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8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9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10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1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Admin\Desktop\GHEP FILE\"/>
    </mc:Choice>
  </mc:AlternateContent>
  <xr:revisionPtr revIDLastSave="0" documentId="13_ncr:1_{9F55D999-440C-4AF9-96BE-C774B0EA4142}" xr6:coauthVersionLast="47" xr6:coauthVersionMax="47" xr10:uidLastSave="{00000000-0000-0000-0000-000000000000}"/>
  <bookViews>
    <workbookView xWindow="300" yWindow="576" windowWidth="16092" windowHeight="8064" tabRatio="616" xr2:uid="{00000000-000D-0000-FFFF-FFFF00000000}"/>
  </bookViews>
  <sheets>
    <sheet name="TrangDau" sheetId="94" r:id="rId1"/>
    <sheet name="Nhap xuat" sheetId="5" state="hidden" r:id="rId2"/>
    <sheet name="Phieu nhap" sheetId="15" state="hidden" r:id="rId3"/>
    <sheet name="Phieu xuat" sheetId="16" state="hidden" r:id="rId4"/>
    <sheet name="Tinh kho" sheetId="51" state="hidden" r:id="rId5"/>
    <sheet name="Bao cao tai chinh CKhai" sheetId="58" state="hidden" r:id="rId6"/>
    <sheet name="su dung TP-CD" sheetId="59" state="hidden" r:id="rId7"/>
    <sheet name="Tiep nhanLT" sheetId="60" state="hidden" r:id="rId8"/>
    <sheet name="Ket qua SXCB" sheetId="62" state="hidden" r:id="rId9"/>
    <sheet name="Dinh luong" sheetId="61" state="hidden" r:id="rId10"/>
    <sheet name="THANH PHAN DD" sheetId="65" state="hidden" r:id="rId11"/>
    <sheet name="DATA" sheetId="18" state="hidden" r:id="rId12"/>
    <sheet name="TH" sheetId="95" r:id="rId13"/>
    <sheet name="THU" sheetId="96" r:id="rId14"/>
    <sheet name="T4" sheetId="99" r:id="rId15"/>
  </sheets>
  <functionGroups builtInGroupCount="19"/>
  <externalReferences>
    <externalReference r:id="rId16"/>
  </externalReferences>
  <definedNames>
    <definedName name="_Fill" localSheetId="5" hidden="1">#REF!</definedName>
    <definedName name="_Fill" localSheetId="9" hidden="1">#REF!</definedName>
    <definedName name="_Fill" localSheetId="8" hidden="1">#REF!</definedName>
    <definedName name="_Fill" localSheetId="6" hidden="1">#REF!</definedName>
    <definedName name="_Fill" localSheetId="14" hidden="1">#REF!</definedName>
    <definedName name="_Fill" localSheetId="7" hidden="1">#REF!</definedName>
    <definedName name="_Fill" localSheetId="4" hidden="1">#REF!</definedName>
    <definedName name="_Fill" localSheetId="10" hidden="1">#REF!</definedName>
    <definedName name="_Fill" hidden="1">#REF!</definedName>
    <definedName name="_xlnm._FilterDatabase" localSheetId="11" hidden="1">DATA!$ID$1:$IE$61</definedName>
    <definedName name="_xlnm._FilterDatabase" localSheetId="1" hidden="1">'Nhap xuat'!$A$1:$AZ$851</definedName>
    <definedName name="_xlnm._FilterDatabase" localSheetId="2" hidden="1">'Phieu nhap'!$A$11:$K$75</definedName>
    <definedName name="_xlnm._FilterDatabase" localSheetId="3" hidden="1">'Phieu xuat'!$A$1:$K$74</definedName>
    <definedName name="_xlnm._FilterDatabase" localSheetId="6" hidden="1">'su dung TP-CD'!$A$1:$Q$110</definedName>
    <definedName name="_xlnm._FilterDatabase" localSheetId="7" hidden="1">'Tiep nhanLT'!#REF!</definedName>
    <definedName name="_xlnm._FilterDatabase" localSheetId="4" hidden="1">'Tinh kho'!$A$7:$M$75</definedName>
    <definedName name="_xlnm._FilterDatabase" localSheetId="12" hidden="1">TH!$A$1:$BI$175</definedName>
    <definedName name="_xlnm._FilterDatabase" localSheetId="10" hidden="1">'THANH PHAN DD'!$A$6:$V$376</definedName>
    <definedName name="_xlnm._FilterDatabase" localSheetId="13" hidden="1">THU!$A$1:$BI$2533</definedName>
    <definedName name="_Key1" localSheetId="5" hidden="1">#REF!</definedName>
    <definedName name="_Key1" localSheetId="9" hidden="1">#REF!</definedName>
    <definedName name="_Key1" localSheetId="8" hidden="1">#REF!</definedName>
    <definedName name="_Key1" localSheetId="2" hidden="1">#REF!</definedName>
    <definedName name="_Key1" localSheetId="3" hidden="1">#REF!</definedName>
    <definedName name="_Key1" localSheetId="6" hidden="1">#REF!</definedName>
    <definedName name="_Key1" localSheetId="14" hidden="1">#REF!</definedName>
    <definedName name="_Key1" localSheetId="7" hidden="1">#REF!</definedName>
    <definedName name="_Key1" localSheetId="4" hidden="1">#REF!</definedName>
    <definedName name="_Key1" localSheetId="10" hidden="1">#REF!</definedName>
    <definedName name="_Key1" hidden="1">#REF!</definedName>
    <definedName name="_Key2" localSheetId="5" hidden="1">#REF!</definedName>
    <definedName name="_Key2" localSheetId="9" hidden="1">#REF!</definedName>
    <definedName name="_Key2" localSheetId="8" hidden="1">#REF!</definedName>
    <definedName name="_Key2" localSheetId="2" hidden="1">#REF!</definedName>
    <definedName name="_Key2" localSheetId="3" hidden="1">#REF!</definedName>
    <definedName name="_Key2" localSheetId="6" hidden="1">#REF!</definedName>
    <definedName name="_Key2" localSheetId="14" hidden="1">#REF!</definedName>
    <definedName name="_Key2" localSheetId="7" hidden="1">#REF!</definedName>
    <definedName name="_Key2" localSheetId="4" hidden="1">#REF!</definedName>
    <definedName name="_Key2" localSheetId="10" hidden="1">#REF!</definedName>
    <definedName name="_Key2" hidden="1">#REF!</definedName>
    <definedName name="_Order1" hidden="1">255</definedName>
    <definedName name="_Order2" hidden="1">255</definedName>
    <definedName name="_Sort" localSheetId="5" hidden="1">#REF!</definedName>
    <definedName name="_Sort" localSheetId="9" hidden="1">#REF!</definedName>
    <definedName name="_Sort" localSheetId="8" hidden="1">#REF!</definedName>
    <definedName name="_Sort" localSheetId="2" hidden="1">#REF!</definedName>
    <definedName name="_Sort" localSheetId="3" hidden="1">#REF!</definedName>
    <definedName name="_Sort" localSheetId="6" hidden="1">#REF!</definedName>
    <definedName name="_Sort" localSheetId="14" hidden="1">#REF!</definedName>
    <definedName name="_Sort" localSheetId="7" hidden="1">#REF!</definedName>
    <definedName name="_Sort" localSheetId="4" hidden="1">#REF!</definedName>
    <definedName name="_Sort" localSheetId="10" hidden="1">#REF!</definedName>
    <definedName name="_Sort" hidden="1">#REF!</definedName>
    <definedName name="DMHH" localSheetId="10">OFFSET('THANH PHAN DD'!$X$8,0,0,COUNTA('THANH PHAN DD'!$X$8:$X$65535),1)</definedName>
    <definedName name="HTML_CodePage" hidden="1">950</definedName>
    <definedName name="HTML_Control" localSheetId="5" hidden="1">{"'Sheet1'!$L$16"}</definedName>
    <definedName name="HTML_Control" localSheetId="9" hidden="1">{"'Sheet1'!$L$16"}</definedName>
    <definedName name="HTML_Control" localSheetId="8" hidden="1">{"'Sheet1'!$L$16"}</definedName>
    <definedName name="HTML_Control" localSheetId="2" hidden="1">{"'Sheet1'!$L$16"}</definedName>
    <definedName name="HTML_Control" localSheetId="3" hidden="1">{"'Sheet1'!$L$16"}</definedName>
    <definedName name="HTML_Control" localSheetId="6" hidden="1">{"'Sheet1'!$L$16"}</definedName>
    <definedName name="HTML_Control" localSheetId="14" hidden="1">{"'Sheet1'!$L$16"}</definedName>
    <definedName name="HTML_Control" localSheetId="7" hidden="1">{"'Sheet1'!$L$16"}</definedName>
    <definedName name="HTML_Control" localSheetId="4" hidden="1">{"'Sheet1'!$L$16"}</definedName>
    <definedName name="HTML_Control" localSheetId="10" hidden="1">{"'Sheet1'!$L$16"}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KcalCUNGCAP" localSheetId="10">'THANH PHAN DD'!$C$8:$U$498</definedName>
    <definedName name="VungDD" localSheetId="10">OFFSET('THANH PHAN DD'!$C$8,0,0,COUNTA('THANH PHAN DD'!A$8:$U$63891),1)</definedName>
    <definedName name="VungNL" localSheetId="10">'THANH PHAN DD'!$C$8:$U$499</definedName>
    <definedName name="VUNGPASS">DATA!$A$2:$F$4</definedName>
    <definedName name="Z_45460267_0F0C_438D_998A_0E0597B862A5_.wvu.FilterData" localSheetId="14" hidden="1">'T4'!#REF!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6" i="5" l="1"/>
  <c r="AP6" i="5"/>
  <c r="AQ6" i="5"/>
  <c r="AR6" i="5"/>
  <c r="AT6" i="5" s="1"/>
  <c r="AS6" i="5"/>
  <c r="AO7" i="5"/>
  <c r="AP7" i="5"/>
  <c r="AQ7" i="5"/>
  <c r="AR7" i="5"/>
  <c r="AS7" i="5"/>
  <c r="AO8" i="5"/>
  <c r="AP8" i="5"/>
  <c r="AQ8" i="5"/>
  <c r="AR8" i="5"/>
  <c r="AS8" i="5"/>
  <c r="AO9" i="5"/>
  <c r="AT9" i="5" s="1"/>
  <c r="AP9" i="5"/>
  <c r="AQ9" i="5"/>
  <c r="AR9" i="5"/>
  <c r="AS9" i="5"/>
  <c r="AO10" i="5"/>
  <c r="AP10" i="5"/>
  <c r="AQ10" i="5"/>
  <c r="AR10" i="5"/>
  <c r="AT10" i="5" s="1"/>
  <c r="AS10" i="5"/>
  <c r="AO11" i="5"/>
  <c r="AP11" i="5"/>
  <c r="AQ11" i="5"/>
  <c r="AR11" i="5"/>
  <c r="AS11" i="5"/>
  <c r="AO12" i="5"/>
  <c r="AP12" i="5"/>
  <c r="AQ12" i="5"/>
  <c r="AR12" i="5"/>
  <c r="AS12" i="5"/>
  <c r="AO13" i="5"/>
  <c r="AT13" i="5" s="1"/>
  <c r="AP13" i="5"/>
  <c r="AQ13" i="5"/>
  <c r="AR13" i="5"/>
  <c r="AS13" i="5"/>
  <c r="AO14" i="5"/>
  <c r="AP14" i="5"/>
  <c r="AQ14" i="5"/>
  <c r="AR14" i="5"/>
  <c r="AT14" i="5" s="1"/>
  <c r="AS14" i="5"/>
  <c r="AO15" i="5"/>
  <c r="AP15" i="5"/>
  <c r="AQ15" i="5"/>
  <c r="AR15" i="5"/>
  <c r="AS15" i="5"/>
  <c r="AO16" i="5"/>
  <c r="AP16" i="5"/>
  <c r="AQ16" i="5"/>
  <c r="AR16" i="5"/>
  <c r="AS16" i="5"/>
  <c r="AO17" i="5"/>
  <c r="AT17" i="5" s="1"/>
  <c r="AP17" i="5"/>
  <c r="AQ17" i="5"/>
  <c r="AR17" i="5"/>
  <c r="AS17" i="5"/>
  <c r="AO18" i="5"/>
  <c r="AP18" i="5"/>
  <c r="AQ18" i="5"/>
  <c r="AR18" i="5"/>
  <c r="AT18" i="5" s="1"/>
  <c r="AS18" i="5"/>
  <c r="AO19" i="5"/>
  <c r="AP19" i="5"/>
  <c r="AQ19" i="5"/>
  <c r="AR19" i="5"/>
  <c r="AS19" i="5"/>
  <c r="AO20" i="5"/>
  <c r="AP20" i="5"/>
  <c r="AQ20" i="5"/>
  <c r="AR20" i="5"/>
  <c r="AS20" i="5"/>
  <c r="AO21" i="5"/>
  <c r="AT21" i="5" s="1"/>
  <c r="AP21" i="5"/>
  <c r="AQ21" i="5"/>
  <c r="AR21" i="5"/>
  <c r="AS21" i="5"/>
  <c r="AO22" i="5"/>
  <c r="AP22" i="5"/>
  <c r="AQ22" i="5"/>
  <c r="AR22" i="5"/>
  <c r="AT22" i="5" s="1"/>
  <c r="AS22" i="5"/>
  <c r="AO23" i="5"/>
  <c r="AP23" i="5"/>
  <c r="AQ23" i="5"/>
  <c r="AR23" i="5"/>
  <c r="AS23" i="5"/>
  <c r="AO24" i="5"/>
  <c r="AP24" i="5"/>
  <c r="AQ24" i="5"/>
  <c r="AR24" i="5"/>
  <c r="AS24" i="5"/>
  <c r="AO25" i="5"/>
  <c r="AT25" i="5" s="1"/>
  <c r="AP25" i="5"/>
  <c r="AQ25" i="5"/>
  <c r="AR25" i="5"/>
  <c r="AS25" i="5"/>
  <c r="AO26" i="5"/>
  <c r="AP26" i="5"/>
  <c r="AQ26" i="5"/>
  <c r="AR26" i="5"/>
  <c r="AT26" i="5" s="1"/>
  <c r="AS26" i="5"/>
  <c r="AO27" i="5"/>
  <c r="AP27" i="5"/>
  <c r="AQ27" i="5"/>
  <c r="AR27" i="5"/>
  <c r="AS27" i="5"/>
  <c r="AO28" i="5"/>
  <c r="AP28" i="5"/>
  <c r="AQ28" i="5"/>
  <c r="AR28" i="5"/>
  <c r="AS28" i="5"/>
  <c r="AO29" i="5"/>
  <c r="AT29" i="5" s="1"/>
  <c r="AP29" i="5"/>
  <c r="AQ29" i="5"/>
  <c r="AR29" i="5"/>
  <c r="AS29" i="5"/>
  <c r="AO30" i="5"/>
  <c r="AP30" i="5"/>
  <c r="AQ30" i="5"/>
  <c r="AR30" i="5"/>
  <c r="AT30" i="5" s="1"/>
  <c r="AS30" i="5"/>
  <c r="AO31" i="5"/>
  <c r="AP31" i="5"/>
  <c r="AQ31" i="5"/>
  <c r="AR31" i="5"/>
  <c r="AS31" i="5"/>
  <c r="AO32" i="5"/>
  <c r="AP32" i="5"/>
  <c r="AQ32" i="5"/>
  <c r="AR32" i="5"/>
  <c r="AS32" i="5"/>
  <c r="AO33" i="5"/>
  <c r="AT33" i="5" s="1"/>
  <c r="AP33" i="5"/>
  <c r="AQ33" i="5"/>
  <c r="AR33" i="5"/>
  <c r="AS33" i="5"/>
  <c r="AO34" i="5"/>
  <c r="AP34" i="5"/>
  <c r="AQ34" i="5"/>
  <c r="AR34" i="5"/>
  <c r="AT34" i="5" s="1"/>
  <c r="AS34" i="5"/>
  <c r="AO35" i="5"/>
  <c r="AP35" i="5"/>
  <c r="AQ35" i="5"/>
  <c r="AR35" i="5"/>
  <c r="AS35" i="5"/>
  <c r="AO36" i="5"/>
  <c r="AP36" i="5"/>
  <c r="AQ36" i="5"/>
  <c r="AR36" i="5"/>
  <c r="AS36" i="5"/>
  <c r="AO37" i="5"/>
  <c r="AT37" i="5" s="1"/>
  <c r="AP37" i="5"/>
  <c r="AQ37" i="5"/>
  <c r="AR37" i="5"/>
  <c r="AS37" i="5"/>
  <c r="AO38" i="5"/>
  <c r="AP38" i="5"/>
  <c r="AQ38" i="5"/>
  <c r="AR38" i="5"/>
  <c r="AT38" i="5" s="1"/>
  <c r="AS38" i="5"/>
  <c r="AO39" i="5"/>
  <c r="AP39" i="5"/>
  <c r="AQ39" i="5"/>
  <c r="AR39" i="5"/>
  <c r="AS39" i="5"/>
  <c r="AO40" i="5"/>
  <c r="AP40" i="5"/>
  <c r="AQ40" i="5"/>
  <c r="AR40" i="5"/>
  <c r="AS40" i="5"/>
  <c r="AO41" i="5"/>
  <c r="AT41" i="5" s="1"/>
  <c r="AP41" i="5"/>
  <c r="AQ41" i="5"/>
  <c r="AR41" i="5"/>
  <c r="AS41" i="5"/>
  <c r="AO42" i="5"/>
  <c r="AP42" i="5"/>
  <c r="AQ42" i="5"/>
  <c r="AR42" i="5"/>
  <c r="AT42" i="5" s="1"/>
  <c r="AS42" i="5"/>
  <c r="AO43" i="5"/>
  <c r="AP43" i="5"/>
  <c r="AQ43" i="5"/>
  <c r="AR43" i="5"/>
  <c r="AS43" i="5"/>
  <c r="AO44" i="5"/>
  <c r="AP44" i="5"/>
  <c r="AQ44" i="5"/>
  <c r="AR44" i="5"/>
  <c r="AS44" i="5"/>
  <c r="AO45" i="5"/>
  <c r="AT45" i="5" s="1"/>
  <c r="AP45" i="5"/>
  <c r="AQ45" i="5"/>
  <c r="AR45" i="5"/>
  <c r="AS45" i="5"/>
  <c r="AO46" i="5"/>
  <c r="AP46" i="5"/>
  <c r="AQ46" i="5"/>
  <c r="AR46" i="5"/>
  <c r="AT46" i="5" s="1"/>
  <c r="AS46" i="5"/>
  <c r="AO47" i="5"/>
  <c r="AP47" i="5"/>
  <c r="AQ47" i="5"/>
  <c r="AR47" i="5"/>
  <c r="AS47" i="5"/>
  <c r="AO48" i="5"/>
  <c r="AP48" i="5"/>
  <c r="AQ48" i="5"/>
  <c r="AR48" i="5"/>
  <c r="AS48" i="5"/>
  <c r="AO49" i="5"/>
  <c r="AT49" i="5" s="1"/>
  <c r="AP49" i="5"/>
  <c r="AQ49" i="5"/>
  <c r="AR49" i="5"/>
  <c r="AS49" i="5"/>
  <c r="AO50" i="5"/>
  <c r="AP50" i="5"/>
  <c r="AQ50" i="5"/>
  <c r="AR50" i="5"/>
  <c r="AT50" i="5" s="1"/>
  <c r="AS50" i="5"/>
  <c r="AO51" i="5"/>
  <c r="AP51" i="5"/>
  <c r="AQ51" i="5"/>
  <c r="AR51" i="5"/>
  <c r="AS51" i="5"/>
  <c r="AO52" i="5"/>
  <c r="AP52" i="5"/>
  <c r="AQ52" i="5"/>
  <c r="AR52" i="5"/>
  <c r="AS52" i="5"/>
  <c r="AO53" i="5"/>
  <c r="AT53" i="5" s="1"/>
  <c r="AP53" i="5"/>
  <c r="AQ53" i="5"/>
  <c r="AR53" i="5"/>
  <c r="AS53" i="5"/>
  <c r="AO54" i="5"/>
  <c r="AP54" i="5"/>
  <c r="AQ54" i="5"/>
  <c r="AR54" i="5"/>
  <c r="AT54" i="5" s="1"/>
  <c r="AS54" i="5"/>
  <c r="AO55" i="5"/>
  <c r="AP55" i="5"/>
  <c r="AQ55" i="5"/>
  <c r="AR55" i="5"/>
  <c r="AS55" i="5"/>
  <c r="AO56" i="5"/>
  <c r="AP56" i="5"/>
  <c r="AQ56" i="5"/>
  <c r="AR56" i="5"/>
  <c r="AS56" i="5"/>
  <c r="AO57" i="5"/>
  <c r="AT57" i="5" s="1"/>
  <c r="AP57" i="5"/>
  <c r="AQ57" i="5"/>
  <c r="AR57" i="5"/>
  <c r="AS57" i="5"/>
  <c r="AO58" i="5"/>
  <c r="AP58" i="5"/>
  <c r="AQ58" i="5"/>
  <c r="AR58" i="5"/>
  <c r="AT58" i="5" s="1"/>
  <c r="AS58" i="5"/>
  <c r="AO59" i="5"/>
  <c r="AP59" i="5"/>
  <c r="AQ59" i="5"/>
  <c r="AR59" i="5"/>
  <c r="AS59" i="5"/>
  <c r="AO60" i="5"/>
  <c r="AP60" i="5"/>
  <c r="AQ60" i="5"/>
  <c r="AR60" i="5"/>
  <c r="AS60" i="5"/>
  <c r="Z6" i="5"/>
  <c r="AA6" i="5"/>
  <c r="AB6" i="5"/>
  <c r="AC6" i="5"/>
  <c r="AD6" i="5"/>
  <c r="Z7" i="5"/>
  <c r="AA7" i="5"/>
  <c r="AB7" i="5"/>
  <c r="AC7" i="5"/>
  <c r="AT7" i="5" s="1"/>
  <c r="AD7" i="5"/>
  <c r="Z8" i="5"/>
  <c r="AA8" i="5"/>
  <c r="AB8" i="5"/>
  <c r="AC8" i="5"/>
  <c r="AD8" i="5"/>
  <c r="Z9" i="5"/>
  <c r="AA9" i="5"/>
  <c r="AB9" i="5"/>
  <c r="AC9" i="5"/>
  <c r="AD9" i="5"/>
  <c r="Z10" i="5"/>
  <c r="AA10" i="5"/>
  <c r="AB10" i="5"/>
  <c r="AC10" i="5"/>
  <c r="AD10" i="5"/>
  <c r="Z11" i="5"/>
  <c r="AA11" i="5"/>
  <c r="AB11" i="5"/>
  <c r="AC11" i="5"/>
  <c r="AT11" i="5" s="1"/>
  <c r="AD11" i="5"/>
  <c r="Z12" i="5"/>
  <c r="AA12" i="5"/>
  <c r="AB12" i="5"/>
  <c r="AC12" i="5"/>
  <c r="AD12" i="5"/>
  <c r="Z13" i="5"/>
  <c r="AA13" i="5"/>
  <c r="AB13" i="5"/>
  <c r="AC13" i="5"/>
  <c r="AD13" i="5"/>
  <c r="Z14" i="5"/>
  <c r="AA14" i="5"/>
  <c r="AB14" i="5"/>
  <c r="AC14" i="5"/>
  <c r="AD14" i="5"/>
  <c r="Z15" i="5"/>
  <c r="AA15" i="5"/>
  <c r="AB15" i="5"/>
  <c r="AC15" i="5"/>
  <c r="AT15" i="5" s="1"/>
  <c r="AD15" i="5"/>
  <c r="Z16" i="5"/>
  <c r="AA16" i="5"/>
  <c r="AB16" i="5"/>
  <c r="AC16" i="5"/>
  <c r="AD16" i="5"/>
  <c r="Z17" i="5"/>
  <c r="AA17" i="5"/>
  <c r="AB17" i="5"/>
  <c r="AC17" i="5"/>
  <c r="AD17" i="5"/>
  <c r="Z18" i="5"/>
  <c r="AA18" i="5"/>
  <c r="AB18" i="5"/>
  <c r="AC18" i="5"/>
  <c r="AD18" i="5"/>
  <c r="Z19" i="5"/>
  <c r="AA19" i="5"/>
  <c r="AB19" i="5"/>
  <c r="AC19" i="5"/>
  <c r="AT19" i="5" s="1"/>
  <c r="AD19" i="5"/>
  <c r="Z20" i="5"/>
  <c r="AA20" i="5"/>
  <c r="AB20" i="5"/>
  <c r="AC20" i="5"/>
  <c r="AD20" i="5"/>
  <c r="Z21" i="5"/>
  <c r="AA21" i="5"/>
  <c r="AB21" i="5"/>
  <c r="AC21" i="5"/>
  <c r="AD21" i="5"/>
  <c r="Z22" i="5"/>
  <c r="AA22" i="5"/>
  <c r="AB22" i="5"/>
  <c r="AC22" i="5"/>
  <c r="AD22" i="5"/>
  <c r="Z23" i="5"/>
  <c r="AA23" i="5"/>
  <c r="AB23" i="5"/>
  <c r="AC23" i="5"/>
  <c r="AT23" i="5" s="1"/>
  <c r="AD23" i="5"/>
  <c r="Z24" i="5"/>
  <c r="AA24" i="5"/>
  <c r="AB24" i="5"/>
  <c r="AC24" i="5"/>
  <c r="AD24" i="5"/>
  <c r="Z25" i="5"/>
  <c r="AA25" i="5"/>
  <c r="AB25" i="5"/>
  <c r="AC25" i="5"/>
  <c r="AD25" i="5"/>
  <c r="Z26" i="5"/>
  <c r="AA26" i="5"/>
  <c r="AB26" i="5"/>
  <c r="AC26" i="5"/>
  <c r="AD26" i="5"/>
  <c r="Z27" i="5"/>
  <c r="AA27" i="5"/>
  <c r="AB27" i="5"/>
  <c r="AC27" i="5"/>
  <c r="AT27" i="5" s="1"/>
  <c r="AD27" i="5"/>
  <c r="Z28" i="5"/>
  <c r="AA28" i="5"/>
  <c r="AB28" i="5"/>
  <c r="AC28" i="5"/>
  <c r="AD28" i="5"/>
  <c r="Z29" i="5"/>
  <c r="AA29" i="5"/>
  <c r="AB29" i="5"/>
  <c r="AC29" i="5"/>
  <c r="AD29" i="5"/>
  <c r="Z30" i="5"/>
  <c r="AA30" i="5"/>
  <c r="AB30" i="5"/>
  <c r="AC30" i="5"/>
  <c r="AD30" i="5"/>
  <c r="Z31" i="5"/>
  <c r="AA31" i="5"/>
  <c r="AB31" i="5"/>
  <c r="AC31" i="5"/>
  <c r="AT31" i="5" s="1"/>
  <c r="AD31" i="5"/>
  <c r="Z32" i="5"/>
  <c r="AA32" i="5"/>
  <c r="AB32" i="5"/>
  <c r="AC32" i="5"/>
  <c r="AD32" i="5"/>
  <c r="Z33" i="5"/>
  <c r="AA33" i="5"/>
  <c r="AB33" i="5"/>
  <c r="AC33" i="5"/>
  <c r="AD33" i="5"/>
  <c r="Z34" i="5"/>
  <c r="AA34" i="5"/>
  <c r="AB34" i="5"/>
  <c r="AC34" i="5"/>
  <c r="AD34" i="5"/>
  <c r="Z35" i="5"/>
  <c r="AA35" i="5"/>
  <c r="AB35" i="5"/>
  <c r="AC35" i="5"/>
  <c r="AT35" i="5" s="1"/>
  <c r="AD35" i="5"/>
  <c r="Z36" i="5"/>
  <c r="AA36" i="5"/>
  <c r="AB36" i="5"/>
  <c r="AC36" i="5"/>
  <c r="AD36" i="5"/>
  <c r="Z37" i="5"/>
  <c r="AA37" i="5"/>
  <c r="AB37" i="5"/>
  <c r="AC37" i="5"/>
  <c r="AD37" i="5"/>
  <c r="Z38" i="5"/>
  <c r="AA38" i="5"/>
  <c r="AB38" i="5"/>
  <c r="AC38" i="5"/>
  <c r="AD38" i="5"/>
  <c r="Z39" i="5"/>
  <c r="AA39" i="5"/>
  <c r="AB39" i="5"/>
  <c r="AC39" i="5"/>
  <c r="AT39" i="5" s="1"/>
  <c r="AD39" i="5"/>
  <c r="Z40" i="5"/>
  <c r="AA40" i="5"/>
  <c r="AB40" i="5"/>
  <c r="AC40" i="5"/>
  <c r="AD40" i="5"/>
  <c r="Z41" i="5"/>
  <c r="AA41" i="5"/>
  <c r="AB41" i="5"/>
  <c r="AC41" i="5"/>
  <c r="AD41" i="5"/>
  <c r="Z42" i="5"/>
  <c r="AA42" i="5"/>
  <c r="AB42" i="5"/>
  <c r="AC42" i="5"/>
  <c r="AD42" i="5"/>
  <c r="Z43" i="5"/>
  <c r="AA43" i="5"/>
  <c r="AB43" i="5"/>
  <c r="AC43" i="5"/>
  <c r="AT43" i="5" s="1"/>
  <c r="AD43" i="5"/>
  <c r="Z44" i="5"/>
  <c r="AA44" i="5"/>
  <c r="AB44" i="5"/>
  <c r="AC44" i="5"/>
  <c r="AD44" i="5"/>
  <c r="Z45" i="5"/>
  <c r="AA45" i="5"/>
  <c r="AB45" i="5"/>
  <c r="AC45" i="5"/>
  <c r="AD45" i="5"/>
  <c r="Z46" i="5"/>
  <c r="AA46" i="5"/>
  <c r="AB46" i="5"/>
  <c r="AC46" i="5"/>
  <c r="AD46" i="5"/>
  <c r="Z47" i="5"/>
  <c r="AA47" i="5"/>
  <c r="AB47" i="5"/>
  <c r="AC47" i="5"/>
  <c r="AT47" i="5" s="1"/>
  <c r="AD47" i="5"/>
  <c r="Z48" i="5"/>
  <c r="AA48" i="5"/>
  <c r="AB48" i="5"/>
  <c r="AC48" i="5"/>
  <c r="AD48" i="5"/>
  <c r="Z49" i="5"/>
  <c r="AA49" i="5"/>
  <c r="AB49" i="5"/>
  <c r="AC49" i="5"/>
  <c r="AD49" i="5"/>
  <c r="Z50" i="5"/>
  <c r="AA50" i="5"/>
  <c r="AB50" i="5"/>
  <c r="AC50" i="5"/>
  <c r="AD50" i="5"/>
  <c r="Z51" i="5"/>
  <c r="AA51" i="5"/>
  <c r="AB51" i="5"/>
  <c r="AC51" i="5"/>
  <c r="AT51" i="5" s="1"/>
  <c r="AD51" i="5"/>
  <c r="Z52" i="5"/>
  <c r="AA52" i="5"/>
  <c r="AB52" i="5"/>
  <c r="AC52" i="5"/>
  <c r="AD52" i="5"/>
  <c r="Z53" i="5"/>
  <c r="AA53" i="5"/>
  <c r="AB53" i="5"/>
  <c r="AC53" i="5"/>
  <c r="AD53" i="5"/>
  <c r="Z54" i="5"/>
  <c r="AA54" i="5"/>
  <c r="AB54" i="5"/>
  <c r="AC54" i="5"/>
  <c r="AD54" i="5"/>
  <c r="Z55" i="5"/>
  <c r="AA55" i="5"/>
  <c r="AB55" i="5"/>
  <c r="AC55" i="5"/>
  <c r="AT55" i="5" s="1"/>
  <c r="AD55" i="5"/>
  <c r="Z56" i="5"/>
  <c r="AA56" i="5"/>
  <c r="AB56" i="5"/>
  <c r="AC56" i="5"/>
  <c r="AD56" i="5"/>
  <c r="Z57" i="5"/>
  <c r="AA57" i="5"/>
  <c r="AB57" i="5"/>
  <c r="AC57" i="5"/>
  <c r="AD57" i="5"/>
  <c r="Z58" i="5"/>
  <c r="AA58" i="5"/>
  <c r="AB58" i="5"/>
  <c r="AC58" i="5"/>
  <c r="AD58" i="5"/>
  <c r="Z59" i="5"/>
  <c r="AA59" i="5"/>
  <c r="AB59" i="5"/>
  <c r="AC59" i="5"/>
  <c r="AT59" i="5" s="1"/>
  <c r="AD59" i="5"/>
  <c r="Z60" i="5"/>
  <c r="AA60" i="5"/>
  <c r="AB60" i="5"/>
  <c r="AC60" i="5"/>
  <c r="AD60" i="5"/>
  <c r="P74" i="5"/>
  <c r="P75" i="5"/>
  <c r="P76" i="5"/>
  <c r="O74" i="5"/>
  <c r="O75" i="5"/>
  <c r="O76" i="5"/>
  <c r="J74" i="5"/>
  <c r="J75" i="5"/>
  <c r="Y74" i="5" s="1"/>
  <c r="J76" i="5"/>
  <c r="J77" i="5"/>
  <c r="AZ16" i="5" s="1"/>
  <c r="J78" i="5"/>
  <c r="AV47" i="5"/>
  <c r="AZ47" i="5" s="1"/>
  <c r="AV48" i="5"/>
  <c r="AV51" i="5"/>
  <c r="AZ51" i="5" s="1"/>
  <c r="AZ27" i="5"/>
  <c r="AZ19" i="5"/>
  <c r="AZ17" i="5"/>
  <c r="AU17" i="5"/>
  <c r="AU16" i="5"/>
  <c r="AX13" i="5"/>
  <c r="AX14" i="5"/>
  <c r="AZ14" i="5" s="1"/>
  <c r="AX15" i="5"/>
  <c r="AZ15" i="5" s="1"/>
  <c r="AX9" i="5"/>
  <c r="AX10" i="5"/>
  <c r="AX11" i="5"/>
  <c r="AZ11" i="5" s="1"/>
  <c r="AV13" i="5"/>
  <c r="AZ13" i="5" s="1"/>
  <c r="AV14" i="5"/>
  <c r="AV50" i="5" s="1"/>
  <c r="AZ50" i="5" s="1"/>
  <c r="AV15" i="5"/>
  <c r="AV9" i="5"/>
  <c r="AV45" i="5" s="1"/>
  <c r="AZ45" i="5" s="1"/>
  <c r="AV10" i="5"/>
  <c r="AZ10" i="5" s="1"/>
  <c r="AV11" i="5"/>
  <c r="AU4" i="5"/>
  <c r="AI72" i="5"/>
  <c r="AT8" i="5"/>
  <c r="AT12" i="5"/>
  <c r="AT16" i="5"/>
  <c r="AT20" i="5"/>
  <c r="AT24" i="5"/>
  <c r="AT28" i="5"/>
  <c r="AT32" i="5"/>
  <c r="AT36" i="5"/>
  <c r="AT40" i="5"/>
  <c r="AT44" i="5"/>
  <c r="AT48" i="5"/>
  <c r="AT52" i="5"/>
  <c r="AT56" i="5"/>
  <c r="AT60" i="5"/>
  <c r="AO61" i="5"/>
  <c r="AR62" i="5"/>
  <c r="AQ63" i="5"/>
  <c r="AP64" i="5"/>
  <c r="AO65" i="5"/>
  <c r="AR66" i="5"/>
  <c r="AQ67" i="5"/>
  <c r="AP68" i="5"/>
  <c r="AO69" i="5"/>
  <c r="AR70" i="5"/>
  <c r="AQ71" i="5"/>
  <c r="AK61" i="5"/>
  <c r="AL61" i="5"/>
  <c r="AJ62" i="5"/>
  <c r="AK62" i="5"/>
  <c r="AJ63" i="5"/>
  <c r="AM63" i="5"/>
  <c r="AL64" i="5"/>
  <c r="AM64" i="5"/>
  <c r="AK65" i="5"/>
  <c r="AL65" i="5"/>
  <c r="AJ66" i="5"/>
  <c r="AK66" i="5"/>
  <c r="AJ67" i="5"/>
  <c r="AM67" i="5"/>
  <c r="AL68" i="5"/>
  <c r="AM68" i="5"/>
  <c r="AK69" i="5"/>
  <c r="AL69" i="5"/>
  <c r="AJ70" i="5"/>
  <c r="AK70" i="5"/>
  <c r="AN71" i="5"/>
  <c r="Z61" i="5"/>
  <c r="AA61" i="5"/>
  <c r="AB61" i="5"/>
  <c r="AC61" i="5"/>
  <c r="AT61" i="5" s="1"/>
  <c r="AD61" i="5"/>
  <c r="Z62" i="5"/>
  <c r="AA62" i="5"/>
  <c r="AB62" i="5"/>
  <c r="AC62" i="5"/>
  <c r="AT62" i="5" s="1"/>
  <c r="AD62" i="5"/>
  <c r="Z63" i="5"/>
  <c r="AA63" i="5"/>
  <c r="AB63" i="5"/>
  <c r="AC63" i="5"/>
  <c r="AT63" i="5" s="1"/>
  <c r="AD63" i="5"/>
  <c r="Z64" i="5"/>
  <c r="AA64" i="5"/>
  <c r="AB64" i="5"/>
  <c r="AC64" i="5"/>
  <c r="AT64" i="5" s="1"/>
  <c r="AD64" i="5"/>
  <c r="Z65" i="5"/>
  <c r="AA65" i="5"/>
  <c r="AB65" i="5"/>
  <c r="AC65" i="5"/>
  <c r="AT65" i="5" s="1"/>
  <c r="AD65" i="5"/>
  <c r="Z66" i="5"/>
  <c r="AA66" i="5"/>
  <c r="AB66" i="5"/>
  <c r="AC66" i="5"/>
  <c r="AT66" i="5" s="1"/>
  <c r="AD66" i="5"/>
  <c r="Z67" i="5"/>
  <c r="AA67" i="5"/>
  <c r="AB67" i="5"/>
  <c r="AC67" i="5"/>
  <c r="AT67" i="5" s="1"/>
  <c r="AD67" i="5"/>
  <c r="Z68" i="5"/>
  <c r="AA68" i="5"/>
  <c r="AB68" i="5"/>
  <c r="AC68" i="5"/>
  <c r="AT68" i="5" s="1"/>
  <c r="AD68" i="5"/>
  <c r="Z69" i="5"/>
  <c r="AA69" i="5"/>
  <c r="AB69" i="5"/>
  <c r="AC69" i="5"/>
  <c r="AT69" i="5" s="1"/>
  <c r="AD69" i="5"/>
  <c r="Z70" i="5"/>
  <c r="AA70" i="5"/>
  <c r="AB70" i="5"/>
  <c r="AC70" i="5"/>
  <c r="AT70" i="5" s="1"/>
  <c r="AD70" i="5"/>
  <c r="Z71" i="5"/>
  <c r="AA71" i="5"/>
  <c r="AB71" i="5"/>
  <c r="AC71" i="5"/>
  <c r="AT71" i="5" s="1"/>
  <c r="AD71" i="5"/>
  <c r="Y64" i="5"/>
  <c r="AN64" i="5" s="1"/>
  <c r="Y68" i="5"/>
  <c r="AN68" i="5" s="1"/>
  <c r="X61" i="5"/>
  <c r="AM61" i="5" s="1"/>
  <c r="X62" i="5"/>
  <c r="AM62" i="5" s="1"/>
  <c r="X63" i="5"/>
  <c r="AR63" i="5" s="1"/>
  <c r="X64" i="5"/>
  <c r="AR64" i="5" s="1"/>
  <c r="X65" i="5"/>
  <c r="AM65" i="5" s="1"/>
  <c r="X66" i="5"/>
  <c r="AM66" i="5" s="1"/>
  <c r="X67" i="5"/>
  <c r="AR67" i="5" s="1"/>
  <c r="X68" i="5"/>
  <c r="AR68" i="5" s="1"/>
  <c r="X69" i="5"/>
  <c r="AM69" i="5" s="1"/>
  <c r="X70" i="5"/>
  <c r="AM70" i="5" s="1"/>
  <c r="X71" i="5"/>
  <c r="AR71" i="5" s="1"/>
  <c r="W61" i="5"/>
  <c r="AQ61" i="5" s="1"/>
  <c r="W62" i="5"/>
  <c r="AL62" i="5" s="1"/>
  <c r="W63" i="5"/>
  <c r="AL63" i="5" s="1"/>
  <c r="W64" i="5"/>
  <c r="AQ64" i="5" s="1"/>
  <c r="W65" i="5"/>
  <c r="AQ65" i="5" s="1"/>
  <c r="W66" i="5"/>
  <c r="AL66" i="5" s="1"/>
  <c r="W67" i="5"/>
  <c r="AL67" i="5" s="1"/>
  <c r="W68" i="5"/>
  <c r="AQ68" i="5" s="1"/>
  <c r="W69" i="5"/>
  <c r="AQ69" i="5" s="1"/>
  <c r="W70" i="5"/>
  <c r="AL70" i="5" s="1"/>
  <c r="W71" i="5"/>
  <c r="V61" i="5"/>
  <c r="AP61" i="5" s="1"/>
  <c r="V62" i="5"/>
  <c r="AP62" i="5" s="1"/>
  <c r="V63" i="5"/>
  <c r="AK63" i="5" s="1"/>
  <c r="V64" i="5"/>
  <c r="AK64" i="5" s="1"/>
  <c r="V65" i="5"/>
  <c r="AP65" i="5" s="1"/>
  <c r="V66" i="5"/>
  <c r="AP66" i="5" s="1"/>
  <c r="V67" i="5"/>
  <c r="AK67" i="5" s="1"/>
  <c r="V68" i="5"/>
  <c r="AK68" i="5" s="1"/>
  <c r="V69" i="5"/>
  <c r="AP69" i="5" s="1"/>
  <c r="V70" i="5"/>
  <c r="AP70" i="5" s="1"/>
  <c r="V71" i="5"/>
  <c r="AP71" i="5" s="1"/>
  <c r="U61" i="5"/>
  <c r="AJ61" i="5" s="1"/>
  <c r="U62" i="5"/>
  <c r="AO62" i="5" s="1"/>
  <c r="U63" i="5"/>
  <c r="AO63" i="5" s="1"/>
  <c r="U64" i="5"/>
  <c r="AJ64" i="5" s="1"/>
  <c r="U65" i="5"/>
  <c r="AJ65" i="5" s="1"/>
  <c r="U66" i="5"/>
  <c r="AO66" i="5" s="1"/>
  <c r="U67" i="5"/>
  <c r="AO67" i="5" s="1"/>
  <c r="U68" i="5"/>
  <c r="AJ68" i="5" s="1"/>
  <c r="U69" i="5"/>
  <c r="AJ69" i="5" s="1"/>
  <c r="U70" i="5"/>
  <c r="AO70" i="5" s="1"/>
  <c r="U71" i="5"/>
  <c r="AO71" i="5" s="1"/>
  <c r="T61" i="5"/>
  <c r="T72" i="5" s="1"/>
  <c r="T62" i="5"/>
  <c r="T63" i="5"/>
  <c r="T64" i="5"/>
  <c r="T65" i="5"/>
  <c r="T66" i="5"/>
  <c r="T67" i="5"/>
  <c r="T68" i="5"/>
  <c r="T69" i="5"/>
  <c r="T70" i="5"/>
  <c r="T71" i="5"/>
  <c r="O61" i="5"/>
  <c r="O72" i="5" s="1"/>
  <c r="O62" i="5"/>
  <c r="Y62" i="5" s="1"/>
  <c r="O63" i="5"/>
  <c r="O64" i="5"/>
  <c r="O65" i="5"/>
  <c r="O66" i="5"/>
  <c r="Y66" i="5" s="1"/>
  <c r="O67" i="5"/>
  <c r="O68" i="5"/>
  <c r="O69" i="5"/>
  <c r="O70" i="5"/>
  <c r="Y70" i="5" s="1"/>
  <c r="O71" i="5"/>
  <c r="J61" i="5"/>
  <c r="Y61" i="5" s="1"/>
  <c r="J62" i="5"/>
  <c r="J63" i="5"/>
  <c r="J72" i="5" s="1"/>
  <c r="J64" i="5"/>
  <c r="J65" i="5"/>
  <c r="Y65" i="5" s="1"/>
  <c r="J66" i="5"/>
  <c r="J67" i="5"/>
  <c r="Y67" i="5" s="1"/>
  <c r="J68" i="5"/>
  <c r="J69" i="5"/>
  <c r="Y69" i="5" s="1"/>
  <c r="J70" i="5"/>
  <c r="J71" i="5"/>
  <c r="Y71" i="5" s="1"/>
  <c r="AS71" i="5" s="1"/>
  <c r="AA1" i="5"/>
  <c r="AA40" i="61"/>
  <c r="AS62" i="5" l="1"/>
  <c r="AN62" i="5"/>
  <c r="AN67" i="5"/>
  <c r="AS67" i="5"/>
  <c r="AS70" i="5"/>
  <c r="AN70" i="5"/>
  <c r="AS66" i="5"/>
  <c r="AN66" i="5"/>
  <c r="AS69" i="5"/>
  <c r="AN69" i="5"/>
  <c r="AN65" i="5"/>
  <c r="AS65" i="5"/>
  <c r="AS61" i="5"/>
  <c r="AN61" i="5"/>
  <c r="Y63" i="5"/>
  <c r="AQ70" i="5"/>
  <c r="AR69" i="5"/>
  <c r="AS68" i="5"/>
  <c r="AO68" i="5"/>
  <c r="AP67" i="5"/>
  <c r="AQ66" i="5"/>
  <c r="AR65" i="5"/>
  <c r="AS64" i="5"/>
  <c r="AO64" i="5"/>
  <c r="AP63" i="5"/>
  <c r="AQ62" i="5"/>
  <c r="AR61" i="5"/>
  <c r="AV46" i="5"/>
  <c r="AZ46" i="5" s="1"/>
  <c r="AZ9" i="5"/>
  <c r="AZ18" i="5" s="1"/>
  <c r="AZ24" i="5" s="1"/>
  <c r="AV49" i="5"/>
  <c r="AZ49" i="5" s="1"/>
  <c r="C2" i="65"/>
  <c r="AN63" i="5" l="1"/>
  <c r="AZ57" i="5" s="1"/>
  <c r="AZ59" i="5" s="1"/>
  <c r="AS63" i="5"/>
  <c r="AN72" i="5"/>
  <c r="Y72" i="5"/>
  <c r="Y75" i="5" s="1"/>
  <c r="U6" i="95"/>
  <c r="Y76" i="5" l="1"/>
  <c r="AZ30" i="5" s="1"/>
  <c r="Y77" i="5"/>
  <c r="AZ31" i="5" s="1"/>
  <c r="J3768" i="99"/>
  <c r="AZ3707" i="99" s="1"/>
  <c r="J3767" i="99"/>
  <c r="P3766" i="99"/>
  <c r="O3766" i="99"/>
  <c r="Q3766" i="99" s="1"/>
  <c r="J3766" i="99"/>
  <c r="V3765" i="99"/>
  <c r="P3765" i="99"/>
  <c r="O3765" i="99"/>
  <c r="J3765" i="99"/>
  <c r="P3764" i="99"/>
  <c r="O3764" i="99"/>
  <c r="J3764" i="99"/>
  <c r="F3763" i="99" s="1"/>
  <c r="AT3761" i="99"/>
  <c r="AR3761" i="99"/>
  <c r="AO3761" i="99"/>
  <c r="AK3761" i="99"/>
  <c r="AD3761" i="99"/>
  <c r="AC3761" i="99"/>
  <c r="AB3761" i="99"/>
  <c r="AA3761" i="99"/>
  <c r="X3761" i="99"/>
  <c r="AM3761" i="99" s="1"/>
  <c r="W3761" i="99"/>
  <c r="V3761" i="99"/>
  <c r="AP3761" i="99" s="1"/>
  <c r="U3761" i="99"/>
  <c r="AJ3761" i="99" s="1"/>
  <c r="T3761" i="99"/>
  <c r="O3761" i="99"/>
  <c r="J3761" i="99"/>
  <c r="A3761" i="99"/>
  <c r="Z3761" i="99" s="1"/>
  <c r="AQ3760" i="99"/>
  <c r="AJ3760" i="99"/>
  <c r="AD3760" i="99"/>
  <c r="AC3760" i="99"/>
  <c r="AT3760" i="99" s="1"/>
  <c r="AB3760" i="99"/>
  <c r="AA3760" i="99"/>
  <c r="X3760" i="99"/>
  <c r="W3760" i="99"/>
  <c r="AL3760" i="99" s="1"/>
  <c r="V3760" i="99"/>
  <c r="AK3760" i="99" s="1"/>
  <c r="U3760" i="99"/>
  <c r="AO3760" i="99" s="1"/>
  <c r="T3760" i="99"/>
  <c r="O3760" i="99"/>
  <c r="J3760" i="99"/>
  <c r="A3760" i="99"/>
  <c r="Z3760" i="99" s="1"/>
  <c r="AO3759" i="99"/>
  <c r="AL3759" i="99"/>
  <c r="AD3759" i="99"/>
  <c r="AC3759" i="99"/>
  <c r="AT3759" i="99" s="1"/>
  <c r="AB3759" i="99"/>
  <c r="AA3759" i="99"/>
  <c r="X3759" i="99"/>
  <c r="AM3759" i="99" s="1"/>
  <c r="W3759" i="99"/>
  <c r="AQ3759" i="99" s="1"/>
  <c r="V3759" i="99"/>
  <c r="U3759" i="99"/>
  <c r="AJ3759" i="99" s="1"/>
  <c r="T3759" i="99"/>
  <c r="O3759" i="99"/>
  <c r="J3759" i="99"/>
  <c r="A3759" i="99"/>
  <c r="Z3759" i="99" s="1"/>
  <c r="AQ3755" i="99"/>
  <c r="AJ3755" i="99"/>
  <c r="AH3755" i="99"/>
  <c r="AG3755" i="99"/>
  <c r="AF3755" i="99"/>
  <c r="AE3755" i="99"/>
  <c r="AD3755" i="99"/>
  <c r="AC3755" i="99"/>
  <c r="AT3755" i="99" s="1"/>
  <c r="AB3755" i="99"/>
  <c r="AA3755" i="99"/>
  <c r="X3755" i="99"/>
  <c r="W3755" i="99"/>
  <c r="AL3755" i="99" s="1"/>
  <c r="V3755" i="99"/>
  <c r="U3755" i="99"/>
  <c r="AO3755" i="99" s="1"/>
  <c r="T3755" i="99"/>
  <c r="O3755" i="99"/>
  <c r="J3755" i="99"/>
  <c r="A3755" i="99"/>
  <c r="Z3755" i="99" s="1"/>
  <c r="AT3754" i="99"/>
  <c r="AL3754" i="99"/>
  <c r="AJ3754" i="99"/>
  <c r="AH3754" i="99"/>
  <c r="AG3754" i="99"/>
  <c r="AF3754" i="99"/>
  <c r="AE3754" i="99"/>
  <c r="AD3754" i="99"/>
  <c r="AC3754" i="99"/>
  <c r="AB3754" i="99"/>
  <c r="AA3754" i="99"/>
  <c r="X3754" i="99"/>
  <c r="W3754" i="99"/>
  <c r="AQ3754" i="99" s="1"/>
  <c r="V3754" i="99"/>
  <c r="AP3754" i="99" s="1"/>
  <c r="U3754" i="99"/>
  <c r="AO3754" i="99" s="1"/>
  <c r="T3754" i="99"/>
  <c r="O3754" i="99"/>
  <c r="J3754" i="99"/>
  <c r="Y3754" i="99" s="1"/>
  <c r="AS3754" i="99" s="1"/>
  <c r="A3754" i="99"/>
  <c r="Z3754" i="99" s="1"/>
  <c r="AR3753" i="99"/>
  <c r="AQ3753" i="99"/>
  <c r="AL3753" i="99"/>
  <c r="AH3753" i="99"/>
  <c r="AG3753" i="99"/>
  <c r="AF3753" i="99"/>
  <c r="AE3753" i="99"/>
  <c r="AI3753" i="99" s="1"/>
  <c r="AD3753" i="99"/>
  <c r="AC3753" i="99"/>
  <c r="AT3753" i="99" s="1"/>
  <c r="AB3753" i="99"/>
  <c r="AA3753" i="99"/>
  <c r="X3753" i="99"/>
  <c r="AM3753" i="99" s="1"/>
  <c r="V3753" i="99"/>
  <c r="AK3753" i="99" s="1"/>
  <c r="U3753" i="99"/>
  <c r="T3753" i="99"/>
  <c r="O3753" i="99"/>
  <c r="J3753" i="99"/>
  <c r="A3753" i="99"/>
  <c r="Z3753" i="99" s="1"/>
  <c r="AK3752" i="99"/>
  <c r="AD3752" i="99"/>
  <c r="AC3752" i="99"/>
  <c r="AT3752" i="99" s="1"/>
  <c r="AB3752" i="99"/>
  <c r="AA3752" i="99"/>
  <c r="X3752" i="99"/>
  <c r="W3752" i="99"/>
  <c r="AL3752" i="99" s="1"/>
  <c r="V3752" i="99"/>
  <c r="AP3752" i="99" s="1"/>
  <c r="U3752" i="99"/>
  <c r="AO3752" i="99" s="1"/>
  <c r="T3752" i="99"/>
  <c r="O3752" i="99"/>
  <c r="J3752" i="99"/>
  <c r="A3752" i="99"/>
  <c r="Z3752" i="99" s="1"/>
  <c r="AO3751" i="99"/>
  <c r="AM3751" i="99"/>
  <c r="AD3751" i="99"/>
  <c r="AC3751" i="99"/>
  <c r="AT3751" i="99" s="1"/>
  <c r="AB3751" i="99"/>
  <c r="AA3751" i="99"/>
  <c r="X3751" i="99"/>
  <c r="AR3751" i="99" s="1"/>
  <c r="W3751" i="99"/>
  <c r="V3751" i="99"/>
  <c r="U3751" i="99"/>
  <c r="AJ3751" i="99" s="1"/>
  <c r="T3751" i="99"/>
  <c r="O3751" i="99"/>
  <c r="J3751" i="99"/>
  <c r="A3751" i="99"/>
  <c r="Z3751" i="99" s="1"/>
  <c r="AM3750" i="99"/>
  <c r="AK3750" i="99"/>
  <c r="AD3750" i="99"/>
  <c r="AC3750" i="99"/>
  <c r="AB3750" i="99"/>
  <c r="AA3750" i="99"/>
  <c r="X3750" i="99"/>
  <c r="AR3750" i="99" s="1"/>
  <c r="W3750" i="99"/>
  <c r="AL3750" i="99" s="1"/>
  <c r="V3750" i="99"/>
  <c r="AP3750" i="99" s="1"/>
  <c r="U3750" i="99"/>
  <c r="T3750" i="99"/>
  <c r="O3750" i="99"/>
  <c r="J3750" i="99"/>
  <c r="AP3749" i="99"/>
  <c r="AD3749" i="99"/>
  <c r="AC3749" i="99"/>
  <c r="AB3749" i="99"/>
  <c r="AA3749" i="99"/>
  <c r="X3749" i="99"/>
  <c r="W3749" i="99"/>
  <c r="V3749" i="99"/>
  <c r="AK3749" i="99" s="1"/>
  <c r="U3749" i="99"/>
  <c r="T3749" i="99"/>
  <c r="O3749" i="99"/>
  <c r="Y3749" i="99" s="1"/>
  <c r="AS3749" i="99" s="1"/>
  <c r="J3749" i="99"/>
  <c r="AM3748" i="99"/>
  <c r="AD3748" i="99"/>
  <c r="AC3748" i="99"/>
  <c r="AB3748" i="99"/>
  <c r="AA3748" i="99"/>
  <c r="X3748" i="99"/>
  <c r="AR3748" i="99" s="1"/>
  <c r="W3748" i="99"/>
  <c r="AL3748" i="99" s="1"/>
  <c r="V3748" i="99"/>
  <c r="AP3748" i="99" s="1"/>
  <c r="U3748" i="99"/>
  <c r="AO3748" i="99" s="1"/>
  <c r="T3748" i="99"/>
  <c r="O3748" i="99"/>
  <c r="J3748" i="99"/>
  <c r="AL3747" i="99"/>
  <c r="AD3747" i="99"/>
  <c r="AC3747" i="99"/>
  <c r="AB3747" i="99"/>
  <c r="AA3747" i="99"/>
  <c r="X3747" i="99"/>
  <c r="W3747" i="99"/>
  <c r="AQ3747" i="99" s="1"/>
  <c r="V3747" i="99"/>
  <c r="U3747" i="99"/>
  <c r="T3747" i="99"/>
  <c r="O3747" i="99"/>
  <c r="J3747" i="99"/>
  <c r="AQ3746" i="99"/>
  <c r="AK3746" i="99"/>
  <c r="AD3746" i="99"/>
  <c r="AC3746" i="99"/>
  <c r="AB3746" i="99"/>
  <c r="AA3746" i="99"/>
  <c r="X3746" i="99"/>
  <c r="AR3746" i="99" s="1"/>
  <c r="W3746" i="99"/>
  <c r="AL3746" i="99" s="1"/>
  <c r="V3746" i="99"/>
  <c r="AP3746" i="99" s="1"/>
  <c r="U3746" i="99"/>
  <c r="T3746" i="99"/>
  <c r="O3746" i="99"/>
  <c r="Y3746" i="99" s="1"/>
  <c r="AS3746" i="99" s="1"/>
  <c r="J3746" i="99"/>
  <c r="AY3745" i="99"/>
  <c r="AQ3745" i="99"/>
  <c r="AL3745" i="99"/>
  <c r="AD3745" i="99"/>
  <c r="AC3745" i="99"/>
  <c r="AB3745" i="99"/>
  <c r="AA3745" i="99"/>
  <c r="X3745" i="99"/>
  <c r="W3745" i="99"/>
  <c r="V3745" i="99"/>
  <c r="AK3745" i="99" s="1"/>
  <c r="U3745" i="99"/>
  <c r="AO3745" i="99" s="1"/>
  <c r="T3745" i="99"/>
  <c r="O3745" i="99"/>
  <c r="J3745" i="99"/>
  <c r="AZ3744" i="99"/>
  <c r="AM3744" i="99"/>
  <c r="AD3744" i="99"/>
  <c r="AC3744" i="99"/>
  <c r="AB3744" i="99"/>
  <c r="AA3744" i="99"/>
  <c r="Y3744" i="99"/>
  <c r="AS3744" i="99" s="1"/>
  <c r="X3744" i="99"/>
  <c r="AR3744" i="99" s="1"/>
  <c r="W3744" i="99"/>
  <c r="V3744" i="99"/>
  <c r="AK3744" i="99" s="1"/>
  <c r="U3744" i="99"/>
  <c r="T3744" i="99"/>
  <c r="O3744" i="99"/>
  <c r="J3744" i="99"/>
  <c r="AZ3743" i="99"/>
  <c r="AL3743" i="99"/>
  <c r="AD3743" i="99"/>
  <c r="AC3743" i="99"/>
  <c r="AB3743" i="99"/>
  <c r="AA3743" i="99"/>
  <c r="X3743" i="99"/>
  <c r="AM3743" i="99" s="1"/>
  <c r="W3743" i="99"/>
  <c r="AQ3743" i="99" s="1"/>
  <c r="V3743" i="99"/>
  <c r="U3743" i="99"/>
  <c r="AO3743" i="99" s="1"/>
  <c r="T3743" i="99"/>
  <c r="O3743" i="99"/>
  <c r="J3743" i="99"/>
  <c r="AD3742" i="99"/>
  <c r="AC3742" i="99"/>
  <c r="AB3742" i="99"/>
  <c r="AA3742" i="99"/>
  <c r="X3742" i="99"/>
  <c r="AR3742" i="99" s="1"/>
  <c r="W3742" i="99"/>
  <c r="V3742" i="99"/>
  <c r="U3742" i="99"/>
  <c r="AO3742" i="99" s="1"/>
  <c r="T3742" i="99"/>
  <c r="O3742" i="99"/>
  <c r="J3742" i="99"/>
  <c r="AQ3741" i="99"/>
  <c r="AL3741" i="99"/>
  <c r="AD3741" i="99"/>
  <c r="AC3741" i="99"/>
  <c r="AB3741" i="99"/>
  <c r="AA3741" i="99"/>
  <c r="Y3741" i="99"/>
  <c r="AS3741" i="99" s="1"/>
  <c r="X3741" i="99"/>
  <c r="AM3741" i="99" s="1"/>
  <c r="W3741" i="99"/>
  <c r="V3741" i="99"/>
  <c r="U3741" i="99"/>
  <c r="T3741" i="99"/>
  <c r="O3741" i="99"/>
  <c r="J3741" i="99"/>
  <c r="AQ3740" i="99"/>
  <c r="AL3740" i="99"/>
  <c r="AD3740" i="99"/>
  <c r="AC3740" i="99"/>
  <c r="AB3740" i="99"/>
  <c r="AA3740" i="99"/>
  <c r="Y3740" i="99"/>
  <c r="AS3740" i="99" s="1"/>
  <c r="X3740" i="99"/>
  <c r="W3740" i="99"/>
  <c r="V3740" i="99"/>
  <c r="U3740" i="99"/>
  <c r="T3740" i="99"/>
  <c r="O3740" i="99"/>
  <c r="J3740" i="99"/>
  <c r="AV3739" i="99"/>
  <c r="AZ3739" i="99" s="1"/>
  <c r="AP3739" i="99"/>
  <c r="AL3739" i="99"/>
  <c r="AK3739" i="99"/>
  <c r="AD3739" i="99"/>
  <c r="AC3739" i="99"/>
  <c r="AB3739" i="99"/>
  <c r="AA3739" i="99"/>
  <c r="X3739" i="99"/>
  <c r="W3739" i="99"/>
  <c r="AQ3739" i="99" s="1"/>
  <c r="V3739" i="99"/>
  <c r="U3739" i="99"/>
  <c r="T3739" i="99"/>
  <c r="O3739" i="99"/>
  <c r="J3739" i="99"/>
  <c r="AW3738" i="99"/>
  <c r="AO3738" i="99"/>
  <c r="AK3738" i="99"/>
  <c r="AD3738" i="99"/>
  <c r="AC3738" i="99"/>
  <c r="AB3738" i="99"/>
  <c r="AA3738" i="99"/>
  <c r="X3738" i="99"/>
  <c r="W3738" i="99"/>
  <c r="V3738" i="99"/>
  <c r="AP3738" i="99" s="1"/>
  <c r="U3738" i="99"/>
  <c r="AJ3738" i="99" s="1"/>
  <c r="T3738" i="99"/>
  <c r="O3738" i="99"/>
  <c r="J3738" i="99"/>
  <c r="AL3737" i="99"/>
  <c r="AK3737" i="99"/>
  <c r="AD3737" i="99"/>
  <c r="AC3737" i="99"/>
  <c r="AB3737" i="99"/>
  <c r="AA3737" i="99"/>
  <c r="X3737" i="99"/>
  <c r="AM3737" i="99" s="1"/>
  <c r="W3737" i="99"/>
  <c r="AQ3737" i="99" s="1"/>
  <c r="V3737" i="99"/>
  <c r="AP3737" i="99" s="1"/>
  <c r="U3737" i="99"/>
  <c r="T3737" i="99"/>
  <c r="O3737" i="99"/>
  <c r="J3737" i="99"/>
  <c r="Y3737" i="99" s="1"/>
  <c r="AS3737" i="99" s="1"/>
  <c r="AL3736" i="99"/>
  <c r="AD3736" i="99"/>
  <c r="AC3736" i="99"/>
  <c r="AB3736" i="99"/>
  <c r="AA3736" i="99"/>
  <c r="X3736" i="99"/>
  <c r="AM3736" i="99" s="1"/>
  <c r="W3736" i="99"/>
  <c r="AQ3736" i="99" s="1"/>
  <c r="V3736" i="99"/>
  <c r="U3736" i="99"/>
  <c r="AO3736" i="99" s="1"/>
  <c r="T3736" i="99"/>
  <c r="O3736" i="99"/>
  <c r="Y3736" i="99" s="1"/>
  <c r="AS3736" i="99" s="1"/>
  <c r="J3736" i="99"/>
  <c r="AP3735" i="99"/>
  <c r="AK3735" i="99"/>
  <c r="AD3735" i="99"/>
  <c r="AC3735" i="99"/>
  <c r="AB3735" i="99"/>
  <c r="AA3735" i="99"/>
  <c r="X3735" i="99"/>
  <c r="W3735" i="99"/>
  <c r="V3735" i="99"/>
  <c r="U3735" i="99"/>
  <c r="T3735" i="99"/>
  <c r="Y3735" i="99" s="1"/>
  <c r="AS3735" i="99" s="1"/>
  <c r="O3735" i="99"/>
  <c r="J3735" i="99"/>
  <c r="AW3734" i="99"/>
  <c r="AO3734" i="99"/>
  <c r="AD3734" i="99"/>
  <c r="AC3734" i="99"/>
  <c r="AB3734" i="99"/>
  <c r="AA3734" i="99"/>
  <c r="X3734" i="99"/>
  <c r="AR3734" i="99" s="1"/>
  <c r="W3734" i="99"/>
  <c r="V3734" i="99"/>
  <c r="U3734" i="99"/>
  <c r="AJ3734" i="99" s="1"/>
  <c r="T3734" i="99"/>
  <c r="O3734" i="99"/>
  <c r="Y3734" i="99" s="1"/>
  <c r="AS3734" i="99" s="1"/>
  <c r="J3734" i="99"/>
  <c r="AP3733" i="99"/>
  <c r="AM3733" i="99"/>
  <c r="AL3733" i="99"/>
  <c r="AD3733" i="99"/>
  <c r="AC3733" i="99"/>
  <c r="AB3733" i="99"/>
  <c r="AA3733" i="99"/>
  <c r="Y3733" i="99"/>
  <c r="AS3733" i="99" s="1"/>
  <c r="X3733" i="99"/>
  <c r="AR3733" i="99" s="1"/>
  <c r="W3733" i="99"/>
  <c r="AQ3733" i="99" s="1"/>
  <c r="V3733" i="99"/>
  <c r="AK3733" i="99" s="1"/>
  <c r="U3733" i="99"/>
  <c r="T3733" i="99"/>
  <c r="O3733" i="99"/>
  <c r="J3733" i="99"/>
  <c r="AK3732" i="99"/>
  <c r="AD3732" i="99"/>
  <c r="AC3732" i="99"/>
  <c r="AB3732" i="99"/>
  <c r="AA3732" i="99"/>
  <c r="X3732" i="99"/>
  <c r="W3732" i="99"/>
  <c r="AL3732" i="99" s="1"/>
  <c r="V3732" i="99"/>
  <c r="AP3732" i="99" s="1"/>
  <c r="U3732" i="99"/>
  <c r="AO3732" i="99" s="1"/>
  <c r="T3732" i="99"/>
  <c r="O3732" i="99"/>
  <c r="J3732" i="99"/>
  <c r="AM3731" i="99"/>
  <c r="AD3731" i="99"/>
  <c r="AC3731" i="99"/>
  <c r="AB3731" i="99"/>
  <c r="AA3731" i="99"/>
  <c r="X3731" i="99"/>
  <c r="AR3731" i="99" s="1"/>
  <c r="W3731" i="99"/>
  <c r="V3731" i="99"/>
  <c r="U3731" i="99"/>
  <c r="AJ3731" i="99" s="1"/>
  <c r="T3731" i="99"/>
  <c r="O3731" i="99"/>
  <c r="J3731" i="99"/>
  <c r="AD3730" i="99"/>
  <c r="AC3730" i="99"/>
  <c r="AB3730" i="99"/>
  <c r="AA3730" i="99"/>
  <c r="X3730" i="99"/>
  <c r="W3730" i="99"/>
  <c r="V3730" i="99"/>
  <c r="U3730" i="99"/>
  <c r="T3730" i="99"/>
  <c r="O3730" i="99"/>
  <c r="J3730" i="99"/>
  <c r="AM3729" i="99"/>
  <c r="AD3729" i="99"/>
  <c r="AC3729" i="99"/>
  <c r="AB3729" i="99"/>
  <c r="AA3729" i="99"/>
  <c r="X3729" i="99"/>
  <c r="AR3729" i="99" s="1"/>
  <c r="W3729" i="99"/>
  <c r="V3729" i="99"/>
  <c r="AP3729" i="99" s="1"/>
  <c r="U3729" i="99"/>
  <c r="T3729" i="99"/>
  <c r="O3729" i="99"/>
  <c r="J3729" i="99"/>
  <c r="AO3728" i="99"/>
  <c r="AD3728" i="99"/>
  <c r="AC3728" i="99"/>
  <c r="AB3728" i="99"/>
  <c r="AA3728" i="99"/>
  <c r="X3728" i="99"/>
  <c r="W3728" i="99"/>
  <c r="V3728" i="99"/>
  <c r="AP3728" i="99" s="1"/>
  <c r="U3728" i="99"/>
  <c r="AJ3728" i="99" s="1"/>
  <c r="T3728" i="99"/>
  <c r="O3728" i="99"/>
  <c r="J3728" i="99"/>
  <c r="AM3727" i="99"/>
  <c r="AL3727" i="99"/>
  <c r="AD3727" i="99"/>
  <c r="AC3727" i="99"/>
  <c r="AB3727" i="99"/>
  <c r="AA3727" i="99"/>
  <c r="X3727" i="99"/>
  <c r="AR3727" i="99" s="1"/>
  <c r="W3727" i="99"/>
  <c r="AQ3727" i="99" s="1"/>
  <c r="V3727" i="99"/>
  <c r="U3727" i="99"/>
  <c r="T3727" i="99"/>
  <c r="O3727" i="99"/>
  <c r="J3727" i="99"/>
  <c r="Y3727" i="99" s="1"/>
  <c r="AS3727" i="99" s="1"/>
  <c r="AK3726" i="99"/>
  <c r="AD3726" i="99"/>
  <c r="AC3726" i="99"/>
  <c r="AB3726" i="99"/>
  <c r="AA3726" i="99"/>
  <c r="X3726" i="99"/>
  <c r="AR3726" i="99" s="1"/>
  <c r="W3726" i="99"/>
  <c r="V3726" i="99"/>
  <c r="AP3726" i="99" s="1"/>
  <c r="U3726" i="99"/>
  <c r="AJ3726" i="99" s="1"/>
  <c r="T3726" i="99"/>
  <c r="O3726" i="99"/>
  <c r="Y3726" i="99" s="1"/>
  <c r="AS3726" i="99" s="1"/>
  <c r="J3726" i="99"/>
  <c r="AM3725" i="99"/>
  <c r="AL3725" i="99"/>
  <c r="AD3725" i="99"/>
  <c r="AC3725" i="99"/>
  <c r="AB3725" i="99"/>
  <c r="AA3725" i="99"/>
  <c r="X3725" i="99"/>
  <c r="AR3725" i="99" s="1"/>
  <c r="W3725" i="99"/>
  <c r="AQ3725" i="99" s="1"/>
  <c r="V3725" i="99"/>
  <c r="U3725" i="99"/>
  <c r="T3725" i="99"/>
  <c r="O3725" i="99"/>
  <c r="J3725" i="99"/>
  <c r="Y3725" i="99" s="1"/>
  <c r="AS3725" i="99" s="1"/>
  <c r="AD3724" i="99"/>
  <c r="AC3724" i="99"/>
  <c r="AB3724" i="99"/>
  <c r="AA3724" i="99"/>
  <c r="X3724" i="99"/>
  <c r="W3724" i="99"/>
  <c r="AL3724" i="99" s="1"/>
  <c r="V3724" i="99"/>
  <c r="AP3724" i="99" s="1"/>
  <c r="U3724" i="99"/>
  <c r="AO3724" i="99" s="1"/>
  <c r="T3724" i="99"/>
  <c r="Y3724" i="99" s="1"/>
  <c r="AS3724" i="99" s="1"/>
  <c r="O3724" i="99"/>
  <c r="J3724" i="99"/>
  <c r="AP3723" i="99"/>
  <c r="AO3723" i="99"/>
  <c r="AK3723" i="99"/>
  <c r="AD3723" i="99"/>
  <c r="AC3723" i="99"/>
  <c r="AB3723" i="99"/>
  <c r="AA3723" i="99"/>
  <c r="X3723" i="99"/>
  <c r="W3723" i="99"/>
  <c r="V3723" i="99"/>
  <c r="U3723" i="99"/>
  <c r="AJ3723" i="99" s="1"/>
  <c r="T3723" i="99"/>
  <c r="O3723" i="99"/>
  <c r="J3723" i="99"/>
  <c r="AD3722" i="99"/>
  <c r="AC3722" i="99"/>
  <c r="AB3722" i="99"/>
  <c r="AA3722" i="99"/>
  <c r="X3722" i="99"/>
  <c r="W3722" i="99"/>
  <c r="AQ3722" i="99" s="1"/>
  <c r="V3722" i="99"/>
  <c r="U3722" i="99"/>
  <c r="AO3722" i="99" s="1"/>
  <c r="T3722" i="99"/>
  <c r="O3722" i="99"/>
  <c r="J3722" i="99"/>
  <c r="AP3721" i="99"/>
  <c r="AD3721" i="99"/>
  <c r="AC3721" i="99"/>
  <c r="AB3721" i="99"/>
  <c r="AA3721" i="99"/>
  <c r="X3721" i="99"/>
  <c r="W3721" i="99"/>
  <c r="AQ3721" i="99" s="1"/>
  <c r="V3721" i="99"/>
  <c r="AK3721" i="99" s="1"/>
  <c r="U3721" i="99"/>
  <c r="AO3721" i="99" s="1"/>
  <c r="T3721" i="99"/>
  <c r="O3721" i="99"/>
  <c r="J3721" i="99"/>
  <c r="AM3720" i="99"/>
  <c r="AD3720" i="99"/>
  <c r="AC3720" i="99"/>
  <c r="AB3720" i="99"/>
  <c r="AA3720" i="99"/>
  <c r="X3720" i="99"/>
  <c r="AR3720" i="99" s="1"/>
  <c r="W3720" i="99"/>
  <c r="AQ3720" i="99" s="1"/>
  <c r="V3720" i="99"/>
  <c r="U3720" i="99"/>
  <c r="T3720" i="99"/>
  <c r="O3720" i="99"/>
  <c r="J3720" i="99"/>
  <c r="AM3719" i="99"/>
  <c r="AD3719" i="99"/>
  <c r="AC3719" i="99"/>
  <c r="AB3719" i="99"/>
  <c r="AA3719" i="99"/>
  <c r="Y3719" i="99"/>
  <c r="AS3719" i="99" s="1"/>
  <c r="X3719" i="99"/>
  <c r="AR3719" i="99" s="1"/>
  <c r="W3719" i="99"/>
  <c r="AQ3719" i="99" s="1"/>
  <c r="V3719" i="99"/>
  <c r="AK3719" i="99" s="1"/>
  <c r="U3719" i="99"/>
  <c r="T3719" i="99"/>
  <c r="O3719" i="99"/>
  <c r="J3719" i="99"/>
  <c r="AQ3718" i="99"/>
  <c r="AD3718" i="99"/>
  <c r="AC3718" i="99"/>
  <c r="AB3718" i="99"/>
  <c r="AA3718" i="99"/>
  <c r="X3718" i="99"/>
  <c r="W3718" i="99"/>
  <c r="V3718" i="99"/>
  <c r="U3718" i="99"/>
  <c r="AO3718" i="99" s="1"/>
  <c r="T3718" i="99"/>
  <c r="O3718" i="99"/>
  <c r="J3718" i="99"/>
  <c r="AD3717" i="99"/>
  <c r="AC3717" i="99"/>
  <c r="AB3717" i="99"/>
  <c r="AA3717" i="99"/>
  <c r="X3717" i="99"/>
  <c r="W3717" i="99"/>
  <c r="AQ3717" i="99" s="1"/>
  <c r="V3717" i="99"/>
  <c r="U3717" i="99"/>
  <c r="AO3717" i="99" s="1"/>
  <c r="T3717" i="99"/>
  <c r="O3717" i="99"/>
  <c r="J3717" i="99"/>
  <c r="AD3716" i="99"/>
  <c r="AC3716" i="99"/>
  <c r="AB3716" i="99"/>
  <c r="AA3716" i="99"/>
  <c r="X3716" i="99"/>
  <c r="W3716" i="99"/>
  <c r="AQ3716" i="99" s="1"/>
  <c r="V3716" i="99"/>
  <c r="U3716" i="99"/>
  <c r="AO3716" i="99" s="1"/>
  <c r="T3716" i="99"/>
  <c r="O3716" i="99"/>
  <c r="J3716" i="99"/>
  <c r="AR3715" i="99"/>
  <c r="AP3715" i="99"/>
  <c r="AD3715" i="99"/>
  <c r="AC3715" i="99"/>
  <c r="AB3715" i="99"/>
  <c r="AA3715" i="99"/>
  <c r="X3715" i="99"/>
  <c r="AM3715" i="99" s="1"/>
  <c r="W3715" i="99"/>
  <c r="AQ3715" i="99" s="1"/>
  <c r="V3715" i="99"/>
  <c r="AK3715" i="99" s="1"/>
  <c r="U3715" i="99"/>
  <c r="AO3715" i="99" s="1"/>
  <c r="T3715" i="99"/>
  <c r="O3715" i="99"/>
  <c r="Y3715" i="99" s="1"/>
  <c r="AS3715" i="99" s="1"/>
  <c r="J3715" i="99"/>
  <c r="AK3714" i="99"/>
  <c r="AD3714" i="99"/>
  <c r="AC3714" i="99"/>
  <c r="AB3714" i="99"/>
  <c r="AA3714" i="99"/>
  <c r="X3714" i="99"/>
  <c r="W3714" i="99"/>
  <c r="AQ3714" i="99" s="1"/>
  <c r="V3714" i="99"/>
  <c r="AP3714" i="99" s="1"/>
  <c r="U3714" i="99"/>
  <c r="AJ3714" i="99" s="1"/>
  <c r="T3714" i="99"/>
  <c r="Y3714" i="99" s="1"/>
  <c r="AS3714" i="99" s="1"/>
  <c r="O3714" i="99"/>
  <c r="J3714" i="99"/>
  <c r="AR3713" i="99"/>
  <c r="AP3713" i="99"/>
  <c r="AT3713" i="99" s="1"/>
  <c r="AO3713" i="99"/>
  <c r="AM3713" i="99"/>
  <c r="AJ3713" i="99"/>
  <c r="AD3713" i="99"/>
  <c r="AC3713" i="99"/>
  <c r="AB3713" i="99"/>
  <c r="AA3713" i="99"/>
  <c r="X3713" i="99"/>
  <c r="W3713" i="99"/>
  <c r="AQ3713" i="99" s="1"/>
  <c r="V3713" i="99"/>
  <c r="AK3713" i="99" s="1"/>
  <c r="T3713" i="99"/>
  <c r="O3713" i="99"/>
  <c r="J3713" i="99"/>
  <c r="AP3712" i="99"/>
  <c r="AD3712" i="99"/>
  <c r="AC3712" i="99"/>
  <c r="AB3712" i="99"/>
  <c r="AA3712" i="99"/>
  <c r="X3712" i="99"/>
  <c r="W3712" i="99"/>
  <c r="AQ3712" i="99" s="1"/>
  <c r="V3712" i="99"/>
  <c r="AK3712" i="99" s="1"/>
  <c r="U3712" i="99"/>
  <c r="T3712" i="99"/>
  <c r="O3712" i="99"/>
  <c r="J3712" i="99"/>
  <c r="AN3711" i="99"/>
  <c r="AD3711" i="99"/>
  <c r="AC3711" i="99"/>
  <c r="AB3711" i="99"/>
  <c r="AA3711" i="99"/>
  <c r="X3711" i="99"/>
  <c r="AR3711" i="99" s="1"/>
  <c r="W3711" i="99"/>
  <c r="AQ3711" i="99" s="1"/>
  <c r="V3711" i="99"/>
  <c r="AP3711" i="99" s="1"/>
  <c r="U3711" i="99"/>
  <c r="AO3711" i="99" s="1"/>
  <c r="T3711" i="99"/>
  <c r="O3711" i="99"/>
  <c r="J3711" i="99"/>
  <c r="AQ3710" i="99"/>
  <c r="AN3710" i="99"/>
  <c r="AD3710" i="99"/>
  <c r="AC3710" i="99"/>
  <c r="AB3710" i="99"/>
  <c r="AA3710" i="99"/>
  <c r="Y3710" i="99"/>
  <c r="AS3710" i="99" s="1"/>
  <c r="X3710" i="99"/>
  <c r="AR3710" i="99" s="1"/>
  <c r="W3710" i="99"/>
  <c r="V3710" i="99"/>
  <c r="AP3710" i="99" s="1"/>
  <c r="U3710" i="99"/>
  <c r="AO3710" i="99" s="1"/>
  <c r="T3710" i="99"/>
  <c r="O3710" i="99"/>
  <c r="J3710" i="99"/>
  <c r="AO3709" i="99"/>
  <c r="AN3709" i="99"/>
  <c r="AD3709" i="99"/>
  <c r="AC3709" i="99"/>
  <c r="AB3709" i="99"/>
  <c r="AA3709" i="99"/>
  <c r="X3709" i="99"/>
  <c r="AR3709" i="99" s="1"/>
  <c r="W3709" i="99"/>
  <c r="AQ3709" i="99" s="1"/>
  <c r="V3709" i="99"/>
  <c r="AP3709" i="99" s="1"/>
  <c r="U3709" i="99"/>
  <c r="T3709" i="99"/>
  <c r="O3709" i="99"/>
  <c r="J3709" i="99"/>
  <c r="AR3708" i="99"/>
  <c r="AN3708" i="99"/>
  <c r="AD3708" i="99"/>
  <c r="AC3708" i="99"/>
  <c r="AB3708" i="99"/>
  <c r="AA3708" i="99"/>
  <c r="X3708" i="99"/>
  <c r="W3708" i="99"/>
  <c r="AQ3708" i="99" s="1"/>
  <c r="V3708" i="99"/>
  <c r="AP3708" i="99" s="1"/>
  <c r="U3708" i="99"/>
  <c r="AO3708" i="99" s="1"/>
  <c r="T3708" i="99"/>
  <c r="O3708" i="99"/>
  <c r="J3708" i="99"/>
  <c r="AU3707" i="99"/>
  <c r="AQ3707" i="99"/>
  <c r="AN3707" i="99"/>
  <c r="AD3707" i="99"/>
  <c r="AC3707" i="99"/>
  <c r="AB3707" i="99"/>
  <c r="AA3707" i="99"/>
  <c r="X3707" i="99"/>
  <c r="AR3707" i="99" s="1"/>
  <c r="W3707" i="99"/>
  <c r="V3707" i="99"/>
  <c r="AP3707" i="99" s="1"/>
  <c r="U3707" i="99"/>
  <c r="AO3707" i="99" s="1"/>
  <c r="T3707" i="99"/>
  <c r="O3707" i="99"/>
  <c r="J3707" i="99"/>
  <c r="AZ3706" i="99"/>
  <c r="AU3706" i="99"/>
  <c r="AN3706" i="99"/>
  <c r="AD3706" i="99"/>
  <c r="AC3706" i="99"/>
  <c r="AB3706" i="99"/>
  <c r="AA3706" i="99"/>
  <c r="X3706" i="99"/>
  <c r="AR3706" i="99" s="1"/>
  <c r="W3706" i="99"/>
  <c r="AQ3706" i="99" s="1"/>
  <c r="V3706" i="99"/>
  <c r="AP3706" i="99" s="1"/>
  <c r="U3706" i="99"/>
  <c r="AO3706" i="99" s="1"/>
  <c r="T3706" i="99"/>
  <c r="O3706" i="99"/>
  <c r="J3706" i="99"/>
  <c r="AX3705" i="99"/>
  <c r="AV3705" i="99"/>
  <c r="AO3705" i="99"/>
  <c r="AN3705" i="99"/>
  <c r="AD3705" i="99"/>
  <c r="AC3705" i="99"/>
  <c r="AB3705" i="99"/>
  <c r="AA3705" i="99"/>
  <c r="X3705" i="99"/>
  <c r="AR3705" i="99" s="1"/>
  <c r="W3705" i="99"/>
  <c r="AQ3705" i="99" s="1"/>
  <c r="V3705" i="99"/>
  <c r="AP3705" i="99" s="1"/>
  <c r="U3705" i="99"/>
  <c r="T3705" i="99"/>
  <c r="O3705" i="99"/>
  <c r="Y3705" i="99" s="1"/>
  <c r="AS3705" i="99" s="1"/>
  <c r="J3705" i="99"/>
  <c r="AX3704" i="99"/>
  <c r="AZ3704" i="99" s="1"/>
  <c r="AV3704" i="99"/>
  <c r="AV3740" i="99" s="1"/>
  <c r="AZ3740" i="99" s="1"/>
  <c r="AQ3704" i="99"/>
  <c r="AO3704" i="99"/>
  <c r="AN3704" i="99"/>
  <c r="AD3704" i="99"/>
  <c r="AC3704" i="99"/>
  <c r="AB3704" i="99"/>
  <c r="AA3704" i="99"/>
  <c r="X3704" i="99"/>
  <c r="AR3704" i="99" s="1"/>
  <c r="W3704" i="99"/>
  <c r="V3704" i="99"/>
  <c r="AP3704" i="99" s="1"/>
  <c r="T3704" i="99"/>
  <c r="O3704" i="99"/>
  <c r="J3704" i="99"/>
  <c r="AX3703" i="99"/>
  <c r="AV3703" i="99"/>
  <c r="AR3703" i="99"/>
  <c r="AN3703" i="99"/>
  <c r="AD3703" i="99"/>
  <c r="AC3703" i="99"/>
  <c r="AB3703" i="99"/>
  <c r="AA3703" i="99"/>
  <c r="X3703" i="99"/>
  <c r="W3703" i="99"/>
  <c r="AQ3703" i="99" s="1"/>
  <c r="V3703" i="99"/>
  <c r="AP3703" i="99" s="1"/>
  <c r="U3703" i="99"/>
  <c r="AO3703" i="99" s="1"/>
  <c r="T3703" i="99"/>
  <c r="O3703" i="99"/>
  <c r="J3703" i="99"/>
  <c r="AV3702" i="99"/>
  <c r="AP3702" i="99"/>
  <c r="AN3702" i="99"/>
  <c r="AD3702" i="99"/>
  <c r="AC3702" i="99"/>
  <c r="AB3702" i="99"/>
  <c r="AA3702" i="99"/>
  <c r="X3702" i="99"/>
  <c r="AR3702" i="99" s="1"/>
  <c r="W3702" i="99"/>
  <c r="AQ3702" i="99" s="1"/>
  <c r="U3702" i="99"/>
  <c r="AO3702" i="99" s="1"/>
  <c r="AT3702" i="99" s="1"/>
  <c r="T3702" i="99"/>
  <c r="O3702" i="99"/>
  <c r="J3702" i="99"/>
  <c r="AZ3701" i="99"/>
  <c r="AX3701" i="99"/>
  <c r="AV3701" i="99"/>
  <c r="AV3737" i="99" s="1"/>
  <c r="AZ3737" i="99" s="1"/>
  <c r="AN3701" i="99"/>
  <c r="AD3701" i="99"/>
  <c r="AC3701" i="99"/>
  <c r="AB3701" i="99"/>
  <c r="AA3701" i="99"/>
  <c r="X3701" i="99"/>
  <c r="AR3701" i="99" s="1"/>
  <c r="W3701" i="99"/>
  <c r="AQ3701" i="99" s="1"/>
  <c r="V3701" i="99"/>
  <c r="AP3701" i="99" s="1"/>
  <c r="U3701" i="99"/>
  <c r="AO3701" i="99" s="1"/>
  <c r="T3701" i="99"/>
  <c r="O3701" i="99"/>
  <c r="J3701" i="99"/>
  <c r="Y3701" i="99" s="1"/>
  <c r="AS3701" i="99" s="1"/>
  <c r="AX3700" i="99"/>
  <c r="AV3700" i="99"/>
  <c r="AV3736" i="99" s="1"/>
  <c r="AZ3736" i="99" s="1"/>
  <c r="AN3700" i="99"/>
  <c r="AD3700" i="99"/>
  <c r="AC3700" i="99"/>
  <c r="AB3700" i="99"/>
  <c r="AA3700" i="99"/>
  <c r="X3700" i="99"/>
  <c r="AR3700" i="99" s="1"/>
  <c r="W3700" i="99"/>
  <c r="AQ3700" i="99" s="1"/>
  <c r="V3700" i="99"/>
  <c r="AP3700" i="99" s="1"/>
  <c r="U3700" i="99"/>
  <c r="AO3700" i="99" s="1"/>
  <c r="T3700" i="99"/>
  <c r="O3700" i="99"/>
  <c r="J3700" i="99"/>
  <c r="AX3699" i="99"/>
  <c r="AV3699" i="99"/>
  <c r="AV3735" i="99" s="1"/>
  <c r="AZ3735" i="99" s="1"/>
  <c r="AR3699" i="99"/>
  <c r="AN3699" i="99"/>
  <c r="AD3699" i="99"/>
  <c r="AC3699" i="99"/>
  <c r="AB3699" i="99"/>
  <c r="AA3699" i="99"/>
  <c r="Y3699" i="99"/>
  <c r="AS3699" i="99" s="1"/>
  <c r="X3699" i="99"/>
  <c r="W3699" i="99"/>
  <c r="AQ3699" i="99" s="1"/>
  <c r="V3699" i="99"/>
  <c r="AP3699" i="99" s="1"/>
  <c r="U3699" i="99"/>
  <c r="AO3699" i="99" s="1"/>
  <c r="T3699" i="99"/>
  <c r="O3699" i="99"/>
  <c r="J3699" i="99"/>
  <c r="A3699" i="99"/>
  <c r="AN3698" i="99"/>
  <c r="AD3698" i="99"/>
  <c r="AC3698" i="99"/>
  <c r="AB3698" i="99"/>
  <c r="AA3698" i="99"/>
  <c r="X3698" i="99"/>
  <c r="AR3698" i="99" s="1"/>
  <c r="W3698" i="99"/>
  <c r="AQ3698" i="99" s="1"/>
  <c r="V3698" i="99"/>
  <c r="AP3698" i="99" s="1"/>
  <c r="U3698" i="99"/>
  <c r="AO3698" i="99" s="1"/>
  <c r="T3698" i="99"/>
  <c r="O3698" i="99"/>
  <c r="J3698" i="99"/>
  <c r="AN3697" i="99"/>
  <c r="AD3697" i="99"/>
  <c r="AC3697" i="99"/>
  <c r="AB3697" i="99"/>
  <c r="AA3697" i="99"/>
  <c r="X3697" i="99"/>
  <c r="AR3697" i="99" s="1"/>
  <c r="W3697" i="99"/>
  <c r="AQ3697" i="99" s="1"/>
  <c r="V3697" i="99"/>
  <c r="AP3697" i="99" s="1"/>
  <c r="U3697" i="99"/>
  <c r="AO3697" i="99" s="1"/>
  <c r="T3697" i="99"/>
  <c r="O3697" i="99"/>
  <c r="J3697" i="99"/>
  <c r="A3697" i="99"/>
  <c r="A3698" i="99" s="1"/>
  <c r="Z3698" i="99" s="1"/>
  <c r="AN3696" i="99"/>
  <c r="AD3696" i="99"/>
  <c r="AC3696" i="99"/>
  <c r="AB3696" i="99"/>
  <c r="AA3696" i="99"/>
  <c r="Z3696" i="99"/>
  <c r="X3696" i="99"/>
  <c r="AR3696" i="99" s="1"/>
  <c r="W3696" i="99"/>
  <c r="AQ3696" i="99" s="1"/>
  <c r="V3696" i="99"/>
  <c r="AP3696" i="99" s="1"/>
  <c r="U3696" i="99"/>
  <c r="AO3696" i="99" s="1"/>
  <c r="T3696" i="99"/>
  <c r="O3696" i="99"/>
  <c r="J3696" i="99"/>
  <c r="J3686" i="99"/>
  <c r="J3685" i="99"/>
  <c r="P3684" i="99"/>
  <c r="O3684" i="99"/>
  <c r="K3681" i="99" s="1"/>
  <c r="J3684" i="99"/>
  <c r="V3683" i="99"/>
  <c r="P3683" i="99"/>
  <c r="O3683" i="99"/>
  <c r="J3683" i="99"/>
  <c r="Q3683" i="99" s="1"/>
  <c r="P3682" i="99"/>
  <c r="O3682" i="99"/>
  <c r="J3682" i="99"/>
  <c r="Q3682" i="99" s="1"/>
  <c r="AT3679" i="99"/>
  <c r="AR3679" i="99"/>
  <c r="AL3679" i="99"/>
  <c r="AJ3679" i="99"/>
  <c r="AD3679" i="99"/>
  <c r="AC3679" i="99"/>
  <c r="AB3679" i="99"/>
  <c r="AA3679" i="99"/>
  <c r="X3679" i="99"/>
  <c r="AM3679" i="99" s="1"/>
  <c r="W3679" i="99"/>
  <c r="AQ3679" i="99" s="1"/>
  <c r="V3679" i="99"/>
  <c r="U3679" i="99"/>
  <c r="AO3679" i="99" s="1"/>
  <c r="T3679" i="99"/>
  <c r="O3679" i="99"/>
  <c r="J3679" i="99"/>
  <c r="A3679" i="99"/>
  <c r="Z3679" i="99" s="1"/>
  <c r="AL3678" i="99"/>
  <c r="AD3678" i="99"/>
  <c r="AC3678" i="99"/>
  <c r="AT3678" i="99" s="1"/>
  <c r="AB3678" i="99"/>
  <c r="AA3678" i="99"/>
  <c r="X3678" i="99"/>
  <c r="W3678" i="99"/>
  <c r="AQ3678" i="99" s="1"/>
  <c r="V3678" i="99"/>
  <c r="U3678" i="99"/>
  <c r="T3678" i="99"/>
  <c r="Y3678" i="99" s="1"/>
  <c r="AS3678" i="99" s="1"/>
  <c r="O3678" i="99"/>
  <c r="J3678" i="99"/>
  <c r="A3678" i="99"/>
  <c r="Z3678" i="99" s="1"/>
  <c r="AT3677" i="99"/>
  <c r="AD3677" i="99"/>
  <c r="AC3677" i="99"/>
  <c r="AB3677" i="99"/>
  <c r="AA3677" i="99"/>
  <c r="X3677" i="99"/>
  <c r="AR3677" i="99" s="1"/>
  <c r="W3677" i="99"/>
  <c r="AL3677" i="99" s="1"/>
  <c r="V3677" i="99"/>
  <c r="U3677" i="99"/>
  <c r="AO3677" i="99" s="1"/>
  <c r="T3677" i="99"/>
  <c r="O3677" i="99"/>
  <c r="J3677" i="99"/>
  <c r="A3677" i="99"/>
  <c r="Z3677" i="99" s="1"/>
  <c r="AL3673" i="99"/>
  <c r="AH3673" i="99"/>
  <c r="AG3673" i="99"/>
  <c r="AF3673" i="99"/>
  <c r="AE3673" i="99"/>
  <c r="AD3673" i="99"/>
  <c r="AC3673" i="99"/>
  <c r="AT3673" i="99" s="1"/>
  <c r="AB3673" i="99"/>
  <c r="AA3673" i="99"/>
  <c r="X3673" i="99"/>
  <c r="W3673" i="99"/>
  <c r="AQ3673" i="99" s="1"/>
  <c r="V3673" i="99"/>
  <c r="U3673" i="99"/>
  <c r="T3673" i="99"/>
  <c r="Y3673" i="99" s="1"/>
  <c r="AS3673" i="99" s="1"/>
  <c r="O3673" i="99"/>
  <c r="J3673" i="99"/>
  <c r="A3673" i="99"/>
  <c r="Z3673" i="99" s="1"/>
  <c r="AJ3672" i="99"/>
  <c r="AH3672" i="99"/>
  <c r="AG3672" i="99"/>
  <c r="AF3672" i="99"/>
  <c r="AE3672" i="99"/>
  <c r="AD3672" i="99"/>
  <c r="AC3672" i="99"/>
  <c r="AT3672" i="99" s="1"/>
  <c r="AB3672" i="99"/>
  <c r="AA3672" i="99"/>
  <c r="X3672" i="99"/>
  <c r="W3672" i="99"/>
  <c r="V3672" i="99"/>
  <c r="AK3672" i="99" s="1"/>
  <c r="U3672" i="99"/>
  <c r="AO3672" i="99" s="1"/>
  <c r="T3672" i="99"/>
  <c r="O3672" i="99"/>
  <c r="J3672" i="99"/>
  <c r="A3672" i="99"/>
  <c r="Z3672" i="99" s="1"/>
  <c r="AT3671" i="99"/>
  <c r="AQ3671" i="99"/>
  <c r="AL3671" i="99"/>
  <c r="AK3671" i="99"/>
  <c r="AJ3671" i="99"/>
  <c r="AH3671" i="99"/>
  <c r="AG3671" i="99"/>
  <c r="AF3671" i="99"/>
  <c r="AE3671" i="99"/>
  <c r="AI3671" i="99" s="1"/>
  <c r="AD3671" i="99"/>
  <c r="AC3671" i="99"/>
  <c r="AB3671" i="99"/>
  <c r="AA3671" i="99"/>
  <c r="X3671" i="99"/>
  <c r="V3671" i="99"/>
  <c r="AP3671" i="99" s="1"/>
  <c r="U3671" i="99"/>
  <c r="AO3671" i="99" s="1"/>
  <c r="T3671" i="99"/>
  <c r="O3671" i="99"/>
  <c r="J3671" i="99"/>
  <c r="A3671" i="99"/>
  <c r="Z3671" i="99" s="1"/>
  <c r="AQ3670" i="99"/>
  <c r="AK3670" i="99"/>
  <c r="AD3670" i="99"/>
  <c r="AC3670" i="99"/>
  <c r="AT3670" i="99" s="1"/>
  <c r="AB3670" i="99"/>
  <c r="AA3670" i="99"/>
  <c r="X3670" i="99"/>
  <c r="W3670" i="99"/>
  <c r="AL3670" i="99" s="1"/>
  <c r="V3670" i="99"/>
  <c r="AP3670" i="99" s="1"/>
  <c r="U3670" i="99"/>
  <c r="T3670" i="99"/>
  <c r="O3670" i="99"/>
  <c r="J3670" i="99"/>
  <c r="A3670" i="99"/>
  <c r="Z3670" i="99" s="1"/>
  <c r="AD3669" i="99"/>
  <c r="AC3669" i="99"/>
  <c r="AT3669" i="99" s="1"/>
  <c r="AB3669" i="99"/>
  <c r="AA3669" i="99"/>
  <c r="X3669" i="99"/>
  <c r="W3669" i="99"/>
  <c r="AL3669" i="99" s="1"/>
  <c r="V3669" i="99"/>
  <c r="U3669" i="99"/>
  <c r="AO3669" i="99" s="1"/>
  <c r="T3669" i="99"/>
  <c r="Y3669" i="99" s="1"/>
  <c r="AS3669" i="99" s="1"/>
  <c r="O3669" i="99"/>
  <c r="J3669" i="99"/>
  <c r="A3669" i="99"/>
  <c r="Z3669" i="99" s="1"/>
  <c r="AQ3668" i="99"/>
  <c r="AO3668" i="99"/>
  <c r="AD3668" i="99"/>
  <c r="AC3668" i="99"/>
  <c r="AB3668" i="99"/>
  <c r="AA3668" i="99"/>
  <c r="X3668" i="99"/>
  <c r="W3668" i="99"/>
  <c r="AL3668" i="99" s="1"/>
  <c r="V3668" i="99"/>
  <c r="U3668" i="99"/>
  <c r="AJ3668" i="99" s="1"/>
  <c r="T3668" i="99"/>
  <c r="O3668" i="99"/>
  <c r="J3668" i="99"/>
  <c r="AD3667" i="99"/>
  <c r="AC3667" i="99"/>
  <c r="AB3667" i="99"/>
  <c r="AA3667" i="99"/>
  <c r="X3667" i="99"/>
  <c r="W3667" i="99"/>
  <c r="AL3667" i="99" s="1"/>
  <c r="V3667" i="99"/>
  <c r="U3667" i="99"/>
  <c r="T3667" i="99"/>
  <c r="O3667" i="99"/>
  <c r="J3667" i="99"/>
  <c r="AD3666" i="99"/>
  <c r="AC3666" i="99"/>
  <c r="AB3666" i="99"/>
  <c r="AA3666" i="99"/>
  <c r="X3666" i="99"/>
  <c r="W3666" i="99"/>
  <c r="V3666" i="99"/>
  <c r="AP3666" i="99" s="1"/>
  <c r="U3666" i="99"/>
  <c r="T3666" i="99"/>
  <c r="Y3666" i="99" s="1"/>
  <c r="AS3666" i="99" s="1"/>
  <c r="O3666" i="99"/>
  <c r="J3666" i="99"/>
  <c r="AO3665" i="99"/>
  <c r="AK3665" i="99"/>
  <c r="AD3665" i="99"/>
  <c r="AC3665" i="99"/>
  <c r="AB3665" i="99"/>
  <c r="AA3665" i="99"/>
  <c r="X3665" i="99"/>
  <c r="W3665" i="99"/>
  <c r="V3665" i="99"/>
  <c r="AP3665" i="99" s="1"/>
  <c r="U3665" i="99"/>
  <c r="AJ3665" i="99" s="1"/>
  <c r="T3665" i="99"/>
  <c r="O3665" i="99"/>
  <c r="J3665" i="99"/>
  <c r="AO3664" i="99"/>
  <c r="AM3664" i="99"/>
  <c r="AD3664" i="99"/>
  <c r="AC3664" i="99"/>
  <c r="AB3664" i="99"/>
  <c r="AA3664" i="99"/>
  <c r="X3664" i="99"/>
  <c r="AR3664" i="99" s="1"/>
  <c r="W3664" i="99"/>
  <c r="V3664" i="99"/>
  <c r="U3664" i="99"/>
  <c r="AJ3664" i="99" s="1"/>
  <c r="T3664" i="99"/>
  <c r="O3664" i="99"/>
  <c r="J3664" i="99"/>
  <c r="Y3664" i="99" s="1"/>
  <c r="AS3664" i="99" s="1"/>
  <c r="AY3663" i="99"/>
  <c r="AL3663" i="99"/>
  <c r="AK3663" i="99"/>
  <c r="AD3663" i="99"/>
  <c r="AC3663" i="99"/>
  <c r="AB3663" i="99"/>
  <c r="AA3663" i="99"/>
  <c r="X3663" i="99"/>
  <c r="W3663" i="99"/>
  <c r="AQ3663" i="99" s="1"/>
  <c r="V3663" i="99"/>
  <c r="AP3663" i="99" s="1"/>
  <c r="U3663" i="99"/>
  <c r="T3663" i="99"/>
  <c r="O3663" i="99"/>
  <c r="J3663" i="99"/>
  <c r="AZ3662" i="99"/>
  <c r="AK3662" i="99"/>
  <c r="AD3662" i="99"/>
  <c r="AC3662" i="99"/>
  <c r="AB3662" i="99"/>
  <c r="AA3662" i="99"/>
  <c r="X3662" i="99"/>
  <c r="AR3662" i="99" s="1"/>
  <c r="W3662" i="99"/>
  <c r="V3662" i="99"/>
  <c r="AP3662" i="99" s="1"/>
  <c r="U3662" i="99"/>
  <c r="T3662" i="99"/>
  <c r="O3662" i="99"/>
  <c r="Y3662" i="99" s="1"/>
  <c r="AS3662" i="99" s="1"/>
  <c r="J3662" i="99"/>
  <c r="AZ3661" i="99"/>
  <c r="AL3661" i="99"/>
  <c r="AD3661" i="99"/>
  <c r="AC3661" i="99"/>
  <c r="AB3661" i="99"/>
  <c r="AA3661" i="99"/>
  <c r="X3661" i="99"/>
  <c r="W3661" i="99"/>
  <c r="AQ3661" i="99" s="1"/>
  <c r="V3661" i="99"/>
  <c r="AK3661" i="99" s="1"/>
  <c r="U3661" i="99"/>
  <c r="AO3661" i="99" s="1"/>
  <c r="T3661" i="99"/>
  <c r="O3661" i="99"/>
  <c r="J3661" i="99"/>
  <c r="AD3660" i="99"/>
  <c r="AC3660" i="99"/>
  <c r="AB3660" i="99"/>
  <c r="AA3660" i="99"/>
  <c r="X3660" i="99"/>
  <c r="W3660" i="99"/>
  <c r="V3660" i="99"/>
  <c r="U3660" i="99"/>
  <c r="T3660" i="99"/>
  <c r="Y3660" i="99" s="1"/>
  <c r="AS3660" i="99" s="1"/>
  <c r="O3660" i="99"/>
  <c r="J3660" i="99"/>
  <c r="AD3659" i="99"/>
  <c r="AC3659" i="99"/>
  <c r="AB3659" i="99"/>
  <c r="AA3659" i="99"/>
  <c r="Y3659" i="99"/>
  <c r="AS3659" i="99" s="1"/>
  <c r="X3659" i="99"/>
  <c r="AM3659" i="99" s="1"/>
  <c r="W3659" i="99"/>
  <c r="AQ3659" i="99" s="1"/>
  <c r="V3659" i="99"/>
  <c r="AP3659" i="99" s="1"/>
  <c r="U3659" i="99"/>
  <c r="T3659" i="99"/>
  <c r="O3659" i="99"/>
  <c r="J3659" i="99"/>
  <c r="AZ3658" i="99"/>
  <c r="AL3658" i="99"/>
  <c r="AD3658" i="99"/>
  <c r="AC3658" i="99"/>
  <c r="AB3658" i="99"/>
  <c r="AA3658" i="99"/>
  <c r="X3658" i="99"/>
  <c r="W3658" i="99"/>
  <c r="AQ3658" i="99" s="1"/>
  <c r="V3658" i="99"/>
  <c r="U3658" i="99"/>
  <c r="AO3658" i="99" s="1"/>
  <c r="T3658" i="99"/>
  <c r="O3658" i="99"/>
  <c r="J3658" i="99"/>
  <c r="Y3658" i="99" s="1"/>
  <c r="AS3658" i="99" s="1"/>
  <c r="AL3657" i="99"/>
  <c r="AD3657" i="99"/>
  <c r="AC3657" i="99"/>
  <c r="AB3657" i="99"/>
  <c r="AA3657" i="99"/>
  <c r="X3657" i="99"/>
  <c r="AM3657" i="99" s="1"/>
  <c r="W3657" i="99"/>
  <c r="AQ3657" i="99" s="1"/>
  <c r="V3657" i="99"/>
  <c r="U3657" i="99"/>
  <c r="AO3657" i="99" s="1"/>
  <c r="T3657" i="99"/>
  <c r="O3657" i="99"/>
  <c r="J3657" i="99"/>
  <c r="Y3657" i="99" s="1"/>
  <c r="AS3657" i="99" s="1"/>
  <c r="AW3656" i="99"/>
  <c r="AM3656" i="99"/>
  <c r="AK3656" i="99"/>
  <c r="AD3656" i="99"/>
  <c r="AC3656" i="99"/>
  <c r="AB3656" i="99"/>
  <c r="AA3656" i="99"/>
  <c r="X3656" i="99"/>
  <c r="AR3656" i="99" s="1"/>
  <c r="W3656" i="99"/>
  <c r="V3656" i="99"/>
  <c r="AP3656" i="99" s="1"/>
  <c r="U3656" i="99"/>
  <c r="T3656" i="99"/>
  <c r="O3656" i="99"/>
  <c r="J3656" i="99"/>
  <c r="Y3656" i="99" s="1"/>
  <c r="AS3656" i="99" s="1"/>
  <c r="AQ3655" i="99"/>
  <c r="AD3655" i="99"/>
  <c r="AC3655" i="99"/>
  <c r="AB3655" i="99"/>
  <c r="AA3655" i="99"/>
  <c r="X3655" i="99"/>
  <c r="AM3655" i="99" s="1"/>
  <c r="W3655" i="99"/>
  <c r="AL3655" i="99" s="1"/>
  <c r="V3655" i="99"/>
  <c r="AP3655" i="99" s="1"/>
  <c r="U3655" i="99"/>
  <c r="AO3655" i="99" s="1"/>
  <c r="T3655" i="99"/>
  <c r="O3655" i="99"/>
  <c r="J3655" i="99"/>
  <c r="AV3654" i="99"/>
  <c r="AZ3654" i="99" s="1"/>
  <c r="AO3654" i="99"/>
  <c r="AD3654" i="99"/>
  <c r="AC3654" i="99"/>
  <c r="AB3654" i="99"/>
  <c r="AA3654" i="99"/>
  <c r="X3654" i="99"/>
  <c r="AR3654" i="99" s="1"/>
  <c r="W3654" i="99"/>
  <c r="V3654" i="99"/>
  <c r="AP3654" i="99" s="1"/>
  <c r="U3654" i="99"/>
  <c r="AJ3654" i="99" s="1"/>
  <c r="T3654" i="99"/>
  <c r="O3654" i="99"/>
  <c r="J3654" i="99"/>
  <c r="AM3653" i="99"/>
  <c r="AK3653" i="99"/>
  <c r="AD3653" i="99"/>
  <c r="AC3653" i="99"/>
  <c r="AB3653" i="99"/>
  <c r="AA3653" i="99"/>
  <c r="X3653" i="99"/>
  <c r="AR3653" i="99" s="1"/>
  <c r="W3653" i="99"/>
  <c r="AL3653" i="99" s="1"/>
  <c r="V3653" i="99"/>
  <c r="AP3653" i="99" s="1"/>
  <c r="U3653" i="99"/>
  <c r="T3653" i="99"/>
  <c r="O3653" i="99"/>
  <c r="J3653" i="99"/>
  <c r="Y3653" i="99" s="1"/>
  <c r="AS3653" i="99" s="1"/>
  <c r="AW3652" i="99"/>
  <c r="AR3652" i="99"/>
  <c r="AM3652" i="99"/>
  <c r="AD3652" i="99"/>
  <c r="AC3652" i="99"/>
  <c r="AB3652" i="99"/>
  <c r="AA3652" i="99"/>
  <c r="X3652" i="99"/>
  <c r="W3652" i="99"/>
  <c r="V3652" i="99"/>
  <c r="U3652" i="99"/>
  <c r="AO3652" i="99" s="1"/>
  <c r="T3652" i="99"/>
  <c r="O3652" i="99"/>
  <c r="J3652" i="99"/>
  <c r="AP3651" i="99"/>
  <c r="AK3651" i="99"/>
  <c r="AD3651" i="99"/>
  <c r="AC3651" i="99"/>
  <c r="AB3651" i="99"/>
  <c r="AA3651" i="99"/>
  <c r="X3651" i="99"/>
  <c r="W3651" i="99"/>
  <c r="V3651" i="99"/>
  <c r="U3651" i="99"/>
  <c r="T3651" i="99"/>
  <c r="Y3651" i="99" s="1"/>
  <c r="AS3651" i="99" s="1"/>
  <c r="O3651" i="99"/>
  <c r="J3651" i="99"/>
  <c r="AD3650" i="99"/>
  <c r="AC3650" i="99"/>
  <c r="AB3650" i="99"/>
  <c r="AA3650" i="99"/>
  <c r="X3650" i="99"/>
  <c r="W3650" i="99"/>
  <c r="AQ3650" i="99" s="1"/>
  <c r="V3650" i="99"/>
  <c r="AK3650" i="99" s="1"/>
  <c r="U3650" i="99"/>
  <c r="AO3650" i="99" s="1"/>
  <c r="T3650" i="99"/>
  <c r="O3650" i="99"/>
  <c r="J3650" i="99"/>
  <c r="AS3649" i="99"/>
  <c r="AD3649" i="99"/>
  <c r="AC3649" i="99"/>
  <c r="AB3649" i="99"/>
  <c r="AA3649" i="99"/>
  <c r="X3649" i="99"/>
  <c r="AM3649" i="99" s="1"/>
  <c r="W3649" i="99"/>
  <c r="V3649" i="99"/>
  <c r="AP3649" i="99" s="1"/>
  <c r="U3649" i="99"/>
  <c r="AO3649" i="99" s="1"/>
  <c r="T3649" i="99"/>
  <c r="O3649" i="99"/>
  <c r="Y3649" i="99" s="1"/>
  <c r="J3649" i="99"/>
  <c r="AM3648" i="99"/>
  <c r="AD3648" i="99"/>
  <c r="AC3648" i="99"/>
  <c r="AB3648" i="99"/>
  <c r="AA3648" i="99"/>
  <c r="X3648" i="99"/>
  <c r="AR3648" i="99" s="1"/>
  <c r="W3648" i="99"/>
  <c r="V3648" i="99"/>
  <c r="AK3648" i="99" s="1"/>
  <c r="U3648" i="99"/>
  <c r="AO3648" i="99" s="1"/>
  <c r="T3648" i="99"/>
  <c r="O3648" i="99"/>
  <c r="J3648" i="99"/>
  <c r="AD3647" i="99"/>
  <c r="AC3647" i="99"/>
  <c r="AB3647" i="99"/>
  <c r="AA3647" i="99"/>
  <c r="Y3647" i="99"/>
  <c r="AS3647" i="99" s="1"/>
  <c r="X3647" i="99"/>
  <c r="AM3647" i="99" s="1"/>
  <c r="W3647" i="99"/>
  <c r="AQ3647" i="99" s="1"/>
  <c r="V3647" i="99"/>
  <c r="U3647" i="99"/>
  <c r="T3647" i="99"/>
  <c r="O3647" i="99"/>
  <c r="J3647" i="99"/>
  <c r="AD3646" i="99"/>
  <c r="AC3646" i="99"/>
  <c r="AB3646" i="99"/>
  <c r="AA3646" i="99"/>
  <c r="X3646" i="99"/>
  <c r="AR3646" i="99" s="1"/>
  <c r="W3646" i="99"/>
  <c r="V3646" i="99"/>
  <c r="U3646" i="99"/>
  <c r="AO3646" i="99" s="1"/>
  <c r="T3646" i="99"/>
  <c r="O3646" i="99"/>
  <c r="J3646" i="99"/>
  <c r="AD3645" i="99"/>
  <c r="AC3645" i="99"/>
  <c r="AB3645" i="99"/>
  <c r="AA3645" i="99"/>
  <c r="X3645" i="99"/>
  <c r="W3645" i="99"/>
  <c r="AQ3645" i="99" s="1"/>
  <c r="V3645" i="99"/>
  <c r="U3645" i="99"/>
  <c r="AO3645" i="99" s="1"/>
  <c r="T3645" i="99"/>
  <c r="O3645" i="99"/>
  <c r="J3645" i="99"/>
  <c r="AR3644" i="99"/>
  <c r="AM3644" i="99"/>
  <c r="AL3644" i="99"/>
  <c r="AD3644" i="99"/>
  <c r="AC3644" i="99"/>
  <c r="AB3644" i="99"/>
  <c r="AA3644" i="99"/>
  <c r="X3644" i="99"/>
  <c r="W3644" i="99"/>
  <c r="AQ3644" i="99" s="1"/>
  <c r="V3644" i="99"/>
  <c r="AK3644" i="99" s="1"/>
  <c r="U3644" i="99"/>
  <c r="AO3644" i="99" s="1"/>
  <c r="T3644" i="99"/>
  <c r="O3644" i="99"/>
  <c r="J3644" i="99"/>
  <c r="AO3643" i="99"/>
  <c r="AD3643" i="99"/>
  <c r="AC3643" i="99"/>
  <c r="AB3643" i="99"/>
  <c r="AA3643" i="99"/>
  <c r="X3643" i="99"/>
  <c r="W3643" i="99"/>
  <c r="V3643" i="99"/>
  <c r="U3643" i="99"/>
  <c r="AJ3643" i="99" s="1"/>
  <c r="T3643" i="99"/>
  <c r="O3643" i="99"/>
  <c r="J3643" i="99"/>
  <c r="AL3642" i="99"/>
  <c r="AD3642" i="99"/>
  <c r="AC3642" i="99"/>
  <c r="AB3642" i="99"/>
  <c r="AA3642" i="99"/>
  <c r="X3642" i="99"/>
  <c r="AR3642" i="99" s="1"/>
  <c r="W3642" i="99"/>
  <c r="AQ3642" i="99" s="1"/>
  <c r="V3642" i="99"/>
  <c r="U3642" i="99"/>
  <c r="AO3642" i="99" s="1"/>
  <c r="T3642" i="99"/>
  <c r="O3642" i="99"/>
  <c r="J3642" i="99"/>
  <c r="AO3641" i="99"/>
  <c r="AD3641" i="99"/>
  <c r="AC3641" i="99"/>
  <c r="AB3641" i="99"/>
  <c r="AA3641" i="99"/>
  <c r="X3641" i="99"/>
  <c r="AM3641" i="99" s="1"/>
  <c r="W3641" i="99"/>
  <c r="V3641" i="99"/>
  <c r="U3641" i="99"/>
  <c r="AJ3641" i="99" s="1"/>
  <c r="T3641" i="99"/>
  <c r="O3641" i="99"/>
  <c r="J3641" i="99"/>
  <c r="AK3640" i="99"/>
  <c r="AD3640" i="99"/>
  <c r="AC3640" i="99"/>
  <c r="AB3640" i="99"/>
  <c r="AA3640" i="99"/>
  <c r="X3640" i="99"/>
  <c r="W3640" i="99"/>
  <c r="AQ3640" i="99" s="1"/>
  <c r="V3640" i="99"/>
  <c r="AP3640" i="99" s="1"/>
  <c r="U3640" i="99"/>
  <c r="T3640" i="99"/>
  <c r="O3640" i="99"/>
  <c r="J3640" i="99"/>
  <c r="AO3639" i="99"/>
  <c r="AD3639" i="99"/>
  <c r="AC3639" i="99"/>
  <c r="AB3639" i="99"/>
  <c r="AA3639" i="99"/>
  <c r="X3639" i="99"/>
  <c r="W3639" i="99"/>
  <c r="AQ3639" i="99" s="1"/>
  <c r="V3639" i="99"/>
  <c r="U3639" i="99"/>
  <c r="AJ3639" i="99" s="1"/>
  <c r="T3639" i="99"/>
  <c r="O3639" i="99"/>
  <c r="J3639" i="99"/>
  <c r="AO3638" i="99"/>
  <c r="AD3638" i="99"/>
  <c r="AC3638" i="99"/>
  <c r="AB3638" i="99"/>
  <c r="AA3638" i="99"/>
  <c r="X3638" i="99"/>
  <c r="W3638" i="99"/>
  <c r="AQ3638" i="99" s="1"/>
  <c r="V3638" i="99"/>
  <c r="U3638" i="99"/>
  <c r="AJ3638" i="99" s="1"/>
  <c r="T3638" i="99"/>
  <c r="O3638" i="99"/>
  <c r="J3638" i="99"/>
  <c r="AS3637" i="99"/>
  <c r="AD3637" i="99"/>
  <c r="AC3637" i="99"/>
  <c r="AB3637" i="99"/>
  <c r="AA3637" i="99"/>
  <c r="Y3637" i="99"/>
  <c r="X3637" i="99"/>
  <c r="W3637" i="99"/>
  <c r="AQ3637" i="99" s="1"/>
  <c r="V3637" i="99"/>
  <c r="U3637" i="99"/>
  <c r="T3637" i="99"/>
  <c r="O3637" i="99"/>
  <c r="J3637" i="99"/>
  <c r="AK3636" i="99"/>
  <c r="AD3636" i="99"/>
  <c r="AC3636" i="99"/>
  <c r="AB3636" i="99"/>
  <c r="AA3636" i="99"/>
  <c r="X3636" i="99"/>
  <c r="W3636" i="99"/>
  <c r="AQ3636" i="99" s="1"/>
  <c r="V3636" i="99"/>
  <c r="AP3636" i="99" s="1"/>
  <c r="U3636" i="99"/>
  <c r="T3636" i="99"/>
  <c r="O3636" i="99"/>
  <c r="J3636" i="99"/>
  <c r="AO3635" i="99"/>
  <c r="AM3635" i="99"/>
  <c r="AD3635" i="99"/>
  <c r="AC3635" i="99"/>
  <c r="AB3635" i="99"/>
  <c r="AA3635" i="99"/>
  <c r="X3635" i="99"/>
  <c r="AR3635" i="99" s="1"/>
  <c r="W3635" i="99"/>
  <c r="AQ3635" i="99" s="1"/>
  <c r="V3635" i="99"/>
  <c r="U3635" i="99"/>
  <c r="AJ3635" i="99" s="1"/>
  <c r="T3635" i="99"/>
  <c r="O3635" i="99"/>
  <c r="J3635" i="99"/>
  <c r="AK3634" i="99"/>
  <c r="AD3634" i="99"/>
  <c r="AC3634" i="99"/>
  <c r="AB3634" i="99"/>
  <c r="AA3634" i="99"/>
  <c r="X3634" i="99"/>
  <c r="W3634" i="99"/>
  <c r="AQ3634" i="99" s="1"/>
  <c r="V3634" i="99"/>
  <c r="AP3634" i="99" s="1"/>
  <c r="U3634" i="99"/>
  <c r="AJ3634" i="99" s="1"/>
  <c r="T3634" i="99"/>
  <c r="Y3634" i="99" s="1"/>
  <c r="AS3634" i="99" s="1"/>
  <c r="O3634" i="99"/>
  <c r="J3634" i="99"/>
  <c r="AR3633" i="99"/>
  <c r="AM3633" i="99"/>
  <c r="AD3633" i="99"/>
  <c r="AC3633" i="99"/>
  <c r="AB3633" i="99"/>
  <c r="AA3633" i="99"/>
  <c r="X3633" i="99"/>
  <c r="W3633" i="99"/>
  <c r="AQ3633" i="99" s="1"/>
  <c r="V3633" i="99"/>
  <c r="AK3633" i="99" s="1"/>
  <c r="U3633" i="99"/>
  <c r="T3633" i="99"/>
  <c r="O3633" i="99"/>
  <c r="J3633" i="99"/>
  <c r="Y3633" i="99" s="1"/>
  <c r="AS3633" i="99" s="1"/>
  <c r="AD3632" i="99"/>
  <c r="AC3632" i="99"/>
  <c r="AB3632" i="99"/>
  <c r="AA3632" i="99"/>
  <c r="X3632" i="99"/>
  <c r="W3632" i="99"/>
  <c r="AQ3632" i="99" s="1"/>
  <c r="V3632" i="99"/>
  <c r="U3632" i="99"/>
  <c r="AO3632" i="99" s="1"/>
  <c r="T3632" i="99"/>
  <c r="O3632" i="99"/>
  <c r="J3632" i="99"/>
  <c r="AO3631" i="99"/>
  <c r="AJ3631" i="99"/>
  <c r="AD3631" i="99"/>
  <c r="AC3631" i="99"/>
  <c r="AB3631" i="99"/>
  <c r="AA3631" i="99"/>
  <c r="X3631" i="99"/>
  <c r="W3631" i="99"/>
  <c r="AQ3631" i="99" s="1"/>
  <c r="V3631" i="99"/>
  <c r="AP3631" i="99" s="1"/>
  <c r="T3631" i="99"/>
  <c r="O3631" i="99"/>
  <c r="J3631" i="99"/>
  <c r="AP3630" i="99"/>
  <c r="AD3630" i="99"/>
  <c r="AC3630" i="99"/>
  <c r="AB3630" i="99"/>
  <c r="AA3630" i="99"/>
  <c r="X3630" i="99"/>
  <c r="W3630" i="99"/>
  <c r="AQ3630" i="99" s="1"/>
  <c r="V3630" i="99"/>
  <c r="AK3630" i="99" s="1"/>
  <c r="U3630" i="99"/>
  <c r="AJ3630" i="99" s="1"/>
  <c r="T3630" i="99"/>
  <c r="O3630" i="99"/>
  <c r="J3630" i="99"/>
  <c r="AO3629" i="99"/>
  <c r="AN3629" i="99"/>
  <c r="AD3629" i="99"/>
  <c r="AC3629" i="99"/>
  <c r="AB3629" i="99"/>
  <c r="AA3629" i="99"/>
  <c r="X3629" i="99"/>
  <c r="AR3629" i="99" s="1"/>
  <c r="W3629" i="99"/>
  <c r="AQ3629" i="99" s="1"/>
  <c r="V3629" i="99"/>
  <c r="AP3629" i="99" s="1"/>
  <c r="U3629" i="99"/>
  <c r="T3629" i="99"/>
  <c r="O3629" i="99"/>
  <c r="J3629" i="99"/>
  <c r="AR3628" i="99"/>
  <c r="AN3628" i="99"/>
  <c r="AD3628" i="99"/>
  <c r="AC3628" i="99"/>
  <c r="AB3628" i="99"/>
  <c r="AA3628" i="99"/>
  <c r="X3628" i="99"/>
  <c r="W3628" i="99"/>
  <c r="AQ3628" i="99" s="1"/>
  <c r="V3628" i="99"/>
  <c r="AP3628" i="99" s="1"/>
  <c r="U3628" i="99"/>
  <c r="AO3628" i="99" s="1"/>
  <c r="T3628" i="99"/>
  <c r="O3628" i="99"/>
  <c r="Y3628" i="99" s="1"/>
  <c r="AS3628" i="99" s="1"/>
  <c r="J3628" i="99"/>
  <c r="AQ3627" i="99"/>
  <c r="AN3627" i="99"/>
  <c r="AD3627" i="99"/>
  <c r="AC3627" i="99"/>
  <c r="AB3627" i="99"/>
  <c r="AA3627" i="99"/>
  <c r="X3627" i="99"/>
  <c r="AR3627" i="99" s="1"/>
  <c r="W3627" i="99"/>
  <c r="V3627" i="99"/>
  <c r="AP3627" i="99" s="1"/>
  <c r="U3627" i="99"/>
  <c r="AO3627" i="99" s="1"/>
  <c r="T3627" i="99"/>
  <c r="O3627" i="99"/>
  <c r="J3627" i="99"/>
  <c r="AN3626" i="99"/>
  <c r="AD3626" i="99"/>
  <c r="AC3626" i="99"/>
  <c r="AB3626" i="99"/>
  <c r="AA3626" i="99"/>
  <c r="X3626" i="99"/>
  <c r="AR3626" i="99" s="1"/>
  <c r="W3626" i="99"/>
  <c r="AQ3626" i="99" s="1"/>
  <c r="V3626" i="99"/>
  <c r="AP3626" i="99" s="1"/>
  <c r="U3626" i="99"/>
  <c r="AO3626" i="99" s="1"/>
  <c r="T3626" i="99"/>
  <c r="O3626" i="99"/>
  <c r="J3626" i="99"/>
  <c r="AZ3625" i="99"/>
  <c r="AU3625" i="99"/>
  <c r="AN3625" i="99"/>
  <c r="AD3625" i="99"/>
  <c r="AC3625" i="99"/>
  <c r="AB3625" i="99"/>
  <c r="AA3625" i="99"/>
  <c r="X3625" i="99"/>
  <c r="AR3625" i="99" s="1"/>
  <c r="W3625" i="99"/>
  <c r="AQ3625" i="99" s="1"/>
  <c r="V3625" i="99"/>
  <c r="AP3625" i="99" s="1"/>
  <c r="U3625" i="99"/>
  <c r="AO3625" i="99" s="1"/>
  <c r="T3625" i="99"/>
  <c r="O3625" i="99"/>
  <c r="J3625" i="99"/>
  <c r="AZ3624" i="99"/>
  <c r="AU3624" i="99"/>
  <c r="AN3624" i="99"/>
  <c r="AD3624" i="99"/>
  <c r="AC3624" i="99"/>
  <c r="AB3624" i="99"/>
  <c r="AA3624" i="99"/>
  <c r="X3624" i="99"/>
  <c r="AR3624" i="99" s="1"/>
  <c r="W3624" i="99"/>
  <c r="AQ3624" i="99" s="1"/>
  <c r="V3624" i="99"/>
  <c r="AP3624" i="99" s="1"/>
  <c r="U3624" i="99"/>
  <c r="AO3624" i="99" s="1"/>
  <c r="T3624" i="99"/>
  <c r="O3624" i="99"/>
  <c r="J3624" i="99"/>
  <c r="AX3623" i="99"/>
  <c r="AV3623" i="99"/>
  <c r="AV3659" i="99" s="1"/>
  <c r="AZ3659" i="99" s="1"/>
  <c r="AO3623" i="99"/>
  <c r="AN3623" i="99"/>
  <c r="AD3623" i="99"/>
  <c r="AC3623" i="99"/>
  <c r="AB3623" i="99"/>
  <c r="AA3623" i="99"/>
  <c r="X3623" i="99"/>
  <c r="AR3623" i="99" s="1"/>
  <c r="W3623" i="99"/>
  <c r="AQ3623" i="99" s="1"/>
  <c r="V3623" i="99"/>
  <c r="AP3623" i="99" s="1"/>
  <c r="U3623" i="99"/>
  <c r="T3623" i="99"/>
  <c r="O3623" i="99"/>
  <c r="Y3623" i="99" s="1"/>
  <c r="AS3623" i="99" s="1"/>
  <c r="J3623" i="99"/>
  <c r="AX3622" i="99"/>
  <c r="AV3622" i="99"/>
  <c r="AV3658" i="99" s="1"/>
  <c r="AP3622" i="99"/>
  <c r="AO3622" i="99"/>
  <c r="AN3622" i="99"/>
  <c r="AD3622" i="99"/>
  <c r="AC3622" i="99"/>
  <c r="AB3622" i="99"/>
  <c r="AA3622" i="99"/>
  <c r="X3622" i="99"/>
  <c r="AR3622" i="99" s="1"/>
  <c r="W3622" i="99"/>
  <c r="AQ3622" i="99" s="1"/>
  <c r="V3622" i="99"/>
  <c r="T3622" i="99"/>
  <c r="O3622" i="99"/>
  <c r="J3622" i="99"/>
  <c r="AZ3621" i="99"/>
  <c r="AX3621" i="99"/>
  <c r="AV3621" i="99"/>
  <c r="AV3657" i="99" s="1"/>
  <c r="AZ3657" i="99" s="1"/>
  <c r="AR3621" i="99"/>
  <c r="AO3621" i="99"/>
  <c r="AN3621" i="99"/>
  <c r="AD3621" i="99"/>
  <c r="AC3621" i="99"/>
  <c r="AB3621" i="99"/>
  <c r="AA3621" i="99"/>
  <c r="X3621" i="99"/>
  <c r="W3621" i="99"/>
  <c r="AQ3621" i="99" s="1"/>
  <c r="V3621" i="99"/>
  <c r="AP3621" i="99" s="1"/>
  <c r="U3621" i="99"/>
  <c r="T3621" i="99"/>
  <c r="O3621" i="99"/>
  <c r="Y3621" i="99" s="1"/>
  <c r="AS3621" i="99" s="1"/>
  <c r="J3621" i="99"/>
  <c r="AP3620" i="99"/>
  <c r="AN3620" i="99"/>
  <c r="AD3620" i="99"/>
  <c r="AC3620" i="99"/>
  <c r="AB3620" i="99"/>
  <c r="AA3620" i="99"/>
  <c r="X3620" i="99"/>
  <c r="AR3620" i="99" s="1"/>
  <c r="W3620" i="99"/>
  <c r="AQ3620" i="99" s="1"/>
  <c r="U3620" i="99"/>
  <c r="AO3620" i="99" s="1"/>
  <c r="T3620" i="99"/>
  <c r="O3620" i="99"/>
  <c r="J3620" i="99"/>
  <c r="AX3619" i="99"/>
  <c r="AV3619" i="99"/>
  <c r="AV3655" i="99" s="1"/>
  <c r="AZ3655" i="99" s="1"/>
  <c r="AN3619" i="99"/>
  <c r="AD3619" i="99"/>
  <c r="AC3619" i="99"/>
  <c r="AB3619" i="99"/>
  <c r="AA3619" i="99"/>
  <c r="X3619" i="99"/>
  <c r="AR3619" i="99" s="1"/>
  <c r="W3619" i="99"/>
  <c r="AQ3619" i="99" s="1"/>
  <c r="V3619" i="99"/>
  <c r="AP3619" i="99" s="1"/>
  <c r="U3619" i="99"/>
  <c r="AO3619" i="99" s="1"/>
  <c r="T3619" i="99"/>
  <c r="Y3619" i="99" s="1"/>
  <c r="AS3619" i="99" s="1"/>
  <c r="O3619" i="99"/>
  <c r="J3619" i="99"/>
  <c r="AX3618" i="99"/>
  <c r="AZ3618" i="99" s="1"/>
  <c r="AV3618" i="99"/>
  <c r="AN3618" i="99"/>
  <c r="AD3618" i="99"/>
  <c r="AC3618" i="99"/>
  <c r="AB3618" i="99"/>
  <c r="AA3618" i="99"/>
  <c r="X3618" i="99"/>
  <c r="AR3618" i="99" s="1"/>
  <c r="W3618" i="99"/>
  <c r="AQ3618" i="99" s="1"/>
  <c r="V3618" i="99"/>
  <c r="AP3618" i="99" s="1"/>
  <c r="U3618" i="99"/>
  <c r="AO3618" i="99" s="1"/>
  <c r="T3618" i="99"/>
  <c r="O3618" i="99"/>
  <c r="J3618" i="99"/>
  <c r="AX3617" i="99"/>
  <c r="AV3617" i="99"/>
  <c r="AN3617" i="99"/>
  <c r="AD3617" i="99"/>
  <c r="AC3617" i="99"/>
  <c r="AB3617" i="99"/>
  <c r="AA3617" i="99"/>
  <c r="X3617" i="99"/>
  <c r="AR3617" i="99" s="1"/>
  <c r="W3617" i="99"/>
  <c r="AQ3617" i="99" s="1"/>
  <c r="V3617" i="99"/>
  <c r="AP3617" i="99" s="1"/>
  <c r="U3617" i="99"/>
  <c r="AO3617" i="99" s="1"/>
  <c r="T3617" i="99"/>
  <c r="O3617" i="99"/>
  <c r="J3617" i="99"/>
  <c r="AN3616" i="99"/>
  <c r="AD3616" i="99"/>
  <c r="AC3616" i="99"/>
  <c r="AB3616" i="99"/>
  <c r="AA3616" i="99"/>
  <c r="X3616" i="99"/>
  <c r="AR3616" i="99" s="1"/>
  <c r="W3616" i="99"/>
  <c r="AQ3616" i="99" s="1"/>
  <c r="V3616" i="99"/>
  <c r="AP3616" i="99" s="1"/>
  <c r="U3616" i="99"/>
  <c r="AO3616" i="99" s="1"/>
  <c r="T3616" i="99"/>
  <c r="O3616" i="99"/>
  <c r="J3616" i="99"/>
  <c r="Y3616" i="99" s="1"/>
  <c r="AS3616" i="99" s="1"/>
  <c r="A3616" i="99"/>
  <c r="AN3615" i="99"/>
  <c r="AD3615" i="99"/>
  <c r="AC3615" i="99"/>
  <c r="AB3615" i="99"/>
  <c r="AA3615" i="99"/>
  <c r="X3615" i="99"/>
  <c r="AR3615" i="99" s="1"/>
  <c r="W3615" i="99"/>
  <c r="AQ3615" i="99" s="1"/>
  <c r="V3615" i="99"/>
  <c r="AP3615" i="99" s="1"/>
  <c r="U3615" i="99"/>
  <c r="AO3615" i="99" s="1"/>
  <c r="T3615" i="99"/>
  <c r="O3615" i="99"/>
  <c r="J3615" i="99"/>
  <c r="A3615" i="99"/>
  <c r="Z3615" i="99" s="1"/>
  <c r="AO3614" i="99"/>
  <c r="AN3614" i="99"/>
  <c r="AD3614" i="99"/>
  <c r="AC3614" i="99"/>
  <c r="AB3614" i="99"/>
  <c r="AA3614" i="99"/>
  <c r="Z3614" i="99"/>
  <c r="X3614" i="99"/>
  <c r="AR3614" i="99" s="1"/>
  <c r="W3614" i="99"/>
  <c r="AQ3614" i="99" s="1"/>
  <c r="V3614" i="99"/>
  <c r="AP3614" i="99" s="1"/>
  <c r="U3614" i="99"/>
  <c r="T3614" i="99"/>
  <c r="O3614" i="99"/>
  <c r="J3614" i="99"/>
  <c r="J3604" i="99"/>
  <c r="J3603" i="99"/>
  <c r="AZ3542" i="99" s="1"/>
  <c r="P3602" i="99"/>
  <c r="O3602" i="99"/>
  <c r="J3602" i="99"/>
  <c r="Q3602" i="99" s="1"/>
  <c r="V3601" i="99"/>
  <c r="P3601" i="99"/>
  <c r="O3601" i="99"/>
  <c r="J3601" i="99"/>
  <c r="Q3601" i="99" s="1"/>
  <c r="P3600" i="99"/>
  <c r="O3600" i="99"/>
  <c r="J3600" i="99"/>
  <c r="F3599" i="99"/>
  <c r="AL3597" i="99"/>
  <c r="AD3597" i="99"/>
  <c r="AC3597" i="99"/>
  <c r="AT3597" i="99" s="1"/>
  <c r="AB3597" i="99"/>
  <c r="AA3597" i="99"/>
  <c r="X3597" i="99"/>
  <c r="AM3597" i="99" s="1"/>
  <c r="W3597" i="99"/>
  <c r="AQ3597" i="99" s="1"/>
  <c r="V3597" i="99"/>
  <c r="U3597" i="99"/>
  <c r="AO3597" i="99" s="1"/>
  <c r="T3597" i="99"/>
  <c r="Y3597" i="99" s="1"/>
  <c r="AS3597" i="99" s="1"/>
  <c r="O3597" i="99"/>
  <c r="J3597" i="99"/>
  <c r="A3597" i="99"/>
  <c r="Z3597" i="99" s="1"/>
  <c r="AT3596" i="99"/>
  <c r="AD3596" i="99"/>
  <c r="AC3596" i="99"/>
  <c r="AB3596" i="99"/>
  <c r="AA3596" i="99"/>
  <c r="X3596" i="99"/>
  <c r="AR3596" i="99" s="1"/>
  <c r="W3596" i="99"/>
  <c r="V3596" i="99"/>
  <c r="U3596" i="99"/>
  <c r="AO3596" i="99" s="1"/>
  <c r="T3596" i="99"/>
  <c r="O3596" i="99"/>
  <c r="J3596" i="99"/>
  <c r="A3596" i="99"/>
  <c r="Z3596" i="99" s="1"/>
  <c r="AP3595" i="99"/>
  <c r="AD3595" i="99"/>
  <c r="AC3595" i="99"/>
  <c r="AT3595" i="99" s="1"/>
  <c r="AB3595" i="99"/>
  <c r="AA3595" i="99"/>
  <c r="X3595" i="99"/>
  <c r="W3595" i="99"/>
  <c r="V3595" i="99"/>
  <c r="AK3595" i="99" s="1"/>
  <c r="U3595" i="99"/>
  <c r="T3595" i="99"/>
  <c r="O3595" i="99"/>
  <c r="J3595" i="99"/>
  <c r="A3595" i="99"/>
  <c r="Z3595" i="99" s="1"/>
  <c r="AM3591" i="99"/>
  <c r="AH3591" i="99"/>
  <c r="AG3591" i="99"/>
  <c r="AF3591" i="99"/>
  <c r="AE3591" i="99"/>
  <c r="AD3591" i="99"/>
  <c r="AC3591" i="99"/>
  <c r="AT3591" i="99" s="1"/>
  <c r="AB3591" i="99"/>
  <c r="AA3591" i="99"/>
  <c r="X3591" i="99"/>
  <c r="AR3591" i="99" s="1"/>
  <c r="W3591" i="99"/>
  <c r="V3591" i="99"/>
  <c r="AK3591" i="99" s="1"/>
  <c r="U3591" i="99"/>
  <c r="AO3591" i="99" s="1"/>
  <c r="T3591" i="99"/>
  <c r="O3591" i="99"/>
  <c r="J3591" i="99"/>
  <c r="A3591" i="99"/>
  <c r="Z3591" i="99" s="1"/>
  <c r="AL3590" i="99"/>
  <c r="AH3590" i="99"/>
  <c r="AG3590" i="99"/>
  <c r="AF3590" i="99"/>
  <c r="AE3590" i="99"/>
  <c r="AD3590" i="99"/>
  <c r="AC3590" i="99"/>
  <c r="AT3590" i="99" s="1"/>
  <c r="AB3590" i="99"/>
  <c r="AA3590" i="99"/>
  <c r="X3590" i="99"/>
  <c r="W3590" i="99"/>
  <c r="AQ3590" i="99" s="1"/>
  <c r="V3590" i="99"/>
  <c r="U3590" i="99"/>
  <c r="T3590" i="99"/>
  <c r="O3590" i="99"/>
  <c r="J3590" i="99"/>
  <c r="A3590" i="99"/>
  <c r="Z3590" i="99" s="1"/>
  <c r="AQ3589" i="99"/>
  <c r="AL3589" i="99"/>
  <c r="AH3589" i="99"/>
  <c r="AG3589" i="99"/>
  <c r="AF3589" i="99"/>
  <c r="AE3589" i="99"/>
  <c r="AD3589" i="99"/>
  <c r="AC3589" i="99"/>
  <c r="AT3589" i="99" s="1"/>
  <c r="AB3589" i="99"/>
  <c r="AA3589" i="99"/>
  <c r="X3589" i="99"/>
  <c r="V3589" i="99"/>
  <c r="U3589" i="99"/>
  <c r="T3589" i="99"/>
  <c r="O3589" i="99"/>
  <c r="J3589" i="99"/>
  <c r="A3589" i="99"/>
  <c r="Z3589" i="99" s="1"/>
  <c r="AQ3588" i="99"/>
  <c r="AM3588" i="99"/>
  <c r="AD3588" i="99"/>
  <c r="AC3588" i="99"/>
  <c r="AT3588" i="99" s="1"/>
  <c r="AB3588" i="99"/>
  <c r="AA3588" i="99"/>
  <c r="X3588" i="99"/>
  <c r="AR3588" i="99" s="1"/>
  <c r="W3588" i="99"/>
  <c r="AL3588" i="99" s="1"/>
  <c r="V3588" i="99"/>
  <c r="AP3588" i="99" s="1"/>
  <c r="U3588" i="99"/>
  <c r="AO3588" i="99" s="1"/>
  <c r="T3588" i="99"/>
  <c r="O3588" i="99"/>
  <c r="J3588" i="99"/>
  <c r="A3588" i="99"/>
  <c r="Z3588" i="99" s="1"/>
  <c r="AM3587" i="99"/>
  <c r="AD3587" i="99"/>
  <c r="AC3587" i="99"/>
  <c r="AT3587" i="99" s="1"/>
  <c r="AB3587" i="99"/>
  <c r="AA3587" i="99"/>
  <c r="X3587" i="99"/>
  <c r="AR3587" i="99" s="1"/>
  <c r="W3587" i="99"/>
  <c r="V3587" i="99"/>
  <c r="U3587" i="99"/>
  <c r="T3587" i="99"/>
  <c r="O3587" i="99"/>
  <c r="J3587" i="99"/>
  <c r="Y3587" i="99" s="1"/>
  <c r="AS3587" i="99" s="1"/>
  <c r="A3587" i="99"/>
  <c r="Z3587" i="99" s="1"/>
  <c r="AO3586" i="99"/>
  <c r="AK3586" i="99"/>
  <c r="AD3586" i="99"/>
  <c r="AC3586" i="99"/>
  <c r="AB3586" i="99"/>
  <c r="AA3586" i="99"/>
  <c r="X3586" i="99"/>
  <c r="AR3586" i="99" s="1"/>
  <c r="W3586" i="99"/>
  <c r="V3586" i="99"/>
  <c r="AP3586" i="99" s="1"/>
  <c r="U3586" i="99"/>
  <c r="AJ3586" i="99" s="1"/>
  <c r="T3586" i="99"/>
  <c r="O3586" i="99"/>
  <c r="Y3586" i="99" s="1"/>
  <c r="AS3586" i="99" s="1"/>
  <c r="J3586" i="99"/>
  <c r="AQ3585" i="99"/>
  <c r="AP3585" i="99"/>
  <c r="AD3585" i="99"/>
  <c r="AC3585" i="99"/>
  <c r="AB3585" i="99"/>
  <c r="AA3585" i="99"/>
  <c r="X3585" i="99"/>
  <c r="W3585" i="99"/>
  <c r="AL3585" i="99" s="1"/>
  <c r="V3585" i="99"/>
  <c r="AK3585" i="99" s="1"/>
  <c r="U3585" i="99"/>
  <c r="T3585" i="99"/>
  <c r="Y3585" i="99" s="1"/>
  <c r="AS3585" i="99" s="1"/>
  <c r="O3585" i="99"/>
  <c r="J3585" i="99"/>
  <c r="AD3584" i="99"/>
  <c r="AC3584" i="99"/>
  <c r="AB3584" i="99"/>
  <c r="AA3584" i="99"/>
  <c r="X3584" i="99"/>
  <c r="AM3584" i="99" s="1"/>
  <c r="W3584" i="99"/>
  <c r="AL3584" i="99" s="1"/>
  <c r="V3584" i="99"/>
  <c r="AP3584" i="99" s="1"/>
  <c r="U3584" i="99"/>
  <c r="AO3584" i="99" s="1"/>
  <c r="T3584" i="99"/>
  <c r="O3584" i="99"/>
  <c r="J3584" i="99"/>
  <c r="AP3583" i="99"/>
  <c r="AK3583" i="99"/>
  <c r="AD3583" i="99"/>
  <c r="AC3583" i="99"/>
  <c r="AB3583" i="99"/>
  <c r="AA3583" i="99"/>
  <c r="X3583" i="99"/>
  <c r="W3583" i="99"/>
  <c r="V3583" i="99"/>
  <c r="U3583" i="99"/>
  <c r="T3583" i="99"/>
  <c r="O3583" i="99"/>
  <c r="J3583" i="99"/>
  <c r="AD3582" i="99"/>
  <c r="AC3582" i="99"/>
  <c r="AB3582" i="99"/>
  <c r="AA3582" i="99"/>
  <c r="X3582" i="99"/>
  <c r="AM3582" i="99" s="1"/>
  <c r="W3582" i="99"/>
  <c r="V3582" i="99"/>
  <c r="U3582" i="99"/>
  <c r="T3582" i="99"/>
  <c r="O3582" i="99"/>
  <c r="J3582" i="99"/>
  <c r="AY3581" i="99"/>
  <c r="AD3581" i="99"/>
  <c r="AC3581" i="99"/>
  <c r="AB3581" i="99"/>
  <c r="AA3581" i="99"/>
  <c r="X3581" i="99"/>
  <c r="AR3581" i="99" s="1"/>
  <c r="W3581" i="99"/>
  <c r="AL3581" i="99" s="1"/>
  <c r="V3581" i="99"/>
  <c r="AK3581" i="99" s="1"/>
  <c r="U3581" i="99"/>
  <c r="AO3581" i="99" s="1"/>
  <c r="T3581" i="99"/>
  <c r="O3581" i="99"/>
  <c r="J3581" i="99"/>
  <c r="AZ3580" i="99"/>
  <c r="AQ3580" i="99"/>
  <c r="AP3580" i="99"/>
  <c r="AD3580" i="99"/>
  <c r="AC3580" i="99"/>
  <c r="AB3580" i="99"/>
  <c r="AA3580" i="99"/>
  <c r="Y3580" i="99"/>
  <c r="AS3580" i="99" s="1"/>
  <c r="X3580" i="99"/>
  <c r="W3580" i="99"/>
  <c r="AL3580" i="99" s="1"/>
  <c r="V3580" i="99"/>
  <c r="AK3580" i="99" s="1"/>
  <c r="U3580" i="99"/>
  <c r="T3580" i="99"/>
  <c r="O3580" i="99"/>
  <c r="J3580" i="99"/>
  <c r="AZ3579" i="99"/>
  <c r="AP3579" i="99"/>
  <c r="AL3579" i="99"/>
  <c r="AD3579" i="99"/>
  <c r="AC3579" i="99"/>
  <c r="AB3579" i="99"/>
  <c r="AA3579" i="99"/>
  <c r="X3579" i="99"/>
  <c r="AM3579" i="99" s="1"/>
  <c r="W3579" i="99"/>
  <c r="AQ3579" i="99" s="1"/>
  <c r="V3579" i="99"/>
  <c r="AK3579" i="99" s="1"/>
  <c r="U3579" i="99"/>
  <c r="AO3579" i="99" s="1"/>
  <c r="T3579" i="99"/>
  <c r="O3579" i="99"/>
  <c r="J3579" i="99"/>
  <c r="AM3578" i="99"/>
  <c r="AD3578" i="99"/>
  <c r="AC3578" i="99"/>
  <c r="AB3578" i="99"/>
  <c r="AA3578" i="99"/>
  <c r="X3578" i="99"/>
  <c r="AR3578" i="99" s="1"/>
  <c r="W3578" i="99"/>
  <c r="V3578" i="99"/>
  <c r="AK3578" i="99" s="1"/>
  <c r="U3578" i="99"/>
  <c r="AO3578" i="99" s="1"/>
  <c r="T3578" i="99"/>
  <c r="O3578" i="99"/>
  <c r="J3578" i="99"/>
  <c r="AD3577" i="99"/>
  <c r="AC3577" i="99"/>
  <c r="AB3577" i="99"/>
  <c r="AA3577" i="99"/>
  <c r="X3577" i="99"/>
  <c r="AR3577" i="99" s="1"/>
  <c r="W3577" i="99"/>
  <c r="V3577" i="99"/>
  <c r="U3577" i="99"/>
  <c r="AO3577" i="99" s="1"/>
  <c r="T3577" i="99"/>
  <c r="O3577" i="99"/>
  <c r="J3577" i="99"/>
  <c r="AL3576" i="99"/>
  <c r="AD3576" i="99"/>
  <c r="AC3576" i="99"/>
  <c r="AB3576" i="99"/>
  <c r="AA3576" i="99"/>
  <c r="X3576" i="99"/>
  <c r="AM3576" i="99" s="1"/>
  <c r="W3576" i="99"/>
  <c r="AQ3576" i="99" s="1"/>
  <c r="V3576" i="99"/>
  <c r="AK3576" i="99" s="1"/>
  <c r="U3576" i="99"/>
  <c r="AO3576" i="99" s="1"/>
  <c r="T3576" i="99"/>
  <c r="O3576" i="99"/>
  <c r="J3576" i="99"/>
  <c r="AP3575" i="99"/>
  <c r="AD3575" i="99"/>
  <c r="AC3575" i="99"/>
  <c r="AB3575" i="99"/>
  <c r="AA3575" i="99"/>
  <c r="X3575" i="99"/>
  <c r="AR3575" i="99" s="1"/>
  <c r="W3575" i="99"/>
  <c r="V3575" i="99"/>
  <c r="AK3575" i="99" s="1"/>
  <c r="U3575" i="99"/>
  <c r="AO3575" i="99" s="1"/>
  <c r="T3575" i="99"/>
  <c r="O3575" i="99"/>
  <c r="J3575" i="99"/>
  <c r="AW3574" i="99"/>
  <c r="AM3574" i="99"/>
  <c r="AD3574" i="99"/>
  <c r="AC3574" i="99"/>
  <c r="AB3574" i="99"/>
  <c r="AA3574" i="99"/>
  <c r="X3574" i="99"/>
  <c r="AR3574" i="99" s="1"/>
  <c r="W3574" i="99"/>
  <c r="V3574" i="99"/>
  <c r="AK3574" i="99" s="1"/>
  <c r="U3574" i="99"/>
  <c r="T3574" i="99"/>
  <c r="O3574" i="99"/>
  <c r="Y3574" i="99" s="1"/>
  <c r="AS3574" i="99" s="1"/>
  <c r="J3574" i="99"/>
  <c r="AM3573" i="99"/>
  <c r="AL3573" i="99"/>
  <c r="AD3573" i="99"/>
  <c r="AC3573" i="99"/>
  <c r="AB3573" i="99"/>
  <c r="AA3573" i="99"/>
  <c r="X3573" i="99"/>
  <c r="AR3573" i="99" s="1"/>
  <c r="W3573" i="99"/>
  <c r="AQ3573" i="99" s="1"/>
  <c r="V3573" i="99"/>
  <c r="U3573" i="99"/>
  <c r="T3573" i="99"/>
  <c r="O3573" i="99"/>
  <c r="J3573" i="99"/>
  <c r="Y3573" i="99" s="1"/>
  <c r="AS3573" i="99" s="1"/>
  <c r="AV3572" i="99"/>
  <c r="AZ3572" i="99" s="1"/>
  <c r="AD3572" i="99"/>
  <c r="AC3572" i="99"/>
  <c r="AB3572" i="99"/>
  <c r="AA3572" i="99"/>
  <c r="X3572" i="99"/>
  <c r="W3572" i="99"/>
  <c r="V3572" i="99"/>
  <c r="U3572" i="99"/>
  <c r="AJ3572" i="99" s="1"/>
  <c r="T3572" i="99"/>
  <c r="O3572" i="99"/>
  <c r="J3572" i="99"/>
  <c r="AO3571" i="99"/>
  <c r="AM3571" i="99"/>
  <c r="AD3571" i="99"/>
  <c r="AC3571" i="99"/>
  <c r="AB3571" i="99"/>
  <c r="AA3571" i="99"/>
  <c r="X3571" i="99"/>
  <c r="AR3571" i="99" s="1"/>
  <c r="W3571" i="99"/>
  <c r="V3571" i="99"/>
  <c r="U3571" i="99"/>
  <c r="AJ3571" i="99" s="1"/>
  <c r="T3571" i="99"/>
  <c r="O3571" i="99"/>
  <c r="Y3571" i="99" s="1"/>
  <c r="AS3571" i="99" s="1"/>
  <c r="J3571" i="99"/>
  <c r="AW3570" i="99"/>
  <c r="AP3570" i="99"/>
  <c r="AK3570" i="99"/>
  <c r="AD3570" i="99"/>
  <c r="AC3570" i="99"/>
  <c r="AB3570" i="99"/>
  <c r="AA3570" i="99"/>
  <c r="X3570" i="99"/>
  <c r="W3570" i="99"/>
  <c r="V3570" i="99"/>
  <c r="U3570" i="99"/>
  <c r="T3570" i="99"/>
  <c r="O3570" i="99"/>
  <c r="J3570" i="99"/>
  <c r="AD3569" i="99"/>
  <c r="AC3569" i="99"/>
  <c r="AB3569" i="99"/>
  <c r="AA3569" i="99"/>
  <c r="X3569" i="99"/>
  <c r="W3569" i="99"/>
  <c r="AQ3569" i="99" s="1"/>
  <c r="V3569" i="99"/>
  <c r="AK3569" i="99" s="1"/>
  <c r="U3569" i="99"/>
  <c r="AO3569" i="99" s="1"/>
  <c r="T3569" i="99"/>
  <c r="O3569" i="99"/>
  <c r="J3569" i="99"/>
  <c r="AL3568" i="99"/>
  <c r="AD3568" i="99"/>
  <c r="AC3568" i="99"/>
  <c r="AB3568" i="99"/>
  <c r="AA3568" i="99"/>
  <c r="X3568" i="99"/>
  <c r="AM3568" i="99" s="1"/>
  <c r="W3568" i="99"/>
  <c r="AQ3568" i="99" s="1"/>
  <c r="V3568" i="99"/>
  <c r="AP3568" i="99" s="1"/>
  <c r="U3568" i="99"/>
  <c r="T3568" i="99"/>
  <c r="Y3568" i="99" s="1"/>
  <c r="AS3568" i="99" s="1"/>
  <c r="O3568" i="99"/>
  <c r="J3568" i="99"/>
  <c r="AR3567" i="99"/>
  <c r="AQ3567" i="99"/>
  <c r="AD3567" i="99"/>
  <c r="AC3567" i="99"/>
  <c r="AB3567" i="99"/>
  <c r="AA3567" i="99"/>
  <c r="X3567" i="99"/>
  <c r="AM3567" i="99" s="1"/>
  <c r="W3567" i="99"/>
  <c r="AL3567" i="99" s="1"/>
  <c r="V3567" i="99"/>
  <c r="U3567" i="99"/>
  <c r="AO3567" i="99" s="1"/>
  <c r="T3567" i="99"/>
  <c r="O3567" i="99"/>
  <c r="J3567" i="99"/>
  <c r="AP3566" i="99"/>
  <c r="AD3566" i="99"/>
  <c r="AC3566" i="99"/>
  <c r="AB3566" i="99"/>
  <c r="AA3566" i="99"/>
  <c r="X3566" i="99"/>
  <c r="AM3566" i="99" s="1"/>
  <c r="W3566" i="99"/>
  <c r="AQ3566" i="99" s="1"/>
  <c r="V3566" i="99"/>
  <c r="AK3566" i="99" s="1"/>
  <c r="U3566" i="99"/>
  <c r="T3566" i="99"/>
  <c r="O3566" i="99"/>
  <c r="Y3566" i="99" s="1"/>
  <c r="AS3566" i="99" s="1"/>
  <c r="J3566" i="99"/>
  <c r="AD3565" i="99"/>
  <c r="AC3565" i="99"/>
  <c r="AB3565" i="99"/>
  <c r="AA3565" i="99"/>
  <c r="X3565" i="99"/>
  <c r="AM3565" i="99" s="1"/>
  <c r="W3565" i="99"/>
  <c r="AQ3565" i="99" s="1"/>
  <c r="V3565" i="99"/>
  <c r="AK3565" i="99" s="1"/>
  <c r="U3565" i="99"/>
  <c r="AO3565" i="99" s="1"/>
  <c r="T3565" i="99"/>
  <c r="O3565" i="99"/>
  <c r="J3565" i="99"/>
  <c r="AL3564" i="99"/>
  <c r="AD3564" i="99"/>
  <c r="AC3564" i="99"/>
  <c r="AB3564" i="99"/>
  <c r="AA3564" i="99"/>
  <c r="X3564" i="99"/>
  <c r="AM3564" i="99" s="1"/>
  <c r="W3564" i="99"/>
  <c r="AQ3564" i="99" s="1"/>
  <c r="V3564" i="99"/>
  <c r="U3564" i="99"/>
  <c r="AO3564" i="99" s="1"/>
  <c r="T3564" i="99"/>
  <c r="O3564" i="99"/>
  <c r="J3564" i="99"/>
  <c r="AL3563" i="99"/>
  <c r="AD3563" i="99"/>
  <c r="AC3563" i="99"/>
  <c r="AB3563" i="99"/>
  <c r="AA3563" i="99"/>
  <c r="X3563" i="99"/>
  <c r="AM3563" i="99" s="1"/>
  <c r="W3563" i="99"/>
  <c r="AQ3563" i="99" s="1"/>
  <c r="V3563" i="99"/>
  <c r="AK3563" i="99" s="1"/>
  <c r="U3563" i="99"/>
  <c r="AO3563" i="99" s="1"/>
  <c r="T3563" i="99"/>
  <c r="O3563" i="99"/>
  <c r="J3563" i="99"/>
  <c r="AD3562" i="99"/>
  <c r="AC3562" i="99"/>
  <c r="AB3562" i="99"/>
  <c r="AA3562" i="99"/>
  <c r="X3562" i="99"/>
  <c r="W3562" i="99"/>
  <c r="AQ3562" i="99" s="1"/>
  <c r="V3562" i="99"/>
  <c r="U3562" i="99"/>
  <c r="T3562" i="99"/>
  <c r="O3562" i="99"/>
  <c r="J3562" i="99"/>
  <c r="Y3562" i="99" s="1"/>
  <c r="AS3562" i="99" s="1"/>
  <c r="AD3561" i="99"/>
  <c r="AC3561" i="99"/>
  <c r="AB3561" i="99"/>
  <c r="AA3561" i="99"/>
  <c r="X3561" i="99"/>
  <c r="W3561" i="99"/>
  <c r="AQ3561" i="99" s="1"/>
  <c r="V3561" i="99"/>
  <c r="AK3561" i="99" s="1"/>
  <c r="U3561" i="99"/>
  <c r="AO3561" i="99" s="1"/>
  <c r="T3561" i="99"/>
  <c r="O3561" i="99"/>
  <c r="J3561" i="99"/>
  <c r="AL3560" i="99"/>
  <c r="AD3560" i="99"/>
  <c r="AC3560" i="99"/>
  <c r="AB3560" i="99"/>
  <c r="AA3560" i="99"/>
  <c r="X3560" i="99"/>
  <c r="AM3560" i="99" s="1"/>
  <c r="W3560" i="99"/>
  <c r="AQ3560" i="99" s="1"/>
  <c r="V3560" i="99"/>
  <c r="U3560" i="99"/>
  <c r="AJ3560" i="99" s="1"/>
  <c r="T3560" i="99"/>
  <c r="O3560" i="99"/>
  <c r="J3560" i="99"/>
  <c r="AM3559" i="99"/>
  <c r="AD3559" i="99"/>
  <c r="AC3559" i="99"/>
  <c r="AB3559" i="99"/>
  <c r="AA3559" i="99"/>
  <c r="X3559" i="99"/>
  <c r="AR3559" i="99" s="1"/>
  <c r="W3559" i="99"/>
  <c r="AL3559" i="99" s="1"/>
  <c r="V3559" i="99"/>
  <c r="AK3559" i="99" s="1"/>
  <c r="U3559" i="99"/>
  <c r="AO3559" i="99" s="1"/>
  <c r="T3559" i="99"/>
  <c r="O3559" i="99"/>
  <c r="J3559" i="99"/>
  <c r="AP3558" i="99"/>
  <c r="AD3558" i="99"/>
  <c r="AC3558" i="99"/>
  <c r="AB3558" i="99"/>
  <c r="AA3558" i="99"/>
  <c r="X3558" i="99"/>
  <c r="AM3558" i="99" s="1"/>
  <c r="W3558" i="99"/>
  <c r="AQ3558" i="99" s="1"/>
  <c r="V3558" i="99"/>
  <c r="AK3558" i="99" s="1"/>
  <c r="U3558" i="99"/>
  <c r="AO3558" i="99" s="1"/>
  <c r="T3558" i="99"/>
  <c r="O3558" i="99"/>
  <c r="J3558" i="99"/>
  <c r="AD3557" i="99"/>
  <c r="AC3557" i="99"/>
  <c r="AB3557" i="99"/>
  <c r="AA3557" i="99"/>
  <c r="X3557" i="99"/>
  <c r="W3557" i="99"/>
  <c r="AQ3557" i="99" s="1"/>
  <c r="V3557" i="99"/>
  <c r="AP3557" i="99" s="1"/>
  <c r="U3557" i="99"/>
  <c r="T3557" i="99"/>
  <c r="O3557" i="99"/>
  <c r="J3557" i="99"/>
  <c r="AR3556" i="99"/>
  <c r="AM3556" i="99"/>
  <c r="AD3556" i="99"/>
  <c r="AC3556" i="99"/>
  <c r="AB3556" i="99"/>
  <c r="AA3556" i="99"/>
  <c r="X3556" i="99"/>
  <c r="W3556" i="99"/>
  <c r="AQ3556" i="99" s="1"/>
  <c r="V3556" i="99"/>
  <c r="U3556" i="99"/>
  <c r="T3556" i="99"/>
  <c r="O3556" i="99"/>
  <c r="J3556" i="99"/>
  <c r="Y3556" i="99" s="1"/>
  <c r="AS3556" i="99" s="1"/>
  <c r="AD3555" i="99"/>
  <c r="AC3555" i="99"/>
  <c r="AB3555" i="99"/>
  <c r="AA3555" i="99"/>
  <c r="X3555" i="99"/>
  <c r="W3555" i="99"/>
  <c r="AQ3555" i="99" s="1"/>
  <c r="V3555" i="99"/>
  <c r="U3555" i="99"/>
  <c r="AO3555" i="99" s="1"/>
  <c r="T3555" i="99"/>
  <c r="O3555" i="99"/>
  <c r="J3555" i="99"/>
  <c r="AO3554" i="99"/>
  <c r="AK3554" i="99"/>
  <c r="AD3554" i="99"/>
  <c r="AC3554" i="99"/>
  <c r="AB3554" i="99"/>
  <c r="AA3554" i="99"/>
  <c r="X3554" i="99"/>
  <c r="W3554" i="99"/>
  <c r="AQ3554" i="99" s="1"/>
  <c r="V3554" i="99"/>
  <c r="AP3554" i="99" s="1"/>
  <c r="U3554" i="99"/>
  <c r="AJ3554" i="99" s="1"/>
  <c r="T3554" i="99"/>
  <c r="O3554" i="99"/>
  <c r="J3554" i="99"/>
  <c r="AD3553" i="99"/>
  <c r="AC3553" i="99"/>
  <c r="AB3553" i="99"/>
  <c r="AA3553" i="99"/>
  <c r="X3553" i="99"/>
  <c r="AR3553" i="99" s="1"/>
  <c r="W3553" i="99"/>
  <c r="AQ3553" i="99" s="1"/>
  <c r="V3553" i="99"/>
  <c r="AK3553" i="99" s="1"/>
  <c r="U3553" i="99"/>
  <c r="AJ3553" i="99" s="1"/>
  <c r="T3553" i="99"/>
  <c r="O3553" i="99"/>
  <c r="J3553" i="99"/>
  <c r="Y3553" i="99" s="1"/>
  <c r="AS3553" i="99" s="1"/>
  <c r="AQ3552" i="99"/>
  <c r="AD3552" i="99"/>
  <c r="AC3552" i="99"/>
  <c r="AB3552" i="99"/>
  <c r="AA3552" i="99"/>
  <c r="X3552" i="99"/>
  <c r="AR3552" i="99" s="1"/>
  <c r="W3552" i="99"/>
  <c r="V3552" i="99"/>
  <c r="U3552" i="99"/>
  <c r="AO3552" i="99" s="1"/>
  <c r="T3552" i="99"/>
  <c r="O3552" i="99"/>
  <c r="J3552" i="99"/>
  <c r="AK3551" i="99"/>
  <c r="AD3551" i="99"/>
  <c r="AC3551" i="99"/>
  <c r="AB3551" i="99"/>
  <c r="AA3551" i="99"/>
  <c r="X3551" i="99"/>
  <c r="W3551" i="99"/>
  <c r="AQ3551" i="99" s="1"/>
  <c r="V3551" i="99"/>
  <c r="AP3551" i="99" s="1"/>
  <c r="U3551" i="99"/>
  <c r="AO3551" i="99" s="1"/>
  <c r="T3551" i="99"/>
  <c r="O3551" i="99"/>
  <c r="J3551" i="99"/>
  <c r="AM3550" i="99"/>
  <c r="AD3550" i="99"/>
  <c r="AC3550" i="99"/>
  <c r="AB3550" i="99"/>
  <c r="AA3550" i="99"/>
  <c r="Y3550" i="99"/>
  <c r="AS3550" i="99" s="1"/>
  <c r="X3550" i="99"/>
  <c r="AR3550" i="99" s="1"/>
  <c r="W3550" i="99"/>
  <c r="AQ3550" i="99" s="1"/>
  <c r="V3550" i="99"/>
  <c r="AP3550" i="99" s="1"/>
  <c r="U3550" i="99"/>
  <c r="AJ3550" i="99" s="1"/>
  <c r="T3550" i="99"/>
  <c r="O3550" i="99"/>
  <c r="J3550" i="99"/>
  <c r="AR3549" i="99"/>
  <c r="AO3549" i="99"/>
  <c r="AJ3549" i="99"/>
  <c r="AD3549" i="99"/>
  <c r="AC3549" i="99"/>
  <c r="AB3549" i="99"/>
  <c r="AA3549" i="99"/>
  <c r="X3549" i="99"/>
  <c r="AM3549" i="99" s="1"/>
  <c r="W3549" i="99"/>
  <c r="AQ3549" i="99" s="1"/>
  <c r="V3549" i="99"/>
  <c r="T3549" i="99"/>
  <c r="O3549" i="99"/>
  <c r="J3549" i="99"/>
  <c r="AR3548" i="99"/>
  <c r="AM3548" i="99"/>
  <c r="AK3548" i="99"/>
  <c r="AD3548" i="99"/>
  <c r="AC3548" i="99"/>
  <c r="AB3548" i="99"/>
  <c r="AA3548" i="99"/>
  <c r="X3548" i="99"/>
  <c r="W3548" i="99"/>
  <c r="AQ3548" i="99" s="1"/>
  <c r="V3548" i="99"/>
  <c r="AP3548" i="99" s="1"/>
  <c r="U3548" i="99"/>
  <c r="T3548" i="99"/>
  <c r="O3548" i="99"/>
  <c r="J3548" i="99"/>
  <c r="AQ3547" i="99"/>
  <c r="AN3547" i="99"/>
  <c r="AD3547" i="99"/>
  <c r="AC3547" i="99"/>
  <c r="AB3547" i="99"/>
  <c r="AA3547" i="99"/>
  <c r="X3547" i="99"/>
  <c r="AR3547" i="99" s="1"/>
  <c r="W3547" i="99"/>
  <c r="V3547" i="99"/>
  <c r="AP3547" i="99" s="1"/>
  <c r="U3547" i="99"/>
  <c r="AO3547" i="99" s="1"/>
  <c r="T3547" i="99"/>
  <c r="O3547" i="99"/>
  <c r="J3547" i="99"/>
  <c r="AO3546" i="99"/>
  <c r="AN3546" i="99"/>
  <c r="AD3546" i="99"/>
  <c r="AC3546" i="99"/>
  <c r="AB3546" i="99"/>
  <c r="AA3546" i="99"/>
  <c r="X3546" i="99"/>
  <c r="AR3546" i="99" s="1"/>
  <c r="W3546" i="99"/>
  <c r="AQ3546" i="99" s="1"/>
  <c r="V3546" i="99"/>
  <c r="AP3546" i="99" s="1"/>
  <c r="U3546" i="99"/>
  <c r="T3546" i="99"/>
  <c r="O3546" i="99"/>
  <c r="J3546" i="99"/>
  <c r="Y3546" i="99" s="1"/>
  <c r="AS3546" i="99" s="1"/>
  <c r="AN3545" i="99"/>
  <c r="AD3545" i="99"/>
  <c r="AC3545" i="99"/>
  <c r="AB3545" i="99"/>
  <c r="AA3545" i="99"/>
  <c r="X3545" i="99"/>
  <c r="AR3545" i="99" s="1"/>
  <c r="W3545" i="99"/>
  <c r="AQ3545" i="99" s="1"/>
  <c r="V3545" i="99"/>
  <c r="AP3545" i="99" s="1"/>
  <c r="U3545" i="99"/>
  <c r="AO3545" i="99" s="1"/>
  <c r="T3545" i="99"/>
  <c r="O3545" i="99"/>
  <c r="Y3545" i="99" s="1"/>
  <c r="AS3545" i="99" s="1"/>
  <c r="J3545" i="99"/>
  <c r="AN3544" i="99"/>
  <c r="AD3544" i="99"/>
  <c r="AC3544" i="99"/>
  <c r="AB3544" i="99"/>
  <c r="AA3544" i="99"/>
  <c r="X3544" i="99"/>
  <c r="AR3544" i="99" s="1"/>
  <c r="W3544" i="99"/>
  <c r="AQ3544" i="99" s="1"/>
  <c r="V3544" i="99"/>
  <c r="AP3544" i="99" s="1"/>
  <c r="U3544" i="99"/>
  <c r="AO3544" i="99" s="1"/>
  <c r="T3544" i="99"/>
  <c r="O3544" i="99"/>
  <c r="J3544" i="99"/>
  <c r="AZ3543" i="99"/>
  <c r="AU3543" i="99"/>
  <c r="AN3543" i="99"/>
  <c r="AD3543" i="99"/>
  <c r="AC3543" i="99"/>
  <c r="AB3543" i="99"/>
  <c r="AA3543" i="99"/>
  <c r="X3543" i="99"/>
  <c r="AR3543" i="99" s="1"/>
  <c r="W3543" i="99"/>
  <c r="AQ3543" i="99" s="1"/>
  <c r="V3543" i="99"/>
  <c r="AP3543" i="99" s="1"/>
  <c r="U3543" i="99"/>
  <c r="AO3543" i="99" s="1"/>
  <c r="T3543" i="99"/>
  <c r="O3543" i="99"/>
  <c r="J3543" i="99"/>
  <c r="Y3543" i="99" s="1"/>
  <c r="AS3543" i="99" s="1"/>
  <c r="AU3542" i="99"/>
  <c r="AN3542" i="99"/>
  <c r="AD3542" i="99"/>
  <c r="AC3542" i="99"/>
  <c r="AB3542" i="99"/>
  <c r="AA3542" i="99"/>
  <c r="X3542" i="99"/>
  <c r="AR3542" i="99" s="1"/>
  <c r="W3542" i="99"/>
  <c r="AQ3542" i="99" s="1"/>
  <c r="V3542" i="99"/>
  <c r="AP3542" i="99" s="1"/>
  <c r="U3542" i="99"/>
  <c r="AO3542" i="99" s="1"/>
  <c r="T3542" i="99"/>
  <c r="O3542" i="99"/>
  <c r="Y3542" i="99" s="1"/>
  <c r="AS3542" i="99" s="1"/>
  <c r="J3542" i="99"/>
  <c r="AX3541" i="99"/>
  <c r="AV3541" i="99"/>
  <c r="AV3577" i="99" s="1"/>
  <c r="AZ3577" i="99" s="1"/>
  <c r="AN3541" i="99"/>
  <c r="AD3541" i="99"/>
  <c r="AC3541" i="99"/>
  <c r="AB3541" i="99"/>
  <c r="AA3541" i="99"/>
  <c r="X3541" i="99"/>
  <c r="AR3541" i="99" s="1"/>
  <c r="W3541" i="99"/>
  <c r="AQ3541" i="99" s="1"/>
  <c r="V3541" i="99"/>
  <c r="AP3541" i="99" s="1"/>
  <c r="U3541" i="99"/>
  <c r="AO3541" i="99" s="1"/>
  <c r="T3541" i="99"/>
  <c r="O3541" i="99"/>
  <c r="J3541" i="99"/>
  <c r="AX3540" i="99"/>
  <c r="AV3540" i="99"/>
  <c r="AV3576" i="99" s="1"/>
  <c r="AZ3576" i="99" s="1"/>
  <c r="AQ3540" i="99"/>
  <c r="AO3540" i="99"/>
  <c r="AN3540" i="99"/>
  <c r="AD3540" i="99"/>
  <c r="AC3540" i="99"/>
  <c r="AB3540" i="99"/>
  <c r="AA3540" i="99"/>
  <c r="X3540" i="99"/>
  <c r="AR3540" i="99" s="1"/>
  <c r="W3540" i="99"/>
  <c r="V3540" i="99"/>
  <c r="AP3540" i="99" s="1"/>
  <c r="T3540" i="99"/>
  <c r="O3540" i="99"/>
  <c r="J3540" i="99"/>
  <c r="AX3539" i="99"/>
  <c r="AV3539" i="99"/>
  <c r="AV3575" i="99" s="1"/>
  <c r="AZ3575" i="99" s="1"/>
  <c r="AN3539" i="99"/>
  <c r="AD3539" i="99"/>
  <c r="AC3539" i="99"/>
  <c r="AB3539" i="99"/>
  <c r="AA3539" i="99"/>
  <c r="X3539" i="99"/>
  <c r="AR3539" i="99" s="1"/>
  <c r="W3539" i="99"/>
  <c r="AQ3539" i="99" s="1"/>
  <c r="V3539" i="99"/>
  <c r="AP3539" i="99" s="1"/>
  <c r="U3539" i="99"/>
  <c r="AO3539" i="99" s="1"/>
  <c r="T3539" i="99"/>
  <c r="O3539" i="99"/>
  <c r="J3539" i="99"/>
  <c r="AP3538" i="99"/>
  <c r="AN3538" i="99"/>
  <c r="AD3538" i="99"/>
  <c r="AC3538" i="99"/>
  <c r="AB3538" i="99"/>
  <c r="AA3538" i="99"/>
  <c r="X3538" i="99"/>
  <c r="AR3538" i="99" s="1"/>
  <c r="W3538" i="99"/>
  <c r="AQ3538" i="99" s="1"/>
  <c r="U3538" i="99"/>
  <c r="AO3538" i="99" s="1"/>
  <c r="T3538" i="99"/>
  <c r="O3538" i="99"/>
  <c r="J3538" i="99"/>
  <c r="AZ3537" i="99"/>
  <c r="AX3537" i="99"/>
  <c r="AV3537" i="99"/>
  <c r="AV3573" i="99" s="1"/>
  <c r="AZ3573" i="99" s="1"/>
  <c r="AN3537" i="99"/>
  <c r="AD3537" i="99"/>
  <c r="AC3537" i="99"/>
  <c r="AB3537" i="99"/>
  <c r="AA3537" i="99"/>
  <c r="X3537" i="99"/>
  <c r="AR3537" i="99" s="1"/>
  <c r="W3537" i="99"/>
  <c r="AQ3537" i="99" s="1"/>
  <c r="V3537" i="99"/>
  <c r="AP3537" i="99" s="1"/>
  <c r="U3537" i="99"/>
  <c r="AO3537" i="99" s="1"/>
  <c r="T3537" i="99"/>
  <c r="O3537" i="99"/>
  <c r="J3537" i="99"/>
  <c r="Y3537" i="99" s="1"/>
  <c r="AS3537" i="99" s="1"/>
  <c r="AX3536" i="99"/>
  <c r="AV3534" i="99" s="1"/>
  <c r="AV3536" i="99"/>
  <c r="AR3536" i="99"/>
  <c r="AN3536" i="99"/>
  <c r="AD3536" i="99"/>
  <c r="AC3536" i="99"/>
  <c r="AB3536" i="99"/>
  <c r="AA3536" i="99"/>
  <c r="X3536" i="99"/>
  <c r="W3536" i="99"/>
  <c r="AQ3536" i="99" s="1"/>
  <c r="V3536" i="99"/>
  <c r="AP3536" i="99" s="1"/>
  <c r="U3536" i="99"/>
  <c r="AO3536" i="99" s="1"/>
  <c r="T3536" i="99"/>
  <c r="O3536" i="99"/>
  <c r="J3536" i="99"/>
  <c r="Y3536" i="99" s="1"/>
  <c r="AS3536" i="99" s="1"/>
  <c r="AZ3535" i="99"/>
  <c r="AX3535" i="99"/>
  <c r="AV3535" i="99"/>
  <c r="AV3571" i="99" s="1"/>
  <c r="AZ3571" i="99" s="1"/>
  <c r="AR3535" i="99"/>
  <c r="AN3535" i="99"/>
  <c r="AD3535" i="99"/>
  <c r="AC3535" i="99"/>
  <c r="AB3535" i="99"/>
  <c r="AA3535" i="99"/>
  <c r="X3535" i="99"/>
  <c r="W3535" i="99"/>
  <c r="AQ3535" i="99" s="1"/>
  <c r="V3535" i="99"/>
  <c r="AP3535" i="99" s="1"/>
  <c r="U3535" i="99"/>
  <c r="AO3535" i="99" s="1"/>
  <c r="T3535" i="99"/>
  <c r="O3535" i="99"/>
  <c r="J3535" i="99"/>
  <c r="A3535" i="99"/>
  <c r="Z3535" i="99" s="1"/>
  <c r="AN3534" i="99"/>
  <c r="AD3534" i="99"/>
  <c r="AC3534" i="99"/>
  <c r="AB3534" i="99"/>
  <c r="AA3534" i="99"/>
  <c r="Z3534" i="99"/>
  <c r="X3534" i="99"/>
  <c r="AR3534" i="99" s="1"/>
  <c r="W3534" i="99"/>
  <c r="AQ3534" i="99" s="1"/>
  <c r="V3534" i="99"/>
  <c r="AP3534" i="99" s="1"/>
  <c r="U3534" i="99"/>
  <c r="AO3534" i="99" s="1"/>
  <c r="T3534" i="99"/>
  <c r="O3534" i="99"/>
  <c r="J3534" i="99"/>
  <c r="AO3533" i="99"/>
  <c r="AN3533" i="99"/>
  <c r="AD3533" i="99"/>
  <c r="AC3533" i="99"/>
  <c r="AB3533" i="99"/>
  <c r="AA3533" i="99"/>
  <c r="X3533" i="99"/>
  <c r="AR3533" i="99" s="1"/>
  <c r="W3533" i="99"/>
  <c r="AQ3533" i="99" s="1"/>
  <c r="V3533" i="99"/>
  <c r="AP3533" i="99" s="1"/>
  <c r="AT3533" i="99" s="1"/>
  <c r="U3533" i="99"/>
  <c r="T3533" i="99"/>
  <c r="O3533" i="99"/>
  <c r="J3533" i="99"/>
  <c r="Y3533" i="99" s="1"/>
  <c r="AS3533" i="99" s="1"/>
  <c r="A3533" i="99"/>
  <c r="A3534" i="99" s="1"/>
  <c r="AN3532" i="99"/>
  <c r="AD3532" i="99"/>
  <c r="AC3532" i="99"/>
  <c r="AB3532" i="99"/>
  <c r="AA3532" i="99"/>
  <c r="Z3532" i="99"/>
  <c r="X3532" i="99"/>
  <c r="AR3532" i="99" s="1"/>
  <c r="W3532" i="99"/>
  <c r="AQ3532" i="99" s="1"/>
  <c r="V3532" i="99"/>
  <c r="AP3532" i="99" s="1"/>
  <c r="U3532" i="99"/>
  <c r="AO3532" i="99" s="1"/>
  <c r="T3532" i="99"/>
  <c r="O3532" i="99"/>
  <c r="J3532" i="99"/>
  <c r="J3522" i="99"/>
  <c r="AZ3461" i="99" s="1"/>
  <c r="J3521" i="99"/>
  <c r="P3520" i="99"/>
  <c r="O3520" i="99"/>
  <c r="K3517" i="99" s="1"/>
  <c r="J3520" i="99"/>
  <c r="V3519" i="99"/>
  <c r="Q3519" i="99"/>
  <c r="P3519" i="99"/>
  <c r="O3519" i="99"/>
  <c r="J3519" i="99"/>
  <c r="Q3518" i="99"/>
  <c r="P3518" i="99"/>
  <c r="O3518" i="99"/>
  <c r="J3518" i="99"/>
  <c r="AT3515" i="99"/>
  <c r="AL3515" i="99"/>
  <c r="AJ3515" i="99"/>
  <c r="AD3515" i="99"/>
  <c r="AC3515" i="99"/>
  <c r="AB3515" i="99"/>
  <c r="AA3515" i="99"/>
  <c r="X3515" i="99"/>
  <c r="AR3515" i="99" s="1"/>
  <c r="W3515" i="99"/>
  <c r="AQ3515" i="99" s="1"/>
  <c r="V3515" i="99"/>
  <c r="U3515" i="99"/>
  <c r="AO3515" i="99" s="1"/>
  <c r="T3515" i="99"/>
  <c r="O3515" i="99"/>
  <c r="J3515" i="99"/>
  <c r="A3515" i="99"/>
  <c r="Z3515" i="99" s="1"/>
  <c r="AL3514" i="99"/>
  <c r="AD3514" i="99"/>
  <c r="AC3514" i="99"/>
  <c r="AT3514" i="99" s="1"/>
  <c r="AB3514" i="99"/>
  <c r="AA3514" i="99"/>
  <c r="X3514" i="99"/>
  <c r="W3514" i="99"/>
  <c r="AQ3514" i="99" s="1"/>
  <c r="V3514" i="99"/>
  <c r="U3514" i="99"/>
  <c r="AO3514" i="99" s="1"/>
  <c r="T3514" i="99"/>
  <c r="O3514" i="99"/>
  <c r="J3514" i="99"/>
  <c r="A3514" i="99"/>
  <c r="Z3514" i="99" s="1"/>
  <c r="AT3513" i="99"/>
  <c r="AP3513" i="99"/>
  <c r="AD3513" i="99"/>
  <c r="AC3513" i="99"/>
  <c r="AB3513" i="99"/>
  <c r="AA3513" i="99"/>
  <c r="X3513" i="99"/>
  <c r="AR3513" i="99" s="1"/>
  <c r="W3513" i="99"/>
  <c r="AQ3513" i="99" s="1"/>
  <c r="V3513" i="99"/>
  <c r="AK3513" i="99" s="1"/>
  <c r="U3513" i="99"/>
  <c r="T3513" i="99"/>
  <c r="O3513" i="99"/>
  <c r="J3513" i="99"/>
  <c r="A3513" i="99"/>
  <c r="Z3513" i="99" s="1"/>
  <c r="AL3509" i="99"/>
  <c r="AG3588" i="99" s="1"/>
  <c r="AG3668" i="99" s="1"/>
  <c r="AG3749" i="99" s="1"/>
  <c r="AH3509" i="99"/>
  <c r="AG3509" i="99"/>
  <c r="AF3509" i="99"/>
  <c r="AE3509" i="99"/>
  <c r="AD3509" i="99"/>
  <c r="AC3509" i="99"/>
  <c r="AT3509" i="99" s="1"/>
  <c r="AB3509" i="99"/>
  <c r="AA3509" i="99"/>
  <c r="X3509" i="99"/>
  <c r="W3509" i="99"/>
  <c r="AQ3509" i="99" s="1"/>
  <c r="V3509" i="99"/>
  <c r="AP3509" i="99" s="1"/>
  <c r="U3509" i="99"/>
  <c r="T3509" i="99"/>
  <c r="O3509" i="99"/>
  <c r="J3509" i="99"/>
  <c r="Y3509" i="99" s="1"/>
  <c r="AS3509" i="99" s="1"/>
  <c r="A3509" i="99"/>
  <c r="Z3509" i="99" s="1"/>
  <c r="AQ3508" i="99"/>
  <c r="AP3508" i="99"/>
  <c r="AH3508" i="99"/>
  <c r="AG3508" i="99"/>
  <c r="AF3508" i="99"/>
  <c r="AE3508" i="99"/>
  <c r="AD3508" i="99"/>
  <c r="AC3508" i="99"/>
  <c r="AT3508" i="99" s="1"/>
  <c r="AB3508" i="99"/>
  <c r="AA3508" i="99"/>
  <c r="X3508" i="99"/>
  <c r="W3508" i="99"/>
  <c r="AL3508" i="99" s="1"/>
  <c r="V3508" i="99"/>
  <c r="AK3508" i="99" s="1"/>
  <c r="U3508" i="99"/>
  <c r="AO3508" i="99" s="1"/>
  <c r="T3508" i="99"/>
  <c r="O3508" i="99"/>
  <c r="J3508" i="99"/>
  <c r="A3508" i="99"/>
  <c r="Z3508" i="99" s="1"/>
  <c r="AQ3507" i="99"/>
  <c r="AL3507" i="99"/>
  <c r="AH3507" i="99"/>
  <c r="AG3507" i="99"/>
  <c r="AF3507" i="99"/>
  <c r="AE3507" i="99"/>
  <c r="AD3507" i="99"/>
  <c r="AC3507" i="99"/>
  <c r="AT3507" i="99" s="1"/>
  <c r="AB3507" i="99"/>
  <c r="AA3507" i="99"/>
  <c r="X3507" i="99"/>
  <c r="AM3507" i="99" s="1"/>
  <c r="V3507" i="99"/>
  <c r="U3507" i="99"/>
  <c r="AO3507" i="99" s="1"/>
  <c r="T3507" i="99"/>
  <c r="O3507" i="99"/>
  <c r="J3507" i="99"/>
  <c r="A3507" i="99"/>
  <c r="Z3507" i="99" s="1"/>
  <c r="AL3506" i="99"/>
  <c r="AK3506" i="99"/>
  <c r="AD3506" i="99"/>
  <c r="AC3506" i="99"/>
  <c r="AT3506" i="99" s="1"/>
  <c r="AB3506" i="99"/>
  <c r="AA3506" i="99"/>
  <c r="X3506" i="99"/>
  <c r="AR3506" i="99" s="1"/>
  <c r="W3506" i="99"/>
  <c r="AQ3506" i="99" s="1"/>
  <c r="V3506" i="99"/>
  <c r="AP3506" i="99" s="1"/>
  <c r="U3506" i="99"/>
  <c r="T3506" i="99"/>
  <c r="O3506" i="99"/>
  <c r="J3506" i="99"/>
  <c r="A3506" i="99"/>
  <c r="Z3506" i="99" s="1"/>
  <c r="AM3505" i="99"/>
  <c r="AD3505" i="99"/>
  <c r="AC3505" i="99"/>
  <c r="AT3505" i="99" s="1"/>
  <c r="AB3505" i="99"/>
  <c r="AA3505" i="99"/>
  <c r="X3505" i="99"/>
  <c r="AR3505" i="99" s="1"/>
  <c r="W3505" i="99"/>
  <c r="AL3505" i="99" s="1"/>
  <c r="V3505" i="99"/>
  <c r="U3505" i="99"/>
  <c r="T3505" i="99"/>
  <c r="O3505" i="99"/>
  <c r="J3505" i="99"/>
  <c r="Y3505" i="99" s="1"/>
  <c r="AS3505" i="99" s="1"/>
  <c r="A3505" i="99"/>
  <c r="Z3505" i="99" s="1"/>
  <c r="AO3504" i="99"/>
  <c r="AM3504" i="99"/>
  <c r="AD3504" i="99"/>
  <c r="AC3504" i="99"/>
  <c r="AB3504" i="99"/>
  <c r="AA3504" i="99"/>
  <c r="X3504" i="99"/>
  <c r="AR3504" i="99" s="1"/>
  <c r="W3504" i="99"/>
  <c r="V3504" i="99"/>
  <c r="U3504" i="99"/>
  <c r="AJ3504" i="99" s="1"/>
  <c r="T3504" i="99"/>
  <c r="O3504" i="99"/>
  <c r="J3504" i="99"/>
  <c r="Y3504" i="99" s="1"/>
  <c r="AS3504" i="99" s="1"/>
  <c r="AM3503" i="99"/>
  <c r="AK3503" i="99"/>
  <c r="AD3503" i="99"/>
  <c r="AC3503" i="99"/>
  <c r="AB3503" i="99"/>
  <c r="AA3503" i="99"/>
  <c r="X3503" i="99"/>
  <c r="AR3503" i="99" s="1"/>
  <c r="W3503" i="99"/>
  <c r="V3503" i="99"/>
  <c r="AP3503" i="99" s="1"/>
  <c r="U3503" i="99"/>
  <c r="T3503" i="99"/>
  <c r="O3503" i="99"/>
  <c r="J3503" i="99"/>
  <c r="Y3503" i="99" s="1"/>
  <c r="AS3503" i="99" s="1"/>
  <c r="AD3502" i="99"/>
  <c r="AC3502" i="99"/>
  <c r="AB3502" i="99"/>
  <c r="AA3502" i="99"/>
  <c r="X3502" i="99"/>
  <c r="AR3502" i="99" s="1"/>
  <c r="W3502" i="99"/>
  <c r="V3502" i="99"/>
  <c r="AP3502" i="99" s="1"/>
  <c r="U3502" i="99"/>
  <c r="T3502" i="99"/>
  <c r="O3502" i="99"/>
  <c r="Y3502" i="99" s="1"/>
  <c r="AS3502" i="99" s="1"/>
  <c r="J3502" i="99"/>
  <c r="AO3501" i="99"/>
  <c r="AD3501" i="99"/>
  <c r="AC3501" i="99"/>
  <c r="AB3501" i="99"/>
  <c r="AA3501" i="99"/>
  <c r="X3501" i="99"/>
  <c r="AR3501" i="99" s="1"/>
  <c r="W3501" i="99"/>
  <c r="V3501" i="99"/>
  <c r="AP3501" i="99" s="1"/>
  <c r="U3501" i="99"/>
  <c r="AJ3501" i="99" s="1"/>
  <c r="T3501" i="99"/>
  <c r="O3501" i="99"/>
  <c r="Y3501" i="99" s="1"/>
  <c r="AS3501" i="99" s="1"/>
  <c r="J3501" i="99"/>
  <c r="AO3500" i="99"/>
  <c r="AD3500" i="99"/>
  <c r="AC3500" i="99"/>
  <c r="AB3500" i="99"/>
  <c r="AA3500" i="99"/>
  <c r="X3500" i="99"/>
  <c r="W3500" i="99"/>
  <c r="V3500" i="99"/>
  <c r="U3500" i="99"/>
  <c r="AJ3500" i="99" s="1"/>
  <c r="T3500" i="99"/>
  <c r="O3500" i="99"/>
  <c r="J3500" i="99"/>
  <c r="AY3499" i="99"/>
  <c r="AP3499" i="99"/>
  <c r="AD3499" i="99"/>
  <c r="AC3499" i="99"/>
  <c r="AB3499" i="99"/>
  <c r="AA3499" i="99"/>
  <c r="X3499" i="99"/>
  <c r="W3499" i="99"/>
  <c r="AQ3499" i="99" s="1"/>
  <c r="V3499" i="99"/>
  <c r="AK3499" i="99" s="1"/>
  <c r="U3499" i="99"/>
  <c r="T3499" i="99"/>
  <c r="O3499" i="99"/>
  <c r="J3499" i="99"/>
  <c r="AZ3498" i="99"/>
  <c r="AD3498" i="99"/>
  <c r="AC3498" i="99"/>
  <c r="AB3498" i="99"/>
  <c r="AA3498" i="99"/>
  <c r="X3498" i="99"/>
  <c r="AR3498" i="99" s="1"/>
  <c r="W3498" i="99"/>
  <c r="AL3498" i="99" s="1"/>
  <c r="V3498" i="99"/>
  <c r="AP3498" i="99" s="1"/>
  <c r="U3498" i="99"/>
  <c r="AO3498" i="99" s="1"/>
  <c r="T3498" i="99"/>
  <c r="O3498" i="99"/>
  <c r="J3498" i="99"/>
  <c r="AZ3497" i="99"/>
  <c r="AR3497" i="99"/>
  <c r="AL3497" i="99"/>
  <c r="AD3497" i="99"/>
  <c r="AC3497" i="99"/>
  <c r="AB3497" i="99"/>
  <c r="AA3497" i="99"/>
  <c r="X3497" i="99"/>
  <c r="AM3497" i="99" s="1"/>
  <c r="W3497" i="99"/>
  <c r="AQ3497" i="99" s="1"/>
  <c r="V3497" i="99"/>
  <c r="AK3497" i="99" s="1"/>
  <c r="U3497" i="99"/>
  <c r="AO3497" i="99" s="1"/>
  <c r="T3497" i="99"/>
  <c r="O3497" i="99"/>
  <c r="J3497" i="99"/>
  <c r="AL3496" i="99"/>
  <c r="AD3496" i="99"/>
  <c r="AC3496" i="99"/>
  <c r="AB3496" i="99"/>
  <c r="AA3496" i="99"/>
  <c r="X3496" i="99"/>
  <c r="W3496" i="99"/>
  <c r="AQ3496" i="99" s="1"/>
  <c r="V3496" i="99"/>
  <c r="U3496" i="99"/>
  <c r="AO3496" i="99" s="1"/>
  <c r="T3496" i="99"/>
  <c r="O3496" i="99"/>
  <c r="J3496" i="99"/>
  <c r="AZ3495" i="99"/>
  <c r="AL3495" i="99"/>
  <c r="AK3495" i="99"/>
  <c r="AD3495" i="99"/>
  <c r="AC3495" i="99"/>
  <c r="AB3495" i="99"/>
  <c r="AA3495" i="99"/>
  <c r="X3495" i="99"/>
  <c r="W3495" i="99"/>
  <c r="AQ3495" i="99" s="1"/>
  <c r="V3495" i="99"/>
  <c r="AP3495" i="99" s="1"/>
  <c r="U3495" i="99"/>
  <c r="T3495" i="99"/>
  <c r="Y3495" i="99" s="1"/>
  <c r="AS3495" i="99" s="1"/>
  <c r="O3495" i="99"/>
  <c r="J3495" i="99"/>
  <c r="AR3494" i="99"/>
  <c r="AO3494" i="99"/>
  <c r="AD3494" i="99"/>
  <c r="AC3494" i="99"/>
  <c r="AB3494" i="99"/>
  <c r="AA3494" i="99"/>
  <c r="X3494" i="99"/>
  <c r="AM3494" i="99" s="1"/>
  <c r="W3494" i="99"/>
  <c r="V3494" i="99"/>
  <c r="U3494" i="99"/>
  <c r="AJ3494" i="99" s="1"/>
  <c r="T3494" i="99"/>
  <c r="O3494" i="99"/>
  <c r="J3494" i="99"/>
  <c r="AK3493" i="99"/>
  <c r="AD3493" i="99"/>
  <c r="AC3493" i="99"/>
  <c r="AB3493" i="99"/>
  <c r="AA3493" i="99"/>
  <c r="X3493" i="99"/>
  <c r="AM3493" i="99" s="1"/>
  <c r="W3493" i="99"/>
  <c r="V3493" i="99"/>
  <c r="AP3493" i="99" s="1"/>
  <c r="U3493" i="99"/>
  <c r="T3493" i="99"/>
  <c r="O3493" i="99"/>
  <c r="J3493" i="99"/>
  <c r="AW3492" i="99"/>
  <c r="AQ3492" i="99"/>
  <c r="AK3492" i="99"/>
  <c r="AD3492" i="99"/>
  <c r="AC3492" i="99"/>
  <c r="AB3492" i="99"/>
  <c r="AA3492" i="99"/>
  <c r="X3492" i="99"/>
  <c r="AR3492" i="99" s="1"/>
  <c r="W3492" i="99"/>
  <c r="AL3492" i="99" s="1"/>
  <c r="V3492" i="99"/>
  <c r="AP3492" i="99" s="1"/>
  <c r="U3492" i="99"/>
  <c r="T3492" i="99"/>
  <c r="Y3492" i="99" s="1"/>
  <c r="AS3492" i="99" s="1"/>
  <c r="O3492" i="99"/>
  <c r="J3492" i="99"/>
  <c r="AZ3491" i="99"/>
  <c r="AQ3491" i="99"/>
  <c r="AD3491" i="99"/>
  <c r="AC3491" i="99"/>
  <c r="AB3491" i="99"/>
  <c r="AA3491" i="99"/>
  <c r="X3491" i="99"/>
  <c r="W3491" i="99"/>
  <c r="AL3491" i="99" s="1"/>
  <c r="V3491" i="99"/>
  <c r="AP3491" i="99" s="1"/>
  <c r="U3491" i="99"/>
  <c r="AO3491" i="99" s="1"/>
  <c r="T3491" i="99"/>
  <c r="O3491" i="99"/>
  <c r="J3491" i="99"/>
  <c r="AD3490" i="99"/>
  <c r="AC3490" i="99"/>
  <c r="AB3490" i="99"/>
  <c r="AA3490" i="99"/>
  <c r="X3490" i="99"/>
  <c r="W3490" i="99"/>
  <c r="V3490" i="99"/>
  <c r="U3490" i="99"/>
  <c r="AO3490" i="99" s="1"/>
  <c r="T3490" i="99"/>
  <c r="O3490" i="99"/>
  <c r="J3490" i="99"/>
  <c r="AV3489" i="99"/>
  <c r="AZ3489" i="99" s="1"/>
  <c r="AD3489" i="99"/>
  <c r="AC3489" i="99"/>
  <c r="AB3489" i="99"/>
  <c r="AA3489" i="99"/>
  <c r="X3489" i="99"/>
  <c r="AM3489" i="99" s="1"/>
  <c r="W3489" i="99"/>
  <c r="AQ3489" i="99" s="1"/>
  <c r="V3489" i="99"/>
  <c r="AK3489" i="99" s="1"/>
  <c r="U3489" i="99"/>
  <c r="AO3489" i="99" s="1"/>
  <c r="T3489" i="99"/>
  <c r="O3489" i="99"/>
  <c r="J3489" i="99"/>
  <c r="AW3488" i="99"/>
  <c r="AO3488" i="99"/>
  <c r="AM3488" i="99"/>
  <c r="AD3488" i="99"/>
  <c r="AC3488" i="99"/>
  <c r="AB3488" i="99"/>
  <c r="AA3488" i="99"/>
  <c r="X3488" i="99"/>
  <c r="AR3488" i="99" s="1"/>
  <c r="W3488" i="99"/>
  <c r="V3488" i="99"/>
  <c r="U3488" i="99"/>
  <c r="AJ3488" i="99" s="1"/>
  <c r="T3488" i="99"/>
  <c r="O3488" i="99"/>
  <c r="J3488" i="99"/>
  <c r="Y3488" i="99" s="1"/>
  <c r="AS3488" i="99" s="1"/>
  <c r="AD3487" i="99"/>
  <c r="AC3487" i="99"/>
  <c r="AB3487" i="99"/>
  <c r="AA3487" i="99"/>
  <c r="X3487" i="99"/>
  <c r="W3487" i="99"/>
  <c r="V3487" i="99"/>
  <c r="U3487" i="99"/>
  <c r="T3487" i="99"/>
  <c r="O3487" i="99"/>
  <c r="J3487" i="99"/>
  <c r="AK3486" i="99"/>
  <c r="AD3486" i="99"/>
  <c r="AC3486" i="99"/>
  <c r="AB3486" i="99"/>
  <c r="AA3486" i="99"/>
  <c r="X3486" i="99"/>
  <c r="W3486" i="99"/>
  <c r="V3486" i="99"/>
  <c r="AP3486" i="99" s="1"/>
  <c r="U3486" i="99"/>
  <c r="T3486" i="99"/>
  <c r="O3486" i="99"/>
  <c r="J3486" i="99"/>
  <c r="AQ3485" i="99"/>
  <c r="AO3485" i="99"/>
  <c r="AD3485" i="99"/>
  <c r="AC3485" i="99"/>
  <c r="AB3485" i="99"/>
  <c r="AA3485" i="99"/>
  <c r="X3485" i="99"/>
  <c r="AM3485" i="99" s="1"/>
  <c r="W3485" i="99"/>
  <c r="AL3485" i="99" s="1"/>
  <c r="V3485" i="99"/>
  <c r="AP3485" i="99" s="1"/>
  <c r="U3485" i="99"/>
  <c r="AJ3485" i="99" s="1"/>
  <c r="T3485" i="99"/>
  <c r="O3485" i="99"/>
  <c r="Y3485" i="99" s="1"/>
  <c r="AS3485" i="99" s="1"/>
  <c r="J3485" i="99"/>
  <c r="AM3484" i="99"/>
  <c r="AL3484" i="99"/>
  <c r="AD3484" i="99"/>
  <c r="AC3484" i="99"/>
  <c r="AB3484" i="99"/>
  <c r="AA3484" i="99"/>
  <c r="X3484" i="99"/>
  <c r="AR3484" i="99" s="1"/>
  <c r="W3484" i="99"/>
  <c r="AQ3484" i="99" s="1"/>
  <c r="V3484" i="99"/>
  <c r="U3484" i="99"/>
  <c r="T3484" i="99"/>
  <c r="O3484" i="99"/>
  <c r="J3484" i="99"/>
  <c r="Y3484" i="99" s="1"/>
  <c r="AS3484" i="99" s="1"/>
  <c r="AD3483" i="99"/>
  <c r="AC3483" i="99"/>
  <c r="AB3483" i="99"/>
  <c r="AA3483" i="99"/>
  <c r="X3483" i="99"/>
  <c r="AR3483" i="99" s="1"/>
  <c r="W3483" i="99"/>
  <c r="AL3483" i="99" s="1"/>
  <c r="V3483" i="99"/>
  <c r="AP3483" i="99" s="1"/>
  <c r="U3483" i="99"/>
  <c r="T3483" i="99"/>
  <c r="O3483" i="99"/>
  <c r="J3483" i="99"/>
  <c r="AK3482" i="99"/>
  <c r="AD3482" i="99"/>
  <c r="AC3482" i="99"/>
  <c r="AB3482" i="99"/>
  <c r="AA3482" i="99"/>
  <c r="X3482" i="99"/>
  <c r="W3482" i="99"/>
  <c r="V3482" i="99"/>
  <c r="AP3482" i="99" s="1"/>
  <c r="U3482" i="99"/>
  <c r="T3482" i="99"/>
  <c r="O3482" i="99"/>
  <c r="J3482" i="99"/>
  <c r="AO3481" i="99"/>
  <c r="AD3481" i="99"/>
  <c r="AC3481" i="99"/>
  <c r="AB3481" i="99"/>
  <c r="AA3481" i="99"/>
  <c r="X3481" i="99"/>
  <c r="AM3481" i="99" s="1"/>
  <c r="W3481" i="99"/>
  <c r="AL3481" i="99" s="1"/>
  <c r="V3481" i="99"/>
  <c r="U3481" i="99"/>
  <c r="AJ3481" i="99" s="1"/>
  <c r="T3481" i="99"/>
  <c r="O3481" i="99"/>
  <c r="J3481" i="99"/>
  <c r="AM3480" i="99"/>
  <c r="AK3480" i="99"/>
  <c r="AD3480" i="99"/>
  <c r="AC3480" i="99"/>
  <c r="AB3480" i="99"/>
  <c r="AA3480" i="99"/>
  <c r="X3480" i="99"/>
  <c r="AR3480" i="99" s="1"/>
  <c r="W3480" i="99"/>
  <c r="V3480" i="99"/>
  <c r="AP3480" i="99" s="1"/>
  <c r="U3480" i="99"/>
  <c r="T3480" i="99"/>
  <c r="O3480" i="99"/>
  <c r="J3480" i="99"/>
  <c r="AQ3479" i="99"/>
  <c r="AD3479" i="99"/>
  <c r="AC3479" i="99"/>
  <c r="AB3479" i="99"/>
  <c r="AA3479" i="99"/>
  <c r="X3479" i="99"/>
  <c r="W3479" i="99"/>
  <c r="AL3479" i="99" s="1"/>
  <c r="V3479" i="99"/>
  <c r="AP3479" i="99" s="1"/>
  <c r="U3479" i="99"/>
  <c r="T3479" i="99"/>
  <c r="Y3479" i="99" s="1"/>
  <c r="AS3479" i="99" s="1"/>
  <c r="O3479" i="99"/>
  <c r="J3479" i="99"/>
  <c r="AM3478" i="99"/>
  <c r="AD3478" i="99"/>
  <c r="AC3478" i="99"/>
  <c r="AB3478" i="99"/>
  <c r="AA3478" i="99"/>
  <c r="X3478" i="99"/>
  <c r="AR3478" i="99" s="1"/>
  <c r="W3478" i="99"/>
  <c r="V3478" i="99"/>
  <c r="AK3478" i="99" s="1"/>
  <c r="U3478" i="99"/>
  <c r="AJ3478" i="99" s="1"/>
  <c r="T3478" i="99"/>
  <c r="O3478" i="99"/>
  <c r="J3478" i="99"/>
  <c r="AO3477" i="99"/>
  <c r="AM3477" i="99"/>
  <c r="AK3477" i="99"/>
  <c r="AD3477" i="99"/>
  <c r="AC3477" i="99"/>
  <c r="AB3477" i="99"/>
  <c r="AA3477" i="99"/>
  <c r="X3477" i="99"/>
  <c r="AR3477" i="99" s="1"/>
  <c r="W3477" i="99"/>
  <c r="V3477" i="99"/>
  <c r="AP3477" i="99" s="1"/>
  <c r="U3477" i="99"/>
  <c r="AJ3477" i="99" s="1"/>
  <c r="T3477" i="99"/>
  <c r="O3477" i="99"/>
  <c r="J3477" i="99"/>
  <c r="AM3476" i="99"/>
  <c r="AD3476" i="99"/>
  <c r="AC3476" i="99"/>
  <c r="AB3476" i="99"/>
  <c r="AA3476" i="99"/>
  <c r="X3476" i="99"/>
  <c r="AR3476" i="99" s="1"/>
  <c r="W3476" i="99"/>
  <c r="AQ3476" i="99" s="1"/>
  <c r="V3476" i="99"/>
  <c r="AP3476" i="99" s="1"/>
  <c r="U3476" i="99"/>
  <c r="AJ3476" i="99" s="1"/>
  <c r="T3476" i="99"/>
  <c r="O3476" i="99"/>
  <c r="J3476" i="99"/>
  <c r="Y3476" i="99" s="1"/>
  <c r="AS3476" i="99" s="1"/>
  <c r="AD3475" i="99"/>
  <c r="AC3475" i="99"/>
  <c r="AB3475" i="99"/>
  <c r="AA3475" i="99"/>
  <c r="X3475" i="99"/>
  <c r="W3475" i="99"/>
  <c r="AQ3475" i="99" s="1"/>
  <c r="V3475" i="99"/>
  <c r="AK3475" i="99" s="1"/>
  <c r="U3475" i="99"/>
  <c r="T3475" i="99"/>
  <c r="Y3475" i="99" s="1"/>
  <c r="AS3475" i="99" s="1"/>
  <c r="O3475" i="99"/>
  <c r="J3475" i="99"/>
  <c r="AQ3474" i="99"/>
  <c r="AO3474" i="99"/>
  <c r="AD3474" i="99"/>
  <c r="AC3474" i="99"/>
  <c r="AB3474" i="99"/>
  <c r="AA3474" i="99"/>
  <c r="X3474" i="99"/>
  <c r="W3474" i="99"/>
  <c r="V3474" i="99"/>
  <c r="U3474" i="99"/>
  <c r="AJ3474" i="99" s="1"/>
  <c r="T3474" i="99"/>
  <c r="O3474" i="99"/>
  <c r="J3474" i="99"/>
  <c r="Y3474" i="99" s="1"/>
  <c r="AS3474" i="99" s="1"/>
  <c r="AK3473" i="99"/>
  <c r="AD3473" i="99"/>
  <c r="AC3473" i="99"/>
  <c r="AB3473" i="99"/>
  <c r="AA3473" i="99"/>
  <c r="X3473" i="99"/>
  <c r="W3473" i="99"/>
  <c r="AQ3473" i="99" s="1"/>
  <c r="V3473" i="99"/>
  <c r="AP3473" i="99" s="1"/>
  <c r="U3473" i="99"/>
  <c r="T3473" i="99"/>
  <c r="Y3473" i="99" s="1"/>
  <c r="AS3473" i="99" s="1"/>
  <c r="O3473" i="99"/>
  <c r="J3473" i="99"/>
  <c r="AQ3472" i="99"/>
  <c r="AD3472" i="99"/>
  <c r="AC3472" i="99"/>
  <c r="AB3472" i="99"/>
  <c r="AA3472" i="99"/>
  <c r="X3472" i="99"/>
  <c r="AR3472" i="99" s="1"/>
  <c r="W3472" i="99"/>
  <c r="V3472" i="99"/>
  <c r="U3472" i="99"/>
  <c r="T3472" i="99"/>
  <c r="O3472" i="99"/>
  <c r="J3472" i="99"/>
  <c r="Y3472" i="99" s="1"/>
  <c r="AS3472" i="99" s="1"/>
  <c r="AK3471" i="99"/>
  <c r="AD3471" i="99"/>
  <c r="AC3471" i="99"/>
  <c r="AB3471" i="99"/>
  <c r="AA3471" i="99"/>
  <c r="X3471" i="99"/>
  <c r="W3471" i="99"/>
  <c r="AQ3471" i="99" s="1"/>
  <c r="V3471" i="99"/>
  <c r="AP3471" i="99" s="1"/>
  <c r="U3471" i="99"/>
  <c r="T3471" i="99"/>
  <c r="O3471" i="99"/>
  <c r="J3471" i="99"/>
  <c r="AR3470" i="99"/>
  <c r="AD3470" i="99"/>
  <c r="AC3470" i="99"/>
  <c r="AB3470" i="99"/>
  <c r="AA3470" i="99"/>
  <c r="X3470" i="99"/>
  <c r="AM3470" i="99" s="1"/>
  <c r="W3470" i="99"/>
  <c r="AQ3470" i="99" s="1"/>
  <c r="V3470" i="99"/>
  <c r="AK3470" i="99" s="1"/>
  <c r="U3470" i="99"/>
  <c r="AJ3470" i="99" s="1"/>
  <c r="T3470" i="99"/>
  <c r="O3470" i="99"/>
  <c r="Y3470" i="99" s="1"/>
  <c r="AS3470" i="99" s="1"/>
  <c r="J3470" i="99"/>
  <c r="AD3469" i="99"/>
  <c r="AC3469" i="99"/>
  <c r="AB3469" i="99"/>
  <c r="AA3469" i="99"/>
  <c r="X3469" i="99"/>
  <c r="AR3469" i="99" s="1"/>
  <c r="W3469" i="99"/>
  <c r="AQ3469" i="99" s="1"/>
  <c r="V3469" i="99"/>
  <c r="AK3469" i="99" s="1"/>
  <c r="U3469" i="99"/>
  <c r="T3469" i="99"/>
  <c r="O3469" i="99"/>
  <c r="J3469" i="99"/>
  <c r="AQ3468" i="99"/>
  <c r="AK3468" i="99"/>
  <c r="AD3468" i="99"/>
  <c r="AC3468" i="99"/>
  <c r="AB3468" i="99"/>
  <c r="AA3468" i="99"/>
  <c r="X3468" i="99"/>
  <c r="AM3468" i="99" s="1"/>
  <c r="W3468" i="99"/>
  <c r="V3468" i="99"/>
  <c r="AP3468" i="99" s="1"/>
  <c r="U3468" i="99"/>
  <c r="T3468" i="99"/>
  <c r="O3468" i="99"/>
  <c r="J3468" i="99"/>
  <c r="AO3467" i="99"/>
  <c r="AM3467" i="99"/>
  <c r="AJ3467" i="99"/>
  <c r="AD3467" i="99"/>
  <c r="AC3467" i="99"/>
  <c r="AB3467" i="99"/>
  <c r="AA3467" i="99"/>
  <c r="X3467" i="99"/>
  <c r="AR3467" i="99" s="1"/>
  <c r="W3467" i="99"/>
  <c r="AQ3467" i="99" s="1"/>
  <c r="V3467" i="99"/>
  <c r="T3467" i="99"/>
  <c r="O3467" i="99"/>
  <c r="J3467" i="99"/>
  <c r="Y3467" i="99" s="1"/>
  <c r="AS3467" i="99" s="1"/>
  <c r="AD3466" i="99"/>
  <c r="AC3466" i="99"/>
  <c r="AB3466" i="99"/>
  <c r="AA3466" i="99"/>
  <c r="X3466" i="99"/>
  <c r="W3466" i="99"/>
  <c r="AQ3466" i="99" s="1"/>
  <c r="V3466" i="99"/>
  <c r="U3466" i="99"/>
  <c r="AO3466" i="99" s="1"/>
  <c r="T3466" i="99"/>
  <c r="O3466" i="99"/>
  <c r="J3466" i="99"/>
  <c r="AN3465" i="99"/>
  <c r="AD3465" i="99"/>
  <c r="AC3465" i="99"/>
  <c r="AB3465" i="99"/>
  <c r="AA3465" i="99"/>
  <c r="X3465" i="99"/>
  <c r="AR3465" i="99" s="1"/>
  <c r="W3465" i="99"/>
  <c r="AQ3465" i="99" s="1"/>
  <c r="V3465" i="99"/>
  <c r="AP3465" i="99" s="1"/>
  <c r="U3465" i="99"/>
  <c r="AO3465" i="99" s="1"/>
  <c r="T3465" i="99"/>
  <c r="O3465" i="99"/>
  <c r="J3465" i="99"/>
  <c r="AR3464" i="99"/>
  <c r="AN3464" i="99"/>
  <c r="AD3464" i="99"/>
  <c r="AC3464" i="99"/>
  <c r="AB3464" i="99"/>
  <c r="AA3464" i="99"/>
  <c r="X3464" i="99"/>
  <c r="W3464" i="99"/>
  <c r="AQ3464" i="99" s="1"/>
  <c r="V3464" i="99"/>
  <c r="AP3464" i="99" s="1"/>
  <c r="U3464" i="99"/>
  <c r="AO3464" i="99" s="1"/>
  <c r="T3464" i="99"/>
  <c r="O3464" i="99"/>
  <c r="J3464" i="99"/>
  <c r="AN3463" i="99"/>
  <c r="AD3463" i="99"/>
  <c r="AC3463" i="99"/>
  <c r="AB3463" i="99"/>
  <c r="AA3463" i="99"/>
  <c r="X3463" i="99"/>
  <c r="AR3463" i="99" s="1"/>
  <c r="W3463" i="99"/>
  <c r="AQ3463" i="99" s="1"/>
  <c r="V3463" i="99"/>
  <c r="AP3463" i="99" s="1"/>
  <c r="U3463" i="99"/>
  <c r="AO3463" i="99" s="1"/>
  <c r="T3463" i="99"/>
  <c r="O3463" i="99"/>
  <c r="J3463" i="99"/>
  <c r="AR3462" i="99"/>
  <c r="AN3462" i="99"/>
  <c r="AD3462" i="99"/>
  <c r="AC3462" i="99"/>
  <c r="AB3462" i="99"/>
  <c r="AA3462" i="99"/>
  <c r="X3462" i="99"/>
  <c r="W3462" i="99"/>
  <c r="AQ3462" i="99" s="1"/>
  <c r="V3462" i="99"/>
  <c r="AP3462" i="99" s="1"/>
  <c r="U3462" i="99"/>
  <c r="AO3462" i="99" s="1"/>
  <c r="T3462" i="99"/>
  <c r="O3462" i="99"/>
  <c r="J3462" i="99"/>
  <c r="Y3462" i="99" s="1"/>
  <c r="AS3462" i="99" s="1"/>
  <c r="AU3461" i="99"/>
  <c r="AR3461" i="99"/>
  <c r="AN3461" i="99"/>
  <c r="AD3461" i="99"/>
  <c r="AC3461" i="99"/>
  <c r="AB3461" i="99"/>
  <c r="AA3461" i="99"/>
  <c r="Y3461" i="99"/>
  <c r="AS3461" i="99" s="1"/>
  <c r="X3461" i="99"/>
  <c r="W3461" i="99"/>
  <c r="AQ3461" i="99" s="1"/>
  <c r="V3461" i="99"/>
  <c r="AP3461" i="99" s="1"/>
  <c r="U3461" i="99"/>
  <c r="AO3461" i="99" s="1"/>
  <c r="T3461" i="99"/>
  <c r="O3461" i="99"/>
  <c r="J3461" i="99"/>
  <c r="AZ3460" i="99"/>
  <c r="AU3460" i="99"/>
  <c r="AN3460" i="99"/>
  <c r="AD3460" i="99"/>
  <c r="AC3460" i="99"/>
  <c r="AB3460" i="99"/>
  <c r="AA3460" i="99"/>
  <c r="X3460" i="99"/>
  <c r="AR3460" i="99" s="1"/>
  <c r="W3460" i="99"/>
  <c r="AQ3460" i="99" s="1"/>
  <c r="V3460" i="99"/>
  <c r="AP3460" i="99" s="1"/>
  <c r="U3460" i="99"/>
  <c r="AO3460" i="99" s="1"/>
  <c r="T3460" i="99"/>
  <c r="O3460" i="99"/>
  <c r="J3460" i="99"/>
  <c r="AX3459" i="99"/>
  <c r="AZ3459" i="99" s="1"/>
  <c r="AV3459" i="99"/>
  <c r="AV3495" i="99" s="1"/>
  <c r="AN3459" i="99"/>
  <c r="AD3459" i="99"/>
  <c r="AC3459" i="99"/>
  <c r="AB3459" i="99"/>
  <c r="AA3459" i="99"/>
  <c r="X3459" i="99"/>
  <c r="AR3459" i="99" s="1"/>
  <c r="W3459" i="99"/>
  <c r="AQ3459" i="99" s="1"/>
  <c r="V3459" i="99"/>
  <c r="AP3459" i="99" s="1"/>
  <c r="U3459" i="99"/>
  <c r="AO3459" i="99" s="1"/>
  <c r="T3459" i="99"/>
  <c r="O3459" i="99"/>
  <c r="J3459" i="99"/>
  <c r="AX3458" i="99"/>
  <c r="AV3458" i="99"/>
  <c r="AV3494" i="99" s="1"/>
  <c r="AZ3494" i="99" s="1"/>
  <c r="AO3458" i="99"/>
  <c r="AN3458" i="99"/>
  <c r="AD3458" i="99"/>
  <c r="AC3458" i="99"/>
  <c r="AB3458" i="99"/>
  <c r="AA3458" i="99"/>
  <c r="X3458" i="99"/>
  <c r="AR3458" i="99" s="1"/>
  <c r="W3458" i="99"/>
  <c r="AQ3458" i="99" s="1"/>
  <c r="V3458" i="99"/>
  <c r="AP3458" i="99" s="1"/>
  <c r="T3458" i="99"/>
  <c r="O3458" i="99"/>
  <c r="J3458" i="99"/>
  <c r="AX3457" i="99"/>
  <c r="AV3457" i="99"/>
  <c r="AR3457" i="99"/>
  <c r="AO3457" i="99"/>
  <c r="AN3457" i="99"/>
  <c r="AD3457" i="99"/>
  <c r="AC3457" i="99"/>
  <c r="AB3457" i="99"/>
  <c r="AA3457" i="99"/>
  <c r="X3457" i="99"/>
  <c r="W3457" i="99"/>
  <c r="AQ3457" i="99" s="1"/>
  <c r="V3457" i="99"/>
  <c r="AP3457" i="99" s="1"/>
  <c r="U3457" i="99"/>
  <c r="T3457" i="99"/>
  <c r="O3457" i="99"/>
  <c r="Y3457" i="99" s="1"/>
  <c r="AS3457" i="99" s="1"/>
  <c r="J3457" i="99"/>
  <c r="AP3456" i="99"/>
  <c r="AN3456" i="99"/>
  <c r="AD3456" i="99"/>
  <c r="AC3456" i="99"/>
  <c r="AB3456" i="99"/>
  <c r="AA3456" i="99"/>
  <c r="X3456" i="99"/>
  <c r="AR3456" i="99" s="1"/>
  <c r="W3456" i="99"/>
  <c r="AQ3456" i="99" s="1"/>
  <c r="U3456" i="99"/>
  <c r="AO3456" i="99" s="1"/>
  <c r="T3456" i="99"/>
  <c r="O3456" i="99"/>
  <c r="J3456" i="99"/>
  <c r="AX3455" i="99"/>
  <c r="AV3455" i="99"/>
  <c r="AV3491" i="99" s="1"/>
  <c r="AN3455" i="99"/>
  <c r="AD3455" i="99"/>
  <c r="AC3455" i="99"/>
  <c r="AB3455" i="99"/>
  <c r="AA3455" i="99"/>
  <c r="X3455" i="99"/>
  <c r="AR3455" i="99" s="1"/>
  <c r="W3455" i="99"/>
  <c r="AQ3455" i="99" s="1"/>
  <c r="V3455" i="99"/>
  <c r="AP3455" i="99" s="1"/>
  <c r="U3455" i="99"/>
  <c r="AO3455" i="99" s="1"/>
  <c r="T3455" i="99"/>
  <c r="O3455" i="99"/>
  <c r="J3455" i="99"/>
  <c r="AX3454" i="99"/>
  <c r="AV3454" i="99"/>
  <c r="AV3490" i="99" s="1"/>
  <c r="AZ3490" i="99" s="1"/>
  <c r="AN3454" i="99"/>
  <c r="AD3454" i="99"/>
  <c r="AC3454" i="99"/>
  <c r="AB3454" i="99"/>
  <c r="AA3454" i="99"/>
  <c r="X3454" i="99"/>
  <c r="AR3454" i="99" s="1"/>
  <c r="W3454" i="99"/>
  <c r="AQ3454" i="99" s="1"/>
  <c r="V3454" i="99"/>
  <c r="AP3454" i="99" s="1"/>
  <c r="U3454" i="99"/>
  <c r="AO3454" i="99" s="1"/>
  <c r="T3454" i="99"/>
  <c r="O3454" i="99"/>
  <c r="J3454" i="99"/>
  <c r="AZ3453" i="99"/>
  <c r="AX3453" i="99"/>
  <c r="AV3453" i="99"/>
  <c r="AR3453" i="99"/>
  <c r="AN3453" i="99"/>
  <c r="AD3453" i="99"/>
  <c r="AC3453" i="99"/>
  <c r="AB3453" i="99"/>
  <c r="AA3453" i="99"/>
  <c r="X3453" i="99"/>
  <c r="W3453" i="99"/>
  <c r="AQ3453" i="99" s="1"/>
  <c r="V3453" i="99"/>
  <c r="AP3453" i="99" s="1"/>
  <c r="U3453" i="99"/>
  <c r="AO3453" i="99" s="1"/>
  <c r="T3453" i="99"/>
  <c r="O3453" i="99"/>
  <c r="J3453" i="99"/>
  <c r="AN3452" i="99"/>
  <c r="AD3452" i="99"/>
  <c r="AC3452" i="99"/>
  <c r="AB3452" i="99"/>
  <c r="AA3452" i="99"/>
  <c r="Y3452" i="99"/>
  <c r="AS3452" i="99" s="1"/>
  <c r="X3452" i="99"/>
  <c r="AR3452" i="99" s="1"/>
  <c r="W3452" i="99"/>
  <c r="AQ3452" i="99" s="1"/>
  <c r="V3452" i="99"/>
  <c r="AP3452" i="99" s="1"/>
  <c r="U3452" i="99"/>
  <c r="AO3452" i="99" s="1"/>
  <c r="T3452" i="99"/>
  <c r="O3452" i="99"/>
  <c r="J3452" i="99"/>
  <c r="A3452" i="99"/>
  <c r="AQ3451" i="99"/>
  <c r="AN3451" i="99"/>
  <c r="AD3451" i="99"/>
  <c r="AC3451" i="99"/>
  <c r="AB3451" i="99"/>
  <c r="AA3451" i="99"/>
  <c r="X3451" i="99"/>
  <c r="AR3451" i="99" s="1"/>
  <c r="W3451" i="99"/>
  <c r="V3451" i="99"/>
  <c r="AP3451" i="99" s="1"/>
  <c r="U3451" i="99"/>
  <c r="AO3451" i="99" s="1"/>
  <c r="T3451" i="99"/>
  <c r="O3451" i="99"/>
  <c r="J3451" i="99"/>
  <c r="A3451" i="99"/>
  <c r="Z3451" i="99" s="1"/>
  <c r="AQ3450" i="99"/>
  <c r="AN3450" i="99"/>
  <c r="AD3450" i="99"/>
  <c r="AC3450" i="99"/>
  <c r="AB3450" i="99"/>
  <c r="AA3450" i="99"/>
  <c r="Z3450" i="99"/>
  <c r="X3450" i="99"/>
  <c r="AR3450" i="99" s="1"/>
  <c r="W3450" i="99"/>
  <c r="V3450" i="99"/>
  <c r="AP3450" i="99" s="1"/>
  <c r="U3450" i="99"/>
  <c r="AO3450" i="99" s="1"/>
  <c r="T3450" i="99"/>
  <c r="Y3450" i="99" s="1"/>
  <c r="O3450" i="99"/>
  <c r="J3450" i="99"/>
  <c r="J3440" i="99"/>
  <c r="AZ3379" i="99" s="1"/>
  <c r="J3439" i="99"/>
  <c r="AZ3378" i="99" s="1"/>
  <c r="P3438" i="99"/>
  <c r="O3438" i="99"/>
  <c r="J3438" i="99"/>
  <c r="Q3438" i="99" s="1"/>
  <c r="V3437" i="99"/>
  <c r="P3437" i="99"/>
  <c r="O3437" i="99"/>
  <c r="J3437" i="99"/>
  <c r="Q3437" i="99" s="1"/>
  <c r="P3436" i="99"/>
  <c r="O3436" i="99"/>
  <c r="J3436" i="99"/>
  <c r="AD3433" i="99"/>
  <c r="AC3433" i="99"/>
  <c r="AT3433" i="99" s="1"/>
  <c r="AB3433" i="99"/>
  <c r="AA3433" i="99"/>
  <c r="Y3433" i="99"/>
  <c r="AS3433" i="99" s="1"/>
  <c r="X3433" i="99"/>
  <c r="AM3433" i="99" s="1"/>
  <c r="W3433" i="99"/>
  <c r="AL3433" i="99" s="1"/>
  <c r="V3433" i="99"/>
  <c r="AP3433" i="99" s="1"/>
  <c r="U3433" i="99"/>
  <c r="T3433" i="99"/>
  <c r="O3433" i="99"/>
  <c r="J3433" i="99"/>
  <c r="A3433" i="99"/>
  <c r="Z3433" i="99" s="1"/>
  <c r="AT3432" i="99"/>
  <c r="AO3432" i="99"/>
  <c r="AM3432" i="99"/>
  <c r="AK3432" i="99"/>
  <c r="AD3432" i="99"/>
  <c r="AC3432" i="99"/>
  <c r="AB3432" i="99"/>
  <c r="AA3432" i="99"/>
  <c r="X3432" i="99"/>
  <c r="AR3432" i="99" s="1"/>
  <c r="W3432" i="99"/>
  <c r="V3432" i="99"/>
  <c r="AP3432" i="99" s="1"/>
  <c r="U3432" i="99"/>
  <c r="AJ3432" i="99" s="1"/>
  <c r="T3432" i="99"/>
  <c r="O3432" i="99"/>
  <c r="J3432" i="99"/>
  <c r="A3432" i="99"/>
  <c r="Z3432" i="99" s="1"/>
  <c r="AR3431" i="99"/>
  <c r="AM3431" i="99"/>
  <c r="AK3431" i="99"/>
  <c r="AD3431" i="99"/>
  <c r="AC3431" i="99"/>
  <c r="AT3431" i="99" s="1"/>
  <c r="AB3431" i="99"/>
  <c r="AA3431" i="99"/>
  <c r="X3431" i="99"/>
  <c r="W3431" i="99"/>
  <c r="V3431" i="99"/>
  <c r="AP3431" i="99" s="1"/>
  <c r="U3431" i="99"/>
  <c r="T3431" i="99"/>
  <c r="O3431" i="99"/>
  <c r="J3431" i="99"/>
  <c r="A3431" i="99"/>
  <c r="Z3431" i="99" s="1"/>
  <c r="AM3427" i="99"/>
  <c r="AH3427" i="99"/>
  <c r="AG3427" i="99"/>
  <c r="AF3427" i="99"/>
  <c r="AE3427" i="99"/>
  <c r="AD3427" i="99"/>
  <c r="AC3427" i="99"/>
  <c r="AT3427" i="99" s="1"/>
  <c r="AB3427" i="99"/>
  <c r="AA3427" i="99"/>
  <c r="X3427" i="99"/>
  <c r="AR3427" i="99" s="1"/>
  <c r="W3427" i="99"/>
  <c r="V3427" i="99"/>
  <c r="AK3427" i="99" s="1"/>
  <c r="U3427" i="99"/>
  <c r="T3427" i="99"/>
  <c r="O3427" i="99"/>
  <c r="J3427" i="99"/>
  <c r="Y3427" i="99" s="1"/>
  <c r="AS3427" i="99" s="1"/>
  <c r="A3427" i="99"/>
  <c r="Z3427" i="99" s="1"/>
  <c r="AH3426" i="99"/>
  <c r="AG3426" i="99"/>
  <c r="AF3426" i="99"/>
  <c r="AE3426" i="99"/>
  <c r="AD3426" i="99"/>
  <c r="AC3426" i="99"/>
  <c r="AT3426" i="99" s="1"/>
  <c r="AB3426" i="99"/>
  <c r="AA3426" i="99"/>
  <c r="Y3426" i="99"/>
  <c r="AS3426" i="99" s="1"/>
  <c r="X3426" i="99"/>
  <c r="AM3426" i="99" s="1"/>
  <c r="W3426" i="99"/>
  <c r="AL3426" i="99" s="1"/>
  <c r="V3426" i="99"/>
  <c r="AP3426" i="99" s="1"/>
  <c r="U3426" i="99"/>
  <c r="T3426" i="99"/>
  <c r="O3426" i="99"/>
  <c r="J3426" i="99"/>
  <c r="A3426" i="99"/>
  <c r="Z3426" i="99" s="1"/>
  <c r="AQ3425" i="99"/>
  <c r="AM3425" i="99"/>
  <c r="AL3425" i="99"/>
  <c r="AH3425" i="99"/>
  <c r="AG3425" i="99"/>
  <c r="AF3425" i="99"/>
  <c r="AE3425" i="99"/>
  <c r="AD3425" i="99"/>
  <c r="AC3425" i="99"/>
  <c r="AT3425" i="99" s="1"/>
  <c r="AB3425" i="99"/>
  <c r="AA3425" i="99"/>
  <c r="X3425" i="99"/>
  <c r="AR3425" i="99" s="1"/>
  <c r="V3425" i="99"/>
  <c r="U3425" i="99"/>
  <c r="T3425" i="99"/>
  <c r="O3425" i="99"/>
  <c r="J3425" i="99"/>
  <c r="A3425" i="99"/>
  <c r="Z3425" i="99" s="1"/>
  <c r="AT3424" i="99"/>
  <c r="AD3424" i="99"/>
  <c r="AC3424" i="99"/>
  <c r="AB3424" i="99"/>
  <c r="AA3424" i="99"/>
  <c r="X3424" i="99"/>
  <c r="W3424" i="99"/>
  <c r="AQ3424" i="99" s="1"/>
  <c r="V3424" i="99"/>
  <c r="AK3424" i="99" s="1"/>
  <c r="U3424" i="99"/>
  <c r="T3424" i="99"/>
  <c r="O3424" i="99"/>
  <c r="J3424" i="99"/>
  <c r="A3424" i="99"/>
  <c r="Z3424" i="99" s="1"/>
  <c r="AL3423" i="99"/>
  <c r="AD3423" i="99"/>
  <c r="AC3423" i="99"/>
  <c r="AT3423" i="99" s="1"/>
  <c r="AB3423" i="99"/>
  <c r="AA3423" i="99"/>
  <c r="X3423" i="99"/>
  <c r="AM3423" i="99" s="1"/>
  <c r="W3423" i="99"/>
  <c r="AQ3423" i="99" s="1"/>
  <c r="V3423" i="99"/>
  <c r="U3423" i="99"/>
  <c r="T3423" i="99"/>
  <c r="O3423" i="99"/>
  <c r="J3423" i="99"/>
  <c r="A3423" i="99"/>
  <c r="Z3423" i="99" s="1"/>
  <c r="AR3422" i="99"/>
  <c r="AL3422" i="99"/>
  <c r="AD3422" i="99"/>
  <c r="AC3422" i="99"/>
  <c r="AB3422" i="99"/>
  <c r="AA3422" i="99"/>
  <c r="X3422" i="99"/>
  <c r="AM3422" i="99" s="1"/>
  <c r="W3422" i="99"/>
  <c r="AQ3422" i="99" s="1"/>
  <c r="V3422" i="99"/>
  <c r="U3422" i="99"/>
  <c r="AO3422" i="99" s="1"/>
  <c r="T3422" i="99"/>
  <c r="O3422" i="99"/>
  <c r="J3422" i="99"/>
  <c r="AP3421" i="99"/>
  <c r="AD3421" i="99"/>
  <c r="AC3421" i="99"/>
  <c r="AB3421" i="99"/>
  <c r="AA3421" i="99"/>
  <c r="X3421" i="99"/>
  <c r="W3421" i="99"/>
  <c r="V3421" i="99"/>
  <c r="AK3421" i="99" s="1"/>
  <c r="U3421" i="99"/>
  <c r="T3421" i="99"/>
  <c r="O3421" i="99"/>
  <c r="Y3421" i="99" s="1"/>
  <c r="AS3421" i="99" s="1"/>
  <c r="J3421" i="99"/>
  <c r="AD3420" i="99"/>
  <c r="AC3420" i="99"/>
  <c r="AB3420" i="99"/>
  <c r="AA3420" i="99"/>
  <c r="X3420" i="99"/>
  <c r="W3420" i="99"/>
  <c r="AQ3420" i="99" s="1"/>
  <c r="V3420" i="99"/>
  <c r="AK3420" i="99" s="1"/>
  <c r="U3420" i="99"/>
  <c r="AO3420" i="99" s="1"/>
  <c r="T3420" i="99"/>
  <c r="O3420" i="99"/>
  <c r="J3420" i="99"/>
  <c r="AL3419" i="99"/>
  <c r="AK3419" i="99"/>
  <c r="AD3419" i="99"/>
  <c r="AC3419" i="99"/>
  <c r="AB3419" i="99"/>
  <c r="AA3419" i="99"/>
  <c r="X3419" i="99"/>
  <c r="AM3419" i="99" s="1"/>
  <c r="W3419" i="99"/>
  <c r="AQ3419" i="99" s="1"/>
  <c r="V3419" i="99"/>
  <c r="AP3419" i="99" s="1"/>
  <c r="U3419" i="99"/>
  <c r="AO3419" i="99" s="1"/>
  <c r="T3419" i="99"/>
  <c r="O3419" i="99"/>
  <c r="J3419" i="99"/>
  <c r="Y3419" i="99" s="1"/>
  <c r="AS3419" i="99" s="1"/>
  <c r="AP3418" i="99"/>
  <c r="AD3418" i="99"/>
  <c r="AC3418" i="99"/>
  <c r="AB3418" i="99"/>
  <c r="AA3418" i="99"/>
  <c r="X3418" i="99"/>
  <c r="W3418" i="99"/>
  <c r="AL3418" i="99" s="1"/>
  <c r="V3418" i="99"/>
  <c r="AK3418" i="99" s="1"/>
  <c r="U3418" i="99"/>
  <c r="AO3418" i="99" s="1"/>
  <c r="T3418" i="99"/>
  <c r="O3418" i="99"/>
  <c r="J3418" i="99"/>
  <c r="AY3417" i="99"/>
  <c r="AM3417" i="99"/>
  <c r="AL3417" i="99"/>
  <c r="AD3417" i="99"/>
  <c r="AC3417" i="99"/>
  <c r="AB3417" i="99"/>
  <c r="AA3417" i="99"/>
  <c r="X3417" i="99"/>
  <c r="AR3417" i="99" s="1"/>
  <c r="W3417" i="99"/>
  <c r="AQ3417" i="99" s="1"/>
  <c r="V3417" i="99"/>
  <c r="U3417" i="99"/>
  <c r="AJ3417" i="99" s="1"/>
  <c r="T3417" i="99"/>
  <c r="O3417" i="99"/>
  <c r="J3417" i="99"/>
  <c r="Y3417" i="99" s="1"/>
  <c r="AS3417" i="99" s="1"/>
  <c r="AZ3416" i="99"/>
  <c r="AL3416" i="99"/>
  <c r="AK3416" i="99"/>
  <c r="AD3416" i="99"/>
  <c r="AC3416" i="99"/>
  <c r="AB3416" i="99"/>
  <c r="AA3416" i="99"/>
  <c r="X3416" i="99"/>
  <c r="AM3416" i="99" s="1"/>
  <c r="W3416" i="99"/>
  <c r="AQ3416" i="99" s="1"/>
  <c r="V3416" i="99"/>
  <c r="AP3416" i="99" s="1"/>
  <c r="U3416" i="99"/>
  <c r="T3416" i="99"/>
  <c r="O3416" i="99"/>
  <c r="J3416" i="99"/>
  <c r="Y3416" i="99" s="1"/>
  <c r="AS3416" i="99" s="1"/>
  <c r="AZ3415" i="99"/>
  <c r="AJ3415" i="99"/>
  <c r="AD3415" i="99"/>
  <c r="AC3415" i="99"/>
  <c r="AB3415" i="99"/>
  <c r="AA3415" i="99"/>
  <c r="X3415" i="99"/>
  <c r="AR3415" i="99" s="1"/>
  <c r="W3415" i="99"/>
  <c r="V3415" i="99"/>
  <c r="AP3415" i="99" s="1"/>
  <c r="U3415" i="99"/>
  <c r="AO3415" i="99" s="1"/>
  <c r="T3415" i="99"/>
  <c r="O3415" i="99"/>
  <c r="J3415" i="99"/>
  <c r="Y3415" i="99" s="1"/>
  <c r="AS3415" i="99" s="1"/>
  <c r="AK3414" i="99"/>
  <c r="AD3414" i="99"/>
  <c r="AC3414" i="99"/>
  <c r="AB3414" i="99"/>
  <c r="AA3414" i="99"/>
  <c r="X3414" i="99"/>
  <c r="W3414" i="99"/>
  <c r="AQ3414" i="99" s="1"/>
  <c r="V3414" i="99"/>
  <c r="AP3414" i="99" s="1"/>
  <c r="U3414" i="99"/>
  <c r="T3414" i="99"/>
  <c r="O3414" i="99"/>
  <c r="J3414" i="99"/>
  <c r="AD3413" i="99"/>
  <c r="AC3413" i="99"/>
  <c r="AB3413" i="99"/>
  <c r="AA3413" i="99"/>
  <c r="X3413" i="99"/>
  <c r="W3413" i="99"/>
  <c r="V3413" i="99"/>
  <c r="U3413" i="99"/>
  <c r="AJ3413" i="99" s="1"/>
  <c r="T3413" i="99"/>
  <c r="O3413" i="99"/>
  <c r="J3413" i="99"/>
  <c r="AM3412" i="99"/>
  <c r="AK3412" i="99"/>
  <c r="AD3412" i="99"/>
  <c r="AC3412" i="99"/>
  <c r="AB3412" i="99"/>
  <c r="AA3412" i="99"/>
  <c r="X3412" i="99"/>
  <c r="AR3412" i="99" s="1"/>
  <c r="W3412" i="99"/>
  <c r="V3412" i="99"/>
  <c r="AP3412" i="99" s="1"/>
  <c r="U3412" i="99"/>
  <c r="T3412" i="99"/>
  <c r="O3412" i="99"/>
  <c r="J3412" i="99"/>
  <c r="Y3412" i="99" s="1"/>
  <c r="AS3412" i="99" s="1"/>
  <c r="AM3411" i="99"/>
  <c r="AL3411" i="99"/>
  <c r="AD3411" i="99"/>
  <c r="AC3411" i="99"/>
  <c r="AB3411" i="99"/>
  <c r="AA3411" i="99"/>
  <c r="X3411" i="99"/>
  <c r="AR3411" i="99" s="1"/>
  <c r="W3411" i="99"/>
  <c r="AQ3411" i="99" s="1"/>
  <c r="V3411" i="99"/>
  <c r="U3411" i="99"/>
  <c r="AJ3411" i="99" s="1"/>
  <c r="T3411" i="99"/>
  <c r="O3411" i="99"/>
  <c r="J3411" i="99"/>
  <c r="Y3411" i="99" s="1"/>
  <c r="AS3411" i="99" s="1"/>
  <c r="AW3410" i="99"/>
  <c r="AL3410" i="99"/>
  <c r="AK3410" i="99"/>
  <c r="AD3410" i="99"/>
  <c r="AC3410" i="99"/>
  <c r="AB3410" i="99"/>
  <c r="AA3410" i="99"/>
  <c r="X3410" i="99"/>
  <c r="W3410" i="99"/>
  <c r="AQ3410" i="99" s="1"/>
  <c r="V3410" i="99"/>
  <c r="AP3410" i="99" s="1"/>
  <c r="U3410" i="99"/>
  <c r="T3410" i="99"/>
  <c r="Y3410" i="99" s="1"/>
  <c r="AS3410" i="99" s="1"/>
  <c r="O3410" i="99"/>
  <c r="J3410" i="99"/>
  <c r="AR3409" i="99"/>
  <c r="AO3409" i="99"/>
  <c r="AD3409" i="99"/>
  <c r="AC3409" i="99"/>
  <c r="AB3409" i="99"/>
  <c r="AA3409" i="99"/>
  <c r="X3409" i="99"/>
  <c r="AM3409" i="99" s="1"/>
  <c r="W3409" i="99"/>
  <c r="V3409" i="99"/>
  <c r="U3409" i="99"/>
  <c r="AJ3409" i="99" s="1"/>
  <c r="T3409" i="99"/>
  <c r="O3409" i="99"/>
  <c r="J3409" i="99"/>
  <c r="AL3408" i="99"/>
  <c r="AK3408" i="99"/>
  <c r="AD3408" i="99"/>
  <c r="AC3408" i="99"/>
  <c r="AB3408" i="99"/>
  <c r="AA3408" i="99"/>
  <c r="X3408" i="99"/>
  <c r="AM3408" i="99" s="1"/>
  <c r="W3408" i="99"/>
  <c r="AQ3408" i="99" s="1"/>
  <c r="V3408" i="99"/>
  <c r="AP3408" i="99" s="1"/>
  <c r="U3408" i="99"/>
  <c r="AO3408" i="99" s="1"/>
  <c r="T3408" i="99"/>
  <c r="O3408" i="99"/>
  <c r="J3408" i="99"/>
  <c r="AD3407" i="99"/>
  <c r="AC3407" i="99"/>
  <c r="AB3407" i="99"/>
  <c r="AA3407" i="99"/>
  <c r="X3407" i="99"/>
  <c r="AM3407" i="99" s="1"/>
  <c r="W3407" i="99"/>
  <c r="V3407" i="99"/>
  <c r="U3407" i="99"/>
  <c r="AO3407" i="99" s="1"/>
  <c r="T3407" i="99"/>
  <c r="O3407" i="99"/>
  <c r="Y3407" i="99" s="1"/>
  <c r="AS3407" i="99" s="1"/>
  <c r="J3407" i="99"/>
  <c r="AW3406" i="99"/>
  <c r="AQ3406" i="99"/>
  <c r="AO3406" i="99"/>
  <c r="AD3406" i="99"/>
  <c r="AC3406" i="99"/>
  <c r="AB3406" i="99"/>
  <c r="AA3406" i="99"/>
  <c r="X3406" i="99"/>
  <c r="W3406" i="99"/>
  <c r="AL3406" i="99" s="1"/>
  <c r="V3406" i="99"/>
  <c r="AP3406" i="99" s="1"/>
  <c r="U3406" i="99"/>
  <c r="AJ3406" i="99" s="1"/>
  <c r="T3406" i="99"/>
  <c r="O3406" i="99"/>
  <c r="Y3406" i="99" s="1"/>
  <c r="AS3406" i="99" s="1"/>
  <c r="J3406" i="99"/>
  <c r="AQ3405" i="99"/>
  <c r="AD3405" i="99"/>
  <c r="AC3405" i="99"/>
  <c r="AB3405" i="99"/>
  <c r="AA3405" i="99"/>
  <c r="X3405" i="99"/>
  <c r="AR3405" i="99" s="1"/>
  <c r="W3405" i="99"/>
  <c r="AL3405" i="99" s="1"/>
  <c r="V3405" i="99"/>
  <c r="U3405" i="99"/>
  <c r="T3405" i="99"/>
  <c r="O3405" i="99"/>
  <c r="Y3405" i="99" s="1"/>
  <c r="AS3405" i="99" s="1"/>
  <c r="J3405" i="99"/>
  <c r="AK3404" i="99"/>
  <c r="AD3404" i="99"/>
  <c r="AC3404" i="99"/>
  <c r="AB3404" i="99"/>
  <c r="AA3404" i="99"/>
  <c r="X3404" i="99"/>
  <c r="AR3404" i="99" s="1"/>
  <c r="W3404" i="99"/>
  <c r="V3404" i="99"/>
  <c r="AP3404" i="99" s="1"/>
  <c r="U3404" i="99"/>
  <c r="T3404" i="99"/>
  <c r="O3404" i="99"/>
  <c r="J3404" i="99"/>
  <c r="AL3403" i="99"/>
  <c r="AK3403" i="99"/>
  <c r="AD3403" i="99"/>
  <c r="AC3403" i="99"/>
  <c r="AB3403" i="99"/>
  <c r="AA3403" i="99"/>
  <c r="X3403" i="99"/>
  <c r="AR3403" i="99" s="1"/>
  <c r="W3403" i="99"/>
  <c r="AQ3403" i="99" s="1"/>
  <c r="V3403" i="99"/>
  <c r="AP3403" i="99" s="1"/>
  <c r="U3403" i="99"/>
  <c r="T3403" i="99"/>
  <c r="O3403" i="99"/>
  <c r="J3403" i="99"/>
  <c r="Y3403" i="99" s="1"/>
  <c r="AS3403" i="99" s="1"/>
  <c r="AD3402" i="99"/>
  <c r="AC3402" i="99"/>
  <c r="AB3402" i="99"/>
  <c r="AA3402" i="99"/>
  <c r="Y3402" i="99"/>
  <c r="AS3402" i="99" s="1"/>
  <c r="X3402" i="99"/>
  <c r="W3402" i="99"/>
  <c r="AL3402" i="99" s="1"/>
  <c r="V3402" i="99"/>
  <c r="AP3402" i="99" s="1"/>
  <c r="U3402" i="99"/>
  <c r="T3402" i="99"/>
  <c r="O3402" i="99"/>
  <c r="J3402" i="99"/>
  <c r="AO3401" i="99"/>
  <c r="AM3401" i="99"/>
  <c r="AD3401" i="99"/>
  <c r="AC3401" i="99"/>
  <c r="AB3401" i="99"/>
  <c r="AA3401" i="99"/>
  <c r="X3401" i="99"/>
  <c r="AR3401" i="99" s="1"/>
  <c r="W3401" i="99"/>
  <c r="V3401" i="99"/>
  <c r="AP3401" i="99" s="1"/>
  <c r="U3401" i="99"/>
  <c r="AJ3401" i="99" s="1"/>
  <c r="T3401" i="99"/>
  <c r="O3401" i="99"/>
  <c r="J3401" i="99"/>
  <c r="AD3400" i="99"/>
  <c r="AC3400" i="99"/>
  <c r="AB3400" i="99"/>
  <c r="AA3400" i="99"/>
  <c r="X3400" i="99"/>
  <c r="AM3400" i="99" s="1"/>
  <c r="W3400" i="99"/>
  <c r="AL3400" i="99" s="1"/>
  <c r="V3400" i="99"/>
  <c r="U3400" i="99"/>
  <c r="T3400" i="99"/>
  <c r="O3400" i="99"/>
  <c r="J3400" i="99"/>
  <c r="AD3399" i="99"/>
  <c r="AC3399" i="99"/>
  <c r="AB3399" i="99"/>
  <c r="AA3399" i="99"/>
  <c r="X3399" i="99"/>
  <c r="W3399" i="99"/>
  <c r="V3399" i="99"/>
  <c r="AK3399" i="99" s="1"/>
  <c r="U3399" i="99"/>
  <c r="AJ3399" i="99" s="1"/>
  <c r="T3399" i="99"/>
  <c r="O3399" i="99"/>
  <c r="J3399" i="99"/>
  <c r="AO3398" i="99"/>
  <c r="AD3398" i="99"/>
  <c r="AC3398" i="99"/>
  <c r="AB3398" i="99"/>
  <c r="AA3398" i="99"/>
  <c r="X3398" i="99"/>
  <c r="W3398" i="99"/>
  <c r="V3398" i="99"/>
  <c r="U3398" i="99"/>
  <c r="AJ3398" i="99" s="1"/>
  <c r="T3398" i="99"/>
  <c r="O3398" i="99"/>
  <c r="J3398" i="99"/>
  <c r="AL3397" i="99"/>
  <c r="AD3397" i="99"/>
  <c r="AC3397" i="99"/>
  <c r="AB3397" i="99"/>
  <c r="AA3397" i="99"/>
  <c r="X3397" i="99"/>
  <c r="W3397" i="99"/>
  <c r="AQ3397" i="99" s="1"/>
  <c r="V3397" i="99"/>
  <c r="U3397" i="99"/>
  <c r="AJ3397" i="99" s="1"/>
  <c r="T3397" i="99"/>
  <c r="O3397" i="99"/>
  <c r="J3397" i="99"/>
  <c r="AK3396" i="99"/>
  <c r="AD3396" i="99"/>
  <c r="AC3396" i="99"/>
  <c r="AB3396" i="99"/>
  <c r="AA3396" i="99"/>
  <c r="X3396" i="99"/>
  <c r="AR3396" i="99" s="1"/>
  <c r="W3396" i="99"/>
  <c r="V3396" i="99"/>
  <c r="AP3396" i="99" s="1"/>
  <c r="U3396" i="99"/>
  <c r="AO3396" i="99" s="1"/>
  <c r="T3396" i="99"/>
  <c r="O3396" i="99"/>
  <c r="Y3396" i="99" s="1"/>
  <c r="AS3396" i="99" s="1"/>
  <c r="J3396" i="99"/>
  <c r="AM3395" i="99"/>
  <c r="AK3395" i="99"/>
  <c r="AD3395" i="99"/>
  <c r="AC3395" i="99"/>
  <c r="AB3395" i="99"/>
  <c r="AA3395" i="99"/>
  <c r="X3395" i="99"/>
  <c r="AR3395" i="99" s="1"/>
  <c r="W3395" i="99"/>
  <c r="V3395" i="99"/>
  <c r="AP3395" i="99" s="1"/>
  <c r="U3395" i="99"/>
  <c r="T3395" i="99"/>
  <c r="O3395" i="99"/>
  <c r="J3395" i="99"/>
  <c r="AO3394" i="99"/>
  <c r="AD3394" i="99"/>
  <c r="AC3394" i="99"/>
  <c r="AB3394" i="99"/>
  <c r="AA3394" i="99"/>
  <c r="X3394" i="99"/>
  <c r="AM3394" i="99" s="1"/>
  <c r="W3394" i="99"/>
  <c r="AQ3394" i="99" s="1"/>
  <c r="V3394" i="99"/>
  <c r="U3394" i="99"/>
  <c r="AJ3394" i="99" s="1"/>
  <c r="T3394" i="99"/>
  <c r="O3394" i="99"/>
  <c r="J3394" i="99"/>
  <c r="AO3393" i="99"/>
  <c r="AD3393" i="99"/>
  <c r="AC3393" i="99"/>
  <c r="AB3393" i="99"/>
  <c r="AA3393" i="99"/>
  <c r="X3393" i="99"/>
  <c r="AM3393" i="99" s="1"/>
  <c r="W3393" i="99"/>
  <c r="AQ3393" i="99" s="1"/>
  <c r="V3393" i="99"/>
  <c r="U3393" i="99"/>
  <c r="AJ3393" i="99" s="1"/>
  <c r="T3393" i="99"/>
  <c r="O3393" i="99"/>
  <c r="J3393" i="99"/>
  <c r="AM3392" i="99"/>
  <c r="AD3392" i="99"/>
  <c r="AC3392" i="99"/>
  <c r="AB3392" i="99"/>
  <c r="AA3392" i="99"/>
  <c r="Y3392" i="99"/>
  <c r="AS3392" i="99" s="1"/>
  <c r="X3392" i="99"/>
  <c r="AR3392" i="99" s="1"/>
  <c r="W3392" i="99"/>
  <c r="AQ3392" i="99" s="1"/>
  <c r="V3392" i="99"/>
  <c r="U3392" i="99"/>
  <c r="AO3392" i="99" s="1"/>
  <c r="T3392" i="99"/>
  <c r="O3392" i="99"/>
  <c r="J3392" i="99"/>
  <c r="AR3391" i="99"/>
  <c r="AM3391" i="99"/>
  <c r="AK3391" i="99"/>
  <c r="AD3391" i="99"/>
  <c r="AC3391" i="99"/>
  <c r="AB3391" i="99"/>
  <c r="AA3391" i="99"/>
  <c r="X3391" i="99"/>
  <c r="W3391" i="99"/>
  <c r="AQ3391" i="99" s="1"/>
  <c r="V3391" i="99"/>
  <c r="AP3391" i="99" s="1"/>
  <c r="U3391" i="99"/>
  <c r="T3391" i="99"/>
  <c r="O3391" i="99"/>
  <c r="J3391" i="99"/>
  <c r="Y3391" i="99" s="1"/>
  <c r="AS3391" i="99" s="1"/>
  <c r="AD3390" i="99"/>
  <c r="AC3390" i="99"/>
  <c r="AB3390" i="99"/>
  <c r="AA3390" i="99"/>
  <c r="X3390" i="99"/>
  <c r="AM3390" i="99" s="1"/>
  <c r="W3390" i="99"/>
  <c r="AQ3390" i="99" s="1"/>
  <c r="V3390" i="99"/>
  <c r="U3390" i="99"/>
  <c r="AO3390" i="99" s="1"/>
  <c r="T3390" i="99"/>
  <c r="O3390" i="99"/>
  <c r="J3390" i="99"/>
  <c r="AR3389" i="99"/>
  <c r="AP3389" i="99"/>
  <c r="AK3389" i="99"/>
  <c r="AD3389" i="99"/>
  <c r="AC3389" i="99"/>
  <c r="AB3389" i="99"/>
  <c r="AA3389" i="99"/>
  <c r="X3389" i="99"/>
  <c r="AM3389" i="99" s="1"/>
  <c r="W3389" i="99"/>
  <c r="AQ3389" i="99" s="1"/>
  <c r="V3389" i="99"/>
  <c r="U3389" i="99"/>
  <c r="AJ3389" i="99" s="1"/>
  <c r="T3389" i="99"/>
  <c r="O3389" i="99"/>
  <c r="Y3389" i="99" s="1"/>
  <c r="AS3389" i="99" s="1"/>
  <c r="J3389" i="99"/>
  <c r="AQ3388" i="99"/>
  <c r="AD3388" i="99"/>
  <c r="AC3388" i="99"/>
  <c r="AB3388" i="99"/>
  <c r="AA3388" i="99"/>
  <c r="X3388" i="99"/>
  <c r="AR3388" i="99" s="1"/>
  <c r="W3388" i="99"/>
  <c r="V3388" i="99"/>
  <c r="AP3388" i="99" s="1"/>
  <c r="U3388" i="99"/>
  <c r="T3388" i="99"/>
  <c r="O3388" i="99"/>
  <c r="Y3388" i="99" s="1"/>
  <c r="AS3388" i="99" s="1"/>
  <c r="J3388" i="99"/>
  <c r="AD3387" i="99"/>
  <c r="AC3387" i="99"/>
  <c r="AB3387" i="99"/>
  <c r="AA3387" i="99"/>
  <c r="X3387" i="99"/>
  <c r="W3387" i="99"/>
  <c r="AQ3387" i="99" s="1"/>
  <c r="V3387" i="99"/>
  <c r="U3387" i="99"/>
  <c r="AO3387" i="99" s="1"/>
  <c r="T3387" i="99"/>
  <c r="O3387" i="99"/>
  <c r="J3387" i="99"/>
  <c r="AD3386" i="99"/>
  <c r="AC3386" i="99"/>
  <c r="AB3386" i="99"/>
  <c r="AA3386" i="99"/>
  <c r="X3386" i="99"/>
  <c r="W3386" i="99"/>
  <c r="AQ3386" i="99" s="1"/>
  <c r="V3386" i="99"/>
  <c r="AP3386" i="99" s="1"/>
  <c r="U3386" i="99"/>
  <c r="T3386" i="99"/>
  <c r="Y3386" i="99" s="1"/>
  <c r="AS3386" i="99" s="1"/>
  <c r="O3386" i="99"/>
  <c r="J3386" i="99"/>
  <c r="AP3385" i="99"/>
  <c r="AO3385" i="99"/>
  <c r="AJ3385" i="99"/>
  <c r="AD3385" i="99"/>
  <c r="AC3385" i="99"/>
  <c r="AB3385" i="99"/>
  <c r="AA3385" i="99"/>
  <c r="X3385" i="99"/>
  <c r="W3385" i="99"/>
  <c r="AQ3385" i="99" s="1"/>
  <c r="V3385" i="99"/>
  <c r="AK3385" i="99" s="1"/>
  <c r="T3385" i="99"/>
  <c r="O3385" i="99"/>
  <c r="J3385" i="99"/>
  <c r="AM3384" i="99"/>
  <c r="AD3384" i="99"/>
  <c r="AC3384" i="99"/>
  <c r="AB3384" i="99"/>
  <c r="AA3384" i="99"/>
  <c r="X3384" i="99"/>
  <c r="AR3384" i="99" s="1"/>
  <c r="W3384" i="99"/>
  <c r="AQ3384" i="99" s="1"/>
  <c r="V3384" i="99"/>
  <c r="U3384" i="99"/>
  <c r="AJ3384" i="99" s="1"/>
  <c r="T3384" i="99"/>
  <c r="O3384" i="99"/>
  <c r="J3384" i="99"/>
  <c r="Y3384" i="99" s="1"/>
  <c r="AS3384" i="99" s="1"/>
  <c r="AQ3383" i="99"/>
  <c r="AN3383" i="99"/>
  <c r="AD3383" i="99"/>
  <c r="AC3383" i="99"/>
  <c r="AB3383" i="99"/>
  <c r="AA3383" i="99"/>
  <c r="X3383" i="99"/>
  <c r="AR3383" i="99" s="1"/>
  <c r="W3383" i="99"/>
  <c r="V3383" i="99"/>
  <c r="AP3383" i="99" s="1"/>
  <c r="AT3383" i="99" s="1"/>
  <c r="U3383" i="99"/>
  <c r="AO3383" i="99" s="1"/>
  <c r="T3383" i="99"/>
  <c r="O3383" i="99"/>
  <c r="J3383" i="99"/>
  <c r="Y3383" i="99" s="1"/>
  <c r="AS3383" i="99" s="1"/>
  <c r="AN3382" i="99"/>
  <c r="AD3382" i="99"/>
  <c r="AC3382" i="99"/>
  <c r="AB3382" i="99"/>
  <c r="AA3382" i="99"/>
  <c r="X3382" i="99"/>
  <c r="AR3382" i="99" s="1"/>
  <c r="W3382" i="99"/>
  <c r="AQ3382" i="99" s="1"/>
  <c r="V3382" i="99"/>
  <c r="AP3382" i="99" s="1"/>
  <c r="U3382" i="99"/>
  <c r="AO3382" i="99" s="1"/>
  <c r="T3382" i="99"/>
  <c r="O3382" i="99"/>
  <c r="J3382" i="99"/>
  <c r="AN3381" i="99"/>
  <c r="AD3381" i="99"/>
  <c r="AC3381" i="99"/>
  <c r="AB3381" i="99"/>
  <c r="AA3381" i="99"/>
  <c r="X3381" i="99"/>
  <c r="AR3381" i="99" s="1"/>
  <c r="W3381" i="99"/>
  <c r="AQ3381" i="99" s="1"/>
  <c r="V3381" i="99"/>
  <c r="AP3381" i="99" s="1"/>
  <c r="U3381" i="99"/>
  <c r="AO3381" i="99" s="1"/>
  <c r="T3381" i="99"/>
  <c r="O3381" i="99"/>
  <c r="J3381" i="99"/>
  <c r="AN3380" i="99"/>
  <c r="AD3380" i="99"/>
  <c r="AC3380" i="99"/>
  <c r="AB3380" i="99"/>
  <c r="AA3380" i="99"/>
  <c r="X3380" i="99"/>
  <c r="AR3380" i="99" s="1"/>
  <c r="W3380" i="99"/>
  <c r="AQ3380" i="99" s="1"/>
  <c r="V3380" i="99"/>
  <c r="AP3380" i="99" s="1"/>
  <c r="U3380" i="99"/>
  <c r="AO3380" i="99" s="1"/>
  <c r="T3380" i="99"/>
  <c r="O3380" i="99"/>
  <c r="J3380" i="99"/>
  <c r="AU3379" i="99"/>
  <c r="AN3379" i="99"/>
  <c r="AD3379" i="99"/>
  <c r="AC3379" i="99"/>
  <c r="AB3379" i="99"/>
  <c r="AA3379" i="99"/>
  <c r="X3379" i="99"/>
  <c r="AR3379" i="99" s="1"/>
  <c r="W3379" i="99"/>
  <c r="AQ3379" i="99" s="1"/>
  <c r="V3379" i="99"/>
  <c r="AP3379" i="99" s="1"/>
  <c r="U3379" i="99"/>
  <c r="AO3379" i="99" s="1"/>
  <c r="T3379" i="99"/>
  <c r="O3379" i="99"/>
  <c r="Y3379" i="99" s="1"/>
  <c r="AS3379" i="99" s="1"/>
  <c r="J3379" i="99"/>
  <c r="AU3378" i="99"/>
  <c r="AR3378" i="99"/>
  <c r="AN3378" i="99"/>
  <c r="AD3378" i="99"/>
  <c r="AC3378" i="99"/>
  <c r="AB3378" i="99"/>
  <c r="AA3378" i="99"/>
  <c r="Y3378" i="99"/>
  <c r="AS3378" i="99" s="1"/>
  <c r="X3378" i="99"/>
  <c r="W3378" i="99"/>
  <c r="AQ3378" i="99" s="1"/>
  <c r="V3378" i="99"/>
  <c r="AP3378" i="99" s="1"/>
  <c r="U3378" i="99"/>
  <c r="AO3378" i="99" s="1"/>
  <c r="T3378" i="99"/>
  <c r="O3378" i="99"/>
  <c r="J3378" i="99"/>
  <c r="AX3377" i="99"/>
  <c r="AV3377" i="99"/>
  <c r="AV3413" i="99" s="1"/>
  <c r="AZ3413" i="99" s="1"/>
  <c r="AN3377" i="99"/>
  <c r="AD3377" i="99"/>
  <c r="AC3377" i="99"/>
  <c r="AB3377" i="99"/>
  <c r="AA3377" i="99"/>
  <c r="X3377" i="99"/>
  <c r="AR3377" i="99" s="1"/>
  <c r="W3377" i="99"/>
  <c r="AQ3377" i="99" s="1"/>
  <c r="V3377" i="99"/>
  <c r="AP3377" i="99" s="1"/>
  <c r="U3377" i="99"/>
  <c r="AO3377" i="99" s="1"/>
  <c r="T3377" i="99"/>
  <c r="O3377" i="99"/>
  <c r="J3377" i="99"/>
  <c r="AX3376" i="99"/>
  <c r="AV3376" i="99"/>
  <c r="AV3412" i="99" s="1"/>
  <c r="AZ3412" i="99" s="1"/>
  <c r="AO3376" i="99"/>
  <c r="AN3376" i="99"/>
  <c r="AD3376" i="99"/>
  <c r="AC3376" i="99"/>
  <c r="AB3376" i="99"/>
  <c r="AA3376" i="99"/>
  <c r="X3376" i="99"/>
  <c r="AR3376" i="99" s="1"/>
  <c r="W3376" i="99"/>
  <c r="AQ3376" i="99" s="1"/>
  <c r="V3376" i="99"/>
  <c r="AP3376" i="99" s="1"/>
  <c r="T3376" i="99"/>
  <c r="O3376" i="99"/>
  <c r="J3376" i="99"/>
  <c r="AX3375" i="99"/>
  <c r="AV3375" i="99"/>
  <c r="AO3375" i="99"/>
  <c r="AN3375" i="99"/>
  <c r="AD3375" i="99"/>
  <c r="AC3375" i="99"/>
  <c r="AB3375" i="99"/>
  <c r="AA3375" i="99"/>
  <c r="X3375" i="99"/>
  <c r="AR3375" i="99" s="1"/>
  <c r="W3375" i="99"/>
  <c r="AQ3375" i="99" s="1"/>
  <c r="V3375" i="99"/>
  <c r="AP3375" i="99" s="1"/>
  <c r="U3375" i="99"/>
  <c r="T3375" i="99"/>
  <c r="O3375" i="99"/>
  <c r="J3375" i="99"/>
  <c r="Y3375" i="99" s="1"/>
  <c r="AS3375" i="99" s="1"/>
  <c r="AP3374" i="99"/>
  <c r="AN3374" i="99"/>
  <c r="AD3374" i="99"/>
  <c r="AC3374" i="99"/>
  <c r="AB3374" i="99"/>
  <c r="AA3374" i="99"/>
  <c r="X3374" i="99"/>
  <c r="AR3374" i="99" s="1"/>
  <c r="AT3374" i="99" s="1"/>
  <c r="W3374" i="99"/>
  <c r="AQ3374" i="99" s="1"/>
  <c r="U3374" i="99"/>
  <c r="AO3374" i="99" s="1"/>
  <c r="T3374" i="99"/>
  <c r="Y3374" i="99" s="1"/>
  <c r="AS3374" i="99" s="1"/>
  <c r="O3374" i="99"/>
  <c r="J3374" i="99"/>
  <c r="AX3373" i="99"/>
  <c r="AV3373" i="99"/>
  <c r="AV3409" i="99" s="1"/>
  <c r="AZ3409" i="99" s="1"/>
  <c r="AN3373" i="99"/>
  <c r="AD3373" i="99"/>
  <c r="AC3373" i="99"/>
  <c r="AB3373" i="99"/>
  <c r="AA3373" i="99"/>
  <c r="X3373" i="99"/>
  <c r="AR3373" i="99" s="1"/>
  <c r="W3373" i="99"/>
  <c r="AQ3373" i="99" s="1"/>
  <c r="V3373" i="99"/>
  <c r="AP3373" i="99" s="1"/>
  <c r="U3373" i="99"/>
  <c r="AO3373" i="99" s="1"/>
  <c r="T3373" i="99"/>
  <c r="O3373" i="99"/>
  <c r="J3373" i="99"/>
  <c r="Y3373" i="99" s="1"/>
  <c r="AS3373" i="99" s="1"/>
  <c r="AX3372" i="99"/>
  <c r="AV3372" i="99"/>
  <c r="AN3372" i="99"/>
  <c r="AD3372" i="99"/>
  <c r="AC3372" i="99"/>
  <c r="AB3372" i="99"/>
  <c r="AA3372" i="99"/>
  <c r="X3372" i="99"/>
  <c r="AR3372" i="99" s="1"/>
  <c r="W3372" i="99"/>
  <c r="AQ3372" i="99" s="1"/>
  <c r="V3372" i="99"/>
  <c r="AP3372" i="99" s="1"/>
  <c r="U3372" i="99"/>
  <c r="AO3372" i="99" s="1"/>
  <c r="T3372" i="99"/>
  <c r="O3372" i="99"/>
  <c r="J3372" i="99"/>
  <c r="Y3372" i="99" s="1"/>
  <c r="AS3372" i="99" s="1"/>
  <c r="AX3371" i="99"/>
  <c r="AV3371" i="99"/>
  <c r="AV3407" i="99" s="1"/>
  <c r="AZ3407" i="99" s="1"/>
  <c r="AQ3371" i="99"/>
  <c r="AN3371" i="99"/>
  <c r="AD3371" i="99"/>
  <c r="AC3371" i="99"/>
  <c r="AB3371" i="99"/>
  <c r="AA3371" i="99"/>
  <c r="X3371" i="99"/>
  <c r="AR3371" i="99" s="1"/>
  <c r="W3371" i="99"/>
  <c r="V3371" i="99"/>
  <c r="AP3371" i="99" s="1"/>
  <c r="U3371" i="99"/>
  <c r="AO3371" i="99" s="1"/>
  <c r="T3371" i="99"/>
  <c r="O3371" i="99"/>
  <c r="J3371" i="99"/>
  <c r="AN3370" i="99"/>
  <c r="AD3370" i="99"/>
  <c r="AC3370" i="99"/>
  <c r="AB3370" i="99"/>
  <c r="AA3370" i="99"/>
  <c r="X3370" i="99"/>
  <c r="AR3370" i="99" s="1"/>
  <c r="W3370" i="99"/>
  <c r="AQ3370" i="99" s="1"/>
  <c r="V3370" i="99"/>
  <c r="AP3370" i="99" s="1"/>
  <c r="U3370" i="99"/>
  <c r="AO3370" i="99" s="1"/>
  <c r="T3370" i="99"/>
  <c r="O3370" i="99"/>
  <c r="J3370" i="99"/>
  <c r="Y3370" i="99" s="1"/>
  <c r="AS3370" i="99" s="1"/>
  <c r="AN3369" i="99"/>
  <c r="AD3369" i="99"/>
  <c r="AC3369" i="99"/>
  <c r="AB3369" i="99"/>
  <c r="AA3369" i="99"/>
  <c r="X3369" i="99"/>
  <c r="AR3369" i="99" s="1"/>
  <c r="W3369" i="99"/>
  <c r="AQ3369" i="99" s="1"/>
  <c r="V3369" i="99"/>
  <c r="AP3369" i="99" s="1"/>
  <c r="U3369" i="99"/>
  <c r="AO3369" i="99" s="1"/>
  <c r="T3369" i="99"/>
  <c r="Y3369" i="99" s="1"/>
  <c r="AS3369" i="99" s="1"/>
  <c r="O3369" i="99"/>
  <c r="J3369" i="99"/>
  <c r="A3369" i="99"/>
  <c r="AQ3368" i="99"/>
  <c r="AN3368" i="99"/>
  <c r="AD3368" i="99"/>
  <c r="AC3368" i="99"/>
  <c r="AB3368" i="99"/>
  <c r="AA3368" i="99"/>
  <c r="Z3368" i="99"/>
  <c r="X3368" i="99"/>
  <c r="AR3368" i="99" s="1"/>
  <c r="W3368" i="99"/>
  <c r="V3368" i="99"/>
  <c r="AP3368" i="99" s="1"/>
  <c r="U3368" i="99"/>
  <c r="AO3368" i="99" s="1"/>
  <c r="T3368" i="99"/>
  <c r="O3368" i="99"/>
  <c r="J3368" i="99"/>
  <c r="J3358" i="99"/>
  <c r="J3357" i="99"/>
  <c r="AZ3296" i="99" s="1"/>
  <c r="P3356" i="99"/>
  <c r="O3356" i="99"/>
  <c r="J3356" i="99"/>
  <c r="Q3356" i="99" s="1"/>
  <c r="V3355" i="99"/>
  <c r="P3355" i="99"/>
  <c r="O3355" i="99"/>
  <c r="J3355" i="99"/>
  <c r="P3354" i="99"/>
  <c r="O3354" i="99"/>
  <c r="J3354" i="99"/>
  <c r="F3353" i="99"/>
  <c r="AM3351" i="99"/>
  <c r="AD3351" i="99"/>
  <c r="AC3351" i="99"/>
  <c r="AT3351" i="99" s="1"/>
  <c r="AB3351" i="99"/>
  <c r="AA3351" i="99"/>
  <c r="X3351" i="99"/>
  <c r="AR3351" i="99" s="1"/>
  <c r="W3351" i="99"/>
  <c r="V3351" i="99"/>
  <c r="AP3351" i="99" s="1"/>
  <c r="U3351" i="99"/>
  <c r="T3351" i="99"/>
  <c r="O3351" i="99"/>
  <c r="J3351" i="99"/>
  <c r="A3351" i="99"/>
  <c r="Z3351" i="99" s="1"/>
  <c r="AM3350" i="99"/>
  <c r="AD3350" i="99"/>
  <c r="AC3350" i="99"/>
  <c r="AT3350" i="99" s="1"/>
  <c r="AB3350" i="99"/>
  <c r="AA3350" i="99"/>
  <c r="X3350" i="99"/>
  <c r="AR3350" i="99" s="1"/>
  <c r="W3350" i="99"/>
  <c r="V3350" i="99"/>
  <c r="AP3350" i="99" s="1"/>
  <c r="U3350" i="99"/>
  <c r="T3350" i="99"/>
  <c r="O3350" i="99"/>
  <c r="Y3350" i="99" s="1"/>
  <c r="AS3350" i="99" s="1"/>
  <c r="J3350" i="99"/>
  <c r="A3350" i="99"/>
  <c r="Z3350" i="99" s="1"/>
  <c r="AM3349" i="99"/>
  <c r="AD3349" i="99"/>
  <c r="AC3349" i="99"/>
  <c r="AT3349" i="99" s="1"/>
  <c r="AB3349" i="99"/>
  <c r="AA3349" i="99"/>
  <c r="X3349" i="99"/>
  <c r="AR3349" i="99" s="1"/>
  <c r="W3349" i="99"/>
  <c r="V3349" i="99"/>
  <c r="U3349" i="99"/>
  <c r="AJ3349" i="99" s="1"/>
  <c r="T3349" i="99"/>
  <c r="O3349" i="99"/>
  <c r="J3349" i="99"/>
  <c r="Y3349" i="99" s="1"/>
  <c r="AS3349" i="99" s="1"/>
  <c r="A3349" i="99"/>
  <c r="Z3349" i="99" s="1"/>
  <c r="AM3345" i="99"/>
  <c r="AH3345" i="99"/>
  <c r="AG3345" i="99"/>
  <c r="AF3345" i="99"/>
  <c r="AE3345" i="99"/>
  <c r="AD3345" i="99"/>
  <c r="AC3345" i="99"/>
  <c r="AT3345" i="99" s="1"/>
  <c r="AB3345" i="99"/>
  <c r="AA3345" i="99"/>
  <c r="X3345" i="99"/>
  <c r="AR3345" i="99" s="1"/>
  <c r="W3345" i="99"/>
  <c r="V3345" i="99"/>
  <c r="AP3345" i="99" s="1"/>
  <c r="U3345" i="99"/>
  <c r="AO3345" i="99" s="1"/>
  <c r="T3345" i="99"/>
  <c r="O3345" i="99"/>
  <c r="J3345" i="99"/>
  <c r="A3345" i="99"/>
  <c r="Z3345" i="99" s="1"/>
  <c r="AO3344" i="99"/>
  <c r="AM3344" i="99"/>
  <c r="AH3344" i="99"/>
  <c r="AG3344" i="99"/>
  <c r="AF3344" i="99"/>
  <c r="AE3344" i="99"/>
  <c r="AE3423" i="99" s="1"/>
  <c r="AD3344" i="99"/>
  <c r="AC3344" i="99"/>
  <c r="AT3344" i="99" s="1"/>
  <c r="AB3344" i="99"/>
  <c r="AA3344" i="99"/>
  <c r="X3344" i="99"/>
  <c r="AR3344" i="99" s="1"/>
  <c r="W3344" i="99"/>
  <c r="V3344" i="99"/>
  <c r="U3344" i="99"/>
  <c r="AJ3344" i="99" s="1"/>
  <c r="T3344" i="99"/>
  <c r="O3344" i="99"/>
  <c r="J3344" i="99"/>
  <c r="A3344" i="99"/>
  <c r="Z3344" i="99" s="1"/>
  <c r="AQ3343" i="99"/>
  <c r="AO3343" i="99"/>
  <c r="AL3343" i="99"/>
  <c r="AJ3343" i="99"/>
  <c r="AH3343" i="99"/>
  <c r="AG3343" i="99"/>
  <c r="AF3343" i="99"/>
  <c r="AE3343" i="99"/>
  <c r="AD3343" i="99"/>
  <c r="AC3343" i="99"/>
  <c r="AT3343" i="99" s="1"/>
  <c r="AB3343" i="99"/>
  <c r="AA3343" i="99"/>
  <c r="X3343" i="99"/>
  <c r="V3343" i="99"/>
  <c r="U3343" i="99"/>
  <c r="T3343" i="99"/>
  <c r="O3343" i="99"/>
  <c r="J3343" i="99"/>
  <c r="A3343" i="99"/>
  <c r="Z3343" i="99" s="1"/>
  <c r="AT3342" i="99"/>
  <c r="AR3342" i="99"/>
  <c r="AD3342" i="99"/>
  <c r="AC3342" i="99"/>
  <c r="AB3342" i="99"/>
  <c r="AA3342" i="99"/>
  <c r="X3342" i="99"/>
  <c r="AM3342" i="99" s="1"/>
  <c r="W3342" i="99"/>
  <c r="AQ3342" i="99" s="1"/>
  <c r="V3342" i="99"/>
  <c r="U3342" i="99"/>
  <c r="T3342" i="99"/>
  <c r="O3342" i="99"/>
  <c r="J3342" i="99"/>
  <c r="Y3342" i="99" s="1"/>
  <c r="AS3342" i="99" s="1"/>
  <c r="A3342" i="99"/>
  <c r="Z3342" i="99" s="1"/>
  <c r="AQ3341" i="99"/>
  <c r="AL3341" i="99"/>
  <c r="AD3341" i="99"/>
  <c r="AC3341" i="99"/>
  <c r="AT3341" i="99" s="1"/>
  <c r="AB3341" i="99"/>
  <c r="AA3341" i="99"/>
  <c r="X3341" i="99"/>
  <c r="W3341" i="99"/>
  <c r="V3341" i="99"/>
  <c r="AK3341" i="99" s="1"/>
  <c r="U3341" i="99"/>
  <c r="AO3341" i="99" s="1"/>
  <c r="T3341" i="99"/>
  <c r="O3341" i="99"/>
  <c r="J3341" i="99"/>
  <c r="A3341" i="99"/>
  <c r="Z3341" i="99" s="1"/>
  <c r="AP3340" i="99"/>
  <c r="AL3340" i="99"/>
  <c r="AD3340" i="99"/>
  <c r="AC3340" i="99"/>
  <c r="AB3340" i="99"/>
  <c r="AA3340" i="99"/>
  <c r="X3340" i="99"/>
  <c r="AM3340" i="99" s="1"/>
  <c r="W3340" i="99"/>
  <c r="AQ3340" i="99" s="1"/>
  <c r="V3340" i="99"/>
  <c r="AK3340" i="99" s="1"/>
  <c r="U3340" i="99"/>
  <c r="AO3340" i="99" s="1"/>
  <c r="T3340" i="99"/>
  <c r="O3340" i="99"/>
  <c r="J3340" i="99"/>
  <c r="AP3339" i="99"/>
  <c r="AD3339" i="99"/>
  <c r="AC3339" i="99"/>
  <c r="AB3339" i="99"/>
  <c r="AA3339" i="99"/>
  <c r="X3339" i="99"/>
  <c r="AM3339" i="99" s="1"/>
  <c r="W3339" i="99"/>
  <c r="V3339" i="99"/>
  <c r="AK3339" i="99" s="1"/>
  <c r="U3339" i="99"/>
  <c r="AO3339" i="99" s="1"/>
  <c r="T3339" i="99"/>
  <c r="O3339" i="99"/>
  <c r="J3339" i="99"/>
  <c r="AL3338" i="99"/>
  <c r="AK3338" i="99"/>
  <c r="AD3338" i="99"/>
  <c r="AC3338" i="99"/>
  <c r="AB3338" i="99"/>
  <c r="AA3338" i="99"/>
  <c r="X3338" i="99"/>
  <c r="W3338" i="99"/>
  <c r="AQ3338" i="99" s="1"/>
  <c r="V3338" i="99"/>
  <c r="AP3338" i="99" s="1"/>
  <c r="U3338" i="99"/>
  <c r="T3338" i="99"/>
  <c r="O3338" i="99"/>
  <c r="J3338" i="99"/>
  <c r="AR3337" i="99"/>
  <c r="AD3337" i="99"/>
  <c r="AC3337" i="99"/>
  <c r="AB3337" i="99"/>
  <c r="AA3337" i="99"/>
  <c r="X3337" i="99"/>
  <c r="AM3337" i="99" s="1"/>
  <c r="W3337" i="99"/>
  <c r="AQ3337" i="99" s="1"/>
  <c r="V3337" i="99"/>
  <c r="U3337" i="99"/>
  <c r="AO3337" i="99" s="1"/>
  <c r="T3337" i="99"/>
  <c r="O3337" i="99"/>
  <c r="J3337" i="99"/>
  <c r="AL3336" i="99"/>
  <c r="AD3336" i="99"/>
  <c r="AC3336" i="99"/>
  <c r="AB3336" i="99"/>
  <c r="AA3336" i="99"/>
  <c r="X3336" i="99"/>
  <c r="AM3336" i="99" s="1"/>
  <c r="W3336" i="99"/>
  <c r="AQ3336" i="99" s="1"/>
  <c r="V3336" i="99"/>
  <c r="AP3336" i="99" s="1"/>
  <c r="U3336" i="99"/>
  <c r="T3336" i="99"/>
  <c r="Y3336" i="99" s="1"/>
  <c r="AS3336" i="99" s="1"/>
  <c r="O3336" i="99"/>
  <c r="J3336" i="99"/>
  <c r="AY3335" i="99"/>
  <c r="AK3335" i="99"/>
  <c r="AD3335" i="99"/>
  <c r="AC3335" i="99"/>
  <c r="AB3335" i="99"/>
  <c r="AA3335" i="99"/>
  <c r="X3335" i="99"/>
  <c r="W3335" i="99"/>
  <c r="V3335" i="99"/>
  <c r="AP3335" i="99" s="1"/>
  <c r="U3335" i="99"/>
  <c r="T3335" i="99"/>
  <c r="O3335" i="99"/>
  <c r="J3335" i="99"/>
  <c r="AZ3334" i="99"/>
  <c r="AD3334" i="99"/>
  <c r="AC3334" i="99"/>
  <c r="AB3334" i="99"/>
  <c r="AA3334" i="99"/>
  <c r="X3334" i="99"/>
  <c r="AR3334" i="99" s="1"/>
  <c r="W3334" i="99"/>
  <c r="V3334" i="99"/>
  <c r="U3334" i="99"/>
  <c r="AO3334" i="99" s="1"/>
  <c r="T3334" i="99"/>
  <c r="O3334" i="99"/>
  <c r="J3334" i="99"/>
  <c r="AZ3333" i="99"/>
  <c r="AQ3333" i="99"/>
  <c r="AP3333" i="99"/>
  <c r="AD3333" i="99"/>
  <c r="AC3333" i="99"/>
  <c r="AB3333" i="99"/>
  <c r="AA3333" i="99"/>
  <c r="X3333" i="99"/>
  <c r="W3333" i="99"/>
  <c r="AL3333" i="99" s="1"/>
  <c r="V3333" i="99"/>
  <c r="AK3333" i="99" s="1"/>
  <c r="U3333" i="99"/>
  <c r="T3333" i="99"/>
  <c r="Y3333" i="99" s="1"/>
  <c r="AS3333" i="99" s="1"/>
  <c r="O3333" i="99"/>
  <c r="J3333" i="99"/>
  <c r="AK3332" i="99"/>
  <c r="AD3332" i="99"/>
  <c r="AC3332" i="99"/>
  <c r="AB3332" i="99"/>
  <c r="AA3332" i="99"/>
  <c r="X3332" i="99"/>
  <c r="AR3332" i="99" s="1"/>
  <c r="W3332" i="99"/>
  <c r="AL3332" i="99" s="1"/>
  <c r="V3332" i="99"/>
  <c r="AP3332" i="99" s="1"/>
  <c r="U3332" i="99"/>
  <c r="AO3332" i="99" s="1"/>
  <c r="T3332" i="99"/>
  <c r="Y3332" i="99" s="1"/>
  <c r="AS3332" i="99" s="1"/>
  <c r="O3332" i="99"/>
  <c r="J3332" i="99"/>
  <c r="AR3331" i="99"/>
  <c r="AM3331" i="99"/>
  <c r="AD3331" i="99"/>
  <c r="AC3331" i="99"/>
  <c r="AB3331" i="99"/>
  <c r="AA3331" i="99"/>
  <c r="X3331" i="99"/>
  <c r="W3331" i="99"/>
  <c r="V3331" i="99"/>
  <c r="U3331" i="99"/>
  <c r="T3331" i="99"/>
  <c r="O3331" i="99"/>
  <c r="J3331" i="99"/>
  <c r="AQ3330" i="99"/>
  <c r="AO3330" i="99"/>
  <c r="AD3330" i="99"/>
  <c r="AC3330" i="99"/>
  <c r="AB3330" i="99"/>
  <c r="AA3330" i="99"/>
  <c r="X3330" i="99"/>
  <c r="W3330" i="99"/>
  <c r="AL3330" i="99" s="1"/>
  <c r="V3330" i="99"/>
  <c r="AP3330" i="99" s="1"/>
  <c r="U3330" i="99"/>
  <c r="AJ3330" i="99" s="1"/>
  <c r="T3330" i="99"/>
  <c r="O3330" i="99"/>
  <c r="J3330" i="99"/>
  <c r="AD3329" i="99"/>
  <c r="AC3329" i="99"/>
  <c r="AB3329" i="99"/>
  <c r="AA3329" i="99"/>
  <c r="X3329" i="99"/>
  <c r="AR3329" i="99" s="1"/>
  <c r="W3329" i="99"/>
  <c r="AL3329" i="99" s="1"/>
  <c r="V3329" i="99"/>
  <c r="U3329" i="99"/>
  <c r="T3329" i="99"/>
  <c r="O3329" i="99"/>
  <c r="J3329" i="99"/>
  <c r="Y3329" i="99" s="1"/>
  <c r="AS3329" i="99" s="1"/>
  <c r="AW3328" i="99"/>
  <c r="AQ3328" i="99"/>
  <c r="AD3328" i="99"/>
  <c r="AC3328" i="99"/>
  <c r="AB3328" i="99"/>
  <c r="AA3328" i="99"/>
  <c r="X3328" i="99"/>
  <c r="W3328" i="99"/>
  <c r="AL3328" i="99" s="1"/>
  <c r="V3328" i="99"/>
  <c r="AK3328" i="99" s="1"/>
  <c r="U3328" i="99"/>
  <c r="AO3328" i="99" s="1"/>
  <c r="T3328" i="99"/>
  <c r="O3328" i="99"/>
  <c r="J3328" i="99"/>
  <c r="AP3327" i="99"/>
  <c r="AD3327" i="99"/>
  <c r="AC3327" i="99"/>
  <c r="AB3327" i="99"/>
  <c r="AA3327" i="99"/>
  <c r="X3327" i="99"/>
  <c r="AR3327" i="99" s="1"/>
  <c r="W3327" i="99"/>
  <c r="V3327" i="99"/>
  <c r="AK3327" i="99" s="1"/>
  <c r="U3327" i="99"/>
  <c r="AO3327" i="99" s="1"/>
  <c r="T3327" i="99"/>
  <c r="O3327" i="99"/>
  <c r="J3327" i="99"/>
  <c r="AD3326" i="99"/>
  <c r="AC3326" i="99"/>
  <c r="AB3326" i="99"/>
  <c r="AA3326" i="99"/>
  <c r="X3326" i="99"/>
  <c r="W3326" i="99"/>
  <c r="AQ3326" i="99" s="1"/>
  <c r="V3326" i="99"/>
  <c r="AK3326" i="99" s="1"/>
  <c r="U3326" i="99"/>
  <c r="AO3326" i="99" s="1"/>
  <c r="T3326" i="99"/>
  <c r="O3326" i="99"/>
  <c r="J3326" i="99"/>
  <c r="AL3325" i="99"/>
  <c r="AD3325" i="99"/>
  <c r="AC3325" i="99"/>
  <c r="AB3325" i="99"/>
  <c r="AA3325" i="99"/>
  <c r="X3325" i="99"/>
  <c r="AR3325" i="99" s="1"/>
  <c r="W3325" i="99"/>
  <c r="AQ3325" i="99" s="1"/>
  <c r="V3325" i="99"/>
  <c r="U3325" i="99"/>
  <c r="AO3325" i="99" s="1"/>
  <c r="T3325" i="99"/>
  <c r="O3325" i="99"/>
  <c r="J3325" i="99"/>
  <c r="Y3325" i="99" s="1"/>
  <c r="AS3325" i="99" s="1"/>
  <c r="AW3324" i="99"/>
  <c r="AM3324" i="99"/>
  <c r="AK3324" i="99"/>
  <c r="AD3324" i="99"/>
  <c r="AC3324" i="99"/>
  <c r="AB3324" i="99"/>
  <c r="AA3324" i="99"/>
  <c r="X3324" i="99"/>
  <c r="AR3324" i="99" s="1"/>
  <c r="W3324" i="99"/>
  <c r="V3324" i="99"/>
  <c r="AP3324" i="99" s="1"/>
  <c r="U3324" i="99"/>
  <c r="T3324" i="99"/>
  <c r="O3324" i="99"/>
  <c r="J3324" i="99"/>
  <c r="AD3323" i="99"/>
  <c r="AC3323" i="99"/>
  <c r="AB3323" i="99"/>
  <c r="AA3323" i="99"/>
  <c r="X3323" i="99"/>
  <c r="W3323" i="99"/>
  <c r="V3323" i="99"/>
  <c r="U3323" i="99"/>
  <c r="AO3323" i="99" s="1"/>
  <c r="T3323" i="99"/>
  <c r="O3323" i="99"/>
  <c r="J3323" i="99"/>
  <c r="AP3322" i="99"/>
  <c r="AO3322" i="99"/>
  <c r="AD3322" i="99"/>
  <c r="AC3322" i="99"/>
  <c r="AB3322" i="99"/>
  <c r="AA3322" i="99"/>
  <c r="X3322" i="99"/>
  <c r="AM3322" i="99" s="1"/>
  <c r="W3322" i="99"/>
  <c r="AQ3322" i="99" s="1"/>
  <c r="V3322" i="99"/>
  <c r="AK3322" i="99" s="1"/>
  <c r="U3322" i="99"/>
  <c r="AJ3322" i="99" s="1"/>
  <c r="T3322" i="99"/>
  <c r="O3322" i="99"/>
  <c r="J3322" i="99"/>
  <c r="AD3321" i="99"/>
  <c r="AC3321" i="99"/>
  <c r="AB3321" i="99"/>
  <c r="AA3321" i="99"/>
  <c r="X3321" i="99"/>
  <c r="W3321" i="99"/>
  <c r="AQ3321" i="99" s="1"/>
  <c r="V3321" i="99"/>
  <c r="AK3321" i="99" s="1"/>
  <c r="U3321" i="99"/>
  <c r="AO3321" i="99" s="1"/>
  <c r="T3321" i="99"/>
  <c r="O3321" i="99"/>
  <c r="J3321" i="99"/>
  <c r="AL3320" i="99"/>
  <c r="AD3320" i="99"/>
  <c r="AC3320" i="99"/>
  <c r="AB3320" i="99"/>
  <c r="AA3320" i="99"/>
  <c r="X3320" i="99"/>
  <c r="AM3320" i="99" s="1"/>
  <c r="W3320" i="99"/>
  <c r="AQ3320" i="99" s="1"/>
  <c r="V3320" i="99"/>
  <c r="U3320" i="99"/>
  <c r="AO3320" i="99" s="1"/>
  <c r="T3320" i="99"/>
  <c r="O3320" i="99"/>
  <c r="J3320" i="99"/>
  <c r="Y3320" i="99" s="1"/>
  <c r="AS3320" i="99" s="1"/>
  <c r="AD3319" i="99"/>
  <c r="AC3319" i="99"/>
  <c r="AB3319" i="99"/>
  <c r="AA3319" i="99"/>
  <c r="X3319" i="99"/>
  <c r="AR3319" i="99" s="1"/>
  <c r="W3319" i="99"/>
  <c r="V3319" i="99"/>
  <c r="U3319" i="99"/>
  <c r="AO3319" i="99" s="1"/>
  <c r="T3319" i="99"/>
  <c r="O3319" i="99"/>
  <c r="J3319" i="99"/>
  <c r="AP3318" i="99"/>
  <c r="AO3318" i="99"/>
  <c r="AL3318" i="99"/>
  <c r="AD3318" i="99"/>
  <c r="AC3318" i="99"/>
  <c r="AB3318" i="99"/>
  <c r="AA3318" i="99"/>
  <c r="X3318" i="99"/>
  <c r="AM3318" i="99" s="1"/>
  <c r="W3318" i="99"/>
  <c r="AQ3318" i="99" s="1"/>
  <c r="V3318" i="99"/>
  <c r="AK3318" i="99" s="1"/>
  <c r="U3318" i="99"/>
  <c r="AJ3318" i="99" s="1"/>
  <c r="T3318" i="99"/>
  <c r="O3318" i="99"/>
  <c r="J3318" i="99"/>
  <c r="AD3317" i="99"/>
  <c r="AC3317" i="99"/>
  <c r="AB3317" i="99"/>
  <c r="AA3317" i="99"/>
  <c r="X3317" i="99"/>
  <c r="AR3317" i="99" s="1"/>
  <c r="W3317" i="99"/>
  <c r="AQ3317" i="99" s="1"/>
  <c r="V3317" i="99"/>
  <c r="AK3317" i="99" s="1"/>
  <c r="U3317" i="99"/>
  <c r="AO3317" i="99" s="1"/>
  <c r="T3317" i="99"/>
  <c r="O3317" i="99"/>
  <c r="J3317" i="99"/>
  <c r="AL3316" i="99"/>
  <c r="AD3316" i="99"/>
  <c r="AC3316" i="99"/>
  <c r="AB3316" i="99"/>
  <c r="AA3316" i="99"/>
  <c r="X3316" i="99"/>
  <c r="AM3316" i="99" s="1"/>
  <c r="W3316" i="99"/>
  <c r="AQ3316" i="99" s="1"/>
  <c r="V3316" i="99"/>
  <c r="U3316" i="99"/>
  <c r="AO3316" i="99" s="1"/>
  <c r="T3316" i="99"/>
  <c r="O3316" i="99"/>
  <c r="J3316" i="99"/>
  <c r="AL3315" i="99"/>
  <c r="AD3315" i="99"/>
  <c r="AC3315" i="99"/>
  <c r="AB3315" i="99"/>
  <c r="AA3315" i="99"/>
  <c r="X3315" i="99"/>
  <c r="AR3315" i="99" s="1"/>
  <c r="W3315" i="99"/>
  <c r="AQ3315" i="99" s="1"/>
  <c r="V3315" i="99"/>
  <c r="U3315" i="99"/>
  <c r="AO3315" i="99" s="1"/>
  <c r="T3315" i="99"/>
  <c r="O3315" i="99"/>
  <c r="J3315" i="99"/>
  <c r="AP3314" i="99"/>
  <c r="AD3314" i="99"/>
  <c r="AC3314" i="99"/>
  <c r="AB3314" i="99"/>
  <c r="AA3314" i="99"/>
  <c r="X3314" i="99"/>
  <c r="AM3314" i="99" s="1"/>
  <c r="W3314" i="99"/>
  <c r="AQ3314" i="99" s="1"/>
  <c r="V3314" i="99"/>
  <c r="AK3314" i="99" s="1"/>
  <c r="U3314" i="99"/>
  <c r="AO3314" i="99" s="1"/>
  <c r="T3314" i="99"/>
  <c r="O3314" i="99"/>
  <c r="J3314" i="99"/>
  <c r="Y3314" i="99" s="1"/>
  <c r="AS3314" i="99" s="1"/>
  <c r="AD3313" i="99"/>
  <c r="AC3313" i="99"/>
  <c r="AB3313" i="99"/>
  <c r="AA3313" i="99"/>
  <c r="X3313" i="99"/>
  <c r="AR3313" i="99" s="1"/>
  <c r="W3313" i="99"/>
  <c r="AQ3313" i="99" s="1"/>
  <c r="V3313" i="99"/>
  <c r="AK3313" i="99" s="1"/>
  <c r="U3313" i="99"/>
  <c r="AO3313" i="99" s="1"/>
  <c r="T3313" i="99"/>
  <c r="O3313" i="99"/>
  <c r="J3313" i="99"/>
  <c r="AP3312" i="99"/>
  <c r="AD3312" i="99"/>
  <c r="AC3312" i="99"/>
  <c r="AB3312" i="99"/>
  <c r="AA3312" i="99"/>
  <c r="X3312" i="99"/>
  <c r="W3312" i="99"/>
  <c r="AQ3312" i="99" s="1"/>
  <c r="V3312" i="99"/>
  <c r="AK3312" i="99" s="1"/>
  <c r="U3312" i="99"/>
  <c r="AJ3312" i="99" s="1"/>
  <c r="T3312" i="99"/>
  <c r="O3312" i="99"/>
  <c r="Y3312" i="99" s="1"/>
  <c r="AS3312" i="99" s="1"/>
  <c r="J3312" i="99"/>
  <c r="AO3311" i="99"/>
  <c r="AD3311" i="99"/>
  <c r="AC3311" i="99"/>
  <c r="AB3311" i="99"/>
  <c r="AA3311" i="99"/>
  <c r="X3311" i="99"/>
  <c r="AR3311" i="99" s="1"/>
  <c r="W3311" i="99"/>
  <c r="AQ3311" i="99" s="1"/>
  <c r="V3311" i="99"/>
  <c r="U3311" i="99"/>
  <c r="AJ3311" i="99" s="1"/>
  <c r="T3311" i="99"/>
  <c r="O3311" i="99"/>
  <c r="J3311" i="99"/>
  <c r="Y3311" i="99" s="1"/>
  <c r="AS3311" i="99" s="1"/>
  <c r="AD3310" i="99"/>
  <c r="AC3310" i="99"/>
  <c r="AB3310" i="99"/>
  <c r="AA3310" i="99"/>
  <c r="X3310" i="99"/>
  <c r="AR3310" i="99" s="1"/>
  <c r="W3310" i="99"/>
  <c r="AQ3310" i="99" s="1"/>
  <c r="V3310" i="99"/>
  <c r="U3310" i="99"/>
  <c r="T3310" i="99"/>
  <c r="O3310" i="99"/>
  <c r="J3310" i="99"/>
  <c r="AO3309" i="99"/>
  <c r="AM3309" i="99"/>
  <c r="AD3309" i="99"/>
  <c r="AC3309" i="99"/>
  <c r="AB3309" i="99"/>
  <c r="AA3309" i="99"/>
  <c r="X3309" i="99"/>
  <c r="AR3309" i="99" s="1"/>
  <c r="W3309" i="99"/>
  <c r="AQ3309" i="99" s="1"/>
  <c r="V3309" i="99"/>
  <c r="U3309" i="99"/>
  <c r="AJ3309" i="99" s="1"/>
  <c r="T3309" i="99"/>
  <c r="O3309" i="99"/>
  <c r="J3309" i="99"/>
  <c r="AD3308" i="99"/>
  <c r="AC3308" i="99"/>
  <c r="AB3308" i="99"/>
  <c r="AA3308" i="99"/>
  <c r="X3308" i="99"/>
  <c r="AM3308" i="99" s="1"/>
  <c r="W3308" i="99"/>
  <c r="AQ3308" i="99" s="1"/>
  <c r="V3308" i="99"/>
  <c r="AP3308" i="99" s="1"/>
  <c r="U3308" i="99"/>
  <c r="AO3308" i="99" s="1"/>
  <c r="T3308" i="99"/>
  <c r="O3308" i="99"/>
  <c r="J3308" i="99"/>
  <c r="AQ3307" i="99"/>
  <c r="AD3307" i="99"/>
  <c r="AC3307" i="99"/>
  <c r="AB3307" i="99"/>
  <c r="AA3307" i="99"/>
  <c r="X3307" i="99"/>
  <c r="W3307" i="99"/>
  <c r="V3307" i="99"/>
  <c r="AP3307" i="99" s="1"/>
  <c r="U3307" i="99"/>
  <c r="AO3307" i="99" s="1"/>
  <c r="T3307" i="99"/>
  <c r="O3307" i="99"/>
  <c r="J3307" i="99"/>
  <c r="AD3306" i="99"/>
  <c r="AC3306" i="99"/>
  <c r="AB3306" i="99"/>
  <c r="AA3306" i="99"/>
  <c r="X3306" i="99"/>
  <c r="W3306" i="99"/>
  <c r="AQ3306" i="99" s="1"/>
  <c r="V3306" i="99"/>
  <c r="U3306" i="99"/>
  <c r="AO3306" i="99" s="1"/>
  <c r="T3306" i="99"/>
  <c r="O3306" i="99"/>
  <c r="J3306" i="99"/>
  <c r="AP3305" i="99"/>
  <c r="AD3305" i="99"/>
  <c r="AC3305" i="99"/>
  <c r="AB3305" i="99"/>
  <c r="AA3305" i="99"/>
  <c r="X3305" i="99"/>
  <c r="W3305" i="99"/>
  <c r="AQ3305" i="99" s="1"/>
  <c r="V3305" i="99"/>
  <c r="AK3305" i="99" s="1"/>
  <c r="U3305" i="99"/>
  <c r="AJ3305" i="99" s="1"/>
  <c r="T3305" i="99"/>
  <c r="Y3305" i="99" s="1"/>
  <c r="AS3305" i="99" s="1"/>
  <c r="O3305" i="99"/>
  <c r="J3305" i="99"/>
  <c r="AD3304" i="99"/>
  <c r="AC3304" i="99"/>
  <c r="AB3304" i="99"/>
  <c r="AA3304" i="99"/>
  <c r="X3304" i="99"/>
  <c r="AR3304" i="99" s="1"/>
  <c r="W3304" i="99"/>
  <c r="AQ3304" i="99" s="1"/>
  <c r="V3304" i="99"/>
  <c r="U3304" i="99"/>
  <c r="AJ3304" i="99" s="1"/>
  <c r="T3304" i="99"/>
  <c r="O3304" i="99"/>
  <c r="J3304" i="99"/>
  <c r="Y3304" i="99" s="1"/>
  <c r="AS3304" i="99" s="1"/>
  <c r="AQ3303" i="99"/>
  <c r="AP3303" i="99"/>
  <c r="AO3303" i="99"/>
  <c r="AJ3303" i="99"/>
  <c r="AD3303" i="99"/>
  <c r="AC3303" i="99"/>
  <c r="AB3303" i="99"/>
  <c r="AA3303" i="99"/>
  <c r="X3303" i="99"/>
  <c r="W3303" i="99"/>
  <c r="V3303" i="99"/>
  <c r="AK3303" i="99" s="1"/>
  <c r="T3303" i="99"/>
  <c r="O3303" i="99"/>
  <c r="J3303" i="99"/>
  <c r="AM3302" i="99"/>
  <c r="AK3302" i="99"/>
  <c r="AD3302" i="99"/>
  <c r="AC3302" i="99"/>
  <c r="AB3302" i="99"/>
  <c r="AA3302" i="99"/>
  <c r="X3302" i="99"/>
  <c r="AR3302" i="99" s="1"/>
  <c r="W3302" i="99"/>
  <c r="AQ3302" i="99" s="1"/>
  <c r="V3302" i="99"/>
  <c r="AP3302" i="99" s="1"/>
  <c r="U3302" i="99"/>
  <c r="T3302" i="99"/>
  <c r="O3302" i="99"/>
  <c r="J3302" i="99"/>
  <c r="Y3302" i="99" s="1"/>
  <c r="AS3302" i="99" s="1"/>
  <c r="AN3301" i="99"/>
  <c r="AD3301" i="99"/>
  <c r="AC3301" i="99"/>
  <c r="AB3301" i="99"/>
  <c r="AA3301" i="99"/>
  <c r="X3301" i="99"/>
  <c r="AR3301" i="99" s="1"/>
  <c r="W3301" i="99"/>
  <c r="AQ3301" i="99" s="1"/>
  <c r="V3301" i="99"/>
  <c r="AP3301" i="99" s="1"/>
  <c r="U3301" i="99"/>
  <c r="AO3301" i="99" s="1"/>
  <c r="T3301" i="99"/>
  <c r="O3301" i="99"/>
  <c r="J3301" i="99"/>
  <c r="AN3300" i="99"/>
  <c r="AD3300" i="99"/>
  <c r="AC3300" i="99"/>
  <c r="AB3300" i="99"/>
  <c r="AA3300" i="99"/>
  <c r="X3300" i="99"/>
  <c r="AR3300" i="99" s="1"/>
  <c r="W3300" i="99"/>
  <c r="AQ3300" i="99" s="1"/>
  <c r="V3300" i="99"/>
  <c r="AP3300" i="99" s="1"/>
  <c r="U3300" i="99"/>
  <c r="AO3300" i="99" s="1"/>
  <c r="T3300" i="99"/>
  <c r="O3300" i="99"/>
  <c r="J3300" i="99"/>
  <c r="AQ3299" i="99"/>
  <c r="AN3299" i="99"/>
  <c r="AD3299" i="99"/>
  <c r="AC3299" i="99"/>
  <c r="AB3299" i="99"/>
  <c r="AA3299" i="99"/>
  <c r="X3299" i="99"/>
  <c r="AR3299" i="99" s="1"/>
  <c r="W3299" i="99"/>
  <c r="V3299" i="99"/>
  <c r="AP3299" i="99" s="1"/>
  <c r="U3299" i="99"/>
  <c r="AO3299" i="99" s="1"/>
  <c r="T3299" i="99"/>
  <c r="O3299" i="99"/>
  <c r="Y3299" i="99" s="1"/>
  <c r="AS3299" i="99" s="1"/>
  <c r="J3299" i="99"/>
  <c r="AN3298" i="99"/>
  <c r="AD3298" i="99"/>
  <c r="AC3298" i="99"/>
  <c r="AB3298" i="99"/>
  <c r="AA3298" i="99"/>
  <c r="X3298" i="99"/>
  <c r="AR3298" i="99" s="1"/>
  <c r="W3298" i="99"/>
  <c r="AQ3298" i="99" s="1"/>
  <c r="V3298" i="99"/>
  <c r="AP3298" i="99" s="1"/>
  <c r="AT3298" i="99" s="1"/>
  <c r="U3298" i="99"/>
  <c r="AO3298" i="99" s="1"/>
  <c r="T3298" i="99"/>
  <c r="O3298" i="99"/>
  <c r="J3298" i="99"/>
  <c r="AZ3297" i="99"/>
  <c r="AU3297" i="99"/>
  <c r="AN3297" i="99"/>
  <c r="AD3297" i="99"/>
  <c r="AC3297" i="99"/>
  <c r="AB3297" i="99"/>
  <c r="AA3297" i="99"/>
  <c r="X3297" i="99"/>
  <c r="AR3297" i="99" s="1"/>
  <c r="W3297" i="99"/>
  <c r="AQ3297" i="99" s="1"/>
  <c r="V3297" i="99"/>
  <c r="AP3297" i="99" s="1"/>
  <c r="U3297" i="99"/>
  <c r="AO3297" i="99" s="1"/>
  <c r="T3297" i="99"/>
  <c r="Y3297" i="99" s="1"/>
  <c r="AS3297" i="99" s="1"/>
  <c r="O3297" i="99"/>
  <c r="J3297" i="99"/>
  <c r="AU3296" i="99"/>
  <c r="AR3296" i="99"/>
  <c r="AN3296" i="99"/>
  <c r="AD3296" i="99"/>
  <c r="AC3296" i="99"/>
  <c r="AB3296" i="99"/>
  <c r="AA3296" i="99"/>
  <c r="X3296" i="99"/>
  <c r="W3296" i="99"/>
  <c r="AQ3296" i="99" s="1"/>
  <c r="V3296" i="99"/>
  <c r="AP3296" i="99" s="1"/>
  <c r="U3296" i="99"/>
  <c r="AO3296" i="99" s="1"/>
  <c r="AT3296" i="99" s="1"/>
  <c r="T3296" i="99"/>
  <c r="O3296" i="99"/>
  <c r="J3296" i="99"/>
  <c r="Y3296" i="99" s="1"/>
  <c r="AS3296" i="99" s="1"/>
  <c r="AX3295" i="99"/>
  <c r="AV3295" i="99"/>
  <c r="AQ3295" i="99"/>
  <c r="AN3295" i="99"/>
  <c r="AD3295" i="99"/>
  <c r="AC3295" i="99"/>
  <c r="AB3295" i="99"/>
  <c r="AA3295" i="99"/>
  <c r="X3295" i="99"/>
  <c r="AR3295" i="99" s="1"/>
  <c r="W3295" i="99"/>
  <c r="V3295" i="99"/>
  <c r="AP3295" i="99" s="1"/>
  <c r="U3295" i="99"/>
  <c r="AO3295" i="99" s="1"/>
  <c r="T3295" i="99"/>
  <c r="O3295" i="99"/>
  <c r="J3295" i="99"/>
  <c r="AX3294" i="99"/>
  <c r="AV3294" i="99"/>
  <c r="AV3330" i="99" s="1"/>
  <c r="AZ3330" i="99" s="1"/>
  <c r="AO3294" i="99"/>
  <c r="AN3294" i="99"/>
  <c r="AD3294" i="99"/>
  <c r="AC3294" i="99"/>
  <c r="AB3294" i="99"/>
  <c r="AA3294" i="99"/>
  <c r="X3294" i="99"/>
  <c r="AR3294" i="99" s="1"/>
  <c r="W3294" i="99"/>
  <c r="AQ3294" i="99" s="1"/>
  <c r="V3294" i="99"/>
  <c r="AP3294" i="99" s="1"/>
  <c r="T3294" i="99"/>
  <c r="O3294" i="99"/>
  <c r="J3294" i="99"/>
  <c r="AX3293" i="99"/>
  <c r="AV3293" i="99"/>
  <c r="AV3329" i="99" s="1"/>
  <c r="AZ3329" i="99" s="1"/>
  <c r="AR3293" i="99"/>
  <c r="AN3293" i="99"/>
  <c r="AD3293" i="99"/>
  <c r="AC3293" i="99"/>
  <c r="AB3293" i="99"/>
  <c r="AA3293" i="99"/>
  <c r="X3293" i="99"/>
  <c r="W3293" i="99"/>
  <c r="AQ3293" i="99" s="1"/>
  <c r="V3293" i="99"/>
  <c r="AP3293" i="99" s="1"/>
  <c r="U3293" i="99"/>
  <c r="AO3293" i="99" s="1"/>
  <c r="T3293" i="99"/>
  <c r="O3293" i="99"/>
  <c r="J3293" i="99"/>
  <c r="AP3292" i="99"/>
  <c r="AN3292" i="99"/>
  <c r="AD3292" i="99"/>
  <c r="AC3292" i="99"/>
  <c r="AB3292" i="99"/>
  <c r="AA3292" i="99"/>
  <c r="X3292" i="99"/>
  <c r="AR3292" i="99" s="1"/>
  <c r="W3292" i="99"/>
  <c r="AQ3292" i="99" s="1"/>
  <c r="U3292" i="99"/>
  <c r="AO3292" i="99" s="1"/>
  <c r="T3292" i="99"/>
  <c r="O3292" i="99"/>
  <c r="J3292" i="99"/>
  <c r="AZ3291" i="99"/>
  <c r="AX3291" i="99"/>
  <c r="AV3291" i="99"/>
  <c r="AV3327" i="99" s="1"/>
  <c r="AZ3327" i="99" s="1"/>
  <c r="AN3291" i="99"/>
  <c r="AD3291" i="99"/>
  <c r="AC3291" i="99"/>
  <c r="AB3291" i="99"/>
  <c r="AA3291" i="99"/>
  <c r="X3291" i="99"/>
  <c r="AR3291" i="99" s="1"/>
  <c r="W3291" i="99"/>
  <c r="AQ3291" i="99" s="1"/>
  <c r="V3291" i="99"/>
  <c r="AP3291" i="99" s="1"/>
  <c r="U3291" i="99"/>
  <c r="AO3291" i="99" s="1"/>
  <c r="T3291" i="99"/>
  <c r="O3291" i="99"/>
  <c r="J3291" i="99"/>
  <c r="AX3290" i="99"/>
  <c r="AV3290" i="99"/>
  <c r="AV3326" i="99" s="1"/>
  <c r="AZ3326" i="99" s="1"/>
  <c r="AN3290" i="99"/>
  <c r="AD3290" i="99"/>
  <c r="AC3290" i="99"/>
  <c r="AB3290" i="99"/>
  <c r="AA3290" i="99"/>
  <c r="X3290" i="99"/>
  <c r="AR3290" i="99" s="1"/>
  <c r="W3290" i="99"/>
  <c r="AQ3290" i="99" s="1"/>
  <c r="V3290" i="99"/>
  <c r="AP3290" i="99" s="1"/>
  <c r="U3290" i="99"/>
  <c r="AO3290" i="99" s="1"/>
  <c r="T3290" i="99"/>
  <c r="O3290" i="99"/>
  <c r="J3290" i="99"/>
  <c r="AX3289" i="99"/>
  <c r="AV3289" i="99"/>
  <c r="AV3325" i="99" s="1"/>
  <c r="AZ3325" i="99" s="1"/>
  <c r="AN3289" i="99"/>
  <c r="AD3289" i="99"/>
  <c r="AC3289" i="99"/>
  <c r="AB3289" i="99"/>
  <c r="AA3289" i="99"/>
  <c r="X3289" i="99"/>
  <c r="AR3289" i="99" s="1"/>
  <c r="W3289" i="99"/>
  <c r="AQ3289" i="99" s="1"/>
  <c r="V3289" i="99"/>
  <c r="AP3289" i="99" s="1"/>
  <c r="U3289" i="99"/>
  <c r="AO3289" i="99" s="1"/>
  <c r="T3289" i="99"/>
  <c r="O3289" i="99"/>
  <c r="J3289" i="99"/>
  <c r="AR3288" i="99"/>
  <c r="AN3288" i="99"/>
  <c r="AD3288" i="99"/>
  <c r="AC3288" i="99"/>
  <c r="AB3288" i="99"/>
  <c r="AA3288" i="99"/>
  <c r="X3288" i="99"/>
  <c r="W3288" i="99"/>
  <c r="AQ3288" i="99" s="1"/>
  <c r="V3288" i="99"/>
  <c r="AP3288" i="99" s="1"/>
  <c r="U3288" i="99"/>
  <c r="AO3288" i="99" s="1"/>
  <c r="T3288" i="99"/>
  <c r="O3288" i="99"/>
  <c r="J3288" i="99"/>
  <c r="AN3287" i="99"/>
  <c r="AD3287" i="99"/>
  <c r="AC3287" i="99"/>
  <c r="AB3287" i="99"/>
  <c r="AA3287" i="99"/>
  <c r="Y3287" i="99"/>
  <c r="AS3287" i="99" s="1"/>
  <c r="X3287" i="99"/>
  <c r="AR3287" i="99" s="1"/>
  <c r="W3287" i="99"/>
  <c r="AQ3287" i="99" s="1"/>
  <c r="V3287" i="99"/>
  <c r="AP3287" i="99" s="1"/>
  <c r="U3287" i="99"/>
  <c r="AO3287" i="99" s="1"/>
  <c r="T3287" i="99"/>
  <c r="O3287" i="99"/>
  <c r="J3287" i="99"/>
  <c r="A3287" i="99"/>
  <c r="AN3286" i="99"/>
  <c r="AD3286" i="99"/>
  <c r="AC3286" i="99"/>
  <c r="AB3286" i="99"/>
  <c r="AA3286" i="99"/>
  <c r="Z3286" i="99"/>
  <c r="X3286" i="99"/>
  <c r="AR3286" i="99" s="1"/>
  <c r="W3286" i="99"/>
  <c r="AQ3286" i="99" s="1"/>
  <c r="V3286" i="99"/>
  <c r="AP3286" i="99" s="1"/>
  <c r="U3286" i="99"/>
  <c r="AO3286" i="99" s="1"/>
  <c r="T3286" i="99"/>
  <c r="O3286" i="99"/>
  <c r="J3286" i="99"/>
  <c r="J3276" i="99"/>
  <c r="J3275" i="99"/>
  <c r="AZ3214" i="99" s="1"/>
  <c r="P3274" i="99"/>
  <c r="O3274" i="99"/>
  <c r="J3274" i="99"/>
  <c r="V3273" i="99"/>
  <c r="P3273" i="99"/>
  <c r="O3273" i="99"/>
  <c r="J3273" i="99"/>
  <c r="Q3273" i="99" s="1"/>
  <c r="P3272" i="99"/>
  <c r="O3272" i="99"/>
  <c r="K3271" i="99" s="1"/>
  <c r="J3272" i="99"/>
  <c r="AT3269" i="99"/>
  <c r="AD3269" i="99"/>
  <c r="AC3269" i="99"/>
  <c r="AB3269" i="99"/>
  <c r="AA3269" i="99"/>
  <c r="X3269" i="99"/>
  <c r="AM3269" i="99" s="1"/>
  <c r="W3269" i="99"/>
  <c r="AQ3269" i="99" s="1"/>
  <c r="V3269" i="99"/>
  <c r="AK3269" i="99" s="1"/>
  <c r="U3269" i="99"/>
  <c r="T3269" i="99"/>
  <c r="O3269" i="99"/>
  <c r="J3269" i="99"/>
  <c r="A3269" i="99"/>
  <c r="Z3269" i="99" s="1"/>
  <c r="AL3268" i="99"/>
  <c r="AD3268" i="99"/>
  <c r="AC3268" i="99"/>
  <c r="AT3268" i="99" s="1"/>
  <c r="AB3268" i="99"/>
  <c r="AA3268" i="99"/>
  <c r="X3268" i="99"/>
  <c r="AM3268" i="99" s="1"/>
  <c r="W3268" i="99"/>
  <c r="AQ3268" i="99" s="1"/>
  <c r="V3268" i="99"/>
  <c r="AK3268" i="99" s="1"/>
  <c r="U3268" i="99"/>
  <c r="T3268" i="99"/>
  <c r="O3268" i="99"/>
  <c r="J3268" i="99"/>
  <c r="A3268" i="99"/>
  <c r="Z3268" i="99" s="1"/>
  <c r="AT3267" i="99"/>
  <c r="AD3267" i="99"/>
  <c r="AC3267" i="99"/>
  <c r="AB3267" i="99"/>
  <c r="AA3267" i="99"/>
  <c r="X3267" i="99"/>
  <c r="AM3267" i="99" s="1"/>
  <c r="W3267" i="99"/>
  <c r="AQ3267" i="99" s="1"/>
  <c r="V3267" i="99"/>
  <c r="AK3267" i="99" s="1"/>
  <c r="U3267" i="99"/>
  <c r="T3267" i="99"/>
  <c r="O3267" i="99"/>
  <c r="J3267" i="99"/>
  <c r="A3267" i="99"/>
  <c r="Z3267" i="99" s="1"/>
  <c r="AO3263" i="99"/>
  <c r="AL3263" i="99"/>
  <c r="AH3263" i="99"/>
  <c r="AG3263" i="99"/>
  <c r="AF3263" i="99"/>
  <c r="AE3263" i="99"/>
  <c r="AD3263" i="99"/>
  <c r="AC3263" i="99"/>
  <c r="AT3263" i="99" s="1"/>
  <c r="AB3263" i="99"/>
  <c r="AA3263" i="99"/>
  <c r="X3263" i="99"/>
  <c r="W3263" i="99"/>
  <c r="AQ3263" i="99" s="1"/>
  <c r="V3263" i="99"/>
  <c r="U3263" i="99"/>
  <c r="AJ3263" i="99" s="1"/>
  <c r="T3263" i="99"/>
  <c r="O3263" i="99"/>
  <c r="J3263" i="99"/>
  <c r="A3263" i="99"/>
  <c r="Z3263" i="99" s="1"/>
  <c r="AT3262" i="99"/>
  <c r="AQ3262" i="99"/>
  <c r="AJ3262" i="99"/>
  <c r="AH3262" i="99"/>
  <c r="AG3262" i="99"/>
  <c r="AF3262" i="99"/>
  <c r="AE3262" i="99"/>
  <c r="AD3262" i="99"/>
  <c r="AC3262" i="99"/>
  <c r="AB3262" i="99"/>
  <c r="AA3262" i="99"/>
  <c r="X3262" i="99"/>
  <c r="AR3262" i="99" s="1"/>
  <c r="W3262" i="99"/>
  <c r="AL3262" i="99" s="1"/>
  <c r="V3262" i="99"/>
  <c r="U3262" i="99"/>
  <c r="AO3262" i="99" s="1"/>
  <c r="T3262" i="99"/>
  <c r="O3262" i="99"/>
  <c r="J3262" i="99"/>
  <c r="A3262" i="99"/>
  <c r="Z3262" i="99" s="1"/>
  <c r="AQ3261" i="99"/>
  <c r="AO3261" i="99"/>
  <c r="AL3261" i="99"/>
  <c r="AJ3261" i="99"/>
  <c r="AH3261" i="99"/>
  <c r="AG3261" i="99"/>
  <c r="AF3261" i="99"/>
  <c r="AE3261" i="99"/>
  <c r="AD3261" i="99"/>
  <c r="AC3261" i="99"/>
  <c r="AT3261" i="99" s="1"/>
  <c r="AB3261" i="99"/>
  <c r="AA3261" i="99"/>
  <c r="X3261" i="99"/>
  <c r="V3261" i="99"/>
  <c r="U3261" i="99"/>
  <c r="T3261" i="99"/>
  <c r="O3261" i="99"/>
  <c r="J3261" i="99"/>
  <c r="A3261" i="99"/>
  <c r="Z3261" i="99" s="1"/>
  <c r="AM3260" i="99"/>
  <c r="AD3260" i="99"/>
  <c r="AC3260" i="99"/>
  <c r="AT3260" i="99" s="1"/>
  <c r="AB3260" i="99"/>
  <c r="AA3260" i="99"/>
  <c r="X3260" i="99"/>
  <c r="AR3260" i="99" s="1"/>
  <c r="W3260" i="99"/>
  <c r="AL3260" i="99" s="1"/>
  <c r="V3260" i="99"/>
  <c r="U3260" i="99"/>
  <c r="T3260" i="99"/>
  <c r="O3260" i="99"/>
  <c r="J3260" i="99"/>
  <c r="A3260" i="99"/>
  <c r="Z3260" i="99" s="1"/>
  <c r="AO3259" i="99"/>
  <c r="AK3259" i="99"/>
  <c r="AD3259" i="99"/>
  <c r="AC3259" i="99"/>
  <c r="AT3259" i="99" s="1"/>
  <c r="AB3259" i="99"/>
  <c r="AA3259" i="99"/>
  <c r="X3259" i="99"/>
  <c r="AR3259" i="99" s="1"/>
  <c r="W3259" i="99"/>
  <c r="V3259" i="99"/>
  <c r="AP3259" i="99" s="1"/>
  <c r="U3259" i="99"/>
  <c r="AJ3259" i="99" s="1"/>
  <c r="T3259" i="99"/>
  <c r="O3259" i="99"/>
  <c r="Y3259" i="99" s="1"/>
  <c r="AS3259" i="99" s="1"/>
  <c r="J3259" i="99"/>
  <c r="A3259" i="99"/>
  <c r="Z3259" i="99" s="1"/>
  <c r="AQ3258" i="99"/>
  <c r="AP3258" i="99"/>
  <c r="AD3258" i="99"/>
  <c r="AC3258" i="99"/>
  <c r="AB3258" i="99"/>
  <c r="AA3258" i="99"/>
  <c r="Y3258" i="99"/>
  <c r="AS3258" i="99" s="1"/>
  <c r="X3258" i="99"/>
  <c r="AR3258" i="99" s="1"/>
  <c r="W3258" i="99"/>
  <c r="AL3258" i="99" s="1"/>
  <c r="V3258" i="99"/>
  <c r="AK3258" i="99" s="1"/>
  <c r="U3258" i="99"/>
  <c r="T3258" i="99"/>
  <c r="O3258" i="99"/>
  <c r="J3258" i="99"/>
  <c r="AD3257" i="99"/>
  <c r="AC3257" i="99"/>
  <c r="AB3257" i="99"/>
  <c r="AA3257" i="99"/>
  <c r="X3257" i="99"/>
  <c r="AR3257" i="99" s="1"/>
  <c r="W3257" i="99"/>
  <c r="AL3257" i="99" s="1"/>
  <c r="V3257" i="99"/>
  <c r="AP3257" i="99" s="1"/>
  <c r="U3257" i="99"/>
  <c r="T3257" i="99"/>
  <c r="O3257" i="99"/>
  <c r="J3257" i="99"/>
  <c r="Y3257" i="99" s="1"/>
  <c r="AS3257" i="99" s="1"/>
  <c r="AO3256" i="99"/>
  <c r="AM3256" i="99"/>
  <c r="AD3256" i="99"/>
  <c r="AC3256" i="99"/>
  <c r="AB3256" i="99"/>
  <c r="AA3256" i="99"/>
  <c r="X3256" i="99"/>
  <c r="AR3256" i="99" s="1"/>
  <c r="W3256" i="99"/>
  <c r="V3256" i="99"/>
  <c r="U3256" i="99"/>
  <c r="AJ3256" i="99" s="1"/>
  <c r="T3256" i="99"/>
  <c r="O3256" i="99"/>
  <c r="J3256" i="99"/>
  <c r="AK3255" i="99"/>
  <c r="AD3255" i="99"/>
  <c r="AC3255" i="99"/>
  <c r="AB3255" i="99"/>
  <c r="AA3255" i="99"/>
  <c r="X3255" i="99"/>
  <c r="W3255" i="99"/>
  <c r="AL3255" i="99" s="1"/>
  <c r="V3255" i="99"/>
  <c r="AP3255" i="99" s="1"/>
  <c r="U3255" i="99"/>
  <c r="T3255" i="99"/>
  <c r="O3255" i="99"/>
  <c r="J3255" i="99"/>
  <c r="AO3254" i="99"/>
  <c r="AM3254" i="99"/>
  <c r="AD3254" i="99"/>
  <c r="AC3254" i="99"/>
  <c r="AB3254" i="99"/>
  <c r="AA3254" i="99"/>
  <c r="X3254" i="99"/>
  <c r="AR3254" i="99" s="1"/>
  <c r="W3254" i="99"/>
  <c r="V3254" i="99"/>
  <c r="U3254" i="99"/>
  <c r="AJ3254" i="99" s="1"/>
  <c r="T3254" i="99"/>
  <c r="O3254" i="99"/>
  <c r="J3254" i="99"/>
  <c r="AY3253" i="99"/>
  <c r="AL3253" i="99"/>
  <c r="AD3253" i="99"/>
  <c r="AC3253" i="99"/>
  <c r="AB3253" i="99"/>
  <c r="AA3253" i="99"/>
  <c r="X3253" i="99"/>
  <c r="AM3253" i="99" s="1"/>
  <c r="W3253" i="99"/>
  <c r="AQ3253" i="99" s="1"/>
  <c r="V3253" i="99"/>
  <c r="U3253" i="99"/>
  <c r="T3253" i="99"/>
  <c r="Y3253" i="99" s="1"/>
  <c r="AS3253" i="99" s="1"/>
  <c r="O3253" i="99"/>
  <c r="J3253" i="99"/>
  <c r="AZ3252" i="99"/>
  <c r="AO3252" i="99"/>
  <c r="AD3252" i="99"/>
  <c r="AC3252" i="99"/>
  <c r="AB3252" i="99"/>
  <c r="AA3252" i="99"/>
  <c r="X3252" i="99"/>
  <c r="W3252" i="99"/>
  <c r="AL3252" i="99" s="1"/>
  <c r="V3252" i="99"/>
  <c r="AP3252" i="99" s="1"/>
  <c r="U3252" i="99"/>
  <c r="AJ3252" i="99" s="1"/>
  <c r="T3252" i="99"/>
  <c r="O3252" i="99"/>
  <c r="J3252" i="99"/>
  <c r="AZ3251" i="99"/>
  <c r="AD3251" i="99"/>
  <c r="AC3251" i="99"/>
  <c r="AB3251" i="99"/>
  <c r="AA3251" i="99"/>
  <c r="X3251" i="99"/>
  <c r="AR3251" i="99" s="1"/>
  <c r="W3251" i="99"/>
  <c r="AQ3251" i="99" s="1"/>
  <c r="V3251" i="99"/>
  <c r="AK3251" i="99" s="1"/>
  <c r="U3251" i="99"/>
  <c r="AO3251" i="99" s="1"/>
  <c r="T3251" i="99"/>
  <c r="O3251" i="99"/>
  <c r="J3251" i="99"/>
  <c r="Y3251" i="99" s="1"/>
  <c r="AS3251" i="99" s="1"/>
  <c r="AP3250" i="99"/>
  <c r="AD3250" i="99"/>
  <c r="AC3250" i="99"/>
  <c r="AB3250" i="99"/>
  <c r="AA3250" i="99"/>
  <c r="X3250" i="99"/>
  <c r="AM3250" i="99" s="1"/>
  <c r="W3250" i="99"/>
  <c r="AQ3250" i="99" s="1"/>
  <c r="V3250" i="99"/>
  <c r="AK3250" i="99" s="1"/>
  <c r="U3250" i="99"/>
  <c r="AO3250" i="99" s="1"/>
  <c r="T3250" i="99"/>
  <c r="O3250" i="99"/>
  <c r="J3250" i="99"/>
  <c r="Y3250" i="99" s="1"/>
  <c r="AS3250" i="99" s="1"/>
  <c r="AL3249" i="99"/>
  <c r="AD3249" i="99"/>
  <c r="AC3249" i="99"/>
  <c r="AB3249" i="99"/>
  <c r="AA3249" i="99"/>
  <c r="X3249" i="99"/>
  <c r="AM3249" i="99" s="1"/>
  <c r="W3249" i="99"/>
  <c r="AQ3249" i="99" s="1"/>
  <c r="V3249" i="99"/>
  <c r="U3249" i="99"/>
  <c r="AO3249" i="99" s="1"/>
  <c r="T3249" i="99"/>
  <c r="O3249" i="99"/>
  <c r="J3249" i="99"/>
  <c r="AR3248" i="99"/>
  <c r="AP3248" i="99"/>
  <c r="AD3248" i="99"/>
  <c r="AC3248" i="99"/>
  <c r="AB3248" i="99"/>
  <c r="AA3248" i="99"/>
  <c r="Y3248" i="99"/>
  <c r="AS3248" i="99" s="1"/>
  <c r="X3248" i="99"/>
  <c r="AM3248" i="99" s="1"/>
  <c r="W3248" i="99"/>
  <c r="AQ3248" i="99" s="1"/>
  <c r="V3248" i="99"/>
  <c r="AK3248" i="99" s="1"/>
  <c r="U3248" i="99"/>
  <c r="T3248" i="99"/>
  <c r="O3248" i="99"/>
  <c r="J3248" i="99"/>
  <c r="AP3247" i="99"/>
  <c r="AD3247" i="99"/>
  <c r="AC3247" i="99"/>
  <c r="AB3247" i="99"/>
  <c r="AA3247" i="99"/>
  <c r="X3247" i="99"/>
  <c r="AM3247" i="99" s="1"/>
  <c r="W3247" i="99"/>
  <c r="AQ3247" i="99" s="1"/>
  <c r="V3247" i="99"/>
  <c r="AK3247" i="99" s="1"/>
  <c r="U3247" i="99"/>
  <c r="AO3247" i="99" s="1"/>
  <c r="T3247" i="99"/>
  <c r="O3247" i="99"/>
  <c r="J3247" i="99"/>
  <c r="AW3246" i="99"/>
  <c r="AD3246" i="99"/>
  <c r="AC3246" i="99"/>
  <c r="AB3246" i="99"/>
  <c r="AA3246" i="99"/>
  <c r="X3246" i="99"/>
  <c r="AR3246" i="99" s="1"/>
  <c r="W3246" i="99"/>
  <c r="AL3246" i="99" s="1"/>
  <c r="V3246" i="99"/>
  <c r="U3246" i="99"/>
  <c r="T3246" i="99"/>
  <c r="O3246" i="99"/>
  <c r="J3246" i="99"/>
  <c r="Y3246" i="99" s="1"/>
  <c r="AS3246" i="99" s="1"/>
  <c r="AD3245" i="99"/>
  <c r="AC3245" i="99"/>
  <c r="AB3245" i="99"/>
  <c r="AA3245" i="99"/>
  <c r="X3245" i="99"/>
  <c r="W3245" i="99"/>
  <c r="AL3245" i="99" s="1"/>
  <c r="V3245" i="99"/>
  <c r="AP3245" i="99" s="1"/>
  <c r="U3245" i="99"/>
  <c r="T3245" i="99"/>
  <c r="Y3245" i="99" s="1"/>
  <c r="AS3245" i="99" s="1"/>
  <c r="O3245" i="99"/>
  <c r="J3245" i="99"/>
  <c r="AO3244" i="99"/>
  <c r="AK3244" i="99"/>
  <c r="AD3244" i="99"/>
  <c r="AC3244" i="99"/>
  <c r="AB3244" i="99"/>
  <c r="AA3244" i="99"/>
  <c r="X3244" i="99"/>
  <c r="AM3244" i="99" s="1"/>
  <c r="W3244" i="99"/>
  <c r="V3244" i="99"/>
  <c r="AP3244" i="99" s="1"/>
  <c r="U3244" i="99"/>
  <c r="AJ3244" i="99" s="1"/>
  <c r="T3244" i="99"/>
  <c r="O3244" i="99"/>
  <c r="J3244" i="99"/>
  <c r="AO3243" i="99"/>
  <c r="AD3243" i="99"/>
  <c r="AC3243" i="99"/>
  <c r="AB3243" i="99"/>
  <c r="AA3243" i="99"/>
  <c r="X3243" i="99"/>
  <c r="AR3243" i="99" s="1"/>
  <c r="W3243" i="99"/>
  <c r="V3243" i="99"/>
  <c r="U3243" i="99"/>
  <c r="AJ3243" i="99" s="1"/>
  <c r="T3243" i="99"/>
  <c r="O3243" i="99"/>
  <c r="J3243" i="99"/>
  <c r="AW3242" i="99"/>
  <c r="AR3242" i="99"/>
  <c r="AM3242" i="99"/>
  <c r="AD3242" i="99"/>
  <c r="AC3242" i="99"/>
  <c r="AB3242" i="99"/>
  <c r="AA3242" i="99"/>
  <c r="X3242" i="99"/>
  <c r="W3242" i="99"/>
  <c r="AQ3242" i="99" s="1"/>
  <c r="V3242" i="99"/>
  <c r="AK3242" i="99" s="1"/>
  <c r="U3242" i="99"/>
  <c r="AO3242" i="99" s="1"/>
  <c r="T3242" i="99"/>
  <c r="O3242" i="99"/>
  <c r="J3242" i="99"/>
  <c r="AO3241" i="99"/>
  <c r="AD3241" i="99"/>
  <c r="AC3241" i="99"/>
  <c r="AB3241" i="99"/>
  <c r="AA3241" i="99"/>
  <c r="X3241" i="99"/>
  <c r="AM3241" i="99" s="1"/>
  <c r="W3241" i="99"/>
  <c r="V3241" i="99"/>
  <c r="U3241" i="99"/>
  <c r="AJ3241" i="99" s="1"/>
  <c r="T3241" i="99"/>
  <c r="O3241" i="99"/>
  <c r="J3241" i="99"/>
  <c r="AL3240" i="99"/>
  <c r="AD3240" i="99"/>
  <c r="AC3240" i="99"/>
  <c r="AB3240" i="99"/>
  <c r="AA3240" i="99"/>
  <c r="X3240" i="99"/>
  <c r="AR3240" i="99" s="1"/>
  <c r="W3240" i="99"/>
  <c r="AQ3240" i="99" s="1"/>
  <c r="V3240" i="99"/>
  <c r="AK3240" i="99" s="1"/>
  <c r="U3240" i="99"/>
  <c r="AO3240" i="99" s="1"/>
  <c r="T3240" i="99"/>
  <c r="O3240" i="99"/>
  <c r="J3240" i="99"/>
  <c r="AP3239" i="99"/>
  <c r="AO3239" i="99"/>
  <c r="AD3239" i="99"/>
  <c r="AC3239" i="99"/>
  <c r="AB3239" i="99"/>
  <c r="AA3239" i="99"/>
  <c r="X3239" i="99"/>
  <c r="W3239" i="99"/>
  <c r="AQ3239" i="99" s="1"/>
  <c r="V3239" i="99"/>
  <c r="AK3239" i="99" s="1"/>
  <c r="U3239" i="99"/>
  <c r="AJ3239" i="99" s="1"/>
  <c r="T3239" i="99"/>
  <c r="O3239" i="99"/>
  <c r="J3239" i="99"/>
  <c r="AR3238" i="99"/>
  <c r="AM3238" i="99"/>
  <c r="AD3238" i="99"/>
  <c r="AC3238" i="99"/>
  <c r="AB3238" i="99"/>
  <c r="AA3238" i="99"/>
  <c r="X3238" i="99"/>
  <c r="W3238" i="99"/>
  <c r="AQ3238" i="99" s="1"/>
  <c r="V3238" i="99"/>
  <c r="AK3238" i="99" s="1"/>
  <c r="U3238" i="99"/>
  <c r="AO3238" i="99" s="1"/>
  <c r="T3238" i="99"/>
  <c r="O3238" i="99"/>
  <c r="J3238" i="99"/>
  <c r="AD3237" i="99"/>
  <c r="AC3237" i="99"/>
  <c r="AB3237" i="99"/>
  <c r="AA3237" i="99"/>
  <c r="X3237" i="99"/>
  <c r="AM3237" i="99" s="1"/>
  <c r="W3237" i="99"/>
  <c r="V3237" i="99"/>
  <c r="U3237" i="99"/>
  <c r="AJ3237" i="99" s="1"/>
  <c r="T3237" i="99"/>
  <c r="O3237" i="99"/>
  <c r="J3237" i="99"/>
  <c r="AL3236" i="99"/>
  <c r="AD3236" i="99"/>
  <c r="AC3236" i="99"/>
  <c r="AB3236" i="99"/>
  <c r="AA3236" i="99"/>
  <c r="X3236" i="99"/>
  <c r="AR3236" i="99" s="1"/>
  <c r="W3236" i="99"/>
  <c r="AQ3236" i="99" s="1"/>
  <c r="V3236" i="99"/>
  <c r="U3236" i="99"/>
  <c r="AO3236" i="99" s="1"/>
  <c r="T3236" i="99"/>
  <c r="O3236" i="99"/>
  <c r="J3236" i="99"/>
  <c r="AR3235" i="99"/>
  <c r="AL3235" i="99"/>
  <c r="AD3235" i="99"/>
  <c r="AC3235" i="99"/>
  <c r="AB3235" i="99"/>
  <c r="AA3235" i="99"/>
  <c r="X3235" i="99"/>
  <c r="AM3235" i="99" s="1"/>
  <c r="W3235" i="99"/>
  <c r="AQ3235" i="99" s="1"/>
  <c r="V3235" i="99"/>
  <c r="AP3235" i="99" s="1"/>
  <c r="U3235" i="99"/>
  <c r="AO3235" i="99" s="1"/>
  <c r="T3235" i="99"/>
  <c r="O3235" i="99"/>
  <c r="J3235" i="99"/>
  <c r="AD3234" i="99"/>
  <c r="AC3234" i="99"/>
  <c r="AB3234" i="99"/>
  <c r="AA3234" i="99"/>
  <c r="X3234" i="99"/>
  <c r="AR3234" i="99" s="1"/>
  <c r="W3234" i="99"/>
  <c r="V3234" i="99"/>
  <c r="AK3234" i="99" s="1"/>
  <c r="U3234" i="99"/>
  <c r="AO3234" i="99" s="1"/>
  <c r="T3234" i="99"/>
  <c r="O3234" i="99"/>
  <c r="J3234" i="99"/>
  <c r="AR3233" i="99"/>
  <c r="AL3233" i="99"/>
  <c r="AD3233" i="99"/>
  <c r="AC3233" i="99"/>
  <c r="AB3233" i="99"/>
  <c r="AA3233" i="99"/>
  <c r="X3233" i="99"/>
  <c r="AM3233" i="99" s="1"/>
  <c r="W3233" i="99"/>
  <c r="AQ3233" i="99" s="1"/>
  <c r="V3233" i="99"/>
  <c r="U3233" i="99"/>
  <c r="T3233" i="99"/>
  <c r="O3233" i="99"/>
  <c r="J3233" i="99"/>
  <c r="Y3233" i="99" s="1"/>
  <c r="AS3233" i="99" s="1"/>
  <c r="AD3232" i="99"/>
  <c r="AC3232" i="99"/>
  <c r="AB3232" i="99"/>
  <c r="AA3232" i="99"/>
  <c r="X3232" i="99"/>
  <c r="AR3232" i="99" s="1"/>
  <c r="W3232" i="99"/>
  <c r="V3232" i="99"/>
  <c r="AK3232" i="99" s="1"/>
  <c r="U3232" i="99"/>
  <c r="AO3232" i="99" s="1"/>
  <c r="T3232" i="99"/>
  <c r="O3232" i="99"/>
  <c r="J3232" i="99"/>
  <c r="AP3231" i="99"/>
  <c r="AO3231" i="99"/>
  <c r="AL3231" i="99"/>
  <c r="AD3231" i="99"/>
  <c r="AC3231" i="99"/>
  <c r="AB3231" i="99"/>
  <c r="AA3231" i="99"/>
  <c r="X3231" i="99"/>
  <c r="W3231" i="99"/>
  <c r="AQ3231" i="99" s="1"/>
  <c r="V3231" i="99"/>
  <c r="AK3231" i="99" s="1"/>
  <c r="U3231" i="99"/>
  <c r="AJ3231" i="99" s="1"/>
  <c r="T3231" i="99"/>
  <c r="O3231" i="99"/>
  <c r="J3231" i="99"/>
  <c r="AQ3230" i="99"/>
  <c r="AD3230" i="99"/>
  <c r="AC3230" i="99"/>
  <c r="AB3230" i="99"/>
  <c r="AA3230" i="99"/>
  <c r="X3230" i="99"/>
  <c r="AR3230" i="99" s="1"/>
  <c r="W3230" i="99"/>
  <c r="V3230" i="99"/>
  <c r="AP3230" i="99" s="1"/>
  <c r="U3230" i="99"/>
  <c r="T3230" i="99"/>
  <c r="O3230" i="99"/>
  <c r="J3230" i="99"/>
  <c r="AD3229" i="99"/>
  <c r="AC3229" i="99"/>
  <c r="AB3229" i="99"/>
  <c r="AA3229" i="99"/>
  <c r="X3229" i="99"/>
  <c r="W3229" i="99"/>
  <c r="AQ3229" i="99" s="1"/>
  <c r="V3229" i="99"/>
  <c r="U3229" i="99"/>
  <c r="AO3229" i="99" s="1"/>
  <c r="T3229" i="99"/>
  <c r="O3229" i="99"/>
  <c r="J3229" i="99"/>
  <c r="AR3228" i="99"/>
  <c r="AP3228" i="99"/>
  <c r="AD3228" i="99"/>
  <c r="AC3228" i="99"/>
  <c r="AB3228" i="99"/>
  <c r="AA3228" i="99"/>
  <c r="Y3228" i="99"/>
  <c r="AS3228" i="99" s="1"/>
  <c r="X3228" i="99"/>
  <c r="AM3228" i="99" s="1"/>
  <c r="W3228" i="99"/>
  <c r="AQ3228" i="99" s="1"/>
  <c r="V3228" i="99"/>
  <c r="AK3228" i="99" s="1"/>
  <c r="U3228" i="99"/>
  <c r="T3228" i="99"/>
  <c r="O3228" i="99"/>
  <c r="J3228" i="99"/>
  <c r="AD3227" i="99"/>
  <c r="AC3227" i="99"/>
  <c r="AB3227" i="99"/>
  <c r="AA3227" i="99"/>
  <c r="X3227" i="99"/>
  <c r="W3227" i="99"/>
  <c r="AQ3227" i="99" s="1"/>
  <c r="V3227" i="99"/>
  <c r="AK3227" i="99" s="1"/>
  <c r="U3227" i="99"/>
  <c r="AO3227" i="99" s="1"/>
  <c r="T3227" i="99"/>
  <c r="O3227" i="99"/>
  <c r="Y3227" i="99" s="1"/>
  <c r="AS3227" i="99" s="1"/>
  <c r="J3227" i="99"/>
  <c r="AR3226" i="99"/>
  <c r="AM3226" i="99"/>
  <c r="AD3226" i="99"/>
  <c r="AC3226" i="99"/>
  <c r="AB3226" i="99"/>
  <c r="AA3226" i="99"/>
  <c r="Y3226" i="99"/>
  <c r="AS3226" i="99" s="1"/>
  <c r="X3226" i="99"/>
  <c r="W3226" i="99"/>
  <c r="AQ3226" i="99" s="1"/>
  <c r="V3226" i="99"/>
  <c r="U3226" i="99"/>
  <c r="T3226" i="99"/>
  <c r="O3226" i="99"/>
  <c r="J3226" i="99"/>
  <c r="AR3225" i="99"/>
  <c r="AQ3225" i="99"/>
  <c r="AD3225" i="99"/>
  <c r="AC3225" i="99"/>
  <c r="AB3225" i="99"/>
  <c r="AA3225" i="99"/>
  <c r="X3225" i="99"/>
  <c r="AM3225" i="99" s="1"/>
  <c r="W3225" i="99"/>
  <c r="V3225" i="99"/>
  <c r="U3225" i="99"/>
  <c r="AO3225" i="99" s="1"/>
  <c r="T3225" i="99"/>
  <c r="O3225" i="99"/>
  <c r="J3225" i="99"/>
  <c r="AM3224" i="99"/>
  <c r="AD3224" i="99"/>
  <c r="AC3224" i="99"/>
  <c r="AB3224" i="99"/>
  <c r="AA3224" i="99"/>
  <c r="X3224" i="99"/>
  <c r="AR3224" i="99" s="1"/>
  <c r="W3224" i="99"/>
  <c r="AQ3224" i="99" s="1"/>
  <c r="V3224" i="99"/>
  <c r="AK3224" i="99" s="1"/>
  <c r="U3224" i="99"/>
  <c r="AO3224" i="99" s="1"/>
  <c r="T3224" i="99"/>
  <c r="O3224" i="99"/>
  <c r="J3224" i="99"/>
  <c r="AM3223" i="99"/>
  <c r="AK3223" i="99"/>
  <c r="AD3223" i="99"/>
  <c r="AC3223" i="99"/>
  <c r="AB3223" i="99"/>
  <c r="AA3223" i="99"/>
  <c r="X3223" i="99"/>
  <c r="AR3223" i="99" s="1"/>
  <c r="W3223" i="99"/>
  <c r="AQ3223" i="99" s="1"/>
  <c r="V3223" i="99"/>
  <c r="AP3223" i="99" s="1"/>
  <c r="U3223" i="99"/>
  <c r="T3223" i="99"/>
  <c r="O3223" i="99"/>
  <c r="Y3223" i="99" s="1"/>
  <c r="AS3223" i="99" s="1"/>
  <c r="J3223" i="99"/>
  <c r="AR3222" i="99"/>
  <c r="AM3222" i="99"/>
  <c r="AD3222" i="99"/>
  <c r="AC3222" i="99"/>
  <c r="AB3222" i="99"/>
  <c r="AA3222" i="99"/>
  <c r="X3222" i="99"/>
  <c r="W3222" i="99"/>
  <c r="AQ3222" i="99" s="1"/>
  <c r="V3222" i="99"/>
  <c r="U3222" i="99"/>
  <c r="AO3222" i="99" s="1"/>
  <c r="T3222" i="99"/>
  <c r="O3222" i="99"/>
  <c r="J3222" i="99"/>
  <c r="AP3221" i="99"/>
  <c r="AO3221" i="99"/>
  <c r="AJ3221" i="99"/>
  <c r="AD3221" i="99"/>
  <c r="AC3221" i="99"/>
  <c r="AB3221" i="99"/>
  <c r="AA3221" i="99"/>
  <c r="X3221" i="99"/>
  <c r="W3221" i="99"/>
  <c r="AQ3221" i="99" s="1"/>
  <c r="V3221" i="99"/>
  <c r="AK3221" i="99" s="1"/>
  <c r="T3221" i="99"/>
  <c r="O3221" i="99"/>
  <c r="J3221" i="99"/>
  <c r="AP3220" i="99"/>
  <c r="AD3220" i="99"/>
  <c r="AC3220" i="99"/>
  <c r="AB3220" i="99"/>
  <c r="AA3220" i="99"/>
  <c r="X3220" i="99"/>
  <c r="W3220" i="99"/>
  <c r="AQ3220" i="99" s="1"/>
  <c r="V3220" i="99"/>
  <c r="AK3220" i="99" s="1"/>
  <c r="U3220" i="99"/>
  <c r="AO3220" i="99" s="1"/>
  <c r="T3220" i="99"/>
  <c r="O3220" i="99"/>
  <c r="J3220" i="99"/>
  <c r="AQ3219" i="99"/>
  <c r="AN3219" i="99"/>
  <c r="AD3219" i="99"/>
  <c r="AC3219" i="99"/>
  <c r="AB3219" i="99"/>
  <c r="AA3219" i="99"/>
  <c r="X3219" i="99"/>
  <c r="AR3219" i="99" s="1"/>
  <c r="W3219" i="99"/>
  <c r="V3219" i="99"/>
  <c r="AP3219" i="99" s="1"/>
  <c r="U3219" i="99"/>
  <c r="AO3219" i="99" s="1"/>
  <c r="T3219" i="99"/>
  <c r="O3219" i="99"/>
  <c r="J3219" i="99"/>
  <c r="AN3218" i="99"/>
  <c r="AD3218" i="99"/>
  <c r="AC3218" i="99"/>
  <c r="AB3218" i="99"/>
  <c r="AA3218" i="99"/>
  <c r="X3218" i="99"/>
  <c r="AR3218" i="99" s="1"/>
  <c r="W3218" i="99"/>
  <c r="AQ3218" i="99" s="1"/>
  <c r="V3218" i="99"/>
  <c r="AP3218" i="99" s="1"/>
  <c r="U3218" i="99"/>
  <c r="AO3218" i="99" s="1"/>
  <c r="T3218" i="99"/>
  <c r="O3218" i="99"/>
  <c r="J3218" i="99"/>
  <c r="Y3218" i="99" s="1"/>
  <c r="AS3218" i="99" s="1"/>
  <c r="AP3217" i="99"/>
  <c r="AN3217" i="99"/>
  <c r="AD3217" i="99"/>
  <c r="AC3217" i="99"/>
  <c r="AB3217" i="99"/>
  <c r="AA3217" i="99"/>
  <c r="Y3217" i="99"/>
  <c r="AS3217" i="99" s="1"/>
  <c r="X3217" i="99"/>
  <c r="AR3217" i="99" s="1"/>
  <c r="W3217" i="99"/>
  <c r="AQ3217" i="99" s="1"/>
  <c r="V3217" i="99"/>
  <c r="U3217" i="99"/>
  <c r="AO3217" i="99" s="1"/>
  <c r="T3217" i="99"/>
  <c r="O3217" i="99"/>
  <c r="J3217" i="99"/>
  <c r="AP3216" i="99"/>
  <c r="AN3216" i="99"/>
  <c r="AD3216" i="99"/>
  <c r="AC3216" i="99"/>
  <c r="AB3216" i="99"/>
  <c r="AA3216" i="99"/>
  <c r="X3216" i="99"/>
  <c r="AR3216" i="99" s="1"/>
  <c r="W3216" i="99"/>
  <c r="AQ3216" i="99" s="1"/>
  <c r="V3216" i="99"/>
  <c r="U3216" i="99"/>
  <c r="AO3216" i="99" s="1"/>
  <c r="T3216" i="99"/>
  <c r="O3216" i="99"/>
  <c r="Y3216" i="99" s="1"/>
  <c r="AS3216" i="99" s="1"/>
  <c r="J3216" i="99"/>
  <c r="AZ3215" i="99"/>
  <c r="AU3215" i="99"/>
  <c r="AR3215" i="99"/>
  <c r="AN3215" i="99"/>
  <c r="AD3215" i="99"/>
  <c r="AC3215" i="99"/>
  <c r="AB3215" i="99"/>
  <c r="AA3215" i="99"/>
  <c r="X3215" i="99"/>
  <c r="W3215" i="99"/>
  <c r="AQ3215" i="99" s="1"/>
  <c r="V3215" i="99"/>
  <c r="AP3215" i="99" s="1"/>
  <c r="U3215" i="99"/>
  <c r="AO3215" i="99" s="1"/>
  <c r="T3215" i="99"/>
  <c r="O3215" i="99"/>
  <c r="J3215" i="99"/>
  <c r="AU3214" i="99"/>
  <c r="AN3214" i="99"/>
  <c r="AD3214" i="99"/>
  <c r="AC3214" i="99"/>
  <c r="AB3214" i="99"/>
  <c r="AA3214" i="99"/>
  <c r="X3214" i="99"/>
  <c r="AR3214" i="99" s="1"/>
  <c r="W3214" i="99"/>
  <c r="AQ3214" i="99" s="1"/>
  <c r="V3214" i="99"/>
  <c r="AP3214" i="99" s="1"/>
  <c r="U3214" i="99"/>
  <c r="AO3214" i="99" s="1"/>
  <c r="T3214" i="99"/>
  <c r="O3214" i="99"/>
  <c r="J3214" i="99"/>
  <c r="Y3214" i="99" s="1"/>
  <c r="AS3214" i="99" s="1"/>
  <c r="AX3213" i="99"/>
  <c r="AV3213" i="99"/>
  <c r="AN3213" i="99"/>
  <c r="AD3213" i="99"/>
  <c r="AC3213" i="99"/>
  <c r="AB3213" i="99"/>
  <c r="AA3213" i="99"/>
  <c r="X3213" i="99"/>
  <c r="AR3213" i="99" s="1"/>
  <c r="W3213" i="99"/>
  <c r="AQ3213" i="99" s="1"/>
  <c r="V3213" i="99"/>
  <c r="AP3213" i="99" s="1"/>
  <c r="U3213" i="99"/>
  <c r="AO3213" i="99" s="1"/>
  <c r="T3213" i="99"/>
  <c r="O3213" i="99"/>
  <c r="J3213" i="99"/>
  <c r="Y3213" i="99" s="1"/>
  <c r="AS3213" i="99" s="1"/>
  <c r="AX3212" i="99"/>
  <c r="AV3212" i="99"/>
  <c r="AV3248" i="99" s="1"/>
  <c r="AZ3248" i="99" s="1"/>
  <c r="AP3212" i="99"/>
  <c r="AO3212" i="99"/>
  <c r="AN3212" i="99"/>
  <c r="AD3212" i="99"/>
  <c r="AC3212" i="99"/>
  <c r="AB3212" i="99"/>
  <c r="AA3212" i="99"/>
  <c r="X3212" i="99"/>
  <c r="AR3212" i="99" s="1"/>
  <c r="W3212" i="99"/>
  <c r="AQ3212" i="99" s="1"/>
  <c r="V3212" i="99"/>
  <c r="T3212" i="99"/>
  <c r="O3212" i="99"/>
  <c r="J3212" i="99"/>
  <c r="AX3211" i="99"/>
  <c r="AZ3211" i="99" s="1"/>
  <c r="AV3211" i="99"/>
  <c r="AV3247" i="99" s="1"/>
  <c r="AZ3247" i="99" s="1"/>
  <c r="AN3211" i="99"/>
  <c r="AD3211" i="99"/>
  <c r="AC3211" i="99"/>
  <c r="AB3211" i="99"/>
  <c r="AA3211" i="99"/>
  <c r="X3211" i="99"/>
  <c r="AR3211" i="99" s="1"/>
  <c r="W3211" i="99"/>
  <c r="AQ3211" i="99" s="1"/>
  <c r="V3211" i="99"/>
  <c r="AP3211" i="99" s="1"/>
  <c r="U3211" i="99"/>
  <c r="AO3211" i="99" s="1"/>
  <c r="T3211" i="99"/>
  <c r="O3211" i="99"/>
  <c r="J3211" i="99"/>
  <c r="AR3210" i="99"/>
  <c r="AP3210" i="99"/>
  <c r="AN3210" i="99"/>
  <c r="AD3210" i="99"/>
  <c r="AC3210" i="99"/>
  <c r="AB3210" i="99"/>
  <c r="AA3210" i="99"/>
  <c r="X3210" i="99"/>
  <c r="W3210" i="99"/>
  <c r="AQ3210" i="99" s="1"/>
  <c r="U3210" i="99"/>
  <c r="AO3210" i="99" s="1"/>
  <c r="T3210" i="99"/>
  <c r="O3210" i="99"/>
  <c r="J3210" i="99"/>
  <c r="AX3209" i="99"/>
  <c r="AZ3209" i="99" s="1"/>
  <c r="AV3209" i="99"/>
  <c r="AV3245" i="99" s="1"/>
  <c r="AZ3245" i="99" s="1"/>
  <c r="AR3209" i="99"/>
  <c r="AN3209" i="99"/>
  <c r="AD3209" i="99"/>
  <c r="AC3209" i="99"/>
  <c r="AB3209" i="99"/>
  <c r="AA3209" i="99"/>
  <c r="X3209" i="99"/>
  <c r="W3209" i="99"/>
  <c r="AQ3209" i="99" s="1"/>
  <c r="V3209" i="99"/>
  <c r="AP3209" i="99" s="1"/>
  <c r="U3209" i="99"/>
  <c r="AO3209" i="99" s="1"/>
  <c r="T3209" i="99"/>
  <c r="O3209" i="99"/>
  <c r="J3209" i="99"/>
  <c r="AX3208" i="99"/>
  <c r="AV3208" i="99"/>
  <c r="AO3208" i="99"/>
  <c r="AN3208" i="99"/>
  <c r="AD3208" i="99"/>
  <c r="AC3208" i="99"/>
  <c r="AB3208" i="99"/>
  <c r="AA3208" i="99"/>
  <c r="X3208" i="99"/>
  <c r="AR3208" i="99" s="1"/>
  <c r="W3208" i="99"/>
  <c r="AQ3208" i="99" s="1"/>
  <c r="V3208" i="99"/>
  <c r="AP3208" i="99" s="1"/>
  <c r="U3208" i="99"/>
  <c r="T3208" i="99"/>
  <c r="O3208" i="99"/>
  <c r="J3208" i="99"/>
  <c r="AX3207" i="99"/>
  <c r="AV3207" i="99"/>
  <c r="AN3207" i="99"/>
  <c r="AD3207" i="99"/>
  <c r="AC3207" i="99"/>
  <c r="AB3207" i="99"/>
  <c r="AA3207" i="99"/>
  <c r="X3207" i="99"/>
  <c r="AR3207" i="99" s="1"/>
  <c r="W3207" i="99"/>
  <c r="AQ3207" i="99" s="1"/>
  <c r="V3207" i="99"/>
  <c r="AP3207" i="99" s="1"/>
  <c r="U3207" i="99"/>
  <c r="AO3207" i="99" s="1"/>
  <c r="T3207" i="99"/>
  <c r="O3207" i="99"/>
  <c r="J3207" i="99"/>
  <c r="Y3207" i="99" s="1"/>
  <c r="AS3207" i="99" s="1"/>
  <c r="AR3206" i="99"/>
  <c r="AN3206" i="99"/>
  <c r="AD3206" i="99"/>
  <c r="AC3206" i="99"/>
  <c r="AB3206" i="99"/>
  <c r="AA3206" i="99"/>
  <c r="X3206" i="99"/>
  <c r="W3206" i="99"/>
  <c r="AQ3206" i="99" s="1"/>
  <c r="V3206" i="99"/>
  <c r="AP3206" i="99" s="1"/>
  <c r="U3206" i="99"/>
  <c r="AO3206" i="99" s="1"/>
  <c r="T3206" i="99"/>
  <c r="O3206" i="99"/>
  <c r="J3206" i="99"/>
  <c r="A3206" i="99"/>
  <c r="A3207" i="99" s="1"/>
  <c r="AN3205" i="99"/>
  <c r="AD3205" i="99"/>
  <c r="AC3205" i="99"/>
  <c r="AB3205" i="99"/>
  <c r="AA3205" i="99"/>
  <c r="X3205" i="99"/>
  <c r="AR3205" i="99" s="1"/>
  <c r="W3205" i="99"/>
  <c r="AQ3205" i="99" s="1"/>
  <c r="V3205" i="99"/>
  <c r="AP3205" i="99" s="1"/>
  <c r="AT3205" i="99" s="1"/>
  <c r="U3205" i="99"/>
  <c r="AO3205" i="99" s="1"/>
  <c r="T3205" i="99"/>
  <c r="O3205" i="99"/>
  <c r="J3205" i="99"/>
  <c r="Y3205" i="99" s="1"/>
  <c r="AS3205" i="99" s="1"/>
  <c r="A3205" i="99"/>
  <c r="Z3205" i="99" s="1"/>
  <c r="AR3204" i="99"/>
  <c r="AN3204" i="99"/>
  <c r="AD3204" i="99"/>
  <c r="AC3204" i="99"/>
  <c r="AB3204" i="99"/>
  <c r="AA3204" i="99"/>
  <c r="Z3204" i="99"/>
  <c r="X3204" i="99"/>
  <c r="W3204" i="99"/>
  <c r="AQ3204" i="99" s="1"/>
  <c r="V3204" i="99"/>
  <c r="AP3204" i="99" s="1"/>
  <c r="U3204" i="99"/>
  <c r="AO3204" i="99" s="1"/>
  <c r="T3204" i="99"/>
  <c r="O3204" i="99"/>
  <c r="J3204" i="99"/>
  <c r="J3194" i="99"/>
  <c r="AZ3133" i="99" s="1"/>
  <c r="J3193" i="99"/>
  <c r="AZ3132" i="99" s="1"/>
  <c r="P3192" i="99"/>
  <c r="O3192" i="99"/>
  <c r="J3192" i="99"/>
  <c r="Q3192" i="99" s="1"/>
  <c r="V3191" i="99"/>
  <c r="P3191" i="99"/>
  <c r="O3191" i="99"/>
  <c r="J3191" i="99"/>
  <c r="P3190" i="99"/>
  <c r="O3190" i="99"/>
  <c r="J3190" i="99"/>
  <c r="AP3187" i="99"/>
  <c r="AD3187" i="99"/>
  <c r="AC3187" i="99"/>
  <c r="AT3187" i="99" s="1"/>
  <c r="AB3187" i="99"/>
  <c r="AA3187" i="99"/>
  <c r="X3187" i="99"/>
  <c r="AM3187" i="99" s="1"/>
  <c r="W3187" i="99"/>
  <c r="AQ3187" i="99" s="1"/>
  <c r="V3187" i="99"/>
  <c r="AK3187" i="99" s="1"/>
  <c r="U3187" i="99"/>
  <c r="T3187" i="99"/>
  <c r="O3187" i="99"/>
  <c r="J3187" i="99"/>
  <c r="A3187" i="99"/>
  <c r="Z3187" i="99" s="1"/>
  <c r="AT3186" i="99"/>
  <c r="AD3186" i="99"/>
  <c r="AC3186" i="99"/>
  <c r="AB3186" i="99"/>
  <c r="AA3186" i="99"/>
  <c r="X3186" i="99"/>
  <c r="AR3186" i="99" s="1"/>
  <c r="W3186" i="99"/>
  <c r="AQ3186" i="99" s="1"/>
  <c r="V3186" i="99"/>
  <c r="AK3186" i="99" s="1"/>
  <c r="U3186" i="99"/>
  <c r="AO3186" i="99" s="1"/>
  <c r="T3186" i="99"/>
  <c r="O3186" i="99"/>
  <c r="J3186" i="99"/>
  <c r="A3186" i="99"/>
  <c r="Z3186" i="99" s="1"/>
  <c r="AP3185" i="99"/>
  <c r="AK3185" i="99"/>
  <c r="AD3185" i="99"/>
  <c r="AC3185" i="99"/>
  <c r="AT3185" i="99" s="1"/>
  <c r="AB3185" i="99"/>
  <c r="AA3185" i="99"/>
  <c r="X3185" i="99"/>
  <c r="AM3185" i="99" s="1"/>
  <c r="W3185" i="99"/>
  <c r="V3185" i="99"/>
  <c r="U3185" i="99"/>
  <c r="AO3185" i="99" s="1"/>
  <c r="T3185" i="99"/>
  <c r="O3185" i="99"/>
  <c r="J3185" i="99"/>
  <c r="A3185" i="99"/>
  <c r="Z3185" i="99" s="1"/>
  <c r="AJ3181" i="99"/>
  <c r="AH3181" i="99"/>
  <c r="AG3181" i="99"/>
  <c r="AF3181" i="99"/>
  <c r="AE3181" i="99"/>
  <c r="AD3181" i="99"/>
  <c r="AC3181" i="99"/>
  <c r="AT3181" i="99" s="1"/>
  <c r="AB3181" i="99"/>
  <c r="AA3181" i="99"/>
  <c r="X3181" i="99"/>
  <c r="AM3181" i="99" s="1"/>
  <c r="W3181" i="99"/>
  <c r="AQ3181" i="99" s="1"/>
  <c r="V3181" i="99"/>
  <c r="U3181" i="99"/>
  <c r="AO3181" i="99" s="1"/>
  <c r="T3181" i="99"/>
  <c r="O3181" i="99"/>
  <c r="J3181" i="99"/>
  <c r="A3181" i="99"/>
  <c r="Z3181" i="99" s="1"/>
  <c r="AR3180" i="99"/>
  <c r="AH3180" i="99"/>
  <c r="AG3180" i="99"/>
  <c r="AF3180" i="99"/>
  <c r="AE3180" i="99"/>
  <c r="AD3180" i="99"/>
  <c r="AC3180" i="99"/>
  <c r="AT3180" i="99" s="1"/>
  <c r="AB3180" i="99"/>
  <c r="AA3180" i="99"/>
  <c r="Y3180" i="99"/>
  <c r="AS3180" i="99" s="1"/>
  <c r="X3180" i="99"/>
  <c r="AM3180" i="99" s="1"/>
  <c r="W3180" i="99"/>
  <c r="AQ3180" i="99" s="1"/>
  <c r="V3180" i="99"/>
  <c r="AP3180" i="99" s="1"/>
  <c r="U3180" i="99"/>
  <c r="T3180" i="99"/>
  <c r="O3180" i="99"/>
  <c r="J3180" i="99"/>
  <c r="A3180" i="99"/>
  <c r="Z3180" i="99" s="1"/>
  <c r="AQ3179" i="99"/>
  <c r="AL3179" i="99"/>
  <c r="AH3179" i="99"/>
  <c r="AG3179" i="99"/>
  <c r="AF3179" i="99"/>
  <c r="AE3179" i="99"/>
  <c r="AI3179" i="99" s="1"/>
  <c r="AD3179" i="99"/>
  <c r="AC3179" i="99"/>
  <c r="AT3179" i="99" s="1"/>
  <c r="AB3179" i="99"/>
  <c r="AA3179" i="99"/>
  <c r="X3179" i="99"/>
  <c r="AR3179" i="99" s="1"/>
  <c r="V3179" i="99"/>
  <c r="AK3179" i="99" s="1"/>
  <c r="U3179" i="99"/>
  <c r="AO3179" i="99" s="1"/>
  <c r="T3179" i="99"/>
  <c r="O3179" i="99"/>
  <c r="J3179" i="99"/>
  <c r="A3179" i="99"/>
  <c r="Z3179" i="99" s="1"/>
  <c r="AQ3178" i="99"/>
  <c r="AD3178" i="99"/>
  <c r="AC3178" i="99"/>
  <c r="AT3178" i="99" s="1"/>
  <c r="AB3178" i="99"/>
  <c r="AA3178" i="99"/>
  <c r="X3178" i="99"/>
  <c r="AR3178" i="99" s="1"/>
  <c r="W3178" i="99"/>
  <c r="AL3178" i="99" s="1"/>
  <c r="V3178" i="99"/>
  <c r="AP3178" i="99" s="1"/>
  <c r="U3178" i="99"/>
  <c r="AO3178" i="99" s="1"/>
  <c r="T3178" i="99"/>
  <c r="O3178" i="99"/>
  <c r="J3178" i="99"/>
  <c r="A3178" i="99"/>
  <c r="Z3178" i="99" s="1"/>
  <c r="AQ3177" i="99"/>
  <c r="AL3177" i="99"/>
  <c r="AD3177" i="99"/>
  <c r="AC3177" i="99"/>
  <c r="AT3177" i="99" s="1"/>
  <c r="AB3177" i="99"/>
  <c r="AA3177" i="99"/>
  <c r="X3177" i="99"/>
  <c r="W3177" i="99"/>
  <c r="V3177" i="99"/>
  <c r="AP3177" i="99" s="1"/>
  <c r="U3177" i="99"/>
  <c r="T3177" i="99"/>
  <c r="O3177" i="99"/>
  <c r="J3177" i="99"/>
  <c r="Y3177" i="99" s="1"/>
  <c r="AS3177" i="99" s="1"/>
  <c r="A3177" i="99"/>
  <c r="Z3177" i="99" s="1"/>
  <c r="AD3176" i="99"/>
  <c r="AC3176" i="99"/>
  <c r="AB3176" i="99"/>
  <c r="AA3176" i="99"/>
  <c r="X3176" i="99"/>
  <c r="AR3176" i="99" s="1"/>
  <c r="W3176" i="99"/>
  <c r="AL3176" i="99" s="1"/>
  <c r="V3176" i="99"/>
  <c r="AP3176" i="99" s="1"/>
  <c r="U3176" i="99"/>
  <c r="T3176" i="99"/>
  <c r="O3176" i="99"/>
  <c r="J3176" i="99"/>
  <c r="Y3176" i="99" s="1"/>
  <c r="AS3176" i="99" s="1"/>
  <c r="AM3175" i="99"/>
  <c r="AK3175" i="99"/>
  <c r="AD3175" i="99"/>
  <c r="AC3175" i="99"/>
  <c r="AB3175" i="99"/>
  <c r="AA3175" i="99"/>
  <c r="X3175" i="99"/>
  <c r="AR3175" i="99" s="1"/>
  <c r="W3175" i="99"/>
  <c r="AQ3175" i="99" s="1"/>
  <c r="V3175" i="99"/>
  <c r="AP3175" i="99" s="1"/>
  <c r="U3175" i="99"/>
  <c r="AJ3175" i="99" s="1"/>
  <c r="T3175" i="99"/>
  <c r="O3175" i="99"/>
  <c r="Y3175" i="99" s="1"/>
  <c r="AS3175" i="99" s="1"/>
  <c r="J3175" i="99"/>
  <c r="AR3174" i="99"/>
  <c r="AD3174" i="99"/>
  <c r="AC3174" i="99"/>
  <c r="AB3174" i="99"/>
  <c r="AA3174" i="99"/>
  <c r="X3174" i="99"/>
  <c r="AM3174" i="99" s="1"/>
  <c r="W3174" i="99"/>
  <c r="AL3174" i="99" s="1"/>
  <c r="V3174" i="99"/>
  <c r="U3174" i="99"/>
  <c r="T3174" i="99"/>
  <c r="O3174" i="99"/>
  <c r="J3174" i="99"/>
  <c r="AO3173" i="99"/>
  <c r="AD3173" i="99"/>
  <c r="AC3173" i="99"/>
  <c r="AB3173" i="99"/>
  <c r="AA3173" i="99"/>
  <c r="X3173" i="99"/>
  <c r="W3173" i="99"/>
  <c r="V3173" i="99"/>
  <c r="AK3173" i="99" s="1"/>
  <c r="U3173" i="99"/>
  <c r="AJ3173" i="99" s="1"/>
  <c r="T3173" i="99"/>
  <c r="O3173" i="99"/>
  <c r="J3173" i="99"/>
  <c r="AD3172" i="99"/>
  <c r="AC3172" i="99"/>
  <c r="AB3172" i="99"/>
  <c r="AA3172" i="99"/>
  <c r="X3172" i="99"/>
  <c r="W3172" i="99"/>
  <c r="AL3172" i="99" s="1"/>
  <c r="V3172" i="99"/>
  <c r="AP3172" i="99" s="1"/>
  <c r="U3172" i="99"/>
  <c r="AO3172" i="99" s="1"/>
  <c r="T3172" i="99"/>
  <c r="O3172" i="99"/>
  <c r="J3172" i="99"/>
  <c r="AY3171" i="99"/>
  <c r="AD3171" i="99"/>
  <c r="AC3171" i="99"/>
  <c r="AB3171" i="99"/>
  <c r="AA3171" i="99"/>
  <c r="X3171" i="99"/>
  <c r="AR3171" i="99" s="1"/>
  <c r="W3171" i="99"/>
  <c r="AQ3171" i="99" s="1"/>
  <c r="V3171" i="99"/>
  <c r="AK3171" i="99" s="1"/>
  <c r="U3171" i="99"/>
  <c r="AO3171" i="99" s="1"/>
  <c r="T3171" i="99"/>
  <c r="O3171" i="99"/>
  <c r="J3171" i="99"/>
  <c r="AZ3170" i="99"/>
  <c r="AD3170" i="99"/>
  <c r="AC3170" i="99"/>
  <c r="AB3170" i="99"/>
  <c r="AA3170" i="99"/>
  <c r="X3170" i="99"/>
  <c r="W3170" i="99"/>
  <c r="AL3170" i="99" s="1"/>
  <c r="V3170" i="99"/>
  <c r="AP3170" i="99" s="1"/>
  <c r="U3170" i="99"/>
  <c r="AJ3170" i="99" s="1"/>
  <c r="T3170" i="99"/>
  <c r="O3170" i="99"/>
  <c r="J3170" i="99"/>
  <c r="AZ3169" i="99"/>
  <c r="AO3169" i="99"/>
  <c r="AD3169" i="99"/>
  <c r="AC3169" i="99"/>
  <c r="AB3169" i="99"/>
  <c r="AA3169" i="99"/>
  <c r="X3169" i="99"/>
  <c r="AM3169" i="99" s="1"/>
  <c r="W3169" i="99"/>
  <c r="V3169" i="99"/>
  <c r="U3169" i="99"/>
  <c r="AJ3169" i="99" s="1"/>
  <c r="T3169" i="99"/>
  <c r="O3169" i="99"/>
  <c r="J3169" i="99"/>
  <c r="AL3168" i="99"/>
  <c r="AD3168" i="99"/>
  <c r="AC3168" i="99"/>
  <c r="AB3168" i="99"/>
  <c r="AA3168" i="99"/>
  <c r="X3168" i="99"/>
  <c r="W3168" i="99"/>
  <c r="AQ3168" i="99" s="1"/>
  <c r="V3168" i="99"/>
  <c r="AK3168" i="99" s="1"/>
  <c r="U3168" i="99"/>
  <c r="AO3168" i="99" s="1"/>
  <c r="T3168" i="99"/>
  <c r="O3168" i="99"/>
  <c r="J3168" i="99"/>
  <c r="AD3167" i="99"/>
  <c r="AC3167" i="99"/>
  <c r="AB3167" i="99"/>
  <c r="AA3167" i="99"/>
  <c r="X3167" i="99"/>
  <c r="AR3167" i="99" s="1"/>
  <c r="W3167" i="99"/>
  <c r="AQ3167" i="99" s="1"/>
  <c r="V3167" i="99"/>
  <c r="AK3167" i="99" s="1"/>
  <c r="U3167" i="99"/>
  <c r="AO3167" i="99" s="1"/>
  <c r="T3167" i="99"/>
  <c r="O3167" i="99"/>
  <c r="J3167" i="99"/>
  <c r="AQ3166" i="99"/>
  <c r="AD3166" i="99"/>
  <c r="AC3166" i="99"/>
  <c r="AB3166" i="99"/>
  <c r="AA3166" i="99"/>
  <c r="X3166" i="99"/>
  <c r="AM3166" i="99" s="1"/>
  <c r="W3166" i="99"/>
  <c r="AL3166" i="99" s="1"/>
  <c r="V3166" i="99"/>
  <c r="AK3166" i="99" s="1"/>
  <c r="U3166" i="99"/>
  <c r="AO3166" i="99" s="1"/>
  <c r="T3166" i="99"/>
  <c r="O3166" i="99"/>
  <c r="J3166" i="99"/>
  <c r="AD3165" i="99"/>
  <c r="AC3165" i="99"/>
  <c r="AB3165" i="99"/>
  <c r="AA3165" i="99"/>
  <c r="X3165" i="99"/>
  <c r="AR3165" i="99" s="1"/>
  <c r="W3165" i="99"/>
  <c r="AQ3165" i="99" s="1"/>
  <c r="V3165" i="99"/>
  <c r="AK3165" i="99" s="1"/>
  <c r="U3165" i="99"/>
  <c r="AO3165" i="99" s="1"/>
  <c r="T3165" i="99"/>
  <c r="O3165" i="99"/>
  <c r="J3165" i="99"/>
  <c r="AW3164" i="99"/>
  <c r="AQ3164" i="99"/>
  <c r="AP3164" i="99"/>
  <c r="AL3164" i="99"/>
  <c r="AD3164" i="99"/>
  <c r="AC3164" i="99"/>
  <c r="AB3164" i="99"/>
  <c r="AA3164" i="99"/>
  <c r="X3164" i="99"/>
  <c r="W3164" i="99"/>
  <c r="V3164" i="99"/>
  <c r="AK3164" i="99" s="1"/>
  <c r="U3164" i="99"/>
  <c r="AJ3164" i="99" s="1"/>
  <c r="T3164" i="99"/>
  <c r="O3164" i="99"/>
  <c r="J3164" i="99"/>
  <c r="AP3163" i="99"/>
  <c r="AO3163" i="99"/>
  <c r="AK3163" i="99"/>
  <c r="AD3163" i="99"/>
  <c r="AC3163" i="99"/>
  <c r="AB3163" i="99"/>
  <c r="AA3163" i="99"/>
  <c r="X3163" i="99"/>
  <c r="AR3163" i="99" s="1"/>
  <c r="W3163" i="99"/>
  <c r="V3163" i="99"/>
  <c r="U3163" i="99"/>
  <c r="AJ3163" i="99" s="1"/>
  <c r="T3163" i="99"/>
  <c r="O3163" i="99"/>
  <c r="J3163" i="99"/>
  <c r="AO3162" i="99"/>
  <c r="AD3162" i="99"/>
  <c r="AC3162" i="99"/>
  <c r="AB3162" i="99"/>
  <c r="AA3162" i="99"/>
  <c r="X3162" i="99"/>
  <c r="W3162" i="99"/>
  <c r="AQ3162" i="99" s="1"/>
  <c r="V3162" i="99"/>
  <c r="U3162" i="99"/>
  <c r="AJ3162" i="99" s="1"/>
  <c r="T3162" i="99"/>
  <c r="O3162" i="99"/>
  <c r="J3162" i="99"/>
  <c r="AM3161" i="99"/>
  <c r="AD3161" i="99"/>
  <c r="AC3161" i="99"/>
  <c r="AB3161" i="99"/>
  <c r="AA3161" i="99"/>
  <c r="X3161" i="99"/>
  <c r="AR3161" i="99" s="1"/>
  <c r="W3161" i="99"/>
  <c r="V3161" i="99"/>
  <c r="AP3161" i="99" s="1"/>
  <c r="U3161" i="99"/>
  <c r="T3161" i="99"/>
  <c r="O3161" i="99"/>
  <c r="Y3161" i="99" s="1"/>
  <c r="AS3161" i="99" s="1"/>
  <c r="J3161" i="99"/>
  <c r="AW3160" i="99"/>
  <c r="AL3160" i="99"/>
  <c r="AD3160" i="99"/>
  <c r="AC3160" i="99"/>
  <c r="AB3160" i="99"/>
  <c r="AA3160" i="99"/>
  <c r="X3160" i="99"/>
  <c r="W3160" i="99"/>
  <c r="AQ3160" i="99" s="1"/>
  <c r="V3160" i="99"/>
  <c r="U3160" i="99"/>
  <c r="AO3160" i="99" s="1"/>
  <c r="T3160" i="99"/>
  <c r="O3160" i="99"/>
  <c r="J3160" i="99"/>
  <c r="AD3159" i="99"/>
  <c r="AC3159" i="99"/>
  <c r="AB3159" i="99"/>
  <c r="AA3159" i="99"/>
  <c r="X3159" i="99"/>
  <c r="AM3159" i="99" s="1"/>
  <c r="W3159" i="99"/>
  <c r="AQ3159" i="99" s="1"/>
  <c r="V3159" i="99"/>
  <c r="AK3159" i="99" s="1"/>
  <c r="U3159" i="99"/>
  <c r="AO3159" i="99" s="1"/>
  <c r="T3159" i="99"/>
  <c r="O3159" i="99"/>
  <c r="J3159" i="99"/>
  <c r="AL3158" i="99"/>
  <c r="AD3158" i="99"/>
  <c r="AC3158" i="99"/>
  <c r="AB3158" i="99"/>
  <c r="AA3158" i="99"/>
  <c r="X3158" i="99"/>
  <c r="AM3158" i="99" s="1"/>
  <c r="W3158" i="99"/>
  <c r="AQ3158" i="99" s="1"/>
  <c r="V3158" i="99"/>
  <c r="U3158" i="99"/>
  <c r="AJ3158" i="99" s="1"/>
  <c r="T3158" i="99"/>
  <c r="O3158" i="99"/>
  <c r="Y3158" i="99" s="1"/>
  <c r="AS3158" i="99" s="1"/>
  <c r="J3158" i="99"/>
  <c r="AD3157" i="99"/>
  <c r="AC3157" i="99"/>
  <c r="AB3157" i="99"/>
  <c r="AA3157" i="99"/>
  <c r="X3157" i="99"/>
  <c r="AR3157" i="99" s="1"/>
  <c r="W3157" i="99"/>
  <c r="AL3157" i="99" s="1"/>
  <c r="V3157" i="99"/>
  <c r="AK3157" i="99" s="1"/>
  <c r="U3157" i="99"/>
  <c r="AO3157" i="99" s="1"/>
  <c r="T3157" i="99"/>
  <c r="O3157" i="99"/>
  <c r="J3157" i="99"/>
  <c r="AR3156" i="99"/>
  <c r="AL3156" i="99"/>
  <c r="AD3156" i="99"/>
  <c r="AC3156" i="99"/>
  <c r="AB3156" i="99"/>
  <c r="AA3156" i="99"/>
  <c r="X3156" i="99"/>
  <c r="AM3156" i="99" s="1"/>
  <c r="W3156" i="99"/>
  <c r="AQ3156" i="99" s="1"/>
  <c r="V3156" i="99"/>
  <c r="AP3156" i="99" s="1"/>
  <c r="U3156" i="99"/>
  <c r="AO3156" i="99" s="1"/>
  <c r="T3156" i="99"/>
  <c r="O3156" i="99"/>
  <c r="J3156" i="99"/>
  <c r="AM3155" i="99"/>
  <c r="AD3155" i="99"/>
  <c r="AC3155" i="99"/>
  <c r="AB3155" i="99"/>
  <c r="AA3155" i="99"/>
  <c r="X3155" i="99"/>
  <c r="AR3155" i="99" s="1"/>
  <c r="W3155" i="99"/>
  <c r="AQ3155" i="99" s="1"/>
  <c r="V3155" i="99"/>
  <c r="AK3155" i="99" s="1"/>
  <c r="U3155" i="99"/>
  <c r="AO3155" i="99" s="1"/>
  <c r="T3155" i="99"/>
  <c r="O3155" i="99"/>
  <c r="J3155" i="99"/>
  <c r="AD3154" i="99"/>
  <c r="AC3154" i="99"/>
  <c r="AB3154" i="99"/>
  <c r="AA3154" i="99"/>
  <c r="X3154" i="99"/>
  <c r="AM3154" i="99" s="1"/>
  <c r="W3154" i="99"/>
  <c r="V3154" i="99"/>
  <c r="U3154" i="99"/>
  <c r="T3154" i="99"/>
  <c r="O3154" i="99"/>
  <c r="Y3154" i="99" s="1"/>
  <c r="AS3154" i="99" s="1"/>
  <c r="J3154" i="99"/>
  <c r="AD3153" i="99"/>
  <c r="AC3153" i="99"/>
  <c r="AB3153" i="99"/>
  <c r="AA3153" i="99"/>
  <c r="X3153" i="99"/>
  <c r="AR3153" i="99" s="1"/>
  <c r="W3153" i="99"/>
  <c r="V3153" i="99"/>
  <c r="AK3153" i="99" s="1"/>
  <c r="U3153" i="99"/>
  <c r="AO3153" i="99" s="1"/>
  <c r="T3153" i="99"/>
  <c r="O3153" i="99"/>
  <c r="J3153" i="99"/>
  <c r="AL3152" i="99"/>
  <c r="AD3152" i="99"/>
  <c r="AC3152" i="99"/>
  <c r="AB3152" i="99"/>
  <c r="AA3152" i="99"/>
  <c r="X3152" i="99"/>
  <c r="W3152" i="99"/>
  <c r="AQ3152" i="99" s="1"/>
  <c r="V3152" i="99"/>
  <c r="U3152" i="99"/>
  <c r="AO3152" i="99" s="1"/>
  <c r="T3152" i="99"/>
  <c r="O3152" i="99"/>
  <c r="J3152" i="99"/>
  <c r="AD3151" i="99"/>
  <c r="AC3151" i="99"/>
  <c r="AB3151" i="99"/>
  <c r="AA3151" i="99"/>
  <c r="X3151" i="99"/>
  <c r="AM3151" i="99" s="1"/>
  <c r="W3151" i="99"/>
  <c r="AQ3151" i="99" s="1"/>
  <c r="V3151" i="99"/>
  <c r="AK3151" i="99" s="1"/>
  <c r="U3151" i="99"/>
  <c r="AO3151" i="99" s="1"/>
  <c r="T3151" i="99"/>
  <c r="O3151" i="99"/>
  <c r="J3151" i="99"/>
  <c r="AD3150" i="99"/>
  <c r="AC3150" i="99"/>
  <c r="AB3150" i="99"/>
  <c r="AA3150" i="99"/>
  <c r="Y3150" i="99"/>
  <c r="AS3150" i="99" s="1"/>
  <c r="X3150" i="99"/>
  <c r="AM3150" i="99" s="1"/>
  <c r="W3150" i="99"/>
  <c r="AQ3150" i="99" s="1"/>
  <c r="V3150" i="99"/>
  <c r="U3150" i="99"/>
  <c r="T3150" i="99"/>
  <c r="O3150" i="99"/>
  <c r="J3150" i="99"/>
  <c r="AD3149" i="99"/>
  <c r="AC3149" i="99"/>
  <c r="AB3149" i="99"/>
  <c r="AA3149" i="99"/>
  <c r="X3149" i="99"/>
  <c r="AR3149" i="99" s="1"/>
  <c r="W3149" i="99"/>
  <c r="V3149" i="99"/>
  <c r="AK3149" i="99" s="1"/>
  <c r="U3149" i="99"/>
  <c r="AO3149" i="99" s="1"/>
  <c r="T3149" i="99"/>
  <c r="O3149" i="99"/>
  <c r="J3149" i="99"/>
  <c r="AD3148" i="99"/>
  <c r="AC3148" i="99"/>
  <c r="AB3148" i="99"/>
  <c r="AA3148" i="99"/>
  <c r="X3148" i="99"/>
  <c r="AM3148" i="99" s="1"/>
  <c r="W3148" i="99"/>
  <c r="AQ3148" i="99" s="1"/>
  <c r="V3148" i="99"/>
  <c r="AP3148" i="99" s="1"/>
  <c r="U3148" i="99"/>
  <c r="AO3148" i="99" s="1"/>
  <c r="T3148" i="99"/>
  <c r="O3148" i="99"/>
  <c r="J3148" i="99"/>
  <c r="AD3147" i="99"/>
  <c r="AC3147" i="99"/>
  <c r="AB3147" i="99"/>
  <c r="AA3147" i="99"/>
  <c r="X3147" i="99"/>
  <c r="W3147" i="99"/>
  <c r="AQ3147" i="99" s="1"/>
  <c r="V3147" i="99"/>
  <c r="AP3147" i="99" s="1"/>
  <c r="U3147" i="99"/>
  <c r="AJ3147" i="99" s="1"/>
  <c r="T3147" i="99"/>
  <c r="O3147" i="99"/>
  <c r="J3147" i="99"/>
  <c r="AM3146" i="99"/>
  <c r="AD3146" i="99"/>
  <c r="AC3146" i="99"/>
  <c r="AB3146" i="99"/>
  <c r="AA3146" i="99"/>
  <c r="X3146" i="99"/>
  <c r="AR3146" i="99" s="1"/>
  <c r="W3146" i="99"/>
  <c r="AQ3146" i="99" s="1"/>
  <c r="V3146" i="99"/>
  <c r="AK3146" i="99" s="1"/>
  <c r="U3146" i="99"/>
  <c r="T3146" i="99"/>
  <c r="O3146" i="99"/>
  <c r="J3146" i="99"/>
  <c r="Y3146" i="99" s="1"/>
  <c r="AS3146" i="99" s="1"/>
  <c r="AD3145" i="99"/>
  <c r="AC3145" i="99"/>
  <c r="AB3145" i="99"/>
  <c r="AA3145" i="99"/>
  <c r="X3145" i="99"/>
  <c r="W3145" i="99"/>
  <c r="AQ3145" i="99" s="1"/>
  <c r="V3145" i="99"/>
  <c r="U3145" i="99"/>
  <c r="AO3145" i="99" s="1"/>
  <c r="T3145" i="99"/>
  <c r="O3145" i="99"/>
  <c r="J3145" i="99"/>
  <c r="AO3144" i="99"/>
  <c r="AD3144" i="99"/>
  <c r="AC3144" i="99"/>
  <c r="AB3144" i="99"/>
  <c r="AA3144" i="99"/>
  <c r="X3144" i="99"/>
  <c r="W3144" i="99"/>
  <c r="AQ3144" i="99" s="1"/>
  <c r="V3144" i="99"/>
  <c r="U3144" i="99"/>
  <c r="AJ3144" i="99" s="1"/>
  <c r="T3144" i="99"/>
  <c r="O3144" i="99"/>
  <c r="J3144" i="99"/>
  <c r="Y3144" i="99" s="1"/>
  <c r="AS3144" i="99" s="1"/>
  <c r="AD3143" i="99"/>
  <c r="AC3143" i="99"/>
  <c r="AB3143" i="99"/>
  <c r="AA3143" i="99"/>
  <c r="X3143" i="99"/>
  <c r="W3143" i="99"/>
  <c r="AQ3143" i="99" s="1"/>
  <c r="V3143" i="99"/>
  <c r="AK3143" i="99" s="1"/>
  <c r="U3143" i="99"/>
  <c r="T3143" i="99"/>
  <c r="O3143" i="99"/>
  <c r="J3143" i="99"/>
  <c r="AO3142" i="99"/>
  <c r="AD3142" i="99"/>
  <c r="AC3142" i="99"/>
  <c r="AB3142" i="99"/>
  <c r="AA3142" i="99"/>
  <c r="X3142" i="99"/>
  <c r="AM3142" i="99" s="1"/>
  <c r="W3142" i="99"/>
  <c r="AQ3142" i="99" s="1"/>
  <c r="V3142" i="99"/>
  <c r="AP3142" i="99" s="1"/>
  <c r="U3142" i="99"/>
  <c r="AJ3142" i="99" s="1"/>
  <c r="T3142" i="99"/>
  <c r="O3142" i="99"/>
  <c r="J3142" i="99"/>
  <c r="AD3141" i="99"/>
  <c r="AC3141" i="99"/>
  <c r="AB3141" i="99"/>
  <c r="AA3141" i="99"/>
  <c r="X3141" i="99"/>
  <c r="W3141" i="99"/>
  <c r="AQ3141" i="99" s="1"/>
  <c r="V3141" i="99"/>
  <c r="AP3141" i="99" s="1"/>
  <c r="U3141" i="99"/>
  <c r="AJ3141" i="99" s="1"/>
  <c r="T3141" i="99"/>
  <c r="O3141" i="99"/>
  <c r="J3141" i="99"/>
  <c r="AD3140" i="99"/>
  <c r="AC3140" i="99"/>
  <c r="AB3140" i="99"/>
  <c r="AA3140" i="99"/>
  <c r="X3140" i="99"/>
  <c r="AR3140" i="99" s="1"/>
  <c r="W3140" i="99"/>
  <c r="AQ3140" i="99" s="1"/>
  <c r="V3140" i="99"/>
  <c r="AK3140" i="99" s="1"/>
  <c r="U3140" i="99"/>
  <c r="T3140" i="99"/>
  <c r="O3140" i="99"/>
  <c r="J3140" i="99"/>
  <c r="Y3140" i="99" s="1"/>
  <c r="AS3140" i="99" s="1"/>
  <c r="AQ3139" i="99"/>
  <c r="AO3139" i="99"/>
  <c r="AM3139" i="99"/>
  <c r="AJ3139" i="99"/>
  <c r="AD3139" i="99"/>
  <c r="AC3139" i="99"/>
  <c r="AB3139" i="99"/>
  <c r="AA3139" i="99"/>
  <c r="X3139" i="99"/>
  <c r="AR3139" i="99" s="1"/>
  <c r="W3139" i="99"/>
  <c r="V3139" i="99"/>
  <c r="T3139" i="99"/>
  <c r="O3139" i="99"/>
  <c r="J3139" i="99"/>
  <c r="AR3138" i="99"/>
  <c r="AM3138" i="99"/>
  <c r="AD3138" i="99"/>
  <c r="AC3138" i="99"/>
  <c r="AB3138" i="99"/>
  <c r="AA3138" i="99"/>
  <c r="X3138" i="99"/>
  <c r="W3138" i="99"/>
  <c r="AQ3138" i="99" s="1"/>
  <c r="V3138" i="99"/>
  <c r="U3138" i="99"/>
  <c r="AO3138" i="99" s="1"/>
  <c r="T3138" i="99"/>
  <c r="O3138" i="99"/>
  <c r="J3138" i="99"/>
  <c r="AN3137" i="99"/>
  <c r="AD3137" i="99"/>
  <c r="AC3137" i="99"/>
  <c r="AB3137" i="99"/>
  <c r="AA3137" i="99"/>
  <c r="X3137" i="99"/>
  <c r="AR3137" i="99" s="1"/>
  <c r="W3137" i="99"/>
  <c r="AQ3137" i="99" s="1"/>
  <c r="V3137" i="99"/>
  <c r="AP3137" i="99" s="1"/>
  <c r="U3137" i="99"/>
  <c r="AO3137" i="99" s="1"/>
  <c r="T3137" i="99"/>
  <c r="Y3137" i="99" s="1"/>
  <c r="AS3137" i="99" s="1"/>
  <c r="O3137" i="99"/>
  <c r="J3137" i="99"/>
  <c r="AN3136" i="99"/>
  <c r="AD3136" i="99"/>
  <c r="AC3136" i="99"/>
  <c r="AB3136" i="99"/>
  <c r="AA3136" i="99"/>
  <c r="X3136" i="99"/>
  <c r="AR3136" i="99" s="1"/>
  <c r="W3136" i="99"/>
  <c r="AQ3136" i="99" s="1"/>
  <c r="V3136" i="99"/>
  <c r="AP3136" i="99" s="1"/>
  <c r="U3136" i="99"/>
  <c r="AO3136" i="99" s="1"/>
  <c r="T3136" i="99"/>
  <c r="O3136" i="99"/>
  <c r="J3136" i="99"/>
  <c r="AO3135" i="99"/>
  <c r="AN3135" i="99"/>
  <c r="AD3135" i="99"/>
  <c r="AC3135" i="99"/>
  <c r="AB3135" i="99"/>
  <c r="AA3135" i="99"/>
  <c r="X3135" i="99"/>
  <c r="AR3135" i="99" s="1"/>
  <c r="W3135" i="99"/>
  <c r="AQ3135" i="99" s="1"/>
  <c r="V3135" i="99"/>
  <c r="AP3135" i="99" s="1"/>
  <c r="U3135" i="99"/>
  <c r="T3135" i="99"/>
  <c r="O3135" i="99"/>
  <c r="Y3135" i="99" s="1"/>
  <c r="AS3135" i="99" s="1"/>
  <c r="J3135" i="99"/>
  <c r="AQ3134" i="99"/>
  <c r="AN3134" i="99"/>
  <c r="AD3134" i="99"/>
  <c r="AC3134" i="99"/>
  <c r="AB3134" i="99"/>
  <c r="AA3134" i="99"/>
  <c r="X3134" i="99"/>
  <c r="AR3134" i="99" s="1"/>
  <c r="W3134" i="99"/>
  <c r="V3134" i="99"/>
  <c r="AP3134" i="99" s="1"/>
  <c r="U3134" i="99"/>
  <c r="AO3134" i="99" s="1"/>
  <c r="T3134" i="99"/>
  <c r="O3134" i="99"/>
  <c r="J3134" i="99"/>
  <c r="AU3133" i="99"/>
  <c r="AQ3133" i="99"/>
  <c r="AN3133" i="99"/>
  <c r="AD3133" i="99"/>
  <c r="AC3133" i="99"/>
  <c r="AB3133" i="99"/>
  <c r="AA3133" i="99"/>
  <c r="X3133" i="99"/>
  <c r="AR3133" i="99" s="1"/>
  <c r="W3133" i="99"/>
  <c r="V3133" i="99"/>
  <c r="AP3133" i="99" s="1"/>
  <c r="U3133" i="99"/>
  <c r="AO3133" i="99" s="1"/>
  <c r="T3133" i="99"/>
  <c r="O3133" i="99"/>
  <c r="J3133" i="99"/>
  <c r="AU3132" i="99"/>
  <c r="AN3132" i="99"/>
  <c r="AD3132" i="99"/>
  <c r="AC3132" i="99"/>
  <c r="AB3132" i="99"/>
  <c r="AA3132" i="99"/>
  <c r="X3132" i="99"/>
  <c r="AR3132" i="99" s="1"/>
  <c r="W3132" i="99"/>
  <c r="AQ3132" i="99" s="1"/>
  <c r="V3132" i="99"/>
  <c r="AP3132" i="99" s="1"/>
  <c r="U3132" i="99"/>
  <c r="AO3132" i="99" s="1"/>
  <c r="T3132" i="99"/>
  <c r="O3132" i="99"/>
  <c r="J3132" i="99"/>
  <c r="Y3132" i="99" s="1"/>
  <c r="AS3132" i="99" s="1"/>
  <c r="AX3131" i="99"/>
  <c r="AV3131" i="99"/>
  <c r="AV3167" i="99" s="1"/>
  <c r="AZ3167" i="99" s="1"/>
  <c r="AN3131" i="99"/>
  <c r="AD3131" i="99"/>
  <c r="AC3131" i="99"/>
  <c r="AB3131" i="99"/>
  <c r="AA3131" i="99"/>
  <c r="X3131" i="99"/>
  <c r="AR3131" i="99" s="1"/>
  <c r="W3131" i="99"/>
  <c r="AQ3131" i="99" s="1"/>
  <c r="V3131" i="99"/>
  <c r="AP3131" i="99" s="1"/>
  <c r="U3131" i="99"/>
  <c r="AO3131" i="99" s="1"/>
  <c r="T3131" i="99"/>
  <c r="O3131" i="99"/>
  <c r="J3131" i="99"/>
  <c r="AX3130" i="99"/>
  <c r="AV3130" i="99"/>
  <c r="AV3166" i="99" s="1"/>
  <c r="AZ3166" i="99" s="1"/>
  <c r="AO3130" i="99"/>
  <c r="AN3130" i="99"/>
  <c r="AD3130" i="99"/>
  <c r="AC3130" i="99"/>
  <c r="AB3130" i="99"/>
  <c r="AA3130" i="99"/>
  <c r="X3130" i="99"/>
  <c r="AR3130" i="99" s="1"/>
  <c r="W3130" i="99"/>
  <c r="AQ3130" i="99" s="1"/>
  <c r="V3130" i="99"/>
  <c r="AP3130" i="99" s="1"/>
  <c r="T3130" i="99"/>
  <c r="O3130" i="99"/>
  <c r="J3130" i="99"/>
  <c r="AX3129" i="99"/>
  <c r="AZ3129" i="99" s="1"/>
  <c r="AV3129" i="99"/>
  <c r="AV3165" i="99" s="1"/>
  <c r="AZ3165" i="99" s="1"/>
  <c r="AR3129" i="99"/>
  <c r="AN3129" i="99"/>
  <c r="AD3129" i="99"/>
  <c r="AC3129" i="99"/>
  <c r="AB3129" i="99"/>
  <c r="AA3129" i="99"/>
  <c r="X3129" i="99"/>
  <c r="W3129" i="99"/>
  <c r="AQ3129" i="99" s="1"/>
  <c r="V3129" i="99"/>
  <c r="AP3129" i="99" s="1"/>
  <c r="U3129" i="99"/>
  <c r="AO3129" i="99" s="1"/>
  <c r="T3129" i="99"/>
  <c r="O3129" i="99"/>
  <c r="J3129" i="99"/>
  <c r="AV3128" i="99"/>
  <c r="AP3128" i="99"/>
  <c r="AN3128" i="99"/>
  <c r="AD3128" i="99"/>
  <c r="AC3128" i="99"/>
  <c r="AB3128" i="99"/>
  <c r="AA3128" i="99"/>
  <c r="X3128" i="99"/>
  <c r="AR3128" i="99" s="1"/>
  <c r="W3128" i="99"/>
  <c r="AQ3128" i="99" s="1"/>
  <c r="U3128" i="99"/>
  <c r="AO3128" i="99" s="1"/>
  <c r="T3128" i="99"/>
  <c r="O3128" i="99"/>
  <c r="J3128" i="99"/>
  <c r="AX3127" i="99"/>
  <c r="AV3127" i="99"/>
  <c r="AV3163" i="99" s="1"/>
  <c r="AZ3163" i="99" s="1"/>
  <c r="AN3127" i="99"/>
  <c r="AD3127" i="99"/>
  <c r="AC3127" i="99"/>
  <c r="AB3127" i="99"/>
  <c r="AA3127" i="99"/>
  <c r="X3127" i="99"/>
  <c r="AR3127" i="99" s="1"/>
  <c r="W3127" i="99"/>
  <c r="AQ3127" i="99" s="1"/>
  <c r="V3127" i="99"/>
  <c r="AP3127" i="99" s="1"/>
  <c r="U3127" i="99"/>
  <c r="AO3127" i="99" s="1"/>
  <c r="T3127" i="99"/>
  <c r="O3127" i="99"/>
  <c r="J3127" i="99"/>
  <c r="Y3127" i="99" s="1"/>
  <c r="AS3127" i="99" s="1"/>
  <c r="AX3126" i="99"/>
  <c r="AV3126" i="99"/>
  <c r="AV3162" i="99" s="1"/>
  <c r="AZ3162" i="99" s="1"/>
  <c r="AQ3126" i="99"/>
  <c r="AN3126" i="99"/>
  <c r="AD3126" i="99"/>
  <c r="AC3126" i="99"/>
  <c r="AB3126" i="99"/>
  <c r="AA3126" i="99"/>
  <c r="X3126" i="99"/>
  <c r="AR3126" i="99" s="1"/>
  <c r="W3126" i="99"/>
  <c r="V3126" i="99"/>
  <c r="AP3126" i="99" s="1"/>
  <c r="U3126" i="99"/>
  <c r="AO3126" i="99" s="1"/>
  <c r="T3126" i="99"/>
  <c r="O3126" i="99"/>
  <c r="J3126" i="99"/>
  <c r="Y3126" i="99" s="1"/>
  <c r="AS3126" i="99" s="1"/>
  <c r="AX3125" i="99"/>
  <c r="AV3124" i="99" s="1"/>
  <c r="AV3125" i="99"/>
  <c r="AV3161" i="99" s="1"/>
  <c r="AZ3161" i="99" s="1"/>
  <c r="AN3125" i="99"/>
  <c r="AD3125" i="99"/>
  <c r="AC3125" i="99"/>
  <c r="AB3125" i="99"/>
  <c r="AA3125" i="99"/>
  <c r="X3125" i="99"/>
  <c r="AR3125" i="99" s="1"/>
  <c r="W3125" i="99"/>
  <c r="AQ3125" i="99" s="1"/>
  <c r="V3125" i="99"/>
  <c r="AP3125" i="99" s="1"/>
  <c r="U3125" i="99"/>
  <c r="AO3125" i="99" s="1"/>
  <c r="T3125" i="99"/>
  <c r="O3125" i="99"/>
  <c r="J3125" i="99"/>
  <c r="AQ3124" i="99"/>
  <c r="AN3124" i="99"/>
  <c r="AD3124" i="99"/>
  <c r="AC3124" i="99"/>
  <c r="AB3124" i="99"/>
  <c r="AA3124" i="99"/>
  <c r="X3124" i="99"/>
  <c r="AR3124" i="99" s="1"/>
  <c r="W3124" i="99"/>
  <c r="V3124" i="99"/>
  <c r="AP3124" i="99" s="1"/>
  <c r="U3124" i="99"/>
  <c r="AO3124" i="99" s="1"/>
  <c r="T3124" i="99"/>
  <c r="O3124" i="99"/>
  <c r="J3124" i="99"/>
  <c r="Y3124" i="99" s="1"/>
  <c r="AS3124" i="99" s="1"/>
  <c r="AN3123" i="99"/>
  <c r="AD3123" i="99"/>
  <c r="AC3123" i="99"/>
  <c r="AB3123" i="99"/>
  <c r="AA3123" i="99"/>
  <c r="X3123" i="99"/>
  <c r="AR3123" i="99" s="1"/>
  <c r="W3123" i="99"/>
  <c r="AQ3123" i="99" s="1"/>
  <c r="V3123" i="99"/>
  <c r="AP3123" i="99" s="1"/>
  <c r="U3123" i="99"/>
  <c r="AO3123" i="99" s="1"/>
  <c r="T3123" i="99"/>
  <c r="O3123" i="99"/>
  <c r="Y3123" i="99" s="1"/>
  <c r="AS3123" i="99" s="1"/>
  <c r="J3123" i="99"/>
  <c r="A3123" i="99"/>
  <c r="AN3122" i="99"/>
  <c r="AD3122" i="99"/>
  <c r="AC3122" i="99"/>
  <c r="AB3122" i="99"/>
  <c r="AA3122" i="99"/>
  <c r="Z3122" i="99"/>
  <c r="X3122" i="99"/>
  <c r="AR3122" i="99" s="1"/>
  <c r="W3122" i="99"/>
  <c r="AQ3122" i="99" s="1"/>
  <c r="V3122" i="99"/>
  <c r="AP3122" i="99" s="1"/>
  <c r="U3122" i="99"/>
  <c r="AO3122" i="99" s="1"/>
  <c r="T3122" i="99"/>
  <c r="O3122" i="99"/>
  <c r="J3122" i="99"/>
  <c r="J3112" i="99"/>
  <c r="AZ3051" i="99" s="1"/>
  <c r="J3111" i="99"/>
  <c r="P3110" i="99"/>
  <c r="O3110" i="99"/>
  <c r="J3110" i="99"/>
  <c r="Q3110" i="99" s="1"/>
  <c r="V3109" i="99"/>
  <c r="P3109" i="99"/>
  <c r="O3109" i="99"/>
  <c r="J3109" i="99"/>
  <c r="Q3109" i="99" s="1"/>
  <c r="P3108" i="99"/>
  <c r="O3108" i="99"/>
  <c r="J3108" i="99"/>
  <c r="AT3105" i="99"/>
  <c r="AQ3105" i="99"/>
  <c r="AJ3105" i="99"/>
  <c r="AD3105" i="99"/>
  <c r="AC3105" i="99"/>
  <c r="AB3105" i="99"/>
  <c r="AA3105" i="99"/>
  <c r="X3105" i="99"/>
  <c r="AR3105" i="99" s="1"/>
  <c r="W3105" i="99"/>
  <c r="AL3105" i="99" s="1"/>
  <c r="V3105" i="99"/>
  <c r="AP3105" i="99" s="1"/>
  <c r="U3105" i="99"/>
  <c r="AO3105" i="99" s="1"/>
  <c r="T3105" i="99"/>
  <c r="O3105" i="99"/>
  <c r="J3105" i="99"/>
  <c r="Y3105" i="99" s="1"/>
  <c r="AS3105" i="99" s="1"/>
  <c r="A3105" i="99"/>
  <c r="Z3105" i="99" s="1"/>
  <c r="AT3104" i="99"/>
  <c r="AP3104" i="99"/>
  <c r="AO3104" i="99"/>
  <c r="AD3104" i="99"/>
  <c r="AC3104" i="99"/>
  <c r="AB3104" i="99"/>
  <c r="AA3104" i="99"/>
  <c r="X3104" i="99"/>
  <c r="AR3104" i="99" s="1"/>
  <c r="W3104" i="99"/>
  <c r="V3104" i="99"/>
  <c r="AK3104" i="99" s="1"/>
  <c r="U3104" i="99"/>
  <c r="AJ3104" i="99" s="1"/>
  <c r="T3104" i="99"/>
  <c r="O3104" i="99"/>
  <c r="J3104" i="99"/>
  <c r="A3104" i="99"/>
  <c r="Z3104" i="99" s="1"/>
  <c r="AT3103" i="99"/>
  <c r="AR3103" i="99"/>
  <c r="AM3103" i="99"/>
  <c r="AD3103" i="99"/>
  <c r="AC3103" i="99"/>
  <c r="AB3103" i="99"/>
  <c r="AA3103" i="99"/>
  <c r="X3103" i="99"/>
  <c r="W3103" i="99"/>
  <c r="AL3103" i="99" s="1"/>
  <c r="V3103" i="99"/>
  <c r="AP3103" i="99" s="1"/>
  <c r="U3103" i="99"/>
  <c r="T3103" i="99"/>
  <c r="O3103" i="99"/>
  <c r="J3103" i="99"/>
  <c r="A3103" i="99"/>
  <c r="Z3103" i="99" s="1"/>
  <c r="AL3099" i="99"/>
  <c r="AH3099" i="99"/>
  <c r="AG3099" i="99"/>
  <c r="AG3178" i="99" s="1"/>
  <c r="AF3099" i="99"/>
  <c r="AE3099" i="99"/>
  <c r="AD3099" i="99"/>
  <c r="AC3099" i="99"/>
  <c r="AT3099" i="99" s="1"/>
  <c r="AB3099" i="99"/>
  <c r="AA3099" i="99"/>
  <c r="X3099" i="99"/>
  <c r="AR3099" i="99" s="1"/>
  <c r="W3099" i="99"/>
  <c r="AQ3099" i="99" s="1"/>
  <c r="V3099" i="99"/>
  <c r="AK3099" i="99" s="1"/>
  <c r="U3099" i="99"/>
  <c r="AJ3099" i="99" s="1"/>
  <c r="T3099" i="99"/>
  <c r="O3099" i="99"/>
  <c r="J3099" i="99"/>
  <c r="A3099" i="99"/>
  <c r="Z3099" i="99" s="1"/>
  <c r="AM3098" i="99"/>
  <c r="AH3098" i="99"/>
  <c r="AG3098" i="99"/>
  <c r="AF3098" i="99"/>
  <c r="AE3098" i="99"/>
  <c r="AD3098" i="99"/>
  <c r="AC3098" i="99"/>
  <c r="AT3098" i="99" s="1"/>
  <c r="AB3098" i="99"/>
  <c r="AA3098" i="99"/>
  <c r="X3098" i="99"/>
  <c r="AR3098" i="99" s="1"/>
  <c r="W3098" i="99"/>
  <c r="V3098" i="99"/>
  <c r="AP3098" i="99" s="1"/>
  <c r="U3098" i="99"/>
  <c r="AO3098" i="99" s="1"/>
  <c r="T3098" i="99"/>
  <c r="O3098" i="99"/>
  <c r="J3098" i="99"/>
  <c r="A3098" i="99"/>
  <c r="Z3098" i="99" s="1"/>
  <c r="AQ3097" i="99"/>
  <c r="AP3097" i="99"/>
  <c r="AL3097" i="99"/>
  <c r="AK3097" i="99"/>
  <c r="AH3097" i="99"/>
  <c r="AG3097" i="99"/>
  <c r="AF3097" i="99"/>
  <c r="AE3097" i="99"/>
  <c r="AD3097" i="99"/>
  <c r="AC3097" i="99"/>
  <c r="AT3097" i="99" s="1"/>
  <c r="AB3097" i="99"/>
  <c r="AA3097" i="99"/>
  <c r="X3097" i="99"/>
  <c r="AR3097" i="99" s="1"/>
  <c r="V3097" i="99"/>
  <c r="U3097" i="99"/>
  <c r="AJ3097" i="99" s="1"/>
  <c r="T3097" i="99"/>
  <c r="O3097" i="99"/>
  <c r="J3097" i="99"/>
  <c r="A3097" i="99"/>
  <c r="Z3097" i="99" s="1"/>
  <c r="AT3096" i="99"/>
  <c r="AQ3096" i="99"/>
  <c r="AM3096" i="99"/>
  <c r="AD3096" i="99"/>
  <c r="AC3096" i="99"/>
  <c r="AB3096" i="99"/>
  <c r="AA3096" i="99"/>
  <c r="X3096" i="99"/>
  <c r="AR3096" i="99" s="1"/>
  <c r="W3096" i="99"/>
  <c r="AL3096" i="99" s="1"/>
  <c r="V3096" i="99"/>
  <c r="AK3096" i="99" s="1"/>
  <c r="U3096" i="99"/>
  <c r="AO3096" i="99" s="1"/>
  <c r="T3096" i="99"/>
  <c r="O3096" i="99"/>
  <c r="J3096" i="99"/>
  <c r="A3096" i="99"/>
  <c r="Z3096" i="99" s="1"/>
  <c r="AD3095" i="99"/>
  <c r="AC3095" i="99"/>
  <c r="AT3095" i="99" s="1"/>
  <c r="AB3095" i="99"/>
  <c r="AA3095" i="99"/>
  <c r="X3095" i="99"/>
  <c r="AM3095" i="99" s="1"/>
  <c r="W3095" i="99"/>
  <c r="AQ3095" i="99" s="1"/>
  <c r="V3095" i="99"/>
  <c r="AP3095" i="99" s="1"/>
  <c r="U3095" i="99"/>
  <c r="T3095" i="99"/>
  <c r="O3095" i="99"/>
  <c r="J3095" i="99"/>
  <c r="A3095" i="99"/>
  <c r="Z3095" i="99" s="1"/>
  <c r="AM3094" i="99"/>
  <c r="AD3094" i="99"/>
  <c r="AC3094" i="99"/>
  <c r="AB3094" i="99"/>
  <c r="AA3094" i="99"/>
  <c r="X3094" i="99"/>
  <c r="AR3094" i="99" s="1"/>
  <c r="W3094" i="99"/>
  <c r="AL3094" i="99" s="1"/>
  <c r="V3094" i="99"/>
  <c r="U3094" i="99"/>
  <c r="AO3094" i="99" s="1"/>
  <c r="T3094" i="99"/>
  <c r="O3094" i="99"/>
  <c r="J3094" i="99"/>
  <c r="Y3094" i="99" s="1"/>
  <c r="AS3094" i="99" s="1"/>
  <c r="AD3093" i="99"/>
  <c r="AC3093" i="99"/>
  <c r="AB3093" i="99"/>
  <c r="AA3093" i="99"/>
  <c r="X3093" i="99"/>
  <c r="AM3093" i="99" s="1"/>
  <c r="W3093" i="99"/>
  <c r="AQ3093" i="99" s="1"/>
  <c r="V3093" i="99"/>
  <c r="AP3093" i="99" s="1"/>
  <c r="U3093" i="99"/>
  <c r="AJ3093" i="99" s="1"/>
  <c r="T3093" i="99"/>
  <c r="O3093" i="99"/>
  <c r="J3093" i="99"/>
  <c r="AM3092" i="99"/>
  <c r="AD3092" i="99"/>
  <c r="AC3092" i="99"/>
  <c r="AB3092" i="99"/>
  <c r="AA3092" i="99"/>
  <c r="X3092" i="99"/>
  <c r="AR3092" i="99" s="1"/>
  <c r="W3092" i="99"/>
  <c r="V3092" i="99"/>
  <c r="AK3092" i="99" s="1"/>
  <c r="U3092" i="99"/>
  <c r="AO3092" i="99" s="1"/>
  <c r="T3092" i="99"/>
  <c r="O3092" i="99"/>
  <c r="J3092" i="99"/>
  <c r="AO3091" i="99"/>
  <c r="AD3091" i="99"/>
  <c r="AC3091" i="99"/>
  <c r="AB3091" i="99"/>
  <c r="AA3091" i="99"/>
  <c r="X3091" i="99"/>
  <c r="AM3091" i="99" s="1"/>
  <c r="W3091" i="99"/>
  <c r="AQ3091" i="99" s="1"/>
  <c r="V3091" i="99"/>
  <c r="AP3091" i="99" s="1"/>
  <c r="U3091" i="99"/>
  <c r="AJ3091" i="99" s="1"/>
  <c r="T3091" i="99"/>
  <c r="O3091" i="99"/>
  <c r="J3091" i="99"/>
  <c r="AQ3090" i="99"/>
  <c r="AM3090" i="99"/>
  <c r="AD3090" i="99"/>
  <c r="AC3090" i="99"/>
  <c r="AB3090" i="99"/>
  <c r="AA3090" i="99"/>
  <c r="X3090" i="99"/>
  <c r="AR3090" i="99" s="1"/>
  <c r="W3090" i="99"/>
  <c r="AL3090" i="99" s="1"/>
  <c r="V3090" i="99"/>
  <c r="U3090" i="99"/>
  <c r="AO3090" i="99" s="1"/>
  <c r="T3090" i="99"/>
  <c r="O3090" i="99"/>
  <c r="J3090" i="99"/>
  <c r="AY3089" i="99"/>
  <c r="AO3089" i="99"/>
  <c r="AL3089" i="99"/>
  <c r="AD3089" i="99"/>
  <c r="AC3089" i="99"/>
  <c r="AB3089" i="99"/>
  <c r="AA3089" i="99"/>
  <c r="X3089" i="99"/>
  <c r="AR3089" i="99" s="1"/>
  <c r="W3089" i="99"/>
  <c r="AQ3089" i="99" s="1"/>
  <c r="V3089" i="99"/>
  <c r="U3089" i="99"/>
  <c r="AJ3089" i="99" s="1"/>
  <c r="T3089" i="99"/>
  <c r="O3089" i="99"/>
  <c r="J3089" i="99"/>
  <c r="AZ3088" i="99"/>
  <c r="AK3088" i="99"/>
  <c r="AD3088" i="99"/>
  <c r="AC3088" i="99"/>
  <c r="AB3088" i="99"/>
  <c r="AA3088" i="99"/>
  <c r="X3088" i="99"/>
  <c r="AM3088" i="99" s="1"/>
  <c r="W3088" i="99"/>
  <c r="AQ3088" i="99" s="1"/>
  <c r="V3088" i="99"/>
  <c r="AP3088" i="99" s="1"/>
  <c r="U3088" i="99"/>
  <c r="AO3088" i="99" s="1"/>
  <c r="T3088" i="99"/>
  <c r="O3088" i="99"/>
  <c r="J3088" i="99"/>
  <c r="AZ3087" i="99"/>
  <c r="AD3087" i="99"/>
  <c r="AC3087" i="99"/>
  <c r="AB3087" i="99"/>
  <c r="AA3087" i="99"/>
  <c r="X3087" i="99"/>
  <c r="W3087" i="99"/>
  <c r="AL3087" i="99" s="1"/>
  <c r="V3087" i="99"/>
  <c r="AP3087" i="99" s="1"/>
  <c r="U3087" i="99"/>
  <c r="AO3087" i="99" s="1"/>
  <c r="T3087" i="99"/>
  <c r="O3087" i="99"/>
  <c r="J3087" i="99"/>
  <c r="AL3086" i="99"/>
  <c r="AD3086" i="99"/>
  <c r="AC3086" i="99"/>
  <c r="AB3086" i="99"/>
  <c r="AA3086" i="99"/>
  <c r="X3086" i="99"/>
  <c r="AR3086" i="99" s="1"/>
  <c r="W3086" i="99"/>
  <c r="AQ3086" i="99" s="1"/>
  <c r="V3086" i="99"/>
  <c r="U3086" i="99"/>
  <c r="T3086" i="99"/>
  <c r="O3086" i="99"/>
  <c r="J3086" i="99"/>
  <c r="AP3085" i="99"/>
  <c r="AD3085" i="99"/>
  <c r="AC3085" i="99"/>
  <c r="AB3085" i="99"/>
  <c r="AA3085" i="99"/>
  <c r="X3085" i="99"/>
  <c r="AR3085" i="99" s="1"/>
  <c r="W3085" i="99"/>
  <c r="AQ3085" i="99" s="1"/>
  <c r="V3085" i="99"/>
  <c r="AK3085" i="99" s="1"/>
  <c r="U3085" i="99"/>
  <c r="AJ3085" i="99" s="1"/>
  <c r="T3085" i="99"/>
  <c r="O3085" i="99"/>
  <c r="J3085" i="99"/>
  <c r="AL3084" i="99"/>
  <c r="AD3084" i="99"/>
  <c r="AC3084" i="99"/>
  <c r="AB3084" i="99"/>
  <c r="AA3084" i="99"/>
  <c r="X3084" i="99"/>
  <c r="AR3084" i="99" s="1"/>
  <c r="W3084" i="99"/>
  <c r="AQ3084" i="99" s="1"/>
  <c r="V3084" i="99"/>
  <c r="U3084" i="99"/>
  <c r="T3084" i="99"/>
  <c r="O3084" i="99"/>
  <c r="J3084" i="99"/>
  <c r="AP3083" i="99"/>
  <c r="AD3083" i="99"/>
  <c r="AC3083" i="99"/>
  <c r="AB3083" i="99"/>
  <c r="AA3083" i="99"/>
  <c r="X3083" i="99"/>
  <c r="AR3083" i="99" s="1"/>
  <c r="W3083" i="99"/>
  <c r="AQ3083" i="99" s="1"/>
  <c r="V3083" i="99"/>
  <c r="AK3083" i="99" s="1"/>
  <c r="U3083" i="99"/>
  <c r="AJ3083" i="99" s="1"/>
  <c r="T3083" i="99"/>
  <c r="O3083" i="99"/>
  <c r="J3083" i="99"/>
  <c r="AW3082" i="99"/>
  <c r="AO3082" i="99"/>
  <c r="AD3082" i="99"/>
  <c r="AC3082" i="99"/>
  <c r="AB3082" i="99"/>
  <c r="AA3082" i="99"/>
  <c r="X3082" i="99"/>
  <c r="AM3082" i="99" s="1"/>
  <c r="W3082" i="99"/>
  <c r="AQ3082" i="99" s="1"/>
  <c r="V3082" i="99"/>
  <c r="AP3082" i="99" s="1"/>
  <c r="U3082" i="99"/>
  <c r="AJ3082" i="99" s="1"/>
  <c r="T3082" i="99"/>
  <c r="O3082" i="99"/>
  <c r="Y3082" i="99" s="1"/>
  <c r="AS3082" i="99" s="1"/>
  <c r="J3082" i="99"/>
  <c r="AD3081" i="99"/>
  <c r="AC3081" i="99"/>
  <c r="AB3081" i="99"/>
  <c r="AA3081" i="99"/>
  <c r="X3081" i="99"/>
  <c r="AM3081" i="99" s="1"/>
  <c r="W3081" i="99"/>
  <c r="AQ3081" i="99" s="1"/>
  <c r="V3081" i="99"/>
  <c r="AP3081" i="99" s="1"/>
  <c r="U3081" i="99"/>
  <c r="AO3081" i="99" s="1"/>
  <c r="T3081" i="99"/>
  <c r="Y3081" i="99" s="1"/>
  <c r="AS3081" i="99" s="1"/>
  <c r="O3081" i="99"/>
  <c r="J3081" i="99"/>
  <c r="AO3080" i="99"/>
  <c r="AD3080" i="99"/>
  <c r="AC3080" i="99"/>
  <c r="AB3080" i="99"/>
  <c r="AA3080" i="99"/>
  <c r="X3080" i="99"/>
  <c r="AM3080" i="99" s="1"/>
  <c r="W3080" i="99"/>
  <c r="AQ3080" i="99" s="1"/>
  <c r="V3080" i="99"/>
  <c r="AP3080" i="99" s="1"/>
  <c r="U3080" i="99"/>
  <c r="AJ3080" i="99" s="1"/>
  <c r="T3080" i="99"/>
  <c r="O3080" i="99"/>
  <c r="Y3080" i="99" s="1"/>
  <c r="AS3080" i="99" s="1"/>
  <c r="J3080" i="99"/>
  <c r="AD3079" i="99"/>
  <c r="AC3079" i="99"/>
  <c r="AB3079" i="99"/>
  <c r="AA3079" i="99"/>
  <c r="X3079" i="99"/>
  <c r="AM3079" i="99" s="1"/>
  <c r="W3079" i="99"/>
  <c r="AQ3079" i="99" s="1"/>
  <c r="V3079" i="99"/>
  <c r="AP3079" i="99" s="1"/>
  <c r="U3079" i="99"/>
  <c r="AO3079" i="99" s="1"/>
  <c r="T3079" i="99"/>
  <c r="Y3079" i="99" s="1"/>
  <c r="AS3079" i="99" s="1"/>
  <c r="O3079" i="99"/>
  <c r="J3079" i="99"/>
  <c r="AW3078" i="99"/>
  <c r="AM3078" i="99"/>
  <c r="AD3078" i="99"/>
  <c r="AC3078" i="99"/>
  <c r="AB3078" i="99"/>
  <c r="AA3078" i="99"/>
  <c r="X3078" i="99"/>
  <c r="AR3078" i="99" s="1"/>
  <c r="W3078" i="99"/>
  <c r="AL3078" i="99" s="1"/>
  <c r="V3078" i="99"/>
  <c r="AP3078" i="99" s="1"/>
  <c r="U3078" i="99"/>
  <c r="AO3078" i="99" s="1"/>
  <c r="T3078" i="99"/>
  <c r="O3078" i="99"/>
  <c r="J3078" i="99"/>
  <c r="Y3078" i="99" s="1"/>
  <c r="AS3078" i="99" s="1"/>
  <c r="AD3077" i="99"/>
  <c r="AC3077" i="99"/>
  <c r="AB3077" i="99"/>
  <c r="AA3077" i="99"/>
  <c r="X3077" i="99"/>
  <c r="AR3077" i="99" s="1"/>
  <c r="W3077" i="99"/>
  <c r="V3077" i="99"/>
  <c r="U3077" i="99"/>
  <c r="AJ3077" i="99" s="1"/>
  <c r="T3077" i="99"/>
  <c r="O3077" i="99"/>
  <c r="J3077" i="99"/>
  <c r="AD3076" i="99"/>
  <c r="AC3076" i="99"/>
  <c r="AB3076" i="99"/>
  <c r="AA3076" i="99"/>
  <c r="X3076" i="99"/>
  <c r="W3076" i="99"/>
  <c r="AL3076" i="99" s="1"/>
  <c r="V3076" i="99"/>
  <c r="AP3076" i="99" s="1"/>
  <c r="U3076" i="99"/>
  <c r="AO3076" i="99" s="1"/>
  <c r="T3076" i="99"/>
  <c r="O3076" i="99"/>
  <c r="J3076" i="99"/>
  <c r="AO3075" i="99"/>
  <c r="AD3075" i="99"/>
  <c r="AC3075" i="99"/>
  <c r="AB3075" i="99"/>
  <c r="AA3075" i="99"/>
  <c r="X3075" i="99"/>
  <c r="AR3075" i="99" s="1"/>
  <c r="W3075" i="99"/>
  <c r="AQ3075" i="99" s="1"/>
  <c r="V3075" i="99"/>
  <c r="U3075" i="99"/>
  <c r="AJ3075" i="99" s="1"/>
  <c r="T3075" i="99"/>
  <c r="O3075" i="99"/>
  <c r="J3075" i="99"/>
  <c r="Y3075" i="99" s="1"/>
  <c r="AS3075" i="99" s="1"/>
  <c r="AD3074" i="99"/>
  <c r="AC3074" i="99"/>
  <c r="AB3074" i="99"/>
  <c r="AA3074" i="99"/>
  <c r="X3074" i="99"/>
  <c r="AM3074" i="99" s="1"/>
  <c r="W3074" i="99"/>
  <c r="AL3074" i="99" s="1"/>
  <c r="V3074" i="99"/>
  <c r="AP3074" i="99" s="1"/>
  <c r="U3074" i="99"/>
  <c r="AO3074" i="99" s="1"/>
  <c r="T3074" i="99"/>
  <c r="O3074" i="99"/>
  <c r="J3074" i="99"/>
  <c r="AD3073" i="99"/>
  <c r="AC3073" i="99"/>
  <c r="AB3073" i="99"/>
  <c r="AA3073" i="99"/>
  <c r="Y3073" i="99"/>
  <c r="AS3073" i="99" s="1"/>
  <c r="X3073" i="99"/>
  <c r="AR3073" i="99" s="1"/>
  <c r="W3073" i="99"/>
  <c r="AQ3073" i="99" s="1"/>
  <c r="V3073" i="99"/>
  <c r="AP3073" i="99" s="1"/>
  <c r="U3073" i="99"/>
  <c r="AJ3073" i="99" s="1"/>
  <c r="T3073" i="99"/>
  <c r="O3073" i="99"/>
  <c r="J3073" i="99"/>
  <c r="AD3072" i="99"/>
  <c r="AC3072" i="99"/>
  <c r="AB3072" i="99"/>
  <c r="AA3072" i="99"/>
  <c r="X3072" i="99"/>
  <c r="AM3072" i="99" s="1"/>
  <c r="W3072" i="99"/>
  <c r="AL3072" i="99" s="1"/>
  <c r="V3072" i="99"/>
  <c r="AP3072" i="99" s="1"/>
  <c r="U3072" i="99"/>
  <c r="AO3072" i="99" s="1"/>
  <c r="T3072" i="99"/>
  <c r="O3072" i="99"/>
  <c r="J3072" i="99"/>
  <c r="AL3071" i="99"/>
  <c r="AD3071" i="99"/>
  <c r="AC3071" i="99"/>
  <c r="AB3071" i="99"/>
  <c r="AA3071" i="99"/>
  <c r="X3071" i="99"/>
  <c r="AR3071" i="99" s="1"/>
  <c r="W3071" i="99"/>
  <c r="AQ3071" i="99" s="1"/>
  <c r="V3071" i="99"/>
  <c r="AP3071" i="99" s="1"/>
  <c r="U3071" i="99"/>
  <c r="T3071" i="99"/>
  <c r="O3071" i="99"/>
  <c r="Y3071" i="99" s="1"/>
  <c r="AS3071" i="99" s="1"/>
  <c r="J3071" i="99"/>
  <c r="AD3070" i="99"/>
  <c r="AC3070" i="99"/>
  <c r="AB3070" i="99"/>
  <c r="AA3070" i="99"/>
  <c r="X3070" i="99"/>
  <c r="W3070" i="99"/>
  <c r="AL3070" i="99" s="1"/>
  <c r="V3070" i="99"/>
  <c r="AP3070" i="99" s="1"/>
  <c r="U3070" i="99"/>
  <c r="AO3070" i="99" s="1"/>
  <c r="T3070" i="99"/>
  <c r="O3070" i="99"/>
  <c r="J3070" i="99"/>
  <c r="AL3069" i="99"/>
  <c r="AD3069" i="99"/>
  <c r="AC3069" i="99"/>
  <c r="AB3069" i="99"/>
  <c r="AA3069" i="99"/>
  <c r="X3069" i="99"/>
  <c r="AR3069" i="99" s="1"/>
  <c r="W3069" i="99"/>
  <c r="AQ3069" i="99" s="1"/>
  <c r="V3069" i="99"/>
  <c r="U3069" i="99"/>
  <c r="T3069" i="99"/>
  <c r="O3069" i="99"/>
  <c r="J3069" i="99"/>
  <c r="AM3068" i="99"/>
  <c r="AD3068" i="99"/>
  <c r="AC3068" i="99"/>
  <c r="AB3068" i="99"/>
  <c r="AA3068" i="99"/>
  <c r="X3068" i="99"/>
  <c r="AR3068" i="99" s="1"/>
  <c r="W3068" i="99"/>
  <c r="AL3068" i="99" s="1"/>
  <c r="V3068" i="99"/>
  <c r="AP3068" i="99" s="1"/>
  <c r="U3068" i="99"/>
  <c r="AO3068" i="99" s="1"/>
  <c r="T3068" i="99"/>
  <c r="O3068" i="99"/>
  <c r="J3068" i="99"/>
  <c r="Y3068" i="99" s="1"/>
  <c r="AS3068" i="99" s="1"/>
  <c r="AO3067" i="99"/>
  <c r="AL3067" i="99"/>
  <c r="AD3067" i="99"/>
  <c r="AC3067" i="99"/>
  <c r="AB3067" i="99"/>
  <c r="AA3067" i="99"/>
  <c r="X3067" i="99"/>
  <c r="AR3067" i="99" s="1"/>
  <c r="W3067" i="99"/>
  <c r="AQ3067" i="99" s="1"/>
  <c r="V3067" i="99"/>
  <c r="AK3067" i="99" s="1"/>
  <c r="U3067" i="99"/>
  <c r="AJ3067" i="99" s="1"/>
  <c r="T3067" i="99"/>
  <c r="O3067" i="99"/>
  <c r="J3067" i="99"/>
  <c r="AR3066" i="99"/>
  <c r="AM3066" i="99"/>
  <c r="AD3066" i="99"/>
  <c r="AC3066" i="99"/>
  <c r="AB3066" i="99"/>
  <c r="AA3066" i="99"/>
  <c r="X3066" i="99"/>
  <c r="W3066" i="99"/>
  <c r="AQ3066" i="99" s="1"/>
  <c r="V3066" i="99"/>
  <c r="U3066" i="99"/>
  <c r="AO3066" i="99" s="1"/>
  <c r="T3066" i="99"/>
  <c r="O3066" i="99"/>
  <c r="J3066" i="99"/>
  <c r="AR3065" i="99"/>
  <c r="AD3065" i="99"/>
  <c r="AC3065" i="99"/>
  <c r="AB3065" i="99"/>
  <c r="AA3065" i="99"/>
  <c r="X3065" i="99"/>
  <c r="AM3065" i="99" s="1"/>
  <c r="W3065" i="99"/>
  <c r="AQ3065" i="99" s="1"/>
  <c r="V3065" i="99"/>
  <c r="AP3065" i="99" s="1"/>
  <c r="U3065" i="99"/>
  <c r="AO3065" i="99" s="1"/>
  <c r="T3065" i="99"/>
  <c r="O3065" i="99"/>
  <c r="J3065" i="99"/>
  <c r="AO3064" i="99"/>
  <c r="AD3064" i="99"/>
  <c r="AC3064" i="99"/>
  <c r="AB3064" i="99"/>
  <c r="AA3064" i="99"/>
  <c r="X3064" i="99"/>
  <c r="W3064" i="99"/>
  <c r="AQ3064" i="99" s="1"/>
  <c r="V3064" i="99"/>
  <c r="AP3064" i="99" s="1"/>
  <c r="U3064" i="99"/>
  <c r="AJ3064" i="99" s="1"/>
  <c r="T3064" i="99"/>
  <c r="O3064" i="99"/>
  <c r="J3064" i="99"/>
  <c r="Y3064" i="99" s="1"/>
  <c r="AS3064" i="99" s="1"/>
  <c r="AD3063" i="99"/>
  <c r="AC3063" i="99"/>
  <c r="AB3063" i="99"/>
  <c r="AA3063" i="99"/>
  <c r="X3063" i="99"/>
  <c r="W3063" i="99"/>
  <c r="AQ3063" i="99" s="1"/>
  <c r="V3063" i="99"/>
  <c r="AK3063" i="99" s="1"/>
  <c r="U3063" i="99"/>
  <c r="T3063" i="99"/>
  <c r="O3063" i="99"/>
  <c r="J3063" i="99"/>
  <c r="AR3062" i="99"/>
  <c r="AM3062" i="99"/>
  <c r="AD3062" i="99"/>
  <c r="AC3062" i="99"/>
  <c r="AB3062" i="99"/>
  <c r="AA3062" i="99"/>
  <c r="X3062" i="99"/>
  <c r="W3062" i="99"/>
  <c r="AQ3062" i="99" s="1"/>
  <c r="V3062" i="99"/>
  <c r="U3062" i="99"/>
  <c r="AO3062" i="99" s="1"/>
  <c r="T3062" i="99"/>
  <c r="O3062" i="99"/>
  <c r="J3062" i="99"/>
  <c r="AR3061" i="99"/>
  <c r="AD3061" i="99"/>
  <c r="AC3061" i="99"/>
  <c r="AB3061" i="99"/>
  <c r="AA3061" i="99"/>
  <c r="X3061" i="99"/>
  <c r="AM3061" i="99" s="1"/>
  <c r="W3061" i="99"/>
  <c r="AQ3061" i="99" s="1"/>
  <c r="V3061" i="99"/>
  <c r="AP3061" i="99" s="1"/>
  <c r="U3061" i="99"/>
  <c r="AO3061" i="99" s="1"/>
  <c r="T3061" i="99"/>
  <c r="O3061" i="99"/>
  <c r="J3061" i="99"/>
  <c r="AM3060" i="99"/>
  <c r="AD3060" i="99"/>
  <c r="AC3060" i="99"/>
  <c r="AB3060" i="99"/>
  <c r="AA3060" i="99"/>
  <c r="X3060" i="99"/>
  <c r="AR3060" i="99" s="1"/>
  <c r="W3060" i="99"/>
  <c r="AQ3060" i="99" s="1"/>
  <c r="V3060" i="99"/>
  <c r="AK3060" i="99" s="1"/>
  <c r="U3060" i="99"/>
  <c r="T3060" i="99"/>
  <c r="O3060" i="99"/>
  <c r="J3060" i="99"/>
  <c r="AR3059" i="99"/>
  <c r="AD3059" i="99"/>
  <c r="AC3059" i="99"/>
  <c r="AB3059" i="99"/>
  <c r="AA3059" i="99"/>
  <c r="X3059" i="99"/>
  <c r="AM3059" i="99" s="1"/>
  <c r="W3059" i="99"/>
  <c r="AQ3059" i="99" s="1"/>
  <c r="V3059" i="99"/>
  <c r="U3059" i="99"/>
  <c r="AO3059" i="99" s="1"/>
  <c r="T3059" i="99"/>
  <c r="O3059" i="99"/>
  <c r="J3059" i="99"/>
  <c r="AO3058" i="99"/>
  <c r="AD3058" i="99"/>
  <c r="AC3058" i="99"/>
  <c r="AB3058" i="99"/>
  <c r="AA3058" i="99"/>
  <c r="X3058" i="99"/>
  <c r="W3058" i="99"/>
  <c r="AQ3058" i="99" s="1"/>
  <c r="V3058" i="99"/>
  <c r="AP3058" i="99" s="1"/>
  <c r="U3058" i="99"/>
  <c r="AJ3058" i="99" s="1"/>
  <c r="T3058" i="99"/>
  <c r="O3058" i="99"/>
  <c r="J3058" i="99"/>
  <c r="AP3057" i="99"/>
  <c r="AO3057" i="99"/>
  <c r="AJ3057" i="99"/>
  <c r="AD3057" i="99"/>
  <c r="AC3057" i="99"/>
  <c r="AB3057" i="99"/>
  <c r="AA3057" i="99"/>
  <c r="X3057" i="99"/>
  <c r="W3057" i="99"/>
  <c r="AQ3057" i="99" s="1"/>
  <c r="V3057" i="99"/>
  <c r="AK3057" i="99" s="1"/>
  <c r="T3057" i="99"/>
  <c r="O3057" i="99"/>
  <c r="J3057" i="99"/>
  <c r="AD3056" i="99"/>
  <c r="AC3056" i="99"/>
  <c r="AB3056" i="99"/>
  <c r="AA3056" i="99"/>
  <c r="X3056" i="99"/>
  <c r="W3056" i="99"/>
  <c r="AQ3056" i="99" s="1"/>
  <c r="V3056" i="99"/>
  <c r="AP3056" i="99" s="1"/>
  <c r="U3056" i="99"/>
  <c r="T3056" i="99"/>
  <c r="O3056" i="99"/>
  <c r="J3056" i="99"/>
  <c r="AN3055" i="99"/>
  <c r="AD3055" i="99"/>
  <c r="AC3055" i="99"/>
  <c r="AB3055" i="99"/>
  <c r="AA3055" i="99"/>
  <c r="X3055" i="99"/>
  <c r="AR3055" i="99" s="1"/>
  <c r="W3055" i="99"/>
  <c r="AQ3055" i="99" s="1"/>
  <c r="V3055" i="99"/>
  <c r="AP3055" i="99" s="1"/>
  <c r="U3055" i="99"/>
  <c r="AO3055" i="99" s="1"/>
  <c r="T3055" i="99"/>
  <c r="O3055" i="99"/>
  <c r="J3055" i="99"/>
  <c r="AN3054" i="99"/>
  <c r="AD3054" i="99"/>
  <c r="AC3054" i="99"/>
  <c r="AB3054" i="99"/>
  <c r="AA3054" i="99"/>
  <c r="X3054" i="99"/>
  <c r="AR3054" i="99" s="1"/>
  <c r="W3054" i="99"/>
  <c r="AQ3054" i="99" s="1"/>
  <c r="V3054" i="99"/>
  <c r="AP3054" i="99" s="1"/>
  <c r="U3054" i="99"/>
  <c r="AO3054" i="99" s="1"/>
  <c r="T3054" i="99"/>
  <c r="Y3054" i="99" s="1"/>
  <c r="AS3054" i="99" s="1"/>
  <c r="O3054" i="99"/>
  <c r="J3054" i="99"/>
  <c r="AN3053" i="99"/>
  <c r="AD3053" i="99"/>
  <c r="AC3053" i="99"/>
  <c r="AB3053" i="99"/>
  <c r="AA3053" i="99"/>
  <c r="X3053" i="99"/>
  <c r="AR3053" i="99" s="1"/>
  <c r="W3053" i="99"/>
  <c r="AQ3053" i="99" s="1"/>
  <c r="V3053" i="99"/>
  <c r="AP3053" i="99" s="1"/>
  <c r="U3053" i="99"/>
  <c r="AO3053" i="99" s="1"/>
  <c r="T3053" i="99"/>
  <c r="O3053" i="99"/>
  <c r="J3053" i="99"/>
  <c r="AO3052" i="99"/>
  <c r="AN3052" i="99"/>
  <c r="AD3052" i="99"/>
  <c r="AC3052" i="99"/>
  <c r="AB3052" i="99"/>
  <c r="AA3052" i="99"/>
  <c r="X3052" i="99"/>
  <c r="AR3052" i="99" s="1"/>
  <c r="W3052" i="99"/>
  <c r="AQ3052" i="99" s="1"/>
  <c r="V3052" i="99"/>
  <c r="AP3052" i="99" s="1"/>
  <c r="U3052" i="99"/>
  <c r="T3052" i="99"/>
  <c r="O3052" i="99"/>
  <c r="J3052" i="99"/>
  <c r="Y3052" i="99" s="1"/>
  <c r="AS3052" i="99" s="1"/>
  <c r="AU3051" i="99"/>
  <c r="AO3051" i="99"/>
  <c r="AN3051" i="99"/>
  <c r="AD3051" i="99"/>
  <c r="AC3051" i="99"/>
  <c r="AB3051" i="99"/>
  <c r="AA3051" i="99"/>
  <c r="X3051" i="99"/>
  <c r="AR3051" i="99" s="1"/>
  <c r="W3051" i="99"/>
  <c r="AQ3051" i="99" s="1"/>
  <c r="V3051" i="99"/>
  <c r="AP3051" i="99" s="1"/>
  <c r="U3051" i="99"/>
  <c r="T3051" i="99"/>
  <c r="O3051" i="99"/>
  <c r="J3051" i="99"/>
  <c r="AZ3050" i="99"/>
  <c r="AU3050" i="99"/>
  <c r="AR3050" i="99"/>
  <c r="AN3050" i="99"/>
  <c r="AD3050" i="99"/>
  <c r="AC3050" i="99"/>
  <c r="AB3050" i="99"/>
  <c r="AA3050" i="99"/>
  <c r="X3050" i="99"/>
  <c r="W3050" i="99"/>
  <c r="AQ3050" i="99" s="1"/>
  <c r="V3050" i="99"/>
  <c r="AP3050" i="99" s="1"/>
  <c r="U3050" i="99"/>
  <c r="AO3050" i="99" s="1"/>
  <c r="T3050" i="99"/>
  <c r="O3050" i="99"/>
  <c r="J3050" i="99"/>
  <c r="AZ3049" i="99"/>
  <c r="AX3049" i="99"/>
  <c r="AV3049" i="99"/>
  <c r="AV3085" i="99" s="1"/>
  <c r="AZ3085" i="99" s="1"/>
  <c r="AN3049" i="99"/>
  <c r="AD3049" i="99"/>
  <c r="AC3049" i="99"/>
  <c r="AB3049" i="99"/>
  <c r="AA3049" i="99"/>
  <c r="X3049" i="99"/>
  <c r="AR3049" i="99" s="1"/>
  <c r="W3049" i="99"/>
  <c r="AQ3049" i="99" s="1"/>
  <c r="V3049" i="99"/>
  <c r="AP3049" i="99" s="1"/>
  <c r="U3049" i="99"/>
  <c r="AO3049" i="99" s="1"/>
  <c r="T3049" i="99"/>
  <c r="O3049" i="99"/>
  <c r="J3049" i="99"/>
  <c r="AZ3048" i="99"/>
  <c r="AX3048" i="99"/>
  <c r="AV3048" i="99"/>
  <c r="AV3084" i="99" s="1"/>
  <c r="AZ3084" i="99" s="1"/>
  <c r="AO3048" i="99"/>
  <c r="AN3048" i="99"/>
  <c r="AD3048" i="99"/>
  <c r="AC3048" i="99"/>
  <c r="AB3048" i="99"/>
  <c r="AA3048" i="99"/>
  <c r="X3048" i="99"/>
  <c r="AR3048" i="99" s="1"/>
  <c r="W3048" i="99"/>
  <c r="AQ3048" i="99" s="1"/>
  <c r="V3048" i="99"/>
  <c r="AP3048" i="99" s="1"/>
  <c r="T3048" i="99"/>
  <c r="O3048" i="99"/>
  <c r="J3048" i="99"/>
  <c r="AZ3047" i="99"/>
  <c r="AX3047" i="99"/>
  <c r="AV3047" i="99"/>
  <c r="AV3083" i="99" s="1"/>
  <c r="AZ3083" i="99" s="1"/>
  <c r="AN3047" i="99"/>
  <c r="AD3047" i="99"/>
  <c r="AC3047" i="99"/>
  <c r="AB3047" i="99"/>
  <c r="AA3047" i="99"/>
  <c r="X3047" i="99"/>
  <c r="AR3047" i="99" s="1"/>
  <c r="W3047" i="99"/>
  <c r="AQ3047" i="99" s="1"/>
  <c r="V3047" i="99"/>
  <c r="AP3047" i="99" s="1"/>
  <c r="U3047" i="99"/>
  <c r="AO3047" i="99" s="1"/>
  <c r="T3047" i="99"/>
  <c r="O3047" i="99"/>
  <c r="J3047" i="99"/>
  <c r="AP3046" i="99"/>
  <c r="AN3046" i="99"/>
  <c r="AD3046" i="99"/>
  <c r="AC3046" i="99"/>
  <c r="AB3046" i="99"/>
  <c r="AA3046" i="99"/>
  <c r="X3046" i="99"/>
  <c r="AR3046" i="99" s="1"/>
  <c r="W3046" i="99"/>
  <c r="AQ3046" i="99" s="1"/>
  <c r="U3046" i="99"/>
  <c r="AO3046" i="99" s="1"/>
  <c r="T3046" i="99"/>
  <c r="O3046" i="99"/>
  <c r="J3046" i="99"/>
  <c r="AX3045" i="99"/>
  <c r="AV3045" i="99"/>
  <c r="AR3045" i="99"/>
  <c r="AN3045" i="99"/>
  <c r="AD3045" i="99"/>
  <c r="AC3045" i="99"/>
  <c r="AB3045" i="99"/>
  <c r="AA3045" i="99"/>
  <c r="Y3045" i="99"/>
  <c r="AS3045" i="99" s="1"/>
  <c r="X3045" i="99"/>
  <c r="W3045" i="99"/>
  <c r="AQ3045" i="99" s="1"/>
  <c r="V3045" i="99"/>
  <c r="AP3045" i="99" s="1"/>
  <c r="U3045" i="99"/>
  <c r="AO3045" i="99" s="1"/>
  <c r="T3045" i="99"/>
  <c r="O3045" i="99"/>
  <c r="J3045" i="99"/>
  <c r="AZ3044" i="99"/>
  <c r="AX3044" i="99"/>
  <c r="AV3044" i="99"/>
  <c r="AV3080" i="99" s="1"/>
  <c r="AZ3080" i="99" s="1"/>
  <c r="AN3044" i="99"/>
  <c r="AD3044" i="99"/>
  <c r="AC3044" i="99"/>
  <c r="AB3044" i="99"/>
  <c r="AA3044" i="99"/>
  <c r="X3044" i="99"/>
  <c r="AR3044" i="99" s="1"/>
  <c r="W3044" i="99"/>
  <c r="AQ3044" i="99" s="1"/>
  <c r="V3044" i="99"/>
  <c r="AP3044" i="99" s="1"/>
  <c r="U3044" i="99"/>
  <c r="AO3044" i="99" s="1"/>
  <c r="T3044" i="99"/>
  <c r="O3044" i="99"/>
  <c r="J3044" i="99"/>
  <c r="AX3043" i="99"/>
  <c r="AV3043" i="99"/>
  <c r="AN3043" i="99"/>
  <c r="AD3043" i="99"/>
  <c r="AC3043" i="99"/>
  <c r="AB3043" i="99"/>
  <c r="AA3043" i="99"/>
  <c r="X3043" i="99"/>
  <c r="AR3043" i="99" s="1"/>
  <c r="W3043" i="99"/>
  <c r="AQ3043" i="99" s="1"/>
  <c r="AT3043" i="99" s="1"/>
  <c r="V3043" i="99"/>
  <c r="AP3043" i="99" s="1"/>
  <c r="U3043" i="99"/>
  <c r="AO3043" i="99" s="1"/>
  <c r="T3043" i="99"/>
  <c r="O3043" i="99"/>
  <c r="J3043" i="99"/>
  <c r="AN3042" i="99"/>
  <c r="AD3042" i="99"/>
  <c r="AC3042" i="99"/>
  <c r="AB3042" i="99"/>
  <c r="AA3042" i="99"/>
  <c r="X3042" i="99"/>
  <c r="AR3042" i="99" s="1"/>
  <c r="W3042" i="99"/>
  <c r="AQ3042" i="99" s="1"/>
  <c r="V3042" i="99"/>
  <c r="AP3042" i="99" s="1"/>
  <c r="U3042" i="99"/>
  <c r="AO3042" i="99" s="1"/>
  <c r="T3042" i="99"/>
  <c r="O3042" i="99"/>
  <c r="J3042" i="99"/>
  <c r="Y3042" i="99" s="1"/>
  <c r="AS3042" i="99" s="1"/>
  <c r="AN3041" i="99"/>
  <c r="AD3041" i="99"/>
  <c r="AC3041" i="99"/>
  <c r="AB3041" i="99"/>
  <c r="AA3041" i="99"/>
  <c r="X3041" i="99"/>
  <c r="AR3041" i="99" s="1"/>
  <c r="W3041" i="99"/>
  <c r="AQ3041" i="99" s="1"/>
  <c r="V3041" i="99"/>
  <c r="AP3041" i="99" s="1"/>
  <c r="U3041" i="99"/>
  <c r="AO3041" i="99" s="1"/>
  <c r="T3041" i="99"/>
  <c r="O3041" i="99"/>
  <c r="J3041" i="99"/>
  <c r="A3041" i="99"/>
  <c r="A3042" i="99" s="1"/>
  <c r="AP3040" i="99"/>
  <c r="AN3040" i="99"/>
  <c r="AD3040" i="99"/>
  <c r="AC3040" i="99"/>
  <c r="AB3040" i="99"/>
  <c r="AA3040" i="99"/>
  <c r="Z3040" i="99"/>
  <c r="X3040" i="99"/>
  <c r="AR3040" i="99" s="1"/>
  <c r="W3040" i="99"/>
  <c r="AQ3040" i="99" s="1"/>
  <c r="V3040" i="99"/>
  <c r="U3040" i="99"/>
  <c r="AO3040" i="99" s="1"/>
  <c r="T3040" i="99"/>
  <c r="O3040" i="99"/>
  <c r="J3040" i="99"/>
  <c r="J3030" i="99"/>
  <c r="J3029" i="99"/>
  <c r="AZ2968" i="99" s="1"/>
  <c r="P3028" i="99"/>
  <c r="O3028" i="99"/>
  <c r="J3028" i="99"/>
  <c r="V3027" i="99"/>
  <c r="P3027" i="99"/>
  <c r="O3027" i="99"/>
  <c r="J3027" i="99"/>
  <c r="P3026" i="99"/>
  <c r="O3026" i="99"/>
  <c r="J3026" i="99"/>
  <c r="Q3026" i="99" s="1"/>
  <c r="AP3023" i="99"/>
  <c r="AL3023" i="99"/>
  <c r="AD3023" i="99"/>
  <c r="AC3023" i="99"/>
  <c r="AT3023" i="99" s="1"/>
  <c r="AB3023" i="99"/>
  <c r="AA3023" i="99"/>
  <c r="X3023" i="99"/>
  <c r="AR3023" i="99" s="1"/>
  <c r="W3023" i="99"/>
  <c r="AQ3023" i="99" s="1"/>
  <c r="V3023" i="99"/>
  <c r="AK3023" i="99" s="1"/>
  <c r="U3023" i="99"/>
  <c r="AJ3023" i="99" s="1"/>
  <c r="T3023" i="99"/>
  <c r="O3023" i="99"/>
  <c r="J3023" i="99"/>
  <c r="A3023" i="99"/>
  <c r="Z3023" i="99" s="1"/>
  <c r="AD3022" i="99"/>
  <c r="AC3022" i="99"/>
  <c r="AT3022" i="99" s="1"/>
  <c r="AB3022" i="99"/>
  <c r="AA3022" i="99"/>
  <c r="X3022" i="99"/>
  <c r="AM3022" i="99" s="1"/>
  <c r="W3022" i="99"/>
  <c r="AL3022" i="99" s="1"/>
  <c r="V3022" i="99"/>
  <c r="AP3022" i="99" s="1"/>
  <c r="U3022" i="99"/>
  <c r="AO3022" i="99" s="1"/>
  <c r="T3022" i="99"/>
  <c r="O3022" i="99"/>
  <c r="J3022" i="99"/>
  <c r="A3022" i="99"/>
  <c r="Z3022" i="99" s="1"/>
  <c r="AD3021" i="99"/>
  <c r="AC3021" i="99"/>
  <c r="AT3021" i="99" s="1"/>
  <c r="AB3021" i="99"/>
  <c r="AA3021" i="99"/>
  <c r="Y3021" i="99"/>
  <c r="AS3021" i="99" s="1"/>
  <c r="X3021" i="99"/>
  <c r="AR3021" i="99" s="1"/>
  <c r="W3021" i="99"/>
  <c r="AQ3021" i="99" s="1"/>
  <c r="V3021" i="99"/>
  <c r="AP3021" i="99" s="1"/>
  <c r="U3021" i="99"/>
  <c r="T3021" i="99"/>
  <c r="O3021" i="99"/>
  <c r="J3021" i="99"/>
  <c r="A3021" i="99"/>
  <c r="Z3021" i="99" s="1"/>
  <c r="AH3017" i="99"/>
  <c r="AG3017" i="99"/>
  <c r="AF3017" i="99"/>
  <c r="AE3017" i="99"/>
  <c r="AD3017" i="99"/>
  <c r="AC3017" i="99"/>
  <c r="AT3017" i="99" s="1"/>
  <c r="AB3017" i="99"/>
  <c r="AA3017" i="99"/>
  <c r="X3017" i="99"/>
  <c r="AR3017" i="99" s="1"/>
  <c r="W3017" i="99"/>
  <c r="V3017" i="99"/>
  <c r="AP3017" i="99" s="1"/>
  <c r="U3017" i="99"/>
  <c r="AO3017" i="99" s="1"/>
  <c r="T3017" i="99"/>
  <c r="O3017" i="99"/>
  <c r="J3017" i="99"/>
  <c r="A3017" i="99"/>
  <c r="Z3017" i="99" s="1"/>
  <c r="AH3016" i="99"/>
  <c r="AG3016" i="99"/>
  <c r="AF3016" i="99"/>
  <c r="AE3016" i="99"/>
  <c r="AD3016" i="99"/>
  <c r="AC3016" i="99"/>
  <c r="AT3016" i="99" s="1"/>
  <c r="AB3016" i="99"/>
  <c r="AA3016" i="99"/>
  <c r="X3016" i="99"/>
  <c r="AR3016" i="99" s="1"/>
  <c r="W3016" i="99"/>
  <c r="AQ3016" i="99" s="1"/>
  <c r="V3016" i="99"/>
  <c r="AP3016" i="99" s="1"/>
  <c r="U3016" i="99"/>
  <c r="AJ3016" i="99" s="1"/>
  <c r="T3016" i="99"/>
  <c r="O3016" i="99"/>
  <c r="J3016" i="99"/>
  <c r="A3016" i="99"/>
  <c r="Z3016" i="99" s="1"/>
  <c r="AR3015" i="99"/>
  <c r="AQ3015" i="99"/>
  <c r="AL3015" i="99"/>
  <c r="AH3015" i="99"/>
  <c r="AG3015" i="99"/>
  <c r="AF3015" i="99"/>
  <c r="AE3015" i="99"/>
  <c r="AD3015" i="99"/>
  <c r="AC3015" i="99"/>
  <c r="AT3015" i="99" s="1"/>
  <c r="AB3015" i="99"/>
  <c r="AA3015" i="99"/>
  <c r="X3015" i="99"/>
  <c r="AM3015" i="99" s="1"/>
  <c r="V3015" i="99"/>
  <c r="U3015" i="99"/>
  <c r="AO3015" i="99" s="1"/>
  <c r="T3015" i="99"/>
  <c r="O3015" i="99"/>
  <c r="J3015" i="99"/>
  <c r="A3015" i="99"/>
  <c r="Z3015" i="99" s="1"/>
  <c r="AO3014" i="99"/>
  <c r="AD3014" i="99"/>
  <c r="AC3014" i="99"/>
  <c r="AT3014" i="99" s="1"/>
  <c r="AB3014" i="99"/>
  <c r="AA3014" i="99"/>
  <c r="X3014" i="99"/>
  <c r="AM3014" i="99" s="1"/>
  <c r="W3014" i="99"/>
  <c r="AQ3014" i="99" s="1"/>
  <c r="V3014" i="99"/>
  <c r="AP3014" i="99" s="1"/>
  <c r="U3014" i="99"/>
  <c r="AJ3014" i="99" s="1"/>
  <c r="T3014" i="99"/>
  <c r="O3014" i="99"/>
  <c r="J3014" i="99"/>
  <c r="Y3014" i="99" s="1"/>
  <c r="AS3014" i="99" s="1"/>
  <c r="A3014" i="99"/>
  <c r="Z3014" i="99" s="1"/>
  <c r="AM3013" i="99"/>
  <c r="AD3013" i="99"/>
  <c r="AC3013" i="99"/>
  <c r="AT3013" i="99" s="1"/>
  <c r="AB3013" i="99"/>
  <c r="AA3013" i="99"/>
  <c r="X3013" i="99"/>
  <c r="AR3013" i="99" s="1"/>
  <c r="W3013" i="99"/>
  <c r="V3013" i="99"/>
  <c r="U3013" i="99"/>
  <c r="AO3013" i="99" s="1"/>
  <c r="T3013" i="99"/>
  <c r="O3013" i="99"/>
  <c r="J3013" i="99"/>
  <c r="A3013" i="99"/>
  <c r="Z3013" i="99" s="1"/>
  <c r="AR3012" i="99"/>
  <c r="AD3012" i="99"/>
  <c r="AC3012" i="99"/>
  <c r="AB3012" i="99"/>
  <c r="AA3012" i="99"/>
  <c r="X3012" i="99"/>
  <c r="AM3012" i="99" s="1"/>
  <c r="W3012" i="99"/>
  <c r="AQ3012" i="99" s="1"/>
  <c r="V3012" i="99"/>
  <c r="AP3012" i="99" s="1"/>
  <c r="U3012" i="99"/>
  <c r="AO3012" i="99" s="1"/>
  <c r="T3012" i="99"/>
  <c r="O3012" i="99"/>
  <c r="J3012" i="99"/>
  <c r="AD3011" i="99"/>
  <c r="AC3011" i="99"/>
  <c r="AB3011" i="99"/>
  <c r="AA3011" i="99"/>
  <c r="X3011" i="99"/>
  <c r="AR3011" i="99" s="1"/>
  <c r="W3011" i="99"/>
  <c r="V3011" i="99"/>
  <c r="AK3011" i="99" s="1"/>
  <c r="U3011" i="99"/>
  <c r="AO3011" i="99" s="1"/>
  <c r="T3011" i="99"/>
  <c r="O3011" i="99"/>
  <c r="J3011" i="99"/>
  <c r="AD3010" i="99"/>
  <c r="AC3010" i="99"/>
  <c r="AB3010" i="99"/>
  <c r="AA3010" i="99"/>
  <c r="X3010" i="99"/>
  <c r="AM3010" i="99" s="1"/>
  <c r="W3010" i="99"/>
  <c r="AQ3010" i="99" s="1"/>
  <c r="V3010" i="99"/>
  <c r="AP3010" i="99" s="1"/>
  <c r="U3010" i="99"/>
  <c r="T3010" i="99"/>
  <c r="O3010" i="99"/>
  <c r="J3010" i="99"/>
  <c r="Y3010" i="99" s="1"/>
  <c r="AS3010" i="99" s="1"/>
  <c r="AD3009" i="99"/>
  <c r="AC3009" i="99"/>
  <c r="AB3009" i="99"/>
  <c r="AA3009" i="99"/>
  <c r="X3009" i="99"/>
  <c r="W3009" i="99"/>
  <c r="AL3009" i="99" s="1"/>
  <c r="V3009" i="99"/>
  <c r="U3009" i="99"/>
  <c r="AO3009" i="99" s="1"/>
  <c r="T3009" i="99"/>
  <c r="O3009" i="99"/>
  <c r="J3009" i="99"/>
  <c r="AO3008" i="99"/>
  <c r="AD3008" i="99"/>
  <c r="AC3008" i="99"/>
  <c r="AB3008" i="99"/>
  <c r="AA3008" i="99"/>
  <c r="X3008" i="99"/>
  <c r="AM3008" i="99" s="1"/>
  <c r="W3008" i="99"/>
  <c r="AQ3008" i="99" s="1"/>
  <c r="V3008" i="99"/>
  <c r="U3008" i="99"/>
  <c r="AJ3008" i="99" s="1"/>
  <c r="T3008" i="99"/>
  <c r="O3008" i="99"/>
  <c r="J3008" i="99"/>
  <c r="Y3008" i="99" s="1"/>
  <c r="AS3008" i="99" s="1"/>
  <c r="AY3007" i="99"/>
  <c r="AD3007" i="99"/>
  <c r="AC3007" i="99"/>
  <c r="AB3007" i="99"/>
  <c r="AA3007" i="99"/>
  <c r="X3007" i="99"/>
  <c r="W3007" i="99"/>
  <c r="AL3007" i="99" s="1"/>
  <c r="V3007" i="99"/>
  <c r="AP3007" i="99" s="1"/>
  <c r="U3007" i="99"/>
  <c r="AO3007" i="99" s="1"/>
  <c r="T3007" i="99"/>
  <c r="O3007" i="99"/>
  <c r="J3007" i="99"/>
  <c r="AZ3006" i="99"/>
  <c r="AL3006" i="99"/>
  <c r="AD3006" i="99"/>
  <c r="AC3006" i="99"/>
  <c r="AB3006" i="99"/>
  <c r="AA3006" i="99"/>
  <c r="X3006" i="99"/>
  <c r="W3006" i="99"/>
  <c r="AQ3006" i="99" s="1"/>
  <c r="V3006" i="99"/>
  <c r="AK3006" i="99" s="1"/>
  <c r="U3006" i="99"/>
  <c r="AO3006" i="99" s="1"/>
  <c r="T3006" i="99"/>
  <c r="O3006" i="99"/>
  <c r="J3006" i="99"/>
  <c r="AZ3005" i="99"/>
  <c r="AP3005" i="99"/>
  <c r="AD3005" i="99"/>
  <c r="AC3005" i="99"/>
  <c r="AB3005" i="99"/>
  <c r="AA3005" i="99"/>
  <c r="X3005" i="99"/>
  <c r="AR3005" i="99" s="1"/>
  <c r="W3005" i="99"/>
  <c r="V3005" i="99"/>
  <c r="AK3005" i="99" s="1"/>
  <c r="U3005" i="99"/>
  <c r="AJ3005" i="99" s="1"/>
  <c r="T3005" i="99"/>
  <c r="O3005" i="99"/>
  <c r="J3005" i="99"/>
  <c r="AD3004" i="99"/>
  <c r="AC3004" i="99"/>
  <c r="AB3004" i="99"/>
  <c r="AA3004" i="99"/>
  <c r="X3004" i="99"/>
  <c r="AM3004" i="99" s="1"/>
  <c r="W3004" i="99"/>
  <c r="AL3004" i="99" s="1"/>
  <c r="V3004" i="99"/>
  <c r="AP3004" i="99" s="1"/>
  <c r="U3004" i="99"/>
  <c r="T3004" i="99"/>
  <c r="O3004" i="99"/>
  <c r="J3004" i="99"/>
  <c r="AD3003" i="99"/>
  <c r="AC3003" i="99"/>
  <c r="AB3003" i="99"/>
  <c r="AA3003" i="99"/>
  <c r="X3003" i="99"/>
  <c r="W3003" i="99"/>
  <c r="AL3003" i="99" s="1"/>
  <c r="V3003" i="99"/>
  <c r="AP3003" i="99" s="1"/>
  <c r="U3003" i="99"/>
  <c r="AO3003" i="99" s="1"/>
  <c r="T3003" i="99"/>
  <c r="O3003" i="99"/>
  <c r="J3003" i="99"/>
  <c r="AD3002" i="99"/>
  <c r="AC3002" i="99"/>
  <c r="AB3002" i="99"/>
  <c r="AA3002" i="99"/>
  <c r="X3002" i="99"/>
  <c r="W3002" i="99"/>
  <c r="AL3002" i="99" s="1"/>
  <c r="V3002" i="99"/>
  <c r="AP3002" i="99" s="1"/>
  <c r="U3002" i="99"/>
  <c r="AO3002" i="99" s="1"/>
  <c r="T3002" i="99"/>
  <c r="O3002" i="99"/>
  <c r="J3002" i="99"/>
  <c r="AD3001" i="99"/>
  <c r="AC3001" i="99"/>
  <c r="AB3001" i="99"/>
  <c r="AA3001" i="99"/>
  <c r="X3001" i="99"/>
  <c r="W3001" i="99"/>
  <c r="AL3001" i="99" s="1"/>
  <c r="V3001" i="99"/>
  <c r="AP3001" i="99" s="1"/>
  <c r="U3001" i="99"/>
  <c r="AO3001" i="99" s="1"/>
  <c r="T3001" i="99"/>
  <c r="O3001" i="99"/>
  <c r="J3001" i="99"/>
  <c r="AW3000" i="99"/>
  <c r="AP3000" i="99"/>
  <c r="AD3000" i="99"/>
  <c r="AC3000" i="99"/>
  <c r="AB3000" i="99"/>
  <c r="AA3000" i="99"/>
  <c r="X3000" i="99"/>
  <c r="W3000" i="99"/>
  <c r="V3000" i="99"/>
  <c r="AK3000" i="99" s="1"/>
  <c r="U3000" i="99"/>
  <c r="AO3000" i="99" s="1"/>
  <c r="T3000" i="99"/>
  <c r="O3000" i="99"/>
  <c r="J3000" i="99"/>
  <c r="AP2999" i="99"/>
  <c r="AM2999" i="99"/>
  <c r="AD2999" i="99"/>
  <c r="AC2999" i="99"/>
  <c r="AB2999" i="99"/>
  <c r="AA2999" i="99"/>
  <c r="X2999" i="99"/>
  <c r="AR2999" i="99" s="1"/>
  <c r="W2999" i="99"/>
  <c r="V2999" i="99"/>
  <c r="AK2999" i="99" s="1"/>
  <c r="U2999" i="99"/>
  <c r="AO2999" i="99" s="1"/>
  <c r="T2999" i="99"/>
  <c r="O2999" i="99"/>
  <c r="J2999" i="99"/>
  <c r="AD2998" i="99"/>
  <c r="AC2998" i="99"/>
  <c r="AB2998" i="99"/>
  <c r="AA2998" i="99"/>
  <c r="X2998" i="99"/>
  <c r="AR2998" i="99" s="1"/>
  <c r="W2998" i="99"/>
  <c r="AQ2998" i="99" s="1"/>
  <c r="V2998" i="99"/>
  <c r="AK2998" i="99" s="1"/>
  <c r="U2998" i="99"/>
  <c r="AO2998" i="99" s="1"/>
  <c r="T2998" i="99"/>
  <c r="O2998" i="99"/>
  <c r="J2998" i="99"/>
  <c r="AD2997" i="99"/>
  <c r="AC2997" i="99"/>
  <c r="AB2997" i="99"/>
  <c r="AA2997" i="99"/>
  <c r="X2997" i="99"/>
  <c r="W2997" i="99"/>
  <c r="AL2997" i="99" s="1"/>
  <c r="V2997" i="99"/>
  <c r="U2997" i="99"/>
  <c r="AO2997" i="99" s="1"/>
  <c r="T2997" i="99"/>
  <c r="O2997" i="99"/>
  <c r="J2997" i="99"/>
  <c r="AW2996" i="99"/>
  <c r="AD2996" i="99"/>
  <c r="AC2996" i="99"/>
  <c r="AB2996" i="99"/>
  <c r="AA2996" i="99"/>
  <c r="X2996" i="99"/>
  <c r="AR2996" i="99" s="1"/>
  <c r="W2996" i="99"/>
  <c r="AQ2996" i="99" s="1"/>
  <c r="V2996" i="99"/>
  <c r="AK2996" i="99" s="1"/>
  <c r="U2996" i="99"/>
  <c r="AJ2996" i="99" s="1"/>
  <c r="T2996" i="99"/>
  <c r="O2996" i="99"/>
  <c r="J2996" i="99"/>
  <c r="Y2996" i="99" s="1"/>
  <c r="AS2996" i="99" s="1"/>
  <c r="AD2995" i="99"/>
  <c r="AC2995" i="99"/>
  <c r="AB2995" i="99"/>
  <c r="AA2995" i="99"/>
  <c r="X2995" i="99"/>
  <c r="AM2995" i="99" s="1"/>
  <c r="W2995" i="99"/>
  <c r="AL2995" i="99" s="1"/>
  <c r="V2995" i="99"/>
  <c r="AP2995" i="99" s="1"/>
  <c r="U2995" i="99"/>
  <c r="AO2995" i="99" s="1"/>
  <c r="T2995" i="99"/>
  <c r="O2995" i="99"/>
  <c r="J2995" i="99"/>
  <c r="AL2994" i="99"/>
  <c r="AD2994" i="99"/>
  <c r="AC2994" i="99"/>
  <c r="AB2994" i="99"/>
  <c r="AA2994" i="99"/>
  <c r="Y2994" i="99"/>
  <c r="AS2994" i="99" s="1"/>
  <c r="X2994" i="99"/>
  <c r="AR2994" i="99" s="1"/>
  <c r="W2994" i="99"/>
  <c r="AQ2994" i="99" s="1"/>
  <c r="V2994" i="99"/>
  <c r="AP2994" i="99" s="1"/>
  <c r="U2994" i="99"/>
  <c r="T2994" i="99"/>
  <c r="O2994" i="99"/>
  <c r="J2994" i="99"/>
  <c r="AM2993" i="99"/>
  <c r="AD2993" i="99"/>
  <c r="AC2993" i="99"/>
  <c r="AB2993" i="99"/>
  <c r="AA2993" i="99"/>
  <c r="X2993" i="99"/>
  <c r="AR2993" i="99" s="1"/>
  <c r="W2993" i="99"/>
  <c r="AL2993" i="99" s="1"/>
  <c r="V2993" i="99"/>
  <c r="AP2993" i="99" s="1"/>
  <c r="U2993" i="99"/>
  <c r="AO2993" i="99" s="1"/>
  <c r="T2993" i="99"/>
  <c r="O2993" i="99"/>
  <c r="J2993" i="99"/>
  <c r="Y2993" i="99" s="1"/>
  <c r="AS2993" i="99" s="1"/>
  <c r="AL2992" i="99"/>
  <c r="AD2992" i="99"/>
  <c r="AC2992" i="99"/>
  <c r="AB2992" i="99"/>
  <c r="AA2992" i="99"/>
  <c r="X2992" i="99"/>
  <c r="AR2992" i="99" s="1"/>
  <c r="W2992" i="99"/>
  <c r="AQ2992" i="99" s="1"/>
  <c r="V2992" i="99"/>
  <c r="U2992" i="99"/>
  <c r="T2992" i="99"/>
  <c r="O2992" i="99"/>
  <c r="J2992" i="99"/>
  <c r="AM2991" i="99"/>
  <c r="AD2991" i="99"/>
  <c r="AC2991" i="99"/>
  <c r="AB2991" i="99"/>
  <c r="AA2991" i="99"/>
  <c r="X2991" i="99"/>
  <c r="AR2991" i="99" s="1"/>
  <c r="W2991" i="99"/>
  <c r="AL2991" i="99" s="1"/>
  <c r="V2991" i="99"/>
  <c r="AP2991" i="99" s="1"/>
  <c r="U2991" i="99"/>
  <c r="AO2991" i="99" s="1"/>
  <c r="T2991" i="99"/>
  <c r="O2991" i="99"/>
  <c r="J2991" i="99"/>
  <c r="Y2991" i="99" s="1"/>
  <c r="AS2991" i="99" s="1"/>
  <c r="AO2990" i="99"/>
  <c r="AL2990" i="99"/>
  <c r="AD2990" i="99"/>
  <c r="AC2990" i="99"/>
  <c r="AB2990" i="99"/>
  <c r="AA2990" i="99"/>
  <c r="X2990" i="99"/>
  <c r="AR2990" i="99" s="1"/>
  <c r="W2990" i="99"/>
  <c r="AQ2990" i="99" s="1"/>
  <c r="V2990" i="99"/>
  <c r="U2990" i="99"/>
  <c r="AJ2990" i="99" s="1"/>
  <c r="T2990" i="99"/>
  <c r="O2990" i="99"/>
  <c r="J2990" i="99"/>
  <c r="Y2990" i="99" s="1"/>
  <c r="AS2990" i="99" s="1"/>
  <c r="AD2989" i="99"/>
  <c r="AC2989" i="99"/>
  <c r="AB2989" i="99"/>
  <c r="AA2989" i="99"/>
  <c r="X2989" i="99"/>
  <c r="AM2989" i="99" s="1"/>
  <c r="W2989" i="99"/>
  <c r="AL2989" i="99" s="1"/>
  <c r="V2989" i="99"/>
  <c r="AP2989" i="99" s="1"/>
  <c r="U2989" i="99"/>
  <c r="AO2989" i="99" s="1"/>
  <c r="T2989" i="99"/>
  <c r="O2989" i="99"/>
  <c r="J2989" i="99"/>
  <c r="AP2988" i="99"/>
  <c r="AD2988" i="99"/>
  <c r="AC2988" i="99"/>
  <c r="AB2988" i="99"/>
  <c r="AA2988" i="99"/>
  <c r="X2988" i="99"/>
  <c r="AR2988" i="99" s="1"/>
  <c r="W2988" i="99"/>
  <c r="AQ2988" i="99" s="1"/>
  <c r="V2988" i="99"/>
  <c r="AK2988" i="99" s="1"/>
  <c r="U2988" i="99"/>
  <c r="AJ2988" i="99" s="1"/>
  <c r="T2988" i="99"/>
  <c r="O2988" i="99"/>
  <c r="Y2988" i="99" s="1"/>
  <c r="AS2988" i="99" s="1"/>
  <c r="J2988" i="99"/>
  <c r="AD2987" i="99"/>
  <c r="AC2987" i="99"/>
  <c r="AB2987" i="99"/>
  <c r="AA2987" i="99"/>
  <c r="X2987" i="99"/>
  <c r="W2987" i="99"/>
  <c r="AL2987" i="99" s="1"/>
  <c r="V2987" i="99"/>
  <c r="AP2987" i="99" s="1"/>
  <c r="U2987" i="99"/>
  <c r="AO2987" i="99" s="1"/>
  <c r="T2987" i="99"/>
  <c r="O2987" i="99"/>
  <c r="J2987" i="99"/>
  <c r="AD2986" i="99"/>
  <c r="AC2986" i="99"/>
  <c r="AB2986" i="99"/>
  <c r="AA2986" i="99"/>
  <c r="X2986" i="99"/>
  <c r="AR2986" i="99" s="1"/>
  <c r="W2986" i="99"/>
  <c r="AQ2986" i="99" s="1"/>
  <c r="V2986" i="99"/>
  <c r="AP2986" i="99" s="1"/>
  <c r="U2986" i="99"/>
  <c r="T2986" i="99"/>
  <c r="O2986" i="99"/>
  <c r="J2986" i="99"/>
  <c r="AD2985" i="99"/>
  <c r="AC2985" i="99"/>
  <c r="AB2985" i="99"/>
  <c r="AA2985" i="99"/>
  <c r="X2985" i="99"/>
  <c r="AR2985" i="99" s="1"/>
  <c r="W2985" i="99"/>
  <c r="AL2985" i="99" s="1"/>
  <c r="V2985" i="99"/>
  <c r="AP2985" i="99" s="1"/>
  <c r="U2985" i="99"/>
  <c r="AO2985" i="99" s="1"/>
  <c r="T2985" i="99"/>
  <c r="O2985" i="99"/>
  <c r="J2985" i="99"/>
  <c r="AP2984" i="99"/>
  <c r="AD2984" i="99"/>
  <c r="AC2984" i="99"/>
  <c r="AB2984" i="99"/>
  <c r="AA2984" i="99"/>
  <c r="Y2984" i="99"/>
  <c r="AS2984" i="99" s="1"/>
  <c r="X2984" i="99"/>
  <c r="W2984" i="99"/>
  <c r="AQ2984" i="99" s="1"/>
  <c r="V2984" i="99"/>
  <c r="AK2984" i="99" s="1"/>
  <c r="U2984" i="99"/>
  <c r="T2984" i="99"/>
  <c r="O2984" i="99"/>
  <c r="J2984" i="99"/>
  <c r="AQ2983" i="99"/>
  <c r="AD2983" i="99"/>
  <c r="AC2983" i="99"/>
  <c r="AB2983" i="99"/>
  <c r="AA2983" i="99"/>
  <c r="X2983" i="99"/>
  <c r="W2983" i="99"/>
  <c r="V2983" i="99"/>
  <c r="U2983" i="99"/>
  <c r="T2983" i="99"/>
  <c r="O2983" i="99"/>
  <c r="J2983" i="99"/>
  <c r="AM2982" i="99"/>
  <c r="AD2982" i="99"/>
  <c r="AC2982" i="99"/>
  <c r="AB2982" i="99"/>
  <c r="AA2982" i="99"/>
  <c r="X2982" i="99"/>
  <c r="AR2982" i="99" s="1"/>
  <c r="W2982" i="99"/>
  <c r="AQ2982" i="99" s="1"/>
  <c r="V2982" i="99"/>
  <c r="U2982" i="99"/>
  <c r="AO2982" i="99" s="1"/>
  <c r="T2982" i="99"/>
  <c r="O2982" i="99"/>
  <c r="J2982" i="99"/>
  <c r="AO2981" i="99"/>
  <c r="AD2981" i="99"/>
  <c r="AC2981" i="99"/>
  <c r="AB2981" i="99"/>
  <c r="AA2981" i="99"/>
  <c r="X2981" i="99"/>
  <c r="AM2981" i="99" s="1"/>
  <c r="W2981" i="99"/>
  <c r="AQ2981" i="99" s="1"/>
  <c r="V2981" i="99"/>
  <c r="AP2981" i="99" s="1"/>
  <c r="U2981" i="99"/>
  <c r="AJ2981" i="99" s="1"/>
  <c r="T2981" i="99"/>
  <c r="O2981" i="99"/>
  <c r="J2981" i="99"/>
  <c r="AK2980" i="99"/>
  <c r="AD2980" i="99"/>
  <c r="AC2980" i="99"/>
  <c r="AB2980" i="99"/>
  <c r="AA2980" i="99"/>
  <c r="X2980" i="99"/>
  <c r="W2980" i="99"/>
  <c r="AQ2980" i="99" s="1"/>
  <c r="V2980" i="99"/>
  <c r="AP2980" i="99" s="1"/>
  <c r="U2980" i="99"/>
  <c r="T2980" i="99"/>
  <c r="O2980" i="99"/>
  <c r="J2980" i="99"/>
  <c r="AQ2979" i="99"/>
  <c r="AM2979" i="99"/>
  <c r="AD2979" i="99"/>
  <c r="AC2979" i="99"/>
  <c r="AB2979" i="99"/>
  <c r="AA2979" i="99"/>
  <c r="X2979" i="99"/>
  <c r="AR2979" i="99" s="1"/>
  <c r="W2979" i="99"/>
  <c r="V2979" i="99"/>
  <c r="AK2979" i="99" s="1"/>
  <c r="U2979" i="99"/>
  <c r="T2979" i="99"/>
  <c r="O2979" i="99"/>
  <c r="J2979" i="99"/>
  <c r="AO2978" i="99"/>
  <c r="AD2978" i="99"/>
  <c r="AC2978" i="99"/>
  <c r="AB2978" i="99"/>
  <c r="AA2978" i="99"/>
  <c r="X2978" i="99"/>
  <c r="W2978" i="99"/>
  <c r="AQ2978" i="99" s="1"/>
  <c r="V2978" i="99"/>
  <c r="AP2978" i="99" s="1"/>
  <c r="U2978" i="99"/>
  <c r="AJ2978" i="99" s="1"/>
  <c r="T2978" i="99"/>
  <c r="O2978" i="99"/>
  <c r="J2978" i="99"/>
  <c r="AO2977" i="99"/>
  <c r="AD2977" i="99"/>
  <c r="AC2977" i="99"/>
  <c r="AB2977" i="99"/>
  <c r="AA2977" i="99"/>
  <c r="X2977" i="99"/>
  <c r="W2977" i="99"/>
  <c r="AQ2977" i="99" s="1"/>
  <c r="V2977" i="99"/>
  <c r="U2977" i="99"/>
  <c r="AJ2977" i="99" s="1"/>
  <c r="T2977" i="99"/>
  <c r="O2977" i="99"/>
  <c r="J2977" i="99"/>
  <c r="Y2977" i="99" s="1"/>
  <c r="AS2977" i="99" s="1"/>
  <c r="AQ2976" i="99"/>
  <c r="AP2976" i="99"/>
  <c r="AM2976" i="99"/>
  <c r="AD2976" i="99"/>
  <c r="AC2976" i="99"/>
  <c r="AB2976" i="99"/>
  <c r="AA2976" i="99"/>
  <c r="Y2976" i="99"/>
  <c r="AS2976" i="99" s="1"/>
  <c r="X2976" i="99"/>
  <c r="AR2976" i="99" s="1"/>
  <c r="W2976" i="99"/>
  <c r="V2976" i="99"/>
  <c r="AK2976" i="99" s="1"/>
  <c r="U2976" i="99"/>
  <c r="T2976" i="99"/>
  <c r="O2976" i="99"/>
  <c r="J2976" i="99"/>
  <c r="AO2975" i="99"/>
  <c r="AJ2975" i="99"/>
  <c r="AD2975" i="99"/>
  <c r="AC2975" i="99"/>
  <c r="AB2975" i="99"/>
  <c r="AA2975" i="99"/>
  <c r="X2975" i="99"/>
  <c r="AM2975" i="99" s="1"/>
  <c r="W2975" i="99"/>
  <c r="AQ2975" i="99" s="1"/>
  <c r="V2975" i="99"/>
  <c r="T2975" i="99"/>
  <c r="O2975" i="99"/>
  <c r="J2975" i="99"/>
  <c r="AD2974" i="99"/>
  <c r="AC2974" i="99"/>
  <c r="AB2974" i="99"/>
  <c r="AA2974" i="99"/>
  <c r="X2974" i="99"/>
  <c r="W2974" i="99"/>
  <c r="AQ2974" i="99" s="1"/>
  <c r="V2974" i="99"/>
  <c r="U2974" i="99"/>
  <c r="AO2974" i="99" s="1"/>
  <c r="T2974" i="99"/>
  <c r="O2974" i="99"/>
  <c r="J2974" i="99"/>
  <c r="AN2973" i="99"/>
  <c r="AD2973" i="99"/>
  <c r="AC2973" i="99"/>
  <c r="AB2973" i="99"/>
  <c r="AA2973" i="99"/>
  <c r="Y2973" i="99"/>
  <c r="AS2973" i="99" s="1"/>
  <c r="X2973" i="99"/>
  <c r="AR2973" i="99" s="1"/>
  <c r="W2973" i="99"/>
  <c r="AQ2973" i="99" s="1"/>
  <c r="V2973" i="99"/>
  <c r="AP2973" i="99" s="1"/>
  <c r="U2973" i="99"/>
  <c r="AO2973" i="99" s="1"/>
  <c r="T2973" i="99"/>
  <c r="O2973" i="99"/>
  <c r="J2973" i="99"/>
  <c r="AN2972" i="99"/>
  <c r="AD2972" i="99"/>
  <c r="AC2972" i="99"/>
  <c r="AB2972" i="99"/>
  <c r="AA2972" i="99"/>
  <c r="X2972" i="99"/>
  <c r="AR2972" i="99" s="1"/>
  <c r="W2972" i="99"/>
  <c r="AQ2972" i="99" s="1"/>
  <c r="V2972" i="99"/>
  <c r="AP2972" i="99" s="1"/>
  <c r="U2972" i="99"/>
  <c r="AO2972" i="99" s="1"/>
  <c r="AT2972" i="99" s="1"/>
  <c r="T2972" i="99"/>
  <c r="O2972" i="99"/>
  <c r="J2972" i="99"/>
  <c r="AN2971" i="99"/>
  <c r="AD2971" i="99"/>
  <c r="AC2971" i="99"/>
  <c r="AB2971" i="99"/>
  <c r="AA2971" i="99"/>
  <c r="X2971" i="99"/>
  <c r="AR2971" i="99" s="1"/>
  <c r="W2971" i="99"/>
  <c r="AQ2971" i="99" s="1"/>
  <c r="V2971" i="99"/>
  <c r="AP2971" i="99" s="1"/>
  <c r="U2971" i="99"/>
  <c r="AO2971" i="99" s="1"/>
  <c r="T2971" i="99"/>
  <c r="O2971" i="99"/>
  <c r="J2971" i="99"/>
  <c r="AR2970" i="99"/>
  <c r="AN2970" i="99"/>
  <c r="AD2970" i="99"/>
  <c r="AC2970" i="99"/>
  <c r="AB2970" i="99"/>
  <c r="AA2970" i="99"/>
  <c r="X2970" i="99"/>
  <c r="W2970" i="99"/>
  <c r="AQ2970" i="99" s="1"/>
  <c r="V2970" i="99"/>
  <c r="AP2970" i="99" s="1"/>
  <c r="U2970" i="99"/>
  <c r="AO2970" i="99" s="1"/>
  <c r="T2970" i="99"/>
  <c r="O2970" i="99"/>
  <c r="Y2970" i="99" s="1"/>
  <c r="AS2970" i="99" s="1"/>
  <c r="J2970" i="99"/>
  <c r="AZ2969" i="99"/>
  <c r="AU2969" i="99"/>
  <c r="AR2969" i="99"/>
  <c r="AN2969" i="99"/>
  <c r="AD2969" i="99"/>
  <c r="AC2969" i="99"/>
  <c r="AB2969" i="99"/>
  <c r="AA2969" i="99"/>
  <c r="X2969" i="99"/>
  <c r="W2969" i="99"/>
  <c r="AQ2969" i="99" s="1"/>
  <c r="V2969" i="99"/>
  <c r="AP2969" i="99" s="1"/>
  <c r="U2969" i="99"/>
  <c r="AO2969" i="99" s="1"/>
  <c r="T2969" i="99"/>
  <c r="O2969" i="99"/>
  <c r="J2969" i="99"/>
  <c r="Y2969" i="99" s="1"/>
  <c r="AS2969" i="99" s="1"/>
  <c r="AU2968" i="99"/>
  <c r="AP2968" i="99"/>
  <c r="AN2968" i="99"/>
  <c r="AD2968" i="99"/>
  <c r="AC2968" i="99"/>
  <c r="AB2968" i="99"/>
  <c r="AA2968" i="99"/>
  <c r="X2968" i="99"/>
  <c r="AR2968" i="99" s="1"/>
  <c r="W2968" i="99"/>
  <c r="AQ2968" i="99" s="1"/>
  <c r="V2968" i="99"/>
  <c r="U2968" i="99"/>
  <c r="AO2968" i="99" s="1"/>
  <c r="T2968" i="99"/>
  <c r="O2968" i="99"/>
  <c r="J2968" i="99"/>
  <c r="AX2967" i="99"/>
  <c r="AV2967" i="99"/>
  <c r="AV3003" i="99" s="1"/>
  <c r="AZ3003" i="99" s="1"/>
  <c r="AN2967" i="99"/>
  <c r="AD2967" i="99"/>
  <c r="AC2967" i="99"/>
  <c r="AB2967" i="99"/>
  <c r="AA2967" i="99"/>
  <c r="X2967" i="99"/>
  <c r="AR2967" i="99" s="1"/>
  <c r="W2967" i="99"/>
  <c r="AQ2967" i="99" s="1"/>
  <c r="V2967" i="99"/>
  <c r="AP2967" i="99" s="1"/>
  <c r="U2967" i="99"/>
  <c r="AO2967" i="99" s="1"/>
  <c r="T2967" i="99"/>
  <c r="O2967" i="99"/>
  <c r="J2967" i="99"/>
  <c r="AX2966" i="99"/>
  <c r="AZ2966" i="99" s="1"/>
  <c r="AV2966" i="99"/>
  <c r="AV3002" i="99" s="1"/>
  <c r="AZ3002" i="99" s="1"/>
  <c r="AO2966" i="99"/>
  <c r="AN2966" i="99"/>
  <c r="AD2966" i="99"/>
  <c r="AC2966" i="99"/>
  <c r="AB2966" i="99"/>
  <c r="AA2966" i="99"/>
  <c r="X2966" i="99"/>
  <c r="AR2966" i="99" s="1"/>
  <c r="W2966" i="99"/>
  <c r="AQ2966" i="99" s="1"/>
  <c r="V2966" i="99"/>
  <c r="AP2966" i="99" s="1"/>
  <c r="T2966" i="99"/>
  <c r="O2966" i="99"/>
  <c r="J2966" i="99"/>
  <c r="AX2965" i="99"/>
  <c r="AV2965" i="99"/>
  <c r="AV3001" i="99" s="1"/>
  <c r="AZ3001" i="99" s="1"/>
  <c r="AN2965" i="99"/>
  <c r="AD2965" i="99"/>
  <c r="AC2965" i="99"/>
  <c r="AB2965" i="99"/>
  <c r="AA2965" i="99"/>
  <c r="X2965" i="99"/>
  <c r="AR2965" i="99" s="1"/>
  <c r="W2965" i="99"/>
  <c r="AQ2965" i="99" s="1"/>
  <c r="V2965" i="99"/>
  <c r="AP2965" i="99" s="1"/>
  <c r="U2965" i="99"/>
  <c r="AO2965" i="99" s="1"/>
  <c r="T2965" i="99"/>
  <c r="O2965" i="99"/>
  <c r="J2965" i="99"/>
  <c r="AP2964" i="99"/>
  <c r="AN2964" i="99"/>
  <c r="AD2964" i="99"/>
  <c r="AC2964" i="99"/>
  <c r="AB2964" i="99"/>
  <c r="AA2964" i="99"/>
  <c r="X2964" i="99"/>
  <c r="AR2964" i="99" s="1"/>
  <c r="W2964" i="99"/>
  <c r="AQ2964" i="99" s="1"/>
  <c r="AT2964" i="99" s="1"/>
  <c r="U2964" i="99"/>
  <c r="AO2964" i="99" s="1"/>
  <c r="T2964" i="99"/>
  <c r="O2964" i="99"/>
  <c r="J2964" i="99"/>
  <c r="AX2963" i="99"/>
  <c r="AV2963" i="99"/>
  <c r="AV2999" i="99" s="1"/>
  <c r="AZ2999" i="99" s="1"/>
  <c r="AN2963" i="99"/>
  <c r="AD2963" i="99"/>
  <c r="AC2963" i="99"/>
  <c r="AB2963" i="99"/>
  <c r="AA2963" i="99"/>
  <c r="X2963" i="99"/>
  <c r="AR2963" i="99" s="1"/>
  <c r="W2963" i="99"/>
  <c r="AQ2963" i="99" s="1"/>
  <c r="V2963" i="99"/>
  <c r="AP2963" i="99" s="1"/>
  <c r="AT2963" i="99" s="1"/>
  <c r="U2963" i="99"/>
  <c r="AO2963" i="99" s="1"/>
  <c r="T2963" i="99"/>
  <c r="O2963" i="99"/>
  <c r="J2963" i="99"/>
  <c r="AX2962" i="99"/>
  <c r="AV2962" i="99"/>
  <c r="AV2998" i="99" s="1"/>
  <c r="AZ2998" i="99" s="1"/>
  <c r="AN2962" i="99"/>
  <c r="AD2962" i="99"/>
  <c r="AC2962" i="99"/>
  <c r="AB2962" i="99"/>
  <c r="AA2962" i="99"/>
  <c r="X2962" i="99"/>
  <c r="AR2962" i="99" s="1"/>
  <c r="W2962" i="99"/>
  <c r="AQ2962" i="99" s="1"/>
  <c r="V2962" i="99"/>
  <c r="AP2962" i="99" s="1"/>
  <c r="U2962" i="99"/>
  <c r="AO2962" i="99" s="1"/>
  <c r="T2962" i="99"/>
  <c r="O2962" i="99"/>
  <c r="J2962" i="99"/>
  <c r="AX2961" i="99"/>
  <c r="AV2961" i="99"/>
  <c r="AV2997" i="99" s="1"/>
  <c r="AZ2997" i="99" s="1"/>
  <c r="AN2961" i="99"/>
  <c r="AD2961" i="99"/>
  <c r="AC2961" i="99"/>
  <c r="AB2961" i="99"/>
  <c r="AA2961" i="99"/>
  <c r="X2961" i="99"/>
  <c r="AR2961" i="99" s="1"/>
  <c r="W2961" i="99"/>
  <c r="AQ2961" i="99" s="1"/>
  <c r="V2961" i="99"/>
  <c r="AP2961" i="99" s="1"/>
  <c r="U2961" i="99"/>
  <c r="AO2961" i="99" s="1"/>
  <c r="T2961" i="99"/>
  <c r="O2961" i="99"/>
  <c r="J2961" i="99"/>
  <c r="AV2960" i="99"/>
  <c r="AN2960" i="99"/>
  <c r="AD2960" i="99"/>
  <c r="AC2960" i="99"/>
  <c r="AB2960" i="99"/>
  <c r="AA2960" i="99"/>
  <c r="X2960" i="99"/>
  <c r="AR2960" i="99" s="1"/>
  <c r="W2960" i="99"/>
  <c r="AQ2960" i="99" s="1"/>
  <c r="V2960" i="99"/>
  <c r="AP2960" i="99" s="1"/>
  <c r="U2960" i="99"/>
  <c r="AO2960" i="99" s="1"/>
  <c r="T2960" i="99"/>
  <c r="O2960" i="99"/>
  <c r="J2960" i="99"/>
  <c r="AP2959" i="99"/>
  <c r="AN2959" i="99"/>
  <c r="AD2959" i="99"/>
  <c r="AC2959" i="99"/>
  <c r="AB2959" i="99"/>
  <c r="AA2959" i="99"/>
  <c r="X2959" i="99"/>
  <c r="AR2959" i="99" s="1"/>
  <c r="W2959" i="99"/>
  <c r="AQ2959" i="99" s="1"/>
  <c r="V2959" i="99"/>
  <c r="U2959" i="99"/>
  <c r="AO2959" i="99" s="1"/>
  <c r="T2959" i="99"/>
  <c r="O2959" i="99"/>
  <c r="J2959" i="99"/>
  <c r="A2959" i="99"/>
  <c r="AN2958" i="99"/>
  <c r="AD2958" i="99"/>
  <c r="AC2958" i="99"/>
  <c r="AB2958" i="99"/>
  <c r="AA2958" i="99"/>
  <c r="Z2958" i="99"/>
  <c r="X2958" i="99"/>
  <c r="AR2958" i="99" s="1"/>
  <c r="W2958" i="99"/>
  <c r="AQ2958" i="99" s="1"/>
  <c r="V2958" i="99"/>
  <c r="AP2958" i="99" s="1"/>
  <c r="U2958" i="99"/>
  <c r="AO2958" i="99" s="1"/>
  <c r="T2958" i="99"/>
  <c r="O2958" i="99"/>
  <c r="J2958" i="99"/>
  <c r="J2948" i="99"/>
  <c r="AZ2887" i="99" s="1"/>
  <c r="J2947" i="99"/>
  <c r="P2946" i="99"/>
  <c r="O2946" i="99"/>
  <c r="J2946" i="99"/>
  <c r="V2945" i="99"/>
  <c r="P2945" i="99"/>
  <c r="O2945" i="99"/>
  <c r="J2945" i="99"/>
  <c r="Q2945" i="99" s="1"/>
  <c r="P2944" i="99"/>
  <c r="O2944" i="99"/>
  <c r="K2943" i="99" s="1"/>
  <c r="J2944" i="99"/>
  <c r="F2943" i="99" s="1"/>
  <c r="AM2941" i="99"/>
  <c r="AD2941" i="99"/>
  <c r="AC2941" i="99"/>
  <c r="AT2941" i="99" s="1"/>
  <c r="AB2941" i="99"/>
  <c r="AA2941" i="99"/>
  <c r="X2941" i="99"/>
  <c r="AR2941" i="99" s="1"/>
  <c r="W2941" i="99"/>
  <c r="AL2941" i="99" s="1"/>
  <c r="V2941" i="99"/>
  <c r="AP2941" i="99" s="1"/>
  <c r="U2941" i="99"/>
  <c r="AO2941" i="99" s="1"/>
  <c r="T2941" i="99"/>
  <c r="O2941" i="99"/>
  <c r="Y2941" i="99" s="1"/>
  <c r="AS2941" i="99" s="1"/>
  <c r="J2941" i="99"/>
  <c r="A2941" i="99"/>
  <c r="Z2941" i="99" s="1"/>
  <c r="AD2940" i="99"/>
  <c r="AC2940" i="99"/>
  <c r="AT2940" i="99" s="1"/>
  <c r="AB2940" i="99"/>
  <c r="AA2940" i="99"/>
  <c r="X2940" i="99"/>
  <c r="AR2940" i="99" s="1"/>
  <c r="W2940" i="99"/>
  <c r="AQ2940" i="99" s="1"/>
  <c r="V2940" i="99"/>
  <c r="AP2940" i="99" s="1"/>
  <c r="U2940" i="99"/>
  <c r="T2940" i="99"/>
  <c r="O2940" i="99"/>
  <c r="Y2940" i="99" s="1"/>
  <c r="AS2940" i="99" s="1"/>
  <c r="J2940" i="99"/>
  <c r="A2940" i="99"/>
  <c r="Z2940" i="99" s="1"/>
  <c r="AM2939" i="99"/>
  <c r="AD2939" i="99"/>
  <c r="AC2939" i="99"/>
  <c r="AT2939" i="99" s="1"/>
  <c r="AB2939" i="99"/>
  <c r="AA2939" i="99"/>
  <c r="X2939" i="99"/>
  <c r="AR2939" i="99" s="1"/>
  <c r="W2939" i="99"/>
  <c r="AL2939" i="99" s="1"/>
  <c r="V2939" i="99"/>
  <c r="AP2939" i="99" s="1"/>
  <c r="U2939" i="99"/>
  <c r="AO2939" i="99" s="1"/>
  <c r="T2939" i="99"/>
  <c r="O2939" i="99"/>
  <c r="Y2939" i="99" s="1"/>
  <c r="AS2939" i="99" s="1"/>
  <c r="J2939" i="99"/>
  <c r="A2939" i="99"/>
  <c r="Z2939" i="99" s="1"/>
  <c r="AO2935" i="99"/>
  <c r="AH2935" i="99"/>
  <c r="AG2935" i="99"/>
  <c r="AF2935" i="99"/>
  <c r="AE2935" i="99"/>
  <c r="AD2935" i="99"/>
  <c r="AC2935" i="99"/>
  <c r="AT2935" i="99" s="1"/>
  <c r="AB2935" i="99"/>
  <c r="AA2935" i="99"/>
  <c r="X2935" i="99"/>
  <c r="AR2935" i="99" s="1"/>
  <c r="W2935" i="99"/>
  <c r="AQ2935" i="99" s="1"/>
  <c r="V2935" i="99"/>
  <c r="AP2935" i="99" s="1"/>
  <c r="U2935" i="99"/>
  <c r="AJ2935" i="99" s="1"/>
  <c r="T2935" i="99"/>
  <c r="O2935" i="99"/>
  <c r="J2935" i="99"/>
  <c r="A2935" i="99"/>
  <c r="Z2935" i="99" s="1"/>
  <c r="AH2934" i="99"/>
  <c r="AG2934" i="99"/>
  <c r="AF2934" i="99"/>
  <c r="AE2934" i="99"/>
  <c r="AD2934" i="99"/>
  <c r="AC2934" i="99"/>
  <c r="AT2934" i="99" s="1"/>
  <c r="AB2934" i="99"/>
  <c r="AA2934" i="99"/>
  <c r="X2934" i="99"/>
  <c r="AM2934" i="99" s="1"/>
  <c r="W2934" i="99"/>
  <c r="AL2934" i="99" s="1"/>
  <c r="V2934" i="99"/>
  <c r="AP2934" i="99" s="1"/>
  <c r="U2934" i="99"/>
  <c r="AO2934" i="99" s="1"/>
  <c r="T2934" i="99"/>
  <c r="O2934" i="99"/>
  <c r="Y2934" i="99" s="1"/>
  <c r="AS2934" i="99" s="1"/>
  <c r="J2934" i="99"/>
  <c r="A2934" i="99"/>
  <c r="Z2934" i="99" s="1"/>
  <c r="AQ2933" i="99"/>
  <c r="AP2933" i="99"/>
  <c r="AL2933" i="99"/>
  <c r="AK2933" i="99"/>
  <c r="AH2933" i="99"/>
  <c r="AG2933" i="99"/>
  <c r="AF2933" i="99"/>
  <c r="AE2933" i="99"/>
  <c r="AD2933" i="99"/>
  <c r="AC2933" i="99"/>
  <c r="AT2933" i="99" s="1"/>
  <c r="AB2933" i="99"/>
  <c r="AA2933" i="99"/>
  <c r="X2933" i="99"/>
  <c r="AR2933" i="99" s="1"/>
  <c r="V2933" i="99"/>
  <c r="U2933" i="99"/>
  <c r="AJ2933" i="99" s="1"/>
  <c r="T2933" i="99"/>
  <c r="O2933" i="99"/>
  <c r="J2933" i="99"/>
  <c r="A2933" i="99"/>
  <c r="Z2933" i="99" s="1"/>
  <c r="AT2932" i="99"/>
  <c r="AD2932" i="99"/>
  <c r="AC2932" i="99"/>
  <c r="AB2932" i="99"/>
  <c r="AA2932" i="99"/>
  <c r="X2932" i="99"/>
  <c r="AR2932" i="99" s="1"/>
  <c r="W2932" i="99"/>
  <c r="AQ2932" i="99" s="1"/>
  <c r="V2932" i="99"/>
  <c r="AK2932" i="99" s="1"/>
  <c r="U2932" i="99"/>
  <c r="AO2932" i="99" s="1"/>
  <c r="T2932" i="99"/>
  <c r="O2932" i="99"/>
  <c r="J2932" i="99"/>
  <c r="A2932" i="99"/>
  <c r="Z2932" i="99" s="1"/>
  <c r="AD2931" i="99"/>
  <c r="AC2931" i="99"/>
  <c r="AT2931" i="99" s="1"/>
  <c r="AB2931" i="99"/>
  <c r="AA2931" i="99"/>
  <c r="X2931" i="99"/>
  <c r="AM2931" i="99" s="1"/>
  <c r="W2931" i="99"/>
  <c r="AQ2931" i="99" s="1"/>
  <c r="V2931" i="99"/>
  <c r="AP2931" i="99" s="1"/>
  <c r="U2931" i="99"/>
  <c r="AO2931" i="99" s="1"/>
  <c r="T2931" i="99"/>
  <c r="Y2931" i="99" s="1"/>
  <c r="AS2931" i="99" s="1"/>
  <c r="O2931" i="99"/>
  <c r="J2931" i="99"/>
  <c r="A2931" i="99"/>
  <c r="Z2931" i="99" s="1"/>
  <c r="AQ2930" i="99"/>
  <c r="AL2930" i="99"/>
  <c r="AD2930" i="99"/>
  <c r="AC2930" i="99"/>
  <c r="AB2930" i="99"/>
  <c r="AA2930" i="99"/>
  <c r="X2930" i="99"/>
  <c r="W2930" i="99"/>
  <c r="V2930" i="99"/>
  <c r="AK2930" i="99" s="1"/>
  <c r="U2930" i="99"/>
  <c r="AO2930" i="99" s="1"/>
  <c r="T2930" i="99"/>
  <c r="O2930" i="99"/>
  <c r="J2930" i="99"/>
  <c r="AR2929" i="99"/>
  <c r="AD2929" i="99"/>
  <c r="AC2929" i="99"/>
  <c r="AB2929" i="99"/>
  <c r="AA2929" i="99"/>
  <c r="X2929" i="99"/>
  <c r="AM2929" i="99" s="1"/>
  <c r="W2929" i="99"/>
  <c r="AQ2929" i="99" s="1"/>
  <c r="V2929" i="99"/>
  <c r="AP2929" i="99" s="1"/>
  <c r="U2929" i="99"/>
  <c r="AO2929" i="99" s="1"/>
  <c r="T2929" i="99"/>
  <c r="O2929" i="99"/>
  <c r="J2929" i="99"/>
  <c r="Y2929" i="99" s="1"/>
  <c r="AS2929" i="99" s="1"/>
  <c r="AP2928" i="99"/>
  <c r="AM2928" i="99"/>
  <c r="AD2928" i="99"/>
  <c r="AC2928" i="99"/>
  <c r="AB2928" i="99"/>
  <c r="AA2928" i="99"/>
  <c r="X2928" i="99"/>
  <c r="AR2928" i="99" s="1"/>
  <c r="W2928" i="99"/>
  <c r="V2928" i="99"/>
  <c r="AK2928" i="99" s="1"/>
  <c r="U2928" i="99"/>
  <c r="AO2928" i="99" s="1"/>
  <c r="T2928" i="99"/>
  <c r="O2928" i="99"/>
  <c r="J2928" i="99"/>
  <c r="AD2927" i="99"/>
  <c r="AC2927" i="99"/>
  <c r="AB2927" i="99"/>
  <c r="AA2927" i="99"/>
  <c r="X2927" i="99"/>
  <c r="AM2927" i="99" s="1"/>
  <c r="W2927" i="99"/>
  <c r="AQ2927" i="99" s="1"/>
  <c r="V2927" i="99"/>
  <c r="AP2927" i="99" s="1"/>
  <c r="U2927" i="99"/>
  <c r="T2927" i="99"/>
  <c r="O2927" i="99"/>
  <c r="J2927" i="99"/>
  <c r="Y2927" i="99" s="1"/>
  <c r="AS2927" i="99" s="1"/>
  <c r="AD2926" i="99"/>
  <c r="AC2926" i="99"/>
  <c r="AB2926" i="99"/>
  <c r="AA2926" i="99"/>
  <c r="X2926" i="99"/>
  <c r="W2926" i="99"/>
  <c r="V2926" i="99"/>
  <c r="AK2926" i="99" s="1"/>
  <c r="U2926" i="99"/>
  <c r="AO2926" i="99" s="1"/>
  <c r="T2926" i="99"/>
  <c r="O2926" i="99"/>
  <c r="J2926" i="99"/>
  <c r="AY2925" i="99"/>
  <c r="AM2925" i="99"/>
  <c r="AD2925" i="99"/>
  <c r="AC2925" i="99"/>
  <c r="AB2925" i="99"/>
  <c r="AA2925" i="99"/>
  <c r="X2925" i="99"/>
  <c r="AR2925" i="99" s="1"/>
  <c r="W2925" i="99"/>
  <c r="V2925" i="99"/>
  <c r="U2925" i="99"/>
  <c r="AJ2925" i="99" s="1"/>
  <c r="T2925" i="99"/>
  <c r="O2925" i="99"/>
  <c r="J2925" i="99"/>
  <c r="AZ2924" i="99"/>
  <c r="AL2924" i="99"/>
  <c r="AD2924" i="99"/>
  <c r="AC2924" i="99"/>
  <c r="AB2924" i="99"/>
  <c r="AA2924" i="99"/>
  <c r="X2924" i="99"/>
  <c r="AM2924" i="99" s="1"/>
  <c r="W2924" i="99"/>
  <c r="AQ2924" i="99" s="1"/>
  <c r="V2924" i="99"/>
  <c r="AP2924" i="99" s="1"/>
  <c r="U2924" i="99"/>
  <c r="T2924" i="99"/>
  <c r="O2924" i="99"/>
  <c r="Y2924" i="99" s="1"/>
  <c r="AS2924" i="99" s="1"/>
  <c r="J2924" i="99"/>
  <c r="AZ2923" i="99"/>
  <c r="AD2923" i="99"/>
  <c r="AC2923" i="99"/>
  <c r="AB2923" i="99"/>
  <c r="AA2923" i="99"/>
  <c r="X2923" i="99"/>
  <c r="AM2923" i="99" s="1"/>
  <c r="W2923" i="99"/>
  <c r="V2923" i="99"/>
  <c r="AP2923" i="99" s="1"/>
  <c r="U2923" i="99"/>
  <c r="AO2923" i="99" s="1"/>
  <c r="T2923" i="99"/>
  <c r="O2923" i="99"/>
  <c r="Y2923" i="99" s="1"/>
  <c r="AS2923" i="99" s="1"/>
  <c r="J2923" i="99"/>
  <c r="AP2922" i="99"/>
  <c r="AD2922" i="99"/>
  <c r="AC2922" i="99"/>
  <c r="AB2922" i="99"/>
  <c r="AA2922" i="99"/>
  <c r="Y2922" i="99"/>
  <c r="AS2922" i="99" s="1"/>
  <c r="X2922" i="99"/>
  <c r="AR2922" i="99" s="1"/>
  <c r="W2922" i="99"/>
  <c r="AQ2922" i="99" s="1"/>
  <c r="V2922" i="99"/>
  <c r="AK2922" i="99" s="1"/>
  <c r="U2922" i="99"/>
  <c r="T2922" i="99"/>
  <c r="O2922" i="99"/>
  <c r="J2922" i="99"/>
  <c r="AK2921" i="99"/>
  <c r="AD2921" i="99"/>
  <c r="AC2921" i="99"/>
  <c r="AB2921" i="99"/>
  <c r="AA2921" i="99"/>
  <c r="X2921" i="99"/>
  <c r="AR2921" i="99" s="1"/>
  <c r="W2921" i="99"/>
  <c r="AQ2921" i="99" s="1"/>
  <c r="V2921" i="99"/>
  <c r="AP2921" i="99" s="1"/>
  <c r="U2921" i="99"/>
  <c r="AJ2921" i="99" s="1"/>
  <c r="T2921" i="99"/>
  <c r="O2921" i="99"/>
  <c r="J2921" i="99"/>
  <c r="Y2921" i="99" s="1"/>
  <c r="AS2921" i="99" s="1"/>
  <c r="AL2920" i="99"/>
  <c r="AD2920" i="99"/>
  <c r="AC2920" i="99"/>
  <c r="AB2920" i="99"/>
  <c r="AA2920" i="99"/>
  <c r="X2920" i="99"/>
  <c r="AR2920" i="99" s="1"/>
  <c r="W2920" i="99"/>
  <c r="AQ2920" i="99" s="1"/>
  <c r="V2920" i="99"/>
  <c r="AP2920" i="99" s="1"/>
  <c r="U2920" i="99"/>
  <c r="T2920" i="99"/>
  <c r="O2920" i="99"/>
  <c r="J2920" i="99"/>
  <c r="AM2919" i="99"/>
  <c r="AD2919" i="99"/>
  <c r="AC2919" i="99"/>
  <c r="AB2919" i="99"/>
  <c r="AA2919" i="99"/>
  <c r="X2919" i="99"/>
  <c r="AR2919" i="99" s="1"/>
  <c r="W2919" i="99"/>
  <c r="V2919" i="99"/>
  <c r="U2919" i="99"/>
  <c r="AJ2919" i="99" s="1"/>
  <c r="T2919" i="99"/>
  <c r="O2919" i="99"/>
  <c r="J2919" i="99"/>
  <c r="AW2918" i="99"/>
  <c r="AD2918" i="99"/>
  <c r="AC2918" i="99"/>
  <c r="AB2918" i="99"/>
  <c r="AA2918" i="99"/>
  <c r="X2918" i="99"/>
  <c r="AM2918" i="99" s="1"/>
  <c r="W2918" i="99"/>
  <c r="AQ2918" i="99" s="1"/>
  <c r="V2918" i="99"/>
  <c r="AP2918" i="99" s="1"/>
  <c r="U2918" i="99"/>
  <c r="T2918" i="99"/>
  <c r="O2918" i="99"/>
  <c r="Y2918" i="99" s="1"/>
  <c r="AS2918" i="99" s="1"/>
  <c r="J2918" i="99"/>
  <c r="AO2917" i="99"/>
  <c r="AD2917" i="99"/>
  <c r="AC2917" i="99"/>
  <c r="AB2917" i="99"/>
  <c r="AA2917" i="99"/>
  <c r="X2917" i="99"/>
  <c r="W2917" i="99"/>
  <c r="AQ2917" i="99" s="1"/>
  <c r="V2917" i="99"/>
  <c r="AP2917" i="99" s="1"/>
  <c r="U2917" i="99"/>
  <c r="AJ2917" i="99" s="1"/>
  <c r="T2917" i="99"/>
  <c r="O2917" i="99"/>
  <c r="J2917" i="99"/>
  <c r="AD2916" i="99"/>
  <c r="AC2916" i="99"/>
  <c r="AB2916" i="99"/>
  <c r="AA2916" i="99"/>
  <c r="X2916" i="99"/>
  <c r="W2916" i="99"/>
  <c r="AQ2916" i="99" s="1"/>
  <c r="V2916" i="99"/>
  <c r="AP2916" i="99" s="1"/>
  <c r="U2916" i="99"/>
  <c r="AO2916" i="99" s="1"/>
  <c r="T2916" i="99"/>
  <c r="O2916" i="99"/>
  <c r="J2916" i="99"/>
  <c r="AZ2915" i="99"/>
  <c r="AK2915" i="99"/>
  <c r="AD2915" i="99"/>
  <c r="AC2915" i="99"/>
  <c r="AB2915" i="99"/>
  <c r="AA2915" i="99"/>
  <c r="X2915" i="99"/>
  <c r="AM2915" i="99" s="1"/>
  <c r="W2915" i="99"/>
  <c r="AQ2915" i="99" s="1"/>
  <c r="V2915" i="99"/>
  <c r="AP2915" i="99" s="1"/>
  <c r="U2915" i="99"/>
  <c r="AO2915" i="99" s="1"/>
  <c r="T2915" i="99"/>
  <c r="O2915" i="99"/>
  <c r="J2915" i="99"/>
  <c r="Y2915" i="99" s="1"/>
  <c r="AS2915" i="99" s="1"/>
  <c r="AW2914" i="99"/>
  <c r="AD2914" i="99"/>
  <c r="AC2914" i="99"/>
  <c r="AB2914" i="99"/>
  <c r="AA2914" i="99"/>
  <c r="X2914" i="99"/>
  <c r="AM2914" i="99" s="1"/>
  <c r="W2914" i="99"/>
  <c r="AL2914" i="99" s="1"/>
  <c r="V2914" i="99"/>
  <c r="AP2914" i="99" s="1"/>
  <c r="U2914" i="99"/>
  <c r="AO2914" i="99" s="1"/>
  <c r="T2914" i="99"/>
  <c r="O2914" i="99"/>
  <c r="J2914" i="99"/>
  <c r="AM2913" i="99"/>
  <c r="AL2913" i="99"/>
  <c r="AD2913" i="99"/>
  <c r="AC2913" i="99"/>
  <c r="AB2913" i="99"/>
  <c r="AA2913" i="99"/>
  <c r="X2913" i="99"/>
  <c r="AR2913" i="99" s="1"/>
  <c r="W2913" i="99"/>
  <c r="AQ2913" i="99" s="1"/>
  <c r="V2913" i="99"/>
  <c r="U2913" i="99"/>
  <c r="AJ2913" i="99" s="1"/>
  <c r="T2913" i="99"/>
  <c r="O2913" i="99"/>
  <c r="J2913" i="99"/>
  <c r="Y2913" i="99" s="1"/>
  <c r="AS2913" i="99" s="1"/>
  <c r="AD2912" i="99"/>
  <c r="AC2912" i="99"/>
  <c r="AB2912" i="99"/>
  <c r="AA2912" i="99"/>
  <c r="X2912" i="99"/>
  <c r="W2912" i="99"/>
  <c r="AL2912" i="99" s="1"/>
  <c r="V2912" i="99"/>
  <c r="AP2912" i="99" s="1"/>
  <c r="U2912" i="99"/>
  <c r="AO2912" i="99" s="1"/>
  <c r="T2912" i="99"/>
  <c r="O2912" i="99"/>
  <c r="Y2912" i="99" s="1"/>
  <c r="AS2912" i="99" s="1"/>
  <c r="J2912" i="99"/>
  <c r="AM2911" i="99"/>
  <c r="AD2911" i="99"/>
  <c r="AC2911" i="99"/>
  <c r="AB2911" i="99"/>
  <c r="AA2911" i="99"/>
  <c r="Y2911" i="99"/>
  <c r="AS2911" i="99" s="1"/>
  <c r="X2911" i="99"/>
  <c r="AR2911" i="99" s="1"/>
  <c r="W2911" i="99"/>
  <c r="AQ2911" i="99" s="1"/>
  <c r="V2911" i="99"/>
  <c r="AK2911" i="99" s="1"/>
  <c r="U2911" i="99"/>
  <c r="T2911" i="99"/>
  <c r="O2911" i="99"/>
  <c r="J2911" i="99"/>
  <c r="AR2910" i="99"/>
  <c r="AD2910" i="99"/>
  <c r="AC2910" i="99"/>
  <c r="AB2910" i="99"/>
  <c r="AA2910" i="99"/>
  <c r="X2910" i="99"/>
  <c r="AM2910" i="99" s="1"/>
  <c r="W2910" i="99"/>
  <c r="V2910" i="99"/>
  <c r="AP2910" i="99" s="1"/>
  <c r="U2910" i="99"/>
  <c r="AO2910" i="99" s="1"/>
  <c r="T2910" i="99"/>
  <c r="O2910" i="99"/>
  <c r="J2910" i="99"/>
  <c r="AO2909" i="99"/>
  <c r="AD2909" i="99"/>
  <c r="AC2909" i="99"/>
  <c r="AB2909" i="99"/>
  <c r="AA2909" i="99"/>
  <c r="Y2909" i="99"/>
  <c r="AS2909" i="99" s="1"/>
  <c r="X2909" i="99"/>
  <c r="AR2909" i="99" s="1"/>
  <c r="W2909" i="99"/>
  <c r="AQ2909" i="99" s="1"/>
  <c r="V2909" i="99"/>
  <c r="AP2909" i="99" s="1"/>
  <c r="U2909" i="99"/>
  <c r="AJ2909" i="99" s="1"/>
  <c r="T2909" i="99"/>
  <c r="O2909" i="99"/>
  <c r="J2909" i="99"/>
  <c r="AR2908" i="99"/>
  <c r="AM2908" i="99"/>
  <c r="AD2908" i="99"/>
  <c r="AC2908" i="99"/>
  <c r="AB2908" i="99"/>
  <c r="AA2908" i="99"/>
  <c r="X2908" i="99"/>
  <c r="W2908" i="99"/>
  <c r="AL2908" i="99" s="1"/>
  <c r="V2908" i="99"/>
  <c r="AP2908" i="99" s="1"/>
  <c r="U2908" i="99"/>
  <c r="AO2908" i="99" s="1"/>
  <c r="T2908" i="99"/>
  <c r="O2908" i="99"/>
  <c r="J2908" i="99"/>
  <c r="AO2907" i="99"/>
  <c r="AM2907" i="99"/>
  <c r="AD2907" i="99"/>
  <c r="AC2907" i="99"/>
  <c r="AB2907" i="99"/>
  <c r="AA2907" i="99"/>
  <c r="X2907" i="99"/>
  <c r="AR2907" i="99" s="1"/>
  <c r="W2907" i="99"/>
  <c r="V2907" i="99"/>
  <c r="AP2907" i="99" s="1"/>
  <c r="U2907" i="99"/>
  <c r="AJ2907" i="99" s="1"/>
  <c r="T2907" i="99"/>
  <c r="O2907" i="99"/>
  <c r="J2907" i="99"/>
  <c r="AK2906" i="99"/>
  <c r="AD2906" i="99"/>
  <c r="AC2906" i="99"/>
  <c r="AB2906" i="99"/>
  <c r="AA2906" i="99"/>
  <c r="X2906" i="99"/>
  <c r="AM2906" i="99" s="1"/>
  <c r="W2906" i="99"/>
  <c r="AL2906" i="99" s="1"/>
  <c r="V2906" i="99"/>
  <c r="AP2906" i="99" s="1"/>
  <c r="U2906" i="99"/>
  <c r="AO2906" i="99" s="1"/>
  <c r="T2906" i="99"/>
  <c r="O2906" i="99"/>
  <c r="J2906" i="99"/>
  <c r="AM2905" i="99"/>
  <c r="AD2905" i="99"/>
  <c r="AC2905" i="99"/>
  <c r="AB2905" i="99"/>
  <c r="AA2905" i="99"/>
  <c r="X2905" i="99"/>
  <c r="AR2905" i="99" s="1"/>
  <c r="W2905" i="99"/>
  <c r="V2905" i="99"/>
  <c r="U2905" i="99"/>
  <c r="AJ2905" i="99" s="1"/>
  <c r="T2905" i="99"/>
  <c r="O2905" i="99"/>
  <c r="J2905" i="99"/>
  <c r="AD2904" i="99"/>
  <c r="AC2904" i="99"/>
  <c r="AB2904" i="99"/>
  <c r="AA2904" i="99"/>
  <c r="X2904" i="99"/>
  <c r="W2904" i="99"/>
  <c r="AL2904" i="99" s="1"/>
  <c r="V2904" i="99"/>
  <c r="AP2904" i="99" s="1"/>
  <c r="U2904" i="99"/>
  <c r="AO2904" i="99" s="1"/>
  <c r="T2904" i="99"/>
  <c r="O2904" i="99"/>
  <c r="J2904" i="99"/>
  <c r="AL2903" i="99"/>
  <c r="AD2903" i="99"/>
  <c r="AC2903" i="99"/>
  <c r="AB2903" i="99"/>
  <c r="AA2903" i="99"/>
  <c r="X2903" i="99"/>
  <c r="AR2903" i="99" s="1"/>
  <c r="W2903" i="99"/>
  <c r="AQ2903" i="99" s="1"/>
  <c r="V2903" i="99"/>
  <c r="AK2903" i="99" s="1"/>
  <c r="U2903" i="99"/>
  <c r="T2903" i="99"/>
  <c r="O2903" i="99"/>
  <c r="J2903" i="99"/>
  <c r="Y2903" i="99" s="1"/>
  <c r="AS2903" i="99" s="1"/>
  <c r="AD2902" i="99"/>
  <c r="AC2902" i="99"/>
  <c r="AB2902" i="99"/>
  <c r="AA2902" i="99"/>
  <c r="X2902" i="99"/>
  <c r="AR2902" i="99" s="1"/>
  <c r="W2902" i="99"/>
  <c r="AQ2902" i="99" s="1"/>
  <c r="V2902" i="99"/>
  <c r="U2902" i="99"/>
  <c r="AO2902" i="99" s="1"/>
  <c r="T2902" i="99"/>
  <c r="O2902" i="99"/>
  <c r="J2902" i="99"/>
  <c r="AR2901" i="99"/>
  <c r="AP2901" i="99"/>
  <c r="AD2901" i="99"/>
  <c r="AC2901" i="99"/>
  <c r="AB2901" i="99"/>
  <c r="AA2901" i="99"/>
  <c r="X2901" i="99"/>
  <c r="AM2901" i="99" s="1"/>
  <c r="W2901" i="99"/>
  <c r="AQ2901" i="99" s="1"/>
  <c r="V2901" i="99"/>
  <c r="AK2901" i="99" s="1"/>
  <c r="U2901" i="99"/>
  <c r="AO2901" i="99" s="1"/>
  <c r="T2901" i="99"/>
  <c r="O2901" i="99"/>
  <c r="J2901" i="99"/>
  <c r="AQ2900" i="99"/>
  <c r="AP2900" i="99"/>
  <c r="AD2900" i="99"/>
  <c r="AC2900" i="99"/>
  <c r="AB2900" i="99"/>
  <c r="AA2900" i="99"/>
  <c r="Y2900" i="99"/>
  <c r="AS2900" i="99" s="1"/>
  <c r="X2900" i="99"/>
  <c r="W2900" i="99"/>
  <c r="V2900" i="99"/>
  <c r="AK2900" i="99" s="1"/>
  <c r="U2900" i="99"/>
  <c r="T2900" i="99"/>
  <c r="O2900" i="99"/>
  <c r="J2900" i="99"/>
  <c r="AD2899" i="99"/>
  <c r="AC2899" i="99"/>
  <c r="AB2899" i="99"/>
  <c r="AA2899" i="99"/>
  <c r="X2899" i="99"/>
  <c r="AM2899" i="99" s="1"/>
  <c r="W2899" i="99"/>
  <c r="AQ2899" i="99" s="1"/>
  <c r="V2899" i="99"/>
  <c r="AK2899" i="99" s="1"/>
  <c r="U2899" i="99"/>
  <c r="T2899" i="99"/>
  <c r="O2899" i="99"/>
  <c r="J2899" i="99"/>
  <c r="AQ2898" i="99"/>
  <c r="AO2898" i="99"/>
  <c r="AD2898" i="99"/>
  <c r="AC2898" i="99"/>
  <c r="AB2898" i="99"/>
  <c r="AA2898" i="99"/>
  <c r="X2898" i="99"/>
  <c r="W2898" i="99"/>
  <c r="V2898" i="99"/>
  <c r="U2898" i="99"/>
  <c r="AJ2898" i="99" s="1"/>
  <c r="T2898" i="99"/>
  <c r="O2898" i="99"/>
  <c r="J2898" i="99"/>
  <c r="AR2897" i="99"/>
  <c r="AO2897" i="99"/>
  <c r="AK2897" i="99"/>
  <c r="AD2897" i="99"/>
  <c r="AC2897" i="99"/>
  <c r="AB2897" i="99"/>
  <c r="AA2897" i="99"/>
  <c r="X2897" i="99"/>
  <c r="AM2897" i="99" s="1"/>
  <c r="W2897" i="99"/>
  <c r="AQ2897" i="99" s="1"/>
  <c r="V2897" i="99"/>
  <c r="AP2897" i="99" s="1"/>
  <c r="U2897" i="99"/>
  <c r="AJ2897" i="99" s="1"/>
  <c r="AN2897" i="99" s="1"/>
  <c r="T2897" i="99"/>
  <c r="O2897" i="99"/>
  <c r="J2897" i="99"/>
  <c r="AR2896" i="99"/>
  <c r="AM2896" i="99"/>
  <c r="AD2896" i="99"/>
  <c r="AC2896" i="99"/>
  <c r="AB2896" i="99"/>
  <c r="AA2896" i="99"/>
  <c r="X2896" i="99"/>
  <c r="W2896" i="99"/>
  <c r="AQ2896" i="99" s="1"/>
  <c r="V2896" i="99"/>
  <c r="AK2896" i="99" s="1"/>
  <c r="U2896" i="99"/>
  <c r="T2896" i="99"/>
  <c r="O2896" i="99"/>
  <c r="Y2896" i="99" s="1"/>
  <c r="AS2896" i="99" s="1"/>
  <c r="J2896" i="99"/>
  <c r="AM2895" i="99"/>
  <c r="AD2895" i="99"/>
  <c r="AC2895" i="99"/>
  <c r="AB2895" i="99"/>
  <c r="AA2895" i="99"/>
  <c r="X2895" i="99"/>
  <c r="AR2895" i="99" s="1"/>
  <c r="W2895" i="99"/>
  <c r="AQ2895" i="99" s="1"/>
  <c r="V2895" i="99"/>
  <c r="U2895" i="99"/>
  <c r="AJ2895" i="99" s="1"/>
  <c r="T2895" i="99"/>
  <c r="O2895" i="99"/>
  <c r="J2895" i="99"/>
  <c r="Y2895" i="99" s="1"/>
  <c r="AS2895" i="99" s="1"/>
  <c r="AP2894" i="99"/>
  <c r="AD2894" i="99"/>
  <c r="AC2894" i="99"/>
  <c r="AB2894" i="99"/>
  <c r="AA2894" i="99"/>
  <c r="X2894" i="99"/>
  <c r="W2894" i="99"/>
  <c r="AQ2894" i="99" s="1"/>
  <c r="V2894" i="99"/>
  <c r="AK2894" i="99" s="1"/>
  <c r="U2894" i="99"/>
  <c r="AO2894" i="99" s="1"/>
  <c r="T2894" i="99"/>
  <c r="O2894" i="99"/>
  <c r="J2894" i="99"/>
  <c r="AS2893" i="99"/>
  <c r="AQ2893" i="99"/>
  <c r="AO2893" i="99"/>
  <c r="AJ2893" i="99"/>
  <c r="AD2893" i="99"/>
  <c r="AC2893" i="99"/>
  <c r="AB2893" i="99"/>
  <c r="AA2893" i="99"/>
  <c r="X2893" i="99"/>
  <c r="W2893" i="99"/>
  <c r="V2893" i="99"/>
  <c r="AP2893" i="99" s="1"/>
  <c r="T2893" i="99"/>
  <c r="O2893" i="99"/>
  <c r="Y2893" i="99" s="1"/>
  <c r="J2893" i="99"/>
  <c r="AQ2892" i="99"/>
  <c r="AD2892" i="99"/>
  <c r="AC2892" i="99"/>
  <c r="AB2892" i="99"/>
  <c r="AA2892" i="99"/>
  <c r="X2892" i="99"/>
  <c r="W2892" i="99"/>
  <c r="V2892" i="99"/>
  <c r="AP2892" i="99" s="1"/>
  <c r="U2892" i="99"/>
  <c r="AO2892" i="99" s="1"/>
  <c r="T2892" i="99"/>
  <c r="Y2892" i="99" s="1"/>
  <c r="AS2892" i="99" s="1"/>
  <c r="O2892" i="99"/>
  <c r="J2892" i="99"/>
  <c r="AN2891" i="99"/>
  <c r="AD2891" i="99"/>
  <c r="AC2891" i="99"/>
  <c r="AB2891" i="99"/>
  <c r="AA2891" i="99"/>
  <c r="X2891" i="99"/>
  <c r="AR2891" i="99" s="1"/>
  <c r="W2891" i="99"/>
  <c r="AQ2891" i="99" s="1"/>
  <c r="V2891" i="99"/>
  <c r="AP2891" i="99" s="1"/>
  <c r="U2891" i="99"/>
  <c r="AO2891" i="99" s="1"/>
  <c r="T2891" i="99"/>
  <c r="O2891" i="99"/>
  <c r="J2891" i="99"/>
  <c r="AR2890" i="99"/>
  <c r="AN2890" i="99"/>
  <c r="AD2890" i="99"/>
  <c r="AC2890" i="99"/>
  <c r="AB2890" i="99"/>
  <c r="AA2890" i="99"/>
  <c r="X2890" i="99"/>
  <c r="W2890" i="99"/>
  <c r="AQ2890" i="99" s="1"/>
  <c r="V2890" i="99"/>
  <c r="AP2890" i="99" s="1"/>
  <c r="U2890" i="99"/>
  <c r="AO2890" i="99" s="1"/>
  <c r="T2890" i="99"/>
  <c r="O2890" i="99"/>
  <c r="Y2890" i="99" s="1"/>
  <c r="AS2890" i="99" s="1"/>
  <c r="J2890" i="99"/>
  <c r="AN2889" i="99"/>
  <c r="AD2889" i="99"/>
  <c r="AC2889" i="99"/>
  <c r="AB2889" i="99"/>
  <c r="AA2889" i="99"/>
  <c r="X2889" i="99"/>
  <c r="AR2889" i="99" s="1"/>
  <c r="W2889" i="99"/>
  <c r="AQ2889" i="99" s="1"/>
  <c r="V2889" i="99"/>
  <c r="AP2889" i="99" s="1"/>
  <c r="U2889" i="99"/>
  <c r="AO2889" i="99" s="1"/>
  <c r="T2889" i="99"/>
  <c r="O2889" i="99"/>
  <c r="J2889" i="99"/>
  <c r="AP2888" i="99"/>
  <c r="AN2888" i="99"/>
  <c r="AD2888" i="99"/>
  <c r="AC2888" i="99"/>
  <c r="AB2888" i="99"/>
  <c r="AA2888" i="99"/>
  <c r="X2888" i="99"/>
  <c r="AR2888" i="99" s="1"/>
  <c r="W2888" i="99"/>
  <c r="AQ2888" i="99" s="1"/>
  <c r="V2888" i="99"/>
  <c r="U2888" i="99"/>
  <c r="AO2888" i="99" s="1"/>
  <c r="T2888" i="99"/>
  <c r="O2888" i="99"/>
  <c r="J2888" i="99"/>
  <c r="AU2887" i="99"/>
  <c r="AP2887" i="99"/>
  <c r="AN2887" i="99"/>
  <c r="AD2887" i="99"/>
  <c r="AC2887" i="99"/>
  <c r="AB2887" i="99"/>
  <c r="AA2887" i="99"/>
  <c r="X2887" i="99"/>
  <c r="AR2887" i="99" s="1"/>
  <c r="W2887" i="99"/>
  <c r="AQ2887" i="99" s="1"/>
  <c r="V2887" i="99"/>
  <c r="U2887" i="99"/>
  <c r="AO2887" i="99" s="1"/>
  <c r="T2887" i="99"/>
  <c r="O2887" i="99"/>
  <c r="Y2887" i="99" s="1"/>
  <c r="AS2887" i="99" s="1"/>
  <c r="J2887" i="99"/>
  <c r="AZ2886" i="99"/>
  <c r="AU2886" i="99"/>
  <c r="AR2886" i="99"/>
  <c r="AN2886" i="99"/>
  <c r="AD2886" i="99"/>
  <c r="AC2886" i="99"/>
  <c r="AB2886" i="99"/>
  <c r="AA2886" i="99"/>
  <c r="X2886" i="99"/>
  <c r="W2886" i="99"/>
  <c r="AQ2886" i="99" s="1"/>
  <c r="V2886" i="99"/>
  <c r="AP2886" i="99" s="1"/>
  <c r="U2886" i="99"/>
  <c r="AO2886" i="99" s="1"/>
  <c r="T2886" i="99"/>
  <c r="O2886" i="99"/>
  <c r="J2886" i="99"/>
  <c r="AX2885" i="99"/>
  <c r="AV2885" i="99"/>
  <c r="AR2885" i="99"/>
  <c r="AN2885" i="99"/>
  <c r="AD2885" i="99"/>
  <c r="AC2885" i="99"/>
  <c r="AB2885" i="99"/>
  <c r="AA2885" i="99"/>
  <c r="Y2885" i="99"/>
  <c r="AS2885" i="99" s="1"/>
  <c r="X2885" i="99"/>
  <c r="W2885" i="99"/>
  <c r="AQ2885" i="99" s="1"/>
  <c r="V2885" i="99"/>
  <c r="AP2885" i="99" s="1"/>
  <c r="U2885" i="99"/>
  <c r="AO2885" i="99" s="1"/>
  <c r="T2885" i="99"/>
  <c r="O2885" i="99"/>
  <c r="J2885" i="99"/>
  <c r="AZ2884" i="99"/>
  <c r="AX2884" i="99"/>
  <c r="AV2884" i="99"/>
  <c r="AV2920" i="99" s="1"/>
  <c r="AZ2920" i="99" s="1"/>
  <c r="AO2884" i="99"/>
  <c r="AN2884" i="99"/>
  <c r="AD2884" i="99"/>
  <c r="AC2884" i="99"/>
  <c r="AB2884" i="99"/>
  <c r="AA2884" i="99"/>
  <c r="X2884" i="99"/>
  <c r="AR2884" i="99" s="1"/>
  <c r="W2884" i="99"/>
  <c r="AQ2884" i="99" s="1"/>
  <c r="V2884" i="99"/>
  <c r="AP2884" i="99" s="1"/>
  <c r="T2884" i="99"/>
  <c r="Y2884" i="99" s="1"/>
  <c r="AS2884" i="99" s="1"/>
  <c r="O2884" i="99"/>
  <c r="J2884" i="99"/>
  <c r="AX2883" i="99"/>
  <c r="AZ2883" i="99" s="1"/>
  <c r="AV2883" i="99"/>
  <c r="AV2919" i="99" s="1"/>
  <c r="AZ2919" i="99" s="1"/>
  <c r="AN2883" i="99"/>
  <c r="AD2883" i="99"/>
  <c r="AC2883" i="99"/>
  <c r="AB2883" i="99"/>
  <c r="AA2883" i="99"/>
  <c r="X2883" i="99"/>
  <c r="AR2883" i="99" s="1"/>
  <c r="W2883" i="99"/>
  <c r="AQ2883" i="99" s="1"/>
  <c r="V2883" i="99"/>
  <c r="AP2883" i="99" s="1"/>
  <c r="U2883" i="99"/>
  <c r="AO2883" i="99" s="1"/>
  <c r="T2883" i="99"/>
  <c r="O2883" i="99"/>
  <c r="J2883" i="99"/>
  <c r="AP2882" i="99"/>
  <c r="AN2882" i="99"/>
  <c r="AD2882" i="99"/>
  <c r="AC2882" i="99"/>
  <c r="AB2882" i="99"/>
  <c r="AA2882" i="99"/>
  <c r="X2882" i="99"/>
  <c r="AR2882" i="99" s="1"/>
  <c r="W2882" i="99"/>
  <c r="AQ2882" i="99" s="1"/>
  <c r="U2882" i="99"/>
  <c r="AO2882" i="99" s="1"/>
  <c r="T2882" i="99"/>
  <c r="Y2882" i="99" s="1"/>
  <c r="AS2882" i="99" s="1"/>
  <c r="O2882" i="99"/>
  <c r="J2882" i="99"/>
  <c r="AX2881" i="99"/>
  <c r="AV2881" i="99"/>
  <c r="AV2917" i="99" s="1"/>
  <c r="AZ2917" i="99" s="1"/>
  <c r="AN2881" i="99"/>
  <c r="AD2881" i="99"/>
  <c r="AC2881" i="99"/>
  <c r="AB2881" i="99"/>
  <c r="AA2881" i="99"/>
  <c r="Y2881" i="99"/>
  <c r="AS2881" i="99" s="1"/>
  <c r="X2881" i="99"/>
  <c r="AR2881" i="99" s="1"/>
  <c r="W2881" i="99"/>
  <c r="AQ2881" i="99" s="1"/>
  <c r="V2881" i="99"/>
  <c r="AP2881" i="99" s="1"/>
  <c r="U2881" i="99"/>
  <c r="AO2881" i="99" s="1"/>
  <c r="T2881" i="99"/>
  <c r="O2881" i="99"/>
  <c r="J2881" i="99"/>
  <c r="AZ2880" i="99"/>
  <c r="AX2880" i="99"/>
  <c r="AV2880" i="99"/>
  <c r="AV2916" i="99" s="1"/>
  <c r="AZ2916" i="99" s="1"/>
  <c r="AN2880" i="99"/>
  <c r="AD2880" i="99"/>
  <c r="AC2880" i="99"/>
  <c r="AB2880" i="99"/>
  <c r="AA2880" i="99"/>
  <c r="X2880" i="99"/>
  <c r="AR2880" i="99" s="1"/>
  <c r="W2880" i="99"/>
  <c r="AQ2880" i="99" s="1"/>
  <c r="V2880" i="99"/>
  <c r="AP2880" i="99" s="1"/>
  <c r="U2880" i="99"/>
  <c r="AO2880" i="99" s="1"/>
  <c r="T2880" i="99"/>
  <c r="O2880" i="99"/>
  <c r="J2880" i="99"/>
  <c r="Y2880" i="99" s="1"/>
  <c r="AS2880" i="99" s="1"/>
  <c r="AX2879" i="99"/>
  <c r="AZ2879" i="99" s="1"/>
  <c r="AV2879" i="99"/>
  <c r="AV2915" i="99" s="1"/>
  <c r="AQ2879" i="99"/>
  <c r="AN2879" i="99"/>
  <c r="AD2879" i="99"/>
  <c r="AC2879" i="99"/>
  <c r="AB2879" i="99"/>
  <c r="AA2879" i="99"/>
  <c r="X2879" i="99"/>
  <c r="AR2879" i="99" s="1"/>
  <c r="W2879" i="99"/>
  <c r="V2879" i="99"/>
  <c r="AP2879" i="99" s="1"/>
  <c r="U2879" i="99"/>
  <c r="AO2879" i="99" s="1"/>
  <c r="T2879" i="99"/>
  <c r="O2879" i="99"/>
  <c r="J2879" i="99"/>
  <c r="AP2878" i="99"/>
  <c r="AN2878" i="99"/>
  <c r="AD2878" i="99"/>
  <c r="AC2878" i="99"/>
  <c r="AB2878" i="99"/>
  <c r="AA2878" i="99"/>
  <c r="X2878" i="99"/>
  <c r="AR2878" i="99" s="1"/>
  <c r="W2878" i="99"/>
  <c r="AQ2878" i="99" s="1"/>
  <c r="V2878" i="99"/>
  <c r="U2878" i="99"/>
  <c r="AO2878" i="99" s="1"/>
  <c r="T2878" i="99"/>
  <c r="O2878" i="99"/>
  <c r="J2878" i="99"/>
  <c r="A2878" i="99"/>
  <c r="AN2877" i="99"/>
  <c r="AD2877" i="99"/>
  <c r="AC2877" i="99"/>
  <c r="AB2877" i="99"/>
  <c r="AA2877" i="99"/>
  <c r="X2877" i="99"/>
  <c r="AR2877" i="99" s="1"/>
  <c r="W2877" i="99"/>
  <c r="AQ2877" i="99" s="1"/>
  <c r="V2877" i="99"/>
  <c r="AP2877" i="99" s="1"/>
  <c r="U2877" i="99"/>
  <c r="AO2877" i="99" s="1"/>
  <c r="T2877" i="99"/>
  <c r="O2877" i="99"/>
  <c r="J2877" i="99"/>
  <c r="A2877" i="99"/>
  <c r="AP2876" i="99"/>
  <c r="AO2876" i="99"/>
  <c r="AN2876" i="99"/>
  <c r="AD2876" i="99"/>
  <c r="AC2876" i="99"/>
  <c r="AB2876" i="99"/>
  <c r="AA2876" i="99"/>
  <c r="Z2876" i="99"/>
  <c r="X2876" i="99"/>
  <c r="AR2876" i="99" s="1"/>
  <c r="W2876" i="99"/>
  <c r="AQ2876" i="99" s="1"/>
  <c r="V2876" i="99"/>
  <c r="U2876" i="99"/>
  <c r="T2876" i="99"/>
  <c r="O2876" i="99"/>
  <c r="J2876" i="99"/>
  <c r="J2866" i="99"/>
  <c r="J2865" i="99"/>
  <c r="AZ2804" i="99" s="1"/>
  <c r="P2864" i="99"/>
  <c r="O2864" i="99"/>
  <c r="J2864" i="99"/>
  <c r="V2863" i="99"/>
  <c r="P2863" i="99"/>
  <c r="O2863" i="99"/>
  <c r="Q2863" i="99" s="1"/>
  <c r="J2863" i="99"/>
  <c r="P2862" i="99"/>
  <c r="O2862" i="99"/>
  <c r="J2862" i="99"/>
  <c r="AO2859" i="99"/>
  <c r="AD2859" i="99"/>
  <c r="AC2859" i="99"/>
  <c r="AT2859" i="99" s="1"/>
  <c r="AB2859" i="99"/>
  <c r="AA2859" i="99"/>
  <c r="X2859" i="99"/>
  <c r="W2859" i="99"/>
  <c r="AQ2859" i="99" s="1"/>
  <c r="V2859" i="99"/>
  <c r="AP2859" i="99" s="1"/>
  <c r="U2859" i="99"/>
  <c r="AJ2859" i="99" s="1"/>
  <c r="T2859" i="99"/>
  <c r="O2859" i="99"/>
  <c r="J2859" i="99"/>
  <c r="A2859" i="99"/>
  <c r="Z2859" i="99" s="1"/>
  <c r="AQ2858" i="99"/>
  <c r="AD2858" i="99"/>
  <c r="AC2858" i="99"/>
  <c r="AT2858" i="99" s="1"/>
  <c r="AB2858" i="99"/>
  <c r="AA2858" i="99"/>
  <c r="X2858" i="99"/>
  <c r="AM2858" i="99" s="1"/>
  <c r="W2858" i="99"/>
  <c r="AL2858" i="99" s="1"/>
  <c r="V2858" i="99"/>
  <c r="AP2858" i="99" s="1"/>
  <c r="U2858" i="99"/>
  <c r="AO2858" i="99" s="1"/>
  <c r="T2858" i="99"/>
  <c r="O2858" i="99"/>
  <c r="J2858" i="99"/>
  <c r="A2858" i="99"/>
  <c r="Z2858" i="99" s="1"/>
  <c r="AO2857" i="99"/>
  <c r="AD2857" i="99"/>
  <c r="AC2857" i="99"/>
  <c r="AT2857" i="99" s="1"/>
  <c r="AB2857" i="99"/>
  <c r="AA2857" i="99"/>
  <c r="X2857" i="99"/>
  <c r="W2857" i="99"/>
  <c r="AQ2857" i="99" s="1"/>
  <c r="V2857" i="99"/>
  <c r="AP2857" i="99" s="1"/>
  <c r="U2857" i="99"/>
  <c r="AJ2857" i="99" s="1"/>
  <c r="T2857" i="99"/>
  <c r="O2857" i="99"/>
  <c r="J2857" i="99"/>
  <c r="A2857" i="99"/>
  <c r="Z2857" i="99" s="1"/>
  <c r="AR2853" i="99"/>
  <c r="AH2853" i="99"/>
  <c r="AG2853" i="99"/>
  <c r="AF2853" i="99"/>
  <c r="AE2853" i="99"/>
  <c r="AD2853" i="99"/>
  <c r="AC2853" i="99"/>
  <c r="AT2853" i="99" s="1"/>
  <c r="AB2853" i="99"/>
  <c r="AA2853" i="99"/>
  <c r="X2853" i="99"/>
  <c r="AM2853" i="99" s="1"/>
  <c r="W2853" i="99"/>
  <c r="AL2853" i="99" s="1"/>
  <c r="V2853" i="99"/>
  <c r="AP2853" i="99" s="1"/>
  <c r="U2853" i="99"/>
  <c r="AO2853" i="99" s="1"/>
  <c r="T2853" i="99"/>
  <c r="O2853" i="99"/>
  <c r="Y2853" i="99" s="1"/>
  <c r="AS2853" i="99" s="1"/>
  <c r="J2853" i="99"/>
  <c r="A2853" i="99"/>
  <c r="Z2853" i="99" s="1"/>
  <c r="AO2852" i="99"/>
  <c r="AH2852" i="99"/>
  <c r="AG2852" i="99"/>
  <c r="AF2852" i="99"/>
  <c r="AE2852" i="99"/>
  <c r="AD2852" i="99"/>
  <c r="AC2852" i="99"/>
  <c r="AT2852" i="99" s="1"/>
  <c r="AB2852" i="99"/>
  <c r="AA2852" i="99"/>
  <c r="X2852" i="99"/>
  <c r="AR2852" i="99" s="1"/>
  <c r="W2852" i="99"/>
  <c r="AQ2852" i="99" s="1"/>
  <c r="V2852" i="99"/>
  <c r="AP2852" i="99" s="1"/>
  <c r="U2852" i="99"/>
  <c r="AJ2852" i="99" s="1"/>
  <c r="T2852" i="99"/>
  <c r="O2852" i="99"/>
  <c r="J2852" i="99"/>
  <c r="A2852" i="99"/>
  <c r="Z2852" i="99" s="1"/>
  <c r="AQ2851" i="99"/>
  <c r="AL2851" i="99"/>
  <c r="AH2851" i="99"/>
  <c r="AG2851" i="99"/>
  <c r="AF2851" i="99"/>
  <c r="AE2851" i="99"/>
  <c r="AD2851" i="99"/>
  <c r="AC2851" i="99"/>
  <c r="AT2851" i="99" s="1"/>
  <c r="AB2851" i="99"/>
  <c r="AA2851" i="99"/>
  <c r="X2851" i="99"/>
  <c r="AR2851" i="99" s="1"/>
  <c r="V2851" i="99"/>
  <c r="U2851" i="99"/>
  <c r="T2851" i="99"/>
  <c r="O2851" i="99"/>
  <c r="J2851" i="99"/>
  <c r="A2851" i="99"/>
  <c r="Z2851" i="99" s="1"/>
  <c r="AD2850" i="99"/>
  <c r="AC2850" i="99"/>
  <c r="AT2850" i="99" s="1"/>
  <c r="AB2850" i="99"/>
  <c r="AA2850" i="99"/>
  <c r="X2850" i="99"/>
  <c r="W2850" i="99"/>
  <c r="V2850" i="99"/>
  <c r="AP2850" i="99" s="1"/>
  <c r="U2850" i="99"/>
  <c r="AJ2850" i="99" s="1"/>
  <c r="T2850" i="99"/>
  <c r="O2850" i="99"/>
  <c r="J2850" i="99"/>
  <c r="A2850" i="99"/>
  <c r="Z2850" i="99" s="1"/>
  <c r="AJ2849" i="99"/>
  <c r="AD2849" i="99"/>
  <c r="AC2849" i="99"/>
  <c r="AT2849" i="99" s="1"/>
  <c r="AB2849" i="99"/>
  <c r="AA2849" i="99"/>
  <c r="X2849" i="99"/>
  <c r="AR2849" i="99" s="1"/>
  <c r="W2849" i="99"/>
  <c r="V2849" i="99"/>
  <c r="U2849" i="99"/>
  <c r="AO2849" i="99" s="1"/>
  <c r="T2849" i="99"/>
  <c r="O2849" i="99"/>
  <c r="J2849" i="99"/>
  <c r="A2849" i="99"/>
  <c r="Z2849" i="99" s="1"/>
  <c r="AD2848" i="99"/>
  <c r="AC2848" i="99"/>
  <c r="AB2848" i="99"/>
  <c r="AA2848" i="99"/>
  <c r="X2848" i="99"/>
  <c r="AM2848" i="99" s="1"/>
  <c r="W2848" i="99"/>
  <c r="AQ2848" i="99" s="1"/>
  <c r="V2848" i="99"/>
  <c r="AP2848" i="99" s="1"/>
  <c r="U2848" i="99"/>
  <c r="AJ2848" i="99" s="1"/>
  <c r="T2848" i="99"/>
  <c r="O2848" i="99"/>
  <c r="J2848" i="99"/>
  <c r="AD2847" i="99"/>
  <c r="AC2847" i="99"/>
  <c r="AB2847" i="99"/>
  <c r="AA2847" i="99"/>
  <c r="X2847" i="99"/>
  <c r="AR2847" i="99" s="1"/>
  <c r="W2847" i="99"/>
  <c r="V2847" i="99"/>
  <c r="U2847" i="99"/>
  <c r="AO2847" i="99" s="1"/>
  <c r="T2847" i="99"/>
  <c r="O2847" i="99"/>
  <c r="J2847" i="99"/>
  <c r="AO2846" i="99"/>
  <c r="AD2846" i="99"/>
  <c r="AC2846" i="99"/>
  <c r="AB2846" i="99"/>
  <c r="AA2846" i="99"/>
  <c r="X2846" i="99"/>
  <c r="W2846" i="99"/>
  <c r="AQ2846" i="99" s="1"/>
  <c r="V2846" i="99"/>
  <c r="AP2846" i="99" s="1"/>
  <c r="U2846" i="99"/>
  <c r="AJ2846" i="99" s="1"/>
  <c r="T2846" i="99"/>
  <c r="Y2846" i="99" s="1"/>
  <c r="AS2846" i="99" s="1"/>
  <c r="O2846" i="99"/>
  <c r="J2846" i="99"/>
  <c r="AM2845" i="99"/>
  <c r="AD2845" i="99"/>
  <c r="AC2845" i="99"/>
  <c r="AB2845" i="99"/>
  <c r="AA2845" i="99"/>
  <c r="X2845" i="99"/>
  <c r="AR2845" i="99" s="1"/>
  <c r="W2845" i="99"/>
  <c r="V2845" i="99"/>
  <c r="U2845" i="99"/>
  <c r="AO2845" i="99" s="1"/>
  <c r="T2845" i="99"/>
  <c r="O2845" i="99"/>
  <c r="J2845" i="99"/>
  <c r="AL2844" i="99"/>
  <c r="AD2844" i="99"/>
  <c r="AC2844" i="99"/>
  <c r="AB2844" i="99"/>
  <c r="AA2844" i="99"/>
  <c r="X2844" i="99"/>
  <c r="AM2844" i="99" s="1"/>
  <c r="W2844" i="99"/>
  <c r="AQ2844" i="99" s="1"/>
  <c r="V2844" i="99"/>
  <c r="AP2844" i="99" s="1"/>
  <c r="U2844" i="99"/>
  <c r="AO2844" i="99" s="1"/>
  <c r="T2844" i="99"/>
  <c r="O2844" i="99"/>
  <c r="J2844" i="99"/>
  <c r="Y2844" i="99" s="1"/>
  <c r="AS2844" i="99" s="1"/>
  <c r="AY2843" i="99"/>
  <c r="AD2843" i="99"/>
  <c r="AC2843" i="99"/>
  <c r="AB2843" i="99"/>
  <c r="AA2843" i="99"/>
  <c r="X2843" i="99"/>
  <c r="AM2843" i="99" s="1"/>
  <c r="W2843" i="99"/>
  <c r="AL2843" i="99" s="1"/>
  <c r="V2843" i="99"/>
  <c r="AP2843" i="99" s="1"/>
  <c r="U2843" i="99"/>
  <c r="AO2843" i="99" s="1"/>
  <c r="T2843" i="99"/>
  <c r="O2843" i="99"/>
  <c r="J2843" i="99"/>
  <c r="AZ2842" i="99"/>
  <c r="AQ2842" i="99"/>
  <c r="AD2842" i="99"/>
  <c r="AC2842" i="99"/>
  <c r="AB2842" i="99"/>
  <c r="AA2842" i="99"/>
  <c r="X2842" i="99"/>
  <c r="W2842" i="99"/>
  <c r="AL2842" i="99" s="1"/>
  <c r="V2842" i="99"/>
  <c r="U2842" i="99"/>
  <c r="AO2842" i="99" s="1"/>
  <c r="T2842" i="99"/>
  <c r="O2842" i="99"/>
  <c r="J2842" i="99"/>
  <c r="AZ2841" i="99"/>
  <c r="AP2841" i="99"/>
  <c r="AD2841" i="99"/>
  <c r="AC2841" i="99"/>
  <c r="AB2841" i="99"/>
  <c r="AA2841" i="99"/>
  <c r="Y2841" i="99"/>
  <c r="AS2841" i="99" s="1"/>
  <c r="X2841" i="99"/>
  <c r="AR2841" i="99" s="1"/>
  <c r="W2841" i="99"/>
  <c r="AQ2841" i="99" s="1"/>
  <c r="V2841" i="99"/>
  <c r="AK2841" i="99" s="1"/>
  <c r="U2841" i="99"/>
  <c r="AJ2841" i="99" s="1"/>
  <c r="T2841" i="99"/>
  <c r="O2841" i="99"/>
  <c r="J2841" i="99"/>
  <c r="AR2840" i="99"/>
  <c r="AQ2840" i="99"/>
  <c r="AD2840" i="99"/>
  <c r="AC2840" i="99"/>
  <c r="AB2840" i="99"/>
  <c r="AA2840" i="99"/>
  <c r="X2840" i="99"/>
  <c r="AM2840" i="99" s="1"/>
  <c r="W2840" i="99"/>
  <c r="AL2840" i="99" s="1"/>
  <c r="V2840" i="99"/>
  <c r="AP2840" i="99" s="1"/>
  <c r="U2840" i="99"/>
  <c r="AO2840" i="99" s="1"/>
  <c r="T2840" i="99"/>
  <c r="O2840" i="99"/>
  <c r="J2840" i="99"/>
  <c r="AK2839" i="99"/>
  <c r="AD2839" i="99"/>
  <c r="AC2839" i="99"/>
  <c r="AB2839" i="99"/>
  <c r="AA2839" i="99"/>
  <c r="X2839" i="99"/>
  <c r="W2839" i="99"/>
  <c r="V2839" i="99"/>
  <c r="AP2839" i="99" s="1"/>
  <c r="U2839" i="99"/>
  <c r="AO2839" i="99" s="1"/>
  <c r="T2839" i="99"/>
  <c r="O2839" i="99"/>
  <c r="J2839" i="99"/>
  <c r="AR2838" i="99"/>
  <c r="AM2838" i="99"/>
  <c r="AD2838" i="99"/>
  <c r="AC2838" i="99"/>
  <c r="AB2838" i="99"/>
  <c r="AA2838" i="99"/>
  <c r="X2838" i="99"/>
  <c r="W2838" i="99"/>
  <c r="V2838" i="99"/>
  <c r="AP2838" i="99" s="1"/>
  <c r="U2838" i="99"/>
  <c r="AO2838" i="99" s="1"/>
  <c r="T2838" i="99"/>
  <c r="O2838" i="99"/>
  <c r="J2838" i="99"/>
  <c r="AD2837" i="99"/>
  <c r="AC2837" i="99"/>
  <c r="AB2837" i="99"/>
  <c r="AA2837" i="99"/>
  <c r="X2837" i="99"/>
  <c r="W2837" i="99"/>
  <c r="V2837" i="99"/>
  <c r="AP2837" i="99" s="1"/>
  <c r="U2837" i="99"/>
  <c r="AO2837" i="99" s="1"/>
  <c r="T2837" i="99"/>
  <c r="O2837" i="99"/>
  <c r="J2837" i="99"/>
  <c r="AW2836" i="99"/>
  <c r="AQ2836" i="99"/>
  <c r="AD2836" i="99"/>
  <c r="AC2836" i="99"/>
  <c r="AB2836" i="99"/>
  <c r="AA2836" i="99"/>
  <c r="X2836" i="99"/>
  <c r="W2836" i="99"/>
  <c r="AL2836" i="99" s="1"/>
  <c r="V2836" i="99"/>
  <c r="U2836" i="99"/>
  <c r="AO2836" i="99" s="1"/>
  <c r="T2836" i="99"/>
  <c r="O2836" i="99"/>
  <c r="J2836" i="99"/>
  <c r="AM2835" i="99"/>
  <c r="AD2835" i="99"/>
  <c r="AC2835" i="99"/>
  <c r="AB2835" i="99"/>
  <c r="AA2835" i="99"/>
  <c r="X2835" i="99"/>
  <c r="AR2835" i="99" s="1"/>
  <c r="W2835" i="99"/>
  <c r="V2835" i="99"/>
  <c r="U2835" i="99"/>
  <c r="AO2835" i="99" s="1"/>
  <c r="T2835" i="99"/>
  <c r="O2835" i="99"/>
  <c r="J2835" i="99"/>
  <c r="AQ2834" i="99"/>
  <c r="AD2834" i="99"/>
  <c r="AC2834" i="99"/>
  <c r="AB2834" i="99"/>
  <c r="AA2834" i="99"/>
  <c r="X2834" i="99"/>
  <c r="AR2834" i="99" s="1"/>
  <c r="W2834" i="99"/>
  <c r="AL2834" i="99" s="1"/>
  <c r="V2834" i="99"/>
  <c r="U2834" i="99"/>
  <c r="AO2834" i="99" s="1"/>
  <c r="T2834" i="99"/>
  <c r="O2834" i="99"/>
  <c r="J2834" i="99"/>
  <c r="AP2833" i="99"/>
  <c r="AD2833" i="99"/>
  <c r="AC2833" i="99"/>
  <c r="AB2833" i="99"/>
  <c r="AA2833" i="99"/>
  <c r="X2833" i="99"/>
  <c r="W2833" i="99"/>
  <c r="V2833" i="99"/>
  <c r="AK2833" i="99" s="1"/>
  <c r="U2833" i="99"/>
  <c r="AO2833" i="99" s="1"/>
  <c r="T2833" i="99"/>
  <c r="O2833" i="99"/>
  <c r="J2833" i="99"/>
  <c r="AW2832" i="99"/>
  <c r="AM2832" i="99"/>
  <c r="AD2832" i="99"/>
  <c r="AC2832" i="99"/>
  <c r="AB2832" i="99"/>
  <c r="AA2832" i="99"/>
  <c r="X2832" i="99"/>
  <c r="AR2832" i="99" s="1"/>
  <c r="W2832" i="99"/>
  <c r="V2832" i="99"/>
  <c r="U2832" i="99"/>
  <c r="AJ2832" i="99" s="1"/>
  <c r="T2832" i="99"/>
  <c r="O2832" i="99"/>
  <c r="J2832" i="99"/>
  <c r="AD2831" i="99"/>
  <c r="AC2831" i="99"/>
  <c r="AB2831" i="99"/>
  <c r="AA2831" i="99"/>
  <c r="X2831" i="99"/>
  <c r="W2831" i="99"/>
  <c r="AL2831" i="99" s="1"/>
  <c r="V2831" i="99"/>
  <c r="AP2831" i="99" s="1"/>
  <c r="U2831" i="99"/>
  <c r="AO2831" i="99" s="1"/>
  <c r="T2831" i="99"/>
  <c r="O2831" i="99"/>
  <c r="J2831" i="99"/>
  <c r="AM2830" i="99"/>
  <c r="AL2830" i="99"/>
  <c r="AD2830" i="99"/>
  <c r="AC2830" i="99"/>
  <c r="AB2830" i="99"/>
  <c r="AA2830" i="99"/>
  <c r="X2830" i="99"/>
  <c r="AR2830" i="99" s="1"/>
  <c r="W2830" i="99"/>
  <c r="AQ2830" i="99" s="1"/>
  <c r="V2830" i="99"/>
  <c r="AK2830" i="99" s="1"/>
  <c r="U2830" i="99"/>
  <c r="T2830" i="99"/>
  <c r="O2830" i="99"/>
  <c r="J2830" i="99"/>
  <c r="Y2830" i="99" s="1"/>
  <c r="AS2830" i="99" s="1"/>
  <c r="AD2829" i="99"/>
  <c r="AC2829" i="99"/>
  <c r="AB2829" i="99"/>
  <c r="AA2829" i="99"/>
  <c r="X2829" i="99"/>
  <c r="AR2829" i="99" s="1"/>
  <c r="W2829" i="99"/>
  <c r="V2829" i="99"/>
  <c r="AP2829" i="99" s="1"/>
  <c r="U2829" i="99"/>
  <c r="AO2829" i="99" s="1"/>
  <c r="T2829" i="99"/>
  <c r="O2829" i="99"/>
  <c r="J2829" i="99"/>
  <c r="AP2828" i="99"/>
  <c r="AD2828" i="99"/>
  <c r="AC2828" i="99"/>
  <c r="AB2828" i="99"/>
  <c r="AA2828" i="99"/>
  <c r="Y2828" i="99"/>
  <c r="AS2828" i="99" s="1"/>
  <c r="X2828" i="99"/>
  <c r="AR2828" i="99" s="1"/>
  <c r="W2828" i="99"/>
  <c r="AQ2828" i="99" s="1"/>
  <c r="V2828" i="99"/>
  <c r="AK2828" i="99" s="1"/>
  <c r="U2828" i="99"/>
  <c r="AJ2828" i="99" s="1"/>
  <c r="T2828" i="99"/>
  <c r="O2828" i="99"/>
  <c r="J2828" i="99"/>
  <c r="AR2827" i="99"/>
  <c r="AQ2827" i="99"/>
  <c r="AD2827" i="99"/>
  <c r="AC2827" i="99"/>
  <c r="AB2827" i="99"/>
  <c r="AA2827" i="99"/>
  <c r="X2827" i="99"/>
  <c r="AM2827" i="99" s="1"/>
  <c r="W2827" i="99"/>
  <c r="AL2827" i="99" s="1"/>
  <c r="V2827" i="99"/>
  <c r="AP2827" i="99" s="1"/>
  <c r="U2827" i="99"/>
  <c r="AO2827" i="99" s="1"/>
  <c r="T2827" i="99"/>
  <c r="O2827" i="99"/>
  <c r="J2827" i="99"/>
  <c r="AO2826" i="99"/>
  <c r="AM2826" i="99"/>
  <c r="AD2826" i="99"/>
  <c r="AC2826" i="99"/>
  <c r="AB2826" i="99"/>
  <c r="AA2826" i="99"/>
  <c r="X2826" i="99"/>
  <c r="AR2826" i="99" s="1"/>
  <c r="W2826" i="99"/>
  <c r="V2826" i="99"/>
  <c r="AP2826" i="99" s="1"/>
  <c r="U2826" i="99"/>
  <c r="AJ2826" i="99" s="1"/>
  <c r="T2826" i="99"/>
  <c r="O2826" i="99"/>
  <c r="J2826" i="99"/>
  <c r="AD2825" i="99"/>
  <c r="AC2825" i="99"/>
  <c r="AB2825" i="99"/>
  <c r="AA2825" i="99"/>
  <c r="X2825" i="99"/>
  <c r="AM2825" i="99" s="1"/>
  <c r="W2825" i="99"/>
  <c r="AL2825" i="99" s="1"/>
  <c r="V2825" i="99"/>
  <c r="AP2825" i="99" s="1"/>
  <c r="U2825" i="99"/>
  <c r="AO2825" i="99" s="1"/>
  <c r="T2825" i="99"/>
  <c r="O2825" i="99"/>
  <c r="J2825" i="99"/>
  <c r="AQ2824" i="99"/>
  <c r="AD2824" i="99"/>
  <c r="AC2824" i="99"/>
  <c r="AB2824" i="99"/>
  <c r="AA2824" i="99"/>
  <c r="Y2824" i="99"/>
  <c r="AS2824" i="99" s="1"/>
  <c r="X2824" i="99"/>
  <c r="AR2824" i="99" s="1"/>
  <c r="W2824" i="99"/>
  <c r="AL2824" i="99" s="1"/>
  <c r="V2824" i="99"/>
  <c r="U2824" i="99"/>
  <c r="T2824" i="99"/>
  <c r="O2824" i="99"/>
  <c r="J2824" i="99"/>
  <c r="AQ2823" i="99"/>
  <c r="AO2823" i="99"/>
  <c r="AD2823" i="99"/>
  <c r="AC2823" i="99"/>
  <c r="AB2823" i="99"/>
  <c r="AA2823" i="99"/>
  <c r="X2823" i="99"/>
  <c r="AR2823" i="99" s="1"/>
  <c r="W2823" i="99"/>
  <c r="AL2823" i="99" s="1"/>
  <c r="V2823" i="99"/>
  <c r="AP2823" i="99" s="1"/>
  <c r="U2823" i="99"/>
  <c r="AJ2823" i="99" s="1"/>
  <c r="T2823" i="99"/>
  <c r="O2823" i="99"/>
  <c r="J2823" i="99"/>
  <c r="AQ2822" i="99"/>
  <c r="AD2822" i="99"/>
  <c r="AC2822" i="99"/>
  <c r="AB2822" i="99"/>
  <c r="AA2822" i="99"/>
  <c r="X2822" i="99"/>
  <c r="W2822" i="99"/>
  <c r="AL2822" i="99" s="1"/>
  <c r="V2822" i="99"/>
  <c r="U2822" i="99"/>
  <c r="T2822" i="99"/>
  <c r="O2822" i="99"/>
  <c r="J2822" i="99"/>
  <c r="Y2822" i="99" s="1"/>
  <c r="AS2822" i="99" s="1"/>
  <c r="AD2821" i="99"/>
  <c r="AC2821" i="99"/>
  <c r="AB2821" i="99"/>
  <c r="AA2821" i="99"/>
  <c r="X2821" i="99"/>
  <c r="W2821" i="99"/>
  <c r="AL2821" i="99" s="1"/>
  <c r="V2821" i="99"/>
  <c r="AP2821" i="99" s="1"/>
  <c r="U2821" i="99"/>
  <c r="AO2821" i="99" s="1"/>
  <c r="T2821" i="99"/>
  <c r="O2821" i="99"/>
  <c r="J2821" i="99"/>
  <c r="AP2820" i="99"/>
  <c r="AD2820" i="99"/>
  <c r="AC2820" i="99"/>
  <c r="AB2820" i="99"/>
  <c r="AA2820" i="99"/>
  <c r="X2820" i="99"/>
  <c r="W2820" i="99"/>
  <c r="AQ2820" i="99" s="1"/>
  <c r="V2820" i="99"/>
  <c r="AK2820" i="99" s="1"/>
  <c r="U2820" i="99"/>
  <c r="T2820" i="99"/>
  <c r="O2820" i="99"/>
  <c r="J2820" i="99"/>
  <c r="Y2820" i="99" s="1"/>
  <c r="AS2820" i="99" s="1"/>
  <c r="AP2819" i="99"/>
  <c r="AD2819" i="99"/>
  <c r="AC2819" i="99"/>
  <c r="AB2819" i="99"/>
  <c r="AA2819" i="99"/>
  <c r="X2819" i="99"/>
  <c r="W2819" i="99"/>
  <c r="AQ2819" i="99" s="1"/>
  <c r="V2819" i="99"/>
  <c r="AK2819" i="99" s="1"/>
  <c r="U2819" i="99"/>
  <c r="T2819" i="99"/>
  <c r="O2819" i="99"/>
  <c r="J2819" i="99"/>
  <c r="AQ2818" i="99"/>
  <c r="AO2818" i="99"/>
  <c r="AD2818" i="99"/>
  <c r="AC2818" i="99"/>
  <c r="AB2818" i="99"/>
  <c r="AA2818" i="99"/>
  <c r="X2818" i="99"/>
  <c r="W2818" i="99"/>
  <c r="V2818" i="99"/>
  <c r="U2818" i="99"/>
  <c r="AJ2818" i="99" s="1"/>
  <c r="T2818" i="99"/>
  <c r="O2818" i="99"/>
  <c r="J2818" i="99"/>
  <c r="AP2817" i="99"/>
  <c r="AD2817" i="99"/>
  <c r="AC2817" i="99"/>
  <c r="AB2817" i="99"/>
  <c r="AA2817" i="99"/>
  <c r="X2817" i="99"/>
  <c r="AM2817" i="99" s="1"/>
  <c r="W2817" i="99"/>
  <c r="AQ2817" i="99" s="1"/>
  <c r="V2817" i="99"/>
  <c r="AK2817" i="99" s="1"/>
  <c r="U2817" i="99"/>
  <c r="AO2817" i="99" s="1"/>
  <c r="T2817" i="99"/>
  <c r="O2817" i="99"/>
  <c r="J2817" i="99"/>
  <c r="AQ2816" i="99"/>
  <c r="AP2816" i="99"/>
  <c r="AD2816" i="99"/>
  <c r="AC2816" i="99"/>
  <c r="AB2816" i="99"/>
  <c r="AA2816" i="99"/>
  <c r="X2816" i="99"/>
  <c r="W2816" i="99"/>
  <c r="V2816" i="99"/>
  <c r="AK2816" i="99" s="1"/>
  <c r="U2816" i="99"/>
  <c r="AO2816" i="99" s="1"/>
  <c r="T2816" i="99"/>
  <c r="Y2816" i="99" s="1"/>
  <c r="AS2816" i="99" s="1"/>
  <c r="O2816" i="99"/>
  <c r="J2816" i="99"/>
  <c r="AQ2815" i="99"/>
  <c r="AD2815" i="99"/>
  <c r="AC2815" i="99"/>
  <c r="AB2815" i="99"/>
  <c r="AA2815" i="99"/>
  <c r="X2815" i="99"/>
  <c r="W2815" i="99"/>
  <c r="V2815" i="99"/>
  <c r="AP2815" i="99" s="1"/>
  <c r="U2815" i="99"/>
  <c r="T2815" i="99"/>
  <c r="O2815" i="99"/>
  <c r="J2815" i="99"/>
  <c r="AO2814" i="99"/>
  <c r="AD2814" i="99"/>
  <c r="AC2814" i="99"/>
  <c r="AB2814" i="99"/>
  <c r="AA2814" i="99"/>
  <c r="X2814" i="99"/>
  <c r="AM2814" i="99" s="1"/>
  <c r="W2814" i="99"/>
  <c r="AQ2814" i="99" s="1"/>
  <c r="V2814" i="99"/>
  <c r="AK2814" i="99" s="1"/>
  <c r="U2814" i="99"/>
  <c r="AJ2814" i="99" s="1"/>
  <c r="AN2814" i="99" s="1"/>
  <c r="T2814" i="99"/>
  <c r="O2814" i="99"/>
  <c r="Y2814" i="99" s="1"/>
  <c r="AS2814" i="99" s="1"/>
  <c r="J2814" i="99"/>
  <c r="AQ2813" i="99"/>
  <c r="AD2813" i="99"/>
  <c r="AC2813" i="99"/>
  <c r="AB2813" i="99"/>
  <c r="AA2813" i="99"/>
  <c r="X2813" i="99"/>
  <c r="W2813" i="99"/>
  <c r="V2813" i="99"/>
  <c r="AP2813" i="99" s="1"/>
  <c r="U2813" i="99"/>
  <c r="AO2813" i="99" s="1"/>
  <c r="T2813" i="99"/>
  <c r="O2813" i="99"/>
  <c r="J2813" i="99"/>
  <c r="AD2812" i="99"/>
  <c r="AC2812" i="99"/>
  <c r="AB2812" i="99"/>
  <c r="AA2812" i="99"/>
  <c r="X2812" i="99"/>
  <c r="W2812" i="99"/>
  <c r="AQ2812" i="99" s="1"/>
  <c r="V2812" i="99"/>
  <c r="U2812" i="99"/>
  <c r="T2812" i="99"/>
  <c r="O2812" i="99"/>
  <c r="J2812" i="99"/>
  <c r="AQ2811" i="99"/>
  <c r="AO2811" i="99"/>
  <c r="AJ2811" i="99"/>
  <c r="AD2811" i="99"/>
  <c r="AC2811" i="99"/>
  <c r="AB2811" i="99"/>
  <c r="AA2811" i="99"/>
  <c r="X2811" i="99"/>
  <c r="W2811" i="99"/>
  <c r="V2811" i="99"/>
  <c r="T2811" i="99"/>
  <c r="O2811" i="99"/>
  <c r="J2811" i="99"/>
  <c r="AR2810" i="99"/>
  <c r="AO2810" i="99"/>
  <c r="AM2810" i="99"/>
  <c r="AD2810" i="99"/>
  <c r="AC2810" i="99"/>
  <c r="AB2810" i="99"/>
  <c r="AA2810" i="99"/>
  <c r="X2810" i="99"/>
  <c r="W2810" i="99"/>
  <c r="AQ2810" i="99" s="1"/>
  <c r="V2810" i="99"/>
  <c r="U2810" i="99"/>
  <c r="AJ2810" i="99" s="1"/>
  <c r="T2810" i="99"/>
  <c r="O2810" i="99"/>
  <c r="J2810" i="99"/>
  <c r="AN2809" i="99"/>
  <c r="AD2809" i="99"/>
  <c r="AC2809" i="99"/>
  <c r="AB2809" i="99"/>
  <c r="AA2809" i="99"/>
  <c r="X2809" i="99"/>
  <c r="AR2809" i="99" s="1"/>
  <c r="W2809" i="99"/>
  <c r="AQ2809" i="99" s="1"/>
  <c r="V2809" i="99"/>
  <c r="AP2809" i="99" s="1"/>
  <c r="U2809" i="99"/>
  <c r="AO2809" i="99" s="1"/>
  <c r="T2809" i="99"/>
  <c r="O2809" i="99"/>
  <c r="J2809" i="99"/>
  <c r="AN2808" i="99"/>
  <c r="AD2808" i="99"/>
  <c r="AC2808" i="99"/>
  <c r="AB2808" i="99"/>
  <c r="AA2808" i="99"/>
  <c r="X2808" i="99"/>
  <c r="AR2808" i="99" s="1"/>
  <c r="W2808" i="99"/>
  <c r="AQ2808" i="99" s="1"/>
  <c r="V2808" i="99"/>
  <c r="AP2808" i="99" s="1"/>
  <c r="U2808" i="99"/>
  <c r="AO2808" i="99" s="1"/>
  <c r="T2808" i="99"/>
  <c r="O2808" i="99"/>
  <c r="J2808" i="99"/>
  <c r="AN2807" i="99"/>
  <c r="AD2807" i="99"/>
  <c r="AC2807" i="99"/>
  <c r="AB2807" i="99"/>
  <c r="AA2807" i="99"/>
  <c r="X2807" i="99"/>
  <c r="AR2807" i="99" s="1"/>
  <c r="W2807" i="99"/>
  <c r="AQ2807" i="99" s="1"/>
  <c r="V2807" i="99"/>
  <c r="AP2807" i="99" s="1"/>
  <c r="U2807" i="99"/>
  <c r="AO2807" i="99" s="1"/>
  <c r="T2807" i="99"/>
  <c r="O2807" i="99"/>
  <c r="J2807" i="99"/>
  <c r="Y2807" i="99" s="1"/>
  <c r="AS2807" i="99" s="1"/>
  <c r="AN2806" i="99"/>
  <c r="AD2806" i="99"/>
  <c r="AC2806" i="99"/>
  <c r="AB2806" i="99"/>
  <c r="AA2806" i="99"/>
  <c r="X2806" i="99"/>
  <c r="AR2806" i="99" s="1"/>
  <c r="W2806" i="99"/>
  <c r="AQ2806" i="99" s="1"/>
  <c r="V2806" i="99"/>
  <c r="AP2806" i="99" s="1"/>
  <c r="U2806" i="99"/>
  <c r="AO2806" i="99" s="1"/>
  <c r="T2806" i="99"/>
  <c r="O2806" i="99"/>
  <c r="J2806" i="99"/>
  <c r="AZ2805" i="99"/>
  <c r="AU2805" i="99"/>
  <c r="AR2805" i="99"/>
  <c r="AN2805" i="99"/>
  <c r="AD2805" i="99"/>
  <c r="AC2805" i="99"/>
  <c r="AB2805" i="99"/>
  <c r="AA2805" i="99"/>
  <c r="X2805" i="99"/>
  <c r="W2805" i="99"/>
  <c r="AQ2805" i="99" s="1"/>
  <c r="V2805" i="99"/>
  <c r="AP2805" i="99" s="1"/>
  <c r="U2805" i="99"/>
  <c r="AO2805" i="99" s="1"/>
  <c r="T2805" i="99"/>
  <c r="O2805" i="99"/>
  <c r="J2805" i="99"/>
  <c r="Y2805" i="99" s="1"/>
  <c r="AS2805" i="99" s="1"/>
  <c r="AU2804" i="99"/>
  <c r="AN2804" i="99"/>
  <c r="AD2804" i="99"/>
  <c r="AC2804" i="99"/>
  <c r="AB2804" i="99"/>
  <c r="AA2804" i="99"/>
  <c r="X2804" i="99"/>
  <c r="AR2804" i="99" s="1"/>
  <c r="W2804" i="99"/>
  <c r="AQ2804" i="99" s="1"/>
  <c r="V2804" i="99"/>
  <c r="AP2804" i="99" s="1"/>
  <c r="U2804" i="99"/>
  <c r="AO2804" i="99" s="1"/>
  <c r="T2804" i="99"/>
  <c r="O2804" i="99"/>
  <c r="J2804" i="99"/>
  <c r="Y2804" i="99" s="1"/>
  <c r="AS2804" i="99" s="1"/>
  <c r="AV2803" i="99"/>
  <c r="AV2839" i="99" s="1"/>
  <c r="AZ2839" i="99" s="1"/>
  <c r="AN2803" i="99"/>
  <c r="AD2803" i="99"/>
  <c r="AC2803" i="99"/>
  <c r="AB2803" i="99"/>
  <c r="AA2803" i="99"/>
  <c r="X2803" i="99"/>
  <c r="AR2803" i="99" s="1"/>
  <c r="W2803" i="99"/>
  <c r="AQ2803" i="99" s="1"/>
  <c r="V2803" i="99"/>
  <c r="AP2803" i="99" s="1"/>
  <c r="U2803" i="99"/>
  <c r="AO2803" i="99" s="1"/>
  <c r="T2803" i="99"/>
  <c r="O2803" i="99"/>
  <c r="J2803" i="99"/>
  <c r="Y2803" i="99" s="1"/>
  <c r="AS2803" i="99" s="1"/>
  <c r="AV2802" i="99"/>
  <c r="AZ2802" i="99" s="1"/>
  <c r="AO2802" i="99"/>
  <c r="AN2802" i="99"/>
  <c r="AD2802" i="99"/>
  <c r="AC2802" i="99"/>
  <c r="AB2802" i="99"/>
  <c r="AA2802" i="99"/>
  <c r="X2802" i="99"/>
  <c r="AR2802" i="99" s="1"/>
  <c r="W2802" i="99"/>
  <c r="AQ2802" i="99" s="1"/>
  <c r="V2802" i="99"/>
  <c r="AP2802" i="99" s="1"/>
  <c r="T2802" i="99"/>
  <c r="O2802" i="99"/>
  <c r="J2802" i="99"/>
  <c r="AZ2801" i="99"/>
  <c r="AV2801" i="99"/>
  <c r="AV2837" i="99" s="1"/>
  <c r="AZ2837" i="99" s="1"/>
  <c r="AO2801" i="99"/>
  <c r="AN2801" i="99"/>
  <c r="AD2801" i="99"/>
  <c r="AC2801" i="99"/>
  <c r="AB2801" i="99"/>
  <c r="AA2801" i="99"/>
  <c r="X2801" i="99"/>
  <c r="AR2801" i="99" s="1"/>
  <c r="W2801" i="99"/>
  <c r="AQ2801" i="99" s="1"/>
  <c r="V2801" i="99"/>
  <c r="AP2801" i="99" s="1"/>
  <c r="U2801" i="99"/>
  <c r="T2801" i="99"/>
  <c r="O2801" i="99"/>
  <c r="J2801" i="99"/>
  <c r="AV2800" i="99"/>
  <c r="AP2800" i="99"/>
  <c r="AN2800" i="99"/>
  <c r="AD2800" i="99"/>
  <c r="AC2800" i="99"/>
  <c r="AB2800" i="99"/>
  <c r="AA2800" i="99"/>
  <c r="X2800" i="99"/>
  <c r="AR2800" i="99" s="1"/>
  <c r="W2800" i="99"/>
  <c r="AQ2800" i="99" s="1"/>
  <c r="U2800" i="99"/>
  <c r="AO2800" i="99" s="1"/>
  <c r="T2800" i="99"/>
  <c r="O2800" i="99"/>
  <c r="J2800" i="99"/>
  <c r="Y2800" i="99" s="1"/>
  <c r="AS2800" i="99" s="1"/>
  <c r="AV2799" i="99"/>
  <c r="AN2799" i="99"/>
  <c r="AD2799" i="99"/>
  <c r="AC2799" i="99"/>
  <c r="AB2799" i="99"/>
  <c r="AA2799" i="99"/>
  <c r="X2799" i="99"/>
  <c r="AR2799" i="99" s="1"/>
  <c r="W2799" i="99"/>
  <c r="AQ2799" i="99" s="1"/>
  <c r="V2799" i="99"/>
  <c r="AP2799" i="99" s="1"/>
  <c r="U2799" i="99"/>
  <c r="AO2799" i="99" s="1"/>
  <c r="T2799" i="99"/>
  <c r="O2799" i="99"/>
  <c r="J2799" i="99"/>
  <c r="AV2798" i="99"/>
  <c r="AN2798" i="99"/>
  <c r="AD2798" i="99"/>
  <c r="AC2798" i="99"/>
  <c r="AB2798" i="99"/>
  <c r="AA2798" i="99"/>
  <c r="X2798" i="99"/>
  <c r="AR2798" i="99" s="1"/>
  <c r="W2798" i="99"/>
  <c r="AQ2798" i="99" s="1"/>
  <c r="V2798" i="99"/>
  <c r="AP2798" i="99" s="1"/>
  <c r="U2798" i="99"/>
  <c r="AO2798" i="99" s="1"/>
  <c r="T2798" i="99"/>
  <c r="O2798" i="99"/>
  <c r="J2798" i="99"/>
  <c r="AX2797" i="99"/>
  <c r="AV2797" i="99"/>
  <c r="AV2833" i="99" s="1"/>
  <c r="AZ2833" i="99" s="1"/>
  <c r="AN2797" i="99"/>
  <c r="AD2797" i="99"/>
  <c r="AC2797" i="99"/>
  <c r="AB2797" i="99"/>
  <c r="AA2797" i="99"/>
  <c r="X2797" i="99"/>
  <c r="AR2797" i="99" s="1"/>
  <c r="W2797" i="99"/>
  <c r="AQ2797" i="99" s="1"/>
  <c r="V2797" i="99"/>
  <c r="AP2797" i="99" s="1"/>
  <c r="U2797" i="99"/>
  <c r="AO2797" i="99" s="1"/>
  <c r="T2797" i="99"/>
  <c r="O2797" i="99"/>
  <c r="J2797" i="99"/>
  <c r="AN2796" i="99"/>
  <c r="AD2796" i="99"/>
  <c r="AC2796" i="99"/>
  <c r="AB2796" i="99"/>
  <c r="AA2796" i="99"/>
  <c r="X2796" i="99"/>
  <c r="AR2796" i="99" s="1"/>
  <c r="W2796" i="99"/>
  <c r="AQ2796" i="99" s="1"/>
  <c r="AT2796" i="99" s="1"/>
  <c r="V2796" i="99"/>
  <c r="AP2796" i="99" s="1"/>
  <c r="U2796" i="99"/>
  <c r="AO2796" i="99" s="1"/>
  <c r="T2796" i="99"/>
  <c r="O2796" i="99"/>
  <c r="J2796" i="99"/>
  <c r="AN2795" i="99"/>
  <c r="AD2795" i="99"/>
  <c r="AC2795" i="99"/>
  <c r="AB2795" i="99"/>
  <c r="AA2795" i="99"/>
  <c r="X2795" i="99"/>
  <c r="AR2795" i="99" s="1"/>
  <c r="W2795" i="99"/>
  <c r="AQ2795" i="99" s="1"/>
  <c r="V2795" i="99"/>
  <c r="AP2795" i="99" s="1"/>
  <c r="U2795" i="99"/>
  <c r="AO2795" i="99" s="1"/>
  <c r="T2795" i="99"/>
  <c r="Y2795" i="99" s="1"/>
  <c r="AS2795" i="99" s="1"/>
  <c r="O2795" i="99"/>
  <c r="J2795" i="99"/>
  <c r="A2795" i="99"/>
  <c r="AN2794" i="99"/>
  <c r="AD2794" i="99"/>
  <c r="AC2794" i="99"/>
  <c r="AB2794" i="99"/>
  <c r="AA2794" i="99"/>
  <c r="Z2794" i="99"/>
  <c r="X2794" i="99"/>
  <c r="AR2794" i="99" s="1"/>
  <c r="W2794" i="99"/>
  <c r="AQ2794" i="99" s="1"/>
  <c r="V2794" i="99"/>
  <c r="AP2794" i="99" s="1"/>
  <c r="AT2794" i="99" s="1"/>
  <c r="U2794" i="99"/>
  <c r="AO2794" i="99" s="1"/>
  <c r="T2794" i="99"/>
  <c r="O2794" i="99"/>
  <c r="J2794" i="99"/>
  <c r="J2784" i="99"/>
  <c r="J2783" i="99"/>
  <c r="AZ2722" i="99" s="1"/>
  <c r="P2782" i="99"/>
  <c r="O2782" i="99"/>
  <c r="K2779" i="99" s="1"/>
  <c r="J2782" i="99"/>
  <c r="V2781" i="99"/>
  <c r="P2781" i="99"/>
  <c r="O2781" i="99"/>
  <c r="J2781" i="99"/>
  <c r="Q2781" i="99" s="1"/>
  <c r="P2780" i="99"/>
  <c r="O2780" i="99"/>
  <c r="J2780" i="99"/>
  <c r="Q2780" i="99" s="1"/>
  <c r="AT2777" i="99"/>
  <c r="AD2777" i="99"/>
  <c r="AC2777" i="99"/>
  <c r="AB2777" i="99"/>
  <c r="AA2777" i="99"/>
  <c r="X2777" i="99"/>
  <c r="AR2777" i="99" s="1"/>
  <c r="W2777" i="99"/>
  <c r="AQ2777" i="99" s="1"/>
  <c r="V2777" i="99"/>
  <c r="U2777" i="99"/>
  <c r="T2777" i="99"/>
  <c r="O2777" i="99"/>
  <c r="J2777" i="99"/>
  <c r="A2777" i="99"/>
  <c r="Z2777" i="99" s="1"/>
  <c r="AD2776" i="99"/>
  <c r="AC2776" i="99"/>
  <c r="AT2776" i="99" s="1"/>
  <c r="AB2776" i="99"/>
  <c r="AA2776" i="99"/>
  <c r="X2776" i="99"/>
  <c r="W2776" i="99"/>
  <c r="AQ2776" i="99" s="1"/>
  <c r="V2776" i="99"/>
  <c r="AP2776" i="99" s="1"/>
  <c r="U2776" i="99"/>
  <c r="AO2776" i="99" s="1"/>
  <c r="T2776" i="99"/>
  <c r="Y2776" i="99" s="1"/>
  <c r="AS2776" i="99" s="1"/>
  <c r="O2776" i="99"/>
  <c r="J2776" i="99"/>
  <c r="A2776" i="99"/>
  <c r="Z2776" i="99" s="1"/>
  <c r="AT2775" i="99"/>
  <c r="AJ2775" i="99"/>
  <c r="AD2775" i="99"/>
  <c r="AC2775" i="99"/>
  <c r="AB2775" i="99"/>
  <c r="AA2775" i="99"/>
  <c r="X2775" i="99"/>
  <c r="AR2775" i="99" s="1"/>
  <c r="W2775" i="99"/>
  <c r="AQ2775" i="99" s="1"/>
  <c r="V2775" i="99"/>
  <c r="U2775" i="99"/>
  <c r="AO2775" i="99" s="1"/>
  <c r="T2775" i="99"/>
  <c r="O2775" i="99"/>
  <c r="J2775" i="99"/>
  <c r="Y2775" i="99" s="1"/>
  <c r="AS2775" i="99" s="1"/>
  <c r="A2775" i="99"/>
  <c r="Z2775" i="99" s="1"/>
  <c r="AR2771" i="99"/>
  <c r="AL2771" i="99"/>
  <c r="AH2771" i="99"/>
  <c r="AG2771" i="99"/>
  <c r="AF2771" i="99"/>
  <c r="AE2771" i="99"/>
  <c r="AD2771" i="99"/>
  <c r="AC2771" i="99"/>
  <c r="AT2771" i="99" s="1"/>
  <c r="AB2771" i="99"/>
  <c r="AA2771" i="99"/>
  <c r="X2771" i="99"/>
  <c r="AM2771" i="99" s="1"/>
  <c r="W2771" i="99"/>
  <c r="AQ2771" i="99" s="1"/>
  <c r="V2771" i="99"/>
  <c r="AP2771" i="99" s="1"/>
  <c r="U2771" i="99"/>
  <c r="AJ2771" i="99" s="1"/>
  <c r="T2771" i="99"/>
  <c r="O2771" i="99"/>
  <c r="J2771" i="99"/>
  <c r="A2771" i="99"/>
  <c r="Z2771" i="99" s="1"/>
  <c r="AM2770" i="99"/>
  <c r="AJ2770" i="99"/>
  <c r="AH2770" i="99"/>
  <c r="AH2849" i="99" s="1"/>
  <c r="AG2770" i="99"/>
  <c r="AF2770" i="99"/>
  <c r="AE2770" i="99"/>
  <c r="AE2849" i="99" s="1"/>
  <c r="AD2770" i="99"/>
  <c r="AC2770" i="99"/>
  <c r="AT2770" i="99" s="1"/>
  <c r="AB2770" i="99"/>
  <c r="AA2770" i="99"/>
  <c r="X2770" i="99"/>
  <c r="AR2770" i="99" s="1"/>
  <c r="W2770" i="99"/>
  <c r="AL2770" i="99" s="1"/>
  <c r="V2770" i="99"/>
  <c r="AK2770" i="99" s="1"/>
  <c r="U2770" i="99"/>
  <c r="AO2770" i="99" s="1"/>
  <c r="T2770" i="99"/>
  <c r="O2770" i="99"/>
  <c r="J2770" i="99"/>
  <c r="A2770" i="99"/>
  <c r="Z2770" i="99" s="1"/>
  <c r="AQ2769" i="99"/>
  <c r="AP2769" i="99"/>
  <c r="AO2769" i="99"/>
  <c r="AL2769" i="99"/>
  <c r="AJ2769" i="99"/>
  <c r="AH2769" i="99"/>
  <c r="AG2769" i="99"/>
  <c r="AF2769" i="99"/>
  <c r="AE2769" i="99"/>
  <c r="AD2769" i="99"/>
  <c r="AC2769" i="99"/>
  <c r="AT2769" i="99" s="1"/>
  <c r="AB2769" i="99"/>
  <c r="AA2769" i="99"/>
  <c r="X2769" i="99"/>
  <c r="V2769" i="99"/>
  <c r="AK2769" i="99" s="1"/>
  <c r="U2769" i="99"/>
  <c r="T2769" i="99"/>
  <c r="O2769" i="99"/>
  <c r="J2769" i="99"/>
  <c r="A2769" i="99"/>
  <c r="Z2769" i="99" s="1"/>
  <c r="AT2768" i="99"/>
  <c r="AD2768" i="99"/>
  <c r="AC2768" i="99"/>
  <c r="AB2768" i="99"/>
  <c r="AA2768" i="99"/>
  <c r="X2768" i="99"/>
  <c r="AR2768" i="99" s="1"/>
  <c r="W2768" i="99"/>
  <c r="AQ2768" i="99" s="1"/>
  <c r="V2768" i="99"/>
  <c r="U2768" i="99"/>
  <c r="T2768" i="99"/>
  <c r="O2768" i="99"/>
  <c r="J2768" i="99"/>
  <c r="A2768" i="99"/>
  <c r="Z2768" i="99" s="1"/>
  <c r="AD2767" i="99"/>
  <c r="AC2767" i="99"/>
  <c r="AT2767" i="99" s="1"/>
  <c r="AB2767" i="99"/>
  <c r="AA2767" i="99"/>
  <c r="X2767" i="99"/>
  <c r="AM2767" i="99" s="1"/>
  <c r="W2767" i="99"/>
  <c r="V2767" i="99"/>
  <c r="AP2767" i="99" s="1"/>
  <c r="U2767" i="99"/>
  <c r="AO2767" i="99" s="1"/>
  <c r="T2767" i="99"/>
  <c r="O2767" i="99"/>
  <c r="Y2767" i="99" s="1"/>
  <c r="AS2767" i="99" s="1"/>
  <c r="J2767" i="99"/>
  <c r="A2767" i="99"/>
  <c r="Z2767" i="99" s="1"/>
  <c r="AL2766" i="99"/>
  <c r="AD2766" i="99"/>
  <c r="AC2766" i="99"/>
  <c r="AB2766" i="99"/>
  <c r="AA2766" i="99"/>
  <c r="X2766" i="99"/>
  <c r="AR2766" i="99" s="1"/>
  <c r="W2766" i="99"/>
  <c r="AQ2766" i="99" s="1"/>
  <c r="V2766" i="99"/>
  <c r="U2766" i="99"/>
  <c r="AJ2766" i="99" s="1"/>
  <c r="T2766" i="99"/>
  <c r="O2766" i="99"/>
  <c r="J2766" i="99"/>
  <c r="AD2765" i="99"/>
  <c r="AC2765" i="99"/>
  <c r="AB2765" i="99"/>
  <c r="AA2765" i="99"/>
  <c r="X2765" i="99"/>
  <c r="AM2765" i="99" s="1"/>
  <c r="W2765" i="99"/>
  <c r="V2765" i="99"/>
  <c r="AP2765" i="99" s="1"/>
  <c r="U2765" i="99"/>
  <c r="T2765" i="99"/>
  <c r="O2765" i="99"/>
  <c r="J2765" i="99"/>
  <c r="AD2764" i="99"/>
  <c r="AC2764" i="99"/>
  <c r="AB2764" i="99"/>
  <c r="AA2764" i="99"/>
  <c r="X2764" i="99"/>
  <c r="AR2764" i="99" s="1"/>
  <c r="W2764" i="99"/>
  <c r="AQ2764" i="99" s="1"/>
  <c r="V2764" i="99"/>
  <c r="AK2764" i="99" s="1"/>
  <c r="U2764" i="99"/>
  <c r="T2764" i="99"/>
  <c r="O2764" i="99"/>
  <c r="J2764" i="99"/>
  <c r="Y2764" i="99" s="1"/>
  <c r="AS2764" i="99" s="1"/>
  <c r="AR2763" i="99"/>
  <c r="AD2763" i="99"/>
  <c r="AC2763" i="99"/>
  <c r="AB2763" i="99"/>
  <c r="AA2763" i="99"/>
  <c r="X2763" i="99"/>
  <c r="AM2763" i="99" s="1"/>
  <c r="W2763" i="99"/>
  <c r="AL2763" i="99" s="1"/>
  <c r="V2763" i="99"/>
  <c r="AP2763" i="99" s="1"/>
  <c r="U2763" i="99"/>
  <c r="AO2763" i="99" s="1"/>
  <c r="T2763" i="99"/>
  <c r="O2763" i="99"/>
  <c r="J2763" i="99"/>
  <c r="AP2762" i="99"/>
  <c r="AD2762" i="99"/>
  <c r="AC2762" i="99"/>
  <c r="AB2762" i="99"/>
  <c r="AA2762" i="99"/>
  <c r="X2762" i="99"/>
  <c r="AR2762" i="99" s="1"/>
  <c r="W2762" i="99"/>
  <c r="AQ2762" i="99" s="1"/>
  <c r="V2762" i="99"/>
  <c r="AK2762" i="99" s="1"/>
  <c r="U2762" i="99"/>
  <c r="AJ2762" i="99" s="1"/>
  <c r="T2762" i="99"/>
  <c r="O2762" i="99"/>
  <c r="J2762" i="99"/>
  <c r="Y2762" i="99" s="1"/>
  <c r="AS2762" i="99" s="1"/>
  <c r="AY2761" i="99"/>
  <c r="AL2761" i="99"/>
  <c r="AD2761" i="99"/>
  <c r="AC2761" i="99"/>
  <c r="AB2761" i="99"/>
  <c r="AA2761" i="99"/>
  <c r="X2761" i="99"/>
  <c r="AM2761" i="99" s="1"/>
  <c r="W2761" i="99"/>
  <c r="AQ2761" i="99" s="1"/>
  <c r="V2761" i="99"/>
  <c r="AP2761" i="99" s="1"/>
  <c r="U2761" i="99"/>
  <c r="AO2761" i="99" s="1"/>
  <c r="T2761" i="99"/>
  <c r="O2761" i="99"/>
  <c r="J2761" i="99"/>
  <c r="AZ2760" i="99"/>
  <c r="AM2760" i="99"/>
  <c r="AD2760" i="99"/>
  <c r="AC2760" i="99"/>
  <c r="AB2760" i="99"/>
  <c r="AA2760" i="99"/>
  <c r="X2760" i="99"/>
  <c r="AR2760" i="99" s="1"/>
  <c r="W2760" i="99"/>
  <c r="AL2760" i="99" s="1"/>
  <c r="V2760" i="99"/>
  <c r="AP2760" i="99" s="1"/>
  <c r="U2760" i="99"/>
  <c r="AO2760" i="99" s="1"/>
  <c r="T2760" i="99"/>
  <c r="O2760" i="99"/>
  <c r="J2760" i="99"/>
  <c r="AZ2759" i="99"/>
  <c r="AM2759" i="99"/>
  <c r="AD2759" i="99"/>
  <c r="AC2759" i="99"/>
  <c r="AB2759" i="99"/>
  <c r="AA2759" i="99"/>
  <c r="X2759" i="99"/>
  <c r="AR2759" i="99" s="1"/>
  <c r="W2759" i="99"/>
  <c r="V2759" i="99"/>
  <c r="U2759" i="99"/>
  <c r="AO2759" i="99" s="1"/>
  <c r="T2759" i="99"/>
  <c r="O2759" i="99"/>
  <c r="J2759" i="99"/>
  <c r="AD2758" i="99"/>
  <c r="AC2758" i="99"/>
  <c r="AB2758" i="99"/>
  <c r="AA2758" i="99"/>
  <c r="X2758" i="99"/>
  <c r="W2758" i="99"/>
  <c r="AQ2758" i="99" s="1"/>
  <c r="V2758" i="99"/>
  <c r="AP2758" i="99" s="1"/>
  <c r="U2758" i="99"/>
  <c r="AJ2758" i="99" s="1"/>
  <c r="T2758" i="99"/>
  <c r="Y2758" i="99" s="1"/>
  <c r="AS2758" i="99" s="1"/>
  <c r="O2758" i="99"/>
  <c r="J2758" i="99"/>
  <c r="AD2757" i="99"/>
  <c r="AC2757" i="99"/>
  <c r="AB2757" i="99"/>
  <c r="AA2757" i="99"/>
  <c r="X2757" i="99"/>
  <c r="AM2757" i="99" s="1"/>
  <c r="W2757" i="99"/>
  <c r="AQ2757" i="99" s="1"/>
  <c r="V2757" i="99"/>
  <c r="AP2757" i="99" s="1"/>
  <c r="U2757" i="99"/>
  <c r="AO2757" i="99" s="1"/>
  <c r="T2757" i="99"/>
  <c r="Y2757" i="99" s="1"/>
  <c r="AS2757" i="99" s="1"/>
  <c r="O2757" i="99"/>
  <c r="J2757" i="99"/>
  <c r="AO2756" i="99"/>
  <c r="AD2756" i="99"/>
  <c r="AC2756" i="99"/>
  <c r="AB2756" i="99"/>
  <c r="AA2756" i="99"/>
  <c r="X2756" i="99"/>
  <c r="AM2756" i="99" s="1"/>
  <c r="W2756" i="99"/>
  <c r="AQ2756" i="99" s="1"/>
  <c r="V2756" i="99"/>
  <c r="AP2756" i="99" s="1"/>
  <c r="U2756" i="99"/>
  <c r="AJ2756" i="99" s="1"/>
  <c r="T2756" i="99"/>
  <c r="Y2756" i="99" s="1"/>
  <c r="AS2756" i="99" s="1"/>
  <c r="O2756" i="99"/>
  <c r="J2756" i="99"/>
  <c r="AL2755" i="99"/>
  <c r="AD2755" i="99"/>
  <c r="AC2755" i="99"/>
  <c r="AB2755" i="99"/>
  <c r="AA2755" i="99"/>
  <c r="X2755" i="99"/>
  <c r="AM2755" i="99" s="1"/>
  <c r="W2755" i="99"/>
  <c r="AQ2755" i="99" s="1"/>
  <c r="V2755" i="99"/>
  <c r="AP2755" i="99" s="1"/>
  <c r="U2755" i="99"/>
  <c r="T2755" i="99"/>
  <c r="O2755" i="99"/>
  <c r="J2755" i="99"/>
  <c r="AW2754" i="99"/>
  <c r="AD2754" i="99"/>
  <c r="AC2754" i="99"/>
  <c r="AB2754" i="99"/>
  <c r="AA2754" i="99"/>
  <c r="X2754" i="99"/>
  <c r="AM2754" i="99" s="1"/>
  <c r="W2754" i="99"/>
  <c r="V2754" i="99"/>
  <c r="AP2754" i="99" s="1"/>
  <c r="U2754" i="99"/>
  <c r="AO2754" i="99" s="1"/>
  <c r="T2754" i="99"/>
  <c r="O2754" i="99"/>
  <c r="J2754" i="99"/>
  <c r="AD2753" i="99"/>
  <c r="AC2753" i="99"/>
  <c r="AB2753" i="99"/>
  <c r="AA2753" i="99"/>
  <c r="X2753" i="99"/>
  <c r="AR2753" i="99" s="1"/>
  <c r="W2753" i="99"/>
  <c r="AL2753" i="99" s="1"/>
  <c r="V2753" i="99"/>
  <c r="AP2753" i="99" s="1"/>
  <c r="U2753" i="99"/>
  <c r="AO2753" i="99" s="1"/>
  <c r="T2753" i="99"/>
  <c r="O2753" i="99"/>
  <c r="J2753" i="99"/>
  <c r="AD2752" i="99"/>
  <c r="AC2752" i="99"/>
  <c r="AB2752" i="99"/>
  <c r="AA2752" i="99"/>
  <c r="X2752" i="99"/>
  <c r="AM2752" i="99" s="1"/>
  <c r="W2752" i="99"/>
  <c r="V2752" i="99"/>
  <c r="AP2752" i="99" s="1"/>
  <c r="U2752" i="99"/>
  <c r="AO2752" i="99" s="1"/>
  <c r="T2752" i="99"/>
  <c r="O2752" i="99"/>
  <c r="J2752" i="99"/>
  <c r="AM2751" i="99"/>
  <c r="AK2751" i="99"/>
  <c r="AD2751" i="99"/>
  <c r="AC2751" i="99"/>
  <c r="AB2751" i="99"/>
  <c r="AA2751" i="99"/>
  <c r="X2751" i="99"/>
  <c r="AR2751" i="99" s="1"/>
  <c r="W2751" i="99"/>
  <c r="AL2751" i="99" s="1"/>
  <c r="V2751" i="99"/>
  <c r="AP2751" i="99" s="1"/>
  <c r="U2751" i="99"/>
  <c r="AO2751" i="99" s="1"/>
  <c r="T2751" i="99"/>
  <c r="O2751" i="99"/>
  <c r="Y2751" i="99" s="1"/>
  <c r="AS2751" i="99" s="1"/>
  <c r="J2751" i="99"/>
  <c r="AW2750" i="99"/>
  <c r="AM2750" i="99"/>
  <c r="AD2750" i="99"/>
  <c r="AC2750" i="99"/>
  <c r="AB2750" i="99"/>
  <c r="AA2750" i="99"/>
  <c r="X2750" i="99"/>
  <c r="AR2750" i="99" s="1"/>
  <c r="W2750" i="99"/>
  <c r="V2750" i="99"/>
  <c r="U2750" i="99"/>
  <c r="AO2750" i="99" s="1"/>
  <c r="T2750" i="99"/>
  <c r="O2750" i="99"/>
  <c r="J2750" i="99"/>
  <c r="AO2749" i="99"/>
  <c r="AD2749" i="99"/>
  <c r="AC2749" i="99"/>
  <c r="AB2749" i="99"/>
  <c r="AA2749" i="99"/>
  <c r="X2749" i="99"/>
  <c r="W2749" i="99"/>
  <c r="AQ2749" i="99" s="1"/>
  <c r="V2749" i="99"/>
  <c r="AP2749" i="99" s="1"/>
  <c r="U2749" i="99"/>
  <c r="AJ2749" i="99" s="1"/>
  <c r="T2749" i="99"/>
  <c r="Y2749" i="99" s="1"/>
  <c r="AS2749" i="99" s="1"/>
  <c r="O2749" i="99"/>
  <c r="J2749" i="99"/>
  <c r="AM2748" i="99"/>
  <c r="AL2748" i="99"/>
  <c r="AD2748" i="99"/>
  <c r="AC2748" i="99"/>
  <c r="AB2748" i="99"/>
  <c r="AA2748" i="99"/>
  <c r="X2748" i="99"/>
  <c r="AR2748" i="99" s="1"/>
  <c r="W2748" i="99"/>
  <c r="AQ2748" i="99" s="1"/>
  <c r="V2748" i="99"/>
  <c r="U2748" i="99"/>
  <c r="AO2748" i="99" s="1"/>
  <c r="T2748" i="99"/>
  <c r="O2748" i="99"/>
  <c r="J2748" i="99"/>
  <c r="AD2747" i="99"/>
  <c r="AC2747" i="99"/>
  <c r="AB2747" i="99"/>
  <c r="AA2747" i="99"/>
  <c r="X2747" i="99"/>
  <c r="AM2747" i="99" s="1"/>
  <c r="W2747" i="99"/>
  <c r="AQ2747" i="99" s="1"/>
  <c r="V2747" i="99"/>
  <c r="AP2747" i="99" s="1"/>
  <c r="U2747" i="99"/>
  <c r="AO2747" i="99" s="1"/>
  <c r="T2747" i="99"/>
  <c r="O2747" i="99"/>
  <c r="J2747" i="99"/>
  <c r="AQ2746" i="99"/>
  <c r="AL2746" i="99"/>
  <c r="AD2746" i="99"/>
  <c r="AC2746" i="99"/>
  <c r="AB2746" i="99"/>
  <c r="AA2746" i="99"/>
  <c r="X2746" i="99"/>
  <c r="AR2746" i="99" s="1"/>
  <c r="W2746" i="99"/>
  <c r="V2746" i="99"/>
  <c r="AK2746" i="99" s="1"/>
  <c r="U2746" i="99"/>
  <c r="AO2746" i="99" s="1"/>
  <c r="T2746" i="99"/>
  <c r="O2746" i="99"/>
  <c r="J2746" i="99"/>
  <c r="Y2746" i="99" s="1"/>
  <c r="AS2746" i="99" s="1"/>
  <c r="AD2745" i="99"/>
  <c r="AC2745" i="99"/>
  <c r="AB2745" i="99"/>
  <c r="AA2745" i="99"/>
  <c r="X2745" i="99"/>
  <c r="AM2745" i="99" s="1"/>
  <c r="W2745" i="99"/>
  <c r="AQ2745" i="99" s="1"/>
  <c r="V2745" i="99"/>
  <c r="AP2745" i="99" s="1"/>
  <c r="U2745" i="99"/>
  <c r="AO2745" i="99" s="1"/>
  <c r="T2745" i="99"/>
  <c r="O2745" i="99"/>
  <c r="J2745" i="99"/>
  <c r="AL2744" i="99"/>
  <c r="AD2744" i="99"/>
  <c r="AC2744" i="99"/>
  <c r="AB2744" i="99"/>
  <c r="AA2744" i="99"/>
  <c r="X2744" i="99"/>
  <c r="AR2744" i="99" s="1"/>
  <c r="W2744" i="99"/>
  <c r="AQ2744" i="99" s="1"/>
  <c r="V2744" i="99"/>
  <c r="AK2744" i="99" s="1"/>
  <c r="U2744" i="99"/>
  <c r="AO2744" i="99" s="1"/>
  <c r="T2744" i="99"/>
  <c r="O2744" i="99"/>
  <c r="J2744" i="99"/>
  <c r="Y2744" i="99" s="1"/>
  <c r="AS2744" i="99" s="1"/>
  <c r="AD2743" i="99"/>
  <c r="AC2743" i="99"/>
  <c r="AB2743" i="99"/>
  <c r="AA2743" i="99"/>
  <c r="Y2743" i="99"/>
  <c r="AS2743" i="99" s="1"/>
  <c r="X2743" i="99"/>
  <c r="AM2743" i="99" s="1"/>
  <c r="W2743" i="99"/>
  <c r="AQ2743" i="99" s="1"/>
  <c r="V2743" i="99"/>
  <c r="AP2743" i="99" s="1"/>
  <c r="U2743" i="99"/>
  <c r="T2743" i="99"/>
  <c r="O2743" i="99"/>
  <c r="J2743" i="99"/>
  <c r="AP2742" i="99"/>
  <c r="AD2742" i="99"/>
  <c r="AC2742" i="99"/>
  <c r="AB2742" i="99"/>
  <c r="AA2742" i="99"/>
  <c r="X2742" i="99"/>
  <c r="AR2742" i="99" s="1"/>
  <c r="W2742" i="99"/>
  <c r="V2742" i="99"/>
  <c r="AK2742" i="99" s="1"/>
  <c r="U2742" i="99"/>
  <c r="AO2742" i="99" s="1"/>
  <c r="T2742" i="99"/>
  <c r="O2742" i="99"/>
  <c r="J2742" i="99"/>
  <c r="AO2741" i="99"/>
  <c r="AD2741" i="99"/>
  <c r="AC2741" i="99"/>
  <c r="AB2741" i="99"/>
  <c r="AA2741" i="99"/>
  <c r="X2741" i="99"/>
  <c r="W2741" i="99"/>
  <c r="AQ2741" i="99" s="1"/>
  <c r="V2741" i="99"/>
  <c r="AP2741" i="99" s="1"/>
  <c r="U2741" i="99"/>
  <c r="AJ2741" i="99" s="1"/>
  <c r="T2741" i="99"/>
  <c r="O2741" i="99"/>
  <c r="J2741" i="99"/>
  <c r="AL2740" i="99"/>
  <c r="AD2740" i="99"/>
  <c r="AC2740" i="99"/>
  <c r="AB2740" i="99"/>
  <c r="AA2740" i="99"/>
  <c r="X2740" i="99"/>
  <c r="AR2740" i="99" s="1"/>
  <c r="W2740" i="99"/>
  <c r="AQ2740" i="99" s="1"/>
  <c r="V2740" i="99"/>
  <c r="U2740" i="99"/>
  <c r="AO2740" i="99" s="1"/>
  <c r="T2740" i="99"/>
  <c r="O2740" i="99"/>
  <c r="J2740" i="99"/>
  <c r="AD2739" i="99"/>
  <c r="AC2739" i="99"/>
  <c r="AB2739" i="99"/>
  <c r="AA2739" i="99"/>
  <c r="X2739" i="99"/>
  <c r="AM2739" i="99" s="1"/>
  <c r="W2739" i="99"/>
  <c r="AQ2739" i="99" s="1"/>
  <c r="V2739" i="99"/>
  <c r="AP2739" i="99" s="1"/>
  <c r="U2739" i="99"/>
  <c r="AO2739" i="99" s="1"/>
  <c r="T2739" i="99"/>
  <c r="Y2739" i="99" s="1"/>
  <c r="AS2739" i="99" s="1"/>
  <c r="O2739" i="99"/>
  <c r="J2739" i="99"/>
  <c r="AQ2738" i="99"/>
  <c r="AD2738" i="99"/>
  <c r="AC2738" i="99"/>
  <c r="AB2738" i="99"/>
  <c r="AA2738" i="99"/>
  <c r="X2738" i="99"/>
  <c r="AR2738" i="99" s="1"/>
  <c r="W2738" i="99"/>
  <c r="V2738" i="99"/>
  <c r="AP2738" i="99" s="1"/>
  <c r="U2738" i="99"/>
  <c r="T2738" i="99"/>
  <c r="O2738" i="99"/>
  <c r="J2738" i="99"/>
  <c r="Y2738" i="99" s="1"/>
  <c r="AS2738" i="99" s="1"/>
  <c r="AO2737" i="99"/>
  <c r="AD2737" i="99"/>
  <c r="AC2737" i="99"/>
  <c r="AB2737" i="99"/>
  <c r="AA2737" i="99"/>
  <c r="X2737" i="99"/>
  <c r="AR2737" i="99" s="1"/>
  <c r="W2737" i="99"/>
  <c r="AQ2737" i="99" s="1"/>
  <c r="V2737" i="99"/>
  <c r="U2737" i="99"/>
  <c r="AJ2737" i="99" s="1"/>
  <c r="T2737" i="99"/>
  <c r="O2737" i="99"/>
  <c r="J2737" i="99"/>
  <c r="AO2736" i="99"/>
  <c r="AD2736" i="99"/>
  <c r="AC2736" i="99"/>
  <c r="AB2736" i="99"/>
  <c r="AA2736" i="99"/>
  <c r="X2736" i="99"/>
  <c r="W2736" i="99"/>
  <c r="AQ2736" i="99" s="1"/>
  <c r="V2736" i="99"/>
  <c r="AP2736" i="99" s="1"/>
  <c r="U2736" i="99"/>
  <c r="AJ2736" i="99" s="1"/>
  <c r="T2736" i="99"/>
  <c r="O2736" i="99"/>
  <c r="J2736" i="99"/>
  <c r="AP2735" i="99"/>
  <c r="AD2735" i="99"/>
  <c r="AC2735" i="99"/>
  <c r="AB2735" i="99"/>
  <c r="AA2735" i="99"/>
  <c r="Y2735" i="99"/>
  <c r="AS2735" i="99" s="1"/>
  <c r="X2735" i="99"/>
  <c r="W2735" i="99"/>
  <c r="AQ2735" i="99" s="1"/>
  <c r="V2735" i="99"/>
  <c r="AK2735" i="99" s="1"/>
  <c r="U2735" i="99"/>
  <c r="T2735" i="99"/>
  <c r="O2735" i="99"/>
  <c r="J2735" i="99"/>
  <c r="AD2734" i="99"/>
  <c r="AC2734" i="99"/>
  <c r="AB2734" i="99"/>
  <c r="AA2734" i="99"/>
  <c r="X2734" i="99"/>
  <c r="AM2734" i="99" s="1"/>
  <c r="W2734" i="99"/>
  <c r="AQ2734" i="99" s="1"/>
  <c r="V2734" i="99"/>
  <c r="AK2734" i="99" s="1"/>
  <c r="U2734" i="99"/>
  <c r="T2734" i="99"/>
  <c r="O2734" i="99"/>
  <c r="J2734" i="99"/>
  <c r="AQ2733" i="99"/>
  <c r="AD2733" i="99"/>
  <c r="AC2733" i="99"/>
  <c r="AB2733" i="99"/>
  <c r="AA2733" i="99"/>
  <c r="X2733" i="99"/>
  <c r="AM2733" i="99" s="1"/>
  <c r="W2733" i="99"/>
  <c r="V2733" i="99"/>
  <c r="U2733" i="99"/>
  <c r="AJ2733" i="99" s="1"/>
  <c r="T2733" i="99"/>
  <c r="O2733" i="99"/>
  <c r="J2733" i="99"/>
  <c r="AP2732" i="99"/>
  <c r="AK2732" i="99"/>
  <c r="AD2732" i="99"/>
  <c r="AC2732" i="99"/>
  <c r="AB2732" i="99"/>
  <c r="AA2732" i="99"/>
  <c r="X2732" i="99"/>
  <c r="W2732" i="99"/>
  <c r="AQ2732" i="99" s="1"/>
  <c r="V2732" i="99"/>
  <c r="U2732" i="99"/>
  <c r="AJ2732" i="99" s="1"/>
  <c r="T2732" i="99"/>
  <c r="O2732" i="99"/>
  <c r="J2732" i="99"/>
  <c r="AR2731" i="99"/>
  <c r="AM2731" i="99"/>
  <c r="AD2731" i="99"/>
  <c r="AC2731" i="99"/>
  <c r="AB2731" i="99"/>
  <c r="AA2731" i="99"/>
  <c r="X2731" i="99"/>
  <c r="W2731" i="99"/>
  <c r="AQ2731" i="99" s="1"/>
  <c r="V2731" i="99"/>
  <c r="AP2731" i="99" s="1"/>
  <c r="U2731" i="99"/>
  <c r="T2731" i="99"/>
  <c r="O2731" i="99"/>
  <c r="Y2731" i="99" s="1"/>
  <c r="AS2731" i="99" s="1"/>
  <c r="J2731" i="99"/>
  <c r="AO2730" i="99"/>
  <c r="AM2730" i="99"/>
  <c r="AD2730" i="99"/>
  <c r="AC2730" i="99"/>
  <c r="AB2730" i="99"/>
  <c r="AA2730" i="99"/>
  <c r="X2730" i="99"/>
  <c r="AR2730" i="99" s="1"/>
  <c r="W2730" i="99"/>
  <c r="AQ2730" i="99" s="1"/>
  <c r="V2730" i="99"/>
  <c r="U2730" i="99"/>
  <c r="AJ2730" i="99" s="1"/>
  <c r="T2730" i="99"/>
  <c r="O2730" i="99"/>
  <c r="J2730" i="99"/>
  <c r="Y2730" i="99" s="1"/>
  <c r="AS2730" i="99" s="1"/>
  <c r="AO2729" i="99"/>
  <c r="AJ2729" i="99"/>
  <c r="AD2729" i="99"/>
  <c r="AC2729" i="99"/>
  <c r="AB2729" i="99"/>
  <c r="AA2729" i="99"/>
  <c r="X2729" i="99"/>
  <c r="AM2729" i="99" s="1"/>
  <c r="W2729" i="99"/>
  <c r="AQ2729" i="99" s="1"/>
  <c r="V2729" i="99"/>
  <c r="AK2729" i="99" s="1"/>
  <c r="T2729" i="99"/>
  <c r="O2729" i="99"/>
  <c r="J2729" i="99"/>
  <c r="AP2728" i="99"/>
  <c r="AO2728" i="99"/>
  <c r="AD2728" i="99"/>
  <c r="AC2728" i="99"/>
  <c r="AB2728" i="99"/>
  <c r="AA2728" i="99"/>
  <c r="X2728" i="99"/>
  <c r="AM2728" i="99" s="1"/>
  <c r="W2728" i="99"/>
  <c r="AQ2728" i="99" s="1"/>
  <c r="V2728" i="99"/>
  <c r="AK2728" i="99" s="1"/>
  <c r="U2728" i="99"/>
  <c r="AJ2728" i="99" s="1"/>
  <c r="T2728" i="99"/>
  <c r="O2728" i="99"/>
  <c r="Y2728" i="99" s="1"/>
  <c r="AS2728" i="99" s="1"/>
  <c r="J2728" i="99"/>
  <c r="AN2727" i="99"/>
  <c r="AD2727" i="99"/>
  <c r="AC2727" i="99"/>
  <c r="AB2727" i="99"/>
  <c r="AA2727" i="99"/>
  <c r="X2727" i="99"/>
  <c r="AR2727" i="99" s="1"/>
  <c r="W2727" i="99"/>
  <c r="AQ2727" i="99" s="1"/>
  <c r="V2727" i="99"/>
  <c r="AP2727" i="99" s="1"/>
  <c r="U2727" i="99"/>
  <c r="AO2727" i="99" s="1"/>
  <c r="T2727" i="99"/>
  <c r="O2727" i="99"/>
  <c r="J2727" i="99"/>
  <c r="AQ2726" i="99"/>
  <c r="AN2726" i="99"/>
  <c r="AD2726" i="99"/>
  <c r="AC2726" i="99"/>
  <c r="AB2726" i="99"/>
  <c r="AA2726" i="99"/>
  <c r="X2726" i="99"/>
  <c r="AR2726" i="99" s="1"/>
  <c r="W2726" i="99"/>
  <c r="V2726" i="99"/>
  <c r="AP2726" i="99" s="1"/>
  <c r="U2726" i="99"/>
  <c r="AO2726" i="99" s="1"/>
  <c r="T2726" i="99"/>
  <c r="O2726" i="99"/>
  <c r="J2726" i="99"/>
  <c r="AN2725" i="99"/>
  <c r="AD2725" i="99"/>
  <c r="AC2725" i="99"/>
  <c r="AB2725" i="99"/>
  <c r="AA2725" i="99"/>
  <c r="X2725" i="99"/>
  <c r="AR2725" i="99" s="1"/>
  <c r="W2725" i="99"/>
  <c r="AQ2725" i="99" s="1"/>
  <c r="V2725" i="99"/>
  <c r="AP2725" i="99" s="1"/>
  <c r="U2725" i="99"/>
  <c r="AO2725" i="99" s="1"/>
  <c r="T2725" i="99"/>
  <c r="O2725" i="99"/>
  <c r="Y2725" i="99" s="1"/>
  <c r="AS2725" i="99" s="1"/>
  <c r="J2725" i="99"/>
  <c r="AN2724" i="99"/>
  <c r="AD2724" i="99"/>
  <c r="AC2724" i="99"/>
  <c r="AB2724" i="99"/>
  <c r="AA2724" i="99"/>
  <c r="X2724" i="99"/>
  <c r="AR2724" i="99" s="1"/>
  <c r="W2724" i="99"/>
  <c r="AQ2724" i="99" s="1"/>
  <c r="V2724" i="99"/>
  <c r="AP2724" i="99" s="1"/>
  <c r="U2724" i="99"/>
  <c r="AO2724" i="99" s="1"/>
  <c r="T2724" i="99"/>
  <c r="O2724" i="99"/>
  <c r="J2724" i="99"/>
  <c r="AZ2723" i="99"/>
  <c r="AU2723" i="99"/>
  <c r="AR2723" i="99"/>
  <c r="AN2723" i="99"/>
  <c r="AD2723" i="99"/>
  <c r="AC2723" i="99"/>
  <c r="AB2723" i="99"/>
  <c r="AA2723" i="99"/>
  <c r="X2723" i="99"/>
  <c r="W2723" i="99"/>
  <c r="AQ2723" i="99" s="1"/>
  <c r="V2723" i="99"/>
  <c r="AP2723" i="99" s="1"/>
  <c r="U2723" i="99"/>
  <c r="AO2723" i="99" s="1"/>
  <c r="T2723" i="99"/>
  <c r="O2723" i="99"/>
  <c r="J2723" i="99"/>
  <c r="AU2722" i="99"/>
  <c r="AN2722" i="99"/>
  <c r="AD2722" i="99"/>
  <c r="AC2722" i="99"/>
  <c r="AB2722" i="99"/>
  <c r="AA2722" i="99"/>
  <c r="X2722" i="99"/>
  <c r="AR2722" i="99" s="1"/>
  <c r="W2722" i="99"/>
  <c r="AQ2722" i="99" s="1"/>
  <c r="V2722" i="99"/>
  <c r="AP2722" i="99" s="1"/>
  <c r="U2722" i="99"/>
  <c r="AO2722" i="99" s="1"/>
  <c r="T2722" i="99"/>
  <c r="O2722" i="99"/>
  <c r="J2722" i="99"/>
  <c r="AV2721" i="99"/>
  <c r="AN2721" i="99"/>
  <c r="AD2721" i="99"/>
  <c r="AC2721" i="99"/>
  <c r="AB2721" i="99"/>
  <c r="AA2721" i="99"/>
  <c r="X2721" i="99"/>
  <c r="AR2721" i="99" s="1"/>
  <c r="W2721" i="99"/>
  <c r="AQ2721" i="99" s="1"/>
  <c r="V2721" i="99"/>
  <c r="AP2721" i="99" s="1"/>
  <c r="U2721" i="99"/>
  <c r="AO2721" i="99" s="1"/>
  <c r="T2721" i="99"/>
  <c r="O2721" i="99"/>
  <c r="J2721" i="99"/>
  <c r="AV2720" i="99"/>
  <c r="AO2720" i="99"/>
  <c r="AN2720" i="99"/>
  <c r="AD2720" i="99"/>
  <c r="AC2720" i="99"/>
  <c r="AT2720" i="99" s="1"/>
  <c r="AB2720" i="99"/>
  <c r="AA2720" i="99"/>
  <c r="X2720" i="99"/>
  <c r="AR2720" i="99" s="1"/>
  <c r="W2720" i="99"/>
  <c r="AQ2720" i="99" s="1"/>
  <c r="V2720" i="99"/>
  <c r="AP2720" i="99" s="1"/>
  <c r="T2720" i="99"/>
  <c r="O2720" i="99"/>
  <c r="J2720" i="99"/>
  <c r="AV2719" i="99"/>
  <c r="AV2755" i="99" s="1"/>
  <c r="AZ2755" i="99" s="1"/>
  <c r="AN2719" i="99"/>
  <c r="AD2719" i="99"/>
  <c r="AC2719" i="99"/>
  <c r="AB2719" i="99"/>
  <c r="AA2719" i="99"/>
  <c r="X2719" i="99"/>
  <c r="AR2719" i="99" s="1"/>
  <c r="W2719" i="99"/>
  <c r="AQ2719" i="99" s="1"/>
  <c r="V2719" i="99"/>
  <c r="AP2719" i="99" s="1"/>
  <c r="U2719" i="99"/>
  <c r="AO2719" i="99" s="1"/>
  <c r="T2719" i="99"/>
  <c r="O2719" i="99"/>
  <c r="J2719" i="99"/>
  <c r="AV2718" i="99"/>
  <c r="AP2718" i="99"/>
  <c r="AN2718" i="99"/>
  <c r="AD2718" i="99"/>
  <c r="AC2718" i="99"/>
  <c r="AB2718" i="99"/>
  <c r="AA2718" i="99"/>
  <c r="X2718" i="99"/>
  <c r="AR2718" i="99" s="1"/>
  <c r="W2718" i="99"/>
  <c r="AQ2718" i="99" s="1"/>
  <c r="U2718" i="99"/>
  <c r="AO2718" i="99" s="1"/>
  <c r="T2718" i="99"/>
  <c r="O2718" i="99"/>
  <c r="J2718" i="99"/>
  <c r="AV2717" i="99"/>
  <c r="AZ2717" i="99" s="1"/>
  <c r="AR2717" i="99"/>
  <c r="AN2717" i="99"/>
  <c r="AD2717" i="99"/>
  <c r="AC2717" i="99"/>
  <c r="AB2717" i="99"/>
  <c r="AA2717" i="99"/>
  <c r="X2717" i="99"/>
  <c r="W2717" i="99"/>
  <c r="AQ2717" i="99" s="1"/>
  <c r="V2717" i="99"/>
  <c r="AP2717" i="99" s="1"/>
  <c r="U2717" i="99"/>
  <c r="AO2717" i="99" s="1"/>
  <c r="T2717" i="99"/>
  <c r="O2717" i="99"/>
  <c r="Y2717" i="99" s="1"/>
  <c r="AS2717" i="99" s="1"/>
  <c r="J2717" i="99"/>
  <c r="AZ2716" i="99"/>
  <c r="AV2716" i="99"/>
  <c r="AV2752" i="99" s="1"/>
  <c r="AZ2752" i="99" s="1"/>
  <c r="AQ2716" i="99"/>
  <c r="AN2716" i="99"/>
  <c r="AD2716" i="99"/>
  <c r="AC2716" i="99"/>
  <c r="AB2716" i="99"/>
  <c r="AA2716" i="99"/>
  <c r="X2716" i="99"/>
  <c r="AR2716" i="99" s="1"/>
  <c r="W2716" i="99"/>
  <c r="V2716" i="99"/>
  <c r="AP2716" i="99" s="1"/>
  <c r="U2716" i="99"/>
  <c r="AO2716" i="99" s="1"/>
  <c r="T2716" i="99"/>
  <c r="O2716" i="99"/>
  <c r="J2716" i="99"/>
  <c r="AX2715" i="99"/>
  <c r="AV2715" i="99"/>
  <c r="AV2751" i="99" s="1"/>
  <c r="AZ2751" i="99" s="1"/>
  <c r="AN2715" i="99"/>
  <c r="AD2715" i="99"/>
  <c r="AC2715" i="99"/>
  <c r="AB2715" i="99"/>
  <c r="AA2715" i="99"/>
  <c r="X2715" i="99"/>
  <c r="AR2715" i="99" s="1"/>
  <c r="W2715" i="99"/>
  <c r="AQ2715" i="99" s="1"/>
  <c r="V2715" i="99"/>
  <c r="AP2715" i="99" s="1"/>
  <c r="U2715" i="99"/>
  <c r="AO2715" i="99" s="1"/>
  <c r="T2715" i="99"/>
  <c r="O2715" i="99"/>
  <c r="J2715" i="99"/>
  <c r="Y2715" i="99" s="1"/>
  <c r="AS2715" i="99" s="1"/>
  <c r="AQ2714" i="99"/>
  <c r="AN2714" i="99"/>
  <c r="AD2714" i="99"/>
  <c r="AC2714" i="99"/>
  <c r="AB2714" i="99"/>
  <c r="AA2714" i="99"/>
  <c r="X2714" i="99"/>
  <c r="AR2714" i="99" s="1"/>
  <c r="W2714" i="99"/>
  <c r="V2714" i="99"/>
  <c r="AP2714" i="99" s="1"/>
  <c r="U2714" i="99"/>
  <c r="AO2714" i="99" s="1"/>
  <c r="T2714" i="99"/>
  <c r="O2714" i="99"/>
  <c r="J2714" i="99"/>
  <c r="AN2713" i="99"/>
  <c r="AD2713" i="99"/>
  <c r="AC2713" i="99"/>
  <c r="AB2713" i="99"/>
  <c r="AA2713" i="99"/>
  <c r="X2713" i="99"/>
  <c r="AR2713" i="99" s="1"/>
  <c r="W2713" i="99"/>
  <c r="AQ2713" i="99" s="1"/>
  <c r="V2713" i="99"/>
  <c r="AP2713" i="99" s="1"/>
  <c r="U2713" i="99"/>
  <c r="AO2713" i="99" s="1"/>
  <c r="T2713" i="99"/>
  <c r="O2713" i="99"/>
  <c r="J2713" i="99"/>
  <c r="Y2713" i="99" s="1"/>
  <c r="AS2713" i="99" s="1"/>
  <c r="A2713" i="99"/>
  <c r="A2714" i="99" s="1"/>
  <c r="AR2712" i="99"/>
  <c r="AN2712" i="99"/>
  <c r="AD2712" i="99"/>
  <c r="AC2712" i="99"/>
  <c r="AB2712" i="99"/>
  <c r="AA2712" i="99"/>
  <c r="Z2712" i="99"/>
  <c r="X2712" i="99"/>
  <c r="W2712" i="99"/>
  <c r="AQ2712" i="99" s="1"/>
  <c r="V2712" i="99"/>
  <c r="AP2712" i="99" s="1"/>
  <c r="U2712" i="99"/>
  <c r="AO2712" i="99" s="1"/>
  <c r="T2712" i="99"/>
  <c r="O2712" i="99"/>
  <c r="J2712" i="99"/>
  <c r="J2702" i="99"/>
  <c r="AZ2641" i="99" s="1"/>
  <c r="J2701" i="99"/>
  <c r="P2700" i="99"/>
  <c r="O2700" i="99"/>
  <c r="J2700" i="99"/>
  <c r="V2699" i="99"/>
  <c r="P2699" i="99"/>
  <c r="O2699" i="99"/>
  <c r="J2699" i="99"/>
  <c r="Q2699" i="99" s="1"/>
  <c r="P2698" i="99"/>
  <c r="O2698" i="99"/>
  <c r="J2698" i="99"/>
  <c r="AK2695" i="99"/>
  <c r="AD2695" i="99"/>
  <c r="AC2695" i="99"/>
  <c r="AT2695" i="99" s="1"/>
  <c r="AB2695" i="99"/>
  <c r="AA2695" i="99"/>
  <c r="X2695" i="99"/>
  <c r="AM2695" i="99" s="1"/>
  <c r="W2695" i="99"/>
  <c r="V2695" i="99"/>
  <c r="AP2695" i="99" s="1"/>
  <c r="U2695" i="99"/>
  <c r="AO2695" i="99" s="1"/>
  <c r="T2695" i="99"/>
  <c r="O2695" i="99"/>
  <c r="J2695" i="99"/>
  <c r="A2695" i="99"/>
  <c r="Z2695" i="99" s="1"/>
  <c r="AT2694" i="99"/>
  <c r="AM2694" i="99"/>
  <c r="AD2694" i="99"/>
  <c r="AC2694" i="99"/>
  <c r="AB2694" i="99"/>
  <c r="AA2694" i="99"/>
  <c r="X2694" i="99"/>
  <c r="AR2694" i="99" s="1"/>
  <c r="W2694" i="99"/>
  <c r="V2694" i="99"/>
  <c r="U2694" i="99"/>
  <c r="AJ2694" i="99" s="1"/>
  <c r="T2694" i="99"/>
  <c r="O2694" i="99"/>
  <c r="J2694" i="99"/>
  <c r="A2694" i="99"/>
  <c r="Z2694" i="99" s="1"/>
  <c r="AD2693" i="99"/>
  <c r="AC2693" i="99"/>
  <c r="AT2693" i="99" s="1"/>
  <c r="AB2693" i="99"/>
  <c r="AA2693" i="99"/>
  <c r="X2693" i="99"/>
  <c r="AM2693" i="99" s="1"/>
  <c r="W2693" i="99"/>
  <c r="V2693" i="99"/>
  <c r="AP2693" i="99" s="1"/>
  <c r="U2693" i="99"/>
  <c r="AO2693" i="99" s="1"/>
  <c r="T2693" i="99"/>
  <c r="O2693" i="99"/>
  <c r="Y2693" i="99" s="1"/>
  <c r="AS2693" i="99" s="1"/>
  <c r="J2693" i="99"/>
  <c r="A2693" i="99"/>
  <c r="Z2693" i="99" s="1"/>
  <c r="AM2689" i="99"/>
  <c r="AH2689" i="99"/>
  <c r="AG2689" i="99"/>
  <c r="AF2689" i="99"/>
  <c r="AE2689" i="99"/>
  <c r="AD2689" i="99"/>
  <c r="AC2689" i="99"/>
  <c r="AT2689" i="99" s="1"/>
  <c r="AB2689" i="99"/>
  <c r="AA2689" i="99"/>
  <c r="X2689" i="99"/>
  <c r="AR2689" i="99" s="1"/>
  <c r="W2689" i="99"/>
  <c r="V2689" i="99"/>
  <c r="AP2689" i="99" s="1"/>
  <c r="U2689" i="99"/>
  <c r="AJ2689" i="99" s="1"/>
  <c r="T2689" i="99"/>
  <c r="O2689" i="99"/>
  <c r="Y2689" i="99" s="1"/>
  <c r="AS2689" i="99" s="1"/>
  <c r="J2689" i="99"/>
  <c r="A2689" i="99"/>
  <c r="Z2689" i="99" s="1"/>
  <c r="AH2688" i="99"/>
  <c r="AG2688" i="99"/>
  <c r="AF2688" i="99"/>
  <c r="AE2688" i="99"/>
  <c r="AD2688" i="99"/>
  <c r="AC2688" i="99"/>
  <c r="AT2688" i="99" s="1"/>
  <c r="AB2688" i="99"/>
  <c r="AA2688" i="99"/>
  <c r="X2688" i="99"/>
  <c r="W2688" i="99"/>
  <c r="V2688" i="99"/>
  <c r="AP2688" i="99" s="1"/>
  <c r="U2688" i="99"/>
  <c r="AO2688" i="99" s="1"/>
  <c r="T2688" i="99"/>
  <c r="O2688" i="99"/>
  <c r="J2688" i="99"/>
  <c r="A2688" i="99"/>
  <c r="Z2688" i="99" s="1"/>
  <c r="AQ2687" i="99"/>
  <c r="AM2687" i="99"/>
  <c r="AL2687" i="99"/>
  <c r="AK2687" i="99"/>
  <c r="AH2687" i="99"/>
  <c r="AG2687" i="99"/>
  <c r="AF2687" i="99"/>
  <c r="AE2687" i="99"/>
  <c r="AD2687" i="99"/>
  <c r="AC2687" i="99"/>
  <c r="AT2687" i="99" s="1"/>
  <c r="AB2687" i="99"/>
  <c r="AA2687" i="99"/>
  <c r="X2687" i="99"/>
  <c r="AR2687" i="99" s="1"/>
  <c r="V2687" i="99"/>
  <c r="AP2687" i="99" s="1"/>
  <c r="U2687" i="99"/>
  <c r="AJ2687" i="99" s="1"/>
  <c r="T2687" i="99"/>
  <c r="Y2687" i="99" s="1"/>
  <c r="AS2687" i="99" s="1"/>
  <c r="O2687" i="99"/>
  <c r="J2687" i="99"/>
  <c r="A2687" i="99"/>
  <c r="Z2687" i="99" s="1"/>
  <c r="AT2686" i="99"/>
  <c r="AD2686" i="99"/>
  <c r="AC2686" i="99"/>
  <c r="AB2686" i="99"/>
  <c r="AA2686" i="99"/>
  <c r="X2686" i="99"/>
  <c r="AR2686" i="99" s="1"/>
  <c r="W2686" i="99"/>
  <c r="AQ2686" i="99" s="1"/>
  <c r="V2686" i="99"/>
  <c r="U2686" i="99"/>
  <c r="AO2686" i="99" s="1"/>
  <c r="T2686" i="99"/>
  <c r="O2686" i="99"/>
  <c r="J2686" i="99"/>
  <c r="A2686" i="99"/>
  <c r="Z2686" i="99" s="1"/>
  <c r="AD2685" i="99"/>
  <c r="AC2685" i="99"/>
  <c r="AT2685" i="99" s="1"/>
  <c r="AB2685" i="99"/>
  <c r="AA2685" i="99"/>
  <c r="X2685" i="99"/>
  <c r="W2685" i="99"/>
  <c r="AQ2685" i="99" s="1"/>
  <c r="V2685" i="99"/>
  <c r="AP2685" i="99" s="1"/>
  <c r="U2685" i="99"/>
  <c r="AO2685" i="99" s="1"/>
  <c r="T2685" i="99"/>
  <c r="O2685" i="99"/>
  <c r="J2685" i="99"/>
  <c r="A2685" i="99"/>
  <c r="Z2685" i="99" s="1"/>
  <c r="AL2684" i="99"/>
  <c r="AD2684" i="99"/>
  <c r="AC2684" i="99"/>
  <c r="AB2684" i="99"/>
  <c r="AA2684" i="99"/>
  <c r="X2684" i="99"/>
  <c r="W2684" i="99"/>
  <c r="AQ2684" i="99" s="1"/>
  <c r="V2684" i="99"/>
  <c r="U2684" i="99"/>
  <c r="AO2684" i="99" s="1"/>
  <c r="T2684" i="99"/>
  <c r="O2684" i="99"/>
  <c r="J2684" i="99"/>
  <c r="AD2683" i="99"/>
  <c r="AC2683" i="99"/>
  <c r="AB2683" i="99"/>
  <c r="AA2683" i="99"/>
  <c r="X2683" i="99"/>
  <c r="AM2683" i="99" s="1"/>
  <c r="W2683" i="99"/>
  <c r="V2683" i="99"/>
  <c r="AP2683" i="99" s="1"/>
  <c r="U2683" i="99"/>
  <c r="AJ2683" i="99" s="1"/>
  <c r="T2683" i="99"/>
  <c r="O2683" i="99"/>
  <c r="J2683" i="99"/>
  <c r="AD2682" i="99"/>
  <c r="AC2682" i="99"/>
  <c r="AB2682" i="99"/>
  <c r="AA2682" i="99"/>
  <c r="X2682" i="99"/>
  <c r="AR2682" i="99" s="1"/>
  <c r="W2682" i="99"/>
  <c r="AQ2682" i="99" s="1"/>
  <c r="V2682" i="99"/>
  <c r="AK2682" i="99" s="1"/>
  <c r="U2682" i="99"/>
  <c r="AO2682" i="99" s="1"/>
  <c r="T2682" i="99"/>
  <c r="O2682" i="99"/>
  <c r="J2682" i="99"/>
  <c r="Y2682" i="99" s="1"/>
  <c r="AS2682" i="99" s="1"/>
  <c r="AL2681" i="99"/>
  <c r="AD2681" i="99"/>
  <c r="AC2681" i="99"/>
  <c r="AB2681" i="99"/>
  <c r="AA2681" i="99"/>
  <c r="X2681" i="99"/>
  <c r="AM2681" i="99" s="1"/>
  <c r="W2681" i="99"/>
  <c r="AQ2681" i="99" s="1"/>
  <c r="V2681" i="99"/>
  <c r="U2681" i="99"/>
  <c r="AO2681" i="99" s="1"/>
  <c r="T2681" i="99"/>
  <c r="O2681" i="99"/>
  <c r="J2681" i="99"/>
  <c r="AD2680" i="99"/>
  <c r="AC2680" i="99"/>
  <c r="AB2680" i="99"/>
  <c r="AA2680" i="99"/>
  <c r="X2680" i="99"/>
  <c r="AR2680" i="99" s="1"/>
  <c r="W2680" i="99"/>
  <c r="AL2680" i="99" s="1"/>
  <c r="V2680" i="99"/>
  <c r="AK2680" i="99" s="1"/>
  <c r="U2680" i="99"/>
  <c r="AO2680" i="99" s="1"/>
  <c r="T2680" i="99"/>
  <c r="O2680" i="99"/>
  <c r="J2680" i="99"/>
  <c r="AY2679" i="99"/>
  <c r="AD2679" i="99"/>
  <c r="AC2679" i="99"/>
  <c r="AB2679" i="99"/>
  <c r="AA2679" i="99"/>
  <c r="X2679" i="99"/>
  <c r="AR2679" i="99" s="1"/>
  <c r="W2679" i="99"/>
  <c r="AQ2679" i="99" s="1"/>
  <c r="V2679" i="99"/>
  <c r="AP2679" i="99" s="1"/>
  <c r="U2679" i="99"/>
  <c r="T2679" i="99"/>
  <c r="O2679" i="99"/>
  <c r="J2679" i="99"/>
  <c r="Y2679" i="99" s="1"/>
  <c r="AS2679" i="99" s="1"/>
  <c r="AZ2678" i="99"/>
  <c r="AD2678" i="99"/>
  <c r="AC2678" i="99"/>
  <c r="AB2678" i="99"/>
  <c r="AA2678" i="99"/>
  <c r="X2678" i="99"/>
  <c r="W2678" i="99"/>
  <c r="AQ2678" i="99" s="1"/>
  <c r="V2678" i="99"/>
  <c r="AP2678" i="99" s="1"/>
  <c r="U2678" i="99"/>
  <c r="AO2678" i="99" s="1"/>
  <c r="T2678" i="99"/>
  <c r="O2678" i="99"/>
  <c r="J2678" i="99"/>
  <c r="AZ2677" i="99"/>
  <c r="AD2677" i="99"/>
  <c r="AC2677" i="99"/>
  <c r="AB2677" i="99"/>
  <c r="AA2677" i="99"/>
  <c r="X2677" i="99"/>
  <c r="AR2677" i="99" s="1"/>
  <c r="W2677" i="99"/>
  <c r="AL2677" i="99" s="1"/>
  <c r="V2677" i="99"/>
  <c r="AP2677" i="99" s="1"/>
  <c r="U2677" i="99"/>
  <c r="AO2677" i="99" s="1"/>
  <c r="T2677" i="99"/>
  <c r="O2677" i="99"/>
  <c r="J2677" i="99"/>
  <c r="AD2676" i="99"/>
  <c r="AC2676" i="99"/>
  <c r="AB2676" i="99"/>
  <c r="AA2676" i="99"/>
  <c r="X2676" i="99"/>
  <c r="AR2676" i="99" s="1"/>
  <c r="W2676" i="99"/>
  <c r="AL2676" i="99" s="1"/>
  <c r="V2676" i="99"/>
  <c r="AP2676" i="99" s="1"/>
  <c r="U2676" i="99"/>
  <c r="AJ2676" i="99" s="1"/>
  <c r="T2676" i="99"/>
  <c r="O2676" i="99"/>
  <c r="Y2676" i="99" s="1"/>
  <c r="AS2676" i="99" s="1"/>
  <c r="J2676" i="99"/>
  <c r="AD2675" i="99"/>
  <c r="AC2675" i="99"/>
  <c r="AB2675" i="99"/>
  <c r="AA2675" i="99"/>
  <c r="X2675" i="99"/>
  <c r="AR2675" i="99" s="1"/>
  <c r="W2675" i="99"/>
  <c r="V2675" i="99"/>
  <c r="AK2675" i="99" s="1"/>
  <c r="U2675" i="99"/>
  <c r="AJ2675" i="99" s="1"/>
  <c r="T2675" i="99"/>
  <c r="O2675" i="99"/>
  <c r="J2675" i="99"/>
  <c r="AD2674" i="99"/>
  <c r="AC2674" i="99"/>
  <c r="AB2674" i="99"/>
  <c r="AA2674" i="99"/>
  <c r="X2674" i="99"/>
  <c r="AR2674" i="99" s="1"/>
  <c r="W2674" i="99"/>
  <c r="AQ2674" i="99" s="1"/>
  <c r="V2674" i="99"/>
  <c r="U2674" i="99"/>
  <c r="AJ2674" i="99" s="1"/>
  <c r="T2674" i="99"/>
  <c r="O2674" i="99"/>
  <c r="J2674" i="99"/>
  <c r="AM2673" i="99"/>
  <c r="AD2673" i="99"/>
  <c r="AC2673" i="99"/>
  <c r="AB2673" i="99"/>
  <c r="AA2673" i="99"/>
  <c r="X2673" i="99"/>
  <c r="AR2673" i="99" s="1"/>
  <c r="W2673" i="99"/>
  <c r="AQ2673" i="99" s="1"/>
  <c r="V2673" i="99"/>
  <c r="AP2673" i="99" s="1"/>
  <c r="U2673" i="99"/>
  <c r="T2673" i="99"/>
  <c r="O2673" i="99"/>
  <c r="J2673" i="99"/>
  <c r="Y2673" i="99" s="1"/>
  <c r="AS2673" i="99" s="1"/>
  <c r="AW2672" i="99"/>
  <c r="AL2672" i="99"/>
  <c r="AD2672" i="99"/>
  <c r="AC2672" i="99"/>
  <c r="AB2672" i="99"/>
  <c r="AA2672" i="99"/>
  <c r="X2672" i="99"/>
  <c r="AM2672" i="99" s="1"/>
  <c r="W2672" i="99"/>
  <c r="AQ2672" i="99" s="1"/>
  <c r="V2672" i="99"/>
  <c r="AP2672" i="99" s="1"/>
  <c r="U2672" i="99"/>
  <c r="AO2672" i="99" s="1"/>
  <c r="T2672" i="99"/>
  <c r="Y2672" i="99" s="1"/>
  <c r="AS2672" i="99" s="1"/>
  <c r="O2672" i="99"/>
  <c r="J2672" i="99"/>
  <c r="AD2671" i="99"/>
  <c r="AC2671" i="99"/>
  <c r="AB2671" i="99"/>
  <c r="AA2671" i="99"/>
  <c r="X2671" i="99"/>
  <c r="AM2671" i="99" s="1"/>
  <c r="W2671" i="99"/>
  <c r="AQ2671" i="99" s="1"/>
  <c r="V2671" i="99"/>
  <c r="AP2671" i="99" s="1"/>
  <c r="U2671" i="99"/>
  <c r="AO2671" i="99" s="1"/>
  <c r="T2671" i="99"/>
  <c r="O2671" i="99"/>
  <c r="J2671" i="99"/>
  <c r="AL2670" i="99"/>
  <c r="AD2670" i="99"/>
  <c r="AC2670" i="99"/>
  <c r="AB2670" i="99"/>
  <c r="AA2670" i="99"/>
  <c r="X2670" i="99"/>
  <c r="AM2670" i="99" s="1"/>
  <c r="W2670" i="99"/>
  <c r="AQ2670" i="99" s="1"/>
  <c r="V2670" i="99"/>
  <c r="U2670" i="99"/>
  <c r="AO2670" i="99" s="1"/>
  <c r="T2670" i="99"/>
  <c r="O2670" i="99"/>
  <c r="J2670" i="99"/>
  <c r="Y2670" i="99" s="1"/>
  <c r="AS2670" i="99" s="1"/>
  <c r="AD2669" i="99"/>
  <c r="AC2669" i="99"/>
  <c r="AB2669" i="99"/>
  <c r="AA2669" i="99"/>
  <c r="X2669" i="99"/>
  <c r="AM2669" i="99" s="1"/>
  <c r="W2669" i="99"/>
  <c r="AQ2669" i="99" s="1"/>
  <c r="V2669" i="99"/>
  <c r="AP2669" i="99" s="1"/>
  <c r="U2669" i="99"/>
  <c r="T2669" i="99"/>
  <c r="O2669" i="99"/>
  <c r="J2669" i="99"/>
  <c r="Y2669" i="99" s="1"/>
  <c r="AS2669" i="99" s="1"/>
  <c r="AW2668" i="99"/>
  <c r="AD2668" i="99"/>
  <c r="AC2668" i="99"/>
  <c r="AB2668" i="99"/>
  <c r="AA2668" i="99"/>
  <c r="X2668" i="99"/>
  <c r="AR2668" i="99" s="1"/>
  <c r="W2668" i="99"/>
  <c r="AL2668" i="99" s="1"/>
  <c r="V2668" i="99"/>
  <c r="AP2668" i="99" s="1"/>
  <c r="U2668" i="99"/>
  <c r="AO2668" i="99" s="1"/>
  <c r="T2668" i="99"/>
  <c r="O2668" i="99"/>
  <c r="J2668" i="99"/>
  <c r="AM2667" i="99"/>
  <c r="AD2667" i="99"/>
  <c r="AC2667" i="99"/>
  <c r="AB2667" i="99"/>
  <c r="AA2667" i="99"/>
  <c r="X2667" i="99"/>
  <c r="AR2667" i="99" s="1"/>
  <c r="W2667" i="99"/>
  <c r="AQ2667" i="99" s="1"/>
  <c r="V2667" i="99"/>
  <c r="AP2667" i="99" s="1"/>
  <c r="U2667" i="99"/>
  <c r="T2667" i="99"/>
  <c r="O2667" i="99"/>
  <c r="J2667" i="99"/>
  <c r="Y2667" i="99" s="1"/>
  <c r="AS2667" i="99" s="1"/>
  <c r="AO2666" i="99"/>
  <c r="AD2666" i="99"/>
  <c r="AC2666" i="99"/>
  <c r="AB2666" i="99"/>
  <c r="AA2666" i="99"/>
  <c r="X2666" i="99"/>
  <c r="AR2666" i="99" s="1"/>
  <c r="W2666" i="99"/>
  <c r="AL2666" i="99" s="1"/>
  <c r="V2666" i="99"/>
  <c r="AP2666" i="99" s="1"/>
  <c r="U2666" i="99"/>
  <c r="AJ2666" i="99" s="1"/>
  <c r="T2666" i="99"/>
  <c r="O2666" i="99"/>
  <c r="J2666" i="99"/>
  <c r="AM2665" i="99"/>
  <c r="AD2665" i="99"/>
  <c r="AC2665" i="99"/>
  <c r="AB2665" i="99"/>
  <c r="AA2665" i="99"/>
  <c r="X2665" i="99"/>
  <c r="AR2665" i="99" s="1"/>
  <c r="W2665" i="99"/>
  <c r="AQ2665" i="99" s="1"/>
  <c r="V2665" i="99"/>
  <c r="AP2665" i="99" s="1"/>
  <c r="U2665" i="99"/>
  <c r="AJ2665" i="99" s="1"/>
  <c r="T2665" i="99"/>
  <c r="O2665" i="99"/>
  <c r="J2665" i="99"/>
  <c r="Y2665" i="99" s="1"/>
  <c r="AS2665" i="99" s="1"/>
  <c r="AD2664" i="99"/>
  <c r="AC2664" i="99"/>
  <c r="AB2664" i="99"/>
  <c r="AA2664" i="99"/>
  <c r="X2664" i="99"/>
  <c r="AR2664" i="99" s="1"/>
  <c r="W2664" i="99"/>
  <c r="AL2664" i="99" s="1"/>
  <c r="V2664" i="99"/>
  <c r="AP2664" i="99" s="1"/>
  <c r="U2664" i="99"/>
  <c r="T2664" i="99"/>
  <c r="O2664" i="99"/>
  <c r="J2664" i="99"/>
  <c r="Y2664" i="99" s="1"/>
  <c r="AS2664" i="99" s="1"/>
  <c r="AM2663" i="99"/>
  <c r="AD2663" i="99"/>
  <c r="AC2663" i="99"/>
  <c r="AB2663" i="99"/>
  <c r="AA2663" i="99"/>
  <c r="X2663" i="99"/>
  <c r="AR2663" i="99" s="1"/>
  <c r="W2663" i="99"/>
  <c r="V2663" i="99"/>
  <c r="AP2663" i="99" s="1"/>
  <c r="U2663" i="99"/>
  <c r="AJ2663" i="99" s="1"/>
  <c r="T2663" i="99"/>
  <c r="O2663" i="99"/>
  <c r="J2663" i="99"/>
  <c r="AD2662" i="99"/>
  <c r="AC2662" i="99"/>
  <c r="AB2662" i="99"/>
  <c r="AA2662" i="99"/>
  <c r="X2662" i="99"/>
  <c r="AR2662" i="99" s="1"/>
  <c r="W2662" i="99"/>
  <c r="AL2662" i="99" s="1"/>
  <c r="V2662" i="99"/>
  <c r="AP2662" i="99" s="1"/>
  <c r="U2662" i="99"/>
  <c r="AO2662" i="99" s="1"/>
  <c r="T2662" i="99"/>
  <c r="O2662" i="99"/>
  <c r="J2662" i="99"/>
  <c r="AO2661" i="99"/>
  <c r="AM2661" i="99"/>
  <c r="AD2661" i="99"/>
  <c r="AC2661" i="99"/>
  <c r="AB2661" i="99"/>
  <c r="AA2661" i="99"/>
  <c r="X2661" i="99"/>
  <c r="AR2661" i="99" s="1"/>
  <c r="W2661" i="99"/>
  <c r="AQ2661" i="99" s="1"/>
  <c r="V2661" i="99"/>
  <c r="U2661" i="99"/>
  <c r="AJ2661" i="99" s="1"/>
  <c r="T2661" i="99"/>
  <c r="O2661" i="99"/>
  <c r="J2661" i="99"/>
  <c r="Y2661" i="99" s="1"/>
  <c r="AS2661" i="99" s="1"/>
  <c r="AD2660" i="99"/>
  <c r="AC2660" i="99"/>
  <c r="AB2660" i="99"/>
  <c r="AA2660" i="99"/>
  <c r="X2660" i="99"/>
  <c r="AR2660" i="99" s="1"/>
  <c r="W2660" i="99"/>
  <c r="AL2660" i="99" s="1"/>
  <c r="V2660" i="99"/>
  <c r="AP2660" i="99" s="1"/>
  <c r="U2660" i="99"/>
  <c r="AO2660" i="99" s="1"/>
  <c r="T2660" i="99"/>
  <c r="O2660" i="99"/>
  <c r="J2660" i="99"/>
  <c r="AD2659" i="99"/>
  <c r="AC2659" i="99"/>
  <c r="AB2659" i="99"/>
  <c r="AA2659" i="99"/>
  <c r="X2659" i="99"/>
  <c r="AR2659" i="99" s="1"/>
  <c r="W2659" i="99"/>
  <c r="AQ2659" i="99" s="1"/>
  <c r="V2659" i="99"/>
  <c r="AP2659" i="99" s="1"/>
  <c r="U2659" i="99"/>
  <c r="T2659" i="99"/>
  <c r="O2659" i="99"/>
  <c r="J2659" i="99"/>
  <c r="Y2659" i="99" s="1"/>
  <c r="AS2659" i="99" s="1"/>
  <c r="AD2658" i="99"/>
  <c r="AC2658" i="99"/>
  <c r="AB2658" i="99"/>
  <c r="AA2658" i="99"/>
  <c r="X2658" i="99"/>
  <c r="AR2658" i="99" s="1"/>
  <c r="W2658" i="99"/>
  <c r="AL2658" i="99" s="1"/>
  <c r="V2658" i="99"/>
  <c r="AP2658" i="99" s="1"/>
  <c r="U2658" i="99"/>
  <c r="AO2658" i="99" s="1"/>
  <c r="T2658" i="99"/>
  <c r="O2658" i="99"/>
  <c r="J2658" i="99"/>
  <c r="AQ2657" i="99"/>
  <c r="AD2657" i="99"/>
  <c r="AC2657" i="99"/>
  <c r="AB2657" i="99"/>
  <c r="AA2657" i="99"/>
  <c r="X2657" i="99"/>
  <c r="AR2657" i="99" s="1"/>
  <c r="W2657" i="99"/>
  <c r="AL2657" i="99" s="1"/>
  <c r="V2657" i="99"/>
  <c r="AP2657" i="99" s="1"/>
  <c r="U2657" i="99"/>
  <c r="AJ2657" i="99" s="1"/>
  <c r="T2657" i="99"/>
  <c r="Y2657" i="99" s="1"/>
  <c r="AS2657" i="99" s="1"/>
  <c r="O2657" i="99"/>
  <c r="J2657" i="99"/>
  <c r="AO2656" i="99"/>
  <c r="AD2656" i="99"/>
  <c r="AC2656" i="99"/>
  <c r="AB2656" i="99"/>
  <c r="AA2656" i="99"/>
  <c r="X2656" i="99"/>
  <c r="W2656" i="99"/>
  <c r="AQ2656" i="99" s="1"/>
  <c r="V2656" i="99"/>
  <c r="U2656" i="99"/>
  <c r="AJ2656" i="99" s="1"/>
  <c r="T2656" i="99"/>
  <c r="O2656" i="99"/>
  <c r="J2656" i="99"/>
  <c r="AD2655" i="99"/>
  <c r="AC2655" i="99"/>
  <c r="AB2655" i="99"/>
  <c r="AA2655" i="99"/>
  <c r="X2655" i="99"/>
  <c r="W2655" i="99"/>
  <c r="AQ2655" i="99" s="1"/>
  <c r="V2655" i="99"/>
  <c r="AK2655" i="99" s="1"/>
  <c r="U2655" i="99"/>
  <c r="AJ2655" i="99" s="1"/>
  <c r="T2655" i="99"/>
  <c r="O2655" i="99"/>
  <c r="J2655" i="99"/>
  <c r="AD2654" i="99"/>
  <c r="AC2654" i="99"/>
  <c r="AB2654" i="99"/>
  <c r="AA2654" i="99"/>
  <c r="X2654" i="99"/>
  <c r="AR2654" i="99" s="1"/>
  <c r="W2654" i="99"/>
  <c r="AQ2654" i="99" s="1"/>
  <c r="V2654" i="99"/>
  <c r="AK2654" i="99" s="1"/>
  <c r="U2654" i="99"/>
  <c r="AJ2654" i="99" s="1"/>
  <c r="T2654" i="99"/>
  <c r="O2654" i="99"/>
  <c r="J2654" i="99"/>
  <c r="Y2654" i="99" s="1"/>
  <c r="AS2654" i="99" s="1"/>
  <c r="AD2653" i="99"/>
  <c r="AC2653" i="99"/>
  <c r="AB2653" i="99"/>
  <c r="AA2653" i="99"/>
  <c r="X2653" i="99"/>
  <c r="AM2653" i="99" s="1"/>
  <c r="W2653" i="99"/>
  <c r="AQ2653" i="99" s="1"/>
  <c r="V2653" i="99"/>
  <c r="AK2653" i="99" s="1"/>
  <c r="U2653" i="99"/>
  <c r="T2653" i="99"/>
  <c r="O2653" i="99"/>
  <c r="J2653" i="99"/>
  <c r="AO2652" i="99"/>
  <c r="AD2652" i="99"/>
  <c r="AC2652" i="99"/>
  <c r="AB2652" i="99"/>
  <c r="AA2652" i="99"/>
  <c r="X2652" i="99"/>
  <c r="AR2652" i="99" s="1"/>
  <c r="W2652" i="99"/>
  <c r="AQ2652" i="99" s="1"/>
  <c r="V2652" i="99"/>
  <c r="U2652" i="99"/>
  <c r="AJ2652" i="99" s="1"/>
  <c r="T2652" i="99"/>
  <c r="O2652" i="99"/>
  <c r="J2652" i="99"/>
  <c r="AD2651" i="99"/>
  <c r="AC2651" i="99"/>
  <c r="AB2651" i="99"/>
  <c r="AA2651" i="99"/>
  <c r="X2651" i="99"/>
  <c r="AM2651" i="99" s="1"/>
  <c r="W2651" i="99"/>
  <c r="AQ2651" i="99" s="1"/>
  <c r="V2651" i="99"/>
  <c r="AP2651" i="99" s="1"/>
  <c r="U2651" i="99"/>
  <c r="AO2651" i="99" s="1"/>
  <c r="T2651" i="99"/>
  <c r="O2651" i="99"/>
  <c r="Y2651" i="99" s="1"/>
  <c r="AS2651" i="99" s="1"/>
  <c r="J2651" i="99"/>
  <c r="AD2650" i="99"/>
  <c r="AC2650" i="99"/>
  <c r="AB2650" i="99"/>
  <c r="AA2650" i="99"/>
  <c r="Y2650" i="99"/>
  <c r="AS2650" i="99" s="1"/>
  <c r="X2650" i="99"/>
  <c r="AM2650" i="99" s="1"/>
  <c r="W2650" i="99"/>
  <c r="AQ2650" i="99" s="1"/>
  <c r="V2650" i="99"/>
  <c r="AK2650" i="99" s="1"/>
  <c r="U2650" i="99"/>
  <c r="T2650" i="99"/>
  <c r="O2650" i="99"/>
  <c r="J2650" i="99"/>
  <c r="AO2649" i="99"/>
  <c r="AD2649" i="99"/>
  <c r="AC2649" i="99"/>
  <c r="AB2649" i="99"/>
  <c r="AA2649" i="99"/>
  <c r="X2649" i="99"/>
  <c r="W2649" i="99"/>
  <c r="AQ2649" i="99" s="1"/>
  <c r="V2649" i="99"/>
  <c r="U2649" i="99"/>
  <c r="AJ2649" i="99" s="1"/>
  <c r="T2649" i="99"/>
  <c r="O2649" i="99"/>
  <c r="J2649" i="99"/>
  <c r="AD2648" i="99"/>
  <c r="AC2648" i="99"/>
  <c r="AB2648" i="99"/>
  <c r="AA2648" i="99"/>
  <c r="X2648" i="99"/>
  <c r="W2648" i="99"/>
  <c r="AQ2648" i="99" s="1"/>
  <c r="V2648" i="99"/>
  <c r="AK2648" i="99" s="1"/>
  <c r="U2648" i="99"/>
  <c r="AJ2648" i="99" s="1"/>
  <c r="T2648" i="99"/>
  <c r="Y2648" i="99" s="1"/>
  <c r="AS2648" i="99" s="1"/>
  <c r="O2648" i="99"/>
  <c r="J2648" i="99"/>
  <c r="AO2647" i="99"/>
  <c r="AJ2647" i="99"/>
  <c r="AD2647" i="99"/>
  <c r="AC2647" i="99"/>
  <c r="AB2647" i="99"/>
  <c r="AA2647" i="99"/>
  <c r="X2647" i="99"/>
  <c r="AR2647" i="99" s="1"/>
  <c r="W2647" i="99"/>
  <c r="AQ2647" i="99" s="1"/>
  <c r="V2647" i="99"/>
  <c r="AK2647" i="99" s="1"/>
  <c r="T2647" i="99"/>
  <c r="Y2647" i="99" s="1"/>
  <c r="AS2647" i="99" s="1"/>
  <c r="O2647" i="99"/>
  <c r="J2647" i="99"/>
  <c r="AQ2646" i="99"/>
  <c r="AD2646" i="99"/>
  <c r="AC2646" i="99"/>
  <c r="AB2646" i="99"/>
  <c r="AA2646" i="99"/>
  <c r="X2646" i="99"/>
  <c r="AR2646" i="99" s="1"/>
  <c r="W2646" i="99"/>
  <c r="V2646" i="99"/>
  <c r="AK2646" i="99" s="1"/>
  <c r="U2646" i="99"/>
  <c r="T2646" i="99"/>
  <c r="O2646" i="99"/>
  <c r="J2646" i="99"/>
  <c r="Y2646" i="99" s="1"/>
  <c r="AS2646" i="99" s="1"/>
  <c r="AN2645" i="99"/>
  <c r="AD2645" i="99"/>
  <c r="AC2645" i="99"/>
  <c r="AB2645" i="99"/>
  <c r="AA2645" i="99"/>
  <c r="X2645" i="99"/>
  <c r="AR2645" i="99" s="1"/>
  <c r="W2645" i="99"/>
  <c r="AQ2645" i="99" s="1"/>
  <c r="V2645" i="99"/>
  <c r="AP2645" i="99" s="1"/>
  <c r="U2645" i="99"/>
  <c r="AO2645" i="99" s="1"/>
  <c r="T2645" i="99"/>
  <c r="O2645" i="99"/>
  <c r="J2645" i="99"/>
  <c r="AN2644" i="99"/>
  <c r="AD2644" i="99"/>
  <c r="AC2644" i="99"/>
  <c r="AB2644" i="99"/>
  <c r="AA2644" i="99"/>
  <c r="Y2644" i="99"/>
  <c r="AS2644" i="99" s="1"/>
  <c r="X2644" i="99"/>
  <c r="AR2644" i="99" s="1"/>
  <c r="W2644" i="99"/>
  <c r="AQ2644" i="99" s="1"/>
  <c r="V2644" i="99"/>
  <c r="AP2644" i="99" s="1"/>
  <c r="U2644" i="99"/>
  <c r="AO2644" i="99" s="1"/>
  <c r="T2644" i="99"/>
  <c r="O2644" i="99"/>
  <c r="J2644" i="99"/>
  <c r="AN2643" i="99"/>
  <c r="AD2643" i="99"/>
  <c r="AC2643" i="99"/>
  <c r="AB2643" i="99"/>
  <c r="AA2643" i="99"/>
  <c r="X2643" i="99"/>
  <c r="AR2643" i="99" s="1"/>
  <c r="W2643" i="99"/>
  <c r="AQ2643" i="99" s="1"/>
  <c r="V2643" i="99"/>
  <c r="AP2643" i="99" s="1"/>
  <c r="U2643" i="99"/>
  <c r="AO2643" i="99" s="1"/>
  <c r="T2643" i="99"/>
  <c r="O2643" i="99"/>
  <c r="J2643" i="99"/>
  <c r="AO2642" i="99"/>
  <c r="AN2642" i="99"/>
  <c r="AD2642" i="99"/>
  <c r="AC2642" i="99"/>
  <c r="AB2642" i="99"/>
  <c r="AA2642" i="99"/>
  <c r="X2642" i="99"/>
  <c r="AR2642" i="99" s="1"/>
  <c r="W2642" i="99"/>
  <c r="AQ2642" i="99" s="1"/>
  <c r="V2642" i="99"/>
  <c r="AP2642" i="99" s="1"/>
  <c r="U2642" i="99"/>
  <c r="T2642" i="99"/>
  <c r="O2642" i="99"/>
  <c r="J2642" i="99"/>
  <c r="AU2641" i="99"/>
  <c r="AP2641" i="99"/>
  <c r="AO2641" i="99"/>
  <c r="AN2641" i="99"/>
  <c r="AD2641" i="99"/>
  <c r="AC2641" i="99"/>
  <c r="AT2641" i="99" s="1"/>
  <c r="AB2641" i="99"/>
  <c r="AA2641" i="99"/>
  <c r="X2641" i="99"/>
  <c r="AR2641" i="99" s="1"/>
  <c r="W2641" i="99"/>
  <c r="AQ2641" i="99" s="1"/>
  <c r="V2641" i="99"/>
  <c r="U2641" i="99"/>
  <c r="T2641" i="99"/>
  <c r="O2641" i="99"/>
  <c r="Y2641" i="99" s="1"/>
  <c r="AS2641" i="99" s="1"/>
  <c r="J2641" i="99"/>
  <c r="AZ2640" i="99"/>
  <c r="AU2640" i="99"/>
  <c r="AR2640" i="99"/>
  <c r="AO2640" i="99"/>
  <c r="AN2640" i="99"/>
  <c r="AD2640" i="99"/>
  <c r="AC2640" i="99"/>
  <c r="AB2640" i="99"/>
  <c r="AA2640" i="99"/>
  <c r="X2640" i="99"/>
  <c r="W2640" i="99"/>
  <c r="AQ2640" i="99" s="1"/>
  <c r="V2640" i="99"/>
  <c r="AP2640" i="99" s="1"/>
  <c r="U2640" i="99"/>
  <c r="T2640" i="99"/>
  <c r="O2640" i="99"/>
  <c r="Y2640" i="99" s="1"/>
  <c r="AS2640" i="99" s="1"/>
  <c r="J2640" i="99"/>
  <c r="AV2639" i="99"/>
  <c r="AZ2639" i="99" s="1"/>
  <c r="AR2639" i="99"/>
  <c r="AO2639" i="99"/>
  <c r="AN2639" i="99"/>
  <c r="AD2639" i="99"/>
  <c r="AC2639" i="99"/>
  <c r="AB2639" i="99"/>
  <c r="AA2639" i="99"/>
  <c r="X2639" i="99"/>
  <c r="W2639" i="99"/>
  <c r="AQ2639" i="99" s="1"/>
  <c r="V2639" i="99"/>
  <c r="AP2639" i="99" s="1"/>
  <c r="U2639" i="99"/>
  <c r="T2639" i="99"/>
  <c r="O2639" i="99"/>
  <c r="Y2639" i="99" s="1"/>
  <c r="AS2639" i="99" s="1"/>
  <c r="J2639" i="99"/>
  <c r="AV2638" i="99"/>
  <c r="AZ2638" i="99" s="1"/>
  <c r="AR2638" i="99"/>
  <c r="AO2638" i="99"/>
  <c r="AN2638" i="99"/>
  <c r="AD2638" i="99"/>
  <c r="AC2638" i="99"/>
  <c r="AB2638" i="99"/>
  <c r="AA2638" i="99"/>
  <c r="X2638" i="99"/>
  <c r="W2638" i="99"/>
  <c r="AQ2638" i="99" s="1"/>
  <c r="V2638" i="99"/>
  <c r="AP2638" i="99" s="1"/>
  <c r="T2638" i="99"/>
  <c r="O2638" i="99"/>
  <c r="J2638" i="99"/>
  <c r="Y2638" i="99" s="1"/>
  <c r="AS2638" i="99" s="1"/>
  <c r="AZ2637" i="99"/>
  <c r="AV2637" i="99"/>
  <c r="AV2673" i="99" s="1"/>
  <c r="AZ2673" i="99" s="1"/>
  <c r="AN2637" i="99"/>
  <c r="AD2637" i="99"/>
  <c r="AC2637" i="99"/>
  <c r="AB2637" i="99"/>
  <c r="AA2637" i="99"/>
  <c r="X2637" i="99"/>
  <c r="AR2637" i="99" s="1"/>
  <c r="W2637" i="99"/>
  <c r="AQ2637" i="99" s="1"/>
  <c r="V2637" i="99"/>
  <c r="AP2637" i="99" s="1"/>
  <c r="U2637" i="99"/>
  <c r="AO2637" i="99" s="1"/>
  <c r="T2637" i="99"/>
  <c r="O2637" i="99"/>
  <c r="J2637" i="99"/>
  <c r="AV2636" i="99"/>
  <c r="AP2636" i="99"/>
  <c r="AN2636" i="99"/>
  <c r="AD2636" i="99"/>
  <c r="AC2636" i="99"/>
  <c r="AB2636" i="99"/>
  <c r="AA2636" i="99"/>
  <c r="X2636" i="99"/>
  <c r="AR2636" i="99" s="1"/>
  <c r="W2636" i="99"/>
  <c r="AQ2636" i="99" s="1"/>
  <c r="U2636" i="99"/>
  <c r="AO2636" i="99" s="1"/>
  <c r="AT2636" i="99" s="1"/>
  <c r="T2636" i="99"/>
  <c r="Y2636" i="99" s="1"/>
  <c r="AS2636" i="99" s="1"/>
  <c r="O2636" i="99"/>
  <c r="J2636" i="99"/>
  <c r="AV2635" i="99"/>
  <c r="AV2671" i="99" s="1"/>
  <c r="AZ2671" i="99" s="1"/>
  <c r="AN2635" i="99"/>
  <c r="AD2635" i="99"/>
  <c r="AC2635" i="99"/>
  <c r="AB2635" i="99"/>
  <c r="AA2635" i="99"/>
  <c r="X2635" i="99"/>
  <c r="AR2635" i="99" s="1"/>
  <c r="W2635" i="99"/>
  <c r="AQ2635" i="99" s="1"/>
  <c r="V2635" i="99"/>
  <c r="AP2635" i="99" s="1"/>
  <c r="U2635" i="99"/>
  <c r="AO2635" i="99" s="1"/>
  <c r="T2635" i="99"/>
  <c r="O2635" i="99"/>
  <c r="J2635" i="99"/>
  <c r="AZ2634" i="99"/>
  <c r="AV2634" i="99"/>
  <c r="AV2670" i="99" s="1"/>
  <c r="AZ2670" i="99" s="1"/>
  <c r="AR2634" i="99"/>
  <c r="AN2634" i="99"/>
  <c r="AD2634" i="99"/>
  <c r="AC2634" i="99"/>
  <c r="AB2634" i="99"/>
  <c r="AA2634" i="99"/>
  <c r="X2634" i="99"/>
  <c r="W2634" i="99"/>
  <c r="AQ2634" i="99" s="1"/>
  <c r="V2634" i="99"/>
  <c r="AP2634" i="99" s="1"/>
  <c r="U2634" i="99"/>
  <c r="AO2634" i="99" s="1"/>
  <c r="T2634" i="99"/>
  <c r="O2634" i="99"/>
  <c r="J2634" i="99"/>
  <c r="Y2634" i="99" s="1"/>
  <c r="AS2634" i="99" s="1"/>
  <c r="AX2633" i="99"/>
  <c r="AV2632" i="99" s="1"/>
  <c r="AV2633" i="99"/>
  <c r="AV2669" i="99" s="1"/>
  <c r="AZ2669" i="99" s="1"/>
  <c r="AP2633" i="99"/>
  <c r="AO2633" i="99"/>
  <c r="AN2633" i="99"/>
  <c r="AD2633" i="99"/>
  <c r="AC2633" i="99"/>
  <c r="AB2633" i="99"/>
  <c r="AA2633" i="99"/>
  <c r="X2633" i="99"/>
  <c r="AR2633" i="99" s="1"/>
  <c r="W2633" i="99"/>
  <c r="AQ2633" i="99" s="1"/>
  <c r="V2633" i="99"/>
  <c r="U2633" i="99"/>
  <c r="T2633" i="99"/>
  <c r="O2633" i="99"/>
  <c r="J2633" i="99"/>
  <c r="Y2633" i="99" s="1"/>
  <c r="AS2633" i="99" s="1"/>
  <c r="AN2632" i="99"/>
  <c r="AD2632" i="99"/>
  <c r="AC2632" i="99"/>
  <c r="AB2632" i="99"/>
  <c r="AA2632" i="99"/>
  <c r="X2632" i="99"/>
  <c r="AR2632" i="99" s="1"/>
  <c r="W2632" i="99"/>
  <c r="AQ2632" i="99" s="1"/>
  <c r="V2632" i="99"/>
  <c r="AP2632" i="99" s="1"/>
  <c r="U2632" i="99"/>
  <c r="AO2632" i="99" s="1"/>
  <c r="T2632" i="99"/>
  <c r="O2632" i="99"/>
  <c r="J2632" i="99"/>
  <c r="AN2631" i="99"/>
  <c r="AD2631" i="99"/>
  <c r="AC2631" i="99"/>
  <c r="AB2631" i="99"/>
  <c r="AA2631" i="99"/>
  <c r="X2631" i="99"/>
  <c r="AR2631" i="99" s="1"/>
  <c r="W2631" i="99"/>
  <c r="AQ2631" i="99" s="1"/>
  <c r="V2631" i="99"/>
  <c r="AP2631" i="99" s="1"/>
  <c r="U2631" i="99"/>
  <c r="AO2631" i="99" s="1"/>
  <c r="T2631" i="99"/>
  <c r="O2631" i="99"/>
  <c r="J2631" i="99"/>
  <c r="A2631" i="99"/>
  <c r="Z2631" i="99" s="1"/>
  <c r="AN2630" i="99"/>
  <c r="AD2630" i="99"/>
  <c r="AC2630" i="99"/>
  <c r="AB2630" i="99"/>
  <c r="AA2630" i="99"/>
  <c r="Z2630" i="99"/>
  <c r="Y2630" i="99"/>
  <c r="X2630" i="99"/>
  <c r="AR2630" i="99" s="1"/>
  <c r="W2630" i="99"/>
  <c r="AQ2630" i="99" s="1"/>
  <c r="V2630" i="99"/>
  <c r="AP2630" i="99" s="1"/>
  <c r="U2630" i="99"/>
  <c r="AO2630" i="99" s="1"/>
  <c r="T2630" i="99"/>
  <c r="O2630" i="99"/>
  <c r="J2630" i="99"/>
  <c r="J2620" i="99"/>
  <c r="J2619" i="99"/>
  <c r="P2618" i="99"/>
  <c r="O2618" i="99"/>
  <c r="J2618" i="99"/>
  <c r="Q2618" i="99" s="1"/>
  <c r="V2617" i="99"/>
  <c r="P2617" i="99"/>
  <c r="O2617" i="99"/>
  <c r="J2617" i="99"/>
  <c r="P2616" i="99"/>
  <c r="O2616" i="99"/>
  <c r="J2616" i="99"/>
  <c r="Q2616" i="99" s="1"/>
  <c r="AL2613" i="99"/>
  <c r="AD2613" i="99"/>
  <c r="AC2613" i="99"/>
  <c r="AT2613" i="99" s="1"/>
  <c r="AB2613" i="99"/>
  <c r="AA2613" i="99"/>
  <c r="X2613" i="99"/>
  <c r="AM2613" i="99" s="1"/>
  <c r="W2613" i="99"/>
  <c r="AQ2613" i="99" s="1"/>
  <c r="V2613" i="99"/>
  <c r="AP2613" i="99" s="1"/>
  <c r="U2613" i="99"/>
  <c r="AO2613" i="99" s="1"/>
  <c r="T2613" i="99"/>
  <c r="O2613" i="99"/>
  <c r="J2613" i="99"/>
  <c r="A2613" i="99"/>
  <c r="Z2613" i="99" s="1"/>
  <c r="AD2612" i="99"/>
  <c r="AC2612" i="99"/>
  <c r="AT2612" i="99" s="1"/>
  <c r="AB2612" i="99"/>
  <c r="AA2612" i="99"/>
  <c r="X2612" i="99"/>
  <c r="AR2612" i="99" s="1"/>
  <c r="W2612" i="99"/>
  <c r="AQ2612" i="99" s="1"/>
  <c r="V2612" i="99"/>
  <c r="AK2612" i="99" s="1"/>
  <c r="U2612" i="99"/>
  <c r="AO2612" i="99" s="1"/>
  <c r="T2612" i="99"/>
  <c r="O2612" i="99"/>
  <c r="J2612" i="99"/>
  <c r="A2612" i="99"/>
  <c r="Z2612" i="99" s="1"/>
  <c r="AL2611" i="99"/>
  <c r="AK2611" i="99"/>
  <c r="AJ2611" i="99"/>
  <c r="AD2611" i="99"/>
  <c r="AC2611" i="99"/>
  <c r="AT2611" i="99" s="1"/>
  <c r="AB2611" i="99"/>
  <c r="AA2611" i="99"/>
  <c r="X2611" i="99"/>
  <c r="AM2611" i="99" s="1"/>
  <c r="W2611" i="99"/>
  <c r="AQ2611" i="99" s="1"/>
  <c r="V2611" i="99"/>
  <c r="AP2611" i="99" s="1"/>
  <c r="U2611" i="99"/>
  <c r="AO2611" i="99" s="1"/>
  <c r="T2611" i="99"/>
  <c r="O2611" i="99"/>
  <c r="J2611" i="99"/>
  <c r="A2611" i="99"/>
  <c r="Z2611" i="99" s="1"/>
  <c r="AT2607" i="99"/>
  <c r="AR2607" i="99"/>
  <c r="AJ2607" i="99"/>
  <c r="AH2607" i="99"/>
  <c r="AG2607" i="99"/>
  <c r="AF2607" i="99"/>
  <c r="AE2607" i="99"/>
  <c r="AD2607" i="99"/>
  <c r="AC2607" i="99"/>
  <c r="AB2607" i="99"/>
  <c r="AA2607" i="99"/>
  <c r="X2607" i="99"/>
  <c r="AM2607" i="99" s="1"/>
  <c r="W2607" i="99"/>
  <c r="AL2607" i="99" s="1"/>
  <c r="V2607" i="99"/>
  <c r="AK2607" i="99" s="1"/>
  <c r="U2607" i="99"/>
  <c r="AO2607" i="99" s="1"/>
  <c r="T2607" i="99"/>
  <c r="O2607" i="99"/>
  <c r="J2607" i="99"/>
  <c r="A2607" i="99"/>
  <c r="Z2607" i="99" s="1"/>
  <c r="AL2606" i="99"/>
  <c r="AH2606" i="99"/>
  <c r="AG2606" i="99"/>
  <c r="AF2606" i="99"/>
  <c r="AE2606" i="99"/>
  <c r="AD2606" i="99"/>
  <c r="AC2606" i="99"/>
  <c r="AT2606" i="99" s="1"/>
  <c r="AB2606" i="99"/>
  <c r="AA2606" i="99"/>
  <c r="X2606" i="99"/>
  <c r="W2606" i="99"/>
  <c r="AQ2606" i="99" s="1"/>
  <c r="V2606" i="99"/>
  <c r="AP2606" i="99" s="1"/>
  <c r="U2606" i="99"/>
  <c r="AO2606" i="99" s="1"/>
  <c r="T2606" i="99"/>
  <c r="O2606" i="99"/>
  <c r="J2606" i="99"/>
  <c r="A2606" i="99"/>
  <c r="Z2606" i="99" s="1"/>
  <c r="AQ2605" i="99"/>
  <c r="AL2605" i="99"/>
  <c r="AH2605" i="99"/>
  <c r="AG2605" i="99"/>
  <c r="AF2605" i="99"/>
  <c r="AE2605" i="99"/>
  <c r="AI2605" i="99" s="1"/>
  <c r="AD2605" i="99"/>
  <c r="AC2605" i="99"/>
  <c r="AT2605" i="99" s="1"/>
  <c r="AB2605" i="99"/>
  <c r="AA2605" i="99"/>
  <c r="X2605" i="99"/>
  <c r="AR2605" i="99" s="1"/>
  <c r="V2605" i="99"/>
  <c r="AK2605" i="99" s="1"/>
  <c r="U2605" i="99"/>
  <c r="T2605" i="99"/>
  <c r="O2605" i="99"/>
  <c r="J2605" i="99"/>
  <c r="A2605" i="99"/>
  <c r="Z2605" i="99" s="1"/>
  <c r="AO2604" i="99"/>
  <c r="AD2604" i="99"/>
  <c r="AC2604" i="99"/>
  <c r="AT2604" i="99" s="1"/>
  <c r="AB2604" i="99"/>
  <c r="AA2604" i="99"/>
  <c r="X2604" i="99"/>
  <c r="AR2604" i="99" s="1"/>
  <c r="W2604" i="99"/>
  <c r="AL2604" i="99" s="1"/>
  <c r="V2604" i="99"/>
  <c r="AP2604" i="99" s="1"/>
  <c r="U2604" i="99"/>
  <c r="AJ2604" i="99" s="1"/>
  <c r="T2604" i="99"/>
  <c r="O2604" i="99"/>
  <c r="Y2604" i="99" s="1"/>
  <c r="AS2604" i="99" s="1"/>
  <c r="J2604" i="99"/>
  <c r="A2604" i="99"/>
  <c r="Z2604" i="99" s="1"/>
  <c r="AM2603" i="99"/>
  <c r="AD2603" i="99"/>
  <c r="AC2603" i="99"/>
  <c r="AT2603" i="99" s="1"/>
  <c r="AB2603" i="99"/>
  <c r="AA2603" i="99"/>
  <c r="X2603" i="99"/>
  <c r="AR2603" i="99" s="1"/>
  <c r="W2603" i="99"/>
  <c r="AQ2603" i="99" s="1"/>
  <c r="V2603" i="99"/>
  <c r="AP2603" i="99" s="1"/>
  <c r="U2603" i="99"/>
  <c r="AJ2603" i="99" s="1"/>
  <c r="T2603" i="99"/>
  <c r="O2603" i="99"/>
  <c r="J2603" i="99"/>
  <c r="Y2603" i="99" s="1"/>
  <c r="AS2603" i="99" s="1"/>
  <c r="A2603" i="99"/>
  <c r="Z2603" i="99" s="1"/>
  <c r="AD2602" i="99"/>
  <c r="AC2602" i="99"/>
  <c r="AB2602" i="99"/>
  <c r="AA2602" i="99"/>
  <c r="Y2602" i="99"/>
  <c r="AS2602" i="99" s="1"/>
  <c r="X2602" i="99"/>
  <c r="AR2602" i="99" s="1"/>
  <c r="W2602" i="99"/>
  <c r="AL2602" i="99" s="1"/>
  <c r="V2602" i="99"/>
  <c r="AP2602" i="99" s="1"/>
  <c r="U2602" i="99"/>
  <c r="T2602" i="99"/>
  <c r="O2602" i="99"/>
  <c r="J2602" i="99"/>
  <c r="AP2601" i="99"/>
  <c r="AM2601" i="99"/>
  <c r="AD2601" i="99"/>
  <c r="AC2601" i="99"/>
  <c r="AB2601" i="99"/>
  <c r="AA2601" i="99"/>
  <c r="X2601" i="99"/>
  <c r="AR2601" i="99" s="1"/>
  <c r="W2601" i="99"/>
  <c r="V2601" i="99"/>
  <c r="AK2601" i="99" s="1"/>
  <c r="U2601" i="99"/>
  <c r="AJ2601" i="99" s="1"/>
  <c r="T2601" i="99"/>
  <c r="O2601" i="99"/>
  <c r="Y2601" i="99" s="1"/>
  <c r="AS2601" i="99" s="1"/>
  <c r="J2601" i="99"/>
  <c r="AD2600" i="99"/>
  <c r="AC2600" i="99"/>
  <c r="AB2600" i="99"/>
  <c r="AA2600" i="99"/>
  <c r="X2600" i="99"/>
  <c r="AM2600" i="99" s="1"/>
  <c r="W2600" i="99"/>
  <c r="AL2600" i="99" s="1"/>
  <c r="V2600" i="99"/>
  <c r="AP2600" i="99" s="1"/>
  <c r="U2600" i="99"/>
  <c r="AO2600" i="99" s="1"/>
  <c r="T2600" i="99"/>
  <c r="O2600" i="99"/>
  <c r="J2600" i="99"/>
  <c r="AO2599" i="99"/>
  <c r="AD2599" i="99"/>
  <c r="AC2599" i="99"/>
  <c r="AB2599" i="99"/>
  <c r="AA2599" i="99"/>
  <c r="X2599" i="99"/>
  <c r="AR2599" i="99" s="1"/>
  <c r="W2599" i="99"/>
  <c r="AQ2599" i="99" s="1"/>
  <c r="V2599" i="99"/>
  <c r="U2599" i="99"/>
  <c r="AJ2599" i="99" s="1"/>
  <c r="T2599" i="99"/>
  <c r="O2599" i="99"/>
  <c r="J2599" i="99"/>
  <c r="AK2598" i="99"/>
  <c r="AD2598" i="99"/>
  <c r="AC2598" i="99"/>
  <c r="AB2598" i="99"/>
  <c r="AA2598" i="99"/>
  <c r="X2598" i="99"/>
  <c r="AR2598" i="99" s="1"/>
  <c r="W2598" i="99"/>
  <c r="AL2598" i="99" s="1"/>
  <c r="V2598" i="99"/>
  <c r="AP2598" i="99" s="1"/>
  <c r="U2598" i="99"/>
  <c r="AO2598" i="99" s="1"/>
  <c r="T2598" i="99"/>
  <c r="O2598" i="99"/>
  <c r="J2598" i="99"/>
  <c r="AY2597" i="99"/>
  <c r="AD2597" i="99"/>
  <c r="AC2597" i="99"/>
  <c r="AB2597" i="99"/>
  <c r="AA2597" i="99"/>
  <c r="X2597" i="99"/>
  <c r="AR2597" i="99" s="1"/>
  <c r="W2597" i="99"/>
  <c r="AQ2597" i="99" s="1"/>
  <c r="V2597" i="99"/>
  <c r="AK2597" i="99" s="1"/>
  <c r="U2597" i="99"/>
  <c r="AO2597" i="99" s="1"/>
  <c r="T2597" i="99"/>
  <c r="O2597" i="99"/>
  <c r="J2597" i="99"/>
  <c r="Y2597" i="99" s="1"/>
  <c r="AS2597" i="99" s="1"/>
  <c r="AZ2596" i="99"/>
  <c r="AP2596" i="99"/>
  <c r="AK2596" i="99"/>
  <c r="AD2596" i="99"/>
  <c r="AC2596" i="99"/>
  <c r="AB2596" i="99"/>
  <c r="AA2596" i="99"/>
  <c r="X2596" i="99"/>
  <c r="AR2596" i="99" s="1"/>
  <c r="W2596" i="99"/>
  <c r="V2596" i="99"/>
  <c r="U2596" i="99"/>
  <c r="AJ2596" i="99" s="1"/>
  <c r="T2596" i="99"/>
  <c r="O2596" i="99"/>
  <c r="J2596" i="99"/>
  <c r="AZ2595" i="99"/>
  <c r="AO2595" i="99"/>
  <c r="AD2595" i="99"/>
  <c r="AC2595" i="99"/>
  <c r="AB2595" i="99"/>
  <c r="AA2595" i="99"/>
  <c r="X2595" i="99"/>
  <c r="AM2595" i="99" s="1"/>
  <c r="W2595" i="99"/>
  <c r="AQ2595" i="99" s="1"/>
  <c r="V2595" i="99"/>
  <c r="U2595" i="99"/>
  <c r="AJ2595" i="99" s="1"/>
  <c r="T2595" i="99"/>
  <c r="O2595" i="99"/>
  <c r="J2595" i="99"/>
  <c r="AD2594" i="99"/>
  <c r="AC2594" i="99"/>
  <c r="AB2594" i="99"/>
  <c r="AA2594" i="99"/>
  <c r="X2594" i="99"/>
  <c r="AR2594" i="99" s="1"/>
  <c r="W2594" i="99"/>
  <c r="AL2594" i="99" s="1"/>
  <c r="V2594" i="99"/>
  <c r="AK2594" i="99" s="1"/>
  <c r="U2594" i="99"/>
  <c r="AO2594" i="99" s="1"/>
  <c r="T2594" i="99"/>
  <c r="O2594" i="99"/>
  <c r="J2594" i="99"/>
  <c r="AD2593" i="99"/>
  <c r="AC2593" i="99"/>
  <c r="AB2593" i="99"/>
  <c r="AA2593" i="99"/>
  <c r="X2593" i="99"/>
  <c r="AR2593" i="99" s="1"/>
  <c r="W2593" i="99"/>
  <c r="AQ2593" i="99" s="1"/>
  <c r="V2593" i="99"/>
  <c r="AK2593" i="99" s="1"/>
  <c r="U2593" i="99"/>
  <c r="AO2593" i="99" s="1"/>
  <c r="T2593" i="99"/>
  <c r="O2593" i="99"/>
  <c r="J2593" i="99"/>
  <c r="Y2593" i="99" s="1"/>
  <c r="AS2593" i="99" s="1"/>
  <c r="AD2592" i="99"/>
  <c r="AC2592" i="99"/>
  <c r="AB2592" i="99"/>
  <c r="AA2592" i="99"/>
  <c r="X2592" i="99"/>
  <c r="AR2592" i="99" s="1"/>
  <c r="W2592" i="99"/>
  <c r="AQ2592" i="99" s="1"/>
  <c r="V2592" i="99"/>
  <c r="AK2592" i="99" s="1"/>
  <c r="U2592" i="99"/>
  <c r="AO2592" i="99" s="1"/>
  <c r="T2592" i="99"/>
  <c r="O2592" i="99"/>
  <c r="J2592" i="99"/>
  <c r="AD2591" i="99"/>
  <c r="AC2591" i="99"/>
  <c r="AB2591" i="99"/>
  <c r="AA2591" i="99"/>
  <c r="X2591" i="99"/>
  <c r="AR2591" i="99" s="1"/>
  <c r="W2591" i="99"/>
  <c r="AQ2591" i="99" s="1"/>
  <c r="V2591" i="99"/>
  <c r="AK2591" i="99" s="1"/>
  <c r="U2591" i="99"/>
  <c r="AO2591" i="99" s="1"/>
  <c r="T2591" i="99"/>
  <c r="O2591" i="99"/>
  <c r="J2591" i="99"/>
  <c r="AW2590" i="99"/>
  <c r="AP2590" i="99"/>
  <c r="AD2590" i="99"/>
  <c r="AC2590" i="99"/>
  <c r="AB2590" i="99"/>
  <c r="AA2590" i="99"/>
  <c r="X2590" i="99"/>
  <c r="AR2590" i="99" s="1"/>
  <c r="W2590" i="99"/>
  <c r="V2590" i="99"/>
  <c r="AK2590" i="99" s="1"/>
  <c r="U2590" i="99"/>
  <c r="AJ2590" i="99" s="1"/>
  <c r="T2590" i="99"/>
  <c r="O2590" i="99"/>
  <c r="J2590" i="99"/>
  <c r="AM2589" i="99"/>
  <c r="AD2589" i="99"/>
  <c r="AC2589" i="99"/>
  <c r="AB2589" i="99"/>
  <c r="AA2589" i="99"/>
  <c r="X2589" i="99"/>
  <c r="AR2589" i="99" s="1"/>
  <c r="W2589" i="99"/>
  <c r="AQ2589" i="99" s="1"/>
  <c r="V2589" i="99"/>
  <c r="U2589" i="99"/>
  <c r="AJ2589" i="99" s="1"/>
  <c r="T2589" i="99"/>
  <c r="O2589" i="99"/>
  <c r="J2589" i="99"/>
  <c r="AM2588" i="99"/>
  <c r="AD2588" i="99"/>
  <c r="AC2588" i="99"/>
  <c r="AB2588" i="99"/>
  <c r="AA2588" i="99"/>
  <c r="X2588" i="99"/>
  <c r="AR2588" i="99" s="1"/>
  <c r="W2588" i="99"/>
  <c r="AQ2588" i="99" s="1"/>
  <c r="V2588" i="99"/>
  <c r="AP2588" i="99" s="1"/>
  <c r="U2588" i="99"/>
  <c r="T2588" i="99"/>
  <c r="O2588" i="99"/>
  <c r="J2588" i="99"/>
  <c r="Y2588" i="99" s="1"/>
  <c r="AS2588" i="99" s="1"/>
  <c r="AQ2587" i="99"/>
  <c r="AD2587" i="99"/>
  <c r="AC2587" i="99"/>
  <c r="AB2587" i="99"/>
  <c r="AA2587" i="99"/>
  <c r="Y2587" i="99"/>
  <c r="AS2587" i="99" s="1"/>
  <c r="X2587" i="99"/>
  <c r="AR2587" i="99" s="1"/>
  <c r="W2587" i="99"/>
  <c r="AL2587" i="99" s="1"/>
  <c r="V2587" i="99"/>
  <c r="AP2587" i="99" s="1"/>
  <c r="U2587" i="99"/>
  <c r="AJ2587" i="99" s="1"/>
  <c r="T2587" i="99"/>
  <c r="O2587" i="99"/>
  <c r="J2587" i="99"/>
  <c r="AW2586" i="99"/>
  <c r="AP2586" i="99"/>
  <c r="AD2586" i="99"/>
  <c r="AC2586" i="99"/>
  <c r="AB2586" i="99"/>
  <c r="AA2586" i="99"/>
  <c r="X2586" i="99"/>
  <c r="AM2586" i="99" s="1"/>
  <c r="W2586" i="99"/>
  <c r="AQ2586" i="99" s="1"/>
  <c r="V2586" i="99"/>
  <c r="AK2586" i="99" s="1"/>
  <c r="U2586" i="99"/>
  <c r="AO2586" i="99" s="1"/>
  <c r="T2586" i="99"/>
  <c r="Y2586" i="99" s="1"/>
  <c r="AS2586" i="99" s="1"/>
  <c r="O2586" i="99"/>
  <c r="J2586" i="99"/>
  <c r="AD2585" i="99"/>
  <c r="AC2585" i="99"/>
  <c r="AB2585" i="99"/>
  <c r="AA2585" i="99"/>
  <c r="X2585" i="99"/>
  <c r="AR2585" i="99" s="1"/>
  <c r="W2585" i="99"/>
  <c r="AQ2585" i="99" s="1"/>
  <c r="V2585" i="99"/>
  <c r="AK2585" i="99" s="1"/>
  <c r="U2585" i="99"/>
  <c r="AO2585" i="99" s="1"/>
  <c r="T2585" i="99"/>
  <c r="O2585" i="99"/>
  <c r="J2585" i="99"/>
  <c r="AL2584" i="99"/>
  <c r="AD2584" i="99"/>
  <c r="AC2584" i="99"/>
  <c r="AB2584" i="99"/>
  <c r="AA2584" i="99"/>
  <c r="X2584" i="99"/>
  <c r="AM2584" i="99" s="1"/>
  <c r="W2584" i="99"/>
  <c r="AQ2584" i="99" s="1"/>
  <c r="V2584" i="99"/>
  <c r="AP2584" i="99" s="1"/>
  <c r="U2584" i="99"/>
  <c r="T2584" i="99"/>
  <c r="O2584" i="99"/>
  <c r="J2584" i="99"/>
  <c r="Y2584" i="99" s="1"/>
  <c r="AS2584" i="99" s="1"/>
  <c r="AD2583" i="99"/>
  <c r="AC2583" i="99"/>
  <c r="AB2583" i="99"/>
  <c r="AA2583" i="99"/>
  <c r="X2583" i="99"/>
  <c r="AR2583" i="99" s="1"/>
  <c r="W2583" i="99"/>
  <c r="AQ2583" i="99" s="1"/>
  <c r="V2583" i="99"/>
  <c r="AK2583" i="99" s="1"/>
  <c r="U2583" i="99"/>
  <c r="AO2583" i="99" s="1"/>
  <c r="T2583" i="99"/>
  <c r="O2583" i="99"/>
  <c r="J2583" i="99"/>
  <c r="Y2583" i="99" s="1"/>
  <c r="AS2583" i="99" s="1"/>
  <c r="AP2582" i="99"/>
  <c r="AD2582" i="99"/>
  <c r="AC2582" i="99"/>
  <c r="AB2582" i="99"/>
  <c r="AA2582" i="99"/>
  <c r="X2582" i="99"/>
  <c r="AM2582" i="99" s="1"/>
  <c r="W2582" i="99"/>
  <c r="AQ2582" i="99" s="1"/>
  <c r="V2582" i="99"/>
  <c r="AK2582" i="99" s="1"/>
  <c r="U2582" i="99"/>
  <c r="AO2582" i="99" s="1"/>
  <c r="T2582" i="99"/>
  <c r="Y2582" i="99" s="1"/>
  <c r="AS2582" i="99" s="1"/>
  <c r="O2582" i="99"/>
  <c r="J2582" i="99"/>
  <c r="AD2581" i="99"/>
  <c r="AC2581" i="99"/>
  <c r="AB2581" i="99"/>
  <c r="AA2581" i="99"/>
  <c r="X2581" i="99"/>
  <c r="AR2581" i="99" s="1"/>
  <c r="W2581" i="99"/>
  <c r="AQ2581" i="99" s="1"/>
  <c r="V2581" i="99"/>
  <c r="AK2581" i="99" s="1"/>
  <c r="U2581" i="99"/>
  <c r="AO2581" i="99" s="1"/>
  <c r="T2581" i="99"/>
  <c r="O2581" i="99"/>
  <c r="J2581" i="99"/>
  <c r="AL2580" i="99"/>
  <c r="AD2580" i="99"/>
  <c r="AC2580" i="99"/>
  <c r="AB2580" i="99"/>
  <c r="AA2580" i="99"/>
  <c r="X2580" i="99"/>
  <c r="AM2580" i="99" s="1"/>
  <c r="W2580" i="99"/>
  <c r="AQ2580" i="99" s="1"/>
  <c r="V2580" i="99"/>
  <c r="AP2580" i="99" s="1"/>
  <c r="U2580" i="99"/>
  <c r="T2580" i="99"/>
  <c r="O2580" i="99"/>
  <c r="J2580" i="99"/>
  <c r="Y2580" i="99" s="1"/>
  <c r="AS2580" i="99" s="1"/>
  <c r="AD2579" i="99"/>
  <c r="AC2579" i="99"/>
  <c r="AB2579" i="99"/>
  <c r="AA2579" i="99"/>
  <c r="X2579" i="99"/>
  <c r="AR2579" i="99" s="1"/>
  <c r="W2579" i="99"/>
  <c r="AQ2579" i="99" s="1"/>
  <c r="V2579" i="99"/>
  <c r="U2579" i="99"/>
  <c r="AO2579" i="99" s="1"/>
  <c r="T2579" i="99"/>
  <c r="O2579" i="99"/>
  <c r="J2579" i="99"/>
  <c r="Y2579" i="99" s="1"/>
  <c r="AS2579" i="99" s="1"/>
  <c r="AP2578" i="99"/>
  <c r="AD2578" i="99"/>
  <c r="AC2578" i="99"/>
  <c r="AB2578" i="99"/>
  <c r="AA2578" i="99"/>
  <c r="X2578" i="99"/>
  <c r="AM2578" i="99" s="1"/>
  <c r="W2578" i="99"/>
  <c r="AQ2578" i="99" s="1"/>
  <c r="V2578" i="99"/>
  <c r="AK2578" i="99" s="1"/>
  <c r="U2578" i="99"/>
  <c r="AO2578" i="99" s="1"/>
  <c r="T2578" i="99"/>
  <c r="Y2578" i="99" s="1"/>
  <c r="AS2578" i="99" s="1"/>
  <c r="O2578" i="99"/>
  <c r="J2578" i="99"/>
  <c r="AD2577" i="99"/>
  <c r="AC2577" i="99"/>
  <c r="AB2577" i="99"/>
  <c r="AA2577" i="99"/>
  <c r="X2577" i="99"/>
  <c r="AM2577" i="99" s="1"/>
  <c r="W2577" i="99"/>
  <c r="AQ2577" i="99" s="1"/>
  <c r="V2577" i="99"/>
  <c r="AK2577" i="99" s="1"/>
  <c r="U2577" i="99"/>
  <c r="AO2577" i="99" s="1"/>
  <c r="T2577" i="99"/>
  <c r="O2577" i="99"/>
  <c r="J2577" i="99"/>
  <c r="AL2576" i="99"/>
  <c r="AD2576" i="99"/>
  <c r="AC2576" i="99"/>
  <c r="AB2576" i="99"/>
  <c r="AA2576" i="99"/>
  <c r="X2576" i="99"/>
  <c r="AM2576" i="99" s="1"/>
  <c r="W2576" i="99"/>
  <c r="AQ2576" i="99" s="1"/>
  <c r="V2576" i="99"/>
  <c r="AP2576" i="99" s="1"/>
  <c r="U2576" i="99"/>
  <c r="T2576" i="99"/>
  <c r="O2576" i="99"/>
  <c r="J2576" i="99"/>
  <c r="Y2576" i="99" s="1"/>
  <c r="AS2576" i="99" s="1"/>
  <c r="AD2575" i="99"/>
  <c r="AC2575" i="99"/>
  <c r="AB2575" i="99"/>
  <c r="AA2575" i="99"/>
  <c r="X2575" i="99"/>
  <c r="AR2575" i="99" s="1"/>
  <c r="W2575" i="99"/>
  <c r="AQ2575" i="99" s="1"/>
  <c r="V2575" i="99"/>
  <c r="AK2575" i="99" s="1"/>
  <c r="U2575" i="99"/>
  <c r="AO2575" i="99" s="1"/>
  <c r="T2575" i="99"/>
  <c r="O2575" i="99"/>
  <c r="J2575" i="99"/>
  <c r="AD2574" i="99"/>
  <c r="AC2574" i="99"/>
  <c r="AB2574" i="99"/>
  <c r="AA2574" i="99"/>
  <c r="X2574" i="99"/>
  <c r="AM2574" i="99" s="1"/>
  <c r="W2574" i="99"/>
  <c r="AQ2574" i="99" s="1"/>
  <c r="V2574" i="99"/>
  <c r="AP2574" i="99" s="1"/>
  <c r="U2574" i="99"/>
  <c r="AO2574" i="99" s="1"/>
  <c r="T2574" i="99"/>
  <c r="O2574" i="99"/>
  <c r="J2574" i="99"/>
  <c r="AD2573" i="99"/>
  <c r="AC2573" i="99"/>
  <c r="AB2573" i="99"/>
  <c r="AA2573" i="99"/>
  <c r="X2573" i="99"/>
  <c r="AR2573" i="99" s="1"/>
  <c r="W2573" i="99"/>
  <c r="AQ2573" i="99" s="1"/>
  <c r="V2573" i="99"/>
  <c r="AP2573" i="99" s="1"/>
  <c r="U2573" i="99"/>
  <c r="AJ2573" i="99" s="1"/>
  <c r="T2573" i="99"/>
  <c r="Y2573" i="99" s="1"/>
  <c r="AS2573" i="99" s="1"/>
  <c r="O2573" i="99"/>
  <c r="J2573" i="99"/>
  <c r="AM2572" i="99"/>
  <c r="AD2572" i="99"/>
  <c r="AC2572" i="99"/>
  <c r="AB2572" i="99"/>
  <c r="AA2572" i="99"/>
  <c r="X2572" i="99"/>
  <c r="AR2572" i="99" s="1"/>
  <c r="W2572" i="99"/>
  <c r="AQ2572" i="99" s="1"/>
  <c r="V2572" i="99"/>
  <c r="AK2572" i="99" s="1"/>
  <c r="U2572" i="99"/>
  <c r="T2572" i="99"/>
  <c r="O2572" i="99"/>
  <c r="J2572" i="99"/>
  <c r="Y2572" i="99" s="1"/>
  <c r="AS2572" i="99" s="1"/>
  <c r="AO2571" i="99"/>
  <c r="AD2571" i="99"/>
  <c r="AC2571" i="99"/>
  <c r="AB2571" i="99"/>
  <c r="AA2571" i="99"/>
  <c r="X2571" i="99"/>
  <c r="W2571" i="99"/>
  <c r="AQ2571" i="99" s="1"/>
  <c r="V2571" i="99"/>
  <c r="U2571" i="99"/>
  <c r="AJ2571" i="99" s="1"/>
  <c r="T2571" i="99"/>
  <c r="O2571" i="99"/>
  <c r="J2571" i="99"/>
  <c r="AO2570" i="99"/>
  <c r="AD2570" i="99"/>
  <c r="AC2570" i="99"/>
  <c r="AB2570" i="99"/>
  <c r="AA2570" i="99"/>
  <c r="X2570" i="99"/>
  <c r="W2570" i="99"/>
  <c r="AQ2570" i="99" s="1"/>
  <c r="V2570" i="99"/>
  <c r="AP2570" i="99" s="1"/>
  <c r="U2570" i="99"/>
  <c r="AJ2570" i="99" s="1"/>
  <c r="T2570" i="99"/>
  <c r="O2570" i="99"/>
  <c r="J2570" i="99"/>
  <c r="Y2570" i="99" s="1"/>
  <c r="AS2570" i="99" s="1"/>
  <c r="AD2569" i="99"/>
  <c r="AC2569" i="99"/>
  <c r="AB2569" i="99"/>
  <c r="AA2569" i="99"/>
  <c r="X2569" i="99"/>
  <c r="AR2569" i="99" s="1"/>
  <c r="W2569" i="99"/>
  <c r="AQ2569" i="99" s="1"/>
  <c r="V2569" i="99"/>
  <c r="AK2569" i="99" s="1"/>
  <c r="U2569" i="99"/>
  <c r="AJ2569" i="99" s="1"/>
  <c r="T2569" i="99"/>
  <c r="O2569" i="99"/>
  <c r="J2569" i="99"/>
  <c r="AM2568" i="99"/>
  <c r="AD2568" i="99"/>
  <c r="AC2568" i="99"/>
  <c r="AB2568" i="99"/>
  <c r="AA2568" i="99"/>
  <c r="X2568" i="99"/>
  <c r="AR2568" i="99" s="1"/>
  <c r="W2568" i="99"/>
  <c r="AQ2568" i="99" s="1"/>
  <c r="V2568" i="99"/>
  <c r="U2568" i="99"/>
  <c r="AO2568" i="99" s="1"/>
  <c r="T2568" i="99"/>
  <c r="O2568" i="99"/>
  <c r="J2568" i="99"/>
  <c r="AP2567" i="99"/>
  <c r="AD2567" i="99"/>
  <c r="AC2567" i="99"/>
  <c r="AB2567" i="99"/>
  <c r="AA2567" i="99"/>
  <c r="X2567" i="99"/>
  <c r="AM2567" i="99" s="1"/>
  <c r="W2567" i="99"/>
  <c r="AQ2567" i="99" s="1"/>
  <c r="V2567" i="99"/>
  <c r="AK2567" i="99" s="1"/>
  <c r="U2567" i="99"/>
  <c r="AO2567" i="99" s="1"/>
  <c r="T2567" i="99"/>
  <c r="O2567" i="99"/>
  <c r="J2567" i="99"/>
  <c r="AD2566" i="99"/>
  <c r="AC2566" i="99"/>
  <c r="AB2566" i="99"/>
  <c r="AA2566" i="99"/>
  <c r="X2566" i="99"/>
  <c r="AR2566" i="99" s="1"/>
  <c r="W2566" i="99"/>
  <c r="AQ2566" i="99" s="1"/>
  <c r="V2566" i="99"/>
  <c r="AP2566" i="99" s="1"/>
  <c r="U2566" i="99"/>
  <c r="AJ2566" i="99" s="1"/>
  <c r="T2566" i="99"/>
  <c r="O2566" i="99"/>
  <c r="J2566" i="99"/>
  <c r="AO2565" i="99"/>
  <c r="AM2565" i="99"/>
  <c r="AJ2565" i="99"/>
  <c r="AD2565" i="99"/>
  <c r="AC2565" i="99"/>
  <c r="AB2565" i="99"/>
  <c r="AA2565" i="99"/>
  <c r="X2565" i="99"/>
  <c r="AR2565" i="99" s="1"/>
  <c r="W2565" i="99"/>
  <c r="AQ2565" i="99" s="1"/>
  <c r="V2565" i="99"/>
  <c r="T2565" i="99"/>
  <c r="O2565" i="99"/>
  <c r="J2565" i="99"/>
  <c r="AR2564" i="99"/>
  <c r="AM2564" i="99"/>
  <c r="AD2564" i="99"/>
  <c r="AC2564" i="99"/>
  <c r="AB2564" i="99"/>
  <c r="AA2564" i="99"/>
  <c r="X2564" i="99"/>
  <c r="W2564" i="99"/>
  <c r="AQ2564" i="99" s="1"/>
  <c r="V2564" i="99"/>
  <c r="U2564" i="99"/>
  <c r="T2564" i="99"/>
  <c r="O2564" i="99"/>
  <c r="J2564" i="99"/>
  <c r="Y2564" i="99" s="1"/>
  <c r="AS2564" i="99" s="1"/>
  <c r="AN2563" i="99"/>
  <c r="AD2563" i="99"/>
  <c r="AC2563" i="99"/>
  <c r="AB2563" i="99"/>
  <c r="AA2563" i="99"/>
  <c r="X2563" i="99"/>
  <c r="AR2563" i="99" s="1"/>
  <c r="W2563" i="99"/>
  <c r="AQ2563" i="99" s="1"/>
  <c r="V2563" i="99"/>
  <c r="AP2563" i="99" s="1"/>
  <c r="U2563" i="99"/>
  <c r="AO2563" i="99" s="1"/>
  <c r="T2563" i="99"/>
  <c r="Y2563" i="99" s="1"/>
  <c r="AS2563" i="99" s="1"/>
  <c r="O2563" i="99"/>
  <c r="J2563" i="99"/>
  <c r="AP2562" i="99"/>
  <c r="AN2562" i="99"/>
  <c r="AD2562" i="99"/>
  <c r="AC2562" i="99"/>
  <c r="AB2562" i="99"/>
  <c r="AA2562" i="99"/>
  <c r="X2562" i="99"/>
  <c r="AR2562" i="99" s="1"/>
  <c r="W2562" i="99"/>
  <c r="AQ2562" i="99" s="1"/>
  <c r="V2562" i="99"/>
  <c r="U2562" i="99"/>
  <c r="AO2562" i="99" s="1"/>
  <c r="T2562" i="99"/>
  <c r="O2562" i="99"/>
  <c r="J2562" i="99"/>
  <c r="Y2562" i="99" s="1"/>
  <c r="AS2562" i="99" s="1"/>
  <c r="AO2561" i="99"/>
  <c r="AN2561" i="99"/>
  <c r="AD2561" i="99"/>
  <c r="AC2561" i="99"/>
  <c r="AB2561" i="99"/>
  <c r="AA2561" i="99"/>
  <c r="X2561" i="99"/>
  <c r="AR2561" i="99" s="1"/>
  <c r="W2561" i="99"/>
  <c r="AQ2561" i="99" s="1"/>
  <c r="V2561" i="99"/>
  <c r="AP2561" i="99" s="1"/>
  <c r="U2561" i="99"/>
  <c r="T2561" i="99"/>
  <c r="O2561" i="99"/>
  <c r="J2561" i="99"/>
  <c r="AN2560" i="99"/>
  <c r="AD2560" i="99"/>
  <c r="AC2560" i="99"/>
  <c r="AB2560" i="99"/>
  <c r="AA2560" i="99"/>
  <c r="X2560" i="99"/>
  <c r="AR2560" i="99" s="1"/>
  <c r="W2560" i="99"/>
  <c r="AQ2560" i="99" s="1"/>
  <c r="V2560" i="99"/>
  <c r="AP2560" i="99" s="1"/>
  <c r="U2560" i="99"/>
  <c r="AO2560" i="99" s="1"/>
  <c r="T2560" i="99"/>
  <c r="O2560" i="99"/>
  <c r="J2560" i="99"/>
  <c r="AZ2559" i="99"/>
  <c r="AU2559" i="99"/>
  <c r="AN2559" i="99"/>
  <c r="AD2559" i="99"/>
  <c r="AC2559" i="99"/>
  <c r="AB2559" i="99"/>
  <c r="AA2559" i="99"/>
  <c r="X2559" i="99"/>
  <c r="AR2559" i="99" s="1"/>
  <c r="W2559" i="99"/>
  <c r="AQ2559" i="99" s="1"/>
  <c r="V2559" i="99"/>
  <c r="AP2559" i="99" s="1"/>
  <c r="U2559" i="99"/>
  <c r="AO2559" i="99" s="1"/>
  <c r="T2559" i="99"/>
  <c r="Y2559" i="99" s="1"/>
  <c r="AS2559" i="99" s="1"/>
  <c r="O2559" i="99"/>
  <c r="J2559" i="99"/>
  <c r="AZ2558" i="99"/>
  <c r="AU2558" i="99"/>
  <c r="AP2558" i="99"/>
  <c r="AN2558" i="99"/>
  <c r="AD2558" i="99"/>
  <c r="AC2558" i="99"/>
  <c r="AB2558" i="99"/>
  <c r="AA2558" i="99"/>
  <c r="Y2558" i="99"/>
  <c r="AS2558" i="99" s="1"/>
  <c r="X2558" i="99"/>
  <c r="AR2558" i="99" s="1"/>
  <c r="W2558" i="99"/>
  <c r="AQ2558" i="99" s="1"/>
  <c r="V2558" i="99"/>
  <c r="U2558" i="99"/>
  <c r="AO2558" i="99" s="1"/>
  <c r="T2558" i="99"/>
  <c r="O2558" i="99"/>
  <c r="J2558" i="99"/>
  <c r="AZ2557" i="99"/>
  <c r="AV2557" i="99"/>
  <c r="AV2593" i="99" s="1"/>
  <c r="AZ2593" i="99" s="1"/>
  <c r="AN2557" i="99"/>
  <c r="AD2557" i="99"/>
  <c r="AC2557" i="99"/>
  <c r="AB2557" i="99"/>
  <c r="AA2557" i="99"/>
  <c r="X2557" i="99"/>
  <c r="AR2557" i="99" s="1"/>
  <c r="W2557" i="99"/>
  <c r="AQ2557" i="99" s="1"/>
  <c r="V2557" i="99"/>
  <c r="AP2557" i="99" s="1"/>
  <c r="U2557" i="99"/>
  <c r="AO2557" i="99" s="1"/>
  <c r="T2557" i="99"/>
  <c r="O2557" i="99"/>
  <c r="J2557" i="99"/>
  <c r="AV2556" i="99"/>
  <c r="AZ2556" i="99" s="1"/>
  <c r="AO2556" i="99"/>
  <c r="AN2556" i="99"/>
  <c r="AD2556" i="99"/>
  <c r="AC2556" i="99"/>
  <c r="AB2556" i="99"/>
  <c r="AA2556" i="99"/>
  <c r="X2556" i="99"/>
  <c r="AR2556" i="99" s="1"/>
  <c r="AT2556" i="99" s="1"/>
  <c r="W2556" i="99"/>
  <c r="AQ2556" i="99" s="1"/>
  <c r="V2556" i="99"/>
  <c r="AP2556" i="99" s="1"/>
  <c r="T2556" i="99"/>
  <c r="O2556" i="99"/>
  <c r="J2556" i="99"/>
  <c r="AV2555" i="99"/>
  <c r="AZ2555" i="99" s="1"/>
  <c r="AR2555" i="99"/>
  <c r="AN2555" i="99"/>
  <c r="AD2555" i="99"/>
  <c r="AC2555" i="99"/>
  <c r="AB2555" i="99"/>
  <c r="AA2555" i="99"/>
  <c r="X2555" i="99"/>
  <c r="W2555" i="99"/>
  <c r="AQ2555" i="99" s="1"/>
  <c r="V2555" i="99"/>
  <c r="AP2555" i="99" s="1"/>
  <c r="U2555" i="99"/>
  <c r="AO2555" i="99" s="1"/>
  <c r="T2555" i="99"/>
  <c r="O2555" i="99"/>
  <c r="J2555" i="99"/>
  <c r="Y2555" i="99" s="1"/>
  <c r="AS2555" i="99" s="1"/>
  <c r="AV2554" i="99"/>
  <c r="AP2554" i="99"/>
  <c r="AN2554" i="99"/>
  <c r="AD2554" i="99"/>
  <c r="AC2554" i="99"/>
  <c r="AB2554" i="99"/>
  <c r="AA2554" i="99"/>
  <c r="X2554" i="99"/>
  <c r="AR2554" i="99" s="1"/>
  <c r="W2554" i="99"/>
  <c r="AQ2554" i="99" s="1"/>
  <c r="U2554" i="99"/>
  <c r="AO2554" i="99" s="1"/>
  <c r="T2554" i="99"/>
  <c r="O2554" i="99"/>
  <c r="J2554" i="99"/>
  <c r="AV2553" i="99"/>
  <c r="AQ2553" i="99"/>
  <c r="AP2553" i="99"/>
  <c r="AN2553" i="99"/>
  <c r="AD2553" i="99"/>
  <c r="AC2553" i="99"/>
  <c r="AB2553" i="99"/>
  <c r="AA2553" i="99"/>
  <c r="Y2553" i="99"/>
  <c r="AS2553" i="99" s="1"/>
  <c r="X2553" i="99"/>
  <c r="AR2553" i="99" s="1"/>
  <c r="W2553" i="99"/>
  <c r="V2553" i="99"/>
  <c r="U2553" i="99"/>
  <c r="AO2553" i="99" s="1"/>
  <c r="T2553" i="99"/>
  <c r="O2553" i="99"/>
  <c r="J2553" i="99"/>
  <c r="AV2552" i="99"/>
  <c r="AN2552" i="99"/>
  <c r="AD2552" i="99"/>
  <c r="AC2552" i="99"/>
  <c r="AB2552" i="99"/>
  <c r="AA2552" i="99"/>
  <c r="X2552" i="99"/>
  <c r="AR2552" i="99" s="1"/>
  <c r="W2552" i="99"/>
  <c r="AQ2552" i="99" s="1"/>
  <c r="V2552" i="99"/>
  <c r="AP2552" i="99" s="1"/>
  <c r="U2552" i="99"/>
  <c r="AO2552" i="99" s="1"/>
  <c r="T2552" i="99"/>
  <c r="O2552" i="99"/>
  <c r="J2552" i="99"/>
  <c r="AX2551" i="99"/>
  <c r="AV2551" i="99"/>
  <c r="AV2587" i="99" s="1"/>
  <c r="AZ2587" i="99" s="1"/>
  <c r="AR2551" i="99"/>
  <c r="AN2551" i="99"/>
  <c r="AD2551" i="99"/>
  <c r="AC2551" i="99"/>
  <c r="AB2551" i="99"/>
  <c r="AA2551" i="99"/>
  <c r="X2551" i="99"/>
  <c r="W2551" i="99"/>
  <c r="AQ2551" i="99" s="1"/>
  <c r="V2551" i="99"/>
  <c r="AP2551" i="99" s="1"/>
  <c r="AT2551" i="99" s="1"/>
  <c r="U2551" i="99"/>
  <c r="AO2551" i="99" s="1"/>
  <c r="T2551" i="99"/>
  <c r="O2551" i="99"/>
  <c r="J2551" i="99"/>
  <c r="Y2551" i="99" s="1"/>
  <c r="AS2551" i="99" s="1"/>
  <c r="AV2550" i="99"/>
  <c r="AN2550" i="99"/>
  <c r="AD2550" i="99"/>
  <c r="AC2550" i="99"/>
  <c r="AB2550" i="99"/>
  <c r="AA2550" i="99"/>
  <c r="X2550" i="99"/>
  <c r="AR2550" i="99" s="1"/>
  <c r="W2550" i="99"/>
  <c r="AQ2550" i="99" s="1"/>
  <c r="V2550" i="99"/>
  <c r="AP2550" i="99" s="1"/>
  <c r="U2550" i="99"/>
  <c r="AO2550" i="99" s="1"/>
  <c r="T2550" i="99"/>
  <c r="O2550" i="99"/>
  <c r="J2550" i="99"/>
  <c r="A2550" i="99"/>
  <c r="Z2550" i="99" s="1"/>
  <c r="AO2549" i="99"/>
  <c r="AN2549" i="99"/>
  <c r="AD2549" i="99"/>
  <c r="AC2549" i="99"/>
  <c r="AB2549" i="99"/>
  <c r="AA2549" i="99"/>
  <c r="X2549" i="99"/>
  <c r="AR2549" i="99" s="1"/>
  <c r="W2549" i="99"/>
  <c r="AQ2549" i="99" s="1"/>
  <c r="V2549" i="99"/>
  <c r="AP2549" i="99" s="1"/>
  <c r="U2549" i="99"/>
  <c r="T2549" i="99"/>
  <c r="O2549" i="99"/>
  <c r="Y2549" i="99" s="1"/>
  <c r="AS2549" i="99" s="1"/>
  <c r="J2549" i="99"/>
  <c r="A2549" i="99"/>
  <c r="AO2548" i="99"/>
  <c r="AN2548" i="99"/>
  <c r="AD2548" i="99"/>
  <c r="AC2548" i="99"/>
  <c r="AB2548" i="99"/>
  <c r="AA2548" i="99"/>
  <c r="Z2548" i="99"/>
  <c r="X2548" i="99"/>
  <c r="AR2548" i="99" s="1"/>
  <c r="W2548" i="99"/>
  <c r="AQ2548" i="99" s="1"/>
  <c r="V2548" i="99"/>
  <c r="AP2548" i="99" s="1"/>
  <c r="U2548" i="99"/>
  <c r="T2548" i="99"/>
  <c r="O2548" i="99"/>
  <c r="J2548" i="99"/>
  <c r="J2538" i="99"/>
  <c r="J2537" i="99"/>
  <c r="AZ2476" i="99" s="1"/>
  <c r="P2536" i="99"/>
  <c r="O2536" i="99"/>
  <c r="J2536" i="99"/>
  <c r="V2535" i="99"/>
  <c r="Q2535" i="99"/>
  <c r="P2535" i="99"/>
  <c r="O2535" i="99"/>
  <c r="J2535" i="99"/>
  <c r="Q2534" i="99"/>
  <c r="P2534" i="99"/>
  <c r="O2534" i="99"/>
  <c r="J2534" i="99"/>
  <c r="K2533" i="99"/>
  <c r="F2533" i="99"/>
  <c r="AM2531" i="99"/>
  <c r="AD2531" i="99"/>
  <c r="AC2531" i="99"/>
  <c r="AT2531" i="99" s="1"/>
  <c r="AB2531" i="99"/>
  <c r="AA2531" i="99"/>
  <c r="X2531" i="99"/>
  <c r="AR2531" i="99" s="1"/>
  <c r="W2531" i="99"/>
  <c r="AQ2531" i="99" s="1"/>
  <c r="V2531" i="99"/>
  <c r="AP2531" i="99" s="1"/>
  <c r="U2531" i="99"/>
  <c r="T2531" i="99"/>
  <c r="O2531" i="99"/>
  <c r="J2531" i="99"/>
  <c r="Y2531" i="99" s="1"/>
  <c r="AS2531" i="99" s="1"/>
  <c r="A2531" i="99"/>
  <c r="Z2531" i="99" s="1"/>
  <c r="AD2530" i="99"/>
  <c r="AC2530" i="99"/>
  <c r="AT2530" i="99" s="1"/>
  <c r="AB2530" i="99"/>
  <c r="AA2530" i="99"/>
  <c r="X2530" i="99"/>
  <c r="AR2530" i="99" s="1"/>
  <c r="W2530" i="99"/>
  <c r="AL2530" i="99" s="1"/>
  <c r="V2530" i="99"/>
  <c r="AP2530" i="99" s="1"/>
  <c r="U2530" i="99"/>
  <c r="AJ2530" i="99" s="1"/>
  <c r="T2530" i="99"/>
  <c r="O2530" i="99"/>
  <c r="J2530" i="99"/>
  <c r="Y2530" i="99" s="1"/>
  <c r="AS2530" i="99" s="1"/>
  <c r="A2530" i="99"/>
  <c r="Z2530" i="99" s="1"/>
  <c r="AL2529" i="99"/>
  <c r="AD2529" i="99"/>
  <c r="AC2529" i="99"/>
  <c r="AT2529" i="99" s="1"/>
  <c r="AB2529" i="99"/>
  <c r="AA2529" i="99"/>
  <c r="X2529" i="99"/>
  <c r="AR2529" i="99" s="1"/>
  <c r="W2529" i="99"/>
  <c r="AQ2529" i="99" s="1"/>
  <c r="V2529" i="99"/>
  <c r="AK2529" i="99" s="1"/>
  <c r="U2529" i="99"/>
  <c r="AJ2529" i="99" s="1"/>
  <c r="T2529" i="99"/>
  <c r="O2529" i="99"/>
  <c r="J2529" i="99"/>
  <c r="A2529" i="99"/>
  <c r="Z2529" i="99" s="1"/>
  <c r="AH2525" i="99"/>
  <c r="AG2525" i="99"/>
  <c r="AF2525" i="99"/>
  <c r="AE2525" i="99"/>
  <c r="AD2525" i="99"/>
  <c r="AC2525" i="99"/>
  <c r="AT2525" i="99" s="1"/>
  <c r="AB2525" i="99"/>
  <c r="AA2525" i="99"/>
  <c r="X2525" i="99"/>
  <c r="AM2525" i="99" s="1"/>
  <c r="W2525" i="99"/>
  <c r="AL2525" i="99" s="1"/>
  <c r="V2525" i="99"/>
  <c r="AP2525" i="99" s="1"/>
  <c r="U2525" i="99"/>
  <c r="T2525" i="99"/>
  <c r="O2525" i="99"/>
  <c r="J2525" i="99"/>
  <c r="Y2525" i="99" s="1"/>
  <c r="AS2525" i="99" s="1"/>
  <c r="A2525" i="99"/>
  <c r="Z2525" i="99" s="1"/>
  <c r="AH2524" i="99"/>
  <c r="AG2524" i="99"/>
  <c r="AF2524" i="99"/>
  <c r="AE2524" i="99"/>
  <c r="AD2524" i="99"/>
  <c r="AC2524" i="99"/>
  <c r="AT2524" i="99" s="1"/>
  <c r="AB2524" i="99"/>
  <c r="AA2524" i="99"/>
  <c r="X2524" i="99"/>
  <c r="AR2524" i="99" s="1"/>
  <c r="W2524" i="99"/>
  <c r="AL2524" i="99" s="1"/>
  <c r="V2524" i="99"/>
  <c r="AP2524" i="99" s="1"/>
  <c r="U2524" i="99"/>
  <c r="T2524" i="99"/>
  <c r="O2524" i="99"/>
  <c r="J2524" i="99"/>
  <c r="Y2524" i="99" s="1"/>
  <c r="AS2524" i="99" s="1"/>
  <c r="A2524" i="99"/>
  <c r="Z2524" i="99" s="1"/>
  <c r="AQ2523" i="99"/>
  <c r="AO2523" i="99"/>
  <c r="AL2523" i="99"/>
  <c r="AJ2523" i="99"/>
  <c r="AH2523" i="99"/>
  <c r="AG2523" i="99"/>
  <c r="AF2523" i="99"/>
  <c r="AE2523" i="99"/>
  <c r="AI2523" i="99" s="1"/>
  <c r="AD2523" i="99"/>
  <c r="AC2523" i="99"/>
  <c r="AT2523" i="99" s="1"/>
  <c r="AB2523" i="99"/>
  <c r="AA2523" i="99"/>
  <c r="X2523" i="99"/>
  <c r="V2523" i="99"/>
  <c r="AP2523" i="99" s="1"/>
  <c r="U2523" i="99"/>
  <c r="T2523" i="99"/>
  <c r="O2523" i="99"/>
  <c r="J2523" i="99"/>
  <c r="A2523" i="99"/>
  <c r="Z2523" i="99" s="1"/>
  <c r="AL2522" i="99"/>
  <c r="AD2522" i="99"/>
  <c r="AC2522" i="99"/>
  <c r="AT2522" i="99" s="1"/>
  <c r="AB2522" i="99"/>
  <c r="AA2522" i="99"/>
  <c r="X2522" i="99"/>
  <c r="W2522" i="99"/>
  <c r="AQ2522" i="99" s="1"/>
  <c r="V2522" i="99"/>
  <c r="AP2522" i="99" s="1"/>
  <c r="U2522" i="99"/>
  <c r="T2522" i="99"/>
  <c r="O2522" i="99"/>
  <c r="J2522" i="99"/>
  <c r="A2522" i="99"/>
  <c r="Z2522" i="99" s="1"/>
  <c r="AT2521" i="99"/>
  <c r="AJ2521" i="99"/>
  <c r="AD2521" i="99"/>
  <c r="AC2521" i="99"/>
  <c r="AB2521" i="99"/>
  <c r="AA2521" i="99"/>
  <c r="X2521" i="99"/>
  <c r="AR2521" i="99" s="1"/>
  <c r="W2521" i="99"/>
  <c r="AQ2521" i="99" s="1"/>
  <c r="V2521" i="99"/>
  <c r="AK2521" i="99" s="1"/>
  <c r="U2521" i="99"/>
  <c r="AO2521" i="99" s="1"/>
  <c r="T2521" i="99"/>
  <c r="O2521" i="99"/>
  <c r="J2521" i="99"/>
  <c r="A2521" i="99"/>
  <c r="Z2521" i="99" s="1"/>
  <c r="AL2520" i="99"/>
  <c r="AD2520" i="99"/>
  <c r="AC2520" i="99"/>
  <c r="AB2520" i="99"/>
  <c r="AA2520" i="99"/>
  <c r="X2520" i="99"/>
  <c r="W2520" i="99"/>
  <c r="AQ2520" i="99" s="1"/>
  <c r="V2520" i="99"/>
  <c r="AP2520" i="99" s="1"/>
  <c r="U2520" i="99"/>
  <c r="AO2520" i="99" s="1"/>
  <c r="T2520" i="99"/>
  <c r="O2520" i="99"/>
  <c r="J2520" i="99"/>
  <c r="AD2519" i="99"/>
  <c r="AC2519" i="99"/>
  <c r="AB2519" i="99"/>
  <c r="AA2519" i="99"/>
  <c r="X2519" i="99"/>
  <c r="W2519" i="99"/>
  <c r="AQ2519" i="99" s="1"/>
  <c r="V2519" i="99"/>
  <c r="AK2519" i="99" s="1"/>
  <c r="U2519" i="99"/>
  <c r="AO2519" i="99" s="1"/>
  <c r="T2519" i="99"/>
  <c r="O2519" i="99"/>
  <c r="J2519" i="99"/>
  <c r="AJ2518" i="99"/>
  <c r="AD2518" i="99"/>
  <c r="AC2518" i="99"/>
  <c r="AB2518" i="99"/>
  <c r="AA2518" i="99"/>
  <c r="X2518" i="99"/>
  <c r="AM2518" i="99" s="1"/>
  <c r="W2518" i="99"/>
  <c r="AQ2518" i="99" s="1"/>
  <c r="V2518" i="99"/>
  <c r="U2518" i="99"/>
  <c r="AO2518" i="99" s="1"/>
  <c r="T2518" i="99"/>
  <c r="O2518" i="99"/>
  <c r="J2518" i="99"/>
  <c r="Y2518" i="99" s="1"/>
  <c r="AS2518" i="99" s="1"/>
  <c r="AD2517" i="99"/>
  <c r="AC2517" i="99"/>
  <c r="AB2517" i="99"/>
  <c r="AA2517" i="99"/>
  <c r="X2517" i="99"/>
  <c r="AR2517" i="99" s="1"/>
  <c r="W2517" i="99"/>
  <c r="AL2517" i="99" s="1"/>
  <c r="V2517" i="99"/>
  <c r="AK2517" i="99" s="1"/>
  <c r="U2517" i="99"/>
  <c r="AO2517" i="99" s="1"/>
  <c r="T2517" i="99"/>
  <c r="O2517" i="99"/>
  <c r="J2517" i="99"/>
  <c r="AP2516" i="99"/>
  <c r="AD2516" i="99"/>
  <c r="AC2516" i="99"/>
  <c r="AB2516" i="99"/>
  <c r="AA2516" i="99"/>
  <c r="X2516" i="99"/>
  <c r="AM2516" i="99" s="1"/>
  <c r="W2516" i="99"/>
  <c r="AQ2516" i="99" s="1"/>
  <c r="V2516" i="99"/>
  <c r="AK2516" i="99" s="1"/>
  <c r="U2516" i="99"/>
  <c r="AO2516" i="99" s="1"/>
  <c r="T2516" i="99"/>
  <c r="O2516" i="99"/>
  <c r="J2516" i="99"/>
  <c r="AY2515" i="99"/>
  <c r="AO2515" i="99"/>
  <c r="AK2515" i="99"/>
  <c r="AJ2515" i="99"/>
  <c r="AD2515" i="99"/>
  <c r="AC2515" i="99"/>
  <c r="AB2515" i="99"/>
  <c r="AA2515" i="99"/>
  <c r="X2515" i="99"/>
  <c r="AR2515" i="99" s="1"/>
  <c r="W2515" i="99"/>
  <c r="AL2515" i="99" s="1"/>
  <c r="V2515" i="99"/>
  <c r="AP2515" i="99" s="1"/>
  <c r="U2515" i="99"/>
  <c r="T2515" i="99"/>
  <c r="O2515" i="99"/>
  <c r="J2515" i="99"/>
  <c r="Y2515" i="99" s="1"/>
  <c r="AS2515" i="99" s="1"/>
  <c r="AZ2514" i="99"/>
  <c r="AR2514" i="99"/>
  <c r="AD2514" i="99"/>
  <c r="AC2514" i="99"/>
  <c r="AB2514" i="99"/>
  <c r="AA2514" i="99"/>
  <c r="X2514" i="99"/>
  <c r="AM2514" i="99" s="1"/>
  <c r="W2514" i="99"/>
  <c r="AL2514" i="99" s="1"/>
  <c r="V2514" i="99"/>
  <c r="AK2514" i="99" s="1"/>
  <c r="U2514" i="99"/>
  <c r="AO2514" i="99" s="1"/>
  <c r="T2514" i="99"/>
  <c r="O2514" i="99"/>
  <c r="J2514" i="99"/>
  <c r="AZ2513" i="99"/>
  <c r="AO2513" i="99"/>
  <c r="AD2513" i="99"/>
  <c r="AC2513" i="99"/>
  <c r="AB2513" i="99"/>
  <c r="AA2513" i="99"/>
  <c r="X2513" i="99"/>
  <c r="AR2513" i="99" s="1"/>
  <c r="W2513" i="99"/>
  <c r="AQ2513" i="99" s="1"/>
  <c r="V2513" i="99"/>
  <c r="U2513" i="99"/>
  <c r="AJ2513" i="99" s="1"/>
  <c r="T2513" i="99"/>
  <c r="O2513" i="99"/>
  <c r="J2513" i="99"/>
  <c r="AO2512" i="99"/>
  <c r="AD2512" i="99"/>
  <c r="AC2512" i="99"/>
  <c r="AB2512" i="99"/>
  <c r="AA2512" i="99"/>
  <c r="X2512" i="99"/>
  <c r="AR2512" i="99" s="1"/>
  <c r="W2512" i="99"/>
  <c r="AL2512" i="99" s="1"/>
  <c r="V2512" i="99"/>
  <c r="AP2512" i="99" s="1"/>
  <c r="U2512" i="99"/>
  <c r="AJ2512" i="99" s="1"/>
  <c r="T2512" i="99"/>
  <c r="O2512" i="99"/>
  <c r="Y2512" i="99" s="1"/>
  <c r="AS2512" i="99" s="1"/>
  <c r="J2512" i="99"/>
  <c r="AJ2511" i="99"/>
  <c r="AD2511" i="99"/>
  <c r="AC2511" i="99"/>
  <c r="AB2511" i="99"/>
  <c r="AA2511" i="99"/>
  <c r="X2511" i="99"/>
  <c r="AR2511" i="99" s="1"/>
  <c r="W2511" i="99"/>
  <c r="AL2511" i="99" s="1"/>
  <c r="V2511" i="99"/>
  <c r="AP2511" i="99" s="1"/>
  <c r="U2511" i="99"/>
  <c r="AO2511" i="99" s="1"/>
  <c r="T2511" i="99"/>
  <c r="O2511" i="99"/>
  <c r="J2511" i="99"/>
  <c r="Y2511" i="99" s="1"/>
  <c r="AS2511" i="99" s="1"/>
  <c r="AD2510" i="99"/>
  <c r="AC2510" i="99"/>
  <c r="AB2510" i="99"/>
  <c r="AA2510" i="99"/>
  <c r="X2510" i="99"/>
  <c r="AR2510" i="99" s="1"/>
  <c r="W2510" i="99"/>
  <c r="AL2510" i="99" s="1"/>
  <c r="V2510" i="99"/>
  <c r="AP2510" i="99" s="1"/>
  <c r="U2510" i="99"/>
  <c r="T2510" i="99"/>
  <c r="O2510" i="99"/>
  <c r="J2510" i="99"/>
  <c r="Y2510" i="99" s="1"/>
  <c r="AS2510" i="99" s="1"/>
  <c r="AK2509" i="99"/>
  <c r="AD2509" i="99"/>
  <c r="AC2509" i="99"/>
  <c r="AB2509" i="99"/>
  <c r="AA2509" i="99"/>
  <c r="X2509" i="99"/>
  <c r="AR2509" i="99" s="1"/>
  <c r="W2509" i="99"/>
  <c r="V2509" i="99"/>
  <c r="AP2509" i="99" s="1"/>
  <c r="U2509" i="99"/>
  <c r="AO2509" i="99" s="1"/>
  <c r="T2509" i="99"/>
  <c r="O2509" i="99"/>
  <c r="J2509" i="99"/>
  <c r="AW2508" i="99"/>
  <c r="AD2508" i="99"/>
  <c r="AC2508" i="99"/>
  <c r="AB2508" i="99"/>
  <c r="AA2508" i="99"/>
  <c r="X2508" i="99"/>
  <c r="AR2508" i="99" s="1"/>
  <c r="W2508" i="99"/>
  <c r="AQ2508" i="99" s="1"/>
  <c r="V2508" i="99"/>
  <c r="U2508" i="99"/>
  <c r="AO2508" i="99" s="1"/>
  <c r="T2508" i="99"/>
  <c r="O2508" i="99"/>
  <c r="J2508" i="99"/>
  <c r="Y2508" i="99" s="1"/>
  <c r="AS2508" i="99" s="1"/>
  <c r="AD2507" i="99"/>
  <c r="AC2507" i="99"/>
  <c r="AB2507" i="99"/>
  <c r="AA2507" i="99"/>
  <c r="X2507" i="99"/>
  <c r="AR2507" i="99" s="1"/>
  <c r="W2507" i="99"/>
  <c r="AL2507" i="99" s="1"/>
  <c r="V2507" i="99"/>
  <c r="AK2507" i="99" s="1"/>
  <c r="U2507" i="99"/>
  <c r="AO2507" i="99" s="1"/>
  <c r="T2507" i="99"/>
  <c r="O2507" i="99"/>
  <c r="J2507" i="99"/>
  <c r="AD2506" i="99"/>
  <c r="AC2506" i="99"/>
  <c r="AB2506" i="99"/>
  <c r="AA2506" i="99"/>
  <c r="X2506" i="99"/>
  <c r="AR2506" i="99" s="1"/>
  <c r="W2506" i="99"/>
  <c r="AQ2506" i="99" s="1"/>
  <c r="V2506" i="99"/>
  <c r="AK2506" i="99" s="1"/>
  <c r="U2506" i="99"/>
  <c r="AO2506" i="99" s="1"/>
  <c r="T2506" i="99"/>
  <c r="O2506" i="99"/>
  <c r="J2506" i="99"/>
  <c r="AD2505" i="99"/>
  <c r="AC2505" i="99"/>
  <c r="AB2505" i="99"/>
  <c r="AA2505" i="99"/>
  <c r="X2505" i="99"/>
  <c r="AR2505" i="99" s="1"/>
  <c r="W2505" i="99"/>
  <c r="AL2505" i="99" s="1"/>
  <c r="V2505" i="99"/>
  <c r="AK2505" i="99" s="1"/>
  <c r="U2505" i="99"/>
  <c r="AO2505" i="99" s="1"/>
  <c r="T2505" i="99"/>
  <c r="O2505" i="99"/>
  <c r="J2505" i="99"/>
  <c r="AW2504" i="99"/>
  <c r="AM2504" i="99"/>
  <c r="AD2504" i="99"/>
  <c r="AC2504" i="99"/>
  <c r="AB2504" i="99"/>
  <c r="AA2504" i="99"/>
  <c r="X2504" i="99"/>
  <c r="AR2504" i="99" s="1"/>
  <c r="W2504" i="99"/>
  <c r="AQ2504" i="99" s="1"/>
  <c r="V2504" i="99"/>
  <c r="U2504" i="99"/>
  <c r="T2504" i="99"/>
  <c r="O2504" i="99"/>
  <c r="J2504" i="99"/>
  <c r="Y2504" i="99" s="1"/>
  <c r="AS2504" i="99" s="1"/>
  <c r="AD2503" i="99"/>
  <c r="AC2503" i="99"/>
  <c r="AB2503" i="99"/>
  <c r="AA2503" i="99"/>
  <c r="X2503" i="99"/>
  <c r="AR2503" i="99" s="1"/>
  <c r="W2503" i="99"/>
  <c r="AL2503" i="99" s="1"/>
  <c r="V2503" i="99"/>
  <c r="AP2503" i="99" s="1"/>
  <c r="U2503" i="99"/>
  <c r="AJ2503" i="99" s="1"/>
  <c r="T2503" i="99"/>
  <c r="O2503" i="99"/>
  <c r="J2503" i="99"/>
  <c r="AQ2502" i="99"/>
  <c r="AD2502" i="99"/>
  <c r="AC2502" i="99"/>
  <c r="AB2502" i="99"/>
  <c r="AA2502" i="99"/>
  <c r="X2502" i="99"/>
  <c r="AR2502" i="99" s="1"/>
  <c r="W2502" i="99"/>
  <c r="AL2502" i="99" s="1"/>
  <c r="V2502" i="99"/>
  <c r="AP2502" i="99" s="1"/>
  <c r="U2502" i="99"/>
  <c r="T2502" i="99"/>
  <c r="O2502" i="99"/>
  <c r="J2502" i="99"/>
  <c r="Y2502" i="99" s="1"/>
  <c r="AS2502" i="99" s="1"/>
  <c r="AJ2501" i="99"/>
  <c r="AD2501" i="99"/>
  <c r="AC2501" i="99"/>
  <c r="AB2501" i="99"/>
  <c r="AA2501" i="99"/>
  <c r="X2501" i="99"/>
  <c r="AR2501" i="99" s="1"/>
  <c r="W2501" i="99"/>
  <c r="AL2501" i="99" s="1"/>
  <c r="V2501" i="99"/>
  <c r="AP2501" i="99" s="1"/>
  <c r="U2501" i="99"/>
  <c r="AO2501" i="99" s="1"/>
  <c r="T2501" i="99"/>
  <c r="O2501" i="99"/>
  <c r="J2501" i="99"/>
  <c r="Y2501" i="99" s="1"/>
  <c r="AS2501" i="99" s="1"/>
  <c r="AP2500" i="99"/>
  <c r="AD2500" i="99"/>
  <c r="AC2500" i="99"/>
  <c r="AB2500" i="99"/>
  <c r="AA2500" i="99"/>
  <c r="X2500" i="99"/>
  <c r="AR2500" i="99" s="1"/>
  <c r="W2500" i="99"/>
  <c r="AL2500" i="99" s="1"/>
  <c r="V2500" i="99"/>
  <c r="AK2500" i="99" s="1"/>
  <c r="U2500" i="99"/>
  <c r="AJ2500" i="99" s="1"/>
  <c r="T2500" i="99"/>
  <c r="O2500" i="99"/>
  <c r="J2500" i="99"/>
  <c r="AK2499" i="99"/>
  <c r="AD2499" i="99"/>
  <c r="AC2499" i="99"/>
  <c r="AB2499" i="99"/>
  <c r="AA2499" i="99"/>
  <c r="X2499" i="99"/>
  <c r="AM2499" i="99" s="1"/>
  <c r="W2499" i="99"/>
  <c r="AL2499" i="99" s="1"/>
  <c r="V2499" i="99"/>
  <c r="AP2499" i="99" s="1"/>
  <c r="U2499" i="99"/>
  <c r="T2499" i="99"/>
  <c r="Y2499" i="99" s="1"/>
  <c r="AS2499" i="99" s="1"/>
  <c r="O2499" i="99"/>
  <c r="J2499" i="99"/>
  <c r="AO2498" i="99"/>
  <c r="AM2498" i="99"/>
  <c r="AD2498" i="99"/>
  <c r="AC2498" i="99"/>
  <c r="AB2498" i="99"/>
  <c r="AA2498" i="99"/>
  <c r="X2498" i="99"/>
  <c r="AR2498" i="99" s="1"/>
  <c r="W2498" i="99"/>
  <c r="V2498" i="99"/>
  <c r="AK2498" i="99" s="1"/>
  <c r="U2498" i="99"/>
  <c r="AJ2498" i="99" s="1"/>
  <c r="T2498" i="99"/>
  <c r="O2498" i="99"/>
  <c r="J2498" i="99"/>
  <c r="AD2497" i="99"/>
  <c r="AC2497" i="99"/>
  <c r="AB2497" i="99"/>
  <c r="AA2497" i="99"/>
  <c r="X2497" i="99"/>
  <c r="AR2497" i="99" s="1"/>
  <c r="W2497" i="99"/>
  <c r="V2497" i="99"/>
  <c r="AP2497" i="99" s="1"/>
  <c r="U2497" i="99"/>
  <c r="AO2497" i="99" s="1"/>
  <c r="T2497" i="99"/>
  <c r="O2497" i="99"/>
  <c r="J2497" i="99"/>
  <c r="AO2496" i="99"/>
  <c r="AD2496" i="99"/>
  <c r="AC2496" i="99"/>
  <c r="AB2496" i="99"/>
  <c r="AA2496" i="99"/>
  <c r="X2496" i="99"/>
  <c r="AR2496" i="99" s="1"/>
  <c r="W2496" i="99"/>
  <c r="AQ2496" i="99" s="1"/>
  <c r="V2496" i="99"/>
  <c r="U2496" i="99"/>
  <c r="AJ2496" i="99" s="1"/>
  <c r="T2496" i="99"/>
  <c r="O2496" i="99"/>
  <c r="J2496" i="99"/>
  <c r="AD2495" i="99"/>
  <c r="AC2495" i="99"/>
  <c r="AB2495" i="99"/>
  <c r="AA2495" i="99"/>
  <c r="X2495" i="99"/>
  <c r="AR2495" i="99" s="1"/>
  <c r="W2495" i="99"/>
  <c r="AL2495" i="99" s="1"/>
  <c r="V2495" i="99"/>
  <c r="AP2495" i="99" s="1"/>
  <c r="U2495" i="99"/>
  <c r="AO2495" i="99" s="1"/>
  <c r="T2495" i="99"/>
  <c r="O2495" i="99"/>
  <c r="J2495" i="99"/>
  <c r="AQ2494" i="99"/>
  <c r="AL2494" i="99"/>
  <c r="AD2494" i="99"/>
  <c r="AC2494" i="99"/>
  <c r="AB2494" i="99"/>
  <c r="AA2494" i="99"/>
  <c r="X2494" i="99"/>
  <c r="AR2494" i="99" s="1"/>
  <c r="W2494" i="99"/>
  <c r="V2494" i="99"/>
  <c r="AP2494" i="99" s="1"/>
  <c r="U2494" i="99"/>
  <c r="T2494" i="99"/>
  <c r="O2494" i="99"/>
  <c r="J2494" i="99"/>
  <c r="Y2494" i="99" s="1"/>
  <c r="AS2494" i="99" s="1"/>
  <c r="AO2493" i="99"/>
  <c r="AD2493" i="99"/>
  <c r="AC2493" i="99"/>
  <c r="AB2493" i="99"/>
  <c r="AA2493" i="99"/>
  <c r="X2493" i="99"/>
  <c r="AR2493" i="99" s="1"/>
  <c r="W2493" i="99"/>
  <c r="AL2493" i="99" s="1"/>
  <c r="V2493" i="99"/>
  <c r="AP2493" i="99" s="1"/>
  <c r="U2493" i="99"/>
  <c r="AJ2493" i="99" s="1"/>
  <c r="T2493" i="99"/>
  <c r="O2493" i="99"/>
  <c r="J2493" i="99"/>
  <c r="Y2493" i="99" s="1"/>
  <c r="AS2493" i="99" s="1"/>
  <c r="AP2492" i="99"/>
  <c r="AD2492" i="99"/>
  <c r="AC2492" i="99"/>
  <c r="AB2492" i="99"/>
  <c r="AA2492" i="99"/>
  <c r="X2492" i="99"/>
  <c r="AR2492" i="99" s="1"/>
  <c r="W2492" i="99"/>
  <c r="AQ2492" i="99" s="1"/>
  <c r="V2492" i="99"/>
  <c r="AK2492" i="99" s="1"/>
  <c r="U2492" i="99"/>
  <c r="AO2492" i="99" s="1"/>
  <c r="T2492" i="99"/>
  <c r="O2492" i="99"/>
  <c r="J2492" i="99"/>
  <c r="AM2491" i="99"/>
  <c r="AD2491" i="99"/>
  <c r="AC2491" i="99"/>
  <c r="AB2491" i="99"/>
  <c r="AA2491" i="99"/>
  <c r="X2491" i="99"/>
  <c r="AR2491" i="99" s="1"/>
  <c r="W2491" i="99"/>
  <c r="AQ2491" i="99" s="1"/>
  <c r="V2491" i="99"/>
  <c r="AP2491" i="99" s="1"/>
  <c r="U2491" i="99"/>
  <c r="T2491" i="99"/>
  <c r="O2491" i="99"/>
  <c r="J2491" i="99"/>
  <c r="AO2490" i="99"/>
  <c r="AD2490" i="99"/>
  <c r="AC2490" i="99"/>
  <c r="AB2490" i="99"/>
  <c r="AA2490" i="99"/>
  <c r="X2490" i="99"/>
  <c r="AR2490" i="99" s="1"/>
  <c r="W2490" i="99"/>
  <c r="AQ2490" i="99" s="1"/>
  <c r="V2490" i="99"/>
  <c r="U2490" i="99"/>
  <c r="AJ2490" i="99" s="1"/>
  <c r="T2490" i="99"/>
  <c r="O2490" i="99"/>
  <c r="J2490" i="99"/>
  <c r="AD2489" i="99"/>
  <c r="AC2489" i="99"/>
  <c r="AB2489" i="99"/>
  <c r="AA2489" i="99"/>
  <c r="X2489" i="99"/>
  <c r="AM2489" i="99" s="1"/>
  <c r="W2489" i="99"/>
  <c r="AQ2489" i="99" s="1"/>
  <c r="V2489" i="99"/>
  <c r="AP2489" i="99" s="1"/>
  <c r="U2489" i="99"/>
  <c r="AJ2489" i="99" s="1"/>
  <c r="T2489" i="99"/>
  <c r="O2489" i="99"/>
  <c r="J2489" i="99"/>
  <c r="AO2488" i="99"/>
  <c r="AD2488" i="99"/>
  <c r="AC2488" i="99"/>
  <c r="AB2488" i="99"/>
  <c r="AA2488" i="99"/>
  <c r="X2488" i="99"/>
  <c r="AR2488" i="99" s="1"/>
  <c r="W2488" i="99"/>
  <c r="AQ2488" i="99" s="1"/>
  <c r="V2488" i="99"/>
  <c r="AK2488" i="99" s="1"/>
  <c r="U2488" i="99"/>
  <c r="AJ2488" i="99" s="1"/>
  <c r="T2488" i="99"/>
  <c r="O2488" i="99"/>
  <c r="J2488" i="99"/>
  <c r="Y2488" i="99" s="1"/>
  <c r="AS2488" i="99" s="1"/>
  <c r="AM2487" i="99"/>
  <c r="AD2487" i="99"/>
  <c r="AC2487" i="99"/>
  <c r="AB2487" i="99"/>
  <c r="AA2487" i="99"/>
  <c r="X2487" i="99"/>
  <c r="AR2487" i="99" s="1"/>
  <c r="W2487" i="99"/>
  <c r="AQ2487" i="99" s="1"/>
  <c r="V2487" i="99"/>
  <c r="U2487" i="99"/>
  <c r="T2487" i="99"/>
  <c r="O2487" i="99"/>
  <c r="J2487" i="99"/>
  <c r="AP2486" i="99"/>
  <c r="AD2486" i="99"/>
  <c r="AC2486" i="99"/>
  <c r="AB2486" i="99"/>
  <c r="AA2486" i="99"/>
  <c r="X2486" i="99"/>
  <c r="AM2486" i="99" s="1"/>
  <c r="W2486" i="99"/>
  <c r="AQ2486" i="99" s="1"/>
  <c r="V2486" i="99"/>
  <c r="AK2486" i="99" s="1"/>
  <c r="U2486" i="99"/>
  <c r="AO2486" i="99" s="1"/>
  <c r="T2486" i="99"/>
  <c r="O2486" i="99"/>
  <c r="J2486" i="99"/>
  <c r="AQ2485" i="99"/>
  <c r="AD2485" i="99"/>
  <c r="AC2485" i="99"/>
  <c r="AB2485" i="99"/>
  <c r="AA2485" i="99"/>
  <c r="X2485" i="99"/>
  <c r="AR2485" i="99" s="1"/>
  <c r="W2485" i="99"/>
  <c r="V2485" i="99"/>
  <c r="AP2485" i="99" s="1"/>
  <c r="U2485" i="99"/>
  <c r="AJ2485" i="99" s="1"/>
  <c r="T2485" i="99"/>
  <c r="O2485" i="99"/>
  <c r="J2485" i="99"/>
  <c r="AD2484" i="99"/>
  <c r="AC2484" i="99"/>
  <c r="AB2484" i="99"/>
  <c r="AA2484" i="99"/>
  <c r="X2484" i="99"/>
  <c r="AR2484" i="99" s="1"/>
  <c r="W2484" i="99"/>
  <c r="AQ2484" i="99" s="1"/>
  <c r="V2484" i="99"/>
  <c r="AK2484" i="99" s="1"/>
  <c r="U2484" i="99"/>
  <c r="T2484" i="99"/>
  <c r="O2484" i="99"/>
  <c r="J2484" i="99"/>
  <c r="Y2484" i="99" s="1"/>
  <c r="AS2484" i="99" s="1"/>
  <c r="AO2483" i="99"/>
  <c r="AJ2483" i="99"/>
  <c r="AD2483" i="99"/>
  <c r="AC2483" i="99"/>
  <c r="AB2483" i="99"/>
  <c r="AA2483" i="99"/>
  <c r="X2483" i="99"/>
  <c r="W2483" i="99"/>
  <c r="AQ2483" i="99" s="1"/>
  <c r="V2483" i="99"/>
  <c r="T2483" i="99"/>
  <c r="O2483" i="99"/>
  <c r="J2483" i="99"/>
  <c r="AO2482" i="99"/>
  <c r="AD2482" i="99"/>
  <c r="AC2482" i="99"/>
  <c r="AB2482" i="99"/>
  <c r="AA2482" i="99"/>
  <c r="X2482" i="99"/>
  <c r="AM2482" i="99" s="1"/>
  <c r="W2482" i="99"/>
  <c r="AQ2482" i="99" s="1"/>
  <c r="V2482" i="99"/>
  <c r="U2482" i="99"/>
  <c r="AJ2482" i="99" s="1"/>
  <c r="T2482" i="99"/>
  <c r="O2482" i="99"/>
  <c r="J2482" i="99"/>
  <c r="AN2481" i="99"/>
  <c r="AD2481" i="99"/>
  <c r="AC2481" i="99"/>
  <c r="AB2481" i="99"/>
  <c r="AA2481" i="99"/>
  <c r="X2481" i="99"/>
  <c r="AR2481" i="99" s="1"/>
  <c r="W2481" i="99"/>
  <c r="AQ2481" i="99" s="1"/>
  <c r="V2481" i="99"/>
  <c r="AP2481" i="99" s="1"/>
  <c r="U2481" i="99"/>
  <c r="AO2481" i="99" s="1"/>
  <c r="T2481" i="99"/>
  <c r="O2481" i="99"/>
  <c r="J2481" i="99"/>
  <c r="AN2480" i="99"/>
  <c r="AD2480" i="99"/>
  <c r="AC2480" i="99"/>
  <c r="AB2480" i="99"/>
  <c r="AA2480" i="99"/>
  <c r="X2480" i="99"/>
  <c r="AR2480" i="99" s="1"/>
  <c r="W2480" i="99"/>
  <c r="AQ2480" i="99" s="1"/>
  <c r="V2480" i="99"/>
  <c r="AP2480" i="99" s="1"/>
  <c r="U2480" i="99"/>
  <c r="AO2480" i="99" s="1"/>
  <c r="T2480" i="99"/>
  <c r="O2480" i="99"/>
  <c r="J2480" i="99"/>
  <c r="AR2479" i="99"/>
  <c r="AN2479" i="99"/>
  <c r="AD2479" i="99"/>
  <c r="AC2479" i="99"/>
  <c r="AB2479" i="99"/>
  <c r="AA2479" i="99"/>
  <c r="X2479" i="99"/>
  <c r="W2479" i="99"/>
  <c r="AQ2479" i="99" s="1"/>
  <c r="V2479" i="99"/>
  <c r="AP2479" i="99" s="1"/>
  <c r="U2479" i="99"/>
  <c r="AO2479" i="99" s="1"/>
  <c r="T2479" i="99"/>
  <c r="O2479" i="99"/>
  <c r="J2479" i="99"/>
  <c r="Y2479" i="99" s="1"/>
  <c r="AS2479" i="99" s="1"/>
  <c r="AN2478" i="99"/>
  <c r="AD2478" i="99"/>
  <c r="AC2478" i="99"/>
  <c r="AB2478" i="99"/>
  <c r="AA2478" i="99"/>
  <c r="X2478" i="99"/>
  <c r="AR2478" i="99" s="1"/>
  <c r="W2478" i="99"/>
  <c r="AQ2478" i="99" s="1"/>
  <c r="V2478" i="99"/>
  <c r="AP2478" i="99" s="1"/>
  <c r="U2478" i="99"/>
  <c r="AO2478" i="99" s="1"/>
  <c r="T2478" i="99"/>
  <c r="Y2478" i="99" s="1"/>
  <c r="AS2478" i="99" s="1"/>
  <c r="O2478" i="99"/>
  <c r="J2478" i="99"/>
  <c r="AZ2477" i="99"/>
  <c r="AU2477" i="99"/>
  <c r="AN2477" i="99"/>
  <c r="AD2477" i="99"/>
  <c r="AC2477" i="99"/>
  <c r="AB2477" i="99"/>
  <c r="AA2477" i="99"/>
  <c r="X2477" i="99"/>
  <c r="AR2477" i="99" s="1"/>
  <c r="W2477" i="99"/>
  <c r="AQ2477" i="99" s="1"/>
  <c r="V2477" i="99"/>
  <c r="AP2477" i="99" s="1"/>
  <c r="U2477" i="99"/>
  <c r="AO2477" i="99" s="1"/>
  <c r="T2477" i="99"/>
  <c r="O2477" i="99"/>
  <c r="J2477" i="99"/>
  <c r="AU2476" i="99"/>
  <c r="AQ2476" i="99"/>
  <c r="AP2476" i="99"/>
  <c r="AN2476" i="99"/>
  <c r="AD2476" i="99"/>
  <c r="AC2476" i="99"/>
  <c r="AB2476" i="99"/>
  <c r="AA2476" i="99"/>
  <c r="Y2476" i="99"/>
  <c r="AS2476" i="99" s="1"/>
  <c r="X2476" i="99"/>
  <c r="AR2476" i="99" s="1"/>
  <c r="W2476" i="99"/>
  <c r="V2476" i="99"/>
  <c r="U2476" i="99"/>
  <c r="AO2476" i="99" s="1"/>
  <c r="T2476" i="99"/>
  <c r="O2476" i="99"/>
  <c r="J2476" i="99"/>
  <c r="AX2475" i="99"/>
  <c r="AZ2475" i="99" s="1"/>
  <c r="AV2475" i="99"/>
  <c r="AV2511" i="99" s="1"/>
  <c r="AZ2511" i="99" s="1"/>
  <c r="AN2475" i="99"/>
  <c r="AD2475" i="99"/>
  <c r="AC2475" i="99"/>
  <c r="AB2475" i="99"/>
  <c r="AA2475" i="99"/>
  <c r="X2475" i="99"/>
  <c r="AR2475" i="99" s="1"/>
  <c r="W2475" i="99"/>
  <c r="AQ2475" i="99" s="1"/>
  <c r="V2475" i="99"/>
  <c r="AP2475" i="99" s="1"/>
  <c r="U2475" i="99"/>
  <c r="AO2475" i="99" s="1"/>
  <c r="T2475" i="99"/>
  <c r="O2475" i="99"/>
  <c r="J2475" i="99"/>
  <c r="AZ2474" i="99"/>
  <c r="AX2474" i="99"/>
  <c r="AV2474" i="99"/>
  <c r="AV2510" i="99" s="1"/>
  <c r="AZ2510" i="99" s="1"/>
  <c r="AO2474" i="99"/>
  <c r="AN2474" i="99"/>
  <c r="AD2474" i="99"/>
  <c r="AC2474" i="99"/>
  <c r="AB2474" i="99"/>
  <c r="AA2474" i="99"/>
  <c r="X2474" i="99"/>
  <c r="AR2474" i="99" s="1"/>
  <c r="W2474" i="99"/>
  <c r="AQ2474" i="99" s="1"/>
  <c r="V2474" i="99"/>
  <c r="AP2474" i="99" s="1"/>
  <c r="T2474" i="99"/>
  <c r="O2474" i="99"/>
  <c r="J2474" i="99"/>
  <c r="AX2473" i="99"/>
  <c r="AV2473" i="99"/>
  <c r="AV2509" i="99" s="1"/>
  <c r="AZ2509" i="99" s="1"/>
  <c r="AN2473" i="99"/>
  <c r="AD2473" i="99"/>
  <c r="AC2473" i="99"/>
  <c r="AB2473" i="99"/>
  <c r="AA2473" i="99"/>
  <c r="X2473" i="99"/>
  <c r="AR2473" i="99" s="1"/>
  <c r="W2473" i="99"/>
  <c r="AQ2473" i="99" s="1"/>
  <c r="V2473" i="99"/>
  <c r="AP2473" i="99" s="1"/>
  <c r="U2473" i="99"/>
  <c r="AO2473" i="99" s="1"/>
  <c r="T2473" i="99"/>
  <c r="O2473" i="99"/>
  <c r="J2473" i="99"/>
  <c r="AP2472" i="99"/>
  <c r="AN2472" i="99"/>
  <c r="AD2472" i="99"/>
  <c r="AC2472" i="99"/>
  <c r="AB2472" i="99"/>
  <c r="AA2472" i="99"/>
  <c r="X2472" i="99"/>
  <c r="AR2472" i="99" s="1"/>
  <c r="W2472" i="99"/>
  <c r="AQ2472" i="99" s="1"/>
  <c r="U2472" i="99"/>
  <c r="AO2472" i="99" s="1"/>
  <c r="T2472" i="99"/>
  <c r="O2472" i="99"/>
  <c r="J2472" i="99"/>
  <c r="AX2471" i="99"/>
  <c r="AV2471" i="99"/>
  <c r="AV2507" i="99" s="1"/>
  <c r="AZ2507" i="99" s="1"/>
  <c r="AN2471" i="99"/>
  <c r="AD2471" i="99"/>
  <c r="AC2471" i="99"/>
  <c r="AB2471" i="99"/>
  <c r="AA2471" i="99"/>
  <c r="X2471" i="99"/>
  <c r="AR2471" i="99" s="1"/>
  <c r="W2471" i="99"/>
  <c r="AQ2471" i="99" s="1"/>
  <c r="V2471" i="99"/>
  <c r="AP2471" i="99" s="1"/>
  <c r="U2471" i="99"/>
  <c r="AO2471" i="99" s="1"/>
  <c r="T2471" i="99"/>
  <c r="O2471" i="99"/>
  <c r="J2471" i="99"/>
  <c r="AX2470" i="99"/>
  <c r="AZ2470" i="99" s="1"/>
  <c r="AV2470" i="99"/>
  <c r="AV2506" i="99" s="1"/>
  <c r="AZ2506" i="99" s="1"/>
  <c r="AN2470" i="99"/>
  <c r="AD2470" i="99"/>
  <c r="AC2470" i="99"/>
  <c r="AB2470" i="99"/>
  <c r="AA2470" i="99"/>
  <c r="X2470" i="99"/>
  <c r="AR2470" i="99" s="1"/>
  <c r="W2470" i="99"/>
  <c r="AQ2470" i="99" s="1"/>
  <c r="V2470" i="99"/>
  <c r="AP2470" i="99" s="1"/>
  <c r="U2470" i="99"/>
  <c r="AO2470" i="99" s="1"/>
  <c r="T2470" i="99"/>
  <c r="O2470" i="99"/>
  <c r="J2470" i="99"/>
  <c r="Y2470" i="99" s="1"/>
  <c r="AS2470" i="99" s="1"/>
  <c r="AX2469" i="99"/>
  <c r="AZ2469" i="99" s="1"/>
  <c r="AV2469" i="99"/>
  <c r="AV2505" i="99" s="1"/>
  <c r="AZ2505" i="99" s="1"/>
  <c r="AO2469" i="99"/>
  <c r="AN2469" i="99"/>
  <c r="AD2469" i="99"/>
  <c r="AC2469" i="99"/>
  <c r="AB2469" i="99"/>
  <c r="AA2469" i="99"/>
  <c r="X2469" i="99"/>
  <c r="AR2469" i="99" s="1"/>
  <c r="W2469" i="99"/>
  <c r="AQ2469" i="99" s="1"/>
  <c r="V2469" i="99"/>
  <c r="AP2469" i="99" s="1"/>
  <c r="U2469" i="99"/>
  <c r="T2469" i="99"/>
  <c r="O2469" i="99"/>
  <c r="J2469" i="99"/>
  <c r="AN2468" i="99"/>
  <c r="AD2468" i="99"/>
  <c r="AC2468" i="99"/>
  <c r="AB2468" i="99"/>
  <c r="AA2468" i="99"/>
  <c r="X2468" i="99"/>
  <c r="AR2468" i="99" s="1"/>
  <c r="W2468" i="99"/>
  <c r="AQ2468" i="99" s="1"/>
  <c r="V2468" i="99"/>
  <c r="AP2468" i="99" s="1"/>
  <c r="U2468" i="99"/>
  <c r="AO2468" i="99" s="1"/>
  <c r="T2468" i="99"/>
  <c r="O2468" i="99"/>
  <c r="J2468" i="99"/>
  <c r="AO2467" i="99"/>
  <c r="AN2467" i="99"/>
  <c r="AD2467" i="99"/>
  <c r="AC2467" i="99"/>
  <c r="AB2467" i="99"/>
  <c r="AA2467" i="99"/>
  <c r="X2467" i="99"/>
  <c r="AR2467" i="99" s="1"/>
  <c r="W2467" i="99"/>
  <c r="AQ2467" i="99" s="1"/>
  <c r="V2467" i="99"/>
  <c r="AP2467" i="99" s="1"/>
  <c r="U2467" i="99"/>
  <c r="T2467" i="99"/>
  <c r="O2467" i="99"/>
  <c r="J2467" i="99"/>
  <c r="A2467" i="99"/>
  <c r="A2468" i="99" s="1"/>
  <c r="AQ2466" i="99"/>
  <c r="AN2466" i="99"/>
  <c r="AD2466" i="99"/>
  <c r="AC2466" i="99"/>
  <c r="AB2466" i="99"/>
  <c r="AA2466" i="99"/>
  <c r="Z2466" i="99"/>
  <c r="X2466" i="99"/>
  <c r="AR2466" i="99" s="1"/>
  <c r="W2466" i="99"/>
  <c r="V2466" i="99"/>
  <c r="AP2466" i="99" s="1"/>
  <c r="U2466" i="99"/>
  <c r="AO2466" i="99" s="1"/>
  <c r="T2466" i="99"/>
  <c r="O2466" i="99"/>
  <c r="J2466" i="99"/>
  <c r="Y2466" i="99" s="1"/>
  <c r="J2456" i="99"/>
  <c r="J2455" i="99"/>
  <c r="P2454" i="99"/>
  <c r="O2454" i="99"/>
  <c r="Q2454" i="99" s="1"/>
  <c r="J2454" i="99"/>
  <c r="V2453" i="99"/>
  <c r="P2453" i="99"/>
  <c r="O2453" i="99"/>
  <c r="J2453" i="99"/>
  <c r="P2452" i="99"/>
  <c r="O2452" i="99"/>
  <c r="J2452" i="99"/>
  <c r="F2451" i="99" s="1"/>
  <c r="AT2449" i="99"/>
  <c r="AJ2449" i="99"/>
  <c r="AD2449" i="99"/>
  <c r="AC2449" i="99"/>
  <c r="AB2449" i="99"/>
  <c r="AA2449" i="99"/>
  <c r="X2449" i="99"/>
  <c r="W2449" i="99"/>
  <c r="AQ2449" i="99" s="1"/>
  <c r="V2449" i="99"/>
  <c r="AK2449" i="99" s="1"/>
  <c r="U2449" i="99"/>
  <c r="AO2449" i="99" s="1"/>
  <c r="T2449" i="99"/>
  <c r="O2449" i="99"/>
  <c r="J2449" i="99"/>
  <c r="A2449" i="99"/>
  <c r="Z2449" i="99" s="1"/>
  <c r="AL2448" i="99"/>
  <c r="AJ2448" i="99"/>
  <c r="AD2448" i="99"/>
  <c r="AC2448" i="99"/>
  <c r="AT2448" i="99" s="1"/>
  <c r="AB2448" i="99"/>
  <c r="AA2448" i="99"/>
  <c r="X2448" i="99"/>
  <c r="AM2448" i="99" s="1"/>
  <c r="W2448" i="99"/>
  <c r="AQ2448" i="99" s="1"/>
  <c r="V2448" i="99"/>
  <c r="AK2448" i="99" s="1"/>
  <c r="U2448" i="99"/>
  <c r="AO2448" i="99" s="1"/>
  <c r="T2448" i="99"/>
  <c r="O2448" i="99"/>
  <c r="J2448" i="99"/>
  <c r="Y2448" i="99" s="1"/>
  <c r="AS2448" i="99" s="1"/>
  <c r="A2448" i="99"/>
  <c r="Z2448" i="99" s="1"/>
  <c r="AT2447" i="99"/>
  <c r="AJ2447" i="99"/>
  <c r="AD2447" i="99"/>
  <c r="AC2447" i="99"/>
  <c r="AB2447" i="99"/>
  <c r="AA2447" i="99"/>
  <c r="X2447" i="99"/>
  <c r="AR2447" i="99" s="1"/>
  <c r="W2447" i="99"/>
  <c r="AQ2447" i="99" s="1"/>
  <c r="V2447" i="99"/>
  <c r="AK2447" i="99" s="1"/>
  <c r="U2447" i="99"/>
  <c r="AO2447" i="99" s="1"/>
  <c r="T2447" i="99"/>
  <c r="O2447" i="99"/>
  <c r="J2447" i="99"/>
  <c r="A2447" i="99"/>
  <c r="Z2447" i="99" s="1"/>
  <c r="AO2443" i="99"/>
  <c r="AJ2443" i="99"/>
  <c r="AH2443" i="99"/>
  <c r="AG2443" i="99"/>
  <c r="AF2443" i="99"/>
  <c r="AE2443" i="99"/>
  <c r="AD2443" i="99"/>
  <c r="AC2443" i="99"/>
  <c r="AT2443" i="99" s="1"/>
  <c r="AB2443" i="99"/>
  <c r="AA2443" i="99"/>
  <c r="X2443" i="99"/>
  <c r="AM2443" i="99" s="1"/>
  <c r="W2443" i="99"/>
  <c r="AQ2443" i="99" s="1"/>
  <c r="V2443" i="99"/>
  <c r="U2443" i="99"/>
  <c r="T2443" i="99"/>
  <c r="O2443" i="99"/>
  <c r="J2443" i="99"/>
  <c r="A2443" i="99"/>
  <c r="Z2443" i="99" s="1"/>
  <c r="AT2442" i="99"/>
  <c r="AQ2442" i="99"/>
  <c r="AH2442" i="99"/>
  <c r="AG2442" i="99"/>
  <c r="AF2442" i="99"/>
  <c r="AE2442" i="99"/>
  <c r="AD2442" i="99"/>
  <c r="AC2442" i="99"/>
  <c r="AB2442" i="99"/>
  <c r="AA2442" i="99"/>
  <c r="X2442" i="99"/>
  <c r="AR2442" i="99" s="1"/>
  <c r="W2442" i="99"/>
  <c r="AL2442" i="99" s="1"/>
  <c r="V2442" i="99"/>
  <c r="AK2442" i="99" s="1"/>
  <c r="U2442" i="99"/>
  <c r="AO2442" i="99" s="1"/>
  <c r="T2442" i="99"/>
  <c r="O2442" i="99"/>
  <c r="J2442" i="99"/>
  <c r="A2442" i="99"/>
  <c r="Z2442" i="99" s="1"/>
  <c r="AT2441" i="99"/>
  <c r="AQ2441" i="99"/>
  <c r="AL2441" i="99"/>
  <c r="AK2441" i="99"/>
  <c r="AH2441" i="99"/>
  <c r="AG2441" i="99"/>
  <c r="AF2441" i="99"/>
  <c r="AE2441" i="99"/>
  <c r="AD2441" i="99"/>
  <c r="AC2441" i="99"/>
  <c r="AB2441" i="99"/>
  <c r="AA2441" i="99"/>
  <c r="X2441" i="99"/>
  <c r="V2441" i="99"/>
  <c r="AP2441" i="99" s="1"/>
  <c r="U2441" i="99"/>
  <c r="AO2441" i="99" s="1"/>
  <c r="T2441" i="99"/>
  <c r="Y2441" i="99" s="1"/>
  <c r="AS2441" i="99" s="1"/>
  <c r="O2441" i="99"/>
  <c r="J2441" i="99"/>
  <c r="A2441" i="99"/>
  <c r="Z2441" i="99" s="1"/>
  <c r="AM2440" i="99"/>
  <c r="AD2440" i="99"/>
  <c r="AC2440" i="99"/>
  <c r="AT2440" i="99" s="1"/>
  <c r="AB2440" i="99"/>
  <c r="AA2440" i="99"/>
  <c r="X2440" i="99"/>
  <c r="AR2440" i="99" s="1"/>
  <c r="W2440" i="99"/>
  <c r="AQ2440" i="99" s="1"/>
  <c r="V2440" i="99"/>
  <c r="U2440" i="99"/>
  <c r="T2440" i="99"/>
  <c r="O2440" i="99"/>
  <c r="J2440" i="99"/>
  <c r="Y2440" i="99" s="1"/>
  <c r="AS2440" i="99" s="1"/>
  <c r="A2440" i="99"/>
  <c r="Z2440" i="99" s="1"/>
  <c r="AD2439" i="99"/>
  <c r="AC2439" i="99"/>
  <c r="AB2439" i="99"/>
  <c r="AA2439" i="99"/>
  <c r="X2439" i="99"/>
  <c r="AR2439" i="99" s="1"/>
  <c r="W2439" i="99"/>
  <c r="V2439" i="99"/>
  <c r="AP2439" i="99" s="1"/>
  <c r="U2439" i="99"/>
  <c r="AO2439" i="99" s="1"/>
  <c r="T2439" i="99"/>
  <c r="O2439" i="99"/>
  <c r="J2439" i="99"/>
  <c r="AQ2438" i="99"/>
  <c r="AD2438" i="99"/>
  <c r="AC2438" i="99"/>
  <c r="AB2438" i="99"/>
  <c r="AA2438" i="99"/>
  <c r="Y2438" i="99"/>
  <c r="AS2438" i="99" s="1"/>
  <c r="X2438" i="99"/>
  <c r="AR2438" i="99" s="1"/>
  <c r="W2438" i="99"/>
  <c r="AL2438" i="99" s="1"/>
  <c r="V2438" i="99"/>
  <c r="AP2438" i="99" s="1"/>
  <c r="U2438" i="99"/>
  <c r="T2438" i="99"/>
  <c r="O2438" i="99"/>
  <c r="J2438" i="99"/>
  <c r="AK2437" i="99"/>
  <c r="AJ2437" i="99"/>
  <c r="AD2437" i="99"/>
  <c r="AC2437" i="99"/>
  <c r="AB2437" i="99"/>
  <c r="AA2437" i="99"/>
  <c r="X2437" i="99"/>
  <c r="AR2437" i="99" s="1"/>
  <c r="W2437" i="99"/>
  <c r="AL2437" i="99" s="1"/>
  <c r="V2437" i="99"/>
  <c r="AP2437" i="99" s="1"/>
  <c r="U2437" i="99"/>
  <c r="AO2437" i="99" s="1"/>
  <c r="T2437" i="99"/>
  <c r="O2437" i="99"/>
  <c r="J2437" i="99"/>
  <c r="Y2437" i="99" s="1"/>
  <c r="AS2437" i="99" s="1"/>
  <c r="AP2436" i="99"/>
  <c r="AK2436" i="99"/>
  <c r="AD2436" i="99"/>
  <c r="AC2436" i="99"/>
  <c r="AB2436" i="99"/>
  <c r="AA2436" i="99"/>
  <c r="X2436" i="99"/>
  <c r="AR2436" i="99" s="1"/>
  <c r="W2436" i="99"/>
  <c r="V2436" i="99"/>
  <c r="U2436" i="99"/>
  <c r="AJ2436" i="99" s="1"/>
  <c r="T2436" i="99"/>
  <c r="O2436" i="99"/>
  <c r="J2436" i="99"/>
  <c r="AD2435" i="99"/>
  <c r="AC2435" i="99"/>
  <c r="AB2435" i="99"/>
  <c r="AA2435" i="99"/>
  <c r="Y2435" i="99"/>
  <c r="AS2435" i="99" s="1"/>
  <c r="X2435" i="99"/>
  <c r="AM2435" i="99" s="1"/>
  <c r="W2435" i="99"/>
  <c r="AQ2435" i="99" s="1"/>
  <c r="V2435" i="99"/>
  <c r="U2435" i="99"/>
  <c r="AJ2435" i="99" s="1"/>
  <c r="T2435" i="99"/>
  <c r="O2435" i="99"/>
  <c r="J2435" i="99"/>
  <c r="AD2434" i="99"/>
  <c r="AC2434" i="99"/>
  <c r="AB2434" i="99"/>
  <c r="AA2434" i="99"/>
  <c r="X2434" i="99"/>
  <c r="AR2434" i="99" s="1"/>
  <c r="W2434" i="99"/>
  <c r="AL2434" i="99" s="1"/>
  <c r="V2434" i="99"/>
  <c r="AK2434" i="99" s="1"/>
  <c r="U2434" i="99"/>
  <c r="AO2434" i="99" s="1"/>
  <c r="T2434" i="99"/>
  <c r="O2434" i="99"/>
  <c r="J2434" i="99"/>
  <c r="AY2433" i="99"/>
  <c r="AM2433" i="99"/>
  <c r="AD2433" i="99"/>
  <c r="AC2433" i="99"/>
  <c r="AB2433" i="99"/>
  <c r="AA2433" i="99"/>
  <c r="X2433" i="99"/>
  <c r="AR2433" i="99" s="1"/>
  <c r="W2433" i="99"/>
  <c r="AQ2433" i="99" s="1"/>
  <c r="V2433" i="99"/>
  <c r="AP2433" i="99" s="1"/>
  <c r="U2433" i="99"/>
  <c r="T2433" i="99"/>
  <c r="O2433" i="99"/>
  <c r="J2433" i="99"/>
  <c r="Y2433" i="99" s="1"/>
  <c r="AS2433" i="99" s="1"/>
  <c r="AZ2432" i="99"/>
  <c r="AL2432" i="99"/>
  <c r="AD2432" i="99"/>
  <c r="AC2432" i="99"/>
  <c r="AB2432" i="99"/>
  <c r="AA2432" i="99"/>
  <c r="X2432" i="99"/>
  <c r="W2432" i="99"/>
  <c r="AQ2432" i="99" s="1"/>
  <c r="V2432" i="99"/>
  <c r="AP2432" i="99" s="1"/>
  <c r="U2432" i="99"/>
  <c r="AO2432" i="99" s="1"/>
  <c r="T2432" i="99"/>
  <c r="O2432" i="99"/>
  <c r="J2432" i="99"/>
  <c r="AZ2431" i="99"/>
  <c r="AK2431" i="99"/>
  <c r="AJ2431" i="99"/>
  <c r="AD2431" i="99"/>
  <c r="AC2431" i="99"/>
  <c r="AB2431" i="99"/>
  <c r="AA2431" i="99"/>
  <c r="X2431" i="99"/>
  <c r="AR2431" i="99" s="1"/>
  <c r="W2431" i="99"/>
  <c r="AL2431" i="99" s="1"/>
  <c r="V2431" i="99"/>
  <c r="AP2431" i="99" s="1"/>
  <c r="U2431" i="99"/>
  <c r="AO2431" i="99" s="1"/>
  <c r="T2431" i="99"/>
  <c r="O2431" i="99"/>
  <c r="J2431" i="99"/>
  <c r="Y2431" i="99" s="1"/>
  <c r="AS2431" i="99" s="1"/>
  <c r="AQ2430" i="99"/>
  <c r="AM2430" i="99"/>
  <c r="AD2430" i="99"/>
  <c r="AC2430" i="99"/>
  <c r="AB2430" i="99"/>
  <c r="AA2430" i="99"/>
  <c r="X2430" i="99"/>
  <c r="AR2430" i="99" s="1"/>
  <c r="W2430" i="99"/>
  <c r="AL2430" i="99" s="1"/>
  <c r="V2430" i="99"/>
  <c r="AP2430" i="99" s="1"/>
  <c r="U2430" i="99"/>
  <c r="AJ2430" i="99" s="1"/>
  <c r="T2430" i="99"/>
  <c r="O2430" i="99"/>
  <c r="J2430" i="99"/>
  <c r="AO2429" i="99"/>
  <c r="AD2429" i="99"/>
  <c r="AC2429" i="99"/>
  <c r="AB2429" i="99"/>
  <c r="AA2429" i="99"/>
  <c r="X2429" i="99"/>
  <c r="AR2429" i="99" s="1"/>
  <c r="W2429" i="99"/>
  <c r="V2429" i="99"/>
  <c r="AK2429" i="99" s="1"/>
  <c r="U2429" i="99"/>
  <c r="AJ2429" i="99" s="1"/>
  <c r="T2429" i="99"/>
  <c r="O2429" i="99"/>
  <c r="J2429" i="99"/>
  <c r="AD2428" i="99"/>
  <c r="AC2428" i="99"/>
  <c r="AB2428" i="99"/>
  <c r="AA2428" i="99"/>
  <c r="X2428" i="99"/>
  <c r="AR2428" i="99" s="1"/>
  <c r="W2428" i="99"/>
  <c r="AQ2428" i="99" s="1"/>
  <c r="V2428" i="99"/>
  <c r="U2428" i="99"/>
  <c r="AJ2428" i="99" s="1"/>
  <c r="T2428" i="99"/>
  <c r="O2428" i="99"/>
  <c r="J2428" i="99"/>
  <c r="AM2427" i="99"/>
  <c r="AD2427" i="99"/>
  <c r="AC2427" i="99"/>
  <c r="AB2427" i="99"/>
  <c r="AA2427" i="99"/>
  <c r="X2427" i="99"/>
  <c r="AR2427" i="99" s="1"/>
  <c r="W2427" i="99"/>
  <c r="AQ2427" i="99" s="1"/>
  <c r="V2427" i="99"/>
  <c r="AP2427" i="99" s="1"/>
  <c r="U2427" i="99"/>
  <c r="T2427" i="99"/>
  <c r="O2427" i="99"/>
  <c r="J2427" i="99"/>
  <c r="Y2427" i="99" s="1"/>
  <c r="AS2427" i="99" s="1"/>
  <c r="AW2426" i="99"/>
  <c r="AL2426" i="99"/>
  <c r="AD2426" i="99"/>
  <c r="AC2426" i="99"/>
  <c r="AB2426" i="99"/>
  <c r="AA2426" i="99"/>
  <c r="X2426" i="99"/>
  <c r="W2426" i="99"/>
  <c r="AQ2426" i="99" s="1"/>
  <c r="V2426" i="99"/>
  <c r="AP2426" i="99" s="1"/>
  <c r="U2426" i="99"/>
  <c r="AO2426" i="99" s="1"/>
  <c r="T2426" i="99"/>
  <c r="O2426" i="99"/>
  <c r="J2426" i="99"/>
  <c r="AD2425" i="99"/>
  <c r="AC2425" i="99"/>
  <c r="AB2425" i="99"/>
  <c r="AA2425" i="99"/>
  <c r="X2425" i="99"/>
  <c r="AM2425" i="99" s="1"/>
  <c r="W2425" i="99"/>
  <c r="AQ2425" i="99" s="1"/>
  <c r="V2425" i="99"/>
  <c r="AK2425" i="99" s="1"/>
  <c r="U2425" i="99"/>
  <c r="AO2425" i="99" s="1"/>
  <c r="T2425" i="99"/>
  <c r="O2425" i="99"/>
  <c r="J2425" i="99"/>
  <c r="AD2424" i="99"/>
  <c r="AC2424" i="99"/>
  <c r="AB2424" i="99"/>
  <c r="AA2424" i="99"/>
  <c r="X2424" i="99"/>
  <c r="AM2424" i="99" s="1"/>
  <c r="W2424" i="99"/>
  <c r="AQ2424" i="99" s="1"/>
  <c r="V2424" i="99"/>
  <c r="U2424" i="99"/>
  <c r="AJ2424" i="99" s="1"/>
  <c r="T2424" i="99"/>
  <c r="O2424" i="99"/>
  <c r="J2424" i="99"/>
  <c r="AR2423" i="99"/>
  <c r="AL2423" i="99"/>
  <c r="AD2423" i="99"/>
  <c r="AC2423" i="99"/>
  <c r="AB2423" i="99"/>
  <c r="AA2423" i="99"/>
  <c r="X2423" i="99"/>
  <c r="AM2423" i="99" s="1"/>
  <c r="W2423" i="99"/>
  <c r="AQ2423" i="99" s="1"/>
  <c r="V2423" i="99"/>
  <c r="AP2423" i="99" s="1"/>
  <c r="U2423" i="99"/>
  <c r="T2423" i="99"/>
  <c r="O2423" i="99"/>
  <c r="J2423" i="99"/>
  <c r="AW2422" i="99"/>
  <c r="AQ2422" i="99"/>
  <c r="AD2422" i="99"/>
  <c r="AC2422" i="99"/>
  <c r="AB2422" i="99"/>
  <c r="AA2422" i="99"/>
  <c r="X2422" i="99"/>
  <c r="AR2422" i="99" s="1"/>
  <c r="W2422" i="99"/>
  <c r="AL2422" i="99" s="1"/>
  <c r="V2422" i="99"/>
  <c r="AP2422" i="99" s="1"/>
  <c r="U2422" i="99"/>
  <c r="AO2422" i="99" s="1"/>
  <c r="T2422" i="99"/>
  <c r="O2422" i="99"/>
  <c r="J2422" i="99"/>
  <c r="AQ2421" i="99"/>
  <c r="AL2421" i="99"/>
  <c r="AD2421" i="99"/>
  <c r="AC2421" i="99"/>
  <c r="AB2421" i="99"/>
  <c r="AA2421" i="99"/>
  <c r="X2421" i="99"/>
  <c r="AR2421" i="99" s="1"/>
  <c r="W2421" i="99"/>
  <c r="V2421" i="99"/>
  <c r="AP2421" i="99" s="1"/>
  <c r="U2421" i="99"/>
  <c r="T2421" i="99"/>
  <c r="O2421" i="99"/>
  <c r="J2421" i="99"/>
  <c r="Y2421" i="99" s="1"/>
  <c r="AS2421" i="99" s="1"/>
  <c r="AJ2420" i="99"/>
  <c r="AD2420" i="99"/>
  <c r="AC2420" i="99"/>
  <c r="AB2420" i="99"/>
  <c r="AA2420" i="99"/>
  <c r="X2420" i="99"/>
  <c r="AR2420" i="99" s="1"/>
  <c r="W2420" i="99"/>
  <c r="AL2420" i="99" s="1"/>
  <c r="V2420" i="99"/>
  <c r="U2420" i="99"/>
  <c r="AO2420" i="99" s="1"/>
  <c r="T2420" i="99"/>
  <c r="O2420" i="99"/>
  <c r="J2420" i="99"/>
  <c r="Y2420" i="99" s="1"/>
  <c r="AS2420" i="99" s="1"/>
  <c r="AP2419" i="99"/>
  <c r="AD2419" i="99"/>
  <c r="AC2419" i="99"/>
  <c r="AB2419" i="99"/>
  <c r="AA2419" i="99"/>
  <c r="X2419" i="99"/>
  <c r="W2419" i="99"/>
  <c r="AL2419" i="99" s="1"/>
  <c r="V2419" i="99"/>
  <c r="AK2419" i="99" s="1"/>
  <c r="U2419" i="99"/>
  <c r="AJ2419" i="99" s="1"/>
  <c r="T2419" i="99"/>
  <c r="O2419" i="99"/>
  <c r="J2419" i="99"/>
  <c r="AM2418" i="99"/>
  <c r="AD2418" i="99"/>
  <c r="AC2418" i="99"/>
  <c r="AB2418" i="99"/>
  <c r="AA2418" i="99"/>
  <c r="X2418" i="99"/>
  <c r="AR2418" i="99" s="1"/>
  <c r="W2418" i="99"/>
  <c r="AL2418" i="99" s="1"/>
  <c r="V2418" i="99"/>
  <c r="AP2418" i="99" s="1"/>
  <c r="U2418" i="99"/>
  <c r="T2418" i="99"/>
  <c r="O2418" i="99"/>
  <c r="J2418" i="99"/>
  <c r="Y2418" i="99" s="1"/>
  <c r="AS2418" i="99" s="1"/>
  <c r="AO2417" i="99"/>
  <c r="AD2417" i="99"/>
  <c r="AC2417" i="99"/>
  <c r="AB2417" i="99"/>
  <c r="AA2417" i="99"/>
  <c r="X2417" i="99"/>
  <c r="W2417" i="99"/>
  <c r="V2417" i="99"/>
  <c r="U2417" i="99"/>
  <c r="AJ2417" i="99" s="1"/>
  <c r="T2417" i="99"/>
  <c r="O2417" i="99"/>
  <c r="J2417" i="99"/>
  <c r="AK2416" i="99"/>
  <c r="AD2416" i="99"/>
  <c r="AC2416" i="99"/>
  <c r="AB2416" i="99"/>
  <c r="AA2416" i="99"/>
  <c r="X2416" i="99"/>
  <c r="AM2416" i="99" s="1"/>
  <c r="W2416" i="99"/>
  <c r="V2416" i="99"/>
  <c r="AP2416" i="99" s="1"/>
  <c r="U2416" i="99"/>
  <c r="AO2416" i="99" s="1"/>
  <c r="T2416" i="99"/>
  <c r="O2416" i="99"/>
  <c r="J2416" i="99"/>
  <c r="AM2415" i="99"/>
  <c r="AD2415" i="99"/>
  <c r="AC2415" i="99"/>
  <c r="AB2415" i="99"/>
  <c r="AA2415" i="99"/>
  <c r="X2415" i="99"/>
  <c r="AR2415" i="99" s="1"/>
  <c r="W2415" i="99"/>
  <c r="AQ2415" i="99" s="1"/>
  <c r="V2415" i="99"/>
  <c r="U2415" i="99"/>
  <c r="AJ2415" i="99" s="1"/>
  <c r="T2415" i="99"/>
  <c r="O2415" i="99"/>
  <c r="J2415" i="99"/>
  <c r="AO2414" i="99"/>
  <c r="AD2414" i="99"/>
  <c r="AC2414" i="99"/>
  <c r="AB2414" i="99"/>
  <c r="AA2414" i="99"/>
  <c r="X2414" i="99"/>
  <c r="AR2414" i="99" s="1"/>
  <c r="W2414" i="99"/>
  <c r="V2414" i="99"/>
  <c r="AP2414" i="99" s="1"/>
  <c r="U2414" i="99"/>
  <c r="AJ2414" i="99" s="1"/>
  <c r="T2414" i="99"/>
  <c r="O2414" i="99"/>
  <c r="Y2414" i="99" s="1"/>
  <c r="AS2414" i="99" s="1"/>
  <c r="J2414" i="99"/>
  <c r="AQ2413" i="99"/>
  <c r="AL2413" i="99"/>
  <c r="AD2413" i="99"/>
  <c r="AC2413" i="99"/>
  <c r="AB2413" i="99"/>
  <c r="AA2413" i="99"/>
  <c r="X2413" i="99"/>
  <c r="AR2413" i="99" s="1"/>
  <c r="W2413" i="99"/>
  <c r="V2413" i="99"/>
  <c r="AP2413" i="99" s="1"/>
  <c r="U2413" i="99"/>
  <c r="T2413" i="99"/>
  <c r="O2413" i="99"/>
  <c r="J2413" i="99"/>
  <c r="Y2413" i="99" s="1"/>
  <c r="AS2413" i="99" s="1"/>
  <c r="AD2412" i="99"/>
  <c r="AC2412" i="99"/>
  <c r="AB2412" i="99"/>
  <c r="AA2412" i="99"/>
  <c r="X2412" i="99"/>
  <c r="AR2412" i="99" s="1"/>
  <c r="W2412" i="99"/>
  <c r="AL2412" i="99" s="1"/>
  <c r="V2412" i="99"/>
  <c r="AP2412" i="99" s="1"/>
  <c r="U2412" i="99"/>
  <c r="T2412" i="99"/>
  <c r="O2412" i="99"/>
  <c r="J2412" i="99"/>
  <c r="AL2411" i="99"/>
  <c r="AD2411" i="99"/>
  <c r="AC2411" i="99"/>
  <c r="AB2411" i="99"/>
  <c r="AA2411" i="99"/>
  <c r="X2411" i="99"/>
  <c r="AR2411" i="99" s="1"/>
  <c r="W2411" i="99"/>
  <c r="AQ2411" i="99" s="1"/>
  <c r="V2411" i="99"/>
  <c r="U2411" i="99"/>
  <c r="AJ2411" i="99" s="1"/>
  <c r="T2411" i="99"/>
  <c r="O2411" i="99"/>
  <c r="J2411" i="99"/>
  <c r="AO2410" i="99"/>
  <c r="AD2410" i="99"/>
  <c r="AC2410" i="99"/>
  <c r="AB2410" i="99"/>
  <c r="AA2410" i="99"/>
  <c r="X2410" i="99"/>
  <c r="W2410" i="99"/>
  <c r="AQ2410" i="99" s="1"/>
  <c r="V2410" i="99"/>
  <c r="U2410" i="99"/>
  <c r="AJ2410" i="99" s="1"/>
  <c r="T2410" i="99"/>
  <c r="O2410" i="99"/>
  <c r="J2410" i="99"/>
  <c r="AD2409" i="99"/>
  <c r="AC2409" i="99"/>
  <c r="AB2409" i="99"/>
  <c r="AA2409" i="99"/>
  <c r="X2409" i="99"/>
  <c r="AM2409" i="99" s="1"/>
  <c r="W2409" i="99"/>
  <c r="AQ2409" i="99" s="1"/>
  <c r="V2409" i="99"/>
  <c r="AK2409" i="99" s="1"/>
  <c r="U2409" i="99"/>
  <c r="AJ2409" i="99" s="1"/>
  <c r="T2409" i="99"/>
  <c r="O2409" i="99"/>
  <c r="J2409" i="99"/>
  <c r="AD2408" i="99"/>
  <c r="AC2408" i="99"/>
  <c r="AB2408" i="99"/>
  <c r="AA2408" i="99"/>
  <c r="X2408" i="99"/>
  <c r="W2408" i="99"/>
  <c r="AQ2408" i="99" s="1"/>
  <c r="V2408" i="99"/>
  <c r="AK2408" i="99" s="1"/>
  <c r="U2408" i="99"/>
  <c r="AJ2408" i="99" s="1"/>
  <c r="T2408" i="99"/>
  <c r="O2408" i="99"/>
  <c r="J2408" i="99"/>
  <c r="Y2408" i="99" s="1"/>
  <c r="AS2408" i="99" s="1"/>
  <c r="AM2407" i="99"/>
  <c r="AD2407" i="99"/>
  <c r="AC2407" i="99"/>
  <c r="AB2407" i="99"/>
  <c r="AA2407" i="99"/>
  <c r="X2407" i="99"/>
  <c r="AR2407" i="99" s="1"/>
  <c r="W2407" i="99"/>
  <c r="AQ2407" i="99" s="1"/>
  <c r="V2407" i="99"/>
  <c r="U2407" i="99"/>
  <c r="T2407" i="99"/>
  <c r="O2407" i="99"/>
  <c r="J2407" i="99"/>
  <c r="Y2407" i="99" s="1"/>
  <c r="AS2407" i="99" s="1"/>
  <c r="AR2406" i="99"/>
  <c r="AQ2406" i="99"/>
  <c r="AM2406" i="99"/>
  <c r="AD2406" i="99"/>
  <c r="AC2406" i="99"/>
  <c r="AB2406" i="99"/>
  <c r="AA2406" i="99"/>
  <c r="X2406" i="99"/>
  <c r="W2406" i="99"/>
  <c r="V2406" i="99"/>
  <c r="U2406" i="99"/>
  <c r="AO2406" i="99" s="1"/>
  <c r="T2406" i="99"/>
  <c r="O2406" i="99"/>
  <c r="J2406" i="99"/>
  <c r="Y2406" i="99" s="1"/>
  <c r="AS2406" i="99" s="1"/>
  <c r="AD2405" i="99"/>
  <c r="AC2405" i="99"/>
  <c r="AB2405" i="99"/>
  <c r="AA2405" i="99"/>
  <c r="X2405" i="99"/>
  <c r="AR2405" i="99" s="1"/>
  <c r="W2405" i="99"/>
  <c r="AQ2405" i="99" s="1"/>
  <c r="V2405" i="99"/>
  <c r="AP2405" i="99" s="1"/>
  <c r="U2405" i="99"/>
  <c r="AO2405" i="99" s="1"/>
  <c r="T2405" i="99"/>
  <c r="O2405" i="99"/>
  <c r="J2405" i="99"/>
  <c r="AM2404" i="99"/>
  <c r="AD2404" i="99"/>
  <c r="AC2404" i="99"/>
  <c r="AB2404" i="99"/>
  <c r="AA2404" i="99"/>
  <c r="X2404" i="99"/>
  <c r="AR2404" i="99" s="1"/>
  <c r="W2404" i="99"/>
  <c r="AQ2404" i="99" s="1"/>
  <c r="V2404" i="99"/>
  <c r="U2404" i="99"/>
  <c r="T2404" i="99"/>
  <c r="O2404" i="99"/>
  <c r="Y2404" i="99" s="1"/>
  <c r="AS2404" i="99" s="1"/>
  <c r="J2404" i="99"/>
  <c r="AD2403" i="99"/>
  <c r="AC2403" i="99"/>
  <c r="AB2403" i="99"/>
  <c r="AA2403" i="99"/>
  <c r="X2403" i="99"/>
  <c r="W2403" i="99"/>
  <c r="AQ2403" i="99" s="1"/>
  <c r="V2403" i="99"/>
  <c r="U2403" i="99"/>
  <c r="AO2403" i="99" s="1"/>
  <c r="T2403" i="99"/>
  <c r="O2403" i="99"/>
  <c r="J2403" i="99"/>
  <c r="AQ2402" i="99"/>
  <c r="AD2402" i="99"/>
  <c r="AC2402" i="99"/>
  <c r="AB2402" i="99"/>
  <c r="AA2402" i="99"/>
  <c r="X2402" i="99"/>
  <c r="AR2402" i="99" s="1"/>
  <c r="W2402" i="99"/>
  <c r="V2402" i="99"/>
  <c r="AK2402" i="99" s="1"/>
  <c r="U2402" i="99"/>
  <c r="AJ2402" i="99" s="1"/>
  <c r="T2402" i="99"/>
  <c r="O2402" i="99"/>
  <c r="J2402" i="99"/>
  <c r="Y2402" i="99" s="1"/>
  <c r="AS2402" i="99" s="1"/>
  <c r="AO2401" i="99"/>
  <c r="AJ2401" i="99"/>
  <c r="AD2401" i="99"/>
  <c r="AC2401" i="99"/>
  <c r="AB2401" i="99"/>
  <c r="AA2401" i="99"/>
  <c r="X2401" i="99"/>
  <c r="AR2401" i="99" s="1"/>
  <c r="W2401" i="99"/>
  <c r="AQ2401" i="99" s="1"/>
  <c r="V2401" i="99"/>
  <c r="AP2401" i="99" s="1"/>
  <c r="T2401" i="99"/>
  <c r="O2401" i="99"/>
  <c r="J2401" i="99"/>
  <c r="AK2400" i="99"/>
  <c r="AD2400" i="99"/>
  <c r="AC2400" i="99"/>
  <c r="AB2400" i="99"/>
  <c r="AA2400" i="99"/>
  <c r="X2400" i="99"/>
  <c r="W2400" i="99"/>
  <c r="AQ2400" i="99" s="1"/>
  <c r="V2400" i="99"/>
  <c r="AP2400" i="99" s="1"/>
  <c r="U2400" i="99"/>
  <c r="T2400" i="99"/>
  <c r="O2400" i="99"/>
  <c r="J2400" i="99"/>
  <c r="AR2399" i="99"/>
  <c r="AN2399" i="99"/>
  <c r="AD2399" i="99"/>
  <c r="AC2399" i="99"/>
  <c r="AB2399" i="99"/>
  <c r="AA2399" i="99"/>
  <c r="Y2399" i="99"/>
  <c r="AS2399" i="99" s="1"/>
  <c r="X2399" i="99"/>
  <c r="W2399" i="99"/>
  <c r="AQ2399" i="99" s="1"/>
  <c r="V2399" i="99"/>
  <c r="AP2399" i="99" s="1"/>
  <c r="U2399" i="99"/>
  <c r="AO2399" i="99" s="1"/>
  <c r="T2399" i="99"/>
  <c r="O2399" i="99"/>
  <c r="J2399" i="99"/>
  <c r="AQ2398" i="99"/>
  <c r="AN2398" i="99"/>
  <c r="AD2398" i="99"/>
  <c r="AC2398" i="99"/>
  <c r="AB2398" i="99"/>
  <c r="AA2398" i="99"/>
  <c r="X2398" i="99"/>
  <c r="AR2398" i="99" s="1"/>
  <c r="W2398" i="99"/>
  <c r="V2398" i="99"/>
  <c r="AP2398" i="99" s="1"/>
  <c r="U2398" i="99"/>
  <c r="AO2398" i="99" s="1"/>
  <c r="T2398" i="99"/>
  <c r="O2398" i="99"/>
  <c r="J2398" i="99"/>
  <c r="Y2398" i="99" s="1"/>
  <c r="AS2398" i="99" s="1"/>
  <c r="AP2397" i="99"/>
  <c r="AN2397" i="99"/>
  <c r="AD2397" i="99"/>
  <c r="AC2397" i="99"/>
  <c r="AB2397" i="99"/>
  <c r="AA2397" i="99"/>
  <c r="X2397" i="99"/>
  <c r="AR2397" i="99" s="1"/>
  <c r="W2397" i="99"/>
  <c r="AQ2397" i="99" s="1"/>
  <c r="V2397" i="99"/>
  <c r="U2397" i="99"/>
  <c r="AO2397" i="99" s="1"/>
  <c r="T2397" i="99"/>
  <c r="O2397" i="99"/>
  <c r="J2397" i="99"/>
  <c r="Y2397" i="99" s="1"/>
  <c r="AS2397" i="99" s="1"/>
  <c r="AO2396" i="99"/>
  <c r="AN2396" i="99"/>
  <c r="AD2396" i="99"/>
  <c r="AC2396" i="99"/>
  <c r="AB2396" i="99"/>
  <c r="AA2396" i="99"/>
  <c r="X2396" i="99"/>
  <c r="AR2396" i="99" s="1"/>
  <c r="W2396" i="99"/>
  <c r="AQ2396" i="99" s="1"/>
  <c r="V2396" i="99"/>
  <c r="AP2396" i="99" s="1"/>
  <c r="U2396" i="99"/>
  <c r="T2396" i="99"/>
  <c r="O2396" i="99"/>
  <c r="J2396" i="99"/>
  <c r="AZ2395" i="99"/>
  <c r="AU2395" i="99"/>
  <c r="AN2395" i="99"/>
  <c r="AD2395" i="99"/>
  <c r="AC2395" i="99"/>
  <c r="AB2395" i="99"/>
  <c r="AA2395" i="99"/>
  <c r="X2395" i="99"/>
  <c r="AR2395" i="99" s="1"/>
  <c r="W2395" i="99"/>
  <c r="AQ2395" i="99" s="1"/>
  <c r="V2395" i="99"/>
  <c r="AP2395" i="99" s="1"/>
  <c r="U2395" i="99"/>
  <c r="AO2395" i="99" s="1"/>
  <c r="T2395" i="99"/>
  <c r="O2395" i="99"/>
  <c r="J2395" i="99"/>
  <c r="AZ2394" i="99"/>
  <c r="AU2394" i="99"/>
  <c r="AN2394" i="99"/>
  <c r="AD2394" i="99"/>
  <c r="AC2394" i="99"/>
  <c r="AB2394" i="99"/>
  <c r="AA2394" i="99"/>
  <c r="X2394" i="99"/>
  <c r="AR2394" i="99" s="1"/>
  <c r="W2394" i="99"/>
  <c r="AQ2394" i="99" s="1"/>
  <c r="V2394" i="99"/>
  <c r="AP2394" i="99" s="1"/>
  <c r="U2394" i="99"/>
  <c r="AO2394" i="99" s="1"/>
  <c r="T2394" i="99"/>
  <c r="O2394" i="99"/>
  <c r="J2394" i="99"/>
  <c r="Y2394" i="99" s="1"/>
  <c r="AS2394" i="99" s="1"/>
  <c r="AX2393" i="99"/>
  <c r="AZ2393" i="99" s="1"/>
  <c r="AV2393" i="99"/>
  <c r="AV2429" i="99" s="1"/>
  <c r="AZ2429" i="99" s="1"/>
  <c r="AN2393" i="99"/>
  <c r="AD2393" i="99"/>
  <c r="AC2393" i="99"/>
  <c r="AB2393" i="99"/>
  <c r="AA2393" i="99"/>
  <c r="X2393" i="99"/>
  <c r="AR2393" i="99" s="1"/>
  <c r="W2393" i="99"/>
  <c r="AQ2393" i="99" s="1"/>
  <c r="V2393" i="99"/>
  <c r="AP2393" i="99" s="1"/>
  <c r="U2393" i="99"/>
  <c r="AO2393" i="99" s="1"/>
  <c r="T2393" i="99"/>
  <c r="O2393" i="99"/>
  <c r="J2393" i="99"/>
  <c r="AX2392" i="99"/>
  <c r="AV2392" i="99"/>
  <c r="AN2392" i="99"/>
  <c r="AD2392" i="99"/>
  <c r="AC2392" i="99"/>
  <c r="AB2392" i="99"/>
  <c r="AA2392" i="99"/>
  <c r="X2392" i="99"/>
  <c r="AR2392" i="99" s="1"/>
  <c r="W2392" i="99"/>
  <c r="AQ2392" i="99" s="1"/>
  <c r="V2392" i="99"/>
  <c r="AP2392" i="99" s="1"/>
  <c r="U2392" i="99"/>
  <c r="AO2392" i="99" s="1"/>
  <c r="T2392" i="99"/>
  <c r="O2392" i="99"/>
  <c r="J2392" i="99"/>
  <c r="Y2392" i="99" s="1"/>
  <c r="AS2392" i="99" s="1"/>
  <c r="AX2391" i="99"/>
  <c r="AV2391" i="99"/>
  <c r="AV2427" i="99" s="1"/>
  <c r="AZ2427" i="99" s="1"/>
  <c r="AN2391" i="99"/>
  <c r="AD2391" i="99"/>
  <c r="AC2391" i="99"/>
  <c r="AB2391" i="99"/>
  <c r="AA2391" i="99"/>
  <c r="X2391" i="99"/>
  <c r="AR2391" i="99" s="1"/>
  <c r="W2391" i="99"/>
  <c r="AQ2391" i="99" s="1"/>
  <c r="V2391" i="99"/>
  <c r="AP2391" i="99" s="1"/>
  <c r="U2391" i="99"/>
  <c r="AO2391" i="99" s="1"/>
  <c r="T2391" i="99"/>
  <c r="O2391" i="99"/>
  <c r="J2391" i="99"/>
  <c r="AV2390" i="99"/>
  <c r="AP2390" i="99"/>
  <c r="AN2390" i="99"/>
  <c r="AD2390" i="99"/>
  <c r="AC2390" i="99"/>
  <c r="AB2390" i="99"/>
  <c r="AA2390" i="99"/>
  <c r="X2390" i="99"/>
  <c r="AR2390" i="99" s="1"/>
  <c r="W2390" i="99"/>
  <c r="AQ2390" i="99" s="1"/>
  <c r="U2390" i="99"/>
  <c r="AO2390" i="99" s="1"/>
  <c r="T2390" i="99"/>
  <c r="O2390" i="99"/>
  <c r="J2390" i="99"/>
  <c r="AX2389" i="99"/>
  <c r="AZ2389" i="99" s="1"/>
  <c r="AV2389" i="99"/>
  <c r="AV2425" i="99" s="1"/>
  <c r="AZ2425" i="99" s="1"/>
  <c r="AN2389" i="99"/>
  <c r="AD2389" i="99"/>
  <c r="AC2389" i="99"/>
  <c r="AB2389" i="99"/>
  <c r="AA2389" i="99"/>
  <c r="X2389" i="99"/>
  <c r="AR2389" i="99" s="1"/>
  <c r="W2389" i="99"/>
  <c r="AQ2389" i="99" s="1"/>
  <c r="V2389" i="99"/>
  <c r="AP2389" i="99" s="1"/>
  <c r="U2389" i="99"/>
  <c r="AO2389" i="99" s="1"/>
  <c r="T2389" i="99"/>
  <c r="O2389" i="99"/>
  <c r="J2389" i="99"/>
  <c r="AX2388" i="99"/>
  <c r="AZ2388" i="99" s="1"/>
  <c r="AV2388" i="99"/>
  <c r="AV2424" i="99" s="1"/>
  <c r="AZ2424" i="99" s="1"/>
  <c r="AN2388" i="99"/>
  <c r="AD2388" i="99"/>
  <c r="AC2388" i="99"/>
  <c r="AB2388" i="99"/>
  <c r="AA2388" i="99"/>
  <c r="X2388" i="99"/>
  <c r="AR2388" i="99" s="1"/>
  <c r="W2388" i="99"/>
  <c r="AQ2388" i="99" s="1"/>
  <c r="V2388" i="99"/>
  <c r="AP2388" i="99" s="1"/>
  <c r="U2388" i="99"/>
  <c r="AO2388" i="99" s="1"/>
  <c r="T2388" i="99"/>
  <c r="O2388" i="99"/>
  <c r="J2388" i="99"/>
  <c r="AX2387" i="99"/>
  <c r="AV2387" i="99"/>
  <c r="AV2423" i="99" s="1"/>
  <c r="AZ2423" i="99" s="1"/>
  <c r="AR2387" i="99"/>
  <c r="AN2387" i="99"/>
  <c r="AD2387" i="99"/>
  <c r="AC2387" i="99"/>
  <c r="AB2387" i="99"/>
  <c r="AA2387" i="99"/>
  <c r="X2387" i="99"/>
  <c r="W2387" i="99"/>
  <c r="AQ2387" i="99" s="1"/>
  <c r="V2387" i="99"/>
  <c r="AP2387" i="99" s="1"/>
  <c r="U2387" i="99"/>
  <c r="AO2387" i="99" s="1"/>
  <c r="T2387" i="99"/>
  <c r="O2387" i="99"/>
  <c r="Y2387" i="99" s="1"/>
  <c r="AS2387" i="99" s="1"/>
  <c r="J2387" i="99"/>
  <c r="AN2386" i="99"/>
  <c r="AD2386" i="99"/>
  <c r="AC2386" i="99"/>
  <c r="AB2386" i="99"/>
  <c r="AA2386" i="99"/>
  <c r="X2386" i="99"/>
  <c r="AR2386" i="99" s="1"/>
  <c r="W2386" i="99"/>
  <c r="AQ2386" i="99" s="1"/>
  <c r="V2386" i="99"/>
  <c r="AP2386" i="99" s="1"/>
  <c r="U2386" i="99"/>
  <c r="AO2386" i="99" s="1"/>
  <c r="T2386" i="99"/>
  <c r="O2386" i="99"/>
  <c r="J2386" i="99"/>
  <c r="AN2385" i="99"/>
  <c r="AD2385" i="99"/>
  <c r="AC2385" i="99"/>
  <c r="AB2385" i="99"/>
  <c r="AA2385" i="99"/>
  <c r="X2385" i="99"/>
  <c r="AR2385" i="99" s="1"/>
  <c r="W2385" i="99"/>
  <c r="AQ2385" i="99" s="1"/>
  <c r="V2385" i="99"/>
  <c r="AP2385" i="99" s="1"/>
  <c r="U2385" i="99"/>
  <c r="AO2385" i="99" s="1"/>
  <c r="T2385" i="99"/>
  <c r="O2385" i="99"/>
  <c r="J2385" i="99"/>
  <c r="Y2385" i="99" s="1"/>
  <c r="AS2385" i="99" s="1"/>
  <c r="A2385" i="99"/>
  <c r="AN2384" i="99"/>
  <c r="AD2384" i="99"/>
  <c r="AC2384" i="99"/>
  <c r="AB2384" i="99"/>
  <c r="AA2384" i="99"/>
  <c r="Z2384" i="99"/>
  <c r="X2384" i="99"/>
  <c r="AR2384" i="99" s="1"/>
  <c r="W2384" i="99"/>
  <c r="AQ2384" i="99" s="1"/>
  <c r="V2384" i="99"/>
  <c r="AP2384" i="99" s="1"/>
  <c r="U2384" i="99"/>
  <c r="AO2384" i="99" s="1"/>
  <c r="T2384" i="99"/>
  <c r="O2384" i="99"/>
  <c r="J2384" i="99"/>
  <c r="J2374" i="99"/>
  <c r="AZ2313" i="99" s="1"/>
  <c r="J2373" i="99"/>
  <c r="AZ2312" i="99" s="1"/>
  <c r="P2372" i="99"/>
  <c r="O2372" i="99"/>
  <c r="K2369" i="99" s="1"/>
  <c r="J2372" i="99"/>
  <c r="V2371" i="99"/>
  <c r="P2371" i="99"/>
  <c r="O2371" i="99"/>
  <c r="J2371" i="99"/>
  <c r="Q2371" i="99" s="1"/>
  <c r="P2370" i="99"/>
  <c r="O2370" i="99"/>
  <c r="J2370" i="99"/>
  <c r="F2369" i="99" s="1"/>
  <c r="AD2367" i="99"/>
  <c r="AC2367" i="99"/>
  <c r="AT2367" i="99" s="1"/>
  <c r="AB2367" i="99"/>
  <c r="AA2367" i="99"/>
  <c r="X2367" i="99"/>
  <c r="W2367" i="99"/>
  <c r="AQ2367" i="99" s="1"/>
  <c r="V2367" i="99"/>
  <c r="AP2367" i="99" s="1"/>
  <c r="U2367" i="99"/>
  <c r="AO2367" i="99" s="1"/>
  <c r="T2367" i="99"/>
  <c r="O2367" i="99"/>
  <c r="J2367" i="99"/>
  <c r="A2367" i="99"/>
  <c r="Z2367" i="99" s="1"/>
  <c r="AQ2366" i="99"/>
  <c r="AD2366" i="99"/>
  <c r="AC2366" i="99"/>
  <c r="AT2366" i="99" s="1"/>
  <c r="AB2366" i="99"/>
  <c r="AA2366" i="99"/>
  <c r="X2366" i="99"/>
  <c r="AR2366" i="99" s="1"/>
  <c r="W2366" i="99"/>
  <c r="AL2366" i="99" s="1"/>
  <c r="V2366" i="99"/>
  <c r="U2366" i="99"/>
  <c r="AO2366" i="99" s="1"/>
  <c r="T2366" i="99"/>
  <c r="O2366" i="99"/>
  <c r="J2366" i="99"/>
  <c r="A2366" i="99"/>
  <c r="Z2366" i="99" s="1"/>
  <c r="AD2365" i="99"/>
  <c r="AC2365" i="99"/>
  <c r="AT2365" i="99" s="1"/>
  <c r="AB2365" i="99"/>
  <c r="AA2365" i="99"/>
  <c r="X2365" i="99"/>
  <c r="W2365" i="99"/>
  <c r="AQ2365" i="99" s="1"/>
  <c r="V2365" i="99"/>
  <c r="AP2365" i="99" s="1"/>
  <c r="U2365" i="99"/>
  <c r="AJ2365" i="99" s="1"/>
  <c r="T2365" i="99"/>
  <c r="O2365" i="99"/>
  <c r="J2365" i="99"/>
  <c r="A2365" i="99"/>
  <c r="Z2365" i="99" s="1"/>
  <c r="AH2361" i="99"/>
  <c r="AG2361" i="99"/>
  <c r="AF2361" i="99"/>
  <c r="AE2361" i="99"/>
  <c r="AD2361" i="99"/>
  <c r="AC2361" i="99"/>
  <c r="AT2361" i="99" s="1"/>
  <c r="AB2361" i="99"/>
  <c r="AA2361" i="99"/>
  <c r="X2361" i="99"/>
  <c r="AR2361" i="99" s="1"/>
  <c r="W2361" i="99"/>
  <c r="AL2361" i="99" s="1"/>
  <c r="V2361" i="99"/>
  <c r="AK2361" i="99" s="1"/>
  <c r="U2361" i="99"/>
  <c r="AO2361" i="99" s="1"/>
  <c r="T2361" i="99"/>
  <c r="O2361" i="99"/>
  <c r="J2361" i="99"/>
  <c r="A2361" i="99"/>
  <c r="Z2361" i="99" s="1"/>
  <c r="AH2360" i="99"/>
  <c r="AG2360" i="99"/>
  <c r="AF2360" i="99"/>
  <c r="AE2360" i="99"/>
  <c r="AD2360" i="99"/>
  <c r="AC2360" i="99"/>
  <c r="AT2360" i="99" s="1"/>
  <c r="AB2360" i="99"/>
  <c r="AA2360" i="99"/>
  <c r="X2360" i="99"/>
  <c r="W2360" i="99"/>
  <c r="AQ2360" i="99" s="1"/>
  <c r="V2360" i="99"/>
  <c r="AP2360" i="99" s="1"/>
  <c r="U2360" i="99"/>
  <c r="AO2360" i="99" s="1"/>
  <c r="T2360" i="99"/>
  <c r="Y2360" i="99" s="1"/>
  <c r="AS2360" i="99" s="1"/>
  <c r="O2360" i="99"/>
  <c r="J2360" i="99"/>
  <c r="A2360" i="99"/>
  <c r="Z2360" i="99" s="1"/>
  <c r="AT2359" i="99"/>
  <c r="AQ2359" i="99"/>
  <c r="AL2359" i="99"/>
  <c r="AH2359" i="99"/>
  <c r="AG2359" i="99"/>
  <c r="AF2359" i="99"/>
  <c r="AE2359" i="99"/>
  <c r="AD2359" i="99"/>
  <c r="AC2359" i="99"/>
  <c r="AB2359" i="99"/>
  <c r="AA2359" i="99"/>
  <c r="X2359" i="99"/>
  <c r="AR2359" i="99" s="1"/>
  <c r="V2359" i="99"/>
  <c r="U2359" i="99"/>
  <c r="T2359" i="99"/>
  <c r="O2359" i="99"/>
  <c r="J2359" i="99"/>
  <c r="A2359" i="99"/>
  <c r="Z2359" i="99" s="1"/>
  <c r="AD2358" i="99"/>
  <c r="AC2358" i="99"/>
  <c r="AT2358" i="99" s="1"/>
  <c r="AB2358" i="99"/>
  <c r="AA2358" i="99"/>
  <c r="X2358" i="99"/>
  <c r="AR2358" i="99" s="1"/>
  <c r="W2358" i="99"/>
  <c r="V2358" i="99"/>
  <c r="AP2358" i="99" s="1"/>
  <c r="U2358" i="99"/>
  <c r="AO2358" i="99" s="1"/>
  <c r="T2358" i="99"/>
  <c r="O2358" i="99"/>
  <c r="J2358" i="99"/>
  <c r="A2358" i="99"/>
  <c r="Z2358" i="99" s="1"/>
  <c r="AD2357" i="99"/>
  <c r="AC2357" i="99"/>
  <c r="AT2357" i="99" s="1"/>
  <c r="AB2357" i="99"/>
  <c r="AA2357" i="99"/>
  <c r="Y2357" i="99"/>
  <c r="AS2357" i="99" s="1"/>
  <c r="X2357" i="99"/>
  <c r="AR2357" i="99" s="1"/>
  <c r="W2357" i="99"/>
  <c r="AQ2357" i="99" s="1"/>
  <c r="V2357" i="99"/>
  <c r="AK2357" i="99" s="1"/>
  <c r="U2357" i="99"/>
  <c r="T2357" i="99"/>
  <c r="O2357" i="99"/>
  <c r="J2357" i="99"/>
  <c r="A2357" i="99"/>
  <c r="Z2357" i="99" s="1"/>
  <c r="AD2356" i="99"/>
  <c r="AC2356" i="99"/>
  <c r="AB2356" i="99"/>
  <c r="AA2356" i="99"/>
  <c r="X2356" i="99"/>
  <c r="AR2356" i="99" s="1"/>
  <c r="W2356" i="99"/>
  <c r="V2356" i="99"/>
  <c r="AP2356" i="99" s="1"/>
  <c r="U2356" i="99"/>
  <c r="AO2356" i="99" s="1"/>
  <c r="T2356" i="99"/>
  <c r="O2356" i="99"/>
  <c r="J2356" i="99"/>
  <c r="AD2355" i="99"/>
  <c r="AC2355" i="99"/>
  <c r="AB2355" i="99"/>
  <c r="AA2355" i="99"/>
  <c r="X2355" i="99"/>
  <c r="AR2355" i="99" s="1"/>
  <c r="W2355" i="99"/>
  <c r="AQ2355" i="99" s="1"/>
  <c r="V2355" i="99"/>
  <c r="AP2355" i="99" s="1"/>
  <c r="U2355" i="99"/>
  <c r="T2355" i="99"/>
  <c r="O2355" i="99"/>
  <c r="J2355" i="99"/>
  <c r="Y2355" i="99" s="1"/>
  <c r="AS2355" i="99" s="1"/>
  <c r="AM2354" i="99"/>
  <c r="AD2354" i="99"/>
  <c r="AC2354" i="99"/>
  <c r="AB2354" i="99"/>
  <c r="AA2354" i="99"/>
  <c r="X2354" i="99"/>
  <c r="AR2354" i="99" s="1"/>
  <c r="W2354" i="99"/>
  <c r="AL2354" i="99" s="1"/>
  <c r="V2354" i="99"/>
  <c r="AP2354" i="99" s="1"/>
  <c r="U2354" i="99"/>
  <c r="AO2354" i="99" s="1"/>
  <c r="T2354" i="99"/>
  <c r="O2354" i="99"/>
  <c r="Y2354" i="99" s="1"/>
  <c r="AS2354" i="99" s="1"/>
  <c r="J2354" i="99"/>
  <c r="AD2353" i="99"/>
  <c r="AC2353" i="99"/>
  <c r="AB2353" i="99"/>
  <c r="AA2353" i="99"/>
  <c r="X2353" i="99"/>
  <c r="AR2353" i="99" s="1"/>
  <c r="W2353" i="99"/>
  <c r="V2353" i="99"/>
  <c r="AK2353" i="99" s="1"/>
  <c r="U2353" i="99"/>
  <c r="AO2353" i="99" s="1"/>
  <c r="T2353" i="99"/>
  <c r="O2353" i="99"/>
  <c r="J2353" i="99"/>
  <c r="AD2352" i="99"/>
  <c r="AC2352" i="99"/>
  <c r="AB2352" i="99"/>
  <c r="AA2352" i="99"/>
  <c r="X2352" i="99"/>
  <c r="AM2352" i="99" s="1"/>
  <c r="W2352" i="99"/>
  <c r="AQ2352" i="99" s="1"/>
  <c r="V2352" i="99"/>
  <c r="AP2352" i="99" s="1"/>
  <c r="U2352" i="99"/>
  <c r="AJ2352" i="99" s="1"/>
  <c r="T2352" i="99"/>
  <c r="O2352" i="99"/>
  <c r="J2352" i="99"/>
  <c r="Y2352" i="99" s="1"/>
  <c r="AS2352" i="99" s="1"/>
  <c r="AY2351" i="99"/>
  <c r="AD2351" i="99"/>
  <c r="AC2351" i="99"/>
  <c r="AB2351" i="99"/>
  <c r="AA2351" i="99"/>
  <c r="X2351" i="99"/>
  <c r="AR2351" i="99" s="1"/>
  <c r="W2351" i="99"/>
  <c r="V2351" i="99"/>
  <c r="AP2351" i="99" s="1"/>
  <c r="U2351" i="99"/>
  <c r="AO2351" i="99" s="1"/>
  <c r="T2351" i="99"/>
  <c r="O2351" i="99"/>
  <c r="J2351" i="99"/>
  <c r="AZ2350" i="99"/>
  <c r="AM2350" i="99"/>
  <c r="AD2350" i="99"/>
  <c r="AC2350" i="99"/>
  <c r="AB2350" i="99"/>
  <c r="AA2350" i="99"/>
  <c r="X2350" i="99"/>
  <c r="AR2350" i="99" s="1"/>
  <c r="W2350" i="99"/>
  <c r="AL2350" i="99" s="1"/>
  <c r="V2350" i="99"/>
  <c r="AK2350" i="99" s="1"/>
  <c r="U2350" i="99"/>
  <c r="AO2350" i="99" s="1"/>
  <c r="T2350" i="99"/>
  <c r="O2350" i="99"/>
  <c r="J2350" i="99"/>
  <c r="AZ2349" i="99"/>
  <c r="AD2349" i="99"/>
  <c r="AC2349" i="99"/>
  <c r="AB2349" i="99"/>
  <c r="AA2349" i="99"/>
  <c r="Y2349" i="99"/>
  <c r="AS2349" i="99" s="1"/>
  <c r="X2349" i="99"/>
  <c r="AR2349" i="99" s="1"/>
  <c r="W2349" i="99"/>
  <c r="AQ2349" i="99" s="1"/>
  <c r="V2349" i="99"/>
  <c r="AP2349" i="99" s="1"/>
  <c r="U2349" i="99"/>
  <c r="AJ2349" i="99" s="1"/>
  <c r="T2349" i="99"/>
  <c r="O2349" i="99"/>
  <c r="J2349" i="99"/>
  <c r="AD2348" i="99"/>
  <c r="AC2348" i="99"/>
  <c r="AB2348" i="99"/>
  <c r="AA2348" i="99"/>
  <c r="X2348" i="99"/>
  <c r="W2348" i="99"/>
  <c r="AL2348" i="99" s="1"/>
  <c r="V2348" i="99"/>
  <c r="AP2348" i="99" s="1"/>
  <c r="U2348" i="99"/>
  <c r="AO2348" i="99" s="1"/>
  <c r="T2348" i="99"/>
  <c r="O2348" i="99"/>
  <c r="J2348" i="99"/>
  <c r="AD2347" i="99"/>
  <c r="AC2347" i="99"/>
  <c r="AB2347" i="99"/>
  <c r="AA2347" i="99"/>
  <c r="X2347" i="99"/>
  <c r="AR2347" i="99" s="1"/>
  <c r="W2347" i="99"/>
  <c r="V2347" i="99"/>
  <c r="AP2347" i="99" s="1"/>
  <c r="U2347" i="99"/>
  <c r="AO2347" i="99" s="1"/>
  <c r="T2347" i="99"/>
  <c r="O2347" i="99"/>
  <c r="J2347" i="99"/>
  <c r="AD2346" i="99"/>
  <c r="AC2346" i="99"/>
  <c r="AB2346" i="99"/>
  <c r="AA2346" i="99"/>
  <c r="X2346" i="99"/>
  <c r="AM2346" i="99" s="1"/>
  <c r="W2346" i="99"/>
  <c r="AL2346" i="99" s="1"/>
  <c r="V2346" i="99"/>
  <c r="AP2346" i="99" s="1"/>
  <c r="U2346" i="99"/>
  <c r="AO2346" i="99" s="1"/>
  <c r="T2346" i="99"/>
  <c r="O2346" i="99"/>
  <c r="J2346" i="99"/>
  <c r="AD2345" i="99"/>
  <c r="AC2345" i="99"/>
  <c r="AB2345" i="99"/>
  <c r="AA2345" i="99"/>
  <c r="X2345" i="99"/>
  <c r="AR2345" i="99" s="1"/>
  <c r="W2345" i="99"/>
  <c r="V2345" i="99"/>
  <c r="AP2345" i="99" s="1"/>
  <c r="U2345" i="99"/>
  <c r="AO2345" i="99" s="1"/>
  <c r="T2345" i="99"/>
  <c r="O2345" i="99"/>
  <c r="J2345" i="99"/>
  <c r="AW2344" i="99"/>
  <c r="AQ2344" i="99"/>
  <c r="AL2344" i="99"/>
  <c r="AD2344" i="99"/>
  <c r="AC2344" i="99"/>
  <c r="AB2344" i="99"/>
  <c r="AA2344" i="99"/>
  <c r="X2344" i="99"/>
  <c r="AR2344" i="99" s="1"/>
  <c r="W2344" i="99"/>
  <c r="V2344" i="99"/>
  <c r="AK2344" i="99" s="1"/>
  <c r="U2344" i="99"/>
  <c r="AO2344" i="99" s="1"/>
  <c r="T2344" i="99"/>
  <c r="O2344" i="99"/>
  <c r="J2344" i="99"/>
  <c r="Y2344" i="99" s="1"/>
  <c r="AS2344" i="99" s="1"/>
  <c r="AD2343" i="99"/>
  <c r="AC2343" i="99"/>
  <c r="AB2343" i="99"/>
  <c r="AA2343" i="99"/>
  <c r="X2343" i="99"/>
  <c r="AR2343" i="99" s="1"/>
  <c r="W2343" i="99"/>
  <c r="V2343" i="99"/>
  <c r="U2343" i="99"/>
  <c r="AO2343" i="99" s="1"/>
  <c r="T2343" i="99"/>
  <c r="O2343" i="99"/>
  <c r="J2343" i="99"/>
  <c r="AQ2342" i="99"/>
  <c r="AP2342" i="99"/>
  <c r="AD2342" i="99"/>
  <c r="AC2342" i="99"/>
  <c r="AB2342" i="99"/>
  <c r="AA2342" i="99"/>
  <c r="X2342" i="99"/>
  <c r="AR2342" i="99" s="1"/>
  <c r="W2342" i="99"/>
  <c r="AL2342" i="99" s="1"/>
  <c r="V2342" i="99"/>
  <c r="AK2342" i="99" s="1"/>
  <c r="U2342" i="99"/>
  <c r="AO2342" i="99" s="1"/>
  <c r="T2342" i="99"/>
  <c r="O2342" i="99"/>
  <c r="J2342" i="99"/>
  <c r="AD2341" i="99"/>
  <c r="AC2341" i="99"/>
  <c r="AB2341" i="99"/>
  <c r="AA2341" i="99"/>
  <c r="X2341" i="99"/>
  <c r="AR2341" i="99" s="1"/>
  <c r="W2341" i="99"/>
  <c r="AQ2341" i="99" s="1"/>
  <c r="V2341" i="99"/>
  <c r="U2341" i="99"/>
  <c r="AO2341" i="99" s="1"/>
  <c r="T2341" i="99"/>
  <c r="O2341" i="99"/>
  <c r="J2341" i="99"/>
  <c r="AW2340" i="99"/>
  <c r="AD2340" i="99"/>
  <c r="AC2340" i="99"/>
  <c r="AB2340" i="99"/>
  <c r="AA2340" i="99"/>
  <c r="X2340" i="99"/>
  <c r="AR2340" i="99" s="1"/>
  <c r="W2340" i="99"/>
  <c r="AQ2340" i="99" s="1"/>
  <c r="V2340" i="99"/>
  <c r="AP2340" i="99" s="1"/>
  <c r="U2340" i="99"/>
  <c r="T2340" i="99"/>
  <c r="O2340" i="99"/>
  <c r="J2340" i="99"/>
  <c r="AD2339" i="99"/>
  <c r="AC2339" i="99"/>
  <c r="AB2339" i="99"/>
  <c r="AA2339" i="99"/>
  <c r="X2339" i="99"/>
  <c r="AR2339" i="99" s="1"/>
  <c r="W2339" i="99"/>
  <c r="V2339" i="99"/>
  <c r="AP2339" i="99" s="1"/>
  <c r="U2339" i="99"/>
  <c r="AO2339" i="99" s="1"/>
  <c r="T2339" i="99"/>
  <c r="O2339" i="99"/>
  <c r="J2339" i="99"/>
  <c r="AD2338" i="99"/>
  <c r="AC2338" i="99"/>
  <c r="AB2338" i="99"/>
  <c r="AA2338" i="99"/>
  <c r="X2338" i="99"/>
  <c r="AR2338" i="99" s="1"/>
  <c r="W2338" i="99"/>
  <c r="AQ2338" i="99" s="1"/>
  <c r="V2338" i="99"/>
  <c r="AP2338" i="99" s="1"/>
  <c r="U2338" i="99"/>
  <c r="AJ2338" i="99" s="1"/>
  <c r="T2338" i="99"/>
  <c r="O2338" i="99"/>
  <c r="J2338" i="99"/>
  <c r="Y2338" i="99" s="1"/>
  <c r="AS2338" i="99" s="1"/>
  <c r="AD2337" i="99"/>
  <c r="AC2337" i="99"/>
  <c r="AB2337" i="99"/>
  <c r="AA2337" i="99"/>
  <c r="X2337" i="99"/>
  <c r="AM2337" i="99" s="1"/>
  <c r="W2337" i="99"/>
  <c r="AL2337" i="99" s="1"/>
  <c r="V2337" i="99"/>
  <c r="AP2337" i="99" s="1"/>
  <c r="U2337" i="99"/>
  <c r="AO2337" i="99" s="1"/>
  <c r="T2337" i="99"/>
  <c r="O2337" i="99"/>
  <c r="J2337" i="99"/>
  <c r="AD2336" i="99"/>
  <c r="AC2336" i="99"/>
  <c r="AB2336" i="99"/>
  <c r="AA2336" i="99"/>
  <c r="X2336" i="99"/>
  <c r="AR2336" i="99" s="1"/>
  <c r="W2336" i="99"/>
  <c r="AQ2336" i="99" s="1"/>
  <c r="V2336" i="99"/>
  <c r="AP2336" i="99" s="1"/>
  <c r="U2336" i="99"/>
  <c r="AJ2336" i="99" s="1"/>
  <c r="T2336" i="99"/>
  <c r="O2336" i="99"/>
  <c r="J2336" i="99"/>
  <c r="Y2336" i="99" s="1"/>
  <c r="AS2336" i="99" s="1"/>
  <c r="AD2335" i="99"/>
  <c r="AC2335" i="99"/>
  <c r="AB2335" i="99"/>
  <c r="AA2335" i="99"/>
  <c r="X2335" i="99"/>
  <c r="AM2335" i="99" s="1"/>
  <c r="W2335" i="99"/>
  <c r="AL2335" i="99" s="1"/>
  <c r="V2335" i="99"/>
  <c r="AP2335" i="99" s="1"/>
  <c r="U2335" i="99"/>
  <c r="AO2335" i="99" s="1"/>
  <c r="T2335" i="99"/>
  <c r="O2335" i="99"/>
  <c r="J2335" i="99"/>
  <c r="AL2334" i="99"/>
  <c r="AD2334" i="99"/>
  <c r="AC2334" i="99"/>
  <c r="AB2334" i="99"/>
  <c r="AA2334" i="99"/>
  <c r="X2334" i="99"/>
  <c r="AR2334" i="99" s="1"/>
  <c r="W2334" i="99"/>
  <c r="AQ2334" i="99" s="1"/>
  <c r="V2334" i="99"/>
  <c r="U2334" i="99"/>
  <c r="AJ2334" i="99" s="1"/>
  <c r="T2334" i="99"/>
  <c r="O2334" i="99"/>
  <c r="J2334" i="99"/>
  <c r="AD2333" i="99"/>
  <c r="AC2333" i="99"/>
  <c r="AB2333" i="99"/>
  <c r="AA2333" i="99"/>
  <c r="X2333" i="99"/>
  <c r="W2333" i="99"/>
  <c r="V2333" i="99"/>
  <c r="AP2333" i="99" s="1"/>
  <c r="U2333" i="99"/>
  <c r="AO2333" i="99" s="1"/>
  <c r="T2333" i="99"/>
  <c r="O2333" i="99"/>
  <c r="J2333" i="99"/>
  <c r="AD2332" i="99"/>
  <c r="AC2332" i="99"/>
  <c r="AB2332" i="99"/>
  <c r="AA2332" i="99"/>
  <c r="Y2332" i="99"/>
  <c r="AS2332" i="99" s="1"/>
  <c r="X2332" i="99"/>
  <c r="AR2332" i="99" s="1"/>
  <c r="W2332" i="99"/>
  <c r="AQ2332" i="99" s="1"/>
  <c r="V2332" i="99"/>
  <c r="AP2332" i="99" s="1"/>
  <c r="U2332" i="99"/>
  <c r="T2332" i="99"/>
  <c r="O2332" i="99"/>
  <c r="J2332" i="99"/>
  <c r="AM2331" i="99"/>
  <c r="AD2331" i="99"/>
  <c r="AC2331" i="99"/>
  <c r="AB2331" i="99"/>
  <c r="AA2331" i="99"/>
  <c r="X2331" i="99"/>
  <c r="AR2331" i="99" s="1"/>
  <c r="W2331" i="99"/>
  <c r="V2331" i="99"/>
  <c r="AP2331" i="99" s="1"/>
  <c r="U2331" i="99"/>
  <c r="AO2331" i="99" s="1"/>
  <c r="T2331" i="99"/>
  <c r="O2331" i="99"/>
  <c r="Y2331" i="99" s="1"/>
  <c r="AS2331" i="99" s="1"/>
  <c r="J2331" i="99"/>
  <c r="AD2330" i="99"/>
  <c r="AC2330" i="99"/>
  <c r="AB2330" i="99"/>
  <c r="AA2330" i="99"/>
  <c r="X2330" i="99"/>
  <c r="AR2330" i="99" s="1"/>
  <c r="W2330" i="99"/>
  <c r="AQ2330" i="99" s="1"/>
  <c r="V2330" i="99"/>
  <c r="AK2330" i="99" s="1"/>
  <c r="U2330" i="99"/>
  <c r="T2330" i="99"/>
  <c r="O2330" i="99"/>
  <c r="J2330" i="99"/>
  <c r="Y2330" i="99" s="1"/>
  <c r="AS2330" i="99" s="1"/>
  <c r="AM2329" i="99"/>
  <c r="AD2329" i="99"/>
  <c r="AC2329" i="99"/>
  <c r="AB2329" i="99"/>
  <c r="AA2329" i="99"/>
  <c r="X2329" i="99"/>
  <c r="AR2329" i="99" s="1"/>
  <c r="W2329" i="99"/>
  <c r="AL2329" i="99" s="1"/>
  <c r="V2329" i="99"/>
  <c r="AP2329" i="99" s="1"/>
  <c r="U2329" i="99"/>
  <c r="AO2329" i="99" s="1"/>
  <c r="T2329" i="99"/>
  <c r="O2329" i="99"/>
  <c r="J2329" i="99"/>
  <c r="AD2328" i="99"/>
  <c r="AC2328" i="99"/>
  <c r="AB2328" i="99"/>
  <c r="AA2328" i="99"/>
  <c r="X2328" i="99"/>
  <c r="W2328" i="99"/>
  <c r="AQ2328" i="99" s="1"/>
  <c r="V2328" i="99"/>
  <c r="AK2328" i="99" s="1"/>
  <c r="U2328" i="99"/>
  <c r="AO2328" i="99" s="1"/>
  <c r="T2328" i="99"/>
  <c r="O2328" i="99"/>
  <c r="J2328" i="99"/>
  <c r="AR2327" i="99"/>
  <c r="AM2327" i="99"/>
  <c r="AD2327" i="99"/>
  <c r="AC2327" i="99"/>
  <c r="AB2327" i="99"/>
  <c r="AA2327" i="99"/>
  <c r="X2327" i="99"/>
  <c r="W2327" i="99"/>
  <c r="AQ2327" i="99" s="1"/>
  <c r="V2327" i="99"/>
  <c r="U2327" i="99"/>
  <c r="AO2327" i="99" s="1"/>
  <c r="T2327" i="99"/>
  <c r="O2327" i="99"/>
  <c r="J2327" i="99"/>
  <c r="Y2327" i="99" s="1"/>
  <c r="AS2327" i="99" s="1"/>
  <c r="AD2326" i="99"/>
  <c r="AC2326" i="99"/>
  <c r="AB2326" i="99"/>
  <c r="AA2326" i="99"/>
  <c r="X2326" i="99"/>
  <c r="W2326" i="99"/>
  <c r="AQ2326" i="99" s="1"/>
  <c r="V2326" i="99"/>
  <c r="AK2326" i="99" s="1"/>
  <c r="U2326" i="99"/>
  <c r="AO2326" i="99" s="1"/>
  <c r="T2326" i="99"/>
  <c r="O2326" i="99"/>
  <c r="J2326" i="99"/>
  <c r="AR2325" i="99"/>
  <c r="AM2325" i="99"/>
  <c r="AD2325" i="99"/>
  <c r="AC2325" i="99"/>
  <c r="AB2325" i="99"/>
  <c r="AA2325" i="99"/>
  <c r="X2325" i="99"/>
  <c r="W2325" i="99"/>
  <c r="AQ2325" i="99" s="1"/>
  <c r="V2325" i="99"/>
  <c r="AP2325" i="99" s="1"/>
  <c r="U2325" i="99"/>
  <c r="T2325" i="99"/>
  <c r="O2325" i="99"/>
  <c r="J2325" i="99"/>
  <c r="Y2325" i="99" s="1"/>
  <c r="AS2325" i="99" s="1"/>
  <c r="AO2324" i="99"/>
  <c r="AD2324" i="99"/>
  <c r="AC2324" i="99"/>
  <c r="AB2324" i="99"/>
  <c r="AA2324" i="99"/>
  <c r="X2324" i="99"/>
  <c r="AM2324" i="99" s="1"/>
  <c r="W2324" i="99"/>
  <c r="AQ2324" i="99" s="1"/>
  <c r="V2324" i="99"/>
  <c r="AK2324" i="99" s="1"/>
  <c r="U2324" i="99"/>
  <c r="AJ2324" i="99" s="1"/>
  <c r="T2324" i="99"/>
  <c r="O2324" i="99"/>
  <c r="Y2324" i="99" s="1"/>
  <c r="AS2324" i="99" s="1"/>
  <c r="J2324" i="99"/>
  <c r="AM2323" i="99"/>
  <c r="AD2323" i="99"/>
  <c r="AC2323" i="99"/>
  <c r="AB2323" i="99"/>
  <c r="AA2323" i="99"/>
  <c r="X2323" i="99"/>
  <c r="AR2323" i="99" s="1"/>
  <c r="W2323" i="99"/>
  <c r="AQ2323" i="99" s="1"/>
  <c r="V2323" i="99"/>
  <c r="AP2323" i="99" s="1"/>
  <c r="U2323" i="99"/>
  <c r="T2323" i="99"/>
  <c r="O2323" i="99"/>
  <c r="J2323" i="99"/>
  <c r="Y2323" i="99" s="1"/>
  <c r="AS2323" i="99" s="1"/>
  <c r="AP2322" i="99"/>
  <c r="AO2322" i="99"/>
  <c r="AD2322" i="99"/>
  <c r="AC2322" i="99"/>
  <c r="AB2322" i="99"/>
  <c r="AA2322" i="99"/>
  <c r="X2322" i="99"/>
  <c r="AM2322" i="99" s="1"/>
  <c r="W2322" i="99"/>
  <c r="AQ2322" i="99" s="1"/>
  <c r="V2322" i="99"/>
  <c r="AK2322" i="99" s="1"/>
  <c r="U2322" i="99"/>
  <c r="AJ2322" i="99" s="1"/>
  <c r="T2322" i="99"/>
  <c r="O2322" i="99"/>
  <c r="J2322" i="99"/>
  <c r="AP2321" i="99"/>
  <c r="AD2321" i="99"/>
  <c r="AC2321" i="99"/>
  <c r="AB2321" i="99"/>
  <c r="AA2321" i="99"/>
  <c r="X2321" i="99"/>
  <c r="W2321" i="99"/>
  <c r="AQ2321" i="99" s="1"/>
  <c r="V2321" i="99"/>
  <c r="AK2321" i="99" s="1"/>
  <c r="U2321" i="99"/>
  <c r="AO2321" i="99" s="1"/>
  <c r="T2321" i="99"/>
  <c r="O2321" i="99"/>
  <c r="J2321" i="99"/>
  <c r="AM2320" i="99"/>
  <c r="AD2320" i="99"/>
  <c r="AC2320" i="99"/>
  <c r="AB2320" i="99"/>
  <c r="AA2320" i="99"/>
  <c r="X2320" i="99"/>
  <c r="AR2320" i="99" s="1"/>
  <c r="W2320" i="99"/>
  <c r="AQ2320" i="99" s="1"/>
  <c r="V2320" i="99"/>
  <c r="U2320" i="99"/>
  <c r="AO2320" i="99" s="1"/>
  <c r="T2320" i="99"/>
  <c r="O2320" i="99"/>
  <c r="J2320" i="99"/>
  <c r="AP2319" i="99"/>
  <c r="AO2319" i="99"/>
  <c r="AJ2319" i="99"/>
  <c r="AD2319" i="99"/>
  <c r="AC2319" i="99"/>
  <c r="AB2319" i="99"/>
  <c r="AA2319" i="99"/>
  <c r="X2319" i="99"/>
  <c r="W2319" i="99"/>
  <c r="AQ2319" i="99" s="1"/>
  <c r="V2319" i="99"/>
  <c r="AK2319" i="99" s="1"/>
  <c r="T2319" i="99"/>
  <c r="O2319" i="99"/>
  <c r="J2319" i="99"/>
  <c r="AO2318" i="99"/>
  <c r="AD2318" i="99"/>
  <c r="AC2318" i="99"/>
  <c r="AB2318" i="99"/>
  <c r="AA2318" i="99"/>
  <c r="X2318" i="99"/>
  <c r="W2318" i="99"/>
  <c r="AQ2318" i="99" s="1"/>
  <c r="V2318" i="99"/>
  <c r="AP2318" i="99" s="1"/>
  <c r="U2318" i="99"/>
  <c r="AJ2318" i="99" s="1"/>
  <c r="T2318" i="99"/>
  <c r="O2318" i="99"/>
  <c r="Y2318" i="99" s="1"/>
  <c r="AS2318" i="99" s="1"/>
  <c r="J2318" i="99"/>
  <c r="AN2317" i="99"/>
  <c r="AD2317" i="99"/>
  <c r="AC2317" i="99"/>
  <c r="AB2317" i="99"/>
  <c r="AA2317" i="99"/>
  <c r="X2317" i="99"/>
  <c r="AR2317" i="99" s="1"/>
  <c r="W2317" i="99"/>
  <c r="AQ2317" i="99" s="1"/>
  <c r="V2317" i="99"/>
  <c r="AP2317" i="99" s="1"/>
  <c r="U2317" i="99"/>
  <c r="AO2317" i="99" s="1"/>
  <c r="T2317" i="99"/>
  <c r="O2317" i="99"/>
  <c r="J2317" i="99"/>
  <c r="Y2317" i="99" s="1"/>
  <c r="AS2317" i="99" s="1"/>
  <c r="AN2316" i="99"/>
  <c r="AD2316" i="99"/>
  <c r="AC2316" i="99"/>
  <c r="AB2316" i="99"/>
  <c r="AA2316" i="99"/>
  <c r="X2316" i="99"/>
  <c r="AR2316" i="99" s="1"/>
  <c r="W2316" i="99"/>
  <c r="AQ2316" i="99" s="1"/>
  <c r="V2316" i="99"/>
  <c r="AP2316" i="99" s="1"/>
  <c r="U2316" i="99"/>
  <c r="AO2316" i="99" s="1"/>
  <c r="T2316" i="99"/>
  <c r="O2316" i="99"/>
  <c r="J2316" i="99"/>
  <c r="AN2315" i="99"/>
  <c r="AD2315" i="99"/>
  <c r="AC2315" i="99"/>
  <c r="AB2315" i="99"/>
  <c r="AA2315" i="99"/>
  <c r="X2315" i="99"/>
  <c r="AR2315" i="99" s="1"/>
  <c r="W2315" i="99"/>
  <c r="AQ2315" i="99" s="1"/>
  <c r="V2315" i="99"/>
  <c r="AP2315" i="99" s="1"/>
  <c r="U2315" i="99"/>
  <c r="AO2315" i="99" s="1"/>
  <c r="T2315" i="99"/>
  <c r="O2315" i="99"/>
  <c r="J2315" i="99"/>
  <c r="AO2314" i="99"/>
  <c r="AN2314" i="99"/>
  <c r="AD2314" i="99"/>
  <c r="AC2314" i="99"/>
  <c r="AB2314" i="99"/>
  <c r="AA2314" i="99"/>
  <c r="X2314" i="99"/>
  <c r="AR2314" i="99" s="1"/>
  <c r="W2314" i="99"/>
  <c r="AQ2314" i="99" s="1"/>
  <c r="V2314" i="99"/>
  <c r="AP2314" i="99" s="1"/>
  <c r="U2314" i="99"/>
  <c r="T2314" i="99"/>
  <c r="O2314" i="99"/>
  <c r="J2314" i="99"/>
  <c r="Y2314" i="99" s="1"/>
  <c r="AS2314" i="99" s="1"/>
  <c r="AU2313" i="99"/>
  <c r="AN2313" i="99"/>
  <c r="AD2313" i="99"/>
  <c r="AC2313" i="99"/>
  <c r="AB2313" i="99"/>
  <c r="AA2313" i="99"/>
  <c r="X2313" i="99"/>
  <c r="AR2313" i="99" s="1"/>
  <c r="W2313" i="99"/>
  <c r="AQ2313" i="99" s="1"/>
  <c r="V2313" i="99"/>
  <c r="AP2313" i="99" s="1"/>
  <c r="U2313" i="99"/>
  <c r="AO2313" i="99" s="1"/>
  <c r="T2313" i="99"/>
  <c r="O2313" i="99"/>
  <c r="J2313" i="99"/>
  <c r="Y2313" i="99" s="1"/>
  <c r="AS2313" i="99" s="1"/>
  <c r="AU2312" i="99"/>
  <c r="AN2312" i="99"/>
  <c r="AD2312" i="99"/>
  <c r="AC2312" i="99"/>
  <c r="AB2312" i="99"/>
  <c r="AA2312" i="99"/>
  <c r="X2312" i="99"/>
  <c r="AR2312" i="99" s="1"/>
  <c r="W2312" i="99"/>
  <c r="AQ2312" i="99" s="1"/>
  <c r="V2312" i="99"/>
  <c r="AP2312" i="99" s="1"/>
  <c r="U2312" i="99"/>
  <c r="AO2312" i="99" s="1"/>
  <c r="T2312" i="99"/>
  <c r="O2312" i="99"/>
  <c r="J2312" i="99"/>
  <c r="AX2311" i="99"/>
  <c r="AV2311" i="99"/>
  <c r="AV2347" i="99" s="1"/>
  <c r="AZ2347" i="99" s="1"/>
  <c r="AN2311" i="99"/>
  <c r="AD2311" i="99"/>
  <c r="AC2311" i="99"/>
  <c r="AB2311" i="99"/>
  <c r="AA2311" i="99"/>
  <c r="X2311" i="99"/>
  <c r="AR2311" i="99" s="1"/>
  <c r="W2311" i="99"/>
  <c r="AQ2311" i="99" s="1"/>
  <c r="V2311" i="99"/>
  <c r="AP2311" i="99" s="1"/>
  <c r="AT2311" i="99" s="1"/>
  <c r="U2311" i="99"/>
  <c r="AO2311" i="99" s="1"/>
  <c r="T2311" i="99"/>
  <c r="O2311" i="99"/>
  <c r="J2311" i="99"/>
  <c r="AX2310" i="99"/>
  <c r="AV2310" i="99"/>
  <c r="AV2346" i="99" s="1"/>
  <c r="AZ2346" i="99" s="1"/>
  <c r="AN2310" i="99"/>
  <c r="AD2310" i="99"/>
  <c r="AC2310" i="99"/>
  <c r="AB2310" i="99"/>
  <c r="AA2310" i="99"/>
  <c r="X2310" i="99"/>
  <c r="AR2310" i="99" s="1"/>
  <c r="W2310" i="99"/>
  <c r="AQ2310" i="99" s="1"/>
  <c r="V2310" i="99"/>
  <c r="AP2310" i="99" s="1"/>
  <c r="U2310" i="99"/>
  <c r="AO2310" i="99" s="1"/>
  <c r="T2310" i="99"/>
  <c r="O2310" i="99"/>
  <c r="J2310" i="99"/>
  <c r="AX2309" i="99"/>
  <c r="AZ2309" i="99" s="1"/>
  <c r="AV2309" i="99"/>
  <c r="AV2345" i="99" s="1"/>
  <c r="AZ2345" i="99" s="1"/>
  <c r="AN2309" i="99"/>
  <c r="AD2309" i="99"/>
  <c r="AC2309" i="99"/>
  <c r="AB2309" i="99"/>
  <c r="AA2309" i="99"/>
  <c r="X2309" i="99"/>
  <c r="AR2309" i="99" s="1"/>
  <c r="W2309" i="99"/>
  <c r="AQ2309" i="99" s="1"/>
  <c r="V2309" i="99"/>
  <c r="AP2309" i="99" s="1"/>
  <c r="U2309" i="99"/>
  <c r="AO2309" i="99" s="1"/>
  <c r="T2309" i="99"/>
  <c r="O2309" i="99"/>
  <c r="J2309" i="99"/>
  <c r="AP2308" i="99"/>
  <c r="AN2308" i="99"/>
  <c r="AD2308" i="99"/>
  <c r="AC2308" i="99"/>
  <c r="AB2308" i="99"/>
  <c r="AA2308" i="99"/>
  <c r="X2308" i="99"/>
  <c r="AR2308" i="99" s="1"/>
  <c r="W2308" i="99"/>
  <c r="AQ2308" i="99" s="1"/>
  <c r="U2308" i="99"/>
  <c r="AO2308" i="99" s="1"/>
  <c r="T2308" i="99"/>
  <c r="O2308" i="99"/>
  <c r="J2308" i="99"/>
  <c r="AX2307" i="99"/>
  <c r="AV2307" i="99"/>
  <c r="AV2343" i="99" s="1"/>
  <c r="AZ2343" i="99" s="1"/>
  <c r="AN2307" i="99"/>
  <c r="AD2307" i="99"/>
  <c r="AC2307" i="99"/>
  <c r="AB2307" i="99"/>
  <c r="AA2307" i="99"/>
  <c r="X2307" i="99"/>
  <c r="AR2307" i="99" s="1"/>
  <c r="W2307" i="99"/>
  <c r="AQ2307" i="99" s="1"/>
  <c r="V2307" i="99"/>
  <c r="AP2307" i="99" s="1"/>
  <c r="U2307" i="99"/>
  <c r="AO2307" i="99" s="1"/>
  <c r="T2307" i="99"/>
  <c r="O2307" i="99"/>
  <c r="J2307" i="99"/>
  <c r="AX2306" i="99"/>
  <c r="AV2304" i="99" s="1"/>
  <c r="AV2306" i="99"/>
  <c r="AV2342" i="99" s="1"/>
  <c r="AZ2342" i="99" s="1"/>
  <c r="AN2306" i="99"/>
  <c r="AD2306" i="99"/>
  <c r="AC2306" i="99"/>
  <c r="AB2306" i="99"/>
  <c r="AA2306" i="99"/>
  <c r="X2306" i="99"/>
  <c r="AR2306" i="99" s="1"/>
  <c r="W2306" i="99"/>
  <c r="AQ2306" i="99" s="1"/>
  <c r="V2306" i="99"/>
  <c r="AP2306" i="99" s="1"/>
  <c r="U2306" i="99"/>
  <c r="AO2306" i="99" s="1"/>
  <c r="T2306" i="99"/>
  <c r="O2306" i="99"/>
  <c r="J2306" i="99"/>
  <c r="AX2305" i="99"/>
  <c r="AZ2305" i="99" s="1"/>
  <c r="AV2305" i="99"/>
  <c r="AV2341" i="99" s="1"/>
  <c r="AZ2341" i="99" s="1"/>
  <c r="AN2305" i="99"/>
  <c r="AD2305" i="99"/>
  <c r="AC2305" i="99"/>
  <c r="AB2305" i="99"/>
  <c r="AA2305" i="99"/>
  <c r="Y2305" i="99"/>
  <c r="AS2305" i="99" s="1"/>
  <c r="X2305" i="99"/>
  <c r="AR2305" i="99" s="1"/>
  <c r="W2305" i="99"/>
  <c r="AQ2305" i="99" s="1"/>
  <c r="V2305" i="99"/>
  <c r="AP2305" i="99" s="1"/>
  <c r="U2305" i="99"/>
  <c r="AO2305" i="99" s="1"/>
  <c r="T2305" i="99"/>
  <c r="O2305" i="99"/>
  <c r="J2305" i="99"/>
  <c r="AR2304" i="99"/>
  <c r="AN2304" i="99"/>
  <c r="AD2304" i="99"/>
  <c r="AC2304" i="99"/>
  <c r="AB2304" i="99"/>
  <c r="AA2304" i="99"/>
  <c r="X2304" i="99"/>
  <c r="W2304" i="99"/>
  <c r="AQ2304" i="99" s="1"/>
  <c r="V2304" i="99"/>
  <c r="AP2304" i="99" s="1"/>
  <c r="U2304" i="99"/>
  <c r="AO2304" i="99" s="1"/>
  <c r="T2304" i="99"/>
  <c r="O2304" i="99"/>
  <c r="J2304" i="99"/>
  <c r="AN2303" i="99"/>
  <c r="AD2303" i="99"/>
  <c r="AC2303" i="99"/>
  <c r="AB2303" i="99"/>
  <c r="AA2303" i="99"/>
  <c r="X2303" i="99"/>
  <c r="AR2303" i="99" s="1"/>
  <c r="W2303" i="99"/>
  <c r="AQ2303" i="99" s="1"/>
  <c r="V2303" i="99"/>
  <c r="AP2303" i="99" s="1"/>
  <c r="U2303" i="99"/>
  <c r="AO2303" i="99" s="1"/>
  <c r="T2303" i="99"/>
  <c r="O2303" i="99"/>
  <c r="J2303" i="99"/>
  <c r="A2303" i="99"/>
  <c r="A2304" i="99" s="1"/>
  <c r="AR2302" i="99"/>
  <c r="AN2302" i="99"/>
  <c r="AD2302" i="99"/>
  <c r="AC2302" i="99"/>
  <c r="AB2302" i="99"/>
  <c r="AA2302" i="99"/>
  <c r="Z2302" i="99"/>
  <c r="X2302" i="99"/>
  <c r="W2302" i="99"/>
  <c r="AQ2302" i="99" s="1"/>
  <c r="V2302" i="99"/>
  <c r="AP2302" i="99" s="1"/>
  <c r="U2302" i="99"/>
  <c r="AO2302" i="99" s="1"/>
  <c r="T2302" i="99"/>
  <c r="O2302" i="99"/>
  <c r="J2302" i="99"/>
  <c r="J2368" i="99" s="1"/>
  <c r="J2292" i="99"/>
  <c r="J2291" i="99"/>
  <c r="P2290" i="99"/>
  <c r="O2290" i="99"/>
  <c r="Q2290" i="99" s="1"/>
  <c r="J2290" i="99"/>
  <c r="V2289" i="99"/>
  <c r="P2289" i="99"/>
  <c r="O2289" i="99"/>
  <c r="J2289" i="99"/>
  <c r="P2288" i="99"/>
  <c r="O2288" i="99"/>
  <c r="K2287" i="99" s="1"/>
  <c r="J2288" i="99"/>
  <c r="AM2285" i="99"/>
  <c r="AD2285" i="99"/>
  <c r="AC2285" i="99"/>
  <c r="AT2285" i="99" s="1"/>
  <c r="AB2285" i="99"/>
  <c r="AA2285" i="99"/>
  <c r="X2285" i="99"/>
  <c r="AR2285" i="99" s="1"/>
  <c r="W2285" i="99"/>
  <c r="V2285" i="99"/>
  <c r="U2285" i="99"/>
  <c r="AJ2285" i="99" s="1"/>
  <c r="T2285" i="99"/>
  <c r="O2285" i="99"/>
  <c r="J2285" i="99"/>
  <c r="Y2285" i="99" s="1"/>
  <c r="AS2285" i="99" s="1"/>
  <c r="A2285" i="99"/>
  <c r="Z2285" i="99" s="1"/>
  <c r="AD2284" i="99"/>
  <c r="AC2284" i="99"/>
  <c r="AT2284" i="99" s="1"/>
  <c r="AB2284" i="99"/>
  <c r="AA2284" i="99"/>
  <c r="X2284" i="99"/>
  <c r="W2284" i="99"/>
  <c r="AL2284" i="99" s="1"/>
  <c r="V2284" i="99"/>
  <c r="AP2284" i="99" s="1"/>
  <c r="U2284" i="99"/>
  <c r="AO2284" i="99" s="1"/>
  <c r="T2284" i="99"/>
  <c r="O2284" i="99"/>
  <c r="J2284" i="99"/>
  <c r="A2284" i="99"/>
  <c r="Z2284" i="99" s="1"/>
  <c r="AO2283" i="99"/>
  <c r="AM2283" i="99"/>
  <c r="AD2283" i="99"/>
  <c r="AC2283" i="99"/>
  <c r="AT2283" i="99" s="1"/>
  <c r="AB2283" i="99"/>
  <c r="AA2283" i="99"/>
  <c r="X2283" i="99"/>
  <c r="AR2283" i="99" s="1"/>
  <c r="W2283" i="99"/>
  <c r="AQ2283" i="99" s="1"/>
  <c r="V2283" i="99"/>
  <c r="U2283" i="99"/>
  <c r="AJ2283" i="99" s="1"/>
  <c r="T2283" i="99"/>
  <c r="O2283" i="99"/>
  <c r="J2283" i="99"/>
  <c r="A2283" i="99"/>
  <c r="Z2283" i="99" s="1"/>
  <c r="AO2279" i="99"/>
  <c r="AH2279" i="99"/>
  <c r="AG2279" i="99"/>
  <c r="AF2279" i="99"/>
  <c r="AE2279" i="99"/>
  <c r="AD2279" i="99"/>
  <c r="AC2279" i="99"/>
  <c r="AT2279" i="99" s="1"/>
  <c r="AB2279" i="99"/>
  <c r="AA2279" i="99"/>
  <c r="X2279" i="99"/>
  <c r="W2279" i="99"/>
  <c r="AL2279" i="99" s="1"/>
  <c r="V2279" i="99"/>
  <c r="AP2279" i="99" s="1"/>
  <c r="U2279" i="99"/>
  <c r="AJ2279" i="99" s="1"/>
  <c r="T2279" i="99"/>
  <c r="O2279" i="99"/>
  <c r="J2279" i="99"/>
  <c r="A2279" i="99"/>
  <c r="Z2279" i="99" s="1"/>
  <c r="AO2278" i="99"/>
  <c r="AM2278" i="99"/>
  <c r="AH2278" i="99"/>
  <c r="AG2278" i="99"/>
  <c r="AF2278" i="99"/>
  <c r="AE2278" i="99"/>
  <c r="AD2278" i="99"/>
  <c r="AC2278" i="99"/>
  <c r="AT2278" i="99" s="1"/>
  <c r="AB2278" i="99"/>
  <c r="AA2278" i="99"/>
  <c r="X2278" i="99"/>
  <c r="AR2278" i="99" s="1"/>
  <c r="W2278" i="99"/>
  <c r="V2278" i="99"/>
  <c r="U2278" i="99"/>
  <c r="AJ2278" i="99" s="1"/>
  <c r="T2278" i="99"/>
  <c r="O2278" i="99"/>
  <c r="J2278" i="99"/>
  <c r="A2278" i="99"/>
  <c r="Z2278" i="99" s="1"/>
  <c r="AQ2277" i="99"/>
  <c r="AO2277" i="99"/>
  <c r="AL2277" i="99"/>
  <c r="AJ2277" i="99"/>
  <c r="AH2277" i="99"/>
  <c r="AG2277" i="99"/>
  <c r="AF2277" i="99"/>
  <c r="AE2277" i="99"/>
  <c r="AI2277" i="99" s="1"/>
  <c r="AD2277" i="99"/>
  <c r="AC2277" i="99"/>
  <c r="AT2277" i="99" s="1"/>
  <c r="AB2277" i="99"/>
  <c r="AA2277" i="99"/>
  <c r="X2277" i="99"/>
  <c r="AR2277" i="99" s="1"/>
  <c r="V2277" i="99"/>
  <c r="AP2277" i="99" s="1"/>
  <c r="U2277" i="99"/>
  <c r="T2277" i="99"/>
  <c r="Y2277" i="99" s="1"/>
  <c r="AS2277" i="99" s="1"/>
  <c r="O2277" i="99"/>
  <c r="J2277" i="99"/>
  <c r="A2277" i="99"/>
  <c r="Z2277" i="99" s="1"/>
  <c r="AT2276" i="99"/>
  <c r="AK2276" i="99"/>
  <c r="AJ2276" i="99"/>
  <c r="AD2276" i="99"/>
  <c r="AC2276" i="99"/>
  <c r="AB2276" i="99"/>
  <c r="AA2276" i="99"/>
  <c r="X2276" i="99"/>
  <c r="AM2276" i="99" s="1"/>
  <c r="W2276" i="99"/>
  <c r="AQ2276" i="99" s="1"/>
  <c r="V2276" i="99"/>
  <c r="AP2276" i="99" s="1"/>
  <c r="U2276" i="99"/>
  <c r="AO2276" i="99" s="1"/>
  <c r="T2276" i="99"/>
  <c r="O2276" i="99"/>
  <c r="J2276" i="99"/>
  <c r="A2276" i="99"/>
  <c r="Z2276" i="99" s="1"/>
  <c r="AD2275" i="99"/>
  <c r="AC2275" i="99"/>
  <c r="AT2275" i="99" s="1"/>
  <c r="AB2275" i="99"/>
  <c r="AA2275" i="99"/>
  <c r="X2275" i="99"/>
  <c r="AR2275" i="99" s="1"/>
  <c r="W2275" i="99"/>
  <c r="AQ2275" i="99" s="1"/>
  <c r="V2275" i="99"/>
  <c r="AK2275" i="99" s="1"/>
  <c r="U2275" i="99"/>
  <c r="AO2275" i="99" s="1"/>
  <c r="T2275" i="99"/>
  <c r="O2275" i="99"/>
  <c r="J2275" i="99"/>
  <c r="A2275" i="99"/>
  <c r="Z2275" i="99" s="1"/>
  <c r="AO2274" i="99"/>
  <c r="AL2274" i="99"/>
  <c r="AD2274" i="99"/>
  <c r="AC2274" i="99"/>
  <c r="AB2274" i="99"/>
  <c r="AA2274" i="99"/>
  <c r="X2274" i="99"/>
  <c r="AM2274" i="99" s="1"/>
  <c r="W2274" i="99"/>
  <c r="AQ2274" i="99" s="1"/>
  <c r="V2274" i="99"/>
  <c r="U2274" i="99"/>
  <c r="AJ2274" i="99" s="1"/>
  <c r="T2274" i="99"/>
  <c r="O2274" i="99"/>
  <c r="J2274" i="99"/>
  <c r="Y2274" i="99" s="1"/>
  <c r="AS2274" i="99" s="1"/>
  <c r="AP2273" i="99"/>
  <c r="AD2273" i="99"/>
  <c r="AC2273" i="99"/>
  <c r="AB2273" i="99"/>
  <c r="AA2273" i="99"/>
  <c r="X2273" i="99"/>
  <c r="AR2273" i="99" s="1"/>
  <c r="W2273" i="99"/>
  <c r="AQ2273" i="99" s="1"/>
  <c r="V2273" i="99"/>
  <c r="AK2273" i="99" s="1"/>
  <c r="U2273" i="99"/>
  <c r="AO2273" i="99" s="1"/>
  <c r="T2273" i="99"/>
  <c r="O2273" i="99"/>
  <c r="J2273" i="99"/>
  <c r="AP2272" i="99"/>
  <c r="AD2272" i="99"/>
  <c r="AC2272" i="99"/>
  <c r="AB2272" i="99"/>
  <c r="AA2272" i="99"/>
  <c r="X2272" i="99"/>
  <c r="AM2272" i="99" s="1"/>
  <c r="W2272" i="99"/>
  <c r="AQ2272" i="99" s="1"/>
  <c r="V2272" i="99"/>
  <c r="AK2272" i="99" s="1"/>
  <c r="U2272" i="99"/>
  <c r="AO2272" i="99" s="1"/>
  <c r="T2272" i="99"/>
  <c r="O2272" i="99"/>
  <c r="J2272" i="99"/>
  <c r="AD2271" i="99"/>
  <c r="AC2271" i="99"/>
  <c r="AB2271" i="99"/>
  <c r="AA2271" i="99"/>
  <c r="X2271" i="99"/>
  <c r="AR2271" i="99" s="1"/>
  <c r="W2271" i="99"/>
  <c r="AL2271" i="99" s="1"/>
  <c r="V2271" i="99"/>
  <c r="AP2271" i="99" s="1"/>
  <c r="U2271" i="99"/>
  <c r="AJ2271" i="99" s="1"/>
  <c r="T2271" i="99"/>
  <c r="O2271" i="99"/>
  <c r="Y2271" i="99" s="1"/>
  <c r="AS2271" i="99" s="1"/>
  <c r="J2271" i="99"/>
  <c r="AM2270" i="99"/>
  <c r="AD2270" i="99"/>
  <c r="AC2270" i="99"/>
  <c r="AB2270" i="99"/>
  <c r="AA2270" i="99"/>
  <c r="X2270" i="99"/>
  <c r="AR2270" i="99" s="1"/>
  <c r="W2270" i="99"/>
  <c r="AQ2270" i="99" s="1"/>
  <c r="V2270" i="99"/>
  <c r="AP2270" i="99" s="1"/>
  <c r="U2270" i="99"/>
  <c r="AJ2270" i="99" s="1"/>
  <c r="T2270" i="99"/>
  <c r="O2270" i="99"/>
  <c r="Y2270" i="99" s="1"/>
  <c r="AS2270" i="99" s="1"/>
  <c r="J2270" i="99"/>
  <c r="AY2269" i="99"/>
  <c r="AP2269" i="99"/>
  <c r="AO2269" i="99"/>
  <c r="AD2269" i="99"/>
  <c r="AC2269" i="99"/>
  <c r="AB2269" i="99"/>
  <c r="AA2269" i="99"/>
  <c r="X2269" i="99"/>
  <c r="AM2269" i="99" s="1"/>
  <c r="W2269" i="99"/>
  <c r="AQ2269" i="99" s="1"/>
  <c r="V2269" i="99"/>
  <c r="AK2269" i="99" s="1"/>
  <c r="U2269" i="99"/>
  <c r="AJ2269" i="99" s="1"/>
  <c r="T2269" i="99"/>
  <c r="O2269" i="99"/>
  <c r="J2269" i="99"/>
  <c r="AZ2268" i="99"/>
  <c r="AM2268" i="99"/>
  <c r="AD2268" i="99"/>
  <c r="AC2268" i="99"/>
  <c r="AB2268" i="99"/>
  <c r="AA2268" i="99"/>
  <c r="X2268" i="99"/>
  <c r="AR2268" i="99" s="1"/>
  <c r="W2268" i="99"/>
  <c r="AL2268" i="99" s="1"/>
  <c r="V2268" i="99"/>
  <c r="AP2268" i="99" s="1"/>
  <c r="U2268" i="99"/>
  <c r="T2268" i="99"/>
  <c r="O2268" i="99"/>
  <c r="J2268" i="99"/>
  <c r="Y2268" i="99" s="1"/>
  <c r="AS2268" i="99" s="1"/>
  <c r="AZ2267" i="99"/>
  <c r="AL2267" i="99"/>
  <c r="AD2267" i="99"/>
  <c r="AC2267" i="99"/>
  <c r="AB2267" i="99"/>
  <c r="AA2267" i="99"/>
  <c r="X2267" i="99"/>
  <c r="AR2267" i="99" s="1"/>
  <c r="W2267" i="99"/>
  <c r="AQ2267" i="99" s="1"/>
  <c r="V2267" i="99"/>
  <c r="AK2267" i="99" s="1"/>
  <c r="U2267" i="99"/>
  <c r="AO2267" i="99" s="1"/>
  <c r="T2267" i="99"/>
  <c r="O2267" i="99"/>
  <c r="J2267" i="99"/>
  <c r="AP2266" i="99"/>
  <c r="AD2266" i="99"/>
  <c r="AC2266" i="99"/>
  <c r="AB2266" i="99"/>
  <c r="AA2266" i="99"/>
  <c r="X2266" i="99"/>
  <c r="AM2266" i="99" s="1"/>
  <c r="W2266" i="99"/>
  <c r="AQ2266" i="99" s="1"/>
  <c r="V2266" i="99"/>
  <c r="AK2266" i="99" s="1"/>
  <c r="U2266" i="99"/>
  <c r="AO2266" i="99" s="1"/>
  <c r="T2266" i="99"/>
  <c r="O2266" i="99"/>
  <c r="J2266" i="99"/>
  <c r="AP2265" i="99"/>
  <c r="AO2265" i="99"/>
  <c r="AD2265" i="99"/>
  <c r="AC2265" i="99"/>
  <c r="AB2265" i="99"/>
  <c r="AA2265" i="99"/>
  <c r="X2265" i="99"/>
  <c r="AM2265" i="99" s="1"/>
  <c r="W2265" i="99"/>
  <c r="AQ2265" i="99" s="1"/>
  <c r="V2265" i="99"/>
  <c r="AK2265" i="99" s="1"/>
  <c r="U2265" i="99"/>
  <c r="AJ2265" i="99" s="1"/>
  <c r="T2265" i="99"/>
  <c r="O2265" i="99"/>
  <c r="J2265" i="99"/>
  <c r="AL2264" i="99"/>
  <c r="AD2264" i="99"/>
  <c r="AC2264" i="99"/>
  <c r="AB2264" i="99"/>
  <c r="AA2264" i="99"/>
  <c r="Y2264" i="99"/>
  <c r="AS2264" i="99" s="1"/>
  <c r="X2264" i="99"/>
  <c r="AM2264" i="99" s="1"/>
  <c r="W2264" i="99"/>
  <c r="AQ2264" i="99" s="1"/>
  <c r="V2264" i="99"/>
  <c r="U2264" i="99"/>
  <c r="T2264" i="99"/>
  <c r="O2264" i="99"/>
  <c r="J2264" i="99"/>
  <c r="AL2263" i="99"/>
  <c r="AD2263" i="99"/>
  <c r="AC2263" i="99"/>
  <c r="AB2263" i="99"/>
  <c r="AA2263" i="99"/>
  <c r="X2263" i="99"/>
  <c r="W2263" i="99"/>
  <c r="AQ2263" i="99" s="1"/>
  <c r="V2263" i="99"/>
  <c r="AP2263" i="99" s="1"/>
  <c r="U2263" i="99"/>
  <c r="T2263" i="99"/>
  <c r="Y2263" i="99" s="1"/>
  <c r="AS2263" i="99" s="1"/>
  <c r="O2263" i="99"/>
  <c r="J2263" i="99"/>
  <c r="AW2262" i="99"/>
  <c r="AO2262" i="99"/>
  <c r="AD2262" i="99"/>
  <c r="AC2262" i="99"/>
  <c r="AB2262" i="99"/>
  <c r="AA2262" i="99"/>
  <c r="X2262" i="99"/>
  <c r="AR2262" i="99" s="1"/>
  <c r="W2262" i="99"/>
  <c r="V2262" i="99"/>
  <c r="AP2262" i="99" s="1"/>
  <c r="U2262" i="99"/>
  <c r="AJ2262" i="99" s="1"/>
  <c r="T2262" i="99"/>
  <c r="O2262" i="99"/>
  <c r="J2262" i="99"/>
  <c r="AO2261" i="99"/>
  <c r="AD2261" i="99"/>
  <c r="AC2261" i="99"/>
  <c r="AB2261" i="99"/>
  <c r="AA2261" i="99"/>
  <c r="X2261" i="99"/>
  <c r="AR2261" i="99" s="1"/>
  <c r="W2261" i="99"/>
  <c r="AL2261" i="99" s="1"/>
  <c r="V2261" i="99"/>
  <c r="AP2261" i="99" s="1"/>
  <c r="U2261" i="99"/>
  <c r="AJ2261" i="99" s="1"/>
  <c r="T2261" i="99"/>
  <c r="O2261" i="99"/>
  <c r="J2261" i="99"/>
  <c r="Y2261" i="99" s="1"/>
  <c r="AS2261" i="99" s="1"/>
  <c r="AK2260" i="99"/>
  <c r="AD2260" i="99"/>
  <c r="AC2260" i="99"/>
  <c r="AB2260" i="99"/>
  <c r="AA2260" i="99"/>
  <c r="X2260" i="99"/>
  <c r="W2260" i="99"/>
  <c r="AL2260" i="99" s="1"/>
  <c r="V2260" i="99"/>
  <c r="AP2260" i="99" s="1"/>
  <c r="U2260" i="99"/>
  <c r="T2260" i="99"/>
  <c r="Y2260" i="99" s="1"/>
  <c r="AS2260" i="99" s="1"/>
  <c r="O2260" i="99"/>
  <c r="J2260" i="99"/>
  <c r="AR2259" i="99"/>
  <c r="AD2259" i="99"/>
  <c r="AC2259" i="99"/>
  <c r="AB2259" i="99"/>
  <c r="AA2259" i="99"/>
  <c r="X2259" i="99"/>
  <c r="AM2259" i="99" s="1"/>
  <c r="W2259" i="99"/>
  <c r="V2259" i="99"/>
  <c r="AP2259" i="99" s="1"/>
  <c r="U2259" i="99"/>
  <c r="AO2259" i="99" s="1"/>
  <c r="T2259" i="99"/>
  <c r="O2259" i="99"/>
  <c r="J2259" i="99"/>
  <c r="AW2258" i="99"/>
  <c r="AD2258" i="99"/>
  <c r="AC2258" i="99"/>
  <c r="AB2258" i="99"/>
  <c r="AA2258" i="99"/>
  <c r="X2258" i="99"/>
  <c r="AR2258" i="99" s="1"/>
  <c r="W2258" i="99"/>
  <c r="AQ2258" i="99" s="1"/>
  <c r="V2258" i="99"/>
  <c r="AK2258" i="99" s="1"/>
  <c r="U2258" i="99"/>
  <c r="AO2258" i="99" s="1"/>
  <c r="T2258" i="99"/>
  <c r="O2258" i="99"/>
  <c r="J2258" i="99"/>
  <c r="AP2257" i="99"/>
  <c r="AO2257" i="99"/>
  <c r="AD2257" i="99"/>
  <c r="AC2257" i="99"/>
  <c r="AB2257" i="99"/>
  <c r="AA2257" i="99"/>
  <c r="X2257" i="99"/>
  <c r="AM2257" i="99" s="1"/>
  <c r="W2257" i="99"/>
  <c r="AQ2257" i="99" s="1"/>
  <c r="V2257" i="99"/>
  <c r="AK2257" i="99" s="1"/>
  <c r="U2257" i="99"/>
  <c r="AJ2257" i="99" s="1"/>
  <c r="T2257" i="99"/>
  <c r="O2257" i="99"/>
  <c r="J2257" i="99"/>
  <c r="AR2256" i="99"/>
  <c r="AM2256" i="99"/>
  <c r="AD2256" i="99"/>
  <c r="AC2256" i="99"/>
  <c r="AB2256" i="99"/>
  <c r="AA2256" i="99"/>
  <c r="X2256" i="99"/>
  <c r="W2256" i="99"/>
  <c r="V2256" i="99"/>
  <c r="AK2256" i="99" s="1"/>
  <c r="U2256" i="99"/>
  <c r="AO2256" i="99" s="1"/>
  <c r="T2256" i="99"/>
  <c r="O2256" i="99"/>
  <c r="J2256" i="99"/>
  <c r="AD2255" i="99"/>
  <c r="AC2255" i="99"/>
  <c r="AB2255" i="99"/>
  <c r="AA2255" i="99"/>
  <c r="X2255" i="99"/>
  <c r="AM2255" i="99" s="1"/>
  <c r="W2255" i="99"/>
  <c r="AQ2255" i="99" s="1"/>
  <c r="V2255" i="99"/>
  <c r="AP2255" i="99" s="1"/>
  <c r="U2255" i="99"/>
  <c r="T2255" i="99"/>
  <c r="O2255" i="99"/>
  <c r="J2255" i="99"/>
  <c r="Y2255" i="99" s="1"/>
  <c r="AS2255" i="99" s="1"/>
  <c r="AD2254" i="99"/>
  <c r="AC2254" i="99"/>
  <c r="AB2254" i="99"/>
  <c r="AA2254" i="99"/>
  <c r="X2254" i="99"/>
  <c r="AR2254" i="99" s="1"/>
  <c r="W2254" i="99"/>
  <c r="AQ2254" i="99" s="1"/>
  <c r="V2254" i="99"/>
  <c r="AK2254" i="99" s="1"/>
  <c r="U2254" i="99"/>
  <c r="AO2254" i="99" s="1"/>
  <c r="T2254" i="99"/>
  <c r="O2254" i="99"/>
  <c r="J2254" i="99"/>
  <c r="AL2253" i="99"/>
  <c r="AD2253" i="99"/>
  <c r="AC2253" i="99"/>
  <c r="AB2253" i="99"/>
  <c r="AA2253" i="99"/>
  <c r="X2253" i="99"/>
  <c r="AM2253" i="99" s="1"/>
  <c r="W2253" i="99"/>
  <c r="AQ2253" i="99" s="1"/>
  <c r="V2253" i="99"/>
  <c r="AK2253" i="99" s="1"/>
  <c r="U2253" i="99"/>
  <c r="AO2253" i="99" s="1"/>
  <c r="T2253" i="99"/>
  <c r="O2253" i="99"/>
  <c r="J2253" i="99"/>
  <c r="Y2253" i="99" s="1"/>
  <c r="AS2253" i="99" s="1"/>
  <c r="AD2252" i="99"/>
  <c r="AC2252" i="99"/>
  <c r="AB2252" i="99"/>
  <c r="AA2252" i="99"/>
  <c r="X2252" i="99"/>
  <c r="AR2252" i="99" s="1"/>
  <c r="W2252" i="99"/>
  <c r="AQ2252" i="99" s="1"/>
  <c r="V2252" i="99"/>
  <c r="AK2252" i="99" s="1"/>
  <c r="U2252" i="99"/>
  <c r="AO2252" i="99" s="1"/>
  <c r="T2252" i="99"/>
  <c r="O2252" i="99"/>
  <c r="J2252" i="99"/>
  <c r="AR2251" i="99"/>
  <c r="AD2251" i="99"/>
  <c r="AC2251" i="99"/>
  <c r="AB2251" i="99"/>
  <c r="AA2251" i="99"/>
  <c r="X2251" i="99"/>
  <c r="AM2251" i="99" s="1"/>
  <c r="W2251" i="99"/>
  <c r="AQ2251" i="99" s="1"/>
  <c r="V2251" i="99"/>
  <c r="AP2251" i="99" s="1"/>
  <c r="U2251" i="99"/>
  <c r="T2251" i="99"/>
  <c r="O2251" i="99"/>
  <c r="J2251" i="99"/>
  <c r="Y2251" i="99" s="1"/>
  <c r="AS2251" i="99" s="1"/>
  <c r="AD2250" i="99"/>
  <c r="AC2250" i="99"/>
  <c r="AB2250" i="99"/>
  <c r="AA2250" i="99"/>
  <c r="X2250" i="99"/>
  <c r="AR2250" i="99" s="1"/>
  <c r="W2250" i="99"/>
  <c r="AQ2250" i="99" s="1"/>
  <c r="V2250" i="99"/>
  <c r="U2250" i="99"/>
  <c r="AO2250" i="99" s="1"/>
  <c r="T2250" i="99"/>
  <c r="O2250" i="99"/>
  <c r="J2250" i="99"/>
  <c r="AO2249" i="99"/>
  <c r="AD2249" i="99"/>
  <c r="AC2249" i="99"/>
  <c r="AB2249" i="99"/>
  <c r="AA2249" i="99"/>
  <c r="X2249" i="99"/>
  <c r="AM2249" i="99" s="1"/>
  <c r="W2249" i="99"/>
  <c r="AQ2249" i="99" s="1"/>
  <c r="V2249" i="99"/>
  <c r="AK2249" i="99" s="1"/>
  <c r="U2249" i="99"/>
  <c r="AJ2249" i="99" s="1"/>
  <c r="T2249" i="99"/>
  <c r="O2249" i="99"/>
  <c r="J2249" i="99"/>
  <c r="AD2248" i="99"/>
  <c r="AC2248" i="99"/>
  <c r="AB2248" i="99"/>
  <c r="AA2248" i="99"/>
  <c r="X2248" i="99"/>
  <c r="AM2248" i="99" s="1"/>
  <c r="W2248" i="99"/>
  <c r="V2248" i="99"/>
  <c r="AK2248" i="99" s="1"/>
  <c r="U2248" i="99"/>
  <c r="AO2248" i="99" s="1"/>
  <c r="T2248" i="99"/>
  <c r="O2248" i="99"/>
  <c r="J2248" i="99"/>
  <c r="AL2247" i="99"/>
  <c r="AD2247" i="99"/>
  <c r="AC2247" i="99"/>
  <c r="AB2247" i="99"/>
  <c r="AA2247" i="99"/>
  <c r="X2247" i="99"/>
  <c r="AM2247" i="99" s="1"/>
  <c r="W2247" i="99"/>
  <c r="AQ2247" i="99" s="1"/>
  <c r="V2247" i="99"/>
  <c r="AP2247" i="99" s="1"/>
  <c r="U2247" i="99"/>
  <c r="T2247" i="99"/>
  <c r="O2247" i="99"/>
  <c r="J2247" i="99"/>
  <c r="Y2247" i="99" s="1"/>
  <c r="AS2247" i="99" s="1"/>
  <c r="AR2246" i="99"/>
  <c r="AD2246" i="99"/>
  <c r="AC2246" i="99"/>
  <c r="AB2246" i="99"/>
  <c r="AA2246" i="99"/>
  <c r="X2246" i="99"/>
  <c r="AM2246" i="99" s="1"/>
  <c r="W2246" i="99"/>
  <c r="AQ2246" i="99" s="1"/>
  <c r="V2246" i="99"/>
  <c r="U2246" i="99"/>
  <c r="T2246" i="99"/>
  <c r="O2246" i="99"/>
  <c r="J2246" i="99"/>
  <c r="AD2245" i="99"/>
  <c r="AC2245" i="99"/>
  <c r="AB2245" i="99"/>
  <c r="AA2245" i="99"/>
  <c r="X2245" i="99"/>
  <c r="AM2245" i="99" s="1"/>
  <c r="W2245" i="99"/>
  <c r="AQ2245" i="99" s="1"/>
  <c r="V2245" i="99"/>
  <c r="AP2245" i="99" s="1"/>
  <c r="U2245" i="99"/>
  <c r="AO2245" i="99" s="1"/>
  <c r="T2245" i="99"/>
  <c r="O2245" i="99"/>
  <c r="J2245" i="99"/>
  <c r="AD2244" i="99"/>
  <c r="AC2244" i="99"/>
  <c r="AB2244" i="99"/>
  <c r="AA2244" i="99"/>
  <c r="X2244" i="99"/>
  <c r="AR2244" i="99" s="1"/>
  <c r="W2244" i="99"/>
  <c r="AQ2244" i="99" s="1"/>
  <c r="V2244" i="99"/>
  <c r="AK2244" i="99" s="1"/>
  <c r="U2244" i="99"/>
  <c r="T2244" i="99"/>
  <c r="O2244" i="99"/>
  <c r="Y2244" i="99" s="1"/>
  <c r="AS2244" i="99" s="1"/>
  <c r="J2244" i="99"/>
  <c r="AO2243" i="99"/>
  <c r="AD2243" i="99"/>
  <c r="AC2243" i="99"/>
  <c r="AB2243" i="99"/>
  <c r="AA2243" i="99"/>
  <c r="X2243" i="99"/>
  <c r="W2243" i="99"/>
  <c r="AQ2243" i="99" s="1"/>
  <c r="V2243" i="99"/>
  <c r="U2243" i="99"/>
  <c r="AJ2243" i="99" s="1"/>
  <c r="T2243" i="99"/>
  <c r="O2243" i="99"/>
  <c r="J2243" i="99"/>
  <c r="AD2242" i="99"/>
  <c r="AC2242" i="99"/>
  <c r="AB2242" i="99"/>
  <c r="AA2242" i="99"/>
  <c r="X2242" i="99"/>
  <c r="AR2242" i="99" s="1"/>
  <c r="W2242" i="99"/>
  <c r="AQ2242" i="99" s="1"/>
  <c r="V2242" i="99"/>
  <c r="AK2242" i="99" s="1"/>
  <c r="U2242" i="99"/>
  <c r="AO2242" i="99" s="1"/>
  <c r="T2242" i="99"/>
  <c r="O2242" i="99"/>
  <c r="J2242" i="99"/>
  <c r="AM2241" i="99"/>
  <c r="AD2241" i="99"/>
  <c r="AC2241" i="99"/>
  <c r="AB2241" i="99"/>
  <c r="AA2241" i="99"/>
  <c r="X2241" i="99"/>
  <c r="AR2241" i="99" s="1"/>
  <c r="W2241" i="99"/>
  <c r="AQ2241" i="99" s="1"/>
  <c r="V2241" i="99"/>
  <c r="U2241" i="99"/>
  <c r="AO2241" i="99" s="1"/>
  <c r="T2241" i="99"/>
  <c r="O2241" i="99"/>
  <c r="J2241" i="99"/>
  <c r="AK2240" i="99"/>
  <c r="AD2240" i="99"/>
  <c r="AC2240" i="99"/>
  <c r="AB2240" i="99"/>
  <c r="AA2240" i="99"/>
  <c r="X2240" i="99"/>
  <c r="AR2240" i="99" s="1"/>
  <c r="W2240" i="99"/>
  <c r="AQ2240" i="99" s="1"/>
  <c r="V2240" i="99"/>
  <c r="AP2240" i="99" s="1"/>
  <c r="U2240" i="99"/>
  <c r="AJ2240" i="99" s="1"/>
  <c r="T2240" i="99"/>
  <c r="Y2240" i="99" s="1"/>
  <c r="AS2240" i="99" s="1"/>
  <c r="O2240" i="99"/>
  <c r="J2240" i="99"/>
  <c r="AR2239" i="99"/>
  <c r="AM2239" i="99"/>
  <c r="AD2239" i="99"/>
  <c r="AC2239" i="99"/>
  <c r="AB2239" i="99"/>
  <c r="AA2239" i="99"/>
  <c r="X2239" i="99"/>
  <c r="W2239" i="99"/>
  <c r="AQ2239" i="99" s="1"/>
  <c r="V2239" i="99"/>
  <c r="AK2239" i="99" s="1"/>
  <c r="U2239" i="99"/>
  <c r="T2239" i="99"/>
  <c r="O2239" i="99"/>
  <c r="J2239" i="99"/>
  <c r="Y2239" i="99" s="1"/>
  <c r="AS2239" i="99" s="1"/>
  <c r="AD2238" i="99"/>
  <c r="AC2238" i="99"/>
  <c r="AB2238" i="99"/>
  <c r="AA2238" i="99"/>
  <c r="Y2238" i="99"/>
  <c r="AS2238" i="99" s="1"/>
  <c r="X2238" i="99"/>
  <c r="AM2238" i="99" s="1"/>
  <c r="W2238" i="99"/>
  <c r="AQ2238" i="99" s="1"/>
  <c r="V2238" i="99"/>
  <c r="AK2238" i="99" s="1"/>
  <c r="U2238" i="99"/>
  <c r="T2238" i="99"/>
  <c r="O2238" i="99"/>
  <c r="J2238" i="99"/>
  <c r="AQ2237" i="99"/>
  <c r="AO2237" i="99"/>
  <c r="AJ2237" i="99"/>
  <c r="AD2237" i="99"/>
  <c r="AC2237" i="99"/>
  <c r="AB2237" i="99"/>
  <c r="AA2237" i="99"/>
  <c r="X2237" i="99"/>
  <c r="AR2237" i="99" s="1"/>
  <c r="W2237" i="99"/>
  <c r="V2237" i="99"/>
  <c r="AP2237" i="99" s="1"/>
  <c r="T2237" i="99"/>
  <c r="O2237" i="99"/>
  <c r="Y2237" i="99" s="1"/>
  <c r="AS2237" i="99" s="1"/>
  <c r="J2237" i="99"/>
  <c r="AD2236" i="99"/>
  <c r="AC2236" i="99"/>
  <c r="AB2236" i="99"/>
  <c r="AA2236" i="99"/>
  <c r="X2236" i="99"/>
  <c r="AR2236" i="99" s="1"/>
  <c r="W2236" i="99"/>
  <c r="AQ2236" i="99" s="1"/>
  <c r="V2236" i="99"/>
  <c r="AP2236" i="99" s="1"/>
  <c r="U2236" i="99"/>
  <c r="AO2236" i="99" s="1"/>
  <c r="T2236" i="99"/>
  <c r="O2236" i="99"/>
  <c r="J2236" i="99"/>
  <c r="Y2236" i="99" s="1"/>
  <c r="AS2236" i="99" s="1"/>
  <c r="AN2235" i="99"/>
  <c r="AD2235" i="99"/>
  <c r="AC2235" i="99"/>
  <c r="AB2235" i="99"/>
  <c r="AA2235" i="99"/>
  <c r="X2235" i="99"/>
  <c r="AR2235" i="99" s="1"/>
  <c r="W2235" i="99"/>
  <c r="AQ2235" i="99" s="1"/>
  <c r="V2235" i="99"/>
  <c r="AP2235" i="99" s="1"/>
  <c r="U2235" i="99"/>
  <c r="AO2235" i="99" s="1"/>
  <c r="T2235" i="99"/>
  <c r="O2235" i="99"/>
  <c r="J2235" i="99"/>
  <c r="AN2234" i="99"/>
  <c r="AD2234" i="99"/>
  <c r="AC2234" i="99"/>
  <c r="AB2234" i="99"/>
  <c r="AA2234" i="99"/>
  <c r="X2234" i="99"/>
  <c r="AR2234" i="99" s="1"/>
  <c r="W2234" i="99"/>
  <c r="AQ2234" i="99" s="1"/>
  <c r="V2234" i="99"/>
  <c r="AP2234" i="99" s="1"/>
  <c r="U2234" i="99"/>
  <c r="AO2234" i="99" s="1"/>
  <c r="T2234" i="99"/>
  <c r="O2234" i="99"/>
  <c r="J2234" i="99"/>
  <c r="AN2233" i="99"/>
  <c r="AD2233" i="99"/>
  <c r="AC2233" i="99"/>
  <c r="AB2233" i="99"/>
  <c r="AA2233" i="99"/>
  <c r="X2233" i="99"/>
  <c r="AR2233" i="99" s="1"/>
  <c r="W2233" i="99"/>
  <c r="AQ2233" i="99" s="1"/>
  <c r="V2233" i="99"/>
  <c r="AP2233" i="99" s="1"/>
  <c r="U2233" i="99"/>
  <c r="AO2233" i="99" s="1"/>
  <c r="T2233" i="99"/>
  <c r="O2233" i="99"/>
  <c r="Y2233" i="99" s="1"/>
  <c r="AS2233" i="99" s="1"/>
  <c r="J2233" i="99"/>
  <c r="AR2232" i="99"/>
  <c r="AQ2232" i="99"/>
  <c r="AN2232" i="99"/>
  <c r="AD2232" i="99"/>
  <c r="AC2232" i="99"/>
  <c r="AB2232" i="99"/>
  <c r="AA2232" i="99"/>
  <c r="X2232" i="99"/>
  <c r="W2232" i="99"/>
  <c r="V2232" i="99"/>
  <c r="AP2232" i="99" s="1"/>
  <c r="U2232" i="99"/>
  <c r="AO2232" i="99" s="1"/>
  <c r="T2232" i="99"/>
  <c r="O2232" i="99"/>
  <c r="J2232" i="99"/>
  <c r="AZ2231" i="99"/>
  <c r="AU2231" i="99"/>
  <c r="AN2231" i="99"/>
  <c r="AD2231" i="99"/>
  <c r="AC2231" i="99"/>
  <c r="AB2231" i="99"/>
  <c r="AA2231" i="99"/>
  <c r="X2231" i="99"/>
  <c r="AR2231" i="99" s="1"/>
  <c r="W2231" i="99"/>
  <c r="AQ2231" i="99" s="1"/>
  <c r="V2231" i="99"/>
  <c r="AP2231" i="99" s="1"/>
  <c r="U2231" i="99"/>
  <c r="AO2231" i="99" s="1"/>
  <c r="T2231" i="99"/>
  <c r="O2231" i="99"/>
  <c r="J2231" i="99"/>
  <c r="AZ2230" i="99"/>
  <c r="AU2230" i="99"/>
  <c r="AN2230" i="99"/>
  <c r="AD2230" i="99"/>
  <c r="AC2230" i="99"/>
  <c r="AB2230" i="99"/>
  <c r="AA2230" i="99"/>
  <c r="X2230" i="99"/>
  <c r="AR2230" i="99" s="1"/>
  <c r="W2230" i="99"/>
  <c r="AQ2230" i="99" s="1"/>
  <c r="V2230" i="99"/>
  <c r="AP2230" i="99" s="1"/>
  <c r="U2230" i="99"/>
  <c r="AO2230" i="99" s="1"/>
  <c r="T2230" i="99"/>
  <c r="O2230" i="99"/>
  <c r="J2230" i="99"/>
  <c r="AV2229" i="99"/>
  <c r="AV2265" i="99" s="1"/>
  <c r="AZ2265" i="99" s="1"/>
  <c r="AN2229" i="99"/>
  <c r="AD2229" i="99"/>
  <c r="AC2229" i="99"/>
  <c r="AB2229" i="99"/>
  <c r="AA2229" i="99"/>
  <c r="X2229" i="99"/>
  <c r="AR2229" i="99" s="1"/>
  <c r="W2229" i="99"/>
  <c r="AQ2229" i="99" s="1"/>
  <c r="V2229" i="99"/>
  <c r="AP2229" i="99" s="1"/>
  <c r="U2229" i="99"/>
  <c r="AO2229" i="99" s="1"/>
  <c r="T2229" i="99"/>
  <c r="O2229" i="99"/>
  <c r="J2229" i="99"/>
  <c r="AZ2228" i="99"/>
  <c r="AV2228" i="99"/>
  <c r="AV2264" i="99" s="1"/>
  <c r="AZ2264" i="99" s="1"/>
  <c r="AQ2228" i="99"/>
  <c r="AN2228" i="99"/>
  <c r="AD2228" i="99"/>
  <c r="AC2228" i="99"/>
  <c r="AB2228" i="99"/>
  <c r="AA2228" i="99"/>
  <c r="X2228" i="99"/>
  <c r="AR2228" i="99" s="1"/>
  <c r="W2228" i="99"/>
  <c r="V2228" i="99"/>
  <c r="AP2228" i="99" s="1"/>
  <c r="U2228" i="99"/>
  <c r="AO2228" i="99" s="1"/>
  <c r="T2228" i="99"/>
  <c r="O2228" i="99"/>
  <c r="J2228" i="99"/>
  <c r="AZ2227" i="99"/>
  <c r="AV2227" i="99"/>
  <c r="AV2263" i="99" s="1"/>
  <c r="AZ2263" i="99" s="1"/>
  <c r="AN2227" i="99"/>
  <c r="AD2227" i="99"/>
  <c r="AC2227" i="99"/>
  <c r="AB2227" i="99"/>
  <c r="AA2227" i="99"/>
  <c r="X2227" i="99"/>
  <c r="AR2227" i="99" s="1"/>
  <c r="W2227" i="99"/>
  <c r="AQ2227" i="99" s="1"/>
  <c r="V2227" i="99"/>
  <c r="AP2227" i="99" s="1"/>
  <c r="U2227" i="99"/>
  <c r="AO2227" i="99" s="1"/>
  <c r="T2227" i="99"/>
  <c r="O2227" i="99"/>
  <c r="J2227" i="99"/>
  <c r="AV2226" i="99"/>
  <c r="AP2226" i="99"/>
  <c r="AN2226" i="99"/>
  <c r="AD2226" i="99"/>
  <c r="AC2226" i="99"/>
  <c r="AB2226" i="99"/>
  <c r="AA2226" i="99"/>
  <c r="X2226" i="99"/>
  <c r="AR2226" i="99" s="1"/>
  <c r="W2226" i="99"/>
  <c r="AQ2226" i="99" s="1"/>
  <c r="U2226" i="99"/>
  <c r="AO2226" i="99" s="1"/>
  <c r="AT2226" i="99" s="1"/>
  <c r="T2226" i="99"/>
  <c r="O2226" i="99"/>
  <c r="J2226" i="99"/>
  <c r="AV2225" i="99"/>
  <c r="AV2261" i="99" s="1"/>
  <c r="AZ2261" i="99" s="1"/>
  <c r="AP2225" i="99"/>
  <c r="AN2225" i="99"/>
  <c r="AD2225" i="99"/>
  <c r="AC2225" i="99"/>
  <c r="AB2225" i="99"/>
  <c r="AA2225" i="99"/>
  <c r="X2225" i="99"/>
  <c r="AR2225" i="99" s="1"/>
  <c r="W2225" i="99"/>
  <c r="AQ2225" i="99" s="1"/>
  <c r="V2225" i="99"/>
  <c r="U2225" i="99"/>
  <c r="AO2225" i="99" s="1"/>
  <c r="AT2225" i="99" s="1"/>
  <c r="T2225" i="99"/>
  <c r="Y2225" i="99" s="1"/>
  <c r="AS2225" i="99" s="1"/>
  <c r="O2225" i="99"/>
  <c r="J2225" i="99"/>
  <c r="AV2224" i="99"/>
  <c r="AZ2224" i="99" s="1"/>
  <c r="AP2224" i="99"/>
  <c r="AN2224" i="99"/>
  <c r="AD2224" i="99"/>
  <c r="AC2224" i="99"/>
  <c r="AB2224" i="99"/>
  <c r="AA2224" i="99"/>
  <c r="X2224" i="99"/>
  <c r="AR2224" i="99" s="1"/>
  <c r="W2224" i="99"/>
  <c r="AQ2224" i="99" s="1"/>
  <c r="V2224" i="99"/>
  <c r="U2224" i="99"/>
  <c r="AO2224" i="99" s="1"/>
  <c r="T2224" i="99"/>
  <c r="O2224" i="99"/>
  <c r="Y2224" i="99" s="1"/>
  <c r="AS2224" i="99" s="1"/>
  <c r="J2224" i="99"/>
  <c r="AX2223" i="99"/>
  <c r="AZ2223" i="99" s="1"/>
  <c r="AV2223" i="99"/>
  <c r="AV2259" i="99" s="1"/>
  <c r="AZ2259" i="99" s="1"/>
  <c r="AO2223" i="99"/>
  <c r="AN2223" i="99"/>
  <c r="AD2223" i="99"/>
  <c r="AC2223" i="99"/>
  <c r="AB2223" i="99"/>
  <c r="AA2223" i="99"/>
  <c r="X2223" i="99"/>
  <c r="AR2223" i="99" s="1"/>
  <c r="W2223" i="99"/>
  <c r="AQ2223" i="99" s="1"/>
  <c r="V2223" i="99"/>
  <c r="AP2223" i="99" s="1"/>
  <c r="U2223" i="99"/>
  <c r="T2223" i="99"/>
  <c r="O2223" i="99"/>
  <c r="J2223" i="99"/>
  <c r="AN2222" i="99"/>
  <c r="AD2222" i="99"/>
  <c r="AC2222" i="99"/>
  <c r="AB2222" i="99"/>
  <c r="AA2222" i="99"/>
  <c r="X2222" i="99"/>
  <c r="AR2222" i="99" s="1"/>
  <c r="W2222" i="99"/>
  <c r="AQ2222" i="99" s="1"/>
  <c r="V2222" i="99"/>
  <c r="AP2222" i="99" s="1"/>
  <c r="U2222" i="99"/>
  <c r="AO2222" i="99" s="1"/>
  <c r="T2222" i="99"/>
  <c r="Y2222" i="99" s="1"/>
  <c r="AS2222" i="99" s="1"/>
  <c r="O2222" i="99"/>
  <c r="J2222" i="99"/>
  <c r="A2222" i="99"/>
  <c r="Z2222" i="99" s="1"/>
  <c r="AN2221" i="99"/>
  <c r="AD2221" i="99"/>
  <c r="AC2221" i="99"/>
  <c r="AB2221" i="99"/>
  <c r="AA2221" i="99"/>
  <c r="X2221" i="99"/>
  <c r="AR2221" i="99" s="1"/>
  <c r="W2221" i="99"/>
  <c r="AQ2221" i="99" s="1"/>
  <c r="V2221" i="99"/>
  <c r="AP2221" i="99" s="1"/>
  <c r="U2221" i="99"/>
  <c r="AO2221" i="99" s="1"/>
  <c r="T2221" i="99"/>
  <c r="O2221" i="99"/>
  <c r="J2221" i="99"/>
  <c r="A2221" i="99"/>
  <c r="Z2221" i="99" s="1"/>
  <c r="AP2220" i="99"/>
  <c r="AN2220" i="99"/>
  <c r="AD2220" i="99"/>
  <c r="AC2220" i="99"/>
  <c r="AB2220" i="99"/>
  <c r="AA2220" i="99"/>
  <c r="Z2220" i="99"/>
  <c r="X2220" i="99"/>
  <c r="AR2220" i="99" s="1"/>
  <c r="W2220" i="99"/>
  <c r="AQ2220" i="99" s="1"/>
  <c r="V2220" i="99"/>
  <c r="U2220" i="99"/>
  <c r="AO2220" i="99" s="1"/>
  <c r="T2220" i="99"/>
  <c r="O2220" i="99"/>
  <c r="Y2220" i="99" s="1"/>
  <c r="J2220" i="99"/>
  <c r="J2210" i="99"/>
  <c r="J2209" i="99"/>
  <c r="P2208" i="99"/>
  <c r="O2208" i="99"/>
  <c r="J2208" i="99"/>
  <c r="Q2208" i="99" s="1"/>
  <c r="V2207" i="99"/>
  <c r="P2207" i="99"/>
  <c r="O2207" i="99"/>
  <c r="J2207" i="99"/>
  <c r="Q2207" i="99" s="1"/>
  <c r="P2206" i="99"/>
  <c r="O2206" i="99"/>
  <c r="J2206" i="99"/>
  <c r="Q2206" i="99" s="1"/>
  <c r="K2205" i="99"/>
  <c r="AM2203" i="99"/>
  <c r="AJ2203" i="99"/>
  <c r="AD2203" i="99"/>
  <c r="AC2203" i="99"/>
  <c r="AT2203" i="99" s="1"/>
  <c r="AB2203" i="99"/>
  <c r="AA2203" i="99"/>
  <c r="X2203" i="99"/>
  <c r="AR2203" i="99" s="1"/>
  <c r="W2203" i="99"/>
  <c r="AQ2203" i="99" s="1"/>
  <c r="V2203" i="99"/>
  <c r="AK2203" i="99" s="1"/>
  <c r="U2203" i="99"/>
  <c r="AO2203" i="99" s="1"/>
  <c r="T2203" i="99"/>
  <c r="O2203" i="99"/>
  <c r="J2203" i="99"/>
  <c r="A2203" i="99"/>
  <c r="Z2203" i="99" s="1"/>
  <c r="AO2202" i="99"/>
  <c r="AD2202" i="99"/>
  <c r="AC2202" i="99"/>
  <c r="AT2202" i="99" s="1"/>
  <c r="AB2202" i="99"/>
  <c r="AA2202" i="99"/>
  <c r="X2202" i="99"/>
  <c r="AM2202" i="99" s="1"/>
  <c r="W2202" i="99"/>
  <c r="AQ2202" i="99" s="1"/>
  <c r="V2202" i="99"/>
  <c r="U2202" i="99"/>
  <c r="AJ2202" i="99" s="1"/>
  <c r="T2202" i="99"/>
  <c r="O2202" i="99"/>
  <c r="J2202" i="99"/>
  <c r="A2202" i="99"/>
  <c r="Z2202" i="99" s="1"/>
  <c r="AT2201" i="99"/>
  <c r="AQ2201" i="99"/>
  <c r="AD2201" i="99"/>
  <c r="AC2201" i="99"/>
  <c r="AB2201" i="99"/>
  <c r="AA2201" i="99"/>
  <c r="X2201" i="99"/>
  <c r="AR2201" i="99" s="1"/>
  <c r="W2201" i="99"/>
  <c r="AL2201" i="99" s="1"/>
  <c r="V2201" i="99"/>
  <c r="AK2201" i="99" s="1"/>
  <c r="U2201" i="99"/>
  <c r="AO2201" i="99" s="1"/>
  <c r="T2201" i="99"/>
  <c r="O2201" i="99"/>
  <c r="J2201" i="99"/>
  <c r="A2201" i="99"/>
  <c r="Z2201" i="99" s="1"/>
  <c r="AT2197" i="99"/>
  <c r="AJ2197" i="99"/>
  <c r="AH2197" i="99"/>
  <c r="AG2197" i="99"/>
  <c r="AF2197" i="99"/>
  <c r="AE2197" i="99"/>
  <c r="AD2197" i="99"/>
  <c r="AC2197" i="99"/>
  <c r="AB2197" i="99"/>
  <c r="AA2197" i="99"/>
  <c r="X2197" i="99"/>
  <c r="W2197" i="99"/>
  <c r="AQ2197" i="99" s="1"/>
  <c r="V2197" i="99"/>
  <c r="U2197" i="99"/>
  <c r="AO2197" i="99" s="1"/>
  <c r="T2197" i="99"/>
  <c r="O2197" i="99"/>
  <c r="J2197" i="99"/>
  <c r="Y2197" i="99" s="1"/>
  <c r="AS2197" i="99" s="1"/>
  <c r="A2197" i="99"/>
  <c r="Z2197" i="99" s="1"/>
  <c r="AH2196" i="99"/>
  <c r="AG2196" i="99"/>
  <c r="AF2196" i="99"/>
  <c r="AE2196" i="99"/>
  <c r="AD2196" i="99"/>
  <c r="AC2196" i="99"/>
  <c r="AT2196" i="99" s="1"/>
  <c r="AB2196" i="99"/>
  <c r="AA2196" i="99"/>
  <c r="X2196" i="99"/>
  <c r="AR2196" i="99" s="1"/>
  <c r="W2196" i="99"/>
  <c r="AQ2196" i="99" s="1"/>
  <c r="V2196" i="99"/>
  <c r="U2196" i="99"/>
  <c r="AO2196" i="99" s="1"/>
  <c r="T2196" i="99"/>
  <c r="O2196" i="99"/>
  <c r="J2196" i="99"/>
  <c r="A2196" i="99"/>
  <c r="Z2196" i="99" s="1"/>
  <c r="AR2195" i="99"/>
  <c r="AQ2195" i="99"/>
  <c r="AL2195" i="99"/>
  <c r="AK2195" i="99"/>
  <c r="AH2195" i="99"/>
  <c r="AG2195" i="99"/>
  <c r="AF2195" i="99"/>
  <c r="AE2195" i="99"/>
  <c r="AD2195" i="99"/>
  <c r="AC2195" i="99"/>
  <c r="AT2195" i="99" s="1"/>
  <c r="AB2195" i="99"/>
  <c r="AA2195" i="99"/>
  <c r="X2195" i="99"/>
  <c r="AM2195" i="99" s="1"/>
  <c r="V2195" i="99"/>
  <c r="AP2195" i="99" s="1"/>
  <c r="U2195" i="99"/>
  <c r="T2195" i="99"/>
  <c r="O2195" i="99"/>
  <c r="J2195" i="99"/>
  <c r="A2195" i="99"/>
  <c r="Z2195" i="99" s="1"/>
  <c r="AM2194" i="99"/>
  <c r="AD2194" i="99"/>
  <c r="AC2194" i="99"/>
  <c r="AT2194" i="99" s="1"/>
  <c r="AB2194" i="99"/>
  <c r="AA2194" i="99"/>
  <c r="X2194" i="99"/>
  <c r="AR2194" i="99" s="1"/>
  <c r="W2194" i="99"/>
  <c r="V2194" i="99"/>
  <c r="AP2194" i="99" s="1"/>
  <c r="U2194" i="99"/>
  <c r="AJ2194" i="99" s="1"/>
  <c r="T2194" i="99"/>
  <c r="O2194" i="99"/>
  <c r="J2194" i="99"/>
  <c r="A2194" i="99"/>
  <c r="Z2194" i="99" s="1"/>
  <c r="AO2193" i="99"/>
  <c r="AD2193" i="99"/>
  <c r="AC2193" i="99"/>
  <c r="AT2193" i="99" s="1"/>
  <c r="AB2193" i="99"/>
  <c r="AA2193" i="99"/>
  <c r="X2193" i="99"/>
  <c r="AR2193" i="99" s="1"/>
  <c r="W2193" i="99"/>
  <c r="V2193" i="99"/>
  <c r="AP2193" i="99" s="1"/>
  <c r="U2193" i="99"/>
  <c r="AJ2193" i="99" s="1"/>
  <c r="T2193" i="99"/>
  <c r="O2193" i="99"/>
  <c r="J2193" i="99"/>
  <c r="A2193" i="99"/>
  <c r="Z2193" i="99" s="1"/>
  <c r="AM2192" i="99"/>
  <c r="AD2192" i="99"/>
  <c r="AC2192" i="99"/>
  <c r="AB2192" i="99"/>
  <c r="AA2192" i="99"/>
  <c r="X2192" i="99"/>
  <c r="AR2192" i="99" s="1"/>
  <c r="W2192" i="99"/>
  <c r="AQ2192" i="99" s="1"/>
  <c r="V2192" i="99"/>
  <c r="U2192" i="99"/>
  <c r="AJ2192" i="99" s="1"/>
  <c r="T2192" i="99"/>
  <c r="O2192" i="99"/>
  <c r="J2192" i="99"/>
  <c r="AK2191" i="99"/>
  <c r="AD2191" i="99"/>
  <c r="AC2191" i="99"/>
  <c r="AB2191" i="99"/>
  <c r="AA2191" i="99"/>
  <c r="X2191" i="99"/>
  <c r="W2191" i="99"/>
  <c r="AL2191" i="99" s="1"/>
  <c r="V2191" i="99"/>
  <c r="AP2191" i="99" s="1"/>
  <c r="U2191" i="99"/>
  <c r="AJ2191" i="99" s="1"/>
  <c r="T2191" i="99"/>
  <c r="O2191" i="99"/>
  <c r="J2191" i="99"/>
  <c r="AO2190" i="99"/>
  <c r="AM2190" i="99"/>
  <c r="AD2190" i="99"/>
  <c r="AC2190" i="99"/>
  <c r="AB2190" i="99"/>
  <c r="AA2190" i="99"/>
  <c r="X2190" i="99"/>
  <c r="AR2190" i="99" s="1"/>
  <c r="W2190" i="99"/>
  <c r="AQ2190" i="99" s="1"/>
  <c r="V2190" i="99"/>
  <c r="U2190" i="99"/>
  <c r="AJ2190" i="99" s="1"/>
  <c r="T2190" i="99"/>
  <c r="O2190" i="99"/>
  <c r="J2190" i="99"/>
  <c r="AO2189" i="99"/>
  <c r="AD2189" i="99"/>
  <c r="AC2189" i="99"/>
  <c r="AB2189" i="99"/>
  <c r="AA2189" i="99"/>
  <c r="X2189" i="99"/>
  <c r="AM2189" i="99" s="1"/>
  <c r="W2189" i="99"/>
  <c r="AQ2189" i="99" s="1"/>
  <c r="V2189" i="99"/>
  <c r="AK2189" i="99" s="1"/>
  <c r="U2189" i="99"/>
  <c r="AJ2189" i="99" s="1"/>
  <c r="T2189" i="99"/>
  <c r="O2189" i="99"/>
  <c r="J2189" i="99"/>
  <c r="AD2188" i="99"/>
  <c r="AC2188" i="99"/>
  <c r="AB2188" i="99"/>
  <c r="AA2188" i="99"/>
  <c r="X2188" i="99"/>
  <c r="AR2188" i="99" s="1"/>
  <c r="W2188" i="99"/>
  <c r="AQ2188" i="99" s="1"/>
  <c r="V2188" i="99"/>
  <c r="AK2188" i="99" s="1"/>
  <c r="U2188" i="99"/>
  <c r="AO2188" i="99" s="1"/>
  <c r="T2188" i="99"/>
  <c r="O2188" i="99"/>
  <c r="J2188" i="99"/>
  <c r="AY2187" i="99"/>
  <c r="AO2187" i="99"/>
  <c r="AM2187" i="99"/>
  <c r="AD2187" i="99"/>
  <c r="AC2187" i="99"/>
  <c r="AB2187" i="99"/>
  <c r="AA2187" i="99"/>
  <c r="X2187" i="99"/>
  <c r="AR2187" i="99" s="1"/>
  <c r="W2187" i="99"/>
  <c r="V2187" i="99"/>
  <c r="AP2187" i="99" s="1"/>
  <c r="U2187" i="99"/>
  <c r="AJ2187" i="99" s="1"/>
  <c r="T2187" i="99"/>
  <c r="O2187" i="99"/>
  <c r="J2187" i="99"/>
  <c r="AZ2186" i="99"/>
  <c r="AL2186" i="99"/>
  <c r="AD2186" i="99"/>
  <c r="AC2186" i="99"/>
  <c r="AB2186" i="99"/>
  <c r="AA2186" i="99"/>
  <c r="X2186" i="99"/>
  <c r="AM2186" i="99" s="1"/>
  <c r="W2186" i="99"/>
  <c r="AQ2186" i="99" s="1"/>
  <c r="V2186" i="99"/>
  <c r="U2186" i="99"/>
  <c r="AO2186" i="99" s="1"/>
  <c r="T2186" i="99"/>
  <c r="O2186" i="99"/>
  <c r="J2186" i="99"/>
  <c r="Y2186" i="99" s="1"/>
  <c r="AS2186" i="99" s="1"/>
  <c r="AZ2185" i="99"/>
  <c r="AD2185" i="99"/>
  <c r="AC2185" i="99"/>
  <c r="AB2185" i="99"/>
  <c r="AA2185" i="99"/>
  <c r="X2185" i="99"/>
  <c r="AM2185" i="99" s="1"/>
  <c r="W2185" i="99"/>
  <c r="AL2185" i="99" s="1"/>
  <c r="V2185" i="99"/>
  <c r="AP2185" i="99" s="1"/>
  <c r="U2185" i="99"/>
  <c r="AO2185" i="99" s="1"/>
  <c r="T2185" i="99"/>
  <c r="O2185" i="99"/>
  <c r="J2185" i="99"/>
  <c r="AQ2184" i="99"/>
  <c r="AL2184" i="99"/>
  <c r="AD2184" i="99"/>
  <c r="AC2184" i="99"/>
  <c r="AB2184" i="99"/>
  <c r="AA2184" i="99"/>
  <c r="X2184" i="99"/>
  <c r="AR2184" i="99" s="1"/>
  <c r="W2184" i="99"/>
  <c r="V2184" i="99"/>
  <c r="U2184" i="99"/>
  <c r="AJ2184" i="99" s="1"/>
  <c r="T2184" i="99"/>
  <c r="O2184" i="99"/>
  <c r="J2184" i="99"/>
  <c r="AQ2183" i="99"/>
  <c r="AD2183" i="99"/>
  <c r="AC2183" i="99"/>
  <c r="AB2183" i="99"/>
  <c r="AA2183" i="99"/>
  <c r="X2183" i="99"/>
  <c r="AR2183" i="99" s="1"/>
  <c r="W2183" i="99"/>
  <c r="AL2183" i="99" s="1"/>
  <c r="V2183" i="99"/>
  <c r="AK2183" i="99" s="1"/>
  <c r="U2183" i="99"/>
  <c r="T2183" i="99"/>
  <c r="O2183" i="99"/>
  <c r="J2183" i="99"/>
  <c r="Y2183" i="99" s="1"/>
  <c r="AS2183" i="99" s="1"/>
  <c r="AO2182" i="99"/>
  <c r="AM2182" i="99"/>
  <c r="AD2182" i="99"/>
  <c r="AC2182" i="99"/>
  <c r="AB2182" i="99"/>
  <c r="AA2182" i="99"/>
  <c r="X2182" i="99"/>
  <c r="AR2182" i="99" s="1"/>
  <c r="W2182" i="99"/>
  <c r="AQ2182" i="99" s="1"/>
  <c r="V2182" i="99"/>
  <c r="AP2182" i="99" s="1"/>
  <c r="U2182" i="99"/>
  <c r="AJ2182" i="99" s="1"/>
  <c r="T2182" i="99"/>
  <c r="O2182" i="99"/>
  <c r="J2182" i="99"/>
  <c r="AO2181" i="99"/>
  <c r="AM2181" i="99"/>
  <c r="AD2181" i="99"/>
  <c r="AC2181" i="99"/>
  <c r="AB2181" i="99"/>
  <c r="AA2181" i="99"/>
  <c r="X2181" i="99"/>
  <c r="AR2181" i="99" s="1"/>
  <c r="W2181" i="99"/>
  <c r="V2181" i="99"/>
  <c r="AP2181" i="99" s="1"/>
  <c r="U2181" i="99"/>
  <c r="AJ2181" i="99" s="1"/>
  <c r="T2181" i="99"/>
  <c r="O2181" i="99"/>
  <c r="J2181" i="99"/>
  <c r="AW2180" i="99"/>
  <c r="AL2180" i="99"/>
  <c r="AD2180" i="99"/>
  <c r="AC2180" i="99"/>
  <c r="AB2180" i="99"/>
  <c r="AA2180" i="99"/>
  <c r="X2180" i="99"/>
  <c r="AM2180" i="99" s="1"/>
  <c r="W2180" i="99"/>
  <c r="AQ2180" i="99" s="1"/>
  <c r="V2180" i="99"/>
  <c r="U2180" i="99"/>
  <c r="AO2180" i="99" s="1"/>
  <c r="T2180" i="99"/>
  <c r="O2180" i="99"/>
  <c r="J2180" i="99"/>
  <c r="Y2180" i="99" s="1"/>
  <c r="AS2180" i="99" s="1"/>
  <c r="AP2179" i="99"/>
  <c r="AD2179" i="99"/>
  <c r="AC2179" i="99"/>
  <c r="AB2179" i="99"/>
  <c r="AA2179" i="99"/>
  <c r="Y2179" i="99"/>
  <c r="AS2179" i="99" s="1"/>
  <c r="X2179" i="99"/>
  <c r="AM2179" i="99" s="1"/>
  <c r="W2179" i="99"/>
  <c r="AQ2179" i="99" s="1"/>
  <c r="V2179" i="99"/>
  <c r="AK2179" i="99" s="1"/>
  <c r="U2179" i="99"/>
  <c r="T2179" i="99"/>
  <c r="O2179" i="99"/>
  <c r="J2179" i="99"/>
  <c r="AP2178" i="99"/>
  <c r="AD2178" i="99"/>
  <c r="AC2178" i="99"/>
  <c r="AB2178" i="99"/>
  <c r="AA2178" i="99"/>
  <c r="X2178" i="99"/>
  <c r="W2178" i="99"/>
  <c r="AQ2178" i="99" s="1"/>
  <c r="V2178" i="99"/>
  <c r="AK2178" i="99" s="1"/>
  <c r="U2178" i="99"/>
  <c r="AJ2178" i="99" s="1"/>
  <c r="T2178" i="99"/>
  <c r="O2178" i="99"/>
  <c r="J2178" i="99"/>
  <c r="AD2177" i="99"/>
  <c r="AC2177" i="99"/>
  <c r="AB2177" i="99"/>
  <c r="AA2177" i="99"/>
  <c r="X2177" i="99"/>
  <c r="AM2177" i="99" s="1"/>
  <c r="W2177" i="99"/>
  <c r="AQ2177" i="99" s="1"/>
  <c r="V2177" i="99"/>
  <c r="AK2177" i="99" s="1"/>
  <c r="U2177" i="99"/>
  <c r="AJ2177" i="99" s="1"/>
  <c r="T2177" i="99"/>
  <c r="O2177" i="99"/>
  <c r="J2177" i="99"/>
  <c r="Y2177" i="99" s="1"/>
  <c r="AS2177" i="99" s="1"/>
  <c r="AW2176" i="99"/>
  <c r="AD2176" i="99"/>
  <c r="AC2176" i="99"/>
  <c r="AB2176" i="99"/>
  <c r="AA2176" i="99"/>
  <c r="X2176" i="99"/>
  <c r="AR2176" i="99" s="1"/>
  <c r="W2176" i="99"/>
  <c r="AL2176" i="99" s="1"/>
  <c r="V2176" i="99"/>
  <c r="AP2176" i="99" s="1"/>
  <c r="U2176" i="99"/>
  <c r="T2176" i="99"/>
  <c r="O2176" i="99"/>
  <c r="Y2176" i="99" s="1"/>
  <c r="AS2176" i="99" s="1"/>
  <c r="J2176" i="99"/>
  <c r="AO2175" i="99"/>
  <c r="AM2175" i="99"/>
  <c r="AD2175" i="99"/>
  <c r="AC2175" i="99"/>
  <c r="AB2175" i="99"/>
  <c r="AA2175" i="99"/>
  <c r="X2175" i="99"/>
  <c r="AR2175" i="99" s="1"/>
  <c r="W2175" i="99"/>
  <c r="V2175" i="99"/>
  <c r="AP2175" i="99" s="1"/>
  <c r="U2175" i="99"/>
  <c r="AJ2175" i="99" s="1"/>
  <c r="T2175" i="99"/>
  <c r="O2175" i="99"/>
  <c r="J2175" i="99"/>
  <c r="AD2174" i="99"/>
  <c r="AC2174" i="99"/>
  <c r="AB2174" i="99"/>
  <c r="AA2174" i="99"/>
  <c r="X2174" i="99"/>
  <c r="AR2174" i="99" s="1"/>
  <c r="W2174" i="99"/>
  <c r="AL2174" i="99" s="1"/>
  <c r="V2174" i="99"/>
  <c r="AP2174" i="99" s="1"/>
  <c r="U2174" i="99"/>
  <c r="AJ2174" i="99" s="1"/>
  <c r="T2174" i="99"/>
  <c r="O2174" i="99"/>
  <c r="J2174" i="99"/>
  <c r="AQ2173" i="99"/>
  <c r="AO2173" i="99"/>
  <c r="AD2173" i="99"/>
  <c r="AC2173" i="99"/>
  <c r="AB2173" i="99"/>
  <c r="AA2173" i="99"/>
  <c r="X2173" i="99"/>
  <c r="AR2173" i="99" s="1"/>
  <c r="W2173" i="99"/>
  <c r="AL2173" i="99" s="1"/>
  <c r="V2173" i="99"/>
  <c r="U2173" i="99"/>
  <c r="AJ2173" i="99" s="1"/>
  <c r="T2173" i="99"/>
  <c r="O2173" i="99"/>
  <c r="J2173" i="99"/>
  <c r="AD2172" i="99"/>
  <c r="AC2172" i="99"/>
  <c r="AB2172" i="99"/>
  <c r="AA2172" i="99"/>
  <c r="X2172" i="99"/>
  <c r="AR2172" i="99" s="1"/>
  <c r="W2172" i="99"/>
  <c r="V2172" i="99"/>
  <c r="AP2172" i="99" s="1"/>
  <c r="U2172" i="99"/>
  <c r="AO2172" i="99" s="1"/>
  <c r="T2172" i="99"/>
  <c r="O2172" i="99"/>
  <c r="J2172" i="99"/>
  <c r="AD2171" i="99"/>
  <c r="AC2171" i="99"/>
  <c r="AB2171" i="99"/>
  <c r="AA2171" i="99"/>
  <c r="X2171" i="99"/>
  <c r="AR2171" i="99" s="1"/>
  <c r="W2171" i="99"/>
  <c r="AL2171" i="99" s="1"/>
  <c r="V2171" i="99"/>
  <c r="AK2171" i="99" s="1"/>
  <c r="U2171" i="99"/>
  <c r="T2171" i="99"/>
  <c r="O2171" i="99"/>
  <c r="J2171" i="99"/>
  <c r="Y2171" i="99" s="1"/>
  <c r="AS2171" i="99" s="1"/>
  <c r="AJ2170" i="99"/>
  <c r="AD2170" i="99"/>
  <c r="AC2170" i="99"/>
  <c r="AB2170" i="99"/>
  <c r="AA2170" i="99"/>
  <c r="X2170" i="99"/>
  <c r="AR2170" i="99" s="1"/>
  <c r="W2170" i="99"/>
  <c r="AL2170" i="99" s="1"/>
  <c r="V2170" i="99"/>
  <c r="AP2170" i="99" s="1"/>
  <c r="U2170" i="99"/>
  <c r="AO2170" i="99" s="1"/>
  <c r="T2170" i="99"/>
  <c r="O2170" i="99"/>
  <c r="J2170" i="99"/>
  <c r="Y2170" i="99" s="1"/>
  <c r="AS2170" i="99" s="1"/>
  <c r="AO2169" i="99"/>
  <c r="AM2169" i="99"/>
  <c r="AD2169" i="99"/>
  <c r="AC2169" i="99"/>
  <c r="AB2169" i="99"/>
  <c r="AA2169" i="99"/>
  <c r="X2169" i="99"/>
  <c r="AR2169" i="99" s="1"/>
  <c r="W2169" i="99"/>
  <c r="AQ2169" i="99" s="1"/>
  <c r="V2169" i="99"/>
  <c r="AP2169" i="99" s="1"/>
  <c r="U2169" i="99"/>
  <c r="AJ2169" i="99" s="1"/>
  <c r="T2169" i="99"/>
  <c r="O2169" i="99"/>
  <c r="J2169" i="99"/>
  <c r="AD2168" i="99"/>
  <c r="AC2168" i="99"/>
  <c r="AB2168" i="99"/>
  <c r="AA2168" i="99"/>
  <c r="X2168" i="99"/>
  <c r="AR2168" i="99" s="1"/>
  <c r="W2168" i="99"/>
  <c r="AL2168" i="99" s="1"/>
  <c r="V2168" i="99"/>
  <c r="AP2168" i="99" s="1"/>
  <c r="U2168" i="99"/>
  <c r="T2168" i="99"/>
  <c r="O2168" i="99"/>
  <c r="Y2168" i="99" s="1"/>
  <c r="AS2168" i="99" s="1"/>
  <c r="J2168" i="99"/>
  <c r="AO2167" i="99"/>
  <c r="AM2167" i="99"/>
  <c r="AD2167" i="99"/>
  <c r="AC2167" i="99"/>
  <c r="AB2167" i="99"/>
  <c r="AA2167" i="99"/>
  <c r="X2167" i="99"/>
  <c r="AR2167" i="99" s="1"/>
  <c r="W2167" i="99"/>
  <c r="V2167" i="99"/>
  <c r="AP2167" i="99" s="1"/>
  <c r="U2167" i="99"/>
  <c r="AJ2167" i="99" s="1"/>
  <c r="T2167" i="99"/>
  <c r="O2167" i="99"/>
  <c r="J2167" i="99"/>
  <c r="AD2166" i="99"/>
  <c r="AC2166" i="99"/>
  <c r="AB2166" i="99"/>
  <c r="AA2166" i="99"/>
  <c r="X2166" i="99"/>
  <c r="AM2166" i="99" s="1"/>
  <c r="W2166" i="99"/>
  <c r="AL2166" i="99" s="1"/>
  <c r="V2166" i="99"/>
  <c r="AP2166" i="99" s="1"/>
  <c r="U2166" i="99"/>
  <c r="AO2166" i="99" s="1"/>
  <c r="T2166" i="99"/>
  <c r="O2166" i="99"/>
  <c r="J2166" i="99"/>
  <c r="AQ2165" i="99"/>
  <c r="AL2165" i="99"/>
  <c r="AD2165" i="99"/>
  <c r="AC2165" i="99"/>
  <c r="AB2165" i="99"/>
  <c r="AA2165" i="99"/>
  <c r="X2165" i="99"/>
  <c r="AR2165" i="99" s="1"/>
  <c r="W2165" i="99"/>
  <c r="V2165" i="99"/>
  <c r="U2165" i="99"/>
  <c r="AJ2165" i="99" s="1"/>
  <c r="T2165" i="99"/>
  <c r="O2165" i="99"/>
  <c r="J2165" i="99"/>
  <c r="AO2164" i="99"/>
  <c r="AD2164" i="99"/>
  <c r="AC2164" i="99"/>
  <c r="AB2164" i="99"/>
  <c r="AA2164" i="99"/>
  <c r="X2164" i="99"/>
  <c r="AR2164" i="99" s="1"/>
  <c r="W2164" i="99"/>
  <c r="AQ2164" i="99" s="1"/>
  <c r="V2164" i="99"/>
  <c r="U2164" i="99"/>
  <c r="AJ2164" i="99" s="1"/>
  <c r="T2164" i="99"/>
  <c r="O2164" i="99"/>
  <c r="J2164" i="99"/>
  <c r="AD2163" i="99"/>
  <c r="AC2163" i="99"/>
  <c r="AB2163" i="99"/>
  <c r="AA2163" i="99"/>
  <c r="X2163" i="99"/>
  <c r="AR2163" i="99" s="1"/>
  <c r="W2163" i="99"/>
  <c r="AQ2163" i="99" s="1"/>
  <c r="V2163" i="99"/>
  <c r="AP2163" i="99" s="1"/>
  <c r="U2163" i="99"/>
  <c r="AO2163" i="99" s="1"/>
  <c r="T2163" i="99"/>
  <c r="O2163" i="99"/>
  <c r="J2163" i="99"/>
  <c r="AO2162" i="99"/>
  <c r="AD2162" i="99"/>
  <c r="AC2162" i="99"/>
  <c r="AB2162" i="99"/>
  <c r="AA2162" i="99"/>
  <c r="X2162" i="99"/>
  <c r="W2162" i="99"/>
  <c r="AQ2162" i="99" s="1"/>
  <c r="V2162" i="99"/>
  <c r="U2162" i="99"/>
  <c r="AJ2162" i="99" s="1"/>
  <c r="T2162" i="99"/>
  <c r="O2162" i="99"/>
  <c r="J2162" i="99"/>
  <c r="AP2161" i="99"/>
  <c r="AD2161" i="99"/>
  <c r="AC2161" i="99"/>
  <c r="AB2161" i="99"/>
  <c r="AA2161" i="99"/>
  <c r="X2161" i="99"/>
  <c r="W2161" i="99"/>
  <c r="AQ2161" i="99" s="1"/>
  <c r="V2161" i="99"/>
  <c r="AK2161" i="99" s="1"/>
  <c r="U2161" i="99"/>
  <c r="AO2161" i="99" s="1"/>
  <c r="T2161" i="99"/>
  <c r="O2161" i="99"/>
  <c r="J2161" i="99"/>
  <c r="AR2160" i="99"/>
  <c r="AM2160" i="99"/>
  <c r="AD2160" i="99"/>
  <c r="AC2160" i="99"/>
  <c r="AB2160" i="99"/>
  <c r="AA2160" i="99"/>
  <c r="X2160" i="99"/>
  <c r="W2160" i="99"/>
  <c r="AQ2160" i="99" s="1"/>
  <c r="V2160" i="99"/>
  <c r="AK2160" i="99" s="1"/>
  <c r="U2160" i="99"/>
  <c r="T2160" i="99"/>
  <c r="O2160" i="99"/>
  <c r="J2160" i="99"/>
  <c r="Y2160" i="99" s="1"/>
  <c r="AS2160" i="99" s="1"/>
  <c r="AD2159" i="99"/>
  <c r="AC2159" i="99"/>
  <c r="AB2159" i="99"/>
  <c r="AA2159" i="99"/>
  <c r="X2159" i="99"/>
  <c r="AM2159" i="99" s="1"/>
  <c r="W2159" i="99"/>
  <c r="AQ2159" i="99" s="1"/>
  <c r="V2159" i="99"/>
  <c r="AK2159" i="99" s="1"/>
  <c r="U2159" i="99"/>
  <c r="AO2159" i="99" s="1"/>
  <c r="T2159" i="99"/>
  <c r="O2159" i="99"/>
  <c r="J2159" i="99"/>
  <c r="AD2158" i="99"/>
  <c r="AC2158" i="99"/>
  <c r="AB2158" i="99"/>
  <c r="AA2158" i="99"/>
  <c r="X2158" i="99"/>
  <c r="AR2158" i="99" s="1"/>
  <c r="W2158" i="99"/>
  <c r="AQ2158" i="99" s="1"/>
  <c r="V2158" i="99"/>
  <c r="AP2158" i="99" s="1"/>
  <c r="U2158" i="99"/>
  <c r="T2158" i="99"/>
  <c r="O2158" i="99"/>
  <c r="Y2158" i="99" s="1"/>
  <c r="AS2158" i="99" s="1"/>
  <c r="J2158" i="99"/>
  <c r="AD2157" i="99"/>
  <c r="AC2157" i="99"/>
  <c r="AB2157" i="99"/>
  <c r="AA2157" i="99"/>
  <c r="X2157" i="99"/>
  <c r="AR2157" i="99" s="1"/>
  <c r="W2157" i="99"/>
  <c r="AQ2157" i="99" s="1"/>
  <c r="V2157" i="99"/>
  <c r="U2157" i="99"/>
  <c r="AO2157" i="99" s="1"/>
  <c r="T2157" i="99"/>
  <c r="O2157" i="99"/>
  <c r="J2157" i="99"/>
  <c r="AD2156" i="99"/>
  <c r="AC2156" i="99"/>
  <c r="AB2156" i="99"/>
  <c r="AA2156" i="99"/>
  <c r="X2156" i="99"/>
  <c r="AR2156" i="99" s="1"/>
  <c r="W2156" i="99"/>
  <c r="AQ2156" i="99" s="1"/>
  <c r="V2156" i="99"/>
  <c r="AK2156" i="99" s="1"/>
  <c r="U2156" i="99"/>
  <c r="AO2156" i="99" s="1"/>
  <c r="T2156" i="99"/>
  <c r="O2156" i="99"/>
  <c r="J2156" i="99"/>
  <c r="AQ2155" i="99"/>
  <c r="AP2155" i="99"/>
  <c r="AO2155" i="99"/>
  <c r="AJ2155" i="99"/>
  <c r="AD2155" i="99"/>
  <c r="AC2155" i="99"/>
  <c r="AB2155" i="99"/>
  <c r="AA2155" i="99"/>
  <c r="X2155" i="99"/>
  <c r="AR2155" i="99" s="1"/>
  <c r="W2155" i="99"/>
  <c r="V2155" i="99"/>
  <c r="AK2155" i="99" s="1"/>
  <c r="T2155" i="99"/>
  <c r="Y2155" i="99" s="1"/>
  <c r="AS2155" i="99" s="1"/>
  <c r="O2155" i="99"/>
  <c r="J2155" i="99"/>
  <c r="AM2154" i="99"/>
  <c r="AD2154" i="99"/>
  <c r="AC2154" i="99"/>
  <c r="AB2154" i="99"/>
  <c r="AA2154" i="99"/>
  <c r="X2154" i="99"/>
  <c r="AR2154" i="99" s="1"/>
  <c r="W2154" i="99"/>
  <c r="AQ2154" i="99" s="1"/>
  <c r="V2154" i="99"/>
  <c r="AP2154" i="99" s="1"/>
  <c r="U2154" i="99"/>
  <c r="T2154" i="99"/>
  <c r="O2154" i="99"/>
  <c r="J2154" i="99"/>
  <c r="Y2154" i="99" s="1"/>
  <c r="AS2154" i="99" s="1"/>
  <c r="AN2153" i="99"/>
  <c r="AD2153" i="99"/>
  <c r="AC2153" i="99"/>
  <c r="AB2153" i="99"/>
  <c r="AA2153" i="99"/>
  <c r="X2153" i="99"/>
  <c r="AR2153" i="99" s="1"/>
  <c r="W2153" i="99"/>
  <c r="AQ2153" i="99" s="1"/>
  <c r="V2153" i="99"/>
  <c r="AP2153" i="99" s="1"/>
  <c r="U2153" i="99"/>
  <c r="AO2153" i="99" s="1"/>
  <c r="T2153" i="99"/>
  <c r="O2153" i="99"/>
  <c r="J2153" i="99"/>
  <c r="AN2152" i="99"/>
  <c r="AD2152" i="99"/>
  <c r="AC2152" i="99"/>
  <c r="AB2152" i="99"/>
  <c r="AA2152" i="99"/>
  <c r="X2152" i="99"/>
  <c r="AR2152" i="99" s="1"/>
  <c r="W2152" i="99"/>
  <c r="AQ2152" i="99" s="1"/>
  <c r="V2152" i="99"/>
  <c r="AP2152" i="99" s="1"/>
  <c r="U2152" i="99"/>
  <c r="AO2152" i="99" s="1"/>
  <c r="T2152" i="99"/>
  <c r="O2152" i="99"/>
  <c r="J2152" i="99"/>
  <c r="AR2151" i="99"/>
  <c r="AN2151" i="99"/>
  <c r="AD2151" i="99"/>
  <c r="AC2151" i="99"/>
  <c r="AB2151" i="99"/>
  <c r="AA2151" i="99"/>
  <c r="X2151" i="99"/>
  <c r="W2151" i="99"/>
  <c r="AQ2151" i="99" s="1"/>
  <c r="V2151" i="99"/>
  <c r="AP2151" i="99" s="1"/>
  <c r="U2151" i="99"/>
  <c r="AO2151" i="99" s="1"/>
  <c r="T2151" i="99"/>
  <c r="O2151" i="99"/>
  <c r="J2151" i="99"/>
  <c r="Y2151" i="99" s="1"/>
  <c r="AS2151" i="99" s="1"/>
  <c r="AN2150" i="99"/>
  <c r="AD2150" i="99"/>
  <c r="AC2150" i="99"/>
  <c r="AB2150" i="99"/>
  <c r="AA2150" i="99"/>
  <c r="Y2150" i="99"/>
  <c r="AS2150" i="99" s="1"/>
  <c r="X2150" i="99"/>
  <c r="AR2150" i="99" s="1"/>
  <c r="W2150" i="99"/>
  <c r="AQ2150" i="99" s="1"/>
  <c r="V2150" i="99"/>
  <c r="AP2150" i="99" s="1"/>
  <c r="U2150" i="99"/>
  <c r="AO2150" i="99" s="1"/>
  <c r="T2150" i="99"/>
  <c r="O2150" i="99"/>
  <c r="J2150" i="99"/>
  <c r="AZ2149" i="99"/>
  <c r="AU2149" i="99"/>
  <c r="AN2149" i="99"/>
  <c r="AD2149" i="99"/>
  <c r="AC2149" i="99"/>
  <c r="AB2149" i="99"/>
  <c r="AA2149" i="99"/>
  <c r="X2149" i="99"/>
  <c r="AR2149" i="99" s="1"/>
  <c r="W2149" i="99"/>
  <c r="AQ2149" i="99" s="1"/>
  <c r="V2149" i="99"/>
  <c r="AP2149" i="99" s="1"/>
  <c r="U2149" i="99"/>
  <c r="AO2149" i="99" s="1"/>
  <c r="T2149" i="99"/>
  <c r="O2149" i="99"/>
  <c r="J2149" i="99"/>
  <c r="Y2149" i="99" s="1"/>
  <c r="AS2149" i="99" s="1"/>
  <c r="AZ2148" i="99"/>
  <c r="AU2148" i="99"/>
  <c r="AN2148" i="99"/>
  <c r="AD2148" i="99"/>
  <c r="AC2148" i="99"/>
  <c r="AB2148" i="99"/>
  <c r="AA2148" i="99"/>
  <c r="X2148" i="99"/>
  <c r="AR2148" i="99" s="1"/>
  <c r="W2148" i="99"/>
  <c r="AQ2148" i="99" s="1"/>
  <c r="V2148" i="99"/>
  <c r="AP2148" i="99" s="1"/>
  <c r="U2148" i="99"/>
  <c r="AO2148" i="99" s="1"/>
  <c r="T2148" i="99"/>
  <c r="O2148" i="99"/>
  <c r="J2148" i="99"/>
  <c r="Y2148" i="99" s="1"/>
  <c r="AS2148" i="99" s="1"/>
  <c r="AV2147" i="99"/>
  <c r="AV2183" i="99" s="1"/>
  <c r="AZ2183" i="99" s="1"/>
  <c r="AN2147" i="99"/>
  <c r="AD2147" i="99"/>
  <c r="AC2147" i="99"/>
  <c r="AB2147" i="99"/>
  <c r="AA2147" i="99"/>
  <c r="X2147" i="99"/>
  <c r="AR2147" i="99" s="1"/>
  <c r="W2147" i="99"/>
  <c r="AQ2147" i="99" s="1"/>
  <c r="V2147" i="99"/>
  <c r="AP2147" i="99" s="1"/>
  <c r="U2147" i="99"/>
  <c r="AO2147" i="99" s="1"/>
  <c r="T2147" i="99"/>
  <c r="O2147" i="99"/>
  <c r="Y2147" i="99" s="1"/>
  <c r="AS2147" i="99" s="1"/>
  <c r="J2147" i="99"/>
  <c r="AV2146" i="99"/>
  <c r="AV2182" i="99" s="1"/>
  <c r="AZ2182" i="99" s="1"/>
  <c r="AN2146" i="99"/>
  <c r="AD2146" i="99"/>
  <c r="AC2146" i="99"/>
  <c r="AB2146" i="99"/>
  <c r="AA2146" i="99"/>
  <c r="Y2146" i="99"/>
  <c r="AS2146" i="99" s="1"/>
  <c r="X2146" i="99"/>
  <c r="AR2146" i="99" s="1"/>
  <c r="W2146" i="99"/>
  <c r="AQ2146" i="99" s="1"/>
  <c r="V2146" i="99"/>
  <c r="AP2146" i="99" s="1"/>
  <c r="U2146" i="99"/>
  <c r="AO2146" i="99" s="1"/>
  <c r="T2146" i="99"/>
  <c r="O2146" i="99"/>
  <c r="J2146" i="99"/>
  <c r="AZ2145" i="99"/>
  <c r="AV2145" i="99"/>
  <c r="AV2181" i="99" s="1"/>
  <c r="AZ2181" i="99" s="1"/>
  <c r="AN2145" i="99"/>
  <c r="AD2145" i="99"/>
  <c r="AC2145" i="99"/>
  <c r="AB2145" i="99"/>
  <c r="AA2145" i="99"/>
  <c r="X2145" i="99"/>
  <c r="AR2145" i="99" s="1"/>
  <c r="W2145" i="99"/>
  <c r="AQ2145" i="99" s="1"/>
  <c r="V2145" i="99"/>
  <c r="AP2145" i="99" s="1"/>
  <c r="U2145" i="99"/>
  <c r="AO2145" i="99" s="1"/>
  <c r="T2145" i="99"/>
  <c r="O2145" i="99"/>
  <c r="J2145" i="99"/>
  <c r="Y2145" i="99" s="1"/>
  <c r="AS2145" i="99" s="1"/>
  <c r="AV2144" i="99"/>
  <c r="AP2144" i="99"/>
  <c r="AN2144" i="99"/>
  <c r="AD2144" i="99"/>
  <c r="AC2144" i="99"/>
  <c r="AB2144" i="99"/>
  <c r="AA2144" i="99"/>
  <c r="X2144" i="99"/>
  <c r="AR2144" i="99" s="1"/>
  <c r="W2144" i="99"/>
  <c r="AQ2144" i="99" s="1"/>
  <c r="U2144" i="99"/>
  <c r="AO2144" i="99" s="1"/>
  <c r="T2144" i="99"/>
  <c r="O2144" i="99"/>
  <c r="J2144" i="99"/>
  <c r="AV2143" i="99"/>
  <c r="AO2143" i="99"/>
  <c r="AN2143" i="99"/>
  <c r="AD2143" i="99"/>
  <c r="AC2143" i="99"/>
  <c r="AB2143" i="99"/>
  <c r="AA2143" i="99"/>
  <c r="X2143" i="99"/>
  <c r="AR2143" i="99" s="1"/>
  <c r="W2143" i="99"/>
  <c r="AQ2143" i="99" s="1"/>
  <c r="V2143" i="99"/>
  <c r="AP2143" i="99" s="1"/>
  <c r="U2143" i="99"/>
  <c r="T2143" i="99"/>
  <c r="O2143" i="99"/>
  <c r="J2143" i="99"/>
  <c r="Y2143" i="99" s="1"/>
  <c r="AS2143" i="99" s="1"/>
  <c r="AV2142" i="99"/>
  <c r="AN2142" i="99"/>
  <c r="AD2142" i="99"/>
  <c r="AC2142" i="99"/>
  <c r="AB2142" i="99"/>
  <c r="AA2142" i="99"/>
  <c r="Y2142" i="99"/>
  <c r="AS2142" i="99" s="1"/>
  <c r="X2142" i="99"/>
  <c r="AR2142" i="99" s="1"/>
  <c r="W2142" i="99"/>
  <c r="AQ2142" i="99" s="1"/>
  <c r="V2142" i="99"/>
  <c r="AP2142" i="99" s="1"/>
  <c r="U2142" i="99"/>
  <c r="AO2142" i="99" s="1"/>
  <c r="T2142" i="99"/>
  <c r="O2142" i="99"/>
  <c r="J2142" i="99"/>
  <c r="AX2141" i="99"/>
  <c r="AZ2141" i="99" s="1"/>
  <c r="AV2141" i="99"/>
  <c r="AV2177" i="99" s="1"/>
  <c r="AZ2177" i="99" s="1"/>
  <c r="AN2141" i="99"/>
  <c r="AD2141" i="99"/>
  <c r="AC2141" i="99"/>
  <c r="AB2141" i="99"/>
  <c r="AA2141" i="99"/>
  <c r="X2141" i="99"/>
  <c r="AR2141" i="99" s="1"/>
  <c r="W2141" i="99"/>
  <c r="AQ2141" i="99" s="1"/>
  <c r="V2141" i="99"/>
  <c r="AP2141" i="99" s="1"/>
  <c r="U2141" i="99"/>
  <c r="AO2141" i="99" s="1"/>
  <c r="T2141" i="99"/>
  <c r="O2141" i="99"/>
  <c r="J2141" i="99"/>
  <c r="AN2140" i="99"/>
  <c r="AD2140" i="99"/>
  <c r="AC2140" i="99"/>
  <c r="AB2140" i="99"/>
  <c r="AA2140" i="99"/>
  <c r="Y2140" i="99"/>
  <c r="AS2140" i="99" s="1"/>
  <c r="X2140" i="99"/>
  <c r="AR2140" i="99" s="1"/>
  <c r="W2140" i="99"/>
  <c r="AQ2140" i="99" s="1"/>
  <c r="V2140" i="99"/>
  <c r="AP2140" i="99" s="1"/>
  <c r="U2140" i="99"/>
  <c r="AO2140" i="99" s="1"/>
  <c r="T2140" i="99"/>
  <c r="O2140" i="99"/>
  <c r="J2140" i="99"/>
  <c r="A2140" i="99"/>
  <c r="Z2140" i="99" s="1"/>
  <c r="AN2139" i="99"/>
  <c r="AD2139" i="99"/>
  <c r="AC2139" i="99"/>
  <c r="AB2139" i="99"/>
  <c r="AA2139" i="99"/>
  <c r="X2139" i="99"/>
  <c r="AR2139" i="99" s="1"/>
  <c r="W2139" i="99"/>
  <c r="AQ2139" i="99" s="1"/>
  <c r="V2139" i="99"/>
  <c r="AP2139" i="99" s="1"/>
  <c r="U2139" i="99"/>
  <c r="AO2139" i="99" s="1"/>
  <c r="T2139" i="99"/>
  <c r="O2139" i="99"/>
  <c r="J2139" i="99"/>
  <c r="A2139" i="99"/>
  <c r="AN2138" i="99"/>
  <c r="AD2138" i="99"/>
  <c r="AC2138" i="99"/>
  <c r="AB2138" i="99"/>
  <c r="AA2138" i="99"/>
  <c r="Z2138" i="99"/>
  <c r="X2138" i="99"/>
  <c r="AR2138" i="99" s="1"/>
  <c r="W2138" i="99"/>
  <c r="AQ2138" i="99" s="1"/>
  <c r="V2138" i="99"/>
  <c r="AP2138" i="99" s="1"/>
  <c r="U2138" i="99"/>
  <c r="AO2138" i="99" s="1"/>
  <c r="T2138" i="99"/>
  <c r="O2138" i="99"/>
  <c r="J2138" i="99"/>
  <c r="J2128" i="99"/>
  <c r="AZ2067" i="99" s="1"/>
  <c r="J2127" i="99"/>
  <c r="P2126" i="99"/>
  <c r="O2126" i="99"/>
  <c r="Q2126" i="99" s="1"/>
  <c r="J2126" i="99"/>
  <c r="V2125" i="99"/>
  <c r="P2125" i="99"/>
  <c r="O2125" i="99"/>
  <c r="J2125" i="99"/>
  <c r="P2124" i="99"/>
  <c r="O2124" i="99"/>
  <c r="J2124" i="99"/>
  <c r="F2123" i="99" s="1"/>
  <c r="AO2121" i="99"/>
  <c r="AD2121" i="99"/>
  <c r="AC2121" i="99"/>
  <c r="AT2121" i="99" s="1"/>
  <c r="AB2121" i="99"/>
  <c r="AA2121" i="99"/>
  <c r="X2121" i="99"/>
  <c r="AM2121" i="99" s="1"/>
  <c r="W2121" i="99"/>
  <c r="AL2121" i="99" s="1"/>
  <c r="V2121" i="99"/>
  <c r="AP2121" i="99" s="1"/>
  <c r="U2121" i="99"/>
  <c r="AJ2121" i="99" s="1"/>
  <c r="T2121" i="99"/>
  <c r="O2121" i="99"/>
  <c r="J2121" i="99"/>
  <c r="A2121" i="99"/>
  <c r="Z2121" i="99" s="1"/>
  <c r="AQ2120" i="99"/>
  <c r="AL2120" i="99"/>
  <c r="AD2120" i="99"/>
  <c r="AC2120" i="99"/>
  <c r="AT2120" i="99" s="1"/>
  <c r="AB2120" i="99"/>
  <c r="AA2120" i="99"/>
  <c r="X2120" i="99"/>
  <c r="AR2120" i="99" s="1"/>
  <c r="W2120" i="99"/>
  <c r="V2120" i="99"/>
  <c r="U2120" i="99"/>
  <c r="AJ2120" i="99" s="1"/>
  <c r="T2120" i="99"/>
  <c r="O2120" i="99"/>
  <c r="J2120" i="99"/>
  <c r="A2120" i="99"/>
  <c r="Z2120" i="99" s="1"/>
  <c r="AQ2119" i="99"/>
  <c r="AD2119" i="99"/>
  <c r="AC2119" i="99"/>
  <c r="AT2119" i="99" s="1"/>
  <c r="AB2119" i="99"/>
  <c r="AA2119" i="99"/>
  <c r="X2119" i="99"/>
  <c r="AR2119" i="99" s="1"/>
  <c r="W2119" i="99"/>
  <c r="AL2119" i="99" s="1"/>
  <c r="V2119" i="99"/>
  <c r="AP2119" i="99" s="1"/>
  <c r="U2119" i="99"/>
  <c r="AJ2119" i="99" s="1"/>
  <c r="T2119" i="99"/>
  <c r="O2119" i="99"/>
  <c r="J2119" i="99"/>
  <c r="A2119" i="99"/>
  <c r="Z2119" i="99" s="1"/>
  <c r="AQ2115" i="99"/>
  <c r="AL2115" i="99"/>
  <c r="AH2115" i="99"/>
  <c r="AG2115" i="99"/>
  <c r="AG2194" i="99" s="1"/>
  <c r="AF2115" i="99"/>
  <c r="AE2115" i="99"/>
  <c r="AD2115" i="99"/>
  <c r="AC2115" i="99"/>
  <c r="AT2115" i="99" s="1"/>
  <c r="AB2115" i="99"/>
  <c r="AA2115" i="99"/>
  <c r="X2115" i="99"/>
  <c r="AR2115" i="99" s="1"/>
  <c r="W2115" i="99"/>
  <c r="V2115" i="99"/>
  <c r="U2115" i="99"/>
  <c r="AJ2115" i="99" s="1"/>
  <c r="T2115" i="99"/>
  <c r="O2115" i="99"/>
  <c r="J2115" i="99"/>
  <c r="A2115" i="99"/>
  <c r="Z2115" i="99" s="1"/>
  <c r="AQ2114" i="99"/>
  <c r="AH2114" i="99"/>
  <c r="AG2114" i="99"/>
  <c r="AF2114" i="99"/>
  <c r="AE2114" i="99"/>
  <c r="AD2114" i="99"/>
  <c r="AC2114" i="99"/>
  <c r="AT2114" i="99" s="1"/>
  <c r="AB2114" i="99"/>
  <c r="AA2114" i="99"/>
  <c r="X2114" i="99"/>
  <c r="W2114" i="99"/>
  <c r="AL2114" i="99" s="1"/>
  <c r="V2114" i="99"/>
  <c r="AP2114" i="99" s="1"/>
  <c r="U2114" i="99"/>
  <c r="AJ2114" i="99" s="1"/>
  <c r="T2114" i="99"/>
  <c r="O2114" i="99"/>
  <c r="J2114" i="99"/>
  <c r="A2114" i="99"/>
  <c r="Z2114" i="99" s="1"/>
  <c r="AT2113" i="99"/>
  <c r="AQ2113" i="99"/>
  <c r="AM2113" i="99"/>
  <c r="AL2113" i="99"/>
  <c r="AH2113" i="99"/>
  <c r="AG2113" i="99"/>
  <c r="AF2113" i="99"/>
  <c r="AE2113" i="99"/>
  <c r="AD2113" i="99"/>
  <c r="AC2113" i="99"/>
  <c r="AB2113" i="99"/>
  <c r="AA2113" i="99"/>
  <c r="X2113" i="99"/>
  <c r="AR2113" i="99" s="1"/>
  <c r="V2113" i="99"/>
  <c r="U2113" i="99"/>
  <c r="AJ2113" i="99" s="1"/>
  <c r="T2113" i="99"/>
  <c r="O2113" i="99"/>
  <c r="J2113" i="99"/>
  <c r="A2113" i="99"/>
  <c r="Z2113" i="99" s="1"/>
  <c r="AT2112" i="99"/>
  <c r="AJ2112" i="99"/>
  <c r="AD2112" i="99"/>
  <c r="AC2112" i="99"/>
  <c r="AB2112" i="99"/>
  <c r="AA2112" i="99"/>
  <c r="X2112" i="99"/>
  <c r="AR2112" i="99" s="1"/>
  <c r="W2112" i="99"/>
  <c r="AL2112" i="99" s="1"/>
  <c r="V2112" i="99"/>
  <c r="AK2112" i="99" s="1"/>
  <c r="U2112" i="99"/>
  <c r="AO2112" i="99" s="1"/>
  <c r="T2112" i="99"/>
  <c r="O2112" i="99"/>
  <c r="J2112" i="99"/>
  <c r="A2112" i="99"/>
  <c r="Z2112" i="99" s="1"/>
  <c r="AD2111" i="99"/>
  <c r="AC2111" i="99"/>
  <c r="AT2111" i="99" s="1"/>
  <c r="AB2111" i="99"/>
  <c r="AA2111" i="99"/>
  <c r="X2111" i="99"/>
  <c r="AM2111" i="99" s="1"/>
  <c r="W2111" i="99"/>
  <c r="AQ2111" i="99" s="1"/>
  <c r="V2111" i="99"/>
  <c r="AK2111" i="99" s="1"/>
  <c r="U2111" i="99"/>
  <c r="T2111" i="99"/>
  <c r="O2111" i="99"/>
  <c r="J2111" i="99"/>
  <c r="Y2111" i="99" s="1"/>
  <c r="AS2111" i="99" s="1"/>
  <c r="A2111" i="99"/>
  <c r="Z2111" i="99" s="1"/>
  <c r="AD2110" i="99"/>
  <c r="AC2110" i="99"/>
  <c r="AB2110" i="99"/>
  <c r="AA2110" i="99"/>
  <c r="X2110" i="99"/>
  <c r="AR2110" i="99" s="1"/>
  <c r="W2110" i="99"/>
  <c r="AQ2110" i="99" s="1"/>
  <c r="V2110" i="99"/>
  <c r="AK2110" i="99" s="1"/>
  <c r="U2110" i="99"/>
  <c r="AO2110" i="99" s="1"/>
  <c r="T2110" i="99"/>
  <c r="O2110" i="99"/>
  <c r="J2110" i="99"/>
  <c r="AP2109" i="99"/>
  <c r="AO2109" i="99"/>
  <c r="AD2109" i="99"/>
  <c r="AC2109" i="99"/>
  <c r="AB2109" i="99"/>
  <c r="AA2109" i="99"/>
  <c r="X2109" i="99"/>
  <c r="AM2109" i="99" s="1"/>
  <c r="W2109" i="99"/>
  <c r="AQ2109" i="99" s="1"/>
  <c r="V2109" i="99"/>
  <c r="AK2109" i="99" s="1"/>
  <c r="U2109" i="99"/>
  <c r="AJ2109" i="99" s="1"/>
  <c r="T2109" i="99"/>
  <c r="O2109" i="99"/>
  <c r="J2109" i="99"/>
  <c r="AD2108" i="99"/>
  <c r="AC2108" i="99"/>
  <c r="AB2108" i="99"/>
  <c r="AA2108" i="99"/>
  <c r="X2108" i="99"/>
  <c r="AR2108" i="99" s="1"/>
  <c r="W2108" i="99"/>
  <c r="AQ2108" i="99" s="1"/>
  <c r="V2108" i="99"/>
  <c r="AK2108" i="99" s="1"/>
  <c r="U2108" i="99"/>
  <c r="AO2108" i="99" s="1"/>
  <c r="T2108" i="99"/>
  <c r="O2108" i="99"/>
  <c r="J2108" i="99"/>
  <c r="AO2107" i="99"/>
  <c r="AM2107" i="99"/>
  <c r="AD2107" i="99"/>
  <c r="AC2107" i="99"/>
  <c r="AB2107" i="99"/>
  <c r="AA2107" i="99"/>
  <c r="X2107" i="99"/>
  <c r="AR2107" i="99" s="1"/>
  <c r="W2107" i="99"/>
  <c r="AQ2107" i="99" s="1"/>
  <c r="V2107" i="99"/>
  <c r="U2107" i="99"/>
  <c r="AJ2107" i="99" s="1"/>
  <c r="T2107" i="99"/>
  <c r="O2107" i="99"/>
  <c r="J2107" i="99"/>
  <c r="Y2107" i="99" s="1"/>
  <c r="AS2107" i="99" s="1"/>
  <c r="AO2106" i="99"/>
  <c r="AD2106" i="99"/>
  <c r="AC2106" i="99"/>
  <c r="AB2106" i="99"/>
  <c r="AA2106" i="99"/>
  <c r="X2106" i="99"/>
  <c r="AR2106" i="99" s="1"/>
  <c r="W2106" i="99"/>
  <c r="V2106" i="99"/>
  <c r="AP2106" i="99" s="1"/>
  <c r="U2106" i="99"/>
  <c r="AJ2106" i="99" s="1"/>
  <c r="T2106" i="99"/>
  <c r="O2106" i="99"/>
  <c r="J2106" i="99"/>
  <c r="AY2105" i="99"/>
  <c r="AD2105" i="99"/>
  <c r="AC2105" i="99"/>
  <c r="AB2105" i="99"/>
  <c r="AA2105" i="99"/>
  <c r="X2105" i="99"/>
  <c r="AR2105" i="99" s="1"/>
  <c r="W2105" i="99"/>
  <c r="AQ2105" i="99" s="1"/>
  <c r="V2105" i="99"/>
  <c r="AK2105" i="99" s="1"/>
  <c r="U2105" i="99"/>
  <c r="AO2105" i="99" s="1"/>
  <c r="T2105" i="99"/>
  <c r="O2105" i="99"/>
  <c r="J2105" i="99"/>
  <c r="AZ2104" i="99"/>
  <c r="AP2104" i="99"/>
  <c r="AK2104" i="99"/>
  <c r="AD2104" i="99"/>
  <c r="AC2104" i="99"/>
  <c r="AB2104" i="99"/>
  <c r="AA2104" i="99"/>
  <c r="X2104" i="99"/>
  <c r="AR2104" i="99" s="1"/>
  <c r="W2104" i="99"/>
  <c r="V2104" i="99"/>
  <c r="U2104" i="99"/>
  <c r="AJ2104" i="99" s="1"/>
  <c r="T2104" i="99"/>
  <c r="O2104" i="99"/>
  <c r="J2104" i="99"/>
  <c r="AZ2103" i="99"/>
  <c r="AO2103" i="99"/>
  <c r="AD2103" i="99"/>
  <c r="AC2103" i="99"/>
  <c r="AB2103" i="99"/>
  <c r="AA2103" i="99"/>
  <c r="X2103" i="99"/>
  <c r="AM2103" i="99" s="1"/>
  <c r="W2103" i="99"/>
  <c r="AQ2103" i="99" s="1"/>
  <c r="V2103" i="99"/>
  <c r="U2103" i="99"/>
  <c r="AJ2103" i="99" s="1"/>
  <c r="T2103" i="99"/>
  <c r="O2103" i="99"/>
  <c r="J2103" i="99"/>
  <c r="AQ2102" i="99"/>
  <c r="AD2102" i="99"/>
  <c r="AC2102" i="99"/>
  <c r="AB2102" i="99"/>
  <c r="AA2102" i="99"/>
  <c r="X2102" i="99"/>
  <c r="AR2102" i="99" s="1"/>
  <c r="W2102" i="99"/>
  <c r="AL2102" i="99" s="1"/>
  <c r="V2102" i="99"/>
  <c r="AK2102" i="99" s="1"/>
  <c r="U2102" i="99"/>
  <c r="AO2102" i="99" s="1"/>
  <c r="T2102" i="99"/>
  <c r="O2102" i="99"/>
  <c r="J2102" i="99"/>
  <c r="AD2101" i="99"/>
  <c r="AC2101" i="99"/>
  <c r="AB2101" i="99"/>
  <c r="AA2101" i="99"/>
  <c r="X2101" i="99"/>
  <c r="AR2101" i="99" s="1"/>
  <c r="W2101" i="99"/>
  <c r="AQ2101" i="99" s="1"/>
  <c r="V2101" i="99"/>
  <c r="AK2101" i="99" s="1"/>
  <c r="U2101" i="99"/>
  <c r="AO2101" i="99" s="1"/>
  <c r="T2101" i="99"/>
  <c r="O2101" i="99"/>
  <c r="J2101" i="99"/>
  <c r="AL2100" i="99"/>
  <c r="AD2100" i="99"/>
  <c r="AC2100" i="99"/>
  <c r="AB2100" i="99"/>
  <c r="AA2100" i="99"/>
  <c r="X2100" i="99"/>
  <c r="AR2100" i="99" s="1"/>
  <c r="W2100" i="99"/>
  <c r="AQ2100" i="99" s="1"/>
  <c r="V2100" i="99"/>
  <c r="AK2100" i="99" s="1"/>
  <c r="U2100" i="99"/>
  <c r="AO2100" i="99" s="1"/>
  <c r="T2100" i="99"/>
  <c r="O2100" i="99"/>
  <c r="J2100" i="99"/>
  <c r="AD2099" i="99"/>
  <c r="AC2099" i="99"/>
  <c r="AB2099" i="99"/>
  <c r="AA2099" i="99"/>
  <c r="X2099" i="99"/>
  <c r="AR2099" i="99" s="1"/>
  <c r="W2099" i="99"/>
  <c r="AQ2099" i="99" s="1"/>
  <c r="V2099" i="99"/>
  <c r="AK2099" i="99" s="1"/>
  <c r="U2099" i="99"/>
  <c r="AO2099" i="99" s="1"/>
  <c r="T2099" i="99"/>
  <c r="O2099" i="99"/>
  <c r="J2099" i="99"/>
  <c r="AW2098" i="99"/>
  <c r="AM2098" i="99"/>
  <c r="AD2098" i="99"/>
  <c r="AC2098" i="99"/>
  <c r="AB2098" i="99"/>
  <c r="AA2098" i="99"/>
  <c r="X2098" i="99"/>
  <c r="AR2098" i="99" s="1"/>
  <c r="W2098" i="99"/>
  <c r="V2098" i="99"/>
  <c r="AK2098" i="99" s="1"/>
  <c r="U2098" i="99"/>
  <c r="AJ2098" i="99" s="1"/>
  <c r="T2098" i="99"/>
  <c r="O2098" i="99"/>
  <c r="J2098" i="99"/>
  <c r="Y2098" i="99" s="1"/>
  <c r="AS2098" i="99" s="1"/>
  <c r="AO2097" i="99"/>
  <c r="AD2097" i="99"/>
  <c r="AC2097" i="99"/>
  <c r="AB2097" i="99"/>
  <c r="AA2097" i="99"/>
  <c r="X2097" i="99"/>
  <c r="AR2097" i="99" s="1"/>
  <c r="W2097" i="99"/>
  <c r="AQ2097" i="99" s="1"/>
  <c r="V2097" i="99"/>
  <c r="U2097" i="99"/>
  <c r="AJ2097" i="99" s="1"/>
  <c r="T2097" i="99"/>
  <c r="O2097" i="99"/>
  <c r="J2097" i="99"/>
  <c r="AM2096" i="99"/>
  <c r="AD2096" i="99"/>
  <c r="AC2096" i="99"/>
  <c r="AB2096" i="99"/>
  <c r="AA2096" i="99"/>
  <c r="X2096" i="99"/>
  <c r="AR2096" i="99" s="1"/>
  <c r="W2096" i="99"/>
  <c r="AQ2096" i="99" s="1"/>
  <c r="V2096" i="99"/>
  <c r="AP2096" i="99" s="1"/>
  <c r="U2096" i="99"/>
  <c r="T2096" i="99"/>
  <c r="O2096" i="99"/>
  <c r="J2096" i="99"/>
  <c r="Y2096" i="99" s="1"/>
  <c r="AS2096" i="99" s="1"/>
  <c r="AM2095" i="99"/>
  <c r="AD2095" i="99"/>
  <c r="AC2095" i="99"/>
  <c r="AB2095" i="99"/>
  <c r="AA2095" i="99"/>
  <c r="X2095" i="99"/>
  <c r="AR2095" i="99" s="1"/>
  <c r="W2095" i="99"/>
  <c r="AL2095" i="99" s="1"/>
  <c r="V2095" i="99"/>
  <c r="AP2095" i="99" s="1"/>
  <c r="U2095" i="99"/>
  <c r="AJ2095" i="99" s="1"/>
  <c r="T2095" i="99"/>
  <c r="O2095" i="99"/>
  <c r="Y2095" i="99" s="1"/>
  <c r="AS2095" i="99" s="1"/>
  <c r="J2095" i="99"/>
  <c r="AW2094" i="99"/>
  <c r="AP2094" i="99"/>
  <c r="AO2094" i="99"/>
  <c r="AD2094" i="99"/>
  <c r="AC2094" i="99"/>
  <c r="AB2094" i="99"/>
  <c r="AA2094" i="99"/>
  <c r="X2094" i="99"/>
  <c r="AM2094" i="99" s="1"/>
  <c r="W2094" i="99"/>
  <c r="AQ2094" i="99" s="1"/>
  <c r="V2094" i="99"/>
  <c r="AK2094" i="99" s="1"/>
  <c r="U2094" i="99"/>
  <c r="AJ2094" i="99" s="1"/>
  <c r="T2094" i="99"/>
  <c r="O2094" i="99"/>
  <c r="J2094" i="99"/>
  <c r="AD2093" i="99"/>
  <c r="AC2093" i="99"/>
  <c r="AB2093" i="99"/>
  <c r="AA2093" i="99"/>
  <c r="X2093" i="99"/>
  <c r="AR2093" i="99" s="1"/>
  <c r="W2093" i="99"/>
  <c r="AQ2093" i="99" s="1"/>
  <c r="V2093" i="99"/>
  <c r="AK2093" i="99" s="1"/>
  <c r="U2093" i="99"/>
  <c r="AO2093" i="99" s="1"/>
  <c r="T2093" i="99"/>
  <c r="O2093" i="99"/>
  <c r="J2093" i="99"/>
  <c r="AL2092" i="99"/>
  <c r="AD2092" i="99"/>
  <c r="AC2092" i="99"/>
  <c r="AB2092" i="99"/>
  <c r="AA2092" i="99"/>
  <c r="Y2092" i="99"/>
  <c r="AS2092" i="99" s="1"/>
  <c r="X2092" i="99"/>
  <c r="AM2092" i="99" s="1"/>
  <c r="W2092" i="99"/>
  <c r="AQ2092" i="99" s="1"/>
  <c r="V2092" i="99"/>
  <c r="AP2092" i="99" s="1"/>
  <c r="U2092" i="99"/>
  <c r="T2092" i="99"/>
  <c r="O2092" i="99"/>
  <c r="J2092" i="99"/>
  <c r="AD2091" i="99"/>
  <c r="AC2091" i="99"/>
  <c r="AB2091" i="99"/>
  <c r="AA2091" i="99"/>
  <c r="X2091" i="99"/>
  <c r="AR2091" i="99" s="1"/>
  <c r="W2091" i="99"/>
  <c r="AQ2091" i="99" s="1"/>
  <c r="V2091" i="99"/>
  <c r="AK2091" i="99" s="1"/>
  <c r="U2091" i="99"/>
  <c r="AO2091" i="99" s="1"/>
  <c r="T2091" i="99"/>
  <c r="O2091" i="99"/>
  <c r="J2091" i="99"/>
  <c r="Y2091" i="99" s="1"/>
  <c r="AS2091" i="99" s="1"/>
  <c r="AD2090" i="99"/>
  <c r="AC2090" i="99"/>
  <c r="AB2090" i="99"/>
  <c r="AA2090" i="99"/>
  <c r="X2090" i="99"/>
  <c r="AM2090" i="99" s="1"/>
  <c r="W2090" i="99"/>
  <c r="AQ2090" i="99" s="1"/>
  <c r="V2090" i="99"/>
  <c r="AK2090" i="99" s="1"/>
  <c r="U2090" i="99"/>
  <c r="AJ2090" i="99" s="1"/>
  <c r="T2090" i="99"/>
  <c r="O2090" i="99"/>
  <c r="J2090" i="99"/>
  <c r="Y2090" i="99" s="1"/>
  <c r="AS2090" i="99" s="1"/>
  <c r="AR2089" i="99"/>
  <c r="AD2089" i="99"/>
  <c r="AC2089" i="99"/>
  <c r="AB2089" i="99"/>
  <c r="AA2089" i="99"/>
  <c r="X2089" i="99"/>
  <c r="AM2089" i="99" s="1"/>
  <c r="W2089" i="99"/>
  <c r="AQ2089" i="99" s="1"/>
  <c r="V2089" i="99"/>
  <c r="AK2089" i="99" s="1"/>
  <c r="U2089" i="99"/>
  <c r="AO2089" i="99" s="1"/>
  <c r="T2089" i="99"/>
  <c r="O2089" i="99"/>
  <c r="J2089" i="99"/>
  <c r="AD2088" i="99"/>
  <c r="AC2088" i="99"/>
  <c r="AB2088" i="99"/>
  <c r="AA2088" i="99"/>
  <c r="X2088" i="99"/>
  <c r="AM2088" i="99" s="1"/>
  <c r="W2088" i="99"/>
  <c r="AQ2088" i="99" s="1"/>
  <c r="V2088" i="99"/>
  <c r="AP2088" i="99" s="1"/>
  <c r="U2088" i="99"/>
  <c r="T2088" i="99"/>
  <c r="O2088" i="99"/>
  <c r="Y2088" i="99" s="1"/>
  <c r="AS2088" i="99" s="1"/>
  <c r="J2088" i="99"/>
  <c r="AD2087" i="99"/>
  <c r="AC2087" i="99"/>
  <c r="AB2087" i="99"/>
  <c r="AA2087" i="99"/>
  <c r="X2087" i="99"/>
  <c r="AR2087" i="99" s="1"/>
  <c r="W2087" i="99"/>
  <c r="AQ2087" i="99" s="1"/>
  <c r="V2087" i="99"/>
  <c r="AK2087" i="99" s="1"/>
  <c r="U2087" i="99"/>
  <c r="AO2087" i="99" s="1"/>
  <c r="T2087" i="99"/>
  <c r="O2087" i="99"/>
  <c r="J2087" i="99"/>
  <c r="AP2086" i="99"/>
  <c r="AD2086" i="99"/>
  <c r="AC2086" i="99"/>
  <c r="AB2086" i="99"/>
  <c r="AA2086" i="99"/>
  <c r="X2086" i="99"/>
  <c r="AM2086" i="99" s="1"/>
  <c r="W2086" i="99"/>
  <c r="AQ2086" i="99" s="1"/>
  <c r="V2086" i="99"/>
  <c r="AK2086" i="99" s="1"/>
  <c r="U2086" i="99"/>
  <c r="AJ2086" i="99" s="1"/>
  <c r="T2086" i="99"/>
  <c r="O2086" i="99"/>
  <c r="J2086" i="99"/>
  <c r="AM2085" i="99"/>
  <c r="AD2085" i="99"/>
  <c r="AC2085" i="99"/>
  <c r="AB2085" i="99"/>
  <c r="AA2085" i="99"/>
  <c r="X2085" i="99"/>
  <c r="AR2085" i="99" s="1"/>
  <c r="W2085" i="99"/>
  <c r="AQ2085" i="99" s="1"/>
  <c r="V2085" i="99"/>
  <c r="AK2085" i="99" s="1"/>
  <c r="U2085" i="99"/>
  <c r="AO2085" i="99" s="1"/>
  <c r="T2085" i="99"/>
  <c r="O2085" i="99"/>
  <c r="J2085" i="99"/>
  <c r="AD2084" i="99"/>
  <c r="AC2084" i="99"/>
  <c r="AB2084" i="99"/>
  <c r="AA2084" i="99"/>
  <c r="X2084" i="99"/>
  <c r="AM2084" i="99" s="1"/>
  <c r="W2084" i="99"/>
  <c r="AQ2084" i="99" s="1"/>
  <c r="V2084" i="99"/>
  <c r="AP2084" i="99" s="1"/>
  <c r="U2084" i="99"/>
  <c r="T2084" i="99"/>
  <c r="O2084" i="99"/>
  <c r="J2084" i="99"/>
  <c r="Y2084" i="99" s="1"/>
  <c r="AS2084" i="99" s="1"/>
  <c r="AD2083" i="99"/>
  <c r="AC2083" i="99"/>
  <c r="AB2083" i="99"/>
  <c r="AA2083" i="99"/>
  <c r="X2083" i="99"/>
  <c r="AR2083" i="99" s="1"/>
  <c r="W2083" i="99"/>
  <c r="AQ2083" i="99" s="1"/>
  <c r="V2083" i="99"/>
  <c r="U2083" i="99"/>
  <c r="AO2083" i="99" s="1"/>
  <c r="T2083" i="99"/>
  <c r="O2083" i="99"/>
  <c r="J2083" i="99"/>
  <c r="AK2082" i="99"/>
  <c r="AJ2082" i="99"/>
  <c r="AD2082" i="99"/>
  <c r="AC2082" i="99"/>
  <c r="AB2082" i="99"/>
  <c r="AA2082" i="99"/>
  <c r="X2082" i="99"/>
  <c r="AM2082" i="99" s="1"/>
  <c r="W2082" i="99"/>
  <c r="AQ2082" i="99" s="1"/>
  <c r="V2082" i="99"/>
  <c r="AP2082" i="99" s="1"/>
  <c r="U2082" i="99"/>
  <c r="AO2082" i="99" s="1"/>
  <c r="T2082" i="99"/>
  <c r="O2082" i="99"/>
  <c r="J2082" i="99"/>
  <c r="Y2082" i="99" s="1"/>
  <c r="AS2082" i="99" s="1"/>
  <c r="AK2081" i="99"/>
  <c r="AD2081" i="99"/>
  <c r="AC2081" i="99"/>
  <c r="AB2081" i="99"/>
  <c r="AA2081" i="99"/>
  <c r="X2081" i="99"/>
  <c r="AM2081" i="99" s="1"/>
  <c r="W2081" i="99"/>
  <c r="AQ2081" i="99" s="1"/>
  <c r="V2081" i="99"/>
  <c r="AP2081" i="99" s="1"/>
  <c r="U2081" i="99"/>
  <c r="T2081" i="99"/>
  <c r="O2081" i="99"/>
  <c r="J2081" i="99"/>
  <c r="AP2080" i="99"/>
  <c r="AO2080" i="99"/>
  <c r="AD2080" i="99"/>
  <c r="AC2080" i="99"/>
  <c r="AB2080" i="99"/>
  <c r="AA2080" i="99"/>
  <c r="X2080" i="99"/>
  <c r="AM2080" i="99" s="1"/>
  <c r="W2080" i="99"/>
  <c r="AQ2080" i="99" s="1"/>
  <c r="V2080" i="99"/>
  <c r="AK2080" i="99" s="1"/>
  <c r="U2080" i="99"/>
  <c r="AJ2080" i="99" s="1"/>
  <c r="T2080" i="99"/>
  <c r="O2080" i="99"/>
  <c r="Y2080" i="99" s="1"/>
  <c r="AS2080" i="99" s="1"/>
  <c r="J2080" i="99"/>
  <c r="AD2079" i="99"/>
  <c r="AC2079" i="99"/>
  <c r="AB2079" i="99"/>
  <c r="AA2079" i="99"/>
  <c r="X2079" i="99"/>
  <c r="AR2079" i="99" s="1"/>
  <c r="W2079" i="99"/>
  <c r="AQ2079" i="99" s="1"/>
  <c r="V2079" i="99"/>
  <c r="AK2079" i="99" s="1"/>
  <c r="U2079" i="99"/>
  <c r="AO2079" i="99" s="1"/>
  <c r="T2079" i="99"/>
  <c r="O2079" i="99"/>
  <c r="J2079" i="99"/>
  <c r="Y2079" i="99" s="1"/>
  <c r="AS2079" i="99" s="1"/>
  <c r="AD2078" i="99"/>
  <c r="AC2078" i="99"/>
  <c r="AB2078" i="99"/>
  <c r="AA2078" i="99"/>
  <c r="X2078" i="99"/>
  <c r="AM2078" i="99" s="1"/>
  <c r="W2078" i="99"/>
  <c r="AQ2078" i="99" s="1"/>
  <c r="V2078" i="99"/>
  <c r="U2078" i="99"/>
  <c r="AJ2078" i="99" s="1"/>
  <c r="T2078" i="99"/>
  <c r="O2078" i="99"/>
  <c r="J2078" i="99"/>
  <c r="AM2077" i="99"/>
  <c r="AD2077" i="99"/>
  <c r="AC2077" i="99"/>
  <c r="AB2077" i="99"/>
  <c r="AA2077" i="99"/>
  <c r="X2077" i="99"/>
  <c r="AR2077" i="99" s="1"/>
  <c r="W2077" i="99"/>
  <c r="AQ2077" i="99" s="1"/>
  <c r="V2077" i="99"/>
  <c r="AP2077" i="99" s="1"/>
  <c r="U2077" i="99"/>
  <c r="AJ2077" i="99" s="1"/>
  <c r="T2077" i="99"/>
  <c r="O2077" i="99"/>
  <c r="J2077" i="99"/>
  <c r="AD2076" i="99"/>
  <c r="AC2076" i="99"/>
  <c r="AB2076" i="99"/>
  <c r="AA2076" i="99"/>
  <c r="X2076" i="99"/>
  <c r="AR2076" i="99" s="1"/>
  <c r="W2076" i="99"/>
  <c r="AQ2076" i="99" s="1"/>
  <c r="V2076" i="99"/>
  <c r="U2076" i="99"/>
  <c r="AO2076" i="99" s="1"/>
  <c r="T2076" i="99"/>
  <c r="O2076" i="99"/>
  <c r="J2076" i="99"/>
  <c r="AP2075" i="99"/>
  <c r="AD2075" i="99"/>
  <c r="AC2075" i="99"/>
  <c r="AB2075" i="99"/>
  <c r="AA2075" i="99"/>
  <c r="X2075" i="99"/>
  <c r="AM2075" i="99" s="1"/>
  <c r="W2075" i="99"/>
  <c r="AQ2075" i="99" s="1"/>
  <c r="V2075" i="99"/>
  <c r="AK2075" i="99" s="1"/>
  <c r="U2075" i="99"/>
  <c r="T2075" i="99"/>
  <c r="O2075" i="99"/>
  <c r="J2075" i="99"/>
  <c r="Y2075" i="99" s="1"/>
  <c r="AS2075" i="99" s="1"/>
  <c r="AK2074" i="99"/>
  <c r="AD2074" i="99"/>
  <c r="AC2074" i="99"/>
  <c r="AB2074" i="99"/>
  <c r="AA2074" i="99"/>
  <c r="X2074" i="99"/>
  <c r="AM2074" i="99" s="1"/>
  <c r="W2074" i="99"/>
  <c r="AQ2074" i="99" s="1"/>
  <c r="V2074" i="99"/>
  <c r="AP2074" i="99" s="1"/>
  <c r="U2074" i="99"/>
  <c r="T2074" i="99"/>
  <c r="O2074" i="99"/>
  <c r="J2074" i="99"/>
  <c r="AO2073" i="99"/>
  <c r="AJ2073" i="99"/>
  <c r="AD2073" i="99"/>
  <c r="AC2073" i="99"/>
  <c r="AB2073" i="99"/>
  <c r="AA2073" i="99"/>
  <c r="X2073" i="99"/>
  <c r="AR2073" i="99" s="1"/>
  <c r="W2073" i="99"/>
  <c r="AQ2073" i="99" s="1"/>
  <c r="V2073" i="99"/>
  <c r="T2073" i="99"/>
  <c r="O2073" i="99"/>
  <c r="J2073" i="99"/>
  <c r="AO2072" i="99"/>
  <c r="AM2072" i="99"/>
  <c r="AD2072" i="99"/>
  <c r="AC2072" i="99"/>
  <c r="AB2072" i="99"/>
  <c r="AA2072" i="99"/>
  <c r="X2072" i="99"/>
  <c r="AR2072" i="99" s="1"/>
  <c r="W2072" i="99"/>
  <c r="AQ2072" i="99" s="1"/>
  <c r="V2072" i="99"/>
  <c r="U2072" i="99"/>
  <c r="AJ2072" i="99" s="1"/>
  <c r="T2072" i="99"/>
  <c r="O2072" i="99"/>
  <c r="J2072" i="99"/>
  <c r="AN2071" i="99"/>
  <c r="AD2071" i="99"/>
  <c r="AC2071" i="99"/>
  <c r="AB2071" i="99"/>
  <c r="AA2071" i="99"/>
  <c r="X2071" i="99"/>
  <c r="AR2071" i="99" s="1"/>
  <c r="W2071" i="99"/>
  <c r="AQ2071" i="99" s="1"/>
  <c r="V2071" i="99"/>
  <c r="AP2071" i="99" s="1"/>
  <c r="U2071" i="99"/>
  <c r="AO2071" i="99" s="1"/>
  <c r="T2071" i="99"/>
  <c r="Y2071" i="99" s="1"/>
  <c r="AS2071" i="99" s="1"/>
  <c r="O2071" i="99"/>
  <c r="J2071" i="99"/>
  <c r="AR2070" i="99"/>
  <c r="AN2070" i="99"/>
  <c r="AD2070" i="99"/>
  <c r="AC2070" i="99"/>
  <c r="AT2070" i="99" s="1"/>
  <c r="AB2070" i="99"/>
  <c r="AA2070" i="99"/>
  <c r="X2070" i="99"/>
  <c r="W2070" i="99"/>
  <c r="AQ2070" i="99" s="1"/>
  <c r="V2070" i="99"/>
  <c r="AP2070" i="99" s="1"/>
  <c r="U2070" i="99"/>
  <c r="AO2070" i="99" s="1"/>
  <c r="T2070" i="99"/>
  <c r="O2070" i="99"/>
  <c r="J2070" i="99"/>
  <c r="AN2069" i="99"/>
  <c r="AD2069" i="99"/>
  <c r="AC2069" i="99"/>
  <c r="AB2069" i="99"/>
  <c r="AA2069" i="99"/>
  <c r="X2069" i="99"/>
  <c r="AR2069" i="99" s="1"/>
  <c r="W2069" i="99"/>
  <c r="AQ2069" i="99" s="1"/>
  <c r="V2069" i="99"/>
  <c r="AP2069" i="99" s="1"/>
  <c r="U2069" i="99"/>
  <c r="AO2069" i="99" s="1"/>
  <c r="T2069" i="99"/>
  <c r="O2069" i="99"/>
  <c r="J2069" i="99"/>
  <c r="AP2068" i="99"/>
  <c r="AN2068" i="99"/>
  <c r="AD2068" i="99"/>
  <c r="AC2068" i="99"/>
  <c r="AB2068" i="99"/>
  <c r="AA2068" i="99"/>
  <c r="X2068" i="99"/>
  <c r="AR2068" i="99" s="1"/>
  <c r="W2068" i="99"/>
  <c r="AQ2068" i="99" s="1"/>
  <c r="V2068" i="99"/>
  <c r="U2068" i="99"/>
  <c r="AO2068" i="99" s="1"/>
  <c r="T2068" i="99"/>
  <c r="O2068" i="99"/>
  <c r="J2068" i="99"/>
  <c r="Y2068" i="99" s="1"/>
  <c r="AS2068" i="99" s="1"/>
  <c r="AU2067" i="99"/>
  <c r="AR2067" i="99"/>
  <c r="AN2067" i="99"/>
  <c r="AD2067" i="99"/>
  <c r="AC2067" i="99"/>
  <c r="AB2067" i="99"/>
  <c r="AA2067" i="99"/>
  <c r="X2067" i="99"/>
  <c r="W2067" i="99"/>
  <c r="AQ2067" i="99" s="1"/>
  <c r="V2067" i="99"/>
  <c r="AP2067" i="99" s="1"/>
  <c r="U2067" i="99"/>
  <c r="AO2067" i="99" s="1"/>
  <c r="T2067" i="99"/>
  <c r="O2067" i="99"/>
  <c r="J2067" i="99"/>
  <c r="Y2067" i="99" s="1"/>
  <c r="AS2067" i="99" s="1"/>
  <c r="AZ2066" i="99"/>
  <c r="AU2066" i="99"/>
  <c r="AN2066" i="99"/>
  <c r="AD2066" i="99"/>
  <c r="AC2066" i="99"/>
  <c r="AB2066" i="99"/>
  <c r="AA2066" i="99"/>
  <c r="X2066" i="99"/>
  <c r="AR2066" i="99" s="1"/>
  <c r="W2066" i="99"/>
  <c r="AQ2066" i="99" s="1"/>
  <c r="V2066" i="99"/>
  <c r="AP2066" i="99" s="1"/>
  <c r="U2066" i="99"/>
  <c r="AO2066" i="99" s="1"/>
  <c r="T2066" i="99"/>
  <c r="O2066" i="99"/>
  <c r="J2066" i="99"/>
  <c r="AZ2065" i="99"/>
  <c r="AV2065" i="99"/>
  <c r="AV2101" i="99" s="1"/>
  <c r="AZ2101" i="99" s="1"/>
  <c r="AN2065" i="99"/>
  <c r="AD2065" i="99"/>
  <c r="AC2065" i="99"/>
  <c r="AB2065" i="99"/>
  <c r="AA2065" i="99"/>
  <c r="X2065" i="99"/>
  <c r="AR2065" i="99" s="1"/>
  <c r="W2065" i="99"/>
  <c r="AQ2065" i="99" s="1"/>
  <c r="V2065" i="99"/>
  <c r="AP2065" i="99" s="1"/>
  <c r="U2065" i="99"/>
  <c r="AO2065" i="99" s="1"/>
  <c r="AT2065" i="99" s="1"/>
  <c r="T2065" i="99"/>
  <c r="Y2065" i="99" s="1"/>
  <c r="AS2065" i="99" s="1"/>
  <c r="O2065" i="99"/>
  <c r="J2065" i="99"/>
  <c r="AZ2064" i="99"/>
  <c r="AV2064" i="99"/>
  <c r="AV2100" i="99" s="1"/>
  <c r="AZ2100" i="99" s="1"/>
  <c r="AN2064" i="99"/>
  <c r="AD2064" i="99"/>
  <c r="AC2064" i="99"/>
  <c r="AB2064" i="99"/>
  <c r="AA2064" i="99"/>
  <c r="X2064" i="99"/>
  <c r="AR2064" i="99" s="1"/>
  <c r="W2064" i="99"/>
  <c r="AQ2064" i="99" s="1"/>
  <c r="V2064" i="99"/>
  <c r="AP2064" i="99" s="1"/>
  <c r="U2064" i="99"/>
  <c r="AO2064" i="99" s="1"/>
  <c r="T2064" i="99"/>
  <c r="O2064" i="99"/>
  <c r="J2064" i="99"/>
  <c r="Y2064" i="99" s="1"/>
  <c r="AS2064" i="99" s="1"/>
  <c r="AZ2063" i="99"/>
  <c r="AV2063" i="99"/>
  <c r="AV2099" i="99" s="1"/>
  <c r="AZ2099" i="99" s="1"/>
  <c r="AN2063" i="99"/>
  <c r="AD2063" i="99"/>
  <c r="AC2063" i="99"/>
  <c r="AB2063" i="99"/>
  <c r="AA2063" i="99"/>
  <c r="X2063" i="99"/>
  <c r="AR2063" i="99" s="1"/>
  <c r="W2063" i="99"/>
  <c r="AQ2063" i="99" s="1"/>
  <c r="V2063" i="99"/>
  <c r="AP2063" i="99" s="1"/>
  <c r="U2063" i="99"/>
  <c r="AO2063" i="99" s="1"/>
  <c r="T2063" i="99"/>
  <c r="O2063" i="99"/>
  <c r="J2063" i="99"/>
  <c r="AV2062" i="99"/>
  <c r="AR2062" i="99"/>
  <c r="AP2062" i="99"/>
  <c r="AN2062" i="99"/>
  <c r="AD2062" i="99"/>
  <c r="AC2062" i="99"/>
  <c r="AB2062" i="99"/>
  <c r="AA2062" i="99"/>
  <c r="X2062" i="99"/>
  <c r="W2062" i="99"/>
  <c r="AQ2062" i="99" s="1"/>
  <c r="U2062" i="99"/>
  <c r="AO2062" i="99" s="1"/>
  <c r="T2062" i="99"/>
  <c r="Y2062" i="99" s="1"/>
  <c r="AS2062" i="99" s="1"/>
  <c r="O2062" i="99"/>
  <c r="J2062" i="99"/>
  <c r="AZ2061" i="99"/>
  <c r="AV2061" i="99"/>
  <c r="AV2097" i="99" s="1"/>
  <c r="AZ2097" i="99" s="1"/>
  <c r="AN2061" i="99"/>
  <c r="AD2061" i="99"/>
  <c r="AC2061" i="99"/>
  <c r="AB2061" i="99"/>
  <c r="AA2061" i="99"/>
  <c r="X2061" i="99"/>
  <c r="AR2061" i="99" s="1"/>
  <c r="W2061" i="99"/>
  <c r="AQ2061" i="99" s="1"/>
  <c r="V2061" i="99"/>
  <c r="AP2061" i="99" s="1"/>
  <c r="U2061" i="99"/>
  <c r="AO2061" i="99" s="1"/>
  <c r="T2061" i="99"/>
  <c r="O2061" i="99"/>
  <c r="J2061" i="99"/>
  <c r="AV2060" i="99"/>
  <c r="AN2060" i="99"/>
  <c r="AD2060" i="99"/>
  <c r="AC2060" i="99"/>
  <c r="AB2060" i="99"/>
  <c r="AA2060" i="99"/>
  <c r="X2060" i="99"/>
  <c r="AR2060" i="99" s="1"/>
  <c r="W2060" i="99"/>
  <c r="AQ2060" i="99" s="1"/>
  <c r="V2060" i="99"/>
  <c r="AP2060" i="99" s="1"/>
  <c r="AT2060" i="99" s="1"/>
  <c r="U2060" i="99"/>
  <c r="AO2060" i="99" s="1"/>
  <c r="T2060" i="99"/>
  <c r="O2060" i="99"/>
  <c r="J2060" i="99"/>
  <c r="AX2059" i="99"/>
  <c r="AV2059" i="99"/>
  <c r="AV2095" i="99" s="1"/>
  <c r="AZ2095" i="99" s="1"/>
  <c r="AO2059" i="99"/>
  <c r="AN2059" i="99"/>
  <c r="AD2059" i="99"/>
  <c r="AC2059" i="99"/>
  <c r="AB2059" i="99"/>
  <c r="AA2059" i="99"/>
  <c r="X2059" i="99"/>
  <c r="AR2059" i="99" s="1"/>
  <c r="W2059" i="99"/>
  <c r="AQ2059" i="99" s="1"/>
  <c r="V2059" i="99"/>
  <c r="AP2059" i="99" s="1"/>
  <c r="U2059" i="99"/>
  <c r="T2059" i="99"/>
  <c r="O2059" i="99"/>
  <c r="J2059" i="99"/>
  <c r="AV2058" i="99"/>
  <c r="AR2058" i="99"/>
  <c r="AN2058" i="99"/>
  <c r="AD2058" i="99"/>
  <c r="AC2058" i="99"/>
  <c r="AT2058" i="99" s="1"/>
  <c r="AB2058" i="99"/>
  <c r="AA2058" i="99"/>
  <c r="Z2058" i="99"/>
  <c r="X2058" i="99"/>
  <c r="W2058" i="99"/>
  <c r="AQ2058" i="99" s="1"/>
  <c r="V2058" i="99"/>
  <c r="AP2058" i="99" s="1"/>
  <c r="U2058" i="99"/>
  <c r="AO2058" i="99" s="1"/>
  <c r="T2058" i="99"/>
  <c r="O2058" i="99"/>
  <c r="J2058" i="99"/>
  <c r="Y2058" i="99" s="1"/>
  <c r="AS2058" i="99" s="1"/>
  <c r="AP2057" i="99"/>
  <c r="AN2057" i="99"/>
  <c r="AD2057" i="99"/>
  <c r="AC2057" i="99"/>
  <c r="AB2057" i="99"/>
  <c r="AA2057" i="99"/>
  <c r="X2057" i="99"/>
  <c r="AR2057" i="99" s="1"/>
  <c r="W2057" i="99"/>
  <c r="AQ2057" i="99" s="1"/>
  <c r="V2057" i="99"/>
  <c r="U2057" i="99"/>
  <c r="AO2057" i="99" s="1"/>
  <c r="AT2057" i="99" s="1"/>
  <c r="T2057" i="99"/>
  <c r="Y2057" i="99" s="1"/>
  <c r="AS2057" i="99" s="1"/>
  <c r="O2057" i="99"/>
  <c r="J2057" i="99"/>
  <c r="A2057" i="99"/>
  <c r="A2058" i="99" s="1"/>
  <c r="AN2056" i="99"/>
  <c r="AD2056" i="99"/>
  <c r="AC2056" i="99"/>
  <c r="AB2056" i="99"/>
  <c r="AA2056" i="99"/>
  <c r="Z2056" i="99"/>
  <c r="X2056" i="99"/>
  <c r="AR2056" i="99" s="1"/>
  <c r="W2056" i="99"/>
  <c r="AQ2056" i="99" s="1"/>
  <c r="V2056" i="99"/>
  <c r="AP2056" i="99" s="1"/>
  <c r="U2056" i="99"/>
  <c r="AO2056" i="99" s="1"/>
  <c r="T2056" i="99"/>
  <c r="O2056" i="99"/>
  <c r="J2056" i="99"/>
  <c r="J2046" i="99"/>
  <c r="J2045" i="99"/>
  <c r="P2044" i="99"/>
  <c r="O2044" i="99"/>
  <c r="J2044" i="99"/>
  <c r="Q2044" i="99" s="1"/>
  <c r="V2043" i="99"/>
  <c r="P2043" i="99"/>
  <c r="O2043" i="99"/>
  <c r="J2043" i="99"/>
  <c r="Q2043" i="99" s="1"/>
  <c r="P2042" i="99"/>
  <c r="O2042" i="99"/>
  <c r="J2042" i="99"/>
  <c r="Q2042" i="99" s="1"/>
  <c r="AD2039" i="99"/>
  <c r="AC2039" i="99"/>
  <c r="AT2039" i="99" s="1"/>
  <c r="AB2039" i="99"/>
  <c r="AA2039" i="99"/>
  <c r="X2039" i="99"/>
  <c r="AM2039" i="99" s="1"/>
  <c r="W2039" i="99"/>
  <c r="AQ2039" i="99" s="1"/>
  <c r="V2039" i="99"/>
  <c r="AP2039" i="99" s="1"/>
  <c r="U2039" i="99"/>
  <c r="T2039" i="99"/>
  <c r="O2039" i="99"/>
  <c r="Y2039" i="99" s="1"/>
  <c r="AS2039" i="99" s="1"/>
  <c r="J2039" i="99"/>
  <c r="A2039" i="99"/>
  <c r="Z2039" i="99" s="1"/>
  <c r="AT2038" i="99"/>
  <c r="AJ2038" i="99"/>
  <c r="AD2038" i="99"/>
  <c r="AC2038" i="99"/>
  <c r="AB2038" i="99"/>
  <c r="AA2038" i="99"/>
  <c r="X2038" i="99"/>
  <c r="AR2038" i="99" s="1"/>
  <c r="W2038" i="99"/>
  <c r="AQ2038" i="99" s="1"/>
  <c r="V2038" i="99"/>
  <c r="AK2038" i="99" s="1"/>
  <c r="U2038" i="99"/>
  <c r="AO2038" i="99" s="1"/>
  <c r="T2038" i="99"/>
  <c r="O2038" i="99"/>
  <c r="J2038" i="99"/>
  <c r="A2038" i="99"/>
  <c r="Z2038" i="99" s="1"/>
  <c r="AP2037" i="99"/>
  <c r="AD2037" i="99"/>
  <c r="AC2037" i="99"/>
  <c r="AT2037" i="99" s="1"/>
  <c r="AB2037" i="99"/>
  <c r="AA2037" i="99"/>
  <c r="X2037" i="99"/>
  <c r="AM2037" i="99" s="1"/>
  <c r="W2037" i="99"/>
  <c r="AQ2037" i="99" s="1"/>
  <c r="V2037" i="99"/>
  <c r="AK2037" i="99" s="1"/>
  <c r="U2037" i="99"/>
  <c r="T2037" i="99"/>
  <c r="O2037" i="99"/>
  <c r="J2037" i="99"/>
  <c r="A2037" i="99"/>
  <c r="Z2037" i="99" s="1"/>
  <c r="AR2033" i="99"/>
  <c r="AP2033" i="99"/>
  <c r="AH2033" i="99"/>
  <c r="AG2033" i="99"/>
  <c r="AF2033" i="99"/>
  <c r="AE2033" i="99"/>
  <c r="AD2033" i="99"/>
  <c r="AC2033" i="99"/>
  <c r="AT2033" i="99" s="1"/>
  <c r="AB2033" i="99"/>
  <c r="AA2033" i="99"/>
  <c r="X2033" i="99"/>
  <c r="AM2033" i="99" s="1"/>
  <c r="W2033" i="99"/>
  <c r="V2033" i="99"/>
  <c r="AK2033" i="99" s="1"/>
  <c r="U2033" i="99"/>
  <c r="AO2033" i="99" s="1"/>
  <c r="T2033" i="99"/>
  <c r="O2033" i="99"/>
  <c r="J2033" i="99"/>
  <c r="A2033" i="99"/>
  <c r="Z2033" i="99" s="1"/>
  <c r="AL2032" i="99"/>
  <c r="AH2032" i="99"/>
  <c r="AG2032" i="99"/>
  <c r="AG2111" i="99" s="1"/>
  <c r="AF2032" i="99"/>
  <c r="AE2032" i="99"/>
  <c r="AD2032" i="99"/>
  <c r="AC2032" i="99"/>
  <c r="AT2032" i="99" s="1"/>
  <c r="AB2032" i="99"/>
  <c r="AA2032" i="99"/>
  <c r="X2032" i="99"/>
  <c r="AM2032" i="99" s="1"/>
  <c r="W2032" i="99"/>
  <c r="AQ2032" i="99" s="1"/>
  <c r="V2032" i="99"/>
  <c r="AK2032" i="99" s="1"/>
  <c r="U2032" i="99"/>
  <c r="T2032" i="99"/>
  <c r="O2032" i="99"/>
  <c r="J2032" i="99"/>
  <c r="A2032" i="99"/>
  <c r="Z2032" i="99" s="1"/>
  <c r="AT2031" i="99"/>
  <c r="AQ2031" i="99"/>
  <c r="AP2031" i="99"/>
  <c r="AL2031" i="99"/>
  <c r="AH2031" i="99"/>
  <c r="AG2031" i="99"/>
  <c r="AF2031" i="99"/>
  <c r="AE2031" i="99"/>
  <c r="AI2031" i="99" s="1"/>
  <c r="AD2031" i="99"/>
  <c r="AC2031" i="99"/>
  <c r="AB2031" i="99"/>
  <c r="AA2031" i="99"/>
  <c r="X2031" i="99"/>
  <c r="V2031" i="99"/>
  <c r="AK2031" i="99" s="1"/>
  <c r="U2031" i="99"/>
  <c r="AO2031" i="99" s="1"/>
  <c r="T2031" i="99"/>
  <c r="O2031" i="99"/>
  <c r="J2031" i="99"/>
  <c r="A2031" i="99"/>
  <c r="Z2031" i="99" s="1"/>
  <c r="AR2030" i="99"/>
  <c r="AQ2030" i="99"/>
  <c r="AM2030" i="99"/>
  <c r="AD2030" i="99"/>
  <c r="AC2030" i="99"/>
  <c r="AT2030" i="99" s="1"/>
  <c r="AB2030" i="99"/>
  <c r="AA2030" i="99"/>
  <c r="X2030" i="99"/>
  <c r="W2030" i="99"/>
  <c r="AL2030" i="99" s="1"/>
  <c r="V2030" i="99"/>
  <c r="AP2030" i="99" s="1"/>
  <c r="U2030" i="99"/>
  <c r="AJ2030" i="99" s="1"/>
  <c r="T2030" i="99"/>
  <c r="O2030" i="99"/>
  <c r="J2030" i="99"/>
  <c r="A2030" i="99"/>
  <c r="Z2030" i="99" s="1"/>
  <c r="AO2029" i="99"/>
  <c r="AM2029" i="99"/>
  <c r="AD2029" i="99"/>
  <c r="AC2029" i="99"/>
  <c r="AT2029" i="99" s="1"/>
  <c r="AB2029" i="99"/>
  <c r="AA2029" i="99"/>
  <c r="X2029" i="99"/>
  <c r="AR2029" i="99" s="1"/>
  <c r="W2029" i="99"/>
  <c r="AL2029" i="99" s="1"/>
  <c r="V2029" i="99"/>
  <c r="U2029" i="99"/>
  <c r="AJ2029" i="99" s="1"/>
  <c r="T2029" i="99"/>
  <c r="O2029" i="99"/>
  <c r="J2029" i="99"/>
  <c r="Y2029" i="99" s="1"/>
  <c r="AS2029" i="99" s="1"/>
  <c r="A2029" i="99"/>
  <c r="Z2029" i="99" s="1"/>
  <c r="AK2028" i="99"/>
  <c r="AD2028" i="99"/>
  <c r="AC2028" i="99"/>
  <c r="AB2028" i="99"/>
  <c r="AA2028" i="99"/>
  <c r="X2028" i="99"/>
  <c r="AR2028" i="99" s="1"/>
  <c r="W2028" i="99"/>
  <c r="AL2028" i="99" s="1"/>
  <c r="V2028" i="99"/>
  <c r="AP2028" i="99" s="1"/>
  <c r="U2028" i="99"/>
  <c r="AJ2028" i="99" s="1"/>
  <c r="T2028" i="99"/>
  <c r="O2028" i="99"/>
  <c r="J2028" i="99"/>
  <c r="AQ2027" i="99"/>
  <c r="AP2027" i="99"/>
  <c r="AD2027" i="99"/>
  <c r="AC2027" i="99"/>
  <c r="AB2027" i="99"/>
  <c r="AA2027" i="99"/>
  <c r="Y2027" i="99"/>
  <c r="AS2027" i="99" s="1"/>
  <c r="X2027" i="99"/>
  <c r="AR2027" i="99" s="1"/>
  <c r="W2027" i="99"/>
  <c r="AL2027" i="99" s="1"/>
  <c r="V2027" i="99"/>
  <c r="AK2027" i="99" s="1"/>
  <c r="U2027" i="99"/>
  <c r="AJ2027" i="99" s="1"/>
  <c r="T2027" i="99"/>
  <c r="O2027" i="99"/>
  <c r="J2027" i="99"/>
  <c r="AD2026" i="99"/>
  <c r="AC2026" i="99"/>
  <c r="AB2026" i="99"/>
  <c r="AA2026" i="99"/>
  <c r="X2026" i="99"/>
  <c r="AR2026" i="99" s="1"/>
  <c r="W2026" i="99"/>
  <c r="AL2026" i="99" s="1"/>
  <c r="V2026" i="99"/>
  <c r="AP2026" i="99" s="1"/>
  <c r="U2026" i="99"/>
  <c r="T2026" i="99"/>
  <c r="O2026" i="99"/>
  <c r="J2026" i="99"/>
  <c r="Y2026" i="99" s="1"/>
  <c r="AS2026" i="99" s="1"/>
  <c r="AD2025" i="99"/>
  <c r="AC2025" i="99"/>
  <c r="AB2025" i="99"/>
  <c r="AA2025" i="99"/>
  <c r="X2025" i="99"/>
  <c r="AR2025" i="99" s="1"/>
  <c r="W2025" i="99"/>
  <c r="AL2025" i="99" s="1"/>
  <c r="V2025" i="99"/>
  <c r="AK2025" i="99" s="1"/>
  <c r="U2025" i="99"/>
  <c r="AO2025" i="99" s="1"/>
  <c r="T2025" i="99"/>
  <c r="O2025" i="99"/>
  <c r="J2025" i="99"/>
  <c r="AL2024" i="99"/>
  <c r="AK2024" i="99"/>
  <c r="AD2024" i="99"/>
  <c r="AC2024" i="99"/>
  <c r="AB2024" i="99"/>
  <c r="AA2024" i="99"/>
  <c r="X2024" i="99"/>
  <c r="AM2024" i="99" s="1"/>
  <c r="W2024" i="99"/>
  <c r="AQ2024" i="99" s="1"/>
  <c r="V2024" i="99"/>
  <c r="AP2024" i="99" s="1"/>
  <c r="U2024" i="99"/>
  <c r="AO2024" i="99" s="1"/>
  <c r="T2024" i="99"/>
  <c r="Y2024" i="99" s="1"/>
  <c r="AS2024" i="99" s="1"/>
  <c r="O2024" i="99"/>
  <c r="J2024" i="99"/>
  <c r="AY2023" i="99"/>
  <c r="AO2023" i="99"/>
  <c r="AD2023" i="99"/>
  <c r="AC2023" i="99"/>
  <c r="AB2023" i="99"/>
  <c r="AA2023" i="99"/>
  <c r="X2023" i="99"/>
  <c r="AR2023" i="99" s="1"/>
  <c r="W2023" i="99"/>
  <c r="AL2023" i="99" s="1"/>
  <c r="V2023" i="99"/>
  <c r="AP2023" i="99" s="1"/>
  <c r="U2023" i="99"/>
  <c r="AJ2023" i="99" s="1"/>
  <c r="T2023" i="99"/>
  <c r="O2023" i="99"/>
  <c r="J2023" i="99"/>
  <c r="AZ2022" i="99"/>
  <c r="AM2022" i="99"/>
  <c r="AD2022" i="99"/>
  <c r="AC2022" i="99"/>
  <c r="AB2022" i="99"/>
  <c r="AA2022" i="99"/>
  <c r="X2022" i="99"/>
  <c r="AR2022" i="99" s="1"/>
  <c r="W2022" i="99"/>
  <c r="AQ2022" i="99" s="1"/>
  <c r="V2022" i="99"/>
  <c r="AK2022" i="99" s="1"/>
  <c r="U2022" i="99"/>
  <c r="AO2022" i="99" s="1"/>
  <c r="T2022" i="99"/>
  <c r="O2022" i="99"/>
  <c r="J2022" i="99"/>
  <c r="AZ2021" i="99"/>
  <c r="AD2021" i="99"/>
  <c r="AC2021" i="99"/>
  <c r="AB2021" i="99"/>
  <c r="AA2021" i="99"/>
  <c r="X2021" i="99"/>
  <c r="AR2021" i="99" s="1"/>
  <c r="W2021" i="99"/>
  <c r="AQ2021" i="99" s="1"/>
  <c r="V2021" i="99"/>
  <c r="U2021" i="99"/>
  <c r="AJ2021" i="99" s="1"/>
  <c r="T2021" i="99"/>
  <c r="O2021" i="99"/>
  <c r="J2021" i="99"/>
  <c r="AD2020" i="99"/>
  <c r="AC2020" i="99"/>
  <c r="AB2020" i="99"/>
  <c r="AA2020" i="99"/>
  <c r="X2020" i="99"/>
  <c r="AR2020" i="99" s="1"/>
  <c r="W2020" i="99"/>
  <c r="V2020" i="99"/>
  <c r="AP2020" i="99" s="1"/>
  <c r="U2020" i="99"/>
  <c r="AO2020" i="99" s="1"/>
  <c r="T2020" i="99"/>
  <c r="O2020" i="99"/>
  <c r="J2020" i="99"/>
  <c r="AO2019" i="99"/>
  <c r="AD2019" i="99"/>
  <c r="AC2019" i="99"/>
  <c r="AB2019" i="99"/>
  <c r="AA2019" i="99"/>
  <c r="X2019" i="99"/>
  <c r="AR2019" i="99" s="1"/>
  <c r="W2019" i="99"/>
  <c r="AL2019" i="99" s="1"/>
  <c r="V2019" i="99"/>
  <c r="AP2019" i="99" s="1"/>
  <c r="U2019" i="99"/>
  <c r="AJ2019" i="99" s="1"/>
  <c r="T2019" i="99"/>
  <c r="O2019" i="99"/>
  <c r="J2019" i="99"/>
  <c r="AD2018" i="99"/>
  <c r="AC2018" i="99"/>
  <c r="AB2018" i="99"/>
  <c r="AA2018" i="99"/>
  <c r="Y2018" i="99"/>
  <c r="AS2018" i="99" s="1"/>
  <c r="X2018" i="99"/>
  <c r="AR2018" i="99" s="1"/>
  <c r="W2018" i="99"/>
  <c r="AL2018" i="99" s="1"/>
  <c r="V2018" i="99"/>
  <c r="AP2018" i="99" s="1"/>
  <c r="U2018" i="99"/>
  <c r="T2018" i="99"/>
  <c r="O2018" i="99"/>
  <c r="J2018" i="99"/>
  <c r="AM2017" i="99"/>
  <c r="AD2017" i="99"/>
  <c r="AC2017" i="99"/>
  <c r="AB2017" i="99"/>
  <c r="AA2017" i="99"/>
  <c r="X2017" i="99"/>
  <c r="AR2017" i="99" s="1"/>
  <c r="W2017" i="99"/>
  <c r="AL2017" i="99" s="1"/>
  <c r="V2017" i="99"/>
  <c r="AP2017" i="99" s="1"/>
  <c r="U2017" i="99"/>
  <c r="AO2017" i="99" s="1"/>
  <c r="T2017" i="99"/>
  <c r="O2017" i="99"/>
  <c r="J2017" i="99"/>
  <c r="AW2016" i="99"/>
  <c r="AD2016" i="99"/>
  <c r="AC2016" i="99"/>
  <c r="AB2016" i="99"/>
  <c r="AA2016" i="99"/>
  <c r="X2016" i="99"/>
  <c r="AR2016" i="99" s="1"/>
  <c r="W2016" i="99"/>
  <c r="AQ2016" i="99" s="1"/>
  <c r="V2016" i="99"/>
  <c r="U2016" i="99"/>
  <c r="AO2016" i="99" s="1"/>
  <c r="T2016" i="99"/>
  <c r="O2016" i="99"/>
  <c r="J2016" i="99"/>
  <c r="AD2015" i="99"/>
  <c r="AC2015" i="99"/>
  <c r="AB2015" i="99"/>
  <c r="AA2015" i="99"/>
  <c r="X2015" i="99"/>
  <c r="AR2015" i="99" s="1"/>
  <c r="W2015" i="99"/>
  <c r="AQ2015" i="99" s="1"/>
  <c r="V2015" i="99"/>
  <c r="AK2015" i="99" s="1"/>
  <c r="U2015" i="99"/>
  <c r="AO2015" i="99" s="1"/>
  <c r="T2015" i="99"/>
  <c r="O2015" i="99"/>
  <c r="J2015" i="99"/>
  <c r="AD2014" i="99"/>
  <c r="AC2014" i="99"/>
  <c r="AB2014" i="99"/>
  <c r="AA2014" i="99"/>
  <c r="X2014" i="99"/>
  <c r="AR2014" i="99" s="1"/>
  <c r="W2014" i="99"/>
  <c r="AQ2014" i="99" s="1"/>
  <c r="V2014" i="99"/>
  <c r="AK2014" i="99" s="1"/>
  <c r="U2014" i="99"/>
  <c r="AO2014" i="99" s="1"/>
  <c r="T2014" i="99"/>
  <c r="O2014" i="99"/>
  <c r="J2014" i="99"/>
  <c r="AM2013" i="99"/>
  <c r="AD2013" i="99"/>
  <c r="AC2013" i="99"/>
  <c r="AB2013" i="99"/>
  <c r="AA2013" i="99"/>
  <c r="X2013" i="99"/>
  <c r="AR2013" i="99" s="1"/>
  <c r="W2013" i="99"/>
  <c r="AQ2013" i="99" s="1"/>
  <c r="V2013" i="99"/>
  <c r="AK2013" i="99" s="1"/>
  <c r="U2013" i="99"/>
  <c r="AO2013" i="99" s="1"/>
  <c r="T2013" i="99"/>
  <c r="O2013" i="99"/>
  <c r="J2013" i="99"/>
  <c r="AW2012" i="99"/>
  <c r="AD2012" i="99"/>
  <c r="AC2012" i="99"/>
  <c r="AB2012" i="99"/>
  <c r="AA2012" i="99"/>
  <c r="X2012" i="99"/>
  <c r="AR2012" i="99" s="1"/>
  <c r="W2012" i="99"/>
  <c r="AQ2012" i="99" s="1"/>
  <c r="V2012" i="99"/>
  <c r="U2012" i="99"/>
  <c r="AJ2012" i="99" s="1"/>
  <c r="T2012" i="99"/>
  <c r="O2012" i="99"/>
  <c r="J2012" i="99"/>
  <c r="AD2011" i="99"/>
  <c r="AC2011" i="99"/>
  <c r="AB2011" i="99"/>
  <c r="AA2011" i="99"/>
  <c r="X2011" i="99"/>
  <c r="AR2011" i="99" s="1"/>
  <c r="W2011" i="99"/>
  <c r="AL2011" i="99" s="1"/>
  <c r="V2011" i="99"/>
  <c r="AP2011" i="99" s="1"/>
  <c r="U2011" i="99"/>
  <c r="AO2011" i="99" s="1"/>
  <c r="T2011" i="99"/>
  <c r="O2011" i="99"/>
  <c r="J2011" i="99"/>
  <c r="AQ2010" i="99"/>
  <c r="AL2010" i="99"/>
  <c r="AD2010" i="99"/>
  <c r="AC2010" i="99"/>
  <c r="AB2010" i="99"/>
  <c r="AA2010" i="99"/>
  <c r="Y2010" i="99"/>
  <c r="AS2010" i="99" s="1"/>
  <c r="X2010" i="99"/>
  <c r="AR2010" i="99" s="1"/>
  <c r="W2010" i="99"/>
  <c r="V2010" i="99"/>
  <c r="AP2010" i="99" s="1"/>
  <c r="U2010" i="99"/>
  <c r="T2010" i="99"/>
  <c r="O2010" i="99"/>
  <c r="J2010" i="99"/>
  <c r="AO2009" i="99"/>
  <c r="AD2009" i="99"/>
  <c r="AC2009" i="99"/>
  <c r="AB2009" i="99"/>
  <c r="AA2009" i="99"/>
  <c r="X2009" i="99"/>
  <c r="AR2009" i="99" s="1"/>
  <c r="W2009" i="99"/>
  <c r="AL2009" i="99" s="1"/>
  <c r="V2009" i="99"/>
  <c r="AP2009" i="99" s="1"/>
  <c r="U2009" i="99"/>
  <c r="AJ2009" i="99" s="1"/>
  <c r="T2009" i="99"/>
  <c r="O2009" i="99"/>
  <c r="Y2009" i="99" s="1"/>
  <c r="AS2009" i="99" s="1"/>
  <c r="J2009" i="99"/>
  <c r="AP2008" i="99"/>
  <c r="AD2008" i="99"/>
  <c r="AC2008" i="99"/>
  <c r="AB2008" i="99"/>
  <c r="AA2008" i="99"/>
  <c r="X2008" i="99"/>
  <c r="AR2008" i="99" s="1"/>
  <c r="W2008" i="99"/>
  <c r="AL2008" i="99" s="1"/>
  <c r="V2008" i="99"/>
  <c r="AK2008" i="99" s="1"/>
  <c r="U2008" i="99"/>
  <c r="AJ2008" i="99" s="1"/>
  <c r="T2008" i="99"/>
  <c r="O2008" i="99"/>
  <c r="Y2008" i="99" s="1"/>
  <c r="AS2008" i="99" s="1"/>
  <c r="J2008" i="99"/>
  <c r="AD2007" i="99"/>
  <c r="AC2007" i="99"/>
  <c r="AB2007" i="99"/>
  <c r="AA2007" i="99"/>
  <c r="Y2007" i="99"/>
  <c r="AS2007" i="99" s="1"/>
  <c r="X2007" i="99"/>
  <c r="AR2007" i="99" s="1"/>
  <c r="W2007" i="99"/>
  <c r="AL2007" i="99" s="1"/>
  <c r="V2007" i="99"/>
  <c r="AP2007" i="99" s="1"/>
  <c r="U2007" i="99"/>
  <c r="T2007" i="99"/>
  <c r="O2007" i="99"/>
  <c r="J2007" i="99"/>
  <c r="AP2006" i="99"/>
  <c r="AO2006" i="99"/>
  <c r="AK2006" i="99"/>
  <c r="AD2006" i="99"/>
  <c r="AC2006" i="99"/>
  <c r="AB2006" i="99"/>
  <c r="AA2006" i="99"/>
  <c r="X2006" i="99"/>
  <c r="AR2006" i="99" s="1"/>
  <c r="W2006" i="99"/>
  <c r="V2006" i="99"/>
  <c r="U2006" i="99"/>
  <c r="AJ2006" i="99" s="1"/>
  <c r="T2006" i="99"/>
  <c r="O2006" i="99"/>
  <c r="J2006" i="99"/>
  <c r="AK2005" i="99"/>
  <c r="AD2005" i="99"/>
  <c r="AC2005" i="99"/>
  <c r="AB2005" i="99"/>
  <c r="AA2005" i="99"/>
  <c r="X2005" i="99"/>
  <c r="AR2005" i="99" s="1"/>
  <c r="W2005" i="99"/>
  <c r="AL2005" i="99" s="1"/>
  <c r="V2005" i="99"/>
  <c r="AP2005" i="99" s="1"/>
  <c r="U2005" i="99"/>
  <c r="AO2005" i="99" s="1"/>
  <c r="T2005" i="99"/>
  <c r="Y2005" i="99" s="1"/>
  <c r="AS2005" i="99" s="1"/>
  <c r="O2005" i="99"/>
  <c r="J2005" i="99"/>
  <c r="AO2004" i="99"/>
  <c r="AM2004" i="99"/>
  <c r="AD2004" i="99"/>
  <c r="AC2004" i="99"/>
  <c r="AB2004" i="99"/>
  <c r="AA2004" i="99"/>
  <c r="X2004" i="99"/>
  <c r="AR2004" i="99" s="1"/>
  <c r="W2004" i="99"/>
  <c r="AQ2004" i="99" s="1"/>
  <c r="V2004" i="99"/>
  <c r="U2004" i="99"/>
  <c r="AJ2004" i="99" s="1"/>
  <c r="T2004" i="99"/>
  <c r="O2004" i="99"/>
  <c r="J2004" i="99"/>
  <c r="Y2004" i="99" s="1"/>
  <c r="AS2004" i="99" s="1"/>
  <c r="AO2003" i="99"/>
  <c r="AD2003" i="99"/>
  <c r="AC2003" i="99"/>
  <c r="AB2003" i="99"/>
  <c r="AA2003" i="99"/>
  <c r="X2003" i="99"/>
  <c r="AR2003" i="99" s="1"/>
  <c r="W2003" i="99"/>
  <c r="V2003" i="99"/>
  <c r="AP2003" i="99" s="1"/>
  <c r="U2003" i="99"/>
  <c r="AJ2003" i="99" s="1"/>
  <c r="T2003" i="99"/>
  <c r="O2003" i="99"/>
  <c r="J2003" i="99"/>
  <c r="AM2002" i="99"/>
  <c r="AD2002" i="99"/>
  <c r="AC2002" i="99"/>
  <c r="AB2002" i="99"/>
  <c r="AA2002" i="99"/>
  <c r="X2002" i="99"/>
  <c r="AR2002" i="99" s="1"/>
  <c r="W2002" i="99"/>
  <c r="AQ2002" i="99" s="1"/>
  <c r="V2002" i="99"/>
  <c r="AP2002" i="99" s="1"/>
  <c r="U2002" i="99"/>
  <c r="T2002" i="99"/>
  <c r="O2002" i="99"/>
  <c r="J2002" i="99"/>
  <c r="Y2002" i="99" s="1"/>
  <c r="AS2002" i="99" s="1"/>
  <c r="AD2001" i="99"/>
  <c r="AC2001" i="99"/>
  <c r="AB2001" i="99"/>
  <c r="AA2001" i="99"/>
  <c r="X2001" i="99"/>
  <c r="AR2001" i="99" s="1"/>
  <c r="W2001" i="99"/>
  <c r="AL2001" i="99" s="1"/>
  <c r="V2001" i="99"/>
  <c r="AP2001" i="99" s="1"/>
  <c r="U2001" i="99"/>
  <c r="AJ2001" i="99" s="1"/>
  <c r="T2001" i="99"/>
  <c r="O2001" i="99"/>
  <c r="J2001" i="99"/>
  <c r="AD2000" i="99"/>
  <c r="AC2000" i="99"/>
  <c r="AB2000" i="99"/>
  <c r="AA2000" i="99"/>
  <c r="X2000" i="99"/>
  <c r="AR2000" i="99" s="1"/>
  <c r="W2000" i="99"/>
  <c r="AQ2000" i="99" s="1"/>
  <c r="V2000" i="99"/>
  <c r="AP2000" i="99" s="1"/>
  <c r="U2000" i="99"/>
  <c r="AO2000" i="99" s="1"/>
  <c r="T2000" i="99"/>
  <c r="O2000" i="99"/>
  <c r="J2000" i="99"/>
  <c r="AD1999" i="99"/>
  <c r="AC1999" i="99"/>
  <c r="AB1999" i="99"/>
  <c r="AA1999" i="99"/>
  <c r="X1999" i="99"/>
  <c r="W1999" i="99"/>
  <c r="AQ1999" i="99" s="1"/>
  <c r="V1999" i="99"/>
  <c r="U1999" i="99"/>
  <c r="AJ1999" i="99" s="1"/>
  <c r="T1999" i="99"/>
  <c r="O1999" i="99"/>
  <c r="J1999" i="99"/>
  <c r="AO1998" i="99"/>
  <c r="AD1998" i="99"/>
  <c r="AC1998" i="99"/>
  <c r="AB1998" i="99"/>
  <c r="AA1998" i="99"/>
  <c r="X1998" i="99"/>
  <c r="AR1998" i="99" s="1"/>
  <c r="W1998" i="99"/>
  <c r="AQ1998" i="99" s="1"/>
  <c r="V1998" i="99"/>
  <c r="AP1998" i="99" s="1"/>
  <c r="U1998" i="99"/>
  <c r="AJ1998" i="99" s="1"/>
  <c r="T1998" i="99"/>
  <c r="O1998" i="99"/>
  <c r="J1998" i="99"/>
  <c r="Y1998" i="99" s="1"/>
  <c r="AS1998" i="99" s="1"/>
  <c r="AD1997" i="99"/>
  <c r="AC1997" i="99"/>
  <c r="AB1997" i="99"/>
  <c r="AA1997" i="99"/>
  <c r="X1997" i="99"/>
  <c r="AM1997" i="99" s="1"/>
  <c r="W1997" i="99"/>
  <c r="AQ1997" i="99" s="1"/>
  <c r="V1997" i="99"/>
  <c r="AK1997" i="99" s="1"/>
  <c r="U1997" i="99"/>
  <c r="T1997" i="99"/>
  <c r="O1997" i="99"/>
  <c r="J1997" i="99"/>
  <c r="AP1996" i="99"/>
  <c r="AD1996" i="99"/>
  <c r="AC1996" i="99"/>
  <c r="AB1996" i="99"/>
  <c r="AA1996" i="99"/>
  <c r="X1996" i="99"/>
  <c r="AM1996" i="99" s="1"/>
  <c r="W1996" i="99"/>
  <c r="AQ1996" i="99" s="1"/>
  <c r="V1996" i="99"/>
  <c r="AK1996" i="99" s="1"/>
  <c r="U1996" i="99"/>
  <c r="AO1996" i="99" s="1"/>
  <c r="T1996" i="99"/>
  <c r="O1996" i="99"/>
  <c r="Y1996" i="99" s="1"/>
  <c r="AS1996" i="99" s="1"/>
  <c r="J1996" i="99"/>
  <c r="AD1995" i="99"/>
  <c r="AC1995" i="99"/>
  <c r="AB1995" i="99"/>
  <c r="AA1995" i="99"/>
  <c r="Y1995" i="99"/>
  <c r="AS1995" i="99" s="1"/>
  <c r="X1995" i="99"/>
  <c r="AM1995" i="99" s="1"/>
  <c r="W1995" i="99"/>
  <c r="AQ1995" i="99" s="1"/>
  <c r="V1995" i="99"/>
  <c r="AP1995" i="99" s="1"/>
  <c r="U1995" i="99"/>
  <c r="T1995" i="99"/>
  <c r="O1995" i="99"/>
  <c r="J1995" i="99"/>
  <c r="AP1994" i="99"/>
  <c r="AD1994" i="99"/>
  <c r="AC1994" i="99"/>
  <c r="AB1994" i="99"/>
  <c r="AA1994" i="99"/>
  <c r="X1994" i="99"/>
  <c r="AM1994" i="99" s="1"/>
  <c r="W1994" i="99"/>
  <c r="AQ1994" i="99" s="1"/>
  <c r="V1994" i="99"/>
  <c r="AK1994" i="99" s="1"/>
  <c r="U1994" i="99"/>
  <c r="AO1994" i="99" s="1"/>
  <c r="T1994" i="99"/>
  <c r="O1994" i="99"/>
  <c r="J1994" i="99"/>
  <c r="AD1993" i="99"/>
  <c r="AC1993" i="99"/>
  <c r="AB1993" i="99"/>
  <c r="AA1993" i="99"/>
  <c r="X1993" i="99"/>
  <c r="W1993" i="99"/>
  <c r="AQ1993" i="99" s="1"/>
  <c r="V1993" i="99"/>
  <c r="AP1993" i="99" s="1"/>
  <c r="U1993" i="99"/>
  <c r="AO1993" i="99" s="1"/>
  <c r="T1993" i="99"/>
  <c r="O1993" i="99"/>
  <c r="J1993" i="99"/>
  <c r="AO1992" i="99"/>
  <c r="AD1992" i="99"/>
  <c r="AC1992" i="99"/>
  <c r="AB1992" i="99"/>
  <c r="AA1992" i="99"/>
  <c r="X1992" i="99"/>
  <c r="W1992" i="99"/>
  <c r="AQ1992" i="99" s="1"/>
  <c r="V1992" i="99"/>
  <c r="U1992" i="99"/>
  <c r="AJ1992" i="99" s="1"/>
  <c r="T1992" i="99"/>
  <c r="O1992" i="99"/>
  <c r="J1992" i="99"/>
  <c r="AO1991" i="99"/>
  <c r="AJ1991" i="99"/>
  <c r="AD1991" i="99"/>
  <c r="AC1991" i="99"/>
  <c r="AB1991" i="99"/>
  <c r="AA1991" i="99"/>
  <c r="X1991" i="99"/>
  <c r="W1991" i="99"/>
  <c r="AQ1991" i="99" s="1"/>
  <c r="V1991" i="99"/>
  <c r="AK1991" i="99" s="1"/>
  <c r="T1991" i="99"/>
  <c r="O1991" i="99"/>
  <c r="J1991" i="99"/>
  <c r="AP1990" i="99"/>
  <c r="AD1990" i="99"/>
  <c r="AC1990" i="99"/>
  <c r="AB1990" i="99"/>
  <c r="AA1990" i="99"/>
  <c r="X1990" i="99"/>
  <c r="AM1990" i="99" s="1"/>
  <c r="W1990" i="99"/>
  <c r="AQ1990" i="99" s="1"/>
  <c r="V1990" i="99"/>
  <c r="AK1990" i="99" s="1"/>
  <c r="U1990" i="99"/>
  <c r="AO1990" i="99" s="1"/>
  <c r="T1990" i="99"/>
  <c r="O1990" i="99"/>
  <c r="J1990" i="99"/>
  <c r="AN1989" i="99"/>
  <c r="AD1989" i="99"/>
  <c r="AC1989" i="99"/>
  <c r="AB1989" i="99"/>
  <c r="AA1989" i="99"/>
  <c r="X1989" i="99"/>
  <c r="AR1989" i="99" s="1"/>
  <c r="W1989" i="99"/>
  <c r="AQ1989" i="99" s="1"/>
  <c r="V1989" i="99"/>
  <c r="AP1989" i="99" s="1"/>
  <c r="U1989" i="99"/>
  <c r="AO1989" i="99" s="1"/>
  <c r="T1989" i="99"/>
  <c r="O1989" i="99"/>
  <c r="J1989" i="99"/>
  <c r="AN1988" i="99"/>
  <c r="AD1988" i="99"/>
  <c r="AC1988" i="99"/>
  <c r="AB1988" i="99"/>
  <c r="AA1988" i="99"/>
  <c r="X1988" i="99"/>
  <c r="AR1988" i="99" s="1"/>
  <c r="W1988" i="99"/>
  <c r="AQ1988" i="99" s="1"/>
  <c r="V1988" i="99"/>
  <c r="AP1988" i="99" s="1"/>
  <c r="U1988" i="99"/>
  <c r="AO1988" i="99" s="1"/>
  <c r="T1988" i="99"/>
  <c r="O1988" i="99"/>
  <c r="J1988" i="99"/>
  <c r="AN1987" i="99"/>
  <c r="AD1987" i="99"/>
  <c r="AC1987" i="99"/>
  <c r="AB1987" i="99"/>
  <c r="AA1987" i="99"/>
  <c r="X1987" i="99"/>
  <c r="AR1987" i="99" s="1"/>
  <c r="W1987" i="99"/>
  <c r="AQ1987" i="99" s="1"/>
  <c r="V1987" i="99"/>
  <c r="AP1987" i="99" s="1"/>
  <c r="U1987" i="99"/>
  <c r="AO1987" i="99" s="1"/>
  <c r="T1987" i="99"/>
  <c r="O1987" i="99"/>
  <c r="J1987" i="99"/>
  <c r="AN1986" i="99"/>
  <c r="AD1986" i="99"/>
  <c r="AC1986" i="99"/>
  <c r="AB1986" i="99"/>
  <c r="AA1986" i="99"/>
  <c r="X1986" i="99"/>
  <c r="AR1986" i="99" s="1"/>
  <c r="W1986" i="99"/>
  <c r="AQ1986" i="99" s="1"/>
  <c r="V1986" i="99"/>
  <c r="AP1986" i="99" s="1"/>
  <c r="U1986" i="99"/>
  <c r="AO1986" i="99" s="1"/>
  <c r="T1986" i="99"/>
  <c r="O1986" i="99"/>
  <c r="J1986" i="99"/>
  <c r="AZ1985" i="99"/>
  <c r="AU1985" i="99"/>
  <c r="AR1985" i="99"/>
  <c r="AN1985" i="99"/>
  <c r="AD1985" i="99"/>
  <c r="AC1985" i="99"/>
  <c r="AB1985" i="99"/>
  <c r="AA1985" i="99"/>
  <c r="X1985" i="99"/>
  <c r="W1985" i="99"/>
  <c r="AQ1985" i="99" s="1"/>
  <c r="V1985" i="99"/>
  <c r="AP1985" i="99" s="1"/>
  <c r="U1985" i="99"/>
  <c r="AO1985" i="99" s="1"/>
  <c r="T1985" i="99"/>
  <c r="O1985" i="99"/>
  <c r="J1985" i="99"/>
  <c r="Y1985" i="99" s="1"/>
  <c r="AS1985" i="99" s="1"/>
  <c r="AZ1984" i="99"/>
  <c r="AU1984" i="99"/>
  <c r="AN1984" i="99"/>
  <c r="AD1984" i="99"/>
  <c r="AC1984" i="99"/>
  <c r="AB1984" i="99"/>
  <c r="AA1984" i="99"/>
  <c r="X1984" i="99"/>
  <c r="AR1984" i="99" s="1"/>
  <c r="W1984" i="99"/>
  <c r="AQ1984" i="99" s="1"/>
  <c r="V1984" i="99"/>
  <c r="AP1984" i="99" s="1"/>
  <c r="U1984" i="99"/>
  <c r="AO1984" i="99" s="1"/>
  <c r="T1984" i="99"/>
  <c r="O1984" i="99"/>
  <c r="J1984" i="99"/>
  <c r="AV1983" i="99"/>
  <c r="AV2019" i="99" s="1"/>
  <c r="AZ2019" i="99" s="1"/>
  <c r="AN1983" i="99"/>
  <c r="AD1983" i="99"/>
  <c r="AC1983" i="99"/>
  <c r="AB1983" i="99"/>
  <c r="AA1983" i="99"/>
  <c r="X1983" i="99"/>
  <c r="AR1983" i="99" s="1"/>
  <c r="W1983" i="99"/>
  <c r="AQ1983" i="99" s="1"/>
  <c r="V1983" i="99"/>
  <c r="AP1983" i="99" s="1"/>
  <c r="U1983" i="99"/>
  <c r="AO1983" i="99" s="1"/>
  <c r="T1983" i="99"/>
  <c r="O1983" i="99"/>
  <c r="J1983" i="99"/>
  <c r="Y1983" i="99" s="1"/>
  <c r="AS1983" i="99" s="1"/>
  <c r="AV1982" i="99"/>
  <c r="AV2018" i="99" s="1"/>
  <c r="AZ2018" i="99" s="1"/>
  <c r="AN1982" i="99"/>
  <c r="AD1982" i="99"/>
  <c r="AC1982" i="99"/>
  <c r="AT1982" i="99" s="1"/>
  <c r="AB1982" i="99"/>
  <c r="AA1982" i="99"/>
  <c r="X1982" i="99"/>
  <c r="AR1982" i="99" s="1"/>
  <c r="W1982" i="99"/>
  <c r="AQ1982" i="99" s="1"/>
  <c r="V1982" i="99"/>
  <c r="AP1982" i="99" s="1"/>
  <c r="U1982" i="99"/>
  <c r="AO1982" i="99" s="1"/>
  <c r="T1982" i="99"/>
  <c r="O1982" i="99"/>
  <c r="J1982" i="99"/>
  <c r="AV1981" i="99"/>
  <c r="AV2017" i="99" s="1"/>
  <c r="AZ2017" i="99" s="1"/>
  <c r="AN1981" i="99"/>
  <c r="AD1981" i="99"/>
  <c r="AC1981" i="99"/>
  <c r="AB1981" i="99"/>
  <c r="AA1981" i="99"/>
  <c r="X1981" i="99"/>
  <c r="AR1981" i="99" s="1"/>
  <c r="W1981" i="99"/>
  <c r="AQ1981" i="99" s="1"/>
  <c r="V1981" i="99"/>
  <c r="AP1981" i="99" s="1"/>
  <c r="U1981" i="99"/>
  <c r="AO1981" i="99" s="1"/>
  <c r="T1981" i="99"/>
  <c r="O1981" i="99"/>
  <c r="J1981" i="99"/>
  <c r="Y1981" i="99" s="1"/>
  <c r="AS1981" i="99" s="1"/>
  <c r="AV1980" i="99"/>
  <c r="AP1980" i="99"/>
  <c r="AN1980" i="99"/>
  <c r="AD1980" i="99"/>
  <c r="AC1980" i="99"/>
  <c r="AB1980" i="99"/>
  <c r="AA1980" i="99"/>
  <c r="X1980" i="99"/>
  <c r="AR1980" i="99" s="1"/>
  <c r="W1980" i="99"/>
  <c r="AQ1980" i="99" s="1"/>
  <c r="U1980" i="99"/>
  <c r="AO1980" i="99" s="1"/>
  <c r="T1980" i="99"/>
  <c r="Y1980" i="99" s="1"/>
  <c r="AS1980" i="99" s="1"/>
  <c r="O1980" i="99"/>
  <c r="J1980" i="99"/>
  <c r="AV1979" i="99"/>
  <c r="AR1979" i="99"/>
  <c r="AN1979" i="99"/>
  <c r="AD1979" i="99"/>
  <c r="AC1979" i="99"/>
  <c r="AB1979" i="99"/>
  <c r="AA1979" i="99"/>
  <c r="X1979" i="99"/>
  <c r="W1979" i="99"/>
  <c r="AQ1979" i="99" s="1"/>
  <c r="V1979" i="99"/>
  <c r="AP1979" i="99" s="1"/>
  <c r="U1979" i="99"/>
  <c r="AO1979" i="99" s="1"/>
  <c r="T1979" i="99"/>
  <c r="O1979" i="99"/>
  <c r="Y1979" i="99" s="1"/>
  <c r="AS1979" i="99" s="1"/>
  <c r="J1979" i="99"/>
  <c r="AV1978" i="99"/>
  <c r="AV2014" i="99" s="1"/>
  <c r="AZ2014" i="99" s="1"/>
  <c r="AR1978" i="99"/>
  <c r="AN1978" i="99"/>
  <c r="AD1978" i="99"/>
  <c r="AC1978" i="99"/>
  <c r="AB1978" i="99"/>
  <c r="AA1978" i="99"/>
  <c r="X1978" i="99"/>
  <c r="W1978" i="99"/>
  <c r="AQ1978" i="99" s="1"/>
  <c r="V1978" i="99"/>
  <c r="AP1978" i="99" s="1"/>
  <c r="U1978" i="99"/>
  <c r="AO1978" i="99" s="1"/>
  <c r="T1978" i="99"/>
  <c r="O1978" i="99"/>
  <c r="J1978" i="99"/>
  <c r="AZ1977" i="99"/>
  <c r="AX1977" i="99"/>
  <c r="AV1977" i="99"/>
  <c r="AV2013" i="99" s="1"/>
  <c r="AZ2013" i="99" s="1"/>
  <c r="AO1977" i="99"/>
  <c r="AN1977" i="99"/>
  <c r="AD1977" i="99"/>
  <c r="AC1977" i="99"/>
  <c r="AB1977" i="99"/>
  <c r="AA1977" i="99"/>
  <c r="X1977" i="99"/>
  <c r="AR1977" i="99" s="1"/>
  <c r="W1977" i="99"/>
  <c r="AQ1977" i="99" s="1"/>
  <c r="V1977" i="99"/>
  <c r="AP1977" i="99" s="1"/>
  <c r="U1977" i="99"/>
  <c r="T1977" i="99"/>
  <c r="O1977" i="99"/>
  <c r="J1977" i="99"/>
  <c r="AV1976" i="99"/>
  <c r="AN1976" i="99"/>
  <c r="AD1976" i="99"/>
  <c r="AC1976" i="99"/>
  <c r="AB1976" i="99"/>
  <c r="AA1976" i="99"/>
  <c r="X1976" i="99"/>
  <c r="AR1976" i="99" s="1"/>
  <c r="W1976" i="99"/>
  <c r="AQ1976" i="99" s="1"/>
  <c r="V1976" i="99"/>
  <c r="AP1976" i="99" s="1"/>
  <c r="U1976" i="99"/>
  <c r="AO1976" i="99" s="1"/>
  <c r="T1976" i="99"/>
  <c r="O1976" i="99"/>
  <c r="J1976" i="99"/>
  <c r="AN1975" i="99"/>
  <c r="AD1975" i="99"/>
  <c r="AC1975" i="99"/>
  <c r="AB1975" i="99"/>
  <c r="AA1975" i="99"/>
  <c r="X1975" i="99"/>
  <c r="AR1975" i="99" s="1"/>
  <c r="W1975" i="99"/>
  <c r="AQ1975" i="99" s="1"/>
  <c r="V1975" i="99"/>
  <c r="AP1975" i="99" s="1"/>
  <c r="U1975" i="99"/>
  <c r="AO1975" i="99" s="1"/>
  <c r="T1975" i="99"/>
  <c r="O1975" i="99"/>
  <c r="J1975" i="99"/>
  <c r="A1975" i="99"/>
  <c r="A1976" i="99" s="1"/>
  <c r="AN1974" i="99"/>
  <c r="AD1974" i="99"/>
  <c r="AC1974" i="99"/>
  <c r="AB1974" i="99"/>
  <c r="AA1974" i="99"/>
  <c r="Z1974" i="99"/>
  <c r="X1974" i="99"/>
  <c r="AR1974" i="99" s="1"/>
  <c r="W1974" i="99"/>
  <c r="AQ1974" i="99" s="1"/>
  <c r="V1974" i="99"/>
  <c r="AP1974" i="99" s="1"/>
  <c r="U1974" i="99"/>
  <c r="AO1974" i="99" s="1"/>
  <c r="T1974" i="99"/>
  <c r="O1974" i="99"/>
  <c r="J1974" i="99"/>
  <c r="J1964" i="99"/>
  <c r="J1963" i="99"/>
  <c r="P1962" i="99"/>
  <c r="O1962" i="99"/>
  <c r="Q1962" i="99" s="1"/>
  <c r="J1962" i="99"/>
  <c r="V1961" i="99"/>
  <c r="P1961" i="99"/>
  <c r="O1961" i="99"/>
  <c r="J1961" i="99"/>
  <c r="P1960" i="99"/>
  <c r="O1960" i="99"/>
  <c r="K1959" i="99" s="1"/>
  <c r="J1960" i="99"/>
  <c r="F1959" i="99" s="1"/>
  <c r="AM1957" i="99"/>
  <c r="AL1957" i="99"/>
  <c r="AD1957" i="99"/>
  <c r="AC1957" i="99"/>
  <c r="AT1957" i="99" s="1"/>
  <c r="AB1957" i="99"/>
  <c r="AA1957" i="99"/>
  <c r="X1957" i="99"/>
  <c r="AR1957" i="99" s="1"/>
  <c r="W1957" i="99"/>
  <c r="AQ1957" i="99" s="1"/>
  <c r="V1957" i="99"/>
  <c r="U1957" i="99"/>
  <c r="AO1957" i="99" s="1"/>
  <c r="T1957" i="99"/>
  <c r="O1957" i="99"/>
  <c r="J1957" i="99"/>
  <c r="Y1957" i="99" s="1"/>
  <c r="AS1957" i="99" s="1"/>
  <c r="A1957" i="99"/>
  <c r="Z1957" i="99" s="1"/>
  <c r="AD1956" i="99"/>
  <c r="AC1956" i="99"/>
  <c r="AT1956" i="99" s="1"/>
  <c r="AB1956" i="99"/>
  <c r="AA1956" i="99"/>
  <c r="X1956" i="99"/>
  <c r="W1956" i="99"/>
  <c r="AQ1956" i="99" s="1"/>
  <c r="V1956" i="99"/>
  <c r="AP1956" i="99" s="1"/>
  <c r="U1956" i="99"/>
  <c r="AO1956" i="99" s="1"/>
  <c r="T1956" i="99"/>
  <c r="O1956" i="99"/>
  <c r="J1956" i="99"/>
  <c r="A1956" i="99"/>
  <c r="Z1956" i="99" s="1"/>
  <c r="AL1955" i="99"/>
  <c r="AD1955" i="99"/>
  <c r="AC1955" i="99"/>
  <c r="AT1955" i="99" s="1"/>
  <c r="AB1955" i="99"/>
  <c r="AA1955" i="99"/>
  <c r="X1955" i="99"/>
  <c r="W1955" i="99"/>
  <c r="AQ1955" i="99" s="1"/>
  <c r="V1955" i="99"/>
  <c r="U1955" i="99"/>
  <c r="AO1955" i="99" s="1"/>
  <c r="T1955" i="99"/>
  <c r="O1955" i="99"/>
  <c r="J1955" i="99"/>
  <c r="A1955" i="99"/>
  <c r="Z1955" i="99" s="1"/>
  <c r="AK1951" i="99"/>
  <c r="AH1951" i="99"/>
  <c r="AG1951" i="99"/>
  <c r="AF1951" i="99"/>
  <c r="AE1951" i="99"/>
  <c r="AD1951" i="99"/>
  <c r="AC1951" i="99"/>
  <c r="AT1951" i="99" s="1"/>
  <c r="AB1951" i="99"/>
  <c r="AA1951" i="99"/>
  <c r="X1951" i="99"/>
  <c r="AM1951" i="99" s="1"/>
  <c r="W1951" i="99"/>
  <c r="AQ1951" i="99" s="1"/>
  <c r="V1951" i="99"/>
  <c r="AP1951" i="99" s="1"/>
  <c r="U1951" i="99"/>
  <c r="AO1951" i="99" s="1"/>
  <c r="T1951" i="99"/>
  <c r="O1951" i="99"/>
  <c r="J1951" i="99"/>
  <c r="A1951" i="99"/>
  <c r="Z1951" i="99" s="1"/>
  <c r="AM1950" i="99"/>
  <c r="AH1950" i="99"/>
  <c r="AG1950" i="99"/>
  <c r="AF1950" i="99"/>
  <c r="AE1950" i="99"/>
  <c r="AD1950" i="99"/>
  <c r="AC1950" i="99"/>
  <c r="AT1950" i="99" s="1"/>
  <c r="AB1950" i="99"/>
  <c r="AA1950" i="99"/>
  <c r="X1950" i="99"/>
  <c r="AR1950" i="99" s="1"/>
  <c r="W1950" i="99"/>
  <c r="AQ1950" i="99" s="1"/>
  <c r="V1950" i="99"/>
  <c r="AK1950" i="99" s="1"/>
  <c r="U1950" i="99"/>
  <c r="AO1950" i="99" s="1"/>
  <c r="T1950" i="99"/>
  <c r="O1950" i="99"/>
  <c r="J1950" i="99"/>
  <c r="A1950" i="99"/>
  <c r="Z1950" i="99" s="1"/>
  <c r="AQ1949" i="99"/>
  <c r="AL1949" i="99"/>
  <c r="AH1949" i="99"/>
  <c r="AG1949" i="99"/>
  <c r="AF1949" i="99"/>
  <c r="AE1949" i="99"/>
  <c r="AD1949" i="99"/>
  <c r="AC1949" i="99"/>
  <c r="AT1949" i="99" s="1"/>
  <c r="AB1949" i="99"/>
  <c r="AA1949" i="99"/>
  <c r="X1949" i="99"/>
  <c r="AM1949" i="99" s="1"/>
  <c r="V1949" i="99"/>
  <c r="AK1949" i="99" s="1"/>
  <c r="U1949" i="99"/>
  <c r="AJ1949" i="99" s="1"/>
  <c r="AN1949" i="99" s="1"/>
  <c r="T1949" i="99"/>
  <c r="O1949" i="99"/>
  <c r="J1949" i="99"/>
  <c r="Y1949" i="99" s="1"/>
  <c r="AS1949" i="99" s="1"/>
  <c r="A1949" i="99"/>
  <c r="Z1949" i="99" s="1"/>
  <c r="AD1948" i="99"/>
  <c r="AC1948" i="99"/>
  <c r="AT1948" i="99" s="1"/>
  <c r="AB1948" i="99"/>
  <c r="AA1948" i="99"/>
  <c r="X1948" i="99"/>
  <c r="AR1948" i="99" s="1"/>
  <c r="W1948" i="99"/>
  <c r="V1948" i="99"/>
  <c r="AP1948" i="99" s="1"/>
  <c r="U1948" i="99"/>
  <c r="AJ1948" i="99" s="1"/>
  <c r="T1948" i="99"/>
  <c r="O1948" i="99"/>
  <c r="J1948" i="99"/>
  <c r="A1948" i="99"/>
  <c r="Z1948" i="99" s="1"/>
  <c r="AM1947" i="99"/>
  <c r="AJ1947" i="99"/>
  <c r="AD1947" i="99"/>
  <c r="AC1947" i="99"/>
  <c r="AT1947" i="99" s="1"/>
  <c r="AB1947" i="99"/>
  <c r="AA1947" i="99"/>
  <c r="X1947" i="99"/>
  <c r="AR1947" i="99" s="1"/>
  <c r="W1947" i="99"/>
  <c r="AL1947" i="99" s="1"/>
  <c r="V1947" i="99"/>
  <c r="AP1947" i="99" s="1"/>
  <c r="U1947" i="99"/>
  <c r="AO1947" i="99" s="1"/>
  <c r="T1947" i="99"/>
  <c r="O1947" i="99"/>
  <c r="J1947" i="99"/>
  <c r="A1947" i="99"/>
  <c r="Z1947" i="99" s="1"/>
  <c r="AD1946" i="99"/>
  <c r="AC1946" i="99"/>
  <c r="AB1946" i="99"/>
  <c r="AA1946" i="99"/>
  <c r="Y1946" i="99"/>
  <c r="AS1946" i="99" s="1"/>
  <c r="X1946" i="99"/>
  <c r="AR1946" i="99" s="1"/>
  <c r="W1946" i="99"/>
  <c r="AQ1946" i="99" s="1"/>
  <c r="V1946" i="99"/>
  <c r="AP1946" i="99" s="1"/>
  <c r="U1946" i="99"/>
  <c r="AJ1946" i="99" s="1"/>
  <c r="T1946" i="99"/>
  <c r="O1946" i="99"/>
  <c r="J1946" i="99"/>
  <c r="AM1945" i="99"/>
  <c r="AD1945" i="99"/>
  <c r="AC1945" i="99"/>
  <c r="AB1945" i="99"/>
  <c r="AA1945" i="99"/>
  <c r="X1945" i="99"/>
  <c r="AR1945" i="99" s="1"/>
  <c r="W1945" i="99"/>
  <c r="AL1945" i="99" s="1"/>
  <c r="V1945" i="99"/>
  <c r="AP1945" i="99" s="1"/>
  <c r="U1945" i="99"/>
  <c r="AO1945" i="99" s="1"/>
  <c r="T1945" i="99"/>
  <c r="O1945" i="99"/>
  <c r="J1945" i="99"/>
  <c r="AD1944" i="99"/>
  <c r="AC1944" i="99"/>
  <c r="AB1944" i="99"/>
  <c r="AA1944" i="99"/>
  <c r="X1944" i="99"/>
  <c r="AR1944" i="99" s="1"/>
  <c r="W1944" i="99"/>
  <c r="AQ1944" i="99" s="1"/>
  <c r="V1944" i="99"/>
  <c r="AP1944" i="99" s="1"/>
  <c r="U1944" i="99"/>
  <c r="T1944" i="99"/>
  <c r="O1944" i="99"/>
  <c r="J1944" i="99"/>
  <c r="Y1944" i="99" s="1"/>
  <c r="AS1944" i="99" s="1"/>
  <c r="AD1943" i="99"/>
  <c r="AC1943" i="99"/>
  <c r="AB1943" i="99"/>
  <c r="AA1943" i="99"/>
  <c r="X1943" i="99"/>
  <c r="AM1943" i="99" s="1"/>
  <c r="W1943" i="99"/>
  <c r="AQ1943" i="99" s="1"/>
  <c r="V1943" i="99"/>
  <c r="AP1943" i="99" s="1"/>
  <c r="U1943" i="99"/>
  <c r="AO1943" i="99" s="1"/>
  <c r="T1943" i="99"/>
  <c r="O1943" i="99"/>
  <c r="J1943" i="99"/>
  <c r="AL1942" i="99"/>
  <c r="AD1942" i="99"/>
  <c r="AC1942" i="99"/>
  <c r="AB1942" i="99"/>
  <c r="AA1942" i="99"/>
  <c r="X1942" i="99"/>
  <c r="W1942" i="99"/>
  <c r="AQ1942" i="99" s="1"/>
  <c r="V1942" i="99"/>
  <c r="AK1942" i="99" s="1"/>
  <c r="U1942" i="99"/>
  <c r="AO1942" i="99" s="1"/>
  <c r="T1942" i="99"/>
  <c r="O1942" i="99"/>
  <c r="J1942" i="99"/>
  <c r="AY1941" i="99"/>
  <c r="AO1941" i="99"/>
  <c r="AD1941" i="99"/>
  <c r="AC1941" i="99"/>
  <c r="AB1941" i="99"/>
  <c r="AA1941" i="99"/>
  <c r="X1941" i="99"/>
  <c r="AR1941" i="99" s="1"/>
  <c r="W1941" i="99"/>
  <c r="AQ1941" i="99" s="1"/>
  <c r="V1941" i="99"/>
  <c r="AP1941" i="99" s="1"/>
  <c r="U1941" i="99"/>
  <c r="AJ1941" i="99" s="1"/>
  <c r="T1941" i="99"/>
  <c r="Y1941" i="99" s="1"/>
  <c r="AS1941" i="99" s="1"/>
  <c r="O1941" i="99"/>
  <c r="J1941" i="99"/>
  <c r="AZ1940" i="99"/>
  <c r="AD1940" i="99"/>
  <c r="AC1940" i="99"/>
  <c r="AB1940" i="99"/>
  <c r="AA1940" i="99"/>
  <c r="X1940" i="99"/>
  <c r="AM1940" i="99" s="1"/>
  <c r="W1940" i="99"/>
  <c r="AQ1940" i="99" s="1"/>
  <c r="V1940" i="99"/>
  <c r="AP1940" i="99" s="1"/>
  <c r="U1940" i="99"/>
  <c r="AO1940" i="99" s="1"/>
  <c r="T1940" i="99"/>
  <c r="O1940" i="99"/>
  <c r="Y1940" i="99" s="1"/>
  <c r="AS1940" i="99" s="1"/>
  <c r="J1940" i="99"/>
  <c r="AZ1939" i="99"/>
  <c r="AM1939" i="99"/>
  <c r="AD1939" i="99"/>
  <c r="AC1939" i="99"/>
  <c r="AB1939" i="99"/>
  <c r="AA1939" i="99"/>
  <c r="X1939" i="99"/>
  <c r="AR1939" i="99" s="1"/>
  <c r="W1939" i="99"/>
  <c r="AL1939" i="99" s="1"/>
  <c r="V1939" i="99"/>
  <c r="AP1939" i="99" s="1"/>
  <c r="U1939" i="99"/>
  <c r="AO1939" i="99" s="1"/>
  <c r="T1939" i="99"/>
  <c r="O1939" i="99"/>
  <c r="J1939" i="99"/>
  <c r="Y1939" i="99" s="1"/>
  <c r="AS1939" i="99" s="1"/>
  <c r="AL1938" i="99"/>
  <c r="AD1938" i="99"/>
  <c r="AC1938" i="99"/>
  <c r="AB1938" i="99"/>
  <c r="AA1938" i="99"/>
  <c r="X1938" i="99"/>
  <c r="AR1938" i="99" s="1"/>
  <c r="W1938" i="99"/>
  <c r="AQ1938" i="99" s="1"/>
  <c r="V1938" i="99"/>
  <c r="AP1938" i="99" s="1"/>
  <c r="U1938" i="99"/>
  <c r="T1938" i="99"/>
  <c r="O1938" i="99"/>
  <c r="Y1938" i="99" s="1"/>
  <c r="AS1938" i="99" s="1"/>
  <c r="J1938" i="99"/>
  <c r="AD1937" i="99"/>
  <c r="AC1937" i="99"/>
  <c r="AB1937" i="99"/>
  <c r="AA1937" i="99"/>
  <c r="X1937" i="99"/>
  <c r="AR1937" i="99" s="1"/>
  <c r="W1937" i="99"/>
  <c r="AQ1937" i="99" s="1"/>
  <c r="V1937" i="99"/>
  <c r="AP1937" i="99" s="1"/>
  <c r="U1937" i="99"/>
  <c r="AJ1937" i="99" s="1"/>
  <c r="T1937" i="99"/>
  <c r="O1937" i="99"/>
  <c r="Y1937" i="99" s="1"/>
  <c r="AS1937" i="99" s="1"/>
  <c r="J1937" i="99"/>
  <c r="AD1936" i="99"/>
  <c r="AC1936" i="99"/>
  <c r="AB1936" i="99"/>
  <c r="AA1936" i="99"/>
  <c r="Y1936" i="99"/>
  <c r="AS1936" i="99" s="1"/>
  <c r="X1936" i="99"/>
  <c r="AR1936" i="99" s="1"/>
  <c r="W1936" i="99"/>
  <c r="AQ1936" i="99" s="1"/>
  <c r="V1936" i="99"/>
  <c r="AP1936" i="99" s="1"/>
  <c r="U1936" i="99"/>
  <c r="AJ1936" i="99" s="1"/>
  <c r="T1936" i="99"/>
  <c r="O1936" i="99"/>
  <c r="J1936" i="99"/>
  <c r="AL1935" i="99"/>
  <c r="AD1935" i="99"/>
  <c r="AC1935" i="99"/>
  <c r="AB1935" i="99"/>
  <c r="AA1935" i="99"/>
  <c r="X1935" i="99"/>
  <c r="AR1935" i="99" s="1"/>
  <c r="W1935" i="99"/>
  <c r="AQ1935" i="99" s="1"/>
  <c r="V1935" i="99"/>
  <c r="AP1935" i="99" s="1"/>
  <c r="U1935" i="99"/>
  <c r="AJ1935" i="99" s="1"/>
  <c r="T1935" i="99"/>
  <c r="O1935" i="99"/>
  <c r="J1935" i="99"/>
  <c r="Y1935" i="99" s="1"/>
  <c r="AS1935" i="99" s="1"/>
  <c r="AW1934" i="99"/>
  <c r="AR1934" i="99"/>
  <c r="AD1934" i="99"/>
  <c r="AC1934" i="99"/>
  <c r="AB1934" i="99"/>
  <c r="AA1934" i="99"/>
  <c r="X1934" i="99"/>
  <c r="AM1934" i="99" s="1"/>
  <c r="W1934" i="99"/>
  <c r="AQ1934" i="99" s="1"/>
  <c r="V1934" i="99"/>
  <c r="AP1934" i="99" s="1"/>
  <c r="U1934" i="99"/>
  <c r="AO1934" i="99" s="1"/>
  <c r="T1934" i="99"/>
  <c r="O1934" i="99"/>
  <c r="J1934" i="99"/>
  <c r="AD1933" i="99"/>
  <c r="AC1933" i="99"/>
  <c r="AB1933" i="99"/>
  <c r="AA1933" i="99"/>
  <c r="X1933" i="99"/>
  <c r="AM1933" i="99" s="1"/>
  <c r="W1933" i="99"/>
  <c r="AQ1933" i="99" s="1"/>
  <c r="V1933" i="99"/>
  <c r="AP1933" i="99" s="1"/>
  <c r="U1933" i="99"/>
  <c r="AO1933" i="99" s="1"/>
  <c r="T1933" i="99"/>
  <c r="O1933" i="99"/>
  <c r="J1933" i="99"/>
  <c r="AR1932" i="99"/>
  <c r="AD1932" i="99"/>
  <c r="AC1932" i="99"/>
  <c r="AB1932" i="99"/>
  <c r="AA1932" i="99"/>
  <c r="X1932" i="99"/>
  <c r="AM1932" i="99" s="1"/>
  <c r="W1932" i="99"/>
  <c r="AQ1932" i="99" s="1"/>
  <c r="V1932" i="99"/>
  <c r="AP1932" i="99" s="1"/>
  <c r="U1932" i="99"/>
  <c r="AO1932" i="99" s="1"/>
  <c r="T1932" i="99"/>
  <c r="O1932" i="99"/>
  <c r="J1932" i="99"/>
  <c r="AK1931" i="99"/>
  <c r="AD1931" i="99"/>
  <c r="AC1931" i="99"/>
  <c r="AB1931" i="99"/>
  <c r="AA1931" i="99"/>
  <c r="X1931" i="99"/>
  <c r="W1931" i="99"/>
  <c r="AQ1931" i="99" s="1"/>
  <c r="V1931" i="99"/>
  <c r="AP1931" i="99" s="1"/>
  <c r="U1931" i="99"/>
  <c r="AO1931" i="99" s="1"/>
  <c r="T1931" i="99"/>
  <c r="O1931" i="99"/>
  <c r="J1931" i="99"/>
  <c r="AW1930" i="99"/>
  <c r="AM1930" i="99"/>
  <c r="AD1930" i="99"/>
  <c r="AC1930" i="99"/>
  <c r="AB1930" i="99"/>
  <c r="AA1930" i="99"/>
  <c r="X1930" i="99"/>
  <c r="AR1930" i="99" s="1"/>
  <c r="W1930" i="99"/>
  <c r="AL1930" i="99" s="1"/>
  <c r="V1930" i="99"/>
  <c r="AP1930" i="99" s="1"/>
  <c r="U1930" i="99"/>
  <c r="AO1930" i="99" s="1"/>
  <c r="T1930" i="99"/>
  <c r="O1930" i="99"/>
  <c r="J1930" i="99"/>
  <c r="AD1929" i="99"/>
  <c r="AC1929" i="99"/>
  <c r="AB1929" i="99"/>
  <c r="AA1929" i="99"/>
  <c r="Y1929" i="99"/>
  <c r="AS1929" i="99" s="1"/>
  <c r="X1929" i="99"/>
  <c r="AR1929" i="99" s="1"/>
  <c r="W1929" i="99"/>
  <c r="AQ1929" i="99" s="1"/>
  <c r="V1929" i="99"/>
  <c r="AP1929" i="99" s="1"/>
  <c r="U1929" i="99"/>
  <c r="AJ1929" i="99" s="1"/>
  <c r="T1929" i="99"/>
  <c r="O1929" i="99"/>
  <c r="J1929" i="99"/>
  <c r="AM1928" i="99"/>
  <c r="AD1928" i="99"/>
  <c r="AC1928" i="99"/>
  <c r="AB1928" i="99"/>
  <c r="AA1928" i="99"/>
  <c r="X1928" i="99"/>
  <c r="AR1928" i="99" s="1"/>
  <c r="W1928" i="99"/>
  <c r="V1928" i="99"/>
  <c r="AP1928" i="99" s="1"/>
  <c r="U1928" i="99"/>
  <c r="AO1928" i="99" s="1"/>
  <c r="T1928" i="99"/>
  <c r="O1928" i="99"/>
  <c r="J1928" i="99"/>
  <c r="AD1927" i="99"/>
  <c r="AC1927" i="99"/>
  <c r="AB1927" i="99"/>
  <c r="AA1927" i="99"/>
  <c r="X1927" i="99"/>
  <c r="AR1927" i="99" s="1"/>
  <c r="W1927" i="99"/>
  <c r="AQ1927" i="99" s="1"/>
  <c r="V1927" i="99"/>
  <c r="AP1927" i="99" s="1"/>
  <c r="U1927" i="99"/>
  <c r="AJ1927" i="99" s="1"/>
  <c r="T1927" i="99"/>
  <c r="Y1927" i="99" s="1"/>
  <c r="AS1927" i="99" s="1"/>
  <c r="O1927" i="99"/>
  <c r="J1927" i="99"/>
  <c r="AQ1926" i="99"/>
  <c r="AM1926" i="99"/>
  <c r="AD1926" i="99"/>
  <c r="AC1926" i="99"/>
  <c r="AB1926" i="99"/>
  <c r="AA1926" i="99"/>
  <c r="X1926" i="99"/>
  <c r="AR1926" i="99" s="1"/>
  <c r="W1926" i="99"/>
  <c r="AL1926" i="99" s="1"/>
  <c r="V1926" i="99"/>
  <c r="AP1926" i="99" s="1"/>
  <c r="U1926" i="99"/>
  <c r="AO1926" i="99" s="1"/>
  <c r="T1926" i="99"/>
  <c r="O1926" i="99"/>
  <c r="J1926" i="99"/>
  <c r="AD1925" i="99"/>
  <c r="AC1925" i="99"/>
  <c r="AB1925" i="99"/>
  <c r="AA1925" i="99"/>
  <c r="X1925" i="99"/>
  <c r="AR1925" i="99" s="1"/>
  <c r="W1925" i="99"/>
  <c r="AQ1925" i="99" s="1"/>
  <c r="V1925" i="99"/>
  <c r="AP1925" i="99" s="1"/>
  <c r="U1925" i="99"/>
  <c r="AJ1925" i="99" s="1"/>
  <c r="T1925" i="99"/>
  <c r="O1925" i="99"/>
  <c r="Y1925" i="99" s="1"/>
  <c r="AS1925" i="99" s="1"/>
  <c r="J1925" i="99"/>
  <c r="AD1924" i="99"/>
  <c r="AC1924" i="99"/>
  <c r="AB1924" i="99"/>
  <c r="AA1924" i="99"/>
  <c r="X1924" i="99"/>
  <c r="AR1924" i="99" s="1"/>
  <c r="W1924" i="99"/>
  <c r="V1924" i="99"/>
  <c r="AP1924" i="99" s="1"/>
  <c r="U1924" i="99"/>
  <c r="T1924" i="99"/>
  <c r="O1924" i="99"/>
  <c r="J1924" i="99"/>
  <c r="AD1923" i="99"/>
  <c r="AC1923" i="99"/>
  <c r="AB1923" i="99"/>
  <c r="AA1923" i="99"/>
  <c r="X1923" i="99"/>
  <c r="AR1923" i="99" s="1"/>
  <c r="W1923" i="99"/>
  <c r="AQ1923" i="99" s="1"/>
  <c r="V1923" i="99"/>
  <c r="AP1923" i="99" s="1"/>
  <c r="U1923" i="99"/>
  <c r="AJ1923" i="99" s="1"/>
  <c r="T1923" i="99"/>
  <c r="O1923" i="99"/>
  <c r="J1923" i="99"/>
  <c r="Y1923" i="99" s="1"/>
  <c r="AS1923" i="99" s="1"/>
  <c r="AD1922" i="99"/>
  <c r="AC1922" i="99"/>
  <c r="AB1922" i="99"/>
  <c r="AA1922" i="99"/>
  <c r="X1922" i="99"/>
  <c r="AR1922" i="99" s="1"/>
  <c r="W1922" i="99"/>
  <c r="AL1922" i="99" s="1"/>
  <c r="V1922" i="99"/>
  <c r="AP1922" i="99" s="1"/>
  <c r="U1922" i="99"/>
  <c r="AO1922" i="99" s="1"/>
  <c r="T1922" i="99"/>
  <c r="O1922" i="99"/>
  <c r="J1922" i="99"/>
  <c r="AD1921" i="99"/>
  <c r="AC1921" i="99"/>
  <c r="AB1921" i="99"/>
  <c r="AA1921" i="99"/>
  <c r="X1921" i="99"/>
  <c r="AR1921" i="99" s="1"/>
  <c r="W1921" i="99"/>
  <c r="AQ1921" i="99" s="1"/>
  <c r="V1921" i="99"/>
  <c r="AP1921" i="99" s="1"/>
  <c r="U1921" i="99"/>
  <c r="AJ1921" i="99" s="1"/>
  <c r="T1921" i="99"/>
  <c r="O1921" i="99"/>
  <c r="Y1921" i="99" s="1"/>
  <c r="AS1921" i="99" s="1"/>
  <c r="J1921" i="99"/>
  <c r="AD1920" i="99"/>
  <c r="AC1920" i="99"/>
  <c r="AB1920" i="99"/>
  <c r="AA1920" i="99"/>
  <c r="X1920" i="99"/>
  <c r="AR1920" i="99" s="1"/>
  <c r="W1920" i="99"/>
  <c r="V1920" i="99"/>
  <c r="AP1920" i="99" s="1"/>
  <c r="U1920" i="99"/>
  <c r="AO1920" i="99" s="1"/>
  <c r="T1920" i="99"/>
  <c r="O1920" i="99"/>
  <c r="J1920" i="99"/>
  <c r="AD1919" i="99"/>
  <c r="AC1919" i="99"/>
  <c r="AB1919" i="99"/>
  <c r="AA1919" i="99"/>
  <c r="X1919" i="99"/>
  <c r="AR1919" i="99" s="1"/>
  <c r="W1919" i="99"/>
  <c r="AQ1919" i="99" s="1"/>
  <c r="V1919" i="99"/>
  <c r="AP1919" i="99" s="1"/>
  <c r="U1919" i="99"/>
  <c r="AJ1919" i="99" s="1"/>
  <c r="T1919" i="99"/>
  <c r="O1919" i="99"/>
  <c r="Y1919" i="99" s="1"/>
  <c r="AS1919" i="99" s="1"/>
  <c r="J1919" i="99"/>
  <c r="AR1918" i="99"/>
  <c r="AQ1918" i="99"/>
  <c r="AM1918" i="99"/>
  <c r="AD1918" i="99"/>
  <c r="AC1918" i="99"/>
  <c r="AB1918" i="99"/>
  <c r="AA1918" i="99"/>
  <c r="X1918" i="99"/>
  <c r="W1918" i="99"/>
  <c r="V1918" i="99"/>
  <c r="U1918" i="99"/>
  <c r="AO1918" i="99" s="1"/>
  <c r="T1918" i="99"/>
  <c r="O1918" i="99"/>
  <c r="J1918" i="99"/>
  <c r="Y1918" i="99" s="1"/>
  <c r="AS1918" i="99" s="1"/>
  <c r="AP1917" i="99"/>
  <c r="AD1917" i="99"/>
  <c r="AC1917" i="99"/>
  <c r="AB1917" i="99"/>
  <c r="AA1917" i="99"/>
  <c r="X1917" i="99"/>
  <c r="W1917" i="99"/>
  <c r="AQ1917" i="99" s="1"/>
  <c r="V1917" i="99"/>
  <c r="AK1917" i="99" s="1"/>
  <c r="U1917" i="99"/>
  <c r="AJ1917" i="99" s="1"/>
  <c r="T1917" i="99"/>
  <c r="O1917" i="99"/>
  <c r="J1917" i="99"/>
  <c r="AR1916" i="99"/>
  <c r="AQ1916" i="99"/>
  <c r="AD1916" i="99"/>
  <c r="AC1916" i="99"/>
  <c r="AB1916" i="99"/>
  <c r="AA1916" i="99"/>
  <c r="X1916" i="99"/>
  <c r="AM1916" i="99" s="1"/>
  <c r="W1916" i="99"/>
  <c r="V1916" i="99"/>
  <c r="U1916" i="99"/>
  <c r="AO1916" i="99" s="1"/>
  <c r="T1916" i="99"/>
  <c r="O1916" i="99"/>
  <c r="J1916" i="99"/>
  <c r="Y1916" i="99" s="1"/>
  <c r="AS1916" i="99" s="1"/>
  <c r="AM1915" i="99"/>
  <c r="AD1915" i="99"/>
  <c r="AC1915" i="99"/>
  <c r="AB1915" i="99"/>
  <c r="AA1915" i="99"/>
  <c r="X1915" i="99"/>
  <c r="AR1915" i="99" s="1"/>
  <c r="W1915" i="99"/>
  <c r="AQ1915" i="99" s="1"/>
  <c r="V1915" i="99"/>
  <c r="AP1915" i="99" s="1"/>
  <c r="U1915" i="99"/>
  <c r="AO1915" i="99" s="1"/>
  <c r="T1915" i="99"/>
  <c r="O1915" i="99"/>
  <c r="J1915" i="99"/>
  <c r="AQ1914" i="99"/>
  <c r="AD1914" i="99"/>
  <c r="AC1914" i="99"/>
  <c r="AB1914" i="99"/>
  <c r="AA1914" i="99"/>
  <c r="X1914" i="99"/>
  <c r="AM1914" i="99" s="1"/>
  <c r="W1914" i="99"/>
  <c r="V1914" i="99"/>
  <c r="AK1914" i="99" s="1"/>
  <c r="U1914" i="99"/>
  <c r="T1914" i="99"/>
  <c r="Y1914" i="99" s="1"/>
  <c r="AS1914" i="99" s="1"/>
  <c r="O1914" i="99"/>
  <c r="J1914" i="99"/>
  <c r="AO1913" i="99"/>
  <c r="AD1913" i="99"/>
  <c r="AC1913" i="99"/>
  <c r="AB1913" i="99"/>
  <c r="AA1913" i="99"/>
  <c r="X1913" i="99"/>
  <c r="AR1913" i="99" s="1"/>
  <c r="W1913" i="99"/>
  <c r="AQ1913" i="99" s="1"/>
  <c r="V1913" i="99"/>
  <c r="AP1913" i="99" s="1"/>
  <c r="U1913" i="99"/>
  <c r="AJ1913" i="99" s="1"/>
  <c r="T1913" i="99"/>
  <c r="O1913" i="99"/>
  <c r="J1913" i="99"/>
  <c r="AD1912" i="99"/>
  <c r="AC1912" i="99"/>
  <c r="AB1912" i="99"/>
  <c r="AA1912" i="99"/>
  <c r="X1912" i="99"/>
  <c r="AM1912" i="99" s="1"/>
  <c r="W1912" i="99"/>
  <c r="AQ1912" i="99" s="1"/>
  <c r="V1912" i="99"/>
  <c r="AP1912" i="99" s="1"/>
  <c r="U1912" i="99"/>
  <c r="T1912" i="99"/>
  <c r="O1912" i="99"/>
  <c r="J1912" i="99"/>
  <c r="Y1912" i="99" s="1"/>
  <c r="AS1912" i="99" s="1"/>
  <c r="AQ1911" i="99"/>
  <c r="AD1911" i="99"/>
  <c r="AC1911" i="99"/>
  <c r="AB1911" i="99"/>
  <c r="AA1911" i="99"/>
  <c r="X1911" i="99"/>
  <c r="AM1911" i="99" s="1"/>
  <c r="W1911" i="99"/>
  <c r="V1911" i="99"/>
  <c r="U1911" i="99"/>
  <c r="AO1911" i="99" s="1"/>
  <c r="T1911" i="99"/>
  <c r="O1911" i="99"/>
  <c r="J1911" i="99"/>
  <c r="AP1910" i="99"/>
  <c r="AO1910" i="99"/>
  <c r="AD1910" i="99"/>
  <c r="AC1910" i="99"/>
  <c r="AB1910" i="99"/>
  <c r="AA1910" i="99"/>
  <c r="X1910" i="99"/>
  <c r="W1910" i="99"/>
  <c r="AQ1910" i="99" s="1"/>
  <c r="V1910" i="99"/>
  <c r="AK1910" i="99" s="1"/>
  <c r="U1910" i="99"/>
  <c r="AJ1910" i="99" s="1"/>
  <c r="T1910" i="99"/>
  <c r="O1910" i="99"/>
  <c r="J1910" i="99"/>
  <c r="AP1909" i="99"/>
  <c r="AO1909" i="99"/>
  <c r="AJ1909" i="99"/>
  <c r="AD1909" i="99"/>
  <c r="AC1909" i="99"/>
  <c r="AB1909" i="99"/>
  <c r="AA1909" i="99"/>
  <c r="X1909" i="99"/>
  <c r="AM1909" i="99" s="1"/>
  <c r="W1909" i="99"/>
  <c r="AQ1909" i="99" s="1"/>
  <c r="V1909" i="99"/>
  <c r="AK1909" i="99" s="1"/>
  <c r="T1909" i="99"/>
  <c r="O1909" i="99"/>
  <c r="J1909" i="99"/>
  <c r="AD1908" i="99"/>
  <c r="AC1908" i="99"/>
  <c r="AB1908" i="99"/>
  <c r="AA1908" i="99"/>
  <c r="Y1908" i="99"/>
  <c r="AS1908" i="99" s="1"/>
  <c r="X1908" i="99"/>
  <c r="AM1908" i="99" s="1"/>
  <c r="W1908" i="99"/>
  <c r="AQ1908" i="99" s="1"/>
  <c r="V1908" i="99"/>
  <c r="AP1908" i="99" s="1"/>
  <c r="U1908" i="99"/>
  <c r="T1908" i="99"/>
  <c r="O1908" i="99"/>
  <c r="J1908" i="99"/>
  <c r="AN1907" i="99"/>
  <c r="AD1907" i="99"/>
  <c r="AC1907" i="99"/>
  <c r="AB1907" i="99"/>
  <c r="AA1907" i="99"/>
  <c r="X1907" i="99"/>
  <c r="AR1907" i="99" s="1"/>
  <c r="W1907" i="99"/>
  <c r="AQ1907" i="99" s="1"/>
  <c r="V1907" i="99"/>
  <c r="AP1907" i="99" s="1"/>
  <c r="U1907" i="99"/>
  <c r="AO1907" i="99" s="1"/>
  <c r="T1907" i="99"/>
  <c r="O1907" i="99"/>
  <c r="J1907" i="99"/>
  <c r="AN1906" i="99"/>
  <c r="AD1906" i="99"/>
  <c r="AC1906" i="99"/>
  <c r="AB1906" i="99"/>
  <c r="AA1906" i="99"/>
  <c r="X1906" i="99"/>
  <c r="AR1906" i="99" s="1"/>
  <c r="W1906" i="99"/>
  <c r="AQ1906" i="99" s="1"/>
  <c r="V1906" i="99"/>
  <c r="AP1906" i="99" s="1"/>
  <c r="U1906" i="99"/>
  <c r="AO1906" i="99" s="1"/>
  <c r="T1906" i="99"/>
  <c r="O1906" i="99"/>
  <c r="J1906" i="99"/>
  <c r="Y1906" i="99" s="1"/>
  <c r="AS1906" i="99" s="1"/>
  <c r="AN1905" i="99"/>
  <c r="AD1905" i="99"/>
  <c r="AC1905" i="99"/>
  <c r="AB1905" i="99"/>
  <c r="AA1905" i="99"/>
  <c r="X1905" i="99"/>
  <c r="AR1905" i="99" s="1"/>
  <c r="W1905" i="99"/>
  <c r="AQ1905" i="99" s="1"/>
  <c r="V1905" i="99"/>
  <c r="AP1905" i="99" s="1"/>
  <c r="U1905" i="99"/>
  <c r="AO1905" i="99" s="1"/>
  <c r="T1905" i="99"/>
  <c r="O1905" i="99"/>
  <c r="J1905" i="99"/>
  <c r="AN1904" i="99"/>
  <c r="AD1904" i="99"/>
  <c r="AC1904" i="99"/>
  <c r="AB1904" i="99"/>
  <c r="AA1904" i="99"/>
  <c r="X1904" i="99"/>
  <c r="AR1904" i="99" s="1"/>
  <c r="W1904" i="99"/>
  <c r="AQ1904" i="99" s="1"/>
  <c r="V1904" i="99"/>
  <c r="AP1904" i="99" s="1"/>
  <c r="U1904" i="99"/>
  <c r="AO1904" i="99" s="1"/>
  <c r="T1904" i="99"/>
  <c r="O1904" i="99"/>
  <c r="J1904" i="99"/>
  <c r="AZ1903" i="99"/>
  <c r="AU1903" i="99"/>
  <c r="AN1903" i="99"/>
  <c r="AD1903" i="99"/>
  <c r="AC1903" i="99"/>
  <c r="AB1903" i="99"/>
  <c r="AA1903" i="99"/>
  <c r="X1903" i="99"/>
  <c r="AR1903" i="99" s="1"/>
  <c r="W1903" i="99"/>
  <c r="AQ1903" i="99" s="1"/>
  <c r="V1903" i="99"/>
  <c r="AP1903" i="99" s="1"/>
  <c r="U1903" i="99"/>
  <c r="AO1903" i="99" s="1"/>
  <c r="T1903" i="99"/>
  <c r="O1903" i="99"/>
  <c r="J1903" i="99"/>
  <c r="AZ1902" i="99"/>
  <c r="AU1902" i="99"/>
  <c r="AQ1902" i="99"/>
  <c r="AN1902" i="99"/>
  <c r="AD1902" i="99"/>
  <c r="AC1902" i="99"/>
  <c r="AB1902" i="99"/>
  <c r="AA1902" i="99"/>
  <c r="X1902" i="99"/>
  <c r="AR1902" i="99" s="1"/>
  <c r="W1902" i="99"/>
  <c r="V1902" i="99"/>
  <c r="AP1902" i="99" s="1"/>
  <c r="U1902" i="99"/>
  <c r="AO1902" i="99" s="1"/>
  <c r="T1902" i="99"/>
  <c r="O1902" i="99"/>
  <c r="J1902" i="99"/>
  <c r="AV1901" i="99"/>
  <c r="AQ1901" i="99"/>
  <c r="AN1901" i="99"/>
  <c r="AD1901" i="99"/>
  <c r="AC1901" i="99"/>
  <c r="AB1901" i="99"/>
  <c r="AA1901" i="99"/>
  <c r="X1901" i="99"/>
  <c r="AR1901" i="99" s="1"/>
  <c r="W1901" i="99"/>
  <c r="V1901" i="99"/>
  <c r="AP1901" i="99" s="1"/>
  <c r="U1901" i="99"/>
  <c r="AO1901" i="99" s="1"/>
  <c r="T1901" i="99"/>
  <c r="O1901" i="99"/>
  <c r="J1901" i="99"/>
  <c r="Y1901" i="99" s="1"/>
  <c r="AS1901" i="99" s="1"/>
  <c r="AV1900" i="99"/>
  <c r="AQ1900" i="99"/>
  <c r="AN1900" i="99"/>
  <c r="AD1900" i="99"/>
  <c r="AC1900" i="99"/>
  <c r="AB1900" i="99"/>
  <c r="AA1900" i="99"/>
  <c r="X1900" i="99"/>
  <c r="AR1900" i="99" s="1"/>
  <c r="W1900" i="99"/>
  <c r="V1900" i="99"/>
  <c r="AP1900" i="99" s="1"/>
  <c r="U1900" i="99"/>
  <c r="AO1900" i="99" s="1"/>
  <c r="T1900" i="99"/>
  <c r="O1900" i="99"/>
  <c r="J1900" i="99"/>
  <c r="AV1899" i="99"/>
  <c r="AQ1899" i="99"/>
  <c r="AN1899" i="99"/>
  <c r="AD1899" i="99"/>
  <c r="AC1899" i="99"/>
  <c r="AB1899" i="99"/>
  <c r="AA1899" i="99"/>
  <c r="X1899" i="99"/>
  <c r="AR1899" i="99" s="1"/>
  <c r="W1899" i="99"/>
  <c r="V1899" i="99"/>
  <c r="AP1899" i="99" s="1"/>
  <c r="U1899" i="99"/>
  <c r="AO1899" i="99" s="1"/>
  <c r="T1899" i="99"/>
  <c r="O1899" i="99"/>
  <c r="J1899" i="99"/>
  <c r="Y1899" i="99" s="1"/>
  <c r="AS1899" i="99" s="1"/>
  <c r="AV1898" i="99"/>
  <c r="AP1898" i="99"/>
  <c r="AN1898" i="99"/>
  <c r="AD1898" i="99"/>
  <c r="AC1898" i="99"/>
  <c r="AT1898" i="99" s="1"/>
  <c r="AB1898" i="99"/>
  <c r="AA1898" i="99"/>
  <c r="X1898" i="99"/>
  <c r="AR1898" i="99" s="1"/>
  <c r="W1898" i="99"/>
  <c r="AQ1898" i="99" s="1"/>
  <c r="U1898" i="99"/>
  <c r="AO1898" i="99" s="1"/>
  <c r="T1898" i="99"/>
  <c r="Y1898" i="99" s="1"/>
  <c r="AS1898" i="99" s="1"/>
  <c r="O1898" i="99"/>
  <c r="J1898" i="99"/>
  <c r="AV1897" i="99"/>
  <c r="AV1933" i="99" s="1"/>
  <c r="AZ1933" i="99" s="1"/>
  <c r="AN1897" i="99"/>
  <c r="AD1897" i="99"/>
  <c r="AC1897" i="99"/>
  <c r="AB1897" i="99"/>
  <c r="AA1897" i="99"/>
  <c r="X1897" i="99"/>
  <c r="AR1897" i="99" s="1"/>
  <c r="W1897" i="99"/>
  <c r="AQ1897" i="99" s="1"/>
  <c r="V1897" i="99"/>
  <c r="AP1897" i="99" s="1"/>
  <c r="U1897" i="99"/>
  <c r="AO1897" i="99" s="1"/>
  <c r="T1897" i="99"/>
  <c r="O1897" i="99"/>
  <c r="Y1897" i="99" s="1"/>
  <c r="AS1897" i="99" s="1"/>
  <c r="J1897" i="99"/>
  <c r="AV1896" i="99"/>
  <c r="AV1932" i="99" s="1"/>
  <c r="AZ1932" i="99" s="1"/>
  <c r="AO1896" i="99"/>
  <c r="AN1896" i="99"/>
  <c r="AD1896" i="99"/>
  <c r="AC1896" i="99"/>
  <c r="AB1896" i="99"/>
  <c r="AA1896" i="99"/>
  <c r="X1896" i="99"/>
  <c r="AR1896" i="99" s="1"/>
  <c r="W1896" i="99"/>
  <c r="AQ1896" i="99" s="1"/>
  <c r="V1896" i="99"/>
  <c r="AP1896" i="99" s="1"/>
  <c r="U1896" i="99"/>
  <c r="T1896" i="99"/>
  <c r="O1896" i="99"/>
  <c r="Y1896" i="99" s="1"/>
  <c r="AS1896" i="99" s="1"/>
  <c r="J1896" i="99"/>
  <c r="AX1895" i="99"/>
  <c r="AZ1895" i="99" s="1"/>
  <c r="AV1895" i="99"/>
  <c r="AV1931" i="99" s="1"/>
  <c r="AZ1931" i="99" s="1"/>
  <c r="AN1895" i="99"/>
  <c r="AD1895" i="99"/>
  <c r="AC1895" i="99"/>
  <c r="AB1895" i="99"/>
  <c r="AA1895" i="99"/>
  <c r="X1895" i="99"/>
  <c r="AR1895" i="99" s="1"/>
  <c r="W1895" i="99"/>
  <c r="AQ1895" i="99" s="1"/>
  <c r="V1895" i="99"/>
  <c r="AP1895" i="99" s="1"/>
  <c r="U1895" i="99"/>
  <c r="AO1895" i="99" s="1"/>
  <c r="T1895" i="99"/>
  <c r="O1895" i="99"/>
  <c r="J1895" i="99"/>
  <c r="Y1895" i="99" s="1"/>
  <c r="AS1895" i="99" s="1"/>
  <c r="AN1894" i="99"/>
  <c r="AD1894" i="99"/>
  <c r="AC1894" i="99"/>
  <c r="AB1894" i="99"/>
  <c r="AA1894" i="99"/>
  <c r="X1894" i="99"/>
  <c r="AR1894" i="99" s="1"/>
  <c r="W1894" i="99"/>
  <c r="AQ1894" i="99" s="1"/>
  <c r="V1894" i="99"/>
  <c r="AP1894" i="99" s="1"/>
  <c r="U1894" i="99"/>
  <c r="AO1894" i="99" s="1"/>
  <c r="T1894" i="99"/>
  <c r="Y1894" i="99" s="1"/>
  <c r="AS1894" i="99" s="1"/>
  <c r="O1894" i="99"/>
  <c r="J1894" i="99"/>
  <c r="A1894" i="99"/>
  <c r="AN1893" i="99"/>
  <c r="AD1893" i="99"/>
  <c r="AC1893" i="99"/>
  <c r="AB1893" i="99"/>
  <c r="AA1893" i="99"/>
  <c r="X1893" i="99"/>
  <c r="AR1893" i="99" s="1"/>
  <c r="W1893" i="99"/>
  <c r="AQ1893" i="99" s="1"/>
  <c r="V1893" i="99"/>
  <c r="AP1893" i="99" s="1"/>
  <c r="U1893" i="99"/>
  <c r="AO1893" i="99" s="1"/>
  <c r="T1893" i="99"/>
  <c r="O1893" i="99"/>
  <c r="J1893" i="99"/>
  <c r="Y1893" i="99" s="1"/>
  <c r="AS1893" i="99" s="1"/>
  <c r="A1893" i="99"/>
  <c r="Z1893" i="99" s="1"/>
  <c r="AN1892" i="99"/>
  <c r="AD1892" i="99"/>
  <c r="AC1892" i="99"/>
  <c r="AB1892" i="99"/>
  <c r="AA1892" i="99"/>
  <c r="Z1892" i="99"/>
  <c r="X1892" i="99"/>
  <c r="AR1892" i="99" s="1"/>
  <c r="W1892" i="99"/>
  <c r="AQ1892" i="99" s="1"/>
  <c r="V1892" i="99"/>
  <c r="AP1892" i="99" s="1"/>
  <c r="U1892" i="99"/>
  <c r="AO1892" i="99" s="1"/>
  <c r="T1892" i="99"/>
  <c r="O1892" i="99"/>
  <c r="J1892" i="99"/>
  <c r="J1958" i="99" s="1"/>
  <c r="J1882" i="99"/>
  <c r="J1881" i="99"/>
  <c r="Q1880" i="99"/>
  <c r="P1880" i="99"/>
  <c r="O1880" i="99"/>
  <c r="J1880" i="99"/>
  <c r="V1879" i="99"/>
  <c r="P1879" i="99"/>
  <c r="O1879" i="99"/>
  <c r="J1879" i="99"/>
  <c r="P1878" i="99"/>
  <c r="O1878" i="99"/>
  <c r="Q1878" i="99" s="1"/>
  <c r="J1878" i="99"/>
  <c r="F1877" i="99"/>
  <c r="AM1875" i="99"/>
  <c r="AD1875" i="99"/>
  <c r="AC1875" i="99"/>
  <c r="AT1875" i="99" s="1"/>
  <c r="AB1875" i="99"/>
  <c r="AA1875" i="99"/>
  <c r="X1875" i="99"/>
  <c r="AR1875" i="99" s="1"/>
  <c r="W1875" i="99"/>
  <c r="V1875" i="99"/>
  <c r="AP1875" i="99" s="1"/>
  <c r="U1875" i="99"/>
  <c r="AO1875" i="99" s="1"/>
  <c r="T1875" i="99"/>
  <c r="O1875" i="99"/>
  <c r="J1875" i="99"/>
  <c r="A1875" i="99"/>
  <c r="Z1875" i="99" s="1"/>
  <c r="AD1874" i="99"/>
  <c r="AC1874" i="99"/>
  <c r="AT1874" i="99" s="1"/>
  <c r="AB1874" i="99"/>
  <c r="AA1874" i="99"/>
  <c r="X1874" i="99"/>
  <c r="AR1874" i="99" s="1"/>
  <c r="W1874" i="99"/>
  <c r="AQ1874" i="99" s="1"/>
  <c r="V1874" i="99"/>
  <c r="AP1874" i="99" s="1"/>
  <c r="U1874" i="99"/>
  <c r="T1874" i="99"/>
  <c r="O1874" i="99"/>
  <c r="J1874" i="99"/>
  <c r="Y1874" i="99" s="1"/>
  <c r="AS1874" i="99" s="1"/>
  <c r="A1874" i="99"/>
  <c r="Z1874" i="99" s="1"/>
  <c r="AM1873" i="99"/>
  <c r="AD1873" i="99"/>
  <c r="AC1873" i="99"/>
  <c r="AT1873" i="99" s="1"/>
  <c r="AB1873" i="99"/>
  <c r="AA1873" i="99"/>
  <c r="X1873" i="99"/>
  <c r="AR1873" i="99" s="1"/>
  <c r="W1873" i="99"/>
  <c r="AL1873" i="99" s="1"/>
  <c r="V1873" i="99"/>
  <c r="AP1873" i="99" s="1"/>
  <c r="U1873" i="99"/>
  <c r="AO1873" i="99" s="1"/>
  <c r="T1873" i="99"/>
  <c r="O1873" i="99"/>
  <c r="J1873" i="99"/>
  <c r="A1873" i="99"/>
  <c r="Z1873" i="99" s="1"/>
  <c r="AH1869" i="99"/>
  <c r="AG1869" i="99"/>
  <c r="AF1869" i="99"/>
  <c r="AE1869" i="99"/>
  <c r="AD1869" i="99"/>
  <c r="AC1869" i="99"/>
  <c r="AT1869" i="99" s="1"/>
  <c r="AB1869" i="99"/>
  <c r="AA1869" i="99"/>
  <c r="X1869" i="99"/>
  <c r="AR1869" i="99" s="1"/>
  <c r="W1869" i="99"/>
  <c r="AQ1869" i="99" s="1"/>
  <c r="V1869" i="99"/>
  <c r="AP1869" i="99" s="1"/>
  <c r="U1869" i="99"/>
  <c r="T1869" i="99"/>
  <c r="O1869" i="99"/>
  <c r="J1869" i="99"/>
  <c r="Y1869" i="99" s="1"/>
  <c r="AS1869" i="99" s="1"/>
  <c r="A1869" i="99"/>
  <c r="Z1869" i="99" s="1"/>
  <c r="AJ1868" i="99"/>
  <c r="AH1868" i="99"/>
  <c r="AG1868" i="99"/>
  <c r="AF1868" i="99"/>
  <c r="AE1868" i="99"/>
  <c r="AE1947" i="99" s="1"/>
  <c r="AD1868" i="99"/>
  <c r="AC1868" i="99"/>
  <c r="AT1868" i="99" s="1"/>
  <c r="AB1868" i="99"/>
  <c r="AA1868" i="99"/>
  <c r="X1868" i="99"/>
  <c r="AR1868" i="99" s="1"/>
  <c r="W1868" i="99"/>
  <c r="V1868" i="99"/>
  <c r="AP1868" i="99" s="1"/>
  <c r="U1868" i="99"/>
  <c r="AO1868" i="99" s="1"/>
  <c r="T1868" i="99"/>
  <c r="O1868" i="99"/>
  <c r="J1868" i="99"/>
  <c r="A1868" i="99"/>
  <c r="Z1868" i="99" s="1"/>
  <c r="AQ1867" i="99"/>
  <c r="AP1867" i="99"/>
  <c r="AO1867" i="99"/>
  <c r="AL1867" i="99"/>
  <c r="AK1867" i="99"/>
  <c r="AH1867" i="99"/>
  <c r="AG1867" i="99"/>
  <c r="AF1867" i="99"/>
  <c r="AE1867" i="99"/>
  <c r="AD1867" i="99"/>
  <c r="AC1867" i="99"/>
  <c r="AT1867" i="99" s="1"/>
  <c r="AB1867" i="99"/>
  <c r="AA1867" i="99"/>
  <c r="X1867" i="99"/>
  <c r="AR1867" i="99" s="1"/>
  <c r="V1867" i="99"/>
  <c r="U1867" i="99"/>
  <c r="AJ1867" i="99" s="1"/>
  <c r="T1867" i="99"/>
  <c r="O1867" i="99"/>
  <c r="J1867" i="99"/>
  <c r="A1867" i="99"/>
  <c r="Z1867" i="99" s="1"/>
  <c r="AM1866" i="99"/>
  <c r="AD1866" i="99"/>
  <c r="AC1866" i="99"/>
  <c r="AT1866" i="99" s="1"/>
  <c r="AB1866" i="99"/>
  <c r="AA1866" i="99"/>
  <c r="X1866" i="99"/>
  <c r="AR1866" i="99" s="1"/>
  <c r="W1866" i="99"/>
  <c r="AQ1866" i="99" s="1"/>
  <c r="V1866" i="99"/>
  <c r="AK1866" i="99" s="1"/>
  <c r="U1866" i="99"/>
  <c r="AO1866" i="99" s="1"/>
  <c r="T1866" i="99"/>
  <c r="O1866" i="99"/>
  <c r="J1866" i="99"/>
  <c r="A1866" i="99"/>
  <c r="Z1866" i="99" s="1"/>
  <c r="AD1865" i="99"/>
  <c r="AC1865" i="99"/>
  <c r="AT1865" i="99" s="1"/>
  <c r="AB1865" i="99"/>
  <c r="AA1865" i="99"/>
  <c r="X1865" i="99"/>
  <c r="AM1865" i="99" s="1"/>
  <c r="W1865" i="99"/>
  <c r="AQ1865" i="99" s="1"/>
  <c r="V1865" i="99"/>
  <c r="AP1865" i="99" s="1"/>
  <c r="U1865" i="99"/>
  <c r="AO1865" i="99" s="1"/>
  <c r="T1865" i="99"/>
  <c r="O1865" i="99"/>
  <c r="J1865" i="99"/>
  <c r="A1865" i="99"/>
  <c r="Z1865" i="99" s="1"/>
  <c r="AM1864" i="99"/>
  <c r="AL1864" i="99"/>
  <c r="AD1864" i="99"/>
  <c r="AC1864" i="99"/>
  <c r="AB1864" i="99"/>
  <c r="AA1864" i="99"/>
  <c r="X1864" i="99"/>
  <c r="AR1864" i="99" s="1"/>
  <c r="W1864" i="99"/>
  <c r="AQ1864" i="99" s="1"/>
  <c r="V1864" i="99"/>
  <c r="AK1864" i="99" s="1"/>
  <c r="U1864" i="99"/>
  <c r="AO1864" i="99" s="1"/>
  <c r="T1864" i="99"/>
  <c r="O1864" i="99"/>
  <c r="J1864" i="99"/>
  <c r="Y1864" i="99" s="1"/>
  <c r="AS1864" i="99" s="1"/>
  <c r="AR1863" i="99"/>
  <c r="AD1863" i="99"/>
  <c r="AC1863" i="99"/>
  <c r="AB1863" i="99"/>
  <c r="AA1863" i="99"/>
  <c r="X1863" i="99"/>
  <c r="AM1863" i="99" s="1"/>
  <c r="W1863" i="99"/>
  <c r="AQ1863" i="99" s="1"/>
  <c r="V1863" i="99"/>
  <c r="AP1863" i="99" s="1"/>
  <c r="U1863" i="99"/>
  <c r="AO1863" i="99" s="1"/>
  <c r="T1863" i="99"/>
  <c r="O1863" i="99"/>
  <c r="Y1863" i="99" s="1"/>
  <c r="AS1863" i="99" s="1"/>
  <c r="J1863" i="99"/>
  <c r="AL1862" i="99"/>
  <c r="AD1862" i="99"/>
  <c r="AC1862" i="99"/>
  <c r="AB1862" i="99"/>
  <c r="AA1862" i="99"/>
  <c r="X1862" i="99"/>
  <c r="AR1862" i="99" s="1"/>
  <c r="W1862" i="99"/>
  <c r="AQ1862" i="99" s="1"/>
  <c r="V1862" i="99"/>
  <c r="AK1862" i="99" s="1"/>
  <c r="U1862" i="99"/>
  <c r="AO1862" i="99" s="1"/>
  <c r="T1862" i="99"/>
  <c r="O1862" i="99"/>
  <c r="J1862" i="99"/>
  <c r="AO1861" i="99"/>
  <c r="AD1861" i="99"/>
  <c r="AC1861" i="99"/>
  <c r="AB1861" i="99"/>
  <c r="AA1861" i="99"/>
  <c r="X1861" i="99"/>
  <c r="AR1861" i="99" s="1"/>
  <c r="W1861" i="99"/>
  <c r="AL1861" i="99" s="1"/>
  <c r="V1861" i="99"/>
  <c r="AP1861" i="99" s="1"/>
  <c r="U1861" i="99"/>
  <c r="AJ1861" i="99" s="1"/>
  <c r="T1861" i="99"/>
  <c r="O1861" i="99"/>
  <c r="J1861" i="99"/>
  <c r="Y1861" i="99" s="1"/>
  <c r="AS1861" i="99" s="1"/>
  <c r="AD1860" i="99"/>
  <c r="AC1860" i="99"/>
  <c r="AB1860" i="99"/>
  <c r="AA1860" i="99"/>
  <c r="X1860" i="99"/>
  <c r="AR1860" i="99" s="1"/>
  <c r="W1860" i="99"/>
  <c r="AL1860" i="99" s="1"/>
  <c r="V1860" i="99"/>
  <c r="AP1860" i="99" s="1"/>
  <c r="U1860" i="99"/>
  <c r="AJ1860" i="99" s="1"/>
  <c r="T1860" i="99"/>
  <c r="O1860" i="99"/>
  <c r="J1860" i="99"/>
  <c r="AY1859" i="99"/>
  <c r="AL1859" i="99"/>
  <c r="AD1859" i="99"/>
  <c r="AC1859" i="99"/>
  <c r="AB1859" i="99"/>
  <c r="AA1859" i="99"/>
  <c r="X1859" i="99"/>
  <c r="AM1859" i="99" s="1"/>
  <c r="W1859" i="99"/>
  <c r="AQ1859" i="99" s="1"/>
  <c r="V1859" i="99"/>
  <c r="U1859" i="99"/>
  <c r="AO1859" i="99" s="1"/>
  <c r="T1859" i="99"/>
  <c r="O1859" i="99"/>
  <c r="J1859" i="99"/>
  <c r="Y1859" i="99" s="1"/>
  <c r="AS1859" i="99" s="1"/>
  <c r="AZ1858" i="99"/>
  <c r="AM1858" i="99"/>
  <c r="AD1858" i="99"/>
  <c r="AC1858" i="99"/>
  <c r="AB1858" i="99"/>
  <c r="AA1858" i="99"/>
  <c r="Y1858" i="99"/>
  <c r="AS1858" i="99" s="1"/>
  <c r="X1858" i="99"/>
  <c r="AR1858" i="99" s="1"/>
  <c r="W1858" i="99"/>
  <c r="AL1858" i="99" s="1"/>
  <c r="V1858" i="99"/>
  <c r="AP1858" i="99" s="1"/>
  <c r="U1858" i="99"/>
  <c r="AJ1858" i="99" s="1"/>
  <c r="T1858" i="99"/>
  <c r="O1858" i="99"/>
  <c r="J1858" i="99"/>
  <c r="AZ1857" i="99"/>
  <c r="AD1857" i="99"/>
  <c r="AC1857" i="99"/>
  <c r="AB1857" i="99"/>
  <c r="AA1857" i="99"/>
  <c r="X1857" i="99"/>
  <c r="AM1857" i="99" s="1"/>
  <c r="W1857" i="99"/>
  <c r="AQ1857" i="99" s="1"/>
  <c r="V1857" i="99"/>
  <c r="AK1857" i="99" s="1"/>
  <c r="U1857" i="99"/>
  <c r="AO1857" i="99" s="1"/>
  <c r="T1857" i="99"/>
  <c r="O1857" i="99"/>
  <c r="J1857" i="99"/>
  <c r="AL1856" i="99"/>
  <c r="AD1856" i="99"/>
  <c r="AC1856" i="99"/>
  <c r="AB1856" i="99"/>
  <c r="AA1856" i="99"/>
  <c r="X1856" i="99"/>
  <c r="AM1856" i="99" s="1"/>
  <c r="W1856" i="99"/>
  <c r="AQ1856" i="99" s="1"/>
  <c r="V1856" i="99"/>
  <c r="AK1856" i="99" s="1"/>
  <c r="U1856" i="99"/>
  <c r="AO1856" i="99" s="1"/>
  <c r="T1856" i="99"/>
  <c r="O1856" i="99"/>
  <c r="J1856" i="99"/>
  <c r="Y1856" i="99" s="1"/>
  <c r="AS1856" i="99" s="1"/>
  <c r="AL1855" i="99"/>
  <c r="AD1855" i="99"/>
  <c r="AC1855" i="99"/>
  <c r="AB1855" i="99"/>
  <c r="AA1855" i="99"/>
  <c r="X1855" i="99"/>
  <c r="AM1855" i="99" s="1"/>
  <c r="W1855" i="99"/>
  <c r="AQ1855" i="99" s="1"/>
  <c r="V1855" i="99"/>
  <c r="AK1855" i="99" s="1"/>
  <c r="U1855" i="99"/>
  <c r="AO1855" i="99" s="1"/>
  <c r="T1855" i="99"/>
  <c r="O1855" i="99"/>
  <c r="J1855" i="99"/>
  <c r="Y1855" i="99" s="1"/>
  <c r="AS1855" i="99" s="1"/>
  <c r="AL1854" i="99"/>
  <c r="AD1854" i="99"/>
  <c r="AC1854" i="99"/>
  <c r="AB1854" i="99"/>
  <c r="AA1854" i="99"/>
  <c r="X1854" i="99"/>
  <c r="AM1854" i="99" s="1"/>
  <c r="W1854" i="99"/>
  <c r="AQ1854" i="99" s="1"/>
  <c r="V1854" i="99"/>
  <c r="AK1854" i="99" s="1"/>
  <c r="U1854" i="99"/>
  <c r="AO1854" i="99" s="1"/>
  <c r="T1854" i="99"/>
  <c r="O1854" i="99"/>
  <c r="J1854" i="99"/>
  <c r="AL1853" i="99"/>
  <c r="AD1853" i="99"/>
  <c r="AC1853" i="99"/>
  <c r="AB1853" i="99"/>
  <c r="AA1853" i="99"/>
  <c r="X1853" i="99"/>
  <c r="AM1853" i="99" s="1"/>
  <c r="W1853" i="99"/>
  <c r="AQ1853" i="99" s="1"/>
  <c r="V1853" i="99"/>
  <c r="U1853" i="99"/>
  <c r="AO1853" i="99" s="1"/>
  <c r="T1853" i="99"/>
  <c r="O1853" i="99"/>
  <c r="J1853" i="99"/>
  <c r="Y1853" i="99" s="1"/>
  <c r="AS1853" i="99" s="1"/>
  <c r="AW1852" i="99"/>
  <c r="AM1852" i="99"/>
  <c r="AD1852" i="99"/>
  <c r="AC1852" i="99"/>
  <c r="AB1852" i="99"/>
  <c r="AA1852" i="99"/>
  <c r="Y1852" i="99"/>
  <c r="AS1852" i="99" s="1"/>
  <c r="X1852" i="99"/>
  <c r="AR1852" i="99" s="1"/>
  <c r="W1852" i="99"/>
  <c r="AL1852" i="99" s="1"/>
  <c r="V1852" i="99"/>
  <c r="AP1852" i="99" s="1"/>
  <c r="U1852" i="99"/>
  <c r="AJ1852" i="99" s="1"/>
  <c r="T1852" i="99"/>
  <c r="O1852" i="99"/>
  <c r="J1852" i="99"/>
  <c r="AD1851" i="99"/>
  <c r="AC1851" i="99"/>
  <c r="AB1851" i="99"/>
  <c r="AA1851" i="99"/>
  <c r="X1851" i="99"/>
  <c r="AR1851" i="99" s="1"/>
  <c r="W1851" i="99"/>
  <c r="AL1851" i="99" s="1"/>
  <c r="V1851" i="99"/>
  <c r="AP1851" i="99" s="1"/>
  <c r="U1851" i="99"/>
  <c r="AJ1851" i="99" s="1"/>
  <c r="T1851" i="99"/>
  <c r="Y1851" i="99" s="1"/>
  <c r="AS1851" i="99" s="1"/>
  <c r="O1851" i="99"/>
  <c r="J1851" i="99"/>
  <c r="AM1850" i="99"/>
  <c r="AD1850" i="99"/>
  <c r="AC1850" i="99"/>
  <c r="AB1850" i="99"/>
  <c r="AA1850" i="99"/>
  <c r="X1850" i="99"/>
  <c r="AR1850" i="99" s="1"/>
  <c r="W1850" i="99"/>
  <c r="AL1850" i="99" s="1"/>
  <c r="V1850" i="99"/>
  <c r="AP1850" i="99" s="1"/>
  <c r="U1850" i="99"/>
  <c r="AJ1850" i="99" s="1"/>
  <c r="T1850" i="99"/>
  <c r="O1850" i="99"/>
  <c r="Y1850" i="99" s="1"/>
  <c r="AS1850" i="99" s="1"/>
  <c r="J1850" i="99"/>
  <c r="AM1849" i="99"/>
  <c r="AD1849" i="99"/>
  <c r="AC1849" i="99"/>
  <c r="AB1849" i="99"/>
  <c r="AA1849" i="99"/>
  <c r="X1849" i="99"/>
  <c r="AR1849" i="99" s="1"/>
  <c r="W1849" i="99"/>
  <c r="AL1849" i="99" s="1"/>
  <c r="V1849" i="99"/>
  <c r="AP1849" i="99" s="1"/>
  <c r="U1849" i="99"/>
  <c r="AJ1849" i="99" s="1"/>
  <c r="T1849" i="99"/>
  <c r="O1849" i="99"/>
  <c r="J1849" i="99"/>
  <c r="Y1849" i="99" s="1"/>
  <c r="AS1849" i="99" s="1"/>
  <c r="AW1848" i="99"/>
  <c r="AL1848" i="99"/>
  <c r="AD1848" i="99"/>
  <c r="AC1848" i="99"/>
  <c r="AB1848" i="99"/>
  <c r="AA1848" i="99"/>
  <c r="X1848" i="99"/>
  <c r="W1848" i="99"/>
  <c r="AQ1848" i="99" s="1"/>
  <c r="V1848" i="99"/>
  <c r="AK1848" i="99" s="1"/>
  <c r="U1848" i="99"/>
  <c r="AO1848" i="99" s="1"/>
  <c r="T1848" i="99"/>
  <c r="O1848" i="99"/>
  <c r="J1848" i="99"/>
  <c r="AL1847" i="99"/>
  <c r="AD1847" i="99"/>
  <c r="AC1847" i="99"/>
  <c r="AB1847" i="99"/>
  <c r="AA1847" i="99"/>
  <c r="X1847" i="99"/>
  <c r="AM1847" i="99" s="1"/>
  <c r="W1847" i="99"/>
  <c r="AQ1847" i="99" s="1"/>
  <c r="V1847" i="99"/>
  <c r="AK1847" i="99" s="1"/>
  <c r="U1847" i="99"/>
  <c r="AO1847" i="99" s="1"/>
  <c r="T1847" i="99"/>
  <c r="O1847" i="99"/>
  <c r="J1847" i="99"/>
  <c r="Y1847" i="99" s="1"/>
  <c r="AS1847" i="99" s="1"/>
  <c r="AL1846" i="99"/>
  <c r="AD1846" i="99"/>
  <c r="AC1846" i="99"/>
  <c r="AB1846" i="99"/>
  <c r="AA1846" i="99"/>
  <c r="X1846" i="99"/>
  <c r="AM1846" i="99" s="1"/>
  <c r="W1846" i="99"/>
  <c r="AQ1846" i="99" s="1"/>
  <c r="V1846" i="99"/>
  <c r="AK1846" i="99" s="1"/>
  <c r="U1846" i="99"/>
  <c r="AO1846" i="99" s="1"/>
  <c r="T1846" i="99"/>
  <c r="O1846" i="99"/>
  <c r="J1846" i="99"/>
  <c r="AL1845" i="99"/>
  <c r="AD1845" i="99"/>
  <c r="AC1845" i="99"/>
  <c r="AB1845" i="99"/>
  <c r="AA1845" i="99"/>
  <c r="X1845" i="99"/>
  <c r="AM1845" i="99" s="1"/>
  <c r="W1845" i="99"/>
  <c r="AQ1845" i="99" s="1"/>
  <c r="V1845" i="99"/>
  <c r="U1845" i="99"/>
  <c r="AO1845" i="99" s="1"/>
  <c r="T1845" i="99"/>
  <c r="O1845" i="99"/>
  <c r="J1845" i="99"/>
  <c r="Y1845" i="99" s="1"/>
  <c r="AS1845" i="99" s="1"/>
  <c r="AL1844" i="99"/>
  <c r="AD1844" i="99"/>
  <c r="AC1844" i="99"/>
  <c r="AB1844" i="99"/>
  <c r="AA1844" i="99"/>
  <c r="X1844" i="99"/>
  <c r="AM1844" i="99" s="1"/>
  <c r="W1844" i="99"/>
  <c r="AQ1844" i="99" s="1"/>
  <c r="V1844" i="99"/>
  <c r="AK1844" i="99" s="1"/>
  <c r="U1844" i="99"/>
  <c r="AO1844" i="99" s="1"/>
  <c r="T1844" i="99"/>
  <c r="O1844" i="99"/>
  <c r="J1844" i="99"/>
  <c r="Y1844" i="99" s="1"/>
  <c r="AS1844" i="99" s="1"/>
  <c r="AL1843" i="99"/>
  <c r="AD1843" i="99"/>
  <c r="AC1843" i="99"/>
  <c r="AB1843" i="99"/>
  <c r="AA1843" i="99"/>
  <c r="X1843" i="99"/>
  <c r="AM1843" i="99" s="1"/>
  <c r="W1843" i="99"/>
  <c r="AQ1843" i="99" s="1"/>
  <c r="V1843" i="99"/>
  <c r="AK1843" i="99" s="1"/>
  <c r="U1843" i="99"/>
  <c r="AO1843" i="99" s="1"/>
  <c r="T1843" i="99"/>
  <c r="O1843" i="99"/>
  <c r="J1843" i="99"/>
  <c r="AR1842" i="99"/>
  <c r="AL1842" i="99"/>
  <c r="AD1842" i="99"/>
  <c r="AC1842" i="99"/>
  <c r="AB1842" i="99"/>
  <c r="AA1842" i="99"/>
  <c r="X1842" i="99"/>
  <c r="AM1842" i="99" s="1"/>
  <c r="W1842" i="99"/>
  <c r="AQ1842" i="99" s="1"/>
  <c r="V1842" i="99"/>
  <c r="AK1842" i="99" s="1"/>
  <c r="U1842" i="99"/>
  <c r="AO1842" i="99" s="1"/>
  <c r="T1842" i="99"/>
  <c r="O1842" i="99"/>
  <c r="J1842" i="99"/>
  <c r="Y1842" i="99" s="1"/>
  <c r="AS1842" i="99" s="1"/>
  <c r="AD1841" i="99"/>
  <c r="AC1841" i="99"/>
  <c r="AB1841" i="99"/>
  <c r="AA1841" i="99"/>
  <c r="X1841" i="99"/>
  <c r="AM1841" i="99" s="1"/>
  <c r="W1841" i="99"/>
  <c r="AQ1841" i="99" s="1"/>
  <c r="V1841" i="99"/>
  <c r="AK1841" i="99" s="1"/>
  <c r="U1841" i="99"/>
  <c r="AO1841" i="99" s="1"/>
  <c r="T1841" i="99"/>
  <c r="O1841" i="99"/>
  <c r="J1841" i="99"/>
  <c r="AL1840" i="99"/>
  <c r="AD1840" i="99"/>
  <c r="AC1840" i="99"/>
  <c r="AB1840" i="99"/>
  <c r="AA1840" i="99"/>
  <c r="X1840" i="99"/>
  <c r="W1840" i="99"/>
  <c r="AQ1840" i="99" s="1"/>
  <c r="V1840" i="99"/>
  <c r="AK1840" i="99" s="1"/>
  <c r="U1840" i="99"/>
  <c r="AO1840" i="99" s="1"/>
  <c r="T1840" i="99"/>
  <c r="O1840" i="99"/>
  <c r="J1840" i="99"/>
  <c r="AL1839" i="99"/>
  <c r="AD1839" i="99"/>
  <c r="AC1839" i="99"/>
  <c r="AB1839" i="99"/>
  <c r="AA1839" i="99"/>
  <c r="X1839" i="99"/>
  <c r="AM1839" i="99" s="1"/>
  <c r="W1839" i="99"/>
  <c r="AQ1839" i="99" s="1"/>
  <c r="V1839" i="99"/>
  <c r="AK1839" i="99" s="1"/>
  <c r="U1839" i="99"/>
  <c r="AO1839" i="99" s="1"/>
  <c r="T1839" i="99"/>
  <c r="O1839" i="99"/>
  <c r="J1839" i="99"/>
  <c r="Y1839" i="99" s="1"/>
  <c r="AS1839" i="99" s="1"/>
  <c r="AL1838" i="99"/>
  <c r="AD1838" i="99"/>
  <c r="AC1838" i="99"/>
  <c r="AB1838" i="99"/>
  <c r="AA1838" i="99"/>
  <c r="X1838" i="99"/>
  <c r="AM1838" i="99" s="1"/>
  <c r="W1838" i="99"/>
  <c r="AQ1838" i="99" s="1"/>
  <c r="V1838" i="99"/>
  <c r="AK1838" i="99" s="1"/>
  <c r="U1838" i="99"/>
  <c r="AO1838" i="99" s="1"/>
  <c r="T1838" i="99"/>
  <c r="O1838" i="99"/>
  <c r="J1838" i="99"/>
  <c r="AL1837" i="99"/>
  <c r="AD1837" i="99"/>
  <c r="AC1837" i="99"/>
  <c r="AB1837" i="99"/>
  <c r="AA1837" i="99"/>
  <c r="X1837" i="99"/>
  <c r="AM1837" i="99" s="1"/>
  <c r="W1837" i="99"/>
  <c r="AQ1837" i="99" s="1"/>
  <c r="V1837" i="99"/>
  <c r="U1837" i="99"/>
  <c r="AO1837" i="99" s="1"/>
  <c r="T1837" i="99"/>
  <c r="O1837" i="99"/>
  <c r="J1837" i="99"/>
  <c r="Y1837" i="99" s="1"/>
  <c r="AS1837" i="99" s="1"/>
  <c r="AR1836" i="99"/>
  <c r="AK1836" i="99"/>
  <c r="AD1836" i="99"/>
  <c r="AC1836" i="99"/>
  <c r="AB1836" i="99"/>
  <c r="AA1836" i="99"/>
  <c r="X1836" i="99"/>
  <c r="AM1836" i="99" s="1"/>
  <c r="W1836" i="99"/>
  <c r="AQ1836" i="99" s="1"/>
  <c r="V1836" i="99"/>
  <c r="AP1836" i="99" s="1"/>
  <c r="U1836" i="99"/>
  <c r="AO1836" i="99" s="1"/>
  <c r="T1836" i="99"/>
  <c r="O1836" i="99"/>
  <c r="Y1836" i="99" s="1"/>
  <c r="AS1836" i="99" s="1"/>
  <c r="J1836" i="99"/>
  <c r="AD1835" i="99"/>
  <c r="AC1835" i="99"/>
  <c r="AB1835" i="99"/>
  <c r="AA1835" i="99"/>
  <c r="X1835" i="99"/>
  <c r="AM1835" i="99" s="1"/>
  <c r="W1835" i="99"/>
  <c r="AQ1835" i="99" s="1"/>
  <c r="V1835" i="99"/>
  <c r="AP1835" i="99" s="1"/>
  <c r="U1835" i="99"/>
  <c r="T1835" i="99"/>
  <c r="O1835" i="99"/>
  <c r="J1835" i="99"/>
  <c r="Y1835" i="99" s="1"/>
  <c r="AS1835" i="99" s="1"/>
  <c r="AK1834" i="99"/>
  <c r="AD1834" i="99"/>
  <c r="AC1834" i="99"/>
  <c r="AB1834" i="99"/>
  <c r="AA1834" i="99"/>
  <c r="X1834" i="99"/>
  <c r="AM1834" i="99" s="1"/>
  <c r="W1834" i="99"/>
  <c r="AQ1834" i="99" s="1"/>
  <c r="V1834" i="99"/>
  <c r="AP1834" i="99" s="1"/>
  <c r="U1834" i="99"/>
  <c r="AO1834" i="99" s="1"/>
  <c r="T1834" i="99"/>
  <c r="O1834" i="99"/>
  <c r="J1834" i="99"/>
  <c r="AO1833" i="99"/>
  <c r="AD1833" i="99"/>
  <c r="AC1833" i="99"/>
  <c r="AB1833" i="99"/>
  <c r="AA1833" i="99"/>
  <c r="X1833" i="99"/>
  <c r="W1833" i="99"/>
  <c r="AQ1833" i="99" s="1"/>
  <c r="V1833" i="99"/>
  <c r="AP1833" i="99" s="1"/>
  <c r="U1833" i="99"/>
  <c r="AJ1833" i="99" s="1"/>
  <c r="T1833" i="99"/>
  <c r="O1833" i="99"/>
  <c r="J1833" i="99"/>
  <c r="Y1833" i="99" s="1"/>
  <c r="AS1833" i="99" s="1"/>
  <c r="AM1832" i="99"/>
  <c r="AD1832" i="99"/>
  <c r="AC1832" i="99"/>
  <c r="AB1832" i="99"/>
  <c r="AA1832" i="99"/>
  <c r="X1832" i="99"/>
  <c r="AR1832" i="99" s="1"/>
  <c r="W1832" i="99"/>
  <c r="AQ1832" i="99" s="1"/>
  <c r="V1832" i="99"/>
  <c r="U1832" i="99"/>
  <c r="AO1832" i="99" s="1"/>
  <c r="T1832" i="99"/>
  <c r="O1832" i="99"/>
  <c r="J1832" i="99"/>
  <c r="Y1832" i="99" s="1"/>
  <c r="AS1832" i="99" s="1"/>
  <c r="AD1831" i="99"/>
  <c r="AC1831" i="99"/>
  <c r="AB1831" i="99"/>
  <c r="AA1831" i="99"/>
  <c r="X1831" i="99"/>
  <c r="W1831" i="99"/>
  <c r="AQ1831" i="99" s="1"/>
  <c r="V1831" i="99"/>
  <c r="AP1831" i="99" s="1"/>
  <c r="U1831" i="99"/>
  <c r="AJ1831" i="99" s="1"/>
  <c r="T1831" i="99"/>
  <c r="O1831" i="99"/>
  <c r="J1831" i="99"/>
  <c r="AO1830" i="99"/>
  <c r="AM1830" i="99"/>
  <c r="AD1830" i="99"/>
  <c r="AC1830" i="99"/>
  <c r="AB1830" i="99"/>
  <c r="AA1830" i="99"/>
  <c r="X1830" i="99"/>
  <c r="AR1830" i="99" s="1"/>
  <c r="W1830" i="99"/>
  <c r="AQ1830" i="99" s="1"/>
  <c r="V1830" i="99"/>
  <c r="U1830" i="99"/>
  <c r="AJ1830" i="99" s="1"/>
  <c r="T1830" i="99"/>
  <c r="O1830" i="99"/>
  <c r="J1830" i="99"/>
  <c r="Y1830" i="99" s="1"/>
  <c r="AS1830" i="99" s="1"/>
  <c r="AK1829" i="99"/>
  <c r="AD1829" i="99"/>
  <c r="AC1829" i="99"/>
  <c r="AB1829" i="99"/>
  <c r="AA1829" i="99"/>
  <c r="X1829" i="99"/>
  <c r="AM1829" i="99" s="1"/>
  <c r="W1829" i="99"/>
  <c r="AQ1829" i="99" s="1"/>
  <c r="V1829" i="99"/>
  <c r="AP1829" i="99" s="1"/>
  <c r="U1829" i="99"/>
  <c r="AO1829" i="99" s="1"/>
  <c r="T1829" i="99"/>
  <c r="O1829" i="99"/>
  <c r="J1829" i="99"/>
  <c r="AP1828" i="99"/>
  <c r="AD1828" i="99"/>
  <c r="AC1828" i="99"/>
  <c r="AB1828" i="99"/>
  <c r="AA1828" i="99"/>
  <c r="X1828" i="99"/>
  <c r="AM1828" i="99" s="1"/>
  <c r="W1828" i="99"/>
  <c r="AQ1828" i="99" s="1"/>
  <c r="V1828" i="99"/>
  <c r="AK1828" i="99" s="1"/>
  <c r="U1828" i="99"/>
  <c r="T1828" i="99"/>
  <c r="O1828" i="99"/>
  <c r="Y1828" i="99" s="1"/>
  <c r="AS1828" i="99" s="1"/>
  <c r="J1828" i="99"/>
  <c r="AO1827" i="99"/>
  <c r="AM1827" i="99"/>
  <c r="AJ1827" i="99"/>
  <c r="AD1827" i="99"/>
  <c r="AC1827" i="99"/>
  <c r="AB1827" i="99"/>
  <c r="AA1827" i="99"/>
  <c r="X1827" i="99"/>
  <c r="AR1827" i="99" s="1"/>
  <c r="W1827" i="99"/>
  <c r="AQ1827" i="99" s="1"/>
  <c r="V1827" i="99"/>
  <c r="T1827" i="99"/>
  <c r="O1827" i="99"/>
  <c r="J1827" i="99"/>
  <c r="Y1827" i="99" s="1"/>
  <c r="AS1827" i="99" s="1"/>
  <c r="AQ1826" i="99"/>
  <c r="AD1826" i="99"/>
  <c r="AC1826" i="99"/>
  <c r="AB1826" i="99"/>
  <c r="AA1826" i="99"/>
  <c r="X1826" i="99"/>
  <c r="AR1826" i="99" s="1"/>
  <c r="W1826" i="99"/>
  <c r="V1826" i="99"/>
  <c r="U1826" i="99"/>
  <c r="AJ1826" i="99" s="1"/>
  <c r="T1826" i="99"/>
  <c r="O1826" i="99"/>
  <c r="J1826" i="99"/>
  <c r="AR1825" i="99"/>
  <c r="AN1825" i="99"/>
  <c r="AD1825" i="99"/>
  <c r="AC1825" i="99"/>
  <c r="AB1825" i="99"/>
  <c r="AA1825" i="99"/>
  <c r="X1825" i="99"/>
  <c r="W1825" i="99"/>
  <c r="AQ1825" i="99" s="1"/>
  <c r="V1825" i="99"/>
  <c r="AP1825" i="99" s="1"/>
  <c r="U1825" i="99"/>
  <c r="AO1825" i="99" s="1"/>
  <c r="AT1825" i="99" s="1"/>
  <c r="T1825" i="99"/>
  <c r="O1825" i="99"/>
  <c r="J1825" i="99"/>
  <c r="AN1824" i="99"/>
  <c r="AD1824" i="99"/>
  <c r="AC1824" i="99"/>
  <c r="AB1824" i="99"/>
  <c r="AA1824" i="99"/>
  <c r="X1824" i="99"/>
  <c r="AR1824" i="99" s="1"/>
  <c r="W1824" i="99"/>
  <c r="AQ1824" i="99" s="1"/>
  <c r="V1824" i="99"/>
  <c r="AP1824" i="99" s="1"/>
  <c r="U1824" i="99"/>
  <c r="AO1824" i="99" s="1"/>
  <c r="T1824" i="99"/>
  <c r="O1824" i="99"/>
  <c r="J1824" i="99"/>
  <c r="Y1824" i="99" s="1"/>
  <c r="AS1824" i="99" s="1"/>
  <c r="AN1823" i="99"/>
  <c r="AD1823" i="99"/>
  <c r="AC1823" i="99"/>
  <c r="AB1823" i="99"/>
  <c r="AA1823" i="99"/>
  <c r="X1823" i="99"/>
  <c r="AR1823" i="99" s="1"/>
  <c r="W1823" i="99"/>
  <c r="AQ1823" i="99" s="1"/>
  <c r="V1823" i="99"/>
  <c r="AP1823" i="99" s="1"/>
  <c r="U1823" i="99"/>
  <c r="AO1823" i="99" s="1"/>
  <c r="T1823" i="99"/>
  <c r="O1823" i="99"/>
  <c r="Y1823" i="99" s="1"/>
  <c r="AS1823" i="99" s="1"/>
  <c r="J1823" i="99"/>
  <c r="AN1822" i="99"/>
  <c r="AD1822" i="99"/>
  <c r="AC1822" i="99"/>
  <c r="AB1822" i="99"/>
  <c r="AA1822" i="99"/>
  <c r="X1822" i="99"/>
  <c r="AR1822" i="99" s="1"/>
  <c r="W1822" i="99"/>
  <c r="AQ1822" i="99" s="1"/>
  <c r="V1822" i="99"/>
  <c r="AP1822" i="99" s="1"/>
  <c r="U1822" i="99"/>
  <c r="AO1822" i="99" s="1"/>
  <c r="T1822" i="99"/>
  <c r="O1822" i="99"/>
  <c r="J1822" i="99"/>
  <c r="AZ1821" i="99"/>
  <c r="AU1821" i="99"/>
  <c r="AN1821" i="99"/>
  <c r="AD1821" i="99"/>
  <c r="AC1821" i="99"/>
  <c r="AB1821" i="99"/>
  <c r="AA1821" i="99"/>
  <c r="X1821" i="99"/>
  <c r="AR1821" i="99" s="1"/>
  <c r="W1821" i="99"/>
  <c r="AQ1821" i="99" s="1"/>
  <c r="V1821" i="99"/>
  <c r="AP1821" i="99" s="1"/>
  <c r="U1821" i="99"/>
  <c r="AO1821" i="99" s="1"/>
  <c r="T1821" i="99"/>
  <c r="O1821" i="99"/>
  <c r="J1821" i="99"/>
  <c r="AZ1820" i="99"/>
  <c r="AU1820" i="99"/>
  <c r="AN1820" i="99"/>
  <c r="AD1820" i="99"/>
  <c r="AC1820" i="99"/>
  <c r="AB1820" i="99"/>
  <c r="AA1820" i="99"/>
  <c r="X1820" i="99"/>
  <c r="AR1820" i="99" s="1"/>
  <c r="W1820" i="99"/>
  <c r="AQ1820" i="99" s="1"/>
  <c r="V1820" i="99"/>
  <c r="AP1820" i="99" s="1"/>
  <c r="U1820" i="99"/>
  <c r="AO1820" i="99" s="1"/>
  <c r="T1820" i="99"/>
  <c r="O1820" i="99"/>
  <c r="J1820" i="99"/>
  <c r="AV1819" i="99"/>
  <c r="AV1855" i="99" s="1"/>
  <c r="AZ1855" i="99" s="1"/>
  <c r="AN1819" i="99"/>
  <c r="AD1819" i="99"/>
  <c r="AC1819" i="99"/>
  <c r="AB1819" i="99"/>
  <c r="AA1819" i="99"/>
  <c r="X1819" i="99"/>
  <c r="AR1819" i="99" s="1"/>
  <c r="W1819" i="99"/>
  <c r="AQ1819" i="99" s="1"/>
  <c r="V1819" i="99"/>
  <c r="AP1819" i="99" s="1"/>
  <c r="U1819" i="99"/>
  <c r="AO1819" i="99" s="1"/>
  <c r="T1819" i="99"/>
  <c r="O1819" i="99"/>
  <c r="J1819" i="99"/>
  <c r="AZ1818" i="99"/>
  <c r="AV1818" i="99"/>
  <c r="AV1854" i="99" s="1"/>
  <c r="AZ1854" i="99" s="1"/>
  <c r="AN1818" i="99"/>
  <c r="AD1818" i="99"/>
  <c r="AC1818" i="99"/>
  <c r="AB1818" i="99"/>
  <c r="AA1818" i="99"/>
  <c r="X1818" i="99"/>
  <c r="AR1818" i="99" s="1"/>
  <c r="W1818" i="99"/>
  <c r="AQ1818" i="99" s="1"/>
  <c r="V1818" i="99"/>
  <c r="AP1818" i="99" s="1"/>
  <c r="U1818" i="99"/>
  <c r="AO1818" i="99" s="1"/>
  <c r="T1818" i="99"/>
  <c r="O1818" i="99"/>
  <c r="J1818" i="99"/>
  <c r="AV1817" i="99"/>
  <c r="AV1853" i="99" s="1"/>
  <c r="AZ1853" i="99" s="1"/>
  <c r="AN1817" i="99"/>
  <c r="AD1817" i="99"/>
  <c r="AC1817" i="99"/>
  <c r="AB1817" i="99"/>
  <c r="AA1817" i="99"/>
  <c r="X1817" i="99"/>
  <c r="AR1817" i="99" s="1"/>
  <c r="W1817" i="99"/>
  <c r="AQ1817" i="99" s="1"/>
  <c r="V1817" i="99"/>
  <c r="AP1817" i="99" s="1"/>
  <c r="U1817" i="99"/>
  <c r="AO1817" i="99" s="1"/>
  <c r="T1817" i="99"/>
  <c r="O1817" i="99"/>
  <c r="J1817" i="99"/>
  <c r="AV1816" i="99"/>
  <c r="AP1816" i="99"/>
  <c r="AN1816" i="99"/>
  <c r="AD1816" i="99"/>
  <c r="AC1816" i="99"/>
  <c r="AB1816" i="99"/>
  <c r="AA1816" i="99"/>
  <c r="X1816" i="99"/>
  <c r="AR1816" i="99" s="1"/>
  <c r="W1816" i="99"/>
  <c r="AQ1816" i="99" s="1"/>
  <c r="U1816" i="99"/>
  <c r="AO1816" i="99" s="1"/>
  <c r="T1816" i="99"/>
  <c r="O1816" i="99"/>
  <c r="J1816" i="99"/>
  <c r="AV1815" i="99"/>
  <c r="AV1851" i="99" s="1"/>
  <c r="AZ1851" i="99" s="1"/>
  <c r="AN1815" i="99"/>
  <c r="AD1815" i="99"/>
  <c r="AC1815" i="99"/>
  <c r="AB1815" i="99"/>
  <c r="AA1815" i="99"/>
  <c r="X1815" i="99"/>
  <c r="AR1815" i="99" s="1"/>
  <c r="W1815" i="99"/>
  <c r="AQ1815" i="99" s="1"/>
  <c r="V1815" i="99"/>
  <c r="AP1815" i="99" s="1"/>
  <c r="U1815" i="99"/>
  <c r="AO1815" i="99" s="1"/>
  <c r="T1815" i="99"/>
  <c r="O1815" i="99"/>
  <c r="J1815" i="99"/>
  <c r="AV1814" i="99"/>
  <c r="AV1850" i="99" s="1"/>
  <c r="AZ1850" i="99" s="1"/>
  <c r="AN1814" i="99"/>
  <c r="AD1814" i="99"/>
  <c r="AC1814" i="99"/>
  <c r="AB1814" i="99"/>
  <c r="AA1814" i="99"/>
  <c r="X1814" i="99"/>
  <c r="AR1814" i="99" s="1"/>
  <c r="W1814" i="99"/>
  <c r="AQ1814" i="99" s="1"/>
  <c r="V1814" i="99"/>
  <c r="AP1814" i="99" s="1"/>
  <c r="U1814" i="99"/>
  <c r="AO1814" i="99" s="1"/>
  <c r="T1814" i="99"/>
  <c r="O1814" i="99"/>
  <c r="J1814" i="99"/>
  <c r="Y1814" i="99" s="1"/>
  <c r="AS1814" i="99" s="1"/>
  <c r="AX1813" i="99"/>
  <c r="AV1812" i="99" s="1"/>
  <c r="AV1813" i="99"/>
  <c r="AQ1813" i="99"/>
  <c r="AN1813" i="99"/>
  <c r="AD1813" i="99"/>
  <c r="AC1813" i="99"/>
  <c r="AB1813" i="99"/>
  <c r="AA1813" i="99"/>
  <c r="X1813" i="99"/>
  <c r="AR1813" i="99" s="1"/>
  <c r="W1813" i="99"/>
  <c r="V1813" i="99"/>
  <c r="AP1813" i="99" s="1"/>
  <c r="U1813" i="99"/>
  <c r="AO1813" i="99" s="1"/>
  <c r="T1813" i="99"/>
  <c r="O1813" i="99"/>
  <c r="J1813" i="99"/>
  <c r="AP1812" i="99"/>
  <c r="AN1812" i="99"/>
  <c r="AD1812" i="99"/>
  <c r="AC1812" i="99"/>
  <c r="AB1812" i="99"/>
  <c r="AA1812" i="99"/>
  <c r="X1812" i="99"/>
  <c r="AR1812" i="99" s="1"/>
  <c r="W1812" i="99"/>
  <c r="AQ1812" i="99" s="1"/>
  <c r="V1812" i="99"/>
  <c r="U1812" i="99"/>
  <c r="AO1812" i="99" s="1"/>
  <c r="T1812" i="99"/>
  <c r="O1812" i="99"/>
  <c r="J1812" i="99"/>
  <c r="AN1811" i="99"/>
  <c r="AD1811" i="99"/>
  <c r="AC1811" i="99"/>
  <c r="AB1811" i="99"/>
  <c r="AA1811" i="99"/>
  <c r="X1811" i="99"/>
  <c r="AR1811" i="99" s="1"/>
  <c r="W1811" i="99"/>
  <c r="AQ1811" i="99" s="1"/>
  <c r="V1811" i="99"/>
  <c r="AP1811" i="99" s="1"/>
  <c r="U1811" i="99"/>
  <c r="AO1811" i="99" s="1"/>
  <c r="T1811" i="99"/>
  <c r="O1811" i="99"/>
  <c r="J1811" i="99"/>
  <c r="A1811" i="99"/>
  <c r="A1812" i="99" s="1"/>
  <c r="Z1812" i="99" s="1"/>
  <c r="AN1810" i="99"/>
  <c r="AD1810" i="99"/>
  <c r="AC1810" i="99"/>
  <c r="AB1810" i="99"/>
  <c r="AA1810" i="99"/>
  <c r="Z1810" i="99"/>
  <c r="X1810" i="99"/>
  <c r="AR1810" i="99" s="1"/>
  <c r="W1810" i="99"/>
  <c r="AQ1810" i="99" s="1"/>
  <c r="V1810" i="99"/>
  <c r="AP1810" i="99" s="1"/>
  <c r="U1810" i="99"/>
  <c r="AO1810" i="99" s="1"/>
  <c r="T1810" i="99"/>
  <c r="O1810" i="99"/>
  <c r="J1810" i="99"/>
  <c r="Y1810" i="99" s="1"/>
  <c r="J1800" i="99"/>
  <c r="J1799" i="99"/>
  <c r="P1798" i="99"/>
  <c r="O1798" i="99"/>
  <c r="J1798" i="99"/>
  <c r="V1797" i="99"/>
  <c r="P1797" i="99"/>
  <c r="O1797" i="99"/>
  <c r="J1797" i="99"/>
  <c r="P1796" i="99"/>
  <c r="O1796" i="99"/>
  <c r="Q1796" i="99" s="1"/>
  <c r="J1796" i="99"/>
  <c r="AD1793" i="99"/>
  <c r="AC1793" i="99"/>
  <c r="AT1793" i="99" s="1"/>
  <c r="AB1793" i="99"/>
  <c r="AA1793" i="99"/>
  <c r="X1793" i="99"/>
  <c r="AM1793" i="99" s="1"/>
  <c r="W1793" i="99"/>
  <c r="AQ1793" i="99" s="1"/>
  <c r="V1793" i="99"/>
  <c r="AK1793" i="99" s="1"/>
  <c r="U1793" i="99"/>
  <c r="AO1793" i="99" s="1"/>
  <c r="T1793" i="99"/>
  <c r="O1793" i="99"/>
  <c r="J1793" i="99"/>
  <c r="A1793" i="99"/>
  <c r="Z1793" i="99" s="1"/>
  <c r="AD1792" i="99"/>
  <c r="AC1792" i="99"/>
  <c r="AT1792" i="99" s="1"/>
  <c r="AB1792" i="99"/>
  <c r="AA1792" i="99"/>
  <c r="X1792" i="99"/>
  <c r="AM1792" i="99" s="1"/>
  <c r="W1792" i="99"/>
  <c r="AQ1792" i="99" s="1"/>
  <c r="V1792" i="99"/>
  <c r="AK1792" i="99" s="1"/>
  <c r="U1792" i="99"/>
  <c r="AO1792" i="99" s="1"/>
  <c r="T1792" i="99"/>
  <c r="O1792" i="99"/>
  <c r="J1792" i="99"/>
  <c r="A1792" i="99"/>
  <c r="Z1792" i="99" s="1"/>
  <c r="AT1791" i="99"/>
  <c r="AD1791" i="99"/>
  <c r="AC1791" i="99"/>
  <c r="AB1791" i="99"/>
  <c r="AA1791" i="99"/>
  <c r="X1791" i="99"/>
  <c r="AM1791" i="99" s="1"/>
  <c r="W1791" i="99"/>
  <c r="AQ1791" i="99" s="1"/>
  <c r="V1791" i="99"/>
  <c r="AK1791" i="99" s="1"/>
  <c r="U1791" i="99"/>
  <c r="AO1791" i="99" s="1"/>
  <c r="T1791" i="99"/>
  <c r="O1791" i="99"/>
  <c r="J1791" i="99"/>
  <c r="Y1791" i="99" s="1"/>
  <c r="AS1791" i="99" s="1"/>
  <c r="A1791" i="99"/>
  <c r="Z1791" i="99" s="1"/>
  <c r="AJ1787" i="99"/>
  <c r="AH1787" i="99"/>
  <c r="AG1787" i="99"/>
  <c r="AF1787" i="99"/>
  <c r="AE1787" i="99"/>
  <c r="AE1866" i="99" s="1"/>
  <c r="AD1787" i="99"/>
  <c r="AC1787" i="99"/>
  <c r="AT1787" i="99" s="1"/>
  <c r="AB1787" i="99"/>
  <c r="AA1787" i="99"/>
  <c r="X1787" i="99"/>
  <c r="AM1787" i="99" s="1"/>
  <c r="W1787" i="99"/>
  <c r="AQ1787" i="99" s="1"/>
  <c r="V1787" i="99"/>
  <c r="AK1787" i="99" s="1"/>
  <c r="U1787" i="99"/>
  <c r="AO1787" i="99" s="1"/>
  <c r="T1787" i="99"/>
  <c r="O1787" i="99"/>
  <c r="J1787" i="99"/>
  <c r="Y1787" i="99" s="1"/>
  <c r="AS1787" i="99" s="1"/>
  <c r="A1787" i="99"/>
  <c r="Z1787" i="99" s="1"/>
  <c r="AJ1786" i="99"/>
  <c r="AH1786" i="99"/>
  <c r="AG1786" i="99"/>
  <c r="AF1786" i="99"/>
  <c r="AE1786" i="99"/>
  <c r="AE1865" i="99" s="1"/>
  <c r="AD1786" i="99"/>
  <c r="AC1786" i="99"/>
  <c r="AT1786" i="99" s="1"/>
  <c r="AB1786" i="99"/>
  <c r="AA1786" i="99"/>
  <c r="X1786" i="99"/>
  <c r="AM1786" i="99" s="1"/>
  <c r="W1786" i="99"/>
  <c r="AQ1786" i="99" s="1"/>
  <c r="V1786" i="99"/>
  <c r="AK1786" i="99" s="1"/>
  <c r="U1786" i="99"/>
  <c r="AO1786" i="99" s="1"/>
  <c r="T1786" i="99"/>
  <c r="O1786" i="99"/>
  <c r="J1786" i="99"/>
  <c r="Y1786" i="99" s="1"/>
  <c r="AS1786" i="99" s="1"/>
  <c r="A1786" i="99"/>
  <c r="Z1786" i="99" s="1"/>
  <c r="AQ1785" i="99"/>
  <c r="AL1785" i="99"/>
  <c r="AH1785" i="99"/>
  <c r="AG1785" i="99"/>
  <c r="AF1785" i="99"/>
  <c r="AE1785" i="99"/>
  <c r="AD1785" i="99"/>
  <c r="AC1785" i="99"/>
  <c r="AT1785" i="99" s="1"/>
  <c r="AB1785" i="99"/>
  <c r="AA1785" i="99"/>
  <c r="Z1785" i="99"/>
  <c r="X1785" i="99"/>
  <c r="AM1785" i="99" s="1"/>
  <c r="V1785" i="99"/>
  <c r="AK1785" i="99" s="1"/>
  <c r="U1785" i="99"/>
  <c r="T1785" i="99"/>
  <c r="O1785" i="99"/>
  <c r="J1785" i="99"/>
  <c r="Y1785" i="99" s="1"/>
  <c r="AS1785" i="99" s="1"/>
  <c r="A1785" i="99"/>
  <c r="AK1784" i="99"/>
  <c r="AD1784" i="99"/>
  <c r="AC1784" i="99"/>
  <c r="AT1784" i="99" s="1"/>
  <c r="AB1784" i="99"/>
  <c r="AA1784" i="99"/>
  <c r="X1784" i="99"/>
  <c r="AR1784" i="99" s="1"/>
  <c r="W1784" i="99"/>
  <c r="V1784" i="99"/>
  <c r="AP1784" i="99" s="1"/>
  <c r="U1784" i="99"/>
  <c r="AJ1784" i="99" s="1"/>
  <c r="T1784" i="99"/>
  <c r="O1784" i="99"/>
  <c r="J1784" i="99"/>
  <c r="A1784" i="99"/>
  <c r="Z1784" i="99" s="1"/>
  <c r="AM1783" i="99"/>
  <c r="AD1783" i="99"/>
  <c r="AC1783" i="99"/>
  <c r="AT1783" i="99" s="1"/>
  <c r="AB1783" i="99"/>
  <c r="AA1783" i="99"/>
  <c r="X1783" i="99"/>
  <c r="AR1783" i="99" s="1"/>
  <c r="W1783" i="99"/>
  <c r="AL1783" i="99" s="1"/>
  <c r="V1783" i="99"/>
  <c r="AP1783" i="99" s="1"/>
  <c r="U1783" i="99"/>
  <c r="T1783" i="99"/>
  <c r="O1783" i="99"/>
  <c r="Y1783" i="99" s="1"/>
  <c r="AS1783" i="99" s="1"/>
  <c r="J1783" i="99"/>
  <c r="A1783" i="99"/>
  <c r="Z1783" i="99" s="1"/>
  <c r="AM1782" i="99"/>
  <c r="AD1782" i="99"/>
  <c r="AC1782" i="99"/>
  <c r="AB1782" i="99"/>
  <c r="AA1782" i="99"/>
  <c r="X1782" i="99"/>
  <c r="AR1782" i="99" s="1"/>
  <c r="W1782" i="99"/>
  <c r="AL1782" i="99" s="1"/>
  <c r="V1782" i="99"/>
  <c r="AP1782" i="99" s="1"/>
  <c r="U1782" i="99"/>
  <c r="AJ1782" i="99" s="1"/>
  <c r="T1782" i="99"/>
  <c r="O1782" i="99"/>
  <c r="J1782" i="99"/>
  <c r="AD1781" i="99"/>
  <c r="AC1781" i="99"/>
  <c r="AB1781" i="99"/>
  <c r="AA1781" i="99"/>
  <c r="X1781" i="99"/>
  <c r="AR1781" i="99" s="1"/>
  <c r="W1781" i="99"/>
  <c r="AL1781" i="99" s="1"/>
  <c r="V1781" i="99"/>
  <c r="AP1781" i="99" s="1"/>
  <c r="U1781" i="99"/>
  <c r="AJ1781" i="99" s="1"/>
  <c r="T1781" i="99"/>
  <c r="Y1781" i="99" s="1"/>
  <c r="AS1781" i="99" s="1"/>
  <c r="O1781" i="99"/>
  <c r="J1781" i="99"/>
  <c r="AM1780" i="99"/>
  <c r="AK1780" i="99"/>
  <c r="AD1780" i="99"/>
  <c r="AC1780" i="99"/>
  <c r="AB1780" i="99"/>
  <c r="AA1780" i="99"/>
  <c r="X1780" i="99"/>
  <c r="AR1780" i="99" s="1"/>
  <c r="W1780" i="99"/>
  <c r="AL1780" i="99" s="1"/>
  <c r="V1780" i="99"/>
  <c r="AP1780" i="99" s="1"/>
  <c r="U1780" i="99"/>
  <c r="T1780" i="99"/>
  <c r="O1780" i="99"/>
  <c r="J1780" i="99"/>
  <c r="AP1779" i="99"/>
  <c r="AD1779" i="99"/>
  <c r="AC1779" i="99"/>
  <c r="AB1779" i="99"/>
  <c r="AA1779" i="99"/>
  <c r="X1779" i="99"/>
  <c r="AM1779" i="99" s="1"/>
  <c r="W1779" i="99"/>
  <c r="AQ1779" i="99" s="1"/>
  <c r="V1779" i="99"/>
  <c r="AK1779" i="99" s="1"/>
  <c r="U1779" i="99"/>
  <c r="AO1779" i="99" s="1"/>
  <c r="T1779" i="99"/>
  <c r="O1779" i="99"/>
  <c r="J1779" i="99"/>
  <c r="AL1778" i="99"/>
  <c r="AD1778" i="99"/>
  <c r="AC1778" i="99"/>
  <c r="AB1778" i="99"/>
  <c r="AA1778" i="99"/>
  <c r="X1778" i="99"/>
  <c r="W1778" i="99"/>
  <c r="AQ1778" i="99" s="1"/>
  <c r="V1778" i="99"/>
  <c r="AK1778" i="99" s="1"/>
  <c r="U1778" i="99"/>
  <c r="AO1778" i="99" s="1"/>
  <c r="T1778" i="99"/>
  <c r="O1778" i="99"/>
  <c r="J1778" i="99"/>
  <c r="AY1777" i="99"/>
  <c r="AO1777" i="99"/>
  <c r="AD1777" i="99"/>
  <c r="AC1777" i="99"/>
  <c r="AB1777" i="99"/>
  <c r="AA1777" i="99"/>
  <c r="X1777" i="99"/>
  <c r="AR1777" i="99" s="1"/>
  <c r="W1777" i="99"/>
  <c r="AL1777" i="99" s="1"/>
  <c r="V1777" i="99"/>
  <c r="AP1777" i="99" s="1"/>
  <c r="U1777" i="99"/>
  <c r="AJ1777" i="99" s="1"/>
  <c r="T1777" i="99"/>
  <c r="O1777" i="99"/>
  <c r="Y1777" i="99" s="1"/>
  <c r="AS1777" i="99" s="1"/>
  <c r="J1777" i="99"/>
  <c r="AZ1776" i="99"/>
  <c r="AM1776" i="99"/>
  <c r="AD1776" i="99"/>
  <c r="AC1776" i="99"/>
  <c r="AB1776" i="99"/>
  <c r="AA1776" i="99"/>
  <c r="X1776" i="99"/>
  <c r="AR1776" i="99" s="1"/>
  <c r="W1776" i="99"/>
  <c r="AQ1776" i="99" s="1"/>
  <c r="V1776" i="99"/>
  <c r="AK1776" i="99" s="1"/>
  <c r="U1776" i="99"/>
  <c r="AO1776" i="99" s="1"/>
  <c r="T1776" i="99"/>
  <c r="O1776" i="99"/>
  <c r="J1776" i="99"/>
  <c r="AZ1775" i="99"/>
  <c r="AK1775" i="99"/>
  <c r="AD1775" i="99"/>
  <c r="AC1775" i="99"/>
  <c r="AB1775" i="99"/>
  <c r="AA1775" i="99"/>
  <c r="X1775" i="99"/>
  <c r="AR1775" i="99" s="1"/>
  <c r="W1775" i="99"/>
  <c r="AL1775" i="99" s="1"/>
  <c r="V1775" i="99"/>
  <c r="AP1775" i="99" s="1"/>
  <c r="U1775" i="99"/>
  <c r="AJ1775" i="99" s="1"/>
  <c r="T1775" i="99"/>
  <c r="O1775" i="99"/>
  <c r="J1775" i="99"/>
  <c r="AM1774" i="99"/>
  <c r="AD1774" i="99"/>
  <c r="AC1774" i="99"/>
  <c r="AB1774" i="99"/>
  <c r="AA1774" i="99"/>
  <c r="X1774" i="99"/>
  <c r="AR1774" i="99" s="1"/>
  <c r="W1774" i="99"/>
  <c r="AL1774" i="99" s="1"/>
  <c r="V1774" i="99"/>
  <c r="AP1774" i="99" s="1"/>
  <c r="U1774" i="99"/>
  <c r="T1774" i="99"/>
  <c r="O1774" i="99"/>
  <c r="J1774" i="99"/>
  <c r="Y1774" i="99" s="1"/>
  <c r="AS1774" i="99" s="1"/>
  <c r="AM1773" i="99"/>
  <c r="AD1773" i="99"/>
  <c r="AC1773" i="99"/>
  <c r="AB1773" i="99"/>
  <c r="AA1773" i="99"/>
  <c r="Y1773" i="99"/>
  <c r="AS1773" i="99" s="1"/>
  <c r="X1773" i="99"/>
  <c r="AR1773" i="99" s="1"/>
  <c r="W1773" i="99"/>
  <c r="AL1773" i="99" s="1"/>
  <c r="V1773" i="99"/>
  <c r="AP1773" i="99" s="1"/>
  <c r="U1773" i="99"/>
  <c r="AJ1773" i="99" s="1"/>
  <c r="T1773" i="99"/>
  <c r="O1773" i="99"/>
  <c r="J1773" i="99"/>
  <c r="AO1772" i="99"/>
  <c r="AD1772" i="99"/>
  <c r="AC1772" i="99"/>
  <c r="AB1772" i="99"/>
  <c r="AA1772" i="99"/>
  <c r="X1772" i="99"/>
  <c r="AR1772" i="99" s="1"/>
  <c r="W1772" i="99"/>
  <c r="AL1772" i="99" s="1"/>
  <c r="V1772" i="99"/>
  <c r="AP1772" i="99" s="1"/>
  <c r="U1772" i="99"/>
  <c r="AJ1772" i="99" s="1"/>
  <c r="T1772" i="99"/>
  <c r="Y1772" i="99" s="1"/>
  <c r="AS1772" i="99" s="1"/>
  <c r="O1772" i="99"/>
  <c r="J1772" i="99"/>
  <c r="AM1771" i="99"/>
  <c r="AD1771" i="99"/>
  <c r="AC1771" i="99"/>
  <c r="AB1771" i="99"/>
  <c r="AA1771" i="99"/>
  <c r="X1771" i="99"/>
  <c r="AR1771" i="99" s="1"/>
  <c r="W1771" i="99"/>
  <c r="AL1771" i="99" s="1"/>
  <c r="V1771" i="99"/>
  <c r="AP1771" i="99" s="1"/>
  <c r="U1771" i="99"/>
  <c r="AJ1771" i="99" s="1"/>
  <c r="T1771" i="99"/>
  <c r="O1771" i="99"/>
  <c r="Y1771" i="99" s="1"/>
  <c r="AS1771" i="99" s="1"/>
  <c r="J1771" i="99"/>
  <c r="AW1770" i="99"/>
  <c r="AR1770" i="99"/>
  <c r="AL1770" i="99"/>
  <c r="AD1770" i="99"/>
  <c r="AC1770" i="99"/>
  <c r="AB1770" i="99"/>
  <c r="AA1770" i="99"/>
  <c r="X1770" i="99"/>
  <c r="AM1770" i="99" s="1"/>
  <c r="W1770" i="99"/>
  <c r="AQ1770" i="99" s="1"/>
  <c r="V1770" i="99"/>
  <c r="AK1770" i="99" s="1"/>
  <c r="U1770" i="99"/>
  <c r="AO1770" i="99" s="1"/>
  <c r="T1770" i="99"/>
  <c r="O1770" i="99"/>
  <c r="J1770" i="99"/>
  <c r="Y1770" i="99" s="1"/>
  <c r="AS1770" i="99" s="1"/>
  <c r="AR1769" i="99"/>
  <c r="AL1769" i="99"/>
  <c r="AD1769" i="99"/>
  <c r="AC1769" i="99"/>
  <c r="AB1769" i="99"/>
  <c r="AA1769" i="99"/>
  <c r="X1769" i="99"/>
  <c r="AM1769" i="99" s="1"/>
  <c r="W1769" i="99"/>
  <c r="AQ1769" i="99" s="1"/>
  <c r="V1769" i="99"/>
  <c r="AK1769" i="99" s="1"/>
  <c r="U1769" i="99"/>
  <c r="AO1769" i="99" s="1"/>
  <c r="T1769" i="99"/>
  <c r="O1769" i="99"/>
  <c r="J1769" i="99"/>
  <c r="Y1769" i="99" s="1"/>
  <c r="AS1769" i="99" s="1"/>
  <c r="AL1768" i="99"/>
  <c r="AD1768" i="99"/>
  <c r="AC1768" i="99"/>
  <c r="AB1768" i="99"/>
  <c r="AA1768" i="99"/>
  <c r="X1768" i="99"/>
  <c r="AM1768" i="99" s="1"/>
  <c r="W1768" i="99"/>
  <c r="AQ1768" i="99" s="1"/>
  <c r="V1768" i="99"/>
  <c r="AK1768" i="99" s="1"/>
  <c r="U1768" i="99"/>
  <c r="AO1768" i="99" s="1"/>
  <c r="T1768" i="99"/>
  <c r="O1768" i="99"/>
  <c r="J1768" i="99"/>
  <c r="Y1768" i="99" s="1"/>
  <c r="AS1768" i="99" s="1"/>
  <c r="AD1767" i="99"/>
  <c r="AC1767" i="99"/>
  <c r="AB1767" i="99"/>
  <c r="AA1767" i="99"/>
  <c r="X1767" i="99"/>
  <c r="W1767" i="99"/>
  <c r="AQ1767" i="99" s="1"/>
  <c r="V1767" i="99"/>
  <c r="AK1767" i="99" s="1"/>
  <c r="U1767" i="99"/>
  <c r="AO1767" i="99" s="1"/>
  <c r="T1767" i="99"/>
  <c r="O1767" i="99"/>
  <c r="J1767" i="99"/>
  <c r="AW1766" i="99"/>
  <c r="AM1766" i="99"/>
  <c r="AD1766" i="99"/>
  <c r="AC1766" i="99"/>
  <c r="AB1766" i="99"/>
  <c r="AA1766" i="99"/>
  <c r="X1766" i="99"/>
  <c r="AR1766" i="99" s="1"/>
  <c r="W1766" i="99"/>
  <c r="AL1766" i="99" s="1"/>
  <c r="V1766" i="99"/>
  <c r="AP1766" i="99" s="1"/>
  <c r="U1766" i="99"/>
  <c r="AJ1766" i="99" s="1"/>
  <c r="T1766" i="99"/>
  <c r="O1766" i="99"/>
  <c r="J1766" i="99"/>
  <c r="AM1765" i="99"/>
  <c r="AD1765" i="99"/>
  <c r="AC1765" i="99"/>
  <c r="AB1765" i="99"/>
  <c r="AA1765" i="99"/>
  <c r="Y1765" i="99"/>
  <c r="AS1765" i="99" s="1"/>
  <c r="X1765" i="99"/>
  <c r="AR1765" i="99" s="1"/>
  <c r="W1765" i="99"/>
  <c r="AL1765" i="99" s="1"/>
  <c r="V1765" i="99"/>
  <c r="AP1765" i="99" s="1"/>
  <c r="U1765" i="99"/>
  <c r="AJ1765" i="99" s="1"/>
  <c r="T1765" i="99"/>
  <c r="O1765" i="99"/>
  <c r="J1765" i="99"/>
  <c r="AM1764" i="99"/>
  <c r="AD1764" i="99"/>
  <c r="AC1764" i="99"/>
  <c r="AB1764" i="99"/>
  <c r="AA1764" i="99"/>
  <c r="X1764" i="99"/>
  <c r="AR1764" i="99" s="1"/>
  <c r="W1764" i="99"/>
  <c r="V1764" i="99"/>
  <c r="AP1764" i="99" s="1"/>
  <c r="U1764" i="99"/>
  <c r="AJ1764" i="99" s="1"/>
  <c r="T1764" i="99"/>
  <c r="O1764" i="99"/>
  <c r="J1764" i="99"/>
  <c r="AD1763" i="99"/>
  <c r="AC1763" i="99"/>
  <c r="AB1763" i="99"/>
  <c r="AA1763" i="99"/>
  <c r="X1763" i="99"/>
  <c r="AR1763" i="99" s="1"/>
  <c r="W1763" i="99"/>
  <c r="AL1763" i="99" s="1"/>
  <c r="V1763" i="99"/>
  <c r="AP1763" i="99" s="1"/>
  <c r="U1763" i="99"/>
  <c r="AJ1763" i="99" s="1"/>
  <c r="T1763" i="99"/>
  <c r="Y1763" i="99" s="1"/>
  <c r="AS1763" i="99" s="1"/>
  <c r="O1763" i="99"/>
  <c r="J1763" i="99"/>
  <c r="AM1762" i="99"/>
  <c r="AD1762" i="99"/>
  <c r="AC1762" i="99"/>
  <c r="AB1762" i="99"/>
  <c r="AA1762" i="99"/>
  <c r="X1762" i="99"/>
  <c r="AR1762" i="99" s="1"/>
  <c r="W1762" i="99"/>
  <c r="AL1762" i="99" s="1"/>
  <c r="V1762" i="99"/>
  <c r="AP1762" i="99" s="1"/>
  <c r="U1762" i="99"/>
  <c r="AJ1762" i="99" s="1"/>
  <c r="T1762" i="99"/>
  <c r="O1762" i="99"/>
  <c r="J1762" i="99"/>
  <c r="AM1761" i="99"/>
  <c r="AD1761" i="99"/>
  <c r="AC1761" i="99"/>
  <c r="AB1761" i="99"/>
  <c r="AA1761" i="99"/>
  <c r="Y1761" i="99"/>
  <c r="AS1761" i="99" s="1"/>
  <c r="X1761" i="99"/>
  <c r="AR1761" i="99" s="1"/>
  <c r="W1761" i="99"/>
  <c r="AL1761" i="99" s="1"/>
  <c r="V1761" i="99"/>
  <c r="AP1761" i="99" s="1"/>
  <c r="U1761" i="99"/>
  <c r="AJ1761" i="99" s="1"/>
  <c r="T1761" i="99"/>
  <c r="O1761" i="99"/>
  <c r="J1761" i="99"/>
  <c r="AM1760" i="99"/>
  <c r="AD1760" i="99"/>
  <c r="AC1760" i="99"/>
  <c r="AB1760" i="99"/>
  <c r="AA1760" i="99"/>
  <c r="X1760" i="99"/>
  <c r="AR1760" i="99" s="1"/>
  <c r="W1760" i="99"/>
  <c r="V1760" i="99"/>
  <c r="AP1760" i="99" s="1"/>
  <c r="U1760" i="99"/>
  <c r="AJ1760" i="99" s="1"/>
  <c r="T1760" i="99"/>
  <c r="O1760" i="99"/>
  <c r="J1760" i="99"/>
  <c r="AM1759" i="99"/>
  <c r="AD1759" i="99"/>
  <c r="AC1759" i="99"/>
  <c r="AB1759" i="99"/>
  <c r="AA1759" i="99"/>
  <c r="Y1759" i="99"/>
  <c r="AS1759" i="99" s="1"/>
  <c r="X1759" i="99"/>
  <c r="AR1759" i="99" s="1"/>
  <c r="W1759" i="99"/>
  <c r="AL1759" i="99" s="1"/>
  <c r="V1759" i="99"/>
  <c r="AP1759" i="99" s="1"/>
  <c r="U1759" i="99"/>
  <c r="AJ1759" i="99" s="1"/>
  <c r="T1759" i="99"/>
  <c r="O1759" i="99"/>
  <c r="J1759" i="99"/>
  <c r="AK1758" i="99"/>
  <c r="AD1758" i="99"/>
  <c r="AC1758" i="99"/>
  <c r="AB1758" i="99"/>
  <c r="AA1758" i="99"/>
  <c r="X1758" i="99"/>
  <c r="AR1758" i="99" s="1"/>
  <c r="W1758" i="99"/>
  <c r="AL1758" i="99" s="1"/>
  <c r="V1758" i="99"/>
  <c r="AP1758" i="99" s="1"/>
  <c r="U1758" i="99"/>
  <c r="AJ1758" i="99" s="1"/>
  <c r="T1758" i="99"/>
  <c r="O1758" i="99"/>
  <c r="Y1758" i="99" s="1"/>
  <c r="AS1758" i="99" s="1"/>
  <c r="J1758" i="99"/>
  <c r="AM1757" i="99"/>
  <c r="AD1757" i="99"/>
  <c r="AC1757" i="99"/>
  <c r="AB1757" i="99"/>
  <c r="AA1757" i="99"/>
  <c r="X1757" i="99"/>
  <c r="AR1757" i="99" s="1"/>
  <c r="W1757" i="99"/>
  <c r="AL1757" i="99" s="1"/>
  <c r="V1757" i="99"/>
  <c r="AP1757" i="99" s="1"/>
  <c r="U1757" i="99"/>
  <c r="AJ1757" i="99" s="1"/>
  <c r="T1757" i="99"/>
  <c r="O1757" i="99"/>
  <c r="J1757" i="99"/>
  <c r="Y1757" i="99" s="1"/>
  <c r="AS1757" i="99" s="1"/>
  <c r="AK1756" i="99"/>
  <c r="AD1756" i="99"/>
  <c r="AC1756" i="99"/>
  <c r="AB1756" i="99"/>
  <c r="AA1756" i="99"/>
  <c r="X1756" i="99"/>
  <c r="AR1756" i="99" s="1"/>
  <c r="W1756" i="99"/>
  <c r="V1756" i="99"/>
  <c r="AP1756" i="99" s="1"/>
  <c r="U1756" i="99"/>
  <c r="AJ1756" i="99" s="1"/>
  <c r="T1756" i="99"/>
  <c r="O1756" i="99"/>
  <c r="Y1756" i="99" s="1"/>
  <c r="AS1756" i="99" s="1"/>
  <c r="J1756" i="99"/>
  <c r="AM1755" i="99"/>
  <c r="AD1755" i="99"/>
  <c r="AC1755" i="99"/>
  <c r="AB1755" i="99"/>
  <c r="AA1755" i="99"/>
  <c r="X1755" i="99"/>
  <c r="AR1755" i="99" s="1"/>
  <c r="W1755" i="99"/>
  <c r="AL1755" i="99" s="1"/>
  <c r="V1755" i="99"/>
  <c r="AP1755" i="99" s="1"/>
  <c r="U1755" i="99"/>
  <c r="AJ1755" i="99" s="1"/>
  <c r="T1755" i="99"/>
  <c r="O1755" i="99"/>
  <c r="J1755" i="99"/>
  <c r="Y1755" i="99" s="1"/>
  <c r="AS1755" i="99" s="1"/>
  <c r="AM1754" i="99"/>
  <c r="AD1754" i="99"/>
  <c r="AC1754" i="99"/>
  <c r="AB1754" i="99"/>
  <c r="AA1754" i="99"/>
  <c r="X1754" i="99"/>
  <c r="AR1754" i="99" s="1"/>
  <c r="W1754" i="99"/>
  <c r="AQ1754" i="99" s="1"/>
  <c r="V1754" i="99"/>
  <c r="U1754" i="99"/>
  <c r="AO1754" i="99" s="1"/>
  <c r="T1754" i="99"/>
  <c r="O1754" i="99"/>
  <c r="J1754" i="99"/>
  <c r="Y1754" i="99" s="1"/>
  <c r="AS1754" i="99" s="1"/>
  <c r="AD1753" i="99"/>
  <c r="AC1753" i="99"/>
  <c r="AB1753" i="99"/>
  <c r="AA1753" i="99"/>
  <c r="X1753" i="99"/>
  <c r="W1753" i="99"/>
  <c r="AQ1753" i="99" s="1"/>
  <c r="V1753" i="99"/>
  <c r="AP1753" i="99" s="1"/>
  <c r="U1753" i="99"/>
  <c r="AJ1753" i="99" s="1"/>
  <c r="T1753" i="99"/>
  <c r="O1753" i="99"/>
  <c r="J1753" i="99"/>
  <c r="AO1752" i="99"/>
  <c r="AM1752" i="99"/>
  <c r="AD1752" i="99"/>
  <c r="AC1752" i="99"/>
  <c r="AB1752" i="99"/>
  <c r="AA1752" i="99"/>
  <c r="X1752" i="99"/>
  <c r="AR1752" i="99" s="1"/>
  <c r="W1752" i="99"/>
  <c r="AQ1752" i="99" s="1"/>
  <c r="V1752" i="99"/>
  <c r="U1752" i="99"/>
  <c r="AJ1752" i="99" s="1"/>
  <c r="T1752" i="99"/>
  <c r="O1752" i="99"/>
  <c r="J1752" i="99"/>
  <c r="Y1752" i="99" s="1"/>
  <c r="AS1752" i="99" s="1"/>
  <c r="AK1751" i="99"/>
  <c r="AD1751" i="99"/>
  <c r="AC1751" i="99"/>
  <c r="AB1751" i="99"/>
  <c r="AA1751" i="99"/>
  <c r="X1751" i="99"/>
  <c r="AM1751" i="99" s="1"/>
  <c r="W1751" i="99"/>
  <c r="AQ1751" i="99" s="1"/>
  <c r="V1751" i="99"/>
  <c r="AP1751" i="99" s="1"/>
  <c r="U1751" i="99"/>
  <c r="AO1751" i="99" s="1"/>
  <c r="T1751" i="99"/>
  <c r="O1751" i="99"/>
  <c r="J1751" i="99"/>
  <c r="AP1750" i="99"/>
  <c r="AD1750" i="99"/>
  <c r="AC1750" i="99"/>
  <c r="AB1750" i="99"/>
  <c r="AA1750" i="99"/>
  <c r="X1750" i="99"/>
  <c r="AM1750" i="99" s="1"/>
  <c r="W1750" i="99"/>
  <c r="AQ1750" i="99" s="1"/>
  <c r="V1750" i="99"/>
  <c r="AK1750" i="99" s="1"/>
  <c r="U1750" i="99"/>
  <c r="T1750" i="99"/>
  <c r="O1750" i="99"/>
  <c r="Y1750" i="99" s="1"/>
  <c r="AS1750" i="99" s="1"/>
  <c r="J1750" i="99"/>
  <c r="AR1749" i="99"/>
  <c r="AK1749" i="99"/>
  <c r="AD1749" i="99"/>
  <c r="AC1749" i="99"/>
  <c r="AB1749" i="99"/>
  <c r="AA1749" i="99"/>
  <c r="X1749" i="99"/>
  <c r="AM1749" i="99" s="1"/>
  <c r="W1749" i="99"/>
  <c r="AQ1749" i="99" s="1"/>
  <c r="V1749" i="99"/>
  <c r="AP1749" i="99" s="1"/>
  <c r="U1749" i="99"/>
  <c r="AO1749" i="99" s="1"/>
  <c r="T1749" i="99"/>
  <c r="O1749" i="99"/>
  <c r="J1749" i="99"/>
  <c r="AD1748" i="99"/>
  <c r="AC1748" i="99"/>
  <c r="AB1748" i="99"/>
  <c r="AA1748" i="99"/>
  <c r="X1748" i="99"/>
  <c r="AM1748" i="99" s="1"/>
  <c r="W1748" i="99"/>
  <c r="AQ1748" i="99" s="1"/>
  <c r="V1748" i="99"/>
  <c r="AK1748" i="99" s="1"/>
  <c r="U1748" i="99"/>
  <c r="T1748" i="99"/>
  <c r="Y1748" i="99" s="1"/>
  <c r="AS1748" i="99" s="1"/>
  <c r="O1748" i="99"/>
  <c r="J1748" i="99"/>
  <c r="AO1747" i="99"/>
  <c r="AD1747" i="99"/>
  <c r="AC1747" i="99"/>
  <c r="AB1747" i="99"/>
  <c r="AA1747" i="99"/>
  <c r="X1747" i="99"/>
  <c r="AR1747" i="99" s="1"/>
  <c r="W1747" i="99"/>
  <c r="AQ1747" i="99" s="1"/>
  <c r="V1747" i="99"/>
  <c r="U1747" i="99"/>
  <c r="AJ1747" i="99" s="1"/>
  <c r="T1747" i="99"/>
  <c r="O1747" i="99"/>
  <c r="J1747" i="99"/>
  <c r="AD1746" i="99"/>
  <c r="AC1746" i="99"/>
  <c r="AB1746" i="99"/>
  <c r="AA1746" i="99"/>
  <c r="X1746" i="99"/>
  <c r="W1746" i="99"/>
  <c r="AQ1746" i="99" s="1"/>
  <c r="V1746" i="99"/>
  <c r="AP1746" i="99" s="1"/>
  <c r="U1746" i="99"/>
  <c r="AO1746" i="99" s="1"/>
  <c r="T1746" i="99"/>
  <c r="O1746" i="99"/>
  <c r="J1746" i="99"/>
  <c r="Y1746" i="99" s="1"/>
  <c r="AS1746" i="99" s="1"/>
  <c r="AR1745" i="99"/>
  <c r="AO1745" i="99"/>
  <c r="AJ1745" i="99"/>
  <c r="AD1745" i="99"/>
  <c r="AC1745" i="99"/>
  <c r="AB1745" i="99"/>
  <c r="AA1745" i="99"/>
  <c r="X1745" i="99"/>
  <c r="AM1745" i="99" s="1"/>
  <c r="W1745" i="99"/>
  <c r="AQ1745" i="99" s="1"/>
  <c r="V1745" i="99"/>
  <c r="AK1745" i="99" s="1"/>
  <c r="T1745" i="99"/>
  <c r="Y1745" i="99" s="1"/>
  <c r="AS1745" i="99" s="1"/>
  <c r="O1745" i="99"/>
  <c r="J1745" i="99"/>
  <c r="AP1744" i="99"/>
  <c r="AD1744" i="99"/>
  <c r="AC1744" i="99"/>
  <c r="AB1744" i="99"/>
  <c r="AA1744" i="99"/>
  <c r="X1744" i="99"/>
  <c r="AM1744" i="99" s="1"/>
  <c r="W1744" i="99"/>
  <c r="AQ1744" i="99" s="1"/>
  <c r="V1744" i="99"/>
  <c r="AK1744" i="99" s="1"/>
  <c r="U1744" i="99"/>
  <c r="T1744" i="99"/>
  <c r="O1744" i="99"/>
  <c r="Y1744" i="99" s="1"/>
  <c r="AS1744" i="99" s="1"/>
  <c r="J1744" i="99"/>
  <c r="AQ1743" i="99"/>
  <c r="AN1743" i="99"/>
  <c r="AD1743" i="99"/>
  <c r="AC1743" i="99"/>
  <c r="AB1743" i="99"/>
  <c r="AA1743" i="99"/>
  <c r="X1743" i="99"/>
  <c r="AR1743" i="99" s="1"/>
  <c r="W1743" i="99"/>
  <c r="V1743" i="99"/>
  <c r="AP1743" i="99" s="1"/>
  <c r="U1743" i="99"/>
  <c r="AO1743" i="99" s="1"/>
  <c r="T1743" i="99"/>
  <c r="O1743" i="99"/>
  <c r="J1743" i="99"/>
  <c r="AN1742" i="99"/>
  <c r="AD1742" i="99"/>
  <c r="AC1742" i="99"/>
  <c r="AB1742" i="99"/>
  <c r="AA1742" i="99"/>
  <c r="Y1742" i="99"/>
  <c r="AS1742" i="99" s="1"/>
  <c r="X1742" i="99"/>
  <c r="AR1742" i="99" s="1"/>
  <c r="W1742" i="99"/>
  <c r="AQ1742" i="99" s="1"/>
  <c r="V1742" i="99"/>
  <c r="AP1742" i="99" s="1"/>
  <c r="U1742" i="99"/>
  <c r="AO1742" i="99" s="1"/>
  <c r="T1742" i="99"/>
  <c r="O1742" i="99"/>
  <c r="J1742" i="99"/>
  <c r="AN1741" i="99"/>
  <c r="AD1741" i="99"/>
  <c r="AC1741" i="99"/>
  <c r="AB1741" i="99"/>
  <c r="AA1741" i="99"/>
  <c r="X1741" i="99"/>
  <c r="AR1741" i="99" s="1"/>
  <c r="W1741" i="99"/>
  <c r="AQ1741" i="99" s="1"/>
  <c r="V1741" i="99"/>
  <c r="AP1741" i="99" s="1"/>
  <c r="U1741" i="99"/>
  <c r="AO1741" i="99" s="1"/>
  <c r="T1741" i="99"/>
  <c r="O1741" i="99"/>
  <c r="J1741" i="99"/>
  <c r="AQ1740" i="99"/>
  <c r="AN1740" i="99"/>
  <c r="AD1740" i="99"/>
  <c r="AC1740" i="99"/>
  <c r="AB1740" i="99"/>
  <c r="AA1740" i="99"/>
  <c r="X1740" i="99"/>
  <c r="AR1740" i="99" s="1"/>
  <c r="W1740" i="99"/>
  <c r="V1740" i="99"/>
  <c r="AP1740" i="99" s="1"/>
  <c r="U1740" i="99"/>
  <c r="AO1740" i="99" s="1"/>
  <c r="T1740" i="99"/>
  <c r="O1740" i="99"/>
  <c r="J1740" i="99"/>
  <c r="AZ1739" i="99"/>
  <c r="AU1739" i="99"/>
  <c r="AQ1739" i="99"/>
  <c r="AN1739" i="99"/>
  <c r="AD1739" i="99"/>
  <c r="AC1739" i="99"/>
  <c r="AB1739" i="99"/>
  <c r="AA1739" i="99"/>
  <c r="X1739" i="99"/>
  <c r="AR1739" i="99" s="1"/>
  <c r="W1739" i="99"/>
  <c r="V1739" i="99"/>
  <c r="AP1739" i="99" s="1"/>
  <c r="U1739" i="99"/>
  <c r="AO1739" i="99" s="1"/>
  <c r="T1739" i="99"/>
  <c r="O1739" i="99"/>
  <c r="J1739" i="99"/>
  <c r="AZ1738" i="99"/>
  <c r="AU1738" i="99"/>
  <c r="AN1738" i="99"/>
  <c r="AD1738" i="99"/>
  <c r="AC1738" i="99"/>
  <c r="AB1738" i="99"/>
  <c r="AA1738" i="99"/>
  <c r="X1738" i="99"/>
  <c r="AR1738" i="99" s="1"/>
  <c r="W1738" i="99"/>
  <c r="AQ1738" i="99" s="1"/>
  <c r="V1738" i="99"/>
  <c r="AP1738" i="99" s="1"/>
  <c r="U1738" i="99"/>
  <c r="AO1738" i="99" s="1"/>
  <c r="T1738" i="99"/>
  <c r="O1738" i="99"/>
  <c r="Y1738" i="99" s="1"/>
  <c r="AS1738" i="99" s="1"/>
  <c r="J1738" i="99"/>
  <c r="AV1737" i="99"/>
  <c r="AN1737" i="99"/>
  <c r="AD1737" i="99"/>
  <c r="AC1737" i="99"/>
  <c r="AB1737" i="99"/>
  <c r="AA1737" i="99"/>
  <c r="X1737" i="99"/>
  <c r="AR1737" i="99" s="1"/>
  <c r="W1737" i="99"/>
  <c r="AQ1737" i="99" s="1"/>
  <c r="V1737" i="99"/>
  <c r="AP1737" i="99" s="1"/>
  <c r="U1737" i="99"/>
  <c r="AO1737" i="99" s="1"/>
  <c r="T1737" i="99"/>
  <c r="O1737" i="99"/>
  <c r="J1737" i="99"/>
  <c r="AV1736" i="99"/>
  <c r="AN1736" i="99"/>
  <c r="AD1736" i="99"/>
  <c r="AC1736" i="99"/>
  <c r="AB1736" i="99"/>
  <c r="AA1736" i="99"/>
  <c r="X1736" i="99"/>
  <c r="AR1736" i="99" s="1"/>
  <c r="W1736" i="99"/>
  <c r="AQ1736" i="99" s="1"/>
  <c r="V1736" i="99"/>
  <c r="AP1736" i="99" s="1"/>
  <c r="U1736" i="99"/>
  <c r="AO1736" i="99" s="1"/>
  <c r="T1736" i="99"/>
  <c r="O1736" i="99"/>
  <c r="J1736" i="99"/>
  <c r="AV1735" i="99"/>
  <c r="AN1735" i="99"/>
  <c r="AD1735" i="99"/>
  <c r="AC1735" i="99"/>
  <c r="AB1735" i="99"/>
  <c r="AA1735" i="99"/>
  <c r="X1735" i="99"/>
  <c r="AR1735" i="99" s="1"/>
  <c r="W1735" i="99"/>
  <c r="AQ1735" i="99" s="1"/>
  <c r="V1735" i="99"/>
  <c r="AP1735" i="99" s="1"/>
  <c r="U1735" i="99"/>
  <c r="AO1735" i="99" s="1"/>
  <c r="T1735" i="99"/>
  <c r="O1735" i="99"/>
  <c r="J1735" i="99"/>
  <c r="AV1734" i="99"/>
  <c r="AP1734" i="99"/>
  <c r="AN1734" i="99"/>
  <c r="AD1734" i="99"/>
  <c r="AC1734" i="99"/>
  <c r="AB1734" i="99"/>
  <c r="AA1734" i="99"/>
  <c r="X1734" i="99"/>
  <c r="AR1734" i="99" s="1"/>
  <c r="W1734" i="99"/>
  <c r="AQ1734" i="99" s="1"/>
  <c r="U1734" i="99"/>
  <c r="AO1734" i="99" s="1"/>
  <c r="T1734" i="99"/>
  <c r="O1734" i="99"/>
  <c r="J1734" i="99"/>
  <c r="AV1733" i="99"/>
  <c r="AV1769" i="99" s="1"/>
  <c r="AZ1769" i="99" s="1"/>
  <c r="AN1733" i="99"/>
  <c r="AD1733" i="99"/>
  <c r="AC1733" i="99"/>
  <c r="AB1733" i="99"/>
  <c r="AA1733" i="99"/>
  <c r="Y1733" i="99"/>
  <c r="AS1733" i="99" s="1"/>
  <c r="X1733" i="99"/>
  <c r="AR1733" i="99" s="1"/>
  <c r="W1733" i="99"/>
  <c r="AQ1733" i="99" s="1"/>
  <c r="V1733" i="99"/>
  <c r="AP1733" i="99" s="1"/>
  <c r="U1733" i="99"/>
  <c r="AO1733" i="99" s="1"/>
  <c r="T1733" i="99"/>
  <c r="O1733" i="99"/>
  <c r="J1733" i="99"/>
  <c r="AV1732" i="99"/>
  <c r="AV1768" i="99" s="1"/>
  <c r="AZ1768" i="99" s="1"/>
  <c r="AN1732" i="99"/>
  <c r="AD1732" i="99"/>
  <c r="AC1732" i="99"/>
  <c r="AB1732" i="99"/>
  <c r="AA1732" i="99"/>
  <c r="X1732" i="99"/>
  <c r="AR1732" i="99" s="1"/>
  <c r="W1732" i="99"/>
  <c r="AQ1732" i="99" s="1"/>
  <c r="V1732" i="99"/>
  <c r="AP1732" i="99" s="1"/>
  <c r="U1732" i="99"/>
  <c r="AO1732" i="99" s="1"/>
  <c r="T1732" i="99"/>
  <c r="O1732" i="99"/>
  <c r="Y1732" i="99" s="1"/>
  <c r="AS1732" i="99" s="1"/>
  <c r="J1732" i="99"/>
  <c r="AX1731" i="99"/>
  <c r="AV1731" i="99"/>
  <c r="AV1767" i="99" s="1"/>
  <c r="AZ1767" i="99" s="1"/>
  <c r="AN1731" i="99"/>
  <c r="AD1731" i="99"/>
  <c r="AC1731" i="99"/>
  <c r="AB1731" i="99"/>
  <c r="AA1731" i="99"/>
  <c r="X1731" i="99"/>
  <c r="AR1731" i="99" s="1"/>
  <c r="W1731" i="99"/>
  <c r="AQ1731" i="99" s="1"/>
  <c r="V1731" i="99"/>
  <c r="AP1731" i="99" s="1"/>
  <c r="U1731" i="99"/>
  <c r="AO1731" i="99" s="1"/>
  <c r="T1731" i="99"/>
  <c r="O1731" i="99"/>
  <c r="J1731" i="99"/>
  <c r="Y1731" i="99" s="1"/>
  <c r="AS1731" i="99" s="1"/>
  <c r="AV1730" i="99"/>
  <c r="AN1730" i="99"/>
  <c r="AD1730" i="99"/>
  <c r="AC1730" i="99"/>
  <c r="AB1730" i="99"/>
  <c r="AA1730" i="99"/>
  <c r="X1730" i="99"/>
  <c r="AR1730" i="99" s="1"/>
  <c r="W1730" i="99"/>
  <c r="AQ1730" i="99" s="1"/>
  <c r="V1730" i="99"/>
  <c r="AP1730" i="99" s="1"/>
  <c r="U1730" i="99"/>
  <c r="AO1730" i="99" s="1"/>
  <c r="T1730" i="99"/>
  <c r="O1730" i="99"/>
  <c r="Y1730" i="99" s="1"/>
  <c r="AS1730" i="99" s="1"/>
  <c r="J1730" i="99"/>
  <c r="AN1729" i="99"/>
  <c r="AD1729" i="99"/>
  <c r="AC1729" i="99"/>
  <c r="AB1729" i="99"/>
  <c r="AA1729" i="99"/>
  <c r="X1729" i="99"/>
  <c r="AR1729" i="99" s="1"/>
  <c r="W1729" i="99"/>
  <c r="AQ1729" i="99" s="1"/>
  <c r="V1729" i="99"/>
  <c r="AP1729" i="99" s="1"/>
  <c r="U1729" i="99"/>
  <c r="AO1729" i="99" s="1"/>
  <c r="T1729" i="99"/>
  <c r="O1729" i="99"/>
  <c r="J1729" i="99"/>
  <c r="A1729" i="99"/>
  <c r="AN1728" i="99"/>
  <c r="AD1728" i="99"/>
  <c r="AC1728" i="99"/>
  <c r="AB1728" i="99"/>
  <c r="AA1728" i="99"/>
  <c r="Z1728" i="99"/>
  <c r="X1728" i="99"/>
  <c r="AR1728" i="99" s="1"/>
  <c r="W1728" i="99"/>
  <c r="AQ1728" i="99" s="1"/>
  <c r="V1728" i="99"/>
  <c r="AP1728" i="99" s="1"/>
  <c r="U1728" i="99"/>
  <c r="AO1728" i="99" s="1"/>
  <c r="T1728" i="99"/>
  <c r="O1728" i="99"/>
  <c r="Y1728" i="99" s="1"/>
  <c r="J1728" i="99"/>
  <c r="J1718" i="99"/>
  <c r="J1717" i="99"/>
  <c r="Q1716" i="99"/>
  <c r="P1716" i="99"/>
  <c r="O1716" i="99"/>
  <c r="J1716" i="99"/>
  <c r="V1715" i="99"/>
  <c r="P1715" i="99"/>
  <c r="O1715" i="99"/>
  <c r="J1715" i="99"/>
  <c r="P1714" i="99"/>
  <c r="O1714" i="99"/>
  <c r="J1714" i="99"/>
  <c r="Q1714" i="99" s="1"/>
  <c r="F1713" i="99"/>
  <c r="AM1711" i="99"/>
  <c r="AD1711" i="99"/>
  <c r="AC1711" i="99"/>
  <c r="AT1711" i="99" s="1"/>
  <c r="AB1711" i="99"/>
  <c r="AA1711" i="99"/>
  <c r="X1711" i="99"/>
  <c r="AR1711" i="99" s="1"/>
  <c r="W1711" i="99"/>
  <c r="AL1711" i="99" s="1"/>
  <c r="V1711" i="99"/>
  <c r="AP1711" i="99" s="1"/>
  <c r="U1711" i="99"/>
  <c r="AJ1711" i="99" s="1"/>
  <c r="T1711" i="99"/>
  <c r="O1711" i="99"/>
  <c r="J1711" i="99"/>
  <c r="A1711" i="99"/>
  <c r="Z1711" i="99" s="1"/>
  <c r="AM1710" i="99"/>
  <c r="AD1710" i="99"/>
  <c r="AC1710" i="99"/>
  <c r="AT1710" i="99" s="1"/>
  <c r="AB1710" i="99"/>
  <c r="AA1710" i="99"/>
  <c r="X1710" i="99"/>
  <c r="AR1710" i="99" s="1"/>
  <c r="W1710" i="99"/>
  <c r="AL1710" i="99" s="1"/>
  <c r="V1710" i="99"/>
  <c r="AP1710" i="99" s="1"/>
  <c r="U1710" i="99"/>
  <c r="AJ1710" i="99" s="1"/>
  <c r="T1710" i="99"/>
  <c r="O1710" i="99"/>
  <c r="J1710" i="99"/>
  <c r="Y1710" i="99" s="1"/>
  <c r="AS1710" i="99" s="1"/>
  <c r="A1710" i="99"/>
  <c r="Z1710" i="99" s="1"/>
  <c r="AK1709" i="99"/>
  <c r="AD1709" i="99"/>
  <c r="AC1709" i="99"/>
  <c r="AT1709" i="99" s="1"/>
  <c r="AB1709" i="99"/>
  <c r="AA1709" i="99"/>
  <c r="X1709" i="99"/>
  <c r="AR1709" i="99" s="1"/>
  <c r="W1709" i="99"/>
  <c r="V1709" i="99"/>
  <c r="AP1709" i="99" s="1"/>
  <c r="U1709" i="99"/>
  <c r="AJ1709" i="99" s="1"/>
  <c r="T1709" i="99"/>
  <c r="O1709" i="99"/>
  <c r="J1709" i="99"/>
  <c r="A1709" i="99"/>
  <c r="Z1709" i="99" s="1"/>
  <c r="AO1705" i="99"/>
  <c r="AH1705" i="99"/>
  <c r="AG1705" i="99"/>
  <c r="AF1705" i="99"/>
  <c r="AE1705" i="99"/>
  <c r="AD1705" i="99"/>
  <c r="AC1705" i="99"/>
  <c r="AT1705" i="99" s="1"/>
  <c r="AB1705" i="99"/>
  <c r="AA1705" i="99"/>
  <c r="X1705" i="99"/>
  <c r="AR1705" i="99" s="1"/>
  <c r="W1705" i="99"/>
  <c r="AL1705" i="99" s="1"/>
  <c r="V1705" i="99"/>
  <c r="AP1705" i="99" s="1"/>
  <c r="U1705" i="99"/>
  <c r="AJ1705" i="99" s="1"/>
  <c r="T1705" i="99"/>
  <c r="Y1705" i="99" s="1"/>
  <c r="AS1705" i="99" s="1"/>
  <c r="O1705" i="99"/>
  <c r="J1705" i="99"/>
  <c r="A1705" i="99"/>
  <c r="Z1705" i="99" s="1"/>
  <c r="AK1704" i="99"/>
  <c r="AH1704" i="99"/>
  <c r="AG1704" i="99"/>
  <c r="AF1704" i="99"/>
  <c r="AE1704" i="99"/>
  <c r="AD1704" i="99"/>
  <c r="AC1704" i="99"/>
  <c r="AT1704" i="99" s="1"/>
  <c r="AB1704" i="99"/>
  <c r="AA1704" i="99"/>
  <c r="X1704" i="99"/>
  <c r="AR1704" i="99" s="1"/>
  <c r="W1704" i="99"/>
  <c r="AL1704" i="99" s="1"/>
  <c r="V1704" i="99"/>
  <c r="AP1704" i="99" s="1"/>
  <c r="U1704" i="99"/>
  <c r="AJ1704" i="99" s="1"/>
  <c r="T1704" i="99"/>
  <c r="O1704" i="99"/>
  <c r="Y1704" i="99" s="1"/>
  <c r="AS1704" i="99" s="1"/>
  <c r="J1704" i="99"/>
  <c r="A1704" i="99"/>
  <c r="Z1704" i="99" s="1"/>
  <c r="AQ1703" i="99"/>
  <c r="AM1703" i="99"/>
  <c r="AL1703" i="99"/>
  <c r="AK1703" i="99"/>
  <c r="AH1703" i="99"/>
  <c r="AG1703" i="99"/>
  <c r="AF1703" i="99"/>
  <c r="AE1703" i="99"/>
  <c r="AI1703" i="99" s="1"/>
  <c r="AD1703" i="99"/>
  <c r="AC1703" i="99"/>
  <c r="AB1703" i="99"/>
  <c r="AA1703" i="99"/>
  <c r="X1703" i="99"/>
  <c r="AR1703" i="99" s="1"/>
  <c r="V1703" i="99"/>
  <c r="AP1703" i="99" s="1"/>
  <c r="U1703" i="99"/>
  <c r="AJ1703" i="99" s="1"/>
  <c r="T1703" i="99"/>
  <c r="Y1703" i="99" s="1"/>
  <c r="AS1703" i="99" s="1"/>
  <c r="O1703" i="99"/>
  <c r="J1703" i="99"/>
  <c r="AL1702" i="99"/>
  <c r="AD1702" i="99"/>
  <c r="AC1702" i="99"/>
  <c r="AB1702" i="99"/>
  <c r="AA1702" i="99"/>
  <c r="X1702" i="99"/>
  <c r="AM1702" i="99" s="1"/>
  <c r="W1702" i="99"/>
  <c r="AQ1702" i="99" s="1"/>
  <c r="V1702" i="99"/>
  <c r="AK1702" i="99" s="1"/>
  <c r="U1702" i="99"/>
  <c r="AO1702" i="99" s="1"/>
  <c r="T1702" i="99"/>
  <c r="O1702" i="99"/>
  <c r="J1702" i="99"/>
  <c r="Y1702" i="99" s="1"/>
  <c r="AS1702" i="99" s="1"/>
  <c r="AR1701" i="99"/>
  <c r="AD1701" i="99"/>
  <c r="AC1701" i="99"/>
  <c r="AB1701" i="99"/>
  <c r="AA1701" i="99"/>
  <c r="X1701" i="99"/>
  <c r="AM1701" i="99" s="1"/>
  <c r="W1701" i="99"/>
  <c r="AQ1701" i="99" s="1"/>
  <c r="V1701" i="99"/>
  <c r="AK1701" i="99" s="1"/>
  <c r="U1701" i="99"/>
  <c r="AO1701" i="99" s="1"/>
  <c r="T1701" i="99"/>
  <c r="O1701" i="99"/>
  <c r="J1701" i="99"/>
  <c r="AL1700" i="99"/>
  <c r="AD1700" i="99"/>
  <c r="AC1700" i="99"/>
  <c r="AB1700" i="99"/>
  <c r="AA1700" i="99"/>
  <c r="X1700" i="99"/>
  <c r="AM1700" i="99" s="1"/>
  <c r="W1700" i="99"/>
  <c r="AQ1700" i="99" s="1"/>
  <c r="V1700" i="99"/>
  <c r="AK1700" i="99" s="1"/>
  <c r="U1700" i="99"/>
  <c r="AO1700" i="99" s="1"/>
  <c r="T1700" i="99"/>
  <c r="O1700" i="99"/>
  <c r="J1700" i="99"/>
  <c r="AL1699" i="99"/>
  <c r="AD1699" i="99"/>
  <c r="AC1699" i="99"/>
  <c r="AB1699" i="99"/>
  <c r="AA1699" i="99"/>
  <c r="X1699" i="99"/>
  <c r="W1699" i="99"/>
  <c r="AQ1699" i="99" s="1"/>
  <c r="V1699" i="99"/>
  <c r="AK1699" i="99" s="1"/>
  <c r="U1699" i="99"/>
  <c r="AO1699" i="99" s="1"/>
  <c r="T1699" i="99"/>
  <c r="O1699" i="99"/>
  <c r="J1699" i="99"/>
  <c r="AP1698" i="99"/>
  <c r="AD1698" i="99"/>
  <c r="AC1698" i="99"/>
  <c r="AB1698" i="99"/>
  <c r="AA1698" i="99"/>
  <c r="X1698" i="99"/>
  <c r="AM1698" i="99" s="1"/>
  <c r="W1698" i="99"/>
  <c r="AQ1698" i="99" s="1"/>
  <c r="V1698" i="99"/>
  <c r="AK1698" i="99" s="1"/>
  <c r="U1698" i="99"/>
  <c r="AO1698" i="99" s="1"/>
  <c r="T1698" i="99"/>
  <c r="O1698" i="99"/>
  <c r="J1698" i="99"/>
  <c r="AR1697" i="99"/>
  <c r="AL1697" i="99"/>
  <c r="AD1697" i="99"/>
  <c r="AC1697" i="99"/>
  <c r="AB1697" i="99"/>
  <c r="AA1697" i="99"/>
  <c r="X1697" i="99"/>
  <c r="AM1697" i="99" s="1"/>
  <c r="W1697" i="99"/>
  <c r="AQ1697" i="99" s="1"/>
  <c r="V1697" i="99"/>
  <c r="AK1697" i="99" s="1"/>
  <c r="U1697" i="99"/>
  <c r="AO1697" i="99" s="1"/>
  <c r="T1697" i="99"/>
  <c r="O1697" i="99"/>
  <c r="J1697" i="99"/>
  <c r="AK1696" i="99"/>
  <c r="AD1696" i="99"/>
  <c r="AC1696" i="99"/>
  <c r="AB1696" i="99"/>
  <c r="AA1696" i="99"/>
  <c r="X1696" i="99"/>
  <c r="AR1696" i="99" s="1"/>
  <c r="W1696" i="99"/>
  <c r="AL1696" i="99" s="1"/>
  <c r="V1696" i="99"/>
  <c r="AP1696" i="99" s="1"/>
  <c r="U1696" i="99"/>
  <c r="AJ1696" i="99" s="1"/>
  <c r="T1696" i="99"/>
  <c r="O1696" i="99"/>
  <c r="Y1696" i="99" s="1"/>
  <c r="AS1696" i="99" s="1"/>
  <c r="J1696" i="99"/>
  <c r="AM1695" i="99"/>
  <c r="AD1695" i="99"/>
  <c r="AC1695" i="99"/>
  <c r="AB1695" i="99"/>
  <c r="AA1695" i="99"/>
  <c r="X1695" i="99"/>
  <c r="AR1695" i="99" s="1"/>
  <c r="W1695" i="99"/>
  <c r="AL1695" i="99" s="1"/>
  <c r="V1695" i="99"/>
  <c r="AP1695" i="99" s="1"/>
  <c r="U1695" i="99"/>
  <c r="AJ1695" i="99" s="1"/>
  <c r="T1695" i="99"/>
  <c r="O1695" i="99"/>
  <c r="J1695" i="99"/>
  <c r="Y1695" i="99" s="1"/>
  <c r="AS1695" i="99" s="1"/>
  <c r="AY1694" i="99"/>
  <c r="AR1694" i="99"/>
  <c r="AL1694" i="99"/>
  <c r="AD1694" i="99"/>
  <c r="AC1694" i="99"/>
  <c r="AB1694" i="99"/>
  <c r="AA1694" i="99"/>
  <c r="X1694" i="99"/>
  <c r="AM1694" i="99" s="1"/>
  <c r="W1694" i="99"/>
  <c r="AQ1694" i="99" s="1"/>
  <c r="V1694" i="99"/>
  <c r="AK1694" i="99" s="1"/>
  <c r="U1694" i="99"/>
  <c r="AO1694" i="99" s="1"/>
  <c r="T1694" i="99"/>
  <c r="O1694" i="99"/>
  <c r="J1694" i="99"/>
  <c r="AZ1693" i="99"/>
  <c r="AK1693" i="99"/>
  <c r="AD1693" i="99"/>
  <c r="AC1693" i="99"/>
  <c r="AB1693" i="99"/>
  <c r="AA1693" i="99"/>
  <c r="X1693" i="99"/>
  <c r="AR1693" i="99" s="1"/>
  <c r="W1693" i="99"/>
  <c r="AL1693" i="99" s="1"/>
  <c r="V1693" i="99"/>
  <c r="AP1693" i="99" s="1"/>
  <c r="U1693" i="99"/>
  <c r="AJ1693" i="99" s="1"/>
  <c r="T1693" i="99"/>
  <c r="O1693" i="99"/>
  <c r="J1693" i="99"/>
  <c r="AZ1692" i="99"/>
  <c r="AL1692" i="99"/>
  <c r="AD1692" i="99"/>
  <c r="AC1692" i="99"/>
  <c r="AB1692" i="99"/>
  <c r="AA1692" i="99"/>
  <c r="X1692" i="99"/>
  <c r="AM1692" i="99" s="1"/>
  <c r="W1692" i="99"/>
  <c r="AQ1692" i="99" s="1"/>
  <c r="V1692" i="99"/>
  <c r="AK1692" i="99" s="1"/>
  <c r="U1692" i="99"/>
  <c r="AO1692" i="99" s="1"/>
  <c r="T1692" i="99"/>
  <c r="O1692" i="99"/>
  <c r="J1692" i="99"/>
  <c r="Y1692" i="99" s="1"/>
  <c r="AS1692" i="99" s="1"/>
  <c r="AD1691" i="99"/>
  <c r="AC1691" i="99"/>
  <c r="AB1691" i="99"/>
  <c r="AA1691" i="99"/>
  <c r="X1691" i="99"/>
  <c r="W1691" i="99"/>
  <c r="AQ1691" i="99" s="1"/>
  <c r="V1691" i="99"/>
  <c r="AK1691" i="99" s="1"/>
  <c r="U1691" i="99"/>
  <c r="AO1691" i="99" s="1"/>
  <c r="T1691" i="99"/>
  <c r="O1691" i="99"/>
  <c r="J1691" i="99"/>
  <c r="AR1690" i="99"/>
  <c r="AL1690" i="99"/>
  <c r="AD1690" i="99"/>
  <c r="AC1690" i="99"/>
  <c r="AB1690" i="99"/>
  <c r="AA1690" i="99"/>
  <c r="X1690" i="99"/>
  <c r="AM1690" i="99" s="1"/>
  <c r="W1690" i="99"/>
  <c r="AQ1690" i="99" s="1"/>
  <c r="V1690" i="99"/>
  <c r="AK1690" i="99" s="1"/>
  <c r="U1690" i="99"/>
  <c r="AO1690" i="99" s="1"/>
  <c r="T1690" i="99"/>
  <c r="O1690" i="99"/>
  <c r="J1690" i="99"/>
  <c r="AD1689" i="99"/>
  <c r="AC1689" i="99"/>
  <c r="AB1689" i="99"/>
  <c r="AA1689" i="99"/>
  <c r="X1689" i="99"/>
  <c r="AM1689" i="99" s="1"/>
  <c r="W1689" i="99"/>
  <c r="AQ1689" i="99" s="1"/>
  <c r="V1689" i="99"/>
  <c r="AK1689" i="99" s="1"/>
  <c r="U1689" i="99"/>
  <c r="AO1689" i="99" s="1"/>
  <c r="T1689" i="99"/>
  <c r="O1689" i="99"/>
  <c r="J1689" i="99"/>
  <c r="AR1688" i="99"/>
  <c r="AL1688" i="99"/>
  <c r="AD1688" i="99"/>
  <c r="AC1688" i="99"/>
  <c r="AB1688" i="99"/>
  <c r="AA1688" i="99"/>
  <c r="X1688" i="99"/>
  <c r="AM1688" i="99" s="1"/>
  <c r="W1688" i="99"/>
  <c r="AQ1688" i="99" s="1"/>
  <c r="V1688" i="99"/>
  <c r="AK1688" i="99" s="1"/>
  <c r="U1688" i="99"/>
  <c r="AO1688" i="99" s="1"/>
  <c r="T1688" i="99"/>
  <c r="O1688" i="99"/>
  <c r="J1688" i="99"/>
  <c r="Y1688" i="99" s="1"/>
  <c r="AS1688" i="99" s="1"/>
  <c r="AL1687" i="99"/>
  <c r="AD1687" i="99"/>
  <c r="AC1687" i="99"/>
  <c r="AB1687" i="99"/>
  <c r="AA1687" i="99"/>
  <c r="X1687" i="99"/>
  <c r="AM1687" i="99" s="1"/>
  <c r="W1687" i="99"/>
  <c r="AQ1687" i="99" s="1"/>
  <c r="V1687" i="99"/>
  <c r="AK1687" i="99" s="1"/>
  <c r="U1687" i="99"/>
  <c r="AO1687" i="99" s="1"/>
  <c r="T1687" i="99"/>
  <c r="O1687" i="99"/>
  <c r="J1687" i="99"/>
  <c r="Y1687" i="99" s="1"/>
  <c r="AS1687" i="99" s="1"/>
  <c r="AL1686" i="99"/>
  <c r="AD1686" i="99"/>
  <c r="AC1686" i="99"/>
  <c r="AB1686" i="99"/>
  <c r="AA1686" i="99"/>
  <c r="X1686" i="99"/>
  <c r="AM1686" i="99" s="1"/>
  <c r="W1686" i="99"/>
  <c r="AQ1686" i="99" s="1"/>
  <c r="V1686" i="99"/>
  <c r="AK1686" i="99" s="1"/>
  <c r="U1686" i="99"/>
  <c r="AO1686" i="99" s="1"/>
  <c r="T1686" i="99"/>
  <c r="O1686" i="99"/>
  <c r="J1686" i="99"/>
  <c r="AL1685" i="99"/>
  <c r="AD1685" i="99"/>
  <c r="AC1685" i="99"/>
  <c r="AB1685" i="99"/>
  <c r="AA1685" i="99"/>
  <c r="X1685" i="99"/>
  <c r="AM1685" i="99" s="1"/>
  <c r="W1685" i="99"/>
  <c r="AQ1685" i="99" s="1"/>
  <c r="V1685" i="99"/>
  <c r="U1685" i="99"/>
  <c r="AO1685" i="99" s="1"/>
  <c r="T1685" i="99"/>
  <c r="O1685" i="99"/>
  <c r="J1685" i="99"/>
  <c r="Y1685" i="99" s="1"/>
  <c r="AS1685" i="99" s="1"/>
  <c r="AP1684" i="99"/>
  <c r="AD1684" i="99"/>
  <c r="AC1684" i="99"/>
  <c r="AB1684" i="99"/>
  <c r="AA1684" i="99"/>
  <c r="X1684" i="99"/>
  <c r="AM1684" i="99" s="1"/>
  <c r="W1684" i="99"/>
  <c r="AQ1684" i="99" s="1"/>
  <c r="V1684" i="99"/>
  <c r="AK1684" i="99" s="1"/>
  <c r="U1684" i="99"/>
  <c r="AO1684" i="99" s="1"/>
  <c r="T1684" i="99"/>
  <c r="O1684" i="99"/>
  <c r="J1684" i="99"/>
  <c r="AR1683" i="99"/>
  <c r="AL1683" i="99"/>
  <c r="AD1683" i="99"/>
  <c r="AC1683" i="99"/>
  <c r="AB1683" i="99"/>
  <c r="AA1683" i="99"/>
  <c r="X1683" i="99"/>
  <c r="AM1683" i="99" s="1"/>
  <c r="W1683" i="99"/>
  <c r="AQ1683" i="99" s="1"/>
  <c r="V1683" i="99"/>
  <c r="AK1683" i="99" s="1"/>
  <c r="U1683" i="99"/>
  <c r="AO1683" i="99" s="1"/>
  <c r="T1683" i="99"/>
  <c r="O1683" i="99"/>
  <c r="J1683" i="99"/>
  <c r="Y1683" i="99" s="1"/>
  <c r="AS1683" i="99" s="1"/>
  <c r="AL1682" i="99"/>
  <c r="AD1682" i="99"/>
  <c r="AC1682" i="99"/>
  <c r="AB1682" i="99"/>
  <c r="AA1682" i="99"/>
  <c r="X1682" i="99"/>
  <c r="AM1682" i="99" s="1"/>
  <c r="W1682" i="99"/>
  <c r="AQ1682" i="99" s="1"/>
  <c r="V1682" i="99"/>
  <c r="AK1682" i="99" s="1"/>
  <c r="U1682" i="99"/>
  <c r="AO1682" i="99" s="1"/>
  <c r="T1682" i="99"/>
  <c r="O1682" i="99"/>
  <c r="J1682" i="99"/>
  <c r="Y1682" i="99" s="1"/>
  <c r="AS1682" i="99" s="1"/>
  <c r="AD1681" i="99"/>
  <c r="AC1681" i="99"/>
  <c r="AB1681" i="99"/>
  <c r="AA1681" i="99"/>
  <c r="X1681" i="99"/>
  <c r="W1681" i="99"/>
  <c r="AQ1681" i="99" s="1"/>
  <c r="V1681" i="99"/>
  <c r="AK1681" i="99" s="1"/>
  <c r="U1681" i="99"/>
  <c r="AO1681" i="99" s="1"/>
  <c r="T1681" i="99"/>
  <c r="O1681" i="99"/>
  <c r="J1681" i="99"/>
  <c r="AL1680" i="99"/>
  <c r="AD1680" i="99"/>
  <c r="AC1680" i="99"/>
  <c r="AB1680" i="99"/>
  <c r="AA1680" i="99"/>
  <c r="X1680" i="99"/>
  <c r="AM1680" i="99" s="1"/>
  <c r="W1680" i="99"/>
  <c r="AQ1680" i="99" s="1"/>
  <c r="V1680" i="99"/>
  <c r="AK1680" i="99" s="1"/>
  <c r="U1680" i="99"/>
  <c r="AO1680" i="99" s="1"/>
  <c r="T1680" i="99"/>
  <c r="O1680" i="99"/>
  <c r="J1680" i="99"/>
  <c r="Y1680" i="99" s="1"/>
  <c r="AS1680" i="99" s="1"/>
  <c r="AR1679" i="99"/>
  <c r="AD1679" i="99"/>
  <c r="AC1679" i="99"/>
  <c r="AB1679" i="99"/>
  <c r="AA1679" i="99"/>
  <c r="X1679" i="99"/>
  <c r="AM1679" i="99" s="1"/>
  <c r="W1679" i="99"/>
  <c r="AQ1679" i="99" s="1"/>
  <c r="V1679" i="99"/>
  <c r="AK1679" i="99" s="1"/>
  <c r="U1679" i="99"/>
  <c r="AO1679" i="99" s="1"/>
  <c r="T1679" i="99"/>
  <c r="O1679" i="99"/>
  <c r="J1679" i="99"/>
  <c r="AL1678" i="99"/>
  <c r="AD1678" i="99"/>
  <c r="AC1678" i="99"/>
  <c r="AB1678" i="99"/>
  <c r="AA1678" i="99"/>
  <c r="X1678" i="99"/>
  <c r="AM1678" i="99" s="1"/>
  <c r="W1678" i="99"/>
  <c r="AQ1678" i="99" s="1"/>
  <c r="V1678" i="99"/>
  <c r="U1678" i="99"/>
  <c r="AO1678" i="99" s="1"/>
  <c r="T1678" i="99"/>
  <c r="O1678" i="99"/>
  <c r="J1678" i="99"/>
  <c r="AL1677" i="99"/>
  <c r="AD1677" i="99"/>
  <c r="AC1677" i="99"/>
  <c r="AB1677" i="99"/>
  <c r="AA1677" i="99"/>
  <c r="X1677" i="99"/>
  <c r="AM1677" i="99" s="1"/>
  <c r="W1677" i="99"/>
  <c r="AQ1677" i="99" s="1"/>
  <c r="V1677" i="99"/>
  <c r="AK1677" i="99" s="1"/>
  <c r="U1677" i="99"/>
  <c r="AO1677" i="99" s="1"/>
  <c r="T1677" i="99"/>
  <c r="O1677" i="99"/>
  <c r="J1677" i="99"/>
  <c r="Y1677" i="99" s="1"/>
  <c r="AS1677" i="99" s="1"/>
  <c r="AP1676" i="99"/>
  <c r="AD1676" i="99"/>
  <c r="AC1676" i="99"/>
  <c r="AB1676" i="99"/>
  <c r="AA1676" i="99"/>
  <c r="X1676" i="99"/>
  <c r="AM1676" i="99" s="1"/>
  <c r="W1676" i="99"/>
  <c r="AQ1676" i="99" s="1"/>
  <c r="V1676" i="99"/>
  <c r="AK1676" i="99" s="1"/>
  <c r="U1676" i="99"/>
  <c r="AO1676" i="99" s="1"/>
  <c r="T1676" i="99"/>
  <c r="O1676" i="99"/>
  <c r="J1676" i="99"/>
  <c r="AR1675" i="99"/>
  <c r="AL1675" i="99"/>
  <c r="AD1675" i="99"/>
  <c r="AC1675" i="99"/>
  <c r="AB1675" i="99"/>
  <c r="AA1675" i="99"/>
  <c r="X1675" i="99"/>
  <c r="AM1675" i="99" s="1"/>
  <c r="W1675" i="99"/>
  <c r="AQ1675" i="99" s="1"/>
  <c r="V1675" i="99"/>
  <c r="AK1675" i="99" s="1"/>
  <c r="U1675" i="99"/>
  <c r="AO1675" i="99" s="1"/>
  <c r="T1675" i="99"/>
  <c r="O1675" i="99"/>
  <c r="J1675" i="99"/>
  <c r="Y1675" i="99" s="1"/>
  <c r="AS1675" i="99" s="1"/>
  <c r="AL1674" i="99"/>
  <c r="AD1674" i="99"/>
  <c r="AC1674" i="99"/>
  <c r="AB1674" i="99"/>
  <c r="AA1674" i="99"/>
  <c r="X1674" i="99"/>
  <c r="AM1674" i="99" s="1"/>
  <c r="W1674" i="99"/>
  <c r="AQ1674" i="99" s="1"/>
  <c r="V1674" i="99"/>
  <c r="AK1674" i="99" s="1"/>
  <c r="U1674" i="99"/>
  <c r="AO1674" i="99" s="1"/>
  <c r="T1674" i="99"/>
  <c r="O1674" i="99"/>
  <c r="J1674" i="99"/>
  <c r="Y1674" i="99" s="1"/>
  <c r="AS1674" i="99" s="1"/>
  <c r="AD1673" i="99"/>
  <c r="AC1673" i="99"/>
  <c r="AB1673" i="99"/>
  <c r="AA1673" i="99"/>
  <c r="X1673" i="99"/>
  <c r="W1673" i="99"/>
  <c r="AQ1673" i="99" s="1"/>
  <c r="V1673" i="99"/>
  <c r="AK1673" i="99" s="1"/>
  <c r="U1673" i="99"/>
  <c r="AO1673" i="99" s="1"/>
  <c r="T1673" i="99"/>
  <c r="O1673" i="99"/>
  <c r="J1673" i="99"/>
  <c r="AD1672" i="99"/>
  <c r="AC1672" i="99"/>
  <c r="AB1672" i="99"/>
  <c r="AA1672" i="99"/>
  <c r="X1672" i="99"/>
  <c r="AM1672" i="99" s="1"/>
  <c r="W1672" i="99"/>
  <c r="AQ1672" i="99" s="1"/>
  <c r="V1672" i="99"/>
  <c r="AP1672" i="99" s="1"/>
  <c r="U1672" i="99"/>
  <c r="T1672" i="99"/>
  <c r="O1672" i="99"/>
  <c r="J1672" i="99"/>
  <c r="Y1672" i="99" s="1"/>
  <c r="AS1672" i="99" s="1"/>
  <c r="AK1671" i="99"/>
  <c r="AD1671" i="99"/>
  <c r="AC1671" i="99"/>
  <c r="AB1671" i="99"/>
  <c r="AA1671" i="99"/>
  <c r="X1671" i="99"/>
  <c r="AM1671" i="99" s="1"/>
  <c r="W1671" i="99"/>
  <c r="AQ1671" i="99" s="1"/>
  <c r="V1671" i="99"/>
  <c r="AP1671" i="99" s="1"/>
  <c r="U1671" i="99"/>
  <c r="AO1671" i="99" s="1"/>
  <c r="T1671" i="99"/>
  <c r="O1671" i="99"/>
  <c r="J1671" i="99"/>
  <c r="AP1670" i="99"/>
  <c r="AD1670" i="99"/>
  <c r="AC1670" i="99"/>
  <c r="AB1670" i="99"/>
  <c r="AA1670" i="99"/>
  <c r="X1670" i="99"/>
  <c r="AM1670" i="99" s="1"/>
  <c r="W1670" i="99"/>
  <c r="AQ1670" i="99" s="1"/>
  <c r="V1670" i="99"/>
  <c r="AK1670" i="99" s="1"/>
  <c r="U1670" i="99"/>
  <c r="T1670" i="99"/>
  <c r="O1670" i="99"/>
  <c r="Y1670" i="99" s="1"/>
  <c r="AS1670" i="99" s="1"/>
  <c r="J1670" i="99"/>
  <c r="AO1669" i="99"/>
  <c r="AM1669" i="99"/>
  <c r="AD1669" i="99"/>
  <c r="AC1669" i="99"/>
  <c r="AB1669" i="99"/>
  <c r="AA1669" i="99"/>
  <c r="X1669" i="99"/>
  <c r="AR1669" i="99" s="1"/>
  <c r="W1669" i="99"/>
  <c r="AQ1669" i="99" s="1"/>
  <c r="V1669" i="99"/>
  <c r="U1669" i="99"/>
  <c r="AJ1669" i="99" s="1"/>
  <c r="T1669" i="99"/>
  <c r="O1669" i="99"/>
  <c r="J1669" i="99"/>
  <c r="Y1669" i="99" s="1"/>
  <c r="AS1669" i="99" s="1"/>
  <c r="AD1668" i="99"/>
  <c r="AC1668" i="99"/>
  <c r="AB1668" i="99"/>
  <c r="AA1668" i="99"/>
  <c r="X1668" i="99"/>
  <c r="W1668" i="99"/>
  <c r="AQ1668" i="99" s="1"/>
  <c r="V1668" i="99"/>
  <c r="AP1668" i="99" s="1"/>
  <c r="U1668" i="99"/>
  <c r="AO1668" i="99" s="1"/>
  <c r="T1668" i="99"/>
  <c r="O1668" i="99"/>
  <c r="J1668" i="99"/>
  <c r="AO1667" i="99"/>
  <c r="AD1667" i="99"/>
  <c r="AC1667" i="99"/>
  <c r="AB1667" i="99"/>
  <c r="AA1667" i="99"/>
  <c r="X1667" i="99"/>
  <c r="AR1667" i="99" s="1"/>
  <c r="W1667" i="99"/>
  <c r="AQ1667" i="99" s="1"/>
  <c r="V1667" i="99"/>
  <c r="U1667" i="99"/>
  <c r="AJ1667" i="99" s="1"/>
  <c r="T1667" i="99"/>
  <c r="O1667" i="99"/>
  <c r="J1667" i="99"/>
  <c r="AD1666" i="99"/>
  <c r="AC1666" i="99"/>
  <c r="AB1666" i="99"/>
  <c r="AA1666" i="99"/>
  <c r="X1666" i="99"/>
  <c r="W1666" i="99"/>
  <c r="AQ1666" i="99" s="1"/>
  <c r="V1666" i="99"/>
  <c r="AP1666" i="99" s="1"/>
  <c r="U1666" i="99"/>
  <c r="AO1666" i="99" s="1"/>
  <c r="T1666" i="99"/>
  <c r="O1666" i="99"/>
  <c r="J1666" i="99"/>
  <c r="AD1665" i="99"/>
  <c r="AC1665" i="99"/>
  <c r="AB1665" i="99"/>
  <c r="AA1665" i="99"/>
  <c r="X1665" i="99"/>
  <c r="AM1665" i="99" s="1"/>
  <c r="W1665" i="99"/>
  <c r="AQ1665" i="99" s="1"/>
  <c r="V1665" i="99"/>
  <c r="AK1665" i="99" s="1"/>
  <c r="U1665" i="99"/>
  <c r="T1665" i="99"/>
  <c r="Y1665" i="99" s="1"/>
  <c r="AS1665" i="99" s="1"/>
  <c r="O1665" i="99"/>
  <c r="J1665" i="99"/>
  <c r="AR1664" i="99"/>
  <c r="AD1664" i="99"/>
  <c r="AC1664" i="99"/>
  <c r="AB1664" i="99"/>
  <c r="AA1664" i="99"/>
  <c r="X1664" i="99"/>
  <c r="AM1664" i="99" s="1"/>
  <c r="W1664" i="99"/>
  <c r="AQ1664" i="99" s="1"/>
  <c r="V1664" i="99"/>
  <c r="AP1664" i="99" s="1"/>
  <c r="U1664" i="99"/>
  <c r="AO1664" i="99" s="1"/>
  <c r="T1664" i="99"/>
  <c r="O1664" i="99"/>
  <c r="J1664" i="99"/>
  <c r="AO1663" i="99"/>
  <c r="AJ1663" i="99"/>
  <c r="AD1663" i="99"/>
  <c r="AC1663" i="99"/>
  <c r="AB1663" i="99"/>
  <c r="AA1663" i="99"/>
  <c r="X1663" i="99"/>
  <c r="W1663" i="99"/>
  <c r="AQ1663" i="99" s="1"/>
  <c r="V1663" i="99"/>
  <c r="AP1663" i="99" s="1"/>
  <c r="T1663" i="99"/>
  <c r="O1663" i="99"/>
  <c r="J1663" i="99"/>
  <c r="AD1662" i="99"/>
  <c r="AC1662" i="99"/>
  <c r="AB1662" i="99"/>
  <c r="AA1662" i="99"/>
  <c r="X1662" i="99"/>
  <c r="W1662" i="99"/>
  <c r="AQ1662" i="99" s="1"/>
  <c r="V1662" i="99"/>
  <c r="AP1662" i="99" s="1"/>
  <c r="U1662" i="99"/>
  <c r="AO1662" i="99" s="1"/>
  <c r="T1662" i="99"/>
  <c r="O1662" i="99"/>
  <c r="J1662" i="99"/>
  <c r="Y1662" i="99" s="1"/>
  <c r="AS1662" i="99" s="1"/>
  <c r="AN1661" i="99"/>
  <c r="AD1661" i="99"/>
  <c r="AC1661" i="99"/>
  <c r="AB1661" i="99"/>
  <c r="AA1661" i="99"/>
  <c r="X1661" i="99"/>
  <c r="AR1661" i="99" s="1"/>
  <c r="W1661" i="99"/>
  <c r="AQ1661" i="99" s="1"/>
  <c r="V1661" i="99"/>
  <c r="AP1661" i="99" s="1"/>
  <c r="U1661" i="99"/>
  <c r="AO1661" i="99" s="1"/>
  <c r="T1661" i="99"/>
  <c r="O1661" i="99"/>
  <c r="J1661" i="99"/>
  <c r="Y1661" i="99" s="1"/>
  <c r="AS1661" i="99" s="1"/>
  <c r="AN1660" i="99"/>
  <c r="AD1660" i="99"/>
  <c r="AC1660" i="99"/>
  <c r="AB1660" i="99"/>
  <c r="AA1660" i="99"/>
  <c r="X1660" i="99"/>
  <c r="AR1660" i="99" s="1"/>
  <c r="W1660" i="99"/>
  <c r="AQ1660" i="99" s="1"/>
  <c r="V1660" i="99"/>
  <c r="AP1660" i="99" s="1"/>
  <c r="U1660" i="99"/>
  <c r="AO1660" i="99" s="1"/>
  <c r="T1660" i="99"/>
  <c r="O1660" i="99"/>
  <c r="J1660" i="99"/>
  <c r="AQ1659" i="99"/>
  <c r="AN1659" i="99"/>
  <c r="AD1659" i="99"/>
  <c r="AC1659" i="99"/>
  <c r="AB1659" i="99"/>
  <c r="AA1659" i="99"/>
  <c r="X1659" i="99"/>
  <c r="AR1659" i="99" s="1"/>
  <c r="W1659" i="99"/>
  <c r="V1659" i="99"/>
  <c r="AP1659" i="99" s="1"/>
  <c r="U1659" i="99"/>
  <c r="AO1659" i="99" s="1"/>
  <c r="T1659" i="99"/>
  <c r="O1659" i="99"/>
  <c r="J1659" i="99"/>
  <c r="AN1658" i="99"/>
  <c r="AD1658" i="99"/>
  <c r="AC1658" i="99"/>
  <c r="AB1658" i="99"/>
  <c r="AA1658" i="99"/>
  <c r="X1658" i="99"/>
  <c r="AR1658" i="99" s="1"/>
  <c r="W1658" i="99"/>
  <c r="AQ1658" i="99" s="1"/>
  <c r="V1658" i="99"/>
  <c r="AP1658" i="99" s="1"/>
  <c r="U1658" i="99"/>
  <c r="AO1658" i="99" s="1"/>
  <c r="T1658" i="99"/>
  <c r="O1658" i="99"/>
  <c r="J1658" i="99"/>
  <c r="AZ1657" i="99"/>
  <c r="AU1657" i="99"/>
  <c r="AN1657" i="99"/>
  <c r="AD1657" i="99"/>
  <c r="AC1657" i="99"/>
  <c r="AB1657" i="99"/>
  <c r="AA1657" i="99"/>
  <c r="X1657" i="99"/>
  <c r="AR1657" i="99" s="1"/>
  <c r="W1657" i="99"/>
  <c r="AQ1657" i="99" s="1"/>
  <c r="V1657" i="99"/>
  <c r="AP1657" i="99" s="1"/>
  <c r="U1657" i="99"/>
  <c r="AO1657" i="99" s="1"/>
  <c r="AT1657" i="99" s="1"/>
  <c r="T1657" i="99"/>
  <c r="O1657" i="99"/>
  <c r="J1657" i="99"/>
  <c r="Y1657" i="99" s="1"/>
  <c r="AS1657" i="99" s="1"/>
  <c r="AZ1656" i="99"/>
  <c r="AU1656" i="99"/>
  <c r="AN1656" i="99"/>
  <c r="AD1656" i="99"/>
  <c r="AC1656" i="99"/>
  <c r="AB1656" i="99"/>
  <c r="AA1656" i="99"/>
  <c r="X1656" i="99"/>
  <c r="AR1656" i="99" s="1"/>
  <c r="W1656" i="99"/>
  <c r="AQ1656" i="99" s="1"/>
  <c r="V1656" i="99"/>
  <c r="AP1656" i="99" s="1"/>
  <c r="U1656" i="99"/>
  <c r="AO1656" i="99" s="1"/>
  <c r="T1656" i="99"/>
  <c r="O1656" i="99"/>
  <c r="J1656" i="99"/>
  <c r="AX1655" i="99"/>
  <c r="AV1655" i="99"/>
  <c r="AN1655" i="99"/>
  <c r="AD1655" i="99"/>
  <c r="AC1655" i="99"/>
  <c r="AB1655" i="99"/>
  <c r="AA1655" i="99"/>
  <c r="X1655" i="99"/>
  <c r="AR1655" i="99" s="1"/>
  <c r="W1655" i="99"/>
  <c r="AQ1655" i="99" s="1"/>
  <c r="V1655" i="99"/>
  <c r="AP1655" i="99" s="1"/>
  <c r="U1655" i="99"/>
  <c r="AO1655" i="99" s="1"/>
  <c r="T1655" i="99"/>
  <c r="O1655" i="99"/>
  <c r="J1655" i="99"/>
  <c r="AX1654" i="99"/>
  <c r="AV1654" i="99"/>
  <c r="AV1689" i="99" s="1"/>
  <c r="AZ1689" i="99" s="1"/>
  <c r="AR1654" i="99"/>
  <c r="AN1654" i="99"/>
  <c r="AD1654" i="99"/>
  <c r="AC1654" i="99"/>
  <c r="AB1654" i="99"/>
  <c r="AA1654" i="99"/>
  <c r="X1654" i="99"/>
  <c r="W1654" i="99"/>
  <c r="AQ1654" i="99" s="1"/>
  <c r="V1654" i="99"/>
  <c r="AP1654" i="99" s="1"/>
  <c r="U1654" i="99"/>
  <c r="AO1654" i="99" s="1"/>
  <c r="AT1654" i="99" s="1"/>
  <c r="T1654" i="99"/>
  <c r="O1654" i="99"/>
  <c r="J1654" i="99"/>
  <c r="AZ1653" i="99"/>
  <c r="AX1653" i="99"/>
  <c r="AV1653" i="99"/>
  <c r="AV1688" i="99" s="1"/>
  <c r="AZ1688" i="99" s="1"/>
  <c r="AO1653" i="99"/>
  <c r="AN1653" i="99"/>
  <c r="AD1653" i="99"/>
  <c r="AC1653" i="99"/>
  <c r="AB1653" i="99"/>
  <c r="AA1653" i="99"/>
  <c r="X1653" i="99"/>
  <c r="AR1653" i="99" s="1"/>
  <c r="W1653" i="99"/>
  <c r="AQ1653" i="99" s="1"/>
  <c r="V1653" i="99"/>
  <c r="AP1653" i="99" s="1"/>
  <c r="U1653" i="99"/>
  <c r="T1653" i="99"/>
  <c r="O1653" i="99"/>
  <c r="J1653" i="99"/>
  <c r="Y1653" i="99" s="1"/>
  <c r="AS1653" i="99" s="1"/>
  <c r="AP1652" i="99"/>
  <c r="AN1652" i="99"/>
  <c r="AD1652" i="99"/>
  <c r="AC1652" i="99"/>
  <c r="AB1652" i="99"/>
  <c r="AA1652" i="99"/>
  <c r="X1652" i="99"/>
  <c r="AR1652" i="99" s="1"/>
  <c r="W1652" i="99"/>
  <c r="AQ1652" i="99" s="1"/>
  <c r="U1652" i="99"/>
  <c r="AO1652" i="99" s="1"/>
  <c r="T1652" i="99"/>
  <c r="O1652" i="99"/>
  <c r="J1652" i="99"/>
  <c r="AX1651" i="99"/>
  <c r="AV1651" i="99"/>
  <c r="AN1651" i="99"/>
  <c r="AD1651" i="99"/>
  <c r="AC1651" i="99"/>
  <c r="AB1651" i="99"/>
  <c r="AA1651" i="99"/>
  <c r="X1651" i="99"/>
  <c r="AR1651" i="99" s="1"/>
  <c r="W1651" i="99"/>
  <c r="AQ1651" i="99" s="1"/>
  <c r="V1651" i="99"/>
  <c r="AP1651" i="99" s="1"/>
  <c r="U1651" i="99"/>
  <c r="AO1651" i="99" s="1"/>
  <c r="T1651" i="99"/>
  <c r="O1651" i="99"/>
  <c r="Y1651" i="99" s="1"/>
  <c r="AS1651" i="99" s="1"/>
  <c r="J1651" i="99"/>
  <c r="AX1650" i="99"/>
  <c r="AV1650" i="99"/>
  <c r="AV1685" i="99" s="1"/>
  <c r="AZ1685" i="99" s="1"/>
  <c r="AN1650" i="99"/>
  <c r="AD1650" i="99"/>
  <c r="AC1650" i="99"/>
  <c r="AB1650" i="99"/>
  <c r="AA1650" i="99"/>
  <c r="X1650" i="99"/>
  <c r="AR1650" i="99" s="1"/>
  <c r="W1650" i="99"/>
  <c r="AQ1650" i="99" s="1"/>
  <c r="V1650" i="99"/>
  <c r="AP1650" i="99" s="1"/>
  <c r="U1650" i="99"/>
  <c r="AO1650" i="99" s="1"/>
  <c r="T1650" i="99"/>
  <c r="O1650" i="99"/>
  <c r="J1650" i="99"/>
  <c r="Y1650" i="99" s="1"/>
  <c r="AS1650" i="99" s="1"/>
  <c r="AZ1649" i="99"/>
  <c r="AX1649" i="99"/>
  <c r="AV1649" i="99"/>
  <c r="AV1684" i="99" s="1"/>
  <c r="AZ1684" i="99" s="1"/>
  <c r="AN1649" i="99"/>
  <c r="AD1649" i="99"/>
  <c r="AC1649" i="99"/>
  <c r="AB1649" i="99"/>
  <c r="AA1649" i="99"/>
  <c r="X1649" i="99"/>
  <c r="AR1649" i="99" s="1"/>
  <c r="W1649" i="99"/>
  <c r="AQ1649" i="99" s="1"/>
  <c r="V1649" i="99"/>
  <c r="AP1649" i="99" s="1"/>
  <c r="U1649" i="99"/>
  <c r="AO1649" i="99" s="1"/>
  <c r="T1649" i="99"/>
  <c r="O1649" i="99"/>
  <c r="J1649" i="99"/>
  <c r="Y1649" i="99" s="1"/>
  <c r="AS1649" i="99" s="1"/>
  <c r="AN1648" i="99"/>
  <c r="AD1648" i="99"/>
  <c r="AC1648" i="99"/>
  <c r="AB1648" i="99"/>
  <c r="AA1648" i="99"/>
  <c r="X1648" i="99"/>
  <c r="AR1648" i="99" s="1"/>
  <c r="W1648" i="99"/>
  <c r="AQ1648" i="99" s="1"/>
  <c r="V1648" i="99"/>
  <c r="AP1648" i="99" s="1"/>
  <c r="U1648" i="99"/>
  <c r="AO1648" i="99" s="1"/>
  <c r="T1648" i="99"/>
  <c r="O1648" i="99"/>
  <c r="J1648" i="99"/>
  <c r="AN1647" i="99"/>
  <c r="AD1647" i="99"/>
  <c r="AC1647" i="99"/>
  <c r="AB1647" i="99"/>
  <c r="AA1647" i="99"/>
  <c r="X1647" i="99"/>
  <c r="AR1647" i="99" s="1"/>
  <c r="W1647" i="99"/>
  <c r="AQ1647" i="99" s="1"/>
  <c r="V1647" i="99"/>
  <c r="AP1647" i="99" s="1"/>
  <c r="U1647" i="99"/>
  <c r="AO1647" i="99" s="1"/>
  <c r="T1647" i="99"/>
  <c r="Y1647" i="99" s="1"/>
  <c r="AS1647" i="99" s="1"/>
  <c r="O1647" i="99"/>
  <c r="J1647" i="99"/>
  <c r="A1647" i="99"/>
  <c r="AN1646" i="99"/>
  <c r="AD1646" i="99"/>
  <c r="AC1646" i="99"/>
  <c r="AB1646" i="99"/>
  <c r="AA1646" i="99"/>
  <c r="Z1646" i="99"/>
  <c r="X1646" i="99"/>
  <c r="AR1646" i="99" s="1"/>
  <c r="W1646" i="99"/>
  <c r="AQ1646" i="99" s="1"/>
  <c r="V1646" i="99"/>
  <c r="AP1646" i="99" s="1"/>
  <c r="U1646" i="99"/>
  <c r="AO1646" i="99" s="1"/>
  <c r="T1646" i="99"/>
  <c r="O1646" i="99"/>
  <c r="J1646" i="99"/>
  <c r="J1636" i="99"/>
  <c r="J1635" i="99"/>
  <c r="P1634" i="99"/>
  <c r="O1634" i="99"/>
  <c r="J1634" i="99"/>
  <c r="V1633" i="99"/>
  <c r="Q1633" i="99"/>
  <c r="P1633" i="99"/>
  <c r="O1633" i="99"/>
  <c r="K1631" i="99" s="1"/>
  <c r="J1633" i="99"/>
  <c r="P1632" i="99"/>
  <c r="O1632" i="99"/>
  <c r="J1632" i="99"/>
  <c r="AM1629" i="99"/>
  <c r="AD1629" i="99"/>
  <c r="AC1629" i="99"/>
  <c r="AT1629" i="99" s="1"/>
  <c r="AB1629" i="99"/>
  <c r="AA1629" i="99"/>
  <c r="X1629" i="99"/>
  <c r="AR1629" i="99" s="1"/>
  <c r="W1629" i="99"/>
  <c r="AL1629" i="99" s="1"/>
  <c r="V1629" i="99"/>
  <c r="AP1629" i="99" s="1"/>
  <c r="U1629" i="99"/>
  <c r="AJ1629" i="99" s="1"/>
  <c r="T1629" i="99"/>
  <c r="O1629" i="99"/>
  <c r="Y1629" i="99" s="1"/>
  <c r="AS1629" i="99" s="1"/>
  <c r="J1629" i="99"/>
  <c r="A1629" i="99"/>
  <c r="Z1629" i="99" s="1"/>
  <c r="AM1628" i="99"/>
  <c r="AD1628" i="99"/>
  <c r="AC1628" i="99"/>
  <c r="AT1628" i="99" s="1"/>
  <c r="AB1628" i="99"/>
  <c r="AA1628" i="99"/>
  <c r="X1628" i="99"/>
  <c r="AR1628" i="99" s="1"/>
  <c r="W1628" i="99"/>
  <c r="AL1628" i="99" s="1"/>
  <c r="V1628" i="99"/>
  <c r="AP1628" i="99" s="1"/>
  <c r="U1628" i="99"/>
  <c r="AJ1628" i="99" s="1"/>
  <c r="T1628" i="99"/>
  <c r="O1628" i="99"/>
  <c r="J1628" i="99"/>
  <c r="A1628" i="99"/>
  <c r="Z1628" i="99" s="1"/>
  <c r="AM1627" i="99"/>
  <c r="AD1627" i="99"/>
  <c r="AC1627" i="99"/>
  <c r="AT1627" i="99" s="1"/>
  <c r="AB1627" i="99"/>
  <c r="AA1627" i="99"/>
  <c r="Y1627" i="99"/>
  <c r="AS1627" i="99" s="1"/>
  <c r="X1627" i="99"/>
  <c r="AR1627" i="99" s="1"/>
  <c r="W1627" i="99"/>
  <c r="AL1627" i="99" s="1"/>
  <c r="V1627" i="99"/>
  <c r="AP1627" i="99" s="1"/>
  <c r="U1627" i="99"/>
  <c r="AJ1627" i="99" s="1"/>
  <c r="T1627" i="99"/>
  <c r="O1627" i="99"/>
  <c r="J1627" i="99"/>
  <c r="A1627" i="99"/>
  <c r="Z1627" i="99" s="1"/>
  <c r="AK1623" i="99"/>
  <c r="AH1623" i="99"/>
  <c r="AG1623" i="99"/>
  <c r="AF1623" i="99"/>
  <c r="AE1623" i="99"/>
  <c r="AD1623" i="99"/>
  <c r="AC1623" i="99"/>
  <c r="AT1623" i="99" s="1"/>
  <c r="AB1623" i="99"/>
  <c r="AA1623" i="99"/>
  <c r="X1623" i="99"/>
  <c r="AR1623" i="99" s="1"/>
  <c r="W1623" i="99"/>
  <c r="V1623" i="99"/>
  <c r="AP1623" i="99" s="1"/>
  <c r="U1623" i="99"/>
  <c r="AJ1623" i="99" s="1"/>
  <c r="T1623" i="99"/>
  <c r="O1623" i="99"/>
  <c r="Y1623" i="99" s="1"/>
  <c r="AS1623" i="99" s="1"/>
  <c r="J1623" i="99"/>
  <c r="A1623" i="99"/>
  <c r="Z1623" i="99" s="1"/>
  <c r="AO1622" i="99"/>
  <c r="AM1622" i="99"/>
  <c r="AH1622" i="99"/>
  <c r="AG1622" i="99"/>
  <c r="AF1622" i="99"/>
  <c r="AE1622" i="99"/>
  <c r="AD1622" i="99"/>
  <c r="AC1622" i="99"/>
  <c r="AT1622" i="99" s="1"/>
  <c r="AB1622" i="99"/>
  <c r="AA1622" i="99"/>
  <c r="X1622" i="99"/>
  <c r="AR1622" i="99" s="1"/>
  <c r="W1622" i="99"/>
  <c r="AL1622" i="99" s="1"/>
  <c r="V1622" i="99"/>
  <c r="AP1622" i="99" s="1"/>
  <c r="U1622" i="99"/>
  <c r="AJ1622" i="99" s="1"/>
  <c r="T1622" i="99"/>
  <c r="O1622" i="99"/>
  <c r="Y1622" i="99" s="1"/>
  <c r="AS1622" i="99" s="1"/>
  <c r="J1622" i="99"/>
  <c r="A1622" i="99"/>
  <c r="Z1622" i="99" s="1"/>
  <c r="AQ1621" i="99"/>
  <c r="AO1621" i="99"/>
  <c r="AL1621" i="99"/>
  <c r="AH1621" i="99"/>
  <c r="AG1621" i="99"/>
  <c r="AF1621" i="99"/>
  <c r="AE1621" i="99"/>
  <c r="AD1621" i="99"/>
  <c r="AC1621" i="99"/>
  <c r="AT1621" i="99" s="1"/>
  <c r="AB1621" i="99"/>
  <c r="AA1621" i="99"/>
  <c r="X1621" i="99"/>
  <c r="AR1621" i="99" s="1"/>
  <c r="V1621" i="99"/>
  <c r="U1621" i="99"/>
  <c r="AJ1621" i="99" s="1"/>
  <c r="T1621" i="99"/>
  <c r="O1621" i="99"/>
  <c r="J1621" i="99"/>
  <c r="Y1621" i="99" s="1"/>
  <c r="AS1621" i="99" s="1"/>
  <c r="A1621" i="99"/>
  <c r="Z1621" i="99" s="1"/>
  <c r="AD1620" i="99"/>
  <c r="AC1620" i="99"/>
  <c r="AT1620" i="99" s="1"/>
  <c r="AB1620" i="99"/>
  <c r="AA1620" i="99"/>
  <c r="X1620" i="99"/>
  <c r="AM1620" i="99" s="1"/>
  <c r="W1620" i="99"/>
  <c r="AQ1620" i="99" s="1"/>
  <c r="V1620" i="99"/>
  <c r="AK1620" i="99" s="1"/>
  <c r="U1620" i="99"/>
  <c r="AO1620" i="99" s="1"/>
  <c r="T1620" i="99"/>
  <c r="O1620" i="99"/>
  <c r="J1620" i="99"/>
  <c r="A1620" i="99"/>
  <c r="Z1620" i="99" s="1"/>
  <c r="AP1619" i="99"/>
  <c r="AD1619" i="99"/>
  <c r="AC1619" i="99"/>
  <c r="AT1619" i="99" s="1"/>
  <c r="AB1619" i="99"/>
  <c r="AA1619" i="99"/>
  <c r="X1619" i="99"/>
  <c r="AM1619" i="99" s="1"/>
  <c r="W1619" i="99"/>
  <c r="AQ1619" i="99" s="1"/>
  <c r="V1619" i="99"/>
  <c r="AK1619" i="99" s="1"/>
  <c r="U1619" i="99"/>
  <c r="AO1619" i="99" s="1"/>
  <c r="T1619" i="99"/>
  <c r="O1619" i="99"/>
  <c r="J1619" i="99"/>
  <c r="A1619" i="99"/>
  <c r="Z1619" i="99" s="1"/>
  <c r="AL1618" i="99"/>
  <c r="AD1618" i="99"/>
  <c r="AC1618" i="99"/>
  <c r="AB1618" i="99"/>
  <c r="AA1618" i="99"/>
  <c r="X1618" i="99"/>
  <c r="AM1618" i="99" s="1"/>
  <c r="W1618" i="99"/>
  <c r="AQ1618" i="99" s="1"/>
  <c r="V1618" i="99"/>
  <c r="AK1618" i="99" s="1"/>
  <c r="U1618" i="99"/>
  <c r="AO1618" i="99" s="1"/>
  <c r="T1618" i="99"/>
  <c r="O1618" i="99"/>
  <c r="J1618" i="99"/>
  <c r="Y1618" i="99" s="1"/>
  <c r="AS1618" i="99" s="1"/>
  <c r="AL1617" i="99"/>
  <c r="AD1617" i="99"/>
  <c r="AC1617" i="99"/>
  <c r="AB1617" i="99"/>
  <c r="AA1617" i="99"/>
  <c r="X1617" i="99"/>
  <c r="AM1617" i="99" s="1"/>
  <c r="W1617" i="99"/>
  <c r="AQ1617" i="99" s="1"/>
  <c r="V1617" i="99"/>
  <c r="AK1617" i="99" s="1"/>
  <c r="U1617" i="99"/>
  <c r="AO1617" i="99" s="1"/>
  <c r="T1617" i="99"/>
  <c r="O1617" i="99"/>
  <c r="J1617" i="99"/>
  <c r="AR1616" i="99"/>
  <c r="AL1616" i="99"/>
  <c r="AD1616" i="99"/>
  <c r="AC1616" i="99"/>
  <c r="AB1616" i="99"/>
  <c r="AA1616" i="99"/>
  <c r="X1616" i="99"/>
  <c r="AM1616" i="99" s="1"/>
  <c r="W1616" i="99"/>
  <c r="AQ1616" i="99" s="1"/>
  <c r="V1616" i="99"/>
  <c r="AK1616" i="99" s="1"/>
  <c r="U1616" i="99"/>
  <c r="AO1616" i="99" s="1"/>
  <c r="T1616" i="99"/>
  <c r="O1616" i="99"/>
  <c r="J1616" i="99"/>
  <c r="Y1616" i="99" s="1"/>
  <c r="AS1616" i="99" s="1"/>
  <c r="AD1615" i="99"/>
  <c r="AC1615" i="99"/>
  <c r="AB1615" i="99"/>
  <c r="AA1615" i="99"/>
  <c r="X1615" i="99"/>
  <c r="AM1615" i="99" s="1"/>
  <c r="W1615" i="99"/>
  <c r="AQ1615" i="99" s="1"/>
  <c r="V1615" i="99"/>
  <c r="AK1615" i="99" s="1"/>
  <c r="U1615" i="99"/>
  <c r="AO1615" i="99" s="1"/>
  <c r="T1615" i="99"/>
  <c r="O1615" i="99"/>
  <c r="J1615" i="99"/>
  <c r="AM1614" i="99"/>
  <c r="AD1614" i="99"/>
  <c r="AC1614" i="99"/>
  <c r="AB1614" i="99"/>
  <c r="AA1614" i="99"/>
  <c r="Y1614" i="99"/>
  <c r="AS1614" i="99" s="1"/>
  <c r="X1614" i="99"/>
  <c r="AR1614" i="99" s="1"/>
  <c r="W1614" i="99"/>
  <c r="AL1614" i="99" s="1"/>
  <c r="V1614" i="99"/>
  <c r="AP1614" i="99" s="1"/>
  <c r="U1614" i="99"/>
  <c r="AJ1614" i="99" s="1"/>
  <c r="T1614" i="99"/>
  <c r="O1614" i="99"/>
  <c r="J1614" i="99"/>
  <c r="AK1613" i="99"/>
  <c r="AD1613" i="99"/>
  <c r="AC1613" i="99"/>
  <c r="AB1613" i="99"/>
  <c r="AA1613" i="99"/>
  <c r="X1613" i="99"/>
  <c r="AR1613" i="99" s="1"/>
  <c r="W1613" i="99"/>
  <c r="AL1613" i="99" s="1"/>
  <c r="V1613" i="99"/>
  <c r="AP1613" i="99" s="1"/>
  <c r="U1613" i="99"/>
  <c r="AJ1613" i="99" s="1"/>
  <c r="T1613" i="99"/>
  <c r="O1613" i="99"/>
  <c r="Y1613" i="99" s="1"/>
  <c r="AS1613" i="99" s="1"/>
  <c r="J1613" i="99"/>
  <c r="AY1612" i="99"/>
  <c r="AL1612" i="99"/>
  <c r="AD1612" i="99"/>
  <c r="AC1612" i="99"/>
  <c r="AB1612" i="99"/>
  <c r="AA1612" i="99"/>
  <c r="X1612" i="99"/>
  <c r="AM1612" i="99" s="1"/>
  <c r="W1612" i="99"/>
  <c r="AQ1612" i="99" s="1"/>
  <c r="V1612" i="99"/>
  <c r="AK1612" i="99" s="1"/>
  <c r="U1612" i="99"/>
  <c r="AO1612" i="99" s="1"/>
  <c r="T1612" i="99"/>
  <c r="O1612" i="99"/>
  <c r="J1612" i="99"/>
  <c r="Y1612" i="99" s="1"/>
  <c r="AS1612" i="99" s="1"/>
  <c r="AZ1611" i="99"/>
  <c r="AM1611" i="99"/>
  <c r="AD1611" i="99"/>
  <c r="AC1611" i="99"/>
  <c r="AB1611" i="99"/>
  <c r="AA1611" i="99"/>
  <c r="Y1611" i="99"/>
  <c r="AS1611" i="99" s="1"/>
  <c r="X1611" i="99"/>
  <c r="AR1611" i="99" s="1"/>
  <c r="W1611" i="99"/>
  <c r="AL1611" i="99" s="1"/>
  <c r="V1611" i="99"/>
  <c r="AP1611" i="99" s="1"/>
  <c r="U1611" i="99"/>
  <c r="AJ1611" i="99" s="1"/>
  <c r="T1611" i="99"/>
  <c r="O1611" i="99"/>
  <c r="J1611" i="99"/>
  <c r="AZ1610" i="99"/>
  <c r="AD1610" i="99"/>
  <c r="AC1610" i="99"/>
  <c r="AB1610" i="99"/>
  <c r="AA1610" i="99"/>
  <c r="X1610" i="99"/>
  <c r="W1610" i="99"/>
  <c r="AQ1610" i="99" s="1"/>
  <c r="V1610" i="99"/>
  <c r="AK1610" i="99" s="1"/>
  <c r="U1610" i="99"/>
  <c r="AO1610" i="99" s="1"/>
  <c r="T1610" i="99"/>
  <c r="O1610" i="99"/>
  <c r="J1610" i="99"/>
  <c r="AL1609" i="99"/>
  <c r="AD1609" i="99"/>
  <c r="AC1609" i="99"/>
  <c r="AB1609" i="99"/>
  <c r="AA1609" i="99"/>
  <c r="X1609" i="99"/>
  <c r="AM1609" i="99" s="1"/>
  <c r="W1609" i="99"/>
  <c r="AQ1609" i="99" s="1"/>
  <c r="V1609" i="99"/>
  <c r="AK1609" i="99" s="1"/>
  <c r="U1609" i="99"/>
  <c r="AO1609" i="99" s="1"/>
  <c r="T1609" i="99"/>
  <c r="O1609" i="99"/>
  <c r="J1609" i="99"/>
  <c r="Y1609" i="99" s="1"/>
  <c r="AS1609" i="99" s="1"/>
  <c r="AL1608" i="99"/>
  <c r="AD1608" i="99"/>
  <c r="AC1608" i="99"/>
  <c r="AB1608" i="99"/>
  <c r="AA1608" i="99"/>
  <c r="X1608" i="99"/>
  <c r="AM1608" i="99" s="1"/>
  <c r="W1608" i="99"/>
  <c r="AQ1608" i="99" s="1"/>
  <c r="V1608" i="99"/>
  <c r="U1608" i="99"/>
  <c r="AO1608" i="99" s="1"/>
  <c r="T1608" i="99"/>
  <c r="O1608" i="99"/>
  <c r="J1608" i="99"/>
  <c r="Y1608" i="99" s="1"/>
  <c r="AS1608" i="99" s="1"/>
  <c r="AL1607" i="99"/>
  <c r="AD1607" i="99"/>
  <c r="AC1607" i="99"/>
  <c r="AB1607" i="99"/>
  <c r="AA1607" i="99"/>
  <c r="X1607" i="99"/>
  <c r="AM1607" i="99" s="1"/>
  <c r="W1607" i="99"/>
  <c r="AQ1607" i="99" s="1"/>
  <c r="V1607" i="99"/>
  <c r="AK1607" i="99" s="1"/>
  <c r="U1607" i="99"/>
  <c r="AO1607" i="99" s="1"/>
  <c r="T1607" i="99"/>
  <c r="O1607" i="99"/>
  <c r="J1607" i="99"/>
  <c r="AL1606" i="99"/>
  <c r="AD1606" i="99"/>
  <c r="AC1606" i="99"/>
  <c r="AB1606" i="99"/>
  <c r="AA1606" i="99"/>
  <c r="X1606" i="99"/>
  <c r="AM1606" i="99" s="1"/>
  <c r="W1606" i="99"/>
  <c r="AQ1606" i="99" s="1"/>
  <c r="V1606" i="99"/>
  <c r="AK1606" i="99" s="1"/>
  <c r="U1606" i="99"/>
  <c r="AO1606" i="99" s="1"/>
  <c r="T1606" i="99"/>
  <c r="O1606" i="99"/>
  <c r="J1606" i="99"/>
  <c r="Y1606" i="99" s="1"/>
  <c r="AS1606" i="99" s="1"/>
  <c r="AL1605" i="99"/>
  <c r="AD1605" i="99"/>
  <c r="AC1605" i="99"/>
  <c r="AB1605" i="99"/>
  <c r="AA1605" i="99"/>
  <c r="X1605" i="99"/>
  <c r="W1605" i="99"/>
  <c r="AQ1605" i="99" s="1"/>
  <c r="V1605" i="99"/>
  <c r="AK1605" i="99" s="1"/>
  <c r="U1605" i="99"/>
  <c r="AO1605" i="99" s="1"/>
  <c r="T1605" i="99"/>
  <c r="O1605" i="99"/>
  <c r="J1605" i="99"/>
  <c r="AL1604" i="99"/>
  <c r="AD1604" i="99"/>
  <c r="AC1604" i="99"/>
  <c r="AB1604" i="99"/>
  <c r="AA1604" i="99"/>
  <c r="X1604" i="99"/>
  <c r="AM1604" i="99" s="1"/>
  <c r="W1604" i="99"/>
  <c r="AQ1604" i="99" s="1"/>
  <c r="V1604" i="99"/>
  <c r="AK1604" i="99" s="1"/>
  <c r="U1604" i="99"/>
  <c r="AO1604" i="99" s="1"/>
  <c r="T1604" i="99"/>
  <c r="O1604" i="99"/>
  <c r="J1604" i="99"/>
  <c r="AL1603" i="99"/>
  <c r="AD1603" i="99"/>
  <c r="AC1603" i="99"/>
  <c r="AB1603" i="99"/>
  <c r="AA1603" i="99"/>
  <c r="X1603" i="99"/>
  <c r="AM1603" i="99" s="1"/>
  <c r="W1603" i="99"/>
  <c r="AQ1603" i="99" s="1"/>
  <c r="V1603" i="99"/>
  <c r="AK1603" i="99" s="1"/>
  <c r="U1603" i="99"/>
  <c r="AO1603" i="99" s="1"/>
  <c r="T1603" i="99"/>
  <c r="O1603" i="99"/>
  <c r="J1603" i="99"/>
  <c r="Y1603" i="99" s="1"/>
  <c r="AS1603" i="99" s="1"/>
  <c r="AL1602" i="99"/>
  <c r="AD1602" i="99"/>
  <c r="AC1602" i="99"/>
  <c r="AB1602" i="99"/>
  <c r="AA1602" i="99"/>
  <c r="X1602" i="99"/>
  <c r="AM1602" i="99" s="1"/>
  <c r="W1602" i="99"/>
  <c r="AQ1602" i="99" s="1"/>
  <c r="V1602" i="99"/>
  <c r="AK1602" i="99" s="1"/>
  <c r="U1602" i="99"/>
  <c r="AO1602" i="99" s="1"/>
  <c r="T1602" i="99"/>
  <c r="O1602" i="99"/>
  <c r="J1602" i="99"/>
  <c r="AL1601" i="99"/>
  <c r="AD1601" i="99"/>
  <c r="AC1601" i="99"/>
  <c r="AB1601" i="99"/>
  <c r="AA1601" i="99"/>
  <c r="X1601" i="99"/>
  <c r="AM1601" i="99" s="1"/>
  <c r="W1601" i="99"/>
  <c r="AQ1601" i="99" s="1"/>
  <c r="V1601" i="99"/>
  <c r="AK1601" i="99" s="1"/>
  <c r="U1601" i="99"/>
  <c r="AO1601" i="99" s="1"/>
  <c r="T1601" i="99"/>
  <c r="O1601" i="99"/>
  <c r="J1601" i="99"/>
  <c r="Y1601" i="99" s="1"/>
  <c r="AS1601" i="99" s="1"/>
  <c r="AL1600" i="99"/>
  <c r="AD1600" i="99"/>
  <c r="AC1600" i="99"/>
  <c r="AB1600" i="99"/>
  <c r="AA1600" i="99"/>
  <c r="X1600" i="99"/>
  <c r="W1600" i="99"/>
  <c r="AQ1600" i="99" s="1"/>
  <c r="V1600" i="99"/>
  <c r="AK1600" i="99" s="1"/>
  <c r="U1600" i="99"/>
  <c r="AO1600" i="99" s="1"/>
  <c r="T1600" i="99"/>
  <c r="O1600" i="99"/>
  <c r="J1600" i="99"/>
  <c r="AL1599" i="99"/>
  <c r="AD1599" i="99"/>
  <c r="AC1599" i="99"/>
  <c r="AB1599" i="99"/>
  <c r="AA1599" i="99"/>
  <c r="X1599" i="99"/>
  <c r="AM1599" i="99" s="1"/>
  <c r="W1599" i="99"/>
  <c r="AQ1599" i="99" s="1"/>
  <c r="V1599" i="99"/>
  <c r="AK1599" i="99" s="1"/>
  <c r="U1599" i="99"/>
  <c r="AO1599" i="99" s="1"/>
  <c r="T1599" i="99"/>
  <c r="O1599" i="99"/>
  <c r="J1599" i="99"/>
  <c r="AR1598" i="99"/>
  <c r="AL1598" i="99"/>
  <c r="AD1598" i="99"/>
  <c r="AC1598" i="99"/>
  <c r="AB1598" i="99"/>
  <c r="AA1598" i="99"/>
  <c r="X1598" i="99"/>
  <c r="AM1598" i="99" s="1"/>
  <c r="W1598" i="99"/>
  <c r="AQ1598" i="99" s="1"/>
  <c r="V1598" i="99"/>
  <c r="AK1598" i="99" s="1"/>
  <c r="U1598" i="99"/>
  <c r="AO1598" i="99" s="1"/>
  <c r="T1598" i="99"/>
  <c r="O1598" i="99"/>
  <c r="J1598" i="99"/>
  <c r="Y1598" i="99" s="1"/>
  <c r="AS1598" i="99" s="1"/>
  <c r="AD1597" i="99"/>
  <c r="AC1597" i="99"/>
  <c r="AB1597" i="99"/>
  <c r="AA1597" i="99"/>
  <c r="X1597" i="99"/>
  <c r="AM1597" i="99" s="1"/>
  <c r="W1597" i="99"/>
  <c r="AQ1597" i="99" s="1"/>
  <c r="V1597" i="99"/>
  <c r="U1597" i="99"/>
  <c r="AO1597" i="99" s="1"/>
  <c r="T1597" i="99"/>
  <c r="O1597" i="99"/>
  <c r="J1597" i="99"/>
  <c r="AL1596" i="99"/>
  <c r="AD1596" i="99"/>
  <c r="AC1596" i="99"/>
  <c r="AB1596" i="99"/>
  <c r="AA1596" i="99"/>
  <c r="X1596" i="99"/>
  <c r="AM1596" i="99" s="1"/>
  <c r="W1596" i="99"/>
  <c r="AQ1596" i="99" s="1"/>
  <c r="V1596" i="99"/>
  <c r="AK1596" i="99" s="1"/>
  <c r="U1596" i="99"/>
  <c r="AO1596" i="99" s="1"/>
  <c r="T1596" i="99"/>
  <c r="O1596" i="99"/>
  <c r="J1596" i="99"/>
  <c r="AL1595" i="99"/>
  <c r="AD1595" i="99"/>
  <c r="AC1595" i="99"/>
  <c r="AB1595" i="99"/>
  <c r="AA1595" i="99"/>
  <c r="X1595" i="99"/>
  <c r="AM1595" i="99" s="1"/>
  <c r="W1595" i="99"/>
  <c r="AQ1595" i="99" s="1"/>
  <c r="V1595" i="99"/>
  <c r="AK1595" i="99" s="1"/>
  <c r="U1595" i="99"/>
  <c r="AO1595" i="99" s="1"/>
  <c r="T1595" i="99"/>
  <c r="O1595" i="99"/>
  <c r="J1595" i="99"/>
  <c r="Y1595" i="99" s="1"/>
  <c r="AS1595" i="99" s="1"/>
  <c r="AL1594" i="99"/>
  <c r="AD1594" i="99"/>
  <c r="AC1594" i="99"/>
  <c r="AB1594" i="99"/>
  <c r="AA1594" i="99"/>
  <c r="X1594" i="99"/>
  <c r="AM1594" i="99" s="1"/>
  <c r="W1594" i="99"/>
  <c r="AQ1594" i="99" s="1"/>
  <c r="V1594" i="99"/>
  <c r="AK1594" i="99" s="1"/>
  <c r="U1594" i="99"/>
  <c r="AO1594" i="99" s="1"/>
  <c r="T1594" i="99"/>
  <c r="O1594" i="99"/>
  <c r="J1594" i="99"/>
  <c r="AL1593" i="99"/>
  <c r="AD1593" i="99"/>
  <c r="AC1593" i="99"/>
  <c r="AB1593" i="99"/>
  <c r="AA1593" i="99"/>
  <c r="X1593" i="99"/>
  <c r="AM1593" i="99" s="1"/>
  <c r="W1593" i="99"/>
  <c r="AQ1593" i="99" s="1"/>
  <c r="V1593" i="99"/>
  <c r="AK1593" i="99" s="1"/>
  <c r="U1593" i="99"/>
  <c r="AO1593" i="99" s="1"/>
  <c r="T1593" i="99"/>
  <c r="O1593" i="99"/>
  <c r="J1593" i="99"/>
  <c r="Y1593" i="99" s="1"/>
  <c r="AS1593" i="99" s="1"/>
  <c r="AL1592" i="99"/>
  <c r="AD1592" i="99"/>
  <c r="AC1592" i="99"/>
  <c r="AB1592" i="99"/>
  <c r="AA1592" i="99"/>
  <c r="X1592" i="99"/>
  <c r="W1592" i="99"/>
  <c r="AQ1592" i="99" s="1"/>
  <c r="V1592" i="99"/>
  <c r="AK1592" i="99" s="1"/>
  <c r="U1592" i="99"/>
  <c r="AO1592" i="99" s="1"/>
  <c r="T1592" i="99"/>
  <c r="O1592" i="99"/>
  <c r="J1592" i="99"/>
  <c r="AL1591" i="99"/>
  <c r="AD1591" i="99"/>
  <c r="AC1591" i="99"/>
  <c r="AB1591" i="99"/>
  <c r="AA1591" i="99"/>
  <c r="X1591" i="99"/>
  <c r="AM1591" i="99" s="1"/>
  <c r="W1591" i="99"/>
  <c r="AQ1591" i="99" s="1"/>
  <c r="V1591" i="99"/>
  <c r="AK1591" i="99" s="1"/>
  <c r="U1591" i="99"/>
  <c r="AO1591" i="99" s="1"/>
  <c r="T1591" i="99"/>
  <c r="O1591" i="99"/>
  <c r="J1591" i="99"/>
  <c r="AR1590" i="99"/>
  <c r="AD1590" i="99"/>
  <c r="AC1590" i="99"/>
  <c r="AB1590" i="99"/>
  <c r="AA1590" i="99"/>
  <c r="X1590" i="99"/>
  <c r="AM1590" i="99" s="1"/>
  <c r="W1590" i="99"/>
  <c r="AQ1590" i="99" s="1"/>
  <c r="V1590" i="99"/>
  <c r="AP1590" i="99" s="1"/>
  <c r="U1590" i="99"/>
  <c r="AO1590" i="99" s="1"/>
  <c r="T1590" i="99"/>
  <c r="O1590" i="99"/>
  <c r="J1590" i="99"/>
  <c r="AD1589" i="99"/>
  <c r="AC1589" i="99"/>
  <c r="AB1589" i="99"/>
  <c r="AA1589" i="99"/>
  <c r="Y1589" i="99"/>
  <c r="AS1589" i="99" s="1"/>
  <c r="X1589" i="99"/>
  <c r="AM1589" i="99" s="1"/>
  <c r="W1589" i="99"/>
  <c r="AQ1589" i="99" s="1"/>
  <c r="V1589" i="99"/>
  <c r="AP1589" i="99" s="1"/>
  <c r="U1589" i="99"/>
  <c r="T1589" i="99"/>
  <c r="O1589" i="99"/>
  <c r="J1589" i="99"/>
  <c r="AR1588" i="99"/>
  <c r="AK1588" i="99"/>
  <c r="AD1588" i="99"/>
  <c r="AC1588" i="99"/>
  <c r="AB1588" i="99"/>
  <c r="AA1588" i="99"/>
  <c r="X1588" i="99"/>
  <c r="AM1588" i="99" s="1"/>
  <c r="W1588" i="99"/>
  <c r="AQ1588" i="99" s="1"/>
  <c r="V1588" i="99"/>
  <c r="AP1588" i="99" s="1"/>
  <c r="U1588" i="99"/>
  <c r="AO1588" i="99" s="1"/>
  <c r="T1588" i="99"/>
  <c r="O1588" i="99"/>
  <c r="Y1588" i="99" s="1"/>
  <c r="AS1588" i="99" s="1"/>
  <c r="J1588" i="99"/>
  <c r="AO1587" i="99"/>
  <c r="AD1587" i="99"/>
  <c r="AC1587" i="99"/>
  <c r="AB1587" i="99"/>
  <c r="AA1587" i="99"/>
  <c r="X1587" i="99"/>
  <c r="W1587" i="99"/>
  <c r="AQ1587" i="99" s="1"/>
  <c r="V1587" i="99"/>
  <c r="AP1587" i="99" s="1"/>
  <c r="U1587" i="99"/>
  <c r="AJ1587" i="99" s="1"/>
  <c r="T1587" i="99"/>
  <c r="O1587" i="99"/>
  <c r="J1587" i="99"/>
  <c r="Y1587" i="99" s="1"/>
  <c r="AS1587" i="99" s="1"/>
  <c r="AM1586" i="99"/>
  <c r="AD1586" i="99"/>
  <c r="AC1586" i="99"/>
  <c r="AB1586" i="99"/>
  <c r="AA1586" i="99"/>
  <c r="X1586" i="99"/>
  <c r="AR1586" i="99" s="1"/>
  <c r="W1586" i="99"/>
  <c r="AQ1586" i="99" s="1"/>
  <c r="V1586" i="99"/>
  <c r="U1586" i="99"/>
  <c r="AO1586" i="99" s="1"/>
  <c r="T1586" i="99"/>
  <c r="O1586" i="99"/>
  <c r="J1586" i="99"/>
  <c r="Y1586" i="99" s="1"/>
  <c r="AS1586" i="99" s="1"/>
  <c r="AD1585" i="99"/>
  <c r="AC1585" i="99"/>
  <c r="AB1585" i="99"/>
  <c r="AA1585" i="99"/>
  <c r="X1585" i="99"/>
  <c r="W1585" i="99"/>
  <c r="AQ1585" i="99" s="1"/>
  <c r="V1585" i="99"/>
  <c r="AP1585" i="99" s="1"/>
  <c r="U1585" i="99"/>
  <c r="AJ1585" i="99" s="1"/>
  <c r="T1585" i="99"/>
  <c r="O1585" i="99"/>
  <c r="J1585" i="99"/>
  <c r="AO1584" i="99"/>
  <c r="AM1584" i="99"/>
  <c r="AD1584" i="99"/>
  <c r="AC1584" i="99"/>
  <c r="AB1584" i="99"/>
  <c r="AA1584" i="99"/>
  <c r="X1584" i="99"/>
  <c r="AR1584" i="99" s="1"/>
  <c r="W1584" i="99"/>
  <c r="AQ1584" i="99" s="1"/>
  <c r="V1584" i="99"/>
  <c r="U1584" i="99"/>
  <c r="AJ1584" i="99" s="1"/>
  <c r="T1584" i="99"/>
  <c r="O1584" i="99"/>
  <c r="J1584" i="99"/>
  <c r="Y1584" i="99" s="1"/>
  <c r="AS1584" i="99" s="1"/>
  <c r="AK1583" i="99"/>
  <c r="AD1583" i="99"/>
  <c r="AC1583" i="99"/>
  <c r="AB1583" i="99"/>
  <c r="AA1583" i="99"/>
  <c r="X1583" i="99"/>
  <c r="AM1583" i="99" s="1"/>
  <c r="W1583" i="99"/>
  <c r="AQ1583" i="99" s="1"/>
  <c r="V1583" i="99"/>
  <c r="AP1583" i="99" s="1"/>
  <c r="U1583" i="99"/>
  <c r="AO1583" i="99" s="1"/>
  <c r="T1583" i="99"/>
  <c r="O1583" i="99"/>
  <c r="J1583" i="99"/>
  <c r="AP1582" i="99"/>
  <c r="AD1582" i="99"/>
  <c r="AC1582" i="99"/>
  <c r="AB1582" i="99"/>
  <c r="AA1582" i="99"/>
  <c r="X1582" i="99"/>
  <c r="AM1582" i="99" s="1"/>
  <c r="W1582" i="99"/>
  <c r="AQ1582" i="99" s="1"/>
  <c r="V1582" i="99"/>
  <c r="AK1582" i="99" s="1"/>
  <c r="U1582" i="99"/>
  <c r="T1582" i="99"/>
  <c r="O1582" i="99"/>
  <c r="Y1582" i="99" s="1"/>
  <c r="AS1582" i="99" s="1"/>
  <c r="J1582" i="99"/>
  <c r="AO1581" i="99"/>
  <c r="AM1581" i="99"/>
  <c r="AJ1581" i="99"/>
  <c r="AD1581" i="99"/>
  <c r="AC1581" i="99"/>
  <c r="AB1581" i="99"/>
  <c r="AA1581" i="99"/>
  <c r="X1581" i="99"/>
  <c r="AR1581" i="99" s="1"/>
  <c r="W1581" i="99"/>
  <c r="AQ1581" i="99" s="1"/>
  <c r="V1581" i="99"/>
  <c r="T1581" i="99"/>
  <c r="O1581" i="99"/>
  <c r="J1581" i="99"/>
  <c r="Y1581" i="99" s="1"/>
  <c r="AS1581" i="99" s="1"/>
  <c r="AQ1580" i="99"/>
  <c r="AD1580" i="99"/>
  <c r="AC1580" i="99"/>
  <c r="AB1580" i="99"/>
  <c r="AA1580" i="99"/>
  <c r="X1580" i="99"/>
  <c r="AR1580" i="99" s="1"/>
  <c r="W1580" i="99"/>
  <c r="V1580" i="99"/>
  <c r="U1580" i="99"/>
  <c r="AJ1580" i="99" s="1"/>
  <c r="T1580" i="99"/>
  <c r="O1580" i="99"/>
  <c r="J1580" i="99"/>
  <c r="AN1579" i="99"/>
  <c r="AD1579" i="99"/>
  <c r="AC1579" i="99"/>
  <c r="AB1579" i="99"/>
  <c r="AA1579" i="99"/>
  <c r="X1579" i="99"/>
  <c r="AR1579" i="99" s="1"/>
  <c r="W1579" i="99"/>
  <c r="AQ1579" i="99" s="1"/>
  <c r="V1579" i="99"/>
  <c r="AP1579" i="99" s="1"/>
  <c r="U1579" i="99"/>
  <c r="AO1579" i="99" s="1"/>
  <c r="T1579" i="99"/>
  <c r="O1579" i="99"/>
  <c r="J1579" i="99"/>
  <c r="AN1578" i="99"/>
  <c r="AD1578" i="99"/>
  <c r="AC1578" i="99"/>
  <c r="AB1578" i="99"/>
  <c r="AA1578" i="99"/>
  <c r="X1578" i="99"/>
  <c r="AR1578" i="99" s="1"/>
  <c r="W1578" i="99"/>
  <c r="AQ1578" i="99" s="1"/>
  <c r="V1578" i="99"/>
  <c r="AP1578" i="99" s="1"/>
  <c r="U1578" i="99"/>
  <c r="AO1578" i="99" s="1"/>
  <c r="T1578" i="99"/>
  <c r="O1578" i="99"/>
  <c r="J1578" i="99"/>
  <c r="Y1578" i="99" s="1"/>
  <c r="AS1578" i="99" s="1"/>
  <c r="AO1577" i="99"/>
  <c r="AN1577" i="99"/>
  <c r="AD1577" i="99"/>
  <c r="AC1577" i="99"/>
  <c r="AB1577" i="99"/>
  <c r="AA1577" i="99"/>
  <c r="X1577" i="99"/>
  <c r="AR1577" i="99" s="1"/>
  <c r="W1577" i="99"/>
  <c r="AQ1577" i="99" s="1"/>
  <c r="V1577" i="99"/>
  <c r="AP1577" i="99" s="1"/>
  <c r="U1577" i="99"/>
  <c r="T1577" i="99"/>
  <c r="O1577" i="99"/>
  <c r="Y1577" i="99" s="1"/>
  <c r="AS1577" i="99" s="1"/>
  <c r="J1577" i="99"/>
  <c r="AN1576" i="99"/>
  <c r="AD1576" i="99"/>
  <c r="AC1576" i="99"/>
  <c r="AB1576" i="99"/>
  <c r="AA1576" i="99"/>
  <c r="X1576" i="99"/>
  <c r="AR1576" i="99" s="1"/>
  <c r="W1576" i="99"/>
  <c r="AQ1576" i="99" s="1"/>
  <c r="V1576" i="99"/>
  <c r="AP1576" i="99" s="1"/>
  <c r="U1576" i="99"/>
  <c r="AO1576" i="99" s="1"/>
  <c r="T1576" i="99"/>
  <c r="O1576" i="99"/>
  <c r="J1576" i="99"/>
  <c r="AZ1575" i="99"/>
  <c r="AU1575" i="99"/>
  <c r="AN1575" i="99"/>
  <c r="AD1575" i="99"/>
  <c r="AC1575" i="99"/>
  <c r="AB1575" i="99"/>
  <c r="AA1575" i="99"/>
  <c r="X1575" i="99"/>
  <c r="AR1575" i="99" s="1"/>
  <c r="W1575" i="99"/>
  <c r="AQ1575" i="99" s="1"/>
  <c r="V1575" i="99"/>
  <c r="AP1575" i="99" s="1"/>
  <c r="U1575" i="99"/>
  <c r="AO1575" i="99" s="1"/>
  <c r="T1575" i="99"/>
  <c r="O1575" i="99"/>
  <c r="J1575" i="99"/>
  <c r="AZ1574" i="99"/>
  <c r="AU1574" i="99"/>
  <c r="AR1574" i="99"/>
  <c r="AN1574" i="99"/>
  <c r="AD1574" i="99"/>
  <c r="AC1574" i="99"/>
  <c r="AB1574" i="99"/>
  <c r="AA1574" i="99"/>
  <c r="X1574" i="99"/>
  <c r="W1574" i="99"/>
  <c r="AQ1574" i="99" s="1"/>
  <c r="V1574" i="99"/>
  <c r="AP1574" i="99" s="1"/>
  <c r="U1574" i="99"/>
  <c r="AO1574" i="99" s="1"/>
  <c r="T1574" i="99"/>
  <c r="O1574" i="99"/>
  <c r="J1574" i="99"/>
  <c r="AV1573" i="99"/>
  <c r="AV1608" i="99" s="1"/>
  <c r="AZ1608" i="99" s="1"/>
  <c r="AR1573" i="99"/>
  <c r="AN1573" i="99"/>
  <c r="AD1573" i="99"/>
  <c r="AC1573" i="99"/>
  <c r="AB1573" i="99"/>
  <c r="AA1573" i="99"/>
  <c r="X1573" i="99"/>
  <c r="W1573" i="99"/>
  <c r="AQ1573" i="99" s="1"/>
  <c r="V1573" i="99"/>
  <c r="AP1573" i="99" s="1"/>
  <c r="U1573" i="99"/>
  <c r="AO1573" i="99" s="1"/>
  <c r="T1573" i="99"/>
  <c r="O1573" i="99"/>
  <c r="J1573" i="99"/>
  <c r="AZ1572" i="99"/>
  <c r="AV1572" i="99"/>
  <c r="AV1607" i="99" s="1"/>
  <c r="AZ1607" i="99" s="1"/>
  <c r="AN1572" i="99"/>
  <c r="AD1572" i="99"/>
  <c r="AC1572" i="99"/>
  <c r="AB1572" i="99"/>
  <c r="AA1572" i="99"/>
  <c r="X1572" i="99"/>
  <c r="AR1572" i="99" s="1"/>
  <c r="W1572" i="99"/>
  <c r="AQ1572" i="99" s="1"/>
  <c r="V1572" i="99"/>
  <c r="AP1572" i="99" s="1"/>
  <c r="U1572" i="99"/>
  <c r="AO1572" i="99" s="1"/>
  <c r="T1572" i="99"/>
  <c r="O1572" i="99"/>
  <c r="J1572" i="99"/>
  <c r="AX1571" i="99"/>
  <c r="AZ1571" i="99" s="1"/>
  <c r="AV1571" i="99"/>
  <c r="AV1606" i="99" s="1"/>
  <c r="AZ1606" i="99" s="1"/>
  <c r="AN1571" i="99"/>
  <c r="AD1571" i="99"/>
  <c r="AC1571" i="99"/>
  <c r="AB1571" i="99"/>
  <c r="AA1571" i="99"/>
  <c r="Y1571" i="99"/>
  <c r="AS1571" i="99" s="1"/>
  <c r="X1571" i="99"/>
  <c r="AR1571" i="99" s="1"/>
  <c r="W1571" i="99"/>
  <c r="AQ1571" i="99" s="1"/>
  <c r="V1571" i="99"/>
  <c r="AP1571" i="99" s="1"/>
  <c r="U1571" i="99"/>
  <c r="AO1571" i="99" s="1"/>
  <c r="T1571" i="99"/>
  <c r="O1571" i="99"/>
  <c r="J1571" i="99"/>
  <c r="AQ1570" i="99"/>
  <c r="AP1570" i="99"/>
  <c r="AN1570" i="99"/>
  <c r="AD1570" i="99"/>
  <c r="AC1570" i="99"/>
  <c r="AB1570" i="99"/>
  <c r="AA1570" i="99"/>
  <c r="X1570" i="99"/>
  <c r="AR1570" i="99" s="1"/>
  <c r="W1570" i="99"/>
  <c r="U1570" i="99"/>
  <c r="AO1570" i="99" s="1"/>
  <c r="T1570" i="99"/>
  <c r="O1570" i="99"/>
  <c r="J1570" i="99"/>
  <c r="AV1569" i="99"/>
  <c r="AV1604" i="99" s="1"/>
  <c r="AZ1604" i="99" s="1"/>
  <c r="AN1569" i="99"/>
  <c r="AD1569" i="99"/>
  <c r="AC1569" i="99"/>
  <c r="AB1569" i="99"/>
  <c r="AA1569" i="99"/>
  <c r="X1569" i="99"/>
  <c r="AR1569" i="99" s="1"/>
  <c r="W1569" i="99"/>
  <c r="AQ1569" i="99" s="1"/>
  <c r="V1569" i="99"/>
  <c r="AP1569" i="99" s="1"/>
  <c r="U1569" i="99"/>
  <c r="AO1569" i="99" s="1"/>
  <c r="T1569" i="99"/>
  <c r="O1569" i="99"/>
  <c r="J1569" i="99"/>
  <c r="Y1569" i="99" s="1"/>
  <c r="AS1569" i="99" s="1"/>
  <c r="AZ1568" i="99"/>
  <c r="AV1568" i="99"/>
  <c r="AV1603" i="99" s="1"/>
  <c r="AZ1603" i="99" s="1"/>
  <c r="AN1568" i="99"/>
  <c r="AD1568" i="99"/>
  <c r="AC1568" i="99"/>
  <c r="AB1568" i="99"/>
  <c r="AA1568" i="99"/>
  <c r="X1568" i="99"/>
  <c r="AR1568" i="99" s="1"/>
  <c r="W1568" i="99"/>
  <c r="AQ1568" i="99" s="1"/>
  <c r="V1568" i="99"/>
  <c r="AP1568" i="99" s="1"/>
  <c r="U1568" i="99"/>
  <c r="AO1568" i="99" s="1"/>
  <c r="T1568" i="99"/>
  <c r="O1568" i="99"/>
  <c r="J1568" i="99"/>
  <c r="AX1567" i="99"/>
  <c r="AV1567" i="99"/>
  <c r="AN1567" i="99"/>
  <c r="AD1567" i="99"/>
  <c r="AC1567" i="99"/>
  <c r="AB1567" i="99"/>
  <c r="AA1567" i="99"/>
  <c r="X1567" i="99"/>
  <c r="AR1567" i="99" s="1"/>
  <c r="W1567" i="99"/>
  <c r="AQ1567" i="99" s="1"/>
  <c r="V1567" i="99"/>
  <c r="AP1567" i="99" s="1"/>
  <c r="U1567" i="99"/>
  <c r="AO1567" i="99" s="1"/>
  <c r="T1567" i="99"/>
  <c r="O1567" i="99"/>
  <c r="Y1567" i="99" s="1"/>
  <c r="AS1567" i="99" s="1"/>
  <c r="J1567" i="99"/>
  <c r="AN1566" i="99"/>
  <c r="AD1566" i="99"/>
  <c r="AC1566" i="99"/>
  <c r="AB1566" i="99"/>
  <c r="AA1566" i="99"/>
  <c r="Y1566" i="99"/>
  <c r="AS1566" i="99" s="1"/>
  <c r="X1566" i="99"/>
  <c r="AR1566" i="99" s="1"/>
  <c r="W1566" i="99"/>
  <c r="AQ1566" i="99" s="1"/>
  <c r="V1566" i="99"/>
  <c r="AP1566" i="99" s="1"/>
  <c r="U1566" i="99"/>
  <c r="AO1566" i="99" s="1"/>
  <c r="T1566" i="99"/>
  <c r="O1566" i="99"/>
  <c r="J1566" i="99"/>
  <c r="A1566" i="99"/>
  <c r="AN1565" i="99"/>
  <c r="AD1565" i="99"/>
  <c r="AC1565" i="99"/>
  <c r="AB1565" i="99"/>
  <c r="AA1565" i="99"/>
  <c r="X1565" i="99"/>
  <c r="AR1565" i="99" s="1"/>
  <c r="W1565" i="99"/>
  <c r="AQ1565" i="99" s="1"/>
  <c r="V1565" i="99"/>
  <c r="AP1565" i="99" s="1"/>
  <c r="U1565" i="99"/>
  <c r="AO1565" i="99" s="1"/>
  <c r="T1565" i="99"/>
  <c r="O1565" i="99"/>
  <c r="Y1565" i="99" s="1"/>
  <c r="AS1565" i="99" s="1"/>
  <c r="J1565" i="99"/>
  <c r="A1565" i="99"/>
  <c r="Z1565" i="99" s="1"/>
  <c r="AN1564" i="99"/>
  <c r="AD1564" i="99"/>
  <c r="AC1564" i="99"/>
  <c r="AB1564" i="99"/>
  <c r="AA1564" i="99"/>
  <c r="Z1564" i="99"/>
  <c r="X1564" i="99"/>
  <c r="AR1564" i="99" s="1"/>
  <c r="W1564" i="99"/>
  <c r="AQ1564" i="99" s="1"/>
  <c r="V1564" i="99"/>
  <c r="AP1564" i="99" s="1"/>
  <c r="U1564" i="99"/>
  <c r="AO1564" i="99" s="1"/>
  <c r="T1564" i="99"/>
  <c r="O1564" i="99"/>
  <c r="Y1564" i="99" s="1"/>
  <c r="AS1564" i="99" s="1"/>
  <c r="J1564" i="99"/>
  <c r="J1554" i="99"/>
  <c r="J1553" i="99"/>
  <c r="Q1552" i="99"/>
  <c r="P1552" i="99"/>
  <c r="O1552" i="99"/>
  <c r="J1552" i="99"/>
  <c r="V1551" i="99"/>
  <c r="P1551" i="99"/>
  <c r="O1551" i="99"/>
  <c r="J1551" i="99"/>
  <c r="P1550" i="99"/>
  <c r="O1550" i="99"/>
  <c r="J1550" i="99"/>
  <c r="Q1550" i="99" s="1"/>
  <c r="F1549" i="99"/>
  <c r="AK1547" i="99"/>
  <c r="AD1547" i="99"/>
  <c r="AC1547" i="99"/>
  <c r="AT1547" i="99" s="1"/>
  <c r="AB1547" i="99"/>
  <c r="AA1547" i="99"/>
  <c r="X1547" i="99"/>
  <c r="AR1547" i="99" s="1"/>
  <c r="W1547" i="99"/>
  <c r="AL1547" i="99" s="1"/>
  <c r="V1547" i="99"/>
  <c r="AP1547" i="99" s="1"/>
  <c r="U1547" i="99"/>
  <c r="AJ1547" i="99" s="1"/>
  <c r="T1547" i="99"/>
  <c r="O1547" i="99"/>
  <c r="Y1547" i="99" s="1"/>
  <c r="AS1547" i="99" s="1"/>
  <c r="J1547" i="99"/>
  <c r="A1547" i="99"/>
  <c r="Z1547" i="99" s="1"/>
  <c r="AM1546" i="99"/>
  <c r="AD1546" i="99"/>
  <c r="AC1546" i="99"/>
  <c r="AT1546" i="99" s="1"/>
  <c r="AB1546" i="99"/>
  <c r="AA1546" i="99"/>
  <c r="X1546" i="99"/>
  <c r="AR1546" i="99" s="1"/>
  <c r="W1546" i="99"/>
  <c r="AL1546" i="99" s="1"/>
  <c r="V1546" i="99"/>
  <c r="AP1546" i="99" s="1"/>
  <c r="U1546" i="99"/>
  <c r="AJ1546" i="99" s="1"/>
  <c r="T1546" i="99"/>
  <c r="O1546" i="99"/>
  <c r="J1546" i="99"/>
  <c r="Y1546" i="99" s="1"/>
  <c r="AS1546" i="99" s="1"/>
  <c r="A1546" i="99"/>
  <c r="Z1546" i="99" s="1"/>
  <c r="AM1545" i="99"/>
  <c r="AK1545" i="99"/>
  <c r="AD1545" i="99"/>
  <c r="AC1545" i="99"/>
  <c r="AT1545" i="99" s="1"/>
  <c r="AB1545" i="99"/>
  <c r="AA1545" i="99"/>
  <c r="X1545" i="99"/>
  <c r="AR1545" i="99" s="1"/>
  <c r="W1545" i="99"/>
  <c r="AL1545" i="99" s="1"/>
  <c r="V1545" i="99"/>
  <c r="AP1545" i="99" s="1"/>
  <c r="U1545" i="99"/>
  <c r="AJ1545" i="99" s="1"/>
  <c r="T1545" i="99"/>
  <c r="O1545" i="99"/>
  <c r="J1545" i="99"/>
  <c r="A1545" i="99"/>
  <c r="Z1545" i="99" s="1"/>
  <c r="AH1541" i="99"/>
  <c r="AG1541" i="99"/>
  <c r="AF1541" i="99"/>
  <c r="AE1541" i="99"/>
  <c r="AD1541" i="99"/>
  <c r="AC1541" i="99"/>
  <c r="AT1541" i="99" s="1"/>
  <c r="AB1541" i="99"/>
  <c r="AA1541" i="99"/>
  <c r="X1541" i="99"/>
  <c r="AR1541" i="99" s="1"/>
  <c r="W1541" i="99"/>
  <c r="AL1541" i="99" s="1"/>
  <c r="V1541" i="99"/>
  <c r="AP1541" i="99" s="1"/>
  <c r="U1541" i="99"/>
  <c r="T1541" i="99"/>
  <c r="Y1541" i="99" s="1"/>
  <c r="AS1541" i="99" s="1"/>
  <c r="O1541" i="99"/>
  <c r="J1541" i="99"/>
  <c r="A1541" i="99"/>
  <c r="Z1541" i="99" s="1"/>
  <c r="AM1540" i="99"/>
  <c r="AH1619" i="99" s="1"/>
  <c r="AH1540" i="99"/>
  <c r="AG1540" i="99"/>
  <c r="AF1540" i="99"/>
  <c r="AE1540" i="99"/>
  <c r="AD1540" i="99"/>
  <c r="AC1540" i="99"/>
  <c r="AT1540" i="99" s="1"/>
  <c r="AB1540" i="99"/>
  <c r="AA1540" i="99"/>
  <c r="X1540" i="99"/>
  <c r="AR1540" i="99" s="1"/>
  <c r="W1540" i="99"/>
  <c r="AL1540" i="99" s="1"/>
  <c r="V1540" i="99"/>
  <c r="AP1540" i="99" s="1"/>
  <c r="U1540" i="99"/>
  <c r="AJ1540" i="99" s="1"/>
  <c r="T1540" i="99"/>
  <c r="O1540" i="99"/>
  <c r="J1540" i="99"/>
  <c r="A1540" i="99"/>
  <c r="Z1540" i="99" s="1"/>
  <c r="AQ1539" i="99"/>
  <c r="AO1539" i="99"/>
  <c r="AM1539" i="99"/>
  <c r="AL1539" i="99"/>
  <c r="AH1539" i="99"/>
  <c r="AG1539" i="99"/>
  <c r="AF1539" i="99"/>
  <c r="AE1539" i="99"/>
  <c r="AD1539" i="99"/>
  <c r="AC1539" i="99"/>
  <c r="AT1539" i="99" s="1"/>
  <c r="AB1539" i="99"/>
  <c r="AA1539" i="99"/>
  <c r="X1539" i="99"/>
  <c r="AR1539" i="99" s="1"/>
  <c r="V1539" i="99"/>
  <c r="AP1539" i="99" s="1"/>
  <c r="U1539" i="99"/>
  <c r="AJ1539" i="99" s="1"/>
  <c r="T1539" i="99"/>
  <c r="O1539" i="99"/>
  <c r="J1539" i="99"/>
  <c r="A1539" i="99"/>
  <c r="Z1539" i="99" s="1"/>
  <c r="AP1538" i="99"/>
  <c r="AD1538" i="99"/>
  <c r="AC1538" i="99"/>
  <c r="AT1538" i="99" s="1"/>
  <c r="AB1538" i="99"/>
  <c r="AA1538" i="99"/>
  <c r="X1538" i="99"/>
  <c r="AM1538" i="99" s="1"/>
  <c r="W1538" i="99"/>
  <c r="AQ1538" i="99" s="1"/>
  <c r="V1538" i="99"/>
  <c r="AK1538" i="99" s="1"/>
  <c r="U1538" i="99"/>
  <c r="AO1538" i="99" s="1"/>
  <c r="T1538" i="99"/>
  <c r="O1538" i="99"/>
  <c r="J1538" i="99"/>
  <c r="A1538" i="99"/>
  <c r="Z1538" i="99" s="1"/>
  <c r="AD1537" i="99"/>
  <c r="AC1537" i="99"/>
  <c r="AT1537" i="99" s="1"/>
  <c r="AB1537" i="99"/>
  <c r="AA1537" i="99"/>
  <c r="X1537" i="99"/>
  <c r="W1537" i="99"/>
  <c r="AQ1537" i="99" s="1"/>
  <c r="V1537" i="99"/>
  <c r="AK1537" i="99" s="1"/>
  <c r="U1537" i="99"/>
  <c r="AO1537" i="99" s="1"/>
  <c r="T1537" i="99"/>
  <c r="O1537" i="99"/>
  <c r="J1537" i="99"/>
  <c r="A1537" i="99"/>
  <c r="Z1537" i="99" s="1"/>
  <c r="AL1536" i="99"/>
  <c r="AD1536" i="99"/>
  <c r="AC1536" i="99"/>
  <c r="AB1536" i="99"/>
  <c r="AA1536" i="99"/>
  <c r="X1536" i="99"/>
  <c r="AM1536" i="99" s="1"/>
  <c r="W1536" i="99"/>
  <c r="AQ1536" i="99" s="1"/>
  <c r="V1536" i="99"/>
  <c r="U1536" i="99"/>
  <c r="AO1536" i="99" s="1"/>
  <c r="T1536" i="99"/>
  <c r="O1536" i="99"/>
  <c r="J1536" i="99"/>
  <c r="Y1536" i="99" s="1"/>
  <c r="AS1536" i="99" s="1"/>
  <c r="AL1535" i="99"/>
  <c r="AD1535" i="99"/>
  <c r="AC1535" i="99"/>
  <c r="AB1535" i="99"/>
  <c r="AA1535" i="99"/>
  <c r="X1535" i="99"/>
  <c r="AM1535" i="99" s="1"/>
  <c r="W1535" i="99"/>
  <c r="AQ1535" i="99" s="1"/>
  <c r="V1535" i="99"/>
  <c r="AK1535" i="99" s="1"/>
  <c r="U1535" i="99"/>
  <c r="AO1535" i="99" s="1"/>
  <c r="T1535" i="99"/>
  <c r="O1535" i="99"/>
  <c r="J1535" i="99"/>
  <c r="Y1535" i="99" s="1"/>
  <c r="AS1535" i="99" s="1"/>
  <c r="AL1534" i="99"/>
  <c r="AD1534" i="99"/>
  <c r="AC1534" i="99"/>
  <c r="AB1534" i="99"/>
  <c r="AA1534" i="99"/>
  <c r="X1534" i="99"/>
  <c r="AM1534" i="99" s="1"/>
  <c r="W1534" i="99"/>
  <c r="AQ1534" i="99" s="1"/>
  <c r="V1534" i="99"/>
  <c r="AK1534" i="99" s="1"/>
  <c r="U1534" i="99"/>
  <c r="AO1534" i="99" s="1"/>
  <c r="T1534" i="99"/>
  <c r="O1534" i="99"/>
  <c r="J1534" i="99"/>
  <c r="AR1533" i="99"/>
  <c r="AL1533" i="99"/>
  <c r="AD1533" i="99"/>
  <c r="AC1533" i="99"/>
  <c r="AB1533" i="99"/>
  <c r="AA1533" i="99"/>
  <c r="X1533" i="99"/>
  <c r="AM1533" i="99" s="1"/>
  <c r="W1533" i="99"/>
  <c r="AQ1533" i="99" s="1"/>
  <c r="V1533" i="99"/>
  <c r="AK1533" i="99" s="1"/>
  <c r="U1533" i="99"/>
  <c r="AO1533" i="99" s="1"/>
  <c r="T1533" i="99"/>
  <c r="O1533" i="99"/>
  <c r="J1533" i="99"/>
  <c r="AK1532" i="99"/>
  <c r="AD1532" i="99"/>
  <c r="AC1532" i="99"/>
  <c r="AB1532" i="99"/>
  <c r="AA1532" i="99"/>
  <c r="X1532" i="99"/>
  <c r="AR1532" i="99" s="1"/>
  <c r="W1532" i="99"/>
  <c r="AL1532" i="99" s="1"/>
  <c r="V1532" i="99"/>
  <c r="AP1532" i="99" s="1"/>
  <c r="U1532" i="99"/>
  <c r="AJ1532" i="99" s="1"/>
  <c r="T1532" i="99"/>
  <c r="O1532" i="99"/>
  <c r="J1532" i="99"/>
  <c r="AM1531" i="99"/>
  <c r="AD1531" i="99"/>
  <c r="AC1531" i="99"/>
  <c r="AB1531" i="99"/>
  <c r="AA1531" i="99"/>
  <c r="X1531" i="99"/>
  <c r="AR1531" i="99" s="1"/>
  <c r="W1531" i="99"/>
  <c r="AL1531" i="99" s="1"/>
  <c r="V1531" i="99"/>
  <c r="AP1531" i="99" s="1"/>
  <c r="U1531" i="99"/>
  <c r="T1531" i="99"/>
  <c r="O1531" i="99"/>
  <c r="J1531" i="99"/>
  <c r="Y1531" i="99" s="1"/>
  <c r="AS1531" i="99" s="1"/>
  <c r="AY1530" i="99"/>
  <c r="AR1530" i="99"/>
  <c r="AL1530" i="99"/>
  <c r="AD1530" i="99"/>
  <c r="AC1530" i="99"/>
  <c r="AB1530" i="99"/>
  <c r="AA1530" i="99"/>
  <c r="X1530" i="99"/>
  <c r="AM1530" i="99" s="1"/>
  <c r="W1530" i="99"/>
  <c r="AQ1530" i="99" s="1"/>
  <c r="V1530" i="99"/>
  <c r="AK1530" i="99" s="1"/>
  <c r="U1530" i="99"/>
  <c r="AO1530" i="99" s="1"/>
  <c r="T1530" i="99"/>
  <c r="O1530" i="99"/>
  <c r="J1530" i="99"/>
  <c r="AZ1529" i="99"/>
  <c r="AK1529" i="99"/>
  <c r="AD1529" i="99"/>
  <c r="AC1529" i="99"/>
  <c r="AB1529" i="99"/>
  <c r="AA1529" i="99"/>
  <c r="X1529" i="99"/>
  <c r="AR1529" i="99" s="1"/>
  <c r="W1529" i="99"/>
  <c r="AL1529" i="99" s="1"/>
  <c r="V1529" i="99"/>
  <c r="AP1529" i="99" s="1"/>
  <c r="U1529" i="99"/>
  <c r="AJ1529" i="99" s="1"/>
  <c r="T1529" i="99"/>
  <c r="O1529" i="99"/>
  <c r="J1529" i="99"/>
  <c r="AZ1528" i="99"/>
  <c r="AL1528" i="99"/>
  <c r="AD1528" i="99"/>
  <c r="AC1528" i="99"/>
  <c r="AB1528" i="99"/>
  <c r="AA1528" i="99"/>
  <c r="X1528" i="99"/>
  <c r="AM1528" i="99" s="1"/>
  <c r="W1528" i="99"/>
  <c r="AQ1528" i="99" s="1"/>
  <c r="V1528" i="99"/>
  <c r="U1528" i="99"/>
  <c r="AO1528" i="99" s="1"/>
  <c r="T1528" i="99"/>
  <c r="O1528" i="99"/>
  <c r="J1528" i="99"/>
  <c r="Y1528" i="99" s="1"/>
  <c r="AS1528" i="99" s="1"/>
  <c r="AD1527" i="99"/>
  <c r="AC1527" i="99"/>
  <c r="AB1527" i="99"/>
  <c r="AA1527" i="99"/>
  <c r="X1527" i="99"/>
  <c r="AM1527" i="99" s="1"/>
  <c r="W1527" i="99"/>
  <c r="AQ1527" i="99" s="1"/>
  <c r="V1527" i="99"/>
  <c r="AK1527" i="99" s="1"/>
  <c r="U1527" i="99"/>
  <c r="AO1527" i="99" s="1"/>
  <c r="T1527" i="99"/>
  <c r="O1527" i="99"/>
  <c r="J1527" i="99"/>
  <c r="AR1526" i="99"/>
  <c r="AL1526" i="99"/>
  <c r="AD1526" i="99"/>
  <c r="AC1526" i="99"/>
  <c r="AB1526" i="99"/>
  <c r="AA1526" i="99"/>
  <c r="X1526" i="99"/>
  <c r="AM1526" i="99" s="1"/>
  <c r="W1526" i="99"/>
  <c r="AQ1526" i="99" s="1"/>
  <c r="V1526" i="99"/>
  <c r="AK1526" i="99" s="1"/>
  <c r="U1526" i="99"/>
  <c r="AO1526" i="99" s="1"/>
  <c r="T1526" i="99"/>
  <c r="O1526" i="99"/>
  <c r="J1526" i="99"/>
  <c r="AL1525" i="99"/>
  <c r="AD1525" i="99"/>
  <c r="AC1525" i="99"/>
  <c r="AB1525" i="99"/>
  <c r="AA1525" i="99"/>
  <c r="X1525" i="99"/>
  <c r="W1525" i="99"/>
  <c r="AQ1525" i="99" s="1"/>
  <c r="V1525" i="99"/>
  <c r="AK1525" i="99" s="1"/>
  <c r="U1525" i="99"/>
  <c r="AO1525" i="99" s="1"/>
  <c r="T1525" i="99"/>
  <c r="O1525" i="99"/>
  <c r="J1525" i="99"/>
  <c r="AL1524" i="99"/>
  <c r="AD1524" i="99"/>
  <c r="AC1524" i="99"/>
  <c r="AB1524" i="99"/>
  <c r="AA1524" i="99"/>
  <c r="X1524" i="99"/>
  <c r="AM1524" i="99" s="1"/>
  <c r="W1524" i="99"/>
  <c r="AQ1524" i="99" s="1"/>
  <c r="V1524" i="99"/>
  <c r="AK1524" i="99" s="1"/>
  <c r="U1524" i="99"/>
  <c r="AO1524" i="99" s="1"/>
  <c r="T1524" i="99"/>
  <c r="O1524" i="99"/>
  <c r="J1524" i="99"/>
  <c r="AL1523" i="99"/>
  <c r="AD1523" i="99"/>
  <c r="AC1523" i="99"/>
  <c r="AB1523" i="99"/>
  <c r="AA1523" i="99"/>
  <c r="X1523" i="99"/>
  <c r="AM1523" i="99" s="1"/>
  <c r="W1523" i="99"/>
  <c r="AQ1523" i="99" s="1"/>
  <c r="V1523" i="99"/>
  <c r="U1523" i="99"/>
  <c r="AO1523" i="99" s="1"/>
  <c r="T1523" i="99"/>
  <c r="O1523" i="99"/>
  <c r="J1523" i="99"/>
  <c r="Y1523" i="99" s="1"/>
  <c r="AS1523" i="99" s="1"/>
  <c r="AP1522" i="99"/>
  <c r="AD1522" i="99"/>
  <c r="AC1522" i="99"/>
  <c r="AB1522" i="99"/>
  <c r="AA1522" i="99"/>
  <c r="X1522" i="99"/>
  <c r="AM1522" i="99" s="1"/>
  <c r="W1522" i="99"/>
  <c r="AQ1522" i="99" s="1"/>
  <c r="V1522" i="99"/>
  <c r="AK1522" i="99" s="1"/>
  <c r="U1522" i="99"/>
  <c r="AO1522" i="99" s="1"/>
  <c r="T1522" i="99"/>
  <c r="O1522" i="99"/>
  <c r="J1522" i="99"/>
  <c r="AL1521" i="99"/>
  <c r="AD1521" i="99"/>
  <c r="AC1521" i="99"/>
  <c r="AB1521" i="99"/>
  <c r="AA1521" i="99"/>
  <c r="X1521" i="99"/>
  <c r="AM1521" i="99" s="1"/>
  <c r="W1521" i="99"/>
  <c r="AQ1521" i="99" s="1"/>
  <c r="V1521" i="99"/>
  <c r="AK1521" i="99" s="1"/>
  <c r="U1521" i="99"/>
  <c r="AO1521" i="99" s="1"/>
  <c r="T1521" i="99"/>
  <c r="O1521" i="99"/>
  <c r="J1521" i="99"/>
  <c r="AL1520" i="99"/>
  <c r="AD1520" i="99"/>
  <c r="AC1520" i="99"/>
  <c r="AB1520" i="99"/>
  <c r="AA1520" i="99"/>
  <c r="X1520" i="99"/>
  <c r="AM1520" i="99" s="1"/>
  <c r="W1520" i="99"/>
  <c r="AQ1520" i="99" s="1"/>
  <c r="V1520" i="99"/>
  <c r="AK1520" i="99" s="1"/>
  <c r="U1520" i="99"/>
  <c r="AO1520" i="99" s="1"/>
  <c r="T1520" i="99"/>
  <c r="O1520" i="99"/>
  <c r="J1520" i="99"/>
  <c r="Y1520" i="99" s="1"/>
  <c r="AS1520" i="99" s="1"/>
  <c r="AL1519" i="99"/>
  <c r="AD1519" i="99"/>
  <c r="AC1519" i="99"/>
  <c r="AB1519" i="99"/>
  <c r="AA1519" i="99"/>
  <c r="X1519" i="99"/>
  <c r="AM1519" i="99" s="1"/>
  <c r="W1519" i="99"/>
  <c r="AQ1519" i="99" s="1"/>
  <c r="V1519" i="99"/>
  <c r="AK1519" i="99" s="1"/>
  <c r="U1519" i="99"/>
  <c r="AO1519" i="99" s="1"/>
  <c r="T1519" i="99"/>
  <c r="O1519" i="99"/>
  <c r="J1519" i="99"/>
  <c r="AL1518" i="99"/>
  <c r="AD1518" i="99"/>
  <c r="AC1518" i="99"/>
  <c r="AB1518" i="99"/>
  <c r="AA1518" i="99"/>
  <c r="X1518" i="99"/>
  <c r="AM1518" i="99" s="1"/>
  <c r="W1518" i="99"/>
  <c r="AQ1518" i="99" s="1"/>
  <c r="V1518" i="99"/>
  <c r="U1518" i="99"/>
  <c r="AO1518" i="99" s="1"/>
  <c r="T1518" i="99"/>
  <c r="O1518" i="99"/>
  <c r="J1518" i="99"/>
  <c r="Y1518" i="99" s="1"/>
  <c r="AS1518" i="99" s="1"/>
  <c r="AL1517" i="99"/>
  <c r="AD1517" i="99"/>
  <c r="AC1517" i="99"/>
  <c r="AB1517" i="99"/>
  <c r="AA1517" i="99"/>
  <c r="X1517" i="99"/>
  <c r="AM1517" i="99" s="1"/>
  <c r="W1517" i="99"/>
  <c r="AQ1517" i="99" s="1"/>
  <c r="V1517" i="99"/>
  <c r="AK1517" i="99" s="1"/>
  <c r="U1517" i="99"/>
  <c r="AO1517" i="99" s="1"/>
  <c r="T1517" i="99"/>
  <c r="O1517" i="99"/>
  <c r="J1517" i="99"/>
  <c r="Y1517" i="99" s="1"/>
  <c r="AS1517" i="99" s="1"/>
  <c r="AL1516" i="99"/>
  <c r="AD1516" i="99"/>
  <c r="AC1516" i="99"/>
  <c r="AB1516" i="99"/>
  <c r="AA1516" i="99"/>
  <c r="X1516" i="99"/>
  <c r="AM1516" i="99" s="1"/>
  <c r="W1516" i="99"/>
  <c r="AQ1516" i="99" s="1"/>
  <c r="V1516" i="99"/>
  <c r="AK1516" i="99" s="1"/>
  <c r="U1516" i="99"/>
  <c r="AO1516" i="99" s="1"/>
  <c r="T1516" i="99"/>
  <c r="O1516" i="99"/>
  <c r="J1516" i="99"/>
  <c r="AR1515" i="99"/>
  <c r="AL1515" i="99"/>
  <c r="AD1515" i="99"/>
  <c r="AC1515" i="99"/>
  <c r="AB1515" i="99"/>
  <c r="AA1515" i="99"/>
  <c r="X1515" i="99"/>
  <c r="AM1515" i="99" s="1"/>
  <c r="W1515" i="99"/>
  <c r="AQ1515" i="99" s="1"/>
  <c r="V1515" i="99"/>
  <c r="AK1515" i="99" s="1"/>
  <c r="U1515" i="99"/>
  <c r="AO1515" i="99" s="1"/>
  <c r="T1515" i="99"/>
  <c r="O1515" i="99"/>
  <c r="J1515" i="99"/>
  <c r="AD1514" i="99"/>
  <c r="AC1514" i="99"/>
  <c r="AB1514" i="99"/>
  <c r="AA1514" i="99"/>
  <c r="X1514" i="99"/>
  <c r="AM1514" i="99" s="1"/>
  <c r="W1514" i="99"/>
  <c r="AQ1514" i="99" s="1"/>
  <c r="V1514" i="99"/>
  <c r="AK1514" i="99" s="1"/>
  <c r="U1514" i="99"/>
  <c r="AO1514" i="99" s="1"/>
  <c r="T1514" i="99"/>
  <c r="O1514" i="99"/>
  <c r="J1514" i="99"/>
  <c r="AL1513" i="99"/>
  <c r="AD1513" i="99"/>
  <c r="AC1513" i="99"/>
  <c r="AB1513" i="99"/>
  <c r="AA1513" i="99"/>
  <c r="X1513" i="99"/>
  <c r="W1513" i="99"/>
  <c r="AQ1513" i="99" s="1"/>
  <c r="V1513" i="99"/>
  <c r="AK1513" i="99" s="1"/>
  <c r="U1513" i="99"/>
  <c r="AO1513" i="99" s="1"/>
  <c r="T1513" i="99"/>
  <c r="O1513" i="99"/>
  <c r="J1513" i="99"/>
  <c r="AL1512" i="99"/>
  <c r="AD1512" i="99"/>
  <c r="AC1512" i="99"/>
  <c r="AB1512" i="99"/>
  <c r="AA1512" i="99"/>
  <c r="X1512" i="99"/>
  <c r="AM1512" i="99" s="1"/>
  <c r="W1512" i="99"/>
  <c r="AQ1512" i="99" s="1"/>
  <c r="V1512" i="99"/>
  <c r="AK1512" i="99" s="1"/>
  <c r="U1512" i="99"/>
  <c r="AO1512" i="99" s="1"/>
  <c r="T1512" i="99"/>
  <c r="O1512" i="99"/>
  <c r="J1512" i="99"/>
  <c r="Y1512" i="99" s="1"/>
  <c r="AS1512" i="99" s="1"/>
  <c r="AL1511" i="99"/>
  <c r="AD1511" i="99"/>
  <c r="AC1511" i="99"/>
  <c r="AB1511" i="99"/>
  <c r="AA1511" i="99"/>
  <c r="X1511" i="99"/>
  <c r="AM1511" i="99" s="1"/>
  <c r="W1511" i="99"/>
  <c r="AQ1511" i="99" s="1"/>
  <c r="V1511" i="99"/>
  <c r="AK1511" i="99" s="1"/>
  <c r="U1511" i="99"/>
  <c r="AO1511" i="99" s="1"/>
  <c r="T1511" i="99"/>
  <c r="O1511" i="99"/>
  <c r="J1511" i="99"/>
  <c r="AL1510" i="99"/>
  <c r="AD1510" i="99"/>
  <c r="AC1510" i="99"/>
  <c r="AB1510" i="99"/>
  <c r="AA1510" i="99"/>
  <c r="X1510" i="99"/>
  <c r="AM1510" i="99" s="1"/>
  <c r="W1510" i="99"/>
  <c r="AQ1510" i="99" s="1"/>
  <c r="V1510" i="99"/>
  <c r="U1510" i="99"/>
  <c r="AO1510" i="99" s="1"/>
  <c r="T1510" i="99"/>
  <c r="O1510" i="99"/>
  <c r="J1510" i="99"/>
  <c r="Y1510" i="99" s="1"/>
  <c r="AS1510" i="99" s="1"/>
  <c r="AL1509" i="99"/>
  <c r="AD1509" i="99"/>
  <c r="AC1509" i="99"/>
  <c r="AB1509" i="99"/>
  <c r="AA1509" i="99"/>
  <c r="X1509" i="99"/>
  <c r="AM1509" i="99" s="1"/>
  <c r="W1509" i="99"/>
  <c r="AQ1509" i="99" s="1"/>
  <c r="V1509" i="99"/>
  <c r="AK1509" i="99" s="1"/>
  <c r="U1509" i="99"/>
  <c r="AO1509" i="99" s="1"/>
  <c r="T1509" i="99"/>
  <c r="O1509" i="99"/>
  <c r="J1509" i="99"/>
  <c r="Y1509" i="99" s="1"/>
  <c r="AS1509" i="99" s="1"/>
  <c r="AD1508" i="99"/>
  <c r="AC1508" i="99"/>
  <c r="AB1508" i="99"/>
  <c r="AA1508" i="99"/>
  <c r="Y1508" i="99"/>
  <c r="AS1508" i="99" s="1"/>
  <c r="X1508" i="99"/>
  <c r="AM1508" i="99" s="1"/>
  <c r="W1508" i="99"/>
  <c r="AQ1508" i="99" s="1"/>
  <c r="V1508" i="99"/>
  <c r="AP1508" i="99" s="1"/>
  <c r="U1508" i="99"/>
  <c r="T1508" i="99"/>
  <c r="O1508" i="99"/>
  <c r="J1508" i="99"/>
  <c r="AR1507" i="99"/>
  <c r="AK1507" i="99"/>
  <c r="AD1507" i="99"/>
  <c r="AC1507" i="99"/>
  <c r="AB1507" i="99"/>
  <c r="AA1507" i="99"/>
  <c r="X1507" i="99"/>
  <c r="AM1507" i="99" s="1"/>
  <c r="W1507" i="99"/>
  <c r="AQ1507" i="99" s="1"/>
  <c r="V1507" i="99"/>
  <c r="AP1507" i="99" s="1"/>
  <c r="U1507" i="99"/>
  <c r="AO1507" i="99" s="1"/>
  <c r="T1507" i="99"/>
  <c r="O1507" i="99"/>
  <c r="Y1507" i="99" s="1"/>
  <c r="AS1507" i="99" s="1"/>
  <c r="J1507" i="99"/>
  <c r="AD1506" i="99"/>
  <c r="AC1506" i="99"/>
  <c r="AB1506" i="99"/>
  <c r="AA1506" i="99"/>
  <c r="X1506" i="99"/>
  <c r="AM1506" i="99" s="1"/>
  <c r="W1506" i="99"/>
  <c r="AQ1506" i="99" s="1"/>
  <c r="V1506" i="99"/>
  <c r="AP1506" i="99" s="1"/>
  <c r="U1506" i="99"/>
  <c r="T1506" i="99"/>
  <c r="O1506" i="99"/>
  <c r="J1506" i="99"/>
  <c r="Y1506" i="99" s="1"/>
  <c r="AS1506" i="99" s="1"/>
  <c r="AM1505" i="99"/>
  <c r="AD1505" i="99"/>
  <c r="AC1505" i="99"/>
  <c r="AB1505" i="99"/>
  <c r="AA1505" i="99"/>
  <c r="X1505" i="99"/>
  <c r="AR1505" i="99" s="1"/>
  <c r="W1505" i="99"/>
  <c r="AQ1505" i="99" s="1"/>
  <c r="V1505" i="99"/>
  <c r="U1505" i="99"/>
  <c r="AO1505" i="99" s="1"/>
  <c r="T1505" i="99"/>
  <c r="O1505" i="99"/>
  <c r="J1505" i="99"/>
  <c r="Y1505" i="99" s="1"/>
  <c r="AS1505" i="99" s="1"/>
  <c r="AD1504" i="99"/>
  <c r="AC1504" i="99"/>
  <c r="AB1504" i="99"/>
  <c r="AA1504" i="99"/>
  <c r="X1504" i="99"/>
  <c r="W1504" i="99"/>
  <c r="AQ1504" i="99" s="1"/>
  <c r="V1504" i="99"/>
  <c r="AP1504" i="99" s="1"/>
  <c r="U1504" i="99"/>
  <c r="AJ1504" i="99" s="1"/>
  <c r="T1504" i="99"/>
  <c r="O1504" i="99"/>
  <c r="J1504" i="99"/>
  <c r="AO1503" i="99"/>
  <c r="AM1503" i="99"/>
  <c r="AD1503" i="99"/>
  <c r="AC1503" i="99"/>
  <c r="AB1503" i="99"/>
  <c r="AA1503" i="99"/>
  <c r="X1503" i="99"/>
  <c r="AR1503" i="99" s="1"/>
  <c r="W1503" i="99"/>
  <c r="AQ1503" i="99" s="1"/>
  <c r="V1503" i="99"/>
  <c r="U1503" i="99"/>
  <c r="AJ1503" i="99" s="1"/>
  <c r="T1503" i="99"/>
  <c r="O1503" i="99"/>
  <c r="J1503" i="99"/>
  <c r="Y1503" i="99" s="1"/>
  <c r="AS1503" i="99" s="1"/>
  <c r="AD1502" i="99"/>
  <c r="AC1502" i="99"/>
  <c r="AB1502" i="99"/>
  <c r="AA1502" i="99"/>
  <c r="X1502" i="99"/>
  <c r="W1502" i="99"/>
  <c r="AQ1502" i="99" s="1"/>
  <c r="V1502" i="99"/>
  <c r="AP1502" i="99" s="1"/>
  <c r="U1502" i="99"/>
  <c r="AO1502" i="99" s="1"/>
  <c r="T1502" i="99"/>
  <c r="O1502" i="99"/>
  <c r="J1502" i="99"/>
  <c r="AP1501" i="99"/>
  <c r="AD1501" i="99"/>
  <c r="AC1501" i="99"/>
  <c r="AB1501" i="99"/>
  <c r="AA1501" i="99"/>
  <c r="X1501" i="99"/>
  <c r="AM1501" i="99" s="1"/>
  <c r="W1501" i="99"/>
  <c r="AQ1501" i="99" s="1"/>
  <c r="V1501" i="99"/>
  <c r="AK1501" i="99" s="1"/>
  <c r="U1501" i="99"/>
  <c r="T1501" i="99"/>
  <c r="O1501" i="99"/>
  <c r="Y1501" i="99" s="1"/>
  <c r="AS1501" i="99" s="1"/>
  <c r="J1501" i="99"/>
  <c r="AR1500" i="99"/>
  <c r="AK1500" i="99"/>
  <c r="AD1500" i="99"/>
  <c r="AC1500" i="99"/>
  <c r="AB1500" i="99"/>
  <c r="AA1500" i="99"/>
  <c r="X1500" i="99"/>
  <c r="AM1500" i="99" s="1"/>
  <c r="W1500" i="99"/>
  <c r="AQ1500" i="99" s="1"/>
  <c r="V1500" i="99"/>
  <c r="AP1500" i="99" s="1"/>
  <c r="U1500" i="99"/>
  <c r="AO1500" i="99" s="1"/>
  <c r="T1500" i="99"/>
  <c r="O1500" i="99"/>
  <c r="J1500" i="99"/>
  <c r="AO1499" i="99"/>
  <c r="AJ1499" i="99"/>
  <c r="AD1499" i="99"/>
  <c r="AC1499" i="99"/>
  <c r="AB1499" i="99"/>
  <c r="AA1499" i="99"/>
  <c r="X1499" i="99"/>
  <c r="W1499" i="99"/>
  <c r="AQ1499" i="99" s="1"/>
  <c r="V1499" i="99"/>
  <c r="AP1499" i="99" s="1"/>
  <c r="T1499" i="99"/>
  <c r="O1499" i="99"/>
  <c r="J1499" i="99"/>
  <c r="AD1498" i="99"/>
  <c r="AC1498" i="99"/>
  <c r="AB1498" i="99"/>
  <c r="AA1498" i="99"/>
  <c r="X1498" i="99"/>
  <c r="W1498" i="99"/>
  <c r="AQ1498" i="99" s="1"/>
  <c r="V1498" i="99"/>
  <c r="AP1498" i="99" s="1"/>
  <c r="U1498" i="99"/>
  <c r="AO1498" i="99" s="1"/>
  <c r="T1498" i="99"/>
  <c r="O1498" i="99"/>
  <c r="J1498" i="99"/>
  <c r="AN1497" i="99"/>
  <c r="AD1497" i="99"/>
  <c r="AC1497" i="99"/>
  <c r="AB1497" i="99"/>
  <c r="AA1497" i="99"/>
  <c r="X1497" i="99"/>
  <c r="AR1497" i="99" s="1"/>
  <c r="W1497" i="99"/>
  <c r="AQ1497" i="99" s="1"/>
  <c r="V1497" i="99"/>
  <c r="AP1497" i="99" s="1"/>
  <c r="U1497" i="99"/>
  <c r="AO1497" i="99" s="1"/>
  <c r="T1497" i="99"/>
  <c r="O1497" i="99"/>
  <c r="J1497" i="99"/>
  <c r="Y1497" i="99" s="1"/>
  <c r="AS1497" i="99" s="1"/>
  <c r="AN1496" i="99"/>
  <c r="AD1496" i="99"/>
  <c r="AC1496" i="99"/>
  <c r="AB1496" i="99"/>
  <c r="AA1496" i="99"/>
  <c r="X1496" i="99"/>
  <c r="AR1496" i="99" s="1"/>
  <c r="W1496" i="99"/>
  <c r="AQ1496" i="99" s="1"/>
  <c r="V1496" i="99"/>
  <c r="AP1496" i="99" s="1"/>
  <c r="U1496" i="99"/>
  <c r="AO1496" i="99" s="1"/>
  <c r="T1496" i="99"/>
  <c r="O1496" i="99"/>
  <c r="J1496" i="99"/>
  <c r="Y1496" i="99" s="1"/>
  <c r="AS1496" i="99" s="1"/>
  <c r="AN1495" i="99"/>
  <c r="AD1495" i="99"/>
  <c r="AC1495" i="99"/>
  <c r="AB1495" i="99"/>
  <c r="AA1495" i="99"/>
  <c r="X1495" i="99"/>
  <c r="AR1495" i="99" s="1"/>
  <c r="W1495" i="99"/>
  <c r="AQ1495" i="99" s="1"/>
  <c r="V1495" i="99"/>
  <c r="AP1495" i="99" s="1"/>
  <c r="U1495" i="99"/>
  <c r="AO1495" i="99" s="1"/>
  <c r="T1495" i="99"/>
  <c r="O1495" i="99"/>
  <c r="Y1495" i="99" s="1"/>
  <c r="AS1495" i="99" s="1"/>
  <c r="J1495" i="99"/>
  <c r="AN1494" i="99"/>
  <c r="AD1494" i="99"/>
  <c r="AC1494" i="99"/>
  <c r="AB1494" i="99"/>
  <c r="AA1494" i="99"/>
  <c r="X1494" i="99"/>
  <c r="AR1494" i="99" s="1"/>
  <c r="W1494" i="99"/>
  <c r="AQ1494" i="99" s="1"/>
  <c r="V1494" i="99"/>
  <c r="AP1494" i="99" s="1"/>
  <c r="U1494" i="99"/>
  <c r="AO1494" i="99" s="1"/>
  <c r="T1494" i="99"/>
  <c r="O1494" i="99"/>
  <c r="J1494" i="99"/>
  <c r="AZ1493" i="99"/>
  <c r="AU1493" i="99"/>
  <c r="AN1493" i="99"/>
  <c r="AD1493" i="99"/>
  <c r="AC1493" i="99"/>
  <c r="AB1493" i="99"/>
  <c r="AA1493" i="99"/>
  <c r="X1493" i="99"/>
  <c r="AR1493" i="99" s="1"/>
  <c r="W1493" i="99"/>
  <c r="AQ1493" i="99" s="1"/>
  <c r="V1493" i="99"/>
  <c r="AP1493" i="99" s="1"/>
  <c r="U1493" i="99"/>
  <c r="AO1493" i="99" s="1"/>
  <c r="T1493" i="99"/>
  <c r="O1493" i="99"/>
  <c r="J1493" i="99"/>
  <c r="Y1493" i="99" s="1"/>
  <c r="AS1493" i="99" s="1"/>
  <c r="AZ1492" i="99"/>
  <c r="AU1492" i="99"/>
  <c r="AN1492" i="99"/>
  <c r="AD1492" i="99"/>
  <c r="AC1492" i="99"/>
  <c r="AB1492" i="99"/>
  <c r="AA1492" i="99"/>
  <c r="X1492" i="99"/>
  <c r="AR1492" i="99" s="1"/>
  <c r="W1492" i="99"/>
  <c r="AQ1492" i="99" s="1"/>
  <c r="V1492" i="99"/>
  <c r="AP1492" i="99" s="1"/>
  <c r="U1492" i="99"/>
  <c r="AO1492" i="99" s="1"/>
  <c r="T1492" i="99"/>
  <c r="O1492" i="99"/>
  <c r="J1492" i="99"/>
  <c r="AV1491" i="99"/>
  <c r="AV1526" i="99" s="1"/>
  <c r="AZ1526" i="99" s="1"/>
  <c r="AN1491" i="99"/>
  <c r="AD1491" i="99"/>
  <c r="AC1491" i="99"/>
  <c r="AB1491" i="99"/>
  <c r="AA1491" i="99"/>
  <c r="X1491" i="99"/>
  <c r="AR1491" i="99" s="1"/>
  <c r="W1491" i="99"/>
  <c r="AQ1491" i="99" s="1"/>
  <c r="V1491" i="99"/>
  <c r="AP1491" i="99" s="1"/>
  <c r="U1491" i="99"/>
  <c r="AO1491" i="99" s="1"/>
  <c r="T1491" i="99"/>
  <c r="O1491" i="99"/>
  <c r="J1491" i="99"/>
  <c r="AV1490" i="99"/>
  <c r="AV1525" i="99" s="1"/>
  <c r="AZ1525" i="99" s="1"/>
  <c r="AN1490" i="99"/>
  <c r="AD1490" i="99"/>
  <c r="AC1490" i="99"/>
  <c r="AB1490" i="99"/>
  <c r="AA1490" i="99"/>
  <c r="X1490" i="99"/>
  <c r="AR1490" i="99" s="1"/>
  <c r="W1490" i="99"/>
  <c r="AQ1490" i="99" s="1"/>
  <c r="V1490" i="99"/>
  <c r="AP1490" i="99" s="1"/>
  <c r="U1490" i="99"/>
  <c r="AO1490" i="99" s="1"/>
  <c r="T1490" i="99"/>
  <c r="O1490" i="99"/>
  <c r="J1490" i="99"/>
  <c r="Y1490" i="99" s="1"/>
  <c r="AS1490" i="99" s="1"/>
  <c r="AX1489" i="99"/>
  <c r="AV1489" i="99"/>
  <c r="AV1524" i="99" s="1"/>
  <c r="AZ1524" i="99" s="1"/>
  <c r="AO1489" i="99"/>
  <c r="AN1489" i="99"/>
  <c r="AD1489" i="99"/>
  <c r="AC1489" i="99"/>
  <c r="AB1489" i="99"/>
  <c r="AA1489" i="99"/>
  <c r="X1489" i="99"/>
  <c r="AR1489" i="99" s="1"/>
  <c r="W1489" i="99"/>
  <c r="AQ1489" i="99" s="1"/>
  <c r="V1489" i="99"/>
  <c r="AP1489" i="99" s="1"/>
  <c r="U1489" i="99"/>
  <c r="T1489" i="99"/>
  <c r="O1489" i="99"/>
  <c r="J1489" i="99"/>
  <c r="Y1489" i="99" s="1"/>
  <c r="AS1489" i="99" s="1"/>
  <c r="AP1488" i="99"/>
  <c r="AN1488" i="99"/>
  <c r="AD1488" i="99"/>
  <c r="AC1488" i="99"/>
  <c r="AB1488" i="99"/>
  <c r="AA1488" i="99"/>
  <c r="X1488" i="99"/>
  <c r="AR1488" i="99" s="1"/>
  <c r="W1488" i="99"/>
  <c r="AQ1488" i="99" s="1"/>
  <c r="U1488" i="99"/>
  <c r="AO1488" i="99" s="1"/>
  <c r="T1488" i="99"/>
  <c r="O1488" i="99"/>
  <c r="J1488" i="99"/>
  <c r="AV1487" i="99"/>
  <c r="AV1522" i="99" s="1"/>
  <c r="AZ1522" i="99" s="1"/>
  <c r="AN1487" i="99"/>
  <c r="AD1487" i="99"/>
  <c r="AC1487" i="99"/>
  <c r="AB1487" i="99"/>
  <c r="AA1487" i="99"/>
  <c r="X1487" i="99"/>
  <c r="AR1487" i="99" s="1"/>
  <c r="W1487" i="99"/>
  <c r="AQ1487" i="99" s="1"/>
  <c r="V1487" i="99"/>
  <c r="AP1487" i="99" s="1"/>
  <c r="U1487" i="99"/>
  <c r="AO1487" i="99" s="1"/>
  <c r="AT1487" i="99" s="1"/>
  <c r="T1487" i="99"/>
  <c r="O1487" i="99"/>
  <c r="J1487" i="99"/>
  <c r="AZ1486" i="99"/>
  <c r="AV1486" i="99"/>
  <c r="AV1521" i="99" s="1"/>
  <c r="AZ1521" i="99" s="1"/>
  <c r="AN1486" i="99"/>
  <c r="AD1486" i="99"/>
  <c r="AC1486" i="99"/>
  <c r="AB1486" i="99"/>
  <c r="AA1486" i="99"/>
  <c r="X1486" i="99"/>
  <c r="AR1486" i="99" s="1"/>
  <c r="W1486" i="99"/>
  <c r="AQ1486" i="99" s="1"/>
  <c r="V1486" i="99"/>
  <c r="AP1486" i="99" s="1"/>
  <c r="U1486" i="99"/>
  <c r="AO1486" i="99" s="1"/>
  <c r="T1486" i="99"/>
  <c r="O1486" i="99"/>
  <c r="J1486" i="99"/>
  <c r="AX1485" i="99"/>
  <c r="AZ1485" i="99" s="1"/>
  <c r="AV1485" i="99"/>
  <c r="AV1520" i="99" s="1"/>
  <c r="AZ1520" i="99" s="1"/>
  <c r="AN1485" i="99"/>
  <c r="AD1485" i="99"/>
  <c r="AC1485" i="99"/>
  <c r="AB1485" i="99"/>
  <c r="AA1485" i="99"/>
  <c r="X1485" i="99"/>
  <c r="AR1485" i="99" s="1"/>
  <c r="W1485" i="99"/>
  <c r="AQ1485" i="99" s="1"/>
  <c r="V1485" i="99"/>
  <c r="AP1485" i="99" s="1"/>
  <c r="U1485" i="99"/>
  <c r="AO1485" i="99" s="1"/>
  <c r="T1485" i="99"/>
  <c r="O1485" i="99"/>
  <c r="Y1485" i="99" s="1"/>
  <c r="AS1485" i="99" s="1"/>
  <c r="J1485" i="99"/>
  <c r="AN1484" i="99"/>
  <c r="AD1484" i="99"/>
  <c r="AC1484" i="99"/>
  <c r="AB1484" i="99"/>
  <c r="AA1484" i="99"/>
  <c r="X1484" i="99"/>
  <c r="AR1484" i="99" s="1"/>
  <c r="W1484" i="99"/>
  <c r="AQ1484" i="99" s="1"/>
  <c r="V1484" i="99"/>
  <c r="AP1484" i="99" s="1"/>
  <c r="U1484" i="99"/>
  <c r="AO1484" i="99" s="1"/>
  <c r="T1484" i="99"/>
  <c r="O1484" i="99"/>
  <c r="J1484" i="99"/>
  <c r="AN1483" i="99"/>
  <c r="AD1483" i="99"/>
  <c r="AC1483" i="99"/>
  <c r="AB1483" i="99"/>
  <c r="AA1483" i="99"/>
  <c r="X1483" i="99"/>
  <c r="AR1483" i="99" s="1"/>
  <c r="W1483" i="99"/>
  <c r="AQ1483" i="99" s="1"/>
  <c r="V1483" i="99"/>
  <c r="AP1483" i="99" s="1"/>
  <c r="U1483" i="99"/>
  <c r="AO1483" i="99" s="1"/>
  <c r="T1483" i="99"/>
  <c r="O1483" i="99"/>
  <c r="J1483" i="99"/>
  <c r="A1483" i="99"/>
  <c r="Z1483" i="99" s="1"/>
  <c r="AN1482" i="99"/>
  <c r="AD1482" i="99"/>
  <c r="AC1482" i="99"/>
  <c r="AB1482" i="99"/>
  <c r="AA1482" i="99"/>
  <c r="Z1482" i="99"/>
  <c r="X1482" i="99"/>
  <c r="AR1482" i="99" s="1"/>
  <c r="W1482" i="99"/>
  <c r="AQ1482" i="99" s="1"/>
  <c r="V1482" i="99"/>
  <c r="AP1482" i="99" s="1"/>
  <c r="U1482" i="99"/>
  <c r="AO1482" i="99" s="1"/>
  <c r="T1482" i="99"/>
  <c r="O1482" i="99"/>
  <c r="J1482" i="99"/>
  <c r="J1472" i="99"/>
  <c r="J1471" i="99"/>
  <c r="P1470" i="99"/>
  <c r="O1470" i="99"/>
  <c r="J1470" i="99"/>
  <c r="Q1470" i="99" s="1"/>
  <c r="V1469" i="99"/>
  <c r="P1469" i="99"/>
  <c r="O1469" i="99"/>
  <c r="K1467" i="99" s="1"/>
  <c r="J1469" i="99"/>
  <c r="P1468" i="99"/>
  <c r="O1468" i="99"/>
  <c r="J1468" i="99"/>
  <c r="AO1465" i="99"/>
  <c r="AK1465" i="99"/>
  <c r="AD1465" i="99"/>
  <c r="AC1465" i="99"/>
  <c r="AT1465" i="99" s="1"/>
  <c r="AB1465" i="99"/>
  <c r="AA1465" i="99"/>
  <c r="X1465" i="99"/>
  <c r="AR1465" i="99" s="1"/>
  <c r="W1465" i="99"/>
  <c r="V1465" i="99"/>
  <c r="AP1465" i="99" s="1"/>
  <c r="U1465" i="99"/>
  <c r="AJ1465" i="99" s="1"/>
  <c r="T1465" i="99"/>
  <c r="O1465" i="99"/>
  <c r="Y1465" i="99" s="1"/>
  <c r="AS1465" i="99" s="1"/>
  <c r="J1465" i="99"/>
  <c r="A1465" i="99"/>
  <c r="Z1465" i="99" s="1"/>
  <c r="AM1464" i="99"/>
  <c r="AD1464" i="99"/>
  <c r="AC1464" i="99"/>
  <c r="AT1464" i="99" s="1"/>
  <c r="AB1464" i="99"/>
  <c r="AA1464" i="99"/>
  <c r="X1464" i="99"/>
  <c r="AR1464" i="99" s="1"/>
  <c r="W1464" i="99"/>
  <c r="AL1464" i="99" s="1"/>
  <c r="V1464" i="99"/>
  <c r="AP1464" i="99" s="1"/>
  <c r="U1464" i="99"/>
  <c r="AJ1464" i="99" s="1"/>
  <c r="T1464" i="99"/>
  <c r="O1464" i="99"/>
  <c r="Y1464" i="99" s="1"/>
  <c r="AS1464" i="99" s="1"/>
  <c r="J1464" i="99"/>
  <c r="A1464" i="99"/>
  <c r="Z1464" i="99" s="1"/>
  <c r="AM1463" i="99"/>
  <c r="AD1463" i="99"/>
  <c r="AC1463" i="99"/>
  <c r="AT1463" i="99" s="1"/>
  <c r="AB1463" i="99"/>
  <c r="AA1463" i="99"/>
  <c r="X1463" i="99"/>
  <c r="AR1463" i="99" s="1"/>
  <c r="W1463" i="99"/>
  <c r="AL1463" i="99" s="1"/>
  <c r="V1463" i="99"/>
  <c r="AP1463" i="99" s="1"/>
  <c r="U1463" i="99"/>
  <c r="T1463" i="99"/>
  <c r="O1463" i="99"/>
  <c r="Y1463" i="99" s="1"/>
  <c r="AS1463" i="99" s="1"/>
  <c r="J1463" i="99"/>
  <c r="A1463" i="99"/>
  <c r="Z1463" i="99" s="1"/>
  <c r="AM1459" i="99"/>
  <c r="AH1459" i="99"/>
  <c r="AG1459" i="99"/>
  <c r="AF1459" i="99"/>
  <c r="AE1459" i="99"/>
  <c r="AD1459" i="99"/>
  <c r="AC1459" i="99"/>
  <c r="AT1459" i="99" s="1"/>
  <c r="AB1459" i="99"/>
  <c r="AA1459" i="99"/>
  <c r="X1459" i="99"/>
  <c r="AR1459" i="99" s="1"/>
  <c r="W1459" i="99"/>
  <c r="AL1459" i="99" s="1"/>
  <c r="V1459" i="99"/>
  <c r="AP1459" i="99" s="1"/>
  <c r="U1459" i="99"/>
  <c r="AJ1459" i="99" s="1"/>
  <c r="T1459" i="99"/>
  <c r="O1459" i="99"/>
  <c r="Y1459" i="99" s="1"/>
  <c r="AS1459" i="99" s="1"/>
  <c r="J1459" i="99"/>
  <c r="A1459" i="99"/>
  <c r="Z1459" i="99" s="1"/>
  <c r="AM1458" i="99"/>
  <c r="AK1458" i="99"/>
  <c r="AF1537" i="99" s="1"/>
  <c r="AH1458" i="99"/>
  <c r="AG1458" i="99"/>
  <c r="AF1458" i="99"/>
  <c r="AE1458" i="99"/>
  <c r="AD1458" i="99"/>
  <c r="AC1458" i="99"/>
  <c r="AT1458" i="99" s="1"/>
  <c r="AB1458" i="99"/>
  <c r="AA1458" i="99"/>
  <c r="X1458" i="99"/>
  <c r="AR1458" i="99" s="1"/>
  <c r="W1458" i="99"/>
  <c r="V1458" i="99"/>
  <c r="AP1458" i="99" s="1"/>
  <c r="U1458" i="99"/>
  <c r="AJ1458" i="99" s="1"/>
  <c r="T1458" i="99"/>
  <c r="O1458" i="99"/>
  <c r="J1458" i="99"/>
  <c r="A1458" i="99"/>
  <c r="Z1458" i="99" s="1"/>
  <c r="AQ1457" i="99"/>
  <c r="AM1457" i="99"/>
  <c r="AL1457" i="99"/>
  <c r="AH1457" i="99"/>
  <c r="AG1457" i="99"/>
  <c r="AF1457" i="99"/>
  <c r="AE1457" i="99"/>
  <c r="AD1457" i="99"/>
  <c r="AC1457" i="99"/>
  <c r="AT1457" i="99" s="1"/>
  <c r="AB1457" i="99"/>
  <c r="AA1457" i="99"/>
  <c r="X1457" i="99"/>
  <c r="AR1457" i="99" s="1"/>
  <c r="V1457" i="99"/>
  <c r="AP1457" i="99" s="1"/>
  <c r="U1457" i="99"/>
  <c r="AJ1457" i="99" s="1"/>
  <c r="T1457" i="99"/>
  <c r="O1457" i="99"/>
  <c r="J1457" i="99"/>
  <c r="Y1457" i="99" s="1"/>
  <c r="AS1457" i="99" s="1"/>
  <c r="A1457" i="99"/>
  <c r="Z1457" i="99" s="1"/>
  <c r="AJ1456" i="99"/>
  <c r="AD1456" i="99"/>
  <c r="AC1456" i="99"/>
  <c r="AT1456" i="99" s="1"/>
  <c r="AB1456" i="99"/>
  <c r="AA1456" i="99"/>
  <c r="X1456" i="99"/>
  <c r="AM1456" i="99" s="1"/>
  <c r="W1456" i="99"/>
  <c r="AQ1456" i="99" s="1"/>
  <c r="V1456" i="99"/>
  <c r="AK1456" i="99" s="1"/>
  <c r="U1456" i="99"/>
  <c r="AO1456" i="99" s="1"/>
  <c r="T1456" i="99"/>
  <c r="O1456" i="99"/>
  <c r="J1456" i="99"/>
  <c r="A1456" i="99"/>
  <c r="Z1456" i="99" s="1"/>
  <c r="AJ1455" i="99"/>
  <c r="AD1455" i="99"/>
  <c r="AC1455" i="99"/>
  <c r="AT1455" i="99" s="1"/>
  <c r="AB1455" i="99"/>
  <c r="AA1455" i="99"/>
  <c r="X1455" i="99"/>
  <c r="AM1455" i="99" s="1"/>
  <c r="W1455" i="99"/>
  <c r="AQ1455" i="99" s="1"/>
  <c r="V1455" i="99"/>
  <c r="AK1455" i="99" s="1"/>
  <c r="U1455" i="99"/>
  <c r="AO1455" i="99" s="1"/>
  <c r="T1455" i="99"/>
  <c r="O1455" i="99"/>
  <c r="J1455" i="99"/>
  <c r="A1455" i="99"/>
  <c r="Z1455" i="99" s="1"/>
  <c r="AL1454" i="99"/>
  <c r="AD1454" i="99"/>
  <c r="AC1454" i="99"/>
  <c r="AB1454" i="99"/>
  <c r="AA1454" i="99"/>
  <c r="X1454" i="99"/>
  <c r="AM1454" i="99" s="1"/>
  <c r="W1454" i="99"/>
  <c r="AQ1454" i="99" s="1"/>
  <c r="V1454" i="99"/>
  <c r="AK1454" i="99" s="1"/>
  <c r="U1454" i="99"/>
  <c r="AO1454" i="99" s="1"/>
  <c r="T1454" i="99"/>
  <c r="O1454" i="99"/>
  <c r="J1454" i="99"/>
  <c r="Y1454" i="99" s="1"/>
  <c r="AS1454" i="99" s="1"/>
  <c r="AP1453" i="99"/>
  <c r="AD1453" i="99"/>
  <c r="AC1453" i="99"/>
  <c r="AB1453" i="99"/>
  <c r="AA1453" i="99"/>
  <c r="X1453" i="99"/>
  <c r="AM1453" i="99" s="1"/>
  <c r="W1453" i="99"/>
  <c r="AQ1453" i="99" s="1"/>
  <c r="V1453" i="99"/>
  <c r="AK1453" i="99" s="1"/>
  <c r="U1453" i="99"/>
  <c r="AO1453" i="99" s="1"/>
  <c r="T1453" i="99"/>
  <c r="O1453" i="99"/>
  <c r="J1453" i="99"/>
  <c r="AL1452" i="99"/>
  <c r="AD1452" i="99"/>
  <c r="AC1452" i="99"/>
  <c r="AB1452" i="99"/>
  <c r="AA1452" i="99"/>
  <c r="X1452" i="99"/>
  <c r="AM1452" i="99" s="1"/>
  <c r="W1452" i="99"/>
  <c r="AQ1452" i="99" s="1"/>
  <c r="V1452" i="99"/>
  <c r="AK1452" i="99" s="1"/>
  <c r="U1452" i="99"/>
  <c r="AO1452" i="99" s="1"/>
  <c r="T1452" i="99"/>
  <c r="O1452" i="99"/>
  <c r="J1452" i="99"/>
  <c r="Y1452" i="99" s="1"/>
  <c r="AS1452" i="99" s="1"/>
  <c r="AP1451" i="99"/>
  <c r="AD1451" i="99"/>
  <c r="AC1451" i="99"/>
  <c r="AB1451" i="99"/>
  <c r="AA1451" i="99"/>
  <c r="X1451" i="99"/>
  <c r="AM1451" i="99" s="1"/>
  <c r="W1451" i="99"/>
  <c r="AQ1451" i="99" s="1"/>
  <c r="V1451" i="99"/>
  <c r="AK1451" i="99" s="1"/>
  <c r="U1451" i="99"/>
  <c r="AO1451" i="99" s="1"/>
  <c r="T1451" i="99"/>
  <c r="O1451" i="99"/>
  <c r="J1451" i="99"/>
  <c r="AO1450" i="99"/>
  <c r="AM1450" i="99"/>
  <c r="AD1450" i="99"/>
  <c r="AC1450" i="99"/>
  <c r="AB1450" i="99"/>
  <c r="AA1450" i="99"/>
  <c r="X1450" i="99"/>
  <c r="AR1450" i="99" s="1"/>
  <c r="W1450" i="99"/>
  <c r="AL1450" i="99" s="1"/>
  <c r="V1450" i="99"/>
  <c r="AP1450" i="99" s="1"/>
  <c r="U1450" i="99"/>
  <c r="AJ1450" i="99" s="1"/>
  <c r="T1450" i="99"/>
  <c r="O1450" i="99"/>
  <c r="J1450" i="99"/>
  <c r="AK1449" i="99"/>
  <c r="AD1449" i="99"/>
  <c r="AC1449" i="99"/>
  <c r="AB1449" i="99"/>
  <c r="AA1449" i="99"/>
  <c r="X1449" i="99"/>
  <c r="AR1449" i="99" s="1"/>
  <c r="W1449" i="99"/>
  <c r="V1449" i="99"/>
  <c r="AP1449" i="99" s="1"/>
  <c r="U1449" i="99"/>
  <c r="AJ1449" i="99" s="1"/>
  <c r="T1449" i="99"/>
  <c r="O1449" i="99"/>
  <c r="J1449" i="99"/>
  <c r="AY1448" i="99"/>
  <c r="AP1448" i="99"/>
  <c r="AD1448" i="99"/>
  <c r="AC1448" i="99"/>
  <c r="AB1448" i="99"/>
  <c r="AA1448" i="99"/>
  <c r="X1448" i="99"/>
  <c r="AM1448" i="99" s="1"/>
  <c r="W1448" i="99"/>
  <c r="AQ1448" i="99" s="1"/>
  <c r="V1448" i="99"/>
  <c r="AK1448" i="99" s="1"/>
  <c r="U1448" i="99"/>
  <c r="AO1448" i="99" s="1"/>
  <c r="T1448" i="99"/>
  <c r="O1448" i="99"/>
  <c r="J1448" i="99"/>
  <c r="AZ1447" i="99"/>
  <c r="AO1447" i="99"/>
  <c r="AK1447" i="99"/>
  <c r="AD1447" i="99"/>
  <c r="AC1447" i="99"/>
  <c r="AB1447" i="99"/>
  <c r="AA1447" i="99"/>
  <c r="X1447" i="99"/>
  <c r="AR1447" i="99" s="1"/>
  <c r="W1447" i="99"/>
  <c r="AL1447" i="99" s="1"/>
  <c r="V1447" i="99"/>
  <c r="AP1447" i="99" s="1"/>
  <c r="U1447" i="99"/>
  <c r="AJ1447" i="99" s="1"/>
  <c r="T1447" i="99"/>
  <c r="O1447" i="99"/>
  <c r="Y1447" i="99" s="1"/>
  <c r="AS1447" i="99" s="1"/>
  <c r="J1447" i="99"/>
  <c r="AZ1446" i="99"/>
  <c r="AL1446" i="99"/>
  <c r="AD1446" i="99"/>
  <c r="AC1446" i="99"/>
  <c r="AB1446" i="99"/>
  <c r="AA1446" i="99"/>
  <c r="X1446" i="99"/>
  <c r="AM1446" i="99" s="1"/>
  <c r="W1446" i="99"/>
  <c r="AQ1446" i="99" s="1"/>
  <c r="V1446" i="99"/>
  <c r="AK1446" i="99" s="1"/>
  <c r="U1446" i="99"/>
  <c r="AO1446" i="99" s="1"/>
  <c r="T1446" i="99"/>
  <c r="O1446" i="99"/>
  <c r="J1446" i="99"/>
  <c r="AL1445" i="99"/>
  <c r="AD1445" i="99"/>
  <c r="AC1445" i="99"/>
  <c r="AB1445" i="99"/>
  <c r="AA1445" i="99"/>
  <c r="X1445" i="99"/>
  <c r="W1445" i="99"/>
  <c r="AQ1445" i="99" s="1"/>
  <c r="V1445" i="99"/>
  <c r="AK1445" i="99" s="1"/>
  <c r="U1445" i="99"/>
  <c r="AO1445" i="99" s="1"/>
  <c r="T1445" i="99"/>
  <c r="O1445" i="99"/>
  <c r="J1445" i="99"/>
  <c r="AL1444" i="99"/>
  <c r="AD1444" i="99"/>
  <c r="AC1444" i="99"/>
  <c r="AB1444" i="99"/>
  <c r="AA1444" i="99"/>
  <c r="X1444" i="99"/>
  <c r="AM1444" i="99" s="1"/>
  <c r="W1444" i="99"/>
  <c r="AQ1444" i="99" s="1"/>
  <c r="V1444" i="99"/>
  <c r="AK1444" i="99" s="1"/>
  <c r="U1444" i="99"/>
  <c r="AO1444" i="99" s="1"/>
  <c r="T1444" i="99"/>
  <c r="O1444" i="99"/>
  <c r="J1444" i="99"/>
  <c r="AL1443" i="99"/>
  <c r="AD1443" i="99"/>
  <c r="AC1443" i="99"/>
  <c r="AB1443" i="99"/>
  <c r="AA1443" i="99"/>
  <c r="X1443" i="99"/>
  <c r="AM1443" i="99" s="1"/>
  <c r="W1443" i="99"/>
  <c r="AQ1443" i="99" s="1"/>
  <c r="V1443" i="99"/>
  <c r="U1443" i="99"/>
  <c r="AO1443" i="99" s="1"/>
  <c r="T1443" i="99"/>
  <c r="O1443" i="99"/>
  <c r="J1443" i="99"/>
  <c r="Y1443" i="99" s="1"/>
  <c r="AS1443" i="99" s="1"/>
  <c r="AD1442" i="99"/>
  <c r="AC1442" i="99"/>
  <c r="AB1442" i="99"/>
  <c r="AA1442" i="99"/>
  <c r="X1442" i="99"/>
  <c r="W1442" i="99"/>
  <c r="AQ1442" i="99" s="1"/>
  <c r="V1442" i="99"/>
  <c r="AK1442" i="99" s="1"/>
  <c r="U1442" i="99"/>
  <c r="AO1442" i="99" s="1"/>
  <c r="T1442" i="99"/>
  <c r="O1442" i="99"/>
  <c r="J1442" i="99"/>
  <c r="AL1441" i="99"/>
  <c r="AD1441" i="99"/>
  <c r="AC1441" i="99"/>
  <c r="AB1441" i="99"/>
  <c r="AA1441" i="99"/>
  <c r="X1441" i="99"/>
  <c r="AM1441" i="99" s="1"/>
  <c r="W1441" i="99"/>
  <c r="AQ1441" i="99" s="1"/>
  <c r="V1441" i="99"/>
  <c r="AK1441" i="99" s="1"/>
  <c r="U1441" i="99"/>
  <c r="AO1441" i="99" s="1"/>
  <c r="T1441" i="99"/>
  <c r="O1441" i="99"/>
  <c r="J1441" i="99"/>
  <c r="Y1441" i="99" s="1"/>
  <c r="AS1441" i="99" s="1"/>
  <c r="AL1440" i="99"/>
  <c r="AD1440" i="99"/>
  <c r="AC1440" i="99"/>
  <c r="AB1440" i="99"/>
  <c r="AA1440" i="99"/>
  <c r="X1440" i="99"/>
  <c r="AM1440" i="99" s="1"/>
  <c r="W1440" i="99"/>
  <c r="AQ1440" i="99" s="1"/>
  <c r="V1440" i="99"/>
  <c r="U1440" i="99"/>
  <c r="AO1440" i="99" s="1"/>
  <c r="T1440" i="99"/>
  <c r="O1440" i="99"/>
  <c r="J1440" i="99"/>
  <c r="Y1440" i="99" s="1"/>
  <c r="AS1440" i="99" s="1"/>
  <c r="AL1439" i="99"/>
  <c r="AD1439" i="99"/>
  <c r="AC1439" i="99"/>
  <c r="AB1439" i="99"/>
  <c r="AA1439" i="99"/>
  <c r="X1439" i="99"/>
  <c r="AM1439" i="99" s="1"/>
  <c r="W1439" i="99"/>
  <c r="AQ1439" i="99" s="1"/>
  <c r="V1439" i="99"/>
  <c r="AK1439" i="99" s="1"/>
  <c r="U1439" i="99"/>
  <c r="AO1439" i="99" s="1"/>
  <c r="T1439" i="99"/>
  <c r="O1439" i="99"/>
  <c r="J1439" i="99"/>
  <c r="AL1438" i="99"/>
  <c r="AD1438" i="99"/>
  <c r="AC1438" i="99"/>
  <c r="AB1438" i="99"/>
  <c r="AA1438" i="99"/>
  <c r="X1438" i="99"/>
  <c r="AM1438" i="99" s="1"/>
  <c r="W1438" i="99"/>
  <c r="AQ1438" i="99" s="1"/>
  <c r="V1438" i="99"/>
  <c r="AK1438" i="99" s="1"/>
  <c r="U1438" i="99"/>
  <c r="AO1438" i="99" s="1"/>
  <c r="T1438" i="99"/>
  <c r="O1438" i="99"/>
  <c r="J1438" i="99"/>
  <c r="Y1438" i="99" s="1"/>
  <c r="AS1438" i="99" s="1"/>
  <c r="AL1437" i="99"/>
  <c r="AD1437" i="99"/>
  <c r="AC1437" i="99"/>
  <c r="AB1437" i="99"/>
  <c r="AA1437" i="99"/>
  <c r="X1437" i="99"/>
  <c r="W1437" i="99"/>
  <c r="AQ1437" i="99" s="1"/>
  <c r="V1437" i="99"/>
  <c r="AK1437" i="99" s="1"/>
  <c r="U1437" i="99"/>
  <c r="AO1437" i="99" s="1"/>
  <c r="T1437" i="99"/>
  <c r="O1437" i="99"/>
  <c r="J1437" i="99"/>
  <c r="AL1436" i="99"/>
  <c r="AD1436" i="99"/>
  <c r="AC1436" i="99"/>
  <c r="AB1436" i="99"/>
  <c r="AA1436" i="99"/>
  <c r="X1436" i="99"/>
  <c r="AM1436" i="99" s="1"/>
  <c r="W1436" i="99"/>
  <c r="AQ1436" i="99" s="1"/>
  <c r="V1436" i="99"/>
  <c r="AK1436" i="99" s="1"/>
  <c r="U1436" i="99"/>
  <c r="AO1436" i="99" s="1"/>
  <c r="T1436" i="99"/>
  <c r="O1436" i="99"/>
  <c r="J1436" i="99"/>
  <c r="AR1435" i="99"/>
  <c r="AL1435" i="99"/>
  <c r="AD1435" i="99"/>
  <c r="AC1435" i="99"/>
  <c r="AB1435" i="99"/>
  <c r="AA1435" i="99"/>
  <c r="X1435" i="99"/>
  <c r="AM1435" i="99" s="1"/>
  <c r="W1435" i="99"/>
  <c r="AQ1435" i="99" s="1"/>
  <c r="V1435" i="99"/>
  <c r="AK1435" i="99" s="1"/>
  <c r="U1435" i="99"/>
  <c r="AO1435" i="99" s="1"/>
  <c r="T1435" i="99"/>
  <c r="O1435" i="99"/>
  <c r="J1435" i="99"/>
  <c r="AD1434" i="99"/>
  <c r="AC1434" i="99"/>
  <c r="AB1434" i="99"/>
  <c r="AA1434" i="99"/>
  <c r="X1434" i="99"/>
  <c r="AM1434" i="99" s="1"/>
  <c r="W1434" i="99"/>
  <c r="AQ1434" i="99" s="1"/>
  <c r="V1434" i="99"/>
  <c r="U1434" i="99"/>
  <c r="AO1434" i="99" s="1"/>
  <c r="T1434" i="99"/>
  <c r="O1434" i="99"/>
  <c r="J1434" i="99"/>
  <c r="AL1433" i="99"/>
  <c r="AD1433" i="99"/>
  <c r="AC1433" i="99"/>
  <c r="AB1433" i="99"/>
  <c r="AA1433" i="99"/>
  <c r="X1433" i="99"/>
  <c r="AM1433" i="99" s="1"/>
  <c r="W1433" i="99"/>
  <c r="AQ1433" i="99" s="1"/>
  <c r="V1433" i="99"/>
  <c r="AK1433" i="99" s="1"/>
  <c r="U1433" i="99"/>
  <c r="AO1433" i="99" s="1"/>
  <c r="T1433" i="99"/>
  <c r="O1433" i="99"/>
  <c r="J1433" i="99"/>
  <c r="AL1432" i="99"/>
  <c r="AD1432" i="99"/>
  <c r="AC1432" i="99"/>
  <c r="AB1432" i="99"/>
  <c r="AA1432" i="99"/>
  <c r="X1432" i="99"/>
  <c r="AM1432" i="99" s="1"/>
  <c r="W1432" i="99"/>
  <c r="AQ1432" i="99" s="1"/>
  <c r="V1432" i="99"/>
  <c r="AK1432" i="99" s="1"/>
  <c r="U1432" i="99"/>
  <c r="AO1432" i="99" s="1"/>
  <c r="T1432" i="99"/>
  <c r="O1432" i="99"/>
  <c r="J1432" i="99"/>
  <c r="Y1432" i="99" s="1"/>
  <c r="AS1432" i="99" s="1"/>
  <c r="AL1431" i="99"/>
  <c r="AD1431" i="99"/>
  <c r="AC1431" i="99"/>
  <c r="AB1431" i="99"/>
  <c r="AA1431" i="99"/>
  <c r="X1431" i="99"/>
  <c r="AM1431" i="99" s="1"/>
  <c r="W1431" i="99"/>
  <c r="AQ1431" i="99" s="1"/>
  <c r="V1431" i="99"/>
  <c r="AK1431" i="99" s="1"/>
  <c r="U1431" i="99"/>
  <c r="AO1431" i="99" s="1"/>
  <c r="T1431" i="99"/>
  <c r="O1431" i="99"/>
  <c r="J1431" i="99"/>
  <c r="AL1430" i="99"/>
  <c r="AD1430" i="99"/>
  <c r="AC1430" i="99"/>
  <c r="AB1430" i="99"/>
  <c r="AA1430" i="99"/>
  <c r="X1430" i="99"/>
  <c r="AM1430" i="99" s="1"/>
  <c r="W1430" i="99"/>
  <c r="AQ1430" i="99" s="1"/>
  <c r="V1430" i="99"/>
  <c r="AK1430" i="99" s="1"/>
  <c r="U1430" i="99"/>
  <c r="AO1430" i="99" s="1"/>
  <c r="T1430" i="99"/>
  <c r="O1430" i="99"/>
  <c r="J1430" i="99"/>
  <c r="Y1430" i="99" s="1"/>
  <c r="AS1430" i="99" s="1"/>
  <c r="AL1429" i="99"/>
  <c r="AD1429" i="99"/>
  <c r="AC1429" i="99"/>
  <c r="AB1429" i="99"/>
  <c r="AA1429" i="99"/>
  <c r="X1429" i="99"/>
  <c r="W1429" i="99"/>
  <c r="AQ1429" i="99" s="1"/>
  <c r="V1429" i="99"/>
  <c r="AK1429" i="99" s="1"/>
  <c r="U1429" i="99"/>
  <c r="AO1429" i="99" s="1"/>
  <c r="T1429" i="99"/>
  <c r="O1429" i="99"/>
  <c r="J1429" i="99"/>
  <c r="AL1428" i="99"/>
  <c r="AD1428" i="99"/>
  <c r="AC1428" i="99"/>
  <c r="AB1428" i="99"/>
  <c r="AA1428" i="99"/>
  <c r="X1428" i="99"/>
  <c r="AM1428" i="99" s="1"/>
  <c r="W1428" i="99"/>
  <c r="AQ1428" i="99" s="1"/>
  <c r="V1428" i="99"/>
  <c r="AK1428" i="99" s="1"/>
  <c r="U1428" i="99"/>
  <c r="AO1428" i="99" s="1"/>
  <c r="T1428" i="99"/>
  <c r="O1428" i="99"/>
  <c r="J1428" i="99"/>
  <c r="AR1427" i="99"/>
  <c r="AL1427" i="99"/>
  <c r="AD1427" i="99"/>
  <c r="AC1427" i="99"/>
  <c r="AB1427" i="99"/>
  <c r="AA1427" i="99"/>
  <c r="X1427" i="99"/>
  <c r="AM1427" i="99" s="1"/>
  <c r="W1427" i="99"/>
  <c r="AQ1427" i="99" s="1"/>
  <c r="V1427" i="99"/>
  <c r="AK1427" i="99" s="1"/>
  <c r="U1427" i="99"/>
  <c r="AO1427" i="99" s="1"/>
  <c r="T1427" i="99"/>
  <c r="O1427" i="99"/>
  <c r="J1427" i="99"/>
  <c r="AM1426" i="99"/>
  <c r="AD1426" i="99"/>
  <c r="AC1426" i="99"/>
  <c r="AB1426" i="99"/>
  <c r="AA1426" i="99"/>
  <c r="X1426" i="99"/>
  <c r="AR1426" i="99" s="1"/>
  <c r="W1426" i="99"/>
  <c r="AQ1426" i="99" s="1"/>
  <c r="V1426" i="99"/>
  <c r="AP1426" i="99" s="1"/>
  <c r="U1426" i="99"/>
  <c r="T1426" i="99"/>
  <c r="O1426" i="99"/>
  <c r="J1426" i="99"/>
  <c r="Y1426" i="99" s="1"/>
  <c r="AS1426" i="99" s="1"/>
  <c r="AK1425" i="99"/>
  <c r="AD1425" i="99"/>
  <c r="AC1425" i="99"/>
  <c r="AB1425" i="99"/>
  <c r="AA1425" i="99"/>
  <c r="X1425" i="99"/>
  <c r="AM1425" i="99" s="1"/>
  <c r="W1425" i="99"/>
  <c r="AQ1425" i="99" s="1"/>
  <c r="V1425" i="99"/>
  <c r="AP1425" i="99" s="1"/>
  <c r="U1425" i="99"/>
  <c r="AO1425" i="99" s="1"/>
  <c r="T1425" i="99"/>
  <c r="O1425" i="99"/>
  <c r="J1425" i="99"/>
  <c r="AP1424" i="99"/>
  <c r="AD1424" i="99"/>
  <c r="AC1424" i="99"/>
  <c r="AB1424" i="99"/>
  <c r="AA1424" i="99"/>
  <c r="X1424" i="99"/>
  <c r="AM1424" i="99" s="1"/>
  <c r="W1424" i="99"/>
  <c r="AQ1424" i="99" s="1"/>
  <c r="V1424" i="99"/>
  <c r="AK1424" i="99" s="1"/>
  <c r="U1424" i="99"/>
  <c r="T1424" i="99"/>
  <c r="O1424" i="99"/>
  <c r="Y1424" i="99" s="1"/>
  <c r="AS1424" i="99" s="1"/>
  <c r="J1424" i="99"/>
  <c r="AO1423" i="99"/>
  <c r="AM1423" i="99"/>
  <c r="AD1423" i="99"/>
  <c r="AC1423" i="99"/>
  <c r="AB1423" i="99"/>
  <c r="AA1423" i="99"/>
  <c r="X1423" i="99"/>
  <c r="AR1423" i="99" s="1"/>
  <c r="W1423" i="99"/>
  <c r="AQ1423" i="99" s="1"/>
  <c r="V1423" i="99"/>
  <c r="U1423" i="99"/>
  <c r="AJ1423" i="99" s="1"/>
  <c r="T1423" i="99"/>
  <c r="O1423" i="99"/>
  <c r="J1423" i="99"/>
  <c r="Y1423" i="99" s="1"/>
  <c r="AS1423" i="99" s="1"/>
  <c r="AD1422" i="99"/>
  <c r="AC1422" i="99"/>
  <c r="AB1422" i="99"/>
  <c r="AA1422" i="99"/>
  <c r="X1422" i="99"/>
  <c r="W1422" i="99"/>
  <c r="AQ1422" i="99" s="1"/>
  <c r="V1422" i="99"/>
  <c r="AP1422" i="99" s="1"/>
  <c r="U1422" i="99"/>
  <c r="AO1422" i="99" s="1"/>
  <c r="T1422" i="99"/>
  <c r="O1422" i="99"/>
  <c r="J1422" i="99"/>
  <c r="AO1421" i="99"/>
  <c r="AD1421" i="99"/>
  <c r="AC1421" i="99"/>
  <c r="AB1421" i="99"/>
  <c r="AA1421" i="99"/>
  <c r="X1421" i="99"/>
  <c r="AR1421" i="99" s="1"/>
  <c r="W1421" i="99"/>
  <c r="AQ1421" i="99" s="1"/>
  <c r="V1421" i="99"/>
  <c r="U1421" i="99"/>
  <c r="AJ1421" i="99" s="1"/>
  <c r="T1421" i="99"/>
  <c r="O1421" i="99"/>
  <c r="J1421" i="99"/>
  <c r="AD1420" i="99"/>
  <c r="AC1420" i="99"/>
  <c r="AB1420" i="99"/>
  <c r="AA1420" i="99"/>
  <c r="X1420" i="99"/>
  <c r="W1420" i="99"/>
  <c r="AQ1420" i="99" s="1"/>
  <c r="V1420" i="99"/>
  <c r="AP1420" i="99" s="1"/>
  <c r="U1420" i="99"/>
  <c r="AO1420" i="99" s="1"/>
  <c r="T1420" i="99"/>
  <c r="O1420" i="99"/>
  <c r="J1420" i="99"/>
  <c r="Y1420" i="99" s="1"/>
  <c r="AS1420" i="99" s="1"/>
  <c r="AD1419" i="99"/>
  <c r="AC1419" i="99"/>
  <c r="AB1419" i="99"/>
  <c r="AA1419" i="99"/>
  <c r="X1419" i="99"/>
  <c r="AM1419" i="99" s="1"/>
  <c r="W1419" i="99"/>
  <c r="AQ1419" i="99" s="1"/>
  <c r="V1419" i="99"/>
  <c r="AK1419" i="99" s="1"/>
  <c r="U1419" i="99"/>
  <c r="T1419" i="99"/>
  <c r="Y1419" i="99" s="1"/>
  <c r="AS1419" i="99" s="1"/>
  <c r="O1419" i="99"/>
  <c r="J1419" i="99"/>
  <c r="AR1418" i="99"/>
  <c r="AD1418" i="99"/>
  <c r="AC1418" i="99"/>
  <c r="AB1418" i="99"/>
  <c r="AA1418" i="99"/>
  <c r="X1418" i="99"/>
  <c r="AM1418" i="99" s="1"/>
  <c r="W1418" i="99"/>
  <c r="AQ1418" i="99" s="1"/>
  <c r="V1418" i="99"/>
  <c r="AP1418" i="99" s="1"/>
  <c r="U1418" i="99"/>
  <c r="AO1418" i="99" s="1"/>
  <c r="T1418" i="99"/>
  <c r="O1418" i="99"/>
  <c r="J1418" i="99"/>
  <c r="AO1417" i="99"/>
  <c r="AJ1417" i="99"/>
  <c r="AD1417" i="99"/>
  <c r="AC1417" i="99"/>
  <c r="AB1417" i="99"/>
  <c r="AA1417" i="99"/>
  <c r="X1417" i="99"/>
  <c r="W1417" i="99"/>
  <c r="AQ1417" i="99" s="1"/>
  <c r="V1417" i="99"/>
  <c r="AP1417" i="99" s="1"/>
  <c r="T1417" i="99"/>
  <c r="O1417" i="99"/>
  <c r="J1417" i="99"/>
  <c r="AO1416" i="99"/>
  <c r="AD1416" i="99"/>
  <c r="AC1416" i="99"/>
  <c r="AB1416" i="99"/>
  <c r="AA1416" i="99"/>
  <c r="X1416" i="99"/>
  <c r="W1416" i="99"/>
  <c r="AQ1416" i="99" s="1"/>
  <c r="V1416" i="99"/>
  <c r="AP1416" i="99" s="1"/>
  <c r="U1416" i="99"/>
  <c r="AJ1416" i="99" s="1"/>
  <c r="T1416" i="99"/>
  <c r="O1416" i="99"/>
  <c r="J1416" i="99"/>
  <c r="AN1415" i="99"/>
  <c r="AD1415" i="99"/>
  <c r="AC1415" i="99"/>
  <c r="AB1415" i="99"/>
  <c r="AA1415" i="99"/>
  <c r="X1415" i="99"/>
  <c r="AR1415" i="99" s="1"/>
  <c r="W1415" i="99"/>
  <c r="AQ1415" i="99" s="1"/>
  <c r="V1415" i="99"/>
  <c r="AP1415" i="99" s="1"/>
  <c r="U1415" i="99"/>
  <c r="AO1415" i="99" s="1"/>
  <c r="T1415" i="99"/>
  <c r="O1415" i="99"/>
  <c r="J1415" i="99"/>
  <c r="AN1414" i="99"/>
  <c r="AD1414" i="99"/>
  <c r="AC1414" i="99"/>
  <c r="AB1414" i="99"/>
  <c r="AA1414" i="99"/>
  <c r="X1414" i="99"/>
  <c r="AR1414" i="99" s="1"/>
  <c r="W1414" i="99"/>
  <c r="AQ1414" i="99" s="1"/>
  <c r="V1414" i="99"/>
  <c r="AP1414" i="99" s="1"/>
  <c r="U1414" i="99"/>
  <c r="AO1414" i="99" s="1"/>
  <c r="T1414" i="99"/>
  <c r="O1414" i="99"/>
  <c r="J1414" i="99"/>
  <c r="AQ1413" i="99"/>
  <c r="AN1413" i="99"/>
  <c r="AD1413" i="99"/>
  <c r="AC1413" i="99"/>
  <c r="AB1413" i="99"/>
  <c r="AA1413" i="99"/>
  <c r="X1413" i="99"/>
  <c r="AR1413" i="99" s="1"/>
  <c r="W1413" i="99"/>
  <c r="V1413" i="99"/>
  <c r="AP1413" i="99" s="1"/>
  <c r="U1413" i="99"/>
  <c r="AO1413" i="99" s="1"/>
  <c r="T1413" i="99"/>
  <c r="O1413" i="99"/>
  <c r="J1413" i="99"/>
  <c r="AN1412" i="99"/>
  <c r="AD1412" i="99"/>
  <c r="AC1412" i="99"/>
  <c r="AB1412" i="99"/>
  <c r="AA1412" i="99"/>
  <c r="X1412" i="99"/>
  <c r="AR1412" i="99" s="1"/>
  <c r="W1412" i="99"/>
  <c r="AQ1412" i="99" s="1"/>
  <c r="V1412" i="99"/>
  <c r="AP1412" i="99" s="1"/>
  <c r="U1412" i="99"/>
  <c r="AO1412" i="99" s="1"/>
  <c r="T1412" i="99"/>
  <c r="O1412" i="99"/>
  <c r="J1412" i="99"/>
  <c r="AZ1411" i="99"/>
  <c r="AU1411" i="99"/>
  <c r="AN1411" i="99"/>
  <c r="AD1411" i="99"/>
  <c r="AC1411" i="99"/>
  <c r="AB1411" i="99"/>
  <c r="AA1411" i="99"/>
  <c r="X1411" i="99"/>
  <c r="AR1411" i="99" s="1"/>
  <c r="W1411" i="99"/>
  <c r="AQ1411" i="99" s="1"/>
  <c r="V1411" i="99"/>
  <c r="AP1411" i="99" s="1"/>
  <c r="U1411" i="99"/>
  <c r="AO1411" i="99" s="1"/>
  <c r="T1411" i="99"/>
  <c r="O1411" i="99"/>
  <c r="J1411" i="99"/>
  <c r="AZ1410" i="99"/>
  <c r="AU1410" i="99"/>
  <c r="AN1410" i="99"/>
  <c r="AD1410" i="99"/>
  <c r="AC1410" i="99"/>
  <c r="AB1410" i="99"/>
  <c r="AA1410" i="99"/>
  <c r="X1410" i="99"/>
  <c r="AR1410" i="99" s="1"/>
  <c r="W1410" i="99"/>
  <c r="AQ1410" i="99" s="1"/>
  <c r="V1410" i="99"/>
  <c r="AP1410" i="99" s="1"/>
  <c r="U1410" i="99"/>
  <c r="AO1410" i="99" s="1"/>
  <c r="T1410" i="99"/>
  <c r="O1410" i="99"/>
  <c r="J1410" i="99"/>
  <c r="Y1410" i="99" s="1"/>
  <c r="AS1410" i="99" s="1"/>
  <c r="AZ1409" i="99"/>
  <c r="AV1409" i="99"/>
  <c r="AV1444" i="99" s="1"/>
  <c r="AZ1444" i="99" s="1"/>
  <c r="AN1409" i="99"/>
  <c r="AD1409" i="99"/>
  <c r="AC1409" i="99"/>
  <c r="AB1409" i="99"/>
  <c r="AA1409" i="99"/>
  <c r="X1409" i="99"/>
  <c r="AR1409" i="99" s="1"/>
  <c r="W1409" i="99"/>
  <c r="AQ1409" i="99" s="1"/>
  <c r="V1409" i="99"/>
  <c r="AP1409" i="99" s="1"/>
  <c r="U1409" i="99"/>
  <c r="AO1409" i="99" s="1"/>
  <c r="T1409" i="99"/>
  <c r="O1409" i="99"/>
  <c r="J1409" i="99"/>
  <c r="AV1408" i="99"/>
  <c r="AV1443" i="99" s="1"/>
  <c r="AZ1443" i="99" s="1"/>
  <c r="AN1408" i="99"/>
  <c r="AD1408" i="99"/>
  <c r="AC1408" i="99"/>
  <c r="AB1408" i="99"/>
  <c r="AA1408" i="99"/>
  <c r="X1408" i="99"/>
  <c r="AR1408" i="99" s="1"/>
  <c r="W1408" i="99"/>
  <c r="AQ1408" i="99" s="1"/>
  <c r="V1408" i="99"/>
  <c r="AP1408" i="99" s="1"/>
  <c r="U1408" i="99"/>
  <c r="AO1408" i="99" s="1"/>
  <c r="T1408" i="99"/>
  <c r="O1408" i="99"/>
  <c r="J1408" i="99"/>
  <c r="Y1408" i="99" s="1"/>
  <c r="AS1408" i="99" s="1"/>
  <c r="AX1407" i="99"/>
  <c r="AV1407" i="99"/>
  <c r="AN1407" i="99"/>
  <c r="AD1407" i="99"/>
  <c r="AC1407" i="99"/>
  <c r="AB1407" i="99"/>
  <c r="AA1407" i="99"/>
  <c r="X1407" i="99"/>
  <c r="AR1407" i="99" s="1"/>
  <c r="W1407" i="99"/>
  <c r="AQ1407" i="99" s="1"/>
  <c r="V1407" i="99"/>
  <c r="AP1407" i="99" s="1"/>
  <c r="U1407" i="99"/>
  <c r="AO1407" i="99" s="1"/>
  <c r="T1407" i="99"/>
  <c r="O1407" i="99"/>
  <c r="J1407" i="99"/>
  <c r="AP1406" i="99"/>
  <c r="AN1406" i="99"/>
  <c r="AD1406" i="99"/>
  <c r="AC1406" i="99"/>
  <c r="AB1406" i="99"/>
  <c r="AA1406" i="99"/>
  <c r="X1406" i="99"/>
  <c r="AR1406" i="99" s="1"/>
  <c r="W1406" i="99"/>
  <c r="AQ1406" i="99" s="1"/>
  <c r="U1406" i="99"/>
  <c r="AO1406" i="99" s="1"/>
  <c r="T1406" i="99"/>
  <c r="O1406" i="99"/>
  <c r="J1406" i="99"/>
  <c r="AZ1405" i="99"/>
  <c r="AV1405" i="99"/>
  <c r="AV1440" i="99" s="1"/>
  <c r="AZ1440" i="99" s="1"/>
  <c r="AN1405" i="99"/>
  <c r="AD1405" i="99"/>
  <c r="AC1405" i="99"/>
  <c r="AB1405" i="99"/>
  <c r="AA1405" i="99"/>
  <c r="X1405" i="99"/>
  <c r="AR1405" i="99" s="1"/>
  <c r="W1405" i="99"/>
  <c r="AQ1405" i="99" s="1"/>
  <c r="V1405" i="99"/>
  <c r="AP1405" i="99" s="1"/>
  <c r="U1405" i="99"/>
  <c r="AO1405" i="99" s="1"/>
  <c r="T1405" i="99"/>
  <c r="O1405" i="99"/>
  <c r="J1405" i="99"/>
  <c r="AV1404" i="99"/>
  <c r="AV1439" i="99" s="1"/>
  <c r="AZ1439" i="99" s="1"/>
  <c r="AN1404" i="99"/>
  <c r="AD1404" i="99"/>
  <c r="AC1404" i="99"/>
  <c r="AB1404" i="99"/>
  <c r="AA1404" i="99"/>
  <c r="X1404" i="99"/>
  <c r="AR1404" i="99" s="1"/>
  <c r="W1404" i="99"/>
  <c r="AQ1404" i="99" s="1"/>
  <c r="V1404" i="99"/>
  <c r="AP1404" i="99" s="1"/>
  <c r="U1404" i="99"/>
  <c r="AO1404" i="99" s="1"/>
  <c r="T1404" i="99"/>
  <c r="O1404" i="99"/>
  <c r="J1404" i="99"/>
  <c r="AX1403" i="99"/>
  <c r="AZ1403" i="99" s="1"/>
  <c r="AV1403" i="99"/>
  <c r="AV1438" i="99" s="1"/>
  <c r="AZ1438" i="99" s="1"/>
  <c r="AN1403" i="99"/>
  <c r="AD1403" i="99"/>
  <c r="AC1403" i="99"/>
  <c r="AB1403" i="99"/>
  <c r="AA1403" i="99"/>
  <c r="X1403" i="99"/>
  <c r="AR1403" i="99" s="1"/>
  <c r="W1403" i="99"/>
  <c r="AQ1403" i="99" s="1"/>
  <c r="V1403" i="99"/>
  <c r="AP1403" i="99" s="1"/>
  <c r="U1403" i="99"/>
  <c r="AO1403" i="99" s="1"/>
  <c r="T1403" i="99"/>
  <c r="Y1403" i="99" s="1"/>
  <c r="AS1403" i="99" s="1"/>
  <c r="O1403" i="99"/>
  <c r="J1403" i="99"/>
  <c r="AQ1402" i="99"/>
  <c r="AN1402" i="99"/>
  <c r="AD1402" i="99"/>
  <c r="AC1402" i="99"/>
  <c r="AB1402" i="99"/>
  <c r="AA1402" i="99"/>
  <c r="X1402" i="99"/>
  <c r="AR1402" i="99" s="1"/>
  <c r="W1402" i="99"/>
  <c r="V1402" i="99"/>
  <c r="AP1402" i="99" s="1"/>
  <c r="U1402" i="99"/>
  <c r="AO1402" i="99" s="1"/>
  <c r="T1402" i="99"/>
  <c r="O1402" i="99"/>
  <c r="J1402" i="99"/>
  <c r="AO1401" i="99"/>
  <c r="AN1401" i="99"/>
  <c r="AD1401" i="99"/>
  <c r="AC1401" i="99"/>
  <c r="AB1401" i="99"/>
  <c r="AA1401" i="99"/>
  <c r="X1401" i="99"/>
  <c r="AR1401" i="99" s="1"/>
  <c r="W1401" i="99"/>
  <c r="AQ1401" i="99" s="1"/>
  <c r="V1401" i="99"/>
  <c r="AP1401" i="99" s="1"/>
  <c r="U1401" i="99"/>
  <c r="T1401" i="99"/>
  <c r="O1401" i="99"/>
  <c r="Y1401" i="99" s="1"/>
  <c r="AS1401" i="99" s="1"/>
  <c r="J1401" i="99"/>
  <c r="A1401" i="99"/>
  <c r="AN1400" i="99"/>
  <c r="AD1400" i="99"/>
  <c r="AC1400" i="99"/>
  <c r="AB1400" i="99"/>
  <c r="AA1400" i="99"/>
  <c r="Z1400" i="99"/>
  <c r="X1400" i="99"/>
  <c r="AR1400" i="99" s="1"/>
  <c r="W1400" i="99"/>
  <c r="AQ1400" i="99" s="1"/>
  <c r="V1400" i="99"/>
  <c r="AP1400" i="99" s="1"/>
  <c r="U1400" i="99"/>
  <c r="AO1400" i="99" s="1"/>
  <c r="T1400" i="99"/>
  <c r="O1400" i="99"/>
  <c r="J1400" i="99"/>
  <c r="J1390" i="99"/>
  <c r="J1389" i="99"/>
  <c r="AZ1328" i="99" s="1"/>
  <c r="P1388" i="99"/>
  <c r="O1388" i="99"/>
  <c r="J1388" i="99"/>
  <c r="V1387" i="99"/>
  <c r="P1387" i="99"/>
  <c r="O1387" i="99"/>
  <c r="Q1387" i="99" s="1"/>
  <c r="J1387" i="99"/>
  <c r="P1386" i="99"/>
  <c r="O1386" i="99"/>
  <c r="J1386" i="99"/>
  <c r="AD1383" i="99"/>
  <c r="AC1383" i="99"/>
  <c r="AT1383" i="99" s="1"/>
  <c r="AB1383" i="99"/>
  <c r="AA1383" i="99"/>
  <c r="X1383" i="99"/>
  <c r="AR1383" i="99" s="1"/>
  <c r="W1383" i="99"/>
  <c r="AL1383" i="99" s="1"/>
  <c r="V1383" i="99"/>
  <c r="AP1383" i="99" s="1"/>
  <c r="U1383" i="99"/>
  <c r="AJ1383" i="99" s="1"/>
  <c r="T1383" i="99"/>
  <c r="Y1383" i="99" s="1"/>
  <c r="AS1383" i="99" s="1"/>
  <c r="O1383" i="99"/>
  <c r="J1383" i="99"/>
  <c r="A1383" i="99"/>
  <c r="Z1383" i="99" s="1"/>
  <c r="AK1382" i="99"/>
  <c r="AD1382" i="99"/>
  <c r="AC1382" i="99"/>
  <c r="AT1382" i="99" s="1"/>
  <c r="AB1382" i="99"/>
  <c r="AA1382" i="99"/>
  <c r="X1382" i="99"/>
  <c r="AR1382" i="99" s="1"/>
  <c r="W1382" i="99"/>
  <c r="AL1382" i="99" s="1"/>
  <c r="V1382" i="99"/>
  <c r="AP1382" i="99" s="1"/>
  <c r="U1382" i="99"/>
  <c r="AJ1382" i="99" s="1"/>
  <c r="T1382" i="99"/>
  <c r="O1382" i="99"/>
  <c r="Y1382" i="99" s="1"/>
  <c r="AS1382" i="99" s="1"/>
  <c r="J1382" i="99"/>
  <c r="A1382" i="99"/>
  <c r="Z1382" i="99" s="1"/>
  <c r="AM1381" i="99"/>
  <c r="AD1381" i="99"/>
  <c r="AC1381" i="99"/>
  <c r="AT1381" i="99" s="1"/>
  <c r="AB1381" i="99"/>
  <c r="AA1381" i="99"/>
  <c r="X1381" i="99"/>
  <c r="AR1381" i="99" s="1"/>
  <c r="W1381" i="99"/>
  <c r="AL1381" i="99" s="1"/>
  <c r="V1381" i="99"/>
  <c r="AP1381" i="99" s="1"/>
  <c r="U1381" i="99"/>
  <c r="AJ1381" i="99" s="1"/>
  <c r="T1381" i="99"/>
  <c r="O1381" i="99"/>
  <c r="Y1381" i="99" s="1"/>
  <c r="AS1381" i="99" s="1"/>
  <c r="J1381" i="99"/>
  <c r="A1381" i="99"/>
  <c r="Z1381" i="99" s="1"/>
  <c r="AM1377" i="99"/>
  <c r="AH1377" i="99"/>
  <c r="AG1377" i="99"/>
  <c r="AF1377" i="99"/>
  <c r="AE1377" i="99"/>
  <c r="AD1377" i="99"/>
  <c r="AC1377" i="99"/>
  <c r="AT1377" i="99" s="1"/>
  <c r="AB1377" i="99"/>
  <c r="AA1377" i="99"/>
  <c r="X1377" i="99"/>
  <c r="AR1377" i="99" s="1"/>
  <c r="W1377" i="99"/>
  <c r="AL1377" i="99" s="1"/>
  <c r="V1377" i="99"/>
  <c r="AP1377" i="99" s="1"/>
  <c r="U1377" i="99"/>
  <c r="AJ1377" i="99" s="1"/>
  <c r="T1377" i="99"/>
  <c r="O1377" i="99"/>
  <c r="J1377" i="99"/>
  <c r="A1377" i="99"/>
  <c r="Z1377" i="99" s="1"/>
  <c r="AM1376" i="99"/>
  <c r="AH1376" i="99"/>
  <c r="AG1376" i="99"/>
  <c r="AF1376" i="99"/>
  <c r="AE1376" i="99"/>
  <c r="AD1376" i="99"/>
  <c r="AC1376" i="99"/>
  <c r="AT1376" i="99" s="1"/>
  <c r="AB1376" i="99"/>
  <c r="AA1376" i="99"/>
  <c r="X1376" i="99"/>
  <c r="AR1376" i="99" s="1"/>
  <c r="W1376" i="99"/>
  <c r="AL1376" i="99" s="1"/>
  <c r="V1376" i="99"/>
  <c r="AP1376" i="99" s="1"/>
  <c r="U1376" i="99"/>
  <c r="T1376" i="99"/>
  <c r="O1376" i="99"/>
  <c r="J1376" i="99"/>
  <c r="Y1376" i="99" s="1"/>
  <c r="AS1376" i="99" s="1"/>
  <c r="A1376" i="99"/>
  <c r="Z1376" i="99" s="1"/>
  <c r="AQ1375" i="99"/>
  <c r="AM1375" i="99"/>
  <c r="AL1375" i="99"/>
  <c r="AH1375" i="99"/>
  <c r="AG1375" i="99"/>
  <c r="AF1375" i="99"/>
  <c r="AE1375" i="99"/>
  <c r="AD1375" i="99"/>
  <c r="AC1375" i="99"/>
  <c r="AT1375" i="99" s="1"/>
  <c r="AB1375" i="99"/>
  <c r="AA1375" i="99"/>
  <c r="X1375" i="99"/>
  <c r="AR1375" i="99" s="1"/>
  <c r="V1375" i="99"/>
  <c r="U1375" i="99"/>
  <c r="AJ1375" i="99" s="1"/>
  <c r="T1375" i="99"/>
  <c r="O1375" i="99"/>
  <c r="J1375" i="99"/>
  <c r="Y1375" i="99" s="1"/>
  <c r="AS1375" i="99" s="1"/>
  <c r="A1375" i="99"/>
  <c r="Z1375" i="99" s="1"/>
  <c r="AD1374" i="99"/>
  <c r="AC1374" i="99"/>
  <c r="AT1374" i="99" s="1"/>
  <c r="AB1374" i="99"/>
  <c r="AA1374" i="99"/>
  <c r="X1374" i="99"/>
  <c r="W1374" i="99"/>
  <c r="AQ1374" i="99" s="1"/>
  <c r="V1374" i="99"/>
  <c r="AK1374" i="99" s="1"/>
  <c r="U1374" i="99"/>
  <c r="AO1374" i="99" s="1"/>
  <c r="T1374" i="99"/>
  <c r="O1374" i="99"/>
  <c r="J1374" i="99"/>
  <c r="A1374" i="99"/>
  <c r="Z1374" i="99" s="1"/>
  <c r="AJ1373" i="99"/>
  <c r="AD1373" i="99"/>
  <c r="AC1373" i="99"/>
  <c r="AT1373" i="99" s="1"/>
  <c r="AB1373" i="99"/>
  <c r="AA1373" i="99"/>
  <c r="X1373" i="99"/>
  <c r="AM1373" i="99" s="1"/>
  <c r="W1373" i="99"/>
  <c r="AQ1373" i="99" s="1"/>
  <c r="V1373" i="99"/>
  <c r="U1373" i="99"/>
  <c r="AO1373" i="99" s="1"/>
  <c r="T1373" i="99"/>
  <c r="O1373" i="99"/>
  <c r="J1373" i="99"/>
  <c r="Y1373" i="99" s="1"/>
  <c r="AS1373" i="99" s="1"/>
  <c r="A1373" i="99"/>
  <c r="Z1373" i="99" s="1"/>
  <c r="AR1372" i="99"/>
  <c r="AL1372" i="99"/>
  <c r="AD1372" i="99"/>
  <c r="AC1372" i="99"/>
  <c r="AB1372" i="99"/>
  <c r="AA1372" i="99"/>
  <c r="X1372" i="99"/>
  <c r="AM1372" i="99" s="1"/>
  <c r="W1372" i="99"/>
  <c r="AQ1372" i="99" s="1"/>
  <c r="V1372" i="99"/>
  <c r="AK1372" i="99" s="1"/>
  <c r="U1372" i="99"/>
  <c r="AO1372" i="99" s="1"/>
  <c r="T1372" i="99"/>
  <c r="O1372" i="99"/>
  <c r="J1372" i="99"/>
  <c r="Y1372" i="99" s="1"/>
  <c r="AS1372" i="99" s="1"/>
  <c r="AL1371" i="99"/>
  <c r="AD1371" i="99"/>
  <c r="AC1371" i="99"/>
  <c r="AB1371" i="99"/>
  <c r="AA1371" i="99"/>
  <c r="X1371" i="99"/>
  <c r="AM1371" i="99" s="1"/>
  <c r="W1371" i="99"/>
  <c r="AQ1371" i="99" s="1"/>
  <c r="V1371" i="99"/>
  <c r="AK1371" i="99" s="1"/>
  <c r="U1371" i="99"/>
  <c r="AO1371" i="99" s="1"/>
  <c r="T1371" i="99"/>
  <c r="O1371" i="99"/>
  <c r="J1371" i="99"/>
  <c r="Y1371" i="99" s="1"/>
  <c r="AS1371" i="99" s="1"/>
  <c r="AD1370" i="99"/>
  <c r="AC1370" i="99"/>
  <c r="AB1370" i="99"/>
  <c r="AA1370" i="99"/>
  <c r="X1370" i="99"/>
  <c r="W1370" i="99"/>
  <c r="AQ1370" i="99" s="1"/>
  <c r="V1370" i="99"/>
  <c r="AK1370" i="99" s="1"/>
  <c r="U1370" i="99"/>
  <c r="AO1370" i="99" s="1"/>
  <c r="T1370" i="99"/>
  <c r="O1370" i="99"/>
  <c r="J1370" i="99"/>
  <c r="AL1369" i="99"/>
  <c r="AD1369" i="99"/>
  <c r="AC1369" i="99"/>
  <c r="AB1369" i="99"/>
  <c r="AA1369" i="99"/>
  <c r="X1369" i="99"/>
  <c r="AM1369" i="99" s="1"/>
  <c r="W1369" i="99"/>
  <c r="AQ1369" i="99" s="1"/>
  <c r="V1369" i="99"/>
  <c r="AK1369" i="99" s="1"/>
  <c r="U1369" i="99"/>
  <c r="AO1369" i="99" s="1"/>
  <c r="T1369" i="99"/>
  <c r="O1369" i="99"/>
  <c r="J1369" i="99"/>
  <c r="Y1369" i="99" s="1"/>
  <c r="AS1369" i="99" s="1"/>
  <c r="AD1368" i="99"/>
  <c r="AC1368" i="99"/>
  <c r="AB1368" i="99"/>
  <c r="AA1368" i="99"/>
  <c r="X1368" i="99"/>
  <c r="AR1368" i="99" s="1"/>
  <c r="W1368" i="99"/>
  <c r="AL1368" i="99" s="1"/>
  <c r="V1368" i="99"/>
  <c r="AP1368" i="99" s="1"/>
  <c r="U1368" i="99"/>
  <c r="AJ1368" i="99" s="1"/>
  <c r="T1368" i="99"/>
  <c r="Y1368" i="99" s="1"/>
  <c r="AS1368" i="99" s="1"/>
  <c r="O1368" i="99"/>
  <c r="J1368" i="99"/>
  <c r="AM1367" i="99"/>
  <c r="AK1367" i="99"/>
  <c r="AD1367" i="99"/>
  <c r="AC1367" i="99"/>
  <c r="AB1367" i="99"/>
  <c r="AA1367" i="99"/>
  <c r="X1367" i="99"/>
  <c r="AR1367" i="99" s="1"/>
  <c r="W1367" i="99"/>
  <c r="V1367" i="99"/>
  <c r="AP1367" i="99" s="1"/>
  <c r="U1367" i="99"/>
  <c r="AJ1367" i="99" s="1"/>
  <c r="T1367" i="99"/>
  <c r="O1367" i="99"/>
  <c r="J1367" i="99"/>
  <c r="AY1366" i="99"/>
  <c r="AL1366" i="99"/>
  <c r="AD1366" i="99"/>
  <c r="AC1366" i="99"/>
  <c r="AB1366" i="99"/>
  <c r="AA1366" i="99"/>
  <c r="X1366" i="99"/>
  <c r="AM1366" i="99" s="1"/>
  <c r="W1366" i="99"/>
  <c r="AQ1366" i="99" s="1"/>
  <c r="V1366" i="99"/>
  <c r="AK1366" i="99" s="1"/>
  <c r="U1366" i="99"/>
  <c r="AO1366" i="99" s="1"/>
  <c r="T1366" i="99"/>
  <c r="O1366" i="99"/>
  <c r="J1366" i="99"/>
  <c r="AZ1365" i="99"/>
  <c r="AM1365" i="99"/>
  <c r="AD1365" i="99"/>
  <c r="AC1365" i="99"/>
  <c r="AB1365" i="99"/>
  <c r="AA1365" i="99"/>
  <c r="X1365" i="99"/>
  <c r="AR1365" i="99" s="1"/>
  <c r="W1365" i="99"/>
  <c r="AL1365" i="99" s="1"/>
  <c r="V1365" i="99"/>
  <c r="AP1365" i="99" s="1"/>
  <c r="U1365" i="99"/>
  <c r="AJ1365" i="99" s="1"/>
  <c r="T1365" i="99"/>
  <c r="O1365" i="99"/>
  <c r="Y1365" i="99" s="1"/>
  <c r="AS1365" i="99" s="1"/>
  <c r="J1365" i="99"/>
  <c r="AZ1364" i="99"/>
  <c r="AR1364" i="99"/>
  <c r="AL1364" i="99"/>
  <c r="AD1364" i="99"/>
  <c r="AC1364" i="99"/>
  <c r="AB1364" i="99"/>
  <c r="AA1364" i="99"/>
  <c r="X1364" i="99"/>
  <c r="AM1364" i="99" s="1"/>
  <c r="W1364" i="99"/>
  <c r="AQ1364" i="99" s="1"/>
  <c r="V1364" i="99"/>
  <c r="AK1364" i="99" s="1"/>
  <c r="U1364" i="99"/>
  <c r="AO1364" i="99" s="1"/>
  <c r="T1364" i="99"/>
  <c r="O1364" i="99"/>
  <c r="J1364" i="99"/>
  <c r="AD1363" i="99"/>
  <c r="AC1363" i="99"/>
  <c r="AB1363" i="99"/>
  <c r="AA1363" i="99"/>
  <c r="X1363" i="99"/>
  <c r="AM1363" i="99" s="1"/>
  <c r="W1363" i="99"/>
  <c r="AQ1363" i="99" s="1"/>
  <c r="V1363" i="99"/>
  <c r="U1363" i="99"/>
  <c r="AO1363" i="99" s="1"/>
  <c r="T1363" i="99"/>
  <c r="O1363" i="99"/>
  <c r="J1363" i="99"/>
  <c r="AL1362" i="99"/>
  <c r="AD1362" i="99"/>
  <c r="AC1362" i="99"/>
  <c r="AB1362" i="99"/>
  <c r="AA1362" i="99"/>
  <c r="X1362" i="99"/>
  <c r="AM1362" i="99" s="1"/>
  <c r="W1362" i="99"/>
  <c r="AQ1362" i="99" s="1"/>
  <c r="V1362" i="99"/>
  <c r="AK1362" i="99" s="1"/>
  <c r="U1362" i="99"/>
  <c r="AO1362" i="99" s="1"/>
  <c r="T1362" i="99"/>
  <c r="O1362" i="99"/>
  <c r="J1362" i="99"/>
  <c r="Y1362" i="99" s="1"/>
  <c r="AS1362" i="99" s="1"/>
  <c r="AL1361" i="99"/>
  <c r="AD1361" i="99"/>
  <c r="AC1361" i="99"/>
  <c r="AB1361" i="99"/>
  <c r="AA1361" i="99"/>
  <c r="X1361" i="99"/>
  <c r="AM1361" i="99" s="1"/>
  <c r="W1361" i="99"/>
  <c r="AQ1361" i="99" s="1"/>
  <c r="V1361" i="99"/>
  <c r="AK1361" i="99" s="1"/>
  <c r="U1361" i="99"/>
  <c r="AO1361" i="99" s="1"/>
  <c r="T1361" i="99"/>
  <c r="O1361" i="99"/>
  <c r="J1361" i="99"/>
  <c r="Y1361" i="99" s="1"/>
  <c r="AS1361" i="99" s="1"/>
  <c r="AL1360" i="99"/>
  <c r="AD1360" i="99"/>
  <c r="AC1360" i="99"/>
  <c r="AB1360" i="99"/>
  <c r="AA1360" i="99"/>
  <c r="X1360" i="99"/>
  <c r="AM1360" i="99" s="1"/>
  <c r="W1360" i="99"/>
  <c r="AQ1360" i="99" s="1"/>
  <c r="V1360" i="99"/>
  <c r="AK1360" i="99" s="1"/>
  <c r="U1360" i="99"/>
  <c r="AO1360" i="99" s="1"/>
  <c r="T1360" i="99"/>
  <c r="O1360" i="99"/>
  <c r="J1360" i="99"/>
  <c r="AR1359" i="99"/>
  <c r="AL1359" i="99"/>
  <c r="AD1359" i="99"/>
  <c r="AC1359" i="99"/>
  <c r="AB1359" i="99"/>
  <c r="AA1359" i="99"/>
  <c r="X1359" i="99"/>
  <c r="AM1359" i="99" s="1"/>
  <c r="W1359" i="99"/>
  <c r="AQ1359" i="99" s="1"/>
  <c r="V1359" i="99"/>
  <c r="AK1359" i="99" s="1"/>
  <c r="U1359" i="99"/>
  <c r="AO1359" i="99" s="1"/>
  <c r="T1359" i="99"/>
  <c r="O1359" i="99"/>
  <c r="J1359" i="99"/>
  <c r="AL1358" i="99"/>
  <c r="AD1358" i="99"/>
  <c r="AC1358" i="99"/>
  <c r="AB1358" i="99"/>
  <c r="AA1358" i="99"/>
  <c r="X1358" i="99"/>
  <c r="AM1358" i="99" s="1"/>
  <c r="W1358" i="99"/>
  <c r="AQ1358" i="99" s="1"/>
  <c r="V1358" i="99"/>
  <c r="AK1358" i="99" s="1"/>
  <c r="U1358" i="99"/>
  <c r="AO1358" i="99" s="1"/>
  <c r="T1358" i="99"/>
  <c r="O1358" i="99"/>
  <c r="J1358" i="99"/>
  <c r="AR1357" i="99"/>
  <c r="AL1357" i="99"/>
  <c r="AD1357" i="99"/>
  <c r="AC1357" i="99"/>
  <c r="AB1357" i="99"/>
  <c r="AA1357" i="99"/>
  <c r="X1357" i="99"/>
  <c r="AM1357" i="99" s="1"/>
  <c r="W1357" i="99"/>
  <c r="AQ1357" i="99" s="1"/>
  <c r="V1357" i="99"/>
  <c r="AK1357" i="99" s="1"/>
  <c r="U1357" i="99"/>
  <c r="AO1357" i="99" s="1"/>
  <c r="T1357" i="99"/>
  <c r="O1357" i="99"/>
  <c r="J1357" i="99"/>
  <c r="Y1357" i="99" s="1"/>
  <c r="AS1357" i="99" s="1"/>
  <c r="AD1356" i="99"/>
  <c r="AC1356" i="99"/>
  <c r="AB1356" i="99"/>
  <c r="AA1356" i="99"/>
  <c r="X1356" i="99"/>
  <c r="W1356" i="99"/>
  <c r="AQ1356" i="99" s="1"/>
  <c r="V1356" i="99"/>
  <c r="AK1356" i="99" s="1"/>
  <c r="U1356" i="99"/>
  <c r="AO1356" i="99" s="1"/>
  <c r="T1356" i="99"/>
  <c r="O1356" i="99"/>
  <c r="J1356" i="99"/>
  <c r="AL1355" i="99"/>
  <c r="AD1355" i="99"/>
  <c r="AC1355" i="99"/>
  <c r="AB1355" i="99"/>
  <c r="AA1355" i="99"/>
  <c r="X1355" i="99"/>
  <c r="AM1355" i="99" s="1"/>
  <c r="W1355" i="99"/>
  <c r="AQ1355" i="99" s="1"/>
  <c r="V1355" i="99"/>
  <c r="AK1355" i="99" s="1"/>
  <c r="U1355" i="99"/>
  <c r="AO1355" i="99" s="1"/>
  <c r="T1355" i="99"/>
  <c r="O1355" i="99"/>
  <c r="J1355" i="99"/>
  <c r="Y1355" i="99" s="1"/>
  <c r="AS1355" i="99" s="1"/>
  <c r="AR1354" i="99"/>
  <c r="AD1354" i="99"/>
  <c r="AC1354" i="99"/>
  <c r="AB1354" i="99"/>
  <c r="AA1354" i="99"/>
  <c r="X1354" i="99"/>
  <c r="AM1354" i="99" s="1"/>
  <c r="W1354" i="99"/>
  <c r="AQ1354" i="99" s="1"/>
  <c r="V1354" i="99"/>
  <c r="AK1354" i="99" s="1"/>
  <c r="U1354" i="99"/>
  <c r="AO1354" i="99" s="1"/>
  <c r="T1354" i="99"/>
  <c r="O1354" i="99"/>
  <c r="J1354" i="99"/>
  <c r="AL1353" i="99"/>
  <c r="AD1353" i="99"/>
  <c r="AC1353" i="99"/>
  <c r="AB1353" i="99"/>
  <c r="AA1353" i="99"/>
  <c r="X1353" i="99"/>
  <c r="AM1353" i="99" s="1"/>
  <c r="W1353" i="99"/>
  <c r="AQ1353" i="99" s="1"/>
  <c r="V1353" i="99"/>
  <c r="U1353" i="99"/>
  <c r="AO1353" i="99" s="1"/>
  <c r="T1353" i="99"/>
  <c r="O1353" i="99"/>
  <c r="J1353" i="99"/>
  <c r="AL1352" i="99"/>
  <c r="AD1352" i="99"/>
  <c r="AC1352" i="99"/>
  <c r="AB1352" i="99"/>
  <c r="AA1352" i="99"/>
  <c r="X1352" i="99"/>
  <c r="AM1352" i="99" s="1"/>
  <c r="W1352" i="99"/>
  <c r="AQ1352" i="99" s="1"/>
  <c r="V1352" i="99"/>
  <c r="AK1352" i="99" s="1"/>
  <c r="U1352" i="99"/>
  <c r="AO1352" i="99" s="1"/>
  <c r="T1352" i="99"/>
  <c r="O1352" i="99"/>
  <c r="J1352" i="99"/>
  <c r="Y1352" i="99" s="1"/>
  <c r="AS1352" i="99" s="1"/>
  <c r="AP1351" i="99"/>
  <c r="AD1351" i="99"/>
  <c r="AC1351" i="99"/>
  <c r="AB1351" i="99"/>
  <c r="AA1351" i="99"/>
  <c r="X1351" i="99"/>
  <c r="AM1351" i="99" s="1"/>
  <c r="W1351" i="99"/>
  <c r="AQ1351" i="99" s="1"/>
  <c r="V1351" i="99"/>
  <c r="AK1351" i="99" s="1"/>
  <c r="U1351" i="99"/>
  <c r="AO1351" i="99" s="1"/>
  <c r="T1351" i="99"/>
  <c r="O1351" i="99"/>
  <c r="J1351" i="99"/>
  <c r="AR1350" i="99"/>
  <c r="AL1350" i="99"/>
  <c r="AD1350" i="99"/>
  <c r="AC1350" i="99"/>
  <c r="AB1350" i="99"/>
  <c r="AA1350" i="99"/>
  <c r="X1350" i="99"/>
  <c r="AM1350" i="99" s="1"/>
  <c r="W1350" i="99"/>
  <c r="AQ1350" i="99" s="1"/>
  <c r="V1350" i="99"/>
  <c r="AK1350" i="99" s="1"/>
  <c r="U1350" i="99"/>
  <c r="AO1350" i="99" s="1"/>
  <c r="T1350" i="99"/>
  <c r="O1350" i="99"/>
  <c r="J1350" i="99"/>
  <c r="Y1350" i="99" s="1"/>
  <c r="AS1350" i="99" s="1"/>
  <c r="AL1349" i="99"/>
  <c r="AD1349" i="99"/>
  <c r="AC1349" i="99"/>
  <c r="AB1349" i="99"/>
  <c r="AA1349" i="99"/>
  <c r="X1349" i="99"/>
  <c r="AM1349" i="99" s="1"/>
  <c r="W1349" i="99"/>
  <c r="AQ1349" i="99" s="1"/>
  <c r="V1349" i="99"/>
  <c r="AK1349" i="99" s="1"/>
  <c r="U1349" i="99"/>
  <c r="AO1349" i="99" s="1"/>
  <c r="T1349" i="99"/>
  <c r="O1349" i="99"/>
  <c r="J1349" i="99"/>
  <c r="Y1349" i="99" s="1"/>
  <c r="AS1349" i="99" s="1"/>
  <c r="AD1348" i="99"/>
  <c r="AC1348" i="99"/>
  <c r="AB1348" i="99"/>
  <c r="AA1348" i="99"/>
  <c r="X1348" i="99"/>
  <c r="W1348" i="99"/>
  <c r="AQ1348" i="99" s="1"/>
  <c r="V1348" i="99"/>
  <c r="AK1348" i="99" s="1"/>
  <c r="U1348" i="99"/>
  <c r="AO1348" i="99" s="1"/>
  <c r="T1348" i="99"/>
  <c r="O1348" i="99"/>
  <c r="J1348" i="99"/>
  <c r="AL1347" i="99"/>
  <c r="AD1347" i="99"/>
  <c r="AC1347" i="99"/>
  <c r="AB1347" i="99"/>
  <c r="AA1347" i="99"/>
  <c r="X1347" i="99"/>
  <c r="AM1347" i="99" s="1"/>
  <c r="W1347" i="99"/>
  <c r="AQ1347" i="99" s="1"/>
  <c r="V1347" i="99"/>
  <c r="AK1347" i="99" s="1"/>
  <c r="U1347" i="99"/>
  <c r="AO1347" i="99" s="1"/>
  <c r="T1347" i="99"/>
  <c r="O1347" i="99"/>
  <c r="J1347" i="99"/>
  <c r="Y1347" i="99" s="1"/>
  <c r="AS1347" i="99" s="1"/>
  <c r="AR1346" i="99"/>
  <c r="AD1346" i="99"/>
  <c r="AC1346" i="99"/>
  <c r="AB1346" i="99"/>
  <c r="AA1346" i="99"/>
  <c r="X1346" i="99"/>
  <c r="AM1346" i="99" s="1"/>
  <c r="W1346" i="99"/>
  <c r="AQ1346" i="99" s="1"/>
  <c r="V1346" i="99"/>
  <c r="AK1346" i="99" s="1"/>
  <c r="U1346" i="99"/>
  <c r="AO1346" i="99" s="1"/>
  <c r="T1346" i="99"/>
  <c r="O1346" i="99"/>
  <c r="J1346" i="99"/>
  <c r="AL1345" i="99"/>
  <c r="AD1345" i="99"/>
  <c r="AC1345" i="99"/>
  <c r="AB1345" i="99"/>
  <c r="AA1345" i="99"/>
  <c r="X1345" i="99"/>
  <c r="AM1345" i="99" s="1"/>
  <c r="W1345" i="99"/>
  <c r="AQ1345" i="99" s="1"/>
  <c r="V1345" i="99"/>
  <c r="U1345" i="99"/>
  <c r="AO1345" i="99" s="1"/>
  <c r="T1345" i="99"/>
  <c r="O1345" i="99"/>
  <c r="J1345" i="99"/>
  <c r="AR1344" i="99"/>
  <c r="AD1344" i="99"/>
  <c r="AC1344" i="99"/>
  <c r="AB1344" i="99"/>
  <c r="AA1344" i="99"/>
  <c r="X1344" i="99"/>
  <c r="AM1344" i="99" s="1"/>
  <c r="W1344" i="99"/>
  <c r="AQ1344" i="99" s="1"/>
  <c r="V1344" i="99"/>
  <c r="AP1344" i="99" s="1"/>
  <c r="U1344" i="99"/>
  <c r="AO1344" i="99" s="1"/>
  <c r="T1344" i="99"/>
  <c r="O1344" i="99"/>
  <c r="J1344" i="99"/>
  <c r="AD1343" i="99"/>
  <c r="AC1343" i="99"/>
  <c r="AB1343" i="99"/>
  <c r="AA1343" i="99"/>
  <c r="Y1343" i="99"/>
  <c r="AS1343" i="99" s="1"/>
  <c r="X1343" i="99"/>
  <c r="AM1343" i="99" s="1"/>
  <c r="W1343" i="99"/>
  <c r="AQ1343" i="99" s="1"/>
  <c r="V1343" i="99"/>
  <c r="AP1343" i="99" s="1"/>
  <c r="U1343" i="99"/>
  <c r="T1343" i="99"/>
  <c r="O1343" i="99"/>
  <c r="J1343" i="99"/>
  <c r="AR1342" i="99"/>
  <c r="AK1342" i="99"/>
  <c r="AD1342" i="99"/>
  <c r="AC1342" i="99"/>
  <c r="AB1342" i="99"/>
  <c r="AA1342" i="99"/>
  <c r="X1342" i="99"/>
  <c r="AM1342" i="99" s="1"/>
  <c r="W1342" i="99"/>
  <c r="AQ1342" i="99" s="1"/>
  <c r="V1342" i="99"/>
  <c r="AP1342" i="99" s="1"/>
  <c r="U1342" i="99"/>
  <c r="AO1342" i="99" s="1"/>
  <c r="T1342" i="99"/>
  <c r="O1342" i="99"/>
  <c r="Y1342" i="99" s="1"/>
  <c r="AS1342" i="99" s="1"/>
  <c r="J1342" i="99"/>
  <c r="AD1341" i="99"/>
  <c r="AC1341" i="99"/>
  <c r="AB1341" i="99"/>
  <c r="AA1341" i="99"/>
  <c r="X1341" i="99"/>
  <c r="W1341" i="99"/>
  <c r="AQ1341" i="99" s="1"/>
  <c r="V1341" i="99"/>
  <c r="AP1341" i="99" s="1"/>
  <c r="U1341" i="99"/>
  <c r="AO1341" i="99" s="1"/>
  <c r="T1341" i="99"/>
  <c r="O1341" i="99"/>
  <c r="J1341" i="99"/>
  <c r="Y1341" i="99" s="1"/>
  <c r="AS1341" i="99" s="1"/>
  <c r="AQ1340" i="99"/>
  <c r="AD1340" i="99"/>
  <c r="AC1340" i="99"/>
  <c r="AB1340" i="99"/>
  <c r="AA1340" i="99"/>
  <c r="X1340" i="99"/>
  <c r="W1340" i="99"/>
  <c r="V1340" i="99"/>
  <c r="U1340" i="99"/>
  <c r="AJ1340" i="99" s="1"/>
  <c r="T1340" i="99"/>
  <c r="O1340" i="99"/>
  <c r="J1340" i="99"/>
  <c r="AO1339" i="99"/>
  <c r="AD1339" i="99"/>
  <c r="AC1339" i="99"/>
  <c r="AB1339" i="99"/>
  <c r="AA1339" i="99"/>
  <c r="X1339" i="99"/>
  <c r="W1339" i="99"/>
  <c r="AQ1339" i="99" s="1"/>
  <c r="V1339" i="99"/>
  <c r="AP1339" i="99" s="1"/>
  <c r="U1339" i="99"/>
  <c r="AJ1339" i="99" s="1"/>
  <c r="T1339" i="99"/>
  <c r="O1339" i="99"/>
  <c r="J1339" i="99"/>
  <c r="AM1338" i="99"/>
  <c r="AD1338" i="99"/>
  <c r="AC1338" i="99"/>
  <c r="AB1338" i="99"/>
  <c r="AA1338" i="99"/>
  <c r="X1338" i="99"/>
  <c r="AR1338" i="99" s="1"/>
  <c r="W1338" i="99"/>
  <c r="AQ1338" i="99" s="1"/>
  <c r="V1338" i="99"/>
  <c r="U1338" i="99"/>
  <c r="AO1338" i="99" s="1"/>
  <c r="T1338" i="99"/>
  <c r="O1338" i="99"/>
  <c r="J1338" i="99"/>
  <c r="Y1338" i="99" s="1"/>
  <c r="AS1338" i="99" s="1"/>
  <c r="AR1337" i="99"/>
  <c r="AK1337" i="99"/>
  <c r="AD1337" i="99"/>
  <c r="AC1337" i="99"/>
  <c r="AB1337" i="99"/>
  <c r="AA1337" i="99"/>
  <c r="X1337" i="99"/>
  <c r="AM1337" i="99" s="1"/>
  <c r="W1337" i="99"/>
  <c r="AQ1337" i="99" s="1"/>
  <c r="V1337" i="99"/>
  <c r="AP1337" i="99" s="1"/>
  <c r="U1337" i="99"/>
  <c r="AO1337" i="99" s="1"/>
  <c r="T1337" i="99"/>
  <c r="O1337" i="99"/>
  <c r="Y1337" i="99" s="1"/>
  <c r="AS1337" i="99" s="1"/>
  <c r="J1337" i="99"/>
  <c r="AK1336" i="99"/>
  <c r="AD1336" i="99"/>
  <c r="AC1336" i="99"/>
  <c r="AB1336" i="99"/>
  <c r="AA1336" i="99"/>
  <c r="X1336" i="99"/>
  <c r="AM1336" i="99" s="1"/>
  <c r="W1336" i="99"/>
  <c r="AQ1336" i="99" s="1"/>
  <c r="V1336" i="99"/>
  <c r="AP1336" i="99" s="1"/>
  <c r="U1336" i="99"/>
  <c r="T1336" i="99"/>
  <c r="O1336" i="99"/>
  <c r="J1336" i="99"/>
  <c r="Y1336" i="99" s="1"/>
  <c r="AS1336" i="99" s="1"/>
  <c r="AO1335" i="99"/>
  <c r="AM1335" i="99"/>
  <c r="AJ1335" i="99"/>
  <c r="AD1335" i="99"/>
  <c r="AC1335" i="99"/>
  <c r="AB1335" i="99"/>
  <c r="AA1335" i="99"/>
  <c r="X1335" i="99"/>
  <c r="AR1335" i="99" s="1"/>
  <c r="W1335" i="99"/>
  <c r="AQ1335" i="99" s="1"/>
  <c r="V1335" i="99"/>
  <c r="T1335" i="99"/>
  <c r="O1335" i="99"/>
  <c r="J1335" i="99"/>
  <c r="AO1334" i="99"/>
  <c r="AD1334" i="99"/>
  <c r="AC1334" i="99"/>
  <c r="AB1334" i="99"/>
  <c r="AA1334" i="99"/>
  <c r="X1334" i="99"/>
  <c r="AR1334" i="99" s="1"/>
  <c r="W1334" i="99"/>
  <c r="AQ1334" i="99" s="1"/>
  <c r="V1334" i="99"/>
  <c r="U1334" i="99"/>
  <c r="AJ1334" i="99" s="1"/>
  <c r="T1334" i="99"/>
  <c r="O1334" i="99"/>
  <c r="J1334" i="99"/>
  <c r="AN1333" i="99"/>
  <c r="AD1333" i="99"/>
  <c r="AC1333" i="99"/>
  <c r="AB1333" i="99"/>
  <c r="AA1333" i="99"/>
  <c r="X1333" i="99"/>
  <c r="AR1333" i="99" s="1"/>
  <c r="W1333" i="99"/>
  <c r="AQ1333" i="99" s="1"/>
  <c r="V1333" i="99"/>
  <c r="AP1333" i="99" s="1"/>
  <c r="U1333" i="99"/>
  <c r="AO1333" i="99" s="1"/>
  <c r="T1333" i="99"/>
  <c r="O1333" i="99"/>
  <c r="J1333" i="99"/>
  <c r="AN1332" i="99"/>
  <c r="AD1332" i="99"/>
  <c r="AC1332" i="99"/>
  <c r="AB1332" i="99"/>
  <c r="AA1332" i="99"/>
  <c r="X1332" i="99"/>
  <c r="AR1332" i="99" s="1"/>
  <c r="W1332" i="99"/>
  <c r="AQ1332" i="99" s="1"/>
  <c r="V1332" i="99"/>
  <c r="AP1332" i="99" s="1"/>
  <c r="U1332" i="99"/>
  <c r="AO1332" i="99" s="1"/>
  <c r="AT1332" i="99" s="1"/>
  <c r="T1332" i="99"/>
  <c r="O1332" i="99"/>
  <c r="J1332" i="99"/>
  <c r="Y1332" i="99" s="1"/>
  <c r="AS1332" i="99" s="1"/>
  <c r="AS1331" i="99"/>
  <c r="AN1331" i="99"/>
  <c r="AD1331" i="99"/>
  <c r="AC1331" i="99"/>
  <c r="AB1331" i="99"/>
  <c r="AA1331" i="99"/>
  <c r="X1331" i="99"/>
  <c r="AR1331" i="99" s="1"/>
  <c r="W1331" i="99"/>
  <c r="AQ1331" i="99" s="1"/>
  <c r="V1331" i="99"/>
  <c r="AP1331" i="99" s="1"/>
  <c r="U1331" i="99"/>
  <c r="AO1331" i="99" s="1"/>
  <c r="T1331" i="99"/>
  <c r="O1331" i="99"/>
  <c r="Y1331" i="99" s="1"/>
  <c r="J1331" i="99"/>
  <c r="AN1330" i="99"/>
  <c r="AD1330" i="99"/>
  <c r="AC1330" i="99"/>
  <c r="AB1330" i="99"/>
  <c r="AA1330" i="99"/>
  <c r="X1330" i="99"/>
  <c r="AR1330" i="99" s="1"/>
  <c r="W1330" i="99"/>
  <c r="AQ1330" i="99" s="1"/>
  <c r="V1330" i="99"/>
  <c r="AP1330" i="99" s="1"/>
  <c r="U1330" i="99"/>
  <c r="AO1330" i="99" s="1"/>
  <c r="T1330" i="99"/>
  <c r="O1330" i="99"/>
  <c r="J1330" i="99"/>
  <c r="AZ1329" i="99"/>
  <c r="AU1329" i="99"/>
  <c r="AN1329" i="99"/>
  <c r="AD1329" i="99"/>
  <c r="AC1329" i="99"/>
  <c r="AB1329" i="99"/>
  <c r="AA1329" i="99"/>
  <c r="X1329" i="99"/>
  <c r="AR1329" i="99" s="1"/>
  <c r="W1329" i="99"/>
  <c r="AQ1329" i="99" s="1"/>
  <c r="V1329" i="99"/>
  <c r="AP1329" i="99" s="1"/>
  <c r="U1329" i="99"/>
  <c r="AO1329" i="99" s="1"/>
  <c r="T1329" i="99"/>
  <c r="O1329" i="99"/>
  <c r="J1329" i="99"/>
  <c r="AU1328" i="99"/>
  <c r="AN1328" i="99"/>
  <c r="AD1328" i="99"/>
  <c r="AC1328" i="99"/>
  <c r="AB1328" i="99"/>
  <c r="AA1328" i="99"/>
  <c r="X1328" i="99"/>
  <c r="AR1328" i="99" s="1"/>
  <c r="W1328" i="99"/>
  <c r="AQ1328" i="99" s="1"/>
  <c r="V1328" i="99"/>
  <c r="AP1328" i="99" s="1"/>
  <c r="U1328" i="99"/>
  <c r="AO1328" i="99" s="1"/>
  <c r="T1328" i="99"/>
  <c r="O1328" i="99"/>
  <c r="J1328" i="99"/>
  <c r="AV1327" i="99"/>
  <c r="AV1362" i="99" s="1"/>
  <c r="AZ1362" i="99" s="1"/>
  <c r="AN1327" i="99"/>
  <c r="AD1327" i="99"/>
  <c r="AC1327" i="99"/>
  <c r="AB1327" i="99"/>
  <c r="AA1327" i="99"/>
  <c r="X1327" i="99"/>
  <c r="AR1327" i="99" s="1"/>
  <c r="W1327" i="99"/>
  <c r="AQ1327" i="99" s="1"/>
  <c r="V1327" i="99"/>
  <c r="AP1327" i="99" s="1"/>
  <c r="U1327" i="99"/>
  <c r="AO1327" i="99" s="1"/>
  <c r="T1327" i="99"/>
  <c r="O1327" i="99"/>
  <c r="J1327" i="99"/>
  <c r="AV1326" i="99"/>
  <c r="AN1326" i="99"/>
  <c r="AD1326" i="99"/>
  <c r="AC1326" i="99"/>
  <c r="AB1326" i="99"/>
  <c r="AA1326" i="99"/>
  <c r="X1326" i="99"/>
  <c r="AR1326" i="99" s="1"/>
  <c r="W1326" i="99"/>
  <c r="AQ1326" i="99" s="1"/>
  <c r="V1326" i="99"/>
  <c r="AP1326" i="99" s="1"/>
  <c r="U1326" i="99"/>
  <c r="AO1326" i="99" s="1"/>
  <c r="T1326" i="99"/>
  <c r="O1326" i="99"/>
  <c r="J1326" i="99"/>
  <c r="AX1325" i="99"/>
  <c r="AZ1325" i="99" s="1"/>
  <c r="AV1325" i="99"/>
  <c r="AV1360" i="99" s="1"/>
  <c r="AZ1360" i="99" s="1"/>
  <c r="AN1325" i="99"/>
  <c r="AD1325" i="99"/>
  <c r="AC1325" i="99"/>
  <c r="AB1325" i="99"/>
  <c r="AA1325" i="99"/>
  <c r="X1325" i="99"/>
  <c r="AR1325" i="99" s="1"/>
  <c r="W1325" i="99"/>
  <c r="AQ1325" i="99" s="1"/>
  <c r="V1325" i="99"/>
  <c r="AP1325" i="99" s="1"/>
  <c r="U1325" i="99"/>
  <c r="AO1325" i="99" s="1"/>
  <c r="T1325" i="99"/>
  <c r="O1325" i="99"/>
  <c r="J1325" i="99"/>
  <c r="Y1325" i="99" s="1"/>
  <c r="AS1325" i="99" s="1"/>
  <c r="AP1324" i="99"/>
  <c r="AN1324" i="99"/>
  <c r="AD1324" i="99"/>
  <c r="AC1324" i="99"/>
  <c r="AB1324" i="99"/>
  <c r="AA1324" i="99"/>
  <c r="X1324" i="99"/>
  <c r="AR1324" i="99" s="1"/>
  <c r="W1324" i="99"/>
  <c r="AQ1324" i="99" s="1"/>
  <c r="U1324" i="99"/>
  <c r="AO1324" i="99" s="1"/>
  <c r="T1324" i="99"/>
  <c r="O1324" i="99"/>
  <c r="J1324" i="99"/>
  <c r="AV1323" i="99"/>
  <c r="AV1358" i="99" s="1"/>
  <c r="AZ1358" i="99" s="1"/>
  <c r="AN1323" i="99"/>
  <c r="AD1323" i="99"/>
  <c r="AC1323" i="99"/>
  <c r="AB1323" i="99"/>
  <c r="AA1323" i="99"/>
  <c r="X1323" i="99"/>
  <c r="AR1323" i="99" s="1"/>
  <c r="W1323" i="99"/>
  <c r="AQ1323" i="99" s="1"/>
  <c r="V1323" i="99"/>
  <c r="AP1323" i="99" s="1"/>
  <c r="U1323" i="99"/>
  <c r="AO1323" i="99" s="1"/>
  <c r="T1323" i="99"/>
  <c r="O1323" i="99"/>
  <c r="J1323" i="99"/>
  <c r="Y1323" i="99" s="1"/>
  <c r="AS1323" i="99" s="1"/>
  <c r="AZ1322" i="99"/>
  <c r="AV1322" i="99"/>
  <c r="AV1357" i="99" s="1"/>
  <c r="AZ1357" i="99" s="1"/>
  <c r="AN1322" i="99"/>
  <c r="AD1322" i="99"/>
  <c r="AC1322" i="99"/>
  <c r="AB1322" i="99"/>
  <c r="AA1322" i="99"/>
  <c r="X1322" i="99"/>
  <c r="AR1322" i="99" s="1"/>
  <c r="W1322" i="99"/>
  <c r="AQ1322" i="99" s="1"/>
  <c r="V1322" i="99"/>
  <c r="AP1322" i="99" s="1"/>
  <c r="U1322" i="99"/>
  <c r="AO1322" i="99" s="1"/>
  <c r="T1322" i="99"/>
  <c r="O1322" i="99"/>
  <c r="J1322" i="99"/>
  <c r="AX1321" i="99"/>
  <c r="AV1321" i="99"/>
  <c r="AN1321" i="99"/>
  <c r="AD1321" i="99"/>
  <c r="AC1321" i="99"/>
  <c r="AB1321" i="99"/>
  <c r="AA1321" i="99"/>
  <c r="X1321" i="99"/>
  <c r="AR1321" i="99" s="1"/>
  <c r="W1321" i="99"/>
  <c r="AQ1321" i="99" s="1"/>
  <c r="V1321" i="99"/>
  <c r="AP1321" i="99" s="1"/>
  <c r="U1321" i="99"/>
  <c r="AO1321" i="99" s="1"/>
  <c r="T1321" i="99"/>
  <c r="O1321" i="99"/>
  <c r="J1321" i="99"/>
  <c r="AN1320" i="99"/>
  <c r="AD1320" i="99"/>
  <c r="AC1320" i="99"/>
  <c r="AB1320" i="99"/>
  <c r="AA1320" i="99"/>
  <c r="X1320" i="99"/>
  <c r="AR1320" i="99" s="1"/>
  <c r="W1320" i="99"/>
  <c r="AQ1320" i="99" s="1"/>
  <c r="V1320" i="99"/>
  <c r="AP1320" i="99" s="1"/>
  <c r="U1320" i="99"/>
  <c r="AO1320" i="99" s="1"/>
  <c r="T1320" i="99"/>
  <c r="Y1320" i="99" s="1"/>
  <c r="AS1320" i="99" s="1"/>
  <c r="O1320" i="99"/>
  <c r="J1320" i="99"/>
  <c r="AN1319" i="99"/>
  <c r="AD1319" i="99"/>
  <c r="AC1319" i="99"/>
  <c r="AB1319" i="99"/>
  <c r="AA1319" i="99"/>
  <c r="X1319" i="99"/>
  <c r="AR1319" i="99" s="1"/>
  <c r="W1319" i="99"/>
  <c r="AQ1319" i="99" s="1"/>
  <c r="V1319" i="99"/>
  <c r="AP1319" i="99" s="1"/>
  <c r="U1319" i="99"/>
  <c r="AO1319" i="99" s="1"/>
  <c r="T1319" i="99"/>
  <c r="O1319" i="99"/>
  <c r="J1319" i="99"/>
  <c r="A1319" i="99"/>
  <c r="Z1319" i="99" s="1"/>
  <c r="AN1318" i="99"/>
  <c r="AD1318" i="99"/>
  <c r="AC1318" i="99"/>
  <c r="AB1318" i="99"/>
  <c r="AA1318" i="99"/>
  <c r="Z1318" i="99"/>
  <c r="Y1318" i="99"/>
  <c r="X1318" i="99"/>
  <c r="AR1318" i="99" s="1"/>
  <c r="W1318" i="99"/>
  <c r="AQ1318" i="99" s="1"/>
  <c r="V1318" i="99"/>
  <c r="AP1318" i="99" s="1"/>
  <c r="U1318" i="99"/>
  <c r="AO1318" i="99" s="1"/>
  <c r="T1318" i="99"/>
  <c r="O1318" i="99"/>
  <c r="J1318" i="99"/>
  <c r="J1308" i="99"/>
  <c r="J1307" i="99"/>
  <c r="P1306" i="99"/>
  <c r="O1306" i="99"/>
  <c r="J1306" i="99"/>
  <c r="Q1306" i="99" s="1"/>
  <c r="V1305" i="99"/>
  <c r="P1305" i="99"/>
  <c r="O1305" i="99"/>
  <c r="J1305" i="99"/>
  <c r="P1304" i="99"/>
  <c r="O1304" i="99"/>
  <c r="J1304" i="99"/>
  <c r="Q1304" i="99" s="1"/>
  <c r="F1303" i="99"/>
  <c r="AK1301" i="99"/>
  <c r="AD1301" i="99"/>
  <c r="AC1301" i="99"/>
  <c r="AT1301" i="99" s="1"/>
  <c r="AB1301" i="99"/>
  <c r="AA1301" i="99"/>
  <c r="X1301" i="99"/>
  <c r="W1301" i="99"/>
  <c r="AL1301" i="99" s="1"/>
  <c r="V1301" i="99"/>
  <c r="AP1301" i="99" s="1"/>
  <c r="U1301" i="99"/>
  <c r="AJ1301" i="99" s="1"/>
  <c r="T1301" i="99"/>
  <c r="O1301" i="99"/>
  <c r="J1301" i="99"/>
  <c r="A1301" i="99"/>
  <c r="Z1301" i="99" s="1"/>
  <c r="AD1300" i="99"/>
  <c r="AC1300" i="99"/>
  <c r="AT1300" i="99" s="1"/>
  <c r="AB1300" i="99"/>
  <c r="AA1300" i="99"/>
  <c r="X1300" i="99"/>
  <c r="W1300" i="99"/>
  <c r="AL1300" i="99" s="1"/>
  <c r="V1300" i="99"/>
  <c r="AP1300" i="99" s="1"/>
  <c r="U1300" i="99"/>
  <c r="AJ1300" i="99" s="1"/>
  <c r="T1300" i="99"/>
  <c r="Y1300" i="99" s="1"/>
  <c r="AS1300" i="99" s="1"/>
  <c r="O1300" i="99"/>
  <c r="J1300" i="99"/>
  <c r="A1300" i="99"/>
  <c r="Z1300" i="99" s="1"/>
  <c r="AQ1299" i="99"/>
  <c r="AK1299" i="99"/>
  <c r="AD1299" i="99"/>
  <c r="AC1299" i="99"/>
  <c r="AT1299" i="99" s="1"/>
  <c r="AB1299" i="99"/>
  <c r="AA1299" i="99"/>
  <c r="X1299" i="99"/>
  <c r="W1299" i="99"/>
  <c r="AL1299" i="99" s="1"/>
  <c r="V1299" i="99"/>
  <c r="AP1299" i="99" s="1"/>
  <c r="U1299" i="99"/>
  <c r="AJ1299" i="99" s="1"/>
  <c r="T1299" i="99"/>
  <c r="O1299" i="99"/>
  <c r="Y1299" i="99" s="1"/>
  <c r="AS1299" i="99" s="1"/>
  <c r="J1299" i="99"/>
  <c r="A1299" i="99"/>
  <c r="Z1299" i="99" s="1"/>
  <c r="AO1295" i="99"/>
  <c r="AH1295" i="99"/>
  <c r="AG1295" i="99"/>
  <c r="AF1295" i="99"/>
  <c r="AE1295" i="99"/>
  <c r="AD1295" i="99"/>
  <c r="AC1295" i="99"/>
  <c r="AT1295" i="99" s="1"/>
  <c r="AB1295" i="99"/>
  <c r="AA1295" i="99"/>
  <c r="X1295" i="99"/>
  <c r="AR1295" i="99" s="1"/>
  <c r="W1295" i="99"/>
  <c r="AL1295" i="99" s="1"/>
  <c r="V1295" i="99"/>
  <c r="AP1295" i="99" s="1"/>
  <c r="U1295" i="99"/>
  <c r="AJ1295" i="99" s="1"/>
  <c r="T1295" i="99"/>
  <c r="O1295" i="99"/>
  <c r="J1295" i="99"/>
  <c r="A1295" i="99"/>
  <c r="Z1295" i="99" s="1"/>
  <c r="AQ1294" i="99"/>
  <c r="AM1294" i="99"/>
  <c r="AH1294" i="99"/>
  <c r="AG1294" i="99"/>
  <c r="AF1294" i="99"/>
  <c r="AE1294" i="99"/>
  <c r="AD1294" i="99"/>
  <c r="AC1294" i="99"/>
  <c r="AT1294" i="99" s="1"/>
  <c r="AB1294" i="99"/>
  <c r="AA1294" i="99"/>
  <c r="X1294" i="99"/>
  <c r="AR1294" i="99" s="1"/>
  <c r="W1294" i="99"/>
  <c r="AL1294" i="99" s="1"/>
  <c r="V1294" i="99"/>
  <c r="U1294" i="99"/>
  <c r="AJ1294" i="99" s="1"/>
  <c r="T1294" i="99"/>
  <c r="O1294" i="99"/>
  <c r="J1294" i="99"/>
  <c r="A1294" i="99"/>
  <c r="Z1294" i="99" s="1"/>
  <c r="AQ1293" i="99"/>
  <c r="AO1293" i="99"/>
  <c r="AM1293" i="99"/>
  <c r="AL1293" i="99"/>
  <c r="AH1293" i="99"/>
  <c r="AG1293" i="99"/>
  <c r="AF1293" i="99"/>
  <c r="AE1293" i="99"/>
  <c r="AD1293" i="99"/>
  <c r="AC1293" i="99"/>
  <c r="AT1293" i="99" s="1"/>
  <c r="AB1293" i="99"/>
  <c r="AA1293" i="99"/>
  <c r="X1293" i="99"/>
  <c r="AR1293" i="99" s="1"/>
  <c r="V1293" i="99"/>
  <c r="U1293" i="99"/>
  <c r="AJ1293" i="99" s="1"/>
  <c r="T1293" i="99"/>
  <c r="O1293" i="99"/>
  <c r="J1293" i="99"/>
  <c r="A1293" i="99"/>
  <c r="Z1293" i="99" s="1"/>
  <c r="AJ1292" i="99"/>
  <c r="AD1292" i="99"/>
  <c r="AC1292" i="99"/>
  <c r="AT1292" i="99" s="1"/>
  <c r="AB1292" i="99"/>
  <c r="AA1292" i="99"/>
  <c r="X1292" i="99"/>
  <c r="AM1292" i="99" s="1"/>
  <c r="W1292" i="99"/>
  <c r="AQ1292" i="99" s="1"/>
  <c r="V1292" i="99"/>
  <c r="U1292" i="99"/>
  <c r="AO1292" i="99" s="1"/>
  <c r="T1292" i="99"/>
  <c r="O1292" i="99"/>
  <c r="J1292" i="99"/>
  <c r="A1292" i="99"/>
  <c r="Z1292" i="99" s="1"/>
  <c r="AT1291" i="99"/>
  <c r="AD1291" i="99"/>
  <c r="AC1291" i="99"/>
  <c r="AB1291" i="99"/>
  <c r="AA1291" i="99"/>
  <c r="X1291" i="99"/>
  <c r="AM1291" i="99" s="1"/>
  <c r="W1291" i="99"/>
  <c r="AQ1291" i="99" s="1"/>
  <c r="V1291" i="99"/>
  <c r="AK1291" i="99" s="1"/>
  <c r="U1291" i="99"/>
  <c r="T1291" i="99"/>
  <c r="O1291" i="99"/>
  <c r="J1291" i="99"/>
  <c r="A1291" i="99"/>
  <c r="Z1291" i="99" s="1"/>
  <c r="AP1290" i="99"/>
  <c r="AD1290" i="99"/>
  <c r="AC1290" i="99"/>
  <c r="AB1290" i="99"/>
  <c r="AA1290" i="99"/>
  <c r="X1290" i="99"/>
  <c r="AM1290" i="99" s="1"/>
  <c r="W1290" i="99"/>
  <c r="V1290" i="99"/>
  <c r="AK1290" i="99" s="1"/>
  <c r="U1290" i="99"/>
  <c r="AO1290" i="99" s="1"/>
  <c r="T1290" i="99"/>
  <c r="O1290" i="99"/>
  <c r="J1290" i="99"/>
  <c r="AR1289" i="99"/>
  <c r="AL1289" i="99"/>
  <c r="AD1289" i="99"/>
  <c r="AC1289" i="99"/>
  <c r="AB1289" i="99"/>
  <c r="AA1289" i="99"/>
  <c r="X1289" i="99"/>
  <c r="AM1289" i="99" s="1"/>
  <c r="W1289" i="99"/>
  <c r="AQ1289" i="99" s="1"/>
  <c r="V1289" i="99"/>
  <c r="AK1289" i="99" s="1"/>
  <c r="U1289" i="99"/>
  <c r="AO1289" i="99" s="1"/>
  <c r="T1289" i="99"/>
  <c r="O1289" i="99"/>
  <c r="J1289" i="99"/>
  <c r="Y1289" i="99" s="1"/>
  <c r="AS1289" i="99" s="1"/>
  <c r="AL1288" i="99"/>
  <c r="AD1288" i="99"/>
  <c r="AC1288" i="99"/>
  <c r="AB1288" i="99"/>
  <c r="AA1288" i="99"/>
  <c r="X1288" i="99"/>
  <c r="AM1288" i="99" s="1"/>
  <c r="W1288" i="99"/>
  <c r="AQ1288" i="99" s="1"/>
  <c r="V1288" i="99"/>
  <c r="AK1288" i="99" s="1"/>
  <c r="U1288" i="99"/>
  <c r="AO1288" i="99" s="1"/>
  <c r="T1288" i="99"/>
  <c r="O1288" i="99"/>
  <c r="J1288" i="99"/>
  <c r="Y1288" i="99" s="1"/>
  <c r="AS1288" i="99" s="1"/>
  <c r="AD1287" i="99"/>
  <c r="AC1287" i="99"/>
  <c r="AB1287" i="99"/>
  <c r="AA1287" i="99"/>
  <c r="X1287" i="99"/>
  <c r="W1287" i="99"/>
  <c r="V1287" i="99"/>
  <c r="AK1287" i="99" s="1"/>
  <c r="U1287" i="99"/>
  <c r="AO1287" i="99" s="1"/>
  <c r="T1287" i="99"/>
  <c r="O1287" i="99"/>
  <c r="J1287" i="99"/>
  <c r="AM1286" i="99"/>
  <c r="AD1286" i="99"/>
  <c r="AC1286" i="99"/>
  <c r="AB1286" i="99"/>
  <c r="AA1286" i="99"/>
  <c r="X1286" i="99"/>
  <c r="AR1286" i="99" s="1"/>
  <c r="W1286" i="99"/>
  <c r="AL1286" i="99" s="1"/>
  <c r="V1286" i="99"/>
  <c r="AP1286" i="99" s="1"/>
  <c r="U1286" i="99"/>
  <c r="AJ1286" i="99" s="1"/>
  <c r="T1286" i="99"/>
  <c r="O1286" i="99"/>
  <c r="J1286" i="99"/>
  <c r="AS1285" i="99"/>
  <c r="AD1285" i="99"/>
  <c r="AC1285" i="99"/>
  <c r="AB1285" i="99"/>
  <c r="AA1285" i="99"/>
  <c r="Y1285" i="99"/>
  <c r="X1285" i="99"/>
  <c r="W1285" i="99"/>
  <c r="AL1285" i="99" s="1"/>
  <c r="V1285" i="99"/>
  <c r="AP1285" i="99" s="1"/>
  <c r="U1285" i="99"/>
  <c r="AJ1285" i="99" s="1"/>
  <c r="T1285" i="99"/>
  <c r="O1285" i="99"/>
  <c r="J1285" i="99"/>
  <c r="AY1284" i="99"/>
  <c r="AD1284" i="99"/>
  <c r="AC1284" i="99"/>
  <c r="AB1284" i="99"/>
  <c r="AA1284" i="99"/>
  <c r="X1284" i="99"/>
  <c r="W1284" i="99"/>
  <c r="AQ1284" i="99" s="1"/>
  <c r="V1284" i="99"/>
  <c r="AK1284" i="99" s="1"/>
  <c r="U1284" i="99"/>
  <c r="AO1284" i="99" s="1"/>
  <c r="T1284" i="99"/>
  <c r="O1284" i="99"/>
  <c r="J1284" i="99"/>
  <c r="AZ1283" i="99"/>
  <c r="AM1283" i="99"/>
  <c r="AD1283" i="99"/>
  <c r="AC1283" i="99"/>
  <c r="AB1283" i="99"/>
  <c r="AA1283" i="99"/>
  <c r="X1283" i="99"/>
  <c r="AR1283" i="99" s="1"/>
  <c r="W1283" i="99"/>
  <c r="V1283" i="99"/>
  <c r="AP1283" i="99" s="1"/>
  <c r="U1283" i="99"/>
  <c r="AJ1283" i="99" s="1"/>
  <c r="T1283" i="99"/>
  <c r="O1283" i="99"/>
  <c r="J1283" i="99"/>
  <c r="AZ1282" i="99"/>
  <c r="AL1282" i="99"/>
  <c r="AD1282" i="99"/>
  <c r="AC1282" i="99"/>
  <c r="AB1282" i="99"/>
  <c r="AA1282" i="99"/>
  <c r="X1282" i="99"/>
  <c r="AM1282" i="99" s="1"/>
  <c r="W1282" i="99"/>
  <c r="AQ1282" i="99" s="1"/>
  <c r="V1282" i="99"/>
  <c r="U1282" i="99"/>
  <c r="AO1282" i="99" s="1"/>
  <c r="T1282" i="99"/>
  <c r="O1282" i="99"/>
  <c r="J1282" i="99"/>
  <c r="AL1281" i="99"/>
  <c r="AD1281" i="99"/>
  <c r="AC1281" i="99"/>
  <c r="AB1281" i="99"/>
  <c r="AA1281" i="99"/>
  <c r="X1281" i="99"/>
  <c r="AM1281" i="99" s="1"/>
  <c r="W1281" i="99"/>
  <c r="AQ1281" i="99" s="1"/>
  <c r="V1281" i="99"/>
  <c r="AK1281" i="99" s="1"/>
  <c r="U1281" i="99"/>
  <c r="AO1281" i="99" s="1"/>
  <c r="T1281" i="99"/>
  <c r="O1281" i="99"/>
  <c r="J1281" i="99"/>
  <c r="AL1280" i="99"/>
  <c r="AD1280" i="99"/>
  <c r="AC1280" i="99"/>
  <c r="AB1280" i="99"/>
  <c r="AA1280" i="99"/>
  <c r="X1280" i="99"/>
  <c r="W1280" i="99"/>
  <c r="AQ1280" i="99" s="1"/>
  <c r="V1280" i="99"/>
  <c r="AK1280" i="99" s="1"/>
  <c r="U1280" i="99"/>
  <c r="AO1280" i="99" s="1"/>
  <c r="T1280" i="99"/>
  <c r="O1280" i="99"/>
  <c r="J1280" i="99"/>
  <c r="AR1279" i="99"/>
  <c r="AD1279" i="99"/>
  <c r="AC1279" i="99"/>
  <c r="AB1279" i="99"/>
  <c r="AA1279" i="99"/>
  <c r="X1279" i="99"/>
  <c r="AM1279" i="99" s="1"/>
  <c r="W1279" i="99"/>
  <c r="AQ1279" i="99" s="1"/>
  <c r="V1279" i="99"/>
  <c r="AK1279" i="99" s="1"/>
  <c r="U1279" i="99"/>
  <c r="AO1279" i="99" s="1"/>
  <c r="T1279" i="99"/>
  <c r="O1279" i="99"/>
  <c r="J1279" i="99"/>
  <c r="AD1278" i="99"/>
  <c r="AC1278" i="99"/>
  <c r="AB1278" i="99"/>
  <c r="AA1278" i="99"/>
  <c r="X1278" i="99"/>
  <c r="AM1278" i="99" s="1"/>
  <c r="W1278" i="99"/>
  <c r="V1278" i="99"/>
  <c r="AK1278" i="99" s="1"/>
  <c r="U1278" i="99"/>
  <c r="AO1278" i="99" s="1"/>
  <c r="T1278" i="99"/>
  <c r="O1278" i="99"/>
  <c r="J1278" i="99"/>
  <c r="AL1277" i="99"/>
  <c r="AD1277" i="99"/>
  <c r="AC1277" i="99"/>
  <c r="AB1277" i="99"/>
  <c r="AA1277" i="99"/>
  <c r="X1277" i="99"/>
  <c r="AM1277" i="99" s="1"/>
  <c r="W1277" i="99"/>
  <c r="AQ1277" i="99" s="1"/>
  <c r="V1277" i="99"/>
  <c r="AK1277" i="99" s="1"/>
  <c r="U1277" i="99"/>
  <c r="AO1277" i="99" s="1"/>
  <c r="T1277" i="99"/>
  <c r="O1277" i="99"/>
  <c r="J1277" i="99"/>
  <c r="Y1277" i="99" s="1"/>
  <c r="AS1277" i="99" s="1"/>
  <c r="AL1276" i="99"/>
  <c r="AD1276" i="99"/>
  <c r="AC1276" i="99"/>
  <c r="AB1276" i="99"/>
  <c r="AA1276" i="99"/>
  <c r="X1276" i="99"/>
  <c r="AM1276" i="99" s="1"/>
  <c r="W1276" i="99"/>
  <c r="AQ1276" i="99" s="1"/>
  <c r="V1276" i="99"/>
  <c r="AK1276" i="99" s="1"/>
  <c r="U1276" i="99"/>
  <c r="AO1276" i="99" s="1"/>
  <c r="T1276" i="99"/>
  <c r="O1276" i="99"/>
  <c r="J1276" i="99"/>
  <c r="Y1276" i="99" s="1"/>
  <c r="AS1276" i="99" s="1"/>
  <c r="AL1275" i="99"/>
  <c r="AD1275" i="99"/>
  <c r="AC1275" i="99"/>
  <c r="AB1275" i="99"/>
  <c r="AA1275" i="99"/>
  <c r="X1275" i="99"/>
  <c r="AM1275" i="99" s="1"/>
  <c r="W1275" i="99"/>
  <c r="AQ1275" i="99" s="1"/>
  <c r="V1275" i="99"/>
  <c r="U1275" i="99"/>
  <c r="AO1275" i="99" s="1"/>
  <c r="T1275" i="99"/>
  <c r="O1275" i="99"/>
  <c r="J1275" i="99"/>
  <c r="Y1275" i="99" s="1"/>
  <c r="AS1275" i="99" s="1"/>
  <c r="AD1274" i="99"/>
  <c r="AC1274" i="99"/>
  <c r="AB1274" i="99"/>
  <c r="AA1274" i="99"/>
  <c r="X1274" i="99"/>
  <c r="AM1274" i="99" s="1"/>
  <c r="W1274" i="99"/>
  <c r="AQ1274" i="99" s="1"/>
  <c r="V1274" i="99"/>
  <c r="U1274" i="99"/>
  <c r="AO1274" i="99" s="1"/>
  <c r="T1274" i="99"/>
  <c r="O1274" i="99"/>
  <c r="J1274" i="99"/>
  <c r="AD1273" i="99"/>
  <c r="AC1273" i="99"/>
  <c r="AB1273" i="99"/>
  <c r="AA1273" i="99"/>
  <c r="X1273" i="99"/>
  <c r="AM1273" i="99" s="1"/>
  <c r="W1273" i="99"/>
  <c r="AQ1273" i="99" s="1"/>
  <c r="V1273" i="99"/>
  <c r="AK1273" i="99" s="1"/>
  <c r="U1273" i="99"/>
  <c r="AO1273" i="99" s="1"/>
  <c r="T1273" i="99"/>
  <c r="O1273" i="99"/>
  <c r="J1273" i="99"/>
  <c r="AL1272" i="99"/>
  <c r="AD1272" i="99"/>
  <c r="AC1272" i="99"/>
  <c r="AB1272" i="99"/>
  <c r="AA1272" i="99"/>
  <c r="X1272" i="99"/>
  <c r="AM1272" i="99" s="1"/>
  <c r="W1272" i="99"/>
  <c r="AQ1272" i="99" s="1"/>
  <c r="V1272" i="99"/>
  <c r="U1272" i="99"/>
  <c r="AO1272" i="99" s="1"/>
  <c r="T1272" i="99"/>
  <c r="O1272" i="99"/>
  <c r="J1272" i="99"/>
  <c r="AR1271" i="99"/>
  <c r="AL1271" i="99"/>
  <c r="AD1271" i="99"/>
  <c r="AC1271" i="99"/>
  <c r="AB1271" i="99"/>
  <c r="AA1271" i="99"/>
  <c r="X1271" i="99"/>
  <c r="AM1271" i="99" s="1"/>
  <c r="W1271" i="99"/>
  <c r="AQ1271" i="99" s="1"/>
  <c r="V1271" i="99"/>
  <c r="AK1271" i="99" s="1"/>
  <c r="U1271" i="99"/>
  <c r="AO1271" i="99" s="1"/>
  <c r="T1271" i="99"/>
  <c r="O1271" i="99"/>
  <c r="J1271" i="99"/>
  <c r="Y1271" i="99" s="1"/>
  <c r="AS1271" i="99" s="1"/>
  <c r="AD1270" i="99"/>
  <c r="AC1270" i="99"/>
  <c r="AB1270" i="99"/>
  <c r="AA1270" i="99"/>
  <c r="X1270" i="99"/>
  <c r="AM1270" i="99" s="1"/>
  <c r="W1270" i="99"/>
  <c r="AQ1270" i="99" s="1"/>
  <c r="V1270" i="99"/>
  <c r="AK1270" i="99" s="1"/>
  <c r="U1270" i="99"/>
  <c r="AO1270" i="99" s="1"/>
  <c r="T1270" i="99"/>
  <c r="O1270" i="99"/>
  <c r="J1270" i="99"/>
  <c r="AD1269" i="99"/>
  <c r="AC1269" i="99"/>
  <c r="AB1269" i="99"/>
  <c r="AA1269" i="99"/>
  <c r="X1269" i="99"/>
  <c r="W1269" i="99"/>
  <c r="AQ1269" i="99" s="1"/>
  <c r="V1269" i="99"/>
  <c r="AK1269" i="99" s="1"/>
  <c r="U1269" i="99"/>
  <c r="AO1269" i="99" s="1"/>
  <c r="T1269" i="99"/>
  <c r="O1269" i="99"/>
  <c r="J1269" i="99"/>
  <c r="AL1268" i="99"/>
  <c r="AD1268" i="99"/>
  <c r="AC1268" i="99"/>
  <c r="AB1268" i="99"/>
  <c r="AA1268" i="99"/>
  <c r="X1268" i="99"/>
  <c r="AM1268" i="99" s="1"/>
  <c r="W1268" i="99"/>
  <c r="AQ1268" i="99" s="1"/>
  <c r="V1268" i="99"/>
  <c r="AK1268" i="99" s="1"/>
  <c r="U1268" i="99"/>
  <c r="AO1268" i="99" s="1"/>
  <c r="T1268" i="99"/>
  <c r="O1268" i="99"/>
  <c r="J1268" i="99"/>
  <c r="Y1268" i="99" s="1"/>
  <c r="AS1268" i="99" s="1"/>
  <c r="AD1267" i="99"/>
  <c r="AC1267" i="99"/>
  <c r="AB1267" i="99"/>
  <c r="AA1267" i="99"/>
  <c r="X1267" i="99"/>
  <c r="AM1267" i="99" s="1"/>
  <c r="W1267" i="99"/>
  <c r="AQ1267" i="99" s="1"/>
  <c r="V1267" i="99"/>
  <c r="AK1267" i="99" s="1"/>
  <c r="U1267" i="99"/>
  <c r="AO1267" i="99" s="1"/>
  <c r="T1267" i="99"/>
  <c r="O1267" i="99"/>
  <c r="J1267" i="99"/>
  <c r="AL1266" i="99"/>
  <c r="AD1266" i="99"/>
  <c r="AC1266" i="99"/>
  <c r="AB1266" i="99"/>
  <c r="AA1266" i="99"/>
  <c r="X1266" i="99"/>
  <c r="AM1266" i="99" s="1"/>
  <c r="W1266" i="99"/>
  <c r="AQ1266" i="99" s="1"/>
  <c r="V1266" i="99"/>
  <c r="U1266" i="99"/>
  <c r="AO1266" i="99" s="1"/>
  <c r="T1266" i="99"/>
  <c r="O1266" i="99"/>
  <c r="J1266" i="99"/>
  <c r="Y1266" i="99" s="1"/>
  <c r="AS1266" i="99" s="1"/>
  <c r="AL1265" i="99"/>
  <c r="AD1265" i="99"/>
  <c r="AC1265" i="99"/>
  <c r="AB1265" i="99"/>
  <c r="AA1265" i="99"/>
  <c r="X1265" i="99"/>
  <c r="AM1265" i="99" s="1"/>
  <c r="W1265" i="99"/>
  <c r="AQ1265" i="99" s="1"/>
  <c r="V1265" i="99"/>
  <c r="AK1265" i="99" s="1"/>
  <c r="U1265" i="99"/>
  <c r="AO1265" i="99" s="1"/>
  <c r="T1265" i="99"/>
  <c r="O1265" i="99"/>
  <c r="J1265" i="99"/>
  <c r="Y1265" i="99" s="1"/>
  <c r="AS1265" i="99" s="1"/>
  <c r="AP1264" i="99"/>
  <c r="AD1264" i="99"/>
  <c r="AC1264" i="99"/>
  <c r="AB1264" i="99"/>
  <c r="AA1264" i="99"/>
  <c r="X1264" i="99"/>
  <c r="AM1264" i="99" s="1"/>
  <c r="W1264" i="99"/>
  <c r="AQ1264" i="99" s="1"/>
  <c r="V1264" i="99"/>
  <c r="AK1264" i="99" s="1"/>
  <c r="U1264" i="99"/>
  <c r="AO1264" i="99" s="1"/>
  <c r="T1264" i="99"/>
  <c r="O1264" i="99"/>
  <c r="J1264" i="99"/>
  <c r="AR1263" i="99"/>
  <c r="AL1263" i="99"/>
  <c r="AD1263" i="99"/>
  <c r="AC1263" i="99"/>
  <c r="AB1263" i="99"/>
  <c r="AA1263" i="99"/>
  <c r="X1263" i="99"/>
  <c r="AM1263" i="99" s="1"/>
  <c r="W1263" i="99"/>
  <c r="AQ1263" i="99" s="1"/>
  <c r="V1263" i="99"/>
  <c r="AK1263" i="99" s="1"/>
  <c r="U1263" i="99"/>
  <c r="AO1263" i="99" s="1"/>
  <c r="T1263" i="99"/>
  <c r="O1263" i="99"/>
  <c r="J1263" i="99"/>
  <c r="Y1263" i="99" s="1"/>
  <c r="AS1263" i="99" s="1"/>
  <c r="AD1262" i="99"/>
  <c r="AC1262" i="99"/>
  <c r="AB1262" i="99"/>
  <c r="AA1262" i="99"/>
  <c r="Y1262" i="99"/>
  <c r="AS1262" i="99" s="1"/>
  <c r="X1262" i="99"/>
  <c r="AM1262" i="99" s="1"/>
  <c r="W1262" i="99"/>
  <c r="AQ1262" i="99" s="1"/>
  <c r="V1262" i="99"/>
  <c r="AP1262" i="99" s="1"/>
  <c r="U1262" i="99"/>
  <c r="T1262" i="99"/>
  <c r="O1262" i="99"/>
  <c r="J1262" i="99"/>
  <c r="AR1261" i="99"/>
  <c r="AD1261" i="99"/>
  <c r="AC1261" i="99"/>
  <c r="AB1261" i="99"/>
  <c r="AA1261" i="99"/>
  <c r="X1261" i="99"/>
  <c r="AM1261" i="99" s="1"/>
  <c r="W1261" i="99"/>
  <c r="AQ1261" i="99" s="1"/>
  <c r="V1261" i="99"/>
  <c r="AK1261" i="99" s="1"/>
  <c r="U1261" i="99"/>
  <c r="AO1261" i="99" s="1"/>
  <c r="T1261" i="99"/>
  <c r="O1261" i="99"/>
  <c r="Y1261" i="99" s="1"/>
  <c r="AS1261" i="99" s="1"/>
  <c r="J1261" i="99"/>
  <c r="AD1260" i="99"/>
  <c r="AC1260" i="99"/>
  <c r="AB1260" i="99"/>
  <c r="AA1260" i="99"/>
  <c r="X1260" i="99"/>
  <c r="AM1260" i="99" s="1"/>
  <c r="W1260" i="99"/>
  <c r="AQ1260" i="99" s="1"/>
  <c r="V1260" i="99"/>
  <c r="AP1260" i="99" s="1"/>
  <c r="U1260" i="99"/>
  <c r="T1260" i="99"/>
  <c r="O1260" i="99"/>
  <c r="J1260" i="99"/>
  <c r="Y1260" i="99" s="1"/>
  <c r="AS1260" i="99" s="1"/>
  <c r="AQ1259" i="99"/>
  <c r="AM1259" i="99"/>
  <c r="AD1259" i="99"/>
  <c r="AC1259" i="99"/>
  <c r="AB1259" i="99"/>
  <c r="AA1259" i="99"/>
  <c r="X1259" i="99"/>
  <c r="AR1259" i="99" s="1"/>
  <c r="W1259" i="99"/>
  <c r="V1259" i="99"/>
  <c r="U1259" i="99"/>
  <c r="AO1259" i="99" s="1"/>
  <c r="T1259" i="99"/>
  <c r="O1259" i="99"/>
  <c r="J1259" i="99"/>
  <c r="Y1259" i="99" s="1"/>
  <c r="AS1259" i="99" s="1"/>
  <c r="AO1258" i="99"/>
  <c r="AD1258" i="99"/>
  <c r="AC1258" i="99"/>
  <c r="AB1258" i="99"/>
  <c r="AA1258" i="99"/>
  <c r="X1258" i="99"/>
  <c r="W1258" i="99"/>
  <c r="AQ1258" i="99" s="1"/>
  <c r="V1258" i="99"/>
  <c r="AP1258" i="99" s="1"/>
  <c r="U1258" i="99"/>
  <c r="AJ1258" i="99" s="1"/>
  <c r="T1258" i="99"/>
  <c r="O1258" i="99"/>
  <c r="J1258" i="99"/>
  <c r="AO1257" i="99"/>
  <c r="AM1257" i="99"/>
  <c r="AD1257" i="99"/>
  <c r="AC1257" i="99"/>
  <c r="AB1257" i="99"/>
  <c r="AA1257" i="99"/>
  <c r="X1257" i="99"/>
  <c r="AR1257" i="99" s="1"/>
  <c r="W1257" i="99"/>
  <c r="AQ1257" i="99" s="1"/>
  <c r="V1257" i="99"/>
  <c r="U1257" i="99"/>
  <c r="AJ1257" i="99" s="1"/>
  <c r="T1257" i="99"/>
  <c r="O1257" i="99"/>
  <c r="J1257" i="99"/>
  <c r="Y1257" i="99" s="1"/>
  <c r="AS1257" i="99" s="1"/>
  <c r="AD1256" i="99"/>
  <c r="AC1256" i="99"/>
  <c r="AB1256" i="99"/>
  <c r="AA1256" i="99"/>
  <c r="X1256" i="99"/>
  <c r="W1256" i="99"/>
  <c r="AQ1256" i="99" s="1"/>
  <c r="V1256" i="99"/>
  <c r="AP1256" i="99" s="1"/>
  <c r="U1256" i="99"/>
  <c r="AO1256" i="99" s="1"/>
  <c r="T1256" i="99"/>
  <c r="O1256" i="99"/>
  <c r="J1256" i="99"/>
  <c r="Y1256" i="99" s="1"/>
  <c r="AS1256" i="99" s="1"/>
  <c r="AP1255" i="99"/>
  <c r="AD1255" i="99"/>
  <c r="AC1255" i="99"/>
  <c r="AB1255" i="99"/>
  <c r="AA1255" i="99"/>
  <c r="X1255" i="99"/>
  <c r="AM1255" i="99" s="1"/>
  <c r="W1255" i="99"/>
  <c r="AQ1255" i="99" s="1"/>
  <c r="V1255" i="99"/>
  <c r="AK1255" i="99" s="1"/>
  <c r="U1255" i="99"/>
  <c r="T1255" i="99"/>
  <c r="Y1255" i="99" s="1"/>
  <c r="AS1255" i="99" s="1"/>
  <c r="O1255" i="99"/>
  <c r="J1255" i="99"/>
  <c r="AR1254" i="99"/>
  <c r="AD1254" i="99"/>
  <c r="AC1254" i="99"/>
  <c r="AB1254" i="99"/>
  <c r="AA1254" i="99"/>
  <c r="X1254" i="99"/>
  <c r="AM1254" i="99" s="1"/>
  <c r="W1254" i="99"/>
  <c r="AQ1254" i="99" s="1"/>
  <c r="V1254" i="99"/>
  <c r="AP1254" i="99" s="1"/>
  <c r="U1254" i="99"/>
  <c r="AO1254" i="99" s="1"/>
  <c r="T1254" i="99"/>
  <c r="O1254" i="99"/>
  <c r="J1254" i="99"/>
  <c r="AO1253" i="99"/>
  <c r="AJ1253" i="99"/>
  <c r="AD1253" i="99"/>
  <c r="AC1253" i="99"/>
  <c r="AB1253" i="99"/>
  <c r="AA1253" i="99"/>
  <c r="X1253" i="99"/>
  <c r="W1253" i="99"/>
  <c r="AQ1253" i="99" s="1"/>
  <c r="V1253" i="99"/>
  <c r="AP1253" i="99" s="1"/>
  <c r="T1253" i="99"/>
  <c r="O1253" i="99"/>
  <c r="J1253" i="99"/>
  <c r="AD1252" i="99"/>
  <c r="AC1252" i="99"/>
  <c r="AB1252" i="99"/>
  <c r="AA1252" i="99"/>
  <c r="X1252" i="99"/>
  <c r="W1252" i="99"/>
  <c r="AQ1252" i="99" s="1"/>
  <c r="V1252" i="99"/>
  <c r="AP1252" i="99" s="1"/>
  <c r="U1252" i="99"/>
  <c r="AO1252" i="99" s="1"/>
  <c r="T1252" i="99"/>
  <c r="O1252" i="99"/>
  <c r="J1252" i="99"/>
  <c r="AN1251" i="99"/>
  <c r="AD1251" i="99"/>
  <c r="AC1251" i="99"/>
  <c r="AB1251" i="99"/>
  <c r="AA1251" i="99"/>
  <c r="X1251" i="99"/>
  <c r="AR1251" i="99" s="1"/>
  <c r="W1251" i="99"/>
  <c r="AQ1251" i="99" s="1"/>
  <c r="V1251" i="99"/>
  <c r="AP1251" i="99" s="1"/>
  <c r="U1251" i="99"/>
  <c r="AO1251" i="99" s="1"/>
  <c r="T1251" i="99"/>
  <c r="O1251" i="99"/>
  <c r="J1251" i="99"/>
  <c r="Y1251" i="99" s="1"/>
  <c r="AS1251" i="99" s="1"/>
  <c r="AN1250" i="99"/>
  <c r="AD1250" i="99"/>
  <c r="AC1250" i="99"/>
  <c r="AB1250" i="99"/>
  <c r="AA1250" i="99"/>
  <c r="X1250" i="99"/>
  <c r="AR1250" i="99" s="1"/>
  <c r="W1250" i="99"/>
  <c r="AQ1250" i="99" s="1"/>
  <c r="V1250" i="99"/>
  <c r="AP1250" i="99" s="1"/>
  <c r="U1250" i="99"/>
  <c r="AO1250" i="99" s="1"/>
  <c r="T1250" i="99"/>
  <c r="O1250" i="99"/>
  <c r="J1250" i="99"/>
  <c r="AN1249" i="99"/>
  <c r="AD1249" i="99"/>
  <c r="AC1249" i="99"/>
  <c r="AB1249" i="99"/>
  <c r="AA1249" i="99"/>
  <c r="X1249" i="99"/>
  <c r="AR1249" i="99" s="1"/>
  <c r="W1249" i="99"/>
  <c r="AQ1249" i="99" s="1"/>
  <c r="V1249" i="99"/>
  <c r="AP1249" i="99" s="1"/>
  <c r="U1249" i="99"/>
  <c r="AO1249" i="99" s="1"/>
  <c r="T1249" i="99"/>
  <c r="O1249" i="99"/>
  <c r="Y1249" i="99" s="1"/>
  <c r="AS1249" i="99" s="1"/>
  <c r="J1249" i="99"/>
  <c r="AN1248" i="99"/>
  <c r="AD1248" i="99"/>
  <c r="AC1248" i="99"/>
  <c r="AB1248" i="99"/>
  <c r="AA1248" i="99"/>
  <c r="X1248" i="99"/>
  <c r="AR1248" i="99" s="1"/>
  <c r="W1248" i="99"/>
  <c r="AQ1248" i="99" s="1"/>
  <c r="V1248" i="99"/>
  <c r="AP1248" i="99" s="1"/>
  <c r="U1248" i="99"/>
  <c r="AO1248" i="99" s="1"/>
  <c r="T1248" i="99"/>
  <c r="O1248" i="99"/>
  <c r="J1248" i="99"/>
  <c r="AZ1247" i="99"/>
  <c r="AU1247" i="99"/>
  <c r="AN1247" i="99"/>
  <c r="AD1247" i="99"/>
  <c r="AC1247" i="99"/>
  <c r="AB1247" i="99"/>
  <c r="AA1247" i="99"/>
  <c r="X1247" i="99"/>
  <c r="AR1247" i="99" s="1"/>
  <c r="W1247" i="99"/>
  <c r="AQ1247" i="99" s="1"/>
  <c r="V1247" i="99"/>
  <c r="AP1247" i="99" s="1"/>
  <c r="U1247" i="99"/>
  <c r="AO1247" i="99" s="1"/>
  <c r="T1247" i="99"/>
  <c r="O1247" i="99"/>
  <c r="J1247" i="99"/>
  <c r="Y1247" i="99" s="1"/>
  <c r="AS1247" i="99" s="1"/>
  <c r="AZ1246" i="99"/>
  <c r="AU1246" i="99"/>
  <c r="AN1246" i="99"/>
  <c r="AD1246" i="99"/>
  <c r="AC1246" i="99"/>
  <c r="AB1246" i="99"/>
  <c r="AA1246" i="99"/>
  <c r="X1246" i="99"/>
  <c r="AR1246" i="99" s="1"/>
  <c r="W1246" i="99"/>
  <c r="AQ1246" i="99" s="1"/>
  <c r="V1246" i="99"/>
  <c r="AP1246" i="99" s="1"/>
  <c r="U1246" i="99"/>
  <c r="AO1246" i="99" s="1"/>
  <c r="T1246" i="99"/>
  <c r="O1246" i="99"/>
  <c r="J1246" i="99"/>
  <c r="AV1245" i="99"/>
  <c r="AV1280" i="99" s="1"/>
  <c r="AZ1280" i="99" s="1"/>
  <c r="AN1245" i="99"/>
  <c r="AD1245" i="99"/>
  <c r="AC1245" i="99"/>
  <c r="AB1245" i="99"/>
  <c r="AA1245" i="99"/>
  <c r="X1245" i="99"/>
  <c r="AR1245" i="99" s="1"/>
  <c r="W1245" i="99"/>
  <c r="AQ1245" i="99" s="1"/>
  <c r="V1245" i="99"/>
  <c r="AP1245" i="99" s="1"/>
  <c r="U1245" i="99"/>
  <c r="AO1245" i="99" s="1"/>
  <c r="T1245" i="99"/>
  <c r="O1245" i="99"/>
  <c r="J1245" i="99"/>
  <c r="AV1244" i="99"/>
  <c r="AV1279" i="99" s="1"/>
  <c r="AZ1279" i="99" s="1"/>
  <c r="AN1244" i="99"/>
  <c r="AD1244" i="99"/>
  <c r="AC1244" i="99"/>
  <c r="AB1244" i="99"/>
  <c r="AA1244" i="99"/>
  <c r="X1244" i="99"/>
  <c r="AR1244" i="99" s="1"/>
  <c r="W1244" i="99"/>
  <c r="AQ1244" i="99" s="1"/>
  <c r="V1244" i="99"/>
  <c r="AP1244" i="99" s="1"/>
  <c r="U1244" i="99"/>
  <c r="AO1244" i="99" s="1"/>
  <c r="T1244" i="99"/>
  <c r="O1244" i="99"/>
  <c r="J1244" i="99"/>
  <c r="Y1244" i="99" s="1"/>
  <c r="AS1244" i="99" s="1"/>
  <c r="AX1243" i="99"/>
  <c r="AV1243" i="99"/>
  <c r="AQ1243" i="99"/>
  <c r="AN1243" i="99"/>
  <c r="AD1243" i="99"/>
  <c r="AC1243" i="99"/>
  <c r="AB1243" i="99"/>
  <c r="AA1243" i="99"/>
  <c r="X1243" i="99"/>
  <c r="AR1243" i="99" s="1"/>
  <c r="W1243" i="99"/>
  <c r="V1243" i="99"/>
  <c r="AP1243" i="99" s="1"/>
  <c r="U1243" i="99"/>
  <c r="AO1243" i="99" s="1"/>
  <c r="T1243" i="99"/>
  <c r="O1243" i="99"/>
  <c r="J1243" i="99"/>
  <c r="AP1242" i="99"/>
  <c r="AN1242" i="99"/>
  <c r="AD1242" i="99"/>
  <c r="AC1242" i="99"/>
  <c r="AB1242" i="99"/>
  <c r="AA1242" i="99"/>
  <c r="X1242" i="99"/>
  <c r="AR1242" i="99" s="1"/>
  <c r="W1242" i="99"/>
  <c r="AQ1242" i="99" s="1"/>
  <c r="U1242" i="99"/>
  <c r="AO1242" i="99" s="1"/>
  <c r="T1242" i="99"/>
  <c r="O1242" i="99"/>
  <c r="J1242" i="99"/>
  <c r="AZ1241" i="99"/>
  <c r="AV1241" i="99"/>
  <c r="AV1276" i="99" s="1"/>
  <c r="AZ1276" i="99" s="1"/>
  <c r="AN1241" i="99"/>
  <c r="AD1241" i="99"/>
  <c r="AC1241" i="99"/>
  <c r="AB1241" i="99"/>
  <c r="AA1241" i="99"/>
  <c r="X1241" i="99"/>
  <c r="AR1241" i="99" s="1"/>
  <c r="W1241" i="99"/>
  <c r="AQ1241" i="99" s="1"/>
  <c r="V1241" i="99"/>
  <c r="AP1241" i="99" s="1"/>
  <c r="U1241" i="99"/>
  <c r="AO1241" i="99" s="1"/>
  <c r="T1241" i="99"/>
  <c r="O1241" i="99"/>
  <c r="J1241" i="99"/>
  <c r="AV1240" i="99"/>
  <c r="AV1275" i="99" s="1"/>
  <c r="AZ1275" i="99" s="1"/>
  <c r="AN1240" i="99"/>
  <c r="AD1240" i="99"/>
  <c r="AC1240" i="99"/>
  <c r="AB1240" i="99"/>
  <c r="AA1240" i="99"/>
  <c r="X1240" i="99"/>
  <c r="AR1240" i="99" s="1"/>
  <c r="W1240" i="99"/>
  <c r="AQ1240" i="99" s="1"/>
  <c r="V1240" i="99"/>
  <c r="AP1240" i="99" s="1"/>
  <c r="U1240" i="99"/>
  <c r="AO1240" i="99" s="1"/>
  <c r="T1240" i="99"/>
  <c r="O1240" i="99"/>
  <c r="J1240" i="99"/>
  <c r="AX1239" i="99"/>
  <c r="AV1239" i="99"/>
  <c r="AV1274" i="99" s="1"/>
  <c r="AZ1274" i="99" s="1"/>
  <c r="AN1239" i="99"/>
  <c r="AD1239" i="99"/>
  <c r="AC1239" i="99"/>
  <c r="AB1239" i="99"/>
  <c r="AA1239" i="99"/>
  <c r="X1239" i="99"/>
  <c r="AR1239" i="99" s="1"/>
  <c r="W1239" i="99"/>
  <c r="AQ1239" i="99" s="1"/>
  <c r="V1239" i="99"/>
  <c r="AP1239" i="99" s="1"/>
  <c r="U1239" i="99"/>
  <c r="AO1239" i="99" s="1"/>
  <c r="T1239" i="99"/>
  <c r="O1239" i="99"/>
  <c r="J1239" i="99"/>
  <c r="Y1239" i="99" s="1"/>
  <c r="AS1239" i="99" s="1"/>
  <c r="AN1238" i="99"/>
  <c r="AD1238" i="99"/>
  <c r="AC1238" i="99"/>
  <c r="AB1238" i="99"/>
  <c r="AA1238" i="99"/>
  <c r="X1238" i="99"/>
  <c r="AR1238" i="99" s="1"/>
  <c r="W1238" i="99"/>
  <c r="AQ1238" i="99" s="1"/>
  <c r="V1238" i="99"/>
  <c r="AP1238" i="99" s="1"/>
  <c r="U1238" i="99"/>
  <c r="AO1238" i="99" s="1"/>
  <c r="T1238" i="99"/>
  <c r="O1238" i="99"/>
  <c r="J1238" i="99"/>
  <c r="AN1237" i="99"/>
  <c r="AD1237" i="99"/>
  <c r="AC1237" i="99"/>
  <c r="AB1237" i="99"/>
  <c r="AA1237" i="99"/>
  <c r="X1237" i="99"/>
  <c r="AR1237" i="99" s="1"/>
  <c r="W1237" i="99"/>
  <c r="AQ1237" i="99" s="1"/>
  <c r="V1237" i="99"/>
  <c r="AP1237" i="99" s="1"/>
  <c r="U1237" i="99"/>
  <c r="AO1237" i="99" s="1"/>
  <c r="T1237" i="99"/>
  <c r="O1237" i="99"/>
  <c r="J1237" i="99"/>
  <c r="Y1237" i="99" s="1"/>
  <c r="AS1237" i="99" s="1"/>
  <c r="A1237" i="99"/>
  <c r="AN1236" i="99"/>
  <c r="AD1236" i="99"/>
  <c r="AC1236" i="99"/>
  <c r="AB1236" i="99"/>
  <c r="AA1236" i="99"/>
  <c r="Z1236" i="99"/>
  <c r="X1236" i="99"/>
  <c r="AR1236" i="99" s="1"/>
  <c r="W1236" i="99"/>
  <c r="AQ1236" i="99" s="1"/>
  <c r="V1236" i="99"/>
  <c r="AP1236" i="99" s="1"/>
  <c r="U1236" i="99"/>
  <c r="AO1236" i="99" s="1"/>
  <c r="T1236" i="99"/>
  <c r="O1236" i="99"/>
  <c r="J1236" i="99"/>
  <c r="J1226" i="99"/>
  <c r="J1225" i="99"/>
  <c r="P1224" i="99"/>
  <c r="O1224" i="99"/>
  <c r="J1224" i="99"/>
  <c r="V1223" i="99"/>
  <c r="P1223" i="99"/>
  <c r="O1223" i="99"/>
  <c r="K1221" i="99" s="1"/>
  <c r="J1223" i="99"/>
  <c r="Q1223" i="99" s="1"/>
  <c r="P1222" i="99"/>
  <c r="O1222" i="99"/>
  <c r="J1222" i="99"/>
  <c r="AD1219" i="99"/>
  <c r="AC1219" i="99"/>
  <c r="AT1219" i="99" s="1"/>
  <c r="AB1219" i="99"/>
  <c r="AA1219" i="99"/>
  <c r="Y1219" i="99"/>
  <c r="AS1219" i="99" s="1"/>
  <c r="X1219" i="99"/>
  <c r="AR1219" i="99" s="1"/>
  <c r="W1219" i="99"/>
  <c r="AL1219" i="99" s="1"/>
  <c r="V1219" i="99"/>
  <c r="AP1219" i="99" s="1"/>
  <c r="U1219" i="99"/>
  <c r="AJ1219" i="99" s="1"/>
  <c r="T1219" i="99"/>
  <c r="O1219" i="99"/>
  <c r="J1219" i="99"/>
  <c r="A1219" i="99"/>
  <c r="Z1219" i="99" s="1"/>
  <c r="AD1218" i="99"/>
  <c r="AC1218" i="99"/>
  <c r="AT1218" i="99" s="1"/>
  <c r="AB1218" i="99"/>
  <c r="AA1218" i="99"/>
  <c r="X1218" i="99"/>
  <c r="AR1218" i="99" s="1"/>
  <c r="W1218" i="99"/>
  <c r="V1218" i="99"/>
  <c r="AP1218" i="99" s="1"/>
  <c r="U1218" i="99"/>
  <c r="AJ1218" i="99" s="1"/>
  <c r="T1218" i="99"/>
  <c r="O1218" i="99"/>
  <c r="Y1218" i="99" s="1"/>
  <c r="AS1218" i="99" s="1"/>
  <c r="J1218" i="99"/>
  <c r="A1218" i="99"/>
  <c r="Z1218" i="99" s="1"/>
  <c r="AM1217" i="99"/>
  <c r="AD1217" i="99"/>
  <c r="AC1217" i="99"/>
  <c r="AT1217" i="99" s="1"/>
  <c r="AB1217" i="99"/>
  <c r="AA1217" i="99"/>
  <c r="X1217" i="99"/>
  <c r="AR1217" i="99" s="1"/>
  <c r="W1217" i="99"/>
  <c r="AL1217" i="99" s="1"/>
  <c r="V1217" i="99"/>
  <c r="AP1217" i="99" s="1"/>
  <c r="U1217" i="99"/>
  <c r="AJ1217" i="99" s="1"/>
  <c r="T1217" i="99"/>
  <c r="O1217" i="99"/>
  <c r="J1217" i="99"/>
  <c r="Y1217" i="99" s="1"/>
  <c r="AS1217" i="99" s="1"/>
  <c r="A1217" i="99"/>
  <c r="Z1217" i="99" s="1"/>
  <c r="AK1213" i="99"/>
  <c r="AH1213" i="99"/>
  <c r="AG1213" i="99"/>
  <c r="AF1213" i="99"/>
  <c r="AE1213" i="99"/>
  <c r="AD1213" i="99"/>
  <c r="AC1213" i="99"/>
  <c r="AT1213" i="99" s="1"/>
  <c r="AB1213" i="99"/>
  <c r="AA1213" i="99"/>
  <c r="X1213" i="99"/>
  <c r="AR1213" i="99" s="1"/>
  <c r="W1213" i="99"/>
  <c r="AL1213" i="99" s="1"/>
  <c r="V1213" i="99"/>
  <c r="AP1213" i="99" s="1"/>
  <c r="U1213" i="99"/>
  <c r="AJ1213" i="99" s="1"/>
  <c r="T1213" i="99"/>
  <c r="O1213" i="99"/>
  <c r="J1213" i="99"/>
  <c r="A1213" i="99"/>
  <c r="Z1213" i="99" s="1"/>
  <c r="AH1212" i="99"/>
  <c r="AG1212" i="99"/>
  <c r="AF1212" i="99"/>
  <c r="AE1212" i="99"/>
  <c r="AD1212" i="99"/>
  <c r="AC1212" i="99"/>
  <c r="AT1212" i="99" s="1"/>
  <c r="AB1212" i="99"/>
  <c r="AA1212" i="99"/>
  <c r="X1212" i="99"/>
  <c r="AR1212" i="99" s="1"/>
  <c r="W1212" i="99"/>
  <c r="AL1212" i="99" s="1"/>
  <c r="V1212" i="99"/>
  <c r="AP1212" i="99" s="1"/>
  <c r="U1212" i="99"/>
  <c r="AJ1212" i="99" s="1"/>
  <c r="T1212" i="99"/>
  <c r="Y1212" i="99" s="1"/>
  <c r="AS1212" i="99" s="1"/>
  <c r="O1212" i="99"/>
  <c r="J1212" i="99"/>
  <c r="A1212" i="99"/>
  <c r="Z1212" i="99" s="1"/>
  <c r="AQ1211" i="99"/>
  <c r="AO1211" i="99"/>
  <c r="AL1211" i="99"/>
  <c r="AH1211" i="99"/>
  <c r="AG1211" i="99"/>
  <c r="AF1211" i="99"/>
  <c r="AE1211" i="99"/>
  <c r="AD1211" i="99"/>
  <c r="AC1211" i="99"/>
  <c r="AT1211" i="99" s="1"/>
  <c r="AB1211" i="99"/>
  <c r="AA1211" i="99"/>
  <c r="X1211" i="99"/>
  <c r="AR1211" i="99" s="1"/>
  <c r="V1211" i="99"/>
  <c r="U1211" i="99"/>
  <c r="AJ1211" i="99" s="1"/>
  <c r="T1211" i="99"/>
  <c r="O1211" i="99"/>
  <c r="J1211" i="99"/>
  <c r="A1211" i="99"/>
  <c r="Z1211" i="99" s="1"/>
  <c r="AD1210" i="99"/>
  <c r="AC1210" i="99"/>
  <c r="AT1210" i="99" s="1"/>
  <c r="AB1210" i="99"/>
  <c r="AA1210" i="99"/>
  <c r="X1210" i="99"/>
  <c r="AM1210" i="99" s="1"/>
  <c r="W1210" i="99"/>
  <c r="AQ1210" i="99" s="1"/>
  <c r="V1210" i="99"/>
  <c r="AK1210" i="99" s="1"/>
  <c r="U1210" i="99"/>
  <c r="AO1210" i="99" s="1"/>
  <c r="T1210" i="99"/>
  <c r="O1210" i="99"/>
  <c r="J1210" i="99"/>
  <c r="A1210" i="99"/>
  <c r="Z1210" i="99" s="1"/>
  <c r="AT1209" i="99"/>
  <c r="AD1209" i="99"/>
  <c r="AC1209" i="99"/>
  <c r="AB1209" i="99"/>
  <c r="AA1209" i="99"/>
  <c r="X1209" i="99"/>
  <c r="AM1209" i="99" s="1"/>
  <c r="W1209" i="99"/>
  <c r="AQ1209" i="99" s="1"/>
  <c r="V1209" i="99"/>
  <c r="AK1209" i="99" s="1"/>
  <c r="U1209" i="99"/>
  <c r="AO1209" i="99" s="1"/>
  <c r="T1209" i="99"/>
  <c r="O1209" i="99"/>
  <c r="J1209" i="99"/>
  <c r="Y1209" i="99" s="1"/>
  <c r="AS1209" i="99" s="1"/>
  <c r="A1209" i="99"/>
  <c r="Z1209" i="99" s="1"/>
  <c r="AD1208" i="99"/>
  <c r="AC1208" i="99"/>
  <c r="AB1208" i="99"/>
  <c r="AA1208" i="99"/>
  <c r="X1208" i="99"/>
  <c r="W1208" i="99"/>
  <c r="AQ1208" i="99" s="1"/>
  <c r="V1208" i="99"/>
  <c r="AK1208" i="99" s="1"/>
  <c r="U1208" i="99"/>
  <c r="AO1208" i="99" s="1"/>
  <c r="T1208" i="99"/>
  <c r="O1208" i="99"/>
  <c r="J1208" i="99"/>
  <c r="AL1207" i="99"/>
  <c r="AD1207" i="99"/>
  <c r="AC1207" i="99"/>
  <c r="AB1207" i="99"/>
  <c r="AA1207" i="99"/>
  <c r="X1207" i="99"/>
  <c r="AM1207" i="99" s="1"/>
  <c r="W1207" i="99"/>
  <c r="AQ1207" i="99" s="1"/>
  <c r="V1207" i="99"/>
  <c r="AK1207" i="99" s="1"/>
  <c r="U1207" i="99"/>
  <c r="AO1207" i="99" s="1"/>
  <c r="T1207" i="99"/>
  <c r="O1207" i="99"/>
  <c r="J1207" i="99"/>
  <c r="Y1207" i="99" s="1"/>
  <c r="AS1207" i="99" s="1"/>
  <c r="AD1206" i="99"/>
  <c r="AC1206" i="99"/>
  <c r="AB1206" i="99"/>
  <c r="AA1206" i="99"/>
  <c r="X1206" i="99"/>
  <c r="AM1206" i="99" s="1"/>
  <c r="W1206" i="99"/>
  <c r="AQ1206" i="99" s="1"/>
  <c r="V1206" i="99"/>
  <c r="AK1206" i="99" s="1"/>
  <c r="U1206" i="99"/>
  <c r="AO1206" i="99" s="1"/>
  <c r="T1206" i="99"/>
  <c r="O1206" i="99"/>
  <c r="J1206" i="99"/>
  <c r="AD1205" i="99"/>
  <c r="AC1205" i="99"/>
  <c r="AB1205" i="99"/>
  <c r="AA1205" i="99"/>
  <c r="X1205" i="99"/>
  <c r="AM1205" i="99" s="1"/>
  <c r="W1205" i="99"/>
  <c r="AQ1205" i="99" s="1"/>
  <c r="V1205" i="99"/>
  <c r="U1205" i="99"/>
  <c r="AO1205" i="99" s="1"/>
  <c r="T1205" i="99"/>
  <c r="O1205" i="99"/>
  <c r="J1205" i="99"/>
  <c r="AM1204" i="99"/>
  <c r="AD1204" i="99"/>
  <c r="AC1204" i="99"/>
  <c r="AB1204" i="99"/>
  <c r="AA1204" i="99"/>
  <c r="X1204" i="99"/>
  <c r="AR1204" i="99" s="1"/>
  <c r="W1204" i="99"/>
  <c r="AL1204" i="99" s="1"/>
  <c r="V1204" i="99"/>
  <c r="AP1204" i="99" s="1"/>
  <c r="U1204" i="99"/>
  <c r="AJ1204" i="99" s="1"/>
  <c r="T1204" i="99"/>
  <c r="O1204" i="99"/>
  <c r="J1204" i="99"/>
  <c r="Y1204" i="99" s="1"/>
  <c r="AS1204" i="99" s="1"/>
  <c r="AD1203" i="99"/>
  <c r="AC1203" i="99"/>
  <c r="AB1203" i="99"/>
  <c r="AA1203" i="99"/>
  <c r="X1203" i="99"/>
  <c r="AR1203" i="99" s="1"/>
  <c r="W1203" i="99"/>
  <c r="AL1203" i="99" s="1"/>
  <c r="V1203" i="99"/>
  <c r="AP1203" i="99" s="1"/>
  <c r="U1203" i="99"/>
  <c r="AJ1203" i="99" s="1"/>
  <c r="T1203" i="99"/>
  <c r="O1203" i="99"/>
  <c r="Y1203" i="99" s="1"/>
  <c r="AS1203" i="99" s="1"/>
  <c r="J1203" i="99"/>
  <c r="AY1202" i="99"/>
  <c r="AL1202" i="99"/>
  <c r="AD1202" i="99"/>
  <c r="AC1202" i="99"/>
  <c r="AB1202" i="99"/>
  <c r="AA1202" i="99"/>
  <c r="X1202" i="99"/>
  <c r="AM1202" i="99" s="1"/>
  <c r="W1202" i="99"/>
  <c r="AQ1202" i="99" s="1"/>
  <c r="V1202" i="99"/>
  <c r="U1202" i="99"/>
  <c r="AO1202" i="99" s="1"/>
  <c r="T1202" i="99"/>
  <c r="O1202" i="99"/>
  <c r="J1202" i="99"/>
  <c r="Y1202" i="99" s="1"/>
  <c r="AS1202" i="99" s="1"/>
  <c r="AZ1201" i="99"/>
  <c r="AD1201" i="99"/>
  <c r="AC1201" i="99"/>
  <c r="AB1201" i="99"/>
  <c r="AA1201" i="99"/>
  <c r="X1201" i="99"/>
  <c r="AR1201" i="99" s="1"/>
  <c r="W1201" i="99"/>
  <c r="AL1201" i="99" s="1"/>
  <c r="V1201" i="99"/>
  <c r="AP1201" i="99" s="1"/>
  <c r="U1201" i="99"/>
  <c r="AJ1201" i="99" s="1"/>
  <c r="T1201" i="99"/>
  <c r="O1201" i="99"/>
  <c r="J1201" i="99"/>
  <c r="Y1201" i="99" s="1"/>
  <c r="AS1201" i="99" s="1"/>
  <c r="AZ1200" i="99"/>
  <c r="AD1200" i="99"/>
  <c r="AC1200" i="99"/>
  <c r="AB1200" i="99"/>
  <c r="AA1200" i="99"/>
  <c r="X1200" i="99"/>
  <c r="AM1200" i="99" s="1"/>
  <c r="W1200" i="99"/>
  <c r="AQ1200" i="99" s="1"/>
  <c r="V1200" i="99"/>
  <c r="AK1200" i="99" s="1"/>
  <c r="U1200" i="99"/>
  <c r="AO1200" i="99" s="1"/>
  <c r="T1200" i="99"/>
  <c r="O1200" i="99"/>
  <c r="J1200" i="99"/>
  <c r="AL1199" i="99"/>
  <c r="AD1199" i="99"/>
  <c r="AC1199" i="99"/>
  <c r="AB1199" i="99"/>
  <c r="AA1199" i="99"/>
  <c r="X1199" i="99"/>
  <c r="AM1199" i="99" s="1"/>
  <c r="W1199" i="99"/>
  <c r="AQ1199" i="99" s="1"/>
  <c r="V1199" i="99"/>
  <c r="AK1199" i="99" s="1"/>
  <c r="U1199" i="99"/>
  <c r="AO1199" i="99" s="1"/>
  <c r="T1199" i="99"/>
  <c r="O1199" i="99"/>
  <c r="J1199" i="99"/>
  <c r="Y1199" i="99" s="1"/>
  <c r="AS1199" i="99" s="1"/>
  <c r="AD1198" i="99"/>
  <c r="AC1198" i="99"/>
  <c r="AB1198" i="99"/>
  <c r="AA1198" i="99"/>
  <c r="X1198" i="99"/>
  <c r="AM1198" i="99" s="1"/>
  <c r="W1198" i="99"/>
  <c r="AQ1198" i="99" s="1"/>
  <c r="V1198" i="99"/>
  <c r="AK1198" i="99" s="1"/>
  <c r="U1198" i="99"/>
  <c r="AO1198" i="99" s="1"/>
  <c r="T1198" i="99"/>
  <c r="O1198" i="99"/>
  <c r="J1198" i="99"/>
  <c r="AP1197" i="99"/>
  <c r="AD1197" i="99"/>
  <c r="AC1197" i="99"/>
  <c r="AB1197" i="99"/>
  <c r="AA1197" i="99"/>
  <c r="X1197" i="99"/>
  <c r="AM1197" i="99" s="1"/>
  <c r="W1197" i="99"/>
  <c r="AQ1197" i="99" s="1"/>
  <c r="V1197" i="99"/>
  <c r="AK1197" i="99" s="1"/>
  <c r="U1197" i="99"/>
  <c r="AO1197" i="99" s="1"/>
  <c r="T1197" i="99"/>
  <c r="O1197" i="99"/>
  <c r="J1197" i="99"/>
  <c r="AL1196" i="99"/>
  <c r="AD1196" i="99"/>
  <c r="AC1196" i="99"/>
  <c r="AB1196" i="99"/>
  <c r="AA1196" i="99"/>
  <c r="X1196" i="99"/>
  <c r="AM1196" i="99" s="1"/>
  <c r="W1196" i="99"/>
  <c r="AQ1196" i="99" s="1"/>
  <c r="V1196" i="99"/>
  <c r="U1196" i="99"/>
  <c r="AO1196" i="99" s="1"/>
  <c r="T1196" i="99"/>
  <c r="O1196" i="99"/>
  <c r="J1196" i="99"/>
  <c r="Y1196" i="99" s="1"/>
  <c r="AS1196" i="99" s="1"/>
  <c r="AD1195" i="99"/>
  <c r="AC1195" i="99"/>
  <c r="AB1195" i="99"/>
  <c r="AA1195" i="99"/>
  <c r="X1195" i="99"/>
  <c r="AM1195" i="99" s="1"/>
  <c r="W1195" i="99"/>
  <c r="AQ1195" i="99" s="1"/>
  <c r="V1195" i="99"/>
  <c r="AK1195" i="99" s="1"/>
  <c r="U1195" i="99"/>
  <c r="AO1195" i="99" s="1"/>
  <c r="T1195" i="99"/>
  <c r="O1195" i="99"/>
  <c r="J1195" i="99"/>
  <c r="AD1194" i="99"/>
  <c r="AC1194" i="99"/>
  <c r="AB1194" i="99"/>
  <c r="AA1194" i="99"/>
  <c r="X1194" i="99"/>
  <c r="AM1194" i="99" s="1"/>
  <c r="W1194" i="99"/>
  <c r="AQ1194" i="99" s="1"/>
  <c r="V1194" i="99"/>
  <c r="AK1194" i="99" s="1"/>
  <c r="U1194" i="99"/>
  <c r="AO1194" i="99" s="1"/>
  <c r="T1194" i="99"/>
  <c r="O1194" i="99"/>
  <c r="J1194" i="99"/>
  <c r="AD1193" i="99"/>
  <c r="AC1193" i="99"/>
  <c r="AB1193" i="99"/>
  <c r="AA1193" i="99"/>
  <c r="X1193" i="99"/>
  <c r="W1193" i="99"/>
  <c r="AQ1193" i="99" s="1"/>
  <c r="V1193" i="99"/>
  <c r="AK1193" i="99" s="1"/>
  <c r="U1193" i="99"/>
  <c r="AO1193" i="99" s="1"/>
  <c r="T1193" i="99"/>
  <c r="O1193" i="99"/>
  <c r="J1193" i="99"/>
  <c r="AD1192" i="99"/>
  <c r="AC1192" i="99"/>
  <c r="AB1192" i="99"/>
  <c r="AA1192" i="99"/>
  <c r="X1192" i="99"/>
  <c r="AM1192" i="99" s="1"/>
  <c r="W1192" i="99"/>
  <c r="AQ1192" i="99" s="1"/>
  <c r="V1192" i="99"/>
  <c r="AK1192" i="99" s="1"/>
  <c r="U1192" i="99"/>
  <c r="AO1192" i="99" s="1"/>
  <c r="T1192" i="99"/>
  <c r="O1192" i="99"/>
  <c r="J1192" i="99"/>
  <c r="AL1191" i="99"/>
  <c r="AD1191" i="99"/>
  <c r="AC1191" i="99"/>
  <c r="AB1191" i="99"/>
  <c r="AA1191" i="99"/>
  <c r="X1191" i="99"/>
  <c r="AM1191" i="99" s="1"/>
  <c r="W1191" i="99"/>
  <c r="AQ1191" i="99" s="1"/>
  <c r="V1191" i="99"/>
  <c r="U1191" i="99"/>
  <c r="AO1191" i="99" s="1"/>
  <c r="T1191" i="99"/>
  <c r="O1191" i="99"/>
  <c r="J1191" i="99"/>
  <c r="Y1191" i="99" s="1"/>
  <c r="AS1191" i="99" s="1"/>
  <c r="AD1190" i="99"/>
  <c r="AC1190" i="99"/>
  <c r="AB1190" i="99"/>
  <c r="AA1190" i="99"/>
  <c r="X1190" i="99"/>
  <c r="AM1190" i="99" s="1"/>
  <c r="W1190" i="99"/>
  <c r="AQ1190" i="99" s="1"/>
  <c r="V1190" i="99"/>
  <c r="AK1190" i="99" s="1"/>
  <c r="U1190" i="99"/>
  <c r="AO1190" i="99" s="1"/>
  <c r="T1190" i="99"/>
  <c r="O1190" i="99"/>
  <c r="J1190" i="99"/>
  <c r="Y1190" i="99" s="1"/>
  <c r="AS1190" i="99" s="1"/>
  <c r="AD1189" i="99"/>
  <c r="AC1189" i="99"/>
  <c r="AB1189" i="99"/>
  <c r="AA1189" i="99"/>
  <c r="X1189" i="99"/>
  <c r="AM1189" i="99" s="1"/>
  <c r="W1189" i="99"/>
  <c r="AQ1189" i="99" s="1"/>
  <c r="V1189" i="99"/>
  <c r="AK1189" i="99" s="1"/>
  <c r="U1189" i="99"/>
  <c r="AO1189" i="99" s="1"/>
  <c r="T1189" i="99"/>
  <c r="O1189" i="99"/>
  <c r="J1189" i="99"/>
  <c r="AR1188" i="99"/>
  <c r="AD1188" i="99"/>
  <c r="AC1188" i="99"/>
  <c r="AB1188" i="99"/>
  <c r="AA1188" i="99"/>
  <c r="X1188" i="99"/>
  <c r="AM1188" i="99" s="1"/>
  <c r="W1188" i="99"/>
  <c r="AQ1188" i="99" s="1"/>
  <c r="V1188" i="99"/>
  <c r="AK1188" i="99" s="1"/>
  <c r="U1188" i="99"/>
  <c r="AO1188" i="99" s="1"/>
  <c r="T1188" i="99"/>
  <c r="O1188" i="99"/>
  <c r="J1188" i="99"/>
  <c r="Y1188" i="99" s="1"/>
  <c r="AS1188" i="99" s="1"/>
  <c r="AD1187" i="99"/>
  <c r="AC1187" i="99"/>
  <c r="AB1187" i="99"/>
  <c r="AA1187" i="99"/>
  <c r="X1187" i="99"/>
  <c r="AM1187" i="99" s="1"/>
  <c r="W1187" i="99"/>
  <c r="AQ1187" i="99" s="1"/>
  <c r="V1187" i="99"/>
  <c r="AK1187" i="99" s="1"/>
  <c r="U1187" i="99"/>
  <c r="AO1187" i="99" s="1"/>
  <c r="T1187" i="99"/>
  <c r="O1187" i="99"/>
  <c r="J1187" i="99"/>
  <c r="AD1186" i="99"/>
  <c r="AC1186" i="99"/>
  <c r="AB1186" i="99"/>
  <c r="AA1186" i="99"/>
  <c r="X1186" i="99"/>
  <c r="W1186" i="99"/>
  <c r="AQ1186" i="99" s="1"/>
  <c r="V1186" i="99"/>
  <c r="AK1186" i="99" s="1"/>
  <c r="U1186" i="99"/>
  <c r="AO1186" i="99" s="1"/>
  <c r="T1186" i="99"/>
  <c r="O1186" i="99"/>
  <c r="J1186" i="99"/>
  <c r="AL1185" i="99"/>
  <c r="AD1185" i="99"/>
  <c r="AC1185" i="99"/>
  <c r="AB1185" i="99"/>
  <c r="AA1185" i="99"/>
  <c r="X1185" i="99"/>
  <c r="AM1185" i="99" s="1"/>
  <c r="W1185" i="99"/>
  <c r="AQ1185" i="99" s="1"/>
  <c r="V1185" i="99"/>
  <c r="AK1185" i="99" s="1"/>
  <c r="U1185" i="99"/>
  <c r="AO1185" i="99" s="1"/>
  <c r="T1185" i="99"/>
  <c r="O1185" i="99"/>
  <c r="J1185" i="99"/>
  <c r="Y1185" i="99" s="1"/>
  <c r="AS1185" i="99" s="1"/>
  <c r="AD1184" i="99"/>
  <c r="AC1184" i="99"/>
  <c r="AB1184" i="99"/>
  <c r="AA1184" i="99"/>
  <c r="X1184" i="99"/>
  <c r="AM1184" i="99" s="1"/>
  <c r="W1184" i="99"/>
  <c r="AQ1184" i="99" s="1"/>
  <c r="V1184" i="99"/>
  <c r="AK1184" i="99" s="1"/>
  <c r="U1184" i="99"/>
  <c r="AO1184" i="99" s="1"/>
  <c r="T1184" i="99"/>
  <c r="O1184" i="99"/>
  <c r="J1184" i="99"/>
  <c r="AL1183" i="99"/>
  <c r="AD1183" i="99"/>
  <c r="AC1183" i="99"/>
  <c r="AB1183" i="99"/>
  <c r="AA1183" i="99"/>
  <c r="X1183" i="99"/>
  <c r="AM1183" i="99" s="1"/>
  <c r="W1183" i="99"/>
  <c r="AQ1183" i="99" s="1"/>
  <c r="V1183" i="99"/>
  <c r="U1183" i="99"/>
  <c r="AO1183" i="99" s="1"/>
  <c r="T1183" i="99"/>
  <c r="O1183" i="99"/>
  <c r="J1183" i="99"/>
  <c r="Y1183" i="99" s="1"/>
  <c r="AS1183" i="99" s="1"/>
  <c r="AL1182" i="99"/>
  <c r="AD1182" i="99"/>
  <c r="AC1182" i="99"/>
  <c r="AB1182" i="99"/>
  <c r="AA1182" i="99"/>
  <c r="X1182" i="99"/>
  <c r="AM1182" i="99" s="1"/>
  <c r="W1182" i="99"/>
  <c r="AQ1182" i="99" s="1"/>
  <c r="V1182" i="99"/>
  <c r="AK1182" i="99" s="1"/>
  <c r="U1182" i="99"/>
  <c r="AO1182" i="99" s="1"/>
  <c r="T1182" i="99"/>
  <c r="O1182" i="99"/>
  <c r="J1182" i="99"/>
  <c r="Y1182" i="99" s="1"/>
  <c r="AS1182" i="99" s="1"/>
  <c r="AD1181" i="99"/>
  <c r="AC1181" i="99"/>
  <c r="AB1181" i="99"/>
  <c r="AA1181" i="99"/>
  <c r="X1181" i="99"/>
  <c r="AM1181" i="99" s="1"/>
  <c r="W1181" i="99"/>
  <c r="AQ1181" i="99" s="1"/>
  <c r="V1181" i="99"/>
  <c r="AK1181" i="99" s="1"/>
  <c r="U1181" i="99"/>
  <c r="AO1181" i="99" s="1"/>
  <c r="T1181" i="99"/>
  <c r="O1181" i="99"/>
  <c r="J1181" i="99"/>
  <c r="AR1180" i="99"/>
  <c r="AD1180" i="99"/>
  <c r="AC1180" i="99"/>
  <c r="AB1180" i="99"/>
  <c r="AA1180" i="99"/>
  <c r="X1180" i="99"/>
  <c r="AM1180" i="99" s="1"/>
  <c r="W1180" i="99"/>
  <c r="AQ1180" i="99" s="1"/>
  <c r="V1180" i="99"/>
  <c r="AP1180" i="99" s="1"/>
  <c r="U1180" i="99"/>
  <c r="AO1180" i="99" s="1"/>
  <c r="T1180" i="99"/>
  <c r="O1180" i="99"/>
  <c r="J1180" i="99"/>
  <c r="AD1179" i="99"/>
  <c r="AC1179" i="99"/>
  <c r="AB1179" i="99"/>
  <c r="AA1179" i="99"/>
  <c r="Y1179" i="99"/>
  <c r="AS1179" i="99" s="1"/>
  <c r="X1179" i="99"/>
  <c r="AM1179" i="99" s="1"/>
  <c r="W1179" i="99"/>
  <c r="AQ1179" i="99" s="1"/>
  <c r="V1179" i="99"/>
  <c r="AP1179" i="99" s="1"/>
  <c r="U1179" i="99"/>
  <c r="T1179" i="99"/>
  <c r="O1179" i="99"/>
  <c r="J1179" i="99"/>
  <c r="AR1178" i="99"/>
  <c r="AK1178" i="99"/>
  <c r="AD1178" i="99"/>
  <c r="AC1178" i="99"/>
  <c r="AB1178" i="99"/>
  <c r="AA1178" i="99"/>
  <c r="X1178" i="99"/>
  <c r="AM1178" i="99" s="1"/>
  <c r="W1178" i="99"/>
  <c r="AQ1178" i="99" s="1"/>
  <c r="V1178" i="99"/>
  <c r="AP1178" i="99" s="1"/>
  <c r="U1178" i="99"/>
  <c r="AO1178" i="99" s="1"/>
  <c r="T1178" i="99"/>
  <c r="O1178" i="99"/>
  <c r="Y1178" i="99" s="1"/>
  <c r="AS1178" i="99" s="1"/>
  <c r="J1178" i="99"/>
  <c r="AO1177" i="99"/>
  <c r="AD1177" i="99"/>
  <c r="AC1177" i="99"/>
  <c r="AB1177" i="99"/>
  <c r="AA1177" i="99"/>
  <c r="X1177" i="99"/>
  <c r="W1177" i="99"/>
  <c r="AQ1177" i="99" s="1"/>
  <c r="V1177" i="99"/>
  <c r="AP1177" i="99" s="1"/>
  <c r="U1177" i="99"/>
  <c r="AJ1177" i="99" s="1"/>
  <c r="T1177" i="99"/>
  <c r="O1177" i="99"/>
  <c r="J1177" i="99"/>
  <c r="Y1177" i="99" s="1"/>
  <c r="AS1177" i="99" s="1"/>
  <c r="AM1176" i="99"/>
  <c r="AD1176" i="99"/>
  <c r="AC1176" i="99"/>
  <c r="AB1176" i="99"/>
  <c r="AA1176" i="99"/>
  <c r="X1176" i="99"/>
  <c r="AR1176" i="99" s="1"/>
  <c r="W1176" i="99"/>
  <c r="AQ1176" i="99" s="1"/>
  <c r="V1176" i="99"/>
  <c r="U1176" i="99"/>
  <c r="AO1176" i="99" s="1"/>
  <c r="T1176" i="99"/>
  <c r="O1176" i="99"/>
  <c r="J1176" i="99"/>
  <c r="Y1176" i="99" s="1"/>
  <c r="AS1176" i="99" s="1"/>
  <c r="AD1175" i="99"/>
  <c r="AC1175" i="99"/>
  <c r="AB1175" i="99"/>
  <c r="AA1175" i="99"/>
  <c r="X1175" i="99"/>
  <c r="W1175" i="99"/>
  <c r="AQ1175" i="99" s="1"/>
  <c r="V1175" i="99"/>
  <c r="AP1175" i="99" s="1"/>
  <c r="U1175" i="99"/>
  <c r="AJ1175" i="99" s="1"/>
  <c r="T1175" i="99"/>
  <c r="O1175" i="99"/>
  <c r="J1175" i="99"/>
  <c r="AO1174" i="99"/>
  <c r="AM1174" i="99"/>
  <c r="AD1174" i="99"/>
  <c r="AC1174" i="99"/>
  <c r="AB1174" i="99"/>
  <c r="AA1174" i="99"/>
  <c r="X1174" i="99"/>
  <c r="AR1174" i="99" s="1"/>
  <c r="W1174" i="99"/>
  <c r="AQ1174" i="99" s="1"/>
  <c r="V1174" i="99"/>
  <c r="U1174" i="99"/>
  <c r="AJ1174" i="99" s="1"/>
  <c r="T1174" i="99"/>
  <c r="O1174" i="99"/>
  <c r="J1174" i="99"/>
  <c r="Y1174" i="99" s="1"/>
  <c r="AS1174" i="99" s="1"/>
  <c r="AK1173" i="99"/>
  <c r="AD1173" i="99"/>
  <c r="AC1173" i="99"/>
  <c r="AB1173" i="99"/>
  <c r="AA1173" i="99"/>
  <c r="X1173" i="99"/>
  <c r="AM1173" i="99" s="1"/>
  <c r="W1173" i="99"/>
  <c r="AQ1173" i="99" s="1"/>
  <c r="V1173" i="99"/>
  <c r="AP1173" i="99" s="1"/>
  <c r="U1173" i="99"/>
  <c r="AO1173" i="99" s="1"/>
  <c r="T1173" i="99"/>
  <c r="O1173" i="99"/>
  <c r="J1173" i="99"/>
  <c r="AP1172" i="99"/>
  <c r="AD1172" i="99"/>
  <c r="AC1172" i="99"/>
  <c r="AB1172" i="99"/>
  <c r="AA1172" i="99"/>
  <c r="X1172" i="99"/>
  <c r="AM1172" i="99" s="1"/>
  <c r="W1172" i="99"/>
  <c r="AQ1172" i="99" s="1"/>
  <c r="V1172" i="99"/>
  <c r="AK1172" i="99" s="1"/>
  <c r="U1172" i="99"/>
  <c r="T1172" i="99"/>
  <c r="O1172" i="99"/>
  <c r="J1172" i="99"/>
  <c r="Y1172" i="99" s="1"/>
  <c r="AS1172" i="99" s="1"/>
  <c r="AO1171" i="99"/>
  <c r="AM1171" i="99"/>
  <c r="AJ1171" i="99"/>
  <c r="AD1171" i="99"/>
  <c r="AC1171" i="99"/>
  <c r="AB1171" i="99"/>
  <c r="AA1171" i="99"/>
  <c r="X1171" i="99"/>
  <c r="AR1171" i="99" s="1"/>
  <c r="W1171" i="99"/>
  <c r="AQ1171" i="99" s="1"/>
  <c r="V1171" i="99"/>
  <c r="T1171" i="99"/>
  <c r="O1171" i="99"/>
  <c r="J1171" i="99"/>
  <c r="Y1171" i="99" s="1"/>
  <c r="AS1171" i="99" s="1"/>
  <c r="AQ1170" i="99"/>
  <c r="AD1170" i="99"/>
  <c r="AC1170" i="99"/>
  <c r="AB1170" i="99"/>
  <c r="AA1170" i="99"/>
  <c r="X1170" i="99"/>
  <c r="AR1170" i="99" s="1"/>
  <c r="W1170" i="99"/>
  <c r="V1170" i="99"/>
  <c r="U1170" i="99"/>
  <c r="AJ1170" i="99" s="1"/>
  <c r="T1170" i="99"/>
  <c r="O1170" i="99"/>
  <c r="J1170" i="99"/>
  <c r="AN1169" i="99"/>
  <c r="AD1169" i="99"/>
  <c r="AC1169" i="99"/>
  <c r="AB1169" i="99"/>
  <c r="AA1169" i="99"/>
  <c r="X1169" i="99"/>
  <c r="AR1169" i="99" s="1"/>
  <c r="W1169" i="99"/>
  <c r="AQ1169" i="99" s="1"/>
  <c r="V1169" i="99"/>
  <c r="AP1169" i="99" s="1"/>
  <c r="U1169" i="99"/>
  <c r="AO1169" i="99" s="1"/>
  <c r="T1169" i="99"/>
  <c r="O1169" i="99"/>
  <c r="J1169" i="99"/>
  <c r="AN1168" i="99"/>
  <c r="AD1168" i="99"/>
  <c r="AC1168" i="99"/>
  <c r="AB1168" i="99"/>
  <c r="AA1168" i="99"/>
  <c r="X1168" i="99"/>
  <c r="AR1168" i="99" s="1"/>
  <c r="W1168" i="99"/>
  <c r="AQ1168" i="99" s="1"/>
  <c r="V1168" i="99"/>
  <c r="AP1168" i="99" s="1"/>
  <c r="U1168" i="99"/>
  <c r="AO1168" i="99" s="1"/>
  <c r="T1168" i="99"/>
  <c r="O1168" i="99"/>
  <c r="J1168" i="99"/>
  <c r="AO1167" i="99"/>
  <c r="AN1167" i="99"/>
  <c r="AD1167" i="99"/>
  <c r="AC1167" i="99"/>
  <c r="AB1167" i="99"/>
  <c r="AA1167" i="99"/>
  <c r="X1167" i="99"/>
  <c r="AR1167" i="99" s="1"/>
  <c r="W1167" i="99"/>
  <c r="AQ1167" i="99" s="1"/>
  <c r="V1167" i="99"/>
  <c r="AP1167" i="99" s="1"/>
  <c r="U1167" i="99"/>
  <c r="T1167" i="99"/>
  <c r="O1167" i="99"/>
  <c r="J1167" i="99"/>
  <c r="Y1167" i="99" s="1"/>
  <c r="AS1167" i="99" s="1"/>
  <c r="AN1166" i="99"/>
  <c r="AD1166" i="99"/>
  <c r="AC1166" i="99"/>
  <c r="AB1166" i="99"/>
  <c r="AA1166" i="99"/>
  <c r="X1166" i="99"/>
  <c r="AR1166" i="99" s="1"/>
  <c r="W1166" i="99"/>
  <c r="AQ1166" i="99" s="1"/>
  <c r="V1166" i="99"/>
  <c r="AP1166" i="99" s="1"/>
  <c r="U1166" i="99"/>
  <c r="AO1166" i="99" s="1"/>
  <c r="T1166" i="99"/>
  <c r="O1166" i="99"/>
  <c r="J1166" i="99"/>
  <c r="AZ1165" i="99"/>
  <c r="AU1165" i="99"/>
  <c r="AR1165" i="99"/>
  <c r="AN1165" i="99"/>
  <c r="AD1165" i="99"/>
  <c r="AC1165" i="99"/>
  <c r="AB1165" i="99"/>
  <c r="AA1165" i="99"/>
  <c r="X1165" i="99"/>
  <c r="W1165" i="99"/>
  <c r="AQ1165" i="99" s="1"/>
  <c r="V1165" i="99"/>
  <c r="AP1165" i="99" s="1"/>
  <c r="U1165" i="99"/>
  <c r="AO1165" i="99" s="1"/>
  <c r="T1165" i="99"/>
  <c r="O1165" i="99"/>
  <c r="J1165" i="99"/>
  <c r="AZ1164" i="99"/>
  <c r="AU1164" i="99"/>
  <c r="AR1164" i="99"/>
  <c r="AN1164" i="99"/>
  <c r="AD1164" i="99"/>
  <c r="AC1164" i="99"/>
  <c r="AB1164" i="99"/>
  <c r="AA1164" i="99"/>
  <c r="X1164" i="99"/>
  <c r="W1164" i="99"/>
  <c r="AQ1164" i="99" s="1"/>
  <c r="V1164" i="99"/>
  <c r="AP1164" i="99" s="1"/>
  <c r="U1164" i="99"/>
  <c r="AO1164" i="99" s="1"/>
  <c r="AT1164" i="99" s="1"/>
  <c r="T1164" i="99"/>
  <c r="O1164" i="99"/>
  <c r="J1164" i="99"/>
  <c r="AZ1163" i="99"/>
  <c r="AV1163" i="99"/>
  <c r="AV1198" i="99" s="1"/>
  <c r="AZ1198" i="99" s="1"/>
  <c r="AN1163" i="99"/>
  <c r="AD1163" i="99"/>
  <c r="AC1163" i="99"/>
  <c r="AB1163" i="99"/>
  <c r="AA1163" i="99"/>
  <c r="X1163" i="99"/>
  <c r="AR1163" i="99" s="1"/>
  <c r="W1163" i="99"/>
  <c r="AQ1163" i="99" s="1"/>
  <c r="V1163" i="99"/>
  <c r="AP1163" i="99" s="1"/>
  <c r="U1163" i="99"/>
  <c r="AO1163" i="99" s="1"/>
  <c r="T1163" i="99"/>
  <c r="O1163" i="99"/>
  <c r="J1163" i="99"/>
  <c r="AV1162" i="99"/>
  <c r="AV1197" i="99" s="1"/>
  <c r="AZ1197" i="99" s="1"/>
  <c r="AN1162" i="99"/>
  <c r="AD1162" i="99"/>
  <c r="AC1162" i="99"/>
  <c r="AB1162" i="99"/>
  <c r="AA1162" i="99"/>
  <c r="X1162" i="99"/>
  <c r="AR1162" i="99" s="1"/>
  <c r="W1162" i="99"/>
  <c r="AQ1162" i="99" s="1"/>
  <c r="V1162" i="99"/>
  <c r="AP1162" i="99" s="1"/>
  <c r="U1162" i="99"/>
  <c r="AO1162" i="99" s="1"/>
  <c r="T1162" i="99"/>
  <c r="O1162" i="99"/>
  <c r="J1162" i="99"/>
  <c r="AX1161" i="99"/>
  <c r="AZ1161" i="99" s="1"/>
  <c r="AV1161" i="99"/>
  <c r="AV1196" i="99" s="1"/>
  <c r="AZ1196" i="99" s="1"/>
  <c r="AN1161" i="99"/>
  <c r="AD1161" i="99"/>
  <c r="AC1161" i="99"/>
  <c r="AB1161" i="99"/>
  <c r="AA1161" i="99"/>
  <c r="X1161" i="99"/>
  <c r="AR1161" i="99" s="1"/>
  <c r="W1161" i="99"/>
  <c r="AQ1161" i="99" s="1"/>
  <c r="V1161" i="99"/>
  <c r="AP1161" i="99" s="1"/>
  <c r="U1161" i="99"/>
  <c r="AO1161" i="99" s="1"/>
  <c r="T1161" i="99"/>
  <c r="Y1161" i="99" s="1"/>
  <c r="AS1161" i="99" s="1"/>
  <c r="O1161" i="99"/>
  <c r="J1161" i="99"/>
  <c r="AP1160" i="99"/>
  <c r="AN1160" i="99"/>
  <c r="AD1160" i="99"/>
  <c r="AC1160" i="99"/>
  <c r="AB1160" i="99"/>
  <c r="AA1160" i="99"/>
  <c r="X1160" i="99"/>
  <c r="AR1160" i="99" s="1"/>
  <c r="W1160" i="99"/>
  <c r="AQ1160" i="99" s="1"/>
  <c r="U1160" i="99"/>
  <c r="AO1160" i="99" s="1"/>
  <c r="T1160" i="99"/>
  <c r="O1160" i="99"/>
  <c r="J1160" i="99"/>
  <c r="Y1160" i="99" s="1"/>
  <c r="AS1160" i="99" s="1"/>
  <c r="AV1159" i="99"/>
  <c r="AV1194" i="99" s="1"/>
  <c r="AZ1194" i="99" s="1"/>
  <c r="AN1159" i="99"/>
  <c r="AD1159" i="99"/>
  <c r="AC1159" i="99"/>
  <c r="AB1159" i="99"/>
  <c r="AA1159" i="99"/>
  <c r="X1159" i="99"/>
  <c r="AR1159" i="99" s="1"/>
  <c r="W1159" i="99"/>
  <c r="AQ1159" i="99" s="1"/>
  <c r="V1159" i="99"/>
  <c r="AP1159" i="99" s="1"/>
  <c r="U1159" i="99"/>
  <c r="AO1159" i="99" s="1"/>
  <c r="T1159" i="99"/>
  <c r="O1159" i="99"/>
  <c r="J1159" i="99"/>
  <c r="AV1158" i="99"/>
  <c r="AV1193" i="99" s="1"/>
  <c r="AZ1193" i="99" s="1"/>
  <c r="AN1158" i="99"/>
  <c r="AD1158" i="99"/>
  <c r="AC1158" i="99"/>
  <c r="AB1158" i="99"/>
  <c r="AA1158" i="99"/>
  <c r="X1158" i="99"/>
  <c r="AR1158" i="99" s="1"/>
  <c r="W1158" i="99"/>
  <c r="AQ1158" i="99" s="1"/>
  <c r="V1158" i="99"/>
  <c r="AP1158" i="99" s="1"/>
  <c r="U1158" i="99"/>
  <c r="AO1158" i="99" s="1"/>
  <c r="T1158" i="99"/>
  <c r="O1158" i="99"/>
  <c r="J1158" i="99"/>
  <c r="AX1157" i="99"/>
  <c r="AV1157" i="99"/>
  <c r="AN1157" i="99"/>
  <c r="AD1157" i="99"/>
  <c r="AC1157" i="99"/>
  <c r="AB1157" i="99"/>
  <c r="AA1157" i="99"/>
  <c r="X1157" i="99"/>
  <c r="AR1157" i="99" s="1"/>
  <c r="W1157" i="99"/>
  <c r="AQ1157" i="99" s="1"/>
  <c r="V1157" i="99"/>
  <c r="AP1157" i="99" s="1"/>
  <c r="U1157" i="99"/>
  <c r="AO1157" i="99" s="1"/>
  <c r="T1157" i="99"/>
  <c r="O1157" i="99"/>
  <c r="Y1157" i="99" s="1"/>
  <c r="AS1157" i="99" s="1"/>
  <c r="J1157" i="99"/>
  <c r="AN1156" i="99"/>
  <c r="AD1156" i="99"/>
  <c r="AC1156" i="99"/>
  <c r="AB1156" i="99"/>
  <c r="AA1156" i="99"/>
  <c r="Y1156" i="99"/>
  <c r="AS1156" i="99" s="1"/>
  <c r="X1156" i="99"/>
  <c r="AR1156" i="99" s="1"/>
  <c r="W1156" i="99"/>
  <c r="AQ1156" i="99" s="1"/>
  <c r="V1156" i="99"/>
  <c r="AP1156" i="99" s="1"/>
  <c r="U1156" i="99"/>
  <c r="AO1156" i="99" s="1"/>
  <c r="T1156" i="99"/>
  <c r="O1156" i="99"/>
  <c r="J1156" i="99"/>
  <c r="A1156" i="99"/>
  <c r="AN1155" i="99"/>
  <c r="AD1155" i="99"/>
  <c r="AC1155" i="99"/>
  <c r="AB1155" i="99"/>
  <c r="AA1155" i="99"/>
  <c r="X1155" i="99"/>
  <c r="AR1155" i="99" s="1"/>
  <c r="W1155" i="99"/>
  <c r="AQ1155" i="99" s="1"/>
  <c r="V1155" i="99"/>
  <c r="AP1155" i="99" s="1"/>
  <c r="U1155" i="99"/>
  <c r="AO1155" i="99" s="1"/>
  <c r="T1155" i="99"/>
  <c r="O1155" i="99"/>
  <c r="Y1155" i="99" s="1"/>
  <c r="AS1155" i="99" s="1"/>
  <c r="J1155" i="99"/>
  <c r="A1155" i="99"/>
  <c r="Z1155" i="99" s="1"/>
  <c r="AN1154" i="99"/>
  <c r="AD1154" i="99"/>
  <c r="AC1154" i="99"/>
  <c r="AB1154" i="99"/>
  <c r="AA1154" i="99"/>
  <c r="Z1154" i="99"/>
  <c r="X1154" i="99"/>
  <c r="AR1154" i="99" s="1"/>
  <c r="W1154" i="99"/>
  <c r="AQ1154" i="99" s="1"/>
  <c r="V1154" i="99"/>
  <c r="AP1154" i="99" s="1"/>
  <c r="U1154" i="99"/>
  <c r="AO1154" i="99" s="1"/>
  <c r="T1154" i="99"/>
  <c r="O1154" i="99"/>
  <c r="Y1154" i="99" s="1"/>
  <c r="AS1154" i="99" s="1"/>
  <c r="J1154" i="99"/>
  <c r="J1144" i="99"/>
  <c r="J1143" i="99"/>
  <c r="Q1142" i="99"/>
  <c r="P1142" i="99"/>
  <c r="O1142" i="99"/>
  <c r="J1142" i="99"/>
  <c r="V1141" i="99"/>
  <c r="P1141" i="99"/>
  <c r="O1141" i="99"/>
  <c r="J1141" i="99"/>
  <c r="P1140" i="99"/>
  <c r="O1140" i="99"/>
  <c r="J1140" i="99"/>
  <c r="Q1140" i="99" s="1"/>
  <c r="F1139" i="99"/>
  <c r="AM1137" i="99"/>
  <c r="AD1137" i="99"/>
  <c r="AC1137" i="99"/>
  <c r="AT1137" i="99" s="1"/>
  <c r="AB1137" i="99"/>
  <c r="AA1137" i="99"/>
  <c r="X1137" i="99"/>
  <c r="AR1137" i="99" s="1"/>
  <c r="W1137" i="99"/>
  <c r="V1137" i="99"/>
  <c r="AP1137" i="99" s="1"/>
  <c r="U1137" i="99"/>
  <c r="AJ1137" i="99" s="1"/>
  <c r="T1137" i="99"/>
  <c r="O1137" i="99"/>
  <c r="J1137" i="99"/>
  <c r="A1137" i="99"/>
  <c r="Z1137" i="99" s="1"/>
  <c r="AO1136" i="99"/>
  <c r="AM1136" i="99"/>
  <c r="AD1136" i="99"/>
  <c r="AC1136" i="99"/>
  <c r="AT1136" i="99" s="1"/>
  <c r="AB1136" i="99"/>
  <c r="AA1136" i="99"/>
  <c r="X1136" i="99"/>
  <c r="AR1136" i="99" s="1"/>
  <c r="W1136" i="99"/>
  <c r="AL1136" i="99" s="1"/>
  <c r="V1136" i="99"/>
  <c r="AP1136" i="99" s="1"/>
  <c r="U1136" i="99"/>
  <c r="AJ1136" i="99" s="1"/>
  <c r="T1136" i="99"/>
  <c r="O1136" i="99"/>
  <c r="J1136" i="99"/>
  <c r="Y1136" i="99" s="1"/>
  <c r="AS1136" i="99" s="1"/>
  <c r="A1136" i="99"/>
  <c r="Z1136" i="99" s="1"/>
  <c r="AM1135" i="99"/>
  <c r="AD1135" i="99"/>
  <c r="AC1135" i="99"/>
  <c r="AT1135" i="99" s="1"/>
  <c r="AB1135" i="99"/>
  <c r="AA1135" i="99"/>
  <c r="X1135" i="99"/>
  <c r="AR1135" i="99" s="1"/>
  <c r="W1135" i="99"/>
  <c r="AL1135" i="99" s="1"/>
  <c r="V1135" i="99"/>
  <c r="AP1135" i="99" s="1"/>
  <c r="U1135" i="99"/>
  <c r="AJ1135" i="99" s="1"/>
  <c r="T1135" i="99"/>
  <c r="O1135" i="99"/>
  <c r="J1135" i="99"/>
  <c r="A1135" i="99"/>
  <c r="Z1135" i="99" s="1"/>
  <c r="AH1131" i="99"/>
  <c r="AG1131" i="99"/>
  <c r="AF1131" i="99"/>
  <c r="AE1131" i="99"/>
  <c r="AD1131" i="99"/>
  <c r="AC1131" i="99"/>
  <c r="AT1131" i="99" s="1"/>
  <c r="AB1131" i="99"/>
  <c r="AA1131" i="99"/>
  <c r="X1131" i="99"/>
  <c r="AR1131" i="99" s="1"/>
  <c r="W1131" i="99"/>
  <c r="AL1131" i="99" s="1"/>
  <c r="V1131" i="99"/>
  <c r="AP1131" i="99" s="1"/>
  <c r="U1131" i="99"/>
  <c r="AJ1131" i="99" s="1"/>
  <c r="T1131" i="99"/>
  <c r="Y1131" i="99" s="1"/>
  <c r="AS1131" i="99" s="1"/>
  <c r="O1131" i="99"/>
  <c r="J1131" i="99"/>
  <c r="A1131" i="99"/>
  <c r="Z1131" i="99" s="1"/>
  <c r="AM1130" i="99"/>
  <c r="AH1209" i="99" s="1"/>
  <c r="AH1130" i="99"/>
  <c r="AG1130" i="99"/>
  <c r="AF1130" i="99"/>
  <c r="AE1130" i="99"/>
  <c r="AD1130" i="99"/>
  <c r="AC1130" i="99"/>
  <c r="AT1130" i="99" s="1"/>
  <c r="AB1130" i="99"/>
  <c r="AA1130" i="99"/>
  <c r="X1130" i="99"/>
  <c r="AR1130" i="99" s="1"/>
  <c r="W1130" i="99"/>
  <c r="V1130" i="99"/>
  <c r="AP1130" i="99" s="1"/>
  <c r="U1130" i="99"/>
  <c r="AJ1130" i="99" s="1"/>
  <c r="T1130" i="99"/>
  <c r="O1130" i="99"/>
  <c r="Y1130" i="99" s="1"/>
  <c r="AS1130" i="99" s="1"/>
  <c r="J1130" i="99"/>
  <c r="A1130" i="99"/>
  <c r="Z1130" i="99" s="1"/>
  <c r="AQ1129" i="99"/>
  <c r="AO1129" i="99"/>
  <c r="AL1129" i="99"/>
  <c r="AH1129" i="99"/>
  <c r="AG1129" i="99"/>
  <c r="AF1129" i="99"/>
  <c r="AE1129" i="99"/>
  <c r="AD1129" i="99"/>
  <c r="AC1129" i="99"/>
  <c r="AT1129" i="99" s="1"/>
  <c r="AB1129" i="99"/>
  <c r="AA1129" i="99"/>
  <c r="X1129" i="99"/>
  <c r="AR1129" i="99" s="1"/>
  <c r="V1129" i="99"/>
  <c r="AP1129" i="99" s="1"/>
  <c r="U1129" i="99"/>
  <c r="AJ1129" i="99" s="1"/>
  <c r="T1129" i="99"/>
  <c r="O1129" i="99"/>
  <c r="J1129" i="99"/>
  <c r="A1129" i="99"/>
  <c r="Z1129" i="99" s="1"/>
  <c r="AP1128" i="99"/>
  <c r="AD1128" i="99"/>
  <c r="AC1128" i="99"/>
  <c r="AT1128" i="99" s="1"/>
  <c r="AB1128" i="99"/>
  <c r="AA1128" i="99"/>
  <c r="X1128" i="99"/>
  <c r="AM1128" i="99" s="1"/>
  <c r="W1128" i="99"/>
  <c r="AQ1128" i="99" s="1"/>
  <c r="V1128" i="99"/>
  <c r="AK1128" i="99" s="1"/>
  <c r="U1128" i="99"/>
  <c r="AO1128" i="99" s="1"/>
  <c r="T1128" i="99"/>
  <c r="O1128" i="99"/>
  <c r="J1128" i="99"/>
  <c r="A1128" i="99"/>
  <c r="Z1128" i="99" s="1"/>
  <c r="AT1127" i="99"/>
  <c r="AR1127" i="99"/>
  <c r="AD1127" i="99"/>
  <c r="AC1127" i="99"/>
  <c r="AB1127" i="99"/>
  <c r="AA1127" i="99"/>
  <c r="X1127" i="99"/>
  <c r="AM1127" i="99" s="1"/>
  <c r="W1127" i="99"/>
  <c r="AQ1127" i="99" s="1"/>
  <c r="V1127" i="99"/>
  <c r="AK1127" i="99" s="1"/>
  <c r="U1127" i="99"/>
  <c r="AO1127" i="99" s="1"/>
  <c r="T1127" i="99"/>
  <c r="O1127" i="99"/>
  <c r="J1127" i="99"/>
  <c r="Y1127" i="99" s="1"/>
  <c r="AS1127" i="99" s="1"/>
  <c r="A1127" i="99"/>
  <c r="Z1127" i="99" s="1"/>
  <c r="AD1126" i="99"/>
  <c r="AC1126" i="99"/>
  <c r="AB1126" i="99"/>
  <c r="AA1126" i="99"/>
  <c r="X1126" i="99"/>
  <c r="AM1126" i="99" s="1"/>
  <c r="W1126" i="99"/>
  <c r="AQ1126" i="99" s="1"/>
  <c r="V1126" i="99"/>
  <c r="AK1126" i="99" s="1"/>
  <c r="U1126" i="99"/>
  <c r="AO1126" i="99" s="1"/>
  <c r="T1126" i="99"/>
  <c r="O1126" i="99"/>
  <c r="J1126" i="99"/>
  <c r="AD1125" i="99"/>
  <c r="AC1125" i="99"/>
  <c r="AB1125" i="99"/>
  <c r="AA1125" i="99"/>
  <c r="X1125" i="99"/>
  <c r="W1125" i="99"/>
  <c r="AQ1125" i="99" s="1"/>
  <c r="V1125" i="99"/>
  <c r="AK1125" i="99" s="1"/>
  <c r="U1125" i="99"/>
  <c r="AO1125" i="99" s="1"/>
  <c r="T1125" i="99"/>
  <c r="O1125" i="99"/>
  <c r="J1125" i="99"/>
  <c r="AP1124" i="99"/>
  <c r="AD1124" i="99"/>
  <c r="AC1124" i="99"/>
  <c r="AB1124" i="99"/>
  <c r="AA1124" i="99"/>
  <c r="X1124" i="99"/>
  <c r="AM1124" i="99" s="1"/>
  <c r="W1124" i="99"/>
  <c r="AQ1124" i="99" s="1"/>
  <c r="V1124" i="99"/>
  <c r="AK1124" i="99" s="1"/>
  <c r="U1124" i="99"/>
  <c r="AO1124" i="99" s="1"/>
  <c r="T1124" i="99"/>
  <c r="O1124" i="99"/>
  <c r="J1124" i="99"/>
  <c r="AD1123" i="99"/>
  <c r="AC1123" i="99"/>
  <c r="AB1123" i="99"/>
  <c r="AA1123" i="99"/>
  <c r="X1123" i="99"/>
  <c r="AM1123" i="99" s="1"/>
  <c r="W1123" i="99"/>
  <c r="AQ1123" i="99" s="1"/>
  <c r="V1123" i="99"/>
  <c r="AK1123" i="99" s="1"/>
  <c r="U1123" i="99"/>
  <c r="AO1123" i="99" s="1"/>
  <c r="T1123" i="99"/>
  <c r="O1123" i="99"/>
  <c r="J1123" i="99"/>
  <c r="AM1122" i="99"/>
  <c r="AD1122" i="99"/>
  <c r="AC1122" i="99"/>
  <c r="AB1122" i="99"/>
  <c r="AA1122" i="99"/>
  <c r="X1122" i="99"/>
  <c r="AR1122" i="99" s="1"/>
  <c r="W1122" i="99"/>
  <c r="AL1122" i="99" s="1"/>
  <c r="V1122" i="99"/>
  <c r="AP1122" i="99" s="1"/>
  <c r="U1122" i="99"/>
  <c r="AJ1122" i="99" s="1"/>
  <c r="T1122" i="99"/>
  <c r="O1122" i="99"/>
  <c r="Y1122" i="99" s="1"/>
  <c r="AS1122" i="99" s="1"/>
  <c r="J1122" i="99"/>
  <c r="AD1121" i="99"/>
  <c r="AC1121" i="99"/>
  <c r="AB1121" i="99"/>
  <c r="AA1121" i="99"/>
  <c r="X1121" i="99"/>
  <c r="AR1121" i="99" s="1"/>
  <c r="W1121" i="99"/>
  <c r="V1121" i="99"/>
  <c r="AP1121" i="99" s="1"/>
  <c r="U1121" i="99"/>
  <c r="AJ1121" i="99" s="1"/>
  <c r="T1121" i="99"/>
  <c r="O1121" i="99"/>
  <c r="J1121" i="99"/>
  <c r="AY1120" i="99"/>
  <c r="AD1120" i="99"/>
  <c r="AC1120" i="99"/>
  <c r="AB1120" i="99"/>
  <c r="AA1120" i="99"/>
  <c r="X1120" i="99"/>
  <c r="AM1120" i="99" s="1"/>
  <c r="W1120" i="99"/>
  <c r="AQ1120" i="99" s="1"/>
  <c r="V1120" i="99"/>
  <c r="AK1120" i="99" s="1"/>
  <c r="U1120" i="99"/>
  <c r="AO1120" i="99" s="1"/>
  <c r="T1120" i="99"/>
  <c r="O1120" i="99"/>
  <c r="J1120" i="99"/>
  <c r="AZ1119" i="99"/>
  <c r="AM1119" i="99"/>
  <c r="AD1119" i="99"/>
  <c r="AC1119" i="99"/>
  <c r="AB1119" i="99"/>
  <c r="AA1119" i="99"/>
  <c r="X1119" i="99"/>
  <c r="AR1119" i="99" s="1"/>
  <c r="W1119" i="99"/>
  <c r="AL1119" i="99" s="1"/>
  <c r="V1119" i="99"/>
  <c r="AP1119" i="99" s="1"/>
  <c r="U1119" i="99"/>
  <c r="AJ1119" i="99" s="1"/>
  <c r="T1119" i="99"/>
  <c r="O1119" i="99"/>
  <c r="J1119" i="99"/>
  <c r="Y1119" i="99" s="1"/>
  <c r="AS1119" i="99" s="1"/>
  <c r="AZ1118" i="99"/>
  <c r="AD1118" i="99"/>
  <c r="AC1118" i="99"/>
  <c r="AB1118" i="99"/>
  <c r="AA1118" i="99"/>
  <c r="X1118" i="99"/>
  <c r="AM1118" i="99" s="1"/>
  <c r="W1118" i="99"/>
  <c r="AQ1118" i="99" s="1"/>
  <c r="V1118" i="99"/>
  <c r="AK1118" i="99" s="1"/>
  <c r="U1118" i="99"/>
  <c r="AO1118" i="99" s="1"/>
  <c r="T1118" i="99"/>
  <c r="O1118" i="99"/>
  <c r="J1118" i="99"/>
  <c r="AL1117" i="99"/>
  <c r="AD1117" i="99"/>
  <c r="AC1117" i="99"/>
  <c r="AB1117" i="99"/>
  <c r="AA1117" i="99"/>
  <c r="X1117" i="99"/>
  <c r="AM1117" i="99" s="1"/>
  <c r="W1117" i="99"/>
  <c r="AQ1117" i="99" s="1"/>
  <c r="V1117" i="99"/>
  <c r="AK1117" i="99" s="1"/>
  <c r="U1117" i="99"/>
  <c r="AO1117" i="99" s="1"/>
  <c r="T1117" i="99"/>
  <c r="O1117" i="99"/>
  <c r="J1117" i="99"/>
  <c r="AP1116" i="99"/>
  <c r="AD1116" i="99"/>
  <c r="AC1116" i="99"/>
  <c r="AB1116" i="99"/>
  <c r="AA1116" i="99"/>
  <c r="X1116" i="99"/>
  <c r="AM1116" i="99" s="1"/>
  <c r="W1116" i="99"/>
  <c r="AQ1116" i="99" s="1"/>
  <c r="V1116" i="99"/>
  <c r="AK1116" i="99" s="1"/>
  <c r="U1116" i="99"/>
  <c r="AO1116" i="99" s="1"/>
  <c r="T1116" i="99"/>
  <c r="O1116" i="99"/>
  <c r="J1116" i="99"/>
  <c r="AD1115" i="99"/>
  <c r="AC1115" i="99"/>
  <c r="AB1115" i="99"/>
  <c r="AA1115" i="99"/>
  <c r="X1115" i="99"/>
  <c r="AM1115" i="99" s="1"/>
  <c r="W1115" i="99"/>
  <c r="AQ1115" i="99" s="1"/>
  <c r="V1115" i="99"/>
  <c r="U1115" i="99"/>
  <c r="AO1115" i="99" s="1"/>
  <c r="T1115" i="99"/>
  <c r="O1115" i="99"/>
  <c r="J1115" i="99"/>
  <c r="AD1114" i="99"/>
  <c r="AC1114" i="99"/>
  <c r="AB1114" i="99"/>
  <c r="AA1114" i="99"/>
  <c r="X1114" i="99"/>
  <c r="AM1114" i="99" s="1"/>
  <c r="W1114" i="99"/>
  <c r="AQ1114" i="99" s="1"/>
  <c r="V1114" i="99"/>
  <c r="AK1114" i="99" s="1"/>
  <c r="U1114" i="99"/>
  <c r="AO1114" i="99" s="1"/>
  <c r="T1114" i="99"/>
  <c r="O1114" i="99"/>
  <c r="J1114" i="99"/>
  <c r="Y1114" i="99" s="1"/>
  <c r="AS1114" i="99" s="1"/>
  <c r="AD1113" i="99"/>
  <c r="AC1113" i="99"/>
  <c r="AB1113" i="99"/>
  <c r="AA1113" i="99"/>
  <c r="X1113" i="99"/>
  <c r="AM1113" i="99" s="1"/>
  <c r="W1113" i="99"/>
  <c r="AQ1113" i="99" s="1"/>
  <c r="V1113" i="99"/>
  <c r="AK1113" i="99" s="1"/>
  <c r="U1113" i="99"/>
  <c r="AO1113" i="99" s="1"/>
  <c r="T1113" i="99"/>
  <c r="O1113" i="99"/>
  <c r="J1113" i="99"/>
  <c r="AL1112" i="99"/>
  <c r="AD1112" i="99"/>
  <c r="AC1112" i="99"/>
  <c r="AB1112" i="99"/>
  <c r="AA1112" i="99"/>
  <c r="X1112" i="99"/>
  <c r="AM1112" i="99" s="1"/>
  <c r="W1112" i="99"/>
  <c r="AQ1112" i="99" s="1"/>
  <c r="V1112" i="99"/>
  <c r="AK1112" i="99" s="1"/>
  <c r="U1112" i="99"/>
  <c r="AO1112" i="99" s="1"/>
  <c r="T1112" i="99"/>
  <c r="O1112" i="99"/>
  <c r="J1112" i="99"/>
  <c r="AP1111" i="99"/>
  <c r="AD1111" i="99"/>
  <c r="AC1111" i="99"/>
  <c r="AB1111" i="99"/>
  <c r="AA1111" i="99"/>
  <c r="X1111" i="99"/>
  <c r="AM1111" i="99" s="1"/>
  <c r="W1111" i="99"/>
  <c r="AQ1111" i="99" s="1"/>
  <c r="V1111" i="99"/>
  <c r="AK1111" i="99" s="1"/>
  <c r="U1111" i="99"/>
  <c r="AO1111" i="99" s="1"/>
  <c r="T1111" i="99"/>
  <c r="O1111" i="99"/>
  <c r="J1111" i="99"/>
  <c r="AL1110" i="99"/>
  <c r="AD1110" i="99"/>
  <c r="AC1110" i="99"/>
  <c r="AB1110" i="99"/>
  <c r="AA1110" i="99"/>
  <c r="X1110" i="99"/>
  <c r="AM1110" i="99" s="1"/>
  <c r="W1110" i="99"/>
  <c r="AQ1110" i="99" s="1"/>
  <c r="V1110" i="99"/>
  <c r="U1110" i="99"/>
  <c r="AO1110" i="99" s="1"/>
  <c r="T1110" i="99"/>
  <c r="O1110" i="99"/>
  <c r="J1110" i="99"/>
  <c r="Y1110" i="99" s="1"/>
  <c r="AS1110" i="99" s="1"/>
  <c r="AD1109" i="99"/>
  <c r="AC1109" i="99"/>
  <c r="AB1109" i="99"/>
  <c r="AA1109" i="99"/>
  <c r="X1109" i="99"/>
  <c r="AM1109" i="99" s="1"/>
  <c r="W1109" i="99"/>
  <c r="AQ1109" i="99" s="1"/>
  <c r="V1109" i="99"/>
  <c r="U1109" i="99"/>
  <c r="AO1109" i="99" s="1"/>
  <c r="T1109" i="99"/>
  <c r="O1109" i="99"/>
  <c r="J1109" i="99"/>
  <c r="Y1109" i="99" s="1"/>
  <c r="AS1109" i="99" s="1"/>
  <c r="AD1108" i="99"/>
  <c r="AC1108" i="99"/>
  <c r="AB1108" i="99"/>
  <c r="AA1108" i="99"/>
  <c r="X1108" i="99"/>
  <c r="AM1108" i="99" s="1"/>
  <c r="W1108" i="99"/>
  <c r="AQ1108" i="99" s="1"/>
  <c r="V1108" i="99"/>
  <c r="U1108" i="99"/>
  <c r="AO1108" i="99" s="1"/>
  <c r="T1108" i="99"/>
  <c r="O1108" i="99"/>
  <c r="J1108" i="99"/>
  <c r="AD1107" i="99"/>
  <c r="AC1107" i="99"/>
  <c r="AB1107" i="99"/>
  <c r="AA1107" i="99"/>
  <c r="X1107" i="99"/>
  <c r="AM1107" i="99" s="1"/>
  <c r="W1107" i="99"/>
  <c r="AQ1107" i="99" s="1"/>
  <c r="V1107" i="99"/>
  <c r="U1107" i="99"/>
  <c r="AO1107" i="99" s="1"/>
  <c r="T1107" i="99"/>
  <c r="O1107" i="99"/>
  <c r="J1107" i="99"/>
  <c r="AL1106" i="99"/>
  <c r="AD1106" i="99"/>
  <c r="AC1106" i="99"/>
  <c r="AB1106" i="99"/>
  <c r="AA1106" i="99"/>
  <c r="X1106" i="99"/>
  <c r="AM1106" i="99" s="1"/>
  <c r="W1106" i="99"/>
  <c r="AQ1106" i="99" s="1"/>
  <c r="V1106" i="99"/>
  <c r="U1106" i="99"/>
  <c r="AO1106" i="99" s="1"/>
  <c r="T1106" i="99"/>
  <c r="O1106" i="99"/>
  <c r="J1106" i="99"/>
  <c r="Y1106" i="99" s="1"/>
  <c r="AS1106" i="99" s="1"/>
  <c r="AD1105" i="99"/>
  <c r="AC1105" i="99"/>
  <c r="AB1105" i="99"/>
  <c r="AA1105" i="99"/>
  <c r="X1105" i="99"/>
  <c r="AM1105" i="99" s="1"/>
  <c r="W1105" i="99"/>
  <c r="AQ1105" i="99" s="1"/>
  <c r="V1105" i="99"/>
  <c r="U1105" i="99"/>
  <c r="AO1105" i="99" s="1"/>
  <c r="T1105" i="99"/>
  <c r="O1105" i="99"/>
  <c r="J1105" i="99"/>
  <c r="Y1105" i="99" s="1"/>
  <c r="AS1105" i="99" s="1"/>
  <c r="AD1104" i="99"/>
  <c r="AC1104" i="99"/>
  <c r="AB1104" i="99"/>
  <c r="AA1104" i="99"/>
  <c r="X1104" i="99"/>
  <c r="AM1104" i="99" s="1"/>
  <c r="W1104" i="99"/>
  <c r="AQ1104" i="99" s="1"/>
  <c r="V1104" i="99"/>
  <c r="U1104" i="99"/>
  <c r="AO1104" i="99" s="1"/>
  <c r="T1104" i="99"/>
  <c r="O1104" i="99"/>
  <c r="J1104" i="99"/>
  <c r="AD1103" i="99"/>
  <c r="AC1103" i="99"/>
  <c r="AB1103" i="99"/>
  <c r="AA1103" i="99"/>
  <c r="X1103" i="99"/>
  <c r="AM1103" i="99" s="1"/>
  <c r="W1103" i="99"/>
  <c r="AQ1103" i="99" s="1"/>
  <c r="V1103" i="99"/>
  <c r="U1103" i="99"/>
  <c r="AO1103" i="99" s="1"/>
  <c r="T1103" i="99"/>
  <c r="O1103" i="99"/>
  <c r="J1103" i="99"/>
  <c r="AL1102" i="99"/>
  <c r="AD1102" i="99"/>
  <c r="AC1102" i="99"/>
  <c r="AB1102" i="99"/>
  <c r="AA1102" i="99"/>
  <c r="X1102" i="99"/>
  <c r="AM1102" i="99" s="1"/>
  <c r="W1102" i="99"/>
  <c r="AQ1102" i="99" s="1"/>
  <c r="V1102" i="99"/>
  <c r="U1102" i="99"/>
  <c r="AO1102" i="99" s="1"/>
  <c r="T1102" i="99"/>
  <c r="O1102" i="99"/>
  <c r="J1102" i="99"/>
  <c r="Y1102" i="99" s="1"/>
  <c r="AS1102" i="99" s="1"/>
  <c r="AD1101" i="99"/>
  <c r="AC1101" i="99"/>
  <c r="AB1101" i="99"/>
  <c r="AA1101" i="99"/>
  <c r="X1101" i="99"/>
  <c r="AM1101" i="99" s="1"/>
  <c r="W1101" i="99"/>
  <c r="AQ1101" i="99" s="1"/>
  <c r="V1101" i="99"/>
  <c r="U1101" i="99"/>
  <c r="AO1101" i="99" s="1"/>
  <c r="T1101" i="99"/>
  <c r="O1101" i="99"/>
  <c r="J1101" i="99"/>
  <c r="Y1101" i="99" s="1"/>
  <c r="AS1101" i="99" s="1"/>
  <c r="AD1100" i="99"/>
  <c r="AC1100" i="99"/>
  <c r="AB1100" i="99"/>
  <c r="AA1100" i="99"/>
  <c r="X1100" i="99"/>
  <c r="AM1100" i="99" s="1"/>
  <c r="W1100" i="99"/>
  <c r="AQ1100" i="99" s="1"/>
  <c r="V1100" i="99"/>
  <c r="U1100" i="99"/>
  <c r="AO1100" i="99" s="1"/>
  <c r="T1100" i="99"/>
  <c r="O1100" i="99"/>
  <c r="J1100" i="99"/>
  <c r="AD1099" i="99"/>
  <c r="AC1099" i="99"/>
  <c r="AB1099" i="99"/>
  <c r="AA1099" i="99"/>
  <c r="X1099" i="99"/>
  <c r="AM1099" i="99" s="1"/>
  <c r="W1099" i="99"/>
  <c r="AQ1099" i="99" s="1"/>
  <c r="V1099" i="99"/>
  <c r="U1099" i="99"/>
  <c r="AO1099" i="99" s="1"/>
  <c r="T1099" i="99"/>
  <c r="O1099" i="99"/>
  <c r="J1099" i="99"/>
  <c r="AP1098" i="99"/>
  <c r="AD1098" i="99"/>
  <c r="AC1098" i="99"/>
  <c r="AB1098" i="99"/>
  <c r="AA1098" i="99"/>
  <c r="X1098" i="99"/>
  <c r="AM1098" i="99" s="1"/>
  <c r="W1098" i="99"/>
  <c r="AQ1098" i="99" s="1"/>
  <c r="V1098" i="99"/>
  <c r="AK1098" i="99" s="1"/>
  <c r="U1098" i="99"/>
  <c r="T1098" i="99"/>
  <c r="O1098" i="99"/>
  <c r="J1098" i="99"/>
  <c r="Y1098" i="99" s="1"/>
  <c r="AS1098" i="99" s="1"/>
  <c r="AK1097" i="99"/>
  <c r="AD1097" i="99"/>
  <c r="AC1097" i="99"/>
  <c r="AB1097" i="99"/>
  <c r="AA1097" i="99"/>
  <c r="X1097" i="99"/>
  <c r="AM1097" i="99" s="1"/>
  <c r="W1097" i="99"/>
  <c r="AQ1097" i="99" s="1"/>
  <c r="V1097" i="99"/>
  <c r="AP1097" i="99" s="1"/>
  <c r="U1097" i="99"/>
  <c r="T1097" i="99"/>
  <c r="O1097" i="99"/>
  <c r="J1097" i="99"/>
  <c r="AR1096" i="99"/>
  <c r="AD1096" i="99"/>
  <c r="AC1096" i="99"/>
  <c r="AB1096" i="99"/>
  <c r="AA1096" i="99"/>
  <c r="X1096" i="99"/>
  <c r="AM1096" i="99" s="1"/>
  <c r="W1096" i="99"/>
  <c r="AQ1096" i="99" s="1"/>
  <c r="V1096" i="99"/>
  <c r="AK1096" i="99" s="1"/>
  <c r="U1096" i="99"/>
  <c r="T1096" i="99"/>
  <c r="O1096" i="99"/>
  <c r="Y1096" i="99" s="1"/>
  <c r="AS1096" i="99" s="1"/>
  <c r="J1096" i="99"/>
  <c r="AD1095" i="99"/>
  <c r="AC1095" i="99"/>
  <c r="AB1095" i="99"/>
  <c r="AA1095" i="99"/>
  <c r="X1095" i="99"/>
  <c r="W1095" i="99"/>
  <c r="AQ1095" i="99" s="1"/>
  <c r="V1095" i="99"/>
  <c r="U1095" i="99"/>
  <c r="AO1095" i="99" s="1"/>
  <c r="T1095" i="99"/>
  <c r="O1095" i="99"/>
  <c r="J1095" i="99"/>
  <c r="AD1094" i="99"/>
  <c r="AC1094" i="99"/>
  <c r="AB1094" i="99"/>
  <c r="AA1094" i="99"/>
  <c r="X1094" i="99"/>
  <c r="W1094" i="99"/>
  <c r="AQ1094" i="99" s="1"/>
  <c r="V1094" i="99"/>
  <c r="U1094" i="99"/>
  <c r="AJ1094" i="99" s="1"/>
  <c r="T1094" i="99"/>
  <c r="O1094" i="99"/>
  <c r="J1094" i="99"/>
  <c r="AD1093" i="99"/>
  <c r="AC1093" i="99"/>
  <c r="AB1093" i="99"/>
  <c r="AA1093" i="99"/>
  <c r="X1093" i="99"/>
  <c r="W1093" i="99"/>
  <c r="AQ1093" i="99" s="1"/>
  <c r="V1093" i="99"/>
  <c r="U1093" i="99"/>
  <c r="AO1093" i="99" s="1"/>
  <c r="T1093" i="99"/>
  <c r="O1093" i="99"/>
  <c r="J1093" i="99"/>
  <c r="AD1092" i="99"/>
  <c r="AC1092" i="99"/>
  <c r="AB1092" i="99"/>
  <c r="AA1092" i="99"/>
  <c r="X1092" i="99"/>
  <c r="W1092" i="99"/>
  <c r="AQ1092" i="99" s="1"/>
  <c r="V1092" i="99"/>
  <c r="U1092" i="99"/>
  <c r="AJ1092" i="99" s="1"/>
  <c r="T1092" i="99"/>
  <c r="O1092" i="99"/>
  <c r="J1092" i="99"/>
  <c r="AD1091" i="99"/>
  <c r="AC1091" i="99"/>
  <c r="AB1091" i="99"/>
  <c r="AA1091" i="99"/>
  <c r="X1091" i="99"/>
  <c r="AM1091" i="99" s="1"/>
  <c r="W1091" i="99"/>
  <c r="AQ1091" i="99" s="1"/>
  <c r="V1091" i="99"/>
  <c r="AP1091" i="99" s="1"/>
  <c r="U1091" i="99"/>
  <c r="T1091" i="99"/>
  <c r="O1091" i="99"/>
  <c r="J1091" i="99"/>
  <c r="AR1090" i="99"/>
  <c r="AD1090" i="99"/>
  <c r="AC1090" i="99"/>
  <c r="AB1090" i="99"/>
  <c r="AA1090" i="99"/>
  <c r="X1090" i="99"/>
  <c r="AM1090" i="99" s="1"/>
  <c r="W1090" i="99"/>
  <c r="AQ1090" i="99" s="1"/>
  <c r="V1090" i="99"/>
  <c r="AK1090" i="99" s="1"/>
  <c r="U1090" i="99"/>
  <c r="T1090" i="99"/>
  <c r="O1090" i="99"/>
  <c r="J1090" i="99"/>
  <c r="Y1090" i="99" s="1"/>
  <c r="AS1090" i="99" s="1"/>
  <c r="AO1089" i="99"/>
  <c r="AJ1089" i="99"/>
  <c r="AD1089" i="99"/>
  <c r="AC1089" i="99"/>
  <c r="AB1089" i="99"/>
  <c r="AA1089" i="99"/>
  <c r="X1089" i="99"/>
  <c r="AR1089" i="99" s="1"/>
  <c r="W1089" i="99"/>
  <c r="AQ1089" i="99" s="1"/>
  <c r="V1089" i="99"/>
  <c r="T1089" i="99"/>
  <c r="O1089" i="99"/>
  <c r="J1089" i="99"/>
  <c r="AM1088" i="99"/>
  <c r="AD1088" i="99"/>
  <c r="AC1088" i="99"/>
  <c r="AB1088" i="99"/>
  <c r="AA1088" i="99"/>
  <c r="X1088" i="99"/>
  <c r="AR1088" i="99" s="1"/>
  <c r="W1088" i="99"/>
  <c r="AQ1088" i="99" s="1"/>
  <c r="V1088" i="99"/>
  <c r="U1088" i="99"/>
  <c r="AO1088" i="99" s="1"/>
  <c r="T1088" i="99"/>
  <c r="O1088" i="99"/>
  <c r="J1088" i="99"/>
  <c r="AN1087" i="99"/>
  <c r="AD1087" i="99"/>
  <c r="AC1087" i="99"/>
  <c r="AB1087" i="99"/>
  <c r="AA1087" i="99"/>
  <c r="X1087" i="99"/>
  <c r="AR1087" i="99" s="1"/>
  <c r="W1087" i="99"/>
  <c r="AQ1087" i="99" s="1"/>
  <c r="V1087" i="99"/>
  <c r="AP1087" i="99" s="1"/>
  <c r="U1087" i="99"/>
  <c r="AO1087" i="99" s="1"/>
  <c r="T1087" i="99"/>
  <c r="O1087" i="99"/>
  <c r="J1087" i="99"/>
  <c r="AN1086" i="99"/>
  <c r="AD1086" i="99"/>
  <c r="AC1086" i="99"/>
  <c r="AB1086" i="99"/>
  <c r="AA1086" i="99"/>
  <c r="X1086" i="99"/>
  <c r="AR1086" i="99" s="1"/>
  <c r="W1086" i="99"/>
  <c r="AQ1086" i="99" s="1"/>
  <c r="V1086" i="99"/>
  <c r="AP1086" i="99" s="1"/>
  <c r="U1086" i="99"/>
  <c r="AO1086" i="99" s="1"/>
  <c r="T1086" i="99"/>
  <c r="O1086" i="99"/>
  <c r="J1086" i="99"/>
  <c r="AN1085" i="99"/>
  <c r="AD1085" i="99"/>
  <c r="AC1085" i="99"/>
  <c r="AB1085" i="99"/>
  <c r="AA1085" i="99"/>
  <c r="X1085" i="99"/>
  <c r="AR1085" i="99" s="1"/>
  <c r="W1085" i="99"/>
  <c r="AQ1085" i="99" s="1"/>
  <c r="V1085" i="99"/>
  <c r="AP1085" i="99" s="1"/>
  <c r="U1085" i="99"/>
  <c r="AO1085" i="99" s="1"/>
  <c r="T1085" i="99"/>
  <c r="O1085" i="99"/>
  <c r="J1085" i="99"/>
  <c r="Y1085" i="99" s="1"/>
  <c r="AS1085" i="99" s="1"/>
  <c r="AN1084" i="99"/>
  <c r="AD1084" i="99"/>
  <c r="AC1084" i="99"/>
  <c r="AB1084" i="99"/>
  <c r="AA1084" i="99"/>
  <c r="X1084" i="99"/>
  <c r="AR1084" i="99" s="1"/>
  <c r="W1084" i="99"/>
  <c r="AQ1084" i="99" s="1"/>
  <c r="V1084" i="99"/>
  <c r="AP1084" i="99" s="1"/>
  <c r="AT1084" i="99" s="1"/>
  <c r="U1084" i="99"/>
  <c r="AO1084" i="99" s="1"/>
  <c r="T1084" i="99"/>
  <c r="O1084" i="99"/>
  <c r="J1084" i="99"/>
  <c r="AZ1083" i="99"/>
  <c r="AU1083" i="99"/>
  <c r="AN1083" i="99"/>
  <c r="AD1083" i="99"/>
  <c r="AC1083" i="99"/>
  <c r="AB1083" i="99"/>
  <c r="AA1083" i="99"/>
  <c r="X1083" i="99"/>
  <c r="AR1083" i="99" s="1"/>
  <c r="W1083" i="99"/>
  <c r="AQ1083" i="99" s="1"/>
  <c r="V1083" i="99"/>
  <c r="AP1083" i="99" s="1"/>
  <c r="U1083" i="99"/>
  <c r="AO1083" i="99" s="1"/>
  <c r="T1083" i="99"/>
  <c r="O1083" i="99"/>
  <c r="J1083" i="99"/>
  <c r="AZ1082" i="99"/>
  <c r="AU1082" i="99"/>
  <c r="AN1082" i="99"/>
  <c r="AD1082" i="99"/>
  <c r="AC1082" i="99"/>
  <c r="AB1082" i="99"/>
  <c r="AA1082" i="99"/>
  <c r="X1082" i="99"/>
  <c r="AR1082" i="99" s="1"/>
  <c r="W1082" i="99"/>
  <c r="AQ1082" i="99" s="1"/>
  <c r="V1082" i="99"/>
  <c r="AP1082" i="99" s="1"/>
  <c r="AT1082" i="99" s="1"/>
  <c r="U1082" i="99"/>
  <c r="AO1082" i="99" s="1"/>
  <c r="T1082" i="99"/>
  <c r="O1082" i="99"/>
  <c r="J1082" i="99"/>
  <c r="AZ1081" i="99"/>
  <c r="AV1081" i="99"/>
  <c r="AV1116" i="99" s="1"/>
  <c r="AZ1116" i="99" s="1"/>
  <c r="AN1081" i="99"/>
  <c r="AD1081" i="99"/>
  <c r="AC1081" i="99"/>
  <c r="AB1081" i="99"/>
  <c r="AA1081" i="99"/>
  <c r="X1081" i="99"/>
  <c r="AR1081" i="99" s="1"/>
  <c r="W1081" i="99"/>
  <c r="AQ1081" i="99" s="1"/>
  <c r="V1081" i="99"/>
  <c r="AP1081" i="99" s="1"/>
  <c r="U1081" i="99"/>
  <c r="AO1081" i="99" s="1"/>
  <c r="T1081" i="99"/>
  <c r="O1081" i="99"/>
  <c r="J1081" i="99"/>
  <c r="AV1080" i="99"/>
  <c r="AV1115" i="99" s="1"/>
  <c r="AZ1115" i="99" s="1"/>
  <c r="AN1080" i="99"/>
  <c r="AD1080" i="99"/>
  <c r="AC1080" i="99"/>
  <c r="AB1080" i="99"/>
  <c r="AA1080" i="99"/>
  <c r="X1080" i="99"/>
  <c r="AR1080" i="99" s="1"/>
  <c r="W1080" i="99"/>
  <c r="AQ1080" i="99" s="1"/>
  <c r="V1080" i="99"/>
  <c r="AP1080" i="99" s="1"/>
  <c r="AT1080" i="99" s="1"/>
  <c r="U1080" i="99"/>
  <c r="AO1080" i="99" s="1"/>
  <c r="T1080" i="99"/>
  <c r="O1080" i="99"/>
  <c r="J1080" i="99"/>
  <c r="AX1079" i="99"/>
  <c r="AV1079" i="99"/>
  <c r="AV1114" i="99" s="1"/>
  <c r="AZ1114" i="99" s="1"/>
  <c r="AO1079" i="99"/>
  <c r="AN1079" i="99"/>
  <c r="AD1079" i="99"/>
  <c r="AC1079" i="99"/>
  <c r="AB1079" i="99"/>
  <c r="AA1079" i="99"/>
  <c r="X1079" i="99"/>
  <c r="AR1079" i="99" s="1"/>
  <c r="W1079" i="99"/>
  <c r="AQ1079" i="99" s="1"/>
  <c r="V1079" i="99"/>
  <c r="AP1079" i="99" s="1"/>
  <c r="U1079" i="99"/>
  <c r="T1079" i="99"/>
  <c r="O1079" i="99"/>
  <c r="J1079" i="99"/>
  <c r="Y1079" i="99" s="1"/>
  <c r="AS1079" i="99" s="1"/>
  <c r="AP1078" i="99"/>
  <c r="AN1078" i="99"/>
  <c r="AD1078" i="99"/>
  <c r="AC1078" i="99"/>
  <c r="AB1078" i="99"/>
  <c r="AA1078" i="99"/>
  <c r="X1078" i="99"/>
  <c r="AR1078" i="99" s="1"/>
  <c r="W1078" i="99"/>
  <c r="AQ1078" i="99" s="1"/>
  <c r="U1078" i="99"/>
  <c r="AO1078" i="99" s="1"/>
  <c r="T1078" i="99"/>
  <c r="O1078" i="99"/>
  <c r="J1078" i="99"/>
  <c r="AV1077" i="99"/>
  <c r="AV1112" i="99" s="1"/>
  <c r="AZ1112" i="99" s="1"/>
  <c r="AN1077" i="99"/>
  <c r="AD1077" i="99"/>
  <c r="AC1077" i="99"/>
  <c r="AB1077" i="99"/>
  <c r="AA1077" i="99"/>
  <c r="X1077" i="99"/>
  <c r="AR1077" i="99" s="1"/>
  <c r="W1077" i="99"/>
  <c r="AQ1077" i="99" s="1"/>
  <c r="V1077" i="99"/>
  <c r="AP1077" i="99" s="1"/>
  <c r="U1077" i="99"/>
  <c r="AO1077" i="99" s="1"/>
  <c r="T1077" i="99"/>
  <c r="O1077" i="99"/>
  <c r="J1077" i="99"/>
  <c r="AV1076" i="99"/>
  <c r="AV1111" i="99" s="1"/>
  <c r="AZ1111" i="99" s="1"/>
  <c r="AR1076" i="99"/>
  <c r="AN1076" i="99"/>
  <c r="AD1076" i="99"/>
  <c r="AC1076" i="99"/>
  <c r="AB1076" i="99"/>
  <c r="AA1076" i="99"/>
  <c r="X1076" i="99"/>
  <c r="W1076" i="99"/>
  <c r="AQ1076" i="99" s="1"/>
  <c r="V1076" i="99"/>
  <c r="AP1076" i="99" s="1"/>
  <c r="U1076" i="99"/>
  <c r="AO1076" i="99" s="1"/>
  <c r="T1076" i="99"/>
  <c r="O1076" i="99"/>
  <c r="J1076" i="99"/>
  <c r="AX1075" i="99"/>
  <c r="AV1075" i="99"/>
  <c r="AV1110" i="99" s="1"/>
  <c r="AZ1110" i="99" s="1"/>
  <c r="AO1075" i="99"/>
  <c r="AN1075" i="99"/>
  <c r="AD1075" i="99"/>
  <c r="AC1075" i="99"/>
  <c r="AB1075" i="99"/>
  <c r="AA1075" i="99"/>
  <c r="X1075" i="99"/>
  <c r="AR1075" i="99" s="1"/>
  <c r="W1075" i="99"/>
  <c r="AQ1075" i="99" s="1"/>
  <c r="V1075" i="99"/>
  <c r="AP1075" i="99" s="1"/>
  <c r="U1075" i="99"/>
  <c r="T1075" i="99"/>
  <c r="O1075" i="99"/>
  <c r="J1075" i="99"/>
  <c r="AN1074" i="99"/>
  <c r="AD1074" i="99"/>
  <c r="AC1074" i="99"/>
  <c r="AB1074" i="99"/>
  <c r="AA1074" i="99"/>
  <c r="X1074" i="99"/>
  <c r="AR1074" i="99" s="1"/>
  <c r="W1074" i="99"/>
  <c r="AQ1074" i="99" s="1"/>
  <c r="V1074" i="99"/>
  <c r="AP1074" i="99" s="1"/>
  <c r="U1074" i="99"/>
  <c r="AO1074" i="99" s="1"/>
  <c r="T1074" i="99"/>
  <c r="O1074" i="99"/>
  <c r="J1074" i="99"/>
  <c r="AN1073" i="99"/>
  <c r="AD1073" i="99"/>
  <c r="AC1073" i="99"/>
  <c r="AB1073" i="99"/>
  <c r="AA1073" i="99"/>
  <c r="X1073" i="99"/>
  <c r="AR1073" i="99" s="1"/>
  <c r="W1073" i="99"/>
  <c r="AQ1073" i="99" s="1"/>
  <c r="V1073" i="99"/>
  <c r="AP1073" i="99" s="1"/>
  <c r="U1073" i="99"/>
  <c r="AO1073" i="99" s="1"/>
  <c r="T1073" i="99"/>
  <c r="O1073" i="99"/>
  <c r="J1073" i="99"/>
  <c r="A1073" i="99"/>
  <c r="Z1073" i="99" s="1"/>
  <c r="AN1072" i="99"/>
  <c r="AD1072" i="99"/>
  <c r="AC1072" i="99"/>
  <c r="AB1072" i="99"/>
  <c r="AA1072" i="99"/>
  <c r="Z1072" i="99"/>
  <c r="X1072" i="99"/>
  <c r="AR1072" i="99" s="1"/>
  <c r="W1072" i="99"/>
  <c r="AQ1072" i="99" s="1"/>
  <c r="V1072" i="99"/>
  <c r="AP1072" i="99" s="1"/>
  <c r="U1072" i="99"/>
  <c r="AO1072" i="99" s="1"/>
  <c r="T1072" i="99"/>
  <c r="Y1072" i="99" s="1"/>
  <c r="O1072" i="99"/>
  <c r="J1072" i="99"/>
  <c r="J1062" i="99"/>
  <c r="J1061" i="99"/>
  <c r="AZ1000" i="99" s="1"/>
  <c r="P1060" i="99"/>
  <c r="O1060" i="99"/>
  <c r="J1060" i="99"/>
  <c r="Q1060" i="99" s="1"/>
  <c r="V1059" i="99"/>
  <c r="P1059" i="99"/>
  <c r="O1059" i="99"/>
  <c r="K1057" i="99" s="1"/>
  <c r="J1059" i="99"/>
  <c r="P1058" i="99"/>
  <c r="O1058" i="99"/>
  <c r="J1058" i="99"/>
  <c r="Q1058" i="99" s="1"/>
  <c r="AD1055" i="99"/>
  <c r="AC1055" i="99"/>
  <c r="AT1055" i="99" s="1"/>
  <c r="AB1055" i="99"/>
  <c r="AA1055" i="99"/>
  <c r="X1055" i="99"/>
  <c r="AR1055" i="99" s="1"/>
  <c r="W1055" i="99"/>
  <c r="AL1055" i="99" s="1"/>
  <c r="V1055" i="99"/>
  <c r="AP1055" i="99" s="1"/>
  <c r="U1055" i="99"/>
  <c r="T1055" i="99"/>
  <c r="Y1055" i="99" s="1"/>
  <c r="AS1055" i="99" s="1"/>
  <c r="O1055" i="99"/>
  <c r="J1055" i="99"/>
  <c r="A1055" i="99"/>
  <c r="Z1055" i="99" s="1"/>
  <c r="AQ1054" i="99"/>
  <c r="AD1054" i="99"/>
  <c r="AC1054" i="99"/>
  <c r="AT1054" i="99" s="1"/>
  <c r="AB1054" i="99"/>
  <c r="AA1054" i="99"/>
  <c r="X1054" i="99"/>
  <c r="AR1054" i="99" s="1"/>
  <c r="W1054" i="99"/>
  <c r="AL1054" i="99" s="1"/>
  <c r="V1054" i="99"/>
  <c r="AP1054" i="99" s="1"/>
  <c r="U1054" i="99"/>
  <c r="AJ1054" i="99" s="1"/>
  <c r="T1054" i="99"/>
  <c r="Y1054" i="99" s="1"/>
  <c r="AS1054" i="99" s="1"/>
  <c r="O1054" i="99"/>
  <c r="J1054" i="99"/>
  <c r="A1054" i="99"/>
  <c r="Z1054" i="99" s="1"/>
  <c r="AO1053" i="99"/>
  <c r="AD1053" i="99"/>
  <c r="AC1053" i="99"/>
  <c r="AT1053" i="99" s="1"/>
  <c r="AB1053" i="99"/>
  <c r="AA1053" i="99"/>
  <c r="X1053" i="99"/>
  <c r="AR1053" i="99" s="1"/>
  <c r="W1053" i="99"/>
  <c r="V1053" i="99"/>
  <c r="AP1053" i="99" s="1"/>
  <c r="U1053" i="99"/>
  <c r="AJ1053" i="99" s="1"/>
  <c r="T1053" i="99"/>
  <c r="O1053" i="99"/>
  <c r="Y1053" i="99" s="1"/>
  <c r="AS1053" i="99" s="1"/>
  <c r="J1053" i="99"/>
  <c r="A1053" i="99"/>
  <c r="Z1053" i="99" s="1"/>
  <c r="AM1049" i="99"/>
  <c r="AH1128" i="99" s="1"/>
  <c r="AH1049" i="99"/>
  <c r="AG1049" i="99"/>
  <c r="AF1049" i="99"/>
  <c r="AE1049" i="99"/>
  <c r="AD1049" i="99"/>
  <c r="AC1049" i="99"/>
  <c r="AT1049" i="99" s="1"/>
  <c r="AB1049" i="99"/>
  <c r="AA1049" i="99"/>
  <c r="X1049" i="99"/>
  <c r="AR1049" i="99" s="1"/>
  <c r="W1049" i="99"/>
  <c r="AL1049" i="99" s="1"/>
  <c r="V1049" i="99"/>
  <c r="AP1049" i="99" s="1"/>
  <c r="U1049" i="99"/>
  <c r="AJ1049" i="99" s="1"/>
  <c r="T1049" i="99"/>
  <c r="O1049" i="99"/>
  <c r="J1049" i="99"/>
  <c r="Y1049" i="99" s="1"/>
  <c r="AS1049" i="99" s="1"/>
  <c r="A1049" i="99"/>
  <c r="Z1049" i="99" s="1"/>
  <c r="AO1048" i="99"/>
  <c r="AH1048" i="99"/>
  <c r="AG1048" i="99"/>
  <c r="AF1048" i="99"/>
  <c r="AE1048" i="99"/>
  <c r="AD1048" i="99"/>
  <c r="AC1048" i="99"/>
  <c r="AT1048" i="99" s="1"/>
  <c r="AB1048" i="99"/>
  <c r="AA1048" i="99"/>
  <c r="X1048" i="99"/>
  <c r="AR1048" i="99" s="1"/>
  <c r="W1048" i="99"/>
  <c r="AL1048" i="99" s="1"/>
  <c r="V1048" i="99"/>
  <c r="AP1048" i="99" s="1"/>
  <c r="U1048" i="99"/>
  <c r="AJ1048" i="99" s="1"/>
  <c r="T1048" i="99"/>
  <c r="O1048" i="99"/>
  <c r="Y1048" i="99" s="1"/>
  <c r="AS1048" i="99" s="1"/>
  <c r="J1048" i="99"/>
  <c r="A1048" i="99"/>
  <c r="Z1048" i="99" s="1"/>
  <c r="AQ1047" i="99"/>
  <c r="AO1047" i="99"/>
  <c r="AL1047" i="99"/>
  <c r="AH1047" i="99"/>
  <c r="AG1047" i="99"/>
  <c r="AF1047" i="99"/>
  <c r="AE1047" i="99"/>
  <c r="AD1047" i="99"/>
  <c r="AC1047" i="99"/>
  <c r="AT1047" i="99" s="1"/>
  <c r="AB1047" i="99"/>
  <c r="AA1047" i="99"/>
  <c r="X1047" i="99"/>
  <c r="AR1047" i="99" s="1"/>
  <c r="V1047" i="99"/>
  <c r="AP1047" i="99" s="1"/>
  <c r="U1047" i="99"/>
  <c r="AJ1047" i="99" s="1"/>
  <c r="T1047" i="99"/>
  <c r="O1047" i="99"/>
  <c r="J1047" i="99"/>
  <c r="A1047" i="99"/>
  <c r="Z1047" i="99" s="1"/>
  <c r="AP1046" i="99"/>
  <c r="AD1046" i="99"/>
  <c r="AC1046" i="99"/>
  <c r="AT1046" i="99" s="1"/>
  <c r="AB1046" i="99"/>
  <c r="AA1046" i="99"/>
  <c r="X1046" i="99"/>
  <c r="AM1046" i="99" s="1"/>
  <c r="W1046" i="99"/>
  <c r="AQ1046" i="99" s="1"/>
  <c r="V1046" i="99"/>
  <c r="AK1046" i="99" s="1"/>
  <c r="U1046" i="99"/>
  <c r="AO1046" i="99" s="1"/>
  <c r="T1046" i="99"/>
  <c r="O1046" i="99"/>
  <c r="J1046" i="99"/>
  <c r="A1046" i="99"/>
  <c r="Z1046" i="99" s="1"/>
  <c r="AT1045" i="99"/>
  <c r="AL1045" i="99"/>
  <c r="AD1045" i="99"/>
  <c r="AC1045" i="99"/>
  <c r="AB1045" i="99"/>
  <c r="AA1045" i="99"/>
  <c r="X1045" i="99"/>
  <c r="AM1045" i="99" s="1"/>
  <c r="W1045" i="99"/>
  <c r="AQ1045" i="99" s="1"/>
  <c r="V1045" i="99"/>
  <c r="U1045" i="99"/>
  <c r="AO1045" i="99" s="1"/>
  <c r="T1045" i="99"/>
  <c r="O1045" i="99"/>
  <c r="J1045" i="99"/>
  <c r="A1045" i="99"/>
  <c r="Z1045" i="99" s="1"/>
  <c r="AP1044" i="99"/>
  <c r="AD1044" i="99"/>
  <c r="AC1044" i="99"/>
  <c r="AB1044" i="99"/>
  <c r="AA1044" i="99"/>
  <c r="X1044" i="99"/>
  <c r="AM1044" i="99" s="1"/>
  <c r="W1044" i="99"/>
  <c r="AQ1044" i="99" s="1"/>
  <c r="V1044" i="99"/>
  <c r="AK1044" i="99" s="1"/>
  <c r="U1044" i="99"/>
  <c r="AO1044" i="99" s="1"/>
  <c r="T1044" i="99"/>
  <c r="O1044" i="99"/>
  <c r="J1044" i="99"/>
  <c r="AL1043" i="99"/>
  <c r="AD1043" i="99"/>
  <c r="AC1043" i="99"/>
  <c r="AB1043" i="99"/>
  <c r="AA1043" i="99"/>
  <c r="X1043" i="99"/>
  <c r="AM1043" i="99" s="1"/>
  <c r="W1043" i="99"/>
  <c r="AQ1043" i="99" s="1"/>
  <c r="V1043" i="99"/>
  <c r="AK1043" i="99" s="1"/>
  <c r="U1043" i="99"/>
  <c r="AO1043" i="99" s="1"/>
  <c r="T1043" i="99"/>
  <c r="O1043" i="99"/>
  <c r="J1043" i="99"/>
  <c r="Y1043" i="99" s="1"/>
  <c r="AS1043" i="99" s="1"/>
  <c r="AP1042" i="99"/>
  <c r="AD1042" i="99"/>
  <c r="AC1042" i="99"/>
  <c r="AB1042" i="99"/>
  <c r="AA1042" i="99"/>
  <c r="X1042" i="99"/>
  <c r="AM1042" i="99" s="1"/>
  <c r="W1042" i="99"/>
  <c r="AQ1042" i="99" s="1"/>
  <c r="V1042" i="99"/>
  <c r="AK1042" i="99" s="1"/>
  <c r="U1042" i="99"/>
  <c r="AO1042" i="99" s="1"/>
  <c r="T1042" i="99"/>
  <c r="O1042" i="99"/>
  <c r="J1042" i="99"/>
  <c r="AL1041" i="99"/>
  <c r="AD1041" i="99"/>
  <c r="AC1041" i="99"/>
  <c r="AB1041" i="99"/>
  <c r="AA1041" i="99"/>
  <c r="X1041" i="99"/>
  <c r="AM1041" i="99" s="1"/>
  <c r="W1041" i="99"/>
  <c r="AQ1041" i="99" s="1"/>
  <c r="V1041" i="99"/>
  <c r="AK1041" i="99" s="1"/>
  <c r="U1041" i="99"/>
  <c r="AO1041" i="99" s="1"/>
  <c r="T1041" i="99"/>
  <c r="O1041" i="99"/>
  <c r="J1041" i="99"/>
  <c r="Y1041" i="99" s="1"/>
  <c r="AS1041" i="99" s="1"/>
  <c r="AQ1040" i="99"/>
  <c r="AK1040" i="99"/>
  <c r="AD1040" i="99"/>
  <c r="AC1040" i="99"/>
  <c r="AB1040" i="99"/>
  <c r="AA1040" i="99"/>
  <c r="X1040" i="99"/>
  <c r="AR1040" i="99" s="1"/>
  <c r="W1040" i="99"/>
  <c r="AL1040" i="99" s="1"/>
  <c r="V1040" i="99"/>
  <c r="AP1040" i="99" s="1"/>
  <c r="U1040" i="99"/>
  <c r="AJ1040" i="99" s="1"/>
  <c r="T1040" i="99"/>
  <c r="O1040" i="99"/>
  <c r="J1040" i="99"/>
  <c r="AM1039" i="99"/>
  <c r="AD1039" i="99"/>
  <c r="AC1039" i="99"/>
  <c r="AB1039" i="99"/>
  <c r="AA1039" i="99"/>
  <c r="X1039" i="99"/>
  <c r="AR1039" i="99" s="1"/>
  <c r="W1039" i="99"/>
  <c r="AL1039" i="99" s="1"/>
  <c r="V1039" i="99"/>
  <c r="AP1039" i="99" s="1"/>
  <c r="U1039" i="99"/>
  <c r="T1039" i="99"/>
  <c r="O1039" i="99"/>
  <c r="J1039" i="99"/>
  <c r="Y1039" i="99" s="1"/>
  <c r="AS1039" i="99" s="1"/>
  <c r="AY1038" i="99"/>
  <c r="AL1038" i="99"/>
  <c r="AD1038" i="99"/>
  <c r="AC1038" i="99"/>
  <c r="AB1038" i="99"/>
  <c r="AA1038" i="99"/>
  <c r="X1038" i="99"/>
  <c r="AM1038" i="99" s="1"/>
  <c r="W1038" i="99"/>
  <c r="AQ1038" i="99" s="1"/>
  <c r="V1038" i="99"/>
  <c r="AK1038" i="99" s="1"/>
  <c r="U1038" i="99"/>
  <c r="AO1038" i="99" s="1"/>
  <c r="T1038" i="99"/>
  <c r="O1038" i="99"/>
  <c r="J1038" i="99"/>
  <c r="Y1038" i="99" s="1"/>
  <c r="AS1038" i="99" s="1"/>
  <c r="AZ1037" i="99"/>
  <c r="AM1037" i="99"/>
  <c r="AD1037" i="99"/>
  <c r="AC1037" i="99"/>
  <c r="AB1037" i="99"/>
  <c r="AA1037" i="99"/>
  <c r="X1037" i="99"/>
  <c r="AR1037" i="99" s="1"/>
  <c r="W1037" i="99"/>
  <c r="AL1037" i="99" s="1"/>
  <c r="V1037" i="99"/>
  <c r="AP1037" i="99" s="1"/>
  <c r="U1037" i="99"/>
  <c r="AJ1037" i="99" s="1"/>
  <c r="T1037" i="99"/>
  <c r="O1037" i="99"/>
  <c r="J1037" i="99"/>
  <c r="AZ1036" i="99"/>
  <c r="AD1036" i="99"/>
  <c r="AC1036" i="99"/>
  <c r="AB1036" i="99"/>
  <c r="AA1036" i="99"/>
  <c r="X1036" i="99"/>
  <c r="AM1036" i="99" s="1"/>
  <c r="W1036" i="99"/>
  <c r="AQ1036" i="99" s="1"/>
  <c r="V1036" i="99"/>
  <c r="U1036" i="99"/>
  <c r="AO1036" i="99" s="1"/>
  <c r="T1036" i="99"/>
  <c r="O1036" i="99"/>
  <c r="J1036" i="99"/>
  <c r="AD1035" i="99"/>
  <c r="AC1035" i="99"/>
  <c r="AB1035" i="99"/>
  <c r="AA1035" i="99"/>
  <c r="X1035" i="99"/>
  <c r="AM1035" i="99" s="1"/>
  <c r="W1035" i="99"/>
  <c r="AQ1035" i="99" s="1"/>
  <c r="V1035" i="99"/>
  <c r="U1035" i="99"/>
  <c r="AO1035" i="99" s="1"/>
  <c r="T1035" i="99"/>
  <c r="O1035" i="99"/>
  <c r="J1035" i="99"/>
  <c r="AP1034" i="99"/>
  <c r="AD1034" i="99"/>
  <c r="AC1034" i="99"/>
  <c r="AB1034" i="99"/>
  <c r="AA1034" i="99"/>
  <c r="X1034" i="99"/>
  <c r="AM1034" i="99" s="1"/>
  <c r="W1034" i="99"/>
  <c r="AQ1034" i="99" s="1"/>
  <c r="V1034" i="99"/>
  <c r="AK1034" i="99" s="1"/>
  <c r="U1034" i="99"/>
  <c r="AO1034" i="99" s="1"/>
  <c r="T1034" i="99"/>
  <c r="O1034" i="99"/>
  <c r="J1034" i="99"/>
  <c r="AD1033" i="99"/>
  <c r="AC1033" i="99"/>
  <c r="AB1033" i="99"/>
  <c r="AA1033" i="99"/>
  <c r="X1033" i="99"/>
  <c r="AM1033" i="99" s="1"/>
  <c r="W1033" i="99"/>
  <c r="AQ1033" i="99" s="1"/>
  <c r="V1033" i="99"/>
  <c r="AK1033" i="99" s="1"/>
  <c r="U1033" i="99"/>
  <c r="AO1033" i="99" s="1"/>
  <c r="T1033" i="99"/>
  <c r="O1033" i="99"/>
  <c r="J1033" i="99"/>
  <c r="AP1032" i="99"/>
  <c r="AD1032" i="99"/>
  <c r="AC1032" i="99"/>
  <c r="AB1032" i="99"/>
  <c r="AA1032" i="99"/>
  <c r="X1032" i="99"/>
  <c r="AM1032" i="99" s="1"/>
  <c r="W1032" i="99"/>
  <c r="AQ1032" i="99" s="1"/>
  <c r="V1032" i="99"/>
  <c r="AK1032" i="99" s="1"/>
  <c r="U1032" i="99"/>
  <c r="AO1032" i="99" s="1"/>
  <c r="T1032" i="99"/>
  <c r="O1032" i="99"/>
  <c r="J1032" i="99"/>
  <c r="AD1031" i="99"/>
  <c r="AC1031" i="99"/>
  <c r="AB1031" i="99"/>
  <c r="AA1031" i="99"/>
  <c r="X1031" i="99"/>
  <c r="AM1031" i="99" s="1"/>
  <c r="W1031" i="99"/>
  <c r="AQ1031" i="99" s="1"/>
  <c r="V1031" i="99"/>
  <c r="AK1031" i="99" s="1"/>
  <c r="U1031" i="99"/>
  <c r="AO1031" i="99" s="1"/>
  <c r="T1031" i="99"/>
  <c r="O1031" i="99"/>
  <c r="J1031" i="99"/>
  <c r="AD1030" i="99"/>
  <c r="AC1030" i="99"/>
  <c r="AB1030" i="99"/>
  <c r="AA1030" i="99"/>
  <c r="X1030" i="99"/>
  <c r="AM1030" i="99" s="1"/>
  <c r="W1030" i="99"/>
  <c r="AQ1030" i="99" s="1"/>
  <c r="V1030" i="99"/>
  <c r="U1030" i="99"/>
  <c r="AO1030" i="99" s="1"/>
  <c r="T1030" i="99"/>
  <c r="O1030" i="99"/>
  <c r="J1030" i="99"/>
  <c r="AD1029" i="99"/>
  <c r="AC1029" i="99"/>
  <c r="AB1029" i="99"/>
  <c r="AA1029" i="99"/>
  <c r="X1029" i="99"/>
  <c r="AM1029" i="99" s="1"/>
  <c r="W1029" i="99"/>
  <c r="AQ1029" i="99" s="1"/>
  <c r="V1029" i="99"/>
  <c r="AK1029" i="99" s="1"/>
  <c r="U1029" i="99"/>
  <c r="AO1029" i="99" s="1"/>
  <c r="T1029" i="99"/>
  <c r="O1029" i="99"/>
  <c r="J1029" i="99"/>
  <c r="AD1028" i="99"/>
  <c r="AC1028" i="99"/>
  <c r="AB1028" i="99"/>
  <c r="AA1028" i="99"/>
  <c r="X1028" i="99"/>
  <c r="AM1028" i="99" s="1"/>
  <c r="W1028" i="99"/>
  <c r="AQ1028" i="99" s="1"/>
  <c r="V1028" i="99"/>
  <c r="AK1028" i="99" s="1"/>
  <c r="U1028" i="99"/>
  <c r="AO1028" i="99" s="1"/>
  <c r="T1028" i="99"/>
  <c r="O1028" i="99"/>
  <c r="J1028" i="99"/>
  <c r="AR1027" i="99"/>
  <c r="AL1027" i="99"/>
  <c r="AD1027" i="99"/>
  <c r="AC1027" i="99"/>
  <c r="AB1027" i="99"/>
  <c r="AA1027" i="99"/>
  <c r="X1027" i="99"/>
  <c r="AM1027" i="99" s="1"/>
  <c r="W1027" i="99"/>
  <c r="AQ1027" i="99" s="1"/>
  <c r="V1027" i="99"/>
  <c r="AK1027" i="99" s="1"/>
  <c r="U1027" i="99"/>
  <c r="AO1027" i="99" s="1"/>
  <c r="T1027" i="99"/>
  <c r="O1027" i="99"/>
  <c r="J1027" i="99"/>
  <c r="AD1026" i="99"/>
  <c r="AC1026" i="99"/>
  <c r="AB1026" i="99"/>
  <c r="AA1026" i="99"/>
  <c r="X1026" i="99"/>
  <c r="AM1026" i="99" s="1"/>
  <c r="W1026" i="99"/>
  <c r="AQ1026" i="99" s="1"/>
  <c r="V1026" i="99"/>
  <c r="AK1026" i="99" s="1"/>
  <c r="U1026" i="99"/>
  <c r="AO1026" i="99" s="1"/>
  <c r="T1026" i="99"/>
  <c r="O1026" i="99"/>
  <c r="J1026" i="99"/>
  <c r="AL1025" i="99"/>
  <c r="AD1025" i="99"/>
  <c r="AC1025" i="99"/>
  <c r="AB1025" i="99"/>
  <c r="AA1025" i="99"/>
  <c r="X1025" i="99"/>
  <c r="AM1025" i="99" s="1"/>
  <c r="W1025" i="99"/>
  <c r="AQ1025" i="99" s="1"/>
  <c r="V1025" i="99"/>
  <c r="AK1025" i="99" s="1"/>
  <c r="U1025" i="99"/>
  <c r="AO1025" i="99" s="1"/>
  <c r="T1025" i="99"/>
  <c r="O1025" i="99"/>
  <c r="J1025" i="99"/>
  <c r="AD1024" i="99"/>
  <c r="AC1024" i="99"/>
  <c r="AB1024" i="99"/>
  <c r="AA1024" i="99"/>
  <c r="X1024" i="99"/>
  <c r="AM1024" i="99" s="1"/>
  <c r="W1024" i="99"/>
  <c r="AQ1024" i="99" s="1"/>
  <c r="V1024" i="99"/>
  <c r="AK1024" i="99" s="1"/>
  <c r="U1024" i="99"/>
  <c r="AO1024" i="99" s="1"/>
  <c r="T1024" i="99"/>
  <c r="O1024" i="99"/>
  <c r="J1024" i="99"/>
  <c r="AL1023" i="99"/>
  <c r="AD1023" i="99"/>
  <c r="AC1023" i="99"/>
  <c r="AB1023" i="99"/>
  <c r="AA1023" i="99"/>
  <c r="X1023" i="99"/>
  <c r="AM1023" i="99" s="1"/>
  <c r="W1023" i="99"/>
  <c r="AQ1023" i="99" s="1"/>
  <c r="V1023" i="99"/>
  <c r="AK1023" i="99" s="1"/>
  <c r="U1023" i="99"/>
  <c r="AO1023" i="99" s="1"/>
  <c r="T1023" i="99"/>
  <c r="O1023" i="99"/>
  <c r="J1023" i="99"/>
  <c r="AD1022" i="99"/>
  <c r="AC1022" i="99"/>
  <c r="AB1022" i="99"/>
  <c r="AA1022" i="99"/>
  <c r="X1022" i="99"/>
  <c r="AM1022" i="99" s="1"/>
  <c r="W1022" i="99"/>
  <c r="AQ1022" i="99" s="1"/>
  <c r="V1022" i="99"/>
  <c r="AK1022" i="99" s="1"/>
  <c r="U1022" i="99"/>
  <c r="AO1022" i="99" s="1"/>
  <c r="T1022" i="99"/>
  <c r="O1022" i="99"/>
  <c r="J1022" i="99"/>
  <c r="AL1021" i="99"/>
  <c r="AD1021" i="99"/>
  <c r="AC1021" i="99"/>
  <c r="AB1021" i="99"/>
  <c r="AA1021" i="99"/>
  <c r="X1021" i="99"/>
  <c r="AM1021" i="99" s="1"/>
  <c r="W1021" i="99"/>
  <c r="AQ1021" i="99" s="1"/>
  <c r="V1021" i="99"/>
  <c r="AK1021" i="99" s="1"/>
  <c r="U1021" i="99"/>
  <c r="AO1021" i="99" s="1"/>
  <c r="T1021" i="99"/>
  <c r="O1021" i="99"/>
  <c r="J1021" i="99"/>
  <c r="AD1020" i="99"/>
  <c r="AC1020" i="99"/>
  <c r="AB1020" i="99"/>
  <c r="AA1020" i="99"/>
  <c r="X1020" i="99"/>
  <c r="AM1020" i="99" s="1"/>
  <c r="W1020" i="99"/>
  <c r="AQ1020" i="99" s="1"/>
  <c r="V1020" i="99"/>
  <c r="AK1020" i="99" s="1"/>
  <c r="U1020" i="99"/>
  <c r="AO1020" i="99" s="1"/>
  <c r="T1020" i="99"/>
  <c r="O1020" i="99"/>
  <c r="J1020" i="99"/>
  <c r="AL1019" i="99"/>
  <c r="AD1019" i="99"/>
  <c r="AC1019" i="99"/>
  <c r="AB1019" i="99"/>
  <c r="AA1019" i="99"/>
  <c r="X1019" i="99"/>
  <c r="AM1019" i="99" s="1"/>
  <c r="W1019" i="99"/>
  <c r="AQ1019" i="99" s="1"/>
  <c r="V1019" i="99"/>
  <c r="AK1019" i="99" s="1"/>
  <c r="U1019" i="99"/>
  <c r="AO1019" i="99" s="1"/>
  <c r="T1019" i="99"/>
  <c r="O1019" i="99"/>
  <c r="J1019" i="99"/>
  <c r="AD1018" i="99"/>
  <c r="AC1018" i="99"/>
  <c r="AB1018" i="99"/>
  <c r="AA1018" i="99"/>
  <c r="X1018" i="99"/>
  <c r="AM1018" i="99" s="1"/>
  <c r="W1018" i="99"/>
  <c r="AQ1018" i="99" s="1"/>
  <c r="V1018" i="99"/>
  <c r="AK1018" i="99" s="1"/>
  <c r="U1018" i="99"/>
  <c r="AO1018" i="99" s="1"/>
  <c r="T1018" i="99"/>
  <c r="O1018" i="99"/>
  <c r="J1018" i="99"/>
  <c r="AL1017" i="99"/>
  <c r="AD1017" i="99"/>
  <c r="AC1017" i="99"/>
  <c r="AB1017" i="99"/>
  <c r="AA1017" i="99"/>
  <c r="X1017" i="99"/>
  <c r="AM1017" i="99" s="1"/>
  <c r="W1017" i="99"/>
  <c r="AQ1017" i="99" s="1"/>
  <c r="V1017" i="99"/>
  <c r="AK1017" i="99" s="1"/>
  <c r="U1017" i="99"/>
  <c r="AO1017" i="99" s="1"/>
  <c r="T1017" i="99"/>
  <c r="O1017" i="99"/>
  <c r="J1017" i="99"/>
  <c r="AR1016" i="99"/>
  <c r="AD1016" i="99"/>
  <c r="AC1016" i="99"/>
  <c r="AB1016" i="99"/>
  <c r="AA1016" i="99"/>
  <c r="X1016" i="99"/>
  <c r="AM1016" i="99" s="1"/>
  <c r="W1016" i="99"/>
  <c r="AQ1016" i="99" s="1"/>
  <c r="V1016" i="99"/>
  <c r="AK1016" i="99" s="1"/>
  <c r="U1016" i="99"/>
  <c r="T1016" i="99"/>
  <c r="O1016" i="99"/>
  <c r="J1016" i="99"/>
  <c r="Y1016" i="99" s="1"/>
  <c r="AS1016" i="99" s="1"/>
  <c r="AD1015" i="99"/>
  <c r="AC1015" i="99"/>
  <c r="AB1015" i="99"/>
  <c r="AA1015" i="99"/>
  <c r="Y1015" i="99"/>
  <c r="AS1015" i="99" s="1"/>
  <c r="X1015" i="99"/>
  <c r="AM1015" i="99" s="1"/>
  <c r="W1015" i="99"/>
  <c r="AQ1015" i="99" s="1"/>
  <c r="V1015" i="99"/>
  <c r="AK1015" i="99" s="1"/>
  <c r="U1015" i="99"/>
  <c r="T1015" i="99"/>
  <c r="O1015" i="99"/>
  <c r="J1015" i="99"/>
  <c r="AP1014" i="99"/>
  <c r="AD1014" i="99"/>
  <c r="AC1014" i="99"/>
  <c r="AB1014" i="99"/>
  <c r="AA1014" i="99"/>
  <c r="X1014" i="99"/>
  <c r="AR1014" i="99" s="1"/>
  <c r="W1014" i="99"/>
  <c r="AQ1014" i="99" s="1"/>
  <c r="V1014" i="99"/>
  <c r="AK1014" i="99" s="1"/>
  <c r="U1014" i="99"/>
  <c r="T1014" i="99"/>
  <c r="O1014" i="99"/>
  <c r="J1014" i="99"/>
  <c r="AO1013" i="99"/>
  <c r="AD1013" i="99"/>
  <c r="AC1013" i="99"/>
  <c r="AB1013" i="99"/>
  <c r="AA1013" i="99"/>
  <c r="X1013" i="99"/>
  <c r="W1013" i="99"/>
  <c r="AQ1013" i="99" s="1"/>
  <c r="V1013" i="99"/>
  <c r="U1013" i="99"/>
  <c r="AJ1013" i="99" s="1"/>
  <c r="T1013" i="99"/>
  <c r="O1013" i="99"/>
  <c r="J1013" i="99"/>
  <c r="AD1012" i="99"/>
  <c r="AC1012" i="99"/>
  <c r="AB1012" i="99"/>
  <c r="AA1012" i="99"/>
  <c r="X1012" i="99"/>
  <c r="W1012" i="99"/>
  <c r="AQ1012" i="99" s="1"/>
  <c r="V1012" i="99"/>
  <c r="U1012" i="99"/>
  <c r="AJ1012" i="99" s="1"/>
  <c r="T1012" i="99"/>
  <c r="O1012" i="99"/>
  <c r="J1012" i="99"/>
  <c r="AO1011" i="99"/>
  <c r="AD1011" i="99"/>
  <c r="AC1011" i="99"/>
  <c r="AB1011" i="99"/>
  <c r="AA1011" i="99"/>
  <c r="X1011" i="99"/>
  <c r="W1011" i="99"/>
  <c r="AQ1011" i="99" s="1"/>
  <c r="V1011" i="99"/>
  <c r="U1011" i="99"/>
  <c r="AJ1011" i="99" s="1"/>
  <c r="T1011" i="99"/>
  <c r="O1011" i="99"/>
  <c r="J1011" i="99"/>
  <c r="AD1010" i="99"/>
  <c r="AC1010" i="99"/>
  <c r="AB1010" i="99"/>
  <c r="AA1010" i="99"/>
  <c r="X1010" i="99"/>
  <c r="W1010" i="99"/>
  <c r="AQ1010" i="99" s="1"/>
  <c r="V1010" i="99"/>
  <c r="U1010" i="99"/>
  <c r="AJ1010" i="99" s="1"/>
  <c r="T1010" i="99"/>
  <c r="O1010" i="99"/>
  <c r="J1010" i="99"/>
  <c r="AP1009" i="99"/>
  <c r="AD1009" i="99"/>
  <c r="AC1009" i="99"/>
  <c r="AB1009" i="99"/>
  <c r="AA1009" i="99"/>
  <c r="X1009" i="99"/>
  <c r="AR1009" i="99" s="1"/>
  <c r="W1009" i="99"/>
  <c r="AQ1009" i="99" s="1"/>
  <c r="V1009" i="99"/>
  <c r="AK1009" i="99" s="1"/>
  <c r="U1009" i="99"/>
  <c r="T1009" i="99"/>
  <c r="O1009" i="99"/>
  <c r="J1009" i="99"/>
  <c r="Y1009" i="99" s="1"/>
  <c r="AS1009" i="99" s="1"/>
  <c r="AP1008" i="99"/>
  <c r="AD1008" i="99"/>
  <c r="AC1008" i="99"/>
  <c r="AB1008" i="99"/>
  <c r="AA1008" i="99"/>
  <c r="X1008" i="99"/>
  <c r="AM1008" i="99" s="1"/>
  <c r="W1008" i="99"/>
  <c r="AQ1008" i="99" s="1"/>
  <c r="V1008" i="99"/>
  <c r="AK1008" i="99" s="1"/>
  <c r="U1008" i="99"/>
  <c r="T1008" i="99"/>
  <c r="O1008" i="99"/>
  <c r="J1008" i="99"/>
  <c r="Y1008" i="99" s="1"/>
  <c r="AS1008" i="99" s="1"/>
  <c r="AO1007" i="99"/>
  <c r="AJ1007" i="99"/>
  <c r="AD1007" i="99"/>
  <c r="AC1007" i="99"/>
  <c r="AB1007" i="99"/>
  <c r="AA1007" i="99"/>
  <c r="X1007" i="99"/>
  <c r="AR1007" i="99" s="1"/>
  <c r="W1007" i="99"/>
  <c r="AQ1007" i="99" s="1"/>
  <c r="V1007" i="99"/>
  <c r="T1007" i="99"/>
  <c r="O1007" i="99"/>
  <c r="J1007" i="99"/>
  <c r="AO1006" i="99"/>
  <c r="AM1006" i="99"/>
  <c r="AD1006" i="99"/>
  <c r="AC1006" i="99"/>
  <c r="AB1006" i="99"/>
  <c r="AA1006" i="99"/>
  <c r="X1006" i="99"/>
  <c r="AR1006" i="99" s="1"/>
  <c r="W1006" i="99"/>
  <c r="AQ1006" i="99" s="1"/>
  <c r="V1006" i="99"/>
  <c r="U1006" i="99"/>
  <c r="AJ1006" i="99" s="1"/>
  <c r="T1006" i="99"/>
  <c r="O1006" i="99"/>
  <c r="J1006" i="99"/>
  <c r="AN1005" i="99"/>
  <c r="AD1005" i="99"/>
  <c r="AC1005" i="99"/>
  <c r="AB1005" i="99"/>
  <c r="AA1005" i="99"/>
  <c r="X1005" i="99"/>
  <c r="AR1005" i="99" s="1"/>
  <c r="W1005" i="99"/>
  <c r="AQ1005" i="99" s="1"/>
  <c r="V1005" i="99"/>
  <c r="AP1005" i="99" s="1"/>
  <c r="U1005" i="99"/>
  <c r="AO1005" i="99" s="1"/>
  <c r="T1005" i="99"/>
  <c r="O1005" i="99"/>
  <c r="J1005" i="99"/>
  <c r="AN1004" i="99"/>
  <c r="AD1004" i="99"/>
  <c r="AC1004" i="99"/>
  <c r="AB1004" i="99"/>
  <c r="AA1004" i="99"/>
  <c r="X1004" i="99"/>
  <c r="AR1004" i="99" s="1"/>
  <c r="W1004" i="99"/>
  <c r="AQ1004" i="99" s="1"/>
  <c r="V1004" i="99"/>
  <c r="AP1004" i="99" s="1"/>
  <c r="U1004" i="99"/>
  <c r="AO1004" i="99" s="1"/>
  <c r="T1004" i="99"/>
  <c r="O1004" i="99"/>
  <c r="J1004" i="99"/>
  <c r="AN1003" i="99"/>
  <c r="AD1003" i="99"/>
  <c r="AC1003" i="99"/>
  <c r="AB1003" i="99"/>
  <c r="AA1003" i="99"/>
  <c r="X1003" i="99"/>
  <c r="AR1003" i="99" s="1"/>
  <c r="W1003" i="99"/>
  <c r="AQ1003" i="99" s="1"/>
  <c r="V1003" i="99"/>
  <c r="AP1003" i="99" s="1"/>
  <c r="U1003" i="99"/>
  <c r="AO1003" i="99" s="1"/>
  <c r="T1003" i="99"/>
  <c r="O1003" i="99"/>
  <c r="J1003" i="99"/>
  <c r="Y1003" i="99" s="1"/>
  <c r="AS1003" i="99" s="1"/>
  <c r="AN1002" i="99"/>
  <c r="AD1002" i="99"/>
  <c r="AC1002" i="99"/>
  <c r="AB1002" i="99"/>
  <c r="AA1002" i="99"/>
  <c r="X1002" i="99"/>
  <c r="AR1002" i="99" s="1"/>
  <c r="W1002" i="99"/>
  <c r="AQ1002" i="99" s="1"/>
  <c r="V1002" i="99"/>
  <c r="AP1002" i="99" s="1"/>
  <c r="U1002" i="99"/>
  <c r="AO1002" i="99" s="1"/>
  <c r="T1002" i="99"/>
  <c r="O1002" i="99"/>
  <c r="J1002" i="99"/>
  <c r="AZ1001" i="99"/>
  <c r="AU1001" i="99"/>
  <c r="AN1001" i="99"/>
  <c r="AD1001" i="99"/>
  <c r="AC1001" i="99"/>
  <c r="AB1001" i="99"/>
  <c r="AA1001" i="99"/>
  <c r="X1001" i="99"/>
  <c r="AR1001" i="99" s="1"/>
  <c r="W1001" i="99"/>
  <c r="AQ1001" i="99" s="1"/>
  <c r="V1001" i="99"/>
  <c r="AP1001" i="99" s="1"/>
  <c r="U1001" i="99"/>
  <c r="AO1001" i="99" s="1"/>
  <c r="T1001" i="99"/>
  <c r="O1001" i="99"/>
  <c r="J1001" i="99"/>
  <c r="AU1000" i="99"/>
  <c r="AN1000" i="99"/>
  <c r="AD1000" i="99"/>
  <c r="AC1000" i="99"/>
  <c r="AB1000" i="99"/>
  <c r="AA1000" i="99"/>
  <c r="X1000" i="99"/>
  <c r="AR1000" i="99" s="1"/>
  <c r="W1000" i="99"/>
  <c r="AQ1000" i="99" s="1"/>
  <c r="V1000" i="99"/>
  <c r="AP1000" i="99" s="1"/>
  <c r="AT1000" i="99" s="1"/>
  <c r="U1000" i="99"/>
  <c r="AO1000" i="99" s="1"/>
  <c r="T1000" i="99"/>
  <c r="O1000" i="99"/>
  <c r="J1000" i="99"/>
  <c r="AZ999" i="99"/>
  <c r="AV999" i="99"/>
  <c r="AV1034" i="99" s="1"/>
  <c r="AZ1034" i="99" s="1"/>
  <c r="AN999" i="99"/>
  <c r="AD999" i="99"/>
  <c r="AC999" i="99"/>
  <c r="AB999" i="99"/>
  <c r="AA999" i="99"/>
  <c r="X999" i="99"/>
  <c r="AR999" i="99" s="1"/>
  <c r="W999" i="99"/>
  <c r="AQ999" i="99" s="1"/>
  <c r="V999" i="99"/>
  <c r="AP999" i="99" s="1"/>
  <c r="U999" i="99"/>
  <c r="AO999" i="99" s="1"/>
  <c r="T999" i="99"/>
  <c r="O999" i="99"/>
  <c r="J999" i="99"/>
  <c r="AV998" i="99"/>
  <c r="AV1033" i="99" s="1"/>
  <c r="AZ1033" i="99" s="1"/>
  <c r="AN998" i="99"/>
  <c r="AD998" i="99"/>
  <c r="AC998" i="99"/>
  <c r="AB998" i="99"/>
  <c r="AA998" i="99"/>
  <c r="X998" i="99"/>
  <c r="AR998" i="99" s="1"/>
  <c r="W998" i="99"/>
  <c r="AQ998" i="99" s="1"/>
  <c r="V998" i="99"/>
  <c r="AP998" i="99" s="1"/>
  <c r="AT998" i="99" s="1"/>
  <c r="U998" i="99"/>
  <c r="AO998" i="99" s="1"/>
  <c r="T998" i="99"/>
  <c r="O998" i="99"/>
  <c r="J998" i="99"/>
  <c r="AX997" i="99"/>
  <c r="AV997" i="99"/>
  <c r="AV1032" i="99" s="1"/>
  <c r="AZ1032" i="99" s="1"/>
  <c r="AO997" i="99"/>
  <c r="AN997" i="99"/>
  <c r="AD997" i="99"/>
  <c r="AC997" i="99"/>
  <c r="AB997" i="99"/>
  <c r="AA997" i="99"/>
  <c r="X997" i="99"/>
  <c r="AR997" i="99" s="1"/>
  <c r="W997" i="99"/>
  <c r="AQ997" i="99" s="1"/>
  <c r="V997" i="99"/>
  <c r="AP997" i="99" s="1"/>
  <c r="U997" i="99"/>
  <c r="T997" i="99"/>
  <c r="O997" i="99"/>
  <c r="J997" i="99"/>
  <c r="Y997" i="99" s="1"/>
  <c r="AS997" i="99" s="1"/>
  <c r="AP996" i="99"/>
  <c r="AN996" i="99"/>
  <c r="AD996" i="99"/>
  <c r="AC996" i="99"/>
  <c r="AB996" i="99"/>
  <c r="AA996" i="99"/>
  <c r="X996" i="99"/>
  <c r="AR996" i="99" s="1"/>
  <c r="W996" i="99"/>
  <c r="AQ996" i="99" s="1"/>
  <c r="U996" i="99"/>
  <c r="AO996" i="99" s="1"/>
  <c r="T996" i="99"/>
  <c r="O996" i="99"/>
  <c r="J996" i="99"/>
  <c r="AV995" i="99"/>
  <c r="AV1030" i="99" s="1"/>
  <c r="AZ1030" i="99" s="1"/>
  <c r="AR995" i="99"/>
  <c r="AN995" i="99"/>
  <c r="AD995" i="99"/>
  <c r="AC995" i="99"/>
  <c r="AB995" i="99"/>
  <c r="AA995" i="99"/>
  <c r="X995" i="99"/>
  <c r="W995" i="99"/>
  <c r="AQ995" i="99" s="1"/>
  <c r="V995" i="99"/>
  <c r="AP995" i="99" s="1"/>
  <c r="U995" i="99"/>
  <c r="AO995" i="99" s="1"/>
  <c r="T995" i="99"/>
  <c r="O995" i="99"/>
  <c r="J995" i="99"/>
  <c r="AZ994" i="99"/>
  <c r="AV994" i="99"/>
  <c r="AV1029" i="99" s="1"/>
  <c r="AZ1029" i="99" s="1"/>
  <c r="AR994" i="99"/>
  <c r="AN994" i="99"/>
  <c r="AD994" i="99"/>
  <c r="AC994" i="99"/>
  <c r="AB994" i="99"/>
  <c r="AA994" i="99"/>
  <c r="X994" i="99"/>
  <c r="W994" i="99"/>
  <c r="AQ994" i="99" s="1"/>
  <c r="V994" i="99"/>
  <c r="AP994" i="99" s="1"/>
  <c r="U994" i="99"/>
  <c r="AO994" i="99" s="1"/>
  <c r="T994" i="99"/>
  <c r="O994" i="99"/>
  <c r="J994" i="99"/>
  <c r="AZ993" i="99"/>
  <c r="AX993" i="99"/>
  <c r="AV993" i="99"/>
  <c r="AV1028" i="99" s="1"/>
  <c r="AZ1028" i="99" s="1"/>
  <c r="AO993" i="99"/>
  <c r="AN993" i="99"/>
  <c r="AD993" i="99"/>
  <c r="AC993" i="99"/>
  <c r="AB993" i="99"/>
  <c r="AA993" i="99"/>
  <c r="X993" i="99"/>
  <c r="AR993" i="99" s="1"/>
  <c r="W993" i="99"/>
  <c r="AQ993" i="99" s="1"/>
  <c r="V993" i="99"/>
  <c r="AP993" i="99" s="1"/>
  <c r="U993" i="99"/>
  <c r="T993" i="99"/>
  <c r="O993" i="99"/>
  <c r="Y993" i="99" s="1"/>
  <c r="AS993" i="99" s="1"/>
  <c r="J993" i="99"/>
  <c r="AN992" i="99"/>
  <c r="AD992" i="99"/>
  <c r="AC992" i="99"/>
  <c r="AB992" i="99"/>
  <c r="AA992" i="99"/>
  <c r="X992" i="99"/>
  <c r="AR992" i="99" s="1"/>
  <c r="W992" i="99"/>
  <c r="AQ992" i="99" s="1"/>
  <c r="V992" i="99"/>
  <c r="AP992" i="99" s="1"/>
  <c r="U992" i="99"/>
  <c r="AO992" i="99" s="1"/>
  <c r="T992" i="99"/>
  <c r="O992" i="99"/>
  <c r="J992" i="99"/>
  <c r="AO991" i="99"/>
  <c r="AN991" i="99"/>
  <c r="AD991" i="99"/>
  <c r="AC991" i="99"/>
  <c r="AB991" i="99"/>
  <c r="AA991" i="99"/>
  <c r="X991" i="99"/>
  <c r="AR991" i="99" s="1"/>
  <c r="W991" i="99"/>
  <c r="AQ991" i="99" s="1"/>
  <c r="V991" i="99"/>
  <c r="AP991" i="99" s="1"/>
  <c r="U991" i="99"/>
  <c r="T991" i="99"/>
  <c r="O991" i="99"/>
  <c r="J991" i="99"/>
  <c r="A991" i="99"/>
  <c r="Z991" i="99" s="1"/>
  <c r="AN990" i="99"/>
  <c r="AD990" i="99"/>
  <c r="AC990" i="99"/>
  <c r="AB990" i="99"/>
  <c r="AA990" i="99"/>
  <c r="Z990" i="99"/>
  <c r="Y990" i="99"/>
  <c r="X990" i="99"/>
  <c r="AR990" i="99" s="1"/>
  <c r="W990" i="99"/>
  <c r="AQ990" i="99" s="1"/>
  <c r="V990" i="99"/>
  <c r="AP990" i="99" s="1"/>
  <c r="U990" i="99"/>
  <c r="AO990" i="99" s="1"/>
  <c r="T990" i="99"/>
  <c r="O990" i="99"/>
  <c r="J990" i="99"/>
  <c r="J980" i="99"/>
  <c r="J979" i="99"/>
  <c r="AZ918" i="99" s="1"/>
  <c r="P978" i="99"/>
  <c r="O978" i="99"/>
  <c r="J978" i="99"/>
  <c r="Q978" i="99" s="1"/>
  <c r="V977" i="99"/>
  <c r="P977" i="99"/>
  <c r="O977" i="99"/>
  <c r="Q977" i="99" s="1"/>
  <c r="J977" i="99"/>
  <c r="P976" i="99"/>
  <c r="O976" i="99"/>
  <c r="J976" i="99"/>
  <c r="Q976" i="99" s="1"/>
  <c r="AD973" i="99"/>
  <c r="AC973" i="99"/>
  <c r="AT973" i="99" s="1"/>
  <c r="AB973" i="99"/>
  <c r="AA973" i="99"/>
  <c r="X973" i="99"/>
  <c r="AR973" i="99" s="1"/>
  <c r="W973" i="99"/>
  <c r="AL973" i="99" s="1"/>
  <c r="V973" i="99"/>
  <c r="AP973" i="99" s="1"/>
  <c r="U973" i="99"/>
  <c r="T973" i="99"/>
  <c r="O973" i="99"/>
  <c r="Y973" i="99" s="1"/>
  <c r="AS973" i="99" s="1"/>
  <c r="J973" i="99"/>
  <c r="A973" i="99"/>
  <c r="Z973" i="99" s="1"/>
  <c r="AQ972" i="99"/>
  <c r="AD972" i="99"/>
  <c r="AC972" i="99"/>
  <c r="AT972" i="99" s="1"/>
  <c r="AB972" i="99"/>
  <c r="AA972" i="99"/>
  <c r="X972" i="99"/>
  <c r="AR972" i="99" s="1"/>
  <c r="W972" i="99"/>
  <c r="AL972" i="99" s="1"/>
  <c r="V972" i="99"/>
  <c r="AP972" i="99" s="1"/>
  <c r="U972" i="99"/>
  <c r="AJ972" i="99" s="1"/>
  <c r="T972" i="99"/>
  <c r="O972" i="99"/>
  <c r="Y972" i="99" s="1"/>
  <c r="AS972" i="99" s="1"/>
  <c r="J972" i="99"/>
  <c r="A972" i="99"/>
  <c r="Z972" i="99" s="1"/>
  <c r="AO971" i="99"/>
  <c r="AM971" i="99"/>
  <c r="AD971" i="99"/>
  <c r="AC971" i="99"/>
  <c r="AT971" i="99" s="1"/>
  <c r="AB971" i="99"/>
  <c r="AA971" i="99"/>
  <c r="X971" i="99"/>
  <c r="AR971" i="99" s="1"/>
  <c r="W971" i="99"/>
  <c r="V971" i="99"/>
  <c r="AP971" i="99" s="1"/>
  <c r="U971" i="99"/>
  <c r="AJ971" i="99" s="1"/>
  <c r="T971" i="99"/>
  <c r="O971" i="99"/>
  <c r="Y971" i="99" s="1"/>
  <c r="AS971" i="99" s="1"/>
  <c r="J971" i="99"/>
  <c r="A971" i="99"/>
  <c r="Z971" i="99" s="1"/>
  <c r="AM967" i="99"/>
  <c r="AH1046" i="99" s="1"/>
  <c r="AH967" i="99"/>
  <c r="AG967" i="99"/>
  <c r="AF967" i="99"/>
  <c r="AE967" i="99"/>
  <c r="AD967" i="99"/>
  <c r="AC967" i="99"/>
  <c r="AT967" i="99" s="1"/>
  <c r="AB967" i="99"/>
  <c r="AA967" i="99"/>
  <c r="X967" i="99"/>
  <c r="AR967" i="99" s="1"/>
  <c r="W967" i="99"/>
  <c r="AL967" i="99" s="1"/>
  <c r="V967" i="99"/>
  <c r="AP967" i="99" s="1"/>
  <c r="U967" i="99"/>
  <c r="AJ967" i="99" s="1"/>
  <c r="T967" i="99"/>
  <c r="O967" i="99"/>
  <c r="J967" i="99"/>
  <c r="Y967" i="99" s="1"/>
  <c r="AS967" i="99" s="1"/>
  <c r="A967" i="99"/>
  <c r="Z967" i="99" s="1"/>
  <c r="AH966" i="99"/>
  <c r="AG966" i="99"/>
  <c r="AF966" i="99"/>
  <c r="AE966" i="99"/>
  <c r="AD966" i="99"/>
  <c r="AC966" i="99"/>
  <c r="AT966" i="99" s="1"/>
  <c r="AB966" i="99"/>
  <c r="AA966" i="99"/>
  <c r="X966" i="99"/>
  <c r="AR966" i="99" s="1"/>
  <c r="W966" i="99"/>
  <c r="AL966" i="99" s="1"/>
  <c r="V966" i="99"/>
  <c r="AP966" i="99" s="1"/>
  <c r="U966" i="99"/>
  <c r="AJ966" i="99" s="1"/>
  <c r="T966" i="99"/>
  <c r="O966" i="99"/>
  <c r="J966" i="99"/>
  <c r="Y966" i="99" s="1"/>
  <c r="AS966" i="99" s="1"/>
  <c r="A966" i="99"/>
  <c r="Z966" i="99" s="1"/>
  <c r="AQ965" i="99"/>
  <c r="AL965" i="99"/>
  <c r="AH965" i="99"/>
  <c r="AG965" i="99"/>
  <c r="AF965" i="99"/>
  <c r="AE965" i="99"/>
  <c r="AD965" i="99"/>
  <c r="AC965" i="99"/>
  <c r="AT965" i="99" s="1"/>
  <c r="AB965" i="99"/>
  <c r="AA965" i="99"/>
  <c r="X965" i="99"/>
  <c r="AR965" i="99" s="1"/>
  <c r="V965" i="99"/>
  <c r="AP965" i="99" s="1"/>
  <c r="U965" i="99"/>
  <c r="AO965" i="99" s="1"/>
  <c r="T965" i="99"/>
  <c r="O965" i="99"/>
  <c r="J965" i="99"/>
  <c r="A965" i="99"/>
  <c r="Z965" i="99" s="1"/>
  <c r="AJ964" i="99"/>
  <c r="AD964" i="99"/>
  <c r="AC964" i="99"/>
  <c r="AT964" i="99" s="1"/>
  <c r="AB964" i="99"/>
  <c r="AA964" i="99"/>
  <c r="X964" i="99"/>
  <c r="AM964" i="99" s="1"/>
  <c r="W964" i="99"/>
  <c r="AQ964" i="99" s="1"/>
  <c r="V964" i="99"/>
  <c r="U964" i="99"/>
  <c r="AO964" i="99" s="1"/>
  <c r="T964" i="99"/>
  <c r="O964" i="99"/>
  <c r="J964" i="99"/>
  <c r="A964" i="99"/>
  <c r="Z964" i="99" s="1"/>
  <c r="AP963" i="99"/>
  <c r="AL963" i="99"/>
  <c r="AD963" i="99"/>
  <c r="AC963" i="99"/>
  <c r="AT963" i="99" s="1"/>
  <c r="AB963" i="99"/>
  <c r="AA963" i="99"/>
  <c r="X963" i="99"/>
  <c r="AM963" i="99" s="1"/>
  <c r="W963" i="99"/>
  <c r="AQ963" i="99" s="1"/>
  <c r="V963" i="99"/>
  <c r="AK963" i="99" s="1"/>
  <c r="U963" i="99"/>
  <c r="AO963" i="99" s="1"/>
  <c r="T963" i="99"/>
  <c r="O963" i="99"/>
  <c r="J963" i="99"/>
  <c r="A963" i="99"/>
  <c r="Z963" i="99" s="1"/>
  <c r="AD962" i="99"/>
  <c r="AC962" i="99"/>
  <c r="AB962" i="99"/>
  <c r="AA962" i="99"/>
  <c r="X962" i="99"/>
  <c r="AM962" i="99" s="1"/>
  <c r="W962" i="99"/>
  <c r="AQ962" i="99" s="1"/>
  <c r="V962" i="99"/>
  <c r="AK962" i="99" s="1"/>
  <c r="U962" i="99"/>
  <c r="AO962" i="99" s="1"/>
  <c r="T962" i="99"/>
  <c r="O962" i="99"/>
  <c r="J962" i="99"/>
  <c r="AD961" i="99"/>
  <c r="AC961" i="99"/>
  <c r="AB961" i="99"/>
  <c r="AA961" i="99"/>
  <c r="X961" i="99"/>
  <c r="AM961" i="99" s="1"/>
  <c r="W961" i="99"/>
  <c r="AQ961" i="99" s="1"/>
  <c r="V961" i="99"/>
  <c r="AK961" i="99" s="1"/>
  <c r="U961" i="99"/>
  <c r="AO961" i="99" s="1"/>
  <c r="T961" i="99"/>
  <c r="O961" i="99"/>
  <c r="J961" i="99"/>
  <c r="AD960" i="99"/>
  <c r="AC960" i="99"/>
  <c r="AB960" i="99"/>
  <c r="AA960" i="99"/>
  <c r="X960" i="99"/>
  <c r="AM960" i="99" s="1"/>
  <c r="W960" i="99"/>
  <c r="AQ960" i="99" s="1"/>
  <c r="V960" i="99"/>
  <c r="AK960" i="99" s="1"/>
  <c r="U960" i="99"/>
  <c r="AO960" i="99" s="1"/>
  <c r="T960" i="99"/>
  <c r="O960" i="99"/>
  <c r="J960" i="99"/>
  <c r="AL959" i="99"/>
  <c r="AD959" i="99"/>
  <c r="AC959" i="99"/>
  <c r="AB959" i="99"/>
  <c r="AA959" i="99"/>
  <c r="X959" i="99"/>
  <c r="AM959" i="99" s="1"/>
  <c r="W959" i="99"/>
  <c r="AQ959" i="99" s="1"/>
  <c r="V959" i="99"/>
  <c r="AK959" i="99" s="1"/>
  <c r="U959" i="99"/>
  <c r="AO959" i="99" s="1"/>
  <c r="T959" i="99"/>
  <c r="O959" i="99"/>
  <c r="J959" i="99"/>
  <c r="AD958" i="99"/>
  <c r="AC958" i="99"/>
  <c r="AB958" i="99"/>
  <c r="AA958" i="99"/>
  <c r="X958" i="99"/>
  <c r="AR958" i="99" s="1"/>
  <c r="W958" i="99"/>
  <c r="AL958" i="99" s="1"/>
  <c r="V958" i="99"/>
  <c r="AP958" i="99" s="1"/>
  <c r="U958" i="99"/>
  <c r="T958" i="99"/>
  <c r="O958" i="99"/>
  <c r="J958" i="99"/>
  <c r="Y958" i="99" s="1"/>
  <c r="AS958" i="99" s="1"/>
  <c r="AM957" i="99"/>
  <c r="AD957" i="99"/>
  <c r="AC957" i="99"/>
  <c r="AB957" i="99"/>
  <c r="AA957" i="99"/>
  <c r="X957" i="99"/>
  <c r="AR957" i="99" s="1"/>
  <c r="W957" i="99"/>
  <c r="AL957" i="99" s="1"/>
  <c r="V957" i="99"/>
  <c r="AP957" i="99" s="1"/>
  <c r="U957" i="99"/>
  <c r="AJ957" i="99" s="1"/>
  <c r="T957" i="99"/>
  <c r="O957" i="99"/>
  <c r="J957" i="99"/>
  <c r="Y957" i="99" s="1"/>
  <c r="AS957" i="99" s="1"/>
  <c r="AY956" i="99"/>
  <c r="AL956" i="99"/>
  <c r="AD956" i="99"/>
  <c r="AC956" i="99"/>
  <c r="AB956" i="99"/>
  <c r="AA956" i="99"/>
  <c r="X956" i="99"/>
  <c r="AM956" i="99" s="1"/>
  <c r="W956" i="99"/>
  <c r="AQ956" i="99" s="1"/>
  <c r="V956" i="99"/>
  <c r="AK956" i="99" s="1"/>
  <c r="U956" i="99"/>
  <c r="AO956" i="99" s="1"/>
  <c r="T956" i="99"/>
  <c r="O956" i="99"/>
  <c r="J956" i="99"/>
  <c r="AZ955" i="99"/>
  <c r="AD955" i="99"/>
  <c r="AC955" i="99"/>
  <c r="AB955" i="99"/>
  <c r="AA955" i="99"/>
  <c r="Y955" i="99"/>
  <c r="AS955" i="99" s="1"/>
  <c r="X955" i="99"/>
  <c r="AR955" i="99" s="1"/>
  <c r="W955" i="99"/>
  <c r="AL955" i="99" s="1"/>
  <c r="V955" i="99"/>
  <c r="AP955" i="99" s="1"/>
  <c r="U955" i="99"/>
  <c r="T955" i="99"/>
  <c r="O955" i="99"/>
  <c r="J955" i="99"/>
  <c r="AZ954" i="99"/>
  <c r="AP954" i="99"/>
  <c r="AD954" i="99"/>
  <c r="AC954" i="99"/>
  <c r="AB954" i="99"/>
  <c r="AA954" i="99"/>
  <c r="X954" i="99"/>
  <c r="AM954" i="99" s="1"/>
  <c r="W954" i="99"/>
  <c r="AQ954" i="99" s="1"/>
  <c r="V954" i="99"/>
  <c r="AK954" i="99" s="1"/>
  <c r="U954" i="99"/>
  <c r="AO954" i="99" s="1"/>
  <c r="T954" i="99"/>
  <c r="O954" i="99"/>
  <c r="J954" i="99"/>
  <c r="AL953" i="99"/>
  <c r="AD953" i="99"/>
  <c r="AC953" i="99"/>
  <c r="AB953" i="99"/>
  <c r="AA953" i="99"/>
  <c r="X953" i="99"/>
  <c r="AM953" i="99" s="1"/>
  <c r="W953" i="99"/>
  <c r="AQ953" i="99" s="1"/>
  <c r="V953" i="99"/>
  <c r="AK953" i="99" s="1"/>
  <c r="U953" i="99"/>
  <c r="AO953" i="99" s="1"/>
  <c r="T953" i="99"/>
  <c r="O953" i="99"/>
  <c r="J953" i="99"/>
  <c r="Y953" i="99" s="1"/>
  <c r="AS953" i="99" s="1"/>
  <c r="AD952" i="99"/>
  <c r="AC952" i="99"/>
  <c r="AB952" i="99"/>
  <c r="AA952" i="99"/>
  <c r="X952" i="99"/>
  <c r="AM952" i="99" s="1"/>
  <c r="W952" i="99"/>
  <c r="AQ952" i="99" s="1"/>
  <c r="V952" i="99"/>
  <c r="AK952" i="99" s="1"/>
  <c r="U952" i="99"/>
  <c r="AO952" i="99" s="1"/>
  <c r="T952" i="99"/>
  <c r="O952" i="99"/>
  <c r="J952" i="99"/>
  <c r="AL951" i="99"/>
  <c r="AD951" i="99"/>
  <c r="AC951" i="99"/>
  <c r="AB951" i="99"/>
  <c r="AA951" i="99"/>
  <c r="X951" i="99"/>
  <c r="AM951" i="99" s="1"/>
  <c r="W951" i="99"/>
  <c r="AQ951" i="99" s="1"/>
  <c r="V951" i="99"/>
  <c r="AK951" i="99" s="1"/>
  <c r="U951" i="99"/>
  <c r="AO951" i="99" s="1"/>
  <c r="T951" i="99"/>
  <c r="O951" i="99"/>
  <c r="J951" i="99"/>
  <c r="AD950" i="99"/>
  <c r="AC950" i="99"/>
  <c r="AB950" i="99"/>
  <c r="AA950" i="99"/>
  <c r="X950" i="99"/>
  <c r="AM950" i="99" s="1"/>
  <c r="W950" i="99"/>
  <c r="AQ950" i="99" s="1"/>
  <c r="V950" i="99"/>
  <c r="U950" i="99"/>
  <c r="AO950" i="99" s="1"/>
  <c r="T950" i="99"/>
  <c r="O950" i="99"/>
  <c r="J950" i="99"/>
  <c r="AD949" i="99"/>
  <c r="AC949" i="99"/>
  <c r="AB949" i="99"/>
  <c r="AA949" i="99"/>
  <c r="X949" i="99"/>
  <c r="AM949" i="99" s="1"/>
  <c r="W949" i="99"/>
  <c r="AQ949" i="99" s="1"/>
  <c r="V949" i="99"/>
  <c r="U949" i="99"/>
  <c r="AO949" i="99" s="1"/>
  <c r="T949" i="99"/>
  <c r="O949" i="99"/>
  <c r="J949" i="99"/>
  <c r="AP948" i="99"/>
  <c r="AD948" i="99"/>
  <c r="AC948" i="99"/>
  <c r="AB948" i="99"/>
  <c r="AA948" i="99"/>
  <c r="X948" i="99"/>
  <c r="AM948" i="99" s="1"/>
  <c r="W948" i="99"/>
  <c r="AQ948" i="99" s="1"/>
  <c r="V948" i="99"/>
  <c r="AK948" i="99" s="1"/>
  <c r="U948" i="99"/>
  <c r="AO948" i="99" s="1"/>
  <c r="T948" i="99"/>
  <c r="O948" i="99"/>
  <c r="J948" i="99"/>
  <c r="AD947" i="99"/>
  <c r="AC947" i="99"/>
  <c r="AB947" i="99"/>
  <c r="AA947" i="99"/>
  <c r="X947" i="99"/>
  <c r="AM947" i="99" s="1"/>
  <c r="W947" i="99"/>
  <c r="AQ947" i="99" s="1"/>
  <c r="V947" i="99"/>
  <c r="AK947" i="99" s="1"/>
  <c r="U947" i="99"/>
  <c r="AO947" i="99" s="1"/>
  <c r="T947" i="99"/>
  <c r="O947" i="99"/>
  <c r="J947" i="99"/>
  <c r="AP946" i="99"/>
  <c r="AD946" i="99"/>
  <c r="AC946" i="99"/>
  <c r="AB946" i="99"/>
  <c r="AA946" i="99"/>
  <c r="X946" i="99"/>
  <c r="AM946" i="99" s="1"/>
  <c r="W946" i="99"/>
  <c r="AQ946" i="99" s="1"/>
  <c r="V946" i="99"/>
  <c r="AK946" i="99" s="1"/>
  <c r="U946" i="99"/>
  <c r="AO946" i="99" s="1"/>
  <c r="T946" i="99"/>
  <c r="O946" i="99"/>
  <c r="J946" i="99"/>
  <c r="AD945" i="99"/>
  <c r="AC945" i="99"/>
  <c r="AB945" i="99"/>
  <c r="AA945" i="99"/>
  <c r="X945" i="99"/>
  <c r="AM945" i="99" s="1"/>
  <c r="W945" i="99"/>
  <c r="AQ945" i="99" s="1"/>
  <c r="V945" i="99"/>
  <c r="AK945" i="99" s="1"/>
  <c r="U945" i="99"/>
  <c r="AO945" i="99" s="1"/>
  <c r="T945" i="99"/>
  <c r="O945" i="99"/>
  <c r="J945" i="99"/>
  <c r="AP944" i="99"/>
  <c r="AD944" i="99"/>
  <c r="AC944" i="99"/>
  <c r="AB944" i="99"/>
  <c r="AA944" i="99"/>
  <c r="X944" i="99"/>
  <c r="AM944" i="99" s="1"/>
  <c r="W944" i="99"/>
  <c r="AQ944" i="99" s="1"/>
  <c r="V944" i="99"/>
  <c r="AK944" i="99" s="1"/>
  <c r="U944" i="99"/>
  <c r="AO944" i="99" s="1"/>
  <c r="T944" i="99"/>
  <c r="O944" i="99"/>
  <c r="J944" i="99"/>
  <c r="AD943" i="99"/>
  <c r="AC943" i="99"/>
  <c r="AB943" i="99"/>
  <c r="AA943" i="99"/>
  <c r="X943" i="99"/>
  <c r="AM943" i="99" s="1"/>
  <c r="W943" i="99"/>
  <c r="AQ943" i="99" s="1"/>
  <c r="V943" i="99"/>
  <c r="AK943" i="99" s="1"/>
  <c r="U943" i="99"/>
  <c r="AO943" i="99" s="1"/>
  <c r="T943" i="99"/>
  <c r="O943" i="99"/>
  <c r="J943" i="99"/>
  <c r="AP942" i="99"/>
  <c r="AD942" i="99"/>
  <c r="AC942" i="99"/>
  <c r="AB942" i="99"/>
  <c r="AA942" i="99"/>
  <c r="X942" i="99"/>
  <c r="AM942" i="99" s="1"/>
  <c r="W942" i="99"/>
  <c r="AQ942" i="99" s="1"/>
  <c r="V942" i="99"/>
  <c r="AK942" i="99" s="1"/>
  <c r="U942" i="99"/>
  <c r="AO942" i="99" s="1"/>
  <c r="T942" i="99"/>
  <c r="O942" i="99"/>
  <c r="J942" i="99"/>
  <c r="AD941" i="99"/>
  <c r="AC941" i="99"/>
  <c r="AB941" i="99"/>
  <c r="AA941" i="99"/>
  <c r="X941" i="99"/>
  <c r="AM941" i="99" s="1"/>
  <c r="W941" i="99"/>
  <c r="AQ941" i="99" s="1"/>
  <c r="V941" i="99"/>
  <c r="AK941" i="99" s="1"/>
  <c r="U941" i="99"/>
  <c r="AO941" i="99" s="1"/>
  <c r="T941" i="99"/>
  <c r="O941" i="99"/>
  <c r="J941" i="99"/>
  <c r="AP940" i="99"/>
  <c r="AD940" i="99"/>
  <c r="AC940" i="99"/>
  <c r="AB940" i="99"/>
  <c r="AA940" i="99"/>
  <c r="X940" i="99"/>
  <c r="AM940" i="99" s="1"/>
  <c r="W940" i="99"/>
  <c r="AQ940" i="99" s="1"/>
  <c r="V940" i="99"/>
  <c r="AK940" i="99" s="1"/>
  <c r="U940" i="99"/>
  <c r="AO940" i="99" s="1"/>
  <c r="T940" i="99"/>
  <c r="O940" i="99"/>
  <c r="J940" i="99"/>
  <c r="AD939" i="99"/>
  <c r="AC939" i="99"/>
  <c r="AB939" i="99"/>
  <c r="AA939" i="99"/>
  <c r="X939" i="99"/>
  <c r="AM939" i="99" s="1"/>
  <c r="W939" i="99"/>
  <c r="AQ939" i="99" s="1"/>
  <c r="V939" i="99"/>
  <c r="AK939" i="99" s="1"/>
  <c r="U939" i="99"/>
  <c r="AO939" i="99" s="1"/>
  <c r="T939" i="99"/>
  <c r="O939" i="99"/>
  <c r="J939" i="99"/>
  <c r="AP938" i="99"/>
  <c r="AD938" i="99"/>
  <c r="AC938" i="99"/>
  <c r="AB938" i="99"/>
  <c r="AA938" i="99"/>
  <c r="X938" i="99"/>
  <c r="AM938" i="99" s="1"/>
  <c r="W938" i="99"/>
  <c r="AQ938" i="99" s="1"/>
  <c r="V938" i="99"/>
  <c r="AK938" i="99" s="1"/>
  <c r="U938" i="99"/>
  <c r="AO938" i="99" s="1"/>
  <c r="T938" i="99"/>
  <c r="O938" i="99"/>
  <c r="J938" i="99"/>
  <c r="AD937" i="99"/>
  <c r="AC937" i="99"/>
  <c r="AB937" i="99"/>
  <c r="AA937" i="99"/>
  <c r="X937" i="99"/>
  <c r="AM937" i="99" s="1"/>
  <c r="W937" i="99"/>
  <c r="AQ937" i="99" s="1"/>
  <c r="V937" i="99"/>
  <c r="AK937" i="99" s="1"/>
  <c r="U937" i="99"/>
  <c r="AO937" i="99" s="1"/>
  <c r="T937" i="99"/>
  <c r="O937" i="99"/>
  <c r="J937" i="99"/>
  <c r="AP936" i="99"/>
  <c r="AD936" i="99"/>
  <c r="AC936" i="99"/>
  <c r="AB936" i="99"/>
  <c r="AA936" i="99"/>
  <c r="X936" i="99"/>
  <c r="AM936" i="99" s="1"/>
  <c r="W936" i="99"/>
  <c r="AQ936" i="99" s="1"/>
  <c r="V936" i="99"/>
  <c r="AK936" i="99" s="1"/>
  <c r="U936" i="99"/>
  <c r="AO936" i="99" s="1"/>
  <c r="T936" i="99"/>
  <c r="O936" i="99"/>
  <c r="J936" i="99"/>
  <c r="AD935" i="99"/>
  <c r="AC935" i="99"/>
  <c r="AB935" i="99"/>
  <c r="AA935" i="99"/>
  <c r="X935" i="99"/>
  <c r="AM935" i="99" s="1"/>
  <c r="W935" i="99"/>
  <c r="AQ935" i="99" s="1"/>
  <c r="V935" i="99"/>
  <c r="AK935" i="99" s="1"/>
  <c r="U935" i="99"/>
  <c r="AO935" i="99" s="1"/>
  <c r="T935" i="99"/>
  <c r="O935" i="99"/>
  <c r="J935" i="99"/>
  <c r="AP934" i="99"/>
  <c r="AD934" i="99"/>
  <c r="AC934" i="99"/>
  <c r="AB934" i="99"/>
  <c r="AA934" i="99"/>
  <c r="X934" i="99"/>
  <c r="AM934" i="99" s="1"/>
  <c r="W934" i="99"/>
  <c r="AQ934" i="99" s="1"/>
  <c r="V934" i="99"/>
  <c r="AK934" i="99" s="1"/>
  <c r="U934" i="99"/>
  <c r="T934" i="99"/>
  <c r="O934" i="99"/>
  <c r="J934" i="99"/>
  <c r="Y934" i="99" s="1"/>
  <c r="AS934" i="99" s="1"/>
  <c r="AP933" i="99"/>
  <c r="AM933" i="99"/>
  <c r="AD933" i="99"/>
  <c r="AC933" i="99"/>
  <c r="AB933" i="99"/>
  <c r="AA933" i="99"/>
  <c r="X933" i="99"/>
  <c r="AR933" i="99" s="1"/>
  <c r="W933" i="99"/>
  <c r="AQ933" i="99" s="1"/>
  <c r="V933" i="99"/>
  <c r="AK933" i="99" s="1"/>
  <c r="U933" i="99"/>
  <c r="T933" i="99"/>
  <c r="O933" i="99"/>
  <c r="Y933" i="99" s="1"/>
  <c r="AS933" i="99" s="1"/>
  <c r="J933" i="99"/>
  <c r="AK932" i="99"/>
  <c r="AD932" i="99"/>
  <c r="AC932" i="99"/>
  <c r="AB932" i="99"/>
  <c r="AA932" i="99"/>
  <c r="X932" i="99"/>
  <c r="AM932" i="99" s="1"/>
  <c r="W932" i="99"/>
  <c r="AQ932" i="99" s="1"/>
  <c r="V932" i="99"/>
  <c r="AP932" i="99" s="1"/>
  <c r="U932" i="99"/>
  <c r="T932" i="99"/>
  <c r="O932" i="99"/>
  <c r="J932" i="99"/>
  <c r="AO931" i="99"/>
  <c r="AD931" i="99"/>
  <c r="AC931" i="99"/>
  <c r="AB931" i="99"/>
  <c r="AA931" i="99"/>
  <c r="X931" i="99"/>
  <c r="W931" i="99"/>
  <c r="AQ931" i="99" s="1"/>
  <c r="V931" i="99"/>
  <c r="U931" i="99"/>
  <c r="AJ931" i="99" s="1"/>
  <c r="T931" i="99"/>
  <c r="O931" i="99"/>
  <c r="J931" i="99"/>
  <c r="AD930" i="99"/>
  <c r="AC930" i="99"/>
  <c r="AB930" i="99"/>
  <c r="AA930" i="99"/>
  <c r="X930" i="99"/>
  <c r="W930" i="99"/>
  <c r="AQ930" i="99" s="1"/>
  <c r="V930" i="99"/>
  <c r="U930" i="99"/>
  <c r="AO930" i="99" s="1"/>
  <c r="T930" i="99"/>
  <c r="O930" i="99"/>
  <c r="J930" i="99"/>
  <c r="AO929" i="99"/>
  <c r="AD929" i="99"/>
  <c r="AC929" i="99"/>
  <c r="AB929" i="99"/>
  <c r="AA929" i="99"/>
  <c r="X929" i="99"/>
  <c r="W929" i="99"/>
  <c r="AQ929" i="99" s="1"/>
  <c r="V929" i="99"/>
  <c r="U929" i="99"/>
  <c r="AJ929" i="99" s="1"/>
  <c r="T929" i="99"/>
  <c r="O929" i="99"/>
  <c r="J929" i="99"/>
  <c r="AD928" i="99"/>
  <c r="AC928" i="99"/>
  <c r="AB928" i="99"/>
  <c r="AA928" i="99"/>
  <c r="X928" i="99"/>
  <c r="W928" i="99"/>
  <c r="AQ928" i="99" s="1"/>
  <c r="V928" i="99"/>
  <c r="U928" i="99"/>
  <c r="AO928" i="99" s="1"/>
  <c r="T928" i="99"/>
  <c r="O928" i="99"/>
  <c r="J928" i="99"/>
  <c r="AR927" i="99"/>
  <c r="AD927" i="99"/>
  <c r="AC927" i="99"/>
  <c r="AB927" i="99"/>
  <c r="AA927" i="99"/>
  <c r="X927" i="99"/>
  <c r="AM927" i="99" s="1"/>
  <c r="W927" i="99"/>
  <c r="AQ927" i="99" s="1"/>
  <c r="V927" i="99"/>
  <c r="AP927" i="99" s="1"/>
  <c r="U927" i="99"/>
  <c r="T927" i="99"/>
  <c r="O927" i="99"/>
  <c r="Y927" i="99" s="1"/>
  <c r="AS927" i="99" s="1"/>
  <c r="J927" i="99"/>
  <c r="AM926" i="99"/>
  <c r="AD926" i="99"/>
  <c r="AC926" i="99"/>
  <c r="AB926" i="99"/>
  <c r="AA926" i="99"/>
  <c r="X926" i="99"/>
  <c r="AR926" i="99" s="1"/>
  <c r="W926" i="99"/>
  <c r="AQ926" i="99" s="1"/>
  <c r="V926" i="99"/>
  <c r="AP926" i="99" s="1"/>
  <c r="U926" i="99"/>
  <c r="T926" i="99"/>
  <c r="O926" i="99"/>
  <c r="J926" i="99"/>
  <c r="Y926" i="99" s="1"/>
  <c r="AS926" i="99" s="1"/>
  <c r="AO925" i="99"/>
  <c r="AJ925" i="99"/>
  <c r="AD925" i="99"/>
  <c r="AC925" i="99"/>
  <c r="AB925" i="99"/>
  <c r="AA925" i="99"/>
  <c r="X925" i="99"/>
  <c r="AR925" i="99" s="1"/>
  <c r="W925" i="99"/>
  <c r="AQ925" i="99" s="1"/>
  <c r="V925" i="99"/>
  <c r="T925" i="99"/>
  <c r="O925" i="99"/>
  <c r="J925" i="99"/>
  <c r="AO924" i="99"/>
  <c r="AM924" i="99"/>
  <c r="AD924" i="99"/>
  <c r="AC924" i="99"/>
  <c r="AB924" i="99"/>
  <c r="AA924" i="99"/>
  <c r="X924" i="99"/>
  <c r="AR924" i="99" s="1"/>
  <c r="W924" i="99"/>
  <c r="AQ924" i="99" s="1"/>
  <c r="V924" i="99"/>
  <c r="U924" i="99"/>
  <c r="AJ924" i="99" s="1"/>
  <c r="T924" i="99"/>
  <c r="O924" i="99"/>
  <c r="J924" i="99"/>
  <c r="AN923" i="99"/>
  <c r="AD923" i="99"/>
  <c r="AC923" i="99"/>
  <c r="AB923" i="99"/>
  <c r="AA923" i="99"/>
  <c r="X923" i="99"/>
  <c r="AR923" i="99" s="1"/>
  <c r="W923" i="99"/>
  <c r="AQ923" i="99" s="1"/>
  <c r="V923" i="99"/>
  <c r="AP923" i="99" s="1"/>
  <c r="U923" i="99"/>
  <c r="AO923" i="99" s="1"/>
  <c r="T923" i="99"/>
  <c r="O923" i="99"/>
  <c r="J923" i="99"/>
  <c r="AN922" i="99"/>
  <c r="AD922" i="99"/>
  <c r="AC922" i="99"/>
  <c r="AB922" i="99"/>
  <c r="AA922" i="99"/>
  <c r="X922" i="99"/>
  <c r="AR922" i="99" s="1"/>
  <c r="W922" i="99"/>
  <c r="AQ922" i="99" s="1"/>
  <c r="V922" i="99"/>
  <c r="AP922" i="99" s="1"/>
  <c r="U922" i="99"/>
  <c r="AO922" i="99" s="1"/>
  <c r="T922" i="99"/>
  <c r="O922" i="99"/>
  <c r="J922" i="99"/>
  <c r="AN921" i="99"/>
  <c r="AD921" i="99"/>
  <c r="AC921" i="99"/>
  <c r="AB921" i="99"/>
  <c r="AA921" i="99"/>
  <c r="X921" i="99"/>
  <c r="AR921" i="99" s="1"/>
  <c r="W921" i="99"/>
  <c r="AQ921" i="99" s="1"/>
  <c r="V921" i="99"/>
  <c r="AP921" i="99" s="1"/>
  <c r="U921" i="99"/>
  <c r="AO921" i="99" s="1"/>
  <c r="T921" i="99"/>
  <c r="O921" i="99"/>
  <c r="J921" i="99"/>
  <c r="Y921" i="99" s="1"/>
  <c r="AS921" i="99" s="1"/>
  <c r="AN920" i="99"/>
  <c r="AD920" i="99"/>
  <c r="AC920" i="99"/>
  <c r="AB920" i="99"/>
  <c r="AA920" i="99"/>
  <c r="X920" i="99"/>
  <c r="AR920" i="99" s="1"/>
  <c r="W920" i="99"/>
  <c r="AQ920" i="99" s="1"/>
  <c r="V920" i="99"/>
  <c r="AP920" i="99" s="1"/>
  <c r="U920" i="99"/>
  <c r="AO920" i="99" s="1"/>
  <c r="T920" i="99"/>
  <c r="O920" i="99"/>
  <c r="J920" i="99"/>
  <c r="AZ919" i="99"/>
  <c r="AU919" i="99"/>
  <c r="AN919" i="99"/>
  <c r="AD919" i="99"/>
  <c r="AC919" i="99"/>
  <c r="AB919" i="99"/>
  <c r="AA919" i="99"/>
  <c r="X919" i="99"/>
  <c r="AR919" i="99" s="1"/>
  <c r="W919" i="99"/>
  <c r="AQ919" i="99" s="1"/>
  <c r="V919" i="99"/>
  <c r="AP919" i="99" s="1"/>
  <c r="U919" i="99"/>
  <c r="AO919" i="99" s="1"/>
  <c r="T919" i="99"/>
  <c r="O919" i="99"/>
  <c r="J919" i="99"/>
  <c r="AU918" i="99"/>
  <c r="AN918" i="99"/>
  <c r="AD918" i="99"/>
  <c r="AC918" i="99"/>
  <c r="AB918" i="99"/>
  <c r="AA918" i="99"/>
  <c r="X918" i="99"/>
  <c r="AR918" i="99" s="1"/>
  <c r="W918" i="99"/>
  <c r="AQ918" i="99" s="1"/>
  <c r="V918" i="99"/>
  <c r="AP918" i="99" s="1"/>
  <c r="U918" i="99"/>
  <c r="AO918" i="99" s="1"/>
  <c r="T918" i="99"/>
  <c r="O918" i="99"/>
  <c r="J918" i="99"/>
  <c r="AZ917" i="99"/>
  <c r="AV917" i="99"/>
  <c r="AV952" i="99" s="1"/>
  <c r="AZ952" i="99" s="1"/>
  <c r="AN917" i="99"/>
  <c r="AD917" i="99"/>
  <c r="AC917" i="99"/>
  <c r="AB917" i="99"/>
  <c r="AA917" i="99"/>
  <c r="X917" i="99"/>
  <c r="AR917" i="99" s="1"/>
  <c r="W917" i="99"/>
  <c r="AQ917" i="99" s="1"/>
  <c r="V917" i="99"/>
  <c r="AP917" i="99" s="1"/>
  <c r="U917" i="99"/>
  <c r="AO917" i="99" s="1"/>
  <c r="T917" i="99"/>
  <c r="O917" i="99"/>
  <c r="J917" i="99"/>
  <c r="AV916" i="99"/>
  <c r="AV951" i="99" s="1"/>
  <c r="AZ951" i="99" s="1"/>
  <c r="AN916" i="99"/>
  <c r="AD916" i="99"/>
  <c r="AC916" i="99"/>
  <c r="AB916" i="99"/>
  <c r="AA916" i="99"/>
  <c r="X916" i="99"/>
  <c r="AR916" i="99" s="1"/>
  <c r="W916" i="99"/>
  <c r="AQ916" i="99" s="1"/>
  <c r="V916" i="99"/>
  <c r="AP916" i="99" s="1"/>
  <c r="U916" i="99"/>
  <c r="AO916" i="99" s="1"/>
  <c r="T916" i="99"/>
  <c r="O916" i="99"/>
  <c r="J916" i="99"/>
  <c r="AX915" i="99"/>
  <c r="AV915" i="99"/>
  <c r="AV950" i="99" s="1"/>
  <c r="AZ950" i="99" s="1"/>
  <c r="AO915" i="99"/>
  <c r="AN915" i="99"/>
  <c r="AD915" i="99"/>
  <c r="AC915" i="99"/>
  <c r="AB915" i="99"/>
  <c r="AA915" i="99"/>
  <c r="X915" i="99"/>
  <c r="AR915" i="99" s="1"/>
  <c r="W915" i="99"/>
  <c r="AQ915" i="99" s="1"/>
  <c r="V915" i="99"/>
  <c r="AP915" i="99" s="1"/>
  <c r="U915" i="99"/>
  <c r="T915" i="99"/>
  <c r="O915" i="99"/>
  <c r="J915" i="99"/>
  <c r="Y915" i="99" s="1"/>
  <c r="AS915" i="99" s="1"/>
  <c r="AP914" i="99"/>
  <c r="AN914" i="99"/>
  <c r="AD914" i="99"/>
  <c r="AC914" i="99"/>
  <c r="AB914" i="99"/>
  <c r="AA914" i="99"/>
  <c r="X914" i="99"/>
  <c r="AR914" i="99" s="1"/>
  <c r="W914" i="99"/>
  <c r="AQ914" i="99" s="1"/>
  <c r="U914" i="99"/>
  <c r="AO914" i="99" s="1"/>
  <c r="T914" i="99"/>
  <c r="O914" i="99"/>
  <c r="J914" i="99"/>
  <c r="AV913" i="99"/>
  <c r="AV948" i="99" s="1"/>
  <c r="AZ948" i="99" s="1"/>
  <c r="AR913" i="99"/>
  <c r="AN913" i="99"/>
  <c r="AD913" i="99"/>
  <c r="AC913" i="99"/>
  <c r="AB913" i="99"/>
  <c r="AA913" i="99"/>
  <c r="X913" i="99"/>
  <c r="W913" i="99"/>
  <c r="AQ913" i="99" s="1"/>
  <c r="V913" i="99"/>
  <c r="AP913" i="99" s="1"/>
  <c r="U913" i="99"/>
  <c r="AO913" i="99" s="1"/>
  <c r="T913" i="99"/>
  <c r="O913" i="99"/>
  <c r="J913" i="99"/>
  <c r="AZ912" i="99"/>
  <c r="AV912" i="99"/>
  <c r="AV947" i="99" s="1"/>
  <c r="AZ947" i="99" s="1"/>
  <c r="AR912" i="99"/>
  <c r="AN912" i="99"/>
  <c r="AD912" i="99"/>
  <c r="AC912" i="99"/>
  <c r="AB912" i="99"/>
  <c r="AA912" i="99"/>
  <c r="X912" i="99"/>
  <c r="W912" i="99"/>
  <c r="AQ912" i="99" s="1"/>
  <c r="V912" i="99"/>
  <c r="AP912" i="99" s="1"/>
  <c r="U912" i="99"/>
  <c r="AO912" i="99" s="1"/>
  <c r="T912" i="99"/>
  <c r="O912" i="99"/>
  <c r="J912" i="99"/>
  <c r="AZ911" i="99"/>
  <c r="AX911" i="99"/>
  <c r="AV911" i="99"/>
  <c r="AV946" i="99" s="1"/>
  <c r="AZ946" i="99" s="1"/>
  <c r="AO911" i="99"/>
  <c r="AN911" i="99"/>
  <c r="AD911" i="99"/>
  <c r="AC911" i="99"/>
  <c r="AB911" i="99"/>
  <c r="AA911" i="99"/>
  <c r="X911" i="99"/>
  <c r="AR911" i="99" s="1"/>
  <c r="W911" i="99"/>
  <c r="AQ911" i="99" s="1"/>
  <c r="V911" i="99"/>
  <c r="AP911" i="99" s="1"/>
  <c r="U911" i="99"/>
  <c r="T911" i="99"/>
  <c r="O911" i="99"/>
  <c r="Y911" i="99" s="1"/>
  <c r="AS911" i="99" s="1"/>
  <c r="J911" i="99"/>
  <c r="AN910" i="99"/>
  <c r="AD910" i="99"/>
  <c r="AC910" i="99"/>
  <c r="AB910" i="99"/>
  <c r="AA910" i="99"/>
  <c r="X910" i="99"/>
  <c r="AR910" i="99" s="1"/>
  <c r="W910" i="99"/>
  <c r="AQ910" i="99" s="1"/>
  <c r="V910" i="99"/>
  <c r="AP910" i="99" s="1"/>
  <c r="U910" i="99"/>
  <c r="AO910" i="99" s="1"/>
  <c r="T910" i="99"/>
  <c r="O910" i="99"/>
  <c r="J910" i="99"/>
  <c r="AO909" i="99"/>
  <c r="AN909" i="99"/>
  <c r="AD909" i="99"/>
  <c r="AC909" i="99"/>
  <c r="AB909" i="99"/>
  <c r="AA909" i="99"/>
  <c r="X909" i="99"/>
  <c r="AR909" i="99" s="1"/>
  <c r="W909" i="99"/>
  <c r="AQ909" i="99" s="1"/>
  <c r="V909" i="99"/>
  <c r="AP909" i="99" s="1"/>
  <c r="U909" i="99"/>
  <c r="T909" i="99"/>
  <c r="O909" i="99"/>
  <c r="J909" i="99"/>
  <c r="A909" i="99"/>
  <c r="Z909" i="99" s="1"/>
  <c r="AN908" i="99"/>
  <c r="AD908" i="99"/>
  <c r="AC908" i="99"/>
  <c r="AB908" i="99"/>
  <c r="AA908" i="99"/>
  <c r="Z908" i="99"/>
  <c r="Y908" i="99"/>
  <c r="X908" i="99"/>
  <c r="AR908" i="99" s="1"/>
  <c r="W908" i="99"/>
  <c r="AQ908" i="99" s="1"/>
  <c r="V908" i="99"/>
  <c r="AP908" i="99" s="1"/>
  <c r="U908" i="99"/>
  <c r="AO908" i="99" s="1"/>
  <c r="T908" i="99"/>
  <c r="O908" i="99"/>
  <c r="J908" i="99"/>
  <c r="J898" i="99"/>
  <c r="J897" i="99"/>
  <c r="AZ836" i="99" s="1"/>
  <c r="P896" i="99"/>
  <c r="O896" i="99"/>
  <c r="J896" i="99"/>
  <c r="Q896" i="99" s="1"/>
  <c r="V895" i="99"/>
  <c r="P895" i="99"/>
  <c r="O895" i="99"/>
  <c r="K893" i="99" s="1"/>
  <c r="J895" i="99"/>
  <c r="P894" i="99"/>
  <c r="O894" i="99"/>
  <c r="J894" i="99"/>
  <c r="Q894" i="99" s="1"/>
  <c r="AD891" i="99"/>
  <c r="AC891" i="99"/>
  <c r="AT891" i="99" s="1"/>
  <c r="AB891" i="99"/>
  <c r="AA891" i="99"/>
  <c r="X891" i="99"/>
  <c r="AR891" i="99" s="1"/>
  <c r="W891" i="99"/>
  <c r="AL891" i="99" s="1"/>
  <c r="V891" i="99"/>
  <c r="AP891" i="99" s="1"/>
  <c r="U891" i="99"/>
  <c r="T891" i="99"/>
  <c r="O891" i="99"/>
  <c r="J891" i="99"/>
  <c r="Y891" i="99" s="1"/>
  <c r="AS891" i="99" s="1"/>
  <c r="A891" i="99"/>
  <c r="Z891" i="99" s="1"/>
  <c r="AQ890" i="99"/>
  <c r="AD890" i="99"/>
  <c r="AC890" i="99"/>
  <c r="AT890" i="99" s="1"/>
  <c r="AB890" i="99"/>
  <c r="AA890" i="99"/>
  <c r="X890" i="99"/>
  <c r="AR890" i="99" s="1"/>
  <c r="W890" i="99"/>
  <c r="AL890" i="99" s="1"/>
  <c r="V890" i="99"/>
  <c r="AP890" i="99" s="1"/>
  <c r="U890" i="99"/>
  <c r="AJ890" i="99" s="1"/>
  <c r="T890" i="99"/>
  <c r="O890" i="99"/>
  <c r="J890" i="99"/>
  <c r="Y890" i="99" s="1"/>
  <c r="AS890" i="99" s="1"/>
  <c r="A890" i="99"/>
  <c r="Z890" i="99" s="1"/>
  <c r="AO889" i="99"/>
  <c r="AM889" i="99"/>
  <c r="AD889" i="99"/>
  <c r="AC889" i="99"/>
  <c r="AT889" i="99" s="1"/>
  <c r="AB889" i="99"/>
  <c r="AA889" i="99"/>
  <c r="X889" i="99"/>
  <c r="AR889" i="99" s="1"/>
  <c r="W889" i="99"/>
  <c r="V889" i="99"/>
  <c r="AP889" i="99" s="1"/>
  <c r="U889" i="99"/>
  <c r="AJ889" i="99" s="1"/>
  <c r="T889" i="99"/>
  <c r="O889" i="99"/>
  <c r="Y889" i="99" s="1"/>
  <c r="AS889" i="99" s="1"/>
  <c r="J889" i="99"/>
  <c r="A889" i="99"/>
  <c r="Z889" i="99" s="1"/>
  <c r="AM885" i="99"/>
  <c r="AH964" i="99" s="1"/>
  <c r="AH885" i="99"/>
  <c r="AG885" i="99"/>
  <c r="AF885" i="99"/>
  <c r="AE885" i="99"/>
  <c r="AD885" i="99"/>
  <c r="AC885" i="99"/>
  <c r="AT885" i="99" s="1"/>
  <c r="AB885" i="99"/>
  <c r="AA885" i="99"/>
  <c r="X885" i="99"/>
  <c r="AR885" i="99" s="1"/>
  <c r="W885" i="99"/>
  <c r="AL885" i="99" s="1"/>
  <c r="V885" i="99"/>
  <c r="AP885" i="99" s="1"/>
  <c r="U885" i="99"/>
  <c r="AJ885" i="99" s="1"/>
  <c r="T885" i="99"/>
  <c r="O885" i="99"/>
  <c r="J885" i="99"/>
  <c r="Y885" i="99" s="1"/>
  <c r="AS885" i="99" s="1"/>
  <c r="A885" i="99"/>
  <c r="Z885" i="99" s="1"/>
  <c r="AH884" i="99"/>
  <c r="AG884" i="99"/>
  <c r="AF884" i="99"/>
  <c r="AE884" i="99"/>
  <c r="AD884" i="99"/>
  <c r="AC884" i="99"/>
  <c r="AT884" i="99" s="1"/>
  <c r="AB884" i="99"/>
  <c r="AA884" i="99"/>
  <c r="X884" i="99"/>
  <c r="AR884" i="99" s="1"/>
  <c r="W884" i="99"/>
  <c r="AL884" i="99" s="1"/>
  <c r="V884" i="99"/>
  <c r="AP884" i="99" s="1"/>
  <c r="U884" i="99"/>
  <c r="AJ884" i="99" s="1"/>
  <c r="T884" i="99"/>
  <c r="O884" i="99"/>
  <c r="J884" i="99"/>
  <c r="Y884" i="99" s="1"/>
  <c r="AS884" i="99" s="1"/>
  <c r="A884" i="99"/>
  <c r="Z884" i="99" s="1"/>
  <c r="AQ883" i="99"/>
  <c r="AM883" i="99"/>
  <c r="AL883" i="99"/>
  <c r="AH883" i="99"/>
  <c r="AG883" i="99"/>
  <c r="AF883" i="99"/>
  <c r="AE883" i="99"/>
  <c r="AD883" i="99"/>
  <c r="AC883" i="99"/>
  <c r="AT883" i="99" s="1"/>
  <c r="AB883" i="99"/>
  <c r="AA883" i="99"/>
  <c r="X883" i="99"/>
  <c r="AR883" i="99" s="1"/>
  <c r="V883" i="99"/>
  <c r="AP883" i="99" s="1"/>
  <c r="U883" i="99"/>
  <c r="AJ883" i="99" s="1"/>
  <c r="T883" i="99"/>
  <c r="Y883" i="99" s="1"/>
  <c r="AS883" i="99" s="1"/>
  <c r="O883" i="99"/>
  <c r="J883" i="99"/>
  <c r="A883" i="99"/>
  <c r="Z883" i="99" s="1"/>
  <c r="AT882" i="99"/>
  <c r="AJ882" i="99"/>
  <c r="AD882" i="99"/>
  <c r="AC882" i="99"/>
  <c r="AB882" i="99"/>
  <c r="AA882" i="99"/>
  <c r="X882" i="99"/>
  <c r="AM882" i="99" s="1"/>
  <c r="W882" i="99"/>
  <c r="AQ882" i="99" s="1"/>
  <c r="V882" i="99"/>
  <c r="AK882" i="99" s="1"/>
  <c r="U882" i="99"/>
  <c r="AO882" i="99" s="1"/>
  <c r="T882" i="99"/>
  <c r="O882" i="99"/>
  <c r="J882" i="99"/>
  <c r="A882" i="99"/>
  <c r="Z882" i="99" s="1"/>
  <c r="AJ881" i="99"/>
  <c r="AD881" i="99"/>
  <c r="AC881" i="99"/>
  <c r="AT881" i="99" s="1"/>
  <c r="AB881" i="99"/>
  <c r="AA881" i="99"/>
  <c r="X881" i="99"/>
  <c r="AM881" i="99" s="1"/>
  <c r="W881" i="99"/>
  <c r="AQ881" i="99" s="1"/>
  <c r="V881" i="99"/>
  <c r="U881" i="99"/>
  <c r="AO881" i="99" s="1"/>
  <c r="T881" i="99"/>
  <c r="O881" i="99"/>
  <c r="J881" i="99"/>
  <c r="A881" i="99"/>
  <c r="Z881" i="99" s="1"/>
  <c r="AL880" i="99"/>
  <c r="AD880" i="99"/>
  <c r="AC880" i="99"/>
  <c r="AB880" i="99"/>
  <c r="AA880" i="99"/>
  <c r="X880" i="99"/>
  <c r="AM880" i="99" s="1"/>
  <c r="W880" i="99"/>
  <c r="AQ880" i="99" s="1"/>
  <c r="V880" i="99"/>
  <c r="AK880" i="99" s="1"/>
  <c r="U880" i="99"/>
  <c r="AO880" i="99" s="1"/>
  <c r="T880" i="99"/>
  <c r="O880" i="99"/>
  <c r="J880" i="99"/>
  <c r="Y880" i="99" s="1"/>
  <c r="AS880" i="99" s="1"/>
  <c r="AP879" i="99"/>
  <c r="AD879" i="99"/>
  <c r="AC879" i="99"/>
  <c r="AB879" i="99"/>
  <c r="AA879" i="99"/>
  <c r="X879" i="99"/>
  <c r="AM879" i="99" s="1"/>
  <c r="W879" i="99"/>
  <c r="AQ879" i="99" s="1"/>
  <c r="V879" i="99"/>
  <c r="AK879" i="99" s="1"/>
  <c r="U879" i="99"/>
  <c r="AO879" i="99" s="1"/>
  <c r="T879" i="99"/>
  <c r="O879" i="99"/>
  <c r="J879" i="99"/>
  <c r="AL878" i="99"/>
  <c r="AD878" i="99"/>
  <c r="AC878" i="99"/>
  <c r="AB878" i="99"/>
  <c r="AA878" i="99"/>
  <c r="X878" i="99"/>
  <c r="AM878" i="99" s="1"/>
  <c r="W878" i="99"/>
  <c r="AQ878" i="99" s="1"/>
  <c r="V878" i="99"/>
  <c r="AK878" i="99" s="1"/>
  <c r="U878" i="99"/>
  <c r="AO878" i="99" s="1"/>
  <c r="T878" i="99"/>
  <c r="O878" i="99"/>
  <c r="J878" i="99"/>
  <c r="Y878" i="99" s="1"/>
  <c r="AS878" i="99" s="1"/>
  <c r="AP877" i="99"/>
  <c r="AD877" i="99"/>
  <c r="AC877" i="99"/>
  <c r="AB877" i="99"/>
  <c r="AA877" i="99"/>
  <c r="X877" i="99"/>
  <c r="AM877" i="99" s="1"/>
  <c r="W877" i="99"/>
  <c r="AQ877" i="99" s="1"/>
  <c r="V877" i="99"/>
  <c r="AK877" i="99" s="1"/>
  <c r="U877" i="99"/>
  <c r="AO877" i="99" s="1"/>
  <c r="T877" i="99"/>
  <c r="O877" i="99"/>
  <c r="J877" i="99"/>
  <c r="AO876" i="99"/>
  <c r="AM876" i="99"/>
  <c r="AD876" i="99"/>
  <c r="AC876" i="99"/>
  <c r="AB876" i="99"/>
  <c r="AA876" i="99"/>
  <c r="X876" i="99"/>
  <c r="AR876" i="99" s="1"/>
  <c r="W876" i="99"/>
  <c r="AL876" i="99" s="1"/>
  <c r="V876" i="99"/>
  <c r="AP876" i="99" s="1"/>
  <c r="U876" i="99"/>
  <c r="AJ876" i="99" s="1"/>
  <c r="T876" i="99"/>
  <c r="O876" i="99"/>
  <c r="Y876" i="99" s="1"/>
  <c r="AS876" i="99" s="1"/>
  <c r="J876" i="99"/>
  <c r="AD875" i="99"/>
  <c r="AC875" i="99"/>
  <c r="AB875" i="99"/>
  <c r="AA875" i="99"/>
  <c r="X875" i="99"/>
  <c r="AR875" i="99" s="1"/>
  <c r="W875" i="99"/>
  <c r="AL875" i="99" s="1"/>
  <c r="V875" i="99"/>
  <c r="AP875" i="99" s="1"/>
  <c r="U875" i="99"/>
  <c r="T875" i="99"/>
  <c r="O875" i="99"/>
  <c r="J875" i="99"/>
  <c r="Y875" i="99" s="1"/>
  <c r="AS875" i="99" s="1"/>
  <c r="AY874" i="99"/>
  <c r="AD874" i="99"/>
  <c r="AC874" i="99"/>
  <c r="AB874" i="99"/>
  <c r="AA874" i="99"/>
  <c r="X874" i="99"/>
  <c r="AM874" i="99" s="1"/>
  <c r="W874" i="99"/>
  <c r="AQ874" i="99" s="1"/>
  <c r="V874" i="99"/>
  <c r="AK874" i="99" s="1"/>
  <c r="U874" i="99"/>
  <c r="AO874" i="99" s="1"/>
  <c r="T874" i="99"/>
  <c r="O874" i="99"/>
  <c r="J874" i="99"/>
  <c r="AZ873" i="99"/>
  <c r="AQ873" i="99"/>
  <c r="AK873" i="99"/>
  <c r="AD873" i="99"/>
  <c r="AC873" i="99"/>
  <c r="AB873" i="99"/>
  <c r="AA873" i="99"/>
  <c r="X873" i="99"/>
  <c r="AR873" i="99" s="1"/>
  <c r="W873" i="99"/>
  <c r="AL873" i="99" s="1"/>
  <c r="V873" i="99"/>
  <c r="AP873" i="99" s="1"/>
  <c r="U873" i="99"/>
  <c r="AJ873" i="99" s="1"/>
  <c r="T873" i="99"/>
  <c r="O873" i="99"/>
  <c r="J873" i="99"/>
  <c r="AZ872" i="99"/>
  <c r="AD872" i="99"/>
  <c r="AC872" i="99"/>
  <c r="AB872" i="99"/>
  <c r="AA872" i="99"/>
  <c r="X872" i="99"/>
  <c r="AM872" i="99" s="1"/>
  <c r="W872" i="99"/>
  <c r="AQ872" i="99" s="1"/>
  <c r="V872" i="99"/>
  <c r="U872" i="99"/>
  <c r="AO872" i="99" s="1"/>
  <c r="T872" i="99"/>
  <c r="O872" i="99"/>
  <c r="J872" i="99"/>
  <c r="AD871" i="99"/>
  <c r="AC871" i="99"/>
  <c r="AB871" i="99"/>
  <c r="AA871" i="99"/>
  <c r="X871" i="99"/>
  <c r="AM871" i="99" s="1"/>
  <c r="W871" i="99"/>
  <c r="AQ871" i="99" s="1"/>
  <c r="V871" i="99"/>
  <c r="U871" i="99"/>
  <c r="AO871" i="99" s="1"/>
  <c r="T871" i="99"/>
  <c r="O871" i="99"/>
  <c r="J871" i="99"/>
  <c r="AL870" i="99"/>
  <c r="AD870" i="99"/>
  <c r="AC870" i="99"/>
  <c r="AB870" i="99"/>
  <c r="AA870" i="99"/>
  <c r="X870" i="99"/>
  <c r="AM870" i="99" s="1"/>
  <c r="W870" i="99"/>
  <c r="AQ870" i="99" s="1"/>
  <c r="V870" i="99"/>
  <c r="AK870" i="99" s="1"/>
  <c r="U870" i="99"/>
  <c r="AO870" i="99" s="1"/>
  <c r="T870" i="99"/>
  <c r="O870" i="99"/>
  <c r="J870" i="99"/>
  <c r="Y870" i="99" s="1"/>
  <c r="AS870" i="99" s="1"/>
  <c r="AD869" i="99"/>
  <c r="AC869" i="99"/>
  <c r="AB869" i="99"/>
  <c r="AA869" i="99"/>
  <c r="X869" i="99"/>
  <c r="AM869" i="99" s="1"/>
  <c r="W869" i="99"/>
  <c r="AQ869" i="99" s="1"/>
  <c r="V869" i="99"/>
  <c r="AK869" i="99" s="1"/>
  <c r="U869" i="99"/>
  <c r="AO869" i="99" s="1"/>
  <c r="T869" i="99"/>
  <c r="O869" i="99"/>
  <c r="J869" i="99"/>
  <c r="AD868" i="99"/>
  <c r="AC868" i="99"/>
  <c r="AB868" i="99"/>
  <c r="AA868" i="99"/>
  <c r="X868" i="99"/>
  <c r="AM868" i="99" s="1"/>
  <c r="W868" i="99"/>
  <c r="AQ868" i="99" s="1"/>
  <c r="V868" i="99"/>
  <c r="AK868" i="99" s="1"/>
  <c r="U868" i="99"/>
  <c r="AO868" i="99" s="1"/>
  <c r="T868" i="99"/>
  <c r="O868" i="99"/>
  <c r="J868" i="99"/>
  <c r="AP867" i="99"/>
  <c r="AD867" i="99"/>
  <c r="AC867" i="99"/>
  <c r="AB867" i="99"/>
  <c r="AA867" i="99"/>
  <c r="X867" i="99"/>
  <c r="AM867" i="99" s="1"/>
  <c r="W867" i="99"/>
  <c r="AQ867" i="99" s="1"/>
  <c r="V867" i="99"/>
  <c r="AK867" i="99" s="1"/>
  <c r="U867" i="99"/>
  <c r="AO867" i="99" s="1"/>
  <c r="T867" i="99"/>
  <c r="O867" i="99"/>
  <c r="J867" i="99"/>
  <c r="AD866" i="99"/>
  <c r="AC866" i="99"/>
  <c r="AB866" i="99"/>
  <c r="AA866" i="99"/>
  <c r="X866" i="99"/>
  <c r="AM866" i="99" s="1"/>
  <c r="W866" i="99"/>
  <c r="AQ866" i="99" s="1"/>
  <c r="V866" i="99"/>
  <c r="U866" i="99"/>
  <c r="AO866" i="99" s="1"/>
  <c r="T866" i="99"/>
  <c r="O866" i="99"/>
  <c r="J866" i="99"/>
  <c r="AP865" i="99"/>
  <c r="AD865" i="99"/>
  <c r="AC865" i="99"/>
  <c r="AB865" i="99"/>
  <c r="AA865" i="99"/>
  <c r="X865" i="99"/>
  <c r="AM865" i="99" s="1"/>
  <c r="W865" i="99"/>
  <c r="AQ865" i="99" s="1"/>
  <c r="V865" i="99"/>
  <c r="AK865" i="99" s="1"/>
  <c r="U865" i="99"/>
  <c r="AO865" i="99" s="1"/>
  <c r="T865" i="99"/>
  <c r="O865" i="99"/>
  <c r="J865" i="99"/>
  <c r="AD864" i="99"/>
  <c r="AC864" i="99"/>
  <c r="AB864" i="99"/>
  <c r="AA864" i="99"/>
  <c r="X864" i="99"/>
  <c r="AM864" i="99" s="1"/>
  <c r="W864" i="99"/>
  <c r="AQ864" i="99" s="1"/>
  <c r="V864" i="99"/>
  <c r="AK864" i="99" s="1"/>
  <c r="U864" i="99"/>
  <c r="AO864" i="99" s="1"/>
  <c r="T864" i="99"/>
  <c r="O864" i="99"/>
  <c r="J864" i="99"/>
  <c r="AL863" i="99"/>
  <c r="AD863" i="99"/>
  <c r="AC863" i="99"/>
  <c r="AB863" i="99"/>
  <c r="AA863" i="99"/>
  <c r="X863" i="99"/>
  <c r="AM863" i="99" s="1"/>
  <c r="W863" i="99"/>
  <c r="AQ863" i="99" s="1"/>
  <c r="V863" i="99"/>
  <c r="AK863" i="99" s="1"/>
  <c r="U863" i="99"/>
  <c r="AO863" i="99" s="1"/>
  <c r="T863" i="99"/>
  <c r="O863" i="99"/>
  <c r="J863" i="99"/>
  <c r="AD862" i="99"/>
  <c r="AC862" i="99"/>
  <c r="AB862" i="99"/>
  <c r="AA862" i="99"/>
  <c r="X862" i="99"/>
  <c r="AM862" i="99" s="1"/>
  <c r="W862" i="99"/>
  <c r="AQ862" i="99" s="1"/>
  <c r="V862" i="99"/>
  <c r="AK862" i="99" s="1"/>
  <c r="U862" i="99"/>
  <c r="AO862" i="99" s="1"/>
  <c r="T862" i="99"/>
  <c r="O862" i="99"/>
  <c r="J862" i="99"/>
  <c r="AD861" i="99"/>
  <c r="AC861" i="99"/>
  <c r="AB861" i="99"/>
  <c r="AA861" i="99"/>
  <c r="X861" i="99"/>
  <c r="AM861" i="99" s="1"/>
  <c r="W861" i="99"/>
  <c r="AQ861" i="99" s="1"/>
  <c r="V861" i="99"/>
  <c r="AK861" i="99" s="1"/>
  <c r="U861" i="99"/>
  <c r="AO861" i="99" s="1"/>
  <c r="T861" i="99"/>
  <c r="O861" i="99"/>
  <c r="J861" i="99"/>
  <c r="AD860" i="99"/>
  <c r="AC860" i="99"/>
  <c r="AB860" i="99"/>
  <c r="AA860" i="99"/>
  <c r="X860" i="99"/>
  <c r="AM860" i="99" s="1"/>
  <c r="W860" i="99"/>
  <c r="AQ860" i="99" s="1"/>
  <c r="V860" i="99"/>
  <c r="AK860" i="99" s="1"/>
  <c r="U860" i="99"/>
  <c r="AO860" i="99" s="1"/>
  <c r="T860" i="99"/>
  <c r="O860" i="99"/>
  <c r="J860" i="99"/>
  <c r="AL859" i="99"/>
  <c r="AD859" i="99"/>
  <c r="AC859" i="99"/>
  <c r="AB859" i="99"/>
  <c r="AA859" i="99"/>
  <c r="X859" i="99"/>
  <c r="AM859" i="99" s="1"/>
  <c r="W859" i="99"/>
  <c r="AQ859" i="99" s="1"/>
  <c r="V859" i="99"/>
  <c r="AK859" i="99" s="1"/>
  <c r="U859" i="99"/>
  <c r="AO859" i="99" s="1"/>
  <c r="T859" i="99"/>
  <c r="O859" i="99"/>
  <c r="J859" i="99"/>
  <c r="AD858" i="99"/>
  <c r="AC858" i="99"/>
  <c r="AB858" i="99"/>
  <c r="AA858" i="99"/>
  <c r="X858" i="99"/>
  <c r="AM858" i="99" s="1"/>
  <c r="W858" i="99"/>
  <c r="AQ858" i="99" s="1"/>
  <c r="V858" i="99"/>
  <c r="AK858" i="99" s="1"/>
  <c r="U858" i="99"/>
  <c r="AO858" i="99" s="1"/>
  <c r="T858" i="99"/>
  <c r="O858" i="99"/>
  <c r="J858" i="99"/>
  <c r="AD857" i="99"/>
  <c r="AC857" i="99"/>
  <c r="AB857" i="99"/>
  <c r="AA857" i="99"/>
  <c r="X857" i="99"/>
  <c r="AM857" i="99" s="1"/>
  <c r="W857" i="99"/>
  <c r="AQ857" i="99" s="1"/>
  <c r="V857" i="99"/>
  <c r="AK857" i="99" s="1"/>
  <c r="U857" i="99"/>
  <c r="AO857" i="99" s="1"/>
  <c r="T857" i="99"/>
  <c r="O857" i="99"/>
  <c r="J857" i="99"/>
  <c r="AD856" i="99"/>
  <c r="AC856" i="99"/>
  <c r="AB856" i="99"/>
  <c r="AA856" i="99"/>
  <c r="X856" i="99"/>
  <c r="AM856" i="99" s="1"/>
  <c r="W856" i="99"/>
  <c r="AQ856" i="99" s="1"/>
  <c r="V856" i="99"/>
  <c r="AK856" i="99" s="1"/>
  <c r="U856" i="99"/>
  <c r="AO856" i="99" s="1"/>
  <c r="T856" i="99"/>
  <c r="O856" i="99"/>
  <c r="J856" i="99"/>
  <c r="AL855" i="99"/>
  <c r="AD855" i="99"/>
  <c r="AC855" i="99"/>
  <c r="AB855" i="99"/>
  <c r="AA855" i="99"/>
  <c r="X855" i="99"/>
  <c r="AM855" i="99" s="1"/>
  <c r="W855" i="99"/>
  <c r="AQ855" i="99" s="1"/>
  <c r="V855" i="99"/>
  <c r="AK855" i="99" s="1"/>
  <c r="U855" i="99"/>
  <c r="AO855" i="99" s="1"/>
  <c r="T855" i="99"/>
  <c r="O855" i="99"/>
  <c r="J855" i="99"/>
  <c r="AD854" i="99"/>
  <c r="AC854" i="99"/>
  <c r="AB854" i="99"/>
  <c r="AA854" i="99"/>
  <c r="X854" i="99"/>
  <c r="AM854" i="99" s="1"/>
  <c r="W854" i="99"/>
  <c r="AQ854" i="99" s="1"/>
  <c r="V854" i="99"/>
  <c r="AK854" i="99" s="1"/>
  <c r="U854" i="99"/>
  <c r="AO854" i="99" s="1"/>
  <c r="T854" i="99"/>
  <c r="O854" i="99"/>
  <c r="J854" i="99"/>
  <c r="AD853" i="99"/>
  <c r="AC853" i="99"/>
  <c r="AB853" i="99"/>
  <c r="AA853" i="99"/>
  <c r="X853" i="99"/>
  <c r="AM853" i="99" s="1"/>
  <c r="W853" i="99"/>
  <c r="AQ853" i="99" s="1"/>
  <c r="V853" i="99"/>
  <c r="AK853" i="99" s="1"/>
  <c r="U853" i="99"/>
  <c r="AO853" i="99" s="1"/>
  <c r="T853" i="99"/>
  <c r="O853" i="99"/>
  <c r="J853" i="99"/>
  <c r="AP852" i="99"/>
  <c r="AD852" i="99"/>
  <c r="AC852" i="99"/>
  <c r="AB852" i="99"/>
  <c r="AA852" i="99"/>
  <c r="X852" i="99"/>
  <c r="AR852" i="99" s="1"/>
  <c r="W852" i="99"/>
  <c r="AQ852" i="99" s="1"/>
  <c r="V852" i="99"/>
  <c r="AK852" i="99" s="1"/>
  <c r="U852" i="99"/>
  <c r="T852" i="99"/>
  <c r="O852" i="99"/>
  <c r="J852" i="99"/>
  <c r="Y852" i="99" s="1"/>
  <c r="AS852" i="99" s="1"/>
  <c r="AP851" i="99"/>
  <c r="AD851" i="99"/>
  <c r="AC851" i="99"/>
  <c r="AB851" i="99"/>
  <c r="AA851" i="99"/>
  <c r="X851" i="99"/>
  <c r="AM851" i="99" s="1"/>
  <c r="W851" i="99"/>
  <c r="AQ851" i="99" s="1"/>
  <c r="V851" i="99"/>
  <c r="AK851" i="99" s="1"/>
  <c r="U851" i="99"/>
  <c r="T851" i="99"/>
  <c r="O851" i="99"/>
  <c r="J851" i="99"/>
  <c r="Y851" i="99" s="1"/>
  <c r="AS851" i="99" s="1"/>
  <c r="AM850" i="99"/>
  <c r="AD850" i="99"/>
  <c r="AC850" i="99"/>
  <c r="AB850" i="99"/>
  <c r="AA850" i="99"/>
  <c r="X850" i="99"/>
  <c r="AR850" i="99" s="1"/>
  <c r="W850" i="99"/>
  <c r="AQ850" i="99" s="1"/>
  <c r="V850" i="99"/>
  <c r="AP850" i="99" s="1"/>
  <c r="U850" i="99"/>
  <c r="T850" i="99"/>
  <c r="O850" i="99"/>
  <c r="J850" i="99"/>
  <c r="AD849" i="99"/>
  <c r="AC849" i="99"/>
  <c r="AB849" i="99"/>
  <c r="AA849" i="99"/>
  <c r="X849" i="99"/>
  <c r="W849" i="99"/>
  <c r="AQ849" i="99" s="1"/>
  <c r="V849" i="99"/>
  <c r="U849" i="99"/>
  <c r="AJ849" i="99" s="1"/>
  <c r="T849" i="99"/>
  <c r="O849" i="99"/>
  <c r="J849" i="99"/>
  <c r="AO848" i="99"/>
  <c r="AD848" i="99"/>
  <c r="AC848" i="99"/>
  <c r="AB848" i="99"/>
  <c r="AA848" i="99"/>
  <c r="X848" i="99"/>
  <c r="W848" i="99"/>
  <c r="AQ848" i="99" s="1"/>
  <c r="V848" i="99"/>
  <c r="U848" i="99"/>
  <c r="AJ848" i="99" s="1"/>
  <c r="T848" i="99"/>
  <c r="O848" i="99"/>
  <c r="J848" i="99"/>
  <c r="AD847" i="99"/>
  <c r="AC847" i="99"/>
  <c r="AB847" i="99"/>
  <c r="AA847" i="99"/>
  <c r="X847" i="99"/>
  <c r="W847" i="99"/>
  <c r="AQ847" i="99" s="1"/>
  <c r="V847" i="99"/>
  <c r="U847" i="99"/>
  <c r="AJ847" i="99" s="1"/>
  <c r="T847" i="99"/>
  <c r="O847" i="99"/>
  <c r="J847" i="99"/>
  <c r="AO846" i="99"/>
  <c r="AD846" i="99"/>
  <c r="AC846" i="99"/>
  <c r="AB846" i="99"/>
  <c r="AA846" i="99"/>
  <c r="X846" i="99"/>
  <c r="W846" i="99"/>
  <c r="AQ846" i="99" s="1"/>
  <c r="V846" i="99"/>
  <c r="U846" i="99"/>
  <c r="AJ846" i="99" s="1"/>
  <c r="T846" i="99"/>
  <c r="O846" i="99"/>
  <c r="J846" i="99"/>
  <c r="AR845" i="99"/>
  <c r="AD845" i="99"/>
  <c r="AC845" i="99"/>
  <c r="AB845" i="99"/>
  <c r="AA845" i="99"/>
  <c r="X845" i="99"/>
  <c r="AM845" i="99" s="1"/>
  <c r="W845" i="99"/>
  <c r="AQ845" i="99" s="1"/>
  <c r="V845" i="99"/>
  <c r="AK845" i="99" s="1"/>
  <c r="U845" i="99"/>
  <c r="T845" i="99"/>
  <c r="O845" i="99"/>
  <c r="J845" i="99"/>
  <c r="Y845" i="99" s="1"/>
  <c r="AS845" i="99" s="1"/>
  <c r="AD844" i="99"/>
  <c r="AC844" i="99"/>
  <c r="AB844" i="99"/>
  <c r="AA844" i="99"/>
  <c r="Y844" i="99"/>
  <c r="AS844" i="99" s="1"/>
  <c r="X844" i="99"/>
  <c r="AM844" i="99" s="1"/>
  <c r="W844" i="99"/>
  <c r="AQ844" i="99" s="1"/>
  <c r="V844" i="99"/>
  <c r="AK844" i="99" s="1"/>
  <c r="U844" i="99"/>
  <c r="T844" i="99"/>
  <c r="O844" i="99"/>
  <c r="J844" i="99"/>
  <c r="AO843" i="99"/>
  <c r="AJ843" i="99"/>
  <c r="AD843" i="99"/>
  <c r="AC843" i="99"/>
  <c r="AB843" i="99"/>
  <c r="AA843" i="99"/>
  <c r="X843" i="99"/>
  <c r="AR843" i="99" s="1"/>
  <c r="W843" i="99"/>
  <c r="AQ843" i="99" s="1"/>
  <c r="V843" i="99"/>
  <c r="T843" i="99"/>
  <c r="O843" i="99"/>
  <c r="J843" i="99"/>
  <c r="AQ842" i="99"/>
  <c r="AD842" i="99"/>
  <c r="AC842" i="99"/>
  <c r="AB842" i="99"/>
  <c r="AA842" i="99"/>
  <c r="X842" i="99"/>
  <c r="AR842" i="99" s="1"/>
  <c r="W842" i="99"/>
  <c r="V842" i="99"/>
  <c r="U842" i="99"/>
  <c r="AJ842" i="99" s="1"/>
  <c r="T842" i="99"/>
  <c r="O842" i="99"/>
  <c r="J842" i="99"/>
  <c r="AN841" i="99"/>
  <c r="AD841" i="99"/>
  <c r="AC841" i="99"/>
  <c r="AB841" i="99"/>
  <c r="AA841" i="99"/>
  <c r="X841" i="99"/>
  <c r="AR841" i="99" s="1"/>
  <c r="W841" i="99"/>
  <c r="AQ841" i="99" s="1"/>
  <c r="V841" i="99"/>
  <c r="AP841" i="99" s="1"/>
  <c r="AT841" i="99" s="1"/>
  <c r="U841" i="99"/>
  <c r="AO841" i="99" s="1"/>
  <c r="T841" i="99"/>
  <c r="O841" i="99"/>
  <c r="J841" i="99"/>
  <c r="AN840" i="99"/>
  <c r="AD840" i="99"/>
  <c r="AC840" i="99"/>
  <c r="AB840" i="99"/>
  <c r="AA840" i="99"/>
  <c r="X840" i="99"/>
  <c r="AR840" i="99" s="1"/>
  <c r="W840" i="99"/>
  <c r="AQ840" i="99" s="1"/>
  <c r="V840" i="99"/>
  <c r="AP840" i="99" s="1"/>
  <c r="U840" i="99"/>
  <c r="AO840" i="99" s="1"/>
  <c r="T840" i="99"/>
  <c r="O840" i="99"/>
  <c r="J840" i="99"/>
  <c r="AN839" i="99"/>
  <c r="AD839" i="99"/>
  <c r="AC839" i="99"/>
  <c r="AB839" i="99"/>
  <c r="AA839" i="99"/>
  <c r="X839" i="99"/>
  <c r="AR839" i="99" s="1"/>
  <c r="W839" i="99"/>
  <c r="AQ839" i="99" s="1"/>
  <c r="V839" i="99"/>
  <c r="AP839" i="99" s="1"/>
  <c r="U839" i="99"/>
  <c r="AO839" i="99" s="1"/>
  <c r="T839" i="99"/>
  <c r="O839" i="99"/>
  <c r="J839" i="99"/>
  <c r="Y839" i="99" s="1"/>
  <c r="AS839" i="99" s="1"/>
  <c r="AN838" i="99"/>
  <c r="AD838" i="99"/>
  <c r="AC838" i="99"/>
  <c r="AB838" i="99"/>
  <c r="AA838" i="99"/>
  <c r="X838" i="99"/>
  <c r="AR838" i="99" s="1"/>
  <c r="W838" i="99"/>
  <c r="AQ838" i="99" s="1"/>
  <c r="V838" i="99"/>
  <c r="AP838" i="99" s="1"/>
  <c r="AT838" i="99" s="1"/>
  <c r="U838" i="99"/>
  <c r="AO838" i="99" s="1"/>
  <c r="T838" i="99"/>
  <c r="O838" i="99"/>
  <c r="J838" i="99"/>
  <c r="AZ837" i="99"/>
  <c r="AU837" i="99"/>
  <c r="AN837" i="99"/>
  <c r="AD837" i="99"/>
  <c r="AC837" i="99"/>
  <c r="AB837" i="99"/>
  <c r="AA837" i="99"/>
  <c r="X837" i="99"/>
  <c r="AR837" i="99" s="1"/>
  <c r="W837" i="99"/>
  <c r="AQ837" i="99" s="1"/>
  <c r="V837" i="99"/>
  <c r="AP837" i="99" s="1"/>
  <c r="U837" i="99"/>
  <c r="AO837" i="99" s="1"/>
  <c r="T837" i="99"/>
  <c r="O837" i="99"/>
  <c r="J837" i="99"/>
  <c r="AU836" i="99"/>
  <c r="AN836" i="99"/>
  <c r="AD836" i="99"/>
  <c r="AC836" i="99"/>
  <c r="AB836" i="99"/>
  <c r="AA836" i="99"/>
  <c r="X836" i="99"/>
  <c r="AR836" i="99" s="1"/>
  <c r="W836" i="99"/>
  <c r="AQ836" i="99" s="1"/>
  <c r="V836" i="99"/>
  <c r="AP836" i="99" s="1"/>
  <c r="U836" i="99"/>
  <c r="AO836" i="99" s="1"/>
  <c r="T836" i="99"/>
  <c r="O836" i="99"/>
  <c r="J836" i="99"/>
  <c r="AZ835" i="99"/>
  <c r="AV835" i="99"/>
  <c r="AV870" i="99" s="1"/>
  <c r="AZ870" i="99" s="1"/>
  <c r="AN835" i="99"/>
  <c r="AD835" i="99"/>
  <c r="AC835" i="99"/>
  <c r="AB835" i="99"/>
  <c r="AA835" i="99"/>
  <c r="X835" i="99"/>
  <c r="AR835" i="99" s="1"/>
  <c r="W835" i="99"/>
  <c r="AQ835" i="99" s="1"/>
  <c r="V835" i="99"/>
  <c r="AP835" i="99" s="1"/>
  <c r="U835" i="99"/>
  <c r="AO835" i="99" s="1"/>
  <c r="T835" i="99"/>
  <c r="O835" i="99"/>
  <c r="J835" i="99"/>
  <c r="AZ834" i="99"/>
  <c r="AV834" i="99"/>
  <c r="AV869" i="99" s="1"/>
  <c r="AZ869" i="99" s="1"/>
  <c r="AN834" i="99"/>
  <c r="AD834" i="99"/>
  <c r="AC834" i="99"/>
  <c r="AB834" i="99"/>
  <c r="AA834" i="99"/>
  <c r="X834" i="99"/>
  <c r="AR834" i="99" s="1"/>
  <c r="W834" i="99"/>
  <c r="AQ834" i="99" s="1"/>
  <c r="V834" i="99"/>
  <c r="AP834" i="99" s="1"/>
  <c r="U834" i="99"/>
  <c r="AO834" i="99" s="1"/>
  <c r="T834" i="99"/>
  <c r="O834" i="99"/>
  <c r="J834" i="99"/>
  <c r="AX833" i="99"/>
  <c r="AV833" i="99"/>
  <c r="AV868" i="99" s="1"/>
  <c r="AZ868" i="99" s="1"/>
  <c r="AN833" i="99"/>
  <c r="AD833" i="99"/>
  <c r="AC833" i="99"/>
  <c r="AB833" i="99"/>
  <c r="AA833" i="99"/>
  <c r="X833" i="99"/>
  <c r="AR833" i="99" s="1"/>
  <c r="W833" i="99"/>
  <c r="AQ833" i="99" s="1"/>
  <c r="V833" i="99"/>
  <c r="AP833" i="99" s="1"/>
  <c r="U833" i="99"/>
  <c r="AO833" i="99" s="1"/>
  <c r="T833" i="99"/>
  <c r="O833" i="99"/>
  <c r="J833" i="99"/>
  <c r="Y833" i="99" s="1"/>
  <c r="AS833" i="99" s="1"/>
  <c r="AP832" i="99"/>
  <c r="AN832" i="99"/>
  <c r="AD832" i="99"/>
  <c r="AC832" i="99"/>
  <c r="AB832" i="99"/>
  <c r="AA832" i="99"/>
  <c r="X832" i="99"/>
  <c r="AR832" i="99" s="1"/>
  <c r="W832" i="99"/>
  <c r="AQ832" i="99" s="1"/>
  <c r="U832" i="99"/>
  <c r="AO832" i="99" s="1"/>
  <c r="T832" i="99"/>
  <c r="O832" i="99"/>
  <c r="J832" i="99"/>
  <c r="AV831" i="99"/>
  <c r="AV866" i="99" s="1"/>
  <c r="AZ866" i="99" s="1"/>
  <c r="AR831" i="99"/>
  <c r="AN831" i="99"/>
  <c r="AD831" i="99"/>
  <c r="AC831" i="99"/>
  <c r="AB831" i="99"/>
  <c r="AA831" i="99"/>
  <c r="X831" i="99"/>
  <c r="W831" i="99"/>
  <c r="AQ831" i="99" s="1"/>
  <c r="V831" i="99"/>
  <c r="AP831" i="99" s="1"/>
  <c r="U831" i="99"/>
  <c r="AO831" i="99" s="1"/>
  <c r="T831" i="99"/>
  <c r="O831" i="99"/>
  <c r="J831" i="99"/>
  <c r="Y831" i="99" s="1"/>
  <c r="AS831" i="99" s="1"/>
  <c r="AZ830" i="99"/>
  <c r="AV830" i="99"/>
  <c r="AV865" i="99" s="1"/>
  <c r="AZ865" i="99" s="1"/>
  <c r="AN830" i="99"/>
  <c r="AD830" i="99"/>
  <c r="AC830" i="99"/>
  <c r="AB830" i="99"/>
  <c r="AA830" i="99"/>
  <c r="X830" i="99"/>
  <c r="AR830" i="99" s="1"/>
  <c r="W830" i="99"/>
  <c r="AQ830" i="99" s="1"/>
  <c r="V830" i="99"/>
  <c r="AP830" i="99" s="1"/>
  <c r="U830" i="99"/>
  <c r="AO830" i="99" s="1"/>
  <c r="T830" i="99"/>
  <c r="O830" i="99"/>
  <c r="J830" i="99"/>
  <c r="AZ829" i="99"/>
  <c r="AX829" i="99"/>
  <c r="AV829" i="99"/>
  <c r="AV864" i="99" s="1"/>
  <c r="AZ864" i="99" s="1"/>
  <c r="AN829" i="99"/>
  <c r="AD829" i="99"/>
  <c r="AC829" i="99"/>
  <c r="AB829" i="99"/>
  <c r="AA829" i="99"/>
  <c r="X829" i="99"/>
  <c r="AR829" i="99" s="1"/>
  <c r="W829" i="99"/>
  <c r="AQ829" i="99" s="1"/>
  <c r="V829" i="99"/>
  <c r="AP829" i="99" s="1"/>
  <c r="U829" i="99"/>
  <c r="AO829" i="99" s="1"/>
  <c r="T829" i="99"/>
  <c r="O829" i="99"/>
  <c r="J829" i="99"/>
  <c r="AO828" i="99"/>
  <c r="AN828" i="99"/>
  <c r="AD828" i="99"/>
  <c r="AC828" i="99"/>
  <c r="AB828" i="99"/>
  <c r="AA828" i="99"/>
  <c r="X828" i="99"/>
  <c r="AR828" i="99" s="1"/>
  <c r="W828" i="99"/>
  <c r="AQ828" i="99" s="1"/>
  <c r="V828" i="99"/>
  <c r="AP828" i="99" s="1"/>
  <c r="U828" i="99"/>
  <c r="T828" i="99"/>
  <c r="O828" i="99"/>
  <c r="Y828" i="99" s="1"/>
  <c r="AS828" i="99" s="1"/>
  <c r="J828" i="99"/>
  <c r="AN827" i="99"/>
  <c r="AD827" i="99"/>
  <c r="AC827" i="99"/>
  <c r="AB827" i="99"/>
  <c r="AA827" i="99"/>
  <c r="X827" i="99"/>
  <c r="AR827" i="99" s="1"/>
  <c r="W827" i="99"/>
  <c r="AQ827" i="99" s="1"/>
  <c r="V827" i="99"/>
  <c r="AP827" i="99" s="1"/>
  <c r="U827" i="99"/>
  <c r="AO827" i="99" s="1"/>
  <c r="T827" i="99"/>
  <c r="O827" i="99"/>
  <c r="J827" i="99"/>
  <c r="A827" i="99"/>
  <c r="Z827" i="99" s="1"/>
  <c r="AN826" i="99"/>
  <c r="AD826" i="99"/>
  <c r="AC826" i="99"/>
  <c r="AB826" i="99"/>
  <c r="AA826" i="99"/>
  <c r="Z826" i="99"/>
  <c r="X826" i="99"/>
  <c r="AR826" i="99" s="1"/>
  <c r="W826" i="99"/>
  <c r="AQ826" i="99" s="1"/>
  <c r="V826" i="99"/>
  <c r="AP826" i="99" s="1"/>
  <c r="U826" i="99"/>
  <c r="AO826" i="99" s="1"/>
  <c r="T826" i="99"/>
  <c r="O826" i="99"/>
  <c r="J826" i="99"/>
  <c r="Y826" i="99" s="1"/>
  <c r="J816" i="99"/>
  <c r="J815" i="99"/>
  <c r="AZ754" i="99" s="1"/>
  <c r="Q814" i="99"/>
  <c r="P814" i="99"/>
  <c r="O814" i="99"/>
  <c r="J814" i="99"/>
  <c r="V813" i="99"/>
  <c r="P813" i="99"/>
  <c r="O813" i="99"/>
  <c r="J813" i="99"/>
  <c r="P812" i="99"/>
  <c r="O812" i="99"/>
  <c r="K811" i="99" s="1"/>
  <c r="J812" i="99"/>
  <c r="AM809" i="99"/>
  <c r="AD809" i="99"/>
  <c r="AC809" i="99"/>
  <c r="AT809" i="99" s="1"/>
  <c r="AB809" i="99"/>
  <c r="AA809" i="99"/>
  <c r="X809" i="99"/>
  <c r="AR809" i="99" s="1"/>
  <c r="W809" i="99"/>
  <c r="AL809" i="99" s="1"/>
  <c r="V809" i="99"/>
  <c r="AP809" i="99" s="1"/>
  <c r="U809" i="99"/>
  <c r="T809" i="99"/>
  <c r="O809" i="99"/>
  <c r="J809" i="99"/>
  <c r="Y809" i="99" s="1"/>
  <c r="AS809" i="99" s="1"/>
  <c r="A809" i="99"/>
  <c r="Z809" i="99" s="1"/>
  <c r="AM808" i="99"/>
  <c r="AD808" i="99"/>
  <c r="AC808" i="99"/>
  <c r="AT808" i="99" s="1"/>
  <c r="AB808" i="99"/>
  <c r="AA808" i="99"/>
  <c r="X808" i="99"/>
  <c r="AR808" i="99" s="1"/>
  <c r="W808" i="99"/>
  <c r="AL808" i="99" s="1"/>
  <c r="V808" i="99"/>
  <c r="AP808" i="99" s="1"/>
  <c r="U808" i="99"/>
  <c r="AJ808" i="99" s="1"/>
  <c r="T808" i="99"/>
  <c r="O808" i="99"/>
  <c r="J808" i="99"/>
  <c r="Y808" i="99" s="1"/>
  <c r="AS808" i="99" s="1"/>
  <c r="A808" i="99"/>
  <c r="Z808" i="99" s="1"/>
  <c r="AM807" i="99"/>
  <c r="AD807" i="99"/>
  <c r="AC807" i="99"/>
  <c r="AT807" i="99" s="1"/>
  <c r="AB807" i="99"/>
  <c r="AA807" i="99"/>
  <c r="X807" i="99"/>
  <c r="AR807" i="99" s="1"/>
  <c r="W807" i="99"/>
  <c r="V807" i="99"/>
  <c r="AP807" i="99" s="1"/>
  <c r="U807" i="99"/>
  <c r="AJ807" i="99" s="1"/>
  <c r="T807" i="99"/>
  <c r="O807" i="99"/>
  <c r="J807" i="99"/>
  <c r="A807" i="99"/>
  <c r="Z807" i="99" s="1"/>
  <c r="AH803" i="99"/>
  <c r="AG803" i="99"/>
  <c r="AF803" i="99"/>
  <c r="AE803" i="99"/>
  <c r="AD803" i="99"/>
  <c r="AC803" i="99"/>
  <c r="AT803" i="99" s="1"/>
  <c r="AB803" i="99"/>
  <c r="AA803" i="99"/>
  <c r="X803" i="99"/>
  <c r="AR803" i="99" s="1"/>
  <c r="W803" i="99"/>
  <c r="AL803" i="99" s="1"/>
  <c r="V803" i="99"/>
  <c r="AP803" i="99" s="1"/>
  <c r="U803" i="99"/>
  <c r="AJ803" i="99" s="1"/>
  <c r="T803" i="99"/>
  <c r="O803" i="99"/>
  <c r="J803" i="99"/>
  <c r="Y803" i="99" s="1"/>
  <c r="AS803" i="99" s="1"/>
  <c r="A803" i="99"/>
  <c r="Z803" i="99" s="1"/>
  <c r="AH802" i="99"/>
  <c r="AG802" i="99"/>
  <c r="AF802" i="99"/>
  <c r="AE802" i="99"/>
  <c r="AD802" i="99"/>
  <c r="AC802" i="99"/>
  <c r="AT802" i="99" s="1"/>
  <c r="AB802" i="99"/>
  <c r="AA802" i="99"/>
  <c r="X802" i="99"/>
  <c r="AR802" i="99" s="1"/>
  <c r="W802" i="99"/>
  <c r="AL802" i="99" s="1"/>
  <c r="V802" i="99"/>
  <c r="AP802" i="99" s="1"/>
  <c r="U802" i="99"/>
  <c r="AJ802" i="99" s="1"/>
  <c r="T802" i="99"/>
  <c r="O802" i="99"/>
  <c r="J802" i="99"/>
  <c r="Y802" i="99" s="1"/>
  <c r="AS802" i="99" s="1"/>
  <c r="A802" i="99"/>
  <c r="Z802" i="99" s="1"/>
  <c r="AQ801" i="99"/>
  <c r="AL801" i="99"/>
  <c r="AH801" i="99"/>
  <c r="AG801" i="99"/>
  <c r="AF801" i="99"/>
  <c r="AE801" i="99"/>
  <c r="AD801" i="99"/>
  <c r="AC801" i="99"/>
  <c r="AT801" i="99" s="1"/>
  <c r="AB801" i="99"/>
  <c r="AA801" i="99"/>
  <c r="X801" i="99"/>
  <c r="AR801" i="99" s="1"/>
  <c r="V801" i="99"/>
  <c r="AP801" i="99" s="1"/>
  <c r="U801" i="99"/>
  <c r="AO801" i="99" s="1"/>
  <c r="T801" i="99"/>
  <c r="O801" i="99"/>
  <c r="J801" i="99"/>
  <c r="A801" i="99"/>
  <c r="Z801" i="99" s="1"/>
  <c r="AL800" i="99"/>
  <c r="AJ800" i="99"/>
  <c r="AD800" i="99"/>
  <c r="AC800" i="99"/>
  <c r="AT800" i="99" s="1"/>
  <c r="AB800" i="99"/>
  <c r="AA800" i="99"/>
  <c r="X800" i="99"/>
  <c r="AM800" i="99" s="1"/>
  <c r="W800" i="99"/>
  <c r="AQ800" i="99" s="1"/>
  <c r="V800" i="99"/>
  <c r="U800" i="99"/>
  <c r="AO800" i="99" s="1"/>
  <c r="T800" i="99"/>
  <c r="O800" i="99"/>
  <c r="J800" i="99"/>
  <c r="A800" i="99"/>
  <c r="Z800" i="99" s="1"/>
  <c r="AT799" i="99"/>
  <c r="AP799" i="99"/>
  <c r="AD799" i="99"/>
  <c r="AC799" i="99"/>
  <c r="AB799" i="99"/>
  <c r="AA799" i="99"/>
  <c r="X799" i="99"/>
  <c r="AM799" i="99" s="1"/>
  <c r="W799" i="99"/>
  <c r="AQ799" i="99" s="1"/>
  <c r="V799" i="99"/>
  <c r="AK799" i="99" s="1"/>
  <c r="U799" i="99"/>
  <c r="AO799" i="99" s="1"/>
  <c r="T799" i="99"/>
  <c r="O799" i="99"/>
  <c r="J799" i="99"/>
  <c r="A799" i="99"/>
  <c r="Z799" i="99" s="1"/>
  <c r="AD798" i="99"/>
  <c r="AC798" i="99"/>
  <c r="AB798" i="99"/>
  <c r="AA798" i="99"/>
  <c r="X798" i="99"/>
  <c r="AM798" i="99" s="1"/>
  <c r="W798" i="99"/>
  <c r="AQ798" i="99" s="1"/>
  <c r="V798" i="99"/>
  <c r="AK798" i="99" s="1"/>
  <c r="U798" i="99"/>
  <c r="AO798" i="99" s="1"/>
  <c r="T798" i="99"/>
  <c r="O798" i="99"/>
  <c r="J798" i="99"/>
  <c r="AL797" i="99"/>
  <c r="AD797" i="99"/>
  <c r="AC797" i="99"/>
  <c r="AB797" i="99"/>
  <c r="AA797" i="99"/>
  <c r="X797" i="99"/>
  <c r="AM797" i="99" s="1"/>
  <c r="W797" i="99"/>
  <c r="AQ797" i="99" s="1"/>
  <c r="V797" i="99"/>
  <c r="AK797" i="99" s="1"/>
  <c r="U797" i="99"/>
  <c r="AO797" i="99" s="1"/>
  <c r="T797" i="99"/>
  <c r="O797" i="99"/>
  <c r="J797" i="99"/>
  <c r="AD796" i="99"/>
  <c r="AC796" i="99"/>
  <c r="AB796" i="99"/>
  <c r="AA796" i="99"/>
  <c r="X796" i="99"/>
  <c r="AM796" i="99" s="1"/>
  <c r="W796" i="99"/>
  <c r="AQ796" i="99" s="1"/>
  <c r="V796" i="99"/>
  <c r="AK796" i="99" s="1"/>
  <c r="U796" i="99"/>
  <c r="AO796" i="99" s="1"/>
  <c r="T796" i="99"/>
  <c r="O796" i="99"/>
  <c r="J796" i="99"/>
  <c r="AL795" i="99"/>
  <c r="AD795" i="99"/>
  <c r="AC795" i="99"/>
  <c r="AB795" i="99"/>
  <c r="AA795" i="99"/>
  <c r="X795" i="99"/>
  <c r="AM795" i="99" s="1"/>
  <c r="W795" i="99"/>
  <c r="AQ795" i="99" s="1"/>
  <c r="V795" i="99"/>
  <c r="AK795" i="99" s="1"/>
  <c r="U795" i="99"/>
  <c r="AO795" i="99" s="1"/>
  <c r="T795" i="99"/>
  <c r="O795" i="99"/>
  <c r="J795" i="99"/>
  <c r="AD794" i="99"/>
  <c r="AC794" i="99"/>
  <c r="AB794" i="99"/>
  <c r="AA794" i="99"/>
  <c r="Y794" i="99"/>
  <c r="AS794" i="99" s="1"/>
  <c r="X794" i="99"/>
  <c r="AR794" i="99" s="1"/>
  <c r="W794" i="99"/>
  <c r="AL794" i="99" s="1"/>
  <c r="V794" i="99"/>
  <c r="AP794" i="99" s="1"/>
  <c r="U794" i="99"/>
  <c r="T794" i="99"/>
  <c r="O794" i="99"/>
  <c r="J794" i="99"/>
  <c r="AQ793" i="99"/>
  <c r="AD793" i="99"/>
  <c r="AC793" i="99"/>
  <c r="AB793" i="99"/>
  <c r="AA793" i="99"/>
  <c r="X793" i="99"/>
  <c r="AR793" i="99" s="1"/>
  <c r="W793" i="99"/>
  <c r="AL793" i="99" s="1"/>
  <c r="V793" i="99"/>
  <c r="AP793" i="99" s="1"/>
  <c r="U793" i="99"/>
  <c r="AJ793" i="99" s="1"/>
  <c r="T793" i="99"/>
  <c r="O793" i="99"/>
  <c r="J793" i="99"/>
  <c r="Y793" i="99" s="1"/>
  <c r="AS793" i="99" s="1"/>
  <c r="AY792" i="99"/>
  <c r="AL792" i="99"/>
  <c r="AD792" i="99"/>
  <c r="AC792" i="99"/>
  <c r="AB792" i="99"/>
  <c r="AA792" i="99"/>
  <c r="X792" i="99"/>
  <c r="AM792" i="99" s="1"/>
  <c r="W792" i="99"/>
  <c r="AQ792" i="99" s="1"/>
  <c r="V792" i="99"/>
  <c r="AK792" i="99" s="1"/>
  <c r="U792" i="99"/>
  <c r="AO792" i="99" s="1"/>
  <c r="T792" i="99"/>
  <c r="O792" i="99"/>
  <c r="J792" i="99"/>
  <c r="AZ791" i="99"/>
  <c r="AD791" i="99"/>
  <c r="AC791" i="99"/>
  <c r="AB791" i="99"/>
  <c r="AA791" i="99"/>
  <c r="X791" i="99"/>
  <c r="AR791" i="99" s="1"/>
  <c r="W791" i="99"/>
  <c r="AL791" i="99" s="1"/>
  <c r="V791" i="99"/>
  <c r="AP791" i="99" s="1"/>
  <c r="U791" i="99"/>
  <c r="T791" i="99"/>
  <c r="O791" i="99"/>
  <c r="J791" i="99"/>
  <c r="Y791" i="99" s="1"/>
  <c r="AS791" i="99" s="1"/>
  <c r="AZ790" i="99"/>
  <c r="AD790" i="99"/>
  <c r="AC790" i="99"/>
  <c r="AB790" i="99"/>
  <c r="AA790" i="99"/>
  <c r="X790" i="99"/>
  <c r="AM790" i="99" s="1"/>
  <c r="W790" i="99"/>
  <c r="AQ790" i="99" s="1"/>
  <c r="V790" i="99"/>
  <c r="AK790" i="99" s="1"/>
  <c r="U790" i="99"/>
  <c r="AO790" i="99" s="1"/>
  <c r="T790" i="99"/>
  <c r="O790" i="99"/>
  <c r="J790" i="99"/>
  <c r="AP789" i="99"/>
  <c r="AD789" i="99"/>
  <c r="AC789" i="99"/>
  <c r="AB789" i="99"/>
  <c r="AA789" i="99"/>
  <c r="X789" i="99"/>
  <c r="AM789" i="99" s="1"/>
  <c r="W789" i="99"/>
  <c r="AQ789" i="99" s="1"/>
  <c r="V789" i="99"/>
  <c r="AK789" i="99" s="1"/>
  <c r="U789" i="99"/>
  <c r="AO789" i="99" s="1"/>
  <c r="T789" i="99"/>
  <c r="O789" i="99"/>
  <c r="J789" i="99"/>
  <c r="AR788" i="99"/>
  <c r="AL788" i="99"/>
  <c r="AD788" i="99"/>
  <c r="AC788" i="99"/>
  <c r="AB788" i="99"/>
  <c r="AA788" i="99"/>
  <c r="X788" i="99"/>
  <c r="AM788" i="99" s="1"/>
  <c r="W788" i="99"/>
  <c r="AQ788" i="99" s="1"/>
  <c r="V788" i="99"/>
  <c r="AK788" i="99" s="1"/>
  <c r="U788" i="99"/>
  <c r="AO788" i="99" s="1"/>
  <c r="T788" i="99"/>
  <c r="O788" i="99"/>
  <c r="J788" i="99"/>
  <c r="AP787" i="99"/>
  <c r="AD787" i="99"/>
  <c r="AC787" i="99"/>
  <c r="AB787" i="99"/>
  <c r="AA787" i="99"/>
  <c r="X787" i="99"/>
  <c r="AM787" i="99" s="1"/>
  <c r="W787" i="99"/>
  <c r="AQ787" i="99" s="1"/>
  <c r="V787" i="99"/>
  <c r="AK787" i="99" s="1"/>
  <c r="U787" i="99"/>
  <c r="AO787" i="99" s="1"/>
  <c r="T787" i="99"/>
  <c r="O787" i="99"/>
  <c r="J787" i="99"/>
  <c r="AD786" i="99"/>
  <c r="AC786" i="99"/>
  <c r="AB786" i="99"/>
  <c r="AA786" i="99"/>
  <c r="X786" i="99"/>
  <c r="AR786" i="99" s="1"/>
  <c r="W786" i="99"/>
  <c r="AQ786" i="99" s="1"/>
  <c r="V786" i="99"/>
  <c r="AK786" i="99" s="1"/>
  <c r="U786" i="99"/>
  <c r="AO786" i="99" s="1"/>
  <c r="T786" i="99"/>
  <c r="O786" i="99"/>
  <c r="J786" i="99"/>
  <c r="AO785" i="99"/>
  <c r="AD785" i="99"/>
  <c r="AC785" i="99"/>
  <c r="AB785" i="99"/>
  <c r="AA785" i="99"/>
  <c r="X785" i="99"/>
  <c r="AM785" i="99" s="1"/>
  <c r="W785" i="99"/>
  <c r="AQ785" i="99" s="1"/>
  <c r="V785" i="99"/>
  <c r="AP785" i="99" s="1"/>
  <c r="U785" i="99"/>
  <c r="AJ785" i="99" s="1"/>
  <c r="T785" i="99"/>
  <c r="O785" i="99"/>
  <c r="J785" i="99"/>
  <c r="AD784" i="99"/>
  <c r="AC784" i="99"/>
  <c r="AB784" i="99"/>
  <c r="AA784" i="99"/>
  <c r="X784" i="99"/>
  <c r="AM784" i="99" s="1"/>
  <c r="W784" i="99"/>
  <c r="AQ784" i="99" s="1"/>
  <c r="V784" i="99"/>
  <c r="AP784" i="99" s="1"/>
  <c r="U784" i="99"/>
  <c r="AO784" i="99" s="1"/>
  <c r="T784" i="99"/>
  <c r="O784" i="99"/>
  <c r="J784" i="99"/>
  <c r="Y784" i="99" s="1"/>
  <c r="AS784" i="99" s="1"/>
  <c r="AD783" i="99"/>
  <c r="AC783" i="99"/>
  <c r="AB783" i="99"/>
  <c r="AA783" i="99"/>
  <c r="X783" i="99"/>
  <c r="AM783" i="99" s="1"/>
  <c r="W783" i="99"/>
  <c r="AQ783" i="99" s="1"/>
  <c r="V783" i="99"/>
  <c r="U783" i="99"/>
  <c r="AJ783" i="99" s="1"/>
  <c r="T783" i="99"/>
  <c r="O783" i="99"/>
  <c r="J783" i="99"/>
  <c r="AP782" i="99"/>
  <c r="AD782" i="99"/>
  <c r="AC782" i="99"/>
  <c r="AB782" i="99"/>
  <c r="AA782" i="99"/>
  <c r="Y782" i="99"/>
  <c r="AS782" i="99" s="1"/>
  <c r="X782" i="99"/>
  <c r="AM782" i="99" s="1"/>
  <c r="W782" i="99"/>
  <c r="AQ782" i="99" s="1"/>
  <c r="V782" i="99"/>
  <c r="AK782" i="99" s="1"/>
  <c r="U782" i="99"/>
  <c r="T782" i="99"/>
  <c r="O782" i="99"/>
  <c r="J782" i="99"/>
  <c r="AD781" i="99"/>
  <c r="AC781" i="99"/>
  <c r="AB781" i="99"/>
  <c r="AA781" i="99"/>
  <c r="X781" i="99"/>
  <c r="AR781" i="99" s="1"/>
  <c r="W781" i="99"/>
  <c r="AQ781" i="99" s="1"/>
  <c r="V781" i="99"/>
  <c r="AK781" i="99" s="1"/>
  <c r="U781" i="99"/>
  <c r="AO781" i="99" s="1"/>
  <c r="T781" i="99"/>
  <c r="O781" i="99"/>
  <c r="J781" i="99"/>
  <c r="Y781" i="99" s="1"/>
  <c r="AS781" i="99" s="1"/>
  <c r="AP780" i="99"/>
  <c r="AD780" i="99"/>
  <c r="AC780" i="99"/>
  <c r="AB780" i="99"/>
  <c r="AA780" i="99"/>
  <c r="Y780" i="99"/>
  <c r="AS780" i="99" s="1"/>
  <c r="X780" i="99"/>
  <c r="AM780" i="99" s="1"/>
  <c r="W780" i="99"/>
  <c r="AQ780" i="99" s="1"/>
  <c r="V780" i="99"/>
  <c r="AK780" i="99" s="1"/>
  <c r="U780" i="99"/>
  <c r="AO780" i="99" s="1"/>
  <c r="T780" i="99"/>
  <c r="O780" i="99"/>
  <c r="J780" i="99"/>
  <c r="AD779" i="99"/>
  <c r="AC779" i="99"/>
  <c r="AB779" i="99"/>
  <c r="AA779" i="99"/>
  <c r="X779" i="99"/>
  <c r="AR779" i="99" s="1"/>
  <c r="W779" i="99"/>
  <c r="AQ779" i="99" s="1"/>
  <c r="V779" i="99"/>
  <c r="AK779" i="99" s="1"/>
  <c r="U779" i="99"/>
  <c r="AO779" i="99" s="1"/>
  <c r="T779" i="99"/>
  <c r="O779" i="99"/>
  <c r="J779" i="99"/>
  <c r="AP778" i="99"/>
  <c r="AD778" i="99"/>
  <c r="AC778" i="99"/>
  <c r="AB778" i="99"/>
  <c r="AA778" i="99"/>
  <c r="Y778" i="99"/>
  <c r="AS778" i="99" s="1"/>
  <c r="X778" i="99"/>
  <c r="AM778" i="99" s="1"/>
  <c r="W778" i="99"/>
  <c r="AQ778" i="99" s="1"/>
  <c r="V778" i="99"/>
  <c r="AK778" i="99" s="1"/>
  <c r="U778" i="99"/>
  <c r="T778" i="99"/>
  <c r="O778" i="99"/>
  <c r="J778" i="99"/>
  <c r="AD777" i="99"/>
  <c r="AC777" i="99"/>
  <c r="AB777" i="99"/>
  <c r="AA777" i="99"/>
  <c r="X777" i="99"/>
  <c r="AR777" i="99" s="1"/>
  <c r="W777" i="99"/>
  <c r="AQ777" i="99" s="1"/>
  <c r="V777" i="99"/>
  <c r="AK777" i="99" s="1"/>
  <c r="U777" i="99"/>
  <c r="AO777" i="99" s="1"/>
  <c r="T777" i="99"/>
  <c r="O777" i="99"/>
  <c r="J777" i="99"/>
  <c r="Y777" i="99" s="1"/>
  <c r="AS777" i="99" s="1"/>
  <c r="AP776" i="99"/>
  <c r="AD776" i="99"/>
  <c r="AC776" i="99"/>
  <c r="AB776" i="99"/>
  <c r="AA776" i="99"/>
  <c r="Y776" i="99"/>
  <c r="AS776" i="99" s="1"/>
  <c r="X776" i="99"/>
  <c r="AM776" i="99" s="1"/>
  <c r="W776" i="99"/>
  <c r="AQ776" i="99" s="1"/>
  <c r="V776" i="99"/>
  <c r="AK776" i="99" s="1"/>
  <c r="U776" i="99"/>
  <c r="AO776" i="99" s="1"/>
  <c r="T776" i="99"/>
  <c r="O776" i="99"/>
  <c r="J776" i="99"/>
  <c r="AD775" i="99"/>
  <c r="AC775" i="99"/>
  <c r="AB775" i="99"/>
  <c r="AA775" i="99"/>
  <c r="X775" i="99"/>
  <c r="AR775" i="99" s="1"/>
  <c r="W775" i="99"/>
  <c r="AQ775" i="99" s="1"/>
  <c r="V775" i="99"/>
  <c r="AK775" i="99" s="1"/>
  <c r="U775" i="99"/>
  <c r="AO775" i="99" s="1"/>
  <c r="T775" i="99"/>
  <c r="O775" i="99"/>
  <c r="J775" i="99"/>
  <c r="AP774" i="99"/>
  <c r="AD774" i="99"/>
  <c r="AC774" i="99"/>
  <c r="AB774" i="99"/>
  <c r="AA774" i="99"/>
  <c r="Y774" i="99"/>
  <c r="AS774" i="99" s="1"/>
  <c r="X774" i="99"/>
  <c r="AM774" i="99" s="1"/>
  <c r="W774" i="99"/>
  <c r="AQ774" i="99" s="1"/>
  <c r="V774" i="99"/>
  <c r="AK774" i="99" s="1"/>
  <c r="U774" i="99"/>
  <c r="T774" i="99"/>
  <c r="O774" i="99"/>
  <c r="J774" i="99"/>
  <c r="AD773" i="99"/>
  <c r="AC773" i="99"/>
  <c r="AB773" i="99"/>
  <c r="AA773" i="99"/>
  <c r="X773" i="99"/>
  <c r="W773" i="99"/>
  <c r="AQ773" i="99" s="1"/>
  <c r="V773" i="99"/>
  <c r="AK773" i="99" s="1"/>
  <c r="U773" i="99"/>
  <c r="AO773" i="99" s="1"/>
  <c r="T773" i="99"/>
  <c r="O773" i="99"/>
  <c r="J773" i="99"/>
  <c r="Y773" i="99" s="1"/>
  <c r="AS773" i="99" s="1"/>
  <c r="AD772" i="99"/>
  <c r="AC772" i="99"/>
  <c r="AB772" i="99"/>
  <c r="AA772" i="99"/>
  <c r="X772" i="99"/>
  <c r="AM772" i="99" s="1"/>
  <c r="W772" i="99"/>
  <c r="AQ772" i="99" s="1"/>
  <c r="V772" i="99"/>
  <c r="AK772" i="99" s="1"/>
  <c r="U772" i="99"/>
  <c r="AO772" i="99" s="1"/>
  <c r="T772" i="99"/>
  <c r="O772" i="99"/>
  <c r="J772" i="99"/>
  <c r="AD771" i="99"/>
  <c r="AC771" i="99"/>
  <c r="AB771" i="99"/>
  <c r="AA771" i="99"/>
  <c r="X771" i="99"/>
  <c r="AM771" i="99" s="1"/>
  <c r="W771" i="99"/>
  <c r="AQ771" i="99" s="1"/>
  <c r="V771" i="99"/>
  <c r="AK771" i="99" s="1"/>
  <c r="U771" i="99"/>
  <c r="AO771" i="99" s="1"/>
  <c r="T771" i="99"/>
  <c r="O771" i="99"/>
  <c r="J771" i="99"/>
  <c r="AP770" i="99"/>
  <c r="AD770" i="99"/>
  <c r="AC770" i="99"/>
  <c r="AB770" i="99"/>
  <c r="AA770" i="99"/>
  <c r="X770" i="99"/>
  <c r="AM770" i="99" s="1"/>
  <c r="W770" i="99"/>
  <c r="AQ770" i="99" s="1"/>
  <c r="V770" i="99"/>
  <c r="AK770" i="99" s="1"/>
  <c r="U770" i="99"/>
  <c r="T770" i="99"/>
  <c r="O770" i="99"/>
  <c r="J770" i="99"/>
  <c r="Y770" i="99" s="1"/>
  <c r="AS770" i="99" s="1"/>
  <c r="AM769" i="99"/>
  <c r="AD769" i="99"/>
  <c r="AC769" i="99"/>
  <c r="AB769" i="99"/>
  <c r="AA769" i="99"/>
  <c r="X769" i="99"/>
  <c r="AR769" i="99" s="1"/>
  <c r="W769" i="99"/>
  <c r="AQ769" i="99" s="1"/>
  <c r="V769" i="99"/>
  <c r="AP769" i="99" s="1"/>
  <c r="U769" i="99"/>
  <c r="AO769" i="99" s="1"/>
  <c r="T769" i="99"/>
  <c r="O769" i="99"/>
  <c r="J769" i="99"/>
  <c r="AD768" i="99"/>
  <c r="AC768" i="99"/>
  <c r="AB768" i="99"/>
  <c r="AA768" i="99"/>
  <c r="Y768" i="99"/>
  <c r="AS768" i="99" s="1"/>
  <c r="X768" i="99"/>
  <c r="AM768" i="99" s="1"/>
  <c r="W768" i="99"/>
  <c r="AQ768" i="99" s="1"/>
  <c r="V768" i="99"/>
  <c r="AK768" i="99" s="1"/>
  <c r="U768" i="99"/>
  <c r="T768" i="99"/>
  <c r="O768" i="99"/>
  <c r="J768" i="99"/>
  <c r="AQ767" i="99"/>
  <c r="AO767" i="99"/>
  <c r="AD767" i="99"/>
  <c r="AC767" i="99"/>
  <c r="AB767" i="99"/>
  <c r="AA767" i="99"/>
  <c r="X767" i="99"/>
  <c r="AR767" i="99" s="1"/>
  <c r="W767" i="99"/>
  <c r="V767" i="99"/>
  <c r="U767" i="99"/>
  <c r="AJ767" i="99" s="1"/>
  <c r="T767" i="99"/>
  <c r="O767" i="99"/>
  <c r="J767" i="99"/>
  <c r="AO766" i="99"/>
  <c r="AD766" i="99"/>
  <c r="AC766" i="99"/>
  <c r="AB766" i="99"/>
  <c r="AA766" i="99"/>
  <c r="X766" i="99"/>
  <c r="W766" i="99"/>
  <c r="AQ766" i="99" s="1"/>
  <c r="V766" i="99"/>
  <c r="AP766" i="99" s="1"/>
  <c r="U766" i="99"/>
  <c r="AJ766" i="99" s="1"/>
  <c r="T766" i="99"/>
  <c r="O766" i="99"/>
  <c r="J766" i="99"/>
  <c r="AM765" i="99"/>
  <c r="AD765" i="99"/>
  <c r="AC765" i="99"/>
  <c r="AB765" i="99"/>
  <c r="AA765" i="99"/>
  <c r="X765" i="99"/>
  <c r="AR765" i="99" s="1"/>
  <c r="W765" i="99"/>
  <c r="AQ765" i="99" s="1"/>
  <c r="V765" i="99"/>
  <c r="U765" i="99"/>
  <c r="AO765" i="99" s="1"/>
  <c r="T765" i="99"/>
  <c r="O765" i="99"/>
  <c r="J765" i="99"/>
  <c r="Y765" i="99" s="1"/>
  <c r="AS765" i="99" s="1"/>
  <c r="AD764" i="99"/>
  <c r="AC764" i="99"/>
  <c r="AB764" i="99"/>
  <c r="AA764" i="99"/>
  <c r="X764" i="99"/>
  <c r="W764" i="99"/>
  <c r="AQ764" i="99" s="1"/>
  <c r="V764" i="99"/>
  <c r="AP764" i="99" s="1"/>
  <c r="U764" i="99"/>
  <c r="AJ764" i="99" s="1"/>
  <c r="T764" i="99"/>
  <c r="O764" i="99"/>
  <c r="J764" i="99"/>
  <c r="AP763" i="99"/>
  <c r="AD763" i="99"/>
  <c r="AC763" i="99"/>
  <c r="AB763" i="99"/>
  <c r="AA763" i="99"/>
  <c r="X763" i="99"/>
  <c r="AM763" i="99" s="1"/>
  <c r="W763" i="99"/>
  <c r="AQ763" i="99" s="1"/>
  <c r="V763" i="99"/>
  <c r="AK763" i="99" s="1"/>
  <c r="U763" i="99"/>
  <c r="T763" i="99"/>
  <c r="O763" i="99"/>
  <c r="J763" i="99"/>
  <c r="Y763" i="99" s="1"/>
  <c r="AS763" i="99" s="1"/>
  <c r="AM762" i="99"/>
  <c r="AD762" i="99"/>
  <c r="AC762" i="99"/>
  <c r="AB762" i="99"/>
  <c r="AA762" i="99"/>
  <c r="X762" i="99"/>
  <c r="AR762" i="99" s="1"/>
  <c r="W762" i="99"/>
  <c r="AQ762" i="99" s="1"/>
  <c r="V762" i="99"/>
  <c r="AP762" i="99" s="1"/>
  <c r="U762" i="99"/>
  <c r="AO762" i="99" s="1"/>
  <c r="T762" i="99"/>
  <c r="O762" i="99"/>
  <c r="J762" i="99"/>
  <c r="AO761" i="99"/>
  <c r="AJ761" i="99"/>
  <c r="AD761" i="99"/>
  <c r="AC761" i="99"/>
  <c r="AB761" i="99"/>
  <c r="AA761" i="99"/>
  <c r="X761" i="99"/>
  <c r="W761" i="99"/>
  <c r="AQ761" i="99" s="1"/>
  <c r="V761" i="99"/>
  <c r="AP761" i="99" s="1"/>
  <c r="T761" i="99"/>
  <c r="O761" i="99"/>
  <c r="J761" i="99"/>
  <c r="AD760" i="99"/>
  <c r="AC760" i="99"/>
  <c r="AB760" i="99"/>
  <c r="AA760" i="99"/>
  <c r="X760" i="99"/>
  <c r="W760" i="99"/>
  <c r="AQ760" i="99" s="1"/>
  <c r="V760" i="99"/>
  <c r="AP760" i="99" s="1"/>
  <c r="U760" i="99"/>
  <c r="AO760" i="99" s="1"/>
  <c r="T760" i="99"/>
  <c r="O760" i="99"/>
  <c r="J760" i="99"/>
  <c r="AN759" i="99"/>
  <c r="AD759" i="99"/>
  <c r="AC759" i="99"/>
  <c r="AB759" i="99"/>
  <c r="AA759" i="99"/>
  <c r="X759" i="99"/>
  <c r="AR759" i="99" s="1"/>
  <c r="W759" i="99"/>
  <c r="AQ759" i="99" s="1"/>
  <c r="V759" i="99"/>
  <c r="AP759" i="99" s="1"/>
  <c r="U759" i="99"/>
  <c r="AO759" i="99" s="1"/>
  <c r="AT759" i="99" s="1"/>
  <c r="T759" i="99"/>
  <c r="O759" i="99"/>
  <c r="J759" i="99"/>
  <c r="AN758" i="99"/>
  <c r="AD758" i="99"/>
  <c r="AC758" i="99"/>
  <c r="AB758" i="99"/>
  <c r="AA758" i="99"/>
  <c r="X758" i="99"/>
  <c r="AR758" i="99" s="1"/>
  <c r="W758" i="99"/>
  <c r="AQ758" i="99" s="1"/>
  <c r="V758" i="99"/>
  <c r="AP758" i="99" s="1"/>
  <c r="U758" i="99"/>
  <c r="AO758" i="99" s="1"/>
  <c r="T758" i="99"/>
  <c r="O758" i="99"/>
  <c r="J758" i="99"/>
  <c r="AQ757" i="99"/>
  <c r="AN757" i="99"/>
  <c r="AD757" i="99"/>
  <c r="AC757" i="99"/>
  <c r="AB757" i="99"/>
  <c r="AA757" i="99"/>
  <c r="X757" i="99"/>
  <c r="AR757" i="99" s="1"/>
  <c r="W757" i="99"/>
  <c r="V757" i="99"/>
  <c r="AP757" i="99" s="1"/>
  <c r="U757" i="99"/>
  <c r="AO757" i="99" s="1"/>
  <c r="T757" i="99"/>
  <c r="O757" i="99"/>
  <c r="J757" i="99"/>
  <c r="AN756" i="99"/>
  <c r="AD756" i="99"/>
  <c r="AC756" i="99"/>
  <c r="AB756" i="99"/>
  <c r="AA756" i="99"/>
  <c r="X756" i="99"/>
  <c r="AR756" i="99" s="1"/>
  <c r="W756" i="99"/>
  <c r="AQ756" i="99" s="1"/>
  <c r="V756" i="99"/>
  <c r="AP756" i="99" s="1"/>
  <c r="U756" i="99"/>
  <c r="AO756" i="99" s="1"/>
  <c r="T756" i="99"/>
  <c r="O756" i="99"/>
  <c r="J756" i="99"/>
  <c r="AZ755" i="99"/>
  <c r="AU755" i="99"/>
  <c r="AN755" i="99"/>
  <c r="AD755" i="99"/>
  <c r="AC755" i="99"/>
  <c r="AB755" i="99"/>
  <c r="AA755" i="99"/>
  <c r="X755" i="99"/>
  <c r="AR755" i="99" s="1"/>
  <c r="W755" i="99"/>
  <c r="AQ755" i="99" s="1"/>
  <c r="V755" i="99"/>
  <c r="AP755" i="99" s="1"/>
  <c r="U755" i="99"/>
  <c r="AO755" i="99" s="1"/>
  <c r="AT755" i="99" s="1"/>
  <c r="T755" i="99"/>
  <c r="O755" i="99"/>
  <c r="J755" i="99"/>
  <c r="AU754" i="99"/>
  <c r="AN754" i="99"/>
  <c r="AD754" i="99"/>
  <c r="AC754" i="99"/>
  <c r="AB754" i="99"/>
  <c r="AA754" i="99"/>
  <c r="X754" i="99"/>
  <c r="AR754" i="99" s="1"/>
  <c r="W754" i="99"/>
  <c r="AQ754" i="99" s="1"/>
  <c r="V754" i="99"/>
  <c r="AP754" i="99" s="1"/>
  <c r="U754" i="99"/>
  <c r="AO754" i="99" s="1"/>
  <c r="T754" i="99"/>
  <c r="O754" i="99"/>
  <c r="J754" i="99"/>
  <c r="AV753" i="99"/>
  <c r="AV788" i="99" s="1"/>
  <c r="AZ788" i="99" s="1"/>
  <c r="AN753" i="99"/>
  <c r="AD753" i="99"/>
  <c r="AC753" i="99"/>
  <c r="AB753" i="99"/>
  <c r="AA753" i="99"/>
  <c r="X753" i="99"/>
  <c r="AR753" i="99" s="1"/>
  <c r="W753" i="99"/>
  <c r="AQ753" i="99" s="1"/>
  <c r="V753" i="99"/>
  <c r="AP753" i="99" s="1"/>
  <c r="U753" i="99"/>
  <c r="AO753" i="99" s="1"/>
  <c r="AT753" i="99" s="1"/>
  <c r="T753" i="99"/>
  <c r="O753" i="99"/>
  <c r="J753" i="99"/>
  <c r="AZ752" i="99"/>
  <c r="AV752" i="99"/>
  <c r="AV787" i="99" s="1"/>
  <c r="AZ787" i="99" s="1"/>
  <c r="AN752" i="99"/>
  <c r="AD752" i="99"/>
  <c r="AC752" i="99"/>
  <c r="AB752" i="99"/>
  <c r="AA752" i="99"/>
  <c r="X752" i="99"/>
  <c r="AR752" i="99" s="1"/>
  <c r="W752" i="99"/>
  <c r="AQ752" i="99" s="1"/>
  <c r="V752" i="99"/>
  <c r="AP752" i="99" s="1"/>
  <c r="U752" i="99"/>
  <c r="AO752" i="99" s="1"/>
  <c r="T752" i="99"/>
  <c r="O752" i="99"/>
  <c r="J752" i="99"/>
  <c r="AX751" i="99"/>
  <c r="AV751" i="99"/>
  <c r="AN751" i="99"/>
  <c r="AD751" i="99"/>
  <c r="AC751" i="99"/>
  <c r="AB751" i="99"/>
  <c r="AA751" i="99"/>
  <c r="X751" i="99"/>
  <c r="AR751" i="99" s="1"/>
  <c r="W751" i="99"/>
  <c r="AQ751" i="99" s="1"/>
  <c r="V751" i="99"/>
  <c r="AP751" i="99" s="1"/>
  <c r="U751" i="99"/>
  <c r="AO751" i="99" s="1"/>
  <c r="T751" i="99"/>
  <c r="O751" i="99"/>
  <c r="Y751" i="99" s="1"/>
  <c r="AS751" i="99" s="1"/>
  <c r="J751" i="99"/>
  <c r="AP750" i="99"/>
  <c r="AN750" i="99"/>
  <c r="AD750" i="99"/>
  <c r="AC750" i="99"/>
  <c r="AB750" i="99"/>
  <c r="AA750" i="99"/>
  <c r="X750" i="99"/>
  <c r="AR750" i="99" s="1"/>
  <c r="W750" i="99"/>
  <c r="AQ750" i="99" s="1"/>
  <c r="U750" i="99"/>
  <c r="AO750" i="99" s="1"/>
  <c r="T750" i="99"/>
  <c r="Y750" i="99" s="1"/>
  <c r="AS750" i="99" s="1"/>
  <c r="O750" i="99"/>
  <c r="J750" i="99"/>
  <c r="AV749" i="99"/>
  <c r="AV784" i="99" s="1"/>
  <c r="AZ784" i="99" s="1"/>
  <c r="AN749" i="99"/>
  <c r="AD749" i="99"/>
  <c r="AC749" i="99"/>
  <c r="AB749" i="99"/>
  <c r="AA749" i="99"/>
  <c r="X749" i="99"/>
  <c r="AR749" i="99" s="1"/>
  <c r="W749" i="99"/>
  <c r="AQ749" i="99" s="1"/>
  <c r="V749" i="99"/>
  <c r="AP749" i="99" s="1"/>
  <c r="U749" i="99"/>
  <c r="AO749" i="99" s="1"/>
  <c r="T749" i="99"/>
  <c r="O749" i="99"/>
  <c r="J749" i="99"/>
  <c r="AZ748" i="99"/>
  <c r="AV748" i="99"/>
  <c r="AV783" i="99" s="1"/>
  <c r="AZ783" i="99" s="1"/>
  <c r="AN748" i="99"/>
  <c r="AD748" i="99"/>
  <c r="AC748" i="99"/>
  <c r="AB748" i="99"/>
  <c r="AA748" i="99"/>
  <c r="X748" i="99"/>
  <c r="AR748" i="99" s="1"/>
  <c r="W748" i="99"/>
  <c r="AQ748" i="99" s="1"/>
  <c r="V748" i="99"/>
  <c r="AP748" i="99" s="1"/>
  <c r="U748" i="99"/>
  <c r="AO748" i="99" s="1"/>
  <c r="T748" i="99"/>
  <c r="O748" i="99"/>
  <c r="J748" i="99"/>
  <c r="AX747" i="99"/>
  <c r="AZ747" i="99" s="1"/>
  <c r="AV747" i="99"/>
  <c r="AV782" i="99" s="1"/>
  <c r="AZ782" i="99" s="1"/>
  <c r="AN747" i="99"/>
  <c r="AD747" i="99"/>
  <c r="AC747" i="99"/>
  <c r="AB747" i="99"/>
  <c r="AA747" i="99"/>
  <c r="X747" i="99"/>
  <c r="AR747" i="99" s="1"/>
  <c r="W747" i="99"/>
  <c r="AQ747" i="99" s="1"/>
  <c r="V747" i="99"/>
  <c r="AP747" i="99" s="1"/>
  <c r="U747" i="99"/>
  <c r="AO747" i="99" s="1"/>
  <c r="T747" i="99"/>
  <c r="O747" i="99"/>
  <c r="J747" i="99"/>
  <c r="Y747" i="99" s="1"/>
  <c r="AS747" i="99" s="1"/>
  <c r="AN746" i="99"/>
  <c r="AD746" i="99"/>
  <c r="AC746" i="99"/>
  <c r="AB746" i="99"/>
  <c r="AA746" i="99"/>
  <c r="X746" i="99"/>
  <c r="AR746" i="99" s="1"/>
  <c r="W746" i="99"/>
  <c r="AQ746" i="99" s="1"/>
  <c r="V746" i="99"/>
  <c r="AP746" i="99" s="1"/>
  <c r="U746" i="99"/>
  <c r="AO746" i="99" s="1"/>
  <c r="T746" i="99"/>
  <c r="O746" i="99"/>
  <c r="J746" i="99"/>
  <c r="AN745" i="99"/>
  <c r="AD745" i="99"/>
  <c r="AC745" i="99"/>
  <c r="AB745" i="99"/>
  <c r="AA745" i="99"/>
  <c r="Y745" i="99"/>
  <c r="AS745" i="99" s="1"/>
  <c r="X745" i="99"/>
  <c r="AR745" i="99" s="1"/>
  <c r="W745" i="99"/>
  <c r="AQ745" i="99" s="1"/>
  <c r="V745" i="99"/>
  <c r="AP745" i="99" s="1"/>
  <c r="U745" i="99"/>
  <c r="AO745" i="99" s="1"/>
  <c r="T745" i="99"/>
  <c r="O745" i="99"/>
  <c r="J745" i="99"/>
  <c r="A745" i="99"/>
  <c r="AN744" i="99"/>
  <c r="AD744" i="99"/>
  <c r="AC744" i="99"/>
  <c r="AB744" i="99"/>
  <c r="AA744" i="99"/>
  <c r="Z744" i="99"/>
  <c r="X744" i="99"/>
  <c r="AR744" i="99" s="1"/>
  <c r="W744" i="99"/>
  <c r="AQ744" i="99" s="1"/>
  <c r="V744" i="99"/>
  <c r="AP744" i="99" s="1"/>
  <c r="U744" i="99"/>
  <c r="AO744" i="99" s="1"/>
  <c r="T744" i="99"/>
  <c r="O744" i="99"/>
  <c r="J744" i="99"/>
  <c r="J734" i="99"/>
  <c r="J733" i="99"/>
  <c r="P732" i="99"/>
  <c r="O732" i="99"/>
  <c r="J732" i="99"/>
  <c r="V731" i="99"/>
  <c r="P731" i="99"/>
  <c r="O731" i="99"/>
  <c r="K729" i="99" s="1"/>
  <c r="J731" i="99"/>
  <c r="Q731" i="99" s="1"/>
  <c r="P730" i="99"/>
  <c r="O730" i="99"/>
  <c r="J730" i="99"/>
  <c r="AD727" i="99"/>
  <c r="AC727" i="99"/>
  <c r="AT727" i="99" s="1"/>
  <c r="AB727" i="99"/>
  <c r="AA727" i="99"/>
  <c r="X727" i="99"/>
  <c r="AR727" i="99" s="1"/>
  <c r="W727" i="99"/>
  <c r="AL727" i="99" s="1"/>
  <c r="V727" i="99"/>
  <c r="AP727" i="99" s="1"/>
  <c r="U727" i="99"/>
  <c r="AJ727" i="99" s="1"/>
  <c r="T727" i="99"/>
  <c r="O727" i="99"/>
  <c r="Y727" i="99" s="1"/>
  <c r="AS727" i="99" s="1"/>
  <c r="J727" i="99"/>
  <c r="A727" i="99"/>
  <c r="Z727" i="99" s="1"/>
  <c r="AM726" i="99"/>
  <c r="AD726" i="99"/>
  <c r="AC726" i="99"/>
  <c r="AT726" i="99" s="1"/>
  <c r="AB726" i="99"/>
  <c r="AA726" i="99"/>
  <c r="X726" i="99"/>
  <c r="AR726" i="99" s="1"/>
  <c r="W726" i="99"/>
  <c r="AL726" i="99" s="1"/>
  <c r="V726" i="99"/>
  <c r="AP726" i="99" s="1"/>
  <c r="U726" i="99"/>
  <c r="AJ726" i="99" s="1"/>
  <c r="T726" i="99"/>
  <c r="O726" i="99"/>
  <c r="J726" i="99"/>
  <c r="A726" i="99"/>
  <c r="Z726" i="99" s="1"/>
  <c r="AD725" i="99"/>
  <c r="AC725" i="99"/>
  <c r="AT725" i="99" s="1"/>
  <c r="AB725" i="99"/>
  <c r="AA725" i="99"/>
  <c r="Y725" i="99"/>
  <c r="AS725" i="99" s="1"/>
  <c r="X725" i="99"/>
  <c r="AR725" i="99" s="1"/>
  <c r="W725" i="99"/>
  <c r="AL725" i="99" s="1"/>
  <c r="V725" i="99"/>
  <c r="AP725" i="99" s="1"/>
  <c r="U725" i="99"/>
  <c r="AJ725" i="99" s="1"/>
  <c r="T725" i="99"/>
  <c r="O725" i="99"/>
  <c r="J725" i="99"/>
  <c r="A725" i="99"/>
  <c r="Z725" i="99" s="1"/>
  <c r="AM721" i="99"/>
  <c r="AH721" i="99"/>
  <c r="AG721" i="99"/>
  <c r="AF721" i="99"/>
  <c r="AE721" i="99"/>
  <c r="AD721" i="99"/>
  <c r="AC721" i="99"/>
  <c r="AT721" i="99" s="1"/>
  <c r="AB721" i="99"/>
  <c r="AA721" i="99"/>
  <c r="X721" i="99"/>
  <c r="AR721" i="99" s="1"/>
  <c r="W721" i="99"/>
  <c r="AL721" i="99" s="1"/>
  <c r="V721" i="99"/>
  <c r="AP721" i="99" s="1"/>
  <c r="U721" i="99"/>
  <c r="AJ721" i="99" s="1"/>
  <c r="T721" i="99"/>
  <c r="O721" i="99"/>
  <c r="Y721" i="99" s="1"/>
  <c r="AS721" i="99" s="1"/>
  <c r="J721" i="99"/>
  <c r="A721" i="99"/>
  <c r="Z721" i="99" s="1"/>
  <c r="AM720" i="99"/>
  <c r="AH720" i="99"/>
  <c r="AG720" i="99"/>
  <c r="AF720" i="99"/>
  <c r="AE720" i="99"/>
  <c r="AD720" i="99"/>
  <c r="AC720" i="99"/>
  <c r="AT720" i="99" s="1"/>
  <c r="AB720" i="99"/>
  <c r="AA720" i="99"/>
  <c r="X720" i="99"/>
  <c r="AR720" i="99" s="1"/>
  <c r="W720" i="99"/>
  <c r="AL720" i="99" s="1"/>
  <c r="V720" i="99"/>
  <c r="AP720" i="99" s="1"/>
  <c r="U720" i="99"/>
  <c r="AJ720" i="99" s="1"/>
  <c r="T720" i="99"/>
  <c r="O720" i="99"/>
  <c r="J720" i="99"/>
  <c r="Y720" i="99" s="1"/>
  <c r="AS720" i="99" s="1"/>
  <c r="A720" i="99"/>
  <c r="Z720" i="99" s="1"/>
  <c r="AQ719" i="99"/>
  <c r="AO719" i="99"/>
  <c r="AM719" i="99"/>
  <c r="AL719" i="99"/>
  <c r="AH719" i="99"/>
  <c r="AG719" i="99"/>
  <c r="AF719" i="99"/>
  <c r="AE719" i="99"/>
  <c r="AD719" i="99"/>
  <c r="AC719" i="99"/>
  <c r="AT719" i="99" s="1"/>
  <c r="AB719" i="99"/>
  <c r="AA719" i="99"/>
  <c r="X719" i="99"/>
  <c r="AR719" i="99" s="1"/>
  <c r="V719" i="99"/>
  <c r="U719" i="99"/>
  <c r="AJ719" i="99" s="1"/>
  <c r="T719" i="99"/>
  <c r="O719" i="99"/>
  <c r="J719" i="99"/>
  <c r="Y719" i="99" s="1"/>
  <c r="AS719" i="99" s="1"/>
  <c r="A719" i="99"/>
  <c r="Z719" i="99" s="1"/>
  <c r="AD718" i="99"/>
  <c r="AC718" i="99"/>
  <c r="AT718" i="99" s="1"/>
  <c r="AB718" i="99"/>
  <c r="AA718" i="99"/>
  <c r="X718" i="99"/>
  <c r="AM718" i="99" s="1"/>
  <c r="W718" i="99"/>
  <c r="AQ718" i="99" s="1"/>
  <c r="V718" i="99"/>
  <c r="AK718" i="99" s="1"/>
  <c r="U718" i="99"/>
  <c r="AO718" i="99" s="1"/>
  <c r="T718" i="99"/>
  <c r="O718" i="99"/>
  <c r="J718" i="99"/>
  <c r="A718" i="99"/>
  <c r="Z718" i="99" s="1"/>
  <c r="AT717" i="99"/>
  <c r="AP717" i="99"/>
  <c r="AD717" i="99"/>
  <c r="AC717" i="99"/>
  <c r="AB717" i="99"/>
  <c r="AA717" i="99"/>
  <c r="X717" i="99"/>
  <c r="AM717" i="99" s="1"/>
  <c r="W717" i="99"/>
  <c r="AQ717" i="99" s="1"/>
  <c r="V717" i="99"/>
  <c r="AK717" i="99" s="1"/>
  <c r="U717" i="99"/>
  <c r="AO717" i="99" s="1"/>
  <c r="T717" i="99"/>
  <c r="O717" i="99"/>
  <c r="J717" i="99"/>
  <c r="A717" i="99"/>
  <c r="Z717" i="99" s="1"/>
  <c r="AD716" i="99"/>
  <c r="AC716" i="99"/>
  <c r="AB716" i="99"/>
  <c r="AA716" i="99"/>
  <c r="X716" i="99"/>
  <c r="AM716" i="99" s="1"/>
  <c r="W716" i="99"/>
  <c r="AQ716" i="99" s="1"/>
  <c r="V716" i="99"/>
  <c r="AK716" i="99" s="1"/>
  <c r="U716" i="99"/>
  <c r="AO716" i="99" s="1"/>
  <c r="T716" i="99"/>
  <c r="O716" i="99"/>
  <c r="J716" i="99"/>
  <c r="AD715" i="99"/>
  <c r="AC715" i="99"/>
  <c r="AB715" i="99"/>
  <c r="AA715" i="99"/>
  <c r="X715" i="99"/>
  <c r="AM715" i="99" s="1"/>
  <c r="W715" i="99"/>
  <c r="AQ715" i="99" s="1"/>
  <c r="V715" i="99"/>
  <c r="AK715" i="99" s="1"/>
  <c r="U715" i="99"/>
  <c r="AO715" i="99" s="1"/>
  <c r="T715" i="99"/>
  <c r="O715" i="99"/>
  <c r="J715" i="99"/>
  <c r="AR714" i="99"/>
  <c r="AD714" i="99"/>
  <c r="AC714" i="99"/>
  <c r="AB714" i="99"/>
  <c r="AA714" i="99"/>
  <c r="X714" i="99"/>
  <c r="AM714" i="99" s="1"/>
  <c r="W714" i="99"/>
  <c r="AQ714" i="99" s="1"/>
  <c r="V714" i="99"/>
  <c r="AK714" i="99" s="1"/>
  <c r="U714" i="99"/>
  <c r="AO714" i="99" s="1"/>
  <c r="T714" i="99"/>
  <c r="O714" i="99"/>
  <c r="J714" i="99"/>
  <c r="AD713" i="99"/>
  <c r="AC713" i="99"/>
  <c r="AB713" i="99"/>
  <c r="AA713" i="99"/>
  <c r="X713" i="99"/>
  <c r="AM713" i="99" s="1"/>
  <c r="W713" i="99"/>
  <c r="AQ713" i="99" s="1"/>
  <c r="V713" i="99"/>
  <c r="AK713" i="99" s="1"/>
  <c r="U713" i="99"/>
  <c r="AO713" i="99" s="1"/>
  <c r="T713" i="99"/>
  <c r="O713" i="99"/>
  <c r="J713" i="99"/>
  <c r="AD712" i="99"/>
  <c r="AC712" i="99"/>
  <c r="AB712" i="99"/>
  <c r="AA712" i="99"/>
  <c r="X712" i="99"/>
  <c r="AR712" i="99" s="1"/>
  <c r="W712" i="99"/>
  <c r="AL712" i="99" s="1"/>
  <c r="V712" i="99"/>
  <c r="AP712" i="99" s="1"/>
  <c r="U712" i="99"/>
  <c r="AJ712" i="99" s="1"/>
  <c r="T712" i="99"/>
  <c r="O712" i="99"/>
  <c r="J712" i="99"/>
  <c r="Y712" i="99" s="1"/>
  <c r="AS712" i="99" s="1"/>
  <c r="AD711" i="99"/>
  <c r="AC711" i="99"/>
  <c r="AB711" i="99"/>
  <c r="AA711" i="99"/>
  <c r="X711" i="99"/>
  <c r="AR711" i="99" s="1"/>
  <c r="W711" i="99"/>
  <c r="AL711" i="99" s="1"/>
  <c r="V711" i="99"/>
  <c r="AP711" i="99" s="1"/>
  <c r="U711" i="99"/>
  <c r="AJ711" i="99" s="1"/>
  <c r="T711" i="99"/>
  <c r="O711" i="99"/>
  <c r="J711" i="99"/>
  <c r="AY710" i="99"/>
  <c r="AL710" i="99"/>
  <c r="AD710" i="99"/>
  <c r="AC710" i="99"/>
  <c r="AB710" i="99"/>
  <c r="AA710" i="99"/>
  <c r="X710" i="99"/>
  <c r="AM710" i="99" s="1"/>
  <c r="W710" i="99"/>
  <c r="AQ710" i="99" s="1"/>
  <c r="V710" i="99"/>
  <c r="AK710" i="99" s="1"/>
  <c r="U710" i="99"/>
  <c r="AO710" i="99" s="1"/>
  <c r="T710" i="99"/>
  <c r="O710" i="99"/>
  <c r="J710" i="99"/>
  <c r="Y710" i="99" s="1"/>
  <c r="AS710" i="99" s="1"/>
  <c r="AZ709" i="99"/>
  <c r="AD709" i="99"/>
  <c r="AC709" i="99"/>
  <c r="AB709" i="99"/>
  <c r="AA709" i="99"/>
  <c r="X709" i="99"/>
  <c r="AR709" i="99" s="1"/>
  <c r="W709" i="99"/>
  <c r="AL709" i="99" s="1"/>
  <c r="V709" i="99"/>
  <c r="AP709" i="99" s="1"/>
  <c r="U709" i="99"/>
  <c r="AJ709" i="99" s="1"/>
  <c r="T709" i="99"/>
  <c r="O709" i="99"/>
  <c r="J709" i="99"/>
  <c r="Y709" i="99" s="1"/>
  <c r="AS709" i="99" s="1"/>
  <c r="AZ708" i="99"/>
  <c r="AD708" i="99"/>
  <c r="AC708" i="99"/>
  <c r="AB708" i="99"/>
  <c r="AA708" i="99"/>
  <c r="X708" i="99"/>
  <c r="AM708" i="99" s="1"/>
  <c r="W708" i="99"/>
  <c r="AQ708" i="99" s="1"/>
  <c r="V708" i="99"/>
  <c r="AK708" i="99" s="1"/>
  <c r="U708" i="99"/>
  <c r="AO708" i="99" s="1"/>
  <c r="T708" i="99"/>
  <c r="O708" i="99"/>
  <c r="J708" i="99"/>
  <c r="AL707" i="99"/>
  <c r="AD707" i="99"/>
  <c r="AC707" i="99"/>
  <c r="AB707" i="99"/>
  <c r="AA707" i="99"/>
  <c r="X707" i="99"/>
  <c r="AM707" i="99" s="1"/>
  <c r="W707" i="99"/>
  <c r="AQ707" i="99" s="1"/>
  <c r="V707" i="99"/>
  <c r="AK707" i="99" s="1"/>
  <c r="U707" i="99"/>
  <c r="AO707" i="99" s="1"/>
  <c r="T707" i="99"/>
  <c r="O707" i="99"/>
  <c r="J707" i="99"/>
  <c r="Y707" i="99" s="1"/>
  <c r="AS707" i="99" s="1"/>
  <c r="AD706" i="99"/>
  <c r="AC706" i="99"/>
  <c r="AB706" i="99"/>
  <c r="AA706" i="99"/>
  <c r="X706" i="99"/>
  <c r="AM706" i="99" s="1"/>
  <c r="W706" i="99"/>
  <c r="AQ706" i="99" s="1"/>
  <c r="V706" i="99"/>
  <c r="AK706" i="99" s="1"/>
  <c r="U706" i="99"/>
  <c r="AO706" i="99" s="1"/>
  <c r="T706" i="99"/>
  <c r="O706" i="99"/>
  <c r="J706" i="99"/>
  <c r="AD705" i="99"/>
  <c r="AC705" i="99"/>
  <c r="AB705" i="99"/>
  <c r="AA705" i="99"/>
  <c r="X705" i="99"/>
  <c r="AM705" i="99" s="1"/>
  <c r="W705" i="99"/>
  <c r="AQ705" i="99" s="1"/>
  <c r="V705" i="99"/>
  <c r="AK705" i="99" s="1"/>
  <c r="U705" i="99"/>
  <c r="AO705" i="99" s="1"/>
  <c r="T705" i="99"/>
  <c r="O705" i="99"/>
  <c r="J705" i="99"/>
  <c r="AL704" i="99"/>
  <c r="AD704" i="99"/>
  <c r="AC704" i="99"/>
  <c r="AB704" i="99"/>
  <c r="AA704" i="99"/>
  <c r="X704" i="99"/>
  <c r="AM704" i="99" s="1"/>
  <c r="W704" i="99"/>
  <c r="AQ704" i="99" s="1"/>
  <c r="V704" i="99"/>
  <c r="AK704" i="99" s="1"/>
  <c r="U704" i="99"/>
  <c r="AO704" i="99" s="1"/>
  <c r="T704" i="99"/>
  <c r="O704" i="99"/>
  <c r="J704" i="99"/>
  <c r="Y704" i="99" s="1"/>
  <c r="AS704" i="99" s="1"/>
  <c r="AD703" i="99"/>
  <c r="AC703" i="99"/>
  <c r="AB703" i="99"/>
  <c r="AA703" i="99"/>
  <c r="X703" i="99"/>
  <c r="AM703" i="99" s="1"/>
  <c r="W703" i="99"/>
  <c r="AQ703" i="99" s="1"/>
  <c r="V703" i="99"/>
  <c r="AK703" i="99" s="1"/>
  <c r="U703" i="99"/>
  <c r="AO703" i="99" s="1"/>
  <c r="T703" i="99"/>
  <c r="O703" i="99"/>
  <c r="J703" i="99"/>
  <c r="AL702" i="99"/>
  <c r="AD702" i="99"/>
  <c r="AC702" i="99"/>
  <c r="AB702" i="99"/>
  <c r="AA702" i="99"/>
  <c r="X702" i="99"/>
  <c r="AM702" i="99" s="1"/>
  <c r="W702" i="99"/>
  <c r="AQ702" i="99" s="1"/>
  <c r="V702" i="99"/>
  <c r="AK702" i="99" s="1"/>
  <c r="U702" i="99"/>
  <c r="AO702" i="99" s="1"/>
  <c r="T702" i="99"/>
  <c r="O702" i="99"/>
  <c r="J702" i="99"/>
  <c r="AD701" i="99"/>
  <c r="AC701" i="99"/>
  <c r="AB701" i="99"/>
  <c r="AA701" i="99"/>
  <c r="X701" i="99"/>
  <c r="AM701" i="99" s="1"/>
  <c r="W701" i="99"/>
  <c r="AQ701" i="99" s="1"/>
  <c r="V701" i="99"/>
  <c r="AK701" i="99" s="1"/>
  <c r="U701" i="99"/>
  <c r="AO701" i="99" s="1"/>
  <c r="T701" i="99"/>
  <c r="O701" i="99"/>
  <c r="J701" i="99"/>
  <c r="AR700" i="99"/>
  <c r="AD700" i="99"/>
  <c r="AC700" i="99"/>
  <c r="AB700" i="99"/>
  <c r="AA700" i="99"/>
  <c r="X700" i="99"/>
  <c r="AM700" i="99" s="1"/>
  <c r="W700" i="99"/>
  <c r="AQ700" i="99" s="1"/>
  <c r="V700" i="99"/>
  <c r="AK700" i="99" s="1"/>
  <c r="U700" i="99"/>
  <c r="AO700" i="99" s="1"/>
  <c r="T700" i="99"/>
  <c r="O700" i="99"/>
  <c r="J700" i="99"/>
  <c r="AD699" i="99"/>
  <c r="AC699" i="99"/>
  <c r="AB699" i="99"/>
  <c r="AA699" i="99"/>
  <c r="X699" i="99"/>
  <c r="AM699" i="99" s="1"/>
  <c r="W699" i="99"/>
  <c r="AQ699" i="99" s="1"/>
  <c r="V699" i="99"/>
  <c r="AK699" i="99" s="1"/>
  <c r="U699" i="99"/>
  <c r="AO699" i="99" s="1"/>
  <c r="T699" i="99"/>
  <c r="O699" i="99"/>
  <c r="J699" i="99"/>
  <c r="AD698" i="99"/>
  <c r="AC698" i="99"/>
  <c r="AB698" i="99"/>
  <c r="AA698" i="99"/>
  <c r="X698" i="99"/>
  <c r="AM698" i="99" s="1"/>
  <c r="W698" i="99"/>
  <c r="AQ698" i="99" s="1"/>
  <c r="V698" i="99"/>
  <c r="AK698" i="99" s="1"/>
  <c r="U698" i="99"/>
  <c r="AO698" i="99" s="1"/>
  <c r="T698" i="99"/>
  <c r="O698" i="99"/>
  <c r="J698" i="99"/>
  <c r="AP697" i="99"/>
  <c r="AD697" i="99"/>
  <c r="AC697" i="99"/>
  <c r="AB697" i="99"/>
  <c r="AA697" i="99"/>
  <c r="X697" i="99"/>
  <c r="AM697" i="99" s="1"/>
  <c r="W697" i="99"/>
  <c r="AQ697" i="99" s="1"/>
  <c r="V697" i="99"/>
  <c r="AK697" i="99" s="1"/>
  <c r="U697" i="99"/>
  <c r="AO697" i="99" s="1"/>
  <c r="T697" i="99"/>
  <c r="O697" i="99"/>
  <c r="J697" i="99"/>
  <c r="AD696" i="99"/>
  <c r="AC696" i="99"/>
  <c r="AB696" i="99"/>
  <c r="AA696" i="99"/>
  <c r="X696" i="99"/>
  <c r="AM696" i="99" s="1"/>
  <c r="W696" i="99"/>
  <c r="AQ696" i="99" s="1"/>
  <c r="V696" i="99"/>
  <c r="AK696" i="99" s="1"/>
  <c r="U696" i="99"/>
  <c r="AO696" i="99" s="1"/>
  <c r="T696" i="99"/>
  <c r="O696" i="99"/>
  <c r="J696" i="99"/>
  <c r="AL695" i="99"/>
  <c r="AD695" i="99"/>
  <c r="AC695" i="99"/>
  <c r="AB695" i="99"/>
  <c r="AA695" i="99"/>
  <c r="X695" i="99"/>
  <c r="AM695" i="99" s="1"/>
  <c r="W695" i="99"/>
  <c r="AQ695" i="99" s="1"/>
  <c r="V695" i="99"/>
  <c r="AK695" i="99" s="1"/>
  <c r="U695" i="99"/>
  <c r="AO695" i="99" s="1"/>
  <c r="T695" i="99"/>
  <c r="O695" i="99"/>
  <c r="J695" i="99"/>
  <c r="Y695" i="99" s="1"/>
  <c r="AS695" i="99" s="1"/>
  <c r="AD694" i="99"/>
  <c r="AC694" i="99"/>
  <c r="AB694" i="99"/>
  <c r="AA694" i="99"/>
  <c r="X694" i="99"/>
  <c r="AM694" i="99" s="1"/>
  <c r="W694" i="99"/>
  <c r="AQ694" i="99" s="1"/>
  <c r="V694" i="99"/>
  <c r="AK694" i="99" s="1"/>
  <c r="U694" i="99"/>
  <c r="AO694" i="99" s="1"/>
  <c r="T694" i="99"/>
  <c r="O694" i="99"/>
  <c r="J694" i="99"/>
  <c r="AD693" i="99"/>
  <c r="AC693" i="99"/>
  <c r="AB693" i="99"/>
  <c r="AA693" i="99"/>
  <c r="X693" i="99"/>
  <c r="AM693" i="99" s="1"/>
  <c r="W693" i="99"/>
  <c r="AQ693" i="99" s="1"/>
  <c r="V693" i="99"/>
  <c r="AK693" i="99" s="1"/>
  <c r="U693" i="99"/>
  <c r="AO693" i="99" s="1"/>
  <c r="T693" i="99"/>
  <c r="O693" i="99"/>
  <c r="J693" i="99"/>
  <c r="AR692" i="99"/>
  <c r="AD692" i="99"/>
  <c r="AC692" i="99"/>
  <c r="AB692" i="99"/>
  <c r="AA692" i="99"/>
  <c r="X692" i="99"/>
  <c r="AM692" i="99" s="1"/>
  <c r="W692" i="99"/>
  <c r="AQ692" i="99" s="1"/>
  <c r="V692" i="99"/>
  <c r="AK692" i="99" s="1"/>
  <c r="U692" i="99"/>
  <c r="AO692" i="99" s="1"/>
  <c r="T692" i="99"/>
  <c r="O692" i="99"/>
  <c r="J692" i="99"/>
  <c r="AD691" i="99"/>
  <c r="AC691" i="99"/>
  <c r="AB691" i="99"/>
  <c r="AA691" i="99"/>
  <c r="X691" i="99"/>
  <c r="AM691" i="99" s="1"/>
  <c r="W691" i="99"/>
  <c r="AQ691" i="99" s="1"/>
  <c r="V691" i="99"/>
  <c r="AK691" i="99" s="1"/>
  <c r="U691" i="99"/>
  <c r="AO691" i="99" s="1"/>
  <c r="T691" i="99"/>
  <c r="O691" i="99"/>
  <c r="J691" i="99"/>
  <c r="AD690" i="99"/>
  <c r="AC690" i="99"/>
  <c r="AB690" i="99"/>
  <c r="AA690" i="99"/>
  <c r="X690" i="99"/>
  <c r="AM690" i="99" s="1"/>
  <c r="W690" i="99"/>
  <c r="AQ690" i="99" s="1"/>
  <c r="V690" i="99"/>
  <c r="AK690" i="99" s="1"/>
  <c r="U690" i="99"/>
  <c r="AO690" i="99" s="1"/>
  <c r="T690" i="99"/>
  <c r="O690" i="99"/>
  <c r="J690" i="99"/>
  <c r="AD689" i="99"/>
  <c r="AC689" i="99"/>
  <c r="AB689" i="99"/>
  <c r="AA689" i="99"/>
  <c r="X689" i="99"/>
  <c r="AM689" i="99" s="1"/>
  <c r="W689" i="99"/>
  <c r="AQ689" i="99" s="1"/>
  <c r="V689" i="99"/>
  <c r="AK689" i="99" s="1"/>
  <c r="U689" i="99"/>
  <c r="AO689" i="99" s="1"/>
  <c r="T689" i="99"/>
  <c r="O689" i="99"/>
  <c r="J689" i="99"/>
  <c r="Y689" i="99" s="1"/>
  <c r="AS689" i="99" s="1"/>
  <c r="AM688" i="99"/>
  <c r="AD688" i="99"/>
  <c r="AC688" i="99"/>
  <c r="AB688" i="99"/>
  <c r="AA688" i="99"/>
  <c r="X688" i="99"/>
  <c r="AR688" i="99" s="1"/>
  <c r="W688" i="99"/>
  <c r="AQ688" i="99" s="1"/>
  <c r="V688" i="99"/>
  <c r="AP688" i="99" s="1"/>
  <c r="U688" i="99"/>
  <c r="AO688" i="99" s="1"/>
  <c r="T688" i="99"/>
  <c r="O688" i="99"/>
  <c r="J688" i="99"/>
  <c r="AD687" i="99"/>
  <c r="AC687" i="99"/>
  <c r="AB687" i="99"/>
  <c r="AA687" i="99"/>
  <c r="X687" i="99"/>
  <c r="AM687" i="99" s="1"/>
  <c r="W687" i="99"/>
  <c r="AQ687" i="99" s="1"/>
  <c r="V687" i="99"/>
  <c r="AK687" i="99" s="1"/>
  <c r="U687" i="99"/>
  <c r="T687" i="99"/>
  <c r="Y687" i="99" s="1"/>
  <c r="AS687" i="99" s="1"/>
  <c r="O687" i="99"/>
  <c r="J687" i="99"/>
  <c r="AP686" i="99"/>
  <c r="AD686" i="99"/>
  <c r="AC686" i="99"/>
  <c r="AB686" i="99"/>
  <c r="AA686" i="99"/>
  <c r="X686" i="99"/>
  <c r="AR686" i="99" s="1"/>
  <c r="W686" i="99"/>
  <c r="AQ686" i="99" s="1"/>
  <c r="V686" i="99"/>
  <c r="AK686" i="99" s="1"/>
  <c r="U686" i="99"/>
  <c r="AO686" i="99" s="1"/>
  <c r="T686" i="99"/>
  <c r="O686" i="99"/>
  <c r="Y686" i="99" s="1"/>
  <c r="AS686" i="99" s="1"/>
  <c r="J686" i="99"/>
  <c r="AD685" i="99"/>
  <c r="AC685" i="99"/>
  <c r="AB685" i="99"/>
  <c r="AA685" i="99"/>
  <c r="X685" i="99"/>
  <c r="W685" i="99"/>
  <c r="AQ685" i="99" s="1"/>
  <c r="V685" i="99"/>
  <c r="AP685" i="99" s="1"/>
  <c r="U685" i="99"/>
  <c r="AO685" i="99" s="1"/>
  <c r="T685" i="99"/>
  <c r="O685" i="99"/>
  <c r="J685" i="99"/>
  <c r="AQ684" i="99"/>
  <c r="AD684" i="99"/>
  <c r="AC684" i="99"/>
  <c r="AB684" i="99"/>
  <c r="AA684" i="99"/>
  <c r="X684" i="99"/>
  <c r="AR684" i="99" s="1"/>
  <c r="W684" i="99"/>
  <c r="V684" i="99"/>
  <c r="U684" i="99"/>
  <c r="AJ684" i="99" s="1"/>
  <c r="T684" i="99"/>
  <c r="O684" i="99"/>
  <c r="J684" i="99"/>
  <c r="AD683" i="99"/>
  <c r="AC683" i="99"/>
  <c r="AB683" i="99"/>
  <c r="AA683" i="99"/>
  <c r="X683" i="99"/>
  <c r="W683" i="99"/>
  <c r="AQ683" i="99" s="1"/>
  <c r="V683" i="99"/>
  <c r="AP683" i="99" s="1"/>
  <c r="U683" i="99"/>
  <c r="AJ683" i="99" s="1"/>
  <c r="T683" i="99"/>
  <c r="O683" i="99"/>
  <c r="J683" i="99"/>
  <c r="AO682" i="99"/>
  <c r="AM682" i="99"/>
  <c r="AD682" i="99"/>
  <c r="AC682" i="99"/>
  <c r="AB682" i="99"/>
  <c r="AA682" i="99"/>
  <c r="X682" i="99"/>
  <c r="AR682" i="99" s="1"/>
  <c r="W682" i="99"/>
  <c r="AQ682" i="99" s="1"/>
  <c r="V682" i="99"/>
  <c r="U682" i="99"/>
  <c r="AJ682" i="99" s="1"/>
  <c r="T682" i="99"/>
  <c r="O682" i="99"/>
  <c r="J682" i="99"/>
  <c r="Y682" i="99" s="1"/>
  <c r="AS682" i="99" s="1"/>
  <c r="AM681" i="99"/>
  <c r="AK681" i="99"/>
  <c r="AD681" i="99"/>
  <c r="AC681" i="99"/>
  <c r="AB681" i="99"/>
  <c r="AA681" i="99"/>
  <c r="X681" i="99"/>
  <c r="AR681" i="99" s="1"/>
  <c r="W681" i="99"/>
  <c r="AQ681" i="99" s="1"/>
  <c r="V681" i="99"/>
  <c r="AP681" i="99" s="1"/>
  <c r="U681" i="99"/>
  <c r="AO681" i="99" s="1"/>
  <c r="T681" i="99"/>
  <c r="O681" i="99"/>
  <c r="J681" i="99"/>
  <c r="AD680" i="99"/>
  <c r="AC680" i="99"/>
  <c r="AB680" i="99"/>
  <c r="AA680" i="99"/>
  <c r="X680" i="99"/>
  <c r="AM680" i="99" s="1"/>
  <c r="W680" i="99"/>
  <c r="AQ680" i="99" s="1"/>
  <c r="V680" i="99"/>
  <c r="AK680" i="99" s="1"/>
  <c r="U680" i="99"/>
  <c r="T680" i="99"/>
  <c r="Y680" i="99" s="1"/>
  <c r="AS680" i="99" s="1"/>
  <c r="O680" i="99"/>
  <c r="J680" i="99"/>
  <c r="AO679" i="99"/>
  <c r="AJ679" i="99"/>
  <c r="AD679" i="99"/>
  <c r="AC679" i="99"/>
  <c r="AB679" i="99"/>
  <c r="AA679" i="99"/>
  <c r="X679" i="99"/>
  <c r="AR679" i="99" s="1"/>
  <c r="W679" i="99"/>
  <c r="AQ679" i="99" s="1"/>
  <c r="V679" i="99"/>
  <c r="T679" i="99"/>
  <c r="O679" i="99"/>
  <c r="J679" i="99"/>
  <c r="AM678" i="99"/>
  <c r="AD678" i="99"/>
  <c r="AC678" i="99"/>
  <c r="AB678" i="99"/>
  <c r="AA678" i="99"/>
  <c r="X678" i="99"/>
  <c r="AR678" i="99" s="1"/>
  <c r="W678" i="99"/>
  <c r="AQ678" i="99" s="1"/>
  <c r="V678" i="99"/>
  <c r="U678" i="99"/>
  <c r="AO678" i="99" s="1"/>
  <c r="T678" i="99"/>
  <c r="O678" i="99"/>
  <c r="J678" i="99"/>
  <c r="Y678" i="99" s="1"/>
  <c r="AS678" i="99" s="1"/>
  <c r="AR677" i="99"/>
  <c r="AN677" i="99"/>
  <c r="AD677" i="99"/>
  <c r="AC677" i="99"/>
  <c r="AB677" i="99"/>
  <c r="AA677" i="99"/>
  <c r="X677" i="99"/>
  <c r="W677" i="99"/>
  <c r="AQ677" i="99" s="1"/>
  <c r="V677" i="99"/>
  <c r="AP677" i="99" s="1"/>
  <c r="U677" i="99"/>
  <c r="AO677" i="99" s="1"/>
  <c r="T677" i="99"/>
  <c r="O677" i="99"/>
  <c r="J677" i="99"/>
  <c r="AN676" i="99"/>
  <c r="AD676" i="99"/>
  <c r="AC676" i="99"/>
  <c r="AB676" i="99"/>
  <c r="AA676" i="99"/>
  <c r="X676" i="99"/>
  <c r="AR676" i="99" s="1"/>
  <c r="W676" i="99"/>
  <c r="AQ676" i="99" s="1"/>
  <c r="V676" i="99"/>
  <c r="AP676" i="99" s="1"/>
  <c r="U676" i="99"/>
  <c r="AO676" i="99" s="1"/>
  <c r="T676" i="99"/>
  <c r="O676" i="99"/>
  <c r="J676" i="99"/>
  <c r="AN675" i="99"/>
  <c r="AD675" i="99"/>
  <c r="AC675" i="99"/>
  <c r="AB675" i="99"/>
  <c r="AA675" i="99"/>
  <c r="X675" i="99"/>
  <c r="AR675" i="99" s="1"/>
  <c r="W675" i="99"/>
  <c r="AQ675" i="99" s="1"/>
  <c r="V675" i="99"/>
  <c r="AP675" i="99" s="1"/>
  <c r="U675" i="99"/>
  <c r="AO675" i="99" s="1"/>
  <c r="T675" i="99"/>
  <c r="Y675" i="99" s="1"/>
  <c r="AS675" i="99" s="1"/>
  <c r="O675" i="99"/>
  <c r="J675" i="99"/>
  <c r="AN674" i="99"/>
  <c r="AD674" i="99"/>
  <c r="AC674" i="99"/>
  <c r="AB674" i="99"/>
  <c r="AA674" i="99"/>
  <c r="X674" i="99"/>
  <c r="AR674" i="99" s="1"/>
  <c r="W674" i="99"/>
  <c r="AQ674" i="99" s="1"/>
  <c r="V674" i="99"/>
  <c r="AP674" i="99" s="1"/>
  <c r="U674" i="99"/>
  <c r="AO674" i="99" s="1"/>
  <c r="T674" i="99"/>
  <c r="O674" i="99"/>
  <c r="J674" i="99"/>
  <c r="AZ673" i="99"/>
  <c r="AU673" i="99"/>
  <c r="AN673" i="99"/>
  <c r="AD673" i="99"/>
  <c r="AC673" i="99"/>
  <c r="AB673" i="99"/>
  <c r="AA673" i="99"/>
  <c r="X673" i="99"/>
  <c r="AR673" i="99" s="1"/>
  <c r="W673" i="99"/>
  <c r="AQ673" i="99" s="1"/>
  <c r="V673" i="99"/>
  <c r="AP673" i="99" s="1"/>
  <c r="U673" i="99"/>
  <c r="AO673" i="99" s="1"/>
  <c r="T673" i="99"/>
  <c r="O673" i="99"/>
  <c r="J673" i="99"/>
  <c r="AZ672" i="99"/>
  <c r="AU672" i="99"/>
  <c r="AN672" i="99"/>
  <c r="AD672" i="99"/>
  <c r="AC672" i="99"/>
  <c r="AB672" i="99"/>
  <c r="AA672" i="99"/>
  <c r="X672" i="99"/>
  <c r="AR672" i="99" s="1"/>
  <c r="W672" i="99"/>
  <c r="AQ672" i="99" s="1"/>
  <c r="V672" i="99"/>
  <c r="AP672" i="99" s="1"/>
  <c r="U672" i="99"/>
  <c r="AO672" i="99" s="1"/>
  <c r="T672" i="99"/>
  <c r="O672" i="99"/>
  <c r="J672" i="99"/>
  <c r="AZ671" i="99"/>
  <c r="AV671" i="99"/>
  <c r="AV706" i="99" s="1"/>
  <c r="AZ706" i="99" s="1"/>
  <c r="AN671" i="99"/>
  <c r="AD671" i="99"/>
  <c r="AC671" i="99"/>
  <c r="AB671" i="99"/>
  <c r="AA671" i="99"/>
  <c r="X671" i="99"/>
  <c r="AR671" i="99" s="1"/>
  <c r="W671" i="99"/>
  <c r="AQ671" i="99" s="1"/>
  <c r="V671" i="99"/>
  <c r="AP671" i="99" s="1"/>
  <c r="U671" i="99"/>
  <c r="AO671" i="99" s="1"/>
  <c r="T671" i="99"/>
  <c r="O671" i="99"/>
  <c r="J671" i="99"/>
  <c r="Y671" i="99" s="1"/>
  <c r="AS671" i="99" s="1"/>
  <c r="AV670" i="99"/>
  <c r="AV705" i="99" s="1"/>
  <c r="AZ705" i="99" s="1"/>
  <c r="AN670" i="99"/>
  <c r="AD670" i="99"/>
  <c r="AC670" i="99"/>
  <c r="AB670" i="99"/>
  <c r="AA670" i="99"/>
  <c r="X670" i="99"/>
  <c r="AR670" i="99" s="1"/>
  <c r="W670" i="99"/>
  <c r="AQ670" i="99" s="1"/>
  <c r="V670" i="99"/>
  <c r="AP670" i="99" s="1"/>
  <c r="U670" i="99"/>
  <c r="AO670" i="99" s="1"/>
  <c r="T670" i="99"/>
  <c r="O670" i="99"/>
  <c r="J670" i="99"/>
  <c r="AX669" i="99"/>
  <c r="AZ669" i="99" s="1"/>
  <c r="AV669" i="99"/>
  <c r="AV704" i="99" s="1"/>
  <c r="AZ704" i="99" s="1"/>
  <c r="AN669" i="99"/>
  <c r="AD669" i="99"/>
  <c r="AC669" i="99"/>
  <c r="AB669" i="99"/>
  <c r="AA669" i="99"/>
  <c r="X669" i="99"/>
  <c r="AR669" i="99" s="1"/>
  <c r="W669" i="99"/>
  <c r="AQ669" i="99" s="1"/>
  <c r="V669" i="99"/>
  <c r="AP669" i="99" s="1"/>
  <c r="U669" i="99"/>
  <c r="AO669" i="99" s="1"/>
  <c r="T669" i="99"/>
  <c r="Y669" i="99" s="1"/>
  <c r="AS669" i="99" s="1"/>
  <c r="O669" i="99"/>
  <c r="J669" i="99"/>
  <c r="AP668" i="99"/>
  <c r="AN668" i="99"/>
  <c r="AD668" i="99"/>
  <c r="AC668" i="99"/>
  <c r="AB668" i="99"/>
  <c r="AA668" i="99"/>
  <c r="X668" i="99"/>
  <c r="AR668" i="99" s="1"/>
  <c r="W668" i="99"/>
  <c r="AQ668" i="99" s="1"/>
  <c r="U668" i="99"/>
  <c r="AO668" i="99" s="1"/>
  <c r="T668" i="99"/>
  <c r="O668" i="99"/>
  <c r="J668" i="99"/>
  <c r="Y668" i="99" s="1"/>
  <c r="AS668" i="99" s="1"/>
  <c r="AZ667" i="99"/>
  <c r="AV667" i="99"/>
  <c r="AV702" i="99" s="1"/>
  <c r="AZ702" i="99" s="1"/>
  <c r="AN667" i="99"/>
  <c r="AD667" i="99"/>
  <c r="AC667" i="99"/>
  <c r="AB667" i="99"/>
  <c r="AA667" i="99"/>
  <c r="X667" i="99"/>
  <c r="AR667" i="99" s="1"/>
  <c r="W667" i="99"/>
  <c r="AQ667" i="99" s="1"/>
  <c r="V667" i="99"/>
  <c r="AP667" i="99" s="1"/>
  <c r="U667" i="99"/>
  <c r="AO667" i="99" s="1"/>
  <c r="T667" i="99"/>
  <c r="O667" i="99"/>
  <c r="J667" i="99"/>
  <c r="AZ666" i="99"/>
  <c r="AV666" i="99"/>
  <c r="AV701" i="99" s="1"/>
  <c r="AZ701" i="99" s="1"/>
  <c r="AN666" i="99"/>
  <c r="AD666" i="99"/>
  <c r="AC666" i="99"/>
  <c r="AB666" i="99"/>
  <c r="AA666" i="99"/>
  <c r="X666" i="99"/>
  <c r="AR666" i="99" s="1"/>
  <c r="W666" i="99"/>
  <c r="AQ666" i="99" s="1"/>
  <c r="V666" i="99"/>
  <c r="AP666" i="99" s="1"/>
  <c r="U666" i="99"/>
  <c r="AO666" i="99" s="1"/>
  <c r="T666" i="99"/>
  <c r="O666" i="99"/>
  <c r="J666" i="99"/>
  <c r="Y666" i="99" s="1"/>
  <c r="AS666" i="99" s="1"/>
  <c r="AX665" i="99"/>
  <c r="AV665" i="99"/>
  <c r="AN665" i="99"/>
  <c r="AD665" i="99"/>
  <c r="AC665" i="99"/>
  <c r="AB665" i="99"/>
  <c r="AA665" i="99"/>
  <c r="X665" i="99"/>
  <c r="AR665" i="99" s="1"/>
  <c r="W665" i="99"/>
  <c r="AQ665" i="99" s="1"/>
  <c r="V665" i="99"/>
  <c r="AP665" i="99" s="1"/>
  <c r="U665" i="99"/>
  <c r="AO665" i="99" s="1"/>
  <c r="T665" i="99"/>
  <c r="O665" i="99"/>
  <c r="J665" i="99"/>
  <c r="AN664" i="99"/>
  <c r="AD664" i="99"/>
  <c r="AC664" i="99"/>
  <c r="AB664" i="99"/>
  <c r="AA664" i="99"/>
  <c r="X664" i="99"/>
  <c r="AR664" i="99" s="1"/>
  <c r="W664" i="99"/>
  <c r="AQ664" i="99" s="1"/>
  <c r="V664" i="99"/>
  <c r="AP664" i="99" s="1"/>
  <c r="U664" i="99"/>
  <c r="AO664" i="99" s="1"/>
  <c r="T664" i="99"/>
  <c r="O664" i="99"/>
  <c r="J664" i="99"/>
  <c r="Y664" i="99" s="1"/>
  <c r="AS664" i="99" s="1"/>
  <c r="A664" i="99"/>
  <c r="AN663" i="99"/>
  <c r="AD663" i="99"/>
  <c r="AC663" i="99"/>
  <c r="AB663" i="99"/>
  <c r="AA663" i="99"/>
  <c r="X663" i="99"/>
  <c r="AR663" i="99" s="1"/>
  <c r="W663" i="99"/>
  <c r="AQ663" i="99" s="1"/>
  <c r="V663" i="99"/>
  <c r="AP663" i="99" s="1"/>
  <c r="U663" i="99"/>
  <c r="AO663" i="99" s="1"/>
  <c r="T663" i="99"/>
  <c r="O663" i="99"/>
  <c r="J663" i="99"/>
  <c r="A663" i="99"/>
  <c r="Z663" i="99" s="1"/>
  <c r="AN662" i="99"/>
  <c r="AD662" i="99"/>
  <c r="AC662" i="99"/>
  <c r="AB662" i="99"/>
  <c r="AA662" i="99"/>
  <c r="Z662" i="99"/>
  <c r="X662" i="99"/>
  <c r="AR662" i="99" s="1"/>
  <c r="W662" i="99"/>
  <c r="AQ662" i="99" s="1"/>
  <c r="V662" i="99"/>
  <c r="AP662" i="99" s="1"/>
  <c r="U662" i="99"/>
  <c r="AO662" i="99" s="1"/>
  <c r="T662" i="99"/>
  <c r="O662" i="99"/>
  <c r="J662" i="99"/>
  <c r="Y662" i="99" s="1"/>
  <c r="J652" i="99"/>
  <c r="J651" i="99"/>
  <c r="P650" i="99"/>
  <c r="O650" i="99"/>
  <c r="Q650" i="99" s="1"/>
  <c r="J650" i="99"/>
  <c r="V649" i="99"/>
  <c r="P649" i="99"/>
  <c r="O649" i="99"/>
  <c r="Q649" i="99" s="1"/>
  <c r="J649" i="99"/>
  <c r="P648" i="99"/>
  <c r="O648" i="99"/>
  <c r="K647" i="99" s="1"/>
  <c r="J648" i="99"/>
  <c r="F647" i="99" s="1"/>
  <c r="AK645" i="99"/>
  <c r="AD645" i="99"/>
  <c r="AC645" i="99"/>
  <c r="AT645" i="99" s="1"/>
  <c r="AB645" i="99"/>
  <c r="AA645" i="99"/>
  <c r="X645" i="99"/>
  <c r="AR645" i="99" s="1"/>
  <c r="W645" i="99"/>
  <c r="AL645" i="99" s="1"/>
  <c r="V645" i="99"/>
  <c r="AP645" i="99" s="1"/>
  <c r="U645" i="99"/>
  <c r="AJ645" i="99" s="1"/>
  <c r="T645" i="99"/>
  <c r="O645" i="99"/>
  <c r="J645" i="99"/>
  <c r="A645" i="99"/>
  <c r="Z645" i="99" s="1"/>
  <c r="AD644" i="99"/>
  <c r="AC644" i="99"/>
  <c r="AT644" i="99" s="1"/>
  <c r="AB644" i="99"/>
  <c r="AA644" i="99"/>
  <c r="Y644" i="99"/>
  <c r="AS644" i="99" s="1"/>
  <c r="X644" i="99"/>
  <c r="AR644" i="99" s="1"/>
  <c r="W644" i="99"/>
  <c r="AL644" i="99" s="1"/>
  <c r="V644" i="99"/>
  <c r="AP644" i="99" s="1"/>
  <c r="U644" i="99"/>
  <c r="AJ644" i="99" s="1"/>
  <c r="T644" i="99"/>
  <c r="O644" i="99"/>
  <c r="J644" i="99"/>
  <c r="A644" i="99"/>
  <c r="Z644" i="99" s="1"/>
  <c r="AM643" i="99"/>
  <c r="AD643" i="99"/>
  <c r="AC643" i="99"/>
  <c r="AT643" i="99" s="1"/>
  <c r="AB643" i="99"/>
  <c r="AA643" i="99"/>
  <c r="X643" i="99"/>
  <c r="AR643" i="99" s="1"/>
  <c r="W643" i="99"/>
  <c r="AL643" i="99" s="1"/>
  <c r="V643" i="99"/>
  <c r="AP643" i="99" s="1"/>
  <c r="U643" i="99"/>
  <c r="AJ643" i="99" s="1"/>
  <c r="T643" i="99"/>
  <c r="O643" i="99"/>
  <c r="Y643" i="99" s="1"/>
  <c r="AS643" i="99" s="1"/>
  <c r="J643" i="99"/>
  <c r="A643" i="99"/>
  <c r="Z643" i="99" s="1"/>
  <c r="AM639" i="99"/>
  <c r="AH639" i="99"/>
  <c r="AG639" i="99"/>
  <c r="AF639" i="99"/>
  <c r="AE639" i="99"/>
  <c r="AD639" i="99"/>
  <c r="AC639" i="99"/>
  <c r="AT639" i="99" s="1"/>
  <c r="AB639" i="99"/>
  <c r="AA639" i="99"/>
  <c r="X639" i="99"/>
  <c r="AR639" i="99" s="1"/>
  <c r="W639" i="99"/>
  <c r="AL639" i="99" s="1"/>
  <c r="V639" i="99"/>
  <c r="AP639" i="99" s="1"/>
  <c r="U639" i="99"/>
  <c r="AJ639" i="99" s="1"/>
  <c r="T639" i="99"/>
  <c r="O639" i="99"/>
  <c r="J639" i="99"/>
  <c r="Y639" i="99" s="1"/>
  <c r="AS639" i="99" s="1"/>
  <c r="A639" i="99"/>
  <c r="Z639" i="99" s="1"/>
  <c r="AM638" i="99"/>
  <c r="AH717" i="99" s="1"/>
  <c r="AH638" i="99"/>
  <c r="AG638" i="99"/>
  <c r="AF638" i="99"/>
  <c r="AE638" i="99"/>
  <c r="AD638" i="99"/>
  <c r="AC638" i="99"/>
  <c r="AT638" i="99" s="1"/>
  <c r="AB638" i="99"/>
  <c r="AA638" i="99"/>
  <c r="X638" i="99"/>
  <c r="AR638" i="99" s="1"/>
  <c r="W638" i="99"/>
  <c r="AL638" i="99" s="1"/>
  <c r="V638" i="99"/>
  <c r="AP638" i="99" s="1"/>
  <c r="U638" i="99"/>
  <c r="AJ638" i="99" s="1"/>
  <c r="T638" i="99"/>
  <c r="O638" i="99"/>
  <c r="J638" i="99"/>
  <c r="A638" i="99"/>
  <c r="Z638" i="99" s="1"/>
  <c r="AQ637" i="99"/>
  <c r="AL637" i="99"/>
  <c r="AH637" i="99"/>
  <c r="AG637" i="99"/>
  <c r="AF637" i="99"/>
  <c r="AE637" i="99"/>
  <c r="AD637" i="99"/>
  <c r="AC637" i="99"/>
  <c r="AT637" i="99" s="1"/>
  <c r="AB637" i="99"/>
  <c r="AA637" i="99"/>
  <c r="X637" i="99"/>
  <c r="AR637" i="99" s="1"/>
  <c r="V637" i="99"/>
  <c r="AP637" i="99" s="1"/>
  <c r="U637" i="99"/>
  <c r="AO637" i="99" s="1"/>
  <c r="T637" i="99"/>
  <c r="O637" i="99"/>
  <c r="J637" i="99"/>
  <c r="A637" i="99"/>
  <c r="Z637" i="99" s="1"/>
  <c r="AP636" i="99"/>
  <c r="AD636" i="99"/>
  <c r="AC636" i="99"/>
  <c r="AT636" i="99" s="1"/>
  <c r="AB636" i="99"/>
  <c r="AA636" i="99"/>
  <c r="X636" i="99"/>
  <c r="AM636" i="99" s="1"/>
  <c r="W636" i="99"/>
  <c r="AQ636" i="99" s="1"/>
  <c r="V636" i="99"/>
  <c r="AK636" i="99" s="1"/>
  <c r="U636" i="99"/>
  <c r="AO636" i="99" s="1"/>
  <c r="T636" i="99"/>
  <c r="O636" i="99"/>
  <c r="J636" i="99"/>
  <c r="A636" i="99"/>
  <c r="Z636" i="99" s="1"/>
  <c r="AD635" i="99"/>
  <c r="AC635" i="99"/>
  <c r="AT635" i="99" s="1"/>
  <c r="AB635" i="99"/>
  <c r="AA635" i="99"/>
  <c r="X635" i="99"/>
  <c r="AM635" i="99" s="1"/>
  <c r="W635" i="99"/>
  <c r="AQ635" i="99" s="1"/>
  <c r="V635" i="99"/>
  <c r="AK635" i="99" s="1"/>
  <c r="U635" i="99"/>
  <c r="AO635" i="99" s="1"/>
  <c r="T635" i="99"/>
  <c r="O635" i="99"/>
  <c r="J635" i="99"/>
  <c r="A635" i="99"/>
  <c r="Z635" i="99" s="1"/>
  <c r="AD634" i="99"/>
  <c r="AC634" i="99"/>
  <c r="AT634" i="99" s="1"/>
  <c r="AB634" i="99"/>
  <c r="AA634" i="99"/>
  <c r="X634" i="99"/>
  <c r="AM634" i="99" s="1"/>
  <c r="W634" i="99"/>
  <c r="AQ634" i="99" s="1"/>
  <c r="V634" i="99"/>
  <c r="AK634" i="99" s="1"/>
  <c r="U634" i="99"/>
  <c r="AO634" i="99" s="1"/>
  <c r="T634" i="99"/>
  <c r="O634" i="99"/>
  <c r="J634" i="99"/>
  <c r="A634" i="99"/>
  <c r="Z634" i="99" s="1"/>
  <c r="AR633" i="99"/>
  <c r="AD633" i="99"/>
  <c r="AC633" i="99"/>
  <c r="AB633" i="99"/>
  <c r="AA633" i="99"/>
  <c r="X633" i="99"/>
  <c r="AM633" i="99" s="1"/>
  <c r="W633" i="99"/>
  <c r="AQ633" i="99" s="1"/>
  <c r="V633" i="99"/>
  <c r="AK633" i="99" s="1"/>
  <c r="U633" i="99"/>
  <c r="AO633" i="99" s="1"/>
  <c r="T633" i="99"/>
  <c r="O633" i="99"/>
  <c r="J633" i="99"/>
  <c r="AD632" i="99"/>
  <c r="AC632" i="99"/>
  <c r="AB632" i="99"/>
  <c r="AA632" i="99"/>
  <c r="X632" i="99"/>
  <c r="AM632" i="99" s="1"/>
  <c r="W632" i="99"/>
  <c r="AQ632" i="99" s="1"/>
  <c r="V632" i="99"/>
  <c r="AK632" i="99" s="1"/>
  <c r="U632" i="99"/>
  <c r="AO632" i="99" s="1"/>
  <c r="T632" i="99"/>
  <c r="O632" i="99"/>
  <c r="J632" i="99"/>
  <c r="AD631" i="99"/>
  <c r="AC631" i="99"/>
  <c r="AB631" i="99"/>
  <c r="AA631" i="99"/>
  <c r="X631" i="99"/>
  <c r="AM631" i="99" s="1"/>
  <c r="W631" i="99"/>
  <c r="AQ631" i="99" s="1"/>
  <c r="V631" i="99"/>
  <c r="AK631" i="99" s="1"/>
  <c r="U631" i="99"/>
  <c r="AO631" i="99" s="1"/>
  <c r="T631" i="99"/>
  <c r="O631" i="99"/>
  <c r="J631" i="99"/>
  <c r="AM630" i="99"/>
  <c r="AD630" i="99"/>
  <c r="AC630" i="99"/>
  <c r="AB630" i="99"/>
  <c r="AA630" i="99"/>
  <c r="X630" i="99"/>
  <c r="AR630" i="99" s="1"/>
  <c r="W630" i="99"/>
  <c r="AL630" i="99" s="1"/>
  <c r="V630" i="99"/>
  <c r="AP630" i="99" s="1"/>
  <c r="U630" i="99"/>
  <c r="AJ630" i="99" s="1"/>
  <c r="T630" i="99"/>
  <c r="O630" i="99"/>
  <c r="Y630" i="99" s="1"/>
  <c r="AS630" i="99" s="1"/>
  <c r="J630" i="99"/>
  <c r="AD629" i="99"/>
  <c r="AC629" i="99"/>
  <c r="AB629" i="99"/>
  <c r="AA629" i="99"/>
  <c r="X629" i="99"/>
  <c r="AR629" i="99" s="1"/>
  <c r="W629" i="99"/>
  <c r="AL629" i="99" s="1"/>
  <c r="V629" i="99"/>
  <c r="AP629" i="99" s="1"/>
  <c r="U629" i="99"/>
  <c r="AJ629" i="99" s="1"/>
  <c r="T629" i="99"/>
  <c r="O629" i="99"/>
  <c r="J629" i="99"/>
  <c r="Y629" i="99" s="1"/>
  <c r="AS629" i="99" s="1"/>
  <c r="AY628" i="99"/>
  <c r="AD628" i="99"/>
  <c r="AC628" i="99"/>
  <c r="AB628" i="99"/>
  <c r="AA628" i="99"/>
  <c r="X628" i="99"/>
  <c r="AM628" i="99" s="1"/>
  <c r="W628" i="99"/>
  <c r="AQ628" i="99" s="1"/>
  <c r="V628" i="99"/>
  <c r="AK628" i="99" s="1"/>
  <c r="U628" i="99"/>
  <c r="AO628" i="99" s="1"/>
  <c r="T628" i="99"/>
  <c r="O628" i="99"/>
  <c r="J628" i="99"/>
  <c r="AZ627" i="99"/>
  <c r="AM627" i="99"/>
  <c r="AD627" i="99"/>
  <c r="AC627" i="99"/>
  <c r="AB627" i="99"/>
  <c r="AA627" i="99"/>
  <c r="X627" i="99"/>
  <c r="AR627" i="99" s="1"/>
  <c r="W627" i="99"/>
  <c r="AL627" i="99" s="1"/>
  <c r="V627" i="99"/>
  <c r="AP627" i="99" s="1"/>
  <c r="U627" i="99"/>
  <c r="AJ627" i="99" s="1"/>
  <c r="T627" i="99"/>
  <c r="O627" i="99"/>
  <c r="Y627" i="99" s="1"/>
  <c r="AS627" i="99" s="1"/>
  <c r="J627" i="99"/>
  <c r="AZ626" i="99"/>
  <c r="AL626" i="99"/>
  <c r="AD626" i="99"/>
  <c r="AC626" i="99"/>
  <c r="AB626" i="99"/>
  <c r="AA626" i="99"/>
  <c r="X626" i="99"/>
  <c r="AM626" i="99" s="1"/>
  <c r="W626" i="99"/>
  <c r="AQ626" i="99" s="1"/>
  <c r="V626" i="99"/>
  <c r="AK626" i="99" s="1"/>
  <c r="U626" i="99"/>
  <c r="AO626" i="99" s="1"/>
  <c r="T626" i="99"/>
  <c r="O626" i="99"/>
  <c r="J626" i="99"/>
  <c r="Y626" i="99" s="1"/>
  <c r="AS626" i="99" s="1"/>
  <c r="AD625" i="99"/>
  <c r="AC625" i="99"/>
  <c r="AB625" i="99"/>
  <c r="AA625" i="99"/>
  <c r="X625" i="99"/>
  <c r="AM625" i="99" s="1"/>
  <c r="W625" i="99"/>
  <c r="AQ625" i="99" s="1"/>
  <c r="V625" i="99"/>
  <c r="AK625" i="99" s="1"/>
  <c r="U625" i="99"/>
  <c r="AO625" i="99" s="1"/>
  <c r="T625" i="99"/>
  <c r="O625" i="99"/>
  <c r="J625" i="99"/>
  <c r="AD624" i="99"/>
  <c r="AC624" i="99"/>
  <c r="AB624" i="99"/>
  <c r="AA624" i="99"/>
  <c r="X624" i="99"/>
  <c r="AM624" i="99" s="1"/>
  <c r="W624" i="99"/>
  <c r="AQ624" i="99" s="1"/>
  <c r="V624" i="99"/>
  <c r="AK624" i="99" s="1"/>
  <c r="U624" i="99"/>
  <c r="AO624" i="99" s="1"/>
  <c r="T624" i="99"/>
  <c r="O624" i="99"/>
  <c r="J624" i="99"/>
  <c r="AD623" i="99"/>
  <c r="AC623" i="99"/>
  <c r="AB623" i="99"/>
  <c r="AA623" i="99"/>
  <c r="X623" i="99"/>
  <c r="AM623" i="99" s="1"/>
  <c r="W623" i="99"/>
  <c r="AQ623" i="99" s="1"/>
  <c r="V623" i="99"/>
  <c r="AK623" i="99" s="1"/>
  <c r="U623" i="99"/>
  <c r="AO623" i="99" s="1"/>
  <c r="T623" i="99"/>
  <c r="O623" i="99"/>
  <c r="J623" i="99"/>
  <c r="AD622" i="99"/>
  <c r="AC622" i="99"/>
  <c r="AB622" i="99"/>
  <c r="AA622" i="99"/>
  <c r="X622" i="99"/>
  <c r="AM622" i="99" s="1"/>
  <c r="W622" i="99"/>
  <c r="AQ622" i="99" s="1"/>
  <c r="V622" i="99"/>
  <c r="AK622" i="99" s="1"/>
  <c r="U622" i="99"/>
  <c r="AO622" i="99" s="1"/>
  <c r="T622" i="99"/>
  <c r="O622" i="99"/>
  <c r="J622" i="99"/>
  <c r="AP621" i="99"/>
  <c r="AD621" i="99"/>
  <c r="AC621" i="99"/>
  <c r="AB621" i="99"/>
  <c r="AA621" i="99"/>
  <c r="X621" i="99"/>
  <c r="AM621" i="99" s="1"/>
  <c r="W621" i="99"/>
  <c r="AQ621" i="99" s="1"/>
  <c r="V621" i="99"/>
  <c r="AK621" i="99" s="1"/>
  <c r="U621" i="99"/>
  <c r="AO621" i="99" s="1"/>
  <c r="T621" i="99"/>
  <c r="O621" i="99"/>
  <c r="J621" i="99"/>
  <c r="AD620" i="99"/>
  <c r="AC620" i="99"/>
  <c r="AB620" i="99"/>
  <c r="AA620" i="99"/>
  <c r="X620" i="99"/>
  <c r="AM620" i="99" s="1"/>
  <c r="W620" i="99"/>
  <c r="AQ620" i="99" s="1"/>
  <c r="V620" i="99"/>
  <c r="AK620" i="99" s="1"/>
  <c r="U620" i="99"/>
  <c r="AO620" i="99" s="1"/>
  <c r="T620" i="99"/>
  <c r="O620" i="99"/>
  <c r="J620" i="99"/>
  <c r="AL619" i="99"/>
  <c r="AD619" i="99"/>
  <c r="AC619" i="99"/>
  <c r="AB619" i="99"/>
  <c r="AA619" i="99"/>
  <c r="X619" i="99"/>
  <c r="AM619" i="99" s="1"/>
  <c r="W619" i="99"/>
  <c r="AQ619" i="99" s="1"/>
  <c r="V619" i="99"/>
  <c r="AK619" i="99" s="1"/>
  <c r="U619" i="99"/>
  <c r="AO619" i="99" s="1"/>
  <c r="T619" i="99"/>
  <c r="O619" i="99"/>
  <c r="J619" i="99"/>
  <c r="Y619" i="99" s="1"/>
  <c r="AS619" i="99" s="1"/>
  <c r="AD618" i="99"/>
  <c r="AC618" i="99"/>
  <c r="AB618" i="99"/>
  <c r="AA618" i="99"/>
  <c r="X618" i="99"/>
  <c r="AM618" i="99" s="1"/>
  <c r="W618" i="99"/>
  <c r="AQ618" i="99" s="1"/>
  <c r="V618" i="99"/>
  <c r="AK618" i="99" s="1"/>
  <c r="U618" i="99"/>
  <c r="AO618" i="99" s="1"/>
  <c r="T618" i="99"/>
  <c r="O618" i="99"/>
  <c r="J618" i="99"/>
  <c r="AD617" i="99"/>
  <c r="AC617" i="99"/>
  <c r="AB617" i="99"/>
  <c r="AA617" i="99"/>
  <c r="X617" i="99"/>
  <c r="AM617" i="99" s="1"/>
  <c r="W617" i="99"/>
  <c r="AQ617" i="99" s="1"/>
  <c r="V617" i="99"/>
  <c r="AK617" i="99" s="1"/>
  <c r="U617" i="99"/>
  <c r="AO617" i="99" s="1"/>
  <c r="T617" i="99"/>
  <c r="O617" i="99"/>
  <c r="J617" i="99"/>
  <c r="AL616" i="99"/>
  <c r="AD616" i="99"/>
  <c r="AC616" i="99"/>
  <c r="AB616" i="99"/>
  <c r="AA616" i="99"/>
  <c r="X616" i="99"/>
  <c r="AM616" i="99" s="1"/>
  <c r="W616" i="99"/>
  <c r="AQ616" i="99" s="1"/>
  <c r="V616" i="99"/>
  <c r="AK616" i="99" s="1"/>
  <c r="U616" i="99"/>
  <c r="AO616" i="99" s="1"/>
  <c r="T616" i="99"/>
  <c r="O616" i="99"/>
  <c r="J616" i="99"/>
  <c r="Y616" i="99" s="1"/>
  <c r="AS616" i="99" s="1"/>
  <c r="AD615" i="99"/>
  <c r="AC615" i="99"/>
  <c r="AB615" i="99"/>
  <c r="AA615" i="99"/>
  <c r="X615" i="99"/>
  <c r="AM615" i="99" s="1"/>
  <c r="W615" i="99"/>
  <c r="AQ615" i="99" s="1"/>
  <c r="V615" i="99"/>
  <c r="AK615" i="99" s="1"/>
  <c r="U615" i="99"/>
  <c r="AO615" i="99" s="1"/>
  <c r="T615" i="99"/>
  <c r="O615" i="99"/>
  <c r="J615" i="99"/>
  <c r="AD614" i="99"/>
  <c r="AC614" i="99"/>
  <c r="AB614" i="99"/>
  <c r="AA614" i="99"/>
  <c r="X614" i="99"/>
  <c r="AM614" i="99" s="1"/>
  <c r="W614" i="99"/>
  <c r="AQ614" i="99" s="1"/>
  <c r="V614" i="99"/>
  <c r="AK614" i="99" s="1"/>
  <c r="U614" i="99"/>
  <c r="AO614" i="99" s="1"/>
  <c r="T614" i="99"/>
  <c r="O614" i="99"/>
  <c r="J614" i="99"/>
  <c r="AL613" i="99"/>
  <c r="AD613" i="99"/>
  <c r="AC613" i="99"/>
  <c r="AB613" i="99"/>
  <c r="AA613" i="99"/>
  <c r="X613" i="99"/>
  <c r="AM613" i="99" s="1"/>
  <c r="W613" i="99"/>
  <c r="AQ613" i="99" s="1"/>
  <c r="V613" i="99"/>
  <c r="AK613" i="99" s="1"/>
  <c r="U613" i="99"/>
  <c r="AO613" i="99" s="1"/>
  <c r="T613" i="99"/>
  <c r="O613" i="99"/>
  <c r="J613" i="99"/>
  <c r="Y613" i="99" s="1"/>
  <c r="AS613" i="99" s="1"/>
  <c r="AP612" i="99"/>
  <c r="AD612" i="99"/>
  <c r="AC612" i="99"/>
  <c r="AB612" i="99"/>
  <c r="AA612" i="99"/>
  <c r="X612" i="99"/>
  <c r="AM612" i="99" s="1"/>
  <c r="W612" i="99"/>
  <c r="AQ612" i="99" s="1"/>
  <c r="V612" i="99"/>
  <c r="AK612" i="99" s="1"/>
  <c r="U612" i="99"/>
  <c r="AO612" i="99" s="1"/>
  <c r="T612" i="99"/>
  <c r="O612" i="99"/>
  <c r="J612" i="99"/>
  <c r="AL611" i="99"/>
  <c r="AD611" i="99"/>
  <c r="AC611" i="99"/>
  <c r="AB611" i="99"/>
  <c r="AA611" i="99"/>
  <c r="X611" i="99"/>
  <c r="AM611" i="99" s="1"/>
  <c r="W611" i="99"/>
  <c r="AQ611" i="99" s="1"/>
  <c r="V611" i="99"/>
  <c r="AK611" i="99" s="1"/>
  <c r="U611" i="99"/>
  <c r="AO611" i="99" s="1"/>
  <c r="T611" i="99"/>
  <c r="O611" i="99"/>
  <c r="J611" i="99"/>
  <c r="AD610" i="99"/>
  <c r="AC610" i="99"/>
  <c r="AB610" i="99"/>
  <c r="AA610" i="99"/>
  <c r="X610" i="99"/>
  <c r="AM610" i="99" s="1"/>
  <c r="W610" i="99"/>
  <c r="AQ610" i="99" s="1"/>
  <c r="V610" i="99"/>
  <c r="AK610" i="99" s="1"/>
  <c r="U610" i="99"/>
  <c r="AO610" i="99" s="1"/>
  <c r="T610" i="99"/>
  <c r="O610" i="99"/>
  <c r="J610" i="99"/>
  <c r="AD609" i="99"/>
  <c r="AC609" i="99"/>
  <c r="AB609" i="99"/>
  <c r="AA609" i="99"/>
  <c r="X609" i="99"/>
  <c r="AM609" i="99" s="1"/>
  <c r="W609" i="99"/>
  <c r="AQ609" i="99" s="1"/>
  <c r="V609" i="99"/>
  <c r="AK609" i="99" s="1"/>
  <c r="U609" i="99"/>
  <c r="AO609" i="99" s="1"/>
  <c r="T609" i="99"/>
  <c r="O609" i="99"/>
  <c r="J609" i="99"/>
  <c r="AL608" i="99"/>
  <c r="AD608" i="99"/>
  <c r="AC608" i="99"/>
  <c r="AB608" i="99"/>
  <c r="AA608" i="99"/>
  <c r="X608" i="99"/>
  <c r="AM608" i="99" s="1"/>
  <c r="W608" i="99"/>
  <c r="AQ608" i="99" s="1"/>
  <c r="V608" i="99"/>
  <c r="AK608" i="99" s="1"/>
  <c r="U608" i="99"/>
  <c r="AO608" i="99" s="1"/>
  <c r="T608" i="99"/>
  <c r="O608" i="99"/>
  <c r="J608" i="99"/>
  <c r="Y608" i="99" s="1"/>
  <c r="AS608" i="99" s="1"/>
  <c r="AD607" i="99"/>
  <c r="AC607" i="99"/>
  <c r="AB607" i="99"/>
  <c r="AA607" i="99"/>
  <c r="X607" i="99"/>
  <c r="AM607" i="99" s="1"/>
  <c r="W607" i="99"/>
  <c r="AQ607" i="99" s="1"/>
  <c r="V607" i="99"/>
  <c r="AK607" i="99" s="1"/>
  <c r="U607" i="99"/>
  <c r="AO607" i="99" s="1"/>
  <c r="T607" i="99"/>
  <c r="O607" i="99"/>
  <c r="J607" i="99"/>
  <c r="AP606" i="99"/>
  <c r="AD606" i="99"/>
  <c r="AC606" i="99"/>
  <c r="AB606" i="99"/>
  <c r="AA606" i="99"/>
  <c r="X606" i="99"/>
  <c r="AM606" i="99" s="1"/>
  <c r="W606" i="99"/>
  <c r="AQ606" i="99" s="1"/>
  <c r="V606" i="99"/>
  <c r="AK606" i="99" s="1"/>
  <c r="U606" i="99"/>
  <c r="T606" i="99"/>
  <c r="O606" i="99"/>
  <c r="J606" i="99"/>
  <c r="Y606" i="99" s="1"/>
  <c r="AS606" i="99" s="1"/>
  <c r="AM605" i="99"/>
  <c r="AD605" i="99"/>
  <c r="AC605" i="99"/>
  <c r="AB605" i="99"/>
  <c r="AA605" i="99"/>
  <c r="X605" i="99"/>
  <c r="AR605" i="99" s="1"/>
  <c r="W605" i="99"/>
  <c r="AQ605" i="99" s="1"/>
  <c r="V605" i="99"/>
  <c r="AP605" i="99" s="1"/>
  <c r="U605" i="99"/>
  <c r="AO605" i="99" s="1"/>
  <c r="T605" i="99"/>
  <c r="O605" i="99"/>
  <c r="J605" i="99"/>
  <c r="AD604" i="99"/>
  <c r="AC604" i="99"/>
  <c r="AB604" i="99"/>
  <c r="AA604" i="99"/>
  <c r="Y604" i="99"/>
  <c r="AS604" i="99" s="1"/>
  <c r="X604" i="99"/>
  <c r="AM604" i="99" s="1"/>
  <c r="W604" i="99"/>
  <c r="AQ604" i="99" s="1"/>
  <c r="V604" i="99"/>
  <c r="AK604" i="99" s="1"/>
  <c r="U604" i="99"/>
  <c r="T604" i="99"/>
  <c r="O604" i="99"/>
  <c r="J604" i="99"/>
  <c r="AQ603" i="99"/>
  <c r="AO603" i="99"/>
  <c r="AD603" i="99"/>
  <c r="AC603" i="99"/>
  <c r="AB603" i="99"/>
  <c r="AA603" i="99"/>
  <c r="X603" i="99"/>
  <c r="AR603" i="99" s="1"/>
  <c r="W603" i="99"/>
  <c r="V603" i="99"/>
  <c r="U603" i="99"/>
  <c r="AJ603" i="99" s="1"/>
  <c r="T603" i="99"/>
  <c r="O603" i="99"/>
  <c r="J603" i="99"/>
  <c r="AO602" i="99"/>
  <c r="AD602" i="99"/>
  <c r="AC602" i="99"/>
  <c r="AB602" i="99"/>
  <c r="AA602" i="99"/>
  <c r="X602" i="99"/>
  <c r="W602" i="99"/>
  <c r="AQ602" i="99" s="1"/>
  <c r="V602" i="99"/>
  <c r="AP602" i="99" s="1"/>
  <c r="U602" i="99"/>
  <c r="AJ602" i="99" s="1"/>
  <c r="T602" i="99"/>
  <c r="O602" i="99"/>
  <c r="J602" i="99"/>
  <c r="AQ601" i="99"/>
  <c r="AD601" i="99"/>
  <c r="AC601" i="99"/>
  <c r="AB601" i="99"/>
  <c r="AA601" i="99"/>
  <c r="X601" i="99"/>
  <c r="AR601" i="99" s="1"/>
  <c r="W601" i="99"/>
  <c r="V601" i="99"/>
  <c r="U601" i="99"/>
  <c r="AJ601" i="99" s="1"/>
  <c r="T601" i="99"/>
  <c r="O601" i="99"/>
  <c r="J601" i="99"/>
  <c r="AO600" i="99"/>
  <c r="AD600" i="99"/>
  <c r="AC600" i="99"/>
  <c r="AB600" i="99"/>
  <c r="AA600" i="99"/>
  <c r="X600" i="99"/>
  <c r="W600" i="99"/>
  <c r="AQ600" i="99" s="1"/>
  <c r="V600" i="99"/>
  <c r="AP600" i="99" s="1"/>
  <c r="U600" i="99"/>
  <c r="AJ600" i="99" s="1"/>
  <c r="T600" i="99"/>
  <c r="O600" i="99"/>
  <c r="J600" i="99"/>
  <c r="AD599" i="99"/>
  <c r="AC599" i="99"/>
  <c r="AB599" i="99"/>
  <c r="AA599" i="99"/>
  <c r="X599" i="99"/>
  <c r="AM599" i="99" s="1"/>
  <c r="W599" i="99"/>
  <c r="AQ599" i="99" s="1"/>
  <c r="V599" i="99"/>
  <c r="AP599" i="99" s="1"/>
  <c r="U599" i="99"/>
  <c r="T599" i="99"/>
  <c r="O599" i="99"/>
  <c r="J599" i="99"/>
  <c r="Y599" i="99" s="1"/>
  <c r="AS599" i="99" s="1"/>
  <c r="AK598" i="99"/>
  <c r="AD598" i="99"/>
  <c r="AC598" i="99"/>
  <c r="AB598" i="99"/>
  <c r="AA598" i="99"/>
  <c r="X598" i="99"/>
  <c r="AM598" i="99" s="1"/>
  <c r="W598" i="99"/>
  <c r="AQ598" i="99" s="1"/>
  <c r="V598" i="99"/>
  <c r="AP598" i="99" s="1"/>
  <c r="U598" i="99"/>
  <c r="AO598" i="99" s="1"/>
  <c r="T598" i="99"/>
  <c r="O598" i="99"/>
  <c r="J598" i="99"/>
  <c r="AO597" i="99"/>
  <c r="AJ597" i="99"/>
  <c r="AD597" i="99"/>
  <c r="AC597" i="99"/>
  <c r="AB597" i="99"/>
  <c r="AA597" i="99"/>
  <c r="X597" i="99"/>
  <c r="W597" i="99"/>
  <c r="AQ597" i="99" s="1"/>
  <c r="V597" i="99"/>
  <c r="AP597" i="99" s="1"/>
  <c r="T597" i="99"/>
  <c r="O597" i="99"/>
  <c r="J597" i="99"/>
  <c r="AD596" i="99"/>
  <c r="AC596" i="99"/>
  <c r="AB596" i="99"/>
  <c r="AA596" i="99"/>
  <c r="X596" i="99"/>
  <c r="W596" i="99"/>
  <c r="AQ596" i="99" s="1"/>
  <c r="V596" i="99"/>
  <c r="AP596" i="99" s="1"/>
  <c r="U596" i="99"/>
  <c r="AO596" i="99" s="1"/>
  <c r="T596" i="99"/>
  <c r="O596" i="99"/>
  <c r="J596" i="99"/>
  <c r="AN595" i="99"/>
  <c r="AD595" i="99"/>
  <c r="AC595" i="99"/>
  <c r="AB595" i="99"/>
  <c r="AA595" i="99"/>
  <c r="X595" i="99"/>
  <c r="AR595" i="99" s="1"/>
  <c r="W595" i="99"/>
  <c r="AQ595" i="99" s="1"/>
  <c r="V595" i="99"/>
  <c r="AP595" i="99" s="1"/>
  <c r="U595" i="99"/>
  <c r="AO595" i="99" s="1"/>
  <c r="AT595" i="99" s="1"/>
  <c r="T595" i="99"/>
  <c r="O595" i="99"/>
  <c r="J595" i="99"/>
  <c r="AR594" i="99"/>
  <c r="AN594" i="99"/>
  <c r="AD594" i="99"/>
  <c r="AC594" i="99"/>
  <c r="AB594" i="99"/>
  <c r="AA594" i="99"/>
  <c r="X594" i="99"/>
  <c r="W594" i="99"/>
  <c r="AQ594" i="99" s="1"/>
  <c r="V594" i="99"/>
  <c r="AP594" i="99" s="1"/>
  <c r="U594" i="99"/>
  <c r="AO594" i="99" s="1"/>
  <c r="T594" i="99"/>
  <c r="O594" i="99"/>
  <c r="J594" i="99"/>
  <c r="AN593" i="99"/>
  <c r="AD593" i="99"/>
  <c r="AC593" i="99"/>
  <c r="AB593" i="99"/>
  <c r="AA593" i="99"/>
  <c r="X593" i="99"/>
  <c r="AR593" i="99" s="1"/>
  <c r="W593" i="99"/>
  <c r="AQ593" i="99" s="1"/>
  <c r="V593" i="99"/>
  <c r="AP593" i="99" s="1"/>
  <c r="U593" i="99"/>
  <c r="AO593" i="99" s="1"/>
  <c r="T593" i="99"/>
  <c r="O593" i="99"/>
  <c r="J593" i="99"/>
  <c r="AN592" i="99"/>
  <c r="AD592" i="99"/>
  <c r="AC592" i="99"/>
  <c r="AB592" i="99"/>
  <c r="AA592" i="99"/>
  <c r="X592" i="99"/>
  <c r="AR592" i="99" s="1"/>
  <c r="W592" i="99"/>
  <c r="AQ592" i="99" s="1"/>
  <c r="V592" i="99"/>
  <c r="AP592" i="99" s="1"/>
  <c r="U592" i="99"/>
  <c r="AO592" i="99" s="1"/>
  <c r="T592" i="99"/>
  <c r="O592" i="99"/>
  <c r="J592" i="99"/>
  <c r="AZ591" i="99"/>
  <c r="AU591" i="99"/>
  <c r="AN591" i="99"/>
  <c r="AD591" i="99"/>
  <c r="AC591" i="99"/>
  <c r="AB591" i="99"/>
  <c r="AA591" i="99"/>
  <c r="X591" i="99"/>
  <c r="AR591" i="99" s="1"/>
  <c r="W591" i="99"/>
  <c r="AQ591" i="99" s="1"/>
  <c r="V591" i="99"/>
  <c r="AP591" i="99" s="1"/>
  <c r="U591" i="99"/>
  <c r="AO591" i="99" s="1"/>
  <c r="AT591" i="99" s="1"/>
  <c r="T591" i="99"/>
  <c r="O591" i="99"/>
  <c r="J591" i="99"/>
  <c r="AZ590" i="99"/>
  <c r="AU590" i="99"/>
  <c r="AN590" i="99"/>
  <c r="AD590" i="99"/>
  <c r="AC590" i="99"/>
  <c r="AB590" i="99"/>
  <c r="AA590" i="99"/>
  <c r="X590" i="99"/>
  <c r="AR590" i="99" s="1"/>
  <c r="W590" i="99"/>
  <c r="AQ590" i="99" s="1"/>
  <c r="V590" i="99"/>
  <c r="AP590" i="99" s="1"/>
  <c r="U590" i="99"/>
  <c r="AO590" i="99" s="1"/>
  <c r="T590" i="99"/>
  <c r="O590" i="99"/>
  <c r="J590" i="99"/>
  <c r="AV589" i="99"/>
  <c r="AZ589" i="99" s="1"/>
  <c r="AN589" i="99"/>
  <c r="AD589" i="99"/>
  <c r="AC589" i="99"/>
  <c r="AB589" i="99"/>
  <c r="AA589" i="99"/>
  <c r="X589" i="99"/>
  <c r="AR589" i="99" s="1"/>
  <c r="W589" i="99"/>
  <c r="AQ589" i="99" s="1"/>
  <c r="V589" i="99"/>
  <c r="AP589" i="99" s="1"/>
  <c r="U589" i="99"/>
  <c r="AO589" i="99" s="1"/>
  <c r="T589" i="99"/>
  <c r="O589" i="99"/>
  <c r="J589" i="99"/>
  <c r="Y589" i="99" s="1"/>
  <c r="AS589" i="99" s="1"/>
  <c r="AZ588" i="99"/>
  <c r="AV588" i="99"/>
  <c r="AV623" i="99" s="1"/>
  <c r="AZ623" i="99" s="1"/>
  <c r="AN588" i="99"/>
  <c r="AD588" i="99"/>
  <c r="AC588" i="99"/>
  <c r="AB588" i="99"/>
  <c r="AA588" i="99"/>
  <c r="X588" i="99"/>
  <c r="AR588" i="99" s="1"/>
  <c r="W588" i="99"/>
  <c r="AQ588" i="99" s="1"/>
  <c r="V588" i="99"/>
  <c r="AP588" i="99" s="1"/>
  <c r="U588" i="99"/>
  <c r="AO588" i="99" s="1"/>
  <c r="T588" i="99"/>
  <c r="O588" i="99"/>
  <c r="J588" i="99"/>
  <c r="AX587" i="99"/>
  <c r="AV587" i="99"/>
  <c r="AN587" i="99"/>
  <c r="AD587" i="99"/>
  <c r="AC587" i="99"/>
  <c r="AB587" i="99"/>
  <c r="AA587" i="99"/>
  <c r="X587" i="99"/>
  <c r="AR587" i="99" s="1"/>
  <c r="W587" i="99"/>
  <c r="AQ587" i="99" s="1"/>
  <c r="V587" i="99"/>
  <c r="AP587" i="99" s="1"/>
  <c r="U587" i="99"/>
  <c r="AO587" i="99" s="1"/>
  <c r="T587" i="99"/>
  <c r="O587" i="99"/>
  <c r="J587" i="99"/>
  <c r="AP586" i="99"/>
  <c r="AN586" i="99"/>
  <c r="AD586" i="99"/>
  <c r="AC586" i="99"/>
  <c r="AB586" i="99"/>
  <c r="AA586" i="99"/>
  <c r="X586" i="99"/>
  <c r="AR586" i="99" s="1"/>
  <c r="W586" i="99"/>
  <c r="AQ586" i="99" s="1"/>
  <c r="U586" i="99"/>
  <c r="AO586" i="99" s="1"/>
  <c r="T586" i="99"/>
  <c r="Y586" i="99" s="1"/>
  <c r="AS586" i="99" s="1"/>
  <c r="O586" i="99"/>
  <c r="J586" i="99"/>
  <c r="AZ585" i="99"/>
  <c r="AV585" i="99"/>
  <c r="AV620" i="99" s="1"/>
  <c r="AZ620" i="99" s="1"/>
  <c r="AN585" i="99"/>
  <c r="AD585" i="99"/>
  <c r="AC585" i="99"/>
  <c r="AB585" i="99"/>
  <c r="AA585" i="99"/>
  <c r="X585" i="99"/>
  <c r="AR585" i="99" s="1"/>
  <c r="W585" i="99"/>
  <c r="AQ585" i="99" s="1"/>
  <c r="V585" i="99"/>
  <c r="AP585" i="99" s="1"/>
  <c r="U585" i="99"/>
  <c r="AO585" i="99" s="1"/>
  <c r="T585" i="99"/>
  <c r="O585" i="99"/>
  <c r="J585" i="99"/>
  <c r="AV584" i="99"/>
  <c r="AV619" i="99" s="1"/>
  <c r="AZ619" i="99" s="1"/>
  <c r="AN584" i="99"/>
  <c r="AD584" i="99"/>
  <c r="AC584" i="99"/>
  <c r="AB584" i="99"/>
  <c r="AA584" i="99"/>
  <c r="X584" i="99"/>
  <c r="AR584" i="99" s="1"/>
  <c r="W584" i="99"/>
  <c r="AQ584" i="99" s="1"/>
  <c r="V584" i="99"/>
  <c r="AP584" i="99" s="1"/>
  <c r="U584" i="99"/>
  <c r="AO584" i="99" s="1"/>
  <c r="T584" i="99"/>
  <c r="O584" i="99"/>
  <c r="J584" i="99"/>
  <c r="AZ583" i="99"/>
  <c r="AX583" i="99"/>
  <c r="AV583" i="99"/>
  <c r="AV618" i="99" s="1"/>
  <c r="AZ618" i="99" s="1"/>
  <c r="AN583" i="99"/>
  <c r="AD583" i="99"/>
  <c r="AC583" i="99"/>
  <c r="AB583" i="99"/>
  <c r="AA583" i="99"/>
  <c r="X583" i="99"/>
  <c r="AR583" i="99" s="1"/>
  <c r="W583" i="99"/>
  <c r="AQ583" i="99" s="1"/>
  <c r="V583" i="99"/>
  <c r="AP583" i="99" s="1"/>
  <c r="U583" i="99"/>
  <c r="AO583" i="99" s="1"/>
  <c r="T583" i="99"/>
  <c r="O583" i="99"/>
  <c r="J583" i="99"/>
  <c r="Y583" i="99" s="1"/>
  <c r="AS583" i="99" s="1"/>
  <c r="AN582" i="99"/>
  <c r="AD582" i="99"/>
  <c r="AC582" i="99"/>
  <c r="AB582" i="99"/>
  <c r="AA582" i="99"/>
  <c r="Y582" i="99"/>
  <c r="AS582" i="99" s="1"/>
  <c r="X582" i="99"/>
  <c r="AR582" i="99" s="1"/>
  <c r="W582" i="99"/>
  <c r="AQ582" i="99" s="1"/>
  <c r="V582" i="99"/>
  <c r="AP582" i="99" s="1"/>
  <c r="U582" i="99"/>
  <c r="AO582" i="99" s="1"/>
  <c r="T582" i="99"/>
  <c r="O582" i="99"/>
  <c r="J582" i="99"/>
  <c r="AO581" i="99"/>
  <c r="AN581" i="99"/>
  <c r="AD581" i="99"/>
  <c r="AC581" i="99"/>
  <c r="AB581" i="99"/>
  <c r="AA581" i="99"/>
  <c r="X581" i="99"/>
  <c r="AR581" i="99" s="1"/>
  <c r="W581" i="99"/>
  <c r="AQ581" i="99" s="1"/>
  <c r="V581" i="99"/>
  <c r="AP581" i="99" s="1"/>
  <c r="U581" i="99"/>
  <c r="T581" i="99"/>
  <c r="T646" i="99" s="1"/>
  <c r="O581" i="99"/>
  <c r="Y581" i="99" s="1"/>
  <c r="AS581" i="99" s="1"/>
  <c r="J581" i="99"/>
  <c r="A581" i="99"/>
  <c r="Z581" i="99" s="1"/>
  <c r="AN580" i="99"/>
  <c r="AD580" i="99"/>
  <c r="AC580" i="99"/>
  <c r="AB580" i="99"/>
  <c r="AA580" i="99"/>
  <c r="Z580" i="99"/>
  <c r="X580" i="99"/>
  <c r="AR580" i="99" s="1"/>
  <c r="W580" i="99"/>
  <c r="AQ580" i="99" s="1"/>
  <c r="V580" i="99"/>
  <c r="AP580" i="99" s="1"/>
  <c r="U580" i="99"/>
  <c r="AO580" i="99" s="1"/>
  <c r="T580" i="99"/>
  <c r="O580" i="99"/>
  <c r="J580" i="99"/>
  <c r="Y580" i="99" s="1"/>
  <c r="J570" i="99"/>
  <c r="J569" i="99"/>
  <c r="AZ508" i="99" s="1"/>
  <c r="P568" i="99"/>
  <c r="O568" i="99"/>
  <c r="Q568" i="99" s="1"/>
  <c r="J568" i="99"/>
  <c r="V567" i="99"/>
  <c r="Q567" i="99"/>
  <c r="P567" i="99"/>
  <c r="O567" i="99"/>
  <c r="J567" i="99"/>
  <c r="P566" i="99"/>
  <c r="O566" i="99"/>
  <c r="J566" i="99"/>
  <c r="AD563" i="99"/>
  <c r="AC563" i="99"/>
  <c r="AT563" i="99" s="1"/>
  <c r="AB563" i="99"/>
  <c r="AA563" i="99"/>
  <c r="X563" i="99"/>
  <c r="AR563" i="99" s="1"/>
  <c r="W563" i="99"/>
  <c r="AL563" i="99" s="1"/>
  <c r="V563" i="99"/>
  <c r="AP563" i="99" s="1"/>
  <c r="U563" i="99"/>
  <c r="AJ563" i="99" s="1"/>
  <c r="T563" i="99"/>
  <c r="O563" i="99"/>
  <c r="J563" i="99"/>
  <c r="Y563" i="99" s="1"/>
  <c r="AS563" i="99" s="1"/>
  <c r="A563" i="99"/>
  <c r="Z563" i="99" s="1"/>
  <c r="AM562" i="99"/>
  <c r="AD562" i="99"/>
  <c r="AC562" i="99"/>
  <c r="AT562" i="99" s="1"/>
  <c r="AB562" i="99"/>
  <c r="AA562" i="99"/>
  <c r="X562" i="99"/>
  <c r="AR562" i="99" s="1"/>
  <c r="W562" i="99"/>
  <c r="AL562" i="99" s="1"/>
  <c r="V562" i="99"/>
  <c r="AP562" i="99" s="1"/>
  <c r="U562" i="99"/>
  <c r="AJ562" i="99" s="1"/>
  <c r="T562" i="99"/>
  <c r="O562" i="99"/>
  <c r="Y562" i="99" s="1"/>
  <c r="AS562" i="99" s="1"/>
  <c r="J562" i="99"/>
  <c r="A562" i="99"/>
  <c r="Z562" i="99" s="1"/>
  <c r="AM561" i="99"/>
  <c r="AD561" i="99"/>
  <c r="AC561" i="99"/>
  <c r="AT561" i="99" s="1"/>
  <c r="AB561" i="99"/>
  <c r="AA561" i="99"/>
  <c r="X561" i="99"/>
  <c r="AR561" i="99" s="1"/>
  <c r="W561" i="99"/>
  <c r="AL561" i="99" s="1"/>
  <c r="V561" i="99"/>
  <c r="AP561" i="99" s="1"/>
  <c r="U561" i="99"/>
  <c r="AJ561" i="99" s="1"/>
  <c r="T561" i="99"/>
  <c r="O561" i="99"/>
  <c r="Y561" i="99" s="1"/>
  <c r="AS561" i="99" s="1"/>
  <c r="J561" i="99"/>
  <c r="A561" i="99"/>
  <c r="Z561" i="99" s="1"/>
  <c r="AM557" i="99"/>
  <c r="AH636" i="99" s="1"/>
  <c r="AH557" i="99"/>
  <c r="AG557" i="99"/>
  <c r="AF557" i="99"/>
  <c r="AE557" i="99"/>
  <c r="AD557" i="99"/>
  <c r="AC557" i="99"/>
  <c r="AT557" i="99" s="1"/>
  <c r="AB557" i="99"/>
  <c r="AA557" i="99"/>
  <c r="X557" i="99"/>
  <c r="AR557" i="99" s="1"/>
  <c r="W557" i="99"/>
  <c r="AL557" i="99" s="1"/>
  <c r="V557" i="99"/>
  <c r="AP557" i="99" s="1"/>
  <c r="U557" i="99"/>
  <c r="AJ557" i="99" s="1"/>
  <c r="T557" i="99"/>
  <c r="O557" i="99"/>
  <c r="J557" i="99"/>
  <c r="A557" i="99"/>
  <c r="Z557" i="99" s="1"/>
  <c r="AH556" i="99"/>
  <c r="AG556" i="99"/>
  <c r="AF556" i="99"/>
  <c r="AE556" i="99"/>
  <c r="AD556" i="99"/>
  <c r="AC556" i="99"/>
  <c r="AT556" i="99" s="1"/>
  <c r="AB556" i="99"/>
  <c r="AA556" i="99"/>
  <c r="Y556" i="99"/>
  <c r="AS556" i="99" s="1"/>
  <c r="X556" i="99"/>
  <c r="AR556" i="99" s="1"/>
  <c r="W556" i="99"/>
  <c r="AL556" i="99" s="1"/>
  <c r="V556" i="99"/>
  <c r="AP556" i="99" s="1"/>
  <c r="U556" i="99"/>
  <c r="AJ556" i="99" s="1"/>
  <c r="T556" i="99"/>
  <c r="O556" i="99"/>
  <c r="J556" i="99"/>
  <c r="A556" i="99"/>
  <c r="Z556" i="99" s="1"/>
  <c r="AQ555" i="99"/>
  <c r="AL555" i="99"/>
  <c r="AH555" i="99"/>
  <c r="AG555" i="99"/>
  <c r="AF555" i="99"/>
  <c r="AE555" i="99"/>
  <c r="AI555" i="99" s="1"/>
  <c r="AD555" i="99"/>
  <c r="AC555" i="99"/>
  <c r="AT555" i="99" s="1"/>
  <c r="AB555" i="99"/>
  <c r="AA555" i="99"/>
  <c r="X555" i="99"/>
  <c r="AR555" i="99" s="1"/>
  <c r="V555" i="99"/>
  <c r="AP555" i="99" s="1"/>
  <c r="U555" i="99"/>
  <c r="AJ555" i="99" s="1"/>
  <c r="T555" i="99"/>
  <c r="Y555" i="99" s="1"/>
  <c r="AS555" i="99" s="1"/>
  <c r="O555" i="99"/>
  <c r="J555" i="99"/>
  <c r="A555" i="99"/>
  <c r="Z555" i="99" s="1"/>
  <c r="AT554" i="99"/>
  <c r="AP554" i="99"/>
  <c r="AD554" i="99"/>
  <c r="AC554" i="99"/>
  <c r="AB554" i="99"/>
  <c r="AA554" i="99"/>
  <c r="X554" i="99"/>
  <c r="AM554" i="99" s="1"/>
  <c r="W554" i="99"/>
  <c r="AQ554" i="99" s="1"/>
  <c r="V554" i="99"/>
  <c r="AK554" i="99" s="1"/>
  <c r="U554" i="99"/>
  <c r="AO554" i="99" s="1"/>
  <c r="T554" i="99"/>
  <c r="O554" i="99"/>
  <c r="J554" i="99"/>
  <c r="A554" i="99"/>
  <c r="Z554" i="99" s="1"/>
  <c r="AD553" i="99"/>
  <c r="AC553" i="99"/>
  <c r="AT553" i="99" s="1"/>
  <c r="AB553" i="99"/>
  <c r="AA553" i="99"/>
  <c r="X553" i="99"/>
  <c r="AM553" i="99" s="1"/>
  <c r="W553" i="99"/>
  <c r="AQ553" i="99" s="1"/>
  <c r="V553" i="99"/>
  <c r="AK553" i="99" s="1"/>
  <c r="U553" i="99"/>
  <c r="AO553" i="99" s="1"/>
  <c r="T553" i="99"/>
  <c r="O553" i="99"/>
  <c r="J553" i="99"/>
  <c r="A553" i="99"/>
  <c r="Z553" i="99" s="1"/>
  <c r="AT552" i="99"/>
  <c r="AJ552" i="99"/>
  <c r="AD552" i="99"/>
  <c r="AC552" i="99"/>
  <c r="AB552" i="99"/>
  <c r="AA552" i="99"/>
  <c r="X552" i="99"/>
  <c r="AM552" i="99" s="1"/>
  <c r="W552" i="99"/>
  <c r="AQ552" i="99" s="1"/>
  <c r="V552" i="99"/>
  <c r="AK552" i="99" s="1"/>
  <c r="U552" i="99"/>
  <c r="AO552" i="99" s="1"/>
  <c r="T552" i="99"/>
  <c r="O552" i="99"/>
  <c r="J552" i="99"/>
  <c r="Y552" i="99" s="1"/>
  <c r="AS552" i="99" s="1"/>
  <c r="A552" i="99"/>
  <c r="Z552" i="99" s="1"/>
  <c r="AD551" i="99"/>
  <c r="AC551" i="99"/>
  <c r="AB551" i="99"/>
  <c r="AA551" i="99"/>
  <c r="X551" i="99"/>
  <c r="AM551" i="99" s="1"/>
  <c r="W551" i="99"/>
  <c r="AQ551" i="99" s="1"/>
  <c r="V551" i="99"/>
  <c r="AK551" i="99" s="1"/>
  <c r="U551" i="99"/>
  <c r="AO551" i="99" s="1"/>
  <c r="T551" i="99"/>
  <c r="O551" i="99"/>
  <c r="J551" i="99"/>
  <c r="AL550" i="99"/>
  <c r="AD550" i="99"/>
  <c r="AC550" i="99"/>
  <c r="AB550" i="99"/>
  <c r="AA550" i="99"/>
  <c r="X550" i="99"/>
  <c r="AM550" i="99" s="1"/>
  <c r="W550" i="99"/>
  <c r="AQ550" i="99" s="1"/>
  <c r="V550" i="99"/>
  <c r="AK550" i="99" s="1"/>
  <c r="U550" i="99"/>
  <c r="AO550" i="99" s="1"/>
  <c r="T550" i="99"/>
  <c r="O550" i="99"/>
  <c r="J550" i="99"/>
  <c r="AL549" i="99"/>
  <c r="AD549" i="99"/>
  <c r="AC549" i="99"/>
  <c r="AB549" i="99"/>
  <c r="AA549" i="99"/>
  <c r="X549" i="99"/>
  <c r="AM549" i="99" s="1"/>
  <c r="W549" i="99"/>
  <c r="AQ549" i="99" s="1"/>
  <c r="V549" i="99"/>
  <c r="AK549" i="99" s="1"/>
  <c r="U549" i="99"/>
  <c r="AO549" i="99" s="1"/>
  <c r="T549" i="99"/>
  <c r="O549" i="99"/>
  <c r="J549" i="99"/>
  <c r="AD548" i="99"/>
  <c r="AC548" i="99"/>
  <c r="AB548" i="99"/>
  <c r="AA548" i="99"/>
  <c r="X548" i="99"/>
  <c r="AR548" i="99" s="1"/>
  <c r="W548" i="99"/>
  <c r="AL548" i="99" s="1"/>
  <c r="V548" i="99"/>
  <c r="AP548" i="99" s="1"/>
  <c r="U548" i="99"/>
  <c r="AJ548" i="99" s="1"/>
  <c r="T548" i="99"/>
  <c r="O548" i="99"/>
  <c r="J548" i="99"/>
  <c r="Y548" i="99" s="1"/>
  <c r="AS548" i="99" s="1"/>
  <c r="AO547" i="99"/>
  <c r="AM547" i="99"/>
  <c r="AD547" i="99"/>
  <c r="AC547" i="99"/>
  <c r="AB547" i="99"/>
  <c r="AA547" i="99"/>
  <c r="X547" i="99"/>
  <c r="AR547" i="99" s="1"/>
  <c r="W547" i="99"/>
  <c r="AL547" i="99" s="1"/>
  <c r="V547" i="99"/>
  <c r="AP547" i="99" s="1"/>
  <c r="U547" i="99"/>
  <c r="AJ547" i="99" s="1"/>
  <c r="T547" i="99"/>
  <c r="O547" i="99"/>
  <c r="Y547" i="99" s="1"/>
  <c r="AS547" i="99" s="1"/>
  <c r="J547" i="99"/>
  <c r="AY546" i="99"/>
  <c r="AD546" i="99"/>
  <c r="AC546" i="99"/>
  <c r="AB546" i="99"/>
  <c r="AA546" i="99"/>
  <c r="X546" i="99"/>
  <c r="AM546" i="99" s="1"/>
  <c r="W546" i="99"/>
  <c r="AQ546" i="99" s="1"/>
  <c r="V546" i="99"/>
  <c r="AK546" i="99" s="1"/>
  <c r="U546" i="99"/>
  <c r="AO546" i="99" s="1"/>
  <c r="T546" i="99"/>
  <c r="O546" i="99"/>
  <c r="J546" i="99"/>
  <c r="AZ545" i="99"/>
  <c r="AD545" i="99"/>
  <c r="AC545" i="99"/>
  <c r="AB545" i="99"/>
  <c r="AA545" i="99"/>
  <c r="X545" i="99"/>
  <c r="AR545" i="99" s="1"/>
  <c r="W545" i="99"/>
  <c r="AL545" i="99" s="1"/>
  <c r="V545" i="99"/>
  <c r="AP545" i="99" s="1"/>
  <c r="U545" i="99"/>
  <c r="AJ545" i="99" s="1"/>
  <c r="T545" i="99"/>
  <c r="O545" i="99"/>
  <c r="J545" i="99"/>
  <c r="Y545" i="99" s="1"/>
  <c r="AS545" i="99" s="1"/>
  <c r="AZ544" i="99"/>
  <c r="AP544" i="99"/>
  <c r="AD544" i="99"/>
  <c r="AC544" i="99"/>
  <c r="AB544" i="99"/>
  <c r="AA544" i="99"/>
  <c r="X544" i="99"/>
  <c r="AM544" i="99" s="1"/>
  <c r="W544" i="99"/>
  <c r="AQ544" i="99" s="1"/>
  <c r="V544" i="99"/>
  <c r="AK544" i="99" s="1"/>
  <c r="U544" i="99"/>
  <c r="AO544" i="99" s="1"/>
  <c r="T544" i="99"/>
  <c r="O544" i="99"/>
  <c r="J544" i="99"/>
  <c r="AD543" i="99"/>
  <c r="AC543" i="99"/>
  <c r="AB543" i="99"/>
  <c r="AA543" i="99"/>
  <c r="X543" i="99"/>
  <c r="AM543" i="99" s="1"/>
  <c r="W543" i="99"/>
  <c r="AQ543" i="99" s="1"/>
  <c r="V543" i="99"/>
  <c r="AK543" i="99" s="1"/>
  <c r="U543" i="99"/>
  <c r="AO543" i="99" s="1"/>
  <c r="T543" i="99"/>
  <c r="O543" i="99"/>
  <c r="J543" i="99"/>
  <c r="AL542" i="99"/>
  <c r="AD542" i="99"/>
  <c r="AC542" i="99"/>
  <c r="AB542" i="99"/>
  <c r="AA542" i="99"/>
  <c r="X542" i="99"/>
  <c r="AM542" i="99" s="1"/>
  <c r="W542" i="99"/>
  <c r="AQ542" i="99" s="1"/>
  <c r="V542" i="99"/>
  <c r="AK542" i="99" s="1"/>
  <c r="U542" i="99"/>
  <c r="AO542" i="99" s="1"/>
  <c r="T542" i="99"/>
  <c r="O542" i="99"/>
  <c r="J542" i="99"/>
  <c r="AP541" i="99"/>
  <c r="AD541" i="99"/>
  <c r="AC541" i="99"/>
  <c r="AB541" i="99"/>
  <c r="AA541" i="99"/>
  <c r="X541" i="99"/>
  <c r="AM541" i="99" s="1"/>
  <c r="W541" i="99"/>
  <c r="AQ541" i="99" s="1"/>
  <c r="V541" i="99"/>
  <c r="AK541" i="99" s="1"/>
  <c r="U541" i="99"/>
  <c r="AO541" i="99" s="1"/>
  <c r="T541" i="99"/>
  <c r="O541" i="99"/>
  <c r="J541" i="99"/>
  <c r="AL540" i="99"/>
  <c r="AD540" i="99"/>
  <c r="AC540" i="99"/>
  <c r="AB540" i="99"/>
  <c r="AA540" i="99"/>
  <c r="X540" i="99"/>
  <c r="AM540" i="99" s="1"/>
  <c r="W540" i="99"/>
  <c r="AQ540" i="99" s="1"/>
  <c r="V540" i="99"/>
  <c r="AK540" i="99" s="1"/>
  <c r="U540" i="99"/>
  <c r="AO540" i="99" s="1"/>
  <c r="T540" i="99"/>
  <c r="O540" i="99"/>
  <c r="J540" i="99"/>
  <c r="Y540" i="99" s="1"/>
  <c r="AS540" i="99" s="1"/>
  <c r="AR539" i="99"/>
  <c r="AD539" i="99"/>
  <c r="AC539" i="99"/>
  <c r="AB539" i="99"/>
  <c r="AA539" i="99"/>
  <c r="X539" i="99"/>
  <c r="AM539" i="99" s="1"/>
  <c r="W539" i="99"/>
  <c r="AQ539" i="99" s="1"/>
  <c r="V539" i="99"/>
  <c r="AK539" i="99" s="1"/>
  <c r="U539" i="99"/>
  <c r="AO539" i="99" s="1"/>
  <c r="T539" i="99"/>
  <c r="O539" i="99"/>
  <c r="J539" i="99"/>
  <c r="AD538" i="99"/>
  <c r="AC538" i="99"/>
  <c r="AB538" i="99"/>
  <c r="AA538" i="99"/>
  <c r="X538" i="99"/>
  <c r="AR538" i="99" s="1"/>
  <c r="W538" i="99"/>
  <c r="AQ538" i="99" s="1"/>
  <c r="V538" i="99"/>
  <c r="AK538" i="99" s="1"/>
  <c r="U538" i="99"/>
  <c r="AO538" i="99" s="1"/>
  <c r="T538" i="99"/>
  <c r="O538" i="99"/>
  <c r="J538" i="99"/>
  <c r="AD537" i="99"/>
  <c r="AC537" i="99"/>
  <c r="AB537" i="99"/>
  <c r="AA537" i="99"/>
  <c r="X537" i="99"/>
  <c r="AR537" i="99" s="1"/>
  <c r="W537" i="99"/>
  <c r="AQ537" i="99" s="1"/>
  <c r="V537" i="99"/>
  <c r="AK537" i="99" s="1"/>
  <c r="U537" i="99"/>
  <c r="AO537" i="99" s="1"/>
  <c r="T537" i="99"/>
  <c r="O537" i="99"/>
  <c r="J537" i="99"/>
  <c r="AD536" i="99"/>
  <c r="AC536" i="99"/>
  <c r="AB536" i="99"/>
  <c r="AA536" i="99"/>
  <c r="X536" i="99"/>
  <c r="AR536" i="99" s="1"/>
  <c r="W536" i="99"/>
  <c r="AQ536" i="99" s="1"/>
  <c r="V536" i="99"/>
  <c r="AK536" i="99" s="1"/>
  <c r="U536" i="99"/>
  <c r="AO536" i="99" s="1"/>
  <c r="T536" i="99"/>
  <c r="O536" i="99"/>
  <c r="J536" i="99"/>
  <c r="AD535" i="99"/>
  <c r="AC535" i="99"/>
  <c r="AB535" i="99"/>
  <c r="AA535" i="99"/>
  <c r="X535" i="99"/>
  <c r="AM535" i="99" s="1"/>
  <c r="W535" i="99"/>
  <c r="AQ535" i="99" s="1"/>
  <c r="V535" i="99"/>
  <c r="AP535" i="99" s="1"/>
  <c r="U535" i="99"/>
  <c r="AJ535" i="99" s="1"/>
  <c r="T535" i="99"/>
  <c r="O535" i="99"/>
  <c r="J535" i="99"/>
  <c r="AD534" i="99"/>
  <c r="AC534" i="99"/>
  <c r="AB534" i="99"/>
  <c r="AA534" i="99"/>
  <c r="X534" i="99"/>
  <c r="AR534" i="99" s="1"/>
  <c r="W534" i="99"/>
  <c r="AQ534" i="99" s="1"/>
  <c r="V534" i="99"/>
  <c r="AK534" i="99" s="1"/>
  <c r="U534" i="99"/>
  <c r="AO534" i="99" s="1"/>
  <c r="T534" i="99"/>
  <c r="O534" i="99"/>
  <c r="J534" i="99"/>
  <c r="AO533" i="99"/>
  <c r="AD533" i="99"/>
  <c r="AC533" i="99"/>
  <c r="AB533" i="99"/>
  <c r="AA533" i="99"/>
  <c r="X533" i="99"/>
  <c r="AM533" i="99" s="1"/>
  <c r="W533" i="99"/>
  <c r="AQ533" i="99" s="1"/>
  <c r="V533" i="99"/>
  <c r="AP533" i="99" s="1"/>
  <c r="U533" i="99"/>
  <c r="AJ533" i="99" s="1"/>
  <c r="T533" i="99"/>
  <c r="O533" i="99"/>
  <c r="J533" i="99"/>
  <c r="AD532" i="99"/>
  <c r="AC532" i="99"/>
  <c r="AB532" i="99"/>
  <c r="AA532" i="99"/>
  <c r="X532" i="99"/>
  <c r="AR532" i="99" s="1"/>
  <c r="W532" i="99"/>
  <c r="AQ532" i="99" s="1"/>
  <c r="V532" i="99"/>
  <c r="AK532" i="99" s="1"/>
  <c r="U532" i="99"/>
  <c r="AO532" i="99" s="1"/>
  <c r="T532" i="99"/>
  <c r="O532" i="99"/>
  <c r="J532" i="99"/>
  <c r="AL531" i="99"/>
  <c r="AD531" i="99"/>
  <c r="AC531" i="99"/>
  <c r="AB531" i="99"/>
  <c r="AA531" i="99"/>
  <c r="X531" i="99"/>
  <c r="AM531" i="99" s="1"/>
  <c r="W531" i="99"/>
  <c r="AQ531" i="99" s="1"/>
  <c r="V531" i="99"/>
  <c r="AP531" i="99" s="1"/>
  <c r="U531" i="99"/>
  <c r="AJ531" i="99" s="1"/>
  <c r="T531" i="99"/>
  <c r="O531" i="99"/>
  <c r="J531" i="99"/>
  <c r="AD530" i="99"/>
  <c r="AC530" i="99"/>
  <c r="AB530" i="99"/>
  <c r="AA530" i="99"/>
  <c r="X530" i="99"/>
  <c r="AR530" i="99" s="1"/>
  <c r="W530" i="99"/>
  <c r="AQ530" i="99" s="1"/>
  <c r="V530" i="99"/>
  <c r="AK530" i="99" s="1"/>
  <c r="U530" i="99"/>
  <c r="AO530" i="99" s="1"/>
  <c r="T530" i="99"/>
  <c r="O530" i="99"/>
  <c r="J530" i="99"/>
  <c r="AO529" i="99"/>
  <c r="AD529" i="99"/>
  <c r="AC529" i="99"/>
  <c r="AB529" i="99"/>
  <c r="AA529" i="99"/>
  <c r="X529" i="99"/>
  <c r="AM529" i="99" s="1"/>
  <c r="W529" i="99"/>
  <c r="AQ529" i="99" s="1"/>
  <c r="V529" i="99"/>
  <c r="AP529" i="99" s="1"/>
  <c r="U529" i="99"/>
  <c r="AJ529" i="99" s="1"/>
  <c r="T529" i="99"/>
  <c r="O529" i="99"/>
  <c r="J529" i="99"/>
  <c r="AD528" i="99"/>
  <c r="AC528" i="99"/>
  <c r="AB528" i="99"/>
  <c r="AA528" i="99"/>
  <c r="X528" i="99"/>
  <c r="AR528" i="99" s="1"/>
  <c r="W528" i="99"/>
  <c r="AQ528" i="99" s="1"/>
  <c r="V528" i="99"/>
  <c r="AK528" i="99" s="1"/>
  <c r="U528" i="99"/>
  <c r="AO528" i="99" s="1"/>
  <c r="T528" i="99"/>
  <c r="O528" i="99"/>
  <c r="J528" i="99"/>
  <c r="AL527" i="99"/>
  <c r="AD527" i="99"/>
  <c r="AC527" i="99"/>
  <c r="AB527" i="99"/>
  <c r="AA527" i="99"/>
  <c r="X527" i="99"/>
  <c r="AM527" i="99" s="1"/>
  <c r="W527" i="99"/>
  <c r="AQ527" i="99" s="1"/>
  <c r="V527" i="99"/>
  <c r="AP527" i="99" s="1"/>
  <c r="U527" i="99"/>
  <c r="AJ527" i="99" s="1"/>
  <c r="T527" i="99"/>
  <c r="O527" i="99"/>
  <c r="J527" i="99"/>
  <c r="AD526" i="99"/>
  <c r="AC526" i="99"/>
  <c r="AB526" i="99"/>
  <c r="AA526" i="99"/>
  <c r="X526" i="99"/>
  <c r="AR526" i="99" s="1"/>
  <c r="W526" i="99"/>
  <c r="AQ526" i="99" s="1"/>
  <c r="V526" i="99"/>
  <c r="AK526" i="99" s="1"/>
  <c r="U526" i="99"/>
  <c r="AO526" i="99" s="1"/>
  <c r="T526" i="99"/>
  <c r="O526" i="99"/>
  <c r="J526" i="99"/>
  <c r="AO525" i="99"/>
  <c r="AD525" i="99"/>
  <c r="AC525" i="99"/>
  <c r="AB525" i="99"/>
  <c r="AA525" i="99"/>
  <c r="X525" i="99"/>
  <c r="AM525" i="99" s="1"/>
  <c r="W525" i="99"/>
  <c r="AQ525" i="99" s="1"/>
  <c r="V525" i="99"/>
  <c r="AP525" i="99" s="1"/>
  <c r="U525" i="99"/>
  <c r="AJ525" i="99" s="1"/>
  <c r="T525" i="99"/>
  <c r="O525" i="99"/>
  <c r="J525" i="99"/>
  <c r="AM524" i="99"/>
  <c r="AD524" i="99"/>
  <c r="AC524" i="99"/>
  <c r="AB524" i="99"/>
  <c r="AA524" i="99"/>
  <c r="X524" i="99"/>
  <c r="AR524" i="99" s="1"/>
  <c r="W524" i="99"/>
  <c r="AQ524" i="99" s="1"/>
  <c r="V524" i="99"/>
  <c r="AP524" i="99" s="1"/>
  <c r="U524" i="99"/>
  <c r="T524" i="99"/>
  <c r="O524" i="99"/>
  <c r="J524" i="99"/>
  <c r="Y524" i="99" s="1"/>
  <c r="AS524" i="99" s="1"/>
  <c r="AP523" i="99"/>
  <c r="AD523" i="99"/>
  <c r="AC523" i="99"/>
  <c r="AB523" i="99"/>
  <c r="AA523" i="99"/>
  <c r="X523" i="99"/>
  <c r="AM523" i="99" s="1"/>
  <c r="W523" i="99"/>
  <c r="AQ523" i="99" s="1"/>
  <c r="V523" i="99"/>
  <c r="AK523" i="99" s="1"/>
  <c r="U523" i="99"/>
  <c r="AO523" i="99" s="1"/>
  <c r="T523" i="99"/>
  <c r="O523" i="99"/>
  <c r="J523" i="99"/>
  <c r="AM522" i="99"/>
  <c r="AD522" i="99"/>
  <c r="AC522" i="99"/>
  <c r="AB522" i="99"/>
  <c r="AA522" i="99"/>
  <c r="X522" i="99"/>
  <c r="AR522" i="99" s="1"/>
  <c r="W522" i="99"/>
  <c r="AQ522" i="99" s="1"/>
  <c r="V522" i="99"/>
  <c r="AP522" i="99" s="1"/>
  <c r="U522" i="99"/>
  <c r="T522" i="99"/>
  <c r="O522" i="99"/>
  <c r="J522" i="99"/>
  <c r="AO521" i="99"/>
  <c r="AD521" i="99"/>
  <c r="AC521" i="99"/>
  <c r="AB521" i="99"/>
  <c r="AA521" i="99"/>
  <c r="X521" i="99"/>
  <c r="AR521" i="99" s="1"/>
  <c r="W521" i="99"/>
  <c r="AQ521" i="99" s="1"/>
  <c r="V521" i="99"/>
  <c r="U521" i="99"/>
  <c r="AJ521" i="99" s="1"/>
  <c r="T521" i="99"/>
  <c r="O521" i="99"/>
  <c r="J521" i="99"/>
  <c r="AD520" i="99"/>
  <c r="AC520" i="99"/>
  <c r="AB520" i="99"/>
  <c r="AA520" i="99"/>
  <c r="Y520" i="99"/>
  <c r="AS520" i="99" s="1"/>
  <c r="X520" i="99"/>
  <c r="AR520" i="99" s="1"/>
  <c r="W520" i="99"/>
  <c r="AQ520" i="99" s="1"/>
  <c r="V520" i="99"/>
  <c r="AP520" i="99" s="1"/>
  <c r="U520" i="99"/>
  <c r="AJ520" i="99" s="1"/>
  <c r="T520" i="99"/>
  <c r="O520" i="99"/>
  <c r="J520" i="99"/>
  <c r="AO519" i="99"/>
  <c r="AD519" i="99"/>
  <c r="AC519" i="99"/>
  <c r="AB519" i="99"/>
  <c r="AA519" i="99"/>
  <c r="X519" i="99"/>
  <c r="AR519" i="99" s="1"/>
  <c r="W519" i="99"/>
  <c r="AQ519" i="99" s="1"/>
  <c r="V519" i="99"/>
  <c r="U519" i="99"/>
  <c r="AJ519" i="99" s="1"/>
  <c r="T519" i="99"/>
  <c r="O519" i="99"/>
  <c r="J519" i="99"/>
  <c r="AD518" i="99"/>
  <c r="AC518" i="99"/>
  <c r="AB518" i="99"/>
  <c r="AA518" i="99"/>
  <c r="X518" i="99"/>
  <c r="AR518" i="99" s="1"/>
  <c r="W518" i="99"/>
  <c r="AQ518" i="99" s="1"/>
  <c r="V518" i="99"/>
  <c r="AP518" i="99" s="1"/>
  <c r="U518" i="99"/>
  <c r="AO518" i="99" s="1"/>
  <c r="T518" i="99"/>
  <c r="Y518" i="99" s="1"/>
  <c r="AS518" i="99" s="1"/>
  <c r="O518" i="99"/>
  <c r="J518" i="99"/>
  <c r="AR517" i="99"/>
  <c r="AM517" i="99"/>
  <c r="AD517" i="99"/>
  <c r="AC517" i="99"/>
  <c r="AB517" i="99"/>
  <c r="AA517" i="99"/>
  <c r="X517" i="99"/>
  <c r="W517" i="99"/>
  <c r="AQ517" i="99" s="1"/>
  <c r="V517" i="99"/>
  <c r="AP517" i="99" s="1"/>
  <c r="U517" i="99"/>
  <c r="T517" i="99"/>
  <c r="O517" i="99"/>
  <c r="J517" i="99"/>
  <c r="Y517" i="99" s="1"/>
  <c r="AS517" i="99" s="1"/>
  <c r="AD516" i="99"/>
  <c r="AC516" i="99"/>
  <c r="AB516" i="99"/>
  <c r="AA516" i="99"/>
  <c r="Y516" i="99"/>
  <c r="AS516" i="99" s="1"/>
  <c r="X516" i="99"/>
  <c r="AM516" i="99" s="1"/>
  <c r="W516" i="99"/>
  <c r="AQ516" i="99" s="1"/>
  <c r="V516" i="99"/>
  <c r="AK516" i="99" s="1"/>
  <c r="U516" i="99"/>
  <c r="AJ516" i="99" s="1"/>
  <c r="T516" i="99"/>
  <c r="O516" i="99"/>
  <c r="J516" i="99"/>
  <c r="AO515" i="99"/>
  <c r="AJ515" i="99"/>
  <c r="AD515" i="99"/>
  <c r="AC515" i="99"/>
  <c r="AB515" i="99"/>
  <c r="AA515" i="99"/>
  <c r="X515" i="99"/>
  <c r="AR515" i="99" s="1"/>
  <c r="W515" i="99"/>
  <c r="AQ515" i="99" s="1"/>
  <c r="V515" i="99"/>
  <c r="AK515" i="99" s="1"/>
  <c r="T515" i="99"/>
  <c r="O515" i="99"/>
  <c r="J515" i="99"/>
  <c r="AD514" i="99"/>
  <c r="AC514" i="99"/>
  <c r="AB514" i="99"/>
  <c r="AA514" i="99"/>
  <c r="X514" i="99"/>
  <c r="AR514" i="99" s="1"/>
  <c r="W514" i="99"/>
  <c r="AQ514" i="99" s="1"/>
  <c r="V514" i="99"/>
  <c r="AK514" i="99" s="1"/>
  <c r="U514" i="99"/>
  <c r="AO514" i="99" s="1"/>
  <c r="T514" i="99"/>
  <c r="O514" i="99"/>
  <c r="J514" i="99"/>
  <c r="AN513" i="99"/>
  <c r="AD513" i="99"/>
  <c r="AC513" i="99"/>
  <c r="AB513" i="99"/>
  <c r="AA513" i="99"/>
  <c r="X513" i="99"/>
  <c r="AR513" i="99" s="1"/>
  <c r="W513" i="99"/>
  <c r="AQ513" i="99" s="1"/>
  <c r="V513" i="99"/>
  <c r="AP513" i="99" s="1"/>
  <c r="U513" i="99"/>
  <c r="AO513" i="99" s="1"/>
  <c r="T513" i="99"/>
  <c r="O513" i="99"/>
  <c r="J513" i="99"/>
  <c r="AN512" i="99"/>
  <c r="AD512" i="99"/>
  <c r="AC512" i="99"/>
  <c r="AB512" i="99"/>
  <c r="AA512" i="99"/>
  <c r="X512" i="99"/>
  <c r="AR512" i="99" s="1"/>
  <c r="W512" i="99"/>
  <c r="AQ512" i="99" s="1"/>
  <c r="V512" i="99"/>
  <c r="AP512" i="99" s="1"/>
  <c r="U512" i="99"/>
  <c r="AO512" i="99" s="1"/>
  <c r="T512" i="99"/>
  <c r="O512" i="99"/>
  <c r="J512" i="99"/>
  <c r="AR511" i="99"/>
  <c r="AN511" i="99"/>
  <c r="AD511" i="99"/>
  <c r="AC511" i="99"/>
  <c r="AB511" i="99"/>
  <c r="AA511" i="99"/>
  <c r="X511" i="99"/>
  <c r="W511" i="99"/>
  <c r="AQ511" i="99" s="1"/>
  <c r="V511" i="99"/>
  <c r="AP511" i="99" s="1"/>
  <c r="U511" i="99"/>
  <c r="AO511" i="99" s="1"/>
  <c r="T511" i="99"/>
  <c r="O511" i="99"/>
  <c r="J511" i="99"/>
  <c r="Y511" i="99" s="1"/>
  <c r="AS511" i="99" s="1"/>
  <c r="AN510" i="99"/>
  <c r="AD510" i="99"/>
  <c r="AC510" i="99"/>
  <c r="AB510" i="99"/>
  <c r="AA510" i="99"/>
  <c r="X510" i="99"/>
  <c r="AR510" i="99" s="1"/>
  <c r="W510" i="99"/>
  <c r="AQ510" i="99" s="1"/>
  <c r="V510" i="99"/>
  <c r="AP510" i="99" s="1"/>
  <c r="U510" i="99"/>
  <c r="AO510" i="99" s="1"/>
  <c r="T510" i="99"/>
  <c r="O510" i="99"/>
  <c r="J510" i="99"/>
  <c r="AZ509" i="99"/>
  <c r="AU509" i="99"/>
  <c r="AR509" i="99"/>
  <c r="AN509" i="99"/>
  <c r="AD509" i="99"/>
  <c r="AC509" i="99"/>
  <c r="AB509" i="99"/>
  <c r="AA509" i="99"/>
  <c r="X509" i="99"/>
  <c r="W509" i="99"/>
  <c r="AQ509" i="99" s="1"/>
  <c r="V509" i="99"/>
  <c r="AP509" i="99" s="1"/>
  <c r="U509" i="99"/>
  <c r="AO509" i="99" s="1"/>
  <c r="T509" i="99"/>
  <c r="O509" i="99"/>
  <c r="J509" i="99"/>
  <c r="AU508" i="99"/>
  <c r="AQ508" i="99"/>
  <c r="AN508" i="99"/>
  <c r="AD508" i="99"/>
  <c r="AC508" i="99"/>
  <c r="AB508" i="99"/>
  <c r="AA508" i="99"/>
  <c r="X508" i="99"/>
  <c r="AR508" i="99" s="1"/>
  <c r="W508" i="99"/>
  <c r="V508" i="99"/>
  <c r="AP508" i="99" s="1"/>
  <c r="U508" i="99"/>
  <c r="AO508" i="99" s="1"/>
  <c r="T508" i="99"/>
  <c r="O508" i="99"/>
  <c r="J508" i="99"/>
  <c r="AV507" i="99"/>
  <c r="AV542" i="99" s="1"/>
  <c r="AZ542" i="99" s="1"/>
  <c r="AR507" i="99"/>
  <c r="AN507" i="99"/>
  <c r="AD507" i="99"/>
  <c r="AC507" i="99"/>
  <c r="AB507" i="99"/>
  <c r="AA507" i="99"/>
  <c r="X507" i="99"/>
  <c r="W507" i="99"/>
  <c r="AQ507" i="99" s="1"/>
  <c r="V507" i="99"/>
  <c r="AP507" i="99" s="1"/>
  <c r="U507" i="99"/>
  <c r="AO507" i="99" s="1"/>
  <c r="T507" i="99"/>
  <c r="O507" i="99"/>
  <c r="J507" i="99"/>
  <c r="AV506" i="99"/>
  <c r="AQ506" i="99"/>
  <c r="AN506" i="99"/>
  <c r="AD506" i="99"/>
  <c r="AC506" i="99"/>
  <c r="AB506" i="99"/>
  <c r="AA506" i="99"/>
  <c r="X506" i="99"/>
  <c r="AR506" i="99" s="1"/>
  <c r="W506" i="99"/>
  <c r="V506" i="99"/>
  <c r="AP506" i="99" s="1"/>
  <c r="U506" i="99"/>
  <c r="AO506" i="99" s="1"/>
  <c r="T506" i="99"/>
  <c r="O506" i="99"/>
  <c r="J506" i="99"/>
  <c r="AX505" i="99"/>
  <c r="AV505" i="99"/>
  <c r="AV540" i="99" s="1"/>
  <c r="AZ540" i="99" s="1"/>
  <c r="AO505" i="99"/>
  <c r="AN505" i="99"/>
  <c r="AD505" i="99"/>
  <c r="AC505" i="99"/>
  <c r="AB505" i="99"/>
  <c r="AA505" i="99"/>
  <c r="X505" i="99"/>
  <c r="AR505" i="99" s="1"/>
  <c r="W505" i="99"/>
  <c r="AQ505" i="99" s="1"/>
  <c r="V505" i="99"/>
  <c r="AP505" i="99" s="1"/>
  <c r="U505" i="99"/>
  <c r="T505" i="99"/>
  <c r="O505" i="99"/>
  <c r="J505" i="99"/>
  <c r="AP504" i="99"/>
  <c r="AN504" i="99"/>
  <c r="AD504" i="99"/>
  <c r="AC504" i="99"/>
  <c r="AB504" i="99"/>
  <c r="AA504" i="99"/>
  <c r="X504" i="99"/>
  <c r="AR504" i="99" s="1"/>
  <c r="W504" i="99"/>
  <c r="AQ504" i="99" s="1"/>
  <c r="U504" i="99"/>
  <c r="AO504" i="99" s="1"/>
  <c r="AT504" i="99" s="1"/>
  <c r="T504" i="99"/>
  <c r="O504" i="99"/>
  <c r="J504" i="99"/>
  <c r="AZ503" i="99"/>
  <c r="AV503" i="99"/>
  <c r="AV538" i="99" s="1"/>
  <c r="AZ538" i="99" s="1"/>
  <c r="AN503" i="99"/>
  <c r="AD503" i="99"/>
  <c r="AC503" i="99"/>
  <c r="AB503" i="99"/>
  <c r="AA503" i="99"/>
  <c r="X503" i="99"/>
  <c r="AR503" i="99" s="1"/>
  <c r="W503" i="99"/>
  <c r="AQ503" i="99" s="1"/>
  <c r="V503" i="99"/>
  <c r="AP503" i="99" s="1"/>
  <c r="U503" i="99"/>
  <c r="AO503" i="99" s="1"/>
  <c r="AT503" i="99" s="1"/>
  <c r="T503" i="99"/>
  <c r="O503" i="99"/>
  <c r="J503" i="99"/>
  <c r="AZ502" i="99"/>
  <c r="AV502" i="99"/>
  <c r="AV537" i="99" s="1"/>
  <c r="AZ537" i="99" s="1"/>
  <c r="AN502" i="99"/>
  <c r="AD502" i="99"/>
  <c r="AC502" i="99"/>
  <c r="AB502" i="99"/>
  <c r="AA502" i="99"/>
  <c r="X502" i="99"/>
  <c r="AR502" i="99" s="1"/>
  <c r="W502" i="99"/>
  <c r="AQ502" i="99" s="1"/>
  <c r="V502" i="99"/>
  <c r="AP502" i="99" s="1"/>
  <c r="U502" i="99"/>
  <c r="AO502" i="99" s="1"/>
  <c r="T502" i="99"/>
  <c r="O502" i="99"/>
  <c r="J502" i="99"/>
  <c r="Y502" i="99" s="1"/>
  <c r="AS502" i="99" s="1"/>
  <c r="AZ501" i="99"/>
  <c r="AX501" i="99"/>
  <c r="AV501" i="99"/>
  <c r="AV536" i="99" s="1"/>
  <c r="AZ536" i="99" s="1"/>
  <c r="AO501" i="99"/>
  <c r="AN501" i="99"/>
  <c r="AD501" i="99"/>
  <c r="AC501" i="99"/>
  <c r="AB501" i="99"/>
  <c r="AA501" i="99"/>
  <c r="X501" i="99"/>
  <c r="AR501" i="99" s="1"/>
  <c r="W501" i="99"/>
  <c r="AQ501" i="99" s="1"/>
  <c r="V501" i="99"/>
  <c r="AP501" i="99" s="1"/>
  <c r="U501" i="99"/>
  <c r="T501" i="99"/>
  <c r="O501" i="99"/>
  <c r="J501" i="99"/>
  <c r="AN500" i="99"/>
  <c r="AD500" i="99"/>
  <c r="AC500" i="99"/>
  <c r="AB500" i="99"/>
  <c r="AA500" i="99"/>
  <c r="X500" i="99"/>
  <c r="AR500" i="99" s="1"/>
  <c r="W500" i="99"/>
  <c r="AQ500" i="99" s="1"/>
  <c r="V500" i="99"/>
  <c r="AP500" i="99" s="1"/>
  <c r="U500" i="99"/>
  <c r="AO500" i="99" s="1"/>
  <c r="T500" i="99"/>
  <c r="T564" i="99" s="1"/>
  <c r="O500" i="99"/>
  <c r="J500" i="99"/>
  <c r="AO499" i="99"/>
  <c r="AN499" i="99"/>
  <c r="AD499" i="99"/>
  <c r="AC499" i="99"/>
  <c r="AB499" i="99"/>
  <c r="AA499" i="99"/>
  <c r="X499" i="99"/>
  <c r="AR499" i="99" s="1"/>
  <c r="W499" i="99"/>
  <c r="AQ499" i="99" s="1"/>
  <c r="V499" i="99"/>
  <c r="AP499" i="99" s="1"/>
  <c r="U499" i="99"/>
  <c r="T499" i="99"/>
  <c r="O499" i="99"/>
  <c r="J499" i="99"/>
  <c r="A499" i="99"/>
  <c r="Z499" i="99" s="1"/>
  <c r="AN498" i="99"/>
  <c r="AD498" i="99"/>
  <c r="AC498" i="99"/>
  <c r="AB498" i="99"/>
  <c r="AA498" i="99"/>
  <c r="Z498" i="99"/>
  <c r="X498" i="99"/>
  <c r="AR498" i="99" s="1"/>
  <c r="W498" i="99"/>
  <c r="AQ498" i="99" s="1"/>
  <c r="V498" i="99"/>
  <c r="AP498" i="99" s="1"/>
  <c r="U498" i="99"/>
  <c r="AO498" i="99" s="1"/>
  <c r="T498" i="99"/>
  <c r="O498" i="99"/>
  <c r="J498" i="99"/>
  <c r="Y498" i="99" s="1"/>
  <c r="J488" i="99"/>
  <c r="J487" i="99"/>
  <c r="AZ426" i="99" s="1"/>
  <c r="P486" i="99"/>
  <c r="O486" i="99"/>
  <c r="Q486" i="99" s="1"/>
  <c r="J486" i="99"/>
  <c r="V485" i="99"/>
  <c r="P485" i="99"/>
  <c r="O485" i="99"/>
  <c r="J485" i="99"/>
  <c r="P484" i="99"/>
  <c r="O484" i="99"/>
  <c r="J484" i="99"/>
  <c r="Q484" i="99" s="1"/>
  <c r="AM481" i="99"/>
  <c r="AH481" i="99"/>
  <c r="AH563" i="99" s="1"/>
  <c r="AG481" i="99"/>
  <c r="AF481" i="99"/>
  <c r="AE481" i="99"/>
  <c r="AD481" i="99"/>
  <c r="AC481" i="99"/>
  <c r="AT481" i="99" s="1"/>
  <c r="AB481" i="99"/>
  <c r="AA481" i="99"/>
  <c r="Z481" i="99"/>
  <c r="X481" i="99"/>
  <c r="AR481" i="99" s="1"/>
  <c r="W481" i="99"/>
  <c r="AQ481" i="99" s="1"/>
  <c r="V481" i="99"/>
  <c r="AP481" i="99" s="1"/>
  <c r="U481" i="99"/>
  <c r="T481" i="99"/>
  <c r="O481" i="99"/>
  <c r="J481" i="99"/>
  <c r="AT480" i="99"/>
  <c r="AH480" i="99"/>
  <c r="AG480" i="99"/>
  <c r="AF480" i="99"/>
  <c r="AE480" i="99"/>
  <c r="AD480" i="99"/>
  <c r="AC480" i="99"/>
  <c r="AB480" i="99"/>
  <c r="AA480" i="99"/>
  <c r="Z480" i="99"/>
  <c r="X480" i="99"/>
  <c r="AR480" i="99" s="1"/>
  <c r="W480" i="99"/>
  <c r="AL480" i="99" s="1"/>
  <c r="V480" i="99"/>
  <c r="AK480" i="99" s="1"/>
  <c r="U480" i="99"/>
  <c r="AO480" i="99" s="1"/>
  <c r="T480" i="99"/>
  <c r="O480" i="99"/>
  <c r="J480" i="99"/>
  <c r="AK479" i="99"/>
  <c r="AH479" i="99"/>
  <c r="AG479" i="99"/>
  <c r="AF479" i="99"/>
  <c r="AE479" i="99"/>
  <c r="AD479" i="99"/>
  <c r="AC479" i="99"/>
  <c r="AT479" i="99" s="1"/>
  <c r="AB479" i="99"/>
  <c r="AA479" i="99"/>
  <c r="Z479" i="99"/>
  <c r="X479" i="99"/>
  <c r="AR479" i="99" s="1"/>
  <c r="W479" i="99"/>
  <c r="V479" i="99"/>
  <c r="AP479" i="99" s="1"/>
  <c r="U479" i="99"/>
  <c r="AO479" i="99" s="1"/>
  <c r="T479" i="99"/>
  <c r="Y479" i="99" s="1"/>
  <c r="AS479" i="99" s="1"/>
  <c r="O479" i="99"/>
  <c r="J479" i="99"/>
  <c r="AP475" i="99"/>
  <c r="AK475" i="99"/>
  <c r="AD475" i="99"/>
  <c r="AC475" i="99"/>
  <c r="AT475" i="99" s="1"/>
  <c r="AB475" i="99"/>
  <c r="AA475" i="99"/>
  <c r="Z475" i="99"/>
  <c r="X475" i="99"/>
  <c r="AM475" i="99" s="1"/>
  <c r="W475" i="99"/>
  <c r="AQ475" i="99" s="1"/>
  <c r="V475" i="99"/>
  <c r="U475" i="99"/>
  <c r="AO475" i="99" s="1"/>
  <c r="T475" i="99"/>
  <c r="O475" i="99"/>
  <c r="Y475" i="99" s="1"/>
  <c r="AS475" i="99" s="1"/>
  <c r="J475" i="99"/>
  <c r="AQ474" i="99"/>
  <c r="AO474" i="99"/>
  <c r="AL474" i="99"/>
  <c r="AD474" i="99"/>
  <c r="AC474" i="99"/>
  <c r="AT474" i="99" s="1"/>
  <c r="AB474" i="99"/>
  <c r="AA474" i="99"/>
  <c r="Z474" i="99"/>
  <c r="X474" i="99"/>
  <c r="W474" i="99"/>
  <c r="V474" i="99"/>
  <c r="AP474" i="99" s="1"/>
  <c r="U474" i="99"/>
  <c r="AJ474" i="99" s="1"/>
  <c r="T474" i="99"/>
  <c r="O474" i="99"/>
  <c r="J474" i="99"/>
  <c r="AT473" i="99"/>
  <c r="AQ473" i="99"/>
  <c r="AL473" i="99"/>
  <c r="AD473" i="99"/>
  <c r="AC473" i="99"/>
  <c r="AB473" i="99"/>
  <c r="AA473" i="99"/>
  <c r="Z473" i="99"/>
  <c r="X473" i="99"/>
  <c r="AR473" i="99" s="1"/>
  <c r="V473" i="99"/>
  <c r="AK473" i="99" s="1"/>
  <c r="U473" i="99"/>
  <c r="AO473" i="99" s="1"/>
  <c r="T473" i="99"/>
  <c r="O473" i="99"/>
  <c r="J473" i="99"/>
  <c r="AT472" i="99"/>
  <c r="AJ472" i="99"/>
  <c r="AD472" i="99"/>
  <c r="AC472" i="99"/>
  <c r="AB472" i="99"/>
  <c r="AA472" i="99"/>
  <c r="Z472" i="99"/>
  <c r="X472" i="99"/>
  <c r="AR472" i="99" s="1"/>
  <c r="W472" i="99"/>
  <c r="AQ472" i="99" s="1"/>
  <c r="V472" i="99"/>
  <c r="AK472" i="99" s="1"/>
  <c r="U472" i="99"/>
  <c r="AO472" i="99" s="1"/>
  <c r="T472" i="99"/>
  <c r="O472" i="99"/>
  <c r="J472" i="99"/>
  <c r="AO471" i="99"/>
  <c r="AJ471" i="99"/>
  <c r="AD471" i="99"/>
  <c r="AC471" i="99"/>
  <c r="AT471" i="99" s="1"/>
  <c r="AB471" i="99"/>
  <c r="AA471" i="99"/>
  <c r="Z471" i="99"/>
  <c r="X471" i="99"/>
  <c r="AR471" i="99" s="1"/>
  <c r="W471" i="99"/>
  <c r="V471" i="99"/>
  <c r="AP471" i="99" s="1"/>
  <c r="U471" i="99"/>
  <c r="T471" i="99"/>
  <c r="O471" i="99"/>
  <c r="J471" i="99"/>
  <c r="AD470" i="99"/>
  <c r="AC470" i="99"/>
  <c r="AB470" i="99"/>
  <c r="AA470" i="99"/>
  <c r="X470" i="99"/>
  <c r="AM470" i="99" s="1"/>
  <c r="W470" i="99"/>
  <c r="AQ470" i="99" s="1"/>
  <c r="V470" i="99"/>
  <c r="AP470" i="99" s="1"/>
  <c r="U470" i="99"/>
  <c r="AO470" i="99" s="1"/>
  <c r="T470" i="99"/>
  <c r="O470" i="99"/>
  <c r="Y470" i="99" s="1"/>
  <c r="AS470" i="99" s="1"/>
  <c r="J470" i="99"/>
  <c r="AD469" i="99"/>
  <c r="AC469" i="99"/>
  <c r="AB469" i="99"/>
  <c r="AA469" i="99"/>
  <c r="X469" i="99"/>
  <c r="AR469" i="99" s="1"/>
  <c r="W469" i="99"/>
  <c r="AQ469" i="99" s="1"/>
  <c r="V469" i="99"/>
  <c r="AK469" i="99" s="1"/>
  <c r="U469" i="99"/>
  <c r="AO469" i="99" s="1"/>
  <c r="T469" i="99"/>
  <c r="O469" i="99"/>
  <c r="J469" i="99"/>
  <c r="AD468" i="99"/>
  <c r="AC468" i="99"/>
  <c r="AB468" i="99"/>
  <c r="AA468" i="99"/>
  <c r="X468" i="99"/>
  <c r="AM468" i="99" s="1"/>
  <c r="W468" i="99"/>
  <c r="AQ468" i="99" s="1"/>
  <c r="V468" i="99"/>
  <c r="AP468" i="99" s="1"/>
  <c r="U468" i="99"/>
  <c r="AO468" i="99" s="1"/>
  <c r="T468" i="99"/>
  <c r="O468" i="99"/>
  <c r="J468" i="99"/>
  <c r="Y468" i="99" s="1"/>
  <c r="AS468" i="99" s="1"/>
  <c r="AD467" i="99"/>
  <c r="AC467" i="99"/>
  <c r="AB467" i="99"/>
  <c r="AA467" i="99"/>
  <c r="X467" i="99"/>
  <c r="AR467" i="99" s="1"/>
  <c r="W467" i="99"/>
  <c r="AQ467" i="99" s="1"/>
  <c r="V467" i="99"/>
  <c r="AK467" i="99" s="1"/>
  <c r="U467" i="99"/>
  <c r="AO467" i="99" s="1"/>
  <c r="T467" i="99"/>
  <c r="O467" i="99"/>
  <c r="J467" i="99"/>
  <c r="AD466" i="99"/>
  <c r="AC466" i="99"/>
  <c r="AB466" i="99"/>
  <c r="AA466" i="99"/>
  <c r="X466" i="99"/>
  <c r="W466" i="99"/>
  <c r="AL466" i="99" s="1"/>
  <c r="V466" i="99"/>
  <c r="AP466" i="99" s="1"/>
  <c r="U466" i="99"/>
  <c r="AJ466" i="99" s="1"/>
  <c r="T466" i="99"/>
  <c r="O466" i="99"/>
  <c r="J466" i="99"/>
  <c r="AK465" i="99"/>
  <c r="AD465" i="99"/>
  <c r="AC465" i="99"/>
  <c r="AB465" i="99"/>
  <c r="AA465" i="99"/>
  <c r="X465" i="99"/>
  <c r="AR465" i="99" s="1"/>
  <c r="W465" i="99"/>
  <c r="AL465" i="99" s="1"/>
  <c r="V465" i="99"/>
  <c r="AP465" i="99" s="1"/>
  <c r="U465" i="99"/>
  <c r="AO465" i="99" s="1"/>
  <c r="T465" i="99"/>
  <c r="O465" i="99"/>
  <c r="J465" i="99"/>
  <c r="AY464" i="99"/>
  <c r="AD464" i="99"/>
  <c r="AC464" i="99"/>
  <c r="AB464" i="99"/>
  <c r="AA464" i="99"/>
  <c r="X464" i="99"/>
  <c r="AR464" i="99" s="1"/>
  <c r="W464" i="99"/>
  <c r="AQ464" i="99" s="1"/>
  <c r="V464" i="99"/>
  <c r="AK464" i="99" s="1"/>
  <c r="U464" i="99"/>
  <c r="AO464" i="99" s="1"/>
  <c r="T464" i="99"/>
  <c r="O464" i="99"/>
  <c r="J464" i="99"/>
  <c r="AZ463" i="99"/>
  <c r="AP463" i="99"/>
  <c r="AK463" i="99"/>
  <c r="AD463" i="99"/>
  <c r="AC463" i="99"/>
  <c r="AB463" i="99"/>
  <c r="AA463" i="99"/>
  <c r="X463" i="99"/>
  <c r="AR463" i="99" s="1"/>
  <c r="W463" i="99"/>
  <c r="AQ463" i="99" s="1"/>
  <c r="V463" i="99"/>
  <c r="U463" i="99"/>
  <c r="AJ463" i="99" s="1"/>
  <c r="T463" i="99"/>
  <c r="O463" i="99"/>
  <c r="J463" i="99"/>
  <c r="AZ462" i="99"/>
  <c r="AO462" i="99"/>
  <c r="AD462" i="99"/>
  <c r="AC462" i="99"/>
  <c r="AB462" i="99"/>
  <c r="AA462" i="99"/>
  <c r="X462" i="99"/>
  <c r="AM462" i="99" s="1"/>
  <c r="W462" i="99"/>
  <c r="AQ462" i="99" s="1"/>
  <c r="V462" i="99"/>
  <c r="AP462" i="99" s="1"/>
  <c r="U462" i="99"/>
  <c r="AJ462" i="99" s="1"/>
  <c r="T462" i="99"/>
  <c r="O462" i="99"/>
  <c r="J462" i="99"/>
  <c r="AD461" i="99"/>
  <c r="AC461" i="99"/>
  <c r="AB461" i="99"/>
  <c r="AA461" i="99"/>
  <c r="X461" i="99"/>
  <c r="AR461" i="99" s="1"/>
  <c r="W461" i="99"/>
  <c r="AQ461" i="99" s="1"/>
  <c r="V461" i="99"/>
  <c r="AK461" i="99" s="1"/>
  <c r="U461" i="99"/>
  <c r="AO461" i="99" s="1"/>
  <c r="T461" i="99"/>
  <c r="O461" i="99"/>
  <c r="J461" i="99"/>
  <c r="AD460" i="99"/>
  <c r="AC460" i="99"/>
  <c r="AB460" i="99"/>
  <c r="AA460" i="99"/>
  <c r="X460" i="99"/>
  <c r="AR460" i="99" s="1"/>
  <c r="W460" i="99"/>
  <c r="AQ460" i="99" s="1"/>
  <c r="V460" i="99"/>
  <c r="AK460" i="99" s="1"/>
  <c r="U460" i="99"/>
  <c r="AO460" i="99" s="1"/>
  <c r="T460" i="99"/>
  <c r="O460" i="99"/>
  <c r="J460" i="99"/>
  <c r="AD459" i="99"/>
  <c r="AC459" i="99"/>
  <c r="AB459" i="99"/>
  <c r="AA459" i="99"/>
  <c r="X459" i="99"/>
  <c r="AR459" i="99" s="1"/>
  <c r="W459" i="99"/>
  <c r="AQ459" i="99" s="1"/>
  <c r="V459" i="99"/>
  <c r="AK459" i="99" s="1"/>
  <c r="U459" i="99"/>
  <c r="AO459" i="99" s="1"/>
  <c r="T459" i="99"/>
  <c r="O459" i="99"/>
  <c r="J459" i="99"/>
  <c r="AD458" i="99"/>
  <c r="AC458" i="99"/>
  <c r="AB458" i="99"/>
  <c r="AA458" i="99"/>
  <c r="X458" i="99"/>
  <c r="AR458" i="99" s="1"/>
  <c r="W458" i="99"/>
  <c r="AQ458" i="99" s="1"/>
  <c r="V458" i="99"/>
  <c r="AK458" i="99" s="1"/>
  <c r="U458" i="99"/>
  <c r="AO458" i="99" s="1"/>
  <c r="T458" i="99"/>
  <c r="O458" i="99"/>
  <c r="J458" i="99"/>
  <c r="AD457" i="99"/>
  <c r="AC457" i="99"/>
  <c r="AB457" i="99"/>
  <c r="AA457" i="99"/>
  <c r="X457" i="99"/>
  <c r="AM457" i="99" s="1"/>
  <c r="W457" i="99"/>
  <c r="AQ457" i="99" s="1"/>
  <c r="V457" i="99"/>
  <c r="AP457" i="99" s="1"/>
  <c r="U457" i="99"/>
  <c r="AJ457" i="99" s="1"/>
  <c r="T457" i="99"/>
  <c r="O457" i="99"/>
  <c r="J457" i="99"/>
  <c r="AP456" i="99"/>
  <c r="AD456" i="99"/>
  <c r="AC456" i="99"/>
  <c r="AB456" i="99"/>
  <c r="AA456" i="99"/>
  <c r="X456" i="99"/>
  <c r="AM456" i="99" s="1"/>
  <c r="W456" i="99"/>
  <c r="AQ456" i="99" s="1"/>
  <c r="V456" i="99"/>
  <c r="AK456" i="99" s="1"/>
  <c r="U456" i="99"/>
  <c r="AO456" i="99" s="1"/>
  <c r="T456" i="99"/>
  <c r="Y456" i="99" s="1"/>
  <c r="AS456" i="99" s="1"/>
  <c r="O456" i="99"/>
  <c r="J456" i="99"/>
  <c r="AO455" i="99"/>
  <c r="AD455" i="99"/>
  <c r="AC455" i="99"/>
  <c r="AB455" i="99"/>
  <c r="AA455" i="99"/>
  <c r="X455" i="99"/>
  <c r="AM455" i="99" s="1"/>
  <c r="W455" i="99"/>
  <c r="AQ455" i="99" s="1"/>
  <c r="V455" i="99"/>
  <c r="AP455" i="99" s="1"/>
  <c r="U455" i="99"/>
  <c r="AJ455" i="99" s="1"/>
  <c r="T455" i="99"/>
  <c r="O455" i="99"/>
  <c r="J455" i="99"/>
  <c r="Y455" i="99" s="1"/>
  <c r="AS455" i="99" s="1"/>
  <c r="AD454" i="99"/>
  <c r="AC454" i="99"/>
  <c r="AB454" i="99"/>
  <c r="AA454" i="99"/>
  <c r="X454" i="99"/>
  <c r="AM454" i="99" s="1"/>
  <c r="W454" i="99"/>
  <c r="AQ454" i="99" s="1"/>
  <c r="V454" i="99"/>
  <c r="AK454" i="99" s="1"/>
  <c r="U454" i="99"/>
  <c r="AO454" i="99" s="1"/>
  <c r="T454" i="99"/>
  <c r="O454" i="99"/>
  <c r="J454" i="99"/>
  <c r="Y454" i="99" s="1"/>
  <c r="AS454" i="99" s="1"/>
  <c r="AD453" i="99"/>
  <c r="AC453" i="99"/>
  <c r="AB453" i="99"/>
  <c r="AA453" i="99"/>
  <c r="X453" i="99"/>
  <c r="AR453" i="99" s="1"/>
  <c r="W453" i="99"/>
  <c r="AQ453" i="99" s="1"/>
  <c r="V453" i="99"/>
  <c r="AK453" i="99" s="1"/>
  <c r="U453" i="99"/>
  <c r="AO453" i="99" s="1"/>
  <c r="T453" i="99"/>
  <c r="O453" i="99"/>
  <c r="J453" i="99"/>
  <c r="AP452" i="99"/>
  <c r="AD452" i="99"/>
  <c r="AC452" i="99"/>
  <c r="AB452" i="99"/>
  <c r="AA452" i="99"/>
  <c r="X452" i="99"/>
  <c r="AM452" i="99" s="1"/>
  <c r="W452" i="99"/>
  <c r="AQ452" i="99" s="1"/>
  <c r="V452" i="99"/>
  <c r="AK452" i="99" s="1"/>
  <c r="U452" i="99"/>
  <c r="AO452" i="99" s="1"/>
  <c r="T452" i="99"/>
  <c r="Y452" i="99" s="1"/>
  <c r="AS452" i="99" s="1"/>
  <c r="O452" i="99"/>
  <c r="J452" i="99"/>
  <c r="AD451" i="99"/>
  <c r="AC451" i="99"/>
  <c r="AB451" i="99"/>
  <c r="AA451" i="99"/>
  <c r="X451" i="99"/>
  <c r="AR451" i="99" s="1"/>
  <c r="W451" i="99"/>
  <c r="AQ451" i="99" s="1"/>
  <c r="V451" i="99"/>
  <c r="AK451" i="99" s="1"/>
  <c r="U451" i="99"/>
  <c r="AO451" i="99" s="1"/>
  <c r="T451" i="99"/>
  <c r="O451" i="99"/>
  <c r="J451" i="99"/>
  <c r="AP450" i="99"/>
  <c r="AD450" i="99"/>
  <c r="AC450" i="99"/>
  <c r="AB450" i="99"/>
  <c r="AA450" i="99"/>
  <c r="X450" i="99"/>
  <c r="AM450" i="99" s="1"/>
  <c r="W450" i="99"/>
  <c r="AQ450" i="99" s="1"/>
  <c r="V450" i="99"/>
  <c r="AK450" i="99" s="1"/>
  <c r="U450" i="99"/>
  <c r="AO450" i="99" s="1"/>
  <c r="T450" i="99"/>
  <c r="O450" i="99"/>
  <c r="Y450" i="99" s="1"/>
  <c r="AS450" i="99" s="1"/>
  <c r="J450" i="99"/>
  <c r="AD449" i="99"/>
  <c r="AC449" i="99"/>
  <c r="AB449" i="99"/>
  <c r="AA449" i="99"/>
  <c r="X449" i="99"/>
  <c r="AR449" i="99" s="1"/>
  <c r="W449" i="99"/>
  <c r="AQ449" i="99" s="1"/>
  <c r="V449" i="99"/>
  <c r="AK449" i="99" s="1"/>
  <c r="U449" i="99"/>
  <c r="AO449" i="99" s="1"/>
  <c r="T449" i="99"/>
  <c r="O449" i="99"/>
  <c r="J449" i="99"/>
  <c r="AD448" i="99"/>
  <c r="AC448" i="99"/>
  <c r="AB448" i="99"/>
  <c r="AA448" i="99"/>
  <c r="X448" i="99"/>
  <c r="AM448" i="99" s="1"/>
  <c r="W448" i="99"/>
  <c r="AQ448" i="99" s="1"/>
  <c r="V448" i="99"/>
  <c r="AP448" i="99" s="1"/>
  <c r="U448" i="99"/>
  <c r="AO448" i="99" s="1"/>
  <c r="T448" i="99"/>
  <c r="O448" i="99"/>
  <c r="J448" i="99"/>
  <c r="Y448" i="99" s="1"/>
  <c r="AS448" i="99" s="1"/>
  <c r="AD447" i="99"/>
  <c r="AC447" i="99"/>
  <c r="AB447" i="99"/>
  <c r="AA447" i="99"/>
  <c r="X447" i="99"/>
  <c r="AR447" i="99" s="1"/>
  <c r="W447" i="99"/>
  <c r="AQ447" i="99" s="1"/>
  <c r="V447" i="99"/>
  <c r="AK447" i="99" s="1"/>
  <c r="U447" i="99"/>
  <c r="AO447" i="99" s="1"/>
  <c r="T447" i="99"/>
  <c r="O447" i="99"/>
  <c r="J447" i="99"/>
  <c r="Y447" i="99" s="1"/>
  <c r="AS447" i="99" s="1"/>
  <c r="AD446" i="99"/>
  <c r="AC446" i="99"/>
  <c r="AB446" i="99"/>
  <c r="AA446" i="99"/>
  <c r="X446" i="99"/>
  <c r="AM446" i="99" s="1"/>
  <c r="W446" i="99"/>
  <c r="AQ446" i="99" s="1"/>
  <c r="V446" i="99"/>
  <c r="AK446" i="99" s="1"/>
  <c r="U446" i="99"/>
  <c r="AO446" i="99" s="1"/>
  <c r="T446" i="99"/>
  <c r="O446" i="99"/>
  <c r="J446" i="99"/>
  <c r="Y446" i="99" s="1"/>
  <c r="AS446" i="99" s="1"/>
  <c r="AD445" i="99"/>
  <c r="AC445" i="99"/>
  <c r="AB445" i="99"/>
  <c r="AA445" i="99"/>
  <c r="X445" i="99"/>
  <c r="AR445" i="99" s="1"/>
  <c r="W445" i="99"/>
  <c r="AQ445" i="99" s="1"/>
  <c r="V445" i="99"/>
  <c r="AK445" i="99" s="1"/>
  <c r="U445" i="99"/>
  <c r="AO445" i="99" s="1"/>
  <c r="T445" i="99"/>
  <c r="O445" i="99"/>
  <c r="J445" i="99"/>
  <c r="AP444" i="99"/>
  <c r="AD444" i="99"/>
  <c r="AC444" i="99"/>
  <c r="AB444" i="99"/>
  <c r="AA444" i="99"/>
  <c r="X444" i="99"/>
  <c r="AM444" i="99" s="1"/>
  <c r="W444" i="99"/>
  <c r="AQ444" i="99" s="1"/>
  <c r="V444" i="99"/>
  <c r="AK444" i="99" s="1"/>
  <c r="U444" i="99"/>
  <c r="AO444" i="99" s="1"/>
  <c r="T444" i="99"/>
  <c r="Y444" i="99" s="1"/>
  <c r="AS444" i="99" s="1"/>
  <c r="O444" i="99"/>
  <c r="J444" i="99"/>
  <c r="AD443" i="99"/>
  <c r="AC443" i="99"/>
  <c r="AB443" i="99"/>
  <c r="AA443" i="99"/>
  <c r="X443" i="99"/>
  <c r="AR443" i="99" s="1"/>
  <c r="W443" i="99"/>
  <c r="AQ443" i="99" s="1"/>
  <c r="V443" i="99"/>
  <c r="AK443" i="99" s="1"/>
  <c r="U443" i="99"/>
  <c r="AO443" i="99" s="1"/>
  <c r="T443" i="99"/>
  <c r="O443" i="99"/>
  <c r="J443" i="99"/>
  <c r="AP442" i="99"/>
  <c r="AD442" i="99"/>
  <c r="AC442" i="99"/>
  <c r="AB442" i="99"/>
  <c r="AA442" i="99"/>
  <c r="X442" i="99"/>
  <c r="AM442" i="99" s="1"/>
  <c r="W442" i="99"/>
  <c r="AQ442" i="99" s="1"/>
  <c r="V442" i="99"/>
  <c r="AK442" i="99" s="1"/>
  <c r="U442" i="99"/>
  <c r="AO442" i="99" s="1"/>
  <c r="T442" i="99"/>
  <c r="O442" i="99"/>
  <c r="Y442" i="99" s="1"/>
  <c r="AS442" i="99" s="1"/>
  <c r="J442" i="99"/>
  <c r="AD441" i="99"/>
  <c r="AC441" i="99"/>
  <c r="AB441" i="99"/>
  <c r="AA441" i="99"/>
  <c r="X441" i="99"/>
  <c r="AR441" i="99" s="1"/>
  <c r="W441" i="99"/>
  <c r="AQ441" i="99" s="1"/>
  <c r="V441" i="99"/>
  <c r="U441" i="99"/>
  <c r="AO441" i="99" s="1"/>
  <c r="T441" i="99"/>
  <c r="O441" i="99"/>
  <c r="J441" i="99"/>
  <c r="AD440" i="99"/>
  <c r="AC440" i="99"/>
  <c r="AB440" i="99"/>
  <c r="AA440" i="99"/>
  <c r="X440" i="99"/>
  <c r="AR440" i="99" s="1"/>
  <c r="W440" i="99"/>
  <c r="AQ440" i="99" s="1"/>
  <c r="V440" i="99"/>
  <c r="AP440" i="99" s="1"/>
  <c r="U440" i="99"/>
  <c r="AJ440" i="99" s="1"/>
  <c r="T440" i="99"/>
  <c r="O440" i="99"/>
  <c r="Y440" i="99" s="1"/>
  <c r="AS440" i="99" s="1"/>
  <c r="J440" i="99"/>
  <c r="AD439" i="99"/>
  <c r="AC439" i="99"/>
  <c r="AB439" i="99"/>
  <c r="AA439" i="99"/>
  <c r="X439" i="99"/>
  <c r="AR439" i="99" s="1"/>
  <c r="W439" i="99"/>
  <c r="AQ439" i="99" s="1"/>
  <c r="V439" i="99"/>
  <c r="AK439" i="99" s="1"/>
  <c r="U439" i="99"/>
  <c r="T439" i="99"/>
  <c r="O439" i="99"/>
  <c r="J439" i="99"/>
  <c r="AR438" i="99"/>
  <c r="AD438" i="99"/>
  <c r="AC438" i="99"/>
  <c r="AB438" i="99"/>
  <c r="AA438" i="99"/>
  <c r="X438" i="99"/>
  <c r="AM438" i="99" s="1"/>
  <c r="W438" i="99"/>
  <c r="AQ438" i="99" s="1"/>
  <c r="V438" i="99"/>
  <c r="AP438" i="99" s="1"/>
  <c r="U438" i="99"/>
  <c r="AO438" i="99" s="1"/>
  <c r="T438" i="99"/>
  <c r="O438" i="99"/>
  <c r="Y438" i="99" s="1"/>
  <c r="AS438" i="99" s="1"/>
  <c r="J438" i="99"/>
  <c r="AM437" i="99"/>
  <c r="AD437" i="99"/>
  <c r="AC437" i="99"/>
  <c r="AB437" i="99"/>
  <c r="AA437" i="99"/>
  <c r="X437" i="99"/>
  <c r="AR437" i="99" s="1"/>
  <c r="W437" i="99"/>
  <c r="AQ437" i="99" s="1"/>
  <c r="V437" i="99"/>
  <c r="AP437" i="99" s="1"/>
  <c r="U437" i="99"/>
  <c r="T437" i="99"/>
  <c r="O437" i="99"/>
  <c r="J437" i="99"/>
  <c r="Y437" i="99" s="1"/>
  <c r="AS437" i="99" s="1"/>
  <c r="AP436" i="99"/>
  <c r="AD436" i="99"/>
  <c r="AC436" i="99"/>
  <c r="AB436" i="99"/>
  <c r="AA436" i="99"/>
  <c r="X436" i="99"/>
  <c r="AM436" i="99" s="1"/>
  <c r="W436" i="99"/>
  <c r="AQ436" i="99" s="1"/>
  <c r="V436" i="99"/>
  <c r="AK436" i="99" s="1"/>
  <c r="U436" i="99"/>
  <c r="AO436" i="99" s="1"/>
  <c r="T436" i="99"/>
  <c r="O436" i="99"/>
  <c r="J436" i="99"/>
  <c r="AD435" i="99"/>
  <c r="AC435" i="99"/>
  <c r="AB435" i="99"/>
  <c r="AA435" i="99"/>
  <c r="X435" i="99"/>
  <c r="AR435" i="99" s="1"/>
  <c r="W435" i="99"/>
  <c r="AQ435" i="99" s="1"/>
  <c r="V435" i="99"/>
  <c r="AP435" i="99" s="1"/>
  <c r="U435" i="99"/>
  <c r="AO435" i="99" s="1"/>
  <c r="T435" i="99"/>
  <c r="O435" i="99"/>
  <c r="J435" i="99"/>
  <c r="Y435" i="99" s="1"/>
  <c r="AS435" i="99" s="1"/>
  <c r="AD434" i="99"/>
  <c r="AC434" i="99"/>
  <c r="AB434" i="99"/>
  <c r="AA434" i="99"/>
  <c r="X434" i="99"/>
  <c r="AR434" i="99" s="1"/>
  <c r="W434" i="99"/>
  <c r="AQ434" i="99" s="1"/>
  <c r="V434" i="99"/>
  <c r="U434" i="99"/>
  <c r="AJ434" i="99" s="1"/>
  <c r="T434" i="99"/>
  <c r="O434" i="99"/>
  <c r="J434" i="99"/>
  <c r="AO433" i="99"/>
  <c r="AJ433" i="99"/>
  <c r="AD433" i="99"/>
  <c r="AC433" i="99"/>
  <c r="AB433" i="99"/>
  <c r="AA433" i="99"/>
  <c r="X433" i="99"/>
  <c r="AM433" i="99" s="1"/>
  <c r="W433" i="99"/>
  <c r="AQ433" i="99" s="1"/>
  <c r="V433" i="99"/>
  <c r="AP433" i="99" s="1"/>
  <c r="T433" i="99"/>
  <c r="O433" i="99"/>
  <c r="J433" i="99"/>
  <c r="Y433" i="99" s="1"/>
  <c r="AS433" i="99" s="1"/>
  <c r="AK432" i="99"/>
  <c r="AD432" i="99"/>
  <c r="AC432" i="99"/>
  <c r="AB432" i="99"/>
  <c r="AA432" i="99"/>
  <c r="X432" i="99"/>
  <c r="AM432" i="99" s="1"/>
  <c r="W432" i="99"/>
  <c r="AQ432" i="99" s="1"/>
  <c r="V432" i="99"/>
  <c r="AP432" i="99" s="1"/>
  <c r="U432" i="99"/>
  <c r="AO432" i="99" s="1"/>
  <c r="T432" i="99"/>
  <c r="O432" i="99"/>
  <c r="J432" i="99"/>
  <c r="AN431" i="99"/>
  <c r="AD431" i="99"/>
  <c r="AC431" i="99"/>
  <c r="AB431" i="99"/>
  <c r="AA431" i="99"/>
  <c r="X431" i="99"/>
  <c r="AR431" i="99" s="1"/>
  <c r="W431" i="99"/>
  <c r="AQ431" i="99" s="1"/>
  <c r="V431" i="99"/>
  <c r="AP431" i="99" s="1"/>
  <c r="U431" i="99"/>
  <c r="AO431" i="99" s="1"/>
  <c r="T431" i="99"/>
  <c r="O431" i="99"/>
  <c r="J431" i="99"/>
  <c r="AR430" i="99"/>
  <c r="AN430" i="99"/>
  <c r="AD430" i="99"/>
  <c r="AC430" i="99"/>
  <c r="AB430" i="99"/>
  <c r="AA430" i="99"/>
  <c r="X430" i="99"/>
  <c r="W430" i="99"/>
  <c r="AQ430" i="99" s="1"/>
  <c r="V430" i="99"/>
  <c r="AP430" i="99" s="1"/>
  <c r="U430" i="99"/>
  <c r="AO430" i="99" s="1"/>
  <c r="T430" i="99"/>
  <c r="O430" i="99"/>
  <c r="J430" i="99"/>
  <c r="Y430" i="99" s="1"/>
  <c r="AS430" i="99" s="1"/>
  <c r="AN429" i="99"/>
  <c r="AD429" i="99"/>
  <c r="AC429" i="99"/>
  <c r="AB429" i="99"/>
  <c r="AA429" i="99"/>
  <c r="X429" i="99"/>
  <c r="AR429" i="99" s="1"/>
  <c r="W429" i="99"/>
  <c r="AQ429" i="99" s="1"/>
  <c r="V429" i="99"/>
  <c r="AP429" i="99" s="1"/>
  <c r="U429" i="99"/>
  <c r="AO429" i="99" s="1"/>
  <c r="T429" i="99"/>
  <c r="O429" i="99"/>
  <c r="J429" i="99"/>
  <c r="AN428" i="99"/>
  <c r="AD428" i="99"/>
  <c r="AC428" i="99"/>
  <c r="AB428" i="99"/>
  <c r="AA428" i="99"/>
  <c r="X428" i="99"/>
  <c r="AR428" i="99" s="1"/>
  <c r="W428" i="99"/>
  <c r="AQ428" i="99" s="1"/>
  <c r="V428" i="99"/>
  <c r="AP428" i="99" s="1"/>
  <c r="U428" i="99"/>
  <c r="AO428" i="99" s="1"/>
  <c r="T428" i="99"/>
  <c r="O428" i="99"/>
  <c r="J428" i="99"/>
  <c r="Y428" i="99" s="1"/>
  <c r="AS428" i="99" s="1"/>
  <c r="AZ427" i="99"/>
  <c r="AU427" i="99"/>
  <c r="AN427" i="99"/>
  <c r="AD427" i="99"/>
  <c r="AC427" i="99"/>
  <c r="AB427" i="99"/>
  <c r="AA427" i="99"/>
  <c r="X427" i="99"/>
  <c r="AR427" i="99" s="1"/>
  <c r="W427" i="99"/>
  <c r="AQ427" i="99" s="1"/>
  <c r="V427" i="99"/>
  <c r="AP427" i="99" s="1"/>
  <c r="U427" i="99"/>
  <c r="AO427" i="99" s="1"/>
  <c r="T427" i="99"/>
  <c r="O427" i="99"/>
  <c r="J427" i="99"/>
  <c r="Y427" i="99" s="1"/>
  <c r="AS427" i="99" s="1"/>
  <c r="AU426" i="99"/>
  <c r="AN426" i="99"/>
  <c r="AD426" i="99"/>
  <c r="AC426" i="99"/>
  <c r="AB426" i="99"/>
  <c r="AA426" i="99"/>
  <c r="X426" i="99"/>
  <c r="AR426" i="99" s="1"/>
  <c r="W426" i="99"/>
  <c r="AQ426" i="99" s="1"/>
  <c r="V426" i="99"/>
  <c r="AP426" i="99" s="1"/>
  <c r="U426" i="99"/>
  <c r="AO426" i="99" s="1"/>
  <c r="T426" i="99"/>
  <c r="O426" i="99"/>
  <c r="J426" i="99"/>
  <c r="AV425" i="99"/>
  <c r="AZ425" i="99" s="1"/>
  <c r="AO425" i="99"/>
  <c r="AN425" i="99"/>
  <c r="AD425" i="99"/>
  <c r="AC425" i="99"/>
  <c r="AB425" i="99"/>
  <c r="AA425" i="99"/>
  <c r="X425" i="99"/>
  <c r="AR425" i="99" s="1"/>
  <c r="W425" i="99"/>
  <c r="AQ425" i="99" s="1"/>
  <c r="V425" i="99"/>
  <c r="AP425" i="99" s="1"/>
  <c r="U425" i="99"/>
  <c r="T425" i="99"/>
  <c r="O425" i="99"/>
  <c r="J425" i="99"/>
  <c r="Y425" i="99" s="1"/>
  <c r="AS425" i="99" s="1"/>
  <c r="AV424" i="99"/>
  <c r="AZ424" i="99" s="1"/>
  <c r="AN424" i="99"/>
  <c r="AD424" i="99"/>
  <c r="AC424" i="99"/>
  <c r="AB424" i="99"/>
  <c r="AA424" i="99"/>
  <c r="X424" i="99"/>
  <c r="AR424" i="99" s="1"/>
  <c r="W424" i="99"/>
  <c r="AQ424" i="99" s="1"/>
  <c r="V424" i="99"/>
  <c r="AP424" i="99" s="1"/>
  <c r="U424" i="99"/>
  <c r="AO424" i="99" s="1"/>
  <c r="T424" i="99"/>
  <c r="O424" i="99"/>
  <c r="J424" i="99"/>
  <c r="Y424" i="99" s="1"/>
  <c r="AS424" i="99" s="1"/>
  <c r="AX423" i="99"/>
  <c r="AV423" i="99"/>
  <c r="AV458" i="99" s="1"/>
  <c r="AZ458" i="99" s="1"/>
  <c r="AR423" i="99"/>
  <c r="AN423" i="99"/>
  <c r="AD423" i="99"/>
  <c r="AC423" i="99"/>
  <c r="AB423" i="99"/>
  <c r="AA423" i="99"/>
  <c r="X423" i="99"/>
  <c r="W423" i="99"/>
  <c r="AQ423" i="99" s="1"/>
  <c r="V423" i="99"/>
  <c r="AP423" i="99" s="1"/>
  <c r="U423" i="99"/>
  <c r="AO423" i="99" s="1"/>
  <c r="T423" i="99"/>
  <c r="O423" i="99"/>
  <c r="J423" i="99"/>
  <c r="AP422" i="99"/>
  <c r="AN422" i="99"/>
  <c r="AD422" i="99"/>
  <c r="AC422" i="99"/>
  <c r="AB422" i="99"/>
  <c r="AA422" i="99"/>
  <c r="X422" i="99"/>
  <c r="AR422" i="99" s="1"/>
  <c r="W422" i="99"/>
  <c r="AQ422" i="99" s="1"/>
  <c r="U422" i="99"/>
  <c r="AO422" i="99" s="1"/>
  <c r="AT422" i="99" s="1"/>
  <c r="T422" i="99"/>
  <c r="O422" i="99"/>
  <c r="J422" i="99"/>
  <c r="AV421" i="99"/>
  <c r="AV456" i="99" s="1"/>
  <c r="AZ456" i="99" s="1"/>
  <c r="AN421" i="99"/>
  <c r="AD421" i="99"/>
  <c r="AC421" i="99"/>
  <c r="AB421" i="99"/>
  <c r="AA421" i="99"/>
  <c r="X421" i="99"/>
  <c r="AR421" i="99" s="1"/>
  <c r="W421" i="99"/>
  <c r="AQ421" i="99" s="1"/>
  <c r="V421" i="99"/>
  <c r="AP421" i="99" s="1"/>
  <c r="U421" i="99"/>
  <c r="AO421" i="99" s="1"/>
  <c r="T421" i="99"/>
  <c r="O421" i="99"/>
  <c r="Y421" i="99" s="1"/>
  <c r="AS421" i="99" s="1"/>
  <c r="J421" i="99"/>
  <c r="AV420" i="99"/>
  <c r="AV455" i="99" s="1"/>
  <c r="AZ455" i="99" s="1"/>
  <c r="AQ420" i="99"/>
  <c r="AN420" i="99"/>
  <c r="AD420" i="99"/>
  <c r="AC420" i="99"/>
  <c r="AB420" i="99"/>
  <c r="AA420" i="99"/>
  <c r="X420" i="99"/>
  <c r="AR420" i="99" s="1"/>
  <c r="W420" i="99"/>
  <c r="V420" i="99"/>
  <c r="AP420" i="99" s="1"/>
  <c r="U420" i="99"/>
  <c r="AO420" i="99" s="1"/>
  <c r="T420" i="99"/>
  <c r="O420" i="99"/>
  <c r="J420" i="99"/>
  <c r="AZ419" i="99"/>
  <c r="AX419" i="99"/>
  <c r="AV419" i="99"/>
  <c r="AV454" i="99" s="1"/>
  <c r="AZ454" i="99" s="1"/>
  <c r="AN419" i="99"/>
  <c r="AD419" i="99"/>
  <c r="AC419" i="99"/>
  <c r="AB419" i="99"/>
  <c r="AA419" i="99"/>
  <c r="X419" i="99"/>
  <c r="AR419" i="99" s="1"/>
  <c r="W419" i="99"/>
  <c r="AQ419" i="99" s="1"/>
  <c r="V419" i="99"/>
  <c r="AP419" i="99" s="1"/>
  <c r="U419" i="99"/>
  <c r="AO419" i="99" s="1"/>
  <c r="T419" i="99"/>
  <c r="O419" i="99"/>
  <c r="J419" i="99"/>
  <c r="Y419" i="99" s="1"/>
  <c r="AS419" i="99" s="1"/>
  <c r="AN418" i="99"/>
  <c r="AD418" i="99"/>
  <c r="AC418" i="99"/>
  <c r="AB418" i="99"/>
  <c r="AA418" i="99"/>
  <c r="X418" i="99"/>
  <c r="AR418" i="99" s="1"/>
  <c r="W418" i="99"/>
  <c r="AQ418" i="99" s="1"/>
  <c r="V418" i="99"/>
  <c r="AP418" i="99" s="1"/>
  <c r="U418" i="99"/>
  <c r="AO418" i="99" s="1"/>
  <c r="T418" i="99"/>
  <c r="O418" i="99"/>
  <c r="J418" i="99"/>
  <c r="Y418" i="99" s="1"/>
  <c r="AS418" i="99" s="1"/>
  <c r="AN417" i="99"/>
  <c r="AD417" i="99"/>
  <c r="AC417" i="99"/>
  <c r="AB417" i="99"/>
  <c r="AA417" i="99"/>
  <c r="X417" i="99"/>
  <c r="AR417" i="99" s="1"/>
  <c r="W417" i="99"/>
  <c r="AQ417" i="99" s="1"/>
  <c r="V417" i="99"/>
  <c r="AP417" i="99" s="1"/>
  <c r="U417" i="99"/>
  <c r="AO417" i="99" s="1"/>
  <c r="T417" i="99"/>
  <c r="O417" i="99"/>
  <c r="J417" i="99"/>
  <c r="A417" i="99"/>
  <c r="A418" i="99" s="1"/>
  <c r="AN416" i="99"/>
  <c r="AD416" i="99"/>
  <c r="AC416" i="99"/>
  <c r="AB416" i="99"/>
  <c r="AA416" i="99"/>
  <c r="Z416" i="99"/>
  <c r="X416" i="99"/>
  <c r="AR416" i="99" s="1"/>
  <c r="W416" i="99"/>
  <c r="AQ416" i="99" s="1"/>
  <c r="V416" i="99"/>
  <c r="AP416" i="99" s="1"/>
  <c r="U416" i="99"/>
  <c r="AO416" i="99" s="1"/>
  <c r="T416" i="99"/>
  <c r="T482" i="99" s="1"/>
  <c r="O416" i="99"/>
  <c r="J416" i="99"/>
  <c r="J406" i="99"/>
  <c r="J405" i="99"/>
  <c r="P404" i="99"/>
  <c r="O404" i="99"/>
  <c r="J404" i="99"/>
  <c r="V403" i="99"/>
  <c r="P403" i="99"/>
  <c r="O403" i="99"/>
  <c r="J403" i="99"/>
  <c r="Q403" i="99" s="1"/>
  <c r="Q402" i="99"/>
  <c r="P402" i="99"/>
  <c r="O402" i="99"/>
  <c r="J402" i="99"/>
  <c r="K401" i="99"/>
  <c r="AT396" i="99"/>
  <c r="AJ396" i="99"/>
  <c r="AH396" i="99"/>
  <c r="AG396" i="99"/>
  <c r="AF396" i="99"/>
  <c r="AE396" i="99"/>
  <c r="AD396" i="99"/>
  <c r="AC396" i="99"/>
  <c r="AB396" i="99"/>
  <c r="AA396" i="99"/>
  <c r="X396" i="99"/>
  <c r="AM396" i="99" s="1"/>
  <c r="W396" i="99"/>
  <c r="AQ396" i="99" s="1"/>
  <c r="V396" i="99"/>
  <c r="AP396" i="99" s="1"/>
  <c r="U396" i="99"/>
  <c r="AO396" i="99" s="1"/>
  <c r="T396" i="99"/>
  <c r="O396" i="99"/>
  <c r="J396" i="99"/>
  <c r="Y396" i="99" s="1"/>
  <c r="AS396" i="99" s="1"/>
  <c r="A396" i="99"/>
  <c r="Z396" i="99" s="1"/>
  <c r="AJ395" i="99"/>
  <c r="AH395" i="99"/>
  <c r="AG395" i="99"/>
  <c r="AF395" i="99"/>
  <c r="AE395" i="99"/>
  <c r="AD395" i="99"/>
  <c r="AC395" i="99"/>
  <c r="AT395" i="99" s="1"/>
  <c r="AB395" i="99"/>
  <c r="AA395" i="99"/>
  <c r="X395" i="99"/>
  <c r="AR395" i="99" s="1"/>
  <c r="W395" i="99"/>
  <c r="AQ395" i="99" s="1"/>
  <c r="V395" i="99"/>
  <c r="AK395" i="99" s="1"/>
  <c r="U395" i="99"/>
  <c r="AO395" i="99" s="1"/>
  <c r="T395" i="99"/>
  <c r="O395" i="99"/>
  <c r="J395" i="99"/>
  <c r="A395" i="99"/>
  <c r="Z395" i="99" s="1"/>
  <c r="AR394" i="99"/>
  <c r="AJ394" i="99"/>
  <c r="AH394" i="99"/>
  <c r="AH473" i="99" s="1"/>
  <c r="AG394" i="99"/>
  <c r="AF394" i="99"/>
  <c r="AE394" i="99"/>
  <c r="AD394" i="99"/>
  <c r="AC394" i="99"/>
  <c r="AT394" i="99" s="1"/>
  <c r="AB394" i="99"/>
  <c r="AA394" i="99"/>
  <c r="X394" i="99"/>
  <c r="AM394" i="99" s="1"/>
  <c r="W394" i="99"/>
  <c r="AQ394" i="99" s="1"/>
  <c r="V394" i="99"/>
  <c r="AK394" i="99" s="1"/>
  <c r="U394" i="99"/>
  <c r="AO394" i="99" s="1"/>
  <c r="T394" i="99"/>
  <c r="O394" i="99"/>
  <c r="J394" i="99"/>
  <c r="Y394" i="99" s="1"/>
  <c r="AS394" i="99" s="1"/>
  <c r="A394" i="99"/>
  <c r="Z394" i="99" s="1"/>
  <c r="AJ393" i="99"/>
  <c r="AD393" i="99"/>
  <c r="AC393" i="99"/>
  <c r="AT393" i="99" s="1"/>
  <c r="AB393" i="99"/>
  <c r="AA393" i="99"/>
  <c r="X393" i="99"/>
  <c r="AR393" i="99" s="1"/>
  <c r="W393" i="99"/>
  <c r="AQ393" i="99" s="1"/>
  <c r="V393" i="99"/>
  <c r="AK393" i="99" s="1"/>
  <c r="U393" i="99"/>
  <c r="AO393" i="99" s="1"/>
  <c r="T393" i="99"/>
  <c r="O393" i="99"/>
  <c r="J393" i="99"/>
  <c r="A393" i="99"/>
  <c r="Z393" i="99" s="1"/>
  <c r="AL392" i="99"/>
  <c r="AD392" i="99"/>
  <c r="AC392" i="99"/>
  <c r="AT392" i="99" s="1"/>
  <c r="AB392" i="99"/>
  <c r="AA392" i="99"/>
  <c r="X392" i="99"/>
  <c r="AM392" i="99" s="1"/>
  <c r="W392" i="99"/>
  <c r="AQ392" i="99" s="1"/>
  <c r="V392" i="99"/>
  <c r="AP392" i="99" s="1"/>
  <c r="U392" i="99"/>
  <c r="AO392" i="99" s="1"/>
  <c r="T392" i="99"/>
  <c r="O392" i="99"/>
  <c r="J392" i="99"/>
  <c r="A392" i="99"/>
  <c r="Z392" i="99" s="1"/>
  <c r="AQ391" i="99"/>
  <c r="AL391" i="99"/>
  <c r="AD391" i="99"/>
  <c r="AC391" i="99"/>
  <c r="AT391" i="99" s="1"/>
  <c r="AB391" i="99"/>
  <c r="AA391" i="99"/>
  <c r="Z391" i="99"/>
  <c r="X391" i="99"/>
  <c r="AR391" i="99" s="1"/>
  <c r="V391" i="99"/>
  <c r="AK391" i="99" s="1"/>
  <c r="U391" i="99"/>
  <c r="AO391" i="99" s="1"/>
  <c r="T391" i="99"/>
  <c r="O391" i="99"/>
  <c r="J391" i="99"/>
  <c r="A391" i="99"/>
  <c r="AK390" i="99"/>
  <c r="AD390" i="99"/>
  <c r="AC390" i="99"/>
  <c r="AT390" i="99" s="1"/>
  <c r="AB390" i="99"/>
  <c r="AA390" i="99"/>
  <c r="X390" i="99"/>
  <c r="AR390" i="99" s="1"/>
  <c r="W390" i="99"/>
  <c r="AL390" i="99" s="1"/>
  <c r="V390" i="99"/>
  <c r="AP390" i="99" s="1"/>
  <c r="U390" i="99"/>
  <c r="AO390" i="99" s="1"/>
  <c r="T390" i="99"/>
  <c r="O390" i="99"/>
  <c r="J390" i="99"/>
  <c r="A390" i="99"/>
  <c r="Z390" i="99" s="1"/>
  <c r="AP389" i="99"/>
  <c r="AD389" i="99"/>
  <c r="AC389" i="99"/>
  <c r="AT389" i="99" s="1"/>
  <c r="AB389" i="99"/>
  <c r="AA389" i="99"/>
  <c r="X389" i="99"/>
  <c r="AR389" i="99" s="1"/>
  <c r="W389" i="99"/>
  <c r="AQ389" i="99" s="1"/>
  <c r="V389" i="99"/>
  <c r="AK389" i="99" s="1"/>
  <c r="U389" i="99"/>
  <c r="AJ389" i="99" s="1"/>
  <c r="T389" i="99"/>
  <c r="Y389" i="99" s="1"/>
  <c r="AS389" i="99" s="1"/>
  <c r="O389" i="99"/>
  <c r="J389" i="99"/>
  <c r="A389" i="99"/>
  <c r="Z389" i="99" s="1"/>
  <c r="AO388" i="99"/>
  <c r="AD388" i="99"/>
  <c r="AC388" i="99"/>
  <c r="AT388" i="99" s="1"/>
  <c r="AB388" i="99"/>
  <c r="AA388" i="99"/>
  <c r="X388" i="99"/>
  <c r="AR388" i="99" s="1"/>
  <c r="W388" i="99"/>
  <c r="AL388" i="99" s="1"/>
  <c r="V388" i="99"/>
  <c r="AP388" i="99" s="1"/>
  <c r="U388" i="99"/>
  <c r="AJ388" i="99" s="1"/>
  <c r="T388" i="99"/>
  <c r="O388" i="99"/>
  <c r="Y388" i="99" s="1"/>
  <c r="AS388" i="99" s="1"/>
  <c r="J388" i="99"/>
  <c r="A388" i="99"/>
  <c r="Z388" i="99" s="1"/>
  <c r="AO387" i="99"/>
  <c r="AD387" i="99"/>
  <c r="AC387" i="99"/>
  <c r="AB387" i="99"/>
  <c r="AA387" i="99"/>
  <c r="X387" i="99"/>
  <c r="AR387" i="99" s="1"/>
  <c r="W387" i="99"/>
  <c r="AL387" i="99" s="1"/>
  <c r="V387" i="99"/>
  <c r="AP387" i="99" s="1"/>
  <c r="U387" i="99"/>
  <c r="AJ387" i="99" s="1"/>
  <c r="T387" i="99"/>
  <c r="O387" i="99"/>
  <c r="J387" i="99"/>
  <c r="AD386" i="99"/>
  <c r="AC386" i="99"/>
  <c r="AB386" i="99"/>
  <c r="AA386" i="99"/>
  <c r="X386" i="99"/>
  <c r="AR386" i="99" s="1"/>
  <c r="W386" i="99"/>
  <c r="AL386" i="99" s="1"/>
  <c r="V386" i="99"/>
  <c r="AP386" i="99" s="1"/>
  <c r="U386" i="99"/>
  <c r="AO386" i="99" s="1"/>
  <c r="T386" i="99"/>
  <c r="Y386" i="99" s="1"/>
  <c r="AS386" i="99" s="1"/>
  <c r="O386" i="99"/>
  <c r="J386" i="99"/>
  <c r="AM385" i="99"/>
  <c r="AD385" i="99"/>
  <c r="AC385" i="99"/>
  <c r="AB385" i="99"/>
  <c r="AA385" i="99"/>
  <c r="X385" i="99"/>
  <c r="AR385" i="99" s="1"/>
  <c r="W385" i="99"/>
  <c r="AQ385" i="99" s="1"/>
  <c r="V385" i="99"/>
  <c r="AP385" i="99" s="1"/>
  <c r="U385" i="99"/>
  <c r="AJ385" i="99" s="1"/>
  <c r="T385" i="99"/>
  <c r="O385" i="99"/>
  <c r="Y385" i="99" s="1"/>
  <c r="AS385" i="99" s="1"/>
  <c r="J385" i="99"/>
  <c r="AD384" i="99"/>
  <c r="AC384" i="99"/>
  <c r="AB384" i="99"/>
  <c r="AA384" i="99"/>
  <c r="X384" i="99"/>
  <c r="AM384" i="99" s="1"/>
  <c r="W384" i="99"/>
  <c r="AQ384" i="99" s="1"/>
  <c r="V384" i="99"/>
  <c r="AK384" i="99" s="1"/>
  <c r="U384" i="99"/>
  <c r="AO384" i="99" s="1"/>
  <c r="T384" i="99"/>
  <c r="O384" i="99"/>
  <c r="J384" i="99"/>
  <c r="Y384" i="99" s="1"/>
  <c r="AS384" i="99" s="1"/>
  <c r="AD383" i="99"/>
  <c r="AC383" i="99"/>
  <c r="AB383" i="99"/>
  <c r="AA383" i="99"/>
  <c r="X383" i="99"/>
  <c r="AR383" i="99" s="1"/>
  <c r="W383" i="99"/>
  <c r="AQ383" i="99" s="1"/>
  <c r="V383" i="99"/>
  <c r="AK383" i="99" s="1"/>
  <c r="U383" i="99"/>
  <c r="AO383" i="99" s="1"/>
  <c r="T383" i="99"/>
  <c r="O383" i="99"/>
  <c r="J383" i="99"/>
  <c r="Y383" i="99" s="1"/>
  <c r="AS383" i="99" s="1"/>
  <c r="AY382" i="99"/>
  <c r="AM382" i="99"/>
  <c r="AL382" i="99"/>
  <c r="AD382" i="99"/>
  <c r="AC382" i="99"/>
  <c r="AB382" i="99"/>
  <c r="AA382" i="99"/>
  <c r="X382" i="99"/>
  <c r="AR382" i="99" s="1"/>
  <c r="W382" i="99"/>
  <c r="AQ382" i="99" s="1"/>
  <c r="V382" i="99"/>
  <c r="AP382" i="99" s="1"/>
  <c r="U382" i="99"/>
  <c r="AJ382" i="99" s="1"/>
  <c r="T382" i="99"/>
  <c r="O382" i="99"/>
  <c r="J382" i="99"/>
  <c r="Y382" i="99" s="1"/>
  <c r="AS382" i="99" s="1"/>
  <c r="AZ381" i="99"/>
  <c r="AD381" i="99"/>
  <c r="AC381" i="99"/>
  <c r="AB381" i="99"/>
  <c r="AA381" i="99"/>
  <c r="X381" i="99"/>
  <c r="AM381" i="99" s="1"/>
  <c r="W381" i="99"/>
  <c r="AQ381" i="99" s="1"/>
  <c r="V381" i="99"/>
  <c r="AK381" i="99" s="1"/>
  <c r="U381" i="99"/>
  <c r="AO381" i="99" s="1"/>
  <c r="T381" i="99"/>
  <c r="O381" i="99"/>
  <c r="J381" i="99"/>
  <c r="Y381" i="99" s="1"/>
  <c r="AS381" i="99" s="1"/>
  <c r="AZ380" i="99"/>
  <c r="AD380" i="99"/>
  <c r="AC380" i="99"/>
  <c r="AB380" i="99"/>
  <c r="AA380" i="99"/>
  <c r="X380" i="99"/>
  <c r="AR380" i="99" s="1"/>
  <c r="W380" i="99"/>
  <c r="AL380" i="99" s="1"/>
  <c r="V380" i="99"/>
  <c r="AP380" i="99" s="1"/>
  <c r="U380" i="99"/>
  <c r="AO380" i="99" s="1"/>
  <c r="T380" i="99"/>
  <c r="O380" i="99"/>
  <c r="J380" i="99"/>
  <c r="Y380" i="99" s="1"/>
  <c r="AS380" i="99" s="1"/>
  <c r="AM379" i="99"/>
  <c r="AD379" i="99"/>
  <c r="AC379" i="99"/>
  <c r="AB379" i="99"/>
  <c r="AA379" i="99"/>
  <c r="X379" i="99"/>
  <c r="AR379" i="99" s="1"/>
  <c r="W379" i="99"/>
  <c r="AQ379" i="99" s="1"/>
  <c r="V379" i="99"/>
  <c r="AP379" i="99" s="1"/>
  <c r="U379" i="99"/>
  <c r="AJ379" i="99" s="1"/>
  <c r="T379" i="99"/>
  <c r="O379" i="99"/>
  <c r="J379" i="99"/>
  <c r="AQ378" i="99"/>
  <c r="AL378" i="99"/>
  <c r="AD378" i="99"/>
  <c r="AC378" i="99"/>
  <c r="AB378" i="99"/>
  <c r="AA378" i="99"/>
  <c r="X378" i="99"/>
  <c r="AR378" i="99" s="1"/>
  <c r="W378" i="99"/>
  <c r="V378" i="99"/>
  <c r="AP378" i="99" s="1"/>
  <c r="U378" i="99"/>
  <c r="AJ378" i="99" s="1"/>
  <c r="T378" i="99"/>
  <c r="O378" i="99"/>
  <c r="J378" i="99"/>
  <c r="AP377" i="99"/>
  <c r="AD377" i="99"/>
  <c r="AC377" i="99"/>
  <c r="AB377" i="99"/>
  <c r="AA377" i="99"/>
  <c r="Y377" i="99"/>
  <c r="AS377" i="99" s="1"/>
  <c r="X377" i="99"/>
  <c r="AR377" i="99" s="1"/>
  <c r="W377" i="99"/>
  <c r="AQ377" i="99" s="1"/>
  <c r="V377" i="99"/>
  <c r="AK377" i="99" s="1"/>
  <c r="U377" i="99"/>
  <c r="AJ377" i="99" s="1"/>
  <c r="T377" i="99"/>
  <c r="O377" i="99"/>
  <c r="J377" i="99"/>
  <c r="AQ376" i="99"/>
  <c r="AL376" i="99"/>
  <c r="AD376" i="99"/>
  <c r="AC376" i="99"/>
  <c r="AB376" i="99"/>
  <c r="AA376" i="99"/>
  <c r="X376" i="99"/>
  <c r="AR376" i="99" s="1"/>
  <c r="W376" i="99"/>
  <c r="V376" i="99"/>
  <c r="AP376" i="99" s="1"/>
  <c r="U376" i="99"/>
  <c r="AJ376" i="99" s="1"/>
  <c r="T376" i="99"/>
  <c r="O376" i="99"/>
  <c r="J376" i="99"/>
  <c r="AD375" i="99"/>
  <c r="AC375" i="99"/>
  <c r="AB375" i="99"/>
  <c r="AA375" i="99"/>
  <c r="X375" i="99"/>
  <c r="AR375" i="99" s="1"/>
  <c r="W375" i="99"/>
  <c r="AL375" i="99" s="1"/>
  <c r="V375" i="99"/>
  <c r="AP375" i="99" s="1"/>
  <c r="U375" i="99"/>
  <c r="AO375" i="99" s="1"/>
  <c r="T375" i="99"/>
  <c r="O375" i="99"/>
  <c r="J375" i="99"/>
  <c r="Y375" i="99" s="1"/>
  <c r="AS375" i="99" s="1"/>
  <c r="AD374" i="99"/>
  <c r="AC374" i="99"/>
  <c r="AB374" i="99"/>
  <c r="AA374" i="99"/>
  <c r="X374" i="99"/>
  <c r="AR374" i="99" s="1"/>
  <c r="W374" i="99"/>
  <c r="AL374" i="99" s="1"/>
  <c r="V374" i="99"/>
  <c r="AP374" i="99" s="1"/>
  <c r="U374" i="99"/>
  <c r="AJ374" i="99" s="1"/>
  <c r="T374" i="99"/>
  <c r="O374" i="99"/>
  <c r="J374" i="99"/>
  <c r="AK373" i="99"/>
  <c r="AD373" i="99"/>
  <c r="AC373" i="99"/>
  <c r="AB373" i="99"/>
  <c r="AA373" i="99"/>
  <c r="X373" i="99"/>
  <c r="AR373" i="99" s="1"/>
  <c r="W373" i="99"/>
  <c r="AL373" i="99" s="1"/>
  <c r="V373" i="99"/>
  <c r="AP373" i="99" s="1"/>
  <c r="U373" i="99"/>
  <c r="AO373" i="99" s="1"/>
  <c r="T373" i="99"/>
  <c r="O373" i="99"/>
  <c r="J373" i="99"/>
  <c r="AO372" i="99"/>
  <c r="AD372" i="99"/>
  <c r="AC372" i="99"/>
  <c r="AB372" i="99"/>
  <c r="AA372" i="99"/>
  <c r="X372" i="99"/>
  <c r="AR372" i="99" s="1"/>
  <c r="W372" i="99"/>
  <c r="AL372" i="99" s="1"/>
  <c r="V372" i="99"/>
  <c r="AP372" i="99" s="1"/>
  <c r="U372" i="99"/>
  <c r="AJ372" i="99" s="1"/>
  <c r="T372" i="99"/>
  <c r="O372" i="99"/>
  <c r="Y372" i="99" s="1"/>
  <c r="AS372" i="99" s="1"/>
  <c r="J372" i="99"/>
  <c r="AM371" i="99"/>
  <c r="AL371" i="99"/>
  <c r="AD371" i="99"/>
  <c r="AC371" i="99"/>
  <c r="AB371" i="99"/>
  <c r="AA371" i="99"/>
  <c r="X371" i="99"/>
  <c r="AR371" i="99" s="1"/>
  <c r="W371" i="99"/>
  <c r="AQ371" i="99" s="1"/>
  <c r="V371" i="99"/>
  <c r="AP371" i="99" s="1"/>
  <c r="U371" i="99"/>
  <c r="AJ371" i="99" s="1"/>
  <c r="T371" i="99"/>
  <c r="O371" i="99"/>
  <c r="J371" i="99"/>
  <c r="Y371" i="99" s="1"/>
  <c r="AS371" i="99" s="1"/>
  <c r="AD370" i="99"/>
  <c r="AC370" i="99"/>
  <c r="AB370" i="99"/>
  <c r="AA370" i="99"/>
  <c r="X370" i="99"/>
  <c r="AR370" i="99" s="1"/>
  <c r="W370" i="99"/>
  <c r="AL370" i="99" s="1"/>
  <c r="V370" i="99"/>
  <c r="AP370" i="99" s="1"/>
  <c r="U370" i="99"/>
  <c r="AO370" i="99" s="1"/>
  <c r="T370" i="99"/>
  <c r="O370" i="99"/>
  <c r="J370" i="99"/>
  <c r="Y370" i="99" s="1"/>
  <c r="AS370" i="99" s="1"/>
  <c r="AK369" i="99"/>
  <c r="AD369" i="99"/>
  <c r="AC369" i="99"/>
  <c r="AB369" i="99"/>
  <c r="AA369" i="99"/>
  <c r="X369" i="99"/>
  <c r="AR369" i="99" s="1"/>
  <c r="W369" i="99"/>
  <c r="AQ369" i="99" s="1"/>
  <c r="V369" i="99"/>
  <c r="AP369" i="99" s="1"/>
  <c r="U369" i="99"/>
  <c r="AJ369" i="99" s="1"/>
  <c r="T369" i="99"/>
  <c r="O369" i="99"/>
  <c r="J369" i="99"/>
  <c r="AO368" i="99"/>
  <c r="AD368" i="99"/>
  <c r="AC368" i="99"/>
  <c r="AB368" i="99"/>
  <c r="AA368" i="99"/>
  <c r="X368" i="99"/>
  <c r="AR368" i="99" s="1"/>
  <c r="W368" i="99"/>
  <c r="AL368" i="99" s="1"/>
  <c r="V368" i="99"/>
  <c r="AP368" i="99" s="1"/>
  <c r="U368" i="99"/>
  <c r="AJ368" i="99" s="1"/>
  <c r="T368" i="99"/>
  <c r="O368" i="99"/>
  <c r="Y368" i="99" s="1"/>
  <c r="AS368" i="99" s="1"/>
  <c r="J368" i="99"/>
  <c r="AM367" i="99"/>
  <c r="AL367" i="99"/>
  <c r="AD367" i="99"/>
  <c r="AC367" i="99"/>
  <c r="AB367" i="99"/>
  <c r="AA367" i="99"/>
  <c r="X367" i="99"/>
  <c r="AR367" i="99" s="1"/>
  <c r="W367" i="99"/>
  <c r="AQ367" i="99" s="1"/>
  <c r="V367" i="99"/>
  <c r="AP367" i="99" s="1"/>
  <c r="U367" i="99"/>
  <c r="AJ367" i="99" s="1"/>
  <c r="T367" i="99"/>
  <c r="O367" i="99"/>
  <c r="J367" i="99"/>
  <c r="Y367" i="99" s="1"/>
  <c r="AS367" i="99" s="1"/>
  <c r="AD366" i="99"/>
  <c r="AC366" i="99"/>
  <c r="AB366" i="99"/>
  <c r="AA366" i="99"/>
  <c r="X366" i="99"/>
  <c r="AR366" i="99" s="1"/>
  <c r="W366" i="99"/>
  <c r="AL366" i="99" s="1"/>
  <c r="V366" i="99"/>
  <c r="AP366" i="99" s="1"/>
  <c r="U366" i="99"/>
  <c r="AO366" i="99" s="1"/>
  <c r="T366" i="99"/>
  <c r="O366" i="99"/>
  <c r="J366" i="99"/>
  <c r="AP365" i="99"/>
  <c r="AD365" i="99"/>
  <c r="AC365" i="99"/>
  <c r="AB365" i="99"/>
  <c r="AA365" i="99"/>
  <c r="Y365" i="99"/>
  <c r="AS365" i="99" s="1"/>
  <c r="X365" i="99"/>
  <c r="AR365" i="99" s="1"/>
  <c r="W365" i="99"/>
  <c r="AQ365" i="99" s="1"/>
  <c r="V365" i="99"/>
  <c r="AK365" i="99" s="1"/>
  <c r="U365" i="99"/>
  <c r="AJ365" i="99" s="1"/>
  <c r="T365" i="99"/>
  <c r="O365" i="99"/>
  <c r="J365" i="99"/>
  <c r="AO364" i="99"/>
  <c r="AD364" i="99"/>
  <c r="AC364" i="99"/>
  <c r="AB364" i="99"/>
  <c r="AA364" i="99"/>
  <c r="X364" i="99"/>
  <c r="AR364" i="99" s="1"/>
  <c r="W364" i="99"/>
  <c r="AL364" i="99" s="1"/>
  <c r="V364" i="99"/>
  <c r="AP364" i="99" s="1"/>
  <c r="U364" i="99"/>
  <c r="AJ364" i="99" s="1"/>
  <c r="T364" i="99"/>
  <c r="O364" i="99"/>
  <c r="Y364" i="99" s="1"/>
  <c r="AS364" i="99" s="1"/>
  <c r="J364" i="99"/>
  <c r="AM363" i="99"/>
  <c r="AL363" i="99"/>
  <c r="AD363" i="99"/>
  <c r="AC363" i="99"/>
  <c r="AB363" i="99"/>
  <c r="AA363" i="99"/>
  <c r="X363" i="99"/>
  <c r="AR363" i="99" s="1"/>
  <c r="W363" i="99"/>
  <c r="AQ363" i="99" s="1"/>
  <c r="V363" i="99"/>
  <c r="AP363" i="99" s="1"/>
  <c r="U363" i="99"/>
  <c r="AJ363" i="99" s="1"/>
  <c r="T363" i="99"/>
  <c r="O363" i="99"/>
  <c r="J363" i="99"/>
  <c r="Y363" i="99" s="1"/>
  <c r="AS363" i="99" s="1"/>
  <c r="AD362" i="99"/>
  <c r="AC362" i="99"/>
  <c r="AB362" i="99"/>
  <c r="AA362" i="99"/>
  <c r="X362" i="99"/>
  <c r="AR362" i="99" s="1"/>
  <c r="W362" i="99"/>
  <c r="AL362" i="99" s="1"/>
  <c r="V362" i="99"/>
  <c r="AP362" i="99" s="1"/>
  <c r="U362" i="99"/>
  <c r="AO362" i="99" s="1"/>
  <c r="T362" i="99"/>
  <c r="O362" i="99"/>
  <c r="J362" i="99"/>
  <c r="Y362" i="99" s="1"/>
  <c r="AS362" i="99" s="1"/>
  <c r="AK361" i="99"/>
  <c r="AD361" i="99"/>
  <c r="AC361" i="99"/>
  <c r="AB361" i="99"/>
  <c r="AA361" i="99"/>
  <c r="X361" i="99"/>
  <c r="AR361" i="99" s="1"/>
  <c r="W361" i="99"/>
  <c r="AQ361" i="99" s="1"/>
  <c r="V361" i="99"/>
  <c r="AP361" i="99" s="1"/>
  <c r="U361" i="99"/>
  <c r="AJ361" i="99" s="1"/>
  <c r="T361" i="99"/>
  <c r="O361" i="99"/>
  <c r="J361" i="99"/>
  <c r="AO360" i="99"/>
  <c r="AD360" i="99"/>
  <c r="AC360" i="99"/>
  <c r="AB360" i="99"/>
  <c r="AA360" i="99"/>
  <c r="X360" i="99"/>
  <c r="AR360" i="99" s="1"/>
  <c r="W360" i="99"/>
  <c r="AQ360" i="99" s="1"/>
  <c r="V360" i="99"/>
  <c r="U360" i="99"/>
  <c r="AJ360" i="99" s="1"/>
  <c r="T360" i="99"/>
  <c r="O360" i="99"/>
  <c r="J360" i="99"/>
  <c r="AD359" i="99"/>
  <c r="AC359" i="99"/>
  <c r="AB359" i="99"/>
  <c r="AA359" i="99"/>
  <c r="X359" i="99"/>
  <c r="AR359" i="99" s="1"/>
  <c r="W359" i="99"/>
  <c r="AQ359" i="99" s="1"/>
  <c r="V359" i="99"/>
  <c r="AP359" i="99" s="1"/>
  <c r="U359" i="99"/>
  <c r="AO359" i="99" s="1"/>
  <c r="T359" i="99"/>
  <c r="O359" i="99"/>
  <c r="J359" i="99"/>
  <c r="AO358" i="99"/>
  <c r="AD358" i="99"/>
  <c r="AC358" i="99"/>
  <c r="AB358" i="99"/>
  <c r="AA358" i="99"/>
  <c r="X358" i="99"/>
  <c r="AR358" i="99" s="1"/>
  <c r="W358" i="99"/>
  <c r="AQ358" i="99" s="1"/>
  <c r="V358" i="99"/>
  <c r="U358" i="99"/>
  <c r="AJ358" i="99" s="1"/>
  <c r="T358" i="99"/>
  <c r="O358" i="99"/>
  <c r="J358" i="99"/>
  <c r="AP357" i="99"/>
  <c r="AD357" i="99"/>
  <c r="AC357" i="99"/>
  <c r="AB357" i="99"/>
  <c r="AA357" i="99"/>
  <c r="X357" i="99"/>
  <c r="AM357" i="99" s="1"/>
  <c r="W357" i="99"/>
  <c r="AQ357" i="99" s="1"/>
  <c r="V357" i="99"/>
  <c r="AK357" i="99" s="1"/>
  <c r="U357" i="99"/>
  <c r="AJ357" i="99" s="1"/>
  <c r="T357" i="99"/>
  <c r="O357" i="99"/>
  <c r="J357" i="99"/>
  <c r="Y357" i="99" s="1"/>
  <c r="AS357" i="99" s="1"/>
  <c r="AK356" i="99"/>
  <c r="AD356" i="99"/>
  <c r="AC356" i="99"/>
  <c r="AB356" i="99"/>
  <c r="AA356" i="99"/>
  <c r="X356" i="99"/>
  <c r="AM356" i="99" s="1"/>
  <c r="W356" i="99"/>
  <c r="AQ356" i="99" s="1"/>
  <c r="V356" i="99"/>
  <c r="AP356" i="99" s="1"/>
  <c r="U356" i="99"/>
  <c r="T356" i="99"/>
  <c r="O356" i="99"/>
  <c r="J356" i="99"/>
  <c r="AP355" i="99"/>
  <c r="AD355" i="99"/>
  <c r="AC355" i="99"/>
  <c r="AB355" i="99"/>
  <c r="AA355" i="99"/>
  <c r="X355" i="99"/>
  <c r="AM355" i="99" s="1"/>
  <c r="W355" i="99"/>
  <c r="AQ355" i="99" s="1"/>
  <c r="V355" i="99"/>
  <c r="AK355" i="99" s="1"/>
  <c r="U355" i="99"/>
  <c r="AO355" i="99" s="1"/>
  <c r="T355" i="99"/>
  <c r="O355" i="99"/>
  <c r="Y355" i="99" s="1"/>
  <c r="AS355" i="99" s="1"/>
  <c r="J355" i="99"/>
  <c r="AD354" i="99"/>
  <c r="AC354" i="99"/>
  <c r="AB354" i="99"/>
  <c r="AA354" i="99"/>
  <c r="X354" i="99"/>
  <c r="AM354" i="99" s="1"/>
  <c r="W354" i="99"/>
  <c r="AQ354" i="99" s="1"/>
  <c r="V354" i="99"/>
  <c r="AK354" i="99" s="1"/>
  <c r="U354" i="99"/>
  <c r="T354" i="99"/>
  <c r="O354" i="99"/>
  <c r="J354" i="99"/>
  <c r="AO353" i="99"/>
  <c r="AD353" i="99"/>
  <c r="AC353" i="99"/>
  <c r="AB353" i="99"/>
  <c r="AA353" i="99"/>
  <c r="X353" i="99"/>
  <c r="AR353" i="99" s="1"/>
  <c r="W353" i="99"/>
  <c r="AQ353" i="99" s="1"/>
  <c r="V353" i="99"/>
  <c r="U353" i="99"/>
  <c r="AJ353" i="99" s="1"/>
  <c r="T353" i="99"/>
  <c r="O353" i="99"/>
  <c r="J353" i="99"/>
  <c r="Y353" i="99" s="1"/>
  <c r="AS353" i="99" s="1"/>
  <c r="AD352" i="99"/>
  <c r="AC352" i="99"/>
  <c r="AB352" i="99"/>
  <c r="AA352" i="99"/>
  <c r="X352" i="99"/>
  <c r="AR352" i="99" s="1"/>
  <c r="W352" i="99"/>
  <c r="AQ352" i="99" s="1"/>
  <c r="V352" i="99"/>
  <c r="AP352" i="99" s="1"/>
  <c r="U352" i="99"/>
  <c r="AO352" i="99" s="1"/>
  <c r="T352" i="99"/>
  <c r="O352" i="99"/>
  <c r="J352" i="99"/>
  <c r="Y352" i="99" s="1"/>
  <c r="AS352" i="99" s="1"/>
  <c r="AO351" i="99"/>
  <c r="AM351" i="99"/>
  <c r="AJ351" i="99"/>
  <c r="AD351" i="99"/>
  <c r="AC351" i="99"/>
  <c r="AB351" i="99"/>
  <c r="AA351" i="99"/>
  <c r="X351" i="99"/>
  <c r="AR351" i="99" s="1"/>
  <c r="W351" i="99"/>
  <c r="AQ351" i="99" s="1"/>
  <c r="V351" i="99"/>
  <c r="AP351" i="99" s="1"/>
  <c r="T351" i="99"/>
  <c r="O351" i="99"/>
  <c r="J351" i="99"/>
  <c r="Y351" i="99" s="1"/>
  <c r="AS351" i="99" s="1"/>
  <c r="AR350" i="99"/>
  <c r="AM350" i="99"/>
  <c r="AD350" i="99"/>
  <c r="AC350" i="99"/>
  <c r="AB350" i="99"/>
  <c r="AA350" i="99"/>
  <c r="X350" i="99"/>
  <c r="W350" i="99"/>
  <c r="AQ350" i="99" s="1"/>
  <c r="V350" i="99"/>
  <c r="AK350" i="99" s="1"/>
  <c r="U350" i="99"/>
  <c r="T350" i="99"/>
  <c r="O350" i="99"/>
  <c r="J350" i="99"/>
  <c r="AN349" i="99"/>
  <c r="AD349" i="99"/>
  <c r="AC349" i="99"/>
  <c r="AB349" i="99"/>
  <c r="AA349" i="99"/>
  <c r="X349" i="99"/>
  <c r="AR349" i="99" s="1"/>
  <c r="W349" i="99"/>
  <c r="AQ349" i="99" s="1"/>
  <c r="V349" i="99"/>
  <c r="AP349" i="99" s="1"/>
  <c r="U349" i="99"/>
  <c r="AO349" i="99" s="1"/>
  <c r="T349" i="99"/>
  <c r="O349" i="99"/>
  <c r="J349" i="99"/>
  <c r="AO348" i="99"/>
  <c r="AN348" i="99"/>
  <c r="AD348" i="99"/>
  <c r="AC348" i="99"/>
  <c r="AB348" i="99"/>
  <c r="AA348" i="99"/>
  <c r="X348" i="99"/>
  <c r="AR348" i="99" s="1"/>
  <c r="W348" i="99"/>
  <c r="AQ348" i="99" s="1"/>
  <c r="V348" i="99"/>
  <c r="AP348" i="99" s="1"/>
  <c r="U348" i="99"/>
  <c r="T348" i="99"/>
  <c r="O348" i="99"/>
  <c r="J348" i="99"/>
  <c r="Y348" i="99" s="1"/>
  <c r="AS348" i="99" s="1"/>
  <c r="AN347" i="99"/>
  <c r="AD347" i="99"/>
  <c r="AC347" i="99"/>
  <c r="AB347" i="99"/>
  <c r="AA347" i="99"/>
  <c r="Y347" i="99"/>
  <c r="AS347" i="99" s="1"/>
  <c r="X347" i="99"/>
  <c r="AR347" i="99" s="1"/>
  <c r="W347" i="99"/>
  <c r="AQ347" i="99" s="1"/>
  <c r="V347" i="99"/>
  <c r="AP347" i="99" s="1"/>
  <c r="U347" i="99"/>
  <c r="AO347" i="99" s="1"/>
  <c r="T347" i="99"/>
  <c r="O347" i="99"/>
  <c r="J347" i="99"/>
  <c r="AQ346" i="99"/>
  <c r="AN346" i="99"/>
  <c r="AD346" i="99"/>
  <c r="AC346" i="99"/>
  <c r="AB346" i="99"/>
  <c r="AA346" i="99"/>
  <c r="X346" i="99"/>
  <c r="AR346" i="99" s="1"/>
  <c r="W346" i="99"/>
  <c r="V346" i="99"/>
  <c r="AP346" i="99" s="1"/>
  <c r="U346" i="99"/>
  <c r="AO346" i="99" s="1"/>
  <c r="T346" i="99"/>
  <c r="O346" i="99"/>
  <c r="J346" i="99"/>
  <c r="AZ345" i="99"/>
  <c r="AU345" i="99"/>
  <c r="AN345" i="99"/>
  <c r="AD345" i="99"/>
  <c r="AC345" i="99"/>
  <c r="AB345" i="99"/>
  <c r="AA345" i="99"/>
  <c r="X345" i="99"/>
  <c r="AR345" i="99" s="1"/>
  <c r="W345" i="99"/>
  <c r="AQ345" i="99" s="1"/>
  <c r="V345" i="99"/>
  <c r="AP345" i="99" s="1"/>
  <c r="U345" i="99"/>
  <c r="AO345" i="99" s="1"/>
  <c r="T345" i="99"/>
  <c r="O345" i="99"/>
  <c r="J345" i="99"/>
  <c r="AZ344" i="99"/>
  <c r="AU344" i="99"/>
  <c r="AN344" i="99"/>
  <c r="AD344" i="99"/>
  <c r="AC344" i="99"/>
  <c r="AB344" i="99"/>
  <c r="AA344" i="99"/>
  <c r="X344" i="99"/>
  <c r="AR344" i="99" s="1"/>
  <c r="W344" i="99"/>
  <c r="AQ344" i="99" s="1"/>
  <c r="V344" i="99"/>
  <c r="AP344" i="99" s="1"/>
  <c r="U344" i="99"/>
  <c r="AO344" i="99" s="1"/>
  <c r="T344" i="99"/>
  <c r="O344" i="99"/>
  <c r="J344" i="99"/>
  <c r="AV343" i="99"/>
  <c r="AV378" i="99" s="1"/>
  <c r="AZ378" i="99" s="1"/>
  <c r="AN343" i="99"/>
  <c r="AD343" i="99"/>
  <c r="AC343" i="99"/>
  <c r="AB343" i="99"/>
  <c r="AA343" i="99"/>
  <c r="X343" i="99"/>
  <c r="AR343" i="99" s="1"/>
  <c r="W343" i="99"/>
  <c r="AQ343" i="99" s="1"/>
  <c r="V343" i="99"/>
  <c r="AP343" i="99" s="1"/>
  <c r="U343" i="99"/>
  <c r="AO343" i="99" s="1"/>
  <c r="T343" i="99"/>
  <c r="O343" i="99"/>
  <c r="Y343" i="99" s="1"/>
  <c r="AS343" i="99" s="1"/>
  <c r="J343" i="99"/>
  <c r="AZ342" i="99"/>
  <c r="AV342" i="99"/>
  <c r="AV377" i="99" s="1"/>
  <c r="AZ377" i="99" s="1"/>
  <c r="AQ342" i="99"/>
  <c r="AN342" i="99"/>
  <c r="AD342" i="99"/>
  <c r="AC342" i="99"/>
  <c r="AB342" i="99"/>
  <c r="AA342" i="99"/>
  <c r="X342" i="99"/>
  <c r="AR342" i="99" s="1"/>
  <c r="W342" i="99"/>
  <c r="V342" i="99"/>
  <c r="AP342" i="99" s="1"/>
  <c r="U342" i="99"/>
  <c r="AO342" i="99" s="1"/>
  <c r="T342" i="99"/>
  <c r="O342" i="99"/>
  <c r="J342" i="99"/>
  <c r="AZ341" i="99"/>
  <c r="AX341" i="99"/>
  <c r="AV341" i="99"/>
  <c r="AV376" i="99" s="1"/>
  <c r="AZ376" i="99" s="1"/>
  <c r="AN341" i="99"/>
  <c r="AD341" i="99"/>
  <c r="AC341" i="99"/>
  <c r="AB341" i="99"/>
  <c r="AA341" i="99"/>
  <c r="X341" i="99"/>
  <c r="AR341" i="99" s="1"/>
  <c r="W341" i="99"/>
  <c r="AQ341" i="99" s="1"/>
  <c r="V341" i="99"/>
  <c r="AP341" i="99" s="1"/>
  <c r="U341" i="99"/>
  <c r="AO341" i="99" s="1"/>
  <c r="T341" i="99"/>
  <c r="O341" i="99"/>
  <c r="J341" i="99"/>
  <c r="Y341" i="99" s="1"/>
  <c r="AS341" i="99" s="1"/>
  <c r="AP340" i="99"/>
  <c r="AN340" i="99"/>
  <c r="AD340" i="99"/>
  <c r="AC340" i="99"/>
  <c r="AB340" i="99"/>
  <c r="AA340" i="99"/>
  <c r="X340" i="99"/>
  <c r="AR340" i="99" s="1"/>
  <c r="W340" i="99"/>
  <c r="AQ340" i="99" s="1"/>
  <c r="U340" i="99"/>
  <c r="AO340" i="99" s="1"/>
  <c r="T340" i="99"/>
  <c r="O340" i="99"/>
  <c r="J340" i="99"/>
  <c r="AV339" i="99"/>
  <c r="AZ339" i="99" s="1"/>
  <c r="AO339" i="99"/>
  <c r="AN339" i="99"/>
  <c r="AD339" i="99"/>
  <c r="AC339" i="99"/>
  <c r="AB339" i="99"/>
  <c r="AA339" i="99"/>
  <c r="X339" i="99"/>
  <c r="AR339" i="99" s="1"/>
  <c r="W339" i="99"/>
  <c r="AQ339" i="99" s="1"/>
  <c r="V339" i="99"/>
  <c r="AP339" i="99" s="1"/>
  <c r="U339" i="99"/>
  <c r="T339" i="99"/>
  <c r="O339" i="99"/>
  <c r="J339" i="99"/>
  <c r="Y339" i="99" s="1"/>
  <c r="AS339" i="99" s="1"/>
  <c r="AV338" i="99"/>
  <c r="AZ338" i="99" s="1"/>
  <c r="AN338" i="99"/>
  <c r="AD338" i="99"/>
  <c r="AC338" i="99"/>
  <c r="AB338" i="99"/>
  <c r="AA338" i="99"/>
  <c r="X338" i="99"/>
  <c r="AR338" i="99" s="1"/>
  <c r="W338" i="99"/>
  <c r="AQ338" i="99" s="1"/>
  <c r="V338" i="99"/>
  <c r="AP338" i="99" s="1"/>
  <c r="U338" i="99"/>
  <c r="AO338" i="99" s="1"/>
  <c r="T338" i="99"/>
  <c r="O338" i="99"/>
  <c r="J338" i="99"/>
  <c r="AX337" i="99"/>
  <c r="AV337" i="99"/>
  <c r="AV372" i="99" s="1"/>
  <c r="AZ372" i="99" s="1"/>
  <c r="AN337" i="99"/>
  <c r="AD337" i="99"/>
  <c r="AC337" i="99"/>
  <c r="AB337" i="99"/>
  <c r="AA337" i="99"/>
  <c r="X337" i="99"/>
  <c r="AR337" i="99" s="1"/>
  <c r="W337" i="99"/>
  <c r="AQ337" i="99" s="1"/>
  <c r="V337" i="99"/>
  <c r="AP337" i="99" s="1"/>
  <c r="U337" i="99"/>
  <c r="AO337" i="99" s="1"/>
  <c r="T337" i="99"/>
  <c r="O337" i="99"/>
  <c r="J337" i="99"/>
  <c r="AN336" i="99"/>
  <c r="AD336" i="99"/>
  <c r="AC336" i="99"/>
  <c r="AB336" i="99"/>
  <c r="AA336" i="99"/>
  <c r="X336" i="99"/>
  <c r="AR336" i="99" s="1"/>
  <c r="W336" i="99"/>
  <c r="AQ336" i="99" s="1"/>
  <c r="V336" i="99"/>
  <c r="AP336" i="99" s="1"/>
  <c r="U336" i="99"/>
  <c r="AO336" i="99" s="1"/>
  <c r="T336" i="99"/>
  <c r="O336" i="99"/>
  <c r="J336" i="99"/>
  <c r="Y336" i="99" s="1"/>
  <c r="AS336" i="99" s="1"/>
  <c r="AN335" i="99"/>
  <c r="AD335" i="99"/>
  <c r="AC335" i="99"/>
  <c r="AB335" i="99"/>
  <c r="AA335" i="99"/>
  <c r="X335" i="99"/>
  <c r="AR335" i="99" s="1"/>
  <c r="W335" i="99"/>
  <c r="AQ335" i="99" s="1"/>
  <c r="V335" i="99"/>
  <c r="AP335" i="99" s="1"/>
  <c r="U335" i="99"/>
  <c r="AO335" i="99" s="1"/>
  <c r="T335" i="99"/>
  <c r="O335" i="99"/>
  <c r="J335" i="99"/>
  <c r="A335" i="99"/>
  <c r="A336" i="99" s="1"/>
  <c r="AN334" i="99"/>
  <c r="AD334" i="99"/>
  <c r="AC334" i="99"/>
  <c r="AB334" i="99"/>
  <c r="AA334" i="99"/>
  <c r="Z334" i="99"/>
  <c r="X334" i="99"/>
  <c r="AR334" i="99" s="1"/>
  <c r="W334" i="99"/>
  <c r="AQ334" i="99" s="1"/>
  <c r="V334" i="99"/>
  <c r="AP334" i="99" s="1"/>
  <c r="U334" i="99"/>
  <c r="AO334" i="99" s="1"/>
  <c r="T334" i="99"/>
  <c r="T400" i="99" s="1"/>
  <c r="O334" i="99"/>
  <c r="J334" i="99"/>
  <c r="J324" i="99"/>
  <c r="J323" i="99"/>
  <c r="P322" i="99"/>
  <c r="O322" i="99"/>
  <c r="J322" i="99"/>
  <c r="Q322" i="99" s="1"/>
  <c r="V321" i="99"/>
  <c r="P321" i="99"/>
  <c r="O321" i="99"/>
  <c r="J321" i="99"/>
  <c r="Q321" i="99" s="1"/>
  <c r="P320" i="99"/>
  <c r="O320" i="99"/>
  <c r="Q320" i="99" s="1"/>
  <c r="J320" i="99"/>
  <c r="K319" i="99"/>
  <c r="AT314" i="99"/>
  <c r="AR314" i="99"/>
  <c r="AM314" i="99"/>
  <c r="AJ314" i="99"/>
  <c r="AH314" i="99"/>
  <c r="AH393" i="99" s="1"/>
  <c r="AG314" i="99"/>
  <c r="AF314" i="99"/>
  <c r="AE314" i="99"/>
  <c r="AD314" i="99"/>
  <c r="AC314" i="99"/>
  <c r="AB314" i="99"/>
  <c r="AA314" i="99"/>
  <c r="X314" i="99"/>
  <c r="W314" i="99"/>
  <c r="AQ314" i="99" s="1"/>
  <c r="V314" i="99"/>
  <c r="AK314" i="99" s="1"/>
  <c r="U314" i="99"/>
  <c r="AO314" i="99" s="1"/>
  <c r="T314" i="99"/>
  <c r="O314" i="99"/>
  <c r="J314" i="99"/>
  <c r="A314" i="99"/>
  <c r="Z314" i="99" s="1"/>
  <c r="AH313" i="99"/>
  <c r="AG313" i="99"/>
  <c r="AF313" i="99"/>
  <c r="AE313" i="99"/>
  <c r="AD313" i="99"/>
  <c r="AC313" i="99"/>
  <c r="AT313" i="99" s="1"/>
  <c r="AB313" i="99"/>
  <c r="AA313" i="99"/>
  <c r="X313" i="99"/>
  <c r="AM313" i="99" s="1"/>
  <c r="W313" i="99"/>
  <c r="AQ313" i="99" s="1"/>
  <c r="V313" i="99"/>
  <c r="AP313" i="99" s="1"/>
  <c r="U313" i="99"/>
  <c r="AO313" i="99" s="1"/>
  <c r="T313" i="99"/>
  <c r="O313" i="99"/>
  <c r="J313" i="99"/>
  <c r="A313" i="99"/>
  <c r="Z313" i="99" s="1"/>
  <c r="AT312" i="99"/>
  <c r="AJ312" i="99"/>
  <c r="AH312" i="99"/>
  <c r="AG312" i="99"/>
  <c r="AF312" i="99"/>
  <c r="AE312" i="99"/>
  <c r="AI312" i="99" s="1"/>
  <c r="AD312" i="99"/>
  <c r="AC312" i="99"/>
  <c r="AB312" i="99"/>
  <c r="AA312" i="99"/>
  <c r="X312" i="99"/>
  <c r="AR312" i="99" s="1"/>
  <c r="W312" i="99"/>
  <c r="AL312" i="99" s="1"/>
  <c r="V312" i="99"/>
  <c r="AK312" i="99" s="1"/>
  <c r="U312" i="99"/>
  <c r="AO312" i="99" s="1"/>
  <c r="T312" i="99"/>
  <c r="O312" i="99"/>
  <c r="J312" i="99"/>
  <c r="A312" i="99"/>
  <c r="Z312" i="99" s="1"/>
  <c r="AT311" i="99"/>
  <c r="AP311" i="99"/>
  <c r="AD311" i="99"/>
  <c r="AC311" i="99"/>
  <c r="AB311" i="99"/>
  <c r="AA311" i="99"/>
  <c r="X311" i="99"/>
  <c r="AM311" i="99" s="1"/>
  <c r="W311" i="99"/>
  <c r="AQ311" i="99" s="1"/>
  <c r="V311" i="99"/>
  <c r="AK311" i="99" s="1"/>
  <c r="U311" i="99"/>
  <c r="AO311" i="99" s="1"/>
  <c r="T311" i="99"/>
  <c r="O311" i="99"/>
  <c r="J311" i="99"/>
  <c r="Y311" i="99" s="1"/>
  <c r="AS311" i="99" s="1"/>
  <c r="A311" i="99"/>
  <c r="Z311" i="99" s="1"/>
  <c r="AM310" i="99"/>
  <c r="AD310" i="99"/>
  <c r="AC310" i="99"/>
  <c r="AT310" i="99" s="1"/>
  <c r="AB310" i="99"/>
  <c r="AA310" i="99"/>
  <c r="X310" i="99"/>
  <c r="AR310" i="99" s="1"/>
  <c r="W310" i="99"/>
  <c r="AQ310" i="99" s="1"/>
  <c r="V310" i="99"/>
  <c r="AP310" i="99" s="1"/>
  <c r="U310" i="99"/>
  <c r="AJ310" i="99" s="1"/>
  <c r="T310" i="99"/>
  <c r="O310" i="99"/>
  <c r="J310" i="99"/>
  <c r="A310" i="99"/>
  <c r="Z310" i="99" s="1"/>
  <c r="AQ309" i="99"/>
  <c r="AO309" i="99"/>
  <c r="AL309" i="99"/>
  <c r="AD309" i="99"/>
  <c r="AC309" i="99"/>
  <c r="AT309" i="99" s="1"/>
  <c r="AB309" i="99"/>
  <c r="AA309" i="99"/>
  <c r="X309" i="99"/>
  <c r="AM309" i="99" s="1"/>
  <c r="V309" i="99"/>
  <c r="AP309" i="99" s="1"/>
  <c r="U309" i="99"/>
  <c r="AJ309" i="99" s="1"/>
  <c r="T309" i="99"/>
  <c r="O309" i="99"/>
  <c r="J309" i="99"/>
  <c r="A309" i="99"/>
  <c r="Z309" i="99" s="1"/>
  <c r="AO308" i="99"/>
  <c r="AJ308" i="99"/>
  <c r="AD308" i="99"/>
  <c r="AC308" i="99"/>
  <c r="AT308" i="99" s="1"/>
  <c r="AB308" i="99"/>
  <c r="AA308" i="99"/>
  <c r="X308" i="99"/>
  <c r="AM308" i="99" s="1"/>
  <c r="W308" i="99"/>
  <c r="AQ308" i="99" s="1"/>
  <c r="V308" i="99"/>
  <c r="AP308" i="99" s="1"/>
  <c r="U308" i="99"/>
  <c r="T308" i="99"/>
  <c r="O308" i="99"/>
  <c r="J308" i="99"/>
  <c r="A308" i="99"/>
  <c r="Z308" i="99" s="1"/>
  <c r="AT307" i="99"/>
  <c r="AJ307" i="99"/>
  <c r="AD307" i="99"/>
  <c r="AC307" i="99"/>
  <c r="AB307" i="99"/>
  <c r="AA307" i="99"/>
  <c r="X307" i="99"/>
  <c r="AR307" i="99" s="1"/>
  <c r="W307" i="99"/>
  <c r="AQ307" i="99" s="1"/>
  <c r="V307" i="99"/>
  <c r="AK307" i="99" s="1"/>
  <c r="U307" i="99"/>
  <c r="AO307" i="99" s="1"/>
  <c r="T307" i="99"/>
  <c r="O307" i="99"/>
  <c r="J307" i="99"/>
  <c r="A307" i="99"/>
  <c r="Z307" i="99" s="1"/>
  <c r="AD306" i="99"/>
  <c r="AC306" i="99"/>
  <c r="AB306" i="99"/>
  <c r="AA306" i="99"/>
  <c r="X306" i="99"/>
  <c r="AM306" i="99" s="1"/>
  <c r="W306" i="99"/>
  <c r="AQ306" i="99" s="1"/>
  <c r="V306" i="99"/>
  <c r="AP306" i="99" s="1"/>
  <c r="U306" i="99"/>
  <c r="AO306" i="99" s="1"/>
  <c r="T306" i="99"/>
  <c r="O306" i="99"/>
  <c r="J306" i="99"/>
  <c r="Y306" i="99" s="1"/>
  <c r="AS306" i="99" s="1"/>
  <c r="AD305" i="99"/>
  <c r="AC305" i="99"/>
  <c r="AB305" i="99"/>
  <c r="AA305" i="99"/>
  <c r="X305" i="99"/>
  <c r="AR305" i="99" s="1"/>
  <c r="W305" i="99"/>
  <c r="AQ305" i="99" s="1"/>
  <c r="V305" i="99"/>
  <c r="AK305" i="99" s="1"/>
  <c r="U305" i="99"/>
  <c r="AO305" i="99" s="1"/>
  <c r="T305" i="99"/>
  <c r="O305" i="99"/>
  <c r="J305" i="99"/>
  <c r="AD304" i="99"/>
  <c r="AC304" i="99"/>
  <c r="AB304" i="99"/>
  <c r="AA304" i="99"/>
  <c r="X304" i="99"/>
  <c r="AM304" i="99" s="1"/>
  <c r="W304" i="99"/>
  <c r="AQ304" i="99" s="1"/>
  <c r="V304" i="99"/>
  <c r="AK304" i="99" s="1"/>
  <c r="U304" i="99"/>
  <c r="AO304" i="99" s="1"/>
  <c r="T304" i="99"/>
  <c r="O304" i="99"/>
  <c r="J304" i="99"/>
  <c r="Y304" i="99" s="1"/>
  <c r="AS304" i="99" s="1"/>
  <c r="AD303" i="99"/>
  <c r="AC303" i="99"/>
  <c r="AB303" i="99"/>
  <c r="AA303" i="99"/>
  <c r="X303" i="99"/>
  <c r="AR303" i="99" s="1"/>
  <c r="W303" i="99"/>
  <c r="AQ303" i="99" s="1"/>
  <c r="V303" i="99"/>
  <c r="AK303" i="99" s="1"/>
  <c r="U303" i="99"/>
  <c r="AO303" i="99" s="1"/>
  <c r="T303" i="99"/>
  <c r="O303" i="99"/>
  <c r="J303" i="99"/>
  <c r="AQ302" i="99"/>
  <c r="AL302" i="99"/>
  <c r="AD302" i="99"/>
  <c r="AC302" i="99"/>
  <c r="AB302" i="99"/>
  <c r="AA302" i="99"/>
  <c r="X302" i="99"/>
  <c r="AR302" i="99" s="1"/>
  <c r="W302" i="99"/>
  <c r="V302" i="99"/>
  <c r="AP302" i="99" s="1"/>
  <c r="U302" i="99"/>
  <c r="AJ302" i="99" s="1"/>
  <c r="T302" i="99"/>
  <c r="O302" i="99"/>
  <c r="J302" i="99"/>
  <c r="AK301" i="99"/>
  <c r="AD301" i="99"/>
  <c r="AC301" i="99"/>
  <c r="AB301" i="99"/>
  <c r="AA301" i="99"/>
  <c r="X301" i="99"/>
  <c r="AR301" i="99" s="1"/>
  <c r="W301" i="99"/>
  <c r="AL301" i="99" s="1"/>
  <c r="V301" i="99"/>
  <c r="AP301" i="99" s="1"/>
  <c r="U301" i="99"/>
  <c r="AO301" i="99" s="1"/>
  <c r="T301" i="99"/>
  <c r="O301" i="99"/>
  <c r="J301" i="99"/>
  <c r="AY300" i="99"/>
  <c r="AD300" i="99"/>
  <c r="AC300" i="99"/>
  <c r="AB300" i="99"/>
  <c r="AA300" i="99"/>
  <c r="X300" i="99"/>
  <c r="AR300" i="99" s="1"/>
  <c r="W300" i="99"/>
  <c r="AQ300" i="99" s="1"/>
  <c r="V300" i="99"/>
  <c r="AK300" i="99" s="1"/>
  <c r="U300" i="99"/>
  <c r="AO300" i="99" s="1"/>
  <c r="T300" i="99"/>
  <c r="O300" i="99"/>
  <c r="J300" i="99"/>
  <c r="AZ299" i="99"/>
  <c r="AP299" i="99"/>
  <c r="AK299" i="99"/>
  <c r="AD299" i="99"/>
  <c r="AC299" i="99"/>
  <c r="AB299" i="99"/>
  <c r="AA299" i="99"/>
  <c r="X299" i="99"/>
  <c r="AR299" i="99" s="1"/>
  <c r="W299" i="99"/>
  <c r="AQ299" i="99" s="1"/>
  <c r="V299" i="99"/>
  <c r="U299" i="99"/>
  <c r="AJ299" i="99" s="1"/>
  <c r="T299" i="99"/>
  <c r="O299" i="99"/>
  <c r="J299" i="99"/>
  <c r="AZ298" i="99"/>
  <c r="AO298" i="99"/>
  <c r="AD298" i="99"/>
  <c r="AC298" i="99"/>
  <c r="AB298" i="99"/>
  <c r="AA298" i="99"/>
  <c r="X298" i="99"/>
  <c r="AM298" i="99" s="1"/>
  <c r="W298" i="99"/>
  <c r="AQ298" i="99" s="1"/>
  <c r="V298" i="99"/>
  <c r="AP298" i="99" s="1"/>
  <c r="U298" i="99"/>
  <c r="AJ298" i="99" s="1"/>
  <c r="T298" i="99"/>
  <c r="O298" i="99"/>
  <c r="J298" i="99"/>
  <c r="AD297" i="99"/>
  <c r="AC297" i="99"/>
  <c r="AB297" i="99"/>
  <c r="AA297" i="99"/>
  <c r="X297" i="99"/>
  <c r="AR297" i="99" s="1"/>
  <c r="W297" i="99"/>
  <c r="AQ297" i="99" s="1"/>
  <c r="V297" i="99"/>
  <c r="AK297" i="99" s="1"/>
  <c r="U297" i="99"/>
  <c r="AO297" i="99" s="1"/>
  <c r="T297" i="99"/>
  <c r="O297" i="99"/>
  <c r="J297" i="99"/>
  <c r="AD296" i="99"/>
  <c r="AC296" i="99"/>
  <c r="AB296" i="99"/>
  <c r="AA296" i="99"/>
  <c r="X296" i="99"/>
  <c r="AR296" i="99" s="1"/>
  <c r="W296" i="99"/>
  <c r="AQ296" i="99" s="1"/>
  <c r="V296" i="99"/>
  <c r="AK296" i="99" s="1"/>
  <c r="U296" i="99"/>
  <c r="AO296" i="99" s="1"/>
  <c r="T296" i="99"/>
  <c r="O296" i="99"/>
  <c r="J296" i="99"/>
  <c r="AD295" i="99"/>
  <c r="AC295" i="99"/>
  <c r="AB295" i="99"/>
  <c r="AA295" i="99"/>
  <c r="X295" i="99"/>
  <c r="AR295" i="99" s="1"/>
  <c r="W295" i="99"/>
  <c r="AQ295" i="99" s="1"/>
  <c r="V295" i="99"/>
  <c r="AK295" i="99" s="1"/>
  <c r="U295" i="99"/>
  <c r="AO295" i="99" s="1"/>
  <c r="T295" i="99"/>
  <c r="O295" i="99"/>
  <c r="J295" i="99"/>
  <c r="AD294" i="99"/>
  <c r="AC294" i="99"/>
  <c r="AB294" i="99"/>
  <c r="AA294" i="99"/>
  <c r="X294" i="99"/>
  <c r="AR294" i="99" s="1"/>
  <c r="W294" i="99"/>
  <c r="AQ294" i="99" s="1"/>
  <c r="V294" i="99"/>
  <c r="AK294" i="99" s="1"/>
  <c r="U294" i="99"/>
  <c r="AO294" i="99" s="1"/>
  <c r="T294" i="99"/>
  <c r="O294" i="99"/>
  <c r="J294" i="99"/>
  <c r="AL293" i="99"/>
  <c r="AD293" i="99"/>
  <c r="AC293" i="99"/>
  <c r="AB293" i="99"/>
  <c r="AA293" i="99"/>
  <c r="X293" i="99"/>
  <c r="AM293" i="99" s="1"/>
  <c r="W293" i="99"/>
  <c r="AQ293" i="99" s="1"/>
  <c r="V293" i="99"/>
  <c r="AP293" i="99" s="1"/>
  <c r="U293" i="99"/>
  <c r="AO293" i="99" s="1"/>
  <c r="T293" i="99"/>
  <c r="O293" i="99"/>
  <c r="J293" i="99"/>
  <c r="Y293" i="99" s="1"/>
  <c r="AS293" i="99" s="1"/>
  <c r="AD292" i="99"/>
  <c r="AC292" i="99"/>
  <c r="AB292" i="99"/>
  <c r="AA292" i="99"/>
  <c r="X292" i="99"/>
  <c r="AM292" i="99" s="1"/>
  <c r="W292" i="99"/>
  <c r="AQ292" i="99" s="1"/>
  <c r="V292" i="99"/>
  <c r="AK292" i="99" s="1"/>
  <c r="U292" i="99"/>
  <c r="AO292" i="99" s="1"/>
  <c r="T292" i="99"/>
  <c r="O292" i="99"/>
  <c r="J292" i="99"/>
  <c r="Y292" i="99" s="1"/>
  <c r="AS292" i="99" s="1"/>
  <c r="AO291" i="99"/>
  <c r="AD291" i="99"/>
  <c r="AC291" i="99"/>
  <c r="AB291" i="99"/>
  <c r="AA291" i="99"/>
  <c r="X291" i="99"/>
  <c r="AM291" i="99" s="1"/>
  <c r="W291" i="99"/>
  <c r="AQ291" i="99" s="1"/>
  <c r="V291" i="99"/>
  <c r="AP291" i="99" s="1"/>
  <c r="U291" i="99"/>
  <c r="AJ291" i="99" s="1"/>
  <c r="T291" i="99"/>
  <c r="O291" i="99"/>
  <c r="J291" i="99"/>
  <c r="AP290" i="99"/>
  <c r="AD290" i="99"/>
  <c r="AC290" i="99"/>
  <c r="AB290" i="99"/>
  <c r="AA290" i="99"/>
  <c r="X290" i="99"/>
  <c r="AM290" i="99" s="1"/>
  <c r="W290" i="99"/>
  <c r="AQ290" i="99" s="1"/>
  <c r="V290" i="99"/>
  <c r="AK290" i="99" s="1"/>
  <c r="U290" i="99"/>
  <c r="AO290" i="99" s="1"/>
  <c r="T290" i="99"/>
  <c r="O290" i="99"/>
  <c r="J290" i="99"/>
  <c r="Y290" i="99" s="1"/>
  <c r="AS290" i="99" s="1"/>
  <c r="AD289" i="99"/>
  <c r="AC289" i="99"/>
  <c r="AB289" i="99"/>
  <c r="AA289" i="99"/>
  <c r="X289" i="99"/>
  <c r="AR289" i="99" s="1"/>
  <c r="W289" i="99"/>
  <c r="AQ289" i="99" s="1"/>
  <c r="V289" i="99"/>
  <c r="AK289" i="99" s="1"/>
  <c r="U289" i="99"/>
  <c r="AO289" i="99" s="1"/>
  <c r="T289" i="99"/>
  <c r="O289" i="99"/>
  <c r="J289" i="99"/>
  <c r="AD288" i="99"/>
  <c r="AC288" i="99"/>
  <c r="AB288" i="99"/>
  <c r="AA288" i="99"/>
  <c r="X288" i="99"/>
  <c r="AM288" i="99" s="1"/>
  <c r="W288" i="99"/>
  <c r="AQ288" i="99" s="1"/>
  <c r="V288" i="99"/>
  <c r="AP288" i="99" s="1"/>
  <c r="U288" i="99"/>
  <c r="AO288" i="99" s="1"/>
  <c r="T288" i="99"/>
  <c r="O288" i="99"/>
  <c r="J288" i="99"/>
  <c r="Y288" i="99" s="1"/>
  <c r="AS288" i="99" s="1"/>
  <c r="AD287" i="99"/>
  <c r="AC287" i="99"/>
  <c r="AB287" i="99"/>
  <c r="AA287" i="99"/>
  <c r="X287" i="99"/>
  <c r="AR287" i="99" s="1"/>
  <c r="W287" i="99"/>
  <c r="AQ287" i="99" s="1"/>
  <c r="V287" i="99"/>
  <c r="AK287" i="99" s="1"/>
  <c r="U287" i="99"/>
  <c r="AO287" i="99" s="1"/>
  <c r="T287" i="99"/>
  <c r="O287" i="99"/>
  <c r="J287" i="99"/>
  <c r="AD286" i="99"/>
  <c r="AC286" i="99"/>
  <c r="AB286" i="99"/>
  <c r="AA286" i="99"/>
  <c r="X286" i="99"/>
  <c r="AM286" i="99" s="1"/>
  <c r="W286" i="99"/>
  <c r="AQ286" i="99" s="1"/>
  <c r="V286" i="99"/>
  <c r="AK286" i="99" s="1"/>
  <c r="U286" i="99"/>
  <c r="AO286" i="99" s="1"/>
  <c r="T286" i="99"/>
  <c r="O286" i="99"/>
  <c r="J286" i="99"/>
  <c r="AD285" i="99"/>
  <c r="AC285" i="99"/>
  <c r="AB285" i="99"/>
  <c r="AA285" i="99"/>
  <c r="X285" i="99"/>
  <c r="AR285" i="99" s="1"/>
  <c r="W285" i="99"/>
  <c r="AQ285" i="99" s="1"/>
  <c r="V285" i="99"/>
  <c r="AK285" i="99" s="1"/>
  <c r="U285" i="99"/>
  <c r="AO285" i="99" s="1"/>
  <c r="T285" i="99"/>
  <c r="O285" i="99"/>
  <c r="J285" i="99"/>
  <c r="AD284" i="99"/>
  <c r="AC284" i="99"/>
  <c r="AB284" i="99"/>
  <c r="AA284" i="99"/>
  <c r="X284" i="99"/>
  <c r="AM284" i="99" s="1"/>
  <c r="W284" i="99"/>
  <c r="AQ284" i="99" s="1"/>
  <c r="V284" i="99"/>
  <c r="AK284" i="99" s="1"/>
  <c r="U284" i="99"/>
  <c r="AO284" i="99" s="1"/>
  <c r="T284" i="99"/>
  <c r="O284" i="99"/>
  <c r="J284" i="99"/>
  <c r="Y284" i="99" s="1"/>
  <c r="AS284" i="99" s="1"/>
  <c r="AD283" i="99"/>
  <c r="AC283" i="99"/>
  <c r="AB283" i="99"/>
  <c r="AA283" i="99"/>
  <c r="X283" i="99"/>
  <c r="AR283" i="99" s="1"/>
  <c r="W283" i="99"/>
  <c r="AQ283" i="99" s="1"/>
  <c r="V283" i="99"/>
  <c r="AK283" i="99" s="1"/>
  <c r="U283" i="99"/>
  <c r="AO283" i="99" s="1"/>
  <c r="T283" i="99"/>
  <c r="O283" i="99"/>
  <c r="J283" i="99"/>
  <c r="Y283" i="99" s="1"/>
  <c r="AS283" i="99" s="1"/>
  <c r="AD282" i="99"/>
  <c r="AC282" i="99"/>
  <c r="AB282" i="99"/>
  <c r="AA282" i="99"/>
  <c r="X282" i="99"/>
  <c r="AM282" i="99" s="1"/>
  <c r="W282" i="99"/>
  <c r="AQ282" i="99" s="1"/>
  <c r="V282" i="99"/>
  <c r="AK282" i="99" s="1"/>
  <c r="U282" i="99"/>
  <c r="AJ282" i="99" s="1"/>
  <c r="T282" i="99"/>
  <c r="O282" i="99"/>
  <c r="J282" i="99"/>
  <c r="Y282" i="99" s="1"/>
  <c r="AS282" i="99" s="1"/>
  <c r="AD281" i="99"/>
  <c r="AC281" i="99"/>
  <c r="AB281" i="99"/>
  <c r="AA281" i="99"/>
  <c r="X281" i="99"/>
  <c r="AR281" i="99" s="1"/>
  <c r="W281" i="99"/>
  <c r="AQ281" i="99" s="1"/>
  <c r="V281" i="99"/>
  <c r="AK281" i="99" s="1"/>
  <c r="U281" i="99"/>
  <c r="AO281" i="99" s="1"/>
  <c r="T281" i="99"/>
  <c r="O281" i="99"/>
  <c r="J281" i="99"/>
  <c r="AP280" i="99"/>
  <c r="AD280" i="99"/>
  <c r="AC280" i="99"/>
  <c r="AB280" i="99"/>
  <c r="AA280" i="99"/>
  <c r="Y280" i="99"/>
  <c r="AS280" i="99" s="1"/>
  <c r="X280" i="99"/>
  <c r="AM280" i="99" s="1"/>
  <c r="W280" i="99"/>
  <c r="AQ280" i="99" s="1"/>
  <c r="V280" i="99"/>
  <c r="AK280" i="99" s="1"/>
  <c r="U280" i="99"/>
  <c r="AO280" i="99" s="1"/>
  <c r="T280" i="99"/>
  <c r="O280" i="99"/>
  <c r="J280" i="99"/>
  <c r="AD279" i="99"/>
  <c r="AC279" i="99"/>
  <c r="AB279" i="99"/>
  <c r="AA279" i="99"/>
  <c r="X279" i="99"/>
  <c r="AR279" i="99" s="1"/>
  <c r="W279" i="99"/>
  <c r="AQ279" i="99" s="1"/>
  <c r="V279" i="99"/>
  <c r="AK279" i="99" s="1"/>
  <c r="U279" i="99"/>
  <c r="AO279" i="99" s="1"/>
  <c r="T279" i="99"/>
  <c r="O279" i="99"/>
  <c r="J279" i="99"/>
  <c r="AP278" i="99"/>
  <c r="AD278" i="99"/>
  <c r="AC278" i="99"/>
  <c r="AB278" i="99"/>
  <c r="AA278" i="99"/>
  <c r="X278" i="99"/>
  <c r="AM278" i="99" s="1"/>
  <c r="W278" i="99"/>
  <c r="AQ278" i="99" s="1"/>
  <c r="V278" i="99"/>
  <c r="AK278" i="99" s="1"/>
  <c r="U278" i="99"/>
  <c r="AJ278" i="99" s="1"/>
  <c r="T278" i="99"/>
  <c r="O278" i="99"/>
  <c r="J278" i="99"/>
  <c r="AD277" i="99"/>
  <c r="AC277" i="99"/>
  <c r="AB277" i="99"/>
  <c r="AA277" i="99"/>
  <c r="X277" i="99"/>
  <c r="AR277" i="99" s="1"/>
  <c r="W277" i="99"/>
  <c r="AL277" i="99" s="1"/>
  <c r="V277" i="99"/>
  <c r="AP277" i="99" s="1"/>
  <c r="U277" i="99"/>
  <c r="AO277" i="99" s="1"/>
  <c r="T277" i="99"/>
  <c r="O277" i="99"/>
  <c r="J277" i="99"/>
  <c r="Y277" i="99" s="1"/>
  <c r="AS277" i="99" s="1"/>
  <c r="AD276" i="99"/>
  <c r="AC276" i="99"/>
  <c r="AB276" i="99"/>
  <c r="AA276" i="99"/>
  <c r="X276" i="99"/>
  <c r="AR276" i="99" s="1"/>
  <c r="W276" i="99"/>
  <c r="AQ276" i="99" s="1"/>
  <c r="V276" i="99"/>
  <c r="AP276" i="99" s="1"/>
  <c r="U276" i="99"/>
  <c r="T276" i="99"/>
  <c r="O276" i="99"/>
  <c r="J276" i="99"/>
  <c r="AO275" i="99"/>
  <c r="AM275" i="99"/>
  <c r="AD275" i="99"/>
  <c r="AC275" i="99"/>
  <c r="AB275" i="99"/>
  <c r="AA275" i="99"/>
  <c r="X275" i="99"/>
  <c r="AR275" i="99" s="1"/>
  <c r="W275" i="99"/>
  <c r="AQ275" i="99" s="1"/>
  <c r="V275" i="99"/>
  <c r="U275" i="99"/>
  <c r="AJ275" i="99" s="1"/>
  <c r="T275" i="99"/>
  <c r="O275" i="99"/>
  <c r="J275" i="99"/>
  <c r="AD274" i="99"/>
  <c r="AC274" i="99"/>
  <c r="AB274" i="99"/>
  <c r="AA274" i="99"/>
  <c r="X274" i="99"/>
  <c r="AR274" i="99" s="1"/>
  <c r="W274" i="99"/>
  <c r="AQ274" i="99" s="1"/>
  <c r="V274" i="99"/>
  <c r="AP274" i="99" s="1"/>
  <c r="U274" i="99"/>
  <c r="AO274" i="99" s="1"/>
  <c r="T274" i="99"/>
  <c r="O274" i="99"/>
  <c r="J274" i="99"/>
  <c r="AO273" i="99"/>
  <c r="AD273" i="99"/>
  <c r="AC273" i="99"/>
  <c r="AB273" i="99"/>
  <c r="AA273" i="99"/>
  <c r="X273" i="99"/>
  <c r="AR273" i="99" s="1"/>
  <c r="W273" i="99"/>
  <c r="AQ273" i="99" s="1"/>
  <c r="V273" i="99"/>
  <c r="U273" i="99"/>
  <c r="AJ273" i="99" s="1"/>
  <c r="T273" i="99"/>
  <c r="O273" i="99"/>
  <c r="J273" i="99"/>
  <c r="AD272" i="99"/>
  <c r="AC272" i="99"/>
  <c r="AB272" i="99"/>
  <c r="AA272" i="99"/>
  <c r="X272" i="99"/>
  <c r="AR272" i="99" s="1"/>
  <c r="W272" i="99"/>
  <c r="AQ272" i="99" s="1"/>
  <c r="V272" i="99"/>
  <c r="AK272" i="99" s="1"/>
  <c r="U272" i="99"/>
  <c r="AO272" i="99" s="1"/>
  <c r="T272" i="99"/>
  <c r="O272" i="99"/>
  <c r="J272" i="99"/>
  <c r="AK271" i="99"/>
  <c r="AD271" i="99"/>
  <c r="AC271" i="99"/>
  <c r="AB271" i="99"/>
  <c r="AA271" i="99"/>
  <c r="X271" i="99"/>
  <c r="AM271" i="99" s="1"/>
  <c r="W271" i="99"/>
  <c r="AQ271" i="99" s="1"/>
  <c r="V271" i="99"/>
  <c r="AP271" i="99" s="1"/>
  <c r="U271" i="99"/>
  <c r="T271" i="99"/>
  <c r="O271" i="99"/>
  <c r="J271" i="99"/>
  <c r="AD270" i="99"/>
  <c r="AC270" i="99"/>
  <c r="AB270" i="99"/>
  <c r="AA270" i="99"/>
  <c r="X270" i="99"/>
  <c r="AM270" i="99" s="1"/>
  <c r="W270" i="99"/>
  <c r="AQ270" i="99" s="1"/>
  <c r="V270" i="99"/>
  <c r="AP270" i="99" s="1"/>
  <c r="U270" i="99"/>
  <c r="AO270" i="99" s="1"/>
  <c r="T270" i="99"/>
  <c r="O270" i="99"/>
  <c r="Y270" i="99" s="1"/>
  <c r="AS270" i="99" s="1"/>
  <c r="J270" i="99"/>
  <c r="AO269" i="99"/>
  <c r="AJ269" i="99"/>
  <c r="AD269" i="99"/>
  <c r="AC269" i="99"/>
  <c r="AB269" i="99"/>
  <c r="AA269" i="99"/>
  <c r="X269" i="99"/>
  <c r="AR269" i="99" s="1"/>
  <c r="W269" i="99"/>
  <c r="AQ269" i="99" s="1"/>
  <c r="V269" i="99"/>
  <c r="AP269" i="99" s="1"/>
  <c r="T269" i="99"/>
  <c r="Y269" i="99" s="1"/>
  <c r="AS269" i="99" s="1"/>
  <c r="O269" i="99"/>
  <c r="J269" i="99"/>
  <c r="AD268" i="99"/>
  <c r="AC268" i="99"/>
  <c r="AB268" i="99"/>
  <c r="AA268" i="99"/>
  <c r="X268" i="99"/>
  <c r="AR268" i="99" s="1"/>
  <c r="W268" i="99"/>
  <c r="AQ268" i="99" s="1"/>
  <c r="V268" i="99"/>
  <c r="AP268" i="99" s="1"/>
  <c r="U268" i="99"/>
  <c r="AJ268" i="99" s="1"/>
  <c r="T268" i="99"/>
  <c r="O268" i="99"/>
  <c r="J268" i="99"/>
  <c r="Y268" i="99" s="1"/>
  <c r="AS268" i="99" s="1"/>
  <c r="AN267" i="99"/>
  <c r="AD267" i="99"/>
  <c r="AC267" i="99"/>
  <c r="AB267" i="99"/>
  <c r="AA267" i="99"/>
  <c r="X267" i="99"/>
  <c r="AR267" i="99" s="1"/>
  <c r="W267" i="99"/>
  <c r="AQ267" i="99" s="1"/>
  <c r="V267" i="99"/>
  <c r="AP267" i="99" s="1"/>
  <c r="AT267" i="99" s="1"/>
  <c r="U267" i="99"/>
  <c r="AO267" i="99" s="1"/>
  <c r="T267" i="99"/>
  <c r="O267" i="99"/>
  <c r="J267" i="99"/>
  <c r="AP266" i="99"/>
  <c r="AN266" i="99"/>
  <c r="AD266" i="99"/>
  <c r="AC266" i="99"/>
  <c r="AB266" i="99"/>
  <c r="AA266" i="99"/>
  <c r="X266" i="99"/>
  <c r="AR266" i="99" s="1"/>
  <c r="W266" i="99"/>
  <c r="AQ266" i="99" s="1"/>
  <c r="V266" i="99"/>
  <c r="U266" i="99"/>
  <c r="AO266" i="99" s="1"/>
  <c r="T266" i="99"/>
  <c r="O266" i="99"/>
  <c r="J266" i="99"/>
  <c r="Y266" i="99" s="1"/>
  <c r="AS266" i="99" s="1"/>
  <c r="AN265" i="99"/>
  <c r="AD265" i="99"/>
  <c r="AC265" i="99"/>
  <c r="AB265" i="99"/>
  <c r="AA265" i="99"/>
  <c r="X265" i="99"/>
  <c r="AR265" i="99" s="1"/>
  <c r="W265" i="99"/>
  <c r="AQ265" i="99" s="1"/>
  <c r="V265" i="99"/>
  <c r="AP265" i="99" s="1"/>
  <c r="U265" i="99"/>
  <c r="AO265" i="99" s="1"/>
  <c r="T265" i="99"/>
  <c r="O265" i="99"/>
  <c r="J265" i="99"/>
  <c r="AN264" i="99"/>
  <c r="AD264" i="99"/>
  <c r="AC264" i="99"/>
  <c r="AB264" i="99"/>
  <c r="AA264" i="99"/>
  <c r="X264" i="99"/>
  <c r="AR264" i="99" s="1"/>
  <c r="W264" i="99"/>
  <c r="AQ264" i="99" s="1"/>
  <c r="V264" i="99"/>
  <c r="AP264" i="99" s="1"/>
  <c r="AT264" i="99" s="1"/>
  <c r="U264" i="99"/>
  <c r="AO264" i="99" s="1"/>
  <c r="T264" i="99"/>
  <c r="O264" i="99"/>
  <c r="J264" i="99"/>
  <c r="AZ263" i="99"/>
  <c r="AU263" i="99"/>
  <c r="AN263" i="99"/>
  <c r="AD263" i="99"/>
  <c r="AC263" i="99"/>
  <c r="AB263" i="99"/>
  <c r="AA263" i="99"/>
  <c r="X263" i="99"/>
  <c r="AR263" i="99" s="1"/>
  <c r="W263" i="99"/>
  <c r="AQ263" i="99" s="1"/>
  <c r="V263" i="99"/>
  <c r="AP263" i="99" s="1"/>
  <c r="U263" i="99"/>
  <c r="AO263" i="99" s="1"/>
  <c r="T263" i="99"/>
  <c r="O263" i="99"/>
  <c r="J263" i="99"/>
  <c r="AZ262" i="99"/>
  <c r="AU262" i="99"/>
  <c r="AN262" i="99"/>
  <c r="AD262" i="99"/>
  <c r="AC262" i="99"/>
  <c r="AB262" i="99"/>
  <c r="AA262" i="99"/>
  <c r="X262" i="99"/>
  <c r="AR262" i="99" s="1"/>
  <c r="W262" i="99"/>
  <c r="AQ262" i="99" s="1"/>
  <c r="V262" i="99"/>
  <c r="AP262" i="99" s="1"/>
  <c r="U262" i="99"/>
  <c r="AO262" i="99" s="1"/>
  <c r="T262" i="99"/>
  <c r="O262" i="99"/>
  <c r="J262" i="99"/>
  <c r="AZ261" i="99"/>
  <c r="AV261" i="99"/>
  <c r="AV296" i="99" s="1"/>
  <c r="AZ296" i="99" s="1"/>
  <c r="AN261" i="99"/>
  <c r="AD261" i="99"/>
  <c r="AC261" i="99"/>
  <c r="AB261" i="99"/>
  <c r="AA261" i="99"/>
  <c r="X261" i="99"/>
  <c r="AR261" i="99" s="1"/>
  <c r="W261" i="99"/>
  <c r="AQ261" i="99" s="1"/>
  <c r="V261" i="99"/>
  <c r="AP261" i="99" s="1"/>
  <c r="AT261" i="99" s="1"/>
  <c r="U261" i="99"/>
  <c r="AO261" i="99" s="1"/>
  <c r="T261" i="99"/>
  <c r="O261" i="99"/>
  <c r="J261" i="99"/>
  <c r="AV260" i="99"/>
  <c r="AZ260" i="99" s="1"/>
  <c r="AN260" i="99"/>
  <c r="AD260" i="99"/>
  <c r="AC260" i="99"/>
  <c r="AB260" i="99"/>
  <c r="AA260" i="99"/>
  <c r="X260" i="99"/>
  <c r="AR260" i="99" s="1"/>
  <c r="W260" i="99"/>
  <c r="AQ260" i="99" s="1"/>
  <c r="V260" i="99"/>
  <c r="AP260" i="99" s="1"/>
  <c r="AT260" i="99" s="1"/>
  <c r="U260" i="99"/>
  <c r="AO260" i="99" s="1"/>
  <c r="T260" i="99"/>
  <c r="O260" i="99"/>
  <c r="J260" i="99"/>
  <c r="AX259" i="99"/>
  <c r="AV259" i="99"/>
  <c r="AZ259" i="99" s="1"/>
  <c r="AN259" i="99"/>
  <c r="AD259" i="99"/>
  <c r="AC259" i="99"/>
  <c r="AB259" i="99"/>
  <c r="AA259" i="99"/>
  <c r="X259" i="99"/>
  <c r="AR259" i="99" s="1"/>
  <c r="W259" i="99"/>
  <c r="AQ259" i="99" s="1"/>
  <c r="V259" i="99"/>
  <c r="AP259" i="99" s="1"/>
  <c r="U259" i="99"/>
  <c r="AO259" i="99" s="1"/>
  <c r="T259" i="99"/>
  <c r="O259" i="99"/>
  <c r="J259" i="99"/>
  <c r="AP258" i="99"/>
  <c r="AN258" i="99"/>
  <c r="AD258" i="99"/>
  <c r="AC258" i="99"/>
  <c r="AB258" i="99"/>
  <c r="AA258" i="99"/>
  <c r="X258" i="99"/>
  <c r="AR258" i="99" s="1"/>
  <c r="W258" i="99"/>
  <c r="AQ258" i="99" s="1"/>
  <c r="U258" i="99"/>
  <c r="AO258" i="99" s="1"/>
  <c r="T258" i="99"/>
  <c r="O258" i="99"/>
  <c r="J258" i="99"/>
  <c r="AV257" i="99"/>
  <c r="AV292" i="99" s="1"/>
  <c r="AZ292" i="99" s="1"/>
  <c r="AN257" i="99"/>
  <c r="AD257" i="99"/>
  <c r="AC257" i="99"/>
  <c r="AB257" i="99"/>
  <c r="AA257" i="99"/>
  <c r="X257" i="99"/>
  <c r="AR257" i="99" s="1"/>
  <c r="W257" i="99"/>
  <c r="AQ257" i="99" s="1"/>
  <c r="V257" i="99"/>
  <c r="AP257" i="99" s="1"/>
  <c r="U257" i="99"/>
  <c r="AO257" i="99" s="1"/>
  <c r="T257" i="99"/>
  <c r="O257" i="99"/>
  <c r="J257" i="99"/>
  <c r="AV256" i="99"/>
  <c r="AV291" i="99" s="1"/>
  <c r="AZ291" i="99" s="1"/>
  <c r="AP256" i="99"/>
  <c r="AN256" i="99"/>
  <c r="AD256" i="99"/>
  <c r="AC256" i="99"/>
  <c r="AB256" i="99"/>
  <c r="AA256" i="99"/>
  <c r="X256" i="99"/>
  <c r="AR256" i="99" s="1"/>
  <c r="W256" i="99"/>
  <c r="AQ256" i="99" s="1"/>
  <c r="V256" i="99"/>
  <c r="U256" i="99"/>
  <c r="AO256" i="99" s="1"/>
  <c r="T256" i="99"/>
  <c r="O256" i="99"/>
  <c r="J256" i="99"/>
  <c r="AX255" i="99"/>
  <c r="AZ255" i="99" s="1"/>
  <c r="AV255" i="99"/>
  <c r="AV290" i="99" s="1"/>
  <c r="AZ290" i="99" s="1"/>
  <c r="AN255" i="99"/>
  <c r="AD255" i="99"/>
  <c r="AC255" i="99"/>
  <c r="AB255" i="99"/>
  <c r="AA255" i="99"/>
  <c r="X255" i="99"/>
  <c r="AR255" i="99" s="1"/>
  <c r="W255" i="99"/>
  <c r="AQ255" i="99" s="1"/>
  <c r="V255" i="99"/>
  <c r="AP255" i="99" s="1"/>
  <c r="U255" i="99"/>
  <c r="AO255" i="99" s="1"/>
  <c r="T255" i="99"/>
  <c r="O255" i="99"/>
  <c r="J255" i="99"/>
  <c r="AN254" i="99"/>
  <c r="AD254" i="99"/>
  <c r="AC254" i="99"/>
  <c r="AB254" i="99"/>
  <c r="AA254" i="99"/>
  <c r="X254" i="99"/>
  <c r="AR254" i="99" s="1"/>
  <c r="W254" i="99"/>
  <c r="AQ254" i="99" s="1"/>
  <c r="V254" i="99"/>
  <c r="AP254" i="99" s="1"/>
  <c r="U254" i="99"/>
  <c r="AO254" i="99" s="1"/>
  <c r="T254" i="99"/>
  <c r="O254" i="99"/>
  <c r="J254" i="99"/>
  <c r="Y254" i="99" s="1"/>
  <c r="AS254" i="99" s="1"/>
  <c r="AP253" i="99"/>
  <c r="AN253" i="99"/>
  <c r="AD253" i="99"/>
  <c r="AC253" i="99"/>
  <c r="AB253" i="99"/>
  <c r="AA253" i="99"/>
  <c r="X253" i="99"/>
  <c r="AR253" i="99" s="1"/>
  <c r="W253" i="99"/>
  <c r="AQ253" i="99" s="1"/>
  <c r="V253" i="99"/>
  <c r="U253" i="99"/>
  <c r="AO253" i="99" s="1"/>
  <c r="T253" i="99"/>
  <c r="O253" i="99"/>
  <c r="J253" i="99"/>
  <c r="Y253" i="99" s="1"/>
  <c r="AS253" i="99" s="1"/>
  <c r="A253" i="99"/>
  <c r="AO252" i="99"/>
  <c r="AN252" i="99"/>
  <c r="AD252" i="99"/>
  <c r="AC252" i="99"/>
  <c r="AB252" i="99"/>
  <c r="AA252" i="99"/>
  <c r="Z252" i="99"/>
  <c r="X252" i="99"/>
  <c r="AR252" i="99" s="1"/>
  <c r="W252" i="99"/>
  <c r="AQ252" i="99" s="1"/>
  <c r="V252" i="99"/>
  <c r="AP252" i="99" s="1"/>
  <c r="U252" i="99"/>
  <c r="T252" i="99"/>
  <c r="O252" i="99"/>
  <c r="O318" i="99" s="1"/>
  <c r="J252" i="99"/>
  <c r="J242" i="99"/>
  <c r="J241" i="99"/>
  <c r="AZ180" i="99" s="1"/>
  <c r="P240" i="99"/>
  <c r="O240" i="99"/>
  <c r="Q240" i="99" s="1"/>
  <c r="J240" i="99"/>
  <c r="V239" i="99"/>
  <c r="Q239" i="99"/>
  <c r="P239" i="99"/>
  <c r="O239" i="99"/>
  <c r="J239" i="99"/>
  <c r="P238" i="99"/>
  <c r="O238" i="99"/>
  <c r="J238" i="99"/>
  <c r="F237" i="99"/>
  <c r="AQ232" i="99"/>
  <c r="AP232" i="99"/>
  <c r="AL232" i="99"/>
  <c r="AK232" i="99"/>
  <c r="AF311" i="99" s="1"/>
  <c r="AH232" i="99"/>
  <c r="AG232" i="99"/>
  <c r="AF232" i="99"/>
  <c r="AD232" i="99"/>
  <c r="AC232" i="99"/>
  <c r="AT232" i="99" s="1"/>
  <c r="AB232" i="99"/>
  <c r="AA232" i="99"/>
  <c r="Y232" i="99"/>
  <c r="AS232" i="99" s="1"/>
  <c r="X232" i="99"/>
  <c r="AR232" i="99" s="1"/>
  <c r="W232" i="99"/>
  <c r="V232" i="99"/>
  <c r="U232" i="99"/>
  <c r="AJ232" i="99" s="1"/>
  <c r="T232" i="99"/>
  <c r="O232" i="99"/>
  <c r="J232" i="99"/>
  <c r="A232" i="99"/>
  <c r="Z232" i="99" s="1"/>
  <c r="AT231" i="99"/>
  <c r="AM231" i="99"/>
  <c r="AJ231" i="99"/>
  <c r="AH231" i="99"/>
  <c r="AG231" i="99"/>
  <c r="AF231" i="99"/>
  <c r="AE231" i="99"/>
  <c r="AD231" i="99"/>
  <c r="AC231" i="99"/>
  <c r="AB231" i="99"/>
  <c r="AA231" i="99"/>
  <c r="X231" i="99"/>
  <c r="AR231" i="99" s="1"/>
  <c r="W231" i="99"/>
  <c r="AQ231" i="99" s="1"/>
  <c r="V231" i="99"/>
  <c r="AK231" i="99" s="1"/>
  <c r="U231" i="99"/>
  <c r="AO231" i="99" s="1"/>
  <c r="T231" i="99"/>
  <c r="O231" i="99"/>
  <c r="J231" i="99"/>
  <c r="A231" i="99"/>
  <c r="Z231" i="99" s="1"/>
  <c r="AL230" i="99"/>
  <c r="AH230" i="99"/>
  <c r="AG230" i="99"/>
  <c r="AF230" i="99"/>
  <c r="AE230" i="99"/>
  <c r="AD230" i="99"/>
  <c r="AC230" i="99"/>
  <c r="AT230" i="99" s="1"/>
  <c r="AB230" i="99"/>
  <c r="AA230" i="99"/>
  <c r="X230" i="99"/>
  <c r="AM230" i="99" s="1"/>
  <c r="W230" i="99"/>
  <c r="AQ230" i="99" s="1"/>
  <c r="V230" i="99"/>
  <c r="AP230" i="99" s="1"/>
  <c r="U230" i="99"/>
  <c r="AO230" i="99" s="1"/>
  <c r="T230" i="99"/>
  <c r="O230" i="99"/>
  <c r="J230" i="99"/>
  <c r="Y230" i="99" s="1"/>
  <c r="AS230" i="99" s="1"/>
  <c r="A230" i="99"/>
  <c r="Z230" i="99" s="1"/>
  <c r="AD229" i="99"/>
  <c r="AC229" i="99"/>
  <c r="AT229" i="99" s="1"/>
  <c r="AB229" i="99"/>
  <c r="AA229" i="99"/>
  <c r="X229" i="99"/>
  <c r="AR229" i="99" s="1"/>
  <c r="W229" i="99"/>
  <c r="AQ229" i="99" s="1"/>
  <c r="V229" i="99"/>
  <c r="AK229" i="99" s="1"/>
  <c r="U229" i="99"/>
  <c r="AO229" i="99" s="1"/>
  <c r="T229" i="99"/>
  <c r="O229" i="99"/>
  <c r="J229" i="99"/>
  <c r="A229" i="99"/>
  <c r="Z229" i="99" s="1"/>
  <c r="AP228" i="99"/>
  <c r="AD228" i="99"/>
  <c r="AC228" i="99"/>
  <c r="AT228" i="99" s="1"/>
  <c r="AB228" i="99"/>
  <c r="AA228" i="99"/>
  <c r="Y228" i="99"/>
  <c r="AS228" i="99" s="1"/>
  <c r="X228" i="99"/>
  <c r="AM228" i="99" s="1"/>
  <c r="W228" i="99"/>
  <c r="AQ228" i="99" s="1"/>
  <c r="V228" i="99"/>
  <c r="AK228" i="99" s="1"/>
  <c r="U228" i="99"/>
  <c r="AO228" i="99" s="1"/>
  <c r="T228" i="99"/>
  <c r="O228" i="99"/>
  <c r="J228" i="99"/>
  <c r="A228" i="99"/>
  <c r="Z228" i="99" s="1"/>
  <c r="AT227" i="99"/>
  <c r="AQ227" i="99"/>
  <c r="AL227" i="99"/>
  <c r="AD227" i="99"/>
  <c r="AC227" i="99"/>
  <c r="AB227" i="99"/>
  <c r="AA227" i="99"/>
  <c r="X227" i="99"/>
  <c r="AR227" i="99" s="1"/>
  <c r="V227" i="99"/>
  <c r="AK227" i="99" s="1"/>
  <c r="U227" i="99"/>
  <c r="AO227" i="99" s="1"/>
  <c r="T227" i="99"/>
  <c r="O227" i="99"/>
  <c r="J227" i="99"/>
  <c r="A227" i="99"/>
  <c r="Z227" i="99" s="1"/>
  <c r="AD226" i="99"/>
  <c r="AC226" i="99"/>
  <c r="AT226" i="99" s="1"/>
  <c r="AB226" i="99"/>
  <c r="AA226" i="99"/>
  <c r="Y226" i="99"/>
  <c r="AS226" i="99" s="1"/>
  <c r="X226" i="99"/>
  <c r="AR226" i="99" s="1"/>
  <c r="W226" i="99"/>
  <c r="AL226" i="99" s="1"/>
  <c r="V226" i="99"/>
  <c r="AP226" i="99" s="1"/>
  <c r="U226" i="99"/>
  <c r="AJ226" i="99" s="1"/>
  <c r="T226" i="99"/>
  <c r="O226" i="99"/>
  <c r="J226" i="99"/>
  <c r="A226" i="99"/>
  <c r="Z226" i="99" s="1"/>
  <c r="AD225" i="99"/>
  <c r="AC225" i="99"/>
  <c r="AT225" i="99" s="1"/>
  <c r="AB225" i="99"/>
  <c r="AA225" i="99"/>
  <c r="X225" i="99"/>
  <c r="AR225" i="99" s="1"/>
  <c r="W225" i="99"/>
  <c r="AQ225" i="99" s="1"/>
  <c r="V225" i="99"/>
  <c r="AP225" i="99" s="1"/>
  <c r="U225" i="99"/>
  <c r="AJ225" i="99" s="1"/>
  <c r="T225" i="99"/>
  <c r="O225" i="99"/>
  <c r="J225" i="99"/>
  <c r="A225" i="99"/>
  <c r="Z225" i="99" s="1"/>
  <c r="AD224" i="99"/>
  <c r="AC224" i="99"/>
  <c r="AT224" i="99" s="1"/>
  <c r="AB224" i="99"/>
  <c r="AA224" i="99"/>
  <c r="X224" i="99"/>
  <c r="AR224" i="99" s="1"/>
  <c r="W224" i="99"/>
  <c r="AL224" i="99" s="1"/>
  <c r="V224" i="99"/>
  <c r="AP224" i="99" s="1"/>
  <c r="U224" i="99"/>
  <c r="AO224" i="99" s="1"/>
  <c r="T224" i="99"/>
  <c r="O224" i="99"/>
  <c r="J224" i="99"/>
  <c r="Y224" i="99" s="1"/>
  <c r="AS224" i="99" s="1"/>
  <c r="A224" i="99"/>
  <c r="Z224" i="99" s="1"/>
  <c r="AO223" i="99"/>
  <c r="AM223" i="99"/>
  <c r="AD223" i="99"/>
  <c r="AC223" i="99"/>
  <c r="AB223" i="99"/>
  <c r="AA223" i="99"/>
  <c r="X223" i="99"/>
  <c r="AR223" i="99" s="1"/>
  <c r="W223" i="99"/>
  <c r="AQ223" i="99" s="1"/>
  <c r="V223" i="99"/>
  <c r="AP223" i="99" s="1"/>
  <c r="U223" i="99"/>
  <c r="AJ223" i="99" s="1"/>
  <c r="T223" i="99"/>
  <c r="O223" i="99"/>
  <c r="J223" i="99"/>
  <c r="AD222" i="99"/>
  <c r="AC222" i="99"/>
  <c r="AB222" i="99"/>
  <c r="AA222" i="99"/>
  <c r="X222" i="99"/>
  <c r="AR222" i="99" s="1"/>
  <c r="W222" i="99"/>
  <c r="AL222" i="99" s="1"/>
  <c r="V222" i="99"/>
  <c r="AP222" i="99" s="1"/>
  <c r="U222" i="99"/>
  <c r="AJ222" i="99" s="1"/>
  <c r="T222" i="99"/>
  <c r="O222" i="99"/>
  <c r="J222" i="99"/>
  <c r="AQ221" i="99"/>
  <c r="AO221" i="99"/>
  <c r="AD221" i="99"/>
  <c r="AC221" i="99"/>
  <c r="AB221" i="99"/>
  <c r="AA221" i="99"/>
  <c r="X221" i="99"/>
  <c r="AR221" i="99" s="1"/>
  <c r="W221" i="99"/>
  <c r="AL221" i="99" s="1"/>
  <c r="V221" i="99"/>
  <c r="AP221" i="99" s="1"/>
  <c r="U221" i="99"/>
  <c r="AJ221" i="99" s="1"/>
  <c r="T221" i="99"/>
  <c r="O221" i="99"/>
  <c r="J221" i="99"/>
  <c r="AO220" i="99"/>
  <c r="AD220" i="99"/>
  <c r="AC220" i="99"/>
  <c r="AB220" i="99"/>
  <c r="AA220" i="99"/>
  <c r="X220" i="99"/>
  <c r="AM220" i="99" s="1"/>
  <c r="W220" i="99"/>
  <c r="AQ220" i="99" s="1"/>
  <c r="V220" i="99"/>
  <c r="AP220" i="99" s="1"/>
  <c r="U220" i="99"/>
  <c r="AJ220" i="99" s="1"/>
  <c r="T220" i="99"/>
  <c r="O220" i="99"/>
  <c r="J220" i="99"/>
  <c r="AD219" i="99"/>
  <c r="AC219" i="99"/>
  <c r="AB219" i="99"/>
  <c r="AA219" i="99"/>
  <c r="X219" i="99"/>
  <c r="AR219" i="99" s="1"/>
  <c r="W219" i="99"/>
  <c r="AQ219" i="99" s="1"/>
  <c r="V219" i="99"/>
  <c r="AK219" i="99" s="1"/>
  <c r="U219" i="99"/>
  <c r="AO219" i="99" s="1"/>
  <c r="T219" i="99"/>
  <c r="O219" i="99"/>
  <c r="J219" i="99"/>
  <c r="AY218" i="99"/>
  <c r="AP218" i="99"/>
  <c r="AO218" i="99"/>
  <c r="AD218" i="99"/>
  <c r="AC218" i="99"/>
  <c r="AB218" i="99"/>
  <c r="AA218" i="99"/>
  <c r="X218" i="99"/>
  <c r="AR218" i="99" s="1"/>
  <c r="W218" i="99"/>
  <c r="AQ218" i="99" s="1"/>
  <c r="V218" i="99"/>
  <c r="AK218" i="99" s="1"/>
  <c r="U218" i="99"/>
  <c r="AJ218" i="99" s="1"/>
  <c r="T218" i="99"/>
  <c r="O218" i="99"/>
  <c r="J218" i="99"/>
  <c r="AZ217" i="99"/>
  <c r="AO217" i="99"/>
  <c r="AD217" i="99"/>
  <c r="AC217" i="99"/>
  <c r="AB217" i="99"/>
  <c r="AA217" i="99"/>
  <c r="X217" i="99"/>
  <c r="AM217" i="99" s="1"/>
  <c r="W217" i="99"/>
  <c r="AQ217" i="99" s="1"/>
  <c r="V217" i="99"/>
  <c r="AP217" i="99" s="1"/>
  <c r="U217" i="99"/>
  <c r="AJ217" i="99" s="1"/>
  <c r="T217" i="99"/>
  <c r="O217" i="99"/>
  <c r="J217" i="99"/>
  <c r="AZ216" i="99"/>
  <c r="AD216" i="99"/>
  <c r="AC216" i="99"/>
  <c r="AB216" i="99"/>
  <c r="AA216" i="99"/>
  <c r="X216" i="99"/>
  <c r="AR216" i="99" s="1"/>
  <c r="W216" i="99"/>
  <c r="AL216" i="99" s="1"/>
  <c r="V216" i="99"/>
  <c r="AP216" i="99" s="1"/>
  <c r="U216" i="99"/>
  <c r="AO216" i="99" s="1"/>
  <c r="T216" i="99"/>
  <c r="O216" i="99"/>
  <c r="J216" i="99"/>
  <c r="AQ215" i="99"/>
  <c r="AL215" i="99"/>
  <c r="AD215" i="99"/>
  <c r="AC215" i="99"/>
  <c r="AB215" i="99"/>
  <c r="AA215" i="99"/>
  <c r="X215" i="99"/>
  <c r="AR215" i="99" s="1"/>
  <c r="W215" i="99"/>
  <c r="V215" i="99"/>
  <c r="AP215" i="99" s="1"/>
  <c r="U215" i="99"/>
  <c r="AJ215" i="99" s="1"/>
  <c r="T215" i="99"/>
  <c r="O215" i="99"/>
  <c r="J215" i="99"/>
  <c r="AQ214" i="99"/>
  <c r="AD214" i="99"/>
  <c r="AC214" i="99"/>
  <c r="AB214" i="99"/>
  <c r="AA214" i="99"/>
  <c r="X214" i="99"/>
  <c r="AR214" i="99" s="1"/>
  <c r="W214" i="99"/>
  <c r="AL214" i="99" s="1"/>
  <c r="V214" i="99"/>
  <c r="AK214" i="99" s="1"/>
  <c r="U214" i="99"/>
  <c r="AJ214" i="99" s="1"/>
  <c r="T214" i="99"/>
  <c r="O214" i="99"/>
  <c r="J214" i="99"/>
  <c r="Y214" i="99" s="1"/>
  <c r="AS214" i="99" s="1"/>
  <c r="AM213" i="99"/>
  <c r="AD213" i="99"/>
  <c r="AC213" i="99"/>
  <c r="AB213" i="99"/>
  <c r="AA213" i="99"/>
  <c r="X213" i="99"/>
  <c r="AR213" i="99" s="1"/>
  <c r="W213" i="99"/>
  <c r="AQ213" i="99" s="1"/>
  <c r="V213" i="99"/>
  <c r="AP213" i="99" s="1"/>
  <c r="U213" i="99"/>
  <c r="AJ213" i="99" s="1"/>
  <c r="T213" i="99"/>
  <c r="O213" i="99"/>
  <c r="J213" i="99"/>
  <c r="AO212" i="99"/>
  <c r="AM212" i="99"/>
  <c r="AD212" i="99"/>
  <c r="AC212" i="99"/>
  <c r="AB212" i="99"/>
  <c r="AA212" i="99"/>
  <c r="X212" i="99"/>
  <c r="AR212" i="99" s="1"/>
  <c r="W212" i="99"/>
  <c r="AQ212" i="99" s="1"/>
  <c r="V212" i="99"/>
  <c r="AP212" i="99" s="1"/>
  <c r="U212" i="99"/>
  <c r="AJ212" i="99" s="1"/>
  <c r="T212" i="99"/>
  <c r="O212" i="99"/>
  <c r="J212" i="99"/>
  <c r="Y212" i="99" s="1"/>
  <c r="AS212" i="99" s="1"/>
  <c r="AD211" i="99"/>
  <c r="AC211" i="99"/>
  <c r="AB211" i="99"/>
  <c r="AA211" i="99"/>
  <c r="X211" i="99"/>
  <c r="AR211" i="99" s="1"/>
  <c r="W211" i="99"/>
  <c r="AL211" i="99" s="1"/>
  <c r="V211" i="99"/>
  <c r="AP211" i="99" s="1"/>
  <c r="U211" i="99"/>
  <c r="AJ211" i="99" s="1"/>
  <c r="T211" i="99"/>
  <c r="O211" i="99"/>
  <c r="J211" i="99"/>
  <c r="AO210" i="99"/>
  <c r="AD210" i="99"/>
  <c r="AC210" i="99"/>
  <c r="AB210" i="99"/>
  <c r="AA210" i="99"/>
  <c r="X210" i="99"/>
  <c r="AR210" i="99" s="1"/>
  <c r="W210" i="99"/>
  <c r="AL210" i="99" s="1"/>
  <c r="V210" i="99"/>
  <c r="AP210" i="99" s="1"/>
  <c r="U210" i="99"/>
  <c r="AJ210" i="99" s="1"/>
  <c r="T210" i="99"/>
  <c r="O210" i="99"/>
  <c r="J210" i="99"/>
  <c r="AD209" i="99"/>
  <c r="AC209" i="99"/>
  <c r="AB209" i="99"/>
  <c r="AA209" i="99"/>
  <c r="X209" i="99"/>
  <c r="AR209" i="99" s="1"/>
  <c r="W209" i="99"/>
  <c r="AL209" i="99" s="1"/>
  <c r="V209" i="99"/>
  <c r="AP209" i="99" s="1"/>
  <c r="U209" i="99"/>
  <c r="AJ209" i="99" s="1"/>
  <c r="T209" i="99"/>
  <c r="O209" i="99"/>
  <c r="J209" i="99"/>
  <c r="Y209" i="99" s="1"/>
  <c r="AS209" i="99" s="1"/>
  <c r="AD208" i="99"/>
  <c r="AC208" i="99"/>
  <c r="AB208" i="99"/>
  <c r="AA208" i="99"/>
  <c r="X208" i="99"/>
  <c r="AR208" i="99" s="1"/>
  <c r="W208" i="99"/>
  <c r="AL208" i="99" s="1"/>
  <c r="V208" i="99"/>
  <c r="AP208" i="99" s="1"/>
  <c r="U208" i="99"/>
  <c r="AO208" i="99" s="1"/>
  <c r="T208" i="99"/>
  <c r="Y208" i="99" s="1"/>
  <c r="AS208" i="99" s="1"/>
  <c r="O208" i="99"/>
  <c r="J208" i="99"/>
  <c r="AP207" i="99"/>
  <c r="AO207" i="99"/>
  <c r="AD207" i="99"/>
  <c r="AC207" i="99"/>
  <c r="AB207" i="99"/>
  <c r="AA207" i="99"/>
  <c r="X207" i="99"/>
  <c r="AR207" i="99" s="1"/>
  <c r="W207" i="99"/>
  <c r="AQ207" i="99" s="1"/>
  <c r="V207" i="99"/>
  <c r="AK207" i="99" s="1"/>
  <c r="U207" i="99"/>
  <c r="AJ207" i="99" s="1"/>
  <c r="T207" i="99"/>
  <c r="O207" i="99"/>
  <c r="J207" i="99"/>
  <c r="AD206" i="99"/>
  <c r="AC206" i="99"/>
  <c r="AB206" i="99"/>
  <c r="AA206" i="99"/>
  <c r="X206" i="99"/>
  <c r="AR206" i="99" s="1"/>
  <c r="W206" i="99"/>
  <c r="AL206" i="99" s="1"/>
  <c r="V206" i="99"/>
  <c r="AP206" i="99" s="1"/>
  <c r="U206" i="99"/>
  <c r="AO206" i="99" s="1"/>
  <c r="T206" i="99"/>
  <c r="O206" i="99"/>
  <c r="J206" i="99"/>
  <c r="AQ205" i="99"/>
  <c r="AL205" i="99"/>
  <c r="AD205" i="99"/>
  <c r="AC205" i="99"/>
  <c r="AB205" i="99"/>
  <c r="AA205" i="99"/>
  <c r="X205" i="99"/>
  <c r="AR205" i="99" s="1"/>
  <c r="W205" i="99"/>
  <c r="V205" i="99"/>
  <c r="AP205" i="99" s="1"/>
  <c r="U205" i="99"/>
  <c r="AJ205" i="99" s="1"/>
  <c r="T205" i="99"/>
  <c r="O205" i="99"/>
  <c r="J205" i="99"/>
  <c r="AO204" i="99"/>
  <c r="AD204" i="99"/>
  <c r="AC204" i="99"/>
  <c r="AB204" i="99"/>
  <c r="AA204" i="99"/>
  <c r="X204" i="99"/>
  <c r="AR204" i="99" s="1"/>
  <c r="W204" i="99"/>
  <c r="AL204" i="99" s="1"/>
  <c r="V204" i="99"/>
  <c r="AP204" i="99" s="1"/>
  <c r="U204" i="99"/>
  <c r="AJ204" i="99" s="1"/>
  <c r="T204" i="99"/>
  <c r="O204" i="99"/>
  <c r="Y204" i="99" s="1"/>
  <c r="AS204" i="99" s="1"/>
  <c r="J204" i="99"/>
  <c r="AD203" i="99"/>
  <c r="AC203" i="99"/>
  <c r="AB203" i="99"/>
  <c r="AA203" i="99"/>
  <c r="X203" i="99"/>
  <c r="AR203" i="99" s="1"/>
  <c r="W203" i="99"/>
  <c r="AL203" i="99" s="1"/>
  <c r="V203" i="99"/>
  <c r="AP203" i="99" s="1"/>
  <c r="U203" i="99"/>
  <c r="AJ203" i="99" s="1"/>
  <c r="T203" i="99"/>
  <c r="O203" i="99"/>
  <c r="Y203" i="99" s="1"/>
  <c r="AS203" i="99" s="1"/>
  <c r="J203" i="99"/>
  <c r="AO202" i="99"/>
  <c r="AK202" i="99"/>
  <c r="AJ202" i="99"/>
  <c r="AD202" i="99"/>
  <c r="AC202" i="99"/>
  <c r="AB202" i="99"/>
  <c r="AA202" i="99"/>
  <c r="X202" i="99"/>
  <c r="AR202" i="99" s="1"/>
  <c r="W202" i="99"/>
  <c r="AL202" i="99" s="1"/>
  <c r="V202" i="99"/>
  <c r="AP202" i="99" s="1"/>
  <c r="U202" i="99"/>
  <c r="T202" i="99"/>
  <c r="O202" i="99"/>
  <c r="J202" i="99"/>
  <c r="Y202" i="99" s="1"/>
  <c r="AS202" i="99" s="1"/>
  <c r="AP201" i="99"/>
  <c r="AO201" i="99"/>
  <c r="AK201" i="99"/>
  <c r="AD201" i="99"/>
  <c r="AC201" i="99"/>
  <c r="AB201" i="99"/>
  <c r="AA201" i="99"/>
  <c r="X201" i="99"/>
  <c r="AR201" i="99" s="1"/>
  <c r="W201" i="99"/>
  <c r="AQ201" i="99" s="1"/>
  <c r="V201" i="99"/>
  <c r="U201" i="99"/>
  <c r="AJ201" i="99" s="1"/>
  <c r="T201" i="99"/>
  <c r="O201" i="99"/>
  <c r="J201" i="99"/>
  <c r="AD200" i="99"/>
  <c r="AC200" i="99"/>
  <c r="AB200" i="99"/>
  <c r="AA200" i="99"/>
  <c r="Y200" i="99"/>
  <c r="AS200" i="99" s="1"/>
  <c r="X200" i="99"/>
  <c r="AR200" i="99" s="1"/>
  <c r="W200" i="99"/>
  <c r="AL200" i="99" s="1"/>
  <c r="V200" i="99"/>
  <c r="AP200" i="99" s="1"/>
  <c r="U200" i="99"/>
  <c r="AO200" i="99" s="1"/>
  <c r="T200" i="99"/>
  <c r="O200" i="99"/>
  <c r="J200" i="99"/>
  <c r="AP199" i="99"/>
  <c r="AO199" i="99"/>
  <c r="AK199" i="99"/>
  <c r="AD199" i="99"/>
  <c r="AC199" i="99"/>
  <c r="AB199" i="99"/>
  <c r="AA199" i="99"/>
  <c r="X199" i="99"/>
  <c r="AR199" i="99" s="1"/>
  <c r="W199" i="99"/>
  <c r="AQ199" i="99" s="1"/>
  <c r="V199" i="99"/>
  <c r="U199" i="99"/>
  <c r="AJ199" i="99" s="1"/>
  <c r="T199" i="99"/>
  <c r="O199" i="99"/>
  <c r="J199" i="99"/>
  <c r="AD198" i="99"/>
  <c r="AC198" i="99"/>
  <c r="AB198" i="99"/>
  <c r="AA198" i="99"/>
  <c r="X198" i="99"/>
  <c r="AR198" i="99" s="1"/>
  <c r="W198" i="99"/>
  <c r="AL198" i="99" s="1"/>
  <c r="V198" i="99"/>
  <c r="AP198" i="99" s="1"/>
  <c r="U198" i="99"/>
  <c r="AO198" i="99" s="1"/>
  <c r="T198" i="99"/>
  <c r="O198" i="99"/>
  <c r="J198" i="99"/>
  <c r="AQ197" i="99"/>
  <c r="AL197" i="99"/>
  <c r="AD197" i="99"/>
  <c r="AC197" i="99"/>
  <c r="AB197" i="99"/>
  <c r="AA197" i="99"/>
  <c r="X197" i="99"/>
  <c r="AR197" i="99" s="1"/>
  <c r="W197" i="99"/>
  <c r="V197" i="99"/>
  <c r="AP197" i="99" s="1"/>
  <c r="U197" i="99"/>
  <c r="AJ197" i="99" s="1"/>
  <c r="T197" i="99"/>
  <c r="O197" i="99"/>
  <c r="J197" i="99"/>
  <c r="AO196" i="99"/>
  <c r="AD196" i="99"/>
  <c r="AC196" i="99"/>
  <c r="AB196" i="99"/>
  <c r="AA196" i="99"/>
  <c r="X196" i="99"/>
  <c r="AR196" i="99" s="1"/>
  <c r="W196" i="99"/>
  <c r="AL196" i="99" s="1"/>
  <c r="V196" i="99"/>
  <c r="AP196" i="99" s="1"/>
  <c r="U196" i="99"/>
  <c r="AJ196" i="99" s="1"/>
  <c r="T196" i="99"/>
  <c r="O196" i="99"/>
  <c r="Y196" i="99" s="1"/>
  <c r="AS196" i="99" s="1"/>
  <c r="J196" i="99"/>
  <c r="AD195" i="99"/>
  <c r="AC195" i="99"/>
  <c r="AB195" i="99"/>
  <c r="AA195" i="99"/>
  <c r="X195" i="99"/>
  <c r="AR195" i="99" s="1"/>
  <c r="W195" i="99"/>
  <c r="AQ195" i="99" s="1"/>
  <c r="V195" i="99"/>
  <c r="AK195" i="99" s="1"/>
  <c r="U195" i="99"/>
  <c r="AO195" i="99" s="1"/>
  <c r="T195" i="99"/>
  <c r="O195" i="99"/>
  <c r="J195" i="99"/>
  <c r="AD194" i="99"/>
  <c r="AC194" i="99"/>
  <c r="AB194" i="99"/>
  <c r="AA194" i="99"/>
  <c r="X194" i="99"/>
  <c r="AR194" i="99" s="1"/>
  <c r="W194" i="99"/>
  <c r="AQ194" i="99" s="1"/>
  <c r="V194" i="99"/>
  <c r="AK194" i="99" s="1"/>
  <c r="U194" i="99"/>
  <c r="AO194" i="99" s="1"/>
  <c r="T194" i="99"/>
  <c r="O194" i="99"/>
  <c r="J194" i="99"/>
  <c r="AR193" i="99"/>
  <c r="AM193" i="99"/>
  <c r="AD193" i="99"/>
  <c r="AC193" i="99"/>
  <c r="AB193" i="99"/>
  <c r="AA193" i="99"/>
  <c r="X193" i="99"/>
  <c r="W193" i="99"/>
  <c r="AQ193" i="99" s="1"/>
  <c r="V193" i="99"/>
  <c r="AP193" i="99" s="1"/>
  <c r="U193" i="99"/>
  <c r="T193" i="99"/>
  <c r="O193" i="99"/>
  <c r="J193" i="99"/>
  <c r="Y193" i="99" s="1"/>
  <c r="AS193" i="99" s="1"/>
  <c r="AP192" i="99"/>
  <c r="AD192" i="99"/>
  <c r="AC192" i="99"/>
  <c r="AB192" i="99"/>
  <c r="AA192" i="99"/>
  <c r="X192" i="99"/>
  <c r="AM192" i="99" s="1"/>
  <c r="W192" i="99"/>
  <c r="AQ192" i="99" s="1"/>
  <c r="V192" i="99"/>
  <c r="AK192" i="99" s="1"/>
  <c r="U192" i="99"/>
  <c r="AO192" i="99" s="1"/>
  <c r="T192" i="99"/>
  <c r="O192" i="99"/>
  <c r="J192" i="99"/>
  <c r="AM191" i="99"/>
  <c r="AD191" i="99"/>
  <c r="AC191" i="99"/>
  <c r="AB191" i="99"/>
  <c r="AA191" i="99"/>
  <c r="X191" i="99"/>
  <c r="AR191" i="99" s="1"/>
  <c r="W191" i="99"/>
  <c r="AQ191" i="99" s="1"/>
  <c r="V191" i="99"/>
  <c r="AK191" i="99" s="1"/>
  <c r="U191" i="99"/>
  <c r="T191" i="99"/>
  <c r="O191" i="99"/>
  <c r="J191" i="99"/>
  <c r="AP190" i="99"/>
  <c r="AD190" i="99"/>
  <c r="AC190" i="99"/>
  <c r="AB190" i="99"/>
  <c r="AA190" i="99"/>
  <c r="X190" i="99"/>
  <c r="AM190" i="99" s="1"/>
  <c r="W190" i="99"/>
  <c r="AQ190" i="99" s="1"/>
  <c r="V190" i="99"/>
  <c r="AK190" i="99" s="1"/>
  <c r="U190" i="99"/>
  <c r="AO190" i="99" s="1"/>
  <c r="T190" i="99"/>
  <c r="O190" i="99"/>
  <c r="J190" i="99"/>
  <c r="AD189" i="99"/>
  <c r="AC189" i="99"/>
  <c r="AB189" i="99"/>
  <c r="AA189" i="99"/>
  <c r="X189" i="99"/>
  <c r="AR189" i="99" s="1"/>
  <c r="W189" i="99"/>
  <c r="AQ189" i="99" s="1"/>
  <c r="V189" i="99"/>
  <c r="AP189" i="99" s="1"/>
  <c r="U189" i="99"/>
  <c r="AO189" i="99" s="1"/>
  <c r="T189" i="99"/>
  <c r="O189" i="99"/>
  <c r="J189" i="99"/>
  <c r="Y189" i="99" s="1"/>
  <c r="AS189" i="99" s="1"/>
  <c r="AO188" i="99"/>
  <c r="AD188" i="99"/>
  <c r="AC188" i="99"/>
  <c r="AB188" i="99"/>
  <c r="AA188" i="99"/>
  <c r="X188" i="99"/>
  <c r="AR188" i="99" s="1"/>
  <c r="W188" i="99"/>
  <c r="AQ188" i="99" s="1"/>
  <c r="V188" i="99"/>
  <c r="U188" i="99"/>
  <c r="AJ188" i="99" s="1"/>
  <c r="T188" i="99"/>
  <c r="O188" i="99"/>
  <c r="J188" i="99"/>
  <c r="AO187" i="99"/>
  <c r="AJ187" i="99"/>
  <c r="AD187" i="99"/>
  <c r="AC187" i="99"/>
  <c r="AB187" i="99"/>
  <c r="AA187" i="99"/>
  <c r="X187" i="99"/>
  <c r="AM187" i="99" s="1"/>
  <c r="W187" i="99"/>
  <c r="AQ187" i="99" s="1"/>
  <c r="V187" i="99"/>
  <c r="AK187" i="99" s="1"/>
  <c r="T187" i="99"/>
  <c r="Y187" i="99" s="1"/>
  <c r="AS187" i="99" s="1"/>
  <c r="O187" i="99"/>
  <c r="J187" i="99"/>
  <c r="AP186" i="99"/>
  <c r="AD186" i="99"/>
  <c r="AC186" i="99"/>
  <c r="AB186" i="99"/>
  <c r="AA186" i="99"/>
  <c r="X186" i="99"/>
  <c r="AM186" i="99" s="1"/>
  <c r="W186" i="99"/>
  <c r="AQ186" i="99" s="1"/>
  <c r="V186" i="99"/>
  <c r="AK186" i="99" s="1"/>
  <c r="U186" i="99"/>
  <c r="AO186" i="99" s="1"/>
  <c r="T186" i="99"/>
  <c r="O186" i="99"/>
  <c r="Y186" i="99" s="1"/>
  <c r="AS186" i="99" s="1"/>
  <c r="J186" i="99"/>
  <c r="AN185" i="99"/>
  <c r="AD185" i="99"/>
  <c r="AC185" i="99"/>
  <c r="AB185" i="99"/>
  <c r="AA185" i="99"/>
  <c r="X185" i="99"/>
  <c r="AR185" i="99" s="1"/>
  <c r="W185" i="99"/>
  <c r="AQ185" i="99" s="1"/>
  <c r="V185" i="99"/>
  <c r="AP185" i="99" s="1"/>
  <c r="U185" i="99"/>
  <c r="AO185" i="99" s="1"/>
  <c r="T185" i="99"/>
  <c r="O185" i="99"/>
  <c r="J185" i="99"/>
  <c r="AN184" i="99"/>
  <c r="AD184" i="99"/>
  <c r="AC184" i="99"/>
  <c r="AB184" i="99"/>
  <c r="AA184" i="99"/>
  <c r="X184" i="99"/>
  <c r="AR184" i="99" s="1"/>
  <c r="W184" i="99"/>
  <c r="AQ184" i="99" s="1"/>
  <c r="V184" i="99"/>
  <c r="AP184" i="99" s="1"/>
  <c r="U184" i="99"/>
  <c r="AO184" i="99" s="1"/>
  <c r="T184" i="99"/>
  <c r="O184" i="99"/>
  <c r="J184" i="99"/>
  <c r="Y184" i="99" s="1"/>
  <c r="AS184" i="99" s="1"/>
  <c r="AN183" i="99"/>
  <c r="AD183" i="99"/>
  <c r="AC183" i="99"/>
  <c r="AB183" i="99"/>
  <c r="AA183" i="99"/>
  <c r="X183" i="99"/>
  <c r="AR183" i="99" s="1"/>
  <c r="W183" i="99"/>
  <c r="AQ183" i="99" s="1"/>
  <c r="V183" i="99"/>
  <c r="AP183" i="99" s="1"/>
  <c r="U183" i="99"/>
  <c r="AO183" i="99" s="1"/>
  <c r="T183" i="99"/>
  <c r="O183" i="99"/>
  <c r="J183" i="99"/>
  <c r="AN182" i="99"/>
  <c r="AD182" i="99"/>
  <c r="AC182" i="99"/>
  <c r="AB182" i="99"/>
  <c r="AA182" i="99"/>
  <c r="Y182" i="99"/>
  <c r="AS182" i="99" s="1"/>
  <c r="X182" i="99"/>
  <c r="AR182" i="99" s="1"/>
  <c r="W182" i="99"/>
  <c r="AQ182" i="99" s="1"/>
  <c r="V182" i="99"/>
  <c r="AP182" i="99" s="1"/>
  <c r="U182" i="99"/>
  <c r="AO182" i="99" s="1"/>
  <c r="T182" i="99"/>
  <c r="O182" i="99"/>
  <c r="J182" i="99"/>
  <c r="AZ181" i="99"/>
  <c r="AU181" i="99"/>
  <c r="AN181" i="99"/>
  <c r="AD181" i="99"/>
  <c r="AC181" i="99"/>
  <c r="AB181" i="99"/>
  <c r="AA181" i="99"/>
  <c r="X181" i="99"/>
  <c r="AR181" i="99" s="1"/>
  <c r="W181" i="99"/>
  <c r="AQ181" i="99" s="1"/>
  <c r="V181" i="99"/>
  <c r="AP181" i="99" s="1"/>
  <c r="U181" i="99"/>
  <c r="AO181" i="99" s="1"/>
  <c r="T181" i="99"/>
  <c r="O181" i="99"/>
  <c r="J181" i="99"/>
  <c r="AU180" i="99"/>
  <c r="AN180" i="99"/>
  <c r="AD180" i="99"/>
  <c r="AC180" i="99"/>
  <c r="AB180" i="99"/>
  <c r="AA180" i="99"/>
  <c r="X180" i="99"/>
  <c r="AR180" i="99" s="1"/>
  <c r="W180" i="99"/>
  <c r="AQ180" i="99" s="1"/>
  <c r="V180" i="99"/>
  <c r="AP180" i="99" s="1"/>
  <c r="U180" i="99"/>
  <c r="AO180" i="99" s="1"/>
  <c r="T180" i="99"/>
  <c r="O180" i="99"/>
  <c r="J180" i="99"/>
  <c r="AV179" i="99"/>
  <c r="AZ179" i="99" s="1"/>
  <c r="AP179" i="99"/>
  <c r="AN179" i="99"/>
  <c r="AD179" i="99"/>
  <c r="AC179" i="99"/>
  <c r="AB179" i="99"/>
  <c r="AA179" i="99"/>
  <c r="X179" i="99"/>
  <c r="AR179" i="99" s="1"/>
  <c r="W179" i="99"/>
  <c r="AQ179" i="99" s="1"/>
  <c r="V179" i="99"/>
  <c r="U179" i="99"/>
  <c r="AO179" i="99" s="1"/>
  <c r="T179" i="99"/>
  <c r="O179" i="99"/>
  <c r="J179" i="99"/>
  <c r="Y179" i="99" s="1"/>
  <c r="AS179" i="99" s="1"/>
  <c r="AV178" i="99"/>
  <c r="AZ178" i="99" s="1"/>
  <c r="AQ178" i="99"/>
  <c r="AN178" i="99"/>
  <c r="AD178" i="99"/>
  <c r="AC178" i="99"/>
  <c r="AB178" i="99"/>
  <c r="AA178" i="99"/>
  <c r="X178" i="99"/>
  <c r="AR178" i="99" s="1"/>
  <c r="W178" i="99"/>
  <c r="V178" i="99"/>
  <c r="AP178" i="99" s="1"/>
  <c r="U178" i="99"/>
  <c r="AO178" i="99" s="1"/>
  <c r="T178" i="99"/>
  <c r="O178" i="99"/>
  <c r="J178" i="99"/>
  <c r="Y178" i="99" s="1"/>
  <c r="AS178" i="99" s="1"/>
  <c r="AX177" i="99"/>
  <c r="AZ177" i="99" s="1"/>
  <c r="AV177" i="99"/>
  <c r="AV212" i="99" s="1"/>
  <c r="AZ212" i="99" s="1"/>
  <c r="AQ177" i="99"/>
  <c r="AN177" i="99"/>
  <c r="AD177" i="99"/>
  <c r="AC177" i="99"/>
  <c r="AB177" i="99"/>
  <c r="AA177" i="99"/>
  <c r="X177" i="99"/>
  <c r="AR177" i="99" s="1"/>
  <c r="W177" i="99"/>
  <c r="V177" i="99"/>
  <c r="AP177" i="99" s="1"/>
  <c r="U177" i="99"/>
  <c r="AO177" i="99" s="1"/>
  <c r="T177" i="99"/>
  <c r="O177" i="99"/>
  <c r="J177" i="99"/>
  <c r="Y177" i="99" s="1"/>
  <c r="AS177" i="99" s="1"/>
  <c r="AP176" i="99"/>
  <c r="AN176" i="99"/>
  <c r="AD176" i="99"/>
  <c r="AC176" i="99"/>
  <c r="AB176" i="99"/>
  <c r="AA176" i="99"/>
  <c r="X176" i="99"/>
  <c r="AR176" i="99" s="1"/>
  <c r="W176" i="99"/>
  <c r="AQ176" i="99" s="1"/>
  <c r="U176" i="99"/>
  <c r="AO176" i="99" s="1"/>
  <c r="T176" i="99"/>
  <c r="O176" i="99"/>
  <c r="Y176" i="99" s="1"/>
  <c r="AS176" i="99" s="1"/>
  <c r="J176" i="99"/>
  <c r="AV175" i="99"/>
  <c r="AZ175" i="99" s="1"/>
  <c r="AO175" i="99"/>
  <c r="AN175" i="99"/>
  <c r="AD175" i="99"/>
  <c r="AC175" i="99"/>
  <c r="AB175" i="99"/>
  <c r="AA175" i="99"/>
  <c r="X175" i="99"/>
  <c r="AR175" i="99" s="1"/>
  <c r="W175" i="99"/>
  <c r="AQ175" i="99" s="1"/>
  <c r="V175" i="99"/>
  <c r="AP175" i="99" s="1"/>
  <c r="U175" i="99"/>
  <c r="T175" i="99"/>
  <c r="O175" i="99"/>
  <c r="J175" i="99"/>
  <c r="AV174" i="99"/>
  <c r="AZ174" i="99" s="1"/>
  <c r="AN174" i="99"/>
  <c r="AD174" i="99"/>
  <c r="AC174" i="99"/>
  <c r="AB174" i="99"/>
  <c r="AA174" i="99"/>
  <c r="X174" i="99"/>
  <c r="AR174" i="99" s="1"/>
  <c r="W174" i="99"/>
  <c r="AQ174" i="99" s="1"/>
  <c r="V174" i="99"/>
  <c r="AP174" i="99" s="1"/>
  <c r="U174" i="99"/>
  <c r="AO174" i="99" s="1"/>
  <c r="T174" i="99"/>
  <c r="O174" i="99"/>
  <c r="J174" i="99"/>
  <c r="AX173" i="99"/>
  <c r="AZ173" i="99" s="1"/>
  <c r="AZ182" i="99" s="1"/>
  <c r="AV173" i="99"/>
  <c r="AV208" i="99" s="1"/>
  <c r="AZ208" i="99" s="1"/>
  <c r="AN173" i="99"/>
  <c r="AD173" i="99"/>
  <c r="AC173" i="99"/>
  <c r="AB173" i="99"/>
  <c r="AA173" i="99"/>
  <c r="X173" i="99"/>
  <c r="AR173" i="99" s="1"/>
  <c r="W173" i="99"/>
  <c r="AQ173" i="99" s="1"/>
  <c r="V173" i="99"/>
  <c r="AP173" i="99" s="1"/>
  <c r="U173" i="99"/>
  <c r="AO173" i="99" s="1"/>
  <c r="T173" i="99"/>
  <c r="O173" i="99"/>
  <c r="J173" i="99"/>
  <c r="Y173" i="99" s="1"/>
  <c r="AS173" i="99" s="1"/>
  <c r="AN172" i="99"/>
  <c r="AD172" i="99"/>
  <c r="AC172" i="99"/>
  <c r="AB172" i="99"/>
  <c r="AA172" i="99"/>
  <c r="X172" i="99"/>
  <c r="AR172" i="99" s="1"/>
  <c r="W172" i="99"/>
  <c r="AQ172" i="99" s="1"/>
  <c r="V172" i="99"/>
  <c r="AP172" i="99" s="1"/>
  <c r="AT172" i="99" s="1"/>
  <c r="U172" i="99"/>
  <c r="AO172" i="99" s="1"/>
  <c r="T172" i="99"/>
  <c r="O172" i="99"/>
  <c r="J172" i="99"/>
  <c r="AP171" i="99"/>
  <c r="AN171" i="99"/>
  <c r="AD171" i="99"/>
  <c r="AC171" i="99"/>
  <c r="AB171" i="99"/>
  <c r="AA171" i="99"/>
  <c r="X171" i="99"/>
  <c r="AR171" i="99" s="1"/>
  <c r="W171" i="99"/>
  <c r="AQ171" i="99" s="1"/>
  <c r="V171" i="99"/>
  <c r="U171" i="99"/>
  <c r="AO171" i="99" s="1"/>
  <c r="T171" i="99"/>
  <c r="O171" i="99"/>
  <c r="J171" i="99"/>
  <c r="Y171" i="99" s="1"/>
  <c r="AS171" i="99" s="1"/>
  <c r="A171" i="99"/>
  <c r="A172" i="99" s="1"/>
  <c r="AP170" i="99"/>
  <c r="AN170" i="99"/>
  <c r="AD170" i="99"/>
  <c r="AC170" i="99"/>
  <c r="AB170" i="99"/>
  <c r="AA170" i="99"/>
  <c r="Z170" i="99"/>
  <c r="X170" i="99"/>
  <c r="AR170" i="99" s="1"/>
  <c r="W170" i="99"/>
  <c r="AQ170" i="99" s="1"/>
  <c r="V170" i="99"/>
  <c r="U170" i="99"/>
  <c r="AO170" i="99" s="1"/>
  <c r="T170" i="99"/>
  <c r="O170" i="99"/>
  <c r="O236" i="99" s="1"/>
  <c r="J170" i="99"/>
  <c r="J160" i="99"/>
  <c r="AZ99" i="99" s="1"/>
  <c r="J159" i="99"/>
  <c r="AZ98" i="99" s="1"/>
  <c r="P158" i="99"/>
  <c r="O158" i="99"/>
  <c r="J158" i="99"/>
  <c r="V157" i="99"/>
  <c r="Q157" i="99"/>
  <c r="P157" i="99"/>
  <c r="O157" i="99"/>
  <c r="J157" i="99"/>
  <c r="P156" i="99"/>
  <c r="O156" i="99"/>
  <c r="K155" i="99" s="1"/>
  <c r="J156" i="99"/>
  <c r="F155" i="99" s="1"/>
  <c r="AT150" i="99"/>
  <c r="AR150" i="99"/>
  <c r="AJ150" i="99"/>
  <c r="AH150" i="99"/>
  <c r="AH229" i="99" s="1"/>
  <c r="AG150" i="99"/>
  <c r="AF150" i="99"/>
  <c r="AE150" i="99"/>
  <c r="AI150" i="99" s="1"/>
  <c r="AD150" i="99"/>
  <c r="AC150" i="99"/>
  <c r="AB150" i="99"/>
  <c r="AA150" i="99"/>
  <c r="X150" i="99"/>
  <c r="AM150" i="99" s="1"/>
  <c r="W150" i="99"/>
  <c r="AQ150" i="99" s="1"/>
  <c r="V150" i="99"/>
  <c r="AP150" i="99" s="1"/>
  <c r="U150" i="99"/>
  <c r="AO150" i="99" s="1"/>
  <c r="T150" i="99"/>
  <c r="O150" i="99"/>
  <c r="J150" i="99"/>
  <c r="Y150" i="99" s="1"/>
  <c r="AS150" i="99" s="1"/>
  <c r="A150" i="99"/>
  <c r="Z150" i="99" s="1"/>
  <c r="AQ149" i="99"/>
  <c r="AJ149" i="99"/>
  <c r="AH149" i="99"/>
  <c r="AG149" i="99"/>
  <c r="AF149" i="99"/>
  <c r="AE149" i="99"/>
  <c r="AD149" i="99"/>
  <c r="AC149" i="99"/>
  <c r="AT149" i="99" s="1"/>
  <c r="AB149" i="99"/>
  <c r="AA149" i="99"/>
  <c r="X149" i="99"/>
  <c r="AR149" i="99" s="1"/>
  <c r="W149" i="99"/>
  <c r="AL149" i="99" s="1"/>
  <c r="AG228" i="99" s="1"/>
  <c r="V149" i="99"/>
  <c r="AK149" i="99" s="1"/>
  <c r="U149" i="99"/>
  <c r="AO149" i="99" s="1"/>
  <c r="T149" i="99"/>
  <c r="O149" i="99"/>
  <c r="J149" i="99"/>
  <c r="A149" i="99"/>
  <c r="Z149" i="99" s="1"/>
  <c r="AL148" i="99"/>
  <c r="AH148" i="99"/>
  <c r="AG148" i="99"/>
  <c r="AF148" i="99"/>
  <c r="AE148" i="99"/>
  <c r="AD148" i="99"/>
  <c r="AC148" i="99"/>
  <c r="AT148" i="99" s="1"/>
  <c r="AB148" i="99"/>
  <c r="AA148" i="99"/>
  <c r="X148" i="99"/>
  <c r="AM148" i="99" s="1"/>
  <c r="W148" i="99"/>
  <c r="AQ148" i="99" s="1"/>
  <c r="V148" i="99"/>
  <c r="AP148" i="99" s="1"/>
  <c r="U148" i="99"/>
  <c r="AJ148" i="99" s="1"/>
  <c r="T148" i="99"/>
  <c r="O148" i="99"/>
  <c r="J148" i="99"/>
  <c r="A148" i="99"/>
  <c r="Z148" i="99" s="1"/>
  <c r="AH147" i="99"/>
  <c r="AG147" i="99"/>
  <c r="AF147" i="99"/>
  <c r="AE147" i="99"/>
  <c r="AD147" i="99"/>
  <c r="AC147" i="99"/>
  <c r="AT147" i="99" s="1"/>
  <c r="AB147" i="99"/>
  <c r="AA147" i="99"/>
  <c r="X147" i="99"/>
  <c r="AM147" i="99" s="1"/>
  <c r="W147" i="99"/>
  <c r="AQ147" i="99" s="1"/>
  <c r="V147" i="99"/>
  <c r="AK147" i="99" s="1"/>
  <c r="U147" i="99"/>
  <c r="AO147" i="99" s="1"/>
  <c r="T147" i="99"/>
  <c r="O147" i="99"/>
  <c r="J147" i="99"/>
  <c r="A147" i="99"/>
  <c r="Z147" i="99" s="1"/>
  <c r="AT146" i="99"/>
  <c r="AK146" i="99"/>
  <c r="AJ146" i="99"/>
  <c r="AD146" i="99"/>
  <c r="AC146" i="99"/>
  <c r="AB146" i="99"/>
  <c r="AA146" i="99"/>
  <c r="X146" i="99"/>
  <c r="AM146" i="99" s="1"/>
  <c r="W146" i="99"/>
  <c r="AQ146" i="99" s="1"/>
  <c r="V146" i="99"/>
  <c r="AP146" i="99" s="1"/>
  <c r="U146" i="99"/>
  <c r="AO146" i="99" s="1"/>
  <c r="T146" i="99"/>
  <c r="O146" i="99"/>
  <c r="J146" i="99"/>
  <c r="A146" i="99"/>
  <c r="Z146" i="99" s="1"/>
  <c r="AQ145" i="99"/>
  <c r="AL145" i="99"/>
  <c r="AD145" i="99"/>
  <c r="AC145" i="99"/>
  <c r="AT145" i="99" s="1"/>
  <c r="AB145" i="99"/>
  <c r="AA145" i="99"/>
  <c r="X145" i="99"/>
  <c r="AR145" i="99" s="1"/>
  <c r="V145" i="99"/>
  <c r="AK145" i="99" s="1"/>
  <c r="U145" i="99"/>
  <c r="AO145" i="99" s="1"/>
  <c r="T145" i="99"/>
  <c r="O145" i="99"/>
  <c r="J145" i="99"/>
  <c r="A145" i="99"/>
  <c r="Z145" i="99" s="1"/>
  <c r="AD144" i="99"/>
  <c r="AC144" i="99"/>
  <c r="AT144" i="99" s="1"/>
  <c r="AB144" i="99"/>
  <c r="AA144" i="99"/>
  <c r="X144" i="99"/>
  <c r="AR144" i="99" s="1"/>
  <c r="W144" i="99"/>
  <c r="AL144" i="99" s="1"/>
  <c r="V144" i="99"/>
  <c r="AP144" i="99" s="1"/>
  <c r="U144" i="99"/>
  <c r="AO144" i="99" s="1"/>
  <c r="T144" i="99"/>
  <c r="O144" i="99"/>
  <c r="J144" i="99"/>
  <c r="Y144" i="99" s="1"/>
  <c r="AS144" i="99" s="1"/>
  <c r="A144" i="99"/>
  <c r="Z144" i="99" s="1"/>
  <c r="AT143" i="99"/>
  <c r="AM143" i="99"/>
  <c r="AD143" i="99"/>
  <c r="AC143" i="99"/>
  <c r="AB143" i="99"/>
  <c r="AA143" i="99"/>
  <c r="X143" i="99"/>
  <c r="AR143" i="99" s="1"/>
  <c r="W143" i="99"/>
  <c r="AQ143" i="99" s="1"/>
  <c r="V143" i="99"/>
  <c r="AK143" i="99" s="1"/>
  <c r="U143" i="99"/>
  <c r="AJ143" i="99" s="1"/>
  <c r="T143" i="99"/>
  <c r="O143" i="99"/>
  <c r="J143" i="99"/>
  <c r="Y143" i="99" s="1"/>
  <c r="AS143" i="99" s="1"/>
  <c r="A143" i="99"/>
  <c r="Z143" i="99" s="1"/>
  <c r="AD142" i="99"/>
  <c r="AC142" i="99"/>
  <c r="AT142" i="99" s="1"/>
  <c r="AB142" i="99"/>
  <c r="AA142" i="99"/>
  <c r="X142" i="99"/>
  <c r="AR142" i="99" s="1"/>
  <c r="W142" i="99"/>
  <c r="AL142" i="99" s="1"/>
  <c r="V142" i="99"/>
  <c r="AP142" i="99" s="1"/>
  <c r="U142" i="99"/>
  <c r="AJ142" i="99" s="1"/>
  <c r="T142" i="99"/>
  <c r="O142" i="99"/>
  <c r="J142" i="99"/>
  <c r="A142" i="99"/>
  <c r="Z142" i="99" s="1"/>
  <c r="AQ141" i="99"/>
  <c r="AL141" i="99"/>
  <c r="AD141" i="99"/>
  <c r="AC141" i="99"/>
  <c r="AB141" i="99"/>
  <c r="AA141" i="99"/>
  <c r="X141" i="99"/>
  <c r="AR141" i="99" s="1"/>
  <c r="W141" i="99"/>
  <c r="V141" i="99"/>
  <c r="AP141" i="99" s="1"/>
  <c r="U141" i="99"/>
  <c r="AJ141" i="99" s="1"/>
  <c r="T141" i="99"/>
  <c r="O141" i="99"/>
  <c r="J141" i="99"/>
  <c r="Y141" i="99" s="1"/>
  <c r="AS141" i="99" s="1"/>
  <c r="AO140" i="99"/>
  <c r="AD140" i="99"/>
  <c r="AC140" i="99"/>
  <c r="AB140" i="99"/>
  <c r="AA140" i="99"/>
  <c r="X140" i="99"/>
  <c r="AR140" i="99" s="1"/>
  <c r="W140" i="99"/>
  <c r="AL140" i="99" s="1"/>
  <c r="V140" i="99"/>
  <c r="AP140" i="99" s="1"/>
  <c r="U140" i="99"/>
  <c r="AJ140" i="99" s="1"/>
  <c r="T140" i="99"/>
  <c r="O140" i="99"/>
  <c r="J140" i="99"/>
  <c r="AP139" i="99"/>
  <c r="AD139" i="99"/>
  <c r="AC139" i="99"/>
  <c r="AB139" i="99"/>
  <c r="AA139" i="99"/>
  <c r="Y139" i="99"/>
  <c r="AS139" i="99" s="1"/>
  <c r="X139" i="99"/>
  <c r="AR139" i="99" s="1"/>
  <c r="W139" i="99"/>
  <c r="AQ139" i="99" s="1"/>
  <c r="V139" i="99"/>
  <c r="AK139" i="99" s="1"/>
  <c r="U139" i="99"/>
  <c r="AJ139" i="99" s="1"/>
  <c r="T139" i="99"/>
  <c r="O139" i="99"/>
  <c r="J139" i="99"/>
  <c r="AP138" i="99"/>
  <c r="AD138" i="99"/>
  <c r="AC138" i="99"/>
  <c r="AB138" i="99"/>
  <c r="AA138" i="99"/>
  <c r="X138" i="99"/>
  <c r="AM138" i="99" s="1"/>
  <c r="W138" i="99"/>
  <c r="AQ138" i="99" s="1"/>
  <c r="V138" i="99"/>
  <c r="AK138" i="99" s="1"/>
  <c r="U138" i="99"/>
  <c r="AJ138" i="99" s="1"/>
  <c r="T138" i="99"/>
  <c r="O138" i="99"/>
  <c r="J138" i="99"/>
  <c r="AJ137" i="99"/>
  <c r="AD137" i="99"/>
  <c r="AC137" i="99"/>
  <c r="AB137" i="99"/>
  <c r="AA137" i="99"/>
  <c r="X137" i="99"/>
  <c r="AR137" i="99" s="1"/>
  <c r="W137" i="99"/>
  <c r="AQ137" i="99" s="1"/>
  <c r="V137" i="99"/>
  <c r="AK137" i="99" s="1"/>
  <c r="U137" i="99"/>
  <c r="AO137" i="99" s="1"/>
  <c r="T137" i="99"/>
  <c r="O137" i="99"/>
  <c r="J137" i="99"/>
  <c r="AY136" i="99"/>
  <c r="AM136" i="99"/>
  <c r="AL136" i="99"/>
  <c r="AD136" i="99"/>
  <c r="AC136" i="99"/>
  <c r="AB136" i="99"/>
  <c r="AA136" i="99"/>
  <c r="X136" i="99"/>
  <c r="AR136" i="99" s="1"/>
  <c r="W136" i="99"/>
  <c r="AQ136" i="99" s="1"/>
  <c r="V136" i="99"/>
  <c r="AP136" i="99" s="1"/>
  <c r="U136" i="99"/>
  <c r="AJ136" i="99" s="1"/>
  <c r="T136" i="99"/>
  <c r="O136" i="99"/>
  <c r="J136" i="99"/>
  <c r="Y136" i="99" s="1"/>
  <c r="AS136" i="99" s="1"/>
  <c r="AZ135" i="99"/>
  <c r="AD135" i="99"/>
  <c r="AC135" i="99"/>
  <c r="AB135" i="99"/>
  <c r="AA135" i="99"/>
  <c r="X135" i="99"/>
  <c r="AM135" i="99" s="1"/>
  <c r="W135" i="99"/>
  <c r="AQ135" i="99" s="1"/>
  <c r="V135" i="99"/>
  <c r="AK135" i="99" s="1"/>
  <c r="U135" i="99"/>
  <c r="AO135" i="99" s="1"/>
  <c r="T135" i="99"/>
  <c r="O135" i="99"/>
  <c r="J135" i="99"/>
  <c r="Y135" i="99" s="1"/>
  <c r="AS135" i="99" s="1"/>
  <c r="AZ134" i="99"/>
  <c r="AD134" i="99"/>
  <c r="AC134" i="99"/>
  <c r="AB134" i="99"/>
  <c r="AA134" i="99"/>
  <c r="X134" i="99"/>
  <c r="AR134" i="99" s="1"/>
  <c r="W134" i="99"/>
  <c r="AL134" i="99" s="1"/>
  <c r="V134" i="99"/>
  <c r="AP134" i="99" s="1"/>
  <c r="U134" i="99"/>
  <c r="AJ134" i="99" s="1"/>
  <c r="T134" i="99"/>
  <c r="O134" i="99"/>
  <c r="J134" i="99"/>
  <c r="AK133" i="99"/>
  <c r="AD133" i="99"/>
  <c r="AC133" i="99"/>
  <c r="AB133" i="99"/>
  <c r="AA133" i="99"/>
  <c r="X133" i="99"/>
  <c r="AR133" i="99" s="1"/>
  <c r="W133" i="99"/>
  <c r="AL133" i="99" s="1"/>
  <c r="V133" i="99"/>
  <c r="AP133" i="99" s="1"/>
  <c r="U133" i="99"/>
  <c r="AJ133" i="99" s="1"/>
  <c r="T133" i="99"/>
  <c r="O133" i="99"/>
  <c r="J133" i="99"/>
  <c r="Y133" i="99" s="1"/>
  <c r="AS133" i="99" s="1"/>
  <c r="AD132" i="99"/>
  <c r="AC132" i="99"/>
  <c r="AB132" i="99"/>
  <c r="AA132" i="99"/>
  <c r="X132" i="99"/>
  <c r="AR132" i="99" s="1"/>
  <c r="W132" i="99"/>
  <c r="AQ132" i="99" s="1"/>
  <c r="V132" i="99"/>
  <c r="AP132" i="99" s="1"/>
  <c r="U132" i="99"/>
  <c r="AJ132" i="99" s="1"/>
  <c r="T132" i="99"/>
  <c r="O132" i="99"/>
  <c r="J132" i="99"/>
  <c r="Y132" i="99" s="1"/>
  <c r="AS132" i="99" s="1"/>
  <c r="AM131" i="99"/>
  <c r="AD131" i="99"/>
  <c r="AC131" i="99"/>
  <c r="AB131" i="99"/>
  <c r="AA131" i="99"/>
  <c r="X131" i="99"/>
  <c r="AR131" i="99" s="1"/>
  <c r="W131" i="99"/>
  <c r="AQ131" i="99" s="1"/>
  <c r="V131" i="99"/>
  <c r="AK131" i="99" s="1"/>
  <c r="U131" i="99"/>
  <c r="AJ131" i="99" s="1"/>
  <c r="T131" i="99"/>
  <c r="O131" i="99"/>
  <c r="J131" i="99"/>
  <c r="Y131" i="99" s="1"/>
  <c r="AS131" i="99" s="1"/>
  <c r="AQ130" i="99"/>
  <c r="AL130" i="99"/>
  <c r="AD130" i="99"/>
  <c r="AC130" i="99"/>
  <c r="AB130" i="99"/>
  <c r="AA130" i="99"/>
  <c r="X130" i="99"/>
  <c r="AR130" i="99" s="1"/>
  <c r="W130" i="99"/>
  <c r="V130" i="99"/>
  <c r="AP130" i="99" s="1"/>
  <c r="U130" i="99"/>
  <c r="AJ130" i="99" s="1"/>
  <c r="T130" i="99"/>
  <c r="O130" i="99"/>
  <c r="J130" i="99"/>
  <c r="AO129" i="99"/>
  <c r="AD129" i="99"/>
  <c r="AC129" i="99"/>
  <c r="AB129" i="99"/>
  <c r="AA129" i="99"/>
  <c r="X129" i="99"/>
  <c r="AR129" i="99" s="1"/>
  <c r="W129" i="99"/>
  <c r="AL129" i="99" s="1"/>
  <c r="V129" i="99"/>
  <c r="AP129" i="99" s="1"/>
  <c r="U129" i="99"/>
  <c r="AJ129" i="99" s="1"/>
  <c r="T129" i="99"/>
  <c r="O129" i="99"/>
  <c r="Y129" i="99" s="1"/>
  <c r="AS129" i="99" s="1"/>
  <c r="J129" i="99"/>
  <c r="AK128" i="99"/>
  <c r="AJ128" i="99"/>
  <c r="AD128" i="99"/>
  <c r="AC128" i="99"/>
  <c r="AB128" i="99"/>
  <c r="AA128" i="99"/>
  <c r="X128" i="99"/>
  <c r="AR128" i="99" s="1"/>
  <c r="W128" i="99"/>
  <c r="AL128" i="99" s="1"/>
  <c r="V128" i="99"/>
  <c r="AP128" i="99" s="1"/>
  <c r="U128" i="99"/>
  <c r="AO128" i="99" s="1"/>
  <c r="T128" i="99"/>
  <c r="O128" i="99"/>
  <c r="J128" i="99"/>
  <c r="Y128" i="99" s="1"/>
  <c r="AS128" i="99" s="1"/>
  <c r="AD127" i="99"/>
  <c r="AC127" i="99"/>
  <c r="AB127" i="99"/>
  <c r="AA127" i="99"/>
  <c r="Y127" i="99"/>
  <c r="AS127" i="99" s="1"/>
  <c r="X127" i="99"/>
  <c r="AR127" i="99" s="1"/>
  <c r="W127" i="99"/>
  <c r="AL127" i="99" s="1"/>
  <c r="V127" i="99"/>
  <c r="AP127" i="99" s="1"/>
  <c r="U127" i="99"/>
  <c r="AO127" i="99" s="1"/>
  <c r="T127" i="99"/>
  <c r="O127" i="99"/>
  <c r="J127" i="99"/>
  <c r="AD126" i="99"/>
  <c r="AC126" i="99"/>
  <c r="AB126" i="99"/>
  <c r="AA126" i="99"/>
  <c r="X126" i="99"/>
  <c r="AR126" i="99" s="1"/>
  <c r="W126" i="99"/>
  <c r="AL126" i="99" s="1"/>
  <c r="V126" i="99"/>
  <c r="AP126" i="99" s="1"/>
  <c r="U126" i="99"/>
  <c r="AJ126" i="99" s="1"/>
  <c r="T126" i="99"/>
  <c r="O126" i="99"/>
  <c r="J126" i="99"/>
  <c r="AQ125" i="99"/>
  <c r="AO125" i="99"/>
  <c r="AD125" i="99"/>
  <c r="AC125" i="99"/>
  <c r="AB125" i="99"/>
  <c r="AA125" i="99"/>
  <c r="X125" i="99"/>
  <c r="AR125" i="99" s="1"/>
  <c r="W125" i="99"/>
  <c r="AL125" i="99" s="1"/>
  <c r="V125" i="99"/>
  <c r="AP125" i="99" s="1"/>
  <c r="U125" i="99"/>
  <c r="AJ125" i="99" s="1"/>
  <c r="T125" i="99"/>
  <c r="O125" i="99"/>
  <c r="J125" i="99"/>
  <c r="AD124" i="99"/>
  <c r="AC124" i="99"/>
  <c r="AB124" i="99"/>
  <c r="AA124" i="99"/>
  <c r="X124" i="99"/>
  <c r="AR124" i="99" s="1"/>
  <c r="W124" i="99"/>
  <c r="AL124" i="99" s="1"/>
  <c r="V124" i="99"/>
  <c r="AP124" i="99" s="1"/>
  <c r="U124" i="99"/>
  <c r="AO124" i="99" s="1"/>
  <c r="T124" i="99"/>
  <c r="O124" i="99"/>
  <c r="J124" i="99"/>
  <c r="AD123" i="99"/>
  <c r="AC123" i="99"/>
  <c r="AB123" i="99"/>
  <c r="AA123" i="99"/>
  <c r="X123" i="99"/>
  <c r="AR123" i="99" s="1"/>
  <c r="W123" i="99"/>
  <c r="AL123" i="99" s="1"/>
  <c r="V123" i="99"/>
  <c r="AK123" i="99" s="1"/>
  <c r="U123" i="99"/>
  <c r="AJ123" i="99" s="1"/>
  <c r="T123" i="99"/>
  <c r="O123" i="99"/>
  <c r="J123" i="99"/>
  <c r="Y123" i="99" s="1"/>
  <c r="AS123" i="99" s="1"/>
  <c r="AJ122" i="99"/>
  <c r="AD122" i="99"/>
  <c r="AC122" i="99"/>
  <c r="AB122" i="99"/>
  <c r="AA122" i="99"/>
  <c r="X122" i="99"/>
  <c r="AR122" i="99" s="1"/>
  <c r="W122" i="99"/>
  <c r="AL122" i="99" s="1"/>
  <c r="V122" i="99"/>
  <c r="AP122" i="99" s="1"/>
  <c r="U122" i="99"/>
  <c r="AO122" i="99" s="1"/>
  <c r="T122" i="99"/>
  <c r="O122" i="99"/>
  <c r="J122" i="99"/>
  <c r="Y122" i="99" s="1"/>
  <c r="AS122" i="99" s="1"/>
  <c r="AD121" i="99"/>
  <c r="AC121" i="99"/>
  <c r="AB121" i="99"/>
  <c r="AA121" i="99"/>
  <c r="X121" i="99"/>
  <c r="AR121" i="99" s="1"/>
  <c r="W121" i="99"/>
  <c r="AQ121" i="99" s="1"/>
  <c r="V121" i="99"/>
  <c r="AP121" i="99" s="1"/>
  <c r="U121" i="99"/>
  <c r="AJ121" i="99" s="1"/>
  <c r="T121" i="99"/>
  <c r="O121" i="99"/>
  <c r="J121" i="99"/>
  <c r="AD120" i="99"/>
  <c r="AC120" i="99"/>
  <c r="AB120" i="99"/>
  <c r="AA120" i="99"/>
  <c r="X120" i="99"/>
  <c r="AR120" i="99" s="1"/>
  <c r="W120" i="99"/>
  <c r="AL120" i="99" s="1"/>
  <c r="V120" i="99"/>
  <c r="AP120" i="99" s="1"/>
  <c r="U120" i="99"/>
  <c r="AO120" i="99" s="1"/>
  <c r="T120" i="99"/>
  <c r="O120" i="99"/>
  <c r="J120" i="99"/>
  <c r="Y120" i="99" s="1"/>
  <c r="AS120" i="99" s="1"/>
  <c r="AP119" i="99"/>
  <c r="AK119" i="99"/>
  <c r="AD119" i="99"/>
  <c r="AC119" i="99"/>
  <c r="AB119" i="99"/>
  <c r="AA119" i="99"/>
  <c r="X119" i="99"/>
  <c r="AR119" i="99" s="1"/>
  <c r="W119" i="99"/>
  <c r="AQ119" i="99" s="1"/>
  <c r="V119" i="99"/>
  <c r="U119" i="99"/>
  <c r="AJ119" i="99" s="1"/>
  <c r="T119" i="99"/>
  <c r="O119" i="99"/>
  <c r="J119" i="99"/>
  <c r="AO118" i="99"/>
  <c r="AD118" i="99"/>
  <c r="AC118" i="99"/>
  <c r="AB118" i="99"/>
  <c r="AA118" i="99"/>
  <c r="X118" i="99"/>
  <c r="AR118" i="99" s="1"/>
  <c r="W118" i="99"/>
  <c r="AL118" i="99" s="1"/>
  <c r="V118" i="99"/>
  <c r="AP118" i="99" s="1"/>
  <c r="U118" i="99"/>
  <c r="AJ118" i="99" s="1"/>
  <c r="T118" i="99"/>
  <c r="O118" i="99"/>
  <c r="Y118" i="99" s="1"/>
  <c r="AS118" i="99" s="1"/>
  <c r="J118" i="99"/>
  <c r="AM117" i="99"/>
  <c r="AL117" i="99"/>
  <c r="AD117" i="99"/>
  <c r="AC117" i="99"/>
  <c r="AB117" i="99"/>
  <c r="AA117" i="99"/>
  <c r="X117" i="99"/>
  <c r="AR117" i="99" s="1"/>
  <c r="W117" i="99"/>
  <c r="AQ117" i="99" s="1"/>
  <c r="V117" i="99"/>
  <c r="AP117" i="99" s="1"/>
  <c r="U117" i="99"/>
  <c r="AJ117" i="99" s="1"/>
  <c r="T117" i="99"/>
  <c r="O117" i="99"/>
  <c r="J117" i="99"/>
  <c r="Y117" i="99" s="1"/>
  <c r="AS117" i="99" s="1"/>
  <c r="AO116" i="99"/>
  <c r="AD116" i="99"/>
  <c r="AC116" i="99"/>
  <c r="AB116" i="99"/>
  <c r="AA116" i="99"/>
  <c r="X116" i="99"/>
  <c r="AR116" i="99" s="1"/>
  <c r="W116" i="99"/>
  <c r="AL116" i="99" s="1"/>
  <c r="V116" i="99"/>
  <c r="AP116" i="99" s="1"/>
  <c r="U116" i="99"/>
  <c r="AJ116" i="99" s="1"/>
  <c r="T116" i="99"/>
  <c r="O116" i="99"/>
  <c r="J116" i="99"/>
  <c r="AP115" i="99"/>
  <c r="AD115" i="99"/>
  <c r="AC115" i="99"/>
  <c r="AB115" i="99"/>
  <c r="AA115" i="99"/>
  <c r="Y115" i="99"/>
  <c r="AS115" i="99" s="1"/>
  <c r="X115" i="99"/>
  <c r="AR115" i="99" s="1"/>
  <c r="W115" i="99"/>
  <c r="AQ115" i="99" s="1"/>
  <c r="V115" i="99"/>
  <c r="AK115" i="99" s="1"/>
  <c r="U115" i="99"/>
  <c r="AJ115" i="99" s="1"/>
  <c r="T115" i="99"/>
  <c r="O115" i="99"/>
  <c r="J115" i="99"/>
  <c r="AO114" i="99"/>
  <c r="AK114" i="99"/>
  <c r="AD114" i="99"/>
  <c r="AC114" i="99"/>
  <c r="AB114" i="99"/>
  <c r="AA114" i="99"/>
  <c r="X114" i="99"/>
  <c r="AR114" i="99" s="1"/>
  <c r="W114" i="99"/>
  <c r="AL114" i="99" s="1"/>
  <c r="V114" i="99"/>
  <c r="AP114" i="99" s="1"/>
  <c r="U114" i="99"/>
  <c r="AJ114" i="99" s="1"/>
  <c r="T114" i="99"/>
  <c r="O114" i="99"/>
  <c r="J114" i="99"/>
  <c r="Y114" i="99" s="1"/>
  <c r="AS114" i="99" s="1"/>
  <c r="AD113" i="99"/>
  <c r="AC113" i="99"/>
  <c r="AB113" i="99"/>
  <c r="AA113" i="99"/>
  <c r="X113" i="99"/>
  <c r="AR113" i="99" s="1"/>
  <c r="W113" i="99"/>
  <c r="AQ113" i="99" s="1"/>
  <c r="V113" i="99"/>
  <c r="AK113" i="99" s="1"/>
  <c r="U113" i="99"/>
  <c r="AO113" i="99" s="1"/>
  <c r="T113" i="99"/>
  <c r="O113" i="99"/>
  <c r="J113" i="99"/>
  <c r="AQ112" i="99"/>
  <c r="AK112" i="99"/>
  <c r="AD112" i="99"/>
  <c r="AC112" i="99"/>
  <c r="AB112" i="99"/>
  <c r="AA112" i="99"/>
  <c r="Y112" i="99"/>
  <c r="AS112" i="99" s="1"/>
  <c r="X112" i="99"/>
  <c r="AR112" i="99" s="1"/>
  <c r="W112" i="99"/>
  <c r="V112" i="99"/>
  <c r="AP112" i="99" s="1"/>
  <c r="U112" i="99"/>
  <c r="AJ112" i="99" s="1"/>
  <c r="T112" i="99"/>
  <c r="O112" i="99"/>
  <c r="J112" i="99"/>
  <c r="AR111" i="99"/>
  <c r="AM111" i="99"/>
  <c r="AD111" i="99"/>
  <c r="AC111" i="99"/>
  <c r="AB111" i="99"/>
  <c r="AA111" i="99"/>
  <c r="X111" i="99"/>
  <c r="W111" i="99"/>
  <c r="AQ111" i="99" s="1"/>
  <c r="V111" i="99"/>
  <c r="AK111" i="99" s="1"/>
  <c r="U111" i="99"/>
  <c r="T111" i="99"/>
  <c r="O111" i="99"/>
  <c r="J111" i="99"/>
  <c r="Y111" i="99" s="1"/>
  <c r="AS111" i="99" s="1"/>
  <c r="AD110" i="99"/>
  <c r="AC110" i="99"/>
  <c r="AB110" i="99"/>
  <c r="AA110" i="99"/>
  <c r="X110" i="99"/>
  <c r="AM110" i="99" s="1"/>
  <c r="W110" i="99"/>
  <c r="AQ110" i="99" s="1"/>
  <c r="V110" i="99"/>
  <c r="AK110" i="99" s="1"/>
  <c r="U110" i="99"/>
  <c r="AO110" i="99" s="1"/>
  <c r="T110" i="99"/>
  <c r="O110" i="99"/>
  <c r="J110" i="99"/>
  <c r="AR109" i="99"/>
  <c r="AD109" i="99"/>
  <c r="AC109" i="99"/>
  <c r="AB109" i="99"/>
  <c r="AA109" i="99"/>
  <c r="Y109" i="99"/>
  <c r="AS109" i="99" s="1"/>
  <c r="X109" i="99"/>
  <c r="AM109" i="99" s="1"/>
  <c r="W109" i="99"/>
  <c r="AQ109" i="99" s="1"/>
  <c r="V109" i="99"/>
  <c r="AP109" i="99" s="1"/>
  <c r="U109" i="99"/>
  <c r="T109" i="99"/>
  <c r="O109" i="99"/>
  <c r="J109" i="99"/>
  <c r="AP108" i="99"/>
  <c r="AK108" i="99"/>
  <c r="AD108" i="99"/>
  <c r="AC108" i="99"/>
  <c r="AB108" i="99"/>
  <c r="AA108" i="99"/>
  <c r="X108" i="99"/>
  <c r="AM108" i="99" s="1"/>
  <c r="W108" i="99"/>
  <c r="AQ108" i="99" s="1"/>
  <c r="V108" i="99"/>
  <c r="U108" i="99"/>
  <c r="AO108" i="99" s="1"/>
  <c r="T108" i="99"/>
  <c r="O108" i="99"/>
  <c r="J108" i="99"/>
  <c r="Y108" i="99" s="1"/>
  <c r="AS108" i="99" s="1"/>
  <c r="AD107" i="99"/>
  <c r="AC107" i="99"/>
  <c r="AB107" i="99"/>
  <c r="AA107" i="99"/>
  <c r="X107" i="99"/>
  <c r="AR107" i="99" s="1"/>
  <c r="W107" i="99"/>
  <c r="AQ107" i="99" s="1"/>
  <c r="V107" i="99"/>
  <c r="AP107" i="99" s="1"/>
  <c r="U107" i="99"/>
  <c r="AO107" i="99" s="1"/>
  <c r="T107" i="99"/>
  <c r="O107" i="99"/>
  <c r="J107" i="99"/>
  <c r="Y107" i="99" s="1"/>
  <c r="AS107" i="99" s="1"/>
  <c r="AO106" i="99"/>
  <c r="AD106" i="99"/>
  <c r="AC106" i="99"/>
  <c r="AB106" i="99"/>
  <c r="AA106" i="99"/>
  <c r="X106" i="99"/>
  <c r="AR106" i="99" s="1"/>
  <c r="W106" i="99"/>
  <c r="AQ106" i="99" s="1"/>
  <c r="V106" i="99"/>
  <c r="U106" i="99"/>
  <c r="AJ106" i="99" s="1"/>
  <c r="T106" i="99"/>
  <c r="O106" i="99"/>
  <c r="J106" i="99"/>
  <c r="AO105" i="99"/>
  <c r="AJ105" i="99"/>
  <c r="AD105" i="99"/>
  <c r="AC105" i="99"/>
  <c r="AB105" i="99"/>
  <c r="AA105" i="99"/>
  <c r="X105" i="99"/>
  <c r="AM105" i="99" s="1"/>
  <c r="W105" i="99"/>
  <c r="AQ105" i="99" s="1"/>
  <c r="V105" i="99"/>
  <c r="AP105" i="99" s="1"/>
  <c r="T105" i="99"/>
  <c r="O105" i="99"/>
  <c r="J105" i="99"/>
  <c r="Y105" i="99" s="1"/>
  <c r="AS105" i="99" s="1"/>
  <c r="AD104" i="99"/>
  <c r="AC104" i="99"/>
  <c r="AB104" i="99"/>
  <c r="AA104" i="99"/>
  <c r="X104" i="99"/>
  <c r="AM104" i="99" s="1"/>
  <c r="W104" i="99"/>
  <c r="AQ104" i="99" s="1"/>
  <c r="V104" i="99"/>
  <c r="AK104" i="99" s="1"/>
  <c r="U104" i="99"/>
  <c r="AO104" i="99" s="1"/>
  <c r="T104" i="99"/>
  <c r="O104" i="99"/>
  <c r="J104" i="99"/>
  <c r="AN103" i="99"/>
  <c r="AD103" i="99"/>
  <c r="AC103" i="99"/>
  <c r="AB103" i="99"/>
  <c r="AA103" i="99"/>
  <c r="X103" i="99"/>
  <c r="AR103" i="99" s="1"/>
  <c r="W103" i="99"/>
  <c r="AQ103" i="99" s="1"/>
  <c r="V103" i="99"/>
  <c r="AP103" i="99" s="1"/>
  <c r="U103" i="99"/>
  <c r="AO103" i="99" s="1"/>
  <c r="T103" i="99"/>
  <c r="O103" i="99"/>
  <c r="J103" i="99"/>
  <c r="AN102" i="99"/>
  <c r="AD102" i="99"/>
  <c r="AC102" i="99"/>
  <c r="AB102" i="99"/>
  <c r="AA102" i="99"/>
  <c r="X102" i="99"/>
  <c r="AR102" i="99" s="1"/>
  <c r="W102" i="99"/>
  <c r="AQ102" i="99" s="1"/>
  <c r="V102" i="99"/>
  <c r="AP102" i="99" s="1"/>
  <c r="U102" i="99"/>
  <c r="AO102" i="99" s="1"/>
  <c r="T102" i="99"/>
  <c r="O102" i="99"/>
  <c r="J102" i="99"/>
  <c r="Y102" i="99" s="1"/>
  <c r="AS102" i="99" s="1"/>
  <c r="AN101" i="99"/>
  <c r="AD101" i="99"/>
  <c r="AC101" i="99"/>
  <c r="AB101" i="99"/>
  <c r="AA101" i="99"/>
  <c r="X101" i="99"/>
  <c r="AR101" i="99" s="1"/>
  <c r="W101" i="99"/>
  <c r="AQ101" i="99" s="1"/>
  <c r="V101" i="99"/>
  <c r="AP101" i="99" s="1"/>
  <c r="AT101" i="99" s="1"/>
  <c r="U101" i="99"/>
  <c r="AO101" i="99" s="1"/>
  <c r="T101" i="99"/>
  <c r="O101" i="99"/>
  <c r="J101" i="99"/>
  <c r="AO100" i="99"/>
  <c r="AN100" i="99"/>
  <c r="AD100" i="99"/>
  <c r="AC100" i="99"/>
  <c r="AB100" i="99"/>
  <c r="AA100" i="99"/>
  <c r="X100" i="99"/>
  <c r="AR100" i="99" s="1"/>
  <c r="W100" i="99"/>
  <c r="AQ100" i="99" s="1"/>
  <c r="V100" i="99"/>
  <c r="AP100" i="99" s="1"/>
  <c r="U100" i="99"/>
  <c r="T100" i="99"/>
  <c r="O100" i="99"/>
  <c r="J100" i="99"/>
  <c r="AU99" i="99"/>
  <c r="AN99" i="99"/>
  <c r="AD99" i="99"/>
  <c r="AC99" i="99"/>
  <c r="AB99" i="99"/>
  <c r="AA99" i="99"/>
  <c r="X99" i="99"/>
  <c r="AR99" i="99" s="1"/>
  <c r="W99" i="99"/>
  <c r="AQ99" i="99" s="1"/>
  <c r="V99" i="99"/>
  <c r="AP99" i="99" s="1"/>
  <c r="U99" i="99"/>
  <c r="AO99" i="99" s="1"/>
  <c r="T99" i="99"/>
  <c r="O99" i="99"/>
  <c r="J99" i="99"/>
  <c r="Y99" i="99" s="1"/>
  <c r="AS99" i="99" s="1"/>
  <c r="AU98" i="99"/>
  <c r="AN98" i="99"/>
  <c r="AD98" i="99"/>
  <c r="AC98" i="99"/>
  <c r="AB98" i="99"/>
  <c r="AA98" i="99"/>
  <c r="X98" i="99"/>
  <c r="AR98" i="99" s="1"/>
  <c r="W98" i="99"/>
  <c r="AQ98" i="99" s="1"/>
  <c r="V98" i="99"/>
  <c r="AP98" i="99" s="1"/>
  <c r="U98" i="99"/>
  <c r="AO98" i="99" s="1"/>
  <c r="T98" i="99"/>
  <c r="O98" i="99"/>
  <c r="J98" i="99"/>
  <c r="AV97" i="99"/>
  <c r="AZ97" i="99" s="1"/>
  <c r="AN97" i="99"/>
  <c r="AD97" i="99"/>
  <c r="AC97" i="99"/>
  <c r="AB97" i="99"/>
  <c r="AA97" i="99"/>
  <c r="X97" i="99"/>
  <c r="AR97" i="99" s="1"/>
  <c r="W97" i="99"/>
  <c r="AQ97" i="99" s="1"/>
  <c r="V97" i="99"/>
  <c r="AP97" i="99" s="1"/>
  <c r="U97" i="99"/>
  <c r="AO97" i="99" s="1"/>
  <c r="T97" i="99"/>
  <c r="O97" i="99"/>
  <c r="J97" i="99"/>
  <c r="AV96" i="99"/>
  <c r="AZ96" i="99" s="1"/>
  <c r="AO96" i="99"/>
  <c r="AN96" i="99"/>
  <c r="AD96" i="99"/>
  <c r="AC96" i="99"/>
  <c r="AB96" i="99"/>
  <c r="AA96" i="99"/>
  <c r="X96" i="99"/>
  <c r="AR96" i="99" s="1"/>
  <c r="W96" i="99"/>
  <c r="AQ96" i="99" s="1"/>
  <c r="V96" i="99"/>
  <c r="AP96" i="99" s="1"/>
  <c r="U96" i="99"/>
  <c r="T96" i="99"/>
  <c r="O96" i="99"/>
  <c r="J96" i="99"/>
  <c r="AX95" i="99"/>
  <c r="AV95" i="99"/>
  <c r="AV130" i="99" s="1"/>
  <c r="AZ130" i="99" s="1"/>
  <c r="AN95" i="99"/>
  <c r="AD95" i="99"/>
  <c r="AC95" i="99"/>
  <c r="AB95" i="99"/>
  <c r="AA95" i="99"/>
  <c r="X95" i="99"/>
  <c r="AR95" i="99" s="1"/>
  <c r="W95" i="99"/>
  <c r="AQ95" i="99" s="1"/>
  <c r="V95" i="99"/>
  <c r="AP95" i="99" s="1"/>
  <c r="U95" i="99"/>
  <c r="AO95" i="99" s="1"/>
  <c r="T95" i="99"/>
  <c r="O95" i="99"/>
  <c r="J95" i="99"/>
  <c r="AP94" i="99"/>
  <c r="AN94" i="99"/>
  <c r="AD94" i="99"/>
  <c r="AC94" i="99"/>
  <c r="AB94" i="99"/>
  <c r="AA94" i="99"/>
  <c r="X94" i="99"/>
  <c r="AR94" i="99" s="1"/>
  <c r="W94" i="99"/>
  <c r="AQ94" i="99" s="1"/>
  <c r="U94" i="99"/>
  <c r="AO94" i="99" s="1"/>
  <c r="T94" i="99"/>
  <c r="Y94" i="99" s="1"/>
  <c r="AS94" i="99" s="1"/>
  <c r="O94" i="99"/>
  <c r="J94" i="99"/>
  <c r="AV93" i="99"/>
  <c r="AZ93" i="99" s="1"/>
  <c r="AN93" i="99"/>
  <c r="AD93" i="99"/>
  <c r="AC93" i="99"/>
  <c r="AB93" i="99"/>
  <c r="AA93" i="99"/>
  <c r="Y93" i="99"/>
  <c r="AS93" i="99" s="1"/>
  <c r="X93" i="99"/>
  <c r="AR93" i="99" s="1"/>
  <c r="W93" i="99"/>
  <c r="AQ93" i="99" s="1"/>
  <c r="V93" i="99"/>
  <c r="AP93" i="99" s="1"/>
  <c r="U93" i="99"/>
  <c r="AO93" i="99" s="1"/>
  <c r="T93" i="99"/>
  <c r="O93" i="99"/>
  <c r="J93" i="99"/>
  <c r="AZ92" i="99"/>
  <c r="AV92" i="99"/>
  <c r="AV127" i="99" s="1"/>
  <c r="AZ127" i="99" s="1"/>
  <c r="AN92" i="99"/>
  <c r="AD92" i="99"/>
  <c r="AC92" i="99"/>
  <c r="AB92" i="99"/>
  <c r="AA92" i="99"/>
  <c r="X92" i="99"/>
  <c r="AR92" i="99" s="1"/>
  <c r="W92" i="99"/>
  <c r="AQ92" i="99" s="1"/>
  <c r="V92" i="99"/>
  <c r="AP92" i="99" s="1"/>
  <c r="U92" i="99"/>
  <c r="AO92" i="99" s="1"/>
  <c r="T92" i="99"/>
  <c r="O92" i="99"/>
  <c r="J92" i="99"/>
  <c r="Y92" i="99" s="1"/>
  <c r="AS92" i="99" s="1"/>
  <c r="AZ91" i="99"/>
  <c r="AX91" i="99"/>
  <c r="AV91" i="99"/>
  <c r="AV126" i="99" s="1"/>
  <c r="AZ126" i="99" s="1"/>
  <c r="AR91" i="99"/>
  <c r="AO91" i="99"/>
  <c r="AN91" i="99"/>
  <c r="AD91" i="99"/>
  <c r="AC91" i="99"/>
  <c r="AB91" i="99"/>
  <c r="AA91" i="99"/>
  <c r="X91" i="99"/>
  <c r="W91" i="99"/>
  <c r="AQ91" i="99" s="1"/>
  <c r="V91" i="99"/>
  <c r="AP91" i="99" s="1"/>
  <c r="U91" i="99"/>
  <c r="T91" i="99"/>
  <c r="O91" i="99"/>
  <c r="J91" i="99"/>
  <c r="AP90" i="99"/>
  <c r="AN90" i="99"/>
  <c r="AD90" i="99"/>
  <c r="AC90" i="99"/>
  <c r="AB90" i="99"/>
  <c r="AA90" i="99"/>
  <c r="X90" i="99"/>
  <c r="AR90" i="99" s="1"/>
  <c r="W90" i="99"/>
  <c r="AQ90" i="99" s="1"/>
  <c r="V90" i="99"/>
  <c r="U90" i="99"/>
  <c r="AO90" i="99" s="1"/>
  <c r="T90" i="99"/>
  <c r="O90" i="99"/>
  <c r="J90" i="99"/>
  <c r="AN89" i="99"/>
  <c r="AD89" i="99"/>
  <c r="AC89" i="99"/>
  <c r="AB89" i="99"/>
  <c r="AA89" i="99"/>
  <c r="X89" i="99"/>
  <c r="AR89" i="99" s="1"/>
  <c r="W89" i="99"/>
  <c r="AQ89" i="99" s="1"/>
  <c r="V89" i="99"/>
  <c r="AP89" i="99" s="1"/>
  <c r="U89" i="99"/>
  <c r="AO89" i="99" s="1"/>
  <c r="T89" i="99"/>
  <c r="O89" i="99"/>
  <c r="J89" i="99"/>
  <c r="Y89" i="99" s="1"/>
  <c r="AS89" i="99" s="1"/>
  <c r="A89" i="99"/>
  <c r="A90" i="99" s="1"/>
  <c r="Z90" i="99" s="1"/>
  <c r="AP88" i="99"/>
  <c r="AN88" i="99"/>
  <c r="AD88" i="99"/>
  <c r="AC88" i="99"/>
  <c r="AB88" i="99"/>
  <c r="AA88" i="99"/>
  <c r="Z88" i="99"/>
  <c r="X88" i="99"/>
  <c r="AR88" i="99" s="1"/>
  <c r="W88" i="99"/>
  <c r="AQ88" i="99" s="1"/>
  <c r="V88" i="99"/>
  <c r="U88" i="99"/>
  <c r="AO88" i="99" s="1"/>
  <c r="T88" i="99"/>
  <c r="O88" i="99"/>
  <c r="O154" i="99" s="1"/>
  <c r="J88" i="99"/>
  <c r="P83" i="99"/>
  <c r="AU86" i="99" s="1"/>
  <c r="J78" i="99"/>
  <c r="AZ17" i="99" s="1"/>
  <c r="J77" i="99"/>
  <c r="P76" i="99"/>
  <c r="O76" i="99"/>
  <c r="J76" i="99"/>
  <c r="V75" i="99"/>
  <c r="P75" i="99"/>
  <c r="O75" i="99"/>
  <c r="J75" i="99"/>
  <c r="P74" i="99"/>
  <c r="O74" i="99"/>
  <c r="Q74" i="99" s="1"/>
  <c r="J74" i="99"/>
  <c r="AI67" i="99"/>
  <c r="AD67" i="99"/>
  <c r="AC67" i="99"/>
  <c r="AT67" i="99" s="1"/>
  <c r="AB67" i="99"/>
  <c r="AA67" i="99"/>
  <c r="Z67" i="99"/>
  <c r="X67" i="99"/>
  <c r="AR67" i="99" s="1"/>
  <c r="W67" i="99"/>
  <c r="AQ67" i="99" s="1"/>
  <c r="V67" i="99"/>
  <c r="AK67" i="99" s="1"/>
  <c r="U67" i="99"/>
  <c r="AJ67" i="99" s="1"/>
  <c r="T67" i="99"/>
  <c r="O67" i="99"/>
  <c r="J67" i="99"/>
  <c r="Y67" i="99" s="1"/>
  <c r="AT66" i="99"/>
  <c r="AM66" i="99"/>
  <c r="AI66" i="99"/>
  <c r="AD66" i="99"/>
  <c r="AC66" i="99"/>
  <c r="AB66" i="99"/>
  <c r="AA66" i="99"/>
  <c r="Z66" i="99"/>
  <c r="X66" i="99"/>
  <c r="AR66" i="99" s="1"/>
  <c r="W66" i="99"/>
  <c r="AQ66" i="99" s="1"/>
  <c r="V66" i="99"/>
  <c r="AK66" i="99" s="1"/>
  <c r="U66" i="99"/>
  <c r="AO66" i="99" s="1"/>
  <c r="T66" i="99"/>
  <c r="O66" i="99"/>
  <c r="J66" i="99"/>
  <c r="AR65" i="99"/>
  <c r="AI65" i="99"/>
  <c r="AD65" i="99"/>
  <c r="AC65" i="99"/>
  <c r="AT65" i="99" s="1"/>
  <c r="AB65" i="99"/>
  <c r="AA65" i="99"/>
  <c r="Z65" i="99"/>
  <c r="X65" i="99"/>
  <c r="AM65" i="99" s="1"/>
  <c r="AH144" i="99" s="1"/>
  <c r="W65" i="99"/>
  <c r="AL65" i="99" s="1"/>
  <c r="V65" i="99"/>
  <c r="AP65" i="99" s="1"/>
  <c r="U65" i="99"/>
  <c r="AO65" i="99" s="1"/>
  <c r="T65" i="99"/>
  <c r="O65" i="99"/>
  <c r="J65" i="99"/>
  <c r="AI64" i="99"/>
  <c r="AD64" i="99"/>
  <c r="AC64" i="99"/>
  <c r="AT64" i="99" s="1"/>
  <c r="AB64" i="99"/>
  <c r="AA64" i="99"/>
  <c r="Z64" i="99"/>
  <c r="X64" i="99"/>
  <c r="AM64" i="99" s="1"/>
  <c r="W64" i="99"/>
  <c r="AQ64" i="99" s="1"/>
  <c r="V64" i="99"/>
  <c r="AP64" i="99" s="1"/>
  <c r="U64" i="99"/>
  <c r="AO64" i="99" s="1"/>
  <c r="T64" i="99"/>
  <c r="O64" i="99"/>
  <c r="J64" i="99"/>
  <c r="AT63" i="99"/>
  <c r="AQ63" i="99"/>
  <c r="AM63" i="99"/>
  <c r="AL63" i="99"/>
  <c r="AI63" i="99"/>
  <c r="AD63" i="99"/>
  <c r="AC63" i="99"/>
  <c r="AB63" i="99"/>
  <c r="AA63" i="99"/>
  <c r="Z63" i="99"/>
  <c r="X63" i="99"/>
  <c r="AR63" i="99" s="1"/>
  <c r="V63" i="99"/>
  <c r="AP63" i="99" s="1"/>
  <c r="U63" i="99"/>
  <c r="AJ63" i="99" s="1"/>
  <c r="T63" i="99"/>
  <c r="O63" i="99"/>
  <c r="J63" i="99"/>
  <c r="AP62" i="99"/>
  <c r="AM62" i="99"/>
  <c r="AI62" i="99"/>
  <c r="AD62" i="99"/>
  <c r="AC62" i="99"/>
  <c r="AT62" i="99" s="1"/>
  <c r="AB62" i="99"/>
  <c r="AA62" i="99"/>
  <c r="Z62" i="99"/>
  <c r="X62" i="99"/>
  <c r="AR62" i="99" s="1"/>
  <c r="W62" i="99"/>
  <c r="AQ62" i="99" s="1"/>
  <c r="V62" i="99"/>
  <c r="AK62" i="99" s="1"/>
  <c r="AF142" i="99" s="1"/>
  <c r="U62" i="99"/>
  <c r="AJ62" i="99" s="1"/>
  <c r="T62" i="99"/>
  <c r="O62" i="99"/>
  <c r="J62" i="99"/>
  <c r="Y62" i="99" s="1"/>
  <c r="AS62" i="99" s="1"/>
  <c r="AQ61" i="99"/>
  <c r="AM61" i="99"/>
  <c r="AI61" i="99"/>
  <c r="AD61" i="99"/>
  <c r="AC61" i="99"/>
  <c r="AT61" i="99" s="1"/>
  <c r="AB61" i="99"/>
  <c r="AA61" i="99"/>
  <c r="Z61" i="99"/>
  <c r="X61" i="99"/>
  <c r="AR61" i="99" s="1"/>
  <c r="W61" i="99"/>
  <c r="AL61" i="99" s="1"/>
  <c r="V61" i="99"/>
  <c r="AK61" i="99" s="1"/>
  <c r="U61" i="99"/>
  <c r="AO61" i="99" s="1"/>
  <c r="T61" i="99"/>
  <c r="O61" i="99"/>
  <c r="J61" i="99"/>
  <c r="Y61" i="99" s="1"/>
  <c r="AS61" i="99" s="1"/>
  <c r="AR60" i="99"/>
  <c r="AK60" i="99"/>
  <c r="AJ60" i="99"/>
  <c r="AI60" i="99"/>
  <c r="AD60" i="99"/>
  <c r="AC60" i="99"/>
  <c r="AB60" i="99"/>
  <c r="AA60" i="99"/>
  <c r="X60" i="99"/>
  <c r="AM60" i="99" s="1"/>
  <c r="AH141" i="99" s="1"/>
  <c r="W60" i="99"/>
  <c r="AL60" i="99" s="1"/>
  <c r="V60" i="99"/>
  <c r="AP60" i="99" s="1"/>
  <c r="U60" i="99"/>
  <c r="AO60" i="99" s="1"/>
  <c r="T60" i="99"/>
  <c r="O60" i="99"/>
  <c r="Y60" i="99" s="1"/>
  <c r="AS60" i="99" s="1"/>
  <c r="J60" i="99"/>
  <c r="AL59" i="99"/>
  <c r="AI59" i="99"/>
  <c r="AD59" i="99"/>
  <c r="AC59" i="99"/>
  <c r="AB59" i="99"/>
  <c r="AA59" i="99"/>
  <c r="X59" i="99"/>
  <c r="AR59" i="99" s="1"/>
  <c r="W59" i="99"/>
  <c r="AQ59" i="99" s="1"/>
  <c r="V59" i="99"/>
  <c r="AP59" i="99" s="1"/>
  <c r="U59" i="99"/>
  <c r="AJ59" i="99" s="1"/>
  <c r="T59" i="99"/>
  <c r="O59" i="99"/>
  <c r="J59" i="99"/>
  <c r="Y59" i="99" s="1"/>
  <c r="AS59" i="99" s="1"/>
  <c r="AQ58" i="99"/>
  <c r="AJ58" i="99"/>
  <c r="AI58" i="99"/>
  <c r="AD58" i="99"/>
  <c r="AC58" i="99"/>
  <c r="AB58" i="99"/>
  <c r="AA58" i="99"/>
  <c r="X58" i="99"/>
  <c r="AR58" i="99" s="1"/>
  <c r="W58" i="99"/>
  <c r="AL58" i="99" s="1"/>
  <c r="V58" i="99"/>
  <c r="AP58" i="99" s="1"/>
  <c r="U58" i="99"/>
  <c r="AO58" i="99" s="1"/>
  <c r="T58" i="99"/>
  <c r="O58" i="99"/>
  <c r="J58" i="99"/>
  <c r="AO57" i="99"/>
  <c r="AI57" i="99"/>
  <c r="AD57" i="99"/>
  <c r="AC57" i="99"/>
  <c r="AB57" i="99"/>
  <c r="AA57" i="99"/>
  <c r="X57" i="99"/>
  <c r="AR57" i="99" s="1"/>
  <c r="W57" i="99"/>
  <c r="AQ57" i="99" s="1"/>
  <c r="V57" i="99"/>
  <c r="AP57" i="99" s="1"/>
  <c r="U57" i="99"/>
  <c r="AJ57" i="99" s="1"/>
  <c r="T57" i="99"/>
  <c r="O57" i="99"/>
  <c r="J57" i="99"/>
  <c r="AL56" i="99"/>
  <c r="AI56" i="99"/>
  <c r="AD56" i="99"/>
  <c r="AC56" i="99"/>
  <c r="AB56" i="99"/>
  <c r="AA56" i="99"/>
  <c r="X56" i="99"/>
  <c r="AM56" i="99" s="1"/>
  <c r="W56" i="99"/>
  <c r="AQ56" i="99" s="1"/>
  <c r="V56" i="99"/>
  <c r="AP56" i="99" s="1"/>
  <c r="U56" i="99"/>
  <c r="AO56" i="99" s="1"/>
  <c r="T56" i="99"/>
  <c r="O56" i="99"/>
  <c r="J56" i="99"/>
  <c r="Y56" i="99" s="1"/>
  <c r="AS56" i="99" s="1"/>
  <c r="AK55" i="99"/>
  <c r="AI55" i="99"/>
  <c r="AD55" i="99"/>
  <c r="AC55" i="99"/>
  <c r="AB55" i="99"/>
  <c r="AA55" i="99"/>
  <c r="X55" i="99"/>
  <c r="AM55" i="99" s="1"/>
  <c r="W55" i="99"/>
  <c r="AL55" i="99" s="1"/>
  <c r="V55" i="99"/>
  <c r="AP55" i="99" s="1"/>
  <c r="U55" i="99"/>
  <c r="AO55" i="99" s="1"/>
  <c r="T55" i="99"/>
  <c r="O55" i="99"/>
  <c r="J55" i="99"/>
  <c r="Y55" i="99" s="1"/>
  <c r="AS55" i="99" s="1"/>
  <c r="AY54" i="99"/>
  <c r="AR54" i="99"/>
  <c r="AJ54" i="99"/>
  <c r="AI54" i="99"/>
  <c r="AD54" i="99"/>
  <c r="AC54" i="99"/>
  <c r="AB54" i="99"/>
  <c r="AA54" i="99"/>
  <c r="X54" i="99"/>
  <c r="AM54" i="99" s="1"/>
  <c r="AH135" i="99" s="1"/>
  <c r="W54" i="99"/>
  <c r="AL54" i="99" s="1"/>
  <c r="V54" i="99"/>
  <c r="AK54" i="99" s="1"/>
  <c r="U54" i="99"/>
  <c r="AO54" i="99" s="1"/>
  <c r="T54" i="99"/>
  <c r="O54" i="99"/>
  <c r="J54" i="99"/>
  <c r="AZ53" i="99"/>
  <c r="AO53" i="99"/>
  <c r="AE134" i="99" s="1"/>
  <c r="AI53" i="99"/>
  <c r="AD53" i="99"/>
  <c r="AC53" i="99"/>
  <c r="AB53" i="99"/>
  <c r="AA53" i="99"/>
  <c r="X53" i="99"/>
  <c r="AR53" i="99" s="1"/>
  <c r="W53" i="99"/>
  <c r="AQ53" i="99" s="1"/>
  <c r="V53" i="99"/>
  <c r="AP53" i="99" s="1"/>
  <c r="U53" i="99"/>
  <c r="AJ53" i="99" s="1"/>
  <c r="T53" i="99"/>
  <c r="O53" i="99"/>
  <c r="J53" i="99"/>
  <c r="AZ52" i="99"/>
  <c r="AP52" i="99"/>
  <c r="AL52" i="99"/>
  <c r="AK52" i="99"/>
  <c r="AI52" i="99"/>
  <c r="AD52" i="99"/>
  <c r="AC52" i="99"/>
  <c r="AB52" i="99"/>
  <c r="AA52" i="99"/>
  <c r="Y52" i="99"/>
  <c r="AS52" i="99" s="1"/>
  <c r="X52" i="99"/>
  <c r="AM52" i="99" s="1"/>
  <c r="W52" i="99"/>
  <c r="AQ52" i="99" s="1"/>
  <c r="V52" i="99"/>
  <c r="U52" i="99"/>
  <c r="AO52" i="99" s="1"/>
  <c r="T52" i="99"/>
  <c r="O52" i="99"/>
  <c r="J52" i="99"/>
  <c r="AR51" i="99"/>
  <c r="AP51" i="99"/>
  <c r="AI51" i="99"/>
  <c r="AD51" i="99"/>
  <c r="AC51" i="99"/>
  <c r="AB51" i="99"/>
  <c r="AA51" i="99"/>
  <c r="X51" i="99"/>
  <c r="AM51" i="99" s="1"/>
  <c r="AH133" i="99" s="1"/>
  <c r="W51" i="99"/>
  <c r="AQ51" i="99" s="1"/>
  <c r="V51" i="99"/>
  <c r="AK51" i="99" s="1"/>
  <c r="U51" i="99"/>
  <c r="AO51" i="99" s="1"/>
  <c r="T51" i="99"/>
  <c r="O51" i="99"/>
  <c r="J51" i="99"/>
  <c r="AR50" i="99"/>
  <c r="AQ50" i="99"/>
  <c r="AJ50" i="99"/>
  <c r="AI50" i="99"/>
  <c r="AD50" i="99"/>
  <c r="AC50" i="99"/>
  <c r="AB50" i="99"/>
  <c r="AA50" i="99"/>
  <c r="X50" i="99"/>
  <c r="AM50" i="99" s="1"/>
  <c r="AH132" i="99" s="1"/>
  <c r="W50" i="99"/>
  <c r="AL50" i="99" s="1"/>
  <c r="AG132" i="99" s="1"/>
  <c r="V50" i="99"/>
  <c r="AK50" i="99" s="1"/>
  <c r="U50" i="99"/>
  <c r="AO50" i="99" s="1"/>
  <c r="T50" i="99"/>
  <c r="O50" i="99"/>
  <c r="J50" i="99"/>
  <c r="Y50" i="99" s="1"/>
  <c r="AS50" i="99" s="1"/>
  <c r="AI49" i="99"/>
  <c r="AD49" i="99"/>
  <c r="AC49" i="99"/>
  <c r="AB49" i="99"/>
  <c r="AA49" i="99"/>
  <c r="X49" i="99"/>
  <c r="AM49" i="99" s="1"/>
  <c r="W49" i="99"/>
  <c r="AL49" i="99" s="1"/>
  <c r="V49" i="99"/>
  <c r="AK49" i="99" s="1"/>
  <c r="U49" i="99"/>
  <c r="AO49" i="99" s="1"/>
  <c r="T49" i="99"/>
  <c r="O49" i="99"/>
  <c r="J49" i="99"/>
  <c r="AP48" i="99"/>
  <c r="AI48" i="99"/>
  <c r="AD48" i="99"/>
  <c r="AC48" i="99"/>
  <c r="AB48" i="99"/>
  <c r="AA48" i="99"/>
  <c r="X48" i="99"/>
  <c r="AR48" i="99" s="1"/>
  <c r="W48" i="99"/>
  <c r="AQ48" i="99" s="1"/>
  <c r="V48" i="99"/>
  <c r="AK48" i="99" s="1"/>
  <c r="U48" i="99"/>
  <c r="AO48" i="99" s="1"/>
  <c r="T48" i="99"/>
  <c r="O48" i="99"/>
  <c r="J48" i="99"/>
  <c r="AL47" i="99"/>
  <c r="AG129" i="99" s="1"/>
  <c r="AI47" i="99"/>
  <c r="AD47" i="99"/>
  <c r="AC47" i="99"/>
  <c r="AB47" i="99"/>
  <c r="AA47" i="99"/>
  <c r="X47" i="99"/>
  <c r="AM47" i="99" s="1"/>
  <c r="W47" i="99"/>
  <c r="AQ47" i="99" s="1"/>
  <c r="V47" i="99"/>
  <c r="AP47" i="99" s="1"/>
  <c r="U47" i="99"/>
  <c r="AO47" i="99" s="1"/>
  <c r="T47" i="99"/>
  <c r="O47" i="99"/>
  <c r="J47" i="99"/>
  <c r="Y47" i="99" s="1"/>
  <c r="AS47" i="99" s="1"/>
  <c r="AI46" i="99"/>
  <c r="AD46" i="99"/>
  <c r="AC46" i="99"/>
  <c r="AB46" i="99"/>
  <c r="AA46" i="99"/>
  <c r="X46" i="99"/>
  <c r="AM46" i="99" s="1"/>
  <c r="W46" i="99"/>
  <c r="AQ46" i="99" s="1"/>
  <c r="V46" i="99"/>
  <c r="AP46" i="99" s="1"/>
  <c r="U46" i="99"/>
  <c r="AJ46" i="99" s="1"/>
  <c r="T46" i="99"/>
  <c r="O46" i="99"/>
  <c r="J46" i="99"/>
  <c r="AI45" i="99"/>
  <c r="AD45" i="99"/>
  <c r="AC45" i="99"/>
  <c r="AB45" i="99"/>
  <c r="AA45" i="99"/>
  <c r="X45" i="99"/>
  <c r="AM45" i="99" s="1"/>
  <c r="W45" i="99"/>
  <c r="AQ45" i="99" s="1"/>
  <c r="V45" i="99"/>
  <c r="AK45" i="99" s="1"/>
  <c r="U45" i="99"/>
  <c r="AO45" i="99" s="1"/>
  <c r="T45" i="99"/>
  <c r="O45" i="99"/>
  <c r="J45" i="99"/>
  <c r="Y45" i="99" s="1"/>
  <c r="AS45" i="99" s="1"/>
  <c r="AL44" i="99"/>
  <c r="AG126" i="99" s="1"/>
  <c r="AI44" i="99"/>
  <c r="AD44" i="99"/>
  <c r="AC44" i="99"/>
  <c r="AB44" i="99"/>
  <c r="AA44" i="99"/>
  <c r="X44" i="99"/>
  <c r="AM44" i="99" s="1"/>
  <c r="W44" i="99"/>
  <c r="AQ44" i="99" s="1"/>
  <c r="V44" i="99"/>
  <c r="AP44" i="99" s="1"/>
  <c r="U44" i="99"/>
  <c r="AO44" i="99" s="1"/>
  <c r="T44" i="99"/>
  <c r="O44" i="99"/>
  <c r="J44" i="99"/>
  <c r="AQ43" i="99"/>
  <c r="AP43" i="99"/>
  <c r="AI43" i="99"/>
  <c r="AD43" i="99"/>
  <c r="AC43" i="99"/>
  <c r="AB43" i="99"/>
  <c r="AA43" i="99"/>
  <c r="X43" i="99"/>
  <c r="AR43" i="99" s="1"/>
  <c r="W43" i="99"/>
  <c r="AL43" i="99" s="1"/>
  <c r="AG125" i="99" s="1"/>
  <c r="AG207" i="99" s="1"/>
  <c r="V43" i="99"/>
  <c r="AK43" i="99" s="1"/>
  <c r="U43" i="99"/>
  <c r="AO43" i="99" s="1"/>
  <c r="T43" i="99"/>
  <c r="O43" i="99"/>
  <c r="J43" i="99"/>
  <c r="AR42" i="99"/>
  <c r="AI42" i="99"/>
  <c r="AD42" i="99"/>
  <c r="AC42" i="99"/>
  <c r="AB42" i="99"/>
  <c r="AA42" i="99"/>
  <c r="X42" i="99"/>
  <c r="AM42" i="99" s="1"/>
  <c r="W42" i="99"/>
  <c r="AQ42" i="99" s="1"/>
  <c r="V42" i="99"/>
  <c r="AP42" i="99" s="1"/>
  <c r="U42" i="99"/>
  <c r="AO42" i="99" s="1"/>
  <c r="T42" i="99"/>
  <c r="O42" i="99"/>
  <c r="J42" i="99"/>
  <c r="AQ41" i="99"/>
  <c r="AP41" i="99"/>
  <c r="AI41" i="99"/>
  <c r="AD41" i="99"/>
  <c r="AC41" i="99"/>
  <c r="AB41" i="99"/>
  <c r="AA41" i="99"/>
  <c r="X41" i="99"/>
  <c r="AM41" i="99" s="1"/>
  <c r="W41" i="99"/>
  <c r="AL41" i="99" s="1"/>
  <c r="AG123" i="99" s="1"/>
  <c r="V41" i="99"/>
  <c r="AK41" i="99" s="1"/>
  <c r="U41" i="99"/>
  <c r="AO41" i="99" s="1"/>
  <c r="T41" i="99"/>
  <c r="O41" i="99"/>
  <c r="J41" i="99"/>
  <c r="AO40" i="99"/>
  <c r="AI40" i="99"/>
  <c r="AD40" i="99"/>
  <c r="AC40" i="99"/>
  <c r="AB40" i="99"/>
  <c r="AA40" i="99"/>
  <c r="X40" i="99"/>
  <c r="AM40" i="99" s="1"/>
  <c r="W40" i="99"/>
  <c r="AQ40" i="99" s="1"/>
  <c r="V40" i="99"/>
  <c r="AP40" i="99" s="1"/>
  <c r="U40" i="99"/>
  <c r="AJ40" i="99" s="1"/>
  <c r="AE122" i="99" s="1"/>
  <c r="T40" i="99"/>
  <c r="O40" i="99"/>
  <c r="J40" i="99"/>
  <c r="AQ39" i="99"/>
  <c r="AI39" i="99"/>
  <c r="AD39" i="99"/>
  <c r="AC39" i="99"/>
  <c r="AB39" i="99"/>
  <c r="AA39" i="99"/>
  <c r="X39" i="99"/>
  <c r="AR39" i="99" s="1"/>
  <c r="W39" i="99"/>
  <c r="AL39" i="99" s="1"/>
  <c r="AG121" i="99" s="1"/>
  <c r="V39" i="99"/>
  <c r="AK39" i="99" s="1"/>
  <c r="U39" i="99"/>
  <c r="AO39" i="99" s="1"/>
  <c r="T39" i="99"/>
  <c r="O39" i="99"/>
  <c r="J39" i="99"/>
  <c r="AP38" i="99"/>
  <c r="AL38" i="99"/>
  <c r="AG120" i="99" s="1"/>
  <c r="AI38" i="99"/>
  <c r="AD38" i="99"/>
  <c r="AC38" i="99"/>
  <c r="AB38" i="99"/>
  <c r="AA38" i="99"/>
  <c r="Y38" i="99"/>
  <c r="AS38" i="99" s="1"/>
  <c r="X38" i="99"/>
  <c r="AM38" i="99" s="1"/>
  <c r="W38" i="99"/>
  <c r="AQ38" i="99" s="1"/>
  <c r="V38" i="99"/>
  <c r="AK38" i="99" s="1"/>
  <c r="AF120" i="99" s="1"/>
  <c r="U38" i="99"/>
  <c r="AO38" i="99" s="1"/>
  <c r="T38" i="99"/>
  <c r="O38" i="99"/>
  <c r="J38" i="99"/>
  <c r="AR37" i="99"/>
  <c r="AP37" i="99"/>
  <c r="AI37" i="99"/>
  <c r="AD37" i="99"/>
  <c r="AC37" i="99"/>
  <c r="AB37" i="99"/>
  <c r="AA37" i="99"/>
  <c r="X37" i="99"/>
  <c r="AM37" i="99" s="1"/>
  <c r="AH119" i="99" s="1"/>
  <c r="W37" i="99"/>
  <c r="AQ37" i="99" s="1"/>
  <c r="V37" i="99"/>
  <c r="AK37" i="99" s="1"/>
  <c r="U37" i="99"/>
  <c r="AO37" i="99" s="1"/>
  <c r="T37" i="99"/>
  <c r="O37" i="99"/>
  <c r="J37" i="99"/>
  <c r="AR36" i="99"/>
  <c r="AI36" i="99"/>
  <c r="AD36" i="99"/>
  <c r="AC36" i="99"/>
  <c r="AB36" i="99"/>
  <c r="AA36" i="99"/>
  <c r="X36" i="99"/>
  <c r="AM36" i="99" s="1"/>
  <c r="W36" i="99"/>
  <c r="AQ36" i="99" s="1"/>
  <c r="V36" i="99"/>
  <c r="AP36" i="99" s="1"/>
  <c r="U36" i="99"/>
  <c r="AO36" i="99" s="1"/>
  <c r="T36" i="99"/>
  <c r="O36" i="99"/>
  <c r="J36" i="99"/>
  <c r="AJ35" i="99"/>
  <c r="AI35" i="99"/>
  <c r="AD35" i="99"/>
  <c r="AC35" i="99"/>
  <c r="AB35" i="99"/>
  <c r="AA35" i="99"/>
  <c r="X35" i="99"/>
  <c r="AR35" i="99" s="1"/>
  <c r="W35" i="99"/>
  <c r="AL35" i="99" s="1"/>
  <c r="V35" i="99"/>
  <c r="AK35" i="99" s="1"/>
  <c r="U35" i="99"/>
  <c r="AO35" i="99" s="1"/>
  <c r="T35" i="99"/>
  <c r="O35" i="99"/>
  <c r="J35" i="99"/>
  <c r="AL34" i="99"/>
  <c r="AG116" i="99" s="1"/>
  <c r="AI34" i="99"/>
  <c r="AD34" i="99"/>
  <c r="AC34" i="99"/>
  <c r="AB34" i="99"/>
  <c r="AA34" i="99"/>
  <c r="X34" i="99"/>
  <c r="AM34" i="99" s="1"/>
  <c r="W34" i="99"/>
  <c r="AQ34" i="99" s="1"/>
  <c r="V34" i="99"/>
  <c r="AP34" i="99" s="1"/>
  <c r="U34" i="99"/>
  <c r="AO34" i="99" s="1"/>
  <c r="T34" i="99"/>
  <c r="O34" i="99"/>
  <c r="J34" i="99"/>
  <c r="AR33" i="99"/>
  <c r="AJ33" i="99"/>
  <c r="AE115" i="99" s="1"/>
  <c r="AI33" i="99"/>
  <c r="AD33" i="99"/>
  <c r="AC33" i="99"/>
  <c r="AB33" i="99"/>
  <c r="AA33" i="99"/>
  <c r="X33" i="99"/>
  <c r="AM33" i="99" s="1"/>
  <c r="AH115" i="99" s="1"/>
  <c r="W33" i="99"/>
  <c r="AL33" i="99" s="1"/>
  <c r="V33" i="99"/>
  <c r="AK33" i="99" s="1"/>
  <c r="U33" i="99"/>
  <c r="AO33" i="99" s="1"/>
  <c r="T33" i="99"/>
  <c r="O33" i="99"/>
  <c r="J33" i="99"/>
  <c r="AJ32" i="99"/>
  <c r="AI32" i="99"/>
  <c r="AD32" i="99"/>
  <c r="AC32" i="99"/>
  <c r="AB32" i="99"/>
  <c r="AA32" i="99"/>
  <c r="X32" i="99"/>
  <c r="AM32" i="99" s="1"/>
  <c r="W32" i="99"/>
  <c r="AQ32" i="99" s="1"/>
  <c r="V32" i="99"/>
  <c r="AP32" i="99" s="1"/>
  <c r="U32" i="99"/>
  <c r="AO32" i="99" s="1"/>
  <c r="T32" i="99"/>
  <c r="O32" i="99"/>
  <c r="J32" i="99"/>
  <c r="Y32" i="99" s="1"/>
  <c r="AS32" i="99" s="1"/>
  <c r="AR31" i="99"/>
  <c r="AK31" i="99"/>
  <c r="AJ31" i="99"/>
  <c r="AI31" i="99"/>
  <c r="AD31" i="99"/>
  <c r="AC31" i="99"/>
  <c r="AB31" i="99"/>
  <c r="AA31" i="99"/>
  <c r="X31" i="99"/>
  <c r="AM31" i="99" s="1"/>
  <c r="AH113" i="99" s="1"/>
  <c r="W31" i="99"/>
  <c r="AL31" i="99" s="1"/>
  <c r="V31" i="99"/>
  <c r="AP31" i="99" s="1"/>
  <c r="U31" i="99"/>
  <c r="AO31" i="99" s="1"/>
  <c r="T31" i="99"/>
  <c r="O31" i="99"/>
  <c r="Y31" i="99" s="1"/>
  <c r="AS31" i="99" s="1"/>
  <c r="J31" i="99"/>
  <c r="AI30" i="99"/>
  <c r="AD30" i="99"/>
  <c r="AC30" i="99"/>
  <c r="AB30" i="99"/>
  <c r="AA30" i="99"/>
  <c r="X30" i="99"/>
  <c r="AM30" i="99" s="1"/>
  <c r="W30" i="99"/>
  <c r="AQ30" i="99" s="1"/>
  <c r="V30" i="99"/>
  <c r="AK30" i="99" s="1"/>
  <c r="U30" i="99"/>
  <c r="AO30" i="99" s="1"/>
  <c r="T30" i="99"/>
  <c r="O30" i="99"/>
  <c r="J30" i="99"/>
  <c r="AP29" i="99"/>
  <c r="AL29" i="99"/>
  <c r="AK29" i="99"/>
  <c r="AF111" i="99" s="1"/>
  <c r="AI29" i="99"/>
  <c r="AD29" i="99"/>
  <c r="AC29" i="99"/>
  <c r="AB29" i="99"/>
  <c r="AA29" i="99"/>
  <c r="X29" i="99"/>
  <c r="AM29" i="99" s="1"/>
  <c r="W29" i="99"/>
  <c r="AQ29" i="99" s="1"/>
  <c r="V29" i="99"/>
  <c r="U29" i="99"/>
  <c r="AO29" i="99" s="1"/>
  <c r="T29" i="99"/>
  <c r="O29" i="99"/>
  <c r="Y29" i="99" s="1"/>
  <c r="AS29" i="99" s="1"/>
  <c r="J29" i="99"/>
  <c r="AO28" i="99"/>
  <c r="AK28" i="99"/>
  <c r="AF110" i="99" s="1"/>
  <c r="AI28" i="99"/>
  <c r="AD28" i="99"/>
  <c r="AC28" i="99"/>
  <c r="AB28" i="99"/>
  <c r="AA28" i="99"/>
  <c r="X28" i="99"/>
  <c r="AR28" i="99" s="1"/>
  <c r="W28" i="99"/>
  <c r="AL28" i="99" s="1"/>
  <c r="V28" i="99"/>
  <c r="AP28" i="99" s="1"/>
  <c r="U28" i="99"/>
  <c r="AJ28" i="99" s="1"/>
  <c r="T28" i="99"/>
  <c r="O28" i="99"/>
  <c r="J28" i="99"/>
  <c r="AZ27" i="99"/>
  <c r="AR27" i="99"/>
  <c r="AP27" i="99"/>
  <c r="AI27" i="99"/>
  <c r="AD27" i="99"/>
  <c r="AC27" i="99"/>
  <c r="AB27" i="99"/>
  <c r="AA27" i="99"/>
  <c r="X27" i="99"/>
  <c r="AM27" i="99" s="1"/>
  <c r="AH109" i="99" s="1"/>
  <c r="AH191" i="99" s="1"/>
  <c r="AH273" i="99" s="1"/>
  <c r="W27" i="99"/>
  <c r="AQ27" i="99" s="1"/>
  <c r="V27" i="99"/>
  <c r="AK27" i="99" s="1"/>
  <c r="U27" i="99"/>
  <c r="AO27" i="99" s="1"/>
  <c r="T27" i="99"/>
  <c r="O27" i="99"/>
  <c r="J27" i="99"/>
  <c r="AQ26" i="99"/>
  <c r="AI26" i="99"/>
  <c r="AD26" i="99"/>
  <c r="AC26" i="99"/>
  <c r="AB26" i="99"/>
  <c r="AA26" i="99"/>
  <c r="X26" i="99"/>
  <c r="AR26" i="99" s="1"/>
  <c r="W26" i="99"/>
  <c r="AL26" i="99" s="1"/>
  <c r="AG108" i="99" s="1"/>
  <c r="AG190" i="99" s="1"/>
  <c r="AG272" i="99" s="1"/>
  <c r="AG354" i="99" s="1"/>
  <c r="AG436" i="99" s="1"/>
  <c r="AG518" i="99" s="1"/>
  <c r="AG600" i="99" s="1"/>
  <c r="AG682" i="99" s="1"/>
  <c r="AG764" i="99" s="1"/>
  <c r="AG846" i="99" s="1"/>
  <c r="AG928" i="99" s="1"/>
  <c r="AG1010" i="99" s="1"/>
  <c r="AG1092" i="99" s="1"/>
  <c r="AG1174" i="99" s="1"/>
  <c r="AG1256" i="99" s="1"/>
  <c r="AG1338" i="99" s="1"/>
  <c r="AG1420" i="99" s="1"/>
  <c r="AG1502" i="99" s="1"/>
  <c r="AG1584" i="99" s="1"/>
  <c r="AG1666" i="99" s="1"/>
  <c r="AG1748" i="99" s="1"/>
  <c r="AG1830" i="99" s="1"/>
  <c r="AG1912" i="99" s="1"/>
  <c r="AG1994" i="99" s="1"/>
  <c r="AG2076" i="99" s="1"/>
  <c r="AG2158" i="99" s="1"/>
  <c r="AG2240" i="99" s="1"/>
  <c r="AG2322" i="99" s="1"/>
  <c r="AG2404" i="99" s="1"/>
  <c r="AG2486" i="99" s="1"/>
  <c r="AG2568" i="99" s="1"/>
  <c r="AG2650" i="99" s="1"/>
  <c r="AG2732" i="99" s="1"/>
  <c r="AG2814" i="99" s="1"/>
  <c r="AG2896" i="99" s="1"/>
  <c r="AG2978" i="99" s="1"/>
  <c r="AG3060" i="99" s="1"/>
  <c r="AG3142" i="99" s="1"/>
  <c r="AG3224" i="99" s="1"/>
  <c r="AG3306" i="99" s="1"/>
  <c r="AG3388" i="99" s="1"/>
  <c r="AG3470" i="99" s="1"/>
  <c r="AG3552" i="99" s="1"/>
  <c r="AG3634" i="99" s="1"/>
  <c r="AG3716" i="99" s="1"/>
  <c r="V26" i="99"/>
  <c r="AP26" i="99" s="1"/>
  <c r="U26" i="99"/>
  <c r="AJ26" i="99" s="1"/>
  <c r="T26" i="99"/>
  <c r="O26" i="99"/>
  <c r="J26" i="99"/>
  <c r="AO25" i="99"/>
  <c r="AK25" i="99"/>
  <c r="AF107" i="99" s="1"/>
  <c r="AI25" i="99"/>
  <c r="AD25" i="99"/>
  <c r="AC25" i="99"/>
  <c r="AB25" i="99"/>
  <c r="AA25" i="99"/>
  <c r="X25" i="99"/>
  <c r="AR25" i="99" s="1"/>
  <c r="W25" i="99"/>
  <c r="AL25" i="99" s="1"/>
  <c r="V25" i="99"/>
  <c r="AP25" i="99" s="1"/>
  <c r="U25" i="99"/>
  <c r="AJ25" i="99" s="1"/>
  <c r="AE107" i="99" s="1"/>
  <c r="T25" i="99"/>
  <c r="O25" i="99"/>
  <c r="J25" i="99"/>
  <c r="AP24" i="99"/>
  <c r="AI24" i="99"/>
  <c r="AD24" i="99"/>
  <c r="AC24" i="99"/>
  <c r="AB24" i="99"/>
  <c r="AA24" i="99"/>
  <c r="X24" i="99"/>
  <c r="AR24" i="99" s="1"/>
  <c r="W24" i="99"/>
  <c r="AQ24" i="99" s="1"/>
  <c r="V24" i="99"/>
  <c r="AK24" i="99" s="1"/>
  <c r="U24" i="99"/>
  <c r="AO24" i="99" s="1"/>
  <c r="T24" i="99"/>
  <c r="O24" i="99"/>
  <c r="J24" i="99"/>
  <c r="AO23" i="99"/>
  <c r="AJ23" i="99"/>
  <c r="AI23" i="99"/>
  <c r="AD23" i="99"/>
  <c r="AC23" i="99"/>
  <c r="AB23" i="99"/>
  <c r="AA23" i="99"/>
  <c r="X23" i="99"/>
  <c r="AM23" i="99" s="1"/>
  <c r="W23" i="99"/>
  <c r="AQ23" i="99" s="1"/>
  <c r="V23" i="99"/>
  <c r="AP23" i="99" s="1"/>
  <c r="T23" i="99"/>
  <c r="O23" i="99"/>
  <c r="J23" i="99"/>
  <c r="AM22" i="99"/>
  <c r="AI22" i="99"/>
  <c r="AD22" i="99"/>
  <c r="AC22" i="99"/>
  <c r="AB22" i="99"/>
  <c r="AA22" i="99"/>
  <c r="X22" i="99"/>
  <c r="AR22" i="99" s="1"/>
  <c r="W22" i="99"/>
  <c r="AQ22" i="99" s="1"/>
  <c r="V22" i="99"/>
  <c r="AK22" i="99" s="1"/>
  <c r="U22" i="99"/>
  <c r="AJ22" i="99" s="1"/>
  <c r="T22" i="99"/>
  <c r="O22" i="99"/>
  <c r="J22" i="99"/>
  <c r="AN21" i="99"/>
  <c r="AI21" i="99"/>
  <c r="AD21" i="99"/>
  <c r="AC21" i="99"/>
  <c r="AB21" i="99"/>
  <c r="AA21" i="99"/>
  <c r="X21" i="99"/>
  <c r="AR21" i="99" s="1"/>
  <c r="AH103" i="99" s="1"/>
  <c r="AH185" i="99" s="1"/>
  <c r="AH267" i="99" s="1"/>
  <c r="AH349" i="99" s="1"/>
  <c r="W21" i="99"/>
  <c r="AQ21" i="99" s="1"/>
  <c r="AG103" i="99" s="1"/>
  <c r="AG185" i="99" s="1"/>
  <c r="AG267" i="99" s="1"/>
  <c r="AG349" i="99" s="1"/>
  <c r="V21" i="99"/>
  <c r="AP21" i="99" s="1"/>
  <c r="AF103" i="99" s="1"/>
  <c r="U21" i="99"/>
  <c r="AO21" i="99" s="1"/>
  <c r="AE103" i="99" s="1"/>
  <c r="T21" i="99"/>
  <c r="O21" i="99"/>
  <c r="J21" i="99"/>
  <c r="AN20" i="99"/>
  <c r="AI20" i="99"/>
  <c r="AD20" i="99"/>
  <c r="AC20" i="99"/>
  <c r="AB20" i="99"/>
  <c r="AA20" i="99"/>
  <c r="X20" i="99"/>
  <c r="AR20" i="99" s="1"/>
  <c r="AH102" i="99" s="1"/>
  <c r="W20" i="99"/>
  <c r="AQ20" i="99" s="1"/>
  <c r="AG102" i="99" s="1"/>
  <c r="V20" i="99"/>
  <c r="AP20" i="99" s="1"/>
  <c r="AF102" i="99" s="1"/>
  <c r="AF184" i="99" s="1"/>
  <c r="AF266" i="99" s="1"/>
  <c r="AF348" i="99" s="1"/>
  <c r="AF430" i="99" s="1"/>
  <c r="AF512" i="99" s="1"/>
  <c r="AF594" i="99" s="1"/>
  <c r="AF676" i="99" s="1"/>
  <c r="AF758" i="99" s="1"/>
  <c r="AF840" i="99" s="1"/>
  <c r="AF922" i="99" s="1"/>
  <c r="AF1004" i="99" s="1"/>
  <c r="AF1086" i="99" s="1"/>
  <c r="AF1168" i="99" s="1"/>
  <c r="AF1250" i="99" s="1"/>
  <c r="AF1332" i="99" s="1"/>
  <c r="AF1414" i="99" s="1"/>
  <c r="AF1496" i="99" s="1"/>
  <c r="AF1578" i="99" s="1"/>
  <c r="AF1660" i="99" s="1"/>
  <c r="AF1742" i="99" s="1"/>
  <c r="AF1824" i="99" s="1"/>
  <c r="AF1906" i="99" s="1"/>
  <c r="AF1988" i="99" s="1"/>
  <c r="AF2070" i="99" s="1"/>
  <c r="AF2152" i="99" s="1"/>
  <c r="AF2234" i="99" s="1"/>
  <c r="AF2316" i="99" s="1"/>
  <c r="AF2398" i="99" s="1"/>
  <c r="AF2480" i="99" s="1"/>
  <c r="AF2562" i="99" s="1"/>
  <c r="AF2644" i="99" s="1"/>
  <c r="AF2726" i="99" s="1"/>
  <c r="AF2808" i="99" s="1"/>
  <c r="AF2890" i="99" s="1"/>
  <c r="AF2972" i="99" s="1"/>
  <c r="AF3054" i="99" s="1"/>
  <c r="AF3136" i="99" s="1"/>
  <c r="AF3218" i="99" s="1"/>
  <c r="AF3300" i="99" s="1"/>
  <c r="AF3382" i="99" s="1"/>
  <c r="AF3464" i="99" s="1"/>
  <c r="AF3546" i="99" s="1"/>
  <c r="AF3628" i="99" s="1"/>
  <c r="AF3710" i="99" s="1"/>
  <c r="U20" i="99"/>
  <c r="AO20" i="99" s="1"/>
  <c r="AE102" i="99" s="1"/>
  <c r="T20" i="99"/>
  <c r="O20" i="99"/>
  <c r="J20" i="99"/>
  <c r="Y20" i="99" s="1"/>
  <c r="AS20" i="99" s="1"/>
  <c r="AZ19" i="99"/>
  <c r="AN19" i="99"/>
  <c r="AI19" i="99"/>
  <c r="AD19" i="99"/>
  <c r="AC19" i="99"/>
  <c r="AB19" i="99"/>
  <c r="AA19" i="99"/>
  <c r="X19" i="99"/>
  <c r="AR19" i="99" s="1"/>
  <c r="AH101" i="99" s="1"/>
  <c r="AH183" i="99" s="1"/>
  <c r="W19" i="99"/>
  <c r="AQ19" i="99" s="1"/>
  <c r="AG101" i="99" s="1"/>
  <c r="V19" i="99"/>
  <c r="AP19" i="99" s="1"/>
  <c r="AF101" i="99" s="1"/>
  <c r="U19" i="99"/>
  <c r="AO19" i="99" s="1"/>
  <c r="AE101" i="99" s="1"/>
  <c r="T19" i="99"/>
  <c r="O19" i="99"/>
  <c r="J19" i="99"/>
  <c r="AN18" i="99"/>
  <c r="AI18" i="99"/>
  <c r="AD18" i="99"/>
  <c r="AC18" i="99"/>
  <c r="AB18" i="99"/>
  <c r="AA18" i="99"/>
  <c r="X18" i="99"/>
  <c r="AR18" i="99" s="1"/>
  <c r="AH100" i="99" s="1"/>
  <c r="AH182" i="99" s="1"/>
  <c r="AH264" i="99" s="1"/>
  <c r="AH346" i="99" s="1"/>
  <c r="AH428" i="99" s="1"/>
  <c r="AH510" i="99" s="1"/>
  <c r="AH592" i="99" s="1"/>
  <c r="AH674" i="99" s="1"/>
  <c r="AH756" i="99" s="1"/>
  <c r="AH838" i="99" s="1"/>
  <c r="AH920" i="99" s="1"/>
  <c r="AH1002" i="99" s="1"/>
  <c r="AH1084" i="99" s="1"/>
  <c r="AH1166" i="99" s="1"/>
  <c r="AH1248" i="99" s="1"/>
  <c r="AH1330" i="99" s="1"/>
  <c r="AH1412" i="99" s="1"/>
  <c r="AH1494" i="99" s="1"/>
  <c r="AH1576" i="99" s="1"/>
  <c r="AH1658" i="99" s="1"/>
  <c r="AH1740" i="99" s="1"/>
  <c r="AH1822" i="99" s="1"/>
  <c r="AH1904" i="99" s="1"/>
  <c r="AH1986" i="99" s="1"/>
  <c r="AH2068" i="99" s="1"/>
  <c r="AH2150" i="99" s="1"/>
  <c r="AH2232" i="99" s="1"/>
  <c r="AH2314" i="99" s="1"/>
  <c r="AH2396" i="99" s="1"/>
  <c r="AH2478" i="99" s="1"/>
  <c r="AH2560" i="99" s="1"/>
  <c r="AH2642" i="99" s="1"/>
  <c r="AH2724" i="99" s="1"/>
  <c r="AH2806" i="99" s="1"/>
  <c r="AH2888" i="99" s="1"/>
  <c r="AH2970" i="99" s="1"/>
  <c r="AH3052" i="99" s="1"/>
  <c r="AH3134" i="99" s="1"/>
  <c r="AH3216" i="99" s="1"/>
  <c r="AH3298" i="99" s="1"/>
  <c r="AH3380" i="99" s="1"/>
  <c r="AH3462" i="99" s="1"/>
  <c r="AH3544" i="99" s="1"/>
  <c r="AH3626" i="99" s="1"/>
  <c r="AH3708" i="99" s="1"/>
  <c r="W18" i="99"/>
  <c r="AQ18" i="99" s="1"/>
  <c r="AG100" i="99" s="1"/>
  <c r="V18" i="99"/>
  <c r="AP18" i="99" s="1"/>
  <c r="AF100" i="99" s="1"/>
  <c r="U18" i="99"/>
  <c r="AO18" i="99" s="1"/>
  <c r="AE100" i="99" s="1"/>
  <c r="T18" i="99"/>
  <c r="O18" i="99"/>
  <c r="J18" i="99"/>
  <c r="Y18" i="99" s="1"/>
  <c r="AS18" i="99" s="1"/>
  <c r="AU17" i="99"/>
  <c r="AN17" i="99"/>
  <c r="AI17" i="99"/>
  <c r="AD17" i="99"/>
  <c r="AC17" i="99"/>
  <c r="AB17" i="99"/>
  <c r="AA17" i="99"/>
  <c r="X17" i="99"/>
  <c r="AR17" i="99" s="1"/>
  <c r="AH99" i="99" s="1"/>
  <c r="AH181" i="99" s="1"/>
  <c r="AH263" i="99" s="1"/>
  <c r="W17" i="99"/>
  <c r="AQ17" i="99" s="1"/>
  <c r="AG99" i="99" s="1"/>
  <c r="AG181" i="99" s="1"/>
  <c r="V17" i="99"/>
  <c r="AP17" i="99" s="1"/>
  <c r="AF99" i="99" s="1"/>
  <c r="U17" i="99"/>
  <c r="AO17" i="99" s="1"/>
  <c r="T17" i="99"/>
  <c r="O17" i="99"/>
  <c r="J17" i="99"/>
  <c r="AZ16" i="99"/>
  <c r="AU16" i="99"/>
  <c r="AN16" i="99"/>
  <c r="AI16" i="99"/>
  <c r="AD16" i="99"/>
  <c r="AC16" i="99"/>
  <c r="AB16" i="99"/>
  <c r="AA16" i="99"/>
  <c r="X16" i="99"/>
  <c r="AR16" i="99" s="1"/>
  <c r="AH98" i="99" s="1"/>
  <c r="AH180" i="99" s="1"/>
  <c r="AH262" i="99" s="1"/>
  <c r="W16" i="99"/>
  <c r="AQ16" i="99" s="1"/>
  <c r="AG98" i="99" s="1"/>
  <c r="V16" i="99"/>
  <c r="AP16" i="99" s="1"/>
  <c r="AF98" i="99" s="1"/>
  <c r="AF180" i="99" s="1"/>
  <c r="AF262" i="99" s="1"/>
  <c r="U16" i="99"/>
  <c r="AO16" i="99" s="1"/>
  <c r="T16" i="99"/>
  <c r="O16" i="99"/>
  <c r="J16" i="99"/>
  <c r="AV15" i="99"/>
  <c r="AV50" i="99" s="1"/>
  <c r="AZ50" i="99" s="1"/>
  <c r="AN15" i="99"/>
  <c r="AI15" i="99"/>
  <c r="AD15" i="99"/>
  <c r="AC15" i="99"/>
  <c r="AB15" i="99"/>
  <c r="AA15" i="99"/>
  <c r="X15" i="99"/>
  <c r="AR15" i="99" s="1"/>
  <c r="AH97" i="99" s="1"/>
  <c r="AH179" i="99" s="1"/>
  <c r="AH261" i="99" s="1"/>
  <c r="AH343" i="99" s="1"/>
  <c r="AH425" i="99" s="1"/>
  <c r="AH507" i="99" s="1"/>
  <c r="AH589" i="99" s="1"/>
  <c r="AH671" i="99" s="1"/>
  <c r="AH753" i="99" s="1"/>
  <c r="AH835" i="99" s="1"/>
  <c r="AH917" i="99" s="1"/>
  <c r="AH999" i="99" s="1"/>
  <c r="AH1081" i="99" s="1"/>
  <c r="AH1163" i="99" s="1"/>
  <c r="AH1245" i="99" s="1"/>
  <c r="AH1327" i="99" s="1"/>
  <c r="AH1409" i="99" s="1"/>
  <c r="AH1491" i="99" s="1"/>
  <c r="AH1573" i="99" s="1"/>
  <c r="AH1655" i="99" s="1"/>
  <c r="AH1737" i="99" s="1"/>
  <c r="AH1819" i="99" s="1"/>
  <c r="AH1901" i="99" s="1"/>
  <c r="AH1983" i="99" s="1"/>
  <c r="AH2065" i="99" s="1"/>
  <c r="AH2147" i="99" s="1"/>
  <c r="AH2229" i="99" s="1"/>
  <c r="AH2311" i="99" s="1"/>
  <c r="AH2393" i="99" s="1"/>
  <c r="AH2475" i="99" s="1"/>
  <c r="AH2557" i="99" s="1"/>
  <c r="AH2639" i="99" s="1"/>
  <c r="AH2721" i="99" s="1"/>
  <c r="AH2803" i="99" s="1"/>
  <c r="AH2885" i="99" s="1"/>
  <c r="AH2967" i="99" s="1"/>
  <c r="AH3049" i="99" s="1"/>
  <c r="AH3131" i="99" s="1"/>
  <c r="AH3213" i="99" s="1"/>
  <c r="AH3295" i="99" s="1"/>
  <c r="AH3377" i="99" s="1"/>
  <c r="AH3459" i="99" s="1"/>
  <c r="AH3541" i="99" s="1"/>
  <c r="AH3623" i="99" s="1"/>
  <c r="AH3705" i="99" s="1"/>
  <c r="W15" i="99"/>
  <c r="AQ15" i="99" s="1"/>
  <c r="AG97" i="99" s="1"/>
  <c r="AG179" i="99" s="1"/>
  <c r="AG261" i="99" s="1"/>
  <c r="V15" i="99"/>
  <c r="AP15" i="99" s="1"/>
  <c r="AF97" i="99" s="1"/>
  <c r="AF179" i="99" s="1"/>
  <c r="AF261" i="99" s="1"/>
  <c r="U15" i="99"/>
  <c r="AO15" i="99" s="1"/>
  <c r="T15" i="99"/>
  <c r="O15" i="99"/>
  <c r="J15" i="99"/>
  <c r="AV14" i="99"/>
  <c r="AV49" i="99" s="1"/>
  <c r="AZ49" i="99" s="1"/>
  <c r="AN14" i="99"/>
  <c r="AI14" i="99"/>
  <c r="AD14" i="99"/>
  <c r="AC14" i="99"/>
  <c r="AB14" i="99"/>
  <c r="AA14" i="99"/>
  <c r="X14" i="99"/>
  <c r="AR14" i="99" s="1"/>
  <c r="AH96" i="99" s="1"/>
  <c r="AH178" i="99" s="1"/>
  <c r="AH260" i="99" s="1"/>
  <c r="W14" i="99"/>
  <c r="AQ14" i="99" s="1"/>
  <c r="AG96" i="99" s="1"/>
  <c r="AG178" i="99" s="1"/>
  <c r="AG260" i="99" s="1"/>
  <c r="AG342" i="99" s="1"/>
  <c r="AG424" i="99" s="1"/>
  <c r="AG506" i="99" s="1"/>
  <c r="AG588" i="99" s="1"/>
  <c r="AG670" i="99" s="1"/>
  <c r="AG752" i="99" s="1"/>
  <c r="AG834" i="99" s="1"/>
  <c r="AG916" i="99" s="1"/>
  <c r="AG998" i="99" s="1"/>
  <c r="AG1080" i="99" s="1"/>
  <c r="AG1162" i="99" s="1"/>
  <c r="AG1244" i="99" s="1"/>
  <c r="AG1326" i="99" s="1"/>
  <c r="AG1408" i="99" s="1"/>
  <c r="AG1490" i="99" s="1"/>
  <c r="AG1572" i="99" s="1"/>
  <c r="AG1654" i="99" s="1"/>
  <c r="AG1736" i="99" s="1"/>
  <c r="AG1818" i="99" s="1"/>
  <c r="AG1900" i="99" s="1"/>
  <c r="AG1982" i="99" s="1"/>
  <c r="AG2064" i="99" s="1"/>
  <c r="AG2146" i="99" s="1"/>
  <c r="AG2228" i="99" s="1"/>
  <c r="AG2310" i="99" s="1"/>
  <c r="AG2392" i="99" s="1"/>
  <c r="AG2474" i="99" s="1"/>
  <c r="AG2556" i="99" s="1"/>
  <c r="AG2638" i="99" s="1"/>
  <c r="AG2720" i="99" s="1"/>
  <c r="AG2802" i="99" s="1"/>
  <c r="AG2884" i="99" s="1"/>
  <c r="AG2966" i="99" s="1"/>
  <c r="AG3048" i="99" s="1"/>
  <c r="AG3130" i="99" s="1"/>
  <c r="AG3212" i="99" s="1"/>
  <c r="AG3294" i="99" s="1"/>
  <c r="AG3376" i="99" s="1"/>
  <c r="AG3458" i="99" s="1"/>
  <c r="AG3540" i="99" s="1"/>
  <c r="AG3622" i="99" s="1"/>
  <c r="AG3704" i="99" s="1"/>
  <c r="V14" i="99"/>
  <c r="AP14" i="99" s="1"/>
  <c r="AF96" i="99" s="1"/>
  <c r="AF178" i="99" s="1"/>
  <c r="U14" i="99"/>
  <c r="AO14" i="99" s="1"/>
  <c r="T14" i="99"/>
  <c r="O14" i="99"/>
  <c r="J14" i="99"/>
  <c r="AX13" i="99"/>
  <c r="AV13" i="99"/>
  <c r="AV48" i="99" s="1"/>
  <c r="AZ48" i="99" s="1"/>
  <c r="AN13" i="99"/>
  <c r="AI13" i="99"/>
  <c r="AD13" i="99"/>
  <c r="AC13" i="99"/>
  <c r="AB13" i="99"/>
  <c r="AA13" i="99"/>
  <c r="X13" i="99"/>
  <c r="AR13" i="99" s="1"/>
  <c r="AH95" i="99" s="1"/>
  <c r="AH177" i="99" s="1"/>
  <c r="W13" i="99"/>
  <c r="AQ13" i="99" s="1"/>
  <c r="AG95" i="99" s="1"/>
  <c r="V13" i="99"/>
  <c r="AP13" i="99" s="1"/>
  <c r="AF95" i="99" s="1"/>
  <c r="U13" i="99"/>
  <c r="AO13" i="99" s="1"/>
  <c r="T13" i="99"/>
  <c r="O13" i="99"/>
  <c r="J13" i="99"/>
  <c r="Y13" i="99" s="1"/>
  <c r="AS13" i="99" s="1"/>
  <c r="AP12" i="99"/>
  <c r="AF94" i="99" s="1"/>
  <c r="AF176" i="99" s="1"/>
  <c r="AF258" i="99" s="1"/>
  <c r="AF340" i="99" s="1"/>
  <c r="AF422" i="99" s="1"/>
  <c r="AF504" i="99" s="1"/>
  <c r="AF586" i="99" s="1"/>
  <c r="AF668" i="99" s="1"/>
  <c r="AF750" i="99" s="1"/>
  <c r="AF832" i="99" s="1"/>
  <c r="AF914" i="99" s="1"/>
  <c r="AF996" i="99" s="1"/>
  <c r="AF1078" i="99" s="1"/>
  <c r="AF1160" i="99" s="1"/>
  <c r="AF1242" i="99" s="1"/>
  <c r="AF1324" i="99" s="1"/>
  <c r="AF1406" i="99" s="1"/>
  <c r="AF1488" i="99" s="1"/>
  <c r="AF1570" i="99" s="1"/>
  <c r="AF1652" i="99" s="1"/>
  <c r="AF1734" i="99" s="1"/>
  <c r="AF1816" i="99" s="1"/>
  <c r="AF1898" i="99" s="1"/>
  <c r="AF1980" i="99" s="1"/>
  <c r="AF2062" i="99" s="1"/>
  <c r="AF2144" i="99" s="1"/>
  <c r="AF2226" i="99" s="1"/>
  <c r="AF2308" i="99" s="1"/>
  <c r="AF2390" i="99" s="1"/>
  <c r="AF2472" i="99" s="1"/>
  <c r="AF2554" i="99" s="1"/>
  <c r="AF2636" i="99" s="1"/>
  <c r="AF2718" i="99" s="1"/>
  <c r="AF2800" i="99" s="1"/>
  <c r="AF2882" i="99" s="1"/>
  <c r="AF2964" i="99" s="1"/>
  <c r="AF3046" i="99" s="1"/>
  <c r="AF3128" i="99" s="1"/>
  <c r="AF3210" i="99" s="1"/>
  <c r="AF3292" i="99" s="1"/>
  <c r="AF3374" i="99" s="1"/>
  <c r="AF3456" i="99" s="1"/>
  <c r="AF3538" i="99" s="1"/>
  <c r="AF3620" i="99" s="1"/>
  <c r="AF3702" i="99" s="1"/>
  <c r="AN12" i="99"/>
  <c r="AI12" i="99"/>
  <c r="AD12" i="99"/>
  <c r="AC12" i="99"/>
  <c r="AB12" i="99"/>
  <c r="AA12" i="99"/>
  <c r="X12" i="99"/>
  <c r="AR12" i="99" s="1"/>
  <c r="AH94" i="99" s="1"/>
  <c r="W12" i="99"/>
  <c r="AQ12" i="99" s="1"/>
  <c r="AG94" i="99" s="1"/>
  <c r="AG176" i="99" s="1"/>
  <c r="AG258" i="99" s="1"/>
  <c r="AG340" i="99" s="1"/>
  <c r="U12" i="99"/>
  <c r="AO12" i="99" s="1"/>
  <c r="T12" i="99"/>
  <c r="O12" i="99"/>
  <c r="J12" i="99"/>
  <c r="AV11" i="99"/>
  <c r="AV46" i="99" s="1"/>
  <c r="AZ46" i="99" s="1"/>
  <c r="AN11" i="99"/>
  <c r="AI11" i="99"/>
  <c r="AD11" i="99"/>
  <c r="AC11" i="99"/>
  <c r="AB11" i="99"/>
  <c r="AA11" i="99"/>
  <c r="X11" i="99"/>
  <c r="AR11" i="99" s="1"/>
  <c r="AH93" i="99" s="1"/>
  <c r="W11" i="99"/>
  <c r="AQ11" i="99" s="1"/>
  <c r="AG93" i="99" s="1"/>
  <c r="V11" i="99"/>
  <c r="AP11" i="99" s="1"/>
  <c r="AF93" i="99" s="1"/>
  <c r="AF175" i="99" s="1"/>
  <c r="AF257" i="99" s="1"/>
  <c r="AF339" i="99" s="1"/>
  <c r="U11" i="99"/>
  <c r="AO11" i="99" s="1"/>
  <c r="AE93" i="99" s="1"/>
  <c r="T11" i="99"/>
  <c r="O11" i="99"/>
  <c r="J11" i="99"/>
  <c r="Y11" i="99" s="1"/>
  <c r="AS11" i="99" s="1"/>
  <c r="AV10" i="99"/>
  <c r="AV45" i="99" s="1"/>
  <c r="AZ45" i="99" s="1"/>
  <c r="AN10" i="99"/>
  <c r="AI10" i="99"/>
  <c r="AD10" i="99"/>
  <c r="AC10" i="99"/>
  <c r="AB10" i="99"/>
  <c r="AA10" i="99"/>
  <c r="X10" i="99"/>
  <c r="AR10" i="99" s="1"/>
  <c r="AH92" i="99" s="1"/>
  <c r="W10" i="99"/>
  <c r="AQ10" i="99" s="1"/>
  <c r="AG92" i="99" s="1"/>
  <c r="V10" i="99"/>
  <c r="AP10" i="99" s="1"/>
  <c r="AF92" i="99" s="1"/>
  <c r="AF174" i="99" s="1"/>
  <c r="AF256" i="99" s="1"/>
  <c r="AF338" i="99" s="1"/>
  <c r="U10" i="99"/>
  <c r="AO10" i="99" s="1"/>
  <c r="AE92" i="99" s="1"/>
  <c r="T10" i="99"/>
  <c r="O10" i="99"/>
  <c r="J10" i="99"/>
  <c r="Y10" i="99" s="1"/>
  <c r="AS10" i="99" s="1"/>
  <c r="AX9" i="99"/>
  <c r="AZ9" i="99" s="1"/>
  <c r="AV9" i="99"/>
  <c r="AV44" i="99" s="1"/>
  <c r="AZ44" i="99" s="1"/>
  <c r="AN9" i="99"/>
  <c r="AI9" i="99"/>
  <c r="AD9" i="99"/>
  <c r="AC9" i="99"/>
  <c r="AB9" i="99"/>
  <c r="AA9" i="99"/>
  <c r="X9" i="99"/>
  <c r="AR9" i="99" s="1"/>
  <c r="AH91" i="99" s="1"/>
  <c r="AH173" i="99" s="1"/>
  <c r="W9" i="99"/>
  <c r="AQ9" i="99" s="1"/>
  <c r="AG91" i="99" s="1"/>
  <c r="AG173" i="99" s="1"/>
  <c r="AG255" i="99" s="1"/>
  <c r="AG337" i="99" s="1"/>
  <c r="AG419" i="99" s="1"/>
  <c r="AG501" i="99" s="1"/>
  <c r="V9" i="99"/>
  <c r="AP9" i="99" s="1"/>
  <c r="AF91" i="99" s="1"/>
  <c r="AF173" i="99" s="1"/>
  <c r="U9" i="99"/>
  <c r="AO9" i="99" s="1"/>
  <c r="T9" i="99"/>
  <c r="O9" i="99"/>
  <c r="J9" i="99"/>
  <c r="AN8" i="99"/>
  <c r="AI8" i="99"/>
  <c r="AD8" i="99"/>
  <c r="AC8" i="99"/>
  <c r="AB8" i="99"/>
  <c r="AA8" i="99"/>
  <c r="X8" i="99"/>
  <c r="AR8" i="99" s="1"/>
  <c r="AH90" i="99" s="1"/>
  <c r="W8" i="99"/>
  <c r="AQ8" i="99" s="1"/>
  <c r="AG90" i="99" s="1"/>
  <c r="V8" i="99"/>
  <c r="AP8" i="99" s="1"/>
  <c r="AF90" i="99" s="1"/>
  <c r="AF172" i="99" s="1"/>
  <c r="U8" i="99"/>
  <c r="AO8" i="99" s="1"/>
  <c r="T8" i="99"/>
  <c r="O8" i="99"/>
  <c r="J8" i="99"/>
  <c r="AN7" i="99"/>
  <c r="AI7" i="99"/>
  <c r="AD7" i="99"/>
  <c r="AC7" i="99"/>
  <c r="AB7" i="99"/>
  <c r="AA7" i="99"/>
  <c r="X7" i="99"/>
  <c r="AR7" i="99" s="1"/>
  <c r="AH89" i="99" s="1"/>
  <c r="W7" i="99"/>
  <c r="AQ7" i="99" s="1"/>
  <c r="AG89" i="99" s="1"/>
  <c r="AG171" i="99" s="1"/>
  <c r="AG253" i="99" s="1"/>
  <c r="AG335" i="99" s="1"/>
  <c r="AG417" i="99" s="1"/>
  <c r="AG499" i="99" s="1"/>
  <c r="AG581" i="99" s="1"/>
  <c r="AG663" i="99" s="1"/>
  <c r="V7" i="99"/>
  <c r="AP7" i="99" s="1"/>
  <c r="AF89" i="99" s="1"/>
  <c r="AF171" i="99" s="1"/>
  <c r="AF253" i="99" s="1"/>
  <c r="AF335" i="99" s="1"/>
  <c r="U7" i="99"/>
  <c r="AO7" i="99" s="1"/>
  <c r="T7" i="99"/>
  <c r="O7" i="99"/>
  <c r="J7" i="99"/>
  <c r="J72" i="99" s="1"/>
  <c r="A7" i="99"/>
  <c r="A8" i="99" s="1"/>
  <c r="AN6" i="99"/>
  <c r="AI6" i="99"/>
  <c r="AD6" i="99"/>
  <c r="AC6" i="99"/>
  <c r="AB6" i="99"/>
  <c r="AA6" i="99"/>
  <c r="Z6" i="99"/>
  <c r="X6" i="99"/>
  <c r="AR6" i="99" s="1"/>
  <c r="AH88" i="99" s="1"/>
  <c r="W6" i="99"/>
  <c r="AQ6" i="99" s="1"/>
  <c r="AG88" i="99" s="1"/>
  <c r="V6" i="99"/>
  <c r="AP6" i="99" s="1"/>
  <c r="AF88" i="99" s="1"/>
  <c r="AF170" i="99" s="1"/>
  <c r="AF252" i="99" s="1"/>
  <c r="AF334" i="99" s="1"/>
  <c r="AF416" i="99" s="1"/>
  <c r="AF498" i="99" s="1"/>
  <c r="AF580" i="99" s="1"/>
  <c r="AF662" i="99" s="1"/>
  <c r="AF744" i="99" s="1"/>
  <c r="AF826" i="99" s="1"/>
  <c r="AF908" i="99" s="1"/>
  <c r="AF990" i="99" s="1"/>
  <c r="AF1072" i="99" s="1"/>
  <c r="AF1154" i="99" s="1"/>
  <c r="AF1236" i="99" s="1"/>
  <c r="AF1318" i="99" s="1"/>
  <c r="AF1400" i="99" s="1"/>
  <c r="AF1482" i="99" s="1"/>
  <c r="AF1564" i="99" s="1"/>
  <c r="AF1646" i="99" s="1"/>
  <c r="AF1728" i="99" s="1"/>
  <c r="AF1810" i="99" s="1"/>
  <c r="AF1892" i="99" s="1"/>
  <c r="AF1974" i="99" s="1"/>
  <c r="AF2056" i="99" s="1"/>
  <c r="AF2138" i="99" s="1"/>
  <c r="AF2220" i="99" s="1"/>
  <c r="AF2302" i="99" s="1"/>
  <c r="AF2384" i="99" s="1"/>
  <c r="AF2466" i="99" s="1"/>
  <c r="AF2548" i="99" s="1"/>
  <c r="AF2630" i="99" s="1"/>
  <c r="AF2712" i="99" s="1"/>
  <c r="AF2794" i="99" s="1"/>
  <c r="AF2876" i="99" s="1"/>
  <c r="AF2958" i="99" s="1"/>
  <c r="AF3040" i="99" s="1"/>
  <c r="AF3122" i="99" s="1"/>
  <c r="AF3204" i="99" s="1"/>
  <c r="AF3286" i="99" s="1"/>
  <c r="AF3368" i="99" s="1"/>
  <c r="AF3450" i="99" s="1"/>
  <c r="AF3532" i="99" s="1"/>
  <c r="AF3614" i="99" s="1"/>
  <c r="AF3696" i="99" s="1"/>
  <c r="U6" i="99"/>
  <c r="AO6" i="99" s="1"/>
  <c r="T6" i="99"/>
  <c r="O6" i="99"/>
  <c r="J6" i="99"/>
  <c r="AU4" i="99"/>
  <c r="Y1" i="99"/>
  <c r="BI1" i="95"/>
  <c r="BH1" i="95"/>
  <c r="BG1" i="95"/>
  <c r="BF1" i="95"/>
  <c r="BE1" i="95"/>
  <c r="BD1" i="95"/>
  <c r="BC1" i="95"/>
  <c r="BB1" i="95"/>
  <c r="BA1" i="95"/>
  <c r="AZ1" i="95"/>
  <c r="AY1" i="95"/>
  <c r="AX1" i="95"/>
  <c r="AW1" i="95"/>
  <c r="AV1" i="95"/>
  <c r="AU1" i="95"/>
  <c r="AT1" i="95"/>
  <c r="AS1" i="95"/>
  <c r="AR1" i="95"/>
  <c r="AQ1" i="95"/>
  <c r="AP1" i="95"/>
  <c r="AO1" i="95"/>
  <c r="AN1" i="95"/>
  <c r="AM1" i="95"/>
  <c r="AL1" i="95"/>
  <c r="AK1" i="95"/>
  <c r="AJ1" i="95"/>
  <c r="IS10" i="18"/>
  <c r="IS9" i="18"/>
  <c r="IS8" i="18"/>
  <c r="IS7" i="18"/>
  <c r="IS6" i="18"/>
  <c r="IS5" i="18"/>
  <c r="IS4" i="18"/>
  <c r="IS2" i="18"/>
  <c r="IS3" i="18" s="1"/>
  <c r="IS1" i="18"/>
  <c r="AE1" i="18"/>
  <c r="AP2" i="18" s="1"/>
  <c r="E373" i="65"/>
  <c r="D373" i="65"/>
  <c r="T207" i="65"/>
  <c r="S207" i="65"/>
  <c r="Q207" i="65"/>
  <c r="P207" i="65"/>
  <c r="N207" i="65"/>
  <c r="M207" i="65"/>
  <c r="L207" i="65"/>
  <c r="K207" i="65"/>
  <c r="J207" i="65"/>
  <c r="I207" i="65"/>
  <c r="H207" i="65"/>
  <c r="G207" i="65"/>
  <c r="F207" i="65"/>
  <c r="E207" i="65"/>
  <c r="D207" i="65"/>
  <c r="T206" i="65"/>
  <c r="S206" i="65"/>
  <c r="Q206" i="65"/>
  <c r="P206" i="65"/>
  <c r="N206" i="65"/>
  <c r="M206" i="65"/>
  <c r="L206" i="65"/>
  <c r="K206" i="65"/>
  <c r="J206" i="65"/>
  <c r="I206" i="65"/>
  <c r="H206" i="65"/>
  <c r="G206" i="65"/>
  <c r="F206" i="65"/>
  <c r="E206" i="65"/>
  <c r="D206" i="65"/>
  <c r="T152" i="65"/>
  <c r="S152" i="65"/>
  <c r="R152" i="65"/>
  <c r="Q152" i="65"/>
  <c r="P152" i="65"/>
  <c r="O152" i="65"/>
  <c r="N152" i="65"/>
  <c r="M152" i="65"/>
  <c r="L152" i="65"/>
  <c r="K152" i="65"/>
  <c r="J152" i="65"/>
  <c r="I152" i="65"/>
  <c r="H152" i="65"/>
  <c r="G152" i="65"/>
  <c r="F152" i="65"/>
  <c r="E152" i="65"/>
  <c r="D152" i="65"/>
  <c r="T149" i="65"/>
  <c r="S149" i="65"/>
  <c r="R149" i="65"/>
  <c r="Q149" i="65"/>
  <c r="P149" i="65"/>
  <c r="O149" i="65"/>
  <c r="N149" i="65"/>
  <c r="M149" i="65"/>
  <c r="L149" i="65"/>
  <c r="K149" i="65"/>
  <c r="J149" i="65"/>
  <c r="I149" i="65"/>
  <c r="H149" i="65"/>
  <c r="G149" i="65"/>
  <c r="F149" i="65"/>
  <c r="E149" i="65"/>
  <c r="D149" i="65"/>
  <c r="T125" i="65"/>
  <c r="S125" i="65"/>
  <c r="R125" i="65"/>
  <c r="Q125" i="65"/>
  <c r="P125" i="65"/>
  <c r="O125" i="65"/>
  <c r="N125" i="65"/>
  <c r="M125" i="65"/>
  <c r="L125" i="65"/>
  <c r="K125" i="65"/>
  <c r="J125" i="65"/>
  <c r="I125" i="65"/>
  <c r="H125" i="65"/>
  <c r="G125" i="65"/>
  <c r="F125" i="65"/>
  <c r="E125" i="65"/>
  <c r="D125" i="65"/>
  <c r="T109" i="65"/>
  <c r="S109" i="65"/>
  <c r="R109" i="65"/>
  <c r="Q109" i="65"/>
  <c r="P109" i="65"/>
  <c r="N109" i="65"/>
  <c r="L109" i="65"/>
  <c r="K109" i="65"/>
  <c r="J109" i="65"/>
  <c r="I109" i="65"/>
  <c r="H109" i="65"/>
  <c r="G109" i="65"/>
  <c r="F109" i="65"/>
  <c r="E109" i="65"/>
  <c r="D109" i="65"/>
  <c r="V9" i="65"/>
  <c r="V8" i="65"/>
  <c r="V6" i="65"/>
  <c r="L2" i="61"/>
  <c r="B3" i="62"/>
  <c r="F30" i="60"/>
  <c r="L27" i="60" s="1"/>
  <c r="L24" i="60"/>
  <c r="K24" i="60"/>
  <c r="J24" i="60"/>
  <c r="I24" i="60"/>
  <c r="L26" i="60" s="1"/>
  <c r="H24" i="60"/>
  <c r="G24" i="60"/>
  <c r="D20" i="60"/>
  <c r="D19" i="60"/>
  <c r="I13" i="60"/>
  <c r="G13" i="60"/>
  <c r="Y2" i="59"/>
  <c r="X2" i="59"/>
  <c r="C1" i="59"/>
  <c r="C30" i="58"/>
  <c r="F9" i="58"/>
  <c r="F8" i="58"/>
  <c r="F7" i="58"/>
  <c r="F6" i="58"/>
  <c r="C2" i="58"/>
  <c r="A61" i="51"/>
  <c r="F60" i="51"/>
  <c r="H3" i="51"/>
  <c r="L3" i="51" s="1"/>
  <c r="F3" i="51"/>
  <c r="A1" i="59" s="1"/>
  <c r="B2" i="51"/>
  <c r="A69" i="16"/>
  <c r="A67" i="16"/>
  <c r="J66" i="16"/>
  <c r="HT2" i="16" s="1"/>
  <c r="C4" i="16"/>
  <c r="A69" i="15"/>
  <c r="A67" i="15"/>
  <c r="J66" i="15"/>
  <c r="IA2" i="15" s="1"/>
  <c r="C4" i="15"/>
  <c r="R76" i="5"/>
  <c r="R75" i="5"/>
  <c r="R74" i="5"/>
  <c r="K73" i="5"/>
  <c r="F73" i="5"/>
  <c r="AT72" i="5"/>
  <c r="AS72" i="5"/>
  <c r="AZ26" i="5" s="1"/>
  <c r="AZ28" i="5" s="1"/>
  <c r="AY55" i="5"/>
  <c r="AZ54" i="5"/>
  <c r="AZ53" i="5"/>
  <c r="AY53" i="5"/>
  <c r="AX48" i="5"/>
  <c r="AZ48" i="5" s="1"/>
  <c r="AZ56" i="5" s="1"/>
  <c r="AX44" i="5"/>
  <c r="B19" i="60" s="1"/>
  <c r="AM4" i="5"/>
  <c r="AL4" i="5"/>
  <c r="AK4" i="5"/>
  <c r="AJ4" i="5"/>
  <c r="AN3" i="5"/>
  <c r="AL3" i="5"/>
  <c r="AJ3" i="5"/>
  <c r="AZ61" i="5" l="1"/>
  <c r="AZ60" i="5"/>
  <c r="AG170" i="99"/>
  <c r="AH171" i="99"/>
  <c r="AH253" i="99" s="1"/>
  <c r="AH335" i="99" s="1"/>
  <c r="AH417" i="99" s="1"/>
  <c r="AH499" i="99" s="1"/>
  <c r="AH581" i="99" s="1"/>
  <c r="AH663" i="99" s="1"/>
  <c r="AH745" i="99" s="1"/>
  <c r="AH827" i="99" s="1"/>
  <c r="AH909" i="99" s="1"/>
  <c r="AH991" i="99" s="1"/>
  <c r="AH1073" i="99" s="1"/>
  <c r="AH1155" i="99" s="1"/>
  <c r="AH1237" i="99" s="1"/>
  <c r="AH1319" i="99" s="1"/>
  <c r="AH1401" i="99" s="1"/>
  <c r="AH1483" i="99" s="1"/>
  <c r="AH1565" i="99" s="1"/>
  <c r="AH1647" i="99" s="1"/>
  <c r="AH1729" i="99" s="1"/>
  <c r="AH1811" i="99" s="1"/>
  <c r="AH1893" i="99" s="1"/>
  <c r="AH1975" i="99" s="1"/>
  <c r="AH2057" i="99" s="1"/>
  <c r="AH2139" i="99" s="1"/>
  <c r="AH2221" i="99" s="1"/>
  <c r="AH2303" i="99" s="1"/>
  <c r="AH2385" i="99" s="1"/>
  <c r="AH2467" i="99" s="1"/>
  <c r="AH2549" i="99" s="1"/>
  <c r="AH2631" i="99" s="1"/>
  <c r="AH2713" i="99" s="1"/>
  <c r="AH2795" i="99" s="1"/>
  <c r="AH2877" i="99" s="1"/>
  <c r="AH2959" i="99" s="1"/>
  <c r="AH3041" i="99" s="1"/>
  <c r="AH3123" i="99" s="1"/>
  <c r="AH3205" i="99" s="1"/>
  <c r="AH3287" i="99" s="1"/>
  <c r="AH3369" i="99" s="1"/>
  <c r="AH3451" i="99" s="1"/>
  <c r="AH3533" i="99" s="1"/>
  <c r="AH3615" i="99" s="1"/>
  <c r="AH3697" i="99" s="1"/>
  <c r="Y8" i="99"/>
  <c r="AS8" i="99" s="1"/>
  <c r="AF254" i="99"/>
  <c r="AF336" i="99" s="1"/>
  <c r="AZ10" i="99"/>
  <c r="AZ11" i="99"/>
  <c r="AH259" i="99"/>
  <c r="AH341" i="99" s="1"/>
  <c r="AH423" i="99" s="1"/>
  <c r="AH505" i="99" s="1"/>
  <c r="AH587" i="99" s="1"/>
  <c r="AH669" i="99" s="1"/>
  <c r="AH751" i="99" s="1"/>
  <c r="AH833" i="99" s="1"/>
  <c r="AH915" i="99" s="1"/>
  <c r="AH997" i="99" s="1"/>
  <c r="AH1079" i="99" s="1"/>
  <c r="AH1161" i="99" s="1"/>
  <c r="AH1243" i="99" s="1"/>
  <c r="AH1325" i="99" s="1"/>
  <c r="AH1407" i="99" s="1"/>
  <c r="AH1489" i="99" s="1"/>
  <c r="AH1571" i="99" s="1"/>
  <c r="AH1653" i="99" s="1"/>
  <c r="AH1735" i="99" s="1"/>
  <c r="AH1817" i="99" s="1"/>
  <c r="AH1899" i="99" s="1"/>
  <c r="AH1981" i="99" s="1"/>
  <c r="AH2063" i="99" s="1"/>
  <c r="AH2145" i="99" s="1"/>
  <c r="AH2227" i="99" s="1"/>
  <c r="AH2309" i="99" s="1"/>
  <c r="AH2391" i="99" s="1"/>
  <c r="AH2473" i="99" s="1"/>
  <c r="AH2555" i="99" s="1"/>
  <c r="AH2637" i="99" s="1"/>
  <c r="AH2719" i="99" s="1"/>
  <c r="AH2801" i="99" s="1"/>
  <c r="AH2883" i="99" s="1"/>
  <c r="AH2965" i="99" s="1"/>
  <c r="AH3047" i="99" s="1"/>
  <c r="AH3129" i="99" s="1"/>
  <c r="AH3211" i="99" s="1"/>
  <c r="AH3293" i="99" s="1"/>
  <c r="AH3375" i="99" s="1"/>
  <c r="AH3457" i="99" s="1"/>
  <c r="AH3539" i="99" s="1"/>
  <c r="AH3621" i="99" s="1"/>
  <c r="AH3703" i="99" s="1"/>
  <c r="AZ13" i="99"/>
  <c r="AG343" i="99"/>
  <c r="AG425" i="99" s="1"/>
  <c r="AG507" i="99" s="1"/>
  <c r="AG589" i="99" s="1"/>
  <c r="AG671" i="99" s="1"/>
  <c r="AG753" i="99" s="1"/>
  <c r="AG835" i="99" s="1"/>
  <c r="AG917" i="99" s="1"/>
  <c r="AG999" i="99" s="1"/>
  <c r="AG1081" i="99" s="1"/>
  <c r="AG1163" i="99" s="1"/>
  <c r="AG1245" i="99" s="1"/>
  <c r="AG1327" i="99" s="1"/>
  <c r="AG1409" i="99" s="1"/>
  <c r="AG1491" i="99" s="1"/>
  <c r="AG1573" i="99" s="1"/>
  <c r="AG1655" i="99" s="1"/>
  <c r="AG1737" i="99" s="1"/>
  <c r="AG1819" i="99" s="1"/>
  <c r="AG1901" i="99" s="1"/>
  <c r="AG1983" i="99" s="1"/>
  <c r="AG2065" i="99" s="1"/>
  <c r="AG2147" i="99" s="1"/>
  <c r="AG2229" i="99" s="1"/>
  <c r="AG2311" i="99" s="1"/>
  <c r="AG2393" i="99" s="1"/>
  <c r="AG2475" i="99" s="1"/>
  <c r="AG2557" i="99" s="1"/>
  <c r="AG2639" i="99" s="1"/>
  <c r="AG2721" i="99" s="1"/>
  <c r="AG2803" i="99" s="1"/>
  <c r="AG2885" i="99" s="1"/>
  <c r="AG2967" i="99" s="1"/>
  <c r="AG3049" i="99" s="1"/>
  <c r="AG3131" i="99" s="1"/>
  <c r="AG3213" i="99" s="1"/>
  <c r="AG3295" i="99" s="1"/>
  <c r="AG3377" i="99" s="1"/>
  <c r="AG3459" i="99" s="1"/>
  <c r="AG3541" i="99" s="1"/>
  <c r="AG3623" i="99" s="1"/>
  <c r="AG3705" i="99" s="1"/>
  <c r="Y17" i="99"/>
  <c r="AS17" i="99" s="1"/>
  <c r="AF181" i="99"/>
  <c r="AF263" i="99" s="1"/>
  <c r="AF345" i="99" s="1"/>
  <c r="AF427" i="99" s="1"/>
  <c r="Y19" i="99"/>
  <c r="AS19" i="99" s="1"/>
  <c r="AF183" i="99"/>
  <c r="AF265" i="99" s="1"/>
  <c r="AF347" i="99" s="1"/>
  <c r="AF429" i="99" s="1"/>
  <c r="AF511" i="99" s="1"/>
  <c r="AF593" i="99" s="1"/>
  <c r="AF675" i="99" s="1"/>
  <c r="AF757" i="99" s="1"/>
  <c r="AF839" i="99" s="1"/>
  <c r="AF921" i="99" s="1"/>
  <c r="AF1003" i="99" s="1"/>
  <c r="AF1085" i="99" s="1"/>
  <c r="AF1167" i="99" s="1"/>
  <c r="AF1249" i="99" s="1"/>
  <c r="AF1331" i="99" s="1"/>
  <c r="AF1413" i="99" s="1"/>
  <c r="AF1495" i="99" s="1"/>
  <c r="AF1577" i="99" s="1"/>
  <c r="AF1659" i="99" s="1"/>
  <c r="AF1741" i="99" s="1"/>
  <c r="AF1823" i="99" s="1"/>
  <c r="AF1905" i="99" s="1"/>
  <c r="AF1987" i="99" s="1"/>
  <c r="AF2069" i="99" s="1"/>
  <c r="AF2151" i="99" s="1"/>
  <c r="AF2233" i="99" s="1"/>
  <c r="AF2315" i="99" s="1"/>
  <c r="AF2397" i="99" s="1"/>
  <c r="AF2479" i="99" s="1"/>
  <c r="AF2561" i="99" s="1"/>
  <c r="AF2643" i="99" s="1"/>
  <c r="AF2725" i="99" s="1"/>
  <c r="AF2807" i="99" s="1"/>
  <c r="AF2889" i="99" s="1"/>
  <c r="AF2971" i="99" s="1"/>
  <c r="AF3053" i="99" s="1"/>
  <c r="AF3135" i="99" s="1"/>
  <c r="AF3217" i="99" s="1"/>
  <c r="AF3299" i="99" s="1"/>
  <c r="AF3381" i="99" s="1"/>
  <c r="AF3463" i="99" s="1"/>
  <c r="AF3545" i="99" s="1"/>
  <c r="AF3627" i="99" s="1"/>
  <c r="AF3709" i="99" s="1"/>
  <c r="AH184" i="99"/>
  <c r="AH266" i="99" s="1"/>
  <c r="AH348" i="99" s="1"/>
  <c r="AH430" i="99" s="1"/>
  <c r="AH512" i="99" s="1"/>
  <c r="Y21" i="99"/>
  <c r="AS21" i="99" s="1"/>
  <c r="AG431" i="99"/>
  <c r="AG513" i="99" s="1"/>
  <c r="AG595" i="99" s="1"/>
  <c r="AG677" i="99" s="1"/>
  <c r="AG759" i="99" s="1"/>
  <c r="AG841" i="99" s="1"/>
  <c r="AG923" i="99" s="1"/>
  <c r="AG1005" i="99" s="1"/>
  <c r="AG1087" i="99" s="1"/>
  <c r="AG1169" i="99" s="1"/>
  <c r="AG1251" i="99" s="1"/>
  <c r="AG1333" i="99" s="1"/>
  <c r="AG1415" i="99" s="1"/>
  <c r="AG1497" i="99" s="1"/>
  <c r="AG1579" i="99" s="1"/>
  <c r="AG1661" i="99" s="1"/>
  <c r="AG1743" i="99" s="1"/>
  <c r="AG1825" i="99" s="1"/>
  <c r="AG1907" i="99" s="1"/>
  <c r="AG1989" i="99" s="1"/>
  <c r="AG2071" i="99" s="1"/>
  <c r="AG2153" i="99" s="1"/>
  <c r="AG2235" i="99" s="1"/>
  <c r="AG2317" i="99" s="1"/>
  <c r="AG2399" i="99" s="1"/>
  <c r="AG2481" i="99" s="1"/>
  <c r="AG2563" i="99" s="1"/>
  <c r="AG2645" i="99" s="1"/>
  <c r="AG2727" i="99" s="1"/>
  <c r="AG2809" i="99" s="1"/>
  <c r="AG2891" i="99" s="1"/>
  <c r="AG2973" i="99" s="1"/>
  <c r="AG3055" i="99" s="1"/>
  <c r="AG3137" i="99" s="1"/>
  <c r="AG3219" i="99" s="1"/>
  <c r="AG3301" i="99" s="1"/>
  <c r="AG3383" i="99" s="1"/>
  <c r="AG3465" i="99" s="1"/>
  <c r="AG3547" i="99" s="1"/>
  <c r="AG3629" i="99" s="1"/>
  <c r="AG3711" i="99" s="1"/>
  <c r="AP22" i="99"/>
  <c r="AF104" i="99" s="1"/>
  <c r="AF186" i="99" s="1"/>
  <c r="AF268" i="99" s="1"/>
  <c r="AF350" i="99" s="1"/>
  <c r="AF432" i="99" s="1"/>
  <c r="AF514" i="99" s="1"/>
  <c r="AF596" i="99" s="1"/>
  <c r="AE105" i="99"/>
  <c r="AF106" i="99"/>
  <c r="AJ24" i="99"/>
  <c r="AE106" i="99" s="1"/>
  <c r="Y26" i="99"/>
  <c r="AS26" i="99" s="1"/>
  <c r="Y30" i="99"/>
  <c r="AS30" i="99" s="1"/>
  <c r="AJ30" i="99"/>
  <c r="AR30" i="99"/>
  <c r="AH112" i="99" s="1"/>
  <c r="AP33" i="99"/>
  <c r="AR34" i="99"/>
  <c r="AQ35" i="99"/>
  <c r="AG117" i="99" s="1"/>
  <c r="AG199" i="99" s="1"/>
  <c r="Y40" i="99"/>
  <c r="AS40" i="99" s="1"/>
  <c r="AR41" i="99"/>
  <c r="AH123" i="99" s="1"/>
  <c r="AH205" i="99" s="1"/>
  <c r="AH287" i="99" s="1"/>
  <c r="AR44" i="99"/>
  <c r="AL45" i="99"/>
  <c r="AG127" i="99" s="1"/>
  <c r="AL46" i="99"/>
  <c r="AG128" i="99" s="1"/>
  <c r="AJ48" i="99"/>
  <c r="AJ49" i="99"/>
  <c r="AN49" i="99" s="1"/>
  <c r="AQ49" i="99"/>
  <c r="AG131" i="99" s="1"/>
  <c r="AG213" i="99" s="1"/>
  <c r="AG295" i="99" s="1"/>
  <c r="Y53" i="99"/>
  <c r="AS53" i="99" s="1"/>
  <c r="AK53" i="99"/>
  <c r="AF134" i="99" s="1"/>
  <c r="AP54" i="99"/>
  <c r="AF135" i="99" s="1"/>
  <c r="AR55" i="99"/>
  <c r="AH136" i="99" s="1"/>
  <c r="AH217" i="99" s="1"/>
  <c r="Y57" i="99"/>
  <c r="AS57" i="99" s="1"/>
  <c r="AM57" i="99"/>
  <c r="AH138" i="99" s="1"/>
  <c r="AL62" i="99"/>
  <c r="AG142" i="99" s="1"/>
  <c r="Y63" i="99"/>
  <c r="AS63" i="99" s="1"/>
  <c r="AK63" i="99"/>
  <c r="AL64" i="99"/>
  <c r="AG143" i="99" s="1"/>
  <c r="AL66" i="99"/>
  <c r="AG145" i="99" s="1"/>
  <c r="AM67" i="99"/>
  <c r="AH146" i="99" s="1"/>
  <c r="AT88" i="99"/>
  <c r="AT90" i="99"/>
  <c r="AZ95" i="99"/>
  <c r="Y98" i="99"/>
  <c r="AS98" i="99" s="1"/>
  <c r="Y104" i="99"/>
  <c r="AS104" i="99" s="1"/>
  <c r="AP104" i="99"/>
  <c r="AJ108" i="99"/>
  <c r="AN108" i="99" s="1"/>
  <c r="AK109" i="99"/>
  <c r="Y110" i="99"/>
  <c r="AS110" i="99" s="1"/>
  <c r="AP110" i="99"/>
  <c r="AL115" i="99"/>
  <c r="AK116" i="99"/>
  <c r="AO119" i="99"/>
  <c r="Y121" i="99"/>
  <c r="AS121" i="99" s="1"/>
  <c r="AK121" i="99"/>
  <c r="AP123" i="99"/>
  <c r="Y125" i="99"/>
  <c r="AS125" i="99" s="1"/>
  <c r="AM125" i="99"/>
  <c r="Y126" i="99"/>
  <c r="AS126" i="99" s="1"/>
  <c r="AO126" i="99"/>
  <c r="AK127" i="99"/>
  <c r="AV128" i="99"/>
  <c r="AZ128" i="99" s="1"/>
  <c r="AO130" i="99"/>
  <c r="AP131" i="99"/>
  <c r="AM132" i="99"/>
  <c r="AH214" i="99" s="1"/>
  <c r="AH296" i="99" s="1"/>
  <c r="AV132" i="99"/>
  <c r="AZ132" i="99" s="1"/>
  <c r="AN133" i="99"/>
  <c r="AM133" i="99"/>
  <c r="AH215" i="99" s="1"/>
  <c r="AH297" i="99" s="1"/>
  <c r="Y134" i="99"/>
  <c r="AS134" i="99" s="1"/>
  <c r="AO134" i="99"/>
  <c r="AP135" i="99"/>
  <c r="AL138" i="99"/>
  <c r="AN138" i="99" s="1"/>
  <c r="AL139" i="99"/>
  <c r="AK140" i="99"/>
  <c r="AO141" i="99"/>
  <c r="Y142" i="99"/>
  <c r="AS142" i="99" s="1"/>
  <c r="AO142" i="99"/>
  <c r="AO143" i="99"/>
  <c r="AK144" i="99"/>
  <c r="Y147" i="99"/>
  <c r="AS147" i="99" s="1"/>
  <c r="AE226" i="99"/>
  <c r="AJ147" i="99"/>
  <c r="AN147" i="99" s="1"/>
  <c r="AR147" i="99"/>
  <c r="AK148" i="99"/>
  <c r="AN148" i="99" s="1"/>
  <c r="AM149" i="99"/>
  <c r="AT173" i="99"/>
  <c r="Y174" i="99"/>
  <c r="AS174" i="99" s="1"/>
  <c r="AT183" i="99"/>
  <c r="Y185" i="99"/>
  <c r="AS185" i="99" s="1"/>
  <c r="AJ186" i="99"/>
  <c r="AN187" i="99"/>
  <c r="AP187" i="99"/>
  <c r="Y194" i="99"/>
  <c r="AS194" i="99" s="1"/>
  <c r="AJ195" i="99"/>
  <c r="AO197" i="99"/>
  <c r="Y199" i="99"/>
  <c r="AS199" i="99" s="1"/>
  <c r="AM199" i="99"/>
  <c r="Y201" i="99"/>
  <c r="AS201" i="99" s="1"/>
  <c r="AL201" i="99"/>
  <c r="AK203" i="99"/>
  <c r="AQ203" i="99"/>
  <c r="AO205" i="99"/>
  <c r="Y207" i="99"/>
  <c r="AS207" i="99" s="1"/>
  <c r="AM207" i="99"/>
  <c r="AO209" i="99"/>
  <c r="Y211" i="99"/>
  <c r="AS211" i="99" s="1"/>
  <c r="AO211" i="99"/>
  <c r="AK212" i="99"/>
  <c r="AK213" i="99"/>
  <c r="AM214" i="99"/>
  <c r="AO215" i="99"/>
  <c r="Y218" i="99"/>
  <c r="AS218" i="99" s="1"/>
  <c r="AM218" i="99"/>
  <c r="Y220" i="99"/>
  <c r="AS220" i="99" s="1"/>
  <c r="AK220" i="99"/>
  <c r="AN220" i="99" s="1"/>
  <c r="Y221" i="99"/>
  <c r="AS221" i="99" s="1"/>
  <c r="AM221" i="99"/>
  <c r="Y222" i="99"/>
  <c r="AS222" i="99" s="1"/>
  <c r="AO222" i="99"/>
  <c r="AK223" i="99"/>
  <c r="AL225" i="99"/>
  <c r="AK226" i="99"/>
  <c r="AL228" i="99"/>
  <c r="AG307" i="99" s="1"/>
  <c r="AG309" i="99"/>
  <c r="AH310" i="99"/>
  <c r="AH389" i="99" s="1"/>
  <c r="AG311" i="99"/>
  <c r="AM232" i="99"/>
  <c r="Y256" i="99"/>
  <c r="AS256" i="99" s="1"/>
  <c r="Y257" i="99"/>
  <c r="AS257" i="99" s="1"/>
  <c r="Y258" i="99"/>
  <c r="AS258" i="99" s="1"/>
  <c r="Y263" i="99"/>
  <c r="AS263" i="99" s="1"/>
  <c r="AT263" i="99"/>
  <c r="AJ270" i="99"/>
  <c r="AR271" i="99"/>
  <c r="AJ272" i="99"/>
  <c r="Y276" i="99"/>
  <c r="AS276" i="99" s="1"/>
  <c r="AM276" i="99"/>
  <c r="AL278" i="99"/>
  <c r="AN278" i="99" s="1"/>
  <c r="AL280" i="99"/>
  <c r="AO282" i="99"/>
  <c r="AP284" i="99"/>
  <c r="AJ285" i="99"/>
  <c r="AJ286" i="99"/>
  <c r="AP286" i="99"/>
  <c r="AJ287" i="99"/>
  <c r="Y291" i="99"/>
  <c r="AS291" i="99" s="1"/>
  <c r="AL291" i="99"/>
  <c r="AP292" i="99"/>
  <c r="Y298" i="99"/>
  <c r="AS298" i="99" s="1"/>
  <c r="AL298" i="99"/>
  <c r="Y299" i="99"/>
  <c r="AS299" i="99" s="1"/>
  <c r="Y301" i="99"/>
  <c r="AS301" i="99" s="1"/>
  <c r="AO302" i="99"/>
  <c r="AP304" i="99"/>
  <c r="AJ305" i="99"/>
  <c r="Y308" i="99"/>
  <c r="AS308" i="99" s="1"/>
  <c r="AR309" i="99"/>
  <c r="AG391" i="99"/>
  <c r="AQ312" i="99"/>
  <c r="J400" i="99"/>
  <c r="Y345" i="99"/>
  <c r="AS345" i="99" s="1"/>
  <c r="AK352" i="99"/>
  <c r="Y354" i="99"/>
  <c r="AS354" i="99" s="1"/>
  <c r="AR354" i="99"/>
  <c r="AJ355" i="99"/>
  <c r="Y356" i="99"/>
  <c r="AS356" i="99" s="1"/>
  <c r="AR356" i="99"/>
  <c r="AN357" i="99"/>
  <c r="AM358" i="99"/>
  <c r="AM360" i="99"/>
  <c r="Y361" i="99"/>
  <c r="AS361" i="99" s="1"/>
  <c r="AM365" i="99"/>
  <c r="Y369" i="99"/>
  <c r="AS369" i="99" s="1"/>
  <c r="Y373" i="99"/>
  <c r="AS373" i="99" s="1"/>
  <c r="Y374" i="99"/>
  <c r="AS374" i="99" s="1"/>
  <c r="AO374" i="99"/>
  <c r="AO376" i="99"/>
  <c r="AM377" i="99"/>
  <c r="AO378" i="99"/>
  <c r="AK380" i="99"/>
  <c r="AP381" i="99"/>
  <c r="AP384" i="99"/>
  <c r="AK385" i="99"/>
  <c r="Y387" i="99"/>
  <c r="AS387" i="99" s="1"/>
  <c r="AM387" i="99"/>
  <c r="AK388" i="99"/>
  <c r="AM389" i="99"/>
  <c r="Y390" i="99"/>
  <c r="AS390" i="99" s="1"/>
  <c r="Y391" i="99"/>
  <c r="AS391" i="99" s="1"/>
  <c r="AJ392" i="99"/>
  <c r="Y416" i="99"/>
  <c r="AS416" i="99" s="1"/>
  <c r="AZ420" i="99"/>
  <c r="Y431" i="99"/>
  <c r="AS431" i="99" s="1"/>
  <c r="AO434" i="99"/>
  <c r="AT438" i="99"/>
  <c r="AK438" i="99"/>
  <c r="AK440" i="99"/>
  <c r="AL444" i="99"/>
  <c r="AP446" i="99"/>
  <c r="AJ447" i="99"/>
  <c r="AL452" i="99"/>
  <c r="AP454" i="99"/>
  <c r="AL456" i="99"/>
  <c r="AO457" i="99"/>
  <c r="AJ458" i="99"/>
  <c r="AJ459" i="99"/>
  <c r="AJ460" i="99"/>
  <c r="AJ461" i="99"/>
  <c r="AM463" i="99"/>
  <c r="AO466" i="99"/>
  <c r="Y469" i="99"/>
  <c r="AS469" i="99" s="1"/>
  <c r="AK470" i="99"/>
  <c r="AR474" i="99"/>
  <c r="AM474" i="99"/>
  <c r="AJ481" i="99"/>
  <c r="AO481" i="99"/>
  <c r="J564" i="99"/>
  <c r="AT499" i="99"/>
  <c r="T72" i="99"/>
  <c r="AH170" i="99"/>
  <c r="AH252" i="99" s="1"/>
  <c r="AH334" i="99" s="1"/>
  <c r="Z7" i="99"/>
  <c r="AG172" i="99"/>
  <c r="AG254" i="99" s="1"/>
  <c r="AG336" i="99" s="1"/>
  <c r="AG418" i="99" s="1"/>
  <c r="AG500" i="99" s="1"/>
  <c r="AG582" i="99" s="1"/>
  <c r="AG664" i="99" s="1"/>
  <c r="AG746" i="99" s="1"/>
  <c r="AG828" i="99" s="1"/>
  <c r="AG910" i="99" s="1"/>
  <c r="AG992" i="99" s="1"/>
  <c r="AG1074" i="99" s="1"/>
  <c r="AG1156" i="99" s="1"/>
  <c r="AG1238" i="99" s="1"/>
  <c r="AG1320" i="99" s="1"/>
  <c r="AG1402" i="99" s="1"/>
  <c r="AG1484" i="99" s="1"/>
  <c r="AG1566" i="99" s="1"/>
  <c r="AG1648" i="99" s="1"/>
  <c r="AG1730" i="99" s="1"/>
  <c r="AG1812" i="99" s="1"/>
  <c r="AG1894" i="99" s="1"/>
  <c r="AG1976" i="99" s="1"/>
  <c r="AG2058" i="99" s="1"/>
  <c r="AG2140" i="99" s="1"/>
  <c r="AG2222" i="99" s="1"/>
  <c r="AG2304" i="99" s="1"/>
  <c r="AG2386" i="99" s="1"/>
  <c r="AG2468" i="99" s="1"/>
  <c r="AG2550" i="99" s="1"/>
  <c r="AG2632" i="99" s="1"/>
  <c r="AG2714" i="99" s="1"/>
  <c r="AG2796" i="99" s="1"/>
  <c r="AG2878" i="99" s="1"/>
  <c r="AG2960" i="99" s="1"/>
  <c r="AG3042" i="99" s="1"/>
  <c r="AG3124" i="99" s="1"/>
  <c r="AG3206" i="99" s="1"/>
  <c r="AG3288" i="99" s="1"/>
  <c r="AG3370" i="99" s="1"/>
  <c r="AG3452" i="99" s="1"/>
  <c r="AG3534" i="99" s="1"/>
  <c r="AG3616" i="99" s="1"/>
  <c r="AG3698" i="99" s="1"/>
  <c r="Y9" i="99"/>
  <c r="AS9" i="99" s="1"/>
  <c r="AF255" i="99"/>
  <c r="AF337" i="99" s="1"/>
  <c r="AF419" i="99" s="1"/>
  <c r="AF501" i="99" s="1"/>
  <c r="AF583" i="99" s="1"/>
  <c r="AF665" i="99" s="1"/>
  <c r="AF747" i="99" s="1"/>
  <c r="AF829" i="99" s="1"/>
  <c r="AF911" i="99" s="1"/>
  <c r="AF993" i="99" s="1"/>
  <c r="AF1075" i="99" s="1"/>
  <c r="AF1157" i="99" s="1"/>
  <c r="AF1239" i="99" s="1"/>
  <c r="AF1321" i="99" s="1"/>
  <c r="AF1403" i="99" s="1"/>
  <c r="AF1485" i="99" s="1"/>
  <c r="AF1567" i="99" s="1"/>
  <c r="AF1649" i="99" s="1"/>
  <c r="AF1731" i="99" s="1"/>
  <c r="AF1813" i="99" s="1"/>
  <c r="AF1895" i="99" s="1"/>
  <c r="AF1977" i="99" s="1"/>
  <c r="AF2059" i="99" s="1"/>
  <c r="AF2141" i="99" s="1"/>
  <c r="AF2223" i="99" s="1"/>
  <c r="AF2305" i="99" s="1"/>
  <c r="AF2387" i="99" s="1"/>
  <c r="AF2469" i="99" s="1"/>
  <c r="AF2551" i="99" s="1"/>
  <c r="AF2633" i="99" s="1"/>
  <c r="AF2715" i="99" s="1"/>
  <c r="AF2797" i="99" s="1"/>
  <c r="AF2879" i="99" s="1"/>
  <c r="AF2961" i="99" s="1"/>
  <c r="AF3043" i="99" s="1"/>
  <c r="AF3125" i="99" s="1"/>
  <c r="AF3207" i="99" s="1"/>
  <c r="AF3289" i="99" s="1"/>
  <c r="AF3371" i="99" s="1"/>
  <c r="AF3453" i="99" s="1"/>
  <c r="AF3535" i="99" s="1"/>
  <c r="AF3617" i="99" s="1"/>
  <c r="AF3699" i="99" s="1"/>
  <c r="AF420" i="99"/>
  <c r="AF502" i="99" s="1"/>
  <c r="AF584" i="99" s="1"/>
  <c r="AF666" i="99" s="1"/>
  <c r="AF748" i="99" s="1"/>
  <c r="AF830" i="99" s="1"/>
  <c r="AF912" i="99" s="1"/>
  <c r="AF994" i="99" s="1"/>
  <c r="AF1076" i="99" s="1"/>
  <c r="AF1158" i="99" s="1"/>
  <c r="AF1240" i="99" s="1"/>
  <c r="AF1322" i="99" s="1"/>
  <c r="AF1404" i="99" s="1"/>
  <c r="AF1486" i="99" s="1"/>
  <c r="AF1568" i="99" s="1"/>
  <c r="AF1650" i="99" s="1"/>
  <c r="AF1732" i="99" s="1"/>
  <c r="AF1814" i="99" s="1"/>
  <c r="AF1896" i="99" s="1"/>
  <c r="AF1978" i="99" s="1"/>
  <c r="AF2060" i="99" s="1"/>
  <c r="AF2142" i="99" s="1"/>
  <c r="AF2224" i="99" s="1"/>
  <c r="AF2306" i="99" s="1"/>
  <c r="AF2388" i="99" s="1"/>
  <c r="AF2470" i="99" s="1"/>
  <c r="AF2552" i="99" s="1"/>
  <c r="AF2634" i="99" s="1"/>
  <c r="AF2716" i="99" s="1"/>
  <c r="AF2798" i="99" s="1"/>
  <c r="AF2880" i="99" s="1"/>
  <c r="AF2962" i="99" s="1"/>
  <c r="AF3044" i="99" s="1"/>
  <c r="AF3126" i="99" s="1"/>
  <c r="AF3208" i="99" s="1"/>
  <c r="AF3290" i="99" s="1"/>
  <c r="AF3372" i="99" s="1"/>
  <c r="AF3454" i="99" s="1"/>
  <c r="AF3536" i="99" s="1"/>
  <c r="AF3618" i="99" s="1"/>
  <c r="AF3700" i="99" s="1"/>
  <c r="AG422" i="99"/>
  <c r="AG504" i="99" s="1"/>
  <c r="AG586" i="99" s="1"/>
  <c r="AG668" i="99" s="1"/>
  <c r="Y14" i="99"/>
  <c r="AS14" i="99" s="1"/>
  <c r="Y16" i="99"/>
  <c r="AS16" i="99" s="1"/>
  <c r="AF344" i="99"/>
  <c r="AF426" i="99" s="1"/>
  <c r="AF508" i="99" s="1"/>
  <c r="AF590" i="99" s="1"/>
  <c r="AF672" i="99" s="1"/>
  <c r="AF754" i="99" s="1"/>
  <c r="AF836" i="99" s="1"/>
  <c r="AF918" i="99" s="1"/>
  <c r="AF1000" i="99" s="1"/>
  <c r="AF1082" i="99" s="1"/>
  <c r="AF1164" i="99" s="1"/>
  <c r="AF1246" i="99" s="1"/>
  <c r="AF1328" i="99" s="1"/>
  <c r="AF1410" i="99" s="1"/>
  <c r="AF1492" i="99" s="1"/>
  <c r="AF1574" i="99" s="1"/>
  <c r="AF1656" i="99" s="1"/>
  <c r="AF1738" i="99" s="1"/>
  <c r="AF1820" i="99" s="1"/>
  <c r="AF1902" i="99" s="1"/>
  <c r="AF1984" i="99" s="1"/>
  <c r="AF2066" i="99" s="1"/>
  <c r="AF2148" i="99" s="1"/>
  <c r="AF2230" i="99" s="1"/>
  <c r="AF2312" i="99" s="1"/>
  <c r="AF2394" i="99" s="1"/>
  <c r="AF2476" i="99" s="1"/>
  <c r="AF2558" i="99" s="1"/>
  <c r="AF2640" i="99" s="1"/>
  <c r="AF2722" i="99" s="1"/>
  <c r="AF2804" i="99" s="1"/>
  <c r="AF2886" i="99" s="1"/>
  <c r="AF2968" i="99" s="1"/>
  <c r="AF3050" i="99" s="1"/>
  <c r="AF3132" i="99" s="1"/>
  <c r="AF3214" i="99" s="1"/>
  <c r="AF3296" i="99" s="1"/>
  <c r="AF3378" i="99" s="1"/>
  <c r="AF3460" i="99" s="1"/>
  <c r="AF3542" i="99" s="1"/>
  <c r="AF3624" i="99" s="1"/>
  <c r="AF3706" i="99" s="1"/>
  <c r="Y22" i="99"/>
  <c r="AS22" i="99" s="1"/>
  <c r="AL23" i="99"/>
  <c r="AG105" i="99" s="1"/>
  <c r="AG187" i="99" s="1"/>
  <c r="AG269" i="99" s="1"/>
  <c r="AG351" i="99" s="1"/>
  <c r="AM24" i="99"/>
  <c r="AH106" i="99" s="1"/>
  <c r="Y25" i="99"/>
  <c r="AS25" i="99" s="1"/>
  <c r="AM26" i="99"/>
  <c r="AH108" i="99" s="1"/>
  <c r="Y28" i="99"/>
  <c r="AS28" i="99" s="1"/>
  <c r="AF192" i="99"/>
  <c r="AF274" i="99" s="1"/>
  <c r="AG111" i="99"/>
  <c r="AL30" i="99"/>
  <c r="AG112" i="99" s="1"/>
  <c r="AG194" i="99" s="1"/>
  <c r="AG276" i="99" s="1"/>
  <c r="AG358" i="99" s="1"/>
  <c r="AG440" i="99" s="1"/>
  <c r="AG522" i="99" s="1"/>
  <c r="AG604" i="99" s="1"/>
  <c r="AG686" i="99" s="1"/>
  <c r="AG768" i="99" s="1"/>
  <c r="AG850" i="99" s="1"/>
  <c r="AG932" i="99" s="1"/>
  <c r="AG1014" i="99" s="1"/>
  <c r="AG1096" i="99" s="1"/>
  <c r="AG1178" i="99" s="1"/>
  <c r="AG1260" i="99" s="1"/>
  <c r="AG1342" i="99" s="1"/>
  <c r="AG1424" i="99" s="1"/>
  <c r="AG1506" i="99" s="1"/>
  <c r="AG1588" i="99" s="1"/>
  <c r="AG1670" i="99" s="1"/>
  <c r="AG1752" i="99" s="1"/>
  <c r="AG1834" i="99" s="1"/>
  <c r="AG1916" i="99" s="1"/>
  <c r="AG1998" i="99" s="1"/>
  <c r="AG2080" i="99" s="1"/>
  <c r="AG2162" i="99" s="1"/>
  <c r="AG2244" i="99" s="1"/>
  <c r="AG2326" i="99" s="1"/>
  <c r="AG2408" i="99" s="1"/>
  <c r="AG2490" i="99" s="1"/>
  <c r="AG2572" i="99" s="1"/>
  <c r="AG2654" i="99" s="1"/>
  <c r="AG2736" i="99" s="1"/>
  <c r="AG2818" i="99" s="1"/>
  <c r="AG2900" i="99" s="1"/>
  <c r="AG2982" i="99" s="1"/>
  <c r="AG3064" i="99" s="1"/>
  <c r="AG3146" i="99" s="1"/>
  <c r="AG3228" i="99" s="1"/>
  <c r="AG3310" i="99" s="1"/>
  <c r="AG3392" i="99" s="1"/>
  <c r="AG3474" i="99" s="1"/>
  <c r="AG3556" i="99" s="1"/>
  <c r="AG3638" i="99" s="1"/>
  <c r="AG3720" i="99" s="1"/>
  <c r="AF113" i="99"/>
  <c r="AE113" i="99"/>
  <c r="AQ33" i="99"/>
  <c r="AG115" i="99" s="1"/>
  <c r="AG197" i="99" s="1"/>
  <c r="AG279" i="99" s="1"/>
  <c r="Y36" i="99"/>
  <c r="AS36" i="99" s="1"/>
  <c r="AL36" i="99"/>
  <c r="AG118" i="99" s="1"/>
  <c r="AM39" i="99"/>
  <c r="AH121" i="99" s="1"/>
  <c r="AL40" i="99"/>
  <c r="AG122" i="99" s="1"/>
  <c r="Y42" i="99"/>
  <c r="AS42" i="99" s="1"/>
  <c r="AL42" i="99"/>
  <c r="AG124" i="99" s="1"/>
  <c r="AP45" i="99"/>
  <c r="AF127" i="99" s="1"/>
  <c r="AF209" i="99" s="1"/>
  <c r="AF291" i="99" s="1"/>
  <c r="AO46" i="99"/>
  <c r="AE128" i="99" s="1"/>
  <c r="AE210" i="99" s="1"/>
  <c r="AL48" i="99"/>
  <c r="AG130" i="99" s="1"/>
  <c r="AG212" i="99" s="1"/>
  <c r="AR49" i="99"/>
  <c r="AH131" i="99" s="1"/>
  <c r="AH213" i="99" s="1"/>
  <c r="AH295" i="99" s="1"/>
  <c r="AE132" i="99"/>
  <c r="AM53" i="99"/>
  <c r="AN54" i="99"/>
  <c r="AQ54" i="99"/>
  <c r="AG135" i="99" s="1"/>
  <c r="AG216" i="99" s="1"/>
  <c r="AE141" i="99"/>
  <c r="AR64" i="99"/>
  <c r="AH143" i="99" s="1"/>
  <c r="AH145" i="99"/>
  <c r="AO67" i="99"/>
  <c r="Z89" i="99"/>
  <c r="Y91" i="99"/>
  <c r="AS91" i="99" s="1"/>
  <c r="AZ100" i="99"/>
  <c r="Y96" i="99"/>
  <c r="AS96" i="99" s="1"/>
  <c r="Y100" i="99"/>
  <c r="AS100" i="99" s="1"/>
  <c r="AR104" i="99"/>
  <c r="AK105" i="99"/>
  <c r="AJ107" i="99"/>
  <c r="AR110" i="99"/>
  <c r="AM115" i="99"/>
  <c r="AH197" i="99" s="1"/>
  <c r="AH279" i="99" s="1"/>
  <c r="Y116" i="99"/>
  <c r="AS116" i="99" s="1"/>
  <c r="AK118" i="99"/>
  <c r="AL121" i="99"/>
  <c r="AG203" i="99" s="1"/>
  <c r="AG285" i="99" s="1"/>
  <c r="AQ123" i="99"/>
  <c r="AG205" i="99" s="1"/>
  <c r="AG287" i="99" s="1"/>
  <c r="AJ124" i="99"/>
  <c r="AK129" i="99"/>
  <c r="AV131" i="99"/>
  <c r="AZ131" i="99" s="1"/>
  <c r="AO132" i="99"/>
  <c r="AT132" i="99" s="1"/>
  <c r="AO138" i="99"/>
  <c r="AM139" i="99"/>
  <c r="Y140" i="99"/>
  <c r="AS140" i="99" s="1"/>
  <c r="AP143" i="99"/>
  <c r="Y146" i="99"/>
  <c r="AS146" i="99" s="1"/>
  <c r="AL147" i="99"/>
  <c r="AG226" i="99" s="1"/>
  <c r="AH228" i="99"/>
  <c r="AP149" i="99"/>
  <c r="Y181" i="99"/>
  <c r="AS181" i="99" s="1"/>
  <c r="AJ189" i="99"/>
  <c r="Y190" i="99"/>
  <c r="AS190" i="99" s="1"/>
  <c r="Y192" i="99"/>
  <c r="AS192" i="99" s="1"/>
  <c r="AK193" i="99"/>
  <c r="AK196" i="99"/>
  <c r="AJ198" i="99"/>
  <c r="AM201" i="99"/>
  <c r="AK204" i="99"/>
  <c r="AJ206" i="99"/>
  <c r="AK210" i="99"/>
  <c r="Y213" i="99"/>
  <c r="AS213" i="99" s="1"/>
  <c r="AL213" i="99"/>
  <c r="AN214" i="99"/>
  <c r="AP214" i="99"/>
  <c r="AJ216" i="99"/>
  <c r="Y217" i="99"/>
  <c r="AS217" i="99" s="1"/>
  <c r="AL217" i="99"/>
  <c r="AL220" i="99"/>
  <c r="Y223" i="99"/>
  <c r="AS223" i="99" s="1"/>
  <c r="AK224" i="99"/>
  <c r="AM225" i="99"/>
  <c r="AO226" i="99"/>
  <c r="AI231" i="99"/>
  <c r="AE310" i="99"/>
  <c r="AH311" i="99"/>
  <c r="Y255" i="99"/>
  <c r="AS255" i="99" s="1"/>
  <c r="Y259" i="99"/>
  <c r="AS259" i="99" s="1"/>
  <c r="AK268" i="99"/>
  <c r="AK270" i="99"/>
  <c r="Y272" i="99"/>
  <c r="AS272" i="99" s="1"/>
  <c r="AO278" i="99"/>
  <c r="AJ281" i="99"/>
  <c r="AP282" i="99"/>
  <c r="AJ283" i="99"/>
  <c r="Y286" i="99"/>
  <c r="AS286" i="99" s="1"/>
  <c r="Y287" i="99"/>
  <c r="AS287" i="99" s="1"/>
  <c r="AK288" i="99"/>
  <c r="AL290" i="99"/>
  <c r="AJ293" i="99"/>
  <c r="AJ300" i="99"/>
  <c r="AJ303" i="99"/>
  <c r="Y305" i="99"/>
  <c r="AS305" i="99" s="1"/>
  <c r="AK306" i="99"/>
  <c r="AL308" i="99"/>
  <c r="AK310" i="99"/>
  <c r="AI314" i="99"/>
  <c r="AE393" i="99"/>
  <c r="Z335" i="99"/>
  <c r="Y338" i="99"/>
  <c r="AS338" i="99" s="1"/>
  <c r="Y344" i="99"/>
  <c r="AS344" i="99" s="1"/>
  <c r="Y349" i="99"/>
  <c r="AS349" i="99" s="1"/>
  <c r="Y350" i="99"/>
  <c r="AS350" i="99" s="1"/>
  <c r="AK362" i="99"/>
  <c r="AK364" i="99"/>
  <c r="AK366" i="99"/>
  <c r="AK368" i="99"/>
  <c r="AK370" i="99"/>
  <c r="AK372" i="99"/>
  <c r="AV374" i="99"/>
  <c r="AZ374" i="99" s="1"/>
  <c r="AK379" i="99"/>
  <c r="AJ383" i="99"/>
  <c r="AI394" i="99"/>
  <c r="AE473" i="99"/>
  <c r="AP394" i="99"/>
  <c r="AI395" i="99"/>
  <c r="Y426" i="99"/>
  <c r="AS426" i="99" s="1"/>
  <c r="Y432" i="99"/>
  <c r="AS432" i="99" s="1"/>
  <c r="AR432" i="99"/>
  <c r="AK433" i="99"/>
  <c r="Y436" i="99"/>
  <c r="AS436" i="99" s="1"/>
  <c r="AJ441" i="99"/>
  <c r="AL442" i="99"/>
  <c r="AJ445" i="99"/>
  <c r="AK448" i="99"/>
  <c r="AL450" i="99"/>
  <c r="AJ453" i="99"/>
  <c r="AL455" i="99"/>
  <c r="Y462" i="99"/>
  <c r="AS462" i="99" s="1"/>
  <c r="AL462" i="99"/>
  <c r="Y463" i="99"/>
  <c r="AS463" i="99" s="1"/>
  <c r="Y465" i="99"/>
  <c r="AS465" i="99" s="1"/>
  <c r="AQ466" i="99"/>
  <c r="AJ467" i="99"/>
  <c r="AL470" i="99"/>
  <c r="AL479" i="99"/>
  <c r="AQ479" i="99"/>
  <c r="AM479" i="99"/>
  <c r="AE563" i="99"/>
  <c r="Y501" i="99"/>
  <c r="AS501" i="99" s="1"/>
  <c r="Y505" i="99"/>
  <c r="AS505" i="99" s="1"/>
  <c r="AV541" i="99"/>
  <c r="AZ541" i="99" s="1"/>
  <c r="AZ506" i="99"/>
  <c r="AF417" i="99"/>
  <c r="AF499" i="99" s="1"/>
  <c r="AF581" i="99" s="1"/>
  <c r="AF663" i="99" s="1"/>
  <c r="AF745" i="99" s="1"/>
  <c r="AF827" i="99" s="1"/>
  <c r="AF909" i="99" s="1"/>
  <c r="AF991" i="99" s="1"/>
  <c r="AF1073" i="99" s="1"/>
  <c r="AF1155" i="99" s="1"/>
  <c r="AF1237" i="99" s="1"/>
  <c r="AF1319" i="99" s="1"/>
  <c r="AF1401" i="99" s="1"/>
  <c r="AF1483" i="99" s="1"/>
  <c r="AF1565" i="99" s="1"/>
  <c r="AF1647" i="99" s="1"/>
  <c r="AF1729" i="99" s="1"/>
  <c r="AF1811" i="99" s="1"/>
  <c r="AF1893" i="99" s="1"/>
  <c r="AF1975" i="99" s="1"/>
  <c r="AF2057" i="99" s="1"/>
  <c r="AF2139" i="99" s="1"/>
  <c r="AF2221" i="99" s="1"/>
  <c r="AF2303" i="99" s="1"/>
  <c r="AF2385" i="99" s="1"/>
  <c r="AF2467" i="99" s="1"/>
  <c r="AF2549" i="99" s="1"/>
  <c r="AF2631" i="99" s="1"/>
  <c r="AF2713" i="99" s="1"/>
  <c r="AF2795" i="99" s="1"/>
  <c r="AF2877" i="99" s="1"/>
  <c r="AF2959" i="99" s="1"/>
  <c r="AF3041" i="99" s="1"/>
  <c r="AF3123" i="99" s="1"/>
  <c r="AF3205" i="99" s="1"/>
  <c r="AF3287" i="99" s="1"/>
  <c r="AF3369" i="99" s="1"/>
  <c r="AF3451" i="99" s="1"/>
  <c r="AF3533" i="99" s="1"/>
  <c r="AF3615" i="99" s="1"/>
  <c r="AF3697" i="99" s="1"/>
  <c r="AH172" i="99"/>
  <c r="AH254" i="99" s="1"/>
  <c r="AH336" i="99" s="1"/>
  <c r="AH418" i="99" s="1"/>
  <c r="AH500" i="99" s="1"/>
  <c r="AH582" i="99" s="1"/>
  <c r="AH664" i="99" s="1"/>
  <c r="AH746" i="99" s="1"/>
  <c r="AH828" i="99" s="1"/>
  <c r="AH910" i="99" s="1"/>
  <c r="AH992" i="99" s="1"/>
  <c r="AH1074" i="99" s="1"/>
  <c r="AH1156" i="99" s="1"/>
  <c r="AH1238" i="99" s="1"/>
  <c r="AH1320" i="99" s="1"/>
  <c r="AH1402" i="99" s="1"/>
  <c r="AH1484" i="99" s="1"/>
  <c r="AH1566" i="99" s="1"/>
  <c r="AH1648" i="99" s="1"/>
  <c r="AH1730" i="99" s="1"/>
  <c r="AH1812" i="99" s="1"/>
  <c r="AH1894" i="99" s="1"/>
  <c r="AH1976" i="99" s="1"/>
  <c r="AH2058" i="99" s="1"/>
  <c r="AH2140" i="99" s="1"/>
  <c r="AH2222" i="99" s="1"/>
  <c r="AH2304" i="99" s="1"/>
  <c r="AH2386" i="99" s="1"/>
  <c r="AH2468" i="99" s="1"/>
  <c r="AH2550" i="99" s="1"/>
  <c r="AH2632" i="99" s="1"/>
  <c r="AH2714" i="99" s="1"/>
  <c r="AH2796" i="99" s="1"/>
  <c r="AH2878" i="99" s="1"/>
  <c r="AH2960" i="99" s="1"/>
  <c r="AH3042" i="99" s="1"/>
  <c r="AH3124" i="99" s="1"/>
  <c r="AH3206" i="99" s="1"/>
  <c r="AH3288" i="99" s="1"/>
  <c r="AH3370" i="99" s="1"/>
  <c r="AH3452" i="99" s="1"/>
  <c r="AH3534" i="99" s="1"/>
  <c r="AH3616" i="99" s="1"/>
  <c r="AH3698" i="99" s="1"/>
  <c r="AG583" i="99"/>
  <c r="AG665" i="99" s="1"/>
  <c r="AG747" i="99" s="1"/>
  <c r="AG829" i="99" s="1"/>
  <c r="AG911" i="99" s="1"/>
  <c r="AG993" i="99" s="1"/>
  <c r="AG1075" i="99" s="1"/>
  <c r="AG1157" i="99" s="1"/>
  <c r="AG1239" i="99" s="1"/>
  <c r="AG1321" i="99" s="1"/>
  <c r="AG1403" i="99" s="1"/>
  <c r="AG1485" i="99" s="1"/>
  <c r="AG1567" i="99" s="1"/>
  <c r="AG1649" i="99" s="1"/>
  <c r="AG1731" i="99" s="1"/>
  <c r="AG1813" i="99" s="1"/>
  <c r="AG1895" i="99" s="1"/>
  <c r="AG1977" i="99" s="1"/>
  <c r="AG2059" i="99" s="1"/>
  <c r="AG2141" i="99" s="1"/>
  <c r="AG2223" i="99" s="1"/>
  <c r="AG2305" i="99" s="1"/>
  <c r="AG2387" i="99" s="1"/>
  <c r="AG2469" i="99" s="1"/>
  <c r="AG2551" i="99" s="1"/>
  <c r="AG2633" i="99" s="1"/>
  <c r="AG2715" i="99" s="1"/>
  <c r="AG2797" i="99" s="1"/>
  <c r="AG2879" i="99" s="1"/>
  <c r="AG2961" i="99" s="1"/>
  <c r="AG3043" i="99" s="1"/>
  <c r="AG3125" i="99" s="1"/>
  <c r="AG3207" i="99" s="1"/>
  <c r="AG3289" i="99" s="1"/>
  <c r="AG3371" i="99" s="1"/>
  <c r="AG3453" i="99" s="1"/>
  <c r="AG3535" i="99" s="1"/>
  <c r="AG3617" i="99" s="1"/>
  <c r="AG3699" i="99" s="1"/>
  <c r="AG174" i="99"/>
  <c r="AG256" i="99" s="1"/>
  <c r="AG338" i="99" s="1"/>
  <c r="AG420" i="99" s="1"/>
  <c r="AG502" i="99" s="1"/>
  <c r="AG584" i="99" s="1"/>
  <c r="AG666" i="99" s="1"/>
  <c r="AG748" i="99" s="1"/>
  <c r="AG830" i="99" s="1"/>
  <c r="AG912" i="99" s="1"/>
  <c r="AG994" i="99" s="1"/>
  <c r="AG1076" i="99" s="1"/>
  <c r="AG1158" i="99" s="1"/>
  <c r="AG1240" i="99" s="1"/>
  <c r="AG1322" i="99" s="1"/>
  <c r="AG1404" i="99" s="1"/>
  <c r="AG1486" i="99" s="1"/>
  <c r="AG1568" i="99" s="1"/>
  <c r="AG1650" i="99" s="1"/>
  <c r="AG1732" i="99" s="1"/>
  <c r="AG1814" i="99" s="1"/>
  <c r="AG1896" i="99" s="1"/>
  <c r="AG1978" i="99" s="1"/>
  <c r="AG2060" i="99" s="1"/>
  <c r="AG2142" i="99" s="1"/>
  <c r="AG2224" i="99" s="1"/>
  <c r="AG2306" i="99" s="1"/>
  <c r="AG2388" i="99" s="1"/>
  <c r="AG2470" i="99" s="1"/>
  <c r="AG2552" i="99" s="1"/>
  <c r="AG2634" i="99" s="1"/>
  <c r="AG2716" i="99" s="1"/>
  <c r="AG2798" i="99" s="1"/>
  <c r="AG2880" i="99" s="1"/>
  <c r="AG2962" i="99" s="1"/>
  <c r="AG3044" i="99" s="1"/>
  <c r="AG3126" i="99" s="1"/>
  <c r="AG3208" i="99" s="1"/>
  <c r="AG3290" i="99" s="1"/>
  <c r="AG3372" i="99" s="1"/>
  <c r="AG3454" i="99" s="1"/>
  <c r="AG3536" i="99" s="1"/>
  <c r="AG3618" i="99" s="1"/>
  <c r="AG3700" i="99" s="1"/>
  <c r="AG175" i="99"/>
  <c r="AG257" i="99" s="1"/>
  <c r="AG339" i="99" s="1"/>
  <c r="AG421" i="99" s="1"/>
  <c r="AG503" i="99" s="1"/>
  <c r="AG585" i="99" s="1"/>
  <c r="AG667" i="99" s="1"/>
  <c r="AG749" i="99" s="1"/>
  <c r="AG831" i="99" s="1"/>
  <c r="AG913" i="99" s="1"/>
  <c r="AG995" i="99" s="1"/>
  <c r="AG1077" i="99" s="1"/>
  <c r="AG1159" i="99" s="1"/>
  <c r="AG1241" i="99" s="1"/>
  <c r="AG1323" i="99" s="1"/>
  <c r="AG1405" i="99" s="1"/>
  <c r="AG1487" i="99" s="1"/>
  <c r="AG1569" i="99" s="1"/>
  <c r="AG1651" i="99" s="1"/>
  <c r="AG1733" i="99" s="1"/>
  <c r="AG1815" i="99" s="1"/>
  <c r="AG1897" i="99" s="1"/>
  <c r="AG1979" i="99" s="1"/>
  <c r="AG2061" i="99" s="1"/>
  <c r="AG2143" i="99" s="1"/>
  <c r="AG2225" i="99" s="1"/>
  <c r="AG2307" i="99" s="1"/>
  <c r="AG2389" i="99" s="1"/>
  <c r="AG2471" i="99" s="1"/>
  <c r="AG2553" i="99" s="1"/>
  <c r="AG2635" i="99" s="1"/>
  <c r="AG2717" i="99" s="1"/>
  <c r="AG2799" i="99" s="1"/>
  <c r="AG2881" i="99" s="1"/>
  <c r="AG2963" i="99" s="1"/>
  <c r="AG3045" i="99" s="1"/>
  <c r="AG3127" i="99" s="1"/>
  <c r="AG3209" i="99" s="1"/>
  <c r="AG3291" i="99" s="1"/>
  <c r="AG3373" i="99" s="1"/>
  <c r="AG3455" i="99" s="1"/>
  <c r="AG3537" i="99" s="1"/>
  <c r="AG3619" i="99" s="1"/>
  <c r="AG3701" i="99" s="1"/>
  <c r="AH176" i="99"/>
  <c r="AH258" i="99" s="1"/>
  <c r="AH340" i="99" s="1"/>
  <c r="AH422" i="99" s="1"/>
  <c r="AH504" i="99" s="1"/>
  <c r="AH586" i="99" s="1"/>
  <c r="AH668" i="99" s="1"/>
  <c r="AH750" i="99" s="1"/>
  <c r="AH832" i="99" s="1"/>
  <c r="AH914" i="99" s="1"/>
  <c r="AH996" i="99" s="1"/>
  <c r="AH1078" i="99" s="1"/>
  <c r="AH1160" i="99" s="1"/>
  <c r="AH1242" i="99" s="1"/>
  <c r="AH1324" i="99" s="1"/>
  <c r="AH1406" i="99" s="1"/>
  <c r="AH1488" i="99" s="1"/>
  <c r="AH1570" i="99" s="1"/>
  <c r="AH1652" i="99" s="1"/>
  <c r="AH1734" i="99" s="1"/>
  <c r="AH1816" i="99" s="1"/>
  <c r="AH1898" i="99" s="1"/>
  <c r="AH1980" i="99" s="1"/>
  <c r="AH2062" i="99" s="1"/>
  <c r="AH2144" i="99" s="1"/>
  <c r="AH2226" i="99" s="1"/>
  <c r="AH2308" i="99" s="1"/>
  <c r="AH2390" i="99" s="1"/>
  <c r="AH2472" i="99" s="1"/>
  <c r="AH2554" i="99" s="1"/>
  <c r="AH2636" i="99" s="1"/>
  <c r="AH2718" i="99" s="1"/>
  <c r="AH2800" i="99" s="1"/>
  <c r="AH2882" i="99" s="1"/>
  <c r="AH2964" i="99" s="1"/>
  <c r="AH3046" i="99" s="1"/>
  <c r="AH3128" i="99" s="1"/>
  <c r="AH3210" i="99" s="1"/>
  <c r="AH3292" i="99" s="1"/>
  <c r="AH3374" i="99" s="1"/>
  <c r="AH3456" i="99" s="1"/>
  <c r="AH3538" i="99" s="1"/>
  <c r="AH3620" i="99" s="1"/>
  <c r="AH3702" i="99" s="1"/>
  <c r="AF177" i="99"/>
  <c r="AF259" i="99" s="1"/>
  <c r="AF341" i="99" s="1"/>
  <c r="AF423" i="99" s="1"/>
  <c r="AF505" i="99" s="1"/>
  <c r="AF587" i="99" s="1"/>
  <c r="AF669" i="99" s="1"/>
  <c r="AF751" i="99" s="1"/>
  <c r="AF833" i="99" s="1"/>
  <c r="AF915" i="99" s="1"/>
  <c r="AF997" i="99" s="1"/>
  <c r="AF1079" i="99" s="1"/>
  <c r="AF1161" i="99" s="1"/>
  <c r="AF1243" i="99" s="1"/>
  <c r="AF1325" i="99" s="1"/>
  <c r="AF1407" i="99" s="1"/>
  <c r="AF1489" i="99" s="1"/>
  <c r="AF1571" i="99" s="1"/>
  <c r="AF1653" i="99" s="1"/>
  <c r="AF1735" i="99" s="1"/>
  <c r="AF1817" i="99" s="1"/>
  <c r="AF1899" i="99" s="1"/>
  <c r="AF1981" i="99" s="1"/>
  <c r="AF2063" i="99" s="1"/>
  <c r="AF2145" i="99" s="1"/>
  <c r="AF2227" i="99" s="1"/>
  <c r="AF2309" i="99" s="1"/>
  <c r="AF2391" i="99" s="1"/>
  <c r="AF2473" i="99" s="1"/>
  <c r="AF2555" i="99" s="1"/>
  <c r="AF2637" i="99" s="1"/>
  <c r="AF2719" i="99" s="1"/>
  <c r="AF2801" i="99" s="1"/>
  <c r="AF2883" i="99" s="1"/>
  <c r="AF2965" i="99" s="1"/>
  <c r="AF3047" i="99" s="1"/>
  <c r="AF3129" i="99" s="1"/>
  <c r="AF3211" i="99" s="1"/>
  <c r="AF3293" i="99" s="1"/>
  <c r="AF3375" i="99" s="1"/>
  <c r="AF3457" i="99" s="1"/>
  <c r="AF3539" i="99" s="1"/>
  <c r="AF3621" i="99" s="1"/>
  <c r="AF3703" i="99" s="1"/>
  <c r="O72" i="99"/>
  <c r="AG180" i="99"/>
  <c r="AG262" i="99" s="1"/>
  <c r="AG344" i="99" s="1"/>
  <c r="AG426" i="99" s="1"/>
  <c r="AG508" i="99" s="1"/>
  <c r="AG590" i="99" s="1"/>
  <c r="AG672" i="99" s="1"/>
  <c r="AG754" i="99" s="1"/>
  <c r="AG836" i="99" s="1"/>
  <c r="AG918" i="99" s="1"/>
  <c r="AG1000" i="99" s="1"/>
  <c r="AG1082" i="99" s="1"/>
  <c r="AG1164" i="99" s="1"/>
  <c r="AG1246" i="99" s="1"/>
  <c r="AG1328" i="99" s="1"/>
  <c r="AG1410" i="99" s="1"/>
  <c r="AG1492" i="99" s="1"/>
  <c r="AG1574" i="99" s="1"/>
  <c r="AG1656" i="99" s="1"/>
  <c r="AG1738" i="99" s="1"/>
  <c r="AG1820" i="99" s="1"/>
  <c r="AG1902" i="99" s="1"/>
  <c r="AG1984" i="99" s="1"/>
  <c r="AG2066" i="99" s="1"/>
  <c r="AG2148" i="99" s="1"/>
  <c r="AG2230" i="99" s="1"/>
  <c r="AG2312" i="99" s="1"/>
  <c r="AG2394" i="99" s="1"/>
  <c r="AG2476" i="99" s="1"/>
  <c r="AG2558" i="99" s="1"/>
  <c r="AG2640" i="99" s="1"/>
  <c r="AG2722" i="99" s="1"/>
  <c r="AG2804" i="99" s="1"/>
  <c r="AG2886" i="99" s="1"/>
  <c r="AG2968" i="99" s="1"/>
  <c r="AG3050" i="99" s="1"/>
  <c r="AG3132" i="99" s="1"/>
  <c r="AG3214" i="99" s="1"/>
  <c r="AG3296" i="99" s="1"/>
  <c r="AG3378" i="99" s="1"/>
  <c r="AG3460" i="99" s="1"/>
  <c r="AG3542" i="99" s="1"/>
  <c r="AG3624" i="99" s="1"/>
  <c r="AG3706" i="99" s="1"/>
  <c r="AH345" i="99"/>
  <c r="AH427" i="99" s="1"/>
  <c r="AH509" i="99" s="1"/>
  <c r="AH591" i="99" s="1"/>
  <c r="AH673" i="99" s="1"/>
  <c r="AH755" i="99" s="1"/>
  <c r="AH837" i="99" s="1"/>
  <c r="AH919" i="99" s="1"/>
  <c r="AH1001" i="99" s="1"/>
  <c r="AH1083" i="99" s="1"/>
  <c r="AH1165" i="99" s="1"/>
  <c r="AH1247" i="99" s="1"/>
  <c r="AH1329" i="99" s="1"/>
  <c r="AH1411" i="99" s="1"/>
  <c r="AH1493" i="99" s="1"/>
  <c r="AH1575" i="99" s="1"/>
  <c r="AH1657" i="99" s="1"/>
  <c r="AH1739" i="99" s="1"/>
  <c r="AH1821" i="99" s="1"/>
  <c r="AH1903" i="99" s="1"/>
  <c r="AH1985" i="99" s="1"/>
  <c r="AH2067" i="99" s="1"/>
  <c r="AH2149" i="99" s="1"/>
  <c r="AH2231" i="99" s="1"/>
  <c r="AH2313" i="99" s="1"/>
  <c r="AH2395" i="99" s="1"/>
  <c r="AH2477" i="99" s="1"/>
  <c r="AH2559" i="99" s="1"/>
  <c r="AH2641" i="99" s="1"/>
  <c r="AH2723" i="99" s="1"/>
  <c r="AH2805" i="99" s="1"/>
  <c r="AH2887" i="99" s="1"/>
  <c r="AH2969" i="99" s="1"/>
  <c r="AH3051" i="99" s="1"/>
  <c r="AH3133" i="99" s="1"/>
  <c r="AH3215" i="99" s="1"/>
  <c r="AH3297" i="99" s="1"/>
  <c r="AH3379" i="99" s="1"/>
  <c r="AH3461" i="99" s="1"/>
  <c r="AH3543" i="99" s="1"/>
  <c r="AH3625" i="99" s="1"/>
  <c r="AH3707" i="99" s="1"/>
  <c r="AH265" i="99"/>
  <c r="AH347" i="99" s="1"/>
  <c r="AH429" i="99" s="1"/>
  <c r="AH511" i="99" s="1"/>
  <c r="AH593" i="99" s="1"/>
  <c r="AH675" i="99" s="1"/>
  <c r="AH757" i="99" s="1"/>
  <c r="AH839" i="99" s="1"/>
  <c r="AH921" i="99" s="1"/>
  <c r="AH1003" i="99" s="1"/>
  <c r="AH1085" i="99" s="1"/>
  <c r="AH1167" i="99" s="1"/>
  <c r="AH1249" i="99" s="1"/>
  <c r="AH1331" i="99" s="1"/>
  <c r="AH1413" i="99" s="1"/>
  <c r="AH1495" i="99" s="1"/>
  <c r="AH1577" i="99" s="1"/>
  <c r="AH1659" i="99" s="1"/>
  <c r="AH1741" i="99" s="1"/>
  <c r="AH1823" i="99" s="1"/>
  <c r="AH1905" i="99" s="1"/>
  <c r="AH1987" i="99" s="1"/>
  <c r="AH2069" i="99" s="1"/>
  <c r="AH2151" i="99" s="1"/>
  <c r="AH2233" i="99" s="1"/>
  <c r="AH2315" i="99" s="1"/>
  <c r="AH2397" i="99" s="1"/>
  <c r="AH2479" i="99" s="1"/>
  <c r="AH2561" i="99" s="1"/>
  <c r="AH2643" i="99" s="1"/>
  <c r="AH2725" i="99" s="1"/>
  <c r="AH2807" i="99" s="1"/>
  <c r="AH2889" i="99" s="1"/>
  <c r="AH2971" i="99" s="1"/>
  <c r="AH3053" i="99" s="1"/>
  <c r="AH3135" i="99" s="1"/>
  <c r="AH3217" i="99" s="1"/>
  <c r="AH3299" i="99" s="1"/>
  <c r="AH3381" i="99" s="1"/>
  <c r="AH3463" i="99" s="1"/>
  <c r="AH3545" i="99" s="1"/>
  <c r="AH3627" i="99" s="1"/>
  <c r="AH3709" i="99" s="1"/>
  <c r="AT24" i="99"/>
  <c r="AE114" i="99"/>
  <c r="AT36" i="99"/>
  <c r="AT41" i="99"/>
  <c r="AT42" i="99"/>
  <c r="AE139" i="99"/>
  <c r="AG140" i="99"/>
  <c r="AP66" i="99"/>
  <c r="AF145" i="99" s="1"/>
  <c r="AP67" i="99"/>
  <c r="AF146" i="99" s="1"/>
  <c r="AF225" i="99" s="1"/>
  <c r="AT104" i="99"/>
  <c r="AJ104" i="99"/>
  <c r="AN104" i="99" s="1"/>
  <c r="AK107" i="99"/>
  <c r="AT110" i="99"/>
  <c r="AJ110" i="99"/>
  <c r="AN110" i="99" s="1"/>
  <c r="AN115" i="99"/>
  <c r="AM121" i="99"/>
  <c r="AK124" i="99"/>
  <c r="AK132" i="99"/>
  <c r="AQ133" i="99"/>
  <c r="AN139" i="99"/>
  <c r="AO148" i="99"/>
  <c r="AE227" i="99" s="1"/>
  <c r="AN149" i="99"/>
  <c r="AE229" i="99"/>
  <c r="AT177" i="99"/>
  <c r="AT179" i="99"/>
  <c r="AT181" i="99"/>
  <c r="AK189" i="99"/>
  <c r="AR190" i="99"/>
  <c r="AK198" i="99"/>
  <c r="AT201" i="99"/>
  <c r="AM203" i="99"/>
  <c r="AN203" i="99" s="1"/>
  <c r="AK206" i="99"/>
  <c r="Y210" i="99"/>
  <c r="AS210" i="99" s="1"/>
  <c r="AK216" i="99"/>
  <c r="AT223" i="99"/>
  <c r="AO225" i="99"/>
  <c r="AN232" i="99"/>
  <c r="AT253" i="99"/>
  <c r="AT255" i="99"/>
  <c r="AT262" i="99"/>
  <c r="AT266" i="99"/>
  <c r="AK269" i="99"/>
  <c r="AJ274" i="99"/>
  <c r="AK277" i="99"/>
  <c r="AJ279" i="99"/>
  <c r="AL286" i="99"/>
  <c r="AL288" i="99"/>
  <c r="AL306" i="99"/>
  <c r="AT334" i="99"/>
  <c r="AT351" i="99"/>
  <c r="AT352" i="99"/>
  <c r="AJ359" i="99"/>
  <c r="AK375" i="99"/>
  <c r="AQ387" i="99"/>
  <c r="AF473" i="99"/>
  <c r="AL395" i="99"/>
  <c r="AG474" i="99" s="1"/>
  <c r="AG553" i="99" s="1"/>
  <c r="AE475" i="99"/>
  <c r="Z417" i="99"/>
  <c r="Y422" i="99"/>
  <c r="AS422" i="99" s="1"/>
  <c r="AK435" i="99"/>
  <c r="AK437" i="99"/>
  <c r="AM439" i="99"/>
  <c r="AJ443" i="99"/>
  <c r="AL448" i="99"/>
  <c r="AJ451" i="99"/>
  <c r="AJ464" i="99"/>
  <c r="AR466" i="99"/>
  <c r="AM466" i="99"/>
  <c r="AK468" i="99"/>
  <c r="AL475" i="99"/>
  <c r="AG561" i="99"/>
  <c r="AT1245" i="99"/>
  <c r="C18" i="58"/>
  <c r="C31" i="58" s="1"/>
  <c r="Y6" i="99"/>
  <c r="AI72" i="99"/>
  <c r="AH255" i="99"/>
  <c r="AH337" i="99" s="1"/>
  <c r="AH419" i="99" s="1"/>
  <c r="AH501" i="99" s="1"/>
  <c r="AH583" i="99" s="1"/>
  <c r="AH665" i="99" s="1"/>
  <c r="AH747" i="99" s="1"/>
  <c r="AH829" i="99" s="1"/>
  <c r="AH911" i="99" s="1"/>
  <c r="AH993" i="99" s="1"/>
  <c r="AH1075" i="99" s="1"/>
  <c r="AH1157" i="99" s="1"/>
  <c r="AH1239" i="99" s="1"/>
  <c r="AH1321" i="99" s="1"/>
  <c r="AH1403" i="99" s="1"/>
  <c r="AH1485" i="99" s="1"/>
  <c r="AH1567" i="99" s="1"/>
  <c r="AH1649" i="99" s="1"/>
  <c r="AH1731" i="99" s="1"/>
  <c r="AH1813" i="99" s="1"/>
  <c r="AH1895" i="99" s="1"/>
  <c r="AH1977" i="99" s="1"/>
  <c r="AH2059" i="99" s="1"/>
  <c r="AH2141" i="99" s="1"/>
  <c r="AH2223" i="99" s="1"/>
  <c r="AH2305" i="99" s="1"/>
  <c r="AH2387" i="99" s="1"/>
  <c r="AH2469" i="99" s="1"/>
  <c r="AH2551" i="99" s="1"/>
  <c r="AH2633" i="99" s="1"/>
  <c r="AH2715" i="99" s="1"/>
  <c r="AH2797" i="99" s="1"/>
  <c r="AH2879" i="99" s="1"/>
  <c r="AH2961" i="99" s="1"/>
  <c r="AH3043" i="99" s="1"/>
  <c r="AH3125" i="99" s="1"/>
  <c r="AH3207" i="99" s="1"/>
  <c r="AH3289" i="99" s="1"/>
  <c r="AH3371" i="99" s="1"/>
  <c r="AH3453" i="99" s="1"/>
  <c r="AH3535" i="99" s="1"/>
  <c r="AH3617" i="99" s="1"/>
  <c r="AH3699" i="99" s="1"/>
  <c r="AH174" i="99"/>
  <c r="AH256" i="99" s="1"/>
  <c r="AH175" i="99"/>
  <c r="AH257" i="99" s="1"/>
  <c r="AH339" i="99" s="1"/>
  <c r="AH421" i="99" s="1"/>
  <c r="AH503" i="99" s="1"/>
  <c r="AH585" i="99" s="1"/>
  <c r="AH667" i="99" s="1"/>
  <c r="AH749" i="99" s="1"/>
  <c r="AH831" i="99" s="1"/>
  <c r="AH913" i="99" s="1"/>
  <c r="AH995" i="99" s="1"/>
  <c r="AH1077" i="99" s="1"/>
  <c r="AH1159" i="99" s="1"/>
  <c r="AH1241" i="99" s="1"/>
  <c r="AH1323" i="99" s="1"/>
  <c r="AH1405" i="99" s="1"/>
  <c r="AH1487" i="99" s="1"/>
  <c r="AH1569" i="99" s="1"/>
  <c r="AH1651" i="99" s="1"/>
  <c r="AH1733" i="99" s="1"/>
  <c r="AH1815" i="99" s="1"/>
  <c r="AH1897" i="99" s="1"/>
  <c r="AH1979" i="99" s="1"/>
  <c r="AH2061" i="99" s="1"/>
  <c r="AH2143" i="99" s="1"/>
  <c r="AH2225" i="99" s="1"/>
  <c r="AH2307" i="99" s="1"/>
  <c r="AH2389" i="99" s="1"/>
  <c r="AH2471" i="99" s="1"/>
  <c r="AH2553" i="99" s="1"/>
  <c r="AH2635" i="99" s="1"/>
  <c r="AH2717" i="99" s="1"/>
  <c r="AH2799" i="99" s="1"/>
  <c r="AH2881" i="99" s="1"/>
  <c r="AH2963" i="99" s="1"/>
  <c r="AH3045" i="99" s="1"/>
  <c r="AH3127" i="99" s="1"/>
  <c r="AH3209" i="99" s="1"/>
  <c r="AH3291" i="99" s="1"/>
  <c r="AH3373" i="99" s="1"/>
  <c r="AH3455" i="99" s="1"/>
  <c r="AH3537" i="99" s="1"/>
  <c r="AH3619" i="99" s="1"/>
  <c r="AH3701" i="99" s="1"/>
  <c r="Y12" i="99"/>
  <c r="AS12" i="99" s="1"/>
  <c r="AG177" i="99"/>
  <c r="AG259" i="99" s="1"/>
  <c r="AG341" i="99" s="1"/>
  <c r="AG423" i="99" s="1"/>
  <c r="AG505" i="99" s="1"/>
  <c r="AG587" i="99" s="1"/>
  <c r="AG669" i="99" s="1"/>
  <c r="AG751" i="99" s="1"/>
  <c r="AG833" i="99" s="1"/>
  <c r="AG915" i="99" s="1"/>
  <c r="AG997" i="99" s="1"/>
  <c r="AG1079" i="99" s="1"/>
  <c r="AG1161" i="99" s="1"/>
  <c r="AG1243" i="99" s="1"/>
  <c r="AG1325" i="99" s="1"/>
  <c r="AG1407" i="99" s="1"/>
  <c r="AG1489" i="99" s="1"/>
  <c r="AG1571" i="99" s="1"/>
  <c r="AG1653" i="99" s="1"/>
  <c r="AG1735" i="99" s="1"/>
  <c r="AG1817" i="99" s="1"/>
  <c r="AG1899" i="99" s="1"/>
  <c r="AG1981" i="99" s="1"/>
  <c r="AG2063" i="99" s="1"/>
  <c r="AG2145" i="99" s="1"/>
  <c r="AG2227" i="99" s="1"/>
  <c r="AG2309" i="99" s="1"/>
  <c r="AG2391" i="99" s="1"/>
  <c r="AG2473" i="99" s="1"/>
  <c r="AG2555" i="99" s="1"/>
  <c r="AG2637" i="99" s="1"/>
  <c r="AG2719" i="99" s="1"/>
  <c r="AG2801" i="99" s="1"/>
  <c r="AG2883" i="99" s="1"/>
  <c r="AG2965" i="99" s="1"/>
  <c r="AG3047" i="99" s="1"/>
  <c r="AG3129" i="99" s="1"/>
  <c r="AG3211" i="99" s="1"/>
  <c r="AG3293" i="99" s="1"/>
  <c r="AG3375" i="99" s="1"/>
  <c r="AG3457" i="99" s="1"/>
  <c r="AG3539" i="99" s="1"/>
  <c r="AG3621" i="99" s="1"/>
  <c r="AG3703" i="99" s="1"/>
  <c r="AH342" i="99"/>
  <c r="AH424" i="99" s="1"/>
  <c r="AH506" i="99" s="1"/>
  <c r="AH588" i="99" s="1"/>
  <c r="AH670" i="99" s="1"/>
  <c r="AH752" i="99" s="1"/>
  <c r="AH834" i="99" s="1"/>
  <c r="AH916" i="99" s="1"/>
  <c r="AH998" i="99" s="1"/>
  <c r="AH1080" i="99" s="1"/>
  <c r="AH1162" i="99" s="1"/>
  <c r="AH1244" i="99" s="1"/>
  <c r="AH1326" i="99" s="1"/>
  <c r="AH1408" i="99" s="1"/>
  <c r="AH1490" i="99" s="1"/>
  <c r="AH1572" i="99" s="1"/>
  <c r="AH1654" i="99" s="1"/>
  <c r="AH1736" i="99" s="1"/>
  <c r="AH1818" i="99" s="1"/>
  <c r="AH1900" i="99" s="1"/>
  <c r="AH1982" i="99" s="1"/>
  <c r="AH2064" i="99" s="1"/>
  <c r="AH2146" i="99" s="1"/>
  <c r="AH2228" i="99" s="1"/>
  <c r="AH2310" i="99" s="1"/>
  <c r="AH2392" i="99" s="1"/>
  <c r="AH2474" i="99" s="1"/>
  <c r="AH2556" i="99" s="1"/>
  <c r="AH2638" i="99" s="1"/>
  <c r="AH2720" i="99" s="1"/>
  <c r="AH2802" i="99" s="1"/>
  <c r="AH2884" i="99" s="1"/>
  <c r="AH2966" i="99" s="1"/>
  <c r="AH3048" i="99" s="1"/>
  <c r="AH3130" i="99" s="1"/>
  <c r="AH3212" i="99" s="1"/>
  <c r="AH3294" i="99" s="1"/>
  <c r="AH3376" i="99" s="1"/>
  <c r="AH3458" i="99" s="1"/>
  <c r="AH3540" i="99" s="1"/>
  <c r="AH3622" i="99" s="1"/>
  <c r="AH3704" i="99" s="1"/>
  <c r="Y15" i="99"/>
  <c r="AS15" i="99" s="1"/>
  <c r="AF343" i="99"/>
  <c r="AF425" i="99" s="1"/>
  <c r="AF507" i="99" s="1"/>
  <c r="AF589" i="99" s="1"/>
  <c r="AH344" i="99"/>
  <c r="AG184" i="99"/>
  <c r="AG266" i="99" s="1"/>
  <c r="AG348" i="99" s="1"/>
  <c r="AG430" i="99" s="1"/>
  <c r="AO22" i="99"/>
  <c r="AE104" i="99" s="1"/>
  <c r="Y23" i="99"/>
  <c r="AS23" i="99" s="1"/>
  <c r="AR23" i="99"/>
  <c r="AT23" i="99" s="1"/>
  <c r="AQ25" i="99"/>
  <c r="AG107" i="99" s="1"/>
  <c r="AG189" i="99" s="1"/>
  <c r="AG271" i="99" s="1"/>
  <c r="AG353" i="99" s="1"/>
  <c r="AG435" i="99" s="1"/>
  <c r="AG517" i="99" s="1"/>
  <c r="AG599" i="99" s="1"/>
  <c r="AG681" i="99" s="1"/>
  <c r="AG763" i="99" s="1"/>
  <c r="AG845" i="99" s="1"/>
  <c r="AG927" i="99" s="1"/>
  <c r="AG1009" i="99" s="1"/>
  <c r="AG1091" i="99" s="1"/>
  <c r="AG1173" i="99" s="1"/>
  <c r="AG1255" i="99" s="1"/>
  <c r="AG1337" i="99" s="1"/>
  <c r="AG1419" i="99" s="1"/>
  <c r="AG1501" i="99" s="1"/>
  <c r="AG1583" i="99" s="1"/>
  <c r="AG1665" i="99" s="1"/>
  <c r="AG1747" i="99" s="1"/>
  <c r="AG1829" i="99" s="1"/>
  <c r="AG1911" i="99" s="1"/>
  <c r="AG1993" i="99" s="1"/>
  <c r="AG2075" i="99" s="1"/>
  <c r="AG2157" i="99" s="1"/>
  <c r="AG2239" i="99" s="1"/>
  <c r="AG2321" i="99" s="1"/>
  <c r="AG2403" i="99" s="1"/>
  <c r="AG2485" i="99" s="1"/>
  <c r="AG2567" i="99" s="1"/>
  <c r="AG2649" i="99" s="1"/>
  <c r="AG2731" i="99" s="1"/>
  <c r="AG2813" i="99" s="1"/>
  <c r="AG2895" i="99" s="1"/>
  <c r="AG2977" i="99" s="1"/>
  <c r="AG3059" i="99" s="1"/>
  <c r="AG3141" i="99" s="1"/>
  <c r="AG3223" i="99" s="1"/>
  <c r="AG3305" i="99" s="1"/>
  <c r="AG3387" i="99" s="1"/>
  <c r="AG3469" i="99" s="1"/>
  <c r="AG3551" i="99" s="1"/>
  <c r="AG3633" i="99" s="1"/>
  <c r="AG3715" i="99" s="1"/>
  <c r="AJ27" i="99"/>
  <c r="AE109" i="99" s="1"/>
  <c r="AQ28" i="99"/>
  <c r="AG110" i="99" s="1"/>
  <c r="AG192" i="99" s="1"/>
  <c r="AG274" i="99" s="1"/>
  <c r="AG356" i="99" s="1"/>
  <c r="AG438" i="99" s="1"/>
  <c r="AG520" i="99" s="1"/>
  <c r="AG602" i="99" s="1"/>
  <c r="AG684" i="99" s="1"/>
  <c r="AG766" i="99" s="1"/>
  <c r="AG848" i="99" s="1"/>
  <c r="AG930" i="99" s="1"/>
  <c r="AG1012" i="99" s="1"/>
  <c r="AG1094" i="99" s="1"/>
  <c r="AG1176" i="99" s="1"/>
  <c r="AG1258" i="99" s="1"/>
  <c r="AG1340" i="99" s="1"/>
  <c r="AG1422" i="99" s="1"/>
  <c r="AG1504" i="99" s="1"/>
  <c r="AG1586" i="99" s="1"/>
  <c r="AG1668" i="99" s="1"/>
  <c r="AG1750" i="99" s="1"/>
  <c r="AG1832" i="99" s="1"/>
  <c r="AG1914" i="99" s="1"/>
  <c r="AG1996" i="99" s="1"/>
  <c r="AG2078" i="99" s="1"/>
  <c r="AG2160" i="99" s="1"/>
  <c r="AG2242" i="99" s="1"/>
  <c r="AG2324" i="99" s="1"/>
  <c r="AG2406" i="99" s="1"/>
  <c r="AG2488" i="99" s="1"/>
  <c r="AG2570" i="99" s="1"/>
  <c r="AG2652" i="99" s="1"/>
  <c r="AG2734" i="99" s="1"/>
  <c r="AG2816" i="99" s="1"/>
  <c r="AG2898" i="99" s="1"/>
  <c r="AG2980" i="99" s="1"/>
  <c r="AG3062" i="99" s="1"/>
  <c r="AG3144" i="99" s="1"/>
  <c r="AG3226" i="99" s="1"/>
  <c r="AG3308" i="99" s="1"/>
  <c r="AG3390" i="99" s="1"/>
  <c r="AG3472" i="99" s="1"/>
  <c r="AG3554" i="99" s="1"/>
  <c r="AG3636" i="99" s="1"/>
  <c r="AG3718" i="99" s="1"/>
  <c r="AL32" i="99"/>
  <c r="AG114" i="99" s="1"/>
  <c r="Y34" i="99"/>
  <c r="AS34" i="99" s="1"/>
  <c r="AP35" i="99"/>
  <c r="AJ37" i="99"/>
  <c r="AE119" i="99" s="1"/>
  <c r="Y39" i="99"/>
  <c r="AS39" i="99" s="1"/>
  <c r="AJ39" i="99"/>
  <c r="AE121" i="99" s="1"/>
  <c r="AE203" i="99" s="1"/>
  <c r="AJ41" i="99"/>
  <c r="AE123" i="99" s="1"/>
  <c r="AJ43" i="99"/>
  <c r="Y44" i="99"/>
  <c r="AS44" i="99" s="1"/>
  <c r="Y46" i="99"/>
  <c r="AS46" i="99" s="1"/>
  <c r="AR47" i="99"/>
  <c r="AP49" i="99"/>
  <c r="AT49" i="99" s="1"/>
  <c r="AJ51" i="99"/>
  <c r="AE133" i="99" s="1"/>
  <c r="AQ55" i="99"/>
  <c r="AG136" i="99" s="1"/>
  <c r="AG217" i="99" s="1"/>
  <c r="AG298" i="99" s="1"/>
  <c r="AR56" i="99"/>
  <c r="AH137" i="99" s="1"/>
  <c r="Y58" i="99"/>
  <c r="AS58" i="99" s="1"/>
  <c r="AG139" i="99"/>
  <c r="AG220" i="99" s="1"/>
  <c r="AG301" i="99" s="1"/>
  <c r="AK58" i="99"/>
  <c r="AF139" i="99" s="1"/>
  <c r="AF220" i="99" s="1"/>
  <c r="AF301" i="99" s="1"/>
  <c r="AF382" i="99" s="1"/>
  <c r="AM59" i="99"/>
  <c r="AH140" i="99" s="1"/>
  <c r="AJ61" i="99"/>
  <c r="AN61" i="99" s="1"/>
  <c r="AO63" i="99"/>
  <c r="Y64" i="99"/>
  <c r="AS64" i="99" s="1"/>
  <c r="Y65" i="99"/>
  <c r="AS65" i="99" s="1"/>
  <c r="AK65" i="99"/>
  <c r="AF144" i="99" s="1"/>
  <c r="AF224" i="99" s="1"/>
  <c r="AF305" i="99" s="1"/>
  <c r="AJ66" i="99"/>
  <c r="AE145" i="99" s="1"/>
  <c r="Q76" i="99"/>
  <c r="T154" i="99"/>
  <c r="Y97" i="99"/>
  <c r="AS97" i="99" s="1"/>
  <c r="Y103" i="99"/>
  <c r="AS103" i="99" s="1"/>
  <c r="AN105" i="99"/>
  <c r="AJ113" i="99"/>
  <c r="AO117" i="99"/>
  <c r="Y119" i="99"/>
  <c r="AS119" i="99" s="1"/>
  <c r="AM119" i="99"/>
  <c r="AH201" i="99" s="1"/>
  <c r="AH283" i="99" s="1"/>
  <c r="AK120" i="99"/>
  <c r="AF202" i="99" s="1"/>
  <c r="AF284" i="99" s="1"/>
  <c r="AF366" i="99" s="1"/>
  <c r="AF448" i="99" s="1"/>
  <c r="AF530" i="99" s="1"/>
  <c r="AO121" i="99"/>
  <c r="AT121" i="99" s="1"/>
  <c r="AK122" i="99"/>
  <c r="AM123" i="99"/>
  <c r="AN123" i="99" s="1"/>
  <c r="Y124" i="99"/>
  <c r="AS124" i="99" s="1"/>
  <c r="AK126" i="99"/>
  <c r="Y130" i="99"/>
  <c r="AS130" i="99" s="1"/>
  <c r="AM130" i="99"/>
  <c r="AO131" i="99"/>
  <c r="AL132" i="99"/>
  <c r="AG214" i="99" s="1"/>
  <c r="AG296" i="99" s="1"/>
  <c r="AG378" i="99" s="1"/>
  <c r="AG460" i="99" s="1"/>
  <c r="AG542" i="99" s="1"/>
  <c r="AG624" i="99" s="1"/>
  <c r="AG706" i="99" s="1"/>
  <c r="AG788" i="99" s="1"/>
  <c r="AG870" i="99" s="1"/>
  <c r="AG952" i="99" s="1"/>
  <c r="AG1034" i="99" s="1"/>
  <c r="AG1116" i="99" s="1"/>
  <c r="AG1198" i="99" s="1"/>
  <c r="AG1280" i="99" s="1"/>
  <c r="AG1362" i="99" s="1"/>
  <c r="AG1444" i="99" s="1"/>
  <c r="AG1526" i="99" s="1"/>
  <c r="AG1608" i="99" s="1"/>
  <c r="AG1690" i="99" s="1"/>
  <c r="AG1772" i="99" s="1"/>
  <c r="AK134" i="99"/>
  <c r="AL135" i="99"/>
  <c r="AO136" i="99"/>
  <c r="Y138" i="99"/>
  <c r="AS138" i="99" s="1"/>
  <c r="AM141" i="99"/>
  <c r="AH222" i="99" s="1"/>
  <c r="AK142" i="99"/>
  <c r="AF223" i="99" s="1"/>
  <c r="AF304" i="99" s="1"/>
  <c r="AF385" i="99" s="1"/>
  <c r="AF466" i="99" s="1"/>
  <c r="AL146" i="99"/>
  <c r="AN146" i="99" s="1"/>
  <c r="AH226" i="99"/>
  <c r="Y148" i="99"/>
  <c r="AS148" i="99" s="1"/>
  <c r="AF228" i="99"/>
  <c r="AF307" i="99" s="1"/>
  <c r="AL150" i="99"/>
  <c r="T236" i="99"/>
  <c r="AT171" i="99"/>
  <c r="Y175" i="99"/>
  <c r="AS175" i="99" s="1"/>
  <c r="Y180" i="99"/>
  <c r="AS180" i="99" s="1"/>
  <c r="AN186" i="99"/>
  <c r="AT190" i="99"/>
  <c r="AJ190" i="99"/>
  <c r="AN190" i="99" s="1"/>
  <c r="Y191" i="99"/>
  <c r="AS191" i="99" s="1"/>
  <c r="AJ192" i="99"/>
  <c r="AN192" i="99" s="1"/>
  <c r="AJ194" i="99"/>
  <c r="Y197" i="99"/>
  <c r="AS197" i="99" s="1"/>
  <c r="AM197" i="99"/>
  <c r="Y198" i="99"/>
  <c r="AS198" i="99" s="1"/>
  <c r="AK200" i="99"/>
  <c r="Y205" i="99"/>
  <c r="AS205" i="99" s="1"/>
  <c r="AM205" i="99"/>
  <c r="Y206" i="99"/>
  <c r="AS206" i="99" s="1"/>
  <c r="AK208" i="99"/>
  <c r="AK209" i="99"/>
  <c r="AK211" i="99"/>
  <c r="AO213" i="99"/>
  <c r="AT213" i="99" s="1"/>
  <c r="Y215" i="99"/>
  <c r="AS215" i="99" s="1"/>
  <c r="AM215" i="99"/>
  <c r="Y216" i="99"/>
  <c r="AS216" i="99" s="1"/>
  <c r="AJ219" i="99"/>
  <c r="AK222" i="99"/>
  <c r="Y225" i="99"/>
  <c r="AS225" i="99" s="1"/>
  <c r="AK225" i="99"/>
  <c r="AP227" i="99"/>
  <c r="AJ229" i="99"/>
  <c r="AR230" i="99"/>
  <c r="AH309" i="99" s="1"/>
  <c r="AP231" i="99"/>
  <c r="AF310" i="99" s="1"/>
  <c r="AF389" i="99" s="1"/>
  <c r="T318" i="99"/>
  <c r="AZ256" i="99"/>
  <c r="AZ257" i="99"/>
  <c r="Y265" i="99"/>
  <c r="AS265" i="99" s="1"/>
  <c r="AN270" i="99"/>
  <c r="Y271" i="99"/>
  <c r="AS271" i="99" s="1"/>
  <c r="Y274" i="99"/>
  <c r="AS274" i="99" s="1"/>
  <c r="AK274" i="99"/>
  <c r="AK276" i="99"/>
  <c r="Y278" i="99"/>
  <c r="AS278" i="99" s="1"/>
  <c r="Y279" i="99"/>
  <c r="AS279" i="99" s="1"/>
  <c r="AL282" i="99"/>
  <c r="AN282" i="99" s="1"/>
  <c r="AL284" i="99"/>
  <c r="AJ289" i="99"/>
  <c r="AL292" i="99"/>
  <c r="AJ294" i="99"/>
  <c r="AJ295" i="99"/>
  <c r="AJ296" i="99"/>
  <c r="AJ297" i="99"/>
  <c r="AM299" i="99"/>
  <c r="Y302" i="99"/>
  <c r="AS302" i="99" s="1"/>
  <c r="AM302" i="99"/>
  <c r="AL304" i="99"/>
  <c r="Y309" i="99"/>
  <c r="AS309" i="99" s="1"/>
  <c r="Y310" i="99"/>
  <c r="AS310" i="99" s="1"/>
  <c r="AR311" i="99"/>
  <c r="Y313" i="99"/>
  <c r="AS313" i="99" s="1"/>
  <c r="AL313" i="99"/>
  <c r="AG392" i="99" s="1"/>
  <c r="AG471" i="99" s="1"/>
  <c r="AP314" i="99"/>
  <c r="AF393" i="99" s="1"/>
  <c r="O400" i="99"/>
  <c r="AT337" i="99"/>
  <c r="Y342" i="99"/>
  <c r="AS342" i="99" s="1"/>
  <c r="AZ343" i="99"/>
  <c r="Y346" i="99"/>
  <c r="AS346" i="99" s="1"/>
  <c r="AN355" i="99"/>
  <c r="AR357" i="99"/>
  <c r="Y359" i="99"/>
  <c r="AS359" i="99" s="1"/>
  <c r="AM361" i="99"/>
  <c r="AO363" i="99"/>
  <c r="Y366" i="99"/>
  <c r="AS366" i="99" s="1"/>
  <c r="AO367" i="99"/>
  <c r="AM369" i="99"/>
  <c r="AO371" i="99"/>
  <c r="AK374" i="99"/>
  <c r="Y376" i="99"/>
  <c r="AS376" i="99" s="1"/>
  <c r="AM376" i="99"/>
  <c r="Y378" i="99"/>
  <c r="AS378" i="99" s="1"/>
  <c r="AM378" i="99"/>
  <c r="Y379" i="99"/>
  <c r="AS379" i="99" s="1"/>
  <c r="AL381" i="99"/>
  <c r="AO382" i="99"/>
  <c r="AL384" i="99"/>
  <c r="AK386" i="99"/>
  <c r="Y392" i="99"/>
  <c r="AS392" i="99" s="1"/>
  <c r="AL394" i="99"/>
  <c r="AL396" i="99"/>
  <c r="AG475" i="99" s="1"/>
  <c r="AG554" i="99" s="1"/>
  <c r="AG634" i="99" s="1"/>
  <c r="AG715" i="99" s="1"/>
  <c r="AG796" i="99" s="1"/>
  <c r="AG877" i="99" s="1"/>
  <c r="AG958" i="99" s="1"/>
  <c r="Y417" i="99"/>
  <c r="AS417" i="99" s="1"/>
  <c r="AT419" i="99"/>
  <c r="Y420" i="99"/>
  <c r="AS420" i="99" s="1"/>
  <c r="AZ421" i="99"/>
  <c r="AT432" i="99"/>
  <c r="AN433" i="99"/>
  <c r="AJ436" i="99"/>
  <c r="AN436" i="99" s="1"/>
  <c r="Y439" i="99"/>
  <c r="AS439" i="99" s="1"/>
  <c r="Y443" i="99"/>
  <c r="AS443" i="99" s="1"/>
  <c r="AL446" i="99"/>
  <c r="AJ449" i="99"/>
  <c r="Y451" i="99"/>
  <c r="AS451" i="99" s="1"/>
  <c r="AL454" i="99"/>
  <c r="Y457" i="99"/>
  <c r="AS457" i="99" s="1"/>
  <c r="AL457" i="99"/>
  <c r="AJ469" i="99"/>
  <c r="Y471" i="99"/>
  <c r="AS471" i="99" s="1"/>
  <c r="AL471" i="99"/>
  <c r="AQ471" i="99"/>
  <c r="AK471" i="99"/>
  <c r="AI480" i="99"/>
  <c r="AE562" i="99"/>
  <c r="AJ480" i="99"/>
  <c r="AT1087" i="99"/>
  <c r="AT1158" i="99"/>
  <c r="Y466" i="99"/>
  <c r="AS466" i="99" s="1"/>
  <c r="AL468" i="99"/>
  <c r="AP473" i="99"/>
  <c r="AI479" i="99"/>
  <c r="AJ479" i="99"/>
  <c r="AN479" i="99" s="1"/>
  <c r="AQ480" i="99"/>
  <c r="AG562" i="99" s="1"/>
  <c r="AG644" i="99" s="1"/>
  <c r="Q485" i="99"/>
  <c r="AT502" i="99"/>
  <c r="AZ505" i="99"/>
  <c r="Y512" i="99"/>
  <c r="AS512" i="99" s="1"/>
  <c r="AJ514" i="99"/>
  <c r="AP516" i="99"/>
  <c r="AO527" i="99"/>
  <c r="AJ528" i="99"/>
  <c r="AO531" i="99"/>
  <c r="AJ532" i="99"/>
  <c r="AO535" i="99"/>
  <c r="AJ536" i="99"/>
  <c r="AJ537" i="99"/>
  <c r="AJ539" i="99"/>
  <c r="Y541" i="99"/>
  <c r="AS541" i="99" s="1"/>
  <c r="AL541" i="99"/>
  <c r="AP543" i="99"/>
  <c r="AJ544" i="99"/>
  <c r="AN544" i="99" s="1"/>
  <c r="AK545" i="99"/>
  <c r="AK547" i="99"/>
  <c r="AK548" i="99"/>
  <c r="AL551" i="99"/>
  <c r="AP552" i="99"/>
  <c r="AL553" i="99"/>
  <c r="AL554" i="99"/>
  <c r="AO555" i="99"/>
  <c r="AM556" i="99"/>
  <c r="AQ562" i="99"/>
  <c r="Q566" i="99"/>
  <c r="AZ584" i="99"/>
  <c r="Y590" i="99"/>
  <c r="AS590" i="99" s="1"/>
  <c r="AT592" i="99"/>
  <c r="Y598" i="99"/>
  <c r="AS598" i="99" s="1"/>
  <c r="AR599" i="99"/>
  <c r="AO601" i="99"/>
  <c r="Y603" i="99"/>
  <c r="AS603" i="99" s="1"/>
  <c r="AM603" i="99"/>
  <c r="AP604" i="99"/>
  <c r="Y607" i="99"/>
  <c r="AS607" i="99" s="1"/>
  <c r="AL607" i="99"/>
  <c r="AL609" i="99"/>
  <c r="AJ610" i="99"/>
  <c r="Y612" i="99"/>
  <c r="AS612" i="99" s="1"/>
  <c r="AL612" i="99"/>
  <c r="Y615" i="99"/>
  <c r="AS615" i="99" s="1"/>
  <c r="AL615" i="99"/>
  <c r="AL617" i="99"/>
  <c r="AJ618" i="99"/>
  <c r="Y620" i="99"/>
  <c r="AS620" i="99" s="1"/>
  <c r="AL620" i="99"/>
  <c r="AJ621" i="99"/>
  <c r="AL623" i="99"/>
  <c r="Y624" i="99"/>
  <c r="AS624" i="99" s="1"/>
  <c r="AL624" i="99"/>
  <c r="AL625" i="99"/>
  <c r="AN627" i="99"/>
  <c r="AK627" i="99"/>
  <c r="AL628" i="99"/>
  <c r="AK630" i="99"/>
  <c r="AN630" i="99" s="1"/>
  <c r="Y632" i="99"/>
  <c r="AS632" i="99" s="1"/>
  <c r="AL632" i="99"/>
  <c r="AJ633" i="99"/>
  <c r="Y634" i="99"/>
  <c r="AS634" i="99" s="1"/>
  <c r="AJ634" i="99"/>
  <c r="AJ635" i="99"/>
  <c r="Y636" i="99"/>
  <c r="AS636" i="99" s="1"/>
  <c r="AJ636" i="99"/>
  <c r="AN636" i="99" s="1"/>
  <c r="AK637" i="99"/>
  <c r="AK643" i="99"/>
  <c r="AM644" i="99"/>
  <c r="Y645" i="99"/>
  <c r="AS645" i="99" s="1"/>
  <c r="Y665" i="99"/>
  <c r="AS665" i="99" s="1"/>
  <c r="AT666" i="99"/>
  <c r="AZ670" i="99"/>
  <c r="Y676" i="99"/>
  <c r="AS676" i="99" s="1"/>
  <c r="AM679" i="99"/>
  <c r="AP680" i="99"/>
  <c r="Y683" i="99"/>
  <c r="AS683" i="99" s="1"/>
  <c r="AO683" i="99"/>
  <c r="AO684" i="99"/>
  <c r="AM686" i="99"/>
  <c r="AP687" i="99"/>
  <c r="AJ689" i="99"/>
  <c r="AN689" i="99" s="1"/>
  <c r="Y691" i="99"/>
  <c r="AS691" i="99" s="1"/>
  <c r="AL691" i="99"/>
  <c r="AJ692" i="99"/>
  <c r="AP693" i="99"/>
  <c r="AJ694" i="99"/>
  <c r="AN694" i="99" s="1"/>
  <c r="AR696" i="99"/>
  <c r="AJ697" i="99"/>
  <c r="Y699" i="99"/>
  <c r="AS699" i="99" s="1"/>
  <c r="AL699" i="99"/>
  <c r="AJ700" i="99"/>
  <c r="AJ703" i="99"/>
  <c r="AN703" i="99" s="1"/>
  <c r="AP705" i="99"/>
  <c r="AJ706" i="99"/>
  <c r="Y708" i="99"/>
  <c r="AS708" i="99" s="1"/>
  <c r="AL708" i="99"/>
  <c r="AM711" i="99"/>
  <c r="Y713" i="99"/>
  <c r="AS713" i="99" s="1"/>
  <c r="AL713" i="99"/>
  <c r="AJ714" i="99"/>
  <c r="AP715" i="99"/>
  <c r="AJ716" i="99"/>
  <c r="AL717" i="99"/>
  <c r="Y718" i="99"/>
  <c r="AS718" i="99" s="1"/>
  <c r="AJ718" i="99"/>
  <c r="AN718" i="99" s="1"/>
  <c r="AI719" i="99"/>
  <c r="AK721" i="99"/>
  <c r="AF800" i="99" s="1"/>
  <c r="AM725" i="99"/>
  <c r="AK727" i="99"/>
  <c r="Q732" i="99"/>
  <c r="Y752" i="99"/>
  <c r="AS752" i="99" s="1"/>
  <c r="AZ753" i="99"/>
  <c r="AT754" i="99"/>
  <c r="AT756" i="99"/>
  <c r="AO764" i="99"/>
  <c r="Y767" i="99"/>
  <c r="AS767" i="99" s="1"/>
  <c r="AM767" i="99"/>
  <c r="AP768" i="99"/>
  <c r="Y771" i="99"/>
  <c r="AS771" i="99" s="1"/>
  <c r="AL771" i="99"/>
  <c r="AJ772" i="99"/>
  <c r="AL774" i="99"/>
  <c r="AL776" i="99"/>
  <c r="AL778" i="99"/>
  <c r="AL780" i="99"/>
  <c r="AL782" i="99"/>
  <c r="AO783" i="99"/>
  <c r="AL787" i="99"/>
  <c r="AJ789" i="99"/>
  <c r="AP790" i="99"/>
  <c r="AK793" i="99"/>
  <c r="AM794" i="99"/>
  <c r="AL796" i="99"/>
  <c r="AL798" i="99"/>
  <c r="AL799" i="99"/>
  <c r="Y800" i="99"/>
  <c r="AS800" i="99" s="1"/>
  <c r="AK801" i="99"/>
  <c r="AO802" i="99"/>
  <c r="AQ803" i="99"/>
  <c r="Q812" i="99"/>
  <c r="Q813" i="99"/>
  <c r="Y829" i="99"/>
  <c r="AS829" i="99" s="1"/>
  <c r="AZ831" i="99"/>
  <c r="Y841" i="99"/>
  <c r="AS841" i="99" s="1"/>
  <c r="AO842" i="99"/>
  <c r="AP844" i="99"/>
  <c r="AP845" i="99"/>
  <c r="AO847" i="99"/>
  <c r="AO849" i="99"/>
  <c r="AL853" i="99"/>
  <c r="AJ854" i="99"/>
  <c r="AL857" i="99"/>
  <c r="AJ858" i="99"/>
  <c r="AL861" i="99"/>
  <c r="AJ862" i="99"/>
  <c r="AJ865" i="99"/>
  <c r="AJ867" i="99"/>
  <c r="AP868" i="99"/>
  <c r="AJ869" i="99"/>
  <c r="Y871" i="99"/>
  <c r="AS871" i="99" s="1"/>
  <c r="AL871" i="99"/>
  <c r="AJ872" i="99"/>
  <c r="Y873" i="99"/>
  <c r="AS873" i="99" s="1"/>
  <c r="AO873" i="99"/>
  <c r="AP874" i="99"/>
  <c r="AK876" i="99"/>
  <c r="Y877" i="99"/>
  <c r="AS877" i="99" s="1"/>
  <c r="AL877" i="99"/>
  <c r="Y879" i="99"/>
  <c r="AS879" i="99" s="1"/>
  <c r="AL879" i="99"/>
  <c r="AP882" i="99"/>
  <c r="AK889" i="99"/>
  <c r="AK890" i="99"/>
  <c r="AK891" i="99"/>
  <c r="T974" i="99"/>
  <c r="Y914" i="99"/>
  <c r="AS914" i="99" s="1"/>
  <c r="AT917" i="99"/>
  <c r="AT923" i="99"/>
  <c r="AK927" i="99"/>
  <c r="Y932" i="99"/>
  <c r="AS932" i="99" s="1"/>
  <c r="AR932" i="99"/>
  <c r="AP935" i="99"/>
  <c r="AJ936" i="99"/>
  <c r="AP937" i="99"/>
  <c r="AJ938" i="99"/>
  <c r="AP939" i="99"/>
  <c r="AJ940" i="99"/>
  <c r="AP941" i="99"/>
  <c r="AJ942" i="99"/>
  <c r="AP943" i="99"/>
  <c r="AJ944" i="99"/>
  <c r="AP945" i="99"/>
  <c r="AJ946" i="99"/>
  <c r="AR947" i="99"/>
  <c r="AJ948" i="99"/>
  <c r="Y950" i="99"/>
  <c r="AS950" i="99" s="1"/>
  <c r="AL950" i="99"/>
  <c r="AL952" i="99"/>
  <c r="Y954" i="99"/>
  <c r="AS954" i="99" s="1"/>
  <c r="AL954" i="99"/>
  <c r="AM955" i="99"/>
  <c r="AK958" i="99"/>
  <c r="AL961" i="99"/>
  <c r="AJ962" i="99"/>
  <c r="AJ963" i="99"/>
  <c r="AK965" i="99"/>
  <c r="AK971" i="99"/>
  <c r="AK972" i="99"/>
  <c r="AK973" i="99"/>
  <c r="Y996" i="99"/>
  <c r="AS996" i="99" s="1"/>
  <c r="AT1005" i="99"/>
  <c r="AO1010" i="99"/>
  <c r="AO1012" i="99"/>
  <c r="AM1014" i="99"/>
  <c r="AP1015" i="99"/>
  <c r="AP1016" i="99"/>
  <c r="AL1018" i="99"/>
  <c r="AL1020" i="99"/>
  <c r="AL1022" i="99"/>
  <c r="AL1024" i="99"/>
  <c r="AL1026" i="99"/>
  <c r="AL1028" i="99"/>
  <c r="AP1029" i="99"/>
  <c r="AJ1030" i="99"/>
  <c r="AP1031" i="99"/>
  <c r="AJ1032" i="99"/>
  <c r="AR1033" i="99"/>
  <c r="AJ1034" i="99"/>
  <c r="Y1036" i="99"/>
  <c r="AS1036" i="99" s="1"/>
  <c r="AL1036" i="99"/>
  <c r="AQ1037" i="99"/>
  <c r="Y1040" i="99"/>
  <c r="AS1040" i="99" s="1"/>
  <c r="AO1040" i="99"/>
  <c r="Y1042" i="99"/>
  <c r="AS1042" i="99" s="1"/>
  <c r="AL1042" i="99"/>
  <c r="Y1044" i="99"/>
  <c r="AS1044" i="99" s="1"/>
  <c r="AL1044" i="99"/>
  <c r="AJ1045" i="99"/>
  <c r="AJ1046" i="99"/>
  <c r="AM1047" i="99"/>
  <c r="AK1048" i="99"/>
  <c r="AF1127" i="99" s="1"/>
  <c r="AK1049" i="99"/>
  <c r="AM1053" i="99"/>
  <c r="AM1054" i="99"/>
  <c r="AM1055" i="99"/>
  <c r="Y1074" i="99"/>
  <c r="AS1074" i="99" s="1"/>
  <c r="AZ1075" i="99"/>
  <c r="AT1076" i="99"/>
  <c r="Y1077" i="99"/>
  <c r="AS1077" i="99" s="1"/>
  <c r="AP1090" i="99"/>
  <c r="AO1092" i="99"/>
  <c r="AO1094" i="99"/>
  <c r="AP1096" i="99"/>
  <c r="Y1100" i="99"/>
  <c r="AS1100" i="99" s="1"/>
  <c r="AL1100" i="99"/>
  <c r="AJ1101" i="99"/>
  <c r="Y1104" i="99"/>
  <c r="AS1104" i="99" s="1"/>
  <c r="AL1104" i="99"/>
  <c r="AJ1105" i="99"/>
  <c r="Y1108" i="99"/>
  <c r="AS1108" i="99" s="1"/>
  <c r="AL1108" i="99"/>
  <c r="AJ1109" i="99"/>
  <c r="AL1111" i="99"/>
  <c r="AP1113" i="99"/>
  <c r="AJ1114" i="99"/>
  <c r="AL1116" i="99"/>
  <c r="AJ1120" i="99"/>
  <c r="AM1121" i="99"/>
  <c r="AK1122" i="99"/>
  <c r="AR1123" i="99"/>
  <c r="AJ1124" i="99"/>
  <c r="Y1126" i="99"/>
  <c r="AS1126" i="99" s="1"/>
  <c r="AL1126" i="99"/>
  <c r="AL1127" i="99"/>
  <c r="Y1128" i="99"/>
  <c r="AS1128" i="99" s="1"/>
  <c r="AJ1128" i="99"/>
  <c r="AK1130" i="99"/>
  <c r="AM1131" i="99"/>
  <c r="AK1137" i="99"/>
  <c r="AZ1159" i="99"/>
  <c r="AT1165" i="99"/>
  <c r="AO1170" i="99"/>
  <c r="Y1173" i="99"/>
  <c r="AS1173" i="99" s="1"/>
  <c r="AR1173" i="99"/>
  <c r="AO1175" i="99"/>
  <c r="AR1179" i="99"/>
  <c r="AK1180" i="99"/>
  <c r="AP1181" i="99"/>
  <c r="AJ1182" i="99"/>
  <c r="AN1182" i="99" s="1"/>
  <c r="AR1184" i="99"/>
  <c r="AJ1185" i="99"/>
  <c r="AN1185" i="99" s="1"/>
  <c r="Y1187" i="99"/>
  <c r="AS1187" i="99" s="1"/>
  <c r="AL1187" i="99"/>
  <c r="AJ1188" i="99"/>
  <c r="AP1189" i="99"/>
  <c r="AJ1190" i="99"/>
  <c r="AR1192" i="99"/>
  <c r="AJ1193" i="99"/>
  <c r="AR1194" i="99"/>
  <c r="AJ1195" i="99"/>
  <c r="AJ1198" i="99"/>
  <c r="Y1200" i="99"/>
  <c r="AS1200" i="99" s="1"/>
  <c r="AL1200" i="99"/>
  <c r="AM1203" i="99"/>
  <c r="AL1206" i="99"/>
  <c r="AL1208" i="99"/>
  <c r="AP1209" i="99"/>
  <c r="AL1210" i="99"/>
  <c r="Y1211" i="99"/>
  <c r="AS1211" i="99" s="1"/>
  <c r="AM1212" i="99"/>
  <c r="Y1213" i="99"/>
  <c r="AS1213" i="99" s="1"/>
  <c r="AM1218" i="99"/>
  <c r="T1302" i="99"/>
  <c r="AZ1239" i="99"/>
  <c r="AT1247" i="99"/>
  <c r="Y1248" i="99"/>
  <c r="AS1248" i="99" s="1"/>
  <c r="Y1250" i="99"/>
  <c r="AS1250" i="99" s="1"/>
  <c r="AT1251" i="99"/>
  <c r="AK1254" i="99"/>
  <c r="AP1261" i="99"/>
  <c r="AR1262" i="99"/>
  <c r="AJ1263" i="99"/>
  <c r="AN1263" i="99" s="1"/>
  <c r="AJ1265" i="99"/>
  <c r="AN1265" i="99" s="1"/>
  <c r="AR1267" i="99"/>
  <c r="AJ1268" i="99"/>
  <c r="AN1268" i="99" s="1"/>
  <c r="Y1270" i="99"/>
  <c r="AS1270" i="99" s="1"/>
  <c r="AL1270" i="99"/>
  <c r="AJ1271" i="99"/>
  <c r="AN1271" i="99" s="1"/>
  <c r="Y1273" i="99"/>
  <c r="AS1273" i="99" s="1"/>
  <c r="Y1274" i="99"/>
  <c r="AS1274" i="99" s="1"/>
  <c r="AL1274" i="99"/>
  <c r="AJ1275" i="99"/>
  <c r="AN1275" i="99" s="1"/>
  <c r="AJ1280" i="99"/>
  <c r="AK1283" i="99"/>
  <c r="AN1283" i="99" s="1"/>
  <c r="AN1286" i="99"/>
  <c r="AK1286" i="99"/>
  <c r="AJ1289" i="99"/>
  <c r="AN1289" i="99" s="1"/>
  <c r="AQ1290" i="99"/>
  <c r="AL1290" i="99"/>
  <c r="AP1294" i="99"/>
  <c r="AK1294" i="99"/>
  <c r="AR1300" i="99"/>
  <c r="AM1300" i="99"/>
  <c r="A1320" i="99"/>
  <c r="AV1361" i="99"/>
  <c r="AZ1361" i="99" s="1"/>
  <c r="AZ1326" i="99"/>
  <c r="AJ1341" i="99"/>
  <c r="Y514" i="99"/>
  <c r="AS514" i="99" s="1"/>
  <c r="AR516" i="99"/>
  <c r="Y519" i="99"/>
  <c r="AS519" i="99" s="1"/>
  <c r="Y523" i="99"/>
  <c r="AS523" i="99" s="1"/>
  <c r="Y525" i="99"/>
  <c r="AS525" i="99" s="1"/>
  <c r="AL525" i="99"/>
  <c r="Y529" i="99"/>
  <c r="AS529" i="99" s="1"/>
  <c r="AL529" i="99"/>
  <c r="Y533" i="99"/>
  <c r="AS533" i="99" s="1"/>
  <c r="AL533" i="99"/>
  <c r="AJ540" i="99"/>
  <c r="AN540" i="99" s="1"/>
  <c r="AJ542" i="99"/>
  <c r="AN542" i="99" s="1"/>
  <c r="AL544" i="99"/>
  <c r="AM545" i="99"/>
  <c r="AM548" i="99"/>
  <c r="AN548" i="99" s="1"/>
  <c r="AJ549" i="99"/>
  <c r="AN549" i="99" s="1"/>
  <c r="AK557" i="99"/>
  <c r="AK561" i="99"/>
  <c r="AK562" i="99"/>
  <c r="Y587" i="99"/>
  <c r="AS587" i="99" s="1"/>
  <c r="Y592" i="99"/>
  <c r="AS592" i="99" s="1"/>
  <c r="AR598" i="99"/>
  <c r="Y600" i="99"/>
  <c r="AS600" i="99" s="1"/>
  <c r="AR604" i="99"/>
  <c r="AK605" i="99"/>
  <c r="AR607" i="99"/>
  <c r="AJ608" i="99"/>
  <c r="AN608" i="99" s="1"/>
  <c r="Y610" i="99"/>
  <c r="AS610" i="99" s="1"/>
  <c r="AL610" i="99"/>
  <c r="AJ611" i="99"/>
  <c r="AJ613" i="99"/>
  <c r="AN613" i="99" s="1"/>
  <c r="AR615" i="99"/>
  <c r="AJ616" i="99"/>
  <c r="AN616" i="99" s="1"/>
  <c r="Y618" i="99"/>
  <c r="AS618" i="99" s="1"/>
  <c r="AL618" i="99"/>
  <c r="AJ619" i="99"/>
  <c r="AN619" i="99" s="1"/>
  <c r="Y621" i="99"/>
  <c r="AS621" i="99" s="1"/>
  <c r="AL621" i="99"/>
  <c r="AR623" i="99"/>
  <c r="AR624" i="99"/>
  <c r="AR625" i="99"/>
  <c r="AJ626" i="99"/>
  <c r="AN626" i="99" s="1"/>
  <c r="Y633" i="99"/>
  <c r="AS633" i="99" s="1"/>
  <c r="AL633" i="99"/>
  <c r="AL634" i="99"/>
  <c r="AL635" i="99"/>
  <c r="AL636" i="99"/>
  <c r="AK638" i="99"/>
  <c r="AK639" i="99"/>
  <c r="AF718" i="99" s="1"/>
  <c r="Q648" i="99"/>
  <c r="T728" i="99"/>
  <c r="Y673" i="99"/>
  <c r="AS673" i="99" s="1"/>
  <c r="AJ678" i="99"/>
  <c r="AR680" i="99"/>
  <c r="AJ685" i="99"/>
  <c r="AR687" i="99"/>
  <c r="AK688" i="99"/>
  <c r="AL689" i="99"/>
  <c r="Y692" i="99"/>
  <c r="AS692" i="99" s="1"/>
  <c r="AL692" i="99"/>
  <c r="Y694" i="99"/>
  <c r="AS694" i="99" s="1"/>
  <c r="AL694" i="99"/>
  <c r="AJ695" i="99"/>
  <c r="Y697" i="99"/>
  <c r="AS697" i="99" s="1"/>
  <c r="AL697" i="99"/>
  <c r="AL700" i="99"/>
  <c r="AJ702" i="99"/>
  <c r="AN702" i="99" s="1"/>
  <c r="Y703" i="99"/>
  <c r="AS703" i="99" s="1"/>
  <c r="AL703" i="99"/>
  <c r="AJ704" i="99"/>
  <c r="Y706" i="99"/>
  <c r="AS706" i="99" s="1"/>
  <c r="AL706" i="99"/>
  <c r="AJ707" i="99"/>
  <c r="AN707" i="99" s="1"/>
  <c r="AN709" i="99"/>
  <c r="AJ710" i="99"/>
  <c r="Y711" i="99"/>
  <c r="AS711" i="99" s="1"/>
  <c r="AQ711" i="99"/>
  <c r="Y714" i="99"/>
  <c r="AS714" i="99" s="1"/>
  <c r="AL714" i="99"/>
  <c r="AL716" i="99"/>
  <c r="AL718" i="99"/>
  <c r="AK720" i="99"/>
  <c r="AK726" i="99"/>
  <c r="AM727" i="99"/>
  <c r="Y746" i="99"/>
  <c r="AS746" i="99" s="1"/>
  <c r="Y754" i="99"/>
  <c r="AS754" i="99" s="1"/>
  <c r="Y756" i="99"/>
  <c r="AS756" i="99" s="1"/>
  <c r="Y761" i="99"/>
  <c r="AS761" i="99" s="1"/>
  <c r="AK762" i="99"/>
  <c r="AJ765" i="99"/>
  <c r="Y766" i="99"/>
  <c r="AS766" i="99" s="1"/>
  <c r="AR768" i="99"/>
  <c r="AK769" i="99"/>
  <c r="Y772" i="99"/>
  <c r="AS772" i="99" s="1"/>
  <c r="AL772" i="99"/>
  <c r="AJ773" i="99"/>
  <c r="AJ777" i="99"/>
  <c r="AJ781" i="99"/>
  <c r="AK784" i="99"/>
  <c r="AL785" i="99"/>
  <c r="AJ788" i="99"/>
  <c r="AN788" i="99" s="1"/>
  <c r="Y789" i="99"/>
  <c r="AS789" i="99" s="1"/>
  <c r="AL789" i="99"/>
  <c r="AN789" i="99" s="1"/>
  <c r="AJ792" i="99"/>
  <c r="AM793" i="99"/>
  <c r="AJ795" i="99"/>
  <c r="AN795" i="99" s="1"/>
  <c r="AR796" i="99"/>
  <c r="AJ797" i="99"/>
  <c r="AN797" i="99" s="1"/>
  <c r="AR798" i="99"/>
  <c r="AK807" i="99"/>
  <c r="AK808" i="99"/>
  <c r="AK809" i="99"/>
  <c r="Y827" i="99"/>
  <c r="AS827" i="99" s="1"/>
  <c r="AT831" i="99"/>
  <c r="Y832" i="99"/>
  <c r="AS832" i="99" s="1"/>
  <c r="AT835" i="99"/>
  <c r="AR844" i="99"/>
  <c r="AK850" i="99"/>
  <c r="AM852" i="99"/>
  <c r="AL854" i="99"/>
  <c r="AJ855" i="99"/>
  <c r="AL858" i="99"/>
  <c r="AJ859" i="99"/>
  <c r="AL862" i="99"/>
  <c r="AJ863" i="99"/>
  <c r="Y865" i="99"/>
  <c r="AS865" i="99" s="1"/>
  <c r="AN865" i="99"/>
  <c r="AL865" i="99"/>
  <c r="AL867" i="99"/>
  <c r="AL869" i="99"/>
  <c r="AJ870" i="99"/>
  <c r="Y872" i="99"/>
  <c r="AS872" i="99" s="1"/>
  <c r="AL872" i="99"/>
  <c r="AJ878" i="99"/>
  <c r="AJ880" i="99"/>
  <c r="Y881" i="99"/>
  <c r="AS881" i="99" s="1"/>
  <c r="AI883" i="99"/>
  <c r="AN884" i="99"/>
  <c r="AF964" i="99"/>
  <c r="AK885" i="99"/>
  <c r="AM890" i="99"/>
  <c r="AM891" i="99"/>
  <c r="Y910" i="99"/>
  <c r="AS910" i="99" s="1"/>
  <c r="Y913" i="99"/>
  <c r="AS913" i="99" s="1"/>
  <c r="AK926" i="99"/>
  <c r="AL936" i="99"/>
  <c r="AL938" i="99"/>
  <c r="AL940" i="99"/>
  <c r="AL942" i="99"/>
  <c r="AL944" i="99"/>
  <c r="AL946" i="99"/>
  <c r="Y948" i="99"/>
  <c r="AS948" i="99" s="1"/>
  <c r="AL948" i="99"/>
  <c r="AN948" i="99" s="1"/>
  <c r="AJ951" i="99"/>
  <c r="AR952" i="99"/>
  <c r="AJ953" i="99"/>
  <c r="AJ956" i="99"/>
  <c r="AN956" i="99" s="1"/>
  <c r="AK957" i="99"/>
  <c r="AM958" i="99"/>
  <c r="AJ959" i="99"/>
  <c r="AL962" i="99"/>
  <c r="Y964" i="99"/>
  <c r="AS964" i="99" s="1"/>
  <c r="AK967" i="99"/>
  <c r="AF1046" i="99" s="1"/>
  <c r="AF1126" i="99" s="1"/>
  <c r="AM972" i="99"/>
  <c r="AM973" i="99"/>
  <c r="Y992" i="99"/>
  <c r="AS992" i="99" s="1"/>
  <c r="Y995" i="99"/>
  <c r="AS995" i="99" s="1"/>
  <c r="Y1007" i="99"/>
  <c r="AS1007" i="99" s="1"/>
  <c r="AM1009" i="99"/>
  <c r="Y1014" i="99"/>
  <c r="AS1014" i="99" s="1"/>
  <c r="AR1015" i="99"/>
  <c r="AJ1017" i="99"/>
  <c r="AN1017" i="99" s="1"/>
  <c r="AR1018" i="99"/>
  <c r="AJ1019" i="99"/>
  <c r="AN1019" i="99" s="1"/>
  <c r="AR1020" i="99"/>
  <c r="AJ1021" i="99"/>
  <c r="AN1021" i="99" s="1"/>
  <c r="AR1022" i="99"/>
  <c r="AJ1023" i="99"/>
  <c r="AN1023" i="99" s="1"/>
  <c r="AR1024" i="99"/>
  <c r="AJ1025" i="99"/>
  <c r="AN1025" i="99" s="1"/>
  <c r="AR1026" i="99"/>
  <c r="AJ1027" i="99"/>
  <c r="AN1027" i="99" s="1"/>
  <c r="AR1028" i="99"/>
  <c r="Y1030" i="99"/>
  <c r="AS1030" i="99" s="1"/>
  <c r="AL1030" i="99"/>
  <c r="AL1032" i="99"/>
  <c r="Y1034" i="99"/>
  <c r="AS1034" i="99" s="1"/>
  <c r="AN1034" i="99"/>
  <c r="AL1034" i="99"/>
  <c r="AK1037" i="99"/>
  <c r="AJ1038" i="99"/>
  <c r="AK1039" i="99"/>
  <c r="AJ1041" i="99"/>
  <c r="AJ1043" i="99"/>
  <c r="AL1046" i="99"/>
  <c r="AM1048" i="99"/>
  <c r="AH1127" i="99" s="1"/>
  <c r="AJ1088" i="99"/>
  <c r="AK1091" i="99"/>
  <c r="AJ1093" i="99"/>
  <c r="AJ1095" i="99"/>
  <c r="AL1101" i="99"/>
  <c r="AJ1102" i="99"/>
  <c r="AL1105" i="99"/>
  <c r="AJ1106" i="99"/>
  <c r="AL1109" i="99"/>
  <c r="AJ1110" i="99"/>
  <c r="AJ1112" i="99"/>
  <c r="AN1114" i="99"/>
  <c r="AL1114" i="99"/>
  <c r="AJ1117" i="99"/>
  <c r="AK1119" i="99"/>
  <c r="AL1120" i="99"/>
  <c r="Y1121" i="99"/>
  <c r="AS1121" i="99" s="1"/>
  <c r="Y1124" i="99"/>
  <c r="AS1124" i="99" s="1"/>
  <c r="AL1124" i="99"/>
  <c r="AL1128" i="99"/>
  <c r="AM1129" i="99"/>
  <c r="AK1135" i="99"/>
  <c r="AK1136" i="99"/>
  <c r="AN1136" i="99" s="1"/>
  <c r="AJ1176" i="99"/>
  <c r="AJ1183" i="99"/>
  <c r="AL1188" i="99"/>
  <c r="AL1190" i="99"/>
  <c r="AJ1191" i="99"/>
  <c r="AL1193" i="99"/>
  <c r="Y1195" i="99"/>
  <c r="AS1195" i="99" s="1"/>
  <c r="AL1195" i="99"/>
  <c r="AJ1196" i="99"/>
  <c r="Y1198" i="99"/>
  <c r="AS1198" i="99" s="1"/>
  <c r="AL1198" i="99"/>
  <c r="AJ1199" i="99"/>
  <c r="AN1199" i="99" s="1"/>
  <c r="AJ1202" i="99"/>
  <c r="AK1204" i="99"/>
  <c r="AR1206" i="99"/>
  <c r="AJ1207" i="99"/>
  <c r="AN1207" i="99" s="1"/>
  <c r="AO1212" i="99"/>
  <c r="AK1217" i="99"/>
  <c r="AN1217" i="99" s="1"/>
  <c r="AJ1252" i="99"/>
  <c r="AR1255" i="99"/>
  <c r="AJ1256" i="99"/>
  <c r="AJ1259" i="99"/>
  <c r="AK1260" i="99"/>
  <c r="AJ1266" i="99"/>
  <c r="AK1275" i="99"/>
  <c r="AP1275" i="99"/>
  <c r="AJ1277" i="99"/>
  <c r="AN1277" i="99" s="1"/>
  <c r="AQ1278" i="99"/>
  <c r="AL1278" i="99"/>
  <c r="AP1293" i="99"/>
  <c r="AK1293" i="99"/>
  <c r="Y1294" i="99"/>
  <c r="AS1294" i="99" s="1"/>
  <c r="AM1295" i="99"/>
  <c r="Q1305" i="99"/>
  <c r="AN516" i="99"/>
  <c r="AK524" i="99"/>
  <c r="AJ526" i="99"/>
  <c r="AJ530" i="99"/>
  <c r="AJ534" i="99"/>
  <c r="AJ538" i="99"/>
  <c r="AJ543" i="99"/>
  <c r="AJ546" i="99"/>
  <c r="AJ550" i="99"/>
  <c r="AN550" i="99" s="1"/>
  <c r="AK563" i="99"/>
  <c r="AN563" i="99" s="1"/>
  <c r="AT588" i="99"/>
  <c r="AJ596" i="99"/>
  <c r="AK599" i="99"/>
  <c r="AN609" i="99"/>
  <c r="AN611" i="99"/>
  <c r="AJ614" i="99"/>
  <c r="AJ622" i="99"/>
  <c r="AN622" i="99" s="1"/>
  <c r="AV624" i="99"/>
  <c r="AZ624" i="99" s="1"/>
  <c r="AQ627" i="99"/>
  <c r="AK629" i="99"/>
  <c r="AQ630" i="99"/>
  <c r="AJ631" i="99"/>
  <c r="AN631" i="99" s="1"/>
  <c r="AM637" i="99"/>
  <c r="AN644" i="99"/>
  <c r="Y663" i="99"/>
  <c r="AS663" i="99" s="1"/>
  <c r="AT667" i="99"/>
  <c r="Y679" i="99"/>
  <c r="AS679" i="99" s="1"/>
  <c r="AP689" i="99"/>
  <c r="AJ690" i="99"/>
  <c r="AN690" i="99" s="1"/>
  <c r="AJ693" i="99"/>
  <c r="AJ696" i="99"/>
  <c r="AJ698" i="99"/>
  <c r="AN698" i="99" s="1"/>
  <c r="AJ701" i="99"/>
  <c r="AN701" i="99" s="1"/>
  <c r="AJ705" i="99"/>
  <c r="AK709" i="99"/>
  <c r="AK712" i="99"/>
  <c r="AJ715" i="99"/>
  <c r="AJ760" i="99"/>
  <c r="AP773" i="99"/>
  <c r="AJ775" i="99"/>
  <c r="AP777" i="99"/>
  <c r="AT777" i="99" s="1"/>
  <c r="AJ779" i="99"/>
  <c r="AP781" i="99"/>
  <c r="AT781" i="99" s="1"/>
  <c r="AL784" i="99"/>
  <c r="AJ790" i="99"/>
  <c r="AK791" i="99"/>
  <c r="AM801" i="99"/>
  <c r="AK802" i="99"/>
  <c r="AF881" i="99" s="1"/>
  <c r="AK803" i="99"/>
  <c r="AT830" i="99"/>
  <c r="AJ856" i="99"/>
  <c r="AJ860" i="99"/>
  <c r="AJ864" i="99"/>
  <c r="AJ866" i="99"/>
  <c r="AJ868" i="99"/>
  <c r="AN868" i="99" s="1"/>
  <c r="AN870" i="99"/>
  <c r="AJ874" i="99"/>
  <c r="AK875" i="99"/>
  <c r="AN878" i="99"/>
  <c r="AN880" i="99"/>
  <c r="AK884" i="99"/>
  <c r="AF963" i="99" s="1"/>
  <c r="AJ928" i="99"/>
  <c r="AJ930" i="99"/>
  <c r="AR934" i="99"/>
  <c r="AJ935" i="99"/>
  <c r="AJ937" i="99"/>
  <c r="AJ939" i="99"/>
  <c r="AJ941" i="99"/>
  <c r="AJ943" i="99"/>
  <c r="AJ945" i="99"/>
  <c r="AJ947" i="99"/>
  <c r="AN947" i="99" s="1"/>
  <c r="AJ949" i="99"/>
  <c r="AN953" i="99"/>
  <c r="AJ960" i="99"/>
  <c r="AL964" i="99"/>
  <c r="AM965" i="99"/>
  <c r="AK966" i="99"/>
  <c r="AF1045" i="99" s="1"/>
  <c r="AJ1029" i="99"/>
  <c r="AN1029" i="99" s="1"/>
  <c r="AJ1031" i="99"/>
  <c r="AJ1033" i="99"/>
  <c r="AJ1035" i="99"/>
  <c r="AN1038" i="99"/>
  <c r="AN1041" i="99"/>
  <c r="AN1043" i="99"/>
  <c r="AQ1049" i="99"/>
  <c r="Y1075" i="99"/>
  <c r="AS1075" i="99" s="1"/>
  <c r="AZ1077" i="99"/>
  <c r="AZ1080" i="99"/>
  <c r="AR1098" i="99"/>
  <c r="AJ1099" i="99"/>
  <c r="AJ1103" i="99"/>
  <c r="AJ1107" i="99"/>
  <c r="AJ1113" i="99"/>
  <c r="AP1114" i="99"/>
  <c r="AJ1115" i="99"/>
  <c r="AJ1118" i="99"/>
  <c r="AP1120" i="99"/>
  <c r="AQ1122" i="99"/>
  <c r="AJ1123" i="99"/>
  <c r="AN1123" i="99" s="1"/>
  <c r="AJ1125" i="99"/>
  <c r="AH1210" i="99"/>
  <c r="Y1137" i="99"/>
  <c r="AS1137" i="99" s="1"/>
  <c r="AZ1158" i="99"/>
  <c r="AZ1162" i="99"/>
  <c r="AT1163" i="99"/>
  <c r="AR1172" i="99"/>
  <c r="AK1179" i="99"/>
  <c r="Y1180" i="99"/>
  <c r="AS1180" i="99" s="1"/>
  <c r="AJ1181" i="99"/>
  <c r="AJ1184" i="99"/>
  <c r="AN1184" i="99" s="1"/>
  <c r="AP1185" i="99"/>
  <c r="AJ1186" i="99"/>
  <c r="AJ1189" i="99"/>
  <c r="AN1189" i="99" s="1"/>
  <c r="AJ1192" i="99"/>
  <c r="AN1192" i="99" s="1"/>
  <c r="AJ1194" i="99"/>
  <c r="AJ1197" i="99"/>
  <c r="AK1201" i="99"/>
  <c r="AJ1205" i="99"/>
  <c r="AJ1209" i="99"/>
  <c r="AI1211" i="99"/>
  <c r="AK1219" i="99"/>
  <c r="AN1219" i="99" s="1"/>
  <c r="Q1224" i="99"/>
  <c r="Y1238" i="99"/>
  <c r="AS1238" i="99" s="1"/>
  <c r="AZ1240" i="99"/>
  <c r="AZ1244" i="99"/>
  <c r="AZ1245" i="99"/>
  <c r="Y1254" i="99"/>
  <c r="AS1254" i="99" s="1"/>
  <c r="AK1262" i="99"/>
  <c r="AJ1264" i="99"/>
  <c r="AJ1267" i="99"/>
  <c r="AP1268" i="99"/>
  <c r="AJ1269" i="99"/>
  <c r="AJ1272" i="99"/>
  <c r="Y1281" i="99"/>
  <c r="AS1281" i="99" s="1"/>
  <c r="AR1281" i="99"/>
  <c r="AJ1282" i="99"/>
  <c r="Y1283" i="99"/>
  <c r="AS1283" i="99" s="1"/>
  <c r="AL1283" i="99"/>
  <c r="AQ1283" i="99"/>
  <c r="AL1284" i="99"/>
  <c r="AR1285" i="99"/>
  <c r="AM1285" i="99"/>
  <c r="AH1373" i="99"/>
  <c r="AR1299" i="99"/>
  <c r="AM1299" i="99"/>
  <c r="AR1301" i="99"/>
  <c r="AM1301" i="99"/>
  <c r="Y474" i="99"/>
  <c r="AS474" i="99" s="1"/>
  <c r="AH561" i="99"/>
  <c r="AH643" i="99" s="1"/>
  <c r="AH725" i="99" s="1"/>
  <c r="AH807" i="99" s="1"/>
  <c r="AH889" i="99" s="1"/>
  <c r="AH971" i="99" s="1"/>
  <c r="AH1053" i="99" s="1"/>
  <c r="AH1135" i="99" s="1"/>
  <c r="AH1217" i="99" s="1"/>
  <c r="AH1299" i="99" s="1"/>
  <c r="AH1381" i="99" s="1"/>
  <c r="AH1463" i="99" s="1"/>
  <c r="AH1545" i="99" s="1"/>
  <c r="AH1627" i="99" s="1"/>
  <c r="AH1709" i="99" s="1"/>
  <c r="Y481" i="99"/>
  <c r="AS481" i="99" s="1"/>
  <c r="Y503" i="99"/>
  <c r="AS503" i="99" s="1"/>
  <c r="Y504" i="99"/>
  <c r="AS504" i="99" s="1"/>
  <c r="AT507" i="99"/>
  <c r="Y508" i="99"/>
  <c r="AS508" i="99" s="1"/>
  <c r="AT508" i="99"/>
  <c r="Y515" i="99"/>
  <c r="AS515" i="99" s="1"/>
  <c r="AK518" i="99"/>
  <c r="AK520" i="99"/>
  <c r="Y522" i="99"/>
  <c r="AS522" i="99" s="1"/>
  <c r="AJ523" i="99"/>
  <c r="AN523" i="99" s="1"/>
  <c r="Y527" i="99"/>
  <c r="AS527" i="99" s="1"/>
  <c r="Y531" i="99"/>
  <c r="AS531" i="99" s="1"/>
  <c r="Y535" i="99"/>
  <c r="AS535" i="99" s="1"/>
  <c r="AL535" i="99"/>
  <c r="AJ541" i="99"/>
  <c r="AN541" i="99" s="1"/>
  <c r="Y543" i="99"/>
  <c r="AS543" i="99" s="1"/>
  <c r="AL543" i="99"/>
  <c r="AN545" i="99"/>
  <c r="AL546" i="99"/>
  <c r="AQ547" i="99"/>
  <c r="AJ551" i="99"/>
  <c r="AN551" i="99" s="1"/>
  <c r="AL552" i="99"/>
  <c r="AN552" i="99" s="1"/>
  <c r="Y553" i="99"/>
  <c r="AS553" i="99" s="1"/>
  <c r="AN553" i="99"/>
  <c r="AJ553" i="99"/>
  <c r="Y554" i="99"/>
  <c r="AS554" i="99" s="1"/>
  <c r="AN554" i="99"/>
  <c r="AJ554" i="99"/>
  <c r="AM555" i="99"/>
  <c r="AK556" i="99"/>
  <c r="AF635" i="99" s="1"/>
  <c r="Y557" i="99"/>
  <c r="AS557" i="99" s="1"/>
  <c r="AQ557" i="99"/>
  <c r="AO561" i="99"/>
  <c r="AO562" i="99"/>
  <c r="AM563" i="99"/>
  <c r="AH645" i="99" s="1"/>
  <c r="AH727" i="99" s="1"/>
  <c r="AH809" i="99" s="1"/>
  <c r="AH891" i="99" s="1"/>
  <c r="AH973" i="99" s="1"/>
  <c r="AH1055" i="99" s="1"/>
  <c r="AH1137" i="99" s="1"/>
  <c r="AH1219" i="99" s="1"/>
  <c r="AH1301" i="99" s="1"/>
  <c r="AH1383" i="99" s="1"/>
  <c r="AH1465" i="99" s="1"/>
  <c r="AH1547" i="99" s="1"/>
  <c r="AH1629" i="99" s="1"/>
  <c r="AH1711" i="99" s="1"/>
  <c r="AH1793" i="99" s="1"/>
  <c r="AH1875" i="99" s="1"/>
  <c r="AH1957" i="99" s="1"/>
  <c r="AH2039" i="99" s="1"/>
  <c r="AH2121" i="99" s="1"/>
  <c r="AH2203" i="99" s="1"/>
  <c r="AH2285" i="99" s="1"/>
  <c r="AH2367" i="99" s="1"/>
  <c r="Y588" i="99"/>
  <c r="AS588" i="99" s="1"/>
  <c r="AT590" i="99"/>
  <c r="Y591" i="99"/>
  <c r="AS591" i="99" s="1"/>
  <c r="Y593" i="99"/>
  <c r="AS593" i="99" s="1"/>
  <c r="Y595" i="99"/>
  <c r="AS595" i="99" s="1"/>
  <c r="Y596" i="99"/>
  <c r="AS596" i="99" s="1"/>
  <c r="Y601" i="99"/>
  <c r="AS601" i="99" s="1"/>
  <c r="AM601" i="99"/>
  <c r="Y605" i="99"/>
  <c r="AS605" i="99" s="1"/>
  <c r="AR606" i="99"/>
  <c r="AJ607" i="99"/>
  <c r="AN607" i="99" s="1"/>
  <c r="AP608" i="99"/>
  <c r="AJ609" i="99"/>
  <c r="AR611" i="99"/>
  <c r="AJ612" i="99"/>
  <c r="AN612" i="99" s="1"/>
  <c r="Y614" i="99"/>
  <c r="AS614" i="99" s="1"/>
  <c r="AL614" i="99"/>
  <c r="AJ615" i="99"/>
  <c r="AN615" i="99" s="1"/>
  <c r="AP616" i="99"/>
  <c r="AJ617" i="99"/>
  <c r="AN617" i="99" s="1"/>
  <c r="AP619" i="99"/>
  <c r="AJ620" i="99"/>
  <c r="AL622" i="99"/>
  <c r="AJ623" i="99"/>
  <c r="AN623" i="99" s="1"/>
  <c r="AJ624" i="99"/>
  <c r="AN624" i="99" s="1"/>
  <c r="AJ625" i="99"/>
  <c r="AN625" i="99" s="1"/>
  <c r="AP626" i="99"/>
  <c r="AJ628" i="99"/>
  <c r="AN628" i="99" s="1"/>
  <c r="AM629" i="99"/>
  <c r="AL631" i="99"/>
  <c r="AJ632" i="99"/>
  <c r="Y637" i="99"/>
  <c r="AS637" i="99" s="1"/>
  <c r="AJ637" i="99"/>
  <c r="AN637" i="99" s="1"/>
  <c r="Y638" i="99"/>
  <c r="AS638" i="99" s="1"/>
  <c r="AQ638" i="99"/>
  <c r="AO639" i="99"/>
  <c r="AK644" i="99"/>
  <c r="AM645" i="99"/>
  <c r="Y667" i="99"/>
  <c r="AS667" i="99" s="1"/>
  <c r="Y670" i="99"/>
  <c r="AS670" i="99" s="1"/>
  <c r="Y672" i="99"/>
  <c r="AS672" i="99" s="1"/>
  <c r="Y674" i="99"/>
  <c r="AS674" i="99" s="1"/>
  <c r="AT676" i="99"/>
  <c r="Y681" i="99"/>
  <c r="AS681" i="99" s="1"/>
  <c r="Y684" i="99"/>
  <c r="AS684" i="99" s="1"/>
  <c r="AM684" i="99"/>
  <c r="Y688" i="99"/>
  <c r="AS688" i="99" s="1"/>
  <c r="AL690" i="99"/>
  <c r="AJ691" i="99"/>
  <c r="Y693" i="99"/>
  <c r="AS693" i="99" s="1"/>
  <c r="AL693" i="99"/>
  <c r="Y696" i="99"/>
  <c r="AS696" i="99" s="1"/>
  <c r="AL696" i="99"/>
  <c r="AL698" i="99"/>
  <c r="AJ699" i="99"/>
  <c r="Y701" i="99"/>
  <c r="AS701" i="99" s="1"/>
  <c r="AL701" i="99"/>
  <c r="Y705" i="99"/>
  <c r="AS705" i="99" s="1"/>
  <c r="AL705" i="99"/>
  <c r="AP707" i="99"/>
  <c r="AJ708" i="99"/>
  <c r="AN708" i="99" s="1"/>
  <c r="AM709" i="99"/>
  <c r="AK711" i="99"/>
  <c r="AM712" i="99"/>
  <c r="AJ713" i="99"/>
  <c r="Y715" i="99"/>
  <c r="AS715" i="99" s="1"/>
  <c r="AL715" i="99"/>
  <c r="AN716" i="99"/>
  <c r="Y717" i="99"/>
  <c r="AS717" i="99" s="1"/>
  <c r="AJ717" i="99"/>
  <c r="AN717" i="99" s="1"/>
  <c r="AR718" i="99"/>
  <c r="AH799" i="99"/>
  <c r="AO720" i="99"/>
  <c r="AK725" i="99"/>
  <c r="AN725" i="99" s="1"/>
  <c r="Y726" i="99"/>
  <c r="AS726" i="99" s="1"/>
  <c r="AZ749" i="99"/>
  <c r="AT752" i="99"/>
  <c r="Y753" i="99"/>
  <c r="AS753" i="99" s="1"/>
  <c r="Y755" i="99"/>
  <c r="AS755" i="99" s="1"/>
  <c r="Y757" i="99"/>
  <c r="AS757" i="99" s="1"/>
  <c r="Y759" i="99"/>
  <c r="AS759" i="99" s="1"/>
  <c r="Y760" i="99"/>
  <c r="AS760" i="99" s="1"/>
  <c r="Y762" i="99"/>
  <c r="AS762" i="99" s="1"/>
  <c r="AR763" i="99"/>
  <c r="Y769" i="99"/>
  <c r="AS769" i="99" s="1"/>
  <c r="AR770" i="99"/>
  <c r="AJ771" i="99"/>
  <c r="AN771" i="99" s="1"/>
  <c r="Y783" i="99"/>
  <c r="AS783" i="99" s="1"/>
  <c r="AL783" i="99"/>
  <c r="AR785" i="99"/>
  <c r="AJ786" i="99"/>
  <c r="AJ787" i="99"/>
  <c r="Y790" i="99"/>
  <c r="AS790" i="99" s="1"/>
  <c r="AL790" i="99"/>
  <c r="AN790" i="99" s="1"/>
  <c r="AM791" i="99"/>
  <c r="AK794" i="99"/>
  <c r="AR795" i="99"/>
  <c r="AJ796" i="99"/>
  <c r="AN796" i="99" s="1"/>
  <c r="AR797" i="99"/>
  <c r="AJ798" i="99"/>
  <c r="AN798" i="99" s="1"/>
  <c r="Y799" i="99"/>
  <c r="AS799" i="99" s="1"/>
  <c r="AN799" i="99"/>
  <c r="AJ799" i="99"/>
  <c r="Y801" i="99"/>
  <c r="AS801" i="99" s="1"/>
  <c r="AI801" i="99"/>
  <c r="AJ801" i="99"/>
  <c r="AM802" i="99"/>
  <c r="AH881" i="99" s="1"/>
  <c r="AM803" i="99"/>
  <c r="AH882" i="99" s="1"/>
  <c r="Y807" i="99"/>
  <c r="AS807" i="99" s="1"/>
  <c r="AO807" i="99"/>
  <c r="AQ808" i="99"/>
  <c r="AM842" i="99"/>
  <c r="Y843" i="99"/>
  <c r="AS843" i="99" s="1"/>
  <c r="Y850" i="99"/>
  <c r="AS850" i="99" s="1"/>
  <c r="AR851" i="99"/>
  <c r="AJ853" i="99"/>
  <c r="AL856" i="99"/>
  <c r="AJ857" i="99"/>
  <c r="AL860" i="99"/>
  <c r="AJ861" i="99"/>
  <c r="AL864" i="99"/>
  <c r="Y866" i="99"/>
  <c r="AS866" i="99" s="1"/>
  <c r="AL866" i="99"/>
  <c r="AL868" i="99"/>
  <c r="AP870" i="99"/>
  <c r="AJ871" i="99"/>
  <c r="AM873" i="99"/>
  <c r="Y874" i="99"/>
  <c r="AS874" i="99" s="1"/>
  <c r="AL874" i="99"/>
  <c r="AN874" i="99" s="1"/>
  <c r="AM875" i="99"/>
  <c r="AQ876" i="99"/>
  <c r="AJ877" i="99"/>
  <c r="AN877" i="99" s="1"/>
  <c r="AP878" i="99"/>
  <c r="AJ879" i="99"/>
  <c r="AN879" i="99" s="1"/>
  <c r="AP880" i="99"/>
  <c r="AL881" i="99"/>
  <c r="AL882" i="99"/>
  <c r="AN882" i="99" s="1"/>
  <c r="AO883" i="99"/>
  <c r="AM884" i="99"/>
  <c r="AH963" i="99" s="1"/>
  <c r="AQ885" i="99"/>
  <c r="Y909" i="99"/>
  <c r="AS909" i="99" s="1"/>
  <c r="AZ913" i="99"/>
  <c r="AZ916" i="99"/>
  <c r="AT919" i="99"/>
  <c r="Y923" i="99"/>
  <c r="AS923" i="99" s="1"/>
  <c r="AL935" i="99"/>
  <c r="AL937" i="99"/>
  <c r="AL939" i="99"/>
  <c r="AL941" i="99"/>
  <c r="AL943" i="99"/>
  <c r="AL945" i="99"/>
  <c r="AL947" i="99"/>
  <c r="Y949" i="99"/>
  <c r="AS949" i="99" s="1"/>
  <c r="AL949" i="99"/>
  <c r="AJ950" i="99"/>
  <c r="AP951" i="99"/>
  <c r="AJ952" i="99"/>
  <c r="AN952" i="99" s="1"/>
  <c r="AP953" i="99"/>
  <c r="AJ954" i="99"/>
  <c r="AN954" i="99" s="1"/>
  <c r="AK955" i="99"/>
  <c r="AR956" i="99"/>
  <c r="AQ957" i="99"/>
  <c r="AL960" i="99"/>
  <c r="AJ961" i="99"/>
  <c r="Y963" i="99"/>
  <c r="AS963" i="99" s="1"/>
  <c r="AN963" i="99"/>
  <c r="Y965" i="99"/>
  <c r="AS965" i="99" s="1"/>
  <c r="AI965" i="99"/>
  <c r="AJ965" i="99"/>
  <c r="AM966" i="99"/>
  <c r="AH1045" i="99" s="1"/>
  <c r="AQ967" i="99"/>
  <c r="K975" i="99"/>
  <c r="Y991" i="99"/>
  <c r="AS991" i="99" s="1"/>
  <c r="AZ995" i="99"/>
  <c r="AZ998" i="99"/>
  <c r="AT1001" i="99"/>
  <c r="Y1005" i="99"/>
  <c r="AS1005" i="99" s="1"/>
  <c r="AR1008" i="99"/>
  <c r="AR1017" i="99"/>
  <c r="AJ1018" i="99"/>
  <c r="AN1018" i="99" s="1"/>
  <c r="AR1019" i="99"/>
  <c r="AJ1020" i="99"/>
  <c r="AN1020" i="99" s="1"/>
  <c r="AR1021" i="99"/>
  <c r="AJ1022" i="99"/>
  <c r="AN1022" i="99" s="1"/>
  <c r="AR1023" i="99"/>
  <c r="AJ1024" i="99"/>
  <c r="AN1024" i="99" s="1"/>
  <c r="AR1025" i="99"/>
  <c r="AJ1026" i="99"/>
  <c r="AN1026" i="99" s="1"/>
  <c r="AJ1028" i="99"/>
  <c r="AN1028" i="99" s="1"/>
  <c r="Y1029" i="99"/>
  <c r="AS1029" i="99" s="1"/>
  <c r="AL1029" i="99"/>
  <c r="AL1031" i="99"/>
  <c r="AL1033" i="99"/>
  <c r="Y1035" i="99"/>
  <c r="AS1035" i="99" s="1"/>
  <c r="AL1035" i="99"/>
  <c r="AJ1036" i="99"/>
  <c r="Y1037" i="99"/>
  <c r="AS1037" i="99" s="1"/>
  <c r="AT1037" i="99"/>
  <c r="AO1037" i="99"/>
  <c r="AP1038" i="99"/>
  <c r="AM1040" i="99"/>
  <c r="AP1041" i="99"/>
  <c r="AJ1042" i="99"/>
  <c r="AN1042" i="99" s="1"/>
  <c r="AP1043" i="99"/>
  <c r="AJ1044" i="99"/>
  <c r="AN1044" i="99" s="1"/>
  <c r="Y1045" i="99"/>
  <c r="AS1045" i="99" s="1"/>
  <c r="Y1047" i="99"/>
  <c r="AS1047" i="99" s="1"/>
  <c r="AI1047" i="99"/>
  <c r="AN1048" i="99"/>
  <c r="AK1053" i="99"/>
  <c r="AK1054" i="99"/>
  <c r="AK1055" i="99"/>
  <c r="Y1073" i="99"/>
  <c r="AS1073" i="99" s="1"/>
  <c r="AZ1076" i="99"/>
  <c r="AT1077" i="99"/>
  <c r="Y1078" i="99"/>
  <c r="AS1078" i="99" s="1"/>
  <c r="Y1087" i="99"/>
  <c r="AS1087" i="99" s="1"/>
  <c r="Y1091" i="99"/>
  <c r="AS1091" i="99" s="1"/>
  <c r="AR1091" i="99"/>
  <c r="Y1097" i="99"/>
  <c r="AS1097" i="99" s="1"/>
  <c r="AR1097" i="99"/>
  <c r="Y1099" i="99"/>
  <c r="AS1099" i="99" s="1"/>
  <c r="AL1099" i="99"/>
  <c r="AJ1100" i="99"/>
  <c r="Y1103" i="99"/>
  <c r="AS1103" i="99" s="1"/>
  <c r="AL1103" i="99"/>
  <c r="AJ1104" i="99"/>
  <c r="Y1107" i="99"/>
  <c r="AS1107" i="99" s="1"/>
  <c r="AL1107" i="99"/>
  <c r="AJ1108" i="99"/>
  <c r="AJ1111" i="99"/>
  <c r="AN1111" i="99" s="1"/>
  <c r="Y1113" i="99"/>
  <c r="AS1113" i="99" s="1"/>
  <c r="AN1113" i="99"/>
  <c r="AL1113" i="99"/>
  <c r="Y1115" i="99"/>
  <c r="AS1115" i="99" s="1"/>
  <c r="AL1115" i="99"/>
  <c r="AJ1116" i="99"/>
  <c r="AN1116" i="99" s="1"/>
  <c r="AL1118" i="99"/>
  <c r="AQ1119" i="99"/>
  <c r="AK1121" i="99"/>
  <c r="AL1123" i="99"/>
  <c r="AL1125" i="99"/>
  <c r="AJ1126" i="99"/>
  <c r="AJ1127" i="99"/>
  <c r="AN1127" i="99" s="1"/>
  <c r="Y1129" i="99"/>
  <c r="AS1129" i="99" s="1"/>
  <c r="AI1129" i="99"/>
  <c r="AK1129" i="99"/>
  <c r="AN1129" i="99" s="1"/>
  <c r="AK1131" i="99"/>
  <c r="AF1210" i="99" s="1"/>
  <c r="Y1135" i="99"/>
  <c r="AS1135" i="99" s="1"/>
  <c r="AQ1135" i="99"/>
  <c r="Y1158" i="99"/>
  <c r="AS1158" i="99" s="1"/>
  <c r="Y1159" i="99"/>
  <c r="AS1159" i="99" s="1"/>
  <c r="AT1162" i="99"/>
  <c r="AT1166" i="99"/>
  <c r="Y1168" i="99"/>
  <c r="AS1168" i="99" s="1"/>
  <c r="Y1169" i="99"/>
  <c r="AS1169" i="99" s="1"/>
  <c r="Y1170" i="99"/>
  <c r="AS1170" i="99" s="1"/>
  <c r="AM1170" i="99"/>
  <c r="Y1181" i="99"/>
  <c r="AS1181" i="99" s="1"/>
  <c r="AL1181" i="99"/>
  <c r="AL1184" i="99"/>
  <c r="AL1186" i="99"/>
  <c r="AJ1187" i="99"/>
  <c r="Y1189" i="99"/>
  <c r="AS1189" i="99" s="1"/>
  <c r="AL1189" i="99"/>
  <c r="AL1192" i="99"/>
  <c r="Y1194" i="99"/>
  <c r="AS1194" i="99" s="1"/>
  <c r="AL1194" i="99"/>
  <c r="Y1197" i="99"/>
  <c r="AS1197" i="99" s="1"/>
  <c r="AL1197" i="99"/>
  <c r="AP1199" i="99"/>
  <c r="AJ1200" i="99"/>
  <c r="AM1201" i="99"/>
  <c r="AK1203" i="99"/>
  <c r="Y1205" i="99"/>
  <c r="AS1205" i="99" s="1"/>
  <c r="AL1205" i="99"/>
  <c r="AJ1206" i="99"/>
  <c r="AN1206" i="99" s="1"/>
  <c r="AP1207" i="99"/>
  <c r="AJ1208" i="99"/>
  <c r="AL1209" i="99"/>
  <c r="AJ1210" i="99"/>
  <c r="AN1210" i="99" s="1"/>
  <c r="AM1211" i="99"/>
  <c r="AE1291" i="99"/>
  <c r="AK1212" i="99"/>
  <c r="AM1213" i="99"/>
  <c r="AH1292" i="99" s="1"/>
  <c r="AK1218" i="99"/>
  <c r="AM1219" i="99"/>
  <c r="Y1242" i="99"/>
  <c r="AS1242" i="99" s="1"/>
  <c r="Y1243" i="99"/>
  <c r="AS1243" i="99" s="1"/>
  <c r="Y1245" i="99"/>
  <c r="AS1245" i="99" s="1"/>
  <c r="Y1246" i="99"/>
  <c r="AS1246" i="99" s="1"/>
  <c r="AR1260" i="99"/>
  <c r="Y1264" i="99"/>
  <c r="AS1264" i="99" s="1"/>
  <c r="AL1264" i="99"/>
  <c r="AL1267" i="99"/>
  <c r="AN1267" i="99" s="1"/>
  <c r="AL1269" i="99"/>
  <c r="AJ1270" i="99"/>
  <c r="Y1272" i="99"/>
  <c r="AS1272" i="99" s="1"/>
  <c r="AK1272" i="99"/>
  <c r="AP1272" i="99"/>
  <c r="AL1273" i="99"/>
  <c r="AJ1274" i="99"/>
  <c r="AP1277" i="99"/>
  <c r="AJ1278" i="99"/>
  <c r="AL1279" i="99"/>
  <c r="Y1282" i="99"/>
  <c r="AS1282" i="99" s="1"/>
  <c r="AK1282" i="99"/>
  <c r="AP1282" i="99"/>
  <c r="AQ1287" i="99"/>
  <c r="AL1287" i="99"/>
  <c r="AO1291" i="99"/>
  <c r="AJ1291" i="99"/>
  <c r="AL1292" i="99"/>
  <c r="Y1295" i="99"/>
  <c r="AS1295" i="99" s="1"/>
  <c r="AJ1338" i="99"/>
  <c r="AR1340" i="99"/>
  <c r="AM1340" i="99"/>
  <c r="AJ1273" i="99"/>
  <c r="AJ1276" i="99"/>
  <c r="Y1278" i="99"/>
  <c r="AS1278" i="99" s="1"/>
  <c r="AJ1279" i="99"/>
  <c r="AN1279" i="99" s="1"/>
  <c r="AJ1281" i="99"/>
  <c r="AN1281" i="99" s="1"/>
  <c r="AJ1284" i="99"/>
  <c r="AJ1288" i="99"/>
  <c r="Y1290" i="99"/>
  <c r="AS1290" i="99" s="1"/>
  <c r="AL1291" i="99"/>
  <c r="Y1292" i="99"/>
  <c r="AS1292" i="99" s="1"/>
  <c r="AN1293" i="99"/>
  <c r="AN1294" i="99"/>
  <c r="AE1374" i="99"/>
  <c r="AK1295" i="99"/>
  <c r="Y1301" i="99"/>
  <c r="AS1301" i="99" s="1"/>
  <c r="AQ1301" i="99"/>
  <c r="Y1324" i="99"/>
  <c r="AS1324" i="99" s="1"/>
  <c r="AZ1327" i="99"/>
  <c r="Y1334" i="99"/>
  <c r="AS1334" i="99" s="1"/>
  <c r="AM1334" i="99"/>
  <c r="AO1340" i="99"/>
  <c r="AR1343" i="99"/>
  <c r="AK1344" i="99"/>
  <c r="AL1346" i="99"/>
  <c r="AL1348" i="99"/>
  <c r="AJ1349" i="99"/>
  <c r="Y1351" i="99"/>
  <c r="AS1351" i="99" s="1"/>
  <c r="AL1351" i="99"/>
  <c r="AL1354" i="99"/>
  <c r="AL1356" i="99"/>
  <c r="AJ1357" i="99"/>
  <c r="AN1357" i="99" s="1"/>
  <c r="AJ1359" i="99"/>
  <c r="AP1360" i="99"/>
  <c r="AJ1361" i="99"/>
  <c r="Y1363" i="99"/>
  <c r="AS1363" i="99" s="1"/>
  <c r="AL1363" i="99"/>
  <c r="AJ1364" i="99"/>
  <c r="AK1365" i="99"/>
  <c r="AP1366" i="99"/>
  <c r="AM1368" i="99"/>
  <c r="AL1370" i="99"/>
  <c r="AJ1371" i="99"/>
  <c r="AI1375" i="99"/>
  <c r="AH1455" i="99"/>
  <c r="AK1377" i="99"/>
  <c r="AK1381" i="99"/>
  <c r="AM1382" i="99"/>
  <c r="AM1383" i="99"/>
  <c r="Y1404" i="99"/>
  <c r="AS1404" i="99" s="1"/>
  <c r="Y1406" i="99"/>
  <c r="AS1406" i="99" s="1"/>
  <c r="Y1407" i="99"/>
  <c r="AS1407" i="99" s="1"/>
  <c r="Y1411" i="99"/>
  <c r="AS1411" i="99" s="1"/>
  <c r="Y1413" i="99"/>
  <c r="AS1413" i="99" s="1"/>
  <c r="Y1414" i="99"/>
  <c r="AS1414" i="99" s="1"/>
  <c r="Y1415" i="99"/>
  <c r="AS1415" i="99" s="1"/>
  <c r="AK1418" i="99"/>
  <c r="AP1419" i="99"/>
  <c r="Y1421" i="99"/>
  <c r="AS1421" i="99" s="1"/>
  <c r="AM1421" i="99"/>
  <c r="Y1425" i="99"/>
  <c r="AS1425" i="99" s="1"/>
  <c r="AR1425" i="99"/>
  <c r="AJ1427" i="99"/>
  <c r="AP1428" i="99"/>
  <c r="AJ1429" i="99"/>
  <c r="AR1431" i="99"/>
  <c r="AJ1432" i="99"/>
  <c r="AN1432" i="99" s="1"/>
  <c r="Y1434" i="99"/>
  <c r="AS1434" i="99" s="1"/>
  <c r="AL1434" i="99"/>
  <c r="AJ1435" i="99"/>
  <c r="AP1436" i="99"/>
  <c r="AJ1437" i="99"/>
  <c r="AP1439" i="99"/>
  <c r="AJ1440" i="99"/>
  <c r="AL1442" i="99"/>
  <c r="AJ1443" i="99"/>
  <c r="AP1444" i="99"/>
  <c r="AJ1445" i="99"/>
  <c r="AM1447" i="99"/>
  <c r="Y1448" i="99"/>
  <c r="AS1448" i="99" s="1"/>
  <c r="AL1448" i="99"/>
  <c r="Y1449" i="99"/>
  <c r="AS1449" i="99" s="1"/>
  <c r="AO1449" i="99"/>
  <c r="AK1450" i="99"/>
  <c r="Y1451" i="99"/>
  <c r="AS1451" i="99" s="1"/>
  <c r="AL1451" i="99"/>
  <c r="Y1453" i="99"/>
  <c r="AS1453" i="99" s="1"/>
  <c r="AL1453" i="99"/>
  <c r="AI1457" i="99"/>
  <c r="AK1457" i="99"/>
  <c r="AH1537" i="99"/>
  <c r="AK1459" i="99"/>
  <c r="AK1463" i="99"/>
  <c r="AK1464" i="99"/>
  <c r="AM1465" i="99"/>
  <c r="Y1484" i="99"/>
  <c r="AS1484" i="99" s="1"/>
  <c r="Y1491" i="99"/>
  <c r="AS1491" i="99" s="1"/>
  <c r="AT1493" i="99"/>
  <c r="Y1494" i="99"/>
  <c r="AS1494" i="99" s="1"/>
  <c r="AT1497" i="99"/>
  <c r="Y1499" i="99"/>
  <c r="AS1499" i="99" s="1"/>
  <c r="AO1504" i="99"/>
  <c r="AR1508" i="99"/>
  <c r="AJ1509" i="99"/>
  <c r="AN1509" i="99" s="1"/>
  <c r="AR1511" i="99"/>
  <c r="AJ1512" i="99"/>
  <c r="AN1512" i="99" s="1"/>
  <c r="Y1514" i="99"/>
  <c r="AS1514" i="99" s="1"/>
  <c r="AL1514" i="99"/>
  <c r="AJ1515" i="99"/>
  <c r="AP1516" i="99"/>
  <c r="AJ1517" i="99"/>
  <c r="AR1519" i="99"/>
  <c r="AJ1520" i="99"/>
  <c r="AN1520" i="99" s="1"/>
  <c r="Y1522" i="99"/>
  <c r="AS1522" i="99" s="1"/>
  <c r="AL1522" i="99"/>
  <c r="AR1524" i="99"/>
  <c r="AJ1525" i="99"/>
  <c r="AN1526" i="99"/>
  <c r="Y1527" i="99"/>
  <c r="AS1527" i="99" s="1"/>
  <c r="AL1527" i="99"/>
  <c r="AJ1528" i="99"/>
  <c r="Y1529" i="99"/>
  <c r="AS1529" i="99" s="1"/>
  <c r="AQ1529" i="99"/>
  <c r="Y1532" i="99"/>
  <c r="AS1532" i="99" s="1"/>
  <c r="AQ1532" i="99"/>
  <c r="AJ1533" i="99"/>
  <c r="AP1534" i="99"/>
  <c r="AJ1535" i="99"/>
  <c r="AJ1537" i="99"/>
  <c r="Y1538" i="99"/>
  <c r="AS1538" i="99" s="1"/>
  <c r="AJ1538" i="99"/>
  <c r="AN1540" i="99"/>
  <c r="AK1540" i="99"/>
  <c r="AM1541" i="99"/>
  <c r="AM1547" i="99"/>
  <c r="Y1570" i="99"/>
  <c r="AS1570" i="99" s="1"/>
  <c r="AZ1573" i="99"/>
  <c r="AO1580" i="99"/>
  <c r="Y1583" i="99"/>
  <c r="AS1583" i="99" s="1"/>
  <c r="AR1583" i="99"/>
  <c r="AO1585" i="99"/>
  <c r="AR1589" i="99"/>
  <c r="AK1590" i="99"/>
  <c r="AP1591" i="99"/>
  <c r="AJ1592" i="99"/>
  <c r="AR1594" i="99"/>
  <c r="AJ1595" i="99"/>
  <c r="AN1595" i="99" s="1"/>
  <c r="Y1597" i="99"/>
  <c r="AS1597" i="99" s="1"/>
  <c r="AL1597" i="99"/>
  <c r="AJ1598" i="99"/>
  <c r="AN1598" i="99" s="1"/>
  <c r="AP1599" i="99"/>
  <c r="AJ1600" i="99"/>
  <c r="AR1602" i="99"/>
  <c r="AJ1603" i="99"/>
  <c r="AN1603" i="99" s="1"/>
  <c r="AR1604" i="99"/>
  <c r="AJ1605" i="99"/>
  <c r="AP1607" i="99"/>
  <c r="AJ1608" i="99"/>
  <c r="AL1610" i="99"/>
  <c r="AM1613" i="99"/>
  <c r="Y1615" i="99"/>
  <c r="AS1615" i="99" s="1"/>
  <c r="AL1615" i="99"/>
  <c r="AJ1616" i="99"/>
  <c r="AN1616" i="99" s="1"/>
  <c r="AP1617" i="99"/>
  <c r="AJ1618" i="99"/>
  <c r="AN1618" i="99" s="1"/>
  <c r="AL1619" i="99"/>
  <c r="Y1620" i="99"/>
  <c r="AS1620" i="99" s="1"/>
  <c r="AJ1620" i="99"/>
  <c r="AM1621" i="99"/>
  <c r="AK1622" i="99"/>
  <c r="AF1701" i="99" s="1"/>
  <c r="AM1623" i="99"/>
  <c r="AH1702" i="99" s="1"/>
  <c r="AN1628" i="99"/>
  <c r="AK1628" i="99"/>
  <c r="AK1629" i="99"/>
  <c r="Q1634" i="99"/>
  <c r="AZ1654" i="99"/>
  <c r="Y1658" i="99"/>
  <c r="AS1658" i="99" s="1"/>
  <c r="Y1663" i="99"/>
  <c r="AS1663" i="99" s="1"/>
  <c r="AK1664" i="99"/>
  <c r="AP1665" i="99"/>
  <c r="Y1667" i="99"/>
  <c r="AS1667" i="99" s="1"/>
  <c r="AM1667" i="99"/>
  <c r="Y1671" i="99"/>
  <c r="AS1671" i="99" s="1"/>
  <c r="AR1671" i="99"/>
  <c r="AL1673" i="99"/>
  <c r="AJ1674" i="99"/>
  <c r="Y1676" i="99"/>
  <c r="AS1676" i="99" s="1"/>
  <c r="AL1676" i="99"/>
  <c r="AL1679" i="99"/>
  <c r="AL1681" i="99"/>
  <c r="AJ1682" i="99"/>
  <c r="Y1684" i="99"/>
  <c r="AS1684" i="99" s="1"/>
  <c r="AL1684" i="99"/>
  <c r="AP1686" i="99"/>
  <c r="AJ1687" i="99"/>
  <c r="Y1689" i="99"/>
  <c r="AS1689" i="99" s="1"/>
  <c r="AL1689" i="99"/>
  <c r="AL1691" i="99"/>
  <c r="AJ1692" i="99"/>
  <c r="Y1693" i="99"/>
  <c r="AS1693" i="99" s="1"/>
  <c r="AQ1693" i="99"/>
  <c r="AM1696" i="99"/>
  <c r="Y1698" i="99"/>
  <c r="AS1698" i="99" s="1"/>
  <c r="AL1698" i="99"/>
  <c r="Y1701" i="99"/>
  <c r="AS1701" i="99" s="1"/>
  <c r="AL1701" i="99"/>
  <c r="AO1703" i="99"/>
  <c r="AM1704" i="99"/>
  <c r="AM1705" i="99"/>
  <c r="Y1709" i="99"/>
  <c r="AS1709" i="99" s="1"/>
  <c r="AK1711" i="99"/>
  <c r="Y1729" i="99"/>
  <c r="AS1729" i="99" s="1"/>
  <c r="Y1734" i="99"/>
  <c r="AS1734" i="99" s="1"/>
  <c r="Y1737" i="99"/>
  <c r="AS1737" i="99" s="1"/>
  <c r="Y1743" i="99"/>
  <c r="AS1743" i="99" s="1"/>
  <c r="AP1745" i="99"/>
  <c r="Y1747" i="99"/>
  <c r="AS1747" i="99" s="1"/>
  <c r="AM1747" i="99"/>
  <c r="AP1748" i="99"/>
  <c r="Y1751" i="99"/>
  <c r="AS1751" i="99" s="1"/>
  <c r="AR1751" i="99"/>
  <c r="Y1753" i="99"/>
  <c r="AS1753" i="99" s="1"/>
  <c r="AO1753" i="99"/>
  <c r="AN1755" i="99"/>
  <c r="AM1756" i="99"/>
  <c r="AM1758" i="99"/>
  <c r="AK1760" i="99"/>
  <c r="AN1762" i="99"/>
  <c r="AK1762" i="99"/>
  <c r="AM1763" i="99"/>
  <c r="AK1764" i="99"/>
  <c r="AN1766" i="99"/>
  <c r="AK1766" i="99"/>
  <c r="AL1767" i="99"/>
  <c r="AJ1768" i="99"/>
  <c r="AN1768" i="99" s="1"/>
  <c r="AJ1770" i="99"/>
  <c r="AN1770" i="99" s="1"/>
  <c r="AK1771" i="99"/>
  <c r="AM1772" i="99"/>
  <c r="Y1775" i="99"/>
  <c r="AS1775" i="99" s="1"/>
  <c r="AQ1775" i="99"/>
  <c r="AK1777" i="99"/>
  <c r="AL1779" i="99"/>
  <c r="AM1781" i="99"/>
  <c r="AK1782" i="99"/>
  <c r="AK1783" i="99"/>
  <c r="Y1784" i="99"/>
  <c r="AS1784" i="99" s="1"/>
  <c r="AR1791" i="99"/>
  <c r="AL1792" i="99"/>
  <c r="AL1793" i="99"/>
  <c r="Q1797" i="99"/>
  <c r="Q1798" i="99"/>
  <c r="AT1810" i="99"/>
  <c r="Y1812" i="99"/>
  <c r="AS1812" i="99" s="1"/>
  <c r="Y1813" i="99"/>
  <c r="AS1813" i="99" s="1"/>
  <c r="Y1815" i="99"/>
  <c r="AS1815" i="99" s="1"/>
  <c r="AO1826" i="99"/>
  <c r="Y1829" i="99"/>
  <c r="AS1829" i="99" s="1"/>
  <c r="AR1829" i="99"/>
  <c r="AO1831" i="99"/>
  <c r="Y1834" i="99"/>
  <c r="AS1834" i="99" s="1"/>
  <c r="AR1834" i="99"/>
  <c r="AR1838" i="99"/>
  <c r="AJ1839" i="99"/>
  <c r="AN1839" i="99" s="1"/>
  <c r="Y1841" i="99"/>
  <c r="AS1841" i="99" s="1"/>
  <c r="AL1841" i="99"/>
  <c r="AJ1842" i="99"/>
  <c r="AN1842" i="99" s="1"/>
  <c r="AP1843" i="99"/>
  <c r="AJ1844" i="99"/>
  <c r="AR1846" i="99"/>
  <c r="AJ1847" i="99"/>
  <c r="AN1847" i="99" s="1"/>
  <c r="AK1850" i="99"/>
  <c r="AM1851" i="99"/>
  <c r="AP1854" i="99"/>
  <c r="AJ1855" i="99"/>
  <c r="Y1857" i="99"/>
  <c r="AS1857" i="99" s="1"/>
  <c r="AL1857" i="99"/>
  <c r="Y1860" i="99"/>
  <c r="AS1860" i="99" s="1"/>
  <c r="AQ1860" i="99"/>
  <c r="AK1863" i="99"/>
  <c r="AJ1865" i="99"/>
  <c r="Y1866" i="99"/>
  <c r="AS1866" i="99" s="1"/>
  <c r="AL1866" i="99"/>
  <c r="Y1873" i="99"/>
  <c r="AS1873" i="99" s="1"/>
  <c r="AJ1873" i="99"/>
  <c r="AJ1875" i="99"/>
  <c r="Y1892" i="99"/>
  <c r="AS1892" i="99" s="1"/>
  <c r="AV1894" i="99"/>
  <c r="AT1895" i="99"/>
  <c r="Y1904" i="99"/>
  <c r="AS1904" i="99" s="1"/>
  <c r="AR1911" i="99"/>
  <c r="AM1913" i="99"/>
  <c r="AP1914" i="99"/>
  <c r="AO1917" i="99"/>
  <c r="AK1919" i="99"/>
  <c r="AK1921" i="99"/>
  <c r="AQ1922" i="99"/>
  <c r="AK1925" i="99"/>
  <c r="AJ1928" i="99"/>
  <c r="Y1932" i="99"/>
  <c r="AS1932" i="99" s="1"/>
  <c r="AJ1933" i="99"/>
  <c r="AK1935" i="99"/>
  <c r="AK1937" i="99"/>
  <c r="Y1945" i="99"/>
  <c r="AS1945" i="99" s="1"/>
  <c r="AK1946" i="99"/>
  <c r="Y1948" i="99"/>
  <c r="AS1948" i="99" s="1"/>
  <c r="AK1948" i="99"/>
  <c r="Y1950" i="99"/>
  <c r="AS1950" i="99" s="1"/>
  <c r="Y1977" i="99"/>
  <c r="AS1977" i="99" s="1"/>
  <c r="AT2056" i="99"/>
  <c r="AN2322" i="99"/>
  <c r="AJ1347" i="99"/>
  <c r="AN1347" i="99" s="1"/>
  <c r="AJ1350" i="99"/>
  <c r="AN1350" i="99" s="1"/>
  <c r="AJ1352" i="99"/>
  <c r="AN1352" i="99" s="1"/>
  <c r="AJ1355" i="99"/>
  <c r="AN1355" i="99" s="1"/>
  <c r="AJ1362" i="99"/>
  <c r="AN1362" i="99" s="1"/>
  <c r="AJ1369" i="99"/>
  <c r="AN1369" i="99" s="1"/>
  <c r="AJ1372" i="99"/>
  <c r="AN1372" i="99" s="1"/>
  <c r="AK1376" i="99"/>
  <c r="AF1455" i="99" s="1"/>
  <c r="AQ1382" i="99"/>
  <c r="AR1419" i="99"/>
  <c r="AJ1420" i="99"/>
  <c r="AK1426" i="99"/>
  <c r="AJ1430" i="99"/>
  <c r="AJ1438" i="99"/>
  <c r="AJ1441" i="99"/>
  <c r="AN1441" i="99" s="1"/>
  <c r="AJ1446" i="99"/>
  <c r="AJ1452" i="99"/>
  <c r="AJ1454" i="99"/>
  <c r="AJ1498" i="99"/>
  <c r="AJ1505" i="99"/>
  <c r="AK1506" i="99"/>
  <c r="AJ1510" i="99"/>
  <c r="AJ1518" i="99"/>
  <c r="AJ1523" i="99"/>
  <c r="AJ1526" i="99"/>
  <c r="AJ1530" i="99"/>
  <c r="AN1530" i="99" s="1"/>
  <c r="AK1531" i="99"/>
  <c r="AJ1536" i="99"/>
  <c r="AL1537" i="99"/>
  <c r="AL1538" i="99"/>
  <c r="AK1546" i="99"/>
  <c r="AQ1547" i="99"/>
  <c r="AT1578" i="99"/>
  <c r="AJ1586" i="99"/>
  <c r="AJ1593" i="99"/>
  <c r="AJ1601" i="99"/>
  <c r="AJ1606" i="99"/>
  <c r="AJ1609" i="99"/>
  <c r="AN1609" i="99" s="1"/>
  <c r="AN1611" i="99"/>
  <c r="AJ1612" i="99"/>
  <c r="AQ1613" i="99"/>
  <c r="AL1620" i="99"/>
  <c r="AJ1662" i="99"/>
  <c r="AR1665" i="99"/>
  <c r="AJ1666" i="99"/>
  <c r="AK1672" i="99"/>
  <c r="AJ1675" i="99"/>
  <c r="AN1675" i="99" s="1"/>
  <c r="AJ1677" i="99"/>
  <c r="AN1677" i="99" s="1"/>
  <c r="AJ1680" i="99"/>
  <c r="AN1680" i="99" s="1"/>
  <c r="AJ1683" i="99"/>
  <c r="AN1683" i="99" s="1"/>
  <c r="AJ1685" i="99"/>
  <c r="AJ1688" i="99"/>
  <c r="AN1688" i="99" s="1"/>
  <c r="AJ1690" i="99"/>
  <c r="AN1690" i="99" s="1"/>
  <c r="AJ1694" i="99"/>
  <c r="AN1694" i="99" s="1"/>
  <c r="AK1695" i="99"/>
  <c r="AQ1696" i="99"/>
  <c r="AJ1697" i="99"/>
  <c r="AN1697" i="99" s="1"/>
  <c r="AJ1699" i="99"/>
  <c r="AJ1702" i="99"/>
  <c r="AN1702" i="99" s="1"/>
  <c r="AQ1704" i="99"/>
  <c r="AK1710" i="99"/>
  <c r="AN1710" i="99" s="1"/>
  <c r="AJ1746" i="99"/>
  <c r="AR1748" i="99"/>
  <c r="AJ1754" i="99"/>
  <c r="AK1755" i="99"/>
  <c r="AK1757" i="99"/>
  <c r="AN1757" i="99" s="1"/>
  <c r="AQ1758" i="99"/>
  <c r="AN1765" i="99"/>
  <c r="AJ1769" i="99"/>
  <c r="AN1769" i="99" s="1"/>
  <c r="AK1774" i="99"/>
  <c r="AJ1776" i="99"/>
  <c r="AP1785" i="99"/>
  <c r="AR1793" i="99"/>
  <c r="AJ1832" i="99"/>
  <c r="AK1835" i="99"/>
  <c r="AJ1837" i="99"/>
  <c r="AN1838" i="99"/>
  <c r="AJ1845" i="99"/>
  <c r="AK1849" i="99"/>
  <c r="AN1849" i="99" s="1"/>
  <c r="AJ1853" i="99"/>
  <c r="AJ1856" i="99"/>
  <c r="AN1856" i="99" s="1"/>
  <c r="AJ1859" i="99"/>
  <c r="AK1861" i="99"/>
  <c r="AK1865" i="99"/>
  <c r="AK1869" i="99"/>
  <c r="AK1874" i="99"/>
  <c r="AK1912" i="99"/>
  <c r="AJ1915" i="99"/>
  <c r="AL1919" i="99"/>
  <c r="AL1921" i="99"/>
  <c r="AK1923" i="99"/>
  <c r="AL1925" i="99"/>
  <c r="AQ1930" i="99"/>
  <c r="AJ1934" i="99"/>
  <c r="AL1937" i="99"/>
  <c r="AJ1939" i="99"/>
  <c r="AR1942" i="99"/>
  <c r="AM1942" i="99"/>
  <c r="AQ1948" i="99"/>
  <c r="AL1948" i="99"/>
  <c r="AO1949" i="99"/>
  <c r="AR1955" i="99"/>
  <c r="AM1955" i="99"/>
  <c r="AJ1956" i="99"/>
  <c r="Z1975" i="99"/>
  <c r="AN2324" i="99"/>
  <c r="AT2393" i="99"/>
  <c r="Y1321" i="99"/>
  <c r="AS1321" i="99" s="1"/>
  <c r="AT1322" i="99"/>
  <c r="AT1333" i="99"/>
  <c r="AK1343" i="99"/>
  <c r="Y1344" i="99"/>
  <c r="AS1344" i="99" s="1"/>
  <c r="AJ1345" i="99"/>
  <c r="AN1346" i="99"/>
  <c r="AJ1353" i="99"/>
  <c r="AJ1358" i="99"/>
  <c r="AN1358" i="99" s="1"/>
  <c r="AJ1360" i="99"/>
  <c r="AN1360" i="99" s="1"/>
  <c r="AJ1366" i="99"/>
  <c r="AN1366" i="99" s="1"/>
  <c r="AJ1374" i="99"/>
  <c r="AO1375" i="99"/>
  <c r="Y1377" i="99"/>
  <c r="AS1377" i="99" s="1"/>
  <c r="AQ1377" i="99"/>
  <c r="Q1388" i="99"/>
  <c r="AZ1404" i="99"/>
  <c r="AZ1408" i="99"/>
  <c r="AT1409" i="99"/>
  <c r="Y1418" i="99"/>
  <c r="AS1418" i="99" s="1"/>
  <c r="AJ1422" i="99"/>
  <c r="AR1424" i="99"/>
  <c r="AJ1428" i="99"/>
  <c r="AN1428" i="99" s="1"/>
  <c r="AJ1431" i="99"/>
  <c r="AN1431" i="99" s="1"/>
  <c r="AP1432" i="99"/>
  <c r="AJ1433" i="99"/>
  <c r="AJ1436" i="99"/>
  <c r="AN1436" i="99" s="1"/>
  <c r="AJ1439" i="99"/>
  <c r="AN1439" i="99" s="1"/>
  <c r="AJ1444" i="99"/>
  <c r="AQ1447" i="99"/>
  <c r="Y1450" i="99"/>
  <c r="AS1450" i="99" s="1"/>
  <c r="AL1455" i="99"/>
  <c r="AL1456" i="99"/>
  <c r="AN1456" i="99" s="1"/>
  <c r="AG1538" i="99"/>
  <c r="AG1618" i="99" s="1"/>
  <c r="AG1699" i="99" s="1"/>
  <c r="AG1780" i="99" s="1"/>
  <c r="AQ1459" i="99"/>
  <c r="AQ1464" i="99"/>
  <c r="Y1488" i="99"/>
  <c r="AS1488" i="99" s="1"/>
  <c r="AZ1491" i="99"/>
  <c r="AR1501" i="99"/>
  <c r="AJ1502" i="99"/>
  <c r="AK1508" i="99"/>
  <c r="AJ1511" i="99"/>
  <c r="AN1511" i="99" s="1"/>
  <c r="AP1512" i="99"/>
  <c r="AJ1513" i="99"/>
  <c r="AJ1516" i="99"/>
  <c r="AN1516" i="99" s="1"/>
  <c r="AJ1519" i="99"/>
  <c r="AN1519" i="99" s="1"/>
  <c r="AP1520" i="99"/>
  <c r="AJ1521" i="99"/>
  <c r="AJ1524" i="99"/>
  <c r="AN1524" i="99" s="1"/>
  <c r="AJ1534" i="99"/>
  <c r="AN1534" i="99" s="1"/>
  <c r="Y1540" i="99"/>
  <c r="AS1540" i="99" s="1"/>
  <c r="AH1620" i="99"/>
  <c r="AT1568" i="99"/>
  <c r="AR1582" i="99"/>
  <c r="AK1589" i="99"/>
  <c r="Y1590" i="99"/>
  <c r="AS1590" i="99" s="1"/>
  <c r="AJ1591" i="99"/>
  <c r="AN1591" i="99" s="1"/>
  <c r="AJ1594" i="99"/>
  <c r="AN1594" i="99" s="1"/>
  <c r="AP1595" i="99"/>
  <c r="AJ1596" i="99"/>
  <c r="AJ1599" i="99"/>
  <c r="AN1599" i="99" s="1"/>
  <c r="AJ1602" i="99"/>
  <c r="AN1602" i="99" s="1"/>
  <c r="AJ1604" i="99"/>
  <c r="AJ1607" i="99"/>
  <c r="AN1607" i="99" s="1"/>
  <c r="AK1611" i="99"/>
  <c r="AK1614" i="99"/>
  <c r="AN1614" i="99" s="1"/>
  <c r="AJ1617" i="99"/>
  <c r="AN1617" i="99" s="1"/>
  <c r="AR1620" i="99"/>
  <c r="AK1627" i="99"/>
  <c r="Y1628" i="99"/>
  <c r="AS1628" i="99" s="1"/>
  <c r="AQ1628" i="99"/>
  <c r="Y1648" i="99"/>
  <c r="AS1648" i="99" s="1"/>
  <c r="Y1655" i="99"/>
  <c r="AS1655" i="99" s="1"/>
  <c r="Y1659" i="99"/>
  <c r="AS1659" i="99" s="1"/>
  <c r="Y1664" i="99"/>
  <c r="AS1664" i="99" s="1"/>
  <c r="AJ1668" i="99"/>
  <c r="AR1670" i="99"/>
  <c r="AJ1678" i="99"/>
  <c r="AN1679" i="99"/>
  <c r="AJ1686" i="99"/>
  <c r="AN1686" i="99" s="1"/>
  <c r="AJ1700" i="99"/>
  <c r="AN1703" i="99"/>
  <c r="Y1711" i="99"/>
  <c r="AS1711" i="99" s="1"/>
  <c r="Y1735" i="99"/>
  <c r="AS1735" i="99" s="1"/>
  <c r="Y1740" i="99"/>
  <c r="AS1740" i="99" s="1"/>
  <c r="AR1744" i="99"/>
  <c r="AR1750" i="99"/>
  <c r="AK1759" i="99"/>
  <c r="AN1759" i="99" s="1"/>
  <c r="Y1760" i="99"/>
  <c r="AS1760" i="99" s="1"/>
  <c r="AK1761" i="99"/>
  <c r="AN1761" i="99" s="1"/>
  <c r="Y1762" i="99"/>
  <c r="AS1762" i="99" s="1"/>
  <c r="AQ1762" i="99"/>
  <c r="AN1763" i="99"/>
  <c r="Y1764" i="99"/>
  <c r="AS1764" i="99" s="1"/>
  <c r="AK1765" i="99"/>
  <c r="Y1766" i="99"/>
  <c r="AS1766" i="99" s="1"/>
  <c r="AQ1766" i="99"/>
  <c r="AK1773" i="99"/>
  <c r="AJ1778" i="99"/>
  <c r="Y1782" i="99"/>
  <c r="AS1782" i="99" s="1"/>
  <c r="AQ1782" i="99"/>
  <c r="AL1786" i="99"/>
  <c r="AL1787" i="99"/>
  <c r="AG1866" i="99" s="1"/>
  <c r="AG1946" i="99" s="1"/>
  <c r="AG2027" i="99" s="1"/>
  <c r="AG2108" i="99" s="1"/>
  <c r="AJ1791" i="99"/>
  <c r="O1876" i="99"/>
  <c r="Z1811" i="99"/>
  <c r="AZ1815" i="99"/>
  <c r="AR1828" i="99"/>
  <c r="AJ1838" i="99"/>
  <c r="AP1839" i="99"/>
  <c r="AJ1840" i="99"/>
  <c r="AJ1843" i="99"/>
  <c r="AN1843" i="99" s="1"/>
  <c r="AJ1846" i="99"/>
  <c r="AN1846" i="99" s="1"/>
  <c r="AP1847" i="99"/>
  <c r="AJ1848" i="99"/>
  <c r="AN1851" i="99"/>
  <c r="AK1852" i="99"/>
  <c r="AJ1854" i="99"/>
  <c r="AN1854" i="99" s="1"/>
  <c r="AK1858" i="99"/>
  <c r="Y1865" i="99"/>
  <c r="AS1865" i="99" s="1"/>
  <c r="AR1865" i="99"/>
  <c r="Y1867" i="99"/>
  <c r="AS1867" i="99" s="1"/>
  <c r="AI1867" i="99"/>
  <c r="AM1868" i="99"/>
  <c r="AH1947" i="99" s="1"/>
  <c r="AF1948" i="99"/>
  <c r="AL1869" i="99"/>
  <c r="AG1948" i="99" s="1"/>
  <c r="AG2028" i="99" s="1"/>
  <c r="AQ1873" i="99"/>
  <c r="AL1874" i="99"/>
  <c r="AZ1897" i="99"/>
  <c r="AK1908" i="99"/>
  <c r="AJ1920" i="99"/>
  <c r="AJ1922" i="99"/>
  <c r="AL1923" i="99"/>
  <c r="AK1929" i="99"/>
  <c r="AJ1932" i="99"/>
  <c r="AK1934" i="99"/>
  <c r="AK1936" i="99"/>
  <c r="AK1943" i="99"/>
  <c r="AJ1944" i="99"/>
  <c r="AO1944" i="99"/>
  <c r="AK1285" i="99"/>
  <c r="AN1285" i="99" s="1"/>
  <c r="Y1286" i="99"/>
  <c r="AS1286" i="99" s="1"/>
  <c r="AQ1286" i="99"/>
  <c r="AJ1287" i="99"/>
  <c r="AJ1290" i="99"/>
  <c r="AN1290" i="99" s="1"/>
  <c r="Y1293" i="99"/>
  <c r="AS1293" i="99" s="1"/>
  <c r="AN1299" i="99"/>
  <c r="AK1300" i="99"/>
  <c r="K1303" i="99"/>
  <c r="Y1319" i="99"/>
  <c r="AS1319" i="99" s="1"/>
  <c r="Y1322" i="99"/>
  <c r="AS1322" i="99" s="1"/>
  <c r="AZ1323" i="99"/>
  <c r="Y1335" i="99"/>
  <c r="AS1335" i="99" s="1"/>
  <c r="AR1336" i="99"/>
  <c r="Y1340" i="99"/>
  <c r="AS1340" i="99" s="1"/>
  <c r="Y1345" i="99"/>
  <c r="AS1345" i="99" s="1"/>
  <c r="AJ1346" i="99"/>
  <c r="AP1347" i="99"/>
  <c r="AJ1348" i="99"/>
  <c r="AJ1351" i="99"/>
  <c r="AN1351" i="99" s="1"/>
  <c r="Y1353" i="99"/>
  <c r="AS1353" i="99" s="1"/>
  <c r="AJ1354" i="99"/>
  <c r="AN1354" i="99" s="1"/>
  <c r="AP1355" i="99"/>
  <c r="AJ1356" i="99"/>
  <c r="Y1358" i="99"/>
  <c r="AS1358" i="99" s="1"/>
  <c r="AN1359" i="99"/>
  <c r="Y1360" i="99"/>
  <c r="AS1360" i="99" s="1"/>
  <c r="AP1362" i="99"/>
  <c r="AJ1363" i="99"/>
  <c r="AN1364" i="99"/>
  <c r="Y1366" i="99"/>
  <c r="AS1366" i="99" s="1"/>
  <c r="Y1367" i="99"/>
  <c r="AS1367" i="99" s="1"/>
  <c r="AK1368" i="99"/>
  <c r="AN1368" i="99" s="1"/>
  <c r="AP1369" i="99"/>
  <c r="AJ1370" i="99"/>
  <c r="AL1373" i="99"/>
  <c r="AL1374" i="99"/>
  <c r="AK1383" i="99"/>
  <c r="AN1383" i="99" s="1"/>
  <c r="Y1402" i="99"/>
  <c r="AS1402" i="99" s="1"/>
  <c r="Y1405" i="99"/>
  <c r="AS1405" i="99" s="1"/>
  <c r="Y1409" i="99"/>
  <c r="AS1409" i="99" s="1"/>
  <c r="AT1411" i="99"/>
  <c r="Y1412" i="99"/>
  <c r="AS1412" i="99" s="1"/>
  <c r="AT1415" i="99"/>
  <c r="T1466" i="99"/>
  <c r="Y1417" i="99"/>
  <c r="AS1417" i="99" s="1"/>
  <c r="AN1427" i="99"/>
  <c r="Y1428" i="99"/>
  <c r="AS1428" i="99" s="1"/>
  <c r="Y1431" i="99"/>
  <c r="AS1431" i="99" s="1"/>
  <c r="Y1433" i="99"/>
  <c r="AS1433" i="99" s="1"/>
  <c r="AJ1434" i="99"/>
  <c r="AN1435" i="99"/>
  <c r="Y1436" i="99"/>
  <c r="AS1436" i="99" s="1"/>
  <c r="Y1439" i="99"/>
  <c r="AS1439" i="99" s="1"/>
  <c r="AP1441" i="99"/>
  <c r="AJ1442" i="99"/>
  <c r="Y1444" i="99"/>
  <c r="AS1444" i="99" s="1"/>
  <c r="AN1444" i="99"/>
  <c r="AJ1448" i="99"/>
  <c r="AN1448" i="99" s="1"/>
  <c r="AM1449" i="99"/>
  <c r="AQ1450" i="99"/>
  <c r="AJ1451" i="99"/>
  <c r="AP1452" i="99"/>
  <c r="AJ1453" i="99"/>
  <c r="AP1454" i="99"/>
  <c r="AP1456" i="99"/>
  <c r="AO1457" i="99"/>
  <c r="Y1458" i="99"/>
  <c r="AS1458" i="99" s="1"/>
  <c r="Y1483" i="99"/>
  <c r="AS1483" i="99" s="1"/>
  <c r="AT1486" i="99"/>
  <c r="AZ1487" i="99"/>
  <c r="AZ1490" i="99"/>
  <c r="AT1491" i="99"/>
  <c r="Y1492" i="99"/>
  <c r="AS1492" i="99" s="1"/>
  <c r="Y1500" i="99"/>
  <c r="AS1500" i="99" s="1"/>
  <c r="Y1502" i="99"/>
  <c r="AS1502" i="99" s="1"/>
  <c r="AR1506" i="99"/>
  <c r="Y1511" i="99"/>
  <c r="AS1511" i="99" s="1"/>
  <c r="AJ1514" i="99"/>
  <c r="AN1515" i="99"/>
  <c r="Y1516" i="99"/>
  <c r="AS1516" i="99" s="1"/>
  <c r="Y1519" i="99"/>
  <c r="AS1519" i="99" s="1"/>
  <c r="Y1521" i="99"/>
  <c r="AS1521" i="99" s="1"/>
  <c r="AJ1522" i="99"/>
  <c r="AN1522" i="99" s="1"/>
  <c r="Y1524" i="99"/>
  <c r="AS1524" i="99" s="1"/>
  <c r="AJ1527" i="99"/>
  <c r="AN1527" i="99" s="1"/>
  <c r="AM1529" i="99"/>
  <c r="AM1532" i="99"/>
  <c r="AN1533" i="99"/>
  <c r="Y1534" i="99"/>
  <c r="AS1534" i="99" s="1"/>
  <c r="Y1539" i="99"/>
  <c r="AS1539" i="99" s="1"/>
  <c r="AK1539" i="99"/>
  <c r="AN1539" i="99" s="1"/>
  <c r="AK1541" i="99"/>
  <c r="AF1620" i="99" s="1"/>
  <c r="Y1545" i="99"/>
  <c r="AS1545" i="99" s="1"/>
  <c r="AQ1545" i="99"/>
  <c r="AN1547" i="99"/>
  <c r="Y1568" i="99"/>
  <c r="AS1568" i="99" s="1"/>
  <c r="AZ1569" i="99"/>
  <c r="Y1580" i="99"/>
  <c r="AS1580" i="99" s="1"/>
  <c r="AM1580" i="99"/>
  <c r="Y1591" i="99"/>
  <c r="AS1591" i="99" s="1"/>
  <c r="Y1594" i="99"/>
  <c r="AS1594" i="99" s="1"/>
  <c r="Y1596" i="99"/>
  <c r="AS1596" i="99" s="1"/>
  <c r="AJ1597" i="99"/>
  <c r="Y1599" i="99"/>
  <c r="AS1599" i="99" s="1"/>
  <c r="Y1602" i="99"/>
  <c r="AS1602" i="99" s="1"/>
  <c r="AN1604" i="99"/>
  <c r="Y1607" i="99"/>
  <c r="AS1607" i="99" s="1"/>
  <c r="AP1609" i="99"/>
  <c r="AJ1610" i="99"/>
  <c r="AJ1615" i="99"/>
  <c r="Y1617" i="99"/>
  <c r="AS1617" i="99" s="1"/>
  <c r="Y1619" i="99"/>
  <c r="AS1619" i="99" s="1"/>
  <c r="AJ1619" i="99"/>
  <c r="AN1619" i="99" s="1"/>
  <c r="AI1621" i="99"/>
  <c r="AZ1650" i="99"/>
  <c r="Y1652" i="99"/>
  <c r="AS1652" i="99" s="1"/>
  <c r="Y1656" i="99"/>
  <c r="AS1656" i="99" s="1"/>
  <c r="Y1668" i="99"/>
  <c r="AS1668" i="99" s="1"/>
  <c r="AR1672" i="99"/>
  <c r="AJ1673" i="99"/>
  <c r="AJ1676" i="99"/>
  <c r="AN1676" i="99" s="1"/>
  <c r="Y1678" i="99"/>
  <c r="AS1678" i="99" s="1"/>
  <c r="AJ1679" i="99"/>
  <c r="AP1680" i="99"/>
  <c r="AJ1681" i="99"/>
  <c r="AJ1684" i="99"/>
  <c r="AN1684" i="99" s="1"/>
  <c r="Y1686" i="99"/>
  <c r="AS1686" i="99" s="1"/>
  <c r="AJ1689" i="99"/>
  <c r="AN1689" i="99" s="1"/>
  <c r="AJ1691" i="99"/>
  <c r="AM1693" i="99"/>
  <c r="AN1693" i="99" s="1"/>
  <c r="AN1696" i="99"/>
  <c r="AJ1698" i="99"/>
  <c r="AN1698" i="99" s="1"/>
  <c r="Y1700" i="99"/>
  <c r="AS1700" i="99" s="1"/>
  <c r="AJ1701" i="99"/>
  <c r="AN1701" i="99" s="1"/>
  <c r="AK1705" i="99"/>
  <c r="AM1709" i="99"/>
  <c r="A1730" i="99"/>
  <c r="Z1730" i="99" s="1"/>
  <c r="AZ1731" i="99"/>
  <c r="Y1736" i="99"/>
  <c r="AS1736" i="99" s="1"/>
  <c r="Y1739" i="99"/>
  <c r="AS1739" i="99" s="1"/>
  <c r="Y1749" i="99"/>
  <c r="AS1749" i="99" s="1"/>
  <c r="AN1758" i="99"/>
  <c r="AK1763" i="99"/>
  <c r="AJ1767" i="99"/>
  <c r="AK1772" i="99"/>
  <c r="AN1772" i="99" s="1"/>
  <c r="AM1775" i="99"/>
  <c r="AJ1779" i="99"/>
  <c r="Y1780" i="99"/>
  <c r="AS1780" i="99" s="1"/>
  <c r="AK1781" i="99"/>
  <c r="AM1784" i="99"/>
  <c r="AG1865" i="99"/>
  <c r="AP1787" i="99"/>
  <c r="AL1791" i="99"/>
  <c r="Y1792" i="99"/>
  <c r="AS1792" i="99" s="1"/>
  <c r="AJ1792" i="99"/>
  <c r="Y1793" i="99"/>
  <c r="AS1793" i="99" s="1"/>
  <c r="AN1793" i="99"/>
  <c r="AJ1793" i="99"/>
  <c r="K1795" i="99"/>
  <c r="Y1811" i="99"/>
  <c r="AS1811" i="99" s="1"/>
  <c r="AT1812" i="99"/>
  <c r="AZ1814" i="99"/>
  <c r="Y1816" i="99"/>
  <c r="AS1816" i="99" s="1"/>
  <c r="AZ1817" i="99"/>
  <c r="AZ1819" i="99"/>
  <c r="Y1826" i="99"/>
  <c r="AS1826" i="99" s="1"/>
  <c r="AM1826" i="99"/>
  <c r="AR1835" i="99"/>
  <c r="AJ1841" i="99"/>
  <c r="Y1843" i="99"/>
  <c r="AS1843" i="99" s="1"/>
  <c r="AK1851" i="99"/>
  <c r="Y1854" i="99"/>
  <c r="AS1854" i="99" s="1"/>
  <c r="AP1856" i="99"/>
  <c r="AJ1857" i="99"/>
  <c r="AM1860" i="99"/>
  <c r="Y1862" i="99"/>
  <c r="AS1862" i="99" s="1"/>
  <c r="AM1862" i="99"/>
  <c r="AJ1863" i="99"/>
  <c r="AP1864" i="99"/>
  <c r="AZ1896" i="99"/>
  <c r="Y1900" i="99"/>
  <c r="AS1900" i="99" s="1"/>
  <c r="Y1902" i="99"/>
  <c r="AS1902" i="99" s="1"/>
  <c r="Y1909" i="99"/>
  <c r="AS1909" i="99" s="1"/>
  <c r="AN1909" i="99"/>
  <c r="Y1911" i="99"/>
  <c r="AS1911" i="99" s="1"/>
  <c r="AM1920" i="99"/>
  <c r="AM1922" i="99"/>
  <c r="AO1924" i="99"/>
  <c r="AJ1924" i="99"/>
  <c r="AM1924" i="99"/>
  <c r="AK1927" i="99"/>
  <c r="AJ1930" i="99"/>
  <c r="AK1932" i="99"/>
  <c r="Y1934" i="99"/>
  <c r="AS1934" i="99" s="1"/>
  <c r="AO1936" i="99"/>
  <c r="AR1940" i="99"/>
  <c r="AK1944" i="99"/>
  <c r="AL1950" i="99"/>
  <c r="AK1957" i="99"/>
  <c r="AP1957" i="99"/>
  <c r="AV2015" i="99"/>
  <c r="AZ2015" i="99" s="1"/>
  <c r="AZ1979" i="99"/>
  <c r="AT2223" i="99"/>
  <c r="AJ1926" i="99"/>
  <c r="AL1927" i="99"/>
  <c r="AL1929" i="99"/>
  <c r="AJ1931" i="99"/>
  <c r="AK1933" i="99"/>
  <c r="AL1936" i="99"/>
  <c r="AK1938" i="99"/>
  <c r="AK1940" i="99"/>
  <c r="AL1941" i="99"/>
  <c r="AP1942" i="99"/>
  <c r="AT1942" i="99" s="1"/>
  <c r="AJ1943" i="99"/>
  <c r="AJ1945" i="99"/>
  <c r="AI1949" i="99"/>
  <c r="AH2029" i="99"/>
  <c r="AJ1951" i="99"/>
  <c r="Q1961" i="99"/>
  <c r="AZ1978" i="99"/>
  <c r="Y1984" i="99"/>
  <c r="AS1984" i="99" s="1"/>
  <c r="AT1987" i="99"/>
  <c r="Y1991" i="99"/>
  <c r="AS1991" i="99" s="1"/>
  <c r="AP1991" i="99"/>
  <c r="AR1995" i="99"/>
  <c r="AJ1996" i="99"/>
  <c r="AN1996" i="99" s="1"/>
  <c r="Y1997" i="99"/>
  <c r="AS1997" i="99" s="1"/>
  <c r="AP1997" i="99"/>
  <c r="AO1999" i="99"/>
  <c r="AJ2000" i="99"/>
  <c r="Y2001" i="99"/>
  <c r="AS2001" i="99" s="1"/>
  <c r="AO2001" i="99"/>
  <c r="AK2003" i="99"/>
  <c r="AM2006" i="99"/>
  <c r="AQ2008" i="99"/>
  <c r="AM2010" i="99"/>
  <c r="Y2012" i="99"/>
  <c r="AS2012" i="99" s="1"/>
  <c r="AO2012" i="99"/>
  <c r="AJ2015" i="99"/>
  <c r="AJ2016" i="99"/>
  <c r="Y2017" i="99"/>
  <c r="AS2017" i="99" s="1"/>
  <c r="AK2019" i="99"/>
  <c r="Y2021" i="99"/>
  <c r="AS2021" i="99" s="1"/>
  <c r="AO2021" i="99"/>
  <c r="AK2023" i="99"/>
  <c r="AQ2029" i="99"/>
  <c r="AO2030" i="99"/>
  <c r="AP2032" i="99"/>
  <c r="AF2112" i="99"/>
  <c r="AL2039" i="99"/>
  <c r="K2041" i="99"/>
  <c r="AT2064" i="99"/>
  <c r="Y2069" i="99"/>
  <c r="AS2069" i="99" s="1"/>
  <c r="AM2073" i="99"/>
  <c r="AR2074" i="99"/>
  <c r="AK2077" i="99"/>
  <c r="AO2078" i="99"/>
  <c r="Y2081" i="99"/>
  <c r="AS2081" i="99" s="1"/>
  <c r="AR2081" i="99"/>
  <c r="AR2082" i="99"/>
  <c r="AT2082" i="99" s="1"/>
  <c r="AJ2083" i="99"/>
  <c r="AL2086" i="99"/>
  <c r="AL2088" i="99"/>
  <c r="AJ2089" i="99"/>
  <c r="AO2090" i="99"/>
  <c r="Y2094" i="99"/>
  <c r="AS2094" i="99" s="1"/>
  <c r="AK2095" i="99"/>
  <c r="AQ2095" i="99"/>
  <c r="AM2097" i="99"/>
  <c r="AP2098" i="99"/>
  <c r="Y2103" i="99"/>
  <c r="AS2103" i="99" s="1"/>
  <c r="AL2103" i="99"/>
  <c r="AO2104" i="99"/>
  <c r="AK2106" i="99"/>
  <c r="Y2109" i="99"/>
  <c r="AS2109" i="99" s="1"/>
  <c r="Y2110" i="99"/>
  <c r="AS2110" i="99" s="1"/>
  <c r="AP2110" i="99"/>
  <c r="AP2111" i="99"/>
  <c r="AQ2112" i="99"/>
  <c r="Y2114" i="99"/>
  <c r="AS2114" i="99" s="1"/>
  <c r="AG2193" i="99"/>
  <c r="AO2114" i="99"/>
  <c r="AM2115" i="99"/>
  <c r="Y2119" i="99"/>
  <c r="AS2119" i="99" s="1"/>
  <c r="AO2119" i="99"/>
  <c r="AM2120" i="99"/>
  <c r="AT2138" i="99"/>
  <c r="AT2143" i="99"/>
  <c r="AZ2147" i="99"/>
  <c r="Y2153" i="99"/>
  <c r="AS2153" i="99" s="1"/>
  <c r="AT2155" i="99"/>
  <c r="AM2155" i="99"/>
  <c r="AN2155" i="99" s="1"/>
  <c r="AJ2156" i="99"/>
  <c r="AK2158" i="99"/>
  <c r="Y2159" i="99"/>
  <c r="AS2159" i="99" s="1"/>
  <c r="AP2159" i="99"/>
  <c r="AT2159" i="99" s="1"/>
  <c r="AT2163" i="99"/>
  <c r="AO2165" i="99"/>
  <c r="AR2166" i="99"/>
  <c r="AK2167" i="99"/>
  <c r="AK2168" i="99"/>
  <c r="AK2169" i="99"/>
  <c r="AP2171" i="99"/>
  <c r="Y2173" i="99"/>
  <c r="AS2173" i="99" s="1"/>
  <c r="AM2173" i="99"/>
  <c r="AO2174" i="99"/>
  <c r="AK2175" i="99"/>
  <c r="AK2176" i="99"/>
  <c r="AO2177" i="99"/>
  <c r="AL2178" i="99"/>
  <c r="AL2179" i="99"/>
  <c r="AK2181" i="99"/>
  <c r="AK2182" i="99"/>
  <c r="AM2183" i="99"/>
  <c r="AO2184" i="99"/>
  <c r="AR2185" i="99"/>
  <c r="AK2187" i="99"/>
  <c r="AJ2188" i="99"/>
  <c r="AP2189" i="99"/>
  <c r="AL2190" i="99"/>
  <c r="AO2191" i="99"/>
  <c r="AL2192" i="99"/>
  <c r="AK2193" i="99"/>
  <c r="Y2196" i="99"/>
  <c r="AS2196" i="99" s="1"/>
  <c r="AE2275" i="99"/>
  <c r="AJ2196" i="99"/>
  <c r="AN2201" i="99"/>
  <c r="AM2201" i="99"/>
  <c r="Y2202" i="99"/>
  <c r="AS2202" i="99" s="1"/>
  <c r="F2205" i="99"/>
  <c r="Y2221" i="99"/>
  <c r="AS2221" i="99" s="1"/>
  <c r="AT2221" i="99"/>
  <c r="AZ2225" i="99"/>
  <c r="AK2237" i="99"/>
  <c r="AP2238" i="99"/>
  <c r="AP2242" i="99"/>
  <c r="AM2244" i="99"/>
  <c r="AR2245" i="99"/>
  <c r="AR2248" i="99"/>
  <c r="AP2249" i="99"/>
  <c r="AJ2250" i="99"/>
  <c r="AL2252" i="99"/>
  <c r="AP2253" i="99"/>
  <c r="AJ2254" i="99"/>
  <c r="Y2257" i="99"/>
  <c r="AS2257" i="99" s="1"/>
  <c r="Y2258" i="99"/>
  <c r="AS2258" i="99" s="1"/>
  <c r="AP2258" i="99"/>
  <c r="AT2258" i="99" s="1"/>
  <c r="AV2260" i="99"/>
  <c r="AZ2260" i="99" s="1"/>
  <c r="AK2262" i="99"/>
  <c r="Y2265" i="99"/>
  <c r="AS2265" i="99" s="1"/>
  <c r="Y2269" i="99"/>
  <c r="AS2269" i="99" s="1"/>
  <c r="AK2270" i="99"/>
  <c r="AK2271" i="99"/>
  <c r="AL2273" i="99"/>
  <c r="AJ2275" i="99"/>
  <c r="AM2277" i="99"/>
  <c r="AH2357" i="99"/>
  <c r="AK2284" i="99"/>
  <c r="Y2307" i="99"/>
  <c r="AS2307" i="99" s="1"/>
  <c r="AV2308" i="99"/>
  <c r="Y2310" i="99"/>
  <c r="AS2310" i="99" s="1"/>
  <c r="Y2312" i="99"/>
  <c r="AS2312" i="99" s="1"/>
  <c r="AJ2321" i="99"/>
  <c r="AP2324" i="99"/>
  <c r="Y2326" i="99"/>
  <c r="AS2326" i="99" s="1"/>
  <c r="AP2326" i="99"/>
  <c r="Y2328" i="99"/>
  <c r="AS2328" i="99" s="1"/>
  <c r="AP2328" i="99"/>
  <c r="AP2330" i="99"/>
  <c r="AJ2331" i="99"/>
  <c r="AL2332" i="99"/>
  <c r="AO2334" i="99"/>
  <c r="AJ2335" i="99"/>
  <c r="AK2336" i="99"/>
  <c r="AR2337" i="99"/>
  <c r="AO2338" i="99"/>
  <c r="Y2340" i="99"/>
  <c r="AS2340" i="99" s="1"/>
  <c r="AL2340" i="99"/>
  <c r="AL2341" i="99"/>
  <c r="AM2342" i="99"/>
  <c r="AM2343" i="99"/>
  <c r="AP2344" i="99"/>
  <c r="Y2345" i="99"/>
  <c r="AS2345" i="99" s="1"/>
  <c r="AM2345" i="99"/>
  <c r="AQ2346" i="99"/>
  <c r="AJ2348" i="99"/>
  <c r="AL2349" i="99"/>
  <c r="AJ2350" i="99"/>
  <c r="AN2350" i="99" s="1"/>
  <c r="AQ2350" i="99"/>
  <c r="AP2353" i="99"/>
  <c r="AJ2354" i="99"/>
  <c r="AN2354" i="99" s="1"/>
  <c r="AK2355" i="99"/>
  <c r="AK2356" i="99"/>
  <c r="AM2357" i="99"/>
  <c r="AM2359" i="99"/>
  <c r="AL2360" i="99"/>
  <c r="AM2361" i="99"/>
  <c r="AL2365" i="99"/>
  <c r="AJ2367" i="99"/>
  <c r="Y2389" i="99"/>
  <c r="AS2389" i="99" s="1"/>
  <c r="AT2389" i="99"/>
  <c r="AM2401" i="99"/>
  <c r="AR2408" i="99"/>
  <c r="AM2408" i="99"/>
  <c r="AP2409" i="99"/>
  <c r="Y1986" i="99"/>
  <c r="AS1986" i="99" s="1"/>
  <c r="Y1990" i="99"/>
  <c r="AS1990" i="99" s="1"/>
  <c r="AJ1993" i="99"/>
  <c r="Y1994" i="99"/>
  <c r="AS1994" i="99" s="1"/>
  <c r="AR1997" i="99"/>
  <c r="Y2000" i="99"/>
  <c r="AS2000" i="99" s="1"/>
  <c r="AK2000" i="99"/>
  <c r="AL2002" i="99"/>
  <c r="Y2003" i="99"/>
  <c r="AS2003" i="99" s="1"/>
  <c r="AK2009" i="99"/>
  <c r="AJ2011" i="99"/>
  <c r="AJ2013" i="99"/>
  <c r="Y2016" i="99"/>
  <c r="AS2016" i="99" s="1"/>
  <c r="AK2017" i="99"/>
  <c r="Y2019" i="99"/>
  <c r="AS2019" i="99" s="1"/>
  <c r="AJ2020" i="99"/>
  <c r="AJ2022" i="99"/>
  <c r="Y2023" i="99"/>
  <c r="AS2023" i="99" s="1"/>
  <c r="AR2024" i="99"/>
  <c r="AJ2025" i="99"/>
  <c r="AM2027" i="99"/>
  <c r="Y2028" i="99"/>
  <c r="AS2028" i="99" s="1"/>
  <c r="AR2032" i="99"/>
  <c r="AH2111" i="99" s="1"/>
  <c r="AL2037" i="99"/>
  <c r="Y2038" i="99"/>
  <c r="AS2038" i="99" s="1"/>
  <c r="AR2039" i="99"/>
  <c r="AT2069" i="99"/>
  <c r="Y2070" i="99"/>
  <c r="AS2070" i="99" s="1"/>
  <c r="Y2072" i="99"/>
  <c r="AS2072" i="99" s="1"/>
  <c r="Y2073" i="99"/>
  <c r="AS2073" i="99" s="1"/>
  <c r="AR2078" i="99"/>
  <c r="AJ2079" i="99"/>
  <c r="AN2082" i="99"/>
  <c r="Y2083" i="99"/>
  <c r="AS2083" i="99" s="1"/>
  <c r="AL2084" i="99"/>
  <c r="AJ2085" i="99"/>
  <c r="AO2086" i="99"/>
  <c r="AP2090" i="99"/>
  <c r="AJ2091" i="99"/>
  <c r="AL2094" i="99"/>
  <c r="AN2094" i="99" s="1"/>
  <c r="AL2096" i="99"/>
  <c r="Y2097" i="99"/>
  <c r="AS2097" i="99" s="1"/>
  <c r="AJ2099" i="99"/>
  <c r="AJ2101" i="99"/>
  <c r="Y2106" i="99"/>
  <c r="AS2106" i="99" s="1"/>
  <c r="AL2109" i="99"/>
  <c r="AI2113" i="99"/>
  <c r="AO2120" i="99"/>
  <c r="AK2121" i="99"/>
  <c r="Q2124" i="99"/>
  <c r="Y2139" i="99"/>
  <c r="AS2139" i="99" s="1"/>
  <c r="AV2140" i="99"/>
  <c r="AT2141" i="99"/>
  <c r="AK2154" i="99"/>
  <c r="Y2156" i="99"/>
  <c r="AS2156" i="99" s="1"/>
  <c r="AP2156" i="99"/>
  <c r="AM2158" i="99"/>
  <c r="AR2159" i="99"/>
  <c r="Y2164" i="99"/>
  <c r="AS2164" i="99" s="1"/>
  <c r="AJ2166" i="99"/>
  <c r="Y2167" i="99"/>
  <c r="AS2167" i="99" s="1"/>
  <c r="Y2169" i="99"/>
  <c r="AS2169" i="99" s="1"/>
  <c r="AL2169" i="99"/>
  <c r="AQ2171" i="99"/>
  <c r="AJ2172" i="99"/>
  <c r="AP2177" i="99"/>
  <c r="AO2178" i="99"/>
  <c r="AJ2180" i="99"/>
  <c r="Y2181" i="99"/>
  <c r="AS2181" i="99" s="1"/>
  <c r="Y2182" i="99"/>
  <c r="AS2182" i="99" s="1"/>
  <c r="AL2182" i="99"/>
  <c r="AP2183" i="99"/>
  <c r="AJ2185" i="99"/>
  <c r="AJ2186" i="99"/>
  <c r="Y2187" i="99"/>
  <c r="AS2187" i="99" s="1"/>
  <c r="Y2189" i="99"/>
  <c r="AS2189" i="99" s="1"/>
  <c r="Y2190" i="99"/>
  <c r="AS2190" i="99" s="1"/>
  <c r="Y2192" i="99"/>
  <c r="AS2192" i="99" s="1"/>
  <c r="Y2193" i="99"/>
  <c r="AS2193" i="99" s="1"/>
  <c r="AM2193" i="99"/>
  <c r="Y2194" i="99"/>
  <c r="AS2194" i="99" s="1"/>
  <c r="Y2195" i="99"/>
  <c r="AS2195" i="99" s="1"/>
  <c r="AL2196" i="99"/>
  <c r="AL2202" i="99"/>
  <c r="AV2222" i="99"/>
  <c r="Y2226" i="99"/>
  <c r="AS2226" i="99" s="1"/>
  <c r="Y2230" i="99"/>
  <c r="AS2230" i="99" s="1"/>
  <c r="AT2230" i="99"/>
  <c r="AJ2236" i="99"/>
  <c r="AT2237" i="99"/>
  <c r="AR2238" i="99"/>
  <c r="AJ2241" i="99"/>
  <c r="Y2242" i="99"/>
  <c r="AS2242" i="99" s="1"/>
  <c r="AJ2245" i="99"/>
  <c r="Y2246" i="99"/>
  <c r="AS2246" i="99" s="1"/>
  <c r="Y2249" i="99"/>
  <c r="AS2249" i="99" s="1"/>
  <c r="Y2250" i="99"/>
  <c r="AS2250" i="99" s="1"/>
  <c r="AL2251" i="99"/>
  <c r="AM2252" i="99"/>
  <c r="AJ2253" i="99"/>
  <c r="AN2253" i="99" s="1"/>
  <c r="Y2254" i="99"/>
  <c r="AS2254" i="99" s="1"/>
  <c r="AL2255" i="99"/>
  <c r="AJ2256" i="99"/>
  <c r="AL2257" i="99"/>
  <c r="AK2259" i="99"/>
  <c r="AK2261" i="99"/>
  <c r="Y2262" i="99"/>
  <c r="AS2262" i="99" s="1"/>
  <c r="AL2265" i="99"/>
  <c r="AL2266" i="99"/>
  <c r="AK2268" i="99"/>
  <c r="AL2269" i="99"/>
  <c r="AL2270" i="99"/>
  <c r="AL2272" i="99"/>
  <c r="AL2275" i="99"/>
  <c r="Y2276" i="99"/>
  <c r="AS2276" i="99" s="1"/>
  <c r="Y2278" i="99"/>
  <c r="AS2278" i="99" s="1"/>
  <c r="AE2357" i="99"/>
  <c r="AK2279" i="99"/>
  <c r="AF2358" i="99" s="1"/>
  <c r="AF2438" i="99" s="1"/>
  <c r="Y2283" i="99"/>
  <c r="AS2283" i="99" s="1"/>
  <c r="Y2302" i="99"/>
  <c r="AT2312" i="99"/>
  <c r="Y2316" i="99"/>
  <c r="AS2316" i="99" s="1"/>
  <c r="AK2318" i="99"/>
  <c r="AJ2320" i="99"/>
  <c r="Y2322" i="99"/>
  <c r="AS2322" i="99" s="1"/>
  <c r="AK2323" i="99"/>
  <c r="AJ2326" i="99"/>
  <c r="AJ2327" i="99"/>
  <c r="AJ2328" i="99"/>
  <c r="AJ2329" i="99"/>
  <c r="AN2329" i="99" s="1"/>
  <c r="AK2331" i="99"/>
  <c r="AM2332" i="99"/>
  <c r="AJ2333" i="99"/>
  <c r="AK2335" i="99"/>
  <c r="AL2336" i="99"/>
  <c r="AJ2337" i="99"/>
  <c r="AK2338" i="99"/>
  <c r="AJ2339" i="99"/>
  <c r="AM2340" i="99"/>
  <c r="AM2341" i="99"/>
  <c r="AT2344" i="99"/>
  <c r="AJ2344" i="99"/>
  <c r="AN2344" i="99" s="1"/>
  <c r="AR2346" i="99"/>
  <c r="AJ2347" i="99"/>
  <c r="AK2348" i="99"/>
  <c r="AM2349" i="99"/>
  <c r="Y2350" i="99"/>
  <c r="AS2350" i="99" s="1"/>
  <c r="AJ2351" i="99"/>
  <c r="AK2352" i="99"/>
  <c r="AN2352" i="99" s="1"/>
  <c r="AK2354" i="99"/>
  <c r="AL2355" i="99"/>
  <c r="Y2356" i="99"/>
  <c r="AS2356" i="99" s="1"/>
  <c r="AM2356" i="99"/>
  <c r="AJ2358" i="99"/>
  <c r="Y2359" i="99"/>
  <c r="AS2359" i="99" s="1"/>
  <c r="Y2365" i="99"/>
  <c r="AS2365" i="99" s="1"/>
  <c r="AO2365" i="99"/>
  <c r="AM2366" i="99"/>
  <c r="AK2367" i="99"/>
  <c r="AT2384" i="99"/>
  <c r="AT2386" i="99"/>
  <c r="AT2390" i="99"/>
  <c r="Y2401" i="99"/>
  <c r="AS2401" i="99" s="1"/>
  <c r="AR2403" i="99"/>
  <c r="AM2403" i="99"/>
  <c r="AK2411" i="99"/>
  <c r="AP2411" i="99"/>
  <c r="Y2412" i="99"/>
  <c r="AS2412" i="99" s="1"/>
  <c r="AP2420" i="99"/>
  <c r="AK2420" i="99"/>
  <c r="AK1993" i="99"/>
  <c r="AR1994" i="99"/>
  <c r="AT2000" i="99"/>
  <c r="AM2008" i="99"/>
  <c r="AK2011" i="99"/>
  <c r="AJ2014" i="99"/>
  <c r="AK2020" i="99"/>
  <c r="AK2026" i="99"/>
  <c r="AK2030" i="99"/>
  <c r="AJ2076" i="99"/>
  <c r="AP2079" i="99"/>
  <c r="AJ2087" i="99"/>
  <c r="AP2091" i="99"/>
  <c r="AJ2100" i="99"/>
  <c r="AJ2102" i="99"/>
  <c r="AJ2105" i="99"/>
  <c r="AJ2108" i="99"/>
  <c r="AE2193" i="99"/>
  <c r="AJ2157" i="99"/>
  <c r="AJ2159" i="99"/>
  <c r="AN2159" i="99" s="1"/>
  <c r="AP2160" i="99"/>
  <c r="AJ2163" i="99"/>
  <c r="AK2166" i="99"/>
  <c r="AK2172" i="99"/>
  <c r="AK2185" i="99"/>
  <c r="AL2189" i="99"/>
  <c r="AN2189" i="99" s="1"/>
  <c r="AM2196" i="99"/>
  <c r="AE2276" i="99"/>
  <c r="AT2227" i="99"/>
  <c r="AK2236" i="99"/>
  <c r="AK2245" i="99"/>
  <c r="AJ2248" i="99"/>
  <c r="AL2249" i="99"/>
  <c r="AJ2267" i="99"/>
  <c r="AM2275" i="99"/>
  <c r="AK2325" i="99"/>
  <c r="AK2329" i="99"/>
  <c r="AL2330" i="99"/>
  <c r="AK2333" i="99"/>
  <c r="AQ2335" i="99"/>
  <c r="AM2336" i="99"/>
  <c r="AK2337" i="99"/>
  <c r="AL2338" i="99"/>
  <c r="AK2339" i="99"/>
  <c r="AJ2342" i="99"/>
  <c r="AN2342" i="99" s="1"/>
  <c r="AJ2345" i="99"/>
  <c r="AJ2346" i="99"/>
  <c r="AK2347" i="99"/>
  <c r="AQ2348" i="99"/>
  <c r="AO2349" i="99"/>
  <c r="AT2349" i="99" s="1"/>
  <c r="AK2351" i="99"/>
  <c r="AL2352" i="99"/>
  <c r="AJ2353" i="99"/>
  <c r="AM2355" i="99"/>
  <c r="AK2358" i="99"/>
  <c r="AL2367" i="99"/>
  <c r="AT2391" i="99"/>
  <c r="AJ2403" i="99"/>
  <c r="AJ1940" i="99"/>
  <c r="AK1941" i="99"/>
  <c r="Y1942" i="99"/>
  <c r="AS1942" i="99" s="1"/>
  <c r="AL1944" i="99"/>
  <c r="AL1946" i="99"/>
  <c r="Y1955" i="99"/>
  <c r="AS1955" i="99" s="1"/>
  <c r="AK1956" i="99"/>
  <c r="Y1975" i="99"/>
  <c r="AS1975" i="99" s="1"/>
  <c r="Y1978" i="99"/>
  <c r="AS1978" i="99" s="1"/>
  <c r="Y1982" i="99"/>
  <c r="AS1982" i="99" s="1"/>
  <c r="Y1989" i="99"/>
  <c r="AS1989" i="99" s="1"/>
  <c r="AJ1990" i="99"/>
  <c r="AN1990" i="99" s="1"/>
  <c r="AT1994" i="99"/>
  <c r="AJ1994" i="99"/>
  <c r="AN1994" i="99" s="1"/>
  <c r="AR1996" i="99"/>
  <c r="AK2001" i="99"/>
  <c r="AM2005" i="99"/>
  <c r="AK2007" i="99"/>
  <c r="Y2011" i="99"/>
  <c r="AS2011" i="99" s="1"/>
  <c r="AM2012" i="99"/>
  <c r="Y2014" i="99"/>
  <c r="AS2014" i="99" s="1"/>
  <c r="AP2014" i="99"/>
  <c r="AK2018" i="99"/>
  <c r="Y2020" i="99"/>
  <c r="AS2020" i="99" s="1"/>
  <c r="AM2021" i="99"/>
  <c r="Y2032" i="99"/>
  <c r="AS2032" i="99" s="1"/>
  <c r="Y2033" i="99"/>
  <c r="AS2033" i="99" s="1"/>
  <c r="AJ2033" i="99"/>
  <c r="AE2112" i="99" s="1"/>
  <c r="AE2192" i="99" s="1"/>
  <c r="Y2037" i="99"/>
  <c r="AS2037" i="99" s="1"/>
  <c r="AR2037" i="99"/>
  <c r="Y2059" i="99"/>
  <c r="AS2059" i="99" s="1"/>
  <c r="Y2063" i="99"/>
  <c r="AS2063" i="99" s="1"/>
  <c r="Y2066" i="99"/>
  <c r="AS2066" i="99" s="1"/>
  <c r="AT2066" i="99"/>
  <c r="AT2067" i="99"/>
  <c r="AT2068" i="99"/>
  <c r="Y2074" i="99"/>
  <c r="AS2074" i="99" s="1"/>
  <c r="Y2077" i="99"/>
  <c r="AS2077" i="99" s="1"/>
  <c r="AN2080" i="99"/>
  <c r="Y2086" i="99"/>
  <c r="AS2086" i="99" s="1"/>
  <c r="Y2087" i="99"/>
  <c r="AS2087" i="99" s="1"/>
  <c r="AP2087" i="99"/>
  <c r="AL2090" i="99"/>
  <c r="AN2090" i="99" s="1"/>
  <c r="AJ2093" i="99"/>
  <c r="AO2098" i="99"/>
  <c r="Y2104" i="99"/>
  <c r="AS2104" i="99" s="1"/>
  <c r="AM2104" i="99"/>
  <c r="AM2108" i="99"/>
  <c r="AJ2110" i="99"/>
  <c r="AL2111" i="99"/>
  <c r="Y2113" i="99"/>
  <c r="AS2113" i="99" s="1"/>
  <c r="AO2113" i="99"/>
  <c r="AF2193" i="99"/>
  <c r="AK2114" i="99"/>
  <c r="Y2115" i="99"/>
  <c r="AS2115" i="99" s="1"/>
  <c r="AK2119" i="99"/>
  <c r="Y2120" i="99"/>
  <c r="AS2120" i="99" s="1"/>
  <c r="AR2121" i="99"/>
  <c r="AT2144" i="99"/>
  <c r="AZ2146" i="99"/>
  <c r="Y2152" i="99"/>
  <c r="AS2152" i="99" s="1"/>
  <c r="AJ2161" i="99"/>
  <c r="Y2163" i="99"/>
  <c r="AS2163" i="99" s="1"/>
  <c r="AK2163" i="99"/>
  <c r="Y2165" i="99"/>
  <c r="AS2165" i="99" s="1"/>
  <c r="AM2165" i="99"/>
  <c r="Y2166" i="99"/>
  <c r="AS2166" i="99" s="1"/>
  <c r="AT2169" i="99"/>
  <c r="AK2170" i="99"/>
  <c r="AM2171" i="99"/>
  <c r="Y2172" i="99"/>
  <c r="AS2172" i="99" s="1"/>
  <c r="AK2174" i="99"/>
  <c r="AL2177" i="99"/>
  <c r="AN2177" i="99" s="1"/>
  <c r="AT2182" i="99"/>
  <c r="Y2184" i="99"/>
  <c r="AS2184" i="99" s="1"/>
  <c r="AM2184" i="99"/>
  <c r="AL2197" i="99"/>
  <c r="AG2276" i="99" s="1"/>
  <c r="AG2356" i="99" s="1"/>
  <c r="AG2437" i="99" s="1"/>
  <c r="AJ2201" i="99"/>
  <c r="Y2223" i="99"/>
  <c r="AS2223" i="99" s="1"/>
  <c r="Y2229" i="99"/>
  <c r="AS2229" i="99" s="1"/>
  <c r="AT2229" i="99"/>
  <c r="Y2234" i="99"/>
  <c r="AS2234" i="99" s="1"/>
  <c r="AT2234" i="99"/>
  <c r="Y2245" i="99"/>
  <c r="AS2245" i="99" s="1"/>
  <c r="AJ2252" i="99"/>
  <c r="AJ2258" i="99"/>
  <c r="Y2259" i="99"/>
  <c r="AS2259" i="99" s="1"/>
  <c r="Y2266" i="99"/>
  <c r="AS2266" i="99" s="1"/>
  <c r="Y2272" i="99"/>
  <c r="AS2272" i="99" s="1"/>
  <c r="AR2272" i="99"/>
  <c r="AJ2273" i="99"/>
  <c r="AL2276" i="99"/>
  <c r="AQ2279" i="99"/>
  <c r="AO2285" i="99"/>
  <c r="Y2304" i="99"/>
  <c r="AS2304" i="99" s="1"/>
  <c r="Y2306" i="99"/>
  <c r="AS2306" i="99" s="1"/>
  <c r="Y2309" i="99"/>
  <c r="AS2309" i="99" s="1"/>
  <c r="Y2315" i="99"/>
  <c r="AS2315" i="99" s="1"/>
  <c r="Y2321" i="99"/>
  <c r="AS2321" i="99" s="1"/>
  <c r="Y2329" i="99"/>
  <c r="AS2329" i="99" s="1"/>
  <c r="AM2330" i="99"/>
  <c r="AK2332" i="99"/>
  <c r="Y2333" i="99"/>
  <c r="AS2333" i="99" s="1"/>
  <c r="Y2334" i="99"/>
  <c r="AS2334" i="99" s="1"/>
  <c r="AM2334" i="99"/>
  <c r="AR2335" i="99"/>
  <c r="AN2336" i="99"/>
  <c r="AO2336" i="99"/>
  <c r="AT2336" i="99" s="1"/>
  <c r="Y2337" i="99"/>
  <c r="AS2337" i="99" s="1"/>
  <c r="AM2338" i="99"/>
  <c r="Y2339" i="99"/>
  <c r="AS2339" i="99" s="1"/>
  <c r="AM2339" i="99"/>
  <c r="AK2340" i="99"/>
  <c r="AJ2341" i="99"/>
  <c r="Y2342" i="99"/>
  <c r="AS2342" i="99" s="1"/>
  <c r="AJ2343" i="99"/>
  <c r="AM2344" i="99"/>
  <c r="AK2345" i="99"/>
  <c r="AK2346" i="99"/>
  <c r="Y2347" i="99"/>
  <c r="AS2347" i="99" s="1"/>
  <c r="AM2347" i="99"/>
  <c r="AK2349" i="99"/>
  <c r="AN2349" i="99" s="1"/>
  <c r="AP2350" i="99"/>
  <c r="Y2351" i="99"/>
  <c r="AS2351" i="99" s="1"/>
  <c r="AM2351" i="99"/>
  <c r="AM2353" i="99"/>
  <c r="AJ2356" i="99"/>
  <c r="AL2357" i="99"/>
  <c r="Y2358" i="99"/>
  <c r="AS2358" i="99" s="1"/>
  <c r="AM2358" i="99"/>
  <c r="AI2359" i="99"/>
  <c r="AK2360" i="99"/>
  <c r="AF2439" i="99" s="1"/>
  <c r="AJ2361" i="99"/>
  <c r="AK2365" i="99"/>
  <c r="Y2366" i="99"/>
  <c r="AS2366" i="99" s="1"/>
  <c r="AJ2366" i="99"/>
  <c r="Y2367" i="99"/>
  <c r="AS2367" i="99" s="1"/>
  <c r="Q2370" i="99"/>
  <c r="Y2390" i="99"/>
  <c r="AS2390" i="99" s="1"/>
  <c r="Y2391" i="99"/>
  <c r="AS2391" i="99" s="1"/>
  <c r="Y2393" i="99"/>
  <c r="AS2393" i="99" s="1"/>
  <c r="AM2400" i="99"/>
  <c r="AR2400" i="99"/>
  <c r="AP2404" i="99"/>
  <c r="AK2404" i="99"/>
  <c r="AR2410" i="99"/>
  <c r="AM2410" i="99"/>
  <c r="AR2417" i="99"/>
  <c r="AM2417" i="99"/>
  <c r="AR2419" i="99"/>
  <c r="AM2419" i="99"/>
  <c r="Y2400" i="99"/>
  <c r="AS2400" i="99" s="1"/>
  <c r="AK2401" i="99"/>
  <c r="Y2405" i="99"/>
  <c r="AS2405" i="99" s="1"/>
  <c r="AK2405" i="99"/>
  <c r="Y2416" i="99"/>
  <c r="AS2416" i="99" s="1"/>
  <c r="Y2417" i="99"/>
  <c r="AS2417" i="99" s="1"/>
  <c r="Y2423" i="99"/>
  <c r="AS2423" i="99" s="1"/>
  <c r="AO2424" i="99"/>
  <c r="AJ2425" i="99"/>
  <c r="AP2425" i="99"/>
  <c r="Y2426" i="99"/>
  <c r="AS2426" i="99" s="1"/>
  <c r="Y2428" i="99"/>
  <c r="AS2428" i="99" s="1"/>
  <c r="Y2432" i="99"/>
  <c r="AS2432" i="99" s="1"/>
  <c r="AJ2434" i="99"/>
  <c r="AL2435" i="99"/>
  <c r="Y2436" i="99"/>
  <c r="AS2436" i="99" s="1"/>
  <c r="AM2438" i="99"/>
  <c r="Y2443" i="99"/>
  <c r="AS2443" i="99" s="1"/>
  <c r="Z2467" i="99"/>
  <c r="Y2468" i="99"/>
  <c r="AS2468" i="99" s="1"/>
  <c r="Y2471" i="99"/>
  <c r="AS2471" i="99" s="1"/>
  <c r="AT2472" i="99"/>
  <c r="Y2473" i="99"/>
  <c r="AS2473" i="99" s="1"/>
  <c r="Y2477" i="99"/>
  <c r="AS2477" i="99" s="1"/>
  <c r="Y2481" i="99"/>
  <c r="AS2481" i="99" s="1"/>
  <c r="AM2484" i="99"/>
  <c r="Y2485" i="99"/>
  <c r="AS2485" i="99" s="1"/>
  <c r="AJ2492" i="99"/>
  <c r="AK2493" i="99"/>
  <c r="Y2496" i="99"/>
  <c r="AS2496" i="99" s="1"/>
  <c r="AM2500" i="99"/>
  <c r="Y2503" i="99"/>
  <c r="AS2503" i="99" s="1"/>
  <c r="AO2503" i="99"/>
  <c r="AQ2505" i="99"/>
  <c r="AM2507" i="99"/>
  <c r="AK2510" i="99"/>
  <c r="Y2513" i="99"/>
  <c r="AS2513" i="99" s="1"/>
  <c r="Y2517" i="99"/>
  <c r="AS2517" i="99" s="1"/>
  <c r="AP2517" i="99"/>
  <c r="AT2517" i="99" s="1"/>
  <c r="Y2520" i="99"/>
  <c r="AS2520" i="99" s="1"/>
  <c r="Y2522" i="99"/>
  <c r="AS2522" i="99" s="1"/>
  <c r="Y2523" i="99"/>
  <c r="AS2523" i="99" s="1"/>
  <c r="AK2524" i="99"/>
  <c r="AF2603" i="99" s="1"/>
  <c r="AQ2524" i="99"/>
  <c r="AG2603" i="99" s="1"/>
  <c r="AR2525" i="99"/>
  <c r="AP2529" i="99"/>
  <c r="Y2557" i="99"/>
  <c r="AS2557" i="99" s="1"/>
  <c r="AK2566" i="99"/>
  <c r="Y2567" i="99"/>
  <c r="AS2567" i="99" s="1"/>
  <c r="AM2573" i="99"/>
  <c r="AR2574" i="99"/>
  <c r="AJ2575" i="99"/>
  <c r="AL2578" i="99"/>
  <c r="AL2582" i="99"/>
  <c r="AL2586" i="99"/>
  <c r="AM2587" i="99"/>
  <c r="AM2590" i="99"/>
  <c r="AV2592" i="99"/>
  <c r="AZ2592" i="99" s="1"/>
  <c r="Y2595" i="99"/>
  <c r="AS2595" i="99" s="1"/>
  <c r="AL2595" i="99"/>
  <c r="Y2596" i="99"/>
  <c r="AS2596" i="99" s="1"/>
  <c r="Y2598" i="99"/>
  <c r="AS2598" i="99" s="1"/>
  <c r="Y2599" i="99"/>
  <c r="AS2599" i="99" s="1"/>
  <c r="AK2600" i="99"/>
  <c r="Y2605" i="99"/>
  <c r="AS2605" i="99" s="1"/>
  <c r="Y2606" i="99"/>
  <c r="AS2606" i="99" s="1"/>
  <c r="AE2686" i="99"/>
  <c r="AH2686" i="99"/>
  <c r="AH2766" i="99" s="1"/>
  <c r="AQ2607" i="99"/>
  <c r="Y2611" i="99"/>
  <c r="AS2611" i="99" s="1"/>
  <c r="Y2613" i="99"/>
  <c r="AS2613" i="99" s="1"/>
  <c r="AR2613" i="99"/>
  <c r="Y2632" i="99"/>
  <c r="AS2632" i="99" s="1"/>
  <c r="AP2648" i="99"/>
  <c r="AR2650" i="99"/>
  <c r="AJ2651" i="99"/>
  <c r="AN2651" i="99" s="1"/>
  <c r="Y2652" i="99"/>
  <c r="AS2652" i="99" s="1"/>
  <c r="AM2652" i="99"/>
  <c r="Y2653" i="99"/>
  <c r="AS2653" i="99" s="1"/>
  <c r="AP2653" i="99"/>
  <c r="AP2655" i="99"/>
  <c r="AM2657" i="99"/>
  <c r="AM2659" i="99"/>
  <c r="AK2660" i="99"/>
  <c r="Y2662" i="99"/>
  <c r="AS2662" i="99" s="1"/>
  <c r="AK2664" i="99"/>
  <c r="AK2666" i="99"/>
  <c r="AK2671" i="99"/>
  <c r="AM2675" i="99"/>
  <c r="AM2676" i="99"/>
  <c r="AL2678" i="99"/>
  <c r="AJ2680" i="99"/>
  <c r="AL2682" i="99"/>
  <c r="AQ2683" i="99"/>
  <c r="AL2683" i="99"/>
  <c r="AR2684" i="99"/>
  <c r="AM2684" i="99"/>
  <c r="AK2685" i="99"/>
  <c r="AL2686" i="99"/>
  <c r="AM2688" i="99"/>
  <c r="AR2688" i="99"/>
  <c r="AQ2689" i="99"/>
  <c r="AL2689" i="99"/>
  <c r="AJ2693" i="99"/>
  <c r="AT2723" i="99"/>
  <c r="AN2728" i="99"/>
  <c r="AJ2406" i="99"/>
  <c r="AN2409" i="99"/>
  <c r="AK2412" i="99"/>
  <c r="AK2414" i="99"/>
  <c r="AK2418" i="99"/>
  <c r="Y2419" i="99"/>
  <c r="AS2419" i="99" s="1"/>
  <c r="AJ2422" i="99"/>
  <c r="Y2425" i="99"/>
  <c r="AS2425" i="99" s="1"/>
  <c r="AK2426" i="99"/>
  <c r="AL2427" i="99"/>
  <c r="AK2430" i="99"/>
  <c r="AK2432" i="99"/>
  <c r="AL2433" i="99"/>
  <c r="Y2434" i="99"/>
  <c r="AS2434" i="99" s="1"/>
  <c r="AP2434" i="99"/>
  <c r="AO2435" i="99"/>
  <c r="AJ2439" i="99"/>
  <c r="AG2521" i="99"/>
  <c r="AL2443" i="99"/>
  <c r="AG2522" i="99" s="1"/>
  <c r="AG2602" i="99" s="1"/>
  <c r="AG2683" i="99" s="1"/>
  <c r="AG2764" i="99" s="1"/>
  <c r="AG2845" i="99" s="1"/>
  <c r="AG2926" i="99" s="1"/>
  <c r="AV2468" i="99"/>
  <c r="AK2485" i="99"/>
  <c r="Y2486" i="99"/>
  <c r="AS2486" i="99" s="1"/>
  <c r="AK2489" i="99"/>
  <c r="AN2489" i="99" s="1"/>
  <c r="AK2491" i="99"/>
  <c r="Y2492" i="99"/>
  <c r="AS2492" i="99" s="1"/>
  <c r="AJ2495" i="99"/>
  <c r="AK2497" i="99"/>
  <c r="Y2500" i="99"/>
  <c r="AS2500" i="99" s="1"/>
  <c r="AM2502" i="99"/>
  <c r="AQ2507" i="99"/>
  <c r="AJ2508" i="99"/>
  <c r="AM2510" i="99"/>
  <c r="AK2512" i="99"/>
  <c r="AJ2514" i="99"/>
  <c r="AL2516" i="99"/>
  <c r="AQ2517" i="99"/>
  <c r="AJ2519" i="99"/>
  <c r="AK2520" i="99"/>
  <c r="Y2521" i="99"/>
  <c r="AS2521" i="99" s="1"/>
  <c r="AH2604" i="99"/>
  <c r="AL2531" i="99"/>
  <c r="Y2552" i="99"/>
  <c r="AS2552" i="99" s="1"/>
  <c r="Y2556" i="99"/>
  <c r="AS2556" i="99" s="1"/>
  <c r="AT2559" i="99"/>
  <c r="Y2561" i="99"/>
  <c r="AS2561" i="99" s="1"/>
  <c r="AR2567" i="99"/>
  <c r="AJ2568" i="99"/>
  <c r="Y2569" i="99"/>
  <c r="AS2569" i="99" s="1"/>
  <c r="AK2570" i="99"/>
  <c r="AJ2574" i="99"/>
  <c r="Y2575" i="99"/>
  <c r="AS2575" i="99" s="1"/>
  <c r="AP2575" i="99"/>
  <c r="AJ2579" i="99"/>
  <c r="AJ2583" i="99"/>
  <c r="Y2590" i="99"/>
  <c r="AS2590" i="99" s="1"/>
  <c r="AJ2593" i="99"/>
  <c r="AJ2597" i="99"/>
  <c r="AL2603" i="99"/>
  <c r="AK2604" i="99"/>
  <c r="AK2606" i="99"/>
  <c r="Y2607" i="99"/>
  <c r="AS2607" i="99" s="1"/>
  <c r="AK2613" i="99"/>
  <c r="F2615" i="99"/>
  <c r="Q2617" i="99"/>
  <c r="A2632" i="99"/>
  <c r="Z2632" i="99" s="1"/>
  <c r="AT2633" i="99"/>
  <c r="AT2637" i="99"/>
  <c r="AK2651" i="99"/>
  <c r="AR2653" i="99"/>
  <c r="AJ2658" i="99"/>
  <c r="AK2662" i="99"/>
  <c r="AK2663" i="99"/>
  <c r="AL2665" i="99"/>
  <c r="Y2666" i="99"/>
  <c r="AS2666" i="99" s="1"/>
  <c r="Y2668" i="99"/>
  <c r="AS2668" i="99" s="1"/>
  <c r="AL2669" i="99"/>
  <c r="AJ2670" i="99"/>
  <c r="AL2671" i="99"/>
  <c r="Y2675" i="99"/>
  <c r="AS2675" i="99" s="1"/>
  <c r="AP2675" i="99"/>
  <c r="AQ2676" i="99"/>
  <c r="AJ2677" i="99"/>
  <c r="AQ2680" i="99"/>
  <c r="AJ2681" i="99"/>
  <c r="AM2682" i="99"/>
  <c r="Y2683" i="99"/>
  <c r="AS2683" i="99" s="1"/>
  <c r="AO2683" i="99"/>
  <c r="AJ2684" i="99"/>
  <c r="AL2685" i="99"/>
  <c r="AK2688" i="99"/>
  <c r="AK2422" i="99"/>
  <c r="AL2425" i="99"/>
  <c r="AQ2434" i="99"/>
  <c r="AK2439" i="99"/>
  <c r="AL2447" i="99"/>
  <c r="AP2448" i="99"/>
  <c r="AR2486" i="99"/>
  <c r="AK2495" i="99"/>
  <c r="AJ2505" i="99"/>
  <c r="AJ2506" i="99"/>
  <c r="AH2603" i="99"/>
  <c r="AM2524" i="99"/>
  <c r="AK2525" i="99"/>
  <c r="AF2604" i="99" s="1"/>
  <c r="AF2684" i="99" s="1"/>
  <c r="AK2530" i="99"/>
  <c r="AT2548" i="99"/>
  <c r="AJ2567" i="99"/>
  <c r="AK2574" i="99"/>
  <c r="AJ2577" i="99"/>
  <c r="AJ2581" i="99"/>
  <c r="AJ2585" i="99"/>
  <c r="AJ2591" i="99"/>
  <c r="AJ2594" i="99"/>
  <c r="AO2654" i="99"/>
  <c r="Y2655" i="99"/>
  <c r="AS2655" i="99" s="1"/>
  <c r="AK2658" i="99"/>
  <c r="Y2660" i="99"/>
  <c r="AS2660" i="99" s="1"/>
  <c r="AM2674" i="99"/>
  <c r="AV2675" i="99"/>
  <c r="AZ2675" i="99" s="1"/>
  <c r="AK2677" i="99"/>
  <c r="AM2679" i="99"/>
  <c r="Y2681" i="99"/>
  <c r="AS2681" i="99" s="1"/>
  <c r="Y2684" i="99"/>
  <c r="AS2684" i="99" s="1"/>
  <c r="AF2767" i="99"/>
  <c r="AJ2405" i="99"/>
  <c r="Y2409" i="99"/>
  <c r="AS2409" i="99" s="1"/>
  <c r="AR2409" i="99"/>
  <c r="Y2411" i="99"/>
  <c r="AS2411" i="99" s="1"/>
  <c r="AM2411" i="99"/>
  <c r="AM2413" i="99"/>
  <c r="Y2415" i="99"/>
  <c r="AS2415" i="99" s="1"/>
  <c r="AR2416" i="99"/>
  <c r="AM2421" i="99"/>
  <c r="Y2422" i="99"/>
  <c r="AS2422" i="99" s="1"/>
  <c r="Y2424" i="99"/>
  <c r="AS2424" i="99" s="1"/>
  <c r="AL2424" i="99"/>
  <c r="AM2428" i="99"/>
  <c r="AM2429" i="99"/>
  <c r="Y2430" i="99"/>
  <c r="AS2430" i="99" s="1"/>
  <c r="AM2436" i="99"/>
  <c r="Y2439" i="99"/>
  <c r="AS2439" i="99" s="1"/>
  <c r="AJ2442" i="99"/>
  <c r="AE2521" i="99" s="1"/>
  <c r="AM2447" i="99"/>
  <c r="Y2472" i="99"/>
  <c r="AS2472" i="99" s="1"/>
  <c r="Y2474" i="99"/>
  <c r="AS2474" i="99" s="1"/>
  <c r="AT2479" i="99"/>
  <c r="AJ2486" i="99"/>
  <c r="Y2487" i="99"/>
  <c r="AS2487" i="99" s="1"/>
  <c r="Y2489" i="99"/>
  <c r="AS2489" i="99" s="1"/>
  <c r="AR2489" i="99"/>
  <c r="Y2491" i="99"/>
  <c r="AS2491" i="99" s="1"/>
  <c r="AM2494" i="99"/>
  <c r="Y2495" i="99"/>
  <c r="AS2495" i="99" s="1"/>
  <c r="AM2496" i="99"/>
  <c r="AR2499" i="99"/>
  <c r="AK2501" i="99"/>
  <c r="AK2503" i="99"/>
  <c r="Y2506" i="99"/>
  <c r="AS2506" i="99" s="1"/>
  <c r="AJ2507" i="99"/>
  <c r="AN2507" i="99" s="1"/>
  <c r="AK2511" i="99"/>
  <c r="AQ2512" i="99"/>
  <c r="AM2513" i="99"/>
  <c r="Y2516" i="99"/>
  <c r="AS2516" i="99" s="1"/>
  <c r="AR2516" i="99"/>
  <c r="AJ2517" i="99"/>
  <c r="AL2518" i="99"/>
  <c r="AP2521" i="99"/>
  <c r="AK2523" i="99"/>
  <c r="Y2529" i="99"/>
  <c r="AS2529" i="99" s="1"/>
  <c r="AM2529" i="99"/>
  <c r="AO2530" i="99"/>
  <c r="T2614" i="99"/>
  <c r="Y2550" i="99"/>
  <c r="AS2550" i="99" s="1"/>
  <c r="Y2560" i="99"/>
  <c r="AS2560" i="99" s="1"/>
  <c r="Y2565" i="99"/>
  <c r="AS2565" i="99" s="1"/>
  <c r="Y2566" i="99"/>
  <c r="AS2566" i="99" s="1"/>
  <c r="AK2573" i="99"/>
  <c r="Y2574" i="99"/>
  <c r="AS2574" i="99" s="1"/>
  <c r="AR2577" i="99"/>
  <c r="AM2581" i="99"/>
  <c r="AM2585" i="99"/>
  <c r="Y2589" i="99"/>
  <c r="AS2589" i="99" s="1"/>
  <c r="AO2589" i="99"/>
  <c r="Y2591" i="99"/>
  <c r="AS2591" i="99" s="1"/>
  <c r="AV2591" i="99"/>
  <c r="AZ2591" i="99" s="1"/>
  <c r="AJ2592" i="99"/>
  <c r="AQ2594" i="99"/>
  <c r="AM2596" i="99"/>
  <c r="AQ2598" i="99"/>
  <c r="AM2599" i="99"/>
  <c r="Y2600" i="99"/>
  <c r="AS2600" i="99" s="1"/>
  <c r="AK2602" i="99"/>
  <c r="AG2685" i="99"/>
  <c r="AG2686" i="99"/>
  <c r="Y2612" i="99"/>
  <c r="AS2612" i="99" s="1"/>
  <c r="AJ2612" i="99"/>
  <c r="Y2631" i="99"/>
  <c r="AS2631" i="99" s="1"/>
  <c r="AT2631" i="99"/>
  <c r="Y2635" i="99"/>
  <c r="AS2635" i="99" s="1"/>
  <c r="AZ2635" i="99"/>
  <c r="AR2651" i="99"/>
  <c r="Y2658" i="99"/>
  <c r="AS2658" i="99" s="1"/>
  <c r="Y2663" i="99"/>
  <c r="AS2663" i="99" s="1"/>
  <c r="AK2668" i="99"/>
  <c r="Y2671" i="99"/>
  <c r="AS2671" i="99" s="1"/>
  <c r="AR2672" i="99"/>
  <c r="Y2674" i="99"/>
  <c r="AS2674" i="99" s="1"/>
  <c r="AO2674" i="99"/>
  <c r="Y2677" i="99"/>
  <c r="AS2677" i="99" s="1"/>
  <c r="Y2678" i="99"/>
  <c r="AS2678" i="99" s="1"/>
  <c r="AJ2682" i="99"/>
  <c r="AN2682" i="99" s="1"/>
  <c r="AK2683" i="99"/>
  <c r="AN2683" i="99" s="1"/>
  <c r="AJ2685" i="99"/>
  <c r="Y2686" i="99"/>
  <c r="AS2686" i="99" s="1"/>
  <c r="AJ2686" i="99"/>
  <c r="AQ2694" i="99"/>
  <c r="AL2694" i="99"/>
  <c r="Y2685" i="99"/>
  <c r="AS2685" i="99" s="1"/>
  <c r="AM2686" i="99"/>
  <c r="Y2688" i="99"/>
  <c r="AS2688" i="99" s="1"/>
  <c r="AG2768" i="99"/>
  <c r="Y2694" i="99"/>
  <c r="AS2694" i="99" s="1"/>
  <c r="AJ2695" i="99"/>
  <c r="A2715" i="99"/>
  <c r="Y2718" i="99"/>
  <c r="AS2718" i="99" s="1"/>
  <c r="Y2720" i="99"/>
  <c r="AS2720" i="99" s="1"/>
  <c r="AT2722" i="99"/>
  <c r="Y2723" i="99"/>
  <c r="AS2723" i="99" s="1"/>
  <c r="AP2729" i="99"/>
  <c r="AK2731" i="99"/>
  <c r="AO2732" i="99"/>
  <c r="AO2733" i="99"/>
  <c r="AM2737" i="99"/>
  <c r="AM2738" i="99"/>
  <c r="AL2739" i="99"/>
  <c r="AM2740" i="99"/>
  <c r="AM2742" i="99"/>
  <c r="AR2743" i="99"/>
  <c r="AJ2744" i="99"/>
  <c r="AJ2745" i="99"/>
  <c r="AN2745" i="99" s="1"/>
  <c r="AJ2746" i="99"/>
  <c r="AN2746" i="99" s="1"/>
  <c r="AK2747" i="99"/>
  <c r="AK2750" i="99"/>
  <c r="AP2750" i="99"/>
  <c r="Y2752" i="99"/>
  <c r="AS2752" i="99" s="1"/>
  <c r="AV2753" i="99"/>
  <c r="AZ2753" i="99" s="1"/>
  <c r="AJ2754" i="99"/>
  <c r="AO2758" i="99"/>
  <c r="AJ2759" i="99"/>
  <c r="Y2760" i="99"/>
  <c r="AS2760" i="99" s="1"/>
  <c r="AK2761" i="99"/>
  <c r="AO2762" i="99"/>
  <c r="AP2764" i="99"/>
  <c r="AO2765" i="99"/>
  <c r="AJ2765" i="99"/>
  <c r="AK2765" i="99"/>
  <c r="AM2811" i="99"/>
  <c r="AR2811" i="99"/>
  <c r="Y2815" i="99"/>
  <c r="AS2815" i="99" s="1"/>
  <c r="AJ2817" i="99"/>
  <c r="AN2817" i="99" s="1"/>
  <c r="AM2818" i="99"/>
  <c r="AR2818" i="99"/>
  <c r="AR2822" i="99"/>
  <c r="AM2822" i="99"/>
  <c r="AJ2827" i="99"/>
  <c r="AJ2831" i="99"/>
  <c r="AR2842" i="99"/>
  <c r="AM2842" i="99"/>
  <c r="AL2845" i="99"/>
  <c r="AQ2845" i="99"/>
  <c r="AM2849" i="99"/>
  <c r="AR2857" i="99"/>
  <c r="AM2857" i="99"/>
  <c r="Z2878" i="99"/>
  <c r="AV2878" i="99"/>
  <c r="AZ2881" i="99"/>
  <c r="AV2921" i="99"/>
  <c r="AZ2921" i="99" s="1"/>
  <c r="AZ2885" i="99"/>
  <c r="AT2888" i="99"/>
  <c r="AK2893" i="99"/>
  <c r="AR2899" i="99"/>
  <c r="AJ2900" i="99"/>
  <c r="AO2900" i="99"/>
  <c r="AJ2902" i="99"/>
  <c r="AJ2908" i="99"/>
  <c r="AJ2914" i="99"/>
  <c r="AL2928" i="99"/>
  <c r="AQ2928" i="99"/>
  <c r="AR2975" i="99"/>
  <c r="AK2977" i="99"/>
  <c r="AP2977" i="99"/>
  <c r="AM3003" i="99"/>
  <c r="AR3003" i="99"/>
  <c r="AV3081" i="99"/>
  <c r="AZ3081" i="99" s="1"/>
  <c r="AZ3045" i="99"/>
  <c r="AL3149" i="99"/>
  <c r="AQ3149" i="99"/>
  <c r="AJ3249" i="99"/>
  <c r="AJ3644" i="99"/>
  <c r="AK3645" i="99"/>
  <c r="AP3645" i="99"/>
  <c r="AP3725" i="99"/>
  <c r="AK3725" i="99"/>
  <c r="AQ3738" i="99"/>
  <c r="AT3738" i="99" s="1"/>
  <c r="AL3738" i="99"/>
  <c r="AR3739" i="99"/>
  <c r="AM3739" i="99"/>
  <c r="AJ3740" i="99"/>
  <c r="AO3740" i="99"/>
  <c r="AR3747" i="99"/>
  <c r="AM3747" i="99"/>
  <c r="AN2729" i="99"/>
  <c r="AR2734" i="99"/>
  <c r="AK2736" i="99"/>
  <c r="AK2741" i="99"/>
  <c r="AK2745" i="99"/>
  <c r="AL2747" i="99"/>
  <c r="AK2754" i="99"/>
  <c r="AJ2757" i="99"/>
  <c r="AN2757" i="99" s="1"/>
  <c r="AK2759" i="99"/>
  <c r="AP2759" i="99"/>
  <c r="AJ2763" i="99"/>
  <c r="AJ2768" i="99"/>
  <c r="AO2768" i="99"/>
  <c r="AJ2776" i="99"/>
  <c r="AM2819" i="99"/>
  <c r="AR2819" i="99"/>
  <c r="AQ2826" i="99"/>
  <c r="AL2826" i="99"/>
  <c r="AR2833" i="99"/>
  <c r="AM2833" i="99"/>
  <c r="AK2835" i="99"/>
  <c r="AP2835" i="99"/>
  <c r="AJ2840" i="99"/>
  <c r="AJ2851" i="99"/>
  <c r="AO2851" i="99"/>
  <c r="AQ2905" i="99"/>
  <c r="AL2905" i="99"/>
  <c r="AQ2907" i="99"/>
  <c r="AL2907" i="99"/>
  <c r="AJ2920" i="99"/>
  <c r="AO2920" i="99"/>
  <c r="AT2920" i="99" s="1"/>
  <c r="AR3002" i="99"/>
  <c r="AM3002" i="99"/>
  <c r="AL3011" i="99"/>
  <c r="AQ3011" i="99"/>
  <c r="AJ3084" i="99"/>
  <c r="AO3084" i="99"/>
  <c r="AJ3086" i="99"/>
  <c r="AO3086" i="99"/>
  <c r="AK3090" i="99"/>
  <c r="AP3090" i="99"/>
  <c r="AQ3185" i="99"/>
  <c r="AL3185" i="99"/>
  <c r="AJ3220" i="99"/>
  <c r="AP3329" i="99"/>
  <c r="AK3329" i="99"/>
  <c r="AJ3473" i="99"/>
  <c r="AO3473" i="99"/>
  <c r="AM3475" i="99"/>
  <c r="AR3475" i="99"/>
  <c r="AJ3486" i="99"/>
  <c r="AO3486" i="99"/>
  <c r="AR3500" i="99"/>
  <c r="AM3500" i="99"/>
  <c r="AP3505" i="99"/>
  <c r="AK3505" i="99"/>
  <c r="AO3553" i="99"/>
  <c r="AK3562" i="99"/>
  <c r="AP3562" i="99"/>
  <c r="AN2687" i="99"/>
  <c r="AJ2688" i="99"/>
  <c r="AE2767" i="99" s="1"/>
  <c r="AK2693" i="99"/>
  <c r="Y2695" i="99"/>
  <c r="AS2695" i="99" s="1"/>
  <c r="Q2700" i="99"/>
  <c r="Y2721" i="99"/>
  <c r="AS2721" i="99" s="1"/>
  <c r="Y2724" i="99"/>
  <c r="AS2724" i="99" s="1"/>
  <c r="Y2726" i="99"/>
  <c r="AS2726" i="99" s="1"/>
  <c r="Y2732" i="99"/>
  <c r="AS2732" i="99" s="1"/>
  <c r="AR2733" i="99"/>
  <c r="AJ2739" i="99"/>
  <c r="AN2739" i="99" s="1"/>
  <c r="AJ2740" i="99"/>
  <c r="AL2741" i="99"/>
  <c r="AK2743" i="99"/>
  <c r="AM2744" i="99"/>
  <c r="AL2745" i="99"/>
  <c r="AM2746" i="99"/>
  <c r="Y2747" i="99"/>
  <c r="AS2747" i="99" s="1"/>
  <c r="Y2748" i="99"/>
  <c r="AS2748" i="99" s="1"/>
  <c r="AK2752" i="99"/>
  <c r="AJ2753" i="99"/>
  <c r="AK2760" i="99"/>
  <c r="AO2777" i="99"/>
  <c r="AJ2777" i="99"/>
  <c r="AR2812" i="99"/>
  <c r="AM2812" i="99"/>
  <c r="AK2813" i="99"/>
  <c r="AM2815" i="99"/>
  <c r="AR2815" i="99"/>
  <c r="AJ2824" i="99"/>
  <c r="AO2824" i="99"/>
  <c r="AQ2832" i="99"/>
  <c r="AL2832" i="99"/>
  <c r="AL2838" i="99"/>
  <c r="AQ2838" i="99"/>
  <c r="AJ2847" i="99"/>
  <c r="AR2848" i="99"/>
  <c r="AR2859" i="99"/>
  <c r="AM2859" i="99"/>
  <c r="AT2883" i="99"/>
  <c r="AT2887" i="99"/>
  <c r="AM2898" i="99"/>
  <c r="AR2898" i="99"/>
  <c r="AJ2901" i="99"/>
  <c r="AN2901" i="99" s="1"/>
  <c r="AJ2916" i="99"/>
  <c r="AK2917" i="99"/>
  <c r="AQ2919" i="99"/>
  <c r="AL2919" i="99"/>
  <c r="AR2926" i="99"/>
  <c r="AM2926" i="99"/>
  <c r="AK2927" i="99"/>
  <c r="AR2930" i="99"/>
  <c r="AM2930" i="99"/>
  <c r="AL2932" i="99"/>
  <c r="AM2978" i="99"/>
  <c r="AR2978" i="99"/>
  <c r="AM2987" i="99"/>
  <c r="AR2987" i="99"/>
  <c r="AP2996" i="99"/>
  <c r="AR2997" i="99"/>
  <c r="AM2997" i="99"/>
  <c r="AR3001" i="99"/>
  <c r="AM3001" i="99"/>
  <c r="AP3008" i="99"/>
  <c r="AK3008" i="99"/>
  <c r="AJ3069" i="99"/>
  <c r="AO3069" i="99"/>
  <c r="AP3144" i="99"/>
  <c r="AK3144" i="99"/>
  <c r="AJ3236" i="99"/>
  <c r="Y2722" i="99"/>
  <c r="AS2722" i="99" s="1"/>
  <c r="Y2727" i="99"/>
  <c r="AS2727" i="99" s="1"/>
  <c r="Y2729" i="99"/>
  <c r="AS2729" i="99" s="1"/>
  <c r="Y2733" i="99"/>
  <c r="AS2733" i="99" s="1"/>
  <c r="Y2734" i="99"/>
  <c r="AS2734" i="99" s="1"/>
  <c r="AP2734" i="99"/>
  <c r="AK2738" i="99"/>
  <c r="AK2739" i="99"/>
  <c r="Y2740" i="99"/>
  <c r="AS2740" i="99" s="1"/>
  <c r="Y2741" i="99"/>
  <c r="AS2741" i="99" s="1"/>
  <c r="AJ2742" i="99"/>
  <c r="AL2743" i="99"/>
  <c r="AP2744" i="99"/>
  <c r="AT2744" i="99" s="1"/>
  <c r="Y2745" i="99"/>
  <c r="AS2745" i="99" s="1"/>
  <c r="AJ2747" i="99"/>
  <c r="AN2747" i="99" s="1"/>
  <c r="AJ2750" i="99"/>
  <c r="AK2753" i="99"/>
  <c r="AN2753" i="99" s="1"/>
  <c r="Y2755" i="99"/>
  <c r="AS2755" i="99" s="1"/>
  <c r="AR2755" i="99"/>
  <c r="Y2801" i="99"/>
  <c r="AS2801" i="99" s="1"/>
  <c r="Y2819" i="99"/>
  <c r="AS2819" i="99" s="1"/>
  <c r="AJ2825" i="99"/>
  <c r="AJ2829" i="99"/>
  <c r="AJ2834" i="99"/>
  <c r="AR2836" i="99"/>
  <c r="AM2836" i="99"/>
  <c r="Y2848" i="99"/>
  <c r="AS2848" i="99" s="1"/>
  <c r="AQ2850" i="99"/>
  <c r="AL2850" i="99"/>
  <c r="AJ2894" i="99"/>
  <c r="AL2918" i="99"/>
  <c r="AJ2923" i="99"/>
  <c r="AQ2925" i="99"/>
  <c r="AL2925" i="99"/>
  <c r="AJ2934" i="99"/>
  <c r="AE3013" i="99" s="1"/>
  <c r="AL2940" i="99"/>
  <c r="AR2974" i="99"/>
  <c r="AM2974" i="99"/>
  <c r="AQ2999" i="99"/>
  <c r="AL2999" i="99"/>
  <c r="AR3006" i="99"/>
  <c r="AM3006" i="99"/>
  <c r="AM3058" i="99"/>
  <c r="AR3058" i="99"/>
  <c r="AJ3157" i="99"/>
  <c r="AK3160" i="99"/>
  <c r="AP3160" i="99"/>
  <c r="AJ3171" i="99"/>
  <c r="AM3263" i="99"/>
  <c r="AR3263" i="99"/>
  <c r="AK2749" i="99"/>
  <c r="Y2753" i="99"/>
  <c r="AS2753" i="99" s="1"/>
  <c r="AM2753" i="99"/>
  <c r="Y2754" i="99"/>
  <c r="AS2754" i="99" s="1"/>
  <c r="AK2756" i="99"/>
  <c r="AN2756" i="99" s="1"/>
  <c r="AK2757" i="99"/>
  <c r="AK2758" i="99"/>
  <c r="Y2761" i="99"/>
  <c r="AS2761" i="99" s="1"/>
  <c r="AL2762" i="99"/>
  <c r="AN2762" i="99" s="1"/>
  <c r="AK2763" i="99"/>
  <c r="AL2764" i="99"/>
  <c r="Y2765" i="99"/>
  <c r="AS2765" i="99" s="1"/>
  <c r="Y2766" i="99"/>
  <c r="AS2766" i="99" s="1"/>
  <c r="AM2766" i="99"/>
  <c r="Y2768" i="99"/>
  <c r="AS2768" i="99" s="1"/>
  <c r="AL2768" i="99"/>
  <c r="Y2771" i="99"/>
  <c r="AS2771" i="99" s="1"/>
  <c r="AO2771" i="99"/>
  <c r="AL2775" i="99"/>
  <c r="AK2776" i="99"/>
  <c r="Y2777" i="99"/>
  <c r="AS2777" i="99" s="1"/>
  <c r="F2779" i="99"/>
  <c r="Y2802" i="99"/>
  <c r="AS2802" i="99" s="1"/>
  <c r="Y2809" i="99"/>
  <c r="AS2809" i="99" s="1"/>
  <c r="AP2814" i="99"/>
  <c r="AJ2816" i="99"/>
  <c r="AJ2821" i="99"/>
  <c r="AK2825" i="99"/>
  <c r="AK2827" i="99"/>
  <c r="AK2829" i="99"/>
  <c r="AK2831" i="99"/>
  <c r="AJ2833" i="99"/>
  <c r="Y2834" i="99"/>
  <c r="AS2834" i="99" s="1"/>
  <c r="AJ2836" i="99"/>
  <c r="AJ2837" i="99"/>
  <c r="Y2839" i="99"/>
  <c r="AS2839" i="99" s="1"/>
  <c r="AK2840" i="99"/>
  <c r="AJ2842" i="99"/>
  <c r="AJ2843" i="99"/>
  <c r="AR2844" i="99"/>
  <c r="AM2847" i="99"/>
  <c r="Y2850" i="99"/>
  <c r="AS2850" i="99" s="1"/>
  <c r="Y2851" i="99"/>
  <c r="AS2851" i="99" s="1"/>
  <c r="AM2851" i="99"/>
  <c r="Y2852" i="99"/>
  <c r="AS2852" i="99" s="1"/>
  <c r="AE2931" i="99"/>
  <c r="AK2852" i="99"/>
  <c r="AF2931" i="99" s="1"/>
  <c r="AH2932" i="99"/>
  <c r="AH3012" i="99" s="1"/>
  <c r="A2879" i="99"/>
  <c r="A2880" i="99" s="1"/>
  <c r="Y2878" i="99"/>
  <c r="AS2878" i="99" s="1"/>
  <c r="AV2882" i="99"/>
  <c r="AJ2892" i="99"/>
  <c r="AO2895" i="99"/>
  <c r="AP2896" i="99"/>
  <c r="Y2897" i="99"/>
  <c r="AS2897" i="99" s="1"/>
  <c r="AM2902" i="99"/>
  <c r="AM2903" i="99"/>
  <c r="AJ2904" i="99"/>
  <c r="AQ2906" i="99"/>
  <c r="AK2908" i="99"/>
  <c r="AK2909" i="99"/>
  <c r="AJ2910" i="99"/>
  <c r="AL2911" i="99"/>
  <c r="AK2914" i="99"/>
  <c r="AL2915" i="99"/>
  <c r="AK2916" i="99"/>
  <c r="AL2917" i="99"/>
  <c r="AR2918" i="99"/>
  <c r="Y2920" i="99"/>
  <c r="AS2920" i="99" s="1"/>
  <c r="AM2920" i="99"/>
  <c r="AL2921" i="99"/>
  <c r="AK2923" i="99"/>
  <c r="AR2924" i="99"/>
  <c r="AJ2926" i="99"/>
  <c r="AL2927" i="99"/>
  <c r="AJ2930" i="99"/>
  <c r="AN2930" i="99" s="1"/>
  <c r="AJ2931" i="99"/>
  <c r="AM2932" i="99"/>
  <c r="AM2933" i="99"/>
  <c r="AK2934" i="99"/>
  <c r="Y2935" i="99"/>
  <c r="AS2935" i="99" s="1"/>
  <c r="AE3014" i="99"/>
  <c r="AE3094" i="99" s="1"/>
  <c r="AK2935" i="99"/>
  <c r="AF3014" i="99" s="1"/>
  <c r="AM2940" i="99"/>
  <c r="Q2944" i="99"/>
  <c r="Y2971" i="99"/>
  <c r="AS2971" i="99" s="1"/>
  <c r="AN2978" i="99"/>
  <c r="AK2978" i="99"/>
  <c r="Y2980" i="99"/>
  <c r="AS2980" i="99" s="1"/>
  <c r="Y2981" i="99"/>
  <c r="AS2981" i="99" s="1"/>
  <c r="Y2983" i="99"/>
  <c r="AS2983" i="99" s="1"/>
  <c r="AJ2985" i="99"/>
  <c r="AK2986" i="99"/>
  <c r="AL2998" i="99"/>
  <c r="AO3004" i="99"/>
  <c r="AJ3004" i="99"/>
  <c r="AK3013" i="99"/>
  <c r="AP3013" i="99"/>
  <c r="AK3014" i="99"/>
  <c r="AR3063" i="99"/>
  <c r="AM3063" i="99"/>
  <c r="AK3064" i="99"/>
  <c r="AR3076" i="99"/>
  <c r="AM3076" i="99"/>
  <c r="Y3083" i="99"/>
  <c r="AS3083" i="99" s="1"/>
  <c r="Y3085" i="99"/>
  <c r="AS3085" i="99" s="1"/>
  <c r="Y3093" i="99"/>
  <c r="AS3093" i="99" s="1"/>
  <c r="Y3095" i="99"/>
  <c r="AS3095" i="99" s="1"/>
  <c r="Y3099" i="99"/>
  <c r="AS3099" i="99" s="1"/>
  <c r="AO3103" i="99"/>
  <c r="AJ3103" i="99"/>
  <c r="AP3140" i="99"/>
  <c r="Y3143" i="99"/>
  <c r="AS3143" i="99" s="1"/>
  <c r="AR3164" i="99"/>
  <c r="AM3164" i="99"/>
  <c r="AQ3169" i="99"/>
  <c r="AL3169" i="99"/>
  <c r="AP3174" i="99"/>
  <c r="AK3174" i="99"/>
  <c r="AK3176" i="99"/>
  <c r="AR3177" i="99"/>
  <c r="AM3177" i="99"/>
  <c r="AR3181" i="99"/>
  <c r="AJ3247" i="99"/>
  <c r="AJ3251" i="99"/>
  <c r="AR3252" i="99"/>
  <c r="AM3252" i="99"/>
  <c r="AJ3315" i="99"/>
  <c r="AQ3319" i="99"/>
  <c r="AL3319" i="99"/>
  <c r="AM3323" i="99"/>
  <c r="AR3323" i="99"/>
  <c r="AJ2748" i="99"/>
  <c r="AL2749" i="99"/>
  <c r="AJ2751" i="99"/>
  <c r="AN2751" i="99" s="1"/>
  <c r="AJ2752" i="99"/>
  <c r="AK2755" i="99"/>
  <c r="AL2756" i="99"/>
  <c r="AL2757" i="99"/>
  <c r="AL2758" i="99"/>
  <c r="AJ2760" i="99"/>
  <c r="AN2760" i="99" s="1"/>
  <c r="AJ2761" i="99"/>
  <c r="AN2761" i="99" s="1"/>
  <c r="AM2762" i="99"/>
  <c r="Y2763" i="99"/>
  <c r="AS2763" i="99" s="1"/>
  <c r="AM2764" i="99"/>
  <c r="AJ2767" i="99"/>
  <c r="AM2768" i="99"/>
  <c r="AM2775" i="99"/>
  <c r="AL2776" i="99"/>
  <c r="AL2777" i="99"/>
  <c r="Y2798" i="99"/>
  <c r="AS2798" i="99" s="1"/>
  <c r="AT2799" i="99"/>
  <c r="AT2804" i="99"/>
  <c r="Y2812" i="99"/>
  <c r="AS2812" i="99" s="1"/>
  <c r="Y2813" i="99"/>
  <c r="AS2813" i="99" s="1"/>
  <c r="AK2815" i="99"/>
  <c r="Y2817" i="99"/>
  <c r="AS2817" i="99" s="1"/>
  <c r="Y2818" i="99"/>
  <c r="AS2818" i="99" s="1"/>
  <c r="AK2823" i="99"/>
  <c r="AM2824" i="99"/>
  <c r="Y2825" i="99"/>
  <c r="AS2825" i="99" s="1"/>
  <c r="AL2828" i="99"/>
  <c r="Y2829" i="99"/>
  <c r="AS2829" i="99" s="1"/>
  <c r="AM2829" i="99"/>
  <c r="AQ2831" i="99"/>
  <c r="AM2834" i="99"/>
  <c r="Y2836" i="99"/>
  <c r="AS2836" i="99" s="1"/>
  <c r="AK2837" i="99"/>
  <c r="AJ2838" i="99"/>
  <c r="AN2838" i="99" s="1"/>
  <c r="AL2841" i="99"/>
  <c r="Y2842" i="99"/>
  <c r="AS2842" i="99" s="1"/>
  <c r="AJ2845" i="99"/>
  <c r="AK2846" i="99"/>
  <c r="AK2848" i="99"/>
  <c r="AN2848" i="99" s="1"/>
  <c r="AK2850" i="99"/>
  <c r="AL2852" i="99"/>
  <c r="AG2931" i="99" s="1"/>
  <c r="AJ2853" i="99"/>
  <c r="Y2857" i="99"/>
  <c r="AS2857" i="99" s="1"/>
  <c r="AL2857" i="99"/>
  <c r="AJ2858" i="99"/>
  <c r="Y2859" i="99"/>
  <c r="AS2859" i="99" s="1"/>
  <c r="AL2859" i="99"/>
  <c r="Y2876" i="99"/>
  <c r="AT2880" i="99"/>
  <c r="AK2892" i="99"/>
  <c r="Y2898" i="99"/>
  <c r="AS2898" i="99" s="1"/>
  <c r="Y2899" i="99"/>
  <c r="AS2899" i="99" s="1"/>
  <c r="AP2899" i="99"/>
  <c r="AK2904" i="99"/>
  <c r="AR2906" i="99"/>
  <c r="AL2909" i="99"/>
  <c r="AK2910" i="99"/>
  <c r="AJ2912" i="99"/>
  <c r="AQ2914" i="99"/>
  <c r="AR2915" i="99"/>
  <c r="AL2916" i="99"/>
  <c r="Y2917" i="99"/>
  <c r="AS2917" i="99" s="1"/>
  <c r="AM2921" i="99"/>
  <c r="AL2922" i="99"/>
  <c r="AR2927" i="99"/>
  <c r="AT2928" i="99"/>
  <c r="AJ2928" i="99"/>
  <c r="AK2929" i="99"/>
  <c r="Y2930" i="99"/>
  <c r="AS2930" i="99" s="1"/>
  <c r="AK2931" i="99"/>
  <c r="AQ2934" i="99"/>
  <c r="AL2935" i="99"/>
  <c r="AJ2939" i="99"/>
  <c r="AJ2941" i="99"/>
  <c r="AN2941" i="99" s="1"/>
  <c r="Y2961" i="99"/>
  <c r="AS2961" i="99" s="1"/>
  <c r="Y2964" i="99"/>
  <c r="AS2964" i="99" s="1"/>
  <c r="AT2967" i="99"/>
  <c r="Y2986" i="99"/>
  <c r="AS2986" i="99" s="1"/>
  <c r="AL2988" i="99"/>
  <c r="Y2997" i="99"/>
  <c r="AS2997" i="99" s="1"/>
  <c r="Y3001" i="99"/>
  <c r="AS3001" i="99" s="1"/>
  <c r="Y3002" i="99"/>
  <c r="AS3002" i="99" s="1"/>
  <c r="AQ3005" i="99"/>
  <c r="AL3005" i="99"/>
  <c r="AJ3007" i="99"/>
  <c r="AJ3012" i="99"/>
  <c r="Y3056" i="99"/>
  <c r="AS3056" i="99" s="1"/>
  <c r="AG3258" i="99"/>
  <c r="AG3339" i="99" s="1"/>
  <c r="Y3125" i="99"/>
  <c r="AS3125" i="99" s="1"/>
  <c r="Y3141" i="99"/>
  <c r="AS3141" i="99" s="1"/>
  <c r="AR3147" i="99"/>
  <c r="AM3147" i="99"/>
  <c r="AK3148" i="99"/>
  <c r="AO3150" i="99"/>
  <c r="AJ3150" i="99"/>
  <c r="AK3152" i="99"/>
  <c r="AP3152" i="99"/>
  <c r="AQ3154" i="99"/>
  <c r="AL3154" i="99"/>
  <c r="AL3161" i="99"/>
  <c r="AQ3161" i="99"/>
  <c r="Y3187" i="99"/>
  <c r="AS3187" i="99" s="1"/>
  <c r="AV3244" i="99"/>
  <c r="AZ3244" i="99" s="1"/>
  <c r="AZ3208" i="99"/>
  <c r="AJ3222" i="99"/>
  <c r="AJ3242" i="99"/>
  <c r="AP3243" i="99"/>
  <c r="AK3243" i="99"/>
  <c r="AP3246" i="99"/>
  <c r="AK3246" i="99"/>
  <c r="AZ3290" i="99"/>
  <c r="AV3288" i="99"/>
  <c r="AK3304" i="99"/>
  <c r="AP3304" i="99"/>
  <c r="AP3344" i="99"/>
  <c r="AK3344" i="99"/>
  <c r="AP3398" i="99"/>
  <c r="AK3398" i="99"/>
  <c r="AL3413" i="99"/>
  <c r="AQ3413" i="99"/>
  <c r="AJ3583" i="99"/>
  <c r="AO3583" i="99"/>
  <c r="AK2767" i="99"/>
  <c r="Y2769" i="99"/>
  <c r="AS2769" i="99" s="1"/>
  <c r="Y2770" i="99"/>
  <c r="AS2770" i="99" s="1"/>
  <c r="AK2771" i="99"/>
  <c r="AN2771" i="99" s="1"/>
  <c r="AM2777" i="99"/>
  <c r="Y2796" i="99"/>
  <c r="AS2796" i="99" s="1"/>
  <c r="Y2799" i="99"/>
  <c r="AS2799" i="99" s="1"/>
  <c r="AT2802" i="99"/>
  <c r="Y2810" i="99"/>
  <c r="AS2810" i="99" s="1"/>
  <c r="Y2811" i="99"/>
  <c r="AS2811" i="99" s="1"/>
  <c r="AJ2813" i="99"/>
  <c r="Y2823" i="99"/>
  <c r="AS2823" i="99" s="1"/>
  <c r="Y2826" i="99"/>
  <c r="AS2826" i="99" s="1"/>
  <c r="AM2828" i="99"/>
  <c r="Y2832" i="99"/>
  <c r="AS2832" i="99" s="1"/>
  <c r="AJ2835" i="99"/>
  <c r="Y2837" i="99"/>
  <c r="AS2837" i="99" s="1"/>
  <c r="AK2838" i="99"/>
  <c r="AV2838" i="99"/>
  <c r="AZ2838" i="99" s="1"/>
  <c r="AJ2839" i="99"/>
  <c r="AM2841" i="99"/>
  <c r="AK2844" i="99"/>
  <c r="Y2845" i="99"/>
  <c r="AS2845" i="99" s="1"/>
  <c r="AL2846" i="99"/>
  <c r="AL2848" i="99"/>
  <c r="AI2851" i="99"/>
  <c r="AM2852" i="99"/>
  <c r="AK2853" i="99"/>
  <c r="AK2858" i="99"/>
  <c r="Y2883" i="99"/>
  <c r="AS2883" i="99" s="1"/>
  <c r="Y2888" i="99"/>
  <c r="AS2888" i="99" s="1"/>
  <c r="AT2891" i="99"/>
  <c r="Y2904" i="99"/>
  <c r="AS2904" i="99" s="1"/>
  <c r="Y2905" i="99"/>
  <c r="AS2905" i="99" s="1"/>
  <c r="AJ2906" i="99"/>
  <c r="AN2906" i="99" s="1"/>
  <c r="Y2907" i="99"/>
  <c r="AS2907" i="99" s="1"/>
  <c r="AT2907" i="99"/>
  <c r="AQ2908" i="99"/>
  <c r="AM2909" i="99"/>
  <c r="Y2910" i="99"/>
  <c r="AS2910" i="99" s="1"/>
  <c r="AK2912" i="99"/>
  <c r="Y2916" i="99"/>
  <c r="AS2916" i="99" s="1"/>
  <c r="AK2918" i="99"/>
  <c r="Y2919" i="99"/>
  <c r="AS2919" i="99" s="1"/>
  <c r="AN2921" i="99"/>
  <c r="AO2921" i="99"/>
  <c r="AM2922" i="99"/>
  <c r="AK2924" i="99"/>
  <c r="Y2925" i="99"/>
  <c r="AS2925" i="99" s="1"/>
  <c r="AP2926" i="99"/>
  <c r="AL2929" i="99"/>
  <c r="AL2931" i="99"/>
  <c r="Y2932" i="99"/>
  <c r="AS2932" i="99" s="1"/>
  <c r="AJ2932" i="99"/>
  <c r="AN2932" i="99" s="1"/>
  <c r="Y2933" i="99"/>
  <c r="AS2933" i="99" s="1"/>
  <c r="AR2934" i="99"/>
  <c r="AH3013" i="99" s="1"/>
  <c r="AM2935" i="99"/>
  <c r="AK2939" i="99"/>
  <c r="AK2940" i="99"/>
  <c r="AK2941" i="99"/>
  <c r="A2960" i="99"/>
  <c r="A2961" i="99" s="1"/>
  <c r="Z2959" i="99"/>
  <c r="AR2983" i="99"/>
  <c r="AM2983" i="99"/>
  <c r="AK2990" i="99"/>
  <c r="AP2990" i="99"/>
  <c r="AJ2992" i="99"/>
  <c r="AO2992" i="99"/>
  <c r="AR3000" i="99"/>
  <c r="AM3000" i="99"/>
  <c r="AR3009" i="99"/>
  <c r="AM3009" i="99"/>
  <c r="AJ3022" i="99"/>
  <c r="AT3051" i="99"/>
  <c r="AR3070" i="99"/>
  <c r="AM3070" i="99"/>
  <c r="AJ3072" i="99"/>
  <c r="AK3075" i="99"/>
  <c r="AP3075" i="99"/>
  <c r="AQ3077" i="99"/>
  <c r="AL3077" i="99"/>
  <c r="AR3087" i="99"/>
  <c r="AM3087" i="99"/>
  <c r="AQ3104" i="99"/>
  <c r="AL3104" i="99"/>
  <c r="AR3143" i="99"/>
  <c r="AM3143" i="99"/>
  <c r="AR3162" i="99"/>
  <c r="AM3162" i="99"/>
  <c r="AR3170" i="99"/>
  <c r="AM3170" i="99"/>
  <c r="AR3173" i="99"/>
  <c r="AM3173" i="99"/>
  <c r="AZ3207" i="99"/>
  <c r="AV3243" i="99"/>
  <c r="AZ3243" i="99" s="1"/>
  <c r="AL3256" i="99"/>
  <c r="AQ3256" i="99"/>
  <c r="AO3267" i="99"/>
  <c r="AJ3267" i="99"/>
  <c r="AK3311" i="99"/>
  <c r="AP3311" i="99"/>
  <c r="AR3333" i="99"/>
  <c r="AM3333" i="99"/>
  <c r="AT2961" i="99"/>
  <c r="AZ2961" i="99"/>
  <c r="Y2968" i="99"/>
  <c r="AS2968" i="99" s="1"/>
  <c r="AJ2974" i="99"/>
  <c r="Y2975" i="99"/>
  <c r="AS2975" i="99" s="1"/>
  <c r="Y2979" i="99"/>
  <c r="AS2979" i="99" s="1"/>
  <c r="AP2979" i="99"/>
  <c r="AL2986" i="99"/>
  <c r="AJ2987" i="99"/>
  <c r="AJ2989" i="99"/>
  <c r="Y2992" i="99"/>
  <c r="AS2992" i="99" s="1"/>
  <c r="AJ2993" i="99"/>
  <c r="AJ2995" i="99"/>
  <c r="AJ3001" i="99"/>
  <c r="AJ3003" i="99"/>
  <c r="AK3007" i="99"/>
  <c r="AK3012" i="99"/>
  <c r="AJ3015" i="99"/>
  <c r="AK3021" i="99"/>
  <c r="Y3044" i="99"/>
  <c r="AS3044" i="99" s="1"/>
  <c r="AV3042" i="99"/>
  <c r="Y3046" i="99"/>
  <c r="AS3046" i="99" s="1"/>
  <c r="Y3047" i="99"/>
  <c r="AS3047" i="99" s="1"/>
  <c r="Y3050" i="99"/>
  <c r="AS3050" i="99" s="1"/>
  <c r="Y3060" i="99"/>
  <c r="AS3060" i="99" s="1"/>
  <c r="AP3060" i="99"/>
  <c r="Y3069" i="99"/>
  <c r="AS3069" i="99" s="1"/>
  <c r="AJ3070" i="99"/>
  <c r="AK3073" i="99"/>
  <c r="AJ3076" i="99"/>
  <c r="AJ3079" i="99"/>
  <c r="AJ3081" i="99"/>
  <c r="Y3084" i="99"/>
  <c r="AS3084" i="99" s="1"/>
  <c r="Y3086" i="99"/>
  <c r="AS3086" i="99" s="1"/>
  <c r="AJ3087" i="99"/>
  <c r="Y3091" i="99"/>
  <c r="AS3091" i="99" s="1"/>
  <c r="AP3092" i="99"/>
  <c r="Y3097" i="99"/>
  <c r="AS3097" i="99" s="1"/>
  <c r="Y3103" i="99"/>
  <c r="AS3103" i="99" s="1"/>
  <c r="AM3105" i="99"/>
  <c r="F3107" i="99"/>
  <c r="K3107" i="99"/>
  <c r="AZ3127" i="99"/>
  <c r="AT3128" i="99"/>
  <c r="Y3139" i="99"/>
  <c r="AS3139" i="99" s="1"/>
  <c r="AR3142" i="99"/>
  <c r="AK3147" i="99"/>
  <c r="Y3148" i="99"/>
  <c r="AS3148" i="99" s="1"/>
  <c r="AJ3153" i="99"/>
  <c r="AK3156" i="99"/>
  <c r="Y3157" i="99"/>
  <c r="AS3157" i="99" s="1"/>
  <c r="AP3157" i="99"/>
  <c r="AO3158" i="99"/>
  <c r="AR3166" i="99"/>
  <c r="AJ3167" i="99"/>
  <c r="AJ3168" i="99"/>
  <c r="AK3170" i="99"/>
  <c r="Y3171" i="99"/>
  <c r="AS3171" i="99" s="1"/>
  <c r="AK3172" i="99"/>
  <c r="AL3175" i="99"/>
  <c r="AJ3178" i="99"/>
  <c r="AP3179" i="99"/>
  <c r="AK3180" i="99"/>
  <c r="AH3260" i="99"/>
  <c r="AH3340" i="99" s="1"/>
  <c r="AR3185" i="99"/>
  <c r="J3270" i="99"/>
  <c r="Y3206" i="99"/>
  <c r="AS3206" i="99" s="1"/>
  <c r="AV3206" i="99"/>
  <c r="Y3209" i="99"/>
  <c r="AS3209" i="99" s="1"/>
  <c r="AT3211" i="99"/>
  <c r="Y3212" i="99"/>
  <c r="AS3212" i="99" s="1"/>
  <c r="Y3221" i="99"/>
  <c r="AS3221" i="99" s="1"/>
  <c r="Y3224" i="99"/>
  <c r="AS3224" i="99" s="1"/>
  <c r="AJ3225" i="99"/>
  <c r="AK3226" i="99"/>
  <c r="AP3226" i="99"/>
  <c r="Y3230" i="99"/>
  <c r="AS3230" i="99" s="1"/>
  <c r="AK3236" i="99"/>
  <c r="AP3236" i="99"/>
  <c r="Y3241" i="99"/>
  <c r="AS3241" i="99" s="1"/>
  <c r="Y3243" i="99"/>
  <c r="AS3243" i="99" s="1"/>
  <c r="AL3243" i="99"/>
  <c r="AQ3243" i="99"/>
  <c r="Y3255" i="99"/>
  <c r="AS3255" i="99" s="1"/>
  <c r="AM3255" i="99"/>
  <c r="AR3255" i="99"/>
  <c r="AQ3260" i="99"/>
  <c r="F3271" i="99"/>
  <c r="Q3272" i="99"/>
  <c r="AP3331" i="99"/>
  <c r="AK3331" i="99"/>
  <c r="AQ3334" i="99"/>
  <c r="AL3334" i="99"/>
  <c r="AO3342" i="99"/>
  <c r="AJ3342" i="99"/>
  <c r="AK3349" i="99"/>
  <c r="AP3349" i="99"/>
  <c r="AT3370" i="99"/>
  <c r="AL3396" i="99"/>
  <c r="AQ3396" i="99"/>
  <c r="AQ3421" i="99"/>
  <c r="AL3421" i="99"/>
  <c r="AP3472" i="99"/>
  <c r="AK3472" i="99"/>
  <c r="AQ3493" i="99"/>
  <c r="AL3493" i="99"/>
  <c r="AK3631" i="99"/>
  <c r="AP3638" i="99"/>
  <c r="AK3638" i="99"/>
  <c r="AL3672" i="99"/>
  <c r="AQ3672" i="99"/>
  <c r="AM3678" i="99"/>
  <c r="AR3678" i="99"/>
  <c r="Y3006" i="99"/>
  <c r="AS3006" i="99" s="1"/>
  <c r="AQ3007" i="99"/>
  <c r="Y3009" i="99"/>
  <c r="AS3009" i="99" s="1"/>
  <c r="AK3010" i="99"/>
  <c r="AT3012" i="99"/>
  <c r="Y3016" i="99"/>
  <c r="AS3016" i="99" s="1"/>
  <c r="AK3016" i="99"/>
  <c r="AJ3017" i="99"/>
  <c r="AE3096" i="99" s="1"/>
  <c r="AL3021" i="99"/>
  <c r="Y3023" i="99"/>
  <c r="AS3023" i="99" s="1"/>
  <c r="Y3041" i="99"/>
  <c r="AS3041" i="99" s="1"/>
  <c r="AT3047" i="99"/>
  <c r="Y3055" i="99"/>
  <c r="AS3055" i="99" s="1"/>
  <c r="AK3056" i="99"/>
  <c r="Y3057" i="99"/>
  <c r="AS3057" i="99" s="1"/>
  <c r="Y3058" i="99"/>
  <c r="AS3058" i="99" s="1"/>
  <c r="AJ3061" i="99"/>
  <c r="Y3063" i="99"/>
  <c r="AS3063" i="99" s="1"/>
  <c r="AP3063" i="99"/>
  <c r="AJ3065" i="99"/>
  <c r="Y3067" i="99"/>
  <c r="AS3067" i="99" s="1"/>
  <c r="Y3070" i="99"/>
  <c r="AS3070" i="99" s="1"/>
  <c r="AL3073" i="99"/>
  <c r="Y3076" i="99"/>
  <c r="AS3076" i="99" s="1"/>
  <c r="AK3079" i="99"/>
  <c r="AK3081" i="99"/>
  <c r="Y3087" i="99"/>
  <c r="AS3087" i="99" s="1"/>
  <c r="Y3088" i="99"/>
  <c r="AS3088" i="99" s="1"/>
  <c r="Y3089" i="99"/>
  <c r="AS3089" i="99" s="1"/>
  <c r="AK3093" i="99"/>
  <c r="AK3095" i="99"/>
  <c r="Y3128" i="99"/>
  <c r="AS3128" i="99" s="1"/>
  <c r="AT3132" i="99"/>
  <c r="Y3133" i="99"/>
  <c r="AS3133" i="99" s="1"/>
  <c r="AK3141" i="99"/>
  <c r="AJ3145" i="99"/>
  <c r="AR3148" i="99"/>
  <c r="AJ3149" i="99"/>
  <c r="AL3150" i="99"/>
  <c r="AP3153" i="99"/>
  <c r="Y3156" i="99"/>
  <c r="AS3156" i="99" s="1"/>
  <c r="AQ3157" i="99"/>
  <c r="AJ3159" i="99"/>
  <c r="Y3162" i="99"/>
  <c r="AS3162" i="99" s="1"/>
  <c r="AJ3165" i="99"/>
  <c r="AJ3166" i="99"/>
  <c r="Y3167" i="99"/>
  <c r="AS3167" i="99" s="1"/>
  <c r="Y3174" i="99"/>
  <c r="AS3174" i="99" s="1"/>
  <c r="AK3178" i="99"/>
  <c r="Y3179" i="99"/>
  <c r="AS3179" i="99" s="1"/>
  <c r="AL3180" i="99"/>
  <c r="Y3181" i="99"/>
  <c r="AS3181" i="99" s="1"/>
  <c r="Y3208" i="99"/>
  <c r="AS3208" i="99" s="1"/>
  <c r="Y3210" i="99"/>
  <c r="AS3210" i="99" s="1"/>
  <c r="Y3211" i="99"/>
  <c r="AS3211" i="99" s="1"/>
  <c r="AT3216" i="99"/>
  <c r="Y3225" i="99"/>
  <c r="AS3225" i="99" s="1"/>
  <c r="AJ3229" i="99"/>
  <c r="AJ3234" i="99"/>
  <c r="AJ3235" i="99"/>
  <c r="AQ3241" i="99"/>
  <c r="AL3241" i="99"/>
  <c r="AL3244" i="99"/>
  <c r="AN3244" i="99" s="1"/>
  <c r="AQ3244" i="99"/>
  <c r="AR3245" i="99"/>
  <c r="AM3245" i="99"/>
  <c r="AJ3250" i="99"/>
  <c r="AK3254" i="99"/>
  <c r="AP3254" i="99"/>
  <c r="AK3257" i="99"/>
  <c r="AK3262" i="99"/>
  <c r="AP3262" i="99"/>
  <c r="AJ3268" i="99"/>
  <c r="AN3268" i="99" s="1"/>
  <c r="AO3268" i="99"/>
  <c r="AR3307" i="99"/>
  <c r="AM3307" i="99"/>
  <c r="AR3326" i="99"/>
  <c r="AM3326" i="99"/>
  <c r="AM3330" i="99"/>
  <c r="AR3330" i="99"/>
  <c r="AM3341" i="99"/>
  <c r="AR3341" i="99"/>
  <c r="AM3343" i="99"/>
  <c r="AR3343" i="99"/>
  <c r="AJ3345" i="99"/>
  <c r="AJ3351" i="99"/>
  <c r="AO3351" i="99"/>
  <c r="AM3386" i="99"/>
  <c r="AR3386" i="99"/>
  <c r="AJ3402" i="99"/>
  <c r="AO3402" i="99"/>
  <c r="AK3415" i="99"/>
  <c r="AO3424" i="99"/>
  <c r="AJ3424" i="99"/>
  <c r="AJ3480" i="99"/>
  <c r="AO3480" i="99"/>
  <c r="AO3589" i="99"/>
  <c r="AJ3589" i="99"/>
  <c r="Q2946" i="99"/>
  <c r="Y2959" i="99"/>
  <c r="AS2959" i="99" s="1"/>
  <c r="Y2960" i="99"/>
  <c r="AS2960" i="99" s="1"/>
  <c r="Y2962" i="99"/>
  <c r="AS2962" i="99" s="1"/>
  <c r="Y2965" i="99"/>
  <c r="AS2965" i="99" s="1"/>
  <c r="Y2967" i="99"/>
  <c r="AS2967" i="99" s="1"/>
  <c r="Y2972" i="99"/>
  <c r="AS2972" i="99" s="1"/>
  <c r="Y2982" i="99"/>
  <c r="AS2982" i="99" s="1"/>
  <c r="Y2985" i="99"/>
  <c r="AS2985" i="99" s="1"/>
  <c r="AM2985" i="99"/>
  <c r="AJ2991" i="99"/>
  <c r="AK2994" i="99"/>
  <c r="AL2996" i="99"/>
  <c r="Y2998" i="99"/>
  <c r="AS2998" i="99" s="1"/>
  <c r="AM2998" i="99"/>
  <c r="AJ3002" i="99"/>
  <c r="Y3005" i="99"/>
  <c r="AS3005" i="99" s="1"/>
  <c r="AO3005" i="99"/>
  <c r="Y3011" i="99"/>
  <c r="AS3011" i="99" s="1"/>
  <c r="AM3011" i="99"/>
  <c r="Y3012" i="99"/>
  <c r="AS3012" i="99" s="1"/>
  <c r="Y3015" i="99"/>
  <c r="AS3015" i="99" s="1"/>
  <c r="AL3016" i="99"/>
  <c r="AM3017" i="99"/>
  <c r="AH3096" i="99" s="1"/>
  <c r="AH3176" i="99" s="1"/>
  <c r="AO3023" i="99"/>
  <c r="Y3048" i="99"/>
  <c r="AS3048" i="99" s="1"/>
  <c r="Y3049" i="99"/>
  <c r="AS3049" i="99" s="1"/>
  <c r="AV3046" i="99"/>
  <c r="Y3061" i="99"/>
  <c r="AS3061" i="99" s="1"/>
  <c r="Y3065" i="99"/>
  <c r="AS3065" i="99" s="1"/>
  <c r="AP3067" i="99"/>
  <c r="AJ3068" i="99"/>
  <c r="AK3071" i="99"/>
  <c r="AJ3074" i="99"/>
  <c r="AL3075" i="99"/>
  <c r="Y3077" i="99"/>
  <c r="AS3077" i="99" s="1"/>
  <c r="AO3077" i="99"/>
  <c r="AJ3078" i="99"/>
  <c r="AK3080" i="99"/>
  <c r="AK3082" i="99"/>
  <c r="AL3083" i="99"/>
  <c r="AL3085" i="99"/>
  <c r="AJ3088" i="99"/>
  <c r="AT3090" i="99"/>
  <c r="AK3091" i="99"/>
  <c r="AO3093" i="99"/>
  <c r="AP3096" i="99"/>
  <c r="AO3097" i="99"/>
  <c r="AJ3098" i="99"/>
  <c r="AO3099" i="99"/>
  <c r="AQ3103" i="99"/>
  <c r="Y3104" i="99"/>
  <c r="AS3104" i="99" s="1"/>
  <c r="AT3123" i="99"/>
  <c r="AZ3125" i="99"/>
  <c r="AZ3126" i="99"/>
  <c r="Y3129" i="99"/>
  <c r="AS3129" i="99" s="1"/>
  <c r="Y3130" i="99"/>
  <c r="AS3130" i="99" s="1"/>
  <c r="AZ3131" i="99"/>
  <c r="Y3138" i="99"/>
  <c r="AS3138" i="99" s="1"/>
  <c r="AM3140" i="99"/>
  <c r="AJ3148" i="99"/>
  <c r="AP3149" i="99"/>
  <c r="AJ3151" i="99"/>
  <c r="AJ3155" i="99"/>
  <c r="AR3159" i="99"/>
  <c r="AM3163" i="99"/>
  <c r="Y3165" i="99"/>
  <c r="AS3165" i="99" s="1"/>
  <c r="AN3166" i="99"/>
  <c r="Y3169" i="99"/>
  <c r="AS3169" i="99" s="1"/>
  <c r="Y3170" i="99"/>
  <c r="AS3170" i="99" s="1"/>
  <c r="AP3173" i="99"/>
  <c r="Y3178" i="99"/>
  <c r="AS3178" i="99" s="1"/>
  <c r="Y3185" i="99"/>
  <c r="AS3185" i="99" s="1"/>
  <c r="Y3186" i="99"/>
  <c r="AS3186" i="99" s="1"/>
  <c r="AJ3186" i="99"/>
  <c r="AL3187" i="99"/>
  <c r="AV3210" i="99"/>
  <c r="AZ3212" i="99"/>
  <c r="AT3214" i="99"/>
  <c r="AP3227" i="99"/>
  <c r="AM3230" i="99"/>
  <c r="AQ3237" i="99"/>
  <c r="AL3237" i="99"/>
  <c r="AJ3240" i="99"/>
  <c r="AP3256" i="99"/>
  <c r="AK3256" i="99"/>
  <c r="AM3258" i="99"/>
  <c r="AK3261" i="99"/>
  <c r="AP3261" i="99"/>
  <c r="AF3341" i="99"/>
  <c r="AG3342" i="99"/>
  <c r="AO3269" i="99"/>
  <c r="AJ3269" i="99"/>
  <c r="AT3297" i="99"/>
  <c r="AR3303" i="99"/>
  <c r="AM3303" i="99"/>
  <c r="AJ3306" i="99"/>
  <c r="AJ3308" i="99"/>
  <c r="AJ3313" i="99"/>
  <c r="AJ3314" i="99"/>
  <c r="AL3350" i="99"/>
  <c r="AQ3350" i="99"/>
  <c r="T3434" i="99"/>
  <c r="Y3368" i="99"/>
  <c r="AT3375" i="99"/>
  <c r="AZ3376" i="99"/>
  <c r="AP3400" i="99"/>
  <c r="AK3400" i="99"/>
  <c r="AQ3407" i="99"/>
  <c r="AL3407" i="99"/>
  <c r="AJ3433" i="99"/>
  <c r="AO3433" i="99"/>
  <c r="AT3460" i="99"/>
  <c r="AK3507" i="99"/>
  <c r="AP3507" i="99"/>
  <c r="AM3514" i="99"/>
  <c r="AR3514" i="99"/>
  <c r="AJ3576" i="99"/>
  <c r="AN3576" i="99" s="1"/>
  <c r="AR3585" i="99"/>
  <c r="AM3585" i="99"/>
  <c r="AJ3646" i="99"/>
  <c r="AO3647" i="99"/>
  <c r="AJ3647" i="99"/>
  <c r="AJ3650" i="99"/>
  <c r="AT3291" i="99"/>
  <c r="AZ3294" i="99"/>
  <c r="Y3303" i="99"/>
  <c r="AS3303" i="99" s="1"/>
  <c r="AJ3307" i="99"/>
  <c r="AK3308" i="99"/>
  <c r="AJ3316" i="99"/>
  <c r="AJ3321" i="99"/>
  <c r="AJ3323" i="99"/>
  <c r="AJ3326" i="99"/>
  <c r="AJ3328" i="99"/>
  <c r="AQ3329" i="99"/>
  <c r="Y3331" i="99"/>
  <c r="AS3331" i="99" s="1"/>
  <c r="AR3339" i="99"/>
  <c r="AJ3340" i="99"/>
  <c r="Y3343" i="99"/>
  <c r="AS3343" i="99" s="1"/>
  <c r="AI3343" i="99"/>
  <c r="AK3345" i="99"/>
  <c r="AF3424" i="99" s="1"/>
  <c r="Q3355" i="99"/>
  <c r="AZ3373" i="99"/>
  <c r="AT3376" i="99"/>
  <c r="Y3377" i="99"/>
  <c r="AS3377" i="99" s="1"/>
  <c r="AK3393" i="99"/>
  <c r="AN3393" i="99" s="1"/>
  <c r="AP3393" i="99"/>
  <c r="AL3398" i="99"/>
  <c r="AQ3398" i="99"/>
  <c r="AR3413" i="99"/>
  <c r="AM3413" i="99"/>
  <c r="AL3415" i="99"/>
  <c r="AQ3415" i="99"/>
  <c r="AT3451" i="99"/>
  <c r="AT3459" i="99"/>
  <c r="AR3482" i="99"/>
  <c r="AM3482" i="99"/>
  <c r="AP3487" i="99"/>
  <c r="AK3487" i="99"/>
  <c r="AQ3488" i="99"/>
  <c r="AL3488" i="99"/>
  <c r="AJ3490" i="99"/>
  <c r="AQ3494" i="99"/>
  <c r="AL3494" i="99"/>
  <c r="AK3550" i="99"/>
  <c r="AP3553" i="99"/>
  <c r="Y3558" i="99"/>
  <c r="AS3558" i="99" s="1"/>
  <c r="AJ3568" i="99"/>
  <c r="AO3568" i="99"/>
  <c r="AR3572" i="99"/>
  <c r="AM3572" i="99"/>
  <c r="AL3574" i="99"/>
  <c r="AQ3574" i="99"/>
  <c r="AJ3578" i="99"/>
  <c r="AP3582" i="99"/>
  <c r="AK3582" i="99"/>
  <c r="AJ3584" i="99"/>
  <c r="AN3584" i="99" s="1"/>
  <c r="AJ3588" i="99"/>
  <c r="AN3588" i="99" s="1"/>
  <c r="AM3636" i="99"/>
  <c r="AR3636" i="99"/>
  <c r="AN3644" i="99"/>
  <c r="AJ3652" i="99"/>
  <c r="AV3698" i="99"/>
  <c r="AZ3699" i="99"/>
  <c r="AM3738" i="99"/>
  <c r="AR3738" i="99"/>
  <c r="AQ3751" i="99"/>
  <c r="AL3751" i="99"/>
  <c r="AJ3232" i="99"/>
  <c r="Y3235" i="99"/>
  <c r="AS3235" i="99" s="1"/>
  <c r="AT3235" i="99"/>
  <c r="AK3245" i="99"/>
  <c r="Y3247" i="99"/>
  <c r="AS3247" i="99" s="1"/>
  <c r="Y3249" i="99"/>
  <c r="AS3249" i="99" s="1"/>
  <c r="AL3250" i="99"/>
  <c r="AK3252" i="99"/>
  <c r="Y3261" i="99"/>
  <c r="AS3261" i="99" s="1"/>
  <c r="AH3342" i="99"/>
  <c r="AH3422" i="99" s="1"/>
  <c r="AH3503" i="99" s="1"/>
  <c r="AH3584" i="99" s="1"/>
  <c r="Y3268" i="99"/>
  <c r="AS3268" i="99" s="1"/>
  <c r="AP3268" i="99"/>
  <c r="AV3292" i="99"/>
  <c r="AZ3293" i="99"/>
  <c r="AT3294" i="99"/>
  <c r="Y3295" i="99"/>
  <c r="AS3295" i="99" s="1"/>
  <c r="Y3307" i="99"/>
  <c r="AS3307" i="99" s="1"/>
  <c r="AK3307" i="99"/>
  <c r="Y3308" i="99"/>
  <c r="AS3308" i="99" s="1"/>
  <c r="AM3310" i="99"/>
  <c r="AL3314" i="99"/>
  <c r="Y3316" i="99"/>
  <c r="AS3316" i="99" s="1"/>
  <c r="AJ3317" i="99"/>
  <c r="AJ3319" i="99"/>
  <c r="Y3322" i="99"/>
  <c r="AS3322" i="99" s="1"/>
  <c r="Y3323" i="99"/>
  <c r="AS3323" i="99" s="1"/>
  <c r="Y3324" i="99"/>
  <c r="AS3324" i="99" s="1"/>
  <c r="AK3330" i="99"/>
  <c r="AJ3334" i="99"/>
  <c r="Y3335" i="99"/>
  <c r="AS3335" i="99" s="1"/>
  <c r="AJ3337" i="99"/>
  <c r="AJ3339" i="99"/>
  <c r="Y3340" i="99"/>
  <c r="AS3340" i="99" s="1"/>
  <c r="AL3342" i="99"/>
  <c r="Y3345" i="99"/>
  <c r="AS3345" i="99" s="1"/>
  <c r="AJ3390" i="99"/>
  <c r="Y3393" i="99"/>
  <c r="AS3393" i="99" s="1"/>
  <c r="AR3397" i="99"/>
  <c r="AM3397" i="99"/>
  <c r="AQ3409" i="99"/>
  <c r="AL3409" i="99"/>
  <c r="AR3414" i="99"/>
  <c r="AM3414" i="99"/>
  <c r="AJ3420" i="99"/>
  <c r="AK3426" i="99"/>
  <c r="F3435" i="99"/>
  <c r="Y3453" i="99"/>
  <c r="AS3453" i="99" s="1"/>
  <c r="AZ3455" i="99"/>
  <c r="Y3464" i="99"/>
  <c r="AS3464" i="99" s="1"/>
  <c r="AR3468" i="99"/>
  <c r="AJ3469" i="99"/>
  <c r="AO3469" i="99"/>
  <c r="AM3469" i="99"/>
  <c r="AP3470" i="99"/>
  <c r="AR3471" i="99"/>
  <c r="AM3471" i="99"/>
  <c r="AL3477" i="99"/>
  <c r="AQ3477" i="99"/>
  <c r="AR3479" i="99"/>
  <c r="AM3479" i="99"/>
  <c r="AP3481" i="99"/>
  <c r="AK3481" i="99"/>
  <c r="AN3481" i="99" s="1"/>
  <c r="AK3483" i="99"/>
  <c r="AJ3491" i="99"/>
  <c r="AJ3496" i="99"/>
  <c r="AJ3498" i="99"/>
  <c r="AM3501" i="99"/>
  <c r="AO3513" i="99"/>
  <c r="AJ3513" i="99"/>
  <c r="Y3535" i="99"/>
  <c r="AS3535" i="99" s="1"/>
  <c r="AT3538" i="99"/>
  <c r="Y3541" i="99"/>
  <c r="AS3541" i="99" s="1"/>
  <c r="AT3541" i="99"/>
  <c r="AZ3541" i="99"/>
  <c r="AV3538" i="99"/>
  <c r="Y3557" i="99"/>
  <c r="AS3557" i="99" s="1"/>
  <c r="AJ3573" i="99"/>
  <c r="AO3573" i="99"/>
  <c r="AL3582" i="99"/>
  <c r="AQ3582" i="99"/>
  <c r="AQ3587" i="99"/>
  <c r="AL3587" i="99"/>
  <c r="AQ3595" i="99"/>
  <c r="AL3595" i="99"/>
  <c r="AZ3619" i="99"/>
  <c r="AQ3641" i="99"/>
  <c r="AL3641" i="99"/>
  <c r="AQ3648" i="99"/>
  <c r="AL3648" i="99"/>
  <c r="AQ3649" i="99"/>
  <c r="AL3649" i="99"/>
  <c r="AK3659" i="99"/>
  <c r="AR3666" i="99"/>
  <c r="AM3666" i="99"/>
  <c r="AL3731" i="99"/>
  <c r="AQ3731" i="99"/>
  <c r="AJ3224" i="99"/>
  <c r="AK3230" i="99"/>
  <c r="AP3232" i="99"/>
  <c r="Y3237" i="99"/>
  <c r="AS3237" i="99" s="1"/>
  <c r="AO3237" i="99"/>
  <c r="AJ3238" i="99"/>
  <c r="AL3239" i="99"/>
  <c r="AP3240" i="99"/>
  <c r="AR3244" i="99"/>
  <c r="AL3247" i="99"/>
  <c r="AL3248" i="99"/>
  <c r="Y3260" i="99"/>
  <c r="AS3260" i="99" s="1"/>
  <c r="Y3263" i="99"/>
  <c r="AS3263" i="99" s="1"/>
  <c r="AL3267" i="99"/>
  <c r="O3352" i="99"/>
  <c r="Y3289" i="99"/>
  <c r="AS3289" i="99" s="1"/>
  <c r="Y3292" i="99"/>
  <c r="AS3292" i="99" s="1"/>
  <c r="Y3293" i="99"/>
  <c r="AS3293" i="99" s="1"/>
  <c r="Y3294" i="99"/>
  <c r="AS3294" i="99" s="1"/>
  <c r="Y3301" i="99"/>
  <c r="AS3301" i="99" s="1"/>
  <c r="AT3303" i="99"/>
  <c r="AO3305" i="99"/>
  <c r="AR3308" i="99"/>
  <c r="Y3310" i="99"/>
  <c r="AS3310" i="99" s="1"/>
  <c r="Y3318" i="99"/>
  <c r="AS3318" i="99" s="1"/>
  <c r="Y3319" i="99"/>
  <c r="AS3319" i="99" s="1"/>
  <c r="AJ3320" i="99"/>
  <c r="AL3322" i="99"/>
  <c r="AN3322" i="99" s="1"/>
  <c r="AJ3325" i="99"/>
  <c r="AJ3327" i="99"/>
  <c r="Y3337" i="99"/>
  <c r="AS3337" i="99" s="1"/>
  <c r="Y3338" i="99"/>
  <c r="AS3338" i="99" s="1"/>
  <c r="Y3339" i="99"/>
  <c r="AS3339" i="99" s="1"/>
  <c r="AJ3341" i="99"/>
  <c r="AK3350" i="99"/>
  <c r="AZ3371" i="99"/>
  <c r="AT3372" i="99"/>
  <c r="Y3382" i="99"/>
  <c r="AS3382" i="99" s="1"/>
  <c r="AO3384" i="99"/>
  <c r="AJ3387" i="99"/>
  <c r="AM3388" i="99"/>
  <c r="AR3390" i="99"/>
  <c r="AJ3392" i="99"/>
  <c r="AR3399" i="99"/>
  <c r="AM3399" i="99"/>
  <c r="AQ3400" i="99"/>
  <c r="AJ3404" i="99"/>
  <c r="AO3404" i="99"/>
  <c r="AM3405" i="99"/>
  <c r="AR3407" i="99"/>
  <c r="AJ3422" i="99"/>
  <c r="AJ3425" i="99"/>
  <c r="AO3425" i="99"/>
  <c r="AJ3427" i="99"/>
  <c r="AE3506" i="99" s="1"/>
  <c r="AO3427" i="99"/>
  <c r="AH3506" i="99"/>
  <c r="AT3453" i="99"/>
  <c r="Y3458" i="99"/>
  <c r="AS3458" i="99" s="1"/>
  <c r="AK3476" i="99"/>
  <c r="Y3478" i="99"/>
  <c r="AS3478" i="99" s="1"/>
  <c r="AP3478" i="99"/>
  <c r="Y3483" i="99"/>
  <c r="AS3483" i="99" s="1"/>
  <c r="AR3486" i="99"/>
  <c r="AM3486" i="99"/>
  <c r="Y3493" i="99"/>
  <c r="AS3493" i="99" s="1"/>
  <c r="AJ3497" i="99"/>
  <c r="AL3499" i="99"/>
  <c r="Y3500" i="99"/>
  <c r="AS3500" i="99" s="1"/>
  <c r="AL3500" i="99"/>
  <c r="AQ3500" i="99"/>
  <c r="AM3502" i="99"/>
  <c r="AL3504" i="99"/>
  <c r="AQ3504" i="99"/>
  <c r="Y3506" i="99"/>
  <c r="AS3506" i="99" s="1"/>
  <c r="Y3514" i="99"/>
  <c r="AS3514" i="99" s="1"/>
  <c r="AT3534" i="99"/>
  <c r="AJ3551" i="99"/>
  <c r="AL3562" i="99"/>
  <c r="AL3566" i="99"/>
  <c r="AJ3569" i="99"/>
  <c r="AL3571" i="99"/>
  <c r="AQ3571" i="99"/>
  <c r="AR3580" i="99"/>
  <c r="AM3580" i="99"/>
  <c r="AJ3581" i="99"/>
  <c r="AI3589" i="99"/>
  <c r="AP3590" i="99"/>
  <c r="AK3590" i="99"/>
  <c r="AF3669" i="99"/>
  <c r="AR3597" i="99"/>
  <c r="AM3639" i="99"/>
  <c r="AR3639" i="99"/>
  <c r="AR3640" i="99"/>
  <c r="AM3640" i="99"/>
  <c r="AK3679" i="99"/>
  <c r="AP3679" i="99"/>
  <c r="Z3697" i="99"/>
  <c r="AM3712" i="99"/>
  <c r="AR3712" i="99"/>
  <c r="AM3716" i="99"/>
  <c r="AR3716" i="99"/>
  <c r="AL3730" i="99"/>
  <c r="AQ3730" i="99"/>
  <c r="AT3379" i="99"/>
  <c r="Y3385" i="99"/>
  <c r="AS3385" i="99" s="1"/>
  <c r="AK3386" i="99"/>
  <c r="AN3389" i="99"/>
  <c r="Y3390" i="99"/>
  <c r="AS3390" i="99" s="1"/>
  <c r="Y3395" i="99"/>
  <c r="AS3395" i="99" s="1"/>
  <c r="Y3397" i="99"/>
  <c r="AS3397" i="99" s="1"/>
  <c r="Y3400" i="99"/>
  <c r="AS3400" i="99" s="1"/>
  <c r="AK3402" i="99"/>
  <c r="AM3403" i="99"/>
  <c r="Y3408" i="99"/>
  <c r="AS3408" i="99" s="1"/>
  <c r="AP3420" i="99"/>
  <c r="Y3422" i="99"/>
  <c r="AS3422" i="99" s="1"/>
  <c r="Y3423" i="99"/>
  <c r="AS3423" i="99" s="1"/>
  <c r="AL3424" i="99"/>
  <c r="Y3425" i="99"/>
  <c r="AS3425" i="99" s="1"/>
  <c r="AQ3426" i="99"/>
  <c r="Y3431" i="99"/>
  <c r="AS3431" i="99" s="1"/>
  <c r="AK3433" i="99"/>
  <c r="K3435" i="99"/>
  <c r="AZ3454" i="99"/>
  <c r="Y3465" i="99"/>
  <c r="AS3465" i="99" s="1"/>
  <c r="AT3465" i="99"/>
  <c r="AJ3466" i="99"/>
  <c r="AK3479" i="99"/>
  <c r="Y3481" i="99"/>
  <c r="AS3481" i="99" s="1"/>
  <c r="AJ3489" i="99"/>
  <c r="AK3491" i="99"/>
  <c r="AK3498" i="99"/>
  <c r="Y3499" i="99"/>
  <c r="AS3499" i="99" s="1"/>
  <c r="AM3506" i="99"/>
  <c r="Y3507" i="99"/>
  <c r="AS3507" i="99" s="1"/>
  <c r="Y3513" i="99"/>
  <c r="AS3513" i="99" s="1"/>
  <c r="AM3515" i="99"/>
  <c r="Y3544" i="99"/>
  <c r="AS3544" i="99" s="1"/>
  <c r="Y3547" i="99"/>
  <c r="AS3547" i="99" s="1"/>
  <c r="AJ3552" i="99"/>
  <c r="Y3554" i="99"/>
  <c r="AS3554" i="99" s="1"/>
  <c r="AP3559" i="99"/>
  <c r="AR3561" i="99"/>
  <c r="AM3561" i="99"/>
  <c r="AM3562" i="99"/>
  <c r="AR3562" i="99"/>
  <c r="AP3563" i="99"/>
  <c r="AJ3565" i="99"/>
  <c r="AR3566" i="99"/>
  <c r="AJ3567" i="99"/>
  <c r="AQ3570" i="99"/>
  <c r="AL3570" i="99"/>
  <c r="AJ3579" i="99"/>
  <c r="AP3581" i="99"/>
  <c r="AK3584" i="99"/>
  <c r="AK3588" i="99"/>
  <c r="AJ3597" i="99"/>
  <c r="Y3620" i="99"/>
  <c r="AS3620" i="99" s="1"/>
  <c r="AR3637" i="99"/>
  <c r="AM3637" i="99"/>
  <c r="AQ3643" i="99"/>
  <c r="AL3643" i="99"/>
  <c r="AQ3651" i="99"/>
  <c r="AL3651" i="99"/>
  <c r="AJ3655" i="99"/>
  <c r="AJ3658" i="99"/>
  <c r="AQ3664" i="99"/>
  <c r="AL3664" i="99"/>
  <c r="AP3667" i="99"/>
  <c r="AK3667" i="99"/>
  <c r="AR3670" i="99"/>
  <c r="AM3670" i="99"/>
  <c r="AT3708" i="99"/>
  <c r="Y3711" i="99"/>
  <c r="AS3711" i="99" s="1"/>
  <c r="AN3713" i="99"/>
  <c r="AJ3716" i="99"/>
  <c r="Y3720" i="99"/>
  <c r="AS3720" i="99" s="1"/>
  <c r="AP3720" i="99"/>
  <c r="AK3720" i="99"/>
  <c r="AJ3721" i="99"/>
  <c r="AK3728" i="99"/>
  <c r="AJ3747" i="99"/>
  <c r="AO3747" i="99"/>
  <c r="K3763" i="99"/>
  <c r="Y3376" i="99"/>
  <c r="AS3376" i="99" s="1"/>
  <c r="AT3381" i="99"/>
  <c r="AK3388" i="99"/>
  <c r="AO3389" i="99"/>
  <c r="AR3393" i="99"/>
  <c r="AJ3396" i="99"/>
  <c r="AO3399" i="99"/>
  <c r="Y3404" i="99"/>
  <c r="AS3404" i="99" s="1"/>
  <c r="AK3406" i="99"/>
  <c r="AJ3407" i="99"/>
  <c r="Y3409" i="99"/>
  <c r="AS3409" i="99" s="1"/>
  <c r="Y3413" i="99"/>
  <c r="AS3413" i="99" s="1"/>
  <c r="AO3413" i="99"/>
  <c r="Y3414" i="99"/>
  <c r="AS3414" i="99" s="1"/>
  <c r="AR3416" i="99"/>
  <c r="AJ3418" i="99"/>
  <c r="AG3505" i="99"/>
  <c r="AR3426" i="99"/>
  <c r="Y3454" i="99"/>
  <c r="AS3454" i="99" s="1"/>
  <c r="AT3456" i="99"/>
  <c r="AN3470" i="99"/>
  <c r="AP3475" i="99"/>
  <c r="Y3482" i="99"/>
  <c r="AS3482" i="99" s="1"/>
  <c r="AK3485" i="99"/>
  <c r="AP3489" i="99"/>
  <c r="Y3494" i="99"/>
  <c r="AS3494" i="99" s="1"/>
  <c r="Y3496" i="99"/>
  <c r="AS3496" i="99" s="1"/>
  <c r="Y3498" i="99"/>
  <c r="AS3498" i="99" s="1"/>
  <c r="AK3501" i="99"/>
  <c r="AK3502" i="99"/>
  <c r="AI3507" i="99"/>
  <c r="AR3507" i="99"/>
  <c r="AJ3508" i="99"/>
  <c r="AL3513" i="99"/>
  <c r="AJ3514" i="99"/>
  <c r="Z3533" i="99"/>
  <c r="Y3538" i="99"/>
  <c r="AS3538" i="99" s="1"/>
  <c r="Y3549" i="99"/>
  <c r="AS3549" i="99" s="1"/>
  <c r="Y3552" i="99"/>
  <c r="AS3552" i="99" s="1"/>
  <c r="AJ3555" i="99"/>
  <c r="AJ3558" i="99"/>
  <c r="AN3558" i="99" s="1"/>
  <c r="Y3560" i="99"/>
  <c r="AS3560" i="99" s="1"/>
  <c r="AO3560" i="99"/>
  <c r="AJ3561" i="99"/>
  <c r="Y3564" i="99"/>
  <c r="AS3564" i="99" s="1"/>
  <c r="AP3565" i="99"/>
  <c r="Y3570" i="99"/>
  <c r="AS3570" i="99" s="1"/>
  <c r="AP3574" i="99"/>
  <c r="AR3583" i="99"/>
  <c r="AM3583" i="99"/>
  <c r="AL3586" i="99"/>
  <c r="AQ3586" i="99"/>
  <c r="AO3637" i="99"/>
  <c r="AJ3637" i="99"/>
  <c r="Y3641" i="99"/>
  <c r="AS3641" i="99" s="1"/>
  <c r="AJ3642" i="99"/>
  <c r="AJ3645" i="99"/>
  <c r="AR3650" i="99"/>
  <c r="AM3650" i="99"/>
  <c r="Y3654" i="99"/>
  <c r="AS3654" i="99" s="1"/>
  <c r="AK3658" i="99"/>
  <c r="AP3658" i="99"/>
  <c r="AQ3660" i="99"/>
  <c r="AL3660" i="99"/>
  <c r="AR3661" i="99"/>
  <c r="AM3661" i="99"/>
  <c r="AR3668" i="99"/>
  <c r="AM3668" i="99"/>
  <c r="AJ3717" i="99"/>
  <c r="AJ3718" i="99"/>
  <c r="AJ3729" i="99"/>
  <c r="AO3729" i="99"/>
  <c r="AP3734" i="99"/>
  <c r="AK3734" i="99"/>
  <c r="AR3740" i="99"/>
  <c r="AM3740" i="99"/>
  <c r="AJ3748" i="99"/>
  <c r="Y3751" i="99"/>
  <c r="AS3751" i="99" s="1"/>
  <c r="AK3755" i="99"/>
  <c r="AP3755" i="99"/>
  <c r="AQ3761" i="99"/>
  <c r="AL3761" i="99"/>
  <c r="Y3579" i="99"/>
  <c r="AS3579" i="99" s="1"/>
  <c r="AQ3581" i="99"/>
  <c r="Y3582" i="99"/>
  <c r="AS3582" i="99" s="1"/>
  <c r="Y3588" i="99"/>
  <c r="AS3588" i="99" s="1"/>
  <c r="AG3669" i="99"/>
  <c r="Y3595" i="99"/>
  <c r="AS3595" i="99" s="1"/>
  <c r="AT3618" i="99"/>
  <c r="Y3627" i="99"/>
  <c r="AS3627" i="99" s="1"/>
  <c r="Y3629" i="99"/>
  <c r="AS3629" i="99" s="1"/>
  <c r="AJ3632" i="99"/>
  <c r="Y3642" i="99"/>
  <c r="AS3642" i="99" s="1"/>
  <c r="Y3643" i="99"/>
  <c r="AS3643" i="99" s="1"/>
  <c r="AL3645" i="99"/>
  <c r="AL3647" i="99"/>
  <c r="AK3655" i="99"/>
  <c r="AL3659" i="99"/>
  <c r="AP3669" i="99"/>
  <c r="AK3669" i="99"/>
  <c r="AP3673" i="99"/>
  <c r="AK3673" i="99"/>
  <c r="AF3752" i="99" s="1"/>
  <c r="AT3703" i="99"/>
  <c r="Y3709" i="99"/>
  <c r="AS3709" i="99" s="1"/>
  <c r="AJ3722" i="99"/>
  <c r="AJ3724" i="99"/>
  <c r="Y3728" i="99"/>
  <c r="AS3728" i="99" s="1"/>
  <c r="Y3729" i="99"/>
  <c r="AS3729" i="99" s="1"/>
  <c r="Y3743" i="99"/>
  <c r="AS3743" i="99" s="1"/>
  <c r="AO3746" i="99"/>
  <c r="AJ3746" i="99"/>
  <c r="AR3749" i="99"/>
  <c r="AM3749" i="99"/>
  <c r="AQ3750" i="99"/>
  <c r="Y3752" i="99"/>
  <c r="AS3752" i="99" s="1"/>
  <c r="AK3557" i="99"/>
  <c r="AR3558" i="99"/>
  <c r="AJ3559" i="99"/>
  <c r="Y3561" i="99"/>
  <c r="AS3561" i="99" s="1"/>
  <c r="AJ3563" i="99"/>
  <c r="Y3567" i="99"/>
  <c r="AS3567" i="99" s="1"/>
  <c r="Y3572" i="99"/>
  <c r="AS3572" i="99" s="1"/>
  <c r="AO3572" i="99"/>
  <c r="AJ3575" i="99"/>
  <c r="AJ3577" i="99"/>
  <c r="Y3584" i="99"/>
  <c r="AS3584" i="99" s="1"/>
  <c r="Y3590" i="99"/>
  <c r="AS3590" i="99" s="1"/>
  <c r="AJ3591" i="99"/>
  <c r="AJ3596" i="99"/>
  <c r="K3599" i="99"/>
  <c r="Y3622" i="99"/>
  <c r="AS3622" i="99" s="1"/>
  <c r="AZ3622" i="99"/>
  <c r="Y3626" i="99"/>
  <c r="AS3626" i="99" s="1"/>
  <c r="Y3631" i="99"/>
  <c r="AS3631" i="99" s="1"/>
  <c r="Y3640" i="99"/>
  <c r="AS3640" i="99" s="1"/>
  <c r="AR3647" i="99"/>
  <c r="AJ3648" i="99"/>
  <c r="AJ3649" i="99"/>
  <c r="AK3654" i="99"/>
  <c r="AJ3662" i="99"/>
  <c r="AO3662" i="99"/>
  <c r="Y3665" i="99"/>
  <c r="AS3665" i="99" s="1"/>
  <c r="AK3666" i="99"/>
  <c r="Y3668" i="99"/>
  <c r="AS3668" i="99" s="1"/>
  <c r="AK3677" i="99"/>
  <c r="AP3677" i="99"/>
  <c r="AJ3677" i="99"/>
  <c r="Y3702" i="99"/>
  <c r="AS3702" i="99" s="1"/>
  <c r="Y3706" i="99"/>
  <c r="AS3706" i="99" s="1"/>
  <c r="Y3707" i="99"/>
  <c r="AS3707" i="99" s="1"/>
  <c r="Y3713" i="99"/>
  <c r="AS3713" i="99" s="1"/>
  <c r="AO3714" i="99"/>
  <c r="AP3719" i="99"/>
  <c r="AR3723" i="99"/>
  <c r="AM3723" i="99"/>
  <c r="AK3724" i="99"/>
  <c r="AO3726" i="99"/>
  <c r="AP3730" i="99"/>
  <c r="AK3730" i="99"/>
  <c r="Y3731" i="99"/>
  <c r="AS3731" i="99" s="1"/>
  <c r="AO3731" i="99"/>
  <c r="Y3732" i="99"/>
  <c r="AS3732" i="99" s="1"/>
  <c r="AQ3735" i="99"/>
  <c r="AL3735" i="99"/>
  <c r="AJ3736" i="99"/>
  <c r="Y3738" i="99"/>
  <c r="AS3738" i="99" s="1"/>
  <c r="AR3741" i="99"/>
  <c r="AJ3742" i="99"/>
  <c r="AJ3743" i="99"/>
  <c r="AP3744" i="99"/>
  <c r="AQ3748" i="99"/>
  <c r="AJ3752" i="99"/>
  <c r="Y3761" i="99"/>
  <c r="AS3761" i="99" s="1"/>
  <c r="AJ3661" i="99"/>
  <c r="Y3663" i="99"/>
  <c r="AS3663" i="99" s="1"/>
  <c r="Y3670" i="99"/>
  <c r="AS3670" i="99" s="1"/>
  <c r="Y3671" i="99"/>
  <c r="AS3671" i="99" s="1"/>
  <c r="AT3697" i="99"/>
  <c r="Y3700" i="99"/>
  <c r="AS3700" i="99" s="1"/>
  <c r="Y3708" i="99"/>
  <c r="AS3708" i="99" s="1"/>
  <c r="AJ3715" i="99"/>
  <c r="AN3715" i="99" s="1"/>
  <c r="Y3716" i="99"/>
  <c r="AS3716" i="99" s="1"/>
  <c r="Y3717" i="99"/>
  <c r="AS3717" i="99" s="1"/>
  <c r="AR3736" i="99"/>
  <c r="Y3739" i="99"/>
  <c r="AS3739" i="99" s="1"/>
  <c r="AJ3745" i="99"/>
  <c r="Y3747" i="99"/>
  <c r="AS3747" i="99" s="1"/>
  <c r="AK3748" i="99"/>
  <c r="Y3750" i="99"/>
  <c r="AS3750" i="99" s="1"/>
  <c r="Y3759" i="99"/>
  <c r="AS3759" i="99" s="1"/>
  <c r="Q3765" i="99"/>
  <c r="AT6" i="99"/>
  <c r="AE88" i="99"/>
  <c r="AT48" i="99"/>
  <c r="AE308" i="99"/>
  <c r="AT212" i="99"/>
  <c r="AI311" i="99"/>
  <c r="AF390" i="99"/>
  <c r="AF470" i="99" s="1"/>
  <c r="AF551" i="99" s="1"/>
  <c r="AT339" i="99"/>
  <c r="AS6" i="99"/>
  <c r="AH338" i="99"/>
  <c r="AH420" i="99" s="1"/>
  <c r="AH502" i="99" s="1"/>
  <c r="AH584" i="99" s="1"/>
  <c r="AH666" i="99" s="1"/>
  <c r="AH748" i="99" s="1"/>
  <c r="AH830" i="99" s="1"/>
  <c r="AH912" i="99" s="1"/>
  <c r="AH994" i="99" s="1"/>
  <c r="AH1076" i="99" s="1"/>
  <c r="AH1158" i="99" s="1"/>
  <c r="AH1240" i="99" s="1"/>
  <c r="AH1322" i="99" s="1"/>
  <c r="AH1404" i="99" s="1"/>
  <c r="AH1486" i="99" s="1"/>
  <c r="AH1568" i="99" s="1"/>
  <c r="AH1650" i="99" s="1"/>
  <c r="AH1732" i="99" s="1"/>
  <c r="AH1814" i="99" s="1"/>
  <c r="AH1896" i="99" s="1"/>
  <c r="AH1978" i="99" s="1"/>
  <c r="AH2060" i="99" s="1"/>
  <c r="AH2142" i="99" s="1"/>
  <c r="AH2224" i="99" s="1"/>
  <c r="AH2306" i="99" s="1"/>
  <c r="AH2388" i="99" s="1"/>
  <c r="AH2470" i="99" s="1"/>
  <c r="AH2552" i="99" s="1"/>
  <c r="AH2634" i="99" s="1"/>
  <c r="AH2716" i="99" s="1"/>
  <c r="AH2798" i="99" s="1"/>
  <c r="AH2880" i="99" s="1"/>
  <c r="AH2962" i="99" s="1"/>
  <c r="AH3044" i="99" s="1"/>
  <c r="AH3126" i="99" s="1"/>
  <c r="AH3208" i="99" s="1"/>
  <c r="AH3290" i="99" s="1"/>
  <c r="AH3372" i="99" s="1"/>
  <c r="AH3454" i="99" s="1"/>
  <c r="AH3536" i="99" s="1"/>
  <c r="AH3618" i="99" s="1"/>
  <c r="AH3700" i="99" s="1"/>
  <c r="AT10" i="99"/>
  <c r="AT11" i="99"/>
  <c r="AF671" i="99"/>
  <c r="AF753" i="99" s="1"/>
  <c r="AF835" i="99" s="1"/>
  <c r="AF917" i="99" s="1"/>
  <c r="AF999" i="99" s="1"/>
  <c r="AF1081" i="99" s="1"/>
  <c r="AF1163" i="99" s="1"/>
  <c r="AF1245" i="99" s="1"/>
  <c r="AF1327" i="99" s="1"/>
  <c r="AF1409" i="99" s="1"/>
  <c r="AF1491" i="99" s="1"/>
  <c r="AF1573" i="99" s="1"/>
  <c r="AF1655" i="99" s="1"/>
  <c r="AF1737" i="99" s="1"/>
  <c r="AF1819" i="99" s="1"/>
  <c r="AF1901" i="99" s="1"/>
  <c r="AF1983" i="99" s="1"/>
  <c r="AF2065" i="99" s="1"/>
  <c r="AF2147" i="99" s="1"/>
  <c r="AF2229" i="99" s="1"/>
  <c r="AF2311" i="99" s="1"/>
  <c r="AF2393" i="99" s="1"/>
  <c r="AF2475" i="99" s="1"/>
  <c r="AF2557" i="99" s="1"/>
  <c r="AF2639" i="99" s="1"/>
  <c r="AF2721" i="99" s="1"/>
  <c r="AF2803" i="99" s="1"/>
  <c r="AF2885" i="99" s="1"/>
  <c r="AF2967" i="99" s="1"/>
  <c r="AF3049" i="99" s="1"/>
  <c r="AF3131" i="99" s="1"/>
  <c r="AF3213" i="99" s="1"/>
  <c r="AF3295" i="99" s="1"/>
  <c r="AF3377" i="99" s="1"/>
  <c r="AF3459" i="99" s="1"/>
  <c r="AF3541" i="99" s="1"/>
  <c r="AF3623" i="99" s="1"/>
  <c r="AF3705" i="99" s="1"/>
  <c r="AH426" i="99"/>
  <c r="AH508" i="99" s="1"/>
  <c r="AH590" i="99" s="1"/>
  <c r="AH672" i="99" s="1"/>
  <c r="AH754" i="99" s="1"/>
  <c r="AH836" i="99" s="1"/>
  <c r="AH918" i="99" s="1"/>
  <c r="AH1000" i="99" s="1"/>
  <c r="AH1082" i="99" s="1"/>
  <c r="AH1164" i="99" s="1"/>
  <c r="AH1246" i="99" s="1"/>
  <c r="AH1328" i="99" s="1"/>
  <c r="AH1410" i="99" s="1"/>
  <c r="AH1492" i="99" s="1"/>
  <c r="AH1574" i="99" s="1"/>
  <c r="AH1656" i="99" s="1"/>
  <c r="AH1738" i="99" s="1"/>
  <c r="AH1820" i="99" s="1"/>
  <c r="AH1902" i="99" s="1"/>
  <c r="AH1984" i="99" s="1"/>
  <c r="AH2066" i="99" s="1"/>
  <c r="AH2148" i="99" s="1"/>
  <c r="AH2230" i="99" s="1"/>
  <c r="AH2312" i="99" s="1"/>
  <c r="AH2394" i="99" s="1"/>
  <c r="AH2476" i="99" s="1"/>
  <c r="AH2558" i="99" s="1"/>
  <c r="AH2640" i="99" s="1"/>
  <c r="AH2722" i="99" s="1"/>
  <c r="AH2804" i="99" s="1"/>
  <c r="AH2886" i="99" s="1"/>
  <c r="AH2968" i="99" s="1"/>
  <c r="AH3050" i="99" s="1"/>
  <c r="AH3132" i="99" s="1"/>
  <c r="AH3214" i="99" s="1"/>
  <c r="AH3296" i="99" s="1"/>
  <c r="AH3378" i="99" s="1"/>
  <c r="AH3460" i="99" s="1"/>
  <c r="AH3542" i="99" s="1"/>
  <c r="AH3624" i="99" s="1"/>
  <c r="AH3706" i="99" s="1"/>
  <c r="AE99" i="99"/>
  <c r="AT17" i="99"/>
  <c r="AG182" i="99"/>
  <c r="AG264" i="99" s="1"/>
  <c r="AG346" i="99" s="1"/>
  <c r="AG428" i="99" s="1"/>
  <c r="AG510" i="99" s="1"/>
  <c r="AG592" i="99" s="1"/>
  <c r="AG674" i="99" s="1"/>
  <c r="AG756" i="99" s="1"/>
  <c r="AG838" i="99" s="1"/>
  <c r="AG920" i="99" s="1"/>
  <c r="AG1002" i="99" s="1"/>
  <c r="AG1084" i="99" s="1"/>
  <c r="AG1166" i="99" s="1"/>
  <c r="AG1248" i="99" s="1"/>
  <c r="AG1330" i="99" s="1"/>
  <c r="AG1412" i="99" s="1"/>
  <c r="AG1494" i="99" s="1"/>
  <c r="AG1576" i="99" s="1"/>
  <c r="AG1658" i="99" s="1"/>
  <c r="AG1740" i="99" s="1"/>
  <c r="AG1822" i="99" s="1"/>
  <c r="AG1904" i="99" s="1"/>
  <c r="AG1986" i="99" s="1"/>
  <c r="AG2068" i="99" s="1"/>
  <c r="AG2150" i="99" s="1"/>
  <c r="AG2232" i="99" s="1"/>
  <c r="AG2314" i="99" s="1"/>
  <c r="AG2396" i="99" s="1"/>
  <c r="AG2478" i="99" s="1"/>
  <c r="AG2560" i="99" s="1"/>
  <c r="AG2642" i="99" s="1"/>
  <c r="AG2724" i="99" s="1"/>
  <c r="AG2806" i="99" s="1"/>
  <c r="AG2888" i="99" s="1"/>
  <c r="AG2970" i="99" s="1"/>
  <c r="AG3052" i="99" s="1"/>
  <c r="AG3134" i="99" s="1"/>
  <c r="AG3216" i="99" s="1"/>
  <c r="AG3298" i="99" s="1"/>
  <c r="AG3380" i="99" s="1"/>
  <c r="AG3462" i="99" s="1"/>
  <c r="AG3544" i="99" s="1"/>
  <c r="AG3626" i="99" s="1"/>
  <c r="AG3708" i="99" s="1"/>
  <c r="AE183" i="99"/>
  <c r="AI101" i="99"/>
  <c r="AG512" i="99"/>
  <c r="AG594" i="99" s="1"/>
  <c r="AG676" i="99" s="1"/>
  <c r="AG758" i="99" s="1"/>
  <c r="AG840" i="99" s="1"/>
  <c r="AG922" i="99" s="1"/>
  <c r="AG1004" i="99" s="1"/>
  <c r="AG1086" i="99" s="1"/>
  <c r="AG1168" i="99" s="1"/>
  <c r="AG1250" i="99" s="1"/>
  <c r="AG1332" i="99" s="1"/>
  <c r="AG1414" i="99" s="1"/>
  <c r="AG1496" i="99" s="1"/>
  <c r="AG1578" i="99" s="1"/>
  <c r="AG1660" i="99" s="1"/>
  <c r="AG1742" i="99" s="1"/>
  <c r="AG1824" i="99" s="1"/>
  <c r="AG1906" i="99" s="1"/>
  <c r="AG1988" i="99" s="1"/>
  <c r="AG2070" i="99" s="1"/>
  <c r="AG2152" i="99" s="1"/>
  <c r="AG2234" i="99" s="1"/>
  <c r="AG2316" i="99" s="1"/>
  <c r="AG2398" i="99" s="1"/>
  <c r="AG2480" i="99" s="1"/>
  <c r="AG2562" i="99" s="1"/>
  <c r="AG2644" i="99" s="1"/>
  <c r="AG2726" i="99" s="1"/>
  <c r="AG2808" i="99" s="1"/>
  <c r="AG2890" i="99" s="1"/>
  <c r="AG2972" i="99" s="1"/>
  <c r="AG3054" i="99" s="1"/>
  <c r="AG3136" i="99" s="1"/>
  <c r="AG3218" i="99" s="1"/>
  <c r="AG3300" i="99" s="1"/>
  <c r="AG3382" i="99" s="1"/>
  <c r="AG3464" i="99" s="1"/>
  <c r="AG3546" i="99" s="1"/>
  <c r="AG3628" i="99" s="1"/>
  <c r="AG3710" i="99" s="1"/>
  <c r="AT20" i="99"/>
  <c r="AE186" i="99"/>
  <c r="AT35" i="99"/>
  <c r="AE201" i="99"/>
  <c r="AT47" i="99"/>
  <c r="AT56" i="99"/>
  <c r="AI145" i="99"/>
  <c r="AT89" i="99"/>
  <c r="AT107" i="99"/>
  <c r="AT117" i="99"/>
  <c r="AT131" i="99"/>
  <c r="AT136" i="99"/>
  <c r="AT178" i="99"/>
  <c r="AT180" i="99"/>
  <c r="AT189" i="99"/>
  <c r="AZ264" i="99"/>
  <c r="AT269" i="99"/>
  <c r="AT363" i="99"/>
  <c r="AT367" i="99"/>
  <c r="AT371" i="99"/>
  <c r="AT382" i="99"/>
  <c r="AE97" i="99"/>
  <c r="AT15" i="99"/>
  <c r="AE185" i="99"/>
  <c r="AI103" i="99"/>
  <c r="AE196" i="99"/>
  <c r="AT170" i="99"/>
  <c r="AT348" i="99"/>
  <c r="AG745" i="99"/>
  <c r="AG827" i="99" s="1"/>
  <c r="AG909" i="99" s="1"/>
  <c r="AG991" i="99" s="1"/>
  <c r="AG1073" i="99" s="1"/>
  <c r="AG1155" i="99" s="1"/>
  <c r="AG1237" i="99" s="1"/>
  <c r="AG1319" i="99" s="1"/>
  <c r="AG1401" i="99" s="1"/>
  <c r="AG1483" i="99" s="1"/>
  <c r="AG1565" i="99" s="1"/>
  <c r="AG1647" i="99" s="1"/>
  <c r="AG1729" i="99" s="1"/>
  <c r="AG1811" i="99" s="1"/>
  <c r="AG1893" i="99" s="1"/>
  <c r="AG1975" i="99" s="1"/>
  <c r="AG2057" i="99" s="1"/>
  <c r="AG2139" i="99" s="1"/>
  <c r="AG2221" i="99" s="1"/>
  <c r="AG2303" i="99" s="1"/>
  <c r="AG2385" i="99" s="1"/>
  <c r="AG2467" i="99" s="1"/>
  <c r="AG2549" i="99" s="1"/>
  <c r="AG2631" i="99" s="1"/>
  <c r="AG2713" i="99" s="1"/>
  <c r="AG2795" i="99" s="1"/>
  <c r="AG2877" i="99" s="1"/>
  <c r="AG2959" i="99" s="1"/>
  <c r="AG3041" i="99" s="1"/>
  <c r="AG3123" i="99" s="1"/>
  <c r="AG3205" i="99" s="1"/>
  <c r="AG3287" i="99" s="1"/>
  <c r="AG3369" i="99" s="1"/>
  <c r="AG3451" i="99" s="1"/>
  <c r="AG3533" i="99" s="1"/>
  <c r="AG3615" i="99" s="1"/>
  <c r="AG3697" i="99" s="1"/>
  <c r="AT8" i="99"/>
  <c r="AE90" i="99"/>
  <c r="AG252" i="99"/>
  <c r="AG334" i="99" s="1"/>
  <c r="AG416" i="99" s="1"/>
  <c r="AG498" i="99" s="1"/>
  <c r="AG580" i="99" s="1"/>
  <c r="AG662" i="99" s="1"/>
  <c r="AG744" i="99" s="1"/>
  <c r="AG826" i="99" s="1"/>
  <c r="AG908" i="99" s="1"/>
  <c r="AG990" i="99" s="1"/>
  <c r="AG1072" i="99" s="1"/>
  <c r="AG1154" i="99" s="1"/>
  <c r="AG1236" i="99" s="1"/>
  <c r="AG1318" i="99" s="1"/>
  <c r="AG1400" i="99" s="1"/>
  <c r="AG1482" i="99" s="1"/>
  <c r="AG1564" i="99" s="1"/>
  <c r="AG1646" i="99" s="1"/>
  <c r="AG1728" i="99" s="1"/>
  <c r="AG1810" i="99" s="1"/>
  <c r="AG1892" i="99" s="1"/>
  <c r="AG1974" i="99" s="1"/>
  <c r="AG2056" i="99" s="1"/>
  <c r="AG2138" i="99" s="1"/>
  <c r="AG2220" i="99" s="1"/>
  <c r="AG2302" i="99" s="1"/>
  <c r="AG2384" i="99" s="1"/>
  <c r="AG2466" i="99" s="1"/>
  <c r="AG2548" i="99" s="1"/>
  <c r="AG2630" i="99" s="1"/>
  <c r="AG2712" i="99" s="1"/>
  <c r="AG2794" i="99" s="1"/>
  <c r="AG2876" i="99" s="1"/>
  <c r="AG2958" i="99" s="1"/>
  <c r="AG3040" i="99" s="1"/>
  <c r="AG3122" i="99" s="1"/>
  <c r="AG3204" i="99" s="1"/>
  <c r="AG3286" i="99" s="1"/>
  <c r="AG3368" i="99" s="1"/>
  <c r="AG3450" i="99" s="1"/>
  <c r="AG3532" i="99" s="1"/>
  <c r="AG3614" i="99" s="1"/>
  <c r="AG3696" i="99" s="1"/>
  <c r="AF418" i="99"/>
  <c r="AF500" i="99" s="1"/>
  <c r="AF582" i="99" s="1"/>
  <c r="AF664" i="99" s="1"/>
  <c r="AF746" i="99" s="1"/>
  <c r="AF828" i="99" s="1"/>
  <c r="AF910" i="99" s="1"/>
  <c r="AF992" i="99" s="1"/>
  <c r="AF1074" i="99" s="1"/>
  <c r="AF1156" i="99" s="1"/>
  <c r="AF1238" i="99" s="1"/>
  <c r="AF1320" i="99" s="1"/>
  <c r="AF1402" i="99" s="1"/>
  <c r="AF1484" i="99" s="1"/>
  <c r="AF1566" i="99" s="1"/>
  <c r="AF1648" i="99" s="1"/>
  <c r="AF1730" i="99" s="1"/>
  <c r="AF1812" i="99" s="1"/>
  <c r="AF1894" i="99" s="1"/>
  <c r="AF1976" i="99" s="1"/>
  <c r="AF2058" i="99" s="1"/>
  <c r="AF2140" i="99" s="1"/>
  <c r="AF2222" i="99" s="1"/>
  <c r="AF2304" i="99" s="1"/>
  <c r="AF2386" i="99" s="1"/>
  <c r="AF2468" i="99" s="1"/>
  <c r="AF2550" i="99" s="1"/>
  <c r="AF2632" i="99" s="1"/>
  <c r="AF2714" i="99" s="1"/>
  <c r="AF2796" i="99" s="1"/>
  <c r="AF2878" i="99" s="1"/>
  <c r="AF2960" i="99" s="1"/>
  <c r="AF3042" i="99" s="1"/>
  <c r="AF3124" i="99" s="1"/>
  <c r="AF3206" i="99" s="1"/>
  <c r="AF3288" i="99" s="1"/>
  <c r="AF3370" i="99" s="1"/>
  <c r="AF3452" i="99" s="1"/>
  <c r="AF3534" i="99" s="1"/>
  <c r="AF3616" i="99" s="1"/>
  <c r="AF3698" i="99" s="1"/>
  <c r="AE91" i="99"/>
  <c r="AT9" i="99"/>
  <c r="AI92" i="99"/>
  <c r="AE174" i="99"/>
  <c r="AI93" i="99"/>
  <c r="AE175" i="99"/>
  <c r="AE94" i="99"/>
  <c r="AT12" i="99"/>
  <c r="AE96" i="99"/>
  <c r="AT14" i="99"/>
  <c r="AE98" i="99"/>
  <c r="AT16" i="99"/>
  <c r="AF509" i="99"/>
  <c r="AF591" i="99" s="1"/>
  <c r="AF673" i="99" s="1"/>
  <c r="AF755" i="99" s="1"/>
  <c r="AF837" i="99" s="1"/>
  <c r="AF919" i="99" s="1"/>
  <c r="AF1001" i="99" s="1"/>
  <c r="AF1083" i="99" s="1"/>
  <c r="AF1165" i="99" s="1"/>
  <c r="AF1247" i="99" s="1"/>
  <c r="AF1329" i="99" s="1"/>
  <c r="AF1411" i="99" s="1"/>
  <c r="AF1493" i="99" s="1"/>
  <c r="AF1575" i="99" s="1"/>
  <c r="AF1657" i="99" s="1"/>
  <c r="AF1739" i="99" s="1"/>
  <c r="AF1821" i="99" s="1"/>
  <c r="AF1903" i="99" s="1"/>
  <c r="AF1985" i="99" s="1"/>
  <c r="AF2067" i="99" s="1"/>
  <c r="AF2149" i="99" s="1"/>
  <c r="AF2231" i="99" s="1"/>
  <c r="AF2313" i="99" s="1"/>
  <c r="AF2395" i="99" s="1"/>
  <c r="AF2477" i="99" s="1"/>
  <c r="AF2559" i="99" s="1"/>
  <c r="AF2641" i="99" s="1"/>
  <c r="AF2723" i="99" s="1"/>
  <c r="AF2805" i="99" s="1"/>
  <c r="AF2887" i="99" s="1"/>
  <c r="AF2969" i="99" s="1"/>
  <c r="AF3051" i="99" s="1"/>
  <c r="AF3133" i="99" s="1"/>
  <c r="AF3215" i="99" s="1"/>
  <c r="AF3297" i="99" s="1"/>
  <c r="AF3379" i="99" s="1"/>
  <c r="AF3461" i="99" s="1"/>
  <c r="AF3543" i="99" s="1"/>
  <c r="AF3625" i="99" s="1"/>
  <c r="AF3707" i="99" s="1"/>
  <c r="AH594" i="99"/>
  <c r="AH676" i="99" s="1"/>
  <c r="AH758" i="99" s="1"/>
  <c r="AH840" i="99" s="1"/>
  <c r="AH922" i="99" s="1"/>
  <c r="AH1004" i="99" s="1"/>
  <c r="AH1086" i="99" s="1"/>
  <c r="AH1168" i="99" s="1"/>
  <c r="AH1250" i="99" s="1"/>
  <c r="AH1332" i="99" s="1"/>
  <c r="AH1414" i="99" s="1"/>
  <c r="AH1496" i="99" s="1"/>
  <c r="AH1578" i="99" s="1"/>
  <c r="AH1660" i="99" s="1"/>
  <c r="AH1742" i="99" s="1"/>
  <c r="AH1824" i="99" s="1"/>
  <c r="AH1906" i="99" s="1"/>
  <c r="AH1988" i="99" s="1"/>
  <c r="AH2070" i="99" s="1"/>
  <c r="AH2152" i="99" s="1"/>
  <c r="AH2234" i="99" s="1"/>
  <c r="AH2316" i="99" s="1"/>
  <c r="AH2398" i="99" s="1"/>
  <c r="AH2480" i="99" s="1"/>
  <c r="AH2562" i="99" s="1"/>
  <c r="AH2644" i="99" s="1"/>
  <c r="AH2726" i="99" s="1"/>
  <c r="AH2808" i="99" s="1"/>
  <c r="AH2890" i="99" s="1"/>
  <c r="AH2972" i="99" s="1"/>
  <c r="AH3054" i="99" s="1"/>
  <c r="AH3136" i="99" s="1"/>
  <c r="AH3218" i="99" s="1"/>
  <c r="AH3300" i="99" s="1"/>
  <c r="AH3382" i="99" s="1"/>
  <c r="AH3464" i="99" s="1"/>
  <c r="AH3546" i="99" s="1"/>
  <c r="AH3628" i="99" s="1"/>
  <c r="AH3710" i="99" s="1"/>
  <c r="AH431" i="99"/>
  <c r="AH513" i="99" s="1"/>
  <c r="AH595" i="99" s="1"/>
  <c r="AH677" i="99" s="1"/>
  <c r="AH759" i="99" s="1"/>
  <c r="AH841" i="99" s="1"/>
  <c r="AH923" i="99" s="1"/>
  <c r="AH1005" i="99" s="1"/>
  <c r="AH1087" i="99" s="1"/>
  <c r="AH1169" i="99" s="1"/>
  <c r="AH1251" i="99" s="1"/>
  <c r="AH1333" i="99" s="1"/>
  <c r="AH1415" i="99" s="1"/>
  <c r="AH1497" i="99" s="1"/>
  <c r="AH1579" i="99" s="1"/>
  <c r="AH1661" i="99" s="1"/>
  <c r="AH1743" i="99" s="1"/>
  <c r="AH1825" i="99" s="1"/>
  <c r="AH1907" i="99" s="1"/>
  <c r="AH1989" i="99" s="1"/>
  <c r="AH2071" i="99" s="1"/>
  <c r="AH2153" i="99" s="1"/>
  <c r="AH2235" i="99" s="1"/>
  <c r="AH2317" i="99" s="1"/>
  <c r="AH2399" i="99" s="1"/>
  <c r="AH2481" i="99" s="1"/>
  <c r="AH2563" i="99" s="1"/>
  <c r="AH2645" i="99" s="1"/>
  <c r="AH2727" i="99" s="1"/>
  <c r="AH2809" i="99" s="1"/>
  <c r="AH2891" i="99" s="1"/>
  <c r="AH2973" i="99" s="1"/>
  <c r="AH3055" i="99" s="1"/>
  <c r="AH3137" i="99" s="1"/>
  <c r="AH3219" i="99" s="1"/>
  <c r="AH3301" i="99" s="1"/>
  <c r="AH3383" i="99" s="1"/>
  <c r="AH3465" i="99" s="1"/>
  <c r="AH3547" i="99" s="1"/>
  <c r="AH3629" i="99" s="1"/>
  <c r="AH3711" i="99" s="1"/>
  <c r="AE187" i="99"/>
  <c r="AE188" i="99"/>
  <c r="AT34" i="99"/>
  <c r="AE204" i="99"/>
  <c r="AT44" i="99"/>
  <c r="AT94" i="99"/>
  <c r="AT97" i="99"/>
  <c r="AT99" i="99"/>
  <c r="AT103" i="99"/>
  <c r="AT119" i="99"/>
  <c r="AT130" i="99"/>
  <c r="AT135" i="99"/>
  <c r="AT141" i="99"/>
  <c r="AE306" i="99"/>
  <c r="AT176" i="99"/>
  <c r="AT185" i="99"/>
  <c r="AT197" i="99"/>
  <c r="AT205" i="99"/>
  <c r="AT215" i="99"/>
  <c r="AT256" i="99"/>
  <c r="AT257" i="99"/>
  <c r="AT258" i="99"/>
  <c r="AT274" i="99"/>
  <c r="AT299" i="99"/>
  <c r="AT302" i="99"/>
  <c r="AT336" i="99"/>
  <c r="AT340" i="99"/>
  <c r="AT347" i="99"/>
  <c r="AT359" i="99"/>
  <c r="AT376" i="99"/>
  <c r="AT378" i="99"/>
  <c r="AT416" i="99"/>
  <c r="AT424" i="99"/>
  <c r="AT429" i="99"/>
  <c r="AT431" i="99"/>
  <c r="AT435" i="99"/>
  <c r="AT509" i="99"/>
  <c r="AT513" i="99"/>
  <c r="AT427" i="99"/>
  <c r="AT428" i="99"/>
  <c r="AH416" i="99"/>
  <c r="AH498" i="99" s="1"/>
  <c r="AH580" i="99" s="1"/>
  <c r="AH662" i="99" s="1"/>
  <c r="AH744" i="99" s="1"/>
  <c r="AH826" i="99" s="1"/>
  <c r="AH908" i="99" s="1"/>
  <c r="AH990" i="99" s="1"/>
  <c r="AH1072" i="99" s="1"/>
  <c r="AH1154" i="99" s="1"/>
  <c r="AH1236" i="99" s="1"/>
  <c r="AH1318" i="99" s="1"/>
  <c r="AH1400" i="99" s="1"/>
  <c r="AH1482" i="99" s="1"/>
  <c r="AH1564" i="99" s="1"/>
  <c r="AH1646" i="99" s="1"/>
  <c r="AH1728" i="99" s="1"/>
  <c r="AH1810" i="99" s="1"/>
  <c r="AH1892" i="99" s="1"/>
  <c r="AH1974" i="99" s="1"/>
  <c r="AH2056" i="99" s="1"/>
  <c r="AH2138" i="99" s="1"/>
  <c r="AH2220" i="99" s="1"/>
  <c r="AH2302" i="99" s="1"/>
  <c r="AH2384" i="99" s="1"/>
  <c r="AH2466" i="99" s="1"/>
  <c r="AH2548" i="99" s="1"/>
  <c r="AH2630" i="99" s="1"/>
  <c r="AH2712" i="99" s="1"/>
  <c r="AH2794" i="99" s="1"/>
  <c r="AH2876" i="99" s="1"/>
  <c r="AH2958" i="99" s="1"/>
  <c r="AH3040" i="99" s="1"/>
  <c r="AH3122" i="99" s="1"/>
  <c r="AH3204" i="99" s="1"/>
  <c r="AH3286" i="99" s="1"/>
  <c r="AH3368" i="99" s="1"/>
  <c r="AH3450" i="99" s="1"/>
  <c r="AH3532" i="99" s="1"/>
  <c r="AH3614" i="99" s="1"/>
  <c r="AH3696" i="99" s="1"/>
  <c r="Z8" i="99"/>
  <c r="AE89" i="99"/>
  <c r="AT7" i="99"/>
  <c r="AF421" i="99"/>
  <c r="AF503" i="99" s="1"/>
  <c r="AF585" i="99" s="1"/>
  <c r="AF667" i="99" s="1"/>
  <c r="AF749" i="99" s="1"/>
  <c r="AF831" i="99" s="1"/>
  <c r="AF913" i="99" s="1"/>
  <c r="AF995" i="99" s="1"/>
  <c r="AF1077" i="99" s="1"/>
  <c r="AF1159" i="99" s="1"/>
  <c r="AF1241" i="99" s="1"/>
  <c r="AF1323" i="99" s="1"/>
  <c r="AF1405" i="99" s="1"/>
  <c r="AF1487" i="99" s="1"/>
  <c r="AF1569" i="99" s="1"/>
  <c r="AF1651" i="99" s="1"/>
  <c r="AF1733" i="99" s="1"/>
  <c r="AF1815" i="99" s="1"/>
  <c r="AF1897" i="99" s="1"/>
  <c r="AF1979" i="99" s="1"/>
  <c r="AF2061" i="99" s="1"/>
  <c r="AF2143" i="99" s="1"/>
  <c r="AF2225" i="99" s="1"/>
  <c r="AF2307" i="99" s="1"/>
  <c r="AF2389" i="99" s="1"/>
  <c r="AF2471" i="99" s="1"/>
  <c r="AF2553" i="99" s="1"/>
  <c r="AF2635" i="99" s="1"/>
  <c r="AF2717" i="99" s="1"/>
  <c r="AF2799" i="99" s="1"/>
  <c r="AF2881" i="99" s="1"/>
  <c r="AF2963" i="99" s="1"/>
  <c r="AF3045" i="99" s="1"/>
  <c r="AF3127" i="99" s="1"/>
  <c r="AF3209" i="99" s="1"/>
  <c r="AF3291" i="99" s="1"/>
  <c r="AF3373" i="99" s="1"/>
  <c r="AF3455" i="99" s="1"/>
  <c r="AF3537" i="99" s="1"/>
  <c r="AF3619" i="99" s="1"/>
  <c r="AF3701" i="99" s="1"/>
  <c r="AG750" i="99"/>
  <c r="AG832" i="99" s="1"/>
  <c r="AG914" i="99" s="1"/>
  <c r="AG996" i="99" s="1"/>
  <c r="AG1078" i="99" s="1"/>
  <c r="AG1160" i="99" s="1"/>
  <c r="AG1242" i="99" s="1"/>
  <c r="AG1324" i="99" s="1"/>
  <c r="AG1406" i="99" s="1"/>
  <c r="AG1488" i="99" s="1"/>
  <c r="AG1570" i="99" s="1"/>
  <c r="AG1652" i="99" s="1"/>
  <c r="AG1734" i="99" s="1"/>
  <c r="AG1816" i="99" s="1"/>
  <c r="AG1898" i="99" s="1"/>
  <c r="AG1980" i="99" s="1"/>
  <c r="AG2062" i="99" s="1"/>
  <c r="AG2144" i="99" s="1"/>
  <c r="AG2226" i="99" s="1"/>
  <c r="AG2308" i="99" s="1"/>
  <c r="AG2390" i="99" s="1"/>
  <c r="AG2472" i="99" s="1"/>
  <c r="AG2554" i="99" s="1"/>
  <c r="AG2636" i="99" s="1"/>
  <c r="AG2718" i="99" s="1"/>
  <c r="AG2800" i="99" s="1"/>
  <c r="AG2882" i="99" s="1"/>
  <c r="AG2964" i="99" s="1"/>
  <c r="AG3046" i="99" s="1"/>
  <c r="AG3128" i="99" s="1"/>
  <c r="AG3210" i="99" s="1"/>
  <c r="AG3292" i="99" s="1"/>
  <c r="AG3374" i="99" s="1"/>
  <c r="AG3456" i="99" s="1"/>
  <c r="AG3538" i="99" s="1"/>
  <c r="AG3620" i="99" s="1"/>
  <c r="AG3702" i="99" s="1"/>
  <c r="AE95" i="99"/>
  <c r="AT13" i="99"/>
  <c r="AF260" i="99"/>
  <c r="AF342" i="99" s="1"/>
  <c r="AF424" i="99" s="1"/>
  <c r="AF506" i="99" s="1"/>
  <c r="AF588" i="99" s="1"/>
  <c r="AF670" i="99" s="1"/>
  <c r="AF752" i="99" s="1"/>
  <c r="AF834" i="99" s="1"/>
  <c r="AF916" i="99" s="1"/>
  <c r="AF998" i="99" s="1"/>
  <c r="AF1080" i="99" s="1"/>
  <c r="AF1162" i="99" s="1"/>
  <c r="AF1244" i="99" s="1"/>
  <c r="AF1326" i="99" s="1"/>
  <c r="AF1408" i="99" s="1"/>
  <c r="AF1490" i="99" s="1"/>
  <c r="AF1572" i="99" s="1"/>
  <c r="AF1654" i="99" s="1"/>
  <c r="AF1736" i="99" s="1"/>
  <c r="AF1818" i="99" s="1"/>
  <c r="AF1900" i="99" s="1"/>
  <c r="AF1982" i="99" s="1"/>
  <c r="AF2064" i="99" s="1"/>
  <c r="AF2146" i="99" s="1"/>
  <c r="AF2228" i="99" s="1"/>
  <c r="AF2310" i="99" s="1"/>
  <c r="AF2392" i="99" s="1"/>
  <c r="AF2474" i="99" s="1"/>
  <c r="AF2556" i="99" s="1"/>
  <c r="AF2638" i="99" s="1"/>
  <c r="AF2720" i="99" s="1"/>
  <c r="AF2802" i="99" s="1"/>
  <c r="AF2884" i="99" s="1"/>
  <c r="AF2966" i="99" s="1"/>
  <c r="AF3048" i="99" s="1"/>
  <c r="AF3130" i="99" s="1"/>
  <c r="AF3212" i="99" s="1"/>
  <c r="AF3294" i="99" s="1"/>
  <c r="AF3376" i="99" s="1"/>
  <c r="AF3458" i="99" s="1"/>
  <c r="AF3540" i="99" s="1"/>
  <c r="AF3622" i="99" s="1"/>
  <c r="AF3704" i="99" s="1"/>
  <c r="AG263" i="99"/>
  <c r="AG345" i="99" s="1"/>
  <c r="AG427" i="99" s="1"/>
  <c r="AG509" i="99" s="1"/>
  <c r="AG591" i="99" s="1"/>
  <c r="AG673" i="99" s="1"/>
  <c r="AG755" i="99" s="1"/>
  <c r="AG837" i="99" s="1"/>
  <c r="AG919" i="99" s="1"/>
  <c r="AG1001" i="99" s="1"/>
  <c r="AG1083" i="99" s="1"/>
  <c r="AG1165" i="99" s="1"/>
  <c r="AG1247" i="99" s="1"/>
  <c r="AG1329" i="99" s="1"/>
  <c r="AG1411" i="99" s="1"/>
  <c r="AG1493" i="99" s="1"/>
  <c r="AG1575" i="99" s="1"/>
  <c r="AG1657" i="99" s="1"/>
  <c r="AG1739" i="99" s="1"/>
  <c r="AG1821" i="99" s="1"/>
  <c r="AG1903" i="99" s="1"/>
  <c r="AG1985" i="99" s="1"/>
  <c r="AG2067" i="99" s="1"/>
  <c r="AG2149" i="99" s="1"/>
  <c r="AG2231" i="99" s="1"/>
  <c r="AG2313" i="99" s="1"/>
  <c r="AG2395" i="99" s="1"/>
  <c r="AG2477" i="99" s="1"/>
  <c r="AG2559" i="99" s="1"/>
  <c r="AG2641" i="99" s="1"/>
  <c r="AG2723" i="99" s="1"/>
  <c r="AG2805" i="99" s="1"/>
  <c r="AG2887" i="99" s="1"/>
  <c r="AG2969" i="99" s="1"/>
  <c r="AG3051" i="99" s="1"/>
  <c r="AG3133" i="99" s="1"/>
  <c r="AG3215" i="99" s="1"/>
  <c r="AG3297" i="99" s="1"/>
  <c r="AG3379" i="99" s="1"/>
  <c r="AG3461" i="99" s="1"/>
  <c r="AG3543" i="99" s="1"/>
  <c r="AG3625" i="99" s="1"/>
  <c r="AG3707" i="99" s="1"/>
  <c r="AE182" i="99"/>
  <c r="AI100" i="99"/>
  <c r="AT19" i="99"/>
  <c r="AE184" i="99"/>
  <c r="AI102" i="99"/>
  <c r="AG433" i="99"/>
  <c r="AG515" i="99" s="1"/>
  <c r="AG597" i="99" s="1"/>
  <c r="AG679" i="99" s="1"/>
  <c r="AG761" i="99" s="1"/>
  <c r="AG843" i="99" s="1"/>
  <c r="AG925" i="99" s="1"/>
  <c r="AG1007" i="99" s="1"/>
  <c r="AG1089" i="99" s="1"/>
  <c r="AG1171" i="99" s="1"/>
  <c r="AG1253" i="99" s="1"/>
  <c r="AG1335" i="99" s="1"/>
  <c r="AG1417" i="99" s="1"/>
  <c r="AG1499" i="99" s="1"/>
  <c r="AG1581" i="99" s="1"/>
  <c r="AG1663" i="99" s="1"/>
  <c r="AG1745" i="99" s="1"/>
  <c r="AG1827" i="99" s="1"/>
  <c r="AG1909" i="99" s="1"/>
  <c r="AG1991" i="99" s="1"/>
  <c r="AG2073" i="99" s="1"/>
  <c r="AG2155" i="99" s="1"/>
  <c r="AG2237" i="99" s="1"/>
  <c r="AG2319" i="99" s="1"/>
  <c r="AG2401" i="99" s="1"/>
  <c r="AG2483" i="99" s="1"/>
  <c r="AG2565" i="99" s="1"/>
  <c r="AG2647" i="99" s="1"/>
  <c r="AG2729" i="99" s="1"/>
  <c r="AG2811" i="99" s="1"/>
  <c r="AG2893" i="99" s="1"/>
  <c r="AG2975" i="99" s="1"/>
  <c r="AG3057" i="99" s="1"/>
  <c r="AG3139" i="99" s="1"/>
  <c r="AG3221" i="99" s="1"/>
  <c r="AG3303" i="99" s="1"/>
  <c r="AG3385" i="99" s="1"/>
  <c r="AG3467" i="99" s="1"/>
  <c r="AG3549" i="99" s="1"/>
  <c r="AG3631" i="99" s="1"/>
  <c r="AG3713" i="99" s="1"/>
  <c r="AF189" i="99"/>
  <c r="AF271" i="99" s="1"/>
  <c r="AF353" i="99" s="1"/>
  <c r="AT27" i="99"/>
  <c r="AG193" i="99"/>
  <c r="AG275" i="99" s="1"/>
  <c r="AG357" i="99" s="1"/>
  <c r="AG439" i="99" s="1"/>
  <c r="AG521" i="99" s="1"/>
  <c r="AG603" i="99" s="1"/>
  <c r="AG685" i="99" s="1"/>
  <c r="AG767" i="99" s="1"/>
  <c r="AG849" i="99" s="1"/>
  <c r="AG931" i="99" s="1"/>
  <c r="AG1013" i="99" s="1"/>
  <c r="AG1095" i="99" s="1"/>
  <c r="AG1177" i="99" s="1"/>
  <c r="AG1259" i="99" s="1"/>
  <c r="AG1341" i="99" s="1"/>
  <c r="AG1423" i="99" s="1"/>
  <c r="AG1505" i="99" s="1"/>
  <c r="AG1587" i="99" s="1"/>
  <c r="AG1669" i="99" s="1"/>
  <c r="AG1751" i="99" s="1"/>
  <c r="AG1833" i="99" s="1"/>
  <c r="AG1915" i="99" s="1"/>
  <c r="AG1997" i="99" s="1"/>
  <c r="AG2079" i="99" s="1"/>
  <c r="AG2161" i="99" s="1"/>
  <c r="AG2243" i="99" s="1"/>
  <c r="AG2325" i="99" s="1"/>
  <c r="AG2407" i="99" s="1"/>
  <c r="AG2489" i="99" s="1"/>
  <c r="AG2571" i="99" s="1"/>
  <c r="AG2653" i="99" s="1"/>
  <c r="AG2735" i="99" s="1"/>
  <c r="AG2817" i="99" s="1"/>
  <c r="AG2899" i="99" s="1"/>
  <c r="AG2981" i="99" s="1"/>
  <c r="AG3063" i="99" s="1"/>
  <c r="AG3145" i="99" s="1"/>
  <c r="AG3227" i="99" s="1"/>
  <c r="AG3309" i="99" s="1"/>
  <c r="AG3391" i="99" s="1"/>
  <c r="AG3473" i="99" s="1"/>
  <c r="AG3555" i="99" s="1"/>
  <c r="AG3637" i="99" s="1"/>
  <c r="AG3719" i="99" s="1"/>
  <c r="AE195" i="99"/>
  <c r="AT37" i="99"/>
  <c r="AT43" i="99"/>
  <c r="AZ55" i="99"/>
  <c r="AE214" i="99"/>
  <c r="AT51" i="99"/>
  <c r="AT57" i="99"/>
  <c r="AE222" i="99"/>
  <c r="AT91" i="99"/>
  <c r="AT95" i="99"/>
  <c r="AT96" i="99"/>
  <c r="AT98" i="99"/>
  <c r="AT100" i="99"/>
  <c r="AT125" i="99"/>
  <c r="AT182" i="99"/>
  <c r="AT199" i="99"/>
  <c r="AN206" i="99"/>
  <c r="AT207" i="99"/>
  <c r="AT218" i="99"/>
  <c r="AT221" i="99"/>
  <c r="AT280" i="99"/>
  <c r="AE472" i="99"/>
  <c r="AT335" i="99"/>
  <c r="AT338" i="99"/>
  <c r="AT341" i="99"/>
  <c r="AT387" i="99"/>
  <c r="AT417" i="99"/>
  <c r="AT418" i="99"/>
  <c r="AT423" i="99"/>
  <c r="AT425" i="99"/>
  <c r="AT426" i="99"/>
  <c r="AT466" i="99"/>
  <c r="AT501" i="99"/>
  <c r="AZ510" i="99"/>
  <c r="AT506" i="99"/>
  <c r="AT510" i="99"/>
  <c r="AT512" i="99"/>
  <c r="AT518" i="99"/>
  <c r="AT589" i="99"/>
  <c r="Y7" i="99"/>
  <c r="AS7" i="99" s="1"/>
  <c r="A9" i="99"/>
  <c r="AF182" i="99"/>
  <c r="AF264" i="99" s="1"/>
  <c r="AF346" i="99" s="1"/>
  <c r="AF428" i="99" s="1"/>
  <c r="AF510" i="99" s="1"/>
  <c r="AF592" i="99" s="1"/>
  <c r="AF674" i="99" s="1"/>
  <c r="AF756" i="99" s="1"/>
  <c r="AF838" i="99" s="1"/>
  <c r="AF920" i="99" s="1"/>
  <c r="AF1002" i="99" s="1"/>
  <c r="AF1084" i="99" s="1"/>
  <c r="AF1166" i="99" s="1"/>
  <c r="AF1248" i="99" s="1"/>
  <c r="AF1330" i="99" s="1"/>
  <c r="AF1412" i="99" s="1"/>
  <c r="AF1494" i="99" s="1"/>
  <c r="AF1576" i="99" s="1"/>
  <c r="AF1658" i="99" s="1"/>
  <c r="AF1740" i="99" s="1"/>
  <c r="AF1822" i="99" s="1"/>
  <c r="AF1904" i="99" s="1"/>
  <c r="AF1986" i="99" s="1"/>
  <c r="AF2068" i="99" s="1"/>
  <c r="AF2150" i="99" s="1"/>
  <c r="AF2232" i="99" s="1"/>
  <c r="AF2314" i="99" s="1"/>
  <c r="AF2396" i="99" s="1"/>
  <c r="AF2478" i="99" s="1"/>
  <c r="AF2560" i="99" s="1"/>
  <c r="AF2642" i="99" s="1"/>
  <c r="AF2724" i="99" s="1"/>
  <c r="AF2806" i="99" s="1"/>
  <c r="AF2888" i="99" s="1"/>
  <c r="AF2970" i="99" s="1"/>
  <c r="AF3052" i="99" s="1"/>
  <c r="AF3134" i="99" s="1"/>
  <c r="AF3216" i="99" s="1"/>
  <c r="AF3298" i="99" s="1"/>
  <c r="AF3380" i="99" s="1"/>
  <c r="AF3462" i="99" s="1"/>
  <c r="AF3544" i="99" s="1"/>
  <c r="AF3626" i="99" s="1"/>
  <c r="AF3708" i="99" s="1"/>
  <c r="AF185" i="99"/>
  <c r="AF267" i="99" s="1"/>
  <c r="AF349" i="99" s="1"/>
  <c r="AF431" i="99" s="1"/>
  <c r="AF513" i="99" s="1"/>
  <c r="AF595" i="99" s="1"/>
  <c r="AF677" i="99" s="1"/>
  <c r="AF759" i="99" s="1"/>
  <c r="AF841" i="99" s="1"/>
  <c r="AF923" i="99" s="1"/>
  <c r="AF1005" i="99" s="1"/>
  <c r="AF1087" i="99" s="1"/>
  <c r="AF1169" i="99" s="1"/>
  <c r="AF1251" i="99" s="1"/>
  <c r="AF1333" i="99" s="1"/>
  <c r="AF1415" i="99" s="1"/>
  <c r="AF1497" i="99" s="1"/>
  <c r="AF1579" i="99" s="1"/>
  <c r="AF1661" i="99" s="1"/>
  <c r="AF1743" i="99" s="1"/>
  <c r="AF1825" i="99" s="1"/>
  <c r="AF1907" i="99" s="1"/>
  <c r="AF1989" i="99" s="1"/>
  <c r="AF2071" i="99" s="1"/>
  <c r="AF2153" i="99" s="1"/>
  <c r="AF2235" i="99" s="1"/>
  <c r="AF2317" i="99" s="1"/>
  <c r="AF2399" i="99" s="1"/>
  <c r="AF2481" i="99" s="1"/>
  <c r="AF2563" i="99" s="1"/>
  <c r="AF2645" i="99" s="1"/>
  <c r="AF2727" i="99" s="1"/>
  <c r="AF2809" i="99" s="1"/>
  <c r="AF2891" i="99" s="1"/>
  <c r="AF2973" i="99" s="1"/>
  <c r="AF3055" i="99" s="1"/>
  <c r="AF3137" i="99" s="1"/>
  <c r="AF3219" i="99" s="1"/>
  <c r="AF3301" i="99" s="1"/>
  <c r="AF3383" i="99" s="1"/>
  <c r="AF3465" i="99" s="1"/>
  <c r="AF3547" i="99" s="1"/>
  <c r="AF3629" i="99" s="1"/>
  <c r="AF3711" i="99" s="1"/>
  <c r="AT22" i="99"/>
  <c r="AK23" i="99"/>
  <c r="AF105" i="99" s="1"/>
  <c r="AF187" i="99" s="1"/>
  <c r="AF269" i="99" s="1"/>
  <c r="AF351" i="99" s="1"/>
  <c r="Y24" i="99"/>
  <c r="AS24" i="99" s="1"/>
  <c r="AE189" i="99"/>
  <c r="Y27" i="99"/>
  <c r="AS27" i="99" s="1"/>
  <c r="AF109" i="99"/>
  <c r="AF191" i="99" s="1"/>
  <c r="AJ29" i="99"/>
  <c r="AN31" i="99"/>
  <c r="AK36" i="99"/>
  <c r="AF118" i="99" s="1"/>
  <c r="AF200" i="99" s="1"/>
  <c r="AF282" i="99" s="1"/>
  <c r="AF364" i="99" s="1"/>
  <c r="AF446" i="99" s="1"/>
  <c r="AF528" i="99" s="1"/>
  <c r="Y37" i="99"/>
  <c r="AS37" i="99" s="1"/>
  <c r="AF119" i="99"/>
  <c r="AF201" i="99" s="1"/>
  <c r="AF283" i="99" s="1"/>
  <c r="AF365" i="99" s="1"/>
  <c r="AF447" i="99" s="1"/>
  <c r="AJ38" i="99"/>
  <c r="AK44" i="99"/>
  <c r="AF126" i="99" s="1"/>
  <c r="AF208" i="99" s="1"/>
  <c r="AF290" i="99" s="1"/>
  <c r="AF372" i="99" s="1"/>
  <c r="AF454" i="99" s="1"/>
  <c r="AF536" i="99" s="1"/>
  <c r="AJ45" i="99"/>
  <c r="Y51" i="99"/>
  <c r="AS51" i="99" s="1"/>
  <c r="AF133" i="99"/>
  <c r="AF215" i="99" s="1"/>
  <c r="AJ52" i="99"/>
  <c r="AN52" i="99" s="1"/>
  <c r="AT53" i="99"/>
  <c r="AG137" i="99"/>
  <c r="AN60" i="99"/>
  <c r="AK64" i="99"/>
  <c r="AF143" i="99" s="1"/>
  <c r="Y74" i="99"/>
  <c r="Q75" i="99"/>
  <c r="AT92" i="99"/>
  <c r="AT93" i="99"/>
  <c r="AT102" i="99"/>
  <c r="AR105" i="99"/>
  <c r="AT105" i="99" s="1"/>
  <c r="AM106" i="99"/>
  <c r="AH188" i="99" s="1"/>
  <c r="AE110" i="99"/>
  <c r="AO111" i="99"/>
  <c r="AJ111" i="99"/>
  <c r="AN111" i="99" s="1"/>
  <c r="AM112" i="99"/>
  <c r="AL113" i="99"/>
  <c r="AN113" i="99" s="1"/>
  <c r="AQ118" i="99"/>
  <c r="AG200" i="99" s="1"/>
  <c r="AM120" i="99"/>
  <c r="AQ126" i="99"/>
  <c r="AG208" i="99" s="1"/>
  <c r="AM127" i="99"/>
  <c r="AR135" i="99"/>
  <c r="AH216" i="99" s="1"/>
  <c r="AL137" i="99"/>
  <c r="AQ142" i="99"/>
  <c r="AG223" i="99" s="1"/>
  <c r="AM144" i="99"/>
  <c r="AH224" i="99" s="1"/>
  <c r="AM145" i="99"/>
  <c r="AI148" i="99"/>
  <c r="Q156" i="99"/>
  <c r="Y170" i="99"/>
  <c r="Y172" i="99"/>
  <c r="AS172" i="99" s="1"/>
  <c r="AR186" i="99"/>
  <c r="AT186" i="99" s="1"/>
  <c r="AO191" i="99"/>
  <c r="AJ191" i="99"/>
  <c r="AN191" i="99" s="1"/>
  <c r="AR192" i="99"/>
  <c r="AT192" i="99" s="1"/>
  <c r="AM195" i="99"/>
  <c r="AQ198" i="99"/>
  <c r="AM200" i="99"/>
  <c r="AQ206" i="99"/>
  <c r="AT206" i="99" s="1"/>
  <c r="AM208" i="99"/>
  <c r="AV210" i="99"/>
  <c r="AZ210" i="99" s="1"/>
  <c r="AQ211" i="99"/>
  <c r="AT211" i="99" s="1"/>
  <c r="AV213" i="99"/>
  <c r="AZ213" i="99" s="1"/>
  <c r="AQ216" i="99"/>
  <c r="AM219" i="99"/>
  <c r="AQ222" i="99"/>
  <c r="AM224" i="99"/>
  <c r="AR228" i="99"/>
  <c r="AH307" i="99" s="1"/>
  <c r="Y229" i="99"/>
  <c r="AS229" i="99" s="1"/>
  <c r="AP229" i="99"/>
  <c r="Y231" i="99"/>
  <c r="AS231" i="99" s="1"/>
  <c r="AT254" i="99"/>
  <c r="Y260" i="99"/>
  <c r="AS260" i="99" s="1"/>
  <c r="Y264" i="99"/>
  <c r="AS264" i="99" s="1"/>
  <c r="Y267" i="99"/>
  <c r="AS267" i="99" s="1"/>
  <c r="AM268" i="99"/>
  <c r="AN268" i="99" s="1"/>
  <c r="AM269" i="99"/>
  <c r="AR270" i="99"/>
  <c r="AT270" i="99" s="1"/>
  <c r="Y275" i="99"/>
  <c r="AS275" i="99" s="1"/>
  <c r="AP275" i="99"/>
  <c r="AK275" i="99"/>
  <c r="AN275" i="99" s="1"/>
  <c r="AM277" i="99"/>
  <c r="AR280" i="99"/>
  <c r="AL281" i="99"/>
  <c r="AR284" i="99"/>
  <c r="AT284" i="99" s="1"/>
  <c r="AL285" i="99"/>
  <c r="AR288" i="99"/>
  <c r="AT288" i="99" s="1"/>
  <c r="AL289" i="99"/>
  <c r="AN289" i="99" s="1"/>
  <c r="AJ290" i="99"/>
  <c r="AN290" i="99" s="1"/>
  <c r="AK291" i="99"/>
  <c r="AN291" i="99" s="1"/>
  <c r="AR292" i="99"/>
  <c r="AT292" i="99" s="1"/>
  <c r="AM294" i="99"/>
  <c r="Y295" i="99"/>
  <c r="AS295" i="99" s="1"/>
  <c r="AP295" i="99"/>
  <c r="AT295" i="99" s="1"/>
  <c r="AV295" i="99"/>
  <c r="AZ295" i="99" s="1"/>
  <c r="AM296" i="99"/>
  <c r="Y297" i="99"/>
  <c r="AS297" i="99" s="1"/>
  <c r="AP297" i="99"/>
  <c r="AT297" i="99" s="1"/>
  <c r="AO299" i="99"/>
  <c r="AM300" i="99"/>
  <c r="AJ301" i="99"/>
  <c r="AL303" i="99"/>
  <c r="AJ304" i="99"/>
  <c r="AN304" i="99" s="1"/>
  <c r="AR306" i="99"/>
  <c r="AT306" i="99" s="1"/>
  <c r="Y307" i="99"/>
  <c r="AS307" i="99" s="1"/>
  <c r="AP307" i="99"/>
  <c r="AO310" i="99"/>
  <c r="AE389" i="99" s="1"/>
  <c r="AP312" i="99"/>
  <c r="AF391" i="99" s="1"/>
  <c r="AR313" i="99"/>
  <c r="AH392" i="99" s="1"/>
  <c r="Y314" i="99"/>
  <c r="AS314" i="99" s="1"/>
  <c r="Y334" i="99"/>
  <c r="Y335" i="99"/>
  <c r="AS335" i="99" s="1"/>
  <c r="Y337" i="99"/>
  <c r="AS337" i="99" s="1"/>
  <c r="AO350" i="99"/>
  <c r="AT350" i="99" s="1"/>
  <c r="AJ350" i="99"/>
  <c r="AN350" i="99" s="1"/>
  <c r="AJ352" i="99"/>
  <c r="AO354" i="99"/>
  <c r="AJ354" i="99"/>
  <c r="AN354" i="99" s="1"/>
  <c r="AR355" i="99"/>
  <c r="AT355" i="99" s="1"/>
  <c r="AK359" i="99"/>
  <c r="Y360" i="99"/>
  <c r="AS360" i="99" s="1"/>
  <c r="AP360" i="99"/>
  <c r="AK360" i="99"/>
  <c r="AN360" i="99" s="1"/>
  <c r="AO361" i="99"/>
  <c r="AT361" i="99" s="1"/>
  <c r="AM362" i="99"/>
  <c r="AK363" i="99"/>
  <c r="AN363" i="99" s="1"/>
  <c r="AL365" i="99"/>
  <c r="AN365" i="99" s="1"/>
  <c r="AJ366" i="99"/>
  <c r="AQ368" i="99"/>
  <c r="AT368" i="99" s="1"/>
  <c r="AO369" i="99"/>
  <c r="AT369" i="99" s="1"/>
  <c r="AM370" i="99"/>
  <c r="AK371" i="99"/>
  <c r="AN371" i="99" s="1"/>
  <c r="AJ373" i="99"/>
  <c r="AV373" i="99"/>
  <c r="AZ373" i="99" s="1"/>
  <c r="AQ374" i="99"/>
  <c r="AT374" i="99" s="1"/>
  <c r="AM375" i="99"/>
  <c r="AK376" i="99"/>
  <c r="AL377" i="99"/>
  <c r="AO379" i="99"/>
  <c r="AT379" i="99" s="1"/>
  <c r="AM380" i="99"/>
  <c r="AJ381" i="99"/>
  <c r="AN381" i="99" s="1"/>
  <c r="AK382" i="99"/>
  <c r="AF463" i="99" s="1"/>
  <c r="AF544" i="99" s="1"/>
  <c r="AR384" i="99"/>
  <c r="AT384" i="99" s="1"/>
  <c r="AO385" i="99"/>
  <c r="AT385" i="99" s="1"/>
  <c r="AM386" i="99"/>
  <c r="AK387" i="99"/>
  <c r="AL389" i="99"/>
  <c r="AJ390" i="99"/>
  <c r="AE391" i="99"/>
  <c r="AJ391" i="99"/>
  <c r="AP391" i="99"/>
  <c r="AL393" i="99"/>
  <c r="AN394" i="99"/>
  <c r="AP395" i="99"/>
  <c r="AF474" i="99" s="1"/>
  <c r="AF553" i="99" s="1"/>
  <c r="AR396" i="99"/>
  <c r="AH475" i="99" s="1"/>
  <c r="Q404" i="99"/>
  <c r="Z418" i="99"/>
  <c r="AZ423" i="99"/>
  <c r="AZ428" i="99" s="1"/>
  <c r="AT430" i="99"/>
  <c r="AJ432" i="99"/>
  <c r="AN432" i="99" s="1"/>
  <c r="AR433" i="99"/>
  <c r="AT433" i="99" s="1"/>
  <c r="AM434" i="99"/>
  <c r="AJ435" i="99"/>
  <c r="AJ438" i="99"/>
  <c r="AN438" i="99" s="1"/>
  <c r="AO439" i="99"/>
  <c r="AJ439" i="99"/>
  <c r="AN439" i="99" s="1"/>
  <c r="AM440" i="99"/>
  <c r="AN440" i="99" s="1"/>
  <c r="AM441" i="99"/>
  <c r="AJ442" i="99"/>
  <c r="AN442" i="99" s="1"/>
  <c r="AR444" i="99"/>
  <c r="AT444" i="99" s="1"/>
  <c r="AL445" i="99"/>
  <c r="AJ446" i="99"/>
  <c r="AN446" i="99" s="1"/>
  <c r="AR448" i="99"/>
  <c r="AT448" i="99" s="1"/>
  <c r="AL449" i="99"/>
  <c r="AJ450" i="99"/>
  <c r="AN450" i="99" s="1"/>
  <c r="AR452" i="99"/>
  <c r="AT452" i="99" s="1"/>
  <c r="AL453" i="99"/>
  <c r="AJ454" i="99"/>
  <c r="AN454" i="99" s="1"/>
  <c r="AK455" i="99"/>
  <c r="AN455" i="99" s="1"/>
  <c r="AR456" i="99"/>
  <c r="AT456" i="99" s="1"/>
  <c r="AM458" i="99"/>
  <c r="Y459" i="99"/>
  <c r="AS459" i="99" s="1"/>
  <c r="AP459" i="99"/>
  <c r="AT459" i="99" s="1"/>
  <c r="AV459" i="99"/>
  <c r="AZ459" i="99" s="1"/>
  <c r="AM460" i="99"/>
  <c r="Y461" i="99"/>
  <c r="AS461" i="99" s="1"/>
  <c r="AP461" i="99"/>
  <c r="AT461" i="99" s="1"/>
  <c r="AO463" i="99"/>
  <c r="AT463" i="99" s="1"/>
  <c r="AM464" i="99"/>
  <c r="AJ465" i="99"/>
  <c r="AL467" i="99"/>
  <c r="AJ468" i="99"/>
  <c r="AN468" i="99" s="1"/>
  <c r="AR470" i="99"/>
  <c r="AT470" i="99" s="1"/>
  <c r="Y472" i="99"/>
  <c r="AS472" i="99" s="1"/>
  <c r="AP472" i="99"/>
  <c r="Y473" i="99"/>
  <c r="AS473" i="99" s="1"/>
  <c r="AE474" i="99"/>
  <c r="AK474" i="99"/>
  <c r="AN474" i="99" s="1"/>
  <c r="AJ475" i="99"/>
  <c r="AN475" i="99" s="1"/>
  <c r="AP480" i="99"/>
  <c r="AF562" i="99" s="1"/>
  <c r="F483" i="99"/>
  <c r="Y499" i="99"/>
  <c r="AS499" i="99" s="1"/>
  <c r="A500" i="99"/>
  <c r="Y500" i="99"/>
  <c r="AS500" i="99" s="1"/>
  <c r="AZ507" i="99"/>
  <c r="Y509" i="99"/>
  <c r="AS509" i="99" s="1"/>
  <c r="AT511" i="99"/>
  <c r="AK517" i="99"/>
  <c r="AJ518" i="99"/>
  <c r="AM520" i="99"/>
  <c r="AN520" i="99" s="1"/>
  <c r="AM521" i="99"/>
  <c r="AK522" i="99"/>
  <c r="AK525" i="99"/>
  <c r="AN525" i="99" s="1"/>
  <c r="Y526" i="99"/>
  <c r="AS526" i="99" s="1"/>
  <c r="AP526" i="99"/>
  <c r="AT526" i="99" s="1"/>
  <c r="AM528" i="99"/>
  <c r="AK529" i="99"/>
  <c r="AN529" i="99" s="1"/>
  <c r="Y530" i="99"/>
  <c r="AS530" i="99" s="1"/>
  <c r="AP530" i="99"/>
  <c r="AT530" i="99" s="1"/>
  <c r="AM532" i="99"/>
  <c r="AK533" i="99"/>
  <c r="AN533" i="99" s="1"/>
  <c r="Y534" i="99"/>
  <c r="AS534" i="99" s="1"/>
  <c r="AP534" i="99"/>
  <c r="AT534" i="99" s="1"/>
  <c r="AM536" i="99"/>
  <c r="Y537" i="99"/>
  <c r="AS537" i="99" s="1"/>
  <c r="AP537" i="99"/>
  <c r="AT537" i="99" s="1"/>
  <c r="AM538" i="99"/>
  <c r="Y539" i="99"/>
  <c r="AS539" i="99" s="1"/>
  <c r="AL539" i="99"/>
  <c r="AN539" i="99" s="1"/>
  <c r="AR541" i="99"/>
  <c r="AT541" i="99" s="1"/>
  <c r="AP542" i="99"/>
  <c r="AT542" i="99" s="1"/>
  <c r="Y544" i="99"/>
  <c r="AS544" i="99" s="1"/>
  <c r="AQ545" i="99"/>
  <c r="AP546" i="99"/>
  <c r="AN547" i="99"/>
  <c r="AQ548" i="99"/>
  <c r="AP549" i="99"/>
  <c r="AP550" i="99"/>
  <c r="AP551" i="99"/>
  <c r="AT551" i="99" s="1"/>
  <c r="AR554" i="99"/>
  <c r="AH635" i="99"/>
  <c r="AN557" i="99"/>
  <c r="AO557" i="99"/>
  <c r="AE561" i="99"/>
  <c r="AN562" i="99"/>
  <c r="AQ563" i="99"/>
  <c r="K565" i="99"/>
  <c r="AT586" i="99"/>
  <c r="AT587" i="99"/>
  <c r="Y594" i="99"/>
  <c r="AS594" i="99" s="1"/>
  <c r="AR596" i="99"/>
  <c r="AM596" i="99"/>
  <c r="AO604" i="99"/>
  <c r="AT604" i="99" s="1"/>
  <c r="AJ604" i="99"/>
  <c r="AN604" i="99" s="1"/>
  <c r="AO606" i="99"/>
  <c r="AT606" i="99" s="1"/>
  <c r="AJ606" i="99"/>
  <c r="AN606" i="99" s="1"/>
  <c r="AN610" i="99"/>
  <c r="Y611" i="99"/>
  <c r="AS611" i="99" s="1"/>
  <c r="AR613" i="99"/>
  <c r="AP614" i="99"/>
  <c r="AN618" i="99"/>
  <c r="AP620" i="99"/>
  <c r="Y623" i="99"/>
  <c r="AS623" i="99" s="1"/>
  <c r="Y625" i="99"/>
  <c r="AS625" i="99" s="1"/>
  <c r="AN629" i="99"/>
  <c r="AO629" i="99"/>
  <c r="AN632" i="99"/>
  <c r="AP634" i="99"/>
  <c r="AG717" i="99"/>
  <c r="AH718" i="99"/>
  <c r="AH798" i="99" s="1"/>
  <c r="AH879" i="99" s="1"/>
  <c r="AO644" i="99"/>
  <c r="J728" i="99"/>
  <c r="AT669" i="99"/>
  <c r="AT670" i="99"/>
  <c r="AT671" i="99"/>
  <c r="AT672" i="99"/>
  <c r="AT673" i="99"/>
  <c r="AT674" i="99"/>
  <c r="Y677" i="99"/>
  <c r="AS677" i="99" s="1"/>
  <c r="AO680" i="99"/>
  <c r="AT680" i="99" s="1"/>
  <c r="AJ680" i="99"/>
  <c r="AN680" i="99" s="1"/>
  <c r="AP682" i="99"/>
  <c r="AT682" i="99" s="1"/>
  <c r="AK682" i="99"/>
  <c r="AR683" i="99"/>
  <c r="AM683" i="99"/>
  <c r="Y685" i="99"/>
  <c r="AS685" i="99" s="1"/>
  <c r="AN691" i="99"/>
  <c r="AR694" i="99"/>
  <c r="AP695" i="99"/>
  <c r="AN699" i="99"/>
  <c r="Y700" i="99"/>
  <c r="AS700" i="99" s="1"/>
  <c r="AR701" i="99"/>
  <c r="AR703" i="99"/>
  <c r="AP704" i="99"/>
  <c r="AN706" i="99"/>
  <c r="AR708" i="99"/>
  <c r="AP710" i="99"/>
  <c r="AP713" i="99"/>
  <c r="AN720" i="99"/>
  <c r="AH800" i="99"/>
  <c r="AQ721" i="99"/>
  <c r="AN727" i="99"/>
  <c r="AO727" i="99"/>
  <c r="Q730" i="99"/>
  <c r="F729" i="99"/>
  <c r="O810" i="99"/>
  <c r="Y744" i="99"/>
  <c r="AT750" i="99"/>
  <c r="AT751" i="99"/>
  <c r="AT757" i="99"/>
  <c r="Y764" i="99"/>
  <c r="AS764" i="99" s="1"/>
  <c r="AP765" i="99"/>
  <c r="AT765" i="99" s="1"/>
  <c r="AK765" i="99"/>
  <c r="AR766" i="99"/>
  <c r="AM766" i="99"/>
  <c r="AR771" i="99"/>
  <c r="AP772" i="99"/>
  <c r="AR773" i="99"/>
  <c r="AM773" i="99"/>
  <c r="AO774" i="99"/>
  <c r="AJ774" i="99"/>
  <c r="AN774" i="99" s="1"/>
  <c r="AM775" i="99"/>
  <c r="AO778" i="99"/>
  <c r="AJ778" i="99"/>
  <c r="AN778" i="99" s="1"/>
  <c r="AM779" i="99"/>
  <c r="AO782" i="99"/>
  <c r="AJ782" i="99"/>
  <c r="AN782" i="99" s="1"/>
  <c r="Y785" i="99"/>
  <c r="AS785" i="99" s="1"/>
  <c r="AN787" i="99"/>
  <c r="AR792" i="99"/>
  <c r="AT826" i="99"/>
  <c r="AS826" i="99"/>
  <c r="T892" i="99"/>
  <c r="AR847" i="99"/>
  <c r="AM847" i="99"/>
  <c r="AO852" i="99"/>
  <c r="AJ852" i="99"/>
  <c r="AN852" i="99" s="1"/>
  <c r="AN853" i="99"/>
  <c r="AR854" i="99"/>
  <c r="AN855" i="99"/>
  <c r="AR856" i="99"/>
  <c r="AN857" i="99"/>
  <c r="AR858" i="99"/>
  <c r="AN859" i="99"/>
  <c r="AR860" i="99"/>
  <c r="AN861" i="99"/>
  <c r="AR862" i="99"/>
  <c r="AN863" i="99"/>
  <c r="AR864" i="99"/>
  <c r="AN869" i="99"/>
  <c r="AO884" i="99"/>
  <c r="AL889" i="99"/>
  <c r="AQ889" i="99"/>
  <c r="AT909" i="99"/>
  <c r="AT922" i="99"/>
  <c r="AR929" i="99"/>
  <c r="AM929" i="99"/>
  <c r="AN935" i="99"/>
  <c r="AN936" i="99"/>
  <c r="AN937" i="99"/>
  <c r="AN938" i="99"/>
  <c r="AN939" i="99"/>
  <c r="AN940" i="99"/>
  <c r="AN941" i="99"/>
  <c r="AN942" i="99"/>
  <c r="AN943" i="99"/>
  <c r="AN944" i="99"/>
  <c r="AN945" i="99"/>
  <c r="AN946" i="99"/>
  <c r="AK950" i="99"/>
  <c r="AN950" i="99" s="1"/>
  <c r="AP950" i="99"/>
  <c r="AN951" i="99"/>
  <c r="AN959" i="99"/>
  <c r="AR960" i="99"/>
  <c r="AN961" i="99"/>
  <c r="AR962" i="99"/>
  <c r="AK964" i="99"/>
  <c r="AN964" i="99" s="1"/>
  <c r="AP964" i="99"/>
  <c r="AI967" i="99"/>
  <c r="AT993" i="99"/>
  <c r="AT994" i="99"/>
  <c r="AT995" i="99"/>
  <c r="AT1002" i="99"/>
  <c r="AR1010" i="99"/>
  <c r="AM1010" i="99"/>
  <c r="AK1030" i="99"/>
  <c r="AN1030" i="99" s="1"/>
  <c r="AP1030" i="99"/>
  <c r="AN1031" i="99"/>
  <c r="AN1032" i="99"/>
  <c r="AK1036" i="99"/>
  <c r="AN1036" i="99" s="1"/>
  <c r="AP1036" i="99"/>
  <c r="AN1046" i="99"/>
  <c r="AT1072" i="99"/>
  <c r="AS1072" i="99"/>
  <c r="AT1081" i="99"/>
  <c r="AT1083" i="99"/>
  <c r="AT1086" i="99"/>
  <c r="AR1093" i="99"/>
  <c r="AM1093" i="99"/>
  <c r="AK1101" i="99"/>
  <c r="AN1101" i="99" s="1"/>
  <c r="AP1101" i="99"/>
  <c r="AK1105" i="99"/>
  <c r="AN1105" i="99" s="1"/>
  <c r="AP1105" i="99"/>
  <c r="AK1109" i="99"/>
  <c r="AN1109" i="99" s="1"/>
  <c r="AP1109" i="99"/>
  <c r="AR1112" i="99"/>
  <c r="AR1117" i="99"/>
  <c r="AN1118" i="99"/>
  <c r="T1220" i="99"/>
  <c r="AT1178" i="99"/>
  <c r="AK1191" i="99"/>
  <c r="AP1191" i="99"/>
  <c r="AM1193" i="99"/>
  <c r="AN1193" i="99" s="1"/>
  <c r="AR1193" i="99"/>
  <c r="AK1196" i="99"/>
  <c r="AP1196" i="99"/>
  <c r="AN1200" i="99"/>
  <c r="AP1211" i="99"/>
  <c r="AK1211" i="99"/>
  <c r="AN1211" i="99" s="1"/>
  <c r="AO1217" i="99"/>
  <c r="AT1244" i="99"/>
  <c r="AT1249" i="99"/>
  <c r="AK1274" i="99"/>
  <c r="AP1274" i="99"/>
  <c r="AN1278" i="99"/>
  <c r="AM1280" i="99"/>
  <c r="AN1280" i="99" s="1"/>
  <c r="AR1280" i="99"/>
  <c r="AM1284" i="99"/>
  <c r="AN1284" i="99" s="1"/>
  <c r="AR1284" i="99"/>
  <c r="AO1383" i="99"/>
  <c r="AT1407" i="99"/>
  <c r="AT1408" i="99"/>
  <c r="AT1412" i="99"/>
  <c r="AR1422" i="99"/>
  <c r="AM1422" i="99"/>
  <c r="AM1429" i="99"/>
  <c r="AN1429" i="99" s="1"/>
  <c r="AR1429" i="99"/>
  <c r="AN1433" i="99"/>
  <c r="AK1440" i="99"/>
  <c r="AN1440" i="99" s="1"/>
  <c r="AP1440" i="99"/>
  <c r="AM1442" i="99"/>
  <c r="AN1442" i="99" s="1"/>
  <c r="AR1442" i="99"/>
  <c r="AJ1531" i="99"/>
  <c r="AN1531" i="99" s="1"/>
  <c r="AO1531" i="99"/>
  <c r="AP1580" i="99"/>
  <c r="AK1580" i="99"/>
  <c r="AM1605" i="99"/>
  <c r="AN1605" i="99" s="1"/>
  <c r="AR1605" i="99"/>
  <c r="AM1673" i="99"/>
  <c r="AN1673" i="99" s="1"/>
  <c r="AR1673" i="99"/>
  <c r="AL1709" i="99"/>
  <c r="AQ1709" i="99"/>
  <c r="AT1729" i="99"/>
  <c r="AT25" i="99"/>
  <c r="AH190" i="99"/>
  <c r="AH272" i="99" s="1"/>
  <c r="AT28" i="99"/>
  <c r="AN30" i="99"/>
  <c r="AN39" i="99"/>
  <c r="AN50" i="99"/>
  <c r="AT58" i="99"/>
  <c r="AO109" i="99"/>
  <c r="AT109" i="99" s="1"/>
  <c r="AJ109" i="99"/>
  <c r="AN109" i="99" s="1"/>
  <c r="AP111" i="99"/>
  <c r="AF193" i="99" s="1"/>
  <c r="AF275" i="99" s="1"/>
  <c r="AF357" i="99" s="1"/>
  <c r="AF439" i="99" s="1"/>
  <c r="AO112" i="99"/>
  <c r="AT112" i="99" s="1"/>
  <c r="AM113" i="99"/>
  <c r="AH195" i="99" s="1"/>
  <c r="AQ116" i="99"/>
  <c r="AG198" i="99" s="1"/>
  <c r="AG280" i="99" s="1"/>
  <c r="AG362" i="99" s="1"/>
  <c r="AT118" i="99"/>
  <c r="AM118" i="99"/>
  <c r="AN118" i="99" s="1"/>
  <c r="AQ124" i="99"/>
  <c r="AG206" i="99" s="1"/>
  <c r="AM126" i="99"/>
  <c r="AN126" i="99" s="1"/>
  <c r="AQ129" i="99"/>
  <c r="AG211" i="99" s="1"/>
  <c r="AG293" i="99" s="1"/>
  <c r="AG375" i="99" s="1"/>
  <c r="AE131" i="99"/>
  <c r="AQ134" i="99"/>
  <c r="AM137" i="99"/>
  <c r="AQ140" i="99"/>
  <c r="AG221" i="99" s="1"/>
  <c r="AG302" i="99" s="1"/>
  <c r="AG383" i="99" s="1"/>
  <c r="AM142" i="99"/>
  <c r="AN142" i="99" s="1"/>
  <c r="AR146" i="99"/>
  <c r="AH225" i="99" s="1"/>
  <c r="AI147" i="99"/>
  <c r="A173" i="99"/>
  <c r="A174" i="99" s="1"/>
  <c r="AM189" i="99"/>
  <c r="AP191" i="99"/>
  <c r="AP194" i="99"/>
  <c r="AT194" i="99" s="1"/>
  <c r="AQ196" i="99"/>
  <c r="AT198" i="99"/>
  <c r="AM198" i="99"/>
  <c r="AN198" i="99" s="1"/>
  <c r="AQ204" i="99"/>
  <c r="AM206" i="99"/>
  <c r="AV209" i="99"/>
  <c r="AZ209" i="99" s="1"/>
  <c r="AQ210" i="99"/>
  <c r="AT210" i="99" s="1"/>
  <c r="AM211" i="99"/>
  <c r="AN211" i="99" s="1"/>
  <c r="AT216" i="99"/>
  <c r="AM216" i="99"/>
  <c r="AN216" i="99" s="1"/>
  <c r="AR220" i="99"/>
  <c r="AT220" i="99" s="1"/>
  <c r="AT222" i="99"/>
  <c r="AM222" i="99"/>
  <c r="AJ227" i="99"/>
  <c r="AL229" i="99"/>
  <c r="A254" i="99"/>
  <c r="A255" i="99" s="1"/>
  <c r="AT265" i="99"/>
  <c r="AO268" i="99"/>
  <c r="AT268" i="99" s="1"/>
  <c r="AP272" i="99"/>
  <c r="AT272" i="99" s="1"/>
  <c r="AM274" i="99"/>
  <c r="AN274" i="99" s="1"/>
  <c r="AP279" i="99"/>
  <c r="AT279" i="99" s="1"/>
  <c r="AM281" i="99"/>
  <c r="AP283" i="99"/>
  <c r="AT283" i="99" s="1"/>
  <c r="AM285" i="99"/>
  <c r="AP287" i="99"/>
  <c r="AT287" i="99" s="1"/>
  <c r="AM289" i="99"/>
  <c r="AR291" i="99"/>
  <c r="AT291" i="99" s="1"/>
  <c r="AL295" i="99"/>
  <c r="AL297" i="99"/>
  <c r="AQ301" i="99"/>
  <c r="AG382" i="99" s="1"/>
  <c r="AG463" i="99" s="1"/>
  <c r="AM303" i="99"/>
  <c r="AP305" i="99"/>
  <c r="AF386" i="99" s="1"/>
  <c r="AF467" i="99" s="1"/>
  <c r="AL307" i="99"/>
  <c r="AJ311" i="99"/>
  <c r="J318" i="99"/>
  <c r="AT349" i="99"/>
  <c r="AP350" i="99"/>
  <c r="AP353" i="99"/>
  <c r="AK353" i="99"/>
  <c r="AP354" i="99"/>
  <c r="AO357" i="99"/>
  <c r="AT357" i="99" s="1"/>
  <c r="AM359" i="99"/>
  <c r="AQ366" i="99"/>
  <c r="AM368" i="99"/>
  <c r="AN368" i="99" s="1"/>
  <c r="AQ373" i="99"/>
  <c r="AM374" i="99"/>
  <c r="AN374" i="99" s="1"/>
  <c r="AN377" i="99"/>
  <c r="AP383" i="99"/>
  <c r="AT383" i="99" s="1"/>
  <c r="AN389" i="99"/>
  <c r="AQ390" i="99"/>
  <c r="AM393" i="99"/>
  <c r="AH472" i="99" s="1"/>
  <c r="AO437" i="99"/>
  <c r="AT437" i="99" s="1"/>
  <c r="AJ437" i="99"/>
  <c r="AN437" i="99" s="1"/>
  <c r="AP439" i="99"/>
  <c r="AO440" i="99"/>
  <c r="AT440" i="99" s="1"/>
  <c r="AP443" i="99"/>
  <c r="AT443" i="99" s="1"/>
  <c r="AM445" i="99"/>
  <c r="AP447" i="99"/>
  <c r="AT447" i="99" s="1"/>
  <c r="AM449" i="99"/>
  <c r="AP451" i="99"/>
  <c r="AT451" i="99" s="1"/>
  <c r="AM453" i="99"/>
  <c r="AR455" i="99"/>
  <c r="AT455" i="99" s="1"/>
  <c r="AL459" i="99"/>
  <c r="AL461" i="99"/>
  <c r="AQ465" i="99"/>
  <c r="AM467" i="99"/>
  <c r="AN467" i="99" s="1"/>
  <c r="AP469" i="99"/>
  <c r="AT469" i="99" s="1"/>
  <c r="AL472" i="99"/>
  <c r="AM473" i="99"/>
  <c r="AI481" i="99"/>
  <c r="AT498" i="99"/>
  <c r="AT505" i="99"/>
  <c r="AP514" i="99"/>
  <c r="AT514" i="99" s="1"/>
  <c r="AP515" i="99"/>
  <c r="AT515" i="99" s="1"/>
  <c r="AO516" i="99"/>
  <c r="AT516" i="99" s="1"/>
  <c r="AP519" i="99"/>
  <c r="AK519" i="99"/>
  <c r="AO520" i="99"/>
  <c r="AT520" i="99" s="1"/>
  <c r="AO524" i="99"/>
  <c r="AT524" i="99" s="1"/>
  <c r="AJ524" i="99"/>
  <c r="AN524" i="99" s="1"/>
  <c r="AR525" i="99"/>
  <c r="AT525" i="99" s="1"/>
  <c r="AL526" i="99"/>
  <c r="AR529" i="99"/>
  <c r="AT529" i="99" s="1"/>
  <c r="AL530" i="99"/>
  <c r="AR533" i="99"/>
  <c r="AT533" i="99" s="1"/>
  <c r="AL534" i="99"/>
  <c r="AL537" i="99"/>
  <c r="AR542" i="99"/>
  <c r="AR546" i="99"/>
  <c r="AR549" i="99"/>
  <c r="AR550" i="99"/>
  <c r="AR551" i="99"/>
  <c r="AO556" i="99"/>
  <c r="AE636" i="99"/>
  <c r="AI557" i="99"/>
  <c r="AT580" i="99"/>
  <c r="AS580" i="99"/>
  <c r="AT581" i="99"/>
  <c r="AT582" i="99"/>
  <c r="AT583" i="99"/>
  <c r="AT593" i="99"/>
  <c r="AP601" i="99"/>
  <c r="AK601" i="99"/>
  <c r="AR602" i="99"/>
  <c r="AT602" i="99" s="1"/>
  <c r="AM602" i="99"/>
  <c r="AT662" i="99"/>
  <c r="AT663" i="99"/>
  <c r="AT665" i="99"/>
  <c r="AT668" i="99"/>
  <c r="AN682" i="99"/>
  <c r="AT686" i="99"/>
  <c r="AT688" i="99"/>
  <c r="AP719" i="99"/>
  <c r="AK719" i="99"/>
  <c r="AN719" i="99" s="1"/>
  <c r="AI721" i="99"/>
  <c r="AO725" i="99"/>
  <c r="AT744" i="99"/>
  <c r="AT746" i="99"/>
  <c r="AT762" i="99"/>
  <c r="AN765" i="99"/>
  <c r="AL786" i="99"/>
  <c r="AK800" i="99"/>
  <c r="AN800" i="99" s="1"/>
  <c r="AP800" i="99"/>
  <c r="AI803" i="99"/>
  <c r="AT829" i="99"/>
  <c r="AR846" i="99"/>
  <c r="AM846" i="99"/>
  <c r="AK866" i="99"/>
  <c r="AN866" i="99" s="1"/>
  <c r="AP866" i="99"/>
  <c r="AK872" i="99"/>
  <c r="AN872" i="99" s="1"/>
  <c r="AP872" i="99"/>
  <c r="AT908" i="99"/>
  <c r="AS908" i="99"/>
  <c r="AR928" i="99"/>
  <c r="AM928" i="99"/>
  <c r="AK949" i="99"/>
  <c r="AN949" i="99" s="1"/>
  <c r="AP949" i="99"/>
  <c r="AT949" i="99" s="1"/>
  <c r="AJ955" i="99"/>
  <c r="AN955" i="99" s="1"/>
  <c r="AO955" i="99"/>
  <c r="AJ958" i="99"/>
  <c r="AN958" i="99" s="1"/>
  <c r="AO958" i="99"/>
  <c r="AJ973" i="99"/>
  <c r="AN973" i="99" s="1"/>
  <c r="AO973" i="99"/>
  <c r="AT992" i="99"/>
  <c r="Y994" i="99"/>
  <c r="AS994" i="99" s="1"/>
  <c r="J1056" i="99"/>
  <c r="AP1007" i="99"/>
  <c r="AK1007" i="99"/>
  <c r="AO1009" i="99"/>
  <c r="AT1009" i="99" s="1"/>
  <c r="AJ1009" i="99"/>
  <c r="AN1009" i="99" s="1"/>
  <c r="AR1013" i="99"/>
  <c r="AM1013" i="99"/>
  <c r="AK1035" i="99"/>
  <c r="AN1035" i="99" s="1"/>
  <c r="AP1035" i="99"/>
  <c r="AJ1039" i="99"/>
  <c r="AN1039" i="99" s="1"/>
  <c r="AO1039" i="99"/>
  <c r="AI1049" i="99"/>
  <c r="AT1075" i="99"/>
  <c r="AR1092" i="99"/>
  <c r="AM1092" i="99"/>
  <c r="AK1100" i="99"/>
  <c r="AN1100" i="99" s="1"/>
  <c r="AP1100" i="99"/>
  <c r="AK1104" i="99"/>
  <c r="AN1104" i="99" s="1"/>
  <c r="AP1104" i="99"/>
  <c r="AK1108" i="99"/>
  <c r="AN1108" i="99" s="1"/>
  <c r="AP1108" i="99"/>
  <c r="AL1130" i="99"/>
  <c r="AQ1130" i="99"/>
  <c r="AO1172" i="99"/>
  <c r="AT1172" i="99" s="1"/>
  <c r="AJ1172" i="99"/>
  <c r="AN1172" i="99" s="1"/>
  <c r="AO1179" i="99"/>
  <c r="AT1179" i="99" s="1"/>
  <c r="AJ1179" i="99"/>
  <c r="AN1179" i="99" s="1"/>
  <c r="AM1208" i="99"/>
  <c r="AN1208" i="99" s="1"/>
  <c r="AR1208" i="99"/>
  <c r="AT1238" i="99"/>
  <c r="AK1292" i="99"/>
  <c r="AP1292" i="99"/>
  <c r="J1302" i="99"/>
  <c r="AR1339" i="99"/>
  <c r="AM1339" i="99"/>
  <c r="AT1344" i="99"/>
  <c r="AM1348" i="99"/>
  <c r="AN1348" i="99" s="1"/>
  <c r="AR1348" i="99"/>
  <c r="Q1386" i="99"/>
  <c r="F1385" i="99"/>
  <c r="AM1437" i="99"/>
  <c r="AN1437" i="99" s="1"/>
  <c r="AR1437" i="99"/>
  <c r="AR1455" i="99"/>
  <c r="AT1489" i="99"/>
  <c r="AR1666" i="99"/>
  <c r="AM1666" i="99"/>
  <c r="AT1738" i="99"/>
  <c r="AL1764" i="99"/>
  <c r="AQ1764" i="99"/>
  <c r="AJ1774" i="99"/>
  <c r="AN1774" i="99" s="1"/>
  <c r="AO1774" i="99"/>
  <c r="AR1910" i="99"/>
  <c r="AM1910" i="99"/>
  <c r="AM1931" i="99"/>
  <c r="AR1931" i="99"/>
  <c r="C2" i="51"/>
  <c r="I4" i="62"/>
  <c r="AZ14" i="99"/>
  <c r="AZ15" i="99"/>
  <c r="AG183" i="99"/>
  <c r="AG265" i="99" s="1"/>
  <c r="AG347" i="99" s="1"/>
  <c r="AG429" i="99" s="1"/>
  <c r="AG511" i="99" s="1"/>
  <c r="AG593" i="99" s="1"/>
  <c r="AG675" i="99" s="1"/>
  <c r="AG757" i="99" s="1"/>
  <c r="AG839" i="99" s="1"/>
  <c r="AG921" i="99" s="1"/>
  <c r="AG1003" i="99" s="1"/>
  <c r="AG1085" i="99" s="1"/>
  <c r="AG1167" i="99" s="1"/>
  <c r="AG1249" i="99" s="1"/>
  <c r="AG1331" i="99" s="1"/>
  <c r="AG1413" i="99" s="1"/>
  <c r="AG1495" i="99" s="1"/>
  <c r="AG1577" i="99" s="1"/>
  <c r="AG1659" i="99" s="1"/>
  <c r="AG1741" i="99" s="1"/>
  <c r="AG1823" i="99" s="1"/>
  <c r="AG1905" i="99" s="1"/>
  <c r="AG1987" i="99" s="1"/>
  <c r="AG2069" i="99" s="1"/>
  <c r="AG2151" i="99" s="1"/>
  <c r="AG2233" i="99" s="1"/>
  <c r="AG2315" i="99" s="1"/>
  <c r="AG2397" i="99" s="1"/>
  <c r="AG2479" i="99" s="1"/>
  <c r="AG2561" i="99" s="1"/>
  <c r="AG2643" i="99" s="1"/>
  <c r="AG2725" i="99" s="1"/>
  <c r="AG2807" i="99" s="1"/>
  <c r="AG2889" i="99" s="1"/>
  <c r="AG2971" i="99" s="1"/>
  <c r="AG3053" i="99" s="1"/>
  <c r="AG3135" i="99" s="1"/>
  <c r="AG3217" i="99" s="1"/>
  <c r="AG3299" i="99" s="1"/>
  <c r="AG3381" i="99" s="1"/>
  <c r="AG3463" i="99" s="1"/>
  <c r="AG3545" i="99" s="1"/>
  <c r="AG3627" i="99" s="1"/>
  <c r="AG3709" i="99" s="1"/>
  <c r="AT21" i="99"/>
  <c r="AL22" i="99"/>
  <c r="AG104" i="99" s="1"/>
  <c r="AG186" i="99" s="1"/>
  <c r="AG268" i="99" s="1"/>
  <c r="AG350" i="99" s="1"/>
  <c r="AG432" i="99" s="1"/>
  <c r="AG514" i="99" s="1"/>
  <c r="AG596" i="99" s="1"/>
  <c r="AG678" i="99" s="1"/>
  <c r="AG760" i="99" s="1"/>
  <c r="AG842" i="99" s="1"/>
  <c r="AG924" i="99" s="1"/>
  <c r="AG1006" i="99" s="1"/>
  <c r="AG1088" i="99" s="1"/>
  <c r="AG1170" i="99" s="1"/>
  <c r="AG1252" i="99" s="1"/>
  <c r="AG1334" i="99" s="1"/>
  <c r="AG1416" i="99" s="1"/>
  <c r="AG1498" i="99" s="1"/>
  <c r="AG1580" i="99" s="1"/>
  <c r="AG1662" i="99" s="1"/>
  <c r="AG1744" i="99" s="1"/>
  <c r="AG1826" i="99" s="1"/>
  <c r="AG1908" i="99" s="1"/>
  <c r="AG1990" i="99" s="1"/>
  <c r="AG2072" i="99" s="1"/>
  <c r="AG2154" i="99" s="1"/>
  <c r="AG2236" i="99" s="1"/>
  <c r="AG2318" i="99" s="1"/>
  <c r="AG2400" i="99" s="1"/>
  <c r="AG2482" i="99" s="1"/>
  <c r="AG2564" i="99" s="1"/>
  <c r="AG2646" i="99" s="1"/>
  <c r="AG2728" i="99" s="1"/>
  <c r="AG2810" i="99" s="1"/>
  <c r="AG2892" i="99" s="1"/>
  <c r="AG2974" i="99" s="1"/>
  <c r="AG3056" i="99" s="1"/>
  <c r="AG3138" i="99" s="1"/>
  <c r="AG3220" i="99" s="1"/>
  <c r="AG3302" i="99" s="1"/>
  <c r="AG3384" i="99" s="1"/>
  <c r="AG3466" i="99" s="1"/>
  <c r="AG3548" i="99" s="1"/>
  <c r="AG3630" i="99" s="1"/>
  <c r="AG3712" i="99" s="1"/>
  <c r="AN23" i="99"/>
  <c r="AL24" i="99"/>
  <c r="AG106" i="99" s="1"/>
  <c r="AG188" i="99" s="1"/>
  <c r="AG270" i="99" s="1"/>
  <c r="AG352" i="99" s="1"/>
  <c r="AG434" i="99" s="1"/>
  <c r="AG516" i="99" s="1"/>
  <c r="AG598" i="99" s="1"/>
  <c r="AG680" i="99" s="1"/>
  <c r="AG762" i="99" s="1"/>
  <c r="AG844" i="99" s="1"/>
  <c r="AG926" i="99" s="1"/>
  <c r="AG1008" i="99" s="1"/>
  <c r="AG1090" i="99" s="1"/>
  <c r="AG1172" i="99" s="1"/>
  <c r="AG1254" i="99" s="1"/>
  <c r="AG1336" i="99" s="1"/>
  <c r="AG1418" i="99" s="1"/>
  <c r="AG1500" i="99" s="1"/>
  <c r="AG1582" i="99" s="1"/>
  <c r="AG1664" i="99" s="1"/>
  <c r="AG1746" i="99" s="1"/>
  <c r="AG1828" i="99" s="1"/>
  <c r="AG1910" i="99" s="1"/>
  <c r="AG1992" i="99" s="1"/>
  <c r="AG2074" i="99" s="1"/>
  <c r="AG2156" i="99" s="1"/>
  <c r="AG2238" i="99" s="1"/>
  <c r="AG2320" i="99" s="1"/>
  <c r="AG2402" i="99" s="1"/>
  <c r="AG2484" i="99" s="1"/>
  <c r="AG2566" i="99" s="1"/>
  <c r="AG2648" i="99" s="1"/>
  <c r="AG2730" i="99" s="1"/>
  <c r="AG2812" i="99" s="1"/>
  <c r="AG2894" i="99" s="1"/>
  <c r="AG2976" i="99" s="1"/>
  <c r="AG3058" i="99" s="1"/>
  <c r="AG3140" i="99" s="1"/>
  <c r="AG3222" i="99" s="1"/>
  <c r="AG3304" i="99" s="1"/>
  <c r="AG3386" i="99" s="1"/>
  <c r="AG3468" i="99" s="1"/>
  <c r="AG3550" i="99" s="1"/>
  <c r="AG3632" i="99" s="1"/>
  <c r="AG3714" i="99" s="1"/>
  <c r="AM25" i="99"/>
  <c r="AH107" i="99" s="1"/>
  <c r="AO26" i="99"/>
  <c r="AE108" i="99" s="1"/>
  <c r="AL27" i="99"/>
  <c r="AG109" i="99" s="1"/>
  <c r="AG191" i="99" s="1"/>
  <c r="AG273" i="99" s="1"/>
  <c r="AG355" i="99" s="1"/>
  <c r="AG437" i="99" s="1"/>
  <c r="AG519" i="99" s="1"/>
  <c r="AG601" i="99" s="1"/>
  <c r="AG683" i="99" s="1"/>
  <c r="AG765" i="99" s="1"/>
  <c r="AG847" i="99" s="1"/>
  <c r="AG929" i="99" s="1"/>
  <c r="AG1011" i="99" s="1"/>
  <c r="AG1093" i="99" s="1"/>
  <c r="AG1175" i="99" s="1"/>
  <c r="AG1257" i="99" s="1"/>
  <c r="AG1339" i="99" s="1"/>
  <c r="AG1421" i="99" s="1"/>
  <c r="AG1503" i="99" s="1"/>
  <c r="AG1585" i="99" s="1"/>
  <c r="AG1667" i="99" s="1"/>
  <c r="AG1749" i="99" s="1"/>
  <c r="AG1831" i="99" s="1"/>
  <c r="AG1913" i="99" s="1"/>
  <c r="AG1995" i="99" s="1"/>
  <c r="AG2077" i="99" s="1"/>
  <c r="AG2159" i="99" s="1"/>
  <c r="AG2241" i="99" s="1"/>
  <c r="AG2323" i="99" s="1"/>
  <c r="AG2405" i="99" s="1"/>
  <c r="AG2487" i="99" s="1"/>
  <c r="AG2569" i="99" s="1"/>
  <c r="AG2651" i="99" s="1"/>
  <c r="AG2733" i="99" s="1"/>
  <c r="AG2815" i="99" s="1"/>
  <c r="AG2897" i="99" s="1"/>
  <c r="AG2979" i="99" s="1"/>
  <c r="AG3061" i="99" s="1"/>
  <c r="AG3143" i="99" s="1"/>
  <c r="AG3225" i="99" s="1"/>
  <c r="AG3307" i="99" s="1"/>
  <c r="AG3389" i="99" s="1"/>
  <c r="AG3471" i="99" s="1"/>
  <c r="AG3553" i="99" s="1"/>
  <c r="AG3635" i="99" s="1"/>
  <c r="AG3717" i="99" s="1"/>
  <c r="AM28" i="99"/>
  <c r="AH110" i="99" s="1"/>
  <c r="AH192" i="99" s="1"/>
  <c r="AR29" i="99"/>
  <c r="AH111" i="99" s="1"/>
  <c r="AH193" i="99" s="1"/>
  <c r="AH275" i="99" s="1"/>
  <c r="AH357" i="99" s="1"/>
  <c r="AH439" i="99" s="1"/>
  <c r="AH521" i="99" s="1"/>
  <c r="AH603" i="99" s="1"/>
  <c r="AH685" i="99" s="1"/>
  <c r="AE112" i="99"/>
  <c r="AP30" i="99"/>
  <c r="AT30" i="99" s="1"/>
  <c r="AQ31" i="99"/>
  <c r="AT31" i="99" s="1"/>
  <c r="AK32" i="99"/>
  <c r="AF114" i="99" s="1"/>
  <c r="AF196" i="99" s="1"/>
  <c r="AF278" i="99" s="1"/>
  <c r="AF360" i="99" s="1"/>
  <c r="Y33" i="99"/>
  <c r="AS33" i="99" s="1"/>
  <c r="AF115" i="99"/>
  <c r="AF197" i="99" s="1"/>
  <c r="AN33" i="99"/>
  <c r="AH116" i="99"/>
  <c r="AJ34" i="99"/>
  <c r="AM35" i="99"/>
  <c r="AH117" i="99" s="1"/>
  <c r="AH199" i="99" s="1"/>
  <c r="AH281" i="99" s="1"/>
  <c r="AH363" i="99" s="1"/>
  <c r="AH445" i="99" s="1"/>
  <c r="AH527" i="99" s="1"/>
  <c r="AL37" i="99"/>
  <c r="AG119" i="99" s="1"/>
  <c r="AR38" i="99"/>
  <c r="AH120" i="99" s="1"/>
  <c r="AH202" i="99" s="1"/>
  <c r="AP39" i="99"/>
  <c r="AT39" i="99" s="1"/>
  <c r="AK40" i="99"/>
  <c r="AF122" i="99" s="1"/>
  <c r="AF204" i="99" s="1"/>
  <c r="AF286" i="99" s="1"/>
  <c r="AF368" i="99" s="1"/>
  <c r="AF450" i="99" s="1"/>
  <c r="AF532" i="99" s="1"/>
  <c r="Y41" i="99"/>
  <c r="AS41" i="99" s="1"/>
  <c r="AF123" i="99"/>
  <c r="AF205" i="99" s="1"/>
  <c r="AN41" i="99"/>
  <c r="AH124" i="99"/>
  <c r="AH206" i="99" s="1"/>
  <c r="AH288" i="99" s="1"/>
  <c r="AH370" i="99" s="1"/>
  <c r="AH452" i="99" s="1"/>
  <c r="AH534" i="99" s="1"/>
  <c r="AJ42" i="99"/>
  <c r="AM43" i="99"/>
  <c r="AH125" i="99" s="1"/>
  <c r="AH207" i="99" s="1"/>
  <c r="AH289" i="99" s="1"/>
  <c r="AR45" i="99"/>
  <c r="AT45" i="99" s="1"/>
  <c r="AK46" i="99"/>
  <c r="AF128" i="99" s="1"/>
  <c r="AF210" i="99" s="1"/>
  <c r="AF292" i="99" s="1"/>
  <c r="AF374" i="99" s="1"/>
  <c r="AF456" i="99" s="1"/>
  <c r="AF538" i="99" s="1"/>
  <c r="AH129" i="99"/>
  <c r="AJ47" i="99"/>
  <c r="AM48" i="99"/>
  <c r="AH130" i="99" s="1"/>
  <c r="AH212" i="99" s="1"/>
  <c r="AH294" i="99" s="1"/>
  <c r="AH376" i="99" s="1"/>
  <c r="AH458" i="99" s="1"/>
  <c r="AH540" i="99" s="1"/>
  <c r="Y49" i="99"/>
  <c r="AS49" i="99" s="1"/>
  <c r="AF131" i="99"/>
  <c r="AF213" i="99" s="1"/>
  <c r="AF295" i="99" s="1"/>
  <c r="AF377" i="99" s="1"/>
  <c r="AF459" i="99" s="1"/>
  <c r="AF541" i="99" s="1"/>
  <c r="AF623" i="99" s="1"/>
  <c r="AP50" i="99"/>
  <c r="AT50" i="99" s="1"/>
  <c r="AL51" i="99"/>
  <c r="AG133" i="99" s="1"/>
  <c r="AG215" i="99" s="1"/>
  <c r="AG297" i="99" s="1"/>
  <c r="AG379" i="99" s="1"/>
  <c r="AR52" i="99"/>
  <c r="AT52" i="99" s="1"/>
  <c r="AN53" i="99"/>
  <c r="AL53" i="99"/>
  <c r="AG134" i="99" s="1"/>
  <c r="Y54" i="99"/>
  <c r="AS54" i="99" s="1"/>
  <c r="AJ55" i="99"/>
  <c r="AJ56" i="99"/>
  <c r="AK57" i="99"/>
  <c r="AF138" i="99" s="1"/>
  <c r="AF219" i="99" s="1"/>
  <c r="AM58" i="99"/>
  <c r="AH139" i="99" s="1"/>
  <c r="AH220" i="99" s="1"/>
  <c r="AH301" i="99" s="1"/>
  <c r="AO59" i="99"/>
  <c r="AT59" i="99" s="1"/>
  <c r="AF141" i="99"/>
  <c r="AQ60" i="99"/>
  <c r="AG141" i="99" s="1"/>
  <c r="AG222" i="99" s="1"/>
  <c r="AG303" i="99" s="1"/>
  <c r="AG384" i="99" s="1"/>
  <c r="AG465" i="99" s="1"/>
  <c r="AG546" i="99" s="1"/>
  <c r="AG627" i="99" s="1"/>
  <c r="AG708" i="99" s="1"/>
  <c r="AP61" i="99"/>
  <c r="AH142" i="99"/>
  <c r="AH223" i="99" s="1"/>
  <c r="AH304" i="99" s="1"/>
  <c r="AJ65" i="99"/>
  <c r="Y66" i="99"/>
  <c r="AS66" i="99" s="1"/>
  <c r="AN66" i="99"/>
  <c r="AE146" i="99"/>
  <c r="AL67" i="99"/>
  <c r="AG146" i="99" s="1"/>
  <c r="AG225" i="99" s="1"/>
  <c r="F73" i="99"/>
  <c r="J154" i="99"/>
  <c r="Y88" i="99"/>
  <c r="Y90" i="99"/>
  <c r="AS90" i="99" s="1"/>
  <c r="AM107" i="99"/>
  <c r="AN107" i="99" s="1"/>
  <c r="AR108" i="99"/>
  <c r="AT108" i="99" s="1"/>
  <c r="AQ114" i="99"/>
  <c r="AG196" i="99" s="1"/>
  <c r="AG278" i="99" s="1"/>
  <c r="AG360" i="99" s="1"/>
  <c r="AG442" i="99" s="1"/>
  <c r="AG524" i="99" s="1"/>
  <c r="AG606" i="99" s="1"/>
  <c r="AG688" i="99" s="1"/>
  <c r="AG770" i="99" s="1"/>
  <c r="AG852" i="99" s="1"/>
  <c r="AG934" i="99" s="1"/>
  <c r="AG1016" i="99" s="1"/>
  <c r="AG1098" i="99" s="1"/>
  <c r="AG1180" i="99" s="1"/>
  <c r="AG1262" i="99" s="1"/>
  <c r="AG1344" i="99" s="1"/>
  <c r="AG1426" i="99" s="1"/>
  <c r="AG1508" i="99" s="1"/>
  <c r="AG1590" i="99" s="1"/>
  <c r="AG1672" i="99" s="1"/>
  <c r="AG1754" i="99" s="1"/>
  <c r="AG1836" i="99" s="1"/>
  <c r="AG1918" i="99" s="1"/>
  <c r="AG2000" i="99" s="1"/>
  <c r="AG2082" i="99" s="1"/>
  <c r="AG2164" i="99" s="1"/>
  <c r="AG2246" i="99" s="1"/>
  <c r="AG2328" i="99" s="1"/>
  <c r="AG2410" i="99" s="1"/>
  <c r="AG2492" i="99" s="1"/>
  <c r="AG2574" i="99" s="1"/>
  <c r="AG2656" i="99" s="1"/>
  <c r="AG2738" i="99" s="1"/>
  <c r="AG2820" i="99" s="1"/>
  <c r="AG2902" i="99" s="1"/>
  <c r="AG2984" i="99" s="1"/>
  <c r="AG3066" i="99" s="1"/>
  <c r="AG3148" i="99" s="1"/>
  <c r="AG3230" i="99" s="1"/>
  <c r="AG3312" i="99" s="1"/>
  <c r="AG3394" i="99" s="1"/>
  <c r="AG3476" i="99" s="1"/>
  <c r="AG3558" i="99" s="1"/>
  <c r="AG3640" i="99" s="1"/>
  <c r="AG3722" i="99" s="1"/>
  <c r="AO115" i="99"/>
  <c r="AE197" i="99" s="1"/>
  <c r="AT116" i="99"/>
  <c r="AM116" i="99"/>
  <c r="AN116" i="99" s="1"/>
  <c r="AE117" i="99"/>
  <c r="AK117" i="99"/>
  <c r="AN117" i="99" s="1"/>
  <c r="AL119" i="99"/>
  <c r="AN119" i="99" s="1"/>
  <c r="AJ120" i="99"/>
  <c r="AN120" i="99" s="1"/>
  <c r="AN121" i="99"/>
  <c r="AQ122" i="99"/>
  <c r="AG204" i="99" s="1"/>
  <c r="AG286" i="99" s="1"/>
  <c r="AG368" i="99" s="1"/>
  <c r="AG450" i="99" s="1"/>
  <c r="AG532" i="99" s="1"/>
  <c r="AO123" i="99"/>
  <c r="AT123" i="99" s="1"/>
  <c r="AT124" i="99"/>
  <c r="AM124" i="99"/>
  <c r="AN124" i="99" s="1"/>
  <c r="AE125" i="99"/>
  <c r="AK125" i="99"/>
  <c r="AN125" i="99" s="1"/>
  <c r="AJ127" i="99"/>
  <c r="AN127" i="99" s="1"/>
  <c r="AQ128" i="99"/>
  <c r="AG210" i="99" s="1"/>
  <c r="AT129" i="99"/>
  <c r="AM129" i="99"/>
  <c r="AN129" i="99" s="1"/>
  <c r="AE130" i="99"/>
  <c r="AK130" i="99"/>
  <c r="AN130" i="99" s="1"/>
  <c r="AL131" i="99"/>
  <c r="AN132" i="99"/>
  <c r="AO133" i="99"/>
  <c r="AE215" i="99" s="1"/>
  <c r="AT134" i="99"/>
  <c r="AM134" i="99"/>
  <c r="AN134" i="99" s="1"/>
  <c r="AJ135" i="99"/>
  <c r="AN135" i="99" s="1"/>
  <c r="AK136" i="99"/>
  <c r="AN136" i="99" s="1"/>
  <c r="AR138" i="99"/>
  <c r="AH219" i="99" s="1"/>
  <c r="AH300" i="99" s="1"/>
  <c r="AH381" i="99" s="1"/>
  <c r="AO139" i="99"/>
  <c r="AT139" i="99" s="1"/>
  <c r="AT140" i="99"/>
  <c r="AM140" i="99"/>
  <c r="AH221" i="99" s="1"/>
  <c r="AH302" i="99" s="1"/>
  <c r="AH383" i="99" s="1"/>
  <c r="AK141" i="99"/>
  <c r="AN141" i="99" s="1"/>
  <c r="AL143" i="99"/>
  <c r="AJ144" i="99"/>
  <c r="AN144" i="99" s="1"/>
  <c r="AJ145" i="99"/>
  <c r="AP145" i="99"/>
  <c r="AP147" i="99"/>
  <c r="AF226" i="99" s="1"/>
  <c r="AG227" i="99"/>
  <c r="AR148" i="99"/>
  <c r="AH227" i="99" s="1"/>
  <c r="Y149" i="99"/>
  <c r="AS149" i="99" s="1"/>
  <c r="AE228" i="99"/>
  <c r="AI149" i="99"/>
  <c r="AK150" i="99"/>
  <c r="AF229" i="99" s="1"/>
  <c r="AF308" i="99" s="1"/>
  <c r="Z171" i="99"/>
  <c r="AT174" i="99"/>
  <c r="AT175" i="99"/>
  <c r="Y183" i="99"/>
  <c r="AS183" i="99" s="1"/>
  <c r="Y188" i="99"/>
  <c r="AS188" i="99" s="1"/>
  <c r="AP188" i="99"/>
  <c r="AT188" i="99" s="1"/>
  <c r="AK188" i="99"/>
  <c r="Y195" i="99"/>
  <c r="AS195" i="99" s="1"/>
  <c r="AP195" i="99"/>
  <c r="AT195" i="99" s="1"/>
  <c r="AT196" i="99"/>
  <c r="AM196" i="99"/>
  <c r="AN196" i="99" s="1"/>
  <c r="AK197" i="99"/>
  <c r="AN197" i="99" s="1"/>
  <c r="AL199" i="99"/>
  <c r="AJ200" i="99"/>
  <c r="AN200" i="99" s="1"/>
  <c r="AN201" i="99"/>
  <c r="AQ202" i="99"/>
  <c r="AO203" i="99"/>
  <c r="AT203" i="99" s="1"/>
  <c r="AT204" i="99"/>
  <c r="AM204" i="99"/>
  <c r="AN204" i="99" s="1"/>
  <c r="AK205" i="99"/>
  <c r="AN205" i="99" s="1"/>
  <c r="AL207" i="99"/>
  <c r="AG289" i="99" s="1"/>
  <c r="AG371" i="99" s="1"/>
  <c r="AG453" i="99" s="1"/>
  <c r="AG535" i="99" s="1"/>
  <c r="AG617" i="99" s="1"/>
  <c r="AG699" i="99" s="1"/>
  <c r="AG781" i="99" s="1"/>
  <c r="AJ208" i="99"/>
  <c r="AN208" i="99" s="1"/>
  <c r="AQ209" i="99"/>
  <c r="AT209" i="99" s="1"/>
  <c r="AM210" i="99"/>
  <c r="AN210" i="99" s="1"/>
  <c r="AL212" i="99"/>
  <c r="AG294" i="99" s="1"/>
  <c r="AN213" i="99"/>
  <c r="AO214" i="99"/>
  <c r="AT214" i="99" s="1"/>
  <c r="AK215" i="99"/>
  <c r="AN215" i="99" s="1"/>
  <c r="AK217" i="99"/>
  <c r="AN217" i="99" s="1"/>
  <c r="AL218" i="99"/>
  <c r="Y219" i="99"/>
  <c r="AS219" i="99" s="1"/>
  <c r="AP219" i="99"/>
  <c r="AT219" i="99" s="1"/>
  <c r="AK221" i="99"/>
  <c r="AN221" i="99" s="1"/>
  <c r="AL223" i="99"/>
  <c r="AN223" i="99" s="1"/>
  <c r="AJ224" i="99"/>
  <c r="AN224" i="99" s="1"/>
  <c r="AN225" i="99"/>
  <c r="AQ226" i="99"/>
  <c r="AG306" i="99" s="1"/>
  <c r="AG387" i="99" s="1"/>
  <c r="AG468" i="99" s="1"/>
  <c r="AG549" i="99" s="1"/>
  <c r="AG630" i="99" s="1"/>
  <c r="AG711" i="99" s="1"/>
  <c r="AG792" i="99" s="1"/>
  <c r="AG873" i="99" s="1"/>
  <c r="AG954" i="99" s="1"/>
  <c r="Y227" i="99"/>
  <c r="AS227" i="99" s="1"/>
  <c r="AJ228" i="99"/>
  <c r="AN228" i="99" s="1"/>
  <c r="AM229" i="99"/>
  <c r="AH308" i="99" s="1"/>
  <c r="AI230" i="99"/>
  <c r="AJ230" i="99"/>
  <c r="AL231" i="99"/>
  <c r="AG310" i="99" s="1"/>
  <c r="AI232" i="99"/>
  <c r="AO232" i="99"/>
  <c r="Q238" i="99"/>
  <c r="Y252" i="99"/>
  <c r="AT252" i="99"/>
  <c r="Z253" i="99"/>
  <c r="AT259" i="99"/>
  <c r="Y262" i="99"/>
  <c r="AS262" i="99" s="1"/>
  <c r="AN269" i="99"/>
  <c r="Y273" i="99"/>
  <c r="AS273" i="99" s="1"/>
  <c r="AP273" i="99"/>
  <c r="AT273" i="99" s="1"/>
  <c r="AK273" i="99"/>
  <c r="AT275" i="99"/>
  <c r="AJ277" i="99"/>
  <c r="AR278" i="99"/>
  <c r="AT278" i="99" s="1"/>
  <c r="AL279" i="99"/>
  <c r="AJ280" i="99"/>
  <c r="AN280" i="99" s="1"/>
  <c r="AR282" i="99"/>
  <c r="AT282" i="99" s="1"/>
  <c r="AL283" i="99"/>
  <c r="AN283" i="99" s="1"/>
  <c r="AJ284" i="99"/>
  <c r="AN284" i="99" s="1"/>
  <c r="AR286" i="99"/>
  <c r="AT286" i="99" s="1"/>
  <c r="AL287" i="99"/>
  <c r="AJ288" i="99"/>
  <c r="AN288" i="99" s="1"/>
  <c r="AR290" i="99"/>
  <c r="AT290" i="99" s="1"/>
  <c r="AJ292" i="99"/>
  <c r="AN292" i="99" s="1"/>
  <c r="AK293" i="99"/>
  <c r="AN293" i="99" s="1"/>
  <c r="Y294" i="99"/>
  <c r="AS294" i="99" s="1"/>
  <c r="AP294" i="99"/>
  <c r="AT294" i="99" s="1"/>
  <c r="AV294" i="99"/>
  <c r="AZ294" i="99" s="1"/>
  <c r="AM295" i="99"/>
  <c r="Y296" i="99"/>
  <c r="AS296" i="99" s="1"/>
  <c r="AP296" i="99"/>
  <c r="AT296" i="99" s="1"/>
  <c r="AM297" i="99"/>
  <c r="AK298" i="99"/>
  <c r="AN298" i="99" s="1"/>
  <c r="AL299" i="99"/>
  <c r="AN299" i="99" s="1"/>
  <c r="Y300" i="99"/>
  <c r="AS300" i="99" s="1"/>
  <c r="AP300" i="99"/>
  <c r="AT300" i="99" s="1"/>
  <c r="AT301" i="99"/>
  <c r="AM301" i="99"/>
  <c r="AK302" i="99"/>
  <c r="AN302" i="99" s="1"/>
  <c r="AR304" i="99"/>
  <c r="AT304" i="99" s="1"/>
  <c r="AL305" i="99"/>
  <c r="AJ306" i="99"/>
  <c r="AN306" i="99" s="1"/>
  <c r="AM307" i="99"/>
  <c r="AK308" i="99"/>
  <c r="AN308" i="99" s="1"/>
  <c r="AL310" i="99"/>
  <c r="AM312" i="99"/>
  <c r="AN312" i="99" s="1"/>
  <c r="AE392" i="99"/>
  <c r="AJ313" i="99"/>
  <c r="AL314" i="99"/>
  <c r="AN314" i="99" s="1"/>
  <c r="Z336" i="99"/>
  <c r="AZ337" i="99"/>
  <c r="AZ346" i="99" s="1"/>
  <c r="Y340" i="99"/>
  <c r="AS340" i="99" s="1"/>
  <c r="AM352" i="99"/>
  <c r="AM353" i="99"/>
  <c r="Y358" i="99"/>
  <c r="AS358" i="99" s="1"/>
  <c r="AP358" i="99"/>
  <c r="AT358" i="99" s="1"/>
  <c r="AK358" i="99"/>
  <c r="AN358" i="99" s="1"/>
  <c r="AT360" i="99"/>
  <c r="AL361" i="99"/>
  <c r="AJ362" i="99"/>
  <c r="AN362" i="99" s="1"/>
  <c r="AQ364" i="99"/>
  <c r="AO365" i="99"/>
  <c r="AT365" i="99" s="1"/>
  <c r="AT366" i="99"/>
  <c r="AM366" i="99"/>
  <c r="AK367" i="99"/>
  <c r="AN367" i="99" s="1"/>
  <c r="AL369" i="99"/>
  <c r="AN369" i="99" s="1"/>
  <c r="AJ370" i="99"/>
  <c r="AN370" i="99" s="1"/>
  <c r="AQ372" i="99"/>
  <c r="AT373" i="99"/>
  <c r="AM373" i="99"/>
  <c r="AJ375" i="99"/>
  <c r="AN375" i="99" s="1"/>
  <c r="AN376" i="99"/>
  <c r="AO377" i="99"/>
  <c r="AT377" i="99" s="1"/>
  <c r="AK378" i="99"/>
  <c r="AN378" i="99" s="1"/>
  <c r="AL379" i="99"/>
  <c r="AJ380" i="99"/>
  <c r="AN380" i="99" s="1"/>
  <c r="AR381" i="99"/>
  <c r="AT381" i="99" s="1"/>
  <c r="AN382" i="99"/>
  <c r="AL383" i="99"/>
  <c r="AJ384" i="99"/>
  <c r="AN384" i="99" s="1"/>
  <c r="AL385" i="99"/>
  <c r="AN385" i="99" s="1"/>
  <c r="AJ386" i="99"/>
  <c r="AN386" i="99" s="1"/>
  <c r="AN387" i="99"/>
  <c r="AQ388" i="99"/>
  <c r="AO389" i="99"/>
  <c r="AM390" i="99"/>
  <c r="AM391" i="99"/>
  <c r="AK392" i="99"/>
  <c r="AN392" i="99" s="1"/>
  <c r="AM395" i="99"/>
  <c r="AH474" i="99" s="1"/>
  <c r="AH553" i="99" s="1"/>
  <c r="AE554" i="99"/>
  <c r="F401" i="99"/>
  <c r="O482" i="99"/>
  <c r="A419" i="99"/>
  <c r="A420" i="99" s="1"/>
  <c r="Y423" i="99"/>
  <c r="AS423" i="99" s="1"/>
  <c r="AM435" i="99"/>
  <c r="AR436" i="99"/>
  <c r="AT436" i="99" s="1"/>
  <c r="AR442" i="99"/>
  <c r="AT442" i="99" s="1"/>
  <c r="AL443" i="99"/>
  <c r="AJ444" i="99"/>
  <c r="AN444" i="99" s="1"/>
  <c r="AR446" i="99"/>
  <c r="AT446" i="99" s="1"/>
  <c r="AL447" i="99"/>
  <c r="AJ448" i="99"/>
  <c r="AN448" i="99" s="1"/>
  <c r="AR450" i="99"/>
  <c r="AT450" i="99" s="1"/>
  <c r="AL451" i="99"/>
  <c r="AJ452" i="99"/>
  <c r="AN452" i="99" s="1"/>
  <c r="AR454" i="99"/>
  <c r="AT454" i="99" s="1"/>
  <c r="AJ456" i="99"/>
  <c r="AN456" i="99" s="1"/>
  <c r="AK457" i="99"/>
  <c r="AN457" i="99" s="1"/>
  <c r="Y458" i="99"/>
  <c r="AS458" i="99" s="1"/>
  <c r="AP458" i="99"/>
  <c r="AT458" i="99" s="1"/>
  <c r="AM459" i="99"/>
  <c r="Y460" i="99"/>
  <c r="AS460" i="99" s="1"/>
  <c r="AP460" i="99"/>
  <c r="AT460" i="99" s="1"/>
  <c r="AV460" i="99"/>
  <c r="AZ460" i="99" s="1"/>
  <c r="AM461" i="99"/>
  <c r="AK462" i="99"/>
  <c r="AN462" i="99" s="1"/>
  <c r="AL463" i="99"/>
  <c r="AN463" i="99" s="1"/>
  <c r="Y464" i="99"/>
  <c r="AS464" i="99" s="1"/>
  <c r="AP464" i="99"/>
  <c r="AT464" i="99" s="1"/>
  <c r="AT465" i="99"/>
  <c r="AM465" i="99"/>
  <c r="AK466" i="99"/>
  <c r="AN466" i="99" s="1"/>
  <c r="AR468" i="99"/>
  <c r="AT468" i="99" s="1"/>
  <c r="AL469" i="99"/>
  <c r="AJ470" i="99"/>
  <c r="AN470" i="99" s="1"/>
  <c r="AM471" i="99"/>
  <c r="AN471" i="99" s="1"/>
  <c r="AM472" i="99"/>
  <c r="AR475" i="99"/>
  <c r="AM480" i="99"/>
  <c r="AN480" i="99" s="1"/>
  <c r="AK481" i="99"/>
  <c r="AF563" i="99" s="1"/>
  <c r="AF645" i="99" s="1"/>
  <c r="AF727" i="99" s="1"/>
  <c r="AF809" i="99" s="1"/>
  <c r="AF891" i="99" s="1"/>
  <c r="AF973" i="99" s="1"/>
  <c r="AF1055" i="99" s="1"/>
  <c r="AF1137" i="99" s="1"/>
  <c r="AF1219" i="99" s="1"/>
  <c r="AF1301" i="99" s="1"/>
  <c r="AF1383" i="99" s="1"/>
  <c r="AF1465" i="99" s="1"/>
  <c r="AF1547" i="99" s="1"/>
  <c r="AF1629" i="99" s="1"/>
  <c r="AF1711" i="99" s="1"/>
  <c r="AF1793" i="99" s="1"/>
  <c r="J482" i="99"/>
  <c r="K483" i="99"/>
  <c r="Y507" i="99"/>
  <c r="AS507" i="99" s="1"/>
  <c r="AO517" i="99"/>
  <c r="AT517" i="99" s="1"/>
  <c r="AJ517" i="99"/>
  <c r="AN517" i="99" s="1"/>
  <c r="AM518" i="99"/>
  <c r="AM519" i="99"/>
  <c r="AO522" i="99"/>
  <c r="AT522" i="99" s="1"/>
  <c r="AJ522" i="99"/>
  <c r="AN522" i="99" s="1"/>
  <c r="AR523" i="99"/>
  <c r="AT523" i="99" s="1"/>
  <c r="AM526" i="99"/>
  <c r="AK527" i="99"/>
  <c r="AN527" i="99" s="1"/>
  <c r="Y528" i="99"/>
  <c r="AS528" i="99" s="1"/>
  <c r="AP528" i="99"/>
  <c r="AT528" i="99" s="1"/>
  <c r="AM530" i="99"/>
  <c r="AK531" i="99"/>
  <c r="AN531" i="99" s="1"/>
  <c r="Y532" i="99"/>
  <c r="AS532" i="99" s="1"/>
  <c r="AP532" i="99"/>
  <c r="AT532" i="99" s="1"/>
  <c r="AM534" i="99"/>
  <c r="AK535" i="99"/>
  <c r="AN535" i="99" s="1"/>
  <c r="Y536" i="99"/>
  <c r="AS536" i="99" s="1"/>
  <c r="AP536" i="99"/>
  <c r="AT536" i="99" s="1"/>
  <c r="AM537" i="99"/>
  <c r="Y538" i="99"/>
  <c r="AS538" i="99" s="1"/>
  <c r="AP538" i="99"/>
  <c r="AT538" i="99" s="1"/>
  <c r="AP539" i="99"/>
  <c r="AT539" i="99" s="1"/>
  <c r="AP540" i="99"/>
  <c r="AT540" i="99" s="1"/>
  <c r="AR543" i="99"/>
  <c r="AT543" i="99" s="1"/>
  <c r="AR544" i="99"/>
  <c r="AT544" i="99" s="1"/>
  <c r="AR552" i="99"/>
  <c r="AP553" i="99"/>
  <c r="AE635" i="99"/>
  <c r="AI556" i="99"/>
  <c r="AQ556" i="99"/>
  <c r="AG635" i="99" s="1"/>
  <c r="AF636" i="99"/>
  <c r="AF716" i="99" s="1"/>
  <c r="AQ561" i="99"/>
  <c r="AG643" i="99" s="1"/>
  <c r="F565" i="99"/>
  <c r="A582" i="99"/>
  <c r="A583" i="99"/>
  <c r="AT584" i="99"/>
  <c r="AT585" i="99"/>
  <c r="AV622" i="99"/>
  <c r="AZ622" i="99" s="1"/>
  <c r="AZ587" i="99"/>
  <c r="AZ592" i="99" s="1"/>
  <c r="Y597" i="99"/>
  <c r="AS597" i="99" s="1"/>
  <c r="AT598" i="99"/>
  <c r="AN601" i="99"/>
  <c r="AR609" i="99"/>
  <c r="AP610" i="99"/>
  <c r="AN614" i="99"/>
  <c r="AR617" i="99"/>
  <c r="AP618" i="99"/>
  <c r="AN620" i="99"/>
  <c r="AR622" i="99"/>
  <c r="AR628" i="99"/>
  <c r="AR631" i="99"/>
  <c r="AP632" i="99"/>
  <c r="AN634" i="99"/>
  <c r="AN638" i="99"/>
  <c r="AI638" i="99"/>
  <c r="AN639" i="99"/>
  <c r="AN645" i="99"/>
  <c r="AQ645" i="99"/>
  <c r="AS662" i="99"/>
  <c r="AT664" i="99"/>
  <c r="AT675" i="99"/>
  <c r="AP678" i="99"/>
  <c r="AT678" i="99" s="1"/>
  <c r="AK678" i="99"/>
  <c r="AP684" i="99"/>
  <c r="AT684" i="99" s="1"/>
  <c r="AK684" i="99"/>
  <c r="AR685" i="99"/>
  <c r="AT685" i="99" s="1"/>
  <c r="AM685" i="99"/>
  <c r="AO687" i="99"/>
  <c r="AT687" i="99" s="1"/>
  <c r="AJ687" i="99"/>
  <c r="AN687" i="99" s="1"/>
  <c r="AR690" i="99"/>
  <c r="AP691" i="99"/>
  <c r="AN695" i="99"/>
  <c r="AR698" i="99"/>
  <c r="AP699" i="99"/>
  <c r="AR702" i="99"/>
  <c r="AN704" i="99"/>
  <c r="AP706" i="99"/>
  <c r="AO709" i="99"/>
  <c r="AN710" i="99"/>
  <c r="AN711" i="99"/>
  <c r="AN713" i="99"/>
  <c r="AR716" i="99"/>
  <c r="AF799" i="99"/>
  <c r="T810" i="99"/>
  <c r="AT745" i="99"/>
  <c r="AT747" i="99"/>
  <c r="AT748" i="99"/>
  <c r="AT749" i="99"/>
  <c r="AV786" i="99"/>
  <c r="AZ786" i="99" s="1"/>
  <c r="AZ751" i="99"/>
  <c r="AZ756" i="99" s="1"/>
  <c r="AT758" i="99"/>
  <c r="AR761" i="99"/>
  <c r="AT761" i="99" s="1"/>
  <c r="AM761" i="99"/>
  <c r="AO763" i="99"/>
  <c r="AT763" i="99" s="1"/>
  <c r="AJ763" i="99"/>
  <c r="AN763" i="99" s="1"/>
  <c r="AR764" i="99"/>
  <c r="AT764" i="99" s="1"/>
  <c r="AM764" i="99"/>
  <c r="AP767" i="99"/>
  <c r="AT767" i="99" s="1"/>
  <c r="AK767" i="99"/>
  <c r="AN767" i="99" s="1"/>
  <c r="AT769" i="99"/>
  <c r="AN772" i="99"/>
  <c r="AT785" i="99"/>
  <c r="AJ791" i="99"/>
  <c r="AN791" i="99" s="1"/>
  <c r="AO791" i="99"/>
  <c r="AN792" i="99"/>
  <c r="AJ794" i="99"/>
  <c r="AN794" i="99" s="1"/>
  <c r="AO794" i="99"/>
  <c r="AF882" i="99"/>
  <c r="AF962" i="99" s="1"/>
  <c r="AJ809" i="99"/>
  <c r="AN809" i="99" s="1"/>
  <c r="AO809" i="99"/>
  <c r="AT828" i="99"/>
  <c r="Y830" i="99"/>
  <c r="AS830" i="99" s="1"/>
  <c r="J892" i="99"/>
  <c r="AT834" i="99"/>
  <c r="AT836" i="99"/>
  <c r="AP843" i="99"/>
  <c r="AK843" i="99"/>
  <c r="AO845" i="99"/>
  <c r="AT845" i="99" s="1"/>
  <c r="AJ845" i="99"/>
  <c r="AN845" i="99" s="1"/>
  <c r="AR849" i="99"/>
  <c r="AM849" i="99"/>
  <c r="AR853" i="99"/>
  <c r="AN854" i="99"/>
  <c r="AR855" i="99"/>
  <c r="AN856" i="99"/>
  <c r="AR857" i="99"/>
  <c r="AN858" i="99"/>
  <c r="AR859" i="99"/>
  <c r="AN860" i="99"/>
  <c r="AR861" i="99"/>
  <c r="AN862" i="99"/>
  <c r="AR863" i="99"/>
  <c r="AN864" i="99"/>
  <c r="AR869" i="99"/>
  <c r="AK871" i="99"/>
  <c r="AN871" i="99" s="1"/>
  <c r="AP871" i="99"/>
  <c r="AT871" i="99" s="1"/>
  <c r="AT873" i="99"/>
  <c r="AJ875" i="99"/>
  <c r="AN875" i="99" s="1"/>
  <c r="AO875" i="99"/>
  <c r="AI885" i="99"/>
  <c r="AT911" i="99"/>
  <c r="AT912" i="99"/>
  <c r="AT913" i="99"/>
  <c r="AT920" i="99"/>
  <c r="AR931" i="99"/>
  <c r="AM931" i="99"/>
  <c r="AR959" i="99"/>
  <c r="AN960" i="99"/>
  <c r="AR961" i="99"/>
  <c r="AN962" i="99"/>
  <c r="AO966" i="99"/>
  <c r="AE1045" i="99" s="1"/>
  <c r="AL971" i="99"/>
  <c r="AQ971" i="99"/>
  <c r="AT991" i="99"/>
  <c r="AT1004" i="99"/>
  <c r="AR1012" i="99"/>
  <c r="AM1012" i="99"/>
  <c r="AT1040" i="99"/>
  <c r="AK1045" i="99"/>
  <c r="AN1045" i="99" s="1"/>
  <c r="AP1045" i="99"/>
  <c r="AJ1055" i="99"/>
  <c r="AN1055" i="99" s="1"/>
  <c r="AO1055" i="99"/>
  <c r="AT1074" i="99"/>
  <c r="Y1076" i="99"/>
  <c r="AS1076" i="99" s="1"/>
  <c r="J1138" i="99"/>
  <c r="AR1095" i="99"/>
  <c r="AM1095" i="99"/>
  <c r="AK1099" i="99"/>
  <c r="AN1099" i="99" s="1"/>
  <c r="AP1099" i="99"/>
  <c r="AK1103" i="99"/>
  <c r="AN1103" i="99" s="1"/>
  <c r="AP1103" i="99"/>
  <c r="AT1103" i="99" s="1"/>
  <c r="AK1107" i="99"/>
  <c r="AN1107" i="99" s="1"/>
  <c r="AP1107" i="99"/>
  <c r="AN1112" i="99"/>
  <c r="AN1117" i="99"/>
  <c r="AR1118" i="99"/>
  <c r="AL1137" i="99"/>
  <c r="AQ1137" i="99"/>
  <c r="AT1168" i="99"/>
  <c r="AM1186" i="99"/>
  <c r="AN1186" i="99" s="1"/>
  <c r="AR1186" i="99"/>
  <c r="AN1190" i="99"/>
  <c r="AN1195" i="99"/>
  <c r="AK1205" i="99"/>
  <c r="AP1205" i="99"/>
  <c r="AI1213" i="99"/>
  <c r="AT1248" i="99"/>
  <c r="AM1269" i="99"/>
  <c r="AN1269" i="99" s="1"/>
  <c r="AR1269" i="99"/>
  <c r="AN1273" i="99"/>
  <c r="AM1287" i="99"/>
  <c r="AN1287" i="99" s="1"/>
  <c r="AR1287" i="99"/>
  <c r="AE1454" i="99"/>
  <c r="AF1374" i="99"/>
  <c r="O1384" i="99"/>
  <c r="Z1320" i="99"/>
  <c r="AV1356" i="99"/>
  <c r="AZ1356" i="99" s="1"/>
  <c r="AZ1321" i="99"/>
  <c r="AZ1330" i="99" s="1"/>
  <c r="AT1323" i="99"/>
  <c r="T1384" i="99"/>
  <c r="AP1335" i="99"/>
  <c r="AK1335" i="99"/>
  <c r="AT1337" i="99"/>
  <c r="AK1345" i="99"/>
  <c r="AN1345" i="99" s="1"/>
  <c r="AP1345" i="99"/>
  <c r="AM1356" i="99"/>
  <c r="AN1356" i="99" s="1"/>
  <c r="AR1356" i="99"/>
  <c r="AL1367" i="99"/>
  <c r="AN1367" i="99" s="1"/>
  <c r="AQ1367" i="99"/>
  <c r="AM1374" i="99"/>
  <c r="AN1374" i="99" s="1"/>
  <c r="AR1374" i="99"/>
  <c r="AJ1376" i="99"/>
  <c r="AN1376" i="99" s="1"/>
  <c r="AO1376" i="99"/>
  <c r="AT1406" i="99"/>
  <c r="AT1410" i="99"/>
  <c r="AP1421" i="99"/>
  <c r="AK1421" i="99"/>
  <c r="AK1434" i="99"/>
  <c r="AP1434" i="99"/>
  <c r="AT1569" i="99"/>
  <c r="AJ2764" i="99"/>
  <c r="AN2764" i="99" s="1"/>
  <c r="AO2764" i="99"/>
  <c r="AM2850" i="99"/>
  <c r="AN2850" i="99" s="1"/>
  <c r="AR2850" i="99"/>
  <c r="AP2851" i="99"/>
  <c r="AK2851" i="99"/>
  <c r="B1" i="59"/>
  <c r="H2" i="60"/>
  <c r="E20" i="60"/>
  <c r="D3" i="51"/>
  <c r="AT18" i="99"/>
  <c r="AH104" i="99"/>
  <c r="AH186" i="99" s="1"/>
  <c r="AH105" i="99"/>
  <c r="AN25" i="99"/>
  <c r="AK26" i="99"/>
  <c r="AF108" i="99" s="1"/>
  <c r="AF190" i="99" s="1"/>
  <c r="AF272" i="99" s="1"/>
  <c r="AF354" i="99" s="1"/>
  <c r="AR32" i="99"/>
  <c r="AT32" i="99" s="1"/>
  <c r="AK34" i="99"/>
  <c r="AF116" i="99" s="1"/>
  <c r="AF198" i="99" s="1"/>
  <c r="AF280" i="99" s="1"/>
  <c r="AF362" i="99" s="1"/>
  <c r="AF444" i="99" s="1"/>
  <c r="AF526" i="99" s="1"/>
  <c r="Y35" i="99"/>
  <c r="AS35" i="99" s="1"/>
  <c r="AF117" i="99"/>
  <c r="AF199" i="99" s="1"/>
  <c r="AF281" i="99" s="1"/>
  <c r="AH118" i="99"/>
  <c r="AH200" i="99" s="1"/>
  <c r="AH282" i="99" s="1"/>
  <c r="AH364" i="99" s="1"/>
  <c r="AJ36" i="99"/>
  <c r="AR40" i="99"/>
  <c r="AT40" i="99" s="1"/>
  <c r="AK42" i="99"/>
  <c r="AF124" i="99" s="1"/>
  <c r="AF206" i="99" s="1"/>
  <c r="AF288" i="99" s="1"/>
  <c r="AF370" i="99" s="1"/>
  <c r="AF452" i="99" s="1"/>
  <c r="AF534" i="99" s="1"/>
  <c r="Y43" i="99"/>
  <c r="AS43" i="99" s="1"/>
  <c r="AF125" i="99"/>
  <c r="AH126" i="99"/>
  <c r="AH208" i="99" s="1"/>
  <c r="AH290" i="99" s="1"/>
  <c r="AH372" i="99" s="1"/>
  <c r="AJ44" i="99"/>
  <c r="AR46" i="99"/>
  <c r="AH128" i="99" s="1"/>
  <c r="AH210" i="99" s="1"/>
  <c r="AH292" i="99" s="1"/>
  <c r="AH374" i="99" s="1"/>
  <c r="AH456" i="99" s="1"/>
  <c r="AH538" i="99" s="1"/>
  <c r="AH620" i="99" s="1"/>
  <c r="AK47" i="99"/>
  <c r="AF129" i="99" s="1"/>
  <c r="AF211" i="99" s="1"/>
  <c r="AF293" i="99" s="1"/>
  <c r="Y48" i="99"/>
  <c r="AS48" i="99" s="1"/>
  <c r="AF130" i="99"/>
  <c r="AF212" i="99" s="1"/>
  <c r="AF294" i="99" s="1"/>
  <c r="AF376" i="99" s="1"/>
  <c r="AF458" i="99" s="1"/>
  <c r="AF540" i="99" s="1"/>
  <c r="AF622" i="99" s="1"/>
  <c r="AH134" i="99"/>
  <c r="AE135" i="99"/>
  <c r="AT55" i="99"/>
  <c r="AF136" i="99"/>
  <c r="AF217" i="99" s="1"/>
  <c r="AF298" i="99" s="1"/>
  <c r="AK56" i="99"/>
  <c r="AF137" i="99" s="1"/>
  <c r="AE138" i="99"/>
  <c r="AL57" i="99"/>
  <c r="AG138" i="99" s="1"/>
  <c r="AG219" i="99" s="1"/>
  <c r="AN58" i="99"/>
  <c r="AK59" i="99"/>
  <c r="AF140" i="99" s="1"/>
  <c r="AF221" i="99" s="1"/>
  <c r="AO62" i="99"/>
  <c r="AE142" i="99" s="1"/>
  <c r="AN63" i="99"/>
  <c r="AJ64" i="99"/>
  <c r="AQ65" i="99"/>
  <c r="AG144" i="99" s="1"/>
  <c r="K73" i="99"/>
  <c r="A91" i="99"/>
  <c r="Y95" i="99"/>
  <c r="AS95" i="99" s="1"/>
  <c r="Y101" i="99"/>
  <c r="AS101" i="99" s="1"/>
  <c r="Y106" i="99"/>
  <c r="AS106" i="99" s="1"/>
  <c r="AP106" i="99"/>
  <c r="AT106" i="99" s="1"/>
  <c r="AK106" i="99"/>
  <c r="AN106" i="99" s="1"/>
  <c r="Y113" i="99"/>
  <c r="AS113" i="99" s="1"/>
  <c r="AP113" i="99"/>
  <c r="AF195" i="99" s="1"/>
  <c r="AF277" i="99" s="1"/>
  <c r="AF359" i="99" s="1"/>
  <c r="AF441" i="99" s="1"/>
  <c r="AT114" i="99"/>
  <c r="AM114" i="99"/>
  <c r="AN114" i="99" s="1"/>
  <c r="AQ120" i="99"/>
  <c r="AT120" i="99" s="1"/>
  <c r="AT122" i="99"/>
  <c r="AM122" i="99"/>
  <c r="AN122" i="99" s="1"/>
  <c r="AQ127" i="99"/>
  <c r="AG209" i="99" s="1"/>
  <c r="AG291" i="99" s="1"/>
  <c r="AG373" i="99" s="1"/>
  <c r="AG455" i="99" s="1"/>
  <c r="AG537" i="99" s="1"/>
  <c r="AG619" i="99" s="1"/>
  <c r="AG701" i="99" s="1"/>
  <c r="AG783" i="99" s="1"/>
  <c r="AG865" i="99" s="1"/>
  <c r="AG947" i="99" s="1"/>
  <c r="AG1029" i="99" s="1"/>
  <c r="AG1111" i="99" s="1"/>
  <c r="AG1193" i="99" s="1"/>
  <c r="AG1275" i="99" s="1"/>
  <c r="AG1357" i="99" s="1"/>
  <c r="AG1439" i="99" s="1"/>
  <c r="AG1521" i="99" s="1"/>
  <c r="AG1603" i="99" s="1"/>
  <c r="AG1685" i="99" s="1"/>
  <c r="AG1767" i="99" s="1"/>
  <c r="AG1849" i="99" s="1"/>
  <c r="AT128" i="99"/>
  <c r="AM128" i="99"/>
  <c r="AN128" i="99" s="1"/>
  <c r="AN131" i="99"/>
  <c r="Y137" i="99"/>
  <c r="AS137" i="99" s="1"/>
  <c r="AP137" i="99"/>
  <c r="AT137" i="99" s="1"/>
  <c r="AN143" i="99"/>
  <c r="AQ144" i="99"/>
  <c r="Y145" i="99"/>
  <c r="AS145" i="99" s="1"/>
  <c r="AG229" i="99"/>
  <c r="AG308" i="99" s="1"/>
  <c r="AG388" i="99" s="1"/>
  <c r="AG469" i="99" s="1"/>
  <c r="AG550" i="99" s="1"/>
  <c r="AG631" i="99" s="1"/>
  <c r="AG712" i="99" s="1"/>
  <c r="Q158" i="99"/>
  <c r="P165" i="99"/>
  <c r="Z172" i="99"/>
  <c r="AT184" i="99"/>
  <c r="AR187" i="99"/>
  <c r="AT187" i="99" s="1"/>
  <c r="AM188" i="99"/>
  <c r="AN189" i="99"/>
  <c r="AO193" i="99"/>
  <c r="AT193" i="99" s="1"/>
  <c r="AJ193" i="99"/>
  <c r="AN193" i="99" s="1"/>
  <c r="AM194" i="99"/>
  <c r="AN194" i="99" s="1"/>
  <c r="AL195" i="99"/>
  <c r="AN195" i="99" s="1"/>
  <c r="AN199" i="99"/>
  <c r="AQ200" i="99"/>
  <c r="AT200" i="99" s="1"/>
  <c r="AT202" i="99"/>
  <c r="AM202" i="99"/>
  <c r="AN202" i="99" s="1"/>
  <c r="AN207" i="99"/>
  <c r="AQ208" i="99"/>
  <c r="AT208" i="99" s="1"/>
  <c r="AM209" i="99"/>
  <c r="AN209" i="99" s="1"/>
  <c r="AN212" i="99"/>
  <c r="AV214" i="99"/>
  <c r="AZ214" i="99" s="1"/>
  <c r="AR217" i="99"/>
  <c r="AN218" i="99"/>
  <c r="AL219" i="99"/>
  <c r="AN219" i="99" s="1"/>
  <c r="AQ224" i="99"/>
  <c r="AM226" i="99"/>
  <c r="AH306" i="99" s="1"/>
  <c r="AH387" i="99" s="1"/>
  <c r="AH468" i="99" s="1"/>
  <c r="AH549" i="99" s="1"/>
  <c r="AH630" i="99" s="1"/>
  <c r="AH711" i="99" s="1"/>
  <c r="AH792" i="99" s="1"/>
  <c r="AH873" i="99" s="1"/>
  <c r="AH954" i="99" s="1"/>
  <c r="AM227" i="99"/>
  <c r="AK230" i="99"/>
  <c r="AF309" i="99" s="1"/>
  <c r="J236" i="99"/>
  <c r="K237" i="99"/>
  <c r="Y261" i="99"/>
  <c r="AS261" i="99" s="1"/>
  <c r="AO271" i="99"/>
  <c r="AT271" i="99" s="1"/>
  <c r="AJ271" i="99"/>
  <c r="AN271" i="99" s="1"/>
  <c r="AM272" i="99"/>
  <c r="AN272" i="99" s="1"/>
  <c r="AM273" i="99"/>
  <c r="AH355" i="99" s="1"/>
  <c r="AH437" i="99" s="1"/>
  <c r="AH519" i="99" s="1"/>
  <c r="AH601" i="99" s="1"/>
  <c r="AH683" i="99" s="1"/>
  <c r="AH765" i="99" s="1"/>
  <c r="AH847" i="99" s="1"/>
  <c r="AH929" i="99" s="1"/>
  <c r="AH1011" i="99" s="1"/>
  <c r="AH1093" i="99" s="1"/>
  <c r="AH1175" i="99" s="1"/>
  <c r="AO276" i="99"/>
  <c r="AT276" i="99" s="1"/>
  <c r="AJ276" i="99"/>
  <c r="AN276" i="99" s="1"/>
  <c r="AQ277" i="99"/>
  <c r="AT277" i="99" s="1"/>
  <c r="AM279" i="99"/>
  <c r="Y281" i="99"/>
  <c r="AS281" i="99" s="1"/>
  <c r="AP281" i="99"/>
  <c r="AT281" i="99" s="1"/>
  <c r="AM283" i="99"/>
  <c r="Y285" i="99"/>
  <c r="AS285" i="99" s="1"/>
  <c r="AP285" i="99"/>
  <c r="AT285" i="99" s="1"/>
  <c r="AM287" i="99"/>
  <c r="Y289" i="99"/>
  <c r="AS289" i="99" s="1"/>
  <c r="AP289" i="99"/>
  <c r="AT289" i="99" s="1"/>
  <c r="AR293" i="99"/>
  <c r="AT293" i="99" s="1"/>
  <c r="AL294" i="99"/>
  <c r="AN294" i="99" s="1"/>
  <c r="AL296" i="99"/>
  <c r="AN296" i="99" s="1"/>
  <c r="AR298" i="99"/>
  <c r="AT298" i="99" s="1"/>
  <c r="AL300" i="99"/>
  <c r="AN300" i="99" s="1"/>
  <c r="Y303" i="99"/>
  <c r="AS303" i="99" s="1"/>
  <c r="AP303" i="99"/>
  <c r="AT303" i="99" s="1"/>
  <c r="AM305" i="99"/>
  <c r="AN305" i="99" s="1"/>
  <c r="AR308" i="99"/>
  <c r="AK309" i="99"/>
  <c r="AN309" i="99" s="1"/>
  <c r="AN310" i="99"/>
  <c r="AL311" i="99"/>
  <c r="AG390" i="99" s="1"/>
  <c r="AG470" i="99" s="1"/>
  <c r="AG551" i="99" s="1"/>
  <c r="AG632" i="99" s="1"/>
  <c r="AG713" i="99" s="1"/>
  <c r="AG794" i="99" s="1"/>
  <c r="Y312" i="99"/>
  <c r="AS312" i="99" s="1"/>
  <c r="AK313" i="99"/>
  <c r="AF392" i="99" s="1"/>
  <c r="AF471" i="99" s="1"/>
  <c r="F319" i="99"/>
  <c r="A337" i="99"/>
  <c r="AT342" i="99"/>
  <c r="AT343" i="99"/>
  <c r="AT344" i="99"/>
  <c r="AT345" i="99"/>
  <c r="AT346" i="99"/>
  <c r="AK351" i="99"/>
  <c r="AN351" i="99" s="1"/>
  <c r="AT353" i="99"/>
  <c r="AO356" i="99"/>
  <c r="AT356" i="99" s="1"/>
  <c r="AJ356" i="99"/>
  <c r="AN356" i="99" s="1"/>
  <c r="AN359" i="99"/>
  <c r="AN361" i="99"/>
  <c r="AQ362" i="99"/>
  <c r="AT362" i="99" s="1"/>
  <c r="AT364" i="99"/>
  <c r="AM364" i="99"/>
  <c r="AN364" i="99" s="1"/>
  <c r="AQ370" i="99"/>
  <c r="AT370" i="99" s="1"/>
  <c r="AT372" i="99"/>
  <c r="AM372" i="99"/>
  <c r="AN372" i="99" s="1"/>
  <c r="AQ375" i="99"/>
  <c r="AT375" i="99" s="1"/>
  <c r="AN379" i="99"/>
  <c r="AQ380" i="99"/>
  <c r="AT380" i="99" s="1"/>
  <c r="AM383" i="99"/>
  <c r="AQ386" i="99"/>
  <c r="AT386" i="99" s="1"/>
  <c r="AM388" i="99"/>
  <c r="AN388" i="99" s="1"/>
  <c r="AR392" i="99"/>
  <c r="Y393" i="99"/>
  <c r="AS393" i="99" s="1"/>
  <c r="AP393" i="99"/>
  <c r="AG473" i="99"/>
  <c r="AI473" i="99" s="1"/>
  <c r="Y395" i="99"/>
  <c r="AS395" i="99" s="1"/>
  <c r="AK396" i="99"/>
  <c r="AT420" i="99"/>
  <c r="AT421" i="99"/>
  <c r="Y429" i="99"/>
  <c r="AS429" i="99" s="1"/>
  <c r="Y434" i="99"/>
  <c r="AS434" i="99" s="1"/>
  <c r="AP434" i="99"/>
  <c r="AT434" i="99" s="1"/>
  <c r="AK434" i="99"/>
  <c r="AN434" i="99" s="1"/>
  <c r="Y441" i="99"/>
  <c r="AS441" i="99" s="1"/>
  <c r="AP441" i="99"/>
  <c r="AT441" i="99" s="1"/>
  <c r="AK441" i="99"/>
  <c r="AN441" i="99" s="1"/>
  <c r="AM443" i="99"/>
  <c r="AN443" i="99" s="1"/>
  <c r="Y445" i="99"/>
  <c r="AS445" i="99" s="1"/>
  <c r="AP445" i="99"/>
  <c r="AT445" i="99" s="1"/>
  <c r="AM447" i="99"/>
  <c r="Y449" i="99"/>
  <c r="AS449" i="99" s="1"/>
  <c r="AP449" i="99"/>
  <c r="AT449" i="99" s="1"/>
  <c r="AM451" i="99"/>
  <c r="Y453" i="99"/>
  <c r="AS453" i="99" s="1"/>
  <c r="AP453" i="99"/>
  <c r="AT453" i="99" s="1"/>
  <c r="AR457" i="99"/>
  <c r="AT457" i="99" s="1"/>
  <c r="AL458" i="99"/>
  <c r="AN458" i="99" s="1"/>
  <c r="AL460" i="99"/>
  <c r="AN460" i="99" s="1"/>
  <c r="AR462" i="99"/>
  <c r="AT462" i="99" s="1"/>
  <c r="AL464" i="99"/>
  <c r="AN464" i="99" s="1"/>
  <c r="Y467" i="99"/>
  <c r="AS467" i="99" s="1"/>
  <c r="AP467" i="99"/>
  <c r="AT467" i="99" s="1"/>
  <c r="AM469" i="99"/>
  <c r="AJ473" i="99"/>
  <c r="AN473" i="99" s="1"/>
  <c r="AF561" i="99"/>
  <c r="AF643" i="99" s="1"/>
  <c r="AF725" i="99" s="1"/>
  <c r="AF807" i="99" s="1"/>
  <c r="AF889" i="99" s="1"/>
  <c r="AF971" i="99" s="1"/>
  <c r="AF1053" i="99" s="1"/>
  <c r="AF1135" i="99" s="1"/>
  <c r="AF1217" i="99" s="1"/>
  <c r="AF1299" i="99" s="1"/>
  <c r="AF1381" i="99" s="1"/>
  <c r="AF1463" i="99" s="1"/>
  <c r="AF1545" i="99" s="1"/>
  <c r="AF1627" i="99" s="1"/>
  <c r="AF1709" i="99" s="1"/>
  <c r="AF1791" i="99" s="1"/>
  <c r="Y480" i="99"/>
  <c r="AS480" i="99" s="1"/>
  <c r="AN481" i="99"/>
  <c r="AL481" i="99"/>
  <c r="AG563" i="99" s="1"/>
  <c r="AG645" i="99" s="1"/>
  <c r="AG727" i="99" s="1"/>
  <c r="O564" i="99"/>
  <c r="AS498" i="99"/>
  <c r="AT500" i="99"/>
  <c r="Y506" i="99"/>
  <c r="AS506" i="99" s="1"/>
  <c r="Y510" i="99"/>
  <c r="AS510" i="99" s="1"/>
  <c r="Y513" i="99"/>
  <c r="AS513" i="99" s="1"/>
  <c r="AM514" i="99"/>
  <c r="AN514" i="99" s="1"/>
  <c r="AM515" i="99"/>
  <c r="AN515" i="99" s="1"/>
  <c r="AT519" i="99"/>
  <c r="Y521" i="99"/>
  <c r="AS521" i="99" s="1"/>
  <c r="AP521" i="99"/>
  <c r="AT521" i="99" s="1"/>
  <c r="AK521" i="99"/>
  <c r="AR527" i="99"/>
  <c r="AT527" i="99" s="1"/>
  <c r="AL528" i="99"/>
  <c r="AN528" i="99" s="1"/>
  <c r="AR531" i="99"/>
  <c r="AT531" i="99" s="1"/>
  <c r="AL532" i="99"/>
  <c r="AN532" i="99" s="1"/>
  <c r="AR535" i="99"/>
  <c r="AT535" i="99" s="1"/>
  <c r="AL536" i="99"/>
  <c r="AN536" i="99" s="1"/>
  <c r="AL538" i="99"/>
  <c r="AR540" i="99"/>
  <c r="Y542" i="99"/>
  <c r="AS542" i="99" s="1"/>
  <c r="AO545" i="99"/>
  <c r="AT545" i="99" s="1"/>
  <c r="Y546" i="99"/>
  <c r="AS546" i="99" s="1"/>
  <c r="AT547" i="99"/>
  <c r="AO548" i="99"/>
  <c r="AT548" i="99" s="1"/>
  <c r="Y549" i="99"/>
  <c r="AS549" i="99" s="1"/>
  <c r="Y550" i="99"/>
  <c r="AS550" i="99" s="1"/>
  <c r="Y551" i="99"/>
  <c r="AS551" i="99" s="1"/>
  <c r="AR553" i="99"/>
  <c r="AK555" i="99"/>
  <c r="AN555" i="99" s="1"/>
  <c r="AG636" i="99"/>
  <c r="AG716" i="99" s="1"/>
  <c r="AG797" i="99" s="1"/>
  <c r="AG878" i="99" s="1"/>
  <c r="AG959" i="99" s="1"/>
  <c r="AG1040" i="99" s="1"/>
  <c r="AG1121" i="99" s="1"/>
  <c r="AN561" i="99"/>
  <c r="AO563" i="99"/>
  <c r="AE645" i="99" s="1"/>
  <c r="O646" i="99"/>
  <c r="Y584" i="99"/>
  <c r="AS584" i="99" s="1"/>
  <c r="Y585" i="99"/>
  <c r="AS585" i="99" s="1"/>
  <c r="AT594" i="99"/>
  <c r="AT596" i="99"/>
  <c r="AR597" i="99"/>
  <c r="AT597" i="99" s="1"/>
  <c r="AM597" i="99"/>
  <c r="AO599" i="99"/>
  <c r="AT599" i="99" s="1"/>
  <c r="AJ599" i="99"/>
  <c r="AN599" i="99" s="1"/>
  <c r="AR600" i="99"/>
  <c r="AT600" i="99" s="1"/>
  <c r="AM600" i="99"/>
  <c r="AT601" i="99"/>
  <c r="Y602" i="99"/>
  <c r="AS602" i="99" s="1"/>
  <c r="AP603" i="99"/>
  <c r="AT603" i="99" s="1"/>
  <c r="AK603" i="99"/>
  <c r="AN603" i="99" s="1"/>
  <c r="AT605" i="99"/>
  <c r="Y609" i="99"/>
  <c r="AS609" i="99" s="1"/>
  <c r="AT611" i="99"/>
  <c r="Y617" i="99"/>
  <c r="AS617" i="99" s="1"/>
  <c r="Y622" i="99"/>
  <c r="AS622" i="99" s="1"/>
  <c r="AT627" i="99"/>
  <c r="Y628" i="99"/>
  <c r="AS628" i="99" s="1"/>
  <c r="Y631" i="99"/>
  <c r="AS631" i="99" s="1"/>
  <c r="Y635" i="99"/>
  <c r="AS635" i="99" s="1"/>
  <c r="AR635" i="99"/>
  <c r="AI637" i="99"/>
  <c r="AF717" i="99"/>
  <c r="AE718" i="99"/>
  <c r="AN643" i="99"/>
  <c r="AQ643" i="99"/>
  <c r="J646" i="99"/>
  <c r="O728" i="99"/>
  <c r="Z664" i="99"/>
  <c r="AV700" i="99"/>
  <c r="AZ700" i="99" s="1"/>
  <c r="AZ665" i="99"/>
  <c r="AZ674" i="99" s="1"/>
  <c r="AT677" i="99"/>
  <c r="AN678" i="99"/>
  <c r="AP679" i="99"/>
  <c r="AT679" i="99" s="1"/>
  <c r="AK679" i="99"/>
  <c r="AN679" i="99" s="1"/>
  <c r="AT681" i="99"/>
  <c r="AT683" i="99"/>
  <c r="AN684" i="99"/>
  <c r="Y690" i="99"/>
  <c r="AS690" i="99" s="1"/>
  <c r="AT692" i="99"/>
  <c r="Y698" i="99"/>
  <c r="AS698" i="99" s="1"/>
  <c r="Y702" i="99"/>
  <c r="AS702" i="99" s="1"/>
  <c r="AN712" i="99"/>
  <c r="AO712" i="99"/>
  <c r="Y716" i="99"/>
  <c r="AS716" i="99" s="1"/>
  <c r="AN726" i="99"/>
  <c r="AQ726" i="99"/>
  <c r="J810" i="99"/>
  <c r="Z745" i="99"/>
  <c r="A746" i="99"/>
  <c r="A747" i="99"/>
  <c r="Y748" i="99"/>
  <c r="AS748" i="99" s="1"/>
  <c r="Y749" i="99"/>
  <c r="AS749" i="99" s="1"/>
  <c r="Y758" i="99"/>
  <c r="AS758" i="99" s="1"/>
  <c r="AR760" i="99"/>
  <c r="AT760" i="99" s="1"/>
  <c r="AM760" i="99"/>
  <c r="AT766" i="99"/>
  <c r="AO768" i="99"/>
  <c r="AT768" i="99" s="1"/>
  <c r="AJ768" i="99"/>
  <c r="AN768" i="99" s="1"/>
  <c r="AO770" i="99"/>
  <c r="AT770" i="99" s="1"/>
  <c r="AJ770" i="99"/>
  <c r="AN770" i="99" s="1"/>
  <c r="AT773" i="99"/>
  <c r="AP783" i="99"/>
  <c r="AT783" i="99" s="1"/>
  <c r="AK783" i="99"/>
  <c r="AN783" i="99"/>
  <c r="AL807" i="99"/>
  <c r="AQ807" i="99"/>
  <c r="AT827" i="99"/>
  <c r="AT837" i="99"/>
  <c r="AT840" i="99"/>
  <c r="AR848" i="99"/>
  <c r="AM848" i="99"/>
  <c r="AT852" i="99"/>
  <c r="AT876" i="99"/>
  <c r="AK881" i="99"/>
  <c r="AN881" i="99" s="1"/>
  <c r="AP881" i="99"/>
  <c r="AJ891" i="99"/>
  <c r="AN891" i="99" s="1"/>
  <c r="AO891" i="99"/>
  <c r="AT910" i="99"/>
  <c r="Y912" i="99"/>
  <c r="AS912" i="99" s="1"/>
  <c r="J974" i="99"/>
  <c r="AT916" i="99"/>
  <c r="AT918" i="99"/>
  <c r="AP925" i="99"/>
  <c r="AT925" i="99" s="1"/>
  <c r="AK925" i="99"/>
  <c r="AR930" i="99"/>
  <c r="AM930" i="99"/>
  <c r="AO934" i="99"/>
  <c r="AT934" i="99" s="1"/>
  <c r="AJ934" i="99"/>
  <c r="AN934" i="99" s="1"/>
  <c r="AT990" i="99"/>
  <c r="AS990" i="99"/>
  <c r="T1056" i="99"/>
  <c r="AT999" i="99"/>
  <c r="AR1011" i="99"/>
  <c r="AM1011" i="99"/>
  <c r="AN1012" i="99"/>
  <c r="AO1016" i="99"/>
  <c r="AT1016" i="99" s="1"/>
  <c r="AJ1016" i="99"/>
  <c r="AN1016" i="99" s="1"/>
  <c r="AL1053" i="99"/>
  <c r="AQ1053" i="99"/>
  <c r="AT1073" i="99"/>
  <c r="AP1089" i="99"/>
  <c r="AK1089" i="99"/>
  <c r="AR1094" i="99"/>
  <c r="AM1094" i="99"/>
  <c r="AK1102" i="99"/>
  <c r="AN1102" i="99" s="1"/>
  <c r="AP1102" i="99"/>
  <c r="AT1102" i="99" s="1"/>
  <c r="AT1105" i="99"/>
  <c r="AK1106" i="99"/>
  <c r="AN1106" i="99" s="1"/>
  <c r="AP1106" i="99"/>
  <c r="AK1110" i="99"/>
  <c r="AN1110" i="99" s="1"/>
  <c r="AP1110" i="99"/>
  <c r="AT1110" i="99" s="1"/>
  <c r="AK1115" i="99"/>
  <c r="AN1115" i="99" s="1"/>
  <c r="AP1115" i="99"/>
  <c r="AL1121" i="99"/>
  <c r="AN1121" i="99" s="1"/>
  <c r="AQ1121" i="99"/>
  <c r="AM1125" i="99"/>
  <c r="AN1125" i="99" s="1"/>
  <c r="AR1125" i="99"/>
  <c r="AT1159" i="99"/>
  <c r="AT1161" i="99"/>
  <c r="AK1183" i="99"/>
  <c r="AP1183" i="99"/>
  <c r="AK1202" i="99"/>
  <c r="AN1202" i="99" s="1"/>
  <c r="AP1202" i="99"/>
  <c r="AF1291" i="99"/>
  <c r="AL1218" i="99"/>
  <c r="AQ1218" i="99"/>
  <c r="AT1236" i="99"/>
  <c r="AT1246" i="99"/>
  <c r="AK1266" i="99"/>
  <c r="AP1266" i="99"/>
  <c r="AF1373" i="99"/>
  <c r="AP1338" i="99"/>
  <c r="AK1338" i="99"/>
  <c r="AK1353" i="99"/>
  <c r="AN1353" i="99" s="1"/>
  <c r="AP1353" i="99"/>
  <c r="AK1363" i="99"/>
  <c r="AP1363" i="99"/>
  <c r="AM1370" i="99"/>
  <c r="AN1370" i="99" s="1"/>
  <c r="AR1370" i="99"/>
  <c r="AK1373" i="99"/>
  <c r="AP1373" i="99"/>
  <c r="AH1456" i="99"/>
  <c r="O1466" i="99"/>
  <c r="Y1400" i="99"/>
  <c r="AR1416" i="99"/>
  <c r="AT1416" i="99" s="1"/>
  <c r="AM1416" i="99"/>
  <c r="AM1445" i="99"/>
  <c r="AR1445" i="99"/>
  <c r="AL1623" i="99"/>
  <c r="AG1702" i="99" s="1"/>
  <c r="AG1782" i="99" s="1"/>
  <c r="AG1863" i="99" s="1"/>
  <c r="AG1944" i="99" s="1"/>
  <c r="AG2025" i="99" s="1"/>
  <c r="AQ1623" i="99"/>
  <c r="AP607" i="99"/>
  <c r="AT607" i="99" s="1"/>
  <c r="AR608" i="99"/>
  <c r="AT608" i="99" s="1"/>
  <c r="AP609" i="99"/>
  <c r="AT609" i="99" s="1"/>
  <c r="AR610" i="99"/>
  <c r="AP611" i="99"/>
  <c r="AR612" i="99"/>
  <c r="AT612" i="99" s="1"/>
  <c r="AP613" i="99"/>
  <c r="AT613" i="99" s="1"/>
  <c r="AR614" i="99"/>
  <c r="AP615" i="99"/>
  <c r="AT615" i="99" s="1"/>
  <c r="AR616" i="99"/>
  <c r="AT616" i="99" s="1"/>
  <c r="AP617" i="99"/>
  <c r="AR618" i="99"/>
  <c r="AR619" i="99"/>
  <c r="AT619" i="99" s="1"/>
  <c r="AR620" i="99"/>
  <c r="AR621" i="99"/>
  <c r="AT621" i="99" s="1"/>
  <c r="AP622" i="99"/>
  <c r="AT622" i="99" s="1"/>
  <c r="AP623" i="99"/>
  <c r="AT623" i="99" s="1"/>
  <c r="AP624" i="99"/>
  <c r="AT624" i="99" s="1"/>
  <c r="AP625" i="99"/>
  <c r="AT625" i="99" s="1"/>
  <c r="AR626" i="99"/>
  <c r="AT626" i="99" s="1"/>
  <c r="AO627" i="99"/>
  <c r="AP628" i="99"/>
  <c r="AT628" i="99" s="1"/>
  <c r="AQ629" i="99"/>
  <c r="AT629" i="99" s="1"/>
  <c r="AO630" i="99"/>
  <c r="AT630" i="99" s="1"/>
  <c r="AP631" i="99"/>
  <c r="AT631" i="99" s="1"/>
  <c r="AR632" i="99"/>
  <c r="AP633" i="99"/>
  <c r="AT633" i="99" s="1"/>
  <c r="AR634" i="99"/>
  <c r="AP635" i="99"/>
  <c r="AR636" i="99"/>
  <c r="AH716" i="99" s="1"/>
  <c r="AH797" i="99" s="1"/>
  <c r="AH878" i="99" s="1"/>
  <c r="AO638" i="99"/>
  <c r="AE717" i="99" s="1"/>
  <c r="AI639" i="99"/>
  <c r="AQ639" i="99"/>
  <c r="AG718" i="99" s="1"/>
  <c r="AG798" i="99" s="1"/>
  <c r="AG879" i="99" s="1"/>
  <c r="AG960" i="99" s="1"/>
  <c r="AG1041" i="99" s="1"/>
  <c r="AG1122" i="99" s="1"/>
  <c r="AG1203" i="99" s="1"/>
  <c r="AO643" i="99"/>
  <c r="AQ644" i="99"/>
  <c r="AO645" i="99"/>
  <c r="A665" i="99"/>
  <c r="AR689" i="99"/>
  <c r="AT689" i="99" s="1"/>
  <c r="AP690" i="99"/>
  <c r="AT690" i="99" s="1"/>
  <c r="AR691" i="99"/>
  <c r="AP692" i="99"/>
  <c r="AR693" i="99"/>
  <c r="AT693" i="99" s="1"/>
  <c r="AP694" i="99"/>
  <c r="AT694" i="99" s="1"/>
  <c r="AR695" i="99"/>
  <c r="AP696" i="99"/>
  <c r="AT696" i="99" s="1"/>
  <c r="AR697" i="99"/>
  <c r="AT697" i="99" s="1"/>
  <c r="AP698" i="99"/>
  <c r="AT698" i="99" s="1"/>
  <c r="AR699" i="99"/>
  <c r="AP700" i="99"/>
  <c r="AT700" i="99" s="1"/>
  <c r="AP701" i="99"/>
  <c r="AT701" i="99" s="1"/>
  <c r="AP702" i="99"/>
  <c r="AP703" i="99"/>
  <c r="AT703" i="99" s="1"/>
  <c r="AR704" i="99"/>
  <c r="AR705" i="99"/>
  <c r="AT705" i="99" s="1"/>
  <c r="AR706" i="99"/>
  <c r="AR707" i="99"/>
  <c r="AT707" i="99" s="1"/>
  <c r="AP708" i="99"/>
  <c r="AT708" i="99" s="1"/>
  <c r="AQ709" i="99"/>
  <c r="AR710" i="99"/>
  <c r="AO711" i="99"/>
  <c r="AT711" i="99" s="1"/>
  <c r="AQ712" i="99"/>
  <c r="AR713" i="99"/>
  <c r="AP714" i="99"/>
  <c r="AT714" i="99" s="1"/>
  <c r="AR715" i="99"/>
  <c r="AT715" i="99" s="1"/>
  <c r="AP716" i="99"/>
  <c r="AT716" i="99" s="1"/>
  <c r="AR717" i="99"/>
  <c r="AP718" i="99"/>
  <c r="AF798" i="99" s="1"/>
  <c r="AE799" i="99"/>
  <c r="AI720" i="99"/>
  <c r="AQ720" i="99"/>
  <c r="AG799" i="99" s="1"/>
  <c r="AG800" i="99"/>
  <c r="AG880" i="99" s="1"/>
  <c r="AG961" i="99" s="1"/>
  <c r="AG1042" i="99" s="1"/>
  <c r="AG1123" i="99" s="1"/>
  <c r="AG1204" i="99" s="1"/>
  <c r="AO721" i="99"/>
  <c r="AE800" i="99" s="1"/>
  <c r="AQ725" i="99"/>
  <c r="AO726" i="99"/>
  <c r="AQ727" i="99"/>
  <c r="AP771" i="99"/>
  <c r="AT771" i="99" s="1"/>
  <c r="AR772" i="99"/>
  <c r="Y775" i="99"/>
  <c r="AS775" i="99" s="1"/>
  <c r="AP775" i="99"/>
  <c r="AT775" i="99" s="1"/>
  <c r="AM777" i="99"/>
  <c r="Y779" i="99"/>
  <c r="AS779" i="99" s="1"/>
  <c r="AP779" i="99"/>
  <c r="AT779" i="99" s="1"/>
  <c r="AM781" i="99"/>
  <c r="AR783" i="99"/>
  <c r="Y788" i="99"/>
  <c r="AS788" i="99" s="1"/>
  <c r="Y792" i="99"/>
  <c r="AS792" i="99" s="1"/>
  <c r="Y795" i="99"/>
  <c r="AS795" i="99" s="1"/>
  <c r="Y796" i="99"/>
  <c r="AS796" i="99" s="1"/>
  <c r="Y797" i="99"/>
  <c r="AS797" i="99" s="1"/>
  <c r="Y798" i="99"/>
  <c r="AS798" i="99" s="1"/>
  <c r="AR800" i="99"/>
  <c r="AG882" i="99"/>
  <c r="AG962" i="99" s="1"/>
  <c r="AG1043" i="99" s="1"/>
  <c r="AG1124" i="99" s="1"/>
  <c r="AG1205" i="99" s="1"/>
  <c r="AG1286" i="99" s="1"/>
  <c r="AG1367" i="99" s="1"/>
  <c r="AN807" i="99"/>
  <c r="O892" i="99"/>
  <c r="AT833" i="99"/>
  <c r="Y834" i="99"/>
  <c r="AS834" i="99" s="1"/>
  <c r="Y835" i="99"/>
  <c r="AS835" i="99" s="1"/>
  <c r="Y836" i="99"/>
  <c r="AS836" i="99" s="1"/>
  <c r="Y837" i="99"/>
  <c r="AS837" i="99" s="1"/>
  <c r="Y838" i="99"/>
  <c r="AS838" i="99" s="1"/>
  <c r="AT843" i="99"/>
  <c r="Y846" i="99"/>
  <c r="AS846" i="99" s="1"/>
  <c r="AP846" i="99"/>
  <c r="AK846" i="99"/>
  <c r="AN846" i="99" s="1"/>
  <c r="Y847" i="99"/>
  <c r="AS847" i="99" s="1"/>
  <c r="AP847" i="99"/>
  <c r="AT847" i="99" s="1"/>
  <c r="AK847" i="99"/>
  <c r="AN847" i="99" s="1"/>
  <c r="Y848" i="99"/>
  <c r="AS848" i="99" s="1"/>
  <c r="AP848" i="99"/>
  <c r="AT848" i="99" s="1"/>
  <c r="AK848" i="99"/>
  <c r="Y849" i="99"/>
  <c r="AS849" i="99" s="1"/>
  <c r="AP849" i="99"/>
  <c r="AT849" i="99" s="1"/>
  <c r="AK849" i="99"/>
  <c r="AN849" i="99" s="1"/>
  <c r="Y853" i="99"/>
  <c r="AS853" i="99" s="1"/>
  <c r="Y854" i="99"/>
  <c r="AS854" i="99" s="1"/>
  <c r="Y855" i="99"/>
  <c r="AS855" i="99" s="1"/>
  <c r="Y856" i="99"/>
  <c r="AS856" i="99" s="1"/>
  <c r="Y857" i="99"/>
  <c r="AS857" i="99" s="1"/>
  <c r="Y858" i="99"/>
  <c r="AS858" i="99" s="1"/>
  <c r="Y859" i="99"/>
  <c r="AS859" i="99" s="1"/>
  <c r="Y860" i="99"/>
  <c r="AS860" i="99" s="1"/>
  <c r="Y861" i="99"/>
  <c r="AS861" i="99" s="1"/>
  <c r="Y862" i="99"/>
  <c r="AS862" i="99" s="1"/>
  <c r="Y863" i="99"/>
  <c r="AS863" i="99" s="1"/>
  <c r="Y864" i="99"/>
  <c r="AS864" i="99" s="1"/>
  <c r="AR866" i="99"/>
  <c r="Y869" i="99"/>
  <c r="AS869" i="99" s="1"/>
  <c r="AR871" i="99"/>
  <c r="AR872" i="99"/>
  <c r="AT872" i="99" s="1"/>
  <c r="AR881" i="99"/>
  <c r="AK883" i="99"/>
  <c r="AG964" i="99"/>
  <c r="AG1044" i="99" s="1"/>
  <c r="AG1125" i="99" s="1"/>
  <c r="AG1206" i="99" s="1"/>
  <c r="AG1287" i="99" s="1"/>
  <c r="AG1368" i="99" s="1"/>
  <c r="AN889" i="99"/>
  <c r="O974" i="99"/>
  <c r="AT915" i="99"/>
  <c r="Y916" i="99"/>
  <c r="AS916" i="99" s="1"/>
  <c r="Y917" i="99"/>
  <c r="AS917" i="99" s="1"/>
  <c r="Y918" i="99"/>
  <c r="AS918" i="99" s="1"/>
  <c r="Y919" i="99"/>
  <c r="AS919" i="99" s="1"/>
  <c r="Y920" i="99"/>
  <c r="AS920" i="99" s="1"/>
  <c r="Y928" i="99"/>
  <c r="AS928" i="99" s="1"/>
  <c r="AP928" i="99"/>
  <c r="AT928" i="99" s="1"/>
  <c r="AK928" i="99"/>
  <c r="AN928" i="99" s="1"/>
  <c r="Y929" i="99"/>
  <c r="AS929" i="99" s="1"/>
  <c r="AP929" i="99"/>
  <c r="AK929" i="99"/>
  <c r="AN929" i="99" s="1"/>
  <c r="Y930" i="99"/>
  <c r="AS930" i="99" s="1"/>
  <c r="AP930" i="99"/>
  <c r="AT930" i="99" s="1"/>
  <c r="AK930" i="99"/>
  <c r="AN930" i="99" s="1"/>
  <c r="Y931" i="99"/>
  <c r="AS931" i="99" s="1"/>
  <c r="AP931" i="99"/>
  <c r="AT931" i="99" s="1"/>
  <c r="AK931" i="99"/>
  <c r="AN931" i="99" s="1"/>
  <c r="AO933" i="99"/>
  <c r="AT933" i="99" s="1"/>
  <c r="AJ933" i="99"/>
  <c r="AN933" i="99" s="1"/>
  <c r="Y947" i="99"/>
  <c r="AS947" i="99" s="1"/>
  <c r="AR949" i="99"/>
  <c r="AR950" i="99"/>
  <c r="AT950" i="99" s="1"/>
  <c r="Y952" i="99"/>
  <c r="AS952" i="99" s="1"/>
  <c r="Y956" i="99"/>
  <c r="AS956" i="99" s="1"/>
  <c r="Y959" i="99"/>
  <c r="AS959" i="99" s="1"/>
  <c r="Y960" i="99"/>
  <c r="AS960" i="99" s="1"/>
  <c r="Y961" i="99"/>
  <c r="AS961" i="99" s="1"/>
  <c r="Y962" i="99"/>
  <c r="AS962" i="99" s="1"/>
  <c r="AR964" i="99"/>
  <c r="AH1044" i="99" s="1"/>
  <c r="AG1046" i="99"/>
  <c r="AG1126" i="99" s="1"/>
  <c r="AG1207" i="99" s="1"/>
  <c r="AG1288" i="99" s="1"/>
  <c r="AG1369" i="99" s="1"/>
  <c r="AG1450" i="99" s="1"/>
  <c r="AG1531" i="99" s="1"/>
  <c r="AN971" i="99"/>
  <c r="O1056" i="99"/>
  <c r="AT997" i="99"/>
  <c r="Y998" i="99"/>
  <c r="AS998" i="99" s="1"/>
  <c r="Y999" i="99"/>
  <c r="AS999" i="99" s="1"/>
  <c r="Y1000" i="99"/>
  <c r="AS1000" i="99" s="1"/>
  <c r="Y1001" i="99"/>
  <c r="AS1001" i="99" s="1"/>
  <c r="Y1002" i="99"/>
  <c r="AS1002" i="99" s="1"/>
  <c r="AT1007" i="99"/>
  <c r="Y1010" i="99"/>
  <c r="AS1010" i="99" s="1"/>
  <c r="AP1010" i="99"/>
  <c r="AT1010" i="99" s="1"/>
  <c r="AK1010" i="99"/>
  <c r="AN1010" i="99" s="1"/>
  <c r="Y1011" i="99"/>
  <c r="AS1011" i="99" s="1"/>
  <c r="AP1011" i="99"/>
  <c r="AT1011" i="99" s="1"/>
  <c r="AK1011" i="99"/>
  <c r="AN1011" i="99" s="1"/>
  <c r="Y1012" i="99"/>
  <c r="AS1012" i="99" s="1"/>
  <c r="AP1012" i="99"/>
  <c r="AT1012" i="99" s="1"/>
  <c r="AK1012" i="99"/>
  <c r="Y1013" i="99"/>
  <c r="AS1013" i="99" s="1"/>
  <c r="AP1013" i="99"/>
  <c r="AT1013" i="99" s="1"/>
  <c r="AK1013" i="99"/>
  <c r="AN1013" i="99" s="1"/>
  <c r="Y1017" i="99"/>
  <c r="AS1017" i="99" s="1"/>
  <c r="Y1018" i="99"/>
  <c r="AS1018" i="99" s="1"/>
  <c r="Y1019" i="99"/>
  <c r="AS1019" i="99" s="1"/>
  <c r="Y1020" i="99"/>
  <c r="AS1020" i="99" s="1"/>
  <c r="Y1021" i="99"/>
  <c r="AS1021" i="99" s="1"/>
  <c r="Y1022" i="99"/>
  <c r="AS1022" i="99" s="1"/>
  <c r="Y1023" i="99"/>
  <c r="AS1023" i="99" s="1"/>
  <c r="Y1024" i="99"/>
  <c r="AS1024" i="99" s="1"/>
  <c r="Y1025" i="99"/>
  <c r="AS1025" i="99" s="1"/>
  <c r="Y1026" i="99"/>
  <c r="AS1026" i="99" s="1"/>
  <c r="Y1027" i="99"/>
  <c r="AS1027" i="99" s="1"/>
  <c r="Y1028" i="99"/>
  <c r="AS1028" i="99" s="1"/>
  <c r="AR1030" i="99"/>
  <c r="AT1030" i="99" s="1"/>
  <c r="Y1033" i="99"/>
  <c r="AS1033" i="99" s="1"/>
  <c r="AR1035" i="99"/>
  <c r="AR1036" i="99"/>
  <c r="AT1036" i="99" s="1"/>
  <c r="AR1045" i="99"/>
  <c r="AK1047" i="99"/>
  <c r="AG1128" i="99"/>
  <c r="AG1208" i="99" s="1"/>
  <c r="AG1289" i="99" s="1"/>
  <c r="AG1370" i="99" s="1"/>
  <c r="AG1451" i="99" s="1"/>
  <c r="AG1532" i="99" s="1"/>
  <c r="AG1613" i="99" s="1"/>
  <c r="AG1694" i="99" s="1"/>
  <c r="AG1775" i="99" s="1"/>
  <c r="AG1856" i="99" s="1"/>
  <c r="AN1053" i="99"/>
  <c r="O1138" i="99"/>
  <c r="AT1079" i="99"/>
  <c r="Y1080" i="99"/>
  <c r="AS1080" i="99" s="1"/>
  <c r="Y1081" i="99"/>
  <c r="AS1081" i="99" s="1"/>
  <c r="Y1082" i="99"/>
  <c r="AS1082" i="99" s="1"/>
  <c r="Y1083" i="99"/>
  <c r="AS1083" i="99" s="1"/>
  <c r="Y1084" i="99"/>
  <c r="AS1084" i="99" s="1"/>
  <c r="AT1089" i="99"/>
  <c r="Y1092" i="99"/>
  <c r="AS1092" i="99" s="1"/>
  <c r="AP1092" i="99"/>
  <c r="AT1092" i="99" s="1"/>
  <c r="AK1092" i="99"/>
  <c r="AN1092" i="99" s="1"/>
  <c r="Y1093" i="99"/>
  <c r="AS1093" i="99" s="1"/>
  <c r="AP1093" i="99"/>
  <c r="AT1093" i="99" s="1"/>
  <c r="AK1093" i="99"/>
  <c r="AN1093" i="99" s="1"/>
  <c r="Y1094" i="99"/>
  <c r="AS1094" i="99" s="1"/>
  <c r="AP1094" i="99"/>
  <c r="AT1094" i="99" s="1"/>
  <c r="AK1094" i="99"/>
  <c r="Y1095" i="99"/>
  <c r="AS1095" i="99" s="1"/>
  <c r="AP1095" i="99"/>
  <c r="AT1095" i="99" s="1"/>
  <c r="AK1095" i="99"/>
  <c r="AO1097" i="99"/>
  <c r="AT1097" i="99" s="1"/>
  <c r="AJ1097" i="99"/>
  <c r="AN1097" i="99" s="1"/>
  <c r="AR1099" i="99"/>
  <c r="AR1100" i="99"/>
  <c r="AR1101" i="99"/>
  <c r="AT1101" i="99" s="1"/>
  <c r="AR1102" i="99"/>
  <c r="AR1103" i="99"/>
  <c r="AR1104" i="99"/>
  <c r="AR1105" i="99"/>
  <c r="AR1106" i="99"/>
  <c r="AR1107" i="99"/>
  <c r="AR1108" i="99"/>
  <c r="AR1109" i="99"/>
  <c r="AT1109" i="99" s="1"/>
  <c r="AR1110" i="99"/>
  <c r="Y1112" i="99"/>
  <c r="AS1112" i="99" s="1"/>
  <c r="AR1115" i="99"/>
  <c r="Y1117" i="99"/>
  <c r="AS1117" i="99" s="1"/>
  <c r="Y1118" i="99"/>
  <c r="AS1118" i="99" s="1"/>
  <c r="AO1121" i="99"/>
  <c r="Y1125" i="99"/>
  <c r="AS1125" i="99" s="1"/>
  <c r="AN1130" i="99"/>
  <c r="AI1130" i="99"/>
  <c r="AN1131" i="99"/>
  <c r="AN1137" i="99"/>
  <c r="K1139" i="99"/>
  <c r="Q1141" i="99"/>
  <c r="J1220" i="99"/>
  <c r="AT1156" i="99"/>
  <c r="AT1167" i="99"/>
  <c r="AP1170" i="99"/>
  <c r="AT1170" i="99" s="1"/>
  <c r="AK1170" i="99"/>
  <c r="AN1170" i="99" s="1"/>
  <c r="Y1186" i="99"/>
  <c r="AS1186" i="99" s="1"/>
  <c r="Y1193" i="99"/>
  <c r="AS1193" i="99" s="1"/>
  <c r="AN1204" i="99"/>
  <c r="AO1204" i="99"/>
  <c r="Y1208" i="99"/>
  <c r="AS1208" i="99" s="1"/>
  <c r="AN1218" i="99"/>
  <c r="Z1237" i="99"/>
  <c r="A1238" i="99"/>
  <c r="A1239" i="99" s="1"/>
  <c r="Y1240" i="99"/>
  <c r="AS1240" i="99" s="1"/>
  <c r="Y1241" i="99"/>
  <c r="AS1241" i="99" s="1"/>
  <c r="AT1250" i="99"/>
  <c r="AR1253" i="99"/>
  <c r="AT1253" i="99" s="1"/>
  <c r="AM1253" i="99"/>
  <c r="AO1260" i="99"/>
  <c r="AT1260" i="99" s="1"/>
  <c r="AJ1260" i="99"/>
  <c r="AN1260" i="99" s="1"/>
  <c r="Y1269" i="99"/>
  <c r="AS1269" i="99" s="1"/>
  <c r="Y1280" i="99"/>
  <c r="AS1280" i="99" s="1"/>
  <c r="Y1284" i="99"/>
  <c r="AS1284" i="99" s="1"/>
  <c r="Y1287" i="99"/>
  <c r="AS1287" i="99" s="1"/>
  <c r="AT1318" i="99"/>
  <c r="AT1319" i="99"/>
  <c r="AT1321" i="99"/>
  <c r="AT1324" i="99"/>
  <c r="Y1326" i="99"/>
  <c r="AS1326" i="99" s="1"/>
  <c r="Y1327" i="99"/>
  <c r="AS1327" i="99" s="1"/>
  <c r="Y1328" i="99"/>
  <c r="AS1328" i="99" s="1"/>
  <c r="Y1329" i="99"/>
  <c r="AS1329" i="99" s="1"/>
  <c r="Y1330" i="99"/>
  <c r="AS1330" i="99" s="1"/>
  <c r="AT1335" i="99"/>
  <c r="AT1338" i="99"/>
  <c r="Y1339" i="99"/>
  <c r="AS1339" i="99" s="1"/>
  <c r="AP1340" i="99"/>
  <c r="AT1340" i="99" s="1"/>
  <c r="AK1340" i="99"/>
  <c r="AN1340" i="99" s="1"/>
  <c r="AR1341" i="99"/>
  <c r="AM1341" i="99"/>
  <c r="Y1348" i="99"/>
  <c r="AS1348" i="99" s="1"/>
  <c r="Y1356" i="99"/>
  <c r="AS1356" i="99" s="1"/>
  <c r="AN1365" i="99"/>
  <c r="AO1365" i="99"/>
  <c r="Y1370" i="99"/>
  <c r="AS1370" i="99" s="1"/>
  <c r="Y1374" i="99"/>
  <c r="AS1374" i="99" s="1"/>
  <c r="AF1456" i="99"/>
  <c r="AF1536" i="99" s="1"/>
  <c r="AT1401" i="99"/>
  <c r="AT1403" i="99"/>
  <c r="AT1404" i="99"/>
  <c r="AT1405" i="99"/>
  <c r="AV1442" i="99"/>
  <c r="AZ1442" i="99" s="1"/>
  <c r="AZ1407" i="99"/>
  <c r="AZ1412" i="99" s="1"/>
  <c r="Y1416" i="99"/>
  <c r="AS1416" i="99" s="1"/>
  <c r="AT1418" i="99"/>
  <c r="AO1419" i="99"/>
  <c r="AT1419" i="99" s="1"/>
  <c r="AJ1419" i="99"/>
  <c r="AN1419" i="99" s="1"/>
  <c r="AR1420" i="99"/>
  <c r="AM1420" i="99"/>
  <c r="AT1421" i="99"/>
  <c r="Y1422" i="99"/>
  <c r="AS1422" i="99" s="1"/>
  <c r="AP1423" i="99"/>
  <c r="AT1423" i="99" s="1"/>
  <c r="AK1423" i="99"/>
  <c r="AN1423" i="99" s="1"/>
  <c r="AT1425" i="99"/>
  <c r="AO1426" i="99"/>
  <c r="AT1426" i="99" s="1"/>
  <c r="AJ1426" i="99"/>
  <c r="AN1426" i="99" s="1"/>
  <c r="Y1429" i="99"/>
  <c r="AS1429" i="99" s="1"/>
  <c r="Y1437" i="99"/>
  <c r="AS1437" i="99" s="1"/>
  <c r="Y1442" i="99"/>
  <c r="AS1442" i="99" s="1"/>
  <c r="AK1443" i="99"/>
  <c r="AN1443" i="99" s="1"/>
  <c r="AP1443" i="99"/>
  <c r="AL1449" i="99"/>
  <c r="AQ1449" i="99"/>
  <c r="AN1455" i="99"/>
  <c r="AL1458" i="99"/>
  <c r="AQ1458" i="99"/>
  <c r="AL1465" i="99"/>
  <c r="AQ1465" i="99"/>
  <c r="AR1498" i="99"/>
  <c r="AM1498" i="99"/>
  <c r="AK1510" i="99"/>
  <c r="AP1510" i="99"/>
  <c r="AK1528" i="99"/>
  <c r="AN1528" i="99" s="1"/>
  <c r="AP1528" i="99"/>
  <c r="AJ1541" i="99"/>
  <c r="AN1541" i="99" s="1"/>
  <c r="AO1541" i="99"/>
  <c r="J1630" i="99"/>
  <c r="AT1566" i="99"/>
  <c r="T1630" i="99"/>
  <c r="AM1600" i="99"/>
  <c r="AN1600" i="99" s="1"/>
  <c r="AR1600" i="99"/>
  <c r="AT1653" i="99"/>
  <c r="AV1690" i="99"/>
  <c r="AZ1690" i="99" s="1"/>
  <c r="AZ1655" i="99"/>
  <c r="AO1665" i="99"/>
  <c r="AT1665" i="99" s="1"/>
  <c r="AJ1665" i="99"/>
  <c r="AN1665" i="99" s="1"/>
  <c r="AO1672" i="99"/>
  <c r="AJ1672" i="99"/>
  <c r="AN1672" i="99" s="1"/>
  <c r="AK1678" i="99"/>
  <c r="AP1678" i="99"/>
  <c r="AK1685" i="99"/>
  <c r="AN1685" i="99" s="1"/>
  <c r="AP1685" i="99"/>
  <c r="AM1691" i="99"/>
  <c r="AN1691" i="99" s="1"/>
  <c r="AR1691" i="99"/>
  <c r="AS1728" i="99"/>
  <c r="AT1728" i="99"/>
  <c r="AT1734" i="99"/>
  <c r="AT1736" i="99"/>
  <c r="AT1745" i="99"/>
  <c r="AL1760" i="99"/>
  <c r="AQ1760" i="99"/>
  <c r="AM1767" i="99"/>
  <c r="AN1767" i="99" s="1"/>
  <c r="AR1767" i="99"/>
  <c r="AR774" i="99"/>
  <c r="AT774" i="99" s="1"/>
  <c r="AL775" i="99"/>
  <c r="AN775" i="99" s="1"/>
  <c r="AJ776" i="99"/>
  <c r="AN776" i="99" s="1"/>
  <c r="AR778" i="99"/>
  <c r="AT778" i="99" s="1"/>
  <c r="AL779" i="99"/>
  <c r="AN779" i="99" s="1"/>
  <c r="AJ780" i="99"/>
  <c r="AN780" i="99" s="1"/>
  <c r="AR782" i="99"/>
  <c r="AT782" i="99" s="1"/>
  <c r="AJ784" i="99"/>
  <c r="AN784" i="99" s="1"/>
  <c r="AK785" i="99"/>
  <c r="AN785" i="99" s="1"/>
  <c r="Y786" i="99"/>
  <c r="AS786" i="99" s="1"/>
  <c r="AP786" i="99"/>
  <c r="AT786" i="99" s="1"/>
  <c r="AR787" i="99"/>
  <c r="AT787" i="99" s="1"/>
  <c r="AP788" i="99"/>
  <c r="AT788" i="99" s="1"/>
  <c r="AQ791" i="99"/>
  <c r="AP792" i="99"/>
  <c r="AT792" i="99" s="1"/>
  <c r="AN793" i="99"/>
  <c r="AQ794" i="99"/>
  <c r="AP795" i="99"/>
  <c r="AT795" i="99" s="1"/>
  <c r="AP796" i="99"/>
  <c r="AT796" i="99" s="1"/>
  <c r="AP797" i="99"/>
  <c r="AT797" i="99" s="1"/>
  <c r="AP798" i="99"/>
  <c r="AT798" i="99" s="1"/>
  <c r="AN803" i="99"/>
  <c r="AO803" i="99"/>
  <c r="AE882" i="99" s="1"/>
  <c r="AN808" i="99"/>
  <c r="AQ809" i="99"/>
  <c r="AT839" i="99"/>
  <c r="AN842" i="99"/>
  <c r="AM843" i="99"/>
  <c r="AN843" i="99" s="1"/>
  <c r="AO844" i="99"/>
  <c r="AT844" i="99" s="1"/>
  <c r="AJ844" i="99"/>
  <c r="AN844" i="99" s="1"/>
  <c r="AO851" i="99"/>
  <c r="AT851" i="99" s="1"/>
  <c r="AJ851" i="99"/>
  <c r="AN851" i="99" s="1"/>
  <c r="AP853" i="99"/>
  <c r="AT853" i="99" s="1"/>
  <c r="AP854" i="99"/>
  <c r="AT854" i="99" s="1"/>
  <c r="AP855" i="99"/>
  <c r="AT855" i="99" s="1"/>
  <c r="AP856" i="99"/>
  <c r="AT856" i="99" s="1"/>
  <c r="AP857" i="99"/>
  <c r="AT857" i="99" s="1"/>
  <c r="AP858" i="99"/>
  <c r="AT858" i="99" s="1"/>
  <c r="AP859" i="99"/>
  <c r="AT859" i="99" s="1"/>
  <c r="AP860" i="99"/>
  <c r="AT860" i="99" s="1"/>
  <c r="AP861" i="99"/>
  <c r="AT861" i="99" s="1"/>
  <c r="AP862" i="99"/>
  <c r="AT862" i="99" s="1"/>
  <c r="AP863" i="99"/>
  <c r="AT863" i="99" s="1"/>
  <c r="AP864" i="99"/>
  <c r="AT864" i="99" s="1"/>
  <c r="AR867" i="99"/>
  <c r="AT867" i="99" s="1"/>
  <c r="AR868" i="99"/>
  <c r="AT868" i="99" s="1"/>
  <c r="AP869" i="99"/>
  <c r="AT869" i="99" s="1"/>
  <c r="AT875" i="99"/>
  <c r="AQ875" i="99"/>
  <c r="AR882" i="99"/>
  <c r="AH962" i="99" s="1"/>
  <c r="AH1043" i="99" s="1"/>
  <c r="AH1124" i="99" s="1"/>
  <c r="AG963" i="99"/>
  <c r="AN885" i="99"/>
  <c r="AO885" i="99"/>
  <c r="AE964" i="99" s="1"/>
  <c r="AN890" i="99"/>
  <c r="AQ891" i="99"/>
  <c r="AT921" i="99"/>
  <c r="AM925" i="99"/>
  <c r="AN925" i="99" s="1"/>
  <c r="AO926" i="99"/>
  <c r="AT926" i="99" s="1"/>
  <c r="AJ926" i="99"/>
  <c r="AN926" i="99" s="1"/>
  <c r="AR935" i="99"/>
  <c r="AT935" i="99" s="1"/>
  <c r="AR936" i="99"/>
  <c r="AT936" i="99" s="1"/>
  <c r="AR937" i="99"/>
  <c r="AT937" i="99" s="1"/>
  <c r="AR938" i="99"/>
  <c r="AT938" i="99" s="1"/>
  <c r="AR939" i="99"/>
  <c r="AT939" i="99" s="1"/>
  <c r="AR940" i="99"/>
  <c r="AT940" i="99" s="1"/>
  <c r="AR941" i="99"/>
  <c r="AT941" i="99" s="1"/>
  <c r="AR942" i="99"/>
  <c r="AT942" i="99" s="1"/>
  <c r="AR943" i="99"/>
  <c r="AT943" i="99" s="1"/>
  <c r="AR944" i="99"/>
  <c r="AT944" i="99" s="1"/>
  <c r="AR945" i="99"/>
  <c r="AT945" i="99" s="1"/>
  <c r="AR946" i="99"/>
  <c r="AT946" i="99" s="1"/>
  <c r="AP947" i="99"/>
  <c r="AT947" i="99" s="1"/>
  <c r="AR951" i="99"/>
  <c r="AT951" i="99" s="1"/>
  <c r="AP952" i="99"/>
  <c r="AT952" i="99" s="1"/>
  <c r="AQ955" i="99"/>
  <c r="AT955" i="99" s="1"/>
  <c r="AP956" i="99"/>
  <c r="AT956" i="99" s="1"/>
  <c r="AN957" i="99"/>
  <c r="AQ958" i="99"/>
  <c r="AT958" i="99" s="1"/>
  <c r="AP959" i="99"/>
  <c r="AT959" i="99" s="1"/>
  <c r="AP960" i="99"/>
  <c r="AT960" i="99" s="1"/>
  <c r="AP961" i="99"/>
  <c r="AT961" i="99" s="1"/>
  <c r="AP962" i="99"/>
  <c r="AT962" i="99" s="1"/>
  <c r="AN967" i="99"/>
  <c r="AO967" i="99"/>
  <c r="AE1046" i="99" s="1"/>
  <c r="AN972" i="99"/>
  <c r="AQ973" i="99"/>
  <c r="AT1003" i="99"/>
  <c r="AM1007" i="99"/>
  <c r="AN1007" i="99" s="1"/>
  <c r="AO1008" i="99"/>
  <c r="AT1008" i="99" s="1"/>
  <c r="AJ1008" i="99"/>
  <c r="AN1008" i="99" s="1"/>
  <c r="AO1015" i="99"/>
  <c r="AT1015" i="99" s="1"/>
  <c r="AJ1015" i="99"/>
  <c r="AN1015" i="99" s="1"/>
  <c r="AP1017" i="99"/>
  <c r="AT1017" i="99" s="1"/>
  <c r="AP1018" i="99"/>
  <c r="AT1018" i="99" s="1"/>
  <c r="AP1019" i="99"/>
  <c r="AT1019" i="99" s="1"/>
  <c r="AP1020" i="99"/>
  <c r="AT1020" i="99" s="1"/>
  <c r="AP1021" i="99"/>
  <c r="AT1021" i="99" s="1"/>
  <c r="AP1022" i="99"/>
  <c r="AT1022" i="99" s="1"/>
  <c r="AP1023" i="99"/>
  <c r="AT1023" i="99" s="1"/>
  <c r="AP1024" i="99"/>
  <c r="AT1024" i="99" s="1"/>
  <c r="AP1025" i="99"/>
  <c r="AT1025" i="99" s="1"/>
  <c r="AP1026" i="99"/>
  <c r="AT1026" i="99" s="1"/>
  <c r="AP1027" i="99"/>
  <c r="AT1027" i="99" s="1"/>
  <c r="AP1028" i="99"/>
  <c r="AT1028" i="99" s="1"/>
  <c r="AR1031" i="99"/>
  <c r="AT1031" i="99" s="1"/>
  <c r="AR1032" i="99"/>
  <c r="AT1032" i="99" s="1"/>
  <c r="AP1033" i="99"/>
  <c r="AT1033" i="99" s="1"/>
  <c r="AQ1039" i="99"/>
  <c r="AT1039" i="99" s="1"/>
  <c r="AR1046" i="99"/>
  <c r="AH1126" i="99" s="1"/>
  <c r="AN1049" i="99"/>
  <c r="AO1049" i="99"/>
  <c r="AE1128" i="99" s="1"/>
  <c r="AN1054" i="99"/>
  <c r="AQ1055" i="99"/>
  <c r="T1138" i="99"/>
  <c r="AT1085" i="99"/>
  <c r="AM1089" i="99"/>
  <c r="AO1090" i="99"/>
  <c r="AT1090" i="99" s="1"/>
  <c r="AJ1090" i="99"/>
  <c r="AN1090" i="99" s="1"/>
  <c r="AO1098" i="99"/>
  <c r="AT1098" i="99" s="1"/>
  <c r="AJ1098" i="99"/>
  <c r="AN1098" i="99" s="1"/>
  <c r="AR1111" i="99"/>
  <c r="AT1111" i="99" s="1"/>
  <c r="AP1112" i="99"/>
  <c r="AT1112" i="99" s="1"/>
  <c r="AR1116" i="99"/>
  <c r="AT1116" i="99" s="1"/>
  <c r="AP1117" i="99"/>
  <c r="AT1117" i="99" s="1"/>
  <c r="AP1118" i="99"/>
  <c r="AT1118" i="99" s="1"/>
  <c r="AN1119" i="99"/>
  <c r="AR1120" i="99"/>
  <c r="AT1120" i="99" s="1"/>
  <c r="AN1122" i="99"/>
  <c r="AN1126" i="99"/>
  <c r="AF1209" i="99"/>
  <c r="AN1135" i="99"/>
  <c r="O1220" i="99"/>
  <c r="Z1156" i="99"/>
  <c r="AV1192" i="99"/>
  <c r="AZ1192" i="99" s="1"/>
  <c r="AZ1157" i="99"/>
  <c r="AZ1166" i="99" s="1"/>
  <c r="AT1169" i="99"/>
  <c r="AP1171" i="99"/>
  <c r="AT1171" i="99" s="1"/>
  <c r="AK1171" i="99"/>
  <c r="AN1171" i="99" s="1"/>
  <c r="AT1173" i="99"/>
  <c r="AP1174" i="99"/>
  <c r="AK1174" i="99"/>
  <c r="AN1174" i="99" s="1"/>
  <c r="AR1175" i="99"/>
  <c r="AT1175" i="99" s="1"/>
  <c r="AM1175" i="99"/>
  <c r="AT1180" i="99"/>
  <c r="AR1182" i="99"/>
  <c r="AN1187" i="99"/>
  <c r="AR1190" i="99"/>
  <c r="AR1195" i="99"/>
  <c r="AN1198" i="99"/>
  <c r="AR1200" i="99"/>
  <c r="AN1212" i="99"/>
  <c r="AH1291" i="99"/>
  <c r="AQ1213" i="99"/>
  <c r="AG1292" i="99" s="1"/>
  <c r="AG1372" i="99" s="1"/>
  <c r="AG1453" i="99" s="1"/>
  <c r="AG1534" i="99" s="1"/>
  <c r="AG1615" i="99" s="1"/>
  <c r="AG1696" i="99" s="1"/>
  <c r="AG1777" i="99" s="1"/>
  <c r="AO1219" i="99"/>
  <c r="Q1222" i="99"/>
  <c r="F1221" i="99"/>
  <c r="O1302" i="99"/>
  <c r="Y1236" i="99"/>
  <c r="AT1242" i="99"/>
  <c r="AT1243" i="99"/>
  <c r="AR1252" i="99"/>
  <c r="AT1252" i="99" s="1"/>
  <c r="AM1252" i="99"/>
  <c r="AP1257" i="99"/>
  <c r="AT1257" i="99" s="1"/>
  <c r="AK1257" i="99"/>
  <c r="AN1257" i="99" s="1"/>
  <c r="AR1258" i="99"/>
  <c r="AT1258" i="99" s="1"/>
  <c r="AM1258" i="99"/>
  <c r="AR1265" i="99"/>
  <c r="AN1270" i="99"/>
  <c r="AR1273" i="99"/>
  <c r="AN1276" i="99"/>
  <c r="AR1278" i="99"/>
  <c r="AO1285" i="99"/>
  <c r="AN1288" i="99"/>
  <c r="AI1294" i="99"/>
  <c r="AN1295" i="99"/>
  <c r="AH1374" i="99"/>
  <c r="AN1301" i="99"/>
  <c r="J1384" i="99"/>
  <c r="AS1318" i="99"/>
  <c r="AT1320" i="99"/>
  <c r="AT1331" i="99"/>
  <c r="AP1334" i="99"/>
  <c r="AT1334" i="99" s="1"/>
  <c r="AK1334" i="99"/>
  <c r="AN1334" i="99" s="1"/>
  <c r="AT1339" i="99"/>
  <c r="AN1349" i="99"/>
  <c r="AR1352" i="99"/>
  <c r="AR1358" i="99"/>
  <c r="AN1361" i="99"/>
  <c r="AO1368" i="99"/>
  <c r="AN1371" i="99"/>
  <c r="AN1382" i="99"/>
  <c r="J1466" i="99"/>
  <c r="Z1401" i="99"/>
  <c r="A1402" i="99"/>
  <c r="A1403" i="99" s="1"/>
  <c r="AT1414" i="99"/>
  <c r="AR1417" i="99"/>
  <c r="AT1417" i="99" s="1"/>
  <c r="AM1417" i="99"/>
  <c r="AT1422" i="99"/>
  <c r="AO1424" i="99"/>
  <c r="AT1424" i="99" s="1"/>
  <c r="AJ1424" i="99"/>
  <c r="AN1424" i="99" s="1"/>
  <c r="AN1430" i="99"/>
  <c r="AR1433" i="99"/>
  <c r="AN1438" i="99"/>
  <c r="AN1446" i="99"/>
  <c r="AJ1463" i="99"/>
  <c r="AN1463" i="99" s="1"/>
  <c r="AO1463" i="99"/>
  <c r="O1548" i="99"/>
  <c r="Y1482" i="99"/>
  <c r="AT1490" i="99"/>
  <c r="AT1494" i="99"/>
  <c r="AR1504" i="99"/>
  <c r="AM1504" i="99"/>
  <c r="AK1518" i="99"/>
  <c r="AP1518" i="99"/>
  <c r="AK1523" i="99"/>
  <c r="AP1523" i="99"/>
  <c r="AM1525" i="99"/>
  <c r="AN1525" i="99" s="1"/>
  <c r="AR1525" i="99"/>
  <c r="AK1536" i="99"/>
  <c r="AP1536" i="99"/>
  <c r="AI1540" i="99"/>
  <c r="AT1577" i="99"/>
  <c r="AK1597" i="99"/>
  <c r="AP1597" i="99"/>
  <c r="AK1608" i="99"/>
  <c r="AP1608" i="99"/>
  <c r="AM1610" i="99"/>
  <c r="AN1610" i="99" s="1"/>
  <c r="AR1610" i="99"/>
  <c r="AT1656" i="99"/>
  <c r="AT1661" i="99"/>
  <c r="AM1699" i="99"/>
  <c r="AN1699" i="99" s="1"/>
  <c r="AR1699" i="99"/>
  <c r="AT1737" i="99"/>
  <c r="AT1741" i="99"/>
  <c r="AO1748" i="99"/>
  <c r="AT1748" i="99" s="1"/>
  <c r="AJ1748" i="99"/>
  <c r="AN1748" i="99" s="1"/>
  <c r="AP1754" i="99"/>
  <c r="AK1754" i="99"/>
  <c r="AL1756" i="99"/>
  <c r="AQ1756" i="99"/>
  <c r="AT1814" i="99"/>
  <c r="AT1824" i="99"/>
  <c r="AP1830" i="99"/>
  <c r="AK1830" i="99"/>
  <c r="AO2039" i="99"/>
  <c r="AJ2039" i="99"/>
  <c r="AI313" i="99"/>
  <c r="AI396" i="99"/>
  <c r="AK596" i="99"/>
  <c r="AN596" i="99" s="1"/>
  <c r="AK597" i="99"/>
  <c r="AN597" i="99" s="1"/>
  <c r="AJ598" i="99"/>
  <c r="AN598" i="99" s="1"/>
  <c r="AK600" i="99"/>
  <c r="AN600" i="99" s="1"/>
  <c r="AK602" i="99"/>
  <c r="AJ605" i="99"/>
  <c r="AN605" i="99" s="1"/>
  <c r="AJ681" i="99"/>
  <c r="AN681" i="99" s="1"/>
  <c r="AK683" i="99"/>
  <c r="AN683" i="99" s="1"/>
  <c r="AK685" i="99"/>
  <c r="AN685" i="99" s="1"/>
  <c r="AJ686" i="99"/>
  <c r="AN686" i="99" s="1"/>
  <c r="AJ688" i="99"/>
  <c r="AN688" i="99" s="1"/>
  <c r="AK760" i="99"/>
  <c r="AN760" i="99" s="1"/>
  <c r="AK761" i="99"/>
  <c r="AN761" i="99" s="1"/>
  <c r="AJ762" i="99"/>
  <c r="AN762" i="99" s="1"/>
  <c r="AK764" i="99"/>
  <c r="AN764" i="99" s="1"/>
  <c r="AK766" i="99"/>
  <c r="AN766" i="99" s="1"/>
  <c r="AJ769" i="99"/>
  <c r="AN769" i="99" s="1"/>
  <c r="AL773" i="99"/>
  <c r="AN773" i="99" s="1"/>
  <c r="AR776" i="99"/>
  <c r="AT776" i="99" s="1"/>
  <c r="AL777" i="99"/>
  <c r="AN777" i="99" s="1"/>
  <c r="AR780" i="99"/>
  <c r="AT780" i="99" s="1"/>
  <c r="AL781" i="99"/>
  <c r="AR784" i="99"/>
  <c r="AT784" i="99" s="1"/>
  <c r="AM786" i="99"/>
  <c r="Y787" i="99"/>
  <c r="AS787" i="99" s="1"/>
  <c r="AR789" i="99"/>
  <c r="AT789" i="99" s="1"/>
  <c r="AR790" i="99"/>
  <c r="AT790" i="99" s="1"/>
  <c r="AO793" i="99"/>
  <c r="AT793" i="99" s="1"/>
  <c r="AR799" i="99"/>
  <c r="AN801" i="99"/>
  <c r="AE881" i="99"/>
  <c r="AI802" i="99"/>
  <c r="AQ802" i="99"/>
  <c r="AG881" i="99" s="1"/>
  <c r="AO808" i="99"/>
  <c r="F811" i="99"/>
  <c r="A828" i="99"/>
  <c r="AT832" i="99"/>
  <c r="AZ833" i="99"/>
  <c r="AZ838" i="99" s="1"/>
  <c r="Y840" i="99"/>
  <c r="AS840" i="99" s="1"/>
  <c r="Y842" i="99"/>
  <c r="AS842" i="99" s="1"/>
  <c r="AP842" i="99"/>
  <c r="AT842" i="99" s="1"/>
  <c r="AK842" i="99"/>
  <c r="AO850" i="99"/>
  <c r="AT850" i="99" s="1"/>
  <c r="AJ850" i="99"/>
  <c r="AN850" i="99" s="1"/>
  <c r="AR865" i="99"/>
  <c r="AT865" i="99" s="1"/>
  <c r="Y867" i="99"/>
  <c r="AS867" i="99" s="1"/>
  <c r="Y868" i="99"/>
  <c r="AS868" i="99" s="1"/>
  <c r="AR870" i="99"/>
  <c r="AT870" i="99" s="1"/>
  <c r="AN873" i="99"/>
  <c r="AR874" i="99"/>
  <c r="AT874" i="99" s="1"/>
  <c r="AN876" i="99"/>
  <c r="AR877" i="99"/>
  <c r="AT877" i="99" s="1"/>
  <c r="AR878" i="99"/>
  <c r="AT878" i="99" s="1"/>
  <c r="AR879" i="99"/>
  <c r="AT879" i="99" s="1"/>
  <c r="AR880" i="99"/>
  <c r="AT880" i="99" s="1"/>
  <c r="Y882" i="99"/>
  <c r="AS882" i="99" s="1"/>
  <c r="AN883" i="99"/>
  <c r="AE963" i="99"/>
  <c r="AI884" i="99"/>
  <c r="AQ884" i="99"/>
  <c r="AO890" i="99"/>
  <c r="F893" i="99"/>
  <c r="Q895" i="99"/>
  <c r="A910" i="99"/>
  <c r="A911" i="99"/>
  <c r="AT914" i="99"/>
  <c r="AZ915" i="99"/>
  <c r="AZ920" i="99" s="1"/>
  <c r="Y922" i="99"/>
  <c r="AS922" i="99" s="1"/>
  <c r="Y924" i="99"/>
  <c r="AS924" i="99" s="1"/>
  <c r="AP924" i="99"/>
  <c r="AT924" i="99" s="1"/>
  <c r="AK924" i="99"/>
  <c r="AN924" i="99" s="1"/>
  <c r="Y925" i="99"/>
  <c r="AS925" i="99" s="1"/>
  <c r="AO927" i="99"/>
  <c r="AT927" i="99" s="1"/>
  <c r="AJ927" i="99"/>
  <c r="AN927" i="99" s="1"/>
  <c r="AO932" i="99"/>
  <c r="AT932" i="99" s="1"/>
  <c r="AJ932" i="99"/>
  <c r="AN932" i="99" s="1"/>
  <c r="Y935" i="99"/>
  <c r="AS935" i="99" s="1"/>
  <c r="Y936" i="99"/>
  <c r="AS936" i="99" s="1"/>
  <c r="Y937" i="99"/>
  <c r="AS937" i="99" s="1"/>
  <c r="Y938" i="99"/>
  <c r="AS938" i="99" s="1"/>
  <c r="Y939" i="99"/>
  <c r="AS939" i="99" s="1"/>
  <c r="Y940" i="99"/>
  <c r="AS940" i="99" s="1"/>
  <c r="Y941" i="99"/>
  <c r="AS941" i="99" s="1"/>
  <c r="Y942" i="99"/>
  <c r="AS942" i="99" s="1"/>
  <c r="Y943" i="99"/>
  <c r="AS943" i="99" s="1"/>
  <c r="Y944" i="99"/>
  <c r="AS944" i="99" s="1"/>
  <c r="Y945" i="99"/>
  <c r="AS945" i="99" s="1"/>
  <c r="Y946" i="99"/>
  <c r="AS946" i="99" s="1"/>
  <c r="AR948" i="99"/>
  <c r="AT948" i="99" s="1"/>
  <c r="Y951" i="99"/>
  <c r="AS951" i="99" s="1"/>
  <c r="AR953" i="99"/>
  <c r="AT953" i="99" s="1"/>
  <c r="AR954" i="99"/>
  <c r="AT954" i="99" s="1"/>
  <c r="AO957" i="99"/>
  <c r="AT957" i="99" s="1"/>
  <c r="AR963" i="99"/>
  <c r="AN965" i="99"/>
  <c r="AI966" i="99"/>
  <c r="AQ966" i="99"/>
  <c r="AG1045" i="99" s="1"/>
  <c r="AO972" i="99"/>
  <c r="F975" i="99"/>
  <c r="A992" i="99"/>
  <c r="AT996" i="99"/>
  <c r="AZ997" i="99"/>
  <c r="AZ1002" i="99" s="1"/>
  <c r="Y1004" i="99"/>
  <c r="AS1004" i="99" s="1"/>
  <c r="Y1006" i="99"/>
  <c r="AS1006" i="99" s="1"/>
  <c r="AP1006" i="99"/>
  <c r="AT1006" i="99" s="1"/>
  <c r="AK1006" i="99"/>
  <c r="AN1006" i="99" s="1"/>
  <c r="AO1014" i="99"/>
  <c r="AT1014" i="99" s="1"/>
  <c r="AJ1014" i="99"/>
  <c r="AN1014" i="99" s="1"/>
  <c r="AR1029" i="99"/>
  <c r="AT1029" i="99" s="1"/>
  <c r="Y1031" i="99"/>
  <c r="AS1031" i="99" s="1"/>
  <c r="Y1032" i="99"/>
  <c r="AS1032" i="99" s="1"/>
  <c r="AR1034" i="99"/>
  <c r="AT1034" i="99" s="1"/>
  <c r="AN1037" i="99"/>
  <c r="AR1038" i="99"/>
  <c r="AT1038" i="99" s="1"/>
  <c r="AN1040" i="99"/>
  <c r="AR1041" i="99"/>
  <c r="AT1041" i="99" s="1"/>
  <c r="AR1042" i="99"/>
  <c r="AT1042" i="99" s="1"/>
  <c r="AR1043" i="99"/>
  <c r="AT1043" i="99" s="1"/>
  <c r="AR1044" i="99"/>
  <c r="AT1044" i="99" s="1"/>
  <c r="Y1046" i="99"/>
  <c r="AS1046" i="99" s="1"/>
  <c r="AN1047" i="99"/>
  <c r="AE1127" i="99"/>
  <c r="AI1048" i="99"/>
  <c r="AQ1048" i="99"/>
  <c r="AG1127" i="99" s="1"/>
  <c r="AF1128" i="99"/>
  <c r="AF1208" i="99" s="1"/>
  <c r="AO1054" i="99"/>
  <c r="F1057" i="99"/>
  <c r="Q1059" i="99"/>
  <c r="A1074" i="99"/>
  <c r="A1075" i="99" s="1"/>
  <c r="AT1078" i="99"/>
  <c r="AZ1079" i="99"/>
  <c r="AZ1084" i="99" s="1"/>
  <c r="Y1086" i="99"/>
  <c r="AS1086" i="99" s="1"/>
  <c r="Y1088" i="99"/>
  <c r="AS1088" i="99" s="1"/>
  <c r="AP1088" i="99"/>
  <c r="AT1088" i="99" s="1"/>
  <c r="AK1088" i="99"/>
  <c r="AN1088" i="99" s="1"/>
  <c r="Y1089" i="99"/>
  <c r="AS1089" i="99" s="1"/>
  <c r="AO1091" i="99"/>
  <c r="AT1091" i="99" s="1"/>
  <c r="AJ1091" i="99"/>
  <c r="AN1091" i="99" s="1"/>
  <c r="AO1096" i="99"/>
  <c r="AT1096" i="99" s="1"/>
  <c r="AJ1096" i="99"/>
  <c r="AN1096" i="99" s="1"/>
  <c r="Y1111" i="99"/>
  <c r="AS1111" i="99" s="1"/>
  <c r="AR1113" i="99"/>
  <c r="AT1113" i="99" s="1"/>
  <c r="AR1114" i="99"/>
  <c r="AT1114" i="99" s="1"/>
  <c r="Y1116" i="99"/>
  <c r="AS1116" i="99" s="1"/>
  <c r="AO1119" i="99"/>
  <c r="AT1119" i="99" s="1"/>
  <c r="Y1120" i="99"/>
  <c r="AS1120" i="99" s="1"/>
  <c r="AT1121" i="99"/>
  <c r="Y1123" i="99"/>
  <c r="AS1123" i="99" s="1"/>
  <c r="AP1126" i="99"/>
  <c r="AO1131" i="99"/>
  <c r="AE1210" i="99" s="1"/>
  <c r="AT1154" i="99"/>
  <c r="AT1155" i="99"/>
  <c r="AT1157" i="99"/>
  <c r="AT1160" i="99"/>
  <c r="Y1162" i="99"/>
  <c r="AS1162" i="99" s="1"/>
  <c r="Y1163" i="99"/>
  <c r="AS1163" i="99" s="1"/>
  <c r="Y1164" i="99"/>
  <c r="AS1164" i="99" s="1"/>
  <c r="Y1165" i="99"/>
  <c r="AS1165" i="99" s="1"/>
  <c r="Y1166" i="99"/>
  <c r="AS1166" i="99" s="1"/>
  <c r="AT1174" i="99"/>
  <c r="Y1175" i="99"/>
  <c r="AS1175" i="99" s="1"/>
  <c r="AP1176" i="99"/>
  <c r="AT1176" i="99" s="1"/>
  <c r="AK1176" i="99"/>
  <c r="AN1176" i="99" s="1"/>
  <c r="AR1177" i="99"/>
  <c r="AT1177" i="99" s="1"/>
  <c r="AM1177" i="99"/>
  <c r="AN1183" i="99"/>
  <c r="Y1184" i="99"/>
  <c r="AS1184" i="99" s="1"/>
  <c r="AP1187" i="99"/>
  <c r="AN1191" i="99"/>
  <c r="Y1192" i="99"/>
  <c r="AS1192" i="99" s="1"/>
  <c r="AT1193" i="99"/>
  <c r="AN1196" i="99"/>
  <c r="AP1198" i="99"/>
  <c r="AN1201" i="99"/>
  <c r="AO1201" i="99"/>
  <c r="AT1201" i="99" s="1"/>
  <c r="AN1203" i="99"/>
  <c r="AQ1203" i="99"/>
  <c r="AN1205" i="99"/>
  <c r="Y1206" i="99"/>
  <c r="AS1206" i="99" s="1"/>
  <c r="Y1210" i="99"/>
  <c r="AS1210" i="99" s="1"/>
  <c r="AR1210" i="99"/>
  <c r="AH1290" i="99" s="1"/>
  <c r="AF1292" i="99"/>
  <c r="AF1372" i="99" s="1"/>
  <c r="AF1453" i="99" s="1"/>
  <c r="AF1534" i="99" s="1"/>
  <c r="AF1615" i="99" s="1"/>
  <c r="AT1237" i="99"/>
  <c r="AT1239" i="99"/>
  <c r="AT1240" i="99"/>
  <c r="AT1241" i="99"/>
  <c r="AV1278" i="99"/>
  <c r="AZ1278" i="99" s="1"/>
  <c r="AZ1243" i="99"/>
  <c r="AZ1248" i="99" s="1"/>
  <c r="Y1252" i="99"/>
  <c r="AS1252" i="99" s="1"/>
  <c r="Y1253" i="99"/>
  <c r="AS1253" i="99" s="1"/>
  <c r="AT1254" i="99"/>
  <c r="AO1255" i="99"/>
  <c r="AT1255" i="99" s="1"/>
  <c r="AJ1255" i="99"/>
  <c r="AN1255" i="99" s="1"/>
  <c r="AR1256" i="99"/>
  <c r="AT1256" i="99" s="1"/>
  <c r="AM1256" i="99"/>
  <c r="Y1258" i="99"/>
  <c r="AS1258" i="99" s="1"/>
  <c r="AP1259" i="99"/>
  <c r="AT1259" i="99" s="1"/>
  <c r="AK1259" i="99"/>
  <c r="AN1259" i="99" s="1"/>
  <c r="AT1261" i="99"/>
  <c r="AO1262" i="99"/>
  <c r="AT1262" i="99" s="1"/>
  <c r="AJ1262" i="99"/>
  <c r="AN1262" i="99" s="1"/>
  <c r="AN1266" i="99"/>
  <c r="Y1267" i="99"/>
  <c r="AS1267" i="99" s="1"/>
  <c r="AP1270" i="99"/>
  <c r="AN1274" i="99"/>
  <c r="AP1276" i="99"/>
  <c r="Y1279" i="99"/>
  <c r="AS1279" i="99" s="1"/>
  <c r="AT1287" i="99"/>
  <c r="AP1288" i="99"/>
  <c r="Y1291" i="99"/>
  <c r="AS1291" i="99" s="1"/>
  <c r="AR1291" i="99"/>
  <c r="AN1292" i="99"/>
  <c r="AI1293" i="99"/>
  <c r="AG1373" i="99"/>
  <c r="AN1300" i="99"/>
  <c r="AO1300" i="99"/>
  <c r="AT1325" i="99"/>
  <c r="AT1326" i="99"/>
  <c r="AT1327" i="99"/>
  <c r="AT1328" i="99"/>
  <c r="AT1329" i="99"/>
  <c r="AT1330" i="99"/>
  <c r="Y1333" i="99"/>
  <c r="AS1333" i="99" s="1"/>
  <c r="AN1335" i="99"/>
  <c r="AO1336" i="99"/>
  <c r="AT1336" i="99" s="1"/>
  <c r="AJ1336" i="99"/>
  <c r="AN1336" i="99" s="1"/>
  <c r="AN1338" i="99"/>
  <c r="AT1341" i="99"/>
  <c r="AT1342" i="99"/>
  <c r="AO1343" i="99"/>
  <c r="AT1343" i="99" s="1"/>
  <c r="AJ1343" i="99"/>
  <c r="AN1343" i="99" s="1"/>
  <c r="Y1346" i="99"/>
  <c r="AS1346" i="99" s="1"/>
  <c r="AT1348" i="99"/>
  <c r="AP1349" i="99"/>
  <c r="Y1354" i="99"/>
  <c r="AS1354" i="99" s="1"/>
  <c r="AT1356" i="99"/>
  <c r="Y1359" i="99"/>
  <c r="AS1359" i="99" s="1"/>
  <c r="AP1361" i="99"/>
  <c r="AN1363" i="99"/>
  <c r="Y1364" i="99"/>
  <c r="AS1364" i="99" s="1"/>
  <c r="AP1371" i="99"/>
  <c r="AN1373" i="99"/>
  <c r="AP1375" i="99"/>
  <c r="AK1375" i="99"/>
  <c r="AN1375" i="99" s="1"/>
  <c r="AN1377" i="99"/>
  <c r="AI1377" i="99"/>
  <c r="AN1381" i="99"/>
  <c r="AO1381" i="99"/>
  <c r="K1385" i="99"/>
  <c r="AT1400" i="99"/>
  <c r="AT1402" i="99"/>
  <c r="AT1413" i="99"/>
  <c r="AT1420" i="99"/>
  <c r="AN1421" i="99"/>
  <c r="Y1427" i="99"/>
  <c r="AS1427" i="99" s="1"/>
  <c r="AP1430" i="99"/>
  <c r="AN1434" i="99"/>
  <c r="Y1435" i="99"/>
  <c r="AS1435" i="99" s="1"/>
  <c r="AP1438" i="99"/>
  <c r="AN1445" i="99"/>
  <c r="AR1446" i="99"/>
  <c r="AN1451" i="99"/>
  <c r="AN1452" i="99"/>
  <c r="AN1453" i="99"/>
  <c r="AN1454" i="99"/>
  <c r="AH1538" i="99"/>
  <c r="Q1468" i="99"/>
  <c r="F1467" i="99"/>
  <c r="AT1492" i="99"/>
  <c r="AP1503" i="99"/>
  <c r="AK1503" i="99"/>
  <c r="AM1513" i="99"/>
  <c r="AN1513" i="99" s="1"/>
  <c r="AR1513" i="99"/>
  <c r="AN1517" i="99"/>
  <c r="AN1535" i="99"/>
  <c r="AM1537" i="99"/>
  <c r="AN1537" i="99" s="1"/>
  <c r="AR1537" i="99"/>
  <c r="K1549" i="99"/>
  <c r="Q1551" i="99"/>
  <c r="AM1592" i="99"/>
  <c r="AN1592" i="99" s="1"/>
  <c r="AR1592" i="99"/>
  <c r="AN1596" i="99"/>
  <c r="AO1614" i="99"/>
  <c r="Z1647" i="99"/>
  <c r="A1648" i="99"/>
  <c r="A1649" i="99" s="1"/>
  <c r="AT1658" i="99"/>
  <c r="AT1664" i="99"/>
  <c r="AP1669" i="99"/>
  <c r="AT1669" i="99" s="1"/>
  <c r="AK1669" i="99"/>
  <c r="AT1671" i="99"/>
  <c r="AT1672" i="99"/>
  <c r="AM1681" i="99"/>
  <c r="AN1681" i="99" s="1"/>
  <c r="AR1681" i="99"/>
  <c r="AT1731" i="99"/>
  <c r="AT1735" i="99"/>
  <c r="AJ1783" i="99"/>
  <c r="AN1783" i="99" s="1"/>
  <c r="AO1783" i="99"/>
  <c r="AK1845" i="99"/>
  <c r="AP1845" i="99"/>
  <c r="AJ1874" i="99"/>
  <c r="AO1874" i="99"/>
  <c r="AL1920" i="99"/>
  <c r="AQ1920" i="99"/>
  <c r="AT1920" i="99" s="1"/>
  <c r="AJ1938" i="99"/>
  <c r="AO1938" i="99"/>
  <c r="AT1979" i="99"/>
  <c r="AO1122" i="99"/>
  <c r="AT1122" i="99" s="1"/>
  <c r="AP1123" i="99"/>
  <c r="AT1123" i="99" s="1"/>
  <c r="AR1124" i="99"/>
  <c r="AT1124" i="99" s="1"/>
  <c r="AP1125" i="99"/>
  <c r="AT1125" i="99" s="1"/>
  <c r="AR1126" i="99"/>
  <c r="AP1127" i="99"/>
  <c r="AR1128" i="99"/>
  <c r="AH1208" i="99" s="1"/>
  <c r="AH1289" i="99" s="1"/>
  <c r="AH1370" i="99" s="1"/>
  <c r="AH1451" i="99" s="1"/>
  <c r="AO1130" i="99"/>
  <c r="AE1209" i="99" s="1"/>
  <c r="AI1131" i="99"/>
  <c r="AQ1131" i="99"/>
  <c r="AG1210" i="99" s="1"/>
  <c r="AG1290" i="99" s="1"/>
  <c r="AG1371" i="99" s="1"/>
  <c r="AG1452" i="99" s="1"/>
  <c r="AG1533" i="99" s="1"/>
  <c r="AG1614" i="99" s="1"/>
  <c r="AO1135" i="99"/>
  <c r="AQ1136" i="99"/>
  <c r="AO1137" i="99"/>
  <c r="A1157" i="99"/>
  <c r="A1158" i="99" s="1"/>
  <c r="AR1181" i="99"/>
  <c r="AT1181" i="99" s="1"/>
  <c r="AP1182" i="99"/>
  <c r="AT1182" i="99" s="1"/>
  <c r="AR1183" i="99"/>
  <c r="AP1184" i="99"/>
  <c r="AT1184" i="99" s="1"/>
  <c r="AR1185" i="99"/>
  <c r="AT1185" i="99" s="1"/>
  <c r="AP1186" i="99"/>
  <c r="AT1186" i="99" s="1"/>
  <c r="AR1187" i="99"/>
  <c r="AP1188" i="99"/>
  <c r="AT1188" i="99" s="1"/>
  <c r="AR1189" i="99"/>
  <c r="AT1189" i="99" s="1"/>
  <c r="AP1190" i="99"/>
  <c r="AR1191" i="99"/>
  <c r="AP1192" i="99"/>
  <c r="AT1192" i="99" s="1"/>
  <c r="AP1193" i="99"/>
  <c r="AP1194" i="99"/>
  <c r="AT1194" i="99" s="1"/>
  <c r="AP1195" i="99"/>
  <c r="AT1195" i="99" s="1"/>
  <c r="AR1196" i="99"/>
  <c r="AR1197" i="99"/>
  <c r="AT1197" i="99" s="1"/>
  <c r="AR1198" i="99"/>
  <c r="AR1199" i="99"/>
  <c r="AT1199" i="99" s="1"/>
  <c r="AP1200" i="99"/>
  <c r="AT1200" i="99" s="1"/>
  <c r="AQ1201" i="99"/>
  <c r="AR1202" i="99"/>
  <c r="AO1203" i="99"/>
  <c r="AT1203" i="99" s="1"/>
  <c r="AQ1204" i="99"/>
  <c r="AR1205" i="99"/>
  <c r="AP1206" i="99"/>
  <c r="AT1206" i="99" s="1"/>
  <c r="AR1207" i="99"/>
  <c r="AT1207" i="99" s="1"/>
  <c r="AP1208" i="99"/>
  <c r="AT1208" i="99" s="1"/>
  <c r="AR1209" i="99"/>
  <c r="AP1210" i="99"/>
  <c r="AF1290" i="99" s="1"/>
  <c r="AF1371" i="99" s="1"/>
  <c r="AI1212" i="99"/>
  <c r="AQ1212" i="99"/>
  <c r="AG1291" i="99" s="1"/>
  <c r="AO1213" i="99"/>
  <c r="AE1292" i="99" s="1"/>
  <c r="AQ1217" i="99"/>
  <c r="AO1218" i="99"/>
  <c r="AQ1219" i="99"/>
  <c r="AP1263" i="99"/>
  <c r="AT1263" i="99" s="1"/>
  <c r="AR1264" i="99"/>
  <c r="AT1264" i="99" s="1"/>
  <c r="AP1265" i="99"/>
  <c r="AT1265" i="99" s="1"/>
  <c r="AR1266" i="99"/>
  <c r="AP1267" i="99"/>
  <c r="AT1267" i="99" s="1"/>
  <c r="AR1268" i="99"/>
  <c r="AT1268" i="99" s="1"/>
  <c r="AP1269" i="99"/>
  <c r="AT1269" i="99" s="1"/>
  <c r="AR1270" i="99"/>
  <c r="AP1271" i="99"/>
  <c r="AT1271" i="99" s="1"/>
  <c r="AR1272" i="99"/>
  <c r="AT1272" i="99" s="1"/>
  <c r="AP1273" i="99"/>
  <c r="AT1273" i="99" s="1"/>
  <c r="AR1274" i="99"/>
  <c r="AR1275" i="99"/>
  <c r="AT1275" i="99" s="1"/>
  <c r="AR1276" i="99"/>
  <c r="AR1277" i="99"/>
  <c r="AT1277" i="99" s="1"/>
  <c r="AP1278" i="99"/>
  <c r="AT1278" i="99" s="1"/>
  <c r="AP1279" i="99"/>
  <c r="AT1279" i="99" s="1"/>
  <c r="AP1280" i="99"/>
  <c r="AT1280" i="99" s="1"/>
  <c r="AP1281" i="99"/>
  <c r="AT1281" i="99" s="1"/>
  <c r="AR1282" i="99"/>
  <c r="AT1282" i="99" s="1"/>
  <c r="AO1283" i="99"/>
  <c r="AT1283" i="99" s="1"/>
  <c r="AP1284" i="99"/>
  <c r="AT1284" i="99" s="1"/>
  <c r="AQ1285" i="99"/>
  <c r="AO1286" i="99"/>
  <c r="AT1286" i="99" s="1"/>
  <c r="AP1287" i="99"/>
  <c r="AR1288" i="99"/>
  <c r="AP1289" i="99"/>
  <c r="AT1289" i="99" s="1"/>
  <c r="AR1290" i="99"/>
  <c r="AT1290" i="99" s="1"/>
  <c r="AP1291" i="99"/>
  <c r="AR1292" i="99"/>
  <c r="AO1294" i="99"/>
  <c r="AE1373" i="99" s="1"/>
  <c r="AI1373" i="99" s="1"/>
  <c r="AI1295" i="99"/>
  <c r="AQ1295" i="99"/>
  <c r="AG1374" i="99" s="1"/>
  <c r="AO1299" i="99"/>
  <c r="AQ1300" i="99"/>
  <c r="AO1301" i="99"/>
  <c r="A1321" i="99"/>
  <c r="AR1345" i="99"/>
  <c r="AP1346" i="99"/>
  <c r="AT1346" i="99" s="1"/>
  <c r="AR1347" i="99"/>
  <c r="AT1347" i="99" s="1"/>
  <c r="AP1348" i="99"/>
  <c r="AR1349" i="99"/>
  <c r="AP1350" i="99"/>
  <c r="AT1350" i="99" s="1"/>
  <c r="AR1351" i="99"/>
  <c r="AT1351" i="99" s="1"/>
  <c r="AP1352" i="99"/>
  <c r="AT1352" i="99" s="1"/>
  <c r="AR1353" i="99"/>
  <c r="AP1354" i="99"/>
  <c r="AT1354" i="99" s="1"/>
  <c r="AR1355" i="99"/>
  <c r="AT1355" i="99" s="1"/>
  <c r="AP1356" i="99"/>
  <c r="AP1357" i="99"/>
  <c r="AT1357" i="99" s="1"/>
  <c r="AP1358" i="99"/>
  <c r="AT1358" i="99" s="1"/>
  <c r="AP1359" i="99"/>
  <c r="AT1359" i="99" s="1"/>
  <c r="AR1360" i="99"/>
  <c r="AT1360" i="99" s="1"/>
  <c r="AR1361" i="99"/>
  <c r="AR1362" i="99"/>
  <c r="AT1362" i="99" s="1"/>
  <c r="AR1363" i="99"/>
  <c r="AP1364" i="99"/>
  <c r="AT1364" i="99" s="1"/>
  <c r="AQ1365" i="99"/>
  <c r="AT1365" i="99" s="1"/>
  <c r="AR1366" i="99"/>
  <c r="AT1366" i="99" s="1"/>
  <c r="AO1367" i="99"/>
  <c r="AT1367" i="99" s="1"/>
  <c r="AQ1368" i="99"/>
  <c r="AR1369" i="99"/>
  <c r="AT1369" i="99" s="1"/>
  <c r="AP1370" i="99"/>
  <c r="AT1370" i="99" s="1"/>
  <c r="AR1371" i="99"/>
  <c r="AP1372" i="99"/>
  <c r="AT1372" i="99" s="1"/>
  <c r="AR1373" i="99"/>
  <c r="AP1374" i="99"/>
  <c r="AE1455" i="99"/>
  <c r="AI1376" i="99"/>
  <c r="AQ1376" i="99"/>
  <c r="AG1455" i="99" s="1"/>
  <c r="AG1456" i="99"/>
  <c r="AG1536" i="99" s="1"/>
  <c r="AG1617" i="99" s="1"/>
  <c r="AG1698" i="99" s="1"/>
  <c r="AG1779" i="99" s="1"/>
  <c r="AG1860" i="99" s="1"/>
  <c r="AG1941" i="99" s="1"/>
  <c r="AG2022" i="99" s="1"/>
  <c r="AO1377" i="99"/>
  <c r="AE1456" i="99" s="1"/>
  <c r="AQ1381" i="99"/>
  <c r="AO1382" i="99"/>
  <c r="AQ1383" i="99"/>
  <c r="AP1427" i="99"/>
  <c r="AT1427" i="99" s="1"/>
  <c r="AR1428" i="99"/>
  <c r="AT1428" i="99" s="1"/>
  <c r="AP1429" i="99"/>
  <c r="AT1429" i="99" s="1"/>
  <c r="AR1430" i="99"/>
  <c r="AP1431" i="99"/>
  <c r="AT1431" i="99" s="1"/>
  <c r="AR1432" i="99"/>
  <c r="AT1432" i="99" s="1"/>
  <c r="AP1433" i="99"/>
  <c r="AT1433" i="99" s="1"/>
  <c r="AR1434" i="99"/>
  <c r="AP1435" i="99"/>
  <c r="AT1435" i="99" s="1"/>
  <c r="AR1436" i="99"/>
  <c r="AT1436" i="99" s="1"/>
  <c r="AP1437" i="99"/>
  <c r="AT1437" i="99" s="1"/>
  <c r="AR1438" i="99"/>
  <c r="AR1439" i="99"/>
  <c r="AT1439" i="99" s="1"/>
  <c r="AR1440" i="99"/>
  <c r="AR1441" i="99"/>
  <c r="AT1441" i="99" s="1"/>
  <c r="AP1442" i="99"/>
  <c r="AT1442" i="99" s="1"/>
  <c r="AR1443" i="99"/>
  <c r="Y1445" i="99"/>
  <c r="AS1445" i="99" s="1"/>
  <c r="Y1446" i="99"/>
  <c r="AS1446" i="99" s="1"/>
  <c r="AT1447" i="99"/>
  <c r="AN1449" i="99"/>
  <c r="AT1450" i="99"/>
  <c r="Y1455" i="99"/>
  <c r="AS1455" i="99" s="1"/>
  <c r="AN1458" i="99"/>
  <c r="AO1458" i="99"/>
  <c r="AE1537" i="99" s="1"/>
  <c r="AI1537" i="99" s="1"/>
  <c r="AI1459" i="99"/>
  <c r="AN1465" i="99"/>
  <c r="AT1482" i="99"/>
  <c r="AT1483" i="99"/>
  <c r="AT1484" i="99"/>
  <c r="AT1485" i="99"/>
  <c r="Y1486" i="99"/>
  <c r="AS1486" i="99" s="1"/>
  <c r="Y1487" i="99"/>
  <c r="AS1487" i="99" s="1"/>
  <c r="Y1498" i="99"/>
  <c r="AS1498" i="99" s="1"/>
  <c r="AT1500" i="99"/>
  <c r="AO1501" i="99"/>
  <c r="AT1501" i="99" s="1"/>
  <c r="AJ1501" i="99"/>
  <c r="AN1501" i="99" s="1"/>
  <c r="AR1502" i="99"/>
  <c r="AM1502" i="99"/>
  <c r="AT1503" i="99"/>
  <c r="Y1504" i="99"/>
  <c r="AS1504" i="99" s="1"/>
  <c r="AP1505" i="99"/>
  <c r="AT1505" i="99" s="1"/>
  <c r="AK1505" i="99"/>
  <c r="AN1505" i="99" s="1"/>
  <c r="AT1507" i="99"/>
  <c r="AO1508" i="99"/>
  <c r="AT1508" i="99" s="1"/>
  <c r="AJ1508" i="99"/>
  <c r="AN1508" i="99" s="1"/>
  <c r="Y1513" i="99"/>
  <c r="AS1513" i="99" s="1"/>
  <c r="Y1525" i="99"/>
  <c r="AS1525" i="99" s="1"/>
  <c r="Y1537" i="99"/>
  <c r="AS1537" i="99" s="1"/>
  <c r="AI1539" i="99"/>
  <c r="AN1546" i="99"/>
  <c r="AO1546" i="99"/>
  <c r="AT1571" i="99"/>
  <c r="AT1572" i="99"/>
  <c r="AT1573" i="99"/>
  <c r="AT1574" i="99"/>
  <c r="AT1575" i="99"/>
  <c r="AT1576" i="99"/>
  <c r="Y1579" i="99"/>
  <c r="AS1579" i="99" s="1"/>
  <c r="AT1580" i="99"/>
  <c r="AO1582" i="99"/>
  <c r="AT1582" i="99" s="1"/>
  <c r="AJ1582" i="99"/>
  <c r="AN1582" i="99" s="1"/>
  <c r="AT1588" i="99"/>
  <c r="AO1589" i="99"/>
  <c r="AT1589" i="99" s="1"/>
  <c r="AJ1589" i="99"/>
  <c r="AN1589" i="99" s="1"/>
  <c r="Y1592" i="99"/>
  <c r="AS1592" i="99" s="1"/>
  <c r="Y1600" i="99"/>
  <c r="AS1600" i="99" s="1"/>
  <c r="Y1605" i="99"/>
  <c r="AS1605" i="99" s="1"/>
  <c r="Y1610" i="99"/>
  <c r="AS1610" i="99" s="1"/>
  <c r="AP1621" i="99"/>
  <c r="AK1621" i="99"/>
  <c r="AN1621" i="99" s="1"/>
  <c r="AE1701" i="99"/>
  <c r="AN1623" i="99"/>
  <c r="AI1623" i="99"/>
  <c r="AN1627" i="99"/>
  <c r="AO1627" i="99"/>
  <c r="T1712" i="99"/>
  <c r="AT1646" i="99"/>
  <c r="AT1648" i="99"/>
  <c r="AT1655" i="99"/>
  <c r="Y1660" i="99"/>
  <c r="AS1660" i="99" s="1"/>
  <c r="AR1662" i="99"/>
  <c r="AM1662" i="99"/>
  <c r="Y1666" i="99"/>
  <c r="AS1666" i="99" s="1"/>
  <c r="AP1667" i="99"/>
  <c r="AT1667" i="99" s="1"/>
  <c r="AK1667" i="99"/>
  <c r="AR1668" i="99"/>
  <c r="AT1668" i="99" s="1"/>
  <c r="AM1668" i="99"/>
  <c r="Y1673" i="99"/>
  <c r="AS1673" i="99" s="1"/>
  <c r="Y1681" i="99"/>
  <c r="AS1681" i="99" s="1"/>
  <c r="Y1691" i="99"/>
  <c r="AS1691" i="99" s="1"/>
  <c r="AN1695" i="99"/>
  <c r="AO1695" i="99"/>
  <c r="Y1699" i="99"/>
  <c r="AS1699" i="99" s="1"/>
  <c r="AP1702" i="99"/>
  <c r="AE1784" i="99"/>
  <c r="AN1709" i="99"/>
  <c r="J1712" i="99"/>
  <c r="O1794" i="99"/>
  <c r="AZ1735" i="99"/>
  <c r="AV1771" i="99"/>
  <c r="AZ1771" i="99" s="1"/>
  <c r="AZ1736" i="99"/>
  <c r="AV1772" i="99"/>
  <c r="AZ1772" i="99" s="1"/>
  <c r="AZ1737" i="99"/>
  <c r="AV1773" i="99"/>
  <c r="AZ1773" i="99" s="1"/>
  <c r="AT1740" i="99"/>
  <c r="AT1742" i="99"/>
  <c r="AN1745" i="99"/>
  <c r="AT1751" i="99"/>
  <c r="AP1752" i="99"/>
  <c r="AT1752" i="99" s="1"/>
  <c r="AK1752" i="99"/>
  <c r="AN1752" i="99" s="1"/>
  <c r="AR1753" i="99"/>
  <c r="AM1753" i="99"/>
  <c r="AT1754" i="99"/>
  <c r="AN1756" i="99"/>
  <c r="AN1760" i="99"/>
  <c r="AN1764" i="99"/>
  <c r="Y1767" i="99"/>
  <c r="AS1767" i="99" s="1"/>
  <c r="AR1768" i="99"/>
  <c r="AN1771" i="99"/>
  <c r="AO1771" i="99"/>
  <c r="AN1773" i="99"/>
  <c r="AO1773" i="99"/>
  <c r="AN1779" i="99"/>
  <c r="AL1784" i="99"/>
  <c r="AQ1784" i="99"/>
  <c r="AR1831" i="99"/>
  <c r="AM1831" i="99"/>
  <c r="AT1836" i="99"/>
  <c r="AM1840" i="99"/>
  <c r="AN1840" i="99" s="1"/>
  <c r="AR1840" i="99"/>
  <c r="AN1844" i="99"/>
  <c r="AK1859" i="99"/>
  <c r="AP1859" i="99"/>
  <c r="AL1875" i="99"/>
  <c r="AQ1875" i="99"/>
  <c r="AT1926" i="99"/>
  <c r="AL1928" i="99"/>
  <c r="AQ1928" i="99"/>
  <c r="AM1956" i="99"/>
  <c r="AR1956" i="99"/>
  <c r="AT1975" i="99"/>
  <c r="AT1980" i="99"/>
  <c r="AO2168" i="99"/>
  <c r="AJ2168" i="99"/>
  <c r="AQ2256" i="99"/>
  <c r="AL2256" i="99"/>
  <c r="AN2256" i="99" s="1"/>
  <c r="AR1444" i="99"/>
  <c r="AT1444" i="99" s="1"/>
  <c r="AP1445" i="99"/>
  <c r="AT1445" i="99" s="1"/>
  <c r="AP1446" i="99"/>
  <c r="AN1447" i="99"/>
  <c r="AR1448" i="99"/>
  <c r="AT1448" i="99" s="1"/>
  <c r="AN1450" i="99"/>
  <c r="AR1451" i="99"/>
  <c r="AT1451" i="99" s="1"/>
  <c r="AR1452" i="99"/>
  <c r="AT1452" i="99" s="1"/>
  <c r="AR1453" i="99"/>
  <c r="AT1453" i="99" s="1"/>
  <c r="AR1454" i="99"/>
  <c r="AT1454" i="99" s="1"/>
  <c r="AP1455" i="99"/>
  <c r="Y1456" i="99"/>
  <c r="AS1456" i="99" s="1"/>
  <c r="AN1457" i="99"/>
  <c r="AI1458" i="99"/>
  <c r="AF1538" i="99"/>
  <c r="AF1618" i="99" s="1"/>
  <c r="AQ1463" i="99"/>
  <c r="AO1464" i="99"/>
  <c r="Q1469" i="99"/>
  <c r="A1484" i="99"/>
  <c r="A1485" i="99" s="1"/>
  <c r="AT1488" i="99"/>
  <c r="AZ1489" i="99"/>
  <c r="AZ1494" i="99" s="1"/>
  <c r="AT1496" i="99"/>
  <c r="AT1498" i="99"/>
  <c r="AR1499" i="99"/>
  <c r="AT1499" i="99" s="1"/>
  <c r="AM1499" i="99"/>
  <c r="AT1504" i="99"/>
  <c r="AO1506" i="99"/>
  <c r="AT1506" i="99" s="1"/>
  <c r="AJ1506" i="99"/>
  <c r="AN1506" i="99" s="1"/>
  <c r="AR1509" i="99"/>
  <c r="AN1514" i="99"/>
  <c r="Y1515" i="99"/>
  <c r="AS1515" i="99" s="1"/>
  <c r="AR1517" i="99"/>
  <c r="AN1521" i="99"/>
  <c r="Y1526" i="99"/>
  <c r="AS1526" i="99" s="1"/>
  <c r="AR1527" i="99"/>
  <c r="AT1529" i="99"/>
  <c r="Y1530" i="99"/>
  <c r="AS1530" i="99" s="1"/>
  <c r="Y1533" i="99"/>
  <c r="AS1533" i="99" s="1"/>
  <c r="AR1535" i="99"/>
  <c r="AQ1540" i="99"/>
  <c r="AG1619" i="99" s="1"/>
  <c r="AT1564" i="99"/>
  <c r="AT1565" i="99"/>
  <c r="AT1567" i="99"/>
  <c r="AT1570" i="99"/>
  <c r="Y1572" i="99"/>
  <c r="AS1572" i="99" s="1"/>
  <c r="Y1573" i="99"/>
  <c r="AS1573" i="99" s="1"/>
  <c r="Y1574" i="99"/>
  <c r="AS1574" i="99" s="1"/>
  <c r="Y1575" i="99"/>
  <c r="AS1575" i="99" s="1"/>
  <c r="Y1576" i="99"/>
  <c r="AS1576" i="99" s="1"/>
  <c r="Y1585" i="99"/>
  <c r="AS1585" i="99" s="1"/>
  <c r="AP1586" i="99"/>
  <c r="AT1586" i="99" s="1"/>
  <c r="AK1586" i="99"/>
  <c r="AN1586" i="99" s="1"/>
  <c r="AR1587" i="99"/>
  <c r="AT1587" i="99" s="1"/>
  <c r="AM1587" i="99"/>
  <c r="AN1593" i="99"/>
  <c r="AR1596" i="99"/>
  <c r="AN1601" i="99"/>
  <c r="AR1603" i="99"/>
  <c r="AN1606" i="99"/>
  <c r="AO1611" i="99"/>
  <c r="AN1612" i="99"/>
  <c r="AN1613" i="99"/>
  <c r="AT1614" i="99"/>
  <c r="AN1615" i="99"/>
  <c r="AR1618" i="99"/>
  <c r="AF1702" i="99"/>
  <c r="AF1782" i="99" s="1"/>
  <c r="AF1863" i="99" s="1"/>
  <c r="AF1944" i="99" s="1"/>
  <c r="AF2025" i="99" s="1"/>
  <c r="AT1647" i="99"/>
  <c r="AT1649" i="99"/>
  <c r="AT1650" i="99"/>
  <c r="AV1686" i="99"/>
  <c r="AZ1686" i="99" s="1"/>
  <c r="AZ1651" i="99"/>
  <c r="AZ1658" i="99" s="1"/>
  <c r="AT1659" i="99"/>
  <c r="AT1666" i="99"/>
  <c r="AN1667" i="99"/>
  <c r="AN1674" i="99"/>
  <c r="AR1677" i="99"/>
  <c r="AN1682" i="99"/>
  <c r="AN1687" i="99"/>
  <c r="AR1689" i="99"/>
  <c r="AN1692" i="99"/>
  <c r="AN1700" i="99"/>
  <c r="AG1783" i="99"/>
  <c r="AO1710" i="99"/>
  <c r="AT1733" i="99"/>
  <c r="AO1744" i="99"/>
  <c r="AT1744" i="99" s="1"/>
  <c r="AJ1744" i="99"/>
  <c r="AN1744" i="99" s="1"/>
  <c r="AP1747" i="99"/>
  <c r="AT1747" i="99" s="1"/>
  <c r="AK1747" i="99"/>
  <c r="AN1747" i="99" s="1"/>
  <c r="AT1749" i="99"/>
  <c r="AO1750" i="99"/>
  <c r="AT1750" i="99" s="1"/>
  <c r="AJ1750" i="99"/>
  <c r="AN1750" i="99" s="1"/>
  <c r="AO1757" i="99"/>
  <c r="AO1761" i="99"/>
  <c r="AO1765" i="99"/>
  <c r="AT1765" i="99" s="1"/>
  <c r="Y1778" i="99"/>
  <c r="AS1778" i="99" s="1"/>
  <c r="AN1786" i="99"/>
  <c r="AT1815" i="99"/>
  <c r="AP1827" i="99"/>
  <c r="AT1827" i="99" s="1"/>
  <c r="AK1827" i="99"/>
  <c r="AT1829" i="99"/>
  <c r="AK1837" i="99"/>
  <c r="AN1837" i="99" s="1"/>
  <c r="AP1837" i="99"/>
  <c r="AM1848" i="99"/>
  <c r="AN1848" i="99" s="1"/>
  <c r="AR1848" i="99"/>
  <c r="AK1853" i="99"/>
  <c r="AP1853" i="99"/>
  <c r="AN1857" i="99"/>
  <c r="AT1863" i="99"/>
  <c r="AT1864" i="99"/>
  <c r="AJ1869" i="99"/>
  <c r="AO1869" i="99"/>
  <c r="AE1948" i="99" s="1"/>
  <c r="AT1922" i="99"/>
  <c r="AL1924" i="99"/>
  <c r="AQ1924" i="99"/>
  <c r="AT1940" i="99"/>
  <c r="AK1955" i="99"/>
  <c r="AP1955" i="99"/>
  <c r="AT1981" i="99"/>
  <c r="AT1984" i="99"/>
  <c r="AR1993" i="99"/>
  <c r="AM1993" i="99"/>
  <c r="AL2020" i="99"/>
  <c r="AQ2020" i="99"/>
  <c r="Q2125" i="99"/>
  <c r="K2123" i="99"/>
  <c r="AJ1173" i="99"/>
  <c r="AN1173" i="99" s="1"/>
  <c r="AK1175" i="99"/>
  <c r="AN1175" i="99" s="1"/>
  <c r="AK1177" i="99"/>
  <c r="AN1177" i="99" s="1"/>
  <c r="AJ1178" i="99"/>
  <c r="AN1178" i="99" s="1"/>
  <c r="AJ1180" i="99"/>
  <c r="AN1180" i="99" s="1"/>
  <c r="AK1252" i="99"/>
  <c r="AN1252" i="99" s="1"/>
  <c r="AK1253" i="99"/>
  <c r="AN1253" i="99" s="1"/>
  <c r="AJ1254" i="99"/>
  <c r="AN1254" i="99" s="1"/>
  <c r="AK1256" i="99"/>
  <c r="AN1256" i="99" s="1"/>
  <c r="AK1258" i="99"/>
  <c r="AN1258" i="99" s="1"/>
  <c r="AJ1261" i="99"/>
  <c r="AN1261" i="99" s="1"/>
  <c r="AJ1337" i="99"/>
  <c r="AN1337" i="99" s="1"/>
  <c r="AK1339" i="99"/>
  <c r="AN1339" i="99" s="1"/>
  <c r="AK1341" i="99"/>
  <c r="AN1341" i="99" s="1"/>
  <c r="AJ1342" i="99"/>
  <c r="AN1342" i="99" s="1"/>
  <c r="AJ1344" i="99"/>
  <c r="AN1344" i="99" s="1"/>
  <c r="AK1416" i="99"/>
  <c r="AN1416" i="99" s="1"/>
  <c r="AK1417" i="99"/>
  <c r="AN1417" i="99" s="1"/>
  <c r="AJ1418" i="99"/>
  <c r="AN1418" i="99" s="1"/>
  <c r="AK1420" i="99"/>
  <c r="AN1420" i="99" s="1"/>
  <c r="AK1422" i="99"/>
  <c r="AN1422" i="99" s="1"/>
  <c r="AJ1425" i="99"/>
  <c r="AN1425" i="99" s="1"/>
  <c r="AT1449" i="99"/>
  <c r="AR1456" i="99"/>
  <c r="AG1537" i="99"/>
  <c r="AN1459" i="99"/>
  <c r="AO1459" i="99"/>
  <c r="AE1538" i="99" s="1"/>
  <c r="AN1464" i="99"/>
  <c r="T1548" i="99"/>
  <c r="AT1495" i="99"/>
  <c r="AT1502" i="99"/>
  <c r="AN1503" i="99"/>
  <c r="AN1510" i="99"/>
  <c r="AP1514" i="99"/>
  <c r="AN1518" i="99"/>
  <c r="AP1521" i="99"/>
  <c r="AN1523" i="99"/>
  <c r="AT1525" i="99"/>
  <c r="AN1529" i="99"/>
  <c r="AN1532" i="99"/>
  <c r="AN1536" i="99"/>
  <c r="AF1619" i="99"/>
  <c r="AE1620" i="99"/>
  <c r="AN1545" i="99"/>
  <c r="J1548" i="99"/>
  <c r="O1630" i="99"/>
  <c r="Z1566" i="99"/>
  <c r="AV1602" i="99"/>
  <c r="AZ1602" i="99" s="1"/>
  <c r="AZ1567" i="99"/>
  <c r="AZ1576" i="99" s="1"/>
  <c r="AT1579" i="99"/>
  <c r="AN1580" i="99"/>
  <c r="AP1581" i="99"/>
  <c r="AT1581" i="99" s="1"/>
  <c r="AK1581" i="99"/>
  <c r="AN1581" i="99" s="1"/>
  <c r="AT1583" i="99"/>
  <c r="AP1584" i="99"/>
  <c r="AT1584" i="99" s="1"/>
  <c r="AK1584" i="99"/>
  <c r="AN1584" i="99" s="1"/>
  <c r="AR1585" i="99"/>
  <c r="AT1585" i="99" s="1"/>
  <c r="AM1585" i="99"/>
  <c r="AT1590" i="99"/>
  <c r="AP1593" i="99"/>
  <c r="AT1593" i="99" s="1"/>
  <c r="AN1597" i="99"/>
  <c r="AP1601" i="99"/>
  <c r="Y1604" i="99"/>
  <c r="AS1604" i="99" s="1"/>
  <c r="AP1606" i="99"/>
  <c r="AN1608" i="99"/>
  <c r="AP1612" i="99"/>
  <c r="AP1615" i="99"/>
  <c r="AN1622" i="99"/>
  <c r="AH1701" i="99"/>
  <c r="AN1629" i="99"/>
  <c r="AO1629" i="99"/>
  <c r="Q1632" i="99"/>
  <c r="F1631" i="99"/>
  <c r="O1712" i="99"/>
  <c r="Y1646" i="99"/>
  <c r="AT1651" i="99"/>
  <c r="AT1652" i="99"/>
  <c r="Y1654" i="99"/>
  <c r="AS1654" i="99" s="1"/>
  <c r="AT1660" i="99"/>
  <c r="AT1662" i="99"/>
  <c r="AR1663" i="99"/>
  <c r="AT1663" i="99" s="1"/>
  <c r="AM1663" i="99"/>
  <c r="AN1669" i="99"/>
  <c r="AO1670" i="99"/>
  <c r="AT1670" i="99" s="1"/>
  <c r="AJ1670" i="99"/>
  <c r="AN1670" i="99" s="1"/>
  <c r="AP1674" i="99"/>
  <c r="AN1678" i="99"/>
  <c r="Y1679" i="99"/>
  <c r="AS1679" i="99" s="1"/>
  <c r="AP1682" i="99"/>
  <c r="AP1687" i="99"/>
  <c r="AT1687" i="99" s="1"/>
  <c r="Y1690" i="99"/>
  <c r="AS1690" i="99" s="1"/>
  <c r="AP1692" i="99"/>
  <c r="Y1694" i="99"/>
  <c r="AS1694" i="99" s="1"/>
  <c r="Y1697" i="99"/>
  <c r="AS1697" i="99" s="1"/>
  <c r="AT1699" i="99"/>
  <c r="AP1700" i="99"/>
  <c r="AT1703" i="99"/>
  <c r="AN1704" i="99"/>
  <c r="AE1783" i="99"/>
  <c r="AI1704" i="99"/>
  <c r="AN1705" i="99"/>
  <c r="AN1711" i="99"/>
  <c r="AQ1711" i="99"/>
  <c r="K1713" i="99"/>
  <c r="Q1715" i="99"/>
  <c r="AT1730" i="99"/>
  <c r="AT1732" i="99"/>
  <c r="AT1739" i="99"/>
  <c r="Y1741" i="99"/>
  <c r="AS1741" i="99" s="1"/>
  <c r="AT1743" i="99"/>
  <c r="AR1746" i="99"/>
  <c r="AT1746" i="99" s="1"/>
  <c r="AM1746" i="99"/>
  <c r="AT1753" i="99"/>
  <c r="AN1754" i="99"/>
  <c r="AO1755" i="99"/>
  <c r="AO1759" i="99"/>
  <c r="AO1763" i="99"/>
  <c r="AN1775" i="99"/>
  <c r="AM1778" i="99"/>
  <c r="AN1778" i="99" s="1"/>
  <c r="AR1778" i="99"/>
  <c r="AL1868" i="99"/>
  <c r="AG1947" i="99" s="1"/>
  <c r="AQ1868" i="99"/>
  <c r="AT1930" i="99"/>
  <c r="AT1932" i="99"/>
  <c r="AF2030" i="99"/>
  <c r="AF2110" i="99" s="1"/>
  <c r="AF2191" i="99" s="1"/>
  <c r="AF2272" i="99" s="1"/>
  <c r="AF2353" i="99" s="1"/>
  <c r="AF2434" i="99" s="1"/>
  <c r="AF2515" i="99" s="1"/>
  <c r="AF2596" i="99" s="1"/>
  <c r="AF2677" i="99" s="1"/>
  <c r="AF2758" i="99" s="1"/>
  <c r="AT1978" i="99"/>
  <c r="AT1983" i="99"/>
  <c r="AP1509" i="99"/>
  <c r="AT1509" i="99" s="1"/>
  <c r="AR1510" i="99"/>
  <c r="AP1511" i="99"/>
  <c r="AT1511" i="99" s="1"/>
  <c r="AR1512" i="99"/>
  <c r="AT1512" i="99" s="1"/>
  <c r="AP1513" i="99"/>
  <c r="AR1514" i="99"/>
  <c r="AP1515" i="99"/>
  <c r="AT1515" i="99" s="1"/>
  <c r="AR1516" i="99"/>
  <c r="AT1516" i="99" s="1"/>
  <c r="AP1517" i="99"/>
  <c r="AT1517" i="99" s="1"/>
  <c r="AR1518" i="99"/>
  <c r="AP1519" i="99"/>
  <c r="AT1519" i="99" s="1"/>
  <c r="AR1520" i="99"/>
  <c r="AT1520" i="99" s="1"/>
  <c r="AR1521" i="99"/>
  <c r="AR1522" i="99"/>
  <c r="AT1522" i="99" s="1"/>
  <c r="AR1523" i="99"/>
  <c r="AP1524" i="99"/>
  <c r="AT1524" i="99" s="1"/>
  <c r="AP1525" i="99"/>
  <c r="AP1526" i="99"/>
  <c r="AT1526" i="99" s="1"/>
  <c r="AP1527" i="99"/>
  <c r="AR1528" i="99"/>
  <c r="AO1529" i="99"/>
  <c r="AP1530" i="99"/>
  <c r="AT1530" i="99" s="1"/>
  <c r="AQ1531" i="99"/>
  <c r="AT1531" i="99" s="1"/>
  <c r="AO1532" i="99"/>
  <c r="AT1532" i="99" s="1"/>
  <c r="AP1533" i="99"/>
  <c r="AT1533" i="99" s="1"/>
  <c r="AR1534" i="99"/>
  <c r="AT1534" i="99" s="1"/>
  <c r="AP1535" i="99"/>
  <c r="AR1536" i="99"/>
  <c r="AP1537" i="99"/>
  <c r="AR1538" i="99"/>
  <c r="AO1540" i="99"/>
  <c r="AE1619" i="99" s="1"/>
  <c r="AI1541" i="99"/>
  <c r="AQ1541" i="99"/>
  <c r="AG1620" i="99" s="1"/>
  <c r="AG1700" i="99" s="1"/>
  <c r="AG1781" i="99" s="1"/>
  <c r="AO1545" i="99"/>
  <c r="AQ1546" i="99"/>
  <c r="AO1547" i="99"/>
  <c r="A1567" i="99"/>
  <c r="A1568" i="99" s="1"/>
  <c r="AR1591" i="99"/>
  <c r="AT1591" i="99" s="1"/>
  <c r="AP1592" i="99"/>
  <c r="AT1592" i="99" s="1"/>
  <c r="AR1593" i="99"/>
  <c r="AP1594" i="99"/>
  <c r="AT1594" i="99" s="1"/>
  <c r="AR1595" i="99"/>
  <c r="AT1595" i="99" s="1"/>
  <c r="AP1596" i="99"/>
  <c r="AT1596" i="99" s="1"/>
  <c r="AR1597" i="99"/>
  <c r="AP1598" i="99"/>
  <c r="AT1598" i="99" s="1"/>
  <c r="AR1599" i="99"/>
  <c r="AT1599" i="99" s="1"/>
  <c r="AP1600" i="99"/>
  <c r="AT1600" i="99" s="1"/>
  <c r="AR1601" i="99"/>
  <c r="AP1602" i="99"/>
  <c r="AT1602" i="99" s="1"/>
  <c r="AP1603" i="99"/>
  <c r="AT1603" i="99" s="1"/>
  <c r="AP1604" i="99"/>
  <c r="AT1604" i="99" s="1"/>
  <c r="AP1605" i="99"/>
  <c r="AT1605" i="99" s="1"/>
  <c r="AR1606" i="99"/>
  <c r="AR1607" i="99"/>
  <c r="AT1607" i="99" s="1"/>
  <c r="AR1608" i="99"/>
  <c r="AR1609" i="99"/>
  <c r="AT1609" i="99" s="1"/>
  <c r="AP1610" i="99"/>
  <c r="AT1610" i="99" s="1"/>
  <c r="AQ1611" i="99"/>
  <c r="AR1612" i="99"/>
  <c r="AO1613" i="99"/>
  <c r="AT1613" i="99" s="1"/>
  <c r="AQ1614" i="99"/>
  <c r="AR1615" i="99"/>
  <c r="AP1616" i="99"/>
  <c r="AT1616" i="99" s="1"/>
  <c r="AR1617" i="99"/>
  <c r="AT1617" i="99" s="1"/>
  <c r="AP1618" i="99"/>
  <c r="AT1618" i="99" s="1"/>
  <c r="AR1619" i="99"/>
  <c r="AP1620" i="99"/>
  <c r="AF1700" i="99" s="1"/>
  <c r="AF1781" i="99" s="1"/>
  <c r="AF1862" i="99" s="1"/>
  <c r="AI1622" i="99"/>
  <c r="AQ1622" i="99"/>
  <c r="AG1701" i="99" s="1"/>
  <c r="AO1623" i="99"/>
  <c r="AE1702" i="99" s="1"/>
  <c r="AQ1627" i="99"/>
  <c r="AO1628" i="99"/>
  <c r="AQ1629" i="99"/>
  <c r="AP1673" i="99"/>
  <c r="AT1673" i="99" s="1"/>
  <c r="AR1674" i="99"/>
  <c r="AP1675" i="99"/>
  <c r="AT1675" i="99" s="1"/>
  <c r="AR1676" i="99"/>
  <c r="AT1676" i="99" s="1"/>
  <c r="AP1677" i="99"/>
  <c r="AT1677" i="99" s="1"/>
  <c r="AR1678" i="99"/>
  <c r="AP1679" i="99"/>
  <c r="AT1679" i="99" s="1"/>
  <c r="AR1680" i="99"/>
  <c r="AT1680" i="99" s="1"/>
  <c r="AP1681" i="99"/>
  <c r="AT1681" i="99" s="1"/>
  <c r="AR1682" i="99"/>
  <c r="AP1683" i="99"/>
  <c r="AT1683" i="99" s="1"/>
  <c r="AR1684" i="99"/>
  <c r="AT1684" i="99" s="1"/>
  <c r="AR1685" i="99"/>
  <c r="AR1686" i="99"/>
  <c r="AT1686" i="99" s="1"/>
  <c r="AR1687" i="99"/>
  <c r="AP1688" i="99"/>
  <c r="AT1688" i="99" s="1"/>
  <c r="AP1689" i="99"/>
  <c r="AT1689" i="99" s="1"/>
  <c r="AP1690" i="99"/>
  <c r="AT1690" i="99" s="1"/>
  <c r="AP1691" i="99"/>
  <c r="AT1691" i="99" s="1"/>
  <c r="AR1692" i="99"/>
  <c r="AO1693" i="99"/>
  <c r="AT1693" i="99" s="1"/>
  <c r="AP1694" i="99"/>
  <c r="AT1694" i="99" s="1"/>
  <c r="AQ1695" i="99"/>
  <c r="AT1695" i="99" s="1"/>
  <c r="AO1696" i="99"/>
  <c r="AT1696" i="99" s="1"/>
  <c r="AP1697" i="99"/>
  <c r="AT1697" i="99" s="1"/>
  <c r="AR1698" i="99"/>
  <c r="AT1698" i="99" s="1"/>
  <c r="AP1699" i="99"/>
  <c r="AR1700" i="99"/>
  <c r="AP1701" i="99"/>
  <c r="AT1701" i="99" s="1"/>
  <c r="AR1702" i="99"/>
  <c r="AH1782" i="99" s="1"/>
  <c r="AH1863" i="99" s="1"/>
  <c r="AH1944" i="99" s="1"/>
  <c r="AO1704" i="99"/>
  <c r="AI1705" i="99"/>
  <c r="AQ1705" i="99"/>
  <c r="AG1784" i="99" s="1"/>
  <c r="AO1709" i="99"/>
  <c r="AQ1710" i="99"/>
  <c r="AO1711" i="99"/>
  <c r="AQ1755" i="99"/>
  <c r="AO1756" i="99"/>
  <c r="AT1756" i="99" s="1"/>
  <c r="AQ1757" i="99"/>
  <c r="AO1758" i="99"/>
  <c r="AT1758" i="99" s="1"/>
  <c r="AQ1759" i="99"/>
  <c r="AO1760" i="99"/>
  <c r="AT1760" i="99" s="1"/>
  <c r="AQ1761" i="99"/>
  <c r="AO1762" i="99"/>
  <c r="AT1762" i="99" s="1"/>
  <c r="AQ1763" i="99"/>
  <c r="AO1764" i="99"/>
  <c r="AT1764" i="99" s="1"/>
  <c r="AQ1765" i="99"/>
  <c r="AO1766" i="99"/>
  <c r="AT1766" i="99" s="1"/>
  <c r="AP1767" i="99"/>
  <c r="AT1767" i="99" s="1"/>
  <c r="AP1768" i="99"/>
  <c r="AT1768" i="99" s="1"/>
  <c r="AP1769" i="99"/>
  <c r="AT1769" i="99" s="1"/>
  <c r="AP1770" i="99"/>
  <c r="AT1770" i="99" s="1"/>
  <c r="AQ1771" i="99"/>
  <c r="AT1771" i="99" s="1"/>
  <c r="AQ1772" i="99"/>
  <c r="AT1772" i="99" s="1"/>
  <c r="AQ1773" i="99"/>
  <c r="AQ1774" i="99"/>
  <c r="AT1774" i="99" s="1"/>
  <c r="AO1775" i="99"/>
  <c r="AT1775" i="99" s="1"/>
  <c r="Y1776" i="99"/>
  <c r="AS1776" i="99" s="1"/>
  <c r="AP1776" i="99"/>
  <c r="AT1776" i="99" s="1"/>
  <c r="AM1777" i="99"/>
  <c r="AN1777" i="99" s="1"/>
  <c r="AP1778" i="99"/>
  <c r="AT1778" i="99" s="1"/>
  <c r="AN1781" i="99"/>
  <c r="AO1781" i="99"/>
  <c r="AN1784" i="99"/>
  <c r="AN1787" i="99"/>
  <c r="Y1817" i="99"/>
  <c r="AS1817" i="99" s="1"/>
  <c r="Y1818" i="99"/>
  <c r="AS1818" i="99" s="1"/>
  <c r="Y1819" i="99"/>
  <c r="AS1819" i="99" s="1"/>
  <c r="Y1820" i="99"/>
  <c r="AS1820" i="99" s="1"/>
  <c r="Y1821" i="99"/>
  <c r="AS1821" i="99" s="1"/>
  <c r="Y1822" i="99"/>
  <c r="AS1822" i="99" s="1"/>
  <c r="AT1830" i="99"/>
  <c r="Y1831" i="99"/>
  <c r="AS1831" i="99" s="1"/>
  <c r="AP1832" i="99"/>
  <c r="AT1832" i="99" s="1"/>
  <c r="AK1832" i="99"/>
  <c r="AN1832" i="99" s="1"/>
  <c r="AR1833" i="99"/>
  <c r="AT1833" i="99" s="1"/>
  <c r="AM1833" i="99"/>
  <c r="Y1840" i="99"/>
  <c r="AS1840" i="99" s="1"/>
  <c r="AT1842" i="99"/>
  <c r="Y1848" i="99"/>
  <c r="AS1848" i="99" s="1"/>
  <c r="AF2028" i="99"/>
  <c r="AF2109" i="99" s="1"/>
  <c r="AF2190" i="99" s="1"/>
  <c r="T1958" i="99"/>
  <c r="Z1894" i="99"/>
  <c r="A1895" i="99"/>
  <c r="AT1896" i="99"/>
  <c r="AT1903" i="99"/>
  <c r="AT1907" i="99"/>
  <c r="AO1908" i="99"/>
  <c r="AJ1908" i="99"/>
  <c r="AN1908" i="99" s="1"/>
  <c r="AN1910" i="99"/>
  <c r="AT1913" i="99"/>
  <c r="AT1915" i="99"/>
  <c r="AR1917" i="99"/>
  <c r="AM1917" i="99"/>
  <c r="AN1917" i="99" s="1"/>
  <c r="AT1921" i="99"/>
  <c r="AT1924" i="99"/>
  <c r="AT1928" i="99"/>
  <c r="AT1934" i="99"/>
  <c r="AN1935" i="99"/>
  <c r="AO1935" i="99"/>
  <c r="AT1935" i="99" s="1"/>
  <c r="AO1937" i="99"/>
  <c r="AO1946" i="99"/>
  <c r="AT1946" i="99" s="1"/>
  <c r="AR1951" i="99"/>
  <c r="AH2030" i="99" s="1"/>
  <c r="AH2110" i="99" s="1"/>
  <c r="T2040" i="99"/>
  <c r="AT1974" i="99"/>
  <c r="AT1977" i="99"/>
  <c r="AM1991" i="99"/>
  <c r="AN1991" i="99" s="1"/>
  <c r="AR1991" i="99"/>
  <c r="AT1991" i="99" s="1"/>
  <c r="AJ2010" i="99"/>
  <c r="AO2010" i="99"/>
  <c r="AK2016" i="99"/>
  <c r="AP2016" i="99"/>
  <c r="AO2092" i="99"/>
  <c r="AJ2092" i="99"/>
  <c r="AP2115" i="99"/>
  <c r="AF2194" i="99" s="1"/>
  <c r="AK2115" i="99"/>
  <c r="AH1783" i="99"/>
  <c r="AF1784" i="99"/>
  <c r="AF1864" i="99" s="1"/>
  <c r="AF1945" i="99" s="1"/>
  <c r="T1794" i="99"/>
  <c r="Z1729" i="99"/>
  <c r="AZ1732" i="99"/>
  <c r="AZ1733" i="99"/>
  <c r="AL1776" i="99"/>
  <c r="AN1776" i="99" s="1"/>
  <c r="AR1779" i="99"/>
  <c r="AT1779" i="99" s="1"/>
  <c r="AN1782" i="99"/>
  <c r="AO1785" i="99"/>
  <c r="AJ1785" i="99"/>
  <c r="AN1785" i="99" s="1"/>
  <c r="AI1785" i="99"/>
  <c r="AR1786" i="99"/>
  <c r="AH1865" i="99" s="1"/>
  <c r="AF1866" i="99"/>
  <c r="AN1792" i="99"/>
  <c r="AS1810" i="99"/>
  <c r="A1814" i="99"/>
  <c r="A1813" i="99"/>
  <c r="AT1811" i="99"/>
  <c r="AV1849" i="99"/>
  <c r="AZ1849" i="99" s="1"/>
  <c r="AZ1813" i="99"/>
  <c r="AZ1822" i="99" s="1"/>
  <c r="AT1823" i="99"/>
  <c r="AP1826" i="99"/>
  <c r="AK1826" i="99"/>
  <c r="AN1826" i="99" s="1"/>
  <c r="AT1831" i="99"/>
  <c r="AN1841" i="99"/>
  <c r="AR1844" i="99"/>
  <c r="AO1849" i="99"/>
  <c r="AT1849" i="99" s="1"/>
  <c r="AO1851" i="99"/>
  <c r="AT1851" i="99" s="1"/>
  <c r="AN1855" i="99"/>
  <c r="AR1857" i="99"/>
  <c r="AN1867" i="99"/>
  <c r="Y1868" i="99"/>
  <c r="AS1868" i="99" s="1"/>
  <c r="AI1868" i="99"/>
  <c r="Y1875" i="99"/>
  <c r="AS1875" i="99" s="1"/>
  <c r="Q1879" i="99"/>
  <c r="AT1892" i="99"/>
  <c r="Y1903" i="99"/>
  <c r="AS1903" i="99" s="1"/>
  <c r="AT1904" i="99"/>
  <c r="Y1907" i="99"/>
  <c r="AS1907" i="99" s="1"/>
  <c r="Y1910" i="99"/>
  <c r="AS1910" i="99" s="1"/>
  <c r="AT1910" i="99"/>
  <c r="AP1911" i="99"/>
  <c r="AT1911" i="99" s="1"/>
  <c r="AK1911" i="99"/>
  <c r="AO1912" i="99"/>
  <c r="AJ1912" i="99"/>
  <c r="AN1912" i="99" s="1"/>
  <c r="AO1914" i="99"/>
  <c r="AT1914" i="99" s="1"/>
  <c r="AJ1914" i="99"/>
  <c r="AN1914" i="99" s="1"/>
  <c r="AP1916" i="99"/>
  <c r="AT1916" i="99" s="1"/>
  <c r="AK1916" i="99"/>
  <c r="AT1918" i="99"/>
  <c r="Y1920" i="99"/>
  <c r="AS1920" i="99" s="1"/>
  <c r="AO1921" i="99"/>
  <c r="Y1924" i="99"/>
  <c r="AS1924" i="99" s="1"/>
  <c r="AO1925" i="99"/>
  <c r="AT1925" i="99" s="1"/>
  <c r="Y1928" i="99"/>
  <c r="AS1928" i="99" s="1"/>
  <c r="AO1929" i="99"/>
  <c r="AT1929" i="99" s="1"/>
  <c r="Y1931" i="99"/>
  <c r="AS1931" i="99" s="1"/>
  <c r="AT1931" i="99"/>
  <c r="AR1933" i="99"/>
  <c r="AT1933" i="99" s="1"/>
  <c r="AT1936" i="99"/>
  <c r="AT1938" i="99"/>
  <c r="AT1941" i="99"/>
  <c r="AR1943" i="99"/>
  <c r="AT1943" i="99" s="1"/>
  <c r="AT1944" i="99"/>
  <c r="AN1947" i="99"/>
  <c r="AN1948" i="99"/>
  <c r="AO1948" i="99"/>
  <c r="AI1951" i="99"/>
  <c r="Y1956" i="99"/>
  <c r="AS1956" i="99" s="1"/>
  <c r="A1978" i="99"/>
  <c r="Z1976" i="99"/>
  <c r="A1977" i="99"/>
  <c r="AT1985" i="99"/>
  <c r="AT1986" i="99"/>
  <c r="AO1995" i="99"/>
  <c r="AT1995" i="99" s="1"/>
  <c r="AJ1995" i="99"/>
  <c r="AL2003" i="99"/>
  <c r="AQ2003" i="99"/>
  <c r="AT2003" i="99" s="1"/>
  <c r="AK2083" i="99"/>
  <c r="AP2083" i="99"/>
  <c r="AT2083" i="99" s="1"/>
  <c r="AK1498" i="99"/>
  <c r="AN1498" i="99" s="1"/>
  <c r="AK1499" i="99"/>
  <c r="AN1499" i="99" s="1"/>
  <c r="AJ1500" i="99"/>
  <c r="AN1500" i="99" s="1"/>
  <c r="AK1502" i="99"/>
  <c r="AN1502" i="99" s="1"/>
  <c r="AK1504" i="99"/>
  <c r="AN1504" i="99" s="1"/>
  <c r="AJ1507" i="99"/>
  <c r="AN1507" i="99" s="1"/>
  <c r="AJ1583" i="99"/>
  <c r="AN1583" i="99" s="1"/>
  <c r="AK1585" i="99"/>
  <c r="AN1585" i="99" s="1"/>
  <c r="AK1587" i="99"/>
  <c r="AN1587" i="99" s="1"/>
  <c r="AJ1588" i="99"/>
  <c r="AN1588" i="99" s="1"/>
  <c r="AJ1590" i="99"/>
  <c r="AN1590" i="99" s="1"/>
  <c r="AK1662" i="99"/>
  <c r="AN1662" i="99" s="1"/>
  <c r="AK1663" i="99"/>
  <c r="AN1663" i="99" s="1"/>
  <c r="AJ1664" i="99"/>
  <c r="AN1664" i="99" s="1"/>
  <c r="AK1666" i="99"/>
  <c r="AN1666" i="99" s="1"/>
  <c r="AK1668" i="99"/>
  <c r="AJ1671" i="99"/>
  <c r="AN1671" i="99" s="1"/>
  <c r="AF1783" i="99"/>
  <c r="AH1784" i="99"/>
  <c r="AH1864" i="99" s="1"/>
  <c r="AH1945" i="99" s="1"/>
  <c r="AH2026" i="99" s="1"/>
  <c r="J1794" i="99"/>
  <c r="AK1746" i="99"/>
  <c r="AN1746" i="99" s="1"/>
  <c r="AJ1749" i="99"/>
  <c r="AN1749" i="99" s="1"/>
  <c r="AJ1751" i="99"/>
  <c r="AN1751" i="99" s="1"/>
  <c r="AK1753" i="99"/>
  <c r="AN1753" i="99" s="1"/>
  <c r="AQ1777" i="99"/>
  <c r="AT1777" i="99" s="1"/>
  <c r="Y1779" i="99"/>
  <c r="AS1779" i="99" s="1"/>
  <c r="AJ1780" i="99"/>
  <c r="AN1780" i="99" s="1"/>
  <c r="AO1780" i="99"/>
  <c r="AT1780" i="99" s="1"/>
  <c r="AQ1780" i="99"/>
  <c r="AG1861" i="99" s="1"/>
  <c r="AP1792" i="99"/>
  <c r="T1876" i="99"/>
  <c r="AT1813" i="99"/>
  <c r="AT1816" i="99"/>
  <c r="AT1817" i="99"/>
  <c r="AT1818" i="99"/>
  <c r="AT1819" i="99"/>
  <c r="AT1820" i="99"/>
  <c r="AT1821" i="99"/>
  <c r="AT1822" i="99"/>
  <c r="Y1825" i="99"/>
  <c r="AS1825" i="99" s="1"/>
  <c r="AT1826" i="99"/>
  <c r="AN1827" i="99"/>
  <c r="AO1828" i="99"/>
  <c r="AT1828" i="99" s="1"/>
  <c r="AJ1828" i="99"/>
  <c r="AN1828" i="99" s="1"/>
  <c r="AN1830" i="99"/>
  <c r="AT1834" i="99"/>
  <c r="AO1835" i="99"/>
  <c r="AT1835" i="99" s="1"/>
  <c r="AJ1835" i="99"/>
  <c r="AN1835" i="99" s="1"/>
  <c r="Y1838" i="99"/>
  <c r="AS1838" i="99" s="1"/>
  <c r="AP1841" i="99"/>
  <c r="AT1841" i="99" s="1"/>
  <c r="AN1845" i="99"/>
  <c r="Y1846" i="99"/>
  <c r="AS1846" i="99" s="1"/>
  <c r="AN1850" i="99"/>
  <c r="AO1850" i="99"/>
  <c r="AT1850" i="99" s="1"/>
  <c r="AN1852" i="99"/>
  <c r="AO1852" i="99"/>
  <c r="AN1853" i="99"/>
  <c r="AP1855" i="99"/>
  <c r="AN1858" i="99"/>
  <c r="AO1858" i="99"/>
  <c r="AN1859" i="99"/>
  <c r="AP1862" i="99"/>
  <c r="AT1862" i="99" s="1"/>
  <c r="AP1866" i="99"/>
  <c r="J1876" i="99"/>
  <c r="O1958" i="99"/>
  <c r="AT1893" i="99"/>
  <c r="AT1894" i="99"/>
  <c r="AT1897" i="99"/>
  <c r="AT1899" i="99"/>
  <c r="AZ1899" i="99"/>
  <c r="AV1935" i="99"/>
  <c r="AZ1935" i="99" s="1"/>
  <c r="AT1900" i="99"/>
  <c r="AZ1900" i="99"/>
  <c r="AV1936" i="99"/>
  <c r="AZ1936" i="99" s="1"/>
  <c r="AT1901" i="99"/>
  <c r="AZ1901" i="99"/>
  <c r="AV1937" i="99"/>
  <c r="AZ1937" i="99" s="1"/>
  <c r="AT1902" i="99"/>
  <c r="Y1905" i="99"/>
  <c r="AS1905" i="99" s="1"/>
  <c r="AT1905" i="99"/>
  <c r="AT1906" i="99"/>
  <c r="Y1913" i="99"/>
  <c r="AS1913" i="99" s="1"/>
  <c r="Y1915" i="99"/>
  <c r="AS1915" i="99" s="1"/>
  <c r="Y1917" i="99"/>
  <c r="AS1917" i="99" s="1"/>
  <c r="AT1917" i="99"/>
  <c r="AP1918" i="99"/>
  <c r="AK1918" i="99"/>
  <c r="AN1919" i="99"/>
  <c r="AO1919" i="99"/>
  <c r="AT1919" i="99" s="1"/>
  <c r="Y1922" i="99"/>
  <c r="AS1922" i="99" s="1"/>
  <c r="AO1923" i="99"/>
  <c r="AT1923" i="99" s="1"/>
  <c r="Y1926" i="99"/>
  <c r="AS1926" i="99" s="1"/>
  <c r="AO1927" i="99"/>
  <c r="AT1927" i="99" s="1"/>
  <c r="Y1930" i="99"/>
  <c r="AS1930" i="99" s="1"/>
  <c r="Y1933" i="99"/>
  <c r="AS1933" i="99" s="1"/>
  <c r="AT1937" i="99"/>
  <c r="AT1939" i="99"/>
  <c r="AQ1939" i="99"/>
  <c r="Y1943" i="99"/>
  <c r="AS1943" i="99" s="1"/>
  <c r="AT1945" i="99"/>
  <c r="AQ1945" i="99"/>
  <c r="Y1947" i="99"/>
  <c r="AS1947" i="99" s="1"/>
  <c r="AQ1947" i="99"/>
  <c r="AR1949" i="99"/>
  <c r="AP1950" i="99"/>
  <c r="Y1951" i="99"/>
  <c r="AS1951" i="99" s="1"/>
  <c r="Y1976" i="99"/>
  <c r="AS1976" i="99" s="1"/>
  <c r="AT1976" i="99"/>
  <c r="AT1989" i="99"/>
  <c r="AT1998" i="99"/>
  <c r="AT2021" i="99"/>
  <c r="AK2564" i="99"/>
  <c r="AP2564" i="99"/>
  <c r="AQ1781" i="99"/>
  <c r="AT1781" i="99" s="1"/>
  <c r="AO1782" i="99"/>
  <c r="AT1782" i="99" s="1"/>
  <c r="AQ1783" i="99"/>
  <c r="AO1784" i="99"/>
  <c r="AR1785" i="99"/>
  <c r="AP1786" i="99"/>
  <c r="AF1865" i="99" s="1"/>
  <c r="AR1787" i="99"/>
  <c r="AH1866" i="99" s="1"/>
  <c r="AH1946" i="99" s="1"/>
  <c r="AP1791" i="99"/>
  <c r="AR1792" i="99"/>
  <c r="AP1793" i="99"/>
  <c r="AR1837" i="99"/>
  <c r="AP1838" i="99"/>
  <c r="AT1838" i="99" s="1"/>
  <c r="AR1839" i="99"/>
  <c r="AT1839" i="99" s="1"/>
  <c r="AP1840" i="99"/>
  <c r="AT1840" i="99" s="1"/>
  <c r="AR1841" i="99"/>
  <c r="AP1842" i="99"/>
  <c r="AR1843" i="99"/>
  <c r="AT1843" i="99" s="1"/>
  <c r="AP1844" i="99"/>
  <c r="AT1844" i="99" s="1"/>
  <c r="AR1845" i="99"/>
  <c r="AP1846" i="99"/>
  <c r="AT1846" i="99" s="1"/>
  <c r="AR1847" i="99"/>
  <c r="AT1847" i="99" s="1"/>
  <c r="AP1848" i="99"/>
  <c r="AT1848" i="99" s="1"/>
  <c r="AQ1849" i="99"/>
  <c r="AQ1850" i="99"/>
  <c r="AQ1851" i="99"/>
  <c r="AQ1852" i="99"/>
  <c r="AR1853" i="99"/>
  <c r="AR1854" i="99"/>
  <c r="AT1854" i="99" s="1"/>
  <c r="AR1855" i="99"/>
  <c r="AR1856" i="99"/>
  <c r="AT1856" i="99" s="1"/>
  <c r="AP1857" i="99"/>
  <c r="AT1857" i="99" s="1"/>
  <c r="AQ1858" i="99"/>
  <c r="AR1859" i="99"/>
  <c r="AK1860" i="99"/>
  <c r="AN1860" i="99" s="1"/>
  <c r="AO1860" i="99"/>
  <c r="AT1860" i="99" s="1"/>
  <c r="AM1861" i="99"/>
  <c r="AN1861" i="99" s="1"/>
  <c r="AQ1861" i="99"/>
  <c r="AT1861" i="99" s="1"/>
  <c r="AJ1862" i="99"/>
  <c r="AN1862" i="99" s="1"/>
  <c r="AL1863" i="99"/>
  <c r="AN1863" i="99" s="1"/>
  <c r="AJ1864" i="99"/>
  <c r="AN1864" i="99" s="1"/>
  <c r="AL1865" i="99"/>
  <c r="AN1865" i="99" s="1"/>
  <c r="AJ1866" i="99"/>
  <c r="AN1866" i="99" s="1"/>
  <c r="AM1867" i="99"/>
  <c r="AK1868" i="99"/>
  <c r="AI1869" i="99"/>
  <c r="AM1869" i="99"/>
  <c r="AH1948" i="99" s="1"/>
  <c r="AH2028" i="99" s="1"/>
  <c r="AK1873" i="99"/>
  <c r="AN1873" i="99" s="1"/>
  <c r="AM1874" i="99"/>
  <c r="AK1875" i="99"/>
  <c r="AN1875" i="99" s="1"/>
  <c r="AR1908" i="99"/>
  <c r="AR1909" i="99"/>
  <c r="AT1909" i="99" s="1"/>
  <c r="AJ1911" i="99"/>
  <c r="AR1912" i="99"/>
  <c r="AK1913" i="99"/>
  <c r="AN1913" i="99" s="1"/>
  <c r="AR1914" i="99"/>
  <c r="AK1915" i="99"/>
  <c r="AN1915" i="99" s="1"/>
  <c r="AJ1916" i="99"/>
  <c r="AN1916" i="99" s="1"/>
  <c r="AJ1918" i="99"/>
  <c r="AN1918" i="99" s="1"/>
  <c r="AM1919" i="99"/>
  <c r="AK1920" i="99"/>
  <c r="AN1920" i="99" s="1"/>
  <c r="AM1921" i="99"/>
  <c r="AN1921" i="99" s="1"/>
  <c r="AK1922" i="99"/>
  <c r="AN1922" i="99" s="1"/>
  <c r="AM1923" i="99"/>
  <c r="AN1923" i="99" s="1"/>
  <c r="AK1924" i="99"/>
  <c r="AN1924" i="99" s="1"/>
  <c r="AM1925" i="99"/>
  <c r="AN1925" i="99" s="1"/>
  <c r="AK1926" i="99"/>
  <c r="AN1926" i="99" s="1"/>
  <c r="AM1927" i="99"/>
  <c r="AN1927" i="99" s="1"/>
  <c r="AK1928" i="99"/>
  <c r="AN1928" i="99" s="1"/>
  <c r="AM1929" i="99"/>
  <c r="AN1929" i="99" s="1"/>
  <c r="AK1930" i="99"/>
  <c r="AN1930" i="99" s="1"/>
  <c r="AL1931" i="99"/>
  <c r="AL1932" i="99"/>
  <c r="AN1932" i="99" s="1"/>
  <c r="AL1933" i="99"/>
  <c r="AN1933" i="99" s="1"/>
  <c r="AL1934" i="99"/>
  <c r="AN1934" i="99" s="1"/>
  <c r="AM1935" i="99"/>
  <c r="AM1936" i="99"/>
  <c r="AN1936" i="99" s="1"/>
  <c r="AM1937" i="99"/>
  <c r="AN1937" i="99" s="1"/>
  <c r="AM1938" i="99"/>
  <c r="AK1939" i="99"/>
  <c r="AN1939" i="99" s="1"/>
  <c r="AL1940" i="99"/>
  <c r="AN1940" i="99" s="1"/>
  <c r="AM1941" i="99"/>
  <c r="AN1941" i="99" s="1"/>
  <c r="AJ1942" i="99"/>
  <c r="AN1942" i="99" s="1"/>
  <c r="AL1943" i="99"/>
  <c r="AN1943" i="99" s="1"/>
  <c r="AM1944" i="99"/>
  <c r="AN1944" i="99" s="1"/>
  <c r="AK1945" i="99"/>
  <c r="AN1945" i="99" s="1"/>
  <c r="AM1946" i="99"/>
  <c r="AN1946" i="99" s="1"/>
  <c r="AK1947" i="99"/>
  <c r="AM1948" i="99"/>
  <c r="AP1949" i="99"/>
  <c r="AF2029" i="99"/>
  <c r="AJ1950" i="99"/>
  <c r="AN1950" i="99" s="1"/>
  <c r="AL1951" i="99"/>
  <c r="AG2030" i="99" s="1"/>
  <c r="AG2110" i="99" s="1"/>
  <c r="AJ1955" i="99"/>
  <c r="AN1955" i="99" s="1"/>
  <c r="AL1956" i="99"/>
  <c r="AJ1957" i="99"/>
  <c r="AN1957" i="99" s="1"/>
  <c r="Q1960" i="99"/>
  <c r="J2040" i="99"/>
  <c r="AZ1981" i="99"/>
  <c r="AZ1982" i="99"/>
  <c r="AZ1983" i="99"/>
  <c r="Y1987" i="99"/>
  <c r="AS1987" i="99" s="1"/>
  <c r="Y1988" i="99"/>
  <c r="AS1988" i="99" s="1"/>
  <c r="Y1993" i="99"/>
  <c r="AS1993" i="99" s="1"/>
  <c r="AN2001" i="99"/>
  <c r="Y2006" i="99"/>
  <c r="AS2006" i="99" s="1"/>
  <c r="AO2007" i="99"/>
  <c r="AJ2007" i="99"/>
  <c r="AN2011" i="99"/>
  <c r="AP2012" i="99"/>
  <c r="AT2012" i="99" s="1"/>
  <c r="AK2012" i="99"/>
  <c r="AT2013" i="99"/>
  <c r="AM2015" i="99"/>
  <c r="AO2018" i="99"/>
  <c r="AJ2018" i="99"/>
  <c r="AN2018" i="99" s="1"/>
  <c r="AQ2025" i="99"/>
  <c r="AE2030" i="99"/>
  <c r="AI2033" i="99"/>
  <c r="AL2106" i="99"/>
  <c r="AQ2106" i="99"/>
  <c r="AT2106" i="99" s="1"/>
  <c r="AR2284" i="99"/>
  <c r="AM2284" i="99"/>
  <c r="AI1786" i="99"/>
  <c r="F1795" i="99"/>
  <c r="AG2029" i="99"/>
  <c r="O2040" i="99"/>
  <c r="AT1993" i="99"/>
  <c r="AT1996" i="99"/>
  <c r="AP2004" i="99"/>
  <c r="AT2004" i="99" s="1"/>
  <c r="AK2004" i="99"/>
  <c r="AN2004" i="99" s="1"/>
  <c r="AQ2006" i="99"/>
  <c r="AT2006" i="99" s="1"/>
  <c r="AL2006" i="99"/>
  <c r="AT2010" i="99"/>
  <c r="AT2016" i="99"/>
  <c r="AP2021" i="99"/>
  <c r="AK2021" i="99"/>
  <c r="AN2021" i="99" s="1"/>
  <c r="AO2026" i="99"/>
  <c r="AT2026" i="99" s="1"/>
  <c r="AJ2026" i="99"/>
  <c r="AP2072" i="99"/>
  <c r="AK2072" i="99"/>
  <c r="AN2072" i="99" s="1"/>
  <c r="AJ2075" i="99"/>
  <c r="AN2075" i="99" s="1"/>
  <c r="AO2075" i="99"/>
  <c r="AP2103" i="99"/>
  <c r="AK2103" i="99"/>
  <c r="AN2103" i="99" s="1"/>
  <c r="AM2161" i="99"/>
  <c r="AN2161" i="99" s="1"/>
  <c r="AR2161" i="99"/>
  <c r="AL2172" i="99"/>
  <c r="AQ2172" i="99"/>
  <c r="AT2172" i="99" s="1"/>
  <c r="AM2178" i="99"/>
  <c r="AR2178" i="99"/>
  <c r="AP2197" i="99"/>
  <c r="AK2197" i="99"/>
  <c r="AF2276" i="99" s="1"/>
  <c r="AF2356" i="99" s="1"/>
  <c r="AF2437" i="99" s="1"/>
  <c r="AF2518" i="99" s="1"/>
  <c r="AE2356" i="99"/>
  <c r="AP2278" i="99"/>
  <c r="AK2278" i="99"/>
  <c r="AI2278" i="99"/>
  <c r="AM2319" i="99"/>
  <c r="AR2319" i="99"/>
  <c r="AT2549" i="99"/>
  <c r="AI1787" i="99"/>
  <c r="AJ1829" i="99"/>
  <c r="AN1829" i="99" s="1"/>
  <c r="AK1831" i="99"/>
  <c r="AN1831" i="99" s="1"/>
  <c r="AK1833" i="99"/>
  <c r="AN1833" i="99" s="1"/>
  <c r="AJ1834" i="99"/>
  <c r="AN1834" i="99" s="1"/>
  <c r="AJ1836" i="99"/>
  <c r="AN1836" i="99" s="1"/>
  <c r="K1877" i="99"/>
  <c r="AI1950" i="99"/>
  <c r="Y1974" i="99"/>
  <c r="AT1988" i="99"/>
  <c r="AR1990" i="99"/>
  <c r="AT1990" i="99" s="1"/>
  <c r="AR1992" i="99"/>
  <c r="AM1992" i="99"/>
  <c r="AR1999" i="99"/>
  <c r="AM1999" i="99"/>
  <c r="AJ2002" i="99"/>
  <c r="AO2002" i="99"/>
  <c r="AT2002" i="99" s="1"/>
  <c r="AQ2011" i="99"/>
  <c r="AT2011" i="99" s="1"/>
  <c r="AT2014" i="99"/>
  <c r="AT2024" i="99"/>
  <c r="AT2140" i="99"/>
  <c r="AT2142" i="99"/>
  <c r="AO2179" i="99"/>
  <c r="AJ2179" i="99"/>
  <c r="AN2179" i="99" s="1"/>
  <c r="AK2202" i="99"/>
  <c r="AP2202" i="99"/>
  <c r="AK2250" i="99"/>
  <c r="AP2250" i="99"/>
  <c r="AO2255" i="99"/>
  <c r="AJ2255" i="99"/>
  <c r="AJ2264" i="99"/>
  <c r="AO2264" i="99"/>
  <c r="AK2285" i="99"/>
  <c r="AP2285" i="99"/>
  <c r="AJ2332" i="99"/>
  <c r="AN2332" i="99" s="1"/>
  <c r="AO2332" i="99"/>
  <c r="AQ2343" i="99"/>
  <c r="AL2343" i="99"/>
  <c r="AJ2355" i="99"/>
  <c r="AN2355" i="99" s="1"/>
  <c r="AO2355" i="99"/>
  <c r="Y1992" i="99"/>
  <c r="AS1992" i="99" s="1"/>
  <c r="AP1992" i="99"/>
  <c r="AT1992" i="99" s="1"/>
  <c r="AK1992" i="99"/>
  <c r="AN1992" i="99" s="1"/>
  <c r="AK1995" i="99"/>
  <c r="AK1998" i="99"/>
  <c r="AN1998" i="99" s="1"/>
  <c r="Y1999" i="99"/>
  <c r="AS1999" i="99" s="1"/>
  <c r="AP1999" i="99"/>
  <c r="AK1999" i="99"/>
  <c r="AM2001" i="99"/>
  <c r="AK2002" i="99"/>
  <c r="AL2004" i="99"/>
  <c r="AJ2005" i="99"/>
  <c r="AN2005" i="99" s="1"/>
  <c r="AN2006" i="99"/>
  <c r="AQ2007" i="99"/>
  <c r="AT2007" i="99" s="1"/>
  <c r="AO2008" i="99"/>
  <c r="AT2008" i="99" s="1"/>
  <c r="AM2009" i="99"/>
  <c r="AN2009" i="99" s="1"/>
  <c r="AK2010" i="99"/>
  <c r="AL2012" i="99"/>
  <c r="AN2012" i="99" s="1"/>
  <c r="Y2013" i="99"/>
  <c r="AS2013" i="99" s="1"/>
  <c r="AP2013" i="99"/>
  <c r="AM2014" i="99"/>
  <c r="Y2015" i="99"/>
  <c r="AS2015" i="99" s="1"/>
  <c r="AP2015" i="99"/>
  <c r="AT2015" i="99" s="1"/>
  <c r="AM2016" i="99"/>
  <c r="AJ2017" i="99"/>
  <c r="AN2017" i="99" s="1"/>
  <c r="AQ2018" i="99"/>
  <c r="AT2018" i="99" s="1"/>
  <c r="AM2019" i="99"/>
  <c r="AN2019" i="99" s="1"/>
  <c r="AL2021" i="99"/>
  <c r="Y2022" i="99"/>
  <c r="AS2022" i="99" s="1"/>
  <c r="AP2022" i="99"/>
  <c r="AT2022" i="99" s="1"/>
  <c r="AM2023" i="99"/>
  <c r="AN2023" i="99" s="1"/>
  <c r="AJ2024" i="99"/>
  <c r="AN2024" i="99" s="1"/>
  <c r="AQ2026" i="99"/>
  <c r="AO2027" i="99"/>
  <c r="AT2027" i="99" s="1"/>
  <c r="AO2028" i="99"/>
  <c r="AP2029" i="99"/>
  <c r="AK2029" i="99"/>
  <c r="Y2030" i="99"/>
  <c r="AS2030" i="99" s="1"/>
  <c r="Y2031" i="99"/>
  <c r="AS2031" i="99" s="1"/>
  <c r="AF2111" i="99"/>
  <c r="AP2038" i="99"/>
  <c r="Y2056" i="99"/>
  <c r="J2122" i="99"/>
  <c r="AZ2059" i="99"/>
  <c r="AT2063" i="99"/>
  <c r="AT2071" i="99"/>
  <c r="AN2077" i="99"/>
  <c r="AO2084" i="99"/>
  <c r="AJ2084" i="99"/>
  <c r="AN2086" i="99"/>
  <c r="AT2087" i="99"/>
  <c r="AM2093" i="99"/>
  <c r="AT2096" i="99"/>
  <c r="AQ2098" i="99"/>
  <c r="AT2098" i="99" s="1"/>
  <c r="AL2098" i="99"/>
  <c r="AQ2104" i="99"/>
  <c r="AT2104" i="99" s="1"/>
  <c r="AL2104" i="99"/>
  <c r="AN2109" i="99"/>
  <c r="AT2110" i="99"/>
  <c r="AR2114" i="99"/>
  <c r="AM2114" i="99"/>
  <c r="AH2193" i="99" s="1"/>
  <c r="AI2193" i="99" s="1"/>
  <c r="AP2120" i="99"/>
  <c r="AK2120" i="99"/>
  <c r="Y2121" i="99"/>
  <c r="AS2121" i="99" s="1"/>
  <c r="T2122" i="99"/>
  <c r="Y2138" i="99"/>
  <c r="AO2158" i="99"/>
  <c r="AT2158" i="99" s="1"/>
  <c r="AJ2158" i="99"/>
  <c r="AN2158" i="99" s="1"/>
  <c r="AP2164" i="99"/>
  <c r="AT2164" i="99" s="1"/>
  <c r="AK2164" i="99"/>
  <c r="Y2174" i="99"/>
  <c r="AS2174" i="99" s="1"/>
  <c r="Y2175" i="99"/>
  <c r="AS2175" i="99" s="1"/>
  <c r="AO2176" i="99"/>
  <c r="AJ2176" i="99"/>
  <c r="Y2178" i="99"/>
  <c r="AS2178" i="99" s="1"/>
  <c r="AN2178" i="99"/>
  <c r="Y2185" i="99"/>
  <c r="AS2185" i="99" s="1"/>
  <c r="AT2187" i="99"/>
  <c r="AR2189" i="99"/>
  <c r="AT2189" i="99" s="1"/>
  <c r="Y2191" i="99"/>
  <c r="AS2191" i="99" s="1"/>
  <c r="AK2194" i="99"/>
  <c r="AT2222" i="99"/>
  <c r="AJ2238" i="99"/>
  <c r="AN2238" i="99" s="1"/>
  <c r="AO2238" i="99"/>
  <c r="AT2238" i="99" s="1"/>
  <c r="AT2242" i="99"/>
  <c r="AO2247" i="99"/>
  <c r="AJ2247" i="99"/>
  <c r="AQ2248" i="99"/>
  <c r="AL2248" i="99"/>
  <c r="AN2248" i="99" s="1"/>
  <c r="AL2259" i="99"/>
  <c r="AQ2259" i="99"/>
  <c r="AT2259" i="99" s="1"/>
  <c r="AL2262" i="99"/>
  <c r="AQ2262" i="99"/>
  <c r="AM2263" i="99"/>
  <c r="AR2263" i="99"/>
  <c r="AO2268" i="99"/>
  <c r="AJ2268" i="99"/>
  <c r="AN2268" i="99" s="1"/>
  <c r="AT2273" i="99"/>
  <c r="AT2314" i="99"/>
  <c r="AO2352" i="99"/>
  <c r="AL2356" i="99"/>
  <c r="AN2356" i="99" s="1"/>
  <c r="AQ2356" i="99"/>
  <c r="AT2356" i="99" s="1"/>
  <c r="AM2360" i="99"/>
  <c r="AR2360" i="99"/>
  <c r="AT2387" i="99"/>
  <c r="AT2433" i="99"/>
  <c r="AL2439" i="99"/>
  <c r="AQ2439" i="99"/>
  <c r="AK2487" i="99"/>
  <c r="AP2487" i="99"/>
  <c r="AK2508" i="99"/>
  <c r="AP2508" i="99"/>
  <c r="AT2508" i="99" s="1"/>
  <c r="AP2569" i="99"/>
  <c r="AK2579" i="99"/>
  <c r="AP2579" i="99"/>
  <c r="AQ2663" i="99"/>
  <c r="AL2663" i="99"/>
  <c r="AN1993" i="99"/>
  <c r="AO1997" i="99"/>
  <c r="AT1997" i="99" s="1"/>
  <c r="AJ1997" i="99"/>
  <c r="AN1997" i="99" s="1"/>
  <c r="AM1998" i="99"/>
  <c r="AQ2005" i="99"/>
  <c r="AT2005" i="99" s="1"/>
  <c r="AM2007" i="99"/>
  <c r="AL2013" i="99"/>
  <c r="AN2013" i="99" s="1"/>
  <c r="AL2015" i="99"/>
  <c r="AN2015" i="99" s="1"/>
  <c r="AQ2017" i="99"/>
  <c r="AT2017" i="99" s="1"/>
  <c r="AM2018" i="99"/>
  <c r="AL2022" i="99"/>
  <c r="AN2022" i="99" s="1"/>
  <c r="Y2025" i="99"/>
  <c r="AS2025" i="99" s="1"/>
  <c r="AP2025" i="99"/>
  <c r="AM2026" i="99"/>
  <c r="AQ2028" i="99"/>
  <c r="AN2030" i="99"/>
  <c r="AR2031" i="99"/>
  <c r="AM2031" i="99"/>
  <c r="AO2032" i="99"/>
  <c r="AJ2032" i="99"/>
  <c r="AN2032" i="99" s="1"/>
  <c r="AH2112" i="99"/>
  <c r="AO2037" i="99"/>
  <c r="AJ2037" i="99"/>
  <c r="AN2037" i="99" s="1"/>
  <c r="O2122" i="99"/>
  <c r="AJ2096" i="99"/>
  <c r="AO2096" i="99"/>
  <c r="AP2107" i="99"/>
  <c r="AT2107" i="99" s="1"/>
  <c r="AK2107" i="99"/>
  <c r="AN2107" i="99" s="1"/>
  <c r="AP2113" i="99"/>
  <c r="AK2113" i="99"/>
  <c r="AN2114" i="99"/>
  <c r="AH2194" i="99"/>
  <c r="AH2274" i="99" s="1"/>
  <c r="O2204" i="99"/>
  <c r="AT2151" i="99"/>
  <c r="AT2160" i="99"/>
  <c r="Y2161" i="99"/>
  <c r="AS2161" i="99" s="1"/>
  <c r="AT2161" i="99"/>
  <c r="AN2166" i="99"/>
  <c r="AJ2171" i="99"/>
  <c r="AN2171" i="99" s="1"/>
  <c r="AO2171" i="99"/>
  <c r="AT2171" i="99" s="1"/>
  <c r="AP2173" i="99"/>
  <c r="AT2173" i="99" s="1"/>
  <c r="AK2173" i="99"/>
  <c r="AM2174" i="99"/>
  <c r="AN2174" i="99" s="1"/>
  <c r="AQ2175" i="99"/>
  <c r="AT2175" i="99" s="1"/>
  <c r="AL2175" i="99"/>
  <c r="AP2180" i="99"/>
  <c r="AK2180" i="99"/>
  <c r="AN2180" i="99" s="1"/>
  <c r="AJ2183" i="99"/>
  <c r="AN2183" i="99" s="1"/>
  <c r="AO2183" i="99"/>
  <c r="AT2183" i="99" s="1"/>
  <c r="AP2184" i="99"/>
  <c r="AT2184" i="99" s="1"/>
  <c r="AK2184" i="99"/>
  <c r="AN2184" i="99" s="1"/>
  <c r="AP2186" i="99"/>
  <c r="AT2186" i="99" s="1"/>
  <c r="AK2186" i="99"/>
  <c r="AN2186" i="99" s="1"/>
  <c r="AP2190" i="99"/>
  <c r="AT2190" i="99" s="1"/>
  <c r="AK2190" i="99"/>
  <c r="AR2191" i="99"/>
  <c r="AM2191" i="99"/>
  <c r="AN2191" i="99" s="1"/>
  <c r="AP2192" i="99"/>
  <c r="AK2192" i="99"/>
  <c r="AK2246" i="99"/>
  <c r="AP2246" i="99"/>
  <c r="AT2250" i="99"/>
  <c r="AR2279" i="99"/>
  <c r="AM2279" i="99"/>
  <c r="AN2279" i="99" s="1"/>
  <c r="Z2304" i="99"/>
  <c r="A2305" i="99"/>
  <c r="A2306" i="99" s="1"/>
  <c r="AT2317" i="99"/>
  <c r="AO2323" i="99"/>
  <c r="AT2323" i="99" s="1"/>
  <c r="AJ2323" i="99"/>
  <c r="AN2323" i="99" s="1"/>
  <c r="AL2331" i="99"/>
  <c r="AN2331" i="99" s="1"/>
  <c r="AQ2331" i="99"/>
  <c r="AT2331" i="99" s="1"/>
  <c r="AT2332" i="99"/>
  <c r="AJ2357" i="99"/>
  <c r="AN2357" i="99" s="1"/>
  <c r="AO2357" i="99"/>
  <c r="A2386" i="99"/>
  <c r="A2387" i="99" s="1"/>
  <c r="Z2385" i="99"/>
  <c r="AJ2412" i="99"/>
  <c r="AO2412" i="99"/>
  <c r="AP2415" i="99"/>
  <c r="AK2415" i="99"/>
  <c r="AO2418" i="99"/>
  <c r="AJ2418" i="99"/>
  <c r="AN2418" i="99" s="1"/>
  <c r="AQ2429" i="99"/>
  <c r="AL2429" i="99"/>
  <c r="AM2432" i="99"/>
  <c r="AR2432" i="99"/>
  <c r="AL2436" i="99"/>
  <c r="AN2436" i="99" s="1"/>
  <c r="AQ2436" i="99"/>
  <c r="AR2449" i="99"/>
  <c r="AM2449" i="99"/>
  <c r="AM2821" i="99"/>
  <c r="AR2821" i="99"/>
  <c r="AM2000" i="99"/>
  <c r="AN2000" i="99" s="1"/>
  <c r="AQ2001" i="99"/>
  <c r="AT2001" i="99" s="1"/>
  <c r="AM2003" i="99"/>
  <c r="AN2008" i="99"/>
  <c r="AQ2009" i="99"/>
  <c r="AT2009" i="99" s="1"/>
  <c r="AM2011" i="99"/>
  <c r="AL2014" i="99"/>
  <c r="AN2014" i="99" s="1"/>
  <c r="AL2016" i="99"/>
  <c r="AN2016" i="99" s="1"/>
  <c r="AQ2019" i="99"/>
  <c r="AT2019" i="99" s="1"/>
  <c r="AT2020" i="99"/>
  <c r="AM2020" i="99"/>
  <c r="AN2020" i="99" s="1"/>
  <c r="AQ2023" i="99"/>
  <c r="AT2023" i="99" s="1"/>
  <c r="AM2025" i="99"/>
  <c r="AN2025" i="99" s="1"/>
  <c r="AN2027" i="99"/>
  <c r="AN2029" i="99"/>
  <c r="AJ2031" i="99"/>
  <c r="AN2031" i="99" s="1"/>
  <c r="AQ2033" i="99"/>
  <c r="AL2033" i="99"/>
  <c r="AN2033" i="99" s="1"/>
  <c r="AV2096" i="99"/>
  <c r="AZ2096" i="99" s="1"/>
  <c r="AZ2060" i="99"/>
  <c r="AT2061" i="99"/>
  <c r="AT2079" i="99"/>
  <c r="AO2088" i="99"/>
  <c r="AJ2088" i="99"/>
  <c r="AT2091" i="99"/>
  <c r="AP2097" i="99"/>
  <c r="AT2097" i="99" s="1"/>
  <c r="AK2097" i="99"/>
  <c r="AO2111" i="99"/>
  <c r="AJ2111" i="99"/>
  <c r="AN2111" i="99" s="1"/>
  <c r="AN2121" i="99"/>
  <c r="AV2178" i="99"/>
  <c r="AZ2178" i="99" s="1"/>
  <c r="AZ2142" i="99"/>
  <c r="AT2152" i="99"/>
  <c r="AO2154" i="99"/>
  <c r="AT2154" i="99" s="1"/>
  <c r="AJ2154" i="99"/>
  <c r="AN2154" i="99" s="1"/>
  <c r="AT2156" i="99"/>
  <c r="AR2162" i="99"/>
  <c r="AM2162" i="99"/>
  <c r="AP2165" i="99"/>
  <c r="AT2165" i="99" s="1"/>
  <c r="AK2165" i="99"/>
  <c r="AQ2167" i="99"/>
  <c r="AT2167" i="99" s="1"/>
  <c r="AL2167" i="99"/>
  <c r="AN2167" i="99" s="1"/>
  <c r="AT2178" i="99"/>
  <c r="AQ2181" i="99"/>
  <c r="AT2181" i="99" s="1"/>
  <c r="AL2181" i="99"/>
  <c r="AN2181" i="99" s="1"/>
  <c r="AN2185" i="99"/>
  <c r="AQ2187" i="99"/>
  <c r="AL2187" i="99"/>
  <c r="AL2193" i="99"/>
  <c r="AN2193" i="99" s="1"/>
  <c r="AQ2193" i="99"/>
  <c r="AH2275" i="99"/>
  <c r="AR2260" i="99"/>
  <c r="AM2260" i="99"/>
  <c r="O2368" i="99"/>
  <c r="AT2318" i="99"/>
  <c r="AJ2330" i="99"/>
  <c r="AN2330" i="99" s="1"/>
  <c r="AO2330" i="99"/>
  <c r="AL2333" i="99"/>
  <c r="AN2333" i="99" s="1"/>
  <c r="AQ2333" i="99"/>
  <c r="AT2333" i="99" s="1"/>
  <c r="AL2347" i="99"/>
  <c r="AN2347" i="99" s="1"/>
  <c r="AQ2347" i="99"/>
  <c r="AT2347" i="99"/>
  <c r="AM2348" i="99"/>
  <c r="AN2348" i="99" s="1"/>
  <c r="AR2348" i="99"/>
  <c r="AJ2413" i="99"/>
  <c r="AO2413" i="99"/>
  <c r="AL2416" i="99"/>
  <c r="AQ2416" i="99"/>
  <c r="AT2416" i="99" s="1"/>
  <c r="AP2428" i="99"/>
  <c r="AK2428" i="99"/>
  <c r="Q2452" i="99"/>
  <c r="K2451" i="99"/>
  <c r="AP2513" i="99"/>
  <c r="AT2513" i="99" s="1"/>
  <c r="AK2513" i="99"/>
  <c r="AM2519" i="99"/>
  <c r="AR2519" i="99"/>
  <c r="AL2038" i="99"/>
  <c r="F2041" i="99"/>
  <c r="AT2059" i="99"/>
  <c r="Y2076" i="99"/>
  <c r="AS2076" i="99" s="1"/>
  <c r="AP2076" i="99"/>
  <c r="AK2076" i="99"/>
  <c r="AO2077" i="99"/>
  <c r="AT2077" i="99" s="1"/>
  <c r="AO2081" i="99"/>
  <c r="AT2081" i="99" s="1"/>
  <c r="AJ2081" i="99"/>
  <c r="AN2081" i="99" s="1"/>
  <c r="AL2083" i="99"/>
  <c r="AR2086" i="99"/>
  <c r="AT2086" i="99" s="1"/>
  <c r="AL2087" i="99"/>
  <c r="AN2087" i="99" s="1"/>
  <c r="AR2090" i="99"/>
  <c r="AT2090" i="99" s="1"/>
  <c r="AL2091" i="99"/>
  <c r="AR2094" i="99"/>
  <c r="AT2094" i="99" s="1"/>
  <c r="AN2095" i="99"/>
  <c r="Y2099" i="99"/>
  <c r="AS2099" i="99" s="1"/>
  <c r="AP2099" i="99"/>
  <c r="AT2099" i="99" s="1"/>
  <c r="AM2100" i="99"/>
  <c r="AN2100" i="99" s="1"/>
  <c r="Y2101" i="99"/>
  <c r="AS2101" i="99" s="1"/>
  <c r="AP2101" i="99"/>
  <c r="AT2101" i="99" s="1"/>
  <c r="AM2102" i="99"/>
  <c r="AN2102" i="99" s="1"/>
  <c r="Y2105" i="99"/>
  <c r="AS2105" i="99" s="1"/>
  <c r="AP2105" i="99"/>
  <c r="AT2105" i="99" s="1"/>
  <c r="AM2106" i="99"/>
  <c r="AR2109" i="99"/>
  <c r="AT2109" i="99" s="1"/>
  <c r="AL2110" i="99"/>
  <c r="AM2112" i="99"/>
  <c r="AN2112" i="99" s="1"/>
  <c r="AI2115" i="99"/>
  <c r="AO2115" i="99"/>
  <c r="AE2194" i="99" s="1"/>
  <c r="AM2119" i="99"/>
  <c r="AN2119" i="99" s="1"/>
  <c r="T2204" i="99"/>
  <c r="AT2139" i="99"/>
  <c r="Y2141" i="99"/>
  <c r="AS2141" i="99" s="1"/>
  <c r="AV2179" i="99"/>
  <c r="AZ2179" i="99" s="1"/>
  <c r="AZ2143" i="99"/>
  <c r="AT2153" i="99"/>
  <c r="Y2157" i="99"/>
  <c r="AS2157" i="99" s="1"/>
  <c r="AP2157" i="99"/>
  <c r="AK2157" i="99"/>
  <c r="AM2163" i="99"/>
  <c r="AM2164" i="99"/>
  <c r="AN2169" i="99"/>
  <c r="AQ2170" i="99"/>
  <c r="AT2170" i="99" s="1"/>
  <c r="AM2172" i="99"/>
  <c r="AR2177" i="99"/>
  <c r="AT2177" i="99" s="1"/>
  <c r="AN2182" i="99"/>
  <c r="Y2188" i="99"/>
  <c r="AS2188" i="99" s="1"/>
  <c r="AP2188" i="99"/>
  <c r="AT2188" i="99" s="1"/>
  <c r="AQ2191" i="99"/>
  <c r="AT2191" i="99" s="1"/>
  <c r="AQ2194" i="99"/>
  <c r="AL2194" i="99"/>
  <c r="AG2275" i="99"/>
  <c r="AN2202" i="99"/>
  <c r="AT2231" i="99"/>
  <c r="AO2239" i="99"/>
  <c r="AJ2239" i="99"/>
  <c r="AN2239" i="99" s="1"/>
  <c r="Y2241" i="99"/>
  <c r="AS2241" i="99" s="1"/>
  <c r="AP2241" i="99"/>
  <c r="AK2241" i="99"/>
  <c r="AN2241" i="99" s="1"/>
  <c r="AR2247" i="99"/>
  <c r="AR2255" i="99"/>
  <c r="AO2260" i="99"/>
  <c r="AJ2260" i="99"/>
  <c r="AN2260" i="99" s="1"/>
  <c r="AO2263" i="99"/>
  <c r="AT2263" i="99" s="1"/>
  <c r="AJ2263" i="99"/>
  <c r="AP2264" i="99"/>
  <c r="AK2264" i="99"/>
  <c r="AR2266" i="99"/>
  <c r="AP2267" i="99"/>
  <c r="AT2267" i="99" s="1"/>
  <c r="AO2271" i="99"/>
  <c r="AT2272" i="99"/>
  <c r="Y2273" i="99"/>
  <c r="AS2273" i="99" s="1"/>
  <c r="AQ2278" i="99"/>
  <c r="AL2278" i="99"/>
  <c r="AE2358" i="99"/>
  <c r="AQ2284" i="99"/>
  <c r="AQ2285" i="99"/>
  <c r="AL2285" i="99"/>
  <c r="Q2289" i="99"/>
  <c r="AS2302" i="99"/>
  <c r="AT2302" i="99"/>
  <c r="Y2303" i="99"/>
  <c r="AS2303" i="99" s="1"/>
  <c r="AT2313" i="99"/>
  <c r="AT2315" i="99"/>
  <c r="AM2318" i="99"/>
  <c r="AR2318" i="99"/>
  <c r="AO2325" i="99"/>
  <c r="AT2325" i="99" s="1"/>
  <c r="AJ2325" i="99"/>
  <c r="AN2325" i="99" s="1"/>
  <c r="AM2333" i="99"/>
  <c r="AR2333" i="99"/>
  <c r="AN2335" i="99"/>
  <c r="AT2338" i="99"/>
  <c r="AL2345" i="99"/>
  <c r="AN2345" i="99" s="1"/>
  <c r="AQ2345" i="99"/>
  <c r="AT2345" i="99" s="1"/>
  <c r="AR2352" i="99"/>
  <c r="AT2352" i="99" s="1"/>
  <c r="AP2357" i="99"/>
  <c r="AL2358" i="99"/>
  <c r="AN2358" i="99" s="1"/>
  <c r="AQ2358" i="99"/>
  <c r="AO2359" i="99"/>
  <c r="AJ2359" i="99"/>
  <c r="AH2440" i="99"/>
  <c r="AH2520" i="99" s="1"/>
  <c r="AQ2361" i="99"/>
  <c r="AG2440" i="99" s="1"/>
  <c r="AT2392" i="99"/>
  <c r="AT2405" i="99"/>
  <c r="AO2407" i="99"/>
  <c r="AJ2407" i="99"/>
  <c r="AO2408" i="99"/>
  <c r="AK2417" i="99"/>
  <c r="AP2417" i="99"/>
  <c r="AQ2419" i="99"/>
  <c r="AJ2433" i="99"/>
  <c r="AO2433" i="99"/>
  <c r="AT2434" i="99"/>
  <c r="J2532" i="99"/>
  <c r="Y2467" i="99"/>
  <c r="AS2467" i="99" s="1"/>
  <c r="Y2469" i="99"/>
  <c r="AS2469" i="99" s="1"/>
  <c r="T2532" i="99"/>
  <c r="AT2471" i="99"/>
  <c r="AT2473" i="99"/>
  <c r="AT2475" i="99"/>
  <c r="AT2492" i="99"/>
  <c r="AP2496" i="99"/>
  <c r="AT2496" i="99" s="1"/>
  <c r="AK2496" i="99"/>
  <c r="AM2497" i="99"/>
  <c r="AP2498" i="99"/>
  <c r="AQ2500" i="99"/>
  <c r="AQ2503" i="99"/>
  <c r="AT2503" i="99" s="1"/>
  <c r="AM2505" i="99"/>
  <c r="AN2505" i="99" s="1"/>
  <c r="AM2509" i="99"/>
  <c r="AM2522" i="99"/>
  <c r="AR2522" i="99"/>
  <c r="AT2560" i="99"/>
  <c r="O2696" i="99"/>
  <c r="AP2661" i="99"/>
  <c r="AT2661" i="99" s="1"/>
  <c r="AK2661" i="99"/>
  <c r="AM2678" i="99"/>
  <c r="AR2678" i="99"/>
  <c r="AL2695" i="99"/>
  <c r="AN2695" i="99" s="1"/>
  <c r="AQ2695" i="99"/>
  <c r="Y2719" i="99"/>
  <c r="AS2719" i="99" s="1"/>
  <c r="J2778" i="99"/>
  <c r="AO2755" i="99"/>
  <c r="AJ2755" i="99"/>
  <c r="AN2755" i="99" s="1"/>
  <c r="AL2759" i="99"/>
  <c r="AQ2759" i="99"/>
  <c r="AM2831" i="99"/>
  <c r="AN2831" i="99" s="1"/>
  <c r="AR2831" i="99"/>
  <c r="AT2831" i="99" s="1"/>
  <c r="AL2837" i="99"/>
  <c r="AQ2837" i="99"/>
  <c r="AM2028" i="99"/>
  <c r="AN2028" i="99" s="1"/>
  <c r="AM2038" i="99"/>
  <c r="AK2039" i="99"/>
  <c r="Z2057" i="99"/>
  <c r="A2059" i="99"/>
  <c r="Y2061" i="99"/>
  <c r="AS2061" i="99" s="1"/>
  <c r="AT2062" i="99"/>
  <c r="AT2072" i="99"/>
  <c r="AO2074" i="99"/>
  <c r="AT2074" i="99" s="1"/>
  <c r="AJ2074" i="99"/>
  <c r="AN2074" i="99" s="1"/>
  <c r="AR2075" i="99"/>
  <c r="AM2076" i="99"/>
  <c r="AM2079" i="99"/>
  <c r="AN2079" i="99" s="1"/>
  <c r="AR2080" i="99"/>
  <c r="AT2080" i="99" s="1"/>
  <c r="AM2083" i="99"/>
  <c r="AK2084" i="99"/>
  <c r="Y2085" i="99"/>
  <c r="AS2085" i="99" s="1"/>
  <c r="AP2085" i="99"/>
  <c r="AT2085" i="99" s="1"/>
  <c r="AM2087" i="99"/>
  <c r="AK2088" i="99"/>
  <c r="Y2089" i="99"/>
  <c r="AS2089" i="99" s="1"/>
  <c r="AP2089" i="99"/>
  <c r="AT2089" i="99" s="1"/>
  <c r="AM2091" i="99"/>
  <c r="AK2092" i="99"/>
  <c r="Y2093" i="99"/>
  <c r="AS2093" i="99" s="1"/>
  <c r="AP2093" i="99"/>
  <c r="AT2093" i="99" s="1"/>
  <c r="AO2095" i="99"/>
  <c r="AT2095" i="99" s="1"/>
  <c r="AK2096" i="99"/>
  <c r="AL2097" i="99"/>
  <c r="AN2098" i="99"/>
  <c r="AL2099" i="99"/>
  <c r="AL2101" i="99"/>
  <c r="AR2103" i="99"/>
  <c r="AN2104" i="99"/>
  <c r="AL2105" i="99"/>
  <c r="AL2107" i="99"/>
  <c r="Y2108" i="99"/>
  <c r="AS2108" i="99" s="1"/>
  <c r="AP2108" i="99"/>
  <c r="AT2108" i="99" s="1"/>
  <c r="AM2110" i="99"/>
  <c r="AI2114" i="99"/>
  <c r="A2141" i="99"/>
  <c r="Z2139" i="99"/>
  <c r="AM2156" i="99"/>
  <c r="AN2156" i="99" s="1"/>
  <c r="AM2157" i="99"/>
  <c r="Y2162" i="99"/>
  <c r="AS2162" i="99" s="1"/>
  <c r="AP2162" i="99"/>
  <c r="AT2162" i="99" s="1"/>
  <c r="AK2162" i="99"/>
  <c r="AQ2168" i="99"/>
  <c r="AT2168" i="99" s="1"/>
  <c r="AM2170" i="99"/>
  <c r="AN2170" i="99" s="1"/>
  <c r="AN2175" i="99"/>
  <c r="AQ2176" i="99"/>
  <c r="AR2180" i="99"/>
  <c r="AR2186" i="99"/>
  <c r="AN2187" i="99"/>
  <c r="AL2188" i="99"/>
  <c r="AO2192" i="99"/>
  <c r="AO2194" i="99"/>
  <c r="AO2195" i="99"/>
  <c r="AJ2195" i="99"/>
  <c r="AN2195" i="99" s="1"/>
  <c r="AM2197" i="99"/>
  <c r="AH2276" i="99" s="1"/>
  <c r="AH2356" i="99" s="1"/>
  <c r="AH2437" i="99" s="1"/>
  <c r="AR2197" i="99"/>
  <c r="T2286" i="99"/>
  <c r="AT2228" i="99"/>
  <c r="AN2236" i="99"/>
  <c r="AM2240" i="99"/>
  <c r="AN2240" i="99" s="1"/>
  <c r="AJ2242" i="99"/>
  <c r="AR2243" i="99"/>
  <c r="AM2243" i="99"/>
  <c r="AN2249" i="99"/>
  <c r="AO2251" i="99"/>
  <c r="AT2251" i="99" s="1"/>
  <c r="AJ2251" i="99"/>
  <c r="AP2254" i="99"/>
  <c r="AT2254" i="99" s="1"/>
  <c r="AN2257" i="99"/>
  <c r="AN2265" i="99"/>
  <c r="AT2266" i="99"/>
  <c r="Y2267" i="99"/>
  <c r="AS2267" i="99" s="1"/>
  <c r="AN2269" i="99"/>
  <c r="AN2276" i="99"/>
  <c r="AG2357" i="99"/>
  <c r="AP2283" i="99"/>
  <c r="AK2283" i="99"/>
  <c r="AN2283" i="99" s="1"/>
  <c r="Q2288" i="99"/>
  <c r="F2287" i="99"/>
  <c r="AT2306" i="99"/>
  <c r="AT2307" i="99"/>
  <c r="AN2319" i="99"/>
  <c r="Y2320" i="99"/>
  <c r="AS2320" i="99" s="1"/>
  <c r="AP2320" i="99"/>
  <c r="AT2320" i="99" s="1"/>
  <c r="AK2320" i="99"/>
  <c r="AN2320" i="99" s="1"/>
  <c r="AP2327" i="99"/>
  <c r="AK2327" i="99"/>
  <c r="AN2327" i="99" s="1"/>
  <c r="AN2337" i="99"/>
  <c r="AN2338" i="99"/>
  <c r="AL2339" i="99"/>
  <c r="AN2339" i="99" s="1"/>
  <c r="AQ2339" i="99"/>
  <c r="AT2339" i="99" s="1"/>
  <c r="AJ2340" i="99"/>
  <c r="AN2340" i="99" s="1"/>
  <c r="AO2340" i="99"/>
  <c r="AT2340" i="99" s="1"/>
  <c r="Y2341" i="99"/>
  <c r="AS2341" i="99" s="1"/>
  <c r="AK2341" i="99"/>
  <c r="AN2341" i="99" s="1"/>
  <c r="AP2341" i="99"/>
  <c r="AT2341" i="99" s="1"/>
  <c r="AT2350" i="99"/>
  <c r="AK2359" i="99"/>
  <c r="AP2359" i="99"/>
  <c r="AN2361" i="99"/>
  <c r="AM2365" i="99"/>
  <c r="AN2365" i="99" s="1"/>
  <c r="AR2365" i="99"/>
  <c r="AK2366" i="99"/>
  <c r="AP2366" i="99"/>
  <c r="AT2401" i="99"/>
  <c r="AK2407" i="99"/>
  <c r="AP2407" i="99"/>
  <c r="AL2414" i="99"/>
  <c r="AQ2414" i="99"/>
  <c r="AO2415" i="99"/>
  <c r="AM2426" i="99"/>
  <c r="AR2426" i="99"/>
  <c r="AT2426" i="99" s="1"/>
  <c r="AO2428" i="99"/>
  <c r="AT2428" i="99" s="1"/>
  <c r="AP2429" i="99"/>
  <c r="AT2429" i="99" s="1"/>
  <c r="AZ2473" i="99"/>
  <c r="AV2472" i="99"/>
  <c r="AR2483" i="99"/>
  <c r="AM2483" i="99"/>
  <c r="AM2490" i="99"/>
  <c r="Y2497" i="99"/>
  <c r="AS2497" i="99" s="1"/>
  <c r="AL2497" i="99"/>
  <c r="AQ2497" i="99"/>
  <c r="AT2497" i="99" s="1"/>
  <c r="Y2498" i="99"/>
  <c r="AS2498" i="99" s="1"/>
  <c r="AJ2502" i="99"/>
  <c r="AO2502" i="99"/>
  <c r="AT2502" i="99" s="1"/>
  <c r="AJ2504" i="99"/>
  <c r="AO2504" i="99"/>
  <c r="Y2509" i="99"/>
  <c r="AS2509" i="99" s="1"/>
  <c r="AL2509" i="99"/>
  <c r="AQ2509" i="99"/>
  <c r="AT2509" i="99" s="1"/>
  <c r="AN2514" i="99"/>
  <c r="AQ2514" i="99"/>
  <c r="AT2516" i="99"/>
  <c r="O2614" i="99"/>
  <c r="Y2548" i="99"/>
  <c r="AT2553" i="99"/>
  <c r="AQ2590" i="99"/>
  <c r="AL2590" i="99"/>
  <c r="AJ2646" i="99"/>
  <c r="AO2646" i="99"/>
  <c r="AM2655" i="99"/>
  <c r="AN2655" i="99" s="1"/>
  <c r="AR2655" i="99"/>
  <c r="AT2672" i="99"/>
  <c r="AL2688" i="99"/>
  <c r="AN2688" i="99" s="1"/>
  <c r="AQ2688" i="99"/>
  <c r="O2778" i="99"/>
  <c r="Y2712" i="99"/>
  <c r="AT2721" i="99"/>
  <c r="AT2762" i="99"/>
  <c r="AV2834" i="99"/>
  <c r="AZ2834" i="99" s="1"/>
  <c r="AZ2798" i="99"/>
  <c r="AK2812" i="99"/>
  <c r="AP2812" i="99"/>
  <c r="Y2060" i="99"/>
  <c r="AS2060" i="99" s="1"/>
  <c r="AP2073" i="99"/>
  <c r="AT2073" i="99" s="1"/>
  <c r="AK2073" i="99"/>
  <c r="AN2073" i="99" s="1"/>
  <c r="AT2076" i="99"/>
  <c r="Y2078" i="99"/>
  <c r="AS2078" i="99" s="1"/>
  <c r="AP2078" i="99"/>
  <c r="AT2078" i="99" s="1"/>
  <c r="AK2078" i="99"/>
  <c r="AN2078" i="99" s="1"/>
  <c r="AR2084" i="99"/>
  <c r="AT2084" i="99" s="1"/>
  <c r="AL2085" i="99"/>
  <c r="AN2085" i="99" s="1"/>
  <c r="AR2088" i="99"/>
  <c r="AL2089" i="99"/>
  <c r="AN2089" i="99" s="1"/>
  <c r="AR2092" i="99"/>
  <c r="AT2092" i="99" s="1"/>
  <c r="AL2093" i="99"/>
  <c r="AN2093" i="99" s="1"/>
  <c r="AM2099" i="99"/>
  <c r="Y2100" i="99"/>
  <c r="AS2100" i="99" s="1"/>
  <c r="AP2100" i="99"/>
  <c r="AT2100" i="99" s="1"/>
  <c r="AM2101" i="99"/>
  <c r="Y2102" i="99"/>
  <c r="AS2102" i="99" s="1"/>
  <c r="AP2102" i="99"/>
  <c r="AT2102" i="99" s="1"/>
  <c r="AM2105" i="99"/>
  <c r="AL2108" i="99"/>
  <c r="AR2111" i="99"/>
  <c r="Y2112" i="99"/>
  <c r="AS2112" i="99" s="1"/>
  <c r="AP2112" i="99"/>
  <c r="AF2192" i="99" s="1"/>
  <c r="AF2273" i="99" s="1"/>
  <c r="AF2354" i="99" s="1"/>
  <c r="AF2435" i="99" s="1"/>
  <c r="AN2113" i="99"/>
  <c r="AN2115" i="99"/>
  <c r="AG2274" i="99"/>
  <c r="AG2355" i="99" s="1"/>
  <c r="AG2436" i="99" s="1"/>
  <c r="AG2517" i="99" s="1"/>
  <c r="AG2598" i="99" s="1"/>
  <c r="AG2679" i="99" s="1"/>
  <c r="AN2120" i="99"/>
  <c r="AQ2121" i="99"/>
  <c r="J2204" i="99"/>
  <c r="Y2144" i="99"/>
  <c r="AS2144" i="99" s="1"/>
  <c r="AT2145" i="99"/>
  <c r="AT2146" i="99"/>
  <c r="AT2147" i="99"/>
  <c r="AT2148" i="99"/>
  <c r="AT2149" i="99"/>
  <c r="AT2150" i="99"/>
  <c r="AT2157" i="99"/>
  <c r="AO2160" i="99"/>
  <c r="AJ2160" i="99"/>
  <c r="AN2160" i="99" s="1"/>
  <c r="AN2163" i="99"/>
  <c r="AN2165" i="99"/>
  <c r="AQ2166" i="99"/>
  <c r="AT2166" i="99" s="1"/>
  <c r="AM2168" i="99"/>
  <c r="AN2173" i="99"/>
  <c r="AQ2174" i="99"/>
  <c r="AT2174" i="99" s="1"/>
  <c r="AM2176" i="99"/>
  <c r="AR2179" i="99"/>
  <c r="AT2179" i="99" s="1"/>
  <c r="AQ2185" i="99"/>
  <c r="AT2185" i="99" s="1"/>
  <c r="AM2188" i="99"/>
  <c r="AN2190" i="99"/>
  <c r="AN2192" i="99"/>
  <c r="AK2196" i="99"/>
  <c r="AP2196" i="99"/>
  <c r="AI2196" i="99"/>
  <c r="AS2220" i="99"/>
  <c r="AT2220" i="99"/>
  <c r="AT2224" i="99"/>
  <c r="AT2232" i="99"/>
  <c r="AT2235" i="99"/>
  <c r="AT2236" i="99"/>
  <c r="AO2244" i="99"/>
  <c r="AJ2244" i="99"/>
  <c r="AN2244" i="99" s="1"/>
  <c r="AT2245" i="99"/>
  <c r="AN2245" i="99"/>
  <c r="AO2246" i="99"/>
  <c r="AT2246" i="99" s="1"/>
  <c r="AJ2246" i="99"/>
  <c r="AT2247" i="99"/>
  <c r="AN2252" i="99"/>
  <c r="AT2255" i="99"/>
  <c r="AN2267" i="99"/>
  <c r="AP2274" i="99"/>
  <c r="AK2274" i="99"/>
  <c r="AN2274" i="99" s="1"/>
  <c r="AN2275" i="99"/>
  <c r="Y2279" i="99"/>
  <c r="AS2279" i="99" s="1"/>
  <c r="AG2358" i="99"/>
  <c r="Y2284" i="99"/>
  <c r="AS2284" i="99" s="1"/>
  <c r="J2286" i="99"/>
  <c r="AT2303" i="99"/>
  <c r="AT2305" i="99"/>
  <c r="AT2309" i="99"/>
  <c r="AT2310" i="99"/>
  <c r="AN2318" i="99"/>
  <c r="Y2319" i="99"/>
  <c r="AS2319" i="99" s="1"/>
  <c r="AT2319" i="99"/>
  <c r="AR2321" i="99"/>
  <c r="AT2321" i="99" s="1"/>
  <c r="AM2321" i="99"/>
  <c r="AN2321" i="99" s="1"/>
  <c r="AT2330" i="99"/>
  <c r="AP2334" i="99"/>
  <c r="AT2334" i="99" s="1"/>
  <c r="AK2334" i="99"/>
  <c r="AT2342" i="99"/>
  <c r="Y2343" i="99"/>
  <c r="AS2343" i="99" s="1"/>
  <c r="AK2343" i="99"/>
  <c r="AP2343" i="99"/>
  <c r="AL2351" i="99"/>
  <c r="AN2351" i="99" s="1"/>
  <c r="AQ2351" i="99"/>
  <c r="AT2351" i="99" s="1"/>
  <c r="AL2353" i="99"/>
  <c r="AN2353" i="99" s="1"/>
  <c r="AQ2353" i="99"/>
  <c r="AT2353" i="99" s="1"/>
  <c r="AT2355" i="99"/>
  <c r="AG2439" i="99"/>
  <c r="AN2366" i="99"/>
  <c r="AM2367" i="99"/>
  <c r="AN2367" i="99" s="1"/>
  <c r="AR2367" i="99"/>
  <c r="T2368" i="99"/>
  <c r="T2450" i="99"/>
  <c r="AT2385" i="99"/>
  <c r="Y2386" i="99"/>
  <c r="AS2386" i="99" s="1"/>
  <c r="AT2394" i="99"/>
  <c r="Y2396" i="99"/>
  <c r="AS2396" i="99" s="1"/>
  <c r="AT2396" i="99"/>
  <c r="AP2406" i="99"/>
  <c r="AK2406" i="99"/>
  <c r="AN2406" i="99" s="1"/>
  <c r="AN2408" i="99"/>
  <c r="AJ2427" i="99"/>
  <c r="AO2427" i="99"/>
  <c r="AT2427" i="99" s="1"/>
  <c r="Y2429" i="99"/>
  <c r="AS2429" i="99" s="1"/>
  <c r="AT2432" i="99"/>
  <c r="AJ2438" i="99"/>
  <c r="AO2438" i="99"/>
  <c r="AT2438" i="99" s="1"/>
  <c r="AJ2440" i="99"/>
  <c r="AO2440" i="99"/>
  <c r="AM2442" i="99"/>
  <c r="AH2521" i="99" s="1"/>
  <c r="AN2447" i="99"/>
  <c r="AS2466" i="99"/>
  <c r="AT2466" i="99"/>
  <c r="AT2469" i="99"/>
  <c r="AT2476" i="99"/>
  <c r="AQ2498" i="99"/>
  <c r="AL2498" i="99"/>
  <c r="AO2510" i="99"/>
  <c r="AJ2510" i="99"/>
  <c r="AN2510" i="99" s="1"/>
  <c r="AM2520" i="99"/>
  <c r="AR2520" i="99"/>
  <c r="AO2525" i="99"/>
  <c r="AJ2525" i="99"/>
  <c r="AN2525" i="99" s="1"/>
  <c r="AT2562" i="99"/>
  <c r="AT2574" i="99"/>
  <c r="AM2606" i="99"/>
  <c r="AR2606" i="99"/>
  <c r="AE2766" i="99"/>
  <c r="AP2652" i="99"/>
  <c r="AK2652" i="99"/>
  <c r="AN2652" i="99" s="1"/>
  <c r="AR2656" i="99"/>
  <c r="AM2656" i="99"/>
  <c r="AV2714" i="99"/>
  <c r="AZ2715" i="99"/>
  <c r="AT2725" i="99"/>
  <c r="AL2752" i="99"/>
  <c r="AN2752" i="99" s="1"/>
  <c r="AQ2752" i="99"/>
  <c r="AP2766" i="99"/>
  <c r="AK2766" i="99"/>
  <c r="AP2768" i="99"/>
  <c r="AK2768" i="99"/>
  <c r="AK2777" i="99"/>
  <c r="AP2777" i="99"/>
  <c r="J2860" i="99"/>
  <c r="Y2794" i="99"/>
  <c r="AT2550" i="99"/>
  <c r="AT2557" i="99"/>
  <c r="AP2565" i="99"/>
  <c r="AT2565" i="99" s="1"/>
  <c r="AK2565" i="99"/>
  <c r="AN2565" i="99" s="1"/>
  <c r="AO2569" i="99"/>
  <c r="AT2569" i="99" s="1"/>
  <c r="AO2572" i="99"/>
  <c r="AJ2572" i="99"/>
  <c r="AN2572" i="99" s="1"/>
  <c r="AT2579" i="99"/>
  <c r="AO2584" i="99"/>
  <c r="AJ2584" i="99"/>
  <c r="AJ2588" i="99"/>
  <c r="AO2588" i="99"/>
  <c r="AP2589" i="99"/>
  <c r="AT2589" i="99" s="1"/>
  <c r="AK2589" i="99"/>
  <c r="AQ2596" i="99"/>
  <c r="AL2596" i="99"/>
  <c r="AR2600" i="99"/>
  <c r="AO2602" i="99"/>
  <c r="AJ2602" i="99"/>
  <c r="AT2645" i="99"/>
  <c r="AM2648" i="99"/>
  <c r="AN2648" i="99" s="1"/>
  <c r="AR2648" i="99"/>
  <c r="AR2649" i="99"/>
  <c r="AM2649" i="99"/>
  <c r="AQ2660" i="99"/>
  <c r="AQ2668" i="99"/>
  <c r="AQ2675" i="99"/>
  <c r="AL2675" i="99"/>
  <c r="AT2678" i="99"/>
  <c r="AK2686" i="99"/>
  <c r="AN2686" i="99" s="1"/>
  <c r="AP2686" i="99"/>
  <c r="AL2693" i="99"/>
  <c r="AN2693" i="99" s="1"/>
  <c r="AQ2693" i="99"/>
  <c r="F2697" i="99"/>
  <c r="Q2698" i="99"/>
  <c r="Z2715" i="99"/>
  <c r="AT2727" i="99"/>
  <c r="AP2730" i="99"/>
  <c r="AK2730" i="99"/>
  <c r="AN2730" i="99" s="1"/>
  <c r="AO2738" i="99"/>
  <c r="AJ2738" i="99"/>
  <c r="AN2738" i="99" s="1"/>
  <c r="AM2741" i="99"/>
  <c r="AN2741" i="99" s="1"/>
  <c r="AR2741" i="99"/>
  <c r="AT2741" i="99" s="1"/>
  <c r="AO2743" i="99"/>
  <c r="AJ2743" i="99"/>
  <c r="AN2743" i="99" s="1"/>
  <c r="AK2748" i="99"/>
  <c r="AN2748" i="99" s="1"/>
  <c r="AP2748" i="99"/>
  <c r="AT2748" i="99" s="1"/>
  <c r="AL2750" i="99"/>
  <c r="AQ2750" i="99"/>
  <c r="AT2764" i="99"/>
  <c r="AM2769" i="99"/>
  <c r="AN2769" i="99" s="1"/>
  <c r="AR2769" i="99"/>
  <c r="AI2770" i="99"/>
  <c r="AT2808" i="99"/>
  <c r="AO2815" i="99"/>
  <c r="AJ2815" i="99"/>
  <c r="AN2815" i="99" s="1"/>
  <c r="AL2839" i="99"/>
  <c r="AN2839" i="99" s="1"/>
  <c r="AQ2839" i="99"/>
  <c r="AK2845" i="99"/>
  <c r="AP2845" i="99"/>
  <c r="AT2845" i="99" s="1"/>
  <c r="AQ2847" i="99"/>
  <c r="AL2847" i="99"/>
  <c r="AJ2903" i="99"/>
  <c r="AN2903" i="99" s="1"/>
  <c r="AO2903" i="99"/>
  <c r="AR2202" i="99"/>
  <c r="Y2203" i="99"/>
  <c r="AS2203" i="99" s="1"/>
  <c r="AP2203" i="99"/>
  <c r="A2223" i="99"/>
  <c r="Y2228" i="99"/>
  <c r="AS2228" i="99" s="1"/>
  <c r="Y2232" i="99"/>
  <c r="AS2232" i="99" s="1"/>
  <c r="Y2235" i="99"/>
  <c r="AS2235" i="99" s="1"/>
  <c r="AM2236" i="99"/>
  <c r="AM2237" i="99"/>
  <c r="AN2237" i="99" s="1"/>
  <c r="AP2239" i="99"/>
  <c r="AT2239" i="99" s="1"/>
  <c r="AO2240" i="99"/>
  <c r="AT2240" i="99" s="1"/>
  <c r="AT2241" i="99"/>
  <c r="Y2243" i="99"/>
  <c r="AS2243" i="99" s="1"/>
  <c r="AP2243" i="99"/>
  <c r="AT2243" i="99" s="1"/>
  <c r="AK2243" i="99"/>
  <c r="AP2244" i="99"/>
  <c r="AT2244" i="99" s="1"/>
  <c r="AR2249" i="99"/>
  <c r="AT2249" i="99" s="1"/>
  <c r="AL2250" i="99"/>
  <c r="AR2253" i="99"/>
  <c r="AT2253" i="99" s="1"/>
  <c r="AL2254" i="99"/>
  <c r="AR2257" i="99"/>
  <c r="AT2257" i="99" s="1"/>
  <c r="AL2258" i="99"/>
  <c r="AQ2261" i="99"/>
  <c r="AT2262" i="99"/>
  <c r="AM2262" i="99"/>
  <c r="AN2262" i="99" s="1"/>
  <c r="AR2265" i="99"/>
  <c r="AT2265" i="99" s="1"/>
  <c r="AM2267" i="99"/>
  <c r="AR2269" i="99"/>
  <c r="AT2269" i="99" s="1"/>
  <c r="AN2270" i="99"/>
  <c r="AQ2271" i="99"/>
  <c r="AM2273" i="99"/>
  <c r="AN2273" i="99" s="1"/>
  <c r="AR2276" i="99"/>
  <c r="AF2357" i="99"/>
  <c r="AI2357" i="99" s="1"/>
  <c r="AH2358" i="99"/>
  <c r="AH2438" i="99" s="1"/>
  <c r="AH2519" i="99" s="1"/>
  <c r="AH2600" i="99" s="1"/>
  <c r="AT2304" i="99"/>
  <c r="AZ2307" i="99"/>
  <c r="AZ2310" i="99"/>
  <c r="AT2316" i="99"/>
  <c r="AR2326" i="99"/>
  <c r="AT2326" i="99" s="1"/>
  <c r="AM2326" i="99"/>
  <c r="AN2326" i="99" s="1"/>
  <c r="AR2328" i="99"/>
  <c r="AT2328" i="99" s="1"/>
  <c r="AM2328" i="99"/>
  <c r="AN2328" i="99"/>
  <c r="Y2384" i="99"/>
  <c r="AS2384" i="99" s="1"/>
  <c r="J2450" i="99"/>
  <c r="AZ2387" i="99"/>
  <c r="AT2388" i="99"/>
  <c r="AT2398" i="99"/>
  <c r="AM2402" i="99"/>
  <c r="AQ2417" i="99"/>
  <c r="AT2417" i="99" s="1"/>
  <c r="AL2417" i="99"/>
  <c r="AJ2421" i="99"/>
  <c r="AO2421" i="99"/>
  <c r="AT2421" i="99" s="1"/>
  <c r="AP2440" i="99"/>
  <c r="AK2440" i="99"/>
  <c r="AP2443" i="99"/>
  <c r="AK2443" i="99"/>
  <c r="AN2443" i="99" s="1"/>
  <c r="AE2522" i="99"/>
  <c r="AT2474" i="99"/>
  <c r="AT2478" i="99"/>
  <c r="AT2480" i="99"/>
  <c r="AR2482" i="99"/>
  <c r="AO2484" i="99"/>
  <c r="AJ2484" i="99"/>
  <c r="AN2484" i="99" s="1"/>
  <c r="AQ2495" i="99"/>
  <c r="AT2495" i="99" s="1"/>
  <c r="AP2504" i="99"/>
  <c r="AK2504" i="99"/>
  <c r="AP2506" i="99"/>
  <c r="AT2506" i="99" s="1"/>
  <c r="AO2522" i="99"/>
  <c r="AJ2522" i="99"/>
  <c r="AI2525" i="99"/>
  <c r="AZ2552" i="99"/>
  <c r="AV2588" i="99"/>
  <c r="AZ2588" i="99" s="1"/>
  <c r="AT2563" i="99"/>
  <c r="AM2566" i="99"/>
  <c r="AT2567" i="99"/>
  <c r="AN2567" i="99"/>
  <c r="Y2568" i="99"/>
  <c r="AS2568" i="99" s="1"/>
  <c r="AP2568" i="99"/>
  <c r="AK2568" i="99"/>
  <c r="AN2573" i="99"/>
  <c r="AO2576" i="99"/>
  <c r="AJ2576" i="99"/>
  <c r="AL2592" i="99"/>
  <c r="AP2595" i="99"/>
  <c r="AK2595" i="99"/>
  <c r="AN2595" i="99" s="1"/>
  <c r="AP2599" i="99"/>
  <c r="AT2599" i="99" s="1"/>
  <c r="AK2599" i="99"/>
  <c r="AQ2601" i="99"/>
  <c r="AL2601" i="99"/>
  <c r="AO2605" i="99"/>
  <c r="AJ2605" i="99"/>
  <c r="AN2607" i="99"/>
  <c r="AI2607" i="99"/>
  <c r="AN2611" i="99"/>
  <c r="AS2630" i="99"/>
  <c r="AT2630" i="99"/>
  <c r="AT2632" i="99"/>
  <c r="AT2634" i="99"/>
  <c r="AT2635" i="99"/>
  <c r="Y2642" i="99"/>
  <c r="AS2642" i="99" s="1"/>
  <c r="AT2643" i="99"/>
  <c r="AT2644" i="99"/>
  <c r="AT2651" i="99"/>
  <c r="AT2657" i="99"/>
  <c r="AM2662" i="99"/>
  <c r="AO2669" i="99"/>
  <c r="AJ2669" i="99"/>
  <c r="AN2669" i="99" s="1"/>
  <c r="AJ2679" i="99"/>
  <c r="AO2679" i="99"/>
  <c r="AT2679" i="99" s="1"/>
  <c r="AP2681" i="99"/>
  <c r="AK2681" i="99"/>
  <c r="AN2681" i="99" s="1"/>
  <c r="AM2685" i="99"/>
  <c r="AR2685" i="99"/>
  <c r="AG2766" i="99"/>
  <c r="AG2847" i="99" s="1"/>
  <c r="AG2928" i="99" s="1"/>
  <c r="AG3009" i="99" s="1"/>
  <c r="AH2768" i="99"/>
  <c r="AH2848" i="99" s="1"/>
  <c r="AH2929" i="99" s="1"/>
  <c r="AH3010" i="99" s="1"/>
  <c r="AT2713" i="99"/>
  <c r="AT2724" i="99"/>
  <c r="AM2736" i="99"/>
  <c r="AN2736" i="99" s="1"/>
  <c r="AR2736" i="99"/>
  <c r="AK2740" i="99"/>
  <c r="AP2740" i="99"/>
  <c r="AT2740" i="99" s="1"/>
  <c r="AL2742" i="99"/>
  <c r="AQ2742" i="99"/>
  <c r="AT2742" i="99" s="1"/>
  <c r="AM2749" i="99"/>
  <c r="AR2749" i="99"/>
  <c r="AT2749" i="99" s="1"/>
  <c r="AT2750" i="99"/>
  <c r="AL2754" i="99"/>
  <c r="AN2754" i="99" s="1"/>
  <c r="AQ2754" i="99"/>
  <c r="AT2758" i="99"/>
  <c r="AN2763" i="99"/>
  <c r="AL2767" i="99"/>
  <c r="AN2767" i="99" s="1"/>
  <c r="AQ2767" i="99"/>
  <c r="AT2803" i="99"/>
  <c r="AJ2820" i="99"/>
  <c r="AO2820" i="99"/>
  <c r="AT2826" i="99"/>
  <c r="AP2830" i="99"/>
  <c r="AL2835" i="99"/>
  <c r="AQ2835" i="99"/>
  <c r="AM2846" i="99"/>
  <c r="AN2846" i="99" s="1"/>
  <c r="AR2846" i="99"/>
  <c r="AT2876" i="99"/>
  <c r="AI2195" i="99"/>
  <c r="Y2201" i="99"/>
  <c r="AS2201" i="99" s="1"/>
  <c r="AP2201" i="99"/>
  <c r="AL2203" i="99"/>
  <c r="AN2203" i="99" s="1"/>
  <c r="O2286" i="99"/>
  <c r="Y2227" i="99"/>
  <c r="AS2227" i="99" s="1"/>
  <c r="AZ2229" i="99"/>
  <c r="AZ2232" i="99" s="1"/>
  <c r="Y2231" i="99"/>
  <c r="AS2231" i="99" s="1"/>
  <c r="AT2233" i="99"/>
  <c r="AM2242" i="99"/>
  <c r="AK2247" i="99"/>
  <c r="Y2248" i="99"/>
  <c r="AS2248" i="99" s="1"/>
  <c r="AP2248" i="99"/>
  <c r="AT2248" i="99" s="1"/>
  <c r="AM2250" i="99"/>
  <c r="AK2251" i="99"/>
  <c r="Y2252" i="99"/>
  <c r="AS2252" i="99" s="1"/>
  <c r="AP2252" i="99"/>
  <c r="AT2252" i="99" s="1"/>
  <c r="AM2254" i="99"/>
  <c r="AK2255" i="99"/>
  <c r="Y2256" i="99"/>
  <c r="AS2256" i="99" s="1"/>
  <c r="AP2256" i="99"/>
  <c r="AT2256" i="99" s="1"/>
  <c r="AM2258" i="99"/>
  <c r="AJ2259" i="99"/>
  <c r="AN2259" i="99" s="1"/>
  <c r="AQ2260" i="99"/>
  <c r="AT2261" i="99"/>
  <c r="AM2261" i="99"/>
  <c r="AN2261" i="99" s="1"/>
  <c r="AK2263" i="99"/>
  <c r="AR2264" i="99"/>
  <c r="AJ2266" i="99"/>
  <c r="AN2266" i="99" s="1"/>
  <c r="AQ2268" i="99"/>
  <c r="AT2268" i="99" s="1"/>
  <c r="AO2270" i="99"/>
  <c r="AT2270" i="99" s="1"/>
  <c r="AM2271" i="99"/>
  <c r="AN2271" i="99" s="1"/>
  <c r="AJ2272" i="99"/>
  <c r="AN2272" i="99" s="1"/>
  <c r="AR2274" i="99"/>
  <c r="AT2274" i="99" s="1"/>
  <c r="Y2275" i="99"/>
  <c r="AS2275" i="99" s="1"/>
  <c r="AP2275" i="99"/>
  <c r="AK2277" i="99"/>
  <c r="AN2277" i="99" s="1"/>
  <c r="AN2278" i="99"/>
  <c r="AI2279" i="99"/>
  <c r="AL2283" i="99"/>
  <c r="AJ2284" i="99"/>
  <c r="AN2284" i="99" s="1"/>
  <c r="AN2285" i="99"/>
  <c r="Z2303" i="99"/>
  <c r="AZ2306" i="99"/>
  <c r="Y2308" i="99"/>
  <c r="AS2308" i="99" s="1"/>
  <c r="AT2308" i="99"/>
  <c r="Y2311" i="99"/>
  <c r="AS2311" i="99" s="1"/>
  <c r="AZ2311" i="99"/>
  <c r="AR2322" i="99"/>
  <c r="AT2322" i="99" s="1"/>
  <c r="AR2324" i="99"/>
  <c r="AT2324" i="99" s="1"/>
  <c r="AT2327" i="99"/>
  <c r="AQ2329" i="99"/>
  <c r="AT2329" i="99" s="1"/>
  <c r="AN2334" i="99"/>
  <c r="Y2335" i="99"/>
  <c r="AS2335" i="99" s="1"/>
  <c r="AT2335" i="99"/>
  <c r="AQ2337" i="99"/>
  <c r="AT2337" i="99" s="1"/>
  <c r="AN2343" i="99"/>
  <c r="Y2346" i="99"/>
  <c r="AS2346" i="99" s="1"/>
  <c r="AT2346" i="99"/>
  <c r="Y2348" i="99"/>
  <c r="AS2348" i="99" s="1"/>
  <c r="AT2348" i="99"/>
  <c r="Y2353" i="99"/>
  <c r="AS2353" i="99" s="1"/>
  <c r="AQ2354" i="99"/>
  <c r="AT2354" i="99" s="1"/>
  <c r="AI2360" i="99"/>
  <c r="AJ2360" i="99"/>
  <c r="Y2361" i="99"/>
  <c r="AS2361" i="99" s="1"/>
  <c r="AE2440" i="99"/>
  <c r="AI2361" i="99"/>
  <c r="AP2361" i="99"/>
  <c r="AF2440" i="99" s="1"/>
  <c r="Q2372" i="99"/>
  <c r="AV2386" i="99"/>
  <c r="AV2428" i="99"/>
  <c r="AZ2428" i="99" s="1"/>
  <c r="AZ2392" i="99"/>
  <c r="AT2397" i="99"/>
  <c r="AN2402" i="99"/>
  <c r="AO2402" i="99"/>
  <c r="AT2413" i="99"/>
  <c r="AO2423" i="99"/>
  <c r="AT2423" i="99" s="1"/>
  <c r="AJ2423" i="99"/>
  <c r="AP2424" i="99"/>
  <c r="AK2424" i="99"/>
  <c r="AN2424" i="99" s="1"/>
  <c r="AP2435" i="99"/>
  <c r="AK2435" i="99"/>
  <c r="AN2435" i="99" s="1"/>
  <c r="AM2441" i="99"/>
  <c r="AR2441" i="99"/>
  <c r="AI2442" i="99"/>
  <c r="AN2448" i="99"/>
  <c r="Z2468" i="99"/>
  <c r="A2469" i="99"/>
  <c r="AT2467" i="99"/>
  <c r="AT2481" i="99"/>
  <c r="AM2485" i="99"/>
  <c r="AN2485" i="99" s="1"/>
  <c r="AT2486" i="99"/>
  <c r="AN2486" i="99"/>
  <c r="AO2487" i="99"/>
  <c r="AT2487" i="99" s="1"/>
  <c r="AJ2487" i="99"/>
  <c r="AN2487" i="99" s="1"/>
  <c r="AM2488" i="99"/>
  <c r="AN2488" i="99" s="1"/>
  <c r="AJ2494" i="99"/>
  <c r="AO2494" i="99"/>
  <c r="AT2494" i="99" s="1"/>
  <c r="AO2499" i="99"/>
  <c r="AT2499" i="99" s="1"/>
  <c r="AJ2499" i="99"/>
  <c r="AN2499" i="99" s="1"/>
  <c r="AP2518" i="99"/>
  <c r="AK2518" i="99"/>
  <c r="AN2518" i="99" s="1"/>
  <c r="AT2520" i="99"/>
  <c r="AR2523" i="99"/>
  <c r="AM2523" i="99"/>
  <c r="AN2523" i="99" s="1"/>
  <c r="AJ2524" i="99"/>
  <c r="AN2524" i="99" s="1"/>
  <c r="AO2524" i="99"/>
  <c r="AJ2531" i="99"/>
  <c r="AO2531" i="99"/>
  <c r="Q2536" i="99"/>
  <c r="AT2552" i="99"/>
  <c r="AZ2553" i="99"/>
  <c r="AV2589" i="99"/>
  <c r="AZ2589" i="99" s="1"/>
  <c r="AT2554" i="99"/>
  <c r="AT2558" i="99"/>
  <c r="AN2566" i="99"/>
  <c r="AN2568" i="99"/>
  <c r="AM2570" i="99"/>
  <c r="AN2570" i="99" s="1"/>
  <c r="AR2570" i="99"/>
  <c r="AT2570" i="99" s="1"/>
  <c r="AR2571" i="99"/>
  <c r="AM2571" i="99"/>
  <c r="AT2571" i="99"/>
  <c r="AT2575" i="99"/>
  <c r="AO2580" i="99"/>
  <c r="AJ2580" i="99"/>
  <c r="AP2583" i="99"/>
  <c r="AT2583" i="99" s="1"/>
  <c r="AT2588" i="99"/>
  <c r="AF2685" i="99"/>
  <c r="J2696" i="99"/>
  <c r="AT2642" i="99"/>
  <c r="AJ2659" i="99"/>
  <c r="AO2659" i="99"/>
  <c r="AT2659" i="99" s="1"/>
  <c r="AO2664" i="99"/>
  <c r="AJ2664" i="99"/>
  <c r="AJ2667" i="99"/>
  <c r="AO2667" i="99"/>
  <c r="AT2667" i="99" s="1"/>
  <c r="AP2670" i="99"/>
  <c r="AT2670" i="99" s="1"/>
  <c r="AK2670" i="99"/>
  <c r="AN2670" i="99" s="1"/>
  <c r="AJ2673" i="99"/>
  <c r="AO2673" i="99"/>
  <c r="AT2673" i="99" s="1"/>
  <c r="AP2674" i="99"/>
  <c r="AT2674" i="99" s="1"/>
  <c r="AK2674" i="99"/>
  <c r="AK2684" i="99"/>
  <c r="AP2684" i="99"/>
  <c r="AT2684" i="99" s="1"/>
  <c r="AN2685" i="99"/>
  <c r="AP2694" i="99"/>
  <c r="AK2694" i="99"/>
  <c r="AT2719" i="99"/>
  <c r="AJ2735" i="99"/>
  <c r="AN2735" i="99" s="1"/>
  <c r="AO2735" i="99"/>
  <c r="AT2738" i="99"/>
  <c r="AN2749" i="99"/>
  <c r="AM2758" i="99"/>
  <c r="AN2758" i="99" s="1"/>
  <c r="AR2758" i="99"/>
  <c r="AT2759" i="99"/>
  <c r="AL2765" i="99"/>
  <c r="AN2765" i="99" s="1"/>
  <c r="AQ2765" i="99"/>
  <c r="AT2765" i="99" s="1"/>
  <c r="AP2770" i="99"/>
  <c r="AF2849" i="99" s="1"/>
  <c r="AK2775" i="99"/>
  <c r="AN2775" i="99" s="1"/>
  <c r="AP2775" i="99"/>
  <c r="AM2776" i="99"/>
  <c r="AN2776" i="99" s="1"/>
  <c r="AR2776" i="99"/>
  <c r="AZ2797" i="99"/>
  <c r="AV2796" i="99"/>
  <c r="AT2798" i="99"/>
  <c r="AZ2799" i="99"/>
  <c r="AV2835" i="99"/>
  <c r="AZ2835" i="99" s="1"/>
  <c r="AR2813" i="99"/>
  <c r="AT2813" i="99" s="1"/>
  <c r="AM2813" i="99"/>
  <c r="AN2813" i="99" s="1"/>
  <c r="AT2815" i="99"/>
  <c r="AK2836" i="99"/>
  <c r="AN2836" i="99" s="1"/>
  <c r="AP2836" i="99"/>
  <c r="AT2836" i="99" s="1"/>
  <c r="AO2848" i="99"/>
  <c r="AQ2849" i="99"/>
  <c r="AL2849" i="99"/>
  <c r="AF2932" i="99"/>
  <c r="Q2864" i="99"/>
  <c r="F2861" i="99"/>
  <c r="AT2879" i="99"/>
  <c r="AJ2911" i="99"/>
  <c r="AN2911" i="99" s="1"/>
  <c r="AO2911" i="99"/>
  <c r="AT2921" i="99"/>
  <c r="AJ2922" i="99"/>
  <c r="AN2922" i="99" s="1"/>
  <c r="AO2922" i="99"/>
  <c r="AG3014" i="99"/>
  <c r="AP2975" i="99"/>
  <c r="AK2975" i="99"/>
  <c r="AN2975" i="99" s="1"/>
  <c r="AK2983" i="99"/>
  <c r="AP2983" i="99"/>
  <c r="AJ2986" i="99"/>
  <c r="AO2986" i="99"/>
  <c r="AT2990" i="99"/>
  <c r="AK2997" i="99"/>
  <c r="AP2997" i="99"/>
  <c r="AT3005" i="99"/>
  <c r="AJ3010" i="99"/>
  <c r="AO3010" i="99"/>
  <c r="AT3053" i="99"/>
  <c r="AK3077" i="99"/>
  <c r="AP3077" i="99"/>
  <c r="AT3077" i="99" s="1"/>
  <c r="AK3084" i="99"/>
  <c r="AP3084" i="99"/>
  <c r="AT3084" i="99" s="1"/>
  <c r="AK3089" i="99"/>
  <c r="AP3089" i="99"/>
  <c r="AT3089" i="99" s="1"/>
  <c r="AL3092" i="99"/>
  <c r="AQ3092" i="99"/>
  <c r="AT3127" i="99"/>
  <c r="AT3130" i="99"/>
  <c r="AT3131" i="99"/>
  <c r="AO3143" i="99"/>
  <c r="AJ3143" i="99"/>
  <c r="AN3143" i="99" s="1"/>
  <c r="AQ3153" i="99"/>
  <c r="AT3153" i="99" s="1"/>
  <c r="AL3153" i="99"/>
  <c r="Z3207" i="99"/>
  <c r="AM3231" i="99"/>
  <c r="AR3231" i="99"/>
  <c r="AJ3258" i="99"/>
  <c r="AN3258" i="99" s="1"/>
  <c r="AO3258" i="99"/>
  <c r="AT3258" i="99" s="1"/>
  <c r="AL2575" i="99"/>
  <c r="AR2578" i="99"/>
  <c r="AT2578" i="99" s="1"/>
  <c r="AL2579" i="99"/>
  <c r="AR2582" i="99"/>
  <c r="AT2582" i="99" s="1"/>
  <c r="AL2583" i="99"/>
  <c r="AN2583" i="99" s="1"/>
  <c r="AR2586" i="99"/>
  <c r="AT2586" i="99" s="1"/>
  <c r="AP2591" i="99"/>
  <c r="AT2591" i="99" s="1"/>
  <c r="AM2592" i="99"/>
  <c r="AP2593" i="99"/>
  <c r="AT2593" i="99" s="1"/>
  <c r="AM2594" i="99"/>
  <c r="AN2594" i="99" s="1"/>
  <c r="AP2597" i="99"/>
  <c r="AT2597" i="99" s="1"/>
  <c r="AT2598" i="99"/>
  <c r="AM2598" i="99"/>
  <c r="AQ2604" i="99"/>
  <c r="AP2605" i="99"/>
  <c r="AR2611" i="99"/>
  <c r="AP2612" i="99"/>
  <c r="A2633" i="99"/>
  <c r="AP2646" i="99"/>
  <c r="AP2647" i="99"/>
  <c r="AT2647" i="99" s="1"/>
  <c r="AO2648" i="99"/>
  <c r="AT2648" i="99" s="1"/>
  <c r="AO2650" i="99"/>
  <c r="AJ2650" i="99"/>
  <c r="AN2650" i="99" s="1"/>
  <c r="AP2654" i="99"/>
  <c r="AT2654" i="99" s="1"/>
  <c r="AO2655" i="99"/>
  <c r="AT2655" i="99" s="1"/>
  <c r="AQ2658" i="99"/>
  <c r="AT2660" i="99"/>
  <c r="AM2660" i="99"/>
  <c r="AQ2666" i="99"/>
  <c r="AT2668" i="99"/>
  <c r="AM2668" i="99"/>
  <c r="AR2671" i="99"/>
  <c r="AT2671" i="99" s="1"/>
  <c r="AV2674" i="99"/>
  <c r="AZ2674" i="99" s="1"/>
  <c r="AQ2677" i="99"/>
  <c r="AM2680" i="99"/>
  <c r="AN2680" i="99" s="1"/>
  <c r="AO2687" i="99"/>
  <c r="AH2767" i="99"/>
  <c r="T2778" i="99"/>
  <c r="AT2712" i="99"/>
  <c r="Z2714" i="99"/>
  <c r="A2716" i="99"/>
  <c r="A2717" i="99" s="1"/>
  <c r="AT2718" i="99"/>
  <c r="AV2756" i="99"/>
  <c r="AZ2756" i="99" s="1"/>
  <c r="AZ2720" i="99"/>
  <c r="AV2757" i="99"/>
  <c r="AZ2757" i="99" s="1"/>
  <c r="AZ2721" i="99"/>
  <c r="AO2731" i="99"/>
  <c r="AT2731" i="99" s="1"/>
  <c r="AJ2731" i="99"/>
  <c r="AN2731" i="99" s="1"/>
  <c r="AP2733" i="99"/>
  <c r="AK2733" i="99"/>
  <c r="AN2733" i="99" s="1"/>
  <c r="AN2770" i="99"/>
  <c r="AQ2770" i="99"/>
  <c r="AF2850" i="99"/>
  <c r="AF2930" i="99" s="1"/>
  <c r="O2860" i="99"/>
  <c r="AT2800" i="99"/>
  <c r="AT2809" i="99"/>
  <c r="AP2810" i="99"/>
  <c r="AK2810" i="99"/>
  <c r="AN2810" i="99" s="1"/>
  <c r="AR2816" i="99"/>
  <c r="AT2816" i="99" s="1"/>
  <c r="AM2816" i="99"/>
  <c r="AN2816" i="99" s="1"/>
  <c r="AP2818" i="99"/>
  <c r="AK2818" i="99"/>
  <c r="AN2818" i="99" s="1"/>
  <c r="AT2821" i="99"/>
  <c r="AJ2822" i="99"/>
  <c r="AO2822" i="99"/>
  <c r="AT2825" i="99"/>
  <c r="AN2825" i="99"/>
  <c r="AQ2825" i="99"/>
  <c r="AL2833" i="99"/>
  <c r="AN2833" i="99" s="1"/>
  <c r="AQ2833" i="99"/>
  <c r="AK2834" i="99"/>
  <c r="AP2834" i="99"/>
  <c r="AT2834" i="99" s="1"/>
  <c r="AM2837" i="99"/>
  <c r="AR2837" i="99"/>
  <c r="AT2837" i="99" s="1"/>
  <c r="AM2839" i="99"/>
  <c r="AR2839" i="99"/>
  <c r="AN2845" i="99"/>
  <c r="AO2850" i="99"/>
  <c r="AQ2853" i="99"/>
  <c r="AG2932" i="99" s="1"/>
  <c r="AG3012" i="99" s="1"/>
  <c r="AT2884" i="99"/>
  <c r="AT2889" i="99"/>
  <c r="AR2892" i="99"/>
  <c r="AM2892" i="99"/>
  <c r="AN2892" i="99" s="1"/>
  <c r="AT2892" i="99"/>
  <c r="AR2893" i="99"/>
  <c r="AT2893" i="99" s="1"/>
  <c r="AM2893" i="99"/>
  <c r="AP2895" i="99"/>
  <c r="AK2895" i="99"/>
  <c r="AN2895" i="99" s="1"/>
  <c r="AP2903" i="99"/>
  <c r="AT2903" i="99" s="1"/>
  <c r="AM2904" i="99"/>
  <c r="AN2904" i="99" s="1"/>
  <c r="AR2904" i="99"/>
  <c r="AP2911" i="99"/>
  <c r="AT2911" i="99" s="1"/>
  <c r="AM2912" i="99"/>
  <c r="AN2912" i="99" s="1"/>
  <c r="AR2912" i="99"/>
  <c r="AM2917" i="99"/>
  <c r="AR2917" i="99"/>
  <c r="AT2917" i="99" s="1"/>
  <c r="AO2924" i="99"/>
  <c r="AJ2924" i="99"/>
  <c r="AN2924" i="99" s="1"/>
  <c r="AO2927" i="99"/>
  <c r="AJ2927" i="99"/>
  <c r="AN2927" i="99" s="1"/>
  <c r="AJ2940" i="99"/>
  <c r="AN2940" i="99" s="1"/>
  <c r="AO2940" i="99"/>
  <c r="AT2960" i="99"/>
  <c r="AT2968" i="99"/>
  <c r="AP2982" i="99"/>
  <c r="AK2982" i="99"/>
  <c r="AK2992" i="99"/>
  <c r="AP2992" i="99"/>
  <c r="AT2992" i="99" s="1"/>
  <c r="AT2999" i="99"/>
  <c r="AG3095" i="99"/>
  <c r="AL3017" i="99"/>
  <c r="AG3096" i="99" s="1"/>
  <c r="AG3176" i="99" s="1"/>
  <c r="AQ3017" i="99"/>
  <c r="AJ3021" i="99"/>
  <c r="AO3021" i="99"/>
  <c r="AT3040" i="99"/>
  <c r="O3106" i="99"/>
  <c r="AT3042" i="99"/>
  <c r="AT3044" i="99"/>
  <c r="AJ3056" i="99"/>
  <c r="AO3056" i="99"/>
  <c r="AT3067" i="99"/>
  <c r="AQ3074" i="99"/>
  <c r="AK3094" i="99"/>
  <c r="AP3094" i="99"/>
  <c r="AO3146" i="99"/>
  <c r="AJ3146" i="99"/>
  <c r="AN3146" i="99" s="1"/>
  <c r="AT3156" i="99"/>
  <c r="AP3162" i="99"/>
  <c r="AK3162" i="99"/>
  <c r="AR3168" i="99"/>
  <c r="AM3168" i="99"/>
  <c r="AQ3173" i="99"/>
  <c r="AT3173" i="99" s="1"/>
  <c r="AL3173" i="99"/>
  <c r="AN3173" i="99" s="1"/>
  <c r="AJ3228" i="99"/>
  <c r="AN3228" i="99" s="1"/>
  <c r="AO3228" i="99"/>
  <c r="AI2032" i="99"/>
  <c r="AI2197" i="99"/>
  <c r="AO2400" i="99"/>
  <c r="AT2400" i="99" s="1"/>
  <c r="AJ2400" i="99"/>
  <c r="AN2400" i="99" s="1"/>
  <c r="AP2402" i="99"/>
  <c r="AO2404" i="99"/>
  <c r="AT2404" i="99" s="1"/>
  <c r="AJ2404" i="99"/>
  <c r="AN2404" i="99" s="1"/>
  <c r="AM2405" i="99"/>
  <c r="AN2405" i="99" s="1"/>
  <c r="AP2408" i="99"/>
  <c r="AO2409" i="99"/>
  <c r="AT2409" i="99" s="1"/>
  <c r="AN2411" i="99"/>
  <c r="AQ2412" i="99"/>
  <c r="AT2412" i="99" s="1"/>
  <c r="AT2414" i="99"/>
  <c r="AM2414" i="99"/>
  <c r="AN2419" i="99"/>
  <c r="AQ2420" i="99"/>
  <c r="AT2420" i="99" s="1"/>
  <c r="AT2422" i="99"/>
  <c r="AM2422" i="99"/>
  <c r="AN2422" i="99" s="1"/>
  <c r="AR2425" i="99"/>
  <c r="AT2425" i="99" s="1"/>
  <c r="AN2430" i="99"/>
  <c r="AQ2431" i="99"/>
  <c r="AT2431" i="99" s="1"/>
  <c r="AM2434" i="99"/>
  <c r="AN2434" i="99" s="1"/>
  <c r="AQ2437" i="99"/>
  <c r="AT2437" i="99" s="1"/>
  <c r="AT2439" i="99"/>
  <c r="AM2439" i="99"/>
  <c r="AN2439" i="99" s="1"/>
  <c r="Y2442" i="99"/>
  <c r="AS2442" i="99" s="1"/>
  <c r="AR2448" i="99"/>
  <c r="Y2449" i="99"/>
  <c r="AS2449" i="99" s="1"/>
  <c r="AP2449" i="99"/>
  <c r="O2532" i="99"/>
  <c r="AT2468" i="99"/>
  <c r="Y2475" i="99"/>
  <c r="AS2475" i="99" s="1"/>
  <c r="AT2477" i="99"/>
  <c r="AP2483" i="99"/>
  <c r="AT2483" i="99" s="1"/>
  <c r="AK2483" i="99"/>
  <c r="AN2483" i="99" s="1"/>
  <c r="AP2484" i="99"/>
  <c r="AO2485" i="99"/>
  <c r="AT2485" i="99" s="1"/>
  <c r="AP2488" i="99"/>
  <c r="AT2488" i="99" s="1"/>
  <c r="AO2489" i="99"/>
  <c r="AT2489" i="99" s="1"/>
  <c r="AO2491" i="99"/>
  <c r="AT2491" i="99" s="1"/>
  <c r="AJ2491" i="99"/>
  <c r="AN2491" i="99" s="1"/>
  <c r="AM2492" i="99"/>
  <c r="AN2492" i="99" s="1"/>
  <c r="AQ2493" i="99"/>
  <c r="AM2495" i="99"/>
  <c r="AN2495" i="99" s="1"/>
  <c r="AN2500" i="99"/>
  <c r="AQ2501" i="99"/>
  <c r="AM2503" i="99"/>
  <c r="AN2503" i="99" s="1"/>
  <c r="AL2506" i="99"/>
  <c r="AL2508" i="99"/>
  <c r="AN2508" i="99" s="1"/>
  <c r="AQ2511" i="99"/>
  <c r="AT2512" i="99"/>
  <c r="AM2512" i="99"/>
  <c r="AN2512" i="99" s="1"/>
  <c r="AQ2515" i="99"/>
  <c r="AT2515" i="99" s="1"/>
  <c r="AM2517" i="99"/>
  <c r="AN2517" i="99" s="1"/>
  <c r="Y2519" i="99"/>
  <c r="AS2519" i="99" s="1"/>
  <c r="AP2519" i="99"/>
  <c r="AT2519" i="99" s="1"/>
  <c r="AL2521" i="99"/>
  <c r="AN2521" i="99" s="1"/>
  <c r="AN2529" i="99"/>
  <c r="AQ2530" i="99"/>
  <c r="A2551" i="99"/>
  <c r="Z2549" i="99"/>
  <c r="AT2561" i="99"/>
  <c r="AO2566" i="99"/>
  <c r="AT2566" i="99" s="1"/>
  <c r="AT2568" i="99"/>
  <c r="Y2571" i="99"/>
  <c r="AS2571" i="99" s="1"/>
  <c r="AP2571" i="99"/>
  <c r="AK2571" i="99"/>
  <c r="AP2572" i="99"/>
  <c r="AO2573" i="99"/>
  <c r="AT2573" i="99" s="1"/>
  <c r="AM2575" i="99"/>
  <c r="AK2576" i="99"/>
  <c r="Y2577" i="99"/>
  <c r="AS2577" i="99" s="1"/>
  <c r="AP2577" i="99"/>
  <c r="AT2577" i="99" s="1"/>
  <c r="AM2579" i="99"/>
  <c r="AK2580" i="99"/>
  <c r="Y2581" i="99"/>
  <c r="AS2581" i="99" s="1"/>
  <c r="AP2581" i="99"/>
  <c r="AT2581" i="99" s="1"/>
  <c r="AM2583" i="99"/>
  <c r="AK2584" i="99"/>
  <c r="Y2585" i="99"/>
  <c r="AS2585" i="99" s="1"/>
  <c r="AP2585" i="99"/>
  <c r="AT2585" i="99" s="1"/>
  <c r="AO2587" i="99"/>
  <c r="AT2587" i="99" s="1"/>
  <c r="AK2588" i="99"/>
  <c r="AL2589" i="99"/>
  <c r="AN2590" i="99"/>
  <c r="AL2591" i="99"/>
  <c r="AL2593" i="99"/>
  <c r="AR2595" i="99"/>
  <c r="AN2596" i="99"/>
  <c r="AL2597" i="99"/>
  <c r="AL2599" i="99"/>
  <c r="AJ2600" i="99"/>
  <c r="AN2600" i="99" s="1"/>
  <c r="AN2601" i="99"/>
  <c r="AQ2602" i="99"/>
  <c r="AO2603" i="99"/>
  <c r="AM2604" i="99"/>
  <c r="AH2684" i="99" s="1"/>
  <c r="AH2765" i="99" s="1"/>
  <c r="AH2685" i="99"/>
  <c r="AF2686" i="99"/>
  <c r="AI2686" i="99" s="1"/>
  <c r="AP2607" i="99"/>
  <c r="AL2612" i="99"/>
  <c r="AJ2613" i="99"/>
  <c r="AN2613" i="99" s="1"/>
  <c r="K2615" i="99"/>
  <c r="Y2637" i="99"/>
  <c r="AS2637" i="99" s="1"/>
  <c r="AT2638" i="99"/>
  <c r="AT2639" i="99"/>
  <c r="AT2640" i="99"/>
  <c r="Y2649" i="99"/>
  <c r="AS2649" i="99" s="1"/>
  <c r="AP2649" i="99"/>
  <c r="AT2649" i="99" s="1"/>
  <c r="AK2649" i="99"/>
  <c r="AN2649" i="99" s="1"/>
  <c r="AP2650" i="99"/>
  <c r="AT2650" i="99" s="1"/>
  <c r="AT2652" i="99"/>
  <c r="Y2656" i="99"/>
  <c r="AS2656" i="99" s="1"/>
  <c r="AP2656" i="99"/>
  <c r="AT2656" i="99" s="1"/>
  <c r="AK2656" i="99"/>
  <c r="AN2656" i="99" s="1"/>
  <c r="AO2657" i="99"/>
  <c r="AT2658" i="99"/>
  <c r="AM2658" i="99"/>
  <c r="AN2658" i="99" s="1"/>
  <c r="AK2659" i="99"/>
  <c r="AL2661" i="99"/>
  <c r="AJ2662" i="99"/>
  <c r="AN2662" i="99" s="1"/>
  <c r="AN2663" i="99"/>
  <c r="AQ2664" i="99"/>
  <c r="AO2665" i="99"/>
  <c r="AT2665" i="99" s="1"/>
  <c r="AT2666" i="99"/>
  <c r="AM2666" i="99"/>
  <c r="AN2666" i="99" s="1"/>
  <c r="AK2667" i="99"/>
  <c r="AK2669" i="99"/>
  <c r="AR2670" i="99"/>
  <c r="AJ2672" i="99"/>
  <c r="AN2672" i="99" s="1"/>
  <c r="AK2673" i="99"/>
  <c r="AL2674" i="99"/>
  <c r="AN2675" i="99"/>
  <c r="AO2676" i="99"/>
  <c r="AT2676" i="99" s="1"/>
  <c r="AT2677" i="99"/>
  <c r="AM2677" i="99"/>
  <c r="AN2677" i="99" s="1"/>
  <c r="AJ2678" i="99"/>
  <c r="AK2679" i="99"/>
  <c r="AR2681" i="99"/>
  <c r="AR2683" i="99"/>
  <c r="AT2683" i="99" s="1"/>
  <c r="AI2687" i="99"/>
  <c r="AI2688" i="99"/>
  <c r="AO2689" i="99"/>
  <c r="AR2693" i="99"/>
  <c r="AO2694" i="99"/>
  <c r="AR2695" i="99"/>
  <c r="Z2713" i="99"/>
  <c r="AT2717" i="99"/>
  <c r="AT2726" i="99"/>
  <c r="AR2728" i="99"/>
  <c r="AT2728" i="99" s="1"/>
  <c r="AR2729" i="99"/>
  <c r="AT2729" i="99" s="1"/>
  <c r="AT2730" i="99"/>
  <c r="AR2732" i="99"/>
  <c r="AT2732" i="99" s="1"/>
  <c r="AM2732" i="99"/>
  <c r="AN2732" i="99" s="1"/>
  <c r="AO2734" i="99"/>
  <c r="AT2734" i="99" s="1"/>
  <c r="AJ2734" i="99"/>
  <c r="AN2734" i="99" s="1"/>
  <c r="AR2739" i="99"/>
  <c r="AT2739" i="99" s="1"/>
  <c r="AN2742" i="99"/>
  <c r="AR2747" i="99"/>
  <c r="AT2747" i="99" s="1"/>
  <c r="AN2750" i="99"/>
  <c r="AR2752" i="99"/>
  <c r="AR2754" i="99"/>
  <c r="AT2754" i="99" s="1"/>
  <c r="AR2757" i="99"/>
  <c r="AT2757" i="99" s="1"/>
  <c r="AN2759" i="99"/>
  <c r="AR2761" i="99"/>
  <c r="AT2761" i="99" s="1"/>
  <c r="AQ2763" i="99"/>
  <c r="AT2763" i="99" s="1"/>
  <c r="AR2765" i="99"/>
  <c r="AO2766" i="99"/>
  <c r="AT2766" i="99" s="1"/>
  <c r="AR2767" i="99"/>
  <c r="AI2769" i="99"/>
  <c r="AG2850" i="99"/>
  <c r="AG2930" i="99" s="1"/>
  <c r="AG3011" i="99" s="1"/>
  <c r="AG3092" i="99" s="1"/>
  <c r="AT2795" i="99"/>
  <c r="AT2805" i="99"/>
  <c r="AP2811" i="99"/>
  <c r="AT2811" i="99" s="1"/>
  <c r="AK2811" i="99"/>
  <c r="AN2811" i="99" s="1"/>
  <c r="AR2814" i="99"/>
  <c r="AT2814" i="99" s="1"/>
  <c r="AO2819" i="99"/>
  <c r="AT2819" i="99" s="1"/>
  <c r="AJ2819" i="99"/>
  <c r="AN2819" i="99" s="1"/>
  <c r="Y2821" i="99"/>
  <c r="AS2821" i="99" s="1"/>
  <c r="AP2822" i="99"/>
  <c r="AT2822" i="99" s="1"/>
  <c r="AK2822" i="99"/>
  <c r="AR2825" i="99"/>
  <c r="AN2828" i="99"/>
  <c r="AL2829" i="99"/>
  <c r="AN2829" i="99" s="1"/>
  <c r="AQ2829" i="99"/>
  <c r="AT2829" i="99" s="1"/>
  <c r="AP2832" i="99"/>
  <c r="AK2832" i="99"/>
  <c r="AN2834" i="99"/>
  <c r="AT2835" i="99"/>
  <c r="AN2841" i="99"/>
  <c r="AK2842" i="99"/>
  <c r="AN2842" i="99" s="1"/>
  <c r="AP2842" i="99"/>
  <c r="AT2842" i="99" s="1"/>
  <c r="Y2843" i="99"/>
  <c r="AS2843" i="99" s="1"/>
  <c r="AQ2843" i="99"/>
  <c r="AT2843" i="99" s="1"/>
  <c r="AN2851" i="99"/>
  <c r="AH3093" i="99"/>
  <c r="AR2858" i="99"/>
  <c r="T2860" i="99"/>
  <c r="AS2876" i="99"/>
  <c r="AT2878" i="99"/>
  <c r="Y2889" i="99"/>
  <c r="AS2889" i="99" s="1"/>
  <c r="Y2894" i="99"/>
  <c r="AS2894" i="99" s="1"/>
  <c r="AP2898" i="99"/>
  <c r="AK2898" i="99"/>
  <c r="AN2898" i="99" s="1"/>
  <c r="AQ2904" i="99"/>
  <c r="AT2904" i="99" s="1"/>
  <c r="AN2908" i="99"/>
  <c r="AT2909" i="99"/>
  <c r="AQ2912" i="99"/>
  <c r="AT2912" i="99" s="1"/>
  <c r="AN2917" i="99"/>
  <c r="AO2918" i="99"/>
  <c r="AT2918" i="99" s="1"/>
  <c r="AJ2918" i="99"/>
  <c r="AN2918" i="99" s="1"/>
  <c r="AL2923" i="99"/>
  <c r="AN2923" i="99" s="1"/>
  <c r="AQ2923" i="99"/>
  <c r="AT2923" i="99" s="1"/>
  <c r="AP2925" i="99"/>
  <c r="AK2925" i="99"/>
  <c r="AN2934" i="99"/>
  <c r="AN2939" i="99"/>
  <c r="AT2959" i="99"/>
  <c r="AT2962" i="99"/>
  <c r="AT2976" i="99"/>
  <c r="AJ2980" i="99"/>
  <c r="AO2980" i="99"/>
  <c r="AJ2984" i="99"/>
  <c r="AO2984" i="99"/>
  <c r="AQ2989" i="99"/>
  <c r="AJ2994" i="99"/>
  <c r="AO2994" i="99"/>
  <c r="AT2994" i="99" s="1"/>
  <c r="AR2995" i="99"/>
  <c r="AQ3004" i="99"/>
  <c r="AM3007" i="99"/>
  <c r="AR3007" i="99"/>
  <c r="AI3015" i="99"/>
  <c r="T3024" i="99"/>
  <c r="Q3028" i="99"/>
  <c r="F3025" i="99"/>
  <c r="AT3052" i="99"/>
  <c r="AK3069" i="99"/>
  <c r="AP3069" i="99"/>
  <c r="AT3069" i="99" s="1"/>
  <c r="AR3081" i="99"/>
  <c r="AT3081" i="99" s="1"/>
  <c r="AR3088" i="99"/>
  <c r="AT3088" i="99" s="1"/>
  <c r="AT3092" i="99"/>
  <c r="AJ3095" i="99"/>
  <c r="AO3095" i="99"/>
  <c r="AH3177" i="99"/>
  <c r="AT3136" i="99"/>
  <c r="AR3172" i="99"/>
  <c r="AM3172" i="99"/>
  <c r="AP3310" i="99"/>
  <c r="AK3310" i="99"/>
  <c r="Y2388" i="99"/>
  <c r="AS2388" i="99" s="1"/>
  <c r="AZ2391" i="99"/>
  <c r="AT2399" i="99"/>
  <c r="Y2403" i="99"/>
  <c r="AS2403" i="99" s="1"/>
  <c r="AP2403" i="99"/>
  <c r="AT2403" i="99" s="1"/>
  <c r="AK2403" i="99"/>
  <c r="AN2403" i="99" s="1"/>
  <c r="AT2406" i="99"/>
  <c r="Y2410" i="99"/>
  <c r="AS2410" i="99" s="1"/>
  <c r="AP2410" i="99"/>
  <c r="AT2410" i="99" s="1"/>
  <c r="AK2410" i="99"/>
  <c r="AN2410" i="99" s="1"/>
  <c r="AO2411" i="99"/>
  <c r="AT2411" i="99" s="1"/>
  <c r="AM2412" i="99"/>
  <c r="AK2413" i="99"/>
  <c r="AL2415" i="99"/>
  <c r="AN2415" i="99" s="1"/>
  <c r="AJ2416" i="99"/>
  <c r="AN2416" i="99" s="1"/>
  <c r="AQ2418" i="99"/>
  <c r="AT2418" i="99" s="1"/>
  <c r="AO2419" i="99"/>
  <c r="AT2419" i="99" s="1"/>
  <c r="AM2420" i="99"/>
  <c r="AN2420" i="99" s="1"/>
  <c r="AK2421" i="99"/>
  <c r="AK2423" i="99"/>
  <c r="AR2424" i="99"/>
  <c r="AJ2426" i="99"/>
  <c r="AK2427" i="99"/>
  <c r="AL2428" i="99"/>
  <c r="AN2428" i="99" s="1"/>
  <c r="AN2429" i="99"/>
  <c r="AO2430" i="99"/>
  <c r="AT2430" i="99" s="1"/>
  <c r="AM2431" i="99"/>
  <c r="AN2431" i="99" s="1"/>
  <c r="AJ2432" i="99"/>
  <c r="AN2432" i="99" s="1"/>
  <c r="AK2433" i="99"/>
  <c r="AR2435" i="99"/>
  <c r="AO2436" i="99"/>
  <c r="AT2436" i="99" s="1"/>
  <c r="AM2437" i="99"/>
  <c r="AN2437" i="99" s="1"/>
  <c r="AK2438" i="99"/>
  <c r="AL2440" i="99"/>
  <c r="AI2441" i="99"/>
  <c r="AJ2441" i="99"/>
  <c r="AN2441" i="99" s="1"/>
  <c r="AP2442" i="99"/>
  <c r="AF2521" i="99" s="1"/>
  <c r="AR2443" i="99"/>
  <c r="AH2522" i="99" s="1"/>
  <c r="AH2602" i="99" s="1"/>
  <c r="Y2447" i="99"/>
  <c r="AS2447" i="99" s="1"/>
  <c r="AP2447" i="99"/>
  <c r="AL2449" i="99"/>
  <c r="AN2449" i="99" s="1"/>
  <c r="Q2453" i="99"/>
  <c r="AT2470" i="99"/>
  <c r="AZ2471" i="99"/>
  <c r="AZ2478" i="99" s="1"/>
  <c r="Y2480" i="99"/>
  <c r="AS2480" i="99" s="1"/>
  <c r="Y2482" i="99"/>
  <c r="AS2482" i="99" s="1"/>
  <c r="AP2482" i="99"/>
  <c r="AT2482" i="99" s="1"/>
  <c r="AK2482" i="99"/>
  <c r="AN2482" i="99" s="1"/>
  <c r="Y2483" i="99"/>
  <c r="AS2483" i="99" s="1"/>
  <c r="Y2490" i="99"/>
  <c r="AS2490" i="99" s="1"/>
  <c r="AP2490" i="99"/>
  <c r="AT2490" i="99" s="1"/>
  <c r="AK2490" i="99"/>
  <c r="AN2490" i="99" s="1"/>
  <c r="AT2493" i="99"/>
  <c r="AM2493" i="99"/>
  <c r="AN2493" i="99" s="1"/>
  <c r="AK2494" i="99"/>
  <c r="AL2496" i="99"/>
  <c r="AN2496" i="99" s="1"/>
  <c r="AJ2497" i="99"/>
  <c r="AN2497" i="99" s="1"/>
  <c r="AN2498" i="99"/>
  <c r="AQ2499" i="99"/>
  <c r="AO2500" i="99"/>
  <c r="AT2500" i="99" s="1"/>
  <c r="AT2501" i="99"/>
  <c r="AM2501" i="99"/>
  <c r="AN2501" i="99" s="1"/>
  <c r="AK2502" i="99"/>
  <c r="AL2504" i="99"/>
  <c r="Y2505" i="99"/>
  <c r="AS2505" i="99" s="1"/>
  <c r="AP2505" i="99"/>
  <c r="AT2505" i="99" s="1"/>
  <c r="AM2506" i="99"/>
  <c r="Y2507" i="99"/>
  <c r="AS2507" i="99" s="1"/>
  <c r="AP2507" i="99"/>
  <c r="AT2507" i="99" s="1"/>
  <c r="AM2508" i="99"/>
  <c r="AJ2509" i="99"/>
  <c r="AN2509" i="99" s="1"/>
  <c r="AQ2510" i="99"/>
  <c r="AT2511" i="99"/>
  <c r="AM2511" i="99"/>
  <c r="AN2511" i="99" s="1"/>
  <c r="AL2513" i="99"/>
  <c r="AN2513" i="99" s="1"/>
  <c r="Y2514" i="99"/>
  <c r="AS2514" i="99" s="1"/>
  <c r="AP2514" i="99"/>
  <c r="AT2514" i="99" s="1"/>
  <c r="AM2515" i="99"/>
  <c r="AN2515" i="99" s="1"/>
  <c r="AJ2516" i="99"/>
  <c r="AN2516" i="99" s="1"/>
  <c r="AR2518" i="99"/>
  <c r="AT2518" i="99" s="1"/>
  <c r="AL2519" i="99"/>
  <c r="AN2519" i="99" s="1"/>
  <c r="AJ2520" i="99"/>
  <c r="AM2521" i="99"/>
  <c r="AK2522" i="99"/>
  <c r="AI2524" i="99"/>
  <c r="AQ2525" i="99"/>
  <c r="AG2604" i="99" s="1"/>
  <c r="AG2684" i="99" s="1"/>
  <c r="AG2765" i="99" s="1"/>
  <c r="AO2529" i="99"/>
  <c r="AM2530" i="99"/>
  <c r="AN2530" i="99" s="1"/>
  <c r="AK2531" i="99"/>
  <c r="J2614" i="99"/>
  <c r="AZ2551" i="99"/>
  <c r="AZ2560" i="99" s="1"/>
  <c r="Y2554" i="99"/>
  <c r="AS2554" i="99" s="1"/>
  <c r="AT2555" i="99"/>
  <c r="AO2564" i="99"/>
  <c r="AT2564" i="99" s="1"/>
  <c r="AJ2564" i="99"/>
  <c r="AN2564" i="99" s="1"/>
  <c r="AM2569" i="99"/>
  <c r="AN2569" i="99" s="1"/>
  <c r="AR2576" i="99"/>
  <c r="AL2577" i="99"/>
  <c r="AN2577" i="99" s="1"/>
  <c r="AJ2578" i="99"/>
  <c r="AN2578" i="99" s="1"/>
  <c r="AR2580" i="99"/>
  <c r="AL2581" i="99"/>
  <c r="AN2581" i="99" s="1"/>
  <c r="AJ2582" i="99"/>
  <c r="AN2582" i="99" s="1"/>
  <c r="AR2584" i="99"/>
  <c r="AT2584" i="99" s="1"/>
  <c r="AL2585" i="99"/>
  <c r="AN2585" i="99" s="1"/>
  <c r="AJ2586" i="99"/>
  <c r="AN2586" i="99" s="1"/>
  <c r="AK2587" i="99"/>
  <c r="AN2587" i="99" s="1"/>
  <c r="AL2588" i="99"/>
  <c r="AN2589" i="99"/>
  <c r="AO2590" i="99"/>
  <c r="AT2590" i="99" s="1"/>
  <c r="AM2591" i="99"/>
  <c r="Y2592" i="99"/>
  <c r="AS2592" i="99" s="1"/>
  <c r="AP2592" i="99"/>
  <c r="AT2592" i="99" s="1"/>
  <c r="AM2593" i="99"/>
  <c r="Y2594" i="99"/>
  <c r="AS2594" i="99" s="1"/>
  <c r="AP2594" i="99"/>
  <c r="AT2594" i="99" s="1"/>
  <c r="AO2596" i="99"/>
  <c r="AT2596" i="99" s="1"/>
  <c r="AM2597" i="99"/>
  <c r="AJ2598" i="99"/>
  <c r="AQ2600" i="99"/>
  <c r="AT2600" i="99" s="1"/>
  <c r="AO2601" i="99"/>
  <c r="AT2601" i="99" s="1"/>
  <c r="AT2602" i="99"/>
  <c r="AM2602" i="99"/>
  <c r="AK2603" i="99"/>
  <c r="AN2603" i="99" s="1"/>
  <c r="AM2605" i="99"/>
  <c r="AJ2606" i="99"/>
  <c r="AM2612" i="99"/>
  <c r="T2696" i="99"/>
  <c r="AZ2633" i="99"/>
  <c r="AZ2642" i="99" s="1"/>
  <c r="Y2643" i="99"/>
  <c r="AS2643" i="99" s="1"/>
  <c r="Y2645" i="99"/>
  <c r="AS2645" i="99" s="1"/>
  <c r="AM2646" i="99"/>
  <c r="AM2647" i="99"/>
  <c r="AN2647" i="99" s="1"/>
  <c r="AO2653" i="99"/>
  <c r="AT2653" i="99" s="1"/>
  <c r="AJ2653" i="99"/>
  <c r="AN2653" i="99" s="1"/>
  <c r="AM2654" i="99"/>
  <c r="AN2654" i="99" s="1"/>
  <c r="AK2657" i="99"/>
  <c r="AN2657" i="99" s="1"/>
  <c r="AL2659" i="99"/>
  <c r="AJ2660" i="99"/>
  <c r="AN2661" i="99"/>
  <c r="AQ2662" i="99"/>
  <c r="AT2662" i="99" s="1"/>
  <c r="AO2663" i="99"/>
  <c r="AT2663" i="99" s="1"/>
  <c r="AT2664" i="99"/>
  <c r="AM2664" i="99"/>
  <c r="AK2665" i="99"/>
  <c r="AN2665" i="99" s="1"/>
  <c r="AL2667" i="99"/>
  <c r="AJ2668" i="99"/>
  <c r="AN2668" i="99" s="1"/>
  <c r="AR2669" i="99"/>
  <c r="AJ2671" i="99"/>
  <c r="AN2671" i="99" s="1"/>
  <c r="AK2672" i="99"/>
  <c r="AL2673" i="99"/>
  <c r="AO2675" i="99"/>
  <c r="AT2675" i="99" s="1"/>
  <c r="AK2676" i="99"/>
  <c r="AN2676" i="99" s="1"/>
  <c r="AK2678" i="99"/>
  <c r="AL2679" i="99"/>
  <c r="Y2680" i="99"/>
  <c r="AS2680" i="99" s="1"/>
  <c r="AP2680" i="99"/>
  <c r="AT2680" i="99" s="1"/>
  <c r="AP2682" i="99"/>
  <c r="AT2682" i="99" s="1"/>
  <c r="AN2684" i="99"/>
  <c r="AE2768" i="99"/>
  <c r="AK2689" i="99"/>
  <c r="AF2768" i="99" s="1"/>
  <c r="AF2848" i="99" s="1"/>
  <c r="AF2929" i="99" s="1"/>
  <c r="AF3010" i="99" s="1"/>
  <c r="AF3091" i="99" s="1"/>
  <c r="AF3172" i="99" s="1"/>
  <c r="AF3253" i="99" s="1"/>
  <c r="AN2694" i="99"/>
  <c r="K2697" i="99"/>
  <c r="Y2714" i="99"/>
  <c r="AS2714" i="99" s="1"/>
  <c r="AT2714" i="99"/>
  <c r="AT2715" i="99"/>
  <c r="Y2716" i="99"/>
  <c r="AS2716" i="99" s="1"/>
  <c r="AT2716" i="99"/>
  <c r="AT2733" i="99"/>
  <c r="AR2735" i="99"/>
  <c r="AM2735" i="99"/>
  <c r="Y2736" i="99"/>
  <c r="AS2736" i="99" s="1"/>
  <c r="AT2736" i="99"/>
  <c r="Y2737" i="99"/>
  <c r="AS2737" i="99" s="1"/>
  <c r="AP2737" i="99"/>
  <c r="AT2737" i="99" s="1"/>
  <c r="AK2737" i="99"/>
  <c r="AN2737" i="99" s="1"/>
  <c r="AN2740" i="99"/>
  <c r="Y2742" i="99"/>
  <c r="AS2742" i="99" s="1"/>
  <c r="AT2743" i="99"/>
  <c r="AR2745" i="99"/>
  <c r="AT2745" i="99" s="1"/>
  <c r="AP2746" i="99"/>
  <c r="AT2746" i="99" s="1"/>
  <c r="Y2750" i="99"/>
  <c r="AS2750" i="99" s="1"/>
  <c r="AQ2751" i="99"/>
  <c r="AT2751" i="99" s="1"/>
  <c r="AQ2753" i="99"/>
  <c r="AT2753" i="99" s="1"/>
  <c r="AT2755" i="99"/>
  <c r="AR2756" i="99"/>
  <c r="AT2756" i="99" s="1"/>
  <c r="Y2759" i="99"/>
  <c r="AS2759" i="99" s="1"/>
  <c r="AQ2760" i="99"/>
  <c r="AT2760" i="99" s="1"/>
  <c r="AN2766" i="99"/>
  <c r="AN2768" i="99"/>
  <c r="AN2777" i="99"/>
  <c r="Q2782" i="99"/>
  <c r="A2796" i="99"/>
  <c r="A2797" i="99" s="1"/>
  <c r="Z2795" i="99"/>
  <c r="Y2797" i="99"/>
  <c r="AS2797" i="99" s="1"/>
  <c r="AT2797" i="99"/>
  <c r="AT2801" i="99"/>
  <c r="Y2806" i="99"/>
  <c r="AS2806" i="99" s="1"/>
  <c r="AT2806" i="99"/>
  <c r="AT2807" i="99"/>
  <c r="Y2808" i="99"/>
  <c r="AS2808" i="99" s="1"/>
  <c r="AT2810" i="99"/>
  <c r="AO2812" i="99"/>
  <c r="AT2812" i="99" s="1"/>
  <c r="AJ2812" i="99"/>
  <c r="AN2812" i="99" s="1"/>
  <c r="AR2817" i="99"/>
  <c r="AT2817" i="99" s="1"/>
  <c r="AT2818" i="99"/>
  <c r="AR2820" i="99"/>
  <c r="AM2820" i="99"/>
  <c r="AQ2821" i="99"/>
  <c r="AP2824" i="99"/>
  <c r="AT2824" i="99" s="1"/>
  <c r="AK2824" i="99"/>
  <c r="AN2824" i="99" s="1"/>
  <c r="AO2828" i="99"/>
  <c r="AT2828" i="99" s="1"/>
  <c r="AJ2830" i="99"/>
  <c r="AN2830" i="99" s="1"/>
  <c r="AO2830" i="99"/>
  <c r="AT2830" i="99" s="1"/>
  <c r="Y2831" i="99"/>
  <c r="AS2831" i="99" s="1"/>
  <c r="AT2833" i="99"/>
  <c r="AO2841" i="99"/>
  <c r="AT2841" i="99" s="1"/>
  <c r="AR2843" i="99"/>
  <c r="AT2846" i="99"/>
  <c r="Y2847" i="99"/>
  <c r="AS2847" i="99" s="1"/>
  <c r="AK2847" i="99"/>
  <c r="AP2847" i="99"/>
  <c r="AT2847" i="99" s="1"/>
  <c r="AT2848" i="99"/>
  <c r="Y2849" i="99"/>
  <c r="AS2849" i="99" s="1"/>
  <c r="AK2849" i="99"/>
  <c r="AP2849" i="99"/>
  <c r="AI2853" i="99"/>
  <c r="AN2853" i="99"/>
  <c r="AE2932" i="99"/>
  <c r="AN2858" i="99"/>
  <c r="O2942" i="99"/>
  <c r="AN2893" i="99"/>
  <c r="AM2894" i="99"/>
  <c r="AN2894" i="99" s="1"/>
  <c r="AR2894" i="99"/>
  <c r="AT2894" i="99" s="1"/>
  <c r="AO2896" i="99"/>
  <c r="AT2896" i="99" s="1"/>
  <c r="AJ2896" i="99"/>
  <c r="AN2896" i="99" s="1"/>
  <c r="AT2897" i="99"/>
  <c r="AT2902" i="99"/>
  <c r="AP2905" i="99"/>
  <c r="AK2905" i="99"/>
  <c r="AN2909" i="99"/>
  <c r="AL2910" i="99"/>
  <c r="AN2910" i="99" s="1"/>
  <c r="AQ2910" i="99"/>
  <c r="AT2910" i="99" s="1"/>
  <c r="AP2913" i="99"/>
  <c r="AK2913" i="99"/>
  <c r="AN2913" i="99" s="1"/>
  <c r="AR2914" i="99"/>
  <c r="AM2916" i="99"/>
  <c r="AN2916" i="99" s="1"/>
  <c r="AR2916" i="99"/>
  <c r="AT2916" i="99" s="1"/>
  <c r="AP2919" i="99"/>
  <c r="AK2919" i="99"/>
  <c r="AT2922" i="99"/>
  <c r="AL2926" i="99"/>
  <c r="AQ2926" i="99"/>
  <c r="AT2926" i="99" s="1"/>
  <c r="AF3013" i="99"/>
  <c r="J2942" i="99"/>
  <c r="J3024" i="99"/>
  <c r="AT2965" i="99"/>
  <c r="AT2969" i="99"/>
  <c r="AT2986" i="99"/>
  <c r="AL3000" i="99"/>
  <c r="AQ3000" i="99"/>
  <c r="AT3000" i="99" s="1"/>
  <c r="AN3007" i="99"/>
  <c r="AK3009" i="99"/>
  <c r="AP3009" i="99"/>
  <c r="AL3013" i="99"/>
  <c r="AQ3013" i="99"/>
  <c r="AE3095" i="99"/>
  <c r="AF3095" i="99"/>
  <c r="AQ3022" i="99"/>
  <c r="J3106" i="99"/>
  <c r="AT3048" i="99"/>
  <c r="AT3055" i="99"/>
  <c r="AJ3071" i="99"/>
  <c r="AO3071" i="99"/>
  <c r="AT3071" i="99" s="1"/>
  <c r="AR3072" i="99"/>
  <c r="AT3075" i="99"/>
  <c r="AR3079" i="99"/>
  <c r="AT3079" i="99" s="1"/>
  <c r="AK3086" i="99"/>
  <c r="AP3086" i="99"/>
  <c r="AT3086" i="99" s="1"/>
  <c r="AL3098" i="99"/>
  <c r="AQ3098" i="99"/>
  <c r="AE3178" i="99"/>
  <c r="T3188" i="99"/>
  <c r="AT3122" i="99"/>
  <c r="A3124" i="99"/>
  <c r="Z3123" i="99"/>
  <c r="AO3233" i="99"/>
  <c r="AJ3233" i="99"/>
  <c r="AR3321" i="99"/>
  <c r="AM3321" i="99"/>
  <c r="AN2928" i="99"/>
  <c r="AG3013" i="99"/>
  <c r="O3024" i="99"/>
  <c r="Y2958" i="99"/>
  <c r="AZ2962" i="99"/>
  <c r="AZ2965" i="99"/>
  <c r="AZ2967" i="99"/>
  <c r="AT2970" i="99"/>
  <c r="AT2971" i="99"/>
  <c r="AO2976" i="99"/>
  <c r="AJ2976" i="99"/>
  <c r="AN2976" i="99" s="1"/>
  <c r="AR2989" i="99"/>
  <c r="AQ2991" i="99"/>
  <c r="AQ3001" i="99"/>
  <c r="AT3003" i="99"/>
  <c r="AR3004" i="99"/>
  <c r="AT3004" i="99" s="1"/>
  <c r="AP3015" i="99"/>
  <c r="AK3015" i="99"/>
  <c r="AN3015" i="99" s="1"/>
  <c r="AR3022" i="99"/>
  <c r="K3025" i="99"/>
  <c r="T3106" i="99"/>
  <c r="AT3041" i="99"/>
  <c r="AV3079" i="99"/>
  <c r="AZ3079" i="99" s="1"/>
  <c r="AZ3043" i="99"/>
  <c r="AZ3052" i="99" s="1"/>
  <c r="AT3049" i="99"/>
  <c r="AT3050" i="99"/>
  <c r="AT3054" i="99"/>
  <c r="AT3058" i="99"/>
  <c r="AT3061" i="99"/>
  <c r="AT3065" i="99"/>
  <c r="AQ3068" i="99"/>
  <c r="AT3068" i="99" s="1"/>
  <c r="AR3074" i="99"/>
  <c r="AT3074" i="99" s="1"/>
  <c r="AQ3076" i="99"/>
  <c r="AT3076" i="99" s="1"/>
  <c r="AR3091" i="99"/>
  <c r="AT3091" i="99" s="1"/>
  <c r="AP3099" i="99"/>
  <c r="AF3178" i="99" s="1"/>
  <c r="AF3258" i="99" s="1"/>
  <c r="AF3339" i="99" s="1"/>
  <c r="AF3420" i="99" s="1"/>
  <c r="AF3501" i="99" s="1"/>
  <c r="AF3582" i="99" s="1"/>
  <c r="AF3663" i="99" s="1"/>
  <c r="AF3744" i="99" s="1"/>
  <c r="AT3134" i="99"/>
  <c r="AT3137" i="99"/>
  <c r="AP3138" i="99"/>
  <c r="AT3138" i="99" s="1"/>
  <c r="AK3138" i="99"/>
  <c r="AP3143" i="99"/>
  <c r="AT3143" i="99" s="1"/>
  <c r="AT3149" i="99"/>
  <c r="AJ3154" i="99"/>
  <c r="AO3154" i="99"/>
  <c r="AT3154" i="99" s="1"/>
  <c r="AM3160" i="99"/>
  <c r="AR3160" i="99"/>
  <c r="AQ3163" i="99"/>
  <c r="AT3163" i="99" s="1"/>
  <c r="AL3163" i="99"/>
  <c r="AN3163" i="99" s="1"/>
  <c r="AJ3177" i="99"/>
  <c r="AO3177" i="99"/>
  <c r="AO3187" i="99"/>
  <c r="AJ3187" i="99"/>
  <c r="AN3187" i="99" s="1"/>
  <c r="AT3212" i="99"/>
  <c r="AM3220" i="99"/>
  <c r="AN3220" i="99" s="1"/>
  <c r="AR3220" i="99"/>
  <c r="AM3239" i="99"/>
  <c r="AN3239" i="99" s="1"/>
  <c r="AR3239" i="99"/>
  <c r="AT3239" i="99" s="1"/>
  <c r="AO3253" i="99"/>
  <c r="AJ3253" i="99"/>
  <c r="AJ3333" i="99"/>
  <c r="AN3333" i="99" s="1"/>
  <c r="AO3333" i="99"/>
  <c r="AL3575" i="99"/>
  <c r="AQ3575" i="99"/>
  <c r="AT3575" i="99" s="1"/>
  <c r="AL3577" i="99"/>
  <c r="AQ3577" i="99"/>
  <c r="AL3596" i="99"/>
  <c r="AQ3596" i="99"/>
  <c r="AI2689" i="99"/>
  <c r="AH2850" i="99"/>
  <c r="AK2821" i="99"/>
  <c r="AN2821" i="99" s="1"/>
  <c r="AT2823" i="99"/>
  <c r="AM2823" i="99"/>
  <c r="AN2823" i="99" s="1"/>
  <c r="AN2826" i="99"/>
  <c r="AK2826" i="99"/>
  <c r="Y2827" i="99"/>
  <c r="AS2827" i="99" s="1"/>
  <c r="AT2827" i="99"/>
  <c r="AO2832" i="99"/>
  <c r="AT2832" i="99" s="1"/>
  <c r="AN2835" i="99"/>
  <c r="Y2838" i="99"/>
  <c r="AS2838" i="99" s="1"/>
  <c r="AT2838" i="99"/>
  <c r="Y2840" i="99"/>
  <c r="AS2840" i="99" s="1"/>
  <c r="AT2840" i="99"/>
  <c r="AT2844" i="99"/>
  <c r="AJ2844" i="99"/>
  <c r="AN2844" i="99" s="1"/>
  <c r="AN2852" i="99"/>
  <c r="AK2857" i="99"/>
  <c r="AN2857" i="99" s="1"/>
  <c r="AK2859" i="99"/>
  <c r="AN2859" i="99" s="1"/>
  <c r="Q2862" i="99"/>
  <c r="K2861" i="99"/>
  <c r="T2942" i="99"/>
  <c r="Y2877" i="99"/>
  <c r="AS2877" i="99" s="1"/>
  <c r="AT2877" i="99"/>
  <c r="AT2885" i="99"/>
  <c r="Y2886" i="99"/>
  <c r="AS2886" i="99" s="1"/>
  <c r="AT2886" i="99"/>
  <c r="AT2890" i="99"/>
  <c r="Y2891" i="99"/>
  <c r="AS2891" i="99" s="1"/>
  <c r="AT2895" i="99"/>
  <c r="AO2899" i="99"/>
  <c r="AT2899" i="99" s="1"/>
  <c r="AJ2899" i="99"/>
  <c r="AN2899" i="99" s="1"/>
  <c r="AO2905" i="99"/>
  <c r="AK2907" i="99"/>
  <c r="AN2907" i="99" s="1"/>
  <c r="Y2908" i="99"/>
  <c r="AS2908" i="99" s="1"/>
  <c r="AT2908" i="99"/>
  <c r="AO2913" i="99"/>
  <c r="AT2913" i="99" s="1"/>
  <c r="AT2915" i="99"/>
  <c r="AJ2915" i="99"/>
  <c r="AN2915" i="99" s="1"/>
  <c r="AO2919" i="99"/>
  <c r="AK2920" i="99"/>
  <c r="AN2920" i="99" s="1"/>
  <c r="AR2923" i="99"/>
  <c r="AO2925" i="99"/>
  <c r="AT2925" i="99" s="1"/>
  <c r="AN2926" i="99"/>
  <c r="Y2928" i="99"/>
  <c r="AS2928" i="99" s="1"/>
  <c r="AT2929" i="99"/>
  <c r="AJ2929" i="99"/>
  <c r="AN2929" i="99" s="1"/>
  <c r="AR2931" i="99"/>
  <c r="AN2933" i="99"/>
  <c r="AO2933" i="99"/>
  <c r="AN2935" i="99"/>
  <c r="AQ2939" i="99"/>
  <c r="AQ2941" i="99"/>
  <c r="AT2958" i="99"/>
  <c r="Z2960" i="99"/>
  <c r="Y2963" i="99"/>
  <c r="AS2963" i="99" s="1"/>
  <c r="AZ2963" i="99"/>
  <c r="AV2964" i="99"/>
  <c r="Y2966" i="99"/>
  <c r="AS2966" i="99" s="1"/>
  <c r="AT2966" i="99"/>
  <c r="AT2975" i="99"/>
  <c r="AR2977" i="99"/>
  <c r="AT2977" i="99" s="1"/>
  <c r="AM2977" i="99"/>
  <c r="AN2977" i="99" s="1"/>
  <c r="Y2978" i="99"/>
  <c r="AS2978" i="99" s="1"/>
  <c r="AT2978" i="99"/>
  <c r="AO2979" i="99"/>
  <c r="AT2979" i="99" s="1"/>
  <c r="AJ2979" i="99"/>
  <c r="AN2979" i="99" s="1"/>
  <c r="AR2981" i="99"/>
  <c r="AT2981" i="99" s="1"/>
  <c r="AT2982" i="99"/>
  <c r="AQ2985" i="99"/>
  <c r="AT2985" i="99" s="1"/>
  <c r="Y2987" i="99"/>
  <c r="AS2987" i="99" s="1"/>
  <c r="AT2989" i="99"/>
  <c r="AQ2993" i="99"/>
  <c r="AT2993" i="99" s="1"/>
  <c r="Y2995" i="99"/>
  <c r="AS2995" i="99" s="1"/>
  <c r="AQ2997" i="99"/>
  <c r="AT2997" i="99" s="1"/>
  <c r="AP2998" i="99"/>
  <c r="AT2998" i="99" s="1"/>
  <c r="Y2999" i="99"/>
  <c r="AS2999" i="99" s="1"/>
  <c r="AQ3002" i="99"/>
  <c r="AT3002" i="99" s="1"/>
  <c r="Y3003" i="99"/>
  <c r="AS3003" i="99" s="1"/>
  <c r="AP3006" i="99"/>
  <c r="AT3006" i="99" s="1"/>
  <c r="AR3008" i="99"/>
  <c r="AT3008" i="99" s="1"/>
  <c r="AQ3009" i="99"/>
  <c r="AP3011" i="99"/>
  <c r="AT3011" i="99" s="1"/>
  <c r="AR3014" i="99"/>
  <c r="AO3016" i="99"/>
  <c r="AI3017" i="99"/>
  <c r="Y3040" i="99"/>
  <c r="Z3042" i="99"/>
  <c r="Y3043" i="99"/>
  <c r="AS3043" i="99" s="1"/>
  <c r="AT3045" i="99"/>
  <c r="AT3046" i="99"/>
  <c r="AR3057" i="99"/>
  <c r="AT3057" i="99" s="1"/>
  <c r="AM3057" i="99"/>
  <c r="AN3057" i="99"/>
  <c r="AO3060" i="99"/>
  <c r="AT3060" i="99" s="1"/>
  <c r="AJ3060" i="99"/>
  <c r="AN3060" i="99" s="1"/>
  <c r="AO3063" i="99"/>
  <c r="AT3063" i="99" s="1"/>
  <c r="AJ3063" i="99"/>
  <c r="AN3063" i="99" s="1"/>
  <c r="AR3064" i="99"/>
  <c r="AT3064" i="99" s="1"/>
  <c r="AM3064" i="99"/>
  <c r="AN3064" i="99" s="1"/>
  <c r="AQ3070" i="99"/>
  <c r="AT3070" i="99" s="1"/>
  <c r="Y3072" i="99"/>
  <c r="AS3072" i="99" s="1"/>
  <c r="AQ3078" i="99"/>
  <c r="AT3078" i="99" s="1"/>
  <c r="AR3080" i="99"/>
  <c r="AT3080" i="99" s="1"/>
  <c r="AR3082" i="99"/>
  <c r="AT3082" i="99" s="1"/>
  <c r="AQ3087" i="99"/>
  <c r="AT3087" i="99" s="1"/>
  <c r="Y3090" i="99"/>
  <c r="AS3090" i="99" s="1"/>
  <c r="AR3093" i="99"/>
  <c r="AT3093" i="99" s="1"/>
  <c r="AQ3094" i="99"/>
  <c r="Y3096" i="99"/>
  <c r="AS3096" i="99" s="1"/>
  <c r="AE3177" i="99"/>
  <c r="AI3098" i="99"/>
  <c r="AI3099" i="99"/>
  <c r="Q3108" i="99"/>
  <c r="Y3122" i="99"/>
  <c r="AT3124" i="99"/>
  <c r="AT3125" i="99"/>
  <c r="AT3126" i="99"/>
  <c r="AT3129" i="99"/>
  <c r="AZ3130" i="99"/>
  <c r="AZ3134" i="99" s="1"/>
  <c r="AT3133" i="99"/>
  <c r="Y3134" i="99"/>
  <c r="AS3134" i="99" s="1"/>
  <c r="Y3142" i="99"/>
  <c r="AS3142" i="99" s="1"/>
  <c r="AR3145" i="99"/>
  <c r="AM3145" i="99"/>
  <c r="AN3147" i="99"/>
  <c r="AN3148" i="99"/>
  <c r="Y3149" i="99"/>
  <c r="AS3149" i="99" s="1"/>
  <c r="AR3151" i="99"/>
  <c r="AM3152" i="99"/>
  <c r="AR3152" i="99"/>
  <c r="AT3152" i="99" s="1"/>
  <c r="AP3154" i="99"/>
  <c r="AK3154" i="99"/>
  <c r="AT3157" i="99"/>
  <c r="AT3162" i="99"/>
  <c r="AN3168" i="99"/>
  <c r="Q3190" i="99"/>
  <c r="F3189" i="99"/>
  <c r="AT3208" i="99"/>
  <c r="AO3257" i="99"/>
  <c r="AJ3257" i="99"/>
  <c r="AI2443" i="99"/>
  <c r="AI2606" i="99"/>
  <c r="AZ2719" i="99"/>
  <c r="AG2849" i="99"/>
  <c r="AE2850" i="99"/>
  <c r="AI2771" i="99"/>
  <c r="AZ2803" i="99"/>
  <c r="AN2832" i="99"/>
  <c r="Y2833" i="99"/>
  <c r="AS2833" i="99" s="1"/>
  <c r="Y2835" i="99"/>
  <c r="AS2835" i="99" s="1"/>
  <c r="AN2847" i="99"/>
  <c r="AN2849" i="99"/>
  <c r="AH2931" i="99"/>
  <c r="AI2931" i="99" s="1"/>
  <c r="Y2858" i="99"/>
  <c r="AS2858" i="99" s="1"/>
  <c r="Y2879" i="99"/>
  <c r="AS2879" i="99" s="1"/>
  <c r="AZ2888" i="99"/>
  <c r="AT2881" i="99"/>
  <c r="AT2882" i="99"/>
  <c r="AT2898" i="99"/>
  <c r="AR2900" i="99"/>
  <c r="AT2900" i="99" s="1"/>
  <c r="AM2900" i="99"/>
  <c r="AN2900" i="99" s="1"/>
  <c r="Y2901" i="99"/>
  <c r="AS2901" i="99" s="1"/>
  <c r="AT2901" i="99"/>
  <c r="Y2902" i="99"/>
  <c r="AS2902" i="99" s="1"/>
  <c r="AP2902" i="99"/>
  <c r="AK2902" i="99"/>
  <c r="AN2902" i="99" s="1"/>
  <c r="AN2905" i="99"/>
  <c r="Y2906" i="99"/>
  <c r="AS2906" i="99" s="1"/>
  <c r="AT2906" i="99"/>
  <c r="Y2914" i="99"/>
  <c r="AS2914" i="99" s="1"/>
  <c r="AT2914" i="99"/>
  <c r="AN2919" i="99"/>
  <c r="AT2924" i="99"/>
  <c r="AN2925" i="99"/>
  <c r="Y2926" i="99"/>
  <c r="AS2926" i="99" s="1"/>
  <c r="AT2927" i="99"/>
  <c r="AP2930" i="99"/>
  <c r="AT2930" i="99" s="1"/>
  <c r="AP2932" i="99"/>
  <c r="AI2933" i="99"/>
  <c r="AI2934" i="99"/>
  <c r="AH3014" i="99"/>
  <c r="AT2973" i="99"/>
  <c r="Y2974" i="99"/>
  <c r="AS2974" i="99" s="1"/>
  <c r="AP2974" i="99"/>
  <c r="AT2974" i="99" s="1"/>
  <c r="AK2974" i="99"/>
  <c r="AN2974" i="99" s="1"/>
  <c r="AR2980" i="99"/>
  <c r="AM2980" i="99"/>
  <c r="AO2983" i="99"/>
  <c r="AT2983" i="99" s="1"/>
  <c r="AJ2983" i="99"/>
  <c r="AN2983" i="99" s="1"/>
  <c r="AR2984" i="99"/>
  <c r="AM2984" i="99"/>
  <c r="AQ2987" i="99"/>
  <c r="AT2987" i="99" s="1"/>
  <c r="AO2988" i="99"/>
  <c r="AT2988" i="99" s="1"/>
  <c r="Y2989" i="99"/>
  <c r="AS2989" i="99" s="1"/>
  <c r="AT2991" i="99"/>
  <c r="AQ2995" i="99"/>
  <c r="AT2995" i="99" s="1"/>
  <c r="AO2996" i="99"/>
  <c r="AT2996" i="99" s="1"/>
  <c r="Y3000" i="99"/>
  <c r="AS3000" i="99" s="1"/>
  <c r="AT3001" i="99"/>
  <c r="AQ3003" i="99"/>
  <c r="Y3004" i="99"/>
  <c r="AS3004" i="99" s="1"/>
  <c r="Y3007" i="99"/>
  <c r="AS3007" i="99" s="1"/>
  <c r="AT3007" i="99"/>
  <c r="AR3010" i="99"/>
  <c r="AT3010" i="99" s="1"/>
  <c r="Y3013" i="99"/>
  <c r="AS3013" i="99" s="1"/>
  <c r="AH3095" i="99"/>
  <c r="Y3017" i="99"/>
  <c r="AS3017" i="99" s="1"/>
  <c r="Y3022" i="99"/>
  <c r="AS3022" i="99" s="1"/>
  <c r="Q3027" i="99"/>
  <c r="A3043" i="99"/>
  <c r="Y3051" i="99"/>
  <c r="AS3051" i="99" s="1"/>
  <c r="Y3053" i="99"/>
  <c r="AS3053" i="99" s="1"/>
  <c r="AR3056" i="99"/>
  <c r="AM3056" i="99"/>
  <c r="Y3059" i="99"/>
  <c r="AS3059" i="99" s="1"/>
  <c r="AP3059" i="99"/>
  <c r="AT3059" i="99" s="1"/>
  <c r="AK3059" i="99"/>
  <c r="Y3062" i="99"/>
  <c r="AS3062" i="99" s="1"/>
  <c r="AP3062" i="99"/>
  <c r="AT3062" i="99" s="1"/>
  <c r="AK3062" i="99"/>
  <c r="Y3066" i="99"/>
  <c r="AS3066" i="99" s="1"/>
  <c r="AP3066" i="99"/>
  <c r="AT3066" i="99" s="1"/>
  <c r="AK3066" i="99"/>
  <c r="AQ3072" i="99"/>
  <c r="AT3072" i="99" s="1"/>
  <c r="AO3073" i="99"/>
  <c r="AT3073" i="99" s="1"/>
  <c r="Y3074" i="99"/>
  <c r="AS3074" i="99" s="1"/>
  <c r="AO3083" i="99"/>
  <c r="AT3083" i="99" s="1"/>
  <c r="AN3084" i="99"/>
  <c r="AO3085" i="99"/>
  <c r="AT3085" i="99" s="1"/>
  <c r="Y3092" i="99"/>
  <c r="AS3092" i="99" s="1"/>
  <c r="AR3095" i="99"/>
  <c r="AI3097" i="99"/>
  <c r="Y3098" i="99"/>
  <c r="AS3098" i="99" s="1"/>
  <c r="O3188" i="99"/>
  <c r="Y3131" i="99"/>
  <c r="AS3131" i="99" s="1"/>
  <c r="AT3135" i="99"/>
  <c r="Y3136" i="99"/>
  <c r="AS3136" i="99" s="1"/>
  <c r="AP3139" i="99"/>
  <c r="AT3139" i="99" s="1"/>
  <c r="AK3139" i="99"/>
  <c r="AN3139" i="99" s="1"/>
  <c r="AO3141" i="99"/>
  <c r="AT3142" i="99"/>
  <c r="AR3144" i="99"/>
  <c r="AT3144" i="99" s="1"/>
  <c r="AM3144" i="99"/>
  <c r="AN3144" i="99" s="1"/>
  <c r="AT3148" i="99"/>
  <c r="AJ3161" i="99"/>
  <c r="AO3161" i="99"/>
  <c r="AK3169" i="99"/>
  <c r="AN3169" i="99" s="1"/>
  <c r="AP3169" i="99"/>
  <c r="AJ3176" i="99"/>
  <c r="AO3176" i="99"/>
  <c r="AT3207" i="99"/>
  <c r="AM3234" i="99"/>
  <c r="AJ3246" i="99"/>
  <c r="AO3246" i="99"/>
  <c r="AO3248" i="99"/>
  <c r="AT3248" i="99" s="1"/>
  <c r="AJ3248" i="99"/>
  <c r="AN3248" i="99" s="1"/>
  <c r="AT3286" i="99"/>
  <c r="AP3488" i="99"/>
  <c r="AT3488" i="99" s="1"/>
  <c r="AK3488" i="99"/>
  <c r="Y3152" i="99"/>
  <c r="AS3152" i="99" s="1"/>
  <c r="Y3160" i="99"/>
  <c r="AS3160" i="99" s="1"/>
  <c r="AP3165" i="99"/>
  <c r="AT3165" i="99" s="1"/>
  <c r="AQ3170" i="99"/>
  <c r="AQ3172" i="99"/>
  <c r="AT3172" i="99" s="1"/>
  <c r="AJ3179" i="99"/>
  <c r="AF3259" i="99"/>
  <c r="AK3181" i="99"/>
  <c r="AN3181" i="99" s="1"/>
  <c r="AP3181" i="99"/>
  <c r="AE3260" i="99"/>
  <c r="AI3181" i="99"/>
  <c r="AT3206" i="99"/>
  <c r="AT3209" i="99"/>
  <c r="AT3217" i="99"/>
  <c r="AP3225" i="99"/>
  <c r="AT3225" i="99" s="1"/>
  <c r="AK3225" i="99"/>
  <c r="AJ3227" i="99"/>
  <c r="AM3229" i="99"/>
  <c r="AR3229" i="99"/>
  <c r="AT3231" i="99"/>
  <c r="AL3232" i="99"/>
  <c r="AQ3232" i="99"/>
  <c r="AT3232" i="99" s="1"/>
  <c r="AP3233" i="99"/>
  <c r="AK3233" i="99"/>
  <c r="AK3235" i="99"/>
  <c r="AT3236" i="99"/>
  <c r="AP3237" i="99"/>
  <c r="AK3237" i="99"/>
  <c r="AN3237" i="99" s="1"/>
  <c r="AL3259" i="99"/>
  <c r="AQ3259" i="99"/>
  <c r="T3352" i="99"/>
  <c r="AK3319" i="99"/>
  <c r="AP3319" i="99"/>
  <c r="AT3319" i="99" s="1"/>
  <c r="AP3323" i="99"/>
  <c r="AK3323" i="99"/>
  <c r="AJ3329" i="99"/>
  <c r="AO3329" i="99"/>
  <c r="AL3331" i="99"/>
  <c r="AQ3331" i="99"/>
  <c r="AK3337" i="99"/>
  <c r="AP3337" i="99"/>
  <c r="AT3337" i="99" s="1"/>
  <c r="AN3341" i="99"/>
  <c r="AV3411" i="99"/>
  <c r="AZ3411" i="99" s="1"/>
  <c r="AZ3375" i="99"/>
  <c r="AT3377" i="99"/>
  <c r="AP3390" i="99"/>
  <c r="AK3390" i="99"/>
  <c r="AQ3395" i="99"/>
  <c r="AL3395" i="99"/>
  <c r="AP3552" i="99"/>
  <c r="AK3552" i="99"/>
  <c r="AO3140" i="99"/>
  <c r="AT3140" i="99" s="1"/>
  <c r="AJ3140" i="99"/>
  <c r="AN3140" i="99" s="1"/>
  <c r="AR3141" i="99"/>
  <c r="AM3141" i="99"/>
  <c r="AN3141" i="99" s="1"/>
  <c r="Y3147" i="99"/>
  <c r="AS3147" i="99" s="1"/>
  <c r="AP3150" i="99"/>
  <c r="AT3150" i="99" s="1"/>
  <c r="AK3150" i="99"/>
  <c r="AN3150" i="99" s="1"/>
  <c r="Y3153" i="99"/>
  <c r="AS3153" i="99" s="1"/>
  <c r="AP3158" i="99"/>
  <c r="AT3158" i="99" s="1"/>
  <c r="AK3158" i="99"/>
  <c r="AN3158" i="99" s="1"/>
  <c r="AT3160" i="99"/>
  <c r="AT3161" i="99"/>
  <c r="Y3163" i="99"/>
  <c r="AS3163" i="99" s="1"/>
  <c r="Y3164" i="99"/>
  <c r="AS3164" i="99" s="1"/>
  <c r="AO3174" i="99"/>
  <c r="AJ3174" i="99"/>
  <c r="AN3174" i="99" s="1"/>
  <c r="AG3259" i="99"/>
  <c r="AP3186" i="99"/>
  <c r="Y3204" i="99"/>
  <c r="AT3204" i="99"/>
  <c r="O3270" i="99"/>
  <c r="A3208" i="99"/>
  <c r="Z3206" i="99"/>
  <c r="Y3215" i="99"/>
  <c r="AS3215" i="99" s="1"/>
  <c r="AP3224" i="99"/>
  <c r="AT3224" i="99" s="1"/>
  <c r="AN3225" i="99"/>
  <c r="AR3227" i="99"/>
  <c r="AT3227" i="99" s="1"/>
  <c r="AM3227" i="99"/>
  <c r="AN3231" i="99"/>
  <c r="AT3240" i="99"/>
  <c r="AP3241" i="99"/>
  <c r="AK3241" i="99"/>
  <c r="AN3241" i="99" s="1"/>
  <c r="Y3244" i="99"/>
  <c r="AS3244" i="99" s="1"/>
  <c r="AT3244" i="99"/>
  <c r="AJ3260" i="99"/>
  <c r="AO3260" i="99"/>
  <c r="AR3267" i="99"/>
  <c r="AR3269" i="99"/>
  <c r="AT3287" i="99"/>
  <c r="AT3288" i="99"/>
  <c r="AT3293" i="99"/>
  <c r="AO3304" i="99"/>
  <c r="AT3304" i="99" s="1"/>
  <c r="AT3311" i="99"/>
  <c r="AO3312" i="99"/>
  <c r="AT3312" i="99" s="1"/>
  <c r="AP3320" i="99"/>
  <c r="AK3320" i="99"/>
  <c r="AN3320" i="99"/>
  <c r="AN3340" i="99"/>
  <c r="AT3373" i="99"/>
  <c r="AQ3401" i="99"/>
  <c r="AT3401" i="99" s="1"/>
  <c r="AL3401" i="99"/>
  <c r="AP3167" i="99"/>
  <c r="AT3167" i="99" s="1"/>
  <c r="AP3171" i="99"/>
  <c r="AT3171" i="99" s="1"/>
  <c r="Y3172" i="99"/>
  <c r="AS3172" i="99" s="1"/>
  <c r="Y3173" i="99"/>
  <c r="AS3173" i="99" s="1"/>
  <c r="AO3180" i="99"/>
  <c r="AJ3180" i="99"/>
  <c r="AR3187" i="99"/>
  <c r="Q3191" i="99"/>
  <c r="AZ3216" i="99"/>
  <c r="AV3249" i="99"/>
  <c r="AZ3249" i="99" s="1"/>
  <c r="AZ3213" i="99"/>
  <c r="AT3219" i="99"/>
  <c r="Y3220" i="99"/>
  <c r="AS3220" i="99" s="1"/>
  <c r="AT3220" i="99"/>
  <c r="AM3221" i="99"/>
  <c r="AN3221" i="99" s="1"/>
  <c r="AR3221" i="99"/>
  <c r="AT3221" i="99" s="1"/>
  <c r="AO3226" i="99"/>
  <c r="AT3226" i="99" s="1"/>
  <c r="AJ3226" i="99"/>
  <c r="AN3226" i="99" s="1"/>
  <c r="AT3228" i="99"/>
  <c r="AO3230" i="99"/>
  <c r="AT3230" i="99" s="1"/>
  <c r="AJ3230" i="99"/>
  <c r="AN3230" i="99" s="1"/>
  <c r="AL3234" i="99"/>
  <c r="AQ3234" i="99"/>
  <c r="AO3245" i="99"/>
  <c r="AJ3245" i="99"/>
  <c r="AN3245" i="99" s="1"/>
  <c r="AQ3254" i="99"/>
  <c r="AT3254" i="99" s="1"/>
  <c r="AL3254" i="99"/>
  <c r="AP3260" i="99"/>
  <c r="AK3260" i="99"/>
  <c r="AM3261" i="99"/>
  <c r="AR3261" i="99"/>
  <c r="AM3262" i="99"/>
  <c r="AH3341" i="99" s="1"/>
  <c r="A3288" i="99"/>
  <c r="A3289" i="99" s="1"/>
  <c r="Z3287" i="99"/>
  <c r="AT3290" i="99"/>
  <c r="Y3291" i="99"/>
  <c r="AS3291" i="99" s="1"/>
  <c r="AV3331" i="99"/>
  <c r="AZ3331" i="99" s="1"/>
  <c r="AZ3295" i="99"/>
  <c r="AL3335" i="99"/>
  <c r="AQ3335" i="99"/>
  <c r="AJ3336" i="99"/>
  <c r="AO3336" i="99"/>
  <c r="AQ3344" i="99"/>
  <c r="AG3423" i="99" s="1"/>
  <c r="AI3423" i="99" s="1"/>
  <c r="AL3344" i="99"/>
  <c r="AQ3399" i="99"/>
  <c r="AL3399" i="99"/>
  <c r="AO3472" i="99"/>
  <c r="AT3472" i="99" s="1"/>
  <c r="AJ3472" i="99"/>
  <c r="AK2843" i="99"/>
  <c r="AN2843" i="99" s="1"/>
  <c r="AI2852" i="99"/>
  <c r="AI2935" i="99"/>
  <c r="AK2981" i="99"/>
  <c r="AN2981" i="99" s="1"/>
  <c r="AJ2982" i="99"/>
  <c r="AN2982" i="99" s="1"/>
  <c r="AK2985" i="99"/>
  <c r="AN2985" i="99" s="1"/>
  <c r="AM2986" i="99"/>
  <c r="AK2987" i="99"/>
  <c r="AN2987" i="99" s="1"/>
  <c r="AM2988" i="99"/>
  <c r="AN2988" i="99" s="1"/>
  <c r="AK2989" i="99"/>
  <c r="AN2989" i="99" s="1"/>
  <c r="AM2990" i="99"/>
  <c r="AN2990" i="99" s="1"/>
  <c r="AK2991" i="99"/>
  <c r="AN2991" i="99" s="1"/>
  <c r="AM2992" i="99"/>
  <c r="AN2992" i="99" s="1"/>
  <c r="AK2993" i="99"/>
  <c r="AN2993" i="99" s="1"/>
  <c r="AM2994" i="99"/>
  <c r="AK2995" i="99"/>
  <c r="AN2995" i="99" s="1"/>
  <c r="AM2996" i="99"/>
  <c r="AN2996" i="99" s="1"/>
  <c r="AJ2997" i="99"/>
  <c r="AN2997" i="99" s="1"/>
  <c r="AJ2998" i="99"/>
  <c r="AN2998" i="99" s="1"/>
  <c r="AJ2999" i="99"/>
  <c r="AN2999" i="99" s="1"/>
  <c r="AJ3000" i="99"/>
  <c r="AK3001" i="99"/>
  <c r="AN3001" i="99" s="1"/>
  <c r="AK3002" i="99"/>
  <c r="AN3002" i="99" s="1"/>
  <c r="AK3003" i="99"/>
  <c r="AN3003" i="99" s="1"/>
  <c r="AK3004" i="99"/>
  <c r="AN3004" i="99" s="1"/>
  <c r="AM3005" i="99"/>
  <c r="AN3005" i="99" s="1"/>
  <c r="AJ3006" i="99"/>
  <c r="AN3006" i="99" s="1"/>
  <c r="AL3008" i="99"/>
  <c r="AN3008" i="99" s="1"/>
  <c r="AJ3009" i="99"/>
  <c r="AL3010" i="99"/>
  <c r="AJ3011" i="99"/>
  <c r="AN3011" i="99" s="1"/>
  <c r="AL3012" i="99"/>
  <c r="AN3012" i="99" s="1"/>
  <c r="AJ3013" i="99"/>
  <c r="AN3013" i="99" s="1"/>
  <c r="AL3014" i="99"/>
  <c r="AN3014" i="99" s="1"/>
  <c r="AI3016" i="99"/>
  <c r="AM3016" i="99"/>
  <c r="AN3016" i="99" s="1"/>
  <c r="AK3017" i="99"/>
  <c r="AN3017" i="99" s="1"/>
  <c r="AM3021" i="99"/>
  <c r="AK3022" i="99"/>
  <c r="AN3022" i="99" s="1"/>
  <c r="AM3023" i="99"/>
  <c r="AN3023" i="99" s="1"/>
  <c r="AK3058" i="99"/>
  <c r="AN3058" i="99" s="1"/>
  <c r="AJ3059" i="99"/>
  <c r="AN3059" i="99" s="1"/>
  <c r="AK3061" i="99"/>
  <c r="AN3061" i="99" s="1"/>
  <c r="AJ3062" i="99"/>
  <c r="AK3065" i="99"/>
  <c r="AN3065" i="99" s="1"/>
  <c r="AJ3066" i="99"/>
  <c r="AN3066" i="99" s="1"/>
  <c r="AM3067" i="99"/>
  <c r="AN3067" i="99" s="1"/>
  <c r="AK3068" i="99"/>
  <c r="AN3068" i="99" s="1"/>
  <c r="AM3069" i="99"/>
  <c r="AK3070" i="99"/>
  <c r="AN3070" i="99" s="1"/>
  <c r="AM3071" i="99"/>
  <c r="AK3072" i="99"/>
  <c r="AN3072" i="99" s="1"/>
  <c r="AM3073" i="99"/>
  <c r="AN3073" i="99" s="1"/>
  <c r="AK3074" i="99"/>
  <c r="AN3074" i="99" s="1"/>
  <c r="AM3075" i="99"/>
  <c r="AN3075" i="99" s="1"/>
  <c r="AK3076" i="99"/>
  <c r="AN3076" i="99" s="1"/>
  <c r="AM3077" i="99"/>
  <c r="AN3077" i="99" s="1"/>
  <c r="AK3078" i="99"/>
  <c r="AN3078" i="99" s="1"/>
  <c r="AL3079" i="99"/>
  <c r="AN3079" i="99" s="1"/>
  <c r="AL3080" i="99"/>
  <c r="AN3080" i="99" s="1"/>
  <c r="AL3081" i="99"/>
  <c r="AN3081" i="99" s="1"/>
  <c r="AL3082" i="99"/>
  <c r="AN3082" i="99" s="1"/>
  <c r="AM3083" i="99"/>
  <c r="AN3083" i="99" s="1"/>
  <c r="AM3084" i="99"/>
  <c r="AM3085" i="99"/>
  <c r="AN3085" i="99" s="1"/>
  <c r="AM3086" i="99"/>
  <c r="AN3086" i="99" s="1"/>
  <c r="AK3087" i="99"/>
  <c r="AN3087" i="99" s="1"/>
  <c r="AL3088" i="99"/>
  <c r="AN3088" i="99" s="1"/>
  <c r="AM3089" i="99"/>
  <c r="AN3089" i="99" s="1"/>
  <c r="AJ3090" i="99"/>
  <c r="AN3090" i="99" s="1"/>
  <c r="AL3091" i="99"/>
  <c r="AN3091" i="99" s="1"/>
  <c r="AJ3092" i="99"/>
  <c r="AL3093" i="99"/>
  <c r="AN3093" i="99" s="1"/>
  <c r="AJ3094" i="99"/>
  <c r="AN3094" i="99" s="1"/>
  <c r="AL3095" i="99"/>
  <c r="AJ3096" i="99"/>
  <c r="AN3096" i="99" s="1"/>
  <c r="AM3097" i="99"/>
  <c r="AN3097" i="99" s="1"/>
  <c r="AK3098" i="99"/>
  <c r="AN3098" i="99" s="1"/>
  <c r="AM3099" i="99"/>
  <c r="AN3099" i="99" s="1"/>
  <c r="AK3103" i="99"/>
  <c r="AN3103" i="99" s="1"/>
  <c r="AM3104" i="99"/>
  <c r="AN3104" i="99" s="1"/>
  <c r="AK3105" i="99"/>
  <c r="AN3105" i="99" s="1"/>
  <c r="AJ3138" i="99"/>
  <c r="AN3138" i="99" s="1"/>
  <c r="AK3142" i="99"/>
  <c r="AN3142" i="99" s="1"/>
  <c r="Y3145" i="99"/>
  <c r="AS3145" i="99" s="1"/>
  <c r="AP3145" i="99"/>
  <c r="AT3145" i="99" s="1"/>
  <c r="AK3145" i="99"/>
  <c r="AP3146" i="99"/>
  <c r="AO3147" i="99"/>
  <c r="AT3147" i="99" s="1"/>
  <c r="AM3149" i="99"/>
  <c r="AN3149" i="99" s="1"/>
  <c r="Y3151" i="99"/>
  <c r="AS3151" i="99" s="1"/>
  <c r="AP3151" i="99"/>
  <c r="AM3153" i="99"/>
  <c r="AN3153" i="99" s="1"/>
  <c r="Y3155" i="99"/>
  <c r="AS3155" i="99" s="1"/>
  <c r="AP3155" i="99"/>
  <c r="AT3155" i="99" s="1"/>
  <c r="AM3157" i="99"/>
  <c r="AN3157" i="99" s="1"/>
  <c r="Y3159" i="99"/>
  <c r="AS3159" i="99" s="1"/>
  <c r="AP3159" i="99"/>
  <c r="AT3159" i="99" s="1"/>
  <c r="AN3164" i="99"/>
  <c r="AL3165" i="99"/>
  <c r="AL3167" i="99"/>
  <c r="AN3167" i="99" s="1"/>
  <c r="AR3169" i="99"/>
  <c r="AN3170" i="99"/>
  <c r="AL3171" i="99"/>
  <c r="AN3175" i="99"/>
  <c r="AQ3176" i="99"/>
  <c r="AT3176" i="99" s="1"/>
  <c r="AM3178" i="99"/>
  <c r="AN3178" i="99" s="1"/>
  <c r="AH3259" i="99"/>
  <c r="AL3186" i="99"/>
  <c r="K3189" i="99"/>
  <c r="AT3210" i="99"/>
  <c r="AT3215" i="99"/>
  <c r="AT3218" i="99"/>
  <c r="AO3223" i="99"/>
  <c r="AT3223" i="99" s="1"/>
  <c r="AJ3223" i="99"/>
  <c r="AN3223" i="99" s="1"/>
  <c r="AN3224" i="99"/>
  <c r="Y3231" i="99"/>
  <c r="AS3231" i="99" s="1"/>
  <c r="Y3236" i="99"/>
  <c r="AS3236" i="99" s="1"/>
  <c r="Y3240" i="99"/>
  <c r="AS3240" i="99" s="1"/>
  <c r="AN3247" i="99"/>
  <c r="AP3251" i="99"/>
  <c r="AT3251" i="99" s="1"/>
  <c r="Y3252" i="99"/>
  <c r="AS3252" i="99" s="1"/>
  <c r="AT3252" i="99"/>
  <c r="AN3252" i="99"/>
  <c r="AQ3252" i="99"/>
  <c r="AP3253" i="99"/>
  <c r="AK3253" i="99"/>
  <c r="AO3255" i="99"/>
  <c r="AJ3255" i="99"/>
  <c r="AN3255" i="99" s="1"/>
  <c r="Y3256" i="99"/>
  <c r="AS3256" i="99" s="1"/>
  <c r="AT3256" i="99"/>
  <c r="AN3261" i="99"/>
  <c r="AP3263" i="99"/>
  <c r="AK3263" i="99"/>
  <c r="AT3289" i="99"/>
  <c r="AZ3289" i="99"/>
  <c r="AZ3298" i="99" s="1"/>
  <c r="AT3299" i="99"/>
  <c r="AT3300" i="99"/>
  <c r="AR3306" i="99"/>
  <c r="AM3306" i="99"/>
  <c r="AT3307" i="99"/>
  <c r="AT3308" i="99"/>
  <c r="AM3313" i="99"/>
  <c r="AN3314" i="99"/>
  <c r="AL3323" i="99"/>
  <c r="AN3323" i="99" s="1"/>
  <c r="AQ3323" i="99"/>
  <c r="AT3327" i="99"/>
  <c r="AM3328" i="99"/>
  <c r="AN3328" i="99" s="1"/>
  <c r="AR3328" i="99"/>
  <c r="AM3332" i="99"/>
  <c r="AO3349" i="99"/>
  <c r="AT3368" i="99"/>
  <c r="AS3368" i="99"/>
  <c r="AK3384" i="99"/>
  <c r="AP3384" i="99"/>
  <c r="AT3384" i="99" s="1"/>
  <c r="AM3398" i="99"/>
  <c r="AR3398" i="99"/>
  <c r="AO3421" i="99"/>
  <c r="AJ3421" i="99"/>
  <c r="AP3423" i="99"/>
  <c r="AK3423" i="99"/>
  <c r="AS3450" i="99"/>
  <c r="AT3450" i="99"/>
  <c r="AO3475" i="99"/>
  <c r="AT3475" i="99" s="1"/>
  <c r="AJ3475" i="99"/>
  <c r="AN3475" i="99" s="1"/>
  <c r="AO3479" i="99"/>
  <c r="AJ3479" i="99"/>
  <c r="AN3479" i="99" s="1"/>
  <c r="AM3663" i="99"/>
  <c r="AR3663" i="99"/>
  <c r="Z2877" i="99"/>
  <c r="Z3041" i="99"/>
  <c r="J3188" i="99"/>
  <c r="AR3150" i="99"/>
  <c r="AL3151" i="99"/>
  <c r="AN3151" i="99" s="1"/>
  <c r="AJ3152" i="99"/>
  <c r="AR3154" i="99"/>
  <c r="AL3155" i="99"/>
  <c r="AN3155" i="99" s="1"/>
  <c r="AJ3156" i="99"/>
  <c r="AN3156" i="99" s="1"/>
  <c r="AR3158" i="99"/>
  <c r="AL3159" i="99"/>
  <c r="AN3159" i="99" s="1"/>
  <c r="AJ3160" i="99"/>
  <c r="AN3160" i="99" s="1"/>
  <c r="AK3161" i="99"/>
  <c r="AL3162" i="99"/>
  <c r="AO3164" i="99"/>
  <c r="AT3164" i="99" s="1"/>
  <c r="AM3165" i="99"/>
  <c r="Y3166" i="99"/>
  <c r="AS3166" i="99" s="1"/>
  <c r="AP3166" i="99"/>
  <c r="AT3166" i="99" s="1"/>
  <c r="AM3167" i="99"/>
  <c r="Y3168" i="99"/>
  <c r="AS3168" i="99" s="1"/>
  <c r="AP3168" i="99"/>
  <c r="AT3168" i="99" s="1"/>
  <c r="AO3170" i="99"/>
  <c r="AM3171" i="99"/>
  <c r="AJ3172" i="99"/>
  <c r="AN3172" i="99" s="1"/>
  <c r="AQ3174" i="99"/>
  <c r="AO3175" i="99"/>
  <c r="AT3175" i="99" s="1"/>
  <c r="AM3176" i="99"/>
  <c r="AH3257" i="99" s="1"/>
  <c r="AK3177" i="99"/>
  <c r="AM3179" i="99"/>
  <c r="AI3180" i="99"/>
  <c r="AL3181" i="99"/>
  <c r="AG3260" i="99" s="1"/>
  <c r="AG3340" i="99" s="1"/>
  <c r="AG3421" i="99" s="1"/>
  <c r="AG3502" i="99" s="1"/>
  <c r="AJ3185" i="99"/>
  <c r="AN3185" i="99" s="1"/>
  <c r="AM3186" i="99"/>
  <c r="T3270" i="99"/>
  <c r="Y3219" i="99"/>
  <c r="AS3219" i="99" s="1"/>
  <c r="Y3232" i="99"/>
  <c r="AS3232" i="99" s="1"/>
  <c r="AN3235" i="99"/>
  <c r="Y3239" i="99"/>
  <c r="AS3239" i="99" s="1"/>
  <c r="AR3247" i="99"/>
  <c r="AT3247" i="99" s="1"/>
  <c r="AP3249" i="99"/>
  <c r="AT3249" i="99" s="1"/>
  <c r="AK3249" i="99"/>
  <c r="AN3249" i="99" s="1"/>
  <c r="Y3254" i="99"/>
  <c r="AS3254" i="99" s="1"/>
  <c r="Y3286" i="99"/>
  <c r="J3352" i="99"/>
  <c r="Y3288" i="99"/>
  <c r="AS3288" i="99" s="1"/>
  <c r="AT3292" i="99"/>
  <c r="AO3302" i="99"/>
  <c r="AT3302" i="99" s="1"/>
  <c r="AJ3302" i="99"/>
  <c r="AN3302" i="99" s="1"/>
  <c r="AM3305" i="99"/>
  <c r="AN3305" i="99" s="1"/>
  <c r="AR3305" i="99"/>
  <c r="AT3305" i="99" s="1"/>
  <c r="AN3308" i="99"/>
  <c r="Y3309" i="99"/>
  <c r="AS3309" i="99" s="1"/>
  <c r="AP3309" i="99"/>
  <c r="AK3309" i="99"/>
  <c r="AN3309" i="99"/>
  <c r="AM3312" i="99"/>
  <c r="AN3312" i="99" s="1"/>
  <c r="AR3312" i="99"/>
  <c r="Y3315" i="99"/>
  <c r="AS3315" i="99" s="1"/>
  <c r="AK3315" i="99"/>
  <c r="AP3315" i="99"/>
  <c r="AT3315" i="99" s="1"/>
  <c r="AP3316" i="99"/>
  <c r="AK3316" i="99"/>
  <c r="AN3316" i="99" s="1"/>
  <c r="AM3317" i="99"/>
  <c r="AN3318" i="99"/>
  <c r="AL3326" i="99"/>
  <c r="AN3326" i="99" s="1"/>
  <c r="J3434" i="99"/>
  <c r="AO3388" i="99"/>
  <c r="AT3388" i="99" s="1"/>
  <c r="AJ3388" i="99"/>
  <c r="AN3388" i="99" s="1"/>
  <c r="AT3393" i="99"/>
  <c r="AP3397" i="99"/>
  <c r="AK3397" i="99"/>
  <c r="AK3409" i="99"/>
  <c r="AN3409" i="99" s="1"/>
  <c r="AP3409" i="99"/>
  <c r="AT3409" i="99" s="1"/>
  <c r="AM3424" i="99"/>
  <c r="AN3424" i="99" s="1"/>
  <c r="AR3424" i="99"/>
  <c r="AQ3432" i="99"/>
  <c r="AL3432" i="99"/>
  <c r="AM3487" i="99"/>
  <c r="AR3487" i="99"/>
  <c r="AT3492" i="99"/>
  <c r="AJ3502" i="99"/>
  <c r="AO3502" i="99"/>
  <c r="AT3546" i="99"/>
  <c r="AJ3557" i="99"/>
  <c r="AO3557" i="99"/>
  <c r="AM3643" i="99"/>
  <c r="AR3643" i="99"/>
  <c r="AJ3412" i="99"/>
  <c r="AO3412" i="99"/>
  <c r="AP3413" i="99"/>
  <c r="AT3413" i="99" s="1"/>
  <c r="AK3413" i="99"/>
  <c r="AN3413" i="99" s="1"/>
  <c r="AO3416" i="99"/>
  <c r="AJ3416" i="99"/>
  <c r="AN3416" i="99" s="1"/>
  <c r="AP3417" i="99"/>
  <c r="AK3417" i="99"/>
  <c r="AN3417" i="99" s="1"/>
  <c r="AP3425" i="99"/>
  <c r="AK3425" i="99"/>
  <c r="AN3425" i="99" s="1"/>
  <c r="AI3427" i="99"/>
  <c r="AP3427" i="99"/>
  <c r="AT3458" i="99"/>
  <c r="AO3505" i="99"/>
  <c r="AJ3505" i="99"/>
  <c r="AN3505" i="99" s="1"/>
  <c r="AN3552" i="99"/>
  <c r="AR3563" i="99"/>
  <c r="AM3569" i="99"/>
  <c r="AR3569" i="99"/>
  <c r="AP3573" i="99"/>
  <c r="AT3573" i="99" s="1"/>
  <c r="AK3573" i="99"/>
  <c r="AN3579" i="99"/>
  <c r="AK3657" i="99"/>
  <c r="AP3657" i="99"/>
  <c r="AM3730" i="99"/>
  <c r="AR3730" i="99"/>
  <c r="AT3295" i="99"/>
  <c r="Y3300" i="99"/>
  <c r="AS3300" i="99" s="1"/>
  <c r="AN3303" i="99"/>
  <c r="AR3314" i="99"/>
  <c r="AT3314" i="99" s="1"/>
  <c r="AR3318" i="99"/>
  <c r="AT3318" i="99" s="1"/>
  <c r="AR3322" i="99"/>
  <c r="AT3322" i="99" s="1"/>
  <c r="AL3324" i="99"/>
  <c r="AQ3324" i="99"/>
  <c r="AK3325" i="99"/>
  <c r="AP3325" i="99"/>
  <c r="AT3325" i="99" s="1"/>
  <c r="AL3327" i="99"/>
  <c r="AQ3327" i="99"/>
  <c r="AT3328" i="99"/>
  <c r="AT3333" i="99"/>
  <c r="Y3334" i="99"/>
  <c r="AS3334" i="99" s="1"/>
  <c r="AK3334" i="99"/>
  <c r="AP3334" i="99"/>
  <c r="AT3334" i="99" s="1"/>
  <c r="AM3335" i="99"/>
  <c r="AR3335" i="99"/>
  <c r="AK3342" i="99"/>
  <c r="AN3342" i="99" s="1"/>
  <c r="AP3342" i="99"/>
  <c r="AH3423" i="99"/>
  <c r="AL3345" i="99"/>
  <c r="AQ3345" i="99"/>
  <c r="AH3424" i="99"/>
  <c r="AO3350" i="99"/>
  <c r="AJ3350" i="99"/>
  <c r="AN3350" i="99" s="1"/>
  <c r="Z3369" i="99"/>
  <c r="AV3408" i="99"/>
  <c r="AZ3408" i="99" s="1"/>
  <c r="AZ3372" i="99"/>
  <c r="AJ3386" i="99"/>
  <c r="AN3386" i="99" s="1"/>
  <c r="AO3386" i="99"/>
  <c r="AT3386" i="99" s="1"/>
  <c r="AT3389" i="99"/>
  <c r="AO3391" i="99"/>
  <c r="AJ3391" i="99"/>
  <c r="AN3391" i="99" s="1"/>
  <c r="AT3391" i="99"/>
  <c r="AN3398" i="99"/>
  <c r="AJ3403" i="99"/>
  <c r="AN3403" i="99" s="1"/>
  <c r="AO3403" i="99"/>
  <c r="AJ3405" i="99"/>
  <c r="AO3405" i="99"/>
  <c r="AM3410" i="99"/>
  <c r="AR3410" i="99"/>
  <c r="AL3414" i="99"/>
  <c r="AM3418" i="99"/>
  <c r="AN3418" i="99" s="1"/>
  <c r="AR3418" i="99"/>
  <c r="AQ3418" i="99"/>
  <c r="AT3418" i="99" s="1"/>
  <c r="AM3420" i="99"/>
  <c r="AR3420" i="99"/>
  <c r="AK3422" i="99"/>
  <c r="AP3422" i="99"/>
  <c r="AT3422" i="99" s="1"/>
  <c r="AQ3427" i="99"/>
  <c r="AL3427" i="99"/>
  <c r="AL3431" i="99"/>
  <c r="AQ3431" i="99"/>
  <c r="AT3452" i="99"/>
  <c r="AT3454" i="99"/>
  <c r="AT3463" i="99"/>
  <c r="AR3466" i="99"/>
  <c r="AM3466" i="99"/>
  <c r="AN3476" i="99"/>
  <c r="AO3476" i="99"/>
  <c r="AT3476" i="99" s="1"/>
  <c r="AO3478" i="99"/>
  <c r="AQ3480" i="99"/>
  <c r="AT3480" i="99" s="1"/>
  <c r="AL3480" i="99"/>
  <c r="AN3480" i="99" s="1"/>
  <c r="AJ3483" i="99"/>
  <c r="AO3483" i="99"/>
  <c r="AJ3484" i="99"/>
  <c r="AO3484" i="99"/>
  <c r="AQ3486" i="99"/>
  <c r="AT3486" i="99" s="1"/>
  <c r="AL3486" i="99"/>
  <c r="AN3486" i="99" s="1"/>
  <c r="Y3490" i="99"/>
  <c r="AS3490" i="99" s="1"/>
  <c r="AP3490" i="99"/>
  <c r="AK3490" i="99"/>
  <c r="AJ3493" i="99"/>
  <c r="AN3493" i="99" s="1"/>
  <c r="AO3493" i="99"/>
  <c r="AM3496" i="99"/>
  <c r="AR3496" i="99"/>
  <c r="AQ3498" i="99"/>
  <c r="AT3498" i="99" s="1"/>
  <c r="Q3520" i="99"/>
  <c r="F3517" i="99"/>
  <c r="AT3543" i="99"/>
  <c r="AK3560" i="99"/>
  <c r="AP3560" i="99"/>
  <c r="AN3563" i="99"/>
  <c r="AK3564" i="99"/>
  <c r="AP3564" i="99"/>
  <c r="AK3567" i="99"/>
  <c r="AN3567" i="99" s="1"/>
  <c r="AP3567" i="99"/>
  <c r="AT3567" i="99" s="1"/>
  <c r="AK3572" i="99"/>
  <c r="AP3572" i="99"/>
  <c r="AR3589" i="99"/>
  <c r="AM3589" i="99"/>
  <c r="AM3590" i="99"/>
  <c r="AR3590" i="99"/>
  <c r="AH3670" i="99"/>
  <c r="AH3750" i="99" s="1"/>
  <c r="AM3595" i="99"/>
  <c r="AR3595" i="99"/>
  <c r="J3680" i="99"/>
  <c r="Y3614" i="99"/>
  <c r="AT3621" i="99"/>
  <c r="AT3629" i="99"/>
  <c r="Y3630" i="99"/>
  <c r="AS3630" i="99" s="1"/>
  <c r="AM3645" i="99"/>
  <c r="AN3645" i="99" s="1"/>
  <c r="AR3645" i="99"/>
  <c r="AQ3646" i="99"/>
  <c r="AL3646" i="99"/>
  <c r="Q3684" i="99"/>
  <c r="F3681" i="99"/>
  <c r="T3762" i="99"/>
  <c r="AT3709" i="99"/>
  <c r="AJ3720" i="99"/>
  <c r="AN3720" i="99" s="1"/>
  <c r="AO3720" i="99"/>
  <c r="AT3720" i="99" s="1"/>
  <c r="AM3338" i="99"/>
  <c r="AR3338" i="99"/>
  <c r="AL3339" i="99"/>
  <c r="AQ3339" i="99"/>
  <c r="AT3339" i="99" s="1"/>
  <c r="AT3340" i="99"/>
  <c r="AF3423" i="99"/>
  <c r="AQ3351" i="99"/>
  <c r="AL3351" i="99"/>
  <c r="A3370" i="99"/>
  <c r="AT3380" i="99"/>
  <c r="AT3382" i="99"/>
  <c r="AN3384" i="99"/>
  <c r="AR3385" i="99"/>
  <c r="AT3385" i="99" s="1"/>
  <c r="AM3385" i="99"/>
  <c r="AN3385" i="99" s="1"/>
  <c r="AM3387" i="99"/>
  <c r="AR3387" i="99"/>
  <c r="AK3392" i="99"/>
  <c r="AN3392" i="99" s="1"/>
  <c r="AP3392" i="99"/>
  <c r="AT3392" i="99" s="1"/>
  <c r="AR3394" i="99"/>
  <c r="Y3399" i="99"/>
  <c r="AS3399" i="99" s="1"/>
  <c r="AO3400" i="99"/>
  <c r="AT3400" i="99" s="1"/>
  <c r="AJ3400" i="99"/>
  <c r="AN3400" i="99" s="1"/>
  <c r="AR3400" i="99"/>
  <c r="AM3402" i="99"/>
  <c r="AN3402" i="99" s="1"/>
  <c r="AR3402" i="99"/>
  <c r="AL3404" i="99"/>
  <c r="AQ3404" i="99"/>
  <c r="AT3404" i="99" s="1"/>
  <c r="AP3405" i="99"/>
  <c r="AK3405" i="99"/>
  <c r="AM3406" i="99"/>
  <c r="AN3406" i="99" s="1"/>
  <c r="AR3406" i="99"/>
  <c r="AT3406" i="99" s="1"/>
  <c r="AP3407" i="99"/>
  <c r="AT3407" i="99" s="1"/>
  <c r="AK3407" i="99"/>
  <c r="AN3407" i="99" s="1"/>
  <c r="AO3411" i="99"/>
  <c r="AT3411" i="99" s="1"/>
  <c r="AT3420" i="99"/>
  <c r="AO3423" i="99"/>
  <c r="AJ3423" i="99"/>
  <c r="AN3423" i="99" s="1"/>
  <c r="AI3425" i="99"/>
  <c r="AO3426" i="99"/>
  <c r="AJ3426" i="99"/>
  <c r="AN3426" i="99" s="1"/>
  <c r="Z3452" i="99"/>
  <c r="A3453" i="99"/>
  <c r="A3454" i="99" s="1"/>
  <c r="AZ3458" i="99"/>
  <c r="AV3456" i="99"/>
  <c r="AT3461" i="99"/>
  <c r="AP3474" i="99"/>
  <c r="AK3474" i="99"/>
  <c r="AL3482" i="99"/>
  <c r="AQ3482" i="99"/>
  <c r="AP3484" i="99"/>
  <c r="AK3484" i="99"/>
  <c r="Y3487" i="99"/>
  <c r="AS3487" i="99" s="1"/>
  <c r="AL3487" i="99"/>
  <c r="AQ3487" i="99"/>
  <c r="AL3490" i="99"/>
  <c r="AQ3490" i="99"/>
  <c r="AM3492" i="99"/>
  <c r="AP3494" i="99"/>
  <c r="AT3494" i="99" s="1"/>
  <c r="AK3494" i="99"/>
  <c r="AM3499" i="99"/>
  <c r="AR3499" i="99"/>
  <c r="AO3503" i="99"/>
  <c r="AJ3503" i="99"/>
  <c r="AG3587" i="99"/>
  <c r="AK3509" i="99"/>
  <c r="AF3588" i="99" s="1"/>
  <c r="AF3668" i="99" s="1"/>
  <c r="T3598" i="99"/>
  <c r="AT3536" i="99"/>
  <c r="AT3545" i="99"/>
  <c r="AP3549" i="99"/>
  <c r="AT3549" i="99" s="1"/>
  <c r="AK3549" i="99"/>
  <c r="AN3549" i="99" s="1"/>
  <c r="AM3551" i="99"/>
  <c r="AN3551" i="99" s="1"/>
  <c r="AR3551" i="99"/>
  <c r="AO3556" i="99"/>
  <c r="AJ3556" i="99"/>
  <c r="AR3557" i="99"/>
  <c r="AT3557" i="99" s="1"/>
  <c r="AM3557" i="99"/>
  <c r="Y3577" i="99"/>
  <c r="AS3577" i="99" s="1"/>
  <c r="AK3577" i="99"/>
  <c r="AP3577" i="99"/>
  <c r="AT3577" i="99" s="1"/>
  <c r="AR3582" i="99"/>
  <c r="AT3615" i="99"/>
  <c r="AM3630" i="99"/>
  <c r="AN3630" i="99" s="1"/>
  <c r="AR3630" i="99"/>
  <c r="AR3634" i="99"/>
  <c r="AM3634" i="99"/>
  <c r="AT3645" i="99"/>
  <c r="AR3667" i="99"/>
  <c r="AM3667" i="99"/>
  <c r="AO3678" i="99"/>
  <c r="AJ3678" i="99"/>
  <c r="AT3696" i="99"/>
  <c r="AT3698" i="99"/>
  <c r="Z3699" i="99"/>
  <c r="AT3213" i="99"/>
  <c r="Y3222" i="99"/>
  <c r="AS3222" i="99" s="1"/>
  <c r="AP3222" i="99"/>
  <c r="AT3222" i="99" s="1"/>
  <c r="AK3222" i="99"/>
  <c r="AN3222" i="99" s="1"/>
  <c r="Y3229" i="99"/>
  <c r="AS3229" i="99" s="1"/>
  <c r="AP3229" i="99"/>
  <c r="AT3229" i="99" s="1"/>
  <c r="AK3229" i="99"/>
  <c r="AM3232" i="99"/>
  <c r="Y3234" i="99"/>
  <c r="AS3234" i="99" s="1"/>
  <c r="AP3234" i="99"/>
  <c r="AT3234" i="99" s="1"/>
  <c r="AM3236" i="99"/>
  <c r="AN3236" i="99" s="1"/>
  <c r="Y3238" i="99"/>
  <c r="AS3238" i="99" s="1"/>
  <c r="AP3238" i="99"/>
  <c r="AT3238" i="99" s="1"/>
  <c r="AM3240" i="99"/>
  <c r="AN3240" i="99" s="1"/>
  <c r="Y3242" i="99"/>
  <c r="AS3242" i="99" s="1"/>
  <c r="AP3242" i="99"/>
  <c r="AT3242" i="99" s="1"/>
  <c r="AT3243" i="99"/>
  <c r="AM3243" i="99"/>
  <c r="AN3243" i="99" s="1"/>
  <c r="AQ3246" i="99"/>
  <c r="AR3250" i="99"/>
  <c r="AT3250" i="99" s="1"/>
  <c r="AL3251" i="99"/>
  <c r="AN3256" i="99"/>
  <c r="AQ3257" i="99"/>
  <c r="AM3259" i="99"/>
  <c r="AN3259" i="99" s="1"/>
  <c r="Y3262" i="99"/>
  <c r="AS3262" i="99" s="1"/>
  <c r="AE3341" i="99"/>
  <c r="AI3262" i="99"/>
  <c r="AR3268" i="99"/>
  <c r="Y3269" i="99"/>
  <c r="AS3269" i="99" s="1"/>
  <c r="AP3269" i="99"/>
  <c r="Q3274" i="99"/>
  <c r="AT3301" i="99"/>
  <c r="Y3306" i="99"/>
  <c r="AS3306" i="99" s="1"/>
  <c r="AP3306" i="99"/>
  <c r="AT3306" i="99" s="1"/>
  <c r="AK3306" i="99"/>
  <c r="AN3306" i="99" s="1"/>
  <c r="AT3309" i="99"/>
  <c r="Y3313" i="99"/>
  <c r="AS3313" i="99" s="1"/>
  <c r="AP3313" i="99"/>
  <c r="AT3313" i="99" s="1"/>
  <c r="AM3315" i="99"/>
  <c r="Y3317" i="99"/>
  <c r="AS3317" i="99" s="1"/>
  <c r="AP3317" i="99"/>
  <c r="AT3317" i="99" s="1"/>
  <c r="AM3319" i="99"/>
  <c r="Y3321" i="99"/>
  <c r="AS3321" i="99" s="1"/>
  <c r="AP3321" i="99"/>
  <c r="AT3321" i="99" s="1"/>
  <c r="AJ3324" i="99"/>
  <c r="AN3324" i="99" s="1"/>
  <c r="AO3324" i="99"/>
  <c r="AT3324" i="99" s="1"/>
  <c r="Y3330" i="99"/>
  <c r="AS3330" i="99" s="1"/>
  <c r="AT3330" i="99"/>
  <c r="AJ3332" i="99"/>
  <c r="AO3335" i="99"/>
  <c r="AT3335" i="99" s="1"/>
  <c r="AJ3335" i="99"/>
  <c r="AK3336" i="99"/>
  <c r="AO3338" i="99"/>
  <c r="AT3338" i="99" s="1"/>
  <c r="AJ3338" i="99"/>
  <c r="AN3339" i="99"/>
  <c r="AP3343" i="99"/>
  <c r="AK3343" i="99"/>
  <c r="AN3343" i="99" s="1"/>
  <c r="AK3351" i="99"/>
  <c r="AN3351" i="99" s="1"/>
  <c r="O3434" i="99"/>
  <c r="AV3370" i="99"/>
  <c r="AT3371" i="99"/>
  <c r="AO3397" i="99"/>
  <c r="AT3397" i="99" s="1"/>
  <c r="AN3399" i="99"/>
  <c r="AP3399" i="99"/>
  <c r="AK3401" i="99"/>
  <c r="AO3410" i="99"/>
  <c r="AT3410" i="99" s="1"/>
  <c r="AJ3410" i="99"/>
  <c r="AN3410" i="99" s="1"/>
  <c r="AP3411" i="99"/>
  <c r="AK3411" i="99"/>
  <c r="AN3411" i="99" s="1"/>
  <c r="AQ3412" i="99"/>
  <c r="AT3412" i="99" s="1"/>
  <c r="AL3412" i="99"/>
  <c r="AO3417" i="99"/>
  <c r="AT3417" i="99" s="1"/>
  <c r="AI3426" i="99"/>
  <c r="AR3433" i="99"/>
  <c r="Q3436" i="99"/>
  <c r="O3516" i="99"/>
  <c r="J3516" i="99"/>
  <c r="Y3451" i="99"/>
  <c r="AS3451" i="99" s="1"/>
  <c r="AN3469" i="99"/>
  <c r="AN3477" i="99"/>
  <c r="AQ3478" i="99"/>
  <c r="AT3478" i="99" s="1"/>
  <c r="AL3478" i="99"/>
  <c r="AN3478" i="99" s="1"/>
  <c r="AR3481" i="99"/>
  <c r="AN3485" i="99"/>
  <c r="AR3485" i="99"/>
  <c r="AT3485" i="99" s="1"/>
  <c r="AO3487" i="99"/>
  <c r="AT3487" i="99" s="1"/>
  <c r="AJ3487" i="99"/>
  <c r="AR3489" i="99"/>
  <c r="AT3489" i="99" s="1"/>
  <c r="AM3491" i="99"/>
  <c r="AN3491" i="99" s="1"/>
  <c r="AR3491" i="99"/>
  <c r="AO3492" i="99"/>
  <c r="AJ3492" i="99"/>
  <c r="AN3492" i="99" s="1"/>
  <c r="Y3508" i="99"/>
  <c r="AS3508" i="99" s="1"/>
  <c r="AE3587" i="99"/>
  <c r="AI3508" i="99"/>
  <c r="AM3509" i="99"/>
  <c r="AH3588" i="99" s="1"/>
  <c r="AH3668" i="99" s="1"/>
  <c r="AH3749" i="99" s="1"/>
  <c r="AR3509" i="99"/>
  <c r="J3598" i="99"/>
  <c r="Y3532" i="99"/>
  <c r="AT3532" i="99"/>
  <c r="AT3540" i="99"/>
  <c r="AT3547" i="99"/>
  <c r="AT3558" i="99"/>
  <c r="AQ3578" i="99"/>
  <c r="AL3578" i="99"/>
  <c r="AN3578" i="99" s="1"/>
  <c r="AJ3580" i="99"/>
  <c r="AN3580" i="99" s="1"/>
  <c r="AO3580" i="99"/>
  <c r="AT3580" i="99" s="1"/>
  <c r="AR3584" i="99"/>
  <c r="AH3665" i="99" s="1"/>
  <c r="O3680" i="99"/>
  <c r="A3617" i="99"/>
  <c r="A3618" i="99" s="1"/>
  <c r="AT3616" i="99"/>
  <c r="AV3653" i="99"/>
  <c r="AZ3653" i="99" s="1"/>
  <c r="AZ3617" i="99"/>
  <c r="AT3623" i="99"/>
  <c r="AT3624" i="99"/>
  <c r="AM3638" i="99"/>
  <c r="AR3638" i="99"/>
  <c r="AT3638" i="99" s="1"/>
  <c r="AK3641" i="99"/>
  <c r="AN3641" i="99" s="1"/>
  <c r="AP3641" i="99"/>
  <c r="AK3642" i="99"/>
  <c r="AP3642" i="99"/>
  <c r="AT3642" i="99" s="1"/>
  <c r="AM3660" i="99"/>
  <c r="AR3660" i="99"/>
  <c r="AM3721" i="99"/>
  <c r="AR3721" i="99"/>
  <c r="AR3237" i="99"/>
  <c r="AT3237" i="99" s="1"/>
  <c r="AL3238" i="99"/>
  <c r="AN3238" i="99" s="1"/>
  <c r="AR3241" i="99"/>
  <c r="AL3242" i="99"/>
  <c r="AN3242" i="99" s="1"/>
  <c r="AQ3245" i="99"/>
  <c r="AT3245" i="99" s="1"/>
  <c r="AT3246" i="99"/>
  <c r="AM3246" i="99"/>
  <c r="AR3249" i="99"/>
  <c r="AM3251" i="99"/>
  <c r="AR3253" i="99"/>
  <c r="AN3254" i="99"/>
  <c r="AQ3255" i="99"/>
  <c r="AT3257" i="99"/>
  <c r="AM3257" i="99"/>
  <c r="AI3261" i="99"/>
  <c r="Y3267" i="99"/>
  <c r="AS3267" i="99" s="1"/>
  <c r="AP3267" i="99"/>
  <c r="AL3269" i="99"/>
  <c r="AN3269" i="99" s="1"/>
  <c r="Y3290" i="99"/>
  <c r="AS3290" i="99" s="1"/>
  <c r="Y3298" i="99"/>
  <c r="AS3298" i="99" s="1"/>
  <c r="AM3304" i="99"/>
  <c r="AN3304" i="99" s="1"/>
  <c r="AN3307" i="99"/>
  <c r="AO3310" i="99"/>
  <c r="AT3310" i="99" s="1"/>
  <c r="AJ3310" i="99"/>
  <c r="AN3310" i="99" s="1"/>
  <c r="AM3311" i="99"/>
  <c r="AN3311" i="99" s="1"/>
  <c r="AL3313" i="99"/>
  <c r="AN3313" i="99" s="1"/>
  <c r="AR3316" i="99"/>
  <c r="AL3317" i="99"/>
  <c r="AR3320" i="99"/>
  <c r="AL3321" i="99"/>
  <c r="AN3321" i="99" s="1"/>
  <c r="Y3327" i="99"/>
  <c r="AS3327" i="99" s="1"/>
  <c r="AN3330" i="99"/>
  <c r="AO3331" i="99"/>
  <c r="AT3331" i="99" s="1"/>
  <c r="AJ3331" i="99"/>
  <c r="AN3331" i="99" s="1"/>
  <c r="Y3344" i="99"/>
  <c r="AS3344" i="99" s="1"/>
  <c r="AI3344" i="99"/>
  <c r="AE3424" i="99"/>
  <c r="AQ3349" i="99"/>
  <c r="AL3349" i="99"/>
  <c r="AN3349" i="99" s="1"/>
  <c r="Y3351" i="99"/>
  <c r="AS3351" i="99" s="1"/>
  <c r="Q3354" i="99"/>
  <c r="K3353" i="99"/>
  <c r="AZ3380" i="99"/>
  <c r="AV3374" i="99"/>
  <c r="AZ3377" i="99"/>
  <c r="Y3380" i="99"/>
  <c r="AS3380" i="99" s="1"/>
  <c r="Y3381" i="99"/>
  <c r="AS3381" i="99" s="1"/>
  <c r="AN3390" i="99"/>
  <c r="AJ3395" i="99"/>
  <c r="AO3395" i="99"/>
  <c r="AT3395" i="99" s="1"/>
  <c r="AN3397" i="99"/>
  <c r="Y3398" i="99"/>
  <c r="AS3398" i="99" s="1"/>
  <c r="AT3398" i="99"/>
  <c r="Y3401" i="99"/>
  <c r="AS3401" i="99" s="1"/>
  <c r="AT3403" i="99"/>
  <c r="AJ3408" i="99"/>
  <c r="AN3408" i="99" s="1"/>
  <c r="AJ3414" i="99"/>
  <c r="AO3414" i="99"/>
  <c r="AT3414" i="99" s="1"/>
  <c r="AT3416" i="99"/>
  <c r="Y3418" i="99"/>
  <c r="AS3418" i="99" s="1"/>
  <c r="AJ3419" i="99"/>
  <c r="AN3419" i="99" s="1"/>
  <c r="Y3420" i="99"/>
  <c r="AS3420" i="99" s="1"/>
  <c r="AM3421" i="99"/>
  <c r="AR3421" i="99"/>
  <c r="AT3421" i="99" s="1"/>
  <c r="AO3431" i="99"/>
  <c r="AJ3431" i="99"/>
  <c r="AN3431" i="99" s="1"/>
  <c r="T3516" i="99"/>
  <c r="AV3493" i="99"/>
  <c r="AZ3493" i="99" s="1"/>
  <c r="AZ3457" i="99"/>
  <c r="AZ3462" i="99" s="1"/>
  <c r="Y3463" i="99"/>
  <c r="AS3463" i="99" s="1"/>
  <c r="AT3464" i="99"/>
  <c r="Y3468" i="99"/>
  <c r="AS3468" i="99" s="1"/>
  <c r="Y3469" i="99"/>
  <c r="AS3469" i="99" s="1"/>
  <c r="AP3469" i="99"/>
  <c r="AT3469" i="99" s="1"/>
  <c r="AO3470" i="99"/>
  <c r="AT3470" i="99" s="1"/>
  <c r="Y3471" i="99"/>
  <c r="AS3471" i="99" s="1"/>
  <c r="AM3473" i="99"/>
  <c r="AN3473" i="99" s="1"/>
  <c r="AR3473" i="99"/>
  <c r="AT3473" i="99" s="1"/>
  <c r="AR3474" i="99"/>
  <c r="AT3474" i="99" s="1"/>
  <c r="AM3474" i="99"/>
  <c r="AT3479" i="99"/>
  <c r="AJ3482" i="99"/>
  <c r="AN3482" i="99" s="1"/>
  <c r="AO3482" i="99"/>
  <c r="AT3482" i="99" s="1"/>
  <c r="AQ3483" i="99"/>
  <c r="Y3486" i="99"/>
  <c r="AS3486" i="99" s="1"/>
  <c r="AN3497" i="99"/>
  <c r="AL3501" i="99"/>
  <c r="AN3501" i="99" s="1"/>
  <c r="AQ3501" i="99"/>
  <c r="AT3501" i="99"/>
  <c r="AP3504" i="99"/>
  <c r="AT3504" i="99" s="1"/>
  <c r="AK3504" i="99"/>
  <c r="AN3504" i="99" s="1"/>
  <c r="AJ3507" i="99"/>
  <c r="AN3507" i="99" s="1"/>
  <c r="AF3587" i="99"/>
  <c r="O3598" i="99"/>
  <c r="AT3542" i="99"/>
  <c r="AT3544" i="99"/>
  <c r="AN3550" i="99"/>
  <c r="AO3550" i="99"/>
  <c r="AT3550" i="99" s="1"/>
  <c r="AR3555" i="99"/>
  <c r="AM3555" i="99"/>
  <c r="AN3560" i="99"/>
  <c r="AP3561" i="99"/>
  <c r="AT3561" i="99" s="1"/>
  <c r="AM3570" i="99"/>
  <c r="AR3570" i="99"/>
  <c r="AJ3585" i="99"/>
  <c r="AN3585" i="99" s="1"/>
  <c r="AO3585" i="99"/>
  <c r="AT3585" i="99" s="1"/>
  <c r="Z3616" i="99"/>
  <c r="Y3617" i="99"/>
  <c r="AS3617" i="99" s="1"/>
  <c r="AO3656" i="99"/>
  <c r="AJ3656" i="99"/>
  <c r="AN3656" i="99" s="1"/>
  <c r="AO3660" i="99"/>
  <c r="AJ3660" i="99"/>
  <c r="AL3665" i="99"/>
  <c r="AQ3665" i="99"/>
  <c r="AT3665" i="99" s="1"/>
  <c r="AM3669" i="99"/>
  <c r="AR3669" i="99"/>
  <c r="AR3732" i="99"/>
  <c r="AM3732" i="99"/>
  <c r="AN3422" i="99"/>
  <c r="Y3432" i="99"/>
  <c r="AS3432" i="99" s="1"/>
  <c r="AV3452" i="99"/>
  <c r="AT3455" i="99"/>
  <c r="Y3459" i="99"/>
  <c r="AS3459" i="99" s="1"/>
  <c r="Y3460" i="99"/>
  <c r="AS3460" i="99" s="1"/>
  <c r="Y3466" i="99"/>
  <c r="AS3466" i="99" s="1"/>
  <c r="AP3466" i="99"/>
  <c r="AT3466" i="99" s="1"/>
  <c r="AK3466" i="99"/>
  <c r="AN3466" i="99" s="1"/>
  <c r="AP3467" i="99"/>
  <c r="AK3467" i="99"/>
  <c r="AN3467" i="99" s="1"/>
  <c r="AO3468" i="99"/>
  <c r="AT3468" i="99" s="1"/>
  <c r="AJ3468" i="99"/>
  <c r="AN3468" i="99" s="1"/>
  <c r="Y3477" i="99"/>
  <c r="AS3477" i="99" s="1"/>
  <c r="AT3477" i="99"/>
  <c r="Y3480" i="99"/>
  <c r="AS3480" i="99" s="1"/>
  <c r="Y3489" i="99"/>
  <c r="AS3489" i="99" s="1"/>
  <c r="AR3490" i="99"/>
  <c r="AM3490" i="99"/>
  <c r="Y3491" i="99"/>
  <c r="AS3491" i="99" s="1"/>
  <c r="AT3491" i="99"/>
  <c r="AM3495" i="99"/>
  <c r="AR3495" i="99"/>
  <c r="AL3503" i="99"/>
  <c r="AQ3503" i="99"/>
  <c r="AR3508" i="99"/>
  <c r="AM3508" i="99"/>
  <c r="AH3587" i="99" s="1"/>
  <c r="AP3514" i="99"/>
  <c r="AK3514" i="99"/>
  <c r="AN3514" i="99" s="1"/>
  <c r="Y3515" i="99"/>
  <c r="AS3515" i="99" s="1"/>
  <c r="AK3515" i="99"/>
  <c r="AN3515" i="99" s="1"/>
  <c r="AP3515" i="99"/>
  <c r="AT3539" i="99"/>
  <c r="AZ3540" i="99"/>
  <c r="Y3548" i="99"/>
  <c r="AS3548" i="99" s="1"/>
  <c r="AM3552" i="99"/>
  <c r="AM3554" i="99"/>
  <c r="AN3554" i="99" s="1"/>
  <c r="AR3554" i="99"/>
  <c r="AT3554" i="99" s="1"/>
  <c r="AK3556" i="99"/>
  <c r="AP3556" i="99"/>
  <c r="Y3559" i="99"/>
  <c r="AS3559" i="99" s="1"/>
  <c r="AQ3559" i="99"/>
  <c r="AT3559" i="99" s="1"/>
  <c r="AT3563" i="99"/>
  <c r="AR3565" i="99"/>
  <c r="AT3565" i="99" s="1"/>
  <c r="AN3571" i="99"/>
  <c r="AJ3574" i="99"/>
  <c r="AN3574" i="99" s="1"/>
  <c r="AO3574" i="99"/>
  <c r="AR3576" i="99"/>
  <c r="AR3579" i="99"/>
  <c r="AT3579" i="99" s="1"/>
  <c r="AT3581" i="99"/>
  <c r="AO3582" i="99"/>
  <c r="AT3582" i="99" s="1"/>
  <c r="AJ3582" i="99"/>
  <c r="AN3582" i="99" s="1"/>
  <c r="AJ3587" i="99"/>
  <c r="AN3587" i="99" s="1"/>
  <c r="AO3587" i="99"/>
  <c r="AO3590" i="99"/>
  <c r="AJ3590" i="99"/>
  <c r="AQ3591" i="99"/>
  <c r="AL3591" i="99"/>
  <c r="AO3595" i="99"/>
  <c r="AJ3595" i="99"/>
  <c r="Q3600" i="99"/>
  <c r="AT3614" i="99"/>
  <c r="AT3617" i="99"/>
  <c r="AT3625" i="99"/>
  <c r="AT3627" i="99"/>
  <c r="AR3632" i="99"/>
  <c r="AM3632" i="99"/>
  <c r="AO3633" i="99"/>
  <c r="AT3633" i="99" s="1"/>
  <c r="AJ3633" i="99"/>
  <c r="AN3633" i="99" s="1"/>
  <c r="AN3648" i="99"/>
  <c r="Y3652" i="99"/>
  <c r="AS3652" i="99" s="1"/>
  <c r="AK3652" i="99"/>
  <c r="AP3652" i="99"/>
  <c r="AO3653" i="99"/>
  <c r="AJ3653" i="99"/>
  <c r="AN3653" i="99" s="1"/>
  <c r="AR3665" i="99"/>
  <c r="AM3665" i="99"/>
  <c r="AG3752" i="99"/>
  <c r="AP3678" i="99"/>
  <c r="AK3678" i="99"/>
  <c r="AT3705" i="99"/>
  <c r="AR3714" i="99"/>
  <c r="AM3714" i="99"/>
  <c r="AJ3725" i="99"/>
  <c r="AN3725" i="99" s="1"/>
  <c r="AO3725" i="99"/>
  <c r="AL3726" i="99"/>
  <c r="AQ3726" i="99"/>
  <c r="AT3726" i="99" s="1"/>
  <c r="AP3727" i="99"/>
  <c r="AK3727" i="99"/>
  <c r="AL3728" i="99"/>
  <c r="AQ3728" i="99"/>
  <c r="AM3745" i="99"/>
  <c r="AN3745" i="99" s="1"/>
  <c r="AR3745" i="99"/>
  <c r="AR3752" i="99"/>
  <c r="AM3752" i="99"/>
  <c r="Y3555" i="99"/>
  <c r="AS3555" i="99" s="1"/>
  <c r="AP3555" i="99"/>
  <c r="AK3555" i="99"/>
  <c r="AN3559" i="99"/>
  <c r="AO3562" i="99"/>
  <c r="AT3562" i="99" s="1"/>
  <c r="AJ3562" i="99"/>
  <c r="AN3562" i="99" s="1"/>
  <c r="AO3566" i="99"/>
  <c r="AJ3566" i="99"/>
  <c r="AN3566" i="99" s="1"/>
  <c r="Y3569" i="99"/>
  <c r="AS3569" i="99" s="1"/>
  <c r="AP3569" i="99"/>
  <c r="AQ3583" i="99"/>
  <c r="AT3583" i="99" s="1"/>
  <c r="AL3583" i="99"/>
  <c r="AN3583" i="99" s="1"/>
  <c r="AP3587" i="99"/>
  <c r="AK3587" i="99"/>
  <c r="Y3589" i="99"/>
  <c r="AS3589" i="99" s="1"/>
  <c r="AK3589" i="99"/>
  <c r="AN3589" i="99" s="1"/>
  <c r="AP3589" i="99"/>
  <c r="Y3596" i="99"/>
  <c r="AS3596" i="99" s="1"/>
  <c r="AK3596" i="99"/>
  <c r="AP3596" i="99"/>
  <c r="Y3615" i="99"/>
  <c r="AS3615" i="99" s="1"/>
  <c r="Y3618" i="99"/>
  <c r="AS3618" i="99" s="1"/>
  <c r="AT3619" i="99"/>
  <c r="AT3622" i="99"/>
  <c r="Y3624" i="99"/>
  <c r="AS3624" i="99" s="1"/>
  <c r="AT3626" i="99"/>
  <c r="Y3635" i="99"/>
  <c r="AS3635" i="99" s="1"/>
  <c r="AP3635" i="99"/>
  <c r="AK3635" i="99"/>
  <c r="AN3635" i="99" s="1"/>
  <c r="Y3638" i="99"/>
  <c r="AS3638" i="99" s="1"/>
  <c r="AQ3652" i="99"/>
  <c r="AL3652" i="99"/>
  <c r="AN3652" i="99" s="1"/>
  <c r="AL3654" i="99"/>
  <c r="AQ3654" i="99"/>
  <c r="AO3659" i="99"/>
  <c r="AT3659" i="99" s="1"/>
  <c r="AJ3659" i="99"/>
  <c r="AN3659" i="99" s="1"/>
  <c r="AJ3666" i="99"/>
  <c r="AO3666" i="99"/>
  <c r="AT3700" i="99"/>
  <c r="AT3710" i="99"/>
  <c r="AP3716" i="99"/>
  <c r="AT3716" i="99" s="1"/>
  <c r="AK3716" i="99"/>
  <c r="AM3722" i="99"/>
  <c r="AR3722" i="99"/>
  <c r="AO3737" i="99"/>
  <c r="AJ3737" i="99"/>
  <c r="AN3737" i="99" s="1"/>
  <c r="AL3742" i="99"/>
  <c r="AQ3742" i="99"/>
  <c r="AJ3744" i="99"/>
  <c r="AO3744" i="99"/>
  <c r="AN3752" i="99"/>
  <c r="AG3341" i="99"/>
  <c r="AE3342" i="99"/>
  <c r="AI3263" i="99"/>
  <c r="AT3323" i="99"/>
  <c r="AM3325" i="99"/>
  <c r="Y3326" i="99"/>
  <c r="AS3326" i="99" s="1"/>
  <c r="AP3326" i="99"/>
  <c r="AT3326" i="99" s="1"/>
  <c r="AM3327" i="99"/>
  <c r="Y3328" i="99"/>
  <c r="AS3328" i="99" s="1"/>
  <c r="AP3328" i="99"/>
  <c r="AT3329" i="99"/>
  <c r="AM3329" i="99"/>
  <c r="AQ3332" i="99"/>
  <c r="AT3332" i="99" s="1"/>
  <c r="AM3334" i="99"/>
  <c r="AR3336" i="99"/>
  <c r="AL3337" i="99"/>
  <c r="AN3337" i="99" s="1"/>
  <c r="AR3340" i="99"/>
  <c r="AH3421" i="99" s="1"/>
  <c r="Y3341" i="99"/>
  <c r="AS3341" i="99" s="1"/>
  <c r="AP3341" i="99"/>
  <c r="AN3344" i="99"/>
  <c r="AI3345" i="99"/>
  <c r="AT3369" i="99"/>
  <c r="Y3371" i="99"/>
  <c r="AS3371" i="99" s="1"/>
  <c r="AT3378" i="99"/>
  <c r="Y3387" i="99"/>
  <c r="AS3387" i="99" s="1"/>
  <c r="AP3387" i="99"/>
  <c r="AT3387" i="99" s="1"/>
  <c r="AK3387" i="99"/>
  <c r="AT3390" i="99"/>
  <c r="Y3394" i="99"/>
  <c r="AS3394" i="99" s="1"/>
  <c r="AP3394" i="99"/>
  <c r="AT3394" i="99" s="1"/>
  <c r="AK3394" i="99"/>
  <c r="AN3394" i="99" s="1"/>
  <c r="AT3396" i="99"/>
  <c r="AM3396" i="99"/>
  <c r="AN3396" i="99" s="1"/>
  <c r="AN3401" i="99"/>
  <c r="AQ3402" i="99"/>
  <c r="AT3402" i="99" s="1"/>
  <c r="AM3404" i="99"/>
  <c r="AR3408" i="99"/>
  <c r="AT3408" i="99" s="1"/>
  <c r="AT3415" i="99"/>
  <c r="AM3415" i="99"/>
  <c r="AN3415" i="99" s="1"/>
  <c r="AR3419" i="99"/>
  <c r="AT3419" i="99" s="1"/>
  <c r="AL3420" i="99"/>
  <c r="AR3423" i="99"/>
  <c r="Y3424" i="99"/>
  <c r="AS3424" i="99" s="1"/>
  <c r="AP3424" i="99"/>
  <c r="AF3505" i="99"/>
  <c r="AN3427" i="99"/>
  <c r="AN3432" i="99"/>
  <c r="AQ3433" i="99"/>
  <c r="Y3455" i="99"/>
  <c r="AS3455" i="99" s="1"/>
  <c r="Y3456" i="99"/>
  <c r="AS3456" i="99" s="1"/>
  <c r="AT3457" i="99"/>
  <c r="AT3462" i="99"/>
  <c r="AT3467" i="99"/>
  <c r="AO3471" i="99"/>
  <c r="AT3471" i="99" s="1"/>
  <c r="AJ3471" i="99"/>
  <c r="AN3471" i="99" s="1"/>
  <c r="AM3472" i="99"/>
  <c r="AQ3481" i="99"/>
  <c r="AT3481" i="99" s="1"/>
  <c r="AT3483" i="99"/>
  <c r="AM3483" i="99"/>
  <c r="AN3488" i="99"/>
  <c r="AL3489" i="99"/>
  <c r="AN3489" i="99" s="1"/>
  <c r="AN3494" i="99"/>
  <c r="AO3495" i="99"/>
  <c r="AT3495" i="99" s="1"/>
  <c r="AJ3495" i="99"/>
  <c r="AN3495" i="99" s="1"/>
  <c r="AP3496" i="99"/>
  <c r="AT3496" i="99" s="1"/>
  <c r="AK3496" i="99"/>
  <c r="AN3496" i="99" s="1"/>
  <c r="AO3499" i="99"/>
  <c r="AT3499" i="99" s="1"/>
  <c r="AJ3499" i="99"/>
  <c r="AN3499" i="99" s="1"/>
  <c r="AP3500" i="99"/>
  <c r="AT3500" i="99" s="1"/>
  <c r="AK3500" i="99"/>
  <c r="AN3500" i="99" s="1"/>
  <c r="AQ3502" i="99"/>
  <c r="AT3502" i="99" s="1"/>
  <c r="AL3502" i="99"/>
  <c r="AT3503" i="99"/>
  <c r="AJ3506" i="99"/>
  <c r="AN3506" i="99" s="1"/>
  <c r="AO3506" i="99"/>
  <c r="AO3509" i="99"/>
  <c r="AJ3509" i="99"/>
  <c r="Y3534" i="99"/>
  <c r="AS3534" i="99" s="1"/>
  <c r="AT3537" i="99"/>
  <c r="AZ3539" i="99"/>
  <c r="Y3551" i="99"/>
  <c r="AS3551" i="99" s="1"/>
  <c r="AT3551" i="99"/>
  <c r="AT3552" i="99"/>
  <c r="Y3563" i="99"/>
  <c r="AS3563" i="99" s="1"/>
  <c r="AJ3564" i="99"/>
  <c r="AN3564" i="99" s="1"/>
  <c r="Y3565" i="99"/>
  <c r="AS3565" i="99" s="1"/>
  <c r="AT3566" i="99"/>
  <c r="AK3568" i="99"/>
  <c r="AN3568" i="99" s="1"/>
  <c r="AO3570" i="99"/>
  <c r="AT3570" i="99" s="1"/>
  <c r="AJ3570" i="99"/>
  <c r="AP3571" i="99"/>
  <c r="AT3571" i="99" s="1"/>
  <c r="AK3571" i="99"/>
  <c r="AQ3572" i="99"/>
  <c r="AT3572" i="99" s="1"/>
  <c r="AL3572" i="99"/>
  <c r="AN3572" i="99" s="1"/>
  <c r="AT3574" i="99"/>
  <c r="Y3575" i="99"/>
  <c r="AS3575" i="99" s="1"/>
  <c r="Y3581" i="99"/>
  <c r="AS3581" i="99" s="1"/>
  <c r="Y3583" i="99"/>
  <c r="AS3583" i="99" s="1"/>
  <c r="AH3669" i="99"/>
  <c r="Y3591" i="99"/>
  <c r="AS3591" i="99" s="1"/>
  <c r="AE3670" i="99"/>
  <c r="AI3591" i="99"/>
  <c r="AP3591" i="99"/>
  <c r="AF3670" i="99" s="1"/>
  <c r="AF3750" i="99" s="1"/>
  <c r="AP3597" i="99"/>
  <c r="AK3597" i="99"/>
  <c r="AN3597" i="99" s="1"/>
  <c r="AV3620" i="99"/>
  <c r="AZ3623" i="99"/>
  <c r="AM3631" i="99"/>
  <c r="AN3631" i="99" s="1"/>
  <c r="AR3631" i="99"/>
  <c r="AT3631" i="99" s="1"/>
  <c r="AN3634" i="99"/>
  <c r="Y3636" i="99"/>
  <c r="AS3636" i="99" s="1"/>
  <c r="AK3637" i="99"/>
  <c r="AN3637" i="99" s="1"/>
  <c r="AP3637" i="99"/>
  <c r="AT3637" i="99" s="1"/>
  <c r="AN3638" i="99"/>
  <c r="Y3646" i="99"/>
  <c r="AS3646" i="99" s="1"/>
  <c r="AK3646" i="99"/>
  <c r="AP3646" i="99"/>
  <c r="AT3646" i="99" s="1"/>
  <c r="AN3661" i="99"/>
  <c r="AO3663" i="99"/>
  <c r="AT3663" i="99" s="1"/>
  <c r="AJ3663" i="99"/>
  <c r="AN3663" i="99" s="1"/>
  <c r="AP3668" i="99"/>
  <c r="AT3668" i="99" s="1"/>
  <c r="AK3668" i="99"/>
  <c r="AN3668" i="99" s="1"/>
  <c r="AM3673" i="99"/>
  <c r="AR3673" i="99"/>
  <c r="AV3741" i="99"/>
  <c r="AZ3741" i="99" s="1"/>
  <c r="AZ3705" i="99"/>
  <c r="AT3707" i="99"/>
  <c r="AT3714" i="99"/>
  <c r="AQ3723" i="99"/>
  <c r="AT3723" i="99" s="1"/>
  <c r="AL3723" i="99"/>
  <c r="AM3735" i="99"/>
  <c r="AR3735" i="99"/>
  <c r="AJ3749" i="99"/>
  <c r="AN3749" i="99" s="1"/>
  <c r="AO3749" i="99"/>
  <c r="AO3630" i="99"/>
  <c r="AT3630" i="99" s="1"/>
  <c r="Y3632" i="99"/>
  <c r="AS3632" i="99" s="1"/>
  <c r="AP3632" i="99"/>
  <c r="AT3632" i="99" s="1"/>
  <c r="AK3632" i="99"/>
  <c r="AP3633" i="99"/>
  <c r="AO3634" i="99"/>
  <c r="AT3634" i="99" s="1"/>
  <c r="AT3635" i="99"/>
  <c r="AO3640" i="99"/>
  <c r="AT3640" i="99" s="1"/>
  <c r="AJ3640" i="99"/>
  <c r="AN3640" i="99" s="1"/>
  <c r="AP3647" i="99"/>
  <c r="AT3647" i="99" s="1"/>
  <c r="AK3647" i="99"/>
  <c r="AN3647" i="99" s="1"/>
  <c r="Y3650" i="99"/>
  <c r="AS3650" i="99" s="1"/>
  <c r="AP3650" i="99"/>
  <c r="AT3650" i="99" s="1"/>
  <c r="AR3655" i="99"/>
  <c r="AT3655" i="99" s="1"/>
  <c r="AL3656" i="99"/>
  <c r="AQ3656" i="99"/>
  <c r="AP3660" i="99"/>
  <c r="AK3660" i="99"/>
  <c r="AJ3670" i="99"/>
  <c r="AN3670" i="99" s="1"/>
  <c r="AO3670" i="99"/>
  <c r="AO3673" i="99"/>
  <c r="AE3752" i="99" s="1"/>
  <c r="AI3752" i="99" s="1"/>
  <c r="AJ3673" i="99"/>
  <c r="AN3673" i="99" s="1"/>
  <c r="AQ3677" i="99"/>
  <c r="Y3679" i="99"/>
  <c r="AS3679" i="99" s="1"/>
  <c r="Y3698" i="99"/>
  <c r="AS3698" i="99" s="1"/>
  <c r="AT3715" i="99"/>
  <c r="AN3716" i="99"/>
  <c r="AM3728" i="99"/>
  <c r="AN3728" i="99" s="1"/>
  <c r="AR3728" i="99"/>
  <c r="AT3728" i="99" s="1"/>
  <c r="AK3729" i="99"/>
  <c r="AJ3733" i="99"/>
  <c r="AN3733" i="99" s="1"/>
  <c r="AO3733" i="99"/>
  <c r="AT3733" i="99" s="1"/>
  <c r="AL3734" i="99"/>
  <c r="AQ3734" i="99"/>
  <c r="AT3734" i="99" s="1"/>
  <c r="AP3759" i="99"/>
  <c r="AK3759" i="99"/>
  <c r="AN3759" i="99" s="1"/>
  <c r="AH3505" i="99"/>
  <c r="AF3506" i="99"/>
  <c r="AF3586" i="99" s="1"/>
  <c r="AF3667" i="99" s="1"/>
  <c r="AF3748" i="99" s="1"/>
  <c r="AR3493" i="99"/>
  <c r="Y3497" i="99"/>
  <c r="AS3497" i="99" s="1"/>
  <c r="AP3497" i="99"/>
  <c r="AT3497" i="99" s="1"/>
  <c r="AM3498" i="99"/>
  <c r="AN3498" i="99" s="1"/>
  <c r="AQ3505" i="99"/>
  <c r="AI3509" i="99"/>
  <c r="AM3513" i="99"/>
  <c r="AN3513" i="99" s="1"/>
  <c r="A3536" i="99"/>
  <c r="AT3535" i="99"/>
  <c r="AZ3536" i="99"/>
  <c r="Y3539" i="99"/>
  <c r="AS3539" i="99" s="1"/>
  <c r="Y3540" i="99"/>
  <c r="AS3540" i="99" s="1"/>
  <c r="AO3548" i="99"/>
  <c r="AT3548" i="99" s="1"/>
  <c r="AJ3548" i="99"/>
  <c r="AN3548" i="99" s="1"/>
  <c r="AM3553" i="99"/>
  <c r="AN3553" i="99" s="1"/>
  <c r="AR3560" i="99"/>
  <c r="AL3561" i="99"/>
  <c r="AN3561" i="99" s="1"/>
  <c r="AR3564" i="99"/>
  <c r="AL3565" i="99"/>
  <c r="AN3565" i="99" s="1"/>
  <c r="AR3568" i="99"/>
  <c r="AT3568" i="99" s="1"/>
  <c r="AL3569" i="99"/>
  <c r="AN3569" i="99" s="1"/>
  <c r="AN3573" i="99"/>
  <c r="AM3575" i="99"/>
  <c r="Y3576" i="99"/>
  <c r="AS3576" i="99" s="1"/>
  <c r="AP3576" i="99"/>
  <c r="AT3576" i="99" s="1"/>
  <c r="AM3577" i="99"/>
  <c r="Y3578" i="99"/>
  <c r="AS3578" i="99" s="1"/>
  <c r="AP3578" i="99"/>
  <c r="AM3581" i="99"/>
  <c r="AN3581" i="99" s="1"/>
  <c r="AQ3584" i="99"/>
  <c r="AT3584" i="99" s="1"/>
  <c r="AT3586" i="99"/>
  <c r="AM3586" i="99"/>
  <c r="AI3590" i="99"/>
  <c r="AM3596" i="99"/>
  <c r="T3680" i="99"/>
  <c r="AV3616" i="99"/>
  <c r="AT3620" i="99"/>
  <c r="Y3625" i="99"/>
  <c r="AS3625" i="99" s="1"/>
  <c r="AT3628" i="99"/>
  <c r="AO3636" i="99"/>
  <c r="AT3636" i="99" s="1"/>
  <c r="AJ3636" i="99"/>
  <c r="AN3636" i="99" s="1"/>
  <c r="AR3641" i="99"/>
  <c r="AP3643" i="99"/>
  <c r="AT3643" i="99" s="1"/>
  <c r="AK3643" i="99"/>
  <c r="AN3643" i="99" s="1"/>
  <c r="Y3645" i="99"/>
  <c r="AS3645" i="99" s="1"/>
  <c r="AM3651" i="99"/>
  <c r="AR3651" i="99"/>
  <c r="AM3658" i="99"/>
  <c r="AN3658" i="99" s="1"/>
  <c r="AR3658" i="99"/>
  <c r="AT3658" i="99" s="1"/>
  <c r="AR3659" i="99"/>
  <c r="AL3662" i="99"/>
  <c r="AQ3662" i="99"/>
  <c r="AT3662" i="99" s="1"/>
  <c r="AP3664" i="99"/>
  <c r="AT3664" i="99" s="1"/>
  <c r="AK3664" i="99"/>
  <c r="AN3664" i="99" s="1"/>
  <c r="AQ3666" i="99"/>
  <c r="AL3666" i="99"/>
  <c r="Y3667" i="99"/>
  <c r="AS3667" i="99" s="1"/>
  <c r="AQ3667" i="99"/>
  <c r="AM3671" i="99"/>
  <c r="AN3671" i="99" s="1"/>
  <c r="AR3671" i="99"/>
  <c r="AR3672" i="99"/>
  <c r="AH3751" i="99" s="1"/>
  <c r="AM3672" i="99"/>
  <c r="AN3672" i="99" s="1"/>
  <c r="O3762" i="99"/>
  <c r="AT3701" i="99"/>
  <c r="AZ3703" i="99"/>
  <c r="AT3704" i="99"/>
  <c r="AT3706" i="99"/>
  <c r="Y3712" i="99"/>
  <c r="AS3712" i="99" s="1"/>
  <c r="AK3717" i="99"/>
  <c r="AP3717" i="99"/>
  <c r="AM3724" i="99"/>
  <c r="AN3724" i="99" s="1"/>
  <c r="AR3724" i="99"/>
  <c r="AN3726" i="99"/>
  <c r="AJ3727" i="99"/>
  <c r="AO3727" i="99"/>
  <c r="AT3727" i="99" s="1"/>
  <c r="AQ3729" i="99"/>
  <c r="AT3729" i="99" s="1"/>
  <c r="AL3729" i="99"/>
  <c r="AP3731" i="99"/>
  <c r="AT3731" i="99" s="1"/>
  <c r="AK3731" i="99"/>
  <c r="AO3741" i="99"/>
  <c r="AJ3741" i="99"/>
  <c r="Y3742" i="99"/>
  <c r="AS3742" i="99" s="1"/>
  <c r="AK3742" i="99"/>
  <c r="AP3742" i="99"/>
  <c r="AT3742" i="99" s="1"/>
  <c r="AR3755" i="99"/>
  <c r="AM3755" i="99"/>
  <c r="AM3760" i="99"/>
  <c r="AN3760" i="99" s="1"/>
  <c r="AR3760" i="99"/>
  <c r="Y3639" i="99"/>
  <c r="AS3639" i="99" s="1"/>
  <c r="AP3639" i="99"/>
  <c r="AT3639" i="99" s="1"/>
  <c r="AK3639" i="99"/>
  <c r="AN3639" i="99" s="1"/>
  <c r="AM3642" i="99"/>
  <c r="Y3644" i="99"/>
  <c r="AS3644" i="99" s="1"/>
  <c r="AP3644" i="99"/>
  <c r="AT3644" i="99" s="1"/>
  <c r="AM3646" i="99"/>
  <c r="Y3648" i="99"/>
  <c r="AS3648" i="99" s="1"/>
  <c r="AP3648" i="99"/>
  <c r="AT3648" i="99" s="1"/>
  <c r="AK3649" i="99"/>
  <c r="AN3649" i="99" s="1"/>
  <c r="AO3651" i="99"/>
  <c r="AT3651" i="99" s="1"/>
  <c r="AJ3651" i="99"/>
  <c r="AN3651" i="99" s="1"/>
  <c r="Y3655" i="99"/>
  <c r="AS3655" i="99" s="1"/>
  <c r="AT3656" i="99"/>
  <c r="AJ3657" i="99"/>
  <c r="AN3657" i="99" s="1"/>
  <c r="AO3667" i="99"/>
  <c r="AT3667" i="99" s="1"/>
  <c r="AJ3667" i="99"/>
  <c r="AN3667" i="99" s="1"/>
  <c r="AJ3669" i="99"/>
  <c r="AN3669" i="99" s="1"/>
  <c r="Y3672" i="99"/>
  <c r="AS3672" i="99" s="1"/>
  <c r="AE3751" i="99"/>
  <c r="AI3672" i="99"/>
  <c r="AP3672" i="99"/>
  <c r="AF3751" i="99" s="1"/>
  <c r="AH3752" i="99"/>
  <c r="Y3677" i="99"/>
  <c r="AS3677" i="99" s="1"/>
  <c r="AN3679" i="99"/>
  <c r="J3762" i="99"/>
  <c r="Y3696" i="99"/>
  <c r="Y3697" i="99"/>
  <c r="AS3697" i="99" s="1"/>
  <c r="AT3711" i="99"/>
  <c r="AN3714" i="99"/>
  <c r="AR3718" i="99"/>
  <c r="AM3718" i="99"/>
  <c r="AN3721" i="99"/>
  <c r="Y3730" i="99"/>
  <c r="AS3730" i="99" s="1"/>
  <c r="AT3735" i="99"/>
  <c r="AO3750" i="99"/>
  <c r="AT3750" i="99" s="1"/>
  <c r="AJ3750" i="99"/>
  <c r="AN3750" i="99" s="1"/>
  <c r="Y3718" i="99"/>
  <c r="AS3718" i="99" s="1"/>
  <c r="AP3718" i="99"/>
  <c r="AK3718" i="99"/>
  <c r="AO3719" i="99"/>
  <c r="AT3719" i="99" s="1"/>
  <c r="AJ3719" i="99"/>
  <c r="AN3719" i="99" s="1"/>
  <c r="Y3722" i="99"/>
  <c r="AS3722" i="99" s="1"/>
  <c r="AP3722" i="99"/>
  <c r="AT3722" i="99" s="1"/>
  <c r="AK3722" i="99"/>
  <c r="AN3722" i="99" s="1"/>
  <c r="AO3730" i="99"/>
  <c r="AT3730" i="99" s="1"/>
  <c r="AJ3730" i="99"/>
  <c r="AN3730" i="99" s="1"/>
  <c r="AJ3732" i="99"/>
  <c r="AO3735" i="99"/>
  <c r="AJ3735" i="99"/>
  <c r="AP3736" i="99"/>
  <c r="AT3736" i="99" s="1"/>
  <c r="AK3736" i="99"/>
  <c r="AN3736" i="99" s="1"/>
  <c r="AK3741" i="99"/>
  <c r="AP3741" i="99"/>
  <c r="AR3743" i="99"/>
  <c r="AP3747" i="99"/>
  <c r="AT3747" i="99" s="1"/>
  <c r="AK3747" i="99"/>
  <c r="AN3747" i="99" s="1"/>
  <c r="AP3751" i="99"/>
  <c r="AK3751" i="99"/>
  <c r="AI3754" i="99"/>
  <c r="AI3755" i="99"/>
  <c r="AN3755" i="99"/>
  <c r="AR3649" i="99"/>
  <c r="AT3649" i="99" s="1"/>
  <c r="AL3650" i="99"/>
  <c r="AN3650" i="99" s="1"/>
  <c r="AQ3653" i="99"/>
  <c r="AT3654" i="99"/>
  <c r="AM3654" i="99"/>
  <c r="AR3657" i="99"/>
  <c r="AT3657" i="99" s="1"/>
  <c r="Y3661" i="99"/>
  <c r="AS3661" i="99" s="1"/>
  <c r="AP3661" i="99"/>
  <c r="AT3661" i="99" s="1"/>
  <c r="AM3662" i="99"/>
  <c r="AQ3669" i="99"/>
  <c r="AM3677" i="99"/>
  <c r="AN3677" i="99" s="1"/>
  <c r="A3700" i="99"/>
  <c r="AT3699" i="99"/>
  <c r="AZ3700" i="99"/>
  <c r="Y3703" i="99"/>
  <c r="AS3703" i="99" s="1"/>
  <c r="Y3704" i="99"/>
  <c r="AS3704" i="99" s="1"/>
  <c r="AO3712" i="99"/>
  <c r="AT3712" i="99" s="1"/>
  <c r="AJ3712" i="99"/>
  <c r="AN3712" i="99" s="1"/>
  <c r="AM3717" i="99"/>
  <c r="AR3717" i="99"/>
  <c r="Y3721" i="99"/>
  <c r="AS3721" i="99" s="1"/>
  <c r="AT3721" i="99"/>
  <c r="Y3723" i="99"/>
  <c r="AS3723" i="99" s="1"/>
  <c r="AT3725" i="99"/>
  <c r="AN3729" i="99"/>
  <c r="AN3738" i="99"/>
  <c r="AJ3739" i="99"/>
  <c r="AN3739" i="99" s="1"/>
  <c r="AO3739" i="99"/>
  <c r="AT3739" i="99" s="1"/>
  <c r="AP3740" i="99"/>
  <c r="AT3740" i="99" s="1"/>
  <c r="AK3740" i="99"/>
  <c r="AN3740" i="99" s="1"/>
  <c r="AQ3744" i="99"/>
  <c r="AL3744" i="99"/>
  <c r="AN3748" i="99"/>
  <c r="AQ3749" i="99"/>
  <c r="AL3749" i="99"/>
  <c r="AO3753" i="99"/>
  <c r="AJ3753" i="99"/>
  <c r="AN3753" i="99" s="1"/>
  <c r="AK3754" i="99"/>
  <c r="AI3673" i="99"/>
  <c r="AN3723" i="99"/>
  <c r="AQ3724" i="99"/>
  <c r="AT3724" i="99" s="1"/>
  <c r="AM3726" i="99"/>
  <c r="AN3731" i="99"/>
  <c r="AQ3732" i="99"/>
  <c r="AT3732" i="99" s="1"/>
  <c r="AM3734" i="99"/>
  <c r="AR3737" i="99"/>
  <c r="AP3743" i="99"/>
  <c r="AT3743" i="99" s="1"/>
  <c r="AK3743" i="99"/>
  <c r="AN3743" i="99" s="1"/>
  <c r="Y3748" i="99"/>
  <c r="AS3748" i="99" s="1"/>
  <c r="AT3748" i="99"/>
  <c r="AM3754" i="99"/>
  <c r="AR3754" i="99"/>
  <c r="AN3761" i="99"/>
  <c r="AM3742" i="99"/>
  <c r="Y3745" i="99"/>
  <c r="AS3745" i="99" s="1"/>
  <c r="AP3745" i="99"/>
  <c r="AT3745" i="99" s="1"/>
  <c r="AT3746" i="99"/>
  <c r="AM3746" i="99"/>
  <c r="AN3746" i="99" s="1"/>
  <c r="AN3751" i="99"/>
  <c r="AQ3752" i="99"/>
  <c r="Y3753" i="99"/>
  <c r="AS3753" i="99" s="1"/>
  <c r="AP3753" i="99"/>
  <c r="Y3755" i="99"/>
  <c r="AS3755" i="99" s="1"/>
  <c r="AR3759" i="99"/>
  <c r="Y3760" i="99"/>
  <c r="AS3760" i="99" s="1"/>
  <c r="AP3760" i="99"/>
  <c r="Q3764" i="99"/>
  <c r="L30" i="60"/>
  <c r="F32" i="60" s="1"/>
  <c r="I32" i="60" s="1"/>
  <c r="K13" i="60"/>
  <c r="D24" i="60"/>
  <c r="E19" i="60"/>
  <c r="E24" i="60" s="1"/>
  <c r="HU2" i="16"/>
  <c r="AI2" i="18"/>
  <c r="AI4" i="18" s="1"/>
  <c r="AM2" i="18"/>
  <c r="AM5" i="18" s="1"/>
  <c r="AQ2" i="18"/>
  <c r="AQ4" i="18" s="1"/>
  <c r="AP5" i="18"/>
  <c r="IB2" i="15"/>
  <c r="AF2" i="18"/>
  <c r="AJ2" i="18"/>
  <c r="AN2" i="18"/>
  <c r="AG2" i="18"/>
  <c r="AK2" i="18"/>
  <c r="AO2" i="18"/>
  <c r="AH2" i="18"/>
  <c r="AL2" i="18"/>
  <c r="B20" i="60"/>
  <c r="F20" i="60" s="1"/>
  <c r="O2450" i="99"/>
  <c r="Y2395" i="99"/>
  <c r="AT2395" i="99"/>
  <c r="AI3" i="18" l="1"/>
  <c r="A2962" i="99"/>
  <c r="Z2961" i="99"/>
  <c r="AN974" i="99"/>
  <c r="Z2880" i="99"/>
  <c r="AN3732" i="99"/>
  <c r="AN3718" i="99"/>
  <c r="AT3737" i="99"/>
  <c r="AN3654" i="99"/>
  <c r="AN3555" i="99"/>
  <c r="AN3642" i="99"/>
  <c r="AZ3626" i="99"/>
  <c r="AF3749" i="99"/>
  <c r="AE3505" i="99"/>
  <c r="AI3505" i="99" s="1"/>
  <c r="AG3420" i="99"/>
  <c r="AG3501" i="99" s="1"/>
  <c r="AG3582" i="99" s="1"/>
  <c r="AG3663" i="99" s="1"/>
  <c r="AG3744" i="99" s="1"/>
  <c r="AT3490" i="99"/>
  <c r="AT3484" i="99"/>
  <c r="AG3424" i="99"/>
  <c r="AG3504" i="99" s="1"/>
  <c r="AG3585" i="99" s="1"/>
  <c r="AG3666" i="99" s="1"/>
  <c r="AG3747" i="99" s="1"/>
  <c r="AT3255" i="99"/>
  <c r="AN3171" i="99"/>
  <c r="AT3151" i="99"/>
  <c r="AT3399" i="99"/>
  <c r="AN3234" i="99"/>
  <c r="AT3241" i="99"/>
  <c r="AN3176" i="99"/>
  <c r="AH3094" i="99"/>
  <c r="AH3175" i="99" s="1"/>
  <c r="AH3256" i="99" s="1"/>
  <c r="AH3337" i="99" s="1"/>
  <c r="AH3418" i="99" s="1"/>
  <c r="AH3499" i="99" s="1"/>
  <c r="AH3580" i="99" s="1"/>
  <c r="AH3661" i="99" s="1"/>
  <c r="AH3742" i="99" s="1"/>
  <c r="AT2905" i="99"/>
  <c r="AG3177" i="99"/>
  <c r="AI3177" i="99" s="1"/>
  <c r="AN3071" i="99"/>
  <c r="AN2660" i="99"/>
  <c r="AG2846" i="99"/>
  <c r="AG2927" i="99" s="1"/>
  <c r="AG3008" i="99" s="1"/>
  <c r="AG3089" i="99" s="1"/>
  <c r="AG3170" i="99" s="1"/>
  <c r="AG3251" i="99" s="1"/>
  <c r="AG3332" i="99" s="1"/>
  <c r="AH2683" i="99"/>
  <c r="AH2764" i="99" s="1"/>
  <c r="AH2845" i="99" s="1"/>
  <c r="AH2926" i="99" s="1"/>
  <c r="AH3007" i="99" s="1"/>
  <c r="AH3088" i="99" s="1"/>
  <c r="AH3169" i="99" s="1"/>
  <c r="AH3250" i="99" s="1"/>
  <c r="AN3095" i="99"/>
  <c r="AN3069" i="99"/>
  <c r="AH3174" i="99"/>
  <c r="AH3255" i="99" s="1"/>
  <c r="AH3336" i="99" s="1"/>
  <c r="AH3417" i="99" s="1"/>
  <c r="AH3498" i="99" s="1"/>
  <c r="AH3579" i="99" s="1"/>
  <c r="AH3660" i="99" s="1"/>
  <c r="AG3093" i="99"/>
  <c r="AG3174" i="99" s="1"/>
  <c r="AG3255" i="99" s="1"/>
  <c r="AG3336" i="99" s="1"/>
  <c r="AG3417" i="99" s="1"/>
  <c r="AG3498" i="99" s="1"/>
  <c r="AG3579" i="99" s="1"/>
  <c r="AG3660" i="99" s="1"/>
  <c r="AT2580" i="99"/>
  <c r="AF2522" i="99"/>
  <c r="AT2402" i="99"/>
  <c r="AZ2314" i="99"/>
  <c r="AN2588" i="99"/>
  <c r="AF2516" i="99"/>
  <c r="AF2597" i="99" s="1"/>
  <c r="AF2678" i="99" s="1"/>
  <c r="AF2759" i="99" s="1"/>
  <c r="AF2840" i="99" s="1"/>
  <c r="AT2504" i="99"/>
  <c r="AG2520" i="99"/>
  <c r="AG2601" i="99" s="1"/>
  <c r="AG2682" i="99" s="1"/>
  <c r="AG2763" i="99" s="1"/>
  <c r="AG2844" i="99" s="1"/>
  <c r="AG2925" i="99" s="1"/>
  <c r="AG3006" i="99" s="1"/>
  <c r="AG3087" i="99" s="1"/>
  <c r="AG3168" i="99" s="1"/>
  <c r="AN2157" i="99"/>
  <c r="AN2091" i="99"/>
  <c r="AN2083" i="99"/>
  <c r="AN2076" i="99"/>
  <c r="AZ2150" i="99"/>
  <c r="AN2088" i="99"/>
  <c r="AG2112" i="99"/>
  <c r="AG2192" i="99" s="1"/>
  <c r="AG2273" i="99" s="1"/>
  <c r="AG2354" i="99" s="1"/>
  <c r="AG2435" i="99" s="1"/>
  <c r="AG2516" i="99" s="1"/>
  <c r="AG2597" i="99" s="1"/>
  <c r="AG2678" i="99" s="1"/>
  <c r="AG2759" i="99" s="1"/>
  <c r="AG2840" i="99" s="1"/>
  <c r="AT2415" i="99"/>
  <c r="AT2192" i="99"/>
  <c r="AH2439" i="99"/>
  <c r="AN1999" i="99"/>
  <c r="AT2264" i="99"/>
  <c r="AT2286" i="99" s="1"/>
  <c r="AE2029" i="99"/>
  <c r="AN2172" i="99"/>
  <c r="AT2103" i="99"/>
  <c r="AN1868" i="99"/>
  <c r="AS1958" i="99"/>
  <c r="AT1858" i="99"/>
  <c r="AT1852" i="99"/>
  <c r="AN1668" i="99"/>
  <c r="AN1712" i="99" s="1"/>
  <c r="AZ1740" i="99"/>
  <c r="AT1761" i="99"/>
  <c r="AT1763" i="99"/>
  <c r="AT1794" i="99" s="1"/>
  <c r="AT1601" i="99"/>
  <c r="AT1757" i="99"/>
  <c r="AH1372" i="99"/>
  <c r="AH1453" i="99" s="1"/>
  <c r="AH1534" i="99" s="1"/>
  <c r="AH1615" i="99" s="1"/>
  <c r="AH1696" i="99" s="1"/>
  <c r="AH1777" i="99" s="1"/>
  <c r="AH1858" i="99" s="1"/>
  <c r="AH1939" i="99" s="1"/>
  <c r="AH2020" i="99" s="1"/>
  <c r="AF1452" i="99"/>
  <c r="AF1533" i="99" s="1"/>
  <c r="AF1614" i="99" s="1"/>
  <c r="AF1695" i="99" s="1"/>
  <c r="AF1776" i="99" s="1"/>
  <c r="AF1857" i="99" s="1"/>
  <c r="AF1938" i="99" s="1"/>
  <c r="AT1190" i="99"/>
  <c r="AH1371" i="99"/>
  <c r="AH1452" i="99" s="1"/>
  <c r="AH1533" i="99" s="1"/>
  <c r="AH1614" i="99" s="1"/>
  <c r="AH1695" i="99" s="1"/>
  <c r="AH1776" i="99" s="1"/>
  <c r="AH1857" i="99" s="1"/>
  <c r="AH1938" i="99" s="1"/>
  <c r="AG1858" i="99"/>
  <c r="AG1939" i="99" s="1"/>
  <c r="AG2020" i="99" s="1"/>
  <c r="AN848" i="99"/>
  <c r="AT1115" i="99"/>
  <c r="AT1106" i="99"/>
  <c r="AH365" i="99"/>
  <c r="AH447" i="99" s="1"/>
  <c r="AH529" i="99" s="1"/>
  <c r="AH611" i="99" s="1"/>
  <c r="AH693" i="99" s="1"/>
  <c r="AH775" i="99" s="1"/>
  <c r="AH857" i="99" s="1"/>
  <c r="AH939" i="99" s="1"/>
  <c r="AH1021" i="99" s="1"/>
  <c r="AH1103" i="99" s="1"/>
  <c r="AH1185" i="99" s="1"/>
  <c r="AH1267" i="99" s="1"/>
  <c r="AH1349" i="99" s="1"/>
  <c r="AH1431" i="99" s="1"/>
  <c r="AH1513" i="99" s="1"/>
  <c r="AH1595" i="99" s="1"/>
  <c r="AH1677" i="99" s="1"/>
  <c r="AH1759" i="99" s="1"/>
  <c r="AH1841" i="99" s="1"/>
  <c r="AH1923" i="99" s="1"/>
  <c r="AH2005" i="99" s="1"/>
  <c r="AH2087" i="99" s="1"/>
  <c r="AH2169" i="99" s="1"/>
  <c r="AH2251" i="99" s="1"/>
  <c r="AH2333" i="99" s="1"/>
  <c r="AH2415" i="99" s="1"/>
  <c r="AH2497" i="99" s="1"/>
  <c r="AH2579" i="99" s="1"/>
  <c r="AH2661" i="99" s="1"/>
  <c r="AH2743" i="99" s="1"/>
  <c r="AH2825" i="99" s="1"/>
  <c r="AH2907" i="99" s="1"/>
  <c r="AH2989" i="99" s="1"/>
  <c r="AH3071" i="99" s="1"/>
  <c r="AH3153" i="99" s="1"/>
  <c r="AH3235" i="99" s="1"/>
  <c r="AH3317" i="99" s="1"/>
  <c r="AH3399" i="99" s="1"/>
  <c r="AH3481" i="99" s="1"/>
  <c r="AH3563" i="99" s="1"/>
  <c r="AH3645" i="99" s="1"/>
  <c r="AH3727" i="99" s="1"/>
  <c r="AH298" i="99"/>
  <c r="AF523" i="99"/>
  <c r="AF605" i="99" s="1"/>
  <c r="AF687" i="99" s="1"/>
  <c r="AF769" i="99" s="1"/>
  <c r="AF851" i="99" s="1"/>
  <c r="AF933" i="99" s="1"/>
  <c r="AF1015" i="99" s="1"/>
  <c r="AF1097" i="99" s="1"/>
  <c r="AF1179" i="99" s="1"/>
  <c r="AF1261" i="99" s="1"/>
  <c r="AF1343" i="99" s="1"/>
  <c r="AF1425" i="99" s="1"/>
  <c r="AF1507" i="99" s="1"/>
  <c r="AF1589" i="99" s="1"/>
  <c r="AF1671" i="99" s="1"/>
  <c r="AF1753" i="99" s="1"/>
  <c r="AF1835" i="99" s="1"/>
  <c r="AF1917" i="99" s="1"/>
  <c r="AF1999" i="99" s="1"/>
  <c r="AF2081" i="99" s="1"/>
  <c r="AF2163" i="99" s="1"/>
  <c r="AF2245" i="99" s="1"/>
  <c r="AF2327" i="99" s="1"/>
  <c r="AF2409" i="99" s="1"/>
  <c r="AF2491" i="99" s="1"/>
  <c r="AF2573" i="99" s="1"/>
  <c r="AF2655" i="99" s="1"/>
  <c r="AF2737" i="99" s="1"/>
  <c r="AF2819" i="99" s="1"/>
  <c r="AF2901" i="99" s="1"/>
  <c r="AF2983" i="99" s="1"/>
  <c r="AF3065" i="99" s="1"/>
  <c r="AF3147" i="99" s="1"/>
  <c r="AF3229" i="99" s="1"/>
  <c r="AF3311" i="99" s="1"/>
  <c r="AF3393" i="99" s="1"/>
  <c r="AF3475" i="99" s="1"/>
  <c r="AF3557" i="99" s="1"/>
  <c r="AF3639" i="99" s="1"/>
  <c r="AF3721" i="99" s="1"/>
  <c r="AN57" i="99"/>
  <c r="AH454" i="99"/>
  <c r="AH536" i="99" s="1"/>
  <c r="AH618" i="99" s="1"/>
  <c r="AH700" i="99" s="1"/>
  <c r="AH782" i="99" s="1"/>
  <c r="AH864" i="99" s="1"/>
  <c r="AH946" i="99" s="1"/>
  <c r="AH1028" i="99" s="1"/>
  <c r="AH1110" i="99" s="1"/>
  <c r="AH1192" i="99" s="1"/>
  <c r="AH1274" i="99" s="1"/>
  <c r="AH1356" i="99" s="1"/>
  <c r="AH1438" i="99" s="1"/>
  <c r="AH1520" i="99" s="1"/>
  <c r="AH1602" i="99" s="1"/>
  <c r="AH1684" i="99" s="1"/>
  <c r="AH1766" i="99" s="1"/>
  <c r="AH1848" i="99" s="1"/>
  <c r="AH1930" i="99" s="1"/>
  <c r="AH2012" i="99" s="1"/>
  <c r="AH2094" i="99" s="1"/>
  <c r="AH2176" i="99" s="1"/>
  <c r="AH2258" i="99" s="1"/>
  <c r="AH2340" i="99" s="1"/>
  <c r="AH2422" i="99" s="1"/>
  <c r="AH2504" i="99" s="1"/>
  <c r="AH2586" i="99" s="1"/>
  <c r="AH2668" i="99" s="1"/>
  <c r="AH2750" i="99" s="1"/>
  <c r="AH2832" i="99" s="1"/>
  <c r="AH2914" i="99" s="1"/>
  <c r="AH2996" i="99" s="1"/>
  <c r="AH3078" i="99" s="1"/>
  <c r="AH3160" i="99" s="1"/>
  <c r="AH3242" i="99" s="1"/>
  <c r="AH3324" i="99" s="1"/>
  <c r="AH3406" i="99" s="1"/>
  <c r="AH3488" i="99" s="1"/>
  <c r="AH3570" i="99" s="1"/>
  <c r="AH3652" i="99" s="1"/>
  <c r="AH3734" i="99" s="1"/>
  <c r="AT791" i="99"/>
  <c r="AN469" i="99"/>
  <c r="AN451" i="99"/>
  <c r="AH379" i="99"/>
  <c r="AH461" i="99" s="1"/>
  <c r="AH543" i="99" s="1"/>
  <c r="AH625" i="99" s="1"/>
  <c r="AH707" i="99" s="1"/>
  <c r="AH789" i="99" s="1"/>
  <c r="AH871" i="99" s="1"/>
  <c r="AH953" i="99" s="1"/>
  <c r="AH1035" i="99" s="1"/>
  <c r="AH1117" i="99" s="1"/>
  <c r="AH1199" i="99" s="1"/>
  <c r="AH1281" i="99" s="1"/>
  <c r="AH1363" i="99" s="1"/>
  <c r="AH1445" i="99" s="1"/>
  <c r="AH1527" i="99" s="1"/>
  <c r="AH1609" i="99" s="1"/>
  <c r="AH1691" i="99" s="1"/>
  <c r="AH1773" i="99" s="1"/>
  <c r="AH1855" i="99" s="1"/>
  <c r="AH1937" i="99" s="1"/>
  <c r="AH2019" i="99" s="1"/>
  <c r="AH2101" i="99" s="1"/>
  <c r="AH2183" i="99" s="1"/>
  <c r="AH2265" i="99" s="1"/>
  <c r="AH2347" i="99" s="1"/>
  <c r="AH2429" i="99" s="1"/>
  <c r="AH2511" i="99" s="1"/>
  <c r="AH2593" i="99" s="1"/>
  <c r="AH2675" i="99" s="1"/>
  <c r="AH2757" i="99" s="1"/>
  <c r="AH2839" i="99" s="1"/>
  <c r="AH2921" i="99" s="1"/>
  <c r="AH3003" i="99" s="1"/>
  <c r="AH3085" i="99" s="1"/>
  <c r="AH3167" i="99" s="1"/>
  <c r="AH3249" i="99" s="1"/>
  <c r="AH3331" i="99" s="1"/>
  <c r="AH3413" i="99" s="1"/>
  <c r="AH3495" i="99" s="1"/>
  <c r="AH3577" i="99" s="1"/>
  <c r="AH3659" i="99" s="1"/>
  <c r="AH3741" i="99" s="1"/>
  <c r="AH388" i="99"/>
  <c r="AH469" i="99" s="1"/>
  <c r="AH550" i="99" s="1"/>
  <c r="AH631" i="99" s="1"/>
  <c r="AH712" i="99" s="1"/>
  <c r="AH793" i="99" s="1"/>
  <c r="AH874" i="99" s="1"/>
  <c r="AH955" i="99" s="1"/>
  <c r="AH1036" i="99" s="1"/>
  <c r="AG281" i="99"/>
  <c r="AG363" i="99" s="1"/>
  <c r="AG445" i="99" s="1"/>
  <c r="AG527" i="99" s="1"/>
  <c r="AG609" i="99" s="1"/>
  <c r="AG691" i="99" s="1"/>
  <c r="AG773" i="99" s="1"/>
  <c r="AG855" i="99" s="1"/>
  <c r="AG937" i="99" s="1"/>
  <c r="AG1019" i="99" s="1"/>
  <c r="AG1101" i="99" s="1"/>
  <c r="AG1183" i="99" s="1"/>
  <c r="AG1265" i="99" s="1"/>
  <c r="AG1347" i="99" s="1"/>
  <c r="AG1429" i="99" s="1"/>
  <c r="AG1511" i="99" s="1"/>
  <c r="AG1593" i="99" s="1"/>
  <c r="AG1675" i="99" s="1"/>
  <c r="AG1757" i="99" s="1"/>
  <c r="AG1839" i="99" s="1"/>
  <c r="AG1921" i="99" s="1"/>
  <c r="AG2003" i="99" s="1"/>
  <c r="AG2085" i="99" s="1"/>
  <c r="AG2167" i="99" s="1"/>
  <c r="AG2249" i="99" s="1"/>
  <c r="AG2331" i="99" s="1"/>
  <c r="AG2413" i="99" s="1"/>
  <c r="AG2495" i="99" s="1"/>
  <c r="AG2577" i="99" s="1"/>
  <c r="AG2659" i="99" s="1"/>
  <c r="AG2741" i="99" s="1"/>
  <c r="AG2823" i="99" s="1"/>
  <c r="AG2905" i="99" s="1"/>
  <c r="AG2987" i="99" s="1"/>
  <c r="AG3069" i="99" s="1"/>
  <c r="AG3151" i="99" s="1"/>
  <c r="AG3233" i="99" s="1"/>
  <c r="AG3315" i="99" s="1"/>
  <c r="AG3397" i="99" s="1"/>
  <c r="AG3479" i="99" s="1"/>
  <c r="AG3561" i="99" s="1"/>
  <c r="AG3643" i="99" s="1"/>
  <c r="AG3725" i="99" s="1"/>
  <c r="AH462" i="99"/>
  <c r="AG292" i="99"/>
  <c r="AG374" i="99" s="1"/>
  <c r="AG456" i="99" s="1"/>
  <c r="AG538" i="99" s="1"/>
  <c r="AG620" i="99" s="1"/>
  <c r="AG702" i="99" s="1"/>
  <c r="AG784" i="99" s="1"/>
  <c r="AG866" i="99" s="1"/>
  <c r="AG948" i="99" s="1"/>
  <c r="AG1030" i="99" s="1"/>
  <c r="AG1112" i="99" s="1"/>
  <c r="AG1194" i="99" s="1"/>
  <c r="AG1276" i="99" s="1"/>
  <c r="AG1358" i="99" s="1"/>
  <c r="AG1440" i="99" s="1"/>
  <c r="AG1522" i="99" s="1"/>
  <c r="AG1604" i="99" s="1"/>
  <c r="AG1686" i="99" s="1"/>
  <c r="AG1768" i="99" s="1"/>
  <c r="AG1850" i="99" s="1"/>
  <c r="AG1932" i="99" s="1"/>
  <c r="AG2014" i="99" s="1"/>
  <c r="AG2096" i="99" s="1"/>
  <c r="AG2178" i="99" s="1"/>
  <c r="AG2260" i="99" s="1"/>
  <c r="AG2342" i="99" s="1"/>
  <c r="AG2424" i="99" s="1"/>
  <c r="AG2506" i="99" s="1"/>
  <c r="AG2588" i="99" s="1"/>
  <c r="AG2670" i="99" s="1"/>
  <c r="AG2752" i="99" s="1"/>
  <c r="AG2834" i="99" s="1"/>
  <c r="AG2916" i="99" s="1"/>
  <c r="AG2998" i="99" s="1"/>
  <c r="AG3080" i="99" s="1"/>
  <c r="AG3162" i="99" s="1"/>
  <c r="AG3244" i="99" s="1"/>
  <c r="AG3326" i="99" s="1"/>
  <c r="AG3408" i="99" s="1"/>
  <c r="AG3490" i="99" s="1"/>
  <c r="AG3572" i="99" s="1"/>
  <c r="AG3654" i="99" s="1"/>
  <c r="AG3736" i="99" s="1"/>
  <c r="AN67" i="99"/>
  <c r="AF222" i="99"/>
  <c r="AF303" i="99" s="1"/>
  <c r="AF300" i="99"/>
  <c r="AF381" i="99" s="1"/>
  <c r="AF462" i="99" s="1"/>
  <c r="AI134" i="99"/>
  <c r="AH371" i="99"/>
  <c r="AH453" i="99" s="1"/>
  <c r="AH535" i="99" s="1"/>
  <c r="AH284" i="99"/>
  <c r="AH366" i="99" s="1"/>
  <c r="AH448" i="99" s="1"/>
  <c r="AH530" i="99" s="1"/>
  <c r="AH612" i="99" s="1"/>
  <c r="AH694" i="99" s="1"/>
  <c r="AH776" i="99" s="1"/>
  <c r="AH858" i="99" s="1"/>
  <c r="AH940" i="99" s="1"/>
  <c r="AH1022" i="99" s="1"/>
  <c r="AH1104" i="99" s="1"/>
  <c r="AH1186" i="99" s="1"/>
  <c r="AH1268" i="99" s="1"/>
  <c r="AH1350" i="99" s="1"/>
  <c r="AH1432" i="99" s="1"/>
  <c r="AH1514" i="99" s="1"/>
  <c r="AH1596" i="99" s="1"/>
  <c r="AH1678" i="99" s="1"/>
  <c r="AH1760" i="99" s="1"/>
  <c r="AH1842" i="99" s="1"/>
  <c r="AH1924" i="99" s="1"/>
  <c r="AH2006" i="99" s="1"/>
  <c r="AH2088" i="99" s="1"/>
  <c r="AH2170" i="99" s="1"/>
  <c r="AH2252" i="99" s="1"/>
  <c r="AH2334" i="99" s="1"/>
  <c r="AH2416" i="99" s="1"/>
  <c r="AH2498" i="99" s="1"/>
  <c r="AH2580" i="99" s="1"/>
  <c r="AH2662" i="99" s="1"/>
  <c r="AH2744" i="99" s="1"/>
  <c r="AH2826" i="99" s="1"/>
  <c r="AH2908" i="99" s="1"/>
  <c r="AH2990" i="99" s="1"/>
  <c r="AH3072" i="99" s="1"/>
  <c r="AH3154" i="99" s="1"/>
  <c r="AH3236" i="99" s="1"/>
  <c r="AH3318" i="99" s="1"/>
  <c r="AH3400" i="99" s="1"/>
  <c r="AH3482" i="99" s="1"/>
  <c r="AH3564" i="99" s="1"/>
  <c r="AH3646" i="99" s="1"/>
  <c r="AH3728" i="99" s="1"/>
  <c r="AH767" i="99"/>
  <c r="AH849" i="99" s="1"/>
  <c r="AH931" i="99" s="1"/>
  <c r="AH1013" i="99" s="1"/>
  <c r="AH1095" i="99" s="1"/>
  <c r="AH1177" i="99" s="1"/>
  <c r="AH1259" i="99" s="1"/>
  <c r="AH1341" i="99" s="1"/>
  <c r="AH1423" i="99" s="1"/>
  <c r="AH1505" i="99" s="1"/>
  <c r="AH1587" i="99" s="1"/>
  <c r="AH1669" i="99" s="1"/>
  <c r="AH1751" i="99" s="1"/>
  <c r="AH1833" i="99" s="1"/>
  <c r="AH1915" i="99" s="1"/>
  <c r="AH1997" i="99" s="1"/>
  <c r="AH2079" i="99" s="1"/>
  <c r="AH2161" i="99" s="1"/>
  <c r="AH2243" i="99" s="1"/>
  <c r="AH2325" i="99" s="1"/>
  <c r="AH2407" i="99" s="1"/>
  <c r="AH2489" i="99" s="1"/>
  <c r="AH2571" i="99" s="1"/>
  <c r="AH2653" i="99" s="1"/>
  <c r="AH2735" i="99" s="1"/>
  <c r="AH2817" i="99" s="1"/>
  <c r="AH2899" i="99" s="1"/>
  <c r="AH2981" i="99" s="1"/>
  <c r="AH3063" i="99" s="1"/>
  <c r="AH3145" i="99" s="1"/>
  <c r="AH3227" i="99" s="1"/>
  <c r="AH3309" i="99" s="1"/>
  <c r="AH3391" i="99" s="1"/>
  <c r="AH3473" i="99" s="1"/>
  <c r="AH3555" i="99" s="1"/>
  <c r="AH3637" i="99" s="1"/>
  <c r="AH3719" i="99" s="1"/>
  <c r="AN22" i="99"/>
  <c r="AZ18" i="99"/>
  <c r="AZ24" i="99" s="1"/>
  <c r="AG1209" i="99"/>
  <c r="AI1209" i="99" s="1"/>
  <c r="AT1104" i="99"/>
  <c r="AT1138" i="99" s="1"/>
  <c r="AT1035" i="99"/>
  <c r="AT1056" i="99" s="1"/>
  <c r="AN453" i="99"/>
  <c r="AF548" i="99"/>
  <c r="AF629" i="99" s="1"/>
  <c r="AF710" i="99" s="1"/>
  <c r="AF791" i="99" s="1"/>
  <c r="AF872" i="99" s="1"/>
  <c r="AN295" i="99"/>
  <c r="AT126" i="99"/>
  <c r="AG444" i="99"/>
  <c r="AG526" i="99" s="1"/>
  <c r="AG608" i="99" s="1"/>
  <c r="AG690" i="99" s="1"/>
  <c r="AG772" i="99" s="1"/>
  <c r="AG854" i="99" s="1"/>
  <c r="AG936" i="99" s="1"/>
  <c r="AG1018" i="99" s="1"/>
  <c r="AG1100" i="99" s="1"/>
  <c r="AG1182" i="99" s="1"/>
  <c r="AG1264" i="99" s="1"/>
  <c r="AG1346" i="99" s="1"/>
  <c r="AG1428" i="99" s="1"/>
  <c r="AG1510" i="99" s="1"/>
  <c r="AG1592" i="99" s="1"/>
  <c r="AG1674" i="99" s="1"/>
  <c r="AG1756" i="99" s="1"/>
  <c r="AG1838" i="99" s="1"/>
  <c r="AG1920" i="99" s="1"/>
  <c r="AG2002" i="99" s="1"/>
  <c r="AG2084" i="99" s="1"/>
  <c r="AG2166" i="99" s="1"/>
  <c r="AG2248" i="99" s="1"/>
  <c r="AG2330" i="99" s="1"/>
  <c r="AG2412" i="99" s="1"/>
  <c r="AG2494" i="99" s="1"/>
  <c r="AG2576" i="99" s="1"/>
  <c r="AG2658" i="99" s="1"/>
  <c r="AG2740" i="99" s="1"/>
  <c r="AG2822" i="99" s="1"/>
  <c r="AG2904" i="99" s="1"/>
  <c r="AG2986" i="99" s="1"/>
  <c r="AG3068" i="99" s="1"/>
  <c r="AG3150" i="99" s="1"/>
  <c r="AG3232" i="99" s="1"/>
  <c r="AG3314" i="99" s="1"/>
  <c r="AG3396" i="99" s="1"/>
  <c r="AG3478" i="99" s="1"/>
  <c r="AG3560" i="99" s="1"/>
  <c r="AG3642" i="99" s="1"/>
  <c r="AG3724" i="99" s="1"/>
  <c r="AT550" i="99"/>
  <c r="AT546" i="99"/>
  <c r="AT564" i="99" s="1"/>
  <c r="AN393" i="99"/>
  <c r="AN303" i="99"/>
  <c r="AH305" i="99"/>
  <c r="AH386" i="99" s="1"/>
  <c r="AH467" i="99" s="1"/>
  <c r="AH548" i="99" s="1"/>
  <c r="AH629" i="99" s="1"/>
  <c r="AH710" i="99" s="1"/>
  <c r="AH791" i="99" s="1"/>
  <c r="AH872" i="99" s="1"/>
  <c r="AH194" i="99"/>
  <c r="AH276" i="99" s="1"/>
  <c r="AH358" i="99" s="1"/>
  <c r="AH440" i="99" s="1"/>
  <c r="AH522" i="99" s="1"/>
  <c r="AH604" i="99" s="1"/>
  <c r="AH686" i="99" s="1"/>
  <c r="AH768" i="99" s="1"/>
  <c r="AH850" i="99" s="1"/>
  <c r="AH932" i="99" s="1"/>
  <c r="AH1014" i="99" s="1"/>
  <c r="AH1096" i="99" s="1"/>
  <c r="AH1178" i="99" s="1"/>
  <c r="AH1260" i="99" s="1"/>
  <c r="AH1342" i="99" s="1"/>
  <c r="AH1424" i="99" s="1"/>
  <c r="AH1506" i="99" s="1"/>
  <c r="AH1588" i="99" s="1"/>
  <c r="AH1670" i="99" s="1"/>
  <c r="AH1752" i="99" s="1"/>
  <c r="AH1834" i="99" s="1"/>
  <c r="AH1916" i="99" s="1"/>
  <c r="AH1998" i="99" s="1"/>
  <c r="AH2080" i="99" s="1"/>
  <c r="AH2162" i="99" s="1"/>
  <c r="AH2244" i="99" s="1"/>
  <c r="AH2326" i="99" s="1"/>
  <c r="AH2408" i="99" s="1"/>
  <c r="AH2490" i="99" s="1"/>
  <c r="AH2572" i="99" s="1"/>
  <c r="AH2654" i="99" s="1"/>
  <c r="AH2736" i="99" s="1"/>
  <c r="AH2818" i="99" s="1"/>
  <c r="AH2900" i="99" s="1"/>
  <c r="AH2982" i="99" s="1"/>
  <c r="AH3064" i="99" s="1"/>
  <c r="AH3146" i="99" s="1"/>
  <c r="AH3228" i="99" s="1"/>
  <c r="AH3310" i="99" s="1"/>
  <c r="AH3392" i="99" s="1"/>
  <c r="AH3474" i="99" s="1"/>
  <c r="AH3556" i="99" s="1"/>
  <c r="AH3638" i="99" s="1"/>
  <c r="AH3720" i="99" s="1"/>
  <c r="AN48" i="99"/>
  <c r="AH3586" i="99"/>
  <c r="AG3751" i="99"/>
  <c r="AT3553" i="99"/>
  <c r="AN2744" i="99"/>
  <c r="AN2401" i="99"/>
  <c r="A1731" i="99"/>
  <c r="AN1538" i="99"/>
  <c r="AN1548" i="99" s="1"/>
  <c r="AN1209" i="99"/>
  <c r="AN1197" i="99"/>
  <c r="AN696" i="99"/>
  <c r="AN556" i="99"/>
  <c r="AN543" i="99"/>
  <c r="AN802" i="99"/>
  <c r="AN721" i="99"/>
  <c r="AN697" i="99"/>
  <c r="AN692" i="99"/>
  <c r="AN633" i="99"/>
  <c r="AT33" i="99"/>
  <c r="AZ3708" i="99"/>
  <c r="AT3718" i="99"/>
  <c r="AN3727" i="99"/>
  <c r="AT3717" i="99"/>
  <c r="AT3762" i="99" s="1"/>
  <c r="AZ3544" i="99"/>
  <c r="AN3734" i="99"/>
  <c r="AT3749" i="99"/>
  <c r="AF3504" i="99"/>
  <c r="AF3585" i="99" s="1"/>
  <c r="AF3666" i="99" s="1"/>
  <c r="AF3747" i="99" s="1"/>
  <c r="AH3502" i="99"/>
  <c r="AH3583" i="99" s="1"/>
  <c r="AH3664" i="99" s="1"/>
  <c r="AH3745" i="99" s="1"/>
  <c r="AT3653" i="99"/>
  <c r="AT3660" i="99"/>
  <c r="AH3746" i="99"/>
  <c r="AT3493" i="99"/>
  <c r="AN3484" i="99"/>
  <c r="AT3405" i="99"/>
  <c r="AT3434" i="99" s="1"/>
  <c r="AN3412" i="99"/>
  <c r="AT3170" i="99"/>
  <c r="AN3145" i="99"/>
  <c r="AT3169" i="99"/>
  <c r="AT3141" i="99"/>
  <c r="AZ2970" i="99"/>
  <c r="AI3013" i="99"/>
  <c r="AT3009" i="99"/>
  <c r="AI2521" i="99"/>
  <c r="AF2519" i="99"/>
  <c r="AF2600" i="99" s="1"/>
  <c r="AF2681" i="99" s="1"/>
  <c r="AF2762" i="99" s="1"/>
  <c r="AF2843" i="99" s="1"/>
  <c r="AF2924" i="99" s="1"/>
  <c r="AF3005" i="99" s="1"/>
  <c r="AF3086" i="99" s="1"/>
  <c r="AN3162" i="99"/>
  <c r="AN3056" i="99"/>
  <c r="AG3257" i="99"/>
  <c r="AG3338" i="99" s="1"/>
  <c r="AG3419" i="99" s="1"/>
  <c r="AG3500" i="99" s="1"/>
  <c r="AG3581" i="99" s="1"/>
  <c r="AG3662" i="99" s="1"/>
  <c r="AG3743" i="99" s="1"/>
  <c r="AN2579" i="99"/>
  <c r="AN2674" i="99"/>
  <c r="AN2667" i="99"/>
  <c r="AN2659" i="99"/>
  <c r="AE2603" i="99"/>
  <c r="AI2603" i="99" s="1"/>
  <c r="AT2435" i="99"/>
  <c r="AH2681" i="99"/>
  <c r="AH2762" i="99" s="1"/>
  <c r="AH2843" i="99" s="1"/>
  <c r="AH2924" i="99" s="1"/>
  <c r="AH3005" i="99" s="1"/>
  <c r="AN2258" i="99"/>
  <c r="AT2839" i="99"/>
  <c r="AT2752" i="99"/>
  <c r="AG2760" i="99"/>
  <c r="AN2110" i="99"/>
  <c r="AN2099" i="99"/>
  <c r="AT2407" i="99"/>
  <c r="AN2097" i="99"/>
  <c r="AT2088" i="99"/>
  <c r="AT2025" i="99"/>
  <c r="AT2176" i="99"/>
  <c r="AT1999" i="99"/>
  <c r="AT2040" i="99" s="1"/>
  <c r="AI2276" i="99"/>
  <c r="AN2026" i="99"/>
  <c r="AZ1986" i="99"/>
  <c r="AH2027" i="99"/>
  <c r="AH2108" i="99" s="1"/>
  <c r="AH2189" i="99" s="1"/>
  <c r="AH2270" i="99" s="1"/>
  <c r="AH2351" i="99" s="1"/>
  <c r="AH2432" i="99" s="1"/>
  <c r="AH2513" i="99" s="1"/>
  <c r="AH2594" i="99" s="1"/>
  <c r="AZ1904" i="99"/>
  <c r="AH2107" i="99"/>
  <c r="AH2188" i="99" s="1"/>
  <c r="AH2269" i="99" s="1"/>
  <c r="AH2350" i="99" s="1"/>
  <c r="AH2431" i="99" s="1"/>
  <c r="AH2512" i="99" s="1"/>
  <c r="AH2025" i="99"/>
  <c r="AH2106" i="99" s="1"/>
  <c r="AH2187" i="99" s="1"/>
  <c r="AH2268" i="99" s="1"/>
  <c r="AH2349" i="99" s="1"/>
  <c r="AH2430" i="99" s="1"/>
  <c r="AF1943" i="99"/>
  <c r="AF2024" i="99" s="1"/>
  <c r="AF2105" i="99" s="1"/>
  <c r="AF2186" i="99" s="1"/>
  <c r="AF2267" i="99" s="1"/>
  <c r="AF2348" i="99" s="1"/>
  <c r="AI1619" i="99"/>
  <c r="AT1535" i="99"/>
  <c r="AT1527" i="99"/>
  <c r="AT1759" i="99"/>
  <c r="AT1700" i="99"/>
  <c r="AT1611" i="99"/>
  <c r="AS1630" i="99"/>
  <c r="AF1699" i="99"/>
  <c r="AF1780" i="99" s="1"/>
  <c r="AF1861" i="99" s="1"/>
  <c r="AF1942" i="99" s="1"/>
  <c r="AF2023" i="99" s="1"/>
  <c r="AF2104" i="99" s="1"/>
  <c r="AF2185" i="99" s="1"/>
  <c r="AF2266" i="99" s="1"/>
  <c r="AT1446" i="99"/>
  <c r="AT1773" i="99"/>
  <c r="AH1532" i="99"/>
  <c r="AH1613" i="99" s="1"/>
  <c r="AH1694" i="99" s="1"/>
  <c r="AH1775" i="99" s="1"/>
  <c r="AH1856" i="99" s="1"/>
  <c r="AT1285" i="99"/>
  <c r="AT1443" i="99"/>
  <c r="AN1094" i="99"/>
  <c r="AN781" i="99"/>
  <c r="AG1285" i="99"/>
  <c r="AF879" i="99"/>
  <c r="AF960" i="99" s="1"/>
  <c r="AF1041" i="99" s="1"/>
  <c r="AF1122" i="99" s="1"/>
  <c r="AF1203" i="99" s="1"/>
  <c r="AF1284" i="99" s="1"/>
  <c r="AF1365" i="99" s="1"/>
  <c r="AF1446" i="99" s="1"/>
  <c r="AT702" i="99"/>
  <c r="AG726" i="99"/>
  <c r="AG808" i="99" s="1"/>
  <c r="AG890" i="99" s="1"/>
  <c r="AG972" i="99" s="1"/>
  <c r="AG1054" i="99" s="1"/>
  <c r="AG1136" i="99" s="1"/>
  <c r="AG1218" i="99" s="1"/>
  <c r="AG1300" i="99" s="1"/>
  <c r="AG1382" i="99" s="1"/>
  <c r="AG1464" i="99" s="1"/>
  <c r="AG1546" i="99" s="1"/>
  <c r="AG1628" i="99" s="1"/>
  <c r="AG1710" i="99" s="1"/>
  <c r="AG1792" i="99" s="1"/>
  <c r="AG1874" i="99" s="1"/>
  <c r="AG1956" i="99" s="1"/>
  <c r="AG2038" i="99" s="1"/>
  <c r="AG2120" i="99" s="1"/>
  <c r="AG2202" i="99" s="1"/>
  <c r="AG2284" i="99" s="1"/>
  <c r="AG2366" i="99" s="1"/>
  <c r="AG2448" i="99" s="1"/>
  <c r="AG2530" i="99" s="1"/>
  <c r="AG2612" i="99" s="1"/>
  <c r="AG2694" i="99" s="1"/>
  <c r="AG2776" i="99" s="1"/>
  <c r="AG2858" i="99" s="1"/>
  <c r="AG2940" i="99" s="1"/>
  <c r="AG3022" i="99" s="1"/>
  <c r="AG3104" i="99" s="1"/>
  <c r="AG3186" i="99" s="1"/>
  <c r="AG3268" i="99" s="1"/>
  <c r="AG3350" i="99" s="1"/>
  <c r="AG3432" i="99" s="1"/>
  <c r="AG3514" i="99" s="1"/>
  <c r="AG3596" i="99" s="1"/>
  <c r="AG3678" i="99" s="1"/>
  <c r="AG3760" i="99" s="1"/>
  <c r="AI717" i="99"/>
  <c r="AT617" i="99"/>
  <c r="AN1089" i="99"/>
  <c r="AT712" i="99"/>
  <c r="AG809" i="99"/>
  <c r="AG891" i="99" s="1"/>
  <c r="AG973" i="99" s="1"/>
  <c r="AG1055" i="99" s="1"/>
  <c r="AG1137" i="99" s="1"/>
  <c r="AG1219" i="99" s="1"/>
  <c r="AG1301" i="99" s="1"/>
  <c r="AG1383" i="99" s="1"/>
  <c r="AG1465" i="99" s="1"/>
  <c r="AG1547" i="99" s="1"/>
  <c r="AG1629" i="99" s="1"/>
  <c r="AG1711" i="99" s="1"/>
  <c r="AG1793" i="99" s="1"/>
  <c r="AG1875" i="99" s="1"/>
  <c r="AG1957" i="99" s="1"/>
  <c r="AG2039" i="99" s="1"/>
  <c r="AG2121" i="99" s="1"/>
  <c r="AG2203" i="99" s="1"/>
  <c r="AG2285" i="99" s="1"/>
  <c r="AG2367" i="99" s="1"/>
  <c r="AG2449" i="99" s="1"/>
  <c r="AG2531" i="99" s="1"/>
  <c r="AG2613" i="99" s="1"/>
  <c r="AG2695" i="99" s="1"/>
  <c r="AG2777" i="99" s="1"/>
  <c r="AG2859" i="99" s="1"/>
  <c r="AG2941" i="99" s="1"/>
  <c r="AG3023" i="99" s="1"/>
  <c r="AG3105" i="99" s="1"/>
  <c r="AG3187" i="99" s="1"/>
  <c r="AG3269" i="99" s="1"/>
  <c r="AG3351" i="99" s="1"/>
  <c r="AG3433" i="99" s="1"/>
  <c r="AG3515" i="99" s="1"/>
  <c r="AG3597" i="99" s="1"/>
  <c r="AG3679" i="99" s="1"/>
  <c r="AG3761" i="99" s="1"/>
  <c r="AH369" i="99"/>
  <c r="AH451" i="99" s="1"/>
  <c r="AH533" i="99" s="1"/>
  <c r="AH615" i="99" s="1"/>
  <c r="AH697" i="99" s="1"/>
  <c r="AH779" i="99" s="1"/>
  <c r="AH861" i="99" s="1"/>
  <c r="AH943" i="99" s="1"/>
  <c r="AH1025" i="99" s="1"/>
  <c r="AH1107" i="99" s="1"/>
  <c r="AH1189" i="99" s="1"/>
  <c r="AH1271" i="99" s="1"/>
  <c r="AH1353" i="99" s="1"/>
  <c r="AH1435" i="99" s="1"/>
  <c r="AH1517" i="99" s="1"/>
  <c r="AH1599" i="99" s="1"/>
  <c r="AH1681" i="99" s="1"/>
  <c r="AH1763" i="99" s="1"/>
  <c r="AH1845" i="99" s="1"/>
  <c r="AH1927" i="99" s="1"/>
  <c r="AH2009" i="99" s="1"/>
  <c r="AH2091" i="99" s="1"/>
  <c r="AH2173" i="99" s="1"/>
  <c r="AH2255" i="99" s="1"/>
  <c r="AH2337" i="99" s="1"/>
  <c r="AH2419" i="99" s="1"/>
  <c r="AH2501" i="99" s="1"/>
  <c r="AH2583" i="99" s="1"/>
  <c r="AH2665" i="99" s="1"/>
  <c r="AH2747" i="99" s="1"/>
  <c r="AH2829" i="99" s="1"/>
  <c r="AH2911" i="99" s="1"/>
  <c r="AH2993" i="99" s="1"/>
  <c r="AH3075" i="99" s="1"/>
  <c r="AH3157" i="99" s="1"/>
  <c r="AH3239" i="99" s="1"/>
  <c r="AH3321" i="99" s="1"/>
  <c r="AH3403" i="99" s="1"/>
  <c r="AH3485" i="99" s="1"/>
  <c r="AH3567" i="99" s="1"/>
  <c r="AH3649" i="99" s="1"/>
  <c r="AH3731" i="99" s="1"/>
  <c r="AG793" i="99"/>
  <c r="AG874" i="99" s="1"/>
  <c r="AG955" i="99" s="1"/>
  <c r="AG224" i="99"/>
  <c r="AG305" i="99" s="1"/>
  <c r="AG386" i="99" s="1"/>
  <c r="AG467" i="99" s="1"/>
  <c r="AG548" i="99" s="1"/>
  <c r="AG629" i="99" s="1"/>
  <c r="AG710" i="99" s="1"/>
  <c r="AG791" i="99" s="1"/>
  <c r="AG872" i="99" s="1"/>
  <c r="AF302" i="99"/>
  <c r="AF383" i="99" s="1"/>
  <c r="AF464" i="99" s="1"/>
  <c r="AF545" i="99" s="1"/>
  <c r="AF626" i="99" s="1"/>
  <c r="AF375" i="99"/>
  <c r="AF457" i="99" s="1"/>
  <c r="AF539" i="99" s="1"/>
  <c r="AF621" i="99" s="1"/>
  <c r="AF703" i="99" s="1"/>
  <c r="AF785" i="99" s="1"/>
  <c r="AF867" i="99" s="1"/>
  <c r="AF949" i="99" s="1"/>
  <c r="AF1031" i="99" s="1"/>
  <c r="AF1113" i="99" s="1"/>
  <c r="AF1195" i="99" s="1"/>
  <c r="AF1277" i="99" s="1"/>
  <c r="AF1359" i="99" s="1"/>
  <c r="AF1441" i="99" s="1"/>
  <c r="AF1523" i="99" s="1"/>
  <c r="AF1605" i="99" s="1"/>
  <c r="AF1687" i="99" s="1"/>
  <c r="AF1769" i="99" s="1"/>
  <c r="AF1851" i="99" s="1"/>
  <c r="AF1933" i="99" s="1"/>
  <c r="AF2015" i="99" s="1"/>
  <c r="AF2097" i="99" s="1"/>
  <c r="AF2179" i="99" s="1"/>
  <c r="AF2261" i="99" s="1"/>
  <c r="AF2343" i="99" s="1"/>
  <c r="AF2425" i="99" s="1"/>
  <c r="AF2507" i="99" s="1"/>
  <c r="AF2589" i="99" s="1"/>
  <c r="AF2671" i="99" s="1"/>
  <c r="AF2753" i="99" s="1"/>
  <c r="AF2835" i="99" s="1"/>
  <c r="AF2917" i="99" s="1"/>
  <c r="AF2999" i="99" s="1"/>
  <c r="AF3081" i="99" s="1"/>
  <c r="AF3163" i="99" s="1"/>
  <c r="AF3245" i="99" s="1"/>
  <c r="AF3327" i="99" s="1"/>
  <c r="AF3409" i="99" s="1"/>
  <c r="AF3491" i="99" s="1"/>
  <c r="AF3573" i="99" s="1"/>
  <c r="AF3655" i="99" s="1"/>
  <c r="AF3737" i="99" s="1"/>
  <c r="AT1107" i="99"/>
  <c r="AT1099" i="99"/>
  <c r="AT794" i="99"/>
  <c r="AG725" i="99"/>
  <c r="AG807" i="99" s="1"/>
  <c r="AG889" i="99" s="1"/>
  <c r="AG971" i="99" s="1"/>
  <c r="AG1053" i="99" s="1"/>
  <c r="AG1135" i="99" s="1"/>
  <c r="AG1217" i="99" s="1"/>
  <c r="AG1299" i="99" s="1"/>
  <c r="AG1381" i="99" s="1"/>
  <c r="AG1463" i="99" s="1"/>
  <c r="AG1545" i="99" s="1"/>
  <c r="AG1627" i="99" s="1"/>
  <c r="AG1709" i="99" s="1"/>
  <c r="AG1791" i="99" s="1"/>
  <c r="AG1873" i="99" s="1"/>
  <c r="AG1955" i="99" s="1"/>
  <c r="AG2037" i="99" s="1"/>
  <c r="AG2119" i="99" s="1"/>
  <c r="AG2201" i="99" s="1"/>
  <c r="AG2283" i="99" s="1"/>
  <c r="AG2365" i="99" s="1"/>
  <c r="AG2447" i="99" s="1"/>
  <c r="AG2529" i="99" s="1"/>
  <c r="AG2611" i="99" s="1"/>
  <c r="AG2693" i="99" s="1"/>
  <c r="AG2775" i="99" s="1"/>
  <c r="AG2857" i="99" s="1"/>
  <c r="AG2939" i="99" s="1"/>
  <c r="AG3021" i="99" s="1"/>
  <c r="AG3103" i="99" s="1"/>
  <c r="AG3185" i="99" s="1"/>
  <c r="AG3267" i="99" s="1"/>
  <c r="AG3349" i="99" s="1"/>
  <c r="AG3431" i="99" s="1"/>
  <c r="AG3513" i="99" s="1"/>
  <c r="AG3595" i="99" s="1"/>
  <c r="AG3677" i="99" s="1"/>
  <c r="AG3759" i="99" s="1"/>
  <c r="AI635" i="99"/>
  <c r="AN383" i="99"/>
  <c r="AG361" i="99"/>
  <c r="AG443" i="99" s="1"/>
  <c r="AG525" i="99" s="1"/>
  <c r="AG607" i="99" s="1"/>
  <c r="AG689" i="99" s="1"/>
  <c r="AG771" i="99" s="1"/>
  <c r="AG853" i="99" s="1"/>
  <c r="AG935" i="99" s="1"/>
  <c r="AG1017" i="99" s="1"/>
  <c r="AG1099" i="99" s="1"/>
  <c r="AG1181" i="99" s="1"/>
  <c r="AG1263" i="99" s="1"/>
  <c r="AG1345" i="99" s="1"/>
  <c r="AG1427" i="99" s="1"/>
  <c r="AG1509" i="99" s="1"/>
  <c r="AG1591" i="99" s="1"/>
  <c r="AG1673" i="99" s="1"/>
  <c r="AG1755" i="99" s="1"/>
  <c r="AG1837" i="99" s="1"/>
  <c r="AG1919" i="99" s="1"/>
  <c r="AG2001" i="99" s="1"/>
  <c r="AG2083" i="99" s="1"/>
  <c r="AG2165" i="99" s="1"/>
  <c r="AG2247" i="99" s="1"/>
  <c r="AG2329" i="99" s="1"/>
  <c r="AG2411" i="99" s="1"/>
  <c r="AG2493" i="99" s="1"/>
  <c r="AG2575" i="99" s="1"/>
  <c r="AG2657" i="99" s="1"/>
  <c r="AG2739" i="99" s="1"/>
  <c r="AG2821" i="99" s="1"/>
  <c r="AG2903" i="99" s="1"/>
  <c r="AG2985" i="99" s="1"/>
  <c r="AG3067" i="99" s="1"/>
  <c r="AG3149" i="99" s="1"/>
  <c r="AG3231" i="99" s="1"/>
  <c r="AG3313" i="99" s="1"/>
  <c r="AG3395" i="99" s="1"/>
  <c r="AG3477" i="99" s="1"/>
  <c r="AG3559" i="99" s="1"/>
  <c r="AG3641" i="99" s="1"/>
  <c r="AG3723" i="99" s="1"/>
  <c r="AG389" i="99"/>
  <c r="AF388" i="99"/>
  <c r="AF469" i="99" s="1"/>
  <c r="AF550" i="99" s="1"/>
  <c r="AF631" i="99" s="1"/>
  <c r="AH464" i="99"/>
  <c r="AH545" i="99" s="1"/>
  <c r="AH626" i="99" s="1"/>
  <c r="AH385" i="99"/>
  <c r="AH466" i="99" s="1"/>
  <c r="AH547" i="99" s="1"/>
  <c r="AH628" i="99" s="1"/>
  <c r="AH709" i="99" s="1"/>
  <c r="AH790" i="99" s="1"/>
  <c r="AT60" i="99"/>
  <c r="AF705" i="99"/>
  <c r="AF787" i="99" s="1"/>
  <c r="AF869" i="99" s="1"/>
  <c r="AT846" i="99"/>
  <c r="AN353" i="99"/>
  <c r="AN229" i="99"/>
  <c r="AG288" i="99"/>
  <c r="AG370" i="99" s="1"/>
  <c r="AG452" i="99" s="1"/>
  <c r="AG534" i="99" s="1"/>
  <c r="AG616" i="99" s="1"/>
  <c r="AG698" i="99" s="1"/>
  <c r="AG780" i="99" s="1"/>
  <c r="AG862" i="99" s="1"/>
  <c r="AG944" i="99" s="1"/>
  <c r="AG1026" i="99" s="1"/>
  <c r="AG1108" i="99" s="1"/>
  <c r="AG1190" i="99" s="1"/>
  <c r="AG1272" i="99" s="1"/>
  <c r="AG1354" i="99" s="1"/>
  <c r="AG1436" i="99" s="1"/>
  <c r="AG1518" i="99" s="1"/>
  <c r="AG1600" i="99" s="1"/>
  <c r="AG1682" i="99" s="1"/>
  <c r="AG1764" i="99" s="1"/>
  <c r="AG1846" i="99" s="1"/>
  <c r="AG1928" i="99" s="1"/>
  <c r="AG2010" i="99" s="1"/>
  <c r="AG2092" i="99" s="1"/>
  <c r="AG2174" i="99" s="1"/>
  <c r="AG2256" i="99" s="1"/>
  <c r="AG2338" i="99" s="1"/>
  <c r="AG2420" i="99" s="1"/>
  <c r="AG2502" i="99" s="1"/>
  <c r="AG2584" i="99" s="1"/>
  <c r="AG2666" i="99" s="1"/>
  <c r="AG2748" i="99" s="1"/>
  <c r="AG2830" i="99" s="1"/>
  <c r="AG2912" i="99" s="1"/>
  <c r="AG2994" i="99" s="1"/>
  <c r="AG3076" i="99" s="1"/>
  <c r="AG3158" i="99" s="1"/>
  <c r="AG3240" i="99" s="1"/>
  <c r="AG3322" i="99" s="1"/>
  <c r="AG3404" i="99" s="1"/>
  <c r="AG3486" i="99" s="1"/>
  <c r="AG3568" i="99" s="1"/>
  <c r="AG3650" i="99" s="1"/>
  <c r="AG3732" i="99" s="1"/>
  <c r="AH277" i="99"/>
  <c r="AH359" i="99" s="1"/>
  <c r="AH441" i="99" s="1"/>
  <c r="AH523" i="99" s="1"/>
  <c r="AH605" i="99" s="1"/>
  <c r="AH687" i="99" s="1"/>
  <c r="AH769" i="99" s="1"/>
  <c r="AH851" i="99" s="1"/>
  <c r="AH933" i="99" s="1"/>
  <c r="AH1015" i="99" s="1"/>
  <c r="AH1097" i="99" s="1"/>
  <c r="AH1179" i="99" s="1"/>
  <c r="AH1261" i="99" s="1"/>
  <c r="AH1343" i="99" s="1"/>
  <c r="AH1425" i="99" s="1"/>
  <c r="AH1507" i="99" s="1"/>
  <c r="AH1589" i="99" s="1"/>
  <c r="AH1671" i="99" s="1"/>
  <c r="AH1753" i="99" s="1"/>
  <c r="AH1835" i="99" s="1"/>
  <c r="AH1917" i="99" s="1"/>
  <c r="AH1999" i="99" s="1"/>
  <c r="AH2081" i="99" s="1"/>
  <c r="AH2163" i="99" s="1"/>
  <c r="AH2245" i="99" s="1"/>
  <c r="AH2327" i="99" s="1"/>
  <c r="AH2409" i="99" s="1"/>
  <c r="AH2491" i="99" s="1"/>
  <c r="AH2573" i="99" s="1"/>
  <c r="AH2655" i="99" s="1"/>
  <c r="AH2737" i="99" s="1"/>
  <c r="AH2819" i="99" s="1"/>
  <c r="AH2901" i="99" s="1"/>
  <c r="AH2983" i="99" s="1"/>
  <c r="AH3065" i="99" s="1"/>
  <c r="AH3147" i="99" s="1"/>
  <c r="AH3229" i="99" s="1"/>
  <c r="AH3311" i="99" s="1"/>
  <c r="AH3393" i="99" s="1"/>
  <c r="AH3475" i="99" s="1"/>
  <c r="AH3557" i="99" s="1"/>
  <c r="AH3639" i="99" s="1"/>
  <c r="AH3721" i="99" s="1"/>
  <c r="AF1044" i="99"/>
  <c r="AF1125" i="99" s="1"/>
  <c r="AF1206" i="99" s="1"/>
  <c r="AF1287" i="99" s="1"/>
  <c r="AF1368" i="99" s="1"/>
  <c r="AF1449" i="99" s="1"/>
  <c r="AF1530" i="99" s="1"/>
  <c r="AF1611" i="99" s="1"/>
  <c r="AF1692" i="99" s="1"/>
  <c r="AT549" i="99"/>
  <c r="AN445" i="99"/>
  <c r="AN435" i="99"/>
  <c r="AH554" i="99"/>
  <c r="AH634" i="99" s="1"/>
  <c r="AH715" i="99" s="1"/>
  <c r="AH796" i="99" s="1"/>
  <c r="AH877" i="99" s="1"/>
  <c r="AH958" i="99" s="1"/>
  <c r="AH1039" i="99" s="1"/>
  <c r="AH1120" i="99" s="1"/>
  <c r="AH1201" i="99" s="1"/>
  <c r="AH1282" i="99" s="1"/>
  <c r="AT354" i="99"/>
  <c r="AH471" i="99"/>
  <c r="AG367" i="99"/>
  <c r="AG449" i="99" s="1"/>
  <c r="AG531" i="99" s="1"/>
  <c r="AG613" i="99" s="1"/>
  <c r="AG695" i="99" s="1"/>
  <c r="AG777" i="99" s="1"/>
  <c r="AG859" i="99" s="1"/>
  <c r="AG941" i="99" s="1"/>
  <c r="AG1023" i="99" s="1"/>
  <c r="AG1105" i="99" s="1"/>
  <c r="AG1187" i="99" s="1"/>
  <c r="AG1269" i="99" s="1"/>
  <c r="AG1351" i="99" s="1"/>
  <c r="AG1433" i="99" s="1"/>
  <c r="AG1515" i="99" s="1"/>
  <c r="AG1597" i="99" s="1"/>
  <c r="AG1679" i="99" s="1"/>
  <c r="AG1761" i="99" s="1"/>
  <c r="AG1843" i="99" s="1"/>
  <c r="AG1925" i="99" s="1"/>
  <c r="AG2007" i="99" s="1"/>
  <c r="AG2089" i="99" s="1"/>
  <c r="AG2171" i="99" s="1"/>
  <c r="AG2253" i="99" s="1"/>
  <c r="AG2335" i="99" s="1"/>
  <c r="AG2417" i="99" s="1"/>
  <c r="AG2499" i="99" s="1"/>
  <c r="AG2581" i="99" s="1"/>
  <c r="AG2663" i="99" s="1"/>
  <c r="AG2745" i="99" s="1"/>
  <c r="AG2827" i="99" s="1"/>
  <c r="AG2909" i="99" s="1"/>
  <c r="AG2991" i="99" s="1"/>
  <c r="AG3073" i="99" s="1"/>
  <c r="AG3155" i="99" s="1"/>
  <c r="AG3237" i="99" s="1"/>
  <c r="AG3319" i="99" s="1"/>
  <c r="AG3401" i="99" s="1"/>
  <c r="AG3483" i="99" s="1"/>
  <c r="AG3565" i="99" s="1"/>
  <c r="AG3647" i="99" s="1"/>
  <c r="AG3729" i="99" s="1"/>
  <c r="AT191" i="99"/>
  <c r="AG304" i="99"/>
  <c r="AG385" i="99" s="1"/>
  <c r="AG466" i="99" s="1"/>
  <c r="AG547" i="99" s="1"/>
  <c r="AG628" i="99" s="1"/>
  <c r="AG709" i="99" s="1"/>
  <c r="AG790" i="99" s="1"/>
  <c r="AG282" i="99"/>
  <c r="AG364" i="99" s="1"/>
  <c r="AG446" i="99" s="1"/>
  <c r="AG528" i="99" s="1"/>
  <c r="AG610" i="99" s="1"/>
  <c r="AG692" i="99" s="1"/>
  <c r="AG774" i="99" s="1"/>
  <c r="AG856" i="99" s="1"/>
  <c r="AG938" i="99" s="1"/>
  <c r="AG1020" i="99" s="1"/>
  <c r="AG1102" i="99" s="1"/>
  <c r="AG1184" i="99" s="1"/>
  <c r="AG1266" i="99" s="1"/>
  <c r="AG1348" i="99" s="1"/>
  <c r="AG1430" i="99" s="1"/>
  <c r="AG1512" i="99" s="1"/>
  <c r="AG1594" i="99" s="1"/>
  <c r="AG1676" i="99" s="1"/>
  <c r="AG1758" i="99" s="1"/>
  <c r="AG1840" i="99" s="1"/>
  <c r="AG1922" i="99" s="1"/>
  <c r="AG2004" i="99" s="1"/>
  <c r="AG2086" i="99" s="1"/>
  <c r="AG2168" i="99" s="1"/>
  <c r="AG2250" i="99" s="1"/>
  <c r="AG2332" i="99" s="1"/>
  <c r="AG2414" i="99" s="1"/>
  <c r="AG2496" i="99" s="1"/>
  <c r="AG2578" i="99" s="1"/>
  <c r="AG2660" i="99" s="1"/>
  <c r="AG2742" i="99" s="1"/>
  <c r="AG2824" i="99" s="1"/>
  <c r="AG2906" i="99" s="1"/>
  <c r="AG2988" i="99" s="1"/>
  <c r="AG3070" i="99" s="1"/>
  <c r="AG3152" i="99" s="1"/>
  <c r="AG3234" i="99" s="1"/>
  <c r="AG3316" i="99" s="1"/>
  <c r="AG3398" i="99" s="1"/>
  <c r="AG3480" i="99" s="1"/>
  <c r="AG3562" i="99" s="1"/>
  <c r="AG3644" i="99" s="1"/>
  <c r="AG3726" i="99" s="1"/>
  <c r="AN40" i="99"/>
  <c r="AN35" i="99"/>
  <c r="AF112" i="99"/>
  <c r="AF194" i="99" s="1"/>
  <c r="AF276" i="99" s="1"/>
  <c r="AF358" i="99" s="1"/>
  <c r="AF440" i="99" s="1"/>
  <c r="AF522" i="99" s="1"/>
  <c r="AF604" i="99" s="1"/>
  <c r="AF686" i="99" s="1"/>
  <c r="AF768" i="99" s="1"/>
  <c r="AF850" i="99" s="1"/>
  <c r="AF932" i="99" s="1"/>
  <c r="AF1014" i="99" s="1"/>
  <c r="AF1096" i="99" s="1"/>
  <c r="AF1178" i="99" s="1"/>
  <c r="AF1260" i="99" s="1"/>
  <c r="AF1342" i="99" s="1"/>
  <c r="AF1424" i="99" s="1"/>
  <c r="AF1506" i="99" s="1"/>
  <c r="AF1588" i="99" s="1"/>
  <c r="AF1670" i="99" s="1"/>
  <c r="AF1752" i="99" s="1"/>
  <c r="AF1834" i="99" s="1"/>
  <c r="AF1916" i="99" s="1"/>
  <c r="AF1998" i="99" s="1"/>
  <c r="AF2080" i="99" s="1"/>
  <c r="AF2162" i="99" s="1"/>
  <c r="AF2244" i="99" s="1"/>
  <c r="AF2326" i="99" s="1"/>
  <c r="AF2408" i="99" s="1"/>
  <c r="AF2490" i="99" s="1"/>
  <c r="AF2572" i="99" s="1"/>
  <c r="AF2654" i="99" s="1"/>
  <c r="AF2736" i="99" s="1"/>
  <c r="AF2818" i="99" s="1"/>
  <c r="AF2900" i="99" s="1"/>
  <c r="AF2982" i="99" s="1"/>
  <c r="AF3064" i="99" s="1"/>
  <c r="AF3146" i="99" s="1"/>
  <c r="AF3228" i="99" s="1"/>
  <c r="AF3310" i="99" s="1"/>
  <c r="AF3392" i="99" s="1"/>
  <c r="AF3474" i="99" s="1"/>
  <c r="AF3556" i="99" s="1"/>
  <c r="AF3638" i="99" s="1"/>
  <c r="AF3720" i="99" s="1"/>
  <c r="AN3250" i="99"/>
  <c r="AN2931" i="99"/>
  <c r="Z2879" i="99"/>
  <c r="A2881" i="99"/>
  <c r="A2882" i="99" s="1"/>
  <c r="AN2827" i="99"/>
  <c r="AN2425" i="99"/>
  <c r="AN2346" i="99"/>
  <c r="AH1700" i="99"/>
  <c r="AH1781" i="99" s="1"/>
  <c r="AH1862" i="99" s="1"/>
  <c r="AH1943" i="99" s="1"/>
  <c r="AH2024" i="99" s="1"/>
  <c r="AH2105" i="99" s="1"/>
  <c r="AH2186" i="99" s="1"/>
  <c r="AH2267" i="99" s="1"/>
  <c r="AH2348" i="99" s="1"/>
  <c r="AN1291" i="99"/>
  <c r="AN1282" i="99"/>
  <c r="AN1272" i="99"/>
  <c r="AN1264" i="99"/>
  <c r="AN1302" i="99" s="1"/>
  <c r="AN1194" i="99"/>
  <c r="AN1033" i="99"/>
  <c r="AN705" i="99"/>
  <c r="AN693" i="99"/>
  <c r="AN728" i="99" s="1"/>
  <c r="AN966" i="99"/>
  <c r="AN1188" i="99"/>
  <c r="AN1128" i="99"/>
  <c r="AN867" i="99"/>
  <c r="AN892" i="99" s="1"/>
  <c r="AN700" i="99"/>
  <c r="AN635" i="99"/>
  <c r="AE644" i="99"/>
  <c r="AE726" i="99" s="1"/>
  <c r="AE808" i="99" s="1"/>
  <c r="AH203" i="99"/>
  <c r="AH285" i="99" s="1"/>
  <c r="AH367" i="99" s="1"/>
  <c r="AH449" i="99" s="1"/>
  <c r="AH531" i="99" s="1"/>
  <c r="AH613" i="99" s="1"/>
  <c r="AH695" i="99" s="1"/>
  <c r="AH777" i="99" s="1"/>
  <c r="AH859" i="99" s="1"/>
  <c r="AH941" i="99" s="1"/>
  <c r="AH1023" i="99" s="1"/>
  <c r="AH1105" i="99" s="1"/>
  <c r="AH1187" i="99" s="1"/>
  <c r="AH1269" i="99" s="1"/>
  <c r="AH1351" i="99" s="1"/>
  <c r="AH1433" i="99" s="1"/>
  <c r="AH1515" i="99" s="1"/>
  <c r="AH1597" i="99" s="1"/>
  <c r="AH1679" i="99" s="1"/>
  <c r="AH1761" i="99" s="1"/>
  <c r="AH1843" i="99" s="1"/>
  <c r="AH1925" i="99" s="1"/>
  <c r="AH2007" i="99" s="1"/>
  <c r="AH2089" i="99" s="1"/>
  <c r="AH2171" i="99" s="1"/>
  <c r="AH2253" i="99" s="1"/>
  <c r="AH2335" i="99" s="1"/>
  <c r="AH2417" i="99" s="1"/>
  <c r="AH2499" i="99" s="1"/>
  <c r="AH2581" i="99" s="1"/>
  <c r="AH2663" i="99" s="1"/>
  <c r="AH2745" i="99" s="1"/>
  <c r="AH2827" i="99" s="1"/>
  <c r="AH2909" i="99" s="1"/>
  <c r="AH2991" i="99" s="1"/>
  <c r="AH3073" i="99" s="1"/>
  <c r="AH3155" i="99" s="1"/>
  <c r="AH3237" i="99" s="1"/>
  <c r="AH3319" i="99" s="1"/>
  <c r="AH3401" i="99" s="1"/>
  <c r="AH3483" i="99" s="1"/>
  <c r="AH3565" i="99" s="1"/>
  <c r="AH3647" i="99" s="1"/>
  <c r="AH3729" i="99" s="1"/>
  <c r="AF356" i="99"/>
  <c r="AF438" i="99" s="1"/>
  <c r="AF520" i="99" s="1"/>
  <c r="AF602" i="99" s="1"/>
  <c r="AN286" i="99"/>
  <c r="AF227" i="99"/>
  <c r="AN62" i="99"/>
  <c r="AF216" i="99"/>
  <c r="AT3741" i="99"/>
  <c r="AT3652" i="99"/>
  <c r="AN3508" i="99"/>
  <c r="AN3405" i="99"/>
  <c r="AN3325" i="99"/>
  <c r="AT3174" i="99"/>
  <c r="AN3177" i="99"/>
  <c r="AH3178" i="99"/>
  <c r="AH3258" i="99" s="1"/>
  <c r="AH3339" i="99" s="1"/>
  <c r="AH3420" i="99" s="1"/>
  <c r="AN3233" i="99"/>
  <c r="AI3095" i="99"/>
  <c r="AF3334" i="99"/>
  <c r="AF3415" i="99" s="1"/>
  <c r="AF3496" i="99" s="1"/>
  <c r="AT3094" i="99"/>
  <c r="AN2664" i="99"/>
  <c r="AN2820" i="99"/>
  <c r="AT2681" i="99"/>
  <c r="AT2595" i="99"/>
  <c r="AT2576" i="99"/>
  <c r="AT2572" i="99"/>
  <c r="AT2614" i="99" s="1"/>
  <c r="AT2510" i="99"/>
  <c r="AN2433" i="99"/>
  <c r="AN2417" i="99"/>
  <c r="AN2038" i="99"/>
  <c r="AN2164" i="99"/>
  <c r="AH2109" i="99"/>
  <c r="AH2190" i="99" s="1"/>
  <c r="AH2271" i="99" s="1"/>
  <c r="AH2352" i="99" s="1"/>
  <c r="AH2433" i="99" s="1"/>
  <c r="AH2514" i="99" s="1"/>
  <c r="AH2595" i="99" s="1"/>
  <c r="AH2676" i="99" s="1"/>
  <c r="AI1865" i="99"/>
  <c r="AF2274" i="99"/>
  <c r="AF2355" i="99" s="1"/>
  <c r="AF2436" i="99" s="1"/>
  <c r="AF2517" i="99" s="1"/>
  <c r="AF2598" i="99" s="1"/>
  <c r="AF2679" i="99" s="1"/>
  <c r="AF2760" i="99" s="1"/>
  <c r="AF2841" i="99" s="1"/>
  <c r="AF2922" i="99" s="1"/>
  <c r="AT1755" i="99"/>
  <c r="AT1514" i="99"/>
  <c r="AG1695" i="99"/>
  <c r="AG1776" i="99" s="1"/>
  <c r="AG1857" i="99" s="1"/>
  <c r="AG1938" i="99" s="1"/>
  <c r="AN1874" i="99"/>
  <c r="AT1513" i="99"/>
  <c r="AT1371" i="99"/>
  <c r="AF684" i="99"/>
  <c r="AF766" i="99" s="1"/>
  <c r="AF848" i="99" s="1"/>
  <c r="AF930" i="99" s="1"/>
  <c r="AF1012" i="99" s="1"/>
  <c r="AF1094" i="99" s="1"/>
  <c r="AF1176" i="99" s="1"/>
  <c r="AF1258" i="99" s="1"/>
  <c r="AF1340" i="99" s="1"/>
  <c r="AF1422" i="99" s="1"/>
  <c r="AF1504" i="99" s="1"/>
  <c r="AF1586" i="99" s="1"/>
  <c r="AF1668" i="99" s="1"/>
  <c r="AF1750" i="99" s="1"/>
  <c r="AF1832" i="99" s="1"/>
  <c r="AF1914" i="99" s="1"/>
  <c r="AF1996" i="99" s="1"/>
  <c r="AF2078" i="99" s="1"/>
  <c r="AF2160" i="99" s="1"/>
  <c r="AF2242" i="99" s="1"/>
  <c r="AF2324" i="99" s="1"/>
  <c r="AF2406" i="99" s="1"/>
  <c r="AF2488" i="99" s="1"/>
  <c r="AF2570" i="99" s="1"/>
  <c r="AF2652" i="99" s="1"/>
  <c r="AF2734" i="99" s="1"/>
  <c r="AF2816" i="99" s="1"/>
  <c r="AF2898" i="99" s="1"/>
  <c r="AF2980" i="99" s="1"/>
  <c r="AF3062" i="99" s="1"/>
  <c r="AF3144" i="99" s="1"/>
  <c r="AF3226" i="99" s="1"/>
  <c r="AF3308" i="99" s="1"/>
  <c r="AF3390" i="99" s="1"/>
  <c r="AF3472" i="99" s="1"/>
  <c r="AF3554" i="99" s="1"/>
  <c r="AF3636" i="99" s="1"/>
  <c r="AF3718" i="99" s="1"/>
  <c r="AH1207" i="99"/>
  <c r="AH1288" i="99" s="1"/>
  <c r="AH1369" i="99" s="1"/>
  <c r="AH1450" i="99" s="1"/>
  <c r="AH1531" i="99" s="1"/>
  <c r="AH1612" i="99" s="1"/>
  <c r="AH1693" i="99" s="1"/>
  <c r="AH1774" i="99" s="1"/>
  <c r="AN1951" i="99"/>
  <c r="AT1204" i="99"/>
  <c r="AH959" i="99"/>
  <c r="AH1040" i="99" s="1"/>
  <c r="AH1121" i="99" s="1"/>
  <c r="AH1202" i="99" s="1"/>
  <c r="AH1283" i="99" s="1"/>
  <c r="AH1364" i="99" s="1"/>
  <c r="AG1931" i="99"/>
  <c r="AG2013" i="99" s="1"/>
  <c r="AG2095" i="99" s="1"/>
  <c r="AG2177" i="99" s="1"/>
  <c r="AG2259" i="99" s="1"/>
  <c r="AG2341" i="99" s="1"/>
  <c r="AG2423" i="99" s="1"/>
  <c r="AG2505" i="99" s="1"/>
  <c r="AG2587" i="99" s="1"/>
  <c r="AG2669" i="99" s="1"/>
  <c r="AG2751" i="99" s="1"/>
  <c r="AG2833" i="99" s="1"/>
  <c r="AG2915" i="99" s="1"/>
  <c r="AG2997" i="99" s="1"/>
  <c r="AG3079" i="99" s="1"/>
  <c r="AG3161" i="99" s="1"/>
  <c r="AG3243" i="99" s="1"/>
  <c r="AG3325" i="99" s="1"/>
  <c r="AG3407" i="99" s="1"/>
  <c r="AG3489" i="99" s="1"/>
  <c r="AG3571" i="99" s="1"/>
  <c r="AG3653" i="99" s="1"/>
  <c r="AG3735" i="99" s="1"/>
  <c r="AH702" i="99"/>
  <c r="AH784" i="99" s="1"/>
  <c r="AH866" i="99" s="1"/>
  <c r="AH948" i="99" s="1"/>
  <c r="AH1030" i="99" s="1"/>
  <c r="AH1112" i="99" s="1"/>
  <c r="AH1194" i="99" s="1"/>
  <c r="AH1276" i="99" s="1"/>
  <c r="AH1358" i="99" s="1"/>
  <c r="AH1440" i="99" s="1"/>
  <c r="AH1522" i="99" s="1"/>
  <c r="AH1604" i="99" s="1"/>
  <c r="AH1686" i="99" s="1"/>
  <c r="AH1768" i="99" s="1"/>
  <c r="AH1850" i="99" s="1"/>
  <c r="AH1932" i="99" s="1"/>
  <c r="AH2014" i="99" s="1"/>
  <c r="AH2096" i="99" s="1"/>
  <c r="AH2178" i="99" s="1"/>
  <c r="AH2260" i="99" s="1"/>
  <c r="AH2342" i="99" s="1"/>
  <c r="AH2424" i="99" s="1"/>
  <c r="AH2506" i="99" s="1"/>
  <c r="AH2588" i="99" s="1"/>
  <c r="AH2670" i="99" s="1"/>
  <c r="AH2752" i="99" s="1"/>
  <c r="AH2834" i="99" s="1"/>
  <c r="AH2916" i="99" s="1"/>
  <c r="AH2998" i="99" s="1"/>
  <c r="AH3080" i="99" s="1"/>
  <c r="AH3162" i="99" s="1"/>
  <c r="AH3244" i="99" s="1"/>
  <c r="AH3326" i="99" s="1"/>
  <c r="AH3408" i="99" s="1"/>
  <c r="AH3490" i="99" s="1"/>
  <c r="AH3572" i="99" s="1"/>
  <c r="AH3654" i="99" s="1"/>
  <c r="AH3736" i="99" s="1"/>
  <c r="AF547" i="99"/>
  <c r="AF628" i="99" s="1"/>
  <c r="AF709" i="99" s="1"/>
  <c r="AF790" i="99" s="1"/>
  <c r="AS482" i="99"/>
  <c r="AN188" i="99"/>
  <c r="AH616" i="99"/>
  <c r="AT1108" i="99"/>
  <c r="AT866" i="99"/>
  <c r="AT892" i="99" s="1"/>
  <c r="AG544" i="99"/>
  <c r="AG464" i="99"/>
  <c r="AG545" i="99" s="1"/>
  <c r="AG626" i="99" s="1"/>
  <c r="AG457" i="99"/>
  <c r="AG539" i="99" s="1"/>
  <c r="AG621" i="99" s="1"/>
  <c r="AG703" i="99" s="1"/>
  <c r="AG785" i="99" s="1"/>
  <c r="AG867" i="99" s="1"/>
  <c r="AG949" i="99" s="1"/>
  <c r="AG1031" i="99" s="1"/>
  <c r="AG1113" i="99" s="1"/>
  <c r="AG1195" i="99" s="1"/>
  <c r="AG1277" i="99" s="1"/>
  <c r="AG1359" i="99" s="1"/>
  <c r="AG1441" i="99" s="1"/>
  <c r="AG1523" i="99" s="1"/>
  <c r="AG1605" i="99" s="1"/>
  <c r="AG1687" i="99" s="1"/>
  <c r="AG1769" i="99" s="1"/>
  <c r="AG1851" i="99" s="1"/>
  <c r="AG1933" i="99" s="1"/>
  <c r="AG2015" i="99" s="1"/>
  <c r="AG2097" i="99" s="1"/>
  <c r="AG2179" i="99" s="1"/>
  <c r="AG2261" i="99" s="1"/>
  <c r="AG2343" i="99" s="1"/>
  <c r="AG2425" i="99" s="1"/>
  <c r="AG2507" i="99" s="1"/>
  <c r="AG2589" i="99" s="1"/>
  <c r="AG2671" i="99" s="1"/>
  <c r="AG2753" i="99" s="1"/>
  <c r="AG2835" i="99" s="1"/>
  <c r="AG2917" i="99" s="1"/>
  <c r="AG2999" i="99" s="1"/>
  <c r="AG3081" i="99" s="1"/>
  <c r="AG3163" i="99" s="1"/>
  <c r="AG3245" i="99" s="1"/>
  <c r="AG3327" i="99" s="1"/>
  <c r="AG3409" i="99" s="1"/>
  <c r="AG3491" i="99" s="1"/>
  <c r="AG3573" i="99" s="1"/>
  <c r="AG3655" i="99" s="1"/>
  <c r="AG3737" i="99" s="1"/>
  <c r="AT1274" i="99"/>
  <c r="AT1196" i="99"/>
  <c r="AT929" i="99"/>
  <c r="AN449" i="99"/>
  <c r="AN352" i="99"/>
  <c r="AE140" i="99"/>
  <c r="AT111" i="99"/>
  <c r="AN46" i="99"/>
  <c r="AT115" i="99"/>
  <c r="AN3433" i="99"/>
  <c r="AN3267" i="99"/>
  <c r="AN2840" i="99"/>
  <c r="AN2574" i="99"/>
  <c r="AH2847" i="99"/>
  <c r="AH2928" i="99" s="1"/>
  <c r="AH3009" i="99" s="1"/>
  <c r="AH3090" i="99" s="1"/>
  <c r="AH3171" i="99" s="1"/>
  <c r="AH3252" i="99" s="1"/>
  <c r="AH3333" i="99" s="1"/>
  <c r="AH3414" i="99" s="1"/>
  <c r="AN1791" i="99"/>
  <c r="AN1620" i="99"/>
  <c r="AN1213" i="99"/>
  <c r="AN1220" i="99" s="1"/>
  <c r="AN715" i="99"/>
  <c r="AN1124" i="99"/>
  <c r="AN1120" i="99"/>
  <c r="AN1138" i="99" s="1"/>
  <c r="AN621" i="99"/>
  <c r="AT54" i="99"/>
  <c r="AH3667" i="99"/>
  <c r="AH3748" i="99" s="1"/>
  <c r="AN3646" i="99"/>
  <c r="AN3570" i="99"/>
  <c r="AT3744" i="99"/>
  <c r="AT3666" i="99"/>
  <c r="AN3596" i="99"/>
  <c r="AN3595" i="99"/>
  <c r="AN3665" i="99"/>
  <c r="AT3555" i="99"/>
  <c r="AN3332" i="99"/>
  <c r="AN3577" i="99"/>
  <c r="AT3560" i="99"/>
  <c r="AN3315" i="99"/>
  <c r="AH3338" i="99"/>
  <c r="AH3419" i="99" s="1"/>
  <c r="AH3500" i="99" s="1"/>
  <c r="AH3581" i="99" s="1"/>
  <c r="AH3662" i="99" s="1"/>
  <c r="AH3743" i="99" s="1"/>
  <c r="AN3421" i="99"/>
  <c r="AN3262" i="99"/>
  <c r="AN3186" i="99"/>
  <c r="AT3336" i="99"/>
  <c r="AN3319" i="99"/>
  <c r="AT3233" i="99"/>
  <c r="AN2984" i="99"/>
  <c r="AH2846" i="99"/>
  <c r="AH2927" i="99" s="1"/>
  <c r="AH3008" i="99" s="1"/>
  <c r="AH3089" i="99" s="1"/>
  <c r="AH3170" i="99" s="1"/>
  <c r="AH3251" i="99" s="1"/>
  <c r="AH3332" i="99" s="1"/>
  <c r="AN2506" i="99"/>
  <c r="AN2575" i="99"/>
  <c r="AI2849" i="99"/>
  <c r="AN2580" i="99"/>
  <c r="AT2424" i="99"/>
  <c r="AF2520" i="99"/>
  <c r="AF2601" i="99" s="1"/>
  <c r="AF2682" i="99" s="1"/>
  <c r="AF2763" i="99" s="1"/>
  <c r="AF2844" i="99" s="1"/>
  <c r="AF2925" i="99" s="1"/>
  <c r="AF3006" i="99" s="1"/>
  <c r="AF3087" i="99" s="1"/>
  <c r="AF3168" i="99" s="1"/>
  <c r="AT2669" i="99"/>
  <c r="AN2599" i="99"/>
  <c r="AN2254" i="99"/>
  <c r="AG2189" i="99"/>
  <c r="AG2270" i="99" s="1"/>
  <c r="AG2351" i="99" s="1"/>
  <c r="AG2432" i="99" s="1"/>
  <c r="AG2513" i="99" s="1"/>
  <c r="AG2594" i="99" s="1"/>
  <c r="AN2646" i="99"/>
  <c r="AN2502" i="99"/>
  <c r="AN2414" i="99"/>
  <c r="AT2180" i="99"/>
  <c r="AT2498" i="99"/>
  <c r="AT2271" i="99"/>
  <c r="AT2260" i="99"/>
  <c r="AE2111" i="99"/>
  <c r="AI2111" i="99" s="1"/>
  <c r="AG2109" i="99"/>
  <c r="AG2190" i="99" s="1"/>
  <c r="AG2271" i="99" s="1"/>
  <c r="AG2352" i="99" s="1"/>
  <c r="AG2433" i="99" s="1"/>
  <c r="AG2514" i="99" s="1"/>
  <c r="AG2595" i="99" s="1"/>
  <c r="AG2676" i="99" s="1"/>
  <c r="AN2194" i="99"/>
  <c r="AN2106" i="99"/>
  <c r="AG2191" i="99"/>
  <c r="AG2272" i="99" s="1"/>
  <c r="AG2353" i="99" s="1"/>
  <c r="AG2434" i="99" s="1"/>
  <c r="AG2515" i="99" s="1"/>
  <c r="AG2596" i="99" s="1"/>
  <c r="AG2677" i="99" s="1"/>
  <c r="AG2758" i="99" s="1"/>
  <c r="AG1942" i="99"/>
  <c r="AG2023" i="99" s="1"/>
  <c r="AG2104" i="99" s="1"/>
  <c r="AG2185" i="99" s="1"/>
  <c r="AG2266" i="99" s="1"/>
  <c r="AN2003" i="99"/>
  <c r="AF2106" i="99"/>
  <c r="AF2187" i="99" s="1"/>
  <c r="AF2268" i="99" s="1"/>
  <c r="AF2349" i="99" s="1"/>
  <c r="AF2430" i="99" s="1"/>
  <c r="AT1702" i="99"/>
  <c r="AG2103" i="99"/>
  <c r="AG2184" i="99" s="1"/>
  <c r="AS1220" i="99"/>
  <c r="AT1368" i="99"/>
  <c r="AH1205" i="99"/>
  <c r="AH1286" i="99" s="1"/>
  <c r="AH1367" i="99" s="1"/>
  <c r="AH1448" i="99" s="1"/>
  <c r="AH1529" i="99" s="1"/>
  <c r="AH1610" i="99" s="1"/>
  <c r="AG1284" i="99"/>
  <c r="AG1365" i="99" s="1"/>
  <c r="AG1446" i="99" s="1"/>
  <c r="AT1266" i="99"/>
  <c r="AF472" i="99"/>
  <c r="AF552" i="99" s="1"/>
  <c r="AF633" i="99" s="1"/>
  <c r="AF714" i="99" s="1"/>
  <c r="AF795" i="99" s="1"/>
  <c r="AF876" i="99" s="1"/>
  <c r="AF957" i="99" s="1"/>
  <c r="AF1038" i="99" s="1"/>
  <c r="AF1119" i="99" s="1"/>
  <c r="AF1200" i="99" s="1"/>
  <c r="AG875" i="99"/>
  <c r="AG956" i="99" s="1"/>
  <c r="AG1037" i="99" s="1"/>
  <c r="AG1118" i="99" s="1"/>
  <c r="AH361" i="99"/>
  <c r="AH443" i="99" s="1"/>
  <c r="AH525" i="99" s="1"/>
  <c r="AH607" i="99" s="1"/>
  <c r="AH689" i="99" s="1"/>
  <c r="AH771" i="99" s="1"/>
  <c r="AH853" i="99" s="1"/>
  <c r="AH935" i="99" s="1"/>
  <c r="AH1017" i="99" s="1"/>
  <c r="AH1099" i="99" s="1"/>
  <c r="AH1181" i="99" s="1"/>
  <c r="AH1263" i="99" s="1"/>
  <c r="AH1345" i="99" s="1"/>
  <c r="AH1427" i="99" s="1"/>
  <c r="AH1509" i="99" s="1"/>
  <c r="AH1591" i="99" s="1"/>
  <c r="AH1673" i="99" s="1"/>
  <c r="AH1755" i="99" s="1"/>
  <c r="AH1837" i="99" s="1"/>
  <c r="AH1919" i="99" s="1"/>
  <c r="AH2001" i="99" s="1"/>
  <c r="AH2083" i="99" s="1"/>
  <c r="AH2165" i="99" s="1"/>
  <c r="AH2247" i="99" s="1"/>
  <c r="AH2329" i="99" s="1"/>
  <c r="AH2411" i="99" s="1"/>
  <c r="AH2493" i="99" s="1"/>
  <c r="AH2575" i="99" s="1"/>
  <c r="AH2657" i="99" s="1"/>
  <c r="AH2739" i="99" s="1"/>
  <c r="AH2821" i="99" s="1"/>
  <c r="AH2903" i="99" s="1"/>
  <c r="AH2985" i="99" s="1"/>
  <c r="AH3067" i="99" s="1"/>
  <c r="AH3149" i="99" s="1"/>
  <c r="AH3231" i="99" s="1"/>
  <c r="AH3313" i="99" s="1"/>
  <c r="AH3395" i="99" s="1"/>
  <c r="AH3477" i="99" s="1"/>
  <c r="AH3559" i="99" s="1"/>
  <c r="AH3641" i="99" s="1"/>
  <c r="AH3723" i="99" s="1"/>
  <c r="AH1257" i="99"/>
  <c r="AH1339" i="99" s="1"/>
  <c r="AH1421" i="99" s="1"/>
  <c r="AH1503" i="99" s="1"/>
  <c r="AH1585" i="99" s="1"/>
  <c r="AH1667" i="99" s="1"/>
  <c r="AH1749" i="99" s="1"/>
  <c r="AH1831" i="99" s="1"/>
  <c r="AH1913" i="99" s="1"/>
  <c r="AH1995" i="99" s="1"/>
  <c r="AH2077" i="99" s="1"/>
  <c r="AH2159" i="99" s="1"/>
  <c r="AH2241" i="99" s="1"/>
  <c r="AH2323" i="99" s="1"/>
  <c r="AH2405" i="99" s="1"/>
  <c r="AH2487" i="99" s="1"/>
  <c r="AH2569" i="99" s="1"/>
  <c r="AH2651" i="99" s="1"/>
  <c r="AH2733" i="99" s="1"/>
  <c r="AH2815" i="99" s="1"/>
  <c r="AH2897" i="99" s="1"/>
  <c r="AH2979" i="99" s="1"/>
  <c r="AH3061" i="99" s="1"/>
  <c r="AH3143" i="99" s="1"/>
  <c r="AH3225" i="99" s="1"/>
  <c r="AH3307" i="99" s="1"/>
  <c r="AH3389" i="99" s="1"/>
  <c r="AH3471" i="99" s="1"/>
  <c r="AH3553" i="99" s="1"/>
  <c r="AH3635" i="99" s="1"/>
  <c r="AH3717" i="99" s="1"/>
  <c r="AN1095" i="99"/>
  <c r="AT709" i="99"/>
  <c r="AH562" i="99"/>
  <c r="AH644" i="99" s="1"/>
  <c r="AH726" i="99" s="1"/>
  <c r="AH808" i="99" s="1"/>
  <c r="AH890" i="99" s="1"/>
  <c r="AH972" i="99" s="1"/>
  <c r="AH1054" i="99" s="1"/>
  <c r="AH1136" i="99" s="1"/>
  <c r="AH1218" i="99" s="1"/>
  <c r="AH1300" i="99" s="1"/>
  <c r="AH1382" i="99" s="1"/>
  <c r="AH1464" i="99" s="1"/>
  <c r="AH1546" i="99" s="1"/>
  <c r="AH1628" i="99" s="1"/>
  <c r="AH1710" i="99" s="1"/>
  <c r="AH1792" i="99" s="1"/>
  <c r="AN447" i="99"/>
  <c r="AH377" i="99"/>
  <c r="AH459" i="99" s="1"/>
  <c r="AH541" i="99" s="1"/>
  <c r="AH623" i="99" s="1"/>
  <c r="AH705" i="99" s="1"/>
  <c r="AH787" i="99" s="1"/>
  <c r="AH869" i="99" s="1"/>
  <c r="AH951" i="99" s="1"/>
  <c r="AH1033" i="99" s="1"/>
  <c r="AH1115" i="99" s="1"/>
  <c r="AH1197" i="99" s="1"/>
  <c r="AH1279" i="99" s="1"/>
  <c r="AH1361" i="99" s="1"/>
  <c r="AH1443" i="99" s="1"/>
  <c r="AH1525" i="99" s="1"/>
  <c r="AH1607" i="99" s="1"/>
  <c r="AH1689" i="99" s="1"/>
  <c r="AH1771" i="99" s="1"/>
  <c r="AH1853" i="99" s="1"/>
  <c r="AH1935" i="99" s="1"/>
  <c r="AH2017" i="99" s="1"/>
  <c r="AH2099" i="99" s="1"/>
  <c r="AH2181" i="99" s="1"/>
  <c r="AH2263" i="99" s="1"/>
  <c r="AH2345" i="99" s="1"/>
  <c r="AH2427" i="99" s="1"/>
  <c r="AH2509" i="99" s="1"/>
  <c r="AH2591" i="99" s="1"/>
  <c r="AH2673" i="99" s="1"/>
  <c r="AH2755" i="99" s="1"/>
  <c r="AH2837" i="99" s="1"/>
  <c r="AH2919" i="99" s="1"/>
  <c r="AH3001" i="99" s="1"/>
  <c r="AH3083" i="99" s="1"/>
  <c r="AH3165" i="99" s="1"/>
  <c r="AH3247" i="99" s="1"/>
  <c r="AH3329" i="99" s="1"/>
  <c r="AH3411" i="99" s="1"/>
  <c r="AH3493" i="99" s="1"/>
  <c r="AH3575" i="99" s="1"/>
  <c r="AH3657" i="99" s="1"/>
  <c r="AH3739" i="99" s="1"/>
  <c r="AN287" i="99"/>
  <c r="AG376" i="99"/>
  <c r="AG458" i="99" s="1"/>
  <c r="AG540" i="99" s="1"/>
  <c r="AG622" i="99" s="1"/>
  <c r="AG704" i="99" s="1"/>
  <c r="AG786" i="99" s="1"/>
  <c r="AG868" i="99" s="1"/>
  <c r="AG950" i="99" s="1"/>
  <c r="AG1032" i="99" s="1"/>
  <c r="AG1114" i="99" s="1"/>
  <c r="AG1196" i="99" s="1"/>
  <c r="AG1278" i="99" s="1"/>
  <c r="AG1360" i="99" s="1"/>
  <c r="AG1442" i="99" s="1"/>
  <c r="AG1524" i="99" s="1"/>
  <c r="AG1606" i="99" s="1"/>
  <c r="AG1688" i="99" s="1"/>
  <c r="AG1770" i="99" s="1"/>
  <c r="AG1852" i="99" s="1"/>
  <c r="AG1934" i="99" s="1"/>
  <c r="AG2016" i="99" s="1"/>
  <c r="AG2098" i="99" s="1"/>
  <c r="AG2180" i="99" s="1"/>
  <c r="AG2262" i="99" s="1"/>
  <c r="AG2344" i="99" s="1"/>
  <c r="AG2426" i="99" s="1"/>
  <c r="AG2508" i="99" s="1"/>
  <c r="AG2590" i="99" s="1"/>
  <c r="AG2672" i="99" s="1"/>
  <c r="AG2754" i="99" s="1"/>
  <c r="AG2836" i="99" s="1"/>
  <c r="AG2918" i="99" s="1"/>
  <c r="AG3000" i="99" s="1"/>
  <c r="AG3082" i="99" s="1"/>
  <c r="AG3164" i="99" s="1"/>
  <c r="AG3246" i="99" s="1"/>
  <c r="AG3328" i="99" s="1"/>
  <c r="AG3410" i="99" s="1"/>
  <c r="AG3492" i="99" s="1"/>
  <c r="AG3574" i="99" s="1"/>
  <c r="AG3656" i="99" s="1"/>
  <c r="AG3738" i="99" s="1"/>
  <c r="AG614" i="99"/>
  <c r="AG696" i="99" s="1"/>
  <c r="AG778" i="99" s="1"/>
  <c r="AG860" i="99" s="1"/>
  <c r="AG942" i="99" s="1"/>
  <c r="AG1024" i="99" s="1"/>
  <c r="AG1106" i="99" s="1"/>
  <c r="AG1188" i="99" s="1"/>
  <c r="AG1270" i="99" s="1"/>
  <c r="AG1352" i="99" s="1"/>
  <c r="AG1434" i="99" s="1"/>
  <c r="AG1516" i="99" s="1"/>
  <c r="AG1598" i="99" s="1"/>
  <c r="AG1680" i="99" s="1"/>
  <c r="AG1762" i="99" s="1"/>
  <c r="AG1844" i="99" s="1"/>
  <c r="AG1926" i="99" s="1"/>
  <c r="AG2008" i="99" s="1"/>
  <c r="AG2090" i="99" s="1"/>
  <c r="AG2172" i="99" s="1"/>
  <c r="AG2254" i="99" s="1"/>
  <c r="AG2336" i="99" s="1"/>
  <c r="AG2418" i="99" s="1"/>
  <c r="AG2500" i="99" s="1"/>
  <c r="AG2582" i="99" s="1"/>
  <c r="AG2664" i="99" s="1"/>
  <c r="AG2746" i="99" s="1"/>
  <c r="AG2828" i="99" s="1"/>
  <c r="AG2910" i="99" s="1"/>
  <c r="AG2992" i="99" s="1"/>
  <c r="AG3074" i="99" s="1"/>
  <c r="AG3156" i="99" s="1"/>
  <c r="AG3238" i="99" s="1"/>
  <c r="AG3320" i="99" s="1"/>
  <c r="AG3402" i="99" s="1"/>
  <c r="AG3484" i="99" s="1"/>
  <c r="AG3566" i="99" s="1"/>
  <c r="AG3648" i="99" s="1"/>
  <c r="AG3730" i="99" s="1"/>
  <c r="AT1100" i="99"/>
  <c r="AN519" i="99"/>
  <c r="AH552" i="99"/>
  <c r="AH633" i="99" s="1"/>
  <c r="AH714" i="99" s="1"/>
  <c r="AH795" i="99" s="1"/>
  <c r="AH876" i="99" s="1"/>
  <c r="AH957" i="99" s="1"/>
  <c r="AH1038" i="99" s="1"/>
  <c r="AH1119" i="99" s="1"/>
  <c r="AH1200" i="99" s="1"/>
  <c r="AH303" i="99"/>
  <c r="AH384" i="99" s="1"/>
  <c r="AH465" i="99" s="1"/>
  <c r="AH546" i="99" s="1"/>
  <c r="AH627" i="99" s="1"/>
  <c r="AH708" i="99" s="1"/>
  <c r="AH218" i="99"/>
  <c r="AH299" i="99" s="1"/>
  <c r="AH380" i="99" s="1"/>
  <c r="AF521" i="99"/>
  <c r="AF603" i="99" s="1"/>
  <c r="AF685" i="99" s="1"/>
  <c r="AF767" i="99" s="1"/>
  <c r="AF849" i="99" s="1"/>
  <c r="AF931" i="99" s="1"/>
  <c r="AF1013" i="99" s="1"/>
  <c r="AF1095" i="99" s="1"/>
  <c r="AF1177" i="99" s="1"/>
  <c r="AF1259" i="99" s="1"/>
  <c r="AF1341" i="99" s="1"/>
  <c r="AF1423" i="99" s="1"/>
  <c r="AF1505" i="99" s="1"/>
  <c r="AF1587" i="99" s="1"/>
  <c r="AF1669" i="99" s="1"/>
  <c r="AF1751" i="99" s="1"/>
  <c r="AF1833" i="99" s="1"/>
  <c r="AF1915" i="99" s="1"/>
  <c r="AF1997" i="99" s="1"/>
  <c r="AF2079" i="99" s="1"/>
  <c r="AF2161" i="99" s="1"/>
  <c r="AF2243" i="99" s="1"/>
  <c r="AF2325" i="99" s="1"/>
  <c r="AF2407" i="99" s="1"/>
  <c r="AF2489" i="99" s="1"/>
  <c r="AF2571" i="99" s="1"/>
  <c r="AF2653" i="99" s="1"/>
  <c r="AF2735" i="99" s="1"/>
  <c r="AF2817" i="99" s="1"/>
  <c r="AF2899" i="99" s="1"/>
  <c r="AF2981" i="99" s="1"/>
  <c r="AF3063" i="99" s="1"/>
  <c r="AF3145" i="99" s="1"/>
  <c r="AF3227" i="99" s="1"/>
  <c r="AF3309" i="99" s="1"/>
  <c r="AF3391" i="99" s="1"/>
  <c r="AF3473" i="99" s="1"/>
  <c r="AF3555" i="99" s="1"/>
  <c r="AF3637" i="99" s="1"/>
  <c r="AF3719" i="99" s="1"/>
  <c r="AT439" i="99"/>
  <c r="AI389" i="99"/>
  <c r="AH378" i="99"/>
  <c r="AH460" i="99" s="1"/>
  <c r="AH542" i="99" s="1"/>
  <c r="AH624" i="99" s="1"/>
  <c r="AH706" i="99" s="1"/>
  <c r="AH788" i="99" s="1"/>
  <c r="AH870" i="99" s="1"/>
  <c r="AH952" i="99" s="1"/>
  <c r="AH1034" i="99" s="1"/>
  <c r="AH1116" i="99" s="1"/>
  <c r="AH1198" i="99" s="1"/>
  <c r="AH1280" i="99" s="1"/>
  <c r="AH1362" i="99" s="1"/>
  <c r="AH1444" i="99" s="1"/>
  <c r="AH1526" i="99" s="1"/>
  <c r="AH1608" i="99" s="1"/>
  <c r="AH1690" i="99" s="1"/>
  <c r="AH1772" i="99" s="1"/>
  <c r="AH1854" i="99" s="1"/>
  <c r="AH1936" i="99" s="1"/>
  <c r="AH2018" i="99" s="1"/>
  <c r="AH2100" i="99" s="1"/>
  <c r="AH2182" i="99" s="1"/>
  <c r="AH2264" i="99" s="1"/>
  <c r="AH2346" i="99" s="1"/>
  <c r="AH2428" i="99" s="1"/>
  <c r="AH2510" i="99" s="1"/>
  <c r="AH2592" i="99" s="1"/>
  <c r="AH2674" i="99" s="1"/>
  <c r="AH2756" i="99" s="1"/>
  <c r="AH2838" i="99" s="1"/>
  <c r="AH2920" i="99" s="1"/>
  <c r="AH3002" i="99" s="1"/>
  <c r="AH3084" i="99" s="1"/>
  <c r="AH3166" i="99" s="1"/>
  <c r="AH3248" i="99" s="1"/>
  <c r="AH3330" i="99" s="1"/>
  <c r="AH3412" i="99" s="1"/>
  <c r="AH3494" i="99" s="1"/>
  <c r="AH3576" i="99" s="1"/>
  <c r="AH3658" i="99" s="1"/>
  <c r="AH3740" i="99" s="1"/>
  <c r="AN281" i="99"/>
  <c r="AN137" i="99"/>
  <c r="AG290" i="99"/>
  <c r="AG372" i="99" s="1"/>
  <c r="AG454" i="99" s="1"/>
  <c r="AG536" i="99" s="1"/>
  <c r="AG618" i="99" s="1"/>
  <c r="AG700" i="99" s="1"/>
  <c r="AG782" i="99" s="1"/>
  <c r="AG864" i="99" s="1"/>
  <c r="AG946" i="99" s="1"/>
  <c r="AG1028" i="99" s="1"/>
  <c r="AG1110" i="99" s="1"/>
  <c r="AG1192" i="99" s="1"/>
  <c r="AG1274" i="99" s="1"/>
  <c r="AG1356" i="99" s="1"/>
  <c r="AG1438" i="99" s="1"/>
  <c r="AG1520" i="99" s="1"/>
  <c r="AG1602" i="99" s="1"/>
  <c r="AG1684" i="99" s="1"/>
  <c r="AG1766" i="99" s="1"/>
  <c r="AG1848" i="99" s="1"/>
  <c r="AG1930" i="99" s="1"/>
  <c r="AG2012" i="99" s="1"/>
  <c r="AG2094" i="99" s="1"/>
  <c r="AG2176" i="99" s="1"/>
  <c r="AG2258" i="99" s="1"/>
  <c r="AG2340" i="99" s="1"/>
  <c r="AG2422" i="99" s="1"/>
  <c r="AG2504" i="99" s="1"/>
  <c r="AG2586" i="99" s="1"/>
  <c r="AG2668" i="99" s="1"/>
  <c r="AG2750" i="99" s="1"/>
  <c r="AG2832" i="99" s="1"/>
  <c r="AG2914" i="99" s="1"/>
  <c r="AG2996" i="99" s="1"/>
  <c r="AG3078" i="99" s="1"/>
  <c r="AG3160" i="99" s="1"/>
  <c r="AG3242" i="99" s="1"/>
  <c r="AG3324" i="99" s="1"/>
  <c r="AG3406" i="99" s="1"/>
  <c r="AG3488" i="99" s="1"/>
  <c r="AG3570" i="99" s="1"/>
  <c r="AG3652" i="99" s="1"/>
  <c r="AG3734" i="99" s="1"/>
  <c r="AN24" i="99"/>
  <c r="AT138" i="99"/>
  <c r="AN3655" i="99"/>
  <c r="AG3422" i="99"/>
  <c r="AG3503" i="99" s="1"/>
  <c r="AG3584" i="99" s="1"/>
  <c r="AG3665" i="99" s="1"/>
  <c r="AG3746" i="99" s="1"/>
  <c r="AF3094" i="99"/>
  <c r="AF3175" i="99" s="1"/>
  <c r="AF3256" i="99" s="1"/>
  <c r="AF3337" i="99" s="1"/>
  <c r="AF3418" i="99" s="1"/>
  <c r="AF3499" i="99" s="1"/>
  <c r="AF3580" i="99" s="1"/>
  <c r="AF3661" i="99" s="1"/>
  <c r="AF3742" i="99" s="1"/>
  <c r="AN2914" i="99"/>
  <c r="AN2942" i="99" s="1"/>
  <c r="AG2848" i="99"/>
  <c r="AG2929" i="99" s="1"/>
  <c r="AG3010" i="99" s="1"/>
  <c r="AG3091" i="99" s="1"/>
  <c r="AG3172" i="99" s="1"/>
  <c r="AG3253" i="99" s="1"/>
  <c r="AG3334" i="99" s="1"/>
  <c r="AG3415" i="99" s="1"/>
  <c r="AG3496" i="99" s="1"/>
  <c r="AH1791" i="99"/>
  <c r="AH1873" i="99" s="1"/>
  <c r="AH1955" i="99" s="1"/>
  <c r="AH2037" i="99" s="1"/>
  <c r="AH2119" i="99" s="1"/>
  <c r="AH2201" i="99" s="1"/>
  <c r="AH2283" i="99" s="1"/>
  <c r="AH2365" i="99" s="1"/>
  <c r="AH2447" i="99" s="1"/>
  <c r="AH2529" i="99" s="1"/>
  <c r="AH2611" i="99" s="1"/>
  <c r="AH2693" i="99" s="1"/>
  <c r="AH2775" i="99" s="1"/>
  <c r="AH2857" i="99" s="1"/>
  <c r="AH2939" i="99" s="1"/>
  <c r="AH3021" i="99" s="1"/>
  <c r="AH3103" i="99" s="1"/>
  <c r="AH3185" i="99" s="1"/>
  <c r="AH3267" i="99" s="1"/>
  <c r="AH3349" i="99" s="1"/>
  <c r="AH3431" i="99" s="1"/>
  <c r="AH3513" i="99" s="1"/>
  <c r="AH3595" i="99" s="1"/>
  <c r="AH3677" i="99" s="1"/>
  <c r="AH3759" i="99" s="1"/>
  <c r="AN1181" i="99"/>
  <c r="AN546" i="99"/>
  <c r="AN714" i="99"/>
  <c r="AH390" i="99"/>
  <c r="AH470" i="99" s="1"/>
  <c r="AH551" i="99" s="1"/>
  <c r="AH632" i="99" s="1"/>
  <c r="AH713" i="99" s="1"/>
  <c r="AH794" i="99" s="1"/>
  <c r="AH875" i="99" s="1"/>
  <c r="AH956" i="99" s="1"/>
  <c r="AH1037" i="99" s="1"/>
  <c r="AH1118" i="99" s="1"/>
  <c r="AN1630" i="99"/>
  <c r="AE1290" i="99"/>
  <c r="AI1210" i="99"/>
  <c r="AI1128" i="99"/>
  <c r="AE1208" i="99"/>
  <c r="AE1126" i="99"/>
  <c r="AI1046" i="99"/>
  <c r="AI800" i="99"/>
  <c r="AE880" i="99"/>
  <c r="AE727" i="99"/>
  <c r="AI645" i="99"/>
  <c r="AI142" i="99"/>
  <c r="AE223" i="99"/>
  <c r="Z255" i="99"/>
  <c r="AI1538" i="99"/>
  <c r="AE1618" i="99"/>
  <c r="Z1485" i="99"/>
  <c r="AG1454" i="99"/>
  <c r="AG1535" i="99" s="1"/>
  <c r="AG1616" i="99" s="1"/>
  <c r="AG1697" i="99" s="1"/>
  <c r="AG1778" i="99" s="1"/>
  <c r="AG1859" i="99" s="1"/>
  <c r="AG1940" i="99" s="1"/>
  <c r="AG2021" i="99" s="1"/>
  <c r="AG2102" i="99" s="1"/>
  <c r="AI1374" i="99"/>
  <c r="AN1056" i="99"/>
  <c r="AI1291" i="99"/>
  <c r="AI215" i="99"/>
  <c r="AE297" i="99"/>
  <c r="AN2778" i="99"/>
  <c r="AE2274" i="99"/>
  <c r="AI2194" i="99"/>
  <c r="AI1702" i="99"/>
  <c r="AE1782" i="99"/>
  <c r="AE1536" i="99"/>
  <c r="AI1456" i="99"/>
  <c r="Z1158" i="99"/>
  <c r="AN1384" i="99"/>
  <c r="AI227" i="99"/>
  <c r="Z3618" i="99"/>
  <c r="AT2204" i="99"/>
  <c r="AN1466" i="99"/>
  <c r="AN1794" i="99"/>
  <c r="AI1045" i="99"/>
  <c r="Z420" i="99"/>
  <c r="AF306" i="99"/>
  <c r="AF387" i="99" s="1"/>
  <c r="AF468" i="99" s="1"/>
  <c r="AF549" i="99" s="1"/>
  <c r="AF630" i="99" s="1"/>
  <c r="AF711" i="99" s="1"/>
  <c r="AF792" i="99" s="1"/>
  <c r="AF873" i="99" s="1"/>
  <c r="AF954" i="99" s="1"/>
  <c r="AI226" i="99"/>
  <c r="AE279" i="99"/>
  <c r="AI197" i="99"/>
  <c r="AF644" i="99"/>
  <c r="AI562" i="99"/>
  <c r="AT400" i="99"/>
  <c r="AI146" i="99"/>
  <c r="AE225" i="99"/>
  <c r="AI225" i="99" s="1"/>
  <c r="AE137" i="99"/>
  <c r="AN56" i="99"/>
  <c r="AF951" i="99"/>
  <c r="AF1033" i="99" s="1"/>
  <c r="AF1115" i="99" s="1"/>
  <c r="AF1197" i="99" s="1"/>
  <c r="AF1279" i="99" s="1"/>
  <c r="AF1361" i="99" s="1"/>
  <c r="AF1443" i="99" s="1"/>
  <c r="AF1525" i="99" s="1"/>
  <c r="AF1607" i="99" s="1"/>
  <c r="AF1689" i="99" s="1"/>
  <c r="AF1771" i="99" s="1"/>
  <c r="AF1853" i="99" s="1"/>
  <c r="AF1935" i="99" s="1"/>
  <c r="AF2017" i="99" s="1"/>
  <c r="AF2099" i="99" s="1"/>
  <c r="AF2181" i="99" s="1"/>
  <c r="AF2263" i="99" s="1"/>
  <c r="AF2345" i="99" s="1"/>
  <c r="AF2427" i="99" s="1"/>
  <c r="AF2509" i="99" s="1"/>
  <c r="AF2591" i="99" s="1"/>
  <c r="AF2673" i="99" s="1"/>
  <c r="AF2755" i="99" s="1"/>
  <c r="AF2837" i="99" s="1"/>
  <c r="AF2919" i="99" s="1"/>
  <c r="AF3001" i="99" s="1"/>
  <c r="AF3083" i="99" s="1"/>
  <c r="AF3165" i="99" s="1"/>
  <c r="AF3247" i="99" s="1"/>
  <c r="AF3329" i="99" s="1"/>
  <c r="AF3411" i="99" s="1"/>
  <c r="AF3493" i="99" s="1"/>
  <c r="AF3575" i="99" s="1"/>
  <c r="AF3657" i="99" s="1"/>
  <c r="AF3739" i="99" s="1"/>
  <c r="AH211" i="99"/>
  <c r="AH293" i="99" s="1"/>
  <c r="AH375" i="99" s="1"/>
  <c r="AH457" i="99" s="1"/>
  <c r="AH539" i="99" s="1"/>
  <c r="AH621" i="99" s="1"/>
  <c r="AH703" i="99" s="1"/>
  <c r="AH785" i="99" s="1"/>
  <c r="AH867" i="99" s="1"/>
  <c r="AH949" i="99" s="1"/>
  <c r="AH1031" i="99" s="1"/>
  <c r="AH1113" i="99" s="1"/>
  <c r="AH1195" i="99" s="1"/>
  <c r="AH1277" i="99" s="1"/>
  <c r="AH1359" i="99" s="1"/>
  <c r="AH1441" i="99" s="1"/>
  <c r="AH1523" i="99" s="1"/>
  <c r="AH1605" i="99" s="1"/>
  <c r="AH1687" i="99" s="1"/>
  <c r="AH1769" i="99" s="1"/>
  <c r="AH1851" i="99" s="1"/>
  <c r="AH1933" i="99" s="1"/>
  <c r="AH2015" i="99" s="1"/>
  <c r="AH2097" i="99" s="1"/>
  <c r="AH2179" i="99" s="1"/>
  <c r="AH2261" i="99" s="1"/>
  <c r="AH2343" i="99" s="1"/>
  <c r="AH2425" i="99" s="1"/>
  <c r="AH2507" i="99" s="1"/>
  <c r="AH2589" i="99" s="1"/>
  <c r="AH2671" i="99" s="1"/>
  <c r="AH2753" i="99" s="1"/>
  <c r="AH2835" i="99" s="1"/>
  <c r="AH2917" i="99" s="1"/>
  <c r="AH2999" i="99" s="1"/>
  <c r="AH3081" i="99" s="1"/>
  <c r="AH3163" i="99" s="1"/>
  <c r="AH3245" i="99" s="1"/>
  <c r="AH3327" i="99" s="1"/>
  <c r="AH3409" i="99" s="1"/>
  <c r="AH3491" i="99" s="1"/>
  <c r="AH3573" i="99" s="1"/>
  <c r="AH3655" i="99" s="1"/>
  <c r="AH3737" i="99" s="1"/>
  <c r="AN42" i="99"/>
  <c r="AE124" i="99"/>
  <c r="AG201" i="99"/>
  <c r="AG283" i="99" s="1"/>
  <c r="AG365" i="99" s="1"/>
  <c r="AG447" i="99" s="1"/>
  <c r="AG529" i="99" s="1"/>
  <c r="AG611" i="99" s="1"/>
  <c r="AG693" i="99" s="1"/>
  <c r="AG775" i="99" s="1"/>
  <c r="AG857" i="99" s="1"/>
  <c r="AG939" i="99" s="1"/>
  <c r="AG1021" i="99" s="1"/>
  <c r="AG1103" i="99" s="1"/>
  <c r="AG1185" i="99" s="1"/>
  <c r="AG1267" i="99" s="1"/>
  <c r="AG1349" i="99" s="1"/>
  <c r="AG1431" i="99" s="1"/>
  <c r="AG1513" i="99" s="1"/>
  <c r="AG1595" i="99" s="1"/>
  <c r="AG1677" i="99" s="1"/>
  <c r="AG1759" i="99" s="1"/>
  <c r="AG1841" i="99" s="1"/>
  <c r="AG1923" i="99" s="1"/>
  <c r="AG2005" i="99" s="1"/>
  <c r="AG2087" i="99" s="1"/>
  <c r="AG2169" i="99" s="1"/>
  <c r="AG2251" i="99" s="1"/>
  <c r="AG2333" i="99" s="1"/>
  <c r="AG2415" i="99" s="1"/>
  <c r="AG2497" i="99" s="1"/>
  <c r="AG2579" i="99" s="1"/>
  <c r="AG2661" i="99" s="1"/>
  <c r="AG2743" i="99" s="1"/>
  <c r="AG2825" i="99" s="1"/>
  <c r="AG2907" i="99" s="1"/>
  <c r="AG2989" i="99" s="1"/>
  <c r="AG3071" i="99" s="1"/>
  <c r="AG3153" i="99" s="1"/>
  <c r="AG3235" i="99" s="1"/>
  <c r="AG3317" i="99" s="1"/>
  <c r="AG3399" i="99" s="1"/>
  <c r="AG3481" i="99" s="1"/>
  <c r="AG3563" i="99" s="1"/>
  <c r="AG3645" i="99" s="1"/>
  <c r="AG3727" i="99" s="1"/>
  <c r="AH189" i="99"/>
  <c r="AH271" i="99" s="1"/>
  <c r="AH353" i="99" s="1"/>
  <c r="AH435" i="99" s="1"/>
  <c r="AH517" i="99" s="1"/>
  <c r="AH599" i="99" s="1"/>
  <c r="AH681" i="99" s="1"/>
  <c r="AH763" i="99" s="1"/>
  <c r="AH845" i="99" s="1"/>
  <c r="AH927" i="99" s="1"/>
  <c r="AH1009" i="99" s="1"/>
  <c r="AH1091" i="99" s="1"/>
  <c r="AH1173" i="99" s="1"/>
  <c r="AH1255" i="99" s="1"/>
  <c r="AH1337" i="99" s="1"/>
  <c r="AH1419" i="99" s="1"/>
  <c r="AH1501" i="99" s="1"/>
  <c r="AH1583" i="99" s="1"/>
  <c r="AH1665" i="99" s="1"/>
  <c r="AH1747" i="99" s="1"/>
  <c r="AH1829" i="99" s="1"/>
  <c r="AH1911" i="99" s="1"/>
  <c r="AH1993" i="99" s="1"/>
  <c r="AH2075" i="99" s="1"/>
  <c r="AH2157" i="99" s="1"/>
  <c r="AH2239" i="99" s="1"/>
  <c r="AH2321" i="99" s="1"/>
  <c r="AH2403" i="99" s="1"/>
  <c r="AH2485" i="99" s="1"/>
  <c r="AH2567" i="99" s="1"/>
  <c r="AH2649" i="99" s="1"/>
  <c r="AH2731" i="99" s="1"/>
  <c r="AH2813" i="99" s="1"/>
  <c r="AH2895" i="99" s="1"/>
  <c r="AH2977" i="99" s="1"/>
  <c r="AH3059" i="99" s="1"/>
  <c r="AH3141" i="99" s="1"/>
  <c r="AH3223" i="99" s="1"/>
  <c r="AH3305" i="99" s="1"/>
  <c r="AH3387" i="99" s="1"/>
  <c r="AH3469" i="99" s="1"/>
  <c r="AH3551" i="99" s="1"/>
  <c r="AH3633" i="99" s="1"/>
  <c r="AH3715" i="99" s="1"/>
  <c r="AE962" i="99"/>
  <c r="AI882" i="99"/>
  <c r="AH122" i="99"/>
  <c r="AH204" i="99" s="1"/>
  <c r="AH286" i="99" s="1"/>
  <c r="AH368" i="99" s="1"/>
  <c r="AH450" i="99" s="1"/>
  <c r="AH532" i="99" s="1"/>
  <c r="AH614" i="99" s="1"/>
  <c r="AH696" i="99" s="1"/>
  <c r="AH778" i="99" s="1"/>
  <c r="AH860" i="99" s="1"/>
  <c r="AH942" i="99" s="1"/>
  <c r="AH1024" i="99" s="1"/>
  <c r="AH1106" i="99" s="1"/>
  <c r="AH1188" i="99" s="1"/>
  <c r="AH1270" i="99" s="1"/>
  <c r="AH1352" i="99" s="1"/>
  <c r="AH1434" i="99" s="1"/>
  <c r="AH1516" i="99" s="1"/>
  <c r="AH1598" i="99" s="1"/>
  <c r="AH1680" i="99" s="1"/>
  <c r="AH1762" i="99" s="1"/>
  <c r="AH1844" i="99" s="1"/>
  <c r="AH1926" i="99" s="1"/>
  <c r="AH2008" i="99" s="1"/>
  <c r="AH2090" i="99" s="1"/>
  <c r="AH2172" i="99" s="1"/>
  <c r="AH2254" i="99" s="1"/>
  <c r="AH2336" i="99" s="1"/>
  <c r="AH2418" i="99" s="1"/>
  <c r="AH2500" i="99" s="1"/>
  <c r="AH2582" i="99" s="1"/>
  <c r="AH2664" i="99" s="1"/>
  <c r="AH2746" i="99" s="1"/>
  <c r="AH2828" i="99" s="1"/>
  <c r="AH2910" i="99" s="1"/>
  <c r="AH2992" i="99" s="1"/>
  <c r="AH3074" i="99" s="1"/>
  <c r="AH3156" i="99" s="1"/>
  <c r="AH3238" i="99" s="1"/>
  <c r="AH3320" i="99" s="1"/>
  <c r="AH3402" i="99" s="1"/>
  <c r="AH3484" i="99" s="1"/>
  <c r="AH3566" i="99" s="1"/>
  <c r="AH3648" i="99" s="1"/>
  <c r="AH3730" i="99" s="1"/>
  <c r="AG113" i="99"/>
  <c r="AH354" i="99"/>
  <c r="AH436" i="99" s="1"/>
  <c r="AH518" i="99" s="1"/>
  <c r="AH600" i="99" s="1"/>
  <c r="AH682" i="99" s="1"/>
  <c r="AH764" i="99" s="1"/>
  <c r="AH846" i="99" s="1"/>
  <c r="AH928" i="99" s="1"/>
  <c r="AH1010" i="99" s="1"/>
  <c r="AH1092" i="99" s="1"/>
  <c r="AH1174" i="99" s="1"/>
  <c r="AH1256" i="99" s="1"/>
  <c r="AH1338" i="99" s="1"/>
  <c r="AH1420" i="99" s="1"/>
  <c r="AH1502" i="99" s="1"/>
  <c r="AH1584" i="99" s="1"/>
  <c r="AH1666" i="99" s="1"/>
  <c r="AH1748" i="99" s="1"/>
  <c r="AH1830" i="99" s="1"/>
  <c r="AH1912" i="99" s="1"/>
  <c r="AH1994" i="99" s="1"/>
  <c r="AH2076" i="99" s="1"/>
  <c r="AH2158" i="99" s="1"/>
  <c r="AH2240" i="99" s="1"/>
  <c r="AH2322" i="99" s="1"/>
  <c r="AH2404" i="99" s="1"/>
  <c r="AH2486" i="99" s="1"/>
  <c r="AH2568" i="99" s="1"/>
  <c r="AH2650" i="99" s="1"/>
  <c r="AH2732" i="99" s="1"/>
  <c r="AH2814" i="99" s="1"/>
  <c r="AH2896" i="99" s="1"/>
  <c r="AH2978" i="99" s="1"/>
  <c r="AH3060" i="99" s="1"/>
  <c r="AH3142" i="99" s="1"/>
  <c r="AH3224" i="99" s="1"/>
  <c r="AH3306" i="99" s="1"/>
  <c r="AH3388" i="99" s="1"/>
  <c r="AH3470" i="99" s="1"/>
  <c r="AH3552" i="99" s="1"/>
  <c r="AH3634" i="99" s="1"/>
  <c r="AH3716" i="99" s="1"/>
  <c r="AT1191" i="99"/>
  <c r="Y1138" i="99"/>
  <c r="Y1141" i="99" s="1"/>
  <c r="AZ1092" i="99" s="1"/>
  <c r="Y892" i="99"/>
  <c r="Y895" i="99" s="1"/>
  <c r="AZ846" i="99" s="1"/>
  <c r="AE643" i="99"/>
  <c r="AI561" i="99"/>
  <c r="Z500" i="99"/>
  <c r="AH2449" i="99"/>
  <c r="AH2531" i="99" s="1"/>
  <c r="AH2613" i="99" s="1"/>
  <c r="AH2695" i="99" s="1"/>
  <c r="AH2777" i="99" s="1"/>
  <c r="AH2859" i="99" s="1"/>
  <c r="AH2941" i="99" s="1"/>
  <c r="AH3023" i="99" s="1"/>
  <c r="AH3105" i="99" s="1"/>
  <c r="AH3187" i="99" s="1"/>
  <c r="AH3269" i="99" s="1"/>
  <c r="AH3351" i="99" s="1"/>
  <c r="AH3433" i="99" s="1"/>
  <c r="AH3515" i="99" s="1"/>
  <c r="AH3597" i="99" s="1"/>
  <c r="AH3679" i="99" s="1"/>
  <c r="AH3761" i="99" s="1"/>
  <c r="AN390" i="99"/>
  <c r="AS170" i="99"/>
  <c r="AS236" i="99" s="1"/>
  <c r="Y236" i="99"/>
  <c r="Y239" i="99" s="1"/>
  <c r="AZ190" i="99" s="1"/>
  <c r="AI140" i="99"/>
  <c r="AE221" i="99"/>
  <c r="AF529" i="99"/>
  <c r="AF611" i="99" s="1"/>
  <c r="AF693" i="99" s="1"/>
  <c r="AF775" i="99" s="1"/>
  <c r="AF857" i="99" s="1"/>
  <c r="AF939" i="99" s="1"/>
  <c r="AF1021" i="99" s="1"/>
  <c r="AF1103" i="99" s="1"/>
  <c r="AF1185" i="99" s="1"/>
  <c r="AF1267" i="99" s="1"/>
  <c r="AF1349" i="99" s="1"/>
  <c r="AF1431" i="99" s="1"/>
  <c r="AF1513" i="99" s="1"/>
  <c r="AF1595" i="99" s="1"/>
  <c r="AF1677" i="99" s="1"/>
  <c r="AF1759" i="99" s="1"/>
  <c r="AF1841" i="99" s="1"/>
  <c r="AF1923" i="99" s="1"/>
  <c r="AF2005" i="99" s="1"/>
  <c r="AF2087" i="99" s="1"/>
  <c r="AF2169" i="99" s="1"/>
  <c r="AF2251" i="99" s="1"/>
  <c r="AF2333" i="99" s="1"/>
  <c r="AF2415" i="99" s="1"/>
  <c r="AF2497" i="99" s="1"/>
  <c r="AF2579" i="99" s="1"/>
  <c r="AF2661" i="99" s="1"/>
  <c r="AF2743" i="99" s="1"/>
  <c r="AF2825" i="99" s="1"/>
  <c r="AF2907" i="99" s="1"/>
  <c r="AF2989" i="99" s="1"/>
  <c r="AF3071" i="99" s="1"/>
  <c r="AF3153" i="99" s="1"/>
  <c r="AF3235" i="99" s="1"/>
  <c r="AF3317" i="99" s="1"/>
  <c r="AF3399" i="99" s="1"/>
  <c r="AF3481" i="99" s="1"/>
  <c r="AF3563" i="99" s="1"/>
  <c r="AF3645" i="99" s="1"/>
  <c r="AF3727" i="99" s="1"/>
  <c r="AZ56" i="99"/>
  <c r="AZ58" i="99" s="1"/>
  <c r="AG1854" i="99"/>
  <c r="AG1936" i="99" s="1"/>
  <c r="AG2018" i="99" s="1"/>
  <c r="AG2100" i="99" s="1"/>
  <c r="AG2182" i="99" s="1"/>
  <c r="AG2264" i="99" s="1"/>
  <c r="AG2346" i="99" s="1"/>
  <c r="AG2428" i="99" s="1"/>
  <c r="AG2510" i="99" s="1"/>
  <c r="AG2592" i="99" s="1"/>
  <c r="AG2674" i="99" s="1"/>
  <c r="AG2756" i="99" s="1"/>
  <c r="AG2838" i="99" s="1"/>
  <c r="AG2920" i="99" s="1"/>
  <c r="AG3002" i="99" s="1"/>
  <c r="AG3084" i="99" s="1"/>
  <c r="AG3166" i="99" s="1"/>
  <c r="AG3248" i="99" s="1"/>
  <c r="AG3330" i="99" s="1"/>
  <c r="AG3412" i="99" s="1"/>
  <c r="AG3494" i="99" s="1"/>
  <c r="AG3576" i="99" s="1"/>
  <c r="AG3658" i="99" s="1"/>
  <c r="AG3740" i="99" s="1"/>
  <c r="AG377" i="99"/>
  <c r="AG459" i="99" s="1"/>
  <c r="AG541" i="99" s="1"/>
  <c r="AG623" i="99" s="1"/>
  <c r="AG705" i="99" s="1"/>
  <c r="AG787" i="99" s="1"/>
  <c r="AG869" i="99" s="1"/>
  <c r="AG951" i="99" s="1"/>
  <c r="AG1033" i="99" s="1"/>
  <c r="AG1115" i="99" s="1"/>
  <c r="AG1197" i="99" s="1"/>
  <c r="AG1279" i="99" s="1"/>
  <c r="AG1361" i="99" s="1"/>
  <c r="AG1443" i="99" s="1"/>
  <c r="AG1525" i="99" s="1"/>
  <c r="AG1607" i="99" s="1"/>
  <c r="AG1689" i="99" s="1"/>
  <c r="AG1771" i="99" s="1"/>
  <c r="AG1853" i="99" s="1"/>
  <c r="AG1935" i="99" s="1"/>
  <c r="AG2017" i="99" s="1"/>
  <c r="AG2099" i="99" s="1"/>
  <c r="AG2181" i="99" s="1"/>
  <c r="AG2263" i="99" s="1"/>
  <c r="AG2345" i="99" s="1"/>
  <c r="AG2427" i="99" s="1"/>
  <c r="AG2509" i="99" s="1"/>
  <c r="AG2591" i="99" s="1"/>
  <c r="AG2673" i="99" s="1"/>
  <c r="AG2755" i="99" s="1"/>
  <c r="AG2837" i="99" s="1"/>
  <c r="AG2919" i="99" s="1"/>
  <c r="AG3001" i="99" s="1"/>
  <c r="AG3083" i="99" s="1"/>
  <c r="AG3165" i="99" s="1"/>
  <c r="AG3247" i="99" s="1"/>
  <c r="AG3329" i="99" s="1"/>
  <c r="AG3411" i="99" s="1"/>
  <c r="AG3493" i="99" s="1"/>
  <c r="AG3575" i="99" s="1"/>
  <c r="AG3657" i="99" s="1"/>
  <c r="AG3739" i="99" s="1"/>
  <c r="AE277" i="99"/>
  <c r="AF678" i="99"/>
  <c r="AF760" i="99" s="1"/>
  <c r="AF842" i="99" s="1"/>
  <c r="AF924" i="99" s="1"/>
  <c r="AF1006" i="99" s="1"/>
  <c r="AF1088" i="99" s="1"/>
  <c r="AF1170" i="99" s="1"/>
  <c r="AF1252" i="99" s="1"/>
  <c r="AF1334" i="99" s="1"/>
  <c r="AF1416" i="99" s="1"/>
  <c r="AF1498" i="99" s="1"/>
  <c r="AF1580" i="99" s="1"/>
  <c r="AF1662" i="99" s="1"/>
  <c r="AF1744" i="99" s="1"/>
  <c r="AF1826" i="99" s="1"/>
  <c r="AF1908" i="99" s="1"/>
  <c r="AF1990" i="99" s="1"/>
  <c r="AF2072" i="99" s="1"/>
  <c r="AF2154" i="99" s="1"/>
  <c r="AF2236" i="99" s="1"/>
  <c r="AF2318" i="99" s="1"/>
  <c r="AF2400" i="99" s="1"/>
  <c r="AF2482" i="99" s="1"/>
  <c r="AF2564" i="99" s="1"/>
  <c r="AF2646" i="99" s="1"/>
  <c r="AF2728" i="99" s="1"/>
  <c r="AF2810" i="99" s="1"/>
  <c r="AF2892" i="99" s="1"/>
  <c r="AF2974" i="99" s="1"/>
  <c r="AF3056" i="99" s="1"/>
  <c r="AF3138" i="99" s="1"/>
  <c r="AF3220" i="99" s="1"/>
  <c r="AF3302" i="99" s="1"/>
  <c r="AF3384" i="99" s="1"/>
  <c r="AF3466" i="99" s="1"/>
  <c r="AF3548" i="99" s="1"/>
  <c r="AF3630" i="99" s="1"/>
  <c r="AF3712" i="99" s="1"/>
  <c r="AG1039" i="99"/>
  <c r="AG1120" i="99" s="1"/>
  <c r="AG1201" i="99" s="1"/>
  <c r="AG1282" i="99" s="1"/>
  <c r="AN285" i="99"/>
  <c r="Z174" i="99"/>
  <c r="AG863" i="99"/>
  <c r="AG945" i="99" s="1"/>
  <c r="AG1027" i="99" s="1"/>
  <c r="AG1109" i="99" s="1"/>
  <c r="AG1191" i="99" s="1"/>
  <c r="AG1273" i="99" s="1"/>
  <c r="AG1355" i="99" s="1"/>
  <c r="AG1437" i="99" s="1"/>
  <c r="AG1519" i="99" s="1"/>
  <c r="AG1601" i="99" s="1"/>
  <c r="AG1683" i="99" s="1"/>
  <c r="AG1765" i="99" s="1"/>
  <c r="AG1847" i="99" s="1"/>
  <c r="AG1929" i="99" s="1"/>
  <c r="AG2011" i="99" s="1"/>
  <c r="AG2093" i="99" s="1"/>
  <c r="AG2175" i="99" s="1"/>
  <c r="AG2257" i="99" s="1"/>
  <c r="AG2339" i="99" s="1"/>
  <c r="AG2421" i="99" s="1"/>
  <c r="AG2503" i="99" s="1"/>
  <c r="AG2585" i="99" s="1"/>
  <c r="AG2667" i="99" s="1"/>
  <c r="AG2749" i="99" s="1"/>
  <c r="AG2831" i="99" s="1"/>
  <c r="AG2913" i="99" s="1"/>
  <c r="AG2995" i="99" s="1"/>
  <c r="AG3077" i="99" s="1"/>
  <c r="AG3159" i="99" s="1"/>
  <c r="AG3241" i="99" s="1"/>
  <c r="AG3323" i="99" s="1"/>
  <c r="AG3405" i="99" s="1"/>
  <c r="AG3487" i="99" s="1"/>
  <c r="AG3569" i="99" s="1"/>
  <c r="AG3651" i="99" s="1"/>
  <c r="AG3733" i="99" s="1"/>
  <c r="AF612" i="99"/>
  <c r="AF694" i="99" s="1"/>
  <c r="AF776" i="99" s="1"/>
  <c r="AF858" i="99" s="1"/>
  <c r="AF940" i="99" s="1"/>
  <c r="AF1022" i="99" s="1"/>
  <c r="AF1104" i="99" s="1"/>
  <c r="AF1186" i="99" s="1"/>
  <c r="AF1268" i="99" s="1"/>
  <c r="AF1350" i="99" s="1"/>
  <c r="AF1432" i="99" s="1"/>
  <c r="AF1514" i="99" s="1"/>
  <c r="AF1596" i="99" s="1"/>
  <c r="AF1678" i="99" s="1"/>
  <c r="AF1760" i="99" s="1"/>
  <c r="AF1842" i="99" s="1"/>
  <c r="AF1924" i="99" s="1"/>
  <c r="AF2006" i="99" s="1"/>
  <c r="AF2088" i="99" s="1"/>
  <c r="AF2170" i="99" s="1"/>
  <c r="AF2252" i="99" s="1"/>
  <c r="AF2334" i="99" s="1"/>
  <c r="AF2416" i="99" s="1"/>
  <c r="AF2498" i="99" s="1"/>
  <c r="AF2580" i="99" s="1"/>
  <c r="AF2662" i="99" s="1"/>
  <c r="AF2744" i="99" s="1"/>
  <c r="AF2826" i="99" s="1"/>
  <c r="AF2908" i="99" s="1"/>
  <c r="AF2990" i="99" s="1"/>
  <c r="AF3072" i="99" s="1"/>
  <c r="AF3154" i="99" s="1"/>
  <c r="AF3236" i="99" s="1"/>
  <c r="AF3318" i="99" s="1"/>
  <c r="AF3400" i="99" s="1"/>
  <c r="AF3482" i="99" s="1"/>
  <c r="AF3564" i="99" s="1"/>
  <c r="AF3646" i="99" s="1"/>
  <c r="AF3728" i="99" s="1"/>
  <c r="AF188" i="99"/>
  <c r="AF270" i="99" s="1"/>
  <c r="AF352" i="99" s="1"/>
  <c r="AF434" i="99" s="1"/>
  <c r="AF516" i="99" s="1"/>
  <c r="AF598" i="99" s="1"/>
  <c r="AF680" i="99" s="1"/>
  <c r="AF762" i="99" s="1"/>
  <c r="AF844" i="99" s="1"/>
  <c r="AF926" i="99" s="1"/>
  <c r="AF1008" i="99" s="1"/>
  <c r="AF1090" i="99" s="1"/>
  <c r="AF1172" i="99" s="1"/>
  <c r="AF1254" i="99" s="1"/>
  <c r="AF1336" i="99" s="1"/>
  <c r="AF1418" i="99" s="1"/>
  <c r="AF1500" i="99" s="1"/>
  <c r="AF1582" i="99" s="1"/>
  <c r="AF1664" i="99" s="1"/>
  <c r="AF1746" i="99" s="1"/>
  <c r="AF1828" i="99" s="1"/>
  <c r="AF1910" i="99" s="1"/>
  <c r="AF1992" i="99" s="1"/>
  <c r="AF2074" i="99" s="1"/>
  <c r="AF2156" i="99" s="1"/>
  <c r="AF2238" i="99" s="1"/>
  <c r="AF2320" i="99" s="1"/>
  <c r="AF2402" i="99" s="1"/>
  <c r="AF2484" i="99" s="1"/>
  <c r="AF2566" i="99" s="1"/>
  <c r="AF2648" i="99" s="1"/>
  <c r="AF2730" i="99" s="1"/>
  <c r="AF2812" i="99" s="1"/>
  <c r="AF2894" i="99" s="1"/>
  <c r="AF2976" i="99" s="1"/>
  <c r="AF3058" i="99" s="1"/>
  <c r="AF3140" i="99" s="1"/>
  <c r="AF3222" i="99" s="1"/>
  <c r="AF3304" i="99" s="1"/>
  <c r="AF3386" i="99" s="1"/>
  <c r="AF3468" i="99" s="1"/>
  <c r="AF3550" i="99" s="1"/>
  <c r="AF3632" i="99" s="1"/>
  <c r="AF3714" i="99" s="1"/>
  <c r="AE257" i="99"/>
  <c r="AI175" i="99"/>
  <c r="AI563" i="99"/>
  <c r="AT217" i="99"/>
  <c r="AT236" i="99"/>
  <c r="AI185" i="99"/>
  <c r="AE267" i="99"/>
  <c r="AT133" i="99"/>
  <c r="AH270" i="99"/>
  <c r="AH352" i="99" s="1"/>
  <c r="AH434" i="99" s="1"/>
  <c r="AH516" i="99" s="1"/>
  <c r="AH598" i="99" s="1"/>
  <c r="AH680" i="99" s="1"/>
  <c r="AH762" i="99" s="1"/>
  <c r="AH844" i="99" s="1"/>
  <c r="AH926" i="99" s="1"/>
  <c r="AH1008" i="99" s="1"/>
  <c r="AH1090" i="99" s="1"/>
  <c r="AH1172" i="99" s="1"/>
  <c r="AH1254" i="99" s="1"/>
  <c r="AH1336" i="99" s="1"/>
  <c r="AH1418" i="99" s="1"/>
  <c r="AH1500" i="99" s="1"/>
  <c r="AH1582" i="99" s="1"/>
  <c r="AH1664" i="99" s="1"/>
  <c r="AH1746" i="99" s="1"/>
  <c r="AH1828" i="99" s="1"/>
  <c r="AH1910" i="99" s="1"/>
  <c r="AH1992" i="99" s="1"/>
  <c r="AH2074" i="99" s="1"/>
  <c r="AH2156" i="99" s="1"/>
  <c r="AH2238" i="99" s="1"/>
  <c r="AH2320" i="99" s="1"/>
  <c r="AH2402" i="99" s="1"/>
  <c r="AH2484" i="99" s="1"/>
  <c r="AH2566" i="99" s="1"/>
  <c r="AH2648" i="99" s="1"/>
  <c r="AH2730" i="99" s="1"/>
  <c r="AH2812" i="99" s="1"/>
  <c r="AH2894" i="99" s="1"/>
  <c r="AH2976" i="99" s="1"/>
  <c r="AH3058" i="99" s="1"/>
  <c r="AH3140" i="99" s="1"/>
  <c r="AH3222" i="99" s="1"/>
  <c r="AH3304" i="99" s="1"/>
  <c r="AH3386" i="99" s="1"/>
  <c r="AH3468" i="99" s="1"/>
  <c r="AH3550" i="99" s="1"/>
  <c r="AH3632" i="99" s="1"/>
  <c r="AH3714" i="99" s="1"/>
  <c r="AI133" i="99"/>
  <c r="AE292" i="99"/>
  <c r="AI210" i="99"/>
  <c r="AI123" i="99"/>
  <c r="AI109" i="99"/>
  <c r="AS72" i="99"/>
  <c r="AN279" i="99"/>
  <c r="AI229" i="99"/>
  <c r="AT113" i="99"/>
  <c r="AT154" i="99" s="1"/>
  <c r="AI139" i="99"/>
  <c r="Z1403" i="99"/>
  <c r="AS1384" i="99"/>
  <c r="AT3641" i="99"/>
  <c r="AT3680" i="99" s="1"/>
  <c r="AN3586" i="99"/>
  <c r="AS3532" i="99"/>
  <c r="AS3598" i="99" s="1"/>
  <c r="Y3598" i="99"/>
  <c r="Y3601" i="99" s="1"/>
  <c r="AZ3552" i="99" s="1"/>
  <c r="AN3251" i="99"/>
  <c r="A3455" i="99"/>
  <c r="Z3453" i="99"/>
  <c r="AN3404" i="99"/>
  <c r="Y3680" i="99"/>
  <c r="Y3683" i="99" s="1"/>
  <c r="AZ3634" i="99" s="1"/>
  <c r="AS3614" i="99"/>
  <c r="AS3680" i="99" s="1"/>
  <c r="AN3334" i="99"/>
  <c r="Y3352" i="99"/>
  <c r="Y3355" i="99" s="1"/>
  <c r="AZ3306" i="99" s="1"/>
  <c r="AS3286" i="99"/>
  <c r="AS3352" i="99" s="1"/>
  <c r="Y3516" i="99"/>
  <c r="Y3519" i="99" s="1"/>
  <c r="AZ3470" i="99" s="1"/>
  <c r="Y3434" i="99"/>
  <c r="Y3437" i="99" s="1"/>
  <c r="AZ3388" i="99" s="1"/>
  <c r="AF3342" i="99"/>
  <c r="AF3422" i="99" s="1"/>
  <c r="AF3503" i="99" s="1"/>
  <c r="AF3584" i="99" s="1"/>
  <c r="AF3665" i="99" s="1"/>
  <c r="AF3746" i="99" s="1"/>
  <c r="AN3263" i="99"/>
  <c r="AF3260" i="99"/>
  <c r="AF3340" i="99" s="1"/>
  <c r="AF3421" i="99" s="1"/>
  <c r="AF3502" i="99" s="1"/>
  <c r="AF3583" i="99" s="1"/>
  <c r="AF3664" i="99" s="1"/>
  <c r="AF3745" i="99" s="1"/>
  <c r="AN3009" i="99"/>
  <c r="AN3000" i="99"/>
  <c r="AN3472" i="99"/>
  <c r="AN3336" i="99"/>
  <c r="A3290" i="99"/>
  <c r="Z3288" i="99"/>
  <c r="Z3208" i="99"/>
  <c r="AN3246" i="99"/>
  <c r="AF3177" i="99"/>
  <c r="AS3122" i="99"/>
  <c r="AS3188" i="99" s="1"/>
  <c r="Y3188" i="99"/>
  <c r="Y3191" i="99" s="1"/>
  <c r="AZ3142" i="99" s="1"/>
  <c r="Y3106" i="99"/>
  <c r="Y3109" i="99" s="1"/>
  <c r="AZ3060" i="99" s="1"/>
  <c r="AS3040" i="99"/>
  <c r="AS3106" i="99" s="1"/>
  <c r="AT2919" i="99"/>
  <c r="AH2930" i="99"/>
  <c r="AH3011" i="99" s="1"/>
  <c r="AH3092" i="99" s="1"/>
  <c r="AH3173" i="99" s="1"/>
  <c r="AH3254" i="99" s="1"/>
  <c r="AH3335" i="99" s="1"/>
  <c r="AH3416" i="99" s="1"/>
  <c r="AH3497" i="99" s="1"/>
  <c r="AH3578" i="99" s="1"/>
  <c r="AN3575" i="99"/>
  <c r="AN3253" i="99"/>
  <c r="AH3501" i="99"/>
  <c r="AH3582" i="99" s="1"/>
  <c r="AH3663" i="99" s="1"/>
  <c r="AH3744" i="99" s="1"/>
  <c r="AE3258" i="99"/>
  <c r="AI3178" i="99"/>
  <c r="Z2797" i="99"/>
  <c r="AE2848" i="99"/>
  <c r="AI2768" i="99"/>
  <c r="AN2606" i="99"/>
  <c r="AN2426" i="99"/>
  <c r="AN2994" i="99"/>
  <c r="AS2942" i="99"/>
  <c r="AN2678" i="99"/>
  <c r="AN2612" i="99"/>
  <c r="Z2551" i="99"/>
  <c r="AT3146" i="99"/>
  <c r="A3209" i="99"/>
  <c r="AE3175" i="99"/>
  <c r="AG3094" i="99"/>
  <c r="AF3012" i="99"/>
  <c r="AF3093" i="99" s="1"/>
  <c r="AF3174" i="99" s="1"/>
  <c r="AF3255" i="99" s="1"/>
  <c r="AF3336" i="99" s="1"/>
  <c r="AF3417" i="99" s="1"/>
  <c r="AF3498" i="99" s="1"/>
  <c r="AF3579" i="99" s="1"/>
  <c r="AF3660" i="99" s="1"/>
  <c r="AF2602" i="99"/>
  <c r="AF2683" i="99" s="1"/>
  <c r="AF2764" i="99" s="1"/>
  <c r="AF2845" i="99" s="1"/>
  <c r="AF2926" i="99" s="1"/>
  <c r="AF3007" i="99" s="1"/>
  <c r="AF3088" i="99" s="1"/>
  <c r="AF3169" i="99" s="1"/>
  <c r="AF3250" i="99" s="1"/>
  <c r="AF2765" i="99"/>
  <c r="AF2846" i="99" s="1"/>
  <c r="AF2927" i="99" s="1"/>
  <c r="AF3008" i="99" s="1"/>
  <c r="AF3089" i="99" s="1"/>
  <c r="AF3170" i="99" s="1"/>
  <c r="AF3251" i="99" s="1"/>
  <c r="AF3332" i="99" s="1"/>
  <c r="AZ2396" i="99"/>
  <c r="Z2717" i="99"/>
  <c r="AN2427" i="99"/>
  <c r="AN2246" i="99"/>
  <c r="AH2518" i="99"/>
  <c r="AH2599" i="99" s="1"/>
  <c r="AH2680" i="99" s="1"/>
  <c r="AH2761" i="99" s="1"/>
  <c r="AH2842" i="99" s="1"/>
  <c r="AH2923" i="99" s="1"/>
  <c r="AH3004" i="99" s="1"/>
  <c r="AN2196" i="99"/>
  <c r="AF2275" i="99"/>
  <c r="AI2275" i="99" s="1"/>
  <c r="AN2504" i="99"/>
  <c r="Z2141" i="99"/>
  <c r="AT2028" i="99"/>
  <c r="AH2601" i="99"/>
  <c r="AH2682" i="99" s="1"/>
  <c r="AH2763" i="99" s="1"/>
  <c r="AH2844" i="99" s="1"/>
  <c r="AH2925" i="99" s="1"/>
  <c r="AH3006" i="99" s="1"/>
  <c r="AH3087" i="99" s="1"/>
  <c r="AH3168" i="99" s="1"/>
  <c r="A2142" i="99"/>
  <c r="A2388" i="99"/>
  <c r="Z2386" i="99"/>
  <c r="AN2002" i="99"/>
  <c r="AI2029" i="99"/>
  <c r="A2552" i="99"/>
  <c r="AF2599" i="99"/>
  <c r="AF2680" i="99" s="1"/>
  <c r="AF2761" i="99" s="1"/>
  <c r="AF2842" i="99" s="1"/>
  <c r="AF2923" i="99" s="1"/>
  <c r="AF3004" i="99" s="1"/>
  <c r="AE2273" i="99"/>
  <c r="AN2007" i="99"/>
  <c r="AF1946" i="99"/>
  <c r="AF2027" i="99" s="1"/>
  <c r="AF2108" i="99" s="1"/>
  <c r="AF2189" i="99" s="1"/>
  <c r="AF2270" i="99" s="1"/>
  <c r="AF2351" i="99" s="1"/>
  <c r="AF2432" i="99" s="1"/>
  <c r="AF2513" i="99" s="1"/>
  <c r="AF2594" i="99" s="1"/>
  <c r="AN2092" i="99"/>
  <c r="AT1908" i="99"/>
  <c r="Z1895" i="99"/>
  <c r="AF2271" i="99"/>
  <c r="AF2352" i="99" s="1"/>
  <c r="AF2433" i="99" s="1"/>
  <c r="AF2514" i="99" s="1"/>
  <c r="AF2595" i="99" s="1"/>
  <c r="AF2676" i="99" s="1"/>
  <c r="AT1615" i="99"/>
  <c r="AG1862" i="99"/>
  <c r="AG1943" i="99" s="1"/>
  <c r="AG2024" i="99" s="1"/>
  <c r="AG2105" i="99" s="1"/>
  <c r="AG2186" i="99" s="1"/>
  <c r="AG2267" i="99" s="1"/>
  <c r="AG2348" i="99" s="1"/>
  <c r="AT1859" i="99"/>
  <c r="Z1649" i="99"/>
  <c r="AT1361" i="99"/>
  <c r="AT1270" i="99"/>
  <c r="AF1696" i="99"/>
  <c r="AF1777" i="99" s="1"/>
  <c r="AF1858" i="99" s="1"/>
  <c r="AF1939" i="99" s="1"/>
  <c r="AF2020" i="99" s="1"/>
  <c r="AT1198" i="99"/>
  <c r="A1076" i="99"/>
  <c r="A1077" i="99" s="1"/>
  <c r="Z1074" i="99"/>
  <c r="AI1127" i="99"/>
  <c r="Z911" i="99"/>
  <c r="AI963" i="99"/>
  <c r="A1404" i="99"/>
  <c r="Z1402" i="99"/>
  <c r="AT1678" i="99"/>
  <c r="AT1510" i="99"/>
  <c r="AF1617" i="99"/>
  <c r="AF1698" i="99" s="1"/>
  <c r="AF1779" i="99" s="1"/>
  <c r="AF1860" i="99" s="1"/>
  <c r="AF1941" i="99" s="1"/>
  <c r="AF2022" i="99" s="1"/>
  <c r="AF2103" i="99" s="1"/>
  <c r="AF2184" i="99" s="1"/>
  <c r="Z1239" i="99"/>
  <c r="AG1612" i="99"/>
  <c r="AG1693" i="99" s="1"/>
  <c r="AG1774" i="99" s="1"/>
  <c r="AG1449" i="99"/>
  <c r="AG1530" i="99" s="1"/>
  <c r="AG1611" i="99" s="1"/>
  <c r="AG1692" i="99" s="1"/>
  <c r="Y1466" i="99"/>
  <c r="Y1469" i="99" s="1"/>
  <c r="AZ1420" i="99" s="1"/>
  <c r="AS1400" i="99"/>
  <c r="AS1466" i="99" s="1"/>
  <c r="AT1363" i="99"/>
  <c r="AT1183" i="99"/>
  <c r="A748" i="99"/>
  <c r="Z746" i="99"/>
  <c r="AE798" i="99"/>
  <c r="AI718" i="99"/>
  <c r="AN602" i="99"/>
  <c r="AN521" i="99"/>
  <c r="AF1873" i="99"/>
  <c r="AF1955" i="99" s="1"/>
  <c r="AF2037" i="99" s="1"/>
  <c r="AF2119" i="99" s="1"/>
  <c r="AF2201" i="99" s="1"/>
  <c r="AF2283" i="99" s="1"/>
  <c r="AF2365" i="99" s="1"/>
  <c r="AF2447" i="99" s="1"/>
  <c r="AF2529" i="99" s="1"/>
  <c r="AF2611" i="99" s="1"/>
  <c r="AF2693" i="99" s="1"/>
  <c r="AF2775" i="99" s="1"/>
  <c r="AF2857" i="99" s="1"/>
  <c r="AF2939" i="99" s="1"/>
  <c r="AF3021" i="99" s="1"/>
  <c r="AF3103" i="99" s="1"/>
  <c r="AF3185" i="99" s="1"/>
  <c r="AF3267" i="99" s="1"/>
  <c r="AF3349" i="99" s="1"/>
  <c r="AF3431" i="99" s="1"/>
  <c r="AF3513" i="99" s="1"/>
  <c r="AF3595" i="99" s="1"/>
  <c r="AF3677" i="99" s="1"/>
  <c r="AF3759" i="99" s="1"/>
  <c r="Z337" i="99"/>
  <c r="AU168" i="99"/>
  <c r="P247" i="99"/>
  <c r="AI138" i="99"/>
  <c r="AE219" i="99"/>
  <c r="AI135" i="99"/>
  <c r="AE216" i="99"/>
  <c r="AI216" i="99" s="1"/>
  <c r="AF207" i="99"/>
  <c r="AF289" i="99" s="1"/>
  <c r="AF371" i="99" s="1"/>
  <c r="AF453" i="99" s="1"/>
  <c r="AF535" i="99" s="1"/>
  <c r="AF617" i="99" s="1"/>
  <c r="AF699" i="99" s="1"/>
  <c r="AF781" i="99" s="1"/>
  <c r="AF863" i="99" s="1"/>
  <c r="AF945" i="99" s="1"/>
  <c r="AF1027" i="99" s="1"/>
  <c r="AF1109" i="99" s="1"/>
  <c r="AF1191" i="99" s="1"/>
  <c r="AF1273" i="99" s="1"/>
  <c r="AF1355" i="99" s="1"/>
  <c r="AF1437" i="99" s="1"/>
  <c r="AF1519" i="99" s="1"/>
  <c r="AF1601" i="99" s="1"/>
  <c r="AF1683" i="99" s="1"/>
  <c r="AF1765" i="99" s="1"/>
  <c r="AF1847" i="99" s="1"/>
  <c r="AF1929" i="99" s="1"/>
  <c r="AF2011" i="99" s="1"/>
  <c r="AF2093" i="99" s="1"/>
  <c r="AF2175" i="99" s="1"/>
  <c r="AF2257" i="99" s="1"/>
  <c r="AF2339" i="99" s="1"/>
  <c r="AF2421" i="99" s="1"/>
  <c r="AF2503" i="99" s="1"/>
  <c r="AF2585" i="99" s="1"/>
  <c r="AF2667" i="99" s="1"/>
  <c r="AF2749" i="99" s="1"/>
  <c r="AF2831" i="99" s="1"/>
  <c r="AF2913" i="99" s="1"/>
  <c r="AF2995" i="99" s="1"/>
  <c r="AF3077" i="99" s="1"/>
  <c r="AF3159" i="99" s="1"/>
  <c r="AF3241" i="99" s="1"/>
  <c r="AF3323" i="99" s="1"/>
  <c r="AF3405" i="99" s="1"/>
  <c r="AF3487" i="99" s="1"/>
  <c r="AF3569" i="99" s="1"/>
  <c r="AF3651" i="99" s="1"/>
  <c r="AF3733" i="99" s="1"/>
  <c r="AE118" i="99"/>
  <c r="AN36" i="99"/>
  <c r="AF608" i="99"/>
  <c r="AF690" i="99" s="1"/>
  <c r="AF772" i="99" s="1"/>
  <c r="AF854" i="99" s="1"/>
  <c r="AF936" i="99" s="1"/>
  <c r="AF1018" i="99" s="1"/>
  <c r="AF1100" i="99" s="1"/>
  <c r="AF1182" i="99" s="1"/>
  <c r="AF1264" i="99" s="1"/>
  <c r="AF1346" i="99" s="1"/>
  <c r="AF1428" i="99" s="1"/>
  <c r="AF1510" i="99" s="1"/>
  <c r="AF1592" i="99" s="1"/>
  <c r="AF1674" i="99" s="1"/>
  <c r="AF1756" i="99" s="1"/>
  <c r="AF1838" i="99" s="1"/>
  <c r="AF1920" i="99" s="1"/>
  <c r="AF2002" i="99" s="1"/>
  <c r="AF2084" i="99" s="1"/>
  <c r="AF2166" i="99" s="1"/>
  <c r="AF2248" i="99" s="1"/>
  <c r="AF2330" i="99" s="1"/>
  <c r="AF2412" i="99" s="1"/>
  <c r="AF2494" i="99" s="1"/>
  <c r="AF2576" i="99" s="1"/>
  <c r="AF2658" i="99" s="1"/>
  <c r="AF2740" i="99" s="1"/>
  <c r="AF2822" i="99" s="1"/>
  <c r="AF2904" i="99" s="1"/>
  <c r="AF2986" i="99" s="1"/>
  <c r="AF3068" i="99" s="1"/>
  <c r="AF3150" i="99" s="1"/>
  <c r="AF3232" i="99" s="1"/>
  <c r="AF3314" i="99" s="1"/>
  <c r="AF3396" i="99" s="1"/>
  <c r="AF3478" i="99" s="1"/>
  <c r="AF3560" i="99" s="1"/>
  <c r="AF3642" i="99" s="1"/>
  <c r="AF3724" i="99" s="1"/>
  <c r="AH187" i="99"/>
  <c r="AH269" i="99" s="1"/>
  <c r="AH351" i="99" s="1"/>
  <c r="AH433" i="99" s="1"/>
  <c r="AH515" i="99" s="1"/>
  <c r="AH597" i="99" s="1"/>
  <c r="AH679" i="99" s="1"/>
  <c r="AH761" i="99" s="1"/>
  <c r="AH843" i="99" s="1"/>
  <c r="AH925" i="99" s="1"/>
  <c r="AH1007" i="99" s="1"/>
  <c r="AH1089" i="99" s="1"/>
  <c r="AH1171" i="99" s="1"/>
  <c r="AH1253" i="99" s="1"/>
  <c r="AH1335" i="99" s="1"/>
  <c r="AH1417" i="99" s="1"/>
  <c r="AH1499" i="99" s="1"/>
  <c r="AH1581" i="99" s="1"/>
  <c r="AH1663" i="99" s="1"/>
  <c r="AH1745" i="99" s="1"/>
  <c r="AH1827" i="99" s="1"/>
  <c r="AH1909" i="99" s="1"/>
  <c r="AH1991" i="99" s="1"/>
  <c r="AH2073" i="99" s="1"/>
  <c r="AH2155" i="99" s="1"/>
  <c r="AH2237" i="99" s="1"/>
  <c r="AH2319" i="99" s="1"/>
  <c r="AH2401" i="99" s="1"/>
  <c r="AH2483" i="99" s="1"/>
  <c r="AH2565" i="99" s="1"/>
  <c r="AH2647" i="99" s="1"/>
  <c r="AH2729" i="99" s="1"/>
  <c r="AH2811" i="99" s="1"/>
  <c r="AH2893" i="99" s="1"/>
  <c r="AH2975" i="99" s="1"/>
  <c r="AH3057" i="99" s="1"/>
  <c r="AH3139" i="99" s="1"/>
  <c r="AH3221" i="99" s="1"/>
  <c r="AH3303" i="99" s="1"/>
  <c r="AH3385" i="99" s="1"/>
  <c r="AH3467" i="99" s="1"/>
  <c r="AH3549" i="99" s="1"/>
  <c r="AH3631" i="99" s="1"/>
  <c r="AH3713" i="99" s="1"/>
  <c r="AT1205" i="99"/>
  <c r="A584" i="99"/>
  <c r="A585" i="99" s="1"/>
  <c r="Z582" i="99"/>
  <c r="AF797" i="99"/>
  <c r="AF878" i="99" s="1"/>
  <c r="AF959" i="99" s="1"/>
  <c r="AF1040" i="99" s="1"/>
  <c r="AF1121" i="99" s="1"/>
  <c r="AF1202" i="99" s="1"/>
  <c r="AF1283" i="99" s="1"/>
  <c r="AF1364" i="99" s="1"/>
  <c r="AF1875" i="99"/>
  <c r="AF1957" i="99" s="1"/>
  <c r="AF2039" i="99" s="1"/>
  <c r="AF2121" i="99" s="1"/>
  <c r="AF2203" i="99" s="1"/>
  <c r="AF2285" i="99" s="1"/>
  <c r="AF2367" i="99" s="1"/>
  <c r="AF2449" i="99" s="1"/>
  <c r="AF2531" i="99" s="1"/>
  <c r="AF2613" i="99" s="1"/>
  <c r="AF2695" i="99" s="1"/>
  <c r="AF2777" i="99" s="1"/>
  <c r="AF2859" i="99" s="1"/>
  <c r="AF2941" i="99" s="1"/>
  <c r="AF3023" i="99" s="1"/>
  <c r="AF3105" i="99" s="1"/>
  <c r="AF3187" i="99" s="1"/>
  <c r="AF3269" i="99" s="1"/>
  <c r="AF3351" i="99" s="1"/>
  <c r="AF3433" i="99" s="1"/>
  <c r="AF3515" i="99" s="1"/>
  <c r="AF3597" i="99" s="1"/>
  <c r="AF3679" i="99" s="1"/>
  <c r="AF3761" i="99" s="1"/>
  <c r="AG393" i="99"/>
  <c r="AN277" i="99"/>
  <c r="AI228" i="99"/>
  <c r="AE307" i="99"/>
  <c r="AI307" i="99" s="1"/>
  <c r="AE207" i="99"/>
  <c r="AI125" i="99"/>
  <c r="AE136" i="99"/>
  <c r="AN55" i="99"/>
  <c r="AF620" i="99"/>
  <c r="AF702" i="99" s="1"/>
  <c r="AF784" i="99" s="1"/>
  <c r="AF866" i="99" s="1"/>
  <c r="AF948" i="99" s="1"/>
  <c r="AF1030" i="99" s="1"/>
  <c r="AF1112" i="99" s="1"/>
  <c r="AF1194" i="99" s="1"/>
  <c r="AF1276" i="99" s="1"/>
  <c r="AF1358" i="99" s="1"/>
  <c r="AF1440" i="99" s="1"/>
  <c r="AF1522" i="99" s="1"/>
  <c r="AF1604" i="99" s="1"/>
  <c r="AF1686" i="99" s="1"/>
  <c r="AF1768" i="99" s="1"/>
  <c r="AF1850" i="99" s="1"/>
  <c r="AF1932" i="99" s="1"/>
  <c r="AF2014" i="99" s="1"/>
  <c r="AF2096" i="99" s="1"/>
  <c r="AF2178" i="99" s="1"/>
  <c r="AF2260" i="99" s="1"/>
  <c r="AF2342" i="99" s="1"/>
  <c r="AF2424" i="99" s="1"/>
  <c r="AF2506" i="99" s="1"/>
  <c r="AF2588" i="99" s="1"/>
  <c r="AF2670" i="99" s="1"/>
  <c r="AF2752" i="99" s="1"/>
  <c r="AF2834" i="99" s="1"/>
  <c r="AF2916" i="99" s="1"/>
  <c r="AF2998" i="99" s="1"/>
  <c r="AF3080" i="99" s="1"/>
  <c r="AF3162" i="99" s="1"/>
  <c r="AF3244" i="99" s="1"/>
  <c r="AF3326" i="99" s="1"/>
  <c r="AF3408" i="99" s="1"/>
  <c r="AF3490" i="99" s="1"/>
  <c r="AF3572" i="99" s="1"/>
  <c r="AF3654" i="99" s="1"/>
  <c r="AF3736" i="99" s="1"/>
  <c r="AH698" i="99"/>
  <c r="AH780" i="99" s="1"/>
  <c r="AH862" i="99" s="1"/>
  <c r="AH944" i="99" s="1"/>
  <c r="AH1026" i="99" s="1"/>
  <c r="AH1108" i="99" s="1"/>
  <c r="AH1190" i="99" s="1"/>
  <c r="AH1272" i="99" s="1"/>
  <c r="AH1354" i="99" s="1"/>
  <c r="AH1436" i="99" s="1"/>
  <c r="AH1518" i="99" s="1"/>
  <c r="AH1600" i="99" s="1"/>
  <c r="AH1682" i="99" s="1"/>
  <c r="AH1764" i="99" s="1"/>
  <c r="AH1846" i="99" s="1"/>
  <c r="AH1928" i="99" s="1"/>
  <c r="AH2010" i="99" s="1"/>
  <c r="AH2092" i="99" s="1"/>
  <c r="AH2174" i="99" s="1"/>
  <c r="AH2256" i="99" s="1"/>
  <c r="AH2338" i="99" s="1"/>
  <c r="AH2420" i="99" s="1"/>
  <c r="AH2502" i="99" s="1"/>
  <c r="AH2584" i="99" s="1"/>
  <c r="AH2666" i="99" s="1"/>
  <c r="AH2748" i="99" s="1"/>
  <c r="AH2830" i="99" s="1"/>
  <c r="AH2912" i="99" s="1"/>
  <c r="AH2994" i="99" s="1"/>
  <c r="AH3076" i="99" s="1"/>
  <c r="AH3158" i="99" s="1"/>
  <c r="AH3240" i="99" s="1"/>
  <c r="AH3322" i="99" s="1"/>
  <c r="AH3404" i="99" s="1"/>
  <c r="AH3486" i="99" s="1"/>
  <c r="AH3568" i="99" s="1"/>
  <c r="AH3650" i="99" s="1"/>
  <c r="AH3732" i="99" s="1"/>
  <c r="AF614" i="99"/>
  <c r="AF696" i="99" s="1"/>
  <c r="AF778" i="99" s="1"/>
  <c r="AF860" i="99" s="1"/>
  <c r="AF942" i="99" s="1"/>
  <c r="AF1024" i="99" s="1"/>
  <c r="AF1106" i="99" s="1"/>
  <c r="AF1188" i="99" s="1"/>
  <c r="AF1270" i="99" s="1"/>
  <c r="AF1352" i="99" s="1"/>
  <c r="AF1434" i="99" s="1"/>
  <c r="AF1516" i="99" s="1"/>
  <c r="AF1598" i="99" s="1"/>
  <c r="AF1680" i="99" s="1"/>
  <c r="AF1762" i="99" s="1"/>
  <c r="AF1844" i="99" s="1"/>
  <c r="AF1926" i="99" s="1"/>
  <c r="AF2008" i="99" s="1"/>
  <c r="AF2090" i="99" s="1"/>
  <c r="AF2172" i="99" s="1"/>
  <c r="AF2254" i="99" s="1"/>
  <c r="AF2336" i="99" s="1"/>
  <c r="AF2418" i="99" s="1"/>
  <c r="AF2500" i="99" s="1"/>
  <c r="AF2582" i="99" s="1"/>
  <c r="AF2664" i="99" s="1"/>
  <c r="AF2746" i="99" s="1"/>
  <c r="AF2828" i="99" s="1"/>
  <c r="AF2910" i="99" s="1"/>
  <c r="AF2992" i="99" s="1"/>
  <c r="AF3074" i="99" s="1"/>
  <c r="AF3156" i="99" s="1"/>
  <c r="AF3238" i="99" s="1"/>
  <c r="AF3320" i="99" s="1"/>
  <c r="AF3402" i="99" s="1"/>
  <c r="AF3484" i="99" s="1"/>
  <c r="AF3566" i="99" s="1"/>
  <c r="AF3648" i="99" s="1"/>
  <c r="AF3730" i="99" s="1"/>
  <c r="AH609" i="99"/>
  <c r="AH691" i="99" s="1"/>
  <c r="AH773" i="99" s="1"/>
  <c r="AH855" i="99" s="1"/>
  <c r="AH937" i="99" s="1"/>
  <c r="AH1019" i="99" s="1"/>
  <c r="AH1101" i="99" s="1"/>
  <c r="AH1183" i="99" s="1"/>
  <c r="AH1265" i="99" s="1"/>
  <c r="AH1347" i="99" s="1"/>
  <c r="AH1429" i="99" s="1"/>
  <c r="AH1511" i="99" s="1"/>
  <c r="AH1593" i="99" s="1"/>
  <c r="AH1675" i="99" s="1"/>
  <c r="AH1757" i="99" s="1"/>
  <c r="AH1839" i="99" s="1"/>
  <c r="AH1921" i="99" s="1"/>
  <c r="AH2003" i="99" s="1"/>
  <c r="AH2085" i="99" s="1"/>
  <c r="AH2167" i="99" s="1"/>
  <c r="AH2249" i="99" s="1"/>
  <c r="AH2331" i="99" s="1"/>
  <c r="AH2413" i="99" s="1"/>
  <c r="AH2495" i="99" s="1"/>
  <c r="AH2577" i="99" s="1"/>
  <c r="AH2659" i="99" s="1"/>
  <c r="AH2741" i="99" s="1"/>
  <c r="AH2823" i="99" s="1"/>
  <c r="AH2905" i="99" s="1"/>
  <c r="AH2987" i="99" s="1"/>
  <c r="AH3069" i="99" s="1"/>
  <c r="AH3151" i="99" s="1"/>
  <c r="AH3233" i="99" s="1"/>
  <c r="AH3315" i="99" s="1"/>
  <c r="AH3397" i="99" s="1"/>
  <c r="AH3479" i="99" s="1"/>
  <c r="AH3561" i="99" s="1"/>
  <c r="AH3643" i="99" s="1"/>
  <c r="AH3725" i="99" s="1"/>
  <c r="AF279" i="99"/>
  <c r="AF361" i="99" s="1"/>
  <c r="AF443" i="99" s="1"/>
  <c r="AF525" i="99" s="1"/>
  <c r="AF607" i="99" s="1"/>
  <c r="AF689" i="99" s="1"/>
  <c r="AF771" i="99" s="1"/>
  <c r="AF853" i="99" s="1"/>
  <c r="AF935" i="99" s="1"/>
  <c r="AF1017" i="99" s="1"/>
  <c r="AF1099" i="99" s="1"/>
  <c r="AF1181" i="99" s="1"/>
  <c r="AF1263" i="99" s="1"/>
  <c r="AF1345" i="99" s="1"/>
  <c r="AF1427" i="99" s="1"/>
  <c r="AF1509" i="99" s="1"/>
  <c r="AF1591" i="99" s="1"/>
  <c r="AF1673" i="99" s="1"/>
  <c r="AF1755" i="99" s="1"/>
  <c r="AF1837" i="99" s="1"/>
  <c r="AF1919" i="99" s="1"/>
  <c r="AF2001" i="99" s="1"/>
  <c r="AF2083" i="99" s="1"/>
  <c r="AF2165" i="99" s="1"/>
  <c r="AF2247" i="99" s="1"/>
  <c r="AF2329" i="99" s="1"/>
  <c r="AF2411" i="99" s="1"/>
  <c r="AF2493" i="99" s="1"/>
  <c r="AF2575" i="99" s="1"/>
  <c r="AF2657" i="99" s="1"/>
  <c r="AF2739" i="99" s="1"/>
  <c r="AF2821" i="99" s="1"/>
  <c r="AF2903" i="99" s="1"/>
  <c r="AF2985" i="99" s="1"/>
  <c r="AF3067" i="99" s="1"/>
  <c r="AF3149" i="99" s="1"/>
  <c r="AF3231" i="99" s="1"/>
  <c r="AF3313" i="99" s="1"/>
  <c r="AF3395" i="99" s="1"/>
  <c r="AF3477" i="99" s="1"/>
  <c r="AF3559" i="99" s="1"/>
  <c r="AF3641" i="99" s="1"/>
  <c r="AF3723" i="99" s="1"/>
  <c r="AH274" i="99"/>
  <c r="AH356" i="99" s="1"/>
  <c r="AH438" i="99" s="1"/>
  <c r="AH520" i="99" s="1"/>
  <c r="AH602" i="99" s="1"/>
  <c r="AH684" i="99" s="1"/>
  <c r="AH766" i="99" s="1"/>
  <c r="AH848" i="99" s="1"/>
  <c r="AH930" i="99" s="1"/>
  <c r="AH1012" i="99" s="1"/>
  <c r="AH1094" i="99" s="1"/>
  <c r="AH1176" i="99" s="1"/>
  <c r="AH1258" i="99" s="1"/>
  <c r="AH1340" i="99" s="1"/>
  <c r="AH1422" i="99" s="1"/>
  <c r="AH1504" i="99" s="1"/>
  <c r="AH1586" i="99" s="1"/>
  <c r="AH1668" i="99" s="1"/>
  <c r="AH1750" i="99" s="1"/>
  <c r="AH1832" i="99" s="1"/>
  <c r="AH1914" i="99" s="1"/>
  <c r="AH1996" i="99" s="1"/>
  <c r="AH2078" i="99" s="1"/>
  <c r="AH2160" i="99" s="1"/>
  <c r="AH2242" i="99" s="1"/>
  <c r="AH2324" i="99" s="1"/>
  <c r="AH2406" i="99" s="1"/>
  <c r="AH2488" i="99" s="1"/>
  <c r="AH2570" i="99" s="1"/>
  <c r="AH2652" i="99" s="1"/>
  <c r="AH2734" i="99" s="1"/>
  <c r="AH2816" i="99" s="1"/>
  <c r="AH2898" i="99" s="1"/>
  <c r="AH2980" i="99" s="1"/>
  <c r="AH3062" i="99" s="1"/>
  <c r="AH3144" i="99" s="1"/>
  <c r="AH3226" i="99" s="1"/>
  <c r="AH3308" i="99" s="1"/>
  <c r="AH3390" i="99" s="1"/>
  <c r="AH3472" i="99" s="1"/>
  <c r="AH3554" i="99" s="1"/>
  <c r="AH3636" i="99" s="1"/>
  <c r="AH3718" i="99" s="1"/>
  <c r="AS974" i="99"/>
  <c r="AF880" i="99"/>
  <c r="AF961" i="99" s="1"/>
  <c r="AF1042" i="99" s="1"/>
  <c r="AF1123" i="99" s="1"/>
  <c r="AF1204" i="99" s="1"/>
  <c r="AF1285" i="99" s="1"/>
  <c r="AF1366" i="99" s="1"/>
  <c r="AF1447" i="99" s="1"/>
  <c r="AF1528" i="99" s="1"/>
  <c r="Y728" i="99"/>
  <c r="Y731" i="99" s="1"/>
  <c r="AZ682" i="99" s="1"/>
  <c r="AS646" i="99"/>
  <c r="AN530" i="99"/>
  <c r="Z254" i="99"/>
  <c r="A256" i="99"/>
  <c r="A257" i="99" s="1"/>
  <c r="AT772" i="99"/>
  <c r="AT713" i="99"/>
  <c r="AT614" i="99"/>
  <c r="AE553" i="99"/>
  <c r="AI553" i="99" s="1"/>
  <c r="AI474" i="99"/>
  <c r="AN465" i="99"/>
  <c r="Y400" i="99"/>
  <c r="Y403" i="99" s="1"/>
  <c r="AZ354" i="99" s="1"/>
  <c r="AS334" i="99"/>
  <c r="AS400" i="99" s="1"/>
  <c r="AN301" i="99"/>
  <c r="AN231" i="99"/>
  <c r="AE192" i="99"/>
  <c r="AI110" i="99"/>
  <c r="AN59" i="99"/>
  <c r="AN51" i="99"/>
  <c r="AN45" i="99"/>
  <c r="AE127" i="99"/>
  <c r="AN38" i="99"/>
  <c r="AE120" i="99"/>
  <c r="AN29" i="99"/>
  <c r="AE111" i="99"/>
  <c r="AN26" i="99"/>
  <c r="AN395" i="99"/>
  <c r="A338" i="99"/>
  <c r="A339" i="99" s="1"/>
  <c r="AH391" i="99"/>
  <c r="AI310" i="99"/>
  <c r="AI141" i="99"/>
  <c r="AT38" i="99"/>
  <c r="AI115" i="99"/>
  <c r="AT26" i="99"/>
  <c r="AI182" i="99"/>
  <c r="AE264" i="99"/>
  <c r="AI95" i="99"/>
  <c r="AE177" i="99"/>
  <c r="AE171" i="99"/>
  <c r="AI89" i="99"/>
  <c r="A501" i="99"/>
  <c r="AT305" i="99"/>
  <c r="AT318" i="99" s="1"/>
  <c r="AG369" i="99"/>
  <c r="AG451" i="99" s="1"/>
  <c r="AG533" i="99" s="1"/>
  <c r="AG615" i="99" s="1"/>
  <c r="AG697" i="99" s="1"/>
  <c r="AG779" i="99" s="1"/>
  <c r="AG861" i="99" s="1"/>
  <c r="AG943" i="99" s="1"/>
  <c r="AG1025" i="99" s="1"/>
  <c r="AG1107" i="99" s="1"/>
  <c r="AG1189" i="99" s="1"/>
  <c r="AG1271" i="99" s="1"/>
  <c r="AG1353" i="99" s="1"/>
  <c r="AG1435" i="99" s="1"/>
  <c r="AG1517" i="99" s="1"/>
  <c r="AG1599" i="99" s="1"/>
  <c r="AG1681" i="99" s="1"/>
  <c r="AG1763" i="99" s="1"/>
  <c r="AG1845" i="99" s="1"/>
  <c r="AG1927" i="99" s="1"/>
  <c r="AG2009" i="99" s="1"/>
  <c r="AG2091" i="99" s="1"/>
  <c r="AG2173" i="99" s="1"/>
  <c r="AG2255" i="99" s="1"/>
  <c r="AG2337" i="99" s="1"/>
  <c r="AG2419" i="99" s="1"/>
  <c r="AG2501" i="99" s="1"/>
  <c r="AG2583" i="99" s="1"/>
  <c r="AG2665" i="99" s="1"/>
  <c r="AG2747" i="99" s="1"/>
  <c r="AG2829" i="99" s="1"/>
  <c r="AG2911" i="99" s="1"/>
  <c r="AG2993" i="99" s="1"/>
  <c r="AG3075" i="99" s="1"/>
  <c r="AG3157" i="99" s="1"/>
  <c r="AG3239" i="99" s="1"/>
  <c r="AG3321" i="99" s="1"/>
  <c r="AG3403" i="99" s="1"/>
  <c r="AG3485" i="99" s="1"/>
  <c r="AG3567" i="99" s="1"/>
  <c r="AG3649" i="99" s="1"/>
  <c r="AG3731" i="99" s="1"/>
  <c r="AN28" i="99"/>
  <c r="AI105" i="99"/>
  <c r="AI96" i="99"/>
  <c r="AE178" i="99"/>
  <c r="AG202" i="99"/>
  <c r="AG284" i="99" s="1"/>
  <c r="AG366" i="99" s="1"/>
  <c r="AG448" i="99" s="1"/>
  <c r="AG530" i="99" s="1"/>
  <c r="AG612" i="99" s="1"/>
  <c r="AG694" i="99" s="1"/>
  <c r="AG776" i="99" s="1"/>
  <c r="AG858" i="99" s="1"/>
  <c r="AG940" i="99" s="1"/>
  <c r="AG1022" i="99" s="1"/>
  <c r="AG1104" i="99" s="1"/>
  <c r="AG1186" i="99" s="1"/>
  <c r="AG1268" i="99" s="1"/>
  <c r="AG1350" i="99" s="1"/>
  <c r="AG1432" i="99" s="1"/>
  <c r="AG1514" i="99" s="1"/>
  <c r="AG1596" i="99" s="1"/>
  <c r="AG1678" i="99" s="1"/>
  <c r="AG1760" i="99" s="1"/>
  <c r="AG1842" i="99" s="1"/>
  <c r="AG1924" i="99" s="1"/>
  <c r="AG2006" i="99" s="1"/>
  <c r="AG2088" i="99" s="1"/>
  <c r="AG2170" i="99" s="1"/>
  <c r="AG2252" i="99" s="1"/>
  <c r="AG2334" i="99" s="1"/>
  <c r="AG2416" i="99" s="1"/>
  <c r="AG2498" i="99" s="1"/>
  <c r="AG2580" i="99" s="1"/>
  <c r="AG2662" i="99" s="1"/>
  <c r="AG2744" i="99" s="1"/>
  <c r="AG2826" i="99" s="1"/>
  <c r="AG2908" i="99" s="1"/>
  <c r="AG2990" i="99" s="1"/>
  <c r="AG3072" i="99" s="1"/>
  <c r="AG3154" i="99" s="1"/>
  <c r="AG3236" i="99" s="1"/>
  <c r="AG3318" i="99" s="1"/>
  <c r="AG3400" i="99" s="1"/>
  <c r="AG3482" i="99" s="1"/>
  <c r="AG3564" i="99" s="1"/>
  <c r="AG3646" i="99" s="1"/>
  <c r="AG3728" i="99" s="1"/>
  <c r="AE278" i="99"/>
  <c r="AF373" i="99"/>
  <c r="AF455" i="99" s="1"/>
  <c r="AF537" i="99" s="1"/>
  <c r="AF619" i="99" s="1"/>
  <c r="AF701" i="99" s="1"/>
  <c r="AF783" i="99" s="1"/>
  <c r="AF865" i="99" s="1"/>
  <c r="AF947" i="99" s="1"/>
  <c r="AF1029" i="99" s="1"/>
  <c r="AF1111" i="99" s="1"/>
  <c r="AF1193" i="99" s="1"/>
  <c r="AF1275" i="99" s="1"/>
  <c r="AF1357" i="99" s="1"/>
  <c r="AF1439" i="99" s="1"/>
  <c r="AF1521" i="99" s="1"/>
  <c r="AF1603" i="99" s="1"/>
  <c r="AF1685" i="99" s="1"/>
  <c r="AF1767" i="99" s="1"/>
  <c r="AF1849" i="99" s="1"/>
  <c r="AF1931" i="99" s="1"/>
  <c r="AF2013" i="99" s="1"/>
  <c r="AF2095" i="99" s="1"/>
  <c r="AF2177" i="99" s="1"/>
  <c r="AF2259" i="99" s="1"/>
  <c r="AF2341" i="99" s="1"/>
  <c r="AF2423" i="99" s="1"/>
  <c r="AF2505" i="99" s="1"/>
  <c r="AF2587" i="99" s="1"/>
  <c r="AF2669" i="99" s="1"/>
  <c r="AF2751" i="99" s="1"/>
  <c r="AF2833" i="99" s="1"/>
  <c r="AF2915" i="99" s="1"/>
  <c r="AF2997" i="99" s="1"/>
  <c r="AF3079" i="99" s="1"/>
  <c r="AF3161" i="99" s="1"/>
  <c r="AF3243" i="99" s="1"/>
  <c r="AF3325" i="99" s="1"/>
  <c r="AF3407" i="99" s="1"/>
  <c r="AF3489" i="99" s="1"/>
  <c r="AF3571" i="99" s="1"/>
  <c r="AF3653" i="99" s="1"/>
  <c r="AF3735" i="99" s="1"/>
  <c r="AE205" i="99"/>
  <c r="AE191" i="99"/>
  <c r="Y72" i="99"/>
  <c r="Y75" i="99" s="1"/>
  <c r="AZ26" i="99" s="1"/>
  <c r="AZ28" i="99" s="1"/>
  <c r="AI308" i="99"/>
  <c r="AE388" i="99"/>
  <c r="AN112" i="99"/>
  <c r="AE220" i="99"/>
  <c r="AT29" i="99"/>
  <c r="AE3588" i="99"/>
  <c r="AN3509" i="99"/>
  <c r="Z3617" i="99"/>
  <c r="A3619" i="99"/>
  <c r="AI3341" i="99"/>
  <c r="Z3454" i="99"/>
  <c r="A3456" i="99"/>
  <c r="Z3370" i="99"/>
  <c r="AN3557" i="99"/>
  <c r="AS3516" i="99"/>
  <c r="Z3289" i="99"/>
  <c r="Y3270" i="99"/>
  <c r="Y3273" i="99" s="1"/>
  <c r="AZ3224" i="99" s="1"/>
  <c r="AS3204" i="99"/>
  <c r="AS3270" i="99" s="1"/>
  <c r="AN3257" i="99"/>
  <c r="Z2962" i="99"/>
  <c r="Z3124" i="99"/>
  <c r="AN3010" i="99"/>
  <c r="AI2522" i="99"/>
  <c r="AE2602" i="99"/>
  <c r="AN2105" i="99"/>
  <c r="AG3007" i="99"/>
  <c r="AG3088" i="99" s="1"/>
  <c r="AG3169" i="99" s="1"/>
  <c r="AG3250" i="99" s="1"/>
  <c r="AN2413" i="99"/>
  <c r="Z2387" i="99"/>
  <c r="A2389" i="99"/>
  <c r="Z2306" i="99"/>
  <c r="Z1075" i="99"/>
  <c r="AT1608" i="99"/>
  <c r="AG2106" i="99"/>
  <c r="AG2187" i="99" s="1"/>
  <c r="AG2268" i="99" s="1"/>
  <c r="AG2349" i="99" s="1"/>
  <c r="AG2430" i="99" s="1"/>
  <c r="AE1535" i="99"/>
  <c r="Z583" i="99"/>
  <c r="Z419" i="99"/>
  <c r="A421" i="99"/>
  <c r="AN3735" i="99"/>
  <c r="AI3751" i="99"/>
  <c r="AN3717" i="99"/>
  <c r="AE3750" i="99"/>
  <c r="AN3744" i="99"/>
  <c r="AN3660" i="99"/>
  <c r="AN3414" i="99"/>
  <c r="AN3395" i="99"/>
  <c r="AN3345" i="99"/>
  <c r="AN3317" i="99"/>
  <c r="AI3587" i="99"/>
  <c r="AN3487" i="99"/>
  <c r="AN3335" i="99"/>
  <c r="AN3556" i="99"/>
  <c r="AN3503" i="99"/>
  <c r="AT3564" i="99"/>
  <c r="AH3504" i="99"/>
  <c r="AH3585" i="99" s="1"/>
  <c r="AH3666" i="99" s="1"/>
  <c r="AH3747" i="99" s="1"/>
  <c r="AN3327" i="99"/>
  <c r="AT3316" i="99"/>
  <c r="AN3165" i="99"/>
  <c r="AN3092" i="99"/>
  <c r="AN3062" i="99"/>
  <c r="AN3232" i="99"/>
  <c r="AN3227" i="99"/>
  <c r="AE3340" i="99"/>
  <c r="AI3260" i="99"/>
  <c r="AN3179" i="99"/>
  <c r="AN3161" i="99"/>
  <c r="AF3096" i="99"/>
  <c r="AI2850" i="99"/>
  <c r="AE2930" i="99"/>
  <c r="AT3253" i="99"/>
  <c r="A2963" i="99"/>
  <c r="A2964" i="99" s="1"/>
  <c r="AE3176" i="99"/>
  <c r="AI3014" i="99"/>
  <c r="AE3012" i="99"/>
  <c r="AI2932" i="99"/>
  <c r="A2798" i="99"/>
  <c r="Z2796" i="99"/>
  <c r="AE2685" i="99"/>
  <c r="AI2685" i="99" s="1"/>
  <c r="AN2598" i="99"/>
  <c r="AN2520" i="99"/>
  <c r="AT2980" i="99"/>
  <c r="Y2942" i="99"/>
  <c r="Y2945" i="99" s="1"/>
  <c r="AZ2896" i="99" s="1"/>
  <c r="AG3173" i="99"/>
  <c r="AG3254" i="99" s="1"/>
  <c r="AG3335" i="99" s="1"/>
  <c r="AG3416" i="99" s="1"/>
  <c r="AG3497" i="99" s="1"/>
  <c r="AG3578" i="99" s="1"/>
  <c r="AN2593" i="99"/>
  <c r="AN2571" i="99"/>
  <c r="AN3021" i="99"/>
  <c r="Z2716" i="99"/>
  <c r="A2718" i="99"/>
  <c r="AN2689" i="99"/>
  <c r="AN2604" i="99"/>
  <c r="Z2469" i="99"/>
  <c r="AN2423" i="99"/>
  <c r="AE2520" i="99"/>
  <c r="AI2440" i="99"/>
  <c r="AT2942" i="99"/>
  <c r="AH3091" i="99"/>
  <c r="AH3172" i="99" s="1"/>
  <c r="AH3253" i="99" s="1"/>
  <c r="AH3334" i="99" s="1"/>
  <c r="AH3415" i="99" s="1"/>
  <c r="AH3496" i="99" s="1"/>
  <c r="AS2696" i="99"/>
  <c r="AN2592" i="99"/>
  <c r="AN2522" i="99"/>
  <c r="AT2484" i="99"/>
  <c r="AT2532" i="99" s="1"/>
  <c r="AN2421" i="99"/>
  <c r="Z2223" i="99"/>
  <c r="A2224" i="99"/>
  <c r="A2225" i="99" s="1"/>
  <c r="AN2602" i="99"/>
  <c r="AN2584" i="99"/>
  <c r="AI2766" i="99"/>
  <c r="AE2847" i="99"/>
  <c r="Y2532" i="99"/>
  <c r="Y2535" i="99" s="1"/>
  <c r="AZ2486" i="99" s="1"/>
  <c r="AN2438" i="99"/>
  <c r="AN2242" i="99"/>
  <c r="Z2059" i="99"/>
  <c r="AT2408" i="99"/>
  <c r="AN2359" i="99"/>
  <c r="AN2368" i="99" s="1"/>
  <c r="AS2368" i="99"/>
  <c r="AE2438" i="99"/>
  <c r="AI2358" i="99"/>
  <c r="AN2263" i="99"/>
  <c r="A2060" i="99"/>
  <c r="AN2412" i="99"/>
  <c r="AN2108" i="99"/>
  <c r="AN2096" i="99"/>
  <c r="AH2192" i="99"/>
  <c r="AH2273" i="99" s="1"/>
  <c r="AH2354" i="99" s="1"/>
  <c r="AH2435" i="99" s="1"/>
  <c r="AH2516" i="99" s="1"/>
  <c r="AH2597" i="99" s="1"/>
  <c r="AH2678" i="99" s="1"/>
  <c r="AH2759" i="99" s="1"/>
  <c r="AH2840" i="99" s="1"/>
  <c r="AN2247" i="99"/>
  <c r="AN2084" i="99"/>
  <c r="Y2122" i="99"/>
  <c r="Y2125" i="99" s="1"/>
  <c r="AZ2076" i="99" s="1"/>
  <c r="AS2056" i="99"/>
  <c r="AS2122" i="99" s="1"/>
  <c r="AN2264" i="99"/>
  <c r="AS1974" i="99"/>
  <c r="AS2040" i="99" s="1"/>
  <c r="Y2040" i="99"/>
  <c r="Y2043" i="99" s="1"/>
  <c r="AZ1994" i="99" s="1"/>
  <c r="AN2197" i="99"/>
  <c r="AT2075" i="99"/>
  <c r="AI2030" i="99"/>
  <c r="AE2110" i="99"/>
  <c r="AH2191" i="99"/>
  <c r="AH2272" i="99" s="1"/>
  <c r="AH2353" i="99" s="1"/>
  <c r="AH2434" i="99" s="1"/>
  <c r="AH2515" i="99" s="1"/>
  <c r="AH2596" i="99" s="1"/>
  <c r="AH2677" i="99" s="1"/>
  <c r="AH2758" i="99" s="1"/>
  <c r="AN1911" i="99"/>
  <c r="AE2028" i="99"/>
  <c r="AI1948" i="99"/>
  <c r="AN1995" i="99"/>
  <c r="A1979" i="99"/>
  <c r="Z1977" i="99"/>
  <c r="AS1876" i="99"/>
  <c r="AE1946" i="99"/>
  <c r="A1569" i="99"/>
  <c r="Z1567" i="99"/>
  <c r="AF1947" i="99"/>
  <c r="AI1947" i="99" s="1"/>
  <c r="AT1692" i="99"/>
  <c r="AT1606" i="99"/>
  <c r="AE1700" i="99"/>
  <c r="AI1620" i="99"/>
  <c r="AT1521" i="99"/>
  <c r="AN2168" i="99"/>
  <c r="Z1321" i="99"/>
  <c r="AT1845" i="99"/>
  <c r="A1650" i="99"/>
  <c r="Z1648" i="99"/>
  <c r="AT1438" i="99"/>
  <c r="AT1430" i="99"/>
  <c r="AT1349" i="99"/>
  <c r="AT1288" i="99"/>
  <c r="AT1187" i="99"/>
  <c r="AT1126" i="99"/>
  <c r="AF1289" i="99"/>
  <c r="AF1370" i="99" s="1"/>
  <c r="AF1451" i="99" s="1"/>
  <c r="AF1532" i="99" s="1"/>
  <c r="AF1613" i="99" s="1"/>
  <c r="AF1694" i="99" s="1"/>
  <c r="AF1775" i="99" s="1"/>
  <c r="AF1856" i="99" s="1"/>
  <c r="A912" i="99"/>
  <c r="Z910" i="99"/>
  <c r="AI881" i="99"/>
  <c r="AT1597" i="99"/>
  <c r="AT1518" i="99"/>
  <c r="Y1548" i="99"/>
  <c r="Y1551" i="99" s="1"/>
  <c r="AZ1502" i="99" s="1"/>
  <c r="AS1482" i="99"/>
  <c r="AS1548" i="99" s="1"/>
  <c r="AS1794" i="99"/>
  <c r="Y1384" i="99"/>
  <c r="Y1387" i="99" s="1"/>
  <c r="AZ1338" i="99" s="1"/>
  <c r="A1240" i="99"/>
  <c r="A1241" i="99" s="1"/>
  <c r="Z1238" i="99"/>
  <c r="AH1125" i="99"/>
  <c r="AH1206" i="99" s="1"/>
  <c r="AH1287" i="99" s="1"/>
  <c r="AH1368" i="99" s="1"/>
  <c r="AH1449" i="99" s="1"/>
  <c r="AH1530" i="99" s="1"/>
  <c r="AH1611" i="99" s="1"/>
  <c r="AH1692" i="99" s="1"/>
  <c r="AG1448" i="99"/>
  <c r="AG1529" i="99" s="1"/>
  <c r="AG1610" i="99" s="1"/>
  <c r="Z665" i="99"/>
  <c r="AS1056" i="99"/>
  <c r="A666" i="99"/>
  <c r="A667" i="99" s="1"/>
  <c r="AG1202" i="99"/>
  <c r="AG1283" i="99" s="1"/>
  <c r="AG1364" i="99" s="1"/>
  <c r="AN538" i="99"/>
  <c r="AF475" i="99"/>
  <c r="AN396" i="99"/>
  <c r="AN64" i="99"/>
  <c r="AE143" i="99"/>
  <c r="AI143" i="99" s="1"/>
  <c r="AF218" i="99"/>
  <c r="AF299" i="99" s="1"/>
  <c r="AF380" i="99" s="1"/>
  <c r="AH446" i="99"/>
  <c r="AH528" i="99" s="1"/>
  <c r="AH610" i="99" s="1"/>
  <c r="AH692" i="99" s="1"/>
  <c r="AH774" i="99" s="1"/>
  <c r="AH856" i="99" s="1"/>
  <c r="AH938" i="99" s="1"/>
  <c r="AH1020" i="99" s="1"/>
  <c r="AH1102" i="99" s="1"/>
  <c r="AH1184" i="99" s="1"/>
  <c r="AH1266" i="99" s="1"/>
  <c r="AH1348" i="99" s="1"/>
  <c r="AH1430" i="99" s="1"/>
  <c r="AH1512" i="99" s="1"/>
  <c r="AH1594" i="99" s="1"/>
  <c r="AH1676" i="99" s="1"/>
  <c r="AH1758" i="99" s="1"/>
  <c r="AH1840" i="99" s="1"/>
  <c r="AH1922" i="99" s="1"/>
  <c r="AH2004" i="99" s="1"/>
  <c r="AH2086" i="99" s="1"/>
  <c r="AH2168" i="99" s="1"/>
  <c r="AH2250" i="99" s="1"/>
  <c r="AH2332" i="99" s="1"/>
  <c r="AH2414" i="99" s="1"/>
  <c r="AH2496" i="99" s="1"/>
  <c r="AH2578" i="99" s="1"/>
  <c r="AH2660" i="99" s="1"/>
  <c r="AH2742" i="99" s="1"/>
  <c r="AH2824" i="99" s="1"/>
  <c r="AH2906" i="99" s="1"/>
  <c r="AH2988" i="99" s="1"/>
  <c r="AH3070" i="99" s="1"/>
  <c r="AH3152" i="99" s="1"/>
  <c r="AH3234" i="99" s="1"/>
  <c r="AH3316" i="99" s="1"/>
  <c r="AH3398" i="99" s="1"/>
  <c r="AH3480" i="99" s="1"/>
  <c r="AH3562" i="99" s="1"/>
  <c r="AH3644" i="99" s="1"/>
  <c r="AH3726" i="99" s="1"/>
  <c r="AH268" i="99"/>
  <c r="AH350" i="99" s="1"/>
  <c r="AH432" i="99" s="1"/>
  <c r="AH514" i="99" s="1"/>
  <c r="AH596" i="99" s="1"/>
  <c r="AH678" i="99" s="1"/>
  <c r="AH760" i="99" s="1"/>
  <c r="AH842" i="99" s="1"/>
  <c r="AH924" i="99" s="1"/>
  <c r="AH1006" i="99" s="1"/>
  <c r="AH1088" i="99" s="1"/>
  <c r="AH1170" i="99" s="1"/>
  <c r="AH1252" i="99" s="1"/>
  <c r="AH1334" i="99" s="1"/>
  <c r="AH1416" i="99" s="1"/>
  <c r="AH1498" i="99" s="1"/>
  <c r="AH1580" i="99" s="1"/>
  <c r="AH1662" i="99" s="1"/>
  <c r="AH1744" i="99" s="1"/>
  <c r="AH1826" i="99" s="1"/>
  <c r="AH1908" i="99" s="1"/>
  <c r="AH1990" i="99" s="1"/>
  <c r="AH2072" i="99" s="1"/>
  <c r="AH2154" i="99" s="1"/>
  <c r="AH2236" i="99" s="1"/>
  <c r="AH2318" i="99" s="1"/>
  <c r="AH2400" i="99" s="1"/>
  <c r="AH2482" i="99" s="1"/>
  <c r="AH2564" i="99" s="1"/>
  <c r="AH2646" i="99" s="1"/>
  <c r="AH2728" i="99" s="1"/>
  <c r="AH2810" i="99" s="1"/>
  <c r="AH2892" i="99" s="1"/>
  <c r="AH2974" i="99" s="1"/>
  <c r="AH3056" i="99" s="1"/>
  <c r="AH3138" i="99" s="1"/>
  <c r="AH3220" i="99" s="1"/>
  <c r="AH3302" i="99" s="1"/>
  <c r="AH3384" i="99" s="1"/>
  <c r="AH3466" i="99" s="1"/>
  <c r="AH3548" i="99" s="1"/>
  <c r="AH3630" i="99" s="1"/>
  <c r="AH3712" i="99" s="1"/>
  <c r="AT1434" i="99"/>
  <c r="A1322" i="99"/>
  <c r="A1323" i="99" s="1"/>
  <c r="AF1454" i="99"/>
  <c r="AF1535" i="99" s="1"/>
  <c r="AF1616" i="99" s="1"/>
  <c r="AF1697" i="99" s="1"/>
  <c r="AF1778" i="99" s="1"/>
  <c r="AF1859" i="99" s="1"/>
  <c r="AF1940" i="99" s="1"/>
  <c r="AF2021" i="99" s="1"/>
  <c r="AF2102" i="99" s="1"/>
  <c r="AS728" i="99"/>
  <c r="AT632" i="99"/>
  <c r="AT618" i="99"/>
  <c r="AT610" i="99"/>
  <c r="AN313" i="99"/>
  <c r="AE199" i="99"/>
  <c r="AI117" i="99"/>
  <c r="AH382" i="99"/>
  <c r="AH463" i="99" s="1"/>
  <c r="AH544" i="99" s="1"/>
  <c r="AG461" i="99"/>
  <c r="AG543" i="99" s="1"/>
  <c r="AG625" i="99" s="1"/>
  <c r="AG707" i="99" s="1"/>
  <c r="AG789" i="99" s="1"/>
  <c r="AG871" i="99" s="1"/>
  <c r="AG953" i="99" s="1"/>
  <c r="AG1035" i="99" s="1"/>
  <c r="AG1117" i="99" s="1"/>
  <c r="AG1199" i="99" s="1"/>
  <c r="AG1281" i="99" s="1"/>
  <c r="AG1363" i="99" s="1"/>
  <c r="AG1445" i="99" s="1"/>
  <c r="AG1527" i="99" s="1"/>
  <c r="AG1609" i="99" s="1"/>
  <c r="AG1691" i="99" s="1"/>
  <c r="AG1773" i="99" s="1"/>
  <c r="AG1855" i="99" s="1"/>
  <c r="AG1937" i="99" s="1"/>
  <c r="AG2019" i="99" s="1"/>
  <c r="AG2101" i="99" s="1"/>
  <c r="AG2183" i="99" s="1"/>
  <c r="AG2265" i="99" s="1"/>
  <c r="AG2347" i="99" s="1"/>
  <c r="AG2429" i="99" s="1"/>
  <c r="AG2511" i="99" s="1"/>
  <c r="AG2593" i="99" s="1"/>
  <c r="AG2675" i="99" s="1"/>
  <c r="AG2757" i="99" s="1"/>
  <c r="AG2839" i="99" s="1"/>
  <c r="AG2921" i="99" s="1"/>
  <c r="AG3003" i="99" s="1"/>
  <c r="AG3085" i="99" s="1"/>
  <c r="AG3167" i="99" s="1"/>
  <c r="AG3249" i="99" s="1"/>
  <c r="AG3331" i="99" s="1"/>
  <c r="AG3413" i="99" s="1"/>
  <c r="AG3495" i="99" s="1"/>
  <c r="AG3577" i="99" s="1"/>
  <c r="AG3659" i="99" s="1"/>
  <c r="AG3741" i="99" s="1"/>
  <c r="AH622" i="99"/>
  <c r="AH704" i="99" s="1"/>
  <c r="AH786" i="99" s="1"/>
  <c r="AH868" i="99" s="1"/>
  <c r="AH950" i="99" s="1"/>
  <c r="AH1032" i="99" s="1"/>
  <c r="AH1114" i="99" s="1"/>
  <c r="AH1196" i="99" s="1"/>
  <c r="AH1278" i="99" s="1"/>
  <c r="AH1360" i="99" s="1"/>
  <c r="AH1442" i="99" s="1"/>
  <c r="AH1524" i="99" s="1"/>
  <c r="AH1606" i="99" s="1"/>
  <c r="AH1688" i="99" s="1"/>
  <c r="AH1770" i="99" s="1"/>
  <c r="AH1852" i="99" s="1"/>
  <c r="AH1934" i="99" s="1"/>
  <c r="AH2016" i="99" s="1"/>
  <c r="AH2098" i="99" s="1"/>
  <c r="AH2180" i="99" s="1"/>
  <c r="AH2262" i="99" s="1"/>
  <c r="AH2344" i="99" s="1"/>
  <c r="AH2426" i="99" s="1"/>
  <c r="AH2508" i="99" s="1"/>
  <c r="AH2590" i="99" s="1"/>
  <c r="AH2672" i="99" s="1"/>
  <c r="AH2754" i="99" s="1"/>
  <c r="AH2836" i="99" s="1"/>
  <c r="AH2918" i="99" s="1"/>
  <c r="AH3000" i="99" s="1"/>
  <c r="AH3082" i="99" s="1"/>
  <c r="AH3164" i="99" s="1"/>
  <c r="AH3246" i="99" s="1"/>
  <c r="AH3328" i="99" s="1"/>
  <c r="AH3410" i="99" s="1"/>
  <c r="AH3492" i="99" s="1"/>
  <c r="AH3574" i="99" s="1"/>
  <c r="AH3656" i="99" s="1"/>
  <c r="AH3738" i="99" s="1"/>
  <c r="AN34" i="99"/>
  <c r="AE116" i="99"/>
  <c r="AF1207" i="99"/>
  <c r="AF1288" i="99" s="1"/>
  <c r="AF1369" i="99" s="1"/>
  <c r="AF1450" i="99" s="1"/>
  <c r="AF1531" i="99" s="1"/>
  <c r="AF1612" i="99" s="1"/>
  <c r="AF1693" i="99" s="1"/>
  <c r="AF1774" i="99" s="1"/>
  <c r="AT974" i="99"/>
  <c r="AN537" i="99"/>
  <c r="Y564" i="99"/>
  <c r="Y567" i="99" s="1"/>
  <c r="AZ518" i="99" s="1"/>
  <c r="AN472" i="99"/>
  <c r="AN461" i="99"/>
  <c r="AE390" i="99"/>
  <c r="AN311" i="99"/>
  <c r="AE213" i="99"/>
  <c r="AI131" i="99"/>
  <c r="AF132" i="99"/>
  <c r="AF121" i="99"/>
  <c r="AS1138" i="99"/>
  <c r="AS892" i="99"/>
  <c r="AH880" i="99"/>
  <c r="AH961" i="99" s="1"/>
  <c r="AH1042" i="99" s="1"/>
  <c r="AH1123" i="99" s="1"/>
  <c r="AH1204" i="99" s="1"/>
  <c r="AH1285" i="99" s="1"/>
  <c r="AH1366" i="99" s="1"/>
  <c r="AH1447" i="99" s="1"/>
  <c r="AH1528" i="99" s="1"/>
  <c r="AT695" i="99"/>
  <c r="AN518" i="99"/>
  <c r="AN391" i="99"/>
  <c r="AN366" i="99"/>
  <c r="AN150" i="99"/>
  <c r="AT127" i="99"/>
  <c r="AG218" i="99"/>
  <c r="AG299" i="99" s="1"/>
  <c r="AG380" i="99" s="1"/>
  <c r="AF297" i="99"/>
  <c r="AF379" i="99" s="1"/>
  <c r="AF461" i="99" s="1"/>
  <c r="AF543" i="99" s="1"/>
  <c r="AF625" i="99" s="1"/>
  <c r="AF707" i="99" s="1"/>
  <c r="AF789" i="99" s="1"/>
  <c r="AF871" i="99" s="1"/>
  <c r="AF953" i="99" s="1"/>
  <c r="AF1035" i="99" s="1"/>
  <c r="AF1117" i="99" s="1"/>
  <c r="AF1199" i="99" s="1"/>
  <c r="AF1281" i="99" s="1"/>
  <c r="AF1363" i="99" s="1"/>
  <c r="AF1445" i="99" s="1"/>
  <c r="AF1527" i="99" s="1"/>
  <c r="AF1609" i="99" s="1"/>
  <c r="AF1691" i="99" s="1"/>
  <c r="AF1773" i="99" s="1"/>
  <c r="AF1855" i="99" s="1"/>
  <c r="AF1937" i="99" s="1"/>
  <c r="AF2019" i="99" s="1"/>
  <c r="AF2101" i="99" s="1"/>
  <c r="AF2183" i="99" s="1"/>
  <c r="AF2265" i="99" s="1"/>
  <c r="AF2347" i="99" s="1"/>
  <c r="AF2429" i="99" s="1"/>
  <c r="AF2511" i="99" s="1"/>
  <c r="AF2593" i="99" s="1"/>
  <c r="AF2675" i="99" s="1"/>
  <c r="AF2757" i="99" s="1"/>
  <c r="AF2839" i="99" s="1"/>
  <c r="AF2921" i="99" s="1"/>
  <c r="AF3003" i="99" s="1"/>
  <c r="AF3085" i="99" s="1"/>
  <c r="AF3167" i="99" s="1"/>
  <c r="AF3249" i="99" s="1"/>
  <c r="AF3331" i="99" s="1"/>
  <c r="AF3413" i="99" s="1"/>
  <c r="AF3495" i="99" s="1"/>
  <c r="AF3577" i="99" s="1"/>
  <c r="AF3659" i="99" s="1"/>
  <c r="AF3741" i="99" s="1"/>
  <c r="AH127" i="99"/>
  <c r="AH209" i="99" s="1"/>
  <c r="AH291" i="99" s="1"/>
  <c r="AH373" i="99" s="1"/>
  <c r="AH455" i="99" s="1"/>
  <c r="AH537" i="99" s="1"/>
  <c r="AH619" i="99" s="1"/>
  <c r="AH701" i="99" s="1"/>
  <c r="AH783" i="99" s="1"/>
  <c r="AH865" i="99" s="1"/>
  <c r="AH947" i="99" s="1"/>
  <c r="AH1029" i="99" s="1"/>
  <c r="AH1111" i="99" s="1"/>
  <c r="AH1193" i="99" s="1"/>
  <c r="AH1275" i="99" s="1"/>
  <c r="AH1357" i="99" s="1"/>
  <c r="AH1439" i="99" s="1"/>
  <c r="AH1521" i="99" s="1"/>
  <c r="AH1603" i="99" s="1"/>
  <c r="AH1685" i="99" s="1"/>
  <c r="AH1767" i="99" s="1"/>
  <c r="AH1849" i="99" s="1"/>
  <c r="AH1931" i="99" s="1"/>
  <c r="AH2013" i="99" s="1"/>
  <c r="AH2095" i="99" s="1"/>
  <c r="AH2177" i="99" s="1"/>
  <c r="AH2259" i="99" s="1"/>
  <c r="AH2341" i="99" s="1"/>
  <c r="AH2423" i="99" s="1"/>
  <c r="AH2505" i="99" s="1"/>
  <c r="AH2587" i="99" s="1"/>
  <c r="AH2669" i="99" s="1"/>
  <c r="AH2751" i="99" s="1"/>
  <c r="AH2833" i="99" s="1"/>
  <c r="AH2915" i="99" s="1"/>
  <c r="AH2997" i="99" s="1"/>
  <c r="AH3079" i="99" s="1"/>
  <c r="AH3161" i="99" s="1"/>
  <c r="AH3243" i="99" s="1"/>
  <c r="AH3325" i="99" s="1"/>
  <c r="AH3407" i="99" s="1"/>
  <c r="AH3489" i="99" s="1"/>
  <c r="AH3571" i="99" s="1"/>
  <c r="AH3653" i="99" s="1"/>
  <c r="AH3735" i="99" s="1"/>
  <c r="AF610" i="99"/>
  <c r="AF692" i="99" s="1"/>
  <c r="AF774" i="99" s="1"/>
  <c r="AF856" i="99" s="1"/>
  <c r="AF938" i="99" s="1"/>
  <c r="AF1020" i="99" s="1"/>
  <c r="AF1102" i="99" s="1"/>
  <c r="AF1184" i="99" s="1"/>
  <c r="AF1266" i="99" s="1"/>
  <c r="AF1348" i="99" s="1"/>
  <c r="AF1430" i="99" s="1"/>
  <c r="AF1512" i="99" s="1"/>
  <c r="AF1594" i="99" s="1"/>
  <c r="AF1676" i="99" s="1"/>
  <c r="AF1758" i="99" s="1"/>
  <c r="AF1840" i="99" s="1"/>
  <c r="AF1922" i="99" s="1"/>
  <c r="AF2004" i="99" s="1"/>
  <c r="AF2086" i="99" s="1"/>
  <c r="AF2168" i="99" s="1"/>
  <c r="AF2250" i="99" s="1"/>
  <c r="AF2332" i="99" s="1"/>
  <c r="AF2414" i="99" s="1"/>
  <c r="AF2496" i="99" s="1"/>
  <c r="AF2578" i="99" s="1"/>
  <c r="AF2660" i="99" s="1"/>
  <c r="AF2742" i="99" s="1"/>
  <c r="AF2824" i="99" s="1"/>
  <c r="AF2906" i="99" s="1"/>
  <c r="AF2988" i="99" s="1"/>
  <c r="AF3070" i="99" s="1"/>
  <c r="AF3152" i="99" s="1"/>
  <c r="AF3234" i="99" s="1"/>
  <c r="AF3316" i="99" s="1"/>
  <c r="AF3398" i="99" s="1"/>
  <c r="AF3480" i="99" s="1"/>
  <c r="AF3562" i="99" s="1"/>
  <c r="AF3644" i="99" s="1"/>
  <c r="AF3726" i="99" s="1"/>
  <c r="AN27" i="99"/>
  <c r="AI107" i="99"/>
  <c r="AF433" i="99"/>
  <c r="AF515" i="99" s="1"/>
  <c r="AF597" i="99" s="1"/>
  <c r="AF679" i="99" s="1"/>
  <c r="AF761" i="99" s="1"/>
  <c r="AF843" i="99" s="1"/>
  <c r="AF925" i="99" s="1"/>
  <c r="AF1007" i="99" s="1"/>
  <c r="AF1089" i="99" s="1"/>
  <c r="AF1171" i="99" s="1"/>
  <c r="AF1253" i="99" s="1"/>
  <c r="AF1335" i="99" s="1"/>
  <c r="AF1417" i="99" s="1"/>
  <c r="AF1499" i="99" s="1"/>
  <c r="AF1581" i="99" s="1"/>
  <c r="AF1663" i="99" s="1"/>
  <c r="AF1745" i="99" s="1"/>
  <c r="AF1827" i="99" s="1"/>
  <c r="AF1909" i="99" s="1"/>
  <c r="AF1991" i="99" s="1"/>
  <c r="AF2073" i="99" s="1"/>
  <c r="AF2155" i="99" s="1"/>
  <c r="AF2237" i="99" s="1"/>
  <c r="AF2319" i="99" s="1"/>
  <c r="AF2401" i="99" s="1"/>
  <c r="AF2483" i="99" s="1"/>
  <c r="AF2565" i="99" s="1"/>
  <c r="AF2647" i="99" s="1"/>
  <c r="AF2729" i="99" s="1"/>
  <c r="AF2811" i="99" s="1"/>
  <c r="AF2893" i="99" s="1"/>
  <c r="AF2975" i="99" s="1"/>
  <c r="AF3057" i="99" s="1"/>
  <c r="AF3139" i="99" s="1"/>
  <c r="AF3221" i="99" s="1"/>
  <c r="AF3303" i="99" s="1"/>
  <c r="AF3385" i="99" s="1"/>
  <c r="AF3467" i="99" s="1"/>
  <c r="AF3549" i="99" s="1"/>
  <c r="AF3631" i="99" s="1"/>
  <c r="AF3713" i="99" s="1"/>
  <c r="Z9" i="99"/>
  <c r="AE303" i="99"/>
  <c r="AI222" i="99"/>
  <c r="AT46" i="99"/>
  <c r="AF435" i="99"/>
  <c r="AF517" i="99" s="1"/>
  <c r="AF599" i="99" s="1"/>
  <c r="AF681" i="99" s="1"/>
  <c r="AF763" i="99" s="1"/>
  <c r="AF845" i="99" s="1"/>
  <c r="AF927" i="99" s="1"/>
  <c r="AF1009" i="99" s="1"/>
  <c r="AF1091" i="99" s="1"/>
  <c r="AF1173" i="99" s="1"/>
  <c r="AF1255" i="99" s="1"/>
  <c r="AF1337" i="99" s="1"/>
  <c r="AF1419" i="99" s="1"/>
  <c r="AF1501" i="99" s="1"/>
  <c r="AF1583" i="99" s="1"/>
  <c r="AF1665" i="99" s="1"/>
  <c r="AF1747" i="99" s="1"/>
  <c r="AF1829" i="99" s="1"/>
  <c r="AF1911" i="99" s="1"/>
  <c r="AF1993" i="99" s="1"/>
  <c r="AF2075" i="99" s="1"/>
  <c r="AF2157" i="99" s="1"/>
  <c r="AF2239" i="99" s="1"/>
  <c r="AF2321" i="99" s="1"/>
  <c r="AF2403" i="99" s="1"/>
  <c r="AF2485" i="99" s="1"/>
  <c r="AF2567" i="99" s="1"/>
  <c r="AF2649" i="99" s="1"/>
  <c r="AF2731" i="99" s="1"/>
  <c r="AF2813" i="99" s="1"/>
  <c r="AF2895" i="99" s="1"/>
  <c r="AF2977" i="99" s="1"/>
  <c r="AF3059" i="99" s="1"/>
  <c r="AF3141" i="99" s="1"/>
  <c r="AF3223" i="99" s="1"/>
  <c r="AF3305" i="99" s="1"/>
  <c r="AF3387" i="99" s="1"/>
  <c r="AF3469" i="99" s="1"/>
  <c r="AF3551" i="99" s="1"/>
  <c r="AF3633" i="99" s="1"/>
  <c r="AF3715" i="99" s="1"/>
  <c r="AE266" i="99"/>
  <c r="AI184" i="99"/>
  <c r="A10" i="99"/>
  <c r="AT482" i="99"/>
  <c r="AI306" i="99"/>
  <c r="AE387" i="99"/>
  <c r="AI106" i="99"/>
  <c r="AE269" i="99"/>
  <c r="AI187" i="99"/>
  <c r="AE256" i="99"/>
  <c r="AI174" i="99"/>
  <c r="AE173" i="99"/>
  <c r="AI91" i="99"/>
  <c r="AI90" i="99"/>
  <c r="AE172" i="99"/>
  <c r="AE179" i="99"/>
  <c r="AI97" i="99"/>
  <c r="AN140" i="99"/>
  <c r="AI119" i="99"/>
  <c r="AI104" i="99"/>
  <c r="AI99" i="99"/>
  <c r="AE181" i="99"/>
  <c r="AF632" i="99"/>
  <c r="AF713" i="99" s="1"/>
  <c r="AF794" i="99" s="1"/>
  <c r="AF875" i="99" s="1"/>
  <c r="AF956" i="99" s="1"/>
  <c r="AF1037" i="99" s="1"/>
  <c r="AF1118" i="99" s="1"/>
  <c r="AI88" i="99"/>
  <c r="AE170" i="99"/>
  <c r="AN3106" i="99"/>
  <c r="AF3011" i="99"/>
  <c r="AF3092" i="99" s="1"/>
  <c r="AF3173" i="99" s="1"/>
  <c r="AF3254" i="99" s="1"/>
  <c r="AF3335" i="99" s="1"/>
  <c r="AF3416" i="99" s="1"/>
  <c r="AF3497" i="99" s="1"/>
  <c r="AF3578" i="99" s="1"/>
  <c r="AE2439" i="99"/>
  <c r="AI2439" i="99" s="1"/>
  <c r="AN2360" i="99"/>
  <c r="AH3086" i="99"/>
  <c r="Y2286" i="99"/>
  <c r="Y2289" i="99" s="1"/>
  <c r="AZ2240" i="99" s="1"/>
  <c r="AG2841" i="99"/>
  <c r="AG2922" i="99" s="1"/>
  <c r="AS2712" i="99"/>
  <c r="AS2778" i="99" s="1"/>
  <c r="Y2778" i="99"/>
  <c r="Y2781" i="99" s="1"/>
  <c r="AZ2732" i="99" s="1"/>
  <c r="Y2614" i="99"/>
  <c r="Y2617" i="99" s="1"/>
  <c r="AZ2568" i="99" s="1"/>
  <c r="AS2548" i="99"/>
  <c r="AS2614" i="99" s="1"/>
  <c r="AG2518" i="99"/>
  <c r="AG2599" i="99" s="1"/>
  <c r="AG2680" i="99" s="1"/>
  <c r="AG2761" i="99" s="1"/>
  <c r="AG2842" i="99" s="1"/>
  <c r="AG2923" i="99" s="1"/>
  <c r="AG3004" i="99" s="1"/>
  <c r="AE2604" i="99"/>
  <c r="AH2355" i="99"/>
  <c r="AH2436" i="99" s="1"/>
  <c r="AH2517" i="99" s="1"/>
  <c r="AH2598" i="99" s="1"/>
  <c r="AH2679" i="99" s="1"/>
  <c r="AH2760" i="99" s="1"/>
  <c r="AH2841" i="99" s="1"/>
  <c r="AH2922" i="99" s="1"/>
  <c r="Y2204" i="99"/>
  <c r="Y2207" i="99" s="1"/>
  <c r="AZ2158" i="99" s="1"/>
  <c r="AS2138" i="99"/>
  <c r="AS2204" i="99" s="1"/>
  <c r="AN2255" i="99"/>
  <c r="A1980" i="99"/>
  <c r="Z1978" i="99"/>
  <c r="Z1814" i="99"/>
  <c r="AI1783" i="99"/>
  <c r="Y1712" i="99"/>
  <c r="Y1715" i="99" s="1"/>
  <c r="AZ1666" i="99" s="1"/>
  <c r="AS1646" i="99"/>
  <c r="AS1712" i="99" s="1"/>
  <c r="A1570" i="99"/>
  <c r="Z1568" i="99"/>
  <c r="Y1630" i="99"/>
  <c r="Y1633" i="99" s="1"/>
  <c r="AZ1584" i="99" s="1"/>
  <c r="AG1864" i="99"/>
  <c r="AG1945" i="99" s="1"/>
  <c r="AG2026" i="99" s="1"/>
  <c r="AG2107" i="99" s="1"/>
  <c r="AG2188" i="99" s="1"/>
  <c r="AG2269" i="99" s="1"/>
  <c r="AG2350" i="99" s="1"/>
  <c r="AG2431" i="99" s="1"/>
  <c r="AG2512" i="99" s="1"/>
  <c r="Z992" i="99"/>
  <c r="Z828" i="99"/>
  <c r="AN2039" i="99"/>
  <c r="AT1523" i="99"/>
  <c r="AG1366" i="99"/>
  <c r="AG1447" i="99" s="1"/>
  <c r="AG1528" i="99" s="1"/>
  <c r="Y1056" i="99"/>
  <c r="Y1059" i="99" s="1"/>
  <c r="AZ1010" i="99" s="1"/>
  <c r="A749" i="99"/>
  <c r="Z747" i="99"/>
  <c r="AI1292" i="99"/>
  <c r="AE1372" i="99"/>
  <c r="AI964" i="99"/>
  <c r="AE1044" i="99"/>
  <c r="AE309" i="99"/>
  <c r="AI309" i="99" s="1"/>
  <c r="AN230" i="99"/>
  <c r="AN3742" i="99"/>
  <c r="AN3662" i="99"/>
  <c r="AT3578" i="99"/>
  <c r="Z3536" i="99"/>
  <c r="A3537" i="99"/>
  <c r="A3538" i="99" s="1"/>
  <c r="AE3422" i="99"/>
  <c r="AN3666" i="99"/>
  <c r="AE3669" i="99"/>
  <c r="AI3669" i="99" s="1"/>
  <c r="AN3590" i="99"/>
  <c r="Z3700" i="99"/>
  <c r="AN3754" i="99"/>
  <c r="Y3762" i="99"/>
  <c r="Y3765" i="99" s="1"/>
  <c r="AZ3716" i="99" s="1"/>
  <c r="AS3696" i="99"/>
  <c r="AS3762" i="99" s="1"/>
  <c r="AN3741" i="99"/>
  <c r="AN3632" i="99"/>
  <c r="AN3420" i="99"/>
  <c r="AN3387" i="99"/>
  <c r="AT3569" i="99"/>
  <c r="AG3670" i="99"/>
  <c r="AG3750" i="99" s="1"/>
  <c r="AE3504" i="99"/>
  <c r="AI3424" i="99"/>
  <c r="AN3591" i="99"/>
  <c r="AN3338" i="99"/>
  <c r="AN3229" i="99"/>
  <c r="A3701" i="99"/>
  <c r="AN3678" i="99"/>
  <c r="AT3556" i="99"/>
  <c r="AN3474" i="99"/>
  <c r="AN3490" i="99"/>
  <c r="AN3483" i="99"/>
  <c r="AG3506" i="99"/>
  <c r="AG3586" i="99" s="1"/>
  <c r="AG3667" i="99" s="1"/>
  <c r="AG3748" i="99" s="1"/>
  <c r="A3371" i="99"/>
  <c r="AN3502" i="99"/>
  <c r="AG3583" i="99"/>
  <c r="AG3664" i="99" s="1"/>
  <c r="AG3745" i="99" s="1"/>
  <c r="AN3152" i="99"/>
  <c r="AT3516" i="99"/>
  <c r="AS3434" i="99"/>
  <c r="AE3586" i="99"/>
  <c r="AE3259" i="99"/>
  <c r="AI3259" i="99" s="1"/>
  <c r="AN3180" i="99"/>
  <c r="AT3320" i="99"/>
  <c r="AN3260" i="99"/>
  <c r="AN3329" i="99"/>
  <c r="A3045" i="99"/>
  <c r="Z3043" i="99"/>
  <c r="AN3154" i="99"/>
  <c r="AS2958" i="99"/>
  <c r="AS3024" i="99" s="1"/>
  <c r="Y3024" i="99"/>
  <c r="Y3027" i="99" s="1"/>
  <c r="AZ2978" i="99" s="1"/>
  <c r="A3125" i="99"/>
  <c r="A3044" i="99"/>
  <c r="AT2984" i="99"/>
  <c r="AN2980" i="99"/>
  <c r="AF2766" i="99"/>
  <c r="AF2847" i="99" s="1"/>
  <c r="AF2928" i="99" s="1"/>
  <c r="AF3009" i="99" s="1"/>
  <c r="AF3090" i="99" s="1"/>
  <c r="AF3171" i="99" s="1"/>
  <c r="AF3252" i="99" s="1"/>
  <c r="AF3333" i="99" s="1"/>
  <c r="AF3414" i="99" s="1"/>
  <c r="AN2597" i="99"/>
  <c r="AN2591" i="99"/>
  <c r="AT3056" i="99"/>
  <c r="AT3106" i="99" s="1"/>
  <c r="AN2822" i="99"/>
  <c r="Z2633" i="99"/>
  <c r="A2634" i="99"/>
  <c r="AN2986" i="99"/>
  <c r="AZ2806" i="99"/>
  <c r="AT2735" i="99"/>
  <c r="AT2778" i="99" s="1"/>
  <c r="AN2673" i="99"/>
  <c r="AN2531" i="99"/>
  <c r="AN2494" i="99"/>
  <c r="AN2442" i="99"/>
  <c r="AT2820" i="99"/>
  <c r="AT2860" i="99" s="1"/>
  <c r="AG3090" i="99"/>
  <c r="AG3171" i="99" s="1"/>
  <c r="AG3252" i="99" s="1"/>
  <c r="AG3333" i="99" s="1"/>
  <c r="AG3414" i="99" s="1"/>
  <c r="AN2679" i="99"/>
  <c r="Y2696" i="99"/>
  <c r="Y2699" i="99" s="1"/>
  <c r="AZ2650" i="99" s="1"/>
  <c r="AN2605" i="99"/>
  <c r="AN2576" i="99"/>
  <c r="AN2243" i="99"/>
  <c r="AS2794" i="99"/>
  <c r="AS2860" i="99" s="1"/>
  <c r="Y2860" i="99"/>
  <c r="Y2863" i="99" s="1"/>
  <c r="AZ2814" i="99" s="1"/>
  <c r="AZ2724" i="99"/>
  <c r="AS2532" i="99"/>
  <c r="AN2440" i="99"/>
  <c r="AT2343" i="99"/>
  <c r="AT2368" i="99" s="1"/>
  <c r="AG2438" i="99"/>
  <c r="AG2519" i="99" s="1"/>
  <c r="AG2600" i="99" s="1"/>
  <c r="AG2681" i="99" s="1"/>
  <c r="AG2762" i="99" s="1"/>
  <c r="AG2843" i="99" s="1"/>
  <c r="AG2924" i="99" s="1"/>
  <c r="AG3005" i="99" s="1"/>
  <c r="AG3086" i="99" s="1"/>
  <c r="AS2286" i="99"/>
  <c r="AG2767" i="99"/>
  <c r="AI2767" i="99" s="1"/>
  <c r="AT2646" i="99"/>
  <c r="AT2696" i="99" s="1"/>
  <c r="AN2251" i="99"/>
  <c r="AN2188" i="99"/>
  <c r="AN2162" i="99"/>
  <c r="AN2101" i="99"/>
  <c r="AN2837" i="99"/>
  <c r="AN2407" i="99"/>
  <c r="Y2368" i="99"/>
  <c r="Y2371" i="99" s="1"/>
  <c r="AZ2322" i="99" s="1"/>
  <c r="A2307" i="99"/>
  <c r="Z2305" i="99"/>
  <c r="AN2176" i="99"/>
  <c r="AZ2068" i="99"/>
  <c r="AN2250" i="99"/>
  <c r="A2470" i="99"/>
  <c r="AE2437" i="99"/>
  <c r="AI2356" i="99"/>
  <c r="AN1956" i="99"/>
  <c r="AN1931" i="99"/>
  <c r="AT1855" i="99"/>
  <c r="AT1912" i="99"/>
  <c r="AT1958" i="99" s="1"/>
  <c r="A1896" i="99"/>
  <c r="A1815" i="99"/>
  <c r="A1816" i="99" s="1"/>
  <c r="Z1813" i="99"/>
  <c r="Y1876" i="99"/>
  <c r="Y1879" i="99" s="1"/>
  <c r="AZ1830" i="99" s="1"/>
  <c r="AF2026" i="99"/>
  <c r="AF2107" i="99" s="1"/>
  <c r="AF2188" i="99" s="1"/>
  <c r="AF2269" i="99" s="1"/>
  <c r="AF2350" i="99" s="1"/>
  <c r="AF2431" i="99" s="1"/>
  <c r="AF2512" i="99" s="1"/>
  <c r="AN2010" i="99"/>
  <c r="AI1866" i="99"/>
  <c r="AT1682" i="99"/>
  <c r="AT1674" i="99"/>
  <c r="AT1612" i="99"/>
  <c r="Y1958" i="99"/>
  <c r="Y1961" i="99" s="1"/>
  <c r="AZ1912" i="99" s="1"/>
  <c r="AN1869" i="99"/>
  <c r="AT1853" i="99"/>
  <c r="AT1837" i="99"/>
  <c r="AT1876" i="99" s="1"/>
  <c r="A1486" i="99"/>
  <c r="Z1484" i="99"/>
  <c r="AE1864" i="99"/>
  <c r="AI1784" i="99"/>
  <c r="AI1701" i="99"/>
  <c r="AI1455" i="99"/>
  <c r="A1159" i="99"/>
  <c r="A1160" i="99" s="1"/>
  <c r="Z1157" i="99"/>
  <c r="AN1938" i="99"/>
  <c r="AH1618" i="99"/>
  <c r="AH1699" i="99" s="1"/>
  <c r="AH1780" i="99" s="1"/>
  <c r="AH1861" i="99" s="1"/>
  <c r="AH1942" i="99" s="1"/>
  <c r="AH2023" i="99" s="1"/>
  <c r="AH2104" i="99" s="1"/>
  <c r="AH2185" i="99" s="1"/>
  <c r="AH2266" i="99" s="1"/>
  <c r="AT1276" i="99"/>
  <c r="Y1220" i="99"/>
  <c r="Y1223" i="99" s="1"/>
  <c r="AZ1174" i="99" s="1"/>
  <c r="A993" i="99"/>
  <c r="A829" i="99"/>
  <c r="A830" i="99" s="1"/>
  <c r="AT1536" i="99"/>
  <c r="AH1454" i="99"/>
  <c r="AH1535" i="99" s="1"/>
  <c r="AH1616" i="99" s="1"/>
  <c r="AH1697" i="99" s="1"/>
  <c r="AH1778" i="99" s="1"/>
  <c r="AH1859" i="99" s="1"/>
  <c r="AH1940" i="99" s="1"/>
  <c r="AH2021" i="99" s="1"/>
  <c r="AH2102" i="99" s="1"/>
  <c r="Y1302" i="99"/>
  <c r="Y1305" i="99" s="1"/>
  <c r="AZ1256" i="99" s="1"/>
  <c r="AS1236" i="99"/>
  <c r="AS1302" i="99" s="1"/>
  <c r="Y1794" i="99"/>
  <c r="Y1797" i="99" s="1"/>
  <c r="AZ1748" i="99" s="1"/>
  <c r="AT1685" i="99"/>
  <c r="AT1528" i="99"/>
  <c r="AT1548" i="99" s="1"/>
  <c r="AI799" i="99"/>
  <c r="AH1536" i="99"/>
  <c r="AH1617" i="99" s="1"/>
  <c r="AH1698" i="99" s="1"/>
  <c r="AH1779" i="99" s="1"/>
  <c r="AH1860" i="99" s="1"/>
  <c r="AH1941" i="99" s="1"/>
  <c r="AH2022" i="99" s="1"/>
  <c r="AH2103" i="99" s="1"/>
  <c r="AH2184" i="99" s="1"/>
  <c r="AT1353" i="99"/>
  <c r="AT1202" i="99"/>
  <c r="AT1220" i="99" s="1"/>
  <c r="AS564" i="99"/>
  <c r="AG1036" i="99"/>
  <c r="A93" i="99"/>
  <c r="A92" i="99"/>
  <c r="Z91" i="99"/>
  <c r="AG300" i="99"/>
  <c r="AG381" i="99" s="1"/>
  <c r="AG462" i="99" s="1"/>
  <c r="AF704" i="99"/>
  <c r="AF786" i="99" s="1"/>
  <c r="AF868" i="99" s="1"/>
  <c r="AF950" i="99" s="1"/>
  <c r="AF1032" i="99" s="1"/>
  <c r="AF1114" i="99" s="1"/>
  <c r="AF1196" i="99" s="1"/>
  <c r="AF1278" i="99" s="1"/>
  <c r="AF1360" i="99" s="1"/>
  <c r="AF1442" i="99" s="1"/>
  <c r="AF1524" i="99" s="1"/>
  <c r="AF1606" i="99" s="1"/>
  <c r="AF1688" i="99" s="1"/>
  <c r="AF1770" i="99" s="1"/>
  <c r="AF1852" i="99" s="1"/>
  <c r="AF1934" i="99" s="1"/>
  <c r="AF2016" i="99" s="1"/>
  <c r="AF2098" i="99" s="1"/>
  <c r="AF2180" i="99" s="1"/>
  <c r="AF2262" i="99" s="1"/>
  <c r="AF2344" i="99" s="1"/>
  <c r="AF2426" i="99" s="1"/>
  <c r="AF2508" i="99" s="1"/>
  <c r="AF2590" i="99" s="1"/>
  <c r="AF2672" i="99" s="1"/>
  <c r="AF2754" i="99" s="1"/>
  <c r="AF2836" i="99" s="1"/>
  <c r="AF2918" i="99" s="1"/>
  <c r="AF3000" i="99" s="1"/>
  <c r="AF3082" i="99" s="1"/>
  <c r="AF3164" i="99" s="1"/>
  <c r="AF3246" i="99" s="1"/>
  <c r="AF3328" i="99" s="1"/>
  <c r="AF3410" i="99" s="1"/>
  <c r="AF3492" i="99" s="1"/>
  <c r="AF3574" i="99" s="1"/>
  <c r="AF3656" i="99" s="1"/>
  <c r="AF3738" i="99" s="1"/>
  <c r="AE126" i="99"/>
  <c r="AN44" i="99"/>
  <c r="AF616" i="99"/>
  <c r="AF698" i="99" s="1"/>
  <c r="AF780" i="99" s="1"/>
  <c r="AF862" i="99" s="1"/>
  <c r="AF944" i="99" s="1"/>
  <c r="AF1026" i="99" s="1"/>
  <c r="AF1108" i="99" s="1"/>
  <c r="AF1190" i="99" s="1"/>
  <c r="AF1272" i="99" s="1"/>
  <c r="AF1354" i="99" s="1"/>
  <c r="AF1436" i="99" s="1"/>
  <c r="AF1518" i="99" s="1"/>
  <c r="AF1600" i="99" s="1"/>
  <c r="AF1682" i="99" s="1"/>
  <c r="AF1764" i="99" s="1"/>
  <c r="AF1846" i="99" s="1"/>
  <c r="AF1928" i="99" s="1"/>
  <c r="AF2010" i="99" s="1"/>
  <c r="AF2092" i="99" s="1"/>
  <c r="AF2174" i="99" s="1"/>
  <c r="AF2256" i="99" s="1"/>
  <c r="AF2338" i="99" s="1"/>
  <c r="AF2420" i="99" s="1"/>
  <c r="AF2502" i="99" s="1"/>
  <c r="AF2584" i="99" s="1"/>
  <c r="AF2666" i="99" s="1"/>
  <c r="AF2748" i="99" s="1"/>
  <c r="AF2830" i="99" s="1"/>
  <c r="AF2912" i="99" s="1"/>
  <c r="AF2994" i="99" s="1"/>
  <c r="AF3076" i="99" s="1"/>
  <c r="AF3158" i="99" s="1"/>
  <c r="AF3240" i="99" s="1"/>
  <c r="AF3322" i="99" s="1"/>
  <c r="AF3404" i="99" s="1"/>
  <c r="AF3486" i="99" s="1"/>
  <c r="AF3568" i="99" s="1"/>
  <c r="AF3650" i="99" s="1"/>
  <c r="AF3732" i="99" s="1"/>
  <c r="AF363" i="99"/>
  <c r="AF445" i="99" s="1"/>
  <c r="AF527" i="99" s="1"/>
  <c r="AF609" i="99" s="1"/>
  <c r="AF691" i="99" s="1"/>
  <c r="AF773" i="99" s="1"/>
  <c r="AF855" i="99" s="1"/>
  <c r="AF937" i="99" s="1"/>
  <c r="AF1019" i="99" s="1"/>
  <c r="AF1101" i="99" s="1"/>
  <c r="AF1183" i="99" s="1"/>
  <c r="AF1265" i="99" s="1"/>
  <c r="AF1347" i="99" s="1"/>
  <c r="AF1429" i="99" s="1"/>
  <c r="AF1511" i="99" s="1"/>
  <c r="AF1593" i="99" s="1"/>
  <c r="AF1675" i="99" s="1"/>
  <c r="AF1757" i="99" s="1"/>
  <c r="AF1839" i="99" s="1"/>
  <c r="AF1921" i="99" s="1"/>
  <c r="AF2003" i="99" s="1"/>
  <c r="AF2085" i="99" s="1"/>
  <c r="AF2167" i="99" s="1"/>
  <c r="AF2249" i="99" s="1"/>
  <c r="AF2331" i="99" s="1"/>
  <c r="AF2413" i="99" s="1"/>
  <c r="AF2495" i="99" s="1"/>
  <c r="AF2577" i="99" s="1"/>
  <c r="AF2659" i="99" s="1"/>
  <c r="AF2741" i="99" s="1"/>
  <c r="AF2823" i="99" s="1"/>
  <c r="AF2905" i="99" s="1"/>
  <c r="AF2987" i="99" s="1"/>
  <c r="AF3069" i="99" s="1"/>
  <c r="AF3151" i="99" s="1"/>
  <c r="AF3233" i="99" s="1"/>
  <c r="AF3315" i="99" s="1"/>
  <c r="AF3397" i="99" s="1"/>
  <c r="AF3479" i="99" s="1"/>
  <c r="AF3561" i="99" s="1"/>
  <c r="AF3643" i="99" s="1"/>
  <c r="AF3725" i="99" s="1"/>
  <c r="AF436" i="99"/>
  <c r="AF518" i="99" s="1"/>
  <c r="AF600" i="99" s="1"/>
  <c r="AF682" i="99" s="1"/>
  <c r="AF764" i="99" s="1"/>
  <c r="AF846" i="99" s="1"/>
  <c r="AF928" i="99" s="1"/>
  <c r="AF1010" i="99" s="1"/>
  <c r="AF1092" i="99" s="1"/>
  <c r="AF1174" i="99" s="1"/>
  <c r="AF1256" i="99" s="1"/>
  <c r="AF1338" i="99" s="1"/>
  <c r="AF1420" i="99" s="1"/>
  <c r="AF1502" i="99" s="1"/>
  <c r="AF1584" i="99" s="1"/>
  <c r="AF1666" i="99" s="1"/>
  <c r="AF1748" i="99" s="1"/>
  <c r="AF1830" i="99" s="1"/>
  <c r="AF1912" i="99" s="1"/>
  <c r="AF1994" i="99" s="1"/>
  <c r="AF2076" i="99" s="1"/>
  <c r="AF2158" i="99" s="1"/>
  <c r="AF2240" i="99" s="1"/>
  <c r="AF2322" i="99" s="1"/>
  <c r="AF2404" i="99" s="1"/>
  <c r="AF2486" i="99" s="1"/>
  <c r="AF2568" i="99" s="1"/>
  <c r="AF2650" i="99" s="1"/>
  <c r="AF2732" i="99" s="1"/>
  <c r="AF2814" i="99" s="1"/>
  <c r="AF2896" i="99" s="1"/>
  <c r="AF2978" i="99" s="1"/>
  <c r="AF3060" i="99" s="1"/>
  <c r="AF3142" i="99" s="1"/>
  <c r="AF3224" i="99" s="1"/>
  <c r="AF3306" i="99" s="1"/>
  <c r="AF3388" i="99" s="1"/>
  <c r="AF3470" i="99" s="1"/>
  <c r="AF3552" i="99" s="1"/>
  <c r="AF3634" i="99" s="1"/>
  <c r="AF3716" i="99" s="1"/>
  <c r="AT1345" i="99"/>
  <c r="AF1043" i="99"/>
  <c r="AF1124" i="99" s="1"/>
  <c r="AF1205" i="99" s="1"/>
  <c r="AF1286" i="99" s="1"/>
  <c r="AF1367" i="99" s="1"/>
  <c r="AF1448" i="99" s="1"/>
  <c r="AF1529" i="99" s="1"/>
  <c r="AF1610" i="99" s="1"/>
  <c r="AT706" i="99"/>
  <c r="AT699" i="99"/>
  <c r="AT691" i="99"/>
  <c r="AH1874" i="99"/>
  <c r="AH1956" i="99" s="1"/>
  <c r="AH2038" i="99" s="1"/>
  <c r="AH2120" i="99" s="1"/>
  <c r="AH2202" i="99" s="1"/>
  <c r="AH2284" i="99" s="1"/>
  <c r="AH2366" i="99" s="1"/>
  <c r="AH2448" i="99" s="1"/>
  <c r="AH2530" i="99" s="1"/>
  <c r="AH2612" i="99" s="1"/>
  <c r="AH2694" i="99" s="1"/>
  <c r="AH2776" i="99" s="1"/>
  <c r="AH2858" i="99" s="1"/>
  <c r="AH2940" i="99" s="1"/>
  <c r="AH3022" i="99" s="1"/>
  <c r="AH3104" i="99" s="1"/>
  <c r="AH3186" i="99" s="1"/>
  <c r="AH3268" i="99" s="1"/>
  <c r="AH3350" i="99" s="1"/>
  <c r="AH3432" i="99" s="1"/>
  <c r="AH3514" i="99" s="1"/>
  <c r="AH3596" i="99" s="1"/>
  <c r="AH3678" i="99" s="1"/>
  <c r="AH3760" i="99" s="1"/>
  <c r="AE634" i="99"/>
  <c r="AI392" i="99"/>
  <c r="AE471" i="99"/>
  <c r="AI471" i="99" s="1"/>
  <c r="AN273" i="99"/>
  <c r="Y318" i="99"/>
  <c r="Y321" i="99" s="1"/>
  <c r="AZ272" i="99" s="1"/>
  <c r="AS252" i="99"/>
  <c r="AS318" i="99" s="1"/>
  <c r="AF712" i="99"/>
  <c r="AF793" i="99" s="1"/>
  <c r="AF874" i="99" s="1"/>
  <c r="AF955" i="99" s="1"/>
  <c r="AF1036" i="99" s="1"/>
  <c r="AN145" i="99"/>
  <c r="AE212" i="99"/>
  <c r="AI130" i="99"/>
  <c r="AS88" i="99"/>
  <c r="AS154" i="99" s="1"/>
  <c r="Y154" i="99"/>
  <c r="Y157" i="99" s="1"/>
  <c r="AZ108" i="99" s="1"/>
  <c r="AE144" i="99"/>
  <c r="AN65" i="99"/>
  <c r="AF384" i="99"/>
  <c r="AF465" i="99" s="1"/>
  <c r="AF546" i="99" s="1"/>
  <c r="AF627" i="99" s="1"/>
  <c r="AF708" i="99" s="1"/>
  <c r="AN47" i="99"/>
  <c r="AE129" i="99"/>
  <c r="AH617" i="99"/>
  <c r="AH699" i="99" s="1"/>
  <c r="AH781" i="99" s="1"/>
  <c r="AH863" i="99" s="1"/>
  <c r="AH945" i="99" s="1"/>
  <c r="AH1027" i="99" s="1"/>
  <c r="AH1109" i="99" s="1"/>
  <c r="AH1191" i="99" s="1"/>
  <c r="AH1273" i="99" s="1"/>
  <c r="AH1355" i="99" s="1"/>
  <c r="AH1437" i="99" s="1"/>
  <c r="AH1519" i="99" s="1"/>
  <c r="AH1601" i="99" s="1"/>
  <c r="AH1683" i="99" s="1"/>
  <c r="AH1765" i="99" s="1"/>
  <c r="AH1847" i="99" s="1"/>
  <c r="AH1929" i="99" s="1"/>
  <c r="AH2011" i="99" s="1"/>
  <c r="AH2093" i="99" s="1"/>
  <c r="AH2175" i="99" s="1"/>
  <c r="AH2257" i="99" s="1"/>
  <c r="AH2339" i="99" s="1"/>
  <c r="AH2421" i="99" s="1"/>
  <c r="AH2503" i="99" s="1"/>
  <c r="AH2585" i="99" s="1"/>
  <c r="AH2667" i="99" s="1"/>
  <c r="AH2749" i="99" s="1"/>
  <c r="AH2831" i="99" s="1"/>
  <c r="AH2913" i="99" s="1"/>
  <c r="AH2995" i="99" s="1"/>
  <c r="AH3077" i="99" s="1"/>
  <c r="AH3159" i="99" s="1"/>
  <c r="AH3241" i="99" s="1"/>
  <c r="AH3323" i="99" s="1"/>
  <c r="AH3405" i="99" s="1"/>
  <c r="AH3487" i="99" s="1"/>
  <c r="AH3569" i="99" s="1"/>
  <c r="AH3651" i="99" s="1"/>
  <c r="AH3733" i="99" s="1"/>
  <c r="AF287" i="99"/>
  <c r="AF369" i="99" s="1"/>
  <c r="AF451" i="99" s="1"/>
  <c r="AF533" i="99" s="1"/>
  <c r="AF615" i="99" s="1"/>
  <c r="AF697" i="99" s="1"/>
  <c r="AF779" i="99" s="1"/>
  <c r="AF861" i="99" s="1"/>
  <c r="AF943" i="99" s="1"/>
  <c r="AF1025" i="99" s="1"/>
  <c r="AF1107" i="99" s="1"/>
  <c r="AF1189" i="99" s="1"/>
  <c r="AF1271" i="99" s="1"/>
  <c r="AF1353" i="99" s="1"/>
  <c r="AF1435" i="99" s="1"/>
  <c r="AF1517" i="99" s="1"/>
  <c r="AF1599" i="99" s="1"/>
  <c r="AF1681" i="99" s="1"/>
  <c r="AF1763" i="99" s="1"/>
  <c r="AF1845" i="99" s="1"/>
  <c r="AF1927" i="99" s="1"/>
  <c r="AF2009" i="99" s="1"/>
  <c r="AF2091" i="99" s="1"/>
  <c r="AF2173" i="99" s="1"/>
  <c r="AF2255" i="99" s="1"/>
  <c r="AF2337" i="99" s="1"/>
  <c r="AF2419" i="99" s="1"/>
  <c r="AF2501" i="99" s="1"/>
  <c r="AF2583" i="99" s="1"/>
  <c r="AF2665" i="99" s="1"/>
  <c r="AF2747" i="99" s="1"/>
  <c r="AF2829" i="99" s="1"/>
  <c r="AF2911" i="99" s="1"/>
  <c r="AF2993" i="99" s="1"/>
  <c r="AF3075" i="99" s="1"/>
  <c r="AF3157" i="99" s="1"/>
  <c r="AF3239" i="99" s="1"/>
  <c r="AF3321" i="99" s="1"/>
  <c r="AF3403" i="99" s="1"/>
  <c r="AF3485" i="99" s="1"/>
  <c r="AF3567" i="99" s="1"/>
  <c r="AF3649" i="99" s="1"/>
  <c r="AF3731" i="99" s="1"/>
  <c r="AH198" i="99"/>
  <c r="AH280" i="99" s="1"/>
  <c r="AH362" i="99" s="1"/>
  <c r="AH444" i="99" s="1"/>
  <c r="AH526" i="99" s="1"/>
  <c r="AH608" i="99" s="1"/>
  <c r="AH690" i="99" s="1"/>
  <c r="AH772" i="99" s="1"/>
  <c r="AH854" i="99" s="1"/>
  <c r="AH936" i="99" s="1"/>
  <c r="AH1018" i="99" s="1"/>
  <c r="AH1100" i="99" s="1"/>
  <c r="AH1182" i="99" s="1"/>
  <c r="AH1264" i="99" s="1"/>
  <c r="AH1346" i="99" s="1"/>
  <c r="AH1428" i="99" s="1"/>
  <c r="AH1510" i="99" s="1"/>
  <c r="AH1592" i="99" s="1"/>
  <c r="AH1674" i="99" s="1"/>
  <c r="AH1756" i="99" s="1"/>
  <c r="AH1838" i="99" s="1"/>
  <c r="AH1920" i="99" s="1"/>
  <c r="AH2002" i="99" s="1"/>
  <c r="AH2084" i="99" s="1"/>
  <c r="AH2166" i="99" s="1"/>
  <c r="AH2248" i="99" s="1"/>
  <c r="AH2330" i="99" s="1"/>
  <c r="AH2412" i="99" s="1"/>
  <c r="AH2494" i="99" s="1"/>
  <c r="AH2576" i="99" s="1"/>
  <c r="AH2658" i="99" s="1"/>
  <c r="AH2740" i="99" s="1"/>
  <c r="AH2822" i="99" s="1"/>
  <c r="AH2904" i="99" s="1"/>
  <c r="AH2986" i="99" s="1"/>
  <c r="AH3068" i="99" s="1"/>
  <c r="AH3150" i="99" s="1"/>
  <c r="AH3232" i="99" s="1"/>
  <c r="AH3314" i="99" s="1"/>
  <c r="AH3396" i="99" s="1"/>
  <c r="AH3478" i="99" s="1"/>
  <c r="AH3560" i="99" s="1"/>
  <c r="AH3642" i="99" s="1"/>
  <c r="AH3724" i="99" s="1"/>
  <c r="AF442" i="99"/>
  <c r="AF524" i="99" s="1"/>
  <c r="AF606" i="99" s="1"/>
  <c r="AF688" i="99" s="1"/>
  <c r="AF770" i="99" s="1"/>
  <c r="AF852" i="99" s="1"/>
  <c r="AF934" i="99" s="1"/>
  <c r="AF1016" i="99" s="1"/>
  <c r="AF1098" i="99" s="1"/>
  <c r="AF1180" i="99" s="1"/>
  <c r="AF1262" i="99" s="1"/>
  <c r="AF1344" i="99" s="1"/>
  <c r="AF1426" i="99" s="1"/>
  <c r="AF1508" i="99" s="1"/>
  <c r="AF1590" i="99" s="1"/>
  <c r="AF1672" i="99" s="1"/>
  <c r="AF1754" i="99" s="1"/>
  <c r="AF1836" i="99" s="1"/>
  <c r="AF1918" i="99" s="1"/>
  <c r="AF2000" i="99" s="1"/>
  <c r="AF2082" i="99" s="1"/>
  <c r="AF2164" i="99" s="1"/>
  <c r="AF2246" i="99" s="1"/>
  <c r="AF2328" i="99" s="1"/>
  <c r="AF2410" i="99" s="1"/>
  <c r="AF2492" i="99" s="1"/>
  <c r="AF2574" i="99" s="1"/>
  <c r="AF2656" i="99" s="1"/>
  <c r="AF2738" i="99" s="1"/>
  <c r="AF2820" i="99" s="1"/>
  <c r="AF2902" i="99" s="1"/>
  <c r="AF2984" i="99" s="1"/>
  <c r="AF3066" i="99" s="1"/>
  <c r="AF3148" i="99" s="1"/>
  <c r="AF3230" i="99" s="1"/>
  <c r="AF3312" i="99" s="1"/>
  <c r="AF3394" i="99" s="1"/>
  <c r="AF3476" i="99" s="1"/>
  <c r="AF3558" i="99" s="1"/>
  <c r="AF3640" i="99" s="1"/>
  <c r="AF3722" i="99" s="1"/>
  <c r="AE194" i="99"/>
  <c r="AE190" i="99"/>
  <c r="AI108" i="99"/>
  <c r="Y974" i="99"/>
  <c r="Y977" i="99" s="1"/>
  <c r="AZ928" i="99" s="1"/>
  <c r="AN786" i="99"/>
  <c r="AN810" i="99" s="1"/>
  <c r="AT810" i="99"/>
  <c r="Y646" i="99"/>
  <c r="Y649" i="99" s="1"/>
  <c r="AZ600" i="99" s="1"/>
  <c r="AI636" i="99"/>
  <c r="AE716" i="99"/>
  <c r="AN534" i="99"/>
  <c r="AN526" i="99"/>
  <c r="AN459" i="99"/>
  <c r="AN307" i="99"/>
  <c r="AN297" i="99"/>
  <c r="AN227" i="99"/>
  <c r="A175" i="99"/>
  <c r="A176" i="99" s="1"/>
  <c r="Z173" i="99"/>
  <c r="AH114" i="99"/>
  <c r="AH196" i="99" s="1"/>
  <c r="AH278" i="99" s="1"/>
  <c r="AH360" i="99" s="1"/>
  <c r="AH442" i="99" s="1"/>
  <c r="AH524" i="99" s="1"/>
  <c r="AH606" i="99" s="1"/>
  <c r="AH688" i="99" s="1"/>
  <c r="AH770" i="99" s="1"/>
  <c r="AH852" i="99" s="1"/>
  <c r="AH934" i="99" s="1"/>
  <c r="AH1016" i="99" s="1"/>
  <c r="AH1098" i="99" s="1"/>
  <c r="AH1180" i="99" s="1"/>
  <c r="AH1262" i="99" s="1"/>
  <c r="AH1344" i="99" s="1"/>
  <c r="AH1426" i="99" s="1"/>
  <c r="AH1508" i="99" s="1"/>
  <c r="AH1590" i="99" s="1"/>
  <c r="AH1672" i="99" s="1"/>
  <c r="AH1754" i="99" s="1"/>
  <c r="AH1836" i="99" s="1"/>
  <c r="AH1918" i="99" s="1"/>
  <c r="AH2000" i="99" s="1"/>
  <c r="AH2082" i="99" s="1"/>
  <c r="AH2164" i="99" s="1"/>
  <c r="AH2246" i="99" s="1"/>
  <c r="AH2328" i="99" s="1"/>
  <c r="AH2410" i="99" s="1"/>
  <c r="AH2492" i="99" s="1"/>
  <c r="AH2574" i="99" s="1"/>
  <c r="AH2656" i="99" s="1"/>
  <c r="AH2738" i="99" s="1"/>
  <c r="AH2820" i="99" s="1"/>
  <c r="AH2902" i="99" s="1"/>
  <c r="AH2984" i="99" s="1"/>
  <c r="AH3066" i="99" s="1"/>
  <c r="AH3148" i="99" s="1"/>
  <c r="AH3230" i="99" s="1"/>
  <c r="AH3312" i="99" s="1"/>
  <c r="AH3394" i="99" s="1"/>
  <c r="AH3476" i="99" s="1"/>
  <c r="AH3558" i="99" s="1"/>
  <c r="AH3640" i="99" s="1"/>
  <c r="AH3722" i="99" s="1"/>
  <c r="AT1440" i="99"/>
  <c r="Y810" i="99"/>
  <c r="Y813" i="99" s="1"/>
  <c r="AZ764" i="99" s="1"/>
  <c r="AS744" i="99"/>
  <c r="AS810" i="99" s="1"/>
  <c r="AT710" i="99"/>
  <c r="AT704" i="99"/>
  <c r="AH960" i="99"/>
  <c r="AH1041" i="99" s="1"/>
  <c r="AH1122" i="99" s="1"/>
  <c r="AH1203" i="99" s="1"/>
  <c r="AH1284" i="99" s="1"/>
  <c r="AH1365" i="99" s="1"/>
  <c r="AH1446" i="99" s="1"/>
  <c r="AT620" i="99"/>
  <c r="Y482" i="99"/>
  <c r="Y485" i="99" s="1"/>
  <c r="AZ436" i="99" s="1"/>
  <c r="AI391" i="99"/>
  <c r="AN373" i="99"/>
  <c r="AF618" i="99"/>
  <c r="AF700" i="99" s="1"/>
  <c r="AF782" i="99" s="1"/>
  <c r="AF864" i="99" s="1"/>
  <c r="AF946" i="99" s="1"/>
  <c r="AF1028" i="99" s="1"/>
  <c r="AF1110" i="99" s="1"/>
  <c r="AF1192" i="99" s="1"/>
  <c r="AF1274" i="99" s="1"/>
  <c r="AF1356" i="99" s="1"/>
  <c r="AF1438" i="99" s="1"/>
  <c r="AF1520" i="99" s="1"/>
  <c r="AF1602" i="99" s="1"/>
  <c r="AF1684" i="99" s="1"/>
  <c r="AF1766" i="99" s="1"/>
  <c r="AF1848" i="99" s="1"/>
  <c r="AF1930" i="99" s="1"/>
  <c r="AF2012" i="99" s="1"/>
  <c r="AF2094" i="99" s="1"/>
  <c r="AF2176" i="99" s="1"/>
  <c r="AF2258" i="99" s="1"/>
  <c r="AF2340" i="99" s="1"/>
  <c r="AF2422" i="99" s="1"/>
  <c r="AF2504" i="99" s="1"/>
  <c r="AF2586" i="99" s="1"/>
  <c r="AF2668" i="99" s="1"/>
  <c r="AF2750" i="99" s="1"/>
  <c r="AF2832" i="99" s="1"/>
  <c r="AF2914" i="99" s="1"/>
  <c r="AF2996" i="99" s="1"/>
  <c r="AF3078" i="99" s="1"/>
  <c r="AF3160" i="99" s="1"/>
  <c r="AF3242" i="99" s="1"/>
  <c r="AF3324" i="99" s="1"/>
  <c r="AF3406" i="99" s="1"/>
  <c r="AF3488" i="99" s="1"/>
  <c r="AF3570" i="99" s="1"/>
  <c r="AF3652" i="99" s="1"/>
  <c r="AF3734" i="99" s="1"/>
  <c r="AN37" i="99"/>
  <c r="AN32" i="99"/>
  <c r="AF273" i="99"/>
  <c r="AF355" i="99" s="1"/>
  <c r="AF437" i="99" s="1"/>
  <c r="AF519" i="99" s="1"/>
  <c r="AF601" i="99" s="1"/>
  <c r="AF683" i="99" s="1"/>
  <c r="AF765" i="99" s="1"/>
  <c r="AF847" i="99" s="1"/>
  <c r="AF929" i="99" s="1"/>
  <c r="AF1011" i="99" s="1"/>
  <c r="AF1093" i="99" s="1"/>
  <c r="AF1175" i="99" s="1"/>
  <c r="AF1257" i="99" s="1"/>
  <c r="AF1339" i="99" s="1"/>
  <c r="AF1421" i="99" s="1"/>
  <c r="AF1503" i="99" s="1"/>
  <c r="AF1585" i="99" s="1"/>
  <c r="AF1667" i="99" s="1"/>
  <c r="AF1749" i="99" s="1"/>
  <c r="AF1831" i="99" s="1"/>
  <c r="AF1913" i="99" s="1"/>
  <c r="AF1995" i="99" s="1"/>
  <c r="AF2077" i="99" s="1"/>
  <c r="AF2159" i="99" s="1"/>
  <c r="AF2241" i="99" s="1"/>
  <c r="AF2323" i="99" s="1"/>
  <c r="AF2405" i="99" s="1"/>
  <c r="AF2487" i="99" s="1"/>
  <c r="AF2569" i="99" s="1"/>
  <c r="AF2651" i="99" s="1"/>
  <c r="AF2733" i="99" s="1"/>
  <c r="AF2815" i="99" s="1"/>
  <c r="AF2897" i="99" s="1"/>
  <c r="AF2979" i="99" s="1"/>
  <c r="AF3061" i="99" s="1"/>
  <c r="AF3143" i="99" s="1"/>
  <c r="AF3225" i="99" s="1"/>
  <c r="AF3307" i="99" s="1"/>
  <c r="AF3389" i="99" s="1"/>
  <c r="AF3471" i="99" s="1"/>
  <c r="AF3553" i="99" s="1"/>
  <c r="AF3635" i="99" s="1"/>
  <c r="AF3717" i="99" s="1"/>
  <c r="AI189" i="99"/>
  <c r="AE271" i="99"/>
  <c r="AE552" i="99"/>
  <c r="AE296" i="99"/>
  <c r="AE286" i="99"/>
  <c r="AE270" i="99"/>
  <c r="AI188" i="99"/>
  <c r="AI98" i="99"/>
  <c r="AE180" i="99"/>
  <c r="AE176" i="99"/>
  <c r="AI94" i="99"/>
  <c r="AN222" i="99"/>
  <c r="AN236" i="99" s="1"/>
  <c r="AE285" i="99"/>
  <c r="AN226" i="99"/>
  <c r="AI128" i="99"/>
  <c r="AN43" i="99"/>
  <c r="AI201" i="99"/>
  <c r="AE283" i="99"/>
  <c r="AE268" i="99"/>
  <c r="AI186" i="99"/>
  <c r="AE265" i="99"/>
  <c r="AI183" i="99"/>
  <c r="F19" i="60"/>
  <c r="F24" i="60" s="1"/>
  <c r="ID3" i="16"/>
  <c r="HZ3" i="16"/>
  <c r="HV3" i="16"/>
  <c r="IC3" i="16"/>
  <c r="IE3" i="16"/>
  <c r="IA3" i="16"/>
  <c r="HW3" i="16"/>
  <c r="IG3" i="16"/>
  <c r="IG5" i="16" s="1"/>
  <c r="HY3" i="16"/>
  <c r="IF3" i="16"/>
  <c r="IB3" i="16"/>
  <c r="HX3" i="16"/>
  <c r="AM4" i="18"/>
  <c r="AJ3" i="18"/>
  <c r="AI5" i="18"/>
  <c r="AP4" i="18"/>
  <c r="AG4" i="18"/>
  <c r="AG5" i="18"/>
  <c r="AN4" i="18"/>
  <c r="AN3" i="18"/>
  <c r="AN5" i="18" s="1"/>
  <c r="AL4" i="18"/>
  <c r="AL3" i="18"/>
  <c r="AL5" i="18"/>
  <c r="AM3" i="18"/>
  <c r="AO4" i="18"/>
  <c r="AO3" i="18"/>
  <c r="AO5" i="18"/>
  <c r="AP3" i="18"/>
  <c r="AQ3" i="18"/>
  <c r="AJ5" i="18"/>
  <c r="AJ4" i="18"/>
  <c r="AK4" i="18"/>
  <c r="AF5" i="18"/>
  <c r="AG3" i="18"/>
  <c r="AF3" i="18"/>
  <c r="AF4" i="18"/>
  <c r="AH3" i="18"/>
  <c r="AH5" i="18" s="1"/>
  <c r="AH4" i="18"/>
  <c r="IM3" i="15"/>
  <c r="II3" i="15"/>
  <c r="IL3" i="15"/>
  <c r="IH3" i="15"/>
  <c r="ID3" i="15"/>
  <c r="IK3" i="15"/>
  <c r="IG3" i="15"/>
  <c r="IC3" i="15"/>
  <c r="IE3" i="15"/>
  <c r="IN3" i="15"/>
  <c r="IN5" i="15" s="1"/>
  <c r="IJ3" i="15"/>
  <c r="IF3" i="15"/>
  <c r="AK3" i="18"/>
  <c r="AK5" i="18" s="1"/>
  <c r="AS2395" i="99"/>
  <c r="AS2450" i="99" s="1"/>
  <c r="Y2450" i="99"/>
  <c r="Y2453" i="99" s="1"/>
  <c r="Z2882" i="99" l="1"/>
  <c r="AN2286" i="99"/>
  <c r="AN318" i="99"/>
  <c r="AN2696" i="99"/>
  <c r="AN3188" i="99"/>
  <c r="AT3598" i="99"/>
  <c r="AN564" i="99"/>
  <c r="Z1731" i="99"/>
  <c r="A1732" i="99"/>
  <c r="AI112" i="99"/>
  <c r="AT728" i="99"/>
  <c r="AT1384" i="99"/>
  <c r="AT1302" i="99"/>
  <c r="AN1876" i="99"/>
  <c r="AI122" i="99"/>
  <c r="AZ138" i="99" s="1"/>
  <c r="AZ140" i="99" s="1"/>
  <c r="AT1466" i="99"/>
  <c r="AN2122" i="99"/>
  <c r="AT2450" i="99"/>
  <c r="AT3270" i="99"/>
  <c r="AN3352" i="99"/>
  <c r="Y76" i="99"/>
  <c r="AZ30" i="99" s="1"/>
  <c r="Q159" i="99" s="1"/>
  <c r="AN646" i="99"/>
  <c r="AI2112" i="99"/>
  <c r="AN3024" i="99"/>
  <c r="AT1630" i="99"/>
  <c r="AN3516" i="99"/>
  <c r="A2883" i="99"/>
  <c r="Z2881" i="99"/>
  <c r="AT1712" i="99"/>
  <c r="AN3680" i="99"/>
  <c r="AN3598" i="99"/>
  <c r="AI3670" i="99"/>
  <c r="AT72" i="99"/>
  <c r="AN72" i="99"/>
  <c r="AI204" i="99"/>
  <c r="AN482" i="99"/>
  <c r="A1733" i="99"/>
  <c r="AN2450" i="99"/>
  <c r="AN2532" i="99"/>
  <c r="AN2860" i="99"/>
  <c r="AT3352" i="99"/>
  <c r="AN3434" i="99"/>
  <c r="AI3342" i="99"/>
  <c r="AN400" i="99"/>
  <c r="AT646" i="99"/>
  <c r="AN1958" i="99"/>
  <c r="AT2122" i="99"/>
  <c r="AN2614" i="99"/>
  <c r="AT3024" i="99"/>
  <c r="AN3270" i="99"/>
  <c r="AN3762" i="99"/>
  <c r="AN154" i="99"/>
  <c r="AT3188" i="99"/>
  <c r="Z176" i="99"/>
  <c r="Z257" i="99"/>
  <c r="Z830" i="99"/>
  <c r="Z1323" i="99"/>
  <c r="A1162" i="99"/>
  <c r="Z1160" i="99"/>
  <c r="Z1241" i="99"/>
  <c r="Z2634" i="99"/>
  <c r="Z3045" i="99"/>
  <c r="AE1125" i="99"/>
  <c r="AI1044" i="99"/>
  <c r="A2062" i="99"/>
  <c r="Z2060" i="99"/>
  <c r="A2061" i="99"/>
  <c r="Z585" i="99"/>
  <c r="AE347" i="99"/>
  <c r="AI265" i="99"/>
  <c r="AE797" i="99"/>
  <c r="AI716" i="99"/>
  <c r="Z993" i="99"/>
  <c r="Z1733" i="99"/>
  <c r="Z1486" i="99"/>
  <c r="AN2204" i="99"/>
  <c r="A2635" i="99"/>
  <c r="Z3371" i="99"/>
  <c r="AE3585" i="99"/>
  <c r="AI3504" i="99"/>
  <c r="AE3503" i="99"/>
  <c r="AI3422" i="99"/>
  <c r="Z3538" i="99"/>
  <c r="Z1980" i="99"/>
  <c r="AI172" i="99"/>
  <c r="AE254" i="99"/>
  <c r="A668" i="99"/>
  <c r="Z666" i="99"/>
  <c r="AE1781" i="99"/>
  <c r="AI1700" i="99"/>
  <c r="AI2110" i="99"/>
  <c r="AE2191" i="99"/>
  <c r="AE2928" i="99"/>
  <c r="AI2847" i="99"/>
  <c r="A2226" i="99"/>
  <c r="Z2224" i="99"/>
  <c r="AF3176" i="99"/>
  <c r="AF3257" i="99" s="1"/>
  <c r="AF3338" i="99" s="1"/>
  <c r="AF3419" i="99" s="1"/>
  <c r="AF3500" i="99" s="1"/>
  <c r="AF3581" i="99" s="1"/>
  <c r="AF3662" i="99" s="1"/>
  <c r="AF3743" i="99" s="1"/>
  <c r="AI3096" i="99"/>
  <c r="AE3421" i="99"/>
  <c r="AI3340" i="99"/>
  <c r="AI3750" i="99"/>
  <c r="Z421" i="99"/>
  <c r="AI1454" i="99"/>
  <c r="Z2389" i="99"/>
  <c r="Z2964" i="99"/>
  <c r="Z3456" i="99"/>
  <c r="AI220" i="99"/>
  <c r="AE301" i="99"/>
  <c r="AI196" i="99"/>
  <c r="AE259" i="99"/>
  <c r="AI177" i="99"/>
  <c r="AE274" i="99"/>
  <c r="AI192" i="99"/>
  <c r="AE289" i="99"/>
  <c r="AI207" i="99"/>
  <c r="AG472" i="99"/>
  <c r="AI393" i="99"/>
  <c r="Z1404" i="99"/>
  <c r="A2554" i="99"/>
  <c r="Z2552" i="99"/>
  <c r="Z2388" i="99"/>
  <c r="A2390" i="99"/>
  <c r="A2391" i="99" s="1"/>
  <c r="AE3256" i="99"/>
  <c r="A2553" i="99"/>
  <c r="AI292" i="99"/>
  <c r="AE374" i="99"/>
  <c r="AE349" i="99"/>
  <c r="AI267" i="99"/>
  <c r="AE725" i="99"/>
  <c r="AI643" i="99"/>
  <c r="A422" i="99"/>
  <c r="A423" i="99" s="1"/>
  <c r="A1487" i="99"/>
  <c r="AE1289" i="99"/>
  <c r="AI1208" i="99"/>
  <c r="AE1371" i="99"/>
  <c r="AI1290" i="99"/>
  <c r="AE365" i="99"/>
  <c r="AI283" i="99"/>
  <c r="AI286" i="99"/>
  <c r="AE368" i="99"/>
  <c r="AE633" i="99"/>
  <c r="Z1896" i="99"/>
  <c r="Z1570" i="99"/>
  <c r="AE261" i="99"/>
  <c r="AI179" i="99"/>
  <c r="AI173" i="99"/>
  <c r="AE255" i="99"/>
  <c r="AI269" i="99"/>
  <c r="AE351" i="99"/>
  <c r="AI266" i="99"/>
  <c r="AE348" i="99"/>
  <c r="AE384" i="99"/>
  <c r="AI303" i="99"/>
  <c r="AE470" i="99"/>
  <c r="AI390" i="99"/>
  <c r="AE198" i="99"/>
  <c r="AI116" i="99"/>
  <c r="AN2040" i="99"/>
  <c r="AI176" i="99"/>
  <c r="AE258" i="99"/>
  <c r="AE352" i="99"/>
  <c r="AI270" i="99"/>
  <c r="AE378" i="99"/>
  <c r="AE353" i="99"/>
  <c r="AI271" i="99"/>
  <c r="A177" i="99"/>
  <c r="Z175" i="99"/>
  <c r="AI194" i="99"/>
  <c r="AE276" i="99"/>
  <c r="AE2518" i="99"/>
  <c r="AI2437" i="99"/>
  <c r="A3046" i="99"/>
  <c r="Z3044" i="99"/>
  <c r="Z1816" i="99"/>
  <c r="AI2604" i="99"/>
  <c r="AE2684" i="99"/>
  <c r="AE263" i="99"/>
  <c r="AI181" i="99"/>
  <c r="AI256" i="99"/>
  <c r="AE338" i="99"/>
  <c r="Z10" i="99"/>
  <c r="A12" i="99"/>
  <c r="A11" i="99"/>
  <c r="AI213" i="99"/>
  <c r="AE295" i="99"/>
  <c r="AE281" i="99"/>
  <c r="AI199" i="99"/>
  <c r="A1324" i="99"/>
  <c r="A1325" i="99" s="1"/>
  <c r="Z1322" i="99"/>
  <c r="AF554" i="99"/>
  <c r="AI475" i="99"/>
  <c r="Z667" i="99"/>
  <c r="A669" i="99"/>
  <c r="A1242" i="99"/>
  <c r="Z1240" i="99"/>
  <c r="Z1650" i="99"/>
  <c r="AE2109" i="99"/>
  <c r="AI2028" i="99"/>
  <c r="Z2225" i="99"/>
  <c r="Z2718" i="99"/>
  <c r="Z2798" i="99"/>
  <c r="AE3257" i="99"/>
  <c r="AI3176" i="99"/>
  <c r="AE1616" i="99"/>
  <c r="AI1535" i="99"/>
  <c r="AE2683" i="99"/>
  <c r="AI2602" i="99"/>
  <c r="AE273" i="99"/>
  <c r="AI191" i="99"/>
  <c r="AI278" i="99"/>
  <c r="AE360" i="99"/>
  <c r="Z501" i="99"/>
  <c r="AE193" i="99"/>
  <c r="AI111" i="99"/>
  <c r="AE209" i="99"/>
  <c r="AI127" i="99"/>
  <c r="AZ101" i="99"/>
  <c r="AZ106" i="99" s="1"/>
  <c r="A586" i="99"/>
  <c r="A587" i="99" s="1"/>
  <c r="Z584" i="99"/>
  <c r="P329" i="99"/>
  <c r="AU250" i="99"/>
  <c r="AE879" i="99"/>
  <c r="AI798" i="99"/>
  <c r="AI2273" i="99"/>
  <c r="AE2354" i="99"/>
  <c r="Z2142" i="99"/>
  <c r="Z3209" i="99"/>
  <c r="AE2929" i="99"/>
  <c r="AI2848" i="99"/>
  <c r="AE3339" i="99"/>
  <c r="AI3258" i="99"/>
  <c r="Z3290" i="99"/>
  <c r="AZ60" i="99"/>
  <c r="AZ139" i="99" s="1"/>
  <c r="AZ59" i="99"/>
  <c r="AZ136" i="99" s="1"/>
  <c r="AZ137" i="99" s="1"/>
  <c r="A502" i="99"/>
  <c r="AG195" i="99"/>
  <c r="AI113" i="99"/>
  <c r="AE361" i="99"/>
  <c r="AI279" i="99"/>
  <c r="AE1863" i="99"/>
  <c r="AI1782" i="99"/>
  <c r="AE2355" i="99"/>
  <c r="AI2274" i="99"/>
  <c r="AI297" i="99"/>
  <c r="AE379" i="99"/>
  <c r="AE1699" i="99"/>
  <c r="AI1618" i="99"/>
  <c r="Z2307" i="99"/>
  <c r="A3703" i="99"/>
  <c r="Z3701" i="99"/>
  <c r="A3702" i="99"/>
  <c r="AE1453" i="99"/>
  <c r="AI1372" i="99"/>
  <c r="AI268" i="99"/>
  <c r="AE350" i="99"/>
  <c r="AE367" i="99"/>
  <c r="AI180" i="99"/>
  <c r="AE262" i="99"/>
  <c r="AE211" i="99"/>
  <c r="AI129" i="99"/>
  <c r="AE224" i="99"/>
  <c r="AI144" i="99"/>
  <c r="AE294" i="99"/>
  <c r="AI212" i="99"/>
  <c r="AE208" i="99"/>
  <c r="AI126" i="99"/>
  <c r="Z92" i="99"/>
  <c r="A94" i="99"/>
  <c r="A1161" i="99"/>
  <c r="Z1159" i="99"/>
  <c r="A1817" i="99"/>
  <c r="A1818" i="99" s="1"/>
  <c r="Z1815" i="99"/>
  <c r="Z2470" i="99"/>
  <c r="Z3125" i="99"/>
  <c r="AE3667" i="99"/>
  <c r="AI3586" i="99"/>
  <c r="A3539" i="99"/>
  <c r="A3540" i="99" s="1"/>
  <c r="Z3537" i="99"/>
  <c r="Z749" i="99"/>
  <c r="A994" i="99"/>
  <c r="AI170" i="99"/>
  <c r="AE252" i="99"/>
  <c r="AE468" i="99"/>
  <c r="AI387" i="99"/>
  <c r="AF203" i="99"/>
  <c r="AI121" i="99"/>
  <c r="AE890" i="99"/>
  <c r="Z912" i="99"/>
  <c r="A1571" i="99"/>
  <c r="A1572" i="99" s="1"/>
  <c r="Z1569" i="99"/>
  <c r="A1981" i="99"/>
  <c r="A1982" i="99" s="1"/>
  <c r="Z1979" i="99"/>
  <c r="AE2519" i="99"/>
  <c r="AI2438" i="99"/>
  <c r="A2471" i="99"/>
  <c r="A2472" i="99" s="1"/>
  <c r="A2965" i="99"/>
  <c r="A2966" i="99" s="1"/>
  <c r="Z2963" i="99"/>
  <c r="AI2930" i="99"/>
  <c r="AE3011" i="99"/>
  <c r="Z1077" i="99"/>
  <c r="A3126" i="99"/>
  <c r="A3291" i="99"/>
  <c r="A3292" i="99" s="1"/>
  <c r="A3372" i="99"/>
  <c r="AI3588" i="99"/>
  <c r="AE3668" i="99"/>
  <c r="AE469" i="99"/>
  <c r="AI388" i="99"/>
  <c r="AE287" i="99"/>
  <c r="AI205" i="99"/>
  <c r="AI264" i="99"/>
  <c r="AE346" i="99"/>
  <c r="A340" i="99"/>
  <c r="Z338" i="99"/>
  <c r="Y77" i="99"/>
  <c r="AZ31" i="99" s="1"/>
  <c r="Q160" i="99" s="1"/>
  <c r="AZ109" i="99" s="1"/>
  <c r="AZ110" i="99" s="1"/>
  <c r="AE217" i="99"/>
  <c r="AI136" i="99"/>
  <c r="AE200" i="99"/>
  <c r="AI118" i="99"/>
  <c r="A1078" i="99"/>
  <c r="Z1076" i="99"/>
  <c r="A1897" i="99"/>
  <c r="AI2192" i="99"/>
  <c r="A2143" i="99"/>
  <c r="A2144" i="99" s="1"/>
  <c r="A2719" i="99"/>
  <c r="A2720" i="99" s="1"/>
  <c r="Z3455" i="99"/>
  <c r="A3457" i="99"/>
  <c r="A3458" i="99" s="1"/>
  <c r="A1405" i="99"/>
  <c r="AI114" i="99"/>
  <c r="AE359" i="99"/>
  <c r="AE206" i="99"/>
  <c r="AI124" i="99"/>
  <c r="AE809" i="99"/>
  <c r="AI727" i="99"/>
  <c r="AE272" i="99"/>
  <c r="AI190" i="99"/>
  <c r="AE715" i="99"/>
  <c r="A95" i="99"/>
  <c r="Z93" i="99"/>
  <c r="A831" i="99"/>
  <c r="A832" i="99" s="1"/>
  <c r="Z829" i="99"/>
  <c r="AI1864" i="99"/>
  <c r="AE1945" i="99"/>
  <c r="AF214" i="99"/>
  <c r="AI132" i="99"/>
  <c r="AE2027" i="99"/>
  <c r="AI1946" i="99"/>
  <c r="AI2520" i="99"/>
  <c r="AE2601" i="99"/>
  <c r="AE3093" i="99"/>
  <c r="AI3012" i="99"/>
  <c r="A2308" i="99"/>
  <c r="A2309" i="99" s="1"/>
  <c r="Z3619" i="99"/>
  <c r="A3621" i="99"/>
  <c r="AI178" i="99"/>
  <c r="AE260" i="99"/>
  <c r="AI171" i="99"/>
  <c r="AE253" i="99"/>
  <c r="AE202" i="99"/>
  <c r="AI120" i="99"/>
  <c r="Z256" i="99"/>
  <c r="A258" i="99"/>
  <c r="AE300" i="99"/>
  <c r="AI219" i="99"/>
  <c r="A341" i="99"/>
  <c r="Z339" i="99"/>
  <c r="A750" i="99"/>
  <c r="Z748" i="99"/>
  <c r="A913" i="99"/>
  <c r="A1651" i="99"/>
  <c r="AG3175" i="99"/>
  <c r="AG3256" i="99" s="1"/>
  <c r="AG3337" i="99" s="1"/>
  <c r="AG3418" i="99" s="1"/>
  <c r="AG3499" i="99" s="1"/>
  <c r="AG3580" i="99" s="1"/>
  <c r="AG3661" i="99" s="1"/>
  <c r="AG3742" i="99" s="1"/>
  <c r="AI3094" i="99"/>
  <c r="A2799" i="99"/>
  <c r="A2800" i="99" s="1"/>
  <c r="A3210" i="99"/>
  <c r="AI3506" i="99"/>
  <c r="AI257" i="99"/>
  <c r="AE339" i="99"/>
  <c r="AE302" i="99"/>
  <c r="AI221" i="99"/>
  <c r="AE1043" i="99"/>
  <c r="AI962" i="99"/>
  <c r="AI137" i="99"/>
  <c r="AE218" i="99"/>
  <c r="AF726" i="99"/>
  <c r="AI644" i="99"/>
  <c r="A3620" i="99"/>
  <c r="AE1617" i="99"/>
  <c r="AI1536" i="99"/>
  <c r="AE304" i="99"/>
  <c r="AI223" i="99"/>
  <c r="AE961" i="99"/>
  <c r="AI880" i="99"/>
  <c r="AE1207" i="99"/>
  <c r="AI1126" i="99"/>
  <c r="IC6" i="16"/>
  <c r="IC5" i="16"/>
  <c r="HX5" i="16"/>
  <c r="IC4" i="16"/>
  <c r="IB4" i="16"/>
  <c r="ID4" i="16"/>
  <c r="ID6" i="16" s="1"/>
  <c r="IB6" i="16"/>
  <c r="IB5" i="16"/>
  <c r="HW6" i="16"/>
  <c r="HW5" i="16"/>
  <c r="HX4" i="16"/>
  <c r="HX6" i="16" s="1"/>
  <c r="HV6" i="16"/>
  <c r="HV5" i="16"/>
  <c r="HV4" i="16"/>
  <c r="HW4" i="16"/>
  <c r="IF6" i="16"/>
  <c r="IF5" i="16"/>
  <c r="IA5" i="16"/>
  <c r="HZ6" i="16"/>
  <c r="HZ5" i="16"/>
  <c r="HY6" i="16"/>
  <c r="HY5" i="16"/>
  <c r="HY4" i="16"/>
  <c r="HZ4" i="16"/>
  <c r="IA4" i="16"/>
  <c r="IA6" i="16" s="1"/>
  <c r="IG4" i="16"/>
  <c r="IF4" i="16"/>
  <c r="IE6" i="16"/>
  <c r="IE5" i="16"/>
  <c r="IE4" i="16"/>
  <c r="ID5" i="16"/>
  <c r="IJ6" i="15"/>
  <c r="IJ5" i="15"/>
  <c r="IG6" i="15"/>
  <c r="IG5" i="15"/>
  <c r="IL6" i="15"/>
  <c r="IL5" i="15"/>
  <c r="IL4" i="15"/>
  <c r="IN4" i="15"/>
  <c r="IM4" i="15"/>
  <c r="IK5" i="15"/>
  <c r="IK4" i="15"/>
  <c r="IK6" i="15" s="1"/>
  <c r="IJ4" i="15"/>
  <c r="II6" i="15"/>
  <c r="II5" i="15"/>
  <c r="II4" i="15"/>
  <c r="IE5" i="15"/>
  <c r="ID6" i="15"/>
  <c r="ID5" i="15"/>
  <c r="IM6" i="15"/>
  <c r="IM5" i="15"/>
  <c r="AD2" i="18"/>
  <c r="IH4" i="15"/>
  <c r="IH6" i="15" s="1"/>
  <c r="IG4" i="15"/>
  <c r="IF6" i="15"/>
  <c r="IF5" i="15"/>
  <c r="IF4" i="15"/>
  <c r="IC6" i="15"/>
  <c r="IC5" i="15"/>
  <c r="IC4" i="15"/>
  <c r="ID4" i="15"/>
  <c r="IE4" i="15"/>
  <c r="IE6" i="15" s="1"/>
  <c r="IH5" i="15"/>
  <c r="AZ2404" i="99"/>
  <c r="Z2883" i="99" l="1"/>
  <c r="A1734" i="99"/>
  <c r="Z1732" i="99"/>
  <c r="A2884" i="99"/>
  <c r="A2885" i="99" s="1"/>
  <c r="AI154" i="99"/>
  <c r="Z3458" i="99"/>
  <c r="Z1325" i="99"/>
  <c r="Z2720" i="99"/>
  <c r="Z1818" i="99"/>
  <c r="Z423" i="99"/>
  <c r="Z587" i="99"/>
  <c r="Z1982" i="99"/>
  <c r="AF808" i="99"/>
  <c r="AI726" i="99"/>
  <c r="AE1124" i="99"/>
  <c r="AI1043" i="99"/>
  <c r="Z1651" i="99"/>
  <c r="A1653" i="99"/>
  <c r="Z258" i="99"/>
  <c r="AI253" i="99"/>
  <c r="AE335" i="99"/>
  <c r="Z3621" i="99"/>
  <c r="AI3093" i="99"/>
  <c r="AE3174" i="99"/>
  <c r="AE2108" i="99"/>
  <c r="AI2027" i="99"/>
  <c r="Z95" i="99"/>
  <c r="AE441" i="99"/>
  <c r="Z1897" i="99"/>
  <c r="A1899" i="99"/>
  <c r="AE282" i="99"/>
  <c r="AI200" i="99"/>
  <c r="AE3749" i="99"/>
  <c r="AI3749" i="99" s="1"/>
  <c r="AI3668" i="99"/>
  <c r="Z3126" i="99"/>
  <c r="AE344" i="99"/>
  <c r="AI262" i="99"/>
  <c r="AE1534" i="99"/>
  <c r="AI1453" i="99"/>
  <c r="AE443" i="99"/>
  <c r="AI361" i="99"/>
  <c r="AE551" i="99"/>
  <c r="AI470" i="99"/>
  <c r="A1898" i="99"/>
  <c r="AE450" i="99"/>
  <c r="AI368" i="99"/>
  <c r="Z1487" i="99"/>
  <c r="Z2553" i="99"/>
  <c r="A2555" i="99"/>
  <c r="A2556" i="99" s="1"/>
  <c r="Z2390" i="99"/>
  <c r="A2392" i="99"/>
  <c r="AG552" i="99"/>
  <c r="AI472" i="99"/>
  <c r="AE341" i="99"/>
  <c r="AI259" i="99"/>
  <c r="AE2272" i="99"/>
  <c r="AI2191" i="99"/>
  <c r="AE3666" i="99"/>
  <c r="AI3585" i="99"/>
  <c r="AE878" i="99"/>
  <c r="AI797" i="99"/>
  <c r="A96" i="99"/>
  <c r="Z94" i="99"/>
  <c r="AE305" i="99"/>
  <c r="AI224" i="99"/>
  <c r="AI350" i="99"/>
  <c r="AE432" i="99"/>
  <c r="Z3703" i="99"/>
  <c r="AE1780" i="99"/>
  <c r="AI1699" i="99"/>
  <c r="AI2355" i="99"/>
  <c r="AE2436" i="99"/>
  <c r="Z502" i="99"/>
  <c r="Z3292" i="99"/>
  <c r="A503" i="99"/>
  <c r="Z1242" i="99"/>
  <c r="AF634" i="99"/>
  <c r="AI554" i="99"/>
  <c r="AI281" i="99"/>
  <c r="AE363" i="99"/>
  <c r="Z12" i="99"/>
  <c r="Z3046" i="99"/>
  <c r="AE460" i="99"/>
  <c r="AI348" i="99"/>
  <c r="AE430" i="99"/>
  <c r="AE337" i="99"/>
  <c r="AI255" i="99"/>
  <c r="Z1572" i="99"/>
  <c r="AI365" i="99"/>
  <c r="AE447" i="99"/>
  <c r="AE807" i="99"/>
  <c r="AI725" i="99"/>
  <c r="Z2966" i="99"/>
  <c r="AI3421" i="99"/>
  <c r="AE3502" i="99"/>
  <c r="Z2226" i="99"/>
  <c r="AE1862" i="99"/>
  <c r="AI1781" i="99"/>
  <c r="Z3540" i="99"/>
  <c r="Z2635" i="99"/>
  <c r="Z2062" i="99"/>
  <c r="A3047" i="99"/>
  <c r="Z1162" i="99"/>
  <c r="Z832" i="99"/>
  <c r="Z341" i="99"/>
  <c r="AE288" i="99"/>
  <c r="AI206" i="99"/>
  <c r="A342" i="99"/>
  <c r="Z340" i="99"/>
  <c r="AE2600" i="99"/>
  <c r="AI2519" i="99"/>
  <c r="A1573" i="99"/>
  <c r="Z1571" i="99"/>
  <c r="AF285" i="99"/>
  <c r="AI203" i="99"/>
  <c r="Z994" i="99"/>
  <c r="A3127" i="99"/>
  <c r="Z2309" i="99"/>
  <c r="Z2144" i="99"/>
  <c r="Z586" i="99"/>
  <c r="A588" i="99"/>
  <c r="AE1697" i="99"/>
  <c r="AI1616" i="99"/>
  <c r="A2227" i="99"/>
  <c r="A2228" i="99" s="1"/>
  <c r="A671" i="99"/>
  <c r="Z669" i="99"/>
  <c r="AE345" i="99"/>
  <c r="AI263" i="99"/>
  <c r="Z3620" i="99"/>
  <c r="A3622" i="99"/>
  <c r="AE383" i="99"/>
  <c r="AI302" i="99"/>
  <c r="Z3210" i="99"/>
  <c r="AI260" i="99"/>
  <c r="AE342" i="99"/>
  <c r="Z2308" i="99"/>
  <c r="A2310" i="99"/>
  <c r="A2311" i="99" s="1"/>
  <c r="AF296" i="99"/>
  <c r="AI214" i="99"/>
  <c r="A833" i="99"/>
  <c r="Z831" i="99"/>
  <c r="AE796" i="99"/>
  <c r="A1407" i="99"/>
  <c r="Z1405" i="99"/>
  <c r="Z2143" i="99"/>
  <c r="A2145" i="99"/>
  <c r="Z1078" i="99"/>
  <c r="AE298" i="99"/>
  <c r="AI298" i="99" s="1"/>
  <c r="AI217" i="99"/>
  <c r="AE428" i="99"/>
  <c r="AI346" i="99"/>
  <c r="Z3372" i="99"/>
  <c r="A1079" i="99"/>
  <c r="A2967" i="99"/>
  <c r="A2968" i="99" s="1"/>
  <c r="Z2965" i="99"/>
  <c r="A2474" i="99"/>
  <c r="Z2472" i="99"/>
  <c r="AI294" i="99"/>
  <c r="AE376" i="99"/>
  <c r="AE293" i="99"/>
  <c r="AI211" i="99"/>
  <c r="Z3702" i="99"/>
  <c r="A3704" i="99"/>
  <c r="AI1863" i="99"/>
  <c r="AE1944" i="99"/>
  <c r="AG277" i="99"/>
  <c r="AI195" i="99"/>
  <c r="AZ142" i="99"/>
  <c r="AZ221" i="99" s="1"/>
  <c r="AZ141" i="99"/>
  <c r="AZ218" i="99" s="1"/>
  <c r="AZ219" i="99" s="1"/>
  <c r="A3211" i="99"/>
  <c r="A3212" i="99" s="1"/>
  <c r="AE2435" i="99"/>
  <c r="AI2354" i="99"/>
  <c r="AE442" i="99"/>
  <c r="AI360" i="99"/>
  <c r="A1326" i="99"/>
  <c r="Z1324" i="99"/>
  <c r="AE420" i="99"/>
  <c r="AI338" i="99"/>
  <c r="AE2765" i="99"/>
  <c r="AI2684" i="99"/>
  <c r="AI2518" i="99"/>
  <c r="AE2599" i="99"/>
  <c r="AE435" i="99"/>
  <c r="AI353" i="99"/>
  <c r="AI352" i="99"/>
  <c r="AE434" i="99"/>
  <c r="AE433" i="99"/>
  <c r="AI351" i="99"/>
  <c r="AE1452" i="99"/>
  <c r="AI1371" i="99"/>
  <c r="A424" i="99"/>
  <c r="Z422" i="99"/>
  <c r="AI349" i="99"/>
  <c r="AE431" i="99"/>
  <c r="AI3256" i="99"/>
  <c r="AE3337" i="99"/>
  <c r="A1406" i="99"/>
  <c r="A2393" i="99"/>
  <c r="Z2391" i="99"/>
  <c r="AE3009" i="99"/>
  <c r="AI2928" i="99"/>
  <c r="A670" i="99"/>
  <c r="Z668" i="99"/>
  <c r="A3373" i="99"/>
  <c r="A1488" i="99"/>
  <c r="A1489" i="99" s="1"/>
  <c r="A995" i="99"/>
  <c r="A996" i="99" s="1"/>
  <c r="A2063" i="99"/>
  <c r="Z2061" i="99"/>
  <c r="A1243" i="99"/>
  <c r="A1244" i="99" s="1"/>
  <c r="A259" i="99"/>
  <c r="AE714" i="99"/>
  <c r="AE1370" i="99"/>
  <c r="AI1289" i="99"/>
  <c r="Z2554" i="99"/>
  <c r="AE1042" i="99"/>
  <c r="AI961" i="99"/>
  <c r="AE1698" i="99"/>
  <c r="AI1617" i="99"/>
  <c r="AE299" i="99"/>
  <c r="AI218" i="99"/>
  <c r="Z913" i="99"/>
  <c r="AI2601" i="99"/>
  <c r="AE2682" i="99"/>
  <c r="AI272" i="99"/>
  <c r="AE354" i="99"/>
  <c r="A2721" i="99"/>
  <c r="Z2719" i="99"/>
  <c r="AE369" i="99"/>
  <c r="AI287" i="99"/>
  <c r="AE972" i="99"/>
  <c r="AE334" i="99"/>
  <c r="AI252" i="99"/>
  <c r="Z3539" i="99"/>
  <c r="A3541" i="99"/>
  <c r="A1819" i="99"/>
  <c r="A1820" i="99" s="1"/>
  <c r="Z1817" i="99"/>
  <c r="AE461" i="99"/>
  <c r="AI379" i="99"/>
  <c r="AE3010" i="99"/>
  <c r="AI2929" i="99"/>
  <c r="AE960" i="99"/>
  <c r="AI879" i="99"/>
  <c r="AE291" i="99"/>
  <c r="AI209" i="99"/>
  <c r="AE355" i="99"/>
  <c r="AI273" i="99"/>
  <c r="Z2800" i="99"/>
  <c r="A1652" i="99"/>
  <c r="AE377" i="99"/>
  <c r="AI295" i="99"/>
  <c r="AE1288" i="99"/>
  <c r="AI1207" i="99"/>
  <c r="AI304" i="99"/>
  <c r="AE385" i="99"/>
  <c r="AE421" i="99"/>
  <c r="AI339" i="99"/>
  <c r="A2801" i="99"/>
  <c r="Z2799" i="99"/>
  <c r="Z750" i="99"/>
  <c r="AE381" i="99"/>
  <c r="AI300" i="99"/>
  <c r="AE284" i="99"/>
  <c r="AI202" i="99"/>
  <c r="AE2026" i="99"/>
  <c r="AI1945" i="99"/>
  <c r="AE891" i="99"/>
  <c r="AI809" i="99"/>
  <c r="A3459" i="99"/>
  <c r="Z3457" i="99"/>
  <c r="AE550" i="99"/>
  <c r="AI469" i="99"/>
  <c r="A3293" i="99"/>
  <c r="Z3291" i="99"/>
  <c r="AE3092" i="99"/>
  <c r="AI3011" i="99"/>
  <c r="A2473" i="99"/>
  <c r="Z2471" i="99"/>
  <c r="A1983" i="99"/>
  <c r="Z1981" i="99"/>
  <c r="A914" i="99"/>
  <c r="A915" i="99" s="1"/>
  <c r="AE549" i="99"/>
  <c r="AI468" i="99"/>
  <c r="A751" i="99"/>
  <c r="AE3748" i="99"/>
  <c r="AI3748" i="99" s="1"/>
  <c r="AI3667" i="99"/>
  <c r="A1163" i="99"/>
  <c r="Z1161" i="99"/>
  <c r="AE290" i="99"/>
  <c r="AI208" i="99"/>
  <c r="AE449" i="99"/>
  <c r="AI3339" i="99"/>
  <c r="AE3420" i="99"/>
  <c r="P411" i="99"/>
  <c r="AU332" i="99"/>
  <c r="Y156" i="99"/>
  <c r="AE275" i="99"/>
  <c r="AI193" i="99"/>
  <c r="AZ220" i="99" s="1"/>
  <c r="AI2683" i="99"/>
  <c r="AE2764" i="99"/>
  <c r="AE3338" i="99"/>
  <c r="AI3257" i="99"/>
  <c r="AI2109" i="99"/>
  <c r="AE2190" i="99"/>
  <c r="A13" i="99"/>
  <c r="Z11" i="99"/>
  <c r="AE358" i="99"/>
  <c r="AI276" i="99"/>
  <c r="Z177" i="99"/>
  <c r="AE340" i="99"/>
  <c r="AI258" i="99"/>
  <c r="AE280" i="99"/>
  <c r="AI198" i="99"/>
  <c r="AI384" i="99"/>
  <c r="AE465" i="99"/>
  <c r="AI261" i="99"/>
  <c r="AE343" i="99"/>
  <c r="AE456" i="99"/>
  <c r="AI374" i="99"/>
  <c r="AI3175" i="99"/>
  <c r="AI289" i="99"/>
  <c r="AE371" i="99"/>
  <c r="AI274" i="99"/>
  <c r="AE356" i="99"/>
  <c r="AI301" i="99"/>
  <c r="AE382" i="99"/>
  <c r="AE336" i="99"/>
  <c r="AI254" i="99"/>
  <c r="AI3503" i="99"/>
  <c r="AE3584" i="99"/>
  <c r="AI347" i="99"/>
  <c r="AE429" i="99"/>
  <c r="AE1206" i="99"/>
  <c r="AI1125" i="99"/>
  <c r="A2636" i="99"/>
  <c r="A178" i="99"/>
  <c r="A179" i="99" s="1"/>
  <c r="HT3" i="16"/>
  <c r="IB7" i="15"/>
  <c r="A68" i="16"/>
  <c r="A68" i="15"/>
  <c r="Z2885" i="99" l="1"/>
  <c r="A1735" i="99"/>
  <c r="A1736" i="99"/>
  <c r="Z1734" i="99"/>
  <c r="Z2884" i="99"/>
  <c r="A2886" i="99"/>
  <c r="A2887" i="99" s="1"/>
  <c r="Z1244" i="99"/>
  <c r="Z2311" i="99"/>
  <c r="Z2968" i="99"/>
  <c r="Z179" i="99"/>
  <c r="Z1820" i="99"/>
  <c r="Z915" i="99"/>
  <c r="Z2636" i="99"/>
  <c r="AE425" i="99"/>
  <c r="AI343" i="99"/>
  <c r="AU414" i="99"/>
  <c r="P493" i="99"/>
  <c r="Z1163" i="99"/>
  <c r="Z1983" i="99"/>
  <c r="AE631" i="99"/>
  <c r="AI550" i="99"/>
  <c r="AI284" i="99"/>
  <c r="AE366" i="99"/>
  <c r="AE436" i="99"/>
  <c r="AI354" i="99"/>
  <c r="AE3090" i="99"/>
  <c r="AI3009" i="99"/>
  <c r="AZ222" i="99"/>
  <c r="AZ223" i="99" s="1"/>
  <c r="AZ300" i="99" s="1"/>
  <c r="AZ301" i="99" s="1"/>
  <c r="Z2474" i="99"/>
  <c r="AE510" i="99"/>
  <c r="AI428" i="99"/>
  <c r="Z833" i="99"/>
  <c r="Z671" i="99"/>
  <c r="Z588" i="99"/>
  <c r="Z996" i="99"/>
  <c r="Z1573" i="99"/>
  <c r="Z342" i="99"/>
  <c r="A1164" i="99"/>
  <c r="A1165" i="99" s="1"/>
  <c r="AE512" i="99"/>
  <c r="AI430" i="99"/>
  <c r="Z503" i="99"/>
  <c r="A504" i="99"/>
  <c r="A505" i="99" s="1"/>
  <c r="AE1861" i="99"/>
  <c r="AI1780" i="99"/>
  <c r="Z96" i="99"/>
  <c r="A98" i="99"/>
  <c r="AE3747" i="99"/>
  <c r="AI3747" i="99" s="1"/>
  <c r="AI3666" i="99"/>
  <c r="AI341" i="99"/>
  <c r="AE423" i="99"/>
  <c r="Z1489" i="99"/>
  <c r="Z1899" i="99"/>
  <c r="A1901" i="99"/>
  <c r="AE3255" i="99"/>
  <c r="AI3174" i="99"/>
  <c r="AE417" i="99"/>
  <c r="AI335" i="99"/>
  <c r="Z1653" i="99"/>
  <c r="AE438" i="99"/>
  <c r="AI356" i="99"/>
  <c r="AI280" i="99"/>
  <c r="AE362" i="99"/>
  <c r="Z13" i="99"/>
  <c r="AE3419" i="99"/>
  <c r="AI3338" i="99"/>
  <c r="AI275" i="99"/>
  <c r="AE357" i="99"/>
  <c r="AE3501" i="99"/>
  <c r="AI3420" i="99"/>
  <c r="AI549" i="99"/>
  <c r="AE630" i="99"/>
  <c r="AI377" i="99"/>
  <c r="AE459" i="99"/>
  <c r="Z3541" i="99"/>
  <c r="AI334" i="99"/>
  <c r="AE416" i="99"/>
  <c r="AE451" i="99"/>
  <c r="AI369" i="99"/>
  <c r="AE1779" i="99"/>
  <c r="AI1698" i="99"/>
  <c r="AE795" i="99"/>
  <c r="Z2063" i="99"/>
  <c r="Z424" i="99"/>
  <c r="AE515" i="99"/>
  <c r="AI433" i="99"/>
  <c r="AI435" i="99"/>
  <c r="AE517" i="99"/>
  <c r="AE2846" i="99"/>
  <c r="AI2765" i="99"/>
  <c r="A1328" i="99"/>
  <c r="Z1326" i="99"/>
  <c r="AE2516" i="99"/>
  <c r="AI2435" i="99"/>
  <c r="A3706" i="99"/>
  <c r="Z3704" i="99"/>
  <c r="AI376" i="99"/>
  <c r="AE458" i="99"/>
  <c r="AI236" i="99"/>
  <c r="Z2145" i="99"/>
  <c r="AE424" i="99"/>
  <c r="AI342" i="99"/>
  <c r="A2229" i="99"/>
  <c r="Z2227" i="99"/>
  <c r="Z3047" i="99"/>
  <c r="A2637" i="99"/>
  <c r="AI1862" i="99"/>
  <c r="AE1943" i="99"/>
  <c r="AI807" i="99"/>
  <c r="AE889" i="99"/>
  <c r="A1574" i="99"/>
  <c r="A14" i="99"/>
  <c r="AF715" i="99"/>
  <c r="AI634" i="99"/>
  <c r="AI2436" i="99"/>
  <c r="AE2517" i="99"/>
  <c r="Z2555" i="99"/>
  <c r="A2557" i="99"/>
  <c r="A2558" i="99" s="1"/>
  <c r="AE632" i="99"/>
  <c r="AI551" i="99"/>
  <c r="AE1615" i="99"/>
  <c r="AI1534" i="99"/>
  <c r="A97" i="99"/>
  <c r="AF890" i="99"/>
  <c r="AI808" i="99"/>
  <c r="A589" i="99"/>
  <c r="A1327" i="99"/>
  <c r="AE531" i="99"/>
  <c r="AE3173" i="99"/>
  <c r="AI3092" i="99"/>
  <c r="AE973" i="99"/>
  <c r="AI891" i="99"/>
  <c r="Z2801" i="99"/>
  <c r="AI291" i="99"/>
  <c r="AE373" i="99"/>
  <c r="AE3091" i="99"/>
  <c r="AI3010" i="99"/>
  <c r="A1821" i="99"/>
  <c r="Z1819" i="99"/>
  <c r="Z2556" i="99"/>
  <c r="Z3373" i="99"/>
  <c r="AI3337" i="99"/>
  <c r="AE3418" i="99"/>
  <c r="AI293" i="99"/>
  <c r="AE375" i="99"/>
  <c r="Z1079" i="99"/>
  <c r="Z1407" i="99"/>
  <c r="AE3583" i="99"/>
  <c r="AI3502" i="99"/>
  <c r="AE1287" i="99"/>
  <c r="AI1206" i="99"/>
  <c r="AI336" i="99"/>
  <c r="AE418" i="99"/>
  <c r="AE546" i="99"/>
  <c r="AI465" i="99"/>
  <c r="AI2190" i="99"/>
  <c r="AE2271" i="99"/>
  <c r="AI2764" i="99"/>
  <c r="AE2845" i="99"/>
  <c r="Y159" i="99"/>
  <c r="AZ113" i="99" s="1"/>
  <c r="Q242" i="99" s="1"/>
  <c r="AZ191" i="99" s="1"/>
  <c r="AZ192" i="99" s="1"/>
  <c r="Y158" i="99"/>
  <c r="AZ112" i="99" s="1"/>
  <c r="Q241" i="99" s="1"/>
  <c r="AI290" i="99"/>
  <c r="AE372" i="99"/>
  <c r="Z914" i="99"/>
  <c r="A916" i="99"/>
  <c r="A2475" i="99"/>
  <c r="Z2473" i="99"/>
  <c r="Z3293" i="99"/>
  <c r="Z3459" i="99"/>
  <c r="AE2107" i="99"/>
  <c r="AI2026" i="99"/>
  <c r="AE462" i="99"/>
  <c r="AI462" i="99" s="1"/>
  <c r="AI381" i="99"/>
  <c r="AE503" i="99"/>
  <c r="AI421" i="99"/>
  <c r="AE1369" i="99"/>
  <c r="AI1288" i="99"/>
  <c r="A1654" i="99"/>
  <c r="Z1652" i="99"/>
  <c r="AE437" i="99"/>
  <c r="AI355" i="99"/>
  <c r="AE1041" i="99"/>
  <c r="AI960" i="99"/>
  <c r="AE543" i="99"/>
  <c r="AI461" i="99"/>
  <c r="AE1054" i="99"/>
  <c r="AE2763" i="99"/>
  <c r="AI2682" i="99"/>
  <c r="Z259" i="99"/>
  <c r="A997" i="99"/>
  <c r="Z995" i="99"/>
  <c r="A672" i="99"/>
  <c r="A673" i="99" s="1"/>
  <c r="Z670" i="99"/>
  <c r="Z2393" i="99"/>
  <c r="AE513" i="99"/>
  <c r="AI431" i="99"/>
  <c r="AE516" i="99"/>
  <c r="AI434" i="99"/>
  <c r="AE2680" i="99"/>
  <c r="AI2599" i="99"/>
  <c r="Z3211" i="99"/>
  <c r="A3213" i="99"/>
  <c r="A3214" i="99" s="1"/>
  <c r="AG359" i="99"/>
  <c r="AI277" i="99"/>
  <c r="A3374" i="99"/>
  <c r="A3375" i="99" s="1"/>
  <c r="AE877" i="99"/>
  <c r="AF378" i="99"/>
  <c r="AI296" i="99"/>
  <c r="AE464" i="99"/>
  <c r="AI383" i="99"/>
  <c r="AE427" i="99"/>
  <c r="AI345" i="99"/>
  <c r="A2146" i="99"/>
  <c r="Z3127" i="99"/>
  <c r="AF367" i="99"/>
  <c r="AI285" i="99"/>
  <c r="AE2681" i="99"/>
  <c r="AI2600" i="99"/>
  <c r="AI288" i="99"/>
  <c r="AE370" i="99"/>
  <c r="A834" i="99"/>
  <c r="A2064" i="99"/>
  <c r="A3542" i="99"/>
  <c r="AE529" i="99"/>
  <c r="AI447" i="99"/>
  <c r="A3048" i="99"/>
  <c r="AE445" i="99"/>
  <c r="AI363" i="99"/>
  <c r="A3294" i="99"/>
  <c r="A3705" i="99"/>
  <c r="AE386" i="99"/>
  <c r="AI305" i="99"/>
  <c r="AE959" i="99"/>
  <c r="AI878" i="99"/>
  <c r="AI2272" i="99"/>
  <c r="AE2353" i="99"/>
  <c r="AG633" i="99"/>
  <c r="AI552" i="99"/>
  <c r="AI450" i="99"/>
  <c r="AE532" i="99"/>
  <c r="A3128" i="99"/>
  <c r="AE523" i="99"/>
  <c r="A3460" i="99"/>
  <c r="A180" i="99"/>
  <c r="A181" i="99" s="1"/>
  <c r="Z178" i="99"/>
  <c r="AE511" i="99"/>
  <c r="AI429" i="99"/>
  <c r="AE3665" i="99"/>
  <c r="AI3584" i="99"/>
  <c r="AI382" i="99"/>
  <c r="AE463" i="99"/>
  <c r="AE453" i="99"/>
  <c r="AI371" i="99"/>
  <c r="AI456" i="99"/>
  <c r="AE538" i="99"/>
  <c r="AE422" i="99"/>
  <c r="AI340" i="99"/>
  <c r="AE440" i="99"/>
  <c r="AI358" i="99"/>
  <c r="Z751" i="99"/>
  <c r="A752" i="99"/>
  <c r="AE466" i="99"/>
  <c r="AI385" i="99"/>
  <c r="A2802" i="99"/>
  <c r="A2723" i="99"/>
  <c r="Z2721" i="99"/>
  <c r="AE380" i="99"/>
  <c r="AI380" i="99" s="1"/>
  <c r="AI299" i="99"/>
  <c r="AE1123" i="99"/>
  <c r="AI1042" i="99"/>
  <c r="AE1451" i="99"/>
  <c r="AI1370" i="99"/>
  <c r="A1245" i="99"/>
  <c r="Z1243" i="99"/>
  <c r="Z1488" i="99"/>
  <c r="A1490" i="99"/>
  <c r="Z1406" i="99"/>
  <c r="A1408" i="99"/>
  <c r="A1409" i="99" s="1"/>
  <c r="AE1533" i="99"/>
  <c r="AI1452" i="99"/>
  <c r="AE502" i="99"/>
  <c r="AI420" i="99"/>
  <c r="AI442" i="99"/>
  <c r="AE524" i="99"/>
  <c r="AZ224" i="99"/>
  <c r="AZ303" i="99" s="1"/>
  <c r="AE2025" i="99"/>
  <c r="AI1944" i="99"/>
  <c r="A2969" i="99"/>
  <c r="Z2967" i="99"/>
  <c r="A1080" i="99"/>
  <c r="Z2310" i="99"/>
  <c r="A2312" i="99"/>
  <c r="A2313" i="99" s="1"/>
  <c r="Z3212" i="99"/>
  <c r="Z3622" i="99"/>
  <c r="AE1778" i="99"/>
  <c r="AI1697" i="99"/>
  <c r="A343" i="99"/>
  <c r="A344" i="99" s="1"/>
  <c r="A2230" i="99"/>
  <c r="Z2228" i="99"/>
  <c r="AE419" i="99"/>
  <c r="AI337" i="99"/>
  <c r="AE542" i="99"/>
  <c r="AE514" i="99"/>
  <c r="AI432" i="99"/>
  <c r="Z2392" i="99"/>
  <c r="A2394" i="99"/>
  <c r="A2395" i="99" s="1"/>
  <c r="A1900" i="99"/>
  <c r="Z1898" i="99"/>
  <c r="AE525" i="99"/>
  <c r="AI443" i="99"/>
  <c r="AE426" i="99"/>
  <c r="AI344" i="99"/>
  <c r="AI282" i="99"/>
  <c r="AZ302" i="99" s="1"/>
  <c r="AE364" i="99"/>
  <c r="AE2189" i="99"/>
  <c r="AI2108" i="99"/>
  <c r="A3623" i="99"/>
  <c r="A260" i="99"/>
  <c r="AE1205" i="99"/>
  <c r="AI1124" i="99"/>
  <c r="A1984" i="99"/>
  <c r="A425" i="99"/>
  <c r="A426" i="99" s="1"/>
  <c r="A2722" i="99"/>
  <c r="Z2887" i="99" l="1"/>
  <c r="Z1736" i="99"/>
  <c r="AI318" i="99"/>
  <c r="A2888" i="99"/>
  <c r="Z2888" i="99" s="1"/>
  <c r="Z2886" i="99"/>
  <c r="Z1735" i="99"/>
  <c r="A1737" i="99"/>
  <c r="A1738" i="99" s="1"/>
  <c r="Z181" i="99"/>
  <c r="Z344" i="99"/>
  <c r="Z3214" i="99"/>
  <c r="Z1165" i="99"/>
  <c r="Z2313" i="99"/>
  <c r="Z3375" i="99"/>
  <c r="Z673" i="99"/>
  <c r="Z505" i="99"/>
  <c r="AI440" i="99"/>
  <c r="AE522" i="99"/>
  <c r="AE605" i="99"/>
  <c r="AE467" i="99"/>
  <c r="AI386" i="99"/>
  <c r="Z3542" i="99"/>
  <c r="Z997" i="99"/>
  <c r="AI543" i="99"/>
  <c r="AE625" i="99"/>
  <c r="Z2475" i="99"/>
  <c r="Z1409" i="99"/>
  <c r="AE1055" i="99"/>
  <c r="AI973" i="99"/>
  <c r="AF972" i="99"/>
  <c r="AI890" i="99"/>
  <c r="Z1328" i="99"/>
  <c r="Z426" i="99"/>
  <c r="A3543" i="99"/>
  <c r="A3544" i="99" s="1"/>
  <c r="Z1901" i="99"/>
  <c r="Z98" i="99"/>
  <c r="AE518" i="99"/>
  <c r="AI436" i="99"/>
  <c r="AI2189" i="99"/>
  <c r="AE2270" i="99"/>
  <c r="AE508" i="99"/>
  <c r="AI426" i="99"/>
  <c r="AI419" i="99"/>
  <c r="AE501" i="99"/>
  <c r="A1082" i="99"/>
  <c r="Z1080" i="99"/>
  <c r="AI1533" i="99"/>
  <c r="AE1614" i="99"/>
  <c r="Z2802" i="99"/>
  <c r="Z3705" i="99"/>
  <c r="A3707" i="99"/>
  <c r="Z3048" i="99"/>
  <c r="Z2064" i="99"/>
  <c r="AI427" i="99"/>
  <c r="AE509" i="99"/>
  <c r="AF460" i="99"/>
  <c r="AI378" i="99"/>
  <c r="AE1136" i="99"/>
  <c r="Z916" i="99"/>
  <c r="AZ183" i="99"/>
  <c r="AZ188" i="99" s="1"/>
  <c r="Y238" i="99"/>
  <c r="AE2352" i="99"/>
  <c r="AI2271" i="99"/>
  <c r="AE500" i="99"/>
  <c r="AI418" i="99"/>
  <c r="AE3499" i="99"/>
  <c r="AI3418" i="99"/>
  <c r="A2803" i="99"/>
  <c r="A1329" i="99"/>
  <c r="Z1327" i="99"/>
  <c r="A99" i="99"/>
  <c r="Z97" i="99"/>
  <c r="AE2598" i="99"/>
  <c r="AI2517" i="99"/>
  <c r="Z14" i="99"/>
  <c r="AE2024" i="99"/>
  <c r="AI1943" i="99"/>
  <c r="A3049" i="99"/>
  <c r="A3050" i="99" s="1"/>
  <c r="AE506" i="99"/>
  <c r="AI424" i="99"/>
  <c r="AE540" i="99"/>
  <c r="AI458" i="99"/>
  <c r="AE3582" i="99"/>
  <c r="AI3501" i="99"/>
  <c r="AE3500" i="99"/>
  <c r="AI3419" i="99"/>
  <c r="AI417" i="99"/>
  <c r="AE499" i="99"/>
  <c r="A998" i="99"/>
  <c r="AE592" i="99"/>
  <c r="AI510" i="99"/>
  <c r="AI631" i="99"/>
  <c r="AE712" i="99"/>
  <c r="AI425" i="99"/>
  <c r="AE507" i="99"/>
  <c r="A917" i="99"/>
  <c r="A918" i="99" s="1"/>
  <c r="Z1984" i="99"/>
  <c r="A3625" i="99"/>
  <c r="Z3623" i="99"/>
  <c r="AI525" i="99"/>
  <c r="AE607" i="99"/>
  <c r="AE624" i="99"/>
  <c r="Z2230" i="99"/>
  <c r="AZ304" i="99"/>
  <c r="AZ305" i="99" s="1"/>
  <c r="AZ382" i="99" s="1"/>
  <c r="AZ383" i="99" s="1"/>
  <c r="Z1245" i="99"/>
  <c r="AI1123" i="99"/>
  <c r="AE1204" i="99"/>
  <c r="AE547" i="99"/>
  <c r="AI466" i="99"/>
  <c r="AE620" i="99"/>
  <c r="AI538" i="99"/>
  <c r="AE614" i="99"/>
  <c r="AI532" i="99"/>
  <c r="AE452" i="99"/>
  <c r="AI370" i="99"/>
  <c r="Z2146" i="99"/>
  <c r="A2148" i="99"/>
  <c r="AE958" i="99"/>
  <c r="Z2395" i="99"/>
  <c r="Z343" i="99"/>
  <c r="A345" i="99"/>
  <c r="A3624" i="99"/>
  <c r="AE606" i="99"/>
  <c r="AI524" i="99"/>
  <c r="A1492" i="99"/>
  <c r="Z1490" i="99"/>
  <c r="Z752" i="99"/>
  <c r="AE593" i="99"/>
  <c r="AI511" i="99"/>
  <c r="AE527" i="99"/>
  <c r="AI445" i="99"/>
  <c r="AF449" i="99"/>
  <c r="AI367" i="99"/>
  <c r="Z3374" i="99"/>
  <c r="A3376" i="99"/>
  <c r="AI516" i="99"/>
  <c r="AE598" i="99"/>
  <c r="AE2844" i="99"/>
  <c r="AI2763" i="99"/>
  <c r="AI437" i="99"/>
  <c r="AE519" i="99"/>
  <c r="AI1369" i="99"/>
  <c r="AE1450" i="99"/>
  <c r="AI546" i="99"/>
  <c r="AE627" i="99"/>
  <c r="AI1287" i="99"/>
  <c r="AE1368" i="99"/>
  <c r="Z1821" i="99"/>
  <c r="AE613" i="99"/>
  <c r="AI1615" i="99"/>
  <c r="AE1696" i="99"/>
  <c r="AF796" i="99"/>
  <c r="AI715" i="99"/>
  <c r="A3708" i="99"/>
  <c r="Z3706" i="99"/>
  <c r="AE876" i="99"/>
  <c r="AE533" i="99"/>
  <c r="AI451" i="99"/>
  <c r="AE444" i="99"/>
  <c r="AI362" i="99"/>
  <c r="AE505" i="99"/>
  <c r="AI423" i="99"/>
  <c r="A506" i="99"/>
  <c r="A507" i="99" s="1"/>
  <c r="Z504" i="99"/>
  <c r="A2724" i="99"/>
  <c r="Z2722" i="99"/>
  <c r="AI1205" i="99"/>
  <c r="AE1286" i="99"/>
  <c r="Z1900" i="99"/>
  <c r="A1902" i="99"/>
  <c r="AI514" i="99"/>
  <c r="AE596" i="99"/>
  <c r="AE2106" i="99"/>
  <c r="AI2025" i="99"/>
  <c r="AI1451" i="99"/>
  <c r="AE1532" i="99"/>
  <c r="Z425" i="99"/>
  <c r="A427" i="99"/>
  <c r="A428" i="99" s="1"/>
  <c r="Z260" i="99"/>
  <c r="AE446" i="99"/>
  <c r="AI364" i="99"/>
  <c r="Z2394" i="99"/>
  <c r="A2396" i="99"/>
  <c r="AE1859" i="99"/>
  <c r="AI1778" i="99"/>
  <c r="A1410" i="99"/>
  <c r="A1411" i="99" s="1"/>
  <c r="Z1408" i="99"/>
  <c r="A753" i="99"/>
  <c r="AI422" i="99"/>
  <c r="AE504" i="99"/>
  <c r="AE535" i="99"/>
  <c r="AI453" i="99"/>
  <c r="AE3746" i="99"/>
  <c r="AI3746" i="99" s="1"/>
  <c r="AI3665" i="99"/>
  <c r="Z180" i="99"/>
  <c r="A182" i="99"/>
  <c r="Z3128" i="99"/>
  <c r="AG714" i="99"/>
  <c r="AI633" i="99"/>
  <c r="AI959" i="99"/>
  <c r="AE1040" i="99"/>
  <c r="Z3294" i="99"/>
  <c r="Z834" i="99"/>
  <c r="AI2681" i="99"/>
  <c r="AE2762" i="99"/>
  <c r="A3129" i="99"/>
  <c r="AG441" i="99"/>
  <c r="AI359" i="99"/>
  <c r="AE2761" i="99"/>
  <c r="AI2680" i="99"/>
  <c r="AE595" i="99"/>
  <c r="AI513" i="99"/>
  <c r="A674" i="99"/>
  <c r="Z672" i="99"/>
  <c r="A261" i="99"/>
  <c r="AI1041" i="99"/>
  <c r="AE1122" i="99"/>
  <c r="Z1654" i="99"/>
  <c r="AI503" i="99"/>
  <c r="AE585" i="99"/>
  <c r="AE2188" i="99"/>
  <c r="AI2107" i="99"/>
  <c r="A3295" i="99"/>
  <c r="AE3664" i="99"/>
  <c r="AI3583" i="99"/>
  <c r="A1081" i="99"/>
  <c r="Z2558" i="99"/>
  <c r="AE3172" i="99"/>
  <c r="AI3091" i="99"/>
  <c r="AE3254" i="99"/>
  <c r="AI3173" i="99"/>
  <c r="Z589" i="99"/>
  <c r="AE713" i="99"/>
  <c r="AI632" i="99"/>
  <c r="A1576" i="99"/>
  <c r="Z1574" i="99"/>
  <c r="A2147" i="99"/>
  <c r="AI2516" i="99"/>
  <c r="AE2597" i="99"/>
  <c r="AE2927" i="99"/>
  <c r="AI2846" i="99"/>
  <c r="AI515" i="99"/>
  <c r="AE597" i="99"/>
  <c r="A2065" i="99"/>
  <c r="AI1779" i="99"/>
  <c r="AE1860" i="99"/>
  <c r="AE498" i="99"/>
  <c r="AI416" i="99"/>
  <c r="AE541" i="99"/>
  <c r="AI459" i="99"/>
  <c r="AE711" i="99"/>
  <c r="AI630" i="99"/>
  <c r="AE439" i="99"/>
  <c r="AI357" i="99"/>
  <c r="AZ384" i="99" s="1"/>
  <c r="A1655" i="99"/>
  <c r="AI512" i="99"/>
  <c r="AE594" i="99"/>
  <c r="A2476" i="99"/>
  <c r="AE3171" i="99"/>
  <c r="AI3090" i="99"/>
  <c r="AE448" i="99"/>
  <c r="AI366" i="99"/>
  <c r="P575" i="99"/>
  <c r="AU496" i="99"/>
  <c r="Z2312" i="99"/>
  <c r="A2314" i="99"/>
  <c r="A2971" i="99"/>
  <c r="Z2969" i="99"/>
  <c r="AI502" i="99"/>
  <c r="AE584" i="99"/>
  <c r="Z2723" i="99"/>
  <c r="AE544" i="99"/>
  <c r="AI544" i="99" s="1"/>
  <c r="AI463" i="99"/>
  <c r="A3462" i="99"/>
  <c r="Z3460" i="99"/>
  <c r="AI2353" i="99"/>
  <c r="AE2434" i="99"/>
  <c r="AI529" i="99"/>
  <c r="AE611" i="99"/>
  <c r="AE545" i="99"/>
  <c r="AI464" i="99"/>
  <c r="A3215" i="99"/>
  <c r="Z3213" i="99"/>
  <c r="A3461" i="99"/>
  <c r="AE454" i="99"/>
  <c r="AI372" i="99"/>
  <c r="AE2926" i="99"/>
  <c r="AI2845" i="99"/>
  <c r="AE457" i="99"/>
  <c r="AI375" i="99"/>
  <c r="AE455" i="99"/>
  <c r="AI373" i="99"/>
  <c r="A2559" i="99"/>
  <c r="A2560" i="99" s="1"/>
  <c r="Z2557" i="99"/>
  <c r="AI889" i="99"/>
  <c r="AE971" i="99"/>
  <c r="Z2637" i="99"/>
  <c r="A2231" i="99"/>
  <c r="A2232" i="99" s="1"/>
  <c r="Z2229" i="99"/>
  <c r="AE599" i="99"/>
  <c r="AI517" i="99"/>
  <c r="A15" i="99"/>
  <c r="A16" i="99" s="1"/>
  <c r="AE520" i="99"/>
  <c r="AI438" i="99"/>
  <c r="AE3336" i="99"/>
  <c r="AI3255" i="99"/>
  <c r="A1491" i="99"/>
  <c r="AE1942" i="99"/>
  <c r="AI1861" i="99"/>
  <c r="A1166" i="99"/>
  <c r="Z1164" i="99"/>
  <c r="A1575" i="99"/>
  <c r="A590" i="99"/>
  <c r="A835" i="99"/>
  <c r="A1985" i="99"/>
  <c r="A2638" i="99"/>
  <c r="A2639" i="99" s="1"/>
  <c r="A1822" i="99"/>
  <c r="A2970" i="99"/>
  <c r="A1246" i="99"/>
  <c r="Z1738" i="99" l="1"/>
  <c r="A2889" i="99"/>
  <c r="Z1737" i="99"/>
  <c r="A1739" i="99"/>
  <c r="Z1739" i="99" s="1"/>
  <c r="Z2560" i="99"/>
  <c r="Z3625" i="99"/>
  <c r="AE582" i="99"/>
  <c r="AI500" i="99"/>
  <c r="Z1166" i="99"/>
  <c r="Z2639" i="99"/>
  <c r="AI454" i="99"/>
  <c r="AE536" i="99"/>
  <c r="Z2476" i="99"/>
  <c r="AE580" i="99"/>
  <c r="AI498" i="99"/>
  <c r="Z1576" i="99"/>
  <c r="AI535" i="99"/>
  <c r="AE617" i="99"/>
  <c r="AE1613" i="99"/>
  <c r="AI1532" i="99"/>
  <c r="AE1531" i="99"/>
  <c r="AI1450" i="99"/>
  <c r="Z99" i="99"/>
  <c r="AE1695" i="99"/>
  <c r="AI1614" i="99"/>
  <c r="A1413" i="99"/>
  <c r="Z1411" i="99"/>
  <c r="Z3544" i="99"/>
  <c r="AE687" i="99"/>
  <c r="Z507" i="99"/>
  <c r="AZ306" i="99"/>
  <c r="AZ385" i="99" s="1"/>
  <c r="AZ386" i="99" s="1"/>
  <c r="AZ387" i="99" s="1"/>
  <c r="AZ464" i="99" s="1"/>
  <c r="AZ465" i="99" s="1"/>
  <c r="Z1246" i="99"/>
  <c r="AI1942" i="99"/>
  <c r="AE2023" i="99"/>
  <c r="Z3215" i="99"/>
  <c r="Z2971" i="99"/>
  <c r="Z1655" i="99"/>
  <c r="AE792" i="99"/>
  <c r="AI711" i="99"/>
  <c r="Z2065" i="99"/>
  <c r="AE3745" i="99"/>
  <c r="AI3745" i="99" s="1"/>
  <c r="AI3664" i="99"/>
  <c r="Z674" i="99"/>
  <c r="AE2843" i="99"/>
  <c r="AI2762" i="99"/>
  <c r="AI1859" i="99"/>
  <c r="AE1940" i="99"/>
  <c r="Z2724" i="99"/>
  <c r="Z3708" i="99"/>
  <c r="AF531" i="99"/>
  <c r="AI449" i="99"/>
  <c r="Z1492" i="99"/>
  <c r="AE589" i="99"/>
  <c r="AI507" i="99"/>
  <c r="AE588" i="99"/>
  <c r="AI506" i="99"/>
  <c r="Z2803" i="99"/>
  <c r="A2805" i="99"/>
  <c r="AE1218" i="99"/>
  <c r="AE590" i="99"/>
  <c r="AI508" i="99"/>
  <c r="A675" i="99"/>
  <c r="Z835" i="99"/>
  <c r="AI520" i="99"/>
  <c r="AE602" i="99"/>
  <c r="A2561" i="99"/>
  <c r="A2562" i="99" s="1"/>
  <c r="Z2559" i="99"/>
  <c r="AI2434" i="99"/>
  <c r="AE2515" i="99"/>
  <c r="Z2314" i="99"/>
  <c r="AE2678" i="99"/>
  <c r="AI2597" i="99"/>
  <c r="AE3335" i="99"/>
  <c r="AI3254" i="99"/>
  <c r="AG795" i="99"/>
  <c r="AI714" i="99"/>
  <c r="Z2396" i="99"/>
  <c r="AE678" i="99"/>
  <c r="AI596" i="99"/>
  <c r="AE695" i="99"/>
  <c r="Z3376" i="99"/>
  <c r="AI452" i="99"/>
  <c r="AE534" i="99"/>
  <c r="AI592" i="99"/>
  <c r="AE674" i="99"/>
  <c r="A3051" i="99"/>
  <c r="A3052" i="99" s="1"/>
  <c r="Z3049" i="99"/>
  <c r="AE583" i="99"/>
  <c r="AI501" i="99"/>
  <c r="AF1054" i="99"/>
  <c r="AI972" i="99"/>
  <c r="A2315" i="99"/>
  <c r="A592" i="99"/>
  <c r="Z590" i="99"/>
  <c r="A3463" i="99"/>
  <c r="Z3461" i="99"/>
  <c r="AI448" i="99"/>
  <c r="AE530" i="99"/>
  <c r="AI541" i="99"/>
  <c r="AE623" i="99"/>
  <c r="AI595" i="99"/>
  <c r="AE677" i="99"/>
  <c r="AE1121" i="99"/>
  <c r="AI1040" i="99"/>
  <c r="AE586" i="99"/>
  <c r="AI504" i="99"/>
  <c r="A508" i="99"/>
  <c r="Z506" i="99"/>
  <c r="AF877" i="99"/>
  <c r="AI796" i="99"/>
  <c r="AI527" i="99"/>
  <c r="AE609" i="99"/>
  <c r="AI606" i="99"/>
  <c r="AE688" i="99"/>
  <c r="Z998" i="99"/>
  <c r="AI3499" i="99"/>
  <c r="AE3580" i="99"/>
  <c r="AF542" i="99"/>
  <c r="AI460" i="99"/>
  <c r="A100" i="99"/>
  <c r="AE604" i="99"/>
  <c r="AI522" i="99"/>
  <c r="A3377" i="99"/>
  <c r="A1167" i="99"/>
  <c r="Z1985" i="99"/>
  <c r="A3464" i="99"/>
  <c r="Z3462" i="99"/>
  <c r="P657" i="99"/>
  <c r="AU578" i="99"/>
  <c r="AE3252" i="99"/>
  <c r="AI3171" i="99"/>
  <c r="AE3008" i="99"/>
  <c r="AI2927" i="99"/>
  <c r="AE667" i="99"/>
  <c r="AI585" i="99"/>
  <c r="AE1203" i="99"/>
  <c r="AI1122" i="99"/>
  <c r="AI2761" i="99"/>
  <c r="AE2842" i="99"/>
  <c r="Z182" i="99"/>
  <c r="A184" i="99"/>
  <c r="A755" i="99"/>
  <c r="Z753" i="99"/>
  <c r="AI446" i="99"/>
  <c r="AE528" i="99"/>
  <c r="AI2106" i="99"/>
  <c r="AE2187" i="99"/>
  <c r="AE587" i="99"/>
  <c r="AI505" i="99"/>
  <c r="AI533" i="99"/>
  <c r="AE615" i="99"/>
  <c r="AE675" i="99"/>
  <c r="AI593" i="99"/>
  <c r="Z345" i="99"/>
  <c r="AE1039" i="99"/>
  <c r="AE1285" i="99"/>
  <c r="AI1204" i="99"/>
  <c r="AE3663" i="99"/>
  <c r="AI3582" i="99"/>
  <c r="Z3050" i="99"/>
  <c r="Z1082" i="99"/>
  <c r="AI518" i="99"/>
  <c r="AE600" i="99"/>
  <c r="AE707" i="99"/>
  <c r="AI625" i="99"/>
  <c r="A2972" i="99"/>
  <c r="Z2970" i="99"/>
  <c r="A1493" i="99"/>
  <c r="A1494" i="99" s="1"/>
  <c r="Z1491" i="99"/>
  <c r="AI599" i="99"/>
  <c r="AE681" i="99"/>
  <c r="AI457" i="99"/>
  <c r="AE539" i="99"/>
  <c r="AE666" i="99"/>
  <c r="AI584" i="99"/>
  <c r="AE679" i="99"/>
  <c r="AI597" i="99"/>
  <c r="Z3295" i="99"/>
  <c r="A3296" i="99"/>
  <c r="AI1286" i="99"/>
  <c r="AE1367" i="99"/>
  <c r="AE957" i="99"/>
  <c r="AE1449" i="99"/>
  <c r="AI1368" i="99"/>
  <c r="AI620" i="99"/>
  <c r="AE702" i="99"/>
  <c r="AE689" i="99"/>
  <c r="AI607" i="99"/>
  <c r="Z16" i="99"/>
  <c r="A3709" i="99"/>
  <c r="Z3707" i="99"/>
  <c r="AE2351" i="99"/>
  <c r="AI2270" i="99"/>
  <c r="Z428" i="99"/>
  <c r="A430" i="99"/>
  <c r="A3216" i="99"/>
  <c r="Z1822" i="99"/>
  <c r="A17" i="99"/>
  <c r="Z15" i="99"/>
  <c r="AI971" i="99"/>
  <c r="AE1053" i="99"/>
  <c r="AE626" i="99"/>
  <c r="AI626" i="99" s="1"/>
  <c r="AI545" i="99"/>
  <c r="AE676" i="99"/>
  <c r="AI594" i="99"/>
  <c r="AE521" i="99"/>
  <c r="AI439" i="99"/>
  <c r="AE1941" i="99"/>
  <c r="AI1860" i="99"/>
  <c r="A1083" i="99"/>
  <c r="A1084" i="99" s="1"/>
  <c r="Z1081" i="99"/>
  <c r="Z261" i="99"/>
  <c r="AG523" i="99"/>
  <c r="AI441" i="99"/>
  <c r="A1412" i="99"/>
  <c r="Z1410" i="99"/>
  <c r="A262" i="99"/>
  <c r="AI444" i="99"/>
  <c r="AE526" i="99"/>
  <c r="AI2844" i="99"/>
  <c r="AE2925" i="99"/>
  <c r="A754" i="99"/>
  <c r="Z2148" i="99"/>
  <c r="A2234" i="99"/>
  <c r="Z2232" i="99"/>
  <c r="A1986" i="99"/>
  <c r="AI712" i="99"/>
  <c r="AE793" i="99"/>
  <c r="AE3581" i="99"/>
  <c r="AI3500" i="99"/>
  <c r="AI540" i="99"/>
  <c r="AE622" i="99"/>
  <c r="AE2433" i="99"/>
  <c r="AI2352" i="99"/>
  <c r="Z918" i="99"/>
  <c r="A2066" i="99"/>
  <c r="A2067" i="99" s="1"/>
  <c r="Z2638" i="99"/>
  <c r="A2640" i="99"/>
  <c r="Z1575" i="99"/>
  <c r="A1577" i="99"/>
  <c r="A1578" i="99" s="1"/>
  <c r="AI3336" i="99"/>
  <c r="AE3417" i="99"/>
  <c r="AI400" i="99"/>
  <c r="Z2231" i="99"/>
  <c r="A2233" i="99"/>
  <c r="AI455" i="99"/>
  <c r="AE537" i="99"/>
  <c r="AE3007" i="99"/>
  <c r="AI2926" i="99"/>
  <c r="AE693" i="99"/>
  <c r="AI611" i="99"/>
  <c r="A2725" i="99"/>
  <c r="A2726" i="99" s="1"/>
  <c r="Z2147" i="99"/>
  <c r="A2149" i="99"/>
  <c r="AE794" i="99"/>
  <c r="AI713" i="99"/>
  <c r="A591" i="99"/>
  <c r="AE3253" i="99"/>
  <c r="AI3172" i="99"/>
  <c r="AE2269" i="99"/>
  <c r="AI2188" i="99"/>
  <c r="A1656" i="99"/>
  <c r="Z3129" i="99"/>
  <c r="A836" i="99"/>
  <c r="A3130" i="99"/>
  <c r="A429" i="99"/>
  <c r="Z427" i="99"/>
  <c r="Z1902" i="99"/>
  <c r="AE1777" i="99"/>
  <c r="AI1696" i="99"/>
  <c r="A1823" i="99"/>
  <c r="A1824" i="99" s="1"/>
  <c r="AE708" i="99"/>
  <c r="AI708" i="99" s="1"/>
  <c r="AI627" i="99"/>
  <c r="AE601" i="99"/>
  <c r="AI519" i="99"/>
  <c r="AE680" i="99"/>
  <c r="AI598" i="99"/>
  <c r="Z3624" i="99"/>
  <c r="A3626" i="99"/>
  <c r="A2397" i="99"/>
  <c r="AI614" i="99"/>
  <c r="AE696" i="99"/>
  <c r="AE628" i="99"/>
  <c r="AI547" i="99"/>
  <c r="A1247" i="99"/>
  <c r="A1248" i="99" s="1"/>
  <c r="AE706" i="99"/>
  <c r="A919" i="99"/>
  <c r="Z917" i="99"/>
  <c r="AE581" i="99"/>
  <c r="AI499" i="99"/>
  <c r="AI2024" i="99"/>
  <c r="AE2105" i="99"/>
  <c r="AE2679" i="99"/>
  <c r="AI2598" i="99"/>
  <c r="Z1329" i="99"/>
  <c r="Y240" i="99"/>
  <c r="AZ194" i="99" s="1"/>
  <c r="Q323" i="99" s="1"/>
  <c r="Y241" i="99"/>
  <c r="AZ195" i="99" s="1"/>
  <c r="Q324" i="99" s="1"/>
  <c r="AZ273" i="99" s="1"/>
  <c r="AZ274" i="99" s="1"/>
  <c r="AE591" i="99"/>
  <c r="AI509" i="99"/>
  <c r="A2804" i="99"/>
  <c r="A1903" i="99"/>
  <c r="A1904" i="99" s="1"/>
  <c r="A3545" i="99"/>
  <c r="Z3543" i="99"/>
  <c r="A1330" i="99"/>
  <c r="AI1055" i="99"/>
  <c r="AE1137" i="99"/>
  <c r="A2477" i="99"/>
  <c r="A2478" i="99" s="1"/>
  <c r="A999" i="99"/>
  <c r="AE548" i="99"/>
  <c r="AI467" i="99"/>
  <c r="A346" i="99"/>
  <c r="A183" i="99"/>
  <c r="AI482" i="99" l="1"/>
  <c r="A1740" i="99"/>
  <c r="AZ466" i="99"/>
  <c r="A2890" i="99"/>
  <c r="Z2890" i="99" s="1"/>
  <c r="Z2889" i="99"/>
  <c r="A1086" i="99"/>
  <c r="Z1084" i="99"/>
  <c r="AE1219" i="99"/>
  <c r="AI1137" i="99"/>
  <c r="AI591" i="99"/>
  <c r="AE673" i="99"/>
  <c r="Z2397" i="99"/>
  <c r="AI680" i="99"/>
  <c r="AE762" i="99"/>
  <c r="Z1904" i="99"/>
  <c r="Z1656" i="99"/>
  <c r="Z2149" i="99"/>
  <c r="AE619" i="99"/>
  <c r="AI537" i="99"/>
  <c r="AE874" i="99"/>
  <c r="AI793" i="99"/>
  <c r="Z262" i="99"/>
  <c r="Z1824" i="99"/>
  <c r="Z3296" i="99"/>
  <c r="Z2972" i="99"/>
  <c r="A757" i="99"/>
  <c r="Z755" i="99"/>
  <c r="A2235" i="99"/>
  <c r="Z2233" i="99"/>
  <c r="A1414" i="99"/>
  <c r="Z1412" i="99"/>
  <c r="AE2022" i="99"/>
  <c r="AI1941" i="99"/>
  <c r="A1495" i="99"/>
  <c r="A1496" i="99" s="1"/>
  <c r="Z1493" i="99"/>
  <c r="AE1120" i="99"/>
  <c r="AE669" i="99"/>
  <c r="AI587" i="99"/>
  <c r="AI3008" i="99"/>
  <c r="AE3089" i="99"/>
  <c r="AF624" i="99"/>
  <c r="AI542" i="99"/>
  <c r="Z508" i="99"/>
  <c r="AI589" i="99"/>
  <c r="AE671" i="99"/>
  <c r="AF613" i="99"/>
  <c r="AI531" i="99"/>
  <c r="AE2924" i="99"/>
  <c r="AI2843" i="99"/>
  <c r="AI792" i="99"/>
  <c r="AE873" i="99"/>
  <c r="AE699" i="99"/>
  <c r="AI617" i="99"/>
  <c r="Z3545" i="99"/>
  <c r="Z919" i="99"/>
  <c r="Z3130" i="99"/>
  <c r="AI3253" i="99"/>
  <c r="AE3334" i="99"/>
  <c r="AE704" i="99"/>
  <c r="AI622" i="99"/>
  <c r="A2236" i="99"/>
  <c r="Z2234" i="99"/>
  <c r="AI2925" i="99"/>
  <c r="AE3006" i="99"/>
  <c r="AG605" i="99"/>
  <c r="AI523" i="99"/>
  <c r="Z1083" i="99"/>
  <c r="A1085" i="99"/>
  <c r="AE603" i="99"/>
  <c r="AI521" i="99"/>
  <c r="AI564" i="99" s="1"/>
  <c r="Z17" i="99"/>
  <c r="AE784" i="99"/>
  <c r="AI702" i="99"/>
  <c r="AI666" i="99"/>
  <c r="AE748" i="99"/>
  <c r="AE1366" i="99"/>
  <c r="AI1285" i="99"/>
  <c r="AI667" i="99"/>
  <c r="AE749" i="99"/>
  <c r="A1169" i="99"/>
  <c r="Z1167" i="99"/>
  <c r="Z100" i="99"/>
  <c r="AF958" i="99"/>
  <c r="AI877" i="99"/>
  <c r="AI586" i="99"/>
  <c r="AE668" i="99"/>
  <c r="Z592" i="99"/>
  <c r="AE756" i="99"/>
  <c r="AI674" i="99"/>
  <c r="AE2596" i="99"/>
  <c r="AI2515" i="99"/>
  <c r="AE684" i="99"/>
  <c r="AI602" i="99"/>
  <c r="Z675" i="99"/>
  <c r="AI588" i="99"/>
  <c r="AE670" i="99"/>
  <c r="Z1494" i="99"/>
  <c r="A676" i="99"/>
  <c r="Z2067" i="99"/>
  <c r="A1657" i="99"/>
  <c r="A1658" i="99" s="1"/>
  <c r="Z1248" i="99"/>
  <c r="AE662" i="99"/>
  <c r="AI580" i="99"/>
  <c r="A1168" i="99"/>
  <c r="Z2562" i="99"/>
  <c r="AE629" i="99"/>
  <c r="AI548" i="99"/>
  <c r="A1905" i="99"/>
  <c r="Z1903" i="99"/>
  <c r="AI628" i="99"/>
  <c r="AE709" i="99"/>
  <c r="Z3626" i="99"/>
  <c r="A1825" i="99"/>
  <c r="A1826" i="99" s="1"/>
  <c r="Z1823" i="99"/>
  <c r="Z836" i="99"/>
  <c r="A593" i="99"/>
  <c r="A594" i="99" s="1"/>
  <c r="Z591" i="99"/>
  <c r="AI693" i="99"/>
  <c r="AE775" i="99"/>
  <c r="AE3498" i="99"/>
  <c r="AI3417" i="99"/>
  <c r="Z2640" i="99"/>
  <c r="A2642" i="99"/>
  <c r="A920" i="99"/>
  <c r="A2150" i="99"/>
  <c r="A2151" i="99" s="1"/>
  <c r="AI1053" i="99"/>
  <c r="AE1135" i="99"/>
  <c r="Z3216" i="99"/>
  <c r="AE2432" i="99"/>
  <c r="AI2351" i="99"/>
  <c r="A18" i="99"/>
  <c r="AE1038" i="99"/>
  <c r="A3297" i="99"/>
  <c r="A3298" i="99" s="1"/>
  <c r="AE621" i="99"/>
  <c r="AI539" i="99"/>
  <c r="AE610" i="99"/>
  <c r="AI528" i="99"/>
  <c r="Z184" i="99"/>
  <c r="AE3333" i="99"/>
  <c r="AI3252" i="99"/>
  <c r="Z3464" i="99"/>
  <c r="Z3377" i="99"/>
  <c r="AE691" i="99"/>
  <c r="AI609" i="99"/>
  <c r="AE705" i="99"/>
  <c r="AI623" i="99"/>
  <c r="Z2315" i="99"/>
  <c r="AI583" i="99"/>
  <c r="AE665" i="99"/>
  <c r="A3378" i="99"/>
  <c r="A3379" i="99" s="1"/>
  <c r="AI678" i="99"/>
  <c r="AE760" i="99"/>
  <c r="AG876" i="99"/>
  <c r="AI795" i="99"/>
  <c r="AI2678" i="99"/>
  <c r="AE2759" i="99"/>
  <c r="Z2805" i="99"/>
  <c r="A2973" i="99"/>
  <c r="A2974" i="99" s="1"/>
  <c r="AI2023" i="99"/>
  <c r="AE2104" i="99"/>
  <c r="AE769" i="99"/>
  <c r="Z1413" i="99"/>
  <c r="A101" i="99"/>
  <c r="AE1694" i="99"/>
  <c r="AI1613" i="99"/>
  <c r="Z1578" i="99"/>
  <c r="A2480" i="99"/>
  <c r="Z2478" i="99"/>
  <c r="A2641" i="99"/>
  <c r="AZ388" i="99"/>
  <c r="AZ467" i="99" s="1"/>
  <c r="A185" i="99"/>
  <c r="Z183" i="99"/>
  <c r="Z999" i="99"/>
  <c r="A1332" i="99"/>
  <c r="Z1330" i="99"/>
  <c r="A2806" i="99"/>
  <c r="A2807" i="99" s="1"/>
  <c r="Z2804" i="99"/>
  <c r="Y320" i="99"/>
  <c r="AZ265" i="99"/>
  <c r="AZ270" i="99" s="1"/>
  <c r="AI2679" i="99"/>
  <c r="AE2760" i="99"/>
  <c r="AE663" i="99"/>
  <c r="AI581" i="99"/>
  <c r="AE788" i="99"/>
  <c r="AE778" i="99"/>
  <c r="AI696" i="99"/>
  <c r="AI601" i="99"/>
  <c r="AE683" i="99"/>
  <c r="AI2269" i="99"/>
  <c r="AE2350" i="99"/>
  <c r="Z1986" i="99"/>
  <c r="AE608" i="99"/>
  <c r="AI526" i="99"/>
  <c r="A263" i="99"/>
  <c r="A264" i="99" s="1"/>
  <c r="AI676" i="99"/>
  <c r="AE758" i="99"/>
  <c r="Z430" i="99"/>
  <c r="A432" i="99"/>
  <c r="AE1448" i="99"/>
  <c r="AI1367" i="99"/>
  <c r="AI679" i="99"/>
  <c r="AE761" i="99"/>
  <c r="AE789" i="99"/>
  <c r="AI707" i="99"/>
  <c r="AI3663" i="99"/>
  <c r="AE3744" i="99"/>
  <c r="AI3744" i="99" s="1"/>
  <c r="AI675" i="99"/>
  <c r="AE757" i="99"/>
  <c r="AE1284" i="99"/>
  <c r="AI1203" i="99"/>
  <c r="A1000" i="99"/>
  <c r="AE1202" i="99"/>
  <c r="AI1121" i="99"/>
  <c r="A3465" i="99"/>
  <c r="A3466" i="99" s="1"/>
  <c r="Z3463" i="99"/>
  <c r="AE616" i="99"/>
  <c r="AI534" i="99"/>
  <c r="A2398" i="99"/>
  <c r="A2399" i="99" s="1"/>
  <c r="AI590" i="99"/>
  <c r="AE672" i="99"/>
  <c r="Z2726" i="99"/>
  <c r="AE664" i="99"/>
  <c r="AI582" i="99"/>
  <c r="Z346" i="99"/>
  <c r="Z2477" i="99"/>
  <c r="A2479" i="99"/>
  <c r="A1331" i="99"/>
  <c r="AE2186" i="99"/>
  <c r="AI2105" i="99"/>
  <c r="A1249" i="99"/>
  <c r="A1250" i="99" s="1"/>
  <c r="Z1247" i="99"/>
  <c r="AE1858" i="99"/>
  <c r="AI1777" i="99"/>
  <c r="A431" i="99"/>
  <c r="Z429" i="99"/>
  <c r="A3131" i="99"/>
  <c r="AE875" i="99"/>
  <c r="AI794" i="99"/>
  <c r="A2727" i="99"/>
  <c r="Z2725" i="99"/>
  <c r="AE3088" i="99"/>
  <c r="AI3007" i="99"/>
  <c r="A1579" i="99"/>
  <c r="A1580" i="99" s="1"/>
  <c r="Z1577" i="99"/>
  <c r="Z2066" i="99"/>
  <c r="A2068" i="99"/>
  <c r="AE2514" i="99"/>
  <c r="AI2433" i="99"/>
  <c r="AE3662" i="99"/>
  <c r="AI3581" i="99"/>
  <c r="A756" i="99"/>
  <c r="Z754" i="99"/>
  <c r="Z3709" i="99"/>
  <c r="AI689" i="99"/>
  <c r="AE771" i="99"/>
  <c r="AE1530" i="99"/>
  <c r="AI1449" i="99"/>
  <c r="AE763" i="99"/>
  <c r="AI681" i="99"/>
  <c r="AE682" i="99"/>
  <c r="AI600" i="99"/>
  <c r="Z3052" i="99"/>
  <c r="A347" i="99"/>
  <c r="AE697" i="99"/>
  <c r="AI615" i="99"/>
  <c r="AE2268" i="99"/>
  <c r="AI2187" i="99"/>
  <c r="AI2842" i="99"/>
  <c r="AE2923" i="99"/>
  <c r="P739" i="99"/>
  <c r="AU660" i="99"/>
  <c r="A1987" i="99"/>
  <c r="A1988" i="99" s="1"/>
  <c r="AI604" i="99"/>
  <c r="AE686" i="99"/>
  <c r="AE3661" i="99"/>
  <c r="AI3580" i="99"/>
  <c r="AE770" i="99"/>
  <c r="AI688" i="99"/>
  <c r="AE759" i="99"/>
  <c r="AI677" i="99"/>
  <c r="AE612" i="99"/>
  <c r="AI530" i="99"/>
  <c r="AF1136" i="99"/>
  <c r="AI1054" i="99"/>
  <c r="A3053" i="99"/>
  <c r="A3054" i="99" s="1"/>
  <c r="Z3051" i="99"/>
  <c r="AE777" i="99"/>
  <c r="AE3416" i="99"/>
  <c r="AI3335" i="99"/>
  <c r="A2316" i="99"/>
  <c r="A2317" i="99" s="1"/>
  <c r="Z2561" i="99"/>
  <c r="A2563" i="99"/>
  <c r="A2564" i="99" s="1"/>
  <c r="A837" i="99"/>
  <c r="AE1300" i="99"/>
  <c r="A3710" i="99"/>
  <c r="AE2021" i="99"/>
  <c r="AI1940" i="99"/>
  <c r="A3217" i="99"/>
  <c r="A3218" i="99" s="1"/>
  <c r="A509" i="99"/>
  <c r="A510" i="99" s="1"/>
  <c r="A3546" i="99"/>
  <c r="AE1776" i="99"/>
  <c r="AI1695" i="99"/>
  <c r="AE1612" i="99"/>
  <c r="AI1531" i="99"/>
  <c r="AE618" i="99"/>
  <c r="AI536" i="99"/>
  <c r="A3627" i="99"/>
  <c r="A3628" i="99" s="1"/>
  <c r="A2891" i="99" l="1"/>
  <c r="A1741" i="99"/>
  <c r="A1742" i="99"/>
  <c r="Z1742" i="99" s="1"/>
  <c r="Z1740" i="99"/>
  <c r="AZ468" i="99"/>
  <c r="AZ469" i="99" s="1"/>
  <c r="AZ546" i="99" s="1"/>
  <c r="AZ547" i="99" s="1"/>
  <c r="AZ548" i="99"/>
  <c r="Z2317" i="99"/>
  <c r="Z2974" i="99"/>
  <c r="Z3379" i="99"/>
  <c r="Z1826" i="99"/>
  <c r="A1498" i="99"/>
  <c r="Z1496" i="99"/>
  <c r="Z510" i="99"/>
  <c r="A512" i="99"/>
  <c r="AE1857" i="99"/>
  <c r="AI1776" i="99"/>
  <c r="AE1382" i="99"/>
  <c r="AE841" i="99"/>
  <c r="AI759" i="99"/>
  <c r="AI682" i="99"/>
  <c r="AE764" i="99"/>
  <c r="AE3169" i="99"/>
  <c r="AI3088" i="99"/>
  <c r="AE754" i="99"/>
  <c r="AI672" i="99"/>
  <c r="AE745" i="99"/>
  <c r="AI663" i="99"/>
  <c r="Z676" i="99"/>
  <c r="AI684" i="99"/>
  <c r="AE766" i="99"/>
  <c r="AI784" i="99"/>
  <c r="AE866" i="99"/>
  <c r="AG687" i="99"/>
  <c r="AI605" i="99"/>
  <c r="AI699" i="99"/>
  <c r="AE781" i="99"/>
  <c r="AI669" i="99"/>
  <c r="AE751" i="99"/>
  <c r="Z757" i="99"/>
  <c r="Z264" i="99"/>
  <c r="A3629" i="99"/>
  <c r="Z3627" i="99"/>
  <c r="Z3546" i="99"/>
  <c r="Z837" i="99"/>
  <c r="P821" i="99"/>
  <c r="AU742" i="99"/>
  <c r="Z3054" i="99"/>
  <c r="AE853" i="99"/>
  <c r="AI771" i="99"/>
  <c r="Z3131" i="99"/>
  <c r="AI2186" i="99"/>
  <c r="AE2267" i="99"/>
  <c r="AI664" i="99"/>
  <c r="AE746" i="99"/>
  <c r="Z1000" i="99"/>
  <c r="AE871" i="99"/>
  <c r="AI789" i="99"/>
  <c r="AE765" i="99"/>
  <c r="AI683" i="99"/>
  <c r="Z3466" i="99"/>
  <c r="Z18" i="99"/>
  <c r="A3132" i="99"/>
  <c r="A3133" i="99" s="1"/>
  <c r="Z1580" i="99"/>
  <c r="AI2104" i="99"/>
  <c r="AE2185" i="99"/>
  <c r="AG957" i="99"/>
  <c r="AI876" i="99"/>
  <c r="AE747" i="99"/>
  <c r="AI665" i="99"/>
  <c r="A3299" i="99"/>
  <c r="A3300" i="99" s="1"/>
  <c r="Z3297" i="99"/>
  <c r="Z2150" i="99"/>
  <c r="A2152" i="99"/>
  <c r="AE790" i="99"/>
  <c r="AI790" i="99" s="1"/>
  <c r="AI709" i="99"/>
  <c r="AI662" i="99"/>
  <c r="AE744" i="99"/>
  <c r="A677" i="99"/>
  <c r="A678" i="99" s="1"/>
  <c r="AI2596" i="99"/>
  <c r="AE2677" i="99"/>
  <c r="A596" i="99"/>
  <c r="Z594" i="99"/>
  <c r="AF1039" i="99"/>
  <c r="AI958" i="99"/>
  <c r="Z1169" i="99"/>
  <c r="AI1366" i="99"/>
  <c r="AE1447" i="99"/>
  <c r="A19" i="99"/>
  <c r="A20" i="99" s="1"/>
  <c r="AI704" i="99"/>
  <c r="AE786" i="99"/>
  <c r="AF695" i="99"/>
  <c r="AI613" i="99"/>
  <c r="AE1201" i="99"/>
  <c r="AE2103" i="99"/>
  <c r="AI2022" i="99"/>
  <c r="Z2235" i="99"/>
  <c r="A2237" i="99"/>
  <c r="AI874" i="99"/>
  <c r="AE955" i="99"/>
  <c r="AI1219" i="99"/>
  <c r="AE1301" i="99"/>
  <c r="AZ470" i="99"/>
  <c r="AZ549" i="99" s="1"/>
  <c r="Z2316" i="99"/>
  <c r="A2318" i="99"/>
  <c r="AF1218" i="99"/>
  <c r="AI1136" i="99"/>
  <c r="AE3742" i="99"/>
  <c r="AI3742" i="99" s="1"/>
  <c r="AI3661" i="99"/>
  <c r="Z347" i="99"/>
  <c r="AI1530" i="99"/>
  <c r="AE1611" i="99"/>
  <c r="AE3743" i="99"/>
  <c r="AI3743" i="99" s="1"/>
  <c r="AI3662" i="99"/>
  <c r="AE956" i="99"/>
  <c r="AI875" i="99"/>
  <c r="AI616" i="99"/>
  <c r="AE698" i="99"/>
  <c r="AI1202" i="99"/>
  <c r="AE1283" i="99"/>
  <c r="AE839" i="99"/>
  <c r="AI757" i="99"/>
  <c r="AE840" i="99"/>
  <c r="AI758" i="99"/>
  <c r="AI608" i="99"/>
  <c r="AE690" i="99"/>
  <c r="AI778" i="99"/>
  <c r="AE860" i="99"/>
  <c r="Y322" i="99"/>
  <c r="AZ276" i="99" s="1"/>
  <c r="Q405" i="99" s="1"/>
  <c r="Y323" i="99"/>
  <c r="AZ277" i="99" s="1"/>
  <c r="Q406" i="99" s="1"/>
  <c r="AZ355" i="99" s="1"/>
  <c r="AZ356" i="99" s="1"/>
  <c r="A1334" i="99"/>
  <c r="Z1332" i="99"/>
  <c r="Z185" i="99"/>
  <c r="Z2480" i="99"/>
  <c r="AI1694" i="99"/>
  <c r="AE1775" i="99"/>
  <c r="AE851" i="99"/>
  <c r="Z2973" i="99"/>
  <c r="A2975" i="99"/>
  <c r="A186" i="99"/>
  <c r="A187" i="99" s="1"/>
  <c r="AE1119" i="99"/>
  <c r="Z3218" i="99"/>
  <c r="AE1217" i="99"/>
  <c r="AI1135" i="99"/>
  <c r="Z2642" i="99"/>
  <c r="AE857" i="99"/>
  <c r="AI775" i="99"/>
  <c r="Z3628" i="99"/>
  <c r="Z1250" i="99"/>
  <c r="AE838" i="99"/>
  <c r="AI756" i="99"/>
  <c r="AI603" i="99"/>
  <c r="AE685" i="99"/>
  <c r="Z2236" i="99"/>
  <c r="AI2924" i="99"/>
  <c r="AE3005" i="99"/>
  <c r="AF706" i="99"/>
  <c r="AI624" i="99"/>
  <c r="A1497" i="99"/>
  <c r="Z1495" i="99"/>
  <c r="Z1414" i="99"/>
  <c r="Z3298" i="99"/>
  <c r="AI619" i="99"/>
  <c r="AE701" i="99"/>
  <c r="Z1658" i="99"/>
  <c r="Z1086" i="99"/>
  <c r="AE2102" i="99"/>
  <c r="AI2102" i="99" s="1"/>
  <c r="AI2021" i="99"/>
  <c r="AE768" i="99"/>
  <c r="AI686" i="99"/>
  <c r="AE2349" i="99"/>
  <c r="AI2268" i="99"/>
  <c r="AI1858" i="99"/>
  <c r="AE1939" i="99"/>
  <c r="A348" i="99"/>
  <c r="A349" i="99" s="1"/>
  <c r="AI1448" i="99"/>
  <c r="AE1529" i="99"/>
  <c r="AE2841" i="99"/>
  <c r="AI2760" i="99"/>
  <c r="Z101" i="99"/>
  <c r="Z2807" i="99"/>
  <c r="Z3378" i="99"/>
  <c r="A3380" i="99"/>
  <c r="AI691" i="99"/>
  <c r="AE773" i="99"/>
  <c r="AI621" i="99"/>
  <c r="AE703" i="99"/>
  <c r="A838" i="99"/>
  <c r="Z1905" i="99"/>
  <c r="A2566" i="99"/>
  <c r="Z2564" i="99"/>
  <c r="A1659" i="99"/>
  <c r="Z1657" i="99"/>
  <c r="A1087" i="99"/>
  <c r="Z1085" i="99"/>
  <c r="AI3006" i="99"/>
  <c r="AE3087" i="99"/>
  <c r="A3547" i="99"/>
  <c r="AE954" i="99"/>
  <c r="AI954" i="99" s="1"/>
  <c r="AI873" i="99"/>
  <c r="AI3089" i="99"/>
  <c r="AE3170" i="99"/>
  <c r="A2153" i="99"/>
  <c r="Z2151" i="99"/>
  <c r="A1906" i="99"/>
  <c r="Z2399" i="99"/>
  <c r="AI1612" i="99"/>
  <c r="AE1693" i="99"/>
  <c r="Z509" i="99"/>
  <c r="A511" i="99"/>
  <c r="Z3710" i="99"/>
  <c r="Z2563" i="99"/>
  <c r="A2565" i="99"/>
  <c r="AE3497" i="99"/>
  <c r="AI3416" i="99"/>
  <c r="A3055" i="99"/>
  <c r="Z3053" i="99"/>
  <c r="AI612" i="99"/>
  <c r="AE694" i="99"/>
  <c r="AE852" i="99"/>
  <c r="AI770" i="99"/>
  <c r="AE3004" i="99"/>
  <c r="AI3004" i="99" s="1"/>
  <c r="AI2923" i="99"/>
  <c r="AE845" i="99"/>
  <c r="AI763" i="99"/>
  <c r="A758" i="99"/>
  <c r="A759" i="99" s="1"/>
  <c r="Z756" i="99"/>
  <c r="AE2595" i="99"/>
  <c r="AI2514" i="99"/>
  <c r="Z1579" i="99"/>
  <c r="A1581" i="99"/>
  <c r="Z2727" i="99"/>
  <c r="A1333" i="99"/>
  <c r="Z1331" i="99"/>
  <c r="A2728" i="99"/>
  <c r="A2400" i="99"/>
  <c r="Z2398" i="99"/>
  <c r="A3467" i="99"/>
  <c r="A3468" i="99" s="1"/>
  <c r="Z3465" i="99"/>
  <c r="AE843" i="99"/>
  <c r="AI761" i="99"/>
  <c r="Z432" i="99"/>
  <c r="A265" i="99"/>
  <c r="A266" i="99" s="1"/>
  <c r="Z263" i="99"/>
  <c r="Z1988" i="99"/>
  <c r="AE870" i="99"/>
  <c r="A2808" i="99"/>
  <c r="Z2806" i="99"/>
  <c r="A1001" i="99"/>
  <c r="A1002" i="99" s="1"/>
  <c r="A2643" i="99"/>
  <c r="A2644" i="99" s="1"/>
  <c r="Z2641" i="99"/>
  <c r="AI618" i="99"/>
  <c r="AE700" i="99"/>
  <c r="A3219" i="99"/>
  <c r="A3220" i="99" s="1"/>
  <c r="Z3217" i="99"/>
  <c r="AE859" i="99"/>
  <c r="Z1987" i="99"/>
  <c r="A1989" i="99"/>
  <c r="A1990" i="99" s="1"/>
  <c r="AI697" i="99"/>
  <c r="AE779" i="99"/>
  <c r="A3711" i="99"/>
  <c r="A2070" i="99"/>
  <c r="Z2068" i="99"/>
  <c r="A433" i="99"/>
  <c r="A434" i="99" s="1"/>
  <c r="Z431" i="99"/>
  <c r="A1251" i="99"/>
  <c r="Z1249" i="99"/>
  <c r="A2481" i="99"/>
  <c r="Z2479" i="99"/>
  <c r="AI1284" i="99"/>
  <c r="AE1365" i="99"/>
  <c r="AE2431" i="99"/>
  <c r="AI2350" i="99"/>
  <c r="A1415" i="99"/>
  <c r="AE2840" i="99"/>
  <c r="AI2840" i="99" s="1"/>
  <c r="AI2759" i="99"/>
  <c r="AE842" i="99"/>
  <c r="AI760" i="99"/>
  <c r="AE787" i="99"/>
  <c r="AI705" i="99"/>
  <c r="AI3333" i="99"/>
  <c r="AE3414" i="99"/>
  <c r="AI3414" i="99" s="1"/>
  <c r="AI610" i="99"/>
  <c r="AE692" i="99"/>
  <c r="AI2432" i="99"/>
  <c r="AE2513" i="99"/>
  <c r="Z920" i="99"/>
  <c r="AE3579" i="99"/>
  <c r="AI3498" i="99"/>
  <c r="A595" i="99"/>
  <c r="Z593" i="99"/>
  <c r="Z1825" i="99"/>
  <c r="A1827" i="99"/>
  <c r="AE710" i="99"/>
  <c r="AI629" i="99"/>
  <c r="A1170" i="99"/>
  <c r="Z1168" i="99"/>
  <c r="A2069" i="99"/>
  <c r="AE752" i="99"/>
  <c r="AI670" i="99"/>
  <c r="AE750" i="99"/>
  <c r="AI668" i="99"/>
  <c r="A102" i="99"/>
  <c r="AE831" i="99"/>
  <c r="AI749" i="99"/>
  <c r="AE830" i="99"/>
  <c r="AI748" i="99"/>
  <c r="AE3415" i="99"/>
  <c r="AI3334" i="99"/>
  <c r="A921" i="99"/>
  <c r="AE753" i="99"/>
  <c r="AI671" i="99"/>
  <c r="AE844" i="99"/>
  <c r="AI762" i="99"/>
  <c r="AE755" i="99"/>
  <c r="AI673" i="99"/>
  <c r="Z1741" i="99" l="1"/>
  <c r="A1743" i="99"/>
  <c r="AZ630" i="99"/>
  <c r="AZ632" i="99" s="1"/>
  <c r="AI646" i="99"/>
  <c r="AZ550" i="99"/>
  <c r="AZ552" i="99" s="1"/>
  <c r="AZ631" i="99" s="1"/>
  <c r="A2892" i="99"/>
  <c r="A2893" i="99"/>
  <c r="Z2891" i="99"/>
  <c r="Z20" i="99"/>
  <c r="A22" i="99"/>
  <c r="Z1002" i="99"/>
  <c r="AI844" i="99"/>
  <c r="AE926" i="99"/>
  <c r="AE832" i="99"/>
  <c r="AI750" i="99"/>
  <c r="Z1827" i="99"/>
  <c r="AE2594" i="99"/>
  <c r="AI2594" i="99" s="1"/>
  <c r="AI2513" i="99"/>
  <c r="Z1415" i="99"/>
  <c r="AE3496" i="99"/>
  <c r="AI3496" i="99" s="1"/>
  <c r="AI3415" i="99"/>
  <c r="AI831" i="99"/>
  <c r="AE913" i="99"/>
  <c r="Z1170" i="99"/>
  <c r="AE3660" i="99"/>
  <c r="AI3660" i="99" s="1"/>
  <c r="AI3579" i="99"/>
  <c r="AI842" i="99"/>
  <c r="AE924" i="99"/>
  <c r="AE941" i="99"/>
  <c r="Z1990" i="99"/>
  <c r="A2730" i="99"/>
  <c r="Z2728" i="99"/>
  <c r="A2729" i="99"/>
  <c r="AI2595" i="99"/>
  <c r="AE2676" i="99"/>
  <c r="AI2676" i="99" s="1"/>
  <c r="AI845" i="99"/>
  <c r="AE927" i="99"/>
  <c r="AE934" i="99"/>
  <c r="AI852" i="99"/>
  <c r="Z3055" i="99"/>
  <c r="AI3170" i="99"/>
  <c r="AE3251" i="99"/>
  <c r="Z3547" i="99"/>
  <c r="Z1087" i="99"/>
  <c r="Z2566" i="99"/>
  <c r="AE785" i="99"/>
  <c r="AI703" i="99"/>
  <c r="Z3380" i="99"/>
  <c r="AE1610" i="99"/>
  <c r="AI1610" i="99" s="1"/>
  <c r="AI1529" i="99"/>
  <c r="AE850" i="99"/>
  <c r="AI768" i="99"/>
  <c r="A1088" i="99"/>
  <c r="A1089" i="99" s="1"/>
  <c r="A1416" i="99"/>
  <c r="A1417" i="99" s="1"/>
  <c r="AF788" i="99"/>
  <c r="AI706" i="99"/>
  <c r="AE920" i="99"/>
  <c r="AI838" i="99"/>
  <c r="Z2975" i="99"/>
  <c r="AE1856" i="99"/>
  <c r="AI1856" i="99" s="1"/>
  <c r="AI1775" i="99"/>
  <c r="AE772" i="99"/>
  <c r="AI690" i="99"/>
  <c r="AE780" i="99"/>
  <c r="AI698" i="99"/>
  <c r="AI2103" i="99"/>
  <c r="AE2184" i="99"/>
  <c r="AI2184" i="99" s="1"/>
  <c r="AF777" i="99"/>
  <c r="AI695" i="99"/>
  <c r="Z596" i="99"/>
  <c r="AE829" i="99"/>
  <c r="AI747" i="99"/>
  <c r="Z3468" i="99"/>
  <c r="AI871" i="99"/>
  <c r="AE953" i="99"/>
  <c r="Z3133" i="99"/>
  <c r="Z3629" i="99"/>
  <c r="Z759" i="99"/>
  <c r="Z678" i="99"/>
  <c r="AE836" i="99"/>
  <c r="AI754" i="99"/>
  <c r="Z1498" i="99"/>
  <c r="A3381" i="99"/>
  <c r="AE837" i="99"/>
  <c r="AI755" i="99"/>
  <c r="AE835" i="99"/>
  <c r="AI753" i="99"/>
  <c r="Z102" i="99"/>
  <c r="AE834" i="99"/>
  <c r="AI752" i="99"/>
  <c r="AE774" i="99"/>
  <c r="AI692" i="99"/>
  <c r="AE2512" i="99"/>
  <c r="AI2512" i="99" s="1"/>
  <c r="AI2431" i="99"/>
  <c r="Z1251" i="99"/>
  <c r="Z2070" i="99"/>
  <c r="A1991" i="99"/>
  <c r="Z1989" i="99"/>
  <c r="Z2808" i="99"/>
  <c r="Z434" i="99"/>
  <c r="A3469" i="99"/>
  <c r="Z3467" i="99"/>
  <c r="Z1581" i="99"/>
  <c r="AE776" i="99"/>
  <c r="AI694" i="99"/>
  <c r="AE1774" i="99"/>
  <c r="AI1774" i="99" s="1"/>
  <c r="AI1693" i="99"/>
  <c r="Z1906" i="99"/>
  <c r="AE3168" i="99"/>
  <c r="AI3168" i="99" s="1"/>
  <c r="AI3087" i="99"/>
  <c r="A103" i="99"/>
  <c r="AE3086" i="99"/>
  <c r="AI3086" i="99" s="1"/>
  <c r="AI3005" i="99"/>
  <c r="AE767" i="99"/>
  <c r="AI685" i="99"/>
  <c r="AE1200" i="99"/>
  <c r="Z187" i="99"/>
  <c r="A189" i="99"/>
  <c r="AZ347" i="99"/>
  <c r="AZ352" i="99" s="1"/>
  <c r="Y402" i="99"/>
  <c r="AE921" i="99"/>
  <c r="AI839" i="99"/>
  <c r="Z349" i="99"/>
  <c r="AF1300" i="99"/>
  <c r="AI1218" i="99"/>
  <c r="AE1383" i="99"/>
  <c r="AI1301" i="99"/>
  <c r="Z2237" i="99"/>
  <c r="AE1282" i="99"/>
  <c r="AE868" i="99"/>
  <c r="AI786" i="99"/>
  <c r="AE1528" i="99"/>
  <c r="AI1528" i="99" s="1"/>
  <c r="AI1447" i="99"/>
  <c r="AE2758" i="99"/>
  <c r="AI2758" i="99" s="1"/>
  <c r="AI2677" i="99"/>
  <c r="AE826" i="99"/>
  <c r="AI744" i="99"/>
  <c r="A1582" i="99"/>
  <c r="AI2267" i="99"/>
  <c r="AE2348" i="99"/>
  <c r="AI2348" i="99" s="1"/>
  <c r="Z266" i="99"/>
  <c r="AI751" i="99"/>
  <c r="AE833" i="99"/>
  <c r="AE848" i="99"/>
  <c r="AI766" i="99"/>
  <c r="Z512" i="99"/>
  <c r="Z921" i="99"/>
  <c r="AI830" i="99"/>
  <c r="AE912" i="99"/>
  <c r="A2071" i="99"/>
  <c r="Z2069" i="99"/>
  <c r="AE791" i="99"/>
  <c r="AI710" i="99"/>
  <c r="A597" i="99"/>
  <c r="A598" i="99" s="1"/>
  <c r="Z595" i="99"/>
  <c r="A922" i="99"/>
  <c r="A923" i="99" s="1"/>
  <c r="AE869" i="99"/>
  <c r="AI787" i="99"/>
  <c r="AE1446" i="99"/>
  <c r="AI1446" i="99" s="1"/>
  <c r="AI1365" i="99"/>
  <c r="Z3711" i="99"/>
  <c r="A3221" i="99"/>
  <c r="Z3219" i="99"/>
  <c r="A2645" i="99"/>
  <c r="Z2643" i="99"/>
  <c r="Z1333" i="99"/>
  <c r="A1335" i="99"/>
  <c r="A1336" i="99" s="1"/>
  <c r="A760" i="99"/>
  <c r="A761" i="99" s="1"/>
  <c r="Z758" i="99"/>
  <c r="AE3578" i="99"/>
  <c r="AI3578" i="99" s="1"/>
  <c r="AI3497" i="99"/>
  <c r="A3712" i="99"/>
  <c r="A3713" i="99" s="1"/>
  <c r="Z1659" i="99"/>
  <c r="A1907" i="99"/>
  <c r="AE855" i="99"/>
  <c r="AI773" i="99"/>
  <c r="A2809" i="99"/>
  <c r="A2810" i="99" s="1"/>
  <c r="Z348" i="99"/>
  <c r="A350" i="99"/>
  <c r="AI2349" i="99"/>
  <c r="AE2430" i="99"/>
  <c r="AI2430" i="99" s="1"/>
  <c r="A1660" i="99"/>
  <c r="A1661" i="99" s="1"/>
  <c r="Z3300" i="99"/>
  <c r="A1499" i="99"/>
  <c r="Z1497" i="99"/>
  <c r="A1252" i="99"/>
  <c r="A1253" i="99" s="1"/>
  <c r="AI857" i="99"/>
  <c r="AE939" i="99"/>
  <c r="AI1217" i="99"/>
  <c r="AE1299" i="99"/>
  <c r="AE942" i="99"/>
  <c r="AI860" i="99"/>
  <c r="AE1364" i="99"/>
  <c r="AI1364" i="99" s="1"/>
  <c r="AI1283" i="99"/>
  <c r="AE1692" i="99"/>
  <c r="AI1692" i="99" s="1"/>
  <c r="AI1611" i="99"/>
  <c r="Z2318" i="99"/>
  <c r="AF1120" i="99"/>
  <c r="AI1039" i="99"/>
  <c r="Z3299" i="99"/>
  <c r="A3301" i="99"/>
  <c r="AG1038" i="99"/>
  <c r="AI957" i="99"/>
  <c r="AE847" i="99"/>
  <c r="AI765" i="99"/>
  <c r="AI853" i="99"/>
  <c r="AE935" i="99"/>
  <c r="P903" i="99"/>
  <c r="AU824" i="99"/>
  <c r="A3548" i="99"/>
  <c r="AG769" i="99"/>
  <c r="AI687" i="99"/>
  <c r="AE827" i="99"/>
  <c r="AI745" i="99"/>
  <c r="AE3250" i="99"/>
  <c r="AI3250" i="99" s="1"/>
  <c r="AI3169" i="99"/>
  <c r="AE923" i="99"/>
  <c r="AI841" i="99"/>
  <c r="AI1857" i="99"/>
  <c r="AE1938" i="99"/>
  <c r="AI1938" i="99" s="1"/>
  <c r="A1828" i="99"/>
  <c r="A2976" i="99"/>
  <c r="A2977" i="99" s="1"/>
  <c r="Z2481" i="99"/>
  <c r="Z433" i="99"/>
  <c r="A435" i="99"/>
  <c r="A436" i="99" s="1"/>
  <c r="AE861" i="99"/>
  <c r="AI779" i="99"/>
  <c r="AE782" i="99"/>
  <c r="AI700" i="99"/>
  <c r="Z1001" i="99"/>
  <c r="A1003" i="99"/>
  <c r="AE952" i="99"/>
  <c r="A267" i="99"/>
  <c r="A268" i="99" s="1"/>
  <c r="Z265" i="99"/>
  <c r="AI843" i="99"/>
  <c r="AE925" i="99"/>
  <c r="Z2400" i="99"/>
  <c r="A2567" i="99"/>
  <c r="Z2565" i="99"/>
  <c r="A513" i="99"/>
  <c r="A514" i="99" s="1"/>
  <c r="Z511" i="99"/>
  <c r="A2401" i="99"/>
  <c r="Z2153" i="99"/>
  <c r="Z838" i="99"/>
  <c r="AE2922" i="99"/>
  <c r="AI2922" i="99" s="1"/>
  <c r="AI2841" i="99"/>
  <c r="AE2020" i="99"/>
  <c r="AI2020" i="99" s="1"/>
  <c r="AI1939" i="99"/>
  <c r="AE783" i="99"/>
  <c r="AI701" i="99"/>
  <c r="A2238" i="99"/>
  <c r="A3630" i="99"/>
  <c r="A3631" i="99" s="1"/>
  <c r="Z2644" i="99"/>
  <c r="A3222" i="99"/>
  <c r="Z3220" i="99"/>
  <c r="A188" i="99"/>
  <c r="Z186" i="99"/>
  <c r="AE933" i="99"/>
  <c r="A2482" i="99"/>
  <c r="A2483" i="99" s="1"/>
  <c r="Z1334" i="99"/>
  <c r="AI840" i="99"/>
  <c r="AE922" i="99"/>
  <c r="AI956" i="99"/>
  <c r="AE1037" i="99"/>
  <c r="AE1036" i="99"/>
  <c r="AI1036" i="99" s="1"/>
  <c r="AI955" i="99"/>
  <c r="A21" i="99"/>
  <c r="Z19" i="99"/>
  <c r="A1171" i="99"/>
  <c r="Z677" i="99"/>
  <c r="A679" i="99"/>
  <c r="Z2152" i="99"/>
  <c r="A2154" i="99"/>
  <c r="A2155" i="99" s="1"/>
  <c r="AE2266" i="99"/>
  <c r="AI2266" i="99" s="1"/>
  <c r="AI2185" i="99"/>
  <c r="A3134" i="99"/>
  <c r="Z3132" i="99"/>
  <c r="AE828" i="99"/>
  <c r="AI746" i="99"/>
  <c r="A3056" i="99"/>
  <c r="A839" i="99"/>
  <c r="A840" i="99" s="1"/>
  <c r="AE863" i="99"/>
  <c r="AI781" i="99"/>
  <c r="AE948" i="99"/>
  <c r="AI866" i="99"/>
  <c r="AE846" i="99"/>
  <c r="AI764" i="99"/>
  <c r="AE1464" i="99"/>
  <c r="A2319" i="99"/>
  <c r="A2320" i="99" s="1"/>
  <c r="AZ551" i="99" l="1"/>
  <c r="AZ628" i="99" s="1"/>
  <c r="AZ629" i="99" s="1"/>
  <c r="AZ633" i="99" s="1"/>
  <c r="AZ710" i="99" s="1"/>
  <c r="AZ711" i="99" s="1"/>
  <c r="Z2892" i="99"/>
  <c r="A2894" i="99"/>
  <c r="A1744" i="99"/>
  <c r="Z1743" i="99"/>
  <c r="AI728" i="99"/>
  <c r="Z2893" i="99"/>
  <c r="A2895" i="99"/>
  <c r="AZ712" i="99"/>
  <c r="Z3631" i="99"/>
  <c r="Z761" i="99"/>
  <c r="Z2320" i="99"/>
  <c r="Z1253" i="99"/>
  <c r="Z1417" i="99"/>
  <c r="Z514" i="99"/>
  <c r="Z598" i="99"/>
  <c r="AE1546" i="99"/>
  <c r="Z3056" i="99"/>
  <c r="A1173" i="99"/>
  <c r="Z1171" i="99"/>
  <c r="Z2567" i="99"/>
  <c r="Z1828" i="99"/>
  <c r="AE909" i="99"/>
  <c r="AI827" i="99"/>
  <c r="AF1201" i="99"/>
  <c r="AI1120" i="99"/>
  <c r="AI942" i="99"/>
  <c r="AE1024" i="99"/>
  <c r="Z2071" i="99"/>
  <c r="Z1582" i="99"/>
  <c r="Z3469" i="99"/>
  <c r="A2072" i="99"/>
  <c r="A2073" i="99" s="1"/>
  <c r="AI774" i="99"/>
  <c r="AE856" i="99"/>
  <c r="AE919" i="99"/>
  <c r="AI837" i="99"/>
  <c r="AE854" i="99"/>
  <c r="AI772" i="99"/>
  <c r="AF870" i="99"/>
  <c r="AI788" i="99"/>
  <c r="A2568" i="99"/>
  <c r="A2569" i="99" s="1"/>
  <c r="AI926" i="99"/>
  <c r="AE1008" i="99"/>
  <c r="AE1118" i="99"/>
  <c r="AI1118" i="99" s="1"/>
  <c r="AI1037" i="99"/>
  <c r="AE1015" i="99"/>
  <c r="Z2238" i="99"/>
  <c r="Z840" i="99"/>
  <c r="A1005" i="99"/>
  <c r="Z1003" i="99"/>
  <c r="P985" i="99"/>
  <c r="AU906" i="99"/>
  <c r="AE1381" i="99"/>
  <c r="AI1299" i="99"/>
  <c r="Z350" i="99"/>
  <c r="A2239" i="99"/>
  <c r="AE1003" i="99"/>
  <c r="AI921" i="99"/>
  <c r="Z436" i="99"/>
  <c r="A1091" i="99"/>
  <c r="Z1089" i="99"/>
  <c r="A1829" i="99"/>
  <c r="AI846" i="99"/>
  <c r="AE928" i="99"/>
  <c r="AE910" i="99"/>
  <c r="AI828" i="99"/>
  <c r="Z679" i="99"/>
  <c r="Z1336" i="99"/>
  <c r="Z2155" i="99"/>
  <c r="AI861" i="99"/>
  <c r="AE943" i="99"/>
  <c r="AE1017" i="99"/>
  <c r="AI935" i="99"/>
  <c r="A1662" i="99"/>
  <c r="Z1660" i="99"/>
  <c r="A924" i="99"/>
  <c r="A925" i="99" s="1"/>
  <c r="Z922" i="99"/>
  <c r="A351" i="99"/>
  <c r="Y405" i="99"/>
  <c r="AZ359" i="99" s="1"/>
  <c r="Q488" i="99" s="1"/>
  <c r="AZ437" i="99" s="1"/>
  <c r="AZ438" i="99" s="1"/>
  <c r="Y404" i="99"/>
  <c r="AZ358" i="99" s="1"/>
  <c r="Q487" i="99" s="1"/>
  <c r="A1583" i="99"/>
  <c r="A1584" i="99" s="1"/>
  <c r="Z1991" i="99"/>
  <c r="AE916" i="99"/>
  <c r="AI834" i="99"/>
  <c r="AE917" i="99"/>
  <c r="AI835" i="99"/>
  <c r="AE918" i="99"/>
  <c r="AI836" i="99"/>
  <c r="A3470" i="99"/>
  <c r="A3471" i="99" s="1"/>
  <c r="AF859" i="99"/>
  <c r="AI777" i="99"/>
  <c r="AI780" i="99"/>
  <c r="AE862" i="99"/>
  <c r="AI920" i="99"/>
  <c r="AE1002" i="99"/>
  <c r="A1090" i="99"/>
  <c r="Z1088" i="99"/>
  <c r="AI785" i="99"/>
  <c r="AE867" i="99"/>
  <c r="AE1016" i="99"/>
  <c r="AI934" i="99"/>
  <c r="AE1006" i="99"/>
  <c r="AI924" i="99"/>
  <c r="A1172" i="99"/>
  <c r="AI948" i="99"/>
  <c r="AE1030" i="99"/>
  <c r="Z3134" i="99"/>
  <c r="A3632" i="99"/>
  <c r="Z3630" i="99"/>
  <c r="A2403" i="99"/>
  <c r="Z2401" i="99"/>
  <c r="AI782" i="99"/>
  <c r="AE864" i="99"/>
  <c r="AI923" i="99"/>
  <c r="AE1005" i="99"/>
  <c r="Z3301" i="99"/>
  <c r="A1663" i="99"/>
  <c r="Z1661" i="99"/>
  <c r="Z3713" i="99"/>
  <c r="Z597" i="99"/>
  <c r="A599" i="99"/>
  <c r="Z923" i="99"/>
  <c r="Z268" i="99"/>
  <c r="Z189" i="99"/>
  <c r="Z103" i="99"/>
  <c r="AI776" i="99"/>
  <c r="AE858" i="99"/>
  <c r="Z2810" i="99"/>
  <c r="AE911" i="99"/>
  <c r="AI829" i="99"/>
  <c r="Z2977" i="99"/>
  <c r="AE932" i="99"/>
  <c r="AI850" i="99"/>
  <c r="A3057" i="99"/>
  <c r="AE1023" i="99"/>
  <c r="AE995" i="99"/>
  <c r="AI913" i="99"/>
  <c r="Z22" i="99"/>
  <c r="A3224" i="99"/>
  <c r="Z3222" i="99"/>
  <c r="A2402" i="99"/>
  <c r="AE929" i="99"/>
  <c r="AI847" i="99"/>
  <c r="A1254" i="99"/>
  <c r="A1255" i="99" s="1"/>
  <c r="Z1252" i="99"/>
  <c r="A3302" i="99"/>
  <c r="A3303" i="99" s="1"/>
  <c r="AI855" i="99"/>
  <c r="AE937" i="99"/>
  <c r="A3714" i="99"/>
  <c r="A3715" i="99" s="1"/>
  <c r="Z3712" i="99"/>
  <c r="A762" i="99"/>
  <c r="Z760" i="99"/>
  <c r="Z2645" i="99"/>
  <c r="AI869" i="99"/>
  <c r="AE951" i="99"/>
  <c r="AE994" i="99"/>
  <c r="AI912" i="99"/>
  <c r="AI848" i="99"/>
  <c r="AE930" i="99"/>
  <c r="AI868" i="99"/>
  <c r="AE950" i="99"/>
  <c r="AF1382" i="99"/>
  <c r="AI1300" i="99"/>
  <c r="AE849" i="99"/>
  <c r="AI767" i="99"/>
  <c r="AI810" i="99" s="1"/>
  <c r="Z3381" i="99"/>
  <c r="A3135" i="99"/>
  <c r="A1418" i="99"/>
  <c r="A1419" i="99" s="1"/>
  <c r="Z1416" i="99"/>
  <c r="AE3332" i="99"/>
  <c r="AI3332" i="99" s="1"/>
  <c r="AI3251" i="99"/>
  <c r="Z2730" i="99"/>
  <c r="Z2319" i="99"/>
  <c r="A2321" i="99"/>
  <c r="AI863" i="99"/>
  <c r="AE945" i="99"/>
  <c r="Z21" i="99"/>
  <c r="A23" i="99"/>
  <c r="A2646" i="99"/>
  <c r="A2647" i="99" s="1"/>
  <c r="Z513" i="99"/>
  <c r="A515" i="99"/>
  <c r="Z267" i="99"/>
  <c r="A269" i="99"/>
  <c r="Z2483" i="99"/>
  <c r="AG851" i="99"/>
  <c r="AI769" i="99"/>
  <c r="Z1907" i="99"/>
  <c r="A1337" i="99"/>
  <c r="A1338" i="99" s="1"/>
  <c r="Z1335" i="99"/>
  <c r="AE872" i="99"/>
  <c r="AI872" i="99" s="1"/>
  <c r="AI791" i="99"/>
  <c r="AI833" i="99"/>
  <c r="AE915" i="99"/>
  <c r="A841" i="99"/>
  <c r="Z839" i="99"/>
  <c r="A2156" i="99"/>
  <c r="A2157" i="99" s="1"/>
  <c r="Z2154" i="99"/>
  <c r="AE1004" i="99"/>
  <c r="AI922" i="99"/>
  <c r="Z2482" i="99"/>
  <c r="A2484" i="99"/>
  <c r="A2485" i="99" s="1"/>
  <c r="A190" i="99"/>
  <c r="A191" i="99" s="1"/>
  <c r="Z188" i="99"/>
  <c r="AI783" i="99"/>
  <c r="AE865" i="99"/>
  <c r="AE1007" i="99"/>
  <c r="AI925" i="99"/>
  <c r="AE1034" i="99"/>
  <c r="A437" i="99"/>
  <c r="A438" i="99" s="1"/>
  <c r="Z435" i="99"/>
  <c r="A2978" i="99"/>
  <c r="Z2976" i="99"/>
  <c r="Z3548" i="99"/>
  <c r="AG1119" i="99"/>
  <c r="AI1038" i="99"/>
  <c r="AE1021" i="99"/>
  <c r="AI939" i="99"/>
  <c r="Z1499" i="99"/>
  <c r="Z2809" i="99"/>
  <c r="A2811" i="99"/>
  <c r="Z3221" i="99"/>
  <c r="A3223" i="99"/>
  <c r="AE908" i="99"/>
  <c r="AI826" i="99"/>
  <c r="AE1465" i="99"/>
  <c r="AI1383" i="99"/>
  <c r="A1908" i="99"/>
  <c r="A1909" i="99" s="1"/>
  <c r="A104" i="99"/>
  <c r="A1500" i="99"/>
  <c r="A680" i="99"/>
  <c r="A681" i="99" s="1"/>
  <c r="AE1035" i="99"/>
  <c r="AI953" i="99"/>
  <c r="A3382" i="99"/>
  <c r="A3549" i="99"/>
  <c r="A3550" i="99" s="1"/>
  <c r="AE1009" i="99"/>
  <c r="AI927" i="99"/>
  <c r="Z2729" i="99"/>
  <c r="A2731" i="99"/>
  <c r="A1992" i="99"/>
  <c r="A1993" i="99" s="1"/>
  <c r="AI832" i="99"/>
  <c r="AE914" i="99"/>
  <c r="A1004" i="99"/>
  <c r="AZ634" i="99" l="1"/>
  <c r="AZ713" i="99" s="1"/>
  <c r="AZ714" i="99" s="1"/>
  <c r="AZ715" i="99" s="1"/>
  <c r="AZ792" i="99" s="1"/>
  <c r="AZ793" i="99" s="1"/>
  <c r="AZ794" i="99"/>
  <c r="Z1744" i="99"/>
  <c r="A2897" i="99"/>
  <c r="Z2895" i="99"/>
  <c r="Z2894" i="99"/>
  <c r="A2896" i="99"/>
  <c r="A1745" i="99"/>
  <c r="A1746" i="99" s="1"/>
  <c r="Z2647" i="99"/>
  <c r="Z2485" i="99"/>
  <c r="A2487" i="99"/>
  <c r="Z2157" i="99"/>
  <c r="Z1338" i="99"/>
  <c r="Z1419" i="99"/>
  <c r="Z3550" i="99"/>
  <c r="Z1909" i="99"/>
  <c r="AI914" i="99"/>
  <c r="AE996" i="99"/>
  <c r="Z3382" i="99"/>
  <c r="Z1500" i="99"/>
  <c r="Z2978" i="99"/>
  <c r="AG933" i="99"/>
  <c r="AI851" i="99"/>
  <c r="Z23" i="99"/>
  <c r="AE931" i="99"/>
  <c r="AI849" i="99"/>
  <c r="Z762" i="99"/>
  <c r="A24" i="99"/>
  <c r="AE1105" i="99"/>
  <c r="A2979" i="99"/>
  <c r="AE940" i="99"/>
  <c r="AI858" i="99"/>
  <c r="Z925" i="99"/>
  <c r="Z3303" i="99"/>
  <c r="AI1006" i="99"/>
  <c r="AE1088" i="99"/>
  <c r="AF941" i="99"/>
  <c r="AI859" i="99"/>
  <c r="Z1993" i="99"/>
  <c r="A926" i="99"/>
  <c r="Z924" i="99"/>
  <c r="Z2239" i="99"/>
  <c r="Z1005" i="99"/>
  <c r="AE938" i="99"/>
  <c r="AI856" i="99"/>
  <c r="Z3471" i="99"/>
  <c r="Z2073" i="99"/>
  <c r="A2075" i="99"/>
  <c r="AF1282" i="99"/>
  <c r="AI1282" i="99" s="1"/>
  <c r="AI1201" i="99"/>
  <c r="AE1628" i="99"/>
  <c r="Z1255" i="99"/>
  <c r="A763" i="99"/>
  <c r="Z104" i="99"/>
  <c r="Z2811" i="99"/>
  <c r="Z515" i="99"/>
  <c r="AE1012" i="99"/>
  <c r="AI930" i="99"/>
  <c r="Z3302" i="99"/>
  <c r="A3304" i="99"/>
  <c r="A3305" i="99" s="1"/>
  <c r="AI929" i="99"/>
  <c r="AE1011" i="99"/>
  <c r="Z3057" i="99"/>
  <c r="Z3715" i="99"/>
  <c r="Z3632" i="99"/>
  <c r="AE944" i="99"/>
  <c r="AI862" i="99"/>
  <c r="Z3470" i="99"/>
  <c r="A3472" i="99"/>
  <c r="AI917" i="99"/>
  <c r="AE999" i="99"/>
  <c r="Z351" i="99"/>
  <c r="AE1025" i="99"/>
  <c r="AI943" i="99"/>
  <c r="Z1829" i="99"/>
  <c r="AE1097" i="99"/>
  <c r="AI1008" i="99"/>
  <c r="AE1090" i="99"/>
  <c r="AF952" i="99"/>
  <c r="AI870" i="99"/>
  <c r="Z1584" i="99"/>
  <c r="AE1106" i="99"/>
  <c r="AI1024" i="99"/>
  <c r="Z2569" i="99"/>
  <c r="A516" i="99"/>
  <c r="A1994" i="99"/>
  <c r="Z1992" i="99"/>
  <c r="AI1009" i="99"/>
  <c r="AE1091" i="99"/>
  <c r="AI1035" i="99"/>
  <c r="AE1117" i="99"/>
  <c r="AI1465" i="99"/>
  <c r="AE1547" i="99"/>
  <c r="AE990" i="99"/>
  <c r="AI908" i="99"/>
  <c r="AI1021" i="99"/>
  <c r="AE1103" i="99"/>
  <c r="Z437" i="99"/>
  <c r="A439" i="99"/>
  <c r="AI1007" i="99"/>
  <c r="AE1089" i="99"/>
  <c r="Z190" i="99"/>
  <c r="A192" i="99"/>
  <c r="AI1004" i="99"/>
  <c r="AE1086" i="99"/>
  <c r="Z841" i="99"/>
  <c r="AE1027" i="99"/>
  <c r="AI945" i="99"/>
  <c r="A3383" i="99"/>
  <c r="AF1464" i="99"/>
  <c r="AI1382" i="99"/>
  <c r="AI994" i="99"/>
  <c r="AE1076" i="99"/>
  <c r="A3716" i="99"/>
  <c r="Z3714" i="99"/>
  <c r="A2404" i="99"/>
  <c r="A2405" i="99" s="1"/>
  <c r="Z2402" i="99"/>
  <c r="AI995" i="99"/>
  <c r="AE1077" i="99"/>
  <c r="Z599" i="99"/>
  <c r="AE1087" i="99"/>
  <c r="AI1005" i="99"/>
  <c r="Z1172" i="99"/>
  <c r="A1174" i="99"/>
  <c r="AI1016" i="99"/>
  <c r="AE1098" i="99"/>
  <c r="A1092" i="99"/>
  <c r="A1093" i="99" s="1"/>
  <c r="Z1090" i="99"/>
  <c r="A1585" i="99"/>
  <c r="Z1583" i="99"/>
  <c r="A1664" i="99"/>
  <c r="Z1662" i="99"/>
  <c r="AE992" i="99"/>
  <c r="AI910" i="99"/>
  <c r="A352" i="99"/>
  <c r="P1067" i="99"/>
  <c r="AU988" i="99"/>
  <c r="A842" i="99"/>
  <c r="A843" i="99" s="1"/>
  <c r="Z2072" i="99"/>
  <c r="A2074" i="99"/>
  <c r="AE991" i="99"/>
  <c r="AI909" i="99"/>
  <c r="A3058" i="99"/>
  <c r="A600" i="99"/>
  <c r="A3633" i="99"/>
  <c r="AG1200" i="99"/>
  <c r="AI1200" i="99" s="1"/>
  <c r="AI1119" i="99"/>
  <c r="AE1116" i="99"/>
  <c r="A2158" i="99"/>
  <c r="Z2156" i="99"/>
  <c r="A1339" i="99"/>
  <c r="A1340" i="99" s="1"/>
  <c r="Z1337" i="99"/>
  <c r="Z2321" i="99"/>
  <c r="A2323" i="99"/>
  <c r="Z3135" i="99"/>
  <c r="Z3224" i="99"/>
  <c r="Z191" i="99"/>
  <c r="AE946" i="99"/>
  <c r="AI864" i="99"/>
  <c r="AE1112" i="99"/>
  <c r="AI1030" i="99"/>
  <c r="AI1017" i="99"/>
  <c r="AE1099" i="99"/>
  <c r="A683" i="99"/>
  <c r="Z681" i="99"/>
  <c r="Z438" i="99"/>
  <c r="AE1463" i="99"/>
  <c r="AI1381" i="99"/>
  <c r="A1175" i="99"/>
  <c r="Z1173" i="99"/>
  <c r="A1006" i="99"/>
  <c r="A1007" i="99" s="1"/>
  <c r="Z1004" i="99"/>
  <c r="Z2731" i="99"/>
  <c r="A3551" i="99"/>
  <c r="A3552" i="99" s="1"/>
  <c r="Z3549" i="99"/>
  <c r="Z680" i="99"/>
  <c r="A682" i="99"/>
  <c r="A1910" i="99"/>
  <c r="Z1908" i="99"/>
  <c r="A3225" i="99"/>
  <c r="A3226" i="99" s="1"/>
  <c r="Z3223" i="99"/>
  <c r="A1501" i="99"/>
  <c r="A1502" i="99" s="1"/>
  <c r="AE947" i="99"/>
  <c r="AI865" i="99"/>
  <c r="A2486" i="99"/>
  <c r="Z2484" i="99"/>
  <c r="AI915" i="99"/>
  <c r="AE997" i="99"/>
  <c r="Z269" i="99"/>
  <c r="A2648" i="99"/>
  <c r="Z2646" i="99"/>
  <c r="A2732" i="99"/>
  <c r="A1420" i="99"/>
  <c r="A1421" i="99" s="1"/>
  <c r="Z1418" i="99"/>
  <c r="AE1032" i="99"/>
  <c r="AI950" i="99"/>
  <c r="AE1033" i="99"/>
  <c r="AI951" i="99"/>
  <c r="AE1019" i="99"/>
  <c r="AI937" i="99"/>
  <c r="A1256" i="99"/>
  <c r="A1257" i="99" s="1"/>
  <c r="Z1254" i="99"/>
  <c r="AE1014" i="99"/>
  <c r="AI932" i="99"/>
  <c r="AE993" i="99"/>
  <c r="AI911" i="99"/>
  <c r="A2812" i="99"/>
  <c r="A105" i="99"/>
  <c r="A270" i="99"/>
  <c r="A271" i="99" s="1"/>
  <c r="Z1663" i="99"/>
  <c r="Z2403" i="99"/>
  <c r="A3136" i="99"/>
  <c r="AE949" i="99"/>
  <c r="AI867" i="99"/>
  <c r="AE1084" i="99"/>
  <c r="AI1002" i="99"/>
  <c r="AI918" i="99"/>
  <c r="AE1000" i="99"/>
  <c r="AI916" i="99"/>
  <c r="AE998" i="99"/>
  <c r="Y484" i="99"/>
  <c r="AZ429" i="99"/>
  <c r="AZ434" i="99" s="1"/>
  <c r="AE1010" i="99"/>
  <c r="AI928" i="99"/>
  <c r="Z1091" i="99"/>
  <c r="AE1085" i="99"/>
  <c r="AI1003" i="99"/>
  <c r="A2240" i="99"/>
  <c r="Z2568" i="99"/>
  <c r="A2570" i="99"/>
  <c r="AE936" i="99"/>
  <c r="AI854" i="99"/>
  <c r="AI919" i="99"/>
  <c r="AE1001" i="99"/>
  <c r="A1830" i="99"/>
  <c r="A2322" i="99"/>
  <c r="AZ716" i="99" l="1"/>
  <c r="AZ795" i="99" s="1"/>
  <c r="AZ796" i="99" s="1"/>
  <c r="AZ798" i="99" s="1"/>
  <c r="AZ877" i="99" s="1"/>
  <c r="Z1746" i="99"/>
  <c r="AZ876" i="99"/>
  <c r="Z1745" i="99"/>
  <c r="A1747" i="99"/>
  <c r="Z2897" i="99"/>
  <c r="A2899" i="99"/>
  <c r="Z2899" i="99" s="1"/>
  <c r="Z2896" i="99"/>
  <c r="A2898" i="99"/>
  <c r="Z1502" i="99"/>
  <c r="Z1257" i="99"/>
  <c r="Z1421" i="99"/>
  <c r="Z3552" i="99"/>
  <c r="Z1093" i="99"/>
  <c r="AE1082" i="99"/>
  <c r="AI1000" i="99"/>
  <c r="Z2405" i="99"/>
  <c r="A2407" i="99"/>
  <c r="Z105" i="99"/>
  <c r="Z2648" i="99"/>
  <c r="AI947" i="99"/>
  <c r="AE1029" i="99"/>
  <c r="Z3226" i="99"/>
  <c r="Z2323" i="99"/>
  <c r="Z3058" i="99"/>
  <c r="Z352" i="99"/>
  <c r="Z1664" i="99"/>
  <c r="A1094" i="99"/>
  <c r="Z1092" i="99"/>
  <c r="Z3716" i="99"/>
  <c r="AF1546" i="99"/>
  <c r="AI1464" i="99"/>
  <c r="Z843" i="99"/>
  <c r="Z192" i="99"/>
  <c r="Z439" i="99"/>
  <c r="Z1994" i="99"/>
  <c r="AE1081" i="99"/>
  <c r="AI999" i="99"/>
  <c r="A3717" i="99"/>
  <c r="AE1093" i="99"/>
  <c r="AI1011" i="99"/>
  <c r="A106" i="99"/>
  <c r="AE1710" i="99"/>
  <c r="Z2075" i="99"/>
  <c r="Z1007" i="99"/>
  <c r="Z3305" i="99"/>
  <c r="Y486" i="99"/>
  <c r="AZ440" i="99" s="1"/>
  <c r="Q569" i="99" s="1"/>
  <c r="Y487" i="99"/>
  <c r="AZ441" i="99" s="1"/>
  <c r="Q570" i="99" s="1"/>
  <c r="AZ519" i="99" s="1"/>
  <c r="AZ520" i="99" s="1"/>
  <c r="AI949" i="99"/>
  <c r="AE1031" i="99"/>
  <c r="Z2812" i="99"/>
  <c r="AI1019" i="99"/>
  <c r="AE1101" i="99"/>
  <c r="Z1910" i="99"/>
  <c r="A1008" i="99"/>
  <c r="Z1006" i="99"/>
  <c r="Z683" i="99"/>
  <c r="A193" i="99"/>
  <c r="Z2158" i="99"/>
  <c r="AE1158" i="99"/>
  <c r="AI1076" i="99"/>
  <c r="AE1173" i="99"/>
  <c r="AI1091" i="99"/>
  <c r="AI1106" i="99"/>
  <c r="AE1188" i="99"/>
  <c r="AF1034" i="99"/>
  <c r="AI952" i="99"/>
  <c r="AZ958" i="99" s="1"/>
  <c r="AI1025" i="99"/>
  <c r="AE1107" i="99"/>
  <c r="AI1012" i="99"/>
  <c r="AE1094" i="99"/>
  <c r="A2813" i="99"/>
  <c r="A2814" i="99" s="1"/>
  <c r="AI938" i="99"/>
  <c r="AE1020" i="99"/>
  <c r="AF1023" i="99"/>
  <c r="AI941" i="99"/>
  <c r="Z24" i="99"/>
  <c r="AI931" i="99"/>
  <c r="AE1013" i="99"/>
  <c r="Z1340" i="99"/>
  <c r="Z1830" i="99"/>
  <c r="Z3136" i="99"/>
  <c r="Z2732" i="99"/>
  <c r="Z271" i="99"/>
  <c r="Z2486" i="99"/>
  <c r="A2488" i="99"/>
  <c r="A684" i="99"/>
  <c r="A685" i="99" s="1"/>
  <c r="Z682" i="99"/>
  <c r="A440" i="99"/>
  <c r="A441" i="99" s="1"/>
  <c r="AE1181" i="99"/>
  <c r="AI1099" i="99"/>
  <c r="A3137" i="99"/>
  <c r="AE1198" i="99"/>
  <c r="Z3633" i="99"/>
  <c r="AE1073" i="99"/>
  <c r="AI991" i="99"/>
  <c r="AE1074" i="99"/>
  <c r="AI992" i="99"/>
  <c r="Z1585" i="99"/>
  <c r="AI1087" i="99"/>
  <c r="AE1169" i="99"/>
  <c r="A2406" i="99"/>
  <c r="Z2404" i="99"/>
  <c r="AE1168" i="99"/>
  <c r="AI1086" i="99"/>
  <c r="AE1171" i="99"/>
  <c r="AI1089" i="99"/>
  <c r="AE1185" i="99"/>
  <c r="AI1103" i="99"/>
  <c r="AE1072" i="99"/>
  <c r="AI990" i="99"/>
  <c r="AE1172" i="99"/>
  <c r="AI1090" i="99"/>
  <c r="Z3472" i="99"/>
  <c r="A3306" i="99"/>
  <c r="A3307" i="99" s="1"/>
  <c r="Z3304" i="99"/>
  <c r="AI892" i="99"/>
  <c r="A1995" i="99"/>
  <c r="AE1170" i="99"/>
  <c r="AI1088" i="99"/>
  <c r="A2981" i="99"/>
  <c r="Z2979" i="99"/>
  <c r="A2980" i="99"/>
  <c r="A1911" i="99"/>
  <c r="AI996" i="99"/>
  <c r="AE1078" i="99"/>
  <c r="A2489" i="99"/>
  <c r="Z2487" i="99"/>
  <c r="Z2322" i="99"/>
  <c r="A2324" i="99"/>
  <c r="A2325" i="99" s="1"/>
  <c r="Z2240" i="99"/>
  <c r="A1665" i="99"/>
  <c r="AE1096" i="99"/>
  <c r="AI1014" i="99"/>
  <c r="A1422" i="99"/>
  <c r="Z1420" i="99"/>
  <c r="Z1501" i="99"/>
  <c r="A1503" i="99"/>
  <c r="Z3551" i="99"/>
  <c r="A3553" i="99"/>
  <c r="AE1545" i="99"/>
  <c r="AI1463" i="99"/>
  <c r="AI1112" i="99"/>
  <c r="AE1194" i="99"/>
  <c r="A844" i="99"/>
  <c r="A845" i="99" s="1"/>
  <c r="Z842" i="99"/>
  <c r="AE1180" i="99"/>
  <c r="AI1098" i="99"/>
  <c r="AE1159" i="99"/>
  <c r="AI1077" i="99"/>
  <c r="Z3383" i="99"/>
  <c r="Z516" i="99"/>
  <c r="AE1179" i="99"/>
  <c r="AI944" i="99"/>
  <c r="AE1026" i="99"/>
  <c r="Z763" i="99"/>
  <c r="Z926" i="99"/>
  <c r="AI940" i="99"/>
  <c r="AE1022" i="99"/>
  <c r="AG1015" i="99"/>
  <c r="AI933" i="99"/>
  <c r="AI936" i="99"/>
  <c r="AE1018" i="99"/>
  <c r="AE1080" i="99"/>
  <c r="AI998" i="99"/>
  <c r="AE1083" i="99"/>
  <c r="AI1001" i="99"/>
  <c r="Z2570" i="99"/>
  <c r="AE1167" i="99"/>
  <c r="AI1085" i="99"/>
  <c r="AI1010" i="99"/>
  <c r="AE1092" i="99"/>
  <c r="AI1084" i="99"/>
  <c r="AE1166" i="99"/>
  <c r="Z270" i="99"/>
  <c r="A272" i="99"/>
  <c r="A273" i="99" s="1"/>
  <c r="AE1075" i="99"/>
  <c r="AI993" i="99"/>
  <c r="A1258" i="99"/>
  <c r="A1259" i="99" s="1"/>
  <c r="Z1256" i="99"/>
  <c r="AI1033" i="99"/>
  <c r="AE1115" i="99"/>
  <c r="AI1032" i="99"/>
  <c r="AE1114" i="99"/>
  <c r="AI997" i="99"/>
  <c r="AE1079" i="99"/>
  <c r="A3227" i="99"/>
  <c r="Z3225" i="99"/>
  <c r="A2733" i="99"/>
  <c r="Z1175" i="99"/>
  <c r="AI946" i="99"/>
  <c r="AE1028" i="99"/>
  <c r="A1341" i="99"/>
  <c r="A1342" i="99" s="1"/>
  <c r="Z1339" i="99"/>
  <c r="Z600" i="99"/>
  <c r="A2076" i="99"/>
  <c r="A2077" i="99" s="1"/>
  <c r="Z2074" i="99"/>
  <c r="P1149" i="99"/>
  <c r="AU1070" i="99"/>
  <c r="A1176" i="99"/>
  <c r="A1177" i="99" s="1"/>
  <c r="Z1174" i="99"/>
  <c r="A601" i="99"/>
  <c r="AI1027" i="99"/>
  <c r="AE1109" i="99"/>
  <c r="AE1629" i="99"/>
  <c r="AI1547" i="99"/>
  <c r="AE1199" i="99"/>
  <c r="AI1117" i="99"/>
  <c r="A2571" i="99"/>
  <c r="A1586" i="99"/>
  <c r="A1831" i="99"/>
  <c r="A353" i="99"/>
  <c r="A3634" i="99"/>
  <c r="A3059" i="99"/>
  <c r="A517" i="99"/>
  <c r="A518" i="99" s="1"/>
  <c r="A3473" i="99"/>
  <c r="A3474" i="99" s="1"/>
  <c r="A2241" i="99"/>
  <c r="A2242" i="99" s="1"/>
  <c r="A927" i="99"/>
  <c r="AE1187" i="99"/>
  <c r="A764" i="99"/>
  <c r="A25" i="99"/>
  <c r="A26" i="99" s="1"/>
  <c r="A3384" i="99"/>
  <c r="A3385" i="99" s="1"/>
  <c r="A2159" i="99"/>
  <c r="A2649" i="99"/>
  <c r="AZ797" i="99" l="1"/>
  <c r="AZ874" i="99" s="1"/>
  <c r="AZ875" i="99" s="1"/>
  <c r="AI974" i="99"/>
  <c r="A2900" i="99"/>
  <c r="Z2898" i="99"/>
  <c r="Z1747" i="99"/>
  <c r="A1749" i="99"/>
  <c r="A1748" i="99"/>
  <c r="AZ878" i="99"/>
  <c r="A2901" i="99"/>
  <c r="Z2901" i="99" s="1"/>
  <c r="Z2242" i="99"/>
  <c r="Z764" i="99"/>
  <c r="Z1586" i="99"/>
  <c r="Z601" i="99"/>
  <c r="P1231" i="99"/>
  <c r="AU1152" i="99"/>
  <c r="A602" i="99"/>
  <c r="A603" i="99" s="1"/>
  <c r="Z1177" i="99"/>
  <c r="AE1197" i="99"/>
  <c r="AI1115" i="99"/>
  <c r="AE1248" i="99"/>
  <c r="AI1166" i="99"/>
  <c r="A765" i="99"/>
  <c r="A766" i="99" s="1"/>
  <c r="Z3553" i="99"/>
  <c r="Z2981" i="99"/>
  <c r="Z3474" i="99"/>
  <c r="AE1251" i="99"/>
  <c r="AI1169" i="99"/>
  <c r="Z3137" i="99"/>
  <c r="Z26" i="99"/>
  <c r="AE1255" i="99"/>
  <c r="AI1173" i="99"/>
  <c r="AZ511" i="99"/>
  <c r="AZ516" i="99" s="1"/>
  <c r="Y566" i="99"/>
  <c r="AE1792" i="99"/>
  <c r="AI1082" i="99"/>
  <c r="AE1164" i="99"/>
  <c r="Z2159" i="99"/>
  <c r="Z3634" i="99"/>
  <c r="AI1629" i="99"/>
  <c r="AE1711" i="99"/>
  <c r="AE1110" i="99"/>
  <c r="AI1028" i="99"/>
  <c r="AE1157" i="99"/>
  <c r="AI1075" i="99"/>
  <c r="AI1167" i="99"/>
  <c r="AE1249" i="99"/>
  <c r="AI1083" i="99"/>
  <c r="AE1165" i="99"/>
  <c r="AE1261" i="99"/>
  <c r="AE1262" i="99"/>
  <c r="AI1180" i="99"/>
  <c r="Z1422" i="99"/>
  <c r="Z1911" i="99"/>
  <c r="AI1185" i="99"/>
  <c r="AE1267" i="99"/>
  <c r="A3635" i="99"/>
  <c r="A3636" i="99" s="1"/>
  <c r="A686" i="99"/>
  <c r="Z684" i="99"/>
  <c r="A3138" i="99"/>
  <c r="AE1113" i="99"/>
  <c r="AI1031" i="99"/>
  <c r="Z2077" i="99"/>
  <c r="Z845" i="99"/>
  <c r="AE1111" i="99"/>
  <c r="AI1029" i="99"/>
  <c r="Z2649" i="99"/>
  <c r="A2243" i="99"/>
  <c r="Z2241" i="99"/>
  <c r="Z3059" i="99"/>
  <c r="AE1161" i="99"/>
  <c r="AI1079" i="99"/>
  <c r="AE1100" i="99"/>
  <c r="AI1018" i="99"/>
  <c r="AE1104" i="99"/>
  <c r="AI1022" i="99"/>
  <c r="Z3385" i="99"/>
  <c r="AE1276" i="99"/>
  <c r="AI1194" i="99"/>
  <c r="Z1665" i="99"/>
  <c r="AE1102" i="99"/>
  <c r="AI1020" i="99"/>
  <c r="AF1116" i="99"/>
  <c r="AI1034" i="99"/>
  <c r="Z685" i="99"/>
  <c r="Z2814" i="99"/>
  <c r="Z3717" i="99"/>
  <c r="AF1628" i="99"/>
  <c r="AI1546" i="99"/>
  <c r="A1666" i="99"/>
  <c r="Z1259" i="99"/>
  <c r="Z2571" i="99"/>
  <c r="Z2733" i="99"/>
  <c r="AI1168" i="99"/>
  <c r="AE1250" i="99"/>
  <c r="AE1156" i="99"/>
  <c r="AI1074" i="99"/>
  <c r="Z273" i="99"/>
  <c r="Z1342" i="99"/>
  <c r="AE1189" i="99"/>
  <c r="AI1107" i="99"/>
  <c r="AE1270" i="99"/>
  <c r="AI1188" i="99"/>
  <c r="A2160" i="99"/>
  <c r="A2161" i="99" s="1"/>
  <c r="AE1183" i="99"/>
  <c r="AI1101" i="99"/>
  <c r="Z3307" i="99"/>
  <c r="Z106" i="99"/>
  <c r="Z2325" i="99"/>
  <c r="Z2407" i="99"/>
  <c r="Z3384" i="99"/>
  <c r="A3386" i="99"/>
  <c r="AE1269" i="99"/>
  <c r="Z3473" i="99"/>
  <c r="A3475" i="99"/>
  <c r="A3476" i="99" s="1"/>
  <c r="Z353" i="99"/>
  <c r="AE1191" i="99"/>
  <c r="AI1109" i="99"/>
  <c r="A1178" i="99"/>
  <c r="Z1176" i="99"/>
  <c r="A2078" i="99"/>
  <c r="A2079" i="99" s="1"/>
  <c r="Z2076" i="99"/>
  <c r="Z1341" i="99"/>
  <c r="A1343" i="99"/>
  <c r="A1344" i="99" s="1"/>
  <c r="AE1196" i="99"/>
  <c r="AI1114" i="99"/>
  <c r="A274" i="99"/>
  <c r="Z272" i="99"/>
  <c r="AE1174" i="99"/>
  <c r="AI1092" i="99"/>
  <c r="A2572" i="99"/>
  <c r="AE1108" i="99"/>
  <c r="AI1026" i="99"/>
  <c r="Z518" i="99"/>
  <c r="Z1503" i="99"/>
  <c r="Z2489" i="99"/>
  <c r="A2982" i="99"/>
  <c r="A2983" i="99" s="1"/>
  <c r="Z2980" i="99"/>
  <c r="AI1170" i="99"/>
  <c r="AE1252" i="99"/>
  <c r="A3308" i="99"/>
  <c r="A3309" i="99" s="1"/>
  <c r="Z3306" i="99"/>
  <c r="AI1172" i="99"/>
  <c r="AE1254" i="99"/>
  <c r="AI1181" i="99"/>
  <c r="AE1263" i="99"/>
  <c r="A2490" i="99"/>
  <c r="Z2488" i="99"/>
  <c r="A2734" i="99"/>
  <c r="A2735" i="99" s="1"/>
  <c r="AE1095" i="99"/>
  <c r="AI1013" i="99"/>
  <c r="Z2813" i="99"/>
  <c r="A2815" i="99"/>
  <c r="A2816" i="99" s="1"/>
  <c r="Z193" i="99"/>
  <c r="Z1008" i="99"/>
  <c r="AI1081" i="99"/>
  <c r="AE1163" i="99"/>
  <c r="Z441" i="99"/>
  <c r="A3718" i="99"/>
  <c r="Z1094" i="99"/>
  <c r="A354" i="99"/>
  <c r="A355" i="99" s="1"/>
  <c r="A1095" i="99"/>
  <c r="A1096" i="99" s="1"/>
  <c r="A1423" i="99"/>
  <c r="A1504" i="99"/>
  <c r="A27" i="99"/>
  <c r="Z25" i="99"/>
  <c r="Z927" i="99"/>
  <c r="A519" i="99"/>
  <c r="A520" i="99" s="1"/>
  <c r="Z517" i="99"/>
  <c r="A1833" i="99"/>
  <c r="Z1831" i="99"/>
  <c r="AI1199" i="99"/>
  <c r="AE1281" i="99"/>
  <c r="Z3227" i="99"/>
  <c r="Z1258" i="99"/>
  <c r="A1260" i="99"/>
  <c r="AI1080" i="99"/>
  <c r="AE1162" i="99"/>
  <c r="AG1097" i="99"/>
  <c r="AI1015" i="99"/>
  <c r="A928" i="99"/>
  <c r="AI1159" i="99"/>
  <c r="AE1241" i="99"/>
  <c r="Z844" i="99"/>
  <c r="A846" i="99"/>
  <c r="AE1627" i="99"/>
  <c r="AI1545" i="99"/>
  <c r="AE1178" i="99"/>
  <c r="AI1096" i="99"/>
  <c r="Z2324" i="99"/>
  <c r="A2326" i="99"/>
  <c r="AI1078" i="99"/>
  <c r="AE1160" i="99"/>
  <c r="Z1995" i="99"/>
  <c r="AE1154" i="99"/>
  <c r="AI1072" i="99"/>
  <c r="AI1171" i="99"/>
  <c r="AE1253" i="99"/>
  <c r="A2408" i="99"/>
  <c r="A2409" i="99" s="1"/>
  <c r="Z2406" i="99"/>
  <c r="A1587" i="99"/>
  <c r="AE1155" i="99"/>
  <c r="AI1073" i="99"/>
  <c r="AE1280" i="99"/>
  <c r="A442" i="99"/>
  <c r="Z440" i="99"/>
  <c r="A1832" i="99"/>
  <c r="AF1105" i="99"/>
  <c r="AI1023" i="99"/>
  <c r="AE1176" i="99"/>
  <c r="AI1094" i="99"/>
  <c r="AI1158" i="99"/>
  <c r="AE1240" i="99"/>
  <c r="A1912" i="99"/>
  <c r="A1009" i="99"/>
  <c r="A1010" i="99" s="1"/>
  <c r="AI1093" i="99"/>
  <c r="AE1175" i="99"/>
  <c r="A1996" i="99"/>
  <c r="A194" i="99"/>
  <c r="A195" i="99" s="1"/>
  <c r="A3060" i="99"/>
  <c r="A3228" i="99"/>
  <c r="A3229" i="99" s="1"/>
  <c r="A2650" i="99"/>
  <c r="A107" i="99"/>
  <c r="A108" i="99" s="1"/>
  <c r="A3554" i="99"/>
  <c r="A3555" i="99" s="1"/>
  <c r="AZ879" i="99" l="1"/>
  <c r="AZ956" i="99" s="1"/>
  <c r="AZ957" i="99" s="1"/>
  <c r="AZ880" i="99"/>
  <c r="AZ959" i="99" s="1"/>
  <c r="AZ960" i="99" s="1"/>
  <c r="AI1056" i="99"/>
  <c r="A1750" i="99"/>
  <c r="Z1748" i="99"/>
  <c r="A2902" i="99"/>
  <c r="Z2900" i="99"/>
  <c r="A1751" i="99"/>
  <c r="Z1749" i="99"/>
  <c r="Z603" i="99"/>
  <c r="Z3229" i="99"/>
  <c r="Z1010" i="99"/>
  <c r="Z2409" i="99"/>
  <c r="Z2650" i="99"/>
  <c r="Z1912" i="99"/>
  <c r="Z1423" i="99"/>
  <c r="AE1245" i="99"/>
  <c r="AI1163" i="99"/>
  <c r="Z2490" i="99"/>
  <c r="AE1334" i="99"/>
  <c r="AI1252" i="99"/>
  <c r="Z274" i="99"/>
  <c r="Z1178" i="99"/>
  <c r="Z3309" i="99"/>
  <c r="Z1344" i="99"/>
  <c r="AI1276" i="99"/>
  <c r="AE1358" i="99"/>
  <c r="AI1161" i="99"/>
  <c r="AE1243" i="99"/>
  <c r="Z2079" i="99"/>
  <c r="Z3636" i="99"/>
  <c r="AE1874" i="99"/>
  <c r="Z3476" i="99"/>
  <c r="Z3555" i="99"/>
  <c r="Z766" i="99"/>
  <c r="AE1257" i="99"/>
  <c r="AI1175" i="99"/>
  <c r="Z442" i="99"/>
  <c r="AE1335" i="99"/>
  <c r="AI1253" i="99"/>
  <c r="AE1244" i="99"/>
  <c r="AI1162" i="99"/>
  <c r="Z3718" i="99"/>
  <c r="AI1095" i="99"/>
  <c r="AE1177" i="99"/>
  <c r="Z3386" i="99"/>
  <c r="Z2735" i="99"/>
  <c r="Y568" i="99"/>
  <c r="AZ522" i="99" s="1"/>
  <c r="Q651" i="99" s="1"/>
  <c r="Y569" i="99"/>
  <c r="AZ523" i="99" s="1"/>
  <c r="Q652" i="99" s="1"/>
  <c r="AZ601" i="99" s="1"/>
  <c r="AZ602" i="99" s="1"/>
  <c r="AZ1040" i="99"/>
  <c r="Z3554" i="99"/>
  <c r="A3556" i="99"/>
  <c r="A3557" i="99" s="1"/>
  <c r="Z3060" i="99"/>
  <c r="AF1187" i="99"/>
  <c r="AI1105" i="99"/>
  <c r="AE1362" i="99"/>
  <c r="Z1587" i="99"/>
  <c r="AE1242" i="99"/>
  <c r="AI1160" i="99"/>
  <c r="Z846" i="99"/>
  <c r="Z928" i="99"/>
  <c r="A521" i="99"/>
  <c r="A522" i="99" s="1"/>
  <c r="Z519" i="99"/>
  <c r="Z27" i="99"/>
  <c r="A356" i="99"/>
  <c r="Z354" i="99"/>
  <c r="A2817" i="99"/>
  <c r="A2818" i="99" s="1"/>
  <c r="Z2815" i="99"/>
  <c r="A2736" i="99"/>
  <c r="A2737" i="99" s="1"/>
  <c r="Z2734" i="99"/>
  <c r="AI1174" i="99"/>
  <c r="AE1256" i="99"/>
  <c r="AI1196" i="99"/>
  <c r="AE1278" i="99"/>
  <c r="Z2078" i="99"/>
  <c r="A2080" i="99"/>
  <c r="AI1191" i="99"/>
  <c r="AE1273" i="99"/>
  <c r="AI1183" i="99"/>
  <c r="AE1265" i="99"/>
  <c r="AE1332" i="99"/>
  <c r="AI1250" i="99"/>
  <c r="AF1710" i="99"/>
  <c r="AI1628" i="99"/>
  <c r="AF1198" i="99"/>
  <c r="AI1116" i="99"/>
  <c r="A3387" i="99"/>
  <c r="AI1100" i="99"/>
  <c r="AE1182" i="99"/>
  <c r="A3061" i="99"/>
  <c r="A3062" i="99" s="1"/>
  <c r="A2651" i="99"/>
  <c r="A847" i="99"/>
  <c r="AI1113" i="99"/>
  <c r="AE1195" i="99"/>
  <c r="Z3635" i="99"/>
  <c r="A3637" i="99"/>
  <c r="A1913" i="99"/>
  <c r="A1914" i="99" s="1"/>
  <c r="AI1262" i="99"/>
  <c r="AE1344" i="99"/>
  <c r="AE1239" i="99"/>
  <c r="AI1157" i="99"/>
  <c r="A28" i="99"/>
  <c r="A29" i="99" s="1"/>
  <c r="AI1251" i="99"/>
  <c r="AE1333" i="99"/>
  <c r="A1179" i="99"/>
  <c r="A1180" i="99" s="1"/>
  <c r="P1313" i="99"/>
  <c r="AU1234" i="99"/>
  <c r="A1588" i="99"/>
  <c r="A1589" i="99" s="1"/>
  <c r="Z1996" i="99"/>
  <c r="AI1176" i="99"/>
  <c r="AE1258" i="99"/>
  <c r="A2410" i="99"/>
  <c r="Z2408" i="99"/>
  <c r="A1997" i="99"/>
  <c r="Z2326" i="99"/>
  <c r="AE1323" i="99"/>
  <c r="AI1241" i="99"/>
  <c r="AG1179" i="99"/>
  <c r="AI1097" i="99"/>
  <c r="Z1833" i="99"/>
  <c r="Z1096" i="99"/>
  <c r="AE1336" i="99"/>
  <c r="AI1254" i="99"/>
  <c r="A2491" i="99"/>
  <c r="A2492" i="99" s="1"/>
  <c r="Z2572" i="99"/>
  <c r="Z355" i="99"/>
  <c r="A357" i="99"/>
  <c r="A2327" i="99"/>
  <c r="Z1666" i="99"/>
  <c r="AI1102" i="99"/>
  <c r="AE1184" i="99"/>
  <c r="AI1104" i="99"/>
  <c r="AE1186" i="99"/>
  <c r="Z2243" i="99"/>
  <c r="AI1111" i="99"/>
  <c r="AE1193" i="99"/>
  <c r="AI1110" i="99"/>
  <c r="AE1192" i="99"/>
  <c r="AI1255" i="99"/>
  <c r="AE1337" i="99"/>
  <c r="Z602" i="99"/>
  <c r="A604" i="99"/>
  <c r="A605" i="99" s="1"/>
  <c r="Z3228" i="99"/>
  <c r="A3230" i="99"/>
  <c r="AE1322" i="99"/>
  <c r="AI1240" i="99"/>
  <c r="AE1237" i="99"/>
  <c r="AI1155" i="99"/>
  <c r="AI1154" i="99"/>
  <c r="AE1236" i="99"/>
  <c r="AI1627" i="99"/>
  <c r="AE1709" i="99"/>
  <c r="AE1363" i="99"/>
  <c r="AI1281" i="99"/>
  <c r="Z1095" i="99"/>
  <c r="A1097" i="99"/>
  <c r="A1098" i="99" s="1"/>
  <c r="Z195" i="99"/>
  <c r="AE1345" i="99"/>
  <c r="AI1263" i="99"/>
  <c r="Z520" i="99"/>
  <c r="A3477" i="99"/>
  <c r="Z3475" i="99"/>
  <c r="Z108" i="99"/>
  <c r="A110" i="99"/>
  <c r="AI1270" i="99"/>
  <c r="AE1352" i="99"/>
  <c r="AI1156" i="99"/>
  <c r="AE1238" i="99"/>
  <c r="Z2816" i="99"/>
  <c r="A1667" i="99"/>
  <c r="A1668" i="99" s="1"/>
  <c r="Z686" i="99"/>
  <c r="AE1247" i="99"/>
  <c r="AI1165" i="99"/>
  <c r="AE1793" i="99"/>
  <c r="AI1711" i="99"/>
  <c r="Z2161" i="99"/>
  <c r="Z2983" i="99"/>
  <c r="A767" i="99"/>
  <c r="Z765" i="99"/>
  <c r="AI1197" i="99"/>
  <c r="AE1279" i="99"/>
  <c r="A109" i="99"/>
  <c r="Z107" i="99"/>
  <c r="A196" i="99"/>
  <c r="Z194" i="99"/>
  <c r="A1011" i="99"/>
  <c r="A1012" i="99" s="1"/>
  <c r="Z1009" i="99"/>
  <c r="A1834" i="99"/>
  <c r="A1835" i="99" s="1"/>
  <c r="Z1832" i="99"/>
  <c r="AE1260" i="99"/>
  <c r="AI1178" i="99"/>
  <c r="Z1260" i="99"/>
  <c r="A929" i="99"/>
  <c r="A930" i="99" s="1"/>
  <c r="Z1504" i="99"/>
  <c r="A443" i="99"/>
  <c r="Z3308" i="99"/>
  <c r="A3310" i="99"/>
  <c r="Z2982" i="99"/>
  <c r="A2984" i="99"/>
  <c r="A1505" i="99"/>
  <c r="A1506" i="99" s="1"/>
  <c r="AI1108" i="99"/>
  <c r="AZ1122" i="99" s="1"/>
  <c r="AE1190" i="99"/>
  <c r="Z1343" i="99"/>
  <c r="A1345" i="99"/>
  <c r="AE1351" i="99"/>
  <c r="A2162" i="99"/>
  <c r="Z2160" i="99"/>
  <c r="AI1189" i="99"/>
  <c r="AE1271" i="99"/>
  <c r="A275" i="99"/>
  <c r="A2573" i="99"/>
  <c r="A1261" i="99"/>
  <c r="A3719" i="99"/>
  <c r="A687" i="99"/>
  <c r="Z3138" i="99"/>
  <c r="AE1349" i="99"/>
  <c r="AI1267" i="99"/>
  <c r="A1424" i="99"/>
  <c r="A1425" i="99" s="1"/>
  <c r="AE1343" i="99"/>
  <c r="AE1331" i="99"/>
  <c r="AI1249" i="99"/>
  <c r="AE1246" i="99"/>
  <c r="AI1164" i="99"/>
  <c r="A3139" i="99"/>
  <c r="AI1248" i="99"/>
  <c r="AE1330" i="99"/>
  <c r="A2244" i="99"/>
  <c r="AZ962" i="99" l="1"/>
  <c r="AZ1041" i="99" s="1"/>
  <c r="AZ1042" i="99" s="1"/>
  <c r="AZ961" i="99"/>
  <c r="AZ1038" i="99" s="1"/>
  <c r="AZ1039" i="99" s="1"/>
  <c r="AI1138" i="99"/>
  <c r="Z1751" i="99"/>
  <c r="Z1750" i="99"/>
  <c r="A1752" i="99"/>
  <c r="Z1752" i="99" s="1"/>
  <c r="Z2902" i="99"/>
  <c r="A2903" i="99"/>
  <c r="Z1180" i="99"/>
  <c r="Z3062" i="99"/>
  <c r="Z1914" i="99"/>
  <c r="Z605" i="99"/>
  <c r="Z930" i="99"/>
  <c r="Z1012" i="99"/>
  <c r="Z1668" i="99"/>
  <c r="Z1098" i="99"/>
  <c r="Z1589" i="99"/>
  <c r="A3559" i="99"/>
  <c r="Z3557" i="99"/>
  <c r="Z3139" i="99"/>
  <c r="AI1331" i="99"/>
  <c r="AE1413" i="99"/>
  <c r="Z687" i="99"/>
  <c r="Z275" i="99"/>
  <c r="Z2162" i="99"/>
  <c r="Z2984" i="99"/>
  <c r="Z443" i="99"/>
  <c r="Z2244" i="99"/>
  <c r="AI1349" i="99"/>
  <c r="AE1431" i="99"/>
  <c r="Z3719" i="99"/>
  <c r="AE1353" i="99"/>
  <c r="AI1271" i="99"/>
  <c r="AE1272" i="99"/>
  <c r="AI1190" i="99"/>
  <c r="Z1506" i="99"/>
  <c r="AI1260" i="99"/>
  <c r="AE1342" i="99"/>
  <c r="AE1361" i="99"/>
  <c r="AI1279" i="99"/>
  <c r="A688" i="99"/>
  <c r="Z2818" i="99"/>
  <c r="Z3477" i="99"/>
  <c r="AI1345" i="99"/>
  <c r="AE1427" i="99"/>
  <c r="Z3230" i="99"/>
  <c r="AE1419" i="99"/>
  <c r="AI1337" i="99"/>
  <c r="AE1275" i="99"/>
  <c r="AI1193" i="99"/>
  <c r="AE1268" i="99"/>
  <c r="AI1186" i="99"/>
  <c r="Z1835" i="99"/>
  <c r="Z1997" i="99"/>
  <c r="AI1239" i="99"/>
  <c r="AE1321" i="99"/>
  <c r="Z3637" i="99"/>
  <c r="Z847" i="99"/>
  <c r="AE1347" i="99"/>
  <c r="AI1265" i="99"/>
  <c r="Z2080" i="99"/>
  <c r="AE1338" i="99"/>
  <c r="AI1256" i="99"/>
  <c r="Z29" i="99"/>
  <c r="Z2737" i="99"/>
  <c r="AI1244" i="99"/>
  <c r="AE1326" i="99"/>
  <c r="A444" i="99"/>
  <c r="A276" i="99"/>
  <c r="Z2492" i="99"/>
  <c r="Z1425" i="99"/>
  <c r="AE1412" i="99"/>
  <c r="AI1330" i="99"/>
  <c r="AE1425" i="99"/>
  <c r="Z3310" i="99"/>
  <c r="Z1834" i="99"/>
  <c r="A1836" i="99"/>
  <c r="A1837" i="99" s="1"/>
  <c r="Z196" i="99"/>
  <c r="A2985" i="99"/>
  <c r="AI1793" i="99"/>
  <c r="AE1875" i="99"/>
  <c r="AE1320" i="99"/>
  <c r="AI1238" i="99"/>
  <c r="Z110" i="99"/>
  <c r="A197" i="99"/>
  <c r="AI1237" i="99"/>
  <c r="AE1319" i="99"/>
  <c r="AI1336" i="99"/>
  <c r="AE1418" i="99"/>
  <c r="AI1323" i="99"/>
  <c r="AE1405" i="99"/>
  <c r="A1998" i="99"/>
  <c r="A1999" i="99" s="1"/>
  <c r="P1395" i="99"/>
  <c r="AU1316" i="99"/>
  <c r="A30" i="99"/>
  <c r="A31" i="99" s="1"/>
  <c r="Z28" i="99"/>
  <c r="AE1426" i="99"/>
  <c r="AI1344" i="99"/>
  <c r="Z2651" i="99"/>
  <c r="Z3387" i="99"/>
  <c r="AF1792" i="99"/>
  <c r="AI1710" i="99"/>
  <c r="Z2817" i="99"/>
  <c r="A2819" i="99"/>
  <c r="A2820" i="99" s="1"/>
  <c r="AI1242" i="99"/>
  <c r="AE1324" i="99"/>
  <c r="AE1444" i="99"/>
  <c r="A3388" i="99"/>
  <c r="A3389" i="99" s="1"/>
  <c r="A3720" i="99"/>
  <c r="AE1956" i="99"/>
  <c r="AE1440" i="99"/>
  <c r="AI1358" i="99"/>
  <c r="A2652" i="99"/>
  <c r="A3638" i="99"/>
  <c r="A3639" i="99" s="1"/>
  <c r="AI1246" i="99"/>
  <c r="AE1328" i="99"/>
  <c r="Z1261" i="99"/>
  <c r="AE1433" i="99"/>
  <c r="A1262" i="99"/>
  <c r="Z1424" i="99"/>
  <c r="A1426" i="99"/>
  <c r="A1427" i="99" s="1"/>
  <c r="A3140" i="99"/>
  <c r="Z2573" i="99"/>
  <c r="Z1345" i="99"/>
  <c r="A1507" i="99"/>
  <c r="Z1505" i="99"/>
  <c r="A931" i="99"/>
  <c r="A932" i="99" s="1"/>
  <c r="Z929" i="99"/>
  <c r="A2163" i="99"/>
  <c r="A1669" i="99"/>
  <c r="A1670" i="99" s="1"/>
  <c r="Z1667" i="99"/>
  <c r="Z522" i="99"/>
  <c r="AE1445" i="99"/>
  <c r="AI1363" i="99"/>
  <c r="AE1318" i="99"/>
  <c r="AI1236" i="99"/>
  <c r="Z604" i="99"/>
  <c r="A606" i="99"/>
  <c r="A607" i="99" s="1"/>
  <c r="AE1274" i="99"/>
  <c r="AI1192" i="99"/>
  <c r="AE1266" i="99"/>
  <c r="AI1184" i="99"/>
  <c r="Z2327" i="99"/>
  <c r="A2574" i="99"/>
  <c r="A2575" i="99" s="1"/>
  <c r="A2328" i="99"/>
  <c r="A2329" i="99" s="1"/>
  <c r="Z2410" i="99"/>
  <c r="Z1179" i="99"/>
  <c r="A1181" i="99"/>
  <c r="AE1277" i="99"/>
  <c r="AI1195" i="99"/>
  <c r="Z3061" i="99"/>
  <c r="A3063" i="99"/>
  <c r="AE1355" i="99"/>
  <c r="AI1273" i="99"/>
  <c r="AE1360" i="99"/>
  <c r="AI1278" i="99"/>
  <c r="A3558" i="99"/>
  <c r="Z3556" i="99"/>
  <c r="Y648" i="99"/>
  <c r="AZ593" i="99"/>
  <c r="AZ598" i="99" s="1"/>
  <c r="AI1335" i="99"/>
  <c r="AE1417" i="99"/>
  <c r="AI1257" i="99"/>
  <c r="AE1339" i="99"/>
  <c r="A2081" i="99"/>
  <c r="A2082" i="99" s="1"/>
  <c r="A1346" i="99"/>
  <c r="A1347" i="99" s="1"/>
  <c r="AI1334" i="99"/>
  <c r="AE1416" i="99"/>
  <c r="AI1245" i="99"/>
  <c r="AE1327" i="99"/>
  <c r="A2411" i="99"/>
  <c r="A2412" i="99" s="1"/>
  <c r="A1013" i="99"/>
  <c r="Z1011" i="99"/>
  <c r="Z109" i="99"/>
  <c r="A111" i="99"/>
  <c r="Z767" i="99"/>
  <c r="AI1247" i="99"/>
  <c r="AE1329" i="99"/>
  <c r="AE1434" i="99"/>
  <c r="AI1352" i="99"/>
  <c r="A1099" i="99"/>
  <c r="A1100" i="99" s="1"/>
  <c r="Z1097" i="99"/>
  <c r="AE1791" i="99"/>
  <c r="AI1709" i="99"/>
  <c r="AI1322" i="99"/>
  <c r="AE1404" i="99"/>
  <c r="A2245" i="99"/>
  <c r="A2246" i="99" s="1"/>
  <c r="Z357" i="99"/>
  <c r="Z2491" i="99"/>
  <c r="A2493" i="99"/>
  <c r="A2494" i="99" s="1"/>
  <c r="AG1261" i="99"/>
  <c r="AI1179" i="99"/>
  <c r="AE1340" i="99"/>
  <c r="AI1258" i="99"/>
  <c r="Z1588" i="99"/>
  <c r="A1590" i="99"/>
  <c r="AE1415" i="99"/>
  <c r="AI1333" i="99"/>
  <c r="Z1913" i="99"/>
  <c r="A1915" i="99"/>
  <c r="AE1264" i="99"/>
  <c r="AI1182" i="99"/>
  <c r="AF1280" i="99"/>
  <c r="AI1198" i="99"/>
  <c r="AZ1204" i="99" s="1"/>
  <c r="AI1332" i="99"/>
  <c r="AE1414" i="99"/>
  <c r="Z2736" i="99"/>
  <c r="A2738" i="99"/>
  <c r="A2739" i="99" s="1"/>
  <c r="A358" i="99"/>
  <c r="Z356" i="99"/>
  <c r="Z521" i="99"/>
  <c r="A523" i="99"/>
  <c r="A848" i="99"/>
  <c r="AF1269" i="99"/>
  <c r="AI1187" i="99"/>
  <c r="AE1259" i="99"/>
  <c r="AI1177" i="99"/>
  <c r="AI1220" i="99" s="1"/>
  <c r="A768" i="99"/>
  <c r="A769" i="99" s="1"/>
  <c r="A3478" i="99"/>
  <c r="A3479" i="99" s="1"/>
  <c r="AE1325" i="99"/>
  <c r="AI1243" i="99"/>
  <c r="A3311" i="99"/>
  <c r="A3231" i="99"/>
  <c r="AZ1043" i="99" l="1"/>
  <c r="AZ1120" i="99" s="1"/>
  <c r="AZ1121" i="99" s="1"/>
  <c r="Z2903" i="99"/>
  <c r="A1753" i="99"/>
  <c r="A2904" i="99"/>
  <c r="AZ1044" i="99"/>
  <c r="AZ1123" i="99" s="1"/>
  <c r="AZ1124" i="99" s="1"/>
  <c r="Z2575" i="99"/>
  <c r="Z3639" i="99"/>
  <c r="Z2246" i="99"/>
  <c r="Z1427" i="99"/>
  <c r="Z1837" i="99"/>
  <c r="Z932" i="99"/>
  <c r="Z3389" i="99"/>
  <c r="Z2820" i="99"/>
  <c r="Z2082" i="99"/>
  <c r="Z1670" i="99"/>
  <c r="A1672" i="99"/>
  <c r="Z31" i="99"/>
  <c r="Z848" i="99"/>
  <c r="Z358" i="99"/>
  <c r="AI1264" i="99"/>
  <c r="AE1346" i="99"/>
  <c r="AE1497" i="99"/>
  <c r="AI1415" i="99"/>
  <c r="AI1340" i="99"/>
  <c r="AE1422" i="99"/>
  <c r="AE1486" i="99"/>
  <c r="AI1404" i="99"/>
  <c r="AI1791" i="99"/>
  <c r="AE1873" i="99"/>
  <c r="AE1516" i="99"/>
  <c r="AI1434" i="99"/>
  <c r="Z769" i="99"/>
  <c r="Z1013" i="99"/>
  <c r="AE1498" i="99"/>
  <c r="AI1416" i="99"/>
  <c r="AE1421" i="99"/>
  <c r="AI1339" i="99"/>
  <c r="Z3063" i="99"/>
  <c r="Z2412" i="99"/>
  <c r="A2414" i="99"/>
  <c r="AI1445" i="99"/>
  <c r="AE1527" i="99"/>
  <c r="Z2985" i="99"/>
  <c r="A2987" i="99"/>
  <c r="AE1494" i="99"/>
  <c r="AI1412" i="99"/>
  <c r="Z444" i="99"/>
  <c r="AI1338" i="99"/>
  <c r="AE1420" i="99"/>
  <c r="AI1268" i="99"/>
  <c r="AE1350" i="99"/>
  <c r="Z3559" i="99"/>
  <c r="A1014" i="99"/>
  <c r="A1015" i="99" s="1"/>
  <c r="A3064" i="99"/>
  <c r="A3065" i="99" s="1"/>
  <c r="AI1325" i="99"/>
  <c r="AE1407" i="99"/>
  <c r="AI1259" i="99"/>
  <c r="AE1341" i="99"/>
  <c r="Z523" i="99"/>
  <c r="A525" i="99"/>
  <c r="A2740" i="99"/>
  <c r="Z2738" i="99"/>
  <c r="Z1915" i="99"/>
  <c r="Z1590" i="99"/>
  <c r="A359" i="99"/>
  <c r="AE1411" i="99"/>
  <c r="AI1329" i="99"/>
  <c r="Z111" i="99"/>
  <c r="Z2411" i="99"/>
  <c r="A2413" i="99"/>
  <c r="Y650" i="99"/>
  <c r="AZ604" i="99" s="1"/>
  <c r="Q733" i="99" s="1"/>
  <c r="Y651" i="99"/>
  <c r="AZ605" i="99" s="1"/>
  <c r="Q734" i="99" s="1"/>
  <c r="AZ683" i="99" s="1"/>
  <c r="AZ684" i="99" s="1"/>
  <c r="AI1360" i="99"/>
  <c r="AE1442" i="99"/>
  <c r="Z2329" i="99"/>
  <c r="AI1274" i="99"/>
  <c r="AE1356" i="99"/>
  <c r="A524" i="99"/>
  <c r="Z2163" i="99"/>
  <c r="A1509" i="99"/>
  <c r="Z1507" i="99"/>
  <c r="Z1262" i="99"/>
  <c r="A1263" i="99"/>
  <c r="Z2652" i="99"/>
  <c r="AE2038" i="99"/>
  <c r="AE1526" i="99"/>
  <c r="AE1508" i="99"/>
  <c r="AI1426" i="99"/>
  <c r="P1477" i="99"/>
  <c r="AU1398" i="99"/>
  <c r="AI1418" i="99"/>
  <c r="AE1500" i="99"/>
  <c r="Z197" i="99"/>
  <c r="AI1320" i="99"/>
  <c r="AE1402" i="99"/>
  <c r="A198" i="99"/>
  <c r="AE1507" i="99"/>
  <c r="Z276" i="99"/>
  <c r="AE1408" i="99"/>
  <c r="AI1326" i="99"/>
  <c r="AE1403" i="99"/>
  <c r="AI1321" i="99"/>
  <c r="Z3479" i="99"/>
  <c r="Z688" i="99"/>
  <c r="A689" i="99"/>
  <c r="A1591" i="99"/>
  <c r="A1916" i="99"/>
  <c r="Z3231" i="99"/>
  <c r="A3480" i="99"/>
  <c r="Z3478" i="99"/>
  <c r="AF1362" i="99"/>
  <c r="AI1280" i="99"/>
  <c r="AG1343" i="99"/>
  <c r="AI1261" i="99"/>
  <c r="A1101" i="99"/>
  <c r="Z1099" i="99"/>
  <c r="AE1409" i="99"/>
  <c r="AI1327" i="99"/>
  <c r="A1348" i="99"/>
  <c r="Z1346" i="99"/>
  <c r="AE1499" i="99"/>
  <c r="AI1417" i="99"/>
  <c r="Z1181" i="99"/>
  <c r="Z2328" i="99"/>
  <c r="A2330" i="99"/>
  <c r="Z606" i="99"/>
  <c r="A608" i="99"/>
  <c r="AI1318" i="99"/>
  <c r="AE1400" i="99"/>
  <c r="Z3140" i="99"/>
  <c r="AE1515" i="99"/>
  <c r="AE1410" i="99"/>
  <c r="AI1328" i="99"/>
  <c r="Z3720" i="99"/>
  <c r="AE1406" i="99"/>
  <c r="AI1324" i="99"/>
  <c r="A2653" i="99"/>
  <c r="A2654" i="99" s="1"/>
  <c r="Z1998" i="99"/>
  <c r="A2000" i="99"/>
  <c r="A2001" i="99" s="1"/>
  <c r="A112" i="99"/>
  <c r="AE1957" i="99"/>
  <c r="AI1875" i="99"/>
  <c r="A849" i="99"/>
  <c r="AI1275" i="99"/>
  <c r="AI1302" i="99" s="1"/>
  <c r="AE1357" i="99"/>
  <c r="A3232" i="99"/>
  <c r="A3233" i="99" s="1"/>
  <c r="AI1272" i="99"/>
  <c r="AE1354" i="99"/>
  <c r="A3721" i="99"/>
  <c r="A445" i="99"/>
  <c r="A446" i="99" s="1"/>
  <c r="A2164" i="99"/>
  <c r="A3141" i="99"/>
  <c r="A1182" i="99"/>
  <c r="A1183" i="99" s="1"/>
  <c r="A1671" i="99"/>
  <c r="Z1669" i="99"/>
  <c r="Z3638" i="99"/>
  <c r="A3640" i="99"/>
  <c r="A3641" i="99" s="1"/>
  <c r="A2821" i="99"/>
  <c r="A2822" i="99" s="1"/>
  <c r="Z2819" i="99"/>
  <c r="Z2494" i="99"/>
  <c r="Z2739" i="99"/>
  <c r="A2741" i="99"/>
  <c r="AI1347" i="99"/>
  <c r="AE1429" i="99"/>
  <c r="Z1999" i="99"/>
  <c r="AE1501" i="99"/>
  <c r="AI1419" i="99"/>
  <c r="AE1424" i="99"/>
  <c r="AI1342" i="99"/>
  <c r="AI1353" i="99"/>
  <c r="AE1435" i="99"/>
  <c r="Z607" i="99"/>
  <c r="Z3311" i="99"/>
  <c r="Z768" i="99"/>
  <c r="A770" i="99"/>
  <c r="AF1351" i="99"/>
  <c r="AI1269" i="99"/>
  <c r="AE1496" i="99"/>
  <c r="AI1414" i="99"/>
  <c r="Z2493" i="99"/>
  <c r="A2495" i="99"/>
  <c r="Z2245" i="99"/>
  <c r="A2247" i="99"/>
  <c r="A2083" i="99"/>
  <c r="Z2081" i="99"/>
  <c r="Z3558" i="99"/>
  <c r="A3560" i="99"/>
  <c r="AI1355" i="99"/>
  <c r="AE1437" i="99"/>
  <c r="AI1277" i="99"/>
  <c r="AE1359" i="99"/>
  <c r="Z2574" i="99"/>
  <c r="A2576" i="99"/>
  <c r="AI1266" i="99"/>
  <c r="AE1348" i="99"/>
  <c r="Z931" i="99"/>
  <c r="A933" i="99"/>
  <c r="A934" i="99" s="1"/>
  <c r="A1349" i="99"/>
  <c r="Z1347" i="99"/>
  <c r="Z1426" i="99"/>
  <c r="A1428" i="99"/>
  <c r="A1429" i="99" s="1"/>
  <c r="AE1522" i="99"/>
  <c r="AI1440" i="99"/>
  <c r="A3390" i="99"/>
  <c r="Z3388" i="99"/>
  <c r="AF1874" i="99"/>
  <c r="AI1792" i="99"/>
  <c r="A32" i="99"/>
  <c r="Z30" i="99"/>
  <c r="AE1487" i="99"/>
  <c r="AI1405" i="99"/>
  <c r="AE1401" i="99"/>
  <c r="AI1319" i="99"/>
  <c r="A1838" i="99"/>
  <c r="Z1836" i="99"/>
  <c r="A3312" i="99"/>
  <c r="AE1509" i="99"/>
  <c r="AI1427" i="99"/>
  <c r="AE1443" i="99"/>
  <c r="AI1361" i="99"/>
  <c r="A1508" i="99"/>
  <c r="AE1513" i="99"/>
  <c r="AI1431" i="99"/>
  <c r="A2986" i="99"/>
  <c r="A277" i="99"/>
  <c r="AE1495" i="99"/>
  <c r="AI1413" i="99"/>
  <c r="Z1100" i="99"/>
  <c r="AZ1125" i="99" l="1"/>
  <c r="AZ1202" i="99" s="1"/>
  <c r="AZ1203" i="99" s="1"/>
  <c r="AZ1126" i="99"/>
  <c r="AZ1205" i="99" s="1"/>
  <c r="AZ1206" i="99" s="1"/>
  <c r="A1754" i="99"/>
  <c r="A1755" i="99" s="1"/>
  <c r="Z1753" i="99"/>
  <c r="Z2904" i="99"/>
  <c r="A2905" i="99"/>
  <c r="AI1443" i="99"/>
  <c r="AE1525" i="99"/>
  <c r="Z3312" i="99"/>
  <c r="AI1401" i="99"/>
  <c r="AE1483" i="99"/>
  <c r="Z32" i="99"/>
  <c r="Z3390" i="99"/>
  <c r="Z2083" i="99"/>
  <c r="AF1433" i="99"/>
  <c r="AI1351" i="99"/>
  <c r="A3313" i="99"/>
  <c r="A3314" i="99" s="1"/>
  <c r="AI1501" i="99"/>
  <c r="AE1583" i="99"/>
  <c r="Z3141" i="99"/>
  <c r="AE1436" i="99"/>
  <c r="AI1354" i="99"/>
  <c r="Z112" i="99"/>
  <c r="AE1581" i="99"/>
  <c r="AI1499" i="99"/>
  <c r="AE1491" i="99"/>
  <c r="AI1409" i="99"/>
  <c r="AG1425" i="99"/>
  <c r="AI1343" i="99"/>
  <c r="Z3480" i="99"/>
  <c r="Z1591" i="99"/>
  <c r="A3481" i="99"/>
  <c r="AE1589" i="99"/>
  <c r="AE1484" i="99"/>
  <c r="AI1402" i="99"/>
  <c r="AE1582" i="99"/>
  <c r="AI1500" i="99"/>
  <c r="Z1263" i="99"/>
  <c r="Z1509" i="99"/>
  <c r="AZ675" i="99"/>
  <c r="AZ680" i="99" s="1"/>
  <c r="Y730" i="99"/>
  <c r="A113" i="99"/>
  <c r="AE1423" i="99"/>
  <c r="AI1341" i="99"/>
  <c r="AZ1368" i="99" s="1"/>
  <c r="AE1432" i="99"/>
  <c r="AI1350" i="99"/>
  <c r="Z2987" i="99"/>
  <c r="A2989" i="99"/>
  <c r="Z2414" i="99"/>
  <c r="AE1955" i="99"/>
  <c r="AI1873" i="99"/>
  <c r="AE1504" i="99"/>
  <c r="AI1422" i="99"/>
  <c r="AE1428" i="99"/>
  <c r="AI1346" i="99"/>
  <c r="Z1672" i="99"/>
  <c r="Z2822" i="99"/>
  <c r="Z934" i="99"/>
  <c r="AE1577" i="99"/>
  <c r="AI1495" i="99"/>
  <c r="AE1595" i="99"/>
  <c r="AI1513" i="99"/>
  <c r="AE1430" i="99"/>
  <c r="AI1348" i="99"/>
  <c r="AE1441" i="99"/>
  <c r="AI1359" i="99"/>
  <c r="Z3560" i="99"/>
  <c r="Z2247" i="99"/>
  <c r="Z770" i="99"/>
  <c r="Z2001" i="99"/>
  <c r="Z2741" i="99"/>
  <c r="Z2164" i="99"/>
  <c r="Z849" i="99"/>
  <c r="Z2000" i="99"/>
  <c r="A2002" i="99"/>
  <c r="AE1488" i="99"/>
  <c r="AI1406" i="99"/>
  <c r="AE1492" i="99"/>
  <c r="AI1410" i="99"/>
  <c r="A3142" i="99"/>
  <c r="A610" i="99"/>
  <c r="Z608" i="99"/>
  <c r="Z3233" i="99"/>
  <c r="Z689" i="99"/>
  <c r="AE1490" i="99"/>
  <c r="AI1408" i="99"/>
  <c r="AI1508" i="99"/>
  <c r="AE1590" i="99"/>
  <c r="AE2120" i="99"/>
  <c r="A1264" i="99"/>
  <c r="AE1438" i="99"/>
  <c r="AI1356" i="99"/>
  <c r="AE1524" i="99"/>
  <c r="AI1442" i="99"/>
  <c r="Z2413" i="99"/>
  <c r="A2415" i="99"/>
  <c r="A1592" i="99"/>
  <c r="A2742" i="99"/>
  <c r="Z2740" i="99"/>
  <c r="AZ1286" i="99"/>
  <c r="A3561" i="99"/>
  <c r="Z446" i="99"/>
  <c r="Z3065" i="99"/>
  <c r="AE1580" i="99"/>
  <c r="AI1498" i="99"/>
  <c r="A771" i="99"/>
  <c r="A772" i="99" s="1"/>
  <c r="A850" i="99"/>
  <c r="A851" i="99" s="1"/>
  <c r="Z1429" i="99"/>
  <c r="Z3641" i="99"/>
  <c r="Z277" i="99"/>
  <c r="Z1508" i="99"/>
  <c r="A1510" i="99"/>
  <c r="A1511" i="99" s="1"/>
  <c r="AE1591" i="99"/>
  <c r="AI1509" i="99"/>
  <c r="Z1838" i="99"/>
  <c r="AE1569" i="99"/>
  <c r="AI1487" i="99"/>
  <c r="AF1956" i="99"/>
  <c r="AI1874" i="99"/>
  <c r="AI1522" i="99"/>
  <c r="AE1604" i="99"/>
  <c r="Z1349" i="99"/>
  <c r="AE1578" i="99"/>
  <c r="AI1496" i="99"/>
  <c r="A609" i="99"/>
  <c r="AE1506" i="99"/>
  <c r="AI1424" i="99"/>
  <c r="A2823" i="99"/>
  <c r="A2824" i="99" s="1"/>
  <c r="Z2821" i="99"/>
  <c r="A1673" i="99"/>
  <c r="Z1671" i="99"/>
  <c r="A447" i="99"/>
  <c r="A448" i="99" s="1"/>
  <c r="Z445" i="99"/>
  <c r="A3234" i="99"/>
  <c r="Z3232" i="99"/>
  <c r="Z1183" i="99"/>
  <c r="A1350" i="99"/>
  <c r="Z1348" i="99"/>
  <c r="Z1101" i="99"/>
  <c r="AF1444" i="99"/>
  <c r="AI1362" i="99"/>
  <c r="AE1608" i="99"/>
  <c r="Z2654" i="99"/>
  <c r="A2165" i="99"/>
  <c r="AE1493" i="99"/>
  <c r="AI1411" i="99"/>
  <c r="Z525" i="99"/>
  <c r="AE1489" i="99"/>
  <c r="AI1407" i="99"/>
  <c r="A3066" i="99"/>
  <c r="Z3064" i="99"/>
  <c r="AE1502" i="99"/>
  <c r="AI1420" i="99"/>
  <c r="AE1609" i="99"/>
  <c r="AI1527" i="99"/>
  <c r="Z1015" i="99"/>
  <c r="A2084" i="99"/>
  <c r="A3391" i="99"/>
  <c r="A1102" i="99"/>
  <c r="A1103" i="99" s="1"/>
  <c r="A2988" i="99"/>
  <c r="Z2986" i="99"/>
  <c r="A1430" i="99"/>
  <c r="A1431" i="99" s="1"/>
  <c r="Z1428" i="99"/>
  <c r="A935" i="99"/>
  <c r="Z933" i="99"/>
  <c r="Z2576" i="99"/>
  <c r="AE1519" i="99"/>
  <c r="AI1437" i="99"/>
  <c r="Z2495" i="99"/>
  <c r="AE1517" i="99"/>
  <c r="AI1435" i="99"/>
  <c r="AE1511" i="99"/>
  <c r="AI1429" i="99"/>
  <c r="A2496" i="99"/>
  <c r="A3642" i="99"/>
  <c r="A3643" i="99" s="1"/>
  <c r="Z3640" i="99"/>
  <c r="A1184" i="99"/>
  <c r="Z1182" i="99"/>
  <c r="Z3721" i="99"/>
  <c r="AE1439" i="99"/>
  <c r="AI1357" i="99"/>
  <c r="AE2039" i="99"/>
  <c r="AI1957" i="99"/>
  <c r="A2655" i="99"/>
  <c r="Z2653" i="99"/>
  <c r="A3722" i="99"/>
  <c r="A3723" i="99" s="1"/>
  <c r="AE1597" i="99"/>
  <c r="AE1482" i="99"/>
  <c r="AI1400" i="99"/>
  <c r="Z2330" i="99"/>
  <c r="Z1916" i="99"/>
  <c r="A690" i="99"/>
  <c r="A691" i="99" s="1"/>
  <c r="AI1403" i="99"/>
  <c r="AE1485" i="99"/>
  <c r="A278" i="99"/>
  <c r="A279" i="99" s="1"/>
  <c r="Z198" i="99"/>
  <c r="A200" i="99"/>
  <c r="A199" i="99"/>
  <c r="P1559" i="99"/>
  <c r="AU1480" i="99"/>
  <c r="A526" i="99"/>
  <c r="Z524" i="99"/>
  <c r="A2331" i="99"/>
  <c r="A2332" i="99" s="1"/>
  <c r="Z359" i="99"/>
  <c r="A1917" i="99"/>
  <c r="Z1014" i="99"/>
  <c r="A1016" i="99"/>
  <c r="AI1494" i="99"/>
  <c r="AE1576" i="99"/>
  <c r="AE1503" i="99"/>
  <c r="AI1421" i="99"/>
  <c r="AI1516" i="99"/>
  <c r="AE1598" i="99"/>
  <c r="AE1568" i="99"/>
  <c r="AI1486" i="99"/>
  <c r="AI1497" i="99"/>
  <c r="AE1579" i="99"/>
  <c r="A360" i="99"/>
  <c r="A361" i="99" s="1"/>
  <c r="A33" i="99"/>
  <c r="A1839" i="99"/>
  <c r="A2248" i="99"/>
  <c r="A2577" i="99"/>
  <c r="AZ1208" i="99" l="1"/>
  <c r="AZ1287" i="99" s="1"/>
  <c r="AZ1207" i="99"/>
  <c r="AZ1284" i="99" s="1"/>
  <c r="AZ1285" i="99" s="1"/>
  <c r="Z1755" i="99"/>
  <c r="AI1384" i="99"/>
  <c r="Z2905" i="99"/>
  <c r="A2906" i="99"/>
  <c r="Z1754" i="99"/>
  <c r="A1756" i="99"/>
  <c r="Z1839" i="99"/>
  <c r="Z526" i="99"/>
  <c r="Z200" i="99"/>
  <c r="Z2332" i="99"/>
  <c r="AE1564" i="99"/>
  <c r="AI1482" i="99"/>
  <c r="Z2496" i="99"/>
  <c r="AE1599" i="99"/>
  <c r="AI1517" i="99"/>
  <c r="AE1601" i="99"/>
  <c r="AI1519" i="99"/>
  <c r="Z935" i="99"/>
  <c r="Z3391" i="99"/>
  <c r="A527" i="99"/>
  <c r="A528" i="99" s="1"/>
  <c r="Z2165" i="99"/>
  <c r="AE1690" i="99"/>
  <c r="AF1526" i="99"/>
  <c r="AI1444" i="99"/>
  <c r="Z1350" i="99"/>
  <c r="AI1578" i="99"/>
  <c r="AE1660" i="99"/>
  <c r="AI1569" i="99"/>
  <c r="AE1651" i="99"/>
  <c r="AI1591" i="99"/>
  <c r="AE1673" i="99"/>
  <c r="Z279" i="99"/>
  <c r="Z1431" i="99"/>
  <c r="AI1580" i="99"/>
  <c r="AE1662" i="99"/>
  <c r="Z448" i="99"/>
  <c r="Z2742" i="99"/>
  <c r="Z1264" i="99"/>
  <c r="Z691" i="99"/>
  <c r="Z610" i="99"/>
  <c r="Z851" i="99"/>
  <c r="A2743" i="99"/>
  <c r="A2744" i="99" s="1"/>
  <c r="Z772" i="99"/>
  <c r="Z2989" i="99"/>
  <c r="Z113" i="99"/>
  <c r="A1513" i="99"/>
  <c r="Z1511" i="99"/>
  <c r="AI1582" i="99"/>
  <c r="AE1664" i="99"/>
  <c r="AE1671" i="99"/>
  <c r="AE1518" i="99"/>
  <c r="AI1436" i="99"/>
  <c r="Z3314" i="99"/>
  <c r="A3316" i="99"/>
  <c r="Z33" i="99"/>
  <c r="Z1016" i="99"/>
  <c r="Z361" i="99"/>
  <c r="A692" i="99"/>
  <c r="A693" i="99" s="1"/>
  <c r="Z690" i="99"/>
  <c r="Z2655" i="99"/>
  <c r="AE1521" i="99"/>
  <c r="AI1439" i="99"/>
  <c r="Z1184" i="99"/>
  <c r="A2497" i="99"/>
  <c r="Z2084" i="99"/>
  <c r="AE1584" i="99"/>
  <c r="AI1502" i="99"/>
  <c r="Z3066" i="99"/>
  <c r="Z3234" i="99"/>
  <c r="Z1673" i="99"/>
  <c r="AI1506" i="99"/>
  <c r="AE1588" i="99"/>
  <c r="A1512" i="99"/>
  <c r="Z1510" i="99"/>
  <c r="Z3643" i="99"/>
  <c r="Z850" i="99"/>
  <c r="A852" i="99"/>
  <c r="A3067" i="99"/>
  <c r="Z3561" i="99"/>
  <c r="Z1592" i="99"/>
  <c r="AE1606" i="99"/>
  <c r="AI1524" i="99"/>
  <c r="Z3142" i="99"/>
  <c r="A3144" i="99"/>
  <c r="AE1570" i="99"/>
  <c r="AI1488" i="99"/>
  <c r="A3562" i="99"/>
  <c r="AE1512" i="99"/>
  <c r="AI1430" i="99"/>
  <c r="AI1577" i="99"/>
  <c r="AE1659" i="99"/>
  <c r="A2826" i="99"/>
  <c r="Z2824" i="99"/>
  <c r="AE1510" i="99"/>
  <c r="AI1428" i="99"/>
  <c r="AE2037" i="99"/>
  <c r="AI1955" i="99"/>
  <c r="Y732" i="99"/>
  <c r="AZ686" i="99" s="1"/>
  <c r="Q815" i="99" s="1"/>
  <c r="Y733" i="99"/>
  <c r="AZ687" i="99" s="1"/>
  <c r="Q816" i="99" s="1"/>
  <c r="AZ765" i="99" s="1"/>
  <c r="AZ766" i="99" s="1"/>
  <c r="Z3481" i="99"/>
  <c r="A3482" i="99"/>
  <c r="AI1491" i="99"/>
  <c r="AE1573" i="99"/>
  <c r="A114" i="99"/>
  <c r="A115" i="99" s="1"/>
  <c r="A3143" i="99"/>
  <c r="A3315" i="99"/>
  <c r="Z3313" i="99"/>
  <c r="A2085" i="99"/>
  <c r="A2086" i="99" s="1"/>
  <c r="A34" i="99"/>
  <c r="Z2577" i="99"/>
  <c r="Z360" i="99"/>
  <c r="A362" i="99"/>
  <c r="AI1568" i="99"/>
  <c r="AE1650" i="99"/>
  <c r="AI1503" i="99"/>
  <c r="AE1585" i="99"/>
  <c r="Z2331" i="99"/>
  <c r="A2333" i="99"/>
  <c r="P1641" i="99"/>
  <c r="AU1562" i="99"/>
  <c r="A280" i="99"/>
  <c r="A281" i="99" s="1"/>
  <c r="Z278" i="99"/>
  <c r="AE1679" i="99"/>
  <c r="Z3723" i="99"/>
  <c r="AE1593" i="99"/>
  <c r="AI1511" i="99"/>
  <c r="A2578" i="99"/>
  <c r="A1432" i="99"/>
  <c r="Z1430" i="99"/>
  <c r="A2990" i="99"/>
  <c r="Z2988" i="99"/>
  <c r="A1017" i="99"/>
  <c r="A2656" i="99"/>
  <c r="Z1103" i="99"/>
  <c r="A1185" i="99"/>
  <c r="A611" i="99"/>
  <c r="Z609" i="99"/>
  <c r="A1351" i="99"/>
  <c r="A1352" i="99" s="1"/>
  <c r="AF2038" i="99"/>
  <c r="AI1956" i="99"/>
  <c r="A1840" i="99"/>
  <c r="A773" i="99"/>
  <c r="A774" i="99" s="1"/>
  <c r="Z771" i="99"/>
  <c r="Z2415" i="99"/>
  <c r="AE2202" i="99"/>
  <c r="AI1490" i="99"/>
  <c r="AE1572" i="99"/>
  <c r="A3235" i="99"/>
  <c r="A3236" i="99" s="1"/>
  <c r="Z2002" i="99"/>
  <c r="A2004" i="99"/>
  <c r="A2166" i="99"/>
  <c r="A2003" i="99"/>
  <c r="A936" i="99"/>
  <c r="A937" i="99" s="1"/>
  <c r="A1674" i="99"/>
  <c r="A2416" i="99"/>
  <c r="A1265" i="99"/>
  <c r="A1266" i="99" s="1"/>
  <c r="AE1566" i="99"/>
  <c r="AI1484" i="99"/>
  <c r="A3392" i="99"/>
  <c r="AE1565" i="99"/>
  <c r="AI1483" i="99"/>
  <c r="AE1607" i="99"/>
  <c r="AI1525" i="99"/>
  <c r="Z2248" i="99"/>
  <c r="AE1661" i="99"/>
  <c r="AI1579" i="99"/>
  <c r="AE1680" i="99"/>
  <c r="AI1598" i="99"/>
  <c r="AE1658" i="99"/>
  <c r="AI1576" i="99"/>
  <c r="Z1917" i="99"/>
  <c r="A201" i="99"/>
  <c r="Z199" i="99"/>
  <c r="AE1567" i="99"/>
  <c r="AI1485" i="99"/>
  <c r="A1918" i="99"/>
  <c r="Z3722" i="99"/>
  <c r="A3724" i="99"/>
  <c r="A3725" i="99" s="1"/>
  <c r="AI2039" i="99"/>
  <c r="AE2121" i="99"/>
  <c r="A3644" i="99"/>
  <c r="A3645" i="99" s="1"/>
  <c r="Z3642" i="99"/>
  <c r="A1104" i="99"/>
  <c r="A1105" i="99" s="1"/>
  <c r="Z1102" i="99"/>
  <c r="AI1609" i="99"/>
  <c r="AE1691" i="99"/>
  <c r="AZ1288" i="99"/>
  <c r="AE1571" i="99"/>
  <c r="AI1489" i="99"/>
  <c r="AI1493" i="99"/>
  <c r="AE1575" i="99"/>
  <c r="A449" i="99"/>
  <c r="Z447" i="99"/>
  <c r="Z2823" i="99"/>
  <c r="A2825" i="99"/>
  <c r="AE1686" i="99"/>
  <c r="AI1604" i="99"/>
  <c r="AE1520" i="99"/>
  <c r="AI1438" i="99"/>
  <c r="AE1672" i="99"/>
  <c r="AI1590" i="99"/>
  <c r="AI1492" i="99"/>
  <c r="AE1574" i="99"/>
  <c r="A2249" i="99"/>
  <c r="AE1523" i="99"/>
  <c r="AI1441" i="99"/>
  <c r="AI1595" i="99"/>
  <c r="AE1677" i="99"/>
  <c r="AE1586" i="99"/>
  <c r="AI1504" i="99"/>
  <c r="AE1514" i="99"/>
  <c r="AI1432" i="99"/>
  <c r="AE1505" i="99"/>
  <c r="AI1423" i="99"/>
  <c r="AZ1450" i="99" s="1"/>
  <c r="A1593" i="99"/>
  <c r="A1594" i="99" s="1"/>
  <c r="AG1507" i="99"/>
  <c r="AI1425" i="99"/>
  <c r="AI1581" i="99"/>
  <c r="AE1663" i="99"/>
  <c r="AE1665" i="99"/>
  <c r="AI1583" i="99"/>
  <c r="AF1515" i="99"/>
  <c r="AI1433" i="99"/>
  <c r="AZ1289" i="99" l="1"/>
  <c r="AZ1366" i="99" s="1"/>
  <c r="AZ1367" i="99" s="1"/>
  <c r="Z1756" i="99"/>
  <c r="Z2906" i="99"/>
  <c r="A2908" i="99"/>
  <c r="A1757" i="99"/>
  <c r="A1758" i="99" s="1"/>
  <c r="A2907" i="99"/>
  <c r="AZ1290" i="99"/>
  <c r="AZ1369" i="99" s="1"/>
  <c r="AZ1370" i="99" s="1"/>
  <c r="AF1597" i="99"/>
  <c r="AI1515" i="99"/>
  <c r="AI1520" i="99"/>
  <c r="AE1602" i="99"/>
  <c r="AI1691" i="99"/>
  <c r="AE1773" i="99"/>
  <c r="AE2203" i="99"/>
  <c r="AI2121" i="99"/>
  <c r="AI1466" i="99"/>
  <c r="Z3392" i="99"/>
  <c r="Z2416" i="99"/>
  <c r="Z2166" i="99"/>
  <c r="AE1654" i="99"/>
  <c r="AI1572" i="99"/>
  <c r="Z1840" i="99"/>
  <c r="Z1105" i="99"/>
  <c r="Z1017" i="99"/>
  <c r="Z1432" i="99"/>
  <c r="Z3725" i="99"/>
  <c r="Z2333" i="99"/>
  <c r="AI1650" i="99"/>
  <c r="AE1732" i="99"/>
  <c r="AI1573" i="99"/>
  <c r="AE1655" i="99"/>
  <c r="AI2037" i="99"/>
  <c r="AE2119" i="99"/>
  <c r="Z2826" i="99"/>
  <c r="AI1512" i="99"/>
  <c r="AE1594" i="99"/>
  <c r="Z3144" i="99"/>
  <c r="A3069" i="99"/>
  <c r="Z3067" i="99"/>
  <c r="Z3645" i="99"/>
  <c r="Z3236" i="99"/>
  <c r="A3068" i="99"/>
  <c r="Z2086" i="99"/>
  <c r="Z3316" i="99"/>
  <c r="AE1753" i="99"/>
  <c r="Z693" i="99"/>
  <c r="A2746" i="99"/>
  <c r="Z2744" i="99"/>
  <c r="Z281" i="99"/>
  <c r="Z1352" i="99"/>
  <c r="A2334" i="99"/>
  <c r="A530" i="99"/>
  <c r="Z528" i="99"/>
  <c r="AI1505" i="99"/>
  <c r="AE1587" i="99"/>
  <c r="AI1586" i="99"/>
  <c r="AE1668" i="99"/>
  <c r="AI1523" i="99"/>
  <c r="AE1605" i="99"/>
  <c r="Z1918" i="99"/>
  <c r="Z201" i="99"/>
  <c r="AI1658" i="99"/>
  <c r="AE1740" i="99"/>
  <c r="AI1661" i="99"/>
  <c r="AE1743" i="99"/>
  <c r="AI1607" i="99"/>
  <c r="AE1689" i="99"/>
  <c r="Z1674" i="99"/>
  <c r="Z2004" i="99"/>
  <c r="A2417" i="99"/>
  <c r="Z611" i="99"/>
  <c r="Z2656" i="99"/>
  <c r="Z2578" i="99"/>
  <c r="A2580" i="99"/>
  <c r="A282" i="99"/>
  <c r="A283" i="99" s="1"/>
  <c r="Z280" i="99"/>
  <c r="A2579" i="99"/>
  <c r="A3317" i="99"/>
  <c r="Z3315" i="99"/>
  <c r="AE1741" i="99"/>
  <c r="AI1659" i="99"/>
  <c r="Z3562" i="99"/>
  <c r="A1596" i="99"/>
  <c r="Z1594" i="99"/>
  <c r="Z852" i="99"/>
  <c r="Z2497" i="99"/>
  <c r="AI1521" i="99"/>
  <c r="AE1603" i="99"/>
  <c r="A694" i="99"/>
  <c r="Z692" i="99"/>
  <c r="A1018" i="99"/>
  <c r="A1019" i="99" s="1"/>
  <c r="A1515" i="99"/>
  <c r="Z1513" i="99"/>
  <c r="Z774" i="99"/>
  <c r="AI1673" i="99"/>
  <c r="AE1755" i="99"/>
  <c r="AI1660" i="99"/>
  <c r="AE1742" i="99"/>
  <c r="Z937" i="99"/>
  <c r="AI1599" i="99"/>
  <c r="AE1681" i="99"/>
  <c r="A202" i="99"/>
  <c r="AE1747" i="99"/>
  <c r="AI1665" i="99"/>
  <c r="AG1589" i="99"/>
  <c r="AI1507" i="99"/>
  <c r="AI1677" i="99"/>
  <c r="AE1759" i="99"/>
  <c r="Z2249" i="99"/>
  <c r="AE1754" i="99"/>
  <c r="AI1672" i="99"/>
  <c r="AI1686" i="99"/>
  <c r="AE1768" i="99"/>
  <c r="Z449" i="99"/>
  <c r="AE1653" i="99"/>
  <c r="AI1571" i="99"/>
  <c r="Z3724" i="99"/>
  <c r="A3726" i="99"/>
  <c r="A3727" i="99" s="1"/>
  <c r="A1919" i="99"/>
  <c r="A1920" i="99" s="1"/>
  <c r="AI1566" i="99"/>
  <c r="AE1648" i="99"/>
  <c r="A938" i="99"/>
  <c r="A939" i="99" s="1"/>
  <c r="Z936" i="99"/>
  <c r="AF2120" i="99"/>
  <c r="AI2038" i="99"/>
  <c r="Z1185" i="99"/>
  <c r="Z2990" i="99"/>
  <c r="AE1761" i="99"/>
  <c r="AE1667" i="99"/>
  <c r="AI1585" i="99"/>
  <c r="Z362" i="99"/>
  <c r="Z34" i="99"/>
  <c r="A3145" i="99"/>
  <c r="Z3143" i="99"/>
  <c r="Z3482" i="99"/>
  <c r="Y812" i="99"/>
  <c r="AZ757" i="99"/>
  <c r="AZ762" i="99" s="1"/>
  <c r="AI1510" i="99"/>
  <c r="AE1592" i="99"/>
  <c r="A1514" i="99"/>
  <c r="Z1512" i="99"/>
  <c r="A1675" i="99"/>
  <c r="AI1584" i="99"/>
  <c r="AE1666" i="99"/>
  <c r="A2657" i="99"/>
  <c r="AE1746" i="99"/>
  <c r="AI1664" i="99"/>
  <c r="Z115" i="99"/>
  <c r="A2991" i="99"/>
  <c r="Z2743" i="99"/>
  <c r="A2745" i="99"/>
  <c r="A612" i="99"/>
  <c r="Z1266" i="99"/>
  <c r="A450" i="99"/>
  <c r="A1433" i="99"/>
  <c r="AF1608" i="99"/>
  <c r="AI1526" i="99"/>
  <c r="A2167" i="99"/>
  <c r="A2168" i="99" s="1"/>
  <c r="AI1564" i="99"/>
  <c r="AE1646" i="99"/>
  <c r="A1841" i="99"/>
  <c r="A1842" i="99" s="1"/>
  <c r="AI1663" i="99"/>
  <c r="AE1745" i="99"/>
  <c r="A1595" i="99"/>
  <c r="Z1593" i="99"/>
  <c r="AI1514" i="99"/>
  <c r="AE1596" i="99"/>
  <c r="AE1656" i="99"/>
  <c r="AI1574" i="99"/>
  <c r="Z2825" i="99"/>
  <c r="A2827" i="99"/>
  <c r="AE1657" i="99"/>
  <c r="AI1575" i="99"/>
  <c r="A1106" i="99"/>
  <c r="Z1104" i="99"/>
  <c r="A3646" i="99"/>
  <c r="A3647" i="99" s="1"/>
  <c r="Z3644" i="99"/>
  <c r="AE1649" i="99"/>
  <c r="AI1567" i="99"/>
  <c r="AI1680" i="99"/>
  <c r="AE1762" i="99"/>
  <c r="A2250" i="99"/>
  <c r="AE1647" i="99"/>
  <c r="AI1565" i="99"/>
  <c r="A1267" i="99"/>
  <c r="A1268" i="99" s="1"/>
  <c r="Z1265" i="99"/>
  <c r="Z2003" i="99"/>
  <c r="A2005" i="99"/>
  <c r="A2006" i="99" s="1"/>
  <c r="A3237" i="99"/>
  <c r="A3238" i="99" s="1"/>
  <c r="Z3235" i="99"/>
  <c r="AE2284" i="99"/>
  <c r="A775" i="99"/>
  <c r="Z773" i="99"/>
  <c r="A1353" i="99"/>
  <c r="Z1351" i="99"/>
  <c r="AI1593" i="99"/>
  <c r="AE1675" i="99"/>
  <c r="P1723" i="99"/>
  <c r="AU1644" i="99"/>
  <c r="A2087" i="99"/>
  <c r="A2088" i="99" s="1"/>
  <c r="Z2085" i="99"/>
  <c r="Z114" i="99"/>
  <c r="A116" i="99"/>
  <c r="A117" i="99" s="1"/>
  <c r="A3483" i="99"/>
  <c r="AE1652" i="99"/>
  <c r="AI1570" i="99"/>
  <c r="AI1606" i="99"/>
  <c r="AE1688" i="99"/>
  <c r="A3563" i="99"/>
  <c r="AE1670" i="99"/>
  <c r="AI1588" i="99"/>
  <c r="A1186" i="99"/>
  <c r="A363" i="99"/>
  <c r="A35" i="99"/>
  <c r="AI1518" i="99"/>
  <c r="AE1600" i="99"/>
  <c r="A853" i="99"/>
  <c r="A854" i="99" s="1"/>
  <c r="AI1662" i="99"/>
  <c r="AE1744" i="99"/>
  <c r="AE1733" i="99"/>
  <c r="AI1651" i="99"/>
  <c r="AE1772" i="99"/>
  <c r="A529" i="99"/>
  <c r="Z527" i="99"/>
  <c r="A3393" i="99"/>
  <c r="AI1601" i="99"/>
  <c r="AE1683" i="99"/>
  <c r="A2498" i="99"/>
  <c r="AZ1371" i="99" l="1"/>
  <c r="AZ1448" i="99" s="1"/>
  <c r="AZ1449" i="99" s="1"/>
  <c r="Z1758" i="99"/>
  <c r="Z2908" i="99"/>
  <c r="A2910" i="99"/>
  <c r="AI1548" i="99"/>
  <c r="Z2907" i="99"/>
  <c r="A2909" i="99"/>
  <c r="AZ1532" i="99"/>
  <c r="A1759" i="99"/>
  <c r="A1760" i="99" s="1"/>
  <c r="Z1757" i="99"/>
  <c r="AZ1372" i="99"/>
  <c r="AZ1451" i="99" s="1"/>
  <c r="AZ1452" i="99" s="1"/>
  <c r="Z3393" i="99"/>
  <c r="Z1353" i="99"/>
  <c r="Z35" i="99"/>
  <c r="AE1752" i="99"/>
  <c r="AI1670" i="99"/>
  <c r="P1805" i="99"/>
  <c r="AU1726" i="99"/>
  <c r="AI1647" i="99"/>
  <c r="AE1729" i="99"/>
  <c r="Z2827" i="99"/>
  <c r="AE1678" i="99"/>
  <c r="AI1596" i="99"/>
  <c r="AE1827" i="99"/>
  <c r="AI1745" i="99"/>
  <c r="AE1728" i="99"/>
  <c r="AI1646" i="99"/>
  <c r="AF1690" i="99"/>
  <c r="AI1608" i="99"/>
  <c r="Z1268" i="99"/>
  <c r="Z2991" i="99"/>
  <c r="AE1828" i="99"/>
  <c r="AI1746" i="99"/>
  <c r="Z1675" i="99"/>
  <c r="A36" i="99"/>
  <c r="AI1667" i="99"/>
  <c r="AE1749" i="99"/>
  <c r="A2992" i="99"/>
  <c r="AF2202" i="99"/>
  <c r="AI2120" i="99"/>
  <c r="AE1850" i="99"/>
  <c r="AI1768" i="99"/>
  <c r="Z202" i="99"/>
  <c r="AE1837" i="99"/>
  <c r="AI1755" i="99"/>
  <c r="Z694" i="99"/>
  <c r="Z854" i="99"/>
  <c r="A3319" i="99"/>
  <c r="Z3317" i="99"/>
  <c r="Z2580" i="99"/>
  <c r="Z2006" i="99"/>
  <c r="Z1920" i="99"/>
  <c r="Z530" i="99"/>
  <c r="A1354" i="99"/>
  <c r="A1355" i="99" s="1"/>
  <c r="Z2746" i="99"/>
  <c r="A3318" i="99"/>
  <c r="AE1676" i="99"/>
  <c r="AI1594" i="99"/>
  <c r="AE2201" i="99"/>
  <c r="AI2119" i="99"/>
  <c r="AE1814" i="99"/>
  <c r="AI1732" i="99"/>
  <c r="Z3727" i="99"/>
  <c r="Z2168" i="99"/>
  <c r="AI2203" i="99"/>
  <c r="AE2285" i="99"/>
  <c r="AF1679" i="99"/>
  <c r="AI1597" i="99"/>
  <c r="Z2498" i="99"/>
  <c r="A855" i="99"/>
  <c r="Z853" i="99"/>
  <c r="Z363" i="99"/>
  <c r="Z3563" i="99"/>
  <c r="AE1734" i="99"/>
  <c r="AI1652" i="99"/>
  <c r="AI1675" i="99"/>
  <c r="AE1757" i="99"/>
  <c r="A2252" i="99"/>
  <c r="Z2250" i="99"/>
  <c r="AE1731" i="99"/>
  <c r="AI1649" i="99"/>
  <c r="A1108" i="99"/>
  <c r="Z1106" i="99"/>
  <c r="Z1433" i="99"/>
  <c r="Z612" i="99"/>
  <c r="Z117" i="99"/>
  <c r="Z2657" i="99"/>
  <c r="A364" i="99"/>
  <c r="AE1843" i="99"/>
  <c r="Z1919" i="99"/>
  <c r="A1921" i="99"/>
  <c r="AI1653" i="99"/>
  <c r="AE1735" i="99"/>
  <c r="A2251" i="99"/>
  <c r="AG1671" i="99"/>
  <c r="AI1589" i="99"/>
  <c r="Z939" i="99"/>
  <c r="Z1515" i="99"/>
  <c r="AE1685" i="99"/>
  <c r="AI1603" i="99"/>
  <c r="A2581" i="99"/>
  <c r="A2582" i="99" s="1"/>
  <c r="Z2579" i="99"/>
  <c r="A613" i="99"/>
  <c r="AE1825" i="99"/>
  <c r="AI1743" i="99"/>
  <c r="A203" i="99"/>
  <c r="AE1687" i="99"/>
  <c r="AI1605" i="99"/>
  <c r="AE1669" i="99"/>
  <c r="AI1587" i="99"/>
  <c r="AZ1614" i="99" s="1"/>
  <c r="Z2334" i="99"/>
  <c r="Z2088" i="99"/>
  <c r="Z3238" i="99"/>
  <c r="Z3069" i="99"/>
  <c r="A1021" i="99"/>
  <c r="Z1019" i="99"/>
  <c r="Z1842" i="99"/>
  <c r="A3394" i="99"/>
  <c r="AE1684" i="99"/>
  <c r="AI1602" i="99"/>
  <c r="AI1683" i="99"/>
  <c r="AE1765" i="99"/>
  <c r="Z529" i="99"/>
  <c r="A531" i="99"/>
  <c r="A532" i="99" s="1"/>
  <c r="AE1815" i="99"/>
  <c r="AI1733" i="99"/>
  <c r="AE1682" i="99"/>
  <c r="AI1600" i="99"/>
  <c r="Z1186" i="99"/>
  <c r="AE1770" i="99"/>
  <c r="AI1688" i="99"/>
  <c r="Z3483" i="99"/>
  <c r="A2089" i="99"/>
  <c r="Z2087" i="99"/>
  <c r="A777" i="99"/>
  <c r="Z775" i="99"/>
  <c r="A3239" i="99"/>
  <c r="Z3237" i="99"/>
  <c r="A1269" i="99"/>
  <c r="A1270" i="99" s="1"/>
  <c r="Z1267" i="99"/>
  <c r="AE1844" i="99"/>
  <c r="AI1762" i="99"/>
  <c r="A1843" i="99"/>
  <c r="Z1841" i="99"/>
  <c r="Z2167" i="99"/>
  <c r="A2169" i="99"/>
  <c r="A2170" i="99" s="1"/>
  <c r="Z450" i="99"/>
  <c r="Z2745" i="99"/>
  <c r="A2747" i="99"/>
  <c r="A2748" i="99" s="1"/>
  <c r="AI1666" i="99"/>
  <c r="AE1748" i="99"/>
  <c r="A1516" i="99"/>
  <c r="Z1514" i="99"/>
  <c r="Y814" i="99"/>
  <c r="AZ768" i="99" s="1"/>
  <c r="Q897" i="99" s="1"/>
  <c r="Y815" i="99"/>
  <c r="AZ769" i="99" s="1"/>
  <c r="Q898" i="99" s="1"/>
  <c r="AZ847" i="99" s="1"/>
  <c r="AZ848" i="99" s="1"/>
  <c r="Z3145" i="99"/>
  <c r="A1187" i="99"/>
  <c r="A940" i="99"/>
  <c r="Z938" i="99"/>
  <c r="Z3726" i="99"/>
  <c r="A3728" i="99"/>
  <c r="A3729" i="99" s="1"/>
  <c r="AE1841" i="99"/>
  <c r="AI1759" i="99"/>
  <c r="AI1681" i="99"/>
  <c r="AE1763" i="99"/>
  <c r="AE1824" i="99"/>
  <c r="AI1742" i="99"/>
  <c r="A776" i="99"/>
  <c r="A1020" i="99"/>
  <c r="Z1018" i="99"/>
  <c r="A1598" i="99"/>
  <c r="Z1596" i="99"/>
  <c r="AE1823" i="99"/>
  <c r="AI1741" i="99"/>
  <c r="A2419" i="99"/>
  <c r="Z2417" i="99"/>
  <c r="A1676" i="99"/>
  <c r="Z283" i="99"/>
  <c r="A695" i="99"/>
  <c r="A696" i="99" s="1"/>
  <c r="AE1835" i="99"/>
  <c r="Z3647" i="99"/>
  <c r="A3146" i="99"/>
  <c r="A2828" i="99"/>
  <c r="A2829" i="99" s="1"/>
  <c r="AI1655" i="99"/>
  <c r="AE1737" i="99"/>
  <c r="A2335" i="99"/>
  <c r="A2418" i="99"/>
  <c r="AE1854" i="99"/>
  <c r="AE1826" i="99"/>
  <c r="AI1744" i="99"/>
  <c r="Z116" i="99"/>
  <c r="A118" i="99"/>
  <c r="AE2366" i="99"/>
  <c r="Z2005" i="99"/>
  <c r="A2007" i="99"/>
  <c r="A3648" i="99"/>
  <c r="A3649" i="99" s="1"/>
  <c r="Z3646" i="99"/>
  <c r="AI1657" i="99"/>
  <c r="AE1739" i="99"/>
  <c r="AI1656" i="99"/>
  <c r="AE1738" i="99"/>
  <c r="A1597" i="99"/>
  <c r="Z1595" i="99"/>
  <c r="AE1674" i="99"/>
  <c r="AI1592" i="99"/>
  <c r="A3484" i="99"/>
  <c r="AE1730" i="99"/>
  <c r="AI1648" i="99"/>
  <c r="A451" i="99"/>
  <c r="AI1754" i="99"/>
  <c r="AE1836" i="99"/>
  <c r="AI1747" i="99"/>
  <c r="AE1829" i="99"/>
  <c r="A2499" i="99"/>
  <c r="A3564" i="99"/>
  <c r="A3565" i="99" s="1"/>
  <c r="A284" i="99"/>
  <c r="Z282" i="99"/>
  <c r="A2658" i="99"/>
  <c r="AI1689" i="99"/>
  <c r="AE1771" i="99"/>
  <c r="AE1822" i="99"/>
  <c r="AI1740" i="99"/>
  <c r="AI1668" i="99"/>
  <c r="AE1750" i="99"/>
  <c r="Z3068" i="99"/>
  <c r="A3070" i="99"/>
  <c r="A1434" i="99"/>
  <c r="A1435" i="99" s="1"/>
  <c r="A1107" i="99"/>
  <c r="AI1654" i="99"/>
  <c r="AE1736" i="99"/>
  <c r="AE1855" i="99"/>
  <c r="AI1773" i="99"/>
  <c r="AZ1453" i="99" l="1"/>
  <c r="AZ1530" i="99" s="1"/>
  <c r="AZ1531" i="99" s="1"/>
  <c r="AZ1454" i="99"/>
  <c r="AZ1533" i="99" s="1"/>
  <c r="Z1760" i="99"/>
  <c r="Z2910" i="99"/>
  <c r="A2912" i="99"/>
  <c r="AZ1534" i="99"/>
  <c r="Z2909" i="99"/>
  <c r="A2911" i="99"/>
  <c r="A1761" i="99"/>
  <c r="Z1759" i="99"/>
  <c r="Z2658" i="99"/>
  <c r="Z2499" i="99"/>
  <c r="Z3484" i="99"/>
  <c r="AE1821" i="99"/>
  <c r="AI1739" i="99"/>
  <c r="Z2007" i="99"/>
  <c r="Z118" i="99"/>
  <c r="Z2335" i="99"/>
  <c r="Z3146" i="99"/>
  <c r="AE1917" i="99"/>
  <c r="Z2419" i="99"/>
  <c r="Z1598" i="99"/>
  <c r="A3147" i="99"/>
  <c r="A3148" i="99" s="1"/>
  <c r="Z1516" i="99"/>
  <c r="AI1844" i="99"/>
  <c r="AE1926" i="99"/>
  <c r="Z3239" i="99"/>
  <c r="Z2089" i="99"/>
  <c r="AE1852" i="99"/>
  <c r="AI1770" i="99"/>
  <c r="AI1682" i="99"/>
  <c r="AE1764" i="99"/>
  <c r="AI1684" i="99"/>
  <c r="AE1766" i="99"/>
  <c r="AI1825" i="99"/>
  <c r="AE1907" i="99"/>
  <c r="AE1925" i="99"/>
  <c r="Z1108" i="99"/>
  <c r="Z2252" i="99"/>
  <c r="AI1734" i="99"/>
  <c r="AE1816" i="99"/>
  <c r="A2500" i="99"/>
  <c r="Z3729" i="99"/>
  <c r="AE2283" i="99"/>
  <c r="AI2201" i="99"/>
  <c r="Z532" i="99"/>
  <c r="A2008" i="99"/>
  <c r="Z3319" i="99"/>
  <c r="Z696" i="99"/>
  <c r="AF2284" i="99"/>
  <c r="AI2202" i="99"/>
  <c r="Z36" i="99"/>
  <c r="AE1910" i="99"/>
  <c r="AI1828" i="99"/>
  <c r="Z1270" i="99"/>
  <c r="AE1811" i="99"/>
  <c r="AI1729" i="99"/>
  <c r="A1109" i="99"/>
  <c r="Z1107" i="99"/>
  <c r="AI1822" i="99"/>
  <c r="AE1904" i="99"/>
  <c r="AE1911" i="99"/>
  <c r="AI1829" i="99"/>
  <c r="Z451" i="99"/>
  <c r="A1599" i="99"/>
  <c r="A1600" i="99" s="1"/>
  <c r="Z1597" i="99"/>
  <c r="AE1936" i="99"/>
  <c r="AE1819" i="99"/>
  <c r="AI1737" i="99"/>
  <c r="Z3649" i="99"/>
  <c r="A697" i="99"/>
  <c r="A698" i="99" s="1"/>
  <c r="Z695" i="99"/>
  <c r="AI1824" i="99"/>
  <c r="AE1906" i="99"/>
  <c r="AI1841" i="99"/>
  <c r="AE1923" i="99"/>
  <c r="Z940" i="99"/>
  <c r="AE1830" i="99"/>
  <c r="AI1748" i="99"/>
  <c r="A3485" i="99"/>
  <c r="AE1847" i="99"/>
  <c r="AI1765" i="99"/>
  <c r="Z3394" i="99"/>
  <c r="Z1021" i="99"/>
  <c r="A3240" i="99"/>
  <c r="A3241" i="99" s="1"/>
  <c r="A2336" i="99"/>
  <c r="AI1687" i="99"/>
  <c r="AE1769" i="99"/>
  <c r="Z613" i="99"/>
  <c r="A1517" i="99"/>
  <c r="AG1753" i="99"/>
  <c r="AI1671" i="99"/>
  <c r="Z1921" i="99"/>
  <c r="Z364" i="99"/>
  <c r="A119" i="99"/>
  <c r="A120" i="99" s="1"/>
  <c r="A1437" i="99"/>
  <c r="Z1435" i="99"/>
  <c r="AE1839" i="99"/>
  <c r="AI1757" i="99"/>
  <c r="Z2170" i="99"/>
  <c r="Z2748" i="99"/>
  <c r="A1922" i="99"/>
  <c r="Z2992" i="99"/>
  <c r="A2993" i="99"/>
  <c r="AE1810" i="99"/>
  <c r="AI1728" i="99"/>
  <c r="AI1678" i="99"/>
  <c r="AE1760" i="99"/>
  <c r="AI1752" i="99"/>
  <c r="AE1834" i="99"/>
  <c r="Z1355" i="99"/>
  <c r="AI1855" i="99"/>
  <c r="AE1937" i="99"/>
  <c r="A1436" i="99"/>
  <c r="Z1434" i="99"/>
  <c r="AE1832" i="99"/>
  <c r="AI1750" i="99"/>
  <c r="AE1853" i="99"/>
  <c r="AI1771" i="99"/>
  <c r="Z284" i="99"/>
  <c r="AI1674" i="99"/>
  <c r="AE1756" i="99"/>
  <c r="AE1820" i="99"/>
  <c r="AI1738" i="99"/>
  <c r="AE2448" i="99"/>
  <c r="Z1676" i="99"/>
  <c r="AE1905" i="99"/>
  <c r="AI1823" i="99"/>
  <c r="A1022" i="99"/>
  <c r="A1023" i="99" s="1"/>
  <c r="Z1020" i="99"/>
  <c r="AE1845" i="99"/>
  <c r="AI1763" i="99"/>
  <c r="Z3728" i="99"/>
  <c r="A3730" i="99"/>
  <c r="Z1187" i="99"/>
  <c r="Y894" i="99"/>
  <c r="AZ839" i="99"/>
  <c r="AZ844" i="99" s="1"/>
  <c r="A452" i="99"/>
  <c r="A453" i="99" s="1"/>
  <c r="Z1843" i="99"/>
  <c r="A1271" i="99"/>
  <c r="Z1269" i="99"/>
  <c r="Z777" i="99"/>
  <c r="A1188" i="99"/>
  <c r="AI1815" i="99"/>
  <c r="AE1897" i="99"/>
  <c r="Z203" i="99"/>
  <c r="A205" i="99"/>
  <c r="A2253" i="99"/>
  <c r="A2254" i="99" s="1"/>
  <c r="Z2251" i="99"/>
  <c r="A2659" i="99"/>
  <c r="AI1630" i="99"/>
  <c r="AI1731" i="99"/>
  <c r="AE1813" i="99"/>
  <c r="Z3565" i="99"/>
  <c r="Z855" i="99"/>
  <c r="AF1761" i="99"/>
  <c r="AI1679" i="99"/>
  <c r="AI1814" i="99"/>
  <c r="AE1896" i="99"/>
  <c r="AI1676" i="99"/>
  <c r="AE1758" i="99"/>
  <c r="A1356" i="99"/>
  <c r="A1357" i="99" s="1"/>
  <c r="Z1354" i="99"/>
  <c r="Z2582" i="99"/>
  <c r="A856" i="99"/>
  <c r="AI1837" i="99"/>
  <c r="AE1919" i="99"/>
  <c r="AE1932" i="99"/>
  <c r="AI1850" i="99"/>
  <c r="AE1831" i="99"/>
  <c r="AI1749" i="99"/>
  <c r="A1677" i="99"/>
  <c r="AF1772" i="99"/>
  <c r="AI1690" i="99"/>
  <c r="Z2829" i="99"/>
  <c r="A3395" i="99"/>
  <c r="A3396" i="99" s="1"/>
  <c r="AE1818" i="99"/>
  <c r="AI1736" i="99"/>
  <c r="Z3070" i="99"/>
  <c r="A3566" i="99"/>
  <c r="Z3564" i="99"/>
  <c r="AE1918" i="99"/>
  <c r="AI1836" i="99"/>
  <c r="AE1812" i="99"/>
  <c r="AI1730" i="99"/>
  <c r="A3650" i="99"/>
  <c r="A3651" i="99" s="1"/>
  <c r="Z3648" i="99"/>
  <c r="AI1826" i="99"/>
  <c r="AE1908" i="99"/>
  <c r="Z2418" i="99"/>
  <c r="A2420" i="99"/>
  <c r="Z2828" i="99"/>
  <c r="A2830" i="99"/>
  <c r="A2831" i="99" s="1"/>
  <c r="A285" i="99"/>
  <c r="Z776" i="99"/>
  <c r="A778" i="99"/>
  <c r="Z2747" i="99"/>
  <c r="A2749" i="99"/>
  <c r="Z2169" i="99"/>
  <c r="A2171" i="99"/>
  <c r="A533" i="99"/>
  <c r="Z531" i="99"/>
  <c r="A1844" i="99"/>
  <c r="A3071" i="99"/>
  <c r="A2090" i="99"/>
  <c r="A2091" i="99" s="1"/>
  <c r="AI1669" i="99"/>
  <c r="AE1751" i="99"/>
  <c r="A2583" i="99"/>
  <c r="Z2581" i="99"/>
  <c r="AI1685" i="99"/>
  <c r="AE1767" i="99"/>
  <c r="A941" i="99"/>
  <c r="AE1817" i="99"/>
  <c r="AI1735" i="99"/>
  <c r="A614" i="99"/>
  <c r="A365" i="99"/>
  <c r="AE2367" i="99"/>
  <c r="AI2285" i="99"/>
  <c r="Z3318" i="99"/>
  <c r="A3320" i="99"/>
  <c r="A204" i="99"/>
  <c r="AI1827" i="99"/>
  <c r="AE1909" i="99"/>
  <c r="P1887" i="99"/>
  <c r="AU1808" i="99"/>
  <c r="A37" i="99"/>
  <c r="AZ1535" i="99" l="1"/>
  <c r="AZ1612" i="99" s="1"/>
  <c r="AZ1613" i="99" s="1"/>
  <c r="AZ1536" i="99"/>
  <c r="AZ1615" i="99" s="1"/>
  <c r="AZ1616" i="99" s="1"/>
  <c r="Z2912" i="99"/>
  <c r="AI1712" i="99"/>
  <c r="Z2911" i="99"/>
  <c r="A2913" i="99"/>
  <c r="A2914" i="99" s="1"/>
  <c r="Z1761" i="99"/>
  <c r="AZ1696" i="99"/>
  <c r="A1762" i="99"/>
  <c r="A1763" i="99" s="1"/>
  <c r="AE1991" i="99"/>
  <c r="AI1909" i="99"/>
  <c r="A3322" i="99"/>
  <c r="Z3320" i="99"/>
  <c r="Z365" i="99"/>
  <c r="A367" i="99"/>
  <c r="Z941" i="99"/>
  <c r="Z2583" i="99"/>
  <c r="A3073" i="99"/>
  <c r="Z3071" i="99"/>
  <c r="Z2171" i="99"/>
  <c r="Z778" i="99"/>
  <c r="AI1812" i="99"/>
  <c r="AE1894" i="99"/>
  <c r="Z3566" i="99"/>
  <c r="AI1818" i="99"/>
  <c r="AE1900" i="99"/>
  <c r="A2833" i="99"/>
  <c r="Z2831" i="99"/>
  <c r="Z1677" i="99"/>
  <c r="AE2014" i="99"/>
  <c r="AI1932" i="99"/>
  <c r="A2584" i="99"/>
  <c r="AE1840" i="99"/>
  <c r="AI1758" i="99"/>
  <c r="Z205" i="99"/>
  <c r="Z1188" i="99"/>
  <c r="Z1271" i="99"/>
  <c r="Z3730" i="99"/>
  <c r="AE1838" i="99"/>
  <c r="AI1756" i="99"/>
  <c r="AE1842" i="99"/>
  <c r="AI1760" i="99"/>
  <c r="AI1810" i="99"/>
  <c r="AE1892" i="99"/>
  <c r="Z1922" i="99"/>
  <c r="Z1437" i="99"/>
  <c r="A1923" i="99"/>
  <c r="Z1517" i="99"/>
  <c r="Z1023" i="99"/>
  <c r="AI1847" i="99"/>
  <c r="AE1929" i="99"/>
  <c r="AE1988" i="99"/>
  <c r="AI1906" i="99"/>
  <c r="AE2018" i="99"/>
  <c r="AE1986" i="99"/>
  <c r="AI1904" i="99"/>
  <c r="AE1992" i="99"/>
  <c r="AI1910" i="99"/>
  <c r="AF2366" i="99"/>
  <c r="AI2284" i="99"/>
  <c r="A3321" i="99"/>
  <c r="Z2500" i="99"/>
  <c r="Z2254" i="99"/>
  <c r="Z2091" i="99"/>
  <c r="Z120" i="99"/>
  <c r="A2501" i="99"/>
  <c r="Z37" i="99"/>
  <c r="Z614" i="99"/>
  <c r="AE1849" i="99"/>
  <c r="AI1767" i="99"/>
  <c r="AE1833" i="99"/>
  <c r="AI1751" i="99"/>
  <c r="Z1844" i="99"/>
  <c r="Z2420" i="99"/>
  <c r="A2422" i="99"/>
  <c r="A3072" i="99"/>
  <c r="AE2001" i="99"/>
  <c r="AI1919" i="99"/>
  <c r="AF1843" i="99"/>
  <c r="AI1761" i="99"/>
  <c r="A3567" i="99"/>
  <c r="Z2659" i="99"/>
  <c r="Y896" i="99"/>
  <c r="AZ850" i="99" s="1"/>
  <c r="Q979" i="99" s="1"/>
  <c r="Y897" i="99"/>
  <c r="AZ851" i="99" s="1"/>
  <c r="Q980" i="99" s="1"/>
  <c r="AZ929" i="99" s="1"/>
  <c r="AZ930" i="99" s="1"/>
  <c r="A1024" i="99"/>
  <c r="A1025" i="99" s="1"/>
  <c r="Z1022" i="99"/>
  <c r="A1678" i="99"/>
  <c r="AE2530" i="99"/>
  <c r="AI1853" i="99"/>
  <c r="AE1935" i="99"/>
  <c r="A1438" i="99"/>
  <c r="Z1436" i="99"/>
  <c r="A1359" i="99"/>
  <c r="Z1357" i="99"/>
  <c r="Z2993" i="99"/>
  <c r="A121" i="99"/>
  <c r="A122" i="99" s="1"/>
  <c r="Z119" i="99"/>
  <c r="Z2336" i="99"/>
  <c r="Z3396" i="99"/>
  <c r="Z3485" i="99"/>
  <c r="A942" i="99"/>
  <c r="A943" i="99" s="1"/>
  <c r="Z3651" i="99"/>
  <c r="Z453" i="99"/>
  <c r="A1111" i="99"/>
  <c r="Z1109" i="99"/>
  <c r="Z2008" i="99"/>
  <c r="AE2365" i="99"/>
  <c r="AI2283" i="99"/>
  <c r="AE1898" i="99"/>
  <c r="AI1816" i="99"/>
  <c r="AE1848" i="99"/>
  <c r="AI1766" i="99"/>
  <c r="Z3241" i="99"/>
  <c r="A1602" i="99"/>
  <c r="Z1600" i="99"/>
  <c r="Z3148" i="99"/>
  <c r="AI1821" i="99"/>
  <c r="AE1903" i="99"/>
  <c r="Z2749" i="99"/>
  <c r="Z285" i="99"/>
  <c r="A3652" i="99"/>
  <c r="A3653" i="99" s="1"/>
  <c r="Z3650" i="99"/>
  <c r="AE2000" i="99"/>
  <c r="AI1918" i="99"/>
  <c r="AI1831" i="99"/>
  <c r="AE1913" i="99"/>
  <c r="AE1978" i="99"/>
  <c r="AI1896" i="99"/>
  <c r="AE1895" i="99"/>
  <c r="AI1813" i="99"/>
  <c r="AE1979" i="99"/>
  <c r="AI1897" i="99"/>
  <c r="A779" i="99"/>
  <c r="A1845" i="99"/>
  <c r="AE2019" i="99"/>
  <c r="AI1937" i="99"/>
  <c r="AE1916" i="99"/>
  <c r="AI1834" i="99"/>
  <c r="A2750" i="99"/>
  <c r="AI1839" i="99"/>
  <c r="AE1921" i="99"/>
  <c r="A366" i="99"/>
  <c r="A615" i="99"/>
  <c r="A3242" i="99"/>
  <c r="Z3240" i="99"/>
  <c r="AE2005" i="99"/>
  <c r="AI1923" i="99"/>
  <c r="A1272" i="99"/>
  <c r="A38" i="99"/>
  <c r="A700" i="99"/>
  <c r="Z698" i="99"/>
  <c r="A1110" i="99"/>
  <c r="AE1934" i="99"/>
  <c r="AI1852" i="99"/>
  <c r="A1518" i="99"/>
  <c r="A2421" i="99"/>
  <c r="A2337" i="99"/>
  <c r="A2009" i="99"/>
  <c r="A2010" i="99" s="1"/>
  <c r="A2660" i="99"/>
  <c r="P1969" i="99"/>
  <c r="AU1890" i="99"/>
  <c r="Z204" i="99"/>
  <c r="A206" i="99"/>
  <c r="AI2367" i="99"/>
  <c r="AE2449" i="99"/>
  <c r="AI1817" i="99"/>
  <c r="AE1899" i="99"/>
  <c r="Z2090" i="99"/>
  <c r="A2092" i="99"/>
  <c r="Z533" i="99"/>
  <c r="A2832" i="99"/>
  <c r="Z2830" i="99"/>
  <c r="AE1990" i="99"/>
  <c r="AI1908" i="99"/>
  <c r="Z3395" i="99"/>
  <c r="A3397" i="99"/>
  <c r="AF1854" i="99"/>
  <c r="AI1772" i="99"/>
  <c r="Z856" i="99"/>
  <c r="A1358" i="99"/>
  <c r="Z1356" i="99"/>
  <c r="A857" i="99"/>
  <c r="Z2253" i="99"/>
  <c r="A2255" i="99"/>
  <c r="A2256" i="99" s="1"/>
  <c r="A454" i="99"/>
  <c r="Z452" i="99"/>
  <c r="A1189" i="99"/>
  <c r="AI1845" i="99"/>
  <c r="AE1927" i="99"/>
  <c r="AI1905" i="99"/>
  <c r="AE1987" i="99"/>
  <c r="AI1820" i="99"/>
  <c r="AE1902" i="99"/>
  <c r="A286" i="99"/>
  <c r="A287" i="99" s="1"/>
  <c r="AI1832" i="99"/>
  <c r="AE1914" i="99"/>
  <c r="A2994" i="99"/>
  <c r="A2172" i="99"/>
  <c r="AG1835" i="99"/>
  <c r="AI1753" i="99"/>
  <c r="AI1794" i="99" s="1"/>
  <c r="AE1851" i="99"/>
  <c r="AI1769" i="99"/>
  <c r="AI1830" i="99"/>
  <c r="AE1912" i="99"/>
  <c r="A699" i="99"/>
  <c r="Z697" i="99"/>
  <c r="AI1819" i="99"/>
  <c r="AE1901" i="99"/>
  <c r="A1601" i="99"/>
  <c r="Z1599" i="99"/>
  <c r="AE1993" i="99"/>
  <c r="AI1911" i="99"/>
  <c r="AI1811" i="99"/>
  <c r="AE1893" i="99"/>
  <c r="A534" i="99"/>
  <c r="A3731" i="99"/>
  <c r="AE2007" i="99"/>
  <c r="AE1989" i="99"/>
  <c r="AI1907" i="99"/>
  <c r="AE1846" i="99"/>
  <c r="AI1764" i="99"/>
  <c r="AE2008" i="99"/>
  <c r="AI1926" i="99"/>
  <c r="A3149" i="99"/>
  <c r="A3150" i="99" s="1"/>
  <c r="Z3147" i="99"/>
  <c r="AE1999" i="99"/>
  <c r="A3486" i="99"/>
  <c r="AZ1617" i="99" l="1"/>
  <c r="AZ1694" i="99" s="1"/>
  <c r="AZ1695" i="99" s="1"/>
  <c r="AZ1618" i="99"/>
  <c r="AZ1697" i="99" s="1"/>
  <c r="AZ1698" i="99" s="1"/>
  <c r="Z2914" i="99"/>
  <c r="Z1763" i="99"/>
  <c r="AZ1779" i="99"/>
  <c r="Z1762" i="99"/>
  <c r="A1764" i="99"/>
  <c r="A2915" i="99"/>
  <c r="Z2913" i="99"/>
  <c r="Z3731" i="99"/>
  <c r="AE1983" i="99"/>
  <c r="AI1901" i="99"/>
  <c r="AE1994" i="99"/>
  <c r="AI1912" i="99"/>
  <c r="AE1984" i="99"/>
  <c r="AI1902" i="99"/>
  <c r="AE2069" i="99"/>
  <c r="AI1987" i="99"/>
  <c r="A1191" i="99"/>
  <c r="Z1189" i="99"/>
  <c r="Z3397" i="99"/>
  <c r="Z2092" i="99"/>
  <c r="AE2531" i="99"/>
  <c r="AI2449" i="99"/>
  <c r="Z2337" i="99"/>
  <c r="AE2016" i="99"/>
  <c r="AI1934" i="99"/>
  <c r="Z700" i="99"/>
  <c r="A3244" i="99"/>
  <c r="Z3242" i="99"/>
  <c r="AE1985" i="99"/>
  <c r="AI1903" i="99"/>
  <c r="Z3653" i="99"/>
  <c r="Z1438" i="99"/>
  <c r="Z3567" i="99"/>
  <c r="AE2083" i="99"/>
  <c r="AI2001" i="99"/>
  <c r="Z2422" i="99"/>
  <c r="Z2501" i="99"/>
  <c r="A2258" i="99"/>
  <c r="Z2256" i="99"/>
  <c r="Z1923" i="99"/>
  <c r="A3732" i="99"/>
  <c r="AE2096" i="99"/>
  <c r="AI2014" i="99"/>
  <c r="Z2833" i="99"/>
  <c r="Z3073" i="99"/>
  <c r="Z943" i="99"/>
  <c r="Z3322" i="99"/>
  <c r="A3324" i="99"/>
  <c r="AE2081" i="99"/>
  <c r="AE2090" i="99"/>
  <c r="AI2008" i="99"/>
  <c r="AE2071" i="99"/>
  <c r="AI1989" i="99"/>
  <c r="Z534" i="99"/>
  <c r="AI1993" i="99"/>
  <c r="AE2075" i="99"/>
  <c r="AG1917" i="99"/>
  <c r="AI1835" i="99"/>
  <c r="AE1996" i="99"/>
  <c r="AI1914" i="99"/>
  <c r="Z857" i="99"/>
  <c r="A858" i="99"/>
  <c r="A2834" i="99"/>
  <c r="Z2832" i="99"/>
  <c r="P2051" i="99"/>
  <c r="AU1972" i="99"/>
  <c r="Z2421" i="99"/>
  <c r="A2423" i="99"/>
  <c r="Z38" i="99"/>
  <c r="Z615" i="99"/>
  <c r="Z2750" i="99"/>
  <c r="AE2101" i="99"/>
  <c r="AI2019" i="99"/>
  <c r="AE2061" i="99"/>
  <c r="AI1979" i="99"/>
  <c r="AE2060" i="99"/>
  <c r="AI1978" i="99"/>
  <c r="AI2000" i="99"/>
  <c r="AE2082" i="99"/>
  <c r="Z287" i="99"/>
  <c r="A1604" i="99"/>
  <c r="Z1602" i="99"/>
  <c r="AI1848" i="99"/>
  <c r="AE1930" i="99"/>
  <c r="AE2447" i="99"/>
  <c r="AI2365" i="99"/>
  <c r="Z1111" i="99"/>
  <c r="A3398" i="99"/>
  <c r="AE2017" i="99"/>
  <c r="AI1935" i="99"/>
  <c r="Z1678" i="99"/>
  <c r="Y976" i="99"/>
  <c r="AZ921" i="99"/>
  <c r="AZ926" i="99" s="1"/>
  <c r="AI1833" i="99"/>
  <c r="AE1915" i="99"/>
  <c r="A616" i="99"/>
  <c r="A617" i="99" s="1"/>
  <c r="Z122" i="99"/>
  <c r="A124" i="99"/>
  <c r="A2502" i="99"/>
  <c r="A2503" i="99" s="1"/>
  <c r="AF2448" i="99"/>
  <c r="AI2366" i="99"/>
  <c r="AE2068" i="99"/>
  <c r="AI1986" i="99"/>
  <c r="AE2070" i="99"/>
  <c r="AI1988" i="99"/>
  <c r="Z1025" i="99"/>
  <c r="AI1842" i="99"/>
  <c r="AE1924" i="99"/>
  <c r="A1190" i="99"/>
  <c r="AI1840" i="99"/>
  <c r="AE1922" i="99"/>
  <c r="AE1982" i="99"/>
  <c r="AI1900" i="99"/>
  <c r="AE1976" i="99"/>
  <c r="AI1894" i="99"/>
  <c r="Z367" i="99"/>
  <c r="AE1975" i="99"/>
  <c r="AI1893" i="99"/>
  <c r="Z2172" i="99"/>
  <c r="AI1927" i="99"/>
  <c r="AE2009" i="99"/>
  <c r="A456" i="99"/>
  <c r="Z454" i="99"/>
  <c r="A535" i="99"/>
  <c r="AE1981" i="99"/>
  <c r="AI1899" i="99"/>
  <c r="Z206" i="99"/>
  <c r="Z2660" i="99"/>
  <c r="A2662" i="99"/>
  <c r="Z1518" i="99"/>
  <c r="A1112" i="99"/>
  <c r="Z1110" i="99"/>
  <c r="Z1272" i="99"/>
  <c r="AI2005" i="99"/>
  <c r="AE2087" i="99"/>
  <c r="Z366" i="99"/>
  <c r="A368" i="99"/>
  <c r="Z1845" i="99"/>
  <c r="AE1995" i="99"/>
  <c r="AI1913" i="99"/>
  <c r="A3152" i="99"/>
  <c r="Z3150" i="99"/>
  <c r="Z2010" i="99"/>
  <c r="A944" i="99"/>
  <c r="Z942" i="99"/>
  <c r="Z121" i="99"/>
  <c r="A123" i="99"/>
  <c r="Z1359" i="99"/>
  <c r="AF1925" i="99"/>
  <c r="AI1843" i="99"/>
  <c r="A2093" i="99"/>
  <c r="A2094" i="99" s="1"/>
  <c r="AE2011" i="99"/>
  <c r="AI1929" i="99"/>
  <c r="A1439" i="99"/>
  <c r="AE1974" i="99"/>
  <c r="AI1892" i="99"/>
  <c r="Z2584" i="99"/>
  <c r="A1679" i="99"/>
  <c r="A1680" i="99" s="1"/>
  <c r="A2173" i="99"/>
  <c r="A2174" i="99" s="1"/>
  <c r="A2585" i="99"/>
  <c r="AE2073" i="99"/>
  <c r="AI1991" i="99"/>
  <c r="Z3486" i="99"/>
  <c r="A3151" i="99"/>
  <c r="Z3149" i="99"/>
  <c r="AI1846" i="99"/>
  <c r="AE1928" i="99"/>
  <c r="AE2089" i="99"/>
  <c r="A1603" i="99"/>
  <c r="Z1601" i="99"/>
  <c r="A701" i="99"/>
  <c r="A702" i="99" s="1"/>
  <c r="Z699" i="99"/>
  <c r="AE1933" i="99"/>
  <c r="AI1851" i="99"/>
  <c r="Z2994" i="99"/>
  <c r="A288" i="99"/>
  <c r="Z286" i="99"/>
  <c r="A2257" i="99"/>
  <c r="Z2255" i="99"/>
  <c r="A1360" i="99"/>
  <c r="A1361" i="99" s="1"/>
  <c r="Z1358" i="99"/>
  <c r="AF1936" i="99"/>
  <c r="AI1854" i="99"/>
  <c r="AE2072" i="99"/>
  <c r="AI1990" i="99"/>
  <c r="Z2009" i="99"/>
  <c r="A2011" i="99"/>
  <c r="AE2003" i="99"/>
  <c r="AI1921" i="99"/>
  <c r="AE1998" i="99"/>
  <c r="AI1916" i="99"/>
  <c r="Z779" i="99"/>
  <c r="AI1895" i="99"/>
  <c r="AE1977" i="99"/>
  <c r="Z3652" i="99"/>
  <c r="A3654" i="99"/>
  <c r="A2751" i="99"/>
  <c r="A2752" i="99" s="1"/>
  <c r="A3243" i="99"/>
  <c r="AI1898" i="99"/>
  <c r="AE1980" i="99"/>
  <c r="A455" i="99"/>
  <c r="A3487" i="99"/>
  <c r="A3488" i="99" s="1"/>
  <c r="A2338" i="99"/>
  <c r="A2995" i="99"/>
  <c r="AE2612" i="99"/>
  <c r="A1026" i="99"/>
  <c r="Z1024" i="99"/>
  <c r="A2661" i="99"/>
  <c r="Z3072" i="99"/>
  <c r="A3074" i="99"/>
  <c r="A1846" i="99"/>
  <c r="AE1931" i="99"/>
  <c r="AI1849" i="99"/>
  <c r="A39" i="99"/>
  <c r="A40" i="99" s="1"/>
  <c r="A3323" i="99"/>
  <c r="Z3321" i="99"/>
  <c r="AE2074" i="99"/>
  <c r="AI1992" i="99"/>
  <c r="AE2100" i="99"/>
  <c r="A1519" i="99"/>
  <c r="A1924" i="99"/>
  <c r="AI1838" i="99"/>
  <c r="AE1920" i="99"/>
  <c r="A1273" i="99"/>
  <c r="A207" i="99"/>
  <c r="A208" i="99" s="1"/>
  <c r="A3568" i="99"/>
  <c r="A3569" i="99" s="1"/>
  <c r="A780" i="99"/>
  <c r="AZ1699" i="99" l="1"/>
  <c r="AZ1777" i="99" s="1"/>
  <c r="AZ1778" i="99" s="1"/>
  <c r="AZ1700" i="99"/>
  <c r="AZ1780" i="99" s="1"/>
  <c r="AZ1781" i="99" s="1"/>
  <c r="AZ1861" i="99"/>
  <c r="Z2915" i="99"/>
  <c r="Z1764" i="99"/>
  <c r="A1766" i="99"/>
  <c r="AI1876" i="99"/>
  <c r="A1765" i="99"/>
  <c r="A2916" i="99"/>
  <c r="A2917" i="99" s="1"/>
  <c r="Z1361" i="99"/>
  <c r="Z2174" i="99"/>
  <c r="A2176" i="99"/>
  <c r="Z2503" i="99"/>
  <c r="Z3152" i="99"/>
  <c r="Z1112" i="99"/>
  <c r="A1192" i="99"/>
  <c r="Z1190" i="99"/>
  <c r="Z124" i="99"/>
  <c r="AE2012" i="99"/>
  <c r="AI1930" i="99"/>
  <c r="Z858" i="99"/>
  <c r="AE2163" i="99"/>
  <c r="Z1273" i="99"/>
  <c r="Z1924" i="99"/>
  <c r="Z1846" i="99"/>
  <c r="Z2995" i="99"/>
  <c r="AE2062" i="99"/>
  <c r="AI1980" i="99"/>
  <c r="Z3654" i="99"/>
  <c r="AE2010" i="99"/>
  <c r="AI1928" i="99"/>
  <c r="Z2585" i="99"/>
  <c r="A2586" i="99"/>
  <c r="A1441" i="99"/>
  <c r="Z1439" i="99"/>
  <c r="AE2169" i="99"/>
  <c r="AI2087" i="99"/>
  <c r="Z2662" i="99"/>
  <c r="Z456" i="99"/>
  <c r="AE2057" i="99"/>
  <c r="AI1975" i="99"/>
  <c r="AE2058" i="99"/>
  <c r="AI1976" i="99"/>
  <c r="Z2502" i="99"/>
  <c r="A2504" i="99"/>
  <c r="AE1997" i="99"/>
  <c r="AI1915" i="99"/>
  <c r="Z3398" i="99"/>
  <c r="AI2447" i="99"/>
  <c r="AE2529" i="99"/>
  <c r="Z1604" i="99"/>
  <c r="AE2143" i="99"/>
  <c r="AI2061" i="99"/>
  <c r="Z2752" i="99"/>
  <c r="Z40" i="99"/>
  <c r="Z2834" i="99"/>
  <c r="AE2157" i="99"/>
  <c r="AI2075" i="99"/>
  <c r="Z3732" i="99"/>
  <c r="Z2258" i="99"/>
  <c r="Z3569" i="99"/>
  <c r="Z3244" i="99"/>
  <c r="Z702" i="99"/>
  <c r="Z2094" i="99"/>
  <c r="Z1191" i="99"/>
  <c r="AE2066" i="99"/>
  <c r="AI1984" i="99"/>
  <c r="AE2065" i="99"/>
  <c r="AI1983" i="99"/>
  <c r="Z780" i="99"/>
  <c r="AE2002" i="99"/>
  <c r="AI1920" i="99"/>
  <c r="Z1519" i="99"/>
  <c r="AE2156" i="99"/>
  <c r="AI2074" i="99"/>
  <c r="A41" i="99"/>
  <c r="Z39" i="99"/>
  <c r="Z3074" i="99"/>
  <c r="Z1026" i="99"/>
  <c r="Z2338" i="99"/>
  <c r="A781" i="99"/>
  <c r="AE2085" i="99"/>
  <c r="AI2003" i="99"/>
  <c r="AI2072" i="99"/>
  <c r="AE2154" i="99"/>
  <c r="A1362" i="99"/>
  <c r="Z1362" i="99" s="1"/>
  <c r="Z1360" i="99"/>
  <c r="Z288" i="99"/>
  <c r="AE2015" i="99"/>
  <c r="AI1933" i="99"/>
  <c r="A1605" i="99"/>
  <c r="Z1603" i="99"/>
  <c r="Z3488" i="99"/>
  <c r="A2175" i="99"/>
  <c r="Z2173" i="99"/>
  <c r="Z944" i="99"/>
  <c r="A1847" i="99"/>
  <c r="AE2063" i="99"/>
  <c r="AI1981" i="99"/>
  <c r="AE2091" i="99"/>
  <c r="AI2009" i="99"/>
  <c r="A1027" i="99"/>
  <c r="AI2068" i="99"/>
  <c r="AE2150" i="99"/>
  <c r="Z1680" i="99"/>
  <c r="AE2078" i="99"/>
  <c r="AI1996" i="99"/>
  <c r="AI2071" i="99"/>
  <c r="AE2153" i="99"/>
  <c r="A945" i="99"/>
  <c r="A2835" i="99"/>
  <c r="A1925" i="99"/>
  <c r="A1926" i="99" s="1"/>
  <c r="A3733" i="99"/>
  <c r="A3570" i="99"/>
  <c r="A3571" i="99" s="1"/>
  <c r="Z3568" i="99"/>
  <c r="A3489" i="99"/>
  <c r="Z3487" i="99"/>
  <c r="Z3243" i="99"/>
  <c r="A3245" i="99"/>
  <c r="A3246" i="99" s="1"/>
  <c r="AE2059" i="99"/>
  <c r="AI1977" i="99"/>
  <c r="Z2011" i="99"/>
  <c r="A1681" i="99"/>
  <c r="Z1679" i="99"/>
  <c r="AE2093" i="99"/>
  <c r="AI2011" i="99"/>
  <c r="Z123" i="99"/>
  <c r="A125" i="99"/>
  <c r="A126" i="99" s="1"/>
  <c r="A2012" i="99"/>
  <c r="A2013" i="99" s="1"/>
  <c r="Z368" i="99"/>
  <c r="Z208" i="99"/>
  <c r="Z535" i="99"/>
  <c r="A369" i="99"/>
  <c r="A370" i="99" s="1"/>
  <c r="AE2064" i="99"/>
  <c r="AI1982" i="99"/>
  <c r="AE2006" i="99"/>
  <c r="AI1924" i="99"/>
  <c r="A1113" i="99"/>
  <c r="A289" i="99"/>
  <c r="A290" i="99" s="1"/>
  <c r="AE2142" i="99"/>
  <c r="AI2060" i="99"/>
  <c r="AE2183" i="99"/>
  <c r="AI2101" i="99"/>
  <c r="Z617" i="99"/>
  <c r="P2133" i="99"/>
  <c r="AU2054" i="99"/>
  <c r="Z3324" i="99"/>
  <c r="AI2083" i="99"/>
  <c r="AE2165" i="99"/>
  <c r="A1440" i="99"/>
  <c r="AE2067" i="99"/>
  <c r="AI1985" i="99"/>
  <c r="AI2016" i="99"/>
  <c r="AE2098" i="99"/>
  <c r="AE2613" i="99"/>
  <c r="AI2531" i="99"/>
  <c r="A3399" i="99"/>
  <c r="A3400" i="99" s="1"/>
  <c r="AE2151" i="99"/>
  <c r="AI2069" i="99"/>
  <c r="AE2076" i="99"/>
  <c r="AI1994" i="99"/>
  <c r="A209" i="99"/>
  <c r="Z207" i="99"/>
  <c r="AE2182" i="99"/>
  <c r="A3325" i="99"/>
  <c r="A3326" i="99" s="1"/>
  <c r="Z3323" i="99"/>
  <c r="AE2013" i="99"/>
  <c r="AI1931" i="99"/>
  <c r="A2663" i="99"/>
  <c r="Z2661" i="99"/>
  <c r="AE2694" i="99"/>
  <c r="Z455" i="99"/>
  <c r="A457" i="99"/>
  <c r="Z2751" i="99"/>
  <c r="A2753" i="99"/>
  <c r="A2754" i="99" s="1"/>
  <c r="AI1998" i="99"/>
  <c r="AE2080" i="99"/>
  <c r="AF2018" i="99"/>
  <c r="AI1936" i="99"/>
  <c r="A2259" i="99"/>
  <c r="Z2257" i="99"/>
  <c r="A2996" i="99"/>
  <c r="A703" i="99"/>
  <c r="Z701" i="99"/>
  <c r="AE2171" i="99"/>
  <c r="A3153" i="99"/>
  <c r="A3154" i="99" s="1"/>
  <c r="Z3151" i="99"/>
  <c r="AE2155" i="99"/>
  <c r="AI2073" i="99"/>
  <c r="AE2056" i="99"/>
  <c r="AI1974" i="99"/>
  <c r="A2095" i="99"/>
  <c r="Z2093" i="99"/>
  <c r="AF2007" i="99"/>
  <c r="AI1925" i="99"/>
  <c r="AE2077" i="99"/>
  <c r="AI1995" i="99"/>
  <c r="A1274" i="99"/>
  <c r="A1520" i="99"/>
  <c r="AE2004" i="99"/>
  <c r="AI1922" i="99"/>
  <c r="AI2070" i="99"/>
  <c r="AE2152" i="99"/>
  <c r="AF2530" i="99"/>
  <c r="AI2448" i="99"/>
  <c r="A618" i="99"/>
  <c r="A619" i="99" s="1"/>
  <c r="Z616" i="99"/>
  <c r="Y978" i="99"/>
  <c r="AZ932" i="99" s="1"/>
  <c r="Q1061" i="99" s="1"/>
  <c r="Y979" i="99"/>
  <c r="AZ933" i="99" s="1"/>
  <c r="Q1062" i="99" s="1"/>
  <c r="AZ1011" i="99" s="1"/>
  <c r="AZ1012" i="99" s="1"/>
  <c r="AE2099" i="99"/>
  <c r="AI2017" i="99"/>
  <c r="AI2082" i="99"/>
  <c r="AE2164" i="99"/>
  <c r="A2425" i="99"/>
  <c r="Z2423" i="99"/>
  <c r="A859" i="99"/>
  <c r="AG1999" i="99"/>
  <c r="AI1917" i="99"/>
  <c r="AI1958" i="99" s="1"/>
  <c r="A536" i="99"/>
  <c r="A537" i="99" s="1"/>
  <c r="AI2090" i="99"/>
  <c r="AE2172" i="99"/>
  <c r="A3075" i="99"/>
  <c r="A3076" i="99" s="1"/>
  <c r="AE2178" i="99"/>
  <c r="AI2096" i="99"/>
  <c r="A2424" i="99"/>
  <c r="A3655" i="99"/>
  <c r="A3656" i="99" s="1"/>
  <c r="A2339" i="99"/>
  <c r="A2340" i="99" s="1"/>
  <c r="AZ1782" i="99" l="1"/>
  <c r="AZ1859" i="99" s="1"/>
  <c r="AZ1860" i="99" s="1"/>
  <c r="AZ1783" i="99"/>
  <c r="AZ1862" i="99" s="1"/>
  <c r="AZ1863" i="99" s="1"/>
  <c r="Z2917" i="99"/>
  <c r="Z1765" i="99"/>
  <c r="A1767" i="99"/>
  <c r="Z2916" i="99"/>
  <c r="A2918" i="99"/>
  <c r="Z2918" i="99" s="1"/>
  <c r="Z1766" i="99"/>
  <c r="Z3656" i="99"/>
  <c r="Z3076" i="99"/>
  <c r="A3078" i="99"/>
  <c r="Z619" i="99"/>
  <c r="Z126" i="99"/>
  <c r="Z3326" i="99"/>
  <c r="Z2340" i="99"/>
  <c r="Z290" i="99"/>
  <c r="Z3571" i="99"/>
  <c r="AE2253" i="99"/>
  <c r="A459" i="99"/>
  <c r="Z457" i="99"/>
  <c r="AE2088" i="99"/>
  <c r="AI2006" i="99"/>
  <c r="Z3733" i="99"/>
  <c r="AI2063" i="99"/>
  <c r="AE2145" i="99"/>
  <c r="Z781" i="99"/>
  <c r="Z41" i="99"/>
  <c r="AI2066" i="99"/>
  <c r="AE2148" i="99"/>
  <c r="A42" i="99"/>
  <c r="A458" i="99"/>
  <c r="AE2251" i="99"/>
  <c r="AI2169" i="99"/>
  <c r="Z1926" i="99"/>
  <c r="Z3154" i="99"/>
  <c r="AF2089" i="99"/>
  <c r="AI2007" i="99"/>
  <c r="Z2259" i="99"/>
  <c r="Z2663" i="99"/>
  <c r="Z209" i="99"/>
  <c r="A211" i="99"/>
  <c r="AE2180" i="99"/>
  <c r="AI2098" i="99"/>
  <c r="Z537" i="99"/>
  <c r="Z1681" i="99"/>
  <c r="Z3489" i="99"/>
  <c r="Z1925" i="99"/>
  <c r="A1927" i="99"/>
  <c r="A1682" i="99"/>
  <c r="Z1847" i="99"/>
  <c r="Z2175" i="99"/>
  <c r="A2177" i="99"/>
  <c r="Z1605" i="99"/>
  <c r="A3734" i="99"/>
  <c r="A3735" i="99" s="1"/>
  <c r="Z2754" i="99"/>
  <c r="Z3400" i="99"/>
  <c r="Z2504" i="99"/>
  <c r="A2664" i="99"/>
  <c r="A2665" i="99" s="1"/>
  <c r="Z2586" i="99"/>
  <c r="AE2092" i="99"/>
  <c r="AI2010" i="99"/>
  <c r="AI2062" i="99"/>
  <c r="AE2144" i="99"/>
  <c r="A1848" i="99"/>
  <c r="AE2245" i="99"/>
  <c r="AE2094" i="99"/>
  <c r="AI2012" i="99"/>
  <c r="Z1192" i="99"/>
  <c r="Z859" i="99"/>
  <c r="Y1058" i="99"/>
  <c r="AZ1003" i="99"/>
  <c r="AZ1008" i="99" s="1"/>
  <c r="AF2612" i="99"/>
  <c r="AI2530" i="99"/>
  <c r="AE2086" i="99"/>
  <c r="AI2004" i="99"/>
  <c r="AI2056" i="99"/>
  <c r="AE2138" i="99"/>
  <c r="A3155" i="99"/>
  <c r="A3156" i="99" s="1"/>
  <c r="Z3153" i="99"/>
  <c r="Z703" i="99"/>
  <c r="Z2753" i="99"/>
  <c r="A2755" i="99"/>
  <c r="A2756" i="99" s="1"/>
  <c r="Z2756" i="99" s="1"/>
  <c r="A3401" i="99"/>
  <c r="Z3399" i="99"/>
  <c r="A1442" i="99"/>
  <c r="A1443" i="99" s="1"/>
  <c r="Z1440" i="99"/>
  <c r="AE2265" i="99"/>
  <c r="AI2183" i="99"/>
  <c r="Z1113" i="99"/>
  <c r="AI2064" i="99"/>
  <c r="AE2146" i="99"/>
  <c r="A210" i="99"/>
  <c r="A2014" i="99"/>
  <c r="Z2012" i="99"/>
  <c r="AI2093" i="99"/>
  <c r="AE2175" i="99"/>
  <c r="Z3245" i="99"/>
  <c r="A3247" i="99"/>
  <c r="Z2835" i="99"/>
  <c r="AE2232" i="99"/>
  <c r="AI2150" i="99"/>
  <c r="AI2091" i="99"/>
  <c r="AE2173" i="99"/>
  <c r="AI2156" i="99"/>
  <c r="AE2238" i="99"/>
  <c r="AE2084" i="99"/>
  <c r="AI2002" i="99"/>
  <c r="AI2065" i="99"/>
  <c r="AE2147" i="99"/>
  <c r="A1193" i="99"/>
  <c r="A704" i="99"/>
  <c r="A705" i="99" s="1"/>
  <c r="A2836" i="99"/>
  <c r="A1606" i="99"/>
  <c r="AI2057" i="99"/>
  <c r="AE2139" i="99"/>
  <c r="Z3655" i="99"/>
  <c r="A3657" i="99"/>
  <c r="A3077" i="99"/>
  <c r="Z3075" i="99"/>
  <c r="Z2425" i="99"/>
  <c r="AE2181" i="99"/>
  <c r="AI2099" i="99"/>
  <c r="A620" i="99"/>
  <c r="Z618" i="99"/>
  <c r="Z1520" i="99"/>
  <c r="AE2237" i="99"/>
  <c r="AI2155" i="99"/>
  <c r="AE2162" i="99"/>
  <c r="AI2080" i="99"/>
  <c r="AI2613" i="99"/>
  <c r="AE2695" i="99"/>
  <c r="P2215" i="99"/>
  <c r="AU2136" i="99"/>
  <c r="AE2224" i="99"/>
  <c r="AI2142" i="99"/>
  <c r="Z370" i="99"/>
  <c r="AE2235" i="99"/>
  <c r="AI2153" i="99"/>
  <c r="Z1027" i="99"/>
  <c r="AE2236" i="99"/>
  <c r="AI2154" i="99"/>
  <c r="A1028" i="99"/>
  <c r="A1029" i="99" s="1"/>
  <c r="A1521" i="99"/>
  <c r="AE2239" i="99"/>
  <c r="AI2157" i="99"/>
  <c r="AE2225" i="99"/>
  <c r="AI2143" i="99"/>
  <c r="AE2079" i="99"/>
  <c r="AI1997" i="99"/>
  <c r="AI2058" i="99"/>
  <c r="AE2140" i="99"/>
  <c r="Z1441" i="99"/>
  <c r="Z2176" i="99"/>
  <c r="A2178" i="99"/>
  <c r="A2426" i="99"/>
  <c r="A2427" i="99" s="1"/>
  <c r="Z2424" i="99"/>
  <c r="AE2254" i="99"/>
  <c r="AI2172" i="99"/>
  <c r="AG2081" i="99"/>
  <c r="AI1999" i="99"/>
  <c r="AE2246" i="99"/>
  <c r="AI2164" i="99"/>
  <c r="Z1274" i="99"/>
  <c r="A3327" i="99"/>
  <c r="Z3325" i="99"/>
  <c r="AI2151" i="99"/>
  <c r="AE2233" i="99"/>
  <c r="AI2067" i="99"/>
  <c r="AE2149" i="99"/>
  <c r="A291" i="99"/>
  <c r="Z289" i="99"/>
  <c r="AI2059" i="99"/>
  <c r="AE2141" i="99"/>
  <c r="A2341" i="99"/>
  <c r="Z2339" i="99"/>
  <c r="AI2178" i="99"/>
  <c r="AE2260" i="99"/>
  <c r="A538" i="99"/>
  <c r="Z536" i="99"/>
  <c r="AE2234" i="99"/>
  <c r="AI2152" i="99"/>
  <c r="AI2077" i="99"/>
  <c r="AE2159" i="99"/>
  <c r="Z2095" i="99"/>
  <c r="A2998" i="99"/>
  <c r="Z2996" i="99"/>
  <c r="AF2100" i="99"/>
  <c r="AI2018" i="99"/>
  <c r="AE2776" i="99"/>
  <c r="AE2095" i="99"/>
  <c r="AI2013" i="99"/>
  <c r="AE2264" i="99"/>
  <c r="AE2158" i="99"/>
  <c r="AI2076" i="99"/>
  <c r="AE2247" i="99"/>
  <c r="AI2165" i="99"/>
  <c r="A371" i="99"/>
  <c r="A372" i="99" s="1"/>
  <c r="Z369" i="99"/>
  <c r="A127" i="99"/>
  <c r="Z125" i="99"/>
  <c r="Z2013" i="99"/>
  <c r="Z3570" i="99"/>
  <c r="A3572" i="99"/>
  <c r="A3573" i="99" s="1"/>
  <c r="Z945" i="99"/>
  <c r="AI2078" i="99"/>
  <c r="AE2160" i="99"/>
  <c r="A946" i="99"/>
  <c r="A3490" i="99"/>
  <c r="AE2097" i="99"/>
  <c r="AI2015" i="99"/>
  <c r="AI2085" i="99"/>
  <c r="AE2167" i="99"/>
  <c r="A782" i="99"/>
  <c r="A2096" i="99"/>
  <c r="A2097" i="99" s="1"/>
  <c r="Z3246" i="99"/>
  <c r="A2260" i="99"/>
  <c r="AE2611" i="99"/>
  <c r="AI2529" i="99"/>
  <c r="AZ1943" i="99"/>
  <c r="A2587" i="99"/>
  <c r="A2997" i="99"/>
  <c r="A1275" i="99"/>
  <c r="A860" i="99"/>
  <c r="A1114" i="99"/>
  <c r="A2505" i="99"/>
  <c r="A2506" i="99" s="1"/>
  <c r="A1363" i="99"/>
  <c r="AZ1864" i="99" l="1"/>
  <c r="AZ1941" i="99" s="1"/>
  <c r="AZ1942" i="99" s="1"/>
  <c r="AZ1865" i="99"/>
  <c r="AZ1944" i="99" s="1"/>
  <c r="AZ1945" i="99" s="1"/>
  <c r="AI2040" i="99"/>
  <c r="Z1767" i="99"/>
  <c r="A1768" i="99"/>
  <c r="A1769" i="99" s="1"/>
  <c r="A2919" i="99"/>
  <c r="Z1029" i="99"/>
  <c r="Z2665" i="99"/>
  <c r="A2667" i="99"/>
  <c r="Z2427" i="99"/>
  <c r="Z1114" i="99"/>
  <c r="Z2587" i="99"/>
  <c r="Z2260" i="99"/>
  <c r="Z782" i="99"/>
  <c r="AE2179" i="99"/>
  <c r="AI2097" i="99"/>
  <c r="Z127" i="99"/>
  <c r="AI2247" i="99"/>
  <c r="AE2329" i="99"/>
  <c r="AE2240" i="99"/>
  <c r="AI2158" i="99"/>
  <c r="AE2177" i="99"/>
  <c r="AI2095" i="99"/>
  <c r="AF2182" i="99"/>
  <c r="AI2100" i="99"/>
  <c r="Z2097" i="99"/>
  <c r="Z538" i="99"/>
  <c r="Z2341" i="99"/>
  <c r="Z291" i="99"/>
  <c r="Z3327" i="99"/>
  <c r="A2180" i="99"/>
  <c r="Z2178" i="99"/>
  <c r="AE2222" i="99"/>
  <c r="AI2140" i="99"/>
  <c r="A1523" i="99"/>
  <c r="Z1521" i="99"/>
  <c r="Z372" i="99"/>
  <c r="Z1606" i="99"/>
  <c r="AE2229" i="99"/>
  <c r="AI2147" i="99"/>
  <c r="AI2238" i="99"/>
  <c r="AE2320" i="99"/>
  <c r="Z3247" i="99"/>
  <c r="AI2265" i="99"/>
  <c r="AE2347" i="99"/>
  <c r="Z3401" i="99"/>
  <c r="Z705" i="99"/>
  <c r="AE2220" i="99"/>
  <c r="AI2138" i="99"/>
  <c r="Z1848" i="99"/>
  <c r="AI2092" i="99"/>
  <c r="AE2174" i="99"/>
  <c r="A1607" i="99"/>
  <c r="A1849" i="99"/>
  <c r="Z211" i="99"/>
  <c r="A2261" i="99"/>
  <c r="A2262" i="99" s="1"/>
  <c r="AE2230" i="99"/>
  <c r="AI2148" i="99"/>
  <c r="Z3735" i="99"/>
  <c r="A128" i="99"/>
  <c r="A129" i="99" s="1"/>
  <c r="Z3078" i="99"/>
  <c r="Z860" i="99"/>
  <c r="A3248" i="99"/>
  <c r="Z3248" i="99" s="1"/>
  <c r="AE2249" i="99"/>
  <c r="AI2167" i="99"/>
  <c r="AE2223" i="99"/>
  <c r="AI2141" i="99"/>
  <c r="AE2336" i="99"/>
  <c r="AI2254" i="99"/>
  <c r="AI2225" i="99"/>
  <c r="AE2307" i="99"/>
  <c r="A1522" i="99"/>
  <c r="AZ2025" i="99"/>
  <c r="AI2695" i="99"/>
  <c r="AE2777" i="99"/>
  <c r="Z3657" i="99"/>
  <c r="AE2221" i="99"/>
  <c r="AI2139" i="99"/>
  <c r="A706" i="99"/>
  <c r="Z706" i="99" s="1"/>
  <c r="Z704" i="99"/>
  <c r="AE2255" i="99"/>
  <c r="AI2173" i="99"/>
  <c r="AE2257" i="99"/>
  <c r="AI2175" i="99"/>
  <c r="Z210" i="99"/>
  <c r="A212" i="99"/>
  <c r="A1115" i="99"/>
  <c r="A1116" i="99" s="1"/>
  <c r="Z1116" i="99" s="1"/>
  <c r="A1444" i="99"/>
  <c r="Z1444" i="99" s="1"/>
  <c r="Z1442" i="99"/>
  <c r="A3157" i="99"/>
  <c r="A3158" i="99" s="1"/>
  <c r="Z3155" i="99"/>
  <c r="AE2327" i="99"/>
  <c r="A3402" i="99"/>
  <c r="A3403" i="99" s="1"/>
  <c r="Z3734" i="99"/>
  <c r="A3736" i="99"/>
  <c r="A3737" i="99" s="1"/>
  <c r="Z1927" i="99"/>
  <c r="A1928" i="99"/>
  <c r="A1929" i="99" s="1"/>
  <c r="A460" i="99"/>
  <c r="Z460" i="99" s="1"/>
  <c r="Z458" i="99"/>
  <c r="AE2227" i="99"/>
  <c r="AI2145" i="99"/>
  <c r="A3658" i="99"/>
  <c r="Z3658" i="99" s="1"/>
  <c r="Z3490" i="99"/>
  <c r="AI2159" i="99"/>
  <c r="AE2241" i="99"/>
  <c r="AE2342" i="99"/>
  <c r="AI2260" i="99"/>
  <c r="AI2233" i="99"/>
  <c r="AE2315" i="99"/>
  <c r="AE2328" i="99"/>
  <c r="AI2246" i="99"/>
  <c r="A1030" i="99"/>
  <c r="Z1028" i="99"/>
  <c r="P2297" i="99"/>
  <c r="AU2218" i="99"/>
  <c r="AE2244" i="99"/>
  <c r="AI2162" i="99"/>
  <c r="AE2263" i="99"/>
  <c r="AI2181" i="99"/>
  <c r="A3079" i="99"/>
  <c r="Z3077" i="99"/>
  <c r="Z2836" i="99"/>
  <c r="AE2314" i="99"/>
  <c r="AI2232" i="99"/>
  <c r="Z2014" i="99"/>
  <c r="Z2755" i="99"/>
  <c r="A2757" i="99"/>
  <c r="AF2694" i="99"/>
  <c r="AI2612" i="99"/>
  <c r="A861" i="99"/>
  <c r="A862" i="99" s="1"/>
  <c r="AI2094" i="99"/>
  <c r="AE2176" i="99"/>
  <c r="AE2226" i="99"/>
  <c r="AI2144" i="99"/>
  <c r="A2588" i="99"/>
  <c r="Z2506" i="99"/>
  <c r="Z2177" i="99"/>
  <c r="A2179" i="99"/>
  <c r="Z1682" i="99"/>
  <c r="A3491" i="99"/>
  <c r="A539" i="99"/>
  <c r="A540" i="99" s="1"/>
  <c r="Z3156" i="99"/>
  <c r="AI2251" i="99"/>
  <c r="AE2333" i="99"/>
  <c r="A783" i="99"/>
  <c r="A461" i="99"/>
  <c r="Z459" i="99"/>
  <c r="Z3573" i="99"/>
  <c r="A2342" i="99"/>
  <c r="A1364" i="99"/>
  <c r="Z1363" i="99"/>
  <c r="Z1275" i="99"/>
  <c r="Z946" i="99"/>
  <c r="A947" i="99"/>
  <c r="A948" i="99" s="1"/>
  <c r="A2015" i="99"/>
  <c r="A373" i="99"/>
  <c r="A374" i="99" s="1"/>
  <c r="Z371" i="99"/>
  <c r="AE2346" i="99"/>
  <c r="AE2858" i="99"/>
  <c r="Z2998" i="99"/>
  <c r="AI2234" i="99"/>
  <c r="AE2316" i="99"/>
  <c r="A2507" i="99"/>
  <c r="Z2505" i="99"/>
  <c r="A2999" i="99"/>
  <c r="A3000" i="99" s="1"/>
  <c r="Z2997" i="99"/>
  <c r="AI2611" i="99"/>
  <c r="AE2693" i="99"/>
  <c r="A2098" i="99"/>
  <c r="A2099" i="99" s="1"/>
  <c r="Z2096" i="99"/>
  <c r="AE2242" i="99"/>
  <c r="AI2160" i="99"/>
  <c r="A3574" i="99"/>
  <c r="Z3572" i="99"/>
  <c r="AE2231" i="99"/>
  <c r="AI2149" i="99"/>
  <c r="A1276" i="99"/>
  <c r="A1277" i="99" s="1"/>
  <c r="AG2163" i="99"/>
  <c r="AI2081" i="99"/>
  <c r="Z2426" i="99"/>
  <c r="A2428" i="99"/>
  <c r="Z2428" i="99" s="1"/>
  <c r="Z1443" i="99"/>
  <c r="AI2079" i="99"/>
  <c r="AE2161" i="99"/>
  <c r="AE2321" i="99"/>
  <c r="AI2239" i="99"/>
  <c r="AI2236" i="99"/>
  <c r="AE2318" i="99"/>
  <c r="AE2317" i="99"/>
  <c r="AI2235" i="99"/>
  <c r="AE2306" i="99"/>
  <c r="AI2224" i="99"/>
  <c r="AI2237" i="99"/>
  <c r="AE2319" i="99"/>
  <c r="Z620" i="99"/>
  <c r="Z1193" i="99"/>
  <c r="AI2084" i="99"/>
  <c r="AE2166" i="99"/>
  <c r="A2837" i="99"/>
  <c r="AE2228" i="99"/>
  <c r="AI2146" i="99"/>
  <c r="AI2086" i="99"/>
  <c r="AE2168" i="99"/>
  <c r="Y1060" i="99"/>
  <c r="AZ1014" i="99" s="1"/>
  <c r="Q1143" i="99" s="1"/>
  <c r="Y1061" i="99"/>
  <c r="AZ1015" i="99" s="1"/>
  <c r="Q1144" i="99" s="1"/>
  <c r="AZ1093" i="99" s="1"/>
  <c r="AZ1094" i="99" s="1"/>
  <c r="A1194" i="99"/>
  <c r="Z2664" i="99"/>
  <c r="A2666" i="99"/>
  <c r="A1683" i="99"/>
  <c r="A1684" i="99" s="1"/>
  <c r="AI2180" i="99"/>
  <c r="AE2262" i="99"/>
  <c r="AF2171" i="99"/>
  <c r="AI2089" i="99"/>
  <c r="Z42" i="99"/>
  <c r="A43" i="99"/>
  <c r="AI2088" i="99"/>
  <c r="AE2170" i="99"/>
  <c r="AE2335" i="99"/>
  <c r="A292" i="99"/>
  <c r="A3328" i="99"/>
  <c r="A3329" i="99" s="1"/>
  <c r="A621" i="99"/>
  <c r="A622" i="99" s="1"/>
  <c r="AZ1947" i="99" l="1"/>
  <c r="AZ2026" i="99" s="1"/>
  <c r="AZ2027" i="99" s="1"/>
  <c r="A1771" i="99"/>
  <c r="Z1769" i="99"/>
  <c r="Z1768" i="99"/>
  <c r="A1770" i="99"/>
  <c r="AZ2107" i="99"/>
  <c r="AI2122" i="99"/>
  <c r="A2920" i="99"/>
  <c r="Z2920" i="99" s="1"/>
  <c r="Z2919" i="99"/>
  <c r="AZ1946" i="99"/>
  <c r="AZ2023" i="99" s="1"/>
  <c r="AZ2024" i="99" s="1"/>
  <c r="Z3000" i="99"/>
  <c r="Z862" i="99"/>
  <c r="Z3737" i="99"/>
  <c r="Z129" i="99"/>
  <c r="Z3329" i="99"/>
  <c r="A1279" i="99"/>
  <c r="Z1277" i="99"/>
  <c r="Z2099" i="99"/>
  <c r="Z374" i="99"/>
  <c r="A376" i="99"/>
  <c r="Z1684" i="99"/>
  <c r="AE2305" i="99"/>
  <c r="AI2223" i="99"/>
  <c r="AE2312" i="99"/>
  <c r="AI2230" i="99"/>
  <c r="Z1849" i="99"/>
  <c r="A1850" i="99"/>
  <c r="A1851" i="99" s="1"/>
  <c r="AI2220" i="99"/>
  <c r="AE2302" i="99"/>
  <c r="AE2311" i="99"/>
  <c r="AI2229" i="99"/>
  <c r="Z1523" i="99"/>
  <c r="Z2180" i="99"/>
  <c r="Z540" i="99"/>
  <c r="AI2177" i="99"/>
  <c r="AE2259" i="99"/>
  <c r="AI2179" i="99"/>
  <c r="AE2261" i="99"/>
  <c r="A623" i="99"/>
  <c r="A624" i="99" s="1"/>
  <c r="Z624" i="99" s="1"/>
  <c r="Z621" i="99"/>
  <c r="AI2262" i="99"/>
  <c r="AE2344" i="99"/>
  <c r="AI2168" i="99"/>
  <c r="AE2250" i="99"/>
  <c r="AE2310" i="99"/>
  <c r="AI2228" i="99"/>
  <c r="AE2401" i="99"/>
  <c r="AI2319" i="99"/>
  <c r="AE2313" i="99"/>
  <c r="AI2231" i="99"/>
  <c r="AI2242" i="99"/>
  <c r="AE2324" i="99"/>
  <c r="Z2507" i="99"/>
  <c r="A949" i="99"/>
  <c r="Z947" i="99"/>
  <c r="Z783" i="99"/>
  <c r="A2508" i="99"/>
  <c r="A2509" i="99" s="1"/>
  <c r="AE2258" i="99"/>
  <c r="AI2176" i="99"/>
  <c r="AF2776" i="99"/>
  <c r="AI2694" i="99"/>
  <c r="Z1928" i="99"/>
  <c r="A1930" i="99"/>
  <c r="A1931" i="99" s="1"/>
  <c r="A1117" i="99"/>
  <c r="Z1115" i="99"/>
  <c r="AI2257" i="99"/>
  <c r="AE2339" i="99"/>
  <c r="Z2261" i="99"/>
  <c r="A2263" i="99"/>
  <c r="Z1607" i="99"/>
  <c r="AI2347" i="99"/>
  <c r="AE2429" i="99"/>
  <c r="AE2402" i="99"/>
  <c r="AI2320" i="99"/>
  <c r="A784" i="99"/>
  <c r="A785" i="99" s="1"/>
  <c r="Z292" i="99"/>
  <c r="A1685" i="99"/>
  <c r="Z1683" i="99"/>
  <c r="AE2248" i="99"/>
  <c r="AI2166" i="99"/>
  <c r="AE2400" i="99"/>
  <c r="AI2318" i="99"/>
  <c r="AE2243" i="99"/>
  <c r="AI2161" i="99"/>
  <c r="A1278" i="99"/>
  <c r="Z1276" i="99"/>
  <c r="Z3574" i="99"/>
  <c r="A2100" i="99"/>
  <c r="Z2100" i="99" s="1"/>
  <c r="Z2098" i="99"/>
  <c r="A3001" i="99"/>
  <c r="Z2999" i="99"/>
  <c r="Z373" i="99"/>
  <c r="A375" i="99"/>
  <c r="A950" i="99"/>
  <c r="Z948" i="99"/>
  <c r="Z1364" i="99"/>
  <c r="A1365" i="99"/>
  <c r="Z3491" i="99"/>
  <c r="A863" i="99"/>
  <c r="A864" i="99" s="1"/>
  <c r="Z861" i="99"/>
  <c r="Z2757" i="99"/>
  <c r="A2758" i="99"/>
  <c r="AE2397" i="99"/>
  <c r="AI2315" i="99"/>
  <c r="AE2424" i="99"/>
  <c r="AI2342" i="99"/>
  <c r="AE2409" i="99"/>
  <c r="AI2255" i="99"/>
  <c r="AE2337" i="99"/>
  <c r="AI2221" i="99"/>
  <c r="AE2303" i="99"/>
  <c r="AE2389" i="99"/>
  <c r="AI2307" i="99"/>
  <c r="Z3403" i="99"/>
  <c r="A3249" i="99"/>
  <c r="A293" i="99"/>
  <c r="A294" i="99" s="1"/>
  <c r="AI2329" i="99"/>
  <c r="AE2411" i="99"/>
  <c r="Z2262" i="99"/>
  <c r="A2264" i="99"/>
  <c r="Z2264" i="99" s="1"/>
  <c r="Z2667" i="99"/>
  <c r="AE2417" i="99"/>
  <c r="Z43" i="99"/>
  <c r="AF2253" i="99"/>
  <c r="AI2171" i="99"/>
  <c r="Z2666" i="99"/>
  <c r="A2668" i="99"/>
  <c r="Y1140" i="99"/>
  <c r="AZ1085" i="99"/>
  <c r="AZ1090" i="99" s="1"/>
  <c r="Z622" i="99"/>
  <c r="AE2388" i="99"/>
  <c r="AI2306" i="99"/>
  <c r="AE2775" i="99"/>
  <c r="AI2693" i="99"/>
  <c r="AE2428" i="99"/>
  <c r="Z2015" i="99"/>
  <c r="Z2342" i="99"/>
  <c r="Z461" i="99"/>
  <c r="A462" i="99"/>
  <c r="Z3158" i="99"/>
  <c r="AI2226" i="99"/>
  <c r="AE2308" i="99"/>
  <c r="AE2396" i="99"/>
  <c r="AI2314" i="99"/>
  <c r="Z3079" i="99"/>
  <c r="AE2326" i="99"/>
  <c r="AI2244" i="99"/>
  <c r="Z1030" i="99"/>
  <c r="AE2323" i="99"/>
  <c r="AI2241" i="99"/>
  <c r="A3738" i="99"/>
  <c r="Z3736" i="99"/>
  <c r="A3659" i="99"/>
  <c r="Z128" i="99"/>
  <c r="A130" i="99"/>
  <c r="A131" i="99" s="1"/>
  <c r="A3330" i="99"/>
  <c r="Z3330" i="99" s="1"/>
  <c r="Z3328" i="99"/>
  <c r="AE2252" i="99"/>
  <c r="AI2170" i="99"/>
  <c r="A44" i="99"/>
  <c r="Z1194" i="99"/>
  <c r="Z2837" i="99"/>
  <c r="A1195" i="99"/>
  <c r="A1196" i="99" s="1"/>
  <c r="AI2317" i="99"/>
  <c r="AE2399" i="99"/>
  <c r="AE2403" i="99"/>
  <c r="AI2321" i="99"/>
  <c r="A1445" i="99"/>
  <c r="AG2245" i="99"/>
  <c r="AI2163" i="99"/>
  <c r="AE2398" i="99"/>
  <c r="AI2316" i="99"/>
  <c r="AE2940" i="99"/>
  <c r="A3575" i="99"/>
  <c r="AE2415" i="99"/>
  <c r="AI2333" i="99"/>
  <c r="A541" i="99"/>
  <c r="A542" i="99" s="1"/>
  <c r="Z542" i="99" s="1"/>
  <c r="Z539" i="99"/>
  <c r="A2181" i="99"/>
  <c r="Z2179" i="99"/>
  <c r="Z2588" i="99"/>
  <c r="A2016" i="99"/>
  <c r="A2838" i="99"/>
  <c r="Z2838" i="99" s="1"/>
  <c r="AI2263" i="99"/>
  <c r="AE2345" i="99"/>
  <c r="P2379" i="99"/>
  <c r="AU2300" i="99"/>
  <c r="AE2410" i="99"/>
  <c r="AI2328" i="99"/>
  <c r="A3492" i="99"/>
  <c r="AE2309" i="99"/>
  <c r="AI2227" i="99"/>
  <c r="Z1929" i="99"/>
  <c r="Z3402" i="99"/>
  <c r="A3404" i="99"/>
  <c r="A3405" i="99" s="1"/>
  <c r="A3159" i="99"/>
  <c r="A3160" i="99" s="1"/>
  <c r="Z3157" i="99"/>
  <c r="Z212" i="99"/>
  <c r="AE2859" i="99"/>
  <c r="AI2777" i="99"/>
  <c r="A1524" i="99"/>
  <c r="A1525" i="99" s="1"/>
  <c r="Z1522" i="99"/>
  <c r="AE2418" i="99"/>
  <c r="AI2336" i="99"/>
  <c r="AI2249" i="99"/>
  <c r="AE2331" i="99"/>
  <c r="A3080" i="99"/>
  <c r="A213" i="99"/>
  <c r="AE2256" i="99"/>
  <c r="AI2174" i="99"/>
  <c r="A707" i="99"/>
  <c r="A1608" i="99"/>
  <c r="Z1608" i="99" s="1"/>
  <c r="AE2304" i="99"/>
  <c r="AI2222" i="99"/>
  <c r="A2343" i="99"/>
  <c r="AF2264" i="99"/>
  <c r="AI2182" i="99"/>
  <c r="AI2240" i="99"/>
  <c r="AE2322" i="99"/>
  <c r="A2589" i="99"/>
  <c r="A2590" i="99" s="1"/>
  <c r="A2429" i="99"/>
  <c r="A1031" i="99"/>
  <c r="A2839" i="99" l="1"/>
  <c r="Z2839" i="99" s="1"/>
  <c r="Z1771" i="99"/>
  <c r="AZ2189" i="99"/>
  <c r="A2921" i="99"/>
  <c r="Z1770" i="99"/>
  <c r="A1772" i="99"/>
  <c r="Z1772" i="99" s="1"/>
  <c r="AZ2028" i="99"/>
  <c r="AZ2105" i="99" s="1"/>
  <c r="AZ2106" i="99" s="1"/>
  <c r="AZ2029" i="99"/>
  <c r="AZ2108" i="99" s="1"/>
  <c r="AZ2109" i="99" s="1"/>
  <c r="Z294" i="99"/>
  <c r="Z2590" i="99"/>
  <c r="Z3160" i="99"/>
  <c r="Z1196" i="99"/>
  <c r="Z2343" i="99"/>
  <c r="Z213" i="99"/>
  <c r="P2461" i="99"/>
  <c r="AU2382" i="99"/>
  <c r="Z2181" i="99"/>
  <c r="A1446" i="99"/>
  <c r="Z1445" i="99"/>
  <c r="Z3405" i="99"/>
  <c r="AI2424" i="99"/>
  <c r="AE2506" i="99"/>
  <c r="A2265" i="99"/>
  <c r="Z2263" i="99"/>
  <c r="Z2509" i="99"/>
  <c r="Z1851" i="99"/>
  <c r="Z376" i="99"/>
  <c r="Z131" i="99"/>
  <c r="Z1031" i="99"/>
  <c r="Z3080" i="99"/>
  <c r="AI2859" i="99"/>
  <c r="AE2941" i="99"/>
  <c r="Z1931" i="99"/>
  <c r="Z3575" i="99"/>
  <c r="Z3659" i="99"/>
  <c r="A3660" i="99"/>
  <c r="AE2408" i="99"/>
  <c r="AI2326" i="99"/>
  <c r="AE2510" i="99"/>
  <c r="Y1142" i="99"/>
  <c r="AZ1096" i="99" s="1"/>
  <c r="Q1225" i="99" s="1"/>
  <c r="Y1143" i="99"/>
  <c r="AZ1097" i="99" s="1"/>
  <c r="Q1226" i="99" s="1"/>
  <c r="AZ1175" i="99" s="1"/>
  <c r="AZ1176" i="99" s="1"/>
  <c r="AF2335" i="99"/>
  <c r="AI2253" i="99"/>
  <c r="AE2385" i="99"/>
  <c r="AI2303" i="99"/>
  <c r="Z1365" i="99"/>
  <c r="A1367" i="99"/>
  <c r="Z3001" i="99"/>
  <c r="AE2325" i="99"/>
  <c r="AI2243" i="99"/>
  <c r="AE2340" i="99"/>
  <c r="AI2258" i="99"/>
  <c r="AE2406" i="99"/>
  <c r="AI2324" i="99"/>
  <c r="AE2332" i="99"/>
  <c r="AI2250" i="99"/>
  <c r="AI2305" i="99"/>
  <c r="AE2387" i="99"/>
  <c r="Z1279" i="99"/>
  <c r="AE2492" i="99"/>
  <c r="AI2410" i="99"/>
  <c r="A543" i="99"/>
  <c r="Z541" i="99"/>
  <c r="AE2485" i="99"/>
  <c r="AI2403" i="99"/>
  <c r="A2840" i="99"/>
  <c r="Z44" i="99"/>
  <c r="A3081" i="99"/>
  <c r="A3082" i="99" s="1"/>
  <c r="AE2390" i="99"/>
  <c r="AI2308" i="99"/>
  <c r="A463" i="99"/>
  <c r="A464" i="99" s="1"/>
  <c r="Z462" i="99"/>
  <c r="Z2668" i="99"/>
  <c r="A45" i="99"/>
  <c r="A46" i="99" s="1"/>
  <c r="A2669" i="99"/>
  <c r="A2670" i="99" s="1"/>
  <c r="AI2411" i="99"/>
  <c r="AE2493" i="99"/>
  <c r="AI2204" i="99"/>
  <c r="AE2491" i="99"/>
  <c r="AE2479" i="99"/>
  <c r="AI2397" i="99"/>
  <c r="A865" i="99"/>
  <c r="A866" i="99" s="1"/>
  <c r="Z863" i="99"/>
  <c r="Z375" i="99"/>
  <c r="A377" i="99"/>
  <c r="A378" i="99" s="1"/>
  <c r="Z378" i="99" s="1"/>
  <c r="A786" i="99"/>
  <c r="Z784" i="99"/>
  <c r="AE2421" i="99"/>
  <c r="AI2339" i="99"/>
  <c r="A1932" i="99"/>
  <c r="A1933" i="99" s="1"/>
  <c r="Z1930" i="99"/>
  <c r="Z2508" i="99"/>
  <c r="A2510" i="99"/>
  <c r="Z2510" i="99" s="1"/>
  <c r="A951" i="99"/>
  <c r="Z949" i="99"/>
  <c r="AI2401" i="99"/>
  <c r="AE2483" i="99"/>
  <c r="A625" i="99"/>
  <c r="Z623" i="99"/>
  <c r="A2182" i="99"/>
  <c r="Z2182" i="99" s="1"/>
  <c r="A3331" i="99"/>
  <c r="AE2404" i="99"/>
  <c r="AI2322" i="99"/>
  <c r="A708" i="99"/>
  <c r="Z707" i="99"/>
  <c r="Z3492" i="99"/>
  <c r="A3494" i="99"/>
  <c r="Z3494" i="99" s="1"/>
  <c r="Z2016" i="99"/>
  <c r="AE2497" i="99"/>
  <c r="AI2415" i="99"/>
  <c r="AE2334" i="99"/>
  <c r="AI2252" i="99"/>
  <c r="AE2499" i="99"/>
  <c r="A295" i="99"/>
  <c r="A296" i="99" s="1"/>
  <c r="Z296" i="99" s="1"/>
  <c r="Z293" i="99"/>
  <c r="AI2389" i="99"/>
  <c r="AE2471" i="99"/>
  <c r="AE2511" i="99"/>
  <c r="AI2429" i="99"/>
  <c r="A787" i="99"/>
  <c r="Z785" i="99"/>
  <c r="AE2395" i="99"/>
  <c r="AI2313" i="99"/>
  <c r="AE2392" i="99"/>
  <c r="AI2310" i="99"/>
  <c r="Z1525" i="99"/>
  <c r="AE2500" i="99"/>
  <c r="AI2418" i="99"/>
  <c r="Z3159" i="99"/>
  <c r="A3161" i="99"/>
  <c r="AE2427" i="99"/>
  <c r="AI2345" i="99"/>
  <c r="AE2480" i="99"/>
  <c r="AI2398" i="99"/>
  <c r="A1197" i="99"/>
  <c r="A1198" i="99" s="1"/>
  <c r="Z1198" i="99" s="1"/>
  <c r="Z1195" i="99"/>
  <c r="AE2405" i="99"/>
  <c r="AI2323" i="99"/>
  <c r="AE2478" i="99"/>
  <c r="AI2396" i="99"/>
  <c r="A2344" i="99"/>
  <c r="AI2388" i="99"/>
  <c r="AE2470" i="99"/>
  <c r="Z950" i="99"/>
  <c r="A3576" i="99"/>
  <c r="Z3576" i="99" s="1"/>
  <c r="AE2330" i="99"/>
  <c r="AI2248" i="99"/>
  <c r="A1118" i="99"/>
  <c r="Z1117" i="99"/>
  <c r="AI2259" i="99"/>
  <c r="AE2341" i="99"/>
  <c r="AE2384" i="99"/>
  <c r="AI2302" i="99"/>
  <c r="Z864" i="99"/>
  <c r="A2430" i="99"/>
  <c r="Z2429" i="99"/>
  <c r="AI2304" i="99"/>
  <c r="AE2386" i="99"/>
  <c r="AE2413" i="99"/>
  <c r="AI2331" i="99"/>
  <c r="Z3404" i="99"/>
  <c r="A3406" i="99"/>
  <c r="A2591" i="99"/>
  <c r="A2592" i="99" s="1"/>
  <c r="Z2592" i="99" s="1"/>
  <c r="Z2589" i="99"/>
  <c r="AF2346" i="99"/>
  <c r="AI2264" i="99"/>
  <c r="AE2338" i="99"/>
  <c r="AI2256" i="99"/>
  <c r="A1526" i="99"/>
  <c r="Z1526" i="99" s="1"/>
  <c r="Z1524" i="99"/>
  <c r="A214" i="99"/>
  <c r="Z214" i="99" s="1"/>
  <c r="AI2309" i="99"/>
  <c r="AE2391" i="99"/>
  <c r="AE3022" i="99"/>
  <c r="AG2327" i="99"/>
  <c r="AI2245" i="99"/>
  <c r="AE2481" i="99"/>
  <c r="AI2399" i="99"/>
  <c r="A132" i="99"/>
  <c r="Z132" i="99" s="1"/>
  <c r="Z130" i="99"/>
  <c r="Z3738" i="99"/>
  <c r="A1032" i="99"/>
  <c r="A2017" i="99"/>
  <c r="A2018" i="99" s="1"/>
  <c r="Z2018" i="99" s="1"/>
  <c r="AE2857" i="99"/>
  <c r="AI2775" i="99"/>
  <c r="A3250" i="99"/>
  <c r="Z3249" i="99"/>
  <c r="AE2419" i="99"/>
  <c r="AI2337" i="99"/>
  <c r="A2759" i="99"/>
  <c r="A2760" i="99"/>
  <c r="Z2758" i="99"/>
  <c r="A3493" i="99"/>
  <c r="A1366" i="99"/>
  <c r="A1280" i="99"/>
  <c r="Z1280" i="99" s="1"/>
  <c r="Z1278" i="99"/>
  <c r="AE2482" i="99"/>
  <c r="AI2400" i="99"/>
  <c r="A1687" i="99"/>
  <c r="Z1685" i="99"/>
  <c r="AI2402" i="99"/>
  <c r="AE2484" i="99"/>
  <c r="A1609" i="99"/>
  <c r="AF2858" i="99"/>
  <c r="AI2776" i="99"/>
  <c r="AE2426" i="99"/>
  <c r="AI2344" i="99"/>
  <c r="AE2343" i="99"/>
  <c r="AI2261" i="99"/>
  <c r="AE2393" i="99"/>
  <c r="AI2311" i="99"/>
  <c r="Z1850" i="99"/>
  <c r="A1852" i="99"/>
  <c r="A1853" i="99" s="1"/>
  <c r="AE2394" i="99"/>
  <c r="AI2312" i="99"/>
  <c r="A1686" i="99"/>
  <c r="A2101" i="99"/>
  <c r="A3739" i="99"/>
  <c r="A3740" i="99" s="1"/>
  <c r="Z3740" i="99" s="1"/>
  <c r="A3002" i="99"/>
  <c r="Z3002" i="99" s="1"/>
  <c r="AZ2271" i="99" l="1"/>
  <c r="A1527" i="99"/>
  <c r="Z1527" i="99" s="1"/>
  <c r="A133" i="99"/>
  <c r="A1773" i="99"/>
  <c r="A2922" i="99"/>
  <c r="Z2921" i="99"/>
  <c r="AI2286" i="99"/>
  <c r="A2511" i="99"/>
  <c r="A215" i="99"/>
  <c r="A216" i="99" s="1"/>
  <c r="AZ2110" i="99"/>
  <c r="AZ2187" i="99" s="1"/>
  <c r="AZ2188" i="99" s="1"/>
  <c r="AZ2111" i="99"/>
  <c r="AZ2190" i="99" s="1"/>
  <c r="AZ2191" i="99" s="1"/>
  <c r="AI2419" i="99"/>
  <c r="AE2501" i="99"/>
  <c r="AI2857" i="99"/>
  <c r="AE2939" i="99"/>
  <c r="AI2481" i="99"/>
  <c r="AE2563" i="99"/>
  <c r="Z3406" i="99"/>
  <c r="Z1118" i="99"/>
  <c r="A1119" i="99"/>
  <c r="AI2330" i="99"/>
  <c r="AE2412" i="99"/>
  <c r="Z2344" i="99"/>
  <c r="AE2562" i="99"/>
  <c r="AI2480" i="99"/>
  <c r="A1528" i="99"/>
  <c r="AE2553" i="99"/>
  <c r="AI2471" i="99"/>
  <c r="AI2421" i="99"/>
  <c r="AE2503" i="99"/>
  <c r="AE2575" i="99"/>
  <c r="AI2493" i="99"/>
  <c r="Z464" i="99"/>
  <c r="AE2469" i="99"/>
  <c r="AI2387" i="99"/>
  <c r="Z3082" i="99"/>
  <c r="A3407" i="99"/>
  <c r="Z215" i="99"/>
  <c r="AE2476" i="99"/>
  <c r="AI2394" i="99"/>
  <c r="AI2426" i="99"/>
  <c r="AE2508" i="99"/>
  <c r="Z1687" i="99"/>
  <c r="Z2760" i="99"/>
  <c r="Z866" i="99"/>
  <c r="AE2581" i="99"/>
  <c r="AI2404" i="99"/>
  <c r="AE2486" i="99"/>
  <c r="AI2485" i="99"/>
  <c r="AE2567" i="99"/>
  <c r="AE2407" i="99"/>
  <c r="AI2325" i="99"/>
  <c r="AZ2353" i="99" s="1"/>
  <c r="AF2417" i="99"/>
  <c r="AI2335" i="99"/>
  <c r="A1199" i="99"/>
  <c r="Z1197" i="99"/>
  <c r="AE2474" i="99"/>
  <c r="AI2392" i="99"/>
  <c r="A626" i="99"/>
  <c r="Z625" i="99"/>
  <c r="A788" i="99"/>
  <c r="Z788" i="99" s="1"/>
  <c r="Z786" i="99"/>
  <c r="A2842" i="99"/>
  <c r="Z2840" i="99"/>
  <c r="A2841" i="99"/>
  <c r="A1610" i="99"/>
  <c r="Z1609" i="99"/>
  <c r="AI2386" i="99"/>
  <c r="AE2468" i="99"/>
  <c r="AE2466" i="99"/>
  <c r="AI2384" i="99"/>
  <c r="AI2405" i="99"/>
  <c r="AE2487" i="99"/>
  <c r="AI2395" i="99"/>
  <c r="AE2477" i="99"/>
  <c r="AI2479" i="99"/>
  <c r="AE2561" i="99"/>
  <c r="Z2670" i="99"/>
  <c r="Z1367" i="99"/>
  <c r="A3661" i="99"/>
  <c r="A3662" i="99" s="1"/>
  <c r="Z3660" i="99"/>
  <c r="Z1853" i="99"/>
  <c r="A2183" i="99"/>
  <c r="Z3739" i="99"/>
  <c r="A3741" i="99"/>
  <c r="AI2393" i="99"/>
  <c r="AE2475" i="99"/>
  <c r="AE2566" i="99"/>
  <c r="AI2484" i="99"/>
  <c r="Z2017" i="99"/>
  <c r="A2019" i="99"/>
  <c r="AE2473" i="99"/>
  <c r="AI2391" i="99"/>
  <c r="AF2428" i="99"/>
  <c r="AI2346" i="99"/>
  <c r="AE2423" i="99"/>
  <c r="AI2341" i="99"/>
  <c r="AI2497" i="99"/>
  <c r="AE2579" i="99"/>
  <c r="AE2573" i="99"/>
  <c r="Z46" i="99"/>
  <c r="AI2492" i="99"/>
  <c r="AE2574" i="99"/>
  <c r="AE2488" i="99"/>
  <c r="AI2406" i="99"/>
  <c r="AE2592" i="99"/>
  <c r="Z1933" i="99"/>
  <c r="A134" i="99"/>
  <c r="Z133" i="99"/>
  <c r="A2266" i="99"/>
  <c r="Z2265" i="99"/>
  <c r="A2102" i="99"/>
  <c r="Z2101" i="99"/>
  <c r="Z1852" i="99"/>
  <c r="A1854" i="99"/>
  <c r="Z1854" i="99" s="1"/>
  <c r="A1368" i="99"/>
  <c r="Z1366" i="99"/>
  <c r="A2761" i="99"/>
  <c r="A2762" i="99" s="1"/>
  <c r="Z2759" i="99"/>
  <c r="A3251" i="99"/>
  <c r="A3252" i="99"/>
  <c r="Z3250" i="99"/>
  <c r="Z1032" i="99"/>
  <c r="AG2409" i="99"/>
  <c r="AI2327" i="99"/>
  <c r="AE2552" i="99"/>
  <c r="AI2470" i="99"/>
  <c r="AE2560" i="99"/>
  <c r="AI2478" i="99"/>
  <c r="AE2509" i="99"/>
  <c r="AI2427" i="99"/>
  <c r="AE2582" i="99"/>
  <c r="AI2500" i="99"/>
  <c r="A789" i="99"/>
  <c r="Z787" i="99"/>
  <c r="Z3331" i="99"/>
  <c r="A3332" i="99"/>
  <c r="Z951" i="99"/>
  <c r="A1934" i="99"/>
  <c r="Z1932" i="99"/>
  <c r="A867" i="99"/>
  <c r="A868" i="99" s="1"/>
  <c r="Z865" i="99"/>
  <c r="A2671" i="99"/>
  <c r="A2672" i="99" s="1"/>
  <c r="Z2669" i="99"/>
  <c r="AI2390" i="99"/>
  <c r="AE2472" i="99"/>
  <c r="A3003" i="99"/>
  <c r="AE3023" i="99"/>
  <c r="AI2941" i="99"/>
  <c r="Z2511" i="99"/>
  <c r="A2512" i="99"/>
  <c r="AE2588" i="99"/>
  <c r="AI2506" i="99"/>
  <c r="A1688" i="99"/>
  <c r="Z1686" i="99"/>
  <c r="AE2425" i="99"/>
  <c r="AI2343" i="99"/>
  <c r="AF2940" i="99"/>
  <c r="AI2858" i="99"/>
  <c r="AI2482" i="99"/>
  <c r="AE2564" i="99"/>
  <c r="A3495" i="99"/>
  <c r="Z3493" i="99"/>
  <c r="AE3104" i="99"/>
  <c r="AI2338" i="99"/>
  <c r="AE2420" i="99"/>
  <c r="A2593" i="99"/>
  <c r="Z2591" i="99"/>
  <c r="AI2413" i="99"/>
  <c r="AE2495" i="99"/>
  <c r="Z2430" i="99"/>
  <c r="A2432" i="99"/>
  <c r="A2431" i="99"/>
  <c r="A952" i="99"/>
  <c r="Z952" i="99" s="1"/>
  <c r="Z3161" i="99"/>
  <c r="AE2593" i="99"/>
  <c r="AI2511" i="99"/>
  <c r="A297" i="99"/>
  <c r="Z295" i="99"/>
  <c r="AE2416" i="99"/>
  <c r="AI2334" i="99"/>
  <c r="Z708" i="99"/>
  <c r="A709" i="99"/>
  <c r="A710" i="99" s="1"/>
  <c r="AE2565" i="99"/>
  <c r="AI2483" i="99"/>
  <c r="A379" i="99"/>
  <c r="Z377" i="99"/>
  <c r="A47" i="99"/>
  <c r="Z45" i="99"/>
  <c r="A465" i="99"/>
  <c r="A466" i="99" s="1"/>
  <c r="Z463" i="99"/>
  <c r="Z3081" i="99"/>
  <c r="A3083" i="99"/>
  <c r="A3084" i="99" s="1"/>
  <c r="Z3084" i="99" s="1"/>
  <c r="A544" i="99"/>
  <c r="Z543" i="99"/>
  <c r="A1281" i="99"/>
  <c r="AI2332" i="99"/>
  <c r="AE2414" i="99"/>
  <c r="AI2340" i="99"/>
  <c r="AE2422" i="99"/>
  <c r="AI2385" i="99"/>
  <c r="AE2467" i="99"/>
  <c r="AZ1167" i="99"/>
  <c r="AZ1172" i="99" s="1"/>
  <c r="Y1222" i="99"/>
  <c r="AI2408" i="99"/>
  <c r="AE2490" i="99"/>
  <c r="A3577" i="99"/>
  <c r="A1033" i="99"/>
  <c r="A1034" i="99" s="1"/>
  <c r="Z1034" i="99" s="1"/>
  <c r="Z1446" i="99"/>
  <c r="A1447" i="99"/>
  <c r="A1448" i="99" s="1"/>
  <c r="P2543" i="99"/>
  <c r="AU2464" i="99"/>
  <c r="A2345" i="99"/>
  <c r="A3162" i="99"/>
  <c r="A2923" i="99" l="1"/>
  <c r="Z2922" i="99"/>
  <c r="A2924" i="99"/>
  <c r="A1774" i="99"/>
  <c r="Z1773" i="99"/>
  <c r="AZ2192" i="99"/>
  <c r="AZ2269" i="99" s="1"/>
  <c r="AZ2270" i="99" s="1"/>
  <c r="AZ2193" i="99"/>
  <c r="AZ2272" i="99" s="1"/>
  <c r="AZ2273" i="99" s="1"/>
  <c r="Z710" i="99"/>
  <c r="Z2672" i="99"/>
  <c r="Z1448" i="99"/>
  <c r="Z466" i="99"/>
  <c r="Z2762" i="99"/>
  <c r="Z3162" i="99"/>
  <c r="AI2416" i="99"/>
  <c r="AE2498" i="99"/>
  <c r="Z2432" i="99"/>
  <c r="AE2646" i="99"/>
  <c r="AI2564" i="99"/>
  <c r="Z3003" i="99"/>
  <c r="A3004" i="99"/>
  <c r="Z1934" i="99"/>
  <c r="AI2582" i="99"/>
  <c r="AE2664" i="99"/>
  <c r="Z3252" i="99"/>
  <c r="AE2557" i="99"/>
  <c r="AI2475" i="99"/>
  <c r="Z3662" i="99"/>
  <c r="Z2345" i="99"/>
  <c r="AE2572" i="99"/>
  <c r="AI2490" i="99"/>
  <c r="Z544" i="99"/>
  <c r="A545" i="99"/>
  <c r="A546" i="99" s="1"/>
  <c r="A380" i="99"/>
  <c r="Z379" i="99"/>
  <c r="AE3186" i="99"/>
  <c r="Z1688" i="99"/>
  <c r="Z1368" i="99"/>
  <c r="Z134" i="99"/>
  <c r="A135" i="99"/>
  <c r="A136" i="99" s="1"/>
  <c r="A628" i="99"/>
  <c r="A627" i="99"/>
  <c r="Z626" i="99"/>
  <c r="AE2489" i="99"/>
  <c r="AI2407" i="99"/>
  <c r="AZ2435" i="99" s="1"/>
  <c r="Z868" i="99"/>
  <c r="AE2558" i="99"/>
  <c r="AI2476" i="99"/>
  <c r="Z3083" i="99"/>
  <c r="A3085" i="99"/>
  <c r="Z297" i="99"/>
  <c r="A298" i="99"/>
  <c r="AI2368" i="99"/>
  <c r="AI2495" i="99"/>
  <c r="AE2577" i="99"/>
  <c r="AE2502" i="99"/>
  <c r="AI2420" i="99"/>
  <c r="A869" i="99"/>
  <c r="A870" i="99" s="1"/>
  <c r="Z870" i="99" s="1"/>
  <c r="Z867" i="99"/>
  <c r="A953" i="99"/>
  <c r="A790" i="99"/>
  <c r="Z789" i="99"/>
  <c r="AI2509" i="99"/>
  <c r="AE2591" i="99"/>
  <c r="AE2634" i="99"/>
  <c r="AI2552" i="99"/>
  <c r="A1935" i="99"/>
  <c r="AI2579" i="99"/>
  <c r="AE2661" i="99"/>
  <c r="A3742" i="99"/>
  <c r="Z3741" i="99"/>
  <c r="A1855" i="99"/>
  <c r="AE2643" i="99"/>
  <c r="AI2561" i="99"/>
  <c r="AE2569" i="99"/>
  <c r="AI2487" i="99"/>
  <c r="AI2466" i="99"/>
  <c r="AE2548" i="99"/>
  <c r="Z1610" i="99"/>
  <c r="A1611" i="99"/>
  <c r="AI2567" i="99"/>
  <c r="AE2649" i="99"/>
  <c r="AE2590" i="99"/>
  <c r="AI2508" i="99"/>
  <c r="A1529" i="99"/>
  <c r="A1530" i="99" s="1"/>
  <c r="Z1528" i="99"/>
  <c r="A2346" i="99"/>
  <c r="Z2346" i="99" s="1"/>
  <c r="AE2645" i="99"/>
  <c r="AI2563" i="99"/>
  <c r="AI2501" i="99"/>
  <c r="AE2583" i="99"/>
  <c r="Z1447" i="99"/>
  <c r="A1449" i="99"/>
  <c r="A3578" i="99"/>
  <c r="Z3577" i="99"/>
  <c r="Z709" i="99"/>
  <c r="A711" i="99"/>
  <c r="AE2675" i="99"/>
  <c r="AI2593" i="99"/>
  <c r="A3163" i="99"/>
  <c r="Z2512" i="99"/>
  <c r="A2513" i="99"/>
  <c r="Z2671" i="99"/>
  <c r="A2673" i="99"/>
  <c r="A2674" i="99" s="1"/>
  <c r="Z2674" i="99" s="1"/>
  <c r="AI2560" i="99"/>
  <c r="AE2642" i="99"/>
  <c r="AG2491" i="99"/>
  <c r="AI2409" i="99"/>
  <c r="AI2574" i="99"/>
  <c r="AE2656" i="99"/>
  <c r="Z2019" i="99"/>
  <c r="A2020" i="99"/>
  <c r="A2184" i="99"/>
  <c r="Z2183" i="99"/>
  <c r="AI2477" i="99"/>
  <c r="AE2559" i="99"/>
  <c r="AE2549" i="99"/>
  <c r="AI2467" i="99"/>
  <c r="AI2414" i="99"/>
  <c r="AE2496" i="99"/>
  <c r="A467" i="99"/>
  <c r="A468" i="99" s="1"/>
  <c r="Z465" i="99"/>
  <c r="A2594" i="99"/>
  <c r="Z2593" i="99"/>
  <c r="AF3022" i="99"/>
  <c r="AI2940" i="99"/>
  <c r="AI2472" i="99"/>
  <c r="AE2554" i="99"/>
  <c r="Z3251" i="99"/>
  <c r="A3253" i="99"/>
  <c r="A3254" i="99" s="1"/>
  <c r="A2103" i="99"/>
  <c r="Z2102" i="99"/>
  <c r="AE2674" i="99"/>
  <c r="AE2655" i="99"/>
  <c r="AF2510" i="99"/>
  <c r="AI2428" i="99"/>
  <c r="Z3661" i="99"/>
  <c r="A3663" i="99"/>
  <c r="Z2842" i="99"/>
  <c r="A1200" i="99"/>
  <c r="Z1199" i="99"/>
  <c r="A1689" i="99"/>
  <c r="AI2503" i="99"/>
  <c r="AE2585" i="99"/>
  <c r="Z1119" i="99"/>
  <c r="P2625" i="99"/>
  <c r="AU2546" i="99"/>
  <c r="A1035" i="99"/>
  <c r="Z1033" i="99"/>
  <c r="Y1224" i="99"/>
  <c r="AZ1178" i="99" s="1"/>
  <c r="Q1307" i="99" s="1"/>
  <c r="Y1225" i="99"/>
  <c r="AZ1179" i="99" s="1"/>
  <c r="Q1308" i="99" s="1"/>
  <c r="AZ1257" i="99" s="1"/>
  <c r="AZ1258" i="99" s="1"/>
  <c r="AI2422" i="99"/>
  <c r="AE2504" i="99"/>
  <c r="A1282" i="99"/>
  <c r="Z1281" i="99"/>
  <c r="Z47" i="99"/>
  <c r="AE2647" i="99"/>
  <c r="AI2565" i="99"/>
  <c r="Z2431" i="99"/>
  <c r="A2433" i="99"/>
  <c r="A2434" i="99" s="1"/>
  <c r="Z3495" i="99"/>
  <c r="A3496" i="99"/>
  <c r="AI2425" i="99"/>
  <c r="AE2507" i="99"/>
  <c r="AE2670" i="99"/>
  <c r="AI2588" i="99"/>
  <c r="AI3023" i="99"/>
  <c r="AE3105" i="99"/>
  <c r="Z3332" i="99"/>
  <c r="A3333" i="99"/>
  <c r="A2763" i="99"/>
  <c r="Z2761" i="99"/>
  <c r="A2267" i="99"/>
  <c r="A2268" i="99" s="1"/>
  <c r="Z2266" i="99"/>
  <c r="AI2488" i="99"/>
  <c r="AE2570" i="99"/>
  <c r="A48" i="99"/>
  <c r="AI2423" i="99"/>
  <c r="AE2505" i="99"/>
  <c r="AI2473" i="99"/>
  <c r="AE2555" i="99"/>
  <c r="AI2566" i="99"/>
  <c r="AE2648" i="99"/>
  <c r="A1369" i="99"/>
  <c r="A1370" i="99" s="1"/>
  <c r="AI2468" i="99"/>
  <c r="AE2550" i="99"/>
  <c r="A2843" i="99"/>
  <c r="A2844" i="99" s="1"/>
  <c r="Z2841" i="99"/>
  <c r="AE2556" i="99"/>
  <c r="AI2474" i="99"/>
  <c r="AF2499" i="99"/>
  <c r="AI2417" i="99"/>
  <c r="AE2663" i="99"/>
  <c r="Z216" i="99"/>
  <c r="A218" i="99"/>
  <c r="A217" i="99"/>
  <c r="AE2494" i="99"/>
  <c r="AI2412" i="99"/>
  <c r="A1120" i="99"/>
  <c r="AI2486" i="99"/>
  <c r="AE2568" i="99"/>
  <c r="A3409" i="99"/>
  <c r="Z3407" i="99"/>
  <c r="AI2469" i="99"/>
  <c r="AE2551" i="99"/>
  <c r="AE2657" i="99"/>
  <c r="AI2575" i="99"/>
  <c r="AE2635" i="99"/>
  <c r="AI2553" i="99"/>
  <c r="AE2644" i="99"/>
  <c r="AI2562" i="99"/>
  <c r="A3408" i="99"/>
  <c r="AE3021" i="99"/>
  <c r="AI2939" i="99"/>
  <c r="AZ2274" i="99" l="1"/>
  <c r="AZ2351" i="99" s="1"/>
  <c r="AZ2352" i="99" s="1"/>
  <c r="Z2924" i="99"/>
  <c r="A1776" i="99"/>
  <c r="Z1774" i="99"/>
  <c r="A1775" i="99"/>
  <c r="AI2450" i="99"/>
  <c r="Z2923" i="99"/>
  <c r="A2925" i="99"/>
  <c r="AZ2275" i="99"/>
  <c r="AZ2354" i="99" s="1"/>
  <c r="AZ2355" i="99" s="1"/>
  <c r="Z1370" i="99"/>
  <c r="Z136" i="99"/>
  <c r="Z3254" i="99"/>
  <c r="Z1120" i="99"/>
  <c r="Z218" i="99"/>
  <c r="AE2745" i="99"/>
  <c r="AE2632" i="99"/>
  <c r="AI2550" i="99"/>
  <c r="Z2268" i="99"/>
  <c r="Z2763" i="99"/>
  <c r="AE3187" i="99"/>
  <c r="AI3105" i="99"/>
  <c r="AI2507" i="99"/>
  <c r="AE2589" i="99"/>
  <c r="A3497" i="99"/>
  <c r="A3498" i="99" s="1"/>
  <c r="Z3496" i="99"/>
  <c r="AE2667" i="99"/>
  <c r="AI2585" i="99"/>
  <c r="Z2844" i="99"/>
  <c r="AE2756" i="99"/>
  <c r="Z2103" i="99"/>
  <c r="A2595" i="99"/>
  <c r="A2596" i="99" s="1"/>
  <c r="Z2594" i="99"/>
  <c r="AG2573" i="99"/>
  <c r="AI2491" i="99"/>
  <c r="Z3163" i="99"/>
  <c r="AE2727" i="99"/>
  <c r="AI2645" i="99"/>
  <c r="Z1530" i="99"/>
  <c r="AI2569" i="99"/>
  <c r="AE2651" i="99"/>
  <c r="Z1935" i="99"/>
  <c r="AE2659" i="99"/>
  <c r="AI2577" i="99"/>
  <c r="Z627" i="99"/>
  <c r="A629" i="99"/>
  <c r="A2347" i="99"/>
  <c r="AE2746" i="99"/>
  <c r="AI2664" i="99"/>
  <c r="Z3004" i="99"/>
  <c r="A3005" i="99"/>
  <c r="A137" i="99"/>
  <c r="A138" i="99" s="1"/>
  <c r="Z135" i="99"/>
  <c r="AI2557" i="99"/>
  <c r="AE2639" i="99"/>
  <c r="Z2434" i="99"/>
  <c r="Z468" i="99"/>
  <c r="AI3021" i="99"/>
  <c r="AE3103" i="99"/>
  <c r="AE2633" i="99"/>
  <c r="AI2551" i="99"/>
  <c r="AE2650" i="99"/>
  <c r="AI2568" i="99"/>
  <c r="AE2576" i="99"/>
  <c r="AI2494" i="99"/>
  <c r="A1371" i="99"/>
  <c r="Z1371" i="99" s="1"/>
  <c r="Z1369" i="99"/>
  <c r="AI2570" i="99"/>
  <c r="AE2652" i="99"/>
  <c r="A2269" i="99"/>
  <c r="Z2267" i="99"/>
  <c r="Z2433" i="99"/>
  <c r="A2435" i="99"/>
  <c r="AE2586" i="99"/>
  <c r="AI2504" i="99"/>
  <c r="A1121" i="99"/>
  <c r="A1122" i="99" s="1"/>
  <c r="Z1689" i="99"/>
  <c r="A1202" i="99"/>
  <c r="Z1200" i="99"/>
  <c r="A1201" i="99"/>
  <c r="Z3663" i="99"/>
  <c r="AE2737" i="99"/>
  <c r="AF3104" i="99"/>
  <c r="AI3022" i="99"/>
  <c r="A469" i="99"/>
  <c r="Z469" i="99" s="1"/>
  <c r="Z467" i="99"/>
  <c r="AI2549" i="99"/>
  <c r="AE2631" i="99"/>
  <c r="A2185" i="99"/>
  <c r="A2186" i="99" s="1"/>
  <c r="Z2184" i="99"/>
  <c r="AE2757" i="99"/>
  <c r="AI2675" i="99"/>
  <c r="A3579" i="99"/>
  <c r="A3580" i="99" s="1"/>
  <c r="Z3578" i="99"/>
  <c r="AE2672" i="99"/>
  <c r="AI2590" i="99"/>
  <c r="AE2725" i="99"/>
  <c r="AI2643" i="99"/>
  <c r="AE2743" i="99"/>
  <c r="AI2661" i="99"/>
  <c r="AI2634" i="99"/>
  <c r="AE2716" i="99"/>
  <c r="Z790" i="99"/>
  <c r="A791" i="99"/>
  <c r="AI2558" i="99"/>
  <c r="AE2640" i="99"/>
  <c r="AE2571" i="99"/>
  <c r="AI2489" i="99"/>
  <c r="A1690" i="99"/>
  <c r="Z1690" i="99" s="1"/>
  <c r="Z380" i="99"/>
  <c r="A381" i="99"/>
  <c r="A382" i="99"/>
  <c r="A3664" i="99"/>
  <c r="A1936" i="99"/>
  <c r="Z1936" i="99" s="1"/>
  <c r="AE2580" i="99"/>
  <c r="AI2498" i="99"/>
  <c r="A2764" i="99"/>
  <c r="AI2644" i="99"/>
  <c r="AE2726" i="99"/>
  <c r="AE2739" i="99"/>
  <c r="AI2657" i="99"/>
  <c r="Z3409" i="99"/>
  <c r="AI2556" i="99"/>
  <c r="AE2638" i="99"/>
  <c r="AE2637" i="99"/>
  <c r="AI2555" i="99"/>
  <c r="Z48" i="99"/>
  <c r="Z3333" i="99"/>
  <c r="AI2647" i="99"/>
  <c r="AE2729" i="99"/>
  <c r="A1283" i="99"/>
  <c r="Z1282" i="99"/>
  <c r="Y1304" i="99"/>
  <c r="AZ1249" i="99"/>
  <c r="AZ1254" i="99" s="1"/>
  <c r="P2707" i="99"/>
  <c r="AU2628" i="99"/>
  <c r="AF2592" i="99"/>
  <c r="AI2510" i="99"/>
  <c r="A3255" i="99"/>
  <c r="Z3253" i="99"/>
  <c r="AE2738" i="99"/>
  <c r="AI2656" i="99"/>
  <c r="AE2724" i="99"/>
  <c r="AI2642" i="99"/>
  <c r="Z2513" i="99"/>
  <c r="AE2665" i="99"/>
  <c r="AI2583" i="99"/>
  <c r="Z1611" i="99"/>
  <c r="AE2630" i="99"/>
  <c r="AI2548" i="99"/>
  <c r="A3743" i="99"/>
  <c r="A3744" i="99" s="1"/>
  <c r="Z3742" i="99"/>
  <c r="A871" i="99"/>
  <c r="Z869" i="99"/>
  <c r="A299" i="99"/>
  <c r="A300" i="99" s="1"/>
  <c r="Z298" i="99"/>
  <c r="A630" i="99"/>
  <c r="Z628" i="99"/>
  <c r="Z546" i="99"/>
  <c r="A3164" i="99"/>
  <c r="A3165" i="99" s="1"/>
  <c r="A3410" i="99"/>
  <c r="Z3408" i="99"/>
  <c r="AI2635" i="99"/>
  <c r="AE2717" i="99"/>
  <c r="A219" i="99"/>
  <c r="Z217" i="99"/>
  <c r="AF2581" i="99"/>
  <c r="AI2499" i="99"/>
  <c r="A2845" i="99"/>
  <c r="A2846" i="99" s="1"/>
  <c r="Z2843" i="99"/>
  <c r="AI2648" i="99"/>
  <c r="AE2730" i="99"/>
  <c r="AE2587" i="99"/>
  <c r="AI2505" i="99"/>
  <c r="A3334" i="99"/>
  <c r="AI2670" i="99"/>
  <c r="AE2752" i="99"/>
  <c r="A49" i="99"/>
  <c r="A50" i="99" s="1"/>
  <c r="Z50" i="99" s="1"/>
  <c r="A1036" i="99"/>
  <c r="Z1035" i="99"/>
  <c r="A2104" i="99"/>
  <c r="AE2636" i="99"/>
  <c r="AI2554" i="99"/>
  <c r="AE2578" i="99"/>
  <c r="AI2496" i="99"/>
  <c r="AZ2517" i="99" s="1"/>
  <c r="AE2641" i="99"/>
  <c r="AI2559" i="99"/>
  <c r="Z2020" i="99"/>
  <c r="A2021" i="99"/>
  <c r="A2022" i="99" s="1"/>
  <c r="A2675" i="99"/>
  <c r="Z2673" i="99"/>
  <c r="A2514" i="99"/>
  <c r="Z711" i="99"/>
  <c r="Z1449" i="99"/>
  <c r="Z1529" i="99"/>
  <c r="A1531" i="99"/>
  <c r="A1532" i="99" s="1"/>
  <c r="AE2731" i="99"/>
  <c r="AI2649" i="99"/>
  <c r="A1612" i="99"/>
  <c r="A1856" i="99"/>
  <c r="Z1855" i="99"/>
  <c r="AE2673" i="99"/>
  <c r="AI2591" i="99"/>
  <c r="A954" i="99"/>
  <c r="Z953" i="99"/>
  <c r="AE2584" i="99"/>
  <c r="AI2502" i="99"/>
  <c r="A3086" i="99"/>
  <c r="Z3085" i="99"/>
  <c r="AE3268" i="99"/>
  <c r="Z545" i="99"/>
  <c r="A547" i="99"/>
  <c r="A548" i="99" s="1"/>
  <c r="AE2654" i="99"/>
  <c r="AI2572" i="99"/>
  <c r="AI2646" i="99"/>
  <c r="AE2728" i="99"/>
  <c r="A1450" i="99"/>
  <c r="A712" i="99"/>
  <c r="AZ2356" i="99" l="1"/>
  <c r="AZ2433" i="99" s="1"/>
  <c r="AZ2434" i="99" s="1"/>
  <c r="A470" i="99"/>
  <c r="Z470" i="99" s="1"/>
  <c r="Z2925" i="99"/>
  <c r="A1937" i="99"/>
  <c r="Z1776" i="99"/>
  <c r="A1778" i="99"/>
  <c r="AI2532" i="99"/>
  <c r="A1777" i="99"/>
  <c r="Z1775" i="99"/>
  <c r="A2926" i="99"/>
  <c r="AZ2357" i="99"/>
  <c r="AZ2436" i="99" s="1"/>
  <c r="AZ2437" i="99" s="1"/>
  <c r="Z300" i="99"/>
  <c r="Z3498" i="99"/>
  <c r="Z138" i="99"/>
  <c r="Z2596" i="99"/>
  <c r="Z1450" i="99"/>
  <c r="AI2654" i="99"/>
  <c r="AE2736" i="99"/>
  <c r="AE3350" i="99"/>
  <c r="AI2584" i="99"/>
  <c r="AE2666" i="99"/>
  <c r="AE2755" i="99"/>
  <c r="AI2673" i="99"/>
  <c r="Z2514" i="99"/>
  <c r="Z2104" i="99"/>
  <c r="Z3334" i="99"/>
  <c r="AF2663" i="99"/>
  <c r="AI2581" i="99"/>
  <c r="Z548" i="99"/>
  <c r="A872" i="99"/>
  <c r="Z871" i="99"/>
  <c r="A2515" i="99"/>
  <c r="Y1306" i="99"/>
  <c r="AZ1260" i="99" s="1"/>
  <c r="Q1389" i="99" s="1"/>
  <c r="Y1307" i="99"/>
  <c r="AZ1261" i="99" s="1"/>
  <c r="Q1390" i="99" s="1"/>
  <c r="AZ1339" i="99" s="1"/>
  <c r="AZ1340" i="99" s="1"/>
  <c r="AI2638" i="99"/>
  <c r="AE2720" i="99"/>
  <c r="Z3664" i="99"/>
  <c r="AI2716" i="99"/>
  <c r="AE2798" i="99"/>
  <c r="Z3580" i="99"/>
  <c r="AE2713" i="99"/>
  <c r="AI2631" i="99"/>
  <c r="Z1202" i="99"/>
  <c r="Z3005" i="99"/>
  <c r="AI3187" i="99"/>
  <c r="AE3269" i="99"/>
  <c r="AE2827" i="99"/>
  <c r="A549" i="99"/>
  <c r="A550" i="99" s="1"/>
  <c r="Z550" i="99" s="1"/>
  <c r="Z547" i="99"/>
  <c r="AE2813" i="99"/>
  <c r="AI2731" i="99"/>
  <c r="Z2022" i="99"/>
  <c r="Z3744" i="99"/>
  <c r="AI2739" i="99"/>
  <c r="AE2821" i="99"/>
  <c r="Z791" i="99"/>
  <c r="AE2807" i="99"/>
  <c r="AI2725" i="99"/>
  <c r="A3665" i="99"/>
  <c r="AI2586" i="99"/>
  <c r="AE2668" i="99"/>
  <c r="AE2715" i="99"/>
  <c r="AI2633" i="99"/>
  <c r="Z1532" i="99"/>
  <c r="A2105" i="99"/>
  <c r="A2106" i="99" s="1"/>
  <c r="AE2671" i="99"/>
  <c r="AI2589" i="99"/>
  <c r="A3087" i="99"/>
  <c r="Z3086" i="99"/>
  <c r="Z954" i="99"/>
  <c r="A955" i="99"/>
  <c r="A956" i="99" s="1"/>
  <c r="A1857" i="99"/>
  <c r="A1858" i="99"/>
  <c r="Z1856" i="99"/>
  <c r="A1533" i="99"/>
  <c r="A1534" i="99" s="1"/>
  <c r="Z1531" i="99"/>
  <c r="Z2675" i="99"/>
  <c r="A2676" i="99"/>
  <c r="A1037" i="99"/>
  <c r="Z1036" i="99"/>
  <c r="AE2834" i="99"/>
  <c r="AI2752" i="99"/>
  <c r="AE2669" i="99"/>
  <c r="AI2587" i="99"/>
  <c r="A2847" i="99"/>
  <c r="Z2847" i="99" s="1"/>
  <c r="Z2845" i="99"/>
  <c r="Z219" i="99"/>
  <c r="Z3410" i="99"/>
  <c r="AI2630" i="99"/>
  <c r="AE2712" i="99"/>
  <c r="AE2747" i="99"/>
  <c r="AI2665" i="99"/>
  <c r="AI2724" i="99"/>
  <c r="AE2806" i="99"/>
  <c r="Z3255" i="99"/>
  <c r="P2789" i="99"/>
  <c r="AU2710" i="99"/>
  <c r="Z1283" i="99"/>
  <c r="A3335" i="99"/>
  <c r="A3411" i="99"/>
  <c r="A3412" i="99" s="1"/>
  <c r="Z3412" i="99" s="1"/>
  <c r="AE2808" i="99"/>
  <c r="AI2726" i="99"/>
  <c r="AI2580" i="99"/>
  <c r="AE2662" i="99"/>
  <c r="A383" i="99"/>
  <c r="Z381" i="99"/>
  <c r="AE2653" i="99"/>
  <c r="AI2571" i="99"/>
  <c r="A3581" i="99"/>
  <c r="Z3579" i="99"/>
  <c r="Z2185" i="99"/>
  <c r="A2187" i="99"/>
  <c r="A2188" i="99" s="1"/>
  <c r="Z1201" i="99"/>
  <c r="A1203" i="99"/>
  <c r="A1691" i="99"/>
  <c r="Z2435" i="99"/>
  <c r="AE2734" i="99"/>
  <c r="AI2652" i="99"/>
  <c r="AE3185" i="99"/>
  <c r="AI3103" i="99"/>
  <c r="A2436" i="99"/>
  <c r="A3006" i="99"/>
  <c r="A631" i="99"/>
  <c r="A632" i="99" s="1"/>
  <c r="Z632" i="99" s="1"/>
  <c r="Z629" i="99"/>
  <c r="AI2651" i="99"/>
  <c r="AE2733" i="99"/>
  <c r="AI2632" i="99"/>
  <c r="AE2714" i="99"/>
  <c r="A220" i="99"/>
  <c r="AE2820" i="99"/>
  <c r="AI2738" i="99"/>
  <c r="AF2674" i="99"/>
  <c r="AI2592" i="99"/>
  <c r="AE2811" i="99"/>
  <c r="AI2729" i="99"/>
  <c r="Z2764" i="99"/>
  <c r="AI2757" i="99"/>
  <c r="AE2839" i="99"/>
  <c r="AI2639" i="99"/>
  <c r="AE2721" i="99"/>
  <c r="AE2828" i="99"/>
  <c r="AI2746" i="99"/>
  <c r="Z1937" i="99"/>
  <c r="A1938" i="99"/>
  <c r="Z2846" i="99"/>
  <c r="A2848" i="99"/>
  <c r="Z2848" i="99" s="1"/>
  <c r="A3499" i="99"/>
  <c r="A3500" i="99" s="1"/>
  <c r="Z3497" i="99"/>
  <c r="Z1122" i="99"/>
  <c r="AE2810" i="99"/>
  <c r="AI2728" i="99"/>
  <c r="A1451" i="99"/>
  <c r="AI2578" i="99"/>
  <c r="AE2660" i="99"/>
  <c r="A301" i="99"/>
  <c r="Z299" i="99"/>
  <c r="Z382" i="99"/>
  <c r="A384" i="99"/>
  <c r="AF3186" i="99"/>
  <c r="AI3104" i="99"/>
  <c r="Z2269" i="99"/>
  <c r="AI2576" i="99"/>
  <c r="AE2658" i="99"/>
  <c r="Z2347" i="99"/>
  <c r="A2348" i="99"/>
  <c r="Z3165" i="99"/>
  <c r="AE2749" i="99"/>
  <c r="AI2667" i="99"/>
  <c r="A2765" i="99"/>
  <c r="Z2765" i="99" s="1"/>
  <c r="Z712" i="99"/>
  <c r="Z1612" i="99"/>
  <c r="A713" i="99"/>
  <c r="A2023" i="99"/>
  <c r="A2024" i="99" s="1"/>
  <c r="Z2021" i="99"/>
  <c r="AI2641" i="99"/>
  <c r="AE2723" i="99"/>
  <c r="AE2718" i="99"/>
  <c r="AI2636" i="99"/>
  <c r="A51" i="99"/>
  <c r="Z49" i="99"/>
  <c r="AE2812" i="99"/>
  <c r="AI2730" i="99"/>
  <c r="AI2717" i="99"/>
  <c r="AE2799" i="99"/>
  <c r="A3166" i="99"/>
  <c r="Z3166" i="99" s="1"/>
  <c r="Z3164" i="99"/>
  <c r="Z630" i="99"/>
  <c r="A3745" i="99"/>
  <c r="A3746" i="99" s="1"/>
  <c r="Z3743" i="99"/>
  <c r="A1613" i="99"/>
  <c r="A1284" i="99"/>
  <c r="AE2719" i="99"/>
  <c r="AI2637" i="99"/>
  <c r="AI2640" i="99"/>
  <c r="AE2722" i="99"/>
  <c r="A792" i="99"/>
  <c r="A793" i="99" s="1"/>
  <c r="AE2825" i="99"/>
  <c r="AI2743" i="99"/>
  <c r="AI2672" i="99"/>
  <c r="AE2754" i="99"/>
  <c r="Z2186" i="99"/>
  <c r="AE2819" i="99"/>
  <c r="A1123" i="99"/>
  <c r="A1124" i="99" s="1"/>
  <c r="Z1121" i="99"/>
  <c r="AE2732" i="99"/>
  <c r="AI2650" i="99"/>
  <c r="Z137" i="99"/>
  <c r="A139" i="99"/>
  <c r="AE2741" i="99"/>
  <c r="AI2659" i="99"/>
  <c r="AE2809" i="99"/>
  <c r="AI2727" i="99"/>
  <c r="AG2655" i="99"/>
  <c r="AI2573" i="99"/>
  <c r="A2597" i="99"/>
  <c r="Z2595" i="99"/>
  <c r="AE2838" i="99"/>
  <c r="A2270" i="99"/>
  <c r="A2271" i="99" s="1"/>
  <c r="A3256" i="99"/>
  <c r="A3257" i="99" s="1"/>
  <c r="Z3257" i="99" s="1"/>
  <c r="A1372" i="99"/>
  <c r="Z1372" i="99" s="1"/>
  <c r="AZ2439" i="99" l="1"/>
  <c r="AZ2518" i="99" s="1"/>
  <c r="AZ2519" i="99" s="1"/>
  <c r="A3167" i="99"/>
  <c r="Z1777" i="99"/>
  <c r="A1779" i="99"/>
  <c r="Z2926" i="99"/>
  <c r="A1780" i="99"/>
  <c r="Z1778" i="99"/>
  <c r="A2927" i="99"/>
  <c r="Z2927" i="99" s="1"/>
  <c r="AZ2438" i="99"/>
  <c r="AZ2515" i="99" s="1"/>
  <c r="AZ2516" i="99" s="1"/>
  <c r="Z2271" i="99"/>
  <c r="Z793" i="99"/>
  <c r="Z3746" i="99"/>
  <c r="Z2188" i="99"/>
  <c r="Z2106" i="99"/>
  <c r="Z1284" i="99"/>
  <c r="Z713" i="99"/>
  <c r="AE2893" i="99"/>
  <c r="AI2811" i="99"/>
  <c r="AI3185" i="99"/>
  <c r="AE3267" i="99"/>
  <c r="AE2920" i="99"/>
  <c r="Z301" i="99"/>
  <c r="Z1938" i="99"/>
  <c r="A1939" i="99"/>
  <c r="A1940" i="99" s="1"/>
  <c r="Z220" i="99"/>
  <c r="AE2815" i="99"/>
  <c r="AI2733" i="99"/>
  <c r="AE2735" i="99"/>
  <c r="AI2653" i="99"/>
  <c r="Z3335" i="99"/>
  <c r="AI2712" i="99"/>
  <c r="AE2794" i="99"/>
  <c r="AI2807" i="99"/>
  <c r="AE2889" i="99"/>
  <c r="Z2024" i="99"/>
  <c r="A3336" i="99"/>
  <c r="AI2666" i="99"/>
  <c r="AE2748" i="99"/>
  <c r="Z3500" i="99"/>
  <c r="AI2732" i="99"/>
  <c r="AE2814" i="99"/>
  <c r="Z2348" i="99"/>
  <c r="A2349" i="99"/>
  <c r="Z384" i="99"/>
  <c r="AE2742" i="99"/>
  <c r="AI2660" i="99"/>
  <c r="AE2892" i="99"/>
  <c r="AI2810" i="99"/>
  <c r="A3501" i="99"/>
  <c r="Z3499" i="99"/>
  <c r="A2766" i="99"/>
  <c r="Z2766" i="99" s="1"/>
  <c r="AF2756" i="99"/>
  <c r="AI2674" i="99"/>
  <c r="AI2714" i="99"/>
  <c r="AE2796" i="99"/>
  <c r="Z2436" i="99"/>
  <c r="AE2816" i="99"/>
  <c r="AI2734" i="99"/>
  <c r="Z1203" i="99"/>
  <c r="A1285" i="99"/>
  <c r="AI2669" i="99"/>
  <c r="AE2751" i="99"/>
  <c r="Z1037" i="99"/>
  <c r="Z1858" i="99"/>
  <c r="Z956" i="99"/>
  <c r="Z1534" i="99"/>
  <c r="AE2909" i="99"/>
  <c r="AE2880" i="99"/>
  <c r="AI2798" i="99"/>
  <c r="AE2802" i="99"/>
  <c r="AI2720" i="99"/>
  <c r="A2517" i="99"/>
  <c r="Z2515" i="99"/>
  <c r="A2516" i="99"/>
  <c r="Z2597" i="99"/>
  <c r="AE2901" i="99"/>
  <c r="AE2804" i="99"/>
  <c r="AI2722" i="99"/>
  <c r="A714" i="99"/>
  <c r="Z1451" i="99"/>
  <c r="AI2828" i="99"/>
  <c r="AE2910" i="99"/>
  <c r="Z1613" i="99"/>
  <c r="Z51" i="99"/>
  <c r="A52" i="99"/>
  <c r="A1614" i="99"/>
  <c r="A3168" i="99"/>
  <c r="Z3167" i="99"/>
  <c r="AF3268" i="99"/>
  <c r="AI3186" i="99"/>
  <c r="AE2803" i="99"/>
  <c r="AI2721" i="99"/>
  <c r="Z3006" i="99"/>
  <c r="A1692" i="99"/>
  <c r="Z1691" i="99"/>
  <c r="P2871" i="99"/>
  <c r="AU2792" i="99"/>
  <c r="A221" i="99"/>
  <c r="A2677" i="99"/>
  <c r="A2678" i="99" s="1"/>
  <c r="Z2676" i="99"/>
  <c r="Z3087" i="99"/>
  <c r="AE2750" i="99"/>
  <c r="AI2668" i="99"/>
  <c r="A551" i="99"/>
  <c r="Z551" i="99" s="1"/>
  <c r="Z549" i="99"/>
  <c r="AZ1331" i="99"/>
  <c r="AZ1336" i="99" s="1"/>
  <c r="Y1386" i="99"/>
  <c r="AI2736" i="99"/>
  <c r="AE2818" i="99"/>
  <c r="A2598" i="99"/>
  <c r="A2599" i="99" s="1"/>
  <c r="AG2737" i="99"/>
  <c r="AI2655" i="99"/>
  <c r="AI2741" i="99"/>
  <c r="AE2823" i="99"/>
  <c r="A1125" i="99"/>
  <c r="Z1125" i="99" s="1"/>
  <c r="Z1123" i="99"/>
  <c r="AE2907" i="99"/>
  <c r="AI2825" i="99"/>
  <c r="Z3256" i="99"/>
  <c r="A3258" i="99"/>
  <c r="Z3258" i="99" s="1"/>
  <c r="Z139" i="99"/>
  <c r="AE2836" i="99"/>
  <c r="AI2754" i="99"/>
  <c r="Z792" i="99"/>
  <c r="A794" i="99"/>
  <c r="AE2801" i="99"/>
  <c r="AI2719" i="99"/>
  <c r="A3747" i="99"/>
  <c r="Z3745" i="99"/>
  <c r="AE2894" i="99"/>
  <c r="AI2812" i="99"/>
  <c r="AI2718" i="99"/>
  <c r="AE2800" i="99"/>
  <c r="A2025" i="99"/>
  <c r="A2026" i="99" s="1"/>
  <c r="Z2023" i="99"/>
  <c r="AI2749" i="99"/>
  <c r="AE2831" i="99"/>
  <c r="AE2921" i="99"/>
  <c r="AI2839" i="99"/>
  <c r="A2437" i="99"/>
  <c r="Z3581" i="99"/>
  <c r="A385" i="99"/>
  <c r="Z383" i="99"/>
  <c r="AE2890" i="99"/>
  <c r="AI2808" i="99"/>
  <c r="AE2829" i="99"/>
  <c r="AI2747" i="99"/>
  <c r="A1038" i="99"/>
  <c r="A1859" i="99"/>
  <c r="A1860" i="99" s="1"/>
  <c r="Z1857" i="99"/>
  <c r="AI2671" i="99"/>
  <c r="AE2753" i="99"/>
  <c r="Z3665" i="99"/>
  <c r="AI2813" i="99"/>
  <c r="AE2895" i="99"/>
  <c r="A3007" i="99"/>
  <c r="A3008" i="99" s="1"/>
  <c r="AE2795" i="99"/>
  <c r="AI2713" i="99"/>
  <c r="A302" i="99"/>
  <c r="A303" i="99" s="1"/>
  <c r="Z2270" i="99"/>
  <c r="A2272" i="99"/>
  <c r="AI2809" i="99"/>
  <c r="AE2891" i="99"/>
  <c r="AE2881" i="99"/>
  <c r="AI2799" i="99"/>
  <c r="AE2805" i="99"/>
  <c r="AI2723" i="99"/>
  <c r="AI2658" i="99"/>
  <c r="AE2740" i="99"/>
  <c r="A1126" i="99"/>
  <c r="Z1126" i="99" s="1"/>
  <c r="Z1124" i="99"/>
  <c r="AE2902" i="99"/>
  <c r="AI2820" i="99"/>
  <c r="A633" i="99"/>
  <c r="Z633" i="99" s="1"/>
  <c r="Z631" i="99"/>
  <c r="Z2187" i="99"/>
  <c r="A2189" i="99"/>
  <c r="A2190" i="99" s="1"/>
  <c r="AZ2599" i="99"/>
  <c r="AE2744" i="99"/>
  <c r="AI2662" i="99"/>
  <c r="A3413" i="99"/>
  <c r="Z3411" i="99"/>
  <c r="AE2888" i="99"/>
  <c r="AI2806" i="99"/>
  <c r="AE2916" i="99"/>
  <c r="AI2834" i="99"/>
  <c r="AI2614" i="99"/>
  <c r="A1535" i="99"/>
  <c r="Z1535" i="99" s="1"/>
  <c r="Z1533" i="99"/>
  <c r="Z955" i="99"/>
  <c r="A957" i="99"/>
  <c r="A958" i="99" s="1"/>
  <c r="A3088" i="99"/>
  <c r="A2107" i="99"/>
  <c r="Z2105" i="99"/>
  <c r="AI2715" i="99"/>
  <c r="AE2797" i="99"/>
  <c r="AE2903" i="99"/>
  <c r="AI2821" i="99"/>
  <c r="AE3351" i="99"/>
  <c r="AI3269" i="99"/>
  <c r="A1204" i="99"/>
  <c r="A3582" i="99"/>
  <c r="A3583" i="99" s="1"/>
  <c r="A3666" i="99"/>
  <c r="A3667" i="99" s="1"/>
  <c r="Z3667" i="99" s="1"/>
  <c r="A873" i="99"/>
  <c r="A874" i="99" s="1"/>
  <c r="Z872" i="99"/>
  <c r="AF2745" i="99"/>
  <c r="AI2663" i="99"/>
  <c r="AI2755" i="99"/>
  <c r="AE2837" i="99"/>
  <c r="AE3432" i="99"/>
  <c r="A1452" i="99"/>
  <c r="A1453" i="99" s="1"/>
  <c r="Z1453" i="99" s="1"/>
  <c r="A140" i="99"/>
  <c r="Z140" i="99" s="1"/>
  <c r="AZ2520" i="99" l="1"/>
  <c r="AZ2597" i="99" s="1"/>
  <c r="AZ2598" i="99" s="1"/>
  <c r="AZ2521" i="99"/>
  <c r="AZ2600" i="99" s="1"/>
  <c r="AZ2681" i="99"/>
  <c r="A1781" i="99"/>
  <c r="Z1781" i="99" s="1"/>
  <c r="Z1779" i="99"/>
  <c r="Z1780" i="99"/>
  <c r="A1782" i="99"/>
  <c r="Z1782" i="99" s="1"/>
  <c r="A2928" i="99"/>
  <c r="Z958" i="99"/>
  <c r="Z303" i="99"/>
  <c r="Z1860" i="99"/>
  <c r="Z2026" i="99"/>
  <c r="Z3008" i="99"/>
  <c r="Z2678" i="99"/>
  <c r="AI2805" i="99"/>
  <c r="AE2887" i="99"/>
  <c r="Z2437" i="99"/>
  <c r="Z3747" i="99"/>
  <c r="AZ2601" i="99"/>
  <c r="AG2819" i="99"/>
  <c r="AI2737" i="99"/>
  <c r="Y1388" i="99"/>
  <c r="AZ1342" i="99" s="1"/>
  <c r="Q1471" i="99" s="1"/>
  <c r="Y1389" i="99"/>
  <c r="AZ1343" i="99" s="1"/>
  <c r="Q1472" i="99" s="1"/>
  <c r="AZ1421" i="99" s="1"/>
  <c r="AZ1422" i="99" s="1"/>
  <c r="Z1614" i="99"/>
  <c r="A1615" i="99"/>
  <c r="A1616" i="99" s="1"/>
  <c r="AE2983" i="99"/>
  <c r="Z2516" i="99"/>
  <c r="A2518" i="99"/>
  <c r="AE2884" i="99"/>
  <c r="AI2802" i="99"/>
  <c r="AE2991" i="99"/>
  <c r="A2438" i="99"/>
  <c r="Z2438" i="99" s="1"/>
  <c r="Z3501" i="99"/>
  <c r="AE2824" i="99"/>
  <c r="AI2742" i="99"/>
  <c r="A3502" i="99"/>
  <c r="A3503" i="99" s="1"/>
  <c r="Z3503" i="99" s="1"/>
  <c r="Z3336" i="99"/>
  <c r="Z1939" i="99"/>
  <c r="A1941" i="99"/>
  <c r="AE3349" i="99"/>
  <c r="AI3267" i="99"/>
  <c r="A3748" i="99"/>
  <c r="AF2827" i="99"/>
  <c r="AI2745" i="99"/>
  <c r="AE2826" i="99"/>
  <c r="AI2744" i="99"/>
  <c r="AE2973" i="99"/>
  <c r="AI2891" i="99"/>
  <c r="AE2977" i="99"/>
  <c r="AI2895" i="99"/>
  <c r="Z1038" i="99"/>
  <c r="Z3583" i="99"/>
  <c r="AE2882" i="99"/>
  <c r="AI2800" i="99"/>
  <c r="Z794" i="99"/>
  <c r="A1694" i="99"/>
  <c r="A1693" i="99"/>
  <c r="Z1692" i="99"/>
  <c r="A3169" i="99"/>
  <c r="Z3168" i="99"/>
  <c r="Z2599" i="99"/>
  <c r="Z1285" i="99"/>
  <c r="AI2816" i="99"/>
  <c r="AE2898" i="99"/>
  <c r="Z2349" i="99"/>
  <c r="AE2971" i="99"/>
  <c r="AI2889" i="99"/>
  <c r="AI2735" i="99"/>
  <c r="AZ2763" i="99" s="1"/>
  <c r="AE2817" i="99"/>
  <c r="AE3002" i="99"/>
  <c r="AI2893" i="99"/>
  <c r="AE2975" i="99"/>
  <c r="A1286" i="99"/>
  <c r="A1287" i="99" s="1"/>
  <c r="Z2190" i="99"/>
  <c r="A795" i="99"/>
  <c r="A796" i="99" s="1"/>
  <c r="AE2919" i="99"/>
  <c r="AI2837" i="99"/>
  <c r="Z3582" i="99"/>
  <c r="A3584" i="99"/>
  <c r="A3585" i="99" s="1"/>
  <c r="Z3585" i="99" s="1"/>
  <c r="A1454" i="99"/>
  <c r="Z1454" i="99" s="1"/>
  <c r="Z1452" i="99"/>
  <c r="Z873" i="99"/>
  <c r="A875" i="99"/>
  <c r="A876" i="99" s="1"/>
  <c r="Z1204" i="99"/>
  <c r="AI2903" i="99"/>
  <c r="AE2985" i="99"/>
  <c r="Z2107" i="99"/>
  <c r="AI2916" i="99"/>
  <c r="AE2998" i="99"/>
  <c r="A3414" i="99"/>
  <c r="Z3413" i="99"/>
  <c r="Z2189" i="99"/>
  <c r="A2191" i="99"/>
  <c r="Z2191" i="99" s="1"/>
  <c r="AE2822" i="99"/>
  <c r="AI2740" i="99"/>
  <c r="Z2272" i="99"/>
  <c r="AI2795" i="99"/>
  <c r="AE2877" i="99"/>
  <c r="AE2911" i="99"/>
  <c r="AI2829" i="99"/>
  <c r="Z385" i="99"/>
  <c r="A141" i="99"/>
  <c r="Z141" i="99" s="1"/>
  <c r="AE2905" i="99"/>
  <c r="AI2823" i="99"/>
  <c r="Z2598" i="99"/>
  <c r="A2600" i="99"/>
  <c r="A2601" i="99" s="1"/>
  <c r="Z2601" i="99" s="1"/>
  <c r="AE2832" i="99"/>
  <c r="AI2750" i="99"/>
  <c r="P2953" i="99"/>
  <c r="AU2874" i="99"/>
  <c r="AF3350" i="99"/>
  <c r="AI3268" i="99"/>
  <c r="A54" i="99"/>
  <c r="A53" i="99"/>
  <c r="Z52" i="99"/>
  <c r="AE2992" i="99"/>
  <c r="AI2910" i="99"/>
  <c r="Z714" i="99"/>
  <c r="AE2833" i="99"/>
  <c r="AI2751" i="99"/>
  <c r="A1205" i="99"/>
  <c r="A1206" i="99" s="1"/>
  <c r="AF2838" i="99"/>
  <c r="AI2756" i="99"/>
  <c r="A386" i="99"/>
  <c r="Z386" i="99" s="1"/>
  <c r="A2350" i="99"/>
  <c r="A3337" i="99"/>
  <c r="AE2897" i="99"/>
  <c r="AI2815" i="99"/>
  <c r="AI2696" i="99"/>
  <c r="A715" i="99"/>
  <c r="Z715" i="99" s="1"/>
  <c r="A2108" i="99"/>
  <c r="A2273" i="99"/>
  <c r="Z2273" i="99" s="1"/>
  <c r="AE3514" i="99"/>
  <c r="A3668" i="99"/>
  <c r="Z3668" i="99" s="1"/>
  <c r="Z3666" i="99"/>
  <c r="AE3433" i="99"/>
  <c r="AI3351" i="99"/>
  <c r="A959" i="99"/>
  <c r="Z957" i="99"/>
  <c r="AI2888" i="99"/>
  <c r="AE2970" i="99"/>
  <c r="A304" i="99"/>
  <c r="A305" i="99" s="1"/>
  <c r="Z305" i="99" s="1"/>
  <c r="Z302" i="99"/>
  <c r="AE2835" i="99"/>
  <c r="AI2753" i="99"/>
  <c r="AI2890" i="99"/>
  <c r="AE2972" i="99"/>
  <c r="AE2913" i="99"/>
  <c r="AI2831" i="99"/>
  <c r="Z221" i="99"/>
  <c r="AE2885" i="99"/>
  <c r="AI2803" i="99"/>
  <c r="AI2804" i="99"/>
  <c r="AE2886" i="99"/>
  <c r="A1039" i="99"/>
  <c r="Z874" i="99"/>
  <c r="AE2879" i="99"/>
  <c r="AI2797" i="99"/>
  <c r="Z3088" i="99"/>
  <c r="AE2984" i="99"/>
  <c r="AI2902" i="99"/>
  <c r="AI2881" i="99"/>
  <c r="AE2963" i="99"/>
  <c r="A3009" i="99"/>
  <c r="A3010" i="99" s="1"/>
  <c r="Z3007" i="99"/>
  <c r="A1861" i="99"/>
  <c r="A1862" i="99" s="1"/>
  <c r="Z1859" i="99"/>
  <c r="AI2921" i="99"/>
  <c r="AE3003" i="99"/>
  <c r="A2027" i="99"/>
  <c r="Z2027" i="99" s="1"/>
  <c r="Z2025" i="99"/>
  <c r="AE2976" i="99"/>
  <c r="AI2894" i="99"/>
  <c r="AE2883" i="99"/>
  <c r="AI2801" i="99"/>
  <c r="AE2918" i="99"/>
  <c r="AI2836" i="99"/>
  <c r="AI2907" i="99"/>
  <c r="AE2989" i="99"/>
  <c r="AE2900" i="99"/>
  <c r="AI2818" i="99"/>
  <c r="A3089" i="99"/>
  <c r="Z2677" i="99"/>
  <c r="A2679" i="99"/>
  <c r="A2680" i="99" s="1"/>
  <c r="A2519" i="99"/>
  <c r="Z2519" i="99" s="1"/>
  <c r="Z2517" i="99"/>
  <c r="AI2880" i="99"/>
  <c r="AE2962" i="99"/>
  <c r="A1536" i="99"/>
  <c r="Z1536" i="99" s="1"/>
  <c r="AE2878" i="99"/>
  <c r="AI2796" i="99"/>
  <c r="AI2892" i="99"/>
  <c r="AE2974" i="99"/>
  <c r="AE2896" i="99"/>
  <c r="AI2814" i="99"/>
  <c r="AE2830" i="99"/>
  <c r="AI2748" i="99"/>
  <c r="AE2876" i="99"/>
  <c r="AI2794" i="99"/>
  <c r="A222" i="99"/>
  <c r="Z222" i="99" s="1"/>
  <c r="A1942" i="99"/>
  <c r="Z1940" i="99"/>
  <c r="AZ2602" i="99" l="1"/>
  <c r="AZ2679" i="99" s="1"/>
  <c r="AZ2680" i="99" s="1"/>
  <c r="AZ2603" i="99"/>
  <c r="AZ2682" i="99" s="1"/>
  <c r="AZ2683" i="99" s="1"/>
  <c r="A2192" i="99"/>
  <c r="Z2192" i="99" s="1"/>
  <c r="AI2778" i="99"/>
  <c r="A716" i="99"/>
  <c r="Z716" i="99" s="1"/>
  <c r="A2929" i="99"/>
  <c r="Z2929" i="99" s="1"/>
  <c r="Z2928" i="99"/>
  <c r="Z3010" i="99"/>
  <c r="A1208" i="99"/>
  <c r="Z1208" i="99" s="1"/>
  <c r="Z1206" i="99"/>
  <c r="Z1862" i="99"/>
  <c r="AE3056" i="99"/>
  <c r="AI2974" i="99"/>
  <c r="AE3085" i="99"/>
  <c r="AI3003" i="99"/>
  <c r="Z1039" i="99"/>
  <c r="AE3084" i="99"/>
  <c r="AE2980" i="99"/>
  <c r="AI2898" i="99"/>
  <c r="AE3065" i="99"/>
  <c r="Z2680" i="99"/>
  <c r="AI2830" i="99"/>
  <c r="AE2912" i="99"/>
  <c r="A2681" i="99"/>
  <c r="Z2679" i="99"/>
  <c r="AI2918" i="99"/>
  <c r="AE3000" i="99"/>
  <c r="AE2961" i="99"/>
  <c r="AI2879" i="99"/>
  <c r="A961" i="99"/>
  <c r="Z961" i="99" s="1"/>
  <c r="Z959" i="99"/>
  <c r="Z2108" i="99"/>
  <c r="AI2992" i="99"/>
  <c r="AE3074" i="99"/>
  <c r="AE2904" i="99"/>
  <c r="AI2822" i="99"/>
  <c r="Z3414" i="99"/>
  <c r="A3415" i="99"/>
  <c r="A3416" i="99" s="1"/>
  <c r="A2109" i="99"/>
  <c r="Z2109" i="99" s="1"/>
  <c r="AI2919" i="99"/>
  <c r="AE3001" i="99"/>
  <c r="A1288" i="99"/>
  <c r="Z1286" i="99"/>
  <c r="AI2971" i="99"/>
  <c r="AE3053" i="99"/>
  <c r="Z796" i="99"/>
  <c r="AI2977" i="99"/>
  <c r="AE3059" i="99"/>
  <c r="AI2826" i="99"/>
  <c r="AE2908" i="99"/>
  <c r="AE2906" i="99"/>
  <c r="AI2824" i="99"/>
  <c r="AE3073" i="99"/>
  <c r="A2520" i="99"/>
  <c r="Z2520" i="99" s="1"/>
  <c r="Z2518" i="99"/>
  <c r="A1617" i="99"/>
  <c r="Z1617" i="99" s="1"/>
  <c r="Z1615" i="99"/>
  <c r="Y1468" i="99"/>
  <c r="AZ1413" i="99"/>
  <c r="AZ1418" i="99" s="1"/>
  <c r="AE2969" i="99"/>
  <c r="AI2887" i="99"/>
  <c r="A56" i="99"/>
  <c r="Z54" i="99"/>
  <c r="AE2959" i="99"/>
  <c r="AI2877" i="99"/>
  <c r="A3171" i="99"/>
  <c r="Z3169" i="99"/>
  <c r="Z3748" i="99"/>
  <c r="AI2884" i="99"/>
  <c r="AE2966" i="99"/>
  <c r="AE3044" i="99"/>
  <c r="AI2962" i="99"/>
  <c r="AI2900" i="99"/>
  <c r="AE2982" i="99"/>
  <c r="AI2976" i="99"/>
  <c r="AE3058" i="99"/>
  <c r="A3011" i="99"/>
  <c r="Z3011" i="99" s="1"/>
  <c r="Z3009" i="99"/>
  <c r="AI2984" i="99"/>
  <c r="AE3066" i="99"/>
  <c r="AE2968" i="99"/>
  <c r="AI2886" i="99"/>
  <c r="AE2979" i="99"/>
  <c r="AI2897" i="99"/>
  <c r="AE2915" i="99"/>
  <c r="AI2833" i="99"/>
  <c r="A387" i="99"/>
  <c r="Z387" i="99" s="1"/>
  <c r="AE3071" i="99"/>
  <c r="AI2989" i="99"/>
  <c r="AE3045" i="99"/>
  <c r="AI2963" i="99"/>
  <c r="A223" i="99"/>
  <c r="Z223" i="99" s="1"/>
  <c r="AI2913" i="99"/>
  <c r="AE2995" i="99"/>
  <c r="AE2917" i="99"/>
  <c r="AI2835" i="99"/>
  <c r="AE3052" i="99"/>
  <c r="AI2970" i="99"/>
  <c r="Z3337" i="99"/>
  <c r="AF2920" i="99"/>
  <c r="AI2838" i="99"/>
  <c r="AF3432" i="99"/>
  <c r="AI3350" i="99"/>
  <c r="AI2832" i="99"/>
  <c r="AE2914" i="99"/>
  <c r="AI2905" i="99"/>
  <c r="AE2987" i="99"/>
  <c r="A2274" i="99"/>
  <c r="Z2274" i="99" s="1"/>
  <c r="AE3080" i="99"/>
  <c r="AI2998" i="99"/>
  <c r="AE3067" i="99"/>
  <c r="AI2985" i="99"/>
  <c r="A877" i="99"/>
  <c r="Z875" i="99"/>
  <c r="Z3584" i="99"/>
  <c r="A3586" i="99"/>
  <c r="Z3586" i="99" s="1"/>
  <c r="A797" i="99"/>
  <c r="Z797" i="99" s="1"/>
  <c r="Z795" i="99"/>
  <c r="AE3057" i="99"/>
  <c r="AI2975" i="99"/>
  <c r="AE2899" i="99"/>
  <c r="AI2817" i="99"/>
  <c r="AZ2845" i="99" s="1"/>
  <c r="Z1693" i="99"/>
  <c r="A1695" i="99"/>
  <c r="A1696" i="99" s="1"/>
  <c r="AE3431" i="99"/>
  <c r="AI3349" i="99"/>
  <c r="A3338" i="99"/>
  <c r="A3749" i="99"/>
  <c r="Z3749" i="99" s="1"/>
  <c r="A960" i="99"/>
  <c r="AI2885" i="99"/>
  <c r="AE2967" i="99"/>
  <c r="A306" i="99"/>
  <c r="Z306" i="99" s="1"/>
  <c r="Z304" i="99"/>
  <c r="P3035" i="99"/>
  <c r="AU2956" i="99"/>
  <c r="Z1942" i="99"/>
  <c r="AI2876" i="99"/>
  <c r="AE2958" i="99"/>
  <c r="AI2896" i="99"/>
  <c r="AE2978" i="99"/>
  <c r="AI2878" i="99"/>
  <c r="AE2960" i="99"/>
  <c r="Z3089" i="99"/>
  <c r="AI2883" i="99"/>
  <c r="AE2965" i="99"/>
  <c r="A1863" i="99"/>
  <c r="Z1863" i="99" s="1"/>
  <c r="Z1861" i="99"/>
  <c r="A3090" i="99"/>
  <c r="A3091" i="99" s="1"/>
  <c r="A878" i="99"/>
  <c r="Z876" i="99"/>
  <c r="AE3054" i="99"/>
  <c r="AI2972" i="99"/>
  <c r="AE3515" i="99"/>
  <c r="AI3433" i="99"/>
  <c r="AE3596" i="99"/>
  <c r="Z2350" i="99"/>
  <c r="A1207" i="99"/>
  <c r="Z1207" i="99" s="1"/>
  <c r="Z1205" i="99"/>
  <c r="Z53" i="99"/>
  <c r="A55" i="99"/>
  <c r="Z2600" i="99"/>
  <c r="A2602" i="99"/>
  <c r="Z2602" i="99" s="1"/>
  <c r="AI2911" i="99"/>
  <c r="AE2993" i="99"/>
  <c r="A2351" i="99"/>
  <c r="A1289" i="99"/>
  <c r="Z1289" i="99" s="1"/>
  <c r="Z1287" i="99"/>
  <c r="A3170" i="99"/>
  <c r="Z1694" i="99"/>
  <c r="AI2882" i="99"/>
  <c r="AE2964" i="99"/>
  <c r="A1040" i="99"/>
  <c r="AI2973" i="99"/>
  <c r="AE3055" i="99"/>
  <c r="AF2909" i="99"/>
  <c r="AI2827" i="99"/>
  <c r="A1943" i="99"/>
  <c r="Z1941" i="99"/>
  <c r="A3504" i="99"/>
  <c r="Z3504" i="99" s="1"/>
  <c r="Z3502" i="99"/>
  <c r="A1618" i="99"/>
  <c r="Z1618" i="99" s="1"/>
  <c r="Z1616" i="99"/>
  <c r="AG2901" i="99"/>
  <c r="AI2819" i="99"/>
  <c r="A2439" i="99"/>
  <c r="Z2439" i="99" s="1"/>
  <c r="A2028" i="99"/>
  <c r="Z2028" i="99" s="1"/>
  <c r="AZ2684" i="99" l="1"/>
  <c r="AZ2761" i="99" s="1"/>
  <c r="AZ2762" i="99" s="1"/>
  <c r="AZ2685" i="99"/>
  <c r="AZ2764" i="99" s="1"/>
  <c r="AZ2765" i="99" s="1"/>
  <c r="AI2860" i="99"/>
  <c r="A1864" i="99"/>
  <c r="Z1864" i="99" s="1"/>
  <c r="A2930" i="99"/>
  <c r="Z2930" i="99" s="1"/>
  <c r="Z3091" i="99"/>
  <c r="Z1696" i="99"/>
  <c r="Z3416" i="99"/>
  <c r="AZ2927" i="99"/>
  <c r="AI3052" i="99"/>
  <c r="AE3134" i="99"/>
  <c r="AI2915" i="99"/>
  <c r="AE2997" i="99"/>
  <c r="AI2968" i="99"/>
  <c r="AE3050" i="99"/>
  <c r="Y1470" i="99"/>
  <c r="AZ1424" i="99" s="1"/>
  <c r="Q1553" i="99" s="1"/>
  <c r="Y1471" i="99"/>
  <c r="AZ1425" i="99" s="1"/>
  <c r="Q1554" i="99" s="1"/>
  <c r="AZ1503" i="99" s="1"/>
  <c r="AZ1504" i="99" s="1"/>
  <c r="AE2988" i="99"/>
  <c r="AI2906" i="99"/>
  <c r="AI3054" i="99"/>
  <c r="AE3136" i="99"/>
  <c r="AU3038" i="99"/>
  <c r="P3117" i="99"/>
  <c r="Z3338" i="99"/>
  <c r="A3340" i="99"/>
  <c r="Z3340" i="99" s="1"/>
  <c r="AI3057" i="99"/>
  <c r="AE3139" i="99"/>
  <c r="AI3067" i="99"/>
  <c r="AE3149" i="99"/>
  <c r="AE3069" i="99"/>
  <c r="AI2987" i="99"/>
  <c r="AI3071" i="99"/>
  <c r="AE3153" i="99"/>
  <c r="AE3148" i="99"/>
  <c r="AI3066" i="99"/>
  <c r="AE3140" i="99"/>
  <c r="AI3058" i="99"/>
  <c r="A3750" i="99"/>
  <c r="Z3750" i="99" s="1"/>
  <c r="AE2990" i="99"/>
  <c r="AI2908" i="99"/>
  <c r="A3012" i="99"/>
  <c r="Z3012" i="99" s="1"/>
  <c r="Z1943" i="99"/>
  <c r="AE3678" i="99"/>
  <c r="A1697" i="99"/>
  <c r="A1698" i="99" s="1"/>
  <c r="Z1695" i="99"/>
  <c r="AF3002" i="99"/>
  <c r="AI2920" i="99"/>
  <c r="Z3171" i="99"/>
  <c r="Z56" i="99"/>
  <c r="AE3166" i="99"/>
  <c r="AI3085" i="99"/>
  <c r="AE3167" i="99"/>
  <c r="Z1040" i="99"/>
  <c r="Z2351" i="99"/>
  <c r="AE3060" i="99"/>
  <c r="AI2978" i="99"/>
  <c r="AG2983" i="99"/>
  <c r="AI2901" i="99"/>
  <c r="AF2991" i="99"/>
  <c r="AI2909" i="99"/>
  <c r="AE3046" i="99"/>
  <c r="AI2964" i="99"/>
  <c r="Z3170" i="99"/>
  <c r="A3172" i="99"/>
  <c r="AE3075" i="99"/>
  <c r="AI2993" i="99"/>
  <c r="Z55" i="99"/>
  <c r="A57" i="99"/>
  <c r="A58" i="99" s="1"/>
  <c r="A2352" i="99"/>
  <c r="A1944" i="99"/>
  <c r="A962" i="99"/>
  <c r="Z962" i="99" s="1"/>
  <c r="Z960" i="99"/>
  <c r="AF3514" i="99"/>
  <c r="AI3432" i="99"/>
  <c r="A3339" i="99"/>
  <c r="Z3339" i="99" s="1"/>
  <c r="AI2917" i="99"/>
  <c r="AE2999" i="99"/>
  <c r="AI2979" i="99"/>
  <c r="AE3061" i="99"/>
  <c r="AI3044" i="99"/>
  <c r="AE3126" i="99"/>
  <c r="AI2959" i="99"/>
  <c r="AE3041" i="99"/>
  <c r="AI2969" i="99"/>
  <c r="AE3051" i="99"/>
  <c r="AE3155" i="99"/>
  <c r="A798" i="99"/>
  <c r="Z798" i="99" s="1"/>
  <c r="A1290" i="99"/>
  <c r="Z1290" i="99" s="1"/>
  <c r="Z1288" i="99"/>
  <c r="AE2986" i="99"/>
  <c r="AI2904" i="99"/>
  <c r="A2110" i="99"/>
  <c r="Z2110" i="99" s="1"/>
  <c r="AI2961" i="99"/>
  <c r="AE3043" i="99"/>
  <c r="Z2681" i="99"/>
  <c r="A2682" i="99"/>
  <c r="A2683" i="99" s="1"/>
  <c r="Z2683" i="99" s="1"/>
  <c r="AI2980" i="99"/>
  <c r="AE3062" i="99"/>
  <c r="A1041" i="99"/>
  <c r="AI3056" i="99"/>
  <c r="AE3138" i="99"/>
  <c r="A3092" i="99"/>
  <c r="A3093" i="99" s="1"/>
  <c r="Z3093" i="99" s="1"/>
  <c r="Z3090" i="99"/>
  <c r="AE3040" i="99"/>
  <c r="AI2958" i="99"/>
  <c r="AE3049" i="99"/>
  <c r="AI2967" i="99"/>
  <c r="AE3137" i="99"/>
  <c r="AI3055" i="99"/>
  <c r="AE3597" i="99"/>
  <c r="AI3515" i="99"/>
  <c r="Z878" i="99"/>
  <c r="AE3047" i="99"/>
  <c r="AI2965" i="99"/>
  <c r="AE3042" i="99"/>
  <c r="AI2960" i="99"/>
  <c r="AI3431" i="99"/>
  <c r="AE3513" i="99"/>
  <c r="AI2899" i="99"/>
  <c r="AE2981" i="99"/>
  <c r="A879" i="99"/>
  <c r="Z879" i="99" s="1"/>
  <c r="Z877" i="99"/>
  <c r="AI3080" i="99"/>
  <c r="AE3162" i="99"/>
  <c r="AE2996" i="99"/>
  <c r="AI2914" i="99"/>
  <c r="AE3077" i="99"/>
  <c r="AI2995" i="99"/>
  <c r="AI3045" i="99"/>
  <c r="AE3127" i="99"/>
  <c r="AE3064" i="99"/>
  <c r="AI2982" i="99"/>
  <c r="AE3048" i="99"/>
  <c r="AI2966" i="99"/>
  <c r="AE3141" i="99"/>
  <c r="AI3059" i="99"/>
  <c r="AE3135" i="99"/>
  <c r="AI3053" i="99"/>
  <c r="AE3083" i="99"/>
  <c r="AI3001" i="99"/>
  <c r="Z3415" i="99"/>
  <c r="A3417" i="99"/>
  <c r="AE3156" i="99"/>
  <c r="AI3074" i="99"/>
  <c r="AE3082" i="99"/>
  <c r="AI3000" i="99"/>
  <c r="AE2994" i="99"/>
  <c r="AI2912" i="99"/>
  <c r="AE3147" i="99"/>
  <c r="AZ2766" i="99" l="1"/>
  <c r="AZ2843" i="99" s="1"/>
  <c r="AZ2844" i="99" s="1"/>
  <c r="AZ2767" i="99"/>
  <c r="AZ2846" i="99" s="1"/>
  <c r="AZ2847" i="99" s="1"/>
  <c r="AI2942" i="99"/>
  <c r="A880" i="99"/>
  <c r="Z880" i="99" s="1"/>
  <c r="Z3417" i="99"/>
  <c r="AE3595" i="99"/>
  <c r="AI3513" i="99"/>
  <c r="AI3040" i="99"/>
  <c r="AE3122" i="99"/>
  <c r="AE3144" i="99"/>
  <c r="AI3062" i="99"/>
  <c r="A59" i="99"/>
  <c r="Z59" i="99" s="1"/>
  <c r="Z57" i="99"/>
  <c r="Z3172" i="99"/>
  <c r="AI2990" i="99"/>
  <c r="AE3072" i="99"/>
  <c r="AE3222" i="99"/>
  <c r="AI3140" i="99"/>
  <c r="Y1550" i="99"/>
  <c r="AZ1495" i="99"/>
  <c r="AZ1500" i="99" s="1"/>
  <c r="AE3244" i="99"/>
  <c r="AI3162" i="99"/>
  <c r="AE3063" i="99"/>
  <c r="AI2981" i="99"/>
  <c r="A3094" i="99"/>
  <c r="Z3094" i="99" s="1"/>
  <c r="Z3092" i="99"/>
  <c r="A2684" i="99"/>
  <c r="Z2684" i="99" s="1"/>
  <c r="Z2682" i="99"/>
  <c r="AE3237" i="99"/>
  <c r="Z1944" i="99"/>
  <c r="AE3249" i="99"/>
  <c r="AI3167" i="99"/>
  <c r="AI3148" i="99"/>
  <c r="AE3230" i="99"/>
  <c r="AE3151" i="99"/>
  <c r="AI3069" i="99"/>
  <c r="AI2988" i="99"/>
  <c r="AE3070" i="99"/>
  <c r="AI2994" i="99"/>
  <c r="AE3076" i="99"/>
  <c r="AI3156" i="99"/>
  <c r="AE3238" i="99"/>
  <c r="AI3083" i="99"/>
  <c r="AE3165" i="99"/>
  <c r="AE3223" i="99"/>
  <c r="AI3141" i="99"/>
  <c r="AE3146" i="99"/>
  <c r="AI3064" i="99"/>
  <c r="AE3159" i="99"/>
  <c r="AI3077" i="99"/>
  <c r="AI3042" i="99"/>
  <c r="AE3124" i="99"/>
  <c r="AE3219" i="99"/>
  <c r="AI3137" i="99"/>
  <c r="A1043" i="99"/>
  <c r="Z1043" i="99" s="1"/>
  <c r="Z1041" i="99"/>
  <c r="AE3133" i="99"/>
  <c r="AI3051" i="99"/>
  <c r="AE3208" i="99"/>
  <c r="AI3126" i="99"/>
  <c r="AE3081" i="99"/>
  <c r="AI2999" i="99"/>
  <c r="AF3596" i="99"/>
  <c r="AI3514" i="99"/>
  <c r="Z2352" i="99"/>
  <c r="AI3075" i="99"/>
  <c r="AE3157" i="99"/>
  <c r="AI3046" i="99"/>
  <c r="AE3128" i="99"/>
  <c r="AG3065" i="99"/>
  <c r="AI2983" i="99"/>
  <c r="A2353" i="99"/>
  <c r="Z58" i="99"/>
  <c r="A60" i="99"/>
  <c r="Z60" i="99" s="1"/>
  <c r="AF3084" i="99"/>
  <c r="AI3002" i="99"/>
  <c r="AE3760" i="99"/>
  <c r="AE3235" i="99"/>
  <c r="AI3153" i="99"/>
  <c r="AE3231" i="99"/>
  <c r="AI3149" i="99"/>
  <c r="AI3136" i="99"/>
  <c r="AE3218" i="99"/>
  <c r="AE3079" i="99"/>
  <c r="AI2997" i="99"/>
  <c r="Z1698" i="99"/>
  <c r="AE3209" i="99"/>
  <c r="AI3127" i="99"/>
  <c r="AE3229" i="99"/>
  <c r="AI3082" i="99"/>
  <c r="AE3164" i="99"/>
  <c r="AE3217" i="99"/>
  <c r="AI3135" i="99"/>
  <c r="AI3048" i="99"/>
  <c r="AE3130" i="99"/>
  <c r="AI2996" i="99"/>
  <c r="AE3078" i="99"/>
  <c r="AI3047" i="99"/>
  <c r="AE3129" i="99"/>
  <c r="AI3597" i="99"/>
  <c r="AE3679" i="99"/>
  <c r="AI3049" i="99"/>
  <c r="AE3131" i="99"/>
  <c r="AE3220" i="99"/>
  <c r="AI3138" i="99"/>
  <c r="AE3125" i="99"/>
  <c r="AI3043" i="99"/>
  <c r="AI2986" i="99"/>
  <c r="AE3068" i="99"/>
  <c r="AE3123" i="99"/>
  <c r="AI3041" i="99"/>
  <c r="AE3143" i="99"/>
  <c r="AI3061" i="99"/>
  <c r="AF3073" i="99"/>
  <c r="AI2991" i="99"/>
  <c r="AI3060" i="99"/>
  <c r="AE3142" i="99"/>
  <c r="A1042" i="99"/>
  <c r="AE3248" i="99"/>
  <c r="A3173" i="99"/>
  <c r="A1699" i="99"/>
  <c r="Z1697" i="99"/>
  <c r="A1945" i="99"/>
  <c r="Z1945" i="99" s="1"/>
  <c r="AE3221" i="99"/>
  <c r="AI3139" i="99"/>
  <c r="P3199" i="99"/>
  <c r="AU3120" i="99"/>
  <c r="AE3132" i="99"/>
  <c r="AI3050" i="99"/>
  <c r="AE3216" i="99"/>
  <c r="AI3134" i="99"/>
  <c r="A3418" i="99"/>
  <c r="AZ2848" i="99" l="1"/>
  <c r="AZ2925" i="99" s="1"/>
  <c r="AZ2926" i="99" s="1"/>
  <c r="AZ2849" i="99"/>
  <c r="AZ2928" i="99" s="1"/>
  <c r="AZ2929" i="99" s="1"/>
  <c r="AZ3009" i="99"/>
  <c r="A1946" i="99"/>
  <c r="Z1946" i="99" s="1"/>
  <c r="P3281" i="99"/>
  <c r="AU3202" i="99"/>
  <c r="AE3211" i="99"/>
  <c r="AI3129" i="99"/>
  <c r="AE3212" i="99"/>
  <c r="AI3130" i="99"/>
  <c r="AG3147" i="99"/>
  <c r="AI3065" i="99"/>
  <c r="AF3678" i="99"/>
  <c r="AI3596" i="99"/>
  <c r="AI3208" i="99"/>
  <c r="AE3290" i="99"/>
  <c r="AE3677" i="99"/>
  <c r="AI3595" i="99"/>
  <c r="Z1699" i="99"/>
  <c r="A1044" i="99"/>
  <c r="Z1044" i="99" s="1"/>
  <c r="Z1042" i="99"/>
  <c r="AF3155" i="99"/>
  <c r="AI3073" i="99"/>
  <c r="AI3123" i="99"/>
  <c r="AE3205" i="99"/>
  <c r="AI3125" i="99"/>
  <c r="AE3207" i="99"/>
  <c r="AE3291" i="99"/>
  <c r="AI3209" i="99"/>
  <c r="AE3161" i="99"/>
  <c r="AI3079" i="99"/>
  <c r="AI3231" i="99"/>
  <c r="AE3313" i="99"/>
  <c r="AE3210" i="99"/>
  <c r="AI3128" i="99"/>
  <c r="AE3320" i="99"/>
  <c r="AI3238" i="99"/>
  <c r="AE3152" i="99"/>
  <c r="AI3070" i="99"/>
  <c r="AE3312" i="99"/>
  <c r="AI3230" i="99"/>
  <c r="AE3154" i="99"/>
  <c r="AI3072" i="99"/>
  <c r="AE3226" i="99"/>
  <c r="AI3144" i="99"/>
  <c r="AE3204" i="99"/>
  <c r="AI3122" i="99"/>
  <c r="Z3418" i="99"/>
  <c r="AI3132" i="99"/>
  <c r="AE3214" i="99"/>
  <c r="AE3303" i="99"/>
  <c r="AI3221" i="99"/>
  <c r="Z3173" i="99"/>
  <c r="AE3224" i="99"/>
  <c r="AI3142" i="99"/>
  <c r="AE3150" i="99"/>
  <c r="AI3068" i="99"/>
  <c r="AE3761" i="99"/>
  <c r="AI3761" i="99" s="1"/>
  <c r="AI3679" i="99"/>
  <c r="AE3160" i="99"/>
  <c r="AI3078" i="99"/>
  <c r="AE3311" i="99"/>
  <c r="AE3300" i="99"/>
  <c r="AI3218" i="99"/>
  <c r="Z2353" i="99"/>
  <c r="A2354" i="99"/>
  <c r="AI3081" i="99"/>
  <c r="AE3163" i="99"/>
  <c r="AE3215" i="99"/>
  <c r="AI3133" i="99"/>
  <c r="AE3301" i="99"/>
  <c r="AI3219" i="99"/>
  <c r="AE3241" i="99"/>
  <c r="AI3159" i="99"/>
  <c r="AE3305" i="99"/>
  <c r="AI3223" i="99"/>
  <c r="AE3145" i="99"/>
  <c r="AI3063" i="99"/>
  <c r="AZ3091" i="99" s="1"/>
  <c r="Y1552" i="99"/>
  <c r="AZ1506" i="99" s="1"/>
  <c r="Q1635" i="99" s="1"/>
  <c r="Y1553" i="99"/>
  <c r="AZ1507" i="99" s="1"/>
  <c r="Q1636" i="99" s="1"/>
  <c r="AZ1585" i="99" s="1"/>
  <c r="AZ1586" i="99" s="1"/>
  <c r="AI3216" i="99"/>
  <c r="AE3298" i="99"/>
  <c r="AE3330" i="99"/>
  <c r="AE3213" i="99"/>
  <c r="AI3131" i="99"/>
  <c r="AI3164" i="99"/>
  <c r="AE3246" i="99"/>
  <c r="AE3228" i="99"/>
  <c r="AI3146" i="99"/>
  <c r="AE3233" i="99"/>
  <c r="AI3151" i="99"/>
  <c r="AE3331" i="99"/>
  <c r="AI3249" i="99"/>
  <c r="AE3319" i="99"/>
  <c r="AE3326" i="99"/>
  <c r="AI3244" i="99"/>
  <c r="AE3304" i="99"/>
  <c r="AI3222" i="99"/>
  <c r="A3419" i="99"/>
  <c r="A3420" i="99" s="1"/>
  <c r="AI3143" i="99"/>
  <c r="AE3225" i="99"/>
  <c r="AE3302" i="99"/>
  <c r="AI3220" i="99"/>
  <c r="AE3299" i="99"/>
  <c r="AI3217" i="99"/>
  <c r="A1700" i="99"/>
  <c r="A1701" i="99" s="1"/>
  <c r="AI3235" i="99"/>
  <c r="AE3317" i="99"/>
  <c r="AF3166" i="99"/>
  <c r="AI3084" i="99"/>
  <c r="AE3239" i="99"/>
  <c r="AI3157" i="99"/>
  <c r="AE3206" i="99"/>
  <c r="AI3124" i="99"/>
  <c r="AE3247" i="99"/>
  <c r="AI3165" i="99"/>
  <c r="AE3158" i="99"/>
  <c r="AI3076" i="99"/>
  <c r="A3174" i="99"/>
  <c r="A3175" i="99" s="1"/>
  <c r="Z3175" i="99" s="1"/>
  <c r="AI3024" i="99"/>
  <c r="AZ2931" i="99" l="1"/>
  <c r="AZ3010" i="99" s="1"/>
  <c r="AZ3011" i="99" s="1"/>
  <c r="AZ2930" i="99"/>
  <c r="AZ3007" i="99" s="1"/>
  <c r="AZ3008" i="99" s="1"/>
  <c r="Z1701" i="99"/>
  <c r="AE3308" i="99"/>
  <c r="AI3226" i="99"/>
  <c r="AE3394" i="99"/>
  <c r="AI3312" i="99"/>
  <c r="AI3320" i="99"/>
  <c r="AE3402" i="99"/>
  <c r="AE3243" i="99"/>
  <c r="AI3161" i="99"/>
  <c r="AF3237" i="99"/>
  <c r="AI3155" i="99"/>
  <c r="AG3229" i="99"/>
  <c r="AI3147" i="99"/>
  <c r="AI3211" i="99"/>
  <c r="AE3293" i="99"/>
  <c r="AE3399" i="99"/>
  <c r="AI3317" i="99"/>
  <c r="AE3381" i="99"/>
  <c r="AI3299" i="99"/>
  <c r="AE3380" i="99"/>
  <c r="AI3298" i="99"/>
  <c r="Z2354" i="99"/>
  <c r="AE3382" i="99"/>
  <c r="AI3300" i="99"/>
  <c r="AI3160" i="99"/>
  <c r="AE3242" i="99"/>
  <c r="AI3150" i="99"/>
  <c r="AE3232" i="99"/>
  <c r="AI3106" i="99"/>
  <c r="AE3395" i="99"/>
  <c r="AI3313" i="99"/>
  <c r="AE3287" i="99"/>
  <c r="AI3205" i="99"/>
  <c r="Z3174" i="99"/>
  <c r="A3176" i="99"/>
  <c r="Z3176" i="99" s="1"/>
  <c r="AI3247" i="99"/>
  <c r="AE3329" i="99"/>
  <c r="AI3239" i="99"/>
  <c r="AE3321" i="99"/>
  <c r="Z3419" i="99"/>
  <c r="A3421" i="99"/>
  <c r="Z3421" i="99" s="1"/>
  <c r="AE3408" i="99"/>
  <c r="AI3326" i="99"/>
  <c r="AI3331" i="99"/>
  <c r="AE3413" i="99"/>
  <c r="AI3228" i="99"/>
  <c r="AE3310" i="99"/>
  <c r="AE3295" i="99"/>
  <c r="AI3213" i="99"/>
  <c r="AE3227" i="99"/>
  <c r="AI3145" i="99"/>
  <c r="AI3241" i="99"/>
  <c r="AE3323" i="99"/>
  <c r="AE3297" i="99"/>
  <c r="AI3215" i="99"/>
  <c r="A2355" i="99"/>
  <c r="Z2355" i="99" s="1"/>
  <c r="AI3204" i="99"/>
  <c r="AE3286" i="99"/>
  <c r="AI3154" i="99"/>
  <c r="AE3236" i="99"/>
  <c r="AI3152" i="99"/>
  <c r="AE3234" i="99"/>
  <c r="AE3373" i="99"/>
  <c r="AI3291" i="99"/>
  <c r="AE3759" i="99"/>
  <c r="AI3759" i="99" s="1"/>
  <c r="AI3677" i="99"/>
  <c r="AF3760" i="99"/>
  <c r="AI3760" i="99" s="1"/>
  <c r="AI3678" i="99"/>
  <c r="AI3212" i="99"/>
  <c r="AE3294" i="99"/>
  <c r="P3363" i="99"/>
  <c r="AU3284" i="99"/>
  <c r="AI3158" i="99"/>
  <c r="AE3240" i="99"/>
  <c r="AI3206" i="99"/>
  <c r="AE3288" i="99"/>
  <c r="AF3248" i="99"/>
  <c r="AI3166" i="99"/>
  <c r="AE3307" i="99"/>
  <c r="AI3225" i="99"/>
  <c r="AE3386" i="99"/>
  <c r="AI3304" i="99"/>
  <c r="AI3233" i="99"/>
  <c r="AE3315" i="99"/>
  <c r="AZ1577" i="99"/>
  <c r="AZ1582" i="99" s="1"/>
  <c r="Y1632" i="99"/>
  <c r="AE3387" i="99"/>
  <c r="AI3305" i="99"/>
  <c r="AI3301" i="99"/>
  <c r="AE3383" i="99"/>
  <c r="AE3296" i="99"/>
  <c r="AI3214" i="99"/>
  <c r="A1702" i="99"/>
  <c r="Z1702" i="99" s="1"/>
  <c r="Z1700" i="99"/>
  <c r="AE3384" i="99"/>
  <c r="AI3302" i="99"/>
  <c r="AE3401" i="99"/>
  <c r="AE3328" i="99"/>
  <c r="AI3246" i="99"/>
  <c r="AE3412" i="99"/>
  <c r="AE3245" i="99"/>
  <c r="AI3163" i="99"/>
  <c r="AE3393" i="99"/>
  <c r="AI3224" i="99"/>
  <c r="AE3306" i="99"/>
  <c r="AE3385" i="99"/>
  <c r="AI3303" i="99"/>
  <c r="Z3420" i="99"/>
  <c r="AE3292" i="99"/>
  <c r="AI3210" i="99"/>
  <c r="AE3289" i="99"/>
  <c r="AI3207" i="99"/>
  <c r="AI3290" i="99"/>
  <c r="AE3372" i="99"/>
  <c r="AZ3012" i="99" l="1"/>
  <c r="AZ3089" i="99" s="1"/>
  <c r="AZ3090" i="99" s="1"/>
  <c r="AI3188" i="99"/>
  <c r="AZ3013" i="99"/>
  <c r="AZ3092" i="99" s="1"/>
  <c r="AZ3093" i="99" s="1"/>
  <c r="AE3454" i="99"/>
  <c r="AI3372" i="99"/>
  <c r="Y1634" i="99"/>
  <c r="AZ1588" i="99" s="1"/>
  <c r="Q1717" i="99" s="1"/>
  <c r="Y1635" i="99"/>
  <c r="AZ1589" i="99" s="1"/>
  <c r="Q1718" i="99" s="1"/>
  <c r="AZ1667" i="99" s="1"/>
  <c r="AZ1668" i="99" s="1"/>
  <c r="AE3495" i="99"/>
  <c r="AI3413" i="99"/>
  <c r="AE3411" i="99"/>
  <c r="AI3329" i="99"/>
  <c r="AZ3173" i="99"/>
  <c r="AE3392" i="99"/>
  <c r="AI3310" i="99"/>
  <c r="AE3403" i="99"/>
  <c r="AI3321" i="99"/>
  <c r="AI3382" i="99"/>
  <c r="AE3464" i="99"/>
  <c r="AE3494" i="99"/>
  <c r="AE3465" i="99"/>
  <c r="AI3383" i="99"/>
  <c r="AE3322" i="99"/>
  <c r="AI3240" i="99"/>
  <c r="AE3318" i="99"/>
  <c r="AI3236" i="99"/>
  <c r="AE3405" i="99"/>
  <c r="AI3323" i="99"/>
  <c r="AE3375" i="99"/>
  <c r="AI3293" i="99"/>
  <c r="AE3484" i="99"/>
  <c r="AI3402" i="99"/>
  <c r="AE3374" i="99"/>
  <c r="AI3292" i="99"/>
  <c r="AI3385" i="99"/>
  <c r="AE3467" i="99"/>
  <c r="AE3475" i="99"/>
  <c r="AE3483" i="99"/>
  <c r="AE3468" i="99"/>
  <c r="AI3386" i="99"/>
  <c r="AF3330" i="99"/>
  <c r="AI3248" i="99"/>
  <c r="P3445" i="99"/>
  <c r="AU3366" i="99"/>
  <c r="AI3373" i="99"/>
  <c r="AE3455" i="99"/>
  <c r="AE3377" i="99"/>
  <c r="AI3295" i="99"/>
  <c r="AI3287" i="99"/>
  <c r="AE3369" i="99"/>
  <c r="AE3314" i="99"/>
  <c r="AI3232" i="99"/>
  <c r="AE3463" i="99"/>
  <c r="AI3381" i="99"/>
  <c r="AF3319" i="99"/>
  <c r="AI3237" i="99"/>
  <c r="AI3308" i="99"/>
  <c r="AE3390" i="99"/>
  <c r="AE3388" i="99"/>
  <c r="AI3306" i="99"/>
  <c r="AE3397" i="99"/>
  <c r="AI3315" i="99"/>
  <c r="AI3288" i="99"/>
  <c r="AE3370" i="99"/>
  <c r="AI3294" i="99"/>
  <c r="AE3376" i="99"/>
  <c r="AE3316" i="99"/>
  <c r="AI3234" i="99"/>
  <c r="AE3371" i="99"/>
  <c r="AI3289" i="99"/>
  <c r="A3422" i="99"/>
  <c r="Z3422" i="99" s="1"/>
  <c r="AE3327" i="99"/>
  <c r="AI3245" i="99"/>
  <c r="AE3410" i="99"/>
  <c r="AI3328" i="99"/>
  <c r="AI3384" i="99"/>
  <c r="AE3466" i="99"/>
  <c r="AI3296" i="99"/>
  <c r="AE3378" i="99"/>
  <c r="AE3469" i="99"/>
  <c r="AI3387" i="99"/>
  <c r="AI3307" i="99"/>
  <c r="AE3389" i="99"/>
  <c r="AI3286" i="99"/>
  <c r="AE3368" i="99"/>
  <c r="AI3297" i="99"/>
  <c r="AE3379" i="99"/>
  <c r="AI3227" i="99"/>
  <c r="AZ3255" i="99" s="1"/>
  <c r="AE3309" i="99"/>
  <c r="AI3408" i="99"/>
  <c r="AE3490" i="99"/>
  <c r="AI3395" i="99"/>
  <c r="AE3477" i="99"/>
  <c r="AE3324" i="99"/>
  <c r="AI3242" i="99"/>
  <c r="A2356" i="99"/>
  <c r="Z2356" i="99" s="1"/>
  <c r="AE3462" i="99"/>
  <c r="AI3380" i="99"/>
  <c r="AI3399" i="99"/>
  <c r="AE3481" i="99"/>
  <c r="AG3311" i="99"/>
  <c r="AI3229" i="99"/>
  <c r="AI3243" i="99"/>
  <c r="AE3325" i="99"/>
  <c r="AE3476" i="99"/>
  <c r="AI3394" i="99"/>
  <c r="A1703" i="99"/>
  <c r="Z1703" i="99" s="1"/>
  <c r="AZ3094" i="99" l="1"/>
  <c r="AZ3171" i="99" s="1"/>
  <c r="AZ3172" i="99" s="1"/>
  <c r="AZ3095" i="99"/>
  <c r="AZ3174" i="99" s="1"/>
  <c r="AZ3175" i="99" s="1"/>
  <c r="AI3270" i="99"/>
  <c r="AI3469" i="99"/>
  <c r="AE3551" i="99"/>
  <c r="AE3479" i="99"/>
  <c r="AI3397" i="99"/>
  <c r="AI3463" i="99"/>
  <c r="AE3545" i="99"/>
  <c r="AE3565" i="99"/>
  <c r="AE3487" i="99"/>
  <c r="AI3405" i="99"/>
  <c r="AI3322" i="99"/>
  <c r="AE3404" i="99"/>
  <c r="AI3403" i="99"/>
  <c r="AE3485" i="99"/>
  <c r="AE3407" i="99"/>
  <c r="AI3325" i="99"/>
  <c r="AE3563" i="99"/>
  <c r="AI3481" i="99"/>
  <c r="AE3450" i="99"/>
  <c r="AI3368" i="99"/>
  <c r="AE3471" i="99"/>
  <c r="AI3389" i="99"/>
  <c r="AE3460" i="99"/>
  <c r="AI3378" i="99"/>
  <c r="AI3370" i="99"/>
  <c r="AE3452" i="99"/>
  <c r="AE3546" i="99"/>
  <c r="AI3464" i="99"/>
  <c r="AE3493" i="99"/>
  <c r="AI3411" i="99"/>
  <c r="Y1714" i="99"/>
  <c r="AZ1659" i="99"/>
  <c r="AZ1664" i="99" s="1"/>
  <c r="AE3572" i="99"/>
  <c r="AI3490" i="99"/>
  <c r="AI3379" i="99"/>
  <c r="AE3461" i="99"/>
  <c r="AE3492" i="99"/>
  <c r="AI3410" i="99"/>
  <c r="AI3316" i="99"/>
  <c r="AE3398" i="99"/>
  <c r="AE3470" i="99"/>
  <c r="AI3388" i="99"/>
  <c r="AF3401" i="99"/>
  <c r="AI3319" i="99"/>
  <c r="AI3314" i="99"/>
  <c r="AE3396" i="99"/>
  <c r="AI3377" i="99"/>
  <c r="AE3459" i="99"/>
  <c r="P3527" i="99"/>
  <c r="AU3448" i="99"/>
  <c r="AE3550" i="99"/>
  <c r="AI3468" i="99"/>
  <c r="AE3557" i="99"/>
  <c r="AI3374" i="99"/>
  <c r="AE3456" i="99"/>
  <c r="AI3375" i="99"/>
  <c r="AE3457" i="99"/>
  <c r="AE3400" i="99"/>
  <c r="AI3318" i="99"/>
  <c r="AI3465" i="99"/>
  <c r="AE3547" i="99"/>
  <c r="AI3392" i="99"/>
  <c r="AE3474" i="99"/>
  <c r="AI3495" i="99"/>
  <c r="AE3577" i="99"/>
  <c r="AE3536" i="99"/>
  <c r="AI3454" i="99"/>
  <c r="AI3324" i="99"/>
  <c r="AE3406" i="99"/>
  <c r="AE3548" i="99"/>
  <c r="AI3466" i="99"/>
  <c r="AE3453" i="99"/>
  <c r="AI3371" i="99"/>
  <c r="AE3458" i="99"/>
  <c r="AI3376" i="99"/>
  <c r="AE3472" i="99"/>
  <c r="AI3390" i="99"/>
  <c r="AE3451" i="99"/>
  <c r="AI3369" i="99"/>
  <c r="AI3455" i="99"/>
  <c r="AE3537" i="99"/>
  <c r="AI3467" i="99"/>
  <c r="AE3549" i="99"/>
  <c r="AI3476" i="99"/>
  <c r="AE3558" i="99"/>
  <c r="AG3393" i="99"/>
  <c r="AI3311" i="99"/>
  <c r="AE3544" i="99"/>
  <c r="AI3462" i="99"/>
  <c r="AE3559" i="99"/>
  <c r="AI3477" i="99"/>
  <c r="AI3309" i="99"/>
  <c r="AZ3337" i="99" s="1"/>
  <c r="AE3391" i="99"/>
  <c r="AE3409" i="99"/>
  <c r="AI3327" i="99"/>
  <c r="AF3412" i="99"/>
  <c r="AI3330" i="99"/>
  <c r="AE3566" i="99"/>
  <c r="AI3484" i="99"/>
  <c r="AE3576" i="99"/>
  <c r="AZ3176" i="99" l="1"/>
  <c r="AZ3253" i="99" s="1"/>
  <c r="AZ3254" i="99" s="1"/>
  <c r="AI3352" i="99"/>
  <c r="AI3396" i="99"/>
  <c r="AE3478" i="99"/>
  <c r="AE3534" i="99"/>
  <c r="AI3452" i="99"/>
  <c r="AI3450" i="99"/>
  <c r="AE3532" i="99"/>
  <c r="AI3407" i="99"/>
  <c r="AE3489" i="99"/>
  <c r="AE3647" i="99"/>
  <c r="AE3561" i="99"/>
  <c r="AI3479" i="99"/>
  <c r="AE3648" i="99"/>
  <c r="AI3566" i="99"/>
  <c r="AI3409" i="99"/>
  <c r="AE3491" i="99"/>
  <c r="AE3631" i="99"/>
  <c r="AI3549" i="99"/>
  <c r="AE3618" i="99"/>
  <c r="AI3536" i="99"/>
  <c r="AE3482" i="99"/>
  <c r="AI3400" i="99"/>
  <c r="AI3550" i="99"/>
  <c r="AE3632" i="99"/>
  <c r="AF3483" i="99"/>
  <c r="AI3401" i="99"/>
  <c r="Y1716" i="99"/>
  <c r="AZ1670" i="99" s="1"/>
  <c r="Q1799" i="99" s="1"/>
  <c r="Y1717" i="99"/>
  <c r="AZ1671" i="99" s="1"/>
  <c r="Q1800" i="99" s="1"/>
  <c r="AZ1749" i="99" s="1"/>
  <c r="AZ1750" i="99" s="1"/>
  <c r="AI3546" i="99"/>
  <c r="AE3628" i="99"/>
  <c r="AE3542" i="99"/>
  <c r="AI3460" i="99"/>
  <c r="AE3486" i="99"/>
  <c r="AI3404" i="99"/>
  <c r="AE3658" i="99"/>
  <c r="AE3641" i="99"/>
  <c r="AI3559" i="99"/>
  <c r="AG3475" i="99"/>
  <c r="AI3393" i="99"/>
  <c r="AE3533" i="99"/>
  <c r="AI3451" i="99"/>
  <c r="AI3458" i="99"/>
  <c r="AE3540" i="99"/>
  <c r="AE3630" i="99"/>
  <c r="AI3548" i="99"/>
  <c r="AI3406" i="99"/>
  <c r="AE3488" i="99"/>
  <c r="AE3659" i="99"/>
  <c r="AI3577" i="99"/>
  <c r="AI3547" i="99"/>
  <c r="AE3629" i="99"/>
  <c r="AE3539" i="99"/>
  <c r="AI3457" i="99"/>
  <c r="AF3494" i="99"/>
  <c r="AI3412" i="99"/>
  <c r="AE3473" i="99"/>
  <c r="AI3391" i="99"/>
  <c r="AZ3419" i="99" s="1"/>
  <c r="AE3640" i="99"/>
  <c r="AI3558" i="99"/>
  <c r="AE3619" i="99"/>
  <c r="AI3537" i="99"/>
  <c r="AZ3177" i="99"/>
  <c r="AZ3256" i="99" s="1"/>
  <c r="AZ3257" i="99" s="1"/>
  <c r="AE3639" i="99"/>
  <c r="AU3530" i="99"/>
  <c r="P3609" i="99"/>
  <c r="AE3552" i="99"/>
  <c r="AI3470" i="99"/>
  <c r="AE3574" i="99"/>
  <c r="AI3492" i="99"/>
  <c r="AE3654" i="99"/>
  <c r="AI3572" i="99"/>
  <c r="AI3493" i="99"/>
  <c r="AE3575" i="99"/>
  <c r="AE3553" i="99"/>
  <c r="AI3471" i="99"/>
  <c r="AI3485" i="99"/>
  <c r="AE3567" i="99"/>
  <c r="AI3545" i="99"/>
  <c r="AE3627" i="99"/>
  <c r="AE3633" i="99"/>
  <c r="AI3551" i="99"/>
  <c r="AE3626" i="99"/>
  <c r="AI3544" i="99"/>
  <c r="AI3472" i="99"/>
  <c r="AE3554" i="99"/>
  <c r="AI3453" i="99"/>
  <c r="AE3535" i="99"/>
  <c r="AE3556" i="99"/>
  <c r="AI3474" i="99"/>
  <c r="AI3456" i="99"/>
  <c r="AE3538" i="99"/>
  <c r="AE3541" i="99"/>
  <c r="AI3459" i="99"/>
  <c r="AI3398" i="99"/>
  <c r="AE3480" i="99"/>
  <c r="AE3543" i="99"/>
  <c r="AI3461" i="99"/>
  <c r="AE3645" i="99"/>
  <c r="AI3563" i="99"/>
  <c r="AE3569" i="99"/>
  <c r="AI3487" i="99"/>
  <c r="AZ3258" i="99" l="1"/>
  <c r="AZ3335" i="99" s="1"/>
  <c r="AZ3336" i="99" s="1"/>
  <c r="AZ3501" i="99"/>
  <c r="AF3576" i="99"/>
  <c r="AI3494" i="99"/>
  <c r="Y1796" i="99"/>
  <c r="AZ1741" i="99"/>
  <c r="AZ1746" i="99" s="1"/>
  <c r="AI3491" i="99"/>
  <c r="AE3573" i="99"/>
  <c r="AE3571" i="99"/>
  <c r="AI3489" i="99"/>
  <c r="AI3541" i="99"/>
  <c r="AE3623" i="99"/>
  <c r="AE3715" i="99"/>
  <c r="AI3715" i="99" s="1"/>
  <c r="AI3633" i="99"/>
  <c r="AI3434" i="99"/>
  <c r="AE3636" i="99"/>
  <c r="AI3554" i="99"/>
  <c r="AE3649" i="99"/>
  <c r="AI3567" i="99"/>
  <c r="AE3657" i="99"/>
  <c r="AI3575" i="99"/>
  <c r="AU3612" i="99"/>
  <c r="P3691" i="99"/>
  <c r="AU3694" i="99" s="1"/>
  <c r="AE3722" i="99"/>
  <c r="AI3722" i="99" s="1"/>
  <c r="AI3640" i="99"/>
  <c r="AG3557" i="99"/>
  <c r="AI3475" i="99"/>
  <c r="AE3740" i="99"/>
  <c r="AI3542" i="99"/>
  <c r="AE3624" i="99"/>
  <c r="AE3714" i="99"/>
  <c r="AI3714" i="99" s="1"/>
  <c r="AI3632" i="99"/>
  <c r="AE3651" i="99"/>
  <c r="AI3569" i="99"/>
  <c r="AI3543" i="99"/>
  <c r="AE3625" i="99"/>
  <c r="AE3638" i="99"/>
  <c r="AI3556" i="99"/>
  <c r="AE3656" i="99"/>
  <c r="AI3574" i="99"/>
  <c r="AE3710" i="99"/>
  <c r="AI3710" i="99" s="1"/>
  <c r="AI3628" i="99"/>
  <c r="AI3618" i="99"/>
  <c r="AE3700" i="99"/>
  <c r="AI3700" i="99" s="1"/>
  <c r="AE3643" i="99"/>
  <c r="AI3561" i="99"/>
  <c r="AZ3259" i="99"/>
  <c r="AZ3338" i="99" s="1"/>
  <c r="AZ3339" i="99" s="1"/>
  <c r="AE3562" i="99"/>
  <c r="AI3480" i="99"/>
  <c r="AI3538" i="99"/>
  <c r="AE3620" i="99"/>
  <c r="AE3617" i="99"/>
  <c r="AI3535" i="99"/>
  <c r="AE3709" i="99"/>
  <c r="AI3709" i="99" s="1"/>
  <c r="AI3627" i="99"/>
  <c r="AE3701" i="99"/>
  <c r="AI3701" i="99" s="1"/>
  <c r="AI3619" i="99"/>
  <c r="AE3555" i="99"/>
  <c r="AI3473" i="99"/>
  <c r="AE3621" i="99"/>
  <c r="AI3539" i="99"/>
  <c r="AI3659" i="99"/>
  <c r="AE3741" i="99"/>
  <c r="AI3741" i="99" s="1"/>
  <c r="AE3712" i="99"/>
  <c r="AI3712" i="99" s="1"/>
  <c r="AI3630" i="99"/>
  <c r="AI3533" i="99"/>
  <c r="AE3615" i="99"/>
  <c r="AE3723" i="99"/>
  <c r="AI3723" i="99" s="1"/>
  <c r="AI3641" i="99"/>
  <c r="AE3568" i="99"/>
  <c r="AI3486" i="99"/>
  <c r="AE3616" i="99"/>
  <c r="AI3534" i="99"/>
  <c r="AE3727" i="99"/>
  <c r="AI3727" i="99" s="1"/>
  <c r="AI3645" i="99"/>
  <c r="AI3626" i="99"/>
  <c r="AE3708" i="99"/>
  <c r="AI3708" i="99" s="1"/>
  <c r="AI3553" i="99"/>
  <c r="AE3635" i="99"/>
  <c r="AE3736" i="99"/>
  <c r="AI3736" i="99" s="1"/>
  <c r="AI3654" i="99"/>
  <c r="AE3634" i="99"/>
  <c r="AI3552" i="99"/>
  <c r="AE3721" i="99"/>
  <c r="AI3629" i="99"/>
  <c r="AE3711" i="99"/>
  <c r="AI3711" i="99" s="1"/>
  <c r="AE3570" i="99"/>
  <c r="AI3488" i="99"/>
  <c r="AE3622" i="99"/>
  <c r="AI3540" i="99"/>
  <c r="AF3565" i="99"/>
  <c r="AI3483" i="99"/>
  <c r="AE3564" i="99"/>
  <c r="AI3482" i="99"/>
  <c r="AI3631" i="99"/>
  <c r="AE3713" i="99"/>
  <c r="AI3713" i="99" s="1"/>
  <c r="AE3730" i="99"/>
  <c r="AI3730" i="99" s="1"/>
  <c r="AI3648" i="99"/>
  <c r="AE3729" i="99"/>
  <c r="AE3614" i="99"/>
  <c r="AI3532" i="99"/>
  <c r="AE3560" i="99"/>
  <c r="AI3478" i="99"/>
  <c r="AZ3341" i="99" l="1"/>
  <c r="AZ3420" i="99" s="1"/>
  <c r="AZ3421" i="99" s="1"/>
  <c r="AI3516" i="99"/>
  <c r="AI3560" i="99"/>
  <c r="AE3642" i="99"/>
  <c r="AI3643" i="99"/>
  <c r="AE3725" i="99"/>
  <c r="AI3725" i="99" s="1"/>
  <c r="AE3720" i="99"/>
  <c r="AI3720" i="99" s="1"/>
  <c r="AI3638" i="99"/>
  <c r="AI3651" i="99"/>
  <c r="AE3733" i="99"/>
  <c r="AI3733" i="99" s="1"/>
  <c r="AG3639" i="99"/>
  <c r="AI3557" i="99"/>
  <c r="AI3649" i="99"/>
  <c r="AE3731" i="99"/>
  <c r="AI3731" i="99" s="1"/>
  <c r="AF3647" i="99"/>
  <c r="AI3565" i="99"/>
  <c r="AI3570" i="99"/>
  <c r="AE3652" i="99"/>
  <c r="AI3616" i="99"/>
  <c r="AE3698" i="99"/>
  <c r="AI3698" i="99" s="1"/>
  <c r="AE3703" i="99"/>
  <c r="AI3703" i="99" s="1"/>
  <c r="AI3621" i="99"/>
  <c r="AE3699" i="99"/>
  <c r="AI3699" i="99" s="1"/>
  <c r="AI3617" i="99"/>
  <c r="AE3644" i="99"/>
  <c r="AI3562" i="99"/>
  <c r="AI3625" i="99"/>
  <c r="AE3707" i="99"/>
  <c r="AI3707" i="99" s="1"/>
  <c r="AE3653" i="99"/>
  <c r="AI3571" i="99"/>
  <c r="Y1799" i="99"/>
  <c r="AZ1753" i="99" s="1"/>
  <c r="Q1882" i="99" s="1"/>
  <c r="AZ1831" i="99" s="1"/>
  <c r="AZ1832" i="99" s="1"/>
  <c r="Y1798" i="99"/>
  <c r="AZ1752" i="99" s="1"/>
  <c r="Q1881" i="99" s="1"/>
  <c r="AI3635" i="99"/>
  <c r="AE3717" i="99"/>
  <c r="AI3717" i="99" s="1"/>
  <c r="AE3697" i="99"/>
  <c r="AI3697" i="99" s="1"/>
  <c r="AI3615" i="99"/>
  <c r="AE3702" i="99"/>
  <c r="AI3702" i="99" s="1"/>
  <c r="AI3620" i="99"/>
  <c r="AE3738" i="99"/>
  <c r="AI3738" i="99" s="1"/>
  <c r="AI3656" i="99"/>
  <c r="AI3657" i="99"/>
  <c r="AE3739" i="99"/>
  <c r="AI3739" i="99" s="1"/>
  <c r="AE3718" i="99"/>
  <c r="AI3718" i="99" s="1"/>
  <c r="AI3636" i="99"/>
  <c r="AI3623" i="99"/>
  <c r="AE3705" i="99"/>
  <c r="AI3705" i="99" s="1"/>
  <c r="AE3655" i="99"/>
  <c r="AI3573" i="99"/>
  <c r="AZ3340" i="99"/>
  <c r="AZ3417" i="99" s="1"/>
  <c r="AZ3418" i="99" s="1"/>
  <c r="AE3696" i="99"/>
  <c r="AI3614" i="99"/>
  <c r="AI3564" i="99"/>
  <c r="AE3646" i="99"/>
  <c r="AE3704" i="99"/>
  <c r="AI3704" i="99" s="1"/>
  <c r="AI3622" i="99"/>
  <c r="AI3634" i="99"/>
  <c r="AE3716" i="99"/>
  <c r="AI3716" i="99" s="1"/>
  <c r="AI3568" i="99"/>
  <c r="AE3650" i="99"/>
  <c r="AE3637" i="99"/>
  <c r="AI3555" i="99"/>
  <c r="AZ3583" i="99" s="1"/>
  <c r="AE3706" i="99"/>
  <c r="AI3706" i="99" s="1"/>
  <c r="AI3624" i="99"/>
  <c r="AF3658" i="99"/>
  <c r="AI3576" i="99"/>
  <c r="AI3598" i="99" l="1"/>
  <c r="AF3740" i="99"/>
  <c r="AI3740" i="99" s="1"/>
  <c r="AI3658" i="99"/>
  <c r="AE3719" i="99"/>
  <c r="AI3719" i="99" s="1"/>
  <c r="AI3637" i="99"/>
  <c r="AZ3665" i="99" s="1"/>
  <c r="AZ3423" i="99"/>
  <c r="AZ3502" i="99" s="1"/>
  <c r="AZ3503" i="99" s="1"/>
  <c r="AZ3422" i="99"/>
  <c r="AZ3499" i="99" s="1"/>
  <c r="AZ3500" i="99" s="1"/>
  <c r="AF3729" i="99"/>
  <c r="AI3729" i="99" s="1"/>
  <c r="AI3647" i="99"/>
  <c r="AG3721" i="99"/>
  <c r="AI3721" i="99" s="1"/>
  <c r="AI3639" i="99"/>
  <c r="AE3732" i="99"/>
  <c r="AI3732" i="99" s="1"/>
  <c r="AI3650" i="99"/>
  <c r="AI3652" i="99"/>
  <c r="AE3734" i="99"/>
  <c r="AI3734" i="99" s="1"/>
  <c r="AE3724" i="99"/>
  <c r="AI3724" i="99" s="1"/>
  <c r="AI3642" i="99"/>
  <c r="AE3737" i="99"/>
  <c r="AI3737" i="99" s="1"/>
  <c r="AI3655" i="99"/>
  <c r="AE3735" i="99"/>
  <c r="AI3735" i="99" s="1"/>
  <c r="AI3653" i="99"/>
  <c r="AE3726" i="99"/>
  <c r="AI3726" i="99" s="1"/>
  <c r="AI3644" i="99"/>
  <c r="AE3728" i="99"/>
  <c r="AI3728" i="99" s="1"/>
  <c r="AI3646" i="99"/>
  <c r="AI3696" i="99"/>
  <c r="AZ3747" i="99"/>
  <c r="Y1878" i="99"/>
  <c r="AZ1823" i="99"/>
  <c r="AZ1828" i="99" s="1"/>
  <c r="AI3762" i="99" l="1"/>
  <c r="AI3680" i="99"/>
  <c r="AZ3504" i="99"/>
  <c r="AZ3581" i="99" s="1"/>
  <c r="AZ3582" i="99" s="1"/>
  <c r="AZ3505" i="99"/>
  <c r="AZ3584" i="99" s="1"/>
  <c r="AZ3585" i="99" s="1"/>
  <c r="Y1880" i="99"/>
  <c r="AZ1834" i="99" s="1"/>
  <c r="Q1963" i="99" s="1"/>
  <c r="Y1881" i="99"/>
  <c r="AZ1835" i="99" s="1"/>
  <c r="Q1964" i="99" s="1"/>
  <c r="AZ1913" i="99" s="1"/>
  <c r="AZ1914" i="99" s="1"/>
  <c r="Y1960" i="99" l="1"/>
  <c r="AZ1905" i="99"/>
  <c r="AZ1910" i="99" s="1"/>
  <c r="AZ3586" i="99"/>
  <c r="AZ3663" i="99" s="1"/>
  <c r="AZ3664" i="99" s="1"/>
  <c r="AZ3587" i="99"/>
  <c r="AZ3666" i="99" s="1"/>
  <c r="AZ3667" i="99" s="1"/>
  <c r="AZ3668" i="99" l="1"/>
  <c r="AZ3745" i="99" s="1"/>
  <c r="AZ3746" i="99" s="1"/>
  <c r="AZ3669" i="99"/>
  <c r="AZ3748" i="99" s="1"/>
  <c r="AZ3749" i="99" s="1"/>
  <c r="Y1963" i="99"/>
  <c r="AZ1917" i="99" s="1"/>
  <c r="Q2046" i="99" s="1"/>
  <c r="AZ1995" i="99" s="1"/>
  <c r="AZ1996" i="99" s="1"/>
  <c r="Y1962" i="99"/>
  <c r="AZ1916" i="99" s="1"/>
  <c r="Q2045" i="99" s="1"/>
  <c r="Y2042" i="99" l="1"/>
  <c r="AZ1987" i="99"/>
  <c r="AZ1992" i="99" s="1"/>
  <c r="AZ3750" i="99"/>
  <c r="AZ3751" i="99"/>
  <c r="Y2045" i="99" l="1"/>
  <c r="AZ1999" i="99" s="1"/>
  <c r="Q2128" i="99" s="1"/>
  <c r="AZ2077" i="99" s="1"/>
  <c r="AZ2078" i="99" s="1"/>
  <c r="Y2044" i="99"/>
  <c r="AZ1998" i="99" s="1"/>
  <c r="Q2127" i="99" s="1"/>
  <c r="AZ2069" i="99" l="1"/>
  <c r="AZ2074" i="99" s="1"/>
  <c r="Y2124" i="99"/>
  <c r="Y2127" i="99" l="1"/>
  <c r="AZ2081" i="99" s="1"/>
  <c r="Q2210" i="99" s="1"/>
  <c r="AZ2159" i="99" s="1"/>
  <c r="AZ2160" i="99" s="1"/>
  <c r="Y2126" i="99"/>
  <c r="AZ2080" i="99" s="1"/>
  <c r="Q2209" i="99" s="1"/>
  <c r="Y2206" i="99" l="1"/>
  <c r="AZ2151" i="99"/>
  <c r="AZ2156" i="99" s="1"/>
  <c r="Y2208" i="99" l="1"/>
  <c r="AZ2162" i="99" s="1"/>
  <c r="Q2291" i="99" s="1"/>
  <c r="Y2209" i="99"/>
  <c r="AZ2163" i="99" s="1"/>
  <c r="Q2292" i="99" s="1"/>
  <c r="AZ2241" i="99" s="1"/>
  <c r="AZ2242" i="99" s="1"/>
  <c r="Y2288" i="99" l="1"/>
  <c r="AZ2233" i="99"/>
  <c r="AZ2238" i="99" s="1"/>
  <c r="Y2290" i="99" l="1"/>
  <c r="AZ2244" i="99" s="1"/>
  <c r="Q2373" i="99" s="1"/>
  <c r="Y2291" i="99"/>
  <c r="AZ2245" i="99" s="1"/>
  <c r="Q2374" i="99" s="1"/>
  <c r="AZ2323" i="99" s="1"/>
  <c r="AZ2324" i="99" s="1"/>
  <c r="Y2370" i="99" l="1"/>
  <c r="AZ2315" i="99"/>
  <c r="AZ2320" i="99" s="1"/>
  <c r="Y2373" i="99" l="1"/>
  <c r="AZ2327" i="99" s="1"/>
  <c r="Q2456" i="99" s="1"/>
  <c r="AZ2405" i="99" s="1"/>
  <c r="AZ2406" i="99" s="1"/>
  <c r="Y2372" i="99"/>
  <c r="AZ2326" i="99" s="1"/>
  <c r="Q2455" i="99" s="1"/>
  <c r="Y2452" i="99" l="1"/>
  <c r="AZ2397" i="99"/>
  <c r="AZ2402" i="99" s="1"/>
  <c r="Y2455" i="99" l="1"/>
  <c r="AZ2409" i="99" s="1"/>
  <c r="Q2538" i="99" s="1"/>
  <c r="AZ2487" i="99" s="1"/>
  <c r="AZ2488" i="99" s="1"/>
  <c r="Y2454" i="99"/>
  <c r="AZ2408" i="99" s="1"/>
  <c r="Q2537" i="99" s="1"/>
  <c r="AZ2479" i="99" l="1"/>
  <c r="AZ2484" i="99" s="1"/>
  <c r="Y2534" i="99"/>
  <c r="Y2537" i="99" l="1"/>
  <c r="AZ2491" i="99" s="1"/>
  <c r="Q2620" i="99" s="1"/>
  <c r="AZ2569" i="99" s="1"/>
  <c r="AZ2570" i="99" s="1"/>
  <c r="Y2536" i="99"/>
  <c r="AZ2490" i="99" s="1"/>
  <c r="Q2619" i="99" s="1"/>
  <c r="Y2616" i="99" l="1"/>
  <c r="AZ2561" i="99"/>
  <c r="AZ2566" i="99" s="1"/>
  <c r="Y2618" i="99" l="1"/>
  <c r="AZ2572" i="99" s="1"/>
  <c r="Q2701" i="99" s="1"/>
  <c r="Y2619" i="99"/>
  <c r="AZ2573" i="99" s="1"/>
  <c r="Q2702" i="99" s="1"/>
  <c r="AZ2651" i="99" s="1"/>
  <c r="AZ2652" i="99" s="1"/>
  <c r="Y2698" i="99" l="1"/>
  <c r="AZ2643" i="99"/>
  <c r="AZ2648" i="99" s="1"/>
  <c r="Y2700" i="99" l="1"/>
  <c r="AZ2654" i="99" s="1"/>
  <c r="Q2783" i="99" s="1"/>
  <c r="Y2701" i="99"/>
  <c r="AZ2655" i="99" s="1"/>
  <c r="Q2784" i="99" s="1"/>
  <c r="AZ2733" i="99" s="1"/>
  <c r="AZ2734" i="99" s="1"/>
  <c r="AZ2725" i="99" l="1"/>
  <c r="AZ2730" i="99" s="1"/>
  <c r="Y2780" i="99"/>
  <c r="Y2782" i="99" l="1"/>
  <c r="AZ2736" i="99" s="1"/>
  <c r="Q2865" i="99" s="1"/>
  <c r="Y2783" i="99"/>
  <c r="AZ2737" i="99" s="1"/>
  <c r="Q2866" i="99" s="1"/>
  <c r="AZ2815" i="99" s="1"/>
  <c r="AZ2816" i="99" s="1"/>
  <c r="AZ2807" i="99" l="1"/>
  <c r="AZ2812" i="99" s="1"/>
  <c r="Y2862" i="99"/>
  <c r="Y2865" i="99" l="1"/>
  <c r="AZ2819" i="99" s="1"/>
  <c r="Q2948" i="99" s="1"/>
  <c r="AZ2897" i="99" s="1"/>
  <c r="AZ2898" i="99" s="1"/>
  <c r="Y2864" i="99"/>
  <c r="AZ2818" i="99" s="1"/>
  <c r="Q2947" i="99" s="1"/>
  <c r="AZ2889" i="99" l="1"/>
  <c r="AZ2894" i="99" s="1"/>
  <c r="Y2944" i="99"/>
  <c r="Y2947" i="99" l="1"/>
  <c r="AZ2901" i="99" s="1"/>
  <c r="Q3030" i="99" s="1"/>
  <c r="AZ2979" i="99" s="1"/>
  <c r="AZ2980" i="99" s="1"/>
  <c r="Y2946" i="99"/>
  <c r="AZ2900" i="99" s="1"/>
  <c r="Q3029" i="99" s="1"/>
  <c r="AZ2971" i="99" l="1"/>
  <c r="AZ2976" i="99" s="1"/>
  <c r="Y3026" i="99"/>
  <c r="Y3028" i="99" l="1"/>
  <c r="AZ2982" i="99" s="1"/>
  <c r="Q3111" i="99" s="1"/>
  <c r="Y3029" i="99"/>
  <c r="AZ2983" i="99" s="1"/>
  <c r="Q3112" i="99" s="1"/>
  <c r="AZ3061" i="99" s="1"/>
  <c r="AZ3062" i="99" s="1"/>
  <c r="Y3108" i="99" l="1"/>
  <c r="AZ3053" i="99"/>
  <c r="AZ3058" i="99" s="1"/>
  <c r="Y3110" i="99" l="1"/>
  <c r="AZ3064" i="99" s="1"/>
  <c r="Q3193" i="99" s="1"/>
  <c r="Y3111" i="99"/>
  <c r="AZ3065" i="99" s="1"/>
  <c r="Q3194" i="99" s="1"/>
  <c r="AZ3143" i="99" s="1"/>
  <c r="AZ3144" i="99" s="1"/>
  <c r="AZ3135" i="99" l="1"/>
  <c r="AZ3140" i="99" s="1"/>
  <c r="Y3190" i="99"/>
  <c r="Y3192" i="99" l="1"/>
  <c r="AZ3146" i="99" s="1"/>
  <c r="Q3275" i="99" s="1"/>
  <c r="Y3193" i="99"/>
  <c r="AZ3147" i="99" s="1"/>
  <c r="Q3276" i="99" s="1"/>
  <c r="AZ3225" i="99" s="1"/>
  <c r="AZ3226" i="99" s="1"/>
  <c r="AZ3217" i="99" l="1"/>
  <c r="AZ3222" i="99" s="1"/>
  <c r="Y3272" i="99"/>
  <c r="Y3275" i="99" l="1"/>
  <c r="AZ3229" i="99" s="1"/>
  <c r="Q3358" i="99" s="1"/>
  <c r="AZ3307" i="99" s="1"/>
  <c r="AZ3308" i="99" s="1"/>
  <c r="Y3274" i="99"/>
  <c r="AZ3228" i="99" s="1"/>
  <c r="Q3357" i="99" s="1"/>
  <c r="AZ3299" i="99" l="1"/>
  <c r="AZ3304" i="99" s="1"/>
  <c r="Y3354" i="99"/>
  <c r="Y3357" i="99" l="1"/>
  <c r="AZ3311" i="99" s="1"/>
  <c r="Q3440" i="99" s="1"/>
  <c r="AZ3389" i="99" s="1"/>
  <c r="AZ3390" i="99" s="1"/>
  <c r="Y3356" i="99"/>
  <c r="AZ3310" i="99" s="1"/>
  <c r="Q3439" i="99" s="1"/>
  <c r="Y3436" i="99" l="1"/>
  <c r="AZ3381" i="99"/>
  <c r="AZ3386" i="99" s="1"/>
  <c r="Y3438" i="99" l="1"/>
  <c r="AZ3392" i="99" s="1"/>
  <c r="Q3521" i="99" s="1"/>
  <c r="Y3439" i="99"/>
  <c r="AZ3393" i="99" s="1"/>
  <c r="Q3522" i="99" s="1"/>
  <c r="AZ3471" i="99" s="1"/>
  <c r="AZ3472" i="99" s="1"/>
  <c r="Y3518" i="99" l="1"/>
  <c r="AZ3463" i="99"/>
  <c r="AZ3468" i="99" s="1"/>
  <c r="Y3520" i="99" l="1"/>
  <c r="AZ3474" i="99" s="1"/>
  <c r="Q3603" i="99" s="1"/>
  <c r="Y3521" i="99"/>
  <c r="AZ3475" i="99" s="1"/>
  <c r="Q3604" i="99" s="1"/>
  <c r="AZ3553" i="99" s="1"/>
  <c r="AZ3554" i="99" s="1"/>
  <c r="Y3600" i="99" l="1"/>
  <c r="AZ3545" i="99"/>
  <c r="AZ3550" i="99" s="1"/>
  <c r="Y3602" i="99" l="1"/>
  <c r="AZ3556" i="99" s="1"/>
  <c r="Q3685" i="99" s="1"/>
  <c r="Y3603" i="99"/>
  <c r="AZ3557" i="99" s="1"/>
  <c r="Q3686" i="99" s="1"/>
  <c r="AZ3635" i="99" s="1"/>
  <c r="AZ3636" i="99" s="1"/>
  <c r="AZ3627" i="99" l="1"/>
  <c r="AZ3632" i="99" s="1"/>
  <c r="Y3682" i="99"/>
  <c r="Y3684" i="99" l="1"/>
  <c r="AZ3638" i="99" s="1"/>
  <c r="Q3767" i="99" s="1"/>
  <c r="Y3685" i="99"/>
  <c r="AZ3639" i="99" s="1"/>
  <c r="Q3768" i="99" s="1"/>
  <c r="AZ3717" i="99" s="1"/>
  <c r="AZ3718" i="99" s="1"/>
  <c r="AZ3709" i="99" l="1"/>
  <c r="AZ3714" i="99" s="1"/>
  <c r="Y3764" i="99"/>
  <c r="Y3766" i="99" l="1"/>
  <c r="AZ3720" i="99" s="1"/>
  <c r="Y3767" i="99"/>
  <c r="AZ3721" i="9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F3" authorId="0" shapeId="0" xr:uid="{00000000-0006-0000-0400-000001000000}">
      <text>
        <r>
          <rPr>
            <b/>
            <sz val="12"/>
            <color indexed="81"/>
            <rFont val="Tahoma"/>
            <family val="2"/>
          </rPr>
          <t>CẢNH BÁO:
 KHÔNG ĐƯỢC XÓA Ô NÀY</t>
        </r>
      </text>
    </comment>
  </commentList>
</comments>
</file>

<file path=xl/sharedStrings.xml><?xml version="1.0" encoding="utf-8"?>
<sst xmlns="http://schemas.openxmlformats.org/spreadsheetml/2006/main" count="22747" uniqueCount="936">
  <si>
    <t>Thịt bò</t>
  </si>
  <si>
    <t>Gạo tẻ</t>
  </si>
  <si>
    <t>Thịt xô lọc</t>
  </si>
  <si>
    <t>Đậu phụ</t>
  </si>
  <si>
    <t>Ngày</t>
  </si>
  <si>
    <t>ĐVT</t>
  </si>
  <si>
    <t>Cộng</t>
  </si>
  <si>
    <t>Thành tiền</t>
  </si>
  <si>
    <t>Đơn vị BĐ</t>
  </si>
  <si>
    <t>Ngày trước chuyển qua</t>
  </si>
  <si>
    <t>Xuất ăn trong ngày</t>
  </si>
  <si>
    <t>TT</t>
  </si>
  <si>
    <t>ĐVT: 1.000đ</t>
  </si>
  <si>
    <t>Trên BĐ</t>
  </si>
  <si>
    <t xml:space="preserve">Thành
 tiền
</t>
  </si>
  <si>
    <t>Mua TT</t>
  </si>
  <si>
    <t>Thịt nạc</t>
  </si>
  <si>
    <t>Rau muống</t>
  </si>
  <si>
    <t>Mắm</t>
  </si>
  <si>
    <t>Muối</t>
  </si>
  <si>
    <t>Chất đốt</t>
  </si>
  <si>
    <t>CHỈ HUY ĐƠN VỊ</t>
  </si>
  <si>
    <t>TG CB</t>
  </si>
  <si>
    <t>Tiền C.lệch (TT-TGCB)</t>
  </si>
  <si>
    <t>Sáng</t>
  </si>
  <si>
    <t>Trưa</t>
  </si>
  <si>
    <t>Chiều</t>
  </si>
  <si>
    <t>x</t>
  </si>
  <si>
    <t xml:space="preserve"> =</t>
  </si>
  <si>
    <t>=</t>
  </si>
  <si>
    <t>PHIẾU NHẬP KHO</t>
  </si>
  <si>
    <t>Biểu SS14-QN10</t>
  </si>
  <si>
    <t>Số …..</t>
  </si>
  <si>
    <t>Nhập của …………………………………………...theo ……………………………………….</t>
  </si>
  <si>
    <t>Hàng do ………………..…………………...……………………………………….vận chuyển</t>
  </si>
  <si>
    <t>SỐ LƯỢNG</t>
  </si>
  <si>
    <t>Phải nhập</t>
  </si>
  <si>
    <t>Thực nhập</t>
  </si>
  <si>
    <t>Quyển số …………..</t>
  </si>
  <si>
    <t>Số ……………….</t>
  </si>
  <si>
    <t>Ghi chú</t>
  </si>
  <si>
    <t>TRƯỜNG QSQK 4</t>
  </si>
  <si>
    <t>Củi ép</t>
  </si>
  <si>
    <t>Muối trắng</t>
  </si>
  <si>
    <t>Hành củ</t>
  </si>
  <si>
    <t>Tiêu bắc</t>
  </si>
  <si>
    <t>Kẹo đắng</t>
  </si>
  <si>
    <t>Đường trắng</t>
  </si>
  <si>
    <t>Mật mía</t>
  </si>
  <si>
    <t>Bột nghệ</t>
  </si>
  <si>
    <t>Lạc nhân</t>
  </si>
  <si>
    <t>Tép khô</t>
  </si>
  <si>
    <t>Thịt gà cỏ</t>
  </si>
  <si>
    <t>Cá trôi</t>
  </si>
  <si>
    <t>Cá chép</t>
  </si>
  <si>
    <t>Trứng vịt</t>
  </si>
  <si>
    <t>Đậu xanh</t>
  </si>
  <si>
    <t>Đậu ve</t>
  </si>
  <si>
    <t>Xu hào</t>
  </si>
  <si>
    <t>Chuối chín</t>
  </si>
  <si>
    <t>Cà chua</t>
  </si>
  <si>
    <t>Hành lá</t>
  </si>
  <si>
    <t>Chuối xanh</t>
  </si>
  <si>
    <t>Lươn</t>
  </si>
  <si>
    <t>Hành tây</t>
  </si>
  <si>
    <t>Dưa món</t>
  </si>
  <si>
    <t>kg</t>
  </si>
  <si>
    <t>Cá mè</t>
  </si>
  <si>
    <t>Dưa muối</t>
  </si>
  <si>
    <t xml:space="preserve">      Cộng tiêu chuẩn:</t>
  </si>
  <si>
    <t>(kg)</t>
  </si>
  <si>
    <t>Lòng gà</t>
  </si>
  <si>
    <t>Cá chim</t>
  </si>
  <si>
    <t>Bắp cải</t>
  </si>
  <si>
    <t>Cà dừa</t>
  </si>
  <si>
    <t>Thịt bò L3</t>
  </si>
  <si>
    <t>Mộc nhĩ</t>
  </si>
  <si>
    <t>Lá nem</t>
  </si>
  <si>
    <t>Bí xanh</t>
  </si>
  <si>
    <t>Lòng lợn</t>
  </si>
  <si>
    <t>P</t>
  </si>
  <si>
    <t>G</t>
  </si>
  <si>
    <t>Hoa lý</t>
  </si>
  <si>
    <t>Cam</t>
  </si>
  <si>
    <t>Dầu ăn</t>
  </si>
  <si>
    <t>Cà pháo</t>
  </si>
  <si>
    <t>Cà tím</t>
  </si>
  <si>
    <t>Main</t>
  </si>
  <si>
    <t>BSN12345678901234567</t>
  </si>
  <si>
    <t>CPU</t>
  </si>
  <si>
    <t>BFEBFBFF00040651</t>
  </si>
  <si>
    <t>HDD</t>
  </si>
  <si>
    <t>TMA51DZNKNKP7P</t>
  </si>
  <si>
    <t>ngày tạo</t>
  </si>
  <si>
    <t>A</t>
  </si>
  <si>
    <t>B</t>
  </si>
  <si>
    <t>C</t>
  </si>
  <si>
    <t>D</t>
  </si>
  <si>
    <t>E</t>
  </si>
  <si>
    <t>F</t>
  </si>
  <si>
    <t>H</t>
  </si>
  <si>
    <t>I</t>
  </si>
  <si>
    <t>K</t>
  </si>
  <si>
    <t>N</t>
  </si>
  <si>
    <t>M</t>
  </si>
  <si>
    <t>O</t>
  </si>
  <si>
    <t>Q</t>
  </si>
  <si>
    <t>T</t>
  </si>
  <si>
    <t>U</t>
  </si>
  <si>
    <t>V</t>
  </si>
  <si>
    <t>R</t>
  </si>
  <si>
    <t>S</t>
  </si>
  <si>
    <t>W</t>
  </si>
  <si>
    <t>X</t>
  </si>
  <si>
    <t>Y</t>
  </si>
  <si>
    <t>Z</t>
  </si>
  <si>
    <t>HUONG</t>
  </si>
  <si>
    <t>KHONGCHO</t>
  </si>
  <si>
    <t>KIM LIEN</t>
  </si>
  <si>
    <t>KHONGCO</t>
  </si>
  <si>
    <t>Bánh mỳ</t>
  </si>
  <si>
    <t>Bún</t>
  </si>
  <si>
    <t>Rau cần</t>
  </si>
  <si>
    <t>Củ cải</t>
  </si>
  <si>
    <t>Củ đậu</t>
  </si>
  <si>
    <t>Măng chua</t>
  </si>
  <si>
    <t>Mướp đắng</t>
  </si>
  <si>
    <t>Rau mồng tơi</t>
  </si>
  <si>
    <t>Rau ngót</t>
  </si>
  <si>
    <t>Cà muối</t>
  </si>
  <si>
    <t>Dưa hấu</t>
  </si>
  <si>
    <t>Dứa xanh</t>
  </si>
  <si>
    <t>Thịt vịt</t>
  </si>
  <si>
    <t>Giò bò</t>
  </si>
  <si>
    <t>Cá bạc má</t>
  </si>
  <si>
    <t>Cá đối</t>
  </si>
  <si>
    <t>Cá khô</t>
  </si>
  <si>
    <t>Cá nục</t>
  </si>
  <si>
    <t>Cá rô phi</t>
  </si>
  <si>
    <t>Cá trê</t>
  </si>
  <si>
    <t>Trứng gà</t>
  </si>
  <si>
    <t>Trứng vịt lộn</t>
  </si>
  <si>
    <t>Gừng tươi</t>
  </si>
  <si>
    <t>Nước mắm CB</t>
  </si>
  <si>
    <t>Thịt gà CN</t>
  </si>
  <si>
    <t>Dầu rửa</t>
  </si>
  <si>
    <t>SX CB</t>
  </si>
  <si>
    <r>
      <t xml:space="preserve">Giá TTế Bảo đảm </t>
    </r>
    <r>
      <rPr>
        <sz val="8"/>
        <rFont val="Times New Roman"/>
        <family val="1"/>
      </rPr>
      <t/>
    </r>
  </si>
  <si>
    <t>Giá Thị trường</t>
  </si>
  <si>
    <t>Trong đó</t>
  </si>
  <si>
    <t>TGSX</t>
  </si>
  <si>
    <t>TÊN, QUI CÁCH      VẬT TƯ,
SẢN PHẨM</t>
  </si>
  <si>
    <t>Tên LTTP  Chất đốt</t>
  </si>
  <si>
    <t xml:space="preserve"> Đvị bảo đảm</t>
  </si>
  <si>
    <t xml:space="preserve">Do  trên câp </t>
  </si>
  <si>
    <t>Tên hàng</t>
  </si>
  <si>
    <t>tên hàng</t>
  </si>
  <si>
    <t>Tôm</t>
  </si>
  <si>
    <t>Chè vằng</t>
  </si>
  <si>
    <t>Rau vặt</t>
  </si>
  <si>
    <t>Giá đậu</t>
  </si>
  <si>
    <t>Rau sống</t>
  </si>
  <si>
    <t xml:space="preserve"> -</t>
  </si>
  <si>
    <t>Mì chính</t>
  </si>
  <si>
    <t>Ớt bột</t>
  </si>
  <si>
    <t>Tăm giấy</t>
  </si>
  <si>
    <t>Hành tăm</t>
  </si>
  <si>
    <t>Thịt xay</t>
  </si>
  <si>
    <t>Thịt gà mía</t>
  </si>
  <si>
    <t>Thịt ngan</t>
  </si>
  <si>
    <t>Rau cải</t>
  </si>
  <si>
    <t>Thịt me</t>
  </si>
  <si>
    <t>Cá lô cố</t>
  </si>
  <si>
    <t>Lưỡi, dạ dày</t>
  </si>
  <si>
    <t>Cá sòng</t>
  </si>
  <si>
    <t>Chả cá</t>
  </si>
  <si>
    <t>Dấm chua</t>
  </si>
  <si>
    <t>H516712002</t>
  </si>
  <si>
    <t>BFEBFBFF000506E3</t>
  </si>
  <si>
    <t>9VYD23A8</t>
  </si>
  <si>
    <t>Bột xúp</t>
  </si>
  <si>
    <t>Củi khô</t>
  </si>
  <si>
    <t>Than củi</t>
  </si>
  <si>
    <t>Nghệ tươi</t>
  </si>
  <si>
    <t>Ớt tươi</t>
  </si>
  <si>
    <t>Nước mắm cốt</t>
  </si>
  <si>
    <t>Thịt lợn xô</t>
  </si>
  <si>
    <t>Tôm sông</t>
  </si>
  <si>
    <t>Lưỡi dạ dày</t>
  </si>
  <si>
    <t>Sườn</t>
  </si>
  <si>
    <t>Riềng, sả</t>
  </si>
  <si>
    <t>Chuối</t>
  </si>
  <si>
    <t>Nấm</t>
  </si>
  <si>
    <t>Gạo*</t>
  </si>
  <si>
    <t xml:space="preserve">      Cộng đã sử dụng :</t>
  </si>
  <si>
    <t>Giò nạc</t>
  </si>
  <si>
    <t>Xương</t>
  </si>
  <si>
    <t>Chân thủ</t>
  </si>
  <si>
    <t>Thịt gà LP</t>
  </si>
  <si>
    <t>Cá trê phi</t>
  </si>
  <si>
    <t>PHIẾU XUẤT KHO</t>
  </si>
  <si>
    <t>Cá nục chuối</t>
  </si>
  <si>
    <t>Gạo tẻ X23</t>
  </si>
  <si>
    <t>Cá thu cam</t>
  </si>
  <si>
    <t>Cá nục suôn</t>
  </si>
  <si>
    <t>Su hào</t>
  </si>
  <si>
    <t>Măng rừng</t>
  </si>
  <si>
    <t>Mùng</t>
  </si>
  <si>
    <t xml:space="preserve">Cá trôi </t>
  </si>
  <si>
    <t xml:space="preserve">Rau muống </t>
  </si>
  <si>
    <t>Mì tôm</t>
  </si>
  <si>
    <t>Bánh mướt</t>
  </si>
  <si>
    <t>Xôi</t>
  </si>
  <si>
    <t>Mực Tươi</t>
  </si>
  <si>
    <t>Rau cúc</t>
  </si>
  <si>
    <t>Thịt mông</t>
  </si>
  <si>
    <t>Bánh chưng</t>
  </si>
  <si>
    <t>Riềng,sả</t>
  </si>
  <si>
    <t>Cà rot</t>
  </si>
  <si>
    <t>Gạo X23</t>
  </si>
  <si>
    <t>Gạo thơm</t>
  </si>
  <si>
    <t>Miến</t>
  </si>
  <si>
    <t>Cá nục gai</t>
  </si>
  <si>
    <t>Cá lóc</t>
  </si>
  <si>
    <t>Rau dền</t>
  </si>
  <si>
    <t>Than củi ép</t>
  </si>
  <si>
    <t>Đậu ván</t>
  </si>
  <si>
    <t>Cá trứng</t>
  </si>
  <si>
    <t>Mướp</t>
  </si>
  <si>
    <t>Than trấu</t>
  </si>
  <si>
    <t>Lá dong</t>
  </si>
  <si>
    <t>Ống giang</t>
  </si>
  <si>
    <t>Mực</t>
  </si>
  <si>
    <t>Thịt ếch</t>
  </si>
  <si>
    <t>Su su</t>
  </si>
  <si>
    <t>Nước ngọt</t>
  </si>
  <si>
    <t>Cá ù</t>
  </si>
  <si>
    <t>Mề gà</t>
  </si>
  <si>
    <t>Lòng bò</t>
  </si>
  <si>
    <t>Cá mắm</t>
  </si>
  <si>
    <t>Cá kìm</t>
  </si>
  <si>
    <t>Cá vược</t>
  </si>
  <si>
    <t>Giò me</t>
  </si>
  <si>
    <t>Cá thu cam nướng</t>
  </si>
  <si>
    <t>Cá thu ngừ nướng</t>
  </si>
  <si>
    <t>Cá trắm đen</t>
  </si>
  <si>
    <t>Trứng gà cỏ</t>
  </si>
  <si>
    <t>RIGHT("000000000000"&amp;ROUND(IA2;0);12)</t>
  </si>
  <si>
    <t>Bảng dưới đây có thể copy sang 1 sheet để ẩn:</t>
  </si>
  <si>
    <t>Thiếu trong ngày:</t>
  </si>
  <si>
    <t>Gạo nếp</t>
  </si>
  <si>
    <t>Chiều:</t>
  </si>
  <si>
    <t>Ăn thêm:</t>
  </si>
  <si>
    <t>Thừa hôm trước:</t>
  </si>
  <si>
    <t>Đã sử dụng:</t>
  </si>
  <si>
    <t>Thiếu hôm trước:</t>
  </si>
  <si>
    <t>Thừa trong ngày:</t>
  </si>
  <si>
    <t>Tim cật</t>
  </si>
  <si>
    <t>Giá  Thị trường</t>
  </si>
  <si>
    <t>Nhập trong ngày</t>
  </si>
  <si>
    <t>Mã SP</t>
  </si>
  <si>
    <t>L</t>
  </si>
  <si>
    <t>NC</t>
  </si>
  <si>
    <t>Cùi dừa</t>
  </si>
  <si>
    <t>DH</t>
  </si>
  <si>
    <t>VL</t>
  </si>
  <si>
    <t>DP</t>
  </si>
  <si>
    <t>R1</t>
  </si>
  <si>
    <t>R2</t>
  </si>
  <si>
    <t>Thì là</t>
  </si>
  <si>
    <t>Tía tô</t>
  </si>
  <si>
    <t>HQ</t>
  </si>
  <si>
    <t>Xoài chín</t>
  </si>
  <si>
    <t>DM</t>
  </si>
  <si>
    <t>TB</t>
  </si>
  <si>
    <t>Thịt bê mỡ</t>
  </si>
  <si>
    <t>TG1</t>
  </si>
  <si>
    <t>TL1</t>
  </si>
  <si>
    <t>TL2</t>
  </si>
  <si>
    <t>TG2</t>
  </si>
  <si>
    <t>Xương sườn lợn</t>
  </si>
  <si>
    <t>HS</t>
  </si>
  <si>
    <t>Hến</t>
  </si>
  <si>
    <t>Trg</t>
  </si>
  <si>
    <t>TPH</t>
  </si>
  <si>
    <t>GLU</t>
  </si>
  <si>
    <t>GV</t>
  </si>
  <si>
    <t>NM</t>
  </si>
  <si>
    <t>CD</t>
  </si>
  <si>
    <t>TrG</t>
  </si>
  <si>
    <t>J</t>
  </si>
  <si>
    <t>SQISQ</t>
  </si>
  <si>
    <t>SO0FM</t>
  </si>
  <si>
    <t>M3998</t>
  </si>
  <si>
    <t>1UT3F</t>
  </si>
  <si>
    <t>Mã đĩa ứng</t>
  </si>
  <si>
    <t xml:space="preserve">Tên đăng nhập hoặc mật khẩu không đúng - Bạn đã nhập sai </t>
  </si>
  <si>
    <t>Nếu nhập sai quá 5 lần bạn sẽ hết quyền đăng nhập. Đây là chương trình có bản quyền, bạn đừng tốn công vô ích nũa, hãy liên hệ với tác giả.</t>
  </si>
  <si>
    <t>I. KẾT QUẢ TỊNH KHO</t>
  </si>
  <si>
    <t>Ngày đầu</t>
  </si>
  <si>
    <t>Ngày cuối</t>
  </si>
  <si>
    <t>Số lượng</t>
  </si>
  <si>
    <t>Thừa</t>
  </si>
  <si>
    <t>Thiếu</t>
  </si>
  <si>
    <t>GHI CHÚ</t>
  </si>
  <si>
    <t>BÁO CÁO CÔNG KHAI SỬ DỤNG TIỀN ĂN VÀ BẢO ĐẢM LƯƠNG THỰC THỰC PHẨM</t>
  </si>
  <si>
    <t>I. SỬ DỤNG TIỀN ĂN</t>
  </si>
  <si>
    <t>NỘI DUNG</t>
  </si>
  <si>
    <t>Số tiền</t>
  </si>
  <si>
    <t xml:space="preserve">A. </t>
  </si>
  <si>
    <t>PHẦN THU</t>
  </si>
  <si>
    <t>Tiền ăn của quân nhân, công nhân viên hưởng lương:</t>
  </si>
  <si>
    <t>Tiền ăn hạ sỹ quan,chiến sỹ</t>
  </si>
  <si>
    <t>Tiền ăn Lễ 22/12</t>
  </si>
  <si>
    <t>Tiền ăn ốm</t>
  </si>
  <si>
    <t>Thu tiền ăn học viên mới nhập học</t>
  </si>
  <si>
    <t>Cộng thu</t>
  </si>
  <si>
    <t>B.</t>
  </si>
  <si>
    <t xml:space="preserve"> PHẦN CHI</t>
  </si>
  <si>
    <t>Tiền lương thực-thực phảm,chất đốt sử dụng trong tháng</t>
  </si>
  <si>
    <t>Tiền trả không ăn</t>
  </si>
  <si>
    <t>Tiền ăn thiếu tháng trước chuyển qua</t>
  </si>
  <si>
    <t>Tiền thiếu do chênh lệch tịnh kho</t>
  </si>
  <si>
    <t>Trả tiền bù giá lương thực</t>
  </si>
  <si>
    <t>Cộng chi</t>
  </si>
  <si>
    <t xml:space="preserve">C. </t>
  </si>
  <si>
    <t>SO SÁNH THỪA, THIẾU TRONG THÁNG</t>
  </si>
  <si>
    <t>đ</t>
  </si>
  <si>
    <t>II. TIẾP NHẬN VÀ BẢO ĐẢM LƯƠNG THỰC</t>
  </si>
  <si>
    <t>A. PHẦN CÓ</t>
  </si>
  <si>
    <t>Số lượng (kg)</t>
  </si>
  <si>
    <t>Tổng Giá trị hàng nhập (0000đ)</t>
  </si>
  <si>
    <t>Giá bình quân  (1000đ/kg)</t>
  </si>
  <si>
    <t>Tồn tháng trước chuyển qua</t>
  </si>
  <si>
    <t xml:space="preserve"> Mua của trên</t>
  </si>
  <si>
    <t xml:space="preserve"> + Trên cấp</t>
  </si>
  <si>
    <t xml:space="preserve"> + Tiếp nhận nguồn SXCB</t>
  </si>
  <si>
    <t>Tự khai thác</t>
  </si>
  <si>
    <t xml:space="preserve"> + Mua Thị trường</t>
  </si>
  <si>
    <t xml:space="preserve"> +</t>
  </si>
  <si>
    <t xml:space="preserve"> Tăng gia sản xuất</t>
  </si>
  <si>
    <t>…</t>
  </si>
  <si>
    <t>B. ĐÃ SỬ DỤNG</t>
  </si>
  <si>
    <t>1) Bảo đảm ăn</t>
  </si>
  <si>
    <t>Mức ăn
gam/người/ngày</t>
  </si>
  <si>
    <t>Tiêu chuẩn</t>
  </si>
  <si>
    <t>Thực tế bảo đảm</t>
  </si>
  <si>
    <t>Quân
số</t>
  </si>
  <si>
    <t>Ngày
ăn</t>
  </si>
  <si>
    <t>Thành
gạo (kg)</t>
  </si>
  <si>
    <t>Sử dụng tại bếp</t>
  </si>
  <si>
    <t>Thanh toán bằng tiền</t>
  </si>
  <si>
    <t>Quân số</t>
  </si>
  <si>
    <t>Ngày ăn</t>
  </si>
  <si>
    <t>Thành gạo (kg)</t>
  </si>
  <si>
    <t>Tổng cộng</t>
  </si>
  <si>
    <t>2) Các khoản sử dụng khác</t>
  </si>
  <si>
    <t>3) Tổng hợp lương thực đã sử dụng</t>
  </si>
  <si>
    <t xml:space="preserve"> - Nhượng bán (kg)</t>
  </si>
  <si>
    <t xml:space="preserve"> - Khách (kg)  </t>
  </si>
  <si>
    <t xml:space="preserve"> - Các khoản sử dụng khác ………………….kg</t>
  </si>
  <si>
    <t xml:space="preserve"> - …………………………………………….</t>
  </si>
  <si>
    <t xml:space="preserve"> - ………………………………………………</t>
  </si>
  <si>
    <t>Cộng (kg)</t>
  </si>
  <si>
    <t xml:space="preserve"> Cộng (kg)</t>
  </si>
  <si>
    <t>KẾT QUẢ BẢO ĐẢM ĐỊNH LƯỢNG  LƯƠNG THỰC THỰC PHẨM-CHẤT ĐỐT MỨC ĂN ………. đồng/người</t>
  </si>
  <si>
    <t>Quân số ăn</t>
  </si>
  <si>
    <r>
      <t xml:space="preserve">Thịt lợn nạc  
</t>
    </r>
    <r>
      <rPr>
        <sz val="8"/>
        <rFont val="Times New Roman"/>
        <family val="1"/>
      </rPr>
      <t>(giò, chả nạc; 
ruốc thịt lợn ...)</t>
    </r>
  </si>
  <si>
    <r>
      <t xml:space="preserve">Thịt </t>
    </r>
    <r>
      <rPr>
        <sz val="8"/>
        <rFont val="Times New Roman"/>
        <family val="1"/>
      </rPr>
      <t>bò loại 1, loại 2 
(giò bò, giò nghé; 
thịt trâu, dê, ngựa ...)</t>
    </r>
  </si>
  <si>
    <t>Thịt gia cầm</t>
  </si>
  <si>
    <t>Cá Tôm qui tươi</t>
  </si>
  <si>
    <t>Trứng gia cầm</t>
  </si>
  <si>
    <t>Dầu, mỡ ăn</t>
  </si>
  <si>
    <t>Vừng lạc</t>
  </si>
  <si>
    <t>Đậu hạt</t>
  </si>
  <si>
    <t>Rau, củ, quả</t>
  </si>
  <si>
    <t>Nước mắm</t>
  </si>
  <si>
    <t>Hoa quả</t>
  </si>
  <si>
    <t>Đường RE</t>
  </si>
  <si>
    <t>Sữa</t>
  </si>
  <si>
    <t>Chất  đốt</t>
  </si>
  <si>
    <t>Thực phẩm đóng hộp</t>
  </si>
  <si>
    <t>Gia vị</t>
  </si>
  <si>
    <t>Khác</t>
  </si>
  <si>
    <t>Nhiệt lượng cung cấp bình quân</t>
  </si>
  <si>
    <t>Nhóm 2</t>
  </si>
  <si>
    <t>Nhóm 1</t>
  </si>
  <si>
    <t>Người</t>
  </si>
  <si>
    <t>Tháng</t>
  </si>
  <si>
    <t>lít</t>
  </si>
  <si>
    <t>KẾT QUẢ SẢN XUẤT CHẾ BIẾN ĐƯA VÀO BỮA ĂN</t>
  </si>
  <si>
    <t>TÊN SẢN PHẨM</t>
  </si>
  <si>
    <t>Giá lẻ BQ</t>
  </si>
  <si>
    <t>Lương thực</t>
  </si>
  <si>
    <t>Thịt lợn nạc (giò, chả nạc; ruốc thịt lợn ...)</t>
  </si>
  <si>
    <t>Thịt bò loại 1, loại 2 (Giò bò, giò nghé; thịt trâu, dê, ngựa ...)</t>
  </si>
  <si>
    <t>Thịt gia cầm loại 2</t>
  </si>
  <si>
    <t>Thịt gia cầm loại 1</t>
  </si>
  <si>
    <t>Cá, tôm quy tươi</t>
  </si>
  <si>
    <t>Rau, củ, quả loại 2</t>
  </si>
  <si>
    <t>Rau, củ, quả loại 1</t>
  </si>
  <si>
    <t>Hoa quả các loại</t>
  </si>
  <si>
    <t>2 - Sản phẩm chế biến (Do trạm chế biến cung ứng)</t>
  </si>
  <si>
    <t>30/9/2019</t>
  </si>
  <si>
    <t>166</t>
  </si>
  <si>
    <t>14</t>
  </si>
  <si>
    <t>91</t>
  </si>
  <si>
    <t>35</t>
  </si>
  <si>
    <t>85</t>
  </si>
  <si>
    <t>2</t>
  </si>
  <si>
    <t>267</t>
  </si>
  <si>
    <t>55</t>
  </si>
  <si>
    <t>Thịt ngan lai</t>
  </si>
  <si>
    <t>167</t>
  </si>
  <si>
    <t>199</t>
  </si>
  <si>
    <t>52</t>
  </si>
  <si>
    <t>Thịt ngan cỏ</t>
  </si>
  <si>
    <t>0</t>
  </si>
  <si>
    <t>18</t>
  </si>
  <si>
    <t>20</t>
  </si>
  <si>
    <t>90</t>
  </si>
  <si>
    <t>57</t>
  </si>
  <si>
    <t>17</t>
  </si>
  <si>
    <t>Mồng tơi</t>
  </si>
  <si>
    <t>94</t>
  </si>
  <si>
    <t>Thịt ngan đen</t>
  </si>
  <si>
    <t>16</t>
  </si>
  <si>
    <t>12</t>
  </si>
  <si>
    <t>70</t>
  </si>
  <si>
    <t>45</t>
  </si>
  <si>
    <t>10</t>
  </si>
  <si>
    <t>26</t>
  </si>
  <si>
    <t>97</t>
  </si>
  <si>
    <t>40</t>
  </si>
  <si>
    <t>111</t>
  </si>
  <si>
    <t>Thịt gà míc</t>
  </si>
  <si>
    <t>359</t>
  </si>
  <si>
    <t>344</t>
  </si>
  <si>
    <t>1</t>
  </si>
  <si>
    <t>Gạo tám thơm</t>
  </si>
  <si>
    <t>36</t>
  </si>
  <si>
    <t>22</t>
  </si>
  <si>
    <t>13</t>
  </si>
  <si>
    <t>5</t>
  </si>
  <si>
    <t xml:space="preserve">Cà muối </t>
  </si>
  <si>
    <t>362</t>
  </si>
  <si>
    <t>Bánh chung</t>
  </si>
  <si>
    <t>199.5</t>
  </si>
  <si>
    <t>38</t>
  </si>
  <si>
    <t>15</t>
  </si>
  <si>
    <t>11.5</t>
  </si>
  <si>
    <t>25</t>
  </si>
  <si>
    <t>346</t>
  </si>
  <si>
    <t>23</t>
  </si>
  <si>
    <t>127</t>
  </si>
  <si>
    <t>27.6</t>
  </si>
  <si>
    <t>50</t>
  </si>
  <si>
    <t>Trứng gà s</t>
  </si>
  <si>
    <t>173</t>
  </si>
  <si>
    <t>Dứa chín</t>
  </si>
  <si>
    <t>Cá nục s</t>
  </si>
  <si>
    <t>195</t>
  </si>
  <si>
    <t>34</t>
  </si>
  <si>
    <t>3</t>
  </si>
  <si>
    <t>187</t>
  </si>
  <si>
    <t>95</t>
  </si>
  <si>
    <t>32</t>
  </si>
  <si>
    <t>30</t>
  </si>
  <si>
    <t>82</t>
  </si>
  <si>
    <t>86</t>
  </si>
  <si>
    <t>Giấm chua</t>
  </si>
  <si>
    <t>Lá chanh</t>
  </si>
  <si>
    <t>11</t>
  </si>
  <si>
    <t>Lá nghệ</t>
  </si>
  <si>
    <t>Mùng bạc hà</t>
  </si>
  <si>
    <t>Rau cải ngọt</t>
  </si>
  <si>
    <t>Cá sông</t>
  </si>
  <si>
    <t>Dứa</t>
  </si>
  <si>
    <t>Dưa cải</t>
  </si>
  <si>
    <t>Lươn đồng</t>
  </si>
  <si>
    <t>71</t>
  </si>
  <si>
    <t>73</t>
  </si>
  <si>
    <t>Ruốc</t>
  </si>
  <si>
    <t>360</t>
  </si>
  <si>
    <t>Bột điều</t>
  </si>
  <si>
    <t>139</t>
  </si>
  <si>
    <t>Dầu rửa sunlai</t>
  </si>
  <si>
    <t>Rau khoai</t>
  </si>
  <si>
    <t>Thịt xô</t>
  </si>
  <si>
    <t>227</t>
  </si>
  <si>
    <t>28</t>
  </si>
  <si>
    <t>N mắm CB</t>
  </si>
  <si>
    <t>43</t>
  </si>
  <si>
    <t>Gừng nghệ</t>
  </si>
  <si>
    <t>sả</t>
  </si>
  <si>
    <t>Chè xanh</t>
  </si>
  <si>
    <t>Mì chính VEDAN</t>
  </si>
  <si>
    <t>Tăm, giấy lau</t>
  </si>
  <si>
    <t>DU</t>
  </si>
  <si>
    <t>,-</t>
  </si>
  <si>
    <t>-</t>
  </si>
  <si>
    <t>Rượu trắng</t>
  </si>
  <si>
    <t>Rượu nếp</t>
  </si>
  <si>
    <t>Xì dầu</t>
  </si>
  <si>
    <t>Tương ớt</t>
  </si>
  <si>
    <t>Tương nếp</t>
  </si>
  <si>
    <t>Nước mắm cô</t>
  </si>
  <si>
    <t>Nước mắm L1</t>
  </si>
  <si>
    <t>Nước mắm đặc biệt</t>
  </si>
  <si>
    <t>Mắm tôm loãng</t>
  </si>
  <si>
    <t>Mắm tôm đặc</t>
  </si>
  <si>
    <t>Sã</t>
  </si>
  <si>
    <t>Riềng</t>
  </si>
  <si>
    <t>8,442,0</t>
  </si>
  <si>
    <t>Ót bột</t>
  </si>
  <si>
    <t>Nghệ củ tươi</t>
  </si>
  <si>
    <t xml:space="preserve">Thịt bò xay </t>
  </si>
  <si>
    <t xml:space="preserve">Thịt lợn xay </t>
  </si>
  <si>
    <t>Thịt lợn hộp</t>
  </si>
  <si>
    <t>Thịt gà hộp</t>
  </si>
  <si>
    <t>Thịt bò hộp</t>
  </si>
  <si>
    <t>Cá trích hộp</t>
  </si>
  <si>
    <t>Cá thu hộp</t>
  </si>
  <si>
    <t>Sữa đặc có đường</t>
  </si>
  <si>
    <t>Sữa chua</t>
  </si>
  <si>
    <t>Trai</t>
  </si>
  <si>
    <t>Tôm khô</t>
  </si>
  <si>
    <t>1,120,0</t>
  </si>
  <si>
    <t>Tôm đồng</t>
  </si>
  <si>
    <t>Tôm biển</t>
  </si>
  <si>
    <t>2,000,0</t>
  </si>
  <si>
    <t>Tép moi</t>
  </si>
  <si>
    <t>Sò</t>
  </si>
  <si>
    <t>1,357,0</t>
  </si>
  <si>
    <t>Ốc nhồi</t>
  </si>
  <si>
    <t>1,660,0</t>
  </si>
  <si>
    <t>Ốc đá</t>
  </si>
  <si>
    <t>1,310,0</t>
  </si>
  <si>
    <t>Ốc bươu</t>
  </si>
  <si>
    <t>5,040,0</t>
  </si>
  <si>
    <t>Cua đồng</t>
  </si>
  <si>
    <t>Cá biển</t>
  </si>
  <si>
    <t>Cá đồng</t>
  </si>
  <si>
    <t>Cá trích</t>
  </si>
  <si>
    <t>Cá trắm</t>
  </si>
  <si>
    <t>Cá trạch</t>
  </si>
  <si>
    <t>Cá thu phi lê</t>
  </si>
  <si>
    <t>Cá thu ù</t>
  </si>
  <si>
    <t>Cá thu trắng</t>
  </si>
  <si>
    <t>Cá thờn bơn</t>
  </si>
  <si>
    <t>Cá rô đồng</t>
  </si>
  <si>
    <t>Cá quả</t>
  </si>
  <si>
    <t>Cá phèn</t>
  </si>
  <si>
    <t>Cá ngừ</t>
  </si>
  <si>
    <t>Cá nạc</t>
  </si>
  <si>
    <t>Cá mối</t>
  </si>
  <si>
    <t>Cá mỡ</t>
  </si>
  <si>
    <t>Cá mòi</t>
  </si>
  <si>
    <t>Cá lác</t>
  </si>
  <si>
    <t>Cá hồi</t>
  </si>
  <si>
    <t>Cá đồng tiền</t>
  </si>
  <si>
    <t>Cá đé</t>
  </si>
  <si>
    <t>Cá đao</t>
  </si>
  <si>
    <t>Cá diếc</t>
  </si>
  <si>
    <t>Cá dầu</t>
  </si>
  <si>
    <t>Cá chày</t>
  </si>
  <si>
    <t>Cá bống</t>
  </si>
  <si>
    <t>Ếch</t>
  </si>
  <si>
    <t>Xúc xích</t>
  </si>
  <si>
    <t>Ruốc thịt lợn</t>
  </si>
  <si>
    <t>Nem chua</t>
  </si>
  <si>
    <t>Dò mỡ</t>
  </si>
  <si>
    <t>Giò thủ</t>
  </si>
  <si>
    <t>Dò nạc</t>
  </si>
  <si>
    <t>Chả quế lợn</t>
  </si>
  <si>
    <t>Chân thủ lợn</t>
  </si>
  <si>
    <t>Chân giò lợn (bỏ xương)</t>
  </si>
  <si>
    <t>Thịt trâu thăn</t>
  </si>
  <si>
    <t>Thịt trâu đùi</t>
  </si>
  <si>
    <t>Thịt trâu cổ</t>
  </si>
  <si>
    <t>Thịt trâu bắp</t>
  </si>
  <si>
    <t>Thịt lợn 3 chỉ</t>
  </si>
  <si>
    <t>Thịt lợn mông</t>
  </si>
  <si>
    <t>Thịt lợn vai</t>
  </si>
  <si>
    <t>Thịt lợn nạc</t>
  </si>
  <si>
    <t>Thịt lợn mỡ</t>
  </si>
  <si>
    <t>Thịt gà lai</t>
  </si>
  <si>
    <t>TC</t>
  </si>
  <si>
    <t>Thịt chó vai</t>
  </si>
  <si>
    <t>Thịt chó sấn</t>
  </si>
  <si>
    <t>Thịt bò L2</t>
  </si>
  <si>
    <t>Thịt bò L1</t>
  </si>
  <si>
    <t>Thịt bê nạc</t>
  </si>
  <si>
    <t>Dầu ăn Mavela</t>
  </si>
  <si>
    <t>Dầu thực vật</t>
  </si>
  <si>
    <t xml:space="preserve">Vải    </t>
  </si>
  <si>
    <t>Táo tây</t>
  </si>
  <si>
    <t>1,625,0</t>
  </si>
  <si>
    <t>Quýt</t>
  </si>
  <si>
    <t>1,615,0</t>
  </si>
  <si>
    <t>Hồng ngâm</t>
  </si>
  <si>
    <t>2,100,0</t>
  </si>
  <si>
    <t>Đu đủ chín</t>
  </si>
  <si>
    <t>4,200,0</t>
  </si>
  <si>
    <t>Chuối tiêu</t>
  </si>
  <si>
    <t>Chuối tây</t>
  </si>
  <si>
    <t>Chôm chôm</t>
  </si>
  <si>
    <t>Chanh</t>
  </si>
  <si>
    <t>Nấm thường</t>
  </si>
  <si>
    <t>Nấm rơm</t>
  </si>
  <si>
    <t>Nấm mỡ</t>
  </si>
  <si>
    <t>Nấm hương</t>
  </si>
  <si>
    <t>Dưa hành</t>
  </si>
  <si>
    <t>Dưa cải bẹ</t>
  </si>
  <si>
    <t>Dưa cải bắp</t>
  </si>
  <si>
    <t>Cà muối sổi</t>
  </si>
  <si>
    <t>Cà muối nén</t>
  </si>
  <si>
    <t>Tỏi tây</t>
  </si>
  <si>
    <t xml:space="preserve">Tỏi khô </t>
  </si>
  <si>
    <t>5,520,0</t>
  </si>
  <si>
    <t>2,850,0</t>
  </si>
  <si>
    <t>Súp lơ</t>
  </si>
  <si>
    <t>Xu le</t>
  </si>
  <si>
    <t>Rau canh vặt</t>
  </si>
  <si>
    <t>3,560,0</t>
  </si>
  <si>
    <t>Rau thơm</t>
  </si>
  <si>
    <t>Rau sam</t>
  </si>
  <si>
    <t>1,050,0</t>
  </si>
  <si>
    <t>Rau sà lách</t>
  </si>
  <si>
    <t>Rau răm</t>
  </si>
  <si>
    <t>6,650,0</t>
  </si>
  <si>
    <t>2,325,0</t>
  </si>
  <si>
    <t>Rau ngổ</t>
  </si>
  <si>
    <t>2,280,0</t>
  </si>
  <si>
    <t>3,980,0</t>
  </si>
  <si>
    <t>Rau mùi tàu</t>
  </si>
  <si>
    <t>Rau mùi</t>
  </si>
  <si>
    <t>1,920,0</t>
  </si>
  <si>
    <t>1,300,0</t>
  </si>
  <si>
    <t>Rau má</t>
  </si>
  <si>
    <t>4,360,0</t>
  </si>
  <si>
    <t>Rau kinh giới</t>
  </si>
  <si>
    <t>1,830,0</t>
  </si>
  <si>
    <t>Rau khoai lang</t>
  </si>
  <si>
    <t>5,550,0</t>
  </si>
  <si>
    <t>Rau húng</t>
  </si>
  <si>
    <t>Rau giền</t>
  </si>
  <si>
    <t>Rau diếp cá</t>
  </si>
  <si>
    <t>4,560,0</t>
  </si>
  <si>
    <t>Rau đay</t>
  </si>
  <si>
    <t>1,250,0</t>
  </si>
  <si>
    <t>Rau diếp</t>
  </si>
  <si>
    <t>Rau câu khô</t>
  </si>
  <si>
    <t>1,940,0</t>
  </si>
  <si>
    <t>Rau bí</t>
  </si>
  <si>
    <t>Quả me chua</t>
  </si>
  <si>
    <t>Ớt quả</t>
  </si>
  <si>
    <t>Ngô bao tử</t>
  </si>
  <si>
    <t>Ngải cứu</t>
  </si>
  <si>
    <t xml:space="preserve">Mướp </t>
  </si>
  <si>
    <t>Măng tre</t>
  </si>
  <si>
    <t>Măng tây</t>
  </si>
  <si>
    <t>Măng khô</t>
  </si>
  <si>
    <t>Lá mơ lông</t>
  </si>
  <si>
    <t xml:space="preserve">Lá me </t>
  </si>
  <si>
    <t>4,050,0</t>
  </si>
  <si>
    <t>Lá lốt</t>
  </si>
  <si>
    <t>Khế</t>
  </si>
  <si>
    <t>Hoa chuối</t>
  </si>
  <si>
    <t>1,745,0</t>
  </si>
  <si>
    <t>Rau hẹ</t>
  </si>
  <si>
    <t>1,370,0</t>
  </si>
  <si>
    <t>Giá đậu xanh</t>
  </si>
  <si>
    <t>Đu đủ xanh</t>
  </si>
  <si>
    <t>Đậu rồng</t>
  </si>
  <si>
    <t>Đậu dải</t>
  </si>
  <si>
    <t>Dưa chuột</t>
  </si>
  <si>
    <t>Rau mùng</t>
  </si>
  <si>
    <t>5,000,0</t>
  </si>
  <si>
    <t>Rau cần tây</t>
  </si>
  <si>
    <t>2,045,0</t>
  </si>
  <si>
    <t>1,855,0</t>
  </si>
  <si>
    <t>Cải xanh</t>
  </si>
  <si>
    <t>2,365,0</t>
  </si>
  <si>
    <t>Rau cải thìa</t>
  </si>
  <si>
    <t>1,820,0</t>
  </si>
  <si>
    <t>Cải soong</t>
  </si>
  <si>
    <t>1,115,0</t>
  </si>
  <si>
    <t>Cải cúc</t>
  </si>
  <si>
    <t>Bắp cải đỏ</t>
  </si>
  <si>
    <t>Cà rốt</t>
  </si>
  <si>
    <t>Cà bát</t>
  </si>
  <si>
    <t>Bí đỏ</t>
  </si>
  <si>
    <t>Bầu trắng</t>
  </si>
  <si>
    <t>1,200,0</t>
  </si>
  <si>
    <t xml:space="preserve">Vừng </t>
  </si>
  <si>
    <t>Đậu tương</t>
  </si>
  <si>
    <t>Đậu đen</t>
  </si>
  <si>
    <t>Bột sắn dây</t>
  </si>
  <si>
    <t>Miến dong</t>
  </si>
  <si>
    <t>Khoai tây</t>
  </si>
  <si>
    <t>Khoai sọ</t>
  </si>
  <si>
    <t>1,470,0</t>
  </si>
  <si>
    <t>Khoai lang nghệ</t>
  </si>
  <si>
    <t>Ngô nếp luộc</t>
  </si>
  <si>
    <t>Miến gạo</t>
  </si>
  <si>
    <t>Bột mỳ</t>
  </si>
  <si>
    <t>Bột gạo tẻ</t>
  </si>
  <si>
    <t>Bột gạo nếp</t>
  </si>
  <si>
    <t>Bánh phở</t>
  </si>
  <si>
    <t>Gạo quê</t>
  </si>
  <si>
    <t>Vitamin C</t>
  </si>
  <si>
    <t>Vitamin PP</t>
  </si>
  <si>
    <t>Vitamin B2</t>
  </si>
  <si>
    <t>Vitamin B1</t>
  </si>
  <si>
    <t>Vitamin Beta-caroten</t>
  </si>
  <si>
    <t>Vitamin A</t>
  </si>
  <si>
    <t>Sắt</t>
  </si>
  <si>
    <t>Phốt pho</t>
  </si>
  <si>
    <t>Calci</t>
  </si>
  <si>
    <t>Tro</t>
  </si>
  <si>
    <t>Cellulose</t>
  </si>
  <si>
    <t>Nước</t>
  </si>
  <si>
    <t>Kcal</t>
  </si>
  <si>
    <t>Vitamin (mg)</t>
  </si>
  <si>
    <t>Muối khoáng (mg)</t>
  </si>
  <si>
    <t>Thành phần chính (g)</t>
  </si>
  <si>
    <t>Tỷ lệ loại bỏ</t>
  </si>
  <si>
    <t>Ten Thực phẩm</t>
  </si>
  <si>
    <t>WD-WCAYUKL04211</t>
  </si>
  <si>
    <t xml:space="preserve">                                     (Số liệu của Viện Dinh dưỡng Việt nam -VDD-2000)</t>
  </si>
  <si>
    <t xml:space="preserve">                                         Thành phần dinh dưỡng trong 100 g thực phẩm ăn được  </t>
  </si>
  <si>
    <t>BFEBFBFF000206A7</t>
  </si>
  <si>
    <t>Mã hàng</t>
  </si>
  <si>
    <t xml:space="preserve"> - Sử dụng tại bếp: .........................................kg</t>
  </si>
  <si>
    <t xml:space="preserve"> -..............................................................</t>
  </si>
  <si>
    <t>hộp</t>
  </si>
  <si>
    <t>Tên LTTP</t>
  </si>
  <si>
    <t xml:space="preserve">   Người lập phiếu</t>
  </si>
  <si>
    <t xml:space="preserve">    Thủ kho</t>
  </si>
  <si>
    <t xml:space="preserve">       Người nhận</t>
  </si>
  <si>
    <t>Chỉ huy đơn vị</t>
  </si>
  <si>
    <t>2/ Vũ Xuân Hùng</t>
  </si>
  <si>
    <t>*</t>
  </si>
  <si>
    <t>Trần Văn Giao</t>
  </si>
  <si>
    <t xml:space="preserve">Họ, tên người nhận: </t>
  </si>
  <si>
    <t xml:space="preserve">Lý do sử dụng : </t>
  </si>
  <si>
    <t>Xuất ăn tại bếp</t>
  </si>
  <si>
    <t>trong ngày</t>
  </si>
  <si>
    <t>Đơn giá</t>
  </si>
  <si>
    <t xml:space="preserve">       Kho nhận hàng ……………</t>
  </si>
  <si>
    <t>Tồn Theo Sổ sách</t>
  </si>
  <si>
    <t>Số Lượng</t>
  </si>
  <si>
    <t>Thực kiểm kê</t>
  </si>
  <si>
    <t>Phân tích thừa thiếu</t>
  </si>
  <si>
    <t>S Lượng</t>
  </si>
  <si>
    <t>T Tiền</t>
  </si>
  <si>
    <t>Lý do thừa thiếu</t>
  </si>
  <si>
    <t>Trực ban</t>
  </si>
  <si>
    <t>Quản lý</t>
  </si>
  <si>
    <t>Thủ kho</t>
  </si>
  <si>
    <t>4/</t>
  </si>
  <si>
    <t>Đại diện tổ KT</t>
  </si>
  <si>
    <t xml:space="preserve">         Thủ trưởng đơn vị</t>
  </si>
  <si>
    <t>Tên LTTP-CĐ</t>
  </si>
  <si>
    <t>Tồn tháng trước chuyển sang</t>
  </si>
  <si>
    <t>Mã</t>
  </si>
  <si>
    <t>Nhập trong tháng</t>
  </si>
  <si>
    <t>Từ nguồn khai thác thị trường</t>
  </si>
  <si>
    <t>Từ Khai thác TT do đv tự bảo đảm</t>
  </si>
  <si>
    <t>Từ nguồn TGSX tại chỗ của ĐV</t>
  </si>
  <si>
    <t>Từ trạm CB và TGSX tập  trung</t>
  </si>
  <si>
    <t>Cộng nhập</t>
  </si>
  <si>
    <t>Tồn chuyển tháng sau</t>
  </si>
  <si>
    <t>Cộng xuất</t>
  </si>
  <si>
    <t>Xuất ăn tại bếp trong tháng</t>
  </si>
  <si>
    <t>GGM9M</t>
  </si>
  <si>
    <t>Lít</t>
  </si>
  <si>
    <t>Gói</t>
  </si>
  <si>
    <t>3//Hoàng Văn Minh</t>
  </si>
  <si>
    <t xml:space="preserve">    Tiểu đoàn 4</t>
  </si>
  <si>
    <t>Tiểu đoàn 4</t>
  </si>
  <si>
    <t>VUHUNG89</t>
  </si>
  <si>
    <t xml:space="preserve">      1// Võ Xuân Anh</t>
  </si>
  <si>
    <t xml:space="preserve">  1// Trần Văn Cử</t>
  </si>
  <si>
    <t xml:space="preserve">      3// Hoàng Văn Minh</t>
  </si>
  <si>
    <t>quả</t>
  </si>
  <si>
    <t>Tồn</t>
  </si>
  <si>
    <t>Nhập</t>
  </si>
  <si>
    <t>Tsố ng.ăn</t>
  </si>
  <si>
    <t>Tổng T/c</t>
  </si>
  <si>
    <t>Cân đối thu chi</t>
  </si>
  <si>
    <t xml:space="preserve"> = </t>
  </si>
  <si>
    <t>Tổng Thu tiền ăn</t>
  </si>
  <si>
    <t>Đã chi ăn trong ngày</t>
  </si>
  <si>
    <t>Thừa trong ngày</t>
  </si>
  <si>
    <t>Thừa hôm trước</t>
  </si>
  <si>
    <t>Thiếu trong ngày</t>
  </si>
  <si>
    <t>Thiếu hôm trước</t>
  </si>
  <si>
    <t>- Ăn thêm:</t>
  </si>
  <si>
    <t>- Truy lĩnh:</t>
  </si>
  <si>
    <t>- Thu của khách:</t>
  </si>
  <si>
    <t>Cộng thu:</t>
  </si>
  <si>
    <t>2-Sử dụng tiền ăn</t>
  </si>
  <si>
    <t xml:space="preserve"> - Tiền đã sử dụng:</t>
  </si>
  <si>
    <t>- Thiếu hôm trước:</t>
  </si>
  <si>
    <t>Cộng chi:</t>
  </si>
  <si>
    <t>So sánh</t>
  </si>
  <si>
    <t>- Thừa trong ngày:</t>
  </si>
  <si>
    <t>- Thiếu trong ngày:</t>
  </si>
  <si>
    <t>II- Phần gạo :</t>
  </si>
  <si>
    <t xml:space="preserve"> + Mức ăn</t>
  </si>
  <si>
    <t>Sáng:</t>
  </si>
  <si>
    <t>Trưa:</t>
  </si>
  <si>
    <t>QS</t>
  </si>
  <si>
    <t>T/C</t>
  </si>
  <si>
    <t>Ăn thêm</t>
  </si>
  <si>
    <t>T/c Gạo</t>
  </si>
  <si>
    <t>Thừa gạo</t>
  </si>
  <si>
    <t>Thiếu gạo</t>
  </si>
  <si>
    <t>Gạo</t>
  </si>
  <si>
    <t>T.số ngày người ăn</t>
  </si>
  <si>
    <t>Tồn kho</t>
  </si>
  <si>
    <t>Giá trị hàng xuất</t>
  </si>
  <si>
    <t>T.tiền (1000đ)</t>
  </si>
  <si>
    <t xml:space="preserve"> Đ.lượng BQ (kg/ng/ng)</t>
  </si>
  <si>
    <t>I-PHẦN TIỀN</t>
  </si>
  <si>
    <t>1-Thu tiền ăn</t>
  </si>
  <si>
    <t xml:space="preserve"> -Mức:</t>
  </si>
  <si>
    <t>(đ)</t>
  </si>
  <si>
    <t>+ Sáng:</t>
  </si>
  <si>
    <t>+ Trưa:</t>
  </si>
  <si>
    <t>+ Chiều:</t>
  </si>
  <si>
    <t>- Mức:</t>
  </si>
  <si>
    <t>Cộng:</t>
  </si>
  <si>
    <t>- Thừa hôm trước</t>
  </si>
  <si>
    <t>- Bù giá gạo:</t>
  </si>
  <si>
    <t>CÔNG</t>
  </si>
  <si>
    <t xml:space="preserve">Hãy kiểm tra ngày cần lập phiếu </t>
  </si>
  <si>
    <t>và nhấn nút LẬP PHIẾU trước khi in</t>
  </si>
  <si>
    <t>Thịt lợn cp</t>
  </si>
  <si>
    <t xml:space="preserve">                         </t>
  </si>
  <si>
    <t xml:space="preserve">   Tên LTTP     Chất đốt</t>
  </si>
  <si>
    <t>Giá TT</t>
  </si>
  <si>
    <t>Giá QN</t>
  </si>
  <si>
    <t>Tên LTTP                             Chất đốt</t>
  </si>
  <si>
    <t>Nhập trong ngày</t>
  </si>
  <si>
    <r>
      <t>I-P</t>
    </r>
    <r>
      <rPr>
        <b/>
        <u/>
        <sz val="11.5"/>
        <rFont val="Times New Roman"/>
        <family val="1"/>
        <charset val="163"/>
      </rPr>
      <t>HẦN TIỀN</t>
    </r>
  </si>
  <si>
    <t>Củi gỗ</t>
  </si>
  <si>
    <t>Gạo X 23</t>
  </si>
  <si>
    <t>Bột súp</t>
  </si>
  <si>
    <t>Nmắm thường</t>
  </si>
  <si>
    <t>Kg</t>
  </si>
  <si>
    <t>Tăm bao tay</t>
  </si>
  <si>
    <t xml:space="preserve">ớt quả </t>
  </si>
  <si>
    <t>II- PhÇn g¹o :</t>
  </si>
  <si>
    <t>S¸ng:</t>
  </si>
  <si>
    <t>Tr­a:</t>
  </si>
  <si>
    <t>ChiÒu</t>
  </si>
  <si>
    <t xml:space="preserve"> + ¡n…</t>
  </si>
  <si>
    <t xml:space="preserve">  Thõa h«m tr­íc :</t>
  </si>
  <si>
    <t xml:space="preserve"> §· sö dông:</t>
  </si>
  <si>
    <t>ThiÕu h«m tr­íc :</t>
  </si>
  <si>
    <t xml:space="preserve">      Cộng sử dụng :</t>
  </si>
  <si>
    <t>Thõa trong ngµy :</t>
  </si>
  <si>
    <t>ThiÕu trong ngµy:</t>
  </si>
  <si>
    <t>Phần thu     tiền ăn</t>
  </si>
  <si>
    <t>Bữa</t>
  </si>
  <si>
    <t>Cân đối thu chi tiền ăn:</t>
  </si>
  <si>
    <t>Tổng cộng thu tiền ăn:</t>
  </si>
  <si>
    <t>QUẢN LÝ ĐƠN VỊ</t>
  </si>
  <si>
    <t>TRỰC BAN</t>
  </si>
  <si>
    <t>§· chi ¨n:</t>
  </si>
  <si>
    <t>Thõa trong ngµy:</t>
  </si>
  <si>
    <t xml:space="preserve">  + Ăn thêm</t>
  </si>
  <si>
    <t xml:space="preserve"> + ăn thêm </t>
  </si>
  <si>
    <t xml:space="preserve"> + Thiếu hôm trước:</t>
  </si>
  <si>
    <t>CHỈ HUY TIỂU ĐOÀN</t>
  </si>
  <si>
    <t>trùc ban</t>
  </si>
  <si>
    <t>qu¶n lý</t>
  </si>
  <si>
    <t>1//CN  Nguyễn Văn Hiệp</t>
  </si>
  <si>
    <t>1// Nguyễn Đắc Hùng</t>
  </si>
  <si>
    <t>3// Hoàng Văn Minh</t>
  </si>
  <si>
    <t xml:space="preserve">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</si>
  <si>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</si>
  <si>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</si>
  <si>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</si>
  <si>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</si>
  <si>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</t>
  </si>
  <si>
    <t>Trứng</t>
  </si>
  <si>
    <t xml:space="preserve">Chuối </t>
  </si>
  <si>
    <t>ếch</t>
  </si>
  <si>
    <t>Bính xanh</t>
  </si>
  <si>
    <t>Măng</t>
  </si>
  <si>
    <t>Cà xanh</t>
  </si>
  <si>
    <t>Mùng bac hà</t>
  </si>
  <si>
    <t>Rau canh</t>
  </si>
  <si>
    <t xml:space="preserve"> + Thừa hôm trước</t>
  </si>
  <si>
    <t>Thịt đl</t>
  </si>
  <si>
    <t>Chả hải sản</t>
  </si>
  <si>
    <t>\</t>
  </si>
  <si>
    <t xml:space="preserve"> Cá mè</t>
  </si>
  <si>
    <t xml:space="preserve">Lươn </t>
  </si>
  <si>
    <t xml:space="preserve"> Cá bạc má</t>
  </si>
  <si>
    <t>Rau mùng tơi</t>
  </si>
  <si>
    <t>Cá song</t>
  </si>
  <si>
    <t>Rau dên</t>
  </si>
  <si>
    <t>Giiò nạc</t>
  </si>
  <si>
    <t xml:space="preserve">Cá mè </t>
  </si>
  <si>
    <t>Bính đỏ</t>
  </si>
  <si>
    <t xml:space="preserve">Mực </t>
  </si>
  <si>
    <t>Thịt xô ĐL</t>
  </si>
  <si>
    <t xml:space="preserve"> C.lệch (TT-TGCB)</t>
  </si>
  <si>
    <t xml:space="preserve">Thịt xô </t>
  </si>
  <si>
    <t>Sả</t>
  </si>
  <si>
    <t>Gia vị t. hộp</t>
  </si>
  <si>
    <t>Thõa h«m tr­íc :</t>
  </si>
  <si>
    <t>Cộng tiêu chuẩn:</t>
  </si>
  <si>
    <t>Cà  xanh</t>
  </si>
  <si>
    <t>Mực xào</t>
  </si>
  <si>
    <t xml:space="preserve">Giò nạc </t>
  </si>
  <si>
    <t>Sườn lợn</t>
  </si>
  <si>
    <t>giá</t>
  </si>
  <si>
    <t>Thịt CP</t>
  </si>
  <si>
    <t xml:space="preserve"> Cá vược</t>
  </si>
  <si>
    <t>Thịt ĐL</t>
  </si>
  <si>
    <t>Thịt lơn ĐL</t>
  </si>
  <si>
    <t>Ttứng vịt lôn</t>
  </si>
  <si>
    <t>Qủa</t>
  </si>
  <si>
    <t>Trứng rán</t>
  </si>
  <si>
    <t>Tôm rim</t>
  </si>
  <si>
    <t>Giò</t>
  </si>
  <si>
    <t>1 - Sản phẩm TGSX (Do đơn vị tự cung ứng)</t>
  </si>
  <si>
    <t>C. THỰC TỒN CHUYỂN THÁNG SAU:</t>
  </si>
  <si>
    <t xml:space="preserve">   Thành tiền:</t>
  </si>
  <si>
    <t xml:space="preserve">Ớt tươi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</si>
</sst>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7">
    <numFmt numFmtId="164" formatCode="_(* #,##0_);_(* \(#,##0\);_(* &quot;-&quot;_);_(@_)"/>
    <numFmt numFmtId="165" formatCode="_(* #,##0.00_);_(* \(#,##0.00\);_(* &quot;-&quot;??_);_(@_)"/>
    <numFmt numFmtId="166" formatCode="_(&quot;₫&quot;* #,##0_);_(&quot;₫&quot;* \(#,##0\);_(&quot;₫&quot;* &quot;-&quot;_);_(@_)"/>
    <numFmt numFmtId="167" formatCode="_(&quot;₫&quot;* #,##0.00_);_(&quot;₫&quot;* \(#,##0.00\);_(&quot;₫&quot;* &quot;-&quot;??_);_(@_)"/>
    <numFmt numFmtId="170" formatCode="#,##0.0"/>
    <numFmt numFmtId="171" formatCode="0.0"/>
    <numFmt numFmtId="172" formatCode="&quot;Công khai tài chính&quot;"/>
    <numFmt numFmtId="173" formatCode="&quot;Ngày : &quot;\ dd/mm/yyyy"/>
    <numFmt numFmtId="174" formatCode="dd&quot; tháng&quot;\ mm&quot; năm&quot;\ yyyy"/>
    <numFmt numFmtId="175" formatCode="_(* #,##0_);_(* \(#,##0\);_(* &quot;-&quot;??_);_(@_)"/>
    <numFmt numFmtId="176" formatCode="&quot;Có giá trị hết ngày&quot;\ dd&quot; tháng&quot;\ mm&quot; năm&quot;\ yyyy"/>
    <numFmt numFmtId="177" formatCode="&quot;Bằng chữ&quot;"/>
    <numFmt numFmtId="178" formatCode="&quot;Ngày giao nhận&quot;\ dd/mm/yyyy\ &quot;                                Ngày&quot;\ dd&quot; tháng &quot;mm&quot; năm&quot;\ yyyy"/>
    <numFmt numFmtId="179" formatCode="&quot;Ngày:&quot;\ dd/mm/yyyy"/>
    <numFmt numFmtId="180" formatCode="_(* #,##0.0_);_(* \(#,##0.0\);_(* &quot;-&quot;??_);_(@_)"/>
    <numFmt numFmtId="181" formatCode="&quot;Đối tượng:&quot;\ #\ &quot;đ/ng/ng&quot;"/>
    <numFmt numFmtId="182" formatCode="#,##0.0_);\(#,##0.0\)"/>
    <numFmt numFmtId="183" formatCode="&quot;BIÊN BẢN TỊNH KHO CUỐI THÁNG&quot;\ \ mm\ &quot;năm&quot;\ yyyy"/>
    <numFmt numFmtId="184" formatCode="&quot;Hôm nay ngày&quot;\ dd\ &quot; tháng &quot;mm\ &quot;năm&quot;\ yyyy\ &quot; Chúng tôi đã tiến hành cân đong lại LTTP, chất đốt tồn kho cuối tháng&quot;"/>
    <numFmt numFmtId="185" formatCode="#,##0.0_);[Red]\(#,##0.0\)"/>
    <numFmt numFmtId="186" formatCode="&quot; Tháng&quot;\ \ mm\ &quot;năm&quot;\ yyyy"/>
    <numFmt numFmtId="187" formatCode="#&quot;đ/ng/ng&quot;"/>
    <numFmt numFmtId="188" formatCode="&quot;x &quot;#&quot;đ/c&quot;"/>
    <numFmt numFmtId="189" formatCode="&quot;x &quot;#&quot; ngày&quot;"/>
    <numFmt numFmtId="190" formatCode="#,##0;[Red]#,##0"/>
    <numFmt numFmtId="191" formatCode="#,##0.000"/>
    <numFmt numFmtId="192" formatCode="&quot;Mức &quot;\ #\ &quot;gam&quot;"/>
    <numFmt numFmtId="193" formatCode="dd/mm"/>
    <numFmt numFmtId="194" formatCode="mm&quot;/&quot;yyyy"/>
    <numFmt numFmtId="195" formatCode="0.000"/>
    <numFmt numFmtId="196" formatCode="&quot;III. SỬ DỤNG THỰC PHẨM - CHẤT ĐỐT THÁNG &quot;\ mm/yyyy"/>
    <numFmt numFmtId="197" formatCode="#,###.0"/>
    <numFmt numFmtId="198" formatCode="#.#"/>
    <numFmt numFmtId="199" formatCode="##0"/>
    <numFmt numFmtId="200" formatCode=";;;"/>
    <numFmt numFmtId="201" formatCode="mm/yyyy"/>
    <numFmt numFmtId="202" formatCode="&quot;Ngày giao nhận&quot;\ dd/mm/yyyy\ "/>
  </numFmts>
  <fonts count="189">
    <font>
      <sz val="10"/>
      <name val="Arial"/>
    </font>
    <font>
      <sz val="11"/>
      <color theme="1"/>
      <name val="Arial"/>
      <family val="2"/>
      <charset val="163"/>
      <scheme val="minor"/>
    </font>
    <font>
      <sz val="10"/>
      <name val="Arial"/>
      <family val="2"/>
      <charset val="163"/>
    </font>
    <font>
      <b/>
      <sz val="12"/>
      <name val=".VnTime"/>
      <family val="2"/>
    </font>
    <font>
      <sz val="12"/>
      <name val=".VnTime"/>
      <family val="2"/>
    </font>
    <font>
      <i/>
      <sz val="10"/>
      <name val=".VnTime"/>
      <family val="2"/>
    </font>
    <font>
      <sz val="8"/>
      <name val="Arial"/>
      <family val="2"/>
      <charset val="163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12"/>
      <name val="Times New Roman"/>
      <family val="1"/>
    </font>
    <font>
      <b/>
      <sz val="10"/>
      <color indexed="10"/>
      <name val="Arial"/>
      <family val="2"/>
    </font>
    <font>
      <i/>
      <sz val="12"/>
      <name val=".VnTime"/>
      <family val="2"/>
    </font>
    <font>
      <b/>
      <sz val="12"/>
      <name val="Times New Roman"/>
      <family val="1"/>
    </font>
    <font>
      <sz val="10"/>
      <name val="Times New Roman"/>
      <family val="1"/>
    </font>
    <font>
      <sz val="8"/>
      <name val="Times New Roman"/>
      <family val="1"/>
    </font>
    <font>
      <b/>
      <sz val="10"/>
      <name val="Times New Roman"/>
      <family val="1"/>
    </font>
    <font>
      <i/>
      <sz val="10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b/>
      <sz val="11"/>
      <name val="Times New Roman"/>
      <family val="1"/>
    </font>
    <font>
      <sz val="14"/>
      <name val="Times New Roman"/>
      <family val="1"/>
    </font>
    <font>
      <sz val="9"/>
      <name val="Times New Roman"/>
      <family val="1"/>
    </font>
    <font>
      <i/>
      <sz val="12"/>
      <name val="Times New Roman"/>
      <family val="1"/>
    </font>
    <font>
      <i/>
      <sz val="12"/>
      <name val="Times New Roman"/>
      <family val="1"/>
      <charset val="163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b/>
      <sz val="10"/>
      <name val=".VnTime"/>
      <family val="2"/>
    </font>
    <font>
      <b/>
      <sz val="11"/>
      <name val="Times New Roman"/>
      <family val="1"/>
      <charset val="163"/>
    </font>
    <font>
      <sz val="11"/>
      <name val=".VnTime"/>
      <family val="2"/>
    </font>
    <font>
      <sz val="11"/>
      <name val="Times New Roman"/>
      <family val="1"/>
    </font>
    <font>
      <sz val="10"/>
      <name val=".VnTime"/>
      <family val="2"/>
    </font>
    <font>
      <b/>
      <sz val="18"/>
      <name val="Times New Roman"/>
      <family val="1"/>
    </font>
    <font>
      <b/>
      <sz val="18"/>
      <name val=".VnTimeH"/>
      <family val="2"/>
    </font>
    <font>
      <b/>
      <i/>
      <sz val="12"/>
      <name val="Times New Roman"/>
      <family val="1"/>
      <charset val="163"/>
    </font>
    <font>
      <b/>
      <sz val="14"/>
      <name val=".VnTime"/>
      <family val="2"/>
    </font>
    <font>
      <sz val="11.5"/>
      <color indexed="12"/>
      <name val="Times New Roman"/>
      <family val="1"/>
    </font>
    <font>
      <sz val="11.5"/>
      <color indexed="10"/>
      <name val="Times New Roman"/>
      <family val="1"/>
    </font>
    <font>
      <sz val="11.5"/>
      <name val="Times New Roman"/>
      <family val="1"/>
    </font>
    <font>
      <sz val="12"/>
      <color indexed="10"/>
      <name val="Times New Roman"/>
      <family val="1"/>
    </font>
    <font>
      <b/>
      <sz val="10"/>
      <color indexed="14"/>
      <name val="Times New Roman"/>
      <family val="1"/>
    </font>
    <font>
      <sz val="11.5"/>
      <color indexed="48"/>
      <name val="Times New Roman"/>
      <family val="1"/>
    </font>
    <font>
      <b/>
      <sz val="10"/>
      <name val="Times New Roman"/>
      <family val="1"/>
      <charset val="163"/>
    </font>
    <font>
      <sz val="10"/>
      <name val="Times New Roman"/>
      <family val="1"/>
      <charset val="163"/>
    </font>
    <font>
      <sz val="12"/>
      <name val="Arial"/>
      <family val="2"/>
      <charset val="163"/>
    </font>
    <font>
      <sz val="12"/>
      <color indexed="8"/>
      <name val="Times New Roman"/>
      <family val="1"/>
    </font>
    <font>
      <sz val="12"/>
      <color indexed="8"/>
      <name val="Times New Roman"/>
      <family val="1"/>
      <charset val="163"/>
    </font>
    <font>
      <sz val="12"/>
      <color indexed="9"/>
      <name val=".VnTime"/>
      <family val="2"/>
    </font>
    <font>
      <b/>
      <sz val="10"/>
      <name val="Arial"/>
      <family val="2"/>
      <charset val="163"/>
    </font>
    <font>
      <b/>
      <sz val="6.3"/>
      <name val="Times New Roman"/>
      <family val="1"/>
    </font>
    <font>
      <sz val="10"/>
      <color indexed="8"/>
      <name val="Arial"/>
      <family val="2"/>
      <charset val="163"/>
    </font>
    <font>
      <sz val="11.5"/>
      <color indexed="9"/>
      <name val="Times New Roman"/>
      <family val="1"/>
    </font>
    <font>
      <sz val="12"/>
      <color indexed="13"/>
      <name val="Times New Roman"/>
      <family val="1"/>
      <charset val="163"/>
    </font>
    <font>
      <b/>
      <sz val="12"/>
      <color indexed="10"/>
      <name val="Times New Roman"/>
      <family val="1"/>
    </font>
    <font>
      <b/>
      <i/>
      <sz val="10"/>
      <name val="Times New Roman"/>
      <family val="1"/>
      <charset val="163"/>
    </font>
    <font>
      <sz val="12"/>
      <color theme="0"/>
      <name val=".VnTime"/>
      <family val="2"/>
    </font>
    <font>
      <sz val="10"/>
      <color theme="0"/>
      <name val=".VnTime"/>
      <family val="2"/>
    </font>
    <font>
      <sz val="12"/>
      <color rgb="FFFF0000"/>
      <name val="Times New Roman"/>
      <family val="1"/>
    </font>
    <font>
      <sz val="9"/>
      <name val=".VnTime"/>
      <family val="2"/>
    </font>
    <font>
      <sz val="16"/>
      <name val="Times New Roman"/>
      <family val="1"/>
    </font>
    <font>
      <sz val="11"/>
      <color indexed="8"/>
      <name val="Times New Roman"/>
      <family val="1"/>
    </font>
    <font>
      <b/>
      <sz val="11"/>
      <color indexed="12"/>
      <name val="Times New Roman"/>
      <family val="1"/>
    </font>
    <font>
      <sz val="11"/>
      <color indexed="12"/>
      <name val="Times New Roman"/>
      <family val="1"/>
    </font>
    <font>
      <sz val="12"/>
      <name val="Times New Roman"/>
      <family val="1"/>
      <charset val="163"/>
      <scheme val="major"/>
    </font>
    <font>
      <sz val="10"/>
      <color indexed="9"/>
      <name val="Times New Roman"/>
      <family val="1"/>
    </font>
    <font>
      <sz val="10"/>
      <color theme="0"/>
      <name val="Times New Roman"/>
      <family val="1"/>
    </font>
    <font>
      <sz val="11"/>
      <name val="Times New Roman"/>
      <family val="1"/>
      <charset val="163"/>
    </font>
    <font>
      <sz val="10"/>
      <name val="Times New Roman"/>
      <family val="1"/>
      <charset val="163"/>
      <scheme val="major"/>
    </font>
    <font>
      <b/>
      <sz val="9"/>
      <name val="Times New Roman"/>
      <family val="1"/>
      <charset val="163"/>
    </font>
    <font>
      <sz val="12"/>
      <color indexed="9"/>
      <name val="Times New Roman"/>
      <family val="1"/>
    </font>
    <font>
      <b/>
      <sz val="12"/>
      <color indexed="9"/>
      <name val="Times New Roman"/>
      <family val="1"/>
    </font>
    <font>
      <sz val="10"/>
      <color indexed="10"/>
      <name val="Times New Roman"/>
      <family val="1"/>
      <charset val="163"/>
    </font>
    <font>
      <sz val="8"/>
      <name val="Times New Roman"/>
      <family val="1"/>
      <charset val="163"/>
    </font>
    <font>
      <sz val="8"/>
      <color indexed="8"/>
      <name val="Times New Roman"/>
      <family val="1"/>
      <charset val="163"/>
    </font>
    <font>
      <sz val="7"/>
      <name val="Times New Roman"/>
      <family val="1"/>
      <charset val="163"/>
    </font>
    <font>
      <sz val="10"/>
      <color indexed="9"/>
      <name val="Times New Roman"/>
      <family val="1"/>
      <charset val="163"/>
    </font>
    <font>
      <b/>
      <sz val="12"/>
      <name val=".VnTimeH"/>
      <family val="2"/>
    </font>
    <font>
      <sz val="10"/>
      <color indexed="8"/>
      <name val="Times New Roman"/>
      <family val="1"/>
      <charset val="163"/>
    </font>
    <font>
      <b/>
      <i/>
      <sz val="12"/>
      <color indexed="10"/>
      <name val=".VnTime"/>
      <family val="2"/>
    </font>
    <font>
      <sz val="11"/>
      <name val="Arial"/>
      <family val="2"/>
      <charset val="163"/>
    </font>
    <font>
      <b/>
      <sz val="10"/>
      <color theme="0"/>
      <name val="Times New Roman"/>
      <family val="1"/>
    </font>
    <font>
      <sz val="10"/>
      <color indexed="8"/>
      <name val="Times New Roman"/>
      <family val="1"/>
      <charset val="163"/>
      <scheme val="major"/>
    </font>
    <font>
      <sz val="11.5"/>
      <color indexed="12"/>
      <name val="Times New Roman"/>
      <family val="1"/>
      <charset val="163"/>
      <scheme val="major"/>
    </font>
    <font>
      <sz val="12"/>
      <color indexed="8"/>
      <name val="FOGCOOVnTime"/>
    </font>
    <font>
      <sz val="12"/>
      <color indexed="8"/>
      <name val="Times New Roman"/>
      <family val="1"/>
      <charset val="163"/>
      <scheme val="major"/>
    </font>
    <font>
      <sz val="12"/>
      <color rgb="FFFFFF00"/>
      <name val="Times New Roman"/>
      <family val="1"/>
    </font>
    <font>
      <sz val="11.5"/>
      <color rgb="FFFFFF00"/>
      <name val="Times New Roman"/>
      <family val="1"/>
    </font>
    <font>
      <b/>
      <sz val="10"/>
      <color indexed="8"/>
      <name val="FOGCOOVnTime"/>
    </font>
    <font>
      <b/>
      <sz val="10"/>
      <color indexed="8"/>
      <name val="Arial"/>
      <family val="2"/>
      <charset val="163"/>
    </font>
    <font>
      <b/>
      <sz val="10"/>
      <color indexed="8"/>
      <name val="Times New Roman"/>
      <family val="1"/>
      <charset val="163"/>
      <scheme val="major"/>
    </font>
    <font>
      <b/>
      <sz val="10"/>
      <color indexed="8"/>
      <name val="Times New Roman"/>
      <family val="1"/>
    </font>
    <font>
      <b/>
      <sz val="10"/>
      <name val="Times New Roman"/>
      <family val="1"/>
      <charset val="163"/>
      <scheme val="major"/>
    </font>
    <font>
      <b/>
      <i/>
      <sz val="10"/>
      <color indexed="10"/>
      <name val="Times New Roman"/>
      <family val="1"/>
      <charset val="163"/>
      <scheme val="major"/>
    </font>
    <font>
      <b/>
      <sz val="11"/>
      <color theme="0"/>
      <name val="Times New Roman"/>
      <family val="1"/>
      <charset val="163"/>
    </font>
    <font>
      <b/>
      <sz val="11"/>
      <name val=".VnTime"/>
      <family val="2"/>
    </font>
    <font>
      <b/>
      <sz val="11"/>
      <color theme="0"/>
      <name val=".VnTime"/>
      <family val="2"/>
    </font>
    <font>
      <sz val="12"/>
      <color theme="0"/>
      <name val="Times New Roman"/>
      <family val="1"/>
    </font>
    <font>
      <sz val="10"/>
      <color theme="0"/>
      <name val="Arial"/>
      <family val="2"/>
      <charset val="163"/>
    </font>
    <font>
      <i/>
      <sz val="12"/>
      <color theme="0"/>
      <name val=".VnTime"/>
      <family val="2"/>
    </font>
    <font>
      <i/>
      <sz val="11"/>
      <name val="Times New Roman"/>
      <family val="1"/>
      <charset val="163"/>
    </font>
    <font>
      <b/>
      <sz val="9"/>
      <color theme="0"/>
      <name val="Times New Roman"/>
      <family val="1"/>
    </font>
    <font>
      <b/>
      <sz val="14"/>
      <name val="Times New Roman"/>
      <family val="1"/>
      <charset val="163"/>
    </font>
    <font>
      <i/>
      <sz val="10"/>
      <name val="Times New Roman"/>
      <family val="1"/>
      <charset val="163"/>
    </font>
    <font>
      <sz val="13"/>
      <name val="Times New Roman"/>
      <family val="1"/>
      <charset val="163"/>
    </font>
    <font>
      <sz val="10"/>
      <color theme="1"/>
      <name val="Arial"/>
      <family val="2"/>
      <charset val="163"/>
    </font>
    <font>
      <sz val="10"/>
      <color rgb="FF141414"/>
      <name val="Inherit"/>
      <charset val="163"/>
    </font>
    <font>
      <sz val="10"/>
      <name val="Arial"/>
      <family val="2"/>
      <charset val="163"/>
    </font>
    <font>
      <sz val="18"/>
      <color theme="3"/>
      <name val="Times New Roman"/>
      <family val="2"/>
      <charset val="163"/>
      <scheme val="major"/>
    </font>
    <font>
      <b/>
      <sz val="11"/>
      <color theme="3"/>
      <name val="Arial"/>
      <family val="2"/>
      <charset val="163"/>
      <scheme val="minor"/>
    </font>
    <font>
      <sz val="11"/>
      <color rgb="FF006100"/>
      <name val="Arial"/>
      <family val="2"/>
      <charset val="163"/>
      <scheme val="minor"/>
    </font>
    <font>
      <sz val="11"/>
      <color rgb="FF9C0006"/>
      <name val="Arial"/>
      <family val="2"/>
      <charset val="163"/>
      <scheme val="minor"/>
    </font>
    <font>
      <sz val="11"/>
      <color rgb="FF9C6500"/>
      <name val="Arial"/>
      <family val="2"/>
      <charset val="163"/>
      <scheme val="minor"/>
    </font>
    <font>
      <sz val="11"/>
      <color rgb="FF3F3F76"/>
      <name val="Arial"/>
      <family val="2"/>
      <charset val="163"/>
      <scheme val="minor"/>
    </font>
    <font>
      <b/>
      <sz val="11"/>
      <color rgb="FF3F3F3F"/>
      <name val="Arial"/>
      <family val="2"/>
      <charset val="163"/>
      <scheme val="minor"/>
    </font>
    <font>
      <b/>
      <sz val="11"/>
      <color rgb="FFFA7D00"/>
      <name val="Arial"/>
      <family val="2"/>
      <charset val="163"/>
      <scheme val="minor"/>
    </font>
    <font>
      <sz val="11"/>
      <color rgb="FFFA7D00"/>
      <name val="Arial"/>
      <family val="2"/>
      <charset val="163"/>
      <scheme val="minor"/>
    </font>
    <font>
      <b/>
      <sz val="11"/>
      <color theme="0"/>
      <name val="Arial"/>
      <family val="2"/>
      <charset val="163"/>
      <scheme val="minor"/>
    </font>
    <font>
      <sz val="11"/>
      <color rgb="FFFF0000"/>
      <name val="Arial"/>
      <family val="2"/>
      <charset val="163"/>
      <scheme val="minor"/>
    </font>
    <font>
      <i/>
      <sz val="11"/>
      <color rgb="FF7F7F7F"/>
      <name val="Arial"/>
      <family val="2"/>
      <charset val="163"/>
      <scheme val="minor"/>
    </font>
    <font>
      <sz val="11"/>
      <color theme="0"/>
      <name val="Arial"/>
      <family val="2"/>
      <charset val="163"/>
      <scheme val="minor"/>
    </font>
    <font>
      <b/>
      <sz val="12"/>
      <color theme="0"/>
      <name val="Times New Roman"/>
      <family val="1"/>
    </font>
    <font>
      <b/>
      <u/>
      <sz val="11.5"/>
      <name val="Times New Roman"/>
      <family val="1"/>
    </font>
    <font>
      <b/>
      <sz val="11.5"/>
      <name val="Times New Roman"/>
      <family val="1"/>
    </font>
    <font>
      <u/>
      <sz val="10"/>
      <color theme="10"/>
      <name val="Arial"/>
      <family val="2"/>
      <charset val="163"/>
    </font>
    <font>
      <u/>
      <sz val="10"/>
      <color theme="11"/>
      <name val="Arial"/>
      <family val="2"/>
      <charset val="163"/>
    </font>
    <font>
      <sz val="8"/>
      <name val="Times New Roman"/>
      <family val="1"/>
      <charset val="163"/>
      <scheme val="major"/>
    </font>
    <font>
      <sz val="10"/>
      <color indexed="12"/>
      <name val="Times New Roman"/>
      <family val="1"/>
      <charset val="163"/>
      <scheme val="major"/>
    </font>
    <font>
      <sz val="10"/>
      <color theme="0"/>
      <name val="Arial"/>
      <family val="2"/>
    </font>
    <font>
      <b/>
      <sz val="12"/>
      <color indexed="81"/>
      <name val="Tahoma"/>
      <family val="2"/>
    </font>
    <font>
      <b/>
      <sz val="14"/>
      <name val="Arial"/>
      <family val="2"/>
    </font>
    <font>
      <b/>
      <sz val="12"/>
      <color indexed="12"/>
      <name val="Times New Roman"/>
      <family val="1"/>
    </font>
    <font>
      <b/>
      <sz val="12"/>
      <color indexed="14"/>
      <name val="Times New Roman"/>
      <family val="1"/>
    </font>
    <font>
      <b/>
      <sz val="12"/>
      <color indexed="61"/>
      <name val="Times New Roman"/>
      <family val="1"/>
    </font>
    <font>
      <b/>
      <sz val="10"/>
      <color indexed="12"/>
      <name val="Times New Roman"/>
      <family val="1"/>
    </font>
    <font>
      <sz val="11.5"/>
      <name val=".VnTime"/>
      <family val="2"/>
    </font>
    <font>
      <sz val="11.5"/>
      <color indexed="14"/>
      <name val=".VnTime"/>
      <family val="2"/>
    </font>
    <font>
      <sz val="12"/>
      <color indexed="12"/>
      <name val="Times New Roman"/>
      <family val="1"/>
    </font>
    <font>
      <sz val="11.5"/>
      <color indexed="12"/>
      <name val=".VnTime"/>
      <family val="2"/>
    </font>
    <font>
      <sz val="10"/>
      <color indexed="14"/>
      <name val=".VnTime"/>
      <family val="2"/>
    </font>
    <font>
      <b/>
      <u/>
      <sz val="11.5"/>
      <name val=".VnTimeH"/>
      <family val="2"/>
    </font>
    <font>
      <b/>
      <u/>
      <sz val="11.5"/>
      <name val="Times New Roman"/>
      <family val="1"/>
      <charset val="163"/>
    </font>
    <font>
      <sz val="8"/>
      <name val=".VnTime"/>
      <family val="2"/>
    </font>
    <font>
      <sz val="11.5"/>
      <color rgb="FFFF0000"/>
      <name val=".VnTime"/>
      <family val="2"/>
    </font>
    <font>
      <sz val="11.5"/>
      <color indexed="8"/>
      <name val=".VnTime"/>
      <family val="2"/>
    </font>
    <font>
      <sz val="12"/>
      <color indexed="14"/>
      <name val="Times New Roman"/>
      <family val="1"/>
    </font>
    <font>
      <b/>
      <sz val="8"/>
      <name val="Times New Roman"/>
      <family val="1"/>
      <charset val="163"/>
    </font>
    <font>
      <sz val="10"/>
      <color indexed="14"/>
      <name val="Times New Roman"/>
      <family val="1"/>
    </font>
    <font>
      <sz val="11.5"/>
      <color indexed="48"/>
      <name val=".VnTime"/>
      <family val="2"/>
    </font>
    <font>
      <sz val="12"/>
      <color indexed="12"/>
      <name val=".VnTime"/>
      <family val="2"/>
    </font>
    <font>
      <sz val="12"/>
      <color indexed="8"/>
      <name val=".VnTime"/>
      <family val="2"/>
    </font>
    <font>
      <sz val="12"/>
      <color indexed="48"/>
      <name val="Times New Roman"/>
      <family val="1"/>
    </font>
    <font>
      <sz val="12"/>
      <color rgb="FFC00000"/>
      <name val="Times New Roman"/>
      <family val="1"/>
    </font>
    <font>
      <sz val="11.5"/>
      <color theme="5"/>
      <name val=".VnTime"/>
      <family val="2"/>
    </font>
    <font>
      <sz val="11.5"/>
      <color rgb="FFFF0000"/>
      <name val="Times New Roman"/>
      <family val="1"/>
    </font>
    <font>
      <sz val="11.5"/>
      <color rgb="FF002060"/>
      <name val=".VnTime"/>
      <family val="2"/>
    </font>
    <font>
      <b/>
      <sz val="11.5"/>
      <name val=".VnTime"/>
      <family val="2"/>
    </font>
    <font>
      <sz val="10"/>
      <color indexed="8"/>
      <name val="Times New Roman"/>
      <family val="1"/>
    </font>
    <font>
      <sz val="11.5"/>
      <color theme="1"/>
      <name val=".VnTime"/>
      <family val="2"/>
    </font>
    <font>
      <b/>
      <sz val="11.5"/>
      <name val="Times New Roman"/>
      <family val="1"/>
      <charset val="163"/>
    </font>
    <font>
      <b/>
      <sz val="11"/>
      <color indexed="14"/>
      <name val="Times New Roman"/>
      <family val="1"/>
      <charset val="163"/>
    </font>
    <font>
      <b/>
      <sz val="11"/>
      <color indexed="14"/>
      <name val="Times New Roman"/>
      <family val="1"/>
    </font>
    <font>
      <sz val="11"/>
      <color indexed="14"/>
      <name val=".VnTime"/>
      <family val="2"/>
    </font>
    <font>
      <sz val="12"/>
      <color indexed="14"/>
      <name val=".VnTime"/>
      <family val="2"/>
    </font>
    <font>
      <sz val="11"/>
      <color indexed="14"/>
      <name val="Times New Roman"/>
      <family val="1"/>
    </font>
    <font>
      <b/>
      <sz val="11"/>
      <color indexed="14"/>
      <name val=".VnTime"/>
      <family val="2"/>
    </font>
    <font>
      <sz val="10"/>
      <color indexed="14"/>
      <name val="Arial"/>
      <family val="2"/>
      <charset val="163"/>
    </font>
    <font>
      <b/>
      <sz val="10"/>
      <name val=".VnTimeH"/>
      <family val="2"/>
    </font>
    <font>
      <sz val="14"/>
      <name val=".VnTime"/>
      <family val="2"/>
    </font>
    <font>
      <sz val="12"/>
      <name val=".VnTimeH"/>
      <family val="2"/>
    </font>
    <font>
      <sz val="11.5"/>
      <color theme="1"/>
      <name val="Times New Roman"/>
      <family val="1"/>
    </font>
    <font>
      <sz val="12"/>
      <color theme="1"/>
      <name val="Times New Roman"/>
      <family val="1"/>
    </font>
    <font>
      <sz val="10"/>
      <color theme="1"/>
      <name val="Times New Roman"/>
      <family val="1"/>
    </font>
    <font>
      <sz val="11.5"/>
      <color rgb="FF0070C0"/>
      <name val="Times New Roman"/>
      <family val="1"/>
    </font>
    <font>
      <sz val="11"/>
      <color rgb="FFFF0000"/>
      <name val=".VnTime"/>
      <family val="2"/>
    </font>
    <font>
      <sz val="11"/>
      <color indexed="12"/>
      <name val=".VnTime"/>
      <family val="2"/>
    </font>
    <font>
      <sz val="11"/>
      <color rgb="FFC00000"/>
      <name val="Times New Roman"/>
      <family val="1"/>
    </font>
    <font>
      <sz val="11"/>
      <color rgb="FFFF0000"/>
      <name val="Times New Roman"/>
      <family val="1"/>
    </font>
    <font>
      <sz val="11"/>
      <color indexed="8"/>
      <name val=".VnTime"/>
      <family val="2"/>
    </font>
    <font>
      <sz val="11"/>
      <color indexed="48"/>
      <name val="Times New Roman"/>
      <family val="1"/>
    </font>
    <font>
      <sz val="11"/>
      <name val="Arial"/>
      <family val="2"/>
    </font>
    <font>
      <sz val="11"/>
      <color theme="5"/>
      <name val=".VnTime"/>
      <family val="2"/>
    </font>
    <font>
      <sz val="11"/>
      <color rgb="FF002060"/>
      <name val=".VnTime"/>
      <family val="2"/>
    </font>
    <font>
      <sz val="11"/>
      <color theme="1"/>
      <name val=".VnTime"/>
      <family val="2"/>
    </font>
    <font>
      <sz val="11"/>
      <color indexed="48"/>
      <name val=".VnTime"/>
      <family val="2"/>
    </font>
    <font>
      <sz val="11.5"/>
      <color theme="4"/>
      <name val="Times New Roman"/>
      <family val="1"/>
    </font>
    <font>
      <sz val="11"/>
      <color indexed="10"/>
      <name val="Times New Roman"/>
      <family val="1"/>
    </font>
    <font>
      <sz val="10"/>
      <color rgb="FF000000"/>
      <name val="Arial"/>
      <family val="2"/>
      <charset val="163"/>
    </font>
    <font>
      <b/>
      <sz val="10"/>
      <color rgb="FF000000"/>
      <name val="Arial"/>
      <family val="2"/>
      <charset val="163"/>
    </font>
    <font>
      <b/>
      <sz val="10"/>
      <color rgb="FF000080"/>
      <name val="Arial"/>
      <family val="2"/>
      <charset val="163"/>
    </font>
  </fonts>
  <fills count="5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</fills>
  <borders count="5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0">
    <xf numFmtId="0" fontId="0" fillId="0" borderId="0"/>
    <xf numFmtId="165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7" fillId="0" borderId="3" applyNumberFormat="0" applyFont="0" applyFill="0" applyAlignment="0" applyProtection="0"/>
    <xf numFmtId="164" fontId="106" fillId="0" borderId="0" applyFont="0" applyFill="0" applyBorder="0" applyAlignment="0" applyProtection="0"/>
    <xf numFmtId="167" fontId="106" fillId="0" borderId="0" applyFont="0" applyFill="0" applyBorder="0" applyAlignment="0" applyProtection="0"/>
    <xf numFmtId="166" fontId="106" fillId="0" borderId="0" applyFont="0" applyFill="0" applyBorder="0" applyAlignment="0" applyProtection="0"/>
    <xf numFmtId="9" fontId="106" fillId="0" borderId="0" applyFont="0" applyFill="0" applyBorder="0" applyAlignment="0" applyProtection="0"/>
    <xf numFmtId="0" fontId="107" fillId="0" borderId="0" applyNumberFormat="0" applyFill="0" applyBorder="0" applyAlignment="0" applyProtection="0"/>
    <xf numFmtId="0" fontId="108" fillId="0" borderId="44" applyNumberFormat="0" applyFill="0" applyAlignment="0" applyProtection="0"/>
    <xf numFmtId="0" fontId="108" fillId="0" borderId="0" applyNumberFormat="0" applyFill="0" applyBorder="0" applyAlignment="0" applyProtection="0"/>
    <xf numFmtId="0" fontId="109" fillId="20" borderId="0" applyNumberFormat="0" applyBorder="0" applyAlignment="0" applyProtection="0"/>
    <xf numFmtId="0" fontId="110" fillId="21" borderId="0" applyNumberFormat="0" applyBorder="0" applyAlignment="0" applyProtection="0"/>
    <xf numFmtId="0" fontId="111" fillId="22" borderId="0" applyNumberFormat="0" applyBorder="0" applyAlignment="0" applyProtection="0"/>
    <xf numFmtId="0" fontId="112" fillId="23" borderId="45" applyNumberFormat="0" applyAlignment="0" applyProtection="0"/>
    <xf numFmtId="0" fontId="113" fillId="24" borderId="46" applyNumberFormat="0" applyAlignment="0" applyProtection="0"/>
    <xf numFmtId="0" fontId="114" fillId="24" borderId="45" applyNumberFormat="0" applyAlignment="0" applyProtection="0"/>
    <xf numFmtId="0" fontId="115" fillId="0" borderId="47" applyNumberFormat="0" applyFill="0" applyAlignment="0" applyProtection="0"/>
    <xf numFmtId="0" fontId="116" fillId="25" borderId="48" applyNumberFormat="0" applyAlignment="0" applyProtection="0"/>
    <xf numFmtId="0" fontId="117" fillId="0" borderId="0" applyNumberFormat="0" applyFill="0" applyBorder="0" applyAlignment="0" applyProtection="0"/>
    <xf numFmtId="0" fontId="106" fillId="26" borderId="49" applyNumberFormat="0" applyFont="0" applyAlignment="0" applyProtection="0"/>
    <xf numFmtId="0" fontId="118" fillId="0" borderId="0" applyNumberFormat="0" applyFill="0" applyBorder="0" applyAlignment="0" applyProtection="0"/>
    <xf numFmtId="0" fontId="119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19" fillId="30" borderId="0" applyNumberFormat="0" applyBorder="0" applyAlignment="0" applyProtection="0"/>
    <xf numFmtId="0" fontId="119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19" fillId="34" borderId="0" applyNumberFormat="0" applyBorder="0" applyAlignment="0" applyProtection="0"/>
    <xf numFmtId="0" fontId="119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19" fillId="38" borderId="0" applyNumberFormat="0" applyBorder="0" applyAlignment="0" applyProtection="0"/>
    <xf numFmtId="0" fontId="119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19" fillId="42" borderId="0" applyNumberFormat="0" applyBorder="0" applyAlignment="0" applyProtection="0"/>
    <xf numFmtId="0" fontId="119" fillId="43" borderId="0" applyNumberFormat="0" applyBorder="0" applyAlignment="0" applyProtection="0"/>
    <xf numFmtId="0" fontId="1" fillId="44" borderId="0" applyNumberFormat="0" applyBorder="0" applyAlignment="0" applyProtection="0"/>
    <xf numFmtId="0" fontId="1" fillId="45" borderId="0" applyNumberFormat="0" applyBorder="0" applyAlignment="0" applyProtection="0"/>
    <xf numFmtId="0" fontId="119" fillId="46" borderId="0" applyNumberFormat="0" applyBorder="0" applyAlignment="0" applyProtection="0"/>
    <xf numFmtId="0" fontId="119" fillId="47" borderId="0" applyNumberFormat="0" applyBorder="0" applyAlignment="0" applyProtection="0"/>
    <xf numFmtId="0" fontId="1" fillId="48" borderId="0" applyNumberFormat="0" applyBorder="0" applyAlignment="0" applyProtection="0"/>
    <xf numFmtId="0" fontId="1" fillId="49" borderId="0" applyNumberFormat="0" applyBorder="0" applyAlignment="0" applyProtection="0"/>
    <xf numFmtId="0" fontId="119" fillId="50" borderId="0" applyNumberFormat="0" applyBorder="0" applyAlignment="0" applyProtection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165" fontId="7" fillId="0" borderId="0" applyFont="0" applyFill="0" applyBorder="0" applyAlignment="0" applyProtection="0"/>
  </cellStyleXfs>
  <cellXfs count="1572">
    <xf numFmtId="0" fontId="0" fillId="0" borderId="0" xfId="0"/>
    <xf numFmtId="49" fontId="13" fillId="0" borderId="5" xfId="0" applyNumberFormat="1" applyFont="1" applyFill="1" applyBorder="1" applyAlignment="1">
      <alignment horizontal="center" vertical="top" wrapText="1"/>
    </xf>
    <xf numFmtId="49" fontId="13" fillId="0" borderId="15" xfId="0" applyNumberFormat="1" applyFont="1" applyFill="1" applyBorder="1" applyAlignment="1">
      <alignment horizontal="center" vertical="top" wrapText="1"/>
    </xf>
    <xf numFmtId="49" fontId="10" fillId="0" borderId="5" xfId="0" applyNumberFormat="1" applyFont="1" applyFill="1" applyBorder="1" applyAlignment="1">
      <alignment horizontal="left" vertical="top" wrapText="1"/>
    </xf>
    <xf numFmtId="49" fontId="10" fillId="0" borderId="15" xfId="0" applyNumberFormat="1" applyFont="1" applyFill="1" applyBorder="1" applyAlignment="1">
      <alignment horizontal="left" vertical="top" wrapText="1"/>
    </xf>
    <xf numFmtId="3" fontId="121" fillId="0" borderId="5" xfId="0" applyNumberFormat="1" applyFont="1" applyFill="1" applyBorder="1" applyAlignment="1">
      <alignment horizontal="left" vertical="justify"/>
    </xf>
    <xf numFmtId="3" fontId="121" fillId="0" borderId="15" xfId="0" applyNumberFormat="1" applyFont="1" applyFill="1" applyBorder="1" applyAlignment="1">
      <alignment horizontal="left" vertical="justify"/>
    </xf>
    <xf numFmtId="181" fontId="20" fillId="0" borderId="23" xfId="0" applyNumberFormat="1" applyFont="1" applyFill="1" applyBorder="1" applyAlignment="1">
      <alignment horizontal="center"/>
    </xf>
    <xf numFmtId="0" fontId="0" fillId="51" borderId="0" xfId="0" applyFill="1" applyAlignment="1">
      <alignment horizontal="center" vertical="center"/>
    </xf>
    <xf numFmtId="0" fontId="2" fillId="51" borderId="0" xfId="0" applyFont="1" applyFill="1" applyAlignment="1">
      <alignment horizontal="center" vertical="center"/>
    </xf>
    <xf numFmtId="0" fontId="104" fillId="51" borderId="0" xfId="0" applyFont="1" applyFill="1" applyAlignment="1">
      <alignment horizontal="center"/>
    </xf>
    <xf numFmtId="0" fontId="10" fillId="0" borderId="0" xfId="0" applyFont="1" applyFill="1" applyBorder="1"/>
    <xf numFmtId="0" fontId="10" fillId="0" borderId="0" xfId="0" applyFont="1" applyFill="1" applyAlignment="1">
      <alignment horizontal="center"/>
    </xf>
    <xf numFmtId="0" fontId="23" fillId="0" borderId="0" xfId="0" applyFont="1" applyFill="1" applyAlignment="1">
      <alignment horizontal="center"/>
    </xf>
    <xf numFmtId="0" fontId="10" fillId="0" borderId="6" xfId="0" applyFont="1" applyFill="1" applyBorder="1" applyAlignment="1">
      <alignment horizontal="center"/>
    </xf>
    <xf numFmtId="0" fontId="10" fillId="0" borderId="6" xfId="0" applyFont="1" applyFill="1" applyBorder="1"/>
    <xf numFmtId="0" fontId="10" fillId="0" borderId="5" xfId="0" applyFont="1" applyFill="1" applyBorder="1"/>
    <xf numFmtId="0" fontId="10" fillId="0" borderId="12" xfId="0" applyFont="1" applyFill="1" applyBorder="1"/>
    <xf numFmtId="3" fontId="13" fillId="0" borderId="12" xfId="0" applyNumberFormat="1" applyFont="1" applyFill="1" applyBorder="1" applyAlignment="1">
      <alignment shrinkToFit="1"/>
    </xf>
    <xf numFmtId="0" fontId="10" fillId="0" borderId="9" xfId="0" applyFont="1" applyFill="1" applyBorder="1"/>
    <xf numFmtId="0" fontId="10" fillId="0" borderId="20" xfId="0" applyFont="1" applyFill="1" applyBorder="1"/>
    <xf numFmtId="0" fontId="10" fillId="0" borderId="0" xfId="0" applyFont="1" applyFill="1" applyBorder="1" applyAlignment="1">
      <alignment horizontal="center"/>
    </xf>
    <xf numFmtId="0" fontId="10" fillId="0" borderId="0" xfId="0" applyFont="1" applyFill="1" applyBorder="1" applyAlignment="1">
      <alignment vertical="top" wrapText="1"/>
    </xf>
    <xf numFmtId="0" fontId="13" fillId="0" borderId="0" xfId="0" applyFont="1" applyFill="1" applyBorder="1" applyAlignment="1"/>
    <xf numFmtId="0" fontId="10" fillId="0" borderId="0" xfId="0" applyNumberFormat="1" applyFont="1" applyFill="1" applyBorder="1"/>
    <xf numFmtId="0" fontId="16" fillId="0" borderId="0" xfId="0" applyFont="1" applyFill="1" applyBorder="1" applyAlignment="1"/>
    <xf numFmtId="0" fontId="16" fillId="0" borderId="0" xfId="0" applyFont="1" applyFill="1" applyBorder="1"/>
    <xf numFmtId="0" fontId="14" fillId="0" borderId="0" xfId="0" applyFont="1" applyFill="1"/>
    <xf numFmtId="0" fontId="16" fillId="0" borderId="0" xfId="0" applyFont="1" applyFill="1"/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/>
    <xf numFmtId="0" fontId="0" fillId="0" borderId="0" xfId="0" applyAlignment="1">
      <alignment horizontal="center"/>
    </xf>
    <xf numFmtId="0" fontId="50" fillId="0" borderId="0" xfId="0" applyFont="1" applyAlignment="1">
      <alignment horizontal="left" readingOrder="2"/>
    </xf>
    <xf numFmtId="0" fontId="24" fillId="0" borderId="0" xfId="0" applyFont="1" applyFill="1" applyAlignment="1">
      <alignment horizontal="right"/>
    </xf>
    <xf numFmtId="170" fontId="10" fillId="0" borderId="6" xfId="0" applyNumberFormat="1" applyFont="1" applyFill="1" applyBorder="1" applyAlignment="1">
      <alignment shrinkToFit="1"/>
    </xf>
    <xf numFmtId="4" fontId="13" fillId="0" borderId="2" xfId="0" applyNumberFormat="1" applyFont="1" applyFill="1" applyBorder="1" applyAlignment="1">
      <alignment shrinkToFit="1"/>
    </xf>
    <xf numFmtId="170" fontId="13" fillId="0" borderId="2" xfId="0" applyNumberFormat="1" applyFont="1" applyFill="1" applyBorder="1" applyAlignment="1">
      <alignment shrinkToFit="1"/>
    </xf>
    <xf numFmtId="0" fontId="10" fillId="0" borderId="15" xfId="0" applyFont="1" applyFill="1" applyBorder="1"/>
    <xf numFmtId="170" fontId="10" fillId="0" borderId="12" xfId="0" applyNumberFormat="1" applyFont="1" applyFill="1" applyBorder="1" applyAlignment="1">
      <alignment shrinkToFit="1"/>
    </xf>
    <xf numFmtId="0" fontId="13" fillId="0" borderId="2" xfId="0" applyFont="1" applyFill="1" applyBorder="1" applyAlignment="1">
      <alignment horizontal="left"/>
    </xf>
    <xf numFmtId="0" fontId="13" fillId="0" borderId="23" xfId="0" applyFont="1" applyFill="1" applyBorder="1" applyAlignment="1">
      <alignment horizontal="left"/>
    </xf>
    <xf numFmtId="0" fontId="19" fillId="0" borderId="12" xfId="0" applyFont="1" applyFill="1" applyBorder="1" applyAlignment="1">
      <alignment horizontal="right"/>
    </xf>
    <xf numFmtId="0" fontId="44" fillId="0" borderId="0" xfId="0" applyFont="1"/>
    <xf numFmtId="14" fontId="10" fillId="0" borderId="0" xfId="0" applyNumberFormat="1" applyFont="1" applyFill="1"/>
    <xf numFmtId="22" fontId="10" fillId="0" borderId="0" xfId="0" applyNumberFormat="1" applyFont="1" applyFill="1"/>
    <xf numFmtId="22" fontId="0" fillId="0" borderId="0" xfId="0" applyNumberFormat="1"/>
    <xf numFmtId="171" fontId="25" fillId="0" borderId="12" xfId="0" applyNumberFormat="1" applyFont="1" applyFill="1" applyBorder="1" applyAlignment="1">
      <alignment shrinkToFit="1"/>
    </xf>
    <xf numFmtId="0" fontId="10" fillId="0" borderId="5" xfId="0" applyFont="1" applyFill="1" applyBorder="1" applyAlignment="1"/>
    <xf numFmtId="0" fontId="10" fillId="0" borderId="12" xfId="0" applyFont="1" applyFill="1" applyBorder="1" applyAlignment="1">
      <alignment horizontal="right"/>
    </xf>
    <xf numFmtId="170" fontId="10" fillId="0" borderId="5" xfId="0" applyNumberFormat="1" applyFont="1" applyFill="1" applyBorder="1" applyAlignment="1">
      <alignment shrinkToFit="1"/>
    </xf>
    <xf numFmtId="3" fontId="10" fillId="0" borderId="5" xfId="0" applyNumberFormat="1" applyFont="1" applyFill="1" applyBorder="1"/>
    <xf numFmtId="0" fontId="16" fillId="0" borderId="23" xfId="0" applyNumberFormat="1" applyFont="1" applyFill="1" applyBorder="1" applyAlignment="1">
      <alignment vertical="justify"/>
    </xf>
    <xf numFmtId="1" fontId="10" fillId="0" borderId="0" xfId="0" applyNumberFormat="1" applyFont="1" applyFill="1"/>
    <xf numFmtId="1" fontId="10" fillId="0" borderId="5" xfId="0" applyNumberFormat="1" applyFont="1" applyFill="1" applyBorder="1" applyAlignment="1">
      <alignment shrinkToFit="1"/>
    </xf>
    <xf numFmtId="0" fontId="10" fillId="0" borderId="5" xfId="0" applyFont="1" applyFill="1" applyBorder="1" applyAlignment="1">
      <alignment horizontal="center" shrinkToFit="1"/>
    </xf>
    <xf numFmtId="0" fontId="10" fillId="0" borderId="5" xfId="0" applyFont="1" applyFill="1" applyBorder="1" applyAlignment="1">
      <alignment shrinkToFit="1"/>
    </xf>
    <xf numFmtId="0" fontId="10" fillId="0" borderId="7" xfId="0" applyFont="1" applyFill="1" applyBorder="1" applyAlignment="1">
      <alignment horizontal="center" shrinkToFit="1"/>
    </xf>
    <xf numFmtId="170" fontId="14" fillId="0" borderId="6" xfId="0" applyNumberFormat="1" applyFont="1" applyFill="1" applyBorder="1" applyAlignment="1">
      <alignment horizontal="center" vertical="top" shrinkToFit="1"/>
    </xf>
    <xf numFmtId="3" fontId="10" fillId="0" borderId="6" xfId="0" applyNumberFormat="1" applyFont="1" applyFill="1" applyBorder="1" applyAlignment="1">
      <alignment shrinkToFit="1"/>
    </xf>
    <xf numFmtId="0" fontId="10" fillId="0" borderId="6" xfId="0" applyFont="1" applyFill="1" applyBorder="1" applyAlignment="1">
      <alignment shrinkToFit="1"/>
    </xf>
    <xf numFmtId="0" fontId="13" fillId="0" borderId="2" xfId="0" applyFont="1" applyFill="1" applyBorder="1" applyAlignment="1">
      <alignment horizontal="center" shrinkToFit="1"/>
    </xf>
    <xf numFmtId="0" fontId="4" fillId="0" borderId="0" xfId="0" applyFont="1"/>
    <xf numFmtId="0" fontId="10" fillId="4" borderId="0" xfId="0" applyFont="1" applyFill="1"/>
    <xf numFmtId="0" fontId="38" fillId="3" borderId="6" xfId="0" applyFont="1" applyFill="1" applyBorder="1" applyAlignment="1">
      <alignment vertical="justify" wrapText="1"/>
    </xf>
    <xf numFmtId="14" fontId="10" fillId="0" borderId="0" xfId="0" applyNumberFormat="1" applyFont="1" applyBorder="1"/>
    <xf numFmtId="0" fontId="52" fillId="7" borderId="6" xfId="0" applyFont="1" applyFill="1" applyBorder="1" applyAlignment="1">
      <alignment horizontal="left" shrinkToFit="1"/>
    </xf>
    <xf numFmtId="0" fontId="10" fillId="0" borderId="17" xfId="0" applyFont="1" applyFill="1" applyBorder="1" applyAlignment="1">
      <alignment horizontal="center"/>
    </xf>
    <xf numFmtId="2" fontId="10" fillId="0" borderId="0" xfId="0" applyNumberFormat="1" applyFont="1" applyFill="1"/>
    <xf numFmtId="0" fontId="10" fillId="0" borderId="7" xfId="0" applyFont="1" applyFill="1" applyBorder="1"/>
    <xf numFmtId="0" fontId="52" fillId="7" borderId="7" xfId="0" applyFont="1" applyFill="1" applyBorder="1" applyAlignment="1">
      <alignment horizontal="left" shrinkToFit="1"/>
    </xf>
    <xf numFmtId="171" fontId="10" fillId="3" borderId="6" xfId="0" applyNumberFormat="1" applyFont="1" applyFill="1" applyBorder="1" applyAlignment="1">
      <alignment shrinkToFit="1"/>
    </xf>
    <xf numFmtId="0" fontId="16" fillId="3" borderId="0" xfId="0" applyFont="1" applyFill="1" applyBorder="1" applyAlignment="1"/>
    <xf numFmtId="0" fontId="10" fillId="3" borderId="0" xfId="0" applyFont="1" applyFill="1"/>
    <xf numFmtId="3" fontId="10" fillId="0" borderId="7" xfId="0" applyNumberFormat="1" applyFont="1" applyFill="1" applyBorder="1" applyAlignment="1">
      <alignment shrinkToFit="1"/>
    </xf>
    <xf numFmtId="0" fontId="38" fillId="0" borderId="0" xfId="0" applyNumberFormat="1" applyFont="1" applyFill="1" applyBorder="1" applyAlignment="1">
      <alignment vertical="justify" wrapText="1"/>
    </xf>
    <xf numFmtId="0" fontId="31" fillId="0" borderId="0" xfId="0" applyFont="1"/>
    <xf numFmtId="49" fontId="31" fillId="0" borderId="0" xfId="0" applyNumberFormat="1" applyFont="1"/>
    <xf numFmtId="0" fontId="31" fillId="10" borderId="7" xfId="0" applyFont="1" applyFill="1" applyBorder="1" applyAlignment="1">
      <alignment horizontal="center"/>
    </xf>
    <xf numFmtId="0" fontId="43" fillId="10" borderId="7" xfId="0" applyFont="1" applyFill="1" applyBorder="1"/>
    <xf numFmtId="0" fontId="43" fillId="10" borderId="7" xfId="0" applyFont="1" applyFill="1" applyBorder="1" applyAlignment="1">
      <alignment horizontal="center"/>
    </xf>
    <xf numFmtId="0" fontId="31" fillId="10" borderId="7" xfId="0" applyFont="1" applyFill="1" applyBorder="1"/>
    <xf numFmtId="0" fontId="31" fillId="10" borderId="7" xfId="0" applyFont="1" applyFill="1" applyBorder="1" applyAlignment="1">
      <alignment horizontal="right" indent="1"/>
    </xf>
    <xf numFmtId="0" fontId="31" fillId="10" borderId="22" xfId="0" applyFont="1" applyFill="1" applyBorder="1" applyAlignment="1">
      <alignment horizontal="right" indent="1"/>
    </xf>
    <xf numFmtId="3" fontId="31" fillId="10" borderId="6" xfId="0" applyNumberFormat="1" applyFont="1" applyFill="1" applyBorder="1" applyAlignment="1">
      <alignment horizontal="right"/>
    </xf>
    <xf numFmtId="3" fontId="31" fillId="10" borderId="7" xfId="0" applyNumberFormat="1" applyFont="1" applyFill="1" applyBorder="1" applyAlignment="1">
      <alignment horizontal="right"/>
    </xf>
    <xf numFmtId="0" fontId="14" fillId="10" borderId="6" xfId="0" applyFont="1" applyFill="1" applyBorder="1" applyAlignment="1">
      <alignment horizontal="center"/>
    </xf>
    <xf numFmtId="0" fontId="43" fillId="10" borderId="6" xfId="0" applyFont="1" applyFill="1" applyBorder="1"/>
    <xf numFmtId="0" fontId="43" fillId="10" borderId="6" xfId="0" applyFont="1" applyFill="1" applyBorder="1" applyAlignment="1">
      <alignment horizontal="center"/>
    </xf>
    <xf numFmtId="0" fontId="31" fillId="10" borderId="6" xfId="0" applyFont="1" applyFill="1" applyBorder="1"/>
    <xf numFmtId="0" fontId="31" fillId="10" borderId="6" xfId="0" applyFont="1" applyFill="1" applyBorder="1" applyAlignment="1">
      <alignment horizontal="right" indent="1"/>
    </xf>
    <xf numFmtId="0" fontId="0" fillId="10" borderId="6" xfId="0" applyFill="1" applyBorder="1"/>
    <xf numFmtId="0" fontId="0" fillId="10" borderId="8" xfId="0" applyFill="1" applyBorder="1"/>
    <xf numFmtId="0" fontId="31" fillId="10" borderId="0" xfId="0" applyFont="1" applyFill="1" applyBorder="1" applyAlignment="1"/>
    <xf numFmtId="0" fontId="5" fillId="10" borderId="0" xfId="0" applyFont="1" applyFill="1" applyBorder="1" applyAlignment="1"/>
    <xf numFmtId="0" fontId="42" fillId="10" borderId="0" xfId="0" applyNumberFormat="1" applyFont="1" applyFill="1" applyBorder="1" applyAlignment="1"/>
    <xf numFmtId="0" fontId="16" fillId="10" borderId="0" xfId="0" applyFont="1" applyFill="1" applyAlignment="1"/>
    <xf numFmtId="0" fontId="27" fillId="10" borderId="0" xfId="0" applyFont="1" applyFill="1"/>
    <xf numFmtId="0" fontId="16" fillId="10" borderId="0" xfId="0" applyFont="1" applyFill="1"/>
    <xf numFmtId="1" fontId="30" fillId="0" borderId="2" xfId="0" applyNumberFormat="1" applyFont="1" applyFill="1" applyBorder="1" applyAlignment="1">
      <alignment shrinkToFit="1"/>
    </xf>
    <xf numFmtId="0" fontId="55" fillId="0" borderId="0" xfId="0" applyFont="1"/>
    <xf numFmtId="0" fontId="56" fillId="0" borderId="0" xfId="0" applyFont="1"/>
    <xf numFmtId="49" fontId="10" fillId="0" borderId="15" xfId="0" applyNumberFormat="1" applyFont="1" applyFill="1" applyBorder="1" applyAlignment="1">
      <alignment vertical="top" shrinkToFit="1"/>
    </xf>
    <xf numFmtId="0" fontId="23" fillId="0" borderId="0" xfId="0" applyFont="1" applyBorder="1"/>
    <xf numFmtId="0" fontId="16" fillId="0" borderId="0" xfId="0" applyFont="1"/>
    <xf numFmtId="0" fontId="27" fillId="0" borderId="0" xfId="0" applyFont="1"/>
    <xf numFmtId="0" fontId="10" fillId="0" borderId="0" xfId="0" applyNumberFormat="1" applyFont="1" applyBorder="1" applyAlignment="1"/>
    <xf numFmtId="0" fontId="12" fillId="0" borderId="0" xfId="0" applyFont="1" applyBorder="1" applyAlignment="1"/>
    <xf numFmtId="171" fontId="21" fillId="3" borderId="6" xfId="0" applyNumberFormat="1" applyFont="1" applyFill="1" applyBorder="1" applyAlignment="1">
      <alignment shrinkToFit="1"/>
    </xf>
    <xf numFmtId="177" fontId="54" fillId="10" borderId="0" xfId="0" applyNumberFormat="1" applyFont="1" applyFill="1" applyBorder="1" applyAlignment="1"/>
    <xf numFmtId="171" fontId="59" fillId="3" borderId="6" xfId="0" applyNumberFormat="1" applyFont="1" applyFill="1" applyBorder="1" applyAlignment="1">
      <alignment shrinkToFit="1"/>
    </xf>
    <xf numFmtId="0" fontId="58" fillId="10" borderId="6" xfId="0" applyFont="1" applyFill="1" applyBorder="1" applyAlignment="1">
      <alignment horizontal="right" indent="1"/>
    </xf>
    <xf numFmtId="0" fontId="16" fillId="10" borderId="2" xfId="0" applyNumberFormat="1" applyFont="1" applyFill="1" applyBorder="1" applyAlignment="1">
      <alignment horizontal="center" vertical="center" wrapText="1"/>
    </xf>
    <xf numFmtId="0" fontId="12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49" fontId="4" fillId="0" borderId="0" xfId="0" applyNumberFormat="1" applyFont="1"/>
    <xf numFmtId="0" fontId="60" fillId="0" borderId="0" xfId="0" applyFont="1"/>
    <xf numFmtId="0" fontId="60" fillId="0" borderId="0" xfId="0" applyFont="1" applyAlignment="1">
      <alignment horizontal="center"/>
    </xf>
    <xf numFmtId="175" fontId="60" fillId="0" borderId="0" xfId="0" applyNumberFormat="1" applyFont="1"/>
    <xf numFmtId="175" fontId="60" fillId="0" borderId="0" xfId="0" applyNumberFormat="1" applyFont="1" applyAlignment="1">
      <alignment horizontal="center"/>
    </xf>
    <xf numFmtId="175" fontId="14" fillId="3" borderId="0" xfId="0" applyNumberFormat="1" applyFont="1" applyFill="1"/>
    <xf numFmtId="0" fontId="61" fillId="12" borderId="0" xfId="0" applyFont="1" applyFill="1" applyAlignment="1" applyProtection="1">
      <alignment horizontal="center"/>
      <protection hidden="1"/>
    </xf>
    <xf numFmtId="0" fontId="20" fillId="13" borderId="0" xfId="0" applyFont="1" applyFill="1" applyAlignment="1" applyProtection="1">
      <alignment horizontal="center"/>
      <protection hidden="1"/>
    </xf>
    <xf numFmtId="0" fontId="20" fillId="6" borderId="0" xfId="0" applyFont="1" applyFill="1" applyAlignment="1" applyProtection="1">
      <alignment horizontal="center"/>
      <protection hidden="1"/>
    </xf>
    <xf numFmtId="0" fontId="20" fillId="14" borderId="0" xfId="0" applyFont="1" applyFill="1" applyAlignment="1" applyProtection="1">
      <alignment horizontal="center"/>
      <protection hidden="1"/>
    </xf>
    <xf numFmtId="0" fontId="20" fillId="9" borderId="0" xfId="0" applyFont="1" applyFill="1" applyAlignment="1" applyProtection="1">
      <alignment horizontal="center"/>
      <protection hidden="1"/>
    </xf>
    <xf numFmtId="0" fontId="14" fillId="3" borderId="0" xfId="0" applyFont="1" applyFill="1"/>
    <xf numFmtId="0" fontId="30" fillId="12" borderId="0" xfId="0" applyFont="1" applyFill="1" applyProtection="1">
      <protection hidden="1"/>
    </xf>
    <xf numFmtId="0" fontId="62" fillId="13" borderId="0" xfId="0" applyFont="1" applyFill="1" applyProtection="1">
      <protection hidden="1"/>
    </xf>
    <xf numFmtId="0" fontId="62" fillId="6" borderId="0" xfId="0" applyFont="1" applyFill="1" applyProtection="1">
      <protection hidden="1"/>
    </xf>
    <xf numFmtId="0" fontId="62" fillId="14" borderId="0" xfId="0" applyFont="1" applyFill="1" applyProtection="1">
      <protection hidden="1"/>
    </xf>
    <xf numFmtId="0" fontId="62" fillId="9" borderId="0" xfId="0" applyFont="1" applyFill="1" applyProtection="1">
      <protection hidden="1"/>
    </xf>
    <xf numFmtId="0" fontId="20" fillId="3" borderId="0" xfId="0" applyFont="1" applyFill="1"/>
    <xf numFmtId="0" fontId="62" fillId="13" borderId="0" xfId="0" applyFont="1" applyFill="1" applyAlignment="1" applyProtection="1">
      <alignment horizontal="center"/>
      <protection hidden="1"/>
    </xf>
    <xf numFmtId="0" fontId="62" fillId="6" borderId="0" xfId="0" applyFont="1" applyFill="1" applyAlignment="1" applyProtection="1">
      <alignment horizontal="center"/>
      <protection hidden="1"/>
    </xf>
    <xf numFmtId="0" fontId="62" fillId="14" borderId="0" xfId="0" applyFont="1" applyFill="1" applyAlignment="1" applyProtection="1">
      <alignment horizontal="center"/>
      <protection hidden="1"/>
    </xf>
    <xf numFmtId="0" fontId="62" fillId="9" borderId="0" xfId="0" applyFont="1" applyFill="1" applyAlignment="1" applyProtection="1">
      <alignment horizontal="center"/>
      <protection hidden="1"/>
    </xf>
    <xf numFmtId="49" fontId="4" fillId="0" borderId="0" xfId="0" applyNumberFormat="1" applyFont="1" applyAlignment="1">
      <alignment vertical="center"/>
    </xf>
    <xf numFmtId="0" fontId="62" fillId="13" borderId="0" xfId="0" applyFont="1" applyFill="1" applyAlignment="1" applyProtection="1">
      <alignment horizontal="center"/>
      <protection hidden="1"/>
    </xf>
    <xf numFmtId="0" fontId="62" fillId="6" borderId="0" xfId="0" applyFont="1" applyFill="1" applyAlignment="1" applyProtection="1">
      <alignment horizontal="center"/>
      <protection hidden="1"/>
    </xf>
    <xf numFmtId="0" fontId="62" fillId="14" borderId="0" xfId="0" applyFont="1" applyFill="1" applyAlignment="1" applyProtection="1">
      <alignment horizontal="center"/>
      <protection hidden="1"/>
    </xf>
    <xf numFmtId="0" fontId="62" fillId="9" borderId="0" xfId="0" applyFont="1" applyFill="1" applyAlignment="1" applyProtection="1">
      <alignment horizontal="center"/>
      <protection hidden="1"/>
    </xf>
    <xf numFmtId="0" fontId="60" fillId="0" borderId="0" xfId="0" applyFont="1" applyAlignment="1">
      <alignment vertical="center"/>
    </xf>
    <xf numFmtId="0" fontId="30" fillId="0" borderId="0" xfId="0" applyFont="1" applyProtection="1">
      <protection hidden="1"/>
    </xf>
    <xf numFmtId="0" fontId="38" fillId="3" borderId="6" xfId="0" applyNumberFormat="1" applyFont="1" applyFill="1" applyBorder="1" applyAlignment="1">
      <alignment vertical="justify" wrapText="1"/>
    </xf>
    <xf numFmtId="0" fontId="16" fillId="0" borderId="0" xfId="0" applyFont="1" applyFill="1" applyAlignment="1">
      <alignment horizontal="center"/>
    </xf>
    <xf numFmtId="0" fontId="2" fillId="0" borderId="0" xfId="0" applyFont="1"/>
    <xf numFmtId="0" fontId="46" fillId="0" borderId="6" xfId="0" applyFont="1" applyFill="1" applyBorder="1" applyAlignment="1">
      <alignment horizontal="left" shrinkToFit="1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39" fillId="0" borderId="0" xfId="0" applyFont="1" applyFill="1" applyBorder="1" applyAlignment="1">
      <alignment vertical="top" wrapText="1"/>
    </xf>
    <xf numFmtId="0" fontId="0" fillId="0" borderId="0" xfId="0" applyBorder="1"/>
    <xf numFmtId="0" fontId="47" fillId="5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8" fillId="0" borderId="0" xfId="0" applyFont="1" applyBorder="1"/>
    <xf numFmtId="0" fontId="0" fillId="11" borderId="0" xfId="0" applyFill="1" applyBorder="1" applyAlignment="1">
      <alignment horizontal="center"/>
    </xf>
    <xf numFmtId="0" fontId="0" fillId="16" borderId="0" xfId="0" applyFill="1" applyBorder="1" applyAlignment="1">
      <alignment horizontal="center"/>
    </xf>
    <xf numFmtId="49" fontId="0" fillId="0" borderId="0" xfId="0" applyNumberFormat="1" applyFill="1" applyBorder="1"/>
    <xf numFmtId="14" fontId="0" fillId="0" borderId="0" xfId="0" applyNumberFormat="1" applyFill="1" applyBorder="1" applyAlignment="1">
      <alignment wrapText="1"/>
    </xf>
    <xf numFmtId="179" fontId="2" fillId="0" borderId="0" xfId="0" applyNumberFormat="1" applyFont="1" applyFill="1" applyBorder="1"/>
    <xf numFmtId="0" fontId="0" fillId="0" borderId="0" xfId="0" applyBorder="1" applyAlignment="1">
      <alignment horizontal="center"/>
    </xf>
    <xf numFmtId="14" fontId="0" fillId="0" borderId="0" xfId="0" applyNumberFormat="1" applyFill="1" applyBorder="1"/>
    <xf numFmtId="179" fontId="0" fillId="0" borderId="0" xfId="0" applyNumberFormat="1" applyFill="1" applyBorder="1"/>
    <xf numFmtId="3" fontId="0" fillId="0" borderId="0" xfId="0" applyNumberFormat="1" applyFill="1" applyBorder="1"/>
    <xf numFmtId="1" fontId="0" fillId="0" borderId="0" xfId="0" applyNumberFormat="1" applyFill="1" applyBorder="1"/>
    <xf numFmtId="0" fontId="2" fillId="0" borderId="0" xfId="0" applyFont="1" applyFill="1" applyBorder="1"/>
    <xf numFmtId="3" fontId="0" fillId="0" borderId="0" xfId="0" applyNumberFormat="1" applyFill="1" applyBorder="1" applyAlignment="1"/>
    <xf numFmtId="0" fontId="11" fillId="0" borderId="0" xfId="0" applyFont="1" applyFill="1" applyBorder="1"/>
    <xf numFmtId="22" fontId="0" fillId="11" borderId="0" xfId="0" applyNumberFormat="1" applyFill="1" applyBorder="1"/>
    <xf numFmtId="22" fontId="0" fillId="16" borderId="0" xfId="0" applyNumberFormat="1" applyFill="1" applyBorder="1"/>
    <xf numFmtId="49" fontId="2" fillId="11" borderId="0" xfId="0" applyNumberFormat="1" applyFont="1" applyFill="1" applyBorder="1"/>
    <xf numFmtId="49" fontId="2" fillId="16" borderId="0" xfId="0" applyNumberFormat="1" applyFont="1" applyFill="1" applyBorder="1"/>
    <xf numFmtId="0" fontId="0" fillId="10" borderId="0" xfId="0" applyFill="1" applyBorder="1"/>
    <xf numFmtId="49" fontId="14" fillId="0" borderId="0" xfId="0" applyNumberFormat="1" applyFont="1" applyFill="1" applyBorder="1"/>
    <xf numFmtId="22" fontId="0" fillId="0" borderId="0" xfId="0" applyNumberFormat="1" applyFill="1" applyBorder="1"/>
    <xf numFmtId="0" fontId="2" fillId="0" borderId="0" xfId="0" applyFont="1" applyFill="1" applyBorder="1" applyAlignment="1">
      <alignment horizontal="center" vertical="top" wrapText="1"/>
    </xf>
    <xf numFmtId="0" fontId="2" fillId="10" borderId="0" xfId="0" applyFont="1" applyFill="1" applyBorder="1"/>
    <xf numFmtId="0" fontId="14" fillId="0" borderId="0" xfId="0" applyFont="1" applyFill="1" applyBorder="1"/>
    <xf numFmtId="0" fontId="0" fillId="0" borderId="0" xfId="0" applyNumberFormat="1" applyFill="1" applyBorder="1"/>
    <xf numFmtId="17" fontId="0" fillId="0" borderId="0" xfId="0" applyNumberFormat="1" applyFill="1" applyBorder="1"/>
    <xf numFmtId="16" fontId="0" fillId="0" borderId="0" xfId="0" applyNumberFormat="1" applyFill="1" applyBorder="1"/>
    <xf numFmtId="49" fontId="2" fillId="0" borderId="0" xfId="0" applyNumberFormat="1" applyFont="1" applyFill="1" applyBorder="1"/>
    <xf numFmtId="2" fontId="0" fillId="0" borderId="0" xfId="0" applyNumberFormat="1" applyFill="1" applyBorder="1"/>
    <xf numFmtId="0" fontId="37" fillId="0" borderId="0" xfId="0" applyFont="1" applyFill="1" applyBorder="1" applyAlignment="1">
      <alignment vertical="justify" wrapText="1"/>
    </xf>
    <xf numFmtId="0" fontId="37" fillId="0" borderId="0" xfId="0" applyNumberFormat="1" applyFont="1" applyFill="1" applyBorder="1" applyAlignment="1">
      <alignment vertical="justify" wrapText="1"/>
    </xf>
    <xf numFmtId="22" fontId="2" fillId="11" borderId="0" xfId="0" applyNumberFormat="1" applyFont="1" applyFill="1" applyBorder="1"/>
    <xf numFmtId="22" fontId="2" fillId="16" borderId="0" xfId="0" applyNumberFormat="1" applyFont="1" applyFill="1" applyBorder="1"/>
    <xf numFmtId="0" fontId="2" fillId="0" borderId="0" xfId="0" applyFont="1" applyBorder="1"/>
    <xf numFmtId="0" fontId="41" fillId="0" borderId="0" xfId="0" applyNumberFormat="1" applyFont="1" applyFill="1" applyBorder="1" applyAlignment="1">
      <alignment vertical="justify" wrapText="1"/>
    </xf>
    <xf numFmtId="0" fontId="41" fillId="0" borderId="0" xfId="0" applyFont="1" applyFill="1" applyBorder="1" applyAlignment="1">
      <alignment vertical="justify" wrapText="1"/>
    </xf>
    <xf numFmtId="0" fontId="38" fillId="0" borderId="0" xfId="0" applyFont="1" applyFill="1" applyBorder="1" applyAlignment="1">
      <alignment vertical="justify" wrapText="1"/>
    </xf>
    <xf numFmtId="0" fontId="64" fillId="0" borderId="0" xfId="0" applyFont="1"/>
    <xf numFmtId="0" fontId="14" fillId="0" borderId="0" xfId="0" applyFont="1"/>
    <xf numFmtId="184" fontId="10" fillId="0" borderId="0" xfId="0" applyNumberFormat="1" applyFont="1" applyAlignment="1"/>
    <xf numFmtId="0" fontId="10" fillId="0" borderId="0" xfId="0" applyFont="1"/>
    <xf numFmtId="0" fontId="16" fillId="0" borderId="0" xfId="0" applyNumberFormat="1" applyFont="1" applyAlignment="1">
      <alignment horizontal="center"/>
    </xf>
    <xf numFmtId="0" fontId="65" fillId="0" borderId="0" xfId="0" applyFont="1"/>
    <xf numFmtId="14" fontId="65" fillId="0" borderId="0" xfId="0" applyNumberFormat="1" applyFont="1"/>
    <xf numFmtId="0" fontId="10" fillId="0" borderId="17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22" fontId="14" fillId="0" borderId="0" xfId="0" applyNumberFormat="1" applyFont="1" applyAlignment="1">
      <alignment horizontal="center" vertical="center"/>
    </xf>
    <xf numFmtId="0" fontId="14" fillId="0" borderId="2" xfId="0" applyNumberFormat="1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/>
    </xf>
    <xf numFmtId="0" fontId="10" fillId="0" borderId="6" xfId="0" applyFont="1" applyBorder="1"/>
    <xf numFmtId="3" fontId="10" fillId="0" borderId="6" xfId="0" applyNumberFormat="1" applyFont="1" applyBorder="1"/>
    <xf numFmtId="0" fontId="10" fillId="0" borderId="4" xfId="0" applyFont="1" applyBorder="1"/>
    <xf numFmtId="185" fontId="14" fillId="0" borderId="0" xfId="0" applyNumberFormat="1" applyFont="1"/>
    <xf numFmtId="0" fontId="13" fillId="0" borderId="0" xfId="0" applyFont="1" applyAlignment="1">
      <alignment vertical="top"/>
    </xf>
    <xf numFmtId="0" fontId="13" fillId="0" borderId="10" xfId="0" applyNumberFormat="1" applyFont="1" applyBorder="1" applyAlignment="1"/>
    <xf numFmtId="0" fontId="14" fillId="0" borderId="2" xfId="0" applyFont="1" applyBorder="1" applyAlignment="1">
      <alignment horizontal="center"/>
    </xf>
    <xf numFmtId="0" fontId="13" fillId="0" borderId="2" xfId="0" applyNumberFormat="1" applyFont="1" applyBorder="1" applyAlignment="1">
      <alignment horizontal="center"/>
    </xf>
    <xf numFmtId="0" fontId="13" fillId="0" borderId="22" xfId="0" applyFont="1" applyBorder="1" applyAlignment="1">
      <alignment horizontal="center"/>
    </xf>
    <xf numFmtId="0" fontId="13" fillId="0" borderId="26" xfId="0" applyNumberFormat="1" applyFont="1" applyBorder="1" applyAlignment="1">
      <alignment horizontal="center"/>
    </xf>
    <xf numFmtId="3" fontId="10" fillId="0" borderId="22" xfId="0" applyNumberFormat="1" applyFont="1" applyBorder="1"/>
    <xf numFmtId="0" fontId="10" fillId="0" borderId="22" xfId="0" applyFont="1" applyBorder="1"/>
    <xf numFmtId="22" fontId="10" fillId="0" borderId="0" xfId="0" applyNumberFormat="1" applyFont="1"/>
    <xf numFmtId="0" fontId="10" fillId="0" borderId="6" xfId="0" applyFont="1" applyBorder="1" applyAlignment="1">
      <alignment horizontal="center"/>
    </xf>
    <xf numFmtId="0" fontId="10" fillId="0" borderId="15" xfId="0" applyNumberFormat="1" applyFont="1" applyBorder="1"/>
    <xf numFmtId="187" fontId="10" fillId="0" borderId="5" xfId="0" applyNumberFormat="1" applyFont="1" applyBorder="1"/>
    <xf numFmtId="188" fontId="10" fillId="0" borderId="5" xfId="0" applyNumberFormat="1" applyFont="1" applyBorder="1"/>
    <xf numFmtId="189" fontId="10" fillId="0" borderId="5" xfId="0" applyNumberFormat="1" applyFont="1" applyBorder="1"/>
    <xf numFmtId="190" fontId="10" fillId="0" borderId="6" xfId="0" applyNumberFormat="1" applyFont="1" applyBorder="1"/>
    <xf numFmtId="3" fontId="10" fillId="0" borderId="6" xfId="0" applyNumberFormat="1" applyFont="1" applyBorder="1" applyAlignment="1">
      <alignment horizontal="right"/>
    </xf>
    <xf numFmtId="191" fontId="10" fillId="0" borderId="6" xfId="0" applyNumberFormat="1" applyFont="1" applyBorder="1"/>
    <xf numFmtId="0" fontId="10" fillId="0" borderId="15" xfId="0" applyFont="1" applyBorder="1"/>
    <xf numFmtId="187" fontId="10" fillId="0" borderId="5" xfId="0" applyNumberFormat="1" applyFont="1" applyBorder="1" applyAlignment="1">
      <alignment horizontal="right"/>
    </xf>
    <xf numFmtId="0" fontId="10" fillId="0" borderId="5" xfId="0" applyFont="1" applyBorder="1"/>
    <xf numFmtId="0" fontId="13" fillId="0" borderId="15" xfId="0" applyNumberFormat="1" applyFont="1" applyBorder="1" applyAlignment="1">
      <alignment horizontal="right"/>
    </xf>
    <xf numFmtId="3" fontId="13" fillId="0" borderId="5" xfId="0" applyNumberFormat="1" applyFont="1" applyBorder="1" applyAlignment="1">
      <alignment horizontal="right"/>
    </xf>
    <xf numFmtId="3" fontId="25" fillId="0" borderId="6" xfId="0" applyNumberFormat="1" applyFont="1" applyBorder="1"/>
    <xf numFmtId="0" fontId="13" fillId="0" borderId="6" xfId="0" applyFont="1" applyBorder="1" applyAlignment="1">
      <alignment horizontal="center"/>
    </xf>
    <xf numFmtId="0" fontId="13" fillId="0" borderId="15" xfId="0" applyNumberFormat="1" applyFont="1" applyBorder="1" applyAlignment="1">
      <alignment horizontal="center"/>
    </xf>
    <xf numFmtId="3" fontId="10" fillId="0" borderId="5" xfId="0" applyNumberFormat="1" applyFont="1" applyBorder="1"/>
    <xf numFmtId="0" fontId="10" fillId="0" borderId="9" xfId="0" applyFont="1" applyBorder="1" applyAlignment="1">
      <alignment horizontal="center"/>
    </xf>
    <xf numFmtId="0" fontId="10" fillId="0" borderId="14" xfId="0" applyFont="1" applyBorder="1"/>
    <xf numFmtId="0" fontId="10" fillId="0" borderId="20" xfId="0" applyFont="1" applyBorder="1"/>
    <xf numFmtId="3" fontId="10" fillId="0" borderId="9" xfId="0" applyNumberFormat="1" applyFont="1" applyBorder="1"/>
    <xf numFmtId="0" fontId="10" fillId="0" borderId="9" xfId="0" applyFont="1" applyBorder="1"/>
    <xf numFmtId="0" fontId="10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36" fillId="3" borderId="0" xfId="0" applyNumberFormat="1" applyFont="1" applyFill="1" applyBorder="1" applyAlignment="1">
      <alignment vertical="justify" wrapText="1"/>
    </xf>
    <xf numFmtId="0" fontId="10" fillId="0" borderId="0" xfId="0" applyFont="1" applyAlignment="1">
      <alignment vertical="center"/>
    </xf>
    <xf numFmtId="0" fontId="10" fillId="0" borderId="0" xfId="0" applyFont="1" applyFill="1"/>
    <xf numFmtId="0" fontId="51" fillId="0" borderId="10" xfId="0" applyNumberFormat="1" applyFont="1" applyFill="1" applyBorder="1" applyAlignment="1">
      <alignment vertical="justify" wrapText="1"/>
    </xf>
    <xf numFmtId="0" fontId="10" fillId="0" borderId="0" xfId="0" applyFont="1"/>
    <xf numFmtId="0" fontId="68" fillId="6" borderId="17" xfId="0" applyNumberFormat="1" applyFont="1" applyFill="1" applyBorder="1" applyAlignment="1">
      <alignment horizontal="center" vertical="center" wrapText="1"/>
    </xf>
    <xf numFmtId="0" fontId="68" fillId="6" borderId="17" xfId="0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30" fillId="0" borderId="7" xfId="0" applyFont="1" applyBorder="1" applyAlignment="1">
      <alignment horizontal="center" vertical="center"/>
    </xf>
    <xf numFmtId="0" fontId="30" fillId="0" borderId="7" xfId="0" applyFont="1" applyBorder="1" applyAlignment="1">
      <alignment vertical="center"/>
    </xf>
    <xf numFmtId="170" fontId="30" fillId="0" borderId="7" xfId="0" applyNumberFormat="1" applyFont="1" applyBorder="1" applyAlignment="1">
      <alignment vertical="center"/>
    </xf>
    <xf numFmtId="0" fontId="30" fillId="0" borderId="0" xfId="0" applyFont="1" applyAlignment="1">
      <alignment vertical="center"/>
    </xf>
    <xf numFmtId="0" fontId="30" fillId="0" borderId="6" xfId="0" applyFont="1" applyBorder="1" applyAlignment="1">
      <alignment horizontal="center" vertical="center"/>
    </xf>
    <xf numFmtId="0" fontId="30" fillId="0" borderId="6" xfId="0" applyFont="1" applyBorder="1" applyAlignment="1">
      <alignment vertical="center"/>
    </xf>
    <xf numFmtId="170" fontId="30" fillId="0" borderId="6" xfId="0" applyNumberFormat="1" applyFont="1" applyBorder="1" applyAlignment="1">
      <alignment vertical="center"/>
    </xf>
    <xf numFmtId="22" fontId="30" fillId="0" borderId="0" xfId="0" applyNumberFormat="1" applyFont="1" applyAlignment="1">
      <alignment vertical="center"/>
    </xf>
    <xf numFmtId="171" fontId="30" fillId="0" borderId="0" xfId="0" applyNumberFormat="1" applyFont="1" applyAlignment="1">
      <alignment vertical="center"/>
    </xf>
    <xf numFmtId="171" fontId="30" fillId="0" borderId="6" xfId="0" applyNumberFormat="1" applyFont="1" applyBorder="1" applyAlignment="1">
      <alignment vertical="center"/>
    </xf>
    <xf numFmtId="0" fontId="10" fillId="0" borderId="6" xfId="0" applyFont="1" applyBorder="1" applyAlignment="1">
      <alignment horizontal="center"/>
    </xf>
    <xf numFmtId="0" fontId="10" fillId="0" borderId="6" xfId="0" applyFont="1" applyBorder="1"/>
    <xf numFmtId="0" fontId="10" fillId="0" borderId="0" xfId="0" applyFont="1" applyAlignment="1">
      <alignment horizontal="center"/>
    </xf>
    <xf numFmtId="0" fontId="10" fillId="0" borderId="0" xfId="0" applyFont="1" applyBorder="1"/>
    <xf numFmtId="170" fontId="10" fillId="0" borderId="0" xfId="0" applyNumberFormat="1" applyFont="1"/>
    <xf numFmtId="0" fontId="26" fillId="0" borderId="0" xfId="0" applyFont="1"/>
    <xf numFmtId="0" fontId="10" fillId="0" borderId="0" xfId="0" applyFont="1" applyAlignment="1">
      <alignment horizontal="center" vertical="center"/>
    </xf>
    <xf numFmtId="0" fontId="36" fillId="0" borderId="22" xfId="0" applyNumberFormat="1" applyFont="1" applyBorder="1" applyAlignment="1">
      <alignment vertical="justify" wrapText="1"/>
    </xf>
    <xf numFmtId="0" fontId="69" fillId="0" borderId="0" xfId="0" applyFont="1" applyAlignment="1">
      <alignment vertical="center"/>
    </xf>
    <xf numFmtId="0" fontId="10" fillId="0" borderId="10" xfId="0" applyFont="1" applyBorder="1" applyAlignment="1"/>
    <xf numFmtId="0" fontId="69" fillId="0" borderId="0" xfId="0" applyFont="1"/>
    <xf numFmtId="0" fontId="13" fillId="0" borderId="2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/>
    </xf>
    <xf numFmtId="0" fontId="10" fillId="0" borderId="11" xfId="0" applyFont="1" applyBorder="1"/>
    <xf numFmtId="170" fontId="10" fillId="0" borderId="16" xfId="0" applyNumberFormat="1" applyFont="1" applyBorder="1" applyAlignment="1"/>
    <xf numFmtId="0" fontId="10" fillId="0" borderId="11" xfId="0" applyFont="1" applyBorder="1" applyAlignment="1"/>
    <xf numFmtId="0" fontId="10" fillId="0" borderId="15" xfId="0" applyFont="1" applyBorder="1" applyAlignment="1">
      <alignment horizontal="center"/>
    </xf>
    <xf numFmtId="0" fontId="10" fillId="0" borderId="12" xfId="0" applyFont="1" applyBorder="1"/>
    <xf numFmtId="170" fontId="10" fillId="0" borderId="15" xfId="0" applyNumberFormat="1" applyFont="1" applyBorder="1" applyAlignment="1"/>
    <xf numFmtId="0" fontId="10" fillId="0" borderId="12" xfId="0" applyFont="1" applyBorder="1" applyAlignment="1"/>
    <xf numFmtId="3" fontId="10" fillId="0" borderId="15" xfId="0" applyNumberFormat="1" applyFont="1" applyBorder="1" applyAlignment="1"/>
    <xf numFmtId="0" fontId="10" fillId="0" borderId="5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5" xfId="0" applyFont="1" applyBorder="1" applyAlignment="1"/>
    <xf numFmtId="0" fontId="10" fillId="0" borderId="5" xfId="0" applyFont="1" applyBorder="1" applyAlignment="1"/>
    <xf numFmtId="0" fontId="10" fillId="0" borderId="5" xfId="0" applyFont="1" applyBorder="1"/>
    <xf numFmtId="0" fontId="10" fillId="0" borderId="14" xfId="0" applyFont="1" applyBorder="1" applyAlignment="1">
      <alignment horizontal="center"/>
    </xf>
    <xf numFmtId="0" fontId="10" fillId="0" borderId="20" xfId="0" applyFont="1" applyBorder="1"/>
    <xf numFmtId="0" fontId="10" fillId="0" borderId="21" xfId="0" applyFont="1" applyBorder="1"/>
    <xf numFmtId="170" fontId="10" fillId="0" borderId="14" xfId="0" applyNumberFormat="1" applyFont="1" applyBorder="1" applyAlignment="1"/>
    <xf numFmtId="0" fontId="10" fillId="0" borderId="21" xfId="0" applyFont="1" applyBorder="1" applyAlignment="1"/>
    <xf numFmtId="3" fontId="10" fillId="0" borderId="14" xfId="0" applyNumberFormat="1" applyFont="1" applyBorder="1" applyAlignment="1"/>
    <xf numFmtId="0" fontId="13" fillId="0" borderId="2" xfId="0" applyFont="1" applyBorder="1" applyAlignment="1">
      <alignment horizontal="center"/>
    </xf>
    <xf numFmtId="0" fontId="13" fillId="0" borderId="0" xfId="0" applyFont="1"/>
    <xf numFmtId="0" fontId="70" fillId="0" borderId="0" xfId="0" applyFont="1"/>
    <xf numFmtId="0" fontId="69" fillId="0" borderId="0" xfId="0" applyFont="1" applyAlignment="1">
      <alignment horizontal="center" vertical="center"/>
    </xf>
    <xf numFmtId="0" fontId="10" fillId="0" borderId="2" xfId="0" applyNumberFormat="1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/>
    </xf>
    <xf numFmtId="0" fontId="10" fillId="0" borderId="7" xfId="0" applyFont="1" applyBorder="1"/>
    <xf numFmtId="0" fontId="10" fillId="0" borderId="8" xfId="0" applyFont="1" applyBorder="1"/>
    <xf numFmtId="0" fontId="10" fillId="0" borderId="8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/>
    <xf numFmtId="0" fontId="13" fillId="0" borderId="2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0" fontId="10" fillId="0" borderId="22" xfId="0" applyFont="1" applyBorder="1" applyAlignment="1"/>
    <xf numFmtId="0" fontId="10" fillId="0" borderId="6" xfId="0" applyFont="1" applyBorder="1" applyAlignment="1"/>
    <xf numFmtId="0" fontId="10" fillId="0" borderId="9" xfId="0" applyFont="1" applyBorder="1" applyAlignment="1"/>
    <xf numFmtId="0" fontId="10" fillId="0" borderId="8" xfId="0" applyFont="1" applyBorder="1" applyAlignment="1"/>
    <xf numFmtId="0" fontId="25" fillId="0" borderId="2" xfId="0" applyFont="1" applyBorder="1" applyAlignment="1"/>
    <xf numFmtId="0" fontId="25" fillId="0" borderId="0" xfId="0" applyFont="1" applyBorder="1" applyAlignment="1"/>
    <xf numFmtId="0" fontId="28" fillId="0" borderId="0" xfId="0" applyFont="1" applyBorder="1" applyAlignment="1">
      <alignment vertical="center"/>
    </xf>
    <xf numFmtId="193" fontId="42" fillId="0" borderId="0" xfId="0" applyNumberFormat="1" applyFont="1" applyBorder="1" applyAlignment="1">
      <alignment vertical="center"/>
    </xf>
    <xf numFmtId="171" fontId="26" fillId="0" borderId="0" xfId="0" applyNumberFormat="1" applyFont="1" applyBorder="1" applyAlignment="1"/>
    <xf numFmtId="193" fontId="43" fillId="0" borderId="0" xfId="0" applyNumberFormat="1" applyFont="1" applyFill="1" applyBorder="1" applyAlignment="1">
      <alignment vertical="center" textRotation="180" shrinkToFit="1"/>
    </xf>
    <xf numFmtId="0" fontId="43" fillId="0" borderId="0" xfId="0" applyNumberFormat="1" applyFont="1" applyFill="1" applyBorder="1" applyAlignment="1">
      <alignment vertical="center" textRotation="180" shrinkToFit="1"/>
    </xf>
    <xf numFmtId="0" fontId="43" fillId="0" borderId="0" xfId="0" applyNumberFormat="1" applyFont="1" applyFill="1" applyBorder="1" applyAlignment="1">
      <alignment vertical="center" shrinkToFit="1"/>
    </xf>
    <xf numFmtId="0" fontId="26" fillId="0" borderId="0" xfId="0" applyNumberFormat="1" applyFont="1" applyFill="1" applyBorder="1" applyAlignment="1">
      <alignment vertical="center" textRotation="180" shrinkToFit="1"/>
    </xf>
    <xf numFmtId="0" fontId="26" fillId="0" borderId="0" xfId="0" applyFont="1" applyFill="1" applyBorder="1" applyAlignment="1">
      <alignment vertical="center" shrinkToFit="1"/>
    </xf>
    <xf numFmtId="171" fontId="66" fillId="0" borderId="0" xfId="0" applyNumberFormat="1" applyFont="1" applyBorder="1" applyAlignment="1">
      <alignment horizontal="left" shrinkToFit="1"/>
    </xf>
    <xf numFmtId="193" fontId="66" fillId="0" borderId="0" xfId="0" applyNumberFormat="1" applyFont="1" applyBorder="1" applyAlignment="1">
      <alignment horizontal="right" shrinkToFit="1"/>
    </xf>
    <xf numFmtId="0" fontId="66" fillId="0" borderId="0" xfId="0" applyFont="1" applyBorder="1" applyAlignment="1">
      <alignment horizontal="right" shrinkToFit="1"/>
    </xf>
    <xf numFmtId="0" fontId="26" fillId="0" borderId="0" xfId="0" applyFont="1" applyBorder="1" applyAlignment="1">
      <alignment shrinkToFit="1"/>
    </xf>
    <xf numFmtId="0" fontId="71" fillId="0" borderId="0" xfId="0" applyNumberFormat="1" applyFont="1" applyFill="1" applyBorder="1" applyAlignment="1">
      <alignment vertical="center" shrinkToFit="1"/>
    </xf>
    <xf numFmtId="3" fontId="26" fillId="0" borderId="0" xfId="0" applyNumberFormat="1" applyFont="1" applyFill="1" applyBorder="1" applyAlignment="1">
      <alignment vertical="center" shrinkToFit="1"/>
    </xf>
    <xf numFmtId="3" fontId="71" fillId="0" borderId="0" xfId="0" applyNumberFormat="1" applyFont="1" applyFill="1" applyBorder="1" applyAlignment="1">
      <alignment vertical="center" shrinkToFit="1"/>
    </xf>
    <xf numFmtId="193" fontId="43" fillId="4" borderId="17" xfId="0" applyNumberFormat="1" applyFont="1" applyFill="1" applyBorder="1" applyAlignment="1">
      <alignment vertical="center" wrapText="1"/>
    </xf>
    <xf numFmtId="3" fontId="26" fillId="0" borderId="0" xfId="0" applyNumberFormat="1" applyFont="1" applyFill="1" applyBorder="1" applyAlignment="1">
      <alignment shrinkToFit="1"/>
    </xf>
    <xf numFmtId="0" fontId="26" fillId="0" borderId="0" xfId="0" applyFont="1" applyFill="1" applyBorder="1" applyAlignment="1">
      <alignment shrinkToFit="1"/>
    </xf>
    <xf numFmtId="22" fontId="26" fillId="0" borderId="0" xfId="0" applyNumberFormat="1" applyFont="1" applyFill="1" applyBorder="1" applyAlignment="1">
      <alignment shrinkToFit="1"/>
    </xf>
    <xf numFmtId="193" fontId="43" fillId="4" borderId="18" xfId="0" applyNumberFormat="1" applyFont="1" applyFill="1" applyBorder="1" applyAlignment="1">
      <alignment vertical="center" wrapText="1"/>
    </xf>
    <xf numFmtId="0" fontId="22" fillId="4" borderId="2" xfId="0" applyNumberFormat="1" applyFont="1" applyFill="1" applyBorder="1" applyAlignment="1">
      <alignment horizontal="center" vertical="center" wrapText="1"/>
    </xf>
    <xf numFmtId="0" fontId="14" fillId="0" borderId="2" xfId="0" applyNumberFormat="1" applyFont="1" applyFill="1" applyBorder="1" applyAlignment="1">
      <alignment horizontal="center" vertical="center" wrapText="1"/>
    </xf>
    <xf numFmtId="194" fontId="68" fillId="17" borderId="17" xfId="0" applyNumberFormat="1" applyFont="1" applyFill="1" applyBorder="1" applyAlignment="1">
      <alignment vertical="center" shrinkToFit="1"/>
    </xf>
    <xf numFmtId="171" fontId="72" fillId="17" borderId="2" xfId="0" applyNumberFormat="1" applyFont="1" applyFill="1" applyBorder="1" applyAlignment="1">
      <alignment horizontal="center" vertical="center" wrapText="1"/>
    </xf>
    <xf numFmtId="171" fontId="73" fillId="17" borderId="2" xfId="0" applyNumberFormat="1" applyFont="1" applyFill="1" applyBorder="1" applyAlignment="1">
      <alignment horizontal="center" vertical="center" wrapText="1"/>
    </xf>
    <xf numFmtId="0" fontId="72" fillId="17" borderId="2" xfId="0" applyFont="1" applyFill="1" applyBorder="1" applyAlignment="1">
      <alignment horizontal="center" vertical="center"/>
    </xf>
    <xf numFmtId="0" fontId="68" fillId="4" borderId="19" xfId="0" applyNumberFormat="1" applyFont="1" applyFill="1" applyBorder="1" applyAlignment="1">
      <alignment vertical="center" wrapText="1"/>
    </xf>
    <xf numFmtId="0" fontId="15" fillId="0" borderId="0" xfId="0" applyFont="1" applyBorder="1" applyAlignment="1">
      <alignment vertical="top" shrinkToFit="1"/>
    </xf>
    <xf numFmtId="0" fontId="74" fillId="0" borderId="0" xfId="0" applyFont="1" applyFill="1" applyBorder="1" applyAlignment="1">
      <alignment vertical="top" shrinkToFit="1"/>
    </xf>
    <xf numFmtId="193" fontId="75" fillId="4" borderId="19" xfId="0" applyNumberFormat="1" applyFont="1" applyFill="1" applyBorder="1" applyAlignment="1">
      <alignment vertical="center" wrapText="1"/>
    </xf>
    <xf numFmtId="1" fontId="72" fillId="17" borderId="2" xfId="0" applyNumberFormat="1" applyFont="1" applyFill="1" applyBorder="1" applyAlignment="1">
      <alignment horizontal="center" vertical="center" shrinkToFit="1"/>
    </xf>
    <xf numFmtId="0" fontId="72" fillId="0" borderId="0" xfId="0" applyFont="1" applyFill="1" applyBorder="1" applyAlignment="1">
      <alignment shrinkToFit="1"/>
    </xf>
    <xf numFmtId="193" fontId="66" fillId="0" borderId="7" xfId="0" applyNumberFormat="1" applyFont="1" applyBorder="1" applyAlignment="1">
      <alignment horizontal="right" shrinkToFit="1"/>
    </xf>
    <xf numFmtId="3" fontId="66" fillId="0" borderId="7" xfId="0" applyNumberFormat="1" applyFont="1" applyBorder="1" applyAlignment="1">
      <alignment horizontal="right" shrinkToFit="1"/>
    </xf>
    <xf numFmtId="193" fontId="66" fillId="0" borderId="6" xfId="0" applyNumberFormat="1" applyFont="1" applyBorder="1" applyAlignment="1">
      <alignment horizontal="right" shrinkToFit="1"/>
    </xf>
    <xf numFmtId="3" fontId="66" fillId="0" borderId="6" xfId="0" applyNumberFormat="1" applyFont="1" applyBorder="1" applyAlignment="1">
      <alignment horizontal="right" shrinkToFit="1"/>
    </xf>
    <xf numFmtId="0" fontId="0" fillId="0" borderId="0" xfId="0" applyBorder="1"/>
    <xf numFmtId="170" fontId="66" fillId="0" borderId="6" xfId="0" applyNumberFormat="1" applyFont="1" applyBorder="1" applyAlignment="1">
      <alignment horizontal="right" shrinkToFit="1"/>
    </xf>
    <xf numFmtId="0" fontId="26" fillId="0" borderId="0" xfId="0" applyFont="1" applyBorder="1" applyAlignment="1">
      <alignment vertical="center" shrinkToFit="1"/>
    </xf>
    <xf numFmtId="0" fontId="66" fillId="0" borderId="0" xfId="0" applyFont="1" applyBorder="1" applyAlignment="1">
      <alignment horizontal="right" vertical="center" shrinkToFit="1"/>
    </xf>
    <xf numFmtId="3" fontId="66" fillId="0" borderId="6" xfId="0" applyNumberFormat="1" applyFont="1" applyBorder="1" applyAlignment="1">
      <alignment horizontal="right" vertical="center" shrinkToFit="1"/>
    </xf>
    <xf numFmtId="3" fontId="43" fillId="0" borderId="6" xfId="0" applyNumberFormat="1" applyFont="1" applyBorder="1" applyAlignment="1">
      <alignment shrinkToFit="1"/>
    </xf>
    <xf numFmtId="193" fontId="66" fillId="0" borderId="8" xfId="0" applyNumberFormat="1" applyFont="1" applyBorder="1" applyAlignment="1">
      <alignment horizontal="right" shrinkToFit="1"/>
    </xf>
    <xf numFmtId="3" fontId="43" fillId="0" borderId="8" xfId="0" applyNumberFormat="1" applyFont="1" applyBorder="1" applyAlignment="1">
      <alignment shrinkToFit="1"/>
    </xf>
    <xf numFmtId="193" fontId="43" fillId="4" borderId="2" xfId="0" applyNumberFormat="1" applyFont="1" applyFill="1" applyBorder="1" applyAlignment="1">
      <alignment shrinkToFit="1"/>
    </xf>
    <xf numFmtId="193" fontId="43" fillId="0" borderId="0" xfId="0" applyNumberFormat="1" applyFont="1" applyBorder="1" applyAlignment="1">
      <alignment shrinkToFit="1"/>
    </xf>
    <xf numFmtId="3" fontId="43" fillId="0" borderId="0" xfId="0" applyNumberFormat="1" applyFont="1" applyBorder="1" applyAlignment="1">
      <alignment shrinkToFit="1"/>
    </xf>
    <xf numFmtId="0" fontId="26" fillId="0" borderId="0" xfId="0" applyFont="1" applyBorder="1" applyAlignment="1">
      <alignment horizontal="left" shrinkToFit="1"/>
    </xf>
    <xf numFmtId="0" fontId="4" fillId="0" borderId="0" xfId="0" applyFont="1" applyBorder="1"/>
    <xf numFmtId="0" fontId="76" fillId="0" borderId="0" xfId="0" applyFont="1" applyBorder="1" applyAlignment="1">
      <alignment vertical="center"/>
    </xf>
    <xf numFmtId="0" fontId="13" fillId="0" borderId="0" xfId="0" applyNumberFormat="1" applyFont="1" applyBorder="1" applyAlignment="1">
      <alignment horizontal="center" vertical="center"/>
    </xf>
    <xf numFmtId="0" fontId="76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22" fontId="4" fillId="0" borderId="0" xfId="0" applyNumberFormat="1" applyFont="1" applyBorder="1" applyAlignment="1">
      <alignment vertical="center"/>
    </xf>
    <xf numFmtId="0" fontId="43" fillId="0" borderId="7" xfId="0" applyFont="1" applyBorder="1" applyAlignment="1">
      <alignment horizontal="center" vertical="center" shrinkToFit="1"/>
    </xf>
    <xf numFmtId="0" fontId="43" fillId="3" borderId="7" xfId="0" applyFont="1" applyFill="1" applyBorder="1" applyAlignment="1">
      <alignment shrinkToFit="1"/>
    </xf>
    <xf numFmtId="171" fontId="43" fillId="17" borderId="7" xfId="0" applyNumberFormat="1" applyFont="1" applyFill="1" applyBorder="1" applyAlignment="1">
      <alignment horizontal="center" vertical="center" shrinkToFit="1"/>
    </xf>
    <xf numFmtId="0" fontId="43" fillId="0" borderId="6" xfId="0" applyFont="1" applyBorder="1" applyAlignment="1">
      <alignment horizontal="center" vertical="center" shrinkToFit="1"/>
    </xf>
    <xf numFmtId="0" fontId="43" fillId="3" borderId="6" xfId="0" applyNumberFormat="1" applyFont="1" applyFill="1" applyBorder="1" applyAlignment="1">
      <alignment vertical="center" shrinkToFit="1"/>
    </xf>
    <xf numFmtId="171" fontId="43" fillId="17" borderId="6" xfId="0" applyNumberFormat="1" applyFont="1" applyFill="1" applyBorder="1" applyAlignment="1">
      <alignment horizontal="center" vertical="center" shrinkToFit="1"/>
    </xf>
    <xf numFmtId="171" fontId="77" fillId="17" borderId="6" xfId="0" applyNumberFormat="1" applyFont="1" applyFill="1" applyBorder="1" applyAlignment="1">
      <alignment horizontal="center" vertical="center" shrinkToFit="1"/>
    </xf>
    <xf numFmtId="0" fontId="3" fillId="0" borderId="0" xfId="0" applyFont="1" applyBorder="1"/>
    <xf numFmtId="0" fontId="43" fillId="0" borderId="6" xfId="0" applyFont="1" applyBorder="1" applyAlignment="1">
      <alignment shrinkToFit="1"/>
    </xf>
    <xf numFmtId="0" fontId="78" fillId="0" borderId="0" xfId="0" applyFont="1" applyBorder="1"/>
    <xf numFmtId="0" fontId="43" fillId="17" borderId="6" xfId="0" applyFont="1" applyFill="1" applyBorder="1" applyAlignment="1">
      <alignment horizontal="center" vertical="center" shrinkToFit="1"/>
    </xf>
    <xf numFmtId="0" fontId="44" fillId="0" borderId="0" xfId="0" applyFont="1"/>
    <xf numFmtId="0" fontId="43" fillId="0" borderId="9" xfId="0" applyFont="1" applyBorder="1" applyAlignment="1">
      <alignment horizontal="center" vertical="center" shrinkToFit="1"/>
    </xf>
    <xf numFmtId="0" fontId="43" fillId="0" borderId="9" xfId="0" applyFont="1" applyBorder="1" applyAlignment="1">
      <alignment shrinkToFit="1"/>
    </xf>
    <xf numFmtId="0" fontId="43" fillId="17" borderId="9" xfId="0" applyFont="1" applyFill="1" applyBorder="1" applyAlignment="1">
      <alignment horizontal="center" vertical="center" shrinkToFit="1"/>
    </xf>
    <xf numFmtId="0" fontId="13" fillId="0" borderId="25" xfId="0" applyNumberFormat="1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4" fillId="11" borderId="0" xfId="0" applyFont="1" applyFill="1" applyBorder="1"/>
    <xf numFmtId="0" fontId="43" fillId="0" borderId="7" xfId="0" applyFont="1" applyBorder="1" applyAlignment="1">
      <alignment horizontal="center" vertical="center" wrapText="1"/>
    </xf>
    <xf numFmtId="0" fontId="79" fillId="0" borderId="0" xfId="0" applyFont="1"/>
    <xf numFmtId="0" fontId="29" fillId="0" borderId="0" xfId="0" applyFont="1" applyBorder="1"/>
    <xf numFmtId="0" fontId="66" fillId="0" borderId="0" xfId="0" applyFont="1" applyBorder="1" applyAlignment="1">
      <alignment horizontal="right" vertical="center"/>
    </xf>
    <xf numFmtId="0" fontId="29" fillId="11" borderId="0" xfId="0" applyFont="1" applyFill="1" applyBorder="1"/>
    <xf numFmtId="0" fontId="43" fillId="0" borderId="6" xfId="0" applyFont="1" applyBorder="1" applyAlignment="1">
      <alignment horizontal="center" vertical="center"/>
    </xf>
    <xf numFmtId="0" fontId="43" fillId="0" borderId="6" xfId="0" applyFont="1" applyBorder="1" applyAlignment="1">
      <alignment horizontal="center" vertical="center" wrapText="1"/>
    </xf>
    <xf numFmtId="0" fontId="29" fillId="0" borderId="0" xfId="0" applyFont="1" applyBorder="1" applyAlignment="1">
      <alignment vertical="center"/>
    </xf>
    <xf numFmtId="0" fontId="30" fillId="0" borderId="6" xfId="0" applyFont="1" applyBorder="1" applyAlignment="1">
      <alignment horizontal="center"/>
    </xf>
    <xf numFmtId="0" fontId="30" fillId="0" borderId="6" xfId="0" applyFont="1" applyBorder="1"/>
    <xf numFmtId="0" fontId="30" fillId="0" borderId="0" xfId="0" applyFont="1"/>
    <xf numFmtId="0" fontId="30" fillId="0" borderId="0" xfId="0" applyFont="1" applyAlignment="1">
      <alignment horizontal="center"/>
    </xf>
    <xf numFmtId="170" fontId="30" fillId="0" borderId="0" xfId="0" applyNumberFormat="1" applyFont="1"/>
    <xf numFmtId="0" fontId="30" fillId="0" borderId="7" xfId="0" applyNumberFormat="1" applyFont="1" applyBorder="1" applyAlignment="1">
      <alignment vertical="center" wrapText="1"/>
    </xf>
    <xf numFmtId="0" fontId="30" fillId="0" borderId="6" xfId="0" applyFont="1" applyBorder="1" applyAlignment="1">
      <alignment vertical="center" wrapText="1"/>
    </xf>
    <xf numFmtId="0" fontId="30" fillId="0" borderId="6" xfId="0" applyNumberFormat="1" applyFont="1" applyBorder="1" applyAlignment="1">
      <alignment vertical="center" wrapText="1"/>
    </xf>
    <xf numFmtId="0" fontId="30" fillId="3" borderId="6" xfId="0" applyNumberFormat="1" applyFont="1" applyFill="1" applyBorder="1" applyAlignment="1">
      <alignment vertical="center" wrapText="1"/>
    </xf>
    <xf numFmtId="0" fontId="30" fillId="3" borderId="6" xfId="0" applyFont="1" applyFill="1" applyBorder="1" applyAlignment="1">
      <alignment vertical="justify" wrapText="1"/>
    </xf>
    <xf numFmtId="0" fontId="30" fillId="3" borderId="6" xfId="0" applyNumberFormat="1" applyFont="1" applyFill="1" applyBorder="1" applyAlignment="1">
      <alignment vertical="justify" wrapText="1"/>
    </xf>
    <xf numFmtId="0" fontId="30" fillId="3" borderId="6" xfId="0" applyFont="1" applyFill="1" applyBorder="1" applyAlignment="1">
      <alignment vertical="center" wrapText="1"/>
    </xf>
    <xf numFmtId="0" fontId="30" fillId="3" borderId="6" xfId="0" applyFont="1" applyFill="1" applyBorder="1" applyAlignment="1">
      <alignment vertical="top" wrapText="1"/>
    </xf>
    <xf numFmtId="0" fontId="68" fillId="6" borderId="17" xfId="0" applyFont="1" applyFill="1" applyBorder="1" applyAlignment="1">
      <alignment horizontal="center" vertical="center"/>
    </xf>
    <xf numFmtId="0" fontId="68" fillId="6" borderId="18" xfId="0" applyFont="1" applyFill="1" applyBorder="1" applyAlignment="1">
      <alignment horizontal="center" vertical="center"/>
    </xf>
    <xf numFmtId="14" fontId="80" fillId="0" borderId="0" xfId="0" applyNumberFormat="1" applyFont="1"/>
    <xf numFmtId="197" fontId="10" fillId="0" borderId="0" xfId="0" applyNumberFormat="1" applyFont="1" applyFill="1"/>
    <xf numFmtId="197" fontId="10" fillId="10" borderId="6" xfId="0" applyNumberFormat="1" applyFont="1" applyFill="1" applyBorder="1" applyAlignment="1">
      <alignment shrinkToFit="1"/>
    </xf>
    <xf numFmtId="197" fontId="13" fillId="0" borderId="2" xfId="0" applyNumberFormat="1" applyFont="1" applyFill="1" applyBorder="1" applyAlignment="1">
      <alignment shrinkToFit="1"/>
    </xf>
    <xf numFmtId="197" fontId="10" fillId="0" borderId="0" xfId="0" applyNumberFormat="1" applyFont="1" applyFill="1" applyBorder="1"/>
    <xf numFmtId="197" fontId="10" fillId="3" borderId="0" xfId="0" applyNumberFormat="1" applyFont="1" applyFill="1"/>
    <xf numFmtId="0" fontId="10" fillId="0" borderId="6" xfId="0" applyFont="1" applyFill="1" applyBorder="1" applyAlignment="1">
      <alignment horizontal="center" shrinkToFit="1"/>
    </xf>
    <xf numFmtId="0" fontId="63" fillId="0" borderId="0" xfId="0" applyFont="1"/>
    <xf numFmtId="0" fontId="44" fillId="0" borderId="0" xfId="0" applyFont="1" applyAlignment="1">
      <alignment horizontal="right"/>
    </xf>
    <xf numFmtId="198" fontId="44" fillId="0" borderId="0" xfId="0" applyNumberFormat="1" applyFont="1" applyAlignment="1">
      <alignment horizontal="right"/>
    </xf>
    <xf numFmtId="0" fontId="81" fillId="8" borderId="0" xfId="0" applyFont="1" applyFill="1" applyAlignment="1">
      <alignment wrapText="1"/>
    </xf>
    <xf numFmtId="0" fontId="82" fillId="3" borderId="6" xfId="0" applyNumberFormat="1" applyFont="1" applyFill="1" applyBorder="1" applyAlignment="1">
      <alignment vertical="justify" wrapText="1"/>
    </xf>
    <xf numFmtId="0" fontId="36" fillId="3" borderId="6" xfId="0" applyNumberFormat="1" applyFont="1" applyFill="1" applyBorder="1" applyAlignment="1">
      <alignment vertical="justify" wrapText="1"/>
    </xf>
    <xf numFmtId="0" fontId="26" fillId="0" borderId="0" xfId="0" applyFont="1"/>
    <xf numFmtId="199" fontId="83" fillId="0" borderId="33" xfId="0" applyNumberFormat="1" applyFont="1" applyFill="1" applyBorder="1" applyAlignment="1">
      <alignment horizontal="center"/>
    </xf>
    <xf numFmtId="0" fontId="84" fillId="0" borderId="6" xfId="0" applyFont="1" applyFill="1" applyBorder="1" applyAlignment="1">
      <alignment horizontal="left" shrinkToFit="1"/>
    </xf>
    <xf numFmtId="171" fontId="83" fillId="0" borderId="34" xfId="0" applyNumberFormat="1" applyFont="1" applyFill="1" applyBorder="1" applyAlignment="1">
      <alignment horizontal="right" shrinkToFit="1"/>
    </xf>
    <xf numFmtId="171" fontId="83" fillId="0" borderId="6" xfId="0" applyNumberFormat="1" applyFont="1" applyFill="1" applyBorder="1" applyAlignment="1">
      <alignment horizontal="right" shrinkToFit="1"/>
    </xf>
    <xf numFmtId="171" fontId="44" fillId="0" borderId="6" xfId="0" applyNumberFormat="1" applyFont="1" applyFill="1" applyBorder="1" applyAlignment="1">
      <alignment horizontal="right" shrinkToFit="1"/>
    </xf>
    <xf numFmtId="171" fontId="44" fillId="0" borderId="0" xfId="0" applyNumberFormat="1" applyFont="1" applyFill="1" applyBorder="1" applyAlignment="1">
      <alignment horizontal="right" shrinkToFit="1"/>
    </xf>
    <xf numFmtId="171" fontId="83" fillId="0" borderId="0" xfId="0" applyNumberFormat="1" applyFont="1" applyFill="1" applyBorder="1" applyAlignment="1">
      <alignment horizontal="right" shrinkToFit="1"/>
    </xf>
    <xf numFmtId="171" fontId="44" fillId="0" borderId="34" xfId="0" applyNumberFormat="1" applyFont="1" applyFill="1" applyBorder="1" applyAlignment="1">
      <alignment horizontal="right" shrinkToFit="1"/>
    </xf>
    <xf numFmtId="0" fontId="10" fillId="4" borderId="6" xfId="0" applyNumberFormat="1" applyFont="1" applyFill="1" applyBorder="1" applyAlignment="1">
      <alignment vertical="top" wrapText="1"/>
    </xf>
    <xf numFmtId="0" fontId="63" fillId="4" borderId="6" xfId="0" applyNumberFormat="1" applyFont="1" applyFill="1" applyBorder="1" applyAlignment="1">
      <alignment vertical="top" wrapText="1"/>
    </xf>
    <xf numFmtId="171" fontId="44" fillId="4" borderId="34" xfId="0" applyNumberFormat="1" applyFont="1" applyFill="1" applyBorder="1" applyAlignment="1">
      <alignment horizontal="right" shrinkToFit="1"/>
    </xf>
    <xf numFmtId="171" fontId="44" fillId="4" borderId="6" xfId="0" applyNumberFormat="1" applyFont="1" applyFill="1" applyBorder="1" applyAlignment="1">
      <alignment horizontal="right" shrinkToFit="1"/>
    </xf>
    <xf numFmtId="171" fontId="83" fillId="4" borderId="6" xfId="0" applyNumberFormat="1" applyFont="1" applyFill="1" applyBorder="1" applyAlignment="1">
      <alignment horizontal="right" shrinkToFit="1"/>
    </xf>
    <xf numFmtId="199" fontId="83" fillId="4" borderId="33" xfId="0" applyNumberFormat="1" applyFont="1" applyFill="1" applyBorder="1" applyAlignment="1">
      <alignment horizontal="center"/>
    </xf>
    <xf numFmtId="0" fontId="10" fillId="4" borderId="6" xfId="0" applyFont="1" applyFill="1" applyBorder="1" applyAlignment="1">
      <alignment vertical="top" wrapText="1"/>
    </xf>
    <xf numFmtId="0" fontId="63" fillId="4" borderId="6" xfId="0" applyFont="1" applyFill="1" applyBorder="1" applyAlignment="1">
      <alignment vertical="top" wrapText="1"/>
    </xf>
    <xf numFmtId="0" fontId="46" fillId="4" borderId="6" xfId="0" applyFont="1" applyFill="1" applyBorder="1" applyAlignment="1">
      <alignment horizontal="left" shrinkToFit="1"/>
    </xf>
    <xf numFmtId="0" fontId="84" fillId="4" borderId="6" xfId="0" applyFont="1" applyFill="1" applyBorder="1" applyAlignment="1">
      <alignment horizontal="left" shrinkToFit="1"/>
    </xf>
    <xf numFmtId="171" fontId="83" fillId="4" borderId="34" xfId="0" applyNumberFormat="1" applyFont="1" applyFill="1" applyBorder="1" applyAlignment="1">
      <alignment horizontal="right" shrinkToFit="1"/>
    </xf>
    <xf numFmtId="0" fontId="10" fillId="4" borderId="6" xfId="0" applyNumberFormat="1" applyFont="1" applyFill="1" applyBorder="1" applyAlignment="1">
      <alignment horizontal="right" vertical="top" wrapText="1"/>
    </xf>
    <xf numFmtId="171" fontId="44" fillId="0" borderId="15" xfId="0" applyNumberFormat="1" applyFont="1" applyFill="1" applyBorder="1" applyAlignment="1">
      <alignment horizontal="right" shrinkToFit="1"/>
    </xf>
    <xf numFmtId="171" fontId="44" fillId="4" borderId="6" xfId="0" applyNumberFormat="1" applyFont="1" applyFill="1" applyBorder="1" applyAlignment="1">
      <alignment shrinkToFit="1"/>
    </xf>
    <xf numFmtId="171" fontId="44" fillId="0" borderId="6" xfId="0" applyNumberFormat="1" applyFont="1" applyFill="1" applyBorder="1" applyAlignment="1">
      <alignment shrinkToFit="1"/>
    </xf>
    <xf numFmtId="171" fontId="46" fillId="0" borderId="34" xfId="0" applyNumberFormat="1" applyFont="1" applyFill="1" applyBorder="1" applyAlignment="1">
      <alignment horizontal="right" shrinkToFit="1"/>
    </xf>
    <xf numFmtId="171" fontId="46" fillId="0" borderId="6" xfId="0" applyNumberFormat="1" applyFont="1" applyFill="1" applyBorder="1" applyAlignment="1">
      <alignment horizontal="right" shrinkToFit="1"/>
    </xf>
    <xf numFmtId="171" fontId="26" fillId="0" borderId="6" xfId="0" applyNumberFormat="1" applyFont="1" applyFill="1" applyBorder="1" applyAlignment="1">
      <alignment horizontal="right" shrinkToFit="1"/>
    </xf>
    <xf numFmtId="199" fontId="46" fillId="0" borderId="33" xfId="0" applyNumberFormat="1" applyFont="1" applyFill="1" applyBorder="1" applyAlignment="1">
      <alignment horizontal="center"/>
    </xf>
    <xf numFmtId="0" fontId="10" fillId="4" borderId="7" xfId="0" applyNumberFormat="1" applyFont="1" applyFill="1" applyBorder="1" applyAlignment="1">
      <alignment vertical="top" wrapText="1"/>
    </xf>
    <xf numFmtId="0" fontId="63" fillId="4" borderId="7" xfId="0" applyNumberFormat="1" applyFont="1" applyFill="1" applyBorder="1" applyAlignment="1">
      <alignment vertical="top" wrapText="1"/>
    </xf>
    <xf numFmtId="0" fontId="10" fillId="4" borderId="6" xfId="0" applyFont="1" applyFill="1" applyBorder="1" applyAlignment="1">
      <alignment vertical="top"/>
    </xf>
    <xf numFmtId="0" fontId="63" fillId="4" borderId="6" xfId="0" applyFont="1" applyFill="1" applyBorder="1" applyAlignment="1">
      <alignment vertical="top"/>
    </xf>
    <xf numFmtId="0" fontId="10" fillId="4" borderId="6" xfId="0" applyNumberFormat="1" applyFont="1" applyFill="1" applyBorder="1" applyAlignment="1">
      <alignment vertical="top"/>
    </xf>
    <xf numFmtId="0" fontId="63" fillId="4" borderId="6" xfId="0" applyNumberFormat="1" applyFont="1" applyFill="1" applyBorder="1" applyAlignment="1">
      <alignment vertical="top"/>
    </xf>
    <xf numFmtId="0" fontId="85" fillId="18" borderId="6" xfId="0" applyFont="1" applyFill="1" applyBorder="1" applyAlignment="1">
      <alignment horizontal="left" shrinkToFit="1"/>
    </xf>
    <xf numFmtId="0" fontId="85" fillId="18" borderId="6" xfId="0" applyNumberFormat="1" applyFont="1" applyFill="1" applyBorder="1" applyAlignment="1">
      <alignment vertical="top" wrapText="1"/>
    </xf>
    <xf numFmtId="0" fontId="86" fillId="18" borderId="6" xfId="0" applyNumberFormat="1" applyFont="1" applyFill="1" applyBorder="1" applyAlignment="1">
      <alignment vertical="justify" wrapText="1"/>
    </xf>
    <xf numFmtId="0" fontId="85" fillId="18" borderId="6" xfId="0" applyFont="1" applyFill="1" applyBorder="1"/>
    <xf numFmtId="171" fontId="83" fillId="0" borderId="35" xfId="0" applyNumberFormat="1" applyFont="1" applyFill="1" applyBorder="1" applyAlignment="1">
      <alignment horizontal="right" shrinkToFit="1"/>
    </xf>
    <xf numFmtId="171" fontId="83" fillId="0" borderId="36" xfId="0" applyNumberFormat="1" applyFont="1" applyFill="1" applyBorder="1" applyAlignment="1">
      <alignment horizontal="right" shrinkToFit="1"/>
    </xf>
    <xf numFmtId="171" fontId="44" fillId="0" borderId="36" xfId="0" applyNumberFormat="1" applyFont="1" applyFill="1" applyBorder="1" applyAlignment="1">
      <alignment horizontal="right" shrinkToFit="1"/>
    </xf>
    <xf numFmtId="0" fontId="63" fillId="0" borderId="6" xfId="0" applyFont="1" applyFill="1" applyBorder="1"/>
    <xf numFmtId="199" fontId="83" fillId="0" borderId="37" xfId="0" applyNumberFormat="1" applyFont="1" applyFill="1" applyBorder="1" applyAlignment="1">
      <alignment horizontal="center"/>
    </xf>
    <xf numFmtId="171" fontId="48" fillId="15" borderId="38" xfId="0" applyNumberFormat="1" applyFont="1" applyFill="1" applyBorder="1" applyAlignment="1">
      <alignment horizontal="center" vertical="center" wrapText="1"/>
    </xf>
    <xf numFmtId="171" fontId="48" fillId="15" borderId="39" xfId="0" applyNumberFormat="1" applyFont="1" applyFill="1" applyBorder="1" applyAlignment="1">
      <alignment horizontal="center" vertical="center" wrapText="1"/>
    </xf>
    <xf numFmtId="171" fontId="87" fillId="15" borderId="39" xfId="0" applyNumberFormat="1" applyFont="1" applyFill="1" applyBorder="1" applyAlignment="1">
      <alignment horizontal="center" vertical="center" wrapText="1"/>
    </xf>
    <xf numFmtId="171" fontId="88" fillId="15" borderId="39" xfId="0" applyNumberFormat="1" applyFont="1" applyFill="1" applyBorder="1" applyAlignment="1">
      <alignment horizontal="center" vertical="center" wrapText="1"/>
    </xf>
    <xf numFmtId="22" fontId="44" fillId="0" borderId="0" xfId="0" applyNumberFormat="1" applyFont="1"/>
    <xf numFmtId="171" fontId="44" fillId="0" borderId="0" xfId="0" applyNumberFormat="1" applyFont="1" applyFill="1" applyAlignment="1">
      <alignment horizontal="right" wrapText="1"/>
    </xf>
    <xf numFmtId="0" fontId="63" fillId="0" borderId="0" xfId="0" applyFont="1" applyFill="1"/>
    <xf numFmtId="0" fontId="44" fillId="0" borderId="0" xfId="0" applyFont="1" applyFill="1" applyAlignment="1">
      <alignment horizontal="center"/>
    </xf>
    <xf numFmtId="171" fontId="44" fillId="0" borderId="0" xfId="0" applyNumberFormat="1" applyFont="1" applyFill="1" applyAlignment="1">
      <alignment horizontal="right" shrinkToFit="1"/>
    </xf>
    <xf numFmtId="0" fontId="44" fillId="0" borderId="0" xfId="0" applyFont="1" applyFill="1"/>
    <xf numFmtId="171" fontId="63" fillId="0" borderId="0" xfId="0" applyNumberFormat="1" applyFont="1" applyFill="1" applyAlignment="1">
      <alignment horizontal="left"/>
    </xf>
    <xf numFmtId="0" fontId="84" fillId="0" borderId="0" xfId="0" applyNumberFormat="1" applyFont="1" applyFill="1" applyAlignment="1"/>
    <xf numFmtId="0" fontId="84" fillId="0" borderId="0" xfId="0" applyNumberFormat="1" applyFont="1" applyFill="1" applyAlignment="1">
      <alignment horizontal="left"/>
    </xf>
    <xf numFmtId="171" fontId="90" fillId="15" borderId="42" xfId="0" applyNumberFormat="1" applyFont="1" applyFill="1" applyBorder="1" applyAlignment="1">
      <alignment wrapText="1"/>
    </xf>
    <xf numFmtId="191" fontId="26" fillId="0" borderId="0" xfId="0" applyNumberFormat="1" applyFont="1" applyFill="1" applyBorder="1" applyAlignment="1">
      <alignment vertical="center" shrinkToFit="1"/>
    </xf>
    <xf numFmtId="14" fontId="0" fillId="0" borderId="0" xfId="0" applyNumberFormat="1"/>
    <xf numFmtId="0" fontId="10" fillId="0" borderId="6" xfId="0" applyFont="1" applyFill="1" applyBorder="1"/>
    <xf numFmtId="171" fontId="10" fillId="10" borderId="6" xfId="0" applyNumberFormat="1" applyFont="1" applyFill="1" applyBorder="1" applyAlignment="1">
      <alignment shrinkToFit="1"/>
    </xf>
    <xf numFmtId="0" fontId="68" fillId="6" borderId="17" xfId="0" applyFont="1" applyFill="1" applyBorder="1" applyAlignment="1">
      <alignment horizontal="center" vertical="center" wrapText="1"/>
    </xf>
    <xf numFmtId="170" fontId="67" fillId="0" borderId="9" xfId="0" applyNumberFormat="1" applyFont="1" applyBorder="1" applyAlignment="1">
      <alignment horizontal="left" vertical="center"/>
    </xf>
    <xf numFmtId="170" fontId="67" fillId="0" borderId="9" xfId="0" applyNumberFormat="1" applyFont="1" applyBorder="1" applyAlignment="1">
      <alignment horizontal="center" vertical="center"/>
    </xf>
    <xf numFmtId="3" fontId="67" fillId="0" borderId="9" xfId="0" applyNumberFormat="1" applyFont="1" applyBorder="1" applyAlignment="1">
      <alignment horizontal="center" vertical="center"/>
    </xf>
    <xf numFmtId="170" fontId="67" fillId="0" borderId="7" xfId="0" applyNumberFormat="1" applyFont="1" applyBorder="1" applyAlignment="1">
      <alignment vertical="center" shrinkToFit="1"/>
    </xf>
    <xf numFmtId="195" fontId="67" fillId="0" borderId="7" xfId="0" applyNumberFormat="1" applyFont="1" applyBorder="1" applyAlignment="1">
      <alignment vertical="center" shrinkToFit="1"/>
    </xf>
    <xf numFmtId="0" fontId="67" fillId="0" borderId="7" xfId="0" applyFont="1" applyBorder="1" applyAlignment="1">
      <alignment vertical="center" shrinkToFit="1"/>
    </xf>
    <xf numFmtId="170" fontId="67" fillId="0" borderId="6" xfId="0" applyNumberFormat="1" applyFont="1" applyBorder="1" applyAlignment="1">
      <alignment vertical="center" shrinkToFit="1"/>
    </xf>
    <xf numFmtId="195" fontId="67" fillId="0" borderId="6" xfId="0" applyNumberFormat="1" applyFont="1" applyBorder="1" applyAlignment="1">
      <alignment vertical="center" shrinkToFit="1"/>
    </xf>
    <xf numFmtId="0" fontId="67" fillId="0" borderId="6" xfId="0" applyFont="1" applyBorder="1" applyAlignment="1">
      <alignment vertical="center" shrinkToFit="1"/>
    </xf>
    <xf numFmtId="0" fontId="91" fillId="0" borderId="6" xfId="0" applyFont="1" applyBorder="1" applyAlignment="1">
      <alignment vertical="center" shrinkToFit="1"/>
    </xf>
    <xf numFmtId="0" fontId="92" fillId="0" borderId="6" xfId="0" applyFont="1" applyBorder="1" applyAlignment="1">
      <alignment vertical="center" shrinkToFit="1"/>
    </xf>
    <xf numFmtId="170" fontId="67" fillId="0" borderId="9" xfId="0" applyNumberFormat="1" applyFont="1" applyBorder="1" applyAlignment="1">
      <alignment vertical="center" shrinkToFit="1"/>
    </xf>
    <xf numFmtId="195" fontId="67" fillId="0" borderId="9" xfId="0" applyNumberFormat="1" applyFont="1" applyBorder="1" applyAlignment="1">
      <alignment vertical="center" shrinkToFit="1"/>
    </xf>
    <xf numFmtId="0" fontId="67" fillId="0" borderId="9" xfId="0" applyFont="1" applyBorder="1" applyAlignment="1">
      <alignment vertical="center" shrinkToFit="1"/>
    </xf>
    <xf numFmtId="0" fontId="91" fillId="0" borderId="10" xfId="0" applyFont="1" applyBorder="1" applyAlignment="1">
      <alignment vertical="center"/>
    </xf>
    <xf numFmtId="0" fontId="67" fillId="0" borderId="0" xfId="0" applyFont="1" applyBorder="1"/>
    <xf numFmtId="170" fontId="67" fillId="0" borderId="7" xfId="0" applyNumberFormat="1" applyFont="1" applyBorder="1" applyAlignment="1">
      <alignment horizontal="right" vertical="center"/>
    </xf>
    <xf numFmtId="191" fontId="67" fillId="0" borderId="7" xfId="0" applyNumberFormat="1" applyFont="1" applyBorder="1" applyAlignment="1">
      <alignment horizontal="right" vertical="center"/>
    </xf>
    <xf numFmtId="0" fontId="67" fillId="0" borderId="7" xfId="0" applyFont="1" applyBorder="1" applyAlignment="1">
      <alignment vertical="center"/>
    </xf>
    <xf numFmtId="170" fontId="67" fillId="0" borderId="6" xfId="0" applyNumberFormat="1" applyFont="1" applyBorder="1" applyAlignment="1">
      <alignment horizontal="right" vertical="center"/>
    </xf>
    <xf numFmtId="191" fontId="67" fillId="0" borderId="6" xfId="0" applyNumberFormat="1" applyFont="1" applyBorder="1" applyAlignment="1">
      <alignment horizontal="right" vertical="center"/>
    </xf>
    <xf numFmtId="0" fontId="67" fillId="0" borderId="6" xfId="0" applyFont="1" applyBorder="1" applyAlignment="1">
      <alignment vertical="center"/>
    </xf>
    <xf numFmtId="170" fontId="67" fillId="0" borderId="6" xfId="0" applyNumberFormat="1" applyFont="1" applyBorder="1" applyAlignment="1">
      <alignment horizontal="right"/>
    </xf>
    <xf numFmtId="191" fontId="67" fillId="0" borderId="6" xfId="0" applyNumberFormat="1" applyFont="1" applyBorder="1" applyAlignment="1">
      <alignment horizontal="right"/>
    </xf>
    <xf numFmtId="0" fontId="91" fillId="0" borderId="6" xfId="0" applyFont="1" applyBorder="1"/>
    <xf numFmtId="0" fontId="92" fillId="0" borderId="6" xfId="0" applyFont="1" applyBorder="1"/>
    <xf numFmtId="0" fontId="67" fillId="0" borderId="6" xfId="0" applyFont="1" applyBorder="1"/>
    <xf numFmtId="170" fontId="67" fillId="0" borderId="9" xfId="0" applyNumberFormat="1" applyFont="1" applyBorder="1" applyAlignment="1">
      <alignment horizontal="right" vertical="center"/>
    </xf>
    <xf numFmtId="191" fontId="67" fillId="0" borderId="9" xfId="0" applyNumberFormat="1" applyFont="1" applyBorder="1" applyAlignment="1">
      <alignment horizontal="right" vertical="center"/>
    </xf>
    <xf numFmtId="0" fontId="67" fillId="0" borderId="9" xfId="0" applyFont="1" applyBorder="1" applyAlignment="1">
      <alignment horizontal="center" vertical="center"/>
    </xf>
    <xf numFmtId="0" fontId="22" fillId="15" borderId="2" xfId="0" applyNumberFormat="1" applyFont="1" applyFill="1" applyBorder="1" applyAlignment="1">
      <alignment horizontal="center" vertical="center" wrapText="1"/>
    </xf>
    <xf numFmtId="200" fontId="76" fillId="0" borderId="0" xfId="0" applyNumberFormat="1" applyFont="1" applyBorder="1" applyAlignment="1">
      <alignment horizontal="center" vertical="center"/>
    </xf>
    <xf numFmtId="200" fontId="10" fillId="0" borderId="0" xfId="0" applyNumberFormat="1" applyFont="1" applyAlignment="1"/>
    <xf numFmtId="0" fontId="80" fillId="0" borderId="19" xfId="0" applyNumberFormat="1" applyFont="1" applyBorder="1" applyAlignment="1">
      <alignment vertical="center" wrapText="1"/>
    </xf>
    <xf numFmtId="0" fontId="93" fillId="0" borderId="0" xfId="0" applyFont="1"/>
    <xf numFmtId="0" fontId="28" fillId="0" borderId="0" xfId="0" applyFont="1"/>
    <xf numFmtId="49" fontId="28" fillId="0" borderId="0" xfId="0" applyNumberFormat="1" applyFont="1"/>
    <xf numFmtId="0" fontId="28" fillId="10" borderId="2" xfId="0" applyFont="1" applyFill="1" applyBorder="1"/>
    <xf numFmtId="0" fontId="28" fillId="10" borderId="2" xfId="0" applyFont="1" applyFill="1" applyBorder="1" applyAlignment="1">
      <alignment horizontal="center"/>
    </xf>
    <xf numFmtId="0" fontId="28" fillId="10" borderId="2" xfId="0" applyFont="1" applyFill="1" applyBorder="1" applyAlignment="1">
      <alignment horizontal="right" indent="1"/>
    </xf>
    <xf numFmtId="3" fontId="28" fillId="10" borderId="2" xfId="0" applyNumberFormat="1" applyFont="1" applyFill="1" applyBorder="1" applyAlignment="1">
      <alignment horizontal="right"/>
    </xf>
    <xf numFmtId="0" fontId="95" fillId="0" borderId="0" xfId="0" applyFont="1"/>
    <xf numFmtId="0" fontId="94" fillId="0" borderId="0" xfId="0" applyFont="1"/>
    <xf numFmtId="0" fontId="14" fillId="10" borderId="23" xfId="0" applyNumberFormat="1" applyFont="1" applyFill="1" applyBorder="1" applyAlignment="1">
      <alignment horizontal="left"/>
    </xf>
    <xf numFmtId="0" fontId="31" fillId="10" borderId="23" xfId="0" applyFont="1" applyFill="1" applyBorder="1"/>
    <xf numFmtId="0" fontId="31" fillId="10" borderId="23" xfId="0" applyFont="1" applyFill="1" applyBorder="1" applyAlignment="1"/>
    <xf numFmtId="3" fontId="31" fillId="10" borderId="23" xfId="0" applyNumberFormat="1" applyFont="1" applyFill="1" applyBorder="1"/>
    <xf numFmtId="0" fontId="31" fillId="10" borderId="0" xfId="0" applyFont="1" applyFill="1"/>
    <xf numFmtId="174" fontId="24" fillId="0" borderId="0" xfId="0" applyNumberFormat="1" applyFont="1" applyBorder="1" applyAlignment="1"/>
    <xf numFmtId="0" fontId="5" fillId="0" borderId="0" xfId="0" applyFont="1" applyBorder="1" applyAlignment="1"/>
    <xf numFmtId="0" fontId="14" fillId="0" borderId="0" xfId="0" applyNumberFormat="1" applyFont="1" applyBorder="1" applyAlignment="1"/>
    <xf numFmtId="0" fontId="31" fillId="0" borderId="0" xfId="0" applyFont="1" applyBorder="1" applyAlignment="1"/>
    <xf numFmtId="0" fontId="30" fillId="0" borderId="0" xfId="0" applyNumberFormat="1" applyFont="1" applyBorder="1" applyAlignment="1">
      <alignment horizontal="right"/>
    </xf>
    <xf numFmtId="0" fontId="30" fillId="0" borderId="0" xfId="0" applyNumberFormat="1" applyFont="1" applyBorder="1" applyAlignment="1">
      <alignment horizontal="left"/>
    </xf>
    <xf numFmtId="0" fontId="28" fillId="10" borderId="27" xfId="0" applyFont="1" applyFill="1" applyBorder="1" applyAlignment="1"/>
    <xf numFmtId="0" fontId="93" fillId="10" borderId="27" xfId="0" applyFont="1" applyFill="1" applyBorder="1" applyAlignment="1"/>
    <xf numFmtId="0" fontId="56" fillId="10" borderId="0" xfId="0" applyNumberFormat="1" applyFont="1" applyFill="1"/>
    <xf numFmtId="2" fontId="26" fillId="0" borderId="0" xfId="0" applyNumberFormat="1" applyFont="1" applyBorder="1" applyAlignment="1">
      <alignment shrinkToFit="1"/>
    </xf>
    <xf numFmtId="170" fontId="66" fillId="0" borderId="7" xfId="0" applyNumberFormat="1" applyFont="1" applyBorder="1" applyAlignment="1">
      <alignment horizontal="right" shrinkToFit="1"/>
    </xf>
    <xf numFmtId="170" fontId="66" fillId="0" borderId="6" xfId="0" applyNumberFormat="1" applyFont="1" applyBorder="1" applyAlignment="1">
      <alignment horizontal="right" vertical="center" shrinkToFit="1"/>
    </xf>
    <xf numFmtId="170" fontId="26" fillId="0" borderId="6" xfId="0" applyNumberFormat="1" applyFont="1" applyBorder="1" applyAlignment="1">
      <alignment shrinkToFit="1"/>
    </xf>
    <xf numFmtId="170" fontId="26" fillId="0" borderId="8" xfId="0" applyNumberFormat="1" applyFont="1" applyBorder="1" applyAlignment="1">
      <alignment shrinkToFit="1"/>
    </xf>
    <xf numFmtId="170" fontId="26" fillId="4" borderId="2" xfId="0" applyNumberFormat="1" applyFont="1" applyFill="1" applyBorder="1" applyAlignment="1">
      <alignment shrinkToFit="1"/>
    </xf>
    <xf numFmtId="0" fontId="0" fillId="11" borderId="0" xfId="0" applyFill="1" applyBorder="1"/>
    <xf numFmtId="2" fontId="68" fillId="17" borderId="19" xfId="0" applyNumberFormat="1" applyFont="1" applyFill="1" applyBorder="1" applyAlignment="1">
      <alignment vertical="center" shrinkToFit="1"/>
    </xf>
    <xf numFmtId="0" fontId="16" fillId="10" borderId="2" xfId="0" applyNumberFormat="1" applyFont="1" applyFill="1" applyBorder="1" applyAlignment="1">
      <alignment horizontal="center" vertical="center" wrapText="1"/>
    </xf>
    <xf numFmtId="0" fontId="16" fillId="0" borderId="18" xfId="0" applyNumberFormat="1" applyFont="1" applyBorder="1" applyAlignment="1">
      <alignment horizontal="center" vertical="center" wrapText="1"/>
    </xf>
    <xf numFmtId="14" fontId="0" fillId="0" borderId="0" xfId="0" applyNumberFormat="1"/>
    <xf numFmtId="0" fontId="0" fillId="0" borderId="0" xfId="0" applyBorder="1" applyAlignment="1"/>
    <xf numFmtId="0" fontId="18" fillId="0" borderId="0" xfId="0" applyFont="1" applyBorder="1" applyAlignment="1"/>
    <xf numFmtId="0" fontId="35" fillId="0" borderId="0" xfId="0" applyFont="1" applyBorder="1" applyAlignment="1"/>
    <xf numFmtId="0" fontId="16" fillId="10" borderId="18" xfId="0" applyNumberFormat="1" applyFont="1" applyFill="1" applyBorder="1" applyAlignment="1">
      <alignment vertical="center" wrapText="1"/>
    </xf>
    <xf numFmtId="0" fontId="98" fillId="0" borderId="0" xfId="0" applyNumberFormat="1" applyFont="1" applyBorder="1" applyAlignment="1">
      <alignment horizontal="center"/>
    </xf>
    <xf numFmtId="0" fontId="55" fillId="0" borderId="10" xfId="0" applyNumberFormat="1" applyFont="1" applyBorder="1" applyAlignment="1">
      <alignment horizontal="center" vertical="center"/>
    </xf>
    <xf numFmtId="0" fontId="80" fillId="10" borderId="17" xfId="0" applyNumberFormat="1" applyFont="1" applyFill="1" applyBorder="1" applyAlignment="1">
      <alignment vertical="center" wrapText="1"/>
    </xf>
    <xf numFmtId="0" fontId="80" fillId="10" borderId="18" xfId="0" applyNumberFormat="1" applyFont="1" applyFill="1" applyBorder="1" applyAlignment="1">
      <alignment vertical="center" wrapText="1"/>
    </xf>
    <xf numFmtId="0" fontId="80" fillId="10" borderId="19" xfId="0" applyNumberFormat="1" applyFont="1" applyFill="1" applyBorder="1" applyAlignment="1">
      <alignment vertical="center" wrapText="1"/>
    </xf>
    <xf numFmtId="0" fontId="32" fillId="0" borderId="0" xfId="0" applyNumberFormat="1" applyFont="1" applyBorder="1" applyAlignment="1">
      <alignment vertical="center"/>
    </xf>
    <xf numFmtId="0" fontId="33" fillId="0" borderId="0" xfId="0" applyFont="1" applyBorder="1" applyAlignment="1">
      <alignment vertical="center"/>
    </xf>
    <xf numFmtId="174" fontId="24" fillId="0" borderId="0" xfId="0" applyNumberFormat="1" applyFont="1" applyBorder="1" applyAlignment="1">
      <alignment wrapText="1"/>
    </xf>
    <xf numFmtId="0" fontId="23" fillId="0" borderId="0" xfId="0" applyFont="1" applyBorder="1" applyAlignment="1">
      <alignment horizontal="right"/>
    </xf>
    <xf numFmtId="176" fontId="12" fillId="0" borderId="0" xfId="0" applyNumberFormat="1" applyFont="1" applyBorder="1" applyAlignment="1"/>
    <xf numFmtId="14" fontId="4" fillId="0" borderId="0" xfId="0" applyNumberFormat="1" applyFont="1"/>
    <xf numFmtId="0" fontId="16" fillId="0" borderId="17" xfId="0" applyNumberFormat="1" applyFont="1" applyBorder="1" applyAlignment="1">
      <alignment vertical="center" wrapText="1"/>
    </xf>
    <xf numFmtId="0" fontId="14" fillId="0" borderId="17" xfId="0" applyNumberFormat="1" applyFont="1" applyBorder="1" applyAlignment="1">
      <alignment vertical="center" wrapText="1"/>
    </xf>
    <xf numFmtId="0" fontId="68" fillId="0" borderId="17" xfId="0" applyNumberFormat="1" applyFont="1" applyBorder="1" applyAlignment="1">
      <alignment vertical="center" wrapText="1"/>
    </xf>
    <xf numFmtId="0" fontId="68" fillId="0" borderId="18" xfId="0" applyNumberFormat="1" applyFont="1" applyBorder="1" applyAlignment="1">
      <alignment horizontal="center" vertical="center" wrapText="1"/>
    </xf>
    <xf numFmtId="0" fontId="100" fillId="0" borderId="19" xfId="0" applyFont="1" applyBorder="1" applyAlignment="1">
      <alignment vertical="center" wrapText="1"/>
    </xf>
    <xf numFmtId="0" fontId="65" fillId="0" borderId="19" xfId="0" applyNumberFormat="1" applyFont="1" applyBorder="1" applyAlignment="1">
      <alignment vertical="center" wrapText="1"/>
    </xf>
    <xf numFmtId="195" fontId="66" fillId="0" borderId="7" xfId="0" applyNumberFormat="1" applyFont="1" applyBorder="1" applyAlignment="1">
      <alignment horizontal="right" shrinkToFit="1"/>
    </xf>
    <xf numFmtId="195" fontId="66" fillId="0" borderId="6" xfId="0" applyNumberFormat="1" applyFont="1" applyBorder="1" applyAlignment="1">
      <alignment horizontal="right" shrinkToFit="1"/>
    </xf>
    <xf numFmtId="195" fontId="66" fillId="0" borderId="6" xfId="0" applyNumberFormat="1" applyFont="1" applyBorder="1" applyAlignment="1">
      <alignment horizontal="right" vertical="center" shrinkToFit="1"/>
    </xf>
    <xf numFmtId="195" fontId="26" fillId="0" borderId="6" xfId="0" applyNumberFormat="1" applyFont="1" applyBorder="1" applyAlignment="1">
      <alignment shrinkToFit="1"/>
    </xf>
    <xf numFmtId="195" fontId="26" fillId="0" borderId="6" xfId="0" applyNumberFormat="1" applyFont="1" applyBorder="1" applyAlignment="1">
      <alignment horizontal="left" shrinkToFit="1"/>
    </xf>
    <xf numFmtId="195" fontId="26" fillId="0" borderId="8" xfId="0" applyNumberFormat="1" applyFont="1" applyBorder="1" applyAlignment="1">
      <alignment shrinkToFit="1"/>
    </xf>
    <xf numFmtId="195" fontId="26" fillId="0" borderId="8" xfId="0" applyNumberFormat="1" applyFont="1" applyBorder="1" applyAlignment="1">
      <alignment horizontal="left" shrinkToFit="1"/>
    </xf>
    <xf numFmtId="201" fontId="101" fillId="4" borderId="0" xfId="0" applyNumberFormat="1" applyFont="1" applyFill="1" applyAlignment="1">
      <alignment horizontal="right" vertical="center"/>
    </xf>
    <xf numFmtId="0" fontId="42" fillId="0" borderId="0" xfId="0" applyFont="1"/>
    <xf numFmtId="0" fontId="25" fillId="0" borderId="0" xfId="0" applyFont="1"/>
    <xf numFmtId="0" fontId="14" fillId="10" borderId="0" xfId="0" applyFont="1" applyFill="1" applyAlignment="1">
      <alignment vertical="top"/>
    </xf>
    <xf numFmtId="171" fontId="14" fillId="10" borderId="0" xfId="0" applyNumberFormat="1" applyFont="1" applyFill="1" applyAlignment="1">
      <alignment vertical="top"/>
    </xf>
    <xf numFmtId="3" fontId="13" fillId="10" borderId="0" xfId="0" applyNumberFormat="1" applyFont="1" applyFill="1" applyAlignment="1">
      <alignment vertical="top"/>
    </xf>
    <xf numFmtId="4" fontId="25" fillId="10" borderId="0" xfId="0" applyNumberFormat="1" applyFont="1" applyFill="1" applyAlignment="1">
      <alignment vertical="top"/>
    </xf>
    <xf numFmtId="0" fontId="14" fillId="0" borderId="0" xfId="0" applyFont="1" applyAlignment="1">
      <alignment vertical="top"/>
    </xf>
    <xf numFmtId="0" fontId="25" fillId="0" borderId="0" xfId="0" applyFont="1" applyAlignment="1">
      <alignment vertical="top"/>
    </xf>
    <xf numFmtId="0" fontId="43" fillId="10" borderId="6" xfId="0" applyFont="1" applyFill="1" applyBorder="1" applyAlignment="1">
      <alignment horizontal="center" vertical="top"/>
    </xf>
    <xf numFmtId="0" fontId="43" fillId="10" borderId="6" xfId="0" applyFont="1" applyFill="1" applyBorder="1" applyAlignment="1">
      <alignment horizontal="right" vertical="top"/>
    </xf>
    <xf numFmtId="185" fontId="43" fillId="10" borderId="6" xfId="0" applyNumberFormat="1" applyFont="1" applyFill="1" applyBorder="1" applyAlignment="1">
      <alignment horizontal="right" vertical="top"/>
    </xf>
    <xf numFmtId="0" fontId="43" fillId="10" borderId="6" xfId="0" applyFont="1" applyFill="1" applyBorder="1" applyAlignment="1">
      <alignment vertical="top"/>
    </xf>
    <xf numFmtId="19" fontId="43" fillId="10" borderId="6" xfId="0" applyNumberFormat="1" applyFont="1" applyFill="1" applyBorder="1" applyAlignment="1">
      <alignment horizontal="left" vertical="top"/>
    </xf>
    <xf numFmtId="0" fontId="43" fillId="10" borderId="6" xfId="0" applyFont="1" applyFill="1" applyBorder="1" applyAlignment="1">
      <alignment horizontal="left" vertical="top"/>
    </xf>
    <xf numFmtId="0" fontId="43" fillId="0" borderId="0" xfId="0" applyFont="1"/>
    <xf numFmtId="0" fontId="26" fillId="0" borderId="31" xfId="0" applyNumberFormat="1" applyFont="1" applyBorder="1" applyAlignment="1"/>
    <xf numFmtId="0" fontId="26" fillId="0" borderId="32" xfId="0" applyNumberFormat="1" applyFont="1" applyBorder="1" applyAlignment="1"/>
    <xf numFmtId="0" fontId="26" fillId="0" borderId="0" xfId="0" applyNumberFormat="1" applyFont="1" applyBorder="1" applyAlignment="1">
      <alignment horizontal="center"/>
    </xf>
    <xf numFmtId="0" fontId="99" fillId="0" borderId="0" xfId="0" applyFont="1" applyAlignment="1">
      <alignment horizontal="center"/>
    </xf>
    <xf numFmtId="0" fontId="99" fillId="0" borderId="0" xfId="0" applyFont="1" applyAlignment="1"/>
    <xf numFmtId="0" fontId="103" fillId="0" borderId="0" xfId="0" applyNumberFormat="1" applyFont="1" applyBorder="1" applyAlignment="1"/>
    <xf numFmtId="0" fontId="103" fillId="0" borderId="0" xfId="0" applyNumberFormat="1" applyFont="1" applyBorder="1" applyAlignment="1">
      <alignment horizontal="center"/>
    </xf>
    <xf numFmtId="0" fontId="102" fillId="0" borderId="0" xfId="0" applyNumberFormat="1" applyFont="1" applyBorder="1" applyAlignment="1"/>
    <xf numFmtId="0" fontId="102" fillId="0" borderId="0" xfId="0" applyNumberFormat="1" applyFont="1" applyBorder="1" applyAlignment="1">
      <alignment horizontal="center"/>
    </xf>
    <xf numFmtId="0" fontId="26" fillId="0" borderId="0" xfId="0" applyFont="1" applyBorder="1"/>
    <xf numFmtId="185" fontId="43" fillId="0" borderId="0" xfId="0" applyNumberFormat="1" applyFont="1"/>
    <xf numFmtId="0" fontId="43" fillId="0" borderId="6" xfId="0" applyFont="1" applyBorder="1" applyAlignment="1">
      <alignment vertical="top"/>
    </xf>
    <xf numFmtId="0" fontId="43" fillId="0" borderId="6" xfId="0" applyFont="1" applyBorder="1" applyAlignment="1">
      <alignment horizontal="center" vertical="top"/>
    </xf>
    <xf numFmtId="0" fontId="43" fillId="0" borderId="6" xfId="0" applyNumberFormat="1" applyFont="1" applyBorder="1" applyAlignment="1">
      <alignment horizontal="center" vertical="top"/>
    </xf>
    <xf numFmtId="0" fontId="43" fillId="0" borderId="6" xfId="0" applyFont="1" applyBorder="1" applyAlignment="1">
      <alignment horizontal="left" vertical="top"/>
    </xf>
    <xf numFmtId="19" fontId="43" fillId="0" borderId="6" xfId="0" applyNumberFormat="1" applyFont="1" applyBorder="1" applyAlignment="1">
      <alignment horizontal="left" vertical="top"/>
    </xf>
    <xf numFmtId="0" fontId="43" fillId="0" borderId="6" xfId="0" applyFont="1" applyBorder="1" applyAlignment="1">
      <alignment horizontal="right" vertical="top"/>
    </xf>
    <xf numFmtId="185" fontId="43" fillId="0" borderId="6" xfId="0" applyNumberFormat="1" applyFont="1" applyBorder="1" applyAlignment="1">
      <alignment horizontal="right" vertical="top"/>
    </xf>
    <xf numFmtId="0" fontId="105" fillId="0" borderId="0" xfId="0" applyFont="1" applyAlignment="1">
      <alignment horizontal="left" vertical="center" readingOrder="1"/>
    </xf>
    <xf numFmtId="0" fontId="105" fillId="19" borderId="0" xfId="0" applyFont="1" applyFill="1" applyAlignment="1">
      <alignment horizontal="left" vertical="center" readingOrder="1"/>
    </xf>
    <xf numFmtId="2" fontId="10" fillId="0" borderId="6" xfId="0" applyNumberFormat="1" applyFont="1" applyBorder="1"/>
    <xf numFmtId="0" fontId="96" fillId="0" borderId="0" xfId="0" applyFont="1" applyFill="1"/>
    <xf numFmtId="0" fontId="68" fillId="6" borderId="17" xfId="0" applyFont="1" applyFill="1" applyBorder="1" applyAlignment="1">
      <alignment vertical="center" wrapText="1"/>
    </xf>
    <xf numFmtId="0" fontId="68" fillId="6" borderId="17" xfId="0" applyFont="1" applyFill="1" applyBorder="1" applyAlignment="1">
      <alignment horizontal="center" vertical="center" wrapText="1"/>
    </xf>
    <xf numFmtId="0" fontId="68" fillId="6" borderId="18" xfId="0" applyFont="1" applyFill="1" applyBorder="1" applyAlignment="1">
      <alignment horizontal="center" vertical="center" wrapText="1"/>
    </xf>
    <xf numFmtId="0" fontId="68" fillId="6" borderId="18" xfId="0" applyFont="1" applyFill="1" applyBorder="1" applyAlignment="1">
      <alignment horizontal="center" vertical="center" wrapText="1"/>
    </xf>
    <xf numFmtId="0" fontId="68" fillId="6" borderId="17" xfId="0" applyNumberFormat="1" applyFont="1" applyFill="1" applyBorder="1" applyAlignment="1">
      <alignment vertical="center" wrapText="1"/>
    </xf>
    <xf numFmtId="14" fontId="120" fillId="0" borderId="0" xfId="0" applyNumberFormat="1" applyFont="1" applyBorder="1" applyAlignment="1">
      <alignment vertical="center"/>
    </xf>
    <xf numFmtId="195" fontId="25" fillId="4" borderId="2" xfId="0" applyNumberFormat="1" applyFont="1" applyFill="1" applyBorder="1" applyAlignment="1">
      <alignment shrinkToFit="1"/>
    </xf>
    <xf numFmtId="0" fontId="43" fillId="0" borderId="0" xfId="0" applyNumberFormat="1" applyFont="1" applyBorder="1" applyAlignment="1">
      <alignment shrinkToFit="1"/>
    </xf>
    <xf numFmtId="0" fontId="38" fillId="3" borderId="6" xfId="0" applyNumberFormat="1" applyFont="1" applyFill="1" applyBorder="1" applyAlignment="1">
      <alignment vertical="justify" wrapText="1"/>
    </xf>
    <xf numFmtId="171" fontId="38" fillId="3" borderId="6" xfId="0" applyNumberFormat="1" applyFont="1" applyFill="1" applyBorder="1" applyAlignment="1">
      <alignment vertical="justify" shrinkToFit="1"/>
    </xf>
    <xf numFmtId="174" fontId="10" fillId="0" borderId="0" xfId="0" applyNumberFormat="1" applyFont="1" applyFill="1"/>
    <xf numFmtId="0" fontId="96" fillId="0" borderId="6" xfId="0" applyFont="1" applyFill="1" applyBorder="1"/>
    <xf numFmtId="0" fontId="96" fillId="0" borderId="0" xfId="0" applyFont="1" applyFill="1" applyAlignment="1" applyProtection="1">
      <alignment horizontal="center"/>
      <protection locked="0"/>
    </xf>
    <xf numFmtId="14" fontId="97" fillId="0" borderId="0" xfId="0" applyNumberFormat="1" applyFont="1" applyProtection="1">
      <protection locked="0"/>
    </xf>
    <xf numFmtId="0" fontId="7" fillId="0" borderId="0" xfId="0" applyFont="1" applyBorder="1"/>
    <xf numFmtId="0" fontId="0" fillId="51" borderId="0" xfId="0" applyFill="1"/>
    <xf numFmtId="0" fontId="104" fillId="51" borderId="0" xfId="0" applyFont="1" applyFill="1"/>
    <xf numFmtId="171" fontId="10" fillId="10" borderId="6" xfId="0" applyNumberFormat="1" applyFont="1" applyFill="1" applyBorder="1" applyAlignment="1">
      <alignment vertical="justify" shrinkToFit="1"/>
    </xf>
    <xf numFmtId="171" fontId="10" fillId="3" borderId="6" xfId="0" applyNumberFormat="1" applyFont="1" applyFill="1" applyBorder="1" applyAlignment="1">
      <alignment vertical="justify" shrinkToFit="1"/>
    </xf>
    <xf numFmtId="171" fontId="38" fillId="10" borderId="6" xfId="0" applyNumberFormat="1" applyFont="1" applyFill="1" applyBorder="1" applyAlignment="1">
      <alignment vertical="justify" shrinkToFit="1"/>
    </xf>
    <xf numFmtId="0" fontId="10" fillId="0" borderId="7" xfId="0" applyNumberFormat="1" applyFont="1" applyFill="1" applyBorder="1" applyAlignment="1">
      <alignment horizontal="left" shrinkToFit="1"/>
    </xf>
    <xf numFmtId="171" fontId="10" fillId="0" borderId="7" xfId="0" applyNumberFormat="1" applyFont="1" applyFill="1" applyBorder="1" applyAlignment="1">
      <alignment horizontal="left" shrinkToFit="1"/>
    </xf>
    <xf numFmtId="171" fontId="14" fillId="0" borderId="7" xfId="0" applyNumberFormat="1" applyFont="1" applyBorder="1" applyAlignment="1">
      <alignment shrinkToFit="1"/>
    </xf>
    <xf numFmtId="171" fontId="14" fillId="0" borderId="6" xfId="0" applyNumberFormat="1" applyFont="1" applyBorder="1" applyAlignment="1">
      <alignment shrinkToFit="1"/>
    </xf>
    <xf numFmtId="170" fontId="13" fillId="0" borderId="12" xfId="0" applyNumberFormat="1" applyFont="1" applyFill="1" applyBorder="1" applyAlignment="1">
      <alignment shrinkToFit="1"/>
    </xf>
    <xf numFmtId="0" fontId="13" fillId="0" borderId="12" xfId="0" applyFont="1" applyFill="1" applyBorder="1"/>
    <xf numFmtId="3" fontId="13" fillId="0" borderId="12" xfId="0" applyNumberFormat="1" applyFont="1" applyFill="1" applyBorder="1"/>
    <xf numFmtId="0" fontId="45" fillId="0" borderId="6" xfId="0" applyFont="1" applyFill="1" applyBorder="1" applyAlignment="1">
      <alignment horizontal="left" shrinkToFit="1"/>
    </xf>
    <xf numFmtId="171" fontId="13" fillId="0" borderId="12" xfId="0" applyNumberFormat="1" applyFont="1" applyFill="1" applyBorder="1" applyAlignment="1">
      <alignment shrinkToFit="1"/>
    </xf>
    <xf numFmtId="170" fontId="122" fillId="0" borderId="12" xfId="0" applyNumberFormat="1" applyFont="1" applyFill="1" applyBorder="1" applyAlignment="1">
      <alignment vertical="justify"/>
    </xf>
    <xf numFmtId="0" fontId="19" fillId="0" borderId="13" xfId="0" applyFont="1" applyFill="1" applyBorder="1"/>
    <xf numFmtId="0" fontId="19" fillId="0" borderId="0" xfId="0" applyFont="1" applyFill="1" applyBorder="1"/>
    <xf numFmtId="4" fontId="19" fillId="0" borderId="5" xfId="0" applyNumberFormat="1" applyFont="1" applyFill="1" applyBorder="1" applyAlignment="1">
      <alignment shrinkToFit="1"/>
    </xf>
    <xf numFmtId="0" fontId="10" fillId="0" borderId="15" xfId="0" applyFont="1" applyFill="1" applyBorder="1" applyAlignment="1">
      <alignment vertical="justify"/>
    </xf>
    <xf numFmtId="0" fontId="38" fillId="0" borderId="5" xfId="0" applyFont="1" applyFill="1" applyBorder="1" applyAlignment="1">
      <alignment vertical="justify"/>
    </xf>
    <xf numFmtId="4" fontId="38" fillId="0" borderId="5" xfId="0" applyNumberFormat="1" applyFont="1" applyFill="1" applyBorder="1" applyAlignment="1">
      <alignment horizontal="left" vertical="justify"/>
    </xf>
    <xf numFmtId="170" fontId="122" fillId="0" borderId="5" xfId="0" applyNumberFormat="1" applyFont="1" applyFill="1" applyBorder="1" applyAlignment="1">
      <alignment vertical="justify"/>
    </xf>
    <xf numFmtId="171" fontId="13" fillId="0" borderId="12" xfId="0" applyNumberFormat="1" applyFont="1" applyFill="1" applyBorder="1"/>
    <xf numFmtId="0" fontId="19" fillId="0" borderId="15" xfId="0" applyFont="1" applyFill="1" applyBorder="1" applyAlignment="1"/>
    <xf numFmtId="1" fontId="19" fillId="0" borderId="5" xfId="0" applyNumberFormat="1" applyFont="1" applyFill="1" applyBorder="1" applyAlignment="1"/>
    <xf numFmtId="170" fontId="14" fillId="0" borderId="5" xfId="0" applyNumberFormat="1" applyFont="1" applyFill="1" applyBorder="1"/>
    <xf numFmtId="0" fontId="38" fillId="0" borderId="15" xfId="0" applyFont="1" applyFill="1" applyBorder="1" applyAlignment="1">
      <alignment vertical="justify"/>
    </xf>
    <xf numFmtId="171" fontId="38" fillId="0" borderId="6" xfId="0" applyNumberFormat="1" applyFont="1" applyFill="1" applyBorder="1" applyAlignment="1">
      <alignment vertical="justify" shrinkToFit="1"/>
    </xf>
    <xf numFmtId="0" fontId="13" fillId="0" borderId="16" xfId="0" applyFont="1" applyFill="1" applyBorder="1" applyAlignment="1">
      <alignment horizontal="left"/>
    </xf>
    <xf numFmtId="0" fontId="10" fillId="0" borderId="11" xfId="0" applyFont="1" applyFill="1" applyBorder="1"/>
    <xf numFmtId="0" fontId="20" fillId="0" borderId="15" xfId="0" applyFont="1" applyFill="1" applyBorder="1" applyAlignment="1">
      <alignment vertical="justify"/>
    </xf>
    <xf numFmtId="0" fontId="20" fillId="0" borderId="12" xfId="0" applyFont="1" applyFill="1" applyBorder="1" applyAlignment="1">
      <alignment vertical="justify"/>
    </xf>
    <xf numFmtId="0" fontId="20" fillId="0" borderId="6" xfId="0" applyFont="1" applyFill="1" applyBorder="1" applyAlignment="1">
      <alignment vertical="justify"/>
    </xf>
    <xf numFmtId="0" fontId="30" fillId="0" borderId="22" xfId="0" applyFont="1" applyFill="1" applyBorder="1" applyAlignment="1">
      <alignment horizontal="center" vertical="justify" shrinkToFit="1"/>
    </xf>
    <xf numFmtId="170" fontId="30" fillId="0" borderId="0" xfId="0" applyNumberFormat="1" applyFont="1" applyAlignment="1">
      <alignment vertical="justify"/>
    </xf>
    <xf numFmtId="0" fontId="30" fillId="0" borderId="22" xfId="0" applyFont="1" applyFill="1" applyBorder="1" applyAlignment="1">
      <alignment vertical="justify" shrinkToFit="1"/>
    </xf>
    <xf numFmtId="0" fontId="20" fillId="0" borderId="4" xfId="0" applyFont="1" applyFill="1" applyBorder="1" applyAlignment="1"/>
    <xf numFmtId="170" fontId="20" fillId="0" borderId="28" xfId="0" applyNumberFormat="1" applyFont="1" applyFill="1" applyBorder="1" applyAlignment="1">
      <alignment shrinkToFit="1"/>
    </xf>
    <xf numFmtId="0" fontId="30" fillId="0" borderId="6" xfId="0" applyFont="1" applyFill="1" applyBorder="1" applyAlignment="1">
      <alignment horizontal="center" vertical="justify" shrinkToFit="1"/>
    </xf>
    <xf numFmtId="0" fontId="30" fillId="0" borderId="6" xfId="0" applyFont="1" applyFill="1" applyBorder="1" applyAlignment="1">
      <alignment vertical="justify" shrinkToFit="1"/>
    </xf>
    <xf numFmtId="170" fontId="20" fillId="0" borderId="5" xfId="0" applyNumberFormat="1" applyFont="1" applyFill="1" applyBorder="1" applyAlignment="1"/>
    <xf numFmtId="170" fontId="20" fillId="0" borderId="12" xfId="0" applyNumberFormat="1" applyFont="1" applyFill="1" applyBorder="1" applyAlignment="1">
      <alignment shrinkToFit="1"/>
    </xf>
    <xf numFmtId="0" fontId="30" fillId="0" borderId="6" xfId="0" applyFont="1" applyBorder="1" applyAlignment="1">
      <alignment horizontal="center" vertical="justify" shrinkToFit="1"/>
    </xf>
    <xf numFmtId="0" fontId="20" fillId="0" borderId="5" xfId="0" applyFont="1" applyFill="1" applyBorder="1" applyAlignment="1"/>
    <xf numFmtId="0" fontId="30" fillId="0" borderId="5" xfId="0" applyNumberFormat="1" applyFont="1" applyFill="1" applyBorder="1" applyAlignment="1">
      <alignment vertical="center"/>
    </xf>
    <xf numFmtId="0" fontId="30" fillId="0" borderId="12" xfId="0" applyFont="1" applyFill="1" applyBorder="1" applyAlignment="1">
      <alignment horizontal="left" vertical="center"/>
    </xf>
    <xf numFmtId="0" fontId="30" fillId="0" borderId="6" xfId="0" applyFont="1" applyFill="1" applyBorder="1" applyAlignment="1">
      <alignment horizontal="center" vertical="center" shrinkToFit="1"/>
    </xf>
    <xf numFmtId="0" fontId="30" fillId="0" borderId="6" xfId="0" applyFont="1" applyBorder="1" applyAlignment="1">
      <alignment horizontal="center" vertical="center" shrinkToFit="1"/>
    </xf>
    <xf numFmtId="182" fontId="30" fillId="0" borderId="6" xfId="0" applyNumberFormat="1" applyFont="1" applyBorder="1" applyAlignment="1">
      <alignment horizontal="center" vertical="center" shrinkToFit="1"/>
    </xf>
    <xf numFmtId="0" fontId="30" fillId="0" borderId="15" xfId="0" applyFont="1" applyFill="1" applyBorder="1" applyAlignment="1">
      <alignment shrinkToFit="1"/>
    </xf>
    <xf numFmtId="0" fontId="30" fillId="0" borderId="5" xfId="0" applyFont="1" applyFill="1" applyBorder="1" applyAlignment="1">
      <alignment shrinkToFit="1"/>
    </xf>
    <xf numFmtId="0" fontId="30" fillId="0" borderId="12" xfId="0" applyFont="1" applyFill="1" applyBorder="1" applyAlignment="1">
      <alignment shrinkToFit="1"/>
    </xf>
    <xf numFmtId="0" fontId="20" fillId="0" borderId="0" xfId="0" applyNumberFormat="1" applyFont="1" applyFill="1" applyBorder="1" applyAlignment="1">
      <alignment shrinkToFit="1"/>
    </xf>
    <xf numFmtId="180" fontId="20" fillId="0" borderId="12" xfId="0" applyNumberFormat="1" applyFont="1" applyFill="1" applyBorder="1" applyAlignment="1">
      <alignment shrinkToFit="1"/>
    </xf>
    <xf numFmtId="0" fontId="10" fillId="0" borderId="9" xfId="0" applyNumberFormat="1" applyFont="1" applyFill="1" applyBorder="1" applyAlignment="1">
      <alignment vertical="center"/>
    </xf>
    <xf numFmtId="0" fontId="10" fillId="0" borderId="20" xfId="0" applyNumberFormat="1" applyFont="1" applyFill="1" applyBorder="1" applyAlignment="1">
      <alignment vertical="center"/>
    </xf>
    <xf numFmtId="171" fontId="10" fillId="0" borderId="20" xfId="0" applyNumberFormat="1" applyFont="1" applyFill="1" applyBorder="1" applyAlignment="1">
      <alignment vertical="center"/>
    </xf>
    <xf numFmtId="0" fontId="10" fillId="0" borderId="21" xfId="0" applyNumberFormat="1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 shrinkToFit="1"/>
    </xf>
    <xf numFmtId="175" fontId="10" fillId="0" borderId="9" xfId="0" applyNumberFormat="1" applyFont="1" applyBorder="1" applyAlignment="1">
      <alignment horizontal="center" vertical="center" shrinkToFit="1"/>
    </xf>
    <xf numFmtId="0" fontId="10" fillId="0" borderId="9" xfId="0" applyFont="1" applyFill="1" applyBorder="1" applyAlignment="1">
      <alignment horizontal="center" vertical="center" shrinkToFit="1"/>
    </xf>
    <xf numFmtId="0" fontId="10" fillId="0" borderId="9" xfId="0" applyFont="1" applyFill="1" applyBorder="1" applyAlignment="1">
      <alignment shrinkToFit="1"/>
    </xf>
    <xf numFmtId="0" fontId="10" fillId="0" borderId="14" xfId="0" applyFont="1" applyFill="1" applyBorder="1" applyAlignment="1">
      <alignment shrinkToFit="1"/>
    </xf>
    <xf numFmtId="0" fontId="10" fillId="0" borderId="20" xfId="0" applyFont="1" applyFill="1" applyBorder="1" applyAlignment="1">
      <alignment shrinkToFit="1"/>
    </xf>
    <xf numFmtId="0" fontId="10" fillId="0" borderId="21" xfId="0" applyFont="1" applyFill="1" applyBorder="1" applyAlignment="1">
      <alignment shrinkToFit="1"/>
    </xf>
    <xf numFmtId="171" fontId="10" fillId="0" borderId="14" xfId="0" applyNumberFormat="1" applyFont="1" applyFill="1" applyBorder="1"/>
    <xf numFmtId="0" fontId="10" fillId="0" borderId="14" xfId="0" applyFont="1" applyFill="1" applyBorder="1"/>
    <xf numFmtId="0" fontId="13" fillId="0" borderId="20" xfId="0" applyFont="1" applyFill="1" applyBorder="1" applyAlignment="1"/>
    <xf numFmtId="0" fontId="13" fillId="0" borderId="21" xfId="0" applyFont="1" applyFill="1" applyBorder="1" applyAlignment="1"/>
    <xf numFmtId="0" fontId="16" fillId="0" borderId="0" xfId="0" applyFont="1" applyFill="1" applyAlignment="1">
      <alignment vertical="justify"/>
    </xf>
    <xf numFmtId="181" fontId="20" fillId="0" borderId="23" xfId="0" applyNumberFormat="1" applyFont="1" applyFill="1" applyBorder="1" applyAlignment="1"/>
    <xf numFmtId="0" fontId="16" fillId="3" borderId="0" xfId="0" applyFont="1" applyFill="1" applyAlignment="1"/>
    <xf numFmtId="0" fontId="13" fillId="0" borderId="0" xfId="0" applyFont="1" applyFill="1" applyBorder="1" applyAlignment="1">
      <alignment horizontal="left"/>
    </xf>
    <xf numFmtId="0" fontId="13" fillId="0" borderId="0" xfId="0" applyFont="1" applyFill="1"/>
    <xf numFmtId="170" fontId="10" fillId="0" borderId="0" xfId="0" applyNumberFormat="1" applyFont="1" applyFill="1"/>
    <xf numFmtId="0" fontId="10" fillId="0" borderId="8" xfId="0" applyFont="1" applyFill="1" applyBorder="1"/>
    <xf numFmtId="171" fontId="10" fillId="3" borderId="8" xfId="0" applyNumberFormat="1" applyFont="1" applyFill="1" applyBorder="1" applyAlignment="1">
      <alignment shrinkToFit="1"/>
    </xf>
    <xf numFmtId="171" fontId="10" fillId="10" borderId="8" xfId="0" applyNumberFormat="1" applyFont="1" applyFill="1" applyBorder="1" applyAlignment="1">
      <alignment shrinkToFit="1"/>
    </xf>
    <xf numFmtId="0" fontId="10" fillId="0" borderId="9" xfId="0" applyFont="1" applyFill="1" applyBorder="1" applyAlignment="1">
      <alignment horizontal="center" shrinkToFit="1"/>
    </xf>
    <xf numFmtId="49" fontId="13" fillId="0" borderId="15" xfId="0" applyNumberFormat="1" applyFont="1" applyFill="1" applyBorder="1" applyAlignment="1">
      <alignment horizontal="center" vertical="top" wrapText="1"/>
    </xf>
    <xf numFmtId="49" fontId="13" fillId="0" borderId="5" xfId="0" applyNumberFormat="1" applyFont="1" applyFill="1" applyBorder="1" applyAlignment="1">
      <alignment horizontal="center" vertical="top" wrapText="1"/>
    </xf>
    <xf numFmtId="3" fontId="38" fillId="0" borderId="5" xfId="0" applyNumberFormat="1" applyFont="1" applyFill="1" applyBorder="1" applyAlignment="1">
      <alignment horizontal="left" vertical="justify"/>
    </xf>
    <xf numFmtId="3" fontId="38" fillId="0" borderId="5" xfId="0" applyNumberFormat="1" applyFont="1" applyFill="1" applyBorder="1" applyAlignment="1">
      <alignment vertical="justify"/>
    </xf>
    <xf numFmtId="14" fontId="10" fillId="0" borderId="6" xfId="0" applyNumberFormat="1" applyFont="1" applyFill="1" applyBorder="1"/>
    <xf numFmtId="0" fontId="25" fillId="0" borderId="27" xfId="0" applyFont="1" applyFill="1" applyBorder="1"/>
    <xf numFmtId="171" fontId="10" fillId="10" borderId="6" xfId="0" applyNumberFormat="1" applyFont="1" applyFill="1" applyBorder="1" applyAlignment="1">
      <alignment wrapText="1" shrinkToFit="1"/>
    </xf>
    <xf numFmtId="197" fontId="10" fillId="10" borderId="6" xfId="0" applyNumberFormat="1" applyFont="1" applyFill="1" applyBorder="1" applyAlignment="1">
      <alignment wrapText="1" shrinkToFit="1"/>
    </xf>
    <xf numFmtId="171" fontId="10" fillId="3" borderId="6" xfId="0" applyNumberFormat="1" applyFont="1" applyFill="1" applyBorder="1" applyAlignment="1">
      <alignment vertical="justify" wrapText="1" shrinkToFit="1"/>
    </xf>
    <xf numFmtId="14" fontId="120" fillId="0" borderId="10" xfId="0" quotePrefix="1" applyNumberFormat="1" applyFont="1" applyBorder="1" applyAlignment="1">
      <alignment horizontal="center" vertical="center"/>
    </xf>
    <xf numFmtId="0" fontId="68" fillId="6" borderId="17" xfId="0" applyFont="1" applyFill="1" applyBorder="1" applyAlignment="1">
      <alignment horizontal="center" vertical="center" wrapText="1"/>
    </xf>
    <xf numFmtId="0" fontId="10" fillId="0" borderId="16" xfId="0" applyNumberFormat="1" applyFont="1" applyBorder="1" applyAlignment="1"/>
    <xf numFmtId="0" fontId="125" fillId="0" borderId="0" xfId="0" applyFont="1" applyBorder="1"/>
    <xf numFmtId="0" fontId="43" fillId="10" borderId="9" xfId="0" applyFont="1" applyFill="1" applyBorder="1" applyAlignment="1">
      <alignment horizontal="center" vertical="center" shrinkToFit="1"/>
    </xf>
    <xf numFmtId="0" fontId="67" fillId="0" borderId="0" xfId="0" applyFont="1"/>
    <xf numFmtId="0" fontId="91" fillId="0" borderId="0" xfId="0" applyFont="1" applyBorder="1" applyAlignment="1">
      <alignment horizontal="center" vertical="center"/>
    </xf>
    <xf numFmtId="0" fontId="67" fillId="0" borderId="0" xfId="0" applyFont="1" applyBorder="1" applyAlignment="1">
      <alignment vertical="center"/>
    </xf>
    <xf numFmtId="0" fontId="126" fillId="3" borderId="0" xfId="0" applyNumberFormat="1" applyFont="1" applyFill="1" applyBorder="1" applyAlignment="1">
      <alignment vertical="justify" wrapText="1"/>
    </xf>
    <xf numFmtId="0" fontId="67" fillId="11" borderId="0" xfId="0" applyFont="1" applyFill="1" applyBorder="1" applyAlignment="1">
      <alignment vertical="center"/>
    </xf>
    <xf numFmtId="0" fontId="67" fillId="0" borderId="0" xfId="0" applyFont="1" applyBorder="1" applyAlignment="1">
      <alignment horizontal="right" vertical="center"/>
    </xf>
    <xf numFmtId="0" fontId="91" fillId="0" borderId="0" xfId="0" applyFont="1" applyBorder="1"/>
    <xf numFmtId="0" fontId="92" fillId="0" borderId="0" xfId="0" applyFont="1" applyBorder="1"/>
    <xf numFmtId="0" fontId="28" fillId="2" borderId="2" xfId="0" applyFont="1" applyFill="1" applyBorder="1" applyAlignment="1">
      <alignment horizontal="center" vertical="center" wrapText="1"/>
    </xf>
    <xf numFmtId="0" fontId="28" fillId="2" borderId="2" xfId="0" applyNumberFormat="1" applyFont="1" applyFill="1" applyBorder="1" applyAlignment="1">
      <alignment horizontal="center" vertical="center" wrapText="1"/>
    </xf>
    <xf numFmtId="0" fontId="28" fillId="2" borderId="2" xfId="0" applyNumberFormat="1" applyFont="1" applyFill="1" applyBorder="1" applyAlignment="1">
      <alignment horizontal="center" vertical="center" wrapText="1" shrinkToFit="1"/>
    </xf>
    <xf numFmtId="170" fontId="30" fillId="0" borderId="11" xfId="0" applyNumberFormat="1" applyFont="1" applyBorder="1" applyAlignment="1">
      <alignment vertical="center"/>
    </xf>
    <xf numFmtId="0" fontId="30" fillId="0" borderId="12" xfId="0" applyFont="1" applyBorder="1" applyAlignment="1">
      <alignment vertical="center"/>
    </xf>
    <xf numFmtId="170" fontId="30" fillId="0" borderId="12" xfId="0" applyNumberFormat="1" applyFont="1" applyBorder="1" applyAlignment="1">
      <alignment vertical="center"/>
    </xf>
    <xf numFmtId="0" fontId="30" fillId="0" borderId="12" xfId="0" applyFont="1" applyBorder="1"/>
    <xf numFmtId="171" fontId="30" fillId="0" borderId="6" xfId="0" applyNumberFormat="1" applyFont="1" applyBorder="1"/>
    <xf numFmtId="170" fontId="30" fillId="0" borderId="6" xfId="0" applyNumberFormat="1" applyFont="1" applyBorder="1"/>
    <xf numFmtId="0" fontId="30" fillId="0" borderId="9" xfId="0" applyFont="1" applyBorder="1" applyAlignment="1">
      <alignment horizontal="center"/>
    </xf>
    <xf numFmtId="0" fontId="30" fillId="0" borderId="9" xfId="0" applyFont="1" applyBorder="1"/>
    <xf numFmtId="170" fontId="30" fillId="0" borderId="9" xfId="0" applyNumberFormat="1" applyFont="1" applyBorder="1"/>
    <xf numFmtId="14" fontId="97" fillId="0" borderId="0" xfId="0" applyNumberFormat="1" applyFont="1"/>
    <xf numFmtId="14" fontId="0" fillId="0" borderId="0" xfId="0" applyNumberFormat="1" applyBorder="1"/>
    <xf numFmtId="14" fontId="7" fillId="0" borderId="0" xfId="0" applyNumberFormat="1" applyFont="1" applyBorder="1"/>
    <xf numFmtId="49" fontId="10" fillId="0" borderId="15" xfId="0" applyNumberFormat="1" applyFont="1" applyFill="1" applyBorder="1" applyAlignment="1">
      <alignment horizontal="left" vertical="top" wrapText="1"/>
    </xf>
    <xf numFmtId="49" fontId="13" fillId="0" borderId="15" xfId="0" applyNumberFormat="1" applyFont="1" applyFill="1" applyBorder="1" applyAlignment="1">
      <alignment horizontal="center" vertical="top" wrapText="1"/>
    </xf>
    <xf numFmtId="49" fontId="13" fillId="0" borderId="5" xfId="0" applyNumberFormat="1" applyFont="1" applyFill="1" applyBorder="1" applyAlignment="1">
      <alignment horizontal="center" vertical="top" wrapText="1"/>
    </xf>
    <xf numFmtId="49" fontId="10" fillId="0" borderId="15" xfId="0" applyNumberFormat="1" applyFont="1" applyFill="1" applyBorder="1" applyAlignment="1">
      <alignment vertical="top" wrapText="1"/>
    </xf>
    <xf numFmtId="0" fontId="10" fillId="0" borderId="5" xfId="0" applyFont="1" applyFill="1" applyBorder="1" applyAlignment="1">
      <alignment horizontal="center"/>
    </xf>
    <xf numFmtId="178" fontId="17" fillId="10" borderId="0" xfId="0" applyNumberFormat="1" applyFont="1" applyFill="1" applyBorder="1" applyAlignment="1">
      <alignment wrapText="1"/>
    </xf>
    <xf numFmtId="202" fontId="17" fillId="10" borderId="0" xfId="0" applyNumberFormat="1" applyFont="1" applyFill="1" applyBorder="1" applyAlignment="1">
      <alignment wrapText="1"/>
    </xf>
    <xf numFmtId="2" fontId="13" fillId="0" borderId="12" xfId="0" applyNumberFormat="1" applyFont="1" applyFill="1" applyBorder="1" applyAlignment="1">
      <alignment shrinkToFit="1"/>
    </xf>
    <xf numFmtId="14" fontId="65" fillId="0" borderId="10" xfId="0" applyNumberFormat="1" applyFont="1" applyBorder="1"/>
    <xf numFmtId="14" fontId="127" fillId="10" borderId="10" xfId="0" applyNumberFormat="1" applyFont="1" applyFill="1" applyBorder="1"/>
    <xf numFmtId="14" fontId="0" fillId="10" borderId="10" xfId="0" applyNumberFormat="1" applyFill="1" applyBorder="1"/>
    <xf numFmtId="0" fontId="65" fillId="0" borderId="10" xfId="0" applyFont="1" applyBorder="1"/>
    <xf numFmtId="0" fontId="26" fillId="10" borderId="7" xfId="0" applyFont="1" applyFill="1" applyBorder="1" applyAlignment="1">
      <alignment horizontal="center" vertical="top"/>
    </xf>
    <xf numFmtId="0" fontId="26" fillId="10" borderId="7" xfId="0" applyNumberFormat="1" applyFont="1" applyFill="1" applyBorder="1" applyAlignment="1">
      <alignment horizontal="left" vertical="top" wrapText="1"/>
    </xf>
    <xf numFmtId="19" fontId="26" fillId="10" borderId="7" xfId="0" applyNumberFormat="1" applyFont="1" applyFill="1" applyBorder="1" applyAlignment="1">
      <alignment horizontal="left" vertical="top"/>
    </xf>
    <xf numFmtId="171" fontId="26" fillId="10" borderId="7" xfId="0" applyNumberFormat="1" applyFont="1" applyFill="1" applyBorder="1" applyAlignment="1">
      <alignment horizontal="right" vertical="top"/>
    </xf>
    <xf numFmtId="185" fontId="26" fillId="10" borderId="7" xfId="0" applyNumberFormat="1" applyFont="1" applyFill="1" applyBorder="1" applyAlignment="1">
      <alignment horizontal="right" vertical="top"/>
    </xf>
    <xf numFmtId="0" fontId="26" fillId="10" borderId="6" xfId="0" applyFont="1" applyFill="1" applyBorder="1" applyAlignment="1">
      <alignment horizontal="center" vertical="top"/>
    </xf>
    <xf numFmtId="0" fontId="26" fillId="10" borderId="6" xfId="0" applyNumberFormat="1" applyFont="1" applyFill="1" applyBorder="1" applyAlignment="1">
      <alignment horizontal="left" vertical="top" wrapText="1"/>
    </xf>
    <xf numFmtId="19" fontId="26" fillId="10" borderId="6" xfId="0" applyNumberFormat="1" applyFont="1" applyFill="1" applyBorder="1" applyAlignment="1">
      <alignment horizontal="left" vertical="top"/>
    </xf>
    <xf numFmtId="0" fontId="26" fillId="10" borderId="6" xfId="0" applyFont="1" applyFill="1" applyBorder="1" applyAlignment="1">
      <alignment horizontal="right" vertical="top"/>
    </xf>
    <xf numFmtId="171" fontId="26" fillId="10" borderId="6" xfId="0" applyNumberFormat="1" applyFont="1" applyFill="1" applyBorder="1" applyAlignment="1">
      <alignment horizontal="right" vertical="top"/>
    </xf>
    <xf numFmtId="185" fontId="26" fillId="10" borderId="6" xfId="0" applyNumberFormat="1" applyFont="1" applyFill="1" applyBorder="1" applyAlignment="1">
      <alignment horizontal="right" vertical="top"/>
    </xf>
    <xf numFmtId="0" fontId="26" fillId="10" borderId="6" xfId="0" applyFont="1" applyFill="1" applyBorder="1" applyAlignment="1">
      <alignment horizontal="left" vertical="top" wrapText="1"/>
    </xf>
    <xf numFmtId="0" fontId="43" fillId="0" borderId="8" xfId="0" applyFont="1" applyBorder="1" applyAlignment="1">
      <alignment vertical="top"/>
    </xf>
    <xf numFmtId="185" fontId="43" fillId="0" borderId="8" xfId="0" applyNumberFormat="1" applyFont="1" applyBorder="1" applyAlignment="1">
      <alignment vertical="top"/>
    </xf>
    <xf numFmtId="0" fontId="25" fillId="0" borderId="2" xfId="0" applyFont="1" applyBorder="1"/>
    <xf numFmtId="185" fontId="25" fillId="0" borderId="2" xfId="0" applyNumberFormat="1" applyFont="1" applyBorder="1"/>
    <xf numFmtId="171" fontId="26" fillId="0" borderId="0" xfId="0" applyNumberFormat="1" applyFont="1" applyBorder="1" applyAlignment="1">
      <alignment shrinkToFit="1"/>
    </xf>
    <xf numFmtId="3" fontId="16" fillId="4" borderId="2" xfId="0" applyNumberFormat="1" applyFont="1" applyFill="1" applyBorder="1" applyAlignment="1">
      <alignment shrinkToFit="1"/>
    </xf>
    <xf numFmtId="14" fontId="129" fillId="11" borderId="0" xfId="0" applyNumberFormat="1" applyFont="1" applyFill="1"/>
    <xf numFmtId="176" fontId="23" fillId="11" borderId="0" xfId="0" applyNumberFormat="1" applyFont="1" applyFill="1" applyBorder="1" applyAlignment="1"/>
    <xf numFmtId="0" fontId="129" fillId="11" borderId="0" xfId="0" applyFont="1" applyFill="1"/>
    <xf numFmtId="0" fontId="0" fillId="11" borderId="0" xfId="0" applyFill="1"/>
    <xf numFmtId="49" fontId="13" fillId="0" borderId="15" xfId="0" applyNumberFormat="1" applyFont="1" applyFill="1" applyBorder="1" applyAlignment="1">
      <alignment horizontal="center" vertical="top" wrapText="1"/>
    </xf>
    <xf numFmtId="49" fontId="13" fillId="0" borderId="5" xfId="0" applyNumberFormat="1" applyFont="1" applyFill="1" applyBorder="1" applyAlignment="1">
      <alignment horizontal="center" vertical="top" wrapText="1"/>
    </xf>
    <xf numFmtId="49" fontId="13" fillId="0" borderId="13" xfId="0" applyNumberFormat="1" applyFont="1" applyFill="1" applyBorder="1" applyAlignment="1">
      <alignment vertical="top" wrapText="1"/>
    </xf>
    <xf numFmtId="49" fontId="13" fillId="0" borderId="0" xfId="0" applyNumberFormat="1" applyFont="1" applyFill="1" applyBorder="1" applyAlignment="1">
      <alignment vertical="top" wrapText="1"/>
    </xf>
    <xf numFmtId="49" fontId="13" fillId="0" borderId="54" xfId="0" applyNumberFormat="1" applyFont="1" applyFill="1" applyBorder="1" applyAlignment="1">
      <alignment vertical="top" wrapText="1"/>
    </xf>
    <xf numFmtId="49" fontId="13" fillId="0" borderId="25" xfId="0" applyNumberFormat="1" applyFont="1" applyFill="1" applyBorder="1" applyAlignment="1">
      <alignment vertical="top" wrapText="1"/>
    </xf>
    <xf numFmtId="49" fontId="13" fillId="0" borderId="10" xfId="0" applyNumberFormat="1" applyFont="1" applyFill="1" applyBorder="1" applyAlignment="1">
      <alignment vertical="top" wrapText="1"/>
    </xf>
    <xf numFmtId="49" fontId="13" fillId="0" borderId="29" xfId="0" applyNumberFormat="1" applyFont="1" applyFill="1" applyBorder="1" applyAlignment="1">
      <alignment vertical="top" wrapText="1"/>
    </xf>
    <xf numFmtId="14" fontId="2" fillId="10" borderId="50" xfId="0" applyNumberFormat="1" applyFont="1" applyFill="1" applyBorder="1" applyAlignment="1">
      <alignment vertical="center"/>
    </xf>
    <xf numFmtId="0" fontId="40" fillId="10" borderId="51" xfId="0" applyNumberFormat="1" applyFont="1" applyFill="1" applyBorder="1" applyAlignment="1">
      <alignment vertical="center" wrapText="1"/>
    </xf>
    <xf numFmtId="0" fontId="2" fillId="11" borderId="50" xfId="0" applyFont="1" applyFill="1" applyBorder="1"/>
    <xf numFmtId="0" fontId="0" fillId="10" borderId="50" xfId="0" applyFill="1" applyBorder="1"/>
    <xf numFmtId="0" fontId="0" fillId="11" borderId="50" xfId="0" applyFill="1" applyBorder="1"/>
    <xf numFmtId="14" fontId="0" fillId="10" borderId="50" xfId="0" applyNumberFormat="1" applyFill="1" applyBorder="1" applyAlignment="1">
      <alignment vertical="center"/>
    </xf>
    <xf numFmtId="0" fontId="40" fillId="10" borderId="52" xfId="0" applyNumberFormat="1" applyFont="1" applyFill="1" applyBorder="1" applyAlignment="1">
      <alignment vertical="center" wrapText="1"/>
    </xf>
    <xf numFmtId="0" fontId="7" fillId="11" borderId="50" xfId="0" applyFont="1" applyFill="1" applyBorder="1"/>
    <xf numFmtId="0" fontId="7" fillId="10" borderId="50" xfId="0" applyFont="1" applyFill="1" applyBorder="1"/>
    <xf numFmtId="14" fontId="0" fillId="10" borderId="50" xfId="0" applyNumberFormat="1" applyFill="1" applyBorder="1"/>
    <xf numFmtId="0" fontId="40" fillId="10" borderId="53" xfId="0" applyNumberFormat="1" applyFont="1" applyFill="1" applyBorder="1" applyAlignment="1">
      <alignment vertical="center" wrapText="1"/>
    </xf>
    <xf numFmtId="0" fontId="50" fillId="10" borderId="50" xfId="0" applyFont="1" applyFill="1" applyBorder="1" applyAlignment="1">
      <alignment wrapText="1"/>
    </xf>
    <xf numFmtId="49" fontId="13" fillId="0" borderId="15" xfId="0" applyNumberFormat="1" applyFont="1" applyFill="1" applyBorder="1" applyAlignment="1">
      <alignment vertical="top" wrapText="1"/>
    </xf>
    <xf numFmtId="49" fontId="13" fillId="0" borderId="5" xfId="0" applyNumberFormat="1" applyFont="1" applyFill="1" applyBorder="1" applyAlignment="1">
      <alignment vertical="top" wrapText="1"/>
    </xf>
    <xf numFmtId="49" fontId="13" fillId="0" borderId="12" xfId="0" applyNumberFormat="1" applyFont="1" applyFill="1" applyBorder="1" applyAlignment="1">
      <alignment vertical="top" wrapText="1"/>
    </xf>
    <xf numFmtId="173" fontId="14" fillId="0" borderId="0" xfId="0" applyNumberFormat="1" applyFont="1"/>
    <xf numFmtId="2" fontId="0" fillId="0" borderId="0" xfId="0" applyNumberFormat="1" applyBorder="1"/>
    <xf numFmtId="171" fontId="10" fillId="0" borderId="0" xfId="0" applyNumberFormat="1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/>
    <xf numFmtId="0" fontId="10" fillId="3" borderId="0" xfId="0" applyFont="1" applyFill="1"/>
    <xf numFmtId="0" fontId="24" fillId="0" borderId="0" xfId="0" applyFont="1" applyFill="1" applyAlignment="1">
      <alignment horizontal="right"/>
    </xf>
    <xf numFmtId="0" fontId="10" fillId="4" borderId="0" xfId="0" applyFont="1" applyFill="1"/>
    <xf numFmtId="0" fontId="23" fillId="0" borderId="0" xfId="0" applyFont="1" applyFill="1" applyAlignment="1">
      <alignment horizontal="center"/>
    </xf>
    <xf numFmtId="0" fontId="13" fillId="0" borderId="17" xfId="0" applyFont="1" applyFill="1" applyBorder="1" applyAlignment="1">
      <alignment vertical="center"/>
    </xf>
    <xf numFmtId="0" fontId="13" fillId="0" borderId="18" xfId="0" applyFont="1" applyFill="1" applyBorder="1" applyAlignment="1">
      <alignment vertical="center"/>
    </xf>
    <xf numFmtId="0" fontId="13" fillId="0" borderId="19" xfId="0" applyFont="1" applyFill="1" applyBorder="1" applyAlignment="1">
      <alignment vertical="center"/>
    </xf>
    <xf numFmtId="0" fontId="10" fillId="0" borderId="7" xfId="0" applyFont="1" applyFill="1" applyBorder="1" applyAlignment="1">
      <alignment horizontal="center"/>
    </xf>
    <xf numFmtId="0" fontId="38" fillId="0" borderId="22" xfId="0" applyFont="1" applyBorder="1" applyAlignment="1">
      <alignment horizontal="center" vertical="justify"/>
    </xf>
    <xf numFmtId="170" fontId="15" fillId="4" borderId="22" xfId="0" applyNumberFormat="1" applyFont="1" applyFill="1" applyBorder="1" applyAlignment="1">
      <alignment horizontal="center" vertical="justify" shrinkToFit="1"/>
    </xf>
    <xf numFmtId="170" fontId="134" fillId="0" borderId="22" xfId="0" applyNumberFormat="1" applyFont="1" applyBorder="1" applyAlignment="1">
      <alignment vertical="justify" shrinkToFit="1"/>
    </xf>
    <xf numFmtId="171" fontId="135" fillId="13" borderId="22" xfId="0" applyNumberFormat="1" applyFont="1" applyFill="1" applyBorder="1" applyAlignment="1">
      <alignment vertical="justify" shrinkToFit="1"/>
    </xf>
    <xf numFmtId="170" fontId="10" fillId="13" borderId="17" xfId="0" applyNumberFormat="1" applyFont="1" applyFill="1" applyBorder="1" applyAlignment="1">
      <alignment shrinkToFit="1"/>
    </xf>
    <xf numFmtId="3" fontId="136" fillId="2" borderId="7" xfId="0" applyNumberFormat="1" applyFont="1" applyFill="1" applyBorder="1" applyAlignment="1">
      <alignment shrinkToFit="1"/>
    </xf>
    <xf numFmtId="3" fontId="10" fillId="2" borderId="7" xfId="0" applyNumberFormat="1" applyFont="1" applyFill="1" applyBorder="1" applyAlignment="1">
      <alignment shrinkToFit="1"/>
    </xf>
    <xf numFmtId="170" fontId="10" fillId="0" borderId="6" xfId="0" applyNumberFormat="1" applyFont="1" applyFill="1" applyBorder="1" applyAlignment="1">
      <alignment shrinkToFit="1"/>
    </xf>
    <xf numFmtId="171" fontId="134" fillId="13" borderId="6" xfId="0" applyNumberFormat="1" applyFont="1" applyFill="1" applyBorder="1" applyAlignment="1">
      <alignment vertical="justify" shrinkToFit="1"/>
    </xf>
    <xf numFmtId="171" fontId="137" fillId="2" borderId="6" xfId="0" applyNumberFormat="1" applyFont="1" applyFill="1" applyBorder="1" applyAlignment="1">
      <alignment vertical="justify" shrinkToFit="1"/>
    </xf>
    <xf numFmtId="171" fontId="134" fillId="2" borderId="6" xfId="0" applyNumberFormat="1" applyFont="1" applyFill="1" applyBorder="1" applyAlignment="1">
      <alignment vertical="justify" shrinkToFit="1"/>
    </xf>
    <xf numFmtId="171" fontId="135" fillId="13" borderId="6" xfId="0" applyNumberFormat="1" applyFont="1" applyFill="1" applyBorder="1" applyAlignment="1">
      <alignment vertical="justify" shrinkToFit="1"/>
    </xf>
    <xf numFmtId="0" fontId="14" fillId="0" borderId="7" xfId="0" applyFont="1" applyFill="1" applyBorder="1" applyAlignment="1">
      <alignment horizontal="center" vertical="top" wrapText="1"/>
    </xf>
    <xf numFmtId="0" fontId="14" fillId="4" borderId="7" xfId="0" applyFont="1" applyFill="1" applyBorder="1" applyAlignment="1">
      <alignment horizontal="center" vertical="top" shrinkToFit="1"/>
    </xf>
    <xf numFmtId="0" fontId="10" fillId="0" borderId="7" xfId="0" applyFont="1" applyFill="1" applyBorder="1" applyAlignment="1">
      <alignment shrinkToFit="1"/>
    </xf>
    <xf numFmtId="171" fontId="138" fillId="13" borderId="6" xfId="0" applyNumberFormat="1" applyFont="1" applyFill="1" applyBorder="1" applyAlignment="1">
      <alignment vertical="justify" shrinkToFit="1"/>
    </xf>
    <xf numFmtId="171" fontId="138" fillId="13" borderId="7" xfId="0" applyNumberFormat="1" applyFont="1" applyFill="1" applyBorder="1" applyAlignment="1">
      <alignment vertical="justify" shrinkToFit="1"/>
    </xf>
    <xf numFmtId="170" fontId="10" fillId="0" borderId="7" xfId="0" applyNumberFormat="1" applyFont="1" applyFill="1" applyBorder="1" applyAlignment="1">
      <alignment shrinkToFit="1"/>
    </xf>
    <xf numFmtId="171" fontId="134" fillId="3" borderId="6" xfId="0" applyNumberFormat="1" applyFont="1" applyFill="1" applyBorder="1" applyAlignment="1">
      <alignment vertical="justify" shrinkToFit="1"/>
    </xf>
    <xf numFmtId="170" fontId="10" fillId="3" borderId="7" xfId="0" applyNumberFormat="1" applyFont="1" applyFill="1" applyBorder="1" applyAlignment="1">
      <alignment shrinkToFit="1"/>
    </xf>
    <xf numFmtId="3" fontId="10" fillId="0" borderId="7" xfId="0" applyNumberFormat="1" applyFont="1" applyFill="1" applyBorder="1" applyAlignment="1">
      <alignment shrinkToFit="1"/>
    </xf>
    <xf numFmtId="0" fontId="10" fillId="0" borderId="6" xfId="0" applyFont="1" applyFill="1" applyBorder="1" applyAlignment="1">
      <alignment horizontal="center"/>
    </xf>
    <xf numFmtId="170" fontId="14" fillId="4" borderId="22" xfId="0" applyNumberFormat="1" applyFont="1" applyFill="1" applyBorder="1" applyAlignment="1">
      <alignment horizontal="center" vertical="justify" shrinkToFit="1"/>
    </xf>
    <xf numFmtId="170" fontId="31" fillId="0" borderId="6" xfId="0" applyNumberFormat="1" applyFont="1" applyBorder="1" applyAlignment="1">
      <alignment vertical="justify" shrinkToFit="1"/>
    </xf>
    <xf numFmtId="170" fontId="10" fillId="13" borderId="8" xfId="0" applyNumberFormat="1" applyFont="1" applyFill="1" applyBorder="1" applyAlignment="1">
      <alignment shrinkToFit="1"/>
    </xf>
    <xf numFmtId="3" fontId="10" fillId="2" borderId="6" xfId="0" applyNumberFormat="1" applyFont="1" applyFill="1" applyBorder="1" applyAlignment="1">
      <alignment shrinkToFit="1"/>
    </xf>
    <xf numFmtId="171" fontId="138" fillId="13" borderId="22" xfId="0" applyNumberFormat="1" applyFont="1" applyFill="1" applyBorder="1" applyAlignment="1">
      <alignment vertical="justify" shrinkToFit="1"/>
    </xf>
    <xf numFmtId="0" fontId="14" fillId="0" borderId="6" xfId="0" applyFont="1" applyFill="1" applyBorder="1" applyAlignment="1">
      <alignment horizontal="center" vertical="top" wrapText="1"/>
    </xf>
    <xf numFmtId="0" fontId="14" fillId="4" borderId="6" xfId="0" applyFont="1" applyFill="1" applyBorder="1" applyAlignment="1">
      <alignment horizontal="center" vertical="top" shrinkToFit="1"/>
    </xf>
    <xf numFmtId="171" fontId="10" fillId="0" borderId="6" xfId="0" applyNumberFormat="1" applyFont="1" applyFill="1" applyBorder="1" applyAlignment="1">
      <alignment shrinkToFit="1"/>
    </xf>
    <xf numFmtId="171" fontId="141" fillId="2" borderId="6" xfId="0" applyNumberFormat="1" applyFont="1" applyFill="1" applyBorder="1" applyAlignment="1">
      <alignment vertical="justify" shrinkToFit="1"/>
    </xf>
    <xf numFmtId="171" fontId="135" fillId="13" borderId="6" xfId="0" applyNumberFormat="1" applyFont="1" applyFill="1" applyBorder="1" applyAlignment="1">
      <alignment vertical="justify" shrinkToFit="1"/>
    </xf>
    <xf numFmtId="170" fontId="10" fillId="0" borderId="22" xfId="0" applyNumberFormat="1" applyFont="1" applyFill="1" applyBorder="1" applyAlignment="1">
      <alignment shrinkToFit="1"/>
    </xf>
    <xf numFmtId="3" fontId="10" fillId="0" borderId="6" xfId="0" applyNumberFormat="1" applyFont="1" applyFill="1" applyBorder="1" applyAlignment="1">
      <alignment shrinkToFit="1"/>
    </xf>
    <xf numFmtId="0" fontId="10" fillId="0" borderId="12" xfId="0" applyFont="1" applyFill="1" applyBorder="1"/>
    <xf numFmtId="170" fontId="134" fillId="0" borderId="6" xfId="0" applyNumberFormat="1" applyFont="1" applyBorder="1" applyAlignment="1">
      <alignment vertical="justify" shrinkToFit="1"/>
    </xf>
    <xf numFmtId="171" fontId="142" fillId="13" borderId="6" xfId="0" applyNumberFormat="1" applyFont="1" applyFill="1" applyBorder="1" applyAlignment="1">
      <alignment vertical="justify" shrinkToFit="1"/>
    </xf>
    <xf numFmtId="170" fontId="10" fillId="13" borderId="6" xfId="0" applyNumberFormat="1" applyFont="1" applyFill="1" applyBorder="1" applyAlignment="1">
      <alignment shrinkToFit="1"/>
    </xf>
    <xf numFmtId="3" fontId="136" fillId="2" borderId="6" xfId="0" applyNumberFormat="1" applyFont="1" applyFill="1" applyBorder="1" applyAlignment="1">
      <alignment shrinkToFit="1"/>
    </xf>
    <xf numFmtId="0" fontId="142" fillId="13" borderId="6" xfId="0" applyFont="1" applyFill="1" applyBorder="1" applyAlignment="1">
      <alignment vertical="justify" shrinkToFit="1"/>
    </xf>
    <xf numFmtId="171" fontId="142" fillId="13" borderId="22" xfId="0" applyNumberFormat="1" applyFont="1" applyFill="1" applyBorder="1" applyAlignment="1">
      <alignment vertical="justify" shrinkToFit="1"/>
    </xf>
    <xf numFmtId="0" fontId="10" fillId="0" borderId="6" xfId="0" applyFont="1" applyFill="1" applyBorder="1" applyAlignment="1">
      <alignment shrinkToFit="1"/>
    </xf>
    <xf numFmtId="49" fontId="10" fillId="0" borderId="15" xfId="0" applyNumberFormat="1" applyFont="1" applyFill="1" applyBorder="1" applyAlignment="1">
      <alignment horizontal="left" vertical="top" wrapText="1"/>
    </xf>
    <xf numFmtId="0" fontId="10" fillId="0" borderId="5" xfId="0" applyFont="1" applyFill="1" applyBorder="1" applyAlignment="1"/>
    <xf numFmtId="0" fontId="10" fillId="0" borderId="5" xfId="0" applyFont="1" applyFill="1" applyBorder="1"/>
    <xf numFmtId="0" fontId="10" fillId="0" borderId="12" xfId="0" applyFont="1" applyFill="1" applyBorder="1" applyAlignment="1">
      <alignment horizontal="right"/>
    </xf>
    <xf numFmtId="170" fontId="10" fillId="2" borderId="6" xfId="0" applyNumberFormat="1" applyFont="1" applyFill="1" applyBorder="1" applyAlignment="1">
      <alignment shrinkToFit="1"/>
    </xf>
    <xf numFmtId="0" fontId="134" fillId="13" borderId="6" xfId="0" applyFont="1" applyFill="1" applyBorder="1" applyAlignment="1">
      <alignment vertical="justify" shrinkToFit="1"/>
    </xf>
    <xf numFmtId="171" fontId="134" fillId="13" borderId="22" xfId="0" applyNumberFormat="1" applyFont="1" applyFill="1" applyBorder="1" applyAlignment="1">
      <alignment vertical="justify" shrinkToFit="1"/>
    </xf>
    <xf numFmtId="171" fontId="143" fillId="13" borderId="6" xfId="0" applyNumberFormat="1" applyFont="1" applyFill="1" applyBorder="1" applyAlignment="1">
      <alignment vertical="justify" shrinkToFit="1"/>
    </xf>
    <xf numFmtId="49" fontId="14" fillId="0" borderId="15" xfId="0" applyNumberFormat="1" applyFont="1" applyFill="1" applyBorder="1" applyAlignment="1">
      <alignment vertical="top" wrapText="1"/>
    </xf>
    <xf numFmtId="1" fontId="10" fillId="0" borderId="5" xfId="0" applyNumberFormat="1" applyFont="1" applyFill="1" applyBorder="1" applyAlignment="1">
      <alignment horizontal="center" shrinkToFit="1"/>
    </xf>
    <xf numFmtId="170" fontId="10" fillId="0" borderId="5" xfId="0" applyNumberFormat="1" applyFont="1" applyFill="1" applyBorder="1" applyAlignment="1">
      <alignment shrinkToFit="1"/>
    </xf>
    <xf numFmtId="170" fontId="25" fillId="0" borderId="12" xfId="0" applyNumberFormat="1" applyFont="1" applyFill="1" applyBorder="1" applyAlignment="1">
      <alignment shrinkToFit="1"/>
    </xf>
    <xf numFmtId="170" fontId="134" fillId="3" borderId="22" xfId="0" applyNumberFormat="1" applyFont="1" applyFill="1" applyBorder="1" applyAlignment="1">
      <alignment vertical="justify" shrinkToFit="1"/>
    </xf>
    <xf numFmtId="170" fontId="144" fillId="13" borderId="6" xfId="0" applyNumberFormat="1" applyFont="1" applyFill="1" applyBorder="1" applyAlignment="1">
      <alignment shrinkToFit="1"/>
    </xf>
    <xf numFmtId="171" fontId="135" fillId="9" borderId="6" xfId="0" applyNumberFormat="1" applyFont="1" applyFill="1" applyBorder="1" applyAlignment="1">
      <alignment vertical="justify" shrinkToFit="1"/>
    </xf>
    <xf numFmtId="1" fontId="10" fillId="0" borderId="5" xfId="0" applyNumberFormat="1" applyFont="1" applyFill="1" applyBorder="1" applyAlignment="1">
      <alignment shrinkToFit="1"/>
    </xf>
    <xf numFmtId="170" fontId="134" fillId="3" borderId="6" xfId="0" applyNumberFormat="1" applyFont="1" applyFill="1" applyBorder="1" applyAlignment="1">
      <alignment vertical="justify" shrinkToFit="1"/>
    </xf>
    <xf numFmtId="171" fontId="134" fillId="2" borderId="6" xfId="0" applyNumberFormat="1" applyFont="1" applyFill="1" applyBorder="1" applyAlignment="1">
      <alignment horizontal="right" vertical="justify" shrinkToFit="1"/>
    </xf>
    <xf numFmtId="171" fontId="134" fillId="2" borderId="22" xfId="0" applyNumberFormat="1" applyFont="1" applyFill="1" applyBorder="1" applyAlignment="1">
      <alignment vertical="justify" shrinkToFit="1"/>
    </xf>
    <xf numFmtId="171" fontId="137" fillId="13" borderId="6" xfId="0" applyNumberFormat="1" applyFont="1" applyFill="1" applyBorder="1" applyAlignment="1">
      <alignment vertical="justify" shrinkToFit="1"/>
    </xf>
    <xf numFmtId="171" fontId="134" fillId="3" borderId="6" xfId="0" applyNumberFormat="1" applyFont="1" applyFill="1" applyBorder="1" applyAlignment="1">
      <alignment vertical="justify" shrinkToFit="1"/>
    </xf>
    <xf numFmtId="49" fontId="15" fillId="0" borderId="15" xfId="0" applyNumberFormat="1" applyFont="1" applyFill="1" applyBorder="1" applyAlignment="1">
      <alignment vertical="top" wrapText="1"/>
    </xf>
    <xf numFmtId="0" fontId="4" fillId="0" borderId="6" xfId="0" applyFont="1" applyBorder="1" applyAlignment="1">
      <alignment horizontal="center" vertical="justify"/>
    </xf>
    <xf numFmtId="170" fontId="31" fillId="4" borderId="6" xfId="0" applyNumberFormat="1" applyFont="1" applyFill="1" applyBorder="1" applyAlignment="1">
      <alignment horizontal="center" vertical="justify" shrinkToFit="1"/>
    </xf>
    <xf numFmtId="170" fontId="134" fillId="3" borderId="6" xfId="0" applyNumberFormat="1" applyFont="1" applyFill="1" applyBorder="1" applyAlignment="1">
      <alignment vertical="justify" shrinkToFit="1"/>
    </xf>
    <xf numFmtId="0" fontId="4" fillId="13" borderId="6" xfId="0" applyFont="1" applyFill="1" applyBorder="1" applyAlignment="1">
      <alignment vertical="justify" shrinkToFit="1"/>
    </xf>
    <xf numFmtId="0" fontId="4" fillId="2" borderId="6" xfId="0" applyFont="1" applyFill="1" applyBorder="1" applyAlignment="1">
      <alignment vertical="justify" shrinkToFit="1"/>
    </xf>
    <xf numFmtId="49" fontId="10" fillId="0" borderId="15" xfId="0" applyNumberFormat="1" applyFont="1" applyFill="1" applyBorder="1" applyAlignment="1">
      <alignment vertical="top" wrapText="1"/>
    </xf>
    <xf numFmtId="0" fontId="10" fillId="0" borderId="5" xfId="0" applyFont="1" applyFill="1" applyBorder="1" applyAlignment="1">
      <alignment horizontal="center"/>
    </xf>
    <xf numFmtId="3" fontId="10" fillId="0" borderId="5" xfId="0" applyNumberFormat="1" applyFont="1" applyFill="1" applyBorder="1"/>
    <xf numFmtId="170" fontId="10" fillId="13" borderId="22" xfId="0" applyNumberFormat="1" applyFont="1" applyFill="1" applyBorder="1" applyAlignment="1">
      <alignment shrinkToFit="1"/>
    </xf>
    <xf numFmtId="171" fontId="134" fillId="2" borderId="22" xfId="0" applyNumberFormat="1" applyFont="1" applyFill="1" applyBorder="1" applyAlignment="1">
      <alignment horizontal="right" vertical="justify" shrinkToFit="1"/>
    </xf>
    <xf numFmtId="0" fontId="134" fillId="2" borderId="6" xfId="0" applyFont="1" applyFill="1" applyBorder="1" applyAlignment="1">
      <alignment vertical="justify" shrinkToFit="1"/>
    </xf>
    <xf numFmtId="3" fontId="145" fillId="0" borderId="12" xfId="0" applyNumberFormat="1" applyFont="1" applyFill="1" applyBorder="1"/>
    <xf numFmtId="49" fontId="13" fillId="0" borderId="15" xfId="0" applyNumberFormat="1" applyFont="1" applyFill="1" applyBorder="1" applyAlignment="1">
      <alignment horizontal="center" vertical="top" wrapText="1"/>
    </xf>
    <xf numFmtId="49" fontId="13" fillId="0" borderId="5" xfId="0" applyNumberFormat="1" applyFont="1" applyFill="1" applyBorder="1" applyAlignment="1">
      <alignment horizontal="center" vertical="top" wrapText="1"/>
    </xf>
    <xf numFmtId="0" fontId="10" fillId="0" borderId="6" xfId="0" applyFont="1" applyFill="1" applyBorder="1" applyAlignment="1">
      <alignment wrapText="1"/>
    </xf>
    <xf numFmtId="0" fontId="14" fillId="0" borderId="6" xfId="0" applyFont="1" applyBorder="1" applyAlignment="1">
      <alignment horizontal="center" vertical="justify"/>
    </xf>
    <xf numFmtId="170" fontId="146" fillId="4" borderId="6" xfId="0" applyNumberFormat="1" applyFont="1" applyFill="1" applyBorder="1" applyAlignment="1">
      <alignment horizontal="center" vertical="justify" shrinkToFit="1"/>
    </xf>
    <xf numFmtId="170" fontId="135" fillId="0" borderId="6" xfId="0" applyNumberFormat="1" applyFont="1" applyBorder="1" applyAlignment="1">
      <alignment vertical="justify" shrinkToFit="1"/>
    </xf>
    <xf numFmtId="171" fontId="147" fillId="2" borderId="6" xfId="0" applyNumberFormat="1" applyFont="1" applyFill="1" applyBorder="1" applyAlignment="1">
      <alignment vertical="justify" shrinkToFit="1"/>
    </xf>
    <xf numFmtId="171" fontId="148" fillId="13" borderId="6" xfId="0" applyNumberFormat="1" applyFont="1" applyFill="1" applyBorder="1" applyAlignment="1">
      <alignment vertical="justify" shrinkToFit="1"/>
    </xf>
    <xf numFmtId="171" fontId="149" fillId="2" borderId="6" xfId="0" applyNumberFormat="1" applyFont="1" applyFill="1" applyBorder="1" applyAlignment="1">
      <alignment vertical="justify" shrinkToFit="1"/>
    </xf>
    <xf numFmtId="0" fontId="38" fillId="0" borderId="6" xfId="0" applyFont="1" applyBorder="1" applyAlignment="1">
      <alignment horizontal="center" vertical="justify"/>
    </xf>
    <xf numFmtId="170" fontId="14" fillId="4" borderId="6" xfId="0" applyNumberFormat="1" applyFont="1" applyFill="1" applyBorder="1" applyAlignment="1">
      <alignment horizontal="center" vertical="justify" shrinkToFit="1"/>
    </xf>
    <xf numFmtId="170" fontId="0" fillId="0" borderId="6" xfId="0" applyNumberFormat="1" applyBorder="1" applyAlignment="1">
      <alignment shrinkToFit="1"/>
    </xf>
    <xf numFmtId="3" fontId="10" fillId="13" borderId="6" xfId="0" applyNumberFormat="1" applyFont="1" applyFill="1" applyBorder="1" applyAlignment="1">
      <alignment shrinkToFit="1"/>
    </xf>
    <xf numFmtId="0" fontId="150" fillId="3" borderId="6" xfId="0" applyFont="1" applyFill="1" applyBorder="1" applyAlignment="1">
      <alignment vertical="top" wrapText="1"/>
    </xf>
    <xf numFmtId="170" fontId="14" fillId="4" borderId="6" xfId="0" applyNumberFormat="1" applyFont="1" applyFill="1" applyBorder="1" applyAlignment="1">
      <alignment horizontal="center" vertical="top" shrinkToFit="1"/>
    </xf>
    <xf numFmtId="0" fontId="10" fillId="3" borderId="6" xfId="0" applyFont="1" applyFill="1" applyBorder="1" applyAlignment="1">
      <alignment vertical="top" wrapText="1"/>
    </xf>
    <xf numFmtId="170" fontId="57" fillId="13" borderId="6" xfId="0" applyNumberFormat="1" applyFont="1" applyFill="1" applyBorder="1" applyAlignment="1">
      <alignment shrinkToFit="1"/>
    </xf>
    <xf numFmtId="171" fontId="142" fillId="2" borderId="6" xfId="0" applyNumberFormat="1" applyFont="1" applyFill="1" applyBorder="1" applyAlignment="1">
      <alignment vertical="justify" shrinkToFit="1"/>
    </xf>
    <xf numFmtId="0" fontId="57" fillId="3" borderId="6" xfId="0" applyFont="1" applyFill="1" applyBorder="1" applyAlignment="1">
      <alignment vertical="top" wrapText="1"/>
    </xf>
    <xf numFmtId="0" fontId="25" fillId="0" borderId="12" xfId="0" applyFont="1" applyFill="1" applyBorder="1"/>
    <xf numFmtId="3" fontId="25" fillId="0" borderId="12" xfId="0" applyNumberFormat="1" applyFont="1" applyFill="1" applyBorder="1" applyAlignment="1">
      <alignment shrinkToFit="1"/>
    </xf>
    <xf numFmtId="170" fontId="151" fillId="13" borderId="6" xfId="0" applyNumberFormat="1" applyFont="1" applyFill="1" applyBorder="1" applyAlignment="1">
      <alignment shrinkToFit="1"/>
    </xf>
    <xf numFmtId="171" fontId="152" fillId="13" borderId="6" xfId="0" applyNumberFormat="1" applyFont="1" applyFill="1" applyBorder="1" applyAlignment="1">
      <alignment vertical="justify" shrinkToFit="1"/>
    </xf>
    <xf numFmtId="171" fontId="142" fillId="2" borderId="22" xfId="0" applyNumberFormat="1" applyFont="1" applyFill="1" applyBorder="1" applyAlignment="1">
      <alignment vertical="justify" shrinkToFit="1"/>
    </xf>
    <xf numFmtId="170" fontId="10" fillId="0" borderId="12" xfId="0" applyNumberFormat="1" applyFont="1" applyFill="1" applyBorder="1" applyAlignment="1">
      <alignment shrinkToFit="1"/>
    </xf>
    <xf numFmtId="3" fontId="13" fillId="0" borderId="12" xfId="0" applyNumberFormat="1" applyFont="1" applyFill="1" applyBorder="1" applyAlignment="1">
      <alignment shrinkToFit="1"/>
    </xf>
    <xf numFmtId="171" fontId="137" fillId="2" borderId="6" xfId="0" applyNumberFormat="1" applyFont="1" applyFill="1" applyBorder="1" applyAlignment="1">
      <alignment horizontal="center" vertical="justify" shrinkToFit="1"/>
    </xf>
    <xf numFmtId="0" fontId="153" fillId="3" borderId="6" xfId="0" applyNumberFormat="1" applyFont="1" applyFill="1" applyBorder="1" applyAlignment="1">
      <alignment vertical="justify" wrapText="1"/>
    </xf>
    <xf numFmtId="170" fontId="29" fillId="0" borderId="6" xfId="0" applyNumberFormat="1" applyFont="1" applyBorder="1" applyAlignment="1">
      <alignment vertical="justify" shrinkToFit="1"/>
    </xf>
    <xf numFmtId="0" fontId="10" fillId="0" borderId="15" xfId="0" applyFont="1" applyFill="1" applyBorder="1"/>
    <xf numFmtId="171" fontId="154" fillId="2" borderId="6" xfId="0" applyNumberFormat="1" applyFont="1" applyFill="1" applyBorder="1" applyAlignment="1">
      <alignment vertical="justify" shrinkToFit="1"/>
    </xf>
    <xf numFmtId="170" fontId="146" fillId="4" borderId="22" xfId="0" applyNumberFormat="1" applyFont="1" applyFill="1" applyBorder="1" applyAlignment="1">
      <alignment horizontal="center" vertical="justify" shrinkToFit="1"/>
    </xf>
    <xf numFmtId="171" fontId="137" fillId="2" borderId="22" xfId="0" applyNumberFormat="1" applyFont="1" applyFill="1" applyBorder="1" applyAlignment="1">
      <alignment vertical="justify" shrinkToFit="1"/>
    </xf>
    <xf numFmtId="171" fontId="135" fillId="2" borderId="6" xfId="0" applyNumberFormat="1" applyFont="1" applyFill="1" applyBorder="1" applyAlignment="1">
      <alignment vertical="justify" shrinkToFit="1"/>
    </xf>
    <xf numFmtId="170" fontId="155" fillId="0" borderId="12" xfId="0" applyNumberFormat="1" applyFont="1" applyBorder="1" applyAlignment="1">
      <alignment vertical="justify"/>
    </xf>
    <xf numFmtId="171" fontId="143" fillId="2" borderId="6" xfId="0" applyNumberFormat="1" applyFont="1" applyFill="1" applyBorder="1" applyAlignment="1">
      <alignment vertical="justify" shrinkToFit="1"/>
    </xf>
    <xf numFmtId="0" fontId="10" fillId="0" borderId="13" xfId="0" applyFont="1" applyFill="1" applyBorder="1"/>
    <xf numFmtId="0" fontId="10" fillId="0" borderId="0" xfId="0" applyFont="1" applyFill="1" applyBorder="1"/>
    <xf numFmtId="0" fontId="153" fillId="3" borderId="6" xfId="0" applyFont="1" applyFill="1" applyBorder="1" applyAlignment="1">
      <alignment vertical="justify" wrapText="1"/>
    </xf>
    <xf numFmtId="0" fontId="4" fillId="0" borderId="15" xfId="0" applyFont="1" applyBorder="1" applyAlignment="1">
      <alignment vertical="justify"/>
    </xf>
    <xf numFmtId="3" fontId="13" fillId="0" borderId="5" xfId="0" applyNumberFormat="1" applyFont="1" applyFill="1" applyBorder="1" applyAlignment="1">
      <alignment shrinkToFit="1"/>
    </xf>
    <xf numFmtId="0" fontId="134" fillId="0" borderId="5" xfId="0" applyFont="1" applyBorder="1" applyAlignment="1">
      <alignment vertical="justify"/>
    </xf>
    <xf numFmtId="4" fontId="134" fillId="0" borderId="5" xfId="0" applyNumberFormat="1" applyFont="1" applyBorder="1" applyAlignment="1">
      <alignment horizontal="left" vertical="justify"/>
    </xf>
    <xf numFmtId="170" fontId="155" fillId="0" borderId="5" xfId="0" applyNumberFormat="1" applyFont="1" applyBorder="1" applyAlignment="1">
      <alignment vertical="justify"/>
    </xf>
    <xf numFmtId="171" fontId="25" fillId="0" borderId="12" xfId="0" applyNumberFormat="1" applyFont="1" applyFill="1" applyBorder="1"/>
    <xf numFmtId="170" fontId="156" fillId="4" borderId="22" xfId="0" applyNumberFormat="1" applyFont="1" applyFill="1" applyBorder="1" applyAlignment="1">
      <alignment horizontal="center" vertical="justify" shrinkToFit="1"/>
    </xf>
    <xf numFmtId="170" fontId="143" fillId="0" borderId="6" xfId="0" applyNumberFormat="1" applyFont="1" applyBorder="1" applyAlignment="1">
      <alignment vertical="justify" shrinkToFit="1"/>
    </xf>
    <xf numFmtId="171" fontId="157" fillId="2" borderId="6" xfId="0" applyNumberFormat="1" applyFont="1" applyFill="1" applyBorder="1" applyAlignment="1">
      <alignment vertical="justify" shrinkToFit="1"/>
    </xf>
    <xf numFmtId="171" fontId="10" fillId="0" borderId="12" xfId="0" applyNumberFormat="1" applyFont="1" applyFill="1" applyBorder="1" applyAlignment="1">
      <alignment horizontal="right"/>
    </xf>
    <xf numFmtId="171" fontId="137" fillId="13" borderId="22" xfId="0" applyNumberFormat="1" applyFont="1" applyFill="1" applyBorder="1" applyAlignment="1">
      <alignment vertical="justify" shrinkToFit="1"/>
    </xf>
    <xf numFmtId="171" fontId="137" fillId="3" borderId="6" xfId="0" applyNumberFormat="1" applyFont="1" applyFill="1" applyBorder="1" applyAlignment="1">
      <alignment vertical="justify" shrinkToFit="1"/>
    </xf>
    <xf numFmtId="170" fontId="0" fillId="0" borderId="5" xfId="0" applyNumberFormat="1" applyBorder="1"/>
    <xf numFmtId="171" fontId="42" fillId="0" borderId="12" xfId="0" applyNumberFormat="1" applyFont="1" applyFill="1" applyBorder="1"/>
    <xf numFmtId="171" fontId="135" fillId="3" borderId="6" xfId="0" applyNumberFormat="1" applyFont="1" applyFill="1" applyBorder="1" applyAlignment="1">
      <alignment vertical="justify" shrinkToFit="1"/>
    </xf>
    <xf numFmtId="3" fontId="134" fillId="0" borderId="5" xfId="0" applyNumberFormat="1" applyFont="1" applyBorder="1" applyAlignment="1">
      <alignment horizontal="left" vertical="justify"/>
    </xf>
    <xf numFmtId="0" fontId="134" fillId="0" borderId="15" xfId="0" applyFont="1" applyBorder="1" applyAlignment="1">
      <alignment vertical="justify"/>
    </xf>
    <xf numFmtId="170" fontId="146" fillId="4" borderId="6" xfId="0" applyNumberFormat="1" applyFont="1" applyFill="1" applyBorder="1" applyAlignment="1">
      <alignment horizontal="center" vertical="top" shrinkToFit="1"/>
    </xf>
    <xf numFmtId="170" fontId="144" fillId="0" borderId="6" xfId="0" applyNumberFormat="1" applyFont="1" applyFill="1" applyBorder="1" applyAlignment="1">
      <alignment shrinkToFit="1"/>
    </xf>
    <xf numFmtId="0" fontId="150" fillId="3" borderId="6" xfId="0" applyFont="1" applyFill="1" applyBorder="1"/>
    <xf numFmtId="0" fontId="10" fillId="0" borderId="6" xfId="0" applyFont="1" applyFill="1" applyBorder="1"/>
    <xf numFmtId="170" fontId="10" fillId="4" borderId="6" xfId="0" applyNumberFormat="1" applyFont="1" applyFill="1" applyBorder="1" applyAlignment="1">
      <alignment shrinkToFit="1"/>
    </xf>
    <xf numFmtId="49" fontId="13" fillId="0" borderId="12" xfId="0" applyNumberFormat="1" applyFont="1" applyFill="1" applyBorder="1" applyAlignment="1">
      <alignment horizontal="center" vertical="top" wrapText="1"/>
    </xf>
    <xf numFmtId="0" fontId="150" fillId="3" borderId="9" xfId="0" applyFont="1" applyFill="1" applyBorder="1"/>
    <xf numFmtId="0" fontId="10" fillId="0" borderId="9" xfId="0" applyFont="1" applyFill="1" applyBorder="1"/>
    <xf numFmtId="170" fontId="10" fillId="4" borderId="9" xfId="0" applyNumberFormat="1" applyFont="1" applyFill="1" applyBorder="1" applyAlignment="1">
      <alignment shrinkToFit="1"/>
    </xf>
    <xf numFmtId="170" fontId="10" fillId="0" borderId="9" xfId="0" applyNumberFormat="1" applyFont="1" applyFill="1" applyBorder="1" applyAlignment="1">
      <alignment shrinkToFit="1"/>
    </xf>
    <xf numFmtId="3" fontId="10" fillId="13" borderId="9" xfId="0" applyNumberFormat="1" applyFont="1" applyFill="1" applyBorder="1" applyAlignment="1">
      <alignment shrinkToFit="1"/>
    </xf>
    <xf numFmtId="170" fontId="10" fillId="13" borderId="9" xfId="0" applyNumberFormat="1" applyFont="1" applyFill="1" applyBorder="1" applyAlignment="1">
      <alignment shrinkToFit="1"/>
    </xf>
    <xf numFmtId="3" fontId="10" fillId="2" borderId="9" xfId="0" applyNumberFormat="1" applyFont="1" applyFill="1" applyBorder="1" applyAlignment="1">
      <alignment shrinkToFit="1"/>
    </xf>
    <xf numFmtId="0" fontId="14" fillId="4" borderId="9" xfId="0" applyFont="1" applyFill="1" applyBorder="1" applyAlignment="1">
      <alignment horizontal="center" vertical="top" shrinkToFit="1"/>
    </xf>
    <xf numFmtId="3" fontId="10" fillId="0" borderId="9" xfId="0" applyNumberFormat="1" applyFont="1" applyFill="1" applyBorder="1" applyAlignment="1">
      <alignment shrinkToFit="1"/>
    </xf>
    <xf numFmtId="0" fontId="13" fillId="0" borderId="2" xfId="0" applyFont="1" applyFill="1" applyBorder="1" applyAlignment="1">
      <alignment horizontal="center"/>
    </xf>
    <xf numFmtId="4" fontId="13" fillId="0" borderId="2" xfId="0" applyNumberFormat="1" applyFont="1" applyFill="1" applyBorder="1" applyAlignment="1">
      <alignment shrinkToFit="1"/>
    </xf>
    <xf numFmtId="4" fontId="13" fillId="4" borderId="2" xfId="0" applyNumberFormat="1" applyFont="1" applyFill="1" applyBorder="1" applyAlignment="1">
      <alignment shrinkToFit="1"/>
    </xf>
    <xf numFmtId="4" fontId="13" fillId="0" borderId="19" xfId="0" applyNumberFormat="1" applyFont="1" applyFill="1" applyBorder="1" applyAlignment="1">
      <alignment shrinkToFit="1"/>
    </xf>
    <xf numFmtId="170" fontId="10" fillId="0" borderId="2" xfId="0" applyNumberFormat="1" applyFont="1" applyFill="1" applyBorder="1" applyAlignment="1">
      <alignment shrinkToFit="1"/>
    </xf>
    <xf numFmtId="170" fontId="13" fillId="0" borderId="2" xfId="0" applyNumberFormat="1" applyFont="1" applyFill="1" applyBorder="1" applyAlignment="1">
      <alignment shrinkToFit="1"/>
    </xf>
    <xf numFmtId="170" fontId="13" fillId="4" borderId="2" xfId="0" applyNumberFormat="1" applyFont="1" applyFill="1" applyBorder="1" applyAlignment="1">
      <alignment shrinkToFit="1"/>
    </xf>
    <xf numFmtId="191" fontId="13" fillId="0" borderId="2" xfId="0" applyNumberFormat="1" applyFont="1" applyFill="1" applyBorder="1" applyAlignment="1">
      <alignment shrinkToFit="1"/>
    </xf>
    <xf numFmtId="3" fontId="13" fillId="0" borderId="2" xfId="0" applyNumberFormat="1" applyFont="1" applyFill="1" applyBorder="1" applyAlignment="1">
      <alignment shrinkToFit="1"/>
    </xf>
    <xf numFmtId="0" fontId="13" fillId="0" borderId="14" xfId="0" applyFont="1" applyFill="1" applyBorder="1"/>
    <xf numFmtId="0" fontId="10" fillId="0" borderId="20" xfId="0" applyFont="1" applyFill="1" applyBorder="1"/>
    <xf numFmtId="0" fontId="10" fillId="0" borderId="21" xfId="0" applyFont="1" applyFill="1" applyBorder="1"/>
    <xf numFmtId="0" fontId="13" fillId="0" borderId="23" xfId="0" applyFont="1" applyFill="1" applyBorder="1" applyAlignment="1"/>
    <xf numFmtId="0" fontId="160" fillId="0" borderId="23" xfId="0" applyFont="1" applyFill="1" applyBorder="1" applyAlignment="1"/>
    <xf numFmtId="0" fontId="10" fillId="0" borderId="0" xfId="0" applyFont="1" applyFill="1" applyBorder="1" applyAlignment="1">
      <alignment horizontal="center"/>
    </xf>
    <xf numFmtId="0" fontId="10" fillId="4" borderId="0" xfId="0" applyFont="1" applyFill="1" applyBorder="1"/>
    <xf numFmtId="0" fontId="10" fillId="0" borderId="0" xfId="0" applyFont="1" applyFill="1" applyBorder="1" applyAlignment="1">
      <alignment vertical="top" wrapText="1"/>
    </xf>
    <xf numFmtId="0" fontId="13" fillId="0" borderId="0" xfId="0" applyFont="1" applyFill="1" applyBorder="1" applyAlignment="1"/>
    <xf numFmtId="0" fontId="161" fillId="0" borderId="22" xfId="0" applyFont="1" applyFill="1" applyBorder="1" applyAlignment="1">
      <alignment horizontal="center" vertical="justify" shrinkToFit="1"/>
    </xf>
    <xf numFmtId="170" fontId="162" fillId="0" borderId="0" xfId="0" applyNumberFormat="1" applyFont="1" applyAlignment="1">
      <alignment vertical="justify"/>
    </xf>
    <xf numFmtId="0" fontId="161" fillId="0" borderId="22" xfId="0" applyFont="1" applyBorder="1" applyAlignment="1">
      <alignment horizontal="center" vertical="justify" shrinkToFit="1"/>
    </xf>
    <xf numFmtId="3" fontId="161" fillId="0" borderId="22" xfId="0" applyNumberFormat="1" applyFont="1" applyBorder="1" applyAlignment="1">
      <alignment vertical="justify" shrinkToFit="1"/>
    </xf>
    <xf numFmtId="0" fontId="161" fillId="0" borderId="22" xfId="0" applyFont="1" applyBorder="1" applyAlignment="1">
      <alignment vertical="justify" shrinkToFit="1"/>
    </xf>
    <xf numFmtId="0" fontId="163" fillId="0" borderId="22" xfId="0" applyFont="1" applyBorder="1" applyAlignment="1">
      <alignment vertical="justify" shrinkToFit="1"/>
    </xf>
    <xf numFmtId="175" fontId="161" fillId="0" borderId="22" xfId="0" applyNumberFormat="1" applyFont="1" applyBorder="1" applyAlignment="1">
      <alignment vertical="justify" shrinkToFit="1"/>
    </xf>
    <xf numFmtId="1" fontId="161" fillId="0" borderId="7" xfId="0" applyNumberFormat="1" applyFont="1" applyBorder="1" applyAlignment="1">
      <alignment horizontal="left" vertical="center" shrinkToFit="1"/>
    </xf>
    <xf numFmtId="0" fontId="160" fillId="0" borderId="0" xfId="0" applyFont="1" applyFill="1" applyBorder="1" applyAlignment="1"/>
    <xf numFmtId="0" fontId="160" fillId="0" borderId="5" xfId="0" applyFont="1" applyFill="1" applyBorder="1" applyAlignment="1"/>
    <xf numFmtId="170" fontId="160" fillId="0" borderId="12" xfId="0" applyNumberFormat="1" applyFont="1" applyFill="1" applyBorder="1" applyAlignment="1">
      <alignment shrinkToFit="1"/>
    </xf>
    <xf numFmtId="0" fontId="16" fillId="0" borderId="0" xfId="0" applyFont="1" applyFill="1" applyBorder="1" applyAlignment="1"/>
    <xf numFmtId="0" fontId="16" fillId="4" borderId="0" xfId="0" applyFont="1" applyFill="1" applyBorder="1" applyAlignment="1"/>
    <xf numFmtId="0" fontId="16" fillId="0" borderId="0" xfId="0" applyFont="1" applyFill="1" applyBorder="1"/>
    <xf numFmtId="0" fontId="14" fillId="0" borderId="0" xfId="0" applyFont="1" applyFill="1"/>
    <xf numFmtId="0" fontId="161" fillId="0" borderId="6" xfId="0" applyFont="1" applyFill="1" applyBorder="1" applyAlignment="1">
      <alignment horizontal="center" vertical="justify" shrinkToFit="1"/>
    </xf>
    <xf numFmtId="0" fontId="161" fillId="0" borderId="6" xfId="0" applyFont="1" applyBorder="1" applyAlignment="1">
      <alignment horizontal="center" vertical="justify" shrinkToFit="1"/>
    </xf>
    <xf numFmtId="3" fontId="161" fillId="0" borderId="6" xfId="0" applyNumberFormat="1" applyFont="1" applyBorder="1" applyAlignment="1">
      <alignment vertical="justify" shrinkToFit="1"/>
    </xf>
    <xf numFmtId="0" fontId="161" fillId="0" borderId="6" xfId="0" applyFont="1" applyBorder="1" applyAlignment="1">
      <alignment vertical="justify" shrinkToFit="1"/>
    </xf>
    <xf numFmtId="0" fontId="163" fillId="0" borderId="6" xfId="0" applyFont="1" applyBorder="1" applyAlignment="1">
      <alignment vertical="justify" shrinkToFit="1"/>
    </xf>
    <xf numFmtId="175" fontId="138" fillId="0" borderId="6" xfId="0" applyNumberFormat="1" applyFont="1" applyBorder="1" applyAlignment="1">
      <alignment vertical="justify" shrinkToFit="1"/>
    </xf>
    <xf numFmtId="1" fontId="161" fillId="0" borderId="6" xfId="0" applyNumberFormat="1" applyFont="1" applyBorder="1" applyAlignment="1">
      <alignment horizontal="left" vertical="center" shrinkToFit="1"/>
    </xf>
    <xf numFmtId="0" fontId="164" fillId="0" borderId="15" xfId="0" applyFont="1" applyBorder="1" applyAlignment="1">
      <alignment horizontal="left" vertical="justify"/>
    </xf>
    <xf numFmtId="0" fontId="164" fillId="0" borderId="5" xfId="0" applyFont="1" applyBorder="1" applyAlignment="1">
      <alignment horizontal="left" vertical="justify"/>
    </xf>
    <xf numFmtId="0" fontId="10" fillId="0" borderId="0" xfId="0" applyNumberFormat="1" applyFont="1" applyFill="1" applyBorder="1"/>
    <xf numFmtId="0" fontId="163" fillId="0" borderId="15" xfId="0" applyNumberFormat="1" applyFont="1" applyBorder="1" applyAlignment="1">
      <alignment vertical="center"/>
    </xf>
    <xf numFmtId="0" fontId="163" fillId="0" borderId="6" xfId="0" applyFont="1" applyFill="1" applyBorder="1" applyAlignment="1">
      <alignment horizontal="center" vertical="center" shrinkToFit="1"/>
    </xf>
    <xf numFmtId="0" fontId="161" fillId="0" borderId="6" xfId="0" applyFont="1" applyBorder="1" applyAlignment="1">
      <alignment horizontal="center" vertical="center" shrinkToFit="1"/>
    </xf>
    <xf numFmtId="175" fontId="161" fillId="0" borderId="6" xfId="0" applyNumberFormat="1" applyFont="1" applyBorder="1" applyAlignment="1">
      <alignment horizontal="center" vertical="center" shrinkToFit="1"/>
    </xf>
    <xf numFmtId="3" fontId="161" fillId="0" borderId="6" xfId="0" applyNumberFormat="1" applyFont="1" applyBorder="1" applyAlignment="1">
      <alignment horizontal="right" vertical="center" shrinkToFit="1"/>
    </xf>
    <xf numFmtId="0" fontId="161" fillId="0" borderId="6" xfId="0" applyFont="1" applyBorder="1" applyAlignment="1">
      <alignment horizontal="left" vertical="justify" shrinkToFit="1"/>
    </xf>
    <xf numFmtId="0" fontId="161" fillId="0" borderId="15" xfId="0" applyFont="1" applyBorder="1" applyAlignment="1">
      <alignment horizontal="left" vertical="justify" shrinkToFit="1"/>
    </xf>
    <xf numFmtId="171" fontId="160" fillId="0" borderId="12" xfId="0" applyNumberFormat="1" applyFont="1" applyFill="1" applyBorder="1" applyAlignment="1">
      <alignment shrinkToFit="1"/>
    </xf>
    <xf numFmtId="0" fontId="144" fillId="3" borderId="20" xfId="0" applyNumberFormat="1" applyFont="1" applyFill="1" applyBorder="1" applyAlignment="1">
      <alignment horizontal="left" vertical="center"/>
    </xf>
    <xf numFmtId="0" fontId="144" fillId="0" borderId="21" xfId="0" applyFont="1" applyFill="1" applyBorder="1" applyAlignment="1">
      <alignment horizontal="left" vertical="center"/>
    </xf>
    <xf numFmtId="0" fontId="165" fillId="0" borderId="9" xfId="0" applyFont="1" applyBorder="1" applyAlignment="1">
      <alignment horizontal="center" vertical="center" shrinkToFit="1"/>
    </xf>
    <xf numFmtId="0" fontId="162" fillId="0" borderId="9" xfId="0" applyFont="1" applyBorder="1" applyAlignment="1">
      <alignment horizontal="center" vertical="center" shrinkToFit="1"/>
    </xf>
    <xf numFmtId="175" fontId="162" fillId="0" borderId="9" xfId="0" applyNumberFormat="1" applyFont="1" applyBorder="1" applyAlignment="1">
      <alignment horizontal="center" vertical="center" shrinkToFit="1"/>
    </xf>
    <xf numFmtId="3" fontId="162" fillId="0" borderId="9" xfId="0" applyNumberFormat="1" applyFont="1" applyBorder="1" applyAlignment="1">
      <alignment horizontal="right" vertical="center" shrinkToFit="1"/>
    </xf>
    <xf numFmtId="0" fontId="144" fillId="0" borderId="9" xfId="0" applyFont="1" applyFill="1" applyBorder="1" applyAlignment="1">
      <alignment shrinkToFit="1"/>
    </xf>
    <xf numFmtId="0" fontId="131" fillId="0" borderId="14" xfId="0" applyFont="1" applyFill="1" applyBorder="1" applyAlignment="1">
      <alignment shrinkToFit="1"/>
    </xf>
    <xf numFmtId="0" fontId="144" fillId="0" borderId="14" xfId="0" applyFont="1" applyFill="1" applyBorder="1"/>
    <xf numFmtId="0" fontId="144" fillId="0" borderId="20" xfId="0" applyFont="1" applyFill="1" applyBorder="1"/>
    <xf numFmtId="0" fontId="131" fillId="0" borderId="20" xfId="0" applyFont="1" applyFill="1" applyBorder="1" applyAlignment="1"/>
    <xf numFmtId="0" fontId="131" fillId="0" borderId="21" xfId="0" applyFont="1" applyFill="1" applyBorder="1" applyAlignment="1"/>
    <xf numFmtId="0" fontId="16" fillId="0" borderId="0" xfId="0" applyFont="1" applyFill="1"/>
    <xf numFmtId="0" fontId="27" fillId="0" borderId="0" xfId="0" applyFont="1" applyAlignment="1">
      <alignment vertical="justify"/>
    </xf>
    <xf numFmtId="0" fontId="13" fillId="0" borderId="0" xfId="0" applyNumberFormat="1" applyFont="1" applyAlignment="1">
      <alignment horizontal="center" vertical="justify"/>
    </xf>
    <xf numFmtId="0" fontId="13" fillId="3" borderId="0" xfId="0" applyNumberFormat="1" applyFont="1" applyFill="1" applyAlignment="1">
      <alignment horizontal="center" vertical="justify"/>
    </xf>
    <xf numFmtId="0" fontId="167" fillId="0" borderId="0" xfId="0" applyFont="1" applyAlignment="1">
      <alignment vertical="justify"/>
    </xf>
    <xf numFmtId="0" fontId="168" fillId="0" borderId="0" xfId="0" applyFont="1" applyAlignment="1">
      <alignment horizontal="center" vertical="justify"/>
    </xf>
    <xf numFmtId="0" fontId="153" fillId="0" borderId="22" xfId="0" applyNumberFormat="1" applyFont="1" applyBorder="1" applyAlignment="1">
      <alignment vertical="justify" wrapText="1"/>
    </xf>
    <xf numFmtId="4" fontId="10" fillId="0" borderId="6" xfId="0" applyNumberFormat="1" applyFont="1" applyFill="1" applyBorder="1" applyAlignment="1">
      <alignment shrinkToFit="1"/>
    </xf>
    <xf numFmtId="0" fontId="151" fillId="0" borderId="7" xfId="0" applyFont="1" applyFill="1" applyBorder="1" applyAlignment="1">
      <alignment wrapText="1"/>
    </xf>
    <xf numFmtId="0" fontId="153" fillId="0" borderId="6" xfId="0" applyFont="1" applyBorder="1" applyAlignment="1">
      <alignment vertical="justify" wrapText="1"/>
    </xf>
    <xf numFmtId="0" fontId="151" fillId="0" borderId="6" xfId="0" applyFont="1" applyFill="1" applyBorder="1" applyAlignment="1">
      <alignment wrapText="1"/>
    </xf>
    <xf numFmtId="0" fontId="57" fillId="0" borderId="6" xfId="0" applyFont="1" applyFill="1" applyBorder="1" applyAlignment="1">
      <alignment wrapText="1"/>
    </xf>
    <xf numFmtId="0" fontId="153" fillId="0" borderId="6" xfId="0" applyNumberFormat="1" applyFont="1" applyBorder="1" applyAlignment="1">
      <alignment vertical="justify" wrapText="1"/>
    </xf>
    <xf numFmtId="0" fontId="151" fillId="3" borderId="6" xfId="0" applyFont="1" applyFill="1" applyBorder="1" applyAlignment="1">
      <alignment wrapText="1"/>
    </xf>
    <xf numFmtId="170" fontId="150" fillId="0" borderId="6" xfId="0" applyNumberFormat="1" applyFont="1" applyFill="1" applyBorder="1" applyAlignment="1">
      <alignment shrinkToFit="1"/>
    </xf>
    <xf numFmtId="0" fontId="142" fillId="2" borderId="6" xfId="0" applyFont="1" applyFill="1" applyBorder="1" applyAlignment="1">
      <alignment vertical="justify" shrinkToFit="1"/>
    </xf>
    <xf numFmtId="0" fontId="169" fillId="3" borderId="6" xfId="0" applyNumberFormat="1" applyFont="1" applyFill="1" applyBorder="1" applyAlignment="1">
      <alignment vertical="justify" wrapText="1"/>
    </xf>
    <xf numFmtId="170" fontId="136" fillId="2" borderId="6" xfId="0" applyNumberFormat="1" applyFont="1" applyFill="1" applyBorder="1" applyAlignment="1">
      <alignment shrinkToFit="1"/>
    </xf>
    <xf numFmtId="0" fontId="169" fillId="3" borderId="6" xfId="0" applyFont="1" applyFill="1" applyBorder="1" applyAlignment="1">
      <alignment vertical="justify" wrapText="1"/>
    </xf>
    <xf numFmtId="0" fontId="170" fillId="3" borderId="6" xfId="0" applyFont="1" applyFill="1" applyBorder="1" applyAlignment="1">
      <alignment vertical="top" wrapText="1"/>
    </xf>
    <xf numFmtId="0" fontId="171" fillId="3" borderId="6" xfId="0" applyFont="1" applyFill="1" applyBorder="1" applyAlignment="1">
      <alignment vertical="justify" wrapText="1"/>
    </xf>
    <xf numFmtId="4" fontId="29" fillId="0" borderId="5" xfId="0" applyNumberFormat="1" applyFont="1" applyBorder="1" applyAlignment="1">
      <alignment horizontal="left" vertical="justify"/>
    </xf>
    <xf numFmtId="170" fontId="10" fillId="0" borderId="8" xfId="0" applyNumberFormat="1" applyFont="1" applyFill="1" applyBorder="1" applyAlignment="1">
      <alignment shrinkToFit="1"/>
    </xf>
    <xf numFmtId="3" fontId="25" fillId="0" borderId="12" xfId="0" applyNumberFormat="1" applyFont="1" applyFill="1" applyBorder="1"/>
    <xf numFmtId="171" fontId="134" fillId="52" borderId="6" xfId="0" applyNumberFormat="1" applyFont="1" applyFill="1" applyBorder="1" applyAlignment="1">
      <alignment vertical="justify" shrinkToFit="1"/>
    </xf>
    <xf numFmtId="0" fontId="172" fillId="3" borderId="6" xfId="0" applyNumberFormat="1" applyFont="1" applyFill="1" applyBorder="1" applyAlignment="1">
      <alignment vertical="justify" wrapText="1"/>
    </xf>
    <xf numFmtId="0" fontId="172" fillId="3" borderId="6" xfId="0" applyFont="1" applyFill="1" applyBorder="1" applyAlignment="1">
      <alignment vertical="justify" wrapText="1"/>
    </xf>
    <xf numFmtId="170" fontId="30" fillId="4" borderId="22" xfId="0" applyNumberFormat="1" applyFont="1" applyFill="1" applyBorder="1" applyAlignment="1">
      <alignment horizontal="center" vertical="justify" shrinkToFit="1"/>
    </xf>
    <xf numFmtId="170" fontId="29" fillId="0" borderId="22" xfId="0" applyNumberFormat="1" applyFont="1" applyBorder="1" applyAlignment="1">
      <alignment vertical="justify" shrinkToFit="1"/>
    </xf>
    <xf numFmtId="171" fontId="173" fillId="13" borderId="22" xfId="0" applyNumberFormat="1" applyFont="1" applyFill="1" applyBorder="1" applyAlignment="1">
      <alignment vertical="justify" shrinkToFit="1"/>
    </xf>
    <xf numFmtId="170" fontId="30" fillId="13" borderId="17" xfId="0" applyNumberFormat="1" applyFont="1" applyFill="1" applyBorder="1" applyAlignment="1">
      <alignment shrinkToFit="1"/>
    </xf>
    <xf numFmtId="3" fontId="62" fillId="2" borderId="7" xfId="0" applyNumberFormat="1" applyFont="1" applyFill="1" applyBorder="1" applyAlignment="1">
      <alignment shrinkToFit="1"/>
    </xf>
    <xf numFmtId="3" fontId="30" fillId="2" borderId="7" xfId="0" applyNumberFormat="1" applyFont="1" applyFill="1" applyBorder="1" applyAlignment="1">
      <alignment shrinkToFit="1"/>
    </xf>
    <xf numFmtId="170" fontId="30" fillId="0" borderId="6" xfId="0" applyNumberFormat="1" applyFont="1" applyFill="1" applyBorder="1" applyAlignment="1">
      <alignment shrinkToFit="1"/>
    </xf>
    <xf numFmtId="171" fontId="29" fillId="13" borderId="6" xfId="0" applyNumberFormat="1" applyFont="1" applyFill="1" applyBorder="1" applyAlignment="1">
      <alignment vertical="justify" shrinkToFit="1"/>
    </xf>
    <xf numFmtId="171" fontId="174" fillId="2" borderId="6" xfId="0" applyNumberFormat="1" applyFont="1" applyFill="1" applyBorder="1" applyAlignment="1">
      <alignment vertical="justify" shrinkToFit="1"/>
    </xf>
    <xf numFmtId="171" fontId="29" fillId="2" borderId="6" xfId="0" applyNumberFormat="1" applyFont="1" applyFill="1" applyBorder="1" applyAlignment="1">
      <alignment vertical="justify" shrinkToFit="1"/>
    </xf>
    <xf numFmtId="4" fontId="30" fillId="0" borderId="6" xfId="0" applyNumberFormat="1" applyFont="1" applyFill="1" applyBorder="1" applyAlignment="1">
      <alignment shrinkToFit="1"/>
    </xf>
    <xf numFmtId="171" fontId="173" fillId="13" borderId="6" xfId="0" applyNumberFormat="1" applyFont="1" applyFill="1" applyBorder="1" applyAlignment="1">
      <alignment vertical="justify" shrinkToFit="1"/>
    </xf>
    <xf numFmtId="0" fontId="30" fillId="0" borderId="7" xfId="0" applyFont="1" applyFill="1" applyBorder="1" applyAlignment="1">
      <alignment horizontal="center"/>
    </xf>
    <xf numFmtId="0" fontId="175" fillId="0" borderId="7" xfId="0" applyFont="1" applyFill="1" applyBorder="1" applyAlignment="1">
      <alignment wrapText="1"/>
    </xf>
    <xf numFmtId="0" fontId="30" fillId="0" borderId="7" xfId="0" applyFont="1" applyFill="1" applyBorder="1" applyAlignment="1">
      <alignment horizontal="center" vertical="top" wrapText="1"/>
    </xf>
    <xf numFmtId="0" fontId="30" fillId="4" borderId="7" xfId="0" applyFont="1" applyFill="1" applyBorder="1" applyAlignment="1">
      <alignment horizontal="center" vertical="top" shrinkToFit="1"/>
    </xf>
    <xf numFmtId="0" fontId="30" fillId="0" borderId="7" xfId="0" applyFont="1" applyFill="1" applyBorder="1" applyAlignment="1">
      <alignment shrinkToFit="1"/>
    </xf>
    <xf numFmtId="171" fontId="161" fillId="13" borderId="6" xfId="0" applyNumberFormat="1" applyFont="1" applyFill="1" applyBorder="1" applyAlignment="1">
      <alignment vertical="justify" shrinkToFit="1"/>
    </xf>
    <xf numFmtId="170" fontId="30" fillId="0" borderId="7" xfId="0" applyNumberFormat="1" applyFont="1" applyFill="1" applyBorder="1" applyAlignment="1">
      <alignment shrinkToFit="1"/>
    </xf>
    <xf numFmtId="171" fontId="161" fillId="13" borderId="7" xfId="0" applyNumberFormat="1" applyFont="1" applyFill="1" applyBorder="1" applyAlignment="1">
      <alignment vertical="justify" shrinkToFit="1"/>
    </xf>
    <xf numFmtId="171" fontId="29" fillId="3" borderId="6" xfId="0" applyNumberFormat="1" applyFont="1" applyFill="1" applyBorder="1" applyAlignment="1">
      <alignment vertical="justify" shrinkToFit="1"/>
    </xf>
    <xf numFmtId="170" fontId="30" fillId="3" borderId="7" xfId="0" applyNumberFormat="1" applyFont="1" applyFill="1" applyBorder="1" applyAlignment="1">
      <alignment shrinkToFit="1"/>
    </xf>
    <xf numFmtId="170" fontId="30" fillId="13" borderId="8" xfId="0" applyNumberFormat="1" applyFont="1" applyFill="1" applyBorder="1" applyAlignment="1">
      <alignment shrinkToFit="1"/>
    </xf>
    <xf numFmtId="3" fontId="30" fillId="2" borderId="6" xfId="0" applyNumberFormat="1" applyFont="1" applyFill="1" applyBorder="1" applyAlignment="1">
      <alignment shrinkToFit="1"/>
    </xf>
    <xf numFmtId="171" fontId="161" fillId="13" borderId="22" xfId="0" applyNumberFormat="1" applyFont="1" applyFill="1" applyBorder="1" applyAlignment="1">
      <alignment vertical="justify" shrinkToFit="1"/>
    </xf>
    <xf numFmtId="171" fontId="30" fillId="0" borderId="6" xfId="0" applyNumberFormat="1" applyFont="1" applyFill="1" applyBorder="1" applyAlignment="1">
      <alignment shrinkToFit="1"/>
    </xf>
    <xf numFmtId="0" fontId="30" fillId="0" borderId="6" xfId="0" applyFont="1" applyFill="1" applyBorder="1" applyAlignment="1">
      <alignment horizontal="center"/>
    </xf>
    <xf numFmtId="0" fontId="175" fillId="0" borderId="6" xfId="0" applyFont="1" applyFill="1" applyBorder="1" applyAlignment="1">
      <alignment wrapText="1"/>
    </xf>
    <xf numFmtId="0" fontId="30" fillId="0" borderId="6" xfId="0" applyFont="1" applyFill="1" applyBorder="1" applyAlignment="1">
      <alignment horizontal="center" vertical="top" wrapText="1"/>
    </xf>
    <xf numFmtId="0" fontId="30" fillId="4" borderId="6" xfId="0" applyFont="1" applyFill="1" applyBorder="1" applyAlignment="1">
      <alignment horizontal="center" vertical="top" shrinkToFit="1"/>
    </xf>
    <xf numFmtId="171" fontId="161" fillId="13" borderId="6" xfId="0" applyNumberFormat="1" applyFont="1" applyFill="1" applyBorder="1" applyAlignment="1">
      <alignment vertical="justify" shrinkToFit="1"/>
    </xf>
    <xf numFmtId="170" fontId="30" fillId="0" borderId="22" xfId="0" applyNumberFormat="1" applyFont="1" applyFill="1" applyBorder="1" applyAlignment="1">
      <alignment shrinkToFit="1"/>
    </xf>
    <xf numFmtId="170" fontId="30" fillId="13" borderId="6" xfId="0" applyNumberFormat="1" applyFont="1" applyFill="1" applyBorder="1" applyAlignment="1">
      <alignment shrinkToFit="1"/>
    </xf>
    <xf numFmtId="3" fontId="62" fillId="2" borderId="6" xfId="0" applyNumberFormat="1" applyFont="1" applyFill="1" applyBorder="1" applyAlignment="1">
      <alignment shrinkToFit="1"/>
    </xf>
    <xf numFmtId="0" fontId="173" fillId="13" borderId="6" xfId="0" applyFont="1" applyFill="1" applyBorder="1" applyAlignment="1">
      <alignment vertical="justify" shrinkToFit="1"/>
    </xf>
    <xf numFmtId="0" fontId="30" fillId="0" borderId="6" xfId="0" applyFont="1" applyFill="1" applyBorder="1" applyAlignment="1">
      <alignment shrinkToFit="1"/>
    </xf>
    <xf numFmtId="170" fontId="176" fillId="13" borderId="6" xfId="0" applyNumberFormat="1" applyFont="1" applyFill="1" applyBorder="1" applyAlignment="1">
      <alignment shrinkToFit="1"/>
    </xf>
    <xf numFmtId="170" fontId="30" fillId="2" borderId="6" xfId="0" applyNumberFormat="1" applyFont="1" applyFill="1" applyBorder="1" applyAlignment="1">
      <alignment shrinkToFit="1"/>
    </xf>
    <xf numFmtId="0" fontId="29" fillId="13" borderId="6" xfId="0" applyFont="1" applyFill="1" applyBorder="1" applyAlignment="1">
      <alignment vertical="justify" shrinkToFit="1"/>
    </xf>
    <xf numFmtId="171" fontId="29" fillId="13" borderId="22" xfId="0" applyNumberFormat="1" applyFont="1" applyFill="1" applyBorder="1" applyAlignment="1">
      <alignment vertical="justify" shrinkToFit="1"/>
    </xf>
    <xf numFmtId="171" fontId="177" fillId="13" borderId="6" xfId="0" applyNumberFormat="1" applyFont="1" applyFill="1" applyBorder="1" applyAlignment="1">
      <alignment vertical="justify" shrinkToFit="1"/>
    </xf>
    <xf numFmtId="0" fontId="30" fillId="0" borderId="0" xfId="0" applyFont="1" applyFill="1"/>
    <xf numFmtId="170" fontId="29" fillId="3" borderId="22" xfId="0" applyNumberFormat="1" applyFont="1" applyFill="1" applyBorder="1" applyAlignment="1">
      <alignment vertical="justify" shrinkToFit="1"/>
    </xf>
    <xf numFmtId="171" fontId="161" fillId="9" borderId="6" xfId="0" applyNumberFormat="1" applyFont="1" applyFill="1" applyBorder="1" applyAlignment="1">
      <alignment vertical="justify" shrinkToFit="1"/>
    </xf>
    <xf numFmtId="170" fontId="29" fillId="3" borderId="6" xfId="0" applyNumberFormat="1" applyFont="1" applyFill="1" applyBorder="1" applyAlignment="1">
      <alignment vertical="justify" shrinkToFit="1"/>
    </xf>
    <xf numFmtId="171" fontId="29" fillId="2" borderId="6" xfId="0" applyNumberFormat="1" applyFont="1" applyFill="1" applyBorder="1" applyAlignment="1">
      <alignment horizontal="right" vertical="justify" shrinkToFit="1"/>
    </xf>
    <xf numFmtId="171" fontId="29" fillId="2" borderId="22" xfId="0" applyNumberFormat="1" applyFont="1" applyFill="1" applyBorder="1" applyAlignment="1">
      <alignment vertical="justify" shrinkToFit="1"/>
    </xf>
    <xf numFmtId="0" fontId="175" fillId="3" borderId="6" xfId="0" applyFont="1" applyFill="1" applyBorder="1" applyAlignment="1">
      <alignment wrapText="1"/>
    </xf>
    <xf numFmtId="171" fontId="29" fillId="3" borderId="6" xfId="0" applyNumberFormat="1" applyFont="1" applyFill="1" applyBorder="1" applyAlignment="1">
      <alignment vertical="justify" shrinkToFit="1"/>
    </xf>
    <xf numFmtId="171" fontId="174" fillId="13" borderId="6" xfId="0" applyNumberFormat="1" applyFont="1" applyFill="1" applyBorder="1" applyAlignment="1">
      <alignment vertical="justify" shrinkToFit="1"/>
    </xf>
    <xf numFmtId="170" fontId="29" fillId="4" borderId="6" xfId="0" applyNumberFormat="1" applyFont="1" applyFill="1" applyBorder="1" applyAlignment="1">
      <alignment horizontal="center" vertical="justify" shrinkToFit="1"/>
    </xf>
    <xf numFmtId="170" fontId="29" fillId="3" borderId="6" xfId="0" applyNumberFormat="1" applyFont="1" applyFill="1" applyBorder="1" applyAlignment="1">
      <alignment vertical="justify" shrinkToFit="1"/>
    </xf>
    <xf numFmtId="0" fontId="29" fillId="13" borderId="6" xfId="0" applyFont="1" applyFill="1" applyBorder="1" applyAlignment="1">
      <alignment vertical="justify" shrinkToFit="1"/>
    </xf>
    <xf numFmtId="0" fontId="29" fillId="2" borderId="6" xfId="0" applyFont="1" applyFill="1" applyBorder="1" applyAlignment="1">
      <alignment vertical="justify" shrinkToFit="1"/>
    </xf>
    <xf numFmtId="170" fontId="30" fillId="13" borderId="22" xfId="0" applyNumberFormat="1" applyFont="1" applyFill="1" applyBorder="1" applyAlignment="1">
      <alignment shrinkToFit="1"/>
    </xf>
    <xf numFmtId="171" fontId="29" fillId="2" borderId="22" xfId="0" applyNumberFormat="1" applyFont="1" applyFill="1" applyBorder="1" applyAlignment="1">
      <alignment horizontal="right" vertical="justify" shrinkToFit="1"/>
    </xf>
    <xf numFmtId="0" fontId="29" fillId="2" borderId="6" xfId="0" applyFont="1" applyFill="1" applyBorder="1" applyAlignment="1">
      <alignment vertical="justify" shrinkToFit="1"/>
    </xf>
    <xf numFmtId="170" fontId="178" fillId="0" borderId="6" xfId="0" applyNumberFormat="1" applyFont="1" applyFill="1" applyBorder="1" applyAlignment="1">
      <alignment shrinkToFit="1"/>
    </xf>
    <xf numFmtId="171" fontId="29" fillId="52" borderId="6" xfId="0" applyNumberFormat="1" applyFont="1" applyFill="1" applyBorder="1" applyAlignment="1">
      <alignment vertical="justify" shrinkToFit="1"/>
    </xf>
    <xf numFmtId="170" fontId="163" fillId="4" borderId="6" xfId="0" applyNumberFormat="1" applyFont="1" applyFill="1" applyBorder="1" applyAlignment="1">
      <alignment horizontal="center" vertical="justify" shrinkToFit="1"/>
    </xf>
    <xf numFmtId="170" fontId="161" fillId="0" borderId="6" xfId="0" applyNumberFormat="1" applyFont="1" applyBorder="1" applyAlignment="1">
      <alignment vertical="justify" shrinkToFit="1"/>
    </xf>
    <xf numFmtId="170" fontId="30" fillId="4" borderId="6" xfId="0" applyNumberFormat="1" applyFont="1" applyFill="1" applyBorder="1" applyAlignment="1">
      <alignment horizontal="center" vertical="justify" shrinkToFit="1"/>
    </xf>
    <xf numFmtId="170" fontId="179" fillId="0" borderId="6" xfId="0" applyNumberFormat="1" applyFont="1" applyBorder="1" applyAlignment="1">
      <alignment shrinkToFit="1"/>
    </xf>
    <xf numFmtId="170" fontId="30" fillId="4" borderId="6" xfId="0" applyNumberFormat="1" applyFont="1" applyFill="1" applyBorder="1" applyAlignment="1">
      <alignment horizontal="center" vertical="top" shrinkToFit="1"/>
    </xf>
    <xf numFmtId="171" fontId="161" fillId="2" borderId="6" xfId="0" applyNumberFormat="1" applyFont="1" applyFill="1" applyBorder="1" applyAlignment="1">
      <alignment vertical="justify" shrinkToFit="1"/>
    </xf>
    <xf numFmtId="171" fontId="173" fillId="2" borderId="6" xfId="0" applyNumberFormat="1" applyFont="1" applyFill="1" applyBorder="1" applyAlignment="1">
      <alignment vertical="justify" shrinkToFit="1"/>
    </xf>
    <xf numFmtId="170" fontId="163" fillId="13" borderId="6" xfId="0" applyNumberFormat="1" applyFont="1" applyFill="1" applyBorder="1" applyAlignment="1">
      <alignment shrinkToFit="1"/>
    </xf>
    <xf numFmtId="171" fontId="177" fillId="2" borderId="6" xfId="0" applyNumberFormat="1" applyFont="1" applyFill="1" applyBorder="1" applyAlignment="1">
      <alignment vertical="justify" shrinkToFit="1"/>
    </xf>
    <xf numFmtId="171" fontId="174" fillId="13" borderId="22" xfId="0" applyNumberFormat="1" applyFont="1" applyFill="1" applyBorder="1" applyAlignment="1">
      <alignment vertical="justify" shrinkToFit="1"/>
    </xf>
    <xf numFmtId="170" fontId="175" fillId="13" borderId="6" xfId="0" applyNumberFormat="1" applyFont="1" applyFill="1" applyBorder="1" applyAlignment="1">
      <alignment shrinkToFit="1"/>
    </xf>
    <xf numFmtId="171" fontId="180" fillId="13" borderId="6" xfId="0" applyNumberFormat="1" applyFont="1" applyFill="1" applyBorder="1" applyAlignment="1">
      <alignment vertical="justify" shrinkToFit="1"/>
    </xf>
    <xf numFmtId="171" fontId="173" fillId="2" borderId="22" xfId="0" applyNumberFormat="1" applyFont="1" applyFill="1" applyBorder="1" applyAlignment="1">
      <alignment vertical="justify" shrinkToFit="1"/>
    </xf>
    <xf numFmtId="0" fontId="30" fillId="0" borderId="6" xfId="0" applyFont="1" applyFill="1" applyBorder="1" applyAlignment="1">
      <alignment wrapText="1"/>
    </xf>
    <xf numFmtId="171" fontId="174" fillId="2" borderId="6" xfId="0" applyNumberFormat="1" applyFont="1" applyFill="1" applyBorder="1" applyAlignment="1">
      <alignment horizontal="center" vertical="justify" shrinkToFit="1"/>
    </xf>
    <xf numFmtId="170" fontId="62" fillId="2" borderId="6" xfId="0" applyNumberFormat="1" applyFont="1" applyFill="1" applyBorder="1" applyAlignment="1">
      <alignment shrinkToFit="1"/>
    </xf>
    <xf numFmtId="171" fontId="181" fillId="2" borderId="6" xfId="0" applyNumberFormat="1" applyFont="1" applyFill="1" applyBorder="1" applyAlignment="1">
      <alignment vertical="justify" shrinkToFit="1"/>
    </xf>
    <xf numFmtId="170" fontId="163" fillId="4" borderId="22" xfId="0" applyNumberFormat="1" applyFont="1" applyFill="1" applyBorder="1" applyAlignment="1">
      <alignment horizontal="center" vertical="justify" shrinkToFit="1"/>
    </xf>
    <xf numFmtId="171" fontId="174" fillId="2" borderId="22" xfId="0" applyNumberFormat="1" applyFont="1" applyFill="1" applyBorder="1" applyAlignment="1">
      <alignment vertical="justify" shrinkToFit="1"/>
    </xf>
    <xf numFmtId="170" fontId="60" fillId="4" borderId="22" xfId="0" applyNumberFormat="1" applyFont="1" applyFill="1" applyBorder="1" applyAlignment="1">
      <alignment horizontal="center" vertical="justify" shrinkToFit="1"/>
    </xf>
    <xf numFmtId="170" fontId="177" fillId="0" borderId="6" xfId="0" applyNumberFormat="1" applyFont="1" applyBorder="1" applyAlignment="1">
      <alignment vertical="justify" shrinkToFit="1"/>
    </xf>
    <xf numFmtId="171" fontId="182" fillId="2" borderId="6" xfId="0" applyNumberFormat="1" applyFont="1" applyFill="1" applyBorder="1" applyAlignment="1">
      <alignment vertical="justify" shrinkToFit="1"/>
    </xf>
    <xf numFmtId="171" fontId="183" fillId="2" borderId="6" xfId="0" applyNumberFormat="1" applyFont="1" applyFill="1" applyBorder="1" applyAlignment="1">
      <alignment vertical="justify" shrinkToFit="1"/>
    </xf>
    <xf numFmtId="171" fontId="174" fillId="3" borderId="6" xfId="0" applyNumberFormat="1" applyFont="1" applyFill="1" applyBorder="1" applyAlignment="1">
      <alignment vertical="justify" shrinkToFit="1"/>
    </xf>
    <xf numFmtId="171" fontId="161" fillId="3" borderId="6" xfId="0" applyNumberFormat="1" applyFont="1" applyFill="1" applyBorder="1" applyAlignment="1">
      <alignment vertical="justify" shrinkToFit="1"/>
    </xf>
    <xf numFmtId="171" fontId="174" fillId="13" borderId="6" xfId="0" applyNumberFormat="1" applyFont="1" applyFill="1" applyBorder="1" applyAlignment="1">
      <alignment vertical="justify" shrinkToFit="1"/>
    </xf>
    <xf numFmtId="171" fontId="177" fillId="2" borderId="6" xfId="0" applyNumberFormat="1" applyFont="1" applyFill="1" applyBorder="1" applyAlignment="1">
      <alignment vertical="justify" shrinkToFit="1"/>
    </xf>
    <xf numFmtId="3" fontId="30" fillId="13" borderId="6" xfId="0" applyNumberFormat="1" applyFont="1" applyFill="1" applyBorder="1" applyAlignment="1">
      <alignment shrinkToFit="1"/>
    </xf>
    <xf numFmtId="170" fontId="163" fillId="4" borderId="6" xfId="0" applyNumberFormat="1" applyFont="1" applyFill="1" applyBorder="1" applyAlignment="1">
      <alignment horizontal="center" vertical="top" shrinkToFit="1"/>
    </xf>
    <xf numFmtId="170" fontId="163" fillId="0" borderId="6" xfId="0" applyNumberFormat="1" applyFont="1" applyFill="1" applyBorder="1" applyAlignment="1">
      <alignment shrinkToFit="1"/>
    </xf>
    <xf numFmtId="170" fontId="30" fillId="4" borderId="6" xfId="0" applyNumberFormat="1" applyFont="1" applyFill="1" applyBorder="1" applyAlignment="1">
      <alignment shrinkToFit="1"/>
    </xf>
    <xf numFmtId="14" fontId="4" fillId="0" borderId="0" xfId="0" applyNumberFormat="1" applyFont="1"/>
    <xf numFmtId="0" fontId="184" fillId="3" borderId="6" xfId="0" applyFont="1" applyFill="1" applyBorder="1" applyAlignment="1">
      <alignment vertical="justify" wrapText="1"/>
    </xf>
    <xf numFmtId="3" fontId="134" fillId="0" borderId="15" xfId="0" applyNumberFormat="1" applyFont="1" applyBorder="1" applyAlignment="1">
      <alignment horizontal="left" vertical="justify"/>
    </xf>
    <xf numFmtId="170" fontId="3" fillId="0" borderId="5" xfId="0" applyNumberFormat="1" applyFont="1" applyBorder="1" applyAlignment="1">
      <alignment vertical="justify"/>
    </xf>
    <xf numFmtId="170" fontId="25" fillId="0" borderId="12" xfId="0" applyNumberFormat="1" applyFont="1" applyFill="1" applyBorder="1"/>
    <xf numFmtId="3" fontId="25" fillId="0" borderId="15" xfId="0" applyNumberFormat="1" applyFont="1" applyBorder="1" applyAlignment="1">
      <alignment horizontal="left" vertical="justify"/>
    </xf>
    <xf numFmtId="3" fontId="25" fillId="0" borderId="5" xfId="0" applyNumberFormat="1" applyFont="1" applyBorder="1" applyAlignment="1">
      <alignment horizontal="left" vertical="justify"/>
    </xf>
    <xf numFmtId="171" fontId="13" fillId="0" borderId="12" xfId="0" applyNumberFormat="1" applyFont="1" applyFill="1" applyBorder="1" applyAlignment="1">
      <alignment shrinkToFit="1"/>
    </xf>
    <xf numFmtId="170" fontId="30" fillId="4" borderId="9" xfId="0" applyNumberFormat="1" applyFont="1" applyFill="1" applyBorder="1" applyAlignment="1">
      <alignment shrinkToFit="1"/>
    </xf>
    <xf numFmtId="170" fontId="30" fillId="0" borderId="9" xfId="0" applyNumberFormat="1" applyFont="1" applyFill="1" applyBorder="1" applyAlignment="1">
      <alignment shrinkToFit="1"/>
    </xf>
    <xf numFmtId="3" fontId="30" fillId="13" borderId="9" xfId="0" applyNumberFormat="1" applyFont="1" applyFill="1" applyBorder="1" applyAlignment="1">
      <alignment shrinkToFit="1"/>
    </xf>
    <xf numFmtId="170" fontId="30" fillId="13" borderId="9" xfId="0" applyNumberFormat="1" applyFont="1" applyFill="1" applyBorder="1" applyAlignment="1">
      <alignment shrinkToFit="1"/>
    </xf>
    <xf numFmtId="3" fontId="30" fillId="2" borderId="9" xfId="0" applyNumberFormat="1" applyFont="1" applyFill="1" applyBorder="1" applyAlignment="1">
      <alignment shrinkToFit="1"/>
    </xf>
    <xf numFmtId="170" fontId="30" fillId="0" borderId="8" xfId="0" applyNumberFormat="1" applyFont="1" applyFill="1" applyBorder="1" applyAlignment="1">
      <alignment shrinkToFit="1"/>
    </xf>
    <xf numFmtId="0" fontId="30" fillId="4" borderId="9" xfId="0" applyFont="1" applyFill="1" applyBorder="1" applyAlignment="1">
      <alignment horizontal="center" vertical="top" shrinkToFit="1"/>
    </xf>
    <xf numFmtId="170" fontId="14" fillId="4" borderId="6" xfId="0" applyNumberFormat="1" applyFont="1" applyFill="1" applyBorder="1" applyAlignment="1">
      <alignment shrinkToFit="1"/>
    </xf>
    <xf numFmtId="170" fontId="14" fillId="4" borderId="9" xfId="0" applyNumberFormat="1" applyFont="1" applyFill="1" applyBorder="1" applyAlignment="1">
      <alignment shrinkToFit="1"/>
    </xf>
    <xf numFmtId="0" fontId="15" fillId="0" borderId="22" xfId="0" applyFont="1" applyBorder="1" applyAlignment="1">
      <alignment horizontal="center" vertical="justify"/>
    </xf>
    <xf numFmtId="0" fontId="163" fillId="10" borderId="0" xfId="0" applyNumberFormat="1" applyFont="1" applyFill="1" applyBorder="1" applyAlignment="1">
      <alignment vertical="center" wrapText="1"/>
    </xf>
    <xf numFmtId="171" fontId="30" fillId="10" borderId="0" xfId="0" applyNumberFormat="1" applyFont="1" applyFill="1" applyBorder="1" applyAlignment="1">
      <alignment shrinkToFit="1"/>
    </xf>
    <xf numFmtId="171" fontId="30" fillId="10" borderId="0" xfId="0" applyNumberFormat="1" applyFont="1" applyFill="1" applyBorder="1" applyAlignment="1">
      <alignment vertical="justify" shrinkToFit="1"/>
    </xf>
    <xf numFmtId="171" fontId="30" fillId="3" borderId="0" xfId="0" applyNumberFormat="1" applyFont="1" applyFill="1" applyBorder="1" applyAlignment="1">
      <alignment vertical="justify" wrapText="1" shrinkToFit="1"/>
    </xf>
    <xf numFmtId="170" fontId="30" fillId="0" borderId="0" xfId="0" applyNumberFormat="1" applyFont="1" applyFill="1" applyBorder="1" applyAlignment="1">
      <alignment shrinkToFit="1"/>
    </xf>
    <xf numFmtId="0" fontId="179" fillId="0" borderId="0" xfId="0" applyFont="1" applyBorder="1"/>
    <xf numFmtId="171" fontId="30" fillId="3" borderId="0" xfId="0" applyNumberFormat="1" applyFont="1" applyFill="1" applyBorder="1" applyAlignment="1">
      <alignment vertical="justify" shrinkToFit="1"/>
    </xf>
    <xf numFmtId="14" fontId="30" fillId="0" borderId="0" xfId="0" applyNumberFormat="1" applyFont="1" applyFill="1" applyBorder="1"/>
    <xf numFmtId="0" fontId="30" fillId="3" borderId="0" xfId="0" applyNumberFormat="1" applyFont="1" applyFill="1" applyBorder="1" applyAlignment="1">
      <alignment vertical="justify" wrapText="1"/>
    </xf>
    <xf numFmtId="171" fontId="30" fillId="0" borderId="0" xfId="0" applyNumberFormat="1" applyFont="1" applyBorder="1" applyAlignment="1">
      <alignment shrinkToFit="1"/>
    </xf>
    <xf numFmtId="171" fontId="30" fillId="3" borderId="0" xfId="0" applyNumberFormat="1" applyFont="1" applyFill="1" applyBorder="1" applyAlignment="1">
      <alignment shrinkToFit="1"/>
    </xf>
    <xf numFmtId="0" fontId="30" fillId="0" borderId="0" xfId="0" applyFont="1" applyFill="1" applyBorder="1" applyAlignment="1">
      <alignment horizontal="center" shrinkToFit="1"/>
    </xf>
    <xf numFmtId="0" fontId="30" fillId="0" borderId="0" xfId="0" applyFont="1" applyFill="1" applyBorder="1"/>
    <xf numFmtId="197" fontId="30" fillId="10" borderId="0" xfId="0" applyNumberFormat="1" applyFont="1" applyFill="1" applyBorder="1" applyAlignment="1">
      <alignment shrinkToFit="1"/>
    </xf>
    <xf numFmtId="0" fontId="30" fillId="0" borderId="0" xfId="0" applyFont="1" applyFill="1" applyBorder="1" applyAlignment="1">
      <alignment shrinkToFit="1"/>
    </xf>
    <xf numFmtId="170" fontId="30" fillId="0" borderId="0" xfId="0" applyNumberFormat="1" applyFont="1" applyFill="1" applyBorder="1" applyAlignment="1">
      <alignment horizontal="center" vertical="top" shrinkToFit="1"/>
    </xf>
    <xf numFmtId="0" fontId="60" fillId="0" borderId="0" xfId="0" applyFont="1" applyFill="1" applyBorder="1" applyAlignment="1">
      <alignment horizontal="left" shrinkToFit="1"/>
    </xf>
    <xf numFmtId="171" fontId="30" fillId="0" borderId="0" xfId="0" applyNumberFormat="1" applyFont="1" applyFill="1" applyBorder="1" applyAlignment="1">
      <alignment vertical="justify" shrinkToFit="1"/>
    </xf>
    <xf numFmtId="0" fontId="66" fillId="0" borderId="0" xfId="0" applyFont="1" applyFill="1" applyBorder="1"/>
    <xf numFmtId="4" fontId="30" fillId="0" borderId="0" xfId="0" applyNumberFormat="1" applyFont="1" applyFill="1" applyBorder="1" applyAlignment="1">
      <alignment shrinkToFit="1"/>
    </xf>
    <xf numFmtId="197" fontId="30" fillId="0" borderId="0" xfId="0" applyNumberFormat="1" applyFont="1" applyFill="1" applyBorder="1" applyAlignment="1">
      <alignment shrinkToFit="1"/>
    </xf>
    <xf numFmtId="14" fontId="30" fillId="0" borderId="0" xfId="0" applyNumberFormat="1" applyFont="1" applyFill="1" applyBorder="1" applyAlignment="1"/>
    <xf numFmtId="49" fontId="10" fillId="0" borderId="15" xfId="0" applyNumberFormat="1" applyFont="1" applyFill="1" applyBorder="1" applyAlignment="1">
      <alignment vertical="top" wrapText="1"/>
    </xf>
    <xf numFmtId="3" fontId="134" fillId="0" borderId="5" xfId="0" applyNumberFormat="1" applyFont="1" applyBorder="1" applyAlignment="1">
      <alignment horizontal="left" vertical="justify"/>
    </xf>
    <xf numFmtId="49" fontId="10" fillId="0" borderId="15" xfId="0" applyNumberFormat="1" applyFont="1" applyFill="1" applyBorder="1" applyAlignment="1">
      <alignment horizontal="left" vertical="top" wrapText="1"/>
    </xf>
    <xf numFmtId="0" fontId="13" fillId="0" borderId="0" xfId="0" applyNumberFormat="1" applyFont="1" applyAlignment="1">
      <alignment horizontal="center" vertical="justify"/>
    </xf>
    <xf numFmtId="0" fontId="164" fillId="0" borderId="15" xfId="0" applyFont="1" applyBorder="1" applyAlignment="1">
      <alignment horizontal="left" vertical="justify"/>
    </xf>
    <xf numFmtId="0" fontId="164" fillId="0" borderId="5" xfId="0" applyFont="1" applyBorder="1" applyAlignment="1">
      <alignment horizontal="left" vertical="justify"/>
    </xf>
    <xf numFmtId="0" fontId="159" fillId="0" borderId="17" xfId="0" applyFont="1" applyBorder="1" applyAlignment="1">
      <alignment vertical="center" wrapText="1"/>
    </xf>
    <xf numFmtId="0" fontId="159" fillId="0" borderId="18" xfId="0" applyFont="1" applyBorder="1" applyAlignment="1">
      <alignment vertical="center" wrapText="1"/>
    </xf>
    <xf numFmtId="0" fontId="159" fillId="0" borderId="27" xfId="0" applyFont="1" applyFill="1" applyBorder="1" applyAlignment="1"/>
    <xf numFmtId="0" fontId="159" fillId="0" borderId="1" xfId="0" applyFont="1" applyFill="1" applyBorder="1" applyAlignment="1"/>
    <xf numFmtId="0" fontId="159" fillId="0" borderId="30" xfId="0" applyFont="1" applyFill="1" applyBorder="1" applyAlignment="1"/>
    <xf numFmtId="0" fontId="159" fillId="0" borderId="27" xfId="0" applyNumberFormat="1" applyFont="1" applyBorder="1" applyAlignment="1">
      <alignment vertical="justify"/>
    </xf>
    <xf numFmtId="0" fontId="159" fillId="0" borderId="1" xfId="0" applyNumberFormat="1" applyFont="1" applyBorder="1" applyAlignment="1">
      <alignment vertical="justify"/>
    </xf>
    <xf numFmtId="0" fontId="159" fillId="0" borderId="30" xfId="0" applyNumberFormat="1" applyFont="1" applyBorder="1" applyAlignment="1">
      <alignment vertical="justify"/>
    </xf>
    <xf numFmtId="0" fontId="160" fillId="0" borderId="27" xfId="0" applyFont="1" applyFill="1" applyBorder="1" applyAlignment="1"/>
    <xf numFmtId="0" fontId="160" fillId="0" borderId="1" xfId="0" applyFont="1" applyFill="1" applyBorder="1" applyAlignment="1"/>
    <xf numFmtId="0" fontId="160" fillId="0" borderId="30" xfId="0" applyFont="1" applyFill="1" applyBorder="1" applyAlignment="1"/>
    <xf numFmtId="0" fontId="159" fillId="0" borderId="27" xfId="0" applyFont="1" applyBorder="1" applyAlignment="1">
      <alignment vertical="justify"/>
    </xf>
    <xf numFmtId="0" fontId="159" fillId="0" borderId="1" xfId="0" applyFont="1" applyBorder="1" applyAlignment="1">
      <alignment vertical="justify"/>
    </xf>
    <xf numFmtId="0" fontId="159" fillId="0" borderId="30" xfId="0" applyFont="1" applyBorder="1" applyAlignment="1">
      <alignment vertical="justify"/>
    </xf>
    <xf numFmtId="0" fontId="159" fillId="0" borderId="16" xfId="0" applyFont="1" applyBorder="1" applyAlignment="1">
      <alignment vertical="justify"/>
    </xf>
    <xf numFmtId="0" fontId="159" fillId="0" borderId="24" xfId="0" applyFont="1" applyBorder="1" applyAlignment="1">
      <alignment vertical="justify"/>
    </xf>
    <xf numFmtId="0" fontId="159" fillId="0" borderId="11" xfId="0" applyFont="1" applyBorder="1" applyAlignment="1">
      <alignment vertical="justify"/>
    </xf>
    <xf numFmtId="0" fontId="161" fillId="0" borderId="27" xfId="0" applyFont="1" applyBorder="1" applyAlignment="1">
      <alignment vertical="justify"/>
    </xf>
    <xf numFmtId="0" fontId="161" fillId="0" borderId="1" xfId="0" applyFont="1" applyBorder="1" applyAlignment="1">
      <alignment vertical="justify"/>
    </xf>
    <xf numFmtId="0" fontId="161" fillId="0" borderId="30" xfId="0" applyFont="1" applyBorder="1" applyAlignment="1">
      <alignment vertical="justify"/>
    </xf>
    <xf numFmtId="170" fontId="160" fillId="0" borderId="27" xfId="0" applyNumberFormat="1" applyFont="1" applyFill="1" applyBorder="1" applyAlignment="1">
      <alignment shrinkToFit="1"/>
    </xf>
    <xf numFmtId="170" fontId="160" fillId="0" borderId="30" xfId="0" applyNumberFormat="1" applyFont="1" applyFill="1" applyBorder="1" applyAlignment="1">
      <alignment shrinkToFit="1"/>
    </xf>
    <xf numFmtId="0" fontId="159" fillId="0" borderId="14" xfId="0" applyFont="1" applyBorder="1" applyAlignment="1">
      <alignment vertical="justify"/>
    </xf>
    <xf numFmtId="0" fontId="159" fillId="0" borderId="20" xfId="0" applyFont="1" applyBorder="1" applyAlignment="1">
      <alignment vertical="justify"/>
    </xf>
    <xf numFmtId="0" fontId="16" fillId="0" borderId="10" xfId="0" applyFont="1" applyFill="1" applyBorder="1" applyAlignment="1"/>
    <xf numFmtId="14" fontId="25" fillId="0" borderId="0" xfId="0" applyNumberFormat="1" applyFont="1" applyBorder="1" applyAlignment="1"/>
    <xf numFmtId="14" fontId="30" fillId="10" borderId="0" xfId="0" applyNumberFormat="1" applyFont="1" applyFill="1" applyBorder="1" applyAlignment="1">
      <alignment vertical="center"/>
    </xf>
    <xf numFmtId="14" fontId="30" fillId="10" borderId="0" xfId="0" applyNumberFormat="1" applyFont="1" applyFill="1" applyBorder="1" applyAlignment="1"/>
    <xf numFmtId="14" fontId="30" fillId="0" borderId="0" xfId="0" applyNumberFormat="1" applyFont="1" applyBorder="1" applyAlignment="1"/>
    <xf numFmtId="0" fontId="10" fillId="0" borderId="6" xfId="0" applyFont="1" applyBorder="1" applyAlignment="1">
      <alignment horizontal="center"/>
    </xf>
    <xf numFmtId="14" fontId="14" fillId="0" borderId="0" xfId="0" applyNumberFormat="1" applyFont="1"/>
    <xf numFmtId="171" fontId="26" fillId="10" borderId="7" xfId="0" applyNumberFormat="1" applyFont="1" applyFill="1" applyBorder="1" applyAlignment="1">
      <alignment vertical="top"/>
    </xf>
    <xf numFmtId="3" fontId="26" fillId="10" borderId="7" xfId="0" applyNumberFormat="1" applyFont="1" applyFill="1" applyBorder="1" applyAlignment="1">
      <alignment vertical="top"/>
    </xf>
    <xf numFmtId="0" fontId="26" fillId="10" borderId="7" xfId="0" applyFont="1" applyFill="1" applyBorder="1" applyAlignment="1">
      <alignment vertical="top"/>
    </xf>
    <xf numFmtId="171" fontId="26" fillId="10" borderId="6" xfId="0" applyNumberFormat="1" applyFont="1" applyFill="1" applyBorder="1" applyAlignment="1">
      <alignment vertical="top"/>
    </xf>
    <xf numFmtId="3" fontId="26" fillId="10" borderId="6" xfId="0" applyNumberFormat="1" applyFont="1" applyFill="1" applyBorder="1" applyAlignment="1">
      <alignment vertical="top"/>
    </xf>
    <xf numFmtId="0" fontId="26" fillId="10" borderId="6" xfId="0" applyFont="1" applyFill="1" applyBorder="1" applyAlignment="1">
      <alignment vertical="top"/>
    </xf>
    <xf numFmtId="2" fontId="26" fillId="10" borderId="6" xfId="0" applyNumberFormat="1" applyFont="1" applyFill="1" applyBorder="1" applyAlignment="1">
      <alignment horizontal="right" vertical="top"/>
    </xf>
    <xf numFmtId="0" fontId="26" fillId="10" borderId="6" xfId="0" applyFont="1" applyFill="1" applyBorder="1" applyAlignment="1">
      <alignment horizontal="left" vertical="top"/>
    </xf>
    <xf numFmtId="0" fontId="26" fillId="10" borderId="6" xfId="0" applyNumberFormat="1" applyFont="1" applyFill="1" applyBorder="1" applyAlignment="1">
      <alignment horizontal="center" vertical="top"/>
    </xf>
    <xf numFmtId="0" fontId="26" fillId="10" borderId="6" xfId="0" applyNumberFormat="1" applyFont="1" applyFill="1" applyBorder="1" applyAlignment="1">
      <alignment horizontal="left" vertical="top"/>
    </xf>
    <xf numFmtId="0" fontId="26" fillId="10" borderId="6" xfId="0" applyNumberFormat="1" applyFont="1" applyFill="1" applyBorder="1" applyAlignment="1">
      <alignment horizontal="right" vertical="top"/>
    </xf>
    <xf numFmtId="0" fontId="26" fillId="10" borderId="6" xfId="0" applyNumberFormat="1" applyFont="1" applyFill="1" applyBorder="1" applyAlignment="1">
      <alignment vertical="top"/>
    </xf>
    <xf numFmtId="0" fontId="24" fillId="10" borderId="6" xfId="0" applyFont="1" applyFill="1" applyBorder="1" applyAlignment="1">
      <alignment horizontal="center" vertical="top"/>
    </xf>
    <xf numFmtId="0" fontId="24" fillId="10" borderId="6" xfId="0" applyFont="1" applyFill="1" applyBorder="1" applyAlignment="1">
      <alignment vertical="top"/>
    </xf>
    <xf numFmtId="0" fontId="24" fillId="10" borderId="6" xfId="0" applyNumberFormat="1" applyFont="1" applyFill="1" applyBorder="1" applyAlignment="1">
      <alignment vertical="top"/>
    </xf>
    <xf numFmtId="0" fontId="24" fillId="10" borderId="6" xfId="0" applyNumberFormat="1" applyFont="1" applyFill="1" applyBorder="1" applyAlignment="1">
      <alignment horizontal="center" vertical="top"/>
    </xf>
    <xf numFmtId="0" fontId="10" fillId="0" borderId="7" xfId="0" applyFont="1" applyBorder="1" applyAlignment="1">
      <alignment horizontal="right"/>
    </xf>
    <xf numFmtId="0" fontId="10" fillId="0" borderId="6" xfId="0" applyFont="1" applyBorder="1" applyAlignment="1">
      <alignment horizontal="right"/>
    </xf>
    <xf numFmtId="0" fontId="10" fillId="0" borderId="8" xfId="0" applyFont="1" applyBorder="1" applyAlignment="1">
      <alignment horizontal="right"/>
    </xf>
    <xf numFmtId="0" fontId="10" fillId="0" borderId="9" xfId="0" applyFont="1" applyBorder="1" applyAlignment="1">
      <alignment horizontal="right"/>
    </xf>
    <xf numFmtId="0" fontId="10" fillId="0" borderId="0" xfId="0" applyFont="1" applyAlignment="1">
      <alignment horizontal="right"/>
    </xf>
    <xf numFmtId="170" fontId="13" fillId="0" borderId="0" xfId="0" applyNumberFormat="1" applyFont="1" applyAlignment="1">
      <alignment horizontal="right"/>
    </xf>
    <xf numFmtId="0" fontId="10" fillId="0" borderId="23" xfId="0" applyFont="1" applyBorder="1"/>
    <xf numFmtId="170" fontId="13" fillId="0" borderId="0" xfId="0" applyNumberFormat="1" applyFont="1"/>
    <xf numFmtId="0" fontId="30" fillId="0" borderId="0" xfId="0" applyFont="1" applyBorder="1" applyAlignment="1">
      <alignment horizontal="center"/>
    </xf>
    <xf numFmtId="0" fontId="30" fillId="0" borderId="0" xfId="0" applyFont="1" applyBorder="1"/>
    <xf numFmtId="170" fontId="30" fillId="0" borderId="0" xfId="0" applyNumberFormat="1" applyFont="1" applyBorder="1"/>
    <xf numFmtId="14" fontId="0" fillId="10" borderId="0" xfId="0" applyNumberFormat="1" applyFill="1" applyBorder="1"/>
    <xf numFmtId="14" fontId="30" fillId="0" borderId="50" xfId="0" applyNumberFormat="1" applyFont="1" applyBorder="1" applyAlignment="1"/>
    <xf numFmtId="0" fontId="179" fillId="0" borderId="50" xfId="0" applyFont="1" applyBorder="1"/>
    <xf numFmtId="0" fontId="50" fillId="10" borderId="0" xfId="0" applyFont="1" applyFill="1" applyBorder="1" applyAlignment="1">
      <alignment wrapText="1"/>
    </xf>
    <xf numFmtId="0" fontId="96" fillId="0" borderId="0" xfId="0" applyNumberFormat="1" applyFont="1" applyBorder="1" applyAlignment="1"/>
    <xf numFmtId="0" fontId="20" fillId="0" borderId="15" xfId="0" applyFont="1" applyFill="1" applyBorder="1" applyAlignment="1">
      <alignment horizontal="left" vertical="justify"/>
    </xf>
    <xf numFmtId="0" fontId="20" fillId="0" borderId="5" xfId="0" applyFont="1" applyFill="1" applyBorder="1" applyAlignment="1">
      <alignment horizontal="left" vertical="justify"/>
    </xf>
    <xf numFmtId="49" fontId="10" fillId="0" borderId="15" xfId="0" applyNumberFormat="1" applyFont="1" applyFill="1" applyBorder="1" applyAlignment="1">
      <alignment vertical="top" wrapText="1"/>
    </xf>
    <xf numFmtId="49" fontId="10" fillId="0" borderId="5" xfId="0" applyNumberFormat="1" applyFont="1" applyFill="1" applyBorder="1" applyAlignment="1">
      <alignment vertical="top" wrapText="1"/>
    </xf>
    <xf numFmtId="3" fontId="122" fillId="0" borderId="15" xfId="0" applyNumberFormat="1" applyFont="1" applyFill="1" applyBorder="1" applyAlignment="1">
      <alignment horizontal="left" vertical="justify"/>
    </xf>
    <xf numFmtId="3" fontId="122" fillId="0" borderId="5" xfId="0" applyNumberFormat="1" applyFont="1" applyFill="1" applyBorder="1" applyAlignment="1">
      <alignment horizontal="left" vertical="justify"/>
    </xf>
    <xf numFmtId="3" fontId="38" fillId="0" borderId="15" xfId="0" applyNumberFormat="1" applyFont="1" applyFill="1" applyBorder="1" applyAlignment="1">
      <alignment horizontal="left" vertical="justify"/>
    </xf>
    <xf numFmtId="3" fontId="38" fillId="0" borderId="5" xfId="0" applyNumberFormat="1" applyFont="1" applyFill="1" applyBorder="1" applyAlignment="1">
      <alignment horizontal="left" vertical="justify"/>
    </xf>
    <xf numFmtId="0" fontId="16" fillId="0" borderId="0" xfId="0" applyFont="1" applyFill="1" applyBorder="1" applyAlignment="1">
      <alignment horizontal="center"/>
    </xf>
    <xf numFmtId="181" fontId="20" fillId="0" borderId="19" xfId="0" applyNumberFormat="1" applyFont="1" applyFill="1" applyBorder="1" applyAlignment="1">
      <alignment horizontal="center" vertical="justify"/>
    </xf>
    <xf numFmtId="0" fontId="13" fillId="3" borderId="0" xfId="0" applyNumberFormat="1" applyFont="1" applyFill="1" applyAlignment="1">
      <alignment horizontal="center" vertical="justify"/>
    </xf>
    <xf numFmtId="1" fontId="30" fillId="0" borderId="22" xfId="0" applyNumberFormat="1" applyFont="1" applyFill="1" applyBorder="1" applyAlignment="1">
      <alignment horizontal="right" vertical="center" shrinkToFit="1"/>
    </xf>
    <xf numFmtId="1" fontId="30" fillId="0" borderId="6" xfId="0" applyNumberFormat="1" applyFont="1" applyFill="1" applyBorder="1" applyAlignment="1">
      <alignment horizontal="right" vertical="center" shrinkToFit="1"/>
    </xf>
    <xf numFmtId="1" fontId="20" fillId="0" borderId="27" xfId="0" applyNumberFormat="1" applyFont="1" applyFill="1" applyBorder="1" applyAlignment="1">
      <alignment horizontal="center"/>
    </xf>
    <xf numFmtId="1" fontId="20" fillId="0" borderId="30" xfId="0" applyNumberFormat="1" applyFont="1" applyFill="1" applyBorder="1" applyAlignment="1">
      <alignment horizontal="center"/>
    </xf>
    <xf numFmtId="0" fontId="20" fillId="0" borderId="27" xfId="0" applyFont="1" applyFill="1" applyBorder="1" applyAlignment="1">
      <alignment horizontal="center" vertical="justify"/>
    </xf>
    <xf numFmtId="0" fontId="20" fillId="0" borderId="1" xfId="0" applyFont="1" applyFill="1" applyBorder="1" applyAlignment="1">
      <alignment horizontal="center" vertical="justify"/>
    </xf>
    <xf numFmtId="0" fontId="20" fillId="0" borderId="30" xfId="0" applyFont="1" applyFill="1" applyBorder="1" applyAlignment="1">
      <alignment horizontal="center" vertical="justify"/>
    </xf>
    <xf numFmtId="0" fontId="13" fillId="3" borderId="0" xfId="0" applyFont="1" applyFill="1" applyAlignment="1">
      <alignment horizontal="center"/>
    </xf>
    <xf numFmtId="1" fontId="20" fillId="0" borderId="22" xfId="0" applyNumberFormat="1" applyFont="1" applyFill="1" applyBorder="1" applyAlignment="1">
      <alignment horizontal="right" indent="1" shrinkToFit="1"/>
    </xf>
    <xf numFmtId="1" fontId="20" fillId="0" borderId="6" xfId="0" applyNumberFormat="1" applyFont="1" applyFill="1" applyBorder="1" applyAlignment="1">
      <alignment horizontal="right" indent="1" shrinkToFit="1"/>
    </xf>
    <xf numFmtId="49" fontId="13" fillId="0" borderId="15" xfId="0" applyNumberFormat="1" applyFont="1" applyFill="1" applyBorder="1" applyAlignment="1">
      <alignment horizontal="left" vertical="top" wrapText="1"/>
    </xf>
    <xf numFmtId="49" fontId="13" fillId="0" borderId="5" xfId="0" applyNumberFormat="1" applyFont="1" applyFill="1" applyBorder="1" applyAlignment="1">
      <alignment horizontal="left" vertical="top" wrapText="1"/>
    </xf>
    <xf numFmtId="0" fontId="16" fillId="0" borderId="2" xfId="0" applyFont="1" applyFill="1" applyBorder="1" applyAlignment="1">
      <alignment horizontal="center" vertical="top" wrapText="1"/>
    </xf>
    <xf numFmtId="0" fontId="16" fillId="0" borderId="2" xfId="0" applyFont="1" applyFill="1" applyBorder="1" applyAlignment="1">
      <alignment horizontal="center" vertical="center" wrapText="1" shrinkToFit="1"/>
    </xf>
    <xf numFmtId="0" fontId="0" fillId="0" borderId="2" xfId="0" applyFill="1" applyBorder="1"/>
    <xf numFmtId="173" fontId="13" fillId="0" borderId="2" xfId="0" applyNumberFormat="1" applyFont="1" applyFill="1" applyBorder="1" applyAlignment="1">
      <alignment horizontal="center" vertical="center"/>
    </xf>
    <xf numFmtId="172" fontId="13" fillId="0" borderId="2" xfId="0" applyNumberFormat="1" applyFont="1" applyFill="1" applyBorder="1" applyAlignment="1">
      <alignment horizontal="center" vertical="center"/>
    </xf>
    <xf numFmtId="0" fontId="30" fillId="0" borderId="15" xfId="0" applyNumberFormat="1" applyFont="1" applyFill="1" applyBorder="1" applyAlignment="1">
      <alignment horizontal="left" vertical="justify"/>
    </xf>
    <xf numFmtId="0" fontId="30" fillId="0" borderId="5" xfId="0" applyNumberFormat="1" applyFont="1" applyFill="1" applyBorder="1" applyAlignment="1">
      <alignment horizontal="left" vertical="justify"/>
    </xf>
    <xf numFmtId="3" fontId="121" fillId="0" borderId="16" xfId="0" applyNumberFormat="1" applyFont="1" applyFill="1" applyBorder="1" applyAlignment="1">
      <alignment horizontal="left" vertical="justify"/>
    </xf>
    <xf numFmtId="3" fontId="121" fillId="0" borderId="24" xfId="0" applyNumberFormat="1" applyFont="1" applyFill="1" applyBorder="1" applyAlignment="1">
      <alignment horizontal="left" vertical="justify"/>
    </xf>
    <xf numFmtId="3" fontId="121" fillId="0" borderId="11" xfId="0" applyNumberFormat="1" applyFont="1" applyFill="1" applyBorder="1" applyAlignment="1">
      <alignment horizontal="left" vertical="justify"/>
    </xf>
    <xf numFmtId="0" fontId="10" fillId="0" borderId="5" xfId="0" applyFont="1" applyFill="1" applyBorder="1" applyAlignment="1">
      <alignment horizontal="center"/>
    </xf>
    <xf numFmtId="3" fontId="38" fillId="0" borderId="15" xfId="0" applyNumberFormat="1" applyFont="1" applyFill="1" applyBorder="1" applyAlignment="1">
      <alignment vertical="justify"/>
    </xf>
    <xf numFmtId="3" fontId="38" fillId="0" borderId="5" xfId="0" applyNumberFormat="1" applyFont="1" applyFill="1" applyBorder="1" applyAlignment="1">
      <alignment vertical="justify"/>
    </xf>
    <xf numFmtId="170" fontId="20" fillId="0" borderId="15" xfId="0" applyNumberFormat="1" applyFont="1" applyFill="1" applyBorder="1" applyAlignment="1">
      <alignment horizontal="left" shrinkToFit="1"/>
    </xf>
    <xf numFmtId="170" fontId="20" fillId="0" borderId="5" xfId="0" applyNumberFormat="1" applyFont="1" applyFill="1" applyBorder="1" applyAlignment="1">
      <alignment horizontal="left" shrinkToFit="1"/>
    </xf>
    <xf numFmtId="170" fontId="20" fillId="0" borderId="12" xfId="0" applyNumberFormat="1" applyFont="1" applyFill="1" applyBorder="1" applyAlignment="1">
      <alignment horizontal="left" shrinkToFit="1"/>
    </xf>
    <xf numFmtId="171" fontId="13" fillId="0" borderId="14" xfId="0" applyNumberFormat="1" applyFont="1" applyFill="1" applyBorder="1" applyAlignment="1">
      <alignment horizontal="left" shrinkToFit="1"/>
    </xf>
    <xf numFmtId="171" fontId="13" fillId="0" borderId="20" xfId="0" applyNumberFormat="1" applyFont="1" applyFill="1" applyBorder="1" applyAlignment="1">
      <alignment horizontal="left" shrinkToFit="1"/>
    </xf>
    <xf numFmtId="171" fontId="13" fillId="0" borderId="21" xfId="0" applyNumberFormat="1" applyFont="1" applyFill="1" applyBorder="1" applyAlignment="1">
      <alignment horizontal="left" shrinkToFit="1"/>
    </xf>
    <xf numFmtId="0" fontId="16" fillId="0" borderId="2" xfId="0" applyFont="1" applyFill="1" applyBorder="1" applyAlignment="1">
      <alignment horizontal="center" vertical="center" wrapText="1"/>
    </xf>
    <xf numFmtId="0" fontId="13" fillId="0" borderId="2" xfId="0" applyNumberFormat="1" applyFont="1" applyFill="1" applyBorder="1" applyAlignment="1">
      <alignment horizontal="center" vertical="center"/>
    </xf>
    <xf numFmtId="1" fontId="16" fillId="0" borderId="2" xfId="0" applyNumberFormat="1" applyFont="1" applyFill="1" applyBorder="1" applyAlignment="1">
      <alignment horizontal="center" vertical="top" wrapText="1"/>
    </xf>
    <xf numFmtId="0" fontId="16" fillId="0" borderId="2" xfId="0" applyFont="1" applyFill="1" applyBorder="1" applyAlignment="1">
      <alignment horizontal="center" vertical="center"/>
    </xf>
    <xf numFmtId="174" fontId="34" fillId="0" borderId="10" xfId="0" applyNumberFormat="1" applyFont="1" applyFill="1" applyBorder="1" applyAlignment="1">
      <alignment horizontal="center"/>
    </xf>
    <xf numFmtId="0" fontId="53" fillId="0" borderId="2" xfId="0" applyNumberFormat="1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horizontal="center" vertical="center"/>
    </xf>
    <xf numFmtId="0" fontId="16" fillId="0" borderId="2" xfId="0" applyNumberFormat="1" applyFont="1" applyFill="1" applyBorder="1" applyAlignment="1">
      <alignment horizontal="center" vertical="center" wrapText="1"/>
    </xf>
    <xf numFmtId="0" fontId="49" fillId="0" borderId="2" xfId="0" applyNumberFormat="1" applyFont="1" applyFill="1" applyBorder="1" applyAlignment="1">
      <alignment horizontal="center" vertical="center" wrapText="1" shrinkToFit="1"/>
    </xf>
    <xf numFmtId="0" fontId="40" fillId="0" borderId="2" xfId="0" applyNumberFormat="1" applyFont="1" applyFill="1" applyBorder="1" applyAlignment="1">
      <alignment horizontal="center" vertical="center" wrapText="1"/>
    </xf>
    <xf numFmtId="0" fontId="40" fillId="0" borderId="2" xfId="0" applyFont="1" applyFill="1" applyBorder="1" applyAlignment="1">
      <alignment horizontal="center" vertical="center" wrapText="1"/>
    </xf>
    <xf numFmtId="0" fontId="16" fillId="0" borderId="2" xfId="0" applyNumberFormat="1" applyFont="1" applyFill="1" applyBorder="1" applyAlignment="1">
      <alignment horizontal="center" vertical="center"/>
    </xf>
    <xf numFmtId="197" fontId="16" fillId="0" borderId="2" xfId="0" applyNumberFormat="1" applyFont="1" applyFill="1" applyBorder="1" applyAlignment="1">
      <alignment horizontal="center" vertical="center" wrapText="1"/>
    </xf>
    <xf numFmtId="0" fontId="20" fillId="0" borderId="26" xfId="0" applyFont="1" applyFill="1" applyBorder="1" applyAlignment="1">
      <alignment horizontal="left" vertical="justify"/>
    </xf>
    <xf numFmtId="0" fontId="20" fillId="0" borderId="4" xfId="0" applyFont="1" applyFill="1" applyBorder="1" applyAlignment="1">
      <alignment horizontal="left" vertical="justify"/>
    </xf>
    <xf numFmtId="0" fontId="16" fillId="0" borderId="17" xfId="0" applyFont="1" applyFill="1" applyBorder="1" applyAlignment="1">
      <alignment horizontal="center" vertical="center" wrapText="1"/>
    </xf>
    <xf numFmtId="0" fontId="16" fillId="0" borderId="2" xfId="0" applyNumberFormat="1" applyFont="1" applyFill="1" applyBorder="1" applyAlignment="1">
      <alignment horizontal="center" vertical="center" wrapText="1" shrinkToFit="1"/>
    </xf>
    <xf numFmtId="0" fontId="20" fillId="0" borderId="29" xfId="0" applyFont="1" applyFill="1" applyBorder="1" applyAlignment="1">
      <alignment horizontal="center"/>
    </xf>
    <xf numFmtId="0" fontId="20" fillId="0" borderId="19" xfId="0" applyFont="1" applyFill="1" applyBorder="1" applyAlignment="1">
      <alignment horizontal="center"/>
    </xf>
    <xf numFmtId="0" fontId="10" fillId="0" borderId="0" xfId="0" applyNumberFormat="1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174" fontId="24" fillId="0" borderId="0" xfId="0" applyNumberFormat="1" applyFont="1" applyBorder="1" applyAlignment="1">
      <alignment horizontal="left" wrapText="1"/>
    </xf>
    <xf numFmtId="174" fontId="24" fillId="0" borderId="0" xfId="0" applyNumberFormat="1" applyFont="1" applyBorder="1" applyAlignment="1">
      <alignment horizontal="center" shrinkToFit="1"/>
    </xf>
    <xf numFmtId="178" fontId="17" fillId="10" borderId="0" xfId="0" applyNumberFormat="1" applyFont="1" applyFill="1" applyBorder="1" applyAlignment="1">
      <alignment horizontal="center" wrapText="1"/>
    </xf>
    <xf numFmtId="0" fontId="10" fillId="0" borderId="0" xfId="0" applyNumberFormat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10" fillId="0" borderId="10" xfId="0" applyNumberFormat="1" applyFont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16" fillId="10" borderId="2" xfId="0" applyNumberFormat="1" applyFont="1" applyFill="1" applyBorder="1" applyAlignment="1">
      <alignment horizontal="center" vertical="center" wrapText="1"/>
    </xf>
    <xf numFmtId="0" fontId="16" fillId="10" borderId="2" xfId="0" applyNumberFormat="1" applyFont="1" applyFill="1" applyBorder="1" applyAlignment="1">
      <alignment horizontal="center" vertical="center"/>
    </xf>
    <xf numFmtId="176" fontId="99" fillId="0" borderId="0" xfId="0" applyNumberFormat="1" applyFont="1" applyBorder="1" applyAlignment="1">
      <alignment horizontal="center" wrapText="1"/>
    </xf>
    <xf numFmtId="0" fontId="42" fillId="10" borderId="0" xfId="0" applyNumberFormat="1" applyFont="1" applyFill="1" applyBorder="1" applyAlignment="1">
      <alignment horizontal="center"/>
    </xf>
    <xf numFmtId="0" fontId="14" fillId="0" borderId="0" xfId="0" applyNumberFormat="1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35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2" fillId="0" borderId="0" xfId="0" applyNumberFormat="1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176" fontId="17" fillId="0" borderId="0" xfId="0" applyNumberFormat="1" applyFont="1" applyBorder="1" applyAlignment="1">
      <alignment horizontal="center"/>
    </xf>
    <xf numFmtId="176" fontId="5" fillId="0" borderId="0" xfId="0" applyNumberFormat="1" applyFont="1" applyBorder="1" applyAlignment="1">
      <alignment horizontal="center"/>
    </xf>
    <xf numFmtId="0" fontId="26" fillId="0" borderId="4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0" fontId="14" fillId="0" borderId="17" xfId="0" applyNumberFormat="1" applyFont="1" applyBorder="1" applyAlignment="1">
      <alignment horizontal="center" vertical="center" wrapText="1"/>
    </xf>
    <xf numFmtId="0" fontId="14" fillId="0" borderId="19" xfId="0" applyNumberFormat="1" applyFont="1" applyBorder="1" applyAlignment="1">
      <alignment horizontal="center" vertical="center" wrapText="1"/>
    </xf>
    <xf numFmtId="0" fontId="14" fillId="0" borderId="25" xfId="0" applyNumberFormat="1" applyFont="1" applyBorder="1" applyAlignment="1">
      <alignment horizontal="center" vertical="center"/>
    </xf>
    <xf numFmtId="0" fontId="14" fillId="0" borderId="29" xfId="0" applyNumberFormat="1" applyFont="1" applyBorder="1" applyAlignment="1">
      <alignment horizontal="center" vertical="center"/>
    </xf>
    <xf numFmtId="183" fontId="18" fillId="0" borderId="0" xfId="0" applyNumberFormat="1" applyFont="1" applyAlignment="1">
      <alignment horizontal="center"/>
    </xf>
    <xf numFmtId="0" fontId="16" fillId="0" borderId="27" xfId="0" applyNumberFormat="1" applyFont="1" applyBorder="1" applyAlignment="1">
      <alignment horizontal="center" vertical="center" wrapText="1"/>
    </xf>
    <xf numFmtId="0" fontId="16" fillId="0" borderId="30" xfId="0" applyNumberFormat="1" applyFont="1" applyBorder="1" applyAlignment="1">
      <alignment horizontal="center" vertical="center" wrapText="1"/>
    </xf>
    <xf numFmtId="0" fontId="16" fillId="0" borderId="27" xfId="0" applyNumberFormat="1" applyFont="1" applyBorder="1" applyAlignment="1">
      <alignment horizontal="center" vertical="center"/>
    </xf>
    <xf numFmtId="0" fontId="16" fillId="0" borderId="1" xfId="0" applyNumberFormat="1" applyFont="1" applyBorder="1" applyAlignment="1">
      <alignment horizontal="center" vertical="center"/>
    </xf>
    <xf numFmtId="0" fontId="16" fillId="0" borderId="30" xfId="0" applyNumberFormat="1" applyFont="1" applyBorder="1" applyAlignment="1">
      <alignment horizontal="center" vertical="center"/>
    </xf>
    <xf numFmtId="0" fontId="13" fillId="0" borderId="0" xfId="0" applyNumberFormat="1" applyFont="1" applyAlignment="1">
      <alignment horizontal="center" vertical="top" wrapText="1"/>
    </xf>
    <xf numFmtId="186" fontId="13" fillId="0" borderId="0" xfId="0" applyNumberFormat="1" applyFont="1" applyAlignment="1">
      <alignment horizontal="left" vertical="top"/>
    </xf>
    <xf numFmtId="0" fontId="13" fillId="0" borderId="2" xfId="0" applyNumberFormat="1" applyFont="1" applyBorder="1" applyAlignment="1">
      <alignment horizontal="center"/>
    </xf>
    <xf numFmtId="170" fontId="68" fillId="6" borderId="2" xfId="0" applyNumberFormat="1" applyFont="1" applyFill="1" applyBorder="1" applyAlignment="1">
      <alignment horizontal="center" vertical="center" wrapText="1"/>
    </xf>
    <xf numFmtId="0" fontId="68" fillId="6" borderId="17" xfId="0" applyFont="1" applyFill="1" applyBorder="1" applyAlignment="1">
      <alignment horizontal="center" vertical="center" wrapText="1"/>
    </xf>
    <xf numFmtId="0" fontId="68" fillId="6" borderId="2" xfId="0" applyNumberFormat="1" applyFont="1" applyFill="1" applyBorder="1" applyAlignment="1">
      <alignment horizontal="center" vertical="center" wrapText="1"/>
    </xf>
    <xf numFmtId="196" fontId="13" fillId="0" borderId="10" xfId="0" applyNumberFormat="1" applyFont="1" applyBorder="1" applyAlignment="1">
      <alignment horizontal="center" vertical="center"/>
    </xf>
    <xf numFmtId="0" fontId="68" fillId="6" borderId="27" xfId="0" applyFont="1" applyFill="1" applyBorder="1" applyAlignment="1">
      <alignment horizontal="center" vertical="center"/>
    </xf>
    <xf numFmtId="0" fontId="68" fillId="6" borderId="1" xfId="0" applyFont="1" applyFill="1" applyBorder="1" applyAlignment="1">
      <alignment horizontal="center" vertical="center"/>
    </xf>
    <xf numFmtId="0" fontId="68" fillId="6" borderId="30" xfId="0" applyFont="1" applyFill="1" applyBorder="1" applyAlignment="1">
      <alignment horizontal="center" vertical="center"/>
    </xf>
    <xf numFmtId="0" fontId="68" fillId="6" borderId="27" xfId="0" applyNumberFormat="1" applyFont="1" applyFill="1" applyBorder="1" applyAlignment="1">
      <alignment horizontal="center" vertical="center"/>
    </xf>
    <xf numFmtId="0" fontId="68" fillId="6" borderId="1" xfId="0" applyNumberFormat="1" applyFont="1" applyFill="1" applyBorder="1" applyAlignment="1">
      <alignment horizontal="center" vertical="center"/>
    </xf>
    <xf numFmtId="0" fontId="68" fillId="6" borderId="30" xfId="0" applyNumberFormat="1" applyFont="1" applyFill="1" applyBorder="1" applyAlignment="1">
      <alignment horizontal="center" vertical="center"/>
    </xf>
    <xf numFmtId="0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0" xfId="0" applyNumberFormat="1" applyFont="1" applyBorder="1" applyAlignment="1">
      <alignment horizontal="left"/>
    </xf>
    <xf numFmtId="0" fontId="13" fillId="0" borderId="10" xfId="0" applyFont="1" applyBorder="1" applyAlignment="1">
      <alignment horizontal="left"/>
    </xf>
    <xf numFmtId="0" fontId="13" fillId="0" borderId="27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0" fontId="10" fillId="0" borderId="27" xfId="0" applyNumberFormat="1" applyFont="1" applyBorder="1" applyAlignment="1">
      <alignment horizontal="center" vertical="center" wrapText="1"/>
    </xf>
    <xf numFmtId="0" fontId="10" fillId="0" borderId="30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left"/>
    </xf>
    <xf numFmtId="0" fontId="10" fillId="0" borderId="5" xfId="0" applyFont="1" applyBorder="1" applyAlignment="1">
      <alignment horizontal="left"/>
    </xf>
    <xf numFmtId="0" fontId="10" fillId="0" borderId="15" xfId="0" applyNumberFormat="1" applyFont="1" applyBorder="1" applyAlignment="1">
      <alignment horizontal="center"/>
    </xf>
    <xf numFmtId="0" fontId="10" fillId="0" borderId="12" xfId="0" applyNumberFormat="1" applyFont="1" applyBorder="1" applyAlignment="1">
      <alignment horizontal="center"/>
    </xf>
    <xf numFmtId="0" fontId="10" fillId="0" borderId="16" xfId="0" applyNumberFormat="1" applyFont="1" applyBorder="1" applyAlignment="1">
      <alignment horizontal="left"/>
    </xf>
    <xf numFmtId="0" fontId="10" fillId="0" borderId="24" xfId="0" applyFont="1" applyBorder="1" applyAlignment="1">
      <alignment horizontal="left"/>
    </xf>
    <xf numFmtId="0" fontId="10" fillId="0" borderId="16" xfId="0" applyNumberFormat="1" applyFont="1" applyBorder="1" applyAlignment="1">
      <alignment horizontal="center"/>
    </xf>
    <xf numFmtId="0" fontId="10" fillId="0" borderId="11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 applyAlignment="1">
      <alignment horizontal="left"/>
    </xf>
    <xf numFmtId="0" fontId="10" fillId="0" borderId="20" xfId="0" applyFont="1" applyBorder="1" applyAlignment="1">
      <alignment horizontal="left"/>
    </xf>
    <xf numFmtId="0" fontId="13" fillId="0" borderId="2" xfId="0" applyFont="1" applyBorder="1" applyAlignment="1">
      <alignment horizontal="center"/>
    </xf>
    <xf numFmtId="170" fontId="13" fillId="0" borderId="2" xfId="0" applyNumberFormat="1" applyFont="1" applyBorder="1" applyAlignment="1">
      <alignment horizontal="center"/>
    </xf>
    <xf numFmtId="0" fontId="10" fillId="0" borderId="2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2" xfId="0" applyNumberFormat="1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3" fillId="0" borderId="23" xfId="0" applyNumberFormat="1" applyFont="1" applyBorder="1" applyAlignment="1">
      <alignment horizontal="left"/>
    </xf>
    <xf numFmtId="0" fontId="13" fillId="0" borderId="23" xfId="0" applyFont="1" applyBorder="1" applyAlignment="1">
      <alignment horizontal="left"/>
    </xf>
    <xf numFmtId="0" fontId="10" fillId="0" borderId="10" xfId="0" applyNumberFormat="1" applyFont="1" applyBorder="1" applyAlignment="1">
      <alignment horizontal="left"/>
    </xf>
    <xf numFmtId="0" fontId="10" fillId="0" borderId="6" xfId="0" applyNumberFormat="1" applyFont="1" applyBorder="1" applyAlignment="1">
      <alignment horizontal="left"/>
    </xf>
    <xf numFmtId="192" fontId="10" fillId="0" borderId="7" xfId="0" applyNumberFormat="1" applyFont="1" applyBorder="1" applyAlignment="1">
      <alignment horizontal="center"/>
    </xf>
    <xf numFmtId="192" fontId="10" fillId="0" borderId="6" xfId="0" applyNumberFormat="1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3" fillId="0" borderId="2" xfId="0" applyNumberFormat="1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0" fillId="0" borderId="1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3" fillId="0" borderId="30" xfId="0" applyFont="1" applyBorder="1" applyAlignment="1">
      <alignment horizontal="left"/>
    </xf>
    <xf numFmtId="0" fontId="10" fillId="0" borderId="27" xfId="0" applyNumberFormat="1" applyFont="1" applyBorder="1" applyAlignment="1">
      <alignment horizontal="left"/>
    </xf>
    <xf numFmtId="0" fontId="10" fillId="0" borderId="22" xfId="0" applyNumberFormat="1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0" fillId="0" borderId="9" xfId="0" applyFont="1" applyBorder="1" applyAlignment="1">
      <alignment horizontal="left"/>
    </xf>
    <xf numFmtId="0" fontId="10" fillId="0" borderId="8" xfId="0" applyFont="1" applyBorder="1" applyAlignment="1">
      <alignment horizontal="left"/>
    </xf>
    <xf numFmtId="0" fontId="13" fillId="0" borderId="19" xfId="0" applyNumberFormat="1" applyFont="1" applyBorder="1" applyAlignment="1">
      <alignment horizontal="center"/>
    </xf>
    <xf numFmtId="0" fontId="13" fillId="0" borderId="0" xfId="0" applyNumberFormat="1" applyFont="1" applyBorder="1" applyAlignment="1">
      <alignment horizontal="center"/>
    </xf>
    <xf numFmtId="186" fontId="25" fillId="0" borderId="0" xfId="0" applyNumberFormat="1" applyFont="1" applyBorder="1" applyAlignment="1">
      <alignment horizontal="center" vertical="center"/>
    </xf>
    <xf numFmtId="0" fontId="13" fillId="0" borderId="13" xfId="0" applyNumberFormat="1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14" fillId="4" borderId="17" xfId="0" applyNumberFormat="1" applyFont="1" applyFill="1" applyBorder="1" applyAlignment="1">
      <alignment horizontal="center" vertical="center" textRotation="180" wrapText="1"/>
    </xf>
    <xf numFmtId="0" fontId="14" fillId="4" borderId="19" xfId="0" applyNumberFormat="1" applyFont="1" applyFill="1" applyBorder="1" applyAlignment="1">
      <alignment horizontal="center" vertical="center" textRotation="180" wrapText="1"/>
    </xf>
    <xf numFmtId="186" fontId="25" fillId="0" borderId="0" xfId="0" applyNumberFormat="1" applyFont="1" applyFill="1" applyBorder="1" applyAlignment="1">
      <alignment horizontal="center" vertical="center" shrinkToFit="1"/>
    </xf>
    <xf numFmtId="193" fontId="43" fillId="4" borderId="17" xfId="0" applyNumberFormat="1" applyFont="1" applyFill="1" applyBorder="1" applyAlignment="1">
      <alignment horizontal="center" vertical="center" wrapText="1"/>
    </xf>
    <xf numFmtId="193" fontId="43" fillId="4" borderId="19" xfId="0" applyNumberFormat="1" applyFont="1" applyFill="1" applyBorder="1" applyAlignment="1">
      <alignment horizontal="center" vertical="center" wrapText="1"/>
    </xf>
    <xf numFmtId="0" fontId="14" fillId="0" borderId="27" xfId="0" applyNumberFormat="1" applyFont="1" applyFill="1" applyBorder="1" applyAlignment="1">
      <alignment horizontal="center" vertical="center" textRotation="1" wrapText="1"/>
    </xf>
    <xf numFmtId="0" fontId="14" fillId="0" borderId="1" xfId="0" applyNumberFormat="1" applyFont="1" applyFill="1" applyBorder="1" applyAlignment="1">
      <alignment horizontal="center" vertical="center" textRotation="1" wrapText="1"/>
    </xf>
    <xf numFmtId="0" fontId="14" fillId="0" borderId="30" xfId="0" applyNumberFormat="1" applyFont="1" applyFill="1" applyBorder="1" applyAlignment="1">
      <alignment horizontal="center" vertical="center" textRotation="1" wrapText="1"/>
    </xf>
    <xf numFmtId="0" fontId="68" fillId="4" borderId="17" xfId="0" applyNumberFormat="1" applyFont="1" applyFill="1" applyBorder="1" applyAlignment="1">
      <alignment horizontal="center" vertical="center" wrapText="1"/>
    </xf>
    <xf numFmtId="0" fontId="68" fillId="4" borderId="18" xfId="0" applyNumberFormat="1" applyFont="1" applyFill="1" applyBorder="1" applyAlignment="1">
      <alignment horizontal="center" vertical="center" wrapText="1"/>
    </xf>
    <xf numFmtId="171" fontId="90" fillId="15" borderId="42" xfId="0" applyNumberFormat="1" applyFont="1" applyFill="1" applyBorder="1" applyAlignment="1">
      <alignment horizontal="center" wrapText="1"/>
    </xf>
    <xf numFmtId="171" fontId="90" fillId="15" borderId="41" xfId="0" applyNumberFormat="1" applyFont="1" applyFill="1" applyBorder="1" applyAlignment="1">
      <alignment horizontal="center" wrapText="1"/>
    </xf>
    <xf numFmtId="0" fontId="48" fillId="15" borderId="43" xfId="0" applyFont="1" applyFill="1" applyBorder="1" applyAlignment="1">
      <alignment horizontal="center" vertical="center" wrapText="1"/>
    </xf>
    <xf numFmtId="0" fontId="48" fillId="15" borderId="40" xfId="0" applyFont="1" applyFill="1" applyBorder="1" applyAlignment="1">
      <alignment horizontal="center" vertical="center" wrapText="1"/>
    </xf>
    <xf numFmtId="0" fontId="48" fillId="15" borderId="42" xfId="0" applyFont="1" applyFill="1" applyBorder="1" applyAlignment="1">
      <alignment horizontal="center" vertical="center" wrapText="1"/>
    </xf>
    <xf numFmtId="0" fontId="48" fillId="15" borderId="39" xfId="0" applyFont="1" applyFill="1" applyBorder="1" applyAlignment="1">
      <alignment horizontal="center" vertical="center" wrapText="1"/>
    </xf>
    <xf numFmtId="0" fontId="89" fillId="15" borderId="42" xfId="0" applyNumberFormat="1" applyFont="1" applyFill="1" applyBorder="1" applyAlignment="1">
      <alignment horizontal="center" vertical="center" wrapText="1" shrinkToFit="1"/>
    </xf>
    <xf numFmtId="0" fontId="89" fillId="15" borderId="39" xfId="0" applyNumberFormat="1" applyFont="1" applyFill="1" applyBorder="1" applyAlignment="1">
      <alignment horizontal="center" vertical="center" wrapText="1" shrinkToFit="1"/>
    </xf>
    <xf numFmtId="171" fontId="48" fillId="15" borderId="42" xfId="0" applyNumberFormat="1" applyFont="1" applyFill="1" applyBorder="1" applyAlignment="1">
      <alignment horizontal="center" vertical="center" wrapText="1"/>
    </xf>
    <xf numFmtId="171" fontId="48" fillId="15" borderId="39" xfId="0" applyNumberFormat="1" applyFont="1" applyFill="1" applyBorder="1" applyAlignment="1">
      <alignment horizontal="center" vertical="center" wrapText="1"/>
    </xf>
    <xf numFmtId="0" fontId="16" fillId="10" borderId="50" xfId="0" applyFont="1" applyFill="1" applyBorder="1" applyAlignment="1">
      <alignment horizontal="center" vertical="top" wrapText="1"/>
    </xf>
    <xf numFmtId="0" fontId="16" fillId="10" borderId="50" xfId="0" applyFont="1" applyFill="1" applyBorder="1" applyAlignment="1">
      <alignment horizontal="center" vertical="center" wrapText="1"/>
    </xf>
    <xf numFmtId="0" fontId="16" fillId="10" borderId="50" xfId="0" applyFont="1" applyFill="1" applyBorder="1" applyAlignment="1">
      <alignment horizontal="center" vertical="center"/>
    </xf>
    <xf numFmtId="1" fontId="16" fillId="10" borderId="50" xfId="0" applyNumberFormat="1" applyFont="1" applyFill="1" applyBorder="1" applyAlignment="1">
      <alignment horizontal="center" vertical="top" wrapText="1"/>
    </xf>
    <xf numFmtId="0" fontId="13" fillId="10" borderId="50" xfId="0" applyNumberFormat="1" applyFont="1" applyFill="1" applyBorder="1" applyAlignment="1">
      <alignment horizontal="center" vertical="center"/>
    </xf>
    <xf numFmtId="0" fontId="53" fillId="10" borderId="50" xfId="0" applyNumberFormat="1" applyFont="1" applyFill="1" applyBorder="1" applyAlignment="1">
      <alignment horizontal="center" vertical="center"/>
    </xf>
    <xf numFmtId="0" fontId="16" fillId="10" borderId="50" xfId="0" applyNumberFormat="1" applyFont="1" applyFill="1" applyBorder="1" applyAlignment="1">
      <alignment horizontal="center" vertical="center"/>
    </xf>
    <xf numFmtId="0" fontId="49" fillId="10" borderId="50" xfId="0" applyNumberFormat="1" applyFont="1" applyFill="1" applyBorder="1" applyAlignment="1">
      <alignment horizontal="center" vertical="center" wrapText="1" shrinkToFit="1"/>
    </xf>
    <xf numFmtId="0" fontId="16" fillId="10" borderId="50" xfId="0" applyNumberFormat="1" applyFont="1" applyFill="1" applyBorder="1" applyAlignment="1">
      <alignment horizontal="center" vertical="center" wrapText="1"/>
    </xf>
    <xf numFmtId="197" fontId="16" fillId="10" borderId="50" xfId="0" applyNumberFormat="1" applyFont="1" applyFill="1" applyBorder="1" applyAlignment="1">
      <alignment horizontal="center" vertical="center" wrapText="1"/>
    </xf>
    <xf numFmtId="1" fontId="30" fillId="10" borderId="0" xfId="0" applyNumberFormat="1" applyFont="1" applyFill="1" applyBorder="1" applyAlignment="1">
      <alignment horizontal="center" vertical="top" wrapText="1"/>
    </xf>
    <xf numFmtId="0" fontId="30" fillId="10" borderId="0" xfId="0" applyFont="1" applyFill="1" applyBorder="1" applyAlignment="1">
      <alignment horizontal="center" vertical="center" wrapText="1"/>
    </xf>
    <xf numFmtId="0" fontId="30" fillId="10" borderId="0" xfId="0" applyFont="1" applyFill="1" applyBorder="1" applyAlignment="1">
      <alignment horizontal="center" vertical="center"/>
    </xf>
    <xf numFmtId="0" fontId="30" fillId="10" borderId="0" xfId="0" applyFont="1" applyFill="1" applyBorder="1" applyAlignment="1">
      <alignment horizontal="center" vertical="top" wrapText="1"/>
    </xf>
    <xf numFmtId="0" fontId="30" fillId="10" borderId="0" xfId="0" applyNumberFormat="1" applyFont="1" applyFill="1" applyBorder="1" applyAlignment="1">
      <alignment horizontal="center" vertical="center"/>
    </xf>
    <xf numFmtId="0" fontId="30" fillId="10" borderId="0" xfId="0" applyNumberFormat="1" applyFont="1" applyFill="1" applyBorder="1" applyAlignment="1">
      <alignment horizontal="center" vertical="center" wrapText="1" shrinkToFit="1"/>
    </xf>
    <xf numFmtId="0" fontId="30" fillId="10" borderId="0" xfId="0" applyNumberFormat="1" applyFont="1" applyFill="1" applyBorder="1" applyAlignment="1">
      <alignment horizontal="center" vertical="center" wrapText="1"/>
    </xf>
    <xf numFmtId="197" fontId="30" fillId="10" borderId="0" xfId="0" applyNumberFormat="1" applyFont="1" applyFill="1" applyBorder="1" applyAlignment="1">
      <alignment horizontal="center" vertical="center" wrapText="1"/>
    </xf>
    <xf numFmtId="0" fontId="185" fillId="10" borderId="0" xfId="0" applyNumberFormat="1" applyFont="1" applyFill="1" applyBorder="1" applyAlignment="1">
      <alignment horizontal="center" vertical="center"/>
    </xf>
    <xf numFmtId="0" fontId="16" fillId="0" borderId="23" xfId="0" applyNumberFormat="1" applyFont="1" applyBorder="1" applyAlignment="1">
      <alignment horizontal="center" vertical="justify"/>
    </xf>
    <xf numFmtId="0" fontId="166" fillId="0" borderId="23" xfId="0" applyFont="1" applyBorder="1" applyAlignment="1">
      <alignment horizontal="center" vertical="justify"/>
    </xf>
    <xf numFmtId="0" fontId="13" fillId="0" borderId="0" xfId="0" applyNumberFormat="1" applyFont="1" applyAlignment="1">
      <alignment horizontal="center" vertical="justify"/>
    </xf>
    <xf numFmtId="0" fontId="0" fillId="3" borderId="5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163" fillId="0" borderId="15" xfId="0" applyFont="1" applyFill="1" applyBorder="1" applyAlignment="1">
      <alignment horizontal="left" shrinkToFit="1"/>
    </xf>
    <xf numFmtId="0" fontId="163" fillId="0" borderId="5" xfId="0" applyFont="1" applyFill="1" applyBorder="1" applyAlignment="1">
      <alignment horizontal="left" shrinkToFit="1"/>
    </xf>
    <xf numFmtId="0" fontId="163" fillId="0" borderId="12" xfId="0" applyFont="1" applyFill="1" applyBorder="1" applyAlignment="1">
      <alignment horizontal="left" shrinkToFit="1"/>
    </xf>
    <xf numFmtId="170" fontId="160" fillId="0" borderId="5" xfId="0" applyNumberFormat="1" applyFont="1" applyFill="1" applyBorder="1" applyAlignment="1">
      <alignment horizontal="center" shrinkToFit="1"/>
    </xf>
    <xf numFmtId="170" fontId="160" fillId="0" borderId="12" xfId="0" applyNumberFormat="1" applyFont="1" applyFill="1" applyBorder="1" applyAlignment="1">
      <alignment horizontal="center" shrinkToFit="1"/>
    </xf>
    <xf numFmtId="0" fontId="164" fillId="0" borderId="15" xfId="0" applyFont="1" applyBorder="1" applyAlignment="1">
      <alignment horizontal="left" vertical="justify"/>
    </xf>
    <xf numFmtId="0" fontId="164" fillId="0" borderId="5" xfId="0" applyFont="1" applyBorder="1" applyAlignment="1">
      <alignment horizontal="left" vertical="justify"/>
    </xf>
    <xf numFmtId="0" fontId="144" fillId="0" borderId="14" xfId="0" applyNumberFormat="1" applyFont="1" applyBorder="1" applyAlignment="1">
      <alignment horizontal="left" vertical="center"/>
    </xf>
    <xf numFmtId="0" fontId="144" fillId="0" borderId="20" xfId="0" applyNumberFormat="1" applyFont="1" applyBorder="1" applyAlignment="1">
      <alignment horizontal="left" vertical="center"/>
    </xf>
    <xf numFmtId="0" fontId="144" fillId="0" borderId="14" xfId="0" applyFont="1" applyFill="1" applyBorder="1" applyAlignment="1">
      <alignment horizontal="left" shrinkToFit="1"/>
    </xf>
    <xf numFmtId="0" fontId="144" fillId="0" borderId="20" xfId="0" applyFont="1" applyFill="1" applyBorder="1" applyAlignment="1">
      <alignment horizontal="left" shrinkToFit="1"/>
    </xf>
    <xf numFmtId="0" fontId="144" fillId="0" borderId="21" xfId="0" applyFont="1" applyFill="1" applyBorder="1" applyAlignment="1">
      <alignment horizontal="left" shrinkToFit="1"/>
    </xf>
    <xf numFmtId="170" fontId="160" fillId="0" borderId="20" xfId="0" applyNumberFormat="1" applyFont="1" applyFill="1" applyBorder="1" applyAlignment="1">
      <alignment horizontal="center" shrinkToFit="1"/>
    </xf>
    <xf numFmtId="170" fontId="160" fillId="0" borderId="21" xfId="0" applyNumberFormat="1" applyFont="1" applyFill="1" applyBorder="1" applyAlignment="1">
      <alignment horizontal="center" shrinkToFit="1"/>
    </xf>
    <xf numFmtId="170" fontId="160" fillId="0" borderId="16" xfId="0" applyNumberFormat="1" applyFont="1" applyFill="1" applyBorder="1" applyAlignment="1">
      <alignment horizontal="right" shrinkToFit="1"/>
    </xf>
    <xf numFmtId="170" fontId="160" fillId="0" borderId="11" xfId="0" applyNumberFormat="1" applyFont="1" applyFill="1" applyBorder="1" applyAlignment="1">
      <alignment horizontal="right" shrinkToFit="1"/>
    </xf>
    <xf numFmtId="0" fontId="159" fillId="0" borderId="15" xfId="0" applyFont="1" applyBorder="1" applyAlignment="1">
      <alignment horizontal="left" vertical="justify"/>
    </xf>
    <xf numFmtId="0" fontId="159" fillId="0" borderId="5" xfId="0" applyFont="1" applyBorder="1" applyAlignment="1">
      <alignment horizontal="left" vertical="justify"/>
    </xf>
    <xf numFmtId="0" fontId="161" fillId="0" borderId="15" xfId="0" applyFont="1" applyBorder="1" applyAlignment="1">
      <alignment horizontal="center" vertical="justify"/>
    </xf>
    <xf numFmtId="0" fontId="161" fillId="0" borderId="5" xfId="0" applyFont="1" applyBorder="1" applyAlignment="1">
      <alignment horizontal="center" vertical="justify"/>
    </xf>
    <xf numFmtId="0" fontId="161" fillId="0" borderId="12" xfId="0" applyFont="1" applyBorder="1" applyAlignment="1">
      <alignment horizontal="center" vertical="justify"/>
    </xf>
    <xf numFmtId="170" fontId="160" fillId="0" borderId="15" xfId="0" applyNumberFormat="1" applyFont="1" applyFill="1" applyBorder="1" applyAlignment="1">
      <alignment horizontal="right" shrinkToFit="1"/>
    </xf>
    <xf numFmtId="170" fontId="160" fillId="0" borderId="12" xfId="0" applyNumberFormat="1" applyFont="1" applyFill="1" applyBorder="1" applyAlignment="1">
      <alignment horizontal="right" shrinkToFit="1"/>
    </xf>
    <xf numFmtId="3" fontId="4" fillId="0" borderId="15" xfId="0" applyNumberFormat="1" applyFont="1" applyBorder="1" applyAlignment="1">
      <alignment horizontal="left" vertical="justify"/>
    </xf>
    <xf numFmtId="3" fontId="4" fillId="0" borderId="5" xfId="0" applyNumberFormat="1" applyFont="1" applyBorder="1" applyAlignment="1">
      <alignment horizontal="left" vertical="justify"/>
    </xf>
    <xf numFmtId="49" fontId="10" fillId="0" borderId="15" xfId="0" applyNumberFormat="1" applyFont="1" applyFill="1" applyBorder="1" applyAlignment="1">
      <alignment horizontal="left" vertical="top" shrinkToFit="1"/>
    </xf>
    <xf numFmtId="49" fontId="10" fillId="0" borderId="5" xfId="0" applyNumberFormat="1" applyFont="1" applyFill="1" applyBorder="1" applyAlignment="1">
      <alignment horizontal="left" vertical="top" shrinkToFit="1"/>
    </xf>
    <xf numFmtId="0" fontId="159" fillId="0" borderId="17" xfId="0" applyFont="1" applyBorder="1" applyAlignment="1">
      <alignment horizontal="center" vertical="center" wrapText="1"/>
    </xf>
    <xf numFmtId="0" fontId="159" fillId="0" borderId="18" xfId="0" applyFont="1" applyBorder="1" applyAlignment="1">
      <alignment horizontal="center" vertical="center" wrapText="1"/>
    </xf>
    <xf numFmtId="0" fontId="159" fillId="0" borderId="22" xfId="0" applyFont="1" applyBorder="1" applyAlignment="1">
      <alignment horizontal="center" vertical="center" wrapText="1"/>
    </xf>
    <xf numFmtId="0" fontId="159" fillId="0" borderId="27" xfId="0" applyFont="1" applyFill="1" applyBorder="1" applyAlignment="1">
      <alignment horizontal="center"/>
    </xf>
    <xf numFmtId="0" fontId="159" fillId="0" borderId="1" xfId="0" applyFont="1" applyFill="1" applyBorder="1" applyAlignment="1">
      <alignment horizontal="center"/>
    </xf>
    <xf numFmtId="0" fontId="159" fillId="0" borderId="30" xfId="0" applyFont="1" applyFill="1" applyBorder="1" applyAlignment="1">
      <alignment horizontal="center"/>
    </xf>
    <xf numFmtId="0" fontId="159" fillId="0" borderId="27" xfId="0" applyNumberFormat="1" applyFont="1" applyBorder="1" applyAlignment="1">
      <alignment horizontal="center" vertical="justify"/>
    </xf>
    <xf numFmtId="0" fontId="159" fillId="0" borderId="1" xfId="0" applyNumberFormat="1" applyFont="1" applyBorder="1" applyAlignment="1">
      <alignment horizontal="center" vertical="justify"/>
    </xf>
    <xf numFmtId="0" fontId="159" fillId="0" borderId="30" xfId="0" applyNumberFormat="1" applyFont="1" applyBorder="1" applyAlignment="1">
      <alignment horizontal="center" vertical="justify"/>
    </xf>
    <xf numFmtId="0" fontId="160" fillId="0" borderId="27" xfId="0" applyFont="1" applyFill="1" applyBorder="1" applyAlignment="1">
      <alignment horizontal="center"/>
    </xf>
    <xf numFmtId="0" fontId="160" fillId="0" borderId="1" xfId="0" applyFont="1" applyFill="1" applyBorder="1" applyAlignment="1">
      <alignment horizontal="center"/>
    </xf>
    <xf numFmtId="0" fontId="160" fillId="0" borderId="30" xfId="0" applyFont="1" applyFill="1" applyBorder="1" applyAlignment="1">
      <alignment horizontal="center"/>
    </xf>
    <xf numFmtId="0" fontId="159" fillId="0" borderId="16" xfId="0" applyFont="1" applyBorder="1" applyAlignment="1">
      <alignment horizontal="center" vertical="justify"/>
    </xf>
    <xf numFmtId="0" fontId="159" fillId="0" borderId="24" xfId="0" applyFont="1" applyBorder="1" applyAlignment="1">
      <alignment horizontal="center" vertical="justify"/>
    </xf>
    <xf numFmtId="0" fontId="159" fillId="0" borderId="11" xfId="0" applyFont="1" applyBorder="1" applyAlignment="1">
      <alignment horizontal="center" vertical="justify"/>
    </xf>
    <xf numFmtId="0" fontId="161" fillId="0" borderId="16" xfId="0" applyFont="1" applyBorder="1" applyAlignment="1">
      <alignment horizontal="center" vertical="justify"/>
    </xf>
    <xf numFmtId="0" fontId="161" fillId="0" borderId="24" xfId="0" applyFont="1" applyBorder="1" applyAlignment="1">
      <alignment horizontal="center" vertical="justify"/>
    </xf>
    <xf numFmtId="0" fontId="161" fillId="0" borderId="11" xfId="0" applyFont="1" applyBorder="1" applyAlignment="1">
      <alignment horizontal="center" vertical="justify"/>
    </xf>
    <xf numFmtId="3" fontId="139" fillId="0" borderId="15" xfId="0" applyNumberFormat="1" applyFont="1" applyBorder="1" applyAlignment="1">
      <alignment horizontal="left" vertical="justify"/>
    </xf>
    <xf numFmtId="3" fontId="139" fillId="0" borderId="5" xfId="0" applyNumberFormat="1" applyFont="1" applyBorder="1" applyAlignment="1">
      <alignment horizontal="left" vertical="justify"/>
    </xf>
    <xf numFmtId="2" fontId="13" fillId="0" borderId="5" xfId="0" applyNumberFormat="1" applyFont="1" applyFill="1" applyBorder="1" applyAlignment="1">
      <alignment horizontal="center"/>
    </xf>
    <xf numFmtId="3" fontId="25" fillId="0" borderId="15" xfId="0" applyNumberFormat="1" applyFont="1" applyBorder="1" applyAlignment="1">
      <alignment horizontal="left" vertical="justify"/>
    </xf>
    <xf numFmtId="3" fontId="25" fillId="0" borderId="5" xfId="0" applyNumberFormat="1" applyFont="1" applyBorder="1" applyAlignment="1">
      <alignment horizontal="left" vertical="justify"/>
    </xf>
    <xf numFmtId="173" fontId="13" fillId="0" borderId="13" xfId="0" applyNumberFormat="1" applyFont="1" applyFill="1" applyBorder="1" applyAlignment="1">
      <alignment horizontal="center" vertical="center"/>
    </xf>
    <xf numFmtId="173" fontId="13" fillId="0" borderId="0" xfId="0" applyNumberFormat="1" applyFont="1" applyFill="1" applyBorder="1" applyAlignment="1">
      <alignment horizontal="center" vertical="center"/>
    </xf>
    <xf numFmtId="173" fontId="13" fillId="0" borderId="54" xfId="0" applyNumberFormat="1" applyFont="1" applyFill="1" applyBorder="1" applyAlignment="1">
      <alignment horizontal="center" vertical="center"/>
    </xf>
    <xf numFmtId="173" fontId="13" fillId="0" borderId="25" xfId="0" applyNumberFormat="1" applyFont="1" applyFill="1" applyBorder="1" applyAlignment="1">
      <alignment horizontal="center" vertical="center"/>
    </xf>
    <xf numFmtId="173" fontId="13" fillId="0" borderId="10" xfId="0" applyNumberFormat="1" applyFont="1" applyFill="1" applyBorder="1" applyAlignment="1">
      <alignment horizontal="center" vertical="center"/>
    </xf>
    <xf numFmtId="173" fontId="13" fillId="0" borderId="29" xfId="0" applyNumberFormat="1" applyFont="1" applyFill="1" applyBorder="1" applyAlignment="1">
      <alignment horizontal="center" vertical="center"/>
    </xf>
    <xf numFmtId="3" fontId="139" fillId="0" borderId="16" xfId="0" applyNumberFormat="1" applyFont="1" applyBorder="1" applyAlignment="1">
      <alignment horizontal="left" vertical="justify"/>
    </xf>
    <xf numFmtId="3" fontId="139" fillId="0" borderId="24" xfId="0" applyNumberFormat="1" applyFont="1" applyBorder="1" applyAlignment="1">
      <alignment horizontal="left" vertical="justify"/>
    </xf>
    <xf numFmtId="3" fontId="139" fillId="0" borderId="11" xfId="0" applyNumberFormat="1" applyFont="1" applyBorder="1" applyAlignment="1">
      <alignment horizontal="left" vertical="justify"/>
    </xf>
    <xf numFmtId="49" fontId="25" fillId="0" borderId="15" xfId="0" applyNumberFormat="1" applyFont="1" applyFill="1" applyBorder="1" applyAlignment="1">
      <alignment horizontal="left" vertical="top" wrapText="1"/>
    </xf>
    <xf numFmtId="49" fontId="25" fillId="0" borderId="5" xfId="0" applyNumberFormat="1" applyFont="1" applyFill="1" applyBorder="1" applyAlignment="1">
      <alignment horizontal="left" vertical="top" wrapText="1"/>
    </xf>
    <xf numFmtId="170" fontId="13" fillId="0" borderId="5" xfId="0" applyNumberFormat="1" applyFont="1" applyFill="1" applyBorder="1" applyAlignment="1">
      <alignment horizontal="center"/>
    </xf>
    <xf numFmtId="0" fontId="13" fillId="0" borderId="5" xfId="0" applyFont="1" applyFill="1" applyBorder="1" applyAlignment="1">
      <alignment horizontal="center"/>
    </xf>
    <xf numFmtId="171" fontId="13" fillId="0" borderId="5" xfId="0" applyNumberFormat="1" applyFont="1" applyFill="1" applyBorder="1" applyAlignment="1">
      <alignment horizontal="center"/>
    </xf>
    <xf numFmtId="0" fontId="30" fillId="0" borderId="15" xfId="0" applyNumberFormat="1" applyFont="1" applyBorder="1" applyAlignment="1">
      <alignment horizontal="left" vertical="justify"/>
    </xf>
    <xf numFmtId="0" fontId="30" fillId="0" borderId="5" xfId="0" applyNumberFormat="1" applyFont="1" applyBorder="1" applyAlignment="1">
      <alignment horizontal="left" vertical="justify"/>
    </xf>
    <xf numFmtId="0" fontId="16" fillId="0" borderId="17" xfId="0" applyFont="1" applyFill="1" applyBorder="1" applyAlignment="1">
      <alignment horizontal="center" vertical="top" wrapText="1"/>
    </xf>
    <xf numFmtId="0" fontId="16" fillId="0" borderId="19" xfId="0" applyFont="1" applyFill="1" applyBorder="1" applyAlignment="1">
      <alignment horizontal="center" vertical="top" wrapText="1"/>
    </xf>
    <xf numFmtId="0" fontId="16" fillId="13" borderId="17" xfId="0" applyFont="1" applyFill="1" applyBorder="1" applyAlignment="1">
      <alignment horizontal="center" vertical="top" wrapText="1"/>
    </xf>
    <xf numFmtId="0" fontId="16" fillId="13" borderId="19" xfId="0" applyFont="1" applyFill="1" applyBorder="1" applyAlignment="1">
      <alignment horizontal="center" vertical="top" wrapText="1"/>
    </xf>
    <xf numFmtId="0" fontId="13" fillId="0" borderId="17" xfId="0" applyFont="1" applyFill="1" applyBorder="1" applyAlignment="1">
      <alignment horizontal="center" vertical="center"/>
    </xf>
    <xf numFmtId="0" fontId="13" fillId="0" borderId="18" xfId="0" applyFont="1" applyFill="1" applyBorder="1" applyAlignment="1">
      <alignment horizontal="center" vertical="center"/>
    </xf>
    <xf numFmtId="0" fontId="13" fillId="0" borderId="19" xfId="0" applyFont="1" applyFill="1" applyBorder="1" applyAlignment="1">
      <alignment horizontal="center" vertical="center"/>
    </xf>
    <xf numFmtId="0" fontId="16" fillId="0" borderId="17" xfId="0" applyNumberFormat="1" applyFont="1" applyFill="1" applyBorder="1" applyAlignment="1">
      <alignment horizontal="center" vertical="center" wrapText="1"/>
    </xf>
    <xf numFmtId="0" fontId="16" fillId="0" borderId="18" xfId="0" applyNumberFormat="1" applyFont="1" applyFill="1" applyBorder="1" applyAlignment="1">
      <alignment horizontal="center" vertical="center" wrapText="1"/>
    </xf>
    <xf numFmtId="0" fontId="16" fillId="0" borderId="19" xfId="0" applyNumberFormat="1" applyFont="1" applyFill="1" applyBorder="1" applyAlignment="1">
      <alignment horizontal="center" vertical="center" wrapText="1"/>
    </xf>
    <xf numFmtId="0" fontId="16" fillId="0" borderId="17" xfId="0" applyNumberFormat="1" applyFont="1" applyFill="1" applyBorder="1" applyAlignment="1">
      <alignment horizontal="center" vertical="center"/>
    </xf>
    <xf numFmtId="0" fontId="16" fillId="0" borderId="18" xfId="0" applyNumberFormat="1" applyFont="1" applyFill="1" applyBorder="1" applyAlignment="1">
      <alignment horizontal="center" vertical="center"/>
    </xf>
    <xf numFmtId="0" fontId="16" fillId="0" borderId="19" xfId="0" applyNumberFormat="1" applyFont="1" applyFill="1" applyBorder="1" applyAlignment="1">
      <alignment horizontal="center" vertical="center"/>
    </xf>
    <xf numFmtId="0" fontId="133" fillId="0" borderId="27" xfId="0" applyFont="1" applyFill="1" applyBorder="1" applyAlignment="1">
      <alignment horizontal="center" vertical="top" wrapText="1"/>
    </xf>
    <xf numFmtId="0" fontId="133" fillId="0" borderId="30" xfId="0" applyFont="1" applyFill="1" applyBorder="1" applyAlignment="1">
      <alignment horizontal="center" vertical="top" wrapText="1"/>
    </xf>
    <xf numFmtId="0" fontId="16" fillId="0" borderId="18" xfId="0" applyFont="1" applyFill="1" applyBorder="1" applyAlignment="1">
      <alignment horizontal="center" vertical="center" wrapText="1"/>
    </xf>
    <xf numFmtId="0" fontId="16" fillId="0" borderId="19" xfId="0" applyFont="1" applyFill="1" applyBorder="1" applyAlignment="1">
      <alignment horizontal="center" vertical="center" wrapText="1"/>
    </xf>
    <xf numFmtId="0" fontId="16" fillId="13" borderId="17" xfId="0" applyFont="1" applyFill="1" applyBorder="1" applyAlignment="1">
      <alignment horizontal="center" vertical="center" wrapText="1"/>
    </xf>
    <xf numFmtId="0" fontId="16" fillId="13" borderId="19" xfId="0" applyFont="1" applyFill="1" applyBorder="1" applyAlignment="1">
      <alignment horizontal="center" vertical="center" wrapText="1"/>
    </xf>
    <xf numFmtId="0" fontId="40" fillId="0" borderId="27" xfId="0" applyFont="1" applyFill="1" applyBorder="1" applyAlignment="1">
      <alignment horizontal="center" vertical="top" wrapText="1"/>
    </xf>
    <xf numFmtId="0" fontId="40" fillId="0" borderId="30" xfId="0" applyFont="1" applyFill="1" applyBorder="1" applyAlignment="1">
      <alignment horizontal="center" vertical="top" wrapText="1"/>
    </xf>
    <xf numFmtId="174" fontId="24" fillId="0" borderId="10" xfId="0" applyNumberFormat="1" applyFont="1" applyFill="1" applyBorder="1" applyAlignment="1">
      <alignment horizontal="left"/>
    </xf>
    <xf numFmtId="0" fontId="13" fillId="0" borderId="27" xfId="0" applyNumberFormat="1" applyFont="1" applyFill="1" applyBorder="1" applyAlignment="1">
      <alignment horizontal="center" vertical="center"/>
    </xf>
    <xf numFmtId="0" fontId="13" fillId="0" borderId="1" xfId="0" applyNumberFormat="1" applyFont="1" applyFill="1" applyBorder="1" applyAlignment="1">
      <alignment horizontal="center" vertical="center"/>
    </xf>
    <xf numFmtId="0" fontId="13" fillId="0" borderId="30" xfId="0" applyNumberFormat="1" applyFont="1" applyFill="1" applyBorder="1" applyAlignment="1">
      <alignment horizontal="center" vertical="center"/>
    </xf>
    <xf numFmtId="0" fontId="130" fillId="0" borderId="27" xfId="0" applyNumberFormat="1" applyFont="1" applyFill="1" applyBorder="1" applyAlignment="1">
      <alignment horizontal="center" vertical="center"/>
    </xf>
    <xf numFmtId="0" fontId="130" fillId="0" borderId="1" xfId="0" applyNumberFormat="1" applyFont="1" applyFill="1" applyBorder="1" applyAlignment="1">
      <alignment horizontal="center" vertical="center"/>
    </xf>
    <xf numFmtId="0" fontId="130" fillId="0" borderId="30" xfId="0" applyNumberFormat="1" applyFont="1" applyFill="1" applyBorder="1" applyAlignment="1">
      <alignment horizontal="center" vertical="center"/>
    </xf>
    <xf numFmtId="0" fontId="131" fillId="0" borderId="27" xfId="0" applyNumberFormat="1" applyFont="1" applyFill="1" applyBorder="1" applyAlignment="1">
      <alignment horizontal="center" vertical="center"/>
    </xf>
    <xf numFmtId="0" fontId="131" fillId="0" borderId="1" xfId="0" applyNumberFormat="1" applyFont="1" applyFill="1" applyBorder="1" applyAlignment="1">
      <alignment horizontal="center" vertical="center"/>
    </xf>
    <xf numFmtId="0" fontId="131" fillId="0" borderId="30" xfId="0" applyNumberFormat="1" applyFont="1" applyFill="1" applyBorder="1" applyAlignment="1">
      <alignment horizontal="center" vertical="center"/>
    </xf>
    <xf numFmtId="0" fontId="16" fillId="0" borderId="17" xfId="0" applyFont="1" applyFill="1" applyBorder="1" applyAlignment="1">
      <alignment horizontal="center" vertical="center" wrapText="1" shrinkToFit="1"/>
    </xf>
    <xf numFmtId="0" fontId="16" fillId="0" borderId="18" xfId="0" applyFont="1" applyFill="1" applyBorder="1" applyAlignment="1">
      <alignment horizontal="center" vertical="center" wrapText="1" shrinkToFit="1"/>
    </xf>
    <xf numFmtId="0" fontId="16" fillId="0" borderId="19" xfId="0" applyFont="1" applyFill="1" applyBorder="1" applyAlignment="1">
      <alignment horizontal="center" vertical="center" wrapText="1" shrinkToFit="1"/>
    </xf>
    <xf numFmtId="172" fontId="13" fillId="0" borderId="55" xfId="0" applyNumberFormat="1" applyFont="1" applyFill="1" applyBorder="1" applyAlignment="1">
      <alignment horizontal="center" vertical="center"/>
    </xf>
    <xf numFmtId="172" fontId="13" fillId="0" borderId="23" xfId="0" applyNumberFormat="1" applyFont="1" applyFill="1" applyBorder="1" applyAlignment="1">
      <alignment horizontal="center" vertical="center"/>
    </xf>
    <xf numFmtId="172" fontId="13" fillId="0" borderId="56" xfId="0" applyNumberFormat="1" applyFont="1" applyFill="1" applyBorder="1" applyAlignment="1">
      <alignment horizontal="center" vertical="center"/>
    </xf>
    <xf numFmtId="172" fontId="13" fillId="0" borderId="13" xfId="0" applyNumberFormat="1" applyFont="1" applyFill="1" applyBorder="1" applyAlignment="1">
      <alignment horizontal="center" vertical="center"/>
    </xf>
    <xf numFmtId="172" fontId="13" fillId="0" borderId="0" xfId="0" applyNumberFormat="1" applyFont="1" applyFill="1" applyBorder="1" applyAlignment="1">
      <alignment horizontal="center" vertical="center"/>
    </xf>
    <xf numFmtId="172" fontId="13" fillId="0" borderId="54" xfId="0" applyNumberFormat="1" applyFont="1" applyFill="1" applyBorder="1" applyAlignment="1">
      <alignment horizontal="center" vertical="center"/>
    </xf>
    <xf numFmtId="0" fontId="132" fillId="0" borderId="27" xfId="0" applyNumberFormat="1" applyFont="1" applyFill="1" applyBorder="1" applyAlignment="1">
      <alignment horizontal="center" vertical="center"/>
    </xf>
    <xf numFmtId="0" fontId="132" fillId="0" borderId="1" xfId="0" applyNumberFormat="1" applyFont="1" applyFill="1" applyBorder="1" applyAlignment="1">
      <alignment horizontal="center" vertical="center"/>
    </xf>
    <xf numFmtId="0" fontId="132" fillId="0" borderId="30" xfId="0" applyNumberFormat="1" applyFont="1" applyFill="1" applyBorder="1" applyAlignment="1">
      <alignment horizontal="center" vertical="center"/>
    </xf>
    <xf numFmtId="3" fontId="134" fillId="0" borderId="15" xfId="0" applyNumberFormat="1" applyFont="1" applyBorder="1" applyAlignment="1">
      <alignment horizontal="left" vertical="justify"/>
    </xf>
    <xf numFmtId="3" fontId="134" fillId="0" borderId="5" xfId="0" applyNumberFormat="1" applyFont="1" applyBorder="1" applyAlignment="1">
      <alignment horizontal="left" vertical="justify"/>
    </xf>
    <xf numFmtId="3" fontId="158" fillId="0" borderId="15" xfId="0" applyNumberFormat="1" applyFont="1" applyBorder="1" applyAlignment="1">
      <alignment horizontal="left" vertical="justify"/>
    </xf>
    <xf numFmtId="3" fontId="158" fillId="0" borderId="5" xfId="0" applyNumberFormat="1" applyFont="1" applyBorder="1" applyAlignment="1">
      <alignment horizontal="left" vertical="justify"/>
    </xf>
    <xf numFmtId="3" fontId="134" fillId="0" borderId="15" xfId="0" applyNumberFormat="1" applyFont="1" applyBorder="1" applyAlignment="1">
      <alignment vertical="justify"/>
    </xf>
    <xf numFmtId="3" fontId="134" fillId="0" borderId="5" xfId="0" applyNumberFormat="1" applyFont="1" applyBorder="1" applyAlignment="1">
      <alignment vertical="justify"/>
    </xf>
  </cellXfs>
  <cellStyles count="50">
    <cellStyle name="20% - Accent1" xfId="24" builtinId="30" hidden="1"/>
    <cellStyle name="20% - Accent2" xfId="28" builtinId="34" hidden="1"/>
    <cellStyle name="20% - Accent3" xfId="32" builtinId="38" hidden="1"/>
    <cellStyle name="20% - Accent4" xfId="36" builtinId="42" hidden="1"/>
    <cellStyle name="20% - Accent5" xfId="40" builtinId="46" hidden="1"/>
    <cellStyle name="20% - Accent6" xfId="44" builtinId="50" hidden="1"/>
    <cellStyle name="40% - Accent1" xfId="25" builtinId="31" hidden="1"/>
    <cellStyle name="40% - Accent2" xfId="29" builtinId="35" hidden="1"/>
    <cellStyle name="40% - Accent3" xfId="33" builtinId="39" hidden="1"/>
    <cellStyle name="40% - Accent4" xfId="37" builtinId="43" hidden="1"/>
    <cellStyle name="40% - Accent5" xfId="41" builtinId="47" hidden="1"/>
    <cellStyle name="40% - Accent6" xfId="45" builtinId="51" hidden="1"/>
    <cellStyle name="60% - Accent1" xfId="26" builtinId="32" hidden="1"/>
    <cellStyle name="60% - Accent2" xfId="30" builtinId="36" hidden="1"/>
    <cellStyle name="60% - Accent3" xfId="34" builtinId="40" hidden="1"/>
    <cellStyle name="60% - Accent4" xfId="38" builtinId="44" hidden="1"/>
    <cellStyle name="60% - Accent5" xfId="42" builtinId="48" hidden="1"/>
    <cellStyle name="60% - Accent6" xfId="46" builtinId="52" hidden="1"/>
    <cellStyle name="Accent1" xfId="23" builtinId="29" hidden="1"/>
    <cellStyle name="Accent2" xfId="27" builtinId="33" hidden="1"/>
    <cellStyle name="Accent3" xfId="31" builtinId="37" hidden="1"/>
    <cellStyle name="Accent4" xfId="35" builtinId="41" hidden="1"/>
    <cellStyle name="Accent5" xfId="39" builtinId="45" hidden="1"/>
    <cellStyle name="Accent6" xfId="43" builtinId="49" hidden="1"/>
    <cellStyle name="Bad" xfId="13" builtinId="27" hidden="1"/>
    <cellStyle name="Calculation" xfId="17" builtinId="22" hidden="1"/>
    <cellStyle name="Comma" xfId="1" builtinId="3" hidden="1"/>
    <cellStyle name="Comma" xfId="49" builtinId="3" hidden="1"/>
    <cellStyle name="Comma [0]" xfId="5" builtinId="6" hidden="1"/>
    <cellStyle name="Currency" xfId="6" builtinId="4" hidden="1"/>
    <cellStyle name="Currency [0]" xfId="7" builtinId="7" hidden="1"/>
    <cellStyle name="Check Cell" xfId="19" builtinId="23" hidden="1"/>
    <cellStyle name="Explanatory Text" xfId="22" builtinId="53" hidden="1"/>
    <cellStyle name="Followed Hyperlink" xfId="48" builtinId="9" hidden="1"/>
    <cellStyle name="Good" xfId="12" builtinId="26" hidden="1"/>
    <cellStyle name="Heading 1" xfId="2" builtinId="16" hidden="1" customBuiltin="1"/>
    <cellStyle name="Heading 2" xfId="3" builtinId="17" hidden="1" customBuiltin="1"/>
    <cellStyle name="Heading 3" xfId="10" builtinId="18" hidden="1"/>
    <cellStyle name="Heading 4" xfId="11" builtinId="19" hidden="1"/>
    <cellStyle name="Hyperlink" xfId="47" builtinId="8" hidden="1"/>
    <cellStyle name="Input" xfId="15" builtinId="20" hidden="1"/>
    <cellStyle name="Linked Cell" xfId="18" builtinId="24" hidden="1"/>
    <cellStyle name="Neutral" xfId="14" builtinId="28" hidden="1"/>
    <cellStyle name="Normal" xfId="0" builtinId="0"/>
    <cellStyle name="Note" xfId="21" builtinId="10" hidden="1"/>
    <cellStyle name="Output" xfId="16" builtinId="21" hidden="1"/>
    <cellStyle name="Percent" xfId="8" builtinId="5" hidden="1"/>
    <cellStyle name="Title" xfId="9" builtinId="15" hidden="1"/>
    <cellStyle name="Total" xfId="4" builtinId="25" hidden="1" customBuiltin="1"/>
    <cellStyle name="Warning Text" xfId="20" builtinId="11" hidden="1"/>
  </cellStyles>
  <dxfs count="78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</dxfs>
  <tableStyles count="0" defaultTableStyle="TableStyleMedium9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Nhap xuat'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4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9</xdr:row>
      <xdr:rowOff>15240</xdr:rowOff>
    </xdr:from>
    <xdr:to>
      <xdr:col>7</xdr:col>
      <xdr:colOff>137160</xdr:colOff>
      <xdr:row>13</xdr:row>
      <xdr:rowOff>160020</xdr:rowOff>
    </xdr:to>
    <xdr:sp macro="[0]!GOTOPHIEUNHAP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66900" y="1524000"/>
          <a:ext cx="2179320" cy="815340"/>
        </a:xfrm>
        <a:prstGeom prst="bevel">
          <a:avLst/>
        </a:prstGeom>
        <a:solidFill>
          <a:srgbClr val="92D050"/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vi-VN" sz="1100"/>
            <a:t>LẬP</a:t>
          </a:r>
          <a:r>
            <a:rPr lang="vi-VN" sz="1100" baseline="0"/>
            <a:t> PHIẾU NHẬP KHO</a:t>
          </a:r>
          <a:endParaRPr lang="vi-VN" sz="1100"/>
        </a:p>
      </xdr:txBody>
    </xdr:sp>
    <xdr:clientData/>
  </xdr:twoCellAnchor>
  <xdr:twoCellAnchor>
    <xdr:from>
      <xdr:col>3</xdr:col>
      <xdr:colOff>38100</xdr:colOff>
      <xdr:row>14</xdr:row>
      <xdr:rowOff>30480</xdr:rowOff>
    </xdr:from>
    <xdr:to>
      <xdr:col>7</xdr:col>
      <xdr:colOff>137160</xdr:colOff>
      <xdr:row>19</xdr:row>
      <xdr:rowOff>7620</xdr:rowOff>
    </xdr:to>
    <xdr:sp macro="[0]!GOTOPHIEUXUAT" textlink="">
      <xdr:nvSpPr>
        <xdr:cNvPr id="16" name="Bevel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866900" y="2377440"/>
          <a:ext cx="2179320" cy="815340"/>
        </a:xfrm>
        <a:prstGeom prst="bevel">
          <a:avLst/>
        </a:prstGeom>
        <a:solidFill>
          <a:schemeClr val="tx2">
            <a:lumMod val="20000"/>
            <a:lumOff val="80000"/>
          </a:schemeClr>
        </a:solidFill>
        <a:ln w="0">
          <a:solidFill>
            <a:schemeClr val="tx1"/>
          </a:solidFill>
        </a:ln>
        <a:scene3d>
          <a:camera prst="orthographicFront"/>
          <a:lightRig rig="brightRoom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vi-V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LẬP</a:t>
          </a:r>
          <a:r>
            <a:rPr lang="vi-V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PHIẾU XUẤT KHO</a:t>
          </a:r>
          <a:endParaRPr lang="vi-VN" sz="1100"/>
        </a:p>
      </xdr:txBody>
    </xdr:sp>
    <xdr:clientData/>
  </xdr:twoCellAnchor>
  <xdr:twoCellAnchor>
    <xdr:from>
      <xdr:col>3</xdr:col>
      <xdr:colOff>38100</xdr:colOff>
      <xdr:row>4</xdr:row>
      <xdr:rowOff>0</xdr:rowOff>
    </xdr:from>
    <xdr:to>
      <xdr:col>7</xdr:col>
      <xdr:colOff>137160</xdr:colOff>
      <xdr:row>8</xdr:row>
      <xdr:rowOff>144780</xdr:rowOff>
    </xdr:to>
    <xdr:sp macro="[0]!GOTONHAPXUAT" textlink="">
      <xdr:nvSpPr>
        <xdr:cNvPr id="18" name="Bevel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866900" y="670560"/>
          <a:ext cx="2179320" cy="815340"/>
        </a:xfrm>
        <a:prstGeom prst="bevel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vi-VN" sz="1100">
              <a:solidFill>
                <a:sysClr val="windowText" lastClr="000000"/>
              </a:solidFill>
            </a:rPr>
            <a:t>LÀM</a:t>
          </a:r>
          <a:r>
            <a:rPr lang="vi-VN" sz="1100" baseline="0">
              <a:solidFill>
                <a:sysClr val="windowText" lastClr="000000"/>
              </a:solidFill>
            </a:rPr>
            <a:t> SỔ CHI ĂN VÀ</a:t>
          </a:r>
        </a:p>
        <a:p>
          <a:pPr algn="ctr"/>
          <a:r>
            <a:rPr lang="vi-VN" sz="1100" baseline="0">
              <a:solidFill>
                <a:sysClr val="windowText" lastClr="000000"/>
              </a:solidFill>
            </a:rPr>
            <a:t> SỔ NHẬP XUẤT LTTP </a:t>
          </a:r>
        </a:p>
        <a:p>
          <a:pPr algn="ctr"/>
          <a:r>
            <a:rPr lang="vi-VN" sz="1100" baseline="0">
              <a:solidFill>
                <a:sysClr val="windowText" lastClr="000000"/>
              </a:solidFill>
            </a:rPr>
            <a:t>HÀNG NGÀY</a:t>
          </a:r>
          <a:endParaRPr lang="vi-V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175260</xdr:colOff>
      <xdr:row>4</xdr:row>
      <xdr:rowOff>7620</xdr:rowOff>
    </xdr:from>
    <xdr:to>
      <xdr:col>10</xdr:col>
      <xdr:colOff>525780</xdr:colOff>
      <xdr:row>8</xdr:row>
      <xdr:rowOff>152400</xdr:rowOff>
    </xdr:to>
    <xdr:sp macro="[0]!GOTOTINHKHO" textlink="">
      <xdr:nvSpPr>
        <xdr:cNvPr id="26" name="Bevel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4084320" y="678180"/>
          <a:ext cx="2179320" cy="815340"/>
        </a:xfrm>
        <a:prstGeom prst="bevel">
          <a:avLst/>
        </a:prstGeom>
        <a:solidFill>
          <a:schemeClr val="accent3">
            <a:lumMod val="40000"/>
            <a:lumOff val="60000"/>
          </a:schemeClr>
        </a:solidFill>
        <a:ln w="3175">
          <a:solidFill>
            <a:schemeClr val="tx1"/>
          </a:solidFill>
        </a:ln>
        <a:scene3d>
          <a:camera prst="orthographicFront"/>
          <a:lightRig rig="brightRoom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vi-V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LẬP</a:t>
          </a:r>
          <a:r>
            <a:rPr lang="vi-V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BÁO CÁO TỊNH KHO</a:t>
          </a:r>
          <a:endParaRPr lang="vi-VN" sz="1100"/>
        </a:p>
      </xdr:txBody>
    </xdr:sp>
    <xdr:clientData/>
  </xdr:twoCellAnchor>
  <xdr:twoCellAnchor>
    <xdr:from>
      <xdr:col>7</xdr:col>
      <xdr:colOff>175260</xdr:colOff>
      <xdr:row>9</xdr:row>
      <xdr:rowOff>15240</xdr:rowOff>
    </xdr:from>
    <xdr:to>
      <xdr:col>10</xdr:col>
      <xdr:colOff>525780</xdr:colOff>
      <xdr:row>13</xdr:row>
      <xdr:rowOff>160020</xdr:rowOff>
    </xdr:to>
    <xdr:sp macro="[0]!GOTOSDUNGLT" textlink="">
      <xdr:nvSpPr>
        <xdr:cNvPr id="27" name="Bevel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4084320" y="1524000"/>
          <a:ext cx="2179320" cy="815340"/>
        </a:xfrm>
        <a:prstGeom prst="bevel">
          <a:avLst/>
        </a:prstGeom>
        <a:solidFill>
          <a:schemeClr val="accent4">
            <a:lumMod val="40000"/>
            <a:lumOff val="60000"/>
          </a:schemeClr>
        </a:solidFill>
        <a:ln w="3175">
          <a:solidFill>
            <a:schemeClr val="tx1"/>
          </a:solidFill>
        </a:ln>
        <a:scene3d>
          <a:camera prst="orthographicFront"/>
          <a:lightRig rig="brightRoom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vi-V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B.CÁO S.DỤNG LTTP-CĐ</a:t>
          </a:r>
          <a:endParaRPr lang="vi-VN" sz="1100"/>
        </a:p>
      </xdr:txBody>
    </xdr:sp>
    <xdr:clientData/>
  </xdr:twoCellAnchor>
  <xdr:twoCellAnchor>
    <xdr:from>
      <xdr:col>7</xdr:col>
      <xdr:colOff>175260</xdr:colOff>
      <xdr:row>14</xdr:row>
      <xdr:rowOff>30480</xdr:rowOff>
    </xdr:from>
    <xdr:to>
      <xdr:col>10</xdr:col>
      <xdr:colOff>525780</xdr:colOff>
      <xdr:row>19</xdr:row>
      <xdr:rowOff>7620</xdr:rowOff>
    </xdr:to>
    <xdr:sp macro="[0]!GOTOTIEPNHANLT" textlink="">
      <xdr:nvSpPr>
        <xdr:cNvPr id="28" name="Bevel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4084320" y="2377440"/>
          <a:ext cx="2179320" cy="815340"/>
        </a:xfrm>
        <a:prstGeom prst="bevel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  <a:scene3d>
          <a:camera prst="orthographicFront"/>
          <a:lightRig rig="brightRoom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vi-V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LẬP B.CÁO</a:t>
          </a:r>
          <a:r>
            <a:rPr lang="vi-V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TIẾP NHẬN LT</a:t>
          </a:r>
          <a:endParaRPr lang="vi-VN" sz="1100"/>
        </a:p>
      </xdr:txBody>
    </xdr:sp>
    <xdr:clientData/>
  </xdr:twoCellAnchor>
  <xdr:twoCellAnchor>
    <xdr:from>
      <xdr:col>10</xdr:col>
      <xdr:colOff>563880</xdr:colOff>
      <xdr:row>4</xdr:row>
      <xdr:rowOff>7620</xdr:rowOff>
    </xdr:from>
    <xdr:to>
      <xdr:col>14</xdr:col>
      <xdr:colOff>304800</xdr:colOff>
      <xdr:row>8</xdr:row>
      <xdr:rowOff>152400</xdr:rowOff>
    </xdr:to>
    <xdr:sp macro="[0]!GOTOKQ_SXCB" textlink="">
      <xdr:nvSpPr>
        <xdr:cNvPr id="29" name="Bevel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6301740" y="678180"/>
          <a:ext cx="2179320" cy="815340"/>
        </a:xfrm>
        <a:prstGeom prst="bevel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  <a:scene3d>
          <a:camera prst="orthographicFront"/>
          <a:lightRig rig="brightRoom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vi-V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LẬP</a:t>
          </a:r>
          <a:r>
            <a:rPr lang="vi-V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B.CÁO K.QUẢ SXCB</a:t>
          </a:r>
          <a:endParaRPr lang="vi-VN" sz="1100"/>
        </a:p>
      </xdr:txBody>
    </xdr:sp>
    <xdr:clientData/>
  </xdr:twoCellAnchor>
  <xdr:twoCellAnchor>
    <xdr:from>
      <xdr:col>10</xdr:col>
      <xdr:colOff>563880</xdr:colOff>
      <xdr:row>9</xdr:row>
      <xdr:rowOff>15240</xdr:rowOff>
    </xdr:from>
    <xdr:to>
      <xdr:col>14</xdr:col>
      <xdr:colOff>304800</xdr:colOff>
      <xdr:row>13</xdr:row>
      <xdr:rowOff>160020</xdr:rowOff>
    </xdr:to>
    <xdr:sp macro="[0]!GOTO_DINHLUONG" textlink="">
      <xdr:nvSpPr>
        <xdr:cNvPr id="30" name="Bevel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6301740" y="1524000"/>
          <a:ext cx="2179320" cy="815340"/>
        </a:xfrm>
        <a:prstGeom prst="bevel">
          <a:avLst/>
        </a:prstGeom>
        <a:solidFill>
          <a:srgbClr val="FFC000"/>
        </a:solidFill>
        <a:ln w="3175">
          <a:solidFill>
            <a:schemeClr val="tx1"/>
          </a:solidFill>
        </a:ln>
        <a:scene3d>
          <a:camera prst="orthographicFront"/>
          <a:lightRig rig="brightRoom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vi-V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LẬP</a:t>
          </a:r>
          <a:r>
            <a:rPr lang="vi-V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B.CÁO B.ĐẢM Đ.LƯỢNG LTTP </a:t>
          </a:r>
          <a:endParaRPr lang="vi-VN" sz="1100"/>
        </a:p>
      </xdr:txBody>
    </xdr:sp>
    <xdr:clientData/>
  </xdr:twoCellAnchor>
  <xdr:twoCellAnchor>
    <xdr:from>
      <xdr:col>10</xdr:col>
      <xdr:colOff>563880</xdr:colOff>
      <xdr:row>14</xdr:row>
      <xdr:rowOff>30480</xdr:rowOff>
    </xdr:from>
    <xdr:to>
      <xdr:col>14</xdr:col>
      <xdr:colOff>304800</xdr:colOff>
      <xdr:row>19</xdr:row>
      <xdr:rowOff>7620</xdr:rowOff>
    </xdr:to>
    <xdr:sp macro="[0]!GOTO_BC_TAICHINH" textlink="">
      <xdr:nvSpPr>
        <xdr:cNvPr id="31" name="Bevel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301740" y="2377440"/>
          <a:ext cx="2179320" cy="815340"/>
        </a:xfrm>
        <a:prstGeom prst="bevel">
          <a:avLst/>
        </a:prstGeom>
        <a:solidFill>
          <a:schemeClr val="tx2">
            <a:lumMod val="20000"/>
            <a:lumOff val="80000"/>
          </a:schemeClr>
        </a:solidFill>
        <a:ln w="3175">
          <a:solidFill>
            <a:schemeClr val="tx1"/>
          </a:solidFill>
        </a:ln>
        <a:scene3d>
          <a:camera prst="orthographicFront"/>
          <a:lightRig rig="brightRoom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vi-V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LẬP B.CÁO</a:t>
          </a:r>
          <a:r>
            <a:rPr lang="vi-V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CÔNG KHAI</a:t>
          </a:r>
          <a:endParaRPr lang="vi-V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184</xdr:col>
          <xdr:colOff>464820</xdr:colOff>
          <xdr:row>2</xdr:row>
          <xdr:rowOff>60960</xdr:rowOff>
        </xdr:from>
        <xdr:to>
          <xdr:col>188</xdr:col>
          <xdr:colOff>15240</xdr:colOff>
          <xdr:row>4</xdr:row>
          <xdr:rowOff>60960</xdr:rowOff>
        </xdr:to>
        <xdr:sp macro="" textlink="">
          <xdr:nvSpPr>
            <xdr:cNvPr id="7561" name="CommandButton2" hidden="1">
              <a:extLst>
                <a:ext uri="{63B3BB69-23CF-44E3-9099-C40C66FF867C}">
                  <a14:compatExt spid="_x0000_s7561"/>
                </a:ext>
                <a:ext uri="{FF2B5EF4-FFF2-40B4-BE49-F238E27FC236}">
                  <a16:creationId xmlns:a16="http://schemas.microsoft.com/office/drawing/2014/main" id="{00000000-0008-0000-0100-00008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121920</xdr:colOff>
          <xdr:row>1</xdr:row>
          <xdr:rowOff>22860</xdr:rowOff>
        </xdr:from>
        <xdr:to>
          <xdr:col>58</xdr:col>
          <xdr:colOff>137160</xdr:colOff>
          <xdr:row>3</xdr:row>
          <xdr:rowOff>0</xdr:rowOff>
        </xdr:to>
        <xdr:sp macro="" textlink="">
          <xdr:nvSpPr>
            <xdr:cNvPr id="7567" name="Cmdxoadong" hidden="1">
              <a:extLst>
                <a:ext uri="{63B3BB69-23CF-44E3-9099-C40C66FF867C}">
                  <a14:compatExt spid="_x0000_s7567"/>
                </a:ext>
                <a:ext uri="{FF2B5EF4-FFF2-40B4-BE49-F238E27FC236}">
                  <a16:creationId xmlns:a16="http://schemas.microsoft.com/office/drawing/2014/main" id="{00000000-0008-0000-0100-00008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5</xdr:col>
          <xdr:colOff>342900</xdr:colOff>
          <xdr:row>22</xdr:row>
          <xdr:rowOff>152400</xdr:rowOff>
        </xdr:to>
        <xdr:sp macro="" textlink="">
          <xdr:nvSpPr>
            <xdr:cNvPr id="7575" name="ListBox1" hidden="1">
              <a:extLst>
                <a:ext uri="{63B3BB69-23CF-44E3-9099-C40C66FF867C}">
                  <a14:compatExt spid="_x0000_s7575"/>
                </a:ext>
                <a:ext uri="{FF2B5EF4-FFF2-40B4-BE49-F238E27FC236}">
                  <a16:creationId xmlns:a16="http://schemas.microsoft.com/office/drawing/2014/main" id="{00000000-0008-0000-0100-00009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121920</xdr:rowOff>
        </xdr:to>
        <xdr:sp macro="" textlink="">
          <xdr:nvSpPr>
            <xdr:cNvPr id="7576" name="TextBox1" hidden="1">
              <a:extLst>
                <a:ext uri="{63B3BB69-23CF-44E3-9099-C40C66FF867C}">
                  <a14:compatExt spid="_x0000_s7576"/>
                </a:ext>
                <a:ext uri="{FF2B5EF4-FFF2-40B4-BE49-F238E27FC236}">
                  <a16:creationId xmlns:a16="http://schemas.microsoft.com/office/drawing/2014/main" id="{00000000-0008-0000-0100-000098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0</xdr:row>
      <xdr:rowOff>0</xdr:rowOff>
    </xdr:from>
    <xdr:to>
      <xdr:col>1</xdr:col>
      <xdr:colOff>619125</xdr:colOff>
      <xdr:row>3</xdr:row>
      <xdr:rowOff>123825</xdr:rowOff>
    </xdr:to>
    <xdr:pic macro="[0]!Home"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0"/>
          <a:ext cx="904875" cy="638175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76200</xdr:rowOff>
        </xdr:to>
        <xdr:sp macro="" textlink="">
          <xdr:nvSpPr>
            <xdr:cNvPr id="7579" name="CommandButton6" hidden="1">
              <a:extLst>
                <a:ext uri="{63B3BB69-23CF-44E3-9099-C40C66FF867C}">
                  <a14:compatExt spid="_x0000_s7579"/>
                </a:ext>
                <a:ext uri="{FF2B5EF4-FFF2-40B4-BE49-F238E27FC236}">
                  <a16:creationId xmlns:a16="http://schemas.microsoft.com/office/drawing/2014/main" id="{00000000-0008-0000-0100-00009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228600</xdr:colOff>
          <xdr:row>0</xdr:row>
          <xdr:rowOff>7620</xdr:rowOff>
        </xdr:from>
        <xdr:to>
          <xdr:col>22</xdr:col>
          <xdr:colOff>342900</xdr:colOff>
          <xdr:row>1</xdr:row>
          <xdr:rowOff>83820</xdr:rowOff>
        </xdr:to>
        <xdr:sp macro="" textlink="">
          <xdr:nvSpPr>
            <xdr:cNvPr id="7580" name="CommandButton3" hidden="1">
              <a:extLst>
                <a:ext uri="{63B3BB69-23CF-44E3-9099-C40C66FF867C}">
                  <a14:compatExt spid="_x0000_s7580"/>
                </a:ext>
                <a:ext uri="{FF2B5EF4-FFF2-40B4-BE49-F238E27FC236}">
                  <a16:creationId xmlns:a16="http://schemas.microsoft.com/office/drawing/2014/main" id="{00000000-0008-0000-0100-00009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259080</xdr:colOff>
          <xdr:row>0</xdr:row>
          <xdr:rowOff>0</xdr:rowOff>
        </xdr:from>
        <xdr:to>
          <xdr:col>12</xdr:col>
          <xdr:colOff>297180</xdr:colOff>
          <xdr:row>1</xdr:row>
          <xdr:rowOff>60960</xdr:rowOff>
        </xdr:to>
        <xdr:sp macro="" textlink="">
          <xdr:nvSpPr>
            <xdr:cNvPr id="7583" name="Button 415" hidden="1">
              <a:extLst>
                <a:ext uri="{63B3BB69-23CF-44E3-9099-C40C66FF867C}">
                  <a14:compatExt spid="_x0000_s7583"/>
                </a:ext>
                <a:ext uri="{FF2B5EF4-FFF2-40B4-BE49-F238E27FC236}">
                  <a16:creationId xmlns:a16="http://schemas.microsoft.com/office/drawing/2014/main" id="{00000000-0008-0000-0100-00009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Tính toán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609600</xdr:colOff>
          <xdr:row>0</xdr:row>
          <xdr:rowOff>22860</xdr:rowOff>
        </xdr:from>
        <xdr:to>
          <xdr:col>5</xdr:col>
          <xdr:colOff>0</xdr:colOff>
          <xdr:row>1</xdr:row>
          <xdr:rowOff>106680</xdr:rowOff>
        </xdr:to>
        <xdr:sp macro="" textlink="">
          <xdr:nvSpPr>
            <xdr:cNvPr id="7585" name="Button 417" hidden="1">
              <a:extLst>
                <a:ext uri="{63B3BB69-23CF-44E3-9099-C40C66FF867C}">
                  <a14:compatExt spid="_x0000_s7585"/>
                </a:ext>
                <a:ext uri="{FF2B5EF4-FFF2-40B4-BE49-F238E27FC236}">
                  <a16:creationId xmlns:a16="http://schemas.microsoft.com/office/drawing/2014/main" id="{00000000-0008-0000-0100-0000A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NHAP DU LIÊU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601980</xdr:colOff>
          <xdr:row>1</xdr:row>
          <xdr:rowOff>121920</xdr:rowOff>
        </xdr:from>
        <xdr:to>
          <xdr:col>4</xdr:col>
          <xdr:colOff>312420</xdr:colOff>
          <xdr:row>3</xdr:row>
          <xdr:rowOff>30480</xdr:rowOff>
        </xdr:to>
        <xdr:sp macro="" textlink="">
          <xdr:nvSpPr>
            <xdr:cNvPr id="7587" name="Button 419" hidden="1">
              <a:extLst>
                <a:ext uri="{63B3BB69-23CF-44E3-9099-C40C66FF867C}">
                  <a14:compatExt spid="_x0000_s7587"/>
                </a:ext>
                <a:ext uri="{FF2B5EF4-FFF2-40B4-BE49-F238E27FC236}">
                  <a16:creationId xmlns:a16="http://schemas.microsoft.com/office/drawing/2014/main" id="{00000000-0008-0000-0100-0000A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 2 MẶT TRƯỚC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601980</xdr:colOff>
          <xdr:row>3</xdr:row>
          <xdr:rowOff>45720</xdr:rowOff>
        </xdr:from>
        <xdr:to>
          <xdr:col>4</xdr:col>
          <xdr:colOff>312420</xdr:colOff>
          <xdr:row>4</xdr:row>
          <xdr:rowOff>137160</xdr:rowOff>
        </xdr:to>
        <xdr:sp macro="" textlink="">
          <xdr:nvSpPr>
            <xdr:cNvPr id="7591" name="Button 423" hidden="1">
              <a:extLst>
                <a:ext uri="{63B3BB69-23CF-44E3-9099-C40C66FF867C}">
                  <a14:compatExt spid="_x0000_s7591"/>
                </a:ext>
                <a:ext uri="{FF2B5EF4-FFF2-40B4-BE49-F238E27FC236}">
                  <a16:creationId xmlns:a16="http://schemas.microsoft.com/office/drawing/2014/main" id="{00000000-0008-0000-0100-0000A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 2 MẶT SAU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327660</xdr:colOff>
          <xdr:row>0</xdr:row>
          <xdr:rowOff>30480</xdr:rowOff>
        </xdr:from>
        <xdr:to>
          <xdr:col>9</xdr:col>
          <xdr:colOff>518160</xdr:colOff>
          <xdr:row>1</xdr:row>
          <xdr:rowOff>30480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297180</xdr:colOff>
          <xdr:row>1</xdr:row>
          <xdr:rowOff>76200</xdr:rowOff>
        </xdr:from>
        <xdr:to>
          <xdr:col>9</xdr:col>
          <xdr:colOff>510540</xdr:colOff>
          <xdr:row>2</xdr:row>
          <xdr:rowOff>99060</xdr:rowOff>
        </xdr:to>
        <xdr:sp macro="" textlink="">
          <xdr:nvSpPr>
            <xdr:cNvPr id="12296" name="CommandButton2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2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0</xdr:row>
          <xdr:rowOff>22860</xdr:rowOff>
        </xdr:from>
        <xdr:to>
          <xdr:col>10</xdr:col>
          <xdr:colOff>594360</xdr:colOff>
          <xdr:row>1</xdr:row>
          <xdr:rowOff>45720</xdr:rowOff>
        </xdr:to>
        <xdr:sp macro="" textlink="">
          <xdr:nvSpPr>
            <xdr:cNvPr id="12426" name="CommandButton4" hidden="1">
              <a:extLst>
                <a:ext uri="{63B3BB69-23CF-44E3-9099-C40C66FF867C}">
                  <a14:compatExt spid="_x0000_s12426"/>
                </a:ext>
                <a:ext uri="{FF2B5EF4-FFF2-40B4-BE49-F238E27FC236}">
                  <a16:creationId xmlns:a16="http://schemas.microsoft.com/office/drawing/2014/main" id="{00000000-0008-0000-0200-00008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541020</xdr:colOff>
          <xdr:row>1</xdr:row>
          <xdr:rowOff>76200</xdr:rowOff>
        </xdr:from>
        <xdr:to>
          <xdr:col>10</xdr:col>
          <xdr:colOff>594360</xdr:colOff>
          <xdr:row>2</xdr:row>
          <xdr:rowOff>99060</xdr:rowOff>
        </xdr:to>
        <xdr:sp macro="" textlink="">
          <xdr:nvSpPr>
            <xdr:cNvPr id="12427" name="CommandButton5" hidden="1">
              <a:extLst>
                <a:ext uri="{63B3BB69-23CF-44E3-9099-C40C66FF867C}">
                  <a14:compatExt spid="_x0000_s12427"/>
                </a:ext>
                <a:ext uri="{FF2B5EF4-FFF2-40B4-BE49-F238E27FC236}">
                  <a16:creationId xmlns:a16="http://schemas.microsoft.com/office/drawing/2014/main" id="{00000000-0008-0000-0200-00008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xdr:twoCellAnchor editAs="oneCell">
    <xdr:from>
      <xdr:col>1</xdr:col>
      <xdr:colOff>975360</xdr:colOff>
      <xdr:row>0</xdr:row>
      <xdr:rowOff>0</xdr:rowOff>
    </xdr:from>
    <xdr:to>
      <xdr:col>3</xdr:col>
      <xdr:colOff>349076</xdr:colOff>
      <xdr:row>1</xdr:row>
      <xdr:rowOff>184443</xdr:rowOff>
    </xdr:to>
    <xdr:pic macro="[0]!Home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18260" y="0"/>
          <a:ext cx="920576" cy="451143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175260</xdr:colOff>
          <xdr:row>0</xdr:row>
          <xdr:rowOff>0</xdr:rowOff>
        </xdr:from>
        <xdr:to>
          <xdr:col>9</xdr:col>
          <xdr:colOff>594360</xdr:colOff>
          <xdr:row>1</xdr:row>
          <xdr:rowOff>60960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175260</xdr:colOff>
          <xdr:row>1</xdr:row>
          <xdr:rowOff>114300</xdr:rowOff>
        </xdr:from>
        <xdr:to>
          <xdr:col>9</xdr:col>
          <xdr:colOff>586740</xdr:colOff>
          <xdr:row>3</xdr:row>
          <xdr:rowOff>7620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632460</xdr:colOff>
          <xdr:row>0</xdr:row>
          <xdr:rowOff>0</xdr:rowOff>
        </xdr:from>
        <xdr:to>
          <xdr:col>11</xdr:col>
          <xdr:colOff>7620</xdr:colOff>
          <xdr:row>1</xdr:row>
          <xdr:rowOff>68580</xdr:rowOff>
        </xdr:to>
        <xdr:sp macro="" textlink="">
          <xdr:nvSpPr>
            <xdr:cNvPr id="13338" name="CommandButton4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632460</xdr:colOff>
          <xdr:row>1</xdr:row>
          <xdr:rowOff>114300</xdr:rowOff>
        </xdr:from>
        <xdr:to>
          <xdr:col>11</xdr:col>
          <xdr:colOff>0</xdr:colOff>
          <xdr:row>2</xdr:row>
          <xdr:rowOff>160020</xdr:rowOff>
        </xdr:to>
        <xdr:sp macro="" textlink="">
          <xdr:nvSpPr>
            <xdr:cNvPr id="13339" name="CommandButton5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152400</xdr:colOff>
      <xdr:row>2</xdr:row>
      <xdr:rowOff>7620</xdr:rowOff>
    </xdr:from>
    <xdr:to>
      <xdr:col>1</xdr:col>
      <xdr:colOff>752936</xdr:colOff>
      <xdr:row>4</xdr:row>
      <xdr:rowOff>131103</xdr:rowOff>
    </xdr:to>
    <xdr:pic macro="[0]!Home"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335280"/>
          <a:ext cx="920576" cy="451143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30480</xdr:rowOff>
    </xdr:from>
    <xdr:to>
      <xdr:col>1</xdr:col>
      <xdr:colOff>631016</xdr:colOff>
      <xdr:row>1</xdr:row>
      <xdr:rowOff>161583</xdr:rowOff>
    </xdr:to>
    <xdr:pic macro="[0]!Home"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" y="30480"/>
          <a:ext cx="920576" cy="451143"/>
        </a:xfrm>
        <a:prstGeom prst="rect">
          <a:avLst/>
        </a:prstGeom>
      </xdr:spPr>
    </xdr:pic>
    <xdr:clientData fLocksWithSheet="0"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106680</xdr:colOff>
          <xdr:row>1</xdr:row>
          <xdr:rowOff>22860</xdr:rowOff>
        </xdr:from>
        <xdr:to>
          <xdr:col>13</xdr:col>
          <xdr:colOff>0</xdr:colOff>
          <xdr:row>2</xdr:row>
          <xdr:rowOff>76200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4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 TRANG NÀY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0</xdr:row>
          <xdr:rowOff>22860</xdr:rowOff>
        </xdr:from>
        <xdr:to>
          <xdr:col>13</xdr:col>
          <xdr:colOff>0</xdr:colOff>
          <xdr:row>0</xdr:row>
          <xdr:rowOff>304800</xdr:rowOff>
        </xdr:to>
        <xdr:sp macro="" textlink="">
          <xdr:nvSpPr>
            <xdr:cNvPr id="44045" name="Button 13" descr="TINHKHO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4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TINHKHO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1112520</xdr:colOff>
          <xdr:row>0</xdr:row>
          <xdr:rowOff>0</xdr:rowOff>
        </xdr:from>
        <xdr:to>
          <xdr:col>6</xdr:col>
          <xdr:colOff>1744980</xdr:colOff>
          <xdr:row>1</xdr:row>
          <xdr:rowOff>182880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5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30480</xdr:colOff>
      <xdr:row>0</xdr:row>
      <xdr:rowOff>0</xdr:rowOff>
    </xdr:from>
    <xdr:to>
      <xdr:col>1</xdr:col>
      <xdr:colOff>539576</xdr:colOff>
      <xdr:row>2</xdr:row>
      <xdr:rowOff>16803</xdr:rowOff>
    </xdr:to>
    <xdr:pic macro="[0]!Home"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" y="0"/>
          <a:ext cx="920576" cy="45114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0</xdr:row>
          <xdr:rowOff>22860</xdr:rowOff>
        </xdr:from>
        <xdr:to>
          <xdr:col>15</xdr:col>
          <xdr:colOff>228600</xdr:colOff>
          <xdr:row>0</xdr:row>
          <xdr:rowOff>381000</xdr:rowOff>
        </xdr:to>
        <xdr:sp macro="" textlink="">
          <xdr:nvSpPr>
            <xdr:cNvPr id="51201" name="CommandButton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6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251460</xdr:colOff>
          <xdr:row>0</xdr:row>
          <xdr:rowOff>7620</xdr:rowOff>
        </xdr:from>
        <xdr:to>
          <xdr:col>16</xdr:col>
          <xdr:colOff>647700</xdr:colOff>
          <xdr:row>0</xdr:row>
          <xdr:rowOff>365760</xdr:rowOff>
        </xdr:to>
        <xdr:sp macro="" textlink="">
          <xdr:nvSpPr>
            <xdr:cNvPr id="51202" name="CommandButton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6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137160</xdr:colOff>
      <xdr:row>0</xdr:row>
      <xdr:rowOff>22860</xdr:rowOff>
    </xdr:from>
    <xdr:to>
      <xdr:col>1</xdr:col>
      <xdr:colOff>691976</xdr:colOff>
      <xdr:row>1</xdr:row>
      <xdr:rowOff>32043</xdr:rowOff>
    </xdr:to>
    <xdr:pic macro="[0]!Home"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" y="22860"/>
          <a:ext cx="920576" cy="451143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822960</xdr:colOff>
          <xdr:row>0</xdr:row>
          <xdr:rowOff>0</xdr:rowOff>
        </xdr:from>
        <xdr:to>
          <xdr:col>10</xdr:col>
          <xdr:colOff>137160</xdr:colOff>
          <xdr:row>1</xdr:row>
          <xdr:rowOff>38100</xdr:rowOff>
        </xdr:to>
        <xdr:sp macro="" textlink="">
          <xdr:nvSpPr>
            <xdr:cNvPr id="52225" name="CommandButton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7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251460</xdr:colOff>
          <xdr:row>0</xdr:row>
          <xdr:rowOff>0</xdr:rowOff>
        </xdr:from>
        <xdr:to>
          <xdr:col>11</xdr:col>
          <xdr:colOff>594360</xdr:colOff>
          <xdr:row>1</xdr:row>
          <xdr:rowOff>38100</xdr:rowOff>
        </xdr:to>
        <xdr:sp macro="" textlink="">
          <xdr:nvSpPr>
            <xdr:cNvPr id="52226" name="CommandButton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7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60960</xdr:colOff>
      <xdr:row>0</xdr:row>
      <xdr:rowOff>0</xdr:rowOff>
    </xdr:from>
    <xdr:to>
      <xdr:col>1</xdr:col>
      <xdr:colOff>592916</xdr:colOff>
      <xdr:row>1</xdr:row>
      <xdr:rowOff>131103</xdr:rowOff>
    </xdr:to>
    <xdr:pic macro="[0]!Home"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0"/>
          <a:ext cx="920576" cy="451143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ShapeType="1"/>
        </xdr:cNvSpPr>
      </xdr:nvSpPr>
      <xdr:spPr bwMode="auto">
        <a:xfrm>
          <a:off x="0" y="9144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ShapeType="1"/>
        </xdr:cNvSpPr>
      </xdr:nvSpPr>
      <xdr:spPr bwMode="auto">
        <a:xfrm>
          <a:off x="0" y="9144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297180</xdr:colOff>
          <xdr:row>0</xdr:row>
          <xdr:rowOff>7620</xdr:rowOff>
        </xdr:from>
        <xdr:to>
          <xdr:col>7</xdr:col>
          <xdr:colOff>297180</xdr:colOff>
          <xdr:row>2</xdr:row>
          <xdr:rowOff>137160</xdr:rowOff>
        </xdr:to>
        <xdr:sp macro="" textlink="">
          <xdr:nvSpPr>
            <xdr:cNvPr id="54273" name="CommandButton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8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525780</xdr:colOff>
          <xdr:row>0</xdr:row>
          <xdr:rowOff>0</xdr:rowOff>
        </xdr:from>
        <xdr:to>
          <xdr:col>8</xdr:col>
          <xdr:colOff>525780</xdr:colOff>
          <xdr:row>2</xdr:row>
          <xdr:rowOff>121920</xdr:rowOff>
        </xdr:to>
        <xdr:sp macro="" textlink="">
          <xdr:nvSpPr>
            <xdr:cNvPr id="54274" name="CommandButton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8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7620</xdr:colOff>
      <xdr:row>0</xdr:row>
      <xdr:rowOff>0</xdr:rowOff>
    </xdr:from>
    <xdr:to>
      <xdr:col>1</xdr:col>
      <xdr:colOff>586740</xdr:colOff>
      <xdr:row>3</xdr:row>
      <xdr:rowOff>54903</xdr:rowOff>
    </xdr:to>
    <xdr:pic macro="[0]!Home"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" y="0"/>
          <a:ext cx="1028700" cy="451143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60960</xdr:colOff>
          <xdr:row>0</xdr:row>
          <xdr:rowOff>7620</xdr:rowOff>
        </xdr:from>
        <xdr:to>
          <xdr:col>27</xdr:col>
          <xdr:colOff>22860</xdr:colOff>
          <xdr:row>1</xdr:row>
          <xdr:rowOff>167640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9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0</xdr:row>
          <xdr:rowOff>0</xdr:rowOff>
        </xdr:from>
        <xdr:to>
          <xdr:col>23</xdr:col>
          <xdr:colOff>38100</xdr:colOff>
          <xdr:row>1</xdr:row>
          <xdr:rowOff>160020</xdr:rowOff>
        </xdr:to>
        <xdr:sp macro="" textlink="">
          <xdr:nvSpPr>
            <xdr:cNvPr id="53250" name="CommandButton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9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256</xdr:col>
      <xdr:colOff>83820</xdr:colOff>
      <xdr:row>0</xdr:row>
      <xdr:rowOff>68580</xdr:rowOff>
    </xdr:from>
    <xdr:to>
      <xdr:col>257</xdr:col>
      <xdr:colOff>350520</xdr:colOff>
      <xdr:row>3</xdr:row>
      <xdr:rowOff>38100</xdr:rowOff>
    </xdr:to>
    <xdr:sp macro="[0]!Home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9639300" y="68580"/>
          <a:ext cx="891540" cy="42672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r>
            <a:rPr lang="vi-VN" sz="800"/>
            <a:t>Về</a:t>
          </a:r>
          <a:r>
            <a:rPr lang="vi-VN" sz="800" baseline="0"/>
            <a:t> trang đầu</a:t>
          </a:r>
          <a:endParaRPr lang="vi-VN" sz="8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327660</xdr:colOff>
      <xdr:row>2</xdr:row>
      <xdr:rowOff>54903</xdr:rowOff>
    </xdr:to>
    <xdr:pic macro="[0]!Home"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28700" cy="451143"/>
        </a:xfrm>
        <a:prstGeom prst="rect">
          <a:avLst/>
        </a:prstGeom>
      </xdr:spPr>
    </xdr:pic>
    <xdr:clientData fPrintsWithSheet="0"/>
  </xdr:twoCellAnchor>
  <xdr:twoCellAnchor>
    <xdr:from>
      <xdr:col>27</xdr:col>
      <xdr:colOff>409575</xdr:colOff>
      <xdr:row>5</xdr:row>
      <xdr:rowOff>323850</xdr:rowOff>
    </xdr:from>
    <xdr:to>
      <xdr:col>28</xdr:col>
      <xdr:colOff>276225</xdr:colOff>
      <xdr:row>9</xdr:row>
      <xdr:rowOff>114300</xdr:rowOff>
    </xdr:to>
    <xdr:sp macro="[0]!DLUONG1" textlink="">
      <xdr:nvSpPr>
        <xdr:cNvPr id="3" name="Left Arrow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9744075" y="1152525"/>
          <a:ext cx="742950" cy="7524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91440</xdr:rowOff>
    </xdr:from>
    <xdr:to>
      <xdr:col>1</xdr:col>
      <xdr:colOff>99060</xdr:colOff>
      <xdr:row>2</xdr:row>
      <xdr:rowOff>68580</xdr:rowOff>
    </xdr:to>
    <xdr:sp macro="" textlink="">
      <xdr:nvSpPr>
        <xdr:cNvPr id="2" name="Left Arrow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38100" y="91440"/>
          <a:ext cx="670560" cy="3429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1127760</xdr:colOff>
          <xdr:row>1</xdr:row>
          <xdr:rowOff>0</xdr:rowOff>
        </xdr:from>
        <xdr:to>
          <xdr:col>4</xdr:col>
          <xdr:colOff>190500</xdr:colOff>
          <xdr:row>3</xdr:row>
          <xdr:rowOff>137160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C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91440</xdr:rowOff>
    </xdr:from>
    <xdr:to>
      <xdr:col>1</xdr:col>
      <xdr:colOff>99060</xdr:colOff>
      <xdr:row>2</xdr:row>
      <xdr:rowOff>68580</xdr:rowOff>
    </xdr:to>
    <xdr:sp macro="" textlink="">
      <xdr:nvSpPr>
        <xdr:cNvPr id="4" name="Left Arrow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38100" y="91440"/>
          <a:ext cx="813435" cy="28194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1127760</xdr:colOff>
          <xdr:row>1</xdr:row>
          <xdr:rowOff>0</xdr:rowOff>
        </xdr:from>
        <xdr:to>
          <xdr:col>4</xdr:col>
          <xdr:colOff>190500</xdr:colOff>
          <xdr:row>3</xdr:row>
          <xdr:rowOff>137160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C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91440</xdr:rowOff>
    </xdr:from>
    <xdr:to>
      <xdr:col>1</xdr:col>
      <xdr:colOff>99060</xdr:colOff>
      <xdr:row>2</xdr:row>
      <xdr:rowOff>68580</xdr:rowOff>
    </xdr:to>
    <xdr:sp macro="" textlink="">
      <xdr:nvSpPr>
        <xdr:cNvPr id="6" name="Left Arrow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38100" y="91440"/>
          <a:ext cx="813435" cy="28194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1127760</xdr:colOff>
          <xdr:row>1</xdr:row>
          <xdr:rowOff>0</xdr:rowOff>
        </xdr:from>
        <xdr:to>
          <xdr:col>4</xdr:col>
          <xdr:colOff>190500</xdr:colOff>
          <xdr:row>3</xdr:row>
          <xdr:rowOff>137160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C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91440</xdr:rowOff>
    </xdr:from>
    <xdr:to>
      <xdr:col>1</xdr:col>
      <xdr:colOff>99060</xdr:colOff>
      <xdr:row>2</xdr:row>
      <xdr:rowOff>68580</xdr:rowOff>
    </xdr:to>
    <xdr:sp macro="" textlink="">
      <xdr:nvSpPr>
        <xdr:cNvPr id="8" name="Left Arrow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38100" y="91440"/>
          <a:ext cx="813435" cy="28194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1127760</xdr:colOff>
          <xdr:row>1</xdr:row>
          <xdr:rowOff>0</xdr:rowOff>
        </xdr:from>
        <xdr:to>
          <xdr:col>4</xdr:col>
          <xdr:colOff>190500</xdr:colOff>
          <xdr:row>3</xdr:row>
          <xdr:rowOff>137160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C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1</xdr:row>
      <xdr:rowOff>47625</xdr:rowOff>
    </xdr:from>
    <xdr:to>
      <xdr:col>11</xdr:col>
      <xdr:colOff>102108</xdr:colOff>
      <xdr:row>2</xdr:row>
      <xdr:rowOff>122682</xdr:rowOff>
    </xdr:to>
    <xdr:sp macro="[0]!GOPTHEM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3609975" y="219075"/>
          <a:ext cx="978408" cy="48463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KHONG%20XOA\So%20XUAT-NHAP%20-(D4-8-4-202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ngDau"/>
      <sheetName val="Nhap xuat"/>
      <sheetName val="Phieu nhap"/>
      <sheetName val="Phieu xuat"/>
      <sheetName val="Tinh kho"/>
      <sheetName val="Bao cao tai chinh CKhai"/>
      <sheetName val="su dung TP-CD"/>
      <sheetName val="Tiep nhanLT"/>
      <sheetName val="Ket qua SXCB"/>
      <sheetName val="Dinh luong"/>
      <sheetName val="THANH PHAN DD"/>
      <sheetName val="DATA"/>
      <sheetName val="GIA TT"/>
      <sheetName val="GIA"/>
      <sheetName val="SANG1"/>
      <sheetName val="SANG2"/>
      <sheetName val="SANG3"/>
      <sheetName val="SANG4"/>
      <sheetName val="TIENSANG"/>
      <sheetName val="TRUA1"/>
      <sheetName val="TRUA2"/>
      <sheetName val="TRUA3"/>
      <sheetName val="TRUA4"/>
      <sheetName val="TIENTRUA"/>
      <sheetName val="CHIEU1"/>
      <sheetName val="CHIEU2"/>
      <sheetName val="CHIEU3"/>
      <sheetName val="CHIEU4"/>
      <sheetName val="TIENCHIEU"/>
      <sheetName val="NHAP1"/>
      <sheetName val="NHAP2"/>
      <sheetName val="NHAP3"/>
      <sheetName val="NHAP4"/>
      <sheetName val="TONGNHAP"/>
      <sheetName val="TONG1"/>
      <sheetName val="TONG2"/>
      <sheetName val="TONG3"/>
      <sheetName val="TONG4"/>
      <sheetName val="TONGTIEN"/>
      <sheetName val="TH"/>
      <sheetName val="Sheet1"/>
      <sheetName val="So XUAT-NHAP -(D4-8-4-2021)"/>
    </sheetNames>
    <definedNames>
      <definedName name="XEP_A_Z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7.xml"/><Relationship Id="rId5" Type="http://schemas.openxmlformats.org/officeDocument/2006/relationships/image" Target="../media/image17.emf"/><Relationship Id="rId4" Type="http://schemas.openxmlformats.org/officeDocument/2006/relationships/control" Target="../activeX/activeX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9.xml"/><Relationship Id="rId5" Type="http://schemas.openxmlformats.org/officeDocument/2006/relationships/image" Target="../media/image20.emf"/><Relationship Id="rId4" Type="http://schemas.openxmlformats.org/officeDocument/2006/relationships/control" Target="../activeX/activeX1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2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1.xml"/><Relationship Id="rId5" Type="http://schemas.openxmlformats.org/officeDocument/2006/relationships/image" Target="../media/image22.emf"/><Relationship Id="rId4" Type="http://schemas.openxmlformats.org/officeDocument/2006/relationships/control" Target="../activeX/activeX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2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3.xml"/><Relationship Id="rId5" Type="http://schemas.openxmlformats.org/officeDocument/2006/relationships/image" Target="../media/image25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V41"/>
  <sheetViews>
    <sheetView showGridLines="0" showRowColHeaders="0" tabSelected="1" workbookViewId="0">
      <selection activeCell="G22" sqref="G22"/>
    </sheetView>
  </sheetViews>
  <sheetFormatPr defaultRowHeight="13.2"/>
  <cols>
    <col min="5" max="5" width="8.88671875" customWidth="1"/>
    <col min="6" max="6" width="3.6640625" customWidth="1"/>
  </cols>
  <sheetData>
    <row r="1" spans="1:22">
      <c r="A1" s="631"/>
      <c r="B1" s="631"/>
      <c r="C1" s="631"/>
      <c r="D1" s="631"/>
      <c r="E1" s="631"/>
      <c r="F1" s="631"/>
      <c r="G1" s="631"/>
      <c r="H1" s="631"/>
      <c r="I1" s="631"/>
      <c r="J1" s="631"/>
      <c r="K1" s="631"/>
      <c r="L1" s="631"/>
      <c r="M1" s="631"/>
      <c r="N1" s="631"/>
      <c r="O1" s="631"/>
      <c r="P1" s="631"/>
      <c r="Q1" s="631"/>
      <c r="R1" s="631"/>
      <c r="S1" s="631"/>
      <c r="T1" s="631"/>
      <c r="U1" s="631"/>
      <c r="V1" s="631"/>
    </row>
    <row r="2" spans="1:22">
      <c r="A2" s="631"/>
      <c r="B2" s="631"/>
      <c r="C2" s="631"/>
      <c r="D2" s="631"/>
      <c r="E2" s="631"/>
      <c r="F2" s="631"/>
      <c r="G2" s="631"/>
      <c r="H2" s="631"/>
      <c r="I2" s="631"/>
      <c r="J2" s="631"/>
      <c r="K2" s="631"/>
      <c r="L2" s="631"/>
      <c r="M2" s="631"/>
      <c r="N2" s="631"/>
      <c r="O2" s="631"/>
      <c r="P2" s="631"/>
      <c r="Q2" s="631"/>
      <c r="R2" s="631"/>
      <c r="S2" s="631"/>
      <c r="T2" s="631"/>
      <c r="U2" s="631"/>
      <c r="V2" s="631"/>
    </row>
    <row r="3" spans="1:22">
      <c r="A3" s="631"/>
      <c r="B3" s="631"/>
      <c r="C3" s="632"/>
      <c r="D3" s="632"/>
      <c r="E3" s="632"/>
      <c r="F3" s="631"/>
      <c r="G3" s="631"/>
      <c r="H3" s="631"/>
      <c r="I3" s="631"/>
      <c r="J3" s="631"/>
      <c r="K3" s="631"/>
      <c r="L3" s="631"/>
      <c r="M3" s="631"/>
      <c r="N3" s="631"/>
      <c r="O3" s="631"/>
      <c r="P3" s="631"/>
      <c r="Q3" s="631"/>
      <c r="R3" s="631"/>
      <c r="S3" s="631"/>
      <c r="T3" s="631"/>
      <c r="U3" s="631"/>
      <c r="V3" s="631"/>
    </row>
    <row r="4" spans="1:22">
      <c r="A4" s="631"/>
      <c r="B4" s="631"/>
      <c r="C4" s="10"/>
      <c r="D4" s="10"/>
      <c r="E4" s="10"/>
      <c r="F4" s="631"/>
      <c r="G4" s="9"/>
      <c r="H4" s="8"/>
      <c r="I4" s="8"/>
      <c r="J4" s="631"/>
      <c r="K4" s="631"/>
      <c r="L4" s="631"/>
      <c r="M4" s="631"/>
      <c r="N4" s="631"/>
      <c r="O4" s="631"/>
      <c r="P4" s="631"/>
      <c r="Q4" s="631"/>
      <c r="R4" s="631"/>
      <c r="S4" s="631"/>
      <c r="T4" s="631"/>
      <c r="U4" s="631"/>
      <c r="V4" s="631"/>
    </row>
    <row r="5" spans="1:22">
      <c r="A5" s="631"/>
      <c r="B5" s="631"/>
      <c r="C5" s="10"/>
      <c r="D5" s="10"/>
      <c r="E5" s="10"/>
      <c r="F5" s="631"/>
      <c r="G5" s="8"/>
      <c r="H5" s="8"/>
      <c r="I5" s="8"/>
      <c r="J5" s="631"/>
      <c r="K5" s="631"/>
      <c r="L5" s="631"/>
      <c r="M5" s="631"/>
      <c r="N5" s="631"/>
      <c r="O5" s="631"/>
      <c r="P5" s="631"/>
      <c r="Q5" s="631"/>
      <c r="R5" s="631"/>
      <c r="S5" s="631"/>
      <c r="T5" s="631"/>
      <c r="U5" s="631"/>
      <c r="V5" s="631"/>
    </row>
    <row r="6" spans="1:22">
      <c r="A6" s="631"/>
      <c r="B6" s="631"/>
      <c r="C6" s="632"/>
      <c r="D6" s="632"/>
      <c r="E6" s="632"/>
      <c r="F6" s="631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  <c r="U6" s="631"/>
      <c r="V6" s="631"/>
    </row>
    <row r="7" spans="1:22">
      <c r="A7" s="631"/>
      <c r="B7" s="631"/>
      <c r="C7" s="631"/>
      <c r="D7" s="631"/>
      <c r="E7" s="631"/>
      <c r="F7" s="631"/>
      <c r="G7" s="631"/>
      <c r="H7" s="631"/>
      <c r="I7" s="631"/>
      <c r="J7" s="631"/>
      <c r="K7" s="631"/>
      <c r="L7" s="631"/>
      <c r="M7" s="631"/>
      <c r="N7" s="631"/>
      <c r="O7" s="631"/>
      <c r="P7" s="631"/>
      <c r="Q7" s="631"/>
      <c r="R7" s="631"/>
      <c r="S7" s="631"/>
      <c r="T7" s="631"/>
      <c r="U7" s="631"/>
      <c r="V7" s="631"/>
    </row>
    <row r="8" spans="1:22">
      <c r="A8" s="631"/>
      <c r="B8" s="631"/>
      <c r="C8" s="631"/>
      <c r="D8" s="631"/>
      <c r="E8" s="631"/>
      <c r="F8" s="631"/>
      <c r="G8" s="631"/>
      <c r="H8" s="631"/>
      <c r="I8" s="631"/>
      <c r="J8" s="631"/>
      <c r="K8" s="631"/>
      <c r="L8" s="631"/>
      <c r="M8" s="631"/>
      <c r="N8" s="631"/>
      <c r="O8" s="631"/>
      <c r="P8" s="631"/>
      <c r="Q8" s="631"/>
      <c r="R8" s="631"/>
      <c r="S8" s="631"/>
      <c r="T8" s="631"/>
      <c r="U8" s="631"/>
      <c r="V8" s="631"/>
    </row>
    <row r="9" spans="1:22">
      <c r="A9" s="631"/>
      <c r="B9" s="631"/>
      <c r="C9" s="631"/>
      <c r="D9" s="631"/>
      <c r="E9" s="631"/>
      <c r="F9" s="631"/>
      <c r="G9" s="631"/>
      <c r="H9" s="631"/>
      <c r="I9" s="631"/>
      <c r="J9" s="631"/>
      <c r="K9" s="631"/>
      <c r="L9" s="631"/>
      <c r="M9" s="631"/>
      <c r="N9" s="631"/>
      <c r="O9" s="631"/>
      <c r="P9" s="631"/>
      <c r="Q9" s="631"/>
      <c r="R9" s="631"/>
      <c r="S9" s="631"/>
      <c r="T9" s="631"/>
      <c r="U9" s="631"/>
      <c r="V9" s="631"/>
    </row>
    <row r="10" spans="1:22">
      <c r="A10" s="631"/>
      <c r="B10" s="631"/>
      <c r="C10" s="631"/>
      <c r="D10" s="631"/>
      <c r="E10" s="631"/>
      <c r="F10" s="631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  <c r="U10" s="631"/>
      <c r="V10" s="631"/>
    </row>
    <row r="11" spans="1:22">
      <c r="A11" s="631"/>
      <c r="B11" s="631"/>
      <c r="C11" s="631"/>
      <c r="D11" s="631"/>
      <c r="E11" s="631"/>
      <c r="F11" s="631"/>
      <c r="G11" s="631"/>
      <c r="H11" s="631"/>
      <c r="I11" s="631"/>
      <c r="J11" s="631"/>
      <c r="K11" s="631"/>
      <c r="L11" s="631"/>
      <c r="M11" s="631"/>
      <c r="N11" s="631"/>
      <c r="O11" s="631"/>
      <c r="P11" s="631"/>
      <c r="Q11" s="631"/>
      <c r="R11" s="631"/>
      <c r="S11" s="631"/>
      <c r="T11" s="631"/>
      <c r="U11" s="631"/>
      <c r="V11" s="631"/>
    </row>
    <row r="12" spans="1:22">
      <c r="A12" s="631"/>
      <c r="B12" s="631"/>
      <c r="C12" s="631"/>
      <c r="D12" s="631"/>
      <c r="E12" s="631"/>
      <c r="F12" s="631"/>
      <c r="G12" s="631"/>
      <c r="H12" s="631"/>
      <c r="I12" s="631"/>
      <c r="J12" s="631"/>
      <c r="K12" s="631"/>
      <c r="L12" s="631"/>
      <c r="M12" s="631"/>
      <c r="N12" s="631"/>
      <c r="O12" s="631"/>
      <c r="P12" s="631"/>
      <c r="Q12" s="631"/>
      <c r="R12" s="631"/>
      <c r="S12" s="631"/>
      <c r="T12" s="631"/>
      <c r="U12" s="631"/>
      <c r="V12" s="631"/>
    </row>
    <row r="13" spans="1:22">
      <c r="A13" s="631"/>
      <c r="B13" s="631"/>
      <c r="C13" s="631"/>
      <c r="D13" s="631"/>
      <c r="E13" s="631"/>
      <c r="F13" s="631"/>
      <c r="G13" s="631"/>
      <c r="H13" s="631"/>
      <c r="I13" s="631"/>
      <c r="J13" s="631"/>
      <c r="K13" s="631"/>
      <c r="L13" s="631"/>
      <c r="M13" s="631"/>
      <c r="N13" s="631"/>
      <c r="O13" s="631"/>
      <c r="P13" s="631"/>
      <c r="Q13" s="631"/>
      <c r="R13" s="631"/>
      <c r="S13" s="631"/>
      <c r="T13" s="631"/>
      <c r="U13" s="631"/>
      <c r="V13" s="631"/>
    </row>
    <row r="14" spans="1:22">
      <c r="A14" s="631"/>
      <c r="B14" s="631"/>
      <c r="C14" s="631"/>
      <c r="D14" s="631"/>
      <c r="E14" s="631"/>
      <c r="F14" s="631"/>
      <c r="G14" s="631"/>
      <c r="H14" s="631"/>
      <c r="I14" s="631"/>
      <c r="J14" s="631"/>
      <c r="K14" s="631"/>
      <c r="L14" s="631"/>
      <c r="M14" s="631"/>
      <c r="N14" s="631"/>
      <c r="O14" s="631"/>
      <c r="P14" s="631"/>
      <c r="Q14" s="631"/>
      <c r="R14" s="631"/>
      <c r="S14" s="631"/>
      <c r="T14" s="631"/>
      <c r="U14" s="631"/>
      <c r="V14" s="631"/>
    </row>
    <row r="15" spans="1:22">
      <c r="A15" s="631"/>
      <c r="B15" s="631"/>
      <c r="C15" s="631"/>
      <c r="D15" s="631"/>
      <c r="E15" s="631"/>
      <c r="F15" s="631"/>
      <c r="G15" s="631"/>
      <c r="H15" s="631"/>
      <c r="I15" s="631"/>
      <c r="J15" s="631"/>
      <c r="K15" s="631"/>
      <c r="L15" s="631"/>
      <c r="M15" s="631"/>
      <c r="N15" s="631"/>
      <c r="O15" s="631"/>
      <c r="P15" s="631"/>
      <c r="Q15" s="631"/>
      <c r="R15" s="631"/>
      <c r="S15" s="631"/>
      <c r="T15" s="631"/>
      <c r="U15" s="631"/>
      <c r="V15" s="631"/>
    </row>
    <row r="16" spans="1:22">
      <c r="A16" s="631"/>
      <c r="B16" s="631"/>
      <c r="C16" s="631"/>
      <c r="D16" s="631"/>
      <c r="E16" s="631"/>
      <c r="F16" s="631"/>
      <c r="G16" s="631"/>
      <c r="H16" s="631"/>
      <c r="I16" s="631"/>
      <c r="J16" s="631"/>
      <c r="K16" s="631"/>
      <c r="L16" s="631"/>
      <c r="M16" s="631"/>
      <c r="N16" s="631"/>
      <c r="O16" s="631"/>
      <c r="P16" s="631"/>
      <c r="Q16" s="631"/>
      <c r="R16" s="631"/>
      <c r="S16" s="631"/>
      <c r="T16" s="631"/>
      <c r="U16" s="631"/>
      <c r="V16" s="631"/>
    </row>
    <row r="17" spans="1:22">
      <c r="A17" s="631"/>
      <c r="B17" s="631"/>
      <c r="C17" s="631"/>
      <c r="D17" s="631"/>
      <c r="E17" s="631"/>
      <c r="F17" s="631"/>
      <c r="G17" s="631"/>
      <c r="H17" s="631"/>
      <c r="I17" s="631"/>
      <c r="J17" s="631"/>
      <c r="K17" s="631"/>
      <c r="L17" s="631"/>
      <c r="M17" s="631"/>
      <c r="N17" s="631"/>
      <c r="O17" s="631"/>
      <c r="P17" s="631"/>
      <c r="Q17" s="631"/>
      <c r="R17" s="631"/>
      <c r="S17" s="631"/>
      <c r="T17" s="631"/>
      <c r="U17" s="631"/>
      <c r="V17" s="631"/>
    </row>
    <row r="18" spans="1:22">
      <c r="A18" s="631"/>
      <c r="B18" s="631"/>
      <c r="C18" s="631"/>
      <c r="D18" s="631"/>
      <c r="E18" s="631"/>
      <c r="F18" s="631"/>
      <c r="G18" s="631"/>
      <c r="H18" s="631"/>
      <c r="I18" s="631"/>
      <c r="J18" s="631"/>
      <c r="K18" s="631"/>
      <c r="L18" s="631"/>
      <c r="M18" s="631"/>
      <c r="N18" s="631"/>
      <c r="O18" s="631"/>
      <c r="P18" s="631"/>
      <c r="Q18" s="631"/>
      <c r="R18" s="631"/>
      <c r="S18" s="631"/>
      <c r="T18" s="631"/>
      <c r="U18" s="631"/>
      <c r="V18" s="631"/>
    </row>
    <row r="19" spans="1:22">
      <c r="A19" s="631"/>
      <c r="B19" s="631"/>
      <c r="C19" s="631"/>
      <c r="D19" s="631"/>
      <c r="E19" s="631"/>
      <c r="F19" s="631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  <c r="U19" s="631"/>
      <c r="V19" s="631"/>
    </row>
    <row r="20" spans="1:22">
      <c r="A20" s="631"/>
      <c r="B20" s="631"/>
      <c r="C20" s="631"/>
      <c r="D20" s="631"/>
      <c r="E20" s="631"/>
      <c r="F20" s="631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  <c r="U20" s="631"/>
      <c r="V20" s="631"/>
    </row>
    <row r="21" spans="1:22">
      <c r="A21" s="631"/>
      <c r="B21" s="631"/>
      <c r="C21" s="631"/>
      <c r="D21" s="631"/>
      <c r="E21" s="631"/>
      <c r="F21" s="631"/>
      <c r="G21" s="631"/>
      <c r="H21" s="631"/>
      <c r="I21" s="631"/>
      <c r="J21" s="631"/>
      <c r="K21" s="631"/>
      <c r="L21" s="631"/>
      <c r="M21" s="631"/>
      <c r="N21" s="631"/>
      <c r="O21" s="631"/>
      <c r="P21" s="631"/>
      <c r="Q21" s="631"/>
      <c r="R21" s="631"/>
      <c r="S21" s="631"/>
      <c r="T21" s="631"/>
      <c r="U21" s="631"/>
      <c r="V21" s="631"/>
    </row>
    <row r="22" spans="1:22">
      <c r="A22" s="631"/>
      <c r="B22" s="631"/>
      <c r="C22" s="631"/>
      <c r="D22" s="631"/>
      <c r="E22" s="631"/>
      <c r="F22" s="631"/>
      <c r="G22" s="631"/>
      <c r="H22" s="631"/>
      <c r="I22" s="631"/>
      <c r="J22" s="631"/>
      <c r="K22" s="631"/>
      <c r="L22" s="631"/>
      <c r="M22" s="631"/>
      <c r="N22" s="631"/>
      <c r="O22" s="631"/>
      <c r="P22" s="631"/>
      <c r="Q22" s="631"/>
      <c r="R22" s="631"/>
      <c r="S22" s="631"/>
      <c r="T22" s="631"/>
      <c r="U22" s="631"/>
      <c r="V22" s="631"/>
    </row>
    <row r="23" spans="1:22">
      <c r="A23" s="631"/>
      <c r="B23" s="631"/>
      <c r="C23" s="631"/>
      <c r="D23" s="631"/>
      <c r="E23" s="631"/>
      <c r="F23" s="631"/>
      <c r="G23" s="631"/>
      <c r="H23" s="631"/>
      <c r="I23" s="631"/>
      <c r="J23" s="631"/>
      <c r="K23" s="631"/>
      <c r="L23" s="631"/>
      <c r="M23" s="631"/>
      <c r="N23" s="631"/>
      <c r="O23" s="631"/>
      <c r="P23" s="631"/>
      <c r="Q23" s="631"/>
      <c r="R23" s="631"/>
      <c r="S23" s="631"/>
      <c r="T23" s="631"/>
      <c r="U23" s="631"/>
      <c r="V23" s="631"/>
    </row>
    <row r="24" spans="1:22">
      <c r="A24" s="631"/>
      <c r="B24" s="631"/>
      <c r="C24" s="631"/>
      <c r="D24" s="631"/>
      <c r="E24" s="631"/>
      <c r="F24" s="631"/>
      <c r="G24" s="631"/>
      <c r="H24" s="631"/>
      <c r="I24" s="631"/>
      <c r="J24" s="631"/>
      <c r="K24" s="631"/>
      <c r="L24" s="631"/>
      <c r="M24" s="631"/>
      <c r="N24" s="631"/>
      <c r="O24" s="631"/>
      <c r="P24" s="631"/>
      <c r="Q24" s="631"/>
      <c r="R24" s="631"/>
      <c r="S24" s="631"/>
      <c r="T24" s="631"/>
      <c r="U24" s="631"/>
      <c r="V24" s="631"/>
    </row>
    <row r="25" spans="1:22">
      <c r="A25" s="631"/>
      <c r="B25" s="631"/>
      <c r="C25" s="631"/>
      <c r="D25" s="631"/>
      <c r="E25" s="631"/>
      <c r="F25" s="631"/>
      <c r="G25" s="631"/>
      <c r="H25" s="631"/>
      <c r="I25" s="631"/>
      <c r="J25" s="631"/>
      <c r="K25" s="631"/>
      <c r="L25" s="631"/>
      <c r="M25" s="631"/>
      <c r="N25" s="631"/>
      <c r="O25" s="631"/>
      <c r="P25" s="631"/>
      <c r="Q25" s="631"/>
      <c r="R25" s="631"/>
      <c r="S25" s="631"/>
      <c r="T25" s="631"/>
      <c r="U25" s="631"/>
      <c r="V25" s="631"/>
    </row>
    <row r="26" spans="1:22">
      <c r="A26" s="631"/>
      <c r="B26" s="631"/>
      <c r="C26" s="631"/>
      <c r="D26" s="631"/>
      <c r="E26" s="631"/>
      <c r="F26" s="631"/>
      <c r="G26" s="631"/>
      <c r="H26" s="631"/>
      <c r="I26" s="631"/>
      <c r="J26" s="631"/>
      <c r="K26" s="631"/>
      <c r="L26" s="631"/>
      <c r="M26" s="631"/>
      <c r="N26" s="631"/>
      <c r="O26" s="631"/>
      <c r="P26" s="631"/>
      <c r="Q26" s="631"/>
      <c r="R26" s="631"/>
      <c r="S26" s="631"/>
      <c r="T26" s="631"/>
      <c r="U26" s="631"/>
      <c r="V26" s="631"/>
    </row>
    <row r="27" spans="1:22">
      <c r="A27" s="631"/>
      <c r="B27" s="631"/>
      <c r="C27" s="631"/>
      <c r="D27" s="631"/>
      <c r="E27" s="631"/>
      <c r="F27" s="631"/>
      <c r="G27" s="631"/>
      <c r="H27" s="631"/>
      <c r="I27" s="631"/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1"/>
      <c r="U27" s="631"/>
      <c r="V27" s="631"/>
    </row>
    <row r="28" spans="1:22">
      <c r="A28" s="631"/>
      <c r="B28" s="631"/>
      <c r="C28" s="631"/>
      <c r="D28" s="631"/>
      <c r="E28" s="631"/>
      <c r="F28" s="631"/>
      <c r="G28" s="631"/>
      <c r="H28" s="631"/>
      <c r="I28" s="631"/>
      <c r="J28" s="631"/>
      <c r="K28" s="631"/>
      <c r="L28" s="631"/>
      <c r="M28" s="631"/>
      <c r="N28" s="631"/>
      <c r="O28" s="631"/>
      <c r="P28" s="631"/>
      <c r="Q28" s="631"/>
      <c r="R28" s="631"/>
      <c r="S28" s="631"/>
      <c r="T28" s="631"/>
      <c r="U28" s="631"/>
      <c r="V28" s="631"/>
    </row>
    <row r="29" spans="1:22">
      <c r="A29" s="631"/>
      <c r="B29" s="631"/>
      <c r="C29" s="631"/>
      <c r="D29" s="631"/>
      <c r="E29" s="631"/>
      <c r="F29" s="631"/>
      <c r="G29" s="631"/>
      <c r="H29" s="631"/>
      <c r="I29" s="631"/>
      <c r="J29" s="631"/>
      <c r="K29" s="631"/>
      <c r="L29" s="631"/>
      <c r="M29" s="631"/>
      <c r="N29" s="631"/>
      <c r="O29" s="631"/>
      <c r="P29" s="631"/>
      <c r="Q29" s="631"/>
      <c r="R29" s="631"/>
      <c r="S29" s="631"/>
      <c r="T29" s="631"/>
      <c r="U29" s="631"/>
      <c r="V29" s="631"/>
    </row>
    <row r="30" spans="1:22">
      <c r="A30" s="631"/>
      <c r="B30" s="631"/>
      <c r="C30" s="631"/>
      <c r="D30" s="631"/>
      <c r="E30" s="631"/>
      <c r="F30" s="631"/>
      <c r="G30" s="631"/>
      <c r="H30" s="631"/>
      <c r="I30" s="631"/>
      <c r="J30" s="631"/>
      <c r="K30" s="631"/>
      <c r="L30" s="631"/>
      <c r="M30" s="631"/>
      <c r="N30" s="631"/>
      <c r="O30" s="631"/>
      <c r="P30" s="631"/>
      <c r="Q30" s="631"/>
      <c r="R30" s="631"/>
      <c r="S30" s="631"/>
      <c r="T30" s="631"/>
      <c r="U30" s="631"/>
      <c r="V30" s="631"/>
    </row>
    <row r="31" spans="1:22">
      <c r="A31" s="631"/>
      <c r="B31" s="631"/>
      <c r="C31" s="631"/>
      <c r="D31" s="631"/>
      <c r="E31" s="631"/>
      <c r="F31" s="631"/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  <c r="U31" s="631"/>
      <c r="V31" s="631"/>
    </row>
    <row r="32" spans="1:22">
      <c r="A32" s="631"/>
      <c r="B32" s="631"/>
      <c r="C32" s="631"/>
      <c r="D32" s="631"/>
      <c r="E32" s="631"/>
      <c r="F32" s="631"/>
      <c r="G32" s="631"/>
      <c r="H32" s="631"/>
      <c r="I32" s="631"/>
      <c r="J32" s="631"/>
      <c r="K32" s="631"/>
      <c r="L32" s="631"/>
      <c r="M32" s="631"/>
      <c r="N32" s="631"/>
      <c r="O32" s="631"/>
      <c r="P32" s="631"/>
      <c r="Q32" s="631"/>
      <c r="R32" s="631"/>
      <c r="S32" s="631"/>
      <c r="T32" s="631"/>
      <c r="U32" s="631"/>
      <c r="V32" s="631"/>
    </row>
    <row r="33" spans="1:22">
      <c r="A33" s="631"/>
      <c r="B33" s="631"/>
      <c r="C33" s="631"/>
      <c r="D33" s="631"/>
      <c r="E33" s="631"/>
      <c r="F33" s="631"/>
      <c r="G33" s="631"/>
      <c r="H33" s="631"/>
      <c r="I33" s="631"/>
      <c r="J33" s="631"/>
      <c r="K33" s="631"/>
      <c r="L33" s="631"/>
      <c r="M33" s="631"/>
      <c r="N33" s="631"/>
      <c r="O33" s="631"/>
      <c r="P33" s="631"/>
      <c r="Q33" s="631"/>
      <c r="R33" s="631"/>
      <c r="S33" s="631"/>
      <c r="T33" s="631"/>
      <c r="U33" s="631"/>
      <c r="V33" s="631"/>
    </row>
    <row r="34" spans="1:22">
      <c r="A34" s="631"/>
      <c r="B34" s="631"/>
      <c r="C34" s="631"/>
      <c r="D34" s="631"/>
      <c r="E34" s="631"/>
      <c r="F34" s="631"/>
      <c r="G34" s="631"/>
      <c r="H34" s="631"/>
      <c r="I34" s="631"/>
      <c r="J34" s="631"/>
      <c r="K34" s="631"/>
      <c r="L34" s="631"/>
      <c r="M34" s="631"/>
      <c r="N34" s="631"/>
      <c r="O34" s="631"/>
      <c r="P34" s="631"/>
      <c r="Q34" s="631"/>
      <c r="R34" s="631"/>
      <c r="S34" s="631"/>
      <c r="T34" s="631"/>
      <c r="U34" s="631"/>
      <c r="V34" s="631"/>
    </row>
    <row r="35" spans="1:22">
      <c r="A35" s="631"/>
      <c r="B35" s="631"/>
      <c r="C35" s="631"/>
      <c r="D35" s="631"/>
      <c r="E35" s="631"/>
      <c r="F35" s="631"/>
      <c r="G35" s="631"/>
      <c r="H35" s="631"/>
      <c r="I35" s="631"/>
      <c r="J35" s="631"/>
      <c r="K35" s="631"/>
      <c r="L35" s="631"/>
      <c r="M35" s="631"/>
      <c r="N35" s="631"/>
      <c r="O35" s="631"/>
      <c r="P35" s="631"/>
      <c r="Q35" s="631"/>
      <c r="R35" s="631"/>
      <c r="S35" s="631"/>
      <c r="T35" s="631"/>
      <c r="U35" s="631"/>
      <c r="V35" s="631"/>
    </row>
    <row r="36" spans="1:22">
      <c r="A36" s="631"/>
      <c r="B36" s="631"/>
      <c r="C36" s="631"/>
      <c r="D36" s="631"/>
      <c r="E36" s="631"/>
      <c r="F36" s="631"/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1"/>
      <c r="R36" s="631"/>
      <c r="S36" s="631"/>
      <c r="T36" s="631"/>
      <c r="U36" s="631"/>
      <c r="V36" s="631"/>
    </row>
    <row r="37" spans="1:22">
      <c r="A37" s="631"/>
      <c r="B37" s="631"/>
      <c r="C37" s="631"/>
      <c r="D37" s="631"/>
      <c r="E37" s="631"/>
      <c r="F37" s="631"/>
      <c r="G37" s="631"/>
      <c r="H37" s="631"/>
      <c r="I37" s="631"/>
      <c r="J37" s="631"/>
      <c r="K37" s="631"/>
      <c r="L37" s="631"/>
      <c r="M37" s="631"/>
      <c r="N37" s="631"/>
      <c r="O37" s="631"/>
      <c r="P37" s="631"/>
      <c r="Q37" s="631"/>
      <c r="R37" s="631"/>
      <c r="S37" s="631"/>
      <c r="T37" s="631"/>
      <c r="U37" s="631"/>
      <c r="V37" s="631"/>
    </row>
    <row r="38" spans="1:22">
      <c r="A38" s="631"/>
      <c r="B38" s="631"/>
      <c r="C38" s="631"/>
      <c r="D38" s="631"/>
      <c r="E38" s="631"/>
      <c r="F38" s="631"/>
      <c r="G38" s="631"/>
      <c r="H38" s="631"/>
      <c r="I38" s="631"/>
      <c r="J38" s="631"/>
      <c r="K38" s="631"/>
      <c r="L38" s="631"/>
      <c r="M38" s="631"/>
      <c r="N38" s="631"/>
      <c r="O38" s="631"/>
      <c r="P38" s="631"/>
      <c r="Q38" s="631"/>
      <c r="R38" s="631"/>
      <c r="S38" s="631"/>
      <c r="T38" s="631"/>
      <c r="U38" s="631"/>
      <c r="V38" s="631"/>
    </row>
    <row r="39" spans="1:22">
      <c r="A39" s="631"/>
      <c r="B39" s="631"/>
      <c r="C39" s="631"/>
      <c r="D39" s="631"/>
      <c r="E39" s="631"/>
      <c r="F39" s="631"/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1"/>
      <c r="R39" s="631"/>
      <c r="S39" s="631"/>
      <c r="T39" s="631"/>
      <c r="U39" s="631"/>
      <c r="V39" s="631"/>
    </row>
    <row r="40" spans="1:22">
      <c r="A40" s="631"/>
      <c r="B40" s="631"/>
      <c r="C40" s="631"/>
      <c r="D40" s="631"/>
      <c r="E40" s="631"/>
      <c r="F40" s="631"/>
      <c r="G40" s="631"/>
      <c r="H40" s="631"/>
      <c r="I40" s="631"/>
      <c r="J40" s="631"/>
      <c r="K40" s="631"/>
      <c r="L40" s="631"/>
      <c r="M40" s="631"/>
      <c r="N40" s="631"/>
      <c r="O40" s="631"/>
      <c r="P40" s="631"/>
      <c r="Q40" s="631"/>
      <c r="R40" s="631"/>
      <c r="S40" s="631"/>
      <c r="T40" s="631"/>
      <c r="U40" s="631"/>
      <c r="V40" s="631"/>
    </row>
    <row r="41" spans="1:22">
      <c r="A41" s="631"/>
      <c r="B41" s="631"/>
      <c r="C41" s="631"/>
      <c r="D41" s="631"/>
      <c r="E41" s="631"/>
      <c r="F41" s="631"/>
      <c r="G41" s="631"/>
      <c r="H41" s="631"/>
      <c r="I41" s="631"/>
      <c r="J41" s="631"/>
      <c r="K41" s="631"/>
      <c r="L41" s="631"/>
      <c r="M41" s="631"/>
      <c r="N41" s="631"/>
      <c r="O41" s="631"/>
      <c r="P41" s="631"/>
      <c r="Q41" s="631"/>
      <c r="R41" s="631"/>
      <c r="S41" s="631"/>
      <c r="T41" s="631"/>
      <c r="U41" s="631"/>
      <c r="V41" s="631"/>
    </row>
  </sheetData>
  <sheetProtection sheet="1" objects="1" scenarios="1"/>
  <mergeCells count="3">
    <mergeCell ref="C4:E4"/>
    <mergeCell ref="C5:E5"/>
    <mergeCell ref="G4:I5"/>
  </mergeCell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indexed="11"/>
  </sheetPr>
  <dimension ref="A1:IU1048551"/>
  <sheetViews>
    <sheetView showZeros="0" zoomScaleNormal="100" workbookViewId="0">
      <pane xSplit="5" ySplit="5" topLeftCell="J6" activePane="bottomRight" state="frozen"/>
      <selection activeCell="N17" sqref="N17"/>
      <selection pane="topRight" activeCell="N17" sqref="N17"/>
      <selection pane="bottomLeft" activeCell="N17" sqref="N17"/>
      <selection pane="bottomRight" activeCell="AA1" sqref="AA1"/>
    </sheetView>
  </sheetViews>
  <sheetFormatPr defaultColWidth="9.109375" defaultRowHeight="14.1" customHeight="1"/>
  <cols>
    <col min="1" max="1" width="4.44140625" style="12" customWidth="1"/>
    <col min="2" max="2" width="12" style="244" customWidth="1"/>
    <col min="3" max="4" width="4.33203125" style="244" customWidth="1"/>
    <col min="5" max="5" width="4.88671875" style="244" customWidth="1"/>
    <col min="6" max="6" width="5.44140625" style="244" customWidth="1"/>
    <col min="7" max="9" width="4.6640625" style="244" customWidth="1"/>
    <col min="10" max="10" width="7.44140625" style="244" customWidth="1"/>
    <col min="11" max="11" width="5.5546875" style="244" customWidth="1"/>
    <col min="12" max="12" width="5.33203125" style="244" customWidth="1"/>
    <col min="13" max="13" width="4.6640625" style="244" customWidth="1"/>
    <col min="14" max="14" width="5.33203125" style="244" customWidth="1"/>
    <col min="15" max="15" width="7.109375" style="244" customWidth="1"/>
    <col min="16" max="19" width="5.33203125" style="53" customWidth="1"/>
    <col min="20" max="20" width="7.109375" style="244" customWidth="1"/>
    <col min="21" max="21" width="5.6640625" style="244" customWidth="1"/>
    <col min="22" max="22" width="5.109375" style="244" customWidth="1"/>
    <col min="23" max="24" width="5.6640625" style="244" customWidth="1"/>
    <col min="25" max="25" width="8" style="244" customWidth="1"/>
    <col min="26" max="26" width="3.6640625" style="12" customWidth="1"/>
    <col min="27" max="27" width="11.5546875" style="244" customWidth="1"/>
    <col min="28" max="29" width="4.109375" style="244" customWidth="1"/>
    <col min="30" max="30" width="4.6640625" style="244" customWidth="1"/>
    <col min="31" max="31" width="6.5546875" style="244" customWidth="1"/>
    <col min="32" max="32" width="4.6640625" style="244" customWidth="1"/>
    <col min="33" max="33" width="5.44140625" style="244" customWidth="1"/>
    <col min="34" max="34" width="4.6640625" style="244" customWidth="1"/>
    <col min="35" max="35" width="6.88671875" style="408" customWidth="1"/>
    <col min="36" max="36" width="6.109375" style="244" customWidth="1"/>
    <col min="37" max="39" width="4.6640625" style="244" customWidth="1"/>
    <col min="40" max="40" width="6.6640625" style="244" customWidth="1"/>
    <col min="41" max="42" width="4.6640625" style="244" customWidth="1"/>
    <col min="43" max="43" width="4.44140625" style="244" customWidth="1"/>
    <col min="44" max="44" width="4.33203125" style="244" customWidth="1"/>
    <col min="45" max="45" width="7.33203125" style="244" customWidth="1"/>
    <col min="46" max="46" width="3.6640625" style="244" customWidth="1"/>
    <col min="47" max="47" width="7.44140625" style="244" customWidth="1"/>
    <col min="48" max="48" width="5.109375" style="244" customWidth="1"/>
    <col min="49" max="49" width="3" style="244" customWidth="1"/>
    <col min="50" max="50" width="5.109375" style="244" customWidth="1"/>
    <col min="51" max="51" width="3" style="244" customWidth="1"/>
    <col min="52" max="52" width="7" style="244" customWidth="1"/>
    <col min="53" max="53" width="8.33203125" style="244" customWidth="1"/>
    <col min="54" max="54" width="10.109375" style="244" customWidth="1"/>
    <col min="55" max="55" width="9.109375" style="244" customWidth="1"/>
    <col min="56" max="56" width="9.33203125" style="244" customWidth="1"/>
    <col min="57" max="58" width="9.109375" style="244" customWidth="1"/>
    <col min="59" max="59" width="10.33203125" style="244" customWidth="1"/>
    <col min="60" max="60" width="11.109375" style="244" customWidth="1"/>
    <col min="61" max="61" width="11.5546875" style="244" customWidth="1"/>
    <col min="62" max="114" width="9.109375" style="244" customWidth="1"/>
    <col min="115" max="117" width="5.33203125" style="244" customWidth="1"/>
    <col min="118" max="118" width="8.6640625" style="244" customWidth="1"/>
    <col min="119" max="121" width="5.33203125" style="244" customWidth="1"/>
    <col min="122" max="182" width="9.109375" style="244" customWidth="1"/>
    <col min="183" max="183" width="9.6640625" style="244" bestFit="1" customWidth="1"/>
    <col min="184" max="250" width="9.109375" style="244"/>
    <col min="251" max="251" width="19.6640625" style="244" customWidth="1"/>
    <col min="252" max="252" width="9.109375" style="244"/>
    <col min="253" max="253" width="17" style="244" bestFit="1" customWidth="1"/>
    <col min="254" max="254" width="13" style="44" customWidth="1"/>
    <col min="255" max="255" width="12.44140625" style="44" customWidth="1"/>
    <col min="256" max="16384" width="9.109375" style="244"/>
  </cols>
  <sheetData>
    <row r="1" spans="1:255" ht="14.1" customHeight="1">
      <c r="A1" s="628"/>
      <c r="B1" s="629">
        <v>44315</v>
      </c>
      <c r="C1" s="744">
        <v>44291</v>
      </c>
      <c r="J1" s="626"/>
      <c r="O1" s="34" t="s">
        <v>4</v>
      </c>
      <c r="P1" s="1299">
        <v>44316</v>
      </c>
      <c r="Q1" s="1299"/>
      <c r="R1" s="1299"/>
      <c r="S1" s="1299"/>
      <c r="T1" s="1299"/>
      <c r="Y1" s="68"/>
      <c r="Z1" s="244"/>
      <c r="AA1" s="806">
        <f>CHOOSE(WEEKDAY(P1),"CN",2,3,4,5,6,7)</f>
        <v>6</v>
      </c>
      <c r="AJ1" s="68"/>
      <c r="AU1" s="13" t="s">
        <v>12</v>
      </c>
      <c r="AZ1" s="627" t="s">
        <v>193</v>
      </c>
      <c r="BA1" s="44"/>
      <c r="BH1" s="44"/>
      <c r="BI1" s="44"/>
      <c r="IT1" s="65">
        <v>43164</v>
      </c>
      <c r="IU1" s="478">
        <v>43871</v>
      </c>
    </row>
    <row r="2" spans="1:255" ht="14.1" customHeight="1">
      <c r="A2" s="1301" t="s">
        <v>11</v>
      </c>
      <c r="B2" s="1304" t="s">
        <v>152</v>
      </c>
      <c r="C2" s="1306" t="s">
        <v>5</v>
      </c>
      <c r="D2" s="1311" t="s">
        <v>258</v>
      </c>
      <c r="E2" s="1302" t="s">
        <v>147</v>
      </c>
      <c r="F2" s="1296" t="s">
        <v>24</v>
      </c>
      <c r="G2" s="1296"/>
      <c r="H2" s="1296"/>
      <c r="I2" s="1296"/>
      <c r="J2" s="1296"/>
      <c r="K2" s="1296" t="s">
        <v>25</v>
      </c>
      <c r="L2" s="1296"/>
      <c r="M2" s="1296"/>
      <c r="N2" s="1296"/>
      <c r="O2" s="1296"/>
      <c r="P2" s="1300" t="s">
        <v>26</v>
      </c>
      <c r="Q2" s="1300"/>
      <c r="R2" s="1300"/>
      <c r="S2" s="1300"/>
      <c r="T2" s="1300"/>
      <c r="U2" s="1296" t="s">
        <v>6</v>
      </c>
      <c r="V2" s="1296"/>
      <c r="W2" s="1296"/>
      <c r="X2" s="1296"/>
      <c r="Y2" s="1296"/>
      <c r="Z2" s="1301" t="s">
        <v>11</v>
      </c>
      <c r="AA2" s="1304" t="s">
        <v>152</v>
      </c>
      <c r="AB2" s="1306" t="s">
        <v>5</v>
      </c>
      <c r="AC2" s="1303" t="s">
        <v>148</v>
      </c>
      <c r="AD2" s="1302" t="s">
        <v>147</v>
      </c>
      <c r="AE2" s="1296" t="s">
        <v>9</v>
      </c>
      <c r="AF2" s="1296"/>
      <c r="AG2" s="1296"/>
      <c r="AH2" s="1296"/>
      <c r="AI2" s="1296"/>
      <c r="AJ2" s="1296" t="s">
        <v>259</v>
      </c>
      <c r="AK2" s="1296"/>
      <c r="AL2" s="1296"/>
      <c r="AM2" s="1296"/>
      <c r="AN2" s="1296"/>
      <c r="AO2" s="1296" t="s">
        <v>10</v>
      </c>
      <c r="AP2" s="1296"/>
      <c r="AQ2" s="1296"/>
      <c r="AR2" s="1296"/>
      <c r="AS2" s="1296"/>
      <c r="AT2" s="1277" t="s">
        <v>23</v>
      </c>
      <c r="AU2" s="1280">
        <v>42644</v>
      </c>
      <c r="AV2" s="1280"/>
      <c r="AW2" s="1280"/>
      <c r="AX2" s="1280"/>
      <c r="AY2" s="1280"/>
      <c r="AZ2" s="1280"/>
      <c r="IT2" s="68"/>
    </row>
    <row r="3" spans="1:255" ht="14.1" customHeight="1">
      <c r="A3" s="1301"/>
      <c r="B3" s="1305"/>
      <c r="C3" s="1298"/>
      <c r="D3" s="1311"/>
      <c r="E3" s="1302"/>
      <c r="F3" s="1276" t="s">
        <v>13</v>
      </c>
      <c r="G3" s="1276"/>
      <c r="H3" s="1276" t="s">
        <v>8</v>
      </c>
      <c r="I3" s="1276"/>
      <c r="J3" s="1295" t="s">
        <v>14</v>
      </c>
      <c r="K3" s="1276" t="s">
        <v>13</v>
      </c>
      <c r="L3" s="1276"/>
      <c r="M3" s="1276" t="s">
        <v>8</v>
      </c>
      <c r="N3" s="1276"/>
      <c r="O3" s="1295" t="s">
        <v>14</v>
      </c>
      <c r="P3" s="1297" t="s">
        <v>13</v>
      </c>
      <c r="Q3" s="1297"/>
      <c r="R3" s="1297" t="s">
        <v>8</v>
      </c>
      <c r="S3" s="1297"/>
      <c r="T3" s="1295" t="s">
        <v>14</v>
      </c>
      <c r="U3" s="1276" t="s">
        <v>13</v>
      </c>
      <c r="V3" s="1276"/>
      <c r="W3" s="1276" t="s">
        <v>8</v>
      </c>
      <c r="X3" s="1276"/>
      <c r="Y3" s="1295" t="s">
        <v>14</v>
      </c>
      <c r="Z3" s="1301"/>
      <c r="AA3" s="1305"/>
      <c r="AB3" s="1298"/>
      <c r="AC3" s="1303"/>
      <c r="AD3" s="1302"/>
      <c r="AE3" s="1276" t="s">
        <v>13</v>
      </c>
      <c r="AF3" s="1276"/>
      <c r="AG3" s="1276" t="s">
        <v>8</v>
      </c>
      <c r="AH3" s="1276"/>
      <c r="AI3" s="1307" t="s">
        <v>14</v>
      </c>
      <c r="AJ3" s="1276" t="str">
        <f>U3</f>
        <v>Trên BĐ</v>
      </c>
      <c r="AK3" s="1276"/>
      <c r="AL3" s="1276" t="str">
        <f>W3</f>
        <v>Đơn vị BĐ</v>
      </c>
      <c r="AM3" s="1276"/>
      <c r="AN3" s="1295" t="str">
        <f>Y3</f>
        <v xml:space="preserve">Thành
 tiền
</v>
      </c>
      <c r="AO3" s="1276" t="s">
        <v>13</v>
      </c>
      <c r="AP3" s="1276"/>
      <c r="AQ3" s="1276" t="s">
        <v>8</v>
      </c>
      <c r="AR3" s="1276"/>
      <c r="AS3" s="1295" t="s">
        <v>14</v>
      </c>
      <c r="AT3" s="1278"/>
      <c r="AU3" s="1280"/>
      <c r="AV3" s="1280"/>
      <c r="AW3" s="1280"/>
      <c r="AX3" s="1280"/>
      <c r="AY3" s="1280"/>
      <c r="AZ3" s="1280"/>
    </row>
    <row r="4" spans="1:255" ht="14.1" customHeight="1">
      <c r="A4" s="1301"/>
      <c r="B4" s="1305"/>
      <c r="C4" s="1298"/>
      <c r="D4" s="1311"/>
      <c r="E4" s="1302"/>
      <c r="F4" s="1295" t="s">
        <v>15</v>
      </c>
      <c r="G4" s="1276" t="s">
        <v>22</v>
      </c>
      <c r="H4" s="1276" t="s">
        <v>15</v>
      </c>
      <c r="I4" s="1276" t="s">
        <v>22</v>
      </c>
      <c r="J4" s="1295"/>
      <c r="K4" s="1276" t="s">
        <v>15</v>
      </c>
      <c r="L4" s="1276" t="s">
        <v>22</v>
      </c>
      <c r="M4" s="1276" t="s">
        <v>15</v>
      </c>
      <c r="N4" s="1276" t="s">
        <v>22</v>
      </c>
      <c r="O4" s="1298"/>
      <c r="P4" s="1297" t="s">
        <v>15</v>
      </c>
      <c r="Q4" s="1297" t="s">
        <v>22</v>
      </c>
      <c r="R4" s="1297" t="s">
        <v>15</v>
      </c>
      <c r="S4" s="1297" t="s">
        <v>22</v>
      </c>
      <c r="T4" s="1298"/>
      <c r="U4" s="1276" t="s">
        <v>15</v>
      </c>
      <c r="V4" s="1276" t="s">
        <v>22</v>
      </c>
      <c r="W4" s="1276" t="s">
        <v>15</v>
      </c>
      <c r="X4" s="1276" t="s">
        <v>22</v>
      </c>
      <c r="Y4" s="1298"/>
      <c r="Z4" s="1301"/>
      <c r="AA4" s="1305"/>
      <c r="AB4" s="1298"/>
      <c r="AC4" s="1303"/>
      <c r="AD4" s="1302"/>
      <c r="AE4" s="1295" t="s">
        <v>15</v>
      </c>
      <c r="AF4" s="1276" t="s">
        <v>22</v>
      </c>
      <c r="AG4" s="1276" t="s">
        <v>15</v>
      </c>
      <c r="AH4" s="1276" t="s">
        <v>22</v>
      </c>
      <c r="AI4" s="1307"/>
      <c r="AJ4" s="1276" t="str">
        <f>U4</f>
        <v>Mua TT</v>
      </c>
      <c r="AK4" s="1276" t="str">
        <f>V4</f>
        <v>TG CB</v>
      </c>
      <c r="AL4" s="1276" t="str">
        <f>W4</f>
        <v>Mua TT</v>
      </c>
      <c r="AM4" s="1276" t="str">
        <f>X4</f>
        <v>TG CB</v>
      </c>
      <c r="AN4" s="1298"/>
      <c r="AO4" s="1276" t="s">
        <v>15</v>
      </c>
      <c r="AP4" s="1276" t="s">
        <v>146</v>
      </c>
      <c r="AQ4" s="1276" t="s">
        <v>15</v>
      </c>
      <c r="AR4" s="1276" t="s">
        <v>22</v>
      </c>
      <c r="AS4" s="1298"/>
      <c r="AT4" s="1278"/>
      <c r="AU4" s="1279">
        <f>P1</f>
        <v>44316</v>
      </c>
      <c r="AV4" s="1279"/>
      <c r="AW4" s="1279"/>
      <c r="AX4" s="1279"/>
      <c r="AY4" s="1279"/>
      <c r="AZ4" s="1279"/>
    </row>
    <row r="5" spans="1:255" ht="12" customHeight="1">
      <c r="A5" s="1301"/>
      <c r="B5" s="1305"/>
      <c r="C5" s="1298"/>
      <c r="D5" s="1311"/>
      <c r="E5" s="1302"/>
      <c r="F5" s="1310"/>
      <c r="G5" s="1276"/>
      <c r="H5" s="1276"/>
      <c r="I5" s="1276"/>
      <c r="J5" s="1295"/>
      <c r="K5" s="1276"/>
      <c r="L5" s="1276"/>
      <c r="M5" s="1276"/>
      <c r="N5" s="1276"/>
      <c r="O5" s="1298"/>
      <c r="P5" s="1297"/>
      <c r="Q5" s="1297"/>
      <c r="R5" s="1297"/>
      <c r="S5" s="1297"/>
      <c r="T5" s="1298"/>
      <c r="U5" s="1276"/>
      <c r="V5" s="1276"/>
      <c r="W5" s="1276"/>
      <c r="X5" s="1276"/>
      <c r="Y5" s="1298"/>
      <c r="Z5" s="1301"/>
      <c r="AA5" s="1305"/>
      <c r="AB5" s="1298"/>
      <c r="AC5" s="1303"/>
      <c r="AD5" s="1302"/>
      <c r="AE5" s="1295"/>
      <c r="AF5" s="1276"/>
      <c r="AG5" s="1276"/>
      <c r="AH5" s="1276"/>
      <c r="AI5" s="1307"/>
      <c r="AJ5" s="1276"/>
      <c r="AK5" s="1276"/>
      <c r="AL5" s="1276"/>
      <c r="AM5" s="1276"/>
      <c r="AN5" s="1298"/>
      <c r="AO5" s="1276"/>
      <c r="AP5" s="1276"/>
      <c r="AQ5" s="1276"/>
      <c r="AR5" s="1276"/>
      <c r="AS5" s="1298"/>
      <c r="AT5" s="1278"/>
      <c r="AU5" s="1279"/>
      <c r="AV5" s="1279"/>
      <c r="AW5" s="1279"/>
      <c r="AX5" s="1279"/>
      <c r="AY5" s="1279"/>
      <c r="AZ5" s="1279"/>
      <c r="CA5" s="244" t="s">
        <v>156</v>
      </c>
      <c r="CB5" s="244" t="s">
        <v>5</v>
      </c>
      <c r="DA5" s="244" t="s">
        <v>155</v>
      </c>
      <c r="DB5" s="244" t="s">
        <v>155</v>
      </c>
      <c r="IQ5" s="45"/>
      <c r="IS5" s="45"/>
    </row>
    <row r="6" spans="1:255" ht="14.1" customHeight="1">
      <c r="A6" s="67">
        <v>1</v>
      </c>
      <c r="B6" s="69" t="s">
        <v>229</v>
      </c>
      <c r="C6" s="636" t="s">
        <v>66</v>
      </c>
      <c r="D6" s="637">
        <v>2</v>
      </c>
      <c r="E6" s="638">
        <v>2</v>
      </c>
      <c r="F6" s="480">
        <v>20</v>
      </c>
      <c r="G6" s="480"/>
      <c r="H6" s="480"/>
      <c r="I6" s="480"/>
      <c r="J6" s="480">
        <v>40</v>
      </c>
      <c r="K6" s="480">
        <v>25</v>
      </c>
      <c r="L6" s="480"/>
      <c r="M6" s="480"/>
      <c r="N6" s="480"/>
      <c r="O6" s="480">
        <v>50</v>
      </c>
      <c r="P6" s="480">
        <v>25</v>
      </c>
      <c r="Q6" s="480"/>
      <c r="R6" s="480"/>
      <c r="S6" s="480"/>
      <c r="T6" s="480">
        <v>50</v>
      </c>
      <c r="U6" s="71">
        <v>70</v>
      </c>
      <c r="V6" s="71">
        <v>0</v>
      </c>
      <c r="W6" s="71">
        <v>0</v>
      </c>
      <c r="X6" s="71">
        <v>0</v>
      </c>
      <c r="Y6" s="480">
        <v>140</v>
      </c>
      <c r="Z6" s="57">
        <f t="shared" ref="Z6:Z37" si="0">A6</f>
        <v>1</v>
      </c>
      <c r="AA6" s="69" t="str">
        <f t="shared" ref="AA6:AA37" si="1">B6</f>
        <v>Than trấu</v>
      </c>
      <c r="AB6" s="636" t="str">
        <f t="shared" ref="AB6:AB37" si="2">C6</f>
        <v>kg</v>
      </c>
      <c r="AC6" s="637">
        <f t="shared" ref="AC6:AC37" si="3">D6</f>
        <v>2</v>
      </c>
      <c r="AD6" s="638">
        <f t="shared" ref="AD6:AD37" si="4">E6</f>
        <v>2</v>
      </c>
      <c r="AE6" s="480">
        <v>8416</v>
      </c>
      <c r="AF6" s="635">
        <v>0</v>
      </c>
      <c r="AG6" s="635">
        <v>0</v>
      </c>
      <c r="AH6" s="480">
        <v>0</v>
      </c>
      <c r="AI6" s="409">
        <v>16832</v>
      </c>
      <c r="AJ6" s="480"/>
      <c r="AK6" s="633"/>
      <c r="AL6" s="633"/>
      <c r="AM6" s="480"/>
      <c r="AN6" s="634">
        <v>0</v>
      </c>
      <c r="AO6" s="35">
        <f t="shared" ref="AO6:AO37" si="5">U6</f>
        <v>70</v>
      </c>
      <c r="AP6" s="35">
        <f t="shared" ref="AP6:AP37" si="6">V6</f>
        <v>0</v>
      </c>
      <c r="AQ6" s="35">
        <f t="shared" ref="AQ6:AQ37" si="7">W6</f>
        <v>0</v>
      </c>
      <c r="AR6" s="35">
        <f t="shared" ref="AR6:AR37" si="8">X6</f>
        <v>0</v>
      </c>
      <c r="AS6" s="35">
        <f t="shared" ref="AS6:AS37" si="9">Y6</f>
        <v>140</v>
      </c>
      <c r="AT6" s="74">
        <f t="shared" ref="AT6:AT37" si="10">IF(AC6&lt;&gt;0,SUM(AO6:AR6)*AC6-SUM(AO6:AR6)*AD6,0)</f>
        <v>0</v>
      </c>
      <c r="AU6" s="1283" t="s">
        <v>826</v>
      </c>
      <c r="AV6" s="1284"/>
      <c r="AW6" s="1284"/>
      <c r="AX6" s="1284"/>
      <c r="AY6" s="1284"/>
      <c r="AZ6" s="1285"/>
      <c r="CA6" s="69"/>
      <c r="CB6" s="70"/>
      <c r="CD6" s="66"/>
      <c r="CZ6" s="244">
        <v>0</v>
      </c>
      <c r="DA6" s="69">
        <v>1</v>
      </c>
      <c r="DB6" s="69"/>
    </row>
    <row r="7" spans="1:255" ht="14.1" customHeight="1">
      <c r="A7" s="14">
        <v>2</v>
      </c>
      <c r="B7" s="714" t="s">
        <v>848</v>
      </c>
      <c r="C7" s="624" t="s">
        <v>66</v>
      </c>
      <c r="D7" s="625">
        <v>2</v>
      </c>
      <c r="E7" s="639">
        <v>2</v>
      </c>
      <c r="F7" s="480"/>
      <c r="G7" s="480"/>
      <c r="H7" s="480"/>
      <c r="I7" s="480"/>
      <c r="J7" s="716">
        <v>0</v>
      </c>
      <c r="K7" s="480"/>
      <c r="L7" s="480"/>
      <c r="M7" s="480"/>
      <c r="N7" s="480"/>
      <c r="O7" s="716">
        <v>0</v>
      </c>
      <c r="P7" s="480"/>
      <c r="Q7" s="480"/>
      <c r="R7" s="480"/>
      <c r="S7" s="480"/>
      <c r="T7" s="716">
        <v>0</v>
      </c>
      <c r="U7" s="71">
        <v>0</v>
      </c>
      <c r="V7" s="71">
        <v>0</v>
      </c>
      <c r="W7" s="71">
        <v>0</v>
      </c>
      <c r="X7" s="71">
        <v>0</v>
      </c>
      <c r="Y7" s="716">
        <v>0</v>
      </c>
      <c r="Z7" s="413">
        <f t="shared" si="0"/>
        <v>2</v>
      </c>
      <c r="AA7" s="479" t="str">
        <f t="shared" si="1"/>
        <v>Củi gỗ</v>
      </c>
      <c r="AB7" s="624" t="str">
        <f t="shared" si="2"/>
        <v>kg</v>
      </c>
      <c r="AC7" s="625">
        <f t="shared" si="3"/>
        <v>2</v>
      </c>
      <c r="AD7" s="639">
        <f t="shared" si="4"/>
        <v>2</v>
      </c>
      <c r="AE7" s="480">
        <v>1980</v>
      </c>
      <c r="AF7" s="480">
        <v>0</v>
      </c>
      <c r="AG7" s="480">
        <v>0</v>
      </c>
      <c r="AH7" s="480">
        <v>0</v>
      </c>
      <c r="AI7" s="717">
        <v>3960</v>
      </c>
      <c r="AJ7" s="480"/>
      <c r="AK7" s="633"/>
      <c r="AL7" s="633"/>
      <c r="AM7" s="480"/>
      <c r="AN7" s="718">
        <v>0</v>
      </c>
      <c r="AO7" s="35">
        <f t="shared" si="5"/>
        <v>0</v>
      </c>
      <c r="AP7" s="35">
        <f t="shared" si="6"/>
        <v>0</v>
      </c>
      <c r="AQ7" s="35">
        <f t="shared" si="7"/>
        <v>0</v>
      </c>
      <c r="AR7" s="35">
        <f t="shared" si="8"/>
        <v>0</v>
      </c>
      <c r="AS7" s="35">
        <f t="shared" si="9"/>
        <v>0</v>
      </c>
      <c r="AT7" s="59">
        <f t="shared" si="10"/>
        <v>0</v>
      </c>
      <c r="AU7" s="1274" t="s">
        <v>827</v>
      </c>
      <c r="AV7" s="1275"/>
      <c r="AW7" s="1275"/>
      <c r="AX7" s="1275"/>
      <c r="AY7" s="1275"/>
      <c r="AZ7" s="17"/>
      <c r="BB7" s="63"/>
      <c r="BC7" s="63"/>
      <c r="BD7" s="63"/>
      <c r="BE7" s="63"/>
      <c r="BF7" s="63"/>
      <c r="BG7" s="63"/>
      <c r="CA7" s="479"/>
      <c r="CB7" s="144"/>
      <c r="CD7" s="144"/>
      <c r="CZ7" s="244">
        <v>0</v>
      </c>
      <c r="DA7" s="479">
        <v>2</v>
      </c>
      <c r="DB7" s="479"/>
    </row>
    <row r="8" spans="1:255" ht="14.1" customHeight="1">
      <c r="A8" s="14">
        <v>3</v>
      </c>
      <c r="B8" s="714" t="s">
        <v>202</v>
      </c>
      <c r="C8" s="624" t="s">
        <v>66</v>
      </c>
      <c r="D8" s="625">
        <v>12.6</v>
      </c>
      <c r="E8" s="639">
        <v>12.6</v>
      </c>
      <c r="F8" s="480">
        <v>8</v>
      </c>
      <c r="G8" s="480"/>
      <c r="H8" s="480"/>
      <c r="I8" s="480"/>
      <c r="J8" s="480">
        <v>100.8</v>
      </c>
      <c r="K8" s="480">
        <v>14</v>
      </c>
      <c r="L8" s="480"/>
      <c r="M8" s="480"/>
      <c r="N8" s="480"/>
      <c r="O8" s="480">
        <v>176.4</v>
      </c>
      <c r="P8" s="480">
        <v>17</v>
      </c>
      <c r="Q8" s="480"/>
      <c r="R8" s="480"/>
      <c r="S8" s="480"/>
      <c r="T8" s="480">
        <v>214.2</v>
      </c>
      <c r="U8" s="71">
        <v>39</v>
      </c>
      <c r="V8" s="71">
        <v>0</v>
      </c>
      <c r="W8" s="71">
        <v>0</v>
      </c>
      <c r="X8" s="71">
        <v>0</v>
      </c>
      <c r="Y8" s="480">
        <v>491.4</v>
      </c>
      <c r="Z8" s="413">
        <f t="shared" si="0"/>
        <v>3</v>
      </c>
      <c r="AA8" s="479" t="str">
        <f t="shared" si="1"/>
        <v>Gạo tẻ X23</v>
      </c>
      <c r="AB8" s="624" t="str">
        <f t="shared" si="2"/>
        <v>kg</v>
      </c>
      <c r="AC8" s="625">
        <f t="shared" si="3"/>
        <v>12.6</v>
      </c>
      <c r="AD8" s="639">
        <f t="shared" si="4"/>
        <v>12.6</v>
      </c>
      <c r="AE8" s="480">
        <v>2928</v>
      </c>
      <c r="AF8" s="480">
        <v>0</v>
      </c>
      <c r="AG8" s="480">
        <v>0</v>
      </c>
      <c r="AH8" s="480">
        <v>0</v>
      </c>
      <c r="AI8" s="409">
        <v>36892.799999999996</v>
      </c>
      <c r="AJ8" s="480"/>
      <c r="AK8" s="633"/>
      <c r="AL8" s="633"/>
      <c r="AM8" s="480"/>
      <c r="AN8" s="634">
        <v>0</v>
      </c>
      <c r="AO8" s="35">
        <f t="shared" si="5"/>
        <v>39</v>
      </c>
      <c r="AP8" s="35">
        <f t="shared" si="6"/>
        <v>0</v>
      </c>
      <c r="AQ8" s="35">
        <f t="shared" si="7"/>
        <v>0</v>
      </c>
      <c r="AR8" s="35">
        <f t="shared" si="8"/>
        <v>0</v>
      </c>
      <c r="AS8" s="35">
        <f t="shared" si="9"/>
        <v>491.4</v>
      </c>
      <c r="AT8" s="59">
        <f t="shared" si="10"/>
        <v>0</v>
      </c>
      <c r="AU8" s="747" t="s">
        <v>828</v>
      </c>
      <c r="AV8" s="1286"/>
      <c r="AW8" s="1286"/>
      <c r="AX8" s="48"/>
      <c r="AY8" s="16"/>
      <c r="AZ8" s="49" t="s">
        <v>829</v>
      </c>
      <c r="CA8" s="479"/>
      <c r="CB8" s="144"/>
      <c r="CD8" s="144"/>
      <c r="CZ8" s="244">
        <v>0</v>
      </c>
      <c r="DA8" s="479">
        <v>3</v>
      </c>
      <c r="DB8" s="479"/>
      <c r="IT8" s="244"/>
    </row>
    <row r="9" spans="1:255" ht="14.1" customHeight="1">
      <c r="A9" s="14">
        <v>4</v>
      </c>
      <c r="B9" s="714" t="s">
        <v>850</v>
      </c>
      <c r="C9" s="624" t="s">
        <v>389</v>
      </c>
      <c r="D9" s="625">
        <v>10</v>
      </c>
      <c r="E9" s="639">
        <v>10</v>
      </c>
      <c r="F9" s="480"/>
      <c r="G9" s="480"/>
      <c r="H9" s="480"/>
      <c r="I9" s="480"/>
      <c r="J9" s="480">
        <v>0</v>
      </c>
      <c r="K9" s="480"/>
      <c r="L9" s="480"/>
      <c r="M9" s="480"/>
      <c r="N9" s="480"/>
      <c r="O9" s="480">
        <v>0</v>
      </c>
      <c r="P9" s="480"/>
      <c r="Q9" s="480"/>
      <c r="R9" s="480">
        <v>0.5</v>
      </c>
      <c r="S9" s="480"/>
      <c r="T9" s="480">
        <v>5</v>
      </c>
      <c r="U9" s="71">
        <v>0</v>
      </c>
      <c r="V9" s="71">
        <v>0</v>
      </c>
      <c r="W9" s="71">
        <v>0.5</v>
      </c>
      <c r="X9" s="71">
        <v>0</v>
      </c>
      <c r="Y9" s="480">
        <v>5</v>
      </c>
      <c r="Z9" s="413">
        <f t="shared" si="0"/>
        <v>4</v>
      </c>
      <c r="AA9" s="479" t="str">
        <f t="shared" si="1"/>
        <v>Bột súp</v>
      </c>
      <c r="AB9" s="624" t="str">
        <f t="shared" si="2"/>
        <v>lít</v>
      </c>
      <c r="AC9" s="625">
        <f t="shared" si="3"/>
        <v>10</v>
      </c>
      <c r="AD9" s="639">
        <f t="shared" si="4"/>
        <v>10</v>
      </c>
      <c r="AE9" s="480">
        <v>0</v>
      </c>
      <c r="AF9" s="480">
        <v>0</v>
      </c>
      <c r="AG9" s="480">
        <v>3.5</v>
      </c>
      <c r="AH9" s="480">
        <v>0</v>
      </c>
      <c r="AI9" s="409">
        <v>35</v>
      </c>
      <c r="AJ9" s="480"/>
      <c r="AK9" s="633"/>
      <c r="AL9" s="633"/>
      <c r="AM9" s="480"/>
      <c r="AN9" s="634">
        <v>0</v>
      </c>
      <c r="AO9" s="35">
        <f t="shared" si="5"/>
        <v>0</v>
      </c>
      <c r="AP9" s="35">
        <f t="shared" si="6"/>
        <v>0</v>
      </c>
      <c r="AQ9" s="35">
        <f t="shared" si="7"/>
        <v>0.5</v>
      </c>
      <c r="AR9" s="35">
        <f t="shared" si="8"/>
        <v>0</v>
      </c>
      <c r="AS9" s="35">
        <f t="shared" si="9"/>
        <v>5</v>
      </c>
      <c r="AT9" s="59">
        <f t="shared" si="10"/>
        <v>0</v>
      </c>
      <c r="AU9" s="750" t="s">
        <v>830</v>
      </c>
      <c r="AV9" s="54">
        <f t="shared" ref="AV9:AV11" si="11">F74</f>
        <v>43</v>
      </c>
      <c r="AW9" s="16" t="s">
        <v>27</v>
      </c>
      <c r="AX9" s="50">
        <f t="shared" ref="AX9:AX11" si="12">H74</f>
        <v>14</v>
      </c>
      <c r="AY9" s="16" t="s">
        <v>28</v>
      </c>
      <c r="AZ9" s="640">
        <f t="shared" ref="AZ9:AZ11" si="13">AX9*AV9</f>
        <v>602</v>
      </c>
      <c r="CA9" s="479"/>
      <c r="CB9" s="144"/>
      <c r="CD9" s="144"/>
      <c r="CZ9" s="244">
        <v>0</v>
      </c>
      <c r="DA9" s="479">
        <v>4</v>
      </c>
      <c r="DB9" s="479"/>
    </row>
    <row r="10" spans="1:255" ht="14.1" customHeight="1">
      <c r="A10" s="14">
        <v>5</v>
      </c>
      <c r="B10" s="714" t="s">
        <v>851</v>
      </c>
      <c r="C10" s="624" t="s">
        <v>389</v>
      </c>
      <c r="D10" s="625">
        <v>30</v>
      </c>
      <c r="E10" s="639">
        <v>25</v>
      </c>
      <c r="F10" s="480"/>
      <c r="G10" s="480">
        <v>0.5</v>
      </c>
      <c r="H10" s="480"/>
      <c r="I10" s="480"/>
      <c r="J10" s="480">
        <v>12.5</v>
      </c>
      <c r="K10" s="480"/>
      <c r="L10" s="480">
        <v>1</v>
      </c>
      <c r="M10" s="480"/>
      <c r="N10" s="480"/>
      <c r="O10" s="480">
        <v>25</v>
      </c>
      <c r="P10" s="480"/>
      <c r="Q10" s="480">
        <v>1</v>
      </c>
      <c r="R10" s="480"/>
      <c r="S10" s="480"/>
      <c r="T10" s="480">
        <v>25</v>
      </c>
      <c r="U10" s="71">
        <v>0</v>
      </c>
      <c r="V10" s="480">
        <v>2.5</v>
      </c>
      <c r="W10" s="71">
        <v>0</v>
      </c>
      <c r="X10" s="71">
        <v>0</v>
      </c>
      <c r="Y10" s="480">
        <v>62.5</v>
      </c>
      <c r="Z10" s="413">
        <f t="shared" si="0"/>
        <v>5</v>
      </c>
      <c r="AA10" s="479" t="str">
        <f t="shared" si="1"/>
        <v>Nmắm thường</v>
      </c>
      <c r="AB10" s="624" t="str">
        <f t="shared" si="2"/>
        <v>lít</v>
      </c>
      <c r="AC10" s="625">
        <f t="shared" si="3"/>
        <v>30</v>
      </c>
      <c r="AD10" s="639">
        <f t="shared" si="4"/>
        <v>25</v>
      </c>
      <c r="AE10" s="480">
        <v>0</v>
      </c>
      <c r="AF10" s="480">
        <v>31.5</v>
      </c>
      <c r="AG10" s="480">
        <v>0</v>
      </c>
      <c r="AH10" s="480">
        <v>0</v>
      </c>
      <c r="AI10" s="409">
        <v>787.5</v>
      </c>
      <c r="AJ10" s="480"/>
      <c r="AK10" s="633"/>
      <c r="AL10" s="633"/>
      <c r="AM10" s="480"/>
      <c r="AN10" s="634">
        <v>0</v>
      </c>
      <c r="AO10" s="35">
        <f t="shared" si="5"/>
        <v>0</v>
      </c>
      <c r="AP10" s="35">
        <f t="shared" si="6"/>
        <v>2.5</v>
      </c>
      <c r="AQ10" s="35">
        <f t="shared" si="7"/>
        <v>0</v>
      </c>
      <c r="AR10" s="35">
        <f t="shared" si="8"/>
        <v>0</v>
      </c>
      <c r="AS10" s="35">
        <f t="shared" si="9"/>
        <v>62.5</v>
      </c>
      <c r="AT10" s="59">
        <f t="shared" si="10"/>
        <v>12.5</v>
      </c>
      <c r="AU10" s="750" t="s">
        <v>831</v>
      </c>
      <c r="AV10" s="54">
        <f t="shared" si="11"/>
        <v>43</v>
      </c>
      <c r="AW10" s="16" t="s">
        <v>27</v>
      </c>
      <c r="AX10" s="50">
        <f t="shared" si="12"/>
        <v>32</v>
      </c>
      <c r="AY10" s="16" t="s">
        <v>28</v>
      </c>
      <c r="AZ10" s="640">
        <f t="shared" si="13"/>
        <v>1376</v>
      </c>
      <c r="CA10" s="479"/>
      <c r="CB10" s="144"/>
      <c r="CD10" s="144"/>
      <c r="CZ10" s="244">
        <v>0</v>
      </c>
      <c r="DA10" s="479">
        <v>5</v>
      </c>
      <c r="DB10" s="479"/>
    </row>
    <row r="11" spans="1:255" ht="14.1" customHeight="1">
      <c r="A11" s="14">
        <v>6</v>
      </c>
      <c r="B11" s="714" t="s">
        <v>496</v>
      </c>
      <c r="C11" s="624" t="s">
        <v>852</v>
      </c>
      <c r="D11" s="625">
        <v>42</v>
      </c>
      <c r="E11" s="639">
        <v>42</v>
      </c>
      <c r="F11" s="480"/>
      <c r="G11" s="480"/>
      <c r="H11" s="480">
        <v>0.2</v>
      </c>
      <c r="I11" s="480"/>
      <c r="J11" s="480">
        <v>8.4</v>
      </c>
      <c r="K11" s="480"/>
      <c r="L11" s="480"/>
      <c r="M11" s="480">
        <v>0.4</v>
      </c>
      <c r="N11" s="480"/>
      <c r="O11" s="480">
        <v>16.8</v>
      </c>
      <c r="P11" s="480"/>
      <c r="Q11" s="480"/>
      <c r="R11" s="480">
        <v>0.6</v>
      </c>
      <c r="S11" s="480"/>
      <c r="T11" s="480">
        <v>25.2</v>
      </c>
      <c r="U11" s="71">
        <v>0</v>
      </c>
      <c r="V11" s="71">
        <v>0</v>
      </c>
      <c r="W11" s="71">
        <v>1.2000000000000002</v>
      </c>
      <c r="X11" s="71">
        <v>0</v>
      </c>
      <c r="Y11" s="480">
        <v>50.400000000000006</v>
      </c>
      <c r="Z11" s="413">
        <f t="shared" si="0"/>
        <v>6</v>
      </c>
      <c r="AA11" s="479" t="str">
        <f t="shared" si="1"/>
        <v>Mì chính VEDAN</v>
      </c>
      <c r="AB11" s="624" t="str">
        <f t="shared" si="2"/>
        <v>Kg</v>
      </c>
      <c r="AC11" s="625">
        <f t="shared" si="3"/>
        <v>42</v>
      </c>
      <c r="AD11" s="639">
        <f t="shared" si="4"/>
        <v>42</v>
      </c>
      <c r="AE11" s="480">
        <v>0</v>
      </c>
      <c r="AF11" s="480">
        <v>0</v>
      </c>
      <c r="AG11" s="480">
        <v>9.3000000000000025</v>
      </c>
      <c r="AH11" s="480">
        <v>0</v>
      </c>
      <c r="AI11" s="409">
        <v>390.60000000000008</v>
      </c>
      <c r="AJ11" s="480"/>
      <c r="AK11" s="633"/>
      <c r="AL11" s="633"/>
      <c r="AM11" s="480"/>
      <c r="AN11" s="634">
        <v>0</v>
      </c>
      <c r="AO11" s="35">
        <f t="shared" si="5"/>
        <v>0</v>
      </c>
      <c r="AP11" s="35">
        <f t="shared" si="6"/>
        <v>0</v>
      </c>
      <c r="AQ11" s="35">
        <f t="shared" si="7"/>
        <v>1.2000000000000002</v>
      </c>
      <c r="AR11" s="35">
        <f t="shared" si="8"/>
        <v>0</v>
      </c>
      <c r="AS11" s="35">
        <f t="shared" si="9"/>
        <v>50.400000000000006</v>
      </c>
      <c r="AT11" s="59">
        <f t="shared" si="10"/>
        <v>0</v>
      </c>
      <c r="AU11" s="102" t="s">
        <v>832</v>
      </c>
      <c r="AV11" s="54">
        <f t="shared" si="11"/>
        <v>43</v>
      </c>
      <c r="AW11" s="16" t="s">
        <v>27</v>
      </c>
      <c r="AX11" s="50">
        <f t="shared" si="12"/>
        <v>94</v>
      </c>
      <c r="AY11" s="16" t="s">
        <v>28</v>
      </c>
      <c r="AZ11" s="640">
        <f t="shared" si="13"/>
        <v>4042</v>
      </c>
      <c r="CA11" s="479"/>
      <c r="CB11" s="144"/>
      <c r="CD11" s="144"/>
      <c r="CZ11" s="244">
        <v>0</v>
      </c>
      <c r="DA11" s="479">
        <v>6</v>
      </c>
      <c r="DB11" s="479"/>
    </row>
    <row r="12" spans="1:255" ht="14.1" customHeight="1">
      <c r="A12" s="14">
        <v>7</v>
      </c>
      <c r="B12" s="714" t="s">
        <v>43</v>
      </c>
      <c r="C12" s="624" t="s">
        <v>66</v>
      </c>
      <c r="D12" s="625">
        <v>3.5</v>
      </c>
      <c r="E12" s="639">
        <v>3.5</v>
      </c>
      <c r="F12" s="480"/>
      <c r="G12" s="480"/>
      <c r="H12" s="480">
        <v>0.5</v>
      </c>
      <c r="I12" s="480"/>
      <c r="J12" s="480">
        <v>1.75</v>
      </c>
      <c r="K12" s="480"/>
      <c r="L12" s="480"/>
      <c r="M12" s="480">
        <v>0.7</v>
      </c>
      <c r="N12" s="480"/>
      <c r="O12" s="480">
        <v>2.4499999999999997</v>
      </c>
      <c r="P12" s="480" t="s">
        <v>883</v>
      </c>
      <c r="Q12" s="480"/>
      <c r="R12" s="480">
        <v>0.8</v>
      </c>
      <c r="S12" s="480"/>
      <c r="T12" s="480">
        <v>2.8000000000000003</v>
      </c>
      <c r="U12" s="71">
        <v>0</v>
      </c>
      <c r="V12" s="71"/>
      <c r="W12" s="71">
        <v>2</v>
      </c>
      <c r="X12" s="71">
        <v>0</v>
      </c>
      <c r="Y12" s="480">
        <v>7</v>
      </c>
      <c r="Z12" s="413">
        <f t="shared" si="0"/>
        <v>7</v>
      </c>
      <c r="AA12" s="479" t="str">
        <f t="shared" si="1"/>
        <v>Muối trắng</v>
      </c>
      <c r="AB12" s="624" t="str">
        <f t="shared" si="2"/>
        <v>kg</v>
      </c>
      <c r="AC12" s="625">
        <f t="shared" si="3"/>
        <v>3.5</v>
      </c>
      <c r="AD12" s="639">
        <f t="shared" si="4"/>
        <v>3.5</v>
      </c>
      <c r="AE12" s="480">
        <v>0</v>
      </c>
      <c r="AF12" s="480">
        <v>0</v>
      </c>
      <c r="AG12" s="480">
        <v>64</v>
      </c>
      <c r="AH12" s="480">
        <v>0</v>
      </c>
      <c r="AI12" s="409">
        <v>224</v>
      </c>
      <c r="AJ12" s="480"/>
      <c r="AK12" s="633"/>
      <c r="AL12" s="633"/>
      <c r="AM12" s="480"/>
      <c r="AN12" s="634">
        <v>0</v>
      </c>
      <c r="AO12" s="35">
        <f t="shared" si="5"/>
        <v>0</v>
      </c>
      <c r="AP12" s="35">
        <f t="shared" si="6"/>
        <v>0</v>
      </c>
      <c r="AQ12" s="35">
        <f t="shared" si="7"/>
        <v>2</v>
      </c>
      <c r="AR12" s="35">
        <f t="shared" si="8"/>
        <v>0</v>
      </c>
      <c r="AS12" s="35">
        <f t="shared" si="9"/>
        <v>7</v>
      </c>
      <c r="AT12" s="59">
        <f t="shared" si="10"/>
        <v>0</v>
      </c>
      <c r="AU12" s="750" t="s">
        <v>833</v>
      </c>
      <c r="AV12" s="55"/>
      <c r="AW12" s="751"/>
      <c r="AX12" s="751"/>
      <c r="AY12" s="16"/>
      <c r="AZ12" s="641"/>
      <c r="CA12" s="479"/>
      <c r="CB12" s="64"/>
      <c r="CD12" s="64"/>
      <c r="CZ12" s="244">
        <v>0</v>
      </c>
      <c r="DA12" s="479">
        <v>7</v>
      </c>
      <c r="DB12" s="479"/>
    </row>
    <row r="13" spans="1:255" ht="14.1" customHeight="1">
      <c r="A13" s="14">
        <v>8</v>
      </c>
      <c r="B13" s="714" t="s">
        <v>618</v>
      </c>
      <c r="C13" s="624" t="s">
        <v>66</v>
      </c>
      <c r="D13" s="625">
        <v>35</v>
      </c>
      <c r="E13" s="639">
        <v>35</v>
      </c>
      <c r="F13" s="480"/>
      <c r="G13" s="480"/>
      <c r="H13" s="480">
        <v>0.2</v>
      </c>
      <c r="I13" s="480"/>
      <c r="J13" s="480">
        <v>7</v>
      </c>
      <c r="K13" s="480"/>
      <c r="L13" s="480"/>
      <c r="M13" s="480">
        <v>0.4</v>
      </c>
      <c r="N13" s="480"/>
      <c r="O13" s="480">
        <v>14</v>
      </c>
      <c r="P13" s="480"/>
      <c r="Q13" s="480"/>
      <c r="R13" s="480">
        <v>0.4</v>
      </c>
      <c r="S13" s="480"/>
      <c r="T13" s="480">
        <v>14</v>
      </c>
      <c r="U13" s="71">
        <v>0</v>
      </c>
      <c r="V13" s="71">
        <v>0</v>
      </c>
      <c r="W13" s="71">
        <v>1</v>
      </c>
      <c r="X13" s="71">
        <v>0</v>
      </c>
      <c r="Y13" s="480">
        <v>35</v>
      </c>
      <c r="Z13" s="413">
        <f t="shared" si="0"/>
        <v>8</v>
      </c>
      <c r="AA13" s="479" t="str">
        <f t="shared" si="1"/>
        <v xml:space="preserve">Tỏi khô </v>
      </c>
      <c r="AB13" s="624" t="str">
        <f t="shared" si="2"/>
        <v>kg</v>
      </c>
      <c r="AC13" s="625">
        <f t="shared" si="3"/>
        <v>35</v>
      </c>
      <c r="AD13" s="639">
        <f t="shared" si="4"/>
        <v>35</v>
      </c>
      <c r="AE13" s="480">
        <v>0</v>
      </c>
      <c r="AF13" s="480">
        <v>0</v>
      </c>
      <c r="AG13" s="480">
        <v>5.8000000000000007</v>
      </c>
      <c r="AH13" s="480">
        <v>0</v>
      </c>
      <c r="AI13" s="409">
        <v>203.00000000000003</v>
      </c>
      <c r="AJ13" s="480"/>
      <c r="AK13" s="633"/>
      <c r="AL13" s="633"/>
      <c r="AM13" s="480"/>
      <c r="AN13" s="634">
        <v>0</v>
      </c>
      <c r="AO13" s="35">
        <f t="shared" si="5"/>
        <v>0</v>
      </c>
      <c r="AP13" s="35">
        <f t="shared" si="6"/>
        <v>0</v>
      </c>
      <c r="AQ13" s="35">
        <f t="shared" si="7"/>
        <v>1</v>
      </c>
      <c r="AR13" s="35">
        <f t="shared" si="8"/>
        <v>0</v>
      </c>
      <c r="AS13" s="35">
        <f t="shared" si="9"/>
        <v>35</v>
      </c>
      <c r="AT13" s="59">
        <f t="shared" si="10"/>
        <v>0</v>
      </c>
      <c r="AU13" s="750" t="s">
        <v>830</v>
      </c>
      <c r="AV13" s="56">
        <f t="shared" ref="AV13:AV15" si="14">K74</f>
        <v>7</v>
      </c>
      <c r="AW13" s="16" t="s">
        <v>27</v>
      </c>
      <c r="AX13" s="51">
        <f t="shared" ref="AX13:AX15" si="15">M74</f>
        <v>14</v>
      </c>
      <c r="AY13" s="16" t="s">
        <v>28</v>
      </c>
      <c r="AZ13" s="640">
        <f t="shared" ref="AZ13:AZ15" si="16">AX13*AV13</f>
        <v>98</v>
      </c>
      <c r="CA13" s="479"/>
      <c r="CB13" s="144"/>
      <c r="CD13" s="144"/>
      <c r="CZ13" s="244">
        <v>0</v>
      </c>
      <c r="DA13" s="479">
        <v>8</v>
      </c>
      <c r="DB13" s="479"/>
    </row>
    <row r="14" spans="1:255" ht="14.1" customHeight="1">
      <c r="A14" s="14">
        <v>9</v>
      </c>
      <c r="B14" s="714" t="s">
        <v>44</v>
      </c>
      <c r="C14" s="624" t="s">
        <v>66</v>
      </c>
      <c r="D14" s="625">
        <v>20</v>
      </c>
      <c r="E14" s="639">
        <v>20</v>
      </c>
      <c r="F14" s="480"/>
      <c r="G14" s="480"/>
      <c r="H14" s="480">
        <v>0.2</v>
      </c>
      <c r="I14" s="480"/>
      <c r="J14" s="480">
        <v>4</v>
      </c>
      <c r="K14" s="480"/>
      <c r="L14" s="480"/>
      <c r="M14" s="480">
        <v>0.4</v>
      </c>
      <c r="N14" s="480"/>
      <c r="O14" s="480">
        <v>8</v>
      </c>
      <c r="P14" s="480"/>
      <c r="Q14" s="480" t="s">
        <v>884</v>
      </c>
      <c r="R14" s="480">
        <v>0.4</v>
      </c>
      <c r="S14" s="480"/>
      <c r="T14" s="480">
        <v>8</v>
      </c>
      <c r="U14" s="71">
        <v>0</v>
      </c>
      <c r="V14" s="71">
        <v>0</v>
      </c>
      <c r="W14" s="71">
        <v>1</v>
      </c>
      <c r="X14" s="71">
        <v>0</v>
      </c>
      <c r="Y14" s="480">
        <v>20</v>
      </c>
      <c r="Z14" s="413">
        <f t="shared" si="0"/>
        <v>9</v>
      </c>
      <c r="AA14" s="479" t="str">
        <f t="shared" si="1"/>
        <v>Hành củ</v>
      </c>
      <c r="AB14" s="624" t="str">
        <f t="shared" si="2"/>
        <v>kg</v>
      </c>
      <c r="AC14" s="625">
        <f t="shared" si="3"/>
        <v>20</v>
      </c>
      <c r="AD14" s="639">
        <f t="shared" si="4"/>
        <v>20</v>
      </c>
      <c r="AE14" s="480">
        <v>0</v>
      </c>
      <c r="AF14" s="480">
        <v>0</v>
      </c>
      <c r="AG14" s="480">
        <v>5.8000000000000007</v>
      </c>
      <c r="AH14" s="480">
        <v>0</v>
      </c>
      <c r="AI14" s="409">
        <v>116.00000000000001</v>
      </c>
      <c r="AJ14" s="480"/>
      <c r="AK14" s="633"/>
      <c r="AL14" s="633"/>
      <c r="AM14" s="480"/>
      <c r="AN14" s="634">
        <v>0</v>
      </c>
      <c r="AO14" s="35">
        <f t="shared" si="5"/>
        <v>0</v>
      </c>
      <c r="AP14" s="35">
        <f t="shared" si="6"/>
        <v>0</v>
      </c>
      <c r="AQ14" s="35">
        <f t="shared" si="7"/>
        <v>1</v>
      </c>
      <c r="AR14" s="35">
        <f t="shared" si="8"/>
        <v>0</v>
      </c>
      <c r="AS14" s="35">
        <f t="shared" si="9"/>
        <v>20</v>
      </c>
      <c r="AT14" s="59">
        <f t="shared" si="10"/>
        <v>0</v>
      </c>
      <c r="AU14" s="750" t="s">
        <v>831</v>
      </c>
      <c r="AV14" s="56">
        <f t="shared" si="14"/>
        <v>7</v>
      </c>
      <c r="AW14" s="16" t="s">
        <v>27</v>
      </c>
      <c r="AX14" s="51">
        <f t="shared" si="15"/>
        <v>24</v>
      </c>
      <c r="AY14" s="16" t="s">
        <v>28</v>
      </c>
      <c r="AZ14" s="640">
        <f t="shared" si="16"/>
        <v>168</v>
      </c>
      <c r="CA14" s="479"/>
      <c r="CB14" s="144"/>
      <c r="CD14" s="144"/>
      <c r="CZ14" s="244">
        <v>0</v>
      </c>
      <c r="DA14" s="479">
        <v>9</v>
      </c>
      <c r="DB14" s="479"/>
    </row>
    <row r="15" spans="1:255" ht="14.1" customHeight="1">
      <c r="A15" s="14">
        <v>10</v>
      </c>
      <c r="B15" s="714" t="s">
        <v>593</v>
      </c>
      <c r="C15" s="624" t="s">
        <v>389</v>
      </c>
      <c r="D15" s="625">
        <v>22</v>
      </c>
      <c r="E15" s="639">
        <v>22</v>
      </c>
      <c r="F15" s="480"/>
      <c r="G15" s="480"/>
      <c r="H15" s="480">
        <v>0.5</v>
      </c>
      <c r="I15" s="480"/>
      <c r="J15" s="480">
        <v>11</v>
      </c>
      <c r="K15" s="480"/>
      <c r="L15" s="480"/>
      <c r="M15" s="480">
        <v>1</v>
      </c>
      <c r="N15" s="480"/>
      <c r="O15" s="480">
        <v>22</v>
      </c>
      <c r="P15" s="480"/>
      <c r="Q15" s="480"/>
      <c r="R15" s="480">
        <v>1</v>
      </c>
      <c r="S15" s="480"/>
      <c r="T15" s="480">
        <v>22</v>
      </c>
      <c r="U15" s="71">
        <v>0</v>
      </c>
      <c r="V15" s="71">
        <v>0</v>
      </c>
      <c r="W15" s="71">
        <v>2.5</v>
      </c>
      <c r="X15" s="71">
        <v>0</v>
      </c>
      <c r="Y15" s="480">
        <v>55</v>
      </c>
      <c r="Z15" s="413">
        <f t="shared" si="0"/>
        <v>10</v>
      </c>
      <c r="AA15" s="479" t="str">
        <f t="shared" si="1"/>
        <v>Dầu ăn Mavela</v>
      </c>
      <c r="AB15" s="624" t="str">
        <f t="shared" si="2"/>
        <v>lít</v>
      </c>
      <c r="AC15" s="625">
        <f t="shared" si="3"/>
        <v>22</v>
      </c>
      <c r="AD15" s="639">
        <f t="shared" si="4"/>
        <v>22</v>
      </c>
      <c r="AE15" s="480">
        <v>0</v>
      </c>
      <c r="AF15" s="480">
        <v>0</v>
      </c>
      <c r="AG15" s="480">
        <v>9.5</v>
      </c>
      <c r="AH15" s="480">
        <v>0</v>
      </c>
      <c r="AI15" s="409">
        <v>209</v>
      </c>
      <c r="AJ15" s="480"/>
      <c r="AK15" s="633"/>
      <c r="AL15" s="633"/>
      <c r="AM15" s="480"/>
      <c r="AN15" s="634">
        <v>0</v>
      </c>
      <c r="AO15" s="35">
        <f t="shared" si="5"/>
        <v>0</v>
      </c>
      <c r="AP15" s="35">
        <f t="shared" si="6"/>
        <v>0</v>
      </c>
      <c r="AQ15" s="35">
        <f t="shared" si="7"/>
        <v>2.5</v>
      </c>
      <c r="AR15" s="35">
        <f t="shared" si="8"/>
        <v>0</v>
      </c>
      <c r="AS15" s="35">
        <f t="shared" si="9"/>
        <v>55</v>
      </c>
      <c r="AT15" s="59">
        <f t="shared" si="10"/>
        <v>0</v>
      </c>
      <c r="AU15" s="102" t="s">
        <v>832</v>
      </c>
      <c r="AV15" s="54">
        <f t="shared" si="14"/>
        <v>15</v>
      </c>
      <c r="AW15" s="16" t="s">
        <v>27</v>
      </c>
      <c r="AX15" s="51">
        <f t="shared" si="15"/>
        <v>86</v>
      </c>
      <c r="AY15" s="16" t="s">
        <v>28</v>
      </c>
      <c r="AZ15" s="640">
        <f t="shared" si="16"/>
        <v>1290</v>
      </c>
      <c r="CA15" s="479"/>
      <c r="CB15" s="144"/>
      <c r="CD15" s="144"/>
      <c r="CZ15" s="244">
        <v>0</v>
      </c>
      <c r="DA15" s="479">
        <v>10</v>
      </c>
      <c r="DB15" s="479"/>
    </row>
    <row r="16" spans="1:255" ht="14.1" customHeight="1">
      <c r="A16" s="14">
        <v>11</v>
      </c>
      <c r="B16" s="714" t="s">
        <v>45</v>
      </c>
      <c r="C16" s="624" t="s">
        <v>66</v>
      </c>
      <c r="D16" s="625">
        <v>130</v>
      </c>
      <c r="E16" s="639">
        <v>90</v>
      </c>
      <c r="F16" s="480" t="s">
        <v>885</v>
      </c>
      <c r="G16" s="480" t="s">
        <v>886</v>
      </c>
      <c r="H16" s="480"/>
      <c r="I16" s="480"/>
      <c r="J16" s="480">
        <v>0</v>
      </c>
      <c r="K16" s="480"/>
      <c r="L16" s="480"/>
      <c r="M16" s="480"/>
      <c r="N16" s="480"/>
      <c r="O16" s="480">
        <v>0</v>
      </c>
      <c r="P16" s="480"/>
      <c r="Q16" s="480"/>
      <c r="R16" s="480"/>
      <c r="S16" s="480"/>
      <c r="T16" s="480">
        <v>0</v>
      </c>
      <c r="U16" s="71">
        <v>0</v>
      </c>
      <c r="V16" s="71">
        <v>0</v>
      </c>
      <c r="W16" s="71">
        <v>0</v>
      </c>
      <c r="X16" s="71">
        <v>0</v>
      </c>
      <c r="Y16" s="480">
        <v>0</v>
      </c>
      <c r="Z16" s="413">
        <f t="shared" si="0"/>
        <v>11</v>
      </c>
      <c r="AA16" s="479" t="str">
        <f t="shared" si="1"/>
        <v>Tiêu bắc</v>
      </c>
      <c r="AB16" s="624" t="str">
        <f t="shared" si="2"/>
        <v>kg</v>
      </c>
      <c r="AC16" s="625">
        <f t="shared" si="3"/>
        <v>130</v>
      </c>
      <c r="AD16" s="639">
        <f t="shared" si="4"/>
        <v>90</v>
      </c>
      <c r="AE16" s="480">
        <v>0</v>
      </c>
      <c r="AF16" s="480">
        <v>0</v>
      </c>
      <c r="AG16" s="480">
        <v>1.3999999999999977</v>
      </c>
      <c r="AH16" s="480">
        <v>0</v>
      </c>
      <c r="AI16" s="409">
        <v>125.99999999999979</v>
      </c>
      <c r="AJ16" s="480"/>
      <c r="AK16" s="633"/>
      <c r="AL16" s="633"/>
      <c r="AM16" s="480"/>
      <c r="AN16" s="634">
        <v>0</v>
      </c>
      <c r="AO16" s="35">
        <f t="shared" si="5"/>
        <v>0</v>
      </c>
      <c r="AP16" s="35">
        <f t="shared" si="6"/>
        <v>0</v>
      </c>
      <c r="AQ16" s="35">
        <f t="shared" si="7"/>
        <v>0</v>
      </c>
      <c r="AR16" s="35">
        <f t="shared" si="8"/>
        <v>0</v>
      </c>
      <c r="AS16" s="35">
        <f t="shared" si="9"/>
        <v>0</v>
      </c>
      <c r="AT16" s="59">
        <f t="shared" si="10"/>
        <v>0</v>
      </c>
      <c r="AU16" s="1281">
        <f>A77</f>
        <v>0</v>
      </c>
      <c r="AV16" s="1282"/>
      <c r="AW16" s="1282"/>
      <c r="AX16" s="1282"/>
      <c r="AY16" s="1282"/>
      <c r="AZ16" s="642">
        <f>J77</f>
        <v>0</v>
      </c>
      <c r="CA16" s="479"/>
      <c r="CB16" s="144"/>
      <c r="CD16" s="144"/>
      <c r="CZ16" s="244">
        <v>0</v>
      </c>
      <c r="DA16" s="479">
        <v>11</v>
      </c>
      <c r="DB16" s="479"/>
    </row>
    <row r="17" spans="1:253" s="244" customFormat="1" ht="14.1" customHeight="1">
      <c r="A17" s="14">
        <v>12</v>
      </c>
      <c r="B17" s="714" t="s">
        <v>46</v>
      </c>
      <c r="C17" s="624" t="s">
        <v>66</v>
      </c>
      <c r="D17" s="625">
        <v>35</v>
      </c>
      <c r="E17" s="639">
        <v>35</v>
      </c>
      <c r="F17" s="480"/>
      <c r="G17" s="480"/>
      <c r="H17" s="480">
        <v>0.1</v>
      </c>
      <c r="I17" s="480"/>
      <c r="J17" s="480">
        <v>3.5</v>
      </c>
      <c r="K17" s="480"/>
      <c r="L17" s="480"/>
      <c r="M17" s="480">
        <v>0.2</v>
      </c>
      <c r="N17" s="480"/>
      <c r="O17" s="480">
        <v>7</v>
      </c>
      <c r="P17" s="480"/>
      <c r="Q17" s="480"/>
      <c r="R17" s="480">
        <v>0.2</v>
      </c>
      <c r="S17" s="480"/>
      <c r="T17" s="480">
        <v>7</v>
      </c>
      <c r="U17" s="71">
        <v>0</v>
      </c>
      <c r="V17" s="71">
        <v>0</v>
      </c>
      <c r="W17" s="71">
        <v>0.5</v>
      </c>
      <c r="X17" s="71">
        <v>0</v>
      </c>
      <c r="Y17" s="480">
        <v>17.5</v>
      </c>
      <c r="Z17" s="413">
        <f t="shared" si="0"/>
        <v>12</v>
      </c>
      <c r="AA17" s="479" t="str">
        <f t="shared" si="1"/>
        <v>Kẹo đắng</v>
      </c>
      <c r="AB17" s="624" t="str">
        <f t="shared" si="2"/>
        <v>kg</v>
      </c>
      <c r="AC17" s="625">
        <f t="shared" si="3"/>
        <v>35</v>
      </c>
      <c r="AD17" s="639">
        <f t="shared" si="4"/>
        <v>35</v>
      </c>
      <c r="AE17" s="480">
        <v>0</v>
      </c>
      <c r="AF17" s="480">
        <v>0</v>
      </c>
      <c r="AG17" s="480">
        <v>0.5</v>
      </c>
      <c r="AH17" s="480">
        <v>0</v>
      </c>
      <c r="AI17" s="409">
        <v>17.5</v>
      </c>
      <c r="AJ17" s="480"/>
      <c r="AK17" s="633"/>
      <c r="AL17" s="633"/>
      <c r="AM17" s="480"/>
      <c r="AN17" s="634">
        <v>0</v>
      </c>
      <c r="AO17" s="35">
        <f t="shared" si="5"/>
        <v>0</v>
      </c>
      <c r="AP17" s="35">
        <f t="shared" si="6"/>
        <v>0</v>
      </c>
      <c r="AQ17" s="35">
        <f t="shared" si="7"/>
        <v>0.5</v>
      </c>
      <c r="AR17" s="35">
        <f t="shared" si="8"/>
        <v>0</v>
      </c>
      <c r="AS17" s="35">
        <f t="shared" si="9"/>
        <v>17.5</v>
      </c>
      <c r="AT17" s="59">
        <f t="shared" si="10"/>
        <v>0</v>
      </c>
      <c r="AU17" s="1281">
        <f>A78</f>
        <v>0</v>
      </c>
      <c r="AV17" s="1282"/>
      <c r="AW17" s="1282"/>
      <c r="AX17" s="1282"/>
      <c r="AY17" s="1282"/>
      <c r="AZ17" s="640">
        <f>J78</f>
        <v>0</v>
      </c>
      <c r="CA17" s="479"/>
      <c r="CB17" s="144"/>
      <c r="CD17" s="144"/>
      <c r="CZ17" s="244">
        <v>0</v>
      </c>
      <c r="DA17" s="479">
        <v>12</v>
      </c>
      <c r="DB17" s="479"/>
      <c r="IS17" s="63"/>
    </row>
    <row r="18" spans="1:253" s="244" customFormat="1" ht="14.1" customHeight="1">
      <c r="A18" s="14">
        <v>13</v>
      </c>
      <c r="B18" s="714" t="s">
        <v>47</v>
      </c>
      <c r="C18" s="624" t="s">
        <v>66</v>
      </c>
      <c r="D18" s="625">
        <v>17</v>
      </c>
      <c r="E18" s="639">
        <v>17</v>
      </c>
      <c r="F18" s="480"/>
      <c r="G18" s="480"/>
      <c r="H18" s="480"/>
      <c r="I18" s="480"/>
      <c r="J18" s="480">
        <v>0</v>
      </c>
      <c r="K18" s="480"/>
      <c r="L18" s="480"/>
      <c r="M18" s="480"/>
      <c r="N18" s="480"/>
      <c r="O18" s="480">
        <v>0</v>
      </c>
      <c r="P18" s="480"/>
      <c r="Q18" s="480"/>
      <c r="R18" s="480"/>
      <c r="S18" s="480"/>
      <c r="T18" s="480">
        <v>0</v>
      </c>
      <c r="U18" s="71">
        <v>0</v>
      </c>
      <c r="V18" s="71">
        <v>0</v>
      </c>
      <c r="W18" s="71">
        <v>0</v>
      </c>
      <c r="X18" s="71">
        <v>0</v>
      </c>
      <c r="Y18" s="480">
        <v>0</v>
      </c>
      <c r="Z18" s="413">
        <f t="shared" si="0"/>
        <v>13</v>
      </c>
      <c r="AA18" s="479" t="str">
        <f t="shared" si="1"/>
        <v>Đường trắng</v>
      </c>
      <c r="AB18" s="624" t="str">
        <f t="shared" si="2"/>
        <v>kg</v>
      </c>
      <c r="AC18" s="625">
        <f t="shared" si="3"/>
        <v>17</v>
      </c>
      <c r="AD18" s="639">
        <f t="shared" si="4"/>
        <v>17</v>
      </c>
      <c r="AE18" s="480">
        <v>0</v>
      </c>
      <c r="AF18" s="480">
        <v>0</v>
      </c>
      <c r="AG18" s="480">
        <v>0</v>
      </c>
      <c r="AH18" s="480">
        <v>0</v>
      </c>
      <c r="AI18" s="409">
        <v>0</v>
      </c>
      <c r="AJ18" s="480"/>
      <c r="AK18" s="633"/>
      <c r="AL18" s="633"/>
      <c r="AM18" s="480"/>
      <c r="AN18" s="634">
        <v>0</v>
      </c>
      <c r="AO18" s="35">
        <f t="shared" si="5"/>
        <v>0</v>
      </c>
      <c r="AP18" s="35">
        <f t="shared" si="6"/>
        <v>0</v>
      </c>
      <c r="AQ18" s="35">
        <f t="shared" si="7"/>
        <v>0</v>
      </c>
      <c r="AR18" s="35">
        <f t="shared" si="8"/>
        <v>0</v>
      </c>
      <c r="AS18" s="35">
        <f t="shared" si="9"/>
        <v>0</v>
      </c>
      <c r="AT18" s="59">
        <f t="shared" si="10"/>
        <v>0</v>
      </c>
      <c r="AU18" s="748" t="s">
        <v>834</v>
      </c>
      <c r="AV18" s="749"/>
      <c r="AW18" s="749"/>
      <c r="AX18" s="749"/>
      <c r="AY18" s="749"/>
      <c r="AZ18" s="640">
        <f>SUM(AZ8:AZ17)</f>
        <v>7576</v>
      </c>
      <c r="CA18" s="479"/>
      <c r="CB18" s="144"/>
      <c r="CD18" s="144"/>
      <c r="CZ18" s="244">
        <v>0</v>
      </c>
      <c r="DA18" s="479">
        <v>13</v>
      </c>
      <c r="DB18" s="479"/>
    </row>
    <row r="19" spans="1:253" s="244" customFormat="1" ht="14.1" customHeight="1">
      <c r="A19" s="14">
        <v>14</v>
      </c>
      <c r="B19" s="714" t="s">
        <v>48</v>
      </c>
      <c r="C19" s="624" t="s">
        <v>389</v>
      </c>
      <c r="D19" s="625">
        <v>23</v>
      </c>
      <c r="E19" s="639">
        <v>23</v>
      </c>
      <c r="F19" s="480"/>
      <c r="G19" s="480"/>
      <c r="H19" s="480">
        <v>0.2</v>
      </c>
      <c r="I19" s="480"/>
      <c r="J19" s="480">
        <v>4.6000000000000005</v>
      </c>
      <c r="K19" s="480"/>
      <c r="L19" s="480"/>
      <c r="M19" s="480">
        <v>0.4</v>
      </c>
      <c r="N19" s="480"/>
      <c r="O19" s="480">
        <v>9.2000000000000011</v>
      </c>
      <c r="P19" s="480"/>
      <c r="Q19" s="480"/>
      <c r="R19" s="480">
        <v>0.4</v>
      </c>
      <c r="S19" s="480"/>
      <c r="T19" s="480">
        <v>9.2000000000000011</v>
      </c>
      <c r="U19" s="71">
        <v>0</v>
      </c>
      <c r="V19" s="71">
        <v>0</v>
      </c>
      <c r="W19" s="71">
        <v>1</v>
      </c>
      <c r="X19" s="71">
        <v>0</v>
      </c>
      <c r="Y19" s="480">
        <v>23</v>
      </c>
      <c r="Z19" s="413">
        <f t="shared" si="0"/>
        <v>14</v>
      </c>
      <c r="AA19" s="60" t="str">
        <f t="shared" si="1"/>
        <v>Mật mía</v>
      </c>
      <c r="AB19" s="58" t="str">
        <f t="shared" si="2"/>
        <v>lít</v>
      </c>
      <c r="AC19" s="35">
        <f t="shared" si="3"/>
        <v>23</v>
      </c>
      <c r="AD19" s="35">
        <f t="shared" si="4"/>
        <v>23</v>
      </c>
      <c r="AE19" s="480">
        <v>0</v>
      </c>
      <c r="AF19" s="480">
        <v>0</v>
      </c>
      <c r="AG19" s="480">
        <v>3.8000000000000007</v>
      </c>
      <c r="AH19" s="480">
        <v>0</v>
      </c>
      <c r="AI19" s="409">
        <v>87.40000000000002</v>
      </c>
      <c r="AJ19" s="480"/>
      <c r="AK19" s="633"/>
      <c r="AL19" s="633"/>
      <c r="AM19" s="480"/>
      <c r="AN19" s="634">
        <v>0</v>
      </c>
      <c r="AO19" s="35">
        <f t="shared" si="5"/>
        <v>0</v>
      </c>
      <c r="AP19" s="35">
        <f t="shared" si="6"/>
        <v>0</v>
      </c>
      <c r="AQ19" s="35">
        <f t="shared" si="7"/>
        <v>1</v>
      </c>
      <c r="AR19" s="35">
        <f t="shared" si="8"/>
        <v>0</v>
      </c>
      <c r="AS19" s="35">
        <f t="shared" si="9"/>
        <v>23</v>
      </c>
      <c r="AT19" s="59">
        <f t="shared" si="10"/>
        <v>0</v>
      </c>
      <c r="AU19" s="1255" t="s">
        <v>835</v>
      </c>
      <c r="AV19" s="1256"/>
      <c r="AW19" s="1256"/>
      <c r="AX19" s="1256"/>
      <c r="AY19" s="1256"/>
      <c r="AZ19" s="640">
        <f>S77</f>
        <v>0</v>
      </c>
      <c r="CA19" s="479"/>
      <c r="CB19" s="144"/>
      <c r="CD19" s="144"/>
      <c r="CZ19" s="244">
        <v>0</v>
      </c>
      <c r="DA19" s="479">
        <v>14</v>
      </c>
      <c r="DB19" s="479"/>
    </row>
    <row r="20" spans="1:253" s="244" customFormat="1" ht="14.1" customHeight="1">
      <c r="A20" s="14">
        <v>15</v>
      </c>
      <c r="B20" s="714" t="s">
        <v>164</v>
      </c>
      <c r="C20" s="624" t="s">
        <v>66</v>
      </c>
      <c r="D20" s="625">
        <v>80</v>
      </c>
      <c r="E20" s="639">
        <v>80</v>
      </c>
      <c r="F20" s="480"/>
      <c r="G20" s="480"/>
      <c r="H20" s="480">
        <v>0.1</v>
      </c>
      <c r="I20" s="480"/>
      <c r="J20" s="480">
        <v>8</v>
      </c>
      <c r="K20" s="480"/>
      <c r="L20" s="480"/>
      <c r="M20" s="480">
        <v>0.2</v>
      </c>
      <c r="N20" s="480"/>
      <c r="O20" s="480">
        <v>16</v>
      </c>
      <c r="P20" s="480"/>
      <c r="Q20" s="480"/>
      <c r="R20" s="480">
        <v>0.2</v>
      </c>
      <c r="S20" s="480"/>
      <c r="T20" s="480">
        <v>16</v>
      </c>
      <c r="U20" s="71">
        <v>0</v>
      </c>
      <c r="V20" s="71">
        <v>0</v>
      </c>
      <c r="W20" s="71">
        <v>0.5</v>
      </c>
      <c r="X20" s="71">
        <v>0</v>
      </c>
      <c r="Y20" s="480">
        <v>40</v>
      </c>
      <c r="Z20" s="413">
        <f t="shared" si="0"/>
        <v>15</v>
      </c>
      <c r="AA20" s="60" t="str">
        <f t="shared" si="1"/>
        <v>Ớt bột</v>
      </c>
      <c r="AB20" s="58" t="str">
        <f t="shared" si="2"/>
        <v>kg</v>
      </c>
      <c r="AC20" s="35">
        <f t="shared" si="3"/>
        <v>80</v>
      </c>
      <c r="AD20" s="35">
        <f t="shared" si="4"/>
        <v>80</v>
      </c>
      <c r="AE20" s="480">
        <v>0</v>
      </c>
      <c r="AF20" s="480">
        <v>0</v>
      </c>
      <c r="AG20" s="480">
        <v>5.0000000000000036</v>
      </c>
      <c r="AH20" s="480">
        <v>0</v>
      </c>
      <c r="AI20" s="409">
        <v>400.00000000000028</v>
      </c>
      <c r="AJ20" s="480"/>
      <c r="AK20" s="633"/>
      <c r="AL20" s="633"/>
      <c r="AM20" s="480"/>
      <c r="AN20" s="634">
        <v>0</v>
      </c>
      <c r="AO20" s="35">
        <f t="shared" si="5"/>
        <v>0</v>
      </c>
      <c r="AP20" s="35">
        <f t="shared" si="6"/>
        <v>0</v>
      </c>
      <c r="AQ20" s="35">
        <f t="shared" si="7"/>
        <v>0.5</v>
      </c>
      <c r="AR20" s="35">
        <f t="shared" si="8"/>
        <v>0</v>
      </c>
      <c r="AS20" s="35">
        <f t="shared" si="9"/>
        <v>40</v>
      </c>
      <c r="AT20" s="59">
        <f t="shared" si="10"/>
        <v>0</v>
      </c>
      <c r="AU20" s="1255" t="s">
        <v>836</v>
      </c>
      <c r="AV20" s="1256"/>
      <c r="AW20" s="1256"/>
      <c r="AX20" s="1256"/>
      <c r="AY20" s="1256"/>
      <c r="AZ20" s="640"/>
      <c r="CA20" s="479"/>
      <c r="CB20" s="144"/>
      <c r="CD20" s="144"/>
      <c r="CZ20" s="244">
        <v>0</v>
      </c>
      <c r="DA20" s="479">
        <v>15</v>
      </c>
      <c r="DB20" s="479"/>
    </row>
    <row r="21" spans="1:253" s="244" customFormat="1" ht="14.1" customHeight="1">
      <c r="A21" s="14">
        <v>16</v>
      </c>
      <c r="B21" s="714" t="s">
        <v>49</v>
      </c>
      <c r="C21" s="624" t="s">
        <v>66</v>
      </c>
      <c r="D21" s="625">
        <v>40</v>
      </c>
      <c r="E21" s="71">
        <v>40</v>
      </c>
      <c r="F21" s="480"/>
      <c r="G21" s="480"/>
      <c r="H21" s="480">
        <v>0.1</v>
      </c>
      <c r="I21" s="480"/>
      <c r="J21" s="480">
        <v>4</v>
      </c>
      <c r="K21" s="480"/>
      <c r="L21" s="480"/>
      <c r="M21" s="480">
        <v>0.2</v>
      </c>
      <c r="N21" s="480"/>
      <c r="O21" s="480">
        <v>8</v>
      </c>
      <c r="P21" s="480"/>
      <c r="Q21" s="480"/>
      <c r="R21" s="480">
        <v>0.2</v>
      </c>
      <c r="S21" s="480"/>
      <c r="T21" s="480">
        <v>8</v>
      </c>
      <c r="U21" s="71">
        <v>0</v>
      </c>
      <c r="V21" s="71">
        <v>0</v>
      </c>
      <c r="W21" s="71">
        <v>0.5</v>
      </c>
      <c r="X21" s="71">
        <v>0</v>
      </c>
      <c r="Y21" s="480">
        <v>20</v>
      </c>
      <c r="Z21" s="413">
        <f t="shared" si="0"/>
        <v>16</v>
      </c>
      <c r="AA21" s="60" t="str">
        <f t="shared" si="1"/>
        <v>Bột nghệ</v>
      </c>
      <c r="AB21" s="58" t="str">
        <f t="shared" si="2"/>
        <v>kg</v>
      </c>
      <c r="AC21" s="35">
        <f t="shared" si="3"/>
        <v>40</v>
      </c>
      <c r="AD21" s="35">
        <f t="shared" si="4"/>
        <v>40</v>
      </c>
      <c r="AE21" s="480">
        <v>0</v>
      </c>
      <c r="AF21" s="480">
        <v>0</v>
      </c>
      <c r="AG21" s="480">
        <v>6.999999999999984</v>
      </c>
      <c r="AH21" s="480">
        <v>0</v>
      </c>
      <c r="AI21" s="409">
        <v>279.99999999999937</v>
      </c>
      <c r="AJ21" s="480"/>
      <c r="AK21" s="633"/>
      <c r="AL21" s="633"/>
      <c r="AM21" s="480"/>
      <c r="AN21" s="634">
        <v>0</v>
      </c>
      <c r="AO21" s="35">
        <f t="shared" si="5"/>
        <v>0</v>
      </c>
      <c r="AP21" s="35">
        <f t="shared" si="6"/>
        <v>0</v>
      </c>
      <c r="AQ21" s="35">
        <f t="shared" si="7"/>
        <v>0.5</v>
      </c>
      <c r="AR21" s="35">
        <f t="shared" si="8"/>
        <v>0</v>
      </c>
      <c r="AS21" s="35">
        <f t="shared" si="9"/>
        <v>20</v>
      </c>
      <c r="AT21" s="59">
        <f t="shared" si="10"/>
        <v>0</v>
      </c>
      <c r="AU21" s="1255" t="s">
        <v>799</v>
      </c>
      <c r="AV21" s="1256"/>
      <c r="AW21" s="1256"/>
      <c r="AX21" s="1256"/>
      <c r="AY21" s="1256"/>
      <c r="AZ21" s="640"/>
      <c r="CA21" s="479"/>
      <c r="CB21" s="144"/>
      <c r="CD21" s="144"/>
      <c r="CZ21" s="244">
        <v>0</v>
      </c>
      <c r="DA21" s="479">
        <v>16</v>
      </c>
      <c r="DB21" s="479"/>
    </row>
    <row r="22" spans="1:253" s="244" customFormat="1" ht="14.1" customHeight="1">
      <c r="A22" s="14">
        <v>17</v>
      </c>
      <c r="B22" s="714" t="s">
        <v>373</v>
      </c>
      <c r="C22" s="624" t="s">
        <v>66</v>
      </c>
      <c r="D22" s="625">
        <v>43</v>
      </c>
      <c r="E22" s="71">
        <v>43</v>
      </c>
      <c r="F22" s="480"/>
      <c r="G22" s="480"/>
      <c r="H22" s="480">
        <v>1.5</v>
      </c>
      <c r="I22" s="480"/>
      <c r="J22" s="480">
        <v>64.5</v>
      </c>
      <c r="K22" s="480"/>
      <c r="L22" s="480"/>
      <c r="M22" s="480">
        <v>0.5</v>
      </c>
      <c r="N22" s="480"/>
      <c r="O22" s="480">
        <v>21.5</v>
      </c>
      <c r="P22" s="480"/>
      <c r="Q22" s="480"/>
      <c r="R22" s="480">
        <v>0.5</v>
      </c>
      <c r="S22" s="480"/>
      <c r="T22" s="480">
        <v>21.5</v>
      </c>
      <c r="U22" s="71">
        <v>0</v>
      </c>
      <c r="V22" s="71">
        <v>0</v>
      </c>
      <c r="W22" s="71">
        <v>2.5</v>
      </c>
      <c r="X22" s="71">
        <v>0</v>
      </c>
      <c r="Y22" s="480">
        <v>107.5</v>
      </c>
      <c r="Z22" s="413">
        <f t="shared" si="0"/>
        <v>17</v>
      </c>
      <c r="AA22" s="60" t="str">
        <f t="shared" si="1"/>
        <v>Vừng lạc</v>
      </c>
      <c r="AB22" s="58" t="str">
        <f t="shared" si="2"/>
        <v>kg</v>
      </c>
      <c r="AC22" s="35">
        <f t="shared" si="3"/>
        <v>43</v>
      </c>
      <c r="AD22" s="35">
        <f t="shared" si="4"/>
        <v>43</v>
      </c>
      <c r="AE22" s="480">
        <v>0</v>
      </c>
      <c r="AF22" s="480">
        <v>0</v>
      </c>
      <c r="AG22" s="480">
        <v>18.3</v>
      </c>
      <c r="AH22" s="480">
        <v>0</v>
      </c>
      <c r="AI22" s="409">
        <v>786.9</v>
      </c>
      <c r="AJ22" s="480">
        <v>0</v>
      </c>
      <c r="AK22" s="633">
        <v>0</v>
      </c>
      <c r="AL22" s="633"/>
      <c r="AM22" s="480">
        <v>0</v>
      </c>
      <c r="AN22" s="634">
        <v>0</v>
      </c>
      <c r="AO22" s="35">
        <f t="shared" si="5"/>
        <v>0</v>
      </c>
      <c r="AP22" s="35">
        <f t="shared" si="6"/>
        <v>0</v>
      </c>
      <c r="AQ22" s="35">
        <f t="shared" si="7"/>
        <v>2.5</v>
      </c>
      <c r="AR22" s="35">
        <f t="shared" si="8"/>
        <v>0</v>
      </c>
      <c r="AS22" s="35">
        <f t="shared" si="9"/>
        <v>107.5</v>
      </c>
      <c r="AT22" s="59">
        <f t="shared" si="10"/>
        <v>0</v>
      </c>
      <c r="AU22" s="1255" t="s">
        <v>800</v>
      </c>
      <c r="AV22" s="1256"/>
      <c r="AW22" s="1256"/>
      <c r="AX22" s="1256"/>
      <c r="AY22" s="1256"/>
      <c r="AZ22" s="640"/>
      <c r="CA22" s="479"/>
      <c r="CB22" s="144"/>
      <c r="CD22" s="144"/>
      <c r="CZ22" s="244">
        <v>0</v>
      </c>
      <c r="DA22" s="479">
        <v>17</v>
      </c>
      <c r="DB22" s="479"/>
    </row>
    <row r="23" spans="1:253" s="244" customFormat="1" ht="14.1" customHeight="1">
      <c r="A23" s="14">
        <v>18</v>
      </c>
      <c r="B23" s="714" t="s">
        <v>853</v>
      </c>
      <c r="C23" s="624" t="s">
        <v>66</v>
      </c>
      <c r="D23" s="625">
        <v>30</v>
      </c>
      <c r="E23" s="71">
        <v>6</v>
      </c>
      <c r="F23" s="480"/>
      <c r="G23" s="480"/>
      <c r="H23" s="480">
        <v>0.5</v>
      </c>
      <c r="I23" s="480"/>
      <c r="J23" s="480">
        <v>3</v>
      </c>
      <c r="K23" s="480"/>
      <c r="L23" s="480"/>
      <c r="M23" s="480">
        <v>0.8</v>
      </c>
      <c r="N23" s="480"/>
      <c r="O23" s="480">
        <v>4.8000000000000007</v>
      </c>
      <c r="P23" s="480"/>
      <c r="Q23" s="480"/>
      <c r="R23" s="480">
        <v>0.7</v>
      </c>
      <c r="S23" s="480"/>
      <c r="T23" s="480">
        <v>4.1999999999999993</v>
      </c>
      <c r="U23" s="71"/>
      <c r="V23" s="71">
        <v>0</v>
      </c>
      <c r="W23" s="71">
        <v>2</v>
      </c>
      <c r="X23" s="71">
        <v>0</v>
      </c>
      <c r="Y23" s="480">
        <v>12</v>
      </c>
      <c r="Z23" s="413">
        <f t="shared" si="0"/>
        <v>18</v>
      </c>
      <c r="AA23" s="60" t="str">
        <f t="shared" si="1"/>
        <v>Tăm bao tay</v>
      </c>
      <c r="AB23" s="58" t="str">
        <f t="shared" si="2"/>
        <v>kg</v>
      </c>
      <c r="AC23" s="35">
        <f t="shared" si="3"/>
        <v>30</v>
      </c>
      <c r="AD23" s="35">
        <f t="shared" si="4"/>
        <v>6</v>
      </c>
      <c r="AE23" s="480">
        <v>0</v>
      </c>
      <c r="AF23" s="480">
        <v>0</v>
      </c>
      <c r="AG23" s="480">
        <v>7</v>
      </c>
      <c r="AH23" s="480">
        <v>0</v>
      </c>
      <c r="AI23" s="409">
        <v>42</v>
      </c>
      <c r="AJ23" s="480">
        <v>0</v>
      </c>
      <c r="AK23" s="633">
        <v>0</v>
      </c>
      <c r="AL23" s="633"/>
      <c r="AM23" s="480">
        <v>0</v>
      </c>
      <c r="AN23" s="634">
        <v>0</v>
      </c>
      <c r="AO23" s="35">
        <f t="shared" si="5"/>
        <v>0</v>
      </c>
      <c r="AP23" s="35">
        <f t="shared" si="6"/>
        <v>0</v>
      </c>
      <c r="AQ23" s="35">
        <f t="shared" si="7"/>
        <v>2</v>
      </c>
      <c r="AR23" s="35">
        <f t="shared" si="8"/>
        <v>0</v>
      </c>
      <c r="AS23" s="35">
        <f t="shared" si="9"/>
        <v>12</v>
      </c>
      <c r="AT23" s="59">
        <f t="shared" si="10"/>
        <v>48</v>
      </c>
      <c r="AU23" s="1255" t="s">
        <v>801</v>
      </c>
      <c r="AV23" s="1256"/>
      <c r="AW23" s="1256"/>
      <c r="AX23" s="1256"/>
      <c r="AY23" s="1256"/>
      <c r="AZ23" s="640"/>
      <c r="CA23" s="479"/>
      <c r="CB23" s="64"/>
      <c r="CD23" s="64"/>
      <c r="CZ23" s="244">
        <v>0</v>
      </c>
      <c r="DA23" s="479">
        <v>18</v>
      </c>
      <c r="DB23" s="479"/>
    </row>
    <row r="24" spans="1:253" s="244" customFormat="1" ht="14.1" customHeight="1">
      <c r="A24" s="14">
        <v>19</v>
      </c>
      <c r="B24" s="714" t="s">
        <v>176</v>
      </c>
      <c r="C24" s="624" t="s">
        <v>389</v>
      </c>
      <c r="D24" s="71">
        <v>9</v>
      </c>
      <c r="E24" s="71">
        <v>9</v>
      </c>
      <c r="F24" s="480"/>
      <c r="G24" s="480"/>
      <c r="H24" s="480">
        <v>0.5</v>
      </c>
      <c r="I24" s="480"/>
      <c r="J24" s="480">
        <v>4.5</v>
      </c>
      <c r="K24" s="480" t="s">
        <v>887</v>
      </c>
      <c r="L24" s="480"/>
      <c r="M24" s="480">
        <v>0.8</v>
      </c>
      <c r="N24" s="480"/>
      <c r="O24" s="480">
        <v>7.2</v>
      </c>
      <c r="P24" s="480"/>
      <c r="Q24" s="480"/>
      <c r="R24" s="480">
        <v>0.7</v>
      </c>
      <c r="S24" s="480"/>
      <c r="T24" s="480">
        <v>6.3</v>
      </c>
      <c r="U24" s="71">
        <v>0</v>
      </c>
      <c r="V24" s="71">
        <v>0</v>
      </c>
      <c r="W24" s="71">
        <v>2</v>
      </c>
      <c r="X24" s="71">
        <v>0</v>
      </c>
      <c r="Y24" s="480">
        <v>18</v>
      </c>
      <c r="Z24" s="413">
        <f t="shared" si="0"/>
        <v>19</v>
      </c>
      <c r="AA24" s="60" t="str">
        <f t="shared" si="1"/>
        <v>Dấm chua</v>
      </c>
      <c r="AB24" s="58" t="str">
        <f t="shared" si="2"/>
        <v>lít</v>
      </c>
      <c r="AC24" s="35">
        <f t="shared" si="3"/>
        <v>9</v>
      </c>
      <c r="AD24" s="35">
        <f t="shared" si="4"/>
        <v>9</v>
      </c>
      <c r="AE24" s="480">
        <v>0</v>
      </c>
      <c r="AF24" s="480">
        <v>0</v>
      </c>
      <c r="AG24" s="480">
        <v>9</v>
      </c>
      <c r="AH24" s="480">
        <v>0</v>
      </c>
      <c r="AI24" s="409">
        <v>81</v>
      </c>
      <c r="AJ24" s="480">
        <v>0</v>
      </c>
      <c r="AK24" s="633">
        <v>0</v>
      </c>
      <c r="AL24" s="633"/>
      <c r="AM24" s="480">
        <v>0</v>
      </c>
      <c r="AN24" s="634">
        <v>0</v>
      </c>
      <c r="AO24" s="35">
        <f t="shared" si="5"/>
        <v>0</v>
      </c>
      <c r="AP24" s="35">
        <f t="shared" si="6"/>
        <v>0</v>
      </c>
      <c r="AQ24" s="35">
        <f t="shared" si="7"/>
        <v>2</v>
      </c>
      <c r="AR24" s="35">
        <f t="shared" si="8"/>
        <v>0</v>
      </c>
      <c r="AS24" s="35">
        <f t="shared" si="9"/>
        <v>18</v>
      </c>
      <c r="AT24" s="59">
        <f t="shared" si="10"/>
        <v>0</v>
      </c>
      <c r="AU24" s="748" t="s">
        <v>802</v>
      </c>
      <c r="AV24" s="749"/>
      <c r="AW24" s="749"/>
      <c r="AX24" s="749"/>
      <c r="AY24" s="749"/>
      <c r="AZ24" s="640">
        <f>AZ18+SUM(AZ19:AZ23)</f>
        <v>7576</v>
      </c>
      <c r="CA24" s="479"/>
      <c r="CB24" s="64"/>
      <c r="CD24" s="64"/>
      <c r="CZ24" s="244">
        <v>0</v>
      </c>
      <c r="DA24" s="479">
        <v>19</v>
      </c>
      <c r="DB24" s="479"/>
    </row>
    <row r="25" spans="1:253" s="244" customFormat="1" ht="14.1" customHeight="1">
      <c r="A25" s="14">
        <v>20</v>
      </c>
      <c r="B25" s="714" t="s">
        <v>158</v>
      </c>
      <c r="C25" s="624" t="s">
        <v>66</v>
      </c>
      <c r="D25" s="71">
        <v>30</v>
      </c>
      <c r="E25" s="71">
        <v>30</v>
      </c>
      <c r="F25" s="480"/>
      <c r="G25" s="480"/>
      <c r="H25" s="480">
        <v>0.5</v>
      </c>
      <c r="I25" s="480"/>
      <c r="J25" s="480">
        <v>15</v>
      </c>
      <c r="K25" s="480"/>
      <c r="L25" s="480"/>
      <c r="M25" s="480">
        <v>0.5</v>
      </c>
      <c r="N25" s="480"/>
      <c r="O25" s="480">
        <v>15</v>
      </c>
      <c r="P25" s="480"/>
      <c r="Q25" s="480"/>
      <c r="R25" s="480">
        <v>0.5</v>
      </c>
      <c r="S25" s="480"/>
      <c r="T25" s="480">
        <v>15</v>
      </c>
      <c r="U25" s="71">
        <v>0</v>
      </c>
      <c r="V25" s="71">
        <v>0</v>
      </c>
      <c r="W25" s="71">
        <v>1.5</v>
      </c>
      <c r="X25" s="71">
        <v>0</v>
      </c>
      <c r="Y25" s="480">
        <v>45</v>
      </c>
      <c r="Z25" s="413">
        <f t="shared" si="0"/>
        <v>20</v>
      </c>
      <c r="AA25" s="60" t="str">
        <f t="shared" si="1"/>
        <v>Chè vằng</v>
      </c>
      <c r="AB25" s="58" t="str">
        <f t="shared" si="2"/>
        <v>kg</v>
      </c>
      <c r="AC25" s="35">
        <f t="shared" si="3"/>
        <v>30</v>
      </c>
      <c r="AD25" s="35">
        <f t="shared" si="4"/>
        <v>30</v>
      </c>
      <c r="AE25" s="480">
        <v>0</v>
      </c>
      <c r="AF25" s="480">
        <v>0</v>
      </c>
      <c r="AG25" s="480">
        <v>1.5</v>
      </c>
      <c r="AH25" s="480">
        <v>0</v>
      </c>
      <c r="AI25" s="409">
        <v>45</v>
      </c>
      <c r="AJ25" s="480">
        <v>0</v>
      </c>
      <c r="AK25" s="633">
        <v>0</v>
      </c>
      <c r="AL25" s="633">
        <v>10</v>
      </c>
      <c r="AM25" s="480">
        <v>0</v>
      </c>
      <c r="AN25" s="634">
        <v>300</v>
      </c>
      <c r="AO25" s="35">
        <f t="shared" si="5"/>
        <v>0</v>
      </c>
      <c r="AP25" s="35">
        <f t="shared" si="6"/>
        <v>0</v>
      </c>
      <c r="AQ25" s="35">
        <f t="shared" si="7"/>
        <v>1.5</v>
      </c>
      <c r="AR25" s="35">
        <f t="shared" si="8"/>
        <v>0</v>
      </c>
      <c r="AS25" s="35">
        <f t="shared" si="9"/>
        <v>45</v>
      </c>
      <c r="AT25" s="59">
        <f t="shared" si="10"/>
        <v>0</v>
      </c>
      <c r="AU25" s="1274" t="s">
        <v>803</v>
      </c>
      <c r="AV25" s="1275"/>
      <c r="AW25" s="1275"/>
      <c r="AX25" s="1275"/>
      <c r="AY25" s="1275"/>
      <c r="AZ25" s="640"/>
      <c r="CA25" s="479"/>
      <c r="CB25" s="64"/>
      <c r="CD25" s="64"/>
      <c r="CZ25" s="244">
        <v>0</v>
      </c>
      <c r="DA25" s="479">
        <v>20</v>
      </c>
      <c r="DB25" s="479"/>
    </row>
    <row r="26" spans="1:253" s="244" customFormat="1" ht="14.1" customHeight="1">
      <c r="A26" s="14">
        <v>21</v>
      </c>
      <c r="B26" s="714" t="s">
        <v>166</v>
      </c>
      <c r="C26" s="624" t="s">
        <v>66</v>
      </c>
      <c r="D26" s="71">
        <v>30</v>
      </c>
      <c r="E26" s="71">
        <v>30</v>
      </c>
      <c r="F26" s="480"/>
      <c r="G26" s="480"/>
      <c r="H26" s="480"/>
      <c r="I26" s="480"/>
      <c r="J26" s="480">
        <v>0</v>
      </c>
      <c r="K26" s="480"/>
      <c r="L26" s="480"/>
      <c r="M26" s="480"/>
      <c r="N26" s="480"/>
      <c r="O26" s="480">
        <v>0</v>
      </c>
      <c r="P26" s="480"/>
      <c r="Q26" s="480"/>
      <c r="R26" s="480"/>
      <c r="S26" s="480"/>
      <c r="T26" s="480">
        <v>0</v>
      </c>
      <c r="U26" s="71">
        <v>0</v>
      </c>
      <c r="V26" s="71">
        <v>0</v>
      </c>
      <c r="W26" s="71">
        <v>0</v>
      </c>
      <c r="X26" s="71">
        <v>0</v>
      </c>
      <c r="Y26" s="480">
        <v>0</v>
      </c>
      <c r="Z26" s="413">
        <f t="shared" si="0"/>
        <v>21</v>
      </c>
      <c r="AA26" s="60" t="str">
        <f t="shared" si="1"/>
        <v>Hành tăm</v>
      </c>
      <c r="AB26" s="58" t="str">
        <f t="shared" si="2"/>
        <v>kg</v>
      </c>
      <c r="AC26" s="35">
        <f t="shared" si="3"/>
        <v>30</v>
      </c>
      <c r="AD26" s="35">
        <f t="shared" si="4"/>
        <v>30</v>
      </c>
      <c r="AE26" s="480">
        <v>0</v>
      </c>
      <c r="AF26" s="480">
        <v>0</v>
      </c>
      <c r="AG26" s="480">
        <v>1.8999999999999966</v>
      </c>
      <c r="AH26" s="480">
        <v>0</v>
      </c>
      <c r="AI26" s="409">
        <v>56.999999999999901</v>
      </c>
      <c r="AJ26" s="480">
        <v>0</v>
      </c>
      <c r="AK26" s="633">
        <v>0</v>
      </c>
      <c r="AL26" s="633"/>
      <c r="AM26" s="480">
        <v>0</v>
      </c>
      <c r="AN26" s="634">
        <v>0</v>
      </c>
      <c r="AO26" s="35">
        <f t="shared" si="5"/>
        <v>0</v>
      </c>
      <c r="AP26" s="35">
        <f t="shared" si="6"/>
        <v>0</v>
      </c>
      <c r="AQ26" s="35">
        <f t="shared" si="7"/>
        <v>0</v>
      </c>
      <c r="AR26" s="35">
        <f t="shared" si="8"/>
        <v>0</v>
      </c>
      <c r="AS26" s="35">
        <f t="shared" si="9"/>
        <v>0</v>
      </c>
      <c r="AT26" s="59">
        <f t="shared" si="10"/>
        <v>0</v>
      </c>
      <c r="AU26" s="4" t="s">
        <v>804</v>
      </c>
      <c r="AV26" s="3"/>
      <c r="AW26" s="3"/>
      <c r="AX26" s="3"/>
      <c r="AY26" s="3"/>
      <c r="AZ26" s="640">
        <f>AS72</f>
        <v>7526.8</v>
      </c>
      <c r="CA26" s="479"/>
      <c r="CB26" s="64"/>
      <c r="CD26" s="64"/>
      <c r="CZ26" s="244">
        <v>0</v>
      </c>
      <c r="DA26" s="479">
        <v>21</v>
      </c>
      <c r="DB26" s="479"/>
    </row>
    <row r="27" spans="1:253" s="244" customFormat="1" ht="14.1" customHeight="1">
      <c r="A27" s="14">
        <v>22</v>
      </c>
      <c r="B27" s="714" t="s">
        <v>145</v>
      </c>
      <c r="C27" s="624" t="s">
        <v>389</v>
      </c>
      <c r="D27" s="71">
        <v>16</v>
      </c>
      <c r="E27" s="71">
        <v>16</v>
      </c>
      <c r="F27" s="480"/>
      <c r="G27" s="480"/>
      <c r="H27" s="480">
        <v>0.5</v>
      </c>
      <c r="I27" s="480"/>
      <c r="J27" s="480">
        <v>8</v>
      </c>
      <c r="K27" s="480"/>
      <c r="L27" s="480"/>
      <c r="M27" s="480">
        <v>1</v>
      </c>
      <c r="N27" s="480"/>
      <c r="O27" s="480">
        <v>16</v>
      </c>
      <c r="P27" s="480"/>
      <c r="Q27" s="480"/>
      <c r="R27" s="480">
        <v>1</v>
      </c>
      <c r="S27" s="480"/>
      <c r="T27" s="480">
        <v>16</v>
      </c>
      <c r="U27" s="71">
        <v>0</v>
      </c>
      <c r="V27" s="71">
        <v>0</v>
      </c>
      <c r="W27" s="71">
        <v>2.5</v>
      </c>
      <c r="X27" s="71">
        <v>0</v>
      </c>
      <c r="Y27" s="480">
        <v>40</v>
      </c>
      <c r="Z27" s="413">
        <f t="shared" si="0"/>
        <v>22</v>
      </c>
      <c r="AA27" s="60" t="str">
        <f t="shared" si="1"/>
        <v>Dầu rửa</v>
      </c>
      <c r="AB27" s="58" t="str">
        <f t="shared" si="2"/>
        <v>lít</v>
      </c>
      <c r="AC27" s="35">
        <f t="shared" si="3"/>
        <v>16</v>
      </c>
      <c r="AD27" s="35">
        <f t="shared" si="4"/>
        <v>16</v>
      </c>
      <c r="AE27" s="480">
        <v>0</v>
      </c>
      <c r="AF27" s="480">
        <v>0</v>
      </c>
      <c r="AG27" s="480">
        <v>28.5</v>
      </c>
      <c r="AH27" s="480">
        <v>0</v>
      </c>
      <c r="AI27" s="409">
        <v>456</v>
      </c>
      <c r="AJ27" s="480">
        <v>0</v>
      </c>
      <c r="AK27" s="633">
        <v>0</v>
      </c>
      <c r="AL27" s="633"/>
      <c r="AM27" s="480">
        <v>0</v>
      </c>
      <c r="AN27" s="634">
        <v>0</v>
      </c>
      <c r="AO27" s="35">
        <f t="shared" si="5"/>
        <v>0</v>
      </c>
      <c r="AP27" s="35">
        <f t="shared" si="6"/>
        <v>0</v>
      </c>
      <c r="AQ27" s="35">
        <f t="shared" si="7"/>
        <v>2.5</v>
      </c>
      <c r="AR27" s="35">
        <f t="shared" si="8"/>
        <v>0</v>
      </c>
      <c r="AS27" s="35">
        <f t="shared" si="9"/>
        <v>40</v>
      </c>
      <c r="AT27" s="59">
        <f t="shared" si="10"/>
        <v>0</v>
      </c>
      <c r="AU27" s="4" t="s">
        <v>805</v>
      </c>
      <c r="AV27" s="3"/>
      <c r="AW27" s="3"/>
      <c r="AX27" s="3"/>
      <c r="AY27" s="3"/>
      <c r="AZ27" s="640">
        <f>S78</f>
        <v>7865.5999999999949</v>
      </c>
      <c r="CA27" s="479"/>
      <c r="CB27" s="64"/>
      <c r="CD27" s="64"/>
      <c r="CZ27" s="244">
        <v>0</v>
      </c>
      <c r="DA27" s="479">
        <v>22</v>
      </c>
      <c r="DB27" s="479"/>
    </row>
    <row r="28" spans="1:253" s="244" customFormat="1" ht="14.25" customHeight="1">
      <c r="A28" s="14">
        <v>23</v>
      </c>
      <c r="B28" s="714" t="s">
        <v>136</v>
      </c>
      <c r="C28" s="624" t="s">
        <v>66</v>
      </c>
      <c r="D28" s="71">
        <v>120</v>
      </c>
      <c r="E28" s="71">
        <v>120</v>
      </c>
      <c r="F28" s="480"/>
      <c r="G28" s="480"/>
      <c r="H28" s="480"/>
      <c r="I28" s="480"/>
      <c r="J28" s="480">
        <v>0</v>
      </c>
      <c r="K28" s="480"/>
      <c r="L28" s="480"/>
      <c r="M28" s="480"/>
      <c r="N28" s="480"/>
      <c r="O28" s="480">
        <v>0</v>
      </c>
      <c r="P28" s="480" t="s">
        <v>883</v>
      </c>
      <c r="Q28" s="480"/>
      <c r="R28" s="480"/>
      <c r="S28" s="480"/>
      <c r="T28" s="480">
        <v>0</v>
      </c>
      <c r="U28" s="71">
        <v>0</v>
      </c>
      <c r="V28" s="71">
        <v>0</v>
      </c>
      <c r="W28" s="71">
        <v>0</v>
      </c>
      <c r="X28" s="71">
        <v>0</v>
      </c>
      <c r="Y28" s="480">
        <v>0</v>
      </c>
      <c r="Z28" s="413">
        <f t="shared" si="0"/>
        <v>23</v>
      </c>
      <c r="AA28" s="60" t="str">
        <f t="shared" si="1"/>
        <v>Cá khô</v>
      </c>
      <c r="AB28" s="58" t="str">
        <f t="shared" si="2"/>
        <v>kg</v>
      </c>
      <c r="AC28" s="35">
        <f t="shared" si="3"/>
        <v>120</v>
      </c>
      <c r="AD28" s="35">
        <f t="shared" si="4"/>
        <v>120</v>
      </c>
      <c r="AE28" s="480">
        <v>0</v>
      </c>
      <c r="AF28" s="480">
        <v>0</v>
      </c>
      <c r="AG28" s="480">
        <v>11</v>
      </c>
      <c r="AH28" s="480">
        <v>0</v>
      </c>
      <c r="AI28" s="409">
        <v>1320</v>
      </c>
      <c r="AJ28" s="480">
        <v>0</v>
      </c>
      <c r="AK28" s="633">
        <v>0</v>
      </c>
      <c r="AL28" s="633"/>
      <c r="AM28" s="480">
        <v>0</v>
      </c>
      <c r="AN28" s="634">
        <v>0</v>
      </c>
      <c r="AO28" s="35">
        <f t="shared" si="5"/>
        <v>0</v>
      </c>
      <c r="AP28" s="35">
        <f t="shared" si="6"/>
        <v>0</v>
      </c>
      <c r="AQ28" s="35">
        <f t="shared" si="7"/>
        <v>0</v>
      </c>
      <c r="AR28" s="35">
        <f t="shared" si="8"/>
        <v>0</v>
      </c>
      <c r="AS28" s="35">
        <f t="shared" si="9"/>
        <v>0</v>
      </c>
      <c r="AT28" s="59">
        <f t="shared" si="10"/>
        <v>0</v>
      </c>
      <c r="AU28" s="748" t="s">
        <v>806</v>
      </c>
      <c r="AV28" s="749"/>
      <c r="AW28" s="749"/>
      <c r="AX28" s="749"/>
      <c r="AY28" s="749"/>
      <c r="AZ28" s="640">
        <f>SUM(AZ26:AZ27)</f>
        <v>15392.399999999994</v>
      </c>
      <c r="CA28" s="479"/>
      <c r="CB28" s="64"/>
      <c r="CD28" s="64"/>
      <c r="CZ28" s="244">
        <v>0</v>
      </c>
      <c r="DA28" s="479">
        <v>23</v>
      </c>
      <c r="DB28" s="479"/>
    </row>
    <row r="29" spans="1:253" s="244" customFormat="1" ht="14.1" customHeight="1">
      <c r="A29" s="14">
        <v>24</v>
      </c>
      <c r="B29" s="714" t="s">
        <v>183</v>
      </c>
      <c r="C29" s="624" t="s">
        <v>66</v>
      </c>
      <c r="D29" s="71">
        <v>30</v>
      </c>
      <c r="E29" s="71">
        <v>30</v>
      </c>
      <c r="F29" s="480"/>
      <c r="G29" s="480"/>
      <c r="H29" s="480">
        <v>0.1</v>
      </c>
      <c r="I29" s="480"/>
      <c r="J29" s="480">
        <v>3</v>
      </c>
      <c r="K29" s="480"/>
      <c r="L29" s="480"/>
      <c r="M29" s="480">
        <v>0.2</v>
      </c>
      <c r="N29" s="480"/>
      <c r="O29" s="480">
        <v>6</v>
      </c>
      <c r="P29" s="480"/>
      <c r="Q29" s="480"/>
      <c r="R29" s="480">
        <v>0.2</v>
      </c>
      <c r="S29" s="480"/>
      <c r="T29" s="480">
        <v>6</v>
      </c>
      <c r="U29" s="71">
        <v>0</v>
      </c>
      <c r="V29" s="71">
        <v>0</v>
      </c>
      <c r="W29" s="71">
        <v>0.5</v>
      </c>
      <c r="X29" s="71">
        <v>0</v>
      </c>
      <c r="Y29" s="480">
        <v>15</v>
      </c>
      <c r="Z29" s="413">
        <f t="shared" si="0"/>
        <v>24</v>
      </c>
      <c r="AA29" s="60" t="str">
        <f t="shared" si="1"/>
        <v>Nghệ tươi</v>
      </c>
      <c r="AB29" s="58" t="str">
        <f t="shared" si="2"/>
        <v>kg</v>
      </c>
      <c r="AC29" s="35">
        <f t="shared" si="3"/>
        <v>30</v>
      </c>
      <c r="AD29" s="35">
        <f t="shared" si="4"/>
        <v>30</v>
      </c>
      <c r="AE29" s="480">
        <v>0</v>
      </c>
      <c r="AF29" s="480">
        <v>0</v>
      </c>
      <c r="AG29" s="480">
        <v>1.3</v>
      </c>
      <c r="AH29" s="480">
        <v>0</v>
      </c>
      <c r="AI29" s="409">
        <v>39</v>
      </c>
      <c r="AJ29" s="480">
        <v>0</v>
      </c>
      <c r="AK29" s="633">
        <v>0</v>
      </c>
      <c r="AL29" s="633"/>
      <c r="AM29" s="480">
        <v>0</v>
      </c>
      <c r="AN29" s="634">
        <v>0</v>
      </c>
      <c r="AO29" s="35">
        <f t="shared" si="5"/>
        <v>0</v>
      </c>
      <c r="AP29" s="35">
        <f t="shared" si="6"/>
        <v>0</v>
      </c>
      <c r="AQ29" s="35">
        <f t="shared" si="7"/>
        <v>0.5</v>
      </c>
      <c r="AR29" s="35">
        <f t="shared" si="8"/>
        <v>0</v>
      </c>
      <c r="AS29" s="35">
        <f t="shared" si="9"/>
        <v>15</v>
      </c>
      <c r="AT29" s="59">
        <f t="shared" si="10"/>
        <v>0</v>
      </c>
      <c r="AU29" s="2" t="s">
        <v>807</v>
      </c>
      <c r="AV29" s="1"/>
      <c r="AW29" s="749"/>
      <c r="AX29" s="749"/>
      <c r="AY29" s="749"/>
      <c r="AZ29" s="641"/>
      <c r="CA29" s="479"/>
      <c r="CB29" s="64"/>
      <c r="CD29" s="64"/>
      <c r="CZ29" s="244">
        <v>0</v>
      </c>
      <c r="DA29" s="479">
        <v>24</v>
      </c>
      <c r="DB29" s="479"/>
    </row>
    <row r="30" spans="1:253" s="244" customFormat="1" ht="14.1" customHeight="1">
      <c r="A30" s="14">
        <v>25</v>
      </c>
      <c r="B30" s="714" t="s">
        <v>142</v>
      </c>
      <c r="C30" s="624" t="s">
        <v>66</v>
      </c>
      <c r="D30" s="71">
        <v>35</v>
      </c>
      <c r="E30" s="71">
        <v>35</v>
      </c>
      <c r="F30" s="480"/>
      <c r="G30" s="480"/>
      <c r="H30" s="480"/>
      <c r="I30" s="480"/>
      <c r="J30" s="480">
        <v>0</v>
      </c>
      <c r="K30" s="480"/>
      <c r="L30" s="480"/>
      <c r="M30" s="480"/>
      <c r="N30" s="480"/>
      <c r="O30" s="480">
        <v>0</v>
      </c>
      <c r="P30" s="480"/>
      <c r="Q30" s="480"/>
      <c r="R30" s="480"/>
      <c r="S30" s="480"/>
      <c r="T30" s="480">
        <v>0</v>
      </c>
      <c r="U30" s="71">
        <v>0</v>
      </c>
      <c r="V30" s="71">
        <v>0</v>
      </c>
      <c r="W30" s="71">
        <v>0</v>
      </c>
      <c r="X30" s="71">
        <v>0</v>
      </c>
      <c r="Y30" s="480">
        <v>0</v>
      </c>
      <c r="Z30" s="413">
        <f t="shared" si="0"/>
        <v>25</v>
      </c>
      <c r="AA30" s="60" t="str">
        <f t="shared" si="1"/>
        <v>Gừng tươi</v>
      </c>
      <c r="AB30" s="58" t="str">
        <f t="shared" si="2"/>
        <v>kg</v>
      </c>
      <c r="AC30" s="35">
        <f t="shared" si="3"/>
        <v>35</v>
      </c>
      <c r="AD30" s="35">
        <f t="shared" si="4"/>
        <v>35</v>
      </c>
      <c r="AE30" s="480">
        <v>0</v>
      </c>
      <c r="AF30" s="480">
        <v>0</v>
      </c>
      <c r="AG30" s="480">
        <v>4.299999999999998</v>
      </c>
      <c r="AH30" s="480">
        <v>0</v>
      </c>
      <c r="AI30" s="409">
        <v>150.49999999999994</v>
      </c>
      <c r="AJ30" s="480">
        <v>0</v>
      </c>
      <c r="AK30" s="633">
        <v>0</v>
      </c>
      <c r="AL30" s="633"/>
      <c r="AM30" s="480">
        <v>0</v>
      </c>
      <c r="AN30" s="634">
        <v>0</v>
      </c>
      <c r="AO30" s="35">
        <f t="shared" si="5"/>
        <v>0</v>
      </c>
      <c r="AP30" s="35">
        <f t="shared" si="6"/>
        <v>0</v>
      </c>
      <c r="AQ30" s="35">
        <f t="shared" si="7"/>
        <v>0</v>
      </c>
      <c r="AR30" s="35">
        <f t="shared" si="8"/>
        <v>0</v>
      </c>
      <c r="AS30" s="35">
        <f t="shared" si="9"/>
        <v>0</v>
      </c>
      <c r="AT30" s="59">
        <f t="shared" si="10"/>
        <v>0</v>
      </c>
      <c r="AU30" s="4" t="s">
        <v>808</v>
      </c>
      <c r="AV30" s="3"/>
      <c r="AW30" s="3"/>
      <c r="AX30" s="3"/>
      <c r="AY30" s="3"/>
      <c r="AZ30" s="640">
        <f>Y76</f>
        <v>0</v>
      </c>
      <c r="CA30" s="479"/>
      <c r="CB30" s="64"/>
      <c r="CD30" s="64"/>
      <c r="CZ30" s="244">
        <v>0</v>
      </c>
      <c r="DA30" s="479">
        <v>25</v>
      </c>
      <c r="DB30" s="479"/>
    </row>
    <row r="31" spans="1:253" s="244" customFormat="1" ht="14.1" customHeight="1">
      <c r="A31" s="14">
        <v>26</v>
      </c>
      <c r="B31" s="714" t="s">
        <v>51</v>
      </c>
      <c r="C31" s="624" t="s">
        <v>66</v>
      </c>
      <c r="D31" s="71">
        <v>100</v>
      </c>
      <c r="E31" s="71">
        <v>100</v>
      </c>
      <c r="F31" s="480"/>
      <c r="G31" s="480"/>
      <c r="H31" s="480"/>
      <c r="I31" s="480"/>
      <c r="J31" s="480">
        <v>0</v>
      </c>
      <c r="K31" s="480"/>
      <c r="L31" s="480"/>
      <c r="M31" s="480"/>
      <c r="N31" s="480"/>
      <c r="O31" s="480">
        <v>0</v>
      </c>
      <c r="P31" s="480"/>
      <c r="Q31" s="480"/>
      <c r="R31" s="480">
        <v>0.2</v>
      </c>
      <c r="S31" s="480"/>
      <c r="T31" s="480">
        <v>20</v>
      </c>
      <c r="U31" s="71">
        <v>0</v>
      </c>
      <c r="V31" s="71">
        <v>0</v>
      </c>
      <c r="W31" s="71">
        <v>0.2</v>
      </c>
      <c r="X31" s="71">
        <v>0</v>
      </c>
      <c r="Y31" s="480">
        <v>20</v>
      </c>
      <c r="Z31" s="413">
        <f t="shared" si="0"/>
        <v>26</v>
      </c>
      <c r="AA31" s="60" t="str">
        <f t="shared" si="1"/>
        <v>Tép khô</v>
      </c>
      <c r="AB31" s="58" t="str">
        <f t="shared" si="2"/>
        <v>kg</v>
      </c>
      <c r="AC31" s="35">
        <f t="shared" si="3"/>
        <v>100</v>
      </c>
      <c r="AD31" s="35">
        <f t="shared" si="4"/>
        <v>100</v>
      </c>
      <c r="AE31" s="480">
        <v>0</v>
      </c>
      <c r="AF31" s="480">
        <v>0</v>
      </c>
      <c r="AG31" s="480">
        <v>0.59999999999999964</v>
      </c>
      <c r="AH31" s="480">
        <v>0</v>
      </c>
      <c r="AI31" s="409">
        <v>59.999999999999964</v>
      </c>
      <c r="AJ31" s="480">
        <v>0</v>
      </c>
      <c r="AK31" s="633">
        <v>0</v>
      </c>
      <c r="AL31" s="633"/>
      <c r="AM31" s="480">
        <v>0</v>
      </c>
      <c r="AN31" s="634">
        <v>0</v>
      </c>
      <c r="AO31" s="35">
        <f t="shared" si="5"/>
        <v>0</v>
      </c>
      <c r="AP31" s="35">
        <f t="shared" si="6"/>
        <v>0</v>
      </c>
      <c r="AQ31" s="35">
        <f t="shared" si="7"/>
        <v>0.2</v>
      </c>
      <c r="AR31" s="35">
        <f t="shared" si="8"/>
        <v>0</v>
      </c>
      <c r="AS31" s="35">
        <f t="shared" si="9"/>
        <v>20</v>
      </c>
      <c r="AT31" s="59">
        <f t="shared" si="10"/>
        <v>0</v>
      </c>
      <c r="AU31" s="4" t="s">
        <v>809</v>
      </c>
      <c r="AV31" s="3"/>
      <c r="AW31" s="3"/>
      <c r="AX31" s="3"/>
      <c r="AY31" s="3"/>
      <c r="AZ31" s="644">
        <f>Y77</f>
        <v>7816.3999999999951</v>
      </c>
      <c r="CA31" s="479"/>
      <c r="CB31" s="64"/>
      <c r="CD31" s="64"/>
      <c r="CZ31" s="244">
        <v>0</v>
      </c>
      <c r="DA31" s="479">
        <v>26</v>
      </c>
      <c r="DB31" s="479"/>
    </row>
    <row r="32" spans="1:253" s="244" customFormat="1" ht="14.1" customHeight="1">
      <c r="A32" s="14">
        <v>27</v>
      </c>
      <c r="B32" s="714" t="s">
        <v>935</v>
      </c>
      <c r="C32" s="624" t="s">
        <v>66</v>
      </c>
      <c r="D32" s="71">
        <v>50</v>
      </c>
      <c r="E32" s="71">
        <v>50</v>
      </c>
      <c r="F32" s="480"/>
      <c r="G32" s="480"/>
      <c r="H32" s="480">
        <v>0.2</v>
      </c>
      <c r="I32" s="480"/>
      <c r="J32" s="480">
        <v>10</v>
      </c>
      <c r="K32" s="480"/>
      <c r="L32" s="480"/>
      <c r="M32" s="480">
        <v>0.3</v>
      </c>
      <c r="N32" s="480"/>
      <c r="O32" s="480">
        <v>15</v>
      </c>
      <c r="P32" s="480"/>
      <c r="Q32" s="480"/>
      <c r="R32" s="480">
        <v>0.3</v>
      </c>
      <c r="S32" s="480"/>
      <c r="T32" s="480">
        <v>15</v>
      </c>
      <c r="U32" s="71">
        <v>0</v>
      </c>
      <c r="V32" s="71">
        <v>0</v>
      </c>
      <c r="W32" s="71">
        <v>0.8</v>
      </c>
      <c r="X32" s="71">
        <v>0</v>
      </c>
      <c r="Y32" s="480">
        <v>40</v>
      </c>
      <c r="Z32" s="413">
        <f t="shared" si="0"/>
        <v>27</v>
      </c>
      <c r="AA32" s="60" t="str">
        <f t="shared" si="1"/>
        <v xml:space="preserve">Ớt tươi </v>
      </c>
      <c r="AB32" s="58" t="str">
        <f t="shared" si="2"/>
        <v>kg</v>
      </c>
      <c r="AC32" s="35">
        <f t="shared" si="3"/>
        <v>50</v>
      </c>
      <c r="AD32" s="35">
        <f t="shared" si="4"/>
        <v>50</v>
      </c>
      <c r="AE32" s="480">
        <v>0</v>
      </c>
      <c r="AF32" s="480">
        <v>0</v>
      </c>
      <c r="AG32" s="480">
        <v>3.6000000000000005</v>
      </c>
      <c r="AH32" s="480">
        <v>0</v>
      </c>
      <c r="AI32" s="409">
        <v>180.00000000000003</v>
      </c>
      <c r="AJ32" s="480">
        <v>0</v>
      </c>
      <c r="AK32" s="633">
        <v>0</v>
      </c>
      <c r="AL32" s="633"/>
      <c r="AM32" s="480">
        <v>0</v>
      </c>
      <c r="AN32" s="634">
        <v>0</v>
      </c>
      <c r="AO32" s="35">
        <f t="shared" si="5"/>
        <v>0</v>
      </c>
      <c r="AP32" s="35">
        <f t="shared" si="6"/>
        <v>0</v>
      </c>
      <c r="AQ32" s="35">
        <f t="shared" si="7"/>
        <v>0.8</v>
      </c>
      <c r="AR32" s="35">
        <f t="shared" si="8"/>
        <v>0</v>
      </c>
      <c r="AS32" s="35">
        <f t="shared" si="9"/>
        <v>40</v>
      </c>
      <c r="AT32" s="59">
        <f t="shared" si="10"/>
        <v>0</v>
      </c>
      <c r="AU32" s="710"/>
      <c r="AV32" s="711"/>
      <c r="AW32" s="711"/>
      <c r="AX32" s="711"/>
      <c r="AY32" s="711"/>
      <c r="AZ32" s="39"/>
      <c r="CA32" s="479"/>
      <c r="CB32" s="144"/>
      <c r="CD32" s="144"/>
      <c r="CZ32" s="244">
        <v>0</v>
      </c>
      <c r="DA32" s="479"/>
      <c r="DB32" s="479"/>
    </row>
    <row r="33" spans="1:106" s="244" customFormat="1" ht="14.1" customHeight="1">
      <c r="A33" s="14">
        <v>28</v>
      </c>
      <c r="B33" s="714" t="s">
        <v>416</v>
      </c>
      <c r="C33" s="624" t="s">
        <v>66</v>
      </c>
      <c r="D33" s="71">
        <v>90</v>
      </c>
      <c r="E33" s="71">
        <v>83</v>
      </c>
      <c r="F33" s="480"/>
      <c r="G33" s="480"/>
      <c r="H33" s="480"/>
      <c r="I33" s="480"/>
      <c r="J33" s="480">
        <v>0</v>
      </c>
      <c r="K33" s="480"/>
      <c r="L33" s="480">
        <v>4</v>
      </c>
      <c r="M33" s="480"/>
      <c r="N33" s="480"/>
      <c r="O33" s="480">
        <v>332</v>
      </c>
      <c r="P33" s="480"/>
      <c r="Q33" s="480"/>
      <c r="R33" s="480"/>
      <c r="S33" s="480"/>
      <c r="T33" s="480">
        <v>0</v>
      </c>
      <c r="U33" s="71">
        <v>0</v>
      </c>
      <c r="V33" s="71">
        <v>4</v>
      </c>
      <c r="W33" s="71">
        <v>0</v>
      </c>
      <c r="X33" s="71">
        <v>0</v>
      </c>
      <c r="Y33" s="480">
        <v>332</v>
      </c>
      <c r="Z33" s="413">
        <f t="shared" si="0"/>
        <v>28</v>
      </c>
      <c r="AA33" s="60" t="str">
        <f t="shared" si="1"/>
        <v>Thịt ngan cỏ</v>
      </c>
      <c r="AB33" s="58" t="str">
        <f t="shared" si="2"/>
        <v>kg</v>
      </c>
      <c r="AC33" s="35">
        <f t="shared" si="3"/>
        <v>90</v>
      </c>
      <c r="AD33" s="35">
        <f t="shared" si="4"/>
        <v>83</v>
      </c>
      <c r="AE33" s="480">
        <v>0</v>
      </c>
      <c r="AF33" s="480">
        <v>0</v>
      </c>
      <c r="AG33" s="480">
        <v>0</v>
      </c>
      <c r="AH33" s="480">
        <v>0</v>
      </c>
      <c r="AI33" s="409">
        <v>0</v>
      </c>
      <c r="AJ33" s="480">
        <v>0</v>
      </c>
      <c r="AK33" s="633">
        <v>4</v>
      </c>
      <c r="AL33" s="633">
        <v>0</v>
      </c>
      <c r="AM33" s="480">
        <v>0</v>
      </c>
      <c r="AN33" s="634">
        <v>332</v>
      </c>
      <c r="AO33" s="35">
        <f t="shared" si="5"/>
        <v>0</v>
      </c>
      <c r="AP33" s="35">
        <f t="shared" si="6"/>
        <v>4</v>
      </c>
      <c r="AQ33" s="35">
        <f t="shared" si="7"/>
        <v>0</v>
      </c>
      <c r="AR33" s="35">
        <f t="shared" si="8"/>
        <v>0</v>
      </c>
      <c r="AS33" s="35">
        <f t="shared" si="9"/>
        <v>332</v>
      </c>
      <c r="AT33" s="59">
        <f t="shared" si="10"/>
        <v>28</v>
      </c>
      <c r="AU33" s="710"/>
      <c r="AV33" s="711"/>
      <c r="AW33" s="711"/>
      <c r="AX33" s="711"/>
      <c r="AY33" s="711"/>
      <c r="AZ33" s="18"/>
      <c r="CA33" s="479"/>
      <c r="CB33" s="144"/>
      <c r="CD33" s="144"/>
      <c r="CZ33" s="244">
        <v>0</v>
      </c>
      <c r="DA33" s="479"/>
      <c r="DB33" s="479"/>
    </row>
    <row r="34" spans="1:106" s="244" customFormat="1" ht="14.1" customHeight="1">
      <c r="A34" s="14">
        <v>29</v>
      </c>
      <c r="B34" s="714" t="s">
        <v>16</v>
      </c>
      <c r="C34" s="624" t="s">
        <v>66</v>
      </c>
      <c r="D34" s="71">
        <v>145</v>
      </c>
      <c r="E34" s="71">
        <v>145</v>
      </c>
      <c r="F34" s="480"/>
      <c r="G34" s="480"/>
      <c r="H34" s="480"/>
      <c r="I34" s="480"/>
      <c r="J34" s="480">
        <v>0</v>
      </c>
      <c r="K34" s="480"/>
      <c r="L34" s="480">
        <v>2</v>
      </c>
      <c r="M34" s="480"/>
      <c r="N34" s="480"/>
      <c r="O34" s="480">
        <v>290</v>
      </c>
      <c r="P34" s="480"/>
      <c r="Q34" s="480"/>
      <c r="R34" s="480"/>
      <c r="S34" s="480"/>
      <c r="T34" s="480">
        <v>0</v>
      </c>
      <c r="U34" s="71">
        <v>0</v>
      </c>
      <c r="V34" s="71">
        <v>2</v>
      </c>
      <c r="W34" s="71">
        <v>0</v>
      </c>
      <c r="X34" s="71">
        <v>0</v>
      </c>
      <c r="Y34" s="480">
        <v>290</v>
      </c>
      <c r="Z34" s="413">
        <f t="shared" si="0"/>
        <v>29</v>
      </c>
      <c r="AA34" s="60" t="str">
        <f t="shared" si="1"/>
        <v>Thịt nạc</v>
      </c>
      <c r="AB34" s="58" t="str">
        <f t="shared" si="2"/>
        <v>kg</v>
      </c>
      <c r="AC34" s="35">
        <f t="shared" si="3"/>
        <v>145</v>
      </c>
      <c r="AD34" s="35">
        <f t="shared" si="4"/>
        <v>145</v>
      </c>
      <c r="AE34" s="480">
        <v>0</v>
      </c>
      <c r="AF34" s="480">
        <v>0</v>
      </c>
      <c r="AG34" s="480">
        <v>0</v>
      </c>
      <c r="AH34" s="480">
        <v>0</v>
      </c>
      <c r="AI34" s="409">
        <v>0</v>
      </c>
      <c r="AJ34" s="480">
        <v>0</v>
      </c>
      <c r="AK34" s="633">
        <v>2</v>
      </c>
      <c r="AL34" s="633">
        <v>0</v>
      </c>
      <c r="AM34" s="480">
        <v>0</v>
      </c>
      <c r="AN34" s="634">
        <v>290</v>
      </c>
      <c r="AO34" s="35">
        <f t="shared" si="5"/>
        <v>0</v>
      </c>
      <c r="AP34" s="35">
        <f t="shared" si="6"/>
        <v>2</v>
      </c>
      <c r="AQ34" s="35">
        <f t="shared" si="7"/>
        <v>0</v>
      </c>
      <c r="AR34" s="35">
        <f t="shared" si="8"/>
        <v>0</v>
      </c>
      <c r="AS34" s="35">
        <f t="shared" si="9"/>
        <v>290</v>
      </c>
      <c r="AT34" s="59">
        <f t="shared" si="10"/>
        <v>0</v>
      </c>
      <c r="AU34" s="710"/>
      <c r="AV34" s="711"/>
      <c r="AW34" s="711"/>
      <c r="AX34" s="711"/>
      <c r="AY34" s="711"/>
      <c r="AZ34" s="18"/>
      <c r="CA34" s="479"/>
      <c r="CB34" s="144"/>
      <c r="CD34" s="144"/>
      <c r="CZ34" s="244">
        <v>0</v>
      </c>
      <c r="DA34" s="479"/>
      <c r="DB34" s="479"/>
    </row>
    <row r="35" spans="1:106" s="244" customFormat="1" ht="14.1" customHeight="1">
      <c r="A35" s="14">
        <v>30</v>
      </c>
      <c r="B35" s="714" t="s">
        <v>174</v>
      </c>
      <c r="C35" s="624" t="s">
        <v>66</v>
      </c>
      <c r="D35" s="71">
        <v>39</v>
      </c>
      <c r="E35" s="71">
        <v>39</v>
      </c>
      <c r="F35" s="480"/>
      <c r="G35" s="480"/>
      <c r="H35" s="480"/>
      <c r="I35" s="480"/>
      <c r="J35" s="480">
        <v>0</v>
      </c>
      <c r="K35" s="480"/>
      <c r="L35" s="480">
        <v>4</v>
      </c>
      <c r="M35" s="480"/>
      <c r="N35" s="480"/>
      <c r="O35" s="480">
        <v>156</v>
      </c>
      <c r="P35" s="480"/>
      <c r="Q35" s="480"/>
      <c r="R35" s="480"/>
      <c r="S35" s="480" t="s">
        <v>888</v>
      </c>
      <c r="T35" s="480">
        <v>0</v>
      </c>
      <c r="U35" s="71">
        <v>0</v>
      </c>
      <c r="V35" s="71">
        <v>4</v>
      </c>
      <c r="W35" s="71">
        <v>0</v>
      </c>
      <c r="X35" s="71">
        <v>0</v>
      </c>
      <c r="Y35" s="480">
        <v>156</v>
      </c>
      <c r="Z35" s="413">
        <f t="shared" si="0"/>
        <v>30</v>
      </c>
      <c r="AA35" s="60" t="str">
        <f t="shared" si="1"/>
        <v>Cá sòng</v>
      </c>
      <c r="AB35" s="58" t="str">
        <f t="shared" si="2"/>
        <v>kg</v>
      </c>
      <c r="AC35" s="35">
        <f t="shared" si="3"/>
        <v>39</v>
      </c>
      <c r="AD35" s="35">
        <f t="shared" si="4"/>
        <v>39</v>
      </c>
      <c r="AE35" s="71">
        <v>0</v>
      </c>
      <c r="AF35" s="71">
        <v>0</v>
      </c>
      <c r="AG35" s="71">
        <v>0</v>
      </c>
      <c r="AH35" s="71">
        <v>0</v>
      </c>
      <c r="AI35" s="409">
        <v>0</v>
      </c>
      <c r="AJ35" s="480">
        <v>0</v>
      </c>
      <c r="AK35" s="633">
        <v>4</v>
      </c>
      <c r="AL35" s="633">
        <v>0</v>
      </c>
      <c r="AM35" s="480">
        <v>0</v>
      </c>
      <c r="AN35" s="634">
        <v>156</v>
      </c>
      <c r="AO35" s="35">
        <f t="shared" si="5"/>
        <v>0</v>
      </c>
      <c r="AP35" s="35">
        <f t="shared" si="6"/>
        <v>4</v>
      </c>
      <c r="AQ35" s="35">
        <f t="shared" si="7"/>
        <v>0</v>
      </c>
      <c r="AR35" s="35">
        <f t="shared" si="8"/>
        <v>0</v>
      </c>
      <c r="AS35" s="35">
        <f t="shared" si="9"/>
        <v>156</v>
      </c>
      <c r="AT35" s="59">
        <f t="shared" si="10"/>
        <v>0</v>
      </c>
      <c r="AU35" s="710"/>
      <c r="AV35" s="711"/>
      <c r="AW35" s="711"/>
      <c r="AX35" s="711"/>
      <c r="AY35" s="711"/>
      <c r="AZ35" s="18"/>
      <c r="CA35" s="479"/>
      <c r="CB35" s="64"/>
      <c r="CD35" s="64"/>
      <c r="CZ35" s="244">
        <v>0</v>
      </c>
      <c r="DA35" s="479"/>
      <c r="DB35" s="479"/>
    </row>
    <row r="36" spans="1:106" s="244" customFormat="1" ht="14.1" customHeight="1">
      <c r="A36" s="14">
        <v>31</v>
      </c>
      <c r="B36" s="714" t="s">
        <v>140</v>
      </c>
      <c r="C36" s="624" t="s">
        <v>786</v>
      </c>
      <c r="D36" s="71">
        <v>45</v>
      </c>
      <c r="E36" s="71">
        <v>40</v>
      </c>
      <c r="F36" s="480"/>
      <c r="G36" s="480"/>
      <c r="H36" s="480" t="s">
        <v>883</v>
      </c>
      <c r="I36" s="480" t="s">
        <v>883</v>
      </c>
      <c r="J36" s="480">
        <v>0</v>
      </c>
      <c r="K36" s="480"/>
      <c r="L36" s="480">
        <v>2</v>
      </c>
      <c r="M36" s="480"/>
      <c r="N36" s="480"/>
      <c r="O36" s="480">
        <v>80</v>
      </c>
      <c r="P36" s="480"/>
      <c r="Q36" s="480"/>
      <c r="R36" s="480"/>
      <c r="S36" s="480"/>
      <c r="T36" s="480">
        <v>0</v>
      </c>
      <c r="U36" s="71">
        <v>0</v>
      </c>
      <c r="V36" s="71">
        <v>2</v>
      </c>
      <c r="W36" s="71">
        <v>0</v>
      </c>
      <c r="X36" s="71">
        <v>0</v>
      </c>
      <c r="Y36" s="480">
        <v>80</v>
      </c>
      <c r="Z36" s="413">
        <f t="shared" si="0"/>
        <v>31</v>
      </c>
      <c r="AA36" s="60" t="str">
        <f t="shared" si="1"/>
        <v>Trứng gà</v>
      </c>
      <c r="AB36" s="58" t="str">
        <f t="shared" si="2"/>
        <v>quả</v>
      </c>
      <c r="AC36" s="35">
        <f t="shared" si="3"/>
        <v>45</v>
      </c>
      <c r="AD36" s="35">
        <f t="shared" si="4"/>
        <v>40</v>
      </c>
      <c r="AE36" s="71">
        <v>0</v>
      </c>
      <c r="AF36" s="71">
        <v>0</v>
      </c>
      <c r="AG36" s="71">
        <v>0</v>
      </c>
      <c r="AH36" s="71">
        <v>0</v>
      </c>
      <c r="AI36" s="409">
        <v>0</v>
      </c>
      <c r="AJ36" s="480">
        <v>0</v>
      </c>
      <c r="AK36" s="633">
        <v>2</v>
      </c>
      <c r="AL36" s="633">
        <v>0</v>
      </c>
      <c r="AM36" s="480">
        <v>0</v>
      </c>
      <c r="AN36" s="634">
        <v>80</v>
      </c>
      <c r="AO36" s="35">
        <f t="shared" si="5"/>
        <v>0</v>
      </c>
      <c r="AP36" s="35">
        <f t="shared" si="6"/>
        <v>2</v>
      </c>
      <c r="AQ36" s="35">
        <f t="shared" si="7"/>
        <v>0</v>
      </c>
      <c r="AR36" s="35">
        <f t="shared" si="8"/>
        <v>0</v>
      </c>
      <c r="AS36" s="35">
        <f t="shared" si="9"/>
        <v>80</v>
      </c>
      <c r="AT36" s="59">
        <f t="shared" si="10"/>
        <v>10</v>
      </c>
      <c r="AU36" s="38"/>
      <c r="AV36" s="16"/>
      <c r="AW36" s="16"/>
      <c r="AX36" s="16"/>
      <c r="AY36" s="16"/>
      <c r="AZ36" s="17"/>
      <c r="CA36" s="479"/>
      <c r="CB36" s="64"/>
      <c r="CD36" s="64"/>
      <c r="CZ36" s="244">
        <v>0</v>
      </c>
      <c r="DA36" s="479"/>
      <c r="DB36" s="479"/>
    </row>
    <row r="37" spans="1:106" s="244" customFormat="1" ht="14.1" customHeight="1">
      <c r="A37" s="14">
        <v>32</v>
      </c>
      <c r="B37" s="714" t="s">
        <v>71</v>
      </c>
      <c r="C37" s="624" t="s">
        <v>66</v>
      </c>
      <c r="D37" s="108">
        <v>125</v>
      </c>
      <c r="E37" s="71">
        <v>125</v>
      </c>
      <c r="F37" s="480"/>
      <c r="G37" s="480"/>
      <c r="H37" s="480"/>
      <c r="I37" s="480"/>
      <c r="J37" s="480">
        <v>0</v>
      </c>
      <c r="K37" s="480"/>
      <c r="L37" s="480">
        <v>2</v>
      </c>
      <c r="M37" s="480"/>
      <c r="N37" s="480"/>
      <c r="O37" s="480">
        <v>250</v>
      </c>
      <c r="P37" s="480"/>
      <c r="Q37" s="480"/>
      <c r="R37" s="480"/>
      <c r="S37" s="480"/>
      <c r="T37" s="480">
        <v>0</v>
      </c>
      <c r="U37" s="71">
        <v>0</v>
      </c>
      <c r="V37" s="71">
        <v>2</v>
      </c>
      <c r="W37" s="71">
        <v>0</v>
      </c>
      <c r="X37" s="71">
        <v>0</v>
      </c>
      <c r="Y37" s="480">
        <v>250</v>
      </c>
      <c r="Z37" s="413">
        <f t="shared" si="0"/>
        <v>32</v>
      </c>
      <c r="AA37" s="60" t="str">
        <f t="shared" si="1"/>
        <v>Lòng gà</v>
      </c>
      <c r="AB37" s="58" t="str">
        <f t="shared" si="2"/>
        <v>kg</v>
      </c>
      <c r="AC37" s="35">
        <f t="shared" si="3"/>
        <v>125</v>
      </c>
      <c r="AD37" s="35">
        <f t="shared" si="4"/>
        <v>125</v>
      </c>
      <c r="AE37" s="71">
        <v>0</v>
      </c>
      <c r="AF37" s="71">
        <v>0</v>
      </c>
      <c r="AG37" s="71">
        <v>0</v>
      </c>
      <c r="AH37" s="71">
        <v>0</v>
      </c>
      <c r="AI37" s="409">
        <v>0</v>
      </c>
      <c r="AJ37" s="480">
        <v>0</v>
      </c>
      <c r="AK37" s="633">
        <v>2</v>
      </c>
      <c r="AL37" s="633">
        <v>0</v>
      </c>
      <c r="AM37" s="480">
        <v>0</v>
      </c>
      <c r="AN37" s="634">
        <v>250</v>
      </c>
      <c r="AO37" s="35">
        <f t="shared" si="5"/>
        <v>0</v>
      </c>
      <c r="AP37" s="35">
        <f t="shared" si="6"/>
        <v>2</v>
      </c>
      <c r="AQ37" s="35">
        <f t="shared" si="7"/>
        <v>0</v>
      </c>
      <c r="AR37" s="35">
        <f t="shared" si="8"/>
        <v>0</v>
      </c>
      <c r="AS37" s="35">
        <f t="shared" si="9"/>
        <v>250</v>
      </c>
      <c r="AT37" s="59">
        <f t="shared" si="10"/>
        <v>0</v>
      </c>
      <c r="AU37" s="38"/>
      <c r="AV37" s="16"/>
      <c r="AW37" s="16"/>
      <c r="AX37" s="16"/>
      <c r="AY37" s="16"/>
      <c r="AZ37" s="17"/>
      <c r="CA37" s="479"/>
      <c r="CB37" s="144"/>
      <c r="CD37" s="144"/>
      <c r="CZ37" s="244">
        <v>0</v>
      </c>
      <c r="DA37" s="479"/>
      <c r="DB37" s="479"/>
    </row>
    <row r="38" spans="1:106" s="244" customFormat="1" ht="14.1" customHeight="1">
      <c r="A38" s="14">
        <v>33</v>
      </c>
      <c r="B38" s="714" t="s">
        <v>171</v>
      </c>
      <c r="C38" s="624" t="s">
        <v>66</v>
      </c>
      <c r="D38" s="71">
        <v>220</v>
      </c>
      <c r="E38" s="71">
        <v>220</v>
      </c>
      <c r="F38" s="480"/>
      <c r="G38" s="480"/>
      <c r="H38" s="480"/>
      <c r="I38" s="480"/>
      <c r="J38" s="480">
        <v>0</v>
      </c>
      <c r="K38" s="480"/>
      <c r="L38" s="480"/>
      <c r="M38" s="480"/>
      <c r="N38" s="480"/>
      <c r="O38" s="480">
        <v>0</v>
      </c>
      <c r="P38" s="480"/>
      <c r="Q38" s="480">
        <v>2.5</v>
      </c>
      <c r="R38" s="480"/>
      <c r="S38" s="480"/>
      <c r="T38" s="480">
        <v>550</v>
      </c>
      <c r="U38" s="71">
        <v>0</v>
      </c>
      <c r="V38" s="71">
        <v>2.5</v>
      </c>
      <c r="W38" s="71">
        <v>0</v>
      </c>
      <c r="X38" s="71">
        <v>0</v>
      </c>
      <c r="Y38" s="480">
        <v>550</v>
      </c>
      <c r="Z38" s="413">
        <f t="shared" ref="Z38:Z60" si="17">A38</f>
        <v>33</v>
      </c>
      <c r="AA38" s="60" t="str">
        <f t="shared" ref="AA38:AA60" si="18">B38</f>
        <v>Thịt me</v>
      </c>
      <c r="AB38" s="58" t="str">
        <f t="shared" ref="AB38:AB60" si="19">C38</f>
        <v>kg</v>
      </c>
      <c r="AC38" s="35">
        <f t="shared" ref="AC38:AC60" si="20">D38</f>
        <v>220</v>
      </c>
      <c r="AD38" s="35">
        <f t="shared" ref="AD38:AD60" si="21">E38</f>
        <v>220</v>
      </c>
      <c r="AE38" s="71">
        <v>0</v>
      </c>
      <c r="AF38" s="71">
        <v>0</v>
      </c>
      <c r="AG38" s="71">
        <v>0</v>
      </c>
      <c r="AH38" s="71">
        <v>0</v>
      </c>
      <c r="AI38" s="409">
        <v>0</v>
      </c>
      <c r="AJ38" s="480">
        <v>0</v>
      </c>
      <c r="AK38" s="633">
        <v>2.5</v>
      </c>
      <c r="AL38" s="633">
        <v>0</v>
      </c>
      <c r="AM38" s="480">
        <v>0</v>
      </c>
      <c r="AN38" s="634">
        <v>550</v>
      </c>
      <c r="AO38" s="35">
        <f t="shared" ref="AO38:AO60" si="22">U38</f>
        <v>0</v>
      </c>
      <c r="AP38" s="35">
        <f t="shared" ref="AP38:AP60" si="23">V38</f>
        <v>2.5</v>
      </c>
      <c r="AQ38" s="35">
        <f t="shared" ref="AQ38:AQ60" si="24">W38</f>
        <v>0</v>
      </c>
      <c r="AR38" s="35">
        <f t="shared" ref="AR38:AR60" si="25">X38</f>
        <v>0</v>
      </c>
      <c r="AS38" s="35">
        <f t="shared" ref="AS38:AS60" si="26">Y38</f>
        <v>550</v>
      </c>
      <c r="AT38" s="59">
        <f t="shared" ref="AT38:AT71" si="27">IF(AC38&lt;&gt;0,SUM(AO38:AR38)*AC38-SUM(AO38:AR38)*AD38,0)</f>
        <v>0</v>
      </c>
      <c r="AU38" s="38"/>
      <c r="AV38" s="16"/>
      <c r="AW38" s="16"/>
      <c r="AX38" s="16"/>
      <c r="AY38" s="16"/>
      <c r="AZ38" s="17"/>
      <c r="CA38" s="479"/>
      <c r="CB38" s="144"/>
      <c r="CD38" s="144"/>
      <c r="CZ38" s="244">
        <v>0</v>
      </c>
      <c r="DA38" s="479"/>
      <c r="DB38" s="479"/>
    </row>
    <row r="39" spans="1:106" s="244" customFormat="1" ht="14.1" customHeight="1">
      <c r="A39" s="14">
        <v>34</v>
      </c>
      <c r="B39" s="714" t="s">
        <v>232</v>
      </c>
      <c r="C39" s="624" t="s">
        <v>66</v>
      </c>
      <c r="D39" s="71">
        <v>190</v>
      </c>
      <c r="E39" s="71">
        <v>190</v>
      </c>
      <c r="F39" s="480"/>
      <c r="G39" s="480"/>
      <c r="H39" s="480"/>
      <c r="I39" s="480"/>
      <c r="J39" s="480">
        <v>0</v>
      </c>
      <c r="K39" s="480"/>
      <c r="L39" s="480"/>
      <c r="M39" s="480"/>
      <c r="N39" s="480"/>
      <c r="O39" s="480">
        <v>0</v>
      </c>
      <c r="P39" s="480"/>
      <c r="Q39" s="480">
        <v>6.5</v>
      </c>
      <c r="R39" s="480"/>
      <c r="S39" s="480"/>
      <c r="T39" s="480">
        <v>1235</v>
      </c>
      <c r="U39" s="71">
        <v>0</v>
      </c>
      <c r="V39" s="71">
        <v>6.5</v>
      </c>
      <c r="W39" s="71">
        <v>0</v>
      </c>
      <c r="X39" s="71">
        <v>0</v>
      </c>
      <c r="Y39" s="480">
        <v>1235</v>
      </c>
      <c r="Z39" s="413">
        <f t="shared" si="17"/>
        <v>34</v>
      </c>
      <c r="AA39" s="60" t="str">
        <f t="shared" si="18"/>
        <v>Mực</v>
      </c>
      <c r="AB39" s="58" t="str">
        <f t="shared" si="19"/>
        <v>kg</v>
      </c>
      <c r="AC39" s="35">
        <f t="shared" si="20"/>
        <v>190</v>
      </c>
      <c r="AD39" s="35">
        <f t="shared" si="21"/>
        <v>190</v>
      </c>
      <c r="AE39" s="71">
        <v>0</v>
      </c>
      <c r="AF39" s="71">
        <v>0</v>
      </c>
      <c r="AG39" s="71">
        <v>0</v>
      </c>
      <c r="AH39" s="71">
        <v>0</v>
      </c>
      <c r="AI39" s="409">
        <v>0</v>
      </c>
      <c r="AJ39" s="480">
        <v>0</v>
      </c>
      <c r="AK39" s="633">
        <v>6.5</v>
      </c>
      <c r="AL39" s="633">
        <v>0</v>
      </c>
      <c r="AM39" s="480">
        <v>0</v>
      </c>
      <c r="AN39" s="634">
        <v>1235</v>
      </c>
      <c r="AO39" s="35">
        <f t="shared" si="22"/>
        <v>0</v>
      </c>
      <c r="AP39" s="35">
        <f t="shared" si="23"/>
        <v>6.5</v>
      </c>
      <c r="AQ39" s="35">
        <f t="shared" si="24"/>
        <v>0</v>
      </c>
      <c r="AR39" s="35">
        <f t="shared" si="25"/>
        <v>0</v>
      </c>
      <c r="AS39" s="35">
        <f t="shared" si="26"/>
        <v>1235</v>
      </c>
      <c r="AT39" s="59">
        <f t="shared" si="27"/>
        <v>0</v>
      </c>
      <c r="AU39" s="38"/>
      <c r="AV39" s="16"/>
      <c r="AW39" s="16"/>
      <c r="AX39" s="16"/>
      <c r="AY39" s="16"/>
      <c r="AZ39" s="17"/>
      <c r="CA39" s="479"/>
      <c r="CB39" s="144"/>
      <c r="CD39" s="144"/>
      <c r="CZ39" s="244">
        <v>0</v>
      </c>
      <c r="DA39" s="479"/>
      <c r="DB39" s="479"/>
    </row>
    <row r="40" spans="1:106" s="244" customFormat="1" ht="14.1" customHeight="1">
      <c r="A40" s="14">
        <v>35</v>
      </c>
      <c r="B40" s="714" t="s">
        <v>921</v>
      </c>
      <c r="C40" s="624" t="s">
        <v>66</v>
      </c>
      <c r="D40" s="244">
        <v>145</v>
      </c>
      <c r="E40" s="71">
        <v>145</v>
      </c>
      <c r="F40" s="480"/>
      <c r="G40" s="480"/>
      <c r="H40" s="480"/>
      <c r="I40" s="480"/>
      <c r="J40" s="480">
        <v>0</v>
      </c>
      <c r="K40" s="480"/>
      <c r="L40" s="480"/>
      <c r="M40" s="480"/>
      <c r="N40" s="480"/>
      <c r="O40" s="480">
        <v>0</v>
      </c>
      <c r="P40" s="480"/>
      <c r="Q40" s="480">
        <v>5.5</v>
      </c>
      <c r="R40" s="480"/>
      <c r="S40" s="480"/>
      <c r="T40" s="480">
        <v>797.5</v>
      </c>
      <c r="U40" s="71">
        <v>0</v>
      </c>
      <c r="V40" s="71">
        <v>5.5</v>
      </c>
      <c r="W40" s="71">
        <v>0</v>
      </c>
      <c r="X40" s="71">
        <v>0</v>
      </c>
      <c r="Y40" s="480">
        <v>797.5</v>
      </c>
      <c r="Z40" s="413">
        <f t="shared" si="17"/>
        <v>35</v>
      </c>
      <c r="AA40" s="60" t="str">
        <f t="shared" si="18"/>
        <v>Sườn lợn</v>
      </c>
      <c r="AB40" s="58" t="str">
        <f t="shared" si="19"/>
        <v>kg</v>
      </c>
      <c r="AC40" s="35">
        <f t="shared" si="20"/>
        <v>145</v>
      </c>
      <c r="AD40" s="35">
        <f t="shared" si="21"/>
        <v>145</v>
      </c>
      <c r="AE40" s="71">
        <v>0</v>
      </c>
      <c r="AF40" s="71">
        <v>0</v>
      </c>
      <c r="AG40" s="71">
        <v>0</v>
      </c>
      <c r="AH40" s="71">
        <v>0</v>
      </c>
      <c r="AI40" s="409">
        <v>0</v>
      </c>
      <c r="AJ40" s="480">
        <v>0</v>
      </c>
      <c r="AK40" s="633">
        <v>5.5</v>
      </c>
      <c r="AL40" s="633">
        <v>0</v>
      </c>
      <c r="AM40" s="480">
        <v>0</v>
      </c>
      <c r="AN40" s="634">
        <v>797.5</v>
      </c>
      <c r="AO40" s="35">
        <f t="shared" si="22"/>
        <v>0</v>
      </c>
      <c r="AP40" s="35">
        <f t="shared" si="23"/>
        <v>5.5</v>
      </c>
      <c r="AQ40" s="35">
        <f t="shared" si="24"/>
        <v>0</v>
      </c>
      <c r="AR40" s="35">
        <f t="shared" si="25"/>
        <v>0</v>
      </c>
      <c r="AS40" s="35">
        <f t="shared" si="26"/>
        <v>797.5</v>
      </c>
      <c r="AT40" s="59">
        <f t="shared" si="27"/>
        <v>0</v>
      </c>
      <c r="AU40" s="38"/>
      <c r="AV40" s="16"/>
      <c r="AW40" s="16"/>
      <c r="AX40" s="16"/>
      <c r="AY40" s="16"/>
      <c r="AZ40" s="17"/>
      <c r="CA40" s="479"/>
      <c r="CB40" s="144"/>
      <c r="CD40" s="144"/>
      <c r="CZ40" s="244">
        <v>0</v>
      </c>
      <c r="DA40" s="479"/>
      <c r="DB40" s="479"/>
    </row>
    <row r="41" spans="1:106" s="244" customFormat="1" ht="14.1" customHeight="1">
      <c r="A41" s="14">
        <v>36</v>
      </c>
      <c r="B41" s="714" t="s">
        <v>548</v>
      </c>
      <c r="C41" s="624" t="s">
        <v>66</v>
      </c>
      <c r="D41" s="71">
        <v>240</v>
      </c>
      <c r="E41" s="71">
        <v>240</v>
      </c>
      <c r="F41" s="480"/>
      <c r="G41" s="480"/>
      <c r="H41" s="480"/>
      <c r="I41" s="480"/>
      <c r="J41" s="480">
        <v>0</v>
      </c>
      <c r="K41" s="480"/>
      <c r="L41" s="480"/>
      <c r="M41" s="480"/>
      <c r="N41" s="480"/>
      <c r="O41" s="480">
        <v>0</v>
      </c>
      <c r="P41" s="480"/>
      <c r="Q41" s="480">
        <v>2.5</v>
      </c>
      <c r="R41" s="480"/>
      <c r="S41" s="480"/>
      <c r="T41" s="480">
        <v>600</v>
      </c>
      <c r="U41" s="71">
        <v>0</v>
      </c>
      <c r="V41" s="71">
        <v>2.5</v>
      </c>
      <c r="W41" s="71">
        <v>0</v>
      </c>
      <c r="X41" s="71">
        <v>0</v>
      </c>
      <c r="Y41" s="480">
        <v>600</v>
      </c>
      <c r="Z41" s="413">
        <f t="shared" si="17"/>
        <v>36</v>
      </c>
      <c r="AA41" s="60" t="str">
        <f t="shared" si="18"/>
        <v>Cá thu trắng</v>
      </c>
      <c r="AB41" s="58" t="str">
        <f t="shared" si="19"/>
        <v>kg</v>
      </c>
      <c r="AC41" s="35">
        <f t="shared" si="20"/>
        <v>240</v>
      </c>
      <c r="AD41" s="35">
        <f t="shared" si="21"/>
        <v>240</v>
      </c>
      <c r="AE41" s="71">
        <v>0</v>
      </c>
      <c r="AF41" s="71">
        <v>0</v>
      </c>
      <c r="AG41" s="71">
        <v>0</v>
      </c>
      <c r="AH41" s="71">
        <v>0</v>
      </c>
      <c r="AI41" s="409">
        <v>0</v>
      </c>
      <c r="AJ41" s="480">
        <v>0</v>
      </c>
      <c r="AK41" s="633">
        <v>2.5</v>
      </c>
      <c r="AL41" s="633">
        <v>0</v>
      </c>
      <c r="AM41" s="480">
        <v>0</v>
      </c>
      <c r="AN41" s="634">
        <v>600</v>
      </c>
      <c r="AO41" s="35">
        <f t="shared" si="22"/>
        <v>0</v>
      </c>
      <c r="AP41" s="35">
        <f t="shared" si="23"/>
        <v>2.5</v>
      </c>
      <c r="AQ41" s="35">
        <f t="shared" si="24"/>
        <v>0</v>
      </c>
      <c r="AR41" s="35">
        <f t="shared" si="25"/>
        <v>0</v>
      </c>
      <c r="AS41" s="35">
        <f t="shared" si="26"/>
        <v>600</v>
      </c>
      <c r="AT41" s="59">
        <f t="shared" si="27"/>
        <v>0</v>
      </c>
      <c r="AU41" s="38"/>
      <c r="AV41" s="16"/>
      <c r="AW41" s="16"/>
      <c r="AX41" s="16"/>
      <c r="AY41" s="16"/>
      <c r="AZ41" s="17"/>
      <c r="CA41" s="479"/>
      <c r="CB41" s="64"/>
      <c r="CD41" s="64"/>
      <c r="CZ41" s="244">
        <v>0</v>
      </c>
      <c r="DA41" s="479"/>
      <c r="DB41" s="479"/>
    </row>
    <row r="42" spans="1:106" s="244" customFormat="1" ht="14.1" customHeight="1">
      <c r="A42" s="14">
        <v>37</v>
      </c>
      <c r="B42" s="714" t="s">
        <v>141</v>
      </c>
      <c r="C42" s="624" t="s">
        <v>66</v>
      </c>
      <c r="D42" s="71">
        <v>3.5</v>
      </c>
      <c r="E42" s="71">
        <v>3.5</v>
      </c>
      <c r="F42" s="480"/>
      <c r="G42" s="480"/>
      <c r="H42" s="480"/>
      <c r="I42" s="480"/>
      <c r="J42" s="480">
        <v>0</v>
      </c>
      <c r="K42" s="480"/>
      <c r="L42" s="480"/>
      <c r="M42" s="480"/>
      <c r="N42" s="480"/>
      <c r="O42" s="480">
        <v>0</v>
      </c>
      <c r="P42" s="480"/>
      <c r="Q42" s="480">
        <v>60</v>
      </c>
      <c r="R42" s="480"/>
      <c r="S42" s="480"/>
      <c r="T42" s="480">
        <v>210</v>
      </c>
      <c r="U42" s="71">
        <v>0</v>
      </c>
      <c r="V42" s="71">
        <v>60</v>
      </c>
      <c r="W42" s="71">
        <v>0</v>
      </c>
      <c r="X42" s="71">
        <v>0</v>
      </c>
      <c r="Y42" s="480">
        <v>210</v>
      </c>
      <c r="Z42" s="413">
        <f t="shared" si="17"/>
        <v>37</v>
      </c>
      <c r="AA42" s="60" t="str">
        <f t="shared" si="18"/>
        <v>Trứng vịt lộn</v>
      </c>
      <c r="AB42" s="58" t="str">
        <f t="shared" si="19"/>
        <v>kg</v>
      </c>
      <c r="AC42" s="35">
        <f t="shared" si="20"/>
        <v>3.5</v>
      </c>
      <c r="AD42" s="35">
        <f t="shared" si="21"/>
        <v>3.5</v>
      </c>
      <c r="AE42" s="71">
        <v>0</v>
      </c>
      <c r="AF42" s="71">
        <v>0</v>
      </c>
      <c r="AG42" s="71">
        <v>0</v>
      </c>
      <c r="AH42" s="71">
        <v>0</v>
      </c>
      <c r="AI42" s="409">
        <v>0</v>
      </c>
      <c r="AJ42" s="480">
        <v>0</v>
      </c>
      <c r="AK42" s="633">
        <v>60</v>
      </c>
      <c r="AL42" s="633">
        <v>0</v>
      </c>
      <c r="AM42" s="480">
        <v>0</v>
      </c>
      <c r="AN42" s="634">
        <v>210</v>
      </c>
      <c r="AO42" s="35">
        <f t="shared" si="22"/>
        <v>0</v>
      </c>
      <c r="AP42" s="35">
        <f t="shared" si="23"/>
        <v>60</v>
      </c>
      <c r="AQ42" s="35">
        <f t="shared" si="24"/>
        <v>0</v>
      </c>
      <c r="AR42" s="35">
        <f t="shared" si="25"/>
        <v>0</v>
      </c>
      <c r="AS42" s="35">
        <f t="shared" si="26"/>
        <v>210</v>
      </c>
      <c r="AT42" s="59">
        <f t="shared" si="27"/>
        <v>0</v>
      </c>
      <c r="AU42" s="6"/>
      <c r="AV42" s="5"/>
      <c r="AW42" s="5"/>
      <c r="AX42" s="5"/>
      <c r="AY42" s="5"/>
      <c r="AZ42" s="645"/>
      <c r="CA42" s="479"/>
      <c r="CB42" s="64"/>
      <c r="CD42" s="64"/>
      <c r="CZ42" s="244">
        <v>0</v>
      </c>
      <c r="DA42" s="479"/>
      <c r="DB42" s="479"/>
    </row>
    <row r="43" spans="1:106" s="244" customFormat="1" ht="14.1" customHeight="1">
      <c r="A43" s="14">
        <v>38</v>
      </c>
      <c r="B43" s="714" t="s">
        <v>175</v>
      </c>
      <c r="C43" s="624" t="s">
        <v>66</v>
      </c>
      <c r="D43" s="71">
        <v>100</v>
      </c>
      <c r="E43" s="71">
        <v>100</v>
      </c>
      <c r="F43" s="480"/>
      <c r="G43" s="480"/>
      <c r="H43" s="480"/>
      <c r="I43" s="480"/>
      <c r="J43" s="480">
        <v>0</v>
      </c>
      <c r="K43" s="480"/>
      <c r="L43" s="480"/>
      <c r="M43" s="480"/>
      <c r="N43" s="480"/>
      <c r="O43" s="480">
        <v>0</v>
      </c>
      <c r="P43" s="480"/>
      <c r="Q43" s="480">
        <v>3</v>
      </c>
      <c r="R43" s="480"/>
      <c r="S43" s="480"/>
      <c r="T43" s="480">
        <v>300</v>
      </c>
      <c r="U43" s="71">
        <v>0</v>
      </c>
      <c r="V43" s="71">
        <v>3</v>
      </c>
      <c r="W43" s="71">
        <v>0</v>
      </c>
      <c r="X43" s="71">
        <v>0</v>
      </c>
      <c r="Y43" s="480">
        <v>300</v>
      </c>
      <c r="Z43" s="413">
        <f t="shared" si="17"/>
        <v>38</v>
      </c>
      <c r="AA43" s="60" t="str">
        <f t="shared" si="18"/>
        <v>Chả cá</v>
      </c>
      <c r="AB43" s="58" t="str">
        <f t="shared" si="19"/>
        <v>kg</v>
      </c>
      <c r="AC43" s="35">
        <f t="shared" si="20"/>
        <v>100</v>
      </c>
      <c r="AD43" s="35">
        <f t="shared" si="21"/>
        <v>100</v>
      </c>
      <c r="AE43" s="71">
        <v>0</v>
      </c>
      <c r="AF43" s="71">
        <v>0</v>
      </c>
      <c r="AG43" s="71">
        <v>0</v>
      </c>
      <c r="AH43" s="71">
        <v>0</v>
      </c>
      <c r="AI43" s="409">
        <v>0</v>
      </c>
      <c r="AJ43" s="480">
        <v>0</v>
      </c>
      <c r="AK43" s="633">
        <v>3</v>
      </c>
      <c r="AL43" s="633">
        <v>0</v>
      </c>
      <c r="AM43" s="480">
        <v>0</v>
      </c>
      <c r="AN43" s="634">
        <v>300</v>
      </c>
      <c r="AO43" s="35">
        <f t="shared" si="22"/>
        <v>0</v>
      </c>
      <c r="AP43" s="35">
        <f t="shared" si="23"/>
        <v>3</v>
      </c>
      <c r="AQ43" s="35">
        <f t="shared" si="24"/>
        <v>0</v>
      </c>
      <c r="AR43" s="35">
        <f t="shared" si="25"/>
        <v>0</v>
      </c>
      <c r="AS43" s="35">
        <f t="shared" si="26"/>
        <v>300</v>
      </c>
      <c r="AT43" s="59">
        <f t="shared" si="27"/>
        <v>0</v>
      </c>
      <c r="AU43" s="6" t="s">
        <v>810</v>
      </c>
      <c r="AV43" s="5"/>
      <c r="AW43" s="5"/>
      <c r="AX43" s="5"/>
      <c r="AY43" s="5"/>
      <c r="AZ43" s="645"/>
      <c r="CA43" s="479"/>
      <c r="CB43" s="144"/>
      <c r="CD43" s="144"/>
      <c r="CZ43" s="244">
        <v>0</v>
      </c>
      <c r="DA43" s="479"/>
      <c r="DB43" s="479"/>
    </row>
    <row r="44" spans="1:106" s="244" customFormat="1" ht="14.1" customHeight="1">
      <c r="A44" s="14">
        <v>39</v>
      </c>
      <c r="B44" s="714" t="s">
        <v>168</v>
      </c>
      <c r="C44" s="624" t="s">
        <v>786</v>
      </c>
      <c r="D44" s="71">
        <v>98</v>
      </c>
      <c r="E44" s="71">
        <v>91</v>
      </c>
      <c r="F44" s="480"/>
      <c r="G44" s="480"/>
      <c r="H44" s="480"/>
      <c r="I44" s="480"/>
      <c r="J44" s="480">
        <v>0</v>
      </c>
      <c r="K44" s="480"/>
      <c r="L44" s="480"/>
      <c r="M44" s="480"/>
      <c r="N44" s="480"/>
      <c r="O44" s="480">
        <v>0</v>
      </c>
      <c r="P44" s="480"/>
      <c r="Q44" s="480">
        <v>5.5</v>
      </c>
      <c r="R44" s="480"/>
      <c r="S44" s="480"/>
      <c r="T44" s="480">
        <v>500.5</v>
      </c>
      <c r="U44" s="71">
        <v>0</v>
      </c>
      <c r="V44" s="71">
        <v>5.5</v>
      </c>
      <c r="W44" s="71">
        <v>0</v>
      </c>
      <c r="X44" s="71">
        <v>0</v>
      </c>
      <c r="Y44" s="480">
        <v>500.5</v>
      </c>
      <c r="Z44" s="413">
        <f t="shared" si="17"/>
        <v>39</v>
      </c>
      <c r="AA44" s="60" t="str">
        <f t="shared" si="18"/>
        <v>Thịt gà mía</v>
      </c>
      <c r="AB44" s="58" t="str">
        <f t="shared" si="19"/>
        <v>quả</v>
      </c>
      <c r="AC44" s="35">
        <f t="shared" si="20"/>
        <v>98</v>
      </c>
      <c r="AD44" s="35">
        <f t="shared" si="21"/>
        <v>91</v>
      </c>
      <c r="AE44" s="71">
        <v>0</v>
      </c>
      <c r="AF44" s="71">
        <v>0</v>
      </c>
      <c r="AG44" s="71">
        <v>0</v>
      </c>
      <c r="AH44" s="71">
        <v>0</v>
      </c>
      <c r="AI44" s="409">
        <v>0</v>
      </c>
      <c r="AJ44" s="480">
        <v>0</v>
      </c>
      <c r="AK44" s="633">
        <v>5.5</v>
      </c>
      <c r="AL44" s="633">
        <v>0</v>
      </c>
      <c r="AM44" s="480">
        <v>0</v>
      </c>
      <c r="AN44" s="634">
        <v>500.5</v>
      </c>
      <c r="AO44" s="35">
        <f t="shared" si="22"/>
        <v>0</v>
      </c>
      <c r="AP44" s="35">
        <f t="shared" si="23"/>
        <v>5.5</v>
      </c>
      <c r="AQ44" s="35">
        <f t="shared" si="24"/>
        <v>0</v>
      </c>
      <c r="AR44" s="35">
        <f t="shared" si="25"/>
        <v>0</v>
      </c>
      <c r="AS44" s="35">
        <f t="shared" si="26"/>
        <v>500.5</v>
      </c>
      <c r="AT44" s="59">
        <f t="shared" si="27"/>
        <v>38.5</v>
      </c>
      <c r="AU44" s="646" t="s">
        <v>811</v>
      </c>
      <c r="AV44" s="647"/>
      <c r="AW44" s="647"/>
      <c r="AX44" s="648">
        <f>SUM(AX45:AX47)</f>
        <v>0.44999999999999996</v>
      </c>
      <c r="AY44" s="647"/>
      <c r="AZ44" s="42" t="s">
        <v>70</v>
      </c>
      <c r="CA44" s="479"/>
      <c r="CB44" s="64"/>
      <c r="CD44" s="64"/>
      <c r="CZ44" s="244">
        <v>0</v>
      </c>
      <c r="DA44" s="479"/>
      <c r="DB44" s="479"/>
    </row>
    <row r="45" spans="1:106" s="244" customFormat="1" ht="14.1" customHeight="1">
      <c r="A45" s="14">
        <v>40</v>
      </c>
      <c r="B45" s="714" t="s">
        <v>78</v>
      </c>
      <c r="C45" s="624" t="s">
        <v>66</v>
      </c>
      <c r="D45" s="71">
        <v>10</v>
      </c>
      <c r="E45" s="71">
        <v>7</v>
      </c>
      <c r="F45" s="480"/>
      <c r="G45" s="480"/>
      <c r="H45" s="480"/>
      <c r="I45" s="480"/>
      <c r="J45" s="480">
        <v>0</v>
      </c>
      <c r="K45" s="480"/>
      <c r="L45" s="480"/>
      <c r="M45" s="480">
        <v>15</v>
      </c>
      <c r="N45" s="480"/>
      <c r="O45" s="480">
        <v>105</v>
      </c>
      <c r="P45" s="480"/>
      <c r="Q45" s="480"/>
      <c r="R45" s="480"/>
      <c r="S45" s="480"/>
      <c r="T45" s="480">
        <v>0</v>
      </c>
      <c r="U45" s="71">
        <v>0</v>
      </c>
      <c r="V45" s="71">
        <v>0</v>
      </c>
      <c r="W45" s="71">
        <v>15</v>
      </c>
      <c r="X45" s="71">
        <v>0</v>
      </c>
      <c r="Y45" s="480">
        <v>105</v>
      </c>
      <c r="Z45" s="413">
        <f t="shared" si="17"/>
        <v>40</v>
      </c>
      <c r="AA45" s="60" t="str">
        <f t="shared" si="18"/>
        <v>Bí xanh</v>
      </c>
      <c r="AB45" s="58" t="str">
        <f t="shared" si="19"/>
        <v>kg</v>
      </c>
      <c r="AC45" s="35">
        <f t="shared" si="20"/>
        <v>10</v>
      </c>
      <c r="AD45" s="35">
        <f t="shared" si="21"/>
        <v>7</v>
      </c>
      <c r="AE45" s="71">
        <v>0</v>
      </c>
      <c r="AF45" s="71">
        <v>0</v>
      </c>
      <c r="AG45" s="71">
        <v>0</v>
      </c>
      <c r="AH45" s="71">
        <v>0</v>
      </c>
      <c r="AI45" s="409">
        <v>0</v>
      </c>
      <c r="AJ45" s="480">
        <v>0</v>
      </c>
      <c r="AK45" s="633">
        <v>0</v>
      </c>
      <c r="AL45" s="633">
        <v>15</v>
      </c>
      <c r="AM45" s="480">
        <v>0</v>
      </c>
      <c r="AN45" s="634">
        <v>105</v>
      </c>
      <c r="AO45" s="35">
        <f t="shared" si="22"/>
        <v>0</v>
      </c>
      <c r="AP45" s="35">
        <f t="shared" si="23"/>
        <v>0</v>
      </c>
      <c r="AQ45" s="35">
        <f t="shared" si="24"/>
        <v>15</v>
      </c>
      <c r="AR45" s="35">
        <f t="shared" si="25"/>
        <v>0</v>
      </c>
      <c r="AS45" s="35">
        <f t="shared" si="26"/>
        <v>105</v>
      </c>
      <c r="AT45" s="59">
        <f t="shared" si="27"/>
        <v>45</v>
      </c>
      <c r="AU45" s="649" t="s">
        <v>812</v>
      </c>
      <c r="AV45" s="713">
        <f t="shared" ref="AV45:AV51" si="28">AV9</f>
        <v>43</v>
      </c>
      <c r="AW45" s="650" t="s">
        <v>27</v>
      </c>
      <c r="AX45" s="651"/>
      <c r="AY45" s="652" t="s">
        <v>29</v>
      </c>
      <c r="AZ45" s="653">
        <f t="shared" ref="AZ45:AZ51" si="29">AV45*AX45</f>
        <v>0</v>
      </c>
      <c r="CA45" s="479"/>
      <c r="CB45" s="64"/>
      <c r="CD45" s="64"/>
      <c r="CZ45" s="244">
        <v>0</v>
      </c>
      <c r="DA45" s="479"/>
      <c r="DB45" s="479"/>
    </row>
    <row r="46" spans="1:106" s="244" customFormat="1" ht="14.1" customHeight="1">
      <c r="A46" s="14">
        <v>41</v>
      </c>
      <c r="B46" s="714" t="s">
        <v>17</v>
      </c>
      <c r="C46" s="624" t="s">
        <v>66</v>
      </c>
      <c r="D46" s="71">
        <v>5</v>
      </c>
      <c r="E46" s="71">
        <v>4</v>
      </c>
      <c r="F46" s="480"/>
      <c r="G46" s="480"/>
      <c r="H46" s="480"/>
      <c r="I46" s="480"/>
      <c r="J46" s="480">
        <v>0</v>
      </c>
      <c r="K46" s="480"/>
      <c r="L46" s="480"/>
      <c r="M46" s="480"/>
      <c r="N46" s="480"/>
      <c r="O46" s="480">
        <v>0</v>
      </c>
      <c r="P46" s="480"/>
      <c r="Q46" s="480"/>
      <c r="R46" s="480">
        <v>15</v>
      </c>
      <c r="S46" s="480"/>
      <c r="T46" s="480">
        <v>60</v>
      </c>
      <c r="U46" s="71">
        <v>0</v>
      </c>
      <c r="V46" s="71">
        <v>0</v>
      </c>
      <c r="W46" s="71">
        <v>15</v>
      </c>
      <c r="X46" s="71">
        <v>0</v>
      </c>
      <c r="Y46" s="480">
        <v>60</v>
      </c>
      <c r="Z46" s="413">
        <f t="shared" si="17"/>
        <v>41</v>
      </c>
      <c r="AA46" s="60" t="str">
        <f t="shared" si="18"/>
        <v>Rau muống</v>
      </c>
      <c r="AB46" s="58" t="str">
        <f t="shared" si="19"/>
        <v>kg</v>
      </c>
      <c r="AC46" s="35">
        <f t="shared" si="20"/>
        <v>5</v>
      </c>
      <c r="AD46" s="35">
        <f t="shared" si="21"/>
        <v>4</v>
      </c>
      <c r="AE46" s="71">
        <v>0</v>
      </c>
      <c r="AF46" s="71">
        <v>0</v>
      </c>
      <c r="AG46" s="71">
        <v>0</v>
      </c>
      <c r="AH46" s="71">
        <v>0</v>
      </c>
      <c r="AI46" s="409">
        <v>0</v>
      </c>
      <c r="AJ46" s="480">
        <v>0</v>
      </c>
      <c r="AK46" s="633">
        <v>0</v>
      </c>
      <c r="AL46" s="633">
        <v>15</v>
      </c>
      <c r="AM46" s="480">
        <v>0</v>
      </c>
      <c r="AN46" s="634">
        <v>60</v>
      </c>
      <c r="AO46" s="35">
        <f t="shared" si="22"/>
        <v>0</v>
      </c>
      <c r="AP46" s="35">
        <f t="shared" si="23"/>
        <v>0</v>
      </c>
      <c r="AQ46" s="35">
        <f t="shared" si="24"/>
        <v>15</v>
      </c>
      <c r="AR46" s="35">
        <f t="shared" si="25"/>
        <v>0</v>
      </c>
      <c r="AS46" s="35">
        <f t="shared" si="26"/>
        <v>60</v>
      </c>
      <c r="AT46" s="59">
        <f t="shared" si="27"/>
        <v>15</v>
      </c>
      <c r="AU46" s="649" t="s">
        <v>813</v>
      </c>
      <c r="AV46" s="713">
        <f t="shared" si="28"/>
        <v>43</v>
      </c>
      <c r="AW46" s="650" t="s">
        <v>27</v>
      </c>
      <c r="AX46" s="651">
        <v>0.16</v>
      </c>
      <c r="AY46" s="652" t="s">
        <v>29</v>
      </c>
      <c r="AZ46" s="653">
        <f t="shared" si="29"/>
        <v>6.88</v>
      </c>
      <c r="CA46" s="479"/>
      <c r="CB46" s="64"/>
      <c r="CD46" s="64"/>
      <c r="CZ46" s="244">
        <v>0</v>
      </c>
      <c r="DA46" s="479"/>
      <c r="DB46" s="479"/>
    </row>
    <row r="47" spans="1:106" s="244" customFormat="1" ht="14.1" customHeight="1">
      <c r="A47" s="14">
        <v>42</v>
      </c>
      <c r="B47" s="714" t="s">
        <v>478</v>
      </c>
      <c r="C47" s="624" t="s">
        <v>66</v>
      </c>
      <c r="D47" s="71">
        <v>12</v>
      </c>
      <c r="E47" s="71">
        <v>12</v>
      </c>
      <c r="F47" s="480"/>
      <c r="G47" s="480"/>
      <c r="H47" s="480">
        <v>8</v>
      </c>
      <c r="I47" s="480"/>
      <c r="J47" s="480">
        <v>96</v>
      </c>
      <c r="K47" s="480"/>
      <c r="L47" s="480"/>
      <c r="M47" s="480"/>
      <c r="N47" s="480"/>
      <c r="O47" s="480">
        <v>0</v>
      </c>
      <c r="P47" s="480"/>
      <c r="Q47" s="480"/>
      <c r="R47" s="480"/>
      <c r="S47" s="480"/>
      <c r="T47" s="480">
        <v>0</v>
      </c>
      <c r="U47" s="71">
        <v>0</v>
      </c>
      <c r="V47" s="71">
        <v>0</v>
      </c>
      <c r="W47" s="71">
        <v>8</v>
      </c>
      <c r="X47" s="71">
        <v>0</v>
      </c>
      <c r="Y47" s="480">
        <v>96</v>
      </c>
      <c r="Z47" s="413">
        <f t="shared" si="17"/>
        <v>42</v>
      </c>
      <c r="AA47" s="60" t="str">
        <f t="shared" si="18"/>
        <v>Dưa cải</v>
      </c>
      <c r="AB47" s="58" t="str">
        <f t="shared" si="19"/>
        <v>kg</v>
      </c>
      <c r="AC47" s="35">
        <f t="shared" si="20"/>
        <v>12</v>
      </c>
      <c r="AD47" s="35">
        <f t="shared" si="21"/>
        <v>12</v>
      </c>
      <c r="AE47" s="71">
        <v>0</v>
      </c>
      <c r="AF47" s="71">
        <v>0</v>
      </c>
      <c r="AG47" s="71">
        <v>0</v>
      </c>
      <c r="AH47" s="71">
        <v>0</v>
      </c>
      <c r="AI47" s="409">
        <v>0</v>
      </c>
      <c r="AJ47" s="480">
        <v>0</v>
      </c>
      <c r="AK47" s="633">
        <v>0</v>
      </c>
      <c r="AL47" s="633">
        <v>8</v>
      </c>
      <c r="AM47" s="480">
        <v>0</v>
      </c>
      <c r="AN47" s="634">
        <v>96</v>
      </c>
      <c r="AO47" s="35">
        <f t="shared" si="22"/>
        <v>0</v>
      </c>
      <c r="AP47" s="35">
        <f t="shared" si="23"/>
        <v>0</v>
      </c>
      <c r="AQ47" s="35">
        <f t="shared" si="24"/>
        <v>8</v>
      </c>
      <c r="AR47" s="35">
        <f t="shared" si="25"/>
        <v>0</v>
      </c>
      <c r="AS47" s="35">
        <f t="shared" si="26"/>
        <v>96</v>
      </c>
      <c r="AT47" s="59">
        <f t="shared" si="27"/>
        <v>0</v>
      </c>
      <c r="AU47" s="649" t="s">
        <v>251</v>
      </c>
      <c r="AV47" s="713">
        <f t="shared" si="28"/>
        <v>43</v>
      </c>
      <c r="AW47" s="650" t="s">
        <v>27</v>
      </c>
      <c r="AX47" s="651">
        <v>0.28999999999999998</v>
      </c>
      <c r="AY47" s="652" t="s">
        <v>29</v>
      </c>
      <c r="AZ47" s="653">
        <f t="shared" si="29"/>
        <v>12.469999999999999</v>
      </c>
      <c r="CA47" s="479"/>
      <c r="CB47" s="479"/>
      <c r="CZ47" s="244">
        <v>0</v>
      </c>
      <c r="DA47" s="479"/>
      <c r="DB47" s="479"/>
    </row>
    <row r="48" spans="1:106" s="244" customFormat="1" ht="13.5" customHeight="1">
      <c r="A48" s="14">
        <v>43</v>
      </c>
      <c r="B48" s="714" t="s">
        <v>60</v>
      </c>
      <c r="C48" s="624" t="s">
        <v>66</v>
      </c>
      <c r="D48" s="71">
        <v>20</v>
      </c>
      <c r="E48" s="71">
        <v>20</v>
      </c>
      <c r="F48" s="480"/>
      <c r="G48" s="480"/>
      <c r="H48" s="480">
        <v>0.5</v>
      </c>
      <c r="I48" s="480"/>
      <c r="J48" s="480">
        <v>10</v>
      </c>
      <c r="K48" s="480"/>
      <c r="L48" s="480"/>
      <c r="M48" s="480">
        <v>0.5</v>
      </c>
      <c r="N48" s="480"/>
      <c r="O48" s="480">
        <v>10</v>
      </c>
      <c r="P48" s="480"/>
      <c r="Q48" s="480"/>
      <c r="R48" s="480">
        <v>1</v>
      </c>
      <c r="S48" s="480"/>
      <c r="T48" s="480">
        <v>20</v>
      </c>
      <c r="U48" s="71">
        <v>0</v>
      </c>
      <c r="V48" s="71">
        <v>0</v>
      </c>
      <c r="W48" s="71">
        <v>2</v>
      </c>
      <c r="X48" s="71">
        <v>0</v>
      </c>
      <c r="Y48" s="480">
        <v>40</v>
      </c>
      <c r="Z48" s="413">
        <f t="shared" si="17"/>
        <v>43</v>
      </c>
      <c r="AA48" s="60" t="str">
        <f t="shared" si="18"/>
        <v>Cà chua</v>
      </c>
      <c r="AB48" s="58" t="str">
        <f t="shared" si="19"/>
        <v>kg</v>
      </c>
      <c r="AC48" s="35">
        <f t="shared" si="20"/>
        <v>20</v>
      </c>
      <c r="AD48" s="35">
        <f t="shared" si="21"/>
        <v>20</v>
      </c>
      <c r="AE48" s="71">
        <v>0</v>
      </c>
      <c r="AF48" s="71">
        <v>0</v>
      </c>
      <c r="AG48" s="71">
        <v>0</v>
      </c>
      <c r="AH48" s="71">
        <v>0</v>
      </c>
      <c r="AI48" s="409">
        <v>0</v>
      </c>
      <c r="AJ48" s="480">
        <v>0</v>
      </c>
      <c r="AK48" s="633">
        <v>0</v>
      </c>
      <c r="AL48" s="633">
        <v>2</v>
      </c>
      <c r="AM48" s="480">
        <v>0</v>
      </c>
      <c r="AN48" s="634">
        <v>40</v>
      </c>
      <c r="AO48" s="35">
        <f t="shared" si="22"/>
        <v>0</v>
      </c>
      <c r="AP48" s="35">
        <f t="shared" si="23"/>
        <v>0</v>
      </c>
      <c r="AQ48" s="35">
        <f t="shared" si="24"/>
        <v>2</v>
      </c>
      <c r="AR48" s="35">
        <f t="shared" si="25"/>
        <v>0</v>
      </c>
      <c r="AS48" s="35">
        <f t="shared" si="26"/>
        <v>40</v>
      </c>
      <c r="AT48" s="59">
        <f t="shared" si="27"/>
        <v>0</v>
      </c>
      <c r="AU48" s="654" t="s">
        <v>811</v>
      </c>
      <c r="AV48" s="655">
        <f t="shared" si="28"/>
        <v>0</v>
      </c>
      <c r="AW48" s="48"/>
      <c r="AX48" s="648">
        <f>SUM(AX49:AX51)</f>
        <v>0.42000000000000004</v>
      </c>
      <c r="AY48" s="11"/>
      <c r="AZ48" s="653">
        <f t="shared" si="29"/>
        <v>0</v>
      </c>
      <c r="CA48" s="479"/>
      <c r="CB48" s="479"/>
      <c r="CZ48" s="244">
        <v>0</v>
      </c>
      <c r="DA48" s="479"/>
      <c r="DB48" s="479"/>
    </row>
    <row r="49" spans="1:106" s="244" customFormat="1" ht="14.1" customHeight="1">
      <c r="A49" s="14">
        <v>44</v>
      </c>
      <c r="B49" s="714" t="s">
        <v>61</v>
      </c>
      <c r="C49" s="624" t="s">
        <v>66</v>
      </c>
      <c r="D49" s="108">
        <v>20</v>
      </c>
      <c r="E49" s="71">
        <v>20</v>
      </c>
      <c r="F49" s="480"/>
      <c r="G49" s="480"/>
      <c r="H49" s="480">
        <v>0.5</v>
      </c>
      <c r="I49" s="480"/>
      <c r="J49" s="480">
        <v>10</v>
      </c>
      <c r="K49" s="480"/>
      <c r="L49" s="480"/>
      <c r="M49" s="480">
        <v>0.5</v>
      </c>
      <c r="N49" s="480"/>
      <c r="O49" s="480">
        <v>10</v>
      </c>
      <c r="P49" s="480"/>
      <c r="Q49" s="480"/>
      <c r="R49" s="480">
        <v>0.7</v>
      </c>
      <c r="S49" s="480"/>
      <c r="T49" s="480">
        <v>14</v>
      </c>
      <c r="U49" s="71">
        <v>0</v>
      </c>
      <c r="V49" s="71">
        <v>0</v>
      </c>
      <c r="W49" s="71">
        <v>1.7</v>
      </c>
      <c r="X49" s="71">
        <v>0</v>
      </c>
      <c r="Y49" s="480">
        <v>34</v>
      </c>
      <c r="Z49" s="413">
        <f t="shared" si="17"/>
        <v>44</v>
      </c>
      <c r="AA49" s="60" t="str">
        <f t="shared" si="18"/>
        <v>Hành lá</v>
      </c>
      <c r="AB49" s="58" t="str">
        <f t="shared" si="19"/>
        <v>kg</v>
      </c>
      <c r="AC49" s="35">
        <f t="shared" si="20"/>
        <v>20</v>
      </c>
      <c r="AD49" s="35">
        <f t="shared" si="21"/>
        <v>20</v>
      </c>
      <c r="AE49" s="71">
        <v>0</v>
      </c>
      <c r="AF49" s="71">
        <v>0</v>
      </c>
      <c r="AG49" s="71">
        <v>0</v>
      </c>
      <c r="AH49" s="71">
        <v>0</v>
      </c>
      <c r="AI49" s="409">
        <v>0</v>
      </c>
      <c r="AJ49" s="480">
        <v>0</v>
      </c>
      <c r="AK49" s="633">
        <v>0</v>
      </c>
      <c r="AL49" s="633">
        <v>1.7</v>
      </c>
      <c r="AM49" s="480">
        <v>0</v>
      </c>
      <c r="AN49" s="634">
        <v>34</v>
      </c>
      <c r="AO49" s="35">
        <f t="shared" si="22"/>
        <v>0</v>
      </c>
      <c r="AP49" s="35">
        <f t="shared" si="23"/>
        <v>0</v>
      </c>
      <c r="AQ49" s="35">
        <f t="shared" si="24"/>
        <v>1.7</v>
      </c>
      <c r="AR49" s="35">
        <f t="shared" si="25"/>
        <v>0</v>
      </c>
      <c r="AS49" s="35">
        <f t="shared" si="26"/>
        <v>34</v>
      </c>
      <c r="AT49" s="59">
        <f t="shared" si="27"/>
        <v>0</v>
      </c>
      <c r="AU49" s="649" t="s">
        <v>812</v>
      </c>
      <c r="AV49" s="713">
        <f t="shared" si="28"/>
        <v>7</v>
      </c>
      <c r="AW49" s="650" t="s">
        <v>27</v>
      </c>
      <c r="AX49" s="651"/>
      <c r="AY49" s="652" t="s">
        <v>29</v>
      </c>
      <c r="AZ49" s="653">
        <f t="shared" si="29"/>
        <v>0</v>
      </c>
      <c r="CA49" s="479"/>
      <c r="CB49" s="479"/>
      <c r="CZ49" s="244">
        <v>0</v>
      </c>
      <c r="DA49" s="479"/>
      <c r="DB49" s="479"/>
    </row>
    <row r="50" spans="1:106" s="244" customFormat="1" ht="14.1" customHeight="1">
      <c r="A50" s="14">
        <v>45</v>
      </c>
      <c r="B50" s="714" t="s">
        <v>488</v>
      </c>
      <c r="C50" s="624" t="s">
        <v>66</v>
      </c>
      <c r="D50" s="71">
        <v>115</v>
      </c>
      <c r="E50" s="71">
        <v>113</v>
      </c>
      <c r="F50" s="480"/>
      <c r="G50" s="480">
        <v>2.5</v>
      </c>
      <c r="H50" s="480"/>
      <c r="I50" s="480"/>
      <c r="J50" s="480">
        <v>282.5</v>
      </c>
      <c r="K50" s="480"/>
      <c r="L50" s="480"/>
      <c r="M50" s="480"/>
      <c r="N50" s="480"/>
      <c r="O50" s="480">
        <v>0</v>
      </c>
      <c r="P50" s="480"/>
      <c r="Q50" s="480"/>
      <c r="R50" s="480"/>
      <c r="S50" s="480"/>
      <c r="T50" s="480">
        <v>0</v>
      </c>
      <c r="U50" s="71">
        <v>0</v>
      </c>
      <c r="V50" s="71">
        <v>2.5</v>
      </c>
      <c r="W50" s="71">
        <v>0</v>
      </c>
      <c r="X50" s="71">
        <v>0</v>
      </c>
      <c r="Y50" s="480">
        <v>282.5</v>
      </c>
      <c r="Z50" s="413">
        <f t="shared" si="17"/>
        <v>45</v>
      </c>
      <c r="AA50" s="60" t="str">
        <f t="shared" si="18"/>
        <v>Thịt xô</v>
      </c>
      <c r="AB50" s="58" t="str">
        <f t="shared" si="19"/>
        <v>kg</v>
      </c>
      <c r="AC50" s="35">
        <f t="shared" si="20"/>
        <v>115</v>
      </c>
      <c r="AD50" s="35">
        <f t="shared" si="21"/>
        <v>113</v>
      </c>
      <c r="AE50" s="71">
        <v>0</v>
      </c>
      <c r="AF50" s="71">
        <v>0</v>
      </c>
      <c r="AG50" s="71">
        <v>0</v>
      </c>
      <c r="AH50" s="71">
        <v>0</v>
      </c>
      <c r="AI50" s="409">
        <v>0</v>
      </c>
      <c r="AJ50" s="480">
        <v>0</v>
      </c>
      <c r="AK50" s="633">
        <v>2.5</v>
      </c>
      <c r="AL50" s="633">
        <v>0</v>
      </c>
      <c r="AM50" s="480">
        <v>0</v>
      </c>
      <c r="AN50" s="634">
        <v>282.5</v>
      </c>
      <c r="AO50" s="35">
        <f t="shared" si="22"/>
        <v>0</v>
      </c>
      <c r="AP50" s="35">
        <f t="shared" si="23"/>
        <v>2.5</v>
      </c>
      <c r="AQ50" s="35">
        <f t="shared" si="24"/>
        <v>0</v>
      </c>
      <c r="AR50" s="35">
        <f t="shared" si="25"/>
        <v>0</v>
      </c>
      <c r="AS50" s="35">
        <f t="shared" si="26"/>
        <v>282.5</v>
      </c>
      <c r="AT50" s="59">
        <f t="shared" si="27"/>
        <v>5</v>
      </c>
      <c r="AU50" s="649" t="s">
        <v>813</v>
      </c>
      <c r="AV50" s="713">
        <f t="shared" si="28"/>
        <v>7</v>
      </c>
      <c r="AW50" s="650" t="s">
        <v>27</v>
      </c>
      <c r="AX50" s="651">
        <v>0.16</v>
      </c>
      <c r="AY50" s="656" t="s">
        <v>29</v>
      </c>
      <c r="AZ50" s="653">
        <f t="shared" si="29"/>
        <v>1.1200000000000001</v>
      </c>
      <c r="CA50" s="479"/>
      <c r="CB50" s="479"/>
      <c r="CZ50" s="244">
        <v>0</v>
      </c>
      <c r="DA50" s="479"/>
      <c r="DB50" s="479"/>
    </row>
    <row r="51" spans="1:106" s="244" customFormat="1" ht="14.1" customHeight="1">
      <c r="A51" s="14">
        <v>46</v>
      </c>
      <c r="B51" s="479" t="s">
        <v>161</v>
      </c>
      <c r="C51" s="624" t="s">
        <v>389</v>
      </c>
      <c r="D51" s="71">
        <v>13</v>
      </c>
      <c r="E51" s="71">
        <v>13</v>
      </c>
      <c r="F51" s="480"/>
      <c r="G51" s="480"/>
      <c r="H51" s="480"/>
      <c r="I51" s="480"/>
      <c r="J51" s="480">
        <v>0</v>
      </c>
      <c r="K51" s="480"/>
      <c r="L51" s="480"/>
      <c r="M51" s="480"/>
      <c r="N51" s="480"/>
      <c r="O51" s="480">
        <v>0</v>
      </c>
      <c r="P51" s="480"/>
      <c r="Q51" s="480"/>
      <c r="R51" s="480">
        <v>3</v>
      </c>
      <c r="S51" s="480"/>
      <c r="T51" s="480">
        <v>39</v>
      </c>
      <c r="U51" s="71">
        <v>0</v>
      </c>
      <c r="V51" s="71">
        <v>0</v>
      </c>
      <c r="W51" s="71">
        <v>3</v>
      </c>
      <c r="X51" s="71">
        <v>0</v>
      </c>
      <c r="Y51" s="480">
        <v>39</v>
      </c>
      <c r="Z51" s="413">
        <f t="shared" si="17"/>
        <v>46</v>
      </c>
      <c r="AA51" s="60" t="str">
        <f t="shared" si="18"/>
        <v>Rau sống</v>
      </c>
      <c r="AB51" s="58" t="str">
        <f t="shared" si="19"/>
        <v>lít</v>
      </c>
      <c r="AC51" s="35">
        <f t="shared" si="20"/>
        <v>13</v>
      </c>
      <c r="AD51" s="35">
        <f t="shared" si="21"/>
        <v>13</v>
      </c>
      <c r="AE51" s="71">
        <v>0</v>
      </c>
      <c r="AF51" s="71">
        <v>0</v>
      </c>
      <c r="AG51" s="71">
        <v>0</v>
      </c>
      <c r="AH51" s="71">
        <v>0</v>
      </c>
      <c r="AI51" s="409">
        <v>0</v>
      </c>
      <c r="AJ51" s="480">
        <v>0</v>
      </c>
      <c r="AK51" s="633">
        <v>0</v>
      </c>
      <c r="AL51" s="633">
        <v>3</v>
      </c>
      <c r="AM51" s="480">
        <v>0</v>
      </c>
      <c r="AN51" s="634">
        <v>39</v>
      </c>
      <c r="AO51" s="35">
        <f t="shared" si="22"/>
        <v>0</v>
      </c>
      <c r="AP51" s="35">
        <f t="shared" si="23"/>
        <v>0</v>
      </c>
      <c r="AQ51" s="35">
        <f t="shared" si="24"/>
        <v>3</v>
      </c>
      <c r="AR51" s="35">
        <f t="shared" si="25"/>
        <v>0</v>
      </c>
      <c r="AS51" s="35">
        <f t="shared" si="26"/>
        <v>39</v>
      </c>
      <c r="AT51" s="59">
        <f t="shared" si="27"/>
        <v>0</v>
      </c>
      <c r="AU51" s="649" t="s">
        <v>251</v>
      </c>
      <c r="AV51" s="713">
        <f t="shared" si="28"/>
        <v>15</v>
      </c>
      <c r="AW51" s="650" t="s">
        <v>27</v>
      </c>
      <c r="AX51" s="651">
        <v>0.26</v>
      </c>
      <c r="AY51" s="656" t="s">
        <v>29</v>
      </c>
      <c r="AZ51" s="653">
        <f t="shared" si="29"/>
        <v>3.9000000000000004</v>
      </c>
      <c r="CA51" s="479"/>
      <c r="CB51" s="479"/>
      <c r="CZ51" s="244">
        <v>0</v>
      </c>
      <c r="DA51" s="479"/>
      <c r="DB51" s="479"/>
    </row>
    <row r="52" spans="1:106" s="244" customFormat="1" ht="14.1" customHeight="1">
      <c r="A52" s="14">
        <v>47</v>
      </c>
      <c r="B52" s="479" t="s">
        <v>896</v>
      </c>
      <c r="C52" s="624" t="s">
        <v>66</v>
      </c>
      <c r="D52" s="244">
        <v>10</v>
      </c>
      <c r="E52" s="71">
        <v>10</v>
      </c>
      <c r="F52" s="480"/>
      <c r="G52" s="480"/>
      <c r="H52" s="480">
        <v>2</v>
      </c>
      <c r="I52" s="480"/>
      <c r="J52" s="480">
        <v>20</v>
      </c>
      <c r="K52" s="480"/>
      <c r="L52" s="480"/>
      <c r="M52" s="480"/>
      <c r="N52" s="480"/>
      <c r="O52" s="480">
        <v>0</v>
      </c>
      <c r="P52" s="480"/>
      <c r="Q52" s="480"/>
      <c r="R52" s="480">
        <v>3</v>
      </c>
      <c r="S52" s="480"/>
      <c r="T52" s="480">
        <v>30</v>
      </c>
      <c r="U52" s="71">
        <v>0</v>
      </c>
      <c r="V52" s="71">
        <v>0</v>
      </c>
      <c r="W52" s="71">
        <v>5</v>
      </c>
      <c r="X52" s="71">
        <v>0</v>
      </c>
      <c r="Y52" s="480">
        <v>50</v>
      </c>
      <c r="Z52" s="413">
        <f t="shared" si="17"/>
        <v>47</v>
      </c>
      <c r="AA52" s="60" t="str">
        <f t="shared" si="18"/>
        <v>Rau canh</v>
      </c>
      <c r="AB52" s="58" t="str">
        <f t="shared" si="19"/>
        <v>kg</v>
      </c>
      <c r="AC52" s="35">
        <f t="shared" si="20"/>
        <v>10</v>
      </c>
      <c r="AD52" s="35">
        <f t="shared" si="21"/>
        <v>10</v>
      </c>
      <c r="AE52" s="71">
        <v>0</v>
      </c>
      <c r="AF52" s="71">
        <v>0</v>
      </c>
      <c r="AG52" s="71">
        <v>0</v>
      </c>
      <c r="AH52" s="71">
        <v>0</v>
      </c>
      <c r="AI52" s="409">
        <v>0</v>
      </c>
      <c r="AJ52" s="480">
        <v>0</v>
      </c>
      <c r="AK52" s="633">
        <v>0</v>
      </c>
      <c r="AL52" s="633">
        <v>5</v>
      </c>
      <c r="AM52" s="480">
        <v>0</v>
      </c>
      <c r="AN52" s="634">
        <v>50</v>
      </c>
      <c r="AO52" s="35">
        <f t="shared" si="22"/>
        <v>0</v>
      </c>
      <c r="AP52" s="35">
        <f t="shared" si="23"/>
        <v>0</v>
      </c>
      <c r="AQ52" s="35">
        <f t="shared" si="24"/>
        <v>5</v>
      </c>
      <c r="AR52" s="35">
        <f t="shared" si="25"/>
        <v>0</v>
      </c>
      <c r="AS52" s="35">
        <f t="shared" si="26"/>
        <v>50</v>
      </c>
      <c r="AT52" s="59">
        <f t="shared" si="27"/>
        <v>0</v>
      </c>
      <c r="AU52" s="649" t="s">
        <v>252</v>
      </c>
      <c r="AV52" s="649"/>
      <c r="AW52" s="649"/>
      <c r="AX52" s="649"/>
      <c r="AY52" s="712"/>
      <c r="AZ52" s="653"/>
      <c r="CA52" s="479"/>
      <c r="CB52" s="479"/>
      <c r="CZ52" s="244">
        <v>0</v>
      </c>
      <c r="DA52" s="479"/>
      <c r="DB52" s="479"/>
    </row>
    <row r="53" spans="1:106" s="244" customFormat="1" ht="14.1" customHeight="1">
      <c r="A53" s="14">
        <v>48</v>
      </c>
      <c r="B53" s="643" t="s">
        <v>893</v>
      </c>
      <c r="C53" s="144" t="s">
        <v>66</v>
      </c>
      <c r="D53" s="71">
        <v>25</v>
      </c>
      <c r="E53" s="71">
        <v>25</v>
      </c>
      <c r="F53" s="480"/>
      <c r="G53" s="480"/>
      <c r="H53" s="480"/>
      <c r="I53" s="480"/>
      <c r="J53" s="480">
        <v>0</v>
      </c>
      <c r="K53" s="480"/>
      <c r="L53" s="480"/>
      <c r="M53" s="480">
        <v>3</v>
      </c>
      <c r="N53" s="480"/>
      <c r="O53" s="480">
        <v>75</v>
      </c>
      <c r="P53" s="480"/>
      <c r="Q53" s="480"/>
      <c r="R53" s="480"/>
      <c r="S53" s="480"/>
      <c r="T53" s="480">
        <v>0</v>
      </c>
      <c r="U53" s="71">
        <v>0</v>
      </c>
      <c r="V53" s="71">
        <v>0</v>
      </c>
      <c r="W53" s="71">
        <v>3</v>
      </c>
      <c r="X53" s="71">
        <v>0</v>
      </c>
      <c r="Y53" s="480">
        <v>75</v>
      </c>
      <c r="Z53" s="413">
        <f t="shared" si="17"/>
        <v>48</v>
      </c>
      <c r="AA53" s="60" t="str">
        <f t="shared" si="18"/>
        <v>Măng</v>
      </c>
      <c r="AB53" s="58" t="str">
        <f t="shared" si="19"/>
        <v>kg</v>
      </c>
      <c r="AC53" s="35">
        <f t="shared" si="20"/>
        <v>25</v>
      </c>
      <c r="AD53" s="35">
        <f t="shared" si="21"/>
        <v>25</v>
      </c>
      <c r="AE53" s="71">
        <v>0</v>
      </c>
      <c r="AF53" s="71">
        <v>0</v>
      </c>
      <c r="AG53" s="110">
        <v>0</v>
      </c>
      <c r="AH53" s="71">
        <v>0</v>
      </c>
      <c r="AI53" s="409">
        <v>0</v>
      </c>
      <c r="AJ53" s="480">
        <v>0</v>
      </c>
      <c r="AK53" s="633">
        <v>0</v>
      </c>
      <c r="AL53" s="633">
        <v>3</v>
      </c>
      <c r="AM53" s="480">
        <v>0</v>
      </c>
      <c r="AN53" s="625">
        <v>75</v>
      </c>
      <c r="AO53" s="35">
        <f t="shared" si="22"/>
        <v>0</v>
      </c>
      <c r="AP53" s="35">
        <f t="shared" si="23"/>
        <v>0</v>
      </c>
      <c r="AQ53" s="35">
        <f t="shared" si="24"/>
        <v>3</v>
      </c>
      <c r="AR53" s="35">
        <f t="shared" si="25"/>
        <v>0</v>
      </c>
      <c r="AS53" s="35">
        <f t="shared" si="26"/>
        <v>75</v>
      </c>
      <c r="AT53" s="59">
        <f t="shared" si="27"/>
        <v>0</v>
      </c>
      <c r="AU53" s="657"/>
      <c r="AV53" s="650"/>
      <c r="AW53" s="650"/>
      <c r="AX53" s="651"/>
      <c r="AY53" s="652" t="str">
        <f>AY54</f>
        <v>=</v>
      </c>
      <c r="AZ53" s="653">
        <f>AV53*AX53</f>
        <v>0</v>
      </c>
      <c r="CA53" s="479"/>
      <c r="CB53" s="479"/>
      <c r="CZ53" s="244">
        <v>0</v>
      </c>
      <c r="DA53" s="479"/>
      <c r="DB53" s="479"/>
    </row>
    <row r="54" spans="1:106" s="244" customFormat="1" ht="14.1" customHeight="1">
      <c r="A54" s="14">
        <v>49</v>
      </c>
      <c r="B54" s="643" t="s">
        <v>126</v>
      </c>
      <c r="C54" s="144" t="s">
        <v>66</v>
      </c>
      <c r="D54" s="71">
        <v>15</v>
      </c>
      <c r="E54" s="71">
        <v>15</v>
      </c>
      <c r="F54" s="480"/>
      <c r="G54" s="480"/>
      <c r="H54" s="480"/>
      <c r="I54" s="480"/>
      <c r="J54" s="480">
        <v>0</v>
      </c>
      <c r="K54" s="480"/>
      <c r="L54" s="480"/>
      <c r="M54" s="480">
        <v>3</v>
      </c>
      <c r="N54" s="480"/>
      <c r="O54" s="480">
        <v>45</v>
      </c>
      <c r="P54" s="480"/>
      <c r="Q54" s="480"/>
      <c r="R54" s="480"/>
      <c r="S54" s="480"/>
      <c r="T54" s="480">
        <v>0</v>
      </c>
      <c r="U54" s="71">
        <v>0</v>
      </c>
      <c r="V54" s="71">
        <v>0</v>
      </c>
      <c r="W54" s="71">
        <v>3</v>
      </c>
      <c r="X54" s="71">
        <v>0</v>
      </c>
      <c r="Y54" s="480">
        <v>45</v>
      </c>
      <c r="Z54" s="413">
        <f t="shared" si="17"/>
        <v>49</v>
      </c>
      <c r="AA54" s="60" t="str">
        <f t="shared" si="18"/>
        <v>Mướp đắng</v>
      </c>
      <c r="AB54" s="58" t="str">
        <f t="shared" si="19"/>
        <v>kg</v>
      </c>
      <c r="AC54" s="35">
        <f t="shared" si="20"/>
        <v>15</v>
      </c>
      <c r="AD54" s="35">
        <f t="shared" si="21"/>
        <v>15</v>
      </c>
      <c r="AE54" s="71">
        <v>0</v>
      </c>
      <c r="AF54" s="71">
        <v>0</v>
      </c>
      <c r="AG54" s="71">
        <v>0</v>
      </c>
      <c r="AH54" s="71">
        <v>0</v>
      </c>
      <c r="AI54" s="409">
        <v>0</v>
      </c>
      <c r="AJ54" s="480">
        <v>0</v>
      </c>
      <c r="AK54" s="633">
        <v>0</v>
      </c>
      <c r="AL54" s="633">
        <v>3</v>
      </c>
      <c r="AM54" s="480">
        <v>0</v>
      </c>
      <c r="AN54" s="625">
        <v>45</v>
      </c>
      <c r="AO54" s="35">
        <f t="shared" si="22"/>
        <v>0</v>
      </c>
      <c r="AP54" s="35">
        <f t="shared" si="23"/>
        <v>0</v>
      </c>
      <c r="AQ54" s="35">
        <f t="shared" si="24"/>
        <v>3</v>
      </c>
      <c r="AR54" s="35">
        <f t="shared" si="25"/>
        <v>0</v>
      </c>
      <c r="AS54" s="35">
        <f t="shared" si="26"/>
        <v>45</v>
      </c>
      <c r="AT54" s="59">
        <f t="shared" si="27"/>
        <v>0</v>
      </c>
      <c r="AU54" s="657"/>
      <c r="AV54" s="650"/>
      <c r="AW54" s="650"/>
      <c r="AX54" s="651"/>
      <c r="AY54" s="652" t="s">
        <v>29</v>
      </c>
      <c r="AZ54" s="653">
        <f>AV54*AX54</f>
        <v>0</v>
      </c>
      <c r="CA54" s="479"/>
      <c r="CB54" s="479"/>
      <c r="DA54" s="479"/>
      <c r="DB54" s="479"/>
    </row>
    <row r="55" spans="1:106" s="244" customFormat="1" ht="14.1" customHeight="1">
      <c r="A55" s="14">
        <v>50</v>
      </c>
      <c r="B55" s="643" t="s">
        <v>918</v>
      </c>
      <c r="C55" s="144" t="s">
        <v>66</v>
      </c>
      <c r="D55" s="71">
        <v>15</v>
      </c>
      <c r="E55" s="71">
        <v>15</v>
      </c>
      <c r="F55" s="480"/>
      <c r="G55" s="480"/>
      <c r="H55" s="480"/>
      <c r="I55" s="480"/>
      <c r="J55" s="480">
        <v>0</v>
      </c>
      <c r="K55" s="480"/>
      <c r="L55" s="480"/>
      <c r="M55" s="480"/>
      <c r="N55" s="480"/>
      <c r="O55" s="480">
        <v>0</v>
      </c>
      <c r="P55" s="480"/>
      <c r="Q55" s="480"/>
      <c r="R55" s="480"/>
      <c r="S55" s="480"/>
      <c r="T55" s="480">
        <v>0</v>
      </c>
      <c r="U55" s="71">
        <v>0</v>
      </c>
      <c r="V55" s="71">
        <v>0</v>
      </c>
      <c r="W55" s="71">
        <v>0</v>
      </c>
      <c r="X55" s="71">
        <v>0</v>
      </c>
      <c r="Y55" s="480">
        <v>0</v>
      </c>
      <c r="Z55" s="413">
        <f t="shared" si="17"/>
        <v>50</v>
      </c>
      <c r="AA55" s="60" t="str">
        <f t="shared" si="18"/>
        <v>Cà  xanh</v>
      </c>
      <c r="AB55" s="58" t="str">
        <f t="shared" si="19"/>
        <v>kg</v>
      </c>
      <c r="AC55" s="35">
        <f t="shared" si="20"/>
        <v>15</v>
      </c>
      <c r="AD55" s="35">
        <f t="shared" si="21"/>
        <v>15</v>
      </c>
      <c r="AE55" s="71">
        <v>0</v>
      </c>
      <c r="AF55" s="71">
        <v>0</v>
      </c>
      <c r="AG55" s="71">
        <v>0</v>
      </c>
      <c r="AH55" s="71">
        <v>0</v>
      </c>
      <c r="AI55" s="409">
        <v>0</v>
      </c>
      <c r="AJ55" s="480">
        <v>0</v>
      </c>
      <c r="AK55" s="633">
        <v>0</v>
      </c>
      <c r="AL55" s="633">
        <v>0</v>
      </c>
      <c r="AM55" s="480">
        <v>0</v>
      </c>
      <c r="AN55" s="625">
        <v>0</v>
      </c>
      <c r="AO55" s="35">
        <f t="shared" si="22"/>
        <v>0</v>
      </c>
      <c r="AP55" s="35">
        <f t="shared" si="23"/>
        <v>0</v>
      </c>
      <c r="AQ55" s="35">
        <f t="shared" si="24"/>
        <v>0</v>
      </c>
      <c r="AR55" s="35">
        <f t="shared" si="25"/>
        <v>0</v>
      </c>
      <c r="AS55" s="35">
        <f t="shared" si="26"/>
        <v>0</v>
      </c>
      <c r="AT55" s="59">
        <f t="shared" si="27"/>
        <v>0</v>
      </c>
      <c r="AU55" s="1259" t="s">
        <v>253</v>
      </c>
      <c r="AV55" s="1260"/>
      <c r="AW55" s="1260"/>
      <c r="AX55" s="1260"/>
      <c r="AY55" s="652" t="str">
        <f>AY56</f>
        <v>=</v>
      </c>
      <c r="AZ55" s="641">
        <v>55</v>
      </c>
      <c r="CA55" s="479"/>
      <c r="CB55" s="479"/>
      <c r="DA55" s="479"/>
      <c r="DB55" s="479"/>
    </row>
    <row r="56" spans="1:106" s="244" customFormat="1" ht="14.1" customHeight="1">
      <c r="A56" s="14">
        <v>51</v>
      </c>
      <c r="B56" s="643" t="s">
        <v>64</v>
      </c>
      <c r="C56" s="144" t="s">
        <v>66</v>
      </c>
      <c r="D56" s="71">
        <v>13</v>
      </c>
      <c r="E56" s="71">
        <v>13</v>
      </c>
      <c r="F56" s="480"/>
      <c r="G56" s="480"/>
      <c r="H56" s="480"/>
      <c r="I56" s="480"/>
      <c r="J56" s="480">
        <v>0</v>
      </c>
      <c r="K56" s="480"/>
      <c r="L56" s="480"/>
      <c r="M56" s="480"/>
      <c r="N56" s="480"/>
      <c r="O56" s="480">
        <v>0</v>
      </c>
      <c r="P56" s="480"/>
      <c r="Q56" s="480"/>
      <c r="R56" s="480">
        <v>2</v>
      </c>
      <c r="S56" s="480"/>
      <c r="T56" s="480">
        <v>26</v>
      </c>
      <c r="U56" s="71">
        <v>0</v>
      </c>
      <c r="V56" s="71">
        <v>0</v>
      </c>
      <c r="W56" s="71">
        <v>2</v>
      </c>
      <c r="X56" s="71">
        <v>0</v>
      </c>
      <c r="Y56" s="480">
        <v>26</v>
      </c>
      <c r="Z56" s="413">
        <f t="shared" si="17"/>
        <v>51</v>
      </c>
      <c r="AA56" s="60" t="str">
        <f t="shared" si="18"/>
        <v>Hành tây</v>
      </c>
      <c r="AB56" s="58" t="str">
        <f t="shared" si="19"/>
        <v>kg</v>
      </c>
      <c r="AC56" s="658">
        <f t="shared" si="20"/>
        <v>13</v>
      </c>
      <c r="AD56" s="658">
        <f t="shared" si="21"/>
        <v>13</v>
      </c>
      <c r="AE56" s="71">
        <v>0</v>
      </c>
      <c r="AF56" s="71">
        <v>0</v>
      </c>
      <c r="AG56" s="71">
        <v>0</v>
      </c>
      <c r="AH56" s="71">
        <v>0</v>
      </c>
      <c r="AI56" s="409">
        <v>0</v>
      </c>
      <c r="AJ56" s="480">
        <v>0</v>
      </c>
      <c r="AK56" s="633">
        <v>0</v>
      </c>
      <c r="AL56" s="633">
        <v>2</v>
      </c>
      <c r="AM56" s="480">
        <v>0</v>
      </c>
      <c r="AN56" s="625">
        <v>26</v>
      </c>
      <c r="AO56" s="35">
        <f t="shared" si="22"/>
        <v>0</v>
      </c>
      <c r="AP56" s="35">
        <f t="shared" si="23"/>
        <v>0</v>
      </c>
      <c r="AQ56" s="35">
        <f t="shared" si="24"/>
        <v>2</v>
      </c>
      <c r="AR56" s="35">
        <f t="shared" si="25"/>
        <v>0</v>
      </c>
      <c r="AS56" s="35">
        <f t="shared" si="26"/>
        <v>26</v>
      </c>
      <c r="AT56" s="59">
        <f t="shared" si="27"/>
        <v>0</v>
      </c>
      <c r="AU56" s="1257" t="s">
        <v>69</v>
      </c>
      <c r="AV56" s="1258"/>
      <c r="AW56" s="1258"/>
      <c r="AX56" s="1258"/>
      <c r="AY56" s="652" t="s">
        <v>29</v>
      </c>
      <c r="AZ56" s="653">
        <f>SUM(AZ45:AZ55)</f>
        <v>79.37</v>
      </c>
      <c r="CA56" s="479"/>
      <c r="CB56" s="479"/>
      <c r="DA56" s="479"/>
      <c r="DB56" s="479"/>
    </row>
    <row r="57" spans="1:106" s="244" customFormat="1" ht="14.1" customHeight="1">
      <c r="A57" s="14">
        <v>52</v>
      </c>
      <c r="B57" s="643" t="s">
        <v>511</v>
      </c>
      <c r="C57" s="144" t="s">
        <v>66</v>
      </c>
      <c r="D57" s="71">
        <v>20</v>
      </c>
      <c r="E57" s="71">
        <v>15</v>
      </c>
      <c r="F57" s="480"/>
      <c r="G57" s="480"/>
      <c r="H57" s="480"/>
      <c r="I57" s="480"/>
      <c r="J57" s="480">
        <v>0</v>
      </c>
      <c r="K57" s="480"/>
      <c r="L57" s="480"/>
      <c r="M57" s="480"/>
      <c r="N57" s="480"/>
      <c r="O57" s="480">
        <v>0</v>
      </c>
      <c r="P57" s="480"/>
      <c r="Q57" s="480"/>
      <c r="R57" s="480">
        <v>1</v>
      </c>
      <c r="S57" s="480"/>
      <c r="T57" s="480">
        <v>15</v>
      </c>
      <c r="U57" s="71">
        <v>0</v>
      </c>
      <c r="V57" s="71">
        <v>0</v>
      </c>
      <c r="W57" s="71">
        <v>1</v>
      </c>
      <c r="X57" s="71">
        <v>0</v>
      </c>
      <c r="Y57" s="480">
        <v>15</v>
      </c>
      <c r="Z57" s="413">
        <f t="shared" si="17"/>
        <v>52</v>
      </c>
      <c r="AA57" s="60" t="str">
        <f t="shared" si="18"/>
        <v>Sã</v>
      </c>
      <c r="AB57" s="58" t="str">
        <f t="shared" si="19"/>
        <v>kg</v>
      </c>
      <c r="AC57" s="658">
        <f t="shared" si="20"/>
        <v>20</v>
      </c>
      <c r="AD57" s="658">
        <f t="shared" si="21"/>
        <v>15</v>
      </c>
      <c r="AE57" s="71">
        <v>0</v>
      </c>
      <c r="AF57" s="71">
        <v>0</v>
      </c>
      <c r="AG57" s="71">
        <v>0</v>
      </c>
      <c r="AH57" s="71">
        <v>0</v>
      </c>
      <c r="AI57" s="409">
        <v>0</v>
      </c>
      <c r="AJ57" s="480">
        <v>0</v>
      </c>
      <c r="AK57" s="633">
        <v>0</v>
      </c>
      <c r="AL57" s="633">
        <v>1</v>
      </c>
      <c r="AM57" s="480">
        <v>0</v>
      </c>
      <c r="AN57" s="625">
        <v>15</v>
      </c>
      <c r="AO57" s="35">
        <f t="shared" si="22"/>
        <v>0</v>
      </c>
      <c r="AP57" s="35">
        <f t="shared" si="23"/>
        <v>0</v>
      </c>
      <c r="AQ57" s="35">
        <f t="shared" si="24"/>
        <v>1</v>
      </c>
      <c r="AR57" s="35">
        <f t="shared" si="25"/>
        <v>0</v>
      </c>
      <c r="AS57" s="35">
        <f t="shared" si="26"/>
        <v>15</v>
      </c>
      <c r="AT57" s="59">
        <f t="shared" si="27"/>
        <v>5</v>
      </c>
      <c r="AU57" s="1287" t="s">
        <v>254</v>
      </c>
      <c r="AV57" s="1288"/>
      <c r="AW57" s="1288"/>
      <c r="AX57" s="1288"/>
      <c r="AY57" s="652" t="s">
        <v>29</v>
      </c>
      <c r="AZ57" s="644">
        <f ca="1">SUMIF(AA6:AS71,AZ1,AO6:AO71)+SUMIF(AA6:AS71,AZ1,AP6:AP71)+SUMIF(AA6:AS71,AZ1,AQ6:AQ71)+SUMIF(AA6:AS71,AZ1,AR6:AR71)</f>
        <v>39</v>
      </c>
      <c r="BB57" s="47"/>
      <c r="CA57" s="479"/>
      <c r="CB57" s="479"/>
      <c r="DA57" s="479"/>
      <c r="DB57" s="479"/>
    </row>
    <row r="58" spans="1:106" s="244" customFormat="1" ht="14.1" customHeight="1">
      <c r="A58" s="14">
        <v>53</v>
      </c>
      <c r="B58" s="643" t="s">
        <v>3</v>
      </c>
      <c r="C58" s="144" t="s">
        <v>66</v>
      </c>
      <c r="D58" s="71">
        <v>12</v>
      </c>
      <c r="E58" s="71">
        <v>12</v>
      </c>
      <c r="F58" s="480"/>
      <c r="G58" s="480"/>
      <c r="H58" s="480"/>
      <c r="I58" s="480"/>
      <c r="J58" s="480">
        <v>0</v>
      </c>
      <c r="K58" s="480"/>
      <c r="L58" s="480"/>
      <c r="M58" s="480"/>
      <c r="N58" s="480"/>
      <c r="O58" s="480">
        <v>0</v>
      </c>
      <c r="P58" s="480"/>
      <c r="Q58" s="480">
        <v>2</v>
      </c>
      <c r="R58" s="480"/>
      <c r="S58" s="480"/>
      <c r="T58" s="480">
        <v>24</v>
      </c>
      <c r="U58" s="71">
        <v>0</v>
      </c>
      <c r="V58" s="71">
        <v>2</v>
      </c>
      <c r="W58" s="71">
        <v>0</v>
      </c>
      <c r="X58" s="71">
        <v>0</v>
      </c>
      <c r="Y58" s="480">
        <v>24</v>
      </c>
      <c r="Z58" s="413">
        <f t="shared" si="17"/>
        <v>53</v>
      </c>
      <c r="AA58" s="60" t="str">
        <f t="shared" si="18"/>
        <v>Đậu phụ</v>
      </c>
      <c r="AB58" s="58" t="str">
        <f t="shared" si="19"/>
        <v>kg</v>
      </c>
      <c r="AC58" s="658">
        <f t="shared" si="20"/>
        <v>12</v>
      </c>
      <c r="AD58" s="658">
        <f t="shared" si="21"/>
        <v>12</v>
      </c>
      <c r="AE58" s="71">
        <v>0</v>
      </c>
      <c r="AF58" s="71">
        <v>0</v>
      </c>
      <c r="AG58" s="71">
        <v>0</v>
      </c>
      <c r="AH58" s="71">
        <v>0</v>
      </c>
      <c r="AI58" s="409">
        <v>0</v>
      </c>
      <c r="AJ58" s="480">
        <v>0</v>
      </c>
      <c r="AK58" s="633">
        <v>2</v>
      </c>
      <c r="AL58" s="633">
        <v>0</v>
      </c>
      <c r="AM58" s="480">
        <v>0</v>
      </c>
      <c r="AN58" s="625">
        <v>24</v>
      </c>
      <c r="AO58" s="35">
        <f t="shared" si="22"/>
        <v>0</v>
      </c>
      <c r="AP58" s="35">
        <f t="shared" si="23"/>
        <v>2</v>
      </c>
      <c r="AQ58" s="35">
        <f t="shared" si="24"/>
        <v>0</v>
      </c>
      <c r="AR58" s="35">
        <f t="shared" si="25"/>
        <v>0</v>
      </c>
      <c r="AS58" s="35">
        <f t="shared" si="26"/>
        <v>24</v>
      </c>
      <c r="AT58" s="59">
        <f t="shared" si="27"/>
        <v>0</v>
      </c>
      <c r="AU58" s="1287" t="s">
        <v>255</v>
      </c>
      <c r="AV58" s="1288"/>
      <c r="AW58" s="1288"/>
      <c r="AX58" s="1288"/>
      <c r="AY58" s="652" t="s">
        <v>29</v>
      </c>
      <c r="AZ58" s="641">
        <v>22.019999999999612</v>
      </c>
      <c r="CA58" s="479"/>
      <c r="CB58" s="479"/>
      <c r="DA58" s="479"/>
      <c r="DB58" s="479"/>
    </row>
    <row r="59" spans="1:106" s="244" customFormat="1" ht="14.1" customHeight="1">
      <c r="A59" s="14">
        <v>54</v>
      </c>
      <c r="B59" s="643" t="s">
        <v>83</v>
      </c>
      <c r="C59" s="144" t="s">
        <v>66</v>
      </c>
      <c r="D59" s="71">
        <v>10</v>
      </c>
      <c r="E59" s="71">
        <v>10</v>
      </c>
      <c r="F59" s="480"/>
      <c r="G59" s="480"/>
      <c r="H59" s="480"/>
      <c r="I59" s="480"/>
      <c r="J59" s="480">
        <v>0</v>
      </c>
      <c r="K59" s="480"/>
      <c r="L59" s="480"/>
      <c r="M59" s="480"/>
      <c r="N59" s="480"/>
      <c r="O59" s="480">
        <v>0</v>
      </c>
      <c r="P59" s="480"/>
      <c r="Q59" s="480"/>
      <c r="R59" s="480">
        <v>6</v>
      </c>
      <c r="S59" s="480"/>
      <c r="T59" s="480">
        <v>60</v>
      </c>
      <c r="U59" s="71">
        <v>0</v>
      </c>
      <c r="V59" s="71">
        <v>0</v>
      </c>
      <c r="W59" s="71">
        <v>6</v>
      </c>
      <c r="X59" s="71">
        <v>0</v>
      </c>
      <c r="Y59" s="480">
        <v>60</v>
      </c>
      <c r="Z59" s="413">
        <f t="shared" si="17"/>
        <v>54</v>
      </c>
      <c r="AA59" s="60" t="str">
        <f t="shared" si="18"/>
        <v>Cam</v>
      </c>
      <c r="AB59" s="58" t="str">
        <f t="shared" si="19"/>
        <v>kg</v>
      </c>
      <c r="AC59" s="658">
        <f t="shared" si="20"/>
        <v>10</v>
      </c>
      <c r="AD59" s="658">
        <f t="shared" si="21"/>
        <v>10</v>
      </c>
      <c r="AE59" s="71">
        <v>0</v>
      </c>
      <c r="AF59" s="71">
        <v>0</v>
      </c>
      <c r="AG59" s="71">
        <v>0</v>
      </c>
      <c r="AH59" s="71">
        <v>0</v>
      </c>
      <c r="AI59" s="409">
        <v>0</v>
      </c>
      <c r="AJ59" s="480">
        <v>0</v>
      </c>
      <c r="AK59" s="633">
        <v>0</v>
      </c>
      <c r="AL59" s="633">
        <v>6</v>
      </c>
      <c r="AM59" s="480">
        <v>0</v>
      </c>
      <c r="AN59" s="625">
        <v>60</v>
      </c>
      <c r="AO59" s="35">
        <f t="shared" si="22"/>
        <v>0</v>
      </c>
      <c r="AP59" s="35">
        <f t="shared" si="23"/>
        <v>0</v>
      </c>
      <c r="AQ59" s="35">
        <f t="shared" si="24"/>
        <v>6</v>
      </c>
      <c r="AR59" s="35">
        <f t="shared" si="25"/>
        <v>0</v>
      </c>
      <c r="AS59" s="35">
        <f t="shared" si="26"/>
        <v>60</v>
      </c>
      <c r="AT59" s="59">
        <f t="shared" si="27"/>
        <v>0</v>
      </c>
      <c r="AU59" s="1257" t="s">
        <v>194</v>
      </c>
      <c r="AV59" s="1258"/>
      <c r="AW59" s="1258"/>
      <c r="AX59" s="1258"/>
      <c r="AY59" s="652" t="s">
        <v>29</v>
      </c>
      <c r="AZ59" s="644">
        <f ca="1">SUM(AZ57+(AZ58*-1))</f>
        <v>16.980000000000388</v>
      </c>
      <c r="CA59" s="479"/>
      <c r="CB59" s="479"/>
      <c r="DA59" s="479"/>
      <c r="DB59" s="479"/>
    </row>
    <row r="60" spans="1:106" s="244" customFormat="1" ht="14.1" customHeight="1">
      <c r="A60" s="14">
        <v>55</v>
      </c>
      <c r="B60" s="643" t="s">
        <v>636</v>
      </c>
      <c r="C60" s="479" t="s">
        <v>66</v>
      </c>
      <c r="D60" s="71">
        <v>10</v>
      </c>
      <c r="E60" s="71">
        <v>10</v>
      </c>
      <c r="F60" s="480"/>
      <c r="G60" s="480"/>
      <c r="H60" s="480"/>
      <c r="I60" s="480"/>
      <c r="J60" s="480">
        <v>0</v>
      </c>
      <c r="K60" s="480"/>
      <c r="L60" s="480"/>
      <c r="M60" s="480"/>
      <c r="N60" s="480"/>
      <c r="O60" s="480">
        <v>0</v>
      </c>
      <c r="P60" s="480"/>
      <c r="Q60" s="480"/>
      <c r="R60" s="480">
        <v>1</v>
      </c>
      <c r="S60" s="480"/>
      <c r="T60" s="480">
        <v>10</v>
      </c>
      <c r="U60" s="71">
        <v>0</v>
      </c>
      <c r="V60" s="71">
        <v>0</v>
      </c>
      <c r="W60" s="71">
        <v>1</v>
      </c>
      <c r="X60" s="71">
        <v>0</v>
      </c>
      <c r="Y60" s="480">
        <v>10</v>
      </c>
      <c r="Z60" s="413">
        <f t="shared" si="17"/>
        <v>55</v>
      </c>
      <c r="AA60" s="60" t="str">
        <f t="shared" si="18"/>
        <v>Rau mùi</v>
      </c>
      <c r="AB60" s="58" t="str">
        <f t="shared" si="19"/>
        <v>kg</v>
      </c>
      <c r="AC60" s="658">
        <f t="shared" si="20"/>
        <v>10</v>
      </c>
      <c r="AD60" s="658">
        <f t="shared" si="21"/>
        <v>10</v>
      </c>
      <c r="AE60" s="71">
        <v>0</v>
      </c>
      <c r="AF60" s="71">
        <v>0</v>
      </c>
      <c r="AG60" s="71">
        <v>0</v>
      </c>
      <c r="AH60" s="71">
        <v>0</v>
      </c>
      <c r="AI60" s="409">
        <v>0</v>
      </c>
      <c r="AJ60" s="480">
        <v>0</v>
      </c>
      <c r="AK60" s="633">
        <v>0</v>
      </c>
      <c r="AL60" s="633">
        <v>1</v>
      </c>
      <c r="AM60" s="480">
        <v>0</v>
      </c>
      <c r="AN60" s="625">
        <v>10</v>
      </c>
      <c r="AO60" s="35">
        <f t="shared" si="22"/>
        <v>0</v>
      </c>
      <c r="AP60" s="35">
        <f t="shared" si="23"/>
        <v>0</v>
      </c>
      <c r="AQ60" s="35">
        <f t="shared" si="24"/>
        <v>1</v>
      </c>
      <c r="AR60" s="35">
        <f t="shared" si="25"/>
        <v>0</v>
      </c>
      <c r="AS60" s="35">
        <f t="shared" si="26"/>
        <v>10</v>
      </c>
      <c r="AT60" s="59">
        <f t="shared" si="27"/>
        <v>0</v>
      </c>
      <c r="AU60" s="1259" t="s">
        <v>256</v>
      </c>
      <c r="AV60" s="1260"/>
      <c r="AW60" s="1260"/>
      <c r="AX60" s="1260"/>
      <c r="AY60" s="652" t="s">
        <v>29</v>
      </c>
      <c r="AZ60" s="653">
        <f ca="1">IF(AZ56-AZ59&gt;0,AZ56-AZ59,0)</f>
        <v>62.389999999999617</v>
      </c>
      <c r="CA60" s="479"/>
      <c r="CB60" s="479"/>
      <c r="DA60" s="479"/>
      <c r="DB60" s="479"/>
    </row>
    <row r="61" spans="1:106" s="244" customFormat="1" ht="14.1" customHeight="1">
      <c r="A61" s="14"/>
      <c r="B61" s="643"/>
      <c r="C61" s="479"/>
      <c r="D61" s="71"/>
      <c r="E61" s="71"/>
      <c r="F61" s="480"/>
      <c r="G61" s="480"/>
      <c r="H61" s="480"/>
      <c r="I61" s="480"/>
      <c r="J61" s="480">
        <f t="shared" ref="J61:J69" si="30">SUM(F61:I61)*$E61</f>
        <v>0</v>
      </c>
      <c r="K61" s="480"/>
      <c r="L61" s="480"/>
      <c r="M61" s="480"/>
      <c r="N61" s="480"/>
      <c r="O61" s="480">
        <f t="shared" ref="O61:O69" si="31">SUM(K61:N61)*$E61</f>
        <v>0</v>
      </c>
      <c r="P61" s="480"/>
      <c r="Q61" s="480"/>
      <c r="R61" s="480"/>
      <c r="S61" s="480"/>
      <c r="T61" s="480">
        <f t="shared" ref="T61:T69" si="32">SUM(P61:S61)*$E61</f>
        <v>0</v>
      </c>
      <c r="U61" s="71">
        <f t="shared" ref="U61:U71" si="33">(F61+K61+P61)</f>
        <v>0</v>
      </c>
      <c r="V61" s="71">
        <f t="shared" ref="V61:V71" si="34">(G61+L61+Q61)</f>
        <v>0</v>
      </c>
      <c r="W61" s="71">
        <f t="shared" ref="W61:W71" si="35">(H61+M61+R61)</f>
        <v>0</v>
      </c>
      <c r="X61" s="71">
        <f t="shared" ref="X61:X71" si="36">(I61+N61+S61)</f>
        <v>0</v>
      </c>
      <c r="Y61" s="480">
        <f t="shared" ref="Y61:Y71" si="37">(J61+O61+T61)</f>
        <v>0</v>
      </c>
      <c r="Z61" s="413">
        <f t="shared" ref="Z61:Z71" si="38">A61</f>
        <v>0</v>
      </c>
      <c r="AA61" s="60">
        <f t="shared" ref="AA61:AA71" si="39">B61</f>
        <v>0</v>
      </c>
      <c r="AB61" s="58">
        <f t="shared" ref="AB61:AB71" si="40">C61</f>
        <v>0</v>
      </c>
      <c r="AC61" s="658">
        <f t="shared" ref="AC61:AC71" si="41">D61</f>
        <v>0</v>
      </c>
      <c r="AD61" s="658">
        <f t="shared" ref="AD61:AD71" si="42">E61</f>
        <v>0</v>
      </c>
      <c r="AE61" s="71"/>
      <c r="AF61" s="71"/>
      <c r="AG61" s="71"/>
      <c r="AH61" s="71"/>
      <c r="AI61" s="409"/>
      <c r="AJ61" s="480">
        <f t="shared" ref="AJ61:AJ70" si="43">U61</f>
        <v>0</v>
      </c>
      <c r="AK61" s="633">
        <f t="shared" ref="AK61:AK70" si="44">V61</f>
        <v>0</v>
      </c>
      <c r="AL61" s="633">
        <f t="shared" ref="AL61:AL70" si="45">W61</f>
        <v>0</v>
      </c>
      <c r="AM61" s="480">
        <f t="shared" ref="AM61:AM70" si="46">X61</f>
        <v>0</v>
      </c>
      <c r="AN61" s="625">
        <f t="shared" ref="AN61:AN70" si="47">Y61</f>
        <v>0</v>
      </c>
      <c r="AO61" s="35">
        <f t="shared" ref="AO61:AO71" si="48">U61</f>
        <v>0</v>
      </c>
      <c r="AP61" s="35">
        <f t="shared" ref="AP61:AP71" si="49">V61</f>
        <v>0</v>
      </c>
      <c r="AQ61" s="35">
        <f t="shared" ref="AQ61:AQ71" si="50">W61</f>
        <v>0</v>
      </c>
      <c r="AR61" s="35">
        <f t="shared" ref="AR61:AR71" si="51">X61</f>
        <v>0</v>
      </c>
      <c r="AS61" s="35">
        <f t="shared" ref="AS61:AS71" si="52">Y61</f>
        <v>0</v>
      </c>
      <c r="AT61" s="59">
        <f t="shared" si="27"/>
        <v>0</v>
      </c>
      <c r="AU61" s="1259" t="s">
        <v>249</v>
      </c>
      <c r="AV61" s="1260"/>
      <c r="AW61" s="1260"/>
      <c r="AX61" s="1260"/>
      <c r="AY61" s="652" t="s">
        <v>29</v>
      </c>
      <c r="AZ61" s="754">
        <f ca="1">IF(AZ56-AZ59&lt;0,AZ56-AZ59,0)</f>
        <v>0</v>
      </c>
      <c r="CA61" s="479"/>
      <c r="CB61" s="479"/>
      <c r="DA61" s="479"/>
      <c r="DB61" s="479"/>
    </row>
    <row r="62" spans="1:106" s="244" customFormat="1" ht="14.1" customHeight="1">
      <c r="A62" s="14"/>
      <c r="B62" s="643"/>
      <c r="C62" s="479"/>
      <c r="D62" s="71"/>
      <c r="E62" s="71"/>
      <c r="F62" s="480"/>
      <c r="G62" s="480"/>
      <c r="H62" s="480"/>
      <c r="I62" s="480"/>
      <c r="J62" s="480">
        <f t="shared" si="30"/>
        <v>0</v>
      </c>
      <c r="K62" s="480"/>
      <c r="L62" s="480"/>
      <c r="M62" s="480"/>
      <c r="N62" s="480"/>
      <c r="O62" s="480">
        <f t="shared" si="31"/>
        <v>0</v>
      </c>
      <c r="P62" s="480"/>
      <c r="Q62" s="480"/>
      <c r="R62" s="480"/>
      <c r="S62" s="480"/>
      <c r="T62" s="480">
        <f t="shared" si="32"/>
        <v>0</v>
      </c>
      <c r="U62" s="71">
        <f t="shared" si="33"/>
        <v>0</v>
      </c>
      <c r="V62" s="71">
        <f t="shared" si="34"/>
        <v>0</v>
      </c>
      <c r="W62" s="71">
        <f t="shared" si="35"/>
        <v>0</v>
      </c>
      <c r="X62" s="71">
        <f t="shared" si="36"/>
        <v>0</v>
      </c>
      <c r="Y62" s="480">
        <f t="shared" si="37"/>
        <v>0</v>
      </c>
      <c r="Z62" s="413">
        <f t="shared" si="38"/>
        <v>0</v>
      </c>
      <c r="AA62" s="60">
        <f t="shared" si="39"/>
        <v>0</v>
      </c>
      <c r="AB62" s="58">
        <f t="shared" si="40"/>
        <v>0</v>
      </c>
      <c r="AC62" s="658">
        <f t="shared" si="41"/>
        <v>0</v>
      </c>
      <c r="AD62" s="658">
        <f t="shared" si="42"/>
        <v>0</v>
      </c>
      <c r="AE62" s="71"/>
      <c r="AF62" s="71"/>
      <c r="AG62" s="71"/>
      <c r="AH62" s="71"/>
      <c r="AI62" s="409"/>
      <c r="AJ62" s="480">
        <f t="shared" si="43"/>
        <v>0</v>
      </c>
      <c r="AK62" s="633">
        <f t="shared" si="44"/>
        <v>0</v>
      </c>
      <c r="AL62" s="633">
        <f t="shared" si="45"/>
        <v>0</v>
      </c>
      <c r="AM62" s="480">
        <f t="shared" si="46"/>
        <v>0</v>
      </c>
      <c r="AN62" s="625">
        <f t="shared" si="47"/>
        <v>0</v>
      </c>
      <c r="AO62" s="35">
        <f t="shared" si="48"/>
        <v>0</v>
      </c>
      <c r="AP62" s="35">
        <f t="shared" si="49"/>
        <v>0</v>
      </c>
      <c r="AQ62" s="35">
        <f t="shared" si="50"/>
        <v>0</v>
      </c>
      <c r="AR62" s="35">
        <f t="shared" si="51"/>
        <v>0</v>
      </c>
      <c r="AS62" s="35">
        <f t="shared" si="52"/>
        <v>0</v>
      </c>
      <c r="AT62" s="59">
        <f t="shared" si="27"/>
        <v>0</v>
      </c>
      <c r="AU62" s="710"/>
      <c r="AV62" s="711"/>
      <c r="AW62" s="711"/>
      <c r="AX62" s="711"/>
      <c r="AY62" s="711"/>
      <c r="AZ62" s="18"/>
      <c r="CA62" s="479"/>
      <c r="CB62" s="479"/>
      <c r="DA62" s="479"/>
      <c r="DB62" s="479"/>
    </row>
    <row r="63" spans="1:106" s="244" customFormat="1" ht="14.1" customHeight="1">
      <c r="A63" s="14"/>
      <c r="B63" s="643"/>
      <c r="C63" s="479"/>
      <c r="D63" s="71"/>
      <c r="E63" s="71"/>
      <c r="F63" s="480"/>
      <c r="G63" s="480"/>
      <c r="H63" s="480"/>
      <c r="I63" s="480"/>
      <c r="J63" s="480">
        <f t="shared" si="30"/>
        <v>0</v>
      </c>
      <c r="K63" s="480"/>
      <c r="L63" s="480"/>
      <c r="M63" s="480"/>
      <c r="N63" s="480"/>
      <c r="O63" s="480">
        <f t="shared" si="31"/>
        <v>0</v>
      </c>
      <c r="P63" s="480"/>
      <c r="Q63" s="480"/>
      <c r="R63" s="480"/>
      <c r="S63" s="480"/>
      <c r="T63" s="480">
        <f t="shared" si="32"/>
        <v>0</v>
      </c>
      <c r="U63" s="71">
        <f t="shared" si="33"/>
        <v>0</v>
      </c>
      <c r="V63" s="71">
        <f t="shared" si="34"/>
        <v>0</v>
      </c>
      <c r="W63" s="71">
        <f t="shared" si="35"/>
        <v>0</v>
      </c>
      <c r="X63" s="71">
        <f t="shared" si="36"/>
        <v>0</v>
      </c>
      <c r="Y63" s="480">
        <f t="shared" si="37"/>
        <v>0</v>
      </c>
      <c r="Z63" s="413">
        <f t="shared" si="38"/>
        <v>0</v>
      </c>
      <c r="AA63" s="60">
        <f t="shared" si="39"/>
        <v>0</v>
      </c>
      <c r="AB63" s="58">
        <f t="shared" si="40"/>
        <v>0</v>
      </c>
      <c r="AC63" s="658">
        <f t="shared" si="41"/>
        <v>0</v>
      </c>
      <c r="AD63" s="658">
        <f t="shared" si="42"/>
        <v>0</v>
      </c>
      <c r="AE63" s="71"/>
      <c r="AF63" s="71"/>
      <c r="AG63" s="71"/>
      <c r="AH63" s="71"/>
      <c r="AI63" s="409"/>
      <c r="AJ63" s="480">
        <f t="shared" si="43"/>
        <v>0</v>
      </c>
      <c r="AK63" s="633">
        <f t="shared" si="44"/>
        <v>0</v>
      </c>
      <c r="AL63" s="633">
        <f t="shared" si="45"/>
        <v>0</v>
      </c>
      <c r="AM63" s="480">
        <f t="shared" si="46"/>
        <v>0</v>
      </c>
      <c r="AN63" s="625">
        <f t="shared" si="47"/>
        <v>0</v>
      </c>
      <c r="AO63" s="35">
        <f t="shared" si="48"/>
        <v>0</v>
      </c>
      <c r="AP63" s="35">
        <f t="shared" si="49"/>
        <v>0</v>
      </c>
      <c r="AQ63" s="35">
        <f t="shared" si="50"/>
        <v>0</v>
      </c>
      <c r="AR63" s="35">
        <f t="shared" si="51"/>
        <v>0</v>
      </c>
      <c r="AS63" s="35">
        <f t="shared" si="52"/>
        <v>0</v>
      </c>
      <c r="AT63" s="59">
        <f t="shared" si="27"/>
        <v>0</v>
      </c>
      <c r="AU63" s="781"/>
      <c r="AV63" s="782"/>
      <c r="AW63" s="782"/>
      <c r="AX63" s="782"/>
      <c r="AY63" s="782"/>
      <c r="AZ63" s="18"/>
      <c r="CA63" s="479"/>
      <c r="CB63" s="479"/>
      <c r="DA63" s="479"/>
      <c r="DB63" s="479"/>
    </row>
    <row r="64" spans="1:106" s="244" customFormat="1" ht="14.1" customHeight="1">
      <c r="A64" s="14"/>
      <c r="B64" s="643"/>
      <c r="C64" s="479"/>
      <c r="D64" s="71"/>
      <c r="E64" s="71"/>
      <c r="F64" s="480"/>
      <c r="G64" s="480"/>
      <c r="H64" s="480"/>
      <c r="I64" s="480"/>
      <c r="J64" s="480">
        <f t="shared" si="30"/>
        <v>0</v>
      </c>
      <c r="K64" s="480"/>
      <c r="L64" s="480"/>
      <c r="M64" s="480"/>
      <c r="N64" s="480"/>
      <c r="O64" s="480">
        <f t="shared" si="31"/>
        <v>0</v>
      </c>
      <c r="P64" s="480"/>
      <c r="Q64" s="480"/>
      <c r="R64" s="480"/>
      <c r="S64" s="480"/>
      <c r="T64" s="480">
        <f t="shared" si="32"/>
        <v>0</v>
      </c>
      <c r="U64" s="71">
        <f t="shared" si="33"/>
        <v>0</v>
      </c>
      <c r="V64" s="71">
        <f t="shared" si="34"/>
        <v>0</v>
      </c>
      <c r="W64" s="71">
        <f t="shared" si="35"/>
        <v>0</v>
      </c>
      <c r="X64" s="71">
        <f t="shared" si="36"/>
        <v>0</v>
      </c>
      <c r="Y64" s="480">
        <f t="shared" si="37"/>
        <v>0</v>
      </c>
      <c r="Z64" s="413">
        <f t="shared" si="38"/>
        <v>0</v>
      </c>
      <c r="AA64" s="60">
        <f t="shared" si="39"/>
        <v>0</v>
      </c>
      <c r="AB64" s="58">
        <f t="shared" si="40"/>
        <v>0</v>
      </c>
      <c r="AC64" s="658">
        <f t="shared" si="41"/>
        <v>0</v>
      </c>
      <c r="AD64" s="658">
        <f t="shared" si="42"/>
        <v>0</v>
      </c>
      <c r="AE64" s="71"/>
      <c r="AF64" s="71"/>
      <c r="AG64" s="71"/>
      <c r="AH64" s="71"/>
      <c r="AI64" s="409"/>
      <c r="AJ64" s="480">
        <f t="shared" si="43"/>
        <v>0</v>
      </c>
      <c r="AK64" s="633">
        <f t="shared" si="44"/>
        <v>0</v>
      </c>
      <c r="AL64" s="633">
        <f t="shared" si="45"/>
        <v>0</v>
      </c>
      <c r="AM64" s="480">
        <f t="shared" si="46"/>
        <v>0</v>
      </c>
      <c r="AN64" s="625">
        <f t="shared" si="47"/>
        <v>0</v>
      </c>
      <c r="AO64" s="35">
        <f t="shared" si="48"/>
        <v>0</v>
      </c>
      <c r="AP64" s="35">
        <f t="shared" si="49"/>
        <v>0</v>
      </c>
      <c r="AQ64" s="35">
        <f t="shared" si="50"/>
        <v>0</v>
      </c>
      <c r="AR64" s="35">
        <f t="shared" si="51"/>
        <v>0</v>
      </c>
      <c r="AS64" s="35">
        <f t="shared" si="52"/>
        <v>0</v>
      </c>
      <c r="AT64" s="59">
        <f t="shared" si="27"/>
        <v>0</v>
      </c>
      <c r="AU64" s="801"/>
      <c r="AV64" s="802"/>
      <c r="AW64" s="802"/>
      <c r="AX64" s="802"/>
      <c r="AY64" s="802"/>
      <c r="AZ64" s="803"/>
      <c r="CA64" s="479"/>
      <c r="CB64" s="479"/>
      <c r="DA64" s="479"/>
      <c r="DB64" s="479"/>
    </row>
    <row r="65" spans="1:106" s="244" customFormat="1" ht="14.1" customHeight="1">
      <c r="A65" s="14"/>
      <c r="B65" s="643"/>
      <c r="C65" s="479"/>
      <c r="D65" s="71"/>
      <c r="E65" s="71"/>
      <c r="F65" s="480"/>
      <c r="G65" s="480"/>
      <c r="H65" s="480"/>
      <c r="I65" s="480"/>
      <c r="J65" s="480">
        <f t="shared" si="30"/>
        <v>0</v>
      </c>
      <c r="K65" s="480"/>
      <c r="L65" s="480"/>
      <c r="M65" s="480"/>
      <c r="N65" s="480"/>
      <c r="O65" s="480">
        <f t="shared" si="31"/>
        <v>0</v>
      </c>
      <c r="P65" s="480"/>
      <c r="Q65" s="480"/>
      <c r="R65" s="480"/>
      <c r="S65" s="480"/>
      <c r="T65" s="480">
        <f t="shared" si="32"/>
        <v>0</v>
      </c>
      <c r="U65" s="71">
        <f t="shared" si="33"/>
        <v>0</v>
      </c>
      <c r="V65" s="71">
        <f t="shared" si="34"/>
        <v>0</v>
      </c>
      <c r="W65" s="71">
        <f t="shared" si="35"/>
        <v>0</v>
      </c>
      <c r="X65" s="71">
        <f t="shared" si="36"/>
        <v>0</v>
      </c>
      <c r="Y65" s="480">
        <f t="shared" si="37"/>
        <v>0</v>
      </c>
      <c r="Z65" s="413">
        <f t="shared" si="38"/>
        <v>0</v>
      </c>
      <c r="AA65" s="60">
        <f t="shared" si="39"/>
        <v>0</v>
      </c>
      <c r="AB65" s="58">
        <f t="shared" si="40"/>
        <v>0</v>
      </c>
      <c r="AC65" s="658">
        <f t="shared" si="41"/>
        <v>0</v>
      </c>
      <c r="AD65" s="658">
        <f t="shared" si="42"/>
        <v>0</v>
      </c>
      <c r="AE65" s="71"/>
      <c r="AF65" s="71"/>
      <c r="AG65" s="71"/>
      <c r="AH65" s="71"/>
      <c r="AI65" s="409"/>
      <c r="AJ65" s="480">
        <f t="shared" si="43"/>
        <v>0</v>
      </c>
      <c r="AK65" s="633">
        <f t="shared" si="44"/>
        <v>0</v>
      </c>
      <c r="AL65" s="633">
        <f t="shared" si="45"/>
        <v>0</v>
      </c>
      <c r="AM65" s="480">
        <f t="shared" si="46"/>
        <v>0</v>
      </c>
      <c r="AN65" s="625">
        <f t="shared" si="47"/>
        <v>0</v>
      </c>
      <c r="AO65" s="35">
        <f t="shared" si="48"/>
        <v>0</v>
      </c>
      <c r="AP65" s="35">
        <f t="shared" si="49"/>
        <v>0</v>
      </c>
      <c r="AQ65" s="35">
        <f t="shared" si="50"/>
        <v>0</v>
      </c>
      <c r="AR65" s="35">
        <f t="shared" si="51"/>
        <v>0</v>
      </c>
      <c r="AS65" s="35">
        <f t="shared" si="52"/>
        <v>0</v>
      </c>
      <c r="AT65" s="59">
        <f t="shared" si="27"/>
        <v>0</v>
      </c>
      <c r="AU65" s="801"/>
      <c r="AV65" s="802"/>
      <c r="AW65" s="802"/>
      <c r="AX65" s="802"/>
      <c r="AY65" s="802"/>
      <c r="AZ65" s="803"/>
      <c r="CA65" s="479"/>
      <c r="CB65" s="479"/>
      <c r="DA65" s="479"/>
      <c r="DB65" s="479"/>
    </row>
    <row r="66" spans="1:106" s="244" customFormat="1" ht="14.1" customHeight="1">
      <c r="A66" s="14"/>
      <c r="B66" s="643"/>
      <c r="C66" s="479"/>
      <c r="D66" s="71"/>
      <c r="E66" s="71"/>
      <c r="F66" s="480"/>
      <c r="G66" s="480"/>
      <c r="H66" s="480"/>
      <c r="I66" s="480"/>
      <c r="J66" s="480">
        <f t="shared" si="30"/>
        <v>0</v>
      </c>
      <c r="K66" s="480"/>
      <c r="L66" s="480"/>
      <c r="M66" s="480"/>
      <c r="N66" s="480"/>
      <c r="O66" s="480">
        <f t="shared" si="31"/>
        <v>0</v>
      </c>
      <c r="P66" s="480"/>
      <c r="Q66" s="480"/>
      <c r="R66" s="480"/>
      <c r="S66" s="480"/>
      <c r="T66" s="480">
        <f t="shared" si="32"/>
        <v>0</v>
      </c>
      <c r="U66" s="71">
        <f t="shared" si="33"/>
        <v>0</v>
      </c>
      <c r="V66" s="71">
        <f t="shared" si="34"/>
        <v>0</v>
      </c>
      <c r="W66" s="71">
        <f t="shared" si="35"/>
        <v>0</v>
      </c>
      <c r="X66" s="71">
        <f t="shared" si="36"/>
        <v>0</v>
      </c>
      <c r="Y66" s="480">
        <f t="shared" si="37"/>
        <v>0</v>
      </c>
      <c r="Z66" s="413">
        <f t="shared" si="38"/>
        <v>0</v>
      </c>
      <c r="AA66" s="60">
        <f t="shared" si="39"/>
        <v>0</v>
      </c>
      <c r="AB66" s="58">
        <f t="shared" si="40"/>
        <v>0</v>
      </c>
      <c r="AC66" s="658">
        <f t="shared" si="41"/>
        <v>0</v>
      </c>
      <c r="AD66" s="658">
        <f t="shared" si="42"/>
        <v>0</v>
      </c>
      <c r="AE66" s="71"/>
      <c r="AF66" s="71"/>
      <c r="AG66" s="71"/>
      <c r="AH66" s="71"/>
      <c r="AI66" s="409"/>
      <c r="AJ66" s="480">
        <f t="shared" si="43"/>
        <v>0</v>
      </c>
      <c r="AK66" s="633">
        <f t="shared" si="44"/>
        <v>0</v>
      </c>
      <c r="AL66" s="633">
        <f t="shared" si="45"/>
        <v>0</v>
      </c>
      <c r="AM66" s="480">
        <f t="shared" si="46"/>
        <v>0</v>
      </c>
      <c r="AN66" s="625">
        <f t="shared" si="47"/>
        <v>0</v>
      </c>
      <c r="AO66" s="35">
        <f t="shared" si="48"/>
        <v>0</v>
      </c>
      <c r="AP66" s="35">
        <f t="shared" si="49"/>
        <v>0</v>
      </c>
      <c r="AQ66" s="35">
        <f t="shared" si="50"/>
        <v>0</v>
      </c>
      <c r="AR66" s="35">
        <f t="shared" si="51"/>
        <v>0</v>
      </c>
      <c r="AS66" s="35">
        <f t="shared" si="52"/>
        <v>0</v>
      </c>
      <c r="AT66" s="59">
        <f t="shared" si="27"/>
        <v>0</v>
      </c>
      <c r="AU66" s="801"/>
      <c r="AV66" s="802"/>
      <c r="AW66" s="802"/>
      <c r="AX66" s="802"/>
      <c r="AY66" s="802"/>
      <c r="AZ66" s="803"/>
      <c r="CA66" s="479"/>
      <c r="CB66" s="479"/>
      <c r="DA66" s="479"/>
      <c r="DB66" s="479"/>
    </row>
    <row r="67" spans="1:106" s="244" customFormat="1" ht="14.1" customHeight="1">
      <c r="A67" s="14"/>
      <c r="B67" s="643"/>
      <c r="C67" s="479"/>
      <c r="D67" s="71"/>
      <c r="E67" s="71"/>
      <c r="F67" s="480"/>
      <c r="G67" s="480"/>
      <c r="H67" s="480"/>
      <c r="I67" s="480"/>
      <c r="J67" s="480">
        <f t="shared" si="30"/>
        <v>0</v>
      </c>
      <c r="K67" s="480"/>
      <c r="L67" s="480"/>
      <c r="M67" s="480"/>
      <c r="N67" s="480"/>
      <c r="O67" s="480">
        <f t="shared" si="31"/>
        <v>0</v>
      </c>
      <c r="P67" s="480"/>
      <c r="Q67" s="480"/>
      <c r="R67" s="480"/>
      <c r="S67" s="480"/>
      <c r="T67" s="480">
        <f t="shared" si="32"/>
        <v>0</v>
      </c>
      <c r="U67" s="71">
        <f t="shared" si="33"/>
        <v>0</v>
      </c>
      <c r="V67" s="71">
        <f t="shared" si="34"/>
        <v>0</v>
      </c>
      <c r="W67" s="71">
        <f t="shared" si="35"/>
        <v>0</v>
      </c>
      <c r="X67" s="71">
        <f t="shared" si="36"/>
        <v>0</v>
      </c>
      <c r="Y67" s="480">
        <f t="shared" si="37"/>
        <v>0</v>
      </c>
      <c r="Z67" s="413">
        <f t="shared" si="38"/>
        <v>0</v>
      </c>
      <c r="AA67" s="60">
        <f t="shared" si="39"/>
        <v>0</v>
      </c>
      <c r="AB67" s="58">
        <f t="shared" si="40"/>
        <v>0</v>
      </c>
      <c r="AC67" s="658">
        <f t="shared" si="41"/>
        <v>0</v>
      </c>
      <c r="AD67" s="658">
        <f t="shared" si="42"/>
        <v>0</v>
      </c>
      <c r="AE67" s="71"/>
      <c r="AF67" s="71"/>
      <c r="AG67" s="71"/>
      <c r="AH67" s="71"/>
      <c r="AI67" s="409"/>
      <c r="AJ67" s="480">
        <f t="shared" si="43"/>
        <v>0</v>
      </c>
      <c r="AK67" s="633">
        <f t="shared" si="44"/>
        <v>0</v>
      </c>
      <c r="AL67" s="633">
        <f t="shared" si="45"/>
        <v>0</v>
      </c>
      <c r="AM67" s="480">
        <f t="shared" si="46"/>
        <v>0</v>
      </c>
      <c r="AN67" s="625">
        <f t="shared" si="47"/>
        <v>0</v>
      </c>
      <c r="AO67" s="35">
        <f t="shared" si="48"/>
        <v>0</v>
      </c>
      <c r="AP67" s="35">
        <f t="shared" si="49"/>
        <v>0</v>
      </c>
      <c r="AQ67" s="35">
        <f t="shared" si="50"/>
        <v>0</v>
      </c>
      <c r="AR67" s="35">
        <f t="shared" si="51"/>
        <v>0</v>
      </c>
      <c r="AS67" s="35">
        <f t="shared" si="52"/>
        <v>0</v>
      </c>
      <c r="AT67" s="59">
        <f t="shared" si="27"/>
        <v>0</v>
      </c>
      <c r="AU67" s="801"/>
      <c r="AV67" s="802"/>
      <c r="AW67" s="802"/>
      <c r="AX67" s="802"/>
      <c r="AY67" s="802"/>
      <c r="AZ67" s="803"/>
      <c r="CA67" s="479"/>
      <c r="CB67" s="479"/>
      <c r="DA67" s="479"/>
      <c r="DB67" s="479"/>
    </row>
    <row r="68" spans="1:106" s="244" customFormat="1" ht="14.1" customHeight="1">
      <c r="A68" s="14"/>
      <c r="B68" s="643"/>
      <c r="C68" s="479"/>
      <c r="D68" s="71"/>
      <c r="E68" s="71"/>
      <c r="F68" s="480"/>
      <c r="G68" s="480"/>
      <c r="H68" s="480"/>
      <c r="I68" s="480"/>
      <c r="J68" s="480">
        <f t="shared" si="30"/>
        <v>0</v>
      </c>
      <c r="K68" s="480"/>
      <c r="L68" s="480"/>
      <c r="M68" s="480"/>
      <c r="N68" s="480"/>
      <c r="O68" s="480">
        <f t="shared" si="31"/>
        <v>0</v>
      </c>
      <c r="P68" s="480"/>
      <c r="Q68" s="480"/>
      <c r="R68" s="480"/>
      <c r="S68" s="480"/>
      <c r="T68" s="480">
        <f t="shared" si="32"/>
        <v>0</v>
      </c>
      <c r="U68" s="71">
        <f t="shared" si="33"/>
        <v>0</v>
      </c>
      <c r="V68" s="71">
        <f t="shared" si="34"/>
        <v>0</v>
      </c>
      <c r="W68" s="71">
        <f t="shared" si="35"/>
        <v>0</v>
      </c>
      <c r="X68" s="71">
        <f t="shared" si="36"/>
        <v>0</v>
      </c>
      <c r="Y68" s="480">
        <f t="shared" si="37"/>
        <v>0</v>
      </c>
      <c r="Z68" s="413">
        <f t="shared" si="38"/>
        <v>0</v>
      </c>
      <c r="AA68" s="60">
        <f t="shared" si="39"/>
        <v>0</v>
      </c>
      <c r="AB68" s="58">
        <f t="shared" si="40"/>
        <v>0</v>
      </c>
      <c r="AC68" s="658">
        <f t="shared" si="41"/>
        <v>0</v>
      </c>
      <c r="AD68" s="658">
        <f t="shared" si="42"/>
        <v>0</v>
      </c>
      <c r="AE68" s="71"/>
      <c r="AF68" s="71"/>
      <c r="AG68" s="71"/>
      <c r="AH68" s="71"/>
      <c r="AI68" s="409"/>
      <c r="AJ68" s="480">
        <f t="shared" si="43"/>
        <v>0</v>
      </c>
      <c r="AK68" s="480">
        <f t="shared" si="44"/>
        <v>0</v>
      </c>
      <c r="AL68" s="480">
        <f t="shared" si="45"/>
        <v>0</v>
      </c>
      <c r="AM68" s="480">
        <f t="shared" si="46"/>
        <v>0</v>
      </c>
      <c r="AN68" s="625">
        <f t="shared" si="47"/>
        <v>0</v>
      </c>
      <c r="AO68" s="35">
        <f t="shared" si="48"/>
        <v>0</v>
      </c>
      <c r="AP68" s="35">
        <f t="shared" si="49"/>
        <v>0</v>
      </c>
      <c r="AQ68" s="35">
        <f t="shared" si="50"/>
        <v>0</v>
      </c>
      <c r="AR68" s="35">
        <f t="shared" si="51"/>
        <v>0</v>
      </c>
      <c r="AS68" s="35">
        <f t="shared" si="52"/>
        <v>0</v>
      </c>
      <c r="AT68" s="59">
        <f t="shared" si="27"/>
        <v>0</v>
      </c>
      <c r="AU68" s="801"/>
      <c r="AV68" s="802"/>
      <c r="AW68" s="802"/>
      <c r="AX68" s="802"/>
      <c r="AY68" s="802"/>
      <c r="AZ68" s="803"/>
      <c r="CA68" s="479"/>
      <c r="CB68" s="479"/>
      <c r="DA68" s="479"/>
      <c r="DB68" s="479"/>
    </row>
    <row r="69" spans="1:106" s="244" customFormat="1" ht="14.1" customHeight="1">
      <c r="A69" s="14"/>
      <c r="B69" s="643"/>
      <c r="C69" s="479"/>
      <c r="D69" s="71"/>
      <c r="E69" s="71"/>
      <c r="F69" s="480"/>
      <c r="G69" s="480"/>
      <c r="H69" s="480"/>
      <c r="I69" s="480"/>
      <c r="J69" s="480">
        <f t="shared" si="30"/>
        <v>0</v>
      </c>
      <c r="K69" s="480"/>
      <c r="L69" s="480"/>
      <c r="M69" s="480"/>
      <c r="N69" s="480"/>
      <c r="O69" s="480">
        <f t="shared" si="31"/>
        <v>0</v>
      </c>
      <c r="P69" s="480"/>
      <c r="Q69" s="480"/>
      <c r="R69" s="480"/>
      <c r="S69" s="480"/>
      <c r="T69" s="480">
        <f t="shared" si="32"/>
        <v>0</v>
      </c>
      <c r="U69" s="71">
        <f t="shared" si="33"/>
        <v>0</v>
      </c>
      <c r="V69" s="71">
        <f t="shared" si="34"/>
        <v>0</v>
      </c>
      <c r="W69" s="71">
        <f t="shared" si="35"/>
        <v>0</v>
      </c>
      <c r="X69" s="71">
        <f t="shared" si="36"/>
        <v>0</v>
      </c>
      <c r="Y69" s="480">
        <f t="shared" si="37"/>
        <v>0</v>
      </c>
      <c r="Z69" s="413">
        <f t="shared" si="38"/>
        <v>0</v>
      </c>
      <c r="AA69" s="60">
        <f t="shared" si="39"/>
        <v>0</v>
      </c>
      <c r="AB69" s="58">
        <f t="shared" si="40"/>
        <v>0</v>
      </c>
      <c r="AC69" s="658">
        <f t="shared" si="41"/>
        <v>0</v>
      </c>
      <c r="AD69" s="658">
        <f t="shared" si="42"/>
        <v>0</v>
      </c>
      <c r="AE69" s="71"/>
      <c r="AF69" s="71"/>
      <c r="AG69" s="71"/>
      <c r="AH69" s="71"/>
      <c r="AI69" s="409"/>
      <c r="AJ69" s="480">
        <f t="shared" si="43"/>
        <v>0</v>
      </c>
      <c r="AK69" s="480">
        <f t="shared" si="44"/>
        <v>0</v>
      </c>
      <c r="AL69" s="480">
        <f t="shared" si="45"/>
        <v>0</v>
      </c>
      <c r="AM69" s="480">
        <f t="shared" si="46"/>
        <v>0</v>
      </c>
      <c r="AN69" s="625">
        <f t="shared" si="47"/>
        <v>0</v>
      </c>
      <c r="AO69" s="35">
        <f t="shared" si="48"/>
        <v>0</v>
      </c>
      <c r="AP69" s="35">
        <f t="shared" si="49"/>
        <v>0</v>
      </c>
      <c r="AQ69" s="35">
        <f t="shared" si="50"/>
        <v>0</v>
      </c>
      <c r="AR69" s="35">
        <f t="shared" si="51"/>
        <v>0</v>
      </c>
      <c r="AS69" s="35">
        <f t="shared" si="52"/>
        <v>0</v>
      </c>
      <c r="AT69" s="59">
        <f t="shared" si="27"/>
        <v>0</v>
      </c>
      <c r="AU69" s="801"/>
      <c r="AV69" s="802"/>
      <c r="AW69" s="802"/>
      <c r="AX69" s="802"/>
      <c r="AY69" s="802"/>
      <c r="AZ69" s="803"/>
      <c r="CA69" s="479"/>
      <c r="CB69" s="479"/>
      <c r="DA69" s="479"/>
      <c r="DB69" s="479"/>
    </row>
    <row r="70" spans="1:106" s="244" customFormat="1" ht="14.1" customHeight="1">
      <c r="A70" s="14"/>
      <c r="B70" s="643"/>
      <c r="C70" s="479"/>
      <c r="D70" s="71"/>
      <c r="E70" s="71"/>
      <c r="F70" s="480"/>
      <c r="G70" s="480"/>
      <c r="H70" s="480"/>
      <c r="I70" s="480"/>
      <c r="J70" s="480">
        <f t="shared" ref="J70:J71" si="53">SUM(F70:I70)*$E70</f>
        <v>0</v>
      </c>
      <c r="K70" s="480"/>
      <c r="L70" s="480"/>
      <c r="M70" s="480"/>
      <c r="N70" s="480"/>
      <c r="O70" s="480">
        <f t="shared" ref="O70:O71" si="54">SUM(K70:N70)*$E70</f>
        <v>0</v>
      </c>
      <c r="P70" s="480"/>
      <c r="Q70" s="480"/>
      <c r="R70" s="480"/>
      <c r="S70" s="480"/>
      <c r="T70" s="480">
        <f t="shared" ref="T70:T71" si="55">SUM(P70:S70)*$E70</f>
        <v>0</v>
      </c>
      <c r="U70" s="71">
        <f t="shared" si="33"/>
        <v>0</v>
      </c>
      <c r="V70" s="71">
        <f t="shared" si="34"/>
        <v>0</v>
      </c>
      <c r="W70" s="71">
        <f t="shared" si="35"/>
        <v>0</v>
      </c>
      <c r="X70" s="71">
        <f t="shared" si="36"/>
        <v>0</v>
      </c>
      <c r="Y70" s="480">
        <f t="shared" si="37"/>
        <v>0</v>
      </c>
      <c r="Z70" s="413">
        <f t="shared" si="38"/>
        <v>0</v>
      </c>
      <c r="AA70" s="60">
        <f t="shared" si="39"/>
        <v>0</v>
      </c>
      <c r="AB70" s="58">
        <f t="shared" si="40"/>
        <v>0</v>
      </c>
      <c r="AC70" s="658">
        <f t="shared" si="41"/>
        <v>0</v>
      </c>
      <c r="AD70" s="658">
        <f t="shared" si="42"/>
        <v>0</v>
      </c>
      <c r="AE70" s="71"/>
      <c r="AF70" s="71"/>
      <c r="AG70" s="71"/>
      <c r="AH70" s="71"/>
      <c r="AI70" s="409"/>
      <c r="AJ70" s="480">
        <f t="shared" si="43"/>
        <v>0</v>
      </c>
      <c r="AK70" s="480">
        <f t="shared" si="44"/>
        <v>0</v>
      </c>
      <c r="AL70" s="480">
        <f t="shared" si="45"/>
        <v>0</v>
      </c>
      <c r="AM70" s="480">
        <f t="shared" si="46"/>
        <v>0</v>
      </c>
      <c r="AN70" s="625">
        <f t="shared" si="47"/>
        <v>0</v>
      </c>
      <c r="AO70" s="35">
        <f t="shared" si="48"/>
        <v>0</v>
      </c>
      <c r="AP70" s="35">
        <f t="shared" si="49"/>
        <v>0</v>
      </c>
      <c r="AQ70" s="35">
        <f t="shared" si="50"/>
        <v>0</v>
      </c>
      <c r="AR70" s="35">
        <f t="shared" si="51"/>
        <v>0</v>
      </c>
      <c r="AS70" s="35">
        <f t="shared" si="52"/>
        <v>0</v>
      </c>
      <c r="AT70" s="59">
        <f t="shared" si="27"/>
        <v>0</v>
      </c>
      <c r="AU70" s="801"/>
      <c r="AV70" s="802"/>
      <c r="AW70" s="802"/>
      <c r="AX70" s="802"/>
      <c r="AY70" s="802"/>
      <c r="AZ70" s="803"/>
      <c r="CA70" s="479"/>
      <c r="CB70" s="479"/>
      <c r="DA70" s="479"/>
      <c r="DB70" s="479"/>
    </row>
    <row r="71" spans="1:106" s="244" customFormat="1" ht="14.1" customHeight="1">
      <c r="A71" s="14"/>
      <c r="B71" s="19"/>
      <c r="C71" s="706"/>
      <c r="D71" s="707"/>
      <c r="E71" s="707"/>
      <c r="F71" s="708"/>
      <c r="G71" s="708"/>
      <c r="H71" s="708"/>
      <c r="I71" s="708"/>
      <c r="J71" s="480">
        <f t="shared" si="53"/>
        <v>0</v>
      </c>
      <c r="K71" s="708"/>
      <c r="L71" s="708"/>
      <c r="M71" s="708"/>
      <c r="N71" s="708"/>
      <c r="O71" s="708">
        <f t="shared" si="54"/>
        <v>0</v>
      </c>
      <c r="P71" s="708"/>
      <c r="Q71" s="708"/>
      <c r="R71" s="708"/>
      <c r="S71" s="708"/>
      <c r="T71" s="480">
        <f t="shared" si="55"/>
        <v>0</v>
      </c>
      <c r="U71" s="71">
        <f t="shared" si="33"/>
        <v>0</v>
      </c>
      <c r="V71" s="71">
        <f t="shared" si="34"/>
        <v>0</v>
      </c>
      <c r="W71" s="71">
        <f t="shared" si="35"/>
        <v>0</v>
      </c>
      <c r="X71" s="71">
        <f t="shared" si="36"/>
        <v>0</v>
      </c>
      <c r="Y71" s="480">
        <f t="shared" si="37"/>
        <v>0</v>
      </c>
      <c r="Z71" s="709">
        <f t="shared" si="38"/>
        <v>0</v>
      </c>
      <c r="AA71" s="60">
        <f t="shared" si="39"/>
        <v>0</v>
      </c>
      <c r="AB71" s="58">
        <f t="shared" si="40"/>
        <v>0</v>
      </c>
      <c r="AC71" s="658">
        <f t="shared" si="41"/>
        <v>0</v>
      </c>
      <c r="AD71" s="658">
        <f t="shared" si="42"/>
        <v>0</v>
      </c>
      <c r="AE71" s="71"/>
      <c r="AF71" s="71"/>
      <c r="AG71" s="71"/>
      <c r="AH71" s="71"/>
      <c r="AI71" s="409"/>
      <c r="AJ71" s="635"/>
      <c r="AK71" s="635"/>
      <c r="AL71" s="635"/>
      <c r="AM71" s="480"/>
      <c r="AN71" s="625">
        <f t="shared" ref="AN71" si="56">SUM(AJ71:AM71)*$E71</f>
        <v>0</v>
      </c>
      <c r="AO71" s="35">
        <f t="shared" si="48"/>
        <v>0</v>
      </c>
      <c r="AP71" s="35">
        <f t="shared" si="49"/>
        <v>0</v>
      </c>
      <c r="AQ71" s="35">
        <f t="shared" si="50"/>
        <v>0</v>
      </c>
      <c r="AR71" s="35">
        <f t="shared" si="51"/>
        <v>0</v>
      </c>
      <c r="AS71" s="35">
        <f t="shared" si="52"/>
        <v>0</v>
      </c>
      <c r="AT71" s="59">
        <f t="shared" si="27"/>
        <v>0</v>
      </c>
      <c r="AU71" s="783"/>
      <c r="AV71" s="784"/>
      <c r="AW71" s="784"/>
      <c r="AX71" s="784"/>
      <c r="AY71" s="784"/>
      <c r="AZ71" s="785"/>
      <c r="CA71" s="19"/>
      <c r="CB71" s="19"/>
      <c r="DA71" s="19"/>
      <c r="DB71" s="19"/>
    </row>
    <row r="72" spans="1:106" s="244" customFormat="1" ht="14.1" customHeight="1">
      <c r="A72" s="40"/>
      <c r="B72" s="715" t="s">
        <v>6</v>
      </c>
      <c r="C72" s="36"/>
      <c r="D72" s="36"/>
      <c r="E72" s="36"/>
      <c r="F72" s="36"/>
      <c r="G72" s="36"/>
      <c r="H72" s="36"/>
      <c r="I72" s="36"/>
      <c r="J72" s="37">
        <f>SUM(J6:J71)</f>
        <v>732.05</v>
      </c>
      <c r="K72" s="37"/>
      <c r="L72" s="37"/>
      <c r="M72" s="37"/>
      <c r="N72" s="37"/>
      <c r="O72" s="37">
        <f>SUM(O6:O71)</f>
        <v>1793.35</v>
      </c>
      <c r="P72" s="37"/>
      <c r="Q72" s="37"/>
      <c r="R72" s="37"/>
      <c r="S72" s="37"/>
      <c r="T72" s="37">
        <f>SUM(T6:T71)</f>
        <v>5001.3999999999996</v>
      </c>
      <c r="U72" s="37"/>
      <c r="V72" s="37"/>
      <c r="W72" s="37"/>
      <c r="X72" s="37"/>
      <c r="Y72" s="37">
        <f>SUM(Y6:Y71)</f>
        <v>7526.8</v>
      </c>
      <c r="Z72" s="61"/>
      <c r="AA72" s="61"/>
      <c r="AB72" s="37"/>
      <c r="AC72" s="37"/>
      <c r="AD72" s="37"/>
      <c r="AE72" s="37"/>
      <c r="AF72" s="37"/>
      <c r="AG72" s="37"/>
      <c r="AH72" s="37"/>
      <c r="AI72" s="410">
        <f>SUM(AI6:AI71)</f>
        <v>63778.2</v>
      </c>
      <c r="AJ72" s="37"/>
      <c r="AK72" s="37"/>
      <c r="AL72" s="37"/>
      <c r="AM72" s="37"/>
      <c r="AN72" s="37">
        <f>SUM(AN6:AN71)</f>
        <v>6562.5</v>
      </c>
      <c r="AO72" s="37"/>
      <c r="AP72" s="37"/>
      <c r="AQ72" s="37"/>
      <c r="AR72" s="37"/>
      <c r="AS72" s="37">
        <f>SUM(AS6:AS71)</f>
        <v>7526.8</v>
      </c>
      <c r="AT72" s="99">
        <f>SUM(AT6:AT71)</f>
        <v>207</v>
      </c>
      <c r="AU72" s="786"/>
      <c r="AV72" s="787"/>
      <c r="AW72" s="787"/>
      <c r="AX72" s="787"/>
      <c r="AY72" s="787"/>
      <c r="AZ72" s="788"/>
    </row>
    <row r="73" spans="1:106" s="244" customFormat="1" ht="14.1" customHeight="1">
      <c r="A73" s="659"/>
      <c r="B73" s="660"/>
      <c r="C73" s="1312"/>
      <c r="D73" s="1313"/>
      <c r="E73" s="1313"/>
      <c r="F73" s="1262" t="str">
        <f>"Đối tượng ăn: "&amp;SUM(H74:H76)*1000&amp;" đ/ng/ng"</f>
        <v>Đối tượng ăn: 140000 đ/ng/ng</v>
      </c>
      <c r="G73" s="1262"/>
      <c r="H73" s="1262"/>
      <c r="I73" s="1262"/>
      <c r="J73" s="1262"/>
      <c r="K73" s="1262" t="str">
        <f>"Đối tượng ăn: "&amp;SUM(M74:M76)*1000&amp;" đ/ng/ng"</f>
        <v>Đối tượng ăn: 124000 đ/ng/ng</v>
      </c>
      <c r="L73" s="1262"/>
      <c r="M73" s="1262"/>
      <c r="N73" s="1262"/>
      <c r="O73" s="1262"/>
      <c r="P73" s="1266" t="s">
        <v>789</v>
      </c>
      <c r="Q73" s="1267"/>
      <c r="R73" s="1266" t="s">
        <v>790</v>
      </c>
      <c r="S73" s="1267"/>
      <c r="T73" s="1268" t="s">
        <v>791</v>
      </c>
      <c r="U73" s="1269"/>
      <c r="V73" s="1269"/>
      <c r="W73" s="1269"/>
      <c r="X73" s="1269"/>
      <c r="Y73" s="1270"/>
      <c r="Z73" s="21"/>
      <c r="AA73" s="11"/>
      <c r="AB73" s="11"/>
      <c r="AC73" s="11"/>
      <c r="AD73" s="11"/>
      <c r="AE73" s="11"/>
      <c r="AF73" s="11"/>
      <c r="AG73" s="11"/>
      <c r="AH73" s="11"/>
      <c r="AI73" s="4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22"/>
    </row>
    <row r="74" spans="1:106" s="244" customFormat="1" ht="14.1" customHeight="1">
      <c r="A74" s="661"/>
      <c r="B74" s="662"/>
      <c r="C74" s="662"/>
      <c r="D74" s="663"/>
      <c r="E74" s="663"/>
      <c r="F74" s="664">
        <v>43</v>
      </c>
      <c r="G74" s="664" t="s">
        <v>27</v>
      </c>
      <c r="H74" s="665">
        <v>14</v>
      </c>
      <c r="I74" s="664" t="s">
        <v>28</v>
      </c>
      <c r="J74" s="60">
        <f t="shared" ref="J74:J78" si="57">F74*H74</f>
        <v>602</v>
      </c>
      <c r="K74" s="666">
        <v>7</v>
      </c>
      <c r="L74" s="664" t="s">
        <v>27</v>
      </c>
      <c r="M74" s="666">
        <v>14</v>
      </c>
      <c r="N74" s="664" t="s">
        <v>792</v>
      </c>
      <c r="O74" s="60">
        <f t="shared" ref="O74:O76" si="58">K74*M74</f>
        <v>98</v>
      </c>
      <c r="P74" s="1264">
        <f t="shared" ref="P74:P76" si="59">F74+K74</f>
        <v>50</v>
      </c>
      <c r="Q74" s="1264"/>
      <c r="R74" s="1272">
        <f>J74+O74</f>
        <v>700</v>
      </c>
      <c r="S74" s="1272"/>
      <c r="T74" s="1308" t="s">
        <v>793</v>
      </c>
      <c r="U74" s="1309"/>
      <c r="V74" s="1309"/>
      <c r="W74" s="1309"/>
      <c r="X74" s="667"/>
      <c r="Y74" s="668">
        <f>SUM(J74:J78)+SUM(O74:O76)+S77-S78</f>
        <v>-289.59999999999491</v>
      </c>
      <c r="Z74" s="12"/>
      <c r="AB74" s="25"/>
      <c r="AC74" s="25"/>
      <c r="AD74" s="25"/>
      <c r="AE74" s="25"/>
      <c r="AF74" s="25"/>
      <c r="AG74" s="26"/>
      <c r="AH74" s="26"/>
      <c r="AI74" s="1261"/>
      <c r="AJ74" s="1261"/>
      <c r="AK74" s="1261"/>
      <c r="AL74" s="1261"/>
      <c r="AM74" s="1261"/>
      <c r="AN74" s="1261"/>
      <c r="AO74" s="26"/>
      <c r="AP74" s="26"/>
      <c r="AQ74" s="26"/>
      <c r="AR74" s="26"/>
      <c r="AS74" s="26"/>
      <c r="AT74" s="25" t="s">
        <v>21</v>
      </c>
      <c r="AU74" s="25"/>
      <c r="AV74" s="27"/>
      <c r="AW74" s="27"/>
      <c r="AX74" s="27"/>
    </row>
    <row r="75" spans="1:106" s="244" customFormat="1" ht="14.1" customHeight="1">
      <c r="A75" s="661"/>
      <c r="B75" s="662"/>
      <c r="C75" s="662"/>
      <c r="D75" s="663"/>
      <c r="E75" s="663"/>
      <c r="F75" s="664">
        <v>43</v>
      </c>
      <c r="G75" s="669" t="s">
        <v>27</v>
      </c>
      <c r="H75" s="665">
        <v>32</v>
      </c>
      <c r="I75" s="664" t="s">
        <v>28</v>
      </c>
      <c r="J75" s="60">
        <f t="shared" si="57"/>
        <v>1376</v>
      </c>
      <c r="K75" s="670">
        <v>7</v>
      </c>
      <c r="L75" s="669" t="s">
        <v>27</v>
      </c>
      <c r="M75" s="670">
        <v>24</v>
      </c>
      <c r="N75" s="669" t="s">
        <v>28</v>
      </c>
      <c r="O75" s="60">
        <f t="shared" si="58"/>
        <v>168</v>
      </c>
      <c r="P75" s="1265">
        <f t="shared" si="59"/>
        <v>50</v>
      </c>
      <c r="Q75" s="1265"/>
      <c r="R75" s="1273">
        <f>J75+O75</f>
        <v>1544</v>
      </c>
      <c r="S75" s="1273"/>
      <c r="T75" s="1253" t="s">
        <v>794</v>
      </c>
      <c r="U75" s="1254"/>
      <c r="V75" s="1254"/>
      <c r="W75" s="1254"/>
      <c r="X75" s="671"/>
      <c r="Y75" s="672">
        <f>Y72</f>
        <v>7526.8</v>
      </c>
      <c r="Z75" s="21"/>
      <c r="AA75" s="11"/>
      <c r="AB75" s="11"/>
      <c r="AC75" s="11"/>
      <c r="AD75" s="11"/>
      <c r="AE75" s="11"/>
      <c r="AF75" s="11"/>
      <c r="AG75" s="11"/>
      <c r="AH75" s="11"/>
      <c r="AI75" s="4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24"/>
    </row>
    <row r="76" spans="1:106" s="244" customFormat="1" ht="14.1" customHeight="1">
      <c r="A76" s="661"/>
      <c r="B76" s="662"/>
      <c r="C76" s="662"/>
      <c r="D76" s="663"/>
      <c r="E76" s="663"/>
      <c r="F76" s="664">
        <v>43</v>
      </c>
      <c r="G76" s="673" t="s">
        <v>27</v>
      </c>
      <c r="H76" s="665">
        <v>94</v>
      </c>
      <c r="I76" s="664" t="s">
        <v>28</v>
      </c>
      <c r="J76" s="60">
        <f t="shared" si="57"/>
        <v>4042</v>
      </c>
      <c r="K76" s="670">
        <v>15</v>
      </c>
      <c r="L76" s="669" t="s">
        <v>27</v>
      </c>
      <c r="M76" s="670">
        <v>86</v>
      </c>
      <c r="N76" s="669" t="s">
        <v>28</v>
      </c>
      <c r="O76" s="60">
        <f t="shared" si="58"/>
        <v>1290</v>
      </c>
      <c r="P76" s="1265">
        <f t="shared" si="59"/>
        <v>58</v>
      </c>
      <c r="Q76" s="1265"/>
      <c r="R76" s="1273">
        <f>J76+O76</f>
        <v>5332</v>
      </c>
      <c r="S76" s="1273"/>
      <c r="T76" s="1253" t="s">
        <v>795</v>
      </c>
      <c r="U76" s="1254"/>
      <c r="V76" s="1254"/>
      <c r="W76" s="1254"/>
      <c r="X76" s="674"/>
      <c r="Y76" s="672">
        <f>IF(Y74-Y75&gt;0,Y74-Y75,0)</f>
        <v>0</v>
      </c>
      <c r="Z76" s="21"/>
      <c r="AA76" s="11"/>
      <c r="AB76" s="11"/>
      <c r="AC76" s="11"/>
      <c r="AD76" s="11"/>
      <c r="AE76" s="11"/>
      <c r="AF76" s="11"/>
      <c r="AG76" s="11"/>
      <c r="AH76" s="11"/>
      <c r="AI76" s="4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24"/>
    </row>
    <row r="77" spans="1:106" s="244" customFormat="1" ht="14.1" customHeight="1">
      <c r="A77" s="479"/>
      <c r="B77" s="479"/>
      <c r="C77" s="675"/>
      <c r="D77" s="675"/>
      <c r="E77" s="676"/>
      <c r="F77" s="677"/>
      <c r="G77" s="678"/>
      <c r="H77" s="679"/>
      <c r="I77" s="664"/>
      <c r="J77" s="60">
        <f t="shared" si="57"/>
        <v>0</v>
      </c>
      <c r="K77" s="670"/>
      <c r="L77" s="680"/>
      <c r="M77" s="681"/>
      <c r="N77" s="681"/>
      <c r="O77" s="682"/>
      <c r="P77" s="1289" t="s">
        <v>796</v>
      </c>
      <c r="Q77" s="1290"/>
      <c r="R77" s="1291"/>
      <c r="S77" s="683">
        <v>0</v>
      </c>
      <c r="T77" s="1253" t="s">
        <v>797</v>
      </c>
      <c r="U77" s="1254"/>
      <c r="V77" s="1254"/>
      <c r="W77" s="1254"/>
      <c r="X77" s="674"/>
      <c r="Y77" s="684">
        <f>IF(Y74-Y75&lt;0,Y75-Y74,0)</f>
        <v>7816.3999999999951</v>
      </c>
      <c r="Z77" s="12"/>
      <c r="AI77" s="411"/>
    </row>
    <row r="78" spans="1:106" s="244" customFormat="1" ht="14.1" customHeight="1">
      <c r="A78" s="685"/>
      <c r="B78" s="19"/>
      <c r="C78" s="686"/>
      <c r="D78" s="686"/>
      <c r="E78" s="687"/>
      <c r="F78" s="688"/>
      <c r="G78" s="689"/>
      <c r="H78" s="690"/>
      <c r="I78" s="691"/>
      <c r="J78" s="692">
        <f t="shared" si="57"/>
        <v>0</v>
      </c>
      <c r="K78" s="692"/>
      <c r="L78" s="693"/>
      <c r="M78" s="694"/>
      <c r="N78" s="694"/>
      <c r="O78" s="695"/>
      <c r="P78" s="1292" t="s">
        <v>798</v>
      </c>
      <c r="Q78" s="1293"/>
      <c r="R78" s="1294"/>
      <c r="S78" s="696">
        <v>7865.5999999999949</v>
      </c>
      <c r="T78" s="697"/>
      <c r="U78" s="20"/>
      <c r="V78" s="20"/>
      <c r="W78" s="20"/>
      <c r="X78" s="698"/>
      <c r="Y78" s="699"/>
      <c r="Z78" s="12"/>
      <c r="AI78" s="411"/>
    </row>
    <row r="79" spans="1:106" s="244" customFormat="1" ht="20.399999999999999" customHeight="1">
      <c r="A79" s="41"/>
      <c r="C79" s="52"/>
      <c r="D79" s="52"/>
      <c r="E79" s="52"/>
      <c r="F79" s="52"/>
      <c r="G79" s="28"/>
      <c r="H79" s="28"/>
      <c r="I79" s="145"/>
      <c r="J79" s="700"/>
      <c r="K79" s="7"/>
      <c r="L79" s="7"/>
      <c r="M79" s="7"/>
      <c r="N79" s="701"/>
      <c r="O79" s="701"/>
      <c r="P79" s="72"/>
      <c r="Q79" s="72"/>
      <c r="R79" s="72"/>
      <c r="S79" s="702"/>
      <c r="T79" s="1271"/>
      <c r="U79" s="1271"/>
      <c r="V79" s="1271"/>
      <c r="W79" s="73"/>
      <c r="X79" s="23"/>
      <c r="Y79" s="23"/>
      <c r="Z79" s="12"/>
      <c r="AA79" s="1263"/>
      <c r="AB79" s="1263"/>
      <c r="AC79" s="1263"/>
      <c r="AD79" s="1263"/>
      <c r="AE79" s="1263"/>
      <c r="AF79" s="1263"/>
      <c r="AG79" s="73"/>
      <c r="AH79" s="73"/>
      <c r="AI79" s="412"/>
      <c r="AJ79" s="73"/>
      <c r="AK79" s="73"/>
      <c r="AL79" s="73"/>
      <c r="AM79" s="73"/>
      <c r="AN79" s="73"/>
      <c r="AO79" s="73"/>
      <c r="AP79" s="73"/>
      <c r="AQ79" s="73"/>
      <c r="AR79" s="1263" t="s">
        <v>779</v>
      </c>
      <c r="AS79" s="1263"/>
      <c r="AT79" s="1263"/>
      <c r="AU79" s="1263"/>
      <c r="AV79" s="1263"/>
      <c r="AW79" s="1263"/>
      <c r="AX79" s="1263"/>
    </row>
    <row r="80" spans="1:106" s="244" customFormat="1" ht="24.75" customHeight="1">
      <c r="A80" s="21"/>
      <c r="B80" s="11"/>
      <c r="C80" s="190"/>
      <c r="D80" s="11"/>
      <c r="P80" s="53"/>
      <c r="Q80" s="53"/>
      <c r="R80" s="53"/>
      <c r="S80" s="53"/>
      <c r="Z80" s="12"/>
      <c r="AI80" s="408"/>
    </row>
    <row r="81" spans="1:35" s="244" customFormat="1" ht="14.1" customHeight="1">
      <c r="A81" s="21"/>
      <c r="B81" s="11"/>
      <c r="C81" s="190"/>
      <c r="D81" s="11"/>
      <c r="P81" s="53"/>
      <c r="Q81" s="53"/>
      <c r="R81" s="53"/>
      <c r="S81" s="53"/>
      <c r="Z81" s="12"/>
      <c r="AI81" s="408"/>
    </row>
    <row r="82" spans="1:35" s="244" customFormat="1" ht="14.1" customHeight="1">
      <c r="A82" s="703"/>
      <c r="B82" s="11"/>
      <c r="C82" s="190"/>
      <c r="D82" s="11"/>
      <c r="P82" s="53"/>
      <c r="Q82" s="53"/>
      <c r="R82" s="53"/>
      <c r="S82" s="53"/>
      <c r="T82" s="704"/>
      <c r="Z82" s="12"/>
      <c r="AI82" s="408"/>
    </row>
    <row r="83" spans="1:35" s="244" customFormat="1" ht="14.1" customHeight="1">
      <c r="A83" s="21"/>
      <c r="B83" s="11"/>
      <c r="C83" s="190"/>
      <c r="D83" s="11"/>
      <c r="P83" s="53"/>
      <c r="Q83" s="53"/>
      <c r="R83" s="53"/>
      <c r="S83" s="53"/>
      <c r="Z83" s="12"/>
      <c r="AI83" s="408"/>
    </row>
    <row r="84" spans="1:35" s="244" customFormat="1" ht="14.1" customHeight="1">
      <c r="A84" s="21"/>
      <c r="B84" s="11"/>
      <c r="C84" s="190"/>
      <c r="D84" s="11"/>
      <c r="P84" s="53"/>
      <c r="Q84" s="53"/>
      <c r="R84" s="53"/>
      <c r="S84" s="53"/>
      <c r="T84" s="705"/>
      <c r="Z84" s="12"/>
      <c r="AI84" s="408"/>
    </row>
    <row r="85" spans="1:35" s="244" customFormat="1" ht="14.1" customHeight="1">
      <c r="A85" s="21"/>
      <c r="B85" s="11"/>
      <c r="C85" s="190"/>
      <c r="D85" s="11"/>
      <c r="P85" s="53"/>
      <c r="Q85" s="53"/>
      <c r="R85" s="53"/>
      <c r="S85" s="53"/>
      <c r="Z85" s="12"/>
      <c r="AI85" s="408"/>
    </row>
    <row r="86" spans="1:35" s="244" customFormat="1" ht="14.1" customHeight="1">
      <c r="A86" s="21"/>
      <c r="B86" s="11"/>
      <c r="C86" s="190"/>
      <c r="D86" s="11"/>
      <c r="P86" s="53"/>
      <c r="Q86" s="53"/>
      <c r="R86" s="53"/>
      <c r="S86" s="53"/>
      <c r="Z86" s="12"/>
      <c r="AI86" s="408"/>
    </row>
    <row r="87" spans="1:35" s="244" customFormat="1" ht="14.1" customHeight="1">
      <c r="A87" s="21"/>
      <c r="B87" s="11"/>
      <c r="C87" s="75"/>
      <c r="D87" s="11"/>
      <c r="J87" s="705"/>
      <c r="K87" s="705"/>
      <c r="L87" s="705"/>
      <c r="M87" s="705"/>
      <c r="N87" s="705"/>
      <c r="O87" s="705"/>
      <c r="P87" s="705"/>
      <c r="Q87" s="705"/>
      <c r="R87" s="705"/>
      <c r="S87" s="705"/>
      <c r="T87" s="705"/>
      <c r="Z87" s="12"/>
      <c r="AI87" s="408"/>
    </row>
    <row r="88" spans="1:35" s="244" customFormat="1" ht="14.1" customHeight="1">
      <c r="A88" s="21"/>
      <c r="B88" s="11"/>
      <c r="C88" s="75"/>
      <c r="D88" s="11"/>
      <c r="P88" s="53"/>
      <c r="Q88" s="53"/>
      <c r="R88" s="53"/>
      <c r="S88" s="53"/>
      <c r="Z88" s="12"/>
      <c r="AI88" s="408"/>
    </row>
    <row r="89" spans="1:35" s="244" customFormat="1" ht="14.1" customHeight="1">
      <c r="A89" s="21"/>
      <c r="B89" s="11"/>
      <c r="C89" s="75"/>
      <c r="D89" s="11"/>
      <c r="P89" s="53"/>
      <c r="Q89" s="53"/>
      <c r="R89" s="53"/>
      <c r="S89" s="53"/>
      <c r="Z89" s="12"/>
      <c r="AI89" s="408"/>
    </row>
    <row r="90" spans="1:35" s="244" customFormat="1" ht="14.1" customHeight="1">
      <c r="A90" s="21"/>
      <c r="B90" s="11"/>
      <c r="C90" s="190"/>
      <c r="D90" s="11"/>
      <c r="P90" s="53"/>
      <c r="Q90" s="53"/>
      <c r="R90" s="53"/>
      <c r="S90" s="53"/>
      <c r="Z90" s="12"/>
      <c r="AI90" s="408"/>
    </row>
    <row r="91" spans="1:35" s="244" customFormat="1" ht="14.1" customHeight="1">
      <c r="A91" s="21"/>
      <c r="B91" s="11"/>
      <c r="C91" s="190"/>
      <c r="D91" s="11"/>
      <c r="P91" s="53"/>
      <c r="Q91" s="53"/>
      <c r="R91" s="53"/>
      <c r="S91" s="53"/>
      <c r="Z91" s="12"/>
      <c r="AI91" s="408"/>
    </row>
    <row r="92" spans="1:35" s="244" customFormat="1" ht="14.1" customHeight="1">
      <c r="A92" s="21"/>
      <c r="B92" s="11"/>
      <c r="C92" s="75"/>
      <c r="D92" s="11"/>
      <c r="P92" s="53"/>
      <c r="Q92" s="53"/>
      <c r="R92" s="53"/>
      <c r="S92" s="53"/>
      <c r="Z92" s="12"/>
      <c r="AI92" s="408"/>
    </row>
    <row r="93" spans="1:35" s="244" customFormat="1" ht="14.1" customHeight="1">
      <c r="A93" s="21"/>
      <c r="B93" s="11"/>
      <c r="C93" s="75"/>
      <c r="D93" s="11"/>
      <c r="P93" s="53"/>
      <c r="Q93" s="53"/>
      <c r="R93" s="53"/>
      <c r="S93" s="53"/>
      <c r="Z93" s="12"/>
      <c r="AI93" s="408"/>
    </row>
    <row r="94" spans="1:35" s="244" customFormat="1" ht="14.1" customHeight="1">
      <c r="A94" s="21"/>
      <c r="B94" s="11"/>
      <c r="C94" s="75"/>
      <c r="D94" s="11"/>
      <c r="P94" s="53"/>
      <c r="Q94" s="53"/>
      <c r="R94" s="53"/>
      <c r="S94" s="53"/>
      <c r="Z94" s="12"/>
      <c r="AI94" s="408"/>
    </row>
    <row r="95" spans="1:35" s="244" customFormat="1" ht="14.1" customHeight="1">
      <c r="A95" s="21"/>
      <c r="B95" s="11"/>
      <c r="C95" s="75"/>
      <c r="D95" s="11"/>
      <c r="P95" s="53"/>
      <c r="Q95" s="53"/>
      <c r="R95" s="53"/>
      <c r="S95" s="53"/>
      <c r="Z95" s="12"/>
      <c r="AI95" s="408"/>
    </row>
    <row r="96" spans="1:35" s="244" customFormat="1" ht="14.1" customHeight="1">
      <c r="A96" s="21"/>
      <c r="B96" s="11"/>
      <c r="C96" s="190"/>
      <c r="D96" s="11"/>
      <c r="P96" s="53"/>
      <c r="Q96" s="53"/>
      <c r="R96" s="53"/>
      <c r="S96" s="53"/>
      <c r="Z96" s="12"/>
      <c r="AI96" s="408"/>
    </row>
    <row r="97" spans="1:35" s="244" customFormat="1" ht="14.1" customHeight="1">
      <c r="A97" s="21"/>
      <c r="B97" s="11"/>
      <c r="C97" s="190"/>
      <c r="D97" s="11"/>
      <c r="P97" s="53"/>
      <c r="Q97" s="53"/>
      <c r="R97" s="53"/>
      <c r="S97" s="53"/>
      <c r="Z97" s="12"/>
      <c r="AI97" s="408"/>
    </row>
    <row r="98" spans="1:35" s="244" customFormat="1" ht="14.1" customHeight="1">
      <c r="A98" s="21"/>
      <c r="B98" s="11"/>
      <c r="C98" s="75"/>
      <c r="D98" s="11"/>
      <c r="P98" s="53"/>
      <c r="Q98" s="53"/>
      <c r="R98" s="53"/>
      <c r="S98" s="53"/>
      <c r="Z98" s="12"/>
      <c r="AI98" s="408"/>
    </row>
    <row r="99" spans="1:35" s="244" customFormat="1" ht="14.1" customHeight="1">
      <c r="A99" s="21"/>
      <c r="B99" s="11"/>
      <c r="C99" s="190"/>
      <c r="D99" s="11"/>
      <c r="P99" s="53"/>
      <c r="Q99" s="53"/>
      <c r="R99" s="53"/>
      <c r="S99" s="53"/>
      <c r="Z99" s="12"/>
      <c r="AI99" s="408"/>
    </row>
    <row r="100" spans="1:35" s="244" customFormat="1" ht="14.1" customHeight="1">
      <c r="A100" s="21"/>
      <c r="B100" s="11"/>
      <c r="C100" s="11"/>
      <c r="D100" s="11"/>
      <c r="P100" s="53"/>
      <c r="Q100" s="53"/>
      <c r="R100" s="53"/>
      <c r="S100" s="53"/>
      <c r="Z100" s="12"/>
      <c r="AI100" s="408"/>
    </row>
    <row r="101" spans="1:35" s="244" customFormat="1" ht="14.1" customHeight="1">
      <c r="A101" s="21"/>
      <c r="B101" s="11"/>
      <c r="C101" s="11"/>
      <c r="D101" s="11"/>
      <c r="P101" s="53"/>
      <c r="Q101" s="53"/>
      <c r="R101" s="53"/>
      <c r="S101" s="53"/>
      <c r="Z101" s="12"/>
      <c r="AI101" s="408"/>
    </row>
    <row r="102" spans="1:35" s="244" customFormat="1" ht="14.1" customHeight="1">
      <c r="A102" s="21"/>
      <c r="B102" s="11"/>
      <c r="C102" s="11"/>
      <c r="D102" s="11"/>
      <c r="P102" s="53"/>
      <c r="Q102" s="53"/>
      <c r="R102" s="53"/>
      <c r="S102" s="53"/>
      <c r="Z102" s="12"/>
      <c r="AI102" s="408"/>
    </row>
    <row r="103" spans="1:35" s="244" customFormat="1" ht="14.1" customHeight="1">
      <c r="A103" s="21"/>
      <c r="B103" s="11"/>
      <c r="C103" s="11"/>
      <c r="D103" s="11"/>
      <c r="P103" s="53"/>
      <c r="Q103" s="53"/>
      <c r="R103" s="53"/>
      <c r="S103" s="53"/>
      <c r="Z103" s="12"/>
      <c r="AI103" s="408"/>
    </row>
    <row r="104" spans="1:35" s="244" customFormat="1" ht="14.1" customHeight="1">
      <c r="A104" s="21"/>
      <c r="B104" s="11"/>
      <c r="C104" s="11"/>
      <c r="D104" s="11"/>
      <c r="P104" s="53"/>
      <c r="Q104" s="53"/>
      <c r="R104" s="53"/>
      <c r="S104" s="53"/>
      <c r="Z104" s="12"/>
      <c r="AI104" s="408"/>
    </row>
    <row r="105" spans="1:35" s="244" customFormat="1" ht="14.1" customHeight="1">
      <c r="A105" s="21"/>
      <c r="B105" s="11"/>
      <c r="C105" s="11"/>
      <c r="D105" s="11"/>
      <c r="P105" s="53"/>
      <c r="Q105" s="53"/>
      <c r="R105" s="53"/>
      <c r="S105" s="53"/>
      <c r="Z105" s="12"/>
      <c r="AI105" s="408"/>
    </row>
    <row r="106" spans="1:35" s="244" customFormat="1" ht="14.1" customHeight="1">
      <c r="A106" s="21"/>
      <c r="B106" s="11"/>
      <c r="C106" s="11"/>
      <c r="D106" s="11"/>
      <c r="P106" s="53"/>
      <c r="Q106" s="53"/>
      <c r="R106" s="53"/>
      <c r="S106" s="53"/>
      <c r="Z106" s="12"/>
      <c r="AI106" s="408"/>
    </row>
    <row r="107" spans="1:35" s="244" customFormat="1" ht="14.1" customHeight="1">
      <c r="A107" s="21"/>
      <c r="B107" s="11"/>
      <c r="C107" s="11"/>
      <c r="D107" s="11"/>
      <c r="P107" s="53"/>
      <c r="Q107" s="53"/>
      <c r="R107" s="53"/>
      <c r="S107" s="53"/>
      <c r="Z107" s="12"/>
      <c r="AI107" s="408"/>
    </row>
    <row r="108" spans="1:35" s="244" customFormat="1" ht="14.1" customHeight="1">
      <c r="A108" s="21"/>
      <c r="B108" s="11"/>
      <c r="C108" s="11"/>
      <c r="D108" s="11"/>
      <c r="P108" s="53"/>
      <c r="Q108" s="53"/>
      <c r="R108" s="53"/>
      <c r="S108" s="53"/>
      <c r="Z108" s="12"/>
      <c r="AI108" s="408"/>
    </row>
    <row r="109" spans="1:35" s="244" customFormat="1" ht="14.1" customHeight="1">
      <c r="A109" s="21"/>
      <c r="B109" s="11"/>
      <c r="C109" s="11"/>
      <c r="D109" s="11"/>
      <c r="P109" s="53"/>
      <c r="Q109" s="53"/>
      <c r="R109" s="53"/>
      <c r="S109" s="53"/>
      <c r="Z109" s="12"/>
      <c r="AI109" s="408"/>
    </row>
    <row r="110" spans="1:35" s="244" customFormat="1" ht="14.1" customHeight="1">
      <c r="A110" s="21"/>
      <c r="B110" s="11"/>
      <c r="C110" s="11"/>
      <c r="D110" s="11"/>
      <c r="P110" s="53"/>
      <c r="Q110" s="53"/>
      <c r="R110" s="53"/>
      <c r="S110" s="53"/>
      <c r="Z110" s="12"/>
      <c r="AI110" s="408"/>
    </row>
    <row r="111" spans="1:35" s="244" customFormat="1" ht="14.1" customHeight="1">
      <c r="A111" s="21"/>
      <c r="B111" s="11"/>
      <c r="C111" s="11"/>
      <c r="D111" s="11"/>
      <c r="P111" s="53"/>
      <c r="Q111" s="53"/>
      <c r="R111" s="53"/>
      <c r="S111" s="53"/>
      <c r="Z111" s="12"/>
      <c r="AI111" s="408"/>
    </row>
    <row r="112" spans="1:35" s="244" customFormat="1" ht="14.1" customHeight="1">
      <c r="A112" s="21"/>
      <c r="B112" s="11"/>
      <c r="C112" s="11"/>
      <c r="D112" s="11"/>
      <c r="P112" s="53"/>
      <c r="Q112" s="53"/>
      <c r="R112" s="53"/>
      <c r="S112" s="53"/>
      <c r="Z112" s="12"/>
      <c r="AI112" s="408"/>
    </row>
    <row r="113" spans="1:35" s="244" customFormat="1" ht="14.1" customHeight="1">
      <c r="A113" s="21"/>
      <c r="B113" s="11"/>
      <c r="C113" s="11"/>
      <c r="D113" s="11"/>
      <c r="P113" s="53"/>
      <c r="Q113" s="53"/>
      <c r="R113" s="53"/>
      <c r="S113" s="53"/>
      <c r="Z113" s="12"/>
      <c r="AI113" s="408"/>
    </row>
    <row r="114" spans="1:35" s="244" customFormat="1" ht="14.1" customHeight="1">
      <c r="A114" s="21"/>
      <c r="B114" s="11"/>
      <c r="C114" s="11"/>
      <c r="D114" s="11"/>
      <c r="P114" s="53"/>
      <c r="Q114" s="53"/>
      <c r="R114" s="53"/>
      <c r="S114" s="53"/>
      <c r="Z114" s="12"/>
      <c r="AI114" s="408"/>
    </row>
    <row r="115" spans="1:35" s="244" customFormat="1" ht="14.1" customHeight="1">
      <c r="A115" s="21"/>
      <c r="B115" s="11"/>
      <c r="C115" s="11"/>
      <c r="D115" s="11"/>
      <c r="P115" s="53"/>
      <c r="Q115" s="53"/>
      <c r="R115" s="53"/>
      <c r="S115" s="53"/>
      <c r="Z115" s="12"/>
      <c r="AI115" s="408"/>
    </row>
    <row r="116" spans="1:35" s="244" customFormat="1" ht="14.1" customHeight="1">
      <c r="A116" s="21"/>
      <c r="B116" s="11"/>
      <c r="C116" s="11"/>
      <c r="D116" s="11"/>
      <c r="P116" s="53"/>
      <c r="Q116" s="53"/>
      <c r="R116" s="53"/>
      <c r="S116" s="53"/>
      <c r="Z116" s="12"/>
      <c r="AI116" s="408"/>
    </row>
    <row r="117" spans="1:35" s="244" customFormat="1" ht="14.1" customHeight="1">
      <c r="A117" s="21"/>
      <c r="B117" s="11"/>
      <c r="C117" s="11"/>
      <c r="D117" s="11"/>
      <c r="P117" s="53"/>
      <c r="Q117" s="53"/>
      <c r="R117" s="53"/>
      <c r="S117" s="53"/>
      <c r="Z117" s="12"/>
      <c r="AI117" s="408"/>
    </row>
    <row r="118" spans="1:35" s="244" customFormat="1" ht="14.1" customHeight="1">
      <c r="A118" s="21"/>
      <c r="B118" s="11"/>
      <c r="C118" s="11"/>
      <c r="D118" s="11"/>
      <c r="P118" s="53"/>
      <c r="Q118" s="53"/>
      <c r="R118" s="53"/>
      <c r="S118" s="53"/>
      <c r="Z118" s="12"/>
      <c r="AI118" s="408"/>
    </row>
    <row r="119" spans="1:35" s="244" customFormat="1" ht="14.1" customHeight="1">
      <c r="A119" s="21"/>
      <c r="B119" s="11"/>
      <c r="C119" s="11"/>
      <c r="D119" s="11"/>
      <c r="P119" s="53"/>
      <c r="Q119" s="53"/>
      <c r="R119" s="53"/>
      <c r="S119" s="53"/>
      <c r="Z119" s="12"/>
      <c r="AI119" s="408"/>
    </row>
    <row r="120" spans="1:35" s="244" customFormat="1" ht="14.1" customHeight="1">
      <c r="A120" s="21"/>
      <c r="B120" s="11"/>
      <c r="C120" s="11"/>
      <c r="D120" s="11"/>
      <c r="P120" s="53"/>
      <c r="Q120" s="53"/>
      <c r="R120" s="53"/>
      <c r="S120" s="53"/>
      <c r="Z120" s="12"/>
      <c r="AI120" s="408"/>
    </row>
    <row r="121" spans="1:35" s="244" customFormat="1" ht="14.1" customHeight="1">
      <c r="A121" s="21"/>
      <c r="B121" s="11"/>
      <c r="C121" s="11"/>
      <c r="D121" s="11"/>
      <c r="P121" s="53"/>
      <c r="Q121" s="53"/>
      <c r="R121" s="53"/>
      <c r="S121" s="53"/>
      <c r="Z121" s="12"/>
      <c r="AI121" s="408"/>
    </row>
    <row r="122" spans="1:35" s="244" customFormat="1" ht="14.1" customHeight="1">
      <c r="A122" s="21"/>
      <c r="B122" s="11"/>
      <c r="C122" s="11"/>
      <c r="D122" s="11"/>
      <c r="P122" s="53"/>
      <c r="Q122" s="53"/>
      <c r="R122" s="53"/>
      <c r="S122" s="53"/>
      <c r="Z122" s="12"/>
      <c r="AI122" s="408"/>
    </row>
    <row r="123" spans="1:35" s="244" customFormat="1" ht="14.1" customHeight="1">
      <c r="A123" s="21"/>
      <c r="B123" s="11"/>
      <c r="C123" s="11"/>
      <c r="D123" s="11"/>
      <c r="P123" s="53"/>
      <c r="Q123" s="53"/>
      <c r="R123" s="53"/>
      <c r="S123" s="53"/>
      <c r="Z123" s="12"/>
      <c r="AI123" s="408"/>
    </row>
    <row r="124" spans="1:35" s="244" customFormat="1" ht="14.1" customHeight="1">
      <c r="A124" s="21"/>
      <c r="B124" s="11"/>
      <c r="C124" s="11"/>
      <c r="D124" s="11"/>
      <c r="P124" s="53"/>
      <c r="Q124" s="53"/>
      <c r="R124" s="53"/>
      <c r="S124" s="53"/>
      <c r="Z124" s="12"/>
      <c r="AI124" s="408"/>
    </row>
    <row r="125" spans="1:35" s="244" customFormat="1" ht="14.1" customHeight="1">
      <c r="A125" s="21"/>
      <c r="B125" s="11"/>
      <c r="C125" s="11"/>
      <c r="D125" s="11"/>
      <c r="P125" s="53"/>
      <c r="Q125" s="53"/>
      <c r="R125" s="53"/>
      <c r="S125" s="53"/>
      <c r="Z125" s="12"/>
      <c r="AI125" s="408"/>
    </row>
    <row r="126" spans="1:35" s="244" customFormat="1" ht="14.1" customHeight="1">
      <c r="A126" s="21"/>
      <c r="B126" s="11"/>
      <c r="C126" s="11"/>
      <c r="D126" s="11"/>
      <c r="P126" s="53"/>
      <c r="Q126" s="53"/>
      <c r="R126" s="53"/>
      <c r="S126" s="53"/>
      <c r="Z126" s="12"/>
      <c r="AI126" s="408"/>
    </row>
    <row r="127" spans="1:35" s="244" customFormat="1" ht="14.1" customHeight="1">
      <c r="A127" s="12"/>
      <c r="P127" s="53"/>
      <c r="Q127" s="53"/>
      <c r="R127" s="53"/>
      <c r="S127" s="53"/>
      <c r="Z127" s="12"/>
      <c r="AI127" s="408"/>
    </row>
    <row r="128" spans="1:35" s="244" customFormat="1" ht="14.1" customHeight="1">
      <c r="A128" s="12"/>
      <c r="P128" s="53"/>
      <c r="Q128" s="53"/>
      <c r="R128" s="53"/>
      <c r="S128" s="53"/>
      <c r="Z128" s="12"/>
      <c r="AI128" s="408"/>
    </row>
    <row r="129" s="244" customFormat="1" ht="14.1" customHeight="1"/>
    <row r="130" s="244" customFormat="1" ht="14.1" customHeight="1"/>
    <row r="131" s="244" customFormat="1" ht="14.1" customHeight="1"/>
    <row r="132" s="244" customFormat="1" ht="14.1" customHeight="1"/>
    <row r="133" s="244" customFormat="1" ht="14.1" customHeight="1"/>
    <row r="134" s="244" customFormat="1" ht="14.1" customHeight="1"/>
    <row r="135" s="244" customFormat="1" ht="14.1" customHeight="1"/>
    <row r="136" s="244" customFormat="1" ht="14.1" customHeight="1"/>
    <row r="137" s="244" customFormat="1" ht="14.1" customHeight="1"/>
    <row r="138" s="244" customFormat="1" ht="14.1" customHeight="1"/>
    <row r="139" s="244" customFormat="1" ht="14.1" customHeight="1"/>
    <row r="140" s="244" customFormat="1" ht="14.1" customHeight="1"/>
    <row r="141" s="244" customFormat="1" ht="14.1" customHeight="1"/>
    <row r="142" s="244" customFormat="1" ht="14.1" customHeight="1"/>
    <row r="143" s="244" customFormat="1" ht="14.1" customHeight="1"/>
    <row r="144" s="244" customFormat="1" ht="14.1" customHeight="1"/>
    <row r="145" s="244" customFormat="1" ht="14.1" customHeight="1"/>
    <row r="146" s="244" customFormat="1" ht="14.1" customHeight="1"/>
    <row r="147" s="244" customFormat="1" ht="14.1" customHeight="1"/>
    <row r="148" s="244" customFormat="1" ht="14.1" customHeight="1"/>
    <row r="149" s="244" customFormat="1" ht="14.1" customHeight="1"/>
    <row r="150" s="244" customFormat="1" ht="14.1" customHeight="1"/>
    <row r="151" s="244" customFormat="1" ht="14.1" customHeight="1"/>
    <row r="152" s="244" customFormat="1" ht="14.1" customHeight="1"/>
    <row r="153" s="244" customFormat="1" ht="14.1" customHeight="1"/>
    <row r="154" s="244" customFormat="1" ht="14.1" customHeight="1"/>
    <row r="155" s="244" customFormat="1" ht="14.1" customHeight="1"/>
    <row r="156" s="244" customFormat="1" ht="14.1" customHeight="1"/>
    <row r="157" s="244" customFormat="1" ht="14.1" customHeight="1"/>
    <row r="158" s="244" customFormat="1" ht="14.1" customHeight="1"/>
    <row r="159" s="244" customFormat="1" ht="14.1" customHeight="1"/>
    <row r="160" s="244" customFormat="1" ht="14.1" customHeight="1"/>
    <row r="161" s="244" customFormat="1" ht="14.1" customHeight="1"/>
    <row r="162" s="244" customFormat="1" ht="14.1" customHeight="1"/>
    <row r="163" s="244" customFormat="1" ht="14.1" customHeight="1"/>
    <row r="164" s="244" customFormat="1" ht="14.1" customHeight="1"/>
    <row r="165" s="244" customFormat="1" ht="14.1" customHeight="1"/>
    <row r="166" s="244" customFormat="1" ht="14.1" customHeight="1"/>
    <row r="167" s="244" customFormat="1" ht="14.1" customHeight="1"/>
    <row r="168" s="244" customFormat="1" ht="14.1" customHeight="1"/>
    <row r="169" s="244" customFormat="1" ht="14.1" customHeight="1"/>
    <row r="170" s="244" customFormat="1" ht="14.1" customHeight="1"/>
    <row r="171" s="244" customFormat="1" ht="14.1" customHeight="1"/>
    <row r="172" s="244" customFormat="1" ht="14.1" customHeight="1"/>
    <row r="173" s="244" customFormat="1" ht="14.1" customHeight="1"/>
    <row r="174" s="244" customFormat="1" ht="14.1" customHeight="1"/>
    <row r="175" s="244" customFormat="1" ht="14.1" customHeight="1"/>
    <row r="176" s="244" customFormat="1" ht="14.1" customHeight="1"/>
    <row r="177" s="244" customFormat="1" ht="14.1" customHeight="1"/>
    <row r="178" s="244" customFormat="1" ht="14.1" customHeight="1"/>
    <row r="179" s="244" customFormat="1" ht="14.1" customHeight="1"/>
    <row r="180" s="244" customFormat="1" ht="14.1" customHeight="1"/>
    <row r="181" s="244" customFormat="1" ht="14.1" customHeight="1"/>
    <row r="182" s="244" customFormat="1" ht="14.1" customHeight="1"/>
    <row r="183" s="244" customFormat="1" ht="14.1" customHeight="1"/>
    <row r="184" s="244" customFormat="1" ht="14.1" customHeight="1"/>
    <row r="185" s="244" customFormat="1" ht="14.1" customHeight="1"/>
    <row r="186" s="244" customFormat="1" ht="14.1" customHeight="1"/>
    <row r="187" s="244" customFormat="1" ht="14.1" customHeight="1"/>
    <row r="188" s="244" customFormat="1" ht="14.1" customHeight="1"/>
    <row r="189" s="244" customFormat="1" ht="14.1" customHeight="1"/>
    <row r="190" s="244" customFormat="1" ht="14.1" customHeight="1"/>
    <row r="191" s="244" customFormat="1" ht="14.1" customHeight="1"/>
    <row r="192" s="244" customFormat="1" ht="14.1" customHeight="1"/>
    <row r="193" s="244" customFormat="1" ht="14.1" customHeight="1"/>
    <row r="194" s="244" customFormat="1" ht="14.1" customHeight="1"/>
    <row r="195" s="244" customFormat="1" ht="14.1" customHeight="1"/>
    <row r="196" s="244" customFormat="1" ht="14.1" customHeight="1"/>
    <row r="197" s="244" customFormat="1" ht="14.1" customHeight="1"/>
    <row r="198" s="244" customFormat="1" ht="14.1" customHeight="1"/>
    <row r="199" s="244" customFormat="1" ht="14.1" customHeight="1"/>
    <row r="200" s="244" customFormat="1" ht="14.1" customHeight="1"/>
    <row r="201" s="244" customFormat="1" ht="14.1" customHeight="1"/>
    <row r="202" s="244" customFormat="1" ht="14.1" customHeight="1"/>
    <row r="203" s="244" customFormat="1" ht="14.1" customHeight="1"/>
    <row r="204" s="244" customFormat="1" ht="14.1" customHeight="1"/>
    <row r="205" s="244" customFormat="1" ht="14.1" customHeight="1"/>
    <row r="206" s="244" customFormat="1" ht="14.1" customHeight="1"/>
    <row r="207" s="244" customFormat="1" ht="14.1" customHeight="1"/>
    <row r="208" s="244" customFormat="1" ht="14.1" customHeight="1"/>
    <row r="209" s="244" customFormat="1" ht="14.1" customHeight="1"/>
    <row r="210" s="244" customFormat="1" ht="14.1" customHeight="1"/>
    <row r="211" s="244" customFormat="1" ht="14.1" customHeight="1"/>
    <row r="212" s="244" customFormat="1" ht="14.1" customHeight="1"/>
    <row r="213" s="244" customFormat="1" ht="14.1" customHeight="1"/>
    <row r="214" s="244" customFormat="1" ht="14.1" customHeight="1"/>
    <row r="215" s="244" customFormat="1" ht="14.1" customHeight="1"/>
    <row r="216" s="244" customFormat="1" ht="14.1" customHeight="1"/>
    <row r="217" s="244" customFormat="1" ht="14.1" customHeight="1"/>
    <row r="218" s="244" customFormat="1" ht="14.1" customHeight="1"/>
    <row r="219" s="244" customFormat="1" ht="14.1" customHeight="1"/>
    <row r="220" s="244" customFormat="1" ht="14.1" customHeight="1"/>
    <row r="221" s="244" customFormat="1" ht="14.1" customHeight="1"/>
    <row r="222" s="244" customFormat="1" ht="14.1" customHeight="1"/>
    <row r="223" s="244" customFormat="1" ht="14.1" customHeight="1"/>
    <row r="224" s="244" customFormat="1" ht="14.1" customHeight="1"/>
    <row r="225" spans="108:108" s="244" customFormat="1" ht="14.1" customHeight="1"/>
    <row r="226" spans="108:108" s="244" customFormat="1" ht="14.1" customHeight="1"/>
    <row r="227" spans="108:108" s="244" customFormat="1" ht="14.1" customHeight="1"/>
    <row r="228" spans="108:108" s="244" customFormat="1" ht="14.1" customHeight="1"/>
    <row r="229" spans="108:108" s="244" customFormat="1" ht="14.1" customHeight="1"/>
    <row r="230" spans="108:108" s="244" customFormat="1" ht="14.1" customHeight="1"/>
    <row r="231" spans="108:108" s="244" customFormat="1" ht="14.1" customHeight="1"/>
    <row r="232" spans="108:108" s="244" customFormat="1" ht="14.1" customHeight="1"/>
    <row r="233" spans="108:108" s="244" customFormat="1" ht="14.1" customHeight="1"/>
    <row r="234" spans="108:108" s="244" customFormat="1" ht="14.1" customHeight="1"/>
    <row r="235" spans="108:108" s="244" customFormat="1" ht="14.1" customHeight="1"/>
    <row r="236" spans="108:108" s="244" customFormat="1" ht="14.1" customHeight="1">
      <c r="DD236" s="244">
        <v>1</v>
      </c>
    </row>
    <row r="237" spans="108:108" s="244" customFormat="1" ht="14.1" customHeight="1"/>
    <row r="238" spans="108:108" s="244" customFormat="1" ht="14.1" customHeight="1"/>
    <row r="239" spans="108:108" s="244" customFormat="1" ht="14.1" customHeight="1"/>
    <row r="240" spans="108:108" s="244" customFormat="1" ht="14.1" customHeight="1"/>
    <row r="241" s="244" customFormat="1" ht="14.1" customHeight="1"/>
    <row r="242" s="244" customFormat="1" ht="14.1" customHeight="1"/>
    <row r="243" s="244" customFormat="1" ht="14.1" customHeight="1"/>
    <row r="244" s="244" customFormat="1" ht="14.1" customHeight="1"/>
    <row r="245" s="244" customFormat="1" ht="14.1" customHeight="1"/>
    <row r="246" s="244" customFormat="1" ht="14.1" customHeight="1"/>
    <row r="247" s="244" customFormat="1" ht="14.1" customHeight="1"/>
    <row r="248" s="244" customFormat="1" ht="14.1" customHeight="1"/>
    <row r="249" s="244" customFormat="1" ht="14.1" customHeight="1"/>
    <row r="250" s="244" customFormat="1" ht="14.1" customHeight="1"/>
    <row r="251" s="244" customFormat="1" ht="14.1" customHeight="1"/>
    <row r="252" s="244" customFormat="1" ht="14.1" customHeight="1"/>
    <row r="253" s="244" customFormat="1" ht="14.1" customHeight="1"/>
    <row r="254" s="244" customFormat="1" ht="14.1" customHeight="1"/>
    <row r="255" s="244" customFormat="1" ht="14.1" customHeight="1"/>
    <row r="256" s="244" customFormat="1" ht="14.1" customHeight="1"/>
    <row r="257" s="244" customFormat="1" ht="14.1" customHeight="1"/>
    <row r="258" s="244" customFormat="1" ht="14.1" customHeight="1"/>
    <row r="259" s="244" customFormat="1" ht="14.1" customHeight="1"/>
    <row r="260" s="244" customFormat="1" ht="14.1" customHeight="1"/>
    <row r="261" s="244" customFormat="1" ht="14.1" customHeight="1"/>
    <row r="262" s="244" customFormat="1" ht="14.1" customHeight="1"/>
    <row r="263" s="244" customFormat="1" ht="14.1" customHeight="1"/>
    <row r="264" s="244" customFormat="1" ht="14.1" customHeight="1"/>
    <row r="265" s="244" customFormat="1" ht="14.1" customHeight="1"/>
    <row r="266" s="244" customFormat="1" ht="14.1" customHeight="1"/>
    <row r="267" s="244" customFormat="1" ht="14.1" customHeight="1"/>
    <row r="268" s="244" customFormat="1" ht="14.1" customHeight="1"/>
    <row r="269" s="244" customFormat="1" ht="14.1" customHeight="1"/>
    <row r="270" s="244" customFormat="1" ht="14.1" customHeight="1"/>
    <row r="271" s="244" customFormat="1" ht="14.1" customHeight="1"/>
    <row r="272" s="244" customFormat="1" ht="14.1" customHeight="1"/>
    <row r="273" s="244" customFormat="1" ht="14.1" customHeight="1"/>
    <row r="274" s="244" customFormat="1" ht="14.1" customHeight="1"/>
    <row r="275" s="244" customFormat="1" ht="14.1" customHeight="1"/>
    <row r="276" s="244" customFormat="1" ht="14.1" customHeight="1"/>
    <row r="277" s="244" customFormat="1" ht="14.1" customHeight="1"/>
    <row r="278" s="244" customFormat="1" ht="14.1" customHeight="1"/>
    <row r="279" s="244" customFormat="1" ht="14.1" customHeight="1"/>
    <row r="280" s="244" customFormat="1" ht="14.1" customHeight="1"/>
    <row r="281" s="244" customFormat="1" ht="14.1" customHeight="1"/>
    <row r="282" s="244" customFormat="1" ht="14.1" customHeight="1"/>
    <row r="283" s="244" customFormat="1" ht="14.1" customHeight="1"/>
    <row r="284" s="244" customFormat="1" ht="14.1" customHeight="1"/>
    <row r="285" s="244" customFormat="1" ht="14.1" customHeight="1"/>
    <row r="286" s="244" customFormat="1" ht="14.1" customHeight="1"/>
    <row r="287" s="244" customFormat="1" ht="14.1" customHeight="1"/>
    <row r="288" s="244" customFormat="1" ht="14.1" customHeight="1"/>
    <row r="289" s="244" customFormat="1" ht="14.1" customHeight="1"/>
    <row r="290" s="244" customFormat="1" ht="14.1" customHeight="1"/>
    <row r="291" s="244" customFormat="1" ht="14.1" customHeight="1"/>
    <row r="292" s="244" customFormat="1" ht="14.1" customHeight="1"/>
    <row r="293" s="244" customFormat="1" ht="14.1" customHeight="1"/>
    <row r="294" s="244" customFormat="1" ht="14.1" customHeight="1"/>
    <row r="295" s="244" customFormat="1" ht="14.1" customHeight="1"/>
    <row r="296" s="244" customFormat="1" ht="14.1" customHeight="1"/>
    <row r="297" s="244" customFormat="1" ht="14.1" customHeight="1"/>
    <row r="298" s="244" customFormat="1" ht="14.1" customHeight="1"/>
    <row r="299" s="244" customFormat="1" ht="14.1" customHeight="1"/>
    <row r="300" s="244" customFormat="1" ht="14.1" customHeight="1"/>
    <row r="301" s="244" customFormat="1" ht="14.1" customHeight="1"/>
    <row r="302" s="244" customFormat="1" ht="14.1" customHeight="1"/>
    <row r="303" s="244" customFormat="1" ht="14.1" customHeight="1"/>
    <row r="304" s="244" customFormat="1" ht="14.1" customHeight="1"/>
    <row r="305" s="244" customFormat="1" ht="14.1" customHeight="1"/>
    <row r="306" s="244" customFormat="1" ht="14.1" customHeight="1"/>
    <row r="307" s="244" customFormat="1" ht="14.1" customHeight="1"/>
    <row r="308" s="244" customFormat="1" ht="14.1" customHeight="1"/>
    <row r="309" s="244" customFormat="1" ht="14.1" customHeight="1"/>
    <row r="310" s="244" customFormat="1" ht="14.1" customHeight="1"/>
    <row r="311" s="244" customFormat="1" ht="14.1" customHeight="1"/>
    <row r="312" s="244" customFormat="1" ht="14.1" customHeight="1"/>
    <row r="313" s="244" customFormat="1" ht="14.1" customHeight="1"/>
    <row r="314" s="244" customFormat="1" ht="14.1" customHeight="1"/>
    <row r="315" s="244" customFormat="1" ht="14.1" customHeight="1"/>
    <row r="316" s="244" customFormat="1" ht="14.1" customHeight="1"/>
    <row r="317" s="244" customFormat="1" ht="14.1" customHeight="1"/>
    <row r="318" s="244" customFormat="1" ht="14.1" customHeight="1"/>
    <row r="319" s="244" customFormat="1" ht="14.1" customHeight="1"/>
    <row r="320" s="244" customFormat="1" ht="14.1" customHeight="1"/>
    <row r="321" s="244" customFormat="1" ht="14.1" customHeight="1"/>
    <row r="322" s="244" customFormat="1" ht="14.1" customHeight="1"/>
    <row r="323" s="244" customFormat="1" ht="14.1" customHeight="1"/>
    <row r="324" s="244" customFormat="1" ht="14.1" customHeight="1"/>
    <row r="325" s="244" customFormat="1" ht="14.1" customHeight="1"/>
    <row r="326" s="244" customFormat="1" ht="14.1" customHeight="1"/>
    <row r="327" s="244" customFormat="1" ht="14.1" customHeight="1"/>
    <row r="328" s="244" customFormat="1" ht="14.1" customHeight="1"/>
    <row r="329" s="244" customFormat="1" ht="14.1" customHeight="1"/>
    <row r="330" s="244" customFormat="1" ht="14.1" customHeight="1"/>
    <row r="331" s="244" customFormat="1" ht="14.1" customHeight="1"/>
    <row r="332" s="244" customFormat="1" ht="14.1" customHeight="1"/>
    <row r="333" s="244" customFormat="1" ht="14.1" customHeight="1"/>
    <row r="334" s="244" customFormat="1" ht="14.1" customHeight="1"/>
    <row r="335" s="244" customFormat="1" ht="14.1" customHeight="1"/>
    <row r="336" s="244" customFormat="1" ht="14.1" customHeight="1"/>
    <row r="337" s="244" customFormat="1" ht="14.1" customHeight="1"/>
    <row r="338" s="244" customFormat="1" ht="14.1" customHeight="1"/>
    <row r="339" s="244" customFormat="1" ht="14.1" customHeight="1"/>
    <row r="340" s="244" customFormat="1" ht="14.1" customHeight="1"/>
    <row r="341" s="244" customFormat="1" ht="14.1" customHeight="1"/>
    <row r="342" s="244" customFormat="1" ht="14.1" customHeight="1"/>
    <row r="343" s="244" customFormat="1" ht="14.1" customHeight="1"/>
    <row r="344" s="244" customFormat="1" ht="14.1" customHeight="1"/>
    <row r="345" s="244" customFormat="1" ht="14.1" customHeight="1"/>
    <row r="346" s="244" customFormat="1" ht="14.1" customHeight="1"/>
    <row r="347" s="244" customFormat="1" ht="14.1" customHeight="1"/>
    <row r="348" s="244" customFormat="1" ht="14.1" customHeight="1"/>
    <row r="349" s="244" customFormat="1" ht="14.1" customHeight="1"/>
    <row r="350" s="244" customFormat="1" ht="14.1" customHeight="1"/>
    <row r="351" s="244" customFormat="1" ht="14.1" customHeight="1"/>
    <row r="352" s="244" customFormat="1" ht="14.1" customHeight="1"/>
    <row r="353" spans="1:24" s="244" customFormat="1" ht="14.1" customHeight="1"/>
    <row r="354" spans="1:24" s="244" customFormat="1" ht="14.1" customHeight="1"/>
    <row r="355" spans="1:24" s="244" customFormat="1" ht="14.1" customHeight="1">
      <c r="A355" s="244">
        <v>350</v>
      </c>
      <c r="B355" s="44" t="s">
        <v>181</v>
      </c>
      <c r="C355" s="244" t="s">
        <v>66</v>
      </c>
      <c r="E355" s="244">
        <v>2</v>
      </c>
      <c r="H355" s="244">
        <v>35</v>
      </c>
      <c r="J355" s="244">
        <v>70</v>
      </c>
      <c r="M355" s="244">
        <v>71</v>
      </c>
      <c r="O355" s="244">
        <v>142</v>
      </c>
      <c r="R355" s="244">
        <v>59</v>
      </c>
      <c r="T355" s="244">
        <v>118</v>
      </c>
      <c r="U355" s="244">
        <v>0</v>
      </c>
      <c r="V355" s="244">
        <v>0</v>
      </c>
      <c r="W355" s="244">
        <v>165</v>
      </c>
      <c r="X355" s="244">
        <v>0</v>
      </c>
    </row>
    <row r="356" spans="1:24" s="244" customFormat="1" ht="14.1" customHeight="1">
      <c r="A356" s="244">
        <v>351</v>
      </c>
      <c r="B356" s="44" t="s">
        <v>185</v>
      </c>
      <c r="C356" s="244" t="s">
        <v>777</v>
      </c>
      <c r="E356" s="244">
        <v>25</v>
      </c>
      <c r="G356" s="244">
        <v>1.5</v>
      </c>
      <c r="J356" s="244">
        <v>37.5</v>
      </c>
      <c r="L356" s="244">
        <v>3</v>
      </c>
      <c r="O356" s="244">
        <v>75</v>
      </c>
      <c r="Q356" s="244">
        <v>2.5</v>
      </c>
      <c r="T356" s="244">
        <v>62.5</v>
      </c>
      <c r="U356" s="244">
        <v>0</v>
      </c>
      <c r="V356" s="244">
        <v>7</v>
      </c>
      <c r="W356" s="244">
        <v>0</v>
      </c>
      <c r="X356" s="244">
        <v>0</v>
      </c>
    </row>
    <row r="357" spans="1:24" s="244" customFormat="1" ht="14.1" customHeight="1">
      <c r="A357" s="244">
        <v>352</v>
      </c>
      <c r="B357" s="44" t="s">
        <v>202</v>
      </c>
      <c r="C357" s="244" t="s">
        <v>66</v>
      </c>
      <c r="E357" s="244">
        <v>12.6</v>
      </c>
      <c r="F357" s="244">
        <v>35</v>
      </c>
      <c r="J357" s="244">
        <v>441</v>
      </c>
      <c r="K357" s="244">
        <v>68</v>
      </c>
      <c r="O357" s="244">
        <v>856.8</v>
      </c>
      <c r="P357" s="244">
        <v>57</v>
      </c>
      <c r="T357" s="244">
        <v>718.19999999999993</v>
      </c>
      <c r="U357" s="244">
        <v>160</v>
      </c>
      <c r="V357" s="244">
        <v>0</v>
      </c>
      <c r="W357" s="244">
        <v>0</v>
      </c>
      <c r="X357" s="244">
        <v>0</v>
      </c>
    </row>
    <row r="358" spans="1:24" s="244" customFormat="1" ht="14.1" customHeight="1">
      <c r="A358" s="244">
        <v>353</v>
      </c>
      <c r="B358" s="44" t="s">
        <v>163</v>
      </c>
      <c r="C358" s="244" t="s">
        <v>66</v>
      </c>
      <c r="E358" s="244">
        <v>42</v>
      </c>
      <c r="H358" s="244">
        <v>0.2</v>
      </c>
      <c r="J358" s="244">
        <v>8.4</v>
      </c>
      <c r="M358" s="244">
        <v>0.4</v>
      </c>
      <c r="O358" s="244">
        <v>16.8</v>
      </c>
      <c r="R358" s="244">
        <v>0.4</v>
      </c>
      <c r="T358" s="244">
        <v>16.8</v>
      </c>
      <c r="U358" s="244">
        <v>0</v>
      </c>
      <c r="V358" s="244">
        <v>0</v>
      </c>
      <c r="W358" s="244">
        <v>1</v>
      </c>
      <c r="X358" s="244">
        <v>0</v>
      </c>
    </row>
    <row r="359" spans="1:24" s="244" customFormat="1" ht="14.1" customHeight="1">
      <c r="A359" s="244">
        <v>354</v>
      </c>
      <c r="B359" s="44" t="s">
        <v>43</v>
      </c>
      <c r="C359" s="244" t="s">
        <v>66</v>
      </c>
      <c r="E359" s="244">
        <v>3.5</v>
      </c>
      <c r="H359" s="244">
        <v>1.5</v>
      </c>
      <c r="J359" s="244">
        <v>5.25</v>
      </c>
      <c r="M359" s="244">
        <v>3</v>
      </c>
      <c r="O359" s="244">
        <v>10.5</v>
      </c>
      <c r="R359" s="244">
        <v>3</v>
      </c>
      <c r="T359" s="244">
        <v>10.5</v>
      </c>
      <c r="U359" s="244">
        <v>0</v>
      </c>
      <c r="V359" s="244">
        <v>0</v>
      </c>
      <c r="W359" s="244">
        <v>7.5</v>
      </c>
      <c r="X359" s="244">
        <v>0</v>
      </c>
    </row>
    <row r="360" spans="1:24" s="244" customFormat="1" ht="14.1" customHeight="1">
      <c r="A360" s="244">
        <v>355</v>
      </c>
      <c r="B360" s="44" t="s">
        <v>618</v>
      </c>
      <c r="C360" s="244" t="s">
        <v>66</v>
      </c>
      <c r="E360" s="244">
        <v>35</v>
      </c>
      <c r="H360" s="244">
        <v>0.5</v>
      </c>
      <c r="J360" s="244">
        <v>17.5</v>
      </c>
      <c r="M360" s="244">
        <v>0.5</v>
      </c>
      <c r="O360" s="244">
        <v>17.5</v>
      </c>
      <c r="R360" s="244">
        <v>0.5</v>
      </c>
      <c r="T360" s="244">
        <v>17.5</v>
      </c>
      <c r="U360" s="244">
        <v>0</v>
      </c>
      <c r="V360" s="244">
        <v>0</v>
      </c>
      <c r="W360" s="244">
        <v>1.5</v>
      </c>
      <c r="X360" s="244">
        <v>0</v>
      </c>
    </row>
    <row r="361" spans="1:24" s="244" customFormat="1" ht="14.1" customHeight="1">
      <c r="A361" s="244">
        <v>356</v>
      </c>
      <c r="B361" s="44" t="s">
        <v>44</v>
      </c>
      <c r="C361" s="244" t="s">
        <v>66</v>
      </c>
      <c r="E361" s="244">
        <v>20</v>
      </c>
      <c r="H361" s="244">
        <v>0.3</v>
      </c>
      <c r="J361" s="244">
        <v>6</v>
      </c>
      <c r="M361" s="244">
        <v>0.4</v>
      </c>
      <c r="O361" s="244">
        <v>8</v>
      </c>
      <c r="R361" s="244">
        <v>0.4</v>
      </c>
      <c r="T361" s="244">
        <v>8</v>
      </c>
      <c r="U361" s="244">
        <v>0</v>
      </c>
      <c r="V361" s="244">
        <v>0</v>
      </c>
      <c r="W361" s="244">
        <v>1.1000000000000001</v>
      </c>
      <c r="X361" s="244">
        <v>0</v>
      </c>
    </row>
    <row r="362" spans="1:24" s="244" customFormat="1" ht="14.1" customHeight="1">
      <c r="A362" s="244">
        <v>357</v>
      </c>
      <c r="B362" s="44" t="s">
        <v>84</v>
      </c>
      <c r="C362" s="244" t="s">
        <v>777</v>
      </c>
      <c r="E362" s="244">
        <v>22</v>
      </c>
      <c r="H362" s="244">
        <v>1</v>
      </c>
      <c r="J362" s="244">
        <v>22</v>
      </c>
      <c r="M362" s="244">
        <v>2.5</v>
      </c>
      <c r="O362" s="244">
        <v>55</v>
      </c>
      <c r="R362" s="244">
        <v>2</v>
      </c>
      <c r="T362" s="244">
        <v>44</v>
      </c>
      <c r="U362" s="244">
        <v>0</v>
      </c>
      <c r="V362" s="244">
        <v>0</v>
      </c>
      <c r="W362" s="244">
        <v>5.5</v>
      </c>
      <c r="X362" s="244">
        <v>0</v>
      </c>
    </row>
    <row r="363" spans="1:24" s="244" customFormat="1" ht="14.1" customHeight="1">
      <c r="A363" s="244">
        <v>358</v>
      </c>
      <c r="B363" s="44" t="s">
        <v>45</v>
      </c>
      <c r="C363" s="244" t="s">
        <v>66</v>
      </c>
      <c r="E363" s="244">
        <v>90</v>
      </c>
      <c r="H363" s="244">
        <v>0.1</v>
      </c>
      <c r="J363" s="244">
        <v>9</v>
      </c>
      <c r="M363" s="244">
        <v>0.2</v>
      </c>
      <c r="O363" s="244">
        <v>18</v>
      </c>
      <c r="R363" s="244">
        <v>0.2</v>
      </c>
      <c r="T363" s="244">
        <v>18</v>
      </c>
      <c r="U363" s="244">
        <v>0</v>
      </c>
      <c r="V363" s="244">
        <v>0</v>
      </c>
      <c r="W363" s="244">
        <v>0.5</v>
      </c>
      <c r="X363" s="244">
        <v>0</v>
      </c>
    </row>
    <row r="364" spans="1:24" s="244" customFormat="1" ht="14.1" customHeight="1">
      <c r="A364" s="244">
        <v>359</v>
      </c>
      <c r="B364" s="44" t="s">
        <v>46</v>
      </c>
      <c r="C364" s="244" t="s">
        <v>66</v>
      </c>
      <c r="E364" s="244">
        <v>35</v>
      </c>
      <c r="H364" s="244">
        <v>0.2</v>
      </c>
      <c r="J364" s="244">
        <v>7</v>
      </c>
      <c r="M364" s="244">
        <v>0.4</v>
      </c>
      <c r="O364" s="244">
        <v>14</v>
      </c>
      <c r="R364" s="244">
        <v>0.4</v>
      </c>
      <c r="T364" s="244">
        <v>14</v>
      </c>
      <c r="U364" s="244">
        <v>0</v>
      </c>
      <c r="V364" s="244">
        <v>0</v>
      </c>
      <c r="W364" s="244">
        <v>1</v>
      </c>
      <c r="X364" s="244">
        <v>0</v>
      </c>
    </row>
    <row r="365" spans="1:24" s="244" customFormat="1" ht="14.1" customHeight="1">
      <c r="A365" s="244">
        <v>360</v>
      </c>
      <c r="B365" s="44" t="s">
        <v>48</v>
      </c>
      <c r="C365" s="244" t="s">
        <v>777</v>
      </c>
      <c r="E365" s="244">
        <v>23</v>
      </c>
      <c r="H365" s="244">
        <v>0.2</v>
      </c>
      <c r="J365" s="244">
        <v>4.6000000000000005</v>
      </c>
      <c r="M365" s="244">
        <v>0.4</v>
      </c>
      <c r="O365" s="244">
        <v>9.2000000000000011</v>
      </c>
      <c r="R365" s="244">
        <v>0.4</v>
      </c>
      <c r="T365" s="244">
        <v>9.2000000000000011</v>
      </c>
      <c r="U365" s="244">
        <v>0</v>
      </c>
      <c r="V365" s="244">
        <v>0</v>
      </c>
      <c r="W365" s="244">
        <v>1</v>
      </c>
      <c r="X365" s="244">
        <v>0</v>
      </c>
    </row>
    <row r="366" spans="1:24" s="244" customFormat="1" ht="14.1" customHeight="1">
      <c r="A366" s="244">
        <v>361</v>
      </c>
      <c r="B366" s="44" t="s">
        <v>164</v>
      </c>
      <c r="C366" s="244" t="s">
        <v>66</v>
      </c>
      <c r="E366" s="244">
        <v>80</v>
      </c>
      <c r="H366" s="244">
        <v>0.1</v>
      </c>
      <c r="J366" s="244">
        <v>8</v>
      </c>
      <c r="M366" s="244">
        <v>0.2</v>
      </c>
      <c r="O366" s="244">
        <v>16</v>
      </c>
      <c r="R366" s="244">
        <v>0.2</v>
      </c>
      <c r="T366" s="244">
        <v>16</v>
      </c>
      <c r="U366" s="244">
        <v>0</v>
      </c>
      <c r="V366" s="244">
        <v>0</v>
      </c>
      <c r="W366" s="244">
        <v>0.5</v>
      </c>
      <c r="X366" s="244">
        <v>0</v>
      </c>
    </row>
    <row r="367" spans="1:24" s="244" customFormat="1" ht="14.1" customHeight="1">
      <c r="A367" s="244">
        <v>362</v>
      </c>
      <c r="B367" s="44" t="s">
        <v>49</v>
      </c>
      <c r="C367" s="244" t="s">
        <v>66</v>
      </c>
      <c r="E367" s="244">
        <v>40</v>
      </c>
      <c r="H367" s="244">
        <v>0.1</v>
      </c>
      <c r="J367" s="244">
        <v>4</v>
      </c>
      <c r="M367" s="244">
        <v>0.2</v>
      </c>
      <c r="O367" s="244">
        <v>8</v>
      </c>
      <c r="R367" s="244">
        <v>0.2</v>
      </c>
      <c r="T367" s="244">
        <v>8</v>
      </c>
      <c r="U367" s="244">
        <v>0</v>
      </c>
      <c r="V367" s="244">
        <v>0</v>
      </c>
      <c r="W367" s="244">
        <v>0.5</v>
      </c>
      <c r="X367" s="244">
        <v>0</v>
      </c>
    </row>
    <row r="368" spans="1:24" s="244" customFormat="1" ht="14.1" customHeight="1">
      <c r="A368" s="244">
        <v>363</v>
      </c>
      <c r="B368" s="44" t="s">
        <v>145</v>
      </c>
      <c r="C368" s="244" t="s">
        <v>777</v>
      </c>
      <c r="E368" s="244">
        <v>16</v>
      </c>
      <c r="H368" s="244">
        <v>1</v>
      </c>
      <c r="J368" s="244">
        <v>16</v>
      </c>
      <c r="M368" s="244">
        <v>1.5</v>
      </c>
      <c r="O368" s="244">
        <v>24</v>
      </c>
      <c r="R368" s="244">
        <v>1.5</v>
      </c>
      <c r="T368" s="244">
        <v>24</v>
      </c>
      <c r="U368" s="244">
        <v>0</v>
      </c>
      <c r="V368" s="244">
        <v>0</v>
      </c>
      <c r="W368" s="244">
        <v>4</v>
      </c>
      <c r="X368" s="244">
        <v>0</v>
      </c>
    </row>
    <row r="369" spans="1:24" s="244" customFormat="1" ht="14.1" customHeight="1">
      <c r="A369" s="244">
        <v>364</v>
      </c>
      <c r="B369" s="44" t="s">
        <v>51</v>
      </c>
      <c r="C369" s="244" t="s">
        <v>66</v>
      </c>
      <c r="E369" s="244">
        <v>100</v>
      </c>
      <c r="H369" s="244">
        <v>0.3</v>
      </c>
      <c r="J369" s="244">
        <v>30</v>
      </c>
      <c r="M369" s="244">
        <v>0.3</v>
      </c>
      <c r="O369" s="244">
        <v>30</v>
      </c>
      <c r="R369" s="244">
        <v>0.3</v>
      </c>
      <c r="T369" s="244">
        <v>30</v>
      </c>
      <c r="U369" s="244">
        <v>0</v>
      </c>
      <c r="V369" s="244">
        <v>0</v>
      </c>
      <c r="W369" s="244">
        <v>0.89999999999999991</v>
      </c>
      <c r="X369" s="244">
        <v>0</v>
      </c>
    </row>
    <row r="370" spans="1:24" s="244" customFormat="1" ht="14.1" customHeight="1">
      <c r="A370" s="244">
        <v>365</v>
      </c>
      <c r="B370" s="44" t="s">
        <v>180</v>
      </c>
      <c r="C370" s="244" t="s">
        <v>66</v>
      </c>
      <c r="E370" s="244">
        <v>10</v>
      </c>
      <c r="H370" s="244">
        <v>0.2</v>
      </c>
      <c r="J370" s="244">
        <v>2</v>
      </c>
      <c r="M370" s="244">
        <v>0.2</v>
      </c>
      <c r="O370" s="244">
        <v>2</v>
      </c>
      <c r="R370" s="244">
        <v>0.2</v>
      </c>
      <c r="T370" s="244">
        <v>2</v>
      </c>
      <c r="U370" s="244">
        <v>0</v>
      </c>
      <c r="V370" s="244">
        <v>0</v>
      </c>
      <c r="W370" s="244">
        <v>0.60000000000000009</v>
      </c>
      <c r="X370" s="244">
        <v>0</v>
      </c>
    </row>
    <row r="371" spans="1:24" s="244" customFormat="1" ht="14.1" customHeight="1">
      <c r="A371" s="244">
        <v>366</v>
      </c>
      <c r="B371" s="44" t="s">
        <v>176</v>
      </c>
      <c r="C371" s="244" t="s">
        <v>777</v>
      </c>
      <c r="E371" s="244">
        <v>9</v>
      </c>
      <c r="H371" s="244">
        <v>0.5</v>
      </c>
      <c r="J371" s="244">
        <v>4.5</v>
      </c>
      <c r="M371" s="244">
        <v>0.5</v>
      </c>
      <c r="O371" s="244">
        <v>4.5</v>
      </c>
      <c r="R371" s="244">
        <v>0.5</v>
      </c>
      <c r="T371" s="244">
        <v>4.5</v>
      </c>
      <c r="U371" s="244">
        <v>0</v>
      </c>
      <c r="V371" s="244">
        <v>0</v>
      </c>
      <c r="W371" s="244">
        <v>1.5</v>
      </c>
      <c r="X371" s="244">
        <v>0</v>
      </c>
    </row>
    <row r="372" spans="1:24" s="244" customFormat="1" ht="14.1" customHeight="1">
      <c r="A372" s="244">
        <v>367</v>
      </c>
      <c r="B372" s="44" t="s">
        <v>165</v>
      </c>
      <c r="C372" s="244" t="s">
        <v>778</v>
      </c>
      <c r="E372" s="244">
        <v>6</v>
      </c>
      <c r="H372" s="244">
        <v>2</v>
      </c>
      <c r="J372" s="244">
        <v>12</v>
      </c>
      <c r="M372" s="244">
        <v>2</v>
      </c>
      <c r="O372" s="244">
        <v>12</v>
      </c>
      <c r="R372" s="244">
        <v>2</v>
      </c>
      <c r="T372" s="244">
        <v>12</v>
      </c>
      <c r="U372" s="244">
        <v>0</v>
      </c>
      <c r="V372" s="244">
        <v>0</v>
      </c>
      <c r="W372" s="244">
        <v>6</v>
      </c>
      <c r="X372" s="244">
        <v>0</v>
      </c>
    </row>
    <row r="373" spans="1:24" s="244" customFormat="1" ht="14.1" customHeight="1">
      <c r="A373" s="244">
        <v>368</v>
      </c>
      <c r="B373" s="44" t="s">
        <v>183</v>
      </c>
      <c r="C373" s="244" t="s">
        <v>66</v>
      </c>
      <c r="E373" s="244">
        <v>30</v>
      </c>
      <c r="J373" s="244">
        <v>0</v>
      </c>
      <c r="O373" s="244">
        <v>0</v>
      </c>
      <c r="R373" s="244">
        <v>0.5</v>
      </c>
      <c r="T373" s="244">
        <v>15</v>
      </c>
      <c r="U373" s="244">
        <v>0</v>
      </c>
      <c r="V373" s="244">
        <v>0</v>
      </c>
      <c r="W373" s="244">
        <v>0.5</v>
      </c>
      <c r="X373" s="244">
        <v>0</v>
      </c>
    </row>
    <row r="374" spans="1:24" s="244" customFormat="1" ht="14.1" customHeight="1">
      <c r="A374" s="244">
        <v>369</v>
      </c>
      <c r="B374" s="44" t="s">
        <v>158</v>
      </c>
      <c r="C374" s="244" t="s">
        <v>66</v>
      </c>
      <c r="E374" s="244">
        <v>30</v>
      </c>
      <c r="I374" s="244">
        <v>0.5</v>
      </c>
      <c r="J374" s="244">
        <v>15</v>
      </c>
      <c r="N374" s="244">
        <v>0.5</v>
      </c>
      <c r="O374" s="244">
        <v>15</v>
      </c>
      <c r="S374" s="244">
        <v>0.5</v>
      </c>
      <c r="T374" s="244">
        <v>15</v>
      </c>
      <c r="U374" s="244">
        <v>0</v>
      </c>
      <c r="V374" s="244">
        <v>0</v>
      </c>
      <c r="W374" s="244">
        <v>0</v>
      </c>
      <c r="X374" s="244">
        <v>1.5</v>
      </c>
    </row>
    <row r="375" spans="1:24" s="244" customFormat="1" ht="14.1" customHeight="1">
      <c r="A375" s="244">
        <v>370</v>
      </c>
      <c r="B375" s="44" t="s">
        <v>142</v>
      </c>
      <c r="C375" s="244" t="s">
        <v>66</v>
      </c>
      <c r="E375" s="244">
        <v>35</v>
      </c>
      <c r="J375" s="244">
        <v>0</v>
      </c>
      <c r="M375" s="244">
        <v>0.5</v>
      </c>
      <c r="O375" s="244">
        <v>17.5</v>
      </c>
      <c r="T375" s="244">
        <v>0</v>
      </c>
      <c r="U375" s="244">
        <v>0</v>
      </c>
      <c r="V375" s="244">
        <v>0</v>
      </c>
      <c r="W375" s="244">
        <v>0.5</v>
      </c>
      <c r="X375" s="244">
        <v>0</v>
      </c>
    </row>
    <row r="376" spans="1:24" s="244" customFormat="1" ht="14.1" customHeight="1">
      <c r="A376" s="244">
        <v>371</v>
      </c>
      <c r="B376" s="44" t="s">
        <v>184</v>
      </c>
      <c r="C376" s="244" t="s">
        <v>66</v>
      </c>
      <c r="E376" s="244">
        <v>40</v>
      </c>
      <c r="H376" s="244">
        <v>0.3</v>
      </c>
      <c r="J376" s="244">
        <v>12</v>
      </c>
      <c r="M376" s="244">
        <v>0.3</v>
      </c>
      <c r="O376" s="244">
        <v>12</v>
      </c>
      <c r="R376" s="244">
        <v>0.2</v>
      </c>
      <c r="T376" s="244">
        <v>8</v>
      </c>
      <c r="U376" s="244">
        <v>0</v>
      </c>
      <c r="V376" s="244">
        <v>0</v>
      </c>
      <c r="W376" s="244">
        <v>0.8</v>
      </c>
      <c r="X376" s="244">
        <v>0</v>
      </c>
    </row>
    <row r="377" spans="1:24" s="244" customFormat="1" ht="14.1" customHeight="1">
      <c r="A377" s="244">
        <v>372</v>
      </c>
      <c r="B377" s="44" t="s">
        <v>136</v>
      </c>
      <c r="C377" s="244" t="s">
        <v>66</v>
      </c>
      <c r="E377" s="244">
        <v>120</v>
      </c>
      <c r="H377" s="244">
        <v>3</v>
      </c>
      <c r="J377" s="244">
        <v>360</v>
      </c>
      <c r="O377" s="244">
        <v>0</v>
      </c>
      <c r="T377" s="244">
        <v>0</v>
      </c>
      <c r="U377" s="244">
        <v>0</v>
      </c>
      <c r="V377" s="244">
        <v>0</v>
      </c>
      <c r="W377" s="244">
        <v>3</v>
      </c>
      <c r="X377" s="244">
        <v>0</v>
      </c>
    </row>
    <row r="378" spans="1:24" s="244" customFormat="1" ht="14.1" customHeight="1">
      <c r="A378" s="244">
        <v>373</v>
      </c>
      <c r="B378" s="44" t="s">
        <v>3</v>
      </c>
      <c r="C378" s="244" t="s">
        <v>66</v>
      </c>
      <c r="E378" s="244">
        <v>12</v>
      </c>
      <c r="J378" s="244">
        <v>0</v>
      </c>
      <c r="L378" s="244">
        <v>26</v>
      </c>
      <c r="O378" s="244">
        <v>312</v>
      </c>
      <c r="T378" s="244">
        <v>0</v>
      </c>
      <c r="U378" s="244">
        <v>0</v>
      </c>
      <c r="V378" s="244">
        <v>26</v>
      </c>
      <c r="W378" s="244">
        <v>0</v>
      </c>
      <c r="X378" s="244">
        <v>0</v>
      </c>
    </row>
    <row r="379" spans="1:24" s="244" customFormat="1" ht="14.1" customHeight="1">
      <c r="A379" s="244">
        <v>374</v>
      </c>
      <c r="B379" s="44" t="s">
        <v>160</v>
      </c>
      <c r="C379" s="244" t="s">
        <v>66</v>
      </c>
      <c r="E379" s="244">
        <v>12</v>
      </c>
      <c r="J379" s="244">
        <v>0</v>
      </c>
      <c r="O379" s="244">
        <v>0</v>
      </c>
      <c r="R379" s="244">
        <v>6</v>
      </c>
      <c r="T379" s="244">
        <v>72</v>
      </c>
      <c r="U379" s="244">
        <v>0</v>
      </c>
      <c r="V379" s="244">
        <v>0</v>
      </c>
      <c r="W379" s="244">
        <v>6</v>
      </c>
      <c r="X379" s="244">
        <v>0</v>
      </c>
    </row>
    <row r="380" spans="1:24" s="244" customFormat="1" ht="14.1" customHeight="1">
      <c r="A380" s="244">
        <v>375</v>
      </c>
      <c r="B380" s="44" t="s">
        <v>68</v>
      </c>
      <c r="C380" s="244" t="s">
        <v>66</v>
      </c>
      <c r="E380" s="244">
        <v>15</v>
      </c>
      <c r="H380" s="244">
        <v>15</v>
      </c>
      <c r="J380" s="244">
        <v>225</v>
      </c>
      <c r="O380" s="244">
        <v>0</v>
      </c>
      <c r="T380" s="244">
        <v>0</v>
      </c>
      <c r="U380" s="244">
        <v>0</v>
      </c>
      <c r="V380" s="244">
        <v>0</v>
      </c>
      <c r="W380" s="244">
        <v>15</v>
      </c>
      <c r="X380" s="244">
        <v>0</v>
      </c>
    </row>
    <row r="381" spans="1:24" s="244" customFormat="1" ht="14.1" customHeight="1">
      <c r="A381" s="244">
        <v>376</v>
      </c>
      <c r="B381" s="44" t="s">
        <v>159</v>
      </c>
      <c r="C381" s="244" t="s">
        <v>66</v>
      </c>
      <c r="E381" s="244">
        <v>12</v>
      </c>
      <c r="H381" s="244">
        <v>8</v>
      </c>
      <c r="J381" s="244">
        <v>96</v>
      </c>
      <c r="M381" s="244">
        <v>8</v>
      </c>
      <c r="O381" s="244">
        <v>96</v>
      </c>
      <c r="R381" s="244">
        <v>6</v>
      </c>
      <c r="T381" s="244">
        <v>72</v>
      </c>
      <c r="U381" s="244">
        <v>0</v>
      </c>
      <c r="V381" s="244">
        <v>0</v>
      </c>
      <c r="W381" s="244">
        <v>22</v>
      </c>
      <c r="X381" s="244">
        <v>0</v>
      </c>
    </row>
    <row r="382" spans="1:24" s="244" customFormat="1" ht="14.1" customHeight="1">
      <c r="A382" s="244">
        <v>377</v>
      </c>
      <c r="B382" s="44" t="s">
        <v>190</v>
      </c>
      <c r="C382" s="244" t="s">
        <v>66</v>
      </c>
      <c r="E382" s="244">
        <v>13</v>
      </c>
      <c r="J382" s="244">
        <v>0</v>
      </c>
      <c r="M382" s="244">
        <v>1</v>
      </c>
      <c r="O382" s="244">
        <v>13</v>
      </c>
      <c r="R382" s="244">
        <v>0.5</v>
      </c>
      <c r="T382" s="244">
        <v>6.5</v>
      </c>
      <c r="U382" s="244">
        <v>0</v>
      </c>
      <c r="V382" s="244">
        <v>0</v>
      </c>
      <c r="W382" s="244">
        <v>1.5</v>
      </c>
      <c r="X382" s="244">
        <v>0</v>
      </c>
    </row>
    <row r="383" spans="1:24" s="244" customFormat="1" ht="14.1" customHeight="1">
      <c r="A383" s="244">
        <v>378</v>
      </c>
      <c r="B383" s="44" t="s">
        <v>61</v>
      </c>
      <c r="C383" s="244" t="s">
        <v>66</v>
      </c>
      <c r="E383" s="244">
        <v>15</v>
      </c>
      <c r="H383" s="244">
        <v>0.2</v>
      </c>
      <c r="J383" s="244">
        <v>3</v>
      </c>
      <c r="M383" s="244">
        <v>0.4</v>
      </c>
      <c r="O383" s="244">
        <v>6</v>
      </c>
      <c r="R383" s="244">
        <v>0.4</v>
      </c>
      <c r="T383" s="244">
        <v>6</v>
      </c>
      <c r="U383" s="244">
        <v>0</v>
      </c>
      <c r="V383" s="244">
        <v>0</v>
      </c>
      <c r="W383" s="244">
        <v>1</v>
      </c>
      <c r="X383" s="244">
        <v>0</v>
      </c>
    </row>
    <row r="384" spans="1:24" s="244" customFormat="1" ht="14.1" customHeight="1">
      <c r="A384" s="244">
        <v>379</v>
      </c>
      <c r="B384" s="44" t="s">
        <v>60</v>
      </c>
      <c r="C384" s="244" t="s">
        <v>66</v>
      </c>
      <c r="E384" s="244">
        <v>13</v>
      </c>
      <c r="J384" s="244">
        <v>0</v>
      </c>
      <c r="M384" s="244">
        <v>2</v>
      </c>
      <c r="O384" s="244">
        <v>26</v>
      </c>
      <c r="T384" s="244">
        <v>0</v>
      </c>
      <c r="U384" s="244">
        <v>0</v>
      </c>
      <c r="V384" s="244">
        <v>0</v>
      </c>
      <c r="W384" s="244">
        <v>2</v>
      </c>
      <c r="X384" s="244">
        <v>0</v>
      </c>
    </row>
    <row r="385" spans="1:24" s="244" customFormat="1" ht="14.1" customHeight="1">
      <c r="A385" s="244">
        <v>380</v>
      </c>
      <c r="B385" s="44" t="s">
        <v>16</v>
      </c>
      <c r="C385" s="244" t="s">
        <v>66</v>
      </c>
      <c r="E385" s="244">
        <v>145</v>
      </c>
      <c r="J385" s="244">
        <v>0</v>
      </c>
      <c r="O385" s="244">
        <v>0</v>
      </c>
      <c r="Q385" s="244">
        <v>9</v>
      </c>
      <c r="T385" s="244">
        <v>1305</v>
      </c>
      <c r="U385" s="244">
        <v>0</v>
      </c>
      <c r="V385" s="244">
        <v>9</v>
      </c>
      <c r="W385" s="244">
        <v>0</v>
      </c>
      <c r="X385" s="244">
        <v>0</v>
      </c>
    </row>
    <row r="386" spans="1:24" s="244" customFormat="1" ht="14.1" customHeight="1">
      <c r="A386" s="244">
        <v>381</v>
      </c>
      <c r="B386" s="44" t="s">
        <v>195</v>
      </c>
      <c r="C386" s="244" t="s">
        <v>66</v>
      </c>
      <c r="E386" s="244">
        <v>125</v>
      </c>
      <c r="J386" s="244">
        <v>0</v>
      </c>
      <c r="L386" s="244">
        <v>5</v>
      </c>
      <c r="O386" s="244">
        <v>625</v>
      </c>
      <c r="T386" s="244">
        <v>0</v>
      </c>
      <c r="U386" s="244">
        <v>0</v>
      </c>
      <c r="V386" s="244">
        <v>5</v>
      </c>
      <c r="W386" s="244">
        <v>0</v>
      </c>
      <c r="X386" s="244">
        <v>0</v>
      </c>
    </row>
    <row r="387" spans="1:24" s="244" customFormat="1" ht="14.1" customHeight="1">
      <c r="A387" s="244">
        <v>382</v>
      </c>
      <c r="B387" s="44" t="s">
        <v>71</v>
      </c>
      <c r="C387" s="244" t="s">
        <v>66</v>
      </c>
      <c r="E387" s="244">
        <v>55</v>
      </c>
      <c r="J387" s="244">
        <v>0</v>
      </c>
      <c r="O387" s="244">
        <v>0</v>
      </c>
      <c r="Q387" s="244">
        <v>10</v>
      </c>
      <c r="T387" s="244">
        <v>550</v>
      </c>
      <c r="U387" s="244">
        <v>0</v>
      </c>
      <c r="V387" s="244">
        <v>10</v>
      </c>
      <c r="W387" s="244">
        <v>0</v>
      </c>
      <c r="X387" s="244">
        <v>0</v>
      </c>
    </row>
    <row r="388" spans="1:24" s="244" customFormat="1" ht="14.1" customHeight="1">
      <c r="A388" s="244">
        <v>383</v>
      </c>
      <c r="B388" s="44" t="s">
        <v>64</v>
      </c>
      <c r="C388" s="244" t="s">
        <v>66</v>
      </c>
      <c r="E388" s="244">
        <v>13</v>
      </c>
      <c r="J388" s="244">
        <v>0</v>
      </c>
      <c r="O388" s="244">
        <v>0</v>
      </c>
      <c r="R388" s="244">
        <v>10</v>
      </c>
      <c r="T388" s="244">
        <v>130</v>
      </c>
      <c r="U388" s="244">
        <v>0</v>
      </c>
      <c r="V388" s="244">
        <v>0</v>
      </c>
      <c r="W388" s="244">
        <v>10</v>
      </c>
      <c r="X388" s="244">
        <v>0</v>
      </c>
    </row>
    <row r="389" spans="1:24" s="244" customFormat="1" ht="14.1" customHeight="1">
      <c r="A389" s="244">
        <v>384</v>
      </c>
      <c r="B389" s="44" t="s">
        <v>157</v>
      </c>
      <c r="C389" s="244" t="s">
        <v>66</v>
      </c>
      <c r="E389" s="244">
        <v>140</v>
      </c>
      <c r="J389" s="244">
        <v>0</v>
      </c>
      <c r="K389" s="244">
        <v>7.5</v>
      </c>
      <c r="O389" s="244">
        <v>1050</v>
      </c>
      <c r="T389" s="244">
        <v>0</v>
      </c>
      <c r="U389" s="244">
        <v>7.5</v>
      </c>
      <c r="V389" s="244">
        <v>0</v>
      </c>
      <c r="W389" s="244">
        <v>0</v>
      </c>
      <c r="X389" s="244">
        <v>0</v>
      </c>
    </row>
    <row r="390" spans="1:24" s="244" customFormat="1" ht="14.1" customHeight="1">
      <c r="A390" s="244">
        <v>385</v>
      </c>
      <c r="B390" s="44" t="s">
        <v>172</v>
      </c>
      <c r="C390" s="244" t="s">
        <v>66</v>
      </c>
      <c r="E390" s="244">
        <v>40</v>
      </c>
      <c r="J390" s="244">
        <v>0</v>
      </c>
      <c r="O390" s="244">
        <v>0</v>
      </c>
      <c r="P390" s="244">
        <v>18</v>
      </c>
      <c r="T390" s="244">
        <v>720</v>
      </c>
      <c r="U390" s="244">
        <v>18</v>
      </c>
      <c r="V390" s="244">
        <v>0</v>
      </c>
      <c r="W390" s="244">
        <v>0</v>
      </c>
      <c r="X390" s="244">
        <v>0</v>
      </c>
    </row>
    <row r="391" spans="1:24" s="244" customFormat="1" ht="14.1" customHeight="1">
      <c r="A391" s="244">
        <v>386</v>
      </c>
      <c r="B391" s="44" t="s">
        <v>140</v>
      </c>
      <c r="C391" s="244" t="s">
        <v>66</v>
      </c>
      <c r="E391" s="244">
        <v>40</v>
      </c>
      <c r="J391" s="244">
        <v>0</v>
      </c>
      <c r="O391" s="244">
        <v>0</v>
      </c>
      <c r="Q391" s="244">
        <v>9</v>
      </c>
      <c r="T391" s="244">
        <v>360</v>
      </c>
      <c r="U391" s="244">
        <v>0</v>
      </c>
      <c r="V391" s="244">
        <v>9</v>
      </c>
      <c r="W391" s="244">
        <v>0</v>
      </c>
      <c r="X391" s="244">
        <v>0</v>
      </c>
    </row>
    <row r="392" spans="1:24" s="244" customFormat="1" ht="14.1" customHeight="1">
      <c r="A392" s="244">
        <v>387</v>
      </c>
      <c r="B392" s="44" t="s">
        <v>168</v>
      </c>
      <c r="C392" s="244" t="s">
        <v>66</v>
      </c>
      <c r="E392" s="244">
        <v>91</v>
      </c>
      <c r="J392" s="244">
        <v>0</v>
      </c>
      <c r="L392" s="244">
        <v>17.5</v>
      </c>
      <c r="O392" s="244">
        <v>1592.5</v>
      </c>
      <c r="T392" s="244">
        <v>0</v>
      </c>
      <c r="U392" s="244">
        <v>0</v>
      </c>
      <c r="V392" s="244">
        <v>17.5</v>
      </c>
      <c r="W392" s="244">
        <v>0</v>
      </c>
      <c r="X392" s="244">
        <v>0</v>
      </c>
    </row>
    <row r="393" spans="1:24" s="244" customFormat="1" ht="14.1" customHeight="1">
      <c r="A393" s="244">
        <v>388</v>
      </c>
      <c r="B393" s="44" t="s">
        <v>83</v>
      </c>
      <c r="C393" s="244" t="s">
        <v>66</v>
      </c>
      <c r="E393" s="244">
        <v>13</v>
      </c>
      <c r="J393" s="244">
        <v>0</v>
      </c>
      <c r="M393" s="244">
        <v>32</v>
      </c>
      <c r="O393" s="244">
        <v>416</v>
      </c>
      <c r="R393" s="244">
        <v>27</v>
      </c>
      <c r="T393" s="244">
        <v>351</v>
      </c>
      <c r="U393" s="244">
        <v>0</v>
      </c>
      <c r="V393" s="244">
        <v>0</v>
      </c>
      <c r="W393" s="244">
        <v>59</v>
      </c>
      <c r="X393" s="244">
        <v>0</v>
      </c>
    </row>
    <row r="394" spans="1:24" s="244" customFormat="1" ht="14.1" customHeight="1">
      <c r="A394" s="244">
        <v>389</v>
      </c>
      <c r="B394" s="44" t="s">
        <v>206</v>
      </c>
      <c r="C394" s="244" t="s">
        <v>66</v>
      </c>
      <c r="E394" s="244">
        <v>15</v>
      </c>
      <c r="J394" s="244">
        <v>0</v>
      </c>
      <c r="O394" s="244">
        <v>0</v>
      </c>
      <c r="R394" s="244">
        <v>10</v>
      </c>
      <c r="T394" s="244">
        <v>150</v>
      </c>
      <c r="U394" s="244">
        <v>0</v>
      </c>
      <c r="V394" s="244">
        <v>0</v>
      </c>
      <c r="W394" s="244">
        <v>10</v>
      </c>
      <c r="X394" s="244">
        <v>0</v>
      </c>
    </row>
    <row r="395" spans="1:24" s="244" customFormat="1" ht="14.1" customHeight="1">
      <c r="A395" s="244">
        <v>390</v>
      </c>
      <c r="B395" s="44" t="s">
        <v>207</v>
      </c>
      <c r="C395" s="244" t="s">
        <v>66</v>
      </c>
      <c r="E395" s="244">
        <v>4</v>
      </c>
      <c r="J395" s="244">
        <v>0</v>
      </c>
      <c r="M395" s="244">
        <v>5</v>
      </c>
      <c r="O395" s="244">
        <v>20</v>
      </c>
      <c r="T395" s="244">
        <v>0</v>
      </c>
      <c r="U395" s="244">
        <v>0</v>
      </c>
      <c r="V395" s="244">
        <v>0</v>
      </c>
      <c r="W395" s="244">
        <v>5</v>
      </c>
      <c r="X395" s="244">
        <v>0</v>
      </c>
    </row>
    <row r="396" spans="1:24" s="244" customFormat="1" ht="14.1" customHeight="1">
      <c r="A396" s="244">
        <v>391</v>
      </c>
      <c r="B396" s="44" t="s">
        <v>74</v>
      </c>
      <c r="C396" s="244" t="s">
        <v>66</v>
      </c>
      <c r="E396" s="244">
        <v>4</v>
      </c>
      <c r="J396" s="244">
        <v>0</v>
      </c>
      <c r="N396" s="244">
        <v>45</v>
      </c>
      <c r="O396" s="244">
        <v>180</v>
      </c>
      <c r="S396" s="244">
        <v>35</v>
      </c>
      <c r="T396" s="244">
        <v>140</v>
      </c>
      <c r="U396" s="244">
        <v>0</v>
      </c>
      <c r="V396" s="244">
        <v>0</v>
      </c>
      <c r="W396" s="244">
        <v>0</v>
      </c>
      <c r="X396" s="244">
        <v>80</v>
      </c>
    </row>
    <row r="397" spans="1:24" s="244" customFormat="1" ht="14.1" customHeight="1">
      <c r="A397" s="244">
        <v>392</v>
      </c>
      <c r="B397" s="44" t="s">
        <v>412</v>
      </c>
      <c r="C397" s="244" t="s">
        <v>66</v>
      </c>
      <c r="E397" s="244">
        <v>75</v>
      </c>
      <c r="J397" s="244">
        <v>0</v>
      </c>
      <c r="O397" s="244">
        <v>0</v>
      </c>
      <c r="Q397" s="244">
        <v>12.5</v>
      </c>
      <c r="T397" s="244">
        <v>937.5</v>
      </c>
      <c r="U397" s="244">
        <v>0</v>
      </c>
      <c r="V397" s="244">
        <v>12.5</v>
      </c>
      <c r="W397" s="244">
        <v>0</v>
      </c>
      <c r="X397" s="244">
        <v>0</v>
      </c>
    </row>
    <row r="398" spans="1:24" s="244" customFormat="1" ht="14.1" customHeight="1">
      <c r="A398" s="244">
        <v>393</v>
      </c>
      <c r="B398" s="44" t="s">
        <v>488</v>
      </c>
      <c r="C398" s="244" t="s">
        <v>66</v>
      </c>
      <c r="E398" s="244">
        <v>113</v>
      </c>
      <c r="G398" s="244">
        <v>12</v>
      </c>
      <c r="J398" s="244">
        <v>1356</v>
      </c>
      <c r="L398" s="244">
        <v>17</v>
      </c>
      <c r="O398" s="244">
        <v>1921</v>
      </c>
      <c r="T398" s="244">
        <v>0</v>
      </c>
      <c r="U398" s="244">
        <v>0</v>
      </c>
      <c r="V398" s="244">
        <v>29</v>
      </c>
      <c r="W398" s="244">
        <v>0</v>
      </c>
      <c r="X398" s="244">
        <v>0</v>
      </c>
    </row>
    <row r="399" spans="1:24" s="244" customFormat="1" ht="14.1" customHeight="1">
      <c r="A399" s="244" t="e">
        <v>#N/A</v>
      </c>
      <c r="B399" s="244" t="e">
        <v>#N/A</v>
      </c>
      <c r="C399" s="244" t="e">
        <v>#N/A</v>
      </c>
      <c r="D399" s="244" t="e">
        <v>#N/A</v>
      </c>
      <c r="E399" s="244" t="e">
        <v>#N/A</v>
      </c>
      <c r="F399" s="244" t="e">
        <v>#N/A</v>
      </c>
      <c r="G399" s="244" t="e">
        <v>#N/A</v>
      </c>
      <c r="H399" s="244" t="e">
        <v>#N/A</v>
      </c>
      <c r="I399" s="244" t="e">
        <v>#N/A</v>
      </c>
      <c r="J399" s="244" t="e">
        <v>#N/A</v>
      </c>
      <c r="K399" s="244" t="e">
        <v>#N/A</v>
      </c>
      <c r="L399" s="244" t="e">
        <v>#N/A</v>
      </c>
      <c r="M399" s="244" t="e">
        <v>#N/A</v>
      </c>
      <c r="N399" s="244" t="e">
        <v>#N/A</v>
      </c>
      <c r="O399" s="244" t="e">
        <v>#N/A</v>
      </c>
      <c r="P399" s="244" t="e">
        <v>#N/A</v>
      </c>
      <c r="Q399" s="244" t="e">
        <v>#N/A</v>
      </c>
      <c r="R399" s="244" t="e">
        <v>#N/A</v>
      </c>
      <c r="S399" s="244" t="e">
        <v>#N/A</v>
      </c>
      <c r="T399" s="244" t="e">
        <v>#N/A</v>
      </c>
      <c r="U399" s="244" t="e">
        <v>#N/A</v>
      </c>
      <c r="V399" s="244" t="e">
        <v>#N/A</v>
      </c>
      <c r="W399" s="244" t="e">
        <v>#N/A</v>
      </c>
      <c r="X399" s="244" t="e">
        <v>#N/A</v>
      </c>
    </row>
    <row r="400" spans="1:24" s="244" customFormat="1" ht="14.1" customHeight="1"/>
    <row r="401" s="244" customFormat="1" ht="14.1" customHeight="1"/>
    <row r="402" s="244" customFormat="1" ht="14.1" customHeight="1"/>
    <row r="403" s="244" customFormat="1" ht="14.1" customHeight="1"/>
    <row r="404" s="244" customFormat="1" ht="14.1" customHeight="1"/>
    <row r="405" s="244" customFormat="1" ht="14.1" customHeight="1"/>
    <row r="406" s="244" customFormat="1" ht="14.1" customHeight="1"/>
    <row r="407" s="244" customFormat="1" ht="14.1" customHeight="1"/>
    <row r="408" s="244" customFormat="1" ht="14.1" customHeight="1"/>
    <row r="409" s="244" customFormat="1" ht="14.1" customHeight="1"/>
    <row r="410" s="244" customFormat="1" ht="14.1" customHeight="1"/>
    <row r="411" s="244" customFormat="1" ht="14.1" customHeight="1"/>
    <row r="412" s="244" customFormat="1" ht="14.1" customHeight="1"/>
    <row r="413" s="244" customFormat="1" ht="14.1" customHeight="1"/>
    <row r="414" s="244" customFormat="1" ht="14.1" customHeight="1"/>
    <row r="415" s="244" customFormat="1" ht="14.1" customHeight="1"/>
    <row r="416" s="244" customFormat="1" ht="14.1" customHeight="1"/>
    <row r="417" s="244" customFormat="1" ht="14.1" customHeight="1"/>
    <row r="418" s="244" customFormat="1" ht="14.1" customHeight="1"/>
    <row r="419" s="244" customFormat="1" ht="14.1" customHeight="1"/>
    <row r="420" s="244" customFormat="1" ht="14.1" customHeight="1"/>
    <row r="421" s="244" customFormat="1" ht="14.1" customHeight="1"/>
    <row r="422" s="244" customFormat="1" ht="14.1" customHeight="1"/>
    <row r="423" s="244" customFormat="1" ht="14.1" customHeight="1"/>
    <row r="424" s="244" customFormat="1" ht="14.1" customHeight="1"/>
    <row r="425" s="244" customFormat="1" ht="14.1" customHeight="1"/>
    <row r="426" s="244" customFormat="1" ht="14.1" customHeight="1"/>
    <row r="427" s="244" customFormat="1" ht="14.1" customHeight="1"/>
    <row r="428" s="244" customFormat="1" ht="14.1" customHeight="1"/>
    <row r="429" s="244" customFormat="1" ht="14.1" customHeight="1"/>
    <row r="430" s="244" customFormat="1" ht="14.1" customHeight="1"/>
    <row r="431" s="244" customFormat="1" ht="14.1" customHeight="1"/>
    <row r="432" s="244" customFormat="1" ht="14.1" customHeight="1"/>
    <row r="433" s="244" customFormat="1" ht="14.1" customHeight="1"/>
    <row r="434" s="244" customFormat="1" ht="14.1" customHeight="1"/>
    <row r="435" s="244" customFormat="1" ht="14.1" customHeight="1"/>
    <row r="436" s="244" customFormat="1" ht="14.1" customHeight="1"/>
    <row r="437" s="244" customFormat="1" ht="14.1" customHeight="1"/>
    <row r="438" s="244" customFormat="1" ht="14.1" customHeight="1"/>
    <row r="439" s="244" customFormat="1" ht="14.1" customHeight="1"/>
    <row r="440" s="244" customFormat="1" ht="14.1" customHeight="1"/>
    <row r="441" s="244" customFormat="1" ht="14.1" customHeight="1"/>
    <row r="442" s="244" customFormat="1" ht="14.1" customHeight="1"/>
    <row r="443" s="244" customFormat="1" ht="14.1" customHeight="1"/>
    <row r="444" s="244" customFormat="1" ht="14.1" customHeight="1"/>
    <row r="445" s="244" customFormat="1" ht="14.1" customHeight="1"/>
    <row r="446" s="244" customFormat="1" ht="14.1" customHeight="1"/>
    <row r="447" s="244" customFormat="1" ht="14.1" customHeight="1"/>
    <row r="448" s="244" customFormat="1" ht="14.1" customHeight="1"/>
    <row r="449" s="244" customFormat="1" ht="14.1" customHeight="1"/>
    <row r="450" s="244" customFormat="1" ht="14.1" customHeight="1"/>
    <row r="451" s="244" customFormat="1" ht="14.1" customHeight="1"/>
    <row r="452" s="244" customFormat="1" ht="14.1" customHeight="1"/>
    <row r="453" s="244" customFormat="1" ht="14.1" customHeight="1"/>
    <row r="454" s="244" customFormat="1" ht="14.1" customHeight="1"/>
    <row r="455" s="244" customFormat="1" ht="14.1" customHeight="1"/>
    <row r="456" s="244" customFormat="1" ht="14.1" customHeight="1"/>
    <row r="457" s="244" customFormat="1" ht="14.1" customHeight="1"/>
    <row r="458" s="244" customFormat="1" ht="14.1" customHeight="1"/>
    <row r="459" s="244" customFormat="1" ht="14.1" customHeight="1"/>
    <row r="460" s="244" customFormat="1" ht="14.1" customHeight="1"/>
    <row r="461" s="244" customFormat="1" ht="14.1" customHeight="1"/>
    <row r="462" s="244" customFormat="1" ht="14.1" customHeight="1"/>
    <row r="463" s="244" customFormat="1" ht="14.1" customHeight="1"/>
    <row r="464" s="244" customFormat="1" ht="14.1" customHeight="1"/>
    <row r="465" s="244" customFormat="1" ht="14.1" customHeight="1"/>
    <row r="466" s="244" customFormat="1" ht="14.1" customHeight="1"/>
    <row r="467" s="244" customFormat="1" ht="14.1" customHeight="1"/>
    <row r="468" s="244" customFormat="1" ht="14.1" customHeight="1"/>
    <row r="469" s="244" customFormat="1" ht="14.1" customHeight="1"/>
    <row r="470" s="244" customFormat="1" ht="14.1" customHeight="1"/>
    <row r="471" s="244" customFormat="1" ht="14.1" customHeight="1"/>
    <row r="472" s="244" customFormat="1" ht="14.1" customHeight="1"/>
    <row r="473" s="244" customFormat="1" ht="14.1" customHeight="1"/>
    <row r="474" s="244" customFormat="1" ht="14.1" customHeight="1"/>
    <row r="475" s="244" customFormat="1" ht="14.1" customHeight="1"/>
    <row r="476" s="244" customFormat="1" ht="14.1" customHeight="1"/>
    <row r="477" s="244" customFormat="1" ht="14.1" customHeight="1"/>
    <row r="478" s="244" customFormat="1" ht="14.1" customHeight="1"/>
    <row r="479" s="244" customFormat="1" ht="14.1" customHeight="1"/>
    <row r="480" s="244" customFormat="1" ht="14.1" customHeight="1"/>
    <row r="481" s="244" customFormat="1" ht="14.1" customHeight="1"/>
    <row r="482" s="244" customFormat="1" ht="14.1" customHeight="1"/>
    <row r="483" s="244" customFormat="1" ht="14.1" customHeight="1"/>
    <row r="484" s="244" customFormat="1" ht="14.1" customHeight="1"/>
    <row r="485" s="244" customFormat="1" ht="14.1" customHeight="1"/>
    <row r="486" s="244" customFormat="1" ht="14.1" customHeight="1"/>
    <row r="487" s="244" customFormat="1" ht="14.1" customHeight="1"/>
    <row r="488" s="244" customFormat="1" ht="14.1" customHeight="1"/>
    <row r="489" s="244" customFormat="1" ht="14.1" customHeight="1"/>
    <row r="490" s="244" customFormat="1" ht="14.1" customHeight="1"/>
    <row r="491" s="244" customFormat="1" ht="14.1" customHeight="1"/>
    <row r="492" s="244" customFormat="1" ht="14.1" customHeight="1"/>
    <row r="493" s="244" customFormat="1" ht="14.1" customHeight="1"/>
    <row r="494" s="244" customFormat="1" ht="14.1" customHeight="1"/>
    <row r="495" s="244" customFormat="1" ht="14.1" customHeight="1"/>
    <row r="496" s="244" customFormat="1" ht="14.1" customHeight="1"/>
    <row r="497" s="244" customFormat="1" ht="14.1" customHeight="1"/>
    <row r="498" s="244" customFormat="1" ht="14.1" customHeight="1"/>
    <row r="499" s="244" customFormat="1" ht="14.1" customHeight="1"/>
    <row r="500" s="244" customFormat="1" ht="14.1" customHeight="1"/>
    <row r="501" s="244" customFormat="1" ht="14.1" customHeight="1"/>
    <row r="502" s="244" customFormat="1" ht="14.1" customHeight="1"/>
    <row r="503" s="244" customFormat="1" ht="14.1" customHeight="1"/>
    <row r="504" s="244" customFormat="1" ht="14.1" customHeight="1"/>
    <row r="505" s="244" customFormat="1" ht="14.1" customHeight="1"/>
    <row r="506" s="244" customFormat="1" ht="14.1" customHeight="1"/>
    <row r="507" s="244" customFormat="1" ht="14.1" customHeight="1"/>
    <row r="508" s="244" customFormat="1" ht="14.1" customHeight="1"/>
    <row r="509" s="244" customFormat="1" ht="14.1" customHeight="1"/>
    <row r="510" s="244" customFormat="1" ht="14.1" customHeight="1"/>
    <row r="511" s="244" customFormat="1" ht="14.1" customHeight="1"/>
    <row r="512" s="244" customFormat="1" ht="14.1" customHeight="1"/>
    <row r="513" s="244" customFormat="1" ht="14.1" customHeight="1"/>
    <row r="514" s="244" customFormat="1" ht="14.1" customHeight="1"/>
    <row r="515" s="244" customFormat="1" ht="14.1" customHeight="1"/>
    <row r="516" s="244" customFormat="1" ht="14.1" customHeight="1"/>
    <row r="517" s="244" customFormat="1" ht="14.1" customHeight="1"/>
    <row r="518" s="244" customFormat="1" ht="14.1" customHeight="1"/>
    <row r="519" s="244" customFormat="1" ht="14.1" customHeight="1"/>
    <row r="520" s="244" customFormat="1" ht="14.1" customHeight="1"/>
    <row r="521" s="244" customFormat="1" ht="14.1" customHeight="1"/>
    <row r="522" s="244" customFormat="1" ht="14.1" customHeight="1"/>
    <row r="523" s="244" customFormat="1" ht="14.1" customHeight="1"/>
    <row r="524" s="244" customFormat="1" ht="14.1" customHeight="1"/>
    <row r="525" s="244" customFormat="1" ht="14.1" customHeight="1"/>
    <row r="526" s="244" customFormat="1" ht="14.1" customHeight="1"/>
    <row r="527" s="244" customFormat="1" ht="14.1" customHeight="1"/>
    <row r="528" s="244" customFormat="1" ht="14.1" customHeight="1"/>
    <row r="529" s="244" customFormat="1" ht="14.1" customHeight="1"/>
    <row r="530" s="244" customFormat="1" ht="14.1" customHeight="1"/>
    <row r="531" s="244" customFormat="1" ht="14.1" customHeight="1"/>
    <row r="532" s="244" customFormat="1" ht="14.1" customHeight="1"/>
    <row r="533" s="244" customFormat="1" ht="14.1" customHeight="1"/>
    <row r="534" s="244" customFormat="1" ht="14.1" customHeight="1"/>
    <row r="535" s="244" customFormat="1" ht="14.1" customHeight="1"/>
    <row r="536" s="244" customFormat="1" ht="14.1" customHeight="1"/>
    <row r="537" s="244" customFormat="1" ht="14.1" customHeight="1"/>
    <row r="538" s="244" customFormat="1" ht="14.1" customHeight="1"/>
    <row r="539" s="244" customFormat="1" ht="14.1" customHeight="1"/>
    <row r="540" s="244" customFormat="1" ht="14.1" customHeight="1"/>
    <row r="541" s="244" customFormat="1" ht="14.1" customHeight="1"/>
    <row r="542" s="244" customFormat="1" ht="14.1" customHeight="1"/>
    <row r="543" s="244" customFormat="1" ht="14.1" customHeight="1"/>
    <row r="544" s="244" customFormat="1" ht="14.1" customHeight="1"/>
    <row r="545" s="244" customFormat="1" ht="14.1" customHeight="1"/>
    <row r="546" s="244" customFormat="1" ht="14.1" customHeight="1"/>
    <row r="547" s="244" customFormat="1" ht="14.1" customHeight="1"/>
    <row r="548" s="244" customFormat="1" ht="14.1" customHeight="1"/>
    <row r="549" s="244" customFormat="1" ht="14.1" customHeight="1"/>
    <row r="550" s="244" customFormat="1" ht="14.1" customHeight="1"/>
    <row r="551" s="244" customFormat="1" ht="14.1" customHeight="1"/>
    <row r="552" s="244" customFormat="1" ht="14.1" customHeight="1"/>
    <row r="553" s="244" customFormat="1" ht="14.1" customHeight="1"/>
    <row r="554" s="244" customFormat="1" ht="14.1" customHeight="1"/>
    <row r="555" s="244" customFormat="1" ht="14.1" customHeight="1"/>
    <row r="556" s="244" customFormat="1" ht="14.1" customHeight="1"/>
    <row r="557" s="244" customFormat="1" ht="14.1" customHeight="1"/>
    <row r="558" s="244" customFormat="1" ht="14.1" customHeight="1"/>
    <row r="559" s="244" customFormat="1" ht="14.1" customHeight="1"/>
    <row r="560" s="244" customFormat="1" ht="14.1" customHeight="1"/>
    <row r="561" s="244" customFormat="1" ht="14.1" customHeight="1"/>
    <row r="562" s="244" customFormat="1" ht="14.1" customHeight="1"/>
    <row r="563" s="244" customFormat="1" ht="14.1" customHeight="1"/>
    <row r="564" s="244" customFormat="1" ht="14.1" customHeight="1"/>
    <row r="565" s="244" customFormat="1" ht="14.1" customHeight="1"/>
    <row r="566" s="244" customFormat="1" ht="14.1" customHeight="1"/>
    <row r="567" s="244" customFormat="1" ht="14.1" customHeight="1"/>
    <row r="568" s="244" customFormat="1" ht="14.1" customHeight="1"/>
    <row r="569" s="244" customFormat="1" ht="14.1" customHeight="1"/>
    <row r="570" s="244" customFormat="1" ht="14.1" customHeight="1"/>
    <row r="571" s="244" customFormat="1" ht="14.1" customHeight="1"/>
    <row r="572" s="244" customFormat="1" ht="14.1" customHeight="1"/>
    <row r="573" s="244" customFormat="1" ht="14.1" customHeight="1"/>
    <row r="574" s="244" customFormat="1" ht="14.1" customHeight="1"/>
    <row r="575" s="244" customFormat="1" ht="14.1" customHeight="1"/>
    <row r="576" s="244" customFormat="1" ht="14.1" customHeight="1"/>
    <row r="577" s="244" customFormat="1" ht="14.1" customHeight="1"/>
    <row r="578" s="244" customFormat="1" ht="14.1" customHeight="1"/>
    <row r="579" s="244" customFormat="1" ht="14.1" customHeight="1"/>
    <row r="580" s="244" customFormat="1" ht="14.1" customHeight="1"/>
    <row r="581" s="244" customFormat="1" ht="14.1" customHeight="1"/>
    <row r="582" s="244" customFormat="1" ht="14.1" customHeight="1"/>
    <row r="583" s="244" customFormat="1" ht="14.1" customHeight="1"/>
    <row r="584" s="244" customFormat="1" ht="14.1" customHeight="1"/>
    <row r="585" s="244" customFormat="1" ht="14.1" customHeight="1"/>
    <row r="586" s="244" customFormat="1" ht="14.1" customHeight="1"/>
    <row r="587" s="244" customFormat="1" ht="14.1" customHeight="1"/>
    <row r="588" s="244" customFormat="1" ht="14.1" customHeight="1"/>
    <row r="589" s="244" customFormat="1" ht="14.1" customHeight="1"/>
    <row r="590" s="244" customFormat="1" ht="14.1" customHeight="1"/>
    <row r="591" s="244" customFormat="1" ht="14.1" customHeight="1"/>
    <row r="592" s="244" customFormat="1" ht="14.1" customHeight="1"/>
    <row r="593" s="244" customFormat="1" ht="14.1" customHeight="1"/>
    <row r="594" s="244" customFormat="1" ht="14.1" customHeight="1"/>
    <row r="595" s="244" customFormat="1" ht="14.1" customHeight="1"/>
    <row r="596" s="244" customFormat="1" ht="14.1" customHeight="1"/>
    <row r="597" s="244" customFormat="1" ht="14.1" customHeight="1"/>
    <row r="598" s="244" customFormat="1" ht="14.1" customHeight="1"/>
    <row r="599" s="244" customFormat="1" ht="14.1" customHeight="1"/>
    <row r="600" s="244" customFormat="1" ht="14.1" customHeight="1"/>
    <row r="601" s="244" customFormat="1" ht="14.1" customHeight="1"/>
    <row r="602" s="244" customFormat="1" ht="14.1" customHeight="1"/>
    <row r="603" s="244" customFormat="1" ht="14.1" customHeight="1"/>
    <row r="604" s="244" customFormat="1" ht="14.1" customHeight="1"/>
    <row r="605" s="244" customFormat="1" ht="14.1" customHeight="1"/>
    <row r="606" s="244" customFormat="1" ht="14.1" customHeight="1"/>
    <row r="607" s="244" customFormat="1" ht="14.1" customHeight="1"/>
    <row r="608" s="244" customFormat="1" ht="14.1" customHeight="1"/>
    <row r="609" s="244" customFormat="1" ht="14.1" customHeight="1"/>
    <row r="610" s="244" customFormat="1" ht="14.1" customHeight="1"/>
    <row r="611" s="244" customFormat="1" ht="14.1" customHeight="1"/>
    <row r="612" s="244" customFormat="1" ht="14.1" customHeight="1"/>
    <row r="613" s="244" customFormat="1" ht="14.1" customHeight="1"/>
    <row r="614" s="244" customFormat="1" ht="14.1" customHeight="1"/>
    <row r="615" s="244" customFormat="1" ht="14.1" customHeight="1"/>
    <row r="616" s="244" customFormat="1" ht="14.1" customHeight="1"/>
    <row r="617" s="244" customFormat="1" ht="14.1" customHeight="1"/>
    <row r="618" s="244" customFormat="1" ht="14.1" customHeight="1"/>
    <row r="619" s="244" customFormat="1" ht="14.1" customHeight="1"/>
    <row r="620" s="244" customFormat="1" ht="14.1" customHeight="1"/>
    <row r="621" s="244" customFormat="1" ht="14.1" customHeight="1"/>
    <row r="622" s="244" customFormat="1" ht="14.1" customHeight="1"/>
    <row r="623" s="244" customFormat="1" ht="14.1" customHeight="1"/>
    <row r="624" s="244" customFormat="1" ht="14.1" customHeight="1"/>
    <row r="625" s="244" customFormat="1" ht="14.1" customHeight="1"/>
    <row r="626" s="244" customFormat="1" ht="14.1" customHeight="1"/>
    <row r="627" s="244" customFormat="1" ht="14.1" customHeight="1"/>
    <row r="628" s="244" customFormat="1" ht="14.1" customHeight="1"/>
    <row r="629" s="244" customFormat="1" ht="14.1" customHeight="1"/>
    <row r="630" s="244" customFormat="1" ht="14.1" customHeight="1"/>
    <row r="631" s="244" customFormat="1" ht="14.1" customHeight="1"/>
    <row r="632" s="244" customFormat="1" ht="14.1" customHeight="1"/>
    <row r="633" s="244" customFormat="1" ht="14.1" customHeight="1"/>
    <row r="634" s="244" customFormat="1" ht="14.1" customHeight="1"/>
    <row r="635" s="244" customFormat="1" ht="14.1" customHeight="1"/>
    <row r="636" s="244" customFormat="1" ht="14.1" customHeight="1"/>
    <row r="637" s="244" customFormat="1" ht="14.1" customHeight="1"/>
    <row r="638" s="244" customFormat="1" ht="14.1" customHeight="1"/>
    <row r="639" s="244" customFormat="1" ht="14.1" customHeight="1"/>
    <row r="640" s="244" customFormat="1" ht="14.1" customHeight="1"/>
    <row r="641" s="244" customFormat="1" ht="14.1" customHeight="1"/>
    <row r="642" s="244" customFormat="1" ht="14.1" customHeight="1"/>
    <row r="643" s="244" customFormat="1" ht="14.1" customHeight="1"/>
    <row r="644" s="244" customFormat="1" ht="14.1" customHeight="1"/>
    <row r="645" s="244" customFormat="1" ht="14.1" customHeight="1"/>
    <row r="646" s="244" customFormat="1" ht="14.1" customHeight="1"/>
    <row r="647" s="244" customFormat="1" ht="14.1" customHeight="1"/>
    <row r="648" s="244" customFormat="1" ht="14.1" customHeight="1"/>
    <row r="649" s="244" customFormat="1" ht="14.1" customHeight="1"/>
    <row r="650" s="244" customFormat="1" ht="14.1" customHeight="1"/>
    <row r="651" s="244" customFormat="1" ht="14.1" customHeight="1"/>
    <row r="652" s="244" customFormat="1" ht="14.1" customHeight="1"/>
    <row r="653" s="244" customFormat="1" ht="14.1" customHeight="1"/>
    <row r="654" s="244" customFormat="1" ht="14.1" customHeight="1"/>
    <row r="655" s="244" customFormat="1" ht="14.1" customHeight="1"/>
    <row r="656" s="244" customFormat="1" ht="14.1" customHeight="1"/>
    <row r="657" s="244" customFormat="1" ht="14.1" customHeight="1"/>
    <row r="658" s="244" customFormat="1" ht="14.1" customHeight="1"/>
    <row r="659" s="244" customFormat="1" ht="14.1" customHeight="1"/>
    <row r="660" s="244" customFormat="1" ht="14.1" customHeight="1"/>
    <row r="661" s="244" customFormat="1" ht="14.1" customHeight="1"/>
    <row r="662" s="244" customFormat="1" ht="14.1" customHeight="1"/>
    <row r="663" s="244" customFormat="1" ht="14.1" customHeight="1"/>
    <row r="664" s="244" customFormat="1" ht="14.1" customHeight="1"/>
    <row r="665" s="244" customFormat="1" ht="14.1" customHeight="1"/>
    <row r="666" s="244" customFormat="1" ht="14.1" customHeight="1"/>
    <row r="667" s="244" customFormat="1" ht="14.1" customHeight="1"/>
    <row r="668" s="244" customFormat="1" ht="14.1" customHeight="1"/>
    <row r="669" s="244" customFormat="1" ht="14.1" customHeight="1"/>
    <row r="670" s="244" customFormat="1" ht="14.1" customHeight="1"/>
    <row r="671" s="244" customFormat="1" ht="14.1" customHeight="1"/>
    <row r="672" s="244" customFormat="1" ht="14.1" customHeight="1"/>
    <row r="673" s="244" customFormat="1" ht="14.1" customHeight="1"/>
    <row r="674" s="244" customFormat="1" ht="14.1" customHeight="1"/>
    <row r="675" s="244" customFormat="1" ht="14.1" customHeight="1"/>
    <row r="676" s="244" customFormat="1" ht="14.1" customHeight="1"/>
    <row r="677" s="244" customFormat="1" ht="14.1" customHeight="1"/>
    <row r="678" s="244" customFormat="1" ht="14.1" customHeight="1"/>
    <row r="679" s="244" customFormat="1" ht="14.1" customHeight="1"/>
    <row r="680" s="244" customFormat="1" ht="14.1" customHeight="1"/>
    <row r="681" s="244" customFormat="1" ht="14.1" customHeight="1"/>
    <row r="682" s="244" customFormat="1" ht="14.1" customHeight="1"/>
    <row r="683" s="244" customFormat="1" ht="14.1" customHeight="1"/>
    <row r="684" s="244" customFormat="1" ht="14.1" customHeight="1"/>
    <row r="685" s="244" customFormat="1" ht="14.1" customHeight="1"/>
    <row r="686" s="244" customFormat="1" ht="14.1" customHeight="1"/>
    <row r="687" s="244" customFormat="1" ht="14.1" customHeight="1"/>
    <row r="688" s="244" customFormat="1" ht="14.1" customHeight="1"/>
    <row r="689" s="244" customFormat="1" ht="14.1" customHeight="1"/>
    <row r="690" s="244" customFormat="1" ht="14.1" customHeight="1"/>
    <row r="691" s="244" customFormat="1" ht="14.1" customHeight="1"/>
    <row r="692" s="244" customFormat="1" ht="14.1" customHeight="1"/>
    <row r="693" s="244" customFormat="1" ht="14.1" customHeight="1"/>
    <row r="694" s="244" customFormat="1" ht="14.1" customHeight="1"/>
    <row r="695" s="244" customFormat="1" ht="14.1" customHeight="1"/>
    <row r="696" s="244" customFormat="1" ht="14.1" customHeight="1"/>
    <row r="697" s="244" customFormat="1" ht="14.1" customHeight="1"/>
    <row r="698" s="244" customFormat="1" ht="14.1" customHeight="1"/>
    <row r="699" s="244" customFormat="1" ht="14.1" customHeight="1"/>
    <row r="700" s="244" customFormat="1" ht="14.1" customHeight="1"/>
    <row r="701" s="244" customFormat="1" ht="14.1" customHeight="1"/>
    <row r="702" s="244" customFormat="1" ht="14.1" customHeight="1"/>
    <row r="703" s="244" customFormat="1" ht="14.1" customHeight="1"/>
    <row r="704" s="244" customFormat="1" ht="14.1" customHeight="1"/>
    <row r="705" s="244" customFormat="1" ht="14.1" customHeight="1"/>
    <row r="706" s="244" customFormat="1" ht="14.1" customHeight="1"/>
    <row r="707" s="244" customFormat="1" ht="14.1" customHeight="1"/>
    <row r="708" s="244" customFormat="1" ht="14.1" customHeight="1"/>
    <row r="709" s="244" customFormat="1" ht="14.1" customHeight="1"/>
    <row r="710" s="244" customFormat="1" ht="14.1" customHeight="1"/>
    <row r="711" s="244" customFormat="1" ht="14.1" customHeight="1"/>
    <row r="712" s="244" customFormat="1" ht="14.1" customHeight="1"/>
    <row r="713" s="244" customFormat="1" ht="14.1" customHeight="1"/>
    <row r="714" s="244" customFormat="1" ht="14.1" customHeight="1"/>
    <row r="715" s="244" customFormat="1" ht="14.1" customHeight="1"/>
    <row r="716" s="244" customFormat="1" ht="14.1" customHeight="1"/>
    <row r="717" s="244" customFormat="1" ht="14.1" customHeight="1"/>
    <row r="718" s="244" customFormat="1" ht="14.1" customHeight="1"/>
    <row r="719" s="244" customFormat="1" ht="14.1" customHeight="1"/>
    <row r="720" s="244" customFormat="1" ht="14.1" customHeight="1"/>
    <row r="721" s="244" customFormat="1" ht="14.1" customHeight="1"/>
    <row r="722" s="244" customFormat="1" ht="14.1" customHeight="1"/>
    <row r="723" s="244" customFormat="1" ht="14.1" customHeight="1"/>
    <row r="724" s="244" customFormat="1" ht="14.1" customHeight="1"/>
    <row r="725" s="244" customFormat="1" ht="14.1" customHeight="1"/>
    <row r="726" s="244" customFormat="1" ht="14.1" customHeight="1"/>
    <row r="727" s="244" customFormat="1" ht="14.1" customHeight="1"/>
    <row r="728" s="244" customFormat="1" ht="14.1" customHeight="1"/>
    <row r="729" s="244" customFormat="1" ht="14.1" customHeight="1"/>
    <row r="730" s="244" customFormat="1" ht="14.1" customHeight="1"/>
    <row r="731" s="244" customFormat="1" ht="14.1" customHeight="1"/>
    <row r="732" s="244" customFormat="1" ht="14.1" customHeight="1"/>
    <row r="733" s="244" customFormat="1" ht="14.1" customHeight="1"/>
    <row r="734" s="244" customFormat="1" ht="14.1" customHeight="1"/>
    <row r="735" s="244" customFormat="1" ht="14.1" customHeight="1"/>
    <row r="736" s="244" customFormat="1" ht="14.1" customHeight="1"/>
    <row r="737" s="244" customFormat="1" ht="14.1" customHeight="1"/>
    <row r="738" s="244" customFormat="1" ht="14.1" customHeight="1"/>
    <row r="739" s="244" customFormat="1" ht="14.1" customHeight="1"/>
    <row r="740" s="244" customFormat="1" ht="14.1" customHeight="1"/>
    <row r="741" s="244" customFormat="1" ht="14.1" customHeight="1"/>
    <row r="742" s="244" customFormat="1" ht="14.1" customHeight="1"/>
    <row r="743" s="244" customFormat="1" ht="14.1" customHeight="1"/>
    <row r="744" s="244" customFormat="1" ht="14.1" customHeight="1"/>
    <row r="745" s="244" customFormat="1" ht="14.1" customHeight="1"/>
    <row r="746" s="244" customFormat="1" ht="14.1" customHeight="1"/>
    <row r="747" s="244" customFormat="1" ht="14.1" customHeight="1"/>
    <row r="748" s="244" customFormat="1" ht="14.1" customHeight="1"/>
    <row r="749" s="244" customFormat="1" ht="14.1" customHeight="1"/>
    <row r="750" s="244" customFormat="1" ht="14.1" customHeight="1"/>
    <row r="751" s="244" customFormat="1" ht="14.1" customHeight="1"/>
    <row r="752" s="244" customFormat="1" ht="14.1" customHeight="1"/>
    <row r="753" s="244" customFormat="1" ht="14.1" customHeight="1"/>
    <row r="754" s="244" customFormat="1" ht="14.1" customHeight="1"/>
    <row r="755" s="244" customFormat="1" ht="14.1" customHeight="1"/>
    <row r="756" s="244" customFormat="1" ht="14.1" customHeight="1"/>
    <row r="757" s="244" customFormat="1" ht="14.1" customHeight="1"/>
    <row r="758" s="244" customFormat="1" ht="14.1" customHeight="1"/>
    <row r="759" s="244" customFormat="1" ht="14.1" customHeight="1"/>
    <row r="760" s="244" customFormat="1" ht="14.1" customHeight="1"/>
    <row r="761" s="244" customFormat="1" ht="14.1" customHeight="1"/>
    <row r="762" s="244" customFormat="1" ht="14.1" customHeight="1"/>
    <row r="763" s="244" customFormat="1" ht="14.1" customHeight="1"/>
    <row r="764" s="244" customFormat="1" ht="14.1" customHeight="1"/>
    <row r="765" s="244" customFormat="1" ht="14.1" customHeight="1"/>
    <row r="766" s="244" customFormat="1" ht="14.1" customHeight="1"/>
    <row r="767" s="244" customFormat="1" ht="14.1" customHeight="1"/>
    <row r="768" s="244" customFormat="1" ht="14.1" customHeight="1"/>
    <row r="769" s="244" customFormat="1" ht="14.1" customHeight="1"/>
    <row r="770" s="244" customFormat="1" ht="14.1" customHeight="1"/>
    <row r="771" s="244" customFormat="1" ht="14.1" customHeight="1"/>
    <row r="772" s="244" customFormat="1" ht="14.1" customHeight="1"/>
    <row r="773" s="244" customFormat="1" ht="14.1" customHeight="1"/>
    <row r="774" s="244" customFormat="1" ht="14.1" customHeight="1"/>
    <row r="775" s="244" customFormat="1" ht="14.1" customHeight="1"/>
    <row r="776" s="244" customFormat="1" ht="14.1" customHeight="1"/>
    <row r="777" s="244" customFormat="1" ht="14.1" customHeight="1"/>
    <row r="778" s="244" customFormat="1" ht="14.1" customHeight="1"/>
    <row r="779" s="244" customFormat="1" ht="14.1" customHeight="1"/>
    <row r="780" s="244" customFormat="1" ht="14.1" customHeight="1"/>
    <row r="781" s="244" customFormat="1" ht="14.1" customHeight="1"/>
    <row r="782" s="244" customFormat="1" ht="14.1" customHeight="1"/>
    <row r="783" s="244" customFormat="1" ht="14.1" customHeight="1"/>
    <row r="784" s="244" customFormat="1" ht="14.1" customHeight="1"/>
    <row r="785" s="244" customFormat="1" ht="14.1" customHeight="1"/>
    <row r="786" s="244" customFormat="1" ht="14.1" customHeight="1"/>
    <row r="787" s="244" customFormat="1" ht="14.1" customHeight="1"/>
    <row r="788" s="244" customFormat="1" ht="14.1" customHeight="1"/>
    <row r="789" s="244" customFormat="1" ht="14.1" customHeight="1"/>
    <row r="790" s="244" customFormat="1" ht="14.1" customHeight="1"/>
    <row r="791" s="244" customFormat="1" ht="14.1" customHeight="1"/>
    <row r="792" s="244" customFormat="1" ht="14.1" customHeight="1"/>
    <row r="793" s="244" customFormat="1" ht="14.1" customHeight="1"/>
    <row r="794" s="244" customFormat="1" ht="14.1" customHeight="1"/>
    <row r="795" s="244" customFormat="1" ht="14.1" customHeight="1"/>
    <row r="796" s="244" customFormat="1" ht="14.1" customHeight="1"/>
    <row r="797" s="244" customFormat="1" ht="14.1" customHeight="1"/>
    <row r="798" s="244" customFormat="1" ht="14.1" customHeight="1"/>
    <row r="799" s="244" customFormat="1" ht="14.1" customHeight="1"/>
    <row r="800" s="244" customFormat="1" ht="14.1" customHeight="1"/>
    <row r="801" s="244" customFormat="1" ht="14.1" customHeight="1"/>
    <row r="802" s="244" customFormat="1" ht="14.1" customHeight="1"/>
    <row r="803" s="244" customFormat="1" ht="14.1" customHeight="1"/>
    <row r="804" s="244" customFormat="1" ht="14.1" customHeight="1"/>
    <row r="805" s="244" customFormat="1" ht="14.1" customHeight="1"/>
    <row r="806" s="244" customFormat="1" ht="14.1" customHeight="1"/>
    <row r="807" s="244" customFormat="1" ht="14.1" customHeight="1"/>
    <row r="808" s="244" customFormat="1" ht="14.1" customHeight="1"/>
    <row r="809" s="244" customFormat="1" ht="14.1" customHeight="1"/>
    <row r="810" s="244" customFormat="1" ht="14.1" customHeight="1"/>
    <row r="811" s="244" customFormat="1" ht="14.1" customHeight="1"/>
    <row r="812" s="244" customFormat="1" ht="14.1" customHeight="1"/>
    <row r="813" s="244" customFormat="1" ht="14.1" customHeight="1"/>
    <row r="814" s="244" customFormat="1" ht="14.1" customHeight="1"/>
    <row r="815" s="244" customFormat="1" ht="14.1" customHeight="1"/>
    <row r="816" s="244" customFormat="1" ht="14.1" customHeight="1"/>
    <row r="817" s="244" customFormat="1" ht="14.1" customHeight="1"/>
    <row r="818" s="244" customFormat="1" ht="14.1" customHeight="1"/>
    <row r="819" s="244" customFormat="1" ht="14.1" customHeight="1"/>
    <row r="820" s="244" customFormat="1" ht="14.1" customHeight="1"/>
    <row r="821" s="244" customFormat="1" ht="14.1" customHeight="1"/>
    <row r="822" s="244" customFormat="1" ht="14.1" customHeight="1"/>
    <row r="823" s="244" customFormat="1" ht="14.1" customHeight="1"/>
    <row r="824" s="244" customFormat="1" ht="14.1" customHeight="1"/>
    <row r="825" s="244" customFormat="1" ht="14.1" customHeight="1"/>
    <row r="826" s="244" customFormat="1" ht="14.1" customHeight="1"/>
    <row r="827" s="244" customFormat="1" ht="14.1" customHeight="1"/>
    <row r="828" s="244" customFormat="1" ht="14.1" customHeight="1"/>
    <row r="829" s="244" customFormat="1" ht="14.1" customHeight="1"/>
    <row r="830" s="244" customFormat="1" ht="14.1" customHeight="1"/>
    <row r="831" s="244" customFormat="1" ht="14.1" customHeight="1"/>
    <row r="832" s="244" customFormat="1" ht="14.1" customHeight="1"/>
    <row r="833" s="244" customFormat="1" ht="14.1" customHeight="1"/>
    <row r="834" s="244" customFormat="1" ht="14.1" customHeight="1"/>
    <row r="835" s="244" customFormat="1" ht="14.1" customHeight="1"/>
    <row r="836" s="244" customFormat="1" ht="14.1" customHeight="1"/>
    <row r="837" s="244" customFormat="1" ht="14.1" customHeight="1"/>
    <row r="838" s="244" customFormat="1" ht="14.1" customHeight="1"/>
    <row r="839" s="244" customFormat="1" ht="14.1" customHeight="1"/>
    <row r="840" s="244" customFormat="1" ht="14.1" customHeight="1"/>
    <row r="841" s="244" customFormat="1" ht="14.1" customHeight="1"/>
    <row r="842" s="244" customFormat="1" ht="14.1" customHeight="1"/>
    <row r="843" s="244" customFormat="1" ht="14.1" customHeight="1"/>
    <row r="844" s="244" customFormat="1" ht="14.1" customHeight="1"/>
    <row r="845" s="244" customFormat="1" ht="14.1" customHeight="1"/>
    <row r="846" s="244" customFormat="1" ht="14.1" customHeight="1"/>
    <row r="847" s="244" customFormat="1" ht="14.1" customHeight="1"/>
    <row r="848" s="244" customFormat="1" ht="14.1" customHeight="1"/>
    <row r="849" s="244" customFormat="1" ht="14.1" customHeight="1"/>
    <row r="1048551" spans="3:3" s="244" customFormat="1" ht="14.1" customHeight="1">
      <c r="C1048551" s="244" t="s">
        <v>66</v>
      </c>
    </row>
  </sheetData>
  <sheetProtection sheet="1" objects="1" scenarios="1"/>
  <mergeCells count="118">
    <mergeCell ref="A2:A5"/>
    <mergeCell ref="T74:W74"/>
    <mergeCell ref="T76:W76"/>
    <mergeCell ref="T77:W77"/>
    <mergeCell ref="R4:R5"/>
    <mergeCell ref="W4:W5"/>
    <mergeCell ref="M4:M5"/>
    <mergeCell ref="Q4:Q5"/>
    <mergeCell ref="F2:J2"/>
    <mergeCell ref="K2:O2"/>
    <mergeCell ref="F4:F5"/>
    <mergeCell ref="L4:L5"/>
    <mergeCell ref="R3:S3"/>
    <mergeCell ref="T3:T5"/>
    <mergeCell ref="V4:V5"/>
    <mergeCell ref="B2:B5"/>
    <mergeCell ref="H4:H5"/>
    <mergeCell ref="F3:G3"/>
    <mergeCell ref="D2:D5"/>
    <mergeCell ref="I4:I5"/>
    <mergeCell ref="C73:E73"/>
    <mergeCell ref="C2:C5"/>
    <mergeCell ref="E2:E5"/>
    <mergeCell ref="F73:J73"/>
    <mergeCell ref="P1:T1"/>
    <mergeCell ref="AO2:AS2"/>
    <mergeCell ref="AQ3:AR3"/>
    <mergeCell ref="P3:Q3"/>
    <mergeCell ref="AE2:AI2"/>
    <mergeCell ref="P2:T2"/>
    <mergeCell ref="AJ3:AK3"/>
    <mergeCell ref="AN3:AN5"/>
    <mergeCell ref="Z2:Z5"/>
    <mergeCell ref="AD2:AD5"/>
    <mergeCell ref="AJ2:AN2"/>
    <mergeCell ref="AL4:AL5"/>
    <mergeCell ref="AM4:AM5"/>
    <mergeCell ref="AR4:AR5"/>
    <mergeCell ref="AS3:AS5"/>
    <mergeCell ref="AL3:AM3"/>
    <mergeCell ref="AC2:AC5"/>
    <mergeCell ref="AJ4:AJ5"/>
    <mergeCell ref="AA2:AA5"/>
    <mergeCell ref="AF4:AF5"/>
    <mergeCell ref="AK4:AK5"/>
    <mergeCell ref="AE3:AF3"/>
    <mergeCell ref="AB2:AB5"/>
    <mergeCell ref="AI3:AI5"/>
    <mergeCell ref="U2:Y2"/>
    <mergeCell ref="K3:L3"/>
    <mergeCell ref="X4:X5"/>
    <mergeCell ref="P4:P5"/>
    <mergeCell ref="M3:N3"/>
    <mergeCell ref="O3:O5"/>
    <mergeCell ref="J3:J5"/>
    <mergeCell ref="K4:K5"/>
    <mergeCell ref="W3:X3"/>
    <mergeCell ref="U4:U5"/>
    <mergeCell ref="S4:S5"/>
    <mergeCell ref="U3:V3"/>
    <mergeCell ref="Y3:Y5"/>
    <mergeCell ref="P77:R77"/>
    <mergeCell ref="P78:R78"/>
    <mergeCell ref="AG3:AH3"/>
    <mergeCell ref="AH4:AH5"/>
    <mergeCell ref="AE4:AE5"/>
    <mergeCell ref="AG4:AG5"/>
    <mergeCell ref="G4:G5"/>
    <mergeCell ref="H3:I3"/>
    <mergeCell ref="N4:N5"/>
    <mergeCell ref="AU7:AY7"/>
    <mergeCell ref="AO3:AP3"/>
    <mergeCell ref="AU61:AX61"/>
    <mergeCell ref="AU19:AY19"/>
    <mergeCell ref="AT2:AT5"/>
    <mergeCell ref="AU4:AZ5"/>
    <mergeCell ref="AU2:AZ3"/>
    <mergeCell ref="AU16:AY16"/>
    <mergeCell ref="AU17:AY17"/>
    <mergeCell ref="AU26:AY26"/>
    <mergeCell ref="AU27:AY27"/>
    <mergeCell ref="AU6:AZ6"/>
    <mergeCell ref="AV8:AW8"/>
    <mergeCell ref="AU57:AX57"/>
    <mergeCell ref="AP4:AP5"/>
    <mergeCell ref="AO4:AO5"/>
    <mergeCell ref="AU21:AY21"/>
    <mergeCell ref="AU23:AY23"/>
    <mergeCell ref="AU56:AX56"/>
    <mergeCell ref="AU58:AX58"/>
    <mergeCell ref="AU22:AY22"/>
    <mergeCell ref="AU31:AY31"/>
    <mergeCell ref="AU25:AY25"/>
    <mergeCell ref="AQ4:AQ5"/>
    <mergeCell ref="K79:M79"/>
    <mergeCell ref="AU43:AY43"/>
    <mergeCell ref="AU30:AY30"/>
    <mergeCell ref="AU29:AV29"/>
    <mergeCell ref="T75:W75"/>
    <mergeCell ref="AU20:AY20"/>
    <mergeCell ref="AU59:AX59"/>
    <mergeCell ref="AU60:AX60"/>
    <mergeCell ref="AI74:AN74"/>
    <mergeCell ref="K73:O73"/>
    <mergeCell ref="AR79:AX79"/>
    <mergeCell ref="AA79:AF79"/>
    <mergeCell ref="P74:Q74"/>
    <mergeCell ref="P75:Q75"/>
    <mergeCell ref="P76:Q76"/>
    <mergeCell ref="P73:Q73"/>
    <mergeCell ref="AU42:AY42"/>
    <mergeCell ref="AU55:AX55"/>
    <mergeCell ref="T73:Y73"/>
    <mergeCell ref="T79:V79"/>
    <mergeCell ref="R74:S74"/>
    <mergeCell ref="R75:S75"/>
    <mergeCell ref="R76:S76"/>
    <mergeCell ref="R73:S73"/>
  </mergeCells>
  <phoneticPr fontId="6" type="noConversion"/>
  <conditionalFormatting sqref="AK71">
    <cfRule type="expression" dxfId="77" priority="79">
      <formula>AF71+AK71&lt;AP71</formula>
    </cfRule>
  </conditionalFormatting>
  <conditionalFormatting sqref="AJ69:AJ70">
    <cfRule type="expression" dxfId="76" priority="78">
      <formula>AJ69+AE69&lt;AO69</formula>
    </cfRule>
  </conditionalFormatting>
  <conditionalFormatting sqref="AK69:AK70">
    <cfRule type="expression" dxfId="75" priority="77">
      <formula>AK69+AF69&lt;AP69</formula>
    </cfRule>
  </conditionalFormatting>
  <conditionalFormatting sqref="AM68:AM71">
    <cfRule type="expression" dxfId="74" priority="76">
      <formula>AM68+AH68&lt;AR68</formula>
    </cfRule>
  </conditionalFormatting>
  <conditionalFormatting sqref="F6">
    <cfRule type="expression" dxfId="73" priority="74">
      <formula>F6&lt;&gt;0</formula>
    </cfRule>
    <cfRule type="expression" dxfId="72" priority="75">
      <formula>AE6&lt;&gt;0</formula>
    </cfRule>
  </conditionalFormatting>
  <conditionalFormatting sqref="F7">
    <cfRule type="expression" dxfId="71" priority="72">
      <formula>F7&lt;&gt;0</formula>
    </cfRule>
    <cfRule type="expression" dxfId="70" priority="73">
      <formula>AE7&lt;&gt;0</formula>
    </cfRule>
  </conditionalFormatting>
  <conditionalFormatting sqref="F8:F18 F53:F70">
    <cfRule type="expression" dxfId="69" priority="70">
      <formula>F8&lt;&gt;0</formula>
    </cfRule>
    <cfRule type="expression" dxfId="68" priority="71">
      <formula>AE8&lt;&gt;0</formula>
    </cfRule>
  </conditionalFormatting>
  <conditionalFormatting sqref="G8:I8 G53:I70 G9:G18">
    <cfRule type="expression" dxfId="67" priority="68">
      <formula>G8&lt;&gt;0</formula>
    </cfRule>
    <cfRule type="expression" dxfId="66" priority="69">
      <formula>AF8&lt;&gt;0</formula>
    </cfRule>
  </conditionalFormatting>
  <conditionalFormatting sqref="G7:I7">
    <cfRule type="expression" dxfId="65" priority="66">
      <formula>G7&lt;&gt;0</formula>
    </cfRule>
    <cfRule type="expression" dxfId="64" priority="67">
      <formula>AF7&lt;&gt;0</formula>
    </cfRule>
  </conditionalFormatting>
  <conditionalFormatting sqref="K6">
    <cfRule type="expression" dxfId="63" priority="64">
      <formula>K6&lt;&gt;0</formula>
    </cfRule>
    <cfRule type="expression" dxfId="62" priority="65">
      <formula>AE6&lt;&gt;0</formula>
    </cfRule>
  </conditionalFormatting>
  <conditionalFormatting sqref="K7:N8 K53:N70">
    <cfRule type="expression" dxfId="61" priority="62">
      <formula>K7&lt;&gt;0</formula>
    </cfRule>
    <cfRule type="expression" dxfId="60" priority="63">
      <formula>AE7&lt;&gt;0</formula>
    </cfRule>
  </conditionalFormatting>
  <conditionalFormatting sqref="P6">
    <cfRule type="expression" dxfId="59" priority="60">
      <formula>P6&lt;&gt;0</formula>
    </cfRule>
    <cfRule type="expression" dxfId="58" priority="61">
      <formula>AE6&lt;&gt;0</formula>
    </cfRule>
  </conditionalFormatting>
  <conditionalFormatting sqref="P7:S8 P53:S70 S9:S18">
    <cfRule type="expression" dxfId="57" priority="58">
      <formula>P7&lt;&gt;0</formula>
    </cfRule>
    <cfRule type="expression" dxfId="56" priority="59">
      <formula>AE7&lt;&gt;0</formula>
    </cfRule>
  </conditionalFormatting>
  <conditionalFormatting sqref="Q6:S6">
    <cfRule type="expression" dxfId="55" priority="56">
      <formula>Q6&lt;&gt;0</formula>
    </cfRule>
    <cfRule type="expression" dxfId="54" priority="57">
      <formula>AF6&lt;&gt;0</formula>
    </cfRule>
  </conditionalFormatting>
  <conditionalFormatting sqref="L6:N6">
    <cfRule type="expression" dxfId="53" priority="54">
      <formula>L6&lt;&gt;0</formula>
    </cfRule>
    <cfRule type="expression" dxfId="52" priority="55">
      <formula>AF6&lt;&gt;0</formula>
    </cfRule>
  </conditionalFormatting>
  <conditionalFormatting sqref="G6:I6">
    <cfRule type="expression" dxfId="51" priority="52">
      <formula>G6&lt;&gt;0</formula>
    </cfRule>
    <cfRule type="expression" dxfId="50" priority="53">
      <formula>AF6&lt;&gt;0</formula>
    </cfRule>
  </conditionalFormatting>
  <conditionalFormatting sqref="AJ6">
    <cfRule type="expression" dxfId="49" priority="17">
      <formula>(($AE6+$AJ6)&lt;$AO$6)</formula>
    </cfRule>
  </conditionalFormatting>
  <conditionalFormatting sqref="AJ7">
    <cfRule type="expression" dxfId="48" priority="12">
      <formula>(($AE7+$AJ7)&lt;$AO$6)</formula>
    </cfRule>
  </conditionalFormatting>
  <conditionalFormatting sqref="AJ8">
    <cfRule type="expression" dxfId="47" priority="10">
      <formula>(($AE8+$AJ8)&lt;$AO$6)</formula>
    </cfRule>
  </conditionalFormatting>
  <conditionalFormatting sqref="AJ9">
    <cfRule type="expression" dxfId="46" priority="9">
      <formula>$AE9+$AJ9&lt;$AO9</formula>
    </cfRule>
  </conditionalFormatting>
  <conditionalFormatting sqref="AJ10">
    <cfRule type="expression" dxfId="45" priority="8">
      <formula>$AE10+$AJ10&lt;$AO10</formula>
    </cfRule>
  </conditionalFormatting>
  <conditionalFormatting sqref="AJ11:AJ67">
    <cfRule type="expression" dxfId="44" priority="7">
      <formula>$AE11+$AJ11&lt;$AO11</formula>
    </cfRule>
  </conditionalFormatting>
  <conditionalFormatting sqref="AK6">
    <cfRule type="expression" dxfId="43" priority="5">
      <formula>$AF6+$AK6&lt;$AP6</formula>
    </cfRule>
  </conditionalFormatting>
  <conditionalFormatting sqref="AK7:AK67">
    <cfRule type="expression" dxfId="42" priority="4">
      <formula>$AF7+$AK7&lt;$AP7</formula>
    </cfRule>
  </conditionalFormatting>
  <conditionalFormatting sqref="AL6">
    <cfRule type="expression" dxfId="41" priority="3">
      <formula>$AG6+$AL6&lt;$AQ6</formula>
    </cfRule>
  </conditionalFormatting>
  <conditionalFormatting sqref="AL7:AL67">
    <cfRule type="expression" dxfId="40" priority="2">
      <formula>$AG7+$AL7&lt;$AQ7</formula>
    </cfRule>
  </conditionalFormatting>
  <conditionalFormatting sqref="AM6:AM67">
    <cfRule type="expression" dxfId="39" priority="1">
      <formula>$AH6+$AM6&lt;$AR6</formula>
    </cfRule>
  </conditionalFormatting>
  <dataValidations count="1">
    <dataValidation type="list" allowBlank="1" showInputMessage="1" showErrorMessage="1" sqref="P1:T1" xr:uid="{00000000-0002-0000-0100-000000000000}">
      <formula1>ngaydalam</formula1>
    </dataValidation>
  </dataValidations>
  <pageMargins left="0.47244094488188981" right="0.19685039370078741" top="0.19685039370078741" bottom="0" header="0.19685039370078741" footer="0"/>
  <pageSetup paperSize="9" firstPageNumber="2" pageOrder="overThenDown" orientation="landscape" cellComments="atEnd" useFirstPageNumber="1" r:id="rId1"/>
  <headerFooter alignWithMargins="0"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7576" r:id="rId4" name="TextBox1">
          <controlPr defaultSize="0" autoLine="0" r:id="rId5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2</xdr:col>
                <xdr:colOff>0</xdr:colOff>
                <xdr:row>12</xdr:row>
                <xdr:rowOff>121920</xdr:rowOff>
              </to>
            </anchor>
          </controlPr>
        </control>
      </mc:Choice>
      <mc:Fallback>
        <control shapeId="7576" r:id="rId4" name="TextBox1"/>
      </mc:Fallback>
    </mc:AlternateContent>
    <mc:AlternateContent xmlns:mc="http://schemas.openxmlformats.org/markup-compatibility/2006">
      <mc:Choice Requires="x14">
        <control shapeId="7575" r:id="rId6" name="ListBox1">
          <controlPr defaultSize="0" autoLine="0" autoPict="0" r:id="rId7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5</xdr:col>
                <xdr:colOff>342900</xdr:colOff>
                <xdr:row>22</xdr:row>
                <xdr:rowOff>152400</xdr:rowOff>
              </to>
            </anchor>
          </controlPr>
        </control>
      </mc:Choice>
      <mc:Fallback>
        <control shapeId="7575" r:id="rId6" name="ListBox1"/>
      </mc:Fallback>
    </mc:AlternateContent>
    <mc:AlternateContent xmlns:mc="http://schemas.openxmlformats.org/markup-compatibility/2006">
      <mc:Choice Requires="x14">
        <control shapeId="7561" r:id="rId8" name="CommandButton2">
          <controlPr locked="0" defaultSize="0" print="0" autoLine="0" r:id="rId9">
            <anchor moveWithCells="1">
              <from>
                <xdr:col>184</xdr:col>
                <xdr:colOff>464820</xdr:colOff>
                <xdr:row>2</xdr:row>
                <xdr:rowOff>60960</xdr:rowOff>
              </from>
              <to>
                <xdr:col>188</xdr:col>
                <xdr:colOff>15240</xdr:colOff>
                <xdr:row>4</xdr:row>
                <xdr:rowOff>60960</xdr:rowOff>
              </to>
            </anchor>
          </controlPr>
        </control>
      </mc:Choice>
      <mc:Fallback>
        <control shapeId="7561" r:id="rId8" name="CommandButton2"/>
      </mc:Fallback>
    </mc:AlternateContent>
    <mc:AlternateContent xmlns:mc="http://schemas.openxmlformats.org/markup-compatibility/2006">
      <mc:Choice Requires="x14">
        <control shapeId="7567" r:id="rId10" name="Cmdxoadong">
          <controlPr defaultSize="0" autoLine="0" autoPict="0" r:id="rId11">
            <anchor moveWithCells="1">
              <from>
                <xdr:col>54</xdr:col>
                <xdr:colOff>121920</xdr:colOff>
                <xdr:row>1</xdr:row>
                <xdr:rowOff>22860</xdr:rowOff>
              </from>
              <to>
                <xdr:col>58</xdr:col>
                <xdr:colOff>137160</xdr:colOff>
                <xdr:row>3</xdr:row>
                <xdr:rowOff>0</xdr:rowOff>
              </to>
            </anchor>
          </controlPr>
        </control>
      </mc:Choice>
      <mc:Fallback>
        <control shapeId="7567" r:id="rId10" name="Cmdxoadong"/>
      </mc:Fallback>
    </mc:AlternateContent>
    <mc:AlternateContent xmlns:mc="http://schemas.openxmlformats.org/markup-compatibility/2006">
      <mc:Choice Requires="x14">
        <control shapeId="7579" r:id="rId12" name="CommandButton6">
          <controlPr defaultSize="0" print="0" autoLine="0" r:id="rId13">
            <anchor moveWithCells="1">
              <from>
                <xdr:col>13</xdr:col>
                <xdr:colOff>0</xdr:colOff>
                <xdr:row>0</xdr:row>
                <xdr:rowOff>0</xdr:rowOff>
              </from>
              <to>
                <xdr:col>15</xdr:col>
                <xdr:colOff>0</xdr:colOff>
                <xdr:row>1</xdr:row>
                <xdr:rowOff>76200</xdr:rowOff>
              </to>
            </anchor>
          </controlPr>
        </control>
      </mc:Choice>
      <mc:Fallback>
        <control shapeId="7579" r:id="rId12" name="CommandButton6"/>
      </mc:Fallback>
    </mc:AlternateContent>
    <mc:AlternateContent xmlns:mc="http://schemas.openxmlformats.org/markup-compatibility/2006">
      <mc:Choice Requires="x14">
        <control shapeId="7580" r:id="rId14" name="CommandButton3">
          <controlPr defaultSize="0" print="0" autoLine="0" r:id="rId15">
            <anchor moveWithCells="1">
              <from>
                <xdr:col>20</xdr:col>
                <xdr:colOff>228600</xdr:colOff>
                <xdr:row>0</xdr:row>
                <xdr:rowOff>7620</xdr:rowOff>
              </from>
              <to>
                <xdr:col>22</xdr:col>
                <xdr:colOff>342900</xdr:colOff>
                <xdr:row>1</xdr:row>
                <xdr:rowOff>83820</xdr:rowOff>
              </to>
            </anchor>
          </controlPr>
        </control>
      </mc:Choice>
      <mc:Fallback>
        <control shapeId="7580" r:id="rId14" name="CommandButton3"/>
      </mc:Fallback>
    </mc:AlternateContent>
    <mc:AlternateContent xmlns:mc="http://schemas.openxmlformats.org/markup-compatibility/2006">
      <mc:Choice Requires="x14">
        <control shapeId="7583" r:id="rId16" name="Button 415">
          <controlPr defaultSize="0" print="0" autoFill="0" autoPict="0" macro="[0]!DIENCONGTHUC">
            <anchor moveWithCells="1" sizeWithCells="1">
              <from>
                <xdr:col>10</xdr:col>
                <xdr:colOff>259080</xdr:colOff>
                <xdr:row>0</xdr:row>
                <xdr:rowOff>0</xdr:rowOff>
              </from>
              <to>
                <xdr:col>12</xdr:col>
                <xdr:colOff>297180</xdr:colOff>
                <xdr:row>1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85" r:id="rId17" name="Button 417">
          <controlPr defaultSize="0" print="0" autoFill="0" autoPict="0" macro="[0]!NHAPDL">
            <anchor moveWithCells="1" sizeWithCells="1">
              <from>
                <xdr:col>1</xdr:col>
                <xdr:colOff>609600</xdr:colOff>
                <xdr:row>0</xdr:row>
                <xdr:rowOff>22860</xdr:rowOff>
              </from>
              <to>
                <xdr:col>5</xdr:col>
                <xdr:colOff>0</xdr:colOff>
                <xdr:row>1</xdr:row>
                <xdr:rowOff>106680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87" r:id="rId18" name="Button 419">
          <controlPr defaultSize="0" print="0" autoFill="0" autoPict="0" macro="[0]!TRANGTRUOC">
            <anchor moveWithCells="1" sizeWithCells="1">
              <from>
                <xdr:col>1</xdr:col>
                <xdr:colOff>601980</xdr:colOff>
                <xdr:row>1</xdr:row>
                <xdr:rowOff>121920</xdr:rowOff>
              </from>
              <to>
                <xdr:col>4</xdr:col>
                <xdr:colOff>312420</xdr:colOff>
                <xdr:row>3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91" r:id="rId19" name="Button 423">
          <controlPr defaultSize="0" print="0" autoFill="0" autoPict="0" macro="[0]!TRANGSAU">
            <anchor moveWithCells="1" sizeWithCells="1">
              <from>
                <xdr:col>1</xdr:col>
                <xdr:colOff>601980</xdr:colOff>
                <xdr:row>3</xdr:row>
                <xdr:rowOff>45720</xdr:rowOff>
              </from>
              <to>
                <xdr:col>4</xdr:col>
                <xdr:colOff>312420</xdr:colOff>
                <xdr:row>4</xdr:row>
                <xdr:rowOff>137160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IU75"/>
  <sheetViews>
    <sheetView showZeros="0" workbookViewId="0">
      <selection activeCell="F3" sqref="F3:H3"/>
    </sheetView>
  </sheetViews>
  <sheetFormatPr defaultColWidth="9.109375" defaultRowHeight="14.1" customHeight="1"/>
  <cols>
    <col min="1" max="1" width="5" style="32" customWidth="1"/>
    <col min="2" max="2" width="17" style="29" customWidth="1"/>
    <col min="3" max="4" width="5.5546875" style="29" customWidth="1"/>
    <col min="5" max="6" width="7.5546875" style="29" customWidth="1"/>
    <col min="7" max="8" width="6.88671875" style="29" customWidth="1"/>
    <col min="9" max="9" width="9.33203125" style="29" customWidth="1"/>
    <col min="10" max="10" width="11.5546875" style="29" customWidth="1"/>
    <col min="11" max="11" width="9.109375" style="29"/>
    <col min="12" max="12" width="12.6640625" style="100" customWidth="1"/>
    <col min="13" max="13" width="11.88671875" style="29" customWidth="1"/>
    <col min="14" max="14" width="35.5546875" style="29" customWidth="1"/>
    <col min="15" max="15" width="11.44140625" style="29" customWidth="1"/>
    <col min="16" max="16" width="10.88671875" style="29" bestFit="1" customWidth="1"/>
    <col min="17" max="17" width="9.88671875" style="29" bestFit="1" customWidth="1"/>
    <col min="18" max="18" width="9.109375" style="115"/>
    <col min="19" max="234" width="9.109375" style="29"/>
    <col min="235" max="235" width="10.33203125" style="29" bestFit="1" customWidth="1"/>
    <col min="236" max="236" width="14.109375" style="29" bestFit="1" customWidth="1"/>
    <col min="237" max="16384" width="9.109375" style="29"/>
  </cols>
  <sheetData>
    <row r="1" spans="1:255" ht="21" customHeight="1">
      <c r="A1" s="1252" t="s">
        <v>41</v>
      </c>
      <c r="B1" s="550"/>
      <c r="C1" s="559"/>
      <c r="D1" s="560"/>
      <c r="E1" s="559" t="s">
        <v>30</v>
      </c>
      <c r="F1" s="560"/>
      <c r="G1" s="560"/>
      <c r="H1" s="560"/>
      <c r="I1" s="560"/>
      <c r="J1" s="532" t="s">
        <v>31</v>
      </c>
      <c r="K1" s="533"/>
      <c r="L1" s="549"/>
      <c r="M1" s="777" t="s">
        <v>838</v>
      </c>
      <c r="N1" s="778"/>
      <c r="HY1" s="62" t="s">
        <v>247</v>
      </c>
      <c r="IA1" s="116" t="s">
        <v>248</v>
      </c>
      <c r="IB1" s="116"/>
      <c r="IC1" s="117"/>
      <c r="ID1" s="118"/>
      <c r="IE1" s="119"/>
      <c r="IF1" s="118"/>
      <c r="IG1" s="116"/>
      <c r="IH1" s="116"/>
      <c r="II1" s="116"/>
      <c r="IJ1" s="116"/>
      <c r="IK1" s="116"/>
      <c r="IL1" s="116"/>
      <c r="IM1" s="116"/>
      <c r="IN1" s="116"/>
      <c r="IR1" s="29" t="s">
        <v>177</v>
      </c>
      <c r="IU1" s="29" t="s">
        <v>88</v>
      </c>
    </row>
    <row r="2" spans="1:255" ht="19.5" customHeight="1">
      <c r="A2" s="551" t="s">
        <v>780</v>
      </c>
      <c r="B2" s="552"/>
      <c r="C2" s="103"/>
      <c r="D2" s="1316"/>
      <c r="E2" s="1316"/>
      <c r="F2" s="1316"/>
      <c r="G2" s="1316"/>
      <c r="H2" s="560"/>
      <c r="I2" s="560"/>
      <c r="J2" s="1314" t="s">
        <v>32</v>
      </c>
      <c r="K2" s="1315"/>
      <c r="M2" s="779" t="s">
        <v>839</v>
      </c>
      <c r="N2" s="780"/>
      <c r="IA2" s="120">
        <f>J66</f>
        <v>3533500</v>
      </c>
      <c r="IB2" s="121" t="str">
        <f>RIGHT("000000000000"&amp;ROUND(IA2,0),12)</f>
        <v>000003533500</v>
      </c>
      <c r="IC2" s="122">
        <v>1</v>
      </c>
      <c r="ID2" s="122">
        <v>2</v>
      </c>
      <c r="IE2" s="122">
        <v>3</v>
      </c>
      <c r="IF2" s="123">
        <v>4</v>
      </c>
      <c r="IG2" s="123">
        <v>5</v>
      </c>
      <c r="IH2" s="123">
        <v>6</v>
      </c>
      <c r="II2" s="124">
        <v>7</v>
      </c>
      <c r="IJ2" s="124">
        <v>8</v>
      </c>
      <c r="IK2" s="124">
        <v>9</v>
      </c>
      <c r="IL2" s="125">
        <v>10</v>
      </c>
      <c r="IM2" s="125">
        <v>11</v>
      </c>
      <c r="IN2" s="125">
        <v>12</v>
      </c>
      <c r="IR2" s="29" t="s">
        <v>178</v>
      </c>
      <c r="IU2" s="29" t="s">
        <v>90</v>
      </c>
    </row>
    <row r="3" spans="1:255" ht="14.1" customHeight="1">
      <c r="A3" s="106" t="s">
        <v>750</v>
      </c>
      <c r="B3" s="107"/>
      <c r="C3" s="103"/>
      <c r="D3" s="561"/>
      <c r="E3" s="562" t="s">
        <v>4</v>
      </c>
      <c r="F3" s="1317">
        <v>44317</v>
      </c>
      <c r="G3" s="1317"/>
      <c r="H3" s="1317"/>
      <c r="I3" s="561"/>
      <c r="J3" s="31"/>
      <c r="K3" s="31"/>
      <c r="IA3" s="126"/>
      <c r="IB3" s="127"/>
      <c r="IC3" s="128">
        <f>VALUE(MID(IB2,IC2,1))</f>
        <v>0</v>
      </c>
      <c r="ID3" s="128">
        <f>VALUE(MID(IB2,ID2,1))</f>
        <v>0</v>
      </c>
      <c r="IE3" s="128">
        <f>VALUE(MID(IB2,IE2,1))</f>
        <v>0</v>
      </c>
      <c r="IF3" s="129">
        <f>VALUE(MID(IB2,IF2,1))</f>
        <v>0</v>
      </c>
      <c r="IG3" s="129">
        <f>VALUE(MID(IB2,IG2,1))</f>
        <v>0</v>
      </c>
      <c r="IH3" s="129">
        <f>VALUE(MID(IB2,IH2,1))</f>
        <v>3</v>
      </c>
      <c r="II3" s="130">
        <f>VALUE(MID(IB2,II2,1))</f>
        <v>5</v>
      </c>
      <c r="IJ3" s="130">
        <f>VALUE(MID(IB2,IJ2,1))</f>
        <v>3</v>
      </c>
      <c r="IK3" s="130">
        <f>VALUE(MID(IB2,IK2,1))</f>
        <v>3</v>
      </c>
      <c r="IL3" s="131">
        <f>VALUE(MID(IB2,IL2,1))</f>
        <v>5</v>
      </c>
      <c r="IM3" s="131">
        <f>VALUE(MID(IB2,IM2,1))</f>
        <v>0</v>
      </c>
      <c r="IN3" s="131">
        <f>VALUE(MID(IB2,IN2,1))</f>
        <v>0</v>
      </c>
      <c r="IR3" s="29">
        <v>1499404901</v>
      </c>
      <c r="IU3" s="29">
        <v>256606597</v>
      </c>
    </row>
    <row r="4" spans="1:255" ht="14.1" customHeight="1">
      <c r="A4" s="554">
        <v>1</v>
      </c>
      <c r="B4" s="113"/>
      <c r="C4" s="1325">
        <f>F3+1</f>
        <v>44318</v>
      </c>
      <c r="D4" s="1325"/>
      <c r="E4" s="1325"/>
      <c r="F4" s="1325"/>
      <c r="G4" s="1325"/>
      <c r="H4" s="1325"/>
      <c r="I4" s="1325"/>
      <c r="J4" s="563"/>
      <c r="K4" s="563"/>
      <c r="IA4" s="126"/>
      <c r="IB4" s="127"/>
      <c r="IC4" s="128">
        <f>SUM(IC3:IC3)</f>
        <v>0</v>
      </c>
      <c r="ID4" s="128">
        <f>SUM(IC3:ID3)</f>
        <v>0</v>
      </c>
      <c r="IE4" s="128">
        <f>SUM(IC3:IE3)</f>
        <v>0</v>
      </c>
      <c r="IF4" s="129">
        <f>SUM(IF3:IF3)</f>
        <v>0</v>
      </c>
      <c r="IG4" s="129">
        <f>SUM(IF3:IG3)</f>
        <v>0</v>
      </c>
      <c r="IH4" s="128">
        <f>SUM(IF3:IH3)</f>
        <v>3</v>
      </c>
      <c r="II4" s="130">
        <f>SUM(II3:II3)</f>
        <v>5</v>
      </c>
      <c r="IJ4" s="130">
        <f>SUM(II3:IJ3)</f>
        <v>8</v>
      </c>
      <c r="IK4" s="130">
        <f>SUM(II3:IK3)</f>
        <v>11</v>
      </c>
      <c r="IL4" s="131">
        <f>SUM(IL3:IL3)</f>
        <v>5</v>
      </c>
      <c r="IM4" s="131">
        <f>SUM(IL3:IM3)</f>
        <v>5</v>
      </c>
      <c r="IN4" s="131">
        <f>SUM(IL3:IN3)</f>
        <v>5</v>
      </c>
      <c r="IR4" s="29" t="s">
        <v>179</v>
      </c>
      <c r="IU4" s="29" t="s">
        <v>92</v>
      </c>
    </row>
    <row r="5" spans="1:255" ht="14.1" customHeight="1">
      <c r="A5" s="554">
        <v>1</v>
      </c>
      <c r="B5" s="1319" t="s">
        <v>33</v>
      </c>
      <c r="C5" s="1320"/>
      <c r="D5" s="1320"/>
      <c r="E5" s="1320"/>
      <c r="F5" s="1320"/>
      <c r="G5" s="1320"/>
      <c r="H5" s="1320"/>
      <c r="I5" s="1320"/>
      <c r="J5" s="1320"/>
      <c r="K5" s="1320"/>
      <c r="IA5" s="132"/>
      <c r="IB5" s="127"/>
      <c r="IC5" s="133" t="str">
        <f>IF(IC3=0,"",CHOOSE(IC3,"một","hai","ba","bốn","năm","sáu","bảy","tám","chín"))</f>
        <v/>
      </c>
      <c r="ID5" s="133" t="str">
        <f>IF(ID3=0,IF(AND(IC3&lt;&gt;0,IE3&lt;&gt;0),"lẻ",""),CHOOSE(ID3,"mười","hai","ba","bốn","năm","sáu","bảy","tám","chín"))</f>
        <v/>
      </c>
      <c r="IE5" s="133" t="str">
        <f>IF(IE3=0,"",CHOOSE(IE3,IF(ID3&gt;1,"mốt","một"),"hai","ba","bốn",IF(ID3=0,"năm","lăm"),"sáu","bảy","tám","chín"))</f>
        <v/>
      </c>
      <c r="IF5" s="134" t="str">
        <f>IF(IF3=0,"",CHOOSE(IF3,"một","hai","ba","bốn","năm","sáu","bảy","tám","chín"))</f>
        <v/>
      </c>
      <c r="IG5" s="134" t="str">
        <f>IF(IG3=0,IF(AND(IF3&lt;&gt;0,IH3&lt;&gt;0),"lẻ",""),CHOOSE(IG3,"mười","hai","ba","bốn","năm","sáu","bảy","tám","chín"))</f>
        <v/>
      </c>
      <c r="IH5" s="134" t="str">
        <f>IF(IH3=0,"",CHOOSE(IH3,IF(IG3&gt;1,"mốt","một"),"hai","ba","bốn",IF(IG3=0,"năm","lăm"),"sáu","bảy","tám","chín"))</f>
        <v>ba</v>
      </c>
      <c r="II5" s="135" t="str">
        <f>IF(II3=0,IF(AND(II3=0,IJ3=0),"",IF(AND(IG3=0,IH3=0,IJ3&lt;&gt;0),"","không trăm")),CHOOSE(II3,"một","hai","ba","bốn","năm","sáu","bảy","tám","chín"))</f>
        <v>năm</v>
      </c>
      <c r="IJ5" s="135" t="str">
        <f>IF(IJ3=0,IF(AND(IJ3=0,IK3=0),"",IF(AND(IH3=0,II3=0,IK3&lt;&gt;0),"","lẻ")),CHOOSE(IJ3,"mười","hai","ba","bốn","năm","sáu","bảy","tám","chín"))</f>
        <v>ba</v>
      </c>
      <c r="IK5" s="135" t="str">
        <f>IF(IK3=0,"",CHOOSE(IK3,IF(IJ3&gt;1,"mốt","một"),"hai","ba","bốn",IF(IJ3=0,"năm","lăm"),"sáu","bảy","tám","chín"))</f>
        <v>ba</v>
      </c>
      <c r="IL5" s="136" t="str">
        <f>IF(IL3=0,IF(AND(IL3=0,IM3=0),"",IF(AND(IJ3=0,IK3=0,IM3&lt;&gt;0),"","không trăm")),CHOOSE(IL3,"một","hai","ba","bốn","năm","sáu","bảy","tám","chín"))</f>
        <v>năm</v>
      </c>
      <c r="IM5" s="136" t="str">
        <f>IF(IM3=0,IF(AND(IM3=0,IN3=0),"",IF(AND(IK3=0,IL3=0,IN3&lt;&gt;0),"","lẻ")),CHOOSE(IM3,"mười","hai","ba","bốn","năm","sáu","bảy","tám","chín"))</f>
        <v/>
      </c>
      <c r="IN5" s="136" t="str">
        <f>IF(IN3=0,"",CHOOSE(IN3,IF(IM3&gt;1,"mốt","một"),"hai","ba","bốn",IF(IM3=0,"năm","lăm"),"sáu","bảy","tám","chín"))</f>
        <v/>
      </c>
      <c r="IR5" s="46">
        <v>43019.159039351849</v>
      </c>
      <c r="IU5" s="46">
        <v>42834.924884259257</v>
      </c>
    </row>
    <row r="6" spans="1:255" s="30" customFormat="1" ht="14.1" customHeight="1">
      <c r="A6" s="555">
        <v>1</v>
      </c>
      <c r="B6" s="1321" t="s">
        <v>34</v>
      </c>
      <c r="C6" s="1322"/>
      <c r="D6" s="1322"/>
      <c r="E6" s="1322"/>
      <c r="F6" s="1322"/>
      <c r="G6" s="1322"/>
      <c r="H6" s="1322"/>
      <c r="I6" s="1322"/>
      <c r="J6" s="1322"/>
      <c r="K6" s="1322"/>
      <c r="L6" s="100"/>
      <c r="R6" s="137"/>
      <c r="IA6" s="126"/>
      <c r="IB6" s="127"/>
      <c r="IC6" s="138" t="str">
        <f>IF(IC3=0,"","trăm")</f>
        <v/>
      </c>
      <c r="ID6" s="138" t="str">
        <f>IF(ID3=0,"",IF(ID3=1,"","mươi"))</f>
        <v/>
      </c>
      <c r="IE6" s="138" t="str">
        <f>IF(AND(IE3=0,IE4=0),"","tỷ")</f>
        <v/>
      </c>
      <c r="IF6" s="139" t="str">
        <f>IF(IF3=0,"","trăm")</f>
        <v/>
      </c>
      <c r="IG6" s="139" t="str">
        <f>IF(IG3=0,"",IF(IG3=1,"","mươi"))</f>
        <v/>
      </c>
      <c r="IH6" s="139" t="str">
        <f>IF(AND(IH3=0,IH4=0),"","triệu")</f>
        <v>triệu</v>
      </c>
      <c r="II6" s="140" t="str">
        <f>IF(II3=0,"","trăm")</f>
        <v>trăm</v>
      </c>
      <c r="IJ6" s="140" t="str">
        <f>IF(IJ3=0,"",IF(IJ3=1,"","mươi"))</f>
        <v>mươi</v>
      </c>
      <c r="IK6" s="140" t="str">
        <f>IF(AND(IK3=0,IK4=0),"","ngàn")</f>
        <v>ngàn</v>
      </c>
      <c r="IL6" s="141" t="str">
        <f>IF(IL3=0,"","trăm")</f>
        <v>trăm</v>
      </c>
      <c r="IM6" s="141" t="str">
        <f>IF(IM3=0,"",IF(IM3=1,"","mươi"))</f>
        <v/>
      </c>
      <c r="IN6" s="141"/>
    </row>
    <row r="7" spans="1:255" ht="14.1" customHeight="1">
      <c r="A7" s="556">
        <v>1</v>
      </c>
      <c r="B7" s="1323" t="s">
        <v>151</v>
      </c>
      <c r="C7" s="1323" t="s">
        <v>66</v>
      </c>
      <c r="D7" s="1323" t="s">
        <v>35</v>
      </c>
      <c r="E7" s="1323"/>
      <c r="F7" s="1323"/>
      <c r="G7" s="1323"/>
      <c r="H7" s="1323"/>
      <c r="I7" s="1324" t="s">
        <v>749</v>
      </c>
      <c r="J7" s="1323" t="s">
        <v>7</v>
      </c>
      <c r="K7" s="1323" t="s">
        <v>40</v>
      </c>
      <c r="IA7" s="126"/>
      <c r="IB7" s="142" t="str">
        <f>UPPER(LEFT(TRIM(IF(IA2=0,"không đồng.",IC5&amp;" "&amp;IC6&amp;" "&amp;ID5&amp;" "&amp;ID6&amp;" "&amp;IE5&amp;" "&amp;IE6&amp;" "&amp;IF5&amp;" "&amp;IF6&amp;" "&amp;IG5&amp;" "&amp;IG6&amp;" "&amp;IH5&amp;" "&amp;IH6&amp;" "&amp;II5&amp;" "&amp;II6&amp;" "&amp;IJ5&amp;" "&amp;IJ6&amp;" "&amp;IK5&amp;" "&amp;IK6&amp;" "&amp;IL5&amp;" "&amp;IL6&amp;" "&amp;IM5&amp;" "&amp;IM6&amp;" "&amp;IN5&amp;" "&amp;IN6)),1))&amp;RIGHT(TRIM(IF(IA2=0,"không đồng.",IC5&amp;" "&amp;IC6&amp;" "&amp;ID5&amp;" "&amp;ID6&amp;" "&amp;IE5&amp;" "&amp;IE6&amp;" "&amp;IF5&amp;" "&amp;IF6&amp;" "&amp;IG5&amp;" "&amp;IG6&amp;" "&amp;IH5&amp;" "&amp;IH6&amp;" "&amp;II5&amp;" "&amp;II6&amp;" "&amp;IJ5&amp;" "&amp;IJ6&amp;" "&amp;IK5&amp;" "&amp;IK6&amp;" "&amp;IL5&amp;" "&amp;IL6&amp;" "&amp;IM5&amp;" "&amp;IM6&amp;" "&amp;IN5&amp;" "&amp;IN6)),LEN(TRIM(IF(IA2=0,"không.",IC5&amp;" "&amp;IC6&amp;" "&amp;ID5&amp;" "&amp;ID6&amp;" "&amp;IE5&amp;" "&amp;IE6&amp;" "&amp;IF5&amp;" "&amp;IF6&amp;" "&amp;IG5&amp;" "&amp;IG6&amp;" "&amp;IH5&amp;" "&amp;IH6&amp;" "&amp;II5&amp;" "&amp;II6&amp;" "&amp;IJ5&amp;" "&amp;IJ6&amp;" "&amp;IK5&amp;" "&amp;IK6&amp;" "&amp;IL5&amp;" "&amp;IL6&amp;" "&amp;IM5&amp;" "&amp;IM6&amp;" "&amp;IN5&amp;" "&amp;IN6)))-1)&amp;" đồng"</f>
        <v>Ba triệu năm trăm ba mươi ba ngàn năm trăm đồng</v>
      </c>
      <c r="IC7" s="143"/>
      <c r="ID7" s="143"/>
      <c r="IE7" s="143"/>
      <c r="IF7" s="143"/>
      <c r="IG7" s="143"/>
      <c r="IH7" s="143"/>
      <c r="II7" s="143"/>
      <c r="IJ7" s="143"/>
      <c r="IK7" s="143"/>
      <c r="IL7" s="143"/>
      <c r="IM7" s="143"/>
      <c r="IN7" s="143"/>
    </row>
    <row r="8" spans="1:255" ht="15.75" customHeight="1">
      <c r="A8" s="553" t="s">
        <v>11</v>
      </c>
      <c r="B8" s="1323"/>
      <c r="C8" s="1323"/>
      <c r="D8" s="1323" t="s">
        <v>36</v>
      </c>
      <c r="E8" s="1323" t="s">
        <v>37</v>
      </c>
      <c r="F8" s="1323" t="s">
        <v>149</v>
      </c>
      <c r="G8" s="1323"/>
      <c r="H8" s="1323"/>
      <c r="I8" s="1324"/>
      <c r="J8" s="1323"/>
      <c r="K8" s="1323"/>
    </row>
    <row r="9" spans="1:255" ht="12" customHeight="1">
      <c r="A9" s="557">
        <v>1</v>
      </c>
      <c r="B9" s="1323"/>
      <c r="C9" s="1323"/>
      <c r="D9" s="1323"/>
      <c r="E9" s="1323"/>
      <c r="F9" s="1323" t="s">
        <v>154</v>
      </c>
      <c r="G9" s="1323" t="s">
        <v>153</v>
      </c>
      <c r="H9" s="1323"/>
      <c r="I9" s="1324"/>
      <c r="J9" s="1323"/>
      <c r="K9" s="1323"/>
      <c r="N9" s="76"/>
      <c r="O9" s="76"/>
      <c r="P9" s="76"/>
    </row>
    <row r="10" spans="1:255" ht="18.75" customHeight="1">
      <c r="A10" s="558">
        <v>1</v>
      </c>
      <c r="B10" s="1323"/>
      <c r="C10" s="1323"/>
      <c r="D10" s="1323"/>
      <c r="E10" s="1323"/>
      <c r="F10" s="1323"/>
      <c r="G10" s="112" t="s">
        <v>15</v>
      </c>
      <c r="H10" s="112" t="s">
        <v>150</v>
      </c>
      <c r="I10" s="1324"/>
      <c r="J10" s="1323"/>
      <c r="K10" s="1323"/>
      <c r="N10" s="76"/>
      <c r="O10" s="76"/>
      <c r="P10" s="76"/>
    </row>
    <row r="11" spans="1:255" s="76" customFormat="1" ht="11.25" customHeight="1">
      <c r="A11" s="78">
        <v>1</v>
      </c>
      <c r="B11" s="79" t="s">
        <v>164</v>
      </c>
      <c r="C11" s="80" t="s">
        <v>66</v>
      </c>
      <c r="D11" s="81"/>
      <c r="E11" s="82">
        <v>5</v>
      </c>
      <c r="F11" s="83">
        <v>0</v>
      </c>
      <c r="G11" s="83">
        <v>5</v>
      </c>
      <c r="H11" s="83"/>
      <c r="I11" s="84">
        <v>80000</v>
      </c>
      <c r="J11" s="85">
        <v>400000</v>
      </c>
      <c r="K11" s="81"/>
      <c r="L11" s="101"/>
      <c r="R11" s="77"/>
    </row>
    <row r="12" spans="1:255" s="76" customFormat="1" ht="11.25" customHeight="1">
      <c r="A12" s="86">
        <v>2</v>
      </c>
      <c r="B12" s="87" t="s">
        <v>183</v>
      </c>
      <c r="C12" s="88" t="s">
        <v>66</v>
      </c>
      <c r="D12" s="89"/>
      <c r="E12" s="111">
        <v>5</v>
      </c>
      <c r="F12" s="90">
        <v>0</v>
      </c>
      <c r="G12" s="90">
        <v>5</v>
      </c>
      <c r="H12" s="90">
        <v>0</v>
      </c>
      <c r="I12" s="84">
        <v>30000</v>
      </c>
      <c r="J12" s="84">
        <v>150000</v>
      </c>
      <c r="K12" s="89"/>
      <c r="L12" s="101"/>
      <c r="R12" s="77"/>
    </row>
    <row r="13" spans="1:255" s="76" customFormat="1" ht="11.25" customHeight="1">
      <c r="A13" s="86">
        <v>3</v>
      </c>
      <c r="B13" s="87" t="s">
        <v>935</v>
      </c>
      <c r="C13" s="88" t="s">
        <v>66</v>
      </c>
      <c r="D13" s="89"/>
      <c r="E13" s="111">
        <v>5</v>
      </c>
      <c r="F13" s="90">
        <v>0</v>
      </c>
      <c r="G13" s="90">
        <v>5</v>
      </c>
      <c r="H13" s="90">
        <v>0</v>
      </c>
      <c r="I13" s="84">
        <v>50000</v>
      </c>
      <c r="J13" s="84">
        <v>250000</v>
      </c>
      <c r="K13" s="89"/>
      <c r="L13" s="101"/>
      <c r="R13" s="77"/>
    </row>
    <row r="14" spans="1:255" s="76" customFormat="1" ht="11.25" customHeight="1">
      <c r="A14" s="86">
        <v>4</v>
      </c>
      <c r="B14" s="87" t="s">
        <v>168</v>
      </c>
      <c r="C14" s="88" t="s">
        <v>66</v>
      </c>
      <c r="D14" s="89"/>
      <c r="E14" s="111">
        <v>3</v>
      </c>
      <c r="F14" s="90">
        <v>3</v>
      </c>
      <c r="G14" s="90">
        <v>0</v>
      </c>
      <c r="H14" s="90">
        <v>0</v>
      </c>
      <c r="I14" s="84">
        <v>91000</v>
      </c>
      <c r="J14" s="84">
        <v>273000</v>
      </c>
      <c r="K14" s="89"/>
      <c r="L14" s="101"/>
      <c r="R14" s="77"/>
    </row>
    <row r="15" spans="1:255" s="76" customFormat="1" ht="11.25" customHeight="1">
      <c r="A15" s="86">
        <v>5</v>
      </c>
      <c r="B15" s="87" t="s">
        <v>925</v>
      </c>
      <c r="C15" s="88" t="s">
        <v>66</v>
      </c>
      <c r="D15" s="89"/>
      <c r="E15" s="90">
        <v>4</v>
      </c>
      <c r="F15" s="90">
        <v>4</v>
      </c>
      <c r="G15" s="90">
        <v>0</v>
      </c>
      <c r="H15" s="90">
        <v>0</v>
      </c>
      <c r="I15" s="84">
        <v>125000</v>
      </c>
      <c r="J15" s="84">
        <v>500000</v>
      </c>
      <c r="K15" s="89"/>
      <c r="L15" s="101"/>
      <c r="R15" s="77"/>
    </row>
    <row r="16" spans="1:255" s="76" customFormat="1" ht="11.25" customHeight="1">
      <c r="A16" s="86">
        <v>6</v>
      </c>
      <c r="B16" s="87" t="s">
        <v>134</v>
      </c>
      <c r="C16" s="88" t="s">
        <v>66</v>
      </c>
      <c r="D16" s="89"/>
      <c r="E16" s="90">
        <v>3.5</v>
      </c>
      <c r="F16" s="90">
        <v>3.5</v>
      </c>
      <c r="G16" s="90">
        <v>0</v>
      </c>
      <c r="H16" s="90">
        <v>0</v>
      </c>
      <c r="I16" s="84">
        <v>39000</v>
      </c>
      <c r="J16" s="84">
        <v>136500</v>
      </c>
      <c r="K16" s="89"/>
      <c r="L16" s="101"/>
      <c r="R16" s="77"/>
    </row>
    <row r="17" spans="1:19" s="76" customFormat="1" ht="11.25" customHeight="1">
      <c r="A17" s="86">
        <v>7</v>
      </c>
      <c r="B17" s="87" t="s">
        <v>920</v>
      </c>
      <c r="C17" s="88" t="s">
        <v>786</v>
      </c>
      <c r="D17" s="89"/>
      <c r="E17" s="90">
        <v>1.5</v>
      </c>
      <c r="F17" s="90">
        <v>1.5</v>
      </c>
      <c r="G17" s="90">
        <v>0</v>
      </c>
      <c r="H17" s="90">
        <v>0</v>
      </c>
      <c r="I17" s="84">
        <v>125000</v>
      </c>
      <c r="J17" s="84">
        <v>187500</v>
      </c>
      <c r="K17" s="89"/>
      <c r="L17" s="101"/>
      <c r="R17" s="77"/>
    </row>
    <row r="18" spans="1:19" s="76" customFormat="1" ht="11.25" customHeight="1">
      <c r="A18" s="86">
        <v>8</v>
      </c>
      <c r="B18" s="87" t="s">
        <v>232</v>
      </c>
      <c r="C18" s="88" t="s">
        <v>66</v>
      </c>
      <c r="D18" s="89"/>
      <c r="E18" s="90">
        <v>1.5</v>
      </c>
      <c r="F18" s="90">
        <v>1.5</v>
      </c>
      <c r="G18" s="90">
        <v>0</v>
      </c>
      <c r="H18" s="90">
        <v>0</v>
      </c>
      <c r="I18" s="84">
        <v>160000</v>
      </c>
      <c r="J18" s="84">
        <v>240000</v>
      </c>
      <c r="K18" s="89"/>
      <c r="L18" s="101"/>
      <c r="R18" s="77"/>
    </row>
    <row r="19" spans="1:19" s="76" customFormat="1" ht="11.25" customHeight="1">
      <c r="A19" s="86">
        <v>9</v>
      </c>
      <c r="B19" s="87" t="s">
        <v>16</v>
      </c>
      <c r="C19" s="88" t="s">
        <v>66</v>
      </c>
      <c r="D19" s="89"/>
      <c r="E19" s="90">
        <v>1.5</v>
      </c>
      <c r="F19" s="90">
        <v>1.5</v>
      </c>
      <c r="G19" s="90">
        <v>0</v>
      </c>
      <c r="H19" s="90">
        <v>0</v>
      </c>
      <c r="I19" s="84">
        <v>145000</v>
      </c>
      <c r="J19" s="84">
        <v>217500</v>
      </c>
      <c r="K19" s="89"/>
      <c r="L19" s="101"/>
      <c r="R19" s="77"/>
      <c r="S19" s="33"/>
    </row>
    <row r="20" spans="1:19" s="76" customFormat="1" ht="11.25" customHeight="1">
      <c r="A20" s="86">
        <v>10</v>
      </c>
      <c r="B20" s="87" t="s">
        <v>416</v>
      </c>
      <c r="C20" s="88" t="s">
        <v>66</v>
      </c>
      <c r="D20" s="89"/>
      <c r="E20" s="90">
        <v>3</v>
      </c>
      <c r="F20" s="90">
        <v>3</v>
      </c>
      <c r="G20" s="90">
        <v>0</v>
      </c>
      <c r="H20" s="90">
        <v>0</v>
      </c>
      <c r="I20" s="84">
        <v>83000</v>
      </c>
      <c r="J20" s="84">
        <v>249000</v>
      </c>
      <c r="K20" s="89"/>
      <c r="L20" s="101"/>
      <c r="R20" s="77"/>
    </row>
    <row r="21" spans="1:19" s="76" customFormat="1" ht="11.25" customHeight="1">
      <c r="A21" s="86">
        <v>11</v>
      </c>
      <c r="B21" s="87" t="s">
        <v>140</v>
      </c>
      <c r="C21" s="88" t="s">
        <v>66</v>
      </c>
      <c r="D21" s="89"/>
      <c r="E21" s="90">
        <v>4</v>
      </c>
      <c r="F21" s="90">
        <v>4</v>
      </c>
      <c r="G21" s="90">
        <v>0</v>
      </c>
      <c r="H21" s="90">
        <v>0</v>
      </c>
      <c r="I21" s="84">
        <v>40000</v>
      </c>
      <c r="J21" s="84">
        <v>160000</v>
      </c>
      <c r="K21" s="89"/>
      <c r="L21" s="101"/>
      <c r="R21" s="77"/>
    </row>
    <row r="22" spans="1:19" s="76" customFormat="1" ht="11.25" customHeight="1">
      <c r="A22" s="86">
        <v>12</v>
      </c>
      <c r="B22" s="87" t="s">
        <v>53</v>
      </c>
      <c r="C22" s="88" t="s">
        <v>66</v>
      </c>
      <c r="D22" s="89"/>
      <c r="E22" s="90">
        <v>4</v>
      </c>
      <c r="F22" s="90">
        <v>4</v>
      </c>
      <c r="G22" s="90">
        <v>0</v>
      </c>
      <c r="H22" s="90">
        <v>0</v>
      </c>
      <c r="I22" s="84">
        <v>38000</v>
      </c>
      <c r="J22" s="84">
        <v>152000</v>
      </c>
      <c r="K22" s="89"/>
      <c r="L22" s="101"/>
      <c r="R22" s="77"/>
    </row>
    <row r="23" spans="1:19" s="76" customFormat="1" ht="11.25" customHeight="1">
      <c r="A23" s="86">
        <v>13</v>
      </c>
      <c r="B23" s="87" t="s">
        <v>171</v>
      </c>
      <c r="C23" s="88" t="s">
        <v>66</v>
      </c>
      <c r="D23" s="89"/>
      <c r="E23" s="90">
        <v>1</v>
      </c>
      <c r="F23" s="90">
        <v>1</v>
      </c>
      <c r="G23" s="90">
        <v>0</v>
      </c>
      <c r="H23" s="90">
        <v>0</v>
      </c>
      <c r="I23" s="84">
        <v>220000</v>
      </c>
      <c r="J23" s="84">
        <v>220000</v>
      </c>
      <c r="K23" s="89"/>
      <c r="L23" s="101"/>
      <c r="R23" s="77"/>
    </row>
    <row r="24" spans="1:19" s="76" customFormat="1" ht="11.25" customHeight="1">
      <c r="A24" s="86">
        <v>14</v>
      </c>
      <c r="B24" s="87" t="s">
        <v>83</v>
      </c>
      <c r="C24" s="88" t="s">
        <v>786</v>
      </c>
      <c r="D24" s="89"/>
      <c r="E24" s="90">
        <v>10</v>
      </c>
      <c r="F24" s="90">
        <v>0</v>
      </c>
      <c r="G24" s="90">
        <v>10</v>
      </c>
      <c r="H24" s="90">
        <v>0</v>
      </c>
      <c r="I24" s="84">
        <v>10000</v>
      </c>
      <c r="J24" s="84">
        <v>100000</v>
      </c>
      <c r="K24" s="89"/>
      <c r="L24" s="101"/>
      <c r="R24" s="77"/>
    </row>
    <row r="25" spans="1:19" s="76" customFormat="1" ht="11.25" customHeight="1">
      <c r="A25" s="86">
        <v>15</v>
      </c>
      <c r="B25" s="87" t="s">
        <v>78</v>
      </c>
      <c r="C25" s="88" t="s">
        <v>66</v>
      </c>
      <c r="D25" s="89"/>
      <c r="E25" s="90">
        <v>8</v>
      </c>
      <c r="F25" s="90">
        <v>0</v>
      </c>
      <c r="G25" s="90">
        <v>8</v>
      </c>
      <c r="H25" s="90">
        <v>0</v>
      </c>
      <c r="I25" s="84">
        <v>7000</v>
      </c>
      <c r="J25" s="84">
        <v>56000</v>
      </c>
      <c r="K25" s="89"/>
      <c r="L25" s="101"/>
      <c r="R25" s="77"/>
    </row>
    <row r="26" spans="1:19" s="76" customFormat="1" ht="11.25" customHeight="1">
      <c r="A26" s="86">
        <v>16</v>
      </c>
      <c r="B26" s="87" t="s">
        <v>17</v>
      </c>
      <c r="C26" s="88" t="s">
        <v>66</v>
      </c>
      <c r="D26" s="89"/>
      <c r="E26" s="90">
        <v>8</v>
      </c>
      <c r="F26" s="90">
        <v>0</v>
      </c>
      <c r="G26" s="90">
        <v>8</v>
      </c>
      <c r="H26" s="90">
        <v>0</v>
      </c>
      <c r="I26" s="84">
        <v>4000</v>
      </c>
      <c r="J26" s="84">
        <v>32000</v>
      </c>
      <c r="K26" s="89"/>
      <c r="L26" s="101"/>
      <c r="R26" s="77"/>
    </row>
    <row r="27" spans="1:19" s="76" customFormat="1" ht="11.25" customHeight="1">
      <c r="A27" s="86">
        <v>17</v>
      </c>
      <c r="B27" s="87" t="s">
        <v>478</v>
      </c>
      <c r="C27" s="88" t="s">
        <v>66</v>
      </c>
      <c r="D27" s="89"/>
      <c r="E27" s="90">
        <v>3</v>
      </c>
      <c r="F27" s="90">
        <v>0</v>
      </c>
      <c r="G27" s="90">
        <v>3</v>
      </c>
      <c r="H27" s="90">
        <v>0</v>
      </c>
      <c r="I27" s="84">
        <v>12000</v>
      </c>
      <c r="J27" s="84">
        <v>36000</v>
      </c>
      <c r="K27" s="89"/>
      <c r="L27" s="101"/>
      <c r="R27" s="77"/>
    </row>
    <row r="28" spans="1:19" s="76" customFormat="1" ht="11.25" customHeight="1">
      <c r="A28" s="86">
        <v>18</v>
      </c>
      <c r="B28" s="87" t="s">
        <v>60</v>
      </c>
      <c r="C28" s="88" t="s">
        <v>66</v>
      </c>
      <c r="D28" s="89"/>
      <c r="E28" s="90">
        <v>1</v>
      </c>
      <c r="F28" s="90">
        <v>0</v>
      </c>
      <c r="G28" s="90">
        <v>1</v>
      </c>
      <c r="H28" s="90">
        <v>0</v>
      </c>
      <c r="I28" s="84">
        <v>20000</v>
      </c>
      <c r="J28" s="84">
        <v>20000</v>
      </c>
      <c r="K28" s="89"/>
      <c r="L28" s="101"/>
      <c r="R28" s="77"/>
    </row>
    <row r="29" spans="1:19" s="76" customFormat="1" ht="11.25" customHeight="1">
      <c r="A29" s="86">
        <v>19</v>
      </c>
      <c r="B29" s="87" t="s">
        <v>61</v>
      </c>
      <c r="C29" s="88" t="s">
        <v>66</v>
      </c>
      <c r="D29" s="89"/>
      <c r="E29" s="90">
        <v>1</v>
      </c>
      <c r="F29" s="90">
        <v>0</v>
      </c>
      <c r="G29" s="90">
        <v>1</v>
      </c>
      <c r="H29" s="90">
        <v>0</v>
      </c>
      <c r="I29" s="84">
        <v>20000</v>
      </c>
      <c r="J29" s="84">
        <v>20000</v>
      </c>
      <c r="K29" s="89"/>
      <c r="L29" s="101"/>
      <c r="R29" s="77"/>
    </row>
    <row r="30" spans="1:19" s="76" customFormat="1" ht="11.25" customHeight="1">
      <c r="A30" s="86">
        <v>20</v>
      </c>
      <c r="B30" s="87" t="s">
        <v>160</v>
      </c>
      <c r="C30" s="88" t="s">
        <v>66</v>
      </c>
      <c r="D30" s="89"/>
      <c r="E30" s="90">
        <v>1</v>
      </c>
      <c r="F30" s="90">
        <v>0</v>
      </c>
      <c r="G30" s="90">
        <v>1</v>
      </c>
      <c r="H30" s="90">
        <v>0</v>
      </c>
      <c r="I30" s="84">
        <v>12000</v>
      </c>
      <c r="J30" s="84">
        <v>12000</v>
      </c>
      <c r="K30" s="89"/>
      <c r="L30" s="101"/>
      <c r="R30" s="77"/>
    </row>
    <row r="31" spans="1:19" s="76" customFormat="1" ht="11.25" customHeight="1">
      <c r="A31" s="86">
        <v>21</v>
      </c>
      <c r="B31" s="87" t="s">
        <v>893</v>
      </c>
      <c r="C31" s="88" t="s">
        <v>66</v>
      </c>
      <c r="D31" s="89"/>
      <c r="E31" s="90">
        <v>2</v>
      </c>
      <c r="F31" s="90">
        <v>0</v>
      </c>
      <c r="G31" s="90">
        <v>2</v>
      </c>
      <c r="H31" s="90">
        <v>0</v>
      </c>
      <c r="I31" s="84">
        <v>25000</v>
      </c>
      <c r="J31" s="84">
        <v>50000</v>
      </c>
      <c r="K31" s="89"/>
      <c r="L31" s="101"/>
      <c r="R31" s="77"/>
    </row>
    <row r="32" spans="1:19" s="76" customFormat="1" ht="11.25" customHeight="1">
      <c r="A32" s="86">
        <v>22</v>
      </c>
      <c r="B32" s="87" t="s">
        <v>126</v>
      </c>
      <c r="C32" s="88" t="s">
        <v>66</v>
      </c>
      <c r="D32" s="89"/>
      <c r="E32" s="90">
        <v>2</v>
      </c>
      <c r="F32" s="90">
        <v>0</v>
      </c>
      <c r="G32" s="90">
        <v>2</v>
      </c>
      <c r="H32" s="90">
        <v>0</v>
      </c>
      <c r="I32" s="84">
        <v>15000</v>
      </c>
      <c r="J32" s="84">
        <v>30000</v>
      </c>
      <c r="K32" s="89"/>
      <c r="L32" s="101"/>
      <c r="R32" s="77"/>
    </row>
    <row r="33" spans="1:18" s="76" customFormat="1" ht="11.25" customHeight="1">
      <c r="A33" s="86">
        <v>23</v>
      </c>
      <c r="B33" s="87" t="s">
        <v>64</v>
      </c>
      <c r="C33" s="88" t="s">
        <v>66</v>
      </c>
      <c r="D33" s="89"/>
      <c r="E33" s="90">
        <v>2</v>
      </c>
      <c r="F33" s="90">
        <v>0</v>
      </c>
      <c r="G33" s="90">
        <v>2</v>
      </c>
      <c r="H33" s="90">
        <v>0</v>
      </c>
      <c r="I33" s="84">
        <v>13000</v>
      </c>
      <c r="J33" s="84">
        <v>26000</v>
      </c>
      <c r="K33" s="89"/>
      <c r="L33" s="101"/>
      <c r="R33" s="77"/>
    </row>
    <row r="34" spans="1:18" s="76" customFormat="1" ht="11.25" customHeight="1">
      <c r="A34" s="86">
        <v>24</v>
      </c>
      <c r="B34" s="87" t="s">
        <v>895</v>
      </c>
      <c r="C34" s="88" t="s">
        <v>66</v>
      </c>
      <c r="D34" s="89"/>
      <c r="E34" s="90">
        <v>2</v>
      </c>
      <c r="F34" s="90">
        <v>0</v>
      </c>
      <c r="G34" s="90">
        <v>2</v>
      </c>
      <c r="H34" s="90">
        <v>0</v>
      </c>
      <c r="I34" s="84">
        <v>8000</v>
      </c>
      <c r="J34" s="84">
        <v>16000</v>
      </c>
      <c r="K34" s="89"/>
      <c r="L34" s="101"/>
      <c r="R34" s="77"/>
    </row>
    <row r="35" spans="1:18" s="76" customFormat="1" ht="11.25" customHeight="1">
      <c r="A35" s="86"/>
      <c r="B35" s="87"/>
      <c r="C35" s="88"/>
      <c r="D35" s="89"/>
      <c r="E35" s="90"/>
      <c r="F35" s="90"/>
      <c r="G35" s="90"/>
      <c r="H35" s="90"/>
      <c r="I35" s="84"/>
      <c r="J35" s="84"/>
      <c r="K35" s="89"/>
      <c r="L35" s="101"/>
      <c r="R35" s="77"/>
    </row>
    <row r="36" spans="1:18" s="76" customFormat="1" ht="11.25" customHeight="1">
      <c r="A36" s="86"/>
      <c r="B36" s="87"/>
      <c r="C36" s="88"/>
      <c r="D36" s="89"/>
      <c r="E36" s="90"/>
      <c r="F36" s="90"/>
      <c r="G36" s="90"/>
      <c r="H36" s="90"/>
      <c r="I36" s="84"/>
      <c r="J36" s="84"/>
      <c r="K36" s="89"/>
      <c r="L36" s="101"/>
      <c r="R36" s="77"/>
    </row>
    <row r="37" spans="1:18" s="76" customFormat="1" ht="11.25" customHeight="1">
      <c r="A37" s="86"/>
      <c r="B37" s="87"/>
      <c r="C37" s="88"/>
      <c r="D37" s="89"/>
      <c r="E37" s="90"/>
      <c r="F37" s="90"/>
      <c r="G37" s="90"/>
      <c r="H37" s="90"/>
      <c r="I37" s="84"/>
      <c r="J37" s="84"/>
      <c r="K37" s="89"/>
      <c r="L37" s="101"/>
      <c r="R37" s="77"/>
    </row>
    <row r="38" spans="1:18" s="76" customFormat="1" ht="10.95" customHeight="1">
      <c r="A38" s="86"/>
      <c r="B38" s="87"/>
      <c r="C38" s="88"/>
      <c r="D38" s="89"/>
      <c r="E38" s="90"/>
      <c r="F38" s="90"/>
      <c r="G38" s="90"/>
      <c r="H38" s="90"/>
      <c r="I38" s="84"/>
      <c r="J38" s="84"/>
      <c r="K38" s="89"/>
      <c r="L38" s="101"/>
      <c r="R38" s="77"/>
    </row>
    <row r="39" spans="1:18" s="76" customFormat="1" ht="10.95" customHeight="1">
      <c r="A39" s="86"/>
      <c r="B39" s="87"/>
      <c r="C39" s="88"/>
      <c r="D39" s="89"/>
      <c r="E39" s="90"/>
      <c r="F39" s="90"/>
      <c r="G39" s="90"/>
      <c r="H39" s="90"/>
      <c r="I39" s="84"/>
      <c r="J39" s="84"/>
      <c r="K39" s="89"/>
      <c r="L39" s="101"/>
      <c r="R39" s="77"/>
    </row>
    <row r="40" spans="1:18" s="76" customFormat="1" ht="10.95" customHeight="1">
      <c r="A40" s="86"/>
      <c r="B40" s="87"/>
      <c r="C40" s="88"/>
      <c r="D40" s="89"/>
      <c r="E40" s="90"/>
      <c r="F40" s="90"/>
      <c r="G40" s="90"/>
      <c r="H40" s="90"/>
      <c r="I40" s="84"/>
      <c r="J40" s="84"/>
      <c r="K40" s="89"/>
      <c r="L40" s="101"/>
      <c r="R40" s="77"/>
    </row>
    <row r="41" spans="1:18" s="76" customFormat="1" ht="10.95" customHeight="1">
      <c r="A41" s="86"/>
      <c r="B41" s="87"/>
      <c r="C41" s="88"/>
      <c r="D41" s="89"/>
      <c r="E41" s="90"/>
      <c r="F41" s="90"/>
      <c r="G41" s="90"/>
      <c r="H41" s="90"/>
      <c r="I41" s="84"/>
      <c r="J41" s="84"/>
      <c r="K41" s="89"/>
      <c r="L41" s="101"/>
      <c r="R41" s="77"/>
    </row>
    <row r="42" spans="1:18" s="76" customFormat="1" ht="10.95" customHeight="1">
      <c r="A42" s="86"/>
      <c r="B42" s="87"/>
      <c r="C42" s="88"/>
      <c r="D42" s="89"/>
      <c r="E42" s="90"/>
      <c r="F42" s="90"/>
      <c r="G42" s="90"/>
      <c r="H42" s="90"/>
      <c r="I42" s="84"/>
      <c r="J42" s="84"/>
      <c r="K42" s="89"/>
      <c r="L42" s="101"/>
      <c r="R42" s="77"/>
    </row>
    <row r="43" spans="1:18" s="76" customFormat="1" ht="10.95" customHeight="1">
      <c r="A43" s="86"/>
      <c r="B43" s="87"/>
      <c r="C43" s="88"/>
      <c r="D43" s="89"/>
      <c r="E43" s="90"/>
      <c r="F43" s="90"/>
      <c r="G43" s="90"/>
      <c r="H43" s="90"/>
      <c r="I43" s="84"/>
      <c r="J43" s="84"/>
      <c r="K43" s="89"/>
      <c r="L43" s="101"/>
      <c r="R43" s="77"/>
    </row>
    <row r="44" spans="1:18" s="76" customFormat="1" ht="10.95" customHeight="1">
      <c r="A44" s="86"/>
      <c r="B44" s="87"/>
      <c r="C44" s="88"/>
      <c r="D44" s="89"/>
      <c r="E44" s="90"/>
      <c r="F44" s="90"/>
      <c r="G44" s="90"/>
      <c r="H44" s="90"/>
      <c r="I44" s="84"/>
      <c r="J44" s="84"/>
      <c r="K44" s="89"/>
      <c r="L44" s="101"/>
      <c r="R44" s="77"/>
    </row>
    <row r="45" spans="1:18" s="76" customFormat="1" ht="10.95" customHeight="1">
      <c r="A45" s="86"/>
      <c r="B45" s="87"/>
      <c r="C45" s="88"/>
      <c r="D45" s="89"/>
      <c r="E45" s="90"/>
      <c r="F45" s="90"/>
      <c r="G45" s="90"/>
      <c r="H45" s="90"/>
      <c r="I45" s="84"/>
      <c r="J45" s="84"/>
      <c r="K45" s="89"/>
      <c r="L45" s="101"/>
      <c r="R45" s="77"/>
    </row>
    <row r="46" spans="1:18" s="76" customFormat="1" ht="10.95" customHeight="1">
      <c r="A46" s="86"/>
      <c r="B46" s="87"/>
      <c r="C46" s="88"/>
      <c r="D46" s="89"/>
      <c r="E46" s="90"/>
      <c r="F46" s="90"/>
      <c r="G46" s="90"/>
      <c r="H46" s="90"/>
      <c r="I46" s="84"/>
      <c r="J46" s="84"/>
      <c r="K46" s="89"/>
      <c r="L46" s="101"/>
      <c r="R46" s="77"/>
    </row>
    <row r="47" spans="1:18" s="76" customFormat="1" ht="10.95" customHeight="1">
      <c r="A47" s="86"/>
      <c r="B47" s="87"/>
      <c r="C47" s="88"/>
      <c r="D47" s="89"/>
      <c r="E47" s="90"/>
      <c r="F47" s="90"/>
      <c r="G47" s="90"/>
      <c r="H47" s="90"/>
      <c r="I47" s="84"/>
      <c r="J47" s="84"/>
      <c r="K47" s="89"/>
      <c r="L47" s="101"/>
      <c r="R47" s="77"/>
    </row>
    <row r="48" spans="1:18" s="76" customFormat="1" ht="10.95" customHeight="1">
      <c r="A48" s="86"/>
      <c r="B48" s="87"/>
      <c r="C48" s="88"/>
      <c r="D48" s="89"/>
      <c r="E48" s="90"/>
      <c r="F48" s="90"/>
      <c r="G48" s="90"/>
      <c r="H48" s="90"/>
      <c r="I48" s="84"/>
      <c r="J48" s="84"/>
      <c r="K48" s="89"/>
      <c r="L48" s="101"/>
      <c r="R48" s="77"/>
    </row>
    <row r="49" spans="1:11" ht="10.95" customHeight="1">
      <c r="A49" s="86"/>
      <c r="B49" s="87"/>
      <c r="C49" s="87"/>
      <c r="D49" s="87"/>
      <c r="E49" s="87"/>
      <c r="F49" s="87"/>
      <c r="G49" s="87"/>
      <c r="H49" s="87"/>
      <c r="I49" s="87"/>
      <c r="J49" s="87"/>
      <c r="K49" s="91"/>
    </row>
    <row r="50" spans="1:11" ht="10.95" customHeight="1">
      <c r="A50" s="86"/>
      <c r="B50" s="87"/>
      <c r="C50" s="87"/>
      <c r="D50" s="87"/>
      <c r="E50" s="87"/>
      <c r="F50" s="87"/>
      <c r="G50" s="87"/>
      <c r="H50" s="87"/>
      <c r="I50" s="87"/>
      <c r="J50" s="87"/>
      <c r="K50" s="91"/>
    </row>
    <row r="51" spans="1:11" ht="10.95" customHeight="1">
      <c r="A51" s="86"/>
      <c r="B51" s="87"/>
      <c r="C51" s="87"/>
      <c r="D51" s="87"/>
      <c r="E51" s="87"/>
      <c r="F51" s="87"/>
      <c r="G51" s="87"/>
      <c r="H51" s="87"/>
      <c r="I51" s="87"/>
      <c r="J51" s="87"/>
      <c r="K51" s="91"/>
    </row>
    <row r="52" spans="1:11" ht="10.95" customHeight="1">
      <c r="A52" s="86"/>
      <c r="B52" s="87"/>
      <c r="C52" s="87"/>
      <c r="D52" s="87"/>
      <c r="E52" s="87"/>
      <c r="F52" s="87"/>
      <c r="G52" s="87"/>
      <c r="H52" s="87"/>
      <c r="I52" s="87"/>
      <c r="J52" s="87"/>
      <c r="K52" s="91"/>
    </row>
    <row r="53" spans="1:11" ht="10.95" customHeight="1">
      <c r="A53" s="86"/>
      <c r="B53" s="87"/>
      <c r="C53" s="87"/>
      <c r="D53" s="87"/>
      <c r="E53" s="87"/>
      <c r="F53" s="87"/>
      <c r="G53" s="87"/>
      <c r="H53" s="87"/>
      <c r="I53" s="87"/>
      <c r="J53" s="87"/>
      <c r="K53" s="91"/>
    </row>
    <row r="54" spans="1:11" ht="10.95" customHeight="1">
      <c r="A54" s="86"/>
      <c r="B54" s="87"/>
      <c r="C54" s="87"/>
      <c r="D54" s="87"/>
      <c r="E54" s="87"/>
      <c r="F54" s="87"/>
      <c r="G54" s="87"/>
      <c r="H54" s="87"/>
      <c r="I54" s="87"/>
      <c r="J54" s="87"/>
      <c r="K54" s="91"/>
    </row>
    <row r="55" spans="1:11" ht="10.95" customHeight="1">
      <c r="A55" s="86"/>
      <c r="B55" s="87"/>
      <c r="C55" s="87"/>
      <c r="D55" s="87"/>
      <c r="E55" s="87"/>
      <c r="F55" s="87"/>
      <c r="G55" s="87"/>
      <c r="H55" s="87"/>
      <c r="I55" s="87"/>
      <c r="J55" s="87"/>
      <c r="K55" s="91"/>
    </row>
    <row r="56" spans="1:11" ht="10.95" customHeight="1">
      <c r="A56" s="86"/>
      <c r="B56" s="87"/>
      <c r="C56" s="87"/>
      <c r="D56" s="87"/>
      <c r="E56" s="87"/>
      <c r="F56" s="87"/>
      <c r="G56" s="87"/>
      <c r="H56" s="87"/>
      <c r="I56" s="87"/>
      <c r="J56" s="87"/>
      <c r="K56" s="91"/>
    </row>
    <row r="57" spans="1:11" ht="10.95" customHeight="1">
      <c r="A57" s="86"/>
      <c r="B57" s="87"/>
      <c r="C57" s="87"/>
      <c r="D57" s="87"/>
      <c r="E57" s="87"/>
      <c r="F57" s="87"/>
      <c r="G57" s="87"/>
      <c r="H57" s="87"/>
      <c r="I57" s="87"/>
      <c r="J57" s="87"/>
      <c r="K57" s="91"/>
    </row>
    <row r="58" spans="1:11" ht="10.95" customHeight="1">
      <c r="A58" s="86"/>
      <c r="B58" s="87"/>
      <c r="C58" s="87"/>
      <c r="D58" s="87"/>
      <c r="E58" s="87"/>
      <c r="F58" s="87"/>
      <c r="G58" s="87"/>
      <c r="H58" s="87"/>
      <c r="I58" s="87"/>
      <c r="J58" s="87"/>
      <c r="K58" s="91"/>
    </row>
    <row r="59" spans="1:11" ht="10.95" customHeight="1">
      <c r="A59" s="86"/>
      <c r="B59" s="87"/>
      <c r="C59" s="87"/>
      <c r="D59" s="87"/>
      <c r="E59" s="87"/>
      <c r="F59" s="87"/>
      <c r="G59" s="87"/>
      <c r="H59" s="87"/>
      <c r="I59" s="87"/>
      <c r="J59" s="87"/>
      <c r="K59" s="91"/>
    </row>
    <row r="60" spans="1:11" ht="10.95" customHeight="1">
      <c r="A60" s="86"/>
      <c r="B60" s="87"/>
      <c r="C60" s="87"/>
      <c r="D60" s="87"/>
      <c r="E60" s="87"/>
      <c r="F60" s="87"/>
      <c r="G60" s="87"/>
      <c r="H60" s="87"/>
      <c r="I60" s="87"/>
      <c r="J60" s="87"/>
      <c r="K60" s="91"/>
    </row>
    <row r="61" spans="1:11" ht="10.95" customHeight="1">
      <c r="A61" s="86"/>
      <c r="B61" s="87"/>
      <c r="C61" s="87"/>
      <c r="D61" s="87"/>
      <c r="E61" s="87"/>
      <c r="F61" s="87"/>
      <c r="G61" s="87"/>
      <c r="H61" s="87"/>
      <c r="I61" s="87"/>
      <c r="J61" s="87"/>
      <c r="K61" s="91"/>
    </row>
    <row r="62" spans="1:11" ht="10.95" customHeight="1">
      <c r="A62" s="86"/>
      <c r="B62" s="87"/>
      <c r="C62" s="87"/>
      <c r="D62" s="87"/>
      <c r="E62" s="87"/>
      <c r="F62" s="87"/>
      <c r="G62" s="87"/>
      <c r="H62" s="87"/>
      <c r="I62" s="87"/>
      <c r="J62" s="87"/>
      <c r="K62" s="91"/>
    </row>
    <row r="63" spans="1:11" ht="10.95" customHeight="1">
      <c r="A63" s="86"/>
      <c r="B63" s="87"/>
      <c r="C63" s="87"/>
      <c r="D63" s="87"/>
      <c r="E63" s="87"/>
      <c r="F63" s="87"/>
      <c r="G63" s="87"/>
      <c r="H63" s="87"/>
      <c r="I63" s="87"/>
      <c r="J63" s="87"/>
      <c r="K63" s="91"/>
    </row>
    <row r="64" spans="1:11" ht="10.95" customHeight="1">
      <c r="A64" s="86"/>
      <c r="B64" s="87"/>
      <c r="C64" s="87"/>
      <c r="D64" s="87"/>
      <c r="E64" s="87"/>
      <c r="F64" s="87"/>
      <c r="G64" s="87"/>
      <c r="H64" s="87"/>
      <c r="I64" s="87"/>
      <c r="J64" s="87"/>
      <c r="K64" s="91"/>
    </row>
    <row r="65" spans="1:59" ht="10.95" customHeight="1">
      <c r="A65" s="86"/>
      <c r="B65" s="87"/>
      <c r="C65" s="87"/>
      <c r="D65" s="87"/>
      <c r="E65" s="87"/>
      <c r="F65" s="87"/>
      <c r="G65" s="87"/>
      <c r="H65" s="87"/>
      <c r="I65" s="87"/>
      <c r="J65" s="87"/>
      <c r="K65" s="92"/>
    </row>
    <row r="66" spans="1:59" s="517" customFormat="1" ht="16.95" customHeight="1">
      <c r="A66" s="537" t="s">
        <v>743</v>
      </c>
      <c r="B66" s="536" t="s">
        <v>6</v>
      </c>
      <c r="C66" s="520"/>
      <c r="D66" s="519"/>
      <c r="E66" s="521"/>
      <c r="F66" s="521"/>
      <c r="G66" s="521"/>
      <c r="H66" s="521"/>
      <c r="I66" s="522"/>
      <c r="J66" s="522">
        <f>SUM(J11:J65)</f>
        <v>3533500</v>
      </c>
      <c r="K66" s="519"/>
      <c r="L66" s="516"/>
      <c r="R66" s="518"/>
    </row>
    <row r="67" spans="1:59" ht="18" customHeight="1">
      <c r="A67" s="525" t="str">
        <f>"Tổng nhập: " &amp;MAX(A7:A65) &amp;" mặt hàng"</f>
        <v>Tổng nhập: 24 mặt hàng</v>
      </c>
      <c r="B67" s="526"/>
      <c r="C67" s="527"/>
      <c r="D67" s="527"/>
      <c r="E67" s="527"/>
      <c r="F67" s="527"/>
      <c r="G67" s="527"/>
      <c r="H67" s="527"/>
      <c r="I67" s="527"/>
      <c r="J67" s="528"/>
      <c r="K67" s="527"/>
      <c r="L67" s="100">
        <v>1</v>
      </c>
      <c r="BG67" s="29" t="s">
        <v>17</v>
      </c>
    </row>
    <row r="68" spans="1:59" ht="13.95" customHeight="1">
      <c r="A68" s="109" t="str">
        <f>DATA!AD2</f>
        <v>Bằng chữ: ( Ba triệu bảy trăm tám mươi bảy ngàn sáu trăm đồng.)</v>
      </c>
      <c r="B68" s="109"/>
      <c r="C68" s="109"/>
      <c r="D68" s="109"/>
      <c r="E68" s="109"/>
      <c r="F68" s="109"/>
      <c r="G68" s="109"/>
      <c r="H68" s="93"/>
      <c r="I68" s="93"/>
      <c r="J68" s="93"/>
      <c r="K68" s="93"/>
      <c r="L68" s="100">
        <v>1</v>
      </c>
      <c r="BG68" s="29" t="s">
        <v>18</v>
      </c>
    </row>
    <row r="69" spans="1:59" ht="10.95" customHeight="1">
      <c r="A69" s="1318">
        <f>F3</f>
        <v>44317</v>
      </c>
      <c r="B69" s="1318"/>
      <c r="C69" s="1318"/>
      <c r="D69" s="1318"/>
      <c r="E69" s="1318"/>
      <c r="F69" s="1318"/>
      <c r="G69" s="1318"/>
      <c r="H69" s="1318"/>
      <c r="I69" s="1318"/>
      <c r="J69" s="1318"/>
      <c r="K69" s="94"/>
      <c r="L69" s="100">
        <v>1</v>
      </c>
      <c r="BG69" s="29" t="s">
        <v>19</v>
      </c>
    </row>
    <row r="70" spans="1:59" ht="11.25" customHeight="1">
      <c r="A70" s="95" t="s">
        <v>738</v>
      </c>
      <c r="B70" s="95"/>
      <c r="C70" s="95"/>
      <c r="D70" s="95" t="s">
        <v>739</v>
      </c>
      <c r="E70" s="95"/>
      <c r="F70" s="95"/>
      <c r="G70" s="95" t="s">
        <v>740</v>
      </c>
      <c r="H70" s="95"/>
      <c r="I70" s="95"/>
      <c r="J70" s="1326" t="s">
        <v>741</v>
      </c>
      <c r="K70" s="1326"/>
      <c r="L70" s="100">
        <v>1</v>
      </c>
      <c r="BG70" s="29" t="s">
        <v>20</v>
      </c>
    </row>
    <row r="71" spans="1:59" ht="10.5" customHeight="1">
      <c r="A71" s="100">
        <v>1</v>
      </c>
      <c r="B71" s="529"/>
      <c r="C71" s="529"/>
      <c r="D71" s="529"/>
      <c r="E71" s="529"/>
      <c r="F71" s="529"/>
      <c r="G71" s="529"/>
      <c r="H71" s="529"/>
      <c r="I71" s="529"/>
      <c r="J71" s="529"/>
      <c r="K71" s="529"/>
      <c r="L71" s="100">
        <v>1</v>
      </c>
      <c r="R71" s="29"/>
    </row>
    <row r="72" spans="1:59" ht="14.25" customHeight="1">
      <c r="A72" s="538">
        <v>1</v>
      </c>
      <c r="B72" s="529"/>
      <c r="C72" s="529"/>
      <c r="D72" s="529"/>
      <c r="E72" s="529"/>
      <c r="F72" s="529"/>
      <c r="G72" s="529"/>
      <c r="H72" s="529"/>
      <c r="I72" s="529"/>
      <c r="J72" s="529"/>
      <c r="K72" s="529"/>
      <c r="L72" s="100">
        <v>1</v>
      </c>
      <c r="R72" s="29"/>
    </row>
    <row r="73" spans="1:59" ht="18" customHeight="1">
      <c r="A73" s="538">
        <v>1</v>
      </c>
      <c r="B73" s="96"/>
      <c r="C73" s="97"/>
      <c r="D73" s="98"/>
      <c r="E73" s="98"/>
      <c r="F73" s="98"/>
      <c r="G73" s="96"/>
      <c r="H73" s="96"/>
      <c r="I73" s="98"/>
      <c r="J73" s="98"/>
      <c r="K73" s="98"/>
      <c r="L73" s="100">
        <v>1</v>
      </c>
      <c r="R73" s="29"/>
    </row>
    <row r="74" spans="1:59" ht="14.25" customHeight="1">
      <c r="A74" s="96" t="s">
        <v>742</v>
      </c>
      <c r="B74" s="96"/>
      <c r="C74" s="98" t="s">
        <v>783</v>
      </c>
      <c r="D74" s="98"/>
      <c r="E74" s="98"/>
      <c r="F74" s="98"/>
      <c r="G74" s="96" t="s">
        <v>784</v>
      </c>
      <c r="H74" s="96"/>
      <c r="I74" s="98"/>
      <c r="J74" s="98" t="s">
        <v>785</v>
      </c>
      <c r="K74" s="98"/>
      <c r="L74" s="100">
        <v>1</v>
      </c>
      <c r="R74" s="29"/>
    </row>
    <row r="75" spans="1:59" ht="14.1" customHeight="1">
      <c r="L75" s="100">
        <v>1</v>
      </c>
    </row>
  </sheetData>
  <sheetProtection sheet="1" objects="1" scenarios="1"/>
  <mergeCells count="19">
    <mergeCell ref="J70:K70"/>
    <mergeCell ref="J7:J10"/>
    <mergeCell ref="K7:K10"/>
    <mergeCell ref="D8:D10"/>
    <mergeCell ref="E8:E10"/>
    <mergeCell ref="F8:H8"/>
    <mergeCell ref="F9:F10"/>
    <mergeCell ref="G9:H9"/>
    <mergeCell ref="J2:K2"/>
    <mergeCell ref="D2:G2"/>
    <mergeCell ref="F3:H3"/>
    <mergeCell ref="A69:J69"/>
    <mergeCell ref="B5:K5"/>
    <mergeCell ref="B6:K6"/>
    <mergeCell ref="B7:B10"/>
    <mergeCell ref="C7:C10"/>
    <mergeCell ref="D7:H7"/>
    <mergeCell ref="I7:I10"/>
    <mergeCell ref="C4:I4"/>
  </mergeCells>
  <phoneticPr fontId="0" type="noConversion"/>
  <dataValidations count="1">
    <dataValidation type="list" allowBlank="1" showInputMessage="1" showErrorMessage="1" sqref="F3:H3" xr:uid="{00000000-0002-0000-0200-000000000000}">
      <formula1>ngaydalam</formula1>
    </dataValidation>
  </dataValidations>
  <pageMargins left="0.55118110236220474" right="0.39370078740157483" top="0.51181102362204722" bottom="0.51181102362204722" header="0.23622047244094491" footer="0.2362204724409449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locked="0" defaultSize="0" print="0" autoLine="0" autoPict="0" r:id="rId5">
            <anchor moveWithCells="1">
              <from>
                <xdr:col>8</xdr:col>
                <xdr:colOff>327660</xdr:colOff>
                <xdr:row>0</xdr:row>
                <xdr:rowOff>30480</xdr:rowOff>
              </from>
              <to>
                <xdr:col>9</xdr:col>
                <xdr:colOff>518160</xdr:colOff>
                <xdr:row>1</xdr:row>
                <xdr:rowOff>30480</xdr:rowOff>
              </to>
            </anchor>
          </controlPr>
        </control>
      </mc:Choice>
      <mc:Fallback>
        <control shapeId="12289" r:id="rId4" name="CommandButton1"/>
      </mc:Fallback>
    </mc:AlternateContent>
    <mc:AlternateContent xmlns:mc="http://schemas.openxmlformats.org/markup-compatibility/2006">
      <mc:Choice Requires="x14">
        <control shapeId="12296" r:id="rId6" name="CommandButton2">
          <controlPr locked="0" defaultSize="0" print="0" autoLine="0" r:id="rId7">
            <anchor moveWithCells="1">
              <from>
                <xdr:col>8</xdr:col>
                <xdr:colOff>297180</xdr:colOff>
                <xdr:row>1</xdr:row>
                <xdr:rowOff>76200</xdr:rowOff>
              </from>
              <to>
                <xdr:col>9</xdr:col>
                <xdr:colOff>510540</xdr:colOff>
                <xdr:row>2</xdr:row>
                <xdr:rowOff>99060</xdr:rowOff>
              </to>
            </anchor>
          </controlPr>
        </control>
      </mc:Choice>
      <mc:Fallback>
        <control shapeId="12296" r:id="rId6" name="CommandButton2"/>
      </mc:Fallback>
    </mc:AlternateContent>
    <mc:AlternateContent xmlns:mc="http://schemas.openxmlformats.org/markup-compatibility/2006">
      <mc:Choice Requires="x14">
        <control shapeId="12426" r:id="rId8" name="CommandButton4">
          <controlPr locked="0" defaultSize="0" print="0" autoLine="0" r:id="rId9">
            <anchor moveWithCells="1">
              <from>
                <xdr:col>9</xdr:col>
                <xdr:colOff>533400</xdr:colOff>
                <xdr:row>0</xdr:row>
                <xdr:rowOff>22860</xdr:rowOff>
              </from>
              <to>
                <xdr:col>10</xdr:col>
                <xdr:colOff>594360</xdr:colOff>
                <xdr:row>1</xdr:row>
                <xdr:rowOff>45720</xdr:rowOff>
              </to>
            </anchor>
          </controlPr>
        </control>
      </mc:Choice>
      <mc:Fallback>
        <control shapeId="12426" r:id="rId8" name="CommandButton4"/>
      </mc:Fallback>
    </mc:AlternateContent>
    <mc:AlternateContent xmlns:mc="http://schemas.openxmlformats.org/markup-compatibility/2006">
      <mc:Choice Requires="x14">
        <control shapeId="12427" r:id="rId10" name="CommandButton5">
          <controlPr locked="0" defaultSize="0" print="0" autoLine="0" autoPict="0" r:id="rId11">
            <anchor moveWithCells="1">
              <from>
                <xdr:col>9</xdr:col>
                <xdr:colOff>541020</xdr:colOff>
                <xdr:row>1</xdr:row>
                <xdr:rowOff>76200</xdr:rowOff>
              </from>
              <to>
                <xdr:col>10</xdr:col>
                <xdr:colOff>594360</xdr:colOff>
                <xdr:row>2</xdr:row>
                <xdr:rowOff>99060</xdr:rowOff>
              </to>
            </anchor>
          </controlPr>
        </control>
      </mc:Choice>
      <mc:Fallback>
        <control shapeId="12427" r:id="rId10" name="CommandButton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IJ78"/>
  <sheetViews>
    <sheetView showZeros="0" workbookViewId="0">
      <selection activeCell="C4" sqref="C4:K4"/>
    </sheetView>
  </sheetViews>
  <sheetFormatPr defaultColWidth="9.109375" defaultRowHeight="15"/>
  <cols>
    <col min="1" max="1" width="4.6640625" style="29" bestFit="1" customWidth="1"/>
    <col min="2" max="2" width="17.109375" style="29" customWidth="1"/>
    <col min="3" max="3" width="5.33203125" style="29" customWidth="1"/>
    <col min="4" max="4" width="5.5546875" style="29" customWidth="1"/>
    <col min="5" max="8" width="7.44140625" style="29" customWidth="1"/>
    <col min="9" max="9" width="9.109375" style="29"/>
    <col min="10" max="10" width="12.109375" style="29" customWidth="1"/>
    <col min="11" max="11" width="11" style="29" customWidth="1"/>
    <col min="12" max="12" width="11.88671875" style="100" customWidth="1"/>
    <col min="13" max="227" width="9.109375" style="29"/>
    <col min="228" max="228" width="11.33203125" style="29" bestFit="1" customWidth="1"/>
    <col min="229" max="16384" width="9.109375" style="29"/>
  </cols>
  <sheetData>
    <row r="1" spans="1:244" ht="16.5" customHeight="1">
      <c r="A1" s="1314" t="s">
        <v>41</v>
      </c>
      <c r="B1" s="1331"/>
      <c r="C1" s="1332" t="s">
        <v>200</v>
      </c>
      <c r="D1" s="1333"/>
      <c r="E1" s="1333"/>
      <c r="F1" s="1333"/>
      <c r="G1" s="1333"/>
      <c r="H1" s="1333"/>
      <c r="I1" s="1333"/>
      <c r="J1" s="1327"/>
      <c r="K1" s="1328"/>
      <c r="L1" s="564"/>
      <c r="M1" s="777" t="s">
        <v>838</v>
      </c>
      <c r="N1" s="778"/>
      <c r="O1" s="780"/>
      <c r="P1" s="780"/>
      <c r="Q1" s="780"/>
      <c r="R1" s="780"/>
      <c r="HT1" s="116" t="s">
        <v>248</v>
      </c>
      <c r="HU1" s="116"/>
      <c r="HV1" s="117"/>
      <c r="HW1" s="118"/>
      <c r="HX1" s="119"/>
      <c r="HY1" s="118"/>
      <c r="HZ1" s="116"/>
      <c r="IA1" s="116"/>
      <c r="IB1" s="116"/>
      <c r="IC1" s="116"/>
      <c r="ID1" s="116"/>
      <c r="IE1" s="116"/>
      <c r="IF1" s="116"/>
      <c r="IG1" s="116"/>
      <c r="IJ1" s="29" t="s">
        <v>177</v>
      </c>
    </row>
    <row r="2" spans="1:244" ht="17.25" customHeight="1">
      <c r="A2" s="1329" t="s">
        <v>781</v>
      </c>
      <c r="B2" s="1330"/>
      <c r="C2" s="1333"/>
      <c r="D2" s="1333"/>
      <c r="E2" s="1333"/>
      <c r="F2" s="1333"/>
      <c r="G2" s="1333"/>
      <c r="H2" s="1333"/>
      <c r="I2" s="1333"/>
      <c r="J2" s="1327" t="s">
        <v>38</v>
      </c>
      <c r="K2" s="1328"/>
      <c r="L2" s="100">
        <v>1</v>
      </c>
      <c r="M2" s="779" t="s">
        <v>839</v>
      </c>
      <c r="N2" s="780"/>
      <c r="O2" s="780"/>
      <c r="P2" s="780"/>
      <c r="Q2" s="780"/>
      <c r="R2" s="780"/>
      <c r="HT2" s="120">
        <f>J66</f>
        <v>3787600</v>
      </c>
      <c r="HU2" s="121" t="str">
        <f>RIGHT("000000000000"&amp;ROUND(HT2,0),12)</f>
        <v>000003787600</v>
      </c>
      <c r="HV2" s="122">
        <v>1</v>
      </c>
      <c r="HW2" s="122">
        <v>2</v>
      </c>
      <c r="HX2" s="122">
        <v>3</v>
      </c>
      <c r="HY2" s="123">
        <v>4</v>
      </c>
      <c r="HZ2" s="123">
        <v>5</v>
      </c>
      <c r="IA2" s="123">
        <v>6</v>
      </c>
      <c r="IB2" s="124">
        <v>7</v>
      </c>
      <c r="IC2" s="124">
        <v>8</v>
      </c>
      <c r="ID2" s="124">
        <v>9</v>
      </c>
      <c r="IE2" s="125">
        <v>10</v>
      </c>
      <c r="IF2" s="125">
        <v>11</v>
      </c>
      <c r="IG2" s="125">
        <v>12</v>
      </c>
      <c r="IJ2" s="29" t="s">
        <v>178</v>
      </c>
    </row>
    <row r="3" spans="1:244" ht="13.5" customHeight="1">
      <c r="A3" s="1334"/>
      <c r="B3" s="1334"/>
      <c r="C3" s="103"/>
      <c r="D3" s="530"/>
      <c r="E3" s="530" t="s">
        <v>4</v>
      </c>
      <c r="F3" s="1316">
        <v>44317</v>
      </c>
      <c r="G3" s="1316"/>
      <c r="H3" s="1316"/>
      <c r="I3" s="530"/>
      <c r="J3" s="1327" t="s">
        <v>39</v>
      </c>
      <c r="K3" s="1334"/>
      <c r="L3" s="100">
        <v>1</v>
      </c>
      <c r="HT3" s="126" t="str">
        <f>UPPER(LEFT(TRIM(IF(HT2=0,"không đồng.",HV5&amp;" "&amp;HV6&amp;" "&amp;HW5&amp;" "&amp;HW6&amp;" "&amp;HX5&amp;" "&amp;HX6&amp;" "&amp;HY5&amp;" "&amp;HY6&amp;" "&amp;HZ5&amp;" "&amp;HZ6&amp;" "&amp;IA5&amp;" "&amp;IA6&amp;" "&amp;IB5&amp;" "&amp;IB6&amp;" "&amp;IC5&amp;" "&amp;IC6&amp;" "&amp;ID5&amp;" "&amp;ID6&amp;" "&amp;IE5&amp;" "&amp;IE6&amp;" "&amp;IF5&amp;" "&amp;IF6&amp;" "&amp;IG5&amp;" "&amp;IG6)),1))&amp;RIGHT(TRIM(IF(HT2=0,"không đồng.",HV5&amp;" "&amp;HV6&amp;" "&amp;HW5&amp;" "&amp;HW6&amp;" "&amp;HX5&amp;" "&amp;HX6&amp;" "&amp;HY5&amp;" "&amp;HY6&amp;" "&amp;HZ5&amp;" "&amp;HZ6&amp;" "&amp;IA5&amp;" "&amp;IA6&amp;" "&amp;IB5&amp;" "&amp;IB6&amp;" "&amp;IC5&amp;" "&amp;IC6&amp;" "&amp;ID5&amp;" "&amp;ID6&amp;" "&amp;IE5&amp;" "&amp;IE6&amp;" "&amp;IF5&amp;" "&amp;IF6&amp;" "&amp;IG5&amp;" "&amp;IG6)),LEN(TRIM(IF(HT2=0,"không.",HV5&amp;" "&amp;HV6&amp;" "&amp;HW5&amp;" "&amp;HW6&amp;" "&amp;HX5&amp;" "&amp;HX6&amp;" "&amp;HY5&amp;" "&amp;HY6&amp;" "&amp;HZ5&amp;" "&amp;HZ6&amp;" "&amp;IA5&amp;" "&amp;IA6&amp;" "&amp;IB5&amp;" "&amp;IB6&amp;" "&amp;IC5&amp;" "&amp;IC6&amp;" "&amp;ID5&amp;" "&amp;ID6&amp;" "&amp;IE5&amp;" "&amp;IE6&amp;" "&amp;IF5&amp;" "&amp;IF6&amp;" "&amp;IG5&amp;" "&amp;IG6)))-1)&amp;" đồng"</f>
        <v>Ba triệu bảy trăm tám mươi bảy ngàn sáu trăm đồng</v>
      </c>
      <c r="HU3" s="127"/>
      <c r="HV3" s="128">
        <f>VALUE(MID(HU2,HV2,1))</f>
        <v>0</v>
      </c>
      <c r="HW3" s="128">
        <f>VALUE(MID(HU2,HW2,1))</f>
        <v>0</v>
      </c>
      <c r="HX3" s="128">
        <f>VALUE(MID(HU2,HX2,1))</f>
        <v>0</v>
      </c>
      <c r="HY3" s="129">
        <f>VALUE(MID(HU2,HY2,1))</f>
        <v>0</v>
      </c>
      <c r="HZ3" s="129">
        <f>VALUE(MID(HU2,HZ2,1))</f>
        <v>0</v>
      </c>
      <c r="IA3" s="129">
        <f>VALUE(MID(HU2,IA2,1))</f>
        <v>3</v>
      </c>
      <c r="IB3" s="130">
        <f>VALUE(MID(HU2,IB2,1))</f>
        <v>7</v>
      </c>
      <c r="IC3" s="130">
        <f>VALUE(MID(HU2,IC2,1))</f>
        <v>8</v>
      </c>
      <c r="ID3" s="130">
        <f>VALUE(MID(HU2,ID2,1))</f>
        <v>7</v>
      </c>
      <c r="IE3" s="131">
        <f>VALUE(MID(HU2,IE2,1))</f>
        <v>6</v>
      </c>
      <c r="IF3" s="131">
        <f>VALUE(MID(HU2,IF2,1))</f>
        <v>0</v>
      </c>
      <c r="IG3" s="131">
        <f>VALUE(MID(HU2,IG2,1))</f>
        <v>0</v>
      </c>
      <c r="IJ3" s="29">
        <v>1499404901</v>
      </c>
    </row>
    <row r="4" spans="1:244" ht="12.75" customHeight="1">
      <c r="A4" s="1328"/>
      <c r="B4" s="1328"/>
      <c r="C4" s="1335">
        <f>F3+1</f>
        <v>44318</v>
      </c>
      <c r="D4" s="1336"/>
      <c r="E4" s="1336"/>
      <c r="F4" s="1336"/>
      <c r="G4" s="1336"/>
      <c r="H4" s="1336"/>
      <c r="I4" s="1336"/>
      <c r="J4" s="1336"/>
      <c r="K4" s="1336"/>
      <c r="L4" s="100">
        <v>1</v>
      </c>
      <c r="HT4" s="126"/>
      <c r="HU4" s="127"/>
      <c r="HV4" s="128">
        <f>SUM(HV3:HV3)</f>
        <v>0</v>
      </c>
      <c r="HW4" s="128">
        <f>SUM(HV3:HW3)</f>
        <v>0</v>
      </c>
      <c r="HX4" s="128">
        <f>SUM(HV3:HX3)</f>
        <v>0</v>
      </c>
      <c r="HY4" s="129">
        <f>SUM(HY3:HY3)</f>
        <v>0</v>
      </c>
      <c r="HZ4" s="129">
        <f>SUM(HY3:HZ3)</f>
        <v>0</v>
      </c>
      <c r="IA4" s="129">
        <f>SUM(HY3:IA3)</f>
        <v>3</v>
      </c>
      <c r="IB4" s="130">
        <f>SUM(IB3:IB3)</f>
        <v>7</v>
      </c>
      <c r="IC4" s="130">
        <f>SUM(IB3:IC3)</f>
        <v>15</v>
      </c>
      <c r="ID4" s="130">
        <f>SUM(IB3:ID3)</f>
        <v>22</v>
      </c>
      <c r="IE4" s="131">
        <f>SUM(IE3:IE3)</f>
        <v>6</v>
      </c>
      <c r="IF4" s="131">
        <f>SUM(IE3:IF3)</f>
        <v>6</v>
      </c>
      <c r="IG4" s="131">
        <f>SUM(IE3:IG3)</f>
        <v>6</v>
      </c>
      <c r="IJ4" s="29" t="s">
        <v>179</v>
      </c>
    </row>
    <row r="5" spans="1:244" ht="13.95" customHeight="1">
      <c r="A5" s="531"/>
      <c r="B5" s="531"/>
      <c r="C5" s="535"/>
      <c r="D5" s="533"/>
      <c r="E5" s="534" t="s">
        <v>745</v>
      </c>
      <c r="F5" s="533" t="s">
        <v>744</v>
      </c>
      <c r="G5" s="533"/>
      <c r="H5" s="533"/>
      <c r="I5" s="533"/>
      <c r="J5" s="533"/>
      <c r="K5" s="533"/>
      <c r="L5" s="533"/>
      <c r="HT5" s="132"/>
      <c r="HU5" s="127"/>
      <c r="HV5" s="133" t="str">
        <f>IF(HV3=0,"",CHOOSE(HV3,"một","hai","ba","bốn","năm","sáu","bảy","tám","chín"))</f>
        <v/>
      </c>
      <c r="HW5" s="133" t="str">
        <f>IF(HW3=0,IF(AND(HV3&lt;&gt;0,HX3&lt;&gt;0),"lẻ",""),CHOOSE(HW3,"mười","hai","ba","bốn","năm","sáu","bảy","tám","chín"))</f>
        <v/>
      </c>
      <c r="HX5" s="133" t="str">
        <f>IF(HX3=0,"",CHOOSE(HX3,IF(HW3&gt;1,"mốt","một"),"hai","ba","bốn",IF(HW3=0,"năm","lăm"),"sáu","bảy","tám","chín"))</f>
        <v/>
      </c>
      <c r="HY5" s="134" t="str">
        <f>IF(HY3=0,"",CHOOSE(HY3,"một","hai","ba","bốn","năm","sáu","bảy","tám","chín"))</f>
        <v/>
      </c>
      <c r="HZ5" s="134" t="str">
        <f>IF(HZ3=0,IF(AND(HY3&lt;&gt;0,IA3&lt;&gt;0),"lẻ",""),CHOOSE(HZ3,"mười","hai","ba","bốn","năm","sáu","bảy","tám","chín"))</f>
        <v/>
      </c>
      <c r="IA5" s="134" t="str">
        <f>IF(IA3=0,"",CHOOSE(IA3,IF(HZ3&gt;1,"mốt","một"),"hai","ba","bốn",IF(HZ3=0,"năm","lăm"),"sáu","bảy","tám","chín"))</f>
        <v>ba</v>
      </c>
      <c r="IB5" s="135" t="str">
        <f>IF(IB3=0,IF(AND(IB3=0,IC3=0),"",IF(AND(HZ3=0,IA3=0,IC3&lt;&gt;0),"","không trăm")),CHOOSE(IB3,"một","hai","ba","bốn","năm","sáu","bảy","tám","chín"))</f>
        <v>bảy</v>
      </c>
      <c r="IC5" s="135" t="str">
        <f>IF(IC3=0,IF(AND(IC3=0,ID3=0),"",IF(AND(IA3=0,IB3=0,ID3&lt;&gt;0),"","lẻ")),CHOOSE(IC3,"mười","hai","ba","bốn","năm","sáu","bảy","tám","chín"))</f>
        <v>tám</v>
      </c>
      <c r="ID5" s="135" t="str">
        <f>IF(ID3=0,"",CHOOSE(ID3,IF(IC3&gt;1,"mốt","một"),"hai","ba","bốn",IF(IC3=0,"năm","lăm"),"sáu","bảy","tám","chín"))</f>
        <v>bảy</v>
      </c>
      <c r="IE5" s="136" t="str">
        <f>IF(IE3=0,IF(AND(IE3=0,IF3=0),"",IF(AND(IC3=0,ID3=0,IF3&lt;&gt;0),"","không trăm")),CHOOSE(IE3,"một","hai","ba","bốn","năm","sáu","bảy","tám","chín"))</f>
        <v>sáu</v>
      </c>
      <c r="IF5" s="136" t="str">
        <f>IF(IF3=0,IF(AND(IF3=0,IG3=0),"",IF(AND(ID3=0,IE3=0,IG3&lt;&gt;0),"","lẻ")),CHOOSE(IF3,"mười","hai","ba","bốn","năm","sáu","bảy","tám","chín"))</f>
        <v/>
      </c>
      <c r="IG5" s="136" t="str">
        <f>IF(IG3=0,"",CHOOSE(IG3,IF(IF3&gt;1,"mốt","một"),"hai","ba","bốn",IF(IF3=0,"năm","lăm"),"sáu","bảy","tám","chín"))</f>
        <v/>
      </c>
      <c r="IJ5" s="46">
        <v>43019.159039351849</v>
      </c>
    </row>
    <row r="6" spans="1:244" ht="12.6" customHeight="1">
      <c r="A6" s="114"/>
      <c r="B6" s="532"/>
      <c r="C6" s="533"/>
      <c r="D6" s="533"/>
      <c r="E6" s="534" t="s">
        <v>746</v>
      </c>
      <c r="F6" s="533" t="s">
        <v>747</v>
      </c>
      <c r="G6" s="533"/>
      <c r="H6" s="533"/>
      <c r="I6" s="533"/>
      <c r="J6" s="533"/>
      <c r="K6" s="533"/>
      <c r="L6" s="100">
        <v>1</v>
      </c>
      <c r="HT6" s="126"/>
      <c r="HU6" s="127"/>
      <c r="HV6" s="138" t="str">
        <f>IF(HV3=0,"","trăm")</f>
        <v/>
      </c>
      <c r="HW6" s="138" t="str">
        <f>IF(HW3=0,"",IF(HW3=1,"","mươi"))</f>
        <v/>
      </c>
      <c r="HX6" s="138" t="str">
        <f>IF(AND(HX3=0,HX4=0),"","tỷ")</f>
        <v/>
      </c>
      <c r="HY6" s="139" t="str">
        <f>IF(HY3=0,"","trăm")</f>
        <v/>
      </c>
      <c r="HZ6" s="139" t="str">
        <f>IF(HZ3=0,"",IF(HZ3=1,"","mươi"))</f>
        <v/>
      </c>
      <c r="IA6" s="139" t="str">
        <f>IF(AND(IA3=0,IA4=0),"","triệu")</f>
        <v>triệu</v>
      </c>
      <c r="IB6" s="140" t="str">
        <f>IF(IB3=0,"","trăm")</f>
        <v>trăm</v>
      </c>
      <c r="IC6" s="140" t="str">
        <f>IF(IC3=0,"",IF(IC3=1,"","mươi"))</f>
        <v>mươi</v>
      </c>
      <c r="ID6" s="140" t="str">
        <f>IF(AND(ID3=0,ID4=0),"","ngàn")</f>
        <v>ngàn</v>
      </c>
      <c r="IE6" s="141" t="str">
        <f>IF(IE3=0,"","trăm")</f>
        <v>trăm</v>
      </c>
      <c r="IF6" s="141" t="str">
        <f>IF(IF3=0,"",IF(IF3=1,"","mươi"))</f>
        <v/>
      </c>
      <c r="IG6" s="141"/>
    </row>
    <row r="7" spans="1:244" ht="10.5" customHeight="1">
      <c r="A7" s="556">
        <v>1</v>
      </c>
      <c r="B7" s="1323" t="s">
        <v>151</v>
      </c>
      <c r="C7" s="1323" t="s">
        <v>66</v>
      </c>
      <c r="D7" s="1323" t="s">
        <v>35</v>
      </c>
      <c r="E7" s="1323"/>
      <c r="F7" s="1323"/>
      <c r="G7" s="1323"/>
      <c r="H7" s="1323"/>
      <c r="I7" s="1324" t="s">
        <v>749</v>
      </c>
      <c r="J7" s="1323" t="s">
        <v>7</v>
      </c>
      <c r="K7" s="1323" t="s">
        <v>40</v>
      </c>
      <c r="L7" s="100">
        <v>1</v>
      </c>
    </row>
    <row r="8" spans="1:244" ht="10.5" customHeight="1">
      <c r="A8" s="553" t="s">
        <v>11</v>
      </c>
      <c r="B8" s="1323"/>
      <c r="C8" s="1323"/>
      <c r="D8" s="1323" t="s">
        <v>36</v>
      </c>
      <c r="E8" s="1323" t="s">
        <v>37</v>
      </c>
      <c r="F8" s="1323" t="s">
        <v>149</v>
      </c>
      <c r="G8" s="1323"/>
      <c r="H8" s="1323"/>
      <c r="I8" s="1324"/>
      <c r="J8" s="1323"/>
      <c r="K8" s="1323"/>
      <c r="L8" s="100">
        <v>1</v>
      </c>
    </row>
    <row r="9" spans="1:244" ht="17.25" customHeight="1">
      <c r="A9" s="557">
        <v>1</v>
      </c>
      <c r="B9" s="1323"/>
      <c r="C9" s="1323"/>
      <c r="D9" s="1323"/>
      <c r="E9" s="1323"/>
      <c r="F9" s="1323" t="s">
        <v>154</v>
      </c>
      <c r="G9" s="1323" t="s">
        <v>153</v>
      </c>
      <c r="H9" s="1323"/>
      <c r="I9" s="1324"/>
      <c r="J9" s="1323"/>
      <c r="K9" s="1323"/>
      <c r="L9" s="100">
        <v>1</v>
      </c>
    </row>
    <row r="10" spans="1:244" ht="17.25" customHeight="1">
      <c r="A10" s="558">
        <v>1</v>
      </c>
      <c r="B10" s="1323"/>
      <c r="C10" s="1323"/>
      <c r="D10" s="1323"/>
      <c r="E10" s="1323"/>
      <c r="F10" s="1323"/>
      <c r="G10" s="547" t="s">
        <v>15</v>
      </c>
      <c r="H10" s="547" t="s">
        <v>150</v>
      </c>
      <c r="I10" s="1324"/>
      <c r="J10" s="1323"/>
      <c r="K10" s="1323"/>
      <c r="L10" s="100">
        <v>1</v>
      </c>
    </row>
    <row r="11" spans="1:244" s="76" customFormat="1" ht="11.25" customHeight="1">
      <c r="A11" s="78">
        <v>1</v>
      </c>
      <c r="B11" s="79" t="s">
        <v>229</v>
      </c>
      <c r="C11" s="80" t="s">
        <v>66</v>
      </c>
      <c r="D11" s="81"/>
      <c r="E11" s="82">
        <v>70</v>
      </c>
      <c r="F11" s="83">
        <v>70</v>
      </c>
      <c r="G11" s="83">
        <v>0</v>
      </c>
      <c r="H11" s="83">
        <v>0</v>
      </c>
      <c r="I11" s="84">
        <v>2000</v>
      </c>
      <c r="J11" s="85">
        <v>140000</v>
      </c>
      <c r="K11" s="81"/>
      <c r="L11" s="101"/>
    </row>
    <row r="12" spans="1:244" s="76" customFormat="1" ht="11.25" customHeight="1">
      <c r="A12" s="86">
        <v>2</v>
      </c>
      <c r="B12" s="87" t="s">
        <v>202</v>
      </c>
      <c r="C12" s="88" t="s">
        <v>66</v>
      </c>
      <c r="D12" s="89"/>
      <c r="E12" s="111">
        <v>36</v>
      </c>
      <c r="F12" s="90">
        <v>36</v>
      </c>
      <c r="G12" s="90">
        <v>0</v>
      </c>
      <c r="H12" s="90">
        <v>0</v>
      </c>
      <c r="I12" s="84">
        <v>12600</v>
      </c>
      <c r="J12" s="84">
        <v>453600</v>
      </c>
      <c r="K12" s="89"/>
      <c r="L12" s="101"/>
    </row>
    <row r="13" spans="1:244" s="76" customFormat="1" ht="11.25" customHeight="1">
      <c r="A13" s="86">
        <v>3</v>
      </c>
      <c r="B13" s="87" t="s">
        <v>850</v>
      </c>
      <c r="C13" s="88" t="s">
        <v>389</v>
      </c>
      <c r="D13" s="89"/>
      <c r="E13" s="111">
        <v>0.5</v>
      </c>
      <c r="F13" s="90">
        <v>0</v>
      </c>
      <c r="G13" s="90">
        <v>0.5</v>
      </c>
      <c r="H13" s="90">
        <v>0</v>
      </c>
      <c r="I13" s="84">
        <v>10000</v>
      </c>
      <c r="J13" s="84">
        <v>5000</v>
      </c>
      <c r="K13" s="89"/>
      <c r="L13" s="101"/>
    </row>
    <row r="14" spans="1:244" s="76" customFormat="1" ht="11.25" customHeight="1">
      <c r="A14" s="86">
        <v>4</v>
      </c>
      <c r="B14" s="87" t="s">
        <v>851</v>
      </c>
      <c r="C14" s="88" t="s">
        <v>389</v>
      </c>
      <c r="D14" s="89"/>
      <c r="E14" s="111">
        <v>2.5</v>
      </c>
      <c r="F14" s="90">
        <v>2.5</v>
      </c>
      <c r="G14" s="90">
        <v>0</v>
      </c>
      <c r="H14" s="90">
        <v>0</v>
      </c>
      <c r="I14" s="84">
        <v>25000</v>
      </c>
      <c r="J14" s="84">
        <v>62500</v>
      </c>
      <c r="K14" s="89"/>
      <c r="L14" s="101"/>
    </row>
    <row r="15" spans="1:244" s="76" customFormat="1" ht="11.25" customHeight="1">
      <c r="A15" s="86">
        <v>5</v>
      </c>
      <c r="B15" s="87" t="s">
        <v>496</v>
      </c>
      <c r="C15" s="88" t="s">
        <v>852</v>
      </c>
      <c r="D15" s="89"/>
      <c r="E15" s="90">
        <v>0.8</v>
      </c>
      <c r="F15" s="90">
        <v>0</v>
      </c>
      <c r="G15" s="90">
        <v>0.8</v>
      </c>
      <c r="H15" s="90">
        <v>0</v>
      </c>
      <c r="I15" s="84">
        <v>42000</v>
      </c>
      <c r="J15" s="84">
        <v>33600</v>
      </c>
      <c r="K15" s="89"/>
      <c r="L15" s="101"/>
    </row>
    <row r="16" spans="1:244" s="76" customFormat="1" ht="11.25" customHeight="1">
      <c r="A16" s="86">
        <v>6</v>
      </c>
      <c r="B16" s="87" t="s">
        <v>43</v>
      </c>
      <c r="C16" s="88" t="s">
        <v>66</v>
      </c>
      <c r="D16" s="89"/>
      <c r="E16" s="90">
        <v>2</v>
      </c>
      <c r="F16" s="90">
        <v>0</v>
      </c>
      <c r="G16" s="90">
        <v>2</v>
      </c>
      <c r="H16" s="90">
        <v>0</v>
      </c>
      <c r="I16" s="84">
        <v>3500</v>
      </c>
      <c r="J16" s="84">
        <v>7000</v>
      </c>
      <c r="K16" s="89"/>
      <c r="L16" s="101"/>
    </row>
    <row r="17" spans="1:13" s="76" customFormat="1" ht="11.25" customHeight="1">
      <c r="A17" s="86">
        <v>7</v>
      </c>
      <c r="B17" s="87" t="s">
        <v>618</v>
      </c>
      <c r="C17" s="88" t="s">
        <v>66</v>
      </c>
      <c r="D17" s="89"/>
      <c r="E17" s="90">
        <v>0.5</v>
      </c>
      <c r="F17" s="90">
        <v>0</v>
      </c>
      <c r="G17" s="90">
        <v>0.5</v>
      </c>
      <c r="H17" s="90">
        <v>0</v>
      </c>
      <c r="I17" s="84">
        <v>35000</v>
      </c>
      <c r="J17" s="84">
        <v>17500</v>
      </c>
      <c r="K17" s="89"/>
      <c r="L17" s="101"/>
    </row>
    <row r="18" spans="1:13" s="76" customFormat="1" ht="11.25" customHeight="1">
      <c r="A18" s="86">
        <v>8</v>
      </c>
      <c r="B18" s="87" t="s">
        <v>44</v>
      </c>
      <c r="C18" s="88" t="s">
        <v>66</v>
      </c>
      <c r="D18" s="89"/>
      <c r="E18" s="90">
        <v>0.5</v>
      </c>
      <c r="F18" s="90">
        <v>0</v>
      </c>
      <c r="G18" s="90">
        <v>0.5</v>
      </c>
      <c r="H18" s="90">
        <v>0</v>
      </c>
      <c r="I18" s="84">
        <v>20000</v>
      </c>
      <c r="J18" s="84">
        <v>10000</v>
      </c>
      <c r="K18" s="89"/>
      <c r="L18" s="101"/>
    </row>
    <row r="19" spans="1:13" s="76" customFormat="1" ht="12" customHeight="1">
      <c r="A19" s="86">
        <v>9</v>
      </c>
      <c r="B19" s="87" t="s">
        <v>593</v>
      </c>
      <c r="C19" s="88" t="s">
        <v>389</v>
      </c>
      <c r="D19" s="89"/>
      <c r="E19" s="90">
        <v>2</v>
      </c>
      <c r="F19" s="90">
        <v>0</v>
      </c>
      <c r="G19" s="90">
        <v>2</v>
      </c>
      <c r="H19" s="90">
        <v>0</v>
      </c>
      <c r="I19" s="84">
        <v>22000</v>
      </c>
      <c r="J19" s="84">
        <v>44000</v>
      </c>
      <c r="K19" s="89"/>
      <c r="L19" s="101"/>
      <c r="M19" s="33"/>
    </row>
    <row r="20" spans="1:13" s="76" customFormat="1" ht="12" customHeight="1">
      <c r="A20" s="86">
        <v>10</v>
      </c>
      <c r="B20" s="87" t="s">
        <v>46</v>
      </c>
      <c r="C20" s="88" t="s">
        <v>66</v>
      </c>
      <c r="D20" s="89"/>
      <c r="E20" s="90">
        <v>0.2</v>
      </c>
      <c r="F20" s="90">
        <v>0</v>
      </c>
      <c r="G20" s="90">
        <v>0.2</v>
      </c>
      <c r="H20" s="90">
        <v>0</v>
      </c>
      <c r="I20" s="84">
        <v>35000</v>
      </c>
      <c r="J20" s="84">
        <v>7000</v>
      </c>
      <c r="K20" s="89"/>
      <c r="L20" s="101"/>
    </row>
    <row r="21" spans="1:13" s="76" customFormat="1" ht="12" customHeight="1">
      <c r="A21" s="86">
        <v>11</v>
      </c>
      <c r="B21" s="87" t="s">
        <v>48</v>
      </c>
      <c r="C21" s="88" t="s">
        <v>389</v>
      </c>
      <c r="D21" s="89"/>
      <c r="E21" s="90">
        <v>0.8</v>
      </c>
      <c r="F21" s="90">
        <v>0</v>
      </c>
      <c r="G21" s="90">
        <v>0.8</v>
      </c>
      <c r="H21" s="90">
        <v>0</v>
      </c>
      <c r="I21" s="84">
        <v>23000</v>
      </c>
      <c r="J21" s="84">
        <v>18400</v>
      </c>
      <c r="K21" s="89"/>
      <c r="L21" s="101"/>
    </row>
    <row r="22" spans="1:13" s="76" customFormat="1" ht="12" customHeight="1">
      <c r="A22" s="86">
        <v>12</v>
      </c>
      <c r="B22" s="87" t="s">
        <v>164</v>
      </c>
      <c r="C22" s="88" t="s">
        <v>66</v>
      </c>
      <c r="D22" s="89"/>
      <c r="E22" s="90">
        <v>0.4</v>
      </c>
      <c r="F22" s="90">
        <v>0</v>
      </c>
      <c r="G22" s="90">
        <v>0.4</v>
      </c>
      <c r="H22" s="90">
        <v>0</v>
      </c>
      <c r="I22" s="84">
        <v>80000</v>
      </c>
      <c r="J22" s="84">
        <v>32000</v>
      </c>
      <c r="K22" s="89"/>
      <c r="L22" s="101"/>
    </row>
    <row r="23" spans="1:13" s="76" customFormat="1" ht="12" customHeight="1">
      <c r="A23" s="86">
        <v>13</v>
      </c>
      <c r="B23" s="87" t="s">
        <v>49</v>
      </c>
      <c r="C23" s="88" t="s">
        <v>66</v>
      </c>
      <c r="D23" s="89"/>
      <c r="E23" s="90">
        <v>0.4</v>
      </c>
      <c r="F23" s="90">
        <v>0</v>
      </c>
      <c r="G23" s="90">
        <v>0.4</v>
      </c>
      <c r="H23" s="90">
        <v>0</v>
      </c>
      <c r="I23" s="84">
        <v>40000</v>
      </c>
      <c r="J23" s="84">
        <v>16000</v>
      </c>
      <c r="K23" s="89"/>
      <c r="L23" s="101"/>
    </row>
    <row r="24" spans="1:13" s="76" customFormat="1" ht="12" customHeight="1">
      <c r="A24" s="86">
        <v>14</v>
      </c>
      <c r="B24" s="87" t="s">
        <v>373</v>
      </c>
      <c r="C24" s="88" t="s">
        <v>66</v>
      </c>
      <c r="D24" s="89"/>
      <c r="E24" s="90">
        <v>1.5</v>
      </c>
      <c r="F24" s="90">
        <v>0</v>
      </c>
      <c r="G24" s="90">
        <v>1.5</v>
      </c>
      <c r="H24" s="90">
        <v>0</v>
      </c>
      <c r="I24" s="84">
        <v>43000</v>
      </c>
      <c r="J24" s="84">
        <v>64500</v>
      </c>
      <c r="K24" s="89"/>
      <c r="L24" s="101"/>
    </row>
    <row r="25" spans="1:13" s="76" customFormat="1" ht="12" customHeight="1">
      <c r="A25" s="86">
        <v>15</v>
      </c>
      <c r="B25" s="87" t="s">
        <v>853</v>
      </c>
      <c r="C25" s="88" t="s">
        <v>66</v>
      </c>
      <c r="D25" s="89"/>
      <c r="E25" s="90">
        <v>1</v>
      </c>
      <c r="F25" s="90">
        <v>0</v>
      </c>
      <c r="G25" s="90">
        <v>1</v>
      </c>
      <c r="H25" s="90">
        <v>0</v>
      </c>
      <c r="I25" s="84">
        <v>6000</v>
      </c>
      <c r="J25" s="84">
        <v>6000</v>
      </c>
      <c r="K25" s="89"/>
      <c r="L25" s="101"/>
    </row>
    <row r="26" spans="1:13" s="76" customFormat="1" ht="12" customHeight="1">
      <c r="A26" s="86">
        <v>16</v>
      </c>
      <c r="B26" s="87" t="s">
        <v>176</v>
      </c>
      <c r="C26" s="88" t="s">
        <v>389</v>
      </c>
      <c r="D26" s="89"/>
      <c r="E26" s="90">
        <v>1</v>
      </c>
      <c r="F26" s="90">
        <v>0</v>
      </c>
      <c r="G26" s="90">
        <v>1</v>
      </c>
      <c r="H26" s="90">
        <v>0</v>
      </c>
      <c r="I26" s="84">
        <v>9000</v>
      </c>
      <c r="J26" s="84">
        <v>9000</v>
      </c>
      <c r="K26" s="89"/>
      <c r="L26" s="101"/>
    </row>
    <row r="27" spans="1:13" s="76" customFormat="1" ht="12" customHeight="1">
      <c r="A27" s="86">
        <v>17</v>
      </c>
      <c r="B27" s="87" t="s">
        <v>158</v>
      </c>
      <c r="C27" s="88" t="s">
        <v>66</v>
      </c>
      <c r="D27" s="89"/>
      <c r="E27" s="90">
        <v>1.5</v>
      </c>
      <c r="F27" s="90">
        <v>0</v>
      </c>
      <c r="G27" s="90">
        <v>1.5</v>
      </c>
      <c r="H27" s="90">
        <v>0</v>
      </c>
      <c r="I27" s="84">
        <v>30000</v>
      </c>
      <c r="J27" s="84">
        <v>45000</v>
      </c>
      <c r="K27" s="89"/>
      <c r="L27" s="101"/>
    </row>
    <row r="28" spans="1:13" s="76" customFormat="1" ht="12" customHeight="1">
      <c r="A28" s="86">
        <v>18</v>
      </c>
      <c r="B28" s="87" t="s">
        <v>145</v>
      </c>
      <c r="C28" s="88" t="s">
        <v>389</v>
      </c>
      <c r="D28" s="89"/>
      <c r="E28" s="90">
        <v>3</v>
      </c>
      <c r="F28" s="90">
        <v>0</v>
      </c>
      <c r="G28" s="90">
        <v>3</v>
      </c>
      <c r="H28" s="90">
        <v>0</v>
      </c>
      <c r="I28" s="84">
        <v>16000</v>
      </c>
      <c r="J28" s="84">
        <v>48000</v>
      </c>
      <c r="K28" s="89"/>
      <c r="L28" s="101"/>
    </row>
    <row r="29" spans="1:13" s="76" customFormat="1" ht="12" customHeight="1">
      <c r="A29" s="86">
        <v>19</v>
      </c>
      <c r="B29" s="87" t="s">
        <v>183</v>
      </c>
      <c r="C29" s="88" t="s">
        <v>66</v>
      </c>
      <c r="D29" s="89"/>
      <c r="E29" s="90">
        <v>0.5</v>
      </c>
      <c r="F29" s="90">
        <v>0</v>
      </c>
      <c r="G29" s="90">
        <v>0.5</v>
      </c>
      <c r="H29" s="90">
        <v>0</v>
      </c>
      <c r="I29" s="84">
        <v>30000</v>
      </c>
      <c r="J29" s="84">
        <v>15000</v>
      </c>
      <c r="K29" s="89"/>
      <c r="L29" s="101"/>
    </row>
    <row r="30" spans="1:13" s="76" customFormat="1" ht="12" customHeight="1">
      <c r="A30" s="86">
        <v>20</v>
      </c>
      <c r="B30" s="87" t="s">
        <v>935</v>
      </c>
      <c r="C30" s="88" t="s">
        <v>66</v>
      </c>
      <c r="D30" s="89"/>
      <c r="E30" s="90">
        <v>0.4</v>
      </c>
      <c r="F30" s="90">
        <v>0</v>
      </c>
      <c r="G30" s="90">
        <v>0.4</v>
      </c>
      <c r="H30" s="90">
        <v>0</v>
      </c>
      <c r="I30" s="84">
        <v>50000</v>
      </c>
      <c r="J30" s="84">
        <v>20000</v>
      </c>
      <c r="K30" s="89"/>
      <c r="L30" s="101"/>
    </row>
    <row r="31" spans="1:13" s="76" customFormat="1" ht="12" customHeight="1">
      <c r="A31" s="86">
        <v>21</v>
      </c>
      <c r="B31" s="87" t="s">
        <v>168</v>
      </c>
      <c r="C31" s="88" t="s">
        <v>66</v>
      </c>
      <c r="D31" s="89"/>
      <c r="E31" s="90">
        <v>3</v>
      </c>
      <c r="F31" s="90">
        <v>3</v>
      </c>
      <c r="G31" s="90">
        <v>0</v>
      </c>
      <c r="H31" s="90">
        <v>0</v>
      </c>
      <c r="I31" s="84">
        <v>91000</v>
      </c>
      <c r="J31" s="84">
        <v>273000</v>
      </c>
      <c r="K31" s="89"/>
      <c r="L31" s="101"/>
    </row>
    <row r="32" spans="1:13" s="76" customFormat="1" ht="12" customHeight="1">
      <c r="A32" s="86">
        <v>22</v>
      </c>
      <c r="B32" s="87" t="s">
        <v>925</v>
      </c>
      <c r="C32" s="88" t="s">
        <v>66</v>
      </c>
      <c r="D32" s="89"/>
      <c r="E32" s="90">
        <v>4</v>
      </c>
      <c r="F32" s="90">
        <v>4</v>
      </c>
      <c r="G32" s="90">
        <v>0</v>
      </c>
      <c r="H32" s="90">
        <v>0</v>
      </c>
      <c r="I32" s="84">
        <v>125000</v>
      </c>
      <c r="J32" s="84">
        <v>500000</v>
      </c>
      <c r="K32" s="89"/>
      <c r="L32" s="101"/>
    </row>
    <row r="33" spans="1:12" s="76" customFormat="1" ht="12" customHeight="1">
      <c r="A33" s="86">
        <v>23</v>
      </c>
      <c r="B33" s="87" t="s">
        <v>134</v>
      </c>
      <c r="C33" s="88" t="s">
        <v>66</v>
      </c>
      <c r="D33" s="89"/>
      <c r="E33" s="90">
        <v>3.5</v>
      </c>
      <c r="F33" s="90">
        <v>3.5</v>
      </c>
      <c r="G33" s="90">
        <v>0</v>
      </c>
      <c r="H33" s="90">
        <v>0</v>
      </c>
      <c r="I33" s="84">
        <v>39000</v>
      </c>
      <c r="J33" s="84">
        <v>136500</v>
      </c>
      <c r="K33" s="89"/>
      <c r="L33" s="101"/>
    </row>
    <row r="34" spans="1:12" s="76" customFormat="1" ht="12" customHeight="1">
      <c r="A34" s="86">
        <v>24</v>
      </c>
      <c r="B34" s="87" t="s">
        <v>920</v>
      </c>
      <c r="C34" s="88" t="s">
        <v>786</v>
      </c>
      <c r="D34" s="89"/>
      <c r="E34" s="90">
        <v>1.5</v>
      </c>
      <c r="F34" s="90">
        <v>1.5</v>
      </c>
      <c r="G34" s="90">
        <v>0</v>
      </c>
      <c r="H34" s="90">
        <v>0</v>
      </c>
      <c r="I34" s="84">
        <v>125000</v>
      </c>
      <c r="J34" s="84">
        <v>187500</v>
      </c>
      <c r="K34" s="89"/>
      <c r="L34" s="101"/>
    </row>
    <row r="35" spans="1:12" s="76" customFormat="1" ht="12" customHeight="1">
      <c r="A35" s="86">
        <v>25</v>
      </c>
      <c r="B35" s="87" t="s">
        <v>232</v>
      </c>
      <c r="C35" s="88" t="s">
        <v>66</v>
      </c>
      <c r="D35" s="89"/>
      <c r="E35" s="90">
        <v>1.5</v>
      </c>
      <c r="F35" s="90">
        <v>1.5</v>
      </c>
      <c r="G35" s="90">
        <v>0</v>
      </c>
      <c r="H35" s="90">
        <v>0</v>
      </c>
      <c r="I35" s="84">
        <v>160000</v>
      </c>
      <c r="J35" s="84">
        <v>240000</v>
      </c>
      <c r="K35" s="89"/>
      <c r="L35" s="101"/>
    </row>
    <row r="36" spans="1:12" s="76" customFormat="1" ht="12" customHeight="1">
      <c r="A36" s="86">
        <v>26</v>
      </c>
      <c r="B36" s="87" t="s">
        <v>16</v>
      </c>
      <c r="C36" s="88" t="s">
        <v>66</v>
      </c>
      <c r="D36" s="89"/>
      <c r="E36" s="90">
        <v>1.5</v>
      </c>
      <c r="F36" s="90">
        <v>1.5</v>
      </c>
      <c r="G36" s="90">
        <v>0</v>
      </c>
      <c r="H36" s="90">
        <v>0</v>
      </c>
      <c r="I36" s="84">
        <v>145000</v>
      </c>
      <c r="J36" s="84">
        <v>217500</v>
      </c>
      <c r="K36" s="89"/>
      <c r="L36" s="101"/>
    </row>
    <row r="37" spans="1:12" s="76" customFormat="1" ht="12" customHeight="1">
      <c r="A37" s="86">
        <v>27</v>
      </c>
      <c r="B37" s="87" t="s">
        <v>416</v>
      </c>
      <c r="C37" s="88" t="s">
        <v>66</v>
      </c>
      <c r="D37" s="89"/>
      <c r="E37" s="90">
        <v>3</v>
      </c>
      <c r="F37" s="90">
        <v>3</v>
      </c>
      <c r="G37" s="90">
        <v>0</v>
      </c>
      <c r="H37" s="90">
        <v>0</v>
      </c>
      <c r="I37" s="84">
        <v>83000</v>
      </c>
      <c r="J37" s="84">
        <v>249000</v>
      </c>
      <c r="K37" s="89"/>
      <c r="L37" s="101"/>
    </row>
    <row r="38" spans="1:12" s="76" customFormat="1" ht="12" customHeight="1">
      <c r="A38" s="86">
        <v>28</v>
      </c>
      <c r="B38" s="87" t="s">
        <v>140</v>
      </c>
      <c r="C38" s="88" t="s">
        <v>66</v>
      </c>
      <c r="D38" s="89"/>
      <c r="E38" s="90">
        <v>4</v>
      </c>
      <c r="F38" s="90">
        <v>4</v>
      </c>
      <c r="G38" s="90">
        <v>0</v>
      </c>
      <c r="H38" s="90">
        <v>0</v>
      </c>
      <c r="I38" s="84">
        <v>40000</v>
      </c>
      <c r="J38" s="84">
        <v>160000</v>
      </c>
      <c r="K38" s="89"/>
      <c r="L38" s="101"/>
    </row>
    <row r="39" spans="1:12" s="76" customFormat="1" ht="12" customHeight="1">
      <c r="A39" s="86">
        <v>29</v>
      </c>
      <c r="B39" s="87" t="s">
        <v>53</v>
      </c>
      <c r="C39" s="88" t="s">
        <v>66</v>
      </c>
      <c r="D39" s="89"/>
      <c r="E39" s="90">
        <v>4</v>
      </c>
      <c r="F39" s="90">
        <v>4</v>
      </c>
      <c r="G39" s="90">
        <v>0</v>
      </c>
      <c r="H39" s="90">
        <v>0</v>
      </c>
      <c r="I39" s="84">
        <v>38000</v>
      </c>
      <c r="J39" s="84">
        <v>152000</v>
      </c>
      <c r="K39" s="89"/>
      <c r="L39" s="101"/>
    </row>
    <row r="40" spans="1:12" s="76" customFormat="1" ht="12" customHeight="1">
      <c r="A40" s="86">
        <v>30</v>
      </c>
      <c r="B40" s="87" t="s">
        <v>171</v>
      </c>
      <c r="C40" s="88" t="s">
        <v>66</v>
      </c>
      <c r="D40" s="89"/>
      <c r="E40" s="90">
        <v>1</v>
      </c>
      <c r="F40" s="90">
        <v>1</v>
      </c>
      <c r="G40" s="90">
        <v>0</v>
      </c>
      <c r="H40" s="90">
        <v>0</v>
      </c>
      <c r="I40" s="84">
        <v>220000</v>
      </c>
      <c r="J40" s="84">
        <v>220000</v>
      </c>
      <c r="K40" s="89"/>
      <c r="L40" s="101"/>
    </row>
    <row r="41" spans="1:12" s="76" customFormat="1" ht="12" customHeight="1">
      <c r="A41" s="86">
        <v>31</v>
      </c>
      <c r="B41" s="87" t="s">
        <v>83</v>
      </c>
      <c r="C41" s="88" t="s">
        <v>786</v>
      </c>
      <c r="D41" s="89"/>
      <c r="E41" s="90">
        <v>10</v>
      </c>
      <c r="F41" s="90">
        <v>0</v>
      </c>
      <c r="G41" s="90">
        <v>10</v>
      </c>
      <c r="H41" s="90">
        <v>0</v>
      </c>
      <c r="I41" s="84">
        <v>10000</v>
      </c>
      <c r="J41" s="84">
        <v>100000</v>
      </c>
      <c r="K41" s="89"/>
      <c r="L41" s="101"/>
    </row>
    <row r="42" spans="1:12" s="76" customFormat="1" ht="12" customHeight="1">
      <c r="A42" s="86">
        <v>32</v>
      </c>
      <c r="B42" s="87" t="s">
        <v>78</v>
      </c>
      <c r="C42" s="88" t="s">
        <v>66</v>
      </c>
      <c r="D42" s="89"/>
      <c r="E42" s="90">
        <v>8</v>
      </c>
      <c r="F42" s="90">
        <v>0</v>
      </c>
      <c r="G42" s="90">
        <v>8</v>
      </c>
      <c r="H42" s="90">
        <v>0</v>
      </c>
      <c r="I42" s="84">
        <v>7000</v>
      </c>
      <c r="J42" s="84">
        <v>56000</v>
      </c>
      <c r="K42" s="89"/>
      <c r="L42" s="101"/>
    </row>
    <row r="43" spans="1:12" s="76" customFormat="1" ht="12" customHeight="1">
      <c r="A43" s="86">
        <v>33</v>
      </c>
      <c r="B43" s="87" t="s">
        <v>17</v>
      </c>
      <c r="C43" s="88" t="s">
        <v>66</v>
      </c>
      <c r="D43" s="89"/>
      <c r="E43" s="90">
        <v>8</v>
      </c>
      <c r="F43" s="90">
        <v>0</v>
      </c>
      <c r="G43" s="90">
        <v>8</v>
      </c>
      <c r="H43" s="90">
        <v>0</v>
      </c>
      <c r="I43" s="84">
        <v>4000</v>
      </c>
      <c r="J43" s="84">
        <v>32000</v>
      </c>
      <c r="K43" s="89"/>
      <c r="L43" s="101"/>
    </row>
    <row r="44" spans="1:12" s="76" customFormat="1" ht="12" customHeight="1">
      <c r="A44" s="86">
        <v>34</v>
      </c>
      <c r="B44" s="87" t="s">
        <v>478</v>
      </c>
      <c r="C44" s="88" t="s">
        <v>66</v>
      </c>
      <c r="D44" s="89"/>
      <c r="E44" s="90">
        <v>3</v>
      </c>
      <c r="F44" s="90">
        <v>0</v>
      </c>
      <c r="G44" s="90">
        <v>3</v>
      </c>
      <c r="H44" s="90">
        <v>0</v>
      </c>
      <c r="I44" s="84">
        <v>12000</v>
      </c>
      <c r="J44" s="84">
        <v>36000</v>
      </c>
      <c r="K44" s="89"/>
      <c r="L44" s="101"/>
    </row>
    <row r="45" spans="1:12" s="76" customFormat="1" ht="12" customHeight="1">
      <c r="A45" s="86">
        <v>35</v>
      </c>
      <c r="B45" s="87" t="s">
        <v>60</v>
      </c>
      <c r="C45" s="88" t="s">
        <v>66</v>
      </c>
      <c r="D45" s="89"/>
      <c r="E45" s="90">
        <v>1</v>
      </c>
      <c r="F45" s="90">
        <v>0</v>
      </c>
      <c r="G45" s="90">
        <v>1</v>
      </c>
      <c r="H45" s="90">
        <v>0</v>
      </c>
      <c r="I45" s="84">
        <v>20000</v>
      </c>
      <c r="J45" s="84">
        <v>20000</v>
      </c>
      <c r="K45" s="89"/>
      <c r="L45" s="101"/>
    </row>
    <row r="46" spans="1:12" s="76" customFormat="1" ht="12" customHeight="1">
      <c r="A46" s="86">
        <v>36</v>
      </c>
      <c r="B46" s="87" t="s">
        <v>61</v>
      </c>
      <c r="C46" s="88" t="s">
        <v>66</v>
      </c>
      <c r="D46" s="89"/>
      <c r="E46" s="90">
        <v>1</v>
      </c>
      <c r="F46" s="90">
        <v>0</v>
      </c>
      <c r="G46" s="90">
        <v>1</v>
      </c>
      <c r="H46" s="90">
        <v>0</v>
      </c>
      <c r="I46" s="84">
        <v>20000</v>
      </c>
      <c r="J46" s="84">
        <v>20000</v>
      </c>
      <c r="K46" s="89"/>
      <c r="L46" s="101"/>
    </row>
    <row r="47" spans="1:12" s="76" customFormat="1" ht="12" customHeight="1">
      <c r="A47" s="86">
        <v>37</v>
      </c>
      <c r="B47" s="87" t="s">
        <v>160</v>
      </c>
      <c r="C47" s="88" t="s">
        <v>66</v>
      </c>
      <c r="D47" s="89"/>
      <c r="E47" s="90">
        <v>1</v>
      </c>
      <c r="F47" s="90">
        <v>0</v>
      </c>
      <c r="G47" s="90">
        <v>1</v>
      </c>
      <c r="H47" s="90">
        <v>0</v>
      </c>
      <c r="I47" s="84">
        <v>12000</v>
      </c>
      <c r="J47" s="84">
        <v>12000</v>
      </c>
      <c r="K47" s="89"/>
      <c r="L47" s="101"/>
    </row>
    <row r="48" spans="1:12" s="76" customFormat="1" ht="12" customHeight="1">
      <c r="A48" s="86">
        <v>38</v>
      </c>
      <c r="B48" s="87" t="s">
        <v>893</v>
      </c>
      <c r="C48" s="88" t="s">
        <v>66</v>
      </c>
      <c r="D48" s="89"/>
      <c r="E48" s="90">
        <v>2</v>
      </c>
      <c r="F48" s="90">
        <v>0</v>
      </c>
      <c r="G48" s="90">
        <v>2</v>
      </c>
      <c r="H48" s="90">
        <v>0</v>
      </c>
      <c r="I48" s="84">
        <v>25000</v>
      </c>
      <c r="J48" s="84">
        <v>50000</v>
      </c>
      <c r="K48" s="89"/>
      <c r="L48" s="101"/>
    </row>
    <row r="49" spans="1:12" s="76" customFormat="1" ht="12" customHeight="1">
      <c r="A49" s="86">
        <v>39</v>
      </c>
      <c r="B49" s="87" t="s">
        <v>126</v>
      </c>
      <c r="C49" s="87" t="s">
        <v>66</v>
      </c>
      <c r="D49" s="87"/>
      <c r="E49" s="87">
        <v>2</v>
      </c>
      <c r="F49" s="87">
        <v>0</v>
      </c>
      <c r="G49" s="87">
        <v>2</v>
      </c>
      <c r="H49" s="87">
        <v>0</v>
      </c>
      <c r="I49" s="87">
        <v>15000</v>
      </c>
      <c r="J49" s="84">
        <v>30000</v>
      </c>
      <c r="K49" s="91"/>
      <c r="L49" s="101"/>
    </row>
    <row r="50" spans="1:12" s="76" customFormat="1" ht="12" customHeight="1">
      <c r="A50" s="86">
        <v>40</v>
      </c>
      <c r="B50" s="87" t="s">
        <v>64</v>
      </c>
      <c r="C50" s="87" t="s">
        <v>66</v>
      </c>
      <c r="D50" s="87"/>
      <c r="E50" s="87">
        <v>2</v>
      </c>
      <c r="F50" s="87">
        <v>0</v>
      </c>
      <c r="G50" s="87">
        <v>2</v>
      </c>
      <c r="H50" s="87">
        <v>0</v>
      </c>
      <c r="I50" s="87">
        <v>13000</v>
      </c>
      <c r="J50" s="84">
        <v>26000</v>
      </c>
      <c r="K50" s="91"/>
      <c r="L50" s="101"/>
    </row>
    <row r="51" spans="1:12" s="76" customFormat="1" ht="12" customHeight="1">
      <c r="A51" s="86">
        <v>41</v>
      </c>
      <c r="B51" s="87" t="s">
        <v>895</v>
      </c>
      <c r="C51" s="87" t="s">
        <v>66</v>
      </c>
      <c r="D51" s="87"/>
      <c r="E51" s="87">
        <v>2</v>
      </c>
      <c r="F51" s="87">
        <v>0</v>
      </c>
      <c r="G51" s="87">
        <v>2</v>
      </c>
      <c r="H51" s="87">
        <v>0</v>
      </c>
      <c r="I51" s="87">
        <v>8000</v>
      </c>
      <c r="J51" s="84">
        <v>16000</v>
      </c>
      <c r="K51" s="91"/>
      <c r="L51" s="101"/>
    </row>
    <row r="52" spans="1:12" s="76" customFormat="1" ht="12" customHeight="1">
      <c r="A52" s="86"/>
      <c r="B52" s="87"/>
      <c r="C52" s="87"/>
      <c r="D52" s="87"/>
      <c r="E52" s="87"/>
      <c r="F52" s="87"/>
      <c r="G52" s="87"/>
      <c r="H52" s="87"/>
      <c r="I52" s="87"/>
      <c r="J52" s="84"/>
      <c r="K52" s="91"/>
      <c r="L52" s="101"/>
    </row>
    <row r="53" spans="1:12" s="76" customFormat="1" ht="12" customHeight="1">
      <c r="A53" s="86"/>
      <c r="B53" s="87"/>
      <c r="C53" s="87"/>
      <c r="D53" s="87"/>
      <c r="E53" s="87"/>
      <c r="F53" s="87"/>
      <c r="G53" s="87"/>
      <c r="H53" s="87"/>
      <c r="I53" s="87"/>
      <c r="J53" s="84"/>
      <c r="K53" s="91"/>
      <c r="L53" s="101"/>
    </row>
    <row r="54" spans="1:12" s="76" customFormat="1" ht="12" customHeight="1">
      <c r="A54" s="86"/>
      <c r="B54" s="87"/>
      <c r="C54" s="87"/>
      <c r="D54" s="87"/>
      <c r="E54" s="87"/>
      <c r="F54" s="87"/>
      <c r="G54" s="87"/>
      <c r="H54" s="87"/>
      <c r="I54" s="87"/>
      <c r="J54" s="84"/>
      <c r="K54" s="91"/>
      <c r="L54" s="101"/>
    </row>
    <row r="55" spans="1:12" s="76" customFormat="1" ht="12" customHeight="1">
      <c r="A55" s="86"/>
      <c r="B55" s="87"/>
      <c r="C55" s="87"/>
      <c r="D55" s="87"/>
      <c r="E55" s="87"/>
      <c r="F55" s="87"/>
      <c r="G55" s="87"/>
      <c r="H55" s="87"/>
      <c r="I55" s="87"/>
      <c r="J55" s="84"/>
      <c r="K55" s="91"/>
      <c r="L55" s="101"/>
    </row>
    <row r="56" spans="1:12" s="76" customFormat="1" ht="12" customHeight="1">
      <c r="A56" s="86"/>
      <c r="B56" s="87"/>
      <c r="C56" s="87"/>
      <c r="D56" s="87"/>
      <c r="E56" s="87"/>
      <c r="F56" s="87"/>
      <c r="G56" s="87"/>
      <c r="H56" s="87"/>
      <c r="I56" s="87"/>
      <c r="J56" s="84"/>
      <c r="K56" s="91"/>
      <c r="L56" s="101"/>
    </row>
    <row r="57" spans="1:12" s="76" customFormat="1" ht="12" customHeight="1">
      <c r="A57" s="86"/>
      <c r="B57" s="87"/>
      <c r="C57" s="87"/>
      <c r="D57" s="87"/>
      <c r="E57" s="87"/>
      <c r="F57" s="87"/>
      <c r="G57" s="87"/>
      <c r="H57" s="87"/>
      <c r="I57" s="87"/>
      <c r="J57" s="84"/>
      <c r="K57" s="91"/>
      <c r="L57" s="101"/>
    </row>
    <row r="58" spans="1:12" s="76" customFormat="1" ht="12" customHeight="1">
      <c r="A58" s="86"/>
      <c r="B58" s="87"/>
      <c r="C58" s="87"/>
      <c r="D58" s="87"/>
      <c r="E58" s="87"/>
      <c r="F58" s="87"/>
      <c r="G58" s="87"/>
      <c r="H58" s="87"/>
      <c r="I58" s="87"/>
      <c r="J58" s="84"/>
      <c r="K58" s="91"/>
      <c r="L58" s="101"/>
    </row>
    <row r="59" spans="1:12" ht="12" customHeight="1">
      <c r="A59" s="86"/>
      <c r="B59" s="87"/>
      <c r="C59" s="87"/>
      <c r="D59" s="87"/>
      <c r="E59" s="87"/>
      <c r="F59" s="87"/>
      <c r="G59" s="87"/>
      <c r="H59" s="87"/>
      <c r="I59" s="87"/>
      <c r="J59" s="84"/>
      <c r="K59" s="91"/>
    </row>
    <row r="60" spans="1:12" ht="12" customHeight="1">
      <c r="A60" s="86"/>
      <c r="B60" s="87"/>
      <c r="C60" s="87"/>
      <c r="D60" s="87"/>
      <c r="E60" s="87"/>
      <c r="F60" s="87"/>
      <c r="G60" s="87"/>
      <c r="H60" s="87"/>
      <c r="I60" s="87"/>
      <c r="J60" s="84"/>
      <c r="K60" s="91"/>
    </row>
    <row r="61" spans="1:12" s="524" customFormat="1" ht="12" customHeight="1">
      <c r="A61" s="86"/>
      <c r="B61" s="87"/>
      <c r="C61" s="87"/>
      <c r="D61" s="87"/>
      <c r="E61" s="87"/>
      <c r="F61" s="87"/>
      <c r="G61" s="87"/>
      <c r="H61" s="87"/>
      <c r="I61" s="87"/>
      <c r="J61" s="84"/>
      <c r="K61" s="91"/>
      <c r="L61" s="523"/>
    </row>
    <row r="62" spans="1:12" ht="12" customHeight="1">
      <c r="A62" s="86"/>
      <c r="B62" s="87"/>
      <c r="C62" s="87"/>
      <c r="D62" s="87"/>
      <c r="E62" s="87"/>
      <c r="F62" s="87"/>
      <c r="G62" s="87"/>
      <c r="H62" s="87"/>
      <c r="I62" s="87"/>
      <c r="J62" s="84"/>
      <c r="K62" s="91"/>
      <c r="L62" s="100">
        <v>1</v>
      </c>
    </row>
    <row r="63" spans="1:12" ht="12" customHeight="1">
      <c r="A63" s="86"/>
      <c r="B63" s="87"/>
      <c r="C63" s="87"/>
      <c r="D63" s="87"/>
      <c r="E63" s="87"/>
      <c r="F63" s="87"/>
      <c r="G63" s="87"/>
      <c r="H63" s="87"/>
      <c r="I63" s="87"/>
      <c r="J63" s="84"/>
      <c r="K63" s="91"/>
      <c r="L63" s="100">
        <v>1</v>
      </c>
    </row>
    <row r="64" spans="1:12" ht="12" customHeight="1">
      <c r="A64" s="86"/>
      <c r="B64" s="87"/>
      <c r="C64" s="87"/>
      <c r="D64" s="87"/>
      <c r="E64" s="87"/>
      <c r="F64" s="87"/>
      <c r="G64" s="87"/>
      <c r="H64" s="87"/>
      <c r="I64" s="87"/>
      <c r="J64" s="84"/>
      <c r="K64" s="91"/>
      <c r="L64" s="100">
        <v>1</v>
      </c>
    </row>
    <row r="65" spans="1:51" ht="12" customHeight="1">
      <c r="A65" s="86"/>
      <c r="B65" s="87"/>
      <c r="C65" s="87"/>
      <c r="D65" s="87"/>
      <c r="E65" s="87"/>
      <c r="F65" s="87"/>
      <c r="G65" s="87"/>
      <c r="H65" s="87"/>
      <c r="I65" s="87"/>
      <c r="J65" s="87"/>
      <c r="K65" s="92"/>
      <c r="L65" s="100">
        <v>1</v>
      </c>
      <c r="AY65" s="29" t="s">
        <v>20</v>
      </c>
    </row>
    <row r="66" spans="1:51" ht="14.1" customHeight="1">
      <c r="A66" s="537" t="s">
        <v>743</v>
      </c>
      <c r="B66" s="536" t="s">
        <v>6</v>
      </c>
      <c r="C66" s="520"/>
      <c r="D66" s="519"/>
      <c r="E66" s="521"/>
      <c r="F66" s="521"/>
      <c r="G66" s="521"/>
      <c r="H66" s="521"/>
      <c r="I66" s="522"/>
      <c r="J66" s="522">
        <f>SUM(J11:J65)</f>
        <v>3787600</v>
      </c>
      <c r="K66" s="519"/>
      <c r="L66" s="100">
        <v>1</v>
      </c>
    </row>
    <row r="67" spans="1:51" ht="14.1" customHeight="1">
      <c r="A67" s="525" t="str">
        <f>"Tổng xuất: " &amp;MAX(A7:A65) &amp;" mặt hàng"</f>
        <v>Tổng xuất: 41 mặt hàng</v>
      </c>
      <c r="B67" s="526"/>
      <c r="C67" s="527"/>
      <c r="D67" s="527"/>
      <c r="E67" s="527"/>
      <c r="F67" s="527"/>
      <c r="G67" s="527"/>
      <c r="H67" s="527"/>
      <c r="I67" s="527"/>
      <c r="J67" s="528"/>
      <c r="K67" s="527"/>
      <c r="L67" s="100">
        <v>1</v>
      </c>
    </row>
    <row r="68" spans="1:51" ht="14.1" customHeight="1">
      <c r="A68" s="109" t="str">
        <f>DATA!AD2</f>
        <v>Bằng chữ: ( Ba triệu bảy trăm tám mươi bảy ngàn sáu trăm đồng.)</v>
      </c>
      <c r="B68" s="109"/>
      <c r="C68" s="109"/>
      <c r="D68" s="109"/>
      <c r="E68" s="109"/>
      <c r="F68" s="109"/>
      <c r="G68" s="109"/>
      <c r="H68" s="93"/>
      <c r="I68" s="93"/>
      <c r="J68" s="93"/>
      <c r="K68" s="93"/>
      <c r="L68" s="100">
        <v>1</v>
      </c>
    </row>
    <row r="69" spans="1:51" ht="14.1" customHeight="1">
      <c r="A69" s="1318">
        <f>F3</f>
        <v>44317</v>
      </c>
      <c r="B69" s="1318"/>
      <c r="C69" s="1318"/>
      <c r="D69" s="1318"/>
      <c r="E69" s="1318"/>
      <c r="F69" s="1318"/>
      <c r="G69" s="1318"/>
      <c r="H69" s="1318"/>
      <c r="I69" s="1318"/>
      <c r="J69" s="1318"/>
      <c r="K69" s="94"/>
      <c r="L69" s="100">
        <v>1</v>
      </c>
    </row>
    <row r="70" spans="1:51" ht="11.25" customHeight="1">
      <c r="A70" s="95" t="s">
        <v>738</v>
      </c>
      <c r="B70" s="95"/>
      <c r="C70" s="95"/>
      <c r="D70" s="95" t="s">
        <v>739</v>
      </c>
      <c r="E70" s="95"/>
      <c r="F70" s="95"/>
      <c r="G70" s="95" t="s">
        <v>740</v>
      </c>
      <c r="H70" s="95"/>
      <c r="I70" s="95"/>
      <c r="J70" s="1326" t="s">
        <v>741</v>
      </c>
      <c r="K70" s="1326"/>
    </row>
    <row r="71" spans="1:51" ht="10.5" customHeight="1">
      <c r="A71" s="100">
        <v>1</v>
      </c>
      <c r="B71" s="529"/>
      <c r="C71" s="529"/>
      <c r="D71" s="529"/>
      <c r="E71" s="529"/>
      <c r="F71" s="529"/>
      <c r="G71" s="529"/>
      <c r="H71" s="529"/>
      <c r="I71" s="529"/>
      <c r="J71" s="529"/>
      <c r="K71" s="529"/>
    </row>
    <row r="72" spans="1:51" ht="14.25" customHeight="1">
      <c r="A72" s="538">
        <v>1</v>
      </c>
      <c r="B72" s="529"/>
      <c r="C72" s="529"/>
      <c r="D72" s="529"/>
      <c r="E72" s="529"/>
      <c r="F72" s="529"/>
      <c r="G72" s="529"/>
      <c r="H72" s="529"/>
      <c r="I72" s="529"/>
      <c r="J72" s="529"/>
      <c r="K72" s="529"/>
    </row>
    <row r="73" spans="1:51" ht="18" customHeight="1">
      <c r="A73" s="538">
        <v>1</v>
      </c>
      <c r="B73" s="96"/>
      <c r="C73" s="97"/>
      <c r="D73" s="98"/>
      <c r="E73" s="98"/>
      <c r="F73" s="98"/>
      <c r="G73" s="96"/>
      <c r="H73" s="96"/>
      <c r="I73" s="98"/>
      <c r="J73" s="98"/>
      <c r="K73" s="98"/>
    </row>
    <row r="74" spans="1:51" ht="14.25" customHeight="1">
      <c r="A74" s="96" t="s">
        <v>742</v>
      </c>
      <c r="B74" s="96"/>
      <c r="C74" s="98" t="s">
        <v>783</v>
      </c>
      <c r="D74" s="98"/>
      <c r="E74" s="98"/>
      <c r="F74" s="98"/>
      <c r="G74" s="96" t="s">
        <v>784</v>
      </c>
      <c r="H74" s="96"/>
      <c r="I74" s="98"/>
      <c r="J74" s="98" t="s">
        <v>785</v>
      </c>
      <c r="K74" s="98"/>
    </row>
    <row r="75" spans="1:51" ht="25.5" customHeight="1">
      <c r="A75" s="32"/>
    </row>
    <row r="76" spans="1:51" ht="21" customHeight="1">
      <c r="A76" s="104"/>
      <c r="B76" s="105"/>
      <c r="C76" s="104"/>
      <c r="D76" s="104"/>
      <c r="E76" s="104"/>
      <c r="F76" s="104"/>
      <c r="G76" s="104"/>
      <c r="H76" s="104"/>
      <c r="I76" s="104"/>
      <c r="J76" s="104"/>
      <c r="K76" s="104"/>
    </row>
    <row r="77" spans="1:51">
      <c r="A77" s="104"/>
      <c r="B77" s="105"/>
      <c r="C77" s="104"/>
      <c r="D77" s="104"/>
      <c r="E77" s="104"/>
      <c r="F77" s="104"/>
      <c r="G77" s="104"/>
      <c r="H77" s="104"/>
      <c r="I77" s="104"/>
      <c r="J77" s="104"/>
      <c r="K77" s="104"/>
    </row>
    <row r="78" spans="1:51">
      <c r="A78" s="104"/>
      <c r="B78" s="105"/>
      <c r="C78" s="104"/>
      <c r="D78" s="104"/>
      <c r="E78" s="104"/>
      <c r="F78" s="104"/>
      <c r="G78" s="104"/>
      <c r="H78" s="104"/>
      <c r="I78" s="104"/>
      <c r="J78" s="104"/>
      <c r="K78" s="104"/>
    </row>
  </sheetData>
  <sheetProtection sheet="1" objects="1" scenarios="1"/>
  <mergeCells count="23">
    <mergeCell ref="J3:K3"/>
    <mergeCell ref="G9:H9"/>
    <mergeCell ref="K7:K10"/>
    <mergeCell ref="F8:H8"/>
    <mergeCell ref="J70:K70"/>
    <mergeCell ref="A69:J69"/>
    <mergeCell ref="J7:J10"/>
    <mergeCell ref="J1:K1"/>
    <mergeCell ref="A2:B2"/>
    <mergeCell ref="J2:K2"/>
    <mergeCell ref="B7:B10"/>
    <mergeCell ref="C7:C10"/>
    <mergeCell ref="D8:D10"/>
    <mergeCell ref="E8:E10"/>
    <mergeCell ref="F3:H3"/>
    <mergeCell ref="A1:B1"/>
    <mergeCell ref="C1:I2"/>
    <mergeCell ref="A3:B3"/>
    <mergeCell ref="A4:B4"/>
    <mergeCell ref="C4:K4"/>
    <mergeCell ref="F9:F10"/>
    <mergeCell ref="D7:H7"/>
    <mergeCell ref="I7:I10"/>
  </mergeCells>
  <phoneticPr fontId="0" type="noConversion"/>
  <dataValidations count="1">
    <dataValidation type="list" allowBlank="1" showInputMessage="1" showErrorMessage="1" sqref="F3:H3" xr:uid="{00000000-0002-0000-0300-000000000000}">
      <formula1>ngaydalam</formula1>
    </dataValidation>
  </dataValidations>
  <pageMargins left="0.57999999999999996" right="0.28999999999999998" top="0.4" bottom="0.4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print="0" autoLine="0" r:id="rId5">
            <anchor moveWithCells="1">
              <from>
                <xdr:col>8</xdr:col>
                <xdr:colOff>175260</xdr:colOff>
                <xdr:row>0</xdr:row>
                <xdr:rowOff>0</xdr:rowOff>
              </from>
              <to>
                <xdr:col>9</xdr:col>
                <xdr:colOff>594360</xdr:colOff>
                <xdr:row>1</xdr:row>
                <xdr:rowOff>60960</xdr:rowOff>
              </to>
            </anchor>
          </controlPr>
        </control>
      </mc:Choice>
      <mc:Fallback>
        <control shapeId="13313" r:id="rId4" name="CommandButton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print="0" autoLine="0" r:id="rId7">
            <anchor moveWithCells="1">
              <from>
                <xdr:col>8</xdr:col>
                <xdr:colOff>175260</xdr:colOff>
                <xdr:row>1</xdr:row>
                <xdr:rowOff>114300</xdr:rowOff>
              </from>
              <to>
                <xdr:col>9</xdr:col>
                <xdr:colOff>586740</xdr:colOff>
                <xdr:row>3</xdr:row>
                <xdr:rowOff>7620</xdr:rowOff>
              </to>
            </anchor>
          </controlPr>
        </control>
      </mc:Choice>
      <mc:Fallback>
        <control shapeId="13314" r:id="rId6" name="CommandButton2"/>
      </mc:Fallback>
    </mc:AlternateContent>
    <mc:AlternateContent xmlns:mc="http://schemas.openxmlformats.org/markup-compatibility/2006">
      <mc:Choice Requires="x14">
        <control shapeId="13338" r:id="rId8" name="CommandButton4">
          <controlPr defaultSize="0" print="0" autoLine="0" r:id="rId9">
            <anchor moveWithCells="1">
              <from>
                <xdr:col>9</xdr:col>
                <xdr:colOff>632460</xdr:colOff>
                <xdr:row>0</xdr:row>
                <xdr:rowOff>0</xdr:rowOff>
              </from>
              <to>
                <xdr:col>11</xdr:col>
                <xdr:colOff>7620</xdr:colOff>
                <xdr:row>1</xdr:row>
                <xdr:rowOff>68580</xdr:rowOff>
              </to>
            </anchor>
          </controlPr>
        </control>
      </mc:Choice>
      <mc:Fallback>
        <control shapeId="13338" r:id="rId8" name="CommandButton4"/>
      </mc:Fallback>
    </mc:AlternateContent>
    <mc:AlternateContent xmlns:mc="http://schemas.openxmlformats.org/markup-compatibility/2006">
      <mc:Choice Requires="x14">
        <control shapeId="13339" r:id="rId10" name="CommandButton5">
          <controlPr defaultSize="0" print="0" autoLine="0" autoPict="0" r:id="rId11">
            <anchor moveWithCells="1">
              <from>
                <xdr:col>9</xdr:col>
                <xdr:colOff>632460</xdr:colOff>
                <xdr:row>1</xdr:row>
                <xdr:rowOff>114300</xdr:rowOff>
              </from>
              <to>
                <xdr:col>11</xdr:col>
                <xdr:colOff>0</xdr:colOff>
                <xdr:row>2</xdr:row>
                <xdr:rowOff>160020</xdr:rowOff>
              </to>
            </anchor>
          </controlPr>
        </control>
      </mc:Choice>
      <mc:Fallback>
        <control shapeId="13339" r:id="rId10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indexed="11"/>
  </sheetPr>
  <dimension ref="A1:IP200"/>
  <sheetViews>
    <sheetView workbookViewId="0">
      <selection activeCell="J10" sqref="J10"/>
    </sheetView>
  </sheetViews>
  <sheetFormatPr defaultColWidth="9.109375" defaultRowHeight="13.2"/>
  <cols>
    <col min="1" max="1" width="5.33203125" style="192" customWidth="1"/>
    <col min="2" max="2" width="16" style="192" customWidth="1"/>
    <col min="3" max="3" width="6" style="192" customWidth="1"/>
    <col min="4" max="4" width="7.5546875" style="192" customWidth="1"/>
    <col min="5" max="5" width="10.33203125" style="192" customWidth="1"/>
    <col min="6" max="6" width="14.109375" style="192" customWidth="1"/>
    <col min="7" max="7" width="10.88671875" style="192" customWidth="1"/>
    <col min="8" max="8" width="13" style="192" customWidth="1"/>
    <col min="9" max="9" width="7.6640625" style="192" customWidth="1"/>
    <col min="10" max="10" width="12.88671875" style="192" customWidth="1"/>
    <col min="11" max="11" width="7.6640625" style="192" customWidth="1"/>
    <col min="12" max="12" width="12.6640625" style="192" customWidth="1"/>
    <col min="13" max="13" width="19.5546875" style="192" customWidth="1"/>
    <col min="14" max="14" width="11.44140625" style="192" customWidth="1"/>
    <col min="15" max="15" width="15" style="192" bestFit="1" customWidth="1"/>
    <col min="16" max="16384" width="9.109375" style="192"/>
  </cols>
  <sheetData>
    <row r="1" spans="1:250" ht="25.5" customHeight="1">
      <c r="A1" s="191">
        <v>183</v>
      </c>
      <c r="B1" s="1343">
        <v>44287</v>
      </c>
      <c r="C1" s="1343"/>
      <c r="D1" s="1343"/>
      <c r="E1" s="1343"/>
      <c r="F1" s="1343"/>
      <c r="G1" s="1343"/>
      <c r="H1" s="1343"/>
      <c r="I1" s="1343"/>
      <c r="J1" s="1343"/>
      <c r="K1" s="1343"/>
      <c r="L1" s="1343"/>
      <c r="M1" s="1343"/>
      <c r="N1" s="578"/>
      <c r="O1" s="804"/>
      <c r="W1" s="192" t="s">
        <v>6</v>
      </c>
      <c r="IP1" s="192" t="s">
        <v>177</v>
      </c>
    </row>
    <row r="2" spans="1:250" s="194" customFormat="1" ht="15.75" customHeight="1">
      <c r="A2" s="193"/>
      <c r="B2" s="514">
        <f>B1</f>
        <v>44287</v>
      </c>
      <c r="C2" s="193" t="str">
        <f>"Hôm nay ngày  "&amp;DAY(H3)&amp; " tháng "&amp;MONTH(H3)&amp; " năm "&amp; YEAR(H3)&amp; " Chúng tôi đã tiến hành cân đong lại LTTP, chất đốt tồn kho cuối tháng"</f>
        <v>Hôm nay ngày  30 tháng 4 năm 2021 Chúng tôi đã tiến hành cân đong lại LTTP, chất đốt tồn kho cuối tháng</v>
      </c>
      <c r="D2" s="193"/>
      <c r="E2" s="193"/>
      <c r="F2" s="193"/>
      <c r="G2" s="193"/>
      <c r="H2" s="193"/>
      <c r="I2" s="193"/>
      <c r="J2" s="193"/>
      <c r="K2" s="193"/>
      <c r="L2" s="193"/>
      <c r="M2" s="193"/>
      <c r="IP2" s="194" t="s">
        <v>178</v>
      </c>
    </row>
    <row r="3" spans="1:250" ht="19.5" customHeight="1">
      <c r="A3" s="195"/>
      <c r="B3" s="195" t="s">
        <v>298</v>
      </c>
      <c r="C3" s="195"/>
      <c r="D3" s="196">
        <f>DAY(H3)</f>
        <v>30</v>
      </c>
      <c r="E3" s="197" t="s">
        <v>299</v>
      </c>
      <c r="F3" s="197">
        <f>B1</f>
        <v>44287</v>
      </c>
      <c r="G3" s="755" t="s">
        <v>300</v>
      </c>
      <c r="H3" s="756">
        <f>EDATE(B1,1)-1</f>
        <v>44316</v>
      </c>
      <c r="I3" s="757"/>
      <c r="J3" s="757"/>
      <c r="K3" s="758"/>
      <c r="L3" s="1220">
        <f>H3+1</f>
        <v>44317</v>
      </c>
      <c r="M3" s="407" t="s">
        <v>403</v>
      </c>
      <c r="IP3" s="192">
        <v>1499404901</v>
      </c>
    </row>
    <row r="4" spans="1:250" s="199" customFormat="1" ht="18" customHeight="1">
      <c r="A4" s="565"/>
      <c r="B4" s="567"/>
      <c r="C4" s="565"/>
      <c r="D4" s="566"/>
      <c r="E4" s="1344" t="s">
        <v>751</v>
      </c>
      <c r="F4" s="1345"/>
      <c r="G4" s="1344" t="s">
        <v>753</v>
      </c>
      <c r="H4" s="1345"/>
      <c r="I4" s="1346" t="s">
        <v>754</v>
      </c>
      <c r="J4" s="1347"/>
      <c r="K4" s="1347"/>
      <c r="L4" s="1348"/>
      <c r="M4" s="198"/>
      <c r="O4" s="200"/>
      <c r="P4" s="200"/>
      <c r="IP4" s="199" t="s">
        <v>179</v>
      </c>
    </row>
    <row r="5" spans="1:250" s="199" customFormat="1" ht="12.75" customHeight="1">
      <c r="A5" s="548" t="s">
        <v>11</v>
      </c>
      <c r="B5" s="568" t="s">
        <v>737</v>
      </c>
      <c r="C5" s="548" t="s">
        <v>5</v>
      </c>
      <c r="D5" s="548" t="s">
        <v>749</v>
      </c>
      <c r="E5" s="1339" t="s">
        <v>752</v>
      </c>
      <c r="F5" s="1339" t="s">
        <v>7</v>
      </c>
      <c r="G5" s="1339" t="s">
        <v>752</v>
      </c>
      <c r="H5" s="1339" t="s">
        <v>7</v>
      </c>
      <c r="I5" s="1341" t="s">
        <v>302</v>
      </c>
      <c r="J5" s="1342"/>
      <c r="K5" s="1341" t="s">
        <v>303</v>
      </c>
      <c r="L5" s="1342"/>
      <c r="M5" s="201" t="s">
        <v>757</v>
      </c>
      <c r="IP5" s="202">
        <v>43019.159039351849</v>
      </c>
    </row>
    <row r="6" spans="1:250" s="199" customFormat="1" ht="12" customHeight="1">
      <c r="A6" s="515" t="s">
        <v>743</v>
      </c>
      <c r="B6" s="569" t="s">
        <v>120</v>
      </c>
      <c r="C6" s="515" t="s">
        <v>743</v>
      </c>
      <c r="D6" s="570" t="s">
        <v>743</v>
      </c>
      <c r="E6" s="1340"/>
      <c r="F6" s="1340"/>
      <c r="G6" s="1340"/>
      <c r="H6" s="1340"/>
      <c r="I6" s="203" t="s">
        <v>755</v>
      </c>
      <c r="J6" s="203" t="s">
        <v>756</v>
      </c>
      <c r="K6" s="203" t="s">
        <v>755</v>
      </c>
      <c r="L6" s="203" t="s">
        <v>756</v>
      </c>
      <c r="M6" s="204"/>
    </row>
    <row r="7" spans="1:250" s="581" customFormat="1" ht="15.75" customHeight="1">
      <c r="A7" s="759">
        <v>1</v>
      </c>
      <c r="B7" s="760" t="s">
        <v>229</v>
      </c>
      <c r="C7" s="761" t="s">
        <v>66</v>
      </c>
      <c r="D7" s="762">
        <v>2</v>
      </c>
      <c r="E7" s="762">
        <v>8346</v>
      </c>
      <c r="F7" s="763">
        <v>16692</v>
      </c>
      <c r="G7" s="1221"/>
      <c r="H7" s="1222"/>
      <c r="I7" s="1223"/>
      <c r="J7" s="1222"/>
      <c r="K7" s="1223"/>
      <c r="L7" s="1222"/>
      <c r="M7" s="1223"/>
    </row>
    <row r="8" spans="1:250" s="581" customFormat="1" ht="15.75" customHeight="1">
      <c r="A8" s="764">
        <v>2</v>
      </c>
      <c r="B8" s="765" t="s">
        <v>848</v>
      </c>
      <c r="C8" s="766" t="s">
        <v>66</v>
      </c>
      <c r="D8" s="768">
        <v>2</v>
      </c>
      <c r="E8" s="768">
        <v>1980</v>
      </c>
      <c r="F8" s="769">
        <v>3960</v>
      </c>
      <c r="G8" s="1224"/>
      <c r="H8" s="1225"/>
      <c r="I8" s="1226"/>
      <c r="J8" s="1225"/>
      <c r="K8" s="1226"/>
      <c r="L8" s="1225"/>
      <c r="M8" s="1226"/>
      <c r="O8" s="582"/>
    </row>
    <row r="9" spans="1:250" s="581" customFormat="1" ht="15.75" customHeight="1">
      <c r="A9" s="764">
        <v>3</v>
      </c>
      <c r="B9" s="765" t="s">
        <v>202</v>
      </c>
      <c r="C9" s="766" t="s">
        <v>66</v>
      </c>
      <c r="D9" s="768">
        <v>12.6</v>
      </c>
      <c r="E9" s="768">
        <v>2889</v>
      </c>
      <c r="F9" s="769">
        <v>36401.399999999994</v>
      </c>
      <c r="G9" s="1224"/>
      <c r="H9" s="1225"/>
      <c r="I9" s="1226"/>
      <c r="J9" s="1225"/>
      <c r="K9" s="1226"/>
      <c r="L9" s="1225"/>
      <c r="M9" s="1226"/>
    </row>
    <row r="10" spans="1:250" s="581" customFormat="1" ht="15.75" customHeight="1">
      <c r="A10" s="764">
        <v>4</v>
      </c>
      <c r="B10" s="765" t="s">
        <v>850</v>
      </c>
      <c r="C10" s="766" t="s">
        <v>389</v>
      </c>
      <c r="D10" s="768">
        <v>10</v>
      </c>
      <c r="E10" s="768">
        <v>3</v>
      </c>
      <c r="F10" s="769">
        <v>30</v>
      </c>
      <c r="G10" s="1224"/>
      <c r="H10" s="1225"/>
      <c r="I10" s="1226"/>
      <c r="J10" s="1225"/>
      <c r="K10" s="1226"/>
      <c r="L10" s="1225"/>
      <c r="M10" s="1226"/>
    </row>
    <row r="11" spans="1:250" s="581" customFormat="1" ht="15.75" customHeight="1">
      <c r="A11" s="764">
        <v>5</v>
      </c>
      <c r="B11" s="765" t="s">
        <v>851</v>
      </c>
      <c r="C11" s="766" t="s">
        <v>389</v>
      </c>
      <c r="D11" s="768">
        <v>30</v>
      </c>
      <c r="E11" s="768">
        <v>29</v>
      </c>
      <c r="F11" s="769">
        <v>725</v>
      </c>
      <c r="G11" s="1224"/>
      <c r="H11" s="1225"/>
      <c r="I11" s="1226"/>
      <c r="J11" s="1225"/>
      <c r="K11" s="1226"/>
      <c r="L11" s="1225"/>
      <c r="M11" s="1226"/>
    </row>
    <row r="12" spans="1:250" s="581" customFormat="1" ht="15.75" customHeight="1">
      <c r="A12" s="764">
        <v>6</v>
      </c>
      <c r="B12" s="765" t="s">
        <v>496</v>
      </c>
      <c r="C12" s="766" t="s">
        <v>852</v>
      </c>
      <c r="D12" s="768">
        <v>42</v>
      </c>
      <c r="E12" s="768">
        <v>8.1000000000000014</v>
      </c>
      <c r="F12" s="769">
        <v>340.20000000000005</v>
      </c>
      <c r="G12" s="1224"/>
      <c r="H12" s="1225"/>
      <c r="I12" s="1226"/>
      <c r="J12" s="1225"/>
      <c r="K12" s="1226"/>
      <c r="L12" s="1225"/>
      <c r="M12" s="1226"/>
    </row>
    <row r="13" spans="1:250" s="581" customFormat="1" ht="15.75" customHeight="1">
      <c r="A13" s="764">
        <v>7</v>
      </c>
      <c r="B13" s="770" t="s">
        <v>43</v>
      </c>
      <c r="C13" s="766" t="s">
        <v>66</v>
      </c>
      <c r="D13" s="768">
        <v>3.5</v>
      </c>
      <c r="E13" s="768">
        <v>62</v>
      </c>
      <c r="F13" s="769">
        <v>217</v>
      </c>
      <c r="G13" s="1224"/>
      <c r="H13" s="1225"/>
      <c r="I13" s="1226"/>
      <c r="J13" s="1225"/>
      <c r="K13" s="1226"/>
      <c r="L13" s="1225"/>
      <c r="M13" s="1226"/>
    </row>
    <row r="14" spans="1:250" s="581" customFormat="1" ht="15.75" customHeight="1">
      <c r="A14" s="764">
        <v>8</v>
      </c>
      <c r="B14" s="765" t="s">
        <v>618</v>
      </c>
      <c r="C14" s="766" t="s">
        <v>66</v>
      </c>
      <c r="D14" s="768">
        <v>35</v>
      </c>
      <c r="E14" s="768">
        <v>4.8000000000000007</v>
      </c>
      <c r="F14" s="769">
        <v>168.00000000000003</v>
      </c>
      <c r="G14" s="1224"/>
      <c r="H14" s="1225"/>
      <c r="I14" s="1226"/>
      <c r="J14" s="1225"/>
      <c r="K14" s="1226"/>
      <c r="L14" s="1225"/>
      <c r="M14" s="1226"/>
    </row>
    <row r="15" spans="1:250" s="581" customFormat="1" ht="15.75" customHeight="1">
      <c r="A15" s="764">
        <v>9</v>
      </c>
      <c r="B15" s="765" t="s">
        <v>44</v>
      </c>
      <c r="C15" s="766" t="s">
        <v>66</v>
      </c>
      <c r="D15" s="768">
        <v>20</v>
      </c>
      <c r="E15" s="768">
        <v>4.8000000000000007</v>
      </c>
      <c r="F15" s="769">
        <v>96.000000000000014</v>
      </c>
      <c r="G15" s="1224"/>
      <c r="H15" s="1225"/>
      <c r="I15" s="1226"/>
      <c r="J15" s="1225"/>
      <c r="K15" s="1226"/>
      <c r="L15" s="1225"/>
      <c r="M15" s="1226"/>
    </row>
    <row r="16" spans="1:250" s="581" customFormat="1" ht="15.75" customHeight="1">
      <c r="A16" s="764">
        <v>10</v>
      </c>
      <c r="B16" s="765" t="s">
        <v>593</v>
      </c>
      <c r="C16" s="766" t="s">
        <v>389</v>
      </c>
      <c r="D16" s="768">
        <v>22</v>
      </c>
      <c r="E16" s="768">
        <v>7</v>
      </c>
      <c r="F16" s="769">
        <v>154</v>
      </c>
      <c r="G16" s="1224"/>
      <c r="H16" s="1225"/>
      <c r="I16" s="1226"/>
      <c r="J16" s="1225"/>
      <c r="K16" s="1226"/>
      <c r="L16" s="1225"/>
      <c r="M16" s="1226"/>
    </row>
    <row r="17" spans="1:13" s="581" customFormat="1" ht="15.75" customHeight="1">
      <c r="A17" s="764">
        <v>11</v>
      </c>
      <c r="B17" s="765" t="s">
        <v>45</v>
      </c>
      <c r="C17" s="766" t="s">
        <v>66</v>
      </c>
      <c r="D17" s="768">
        <v>130</v>
      </c>
      <c r="E17" s="768">
        <v>1.3999999999999977</v>
      </c>
      <c r="F17" s="769">
        <v>125.99999999999979</v>
      </c>
      <c r="G17" s="1224"/>
      <c r="H17" s="1225"/>
      <c r="I17" s="1226"/>
      <c r="J17" s="1225"/>
      <c r="K17" s="1226"/>
      <c r="L17" s="1225"/>
      <c r="M17" s="1226"/>
    </row>
    <row r="18" spans="1:13" s="581" customFormat="1" ht="15.75" customHeight="1">
      <c r="A18" s="764">
        <v>12</v>
      </c>
      <c r="B18" s="765" t="s">
        <v>48</v>
      </c>
      <c r="C18" s="766" t="s">
        <v>389</v>
      </c>
      <c r="D18" s="768">
        <v>23</v>
      </c>
      <c r="E18" s="768">
        <v>2.8000000000000007</v>
      </c>
      <c r="F18" s="769">
        <v>64.40000000000002</v>
      </c>
      <c r="G18" s="1224"/>
      <c r="H18" s="1225"/>
      <c r="I18" s="1226"/>
      <c r="J18" s="1225"/>
      <c r="K18" s="1226"/>
      <c r="L18" s="1225"/>
      <c r="M18" s="1226"/>
    </row>
    <row r="19" spans="1:13" s="581" customFormat="1" ht="15.75" customHeight="1">
      <c r="A19" s="764">
        <v>13</v>
      </c>
      <c r="B19" s="765" t="s">
        <v>164</v>
      </c>
      <c r="C19" s="766" t="s">
        <v>66</v>
      </c>
      <c r="D19" s="768">
        <v>80</v>
      </c>
      <c r="E19" s="768">
        <v>4.5000000000000036</v>
      </c>
      <c r="F19" s="769">
        <v>360.00000000000028</v>
      </c>
      <c r="G19" s="1224"/>
      <c r="H19" s="1225"/>
      <c r="I19" s="1226"/>
      <c r="J19" s="1225"/>
      <c r="K19" s="1226"/>
      <c r="L19" s="1225"/>
      <c r="M19" s="1226"/>
    </row>
    <row r="20" spans="1:13" s="581" customFormat="1" ht="15.75" customHeight="1">
      <c r="A20" s="764">
        <v>14</v>
      </c>
      <c r="B20" s="765" t="s">
        <v>49</v>
      </c>
      <c r="C20" s="766" t="s">
        <v>66</v>
      </c>
      <c r="D20" s="768">
        <v>40</v>
      </c>
      <c r="E20" s="768">
        <v>6.499999999999984</v>
      </c>
      <c r="F20" s="769">
        <v>259.99999999999937</v>
      </c>
      <c r="G20" s="1224"/>
      <c r="H20" s="1225"/>
      <c r="I20" s="1226"/>
      <c r="J20" s="1225"/>
      <c r="K20" s="1226"/>
      <c r="L20" s="1225"/>
      <c r="M20" s="1226"/>
    </row>
    <row r="21" spans="1:13" s="581" customFormat="1" ht="15.75" customHeight="1">
      <c r="A21" s="764">
        <v>15</v>
      </c>
      <c r="B21" s="765" t="s">
        <v>373</v>
      </c>
      <c r="C21" s="766" t="s">
        <v>66</v>
      </c>
      <c r="D21" s="768">
        <v>43</v>
      </c>
      <c r="E21" s="768">
        <v>15.8</v>
      </c>
      <c r="F21" s="769">
        <v>679.4</v>
      </c>
      <c r="G21" s="1224"/>
      <c r="H21" s="1225"/>
      <c r="I21" s="1226"/>
      <c r="J21" s="1225"/>
      <c r="K21" s="1226"/>
      <c r="L21" s="1225"/>
      <c r="M21" s="1226"/>
    </row>
    <row r="22" spans="1:13" s="581" customFormat="1" ht="15.75" customHeight="1">
      <c r="A22" s="764">
        <v>16</v>
      </c>
      <c r="B22" s="765" t="s">
        <v>853</v>
      </c>
      <c r="C22" s="766" t="s">
        <v>66</v>
      </c>
      <c r="D22" s="768">
        <v>30</v>
      </c>
      <c r="E22" s="768">
        <v>5</v>
      </c>
      <c r="F22" s="769">
        <v>30</v>
      </c>
      <c r="G22" s="1224"/>
      <c r="H22" s="1225"/>
      <c r="I22" s="1226"/>
      <c r="J22" s="1225"/>
      <c r="K22" s="1226"/>
      <c r="L22" s="1225"/>
      <c r="M22" s="1226"/>
    </row>
    <row r="23" spans="1:13" s="581" customFormat="1" ht="15.75" customHeight="1">
      <c r="A23" s="764">
        <v>17</v>
      </c>
      <c r="B23" s="770" t="s">
        <v>176</v>
      </c>
      <c r="C23" s="766" t="s">
        <v>389</v>
      </c>
      <c r="D23" s="768">
        <v>9</v>
      </c>
      <c r="E23" s="767">
        <v>7</v>
      </c>
      <c r="F23" s="769">
        <v>63</v>
      </c>
      <c r="G23" s="1224"/>
      <c r="H23" s="1225"/>
      <c r="I23" s="1226"/>
      <c r="J23" s="1225"/>
      <c r="K23" s="1226"/>
      <c r="L23" s="1225"/>
      <c r="M23" s="1226"/>
    </row>
    <row r="24" spans="1:13" s="581" customFormat="1" ht="15.75" customHeight="1">
      <c r="A24" s="764">
        <v>18</v>
      </c>
      <c r="B24" s="770" t="s">
        <v>158</v>
      </c>
      <c r="C24" s="766" t="s">
        <v>66</v>
      </c>
      <c r="D24" s="768">
        <v>30</v>
      </c>
      <c r="E24" s="767">
        <v>10</v>
      </c>
      <c r="F24" s="769">
        <v>300</v>
      </c>
      <c r="G24" s="1224"/>
      <c r="H24" s="1225"/>
      <c r="I24" s="1226"/>
      <c r="J24" s="1225"/>
      <c r="K24" s="1226"/>
      <c r="L24" s="1225"/>
      <c r="M24" s="1226"/>
    </row>
    <row r="25" spans="1:13" s="581" customFormat="1" ht="15.75" customHeight="1">
      <c r="A25" s="764">
        <v>19</v>
      </c>
      <c r="B25" s="770" t="s">
        <v>166</v>
      </c>
      <c r="C25" s="766" t="s">
        <v>66</v>
      </c>
      <c r="D25" s="768">
        <v>30</v>
      </c>
      <c r="E25" s="1227">
        <v>1.8999999999999966</v>
      </c>
      <c r="F25" s="769">
        <v>56.999999999999901</v>
      </c>
      <c r="G25" s="1224"/>
      <c r="H25" s="1225"/>
      <c r="I25" s="1226"/>
      <c r="J25" s="1225"/>
      <c r="K25" s="1226"/>
      <c r="L25" s="1225"/>
      <c r="M25" s="1226"/>
    </row>
    <row r="26" spans="1:13" s="581" customFormat="1" ht="15.75" customHeight="1">
      <c r="A26" s="764">
        <v>20</v>
      </c>
      <c r="B26" s="770" t="s">
        <v>145</v>
      </c>
      <c r="C26" s="766" t="s">
        <v>389</v>
      </c>
      <c r="D26" s="768">
        <v>16</v>
      </c>
      <c r="E26" s="767">
        <v>26</v>
      </c>
      <c r="F26" s="769">
        <v>416</v>
      </c>
      <c r="G26" s="1224"/>
      <c r="H26" s="1225"/>
      <c r="I26" s="1226"/>
      <c r="J26" s="1225"/>
      <c r="K26" s="1226"/>
      <c r="L26" s="1225"/>
      <c r="M26" s="1226"/>
    </row>
    <row r="27" spans="1:13" s="581" customFormat="1" ht="15.75" customHeight="1">
      <c r="A27" s="764">
        <v>21</v>
      </c>
      <c r="B27" s="770" t="s">
        <v>136</v>
      </c>
      <c r="C27" s="766" t="s">
        <v>66</v>
      </c>
      <c r="D27" s="768">
        <v>120</v>
      </c>
      <c r="E27" s="767">
        <v>11</v>
      </c>
      <c r="F27" s="769">
        <v>1320</v>
      </c>
      <c r="G27" s="1224"/>
      <c r="H27" s="1225"/>
      <c r="I27" s="1226"/>
      <c r="J27" s="1225"/>
      <c r="K27" s="1226"/>
      <c r="L27" s="1225"/>
      <c r="M27" s="1226"/>
    </row>
    <row r="28" spans="1:13" s="581" customFormat="1" ht="15.75" customHeight="1">
      <c r="A28" s="764">
        <v>22</v>
      </c>
      <c r="B28" s="770" t="s">
        <v>183</v>
      </c>
      <c r="C28" s="766" t="s">
        <v>66</v>
      </c>
      <c r="D28" s="768">
        <v>30</v>
      </c>
      <c r="E28" s="767">
        <v>0.8</v>
      </c>
      <c r="F28" s="769">
        <v>24</v>
      </c>
      <c r="G28" s="1224"/>
      <c r="H28" s="1225"/>
      <c r="I28" s="1226"/>
      <c r="J28" s="1225"/>
      <c r="K28" s="1226"/>
      <c r="L28" s="1225"/>
      <c r="M28" s="1226"/>
    </row>
    <row r="29" spans="1:13" s="581" customFormat="1" ht="15.75" customHeight="1">
      <c r="A29" s="764">
        <v>23</v>
      </c>
      <c r="B29" s="770" t="s">
        <v>142</v>
      </c>
      <c r="C29" s="766" t="s">
        <v>66</v>
      </c>
      <c r="D29" s="768">
        <v>35</v>
      </c>
      <c r="E29" s="767">
        <v>4.299999999999998</v>
      </c>
      <c r="F29" s="769">
        <v>150.49999999999994</v>
      </c>
      <c r="G29" s="1224"/>
      <c r="H29" s="1225"/>
      <c r="I29" s="1226"/>
      <c r="J29" s="1225"/>
      <c r="K29" s="1226"/>
      <c r="L29" s="1225"/>
      <c r="M29" s="1226"/>
    </row>
    <row r="30" spans="1:13" s="581" customFormat="1" ht="15.75" customHeight="1">
      <c r="A30" s="764">
        <v>24</v>
      </c>
      <c r="B30" s="770" t="s">
        <v>51</v>
      </c>
      <c r="C30" s="766" t="s">
        <v>66</v>
      </c>
      <c r="D30" s="768">
        <v>100</v>
      </c>
      <c r="E30" s="768">
        <v>0.39999999999999963</v>
      </c>
      <c r="F30" s="769">
        <v>39.999999999999964</v>
      </c>
      <c r="G30" s="1224"/>
      <c r="H30" s="1225"/>
      <c r="I30" s="1226"/>
      <c r="J30" s="1225"/>
      <c r="K30" s="1226"/>
      <c r="L30" s="1225"/>
      <c r="M30" s="1226"/>
    </row>
    <row r="31" spans="1:13" s="581" customFormat="1" ht="15.75" customHeight="1">
      <c r="A31" s="764">
        <v>25</v>
      </c>
      <c r="B31" s="770" t="s">
        <v>935</v>
      </c>
      <c r="C31" s="766" t="s">
        <v>66</v>
      </c>
      <c r="D31" s="768">
        <v>50</v>
      </c>
      <c r="E31" s="767">
        <v>2.8000000000000007</v>
      </c>
      <c r="F31" s="769">
        <v>140.00000000000003</v>
      </c>
      <c r="G31" s="1224"/>
      <c r="H31" s="1225"/>
      <c r="I31" s="1226"/>
      <c r="J31" s="1225"/>
      <c r="K31" s="1226"/>
      <c r="L31" s="1225"/>
      <c r="M31" s="1226"/>
    </row>
    <row r="32" spans="1:13" s="581" customFormat="1" ht="15.75" customHeight="1">
      <c r="A32" s="764"/>
      <c r="B32" s="770"/>
      <c r="C32" s="766"/>
      <c r="D32" s="768"/>
      <c r="E32" s="767"/>
      <c r="F32" s="769"/>
      <c r="G32" s="1224"/>
      <c r="H32" s="1225"/>
      <c r="I32" s="1226"/>
      <c r="J32" s="1225"/>
      <c r="K32" s="1226"/>
      <c r="L32" s="1225"/>
      <c r="M32" s="1226"/>
    </row>
    <row r="33" spans="1:14" s="581" customFormat="1" ht="15.75" customHeight="1">
      <c r="A33" s="764"/>
      <c r="B33" s="770"/>
      <c r="C33" s="766"/>
      <c r="D33" s="768"/>
      <c r="E33" s="767"/>
      <c r="F33" s="769"/>
      <c r="G33" s="1224"/>
      <c r="H33" s="1225"/>
      <c r="I33" s="1226"/>
      <c r="J33" s="1225"/>
      <c r="K33" s="1226"/>
      <c r="L33" s="1225"/>
      <c r="M33" s="1226"/>
    </row>
    <row r="34" spans="1:14" s="584" customFormat="1" ht="15.75" customHeight="1">
      <c r="A34" s="764"/>
      <c r="B34" s="770"/>
      <c r="C34" s="766"/>
      <c r="D34" s="768"/>
      <c r="E34" s="767"/>
      <c r="F34" s="769"/>
      <c r="G34" s="1224"/>
      <c r="H34" s="1225"/>
      <c r="I34" s="1226"/>
      <c r="J34" s="1225"/>
      <c r="K34" s="1226"/>
      <c r="L34" s="1225"/>
      <c r="M34" s="1226"/>
      <c r="N34" s="583"/>
    </row>
    <row r="35" spans="1:14" s="581" customFormat="1" ht="15.75" customHeight="1">
      <c r="A35" s="764"/>
      <c r="B35" s="770"/>
      <c r="C35" s="766"/>
      <c r="D35" s="768"/>
      <c r="E35" s="767"/>
      <c r="F35" s="769"/>
      <c r="G35" s="1224"/>
      <c r="H35" s="1225"/>
      <c r="I35" s="1226"/>
      <c r="J35" s="1225"/>
      <c r="K35" s="1226"/>
      <c r="L35" s="1225"/>
      <c r="M35" s="1226"/>
    </row>
    <row r="36" spans="1:14" s="581" customFormat="1" ht="15.75" customHeight="1">
      <c r="A36" s="764"/>
      <c r="B36" s="1228"/>
      <c r="C36" s="766"/>
      <c r="D36" s="768"/>
      <c r="E36" s="1227"/>
      <c r="F36" s="769"/>
      <c r="G36" s="1226"/>
      <c r="H36" s="1226"/>
      <c r="I36" s="1226"/>
      <c r="J36" s="1226"/>
      <c r="K36" s="1226"/>
      <c r="L36" s="1226"/>
      <c r="M36" s="1226"/>
    </row>
    <row r="37" spans="1:14" s="581" customFormat="1" ht="15.75" customHeight="1">
      <c r="A37" s="764"/>
      <c r="B37" s="1228"/>
      <c r="C37" s="766"/>
      <c r="D37" s="768"/>
      <c r="E37" s="767"/>
      <c r="F37" s="769"/>
      <c r="G37" s="1226"/>
      <c r="H37" s="1226"/>
      <c r="I37" s="1226"/>
      <c r="J37" s="1226"/>
      <c r="K37" s="1226"/>
      <c r="L37" s="1226"/>
      <c r="M37" s="1226"/>
    </row>
    <row r="38" spans="1:14" s="581" customFormat="1" ht="15.75" customHeight="1">
      <c r="A38" s="1229"/>
      <c r="B38" s="1230"/>
      <c r="C38" s="766"/>
      <c r="D38" s="768"/>
      <c r="E38" s="1231"/>
      <c r="F38" s="769"/>
      <c r="G38" s="1232"/>
      <c r="H38" s="1232"/>
      <c r="I38" s="1232"/>
      <c r="J38" s="1232"/>
      <c r="K38" s="1232"/>
      <c r="L38" s="1232"/>
      <c r="M38" s="1232"/>
    </row>
    <row r="39" spans="1:14" s="581" customFormat="1" ht="15.75" customHeight="1">
      <c r="A39" s="1229"/>
      <c r="B39" s="1228"/>
      <c r="C39" s="766"/>
      <c r="D39" s="768"/>
      <c r="E39" s="767"/>
      <c r="F39" s="769"/>
      <c r="G39" s="1226"/>
      <c r="H39" s="1226"/>
      <c r="I39" s="1226"/>
      <c r="J39" s="1226"/>
      <c r="K39" s="1226"/>
      <c r="L39" s="1233"/>
      <c r="M39" s="1234"/>
    </row>
    <row r="40" spans="1:14" s="581" customFormat="1" ht="15.75" customHeight="1">
      <c r="A40" s="764"/>
      <c r="B40" s="1230"/>
      <c r="C40" s="766"/>
      <c r="D40" s="768"/>
      <c r="E40" s="1231"/>
      <c r="F40" s="1231"/>
      <c r="G40" s="1232"/>
      <c r="H40" s="1229"/>
      <c r="I40" s="1232"/>
      <c r="J40" s="1232"/>
      <c r="K40" s="1232"/>
      <c r="L40" s="1229"/>
      <c r="M40" s="1232"/>
    </row>
    <row r="41" spans="1:14" s="581" customFormat="1" ht="15.75" customHeight="1">
      <c r="A41" s="764"/>
      <c r="B41" s="1230"/>
      <c r="C41" s="1230"/>
      <c r="D41" s="1231"/>
      <c r="E41" s="1231"/>
      <c r="F41" s="769"/>
      <c r="G41" s="1235"/>
      <c r="H41" s="1236"/>
      <c r="I41" s="1235"/>
      <c r="J41" s="1235"/>
      <c r="K41" s="1235"/>
      <c r="L41" s="1236"/>
      <c r="M41" s="1235"/>
    </row>
    <row r="42" spans="1:14" s="581" customFormat="1" ht="15.75" customHeight="1">
      <c r="A42" s="587"/>
      <c r="B42" s="592"/>
      <c r="C42" s="591"/>
      <c r="D42" s="588"/>
      <c r="E42" s="588"/>
      <c r="F42" s="589"/>
      <c r="G42" s="590"/>
      <c r="H42" s="590"/>
      <c r="I42" s="590"/>
      <c r="J42" s="590"/>
      <c r="K42" s="590"/>
      <c r="L42" s="590"/>
      <c r="M42" s="590"/>
    </row>
    <row r="43" spans="1:14" s="581" customFormat="1" ht="15.75" customHeight="1">
      <c r="A43" s="587"/>
      <c r="B43" s="592"/>
      <c r="C43" s="591"/>
      <c r="D43" s="588"/>
      <c r="E43" s="588"/>
      <c r="F43" s="588"/>
      <c r="G43" s="590"/>
      <c r="H43" s="590"/>
      <c r="I43" s="590"/>
      <c r="J43" s="590"/>
      <c r="K43" s="590"/>
      <c r="L43" s="590"/>
      <c r="M43" s="590"/>
    </row>
    <row r="44" spans="1:14" s="581" customFormat="1" ht="15.75" customHeight="1">
      <c r="A44" s="587"/>
      <c r="B44" s="592"/>
      <c r="C44" s="591"/>
      <c r="D44" s="588"/>
      <c r="E44" s="588"/>
      <c r="F44" s="589"/>
      <c r="G44" s="590"/>
      <c r="H44" s="590"/>
      <c r="I44" s="590"/>
      <c r="J44" s="590"/>
      <c r="K44" s="590"/>
      <c r="L44" s="590"/>
      <c r="M44" s="590"/>
    </row>
    <row r="45" spans="1:14" s="581" customFormat="1" ht="15.75" customHeight="1">
      <c r="A45" s="587"/>
      <c r="B45" s="592"/>
      <c r="C45" s="591"/>
      <c r="D45" s="588"/>
      <c r="E45" s="588"/>
      <c r="F45" s="588"/>
      <c r="G45" s="590"/>
      <c r="H45" s="590"/>
      <c r="I45" s="590"/>
      <c r="J45" s="590"/>
      <c r="K45" s="590"/>
      <c r="L45" s="590"/>
      <c r="M45" s="590"/>
    </row>
    <row r="46" spans="1:14" s="585" customFormat="1" ht="15.75" customHeight="1">
      <c r="A46" s="606"/>
      <c r="B46" s="608"/>
      <c r="C46" s="609"/>
      <c r="D46" s="610"/>
      <c r="E46" s="610"/>
      <c r="F46" s="611"/>
      <c r="G46" s="605"/>
      <c r="H46" s="605"/>
      <c r="I46" s="605"/>
      <c r="J46" s="605"/>
      <c r="K46" s="605"/>
      <c r="L46" s="605"/>
      <c r="M46" s="605"/>
    </row>
    <row r="47" spans="1:14" s="586" customFormat="1" ht="15.75" customHeight="1">
      <c r="A47" s="606"/>
      <c r="B47" s="608"/>
      <c r="C47" s="608"/>
      <c r="D47" s="610"/>
      <c r="E47" s="611"/>
      <c r="F47" s="611"/>
      <c r="G47" s="605"/>
      <c r="H47" s="605"/>
      <c r="I47" s="605"/>
      <c r="J47" s="605"/>
      <c r="K47" s="605"/>
      <c r="L47" s="605"/>
      <c r="M47" s="605"/>
    </row>
    <row r="48" spans="1:14" s="585" customFormat="1" ht="15.75" customHeight="1">
      <c r="A48" s="607"/>
      <c r="B48" s="608"/>
      <c r="C48" s="608"/>
      <c r="D48" s="610"/>
      <c r="E48" s="610"/>
      <c r="F48" s="610"/>
      <c r="G48" s="605"/>
      <c r="H48" s="605"/>
      <c r="I48" s="605"/>
      <c r="J48" s="605"/>
      <c r="K48" s="605"/>
      <c r="L48" s="605"/>
      <c r="M48" s="605"/>
    </row>
    <row r="49" spans="1:13" s="585" customFormat="1" ht="15.75" customHeight="1">
      <c r="A49" s="606"/>
      <c r="B49" s="608"/>
      <c r="C49" s="608"/>
      <c r="D49" s="610"/>
      <c r="E49" s="610"/>
      <c r="F49" s="610"/>
      <c r="G49" s="605"/>
      <c r="H49" s="605"/>
      <c r="I49" s="605"/>
      <c r="J49" s="605"/>
      <c r="K49" s="605"/>
      <c r="L49" s="605"/>
      <c r="M49" s="605"/>
    </row>
    <row r="50" spans="1:13" s="585" customFormat="1" ht="15.75" customHeight="1">
      <c r="A50" s="606"/>
      <c r="B50" s="608"/>
      <c r="C50" s="608"/>
      <c r="D50" s="610"/>
      <c r="E50" s="610"/>
      <c r="F50" s="610"/>
      <c r="G50" s="605"/>
      <c r="H50" s="605"/>
      <c r="I50" s="605"/>
      <c r="J50" s="605"/>
      <c r="K50" s="605"/>
      <c r="L50" s="605"/>
      <c r="M50" s="605"/>
    </row>
    <row r="51" spans="1:13" s="585" customFormat="1" ht="15.75" customHeight="1">
      <c r="A51" s="606"/>
      <c r="B51" s="608"/>
      <c r="C51" s="608"/>
      <c r="D51" s="610"/>
      <c r="E51" s="610"/>
      <c r="F51" s="610"/>
      <c r="G51" s="605"/>
      <c r="H51" s="605"/>
      <c r="I51" s="605"/>
      <c r="J51" s="605"/>
      <c r="K51" s="605"/>
      <c r="L51" s="605"/>
      <c r="M51" s="605"/>
    </row>
    <row r="52" spans="1:13" s="585" customFormat="1" ht="15.75" customHeight="1">
      <c r="A52" s="606"/>
      <c r="B52" s="608"/>
      <c r="C52" s="608"/>
      <c r="D52" s="610"/>
      <c r="E52" s="610"/>
      <c r="F52" s="610"/>
      <c r="G52" s="605"/>
      <c r="H52" s="605"/>
      <c r="I52" s="605"/>
      <c r="J52" s="605"/>
      <c r="K52" s="605"/>
      <c r="L52" s="605"/>
      <c r="M52" s="605"/>
    </row>
    <row r="53" spans="1:13" s="585" customFormat="1" ht="15.75" customHeight="1">
      <c r="A53" s="606"/>
      <c r="B53" s="608"/>
      <c r="C53" s="608"/>
      <c r="D53" s="610"/>
      <c r="E53" s="610"/>
      <c r="F53" s="610"/>
      <c r="G53" s="605"/>
      <c r="H53" s="605"/>
      <c r="I53" s="605"/>
      <c r="J53" s="605"/>
      <c r="K53" s="605"/>
      <c r="L53" s="605"/>
      <c r="M53" s="605"/>
    </row>
    <row r="54" spans="1:13" s="585" customFormat="1" ht="15.75" customHeight="1">
      <c r="A54" s="606"/>
      <c r="B54" s="608"/>
      <c r="C54" s="608"/>
      <c r="D54" s="610"/>
      <c r="E54" s="610"/>
      <c r="F54" s="610"/>
      <c r="G54" s="605"/>
      <c r="H54" s="605"/>
      <c r="I54" s="605"/>
      <c r="J54" s="605"/>
      <c r="K54" s="605"/>
      <c r="L54" s="605"/>
      <c r="M54" s="605"/>
    </row>
    <row r="55" spans="1:13" s="585" customFormat="1" ht="15.75" customHeight="1">
      <c r="A55" s="606"/>
      <c r="B55" s="608"/>
      <c r="C55" s="608"/>
      <c r="D55" s="610"/>
      <c r="E55" s="610"/>
      <c r="F55" s="610"/>
      <c r="G55" s="605"/>
      <c r="H55" s="605"/>
      <c r="I55" s="605"/>
      <c r="J55" s="605"/>
      <c r="K55" s="605"/>
      <c r="L55" s="605"/>
      <c r="M55" s="605"/>
    </row>
    <row r="56" spans="1:13" s="585" customFormat="1" ht="15.75" customHeight="1">
      <c r="A56" s="606"/>
      <c r="B56" s="608"/>
      <c r="C56" s="608"/>
      <c r="D56" s="610"/>
      <c r="E56" s="610"/>
      <c r="F56" s="610"/>
      <c r="G56" s="605"/>
      <c r="H56" s="605"/>
      <c r="I56" s="605"/>
      <c r="J56" s="605"/>
      <c r="K56" s="605"/>
      <c r="L56" s="605"/>
      <c r="M56" s="605"/>
    </row>
    <row r="57" spans="1:13" s="585" customFormat="1" ht="15.75" customHeight="1">
      <c r="A57" s="606"/>
      <c r="B57" s="608"/>
      <c r="C57" s="608"/>
      <c r="D57" s="610"/>
      <c r="E57" s="610"/>
      <c r="F57" s="610"/>
      <c r="G57" s="605"/>
      <c r="H57" s="605"/>
      <c r="I57" s="605"/>
      <c r="J57" s="605"/>
      <c r="K57" s="605"/>
      <c r="L57" s="605"/>
      <c r="M57" s="605"/>
    </row>
    <row r="58" spans="1:13" s="585" customFormat="1" ht="15.75" customHeight="1">
      <c r="A58" s="606"/>
      <c r="B58" s="608"/>
      <c r="C58" s="608"/>
      <c r="D58" s="610"/>
      <c r="E58" s="610"/>
      <c r="F58" s="610"/>
      <c r="G58" s="605"/>
      <c r="H58" s="605"/>
      <c r="I58" s="605"/>
      <c r="J58" s="605"/>
      <c r="K58" s="605"/>
      <c r="L58" s="605"/>
      <c r="M58" s="605"/>
    </row>
    <row r="59" spans="1:13" s="585" customFormat="1" ht="15.75" customHeight="1">
      <c r="A59" s="771"/>
      <c r="B59" s="771"/>
      <c r="C59" s="771"/>
      <c r="D59" s="771"/>
      <c r="E59" s="771"/>
      <c r="F59" s="772"/>
      <c r="G59" s="771"/>
      <c r="H59" s="771"/>
      <c r="I59" s="771"/>
      <c r="J59" s="771"/>
      <c r="K59" s="771"/>
      <c r="L59" s="771"/>
      <c r="M59" s="771"/>
    </row>
    <row r="60" spans="1:13" s="580" customFormat="1" ht="20.25" customHeight="1">
      <c r="A60" s="773" t="s">
        <v>743</v>
      </c>
      <c r="B60" s="773" t="s">
        <v>6</v>
      </c>
      <c r="C60" s="773"/>
      <c r="D60" s="773"/>
      <c r="E60" s="773"/>
      <c r="F60" s="774">
        <f>SUM(F7:F59)</f>
        <v>62813.899999999994</v>
      </c>
      <c r="G60" s="773"/>
      <c r="H60" s="773"/>
      <c r="I60" s="773"/>
      <c r="J60" s="773"/>
      <c r="K60" s="773"/>
      <c r="L60" s="773"/>
      <c r="M60" s="773"/>
    </row>
    <row r="61" spans="1:13" ht="16.5" customHeight="1">
      <c r="A61" s="579" t="str">
        <f>"Cộng: "&amp; MAX(A7:A60)&amp; " mặt hàng"</f>
        <v>Cộng: 25 mặt hàng</v>
      </c>
      <c r="B61" s="593"/>
      <c r="C61" s="593"/>
      <c r="D61" s="593"/>
      <c r="E61" s="593"/>
      <c r="F61" s="593"/>
      <c r="G61" s="593"/>
      <c r="H61" s="593"/>
      <c r="I61" s="593"/>
      <c r="J61" s="593"/>
      <c r="K61" s="593"/>
      <c r="L61" s="593"/>
      <c r="M61" s="593"/>
    </row>
    <row r="62" spans="1:13" s="580" customFormat="1" ht="16.5" customHeight="1">
      <c r="A62" s="1338" t="s">
        <v>763</v>
      </c>
      <c r="B62" s="1338"/>
      <c r="E62" s="580" t="s">
        <v>762</v>
      </c>
      <c r="G62" s="580" t="s">
        <v>758</v>
      </c>
      <c r="J62" s="580" t="s">
        <v>759</v>
      </c>
      <c r="L62" s="580" t="s">
        <v>760</v>
      </c>
    </row>
    <row r="63" spans="1:13" ht="61.5" customHeight="1">
      <c r="A63" s="1337" t="s">
        <v>761</v>
      </c>
      <c r="B63" s="1337"/>
      <c r="C63" s="593"/>
      <c r="D63" s="593"/>
      <c r="E63" s="593"/>
      <c r="F63" s="593"/>
      <c r="G63" s="593"/>
      <c r="H63" s="593"/>
      <c r="I63" s="593"/>
      <c r="J63" s="593"/>
      <c r="K63" s="593"/>
      <c r="L63" s="593"/>
      <c r="M63" s="593"/>
    </row>
    <row r="64" spans="1:13" ht="15.6">
      <c r="A64" s="594"/>
      <c r="B64" s="595"/>
      <c r="C64" s="595"/>
      <c r="D64" s="595"/>
      <c r="E64" s="595"/>
      <c r="F64" s="595"/>
      <c r="G64" s="595"/>
      <c r="H64" s="595"/>
      <c r="I64" s="595"/>
      <c r="J64" s="595"/>
      <c r="K64" s="595"/>
      <c r="L64" s="595"/>
      <c r="M64" s="595"/>
    </row>
    <row r="65" spans="1:13" ht="15.6">
      <c r="A65" s="596"/>
      <c r="B65" s="593"/>
      <c r="C65" s="593"/>
      <c r="D65" s="593"/>
      <c r="E65" s="593"/>
      <c r="F65" s="593"/>
      <c r="G65" s="593"/>
      <c r="H65" s="593"/>
      <c r="I65" s="593"/>
      <c r="J65" s="593"/>
      <c r="K65" s="593"/>
      <c r="L65" s="597"/>
      <c r="M65" s="598"/>
    </row>
    <row r="66" spans="1:13" ht="16.8">
      <c r="A66" s="593"/>
      <c r="B66" s="599"/>
      <c r="C66" s="600"/>
      <c r="D66" s="593"/>
      <c r="E66" s="599"/>
      <c r="F66" s="599"/>
      <c r="G66" s="599"/>
      <c r="H66" s="600"/>
      <c r="I66" s="599"/>
      <c r="J66" s="599"/>
      <c r="K66" s="599"/>
      <c r="L66" s="600"/>
      <c r="M66" s="599"/>
    </row>
    <row r="67" spans="1:13">
      <c r="A67" s="593"/>
      <c r="B67" s="601"/>
      <c r="C67" s="602"/>
      <c r="D67" s="601"/>
      <c r="E67" s="601"/>
      <c r="F67" s="601"/>
      <c r="G67" s="601"/>
      <c r="H67" s="602"/>
      <c r="I67" s="601"/>
      <c r="J67" s="601"/>
      <c r="K67" s="601"/>
      <c r="L67" s="602"/>
      <c r="M67" s="601"/>
    </row>
    <row r="68" spans="1:13" ht="15.6">
      <c r="A68" s="603"/>
      <c r="B68" s="593"/>
      <c r="C68" s="593"/>
      <c r="D68" s="593"/>
      <c r="E68" s="593"/>
      <c r="F68" s="593"/>
      <c r="G68" s="593"/>
      <c r="H68" s="593"/>
      <c r="I68" s="593"/>
      <c r="J68" s="593"/>
      <c r="K68" s="593"/>
      <c r="L68" s="593"/>
      <c r="M68" s="593"/>
    </row>
    <row r="69" spans="1:13" ht="15.6">
      <c r="A69" s="603"/>
      <c r="B69" s="593"/>
      <c r="C69" s="593"/>
      <c r="D69" s="593"/>
      <c r="E69" s="593"/>
      <c r="F69" s="593"/>
      <c r="G69" s="593"/>
      <c r="H69" s="593"/>
      <c r="I69" s="593"/>
      <c r="J69" s="593"/>
      <c r="K69" s="593"/>
      <c r="L69" s="593"/>
      <c r="M69" s="593"/>
    </row>
    <row r="70" spans="1:13" ht="13.5" customHeight="1">
      <c r="A70" s="593"/>
      <c r="B70" s="593"/>
      <c r="C70" s="593"/>
      <c r="D70" s="593"/>
      <c r="E70" s="593"/>
      <c r="F70" s="593"/>
      <c r="G70" s="593"/>
      <c r="H70" s="593"/>
      <c r="I70" s="593"/>
      <c r="J70" s="593"/>
      <c r="K70" s="593"/>
      <c r="L70" s="593"/>
      <c r="M70" s="593"/>
    </row>
    <row r="71" spans="1:13" ht="13.5" customHeight="1">
      <c r="A71" s="593"/>
      <c r="B71" s="593"/>
      <c r="C71" s="593"/>
      <c r="D71" s="593"/>
      <c r="E71" s="593"/>
      <c r="F71" s="593"/>
      <c r="G71" s="593"/>
      <c r="H71" s="593"/>
      <c r="I71" s="593"/>
      <c r="J71" s="593"/>
      <c r="K71" s="593"/>
      <c r="L71" s="593"/>
      <c r="M71" s="593"/>
    </row>
    <row r="72" spans="1:13" ht="17.25" customHeight="1">
      <c r="A72" s="593"/>
      <c r="B72" s="593"/>
      <c r="C72" s="593"/>
      <c r="D72" s="593"/>
      <c r="E72" s="593"/>
      <c r="F72" s="593"/>
      <c r="G72" s="593"/>
      <c r="H72" s="593"/>
      <c r="I72" s="593"/>
      <c r="J72" s="593"/>
      <c r="K72" s="593"/>
      <c r="L72" s="593"/>
      <c r="M72" s="593"/>
    </row>
    <row r="73" spans="1:13" ht="13.5" customHeight="1">
      <c r="A73" s="593"/>
      <c r="B73" s="593"/>
      <c r="C73" s="593"/>
      <c r="D73" s="593"/>
      <c r="E73" s="593"/>
      <c r="F73" s="593"/>
      <c r="G73" s="593"/>
      <c r="H73" s="593"/>
      <c r="I73" s="593"/>
      <c r="J73" s="593"/>
      <c r="K73" s="593"/>
      <c r="L73" s="593"/>
      <c r="M73" s="593"/>
    </row>
    <row r="74" spans="1:13" ht="13.5" customHeight="1">
      <c r="A74" s="593"/>
      <c r="B74" s="593"/>
      <c r="C74" s="593"/>
      <c r="D74" s="593"/>
      <c r="E74" s="593"/>
      <c r="F74" s="593"/>
      <c r="G74" s="593"/>
      <c r="H74" s="593"/>
      <c r="I74" s="593"/>
      <c r="J74" s="593"/>
      <c r="K74" s="593"/>
      <c r="L74" s="593"/>
      <c r="M74" s="593"/>
    </row>
    <row r="75" spans="1:13" ht="13.5" customHeight="1">
      <c r="A75" s="593"/>
      <c r="B75" s="593"/>
      <c r="C75" s="593"/>
      <c r="D75" s="593"/>
      <c r="E75" s="593"/>
      <c r="F75" s="593"/>
      <c r="G75" s="593"/>
      <c r="H75" s="593"/>
      <c r="I75" s="593"/>
      <c r="J75" s="593"/>
      <c r="K75" s="593"/>
      <c r="L75" s="593"/>
      <c r="M75" s="593"/>
    </row>
    <row r="76" spans="1:13">
      <c r="A76" s="593"/>
      <c r="B76" s="593"/>
      <c r="C76" s="593"/>
      <c r="D76" s="593"/>
      <c r="E76" s="593"/>
      <c r="F76" s="593"/>
      <c r="G76" s="593"/>
      <c r="H76" s="593"/>
      <c r="I76" s="593"/>
      <c r="J76" s="593"/>
      <c r="K76" s="593"/>
      <c r="L76" s="593"/>
      <c r="M76" s="593"/>
    </row>
    <row r="77" spans="1:13">
      <c r="A77" s="593"/>
      <c r="B77" s="593"/>
      <c r="C77" s="593"/>
      <c r="D77" s="593"/>
      <c r="E77" s="593"/>
      <c r="F77" s="593"/>
      <c r="G77" s="593"/>
      <c r="H77" s="593"/>
      <c r="I77" s="593"/>
      <c r="J77" s="593"/>
      <c r="K77" s="593"/>
      <c r="L77" s="593"/>
      <c r="M77" s="593"/>
    </row>
    <row r="78" spans="1:13">
      <c r="A78" s="593"/>
      <c r="B78" s="593"/>
      <c r="C78" s="593"/>
      <c r="D78" s="593"/>
      <c r="E78" s="593"/>
      <c r="F78" s="593"/>
      <c r="G78" s="593"/>
      <c r="H78" s="593"/>
      <c r="I78" s="593"/>
      <c r="J78" s="593"/>
      <c r="K78" s="593"/>
      <c r="L78" s="593"/>
      <c r="M78" s="593"/>
    </row>
    <row r="79" spans="1:13">
      <c r="A79" s="593"/>
      <c r="B79" s="593"/>
      <c r="C79" s="593"/>
      <c r="D79" s="593"/>
      <c r="E79" s="593"/>
      <c r="F79" s="593"/>
      <c r="G79" s="593"/>
      <c r="H79" s="593"/>
      <c r="I79" s="593"/>
      <c r="J79" s="593"/>
      <c r="K79" s="593"/>
      <c r="L79" s="593"/>
      <c r="M79" s="593"/>
    </row>
    <row r="80" spans="1:13">
      <c r="A80" s="593"/>
      <c r="B80" s="593"/>
      <c r="C80" s="593"/>
      <c r="D80" s="593"/>
      <c r="E80" s="593"/>
      <c r="F80" s="593"/>
      <c r="G80" s="593"/>
      <c r="H80" s="593"/>
      <c r="I80" s="593"/>
      <c r="J80" s="593"/>
      <c r="K80" s="593"/>
      <c r="L80" s="593"/>
      <c r="M80" s="593"/>
    </row>
    <row r="81" spans="1:13">
      <c r="A81" s="593"/>
      <c r="B81" s="593"/>
      <c r="C81" s="593"/>
      <c r="D81" s="593"/>
      <c r="E81" s="593"/>
      <c r="F81" s="593"/>
      <c r="G81" s="593"/>
      <c r="H81" s="593"/>
      <c r="I81" s="593"/>
      <c r="J81" s="593"/>
      <c r="K81" s="593"/>
      <c r="L81" s="593"/>
      <c r="M81" s="593"/>
    </row>
    <row r="82" spans="1:13">
      <c r="A82" s="593"/>
      <c r="B82" s="593"/>
      <c r="C82" s="593"/>
      <c r="D82" s="593"/>
      <c r="E82" s="593"/>
      <c r="F82" s="604"/>
      <c r="G82" s="593"/>
      <c r="H82" s="593"/>
      <c r="I82" s="593"/>
      <c r="J82" s="593"/>
      <c r="K82" s="593"/>
      <c r="L82" s="593"/>
      <c r="M82" s="593"/>
    </row>
    <row r="83" spans="1:13">
      <c r="A83" s="593"/>
      <c r="B83" s="593"/>
      <c r="C83" s="593"/>
      <c r="D83" s="593"/>
      <c r="E83" s="593"/>
      <c r="F83" s="593"/>
      <c r="G83" s="593"/>
      <c r="H83" s="593"/>
      <c r="I83" s="593"/>
      <c r="J83" s="593"/>
      <c r="K83" s="593"/>
      <c r="L83" s="593"/>
      <c r="M83" s="593"/>
    </row>
    <row r="84" spans="1:13">
      <c r="A84" s="593"/>
      <c r="B84" s="593"/>
      <c r="C84" s="593"/>
      <c r="D84" s="593"/>
      <c r="E84" s="593"/>
      <c r="F84" s="593"/>
      <c r="G84" s="593"/>
      <c r="H84" s="593"/>
      <c r="I84" s="593"/>
      <c r="J84" s="593"/>
      <c r="K84" s="593"/>
      <c r="L84" s="593"/>
      <c r="M84" s="593"/>
    </row>
    <row r="85" spans="1:13">
      <c r="A85" s="593"/>
      <c r="B85" s="593"/>
      <c r="C85" s="593"/>
      <c r="D85" s="593"/>
      <c r="E85" s="593"/>
      <c r="F85" s="593"/>
      <c r="G85" s="593"/>
      <c r="H85" s="593"/>
      <c r="I85" s="593"/>
      <c r="J85" s="593"/>
      <c r="K85" s="593"/>
      <c r="L85" s="593"/>
      <c r="M85" s="593"/>
    </row>
    <row r="86" spans="1:13">
      <c r="A86" s="593"/>
      <c r="B86" s="593"/>
      <c r="C86" s="593"/>
      <c r="D86" s="593"/>
      <c r="E86" s="593"/>
      <c r="F86" s="604"/>
      <c r="G86" s="593"/>
      <c r="H86" s="593"/>
      <c r="I86" s="593"/>
      <c r="J86" s="593"/>
      <c r="K86" s="593"/>
      <c r="L86" s="593"/>
      <c r="M86" s="593"/>
    </row>
    <row r="87" spans="1:13">
      <c r="A87" s="593"/>
      <c r="B87" s="593"/>
      <c r="C87" s="593"/>
      <c r="D87" s="593"/>
      <c r="E87" s="593"/>
      <c r="F87" s="593"/>
      <c r="G87" s="593"/>
      <c r="H87" s="593"/>
      <c r="I87" s="593"/>
      <c r="J87" s="593"/>
      <c r="K87" s="593"/>
      <c r="L87" s="593"/>
      <c r="M87" s="593"/>
    </row>
    <row r="88" spans="1:13">
      <c r="A88" s="593"/>
      <c r="B88" s="593"/>
      <c r="C88" s="593"/>
      <c r="D88" s="593"/>
      <c r="E88" s="593"/>
      <c r="F88" s="593"/>
      <c r="G88" s="593"/>
      <c r="H88" s="593"/>
      <c r="I88" s="593"/>
      <c r="J88" s="593"/>
      <c r="K88" s="593"/>
      <c r="L88" s="593"/>
      <c r="M88" s="593"/>
    </row>
    <row r="89" spans="1:13">
      <c r="A89" s="593"/>
      <c r="B89" s="593"/>
      <c r="C89" s="593"/>
      <c r="D89" s="593"/>
      <c r="E89" s="593"/>
      <c r="F89" s="593"/>
      <c r="G89" s="593"/>
      <c r="H89" s="593"/>
      <c r="I89" s="593"/>
      <c r="J89" s="593"/>
      <c r="K89" s="593"/>
      <c r="L89" s="593"/>
      <c r="M89" s="593"/>
    </row>
    <row r="90" spans="1:13">
      <c r="A90" s="593"/>
      <c r="B90" s="593"/>
      <c r="C90" s="593"/>
      <c r="D90" s="593"/>
      <c r="E90" s="593"/>
      <c r="F90" s="593"/>
      <c r="G90" s="593"/>
      <c r="H90" s="593"/>
      <c r="I90" s="593"/>
      <c r="J90" s="593"/>
      <c r="K90" s="593"/>
      <c r="L90" s="593"/>
      <c r="M90" s="593"/>
    </row>
    <row r="91" spans="1:13">
      <c r="A91" s="593"/>
      <c r="B91" s="593"/>
      <c r="C91" s="593"/>
      <c r="D91" s="593"/>
      <c r="E91" s="593"/>
      <c r="F91" s="593"/>
      <c r="G91" s="593"/>
      <c r="H91" s="593"/>
      <c r="I91" s="593"/>
      <c r="J91" s="593"/>
      <c r="K91" s="593"/>
      <c r="L91" s="593"/>
      <c r="M91" s="593"/>
    </row>
    <row r="92" spans="1:13">
      <c r="A92" s="593"/>
      <c r="B92" s="593"/>
      <c r="C92" s="593"/>
      <c r="D92" s="593"/>
      <c r="E92" s="593"/>
      <c r="F92" s="593"/>
      <c r="G92" s="593"/>
      <c r="H92" s="593"/>
      <c r="I92" s="593"/>
      <c r="J92" s="593"/>
      <c r="K92" s="593"/>
      <c r="L92" s="593"/>
      <c r="M92" s="593"/>
    </row>
    <row r="93" spans="1:13">
      <c r="A93" s="593"/>
      <c r="B93" s="593"/>
      <c r="C93" s="593"/>
      <c r="D93" s="593"/>
      <c r="E93" s="593"/>
      <c r="F93" s="593"/>
      <c r="G93" s="593"/>
      <c r="H93" s="593"/>
      <c r="I93" s="593"/>
      <c r="J93" s="593"/>
      <c r="K93" s="593"/>
      <c r="L93" s="593"/>
      <c r="M93" s="593"/>
    </row>
    <row r="94" spans="1:13">
      <c r="A94" s="593"/>
      <c r="B94" s="593"/>
      <c r="C94" s="593"/>
      <c r="D94" s="593"/>
      <c r="E94" s="593"/>
      <c r="F94" s="593"/>
      <c r="G94" s="593"/>
      <c r="H94" s="593"/>
      <c r="I94" s="593"/>
      <c r="J94" s="593"/>
      <c r="K94" s="593"/>
      <c r="L94" s="593"/>
      <c r="M94" s="593"/>
    </row>
    <row r="95" spans="1:13">
      <c r="A95" s="593"/>
      <c r="B95" s="593"/>
      <c r="C95" s="593"/>
      <c r="D95" s="593"/>
      <c r="E95" s="593"/>
      <c r="F95" s="593"/>
      <c r="G95" s="593"/>
      <c r="H95" s="593"/>
      <c r="I95" s="593"/>
      <c r="J95" s="593"/>
      <c r="K95" s="593"/>
      <c r="L95" s="593"/>
      <c r="M95" s="593"/>
    </row>
    <row r="96" spans="1:13">
      <c r="A96" s="593"/>
      <c r="B96" s="593"/>
      <c r="C96" s="593"/>
      <c r="D96" s="593"/>
      <c r="E96" s="593"/>
      <c r="F96" s="593"/>
      <c r="G96" s="593"/>
      <c r="H96" s="593"/>
      <c r="I96" s="593"/>
      <c r="J96" s="593"/>
      <c r="K96" s="593"/>
      <c r="L96" s="593"/>
      <c r="M96" s="593"/>
    </row>
    <row r="97" spans="1:13">
      <c r="A97" s="593"/>
      <c r="B97" s="593"/>
      <c r="C97" s="593"/>
      <c r="D97" s="593"/>
      <c r="E97" s="593"/>
      <c r="F97" s="593"/>
      <c r="G97" s="593"/>
      <c r="H97" s="593"/>
      <c r="I97" s="593"/>
      <c r="J97" s="593"/>
      <c r="K97" s="593"/>
      <c r="L97" s="593"/>
      <c r="M97" s="593"/>
    </row>
    <row r="98" spans="1:13">
      <c r="A98" s="593"/>
      <c r="B98" s="593"/>
      <c r="C98" s="593"/>
      <c r="D98" s="593"/>
      <c r="E98" s="593"/>
      <c r="F98" s="593"/>
      <c r="G98" s="593"/>
      <c r="H98" s="593"/>
      <c r="I98" s="593"/>
      <c r="J98" s="593"/>
      <c r="K98" s="593"/>
      <c r="L98" s="593"/>
      <c r="M98" s="593"/>
    </row>
    <row r="99" spans="1:13">
      <c r="A99" s="593"/>
      <c r="B99" s="593"/>
      <c r="C99" s="593"/>
      <c r="D99" s="593"/>
      <c r="E99" s="593"/>
      <c r="F99" s="593"/>
      <c r="G99" s="593"/>
      <c r="H99" s="593"/>
      <c r="I99" s="593"/>
      <c r="J99" s="593"/>
      <c r="K99" s="593"/>
      <c r="L99" s="593"/>
      <c r="M99" s="593"/>
    </row>
    <row r="100" spans="1:13">
      <c r="A100" s="593"/>
      <c r="B100" s="593"/>
      <c r="C100" s="593"/>
      <c r="D100" s="593"/>
      <c r="E100" s="593"/>
      <c r="F100" s="593"/>
      <c r="G100" s="593"/>
      <c r="H100" s="593"/>
      <c r="I100" s="593"/>
      <c r="J100" s="593"/>
      <c r="K100" s="593"/>
      <c r="L100" s="593"/>
      <c r="M100" s="593"/>
    </row>
    <row r="101" spans="1:13">
      <c r="A101" s="593"/>
      <c r="B101" s="593"/>
      <c r="C101" s="593"/>
      <c r="D101" s="593"/>
      <c r="E101" s="593"/>
      <c r="F101" s="593"/>
      <c r="G101" s="593"/>
      <c r="H101" s="593"/>
      <c r="I101" s="593"/>
      <c r="J101" s="593"/>
      <c r="K101" s="593"/>
      <c r="L101" s="593"/>
      <c r="M101" s="593"/>
    </row>
    <row r="120" spans="6:6">
      <c r="F120" s="208"/>
    </row>
    <row r="126" spans="6:6">
      <c r="F126" s="208"/>
    </row>
    <row r="160" spans="6:6">
      <c r="F160" s="208"/>
    </row>
    <row r="200" spans="6:6">
      <c r="F200" s="208"/>
    </row>
  </sheetData>
  <sheetProtection sheet="1" objects="1" scenarios="1"/>
  <mergeCells count="12">
    <mergeCell ref="K5:L5"/>
    <mergeCell ref="B1:M1"/>
    <mergeCell ref="G4:H4"/>
    <mergeCell ref="I4:L4"/>
    <mergeCell ref="E4:F4"/>
    <mergeCell ref="E5:E6"/>
    <mergeCell ref="F5:F6"/>
    <mergeCell ref="A63:B63"/>
    <mergeCell ref="A62:B62"/>
    <mergeCell ref="G5:G6"/>
    <mergeCell ref="H5:H6"/>
    <mergeCell ref="I5:J5"/>
  </mergeCells>
  <dataValidations count="3">
    <dataValidation allowBlank="1" showInputMessage="1" showErrorMessage="1" prompt="Nhập tháng cần tính tồn kho vào ô này theo định dạng tháng/năm._x000a_Ví dụ: 2/2017 ------ và Enter" sqref="B1" xr:uid="{00000000-0002-0000-0400-000000000000}"/>
    <dataValidation allowBlank="1" showInputMessage="1" showErrorMessage="1" prompt="Ô này mặc định là ngày cuối cùng của tháng. Nếu cần phải thay đổi hãy nhập vào theo định dạng ngày/tháng/năm. " sqref="A2:M2" xr:uid="{00000000-0002-0000-0400-000001000000}"/>
    <dataValidation type="list" allowBlank="1" showInputMessage="1" showErrorMessage="1" sqref="N1" xr:uid="{00000000-0002-0000-0400-000002000000}">
      <formula1>Thanglam</formula1>
    </dataValidation>
  </dataValidations>
  <pageMargins left="0.39370078740157483" right="0.39370078740157483" top="0.39370078740157483" bottom="0.39370078740157483" header="0.19685039370078741" footer="0.19685039370078741"/>
  <pageSetup paperSize="9" firstPageNumber="33" orientation="landscape" useFirstPageNumber="1" r:id="rId1"/>
  <headerFooter alignWithMargins="0">
    <oddFooter>&amp;R&amp;P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44" r:id="rId4" name="Button 12">
              <controlPr locked="0" defaultSize="0" print="0" autoFill="0" autoPict="0" macro="[0]!INTONKHO">
                <anchor moveWithCells="1" sizeWithCells="1">
                  <from>
                    <xdr:col>12</xdr:col>
                    <xdr:colOff>106680</xdr:colOff>
                    <xdr:row>1</xdr:row>
                    <xdr:rowOff>22860</xdr:rowOff>
                  </from>
                  <to>
                    <xdr:col>13</xdr:col>
                    <xdr:colOff>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5" name="Button 13">
              <controlPr defaultSize="0" print="0" autoFill="0" autoPict="0" macro="[0]!TINHKHO_TBO" altText="TINHKHO">
                <anchor moveWithCells="1" sizeWithCells="1">
                  <from>
                    <xdr:col>12</xdr:col>
                    <xdr:colOff>114300</xdr:colOff>
                    <xdr:row>0</xdr:row>
                    <xdr:rowOff>22860</xdr:rowOff>
                  </from>
                  <to>
                    <xdr:col>13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IW81"/>
  <sheetViews>
    <sheetView topLeftCell="A19" workbookViewId="0">
      <selection activeCell="B37" sqref="B37"/>
    </sheetView>
  </sheetViews>
  <sheetFormatPr defaultColWidth="8.88671875" defaultRowHeight="13.2"/>
  <cols>
    <col min="1" max="1" width="6" style="241" customWidth="1"/>
    <col min="2" max="2" width="53" style="192" customWidth="1"/>
    <col min="3" max="3" width="13.6640625" style="192" customWidth="1"/>
    <col min="4" max="4" width="10.5546875" style="192" customWidth="1"/>
    <col min="5" max="5" width="10.44140625" style="192" customWidth="1"/>
    <col min="6" max="6" width="17.44140625" style="192" customWidth="1"/>
    <col min="7" max="7" width="25.6640625" style="192" customWidth="1"/>
    <col min="8" max="16384" width="8.88671875" style="192"/>
  </cols>
  <sheetData>
    <row r="1" spans="1:257" ht="18.75" customHeight="1">
      <c r="A1" s="1349" t="s">
        <v>305</v>
      </c>
      <c r="B1" s="1349"/>
      <c r="C1" s="1349"/>
      <c r="D1" s="1349"/>
      <c r="E1" s="1349"/>
      <c r="F1" s="1349"/>
      <c r="G1" s="1349"/>
      <c r="IW1" s="192" t="s">
        <v>177</v>
      </c>
    </row>
    <row r="2" spans="1:257" ht="15.75" customHeight="1">
      <c r="A2" s="209"/>
      <c r="B2" s="209"/>
      <c r="C2" s="1350">
        <f>'Tinh kho'!B1</f>
        <v>44287</v>
      </c>
      <c r="D2" s="1350"/>
      <c r="E2" s="209"/>
      <c r="F2" s="209"/>
      <c r="G2" s="209"/>
      <c r="IW2" s="192" t="s">
        <v>178</v>
      </c>
    </row>
    <row r="3" spans="1:257" ht="18" customHeight="1">
      <c r="A3" s="210" t="s">
        <v>306</v>
      </c>
      <c r="B3" s="210"/>
      <c r="C3" s="210"/>
      <c r="D3" s="210"/>
      <c r="E3" s="210"/>
      <c r="F3" s="210"/>
      <c r="G3" s="210"/>
      <c r="IW3" s="192">
        <v>1499404901</v>
      </c>
    </row>
    <row r="4" spans="1:257" s="194" customFormat="1" ht="15.6">
      <c r="A4" s="211" t="s">
        <v>11</v>
      </c>
      <c r="B4" s="1351" t="s">
        <v>307</v>
      </c>
      <c r="C4" s="1351"/>
      <c r="D4" s="1351"/>
      <c r="E4" s="1351"/>
      <c r="F4" s="212" t="s">
        <v>308</v>
      </c>
      <c r="G4" s="212" t="s">
        <v>304</v>
      </c>
      <c r="IW4" s="194" t="s">
        <v>179</v>
      </c>
    </row>
    <row r="5" spans="1:257" s="194" customFormat="1" ht="16.2" customHeight="1">
      <c r="A5" s="213" t="s">
        <v>309</v>
      </c>
      <c r="B5" s="214" t="s">
        <v>310</v>
      </c>
      <c r="C5" s="207"/>
      <c r="D5" s="207"/>
      <c r="E5" s="207"/>
      <c r="F5" s="215"/>
      <c r="G5" s="216"/>
      <c r="IW5" s="217">
        <v>43019.159039351849</v>
      </c>
    </row>
    <row r="6" spans="1:257" s="194" customFormat="1" ht="16.2" customHeight="1">
      <c r="A6" s="218">
        <v>1</v>
      </c>
      <c r="B6" s="219" t="s">
        <v>311</v>
      </c>
      <c r="C6" s="220">
        <v>57000</v>
      </c>
      <c r="D6" s="221">
        <v>22</v>
      </c>
      <c r="E6" s="222">
        <v>31</v>
      </c>
      <c r="F6" s="206">
        <f>E6*D6*C6</f>
        <v>38874000</v>
      </c>
      <c r="G6" s="205"/>
    </row>
    <row r="7" spans="1:257" s="194" customFormat="1" ht="16.2" customHeight="1">
      <c r="A7" s="218">
        <v>2</v>
      </c>
      <c r="B7" s="219" t="s">
        <v>312</v>
      </c>
      <c r="C7" s="220">
        <v>57000</v>
      </c>
      <c r="D7" s="221">
        <v>6</v>
      </c>
      <c r="E7" s="222">
        <v>31</v>
      </c>
      <c r="F7" s="206">
        <f>E7*D7*C7</f>
        <v>10602000</v>
      </c>
      <c r="G7" s="205"/>
    </row>
    <row r="8" spans="1:257" s="194" customFormat="1" ht="16.2" customHeight="1">
      <c r="A8" s="218">
        <v>3</v>
      </c>
      <c r="B8" s="219" t="s">
        <v>313</v>
      </c>
      <c r="C8" s="220">
        <v>57000</v>
      </c>
      <c r="D8" s="221">
        <v>38</v>
      </c>
      <c r="E8" s="222">
        <v>1</v>
      </c>
      <c r="F8" s="206">
        <f>E8*D8*C8</f>
        <v>2166000</v>
      </c>
      <c r="G8" s="205"/>
    </row>
    <row r="9" spans="1:257" s="194" customFormat="1" ht="16.2" customHeight="1">
      <c r="A9" s="218">
        <v>4</v>
      </c>
      <c r="B9" s="219" t="s">
        <v>314</v>
      </c>
      <c r="C9" s="220">
        <v>17000</v>
      </c>
      <c r="D9" s="221">
        <v>5</v>
      </c>
      <c r="E9" s="222">
        <v>13</v>
      </c>
      <c r="F9" s="223">
        <f>E9*C9</f>
        <v>221000</v>
      </c>
      <c r="G9" s="205"/>
    </row>
    <row r="10" spans="1:257" s="194" customFormat="1" ht="16.2" customHeight="1">
      <c r="A10" s="218">
        <v>5</v>
      </c>
      <c r="B10" s="219" t="s">
        <v>315</v>
      </c>
      <c r="C10" s="220"/>
      <c r="D10" s="221"/>
      <c r="E10" s="222"/>
      <c r="F10" s="224">
        <v>13814000</v>
      </c>
      <c r="G10" s="205"/>
    </row>
    <row r="11" spans="1:257" s="194" customFormat="1" ht="16.2" customHeight="1">
      <c r="A11" s="218"/>
      <c r="B11" s="219"/>
      <c r="C11" s="220"/>
      <c r="D11" s="221"/>
      <c r="E11" s="222"/>
      <c r="F11" s="223"/>
      <c r="G11" s="205"/>
    </row>
    <row r="12" spans="1:257" s="194" customFormat="1" ht="16.2" customHeight="1">
      <c r="A12" s="218"/>
      <c r="B12" s="219"/>
      <c r="C12" s="220"/>
      <c r="D12" s="221"/>
      <c r="E12" s="222"/>
      <c r="F12" s="206"/>
      <c r="G12" s="205"/>
    </row>
    <row r="13" spans="1:257" s="194" customFormat="1" ht="16.2" customHeight="1">
      <c r="A13" s="218"/>
      <c r="B13" s="219"/>
      <c r="C13" s="220"/>
      <c r="D13" s="221"/>
      <c r="E13" s="222"/>
      <c r="F13" s="225"/>
      <c r="G13" s="205"/>
    </row>
    <row r="14" spans="1:257" s="194" customFormat="1" ht="16.2" customHeight="1">
      <c r="A14" s="218"/>
      <c r="B14" s="226"/>
      <c r="C14" s="227"/>
      <c r="D14" s="221"/>
      <c r="E14" s="222"/>
      <c r="F14" s="206"/>
      <c r="G14" s="205"/>
    </row>
    <row r="15" spans="1:257" s="194" customFormat="1" ht="16.2" customHeight="1">
      <c r="A15" s="218"/>
      <c r="B15" s="226"/>
      <c r="C15" s="228"/>
      <c r="D15" s="228"/>
      <c r="E15" s="228"/>
      <c r="F15" s="206"/>
      <c r="G15" s="205"/>
    </row>
    <row r="16" spans="1:257" s="194" customFormat="1" ht="16.2" customHeight="1">
      <c r="A16" s="218"/>
      <c r="B16" s="226"/>
      <c r="C16" s="228"/>
      <c r="D16" s="228"/>
      <c r="E16" s="228"/>
      <c r="F16" s="206"/>
      <c r="G16" s="205"/>
    </row>
    <row r="17" spans="1:7" s="194" customFormat="1" ht="16.2" customHeight="1">
      <c r="A17" s="218"/>
      <c r="B17" s="226"/>
      <c r="C17" s="228"/>
      <c r="D17" s="228"/>
      <c r="E17" s="228"/>
      <c r="F17" s="206"/>
      <c r="G17" s="205"/>
    </row>
    <row r="18" spans="1:7" s="194" customFormat="1" ht="16.2" customHeight="1">
      <c r="A18" s="218"/>
      <c r="B18" s="229" t="s">
        <v>316</v>
      </c>
      <c r="C18" s="230">
        <f>SUM(F6:F17)</f>
        <v>65677000</v>
      </c>
      <c r="D18" s="228"/>
      <c r="E18" s="228"/>
      <c r="F18" s="231"/>
      <c r="G18" s="205"/>
    </row>
    <row r="19" spans="1:7" s="194" customFormat="1" ht="16.2" customHeight="1">
      <c r="A19" s="218"/>
      <c r="B19" s="226"/>
      <c r="C19" s="228"/>
      <c r="D19" s="228"/>
      <c r="E19" s="228"/>
      <c r="F19" s="206"/>
      <c r="G19" s="205"/>
    </row>
    <row r="20" spans="1:7" s="194" customFormat="1" ht="16.2" customHeight="1">
      <c r="A20" s="232" t="s">
        <v>317</v>
      </c>
      <c r="B20" s="233" t="s">
        <v>318</v>
      </c>
      <c r="C20" s="228"/>
      <c r="D20" s="228"/>
      <c r="E20" s="228"/>
      <c r="F20" s="206"/>
      <c r="G20" s="205"/>
    </row>
    <row r="21" spans="1:7" s="194" customFormat="1" ht="16.2" customHeight="1">
      <c r="A21" s="218">
        <v>1</v>
      </c>
      <c r="B21" s="219" t="s">
        <v>319</v>
      </c>
      <c r="C21" s="228"/>
      <c r="D21" s="228"/>
      <c r="E21" s="228"/>
      <c r="F21" s="206">
        <v>688886300</v>
      </c>
      <c r="G21" s="205"/>
    </row>
    <row r="22" spans="1:7" s="194" customFormat="1" ht="16.2" customHeight="1">
      <c r="A22" s="218">
        <v>2</v>
      </c>
      <c r="B22" s="219" t="s">
        <v>320</v>
      </c>
      <c r="C22" s="228"/>
      <c r="D22" s="228"/>
      <c r="E22" s="228"/>
      <c r="F22" s="206">
        <v>0</v>
      </c>
      <c r="G22" s="205"/>
    </row>
    <row r="23" spans="1:7" s="194" customFormat="1" ht="16.2" customHeight="1">
      <c r="A23" s="218">
        <v>3</v>
      </c>
      <c r="B23" s="219" t="s">
        <v>321</v>
      </c>
      <c r="C23" s="228"/>
      <c r="D23" s="228"/>
      <c r="E23" s="228"/>
      <c r="F23" s="206"/>
      <c r="G23" s="205"/>
    </row>
    <row r="24" spans="1:7" s="194" customFormat="1" ht="16.2" customHeight="1">
      <c r="A24" s="218">
        <v>4</v>
      </c>
      <c r="B24" s="219" t="s">
        <v>322</v>
      </c>
      <c r="C24" s="228"/>
      <c r="D24" s="228"/>
      <c r="E24" s="228"/>
      <c r="F24" s="206"/>
      <c r="G24" s="205"/>
    </row>
    <row r="25" spans="1:7" s="194" customFormat="1" ht="16.2" customHeight="1">
      <c r="A25" s="218">
        <v>5</v>
      </c>
      <c r="B25" s="219" t="s">
        <v>323</v>
      </c>
      <c r="C25" s="228"/>
      <c r="D25" s="228"/>
      <c r="E25" s="228"/>
      <c r="F25" s="206"/>
      <c r="G25" s="205"/>
    </row>
    <row r="26" spans="1:7" s="194" customFormat="1" ht="16.2" customHeight="1">
      <c r="A26" s="218"/>
      <c r="B26" s="219"/>
      <c r="C26" s="228"/>
      <c r="D26" s="228"/>
      <c r="E26" s="228"/>
      <c r="F26" s="206"/>
      <c r="G26" s="205"/>
    </row>
    <row r="27" spans="1:7" s="194" customFormat="1" ht="16.2" customHeight="1">
      <c r="A27" s="218"/>
      <c r="B27" s="226"/>
      <c r="C27" s="228"/>
      <c r="D27" s="228"/>
      <c r="E27" s="228"/>
      <c r="F27" s="206"/>
      <c r="G27" s="205"/>
    </row>
    <row r="28" spans="1:7" s="194" customFormat="1" ht="16.2" customHeight="1">
      <c r="A28" s="218"/>
      <c r="B28" s="226"/>
      <c r="C28" s="228"/>
      <c r="D28" s="228"/>
      <c r="E28" s="228"/>
      <c r="F28" s="206"/>
      <c r="G28" s="205"/>
    </row>
    <row r="29" spans="1:7" s="194" customFormat="1" ht="16.2" customHeight="1">
      <c r="A29" s="218"/>
      <c r="B29" s="226"/>
      <c r="C29" s="228"/>
      <c r="D29" s="228"/>
      <c r="E29" s="228"/>
      <c r="F29" s="206"/>
      <c r="G29" s="205"/>
    </row>
    <row r="30" spans="1:7" s="194" customFormat="1" ht="16.2" customHeight="1">
      <c r="A30" s="218"/>
      <c r="B30" s="229" t="s">
        <v>324</v>
      </c>
      <c r="C30" s="230">
        <f>F21+F22</f>
        <v>688886300</v>
      </c>
      <c r="D30" s="228"/>
      <c r="E30" s="228"/>
      <c r="F30" s="231"/>
      <c r="G30" s="205"/>
    </row>
    <row r="31" spans="1:7" s="194" customFormat="1" ht="15.6">
      <c r="A31" s="232" t="s">
        <v>325</v>
      </c>
      <c r="B31" s="233" t="s">
        <v>326</v>
      </c>
      <c r="C31" s="234">
        <f>C18-C30</f>
        <v>-623209300</v>
      </c>
      <c r="D31" s="228" t="s">
        <v>327</v>
      </c>
      <c r="E31" s="228"/>
      <c r="F31" s="206"/>
      <c r="G31" s="205"/>
    </row>
    <row r="32" spans="1:7" s="194" customFormat="1" ht="15.6">
      <c r="A32" s="218"/>
      <c r="B32" s="226"/>
      <c r="C32" s="228"/>
      <c r="D32" s="228"/>
      <c r="E32" s="228"/>
      <c r="F32" s="206"/>
      <c r="G32" s="205"/>
    </row>
    <row r="33" spans="1:7" s="194" customFormat="1" ht="15.6">
      <c r="A33" s="235"/>
      <c r="B33" s="236"/>
      <c r="C33" s="237"/>
      <c r="D33" s="237"/>
      <c r="E33" s="237"/>
      <c r="F33" s="238"/>
      <c r="G33" s="239"/>
    </row>
    <row r="34" spans="1:7" s="194" customFormat="1" ht="15.6">
      <c r="A34" s="240"/>
    </row>
    <row r="35" spans="1:7" s="194" customFormat="1" ht="15.6">
      <c r="A35" s="240"/>
    </row>
    <row r="36" spans="1:7" s="194" customFormat="1" ht="15.6">
      <c r="A36" s="240"/>
    </row>
    <row r="37" spans="1:7" s="194" customFormat="1" ht="15.6">
      <c r="A37" s="240"/>
    </row>
    <row r="38" spans="1:7" s="194" customFormat="1" ht="15.6">
      <c r="A38" s="240"/>
    </row>
    <row r="39" spans="1:7" s="194" customFormat="1" ht="15.6">
      <c r="A39" s="240"/>
    </row>
    <row r="40" spans="1:7" s="194" customFormat="1" ht="15.6">
      <c r="A40" s="240"/>
    </row>
    <row r="41" spans="1:7" s="194" customFormat="1" ht="15.6">
      <c r="A41" s="240"/>
    </row>
    <row r="42" spans="1:7" s="194" customFormat="1" ht="15.6">
      <c r="A42" s="240"/>
    </row>
    <row r="43" spans="1:7" s="194" customFormat="1" ht="15.6">
      <c r="A43" s="240"/>
    </row>
    <row r="44" spans="1:7" s="194" customFormat="1" ht="15.6">
      <c r="A44" s="240"/>
    </row>
    <row r="45" spans="1:7" s="194" customFormat="1" ht="15.6">
      <c r="A45" s="240"/>
    </row>
    <row r="46" spans="1:7" s="194" customFormat="1" ht="15.6">
      <c r="A46" s="240"/>
    </row>
    <row r="47" spans="1:7" s="194" customFormat="1" ht="15.6">
      <c r="A47" s="240"/>
    </row>
    <row r="48" spans="1:7" s="194" customFormat="1" ht="15.6">
      <c r="A48" s="240"/>
    </row>
    <row r="49" spans="1:1" s="194" customFormat="1" ht="15.6">
      <c r="A49" s="240"/>
    </row>
    <row r="50" spans="1:1" s="194" customFormat="1" ht="15.6">
      <c r="A50" s="240"/>
    </row>
    <row r="51" spans="1:1" s="194" customFormat="1" ht="15.6">
      <c r="A51" s="240"/>
    </row>
    <row r="52" spans="1:1" s="194" customFormat="1" ht="15.6">
      <c r="A52" s="240"/>
    </row>
    <row r="53" spans="1:1" s="194" customFormat="1" ht="15.6">
      <c r="A53" s="240"/>
    </row>
    <row r="54" spans="1:1" s="194" customFormat="1" ht="15.6">
      <c r="A54" s="240"/>
    </row>
    <row r="55" spans="1:1" s="194" customFormat="1" ht="15.6">
      <c r="A55" s="240"/>
    </row>
    <row r="56" spans="1:1" s="194" customFormat="1" ht="15.6">
      <c r="A56" s="240"/>
    </row>
    <row r="57" spans="1:1" s="194" customFormat="1" ht="15.6">
      <c r="A57" s="240"/>
    </row>
    <row r="58" spans="1:1" s="194" customFormat="1" ht="15.6">
      <c r="A58" s="240"/>
    </row>
    <row r="59" spans="1:1" s="194" customFormat="1" ht="15.6">
      <c r="A59" s="240"/>
    </row>
    <row r="60" spans="1:1" s="194" customFormat="1" ht="15.6">
      <c r="A60" s="240"/>
    </row>
    <row r="61" spans="1:1" s="194" customFormat="1" ht="15.6">
      <c r="A61" s="240"/>
    </row>
    <row r="62" spans="1:1" s="194" customFormat="1" ht="15.6">
      <c r="A62" s="240"/>
    </row>
    <row r="63" spans="1:1" s="194" customFormat="1" ht="15.6">
      <c r="A63" s="240"/>
    </row>
    <row r="64" spans="1:1" s="194" customFormat="1" ht="15.6">
      <c r="A64" s="240"/>
    </row>
    <row r="65" spans="1:1" s="194" customFormat="1" ht="15.6">
      <c r="A65" s="240"/>
    </row>
    <row r="66" spans="1:1" s="194" customFormat="1" ht="15.6">
      <c r="A66" s="240"/>
    </row>
    <row r="67" spans="1:1" s="194" customFormat="1" ht="15.6">
      <c r="A67" s="240"/>
    </row>
    <row r="68" spans="1:1" s="194" customFormat="1" ht="15.6">
      <c r="A68" s="240"/>
    </row>
    <row r="69" spans="1:1" s="194" customFormat="1" ht="15.6">
      <c r="A69" s="240"/>
    </row>
    <row r="70" spans="1:1" s="194" customFormat="1" ht="15.6">
      <c r="A70" s="240"/>
    </row>
    <row r="71" spans="1:1" s="194" customFormat="1" ht="15.6">
      <c r="A71" s="240"/>
    </row>
    <row r="72" spans="1:1" s="194" customFormat="1" ht="15.6">
      <c r="A72" s="240"/>
    </row>
    <row r="73" spans="1:1" s="194" customFormat="1" ht="15.6">
      <c r="A73" s="240"/>
    </row>
    <row r="74" spans="1:1" s="194" customFormat="1" ht="15.6">
      <c r="A74" s="240"/>
    </row>
    <row r="75" spans="1:1" s="194" customFormat="1" ht="15.6">
      <c r="A75" s="240"/>
    </row>
    <row r="76" spans="1:1" s="194" customFormat="1" ht="15.6">
      <c r="A76" s="240"/>
    </row>
    <row r="77" spans="1:1" s="194" customFormat="1" ht="15.6">
      <c r="A77" s="240"/>
    </row>
    <row r="78" spans="1:1" s="194" customFormat="1" ht="15.6">
      <c r="A78" s="240"/>
    </row>
    <row r="79" spans="1:1" s="194" customFormat="1" ht="15.6">
      <c r="A79" s="240"/>
    </row>
    <row r="80" spans="1:1" s="194" customFormat="1" ht="15.6">
      <c r="A80" s="240"/>
    </row>
    <row r="81" spans="1:4" ht="15.6">
      <c r="A81" s="240"/>
      <c r="B81" s="194"/>
      <c r="C81" s="194"/>
      <c r="D81" s="194"/>
    </row>
  </sheetData>
  <sheetProtection sheet="1" objects="1" scenarios="1"/>
  <mergeCells count="3">
    <mergeCell ref="A1:G1"/>
    <mergeCell ref="C2:D2"/>
    <mergeCell ref="B4:E4"/>
  </mergeCells>
  <dataValidations count="3">
    <dataValidation allowBlank="1" showInputMessage="1" showErrorMessage="1" prompt="Nhập số ngày ăn vào ô này" sqref="E6:E13" xr:uid="{00000000-0002-0000-0500-000000000000}"/>
    <dataValidation allowBlank="1" showInputMessage="1" showErrorMessage="1" prompt="Nhập quân sô ăn vào ô này" sqref="D6:D13" xr:uid="{00000000-0002-0000-0500-000001000000}"/>
    <dataValidation allowBlank="1" showInputMessage="1" showErrorMessage="1" prompt="Nhập tiêu chuẩn vào ô này" sqref="C6:C13" xr:uid="{00000000-0002-0000-0500-000002000000}"/>
  </dataValidations>
  <pageMargins left="0.61" right="0.54" top="0.51181102362204722" bottom="0.51181102362204722" header="0.23622047244094491" footer="0.23622047244094491"/>
  <pageSetup paperSize="9" firstPageNumber="70" orientation="landscape" useFirstPageNumber="1" r:id="rId1"/>
  <headerFooter alignWithMargins="0"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50177" r:id="rId4" name="CommandButton1">
          <controlPr defaultSize="0" print="0" autoLine="0" autoPict="0" r:id="rId5">
            <anchor moveWithCells="1">
              <from>
                <xdr:col>5</xdr:col>
                <xdr:colOff>1112520</xdr:colOff>
                <xdr:row>0</xdr:row>
                <xdr:rowOff>0</xdr:rowOff>
              </from>
              <to>
                <xdr:col>6</xdr:col>
                <xdr:colOff>1744980</xdr:colOff>
                <xdr:row>1</xdr:row>
                <xdr:rowOff>182880</xdr:rowOff>
              </to>
            </anchor>
          </controlPr>
        </control>
      </mc:Choice>
      <mc:Fallback>
        <control shapeId="50177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JG904"/>
  <sheetViews>
    <sheetView showZeros="0" workbookViewId="0">
      <selection activeCell="AB6" sqref="AB6"/>
    </sheetView>
  </sheetViews>
  <sheetFormatPr defaultColWidth="9.109375" defaultRowHeight="15.6"/>
  <cols>
    <col min="1" max="1" width="5.33203125" style="262" customWidth="1"/>
    <col min="2" max="2" width="15.109375" style="265" customWidth="1"/>
    <col min="3" max="3" width="5.33203125" style="262" bestFit="1" customWidth="1"/>
    <col min="4" max="4" width="5.33203125" style="262" hidden="1" customWidth="1"/>
    <col min="5" max="5" width="10.33203125" style="246" customWidth="1"/>
    <col min="6" max="6" width="7.44140625" style="246" customWidth="1"/>
    <col min="7" max="9" width="7.33203125" style="246" customWidth="1"/>
    <col min="10" max="10" width="8.33203125" style="246" customWidth="1"/>
    <col min="11" max="11" width="7.6640625" style="246" customWidth="1"/>
    <col min="12" max="14" width="6.44140625" style="246" customWidth="1"/>
    <col min="15" max="15" width="9.33203125" style="246" customWidth="1"/>
    <col min="16" max="16" width="10" style="246" customWidth="1"/>
    <col min="17" max="17" width="13.6640625" style="246" customWidth="1"/>
    <col min="18" max="18" width="10.109375" style="246" hidden="1" customWidth="1"/>
    <col min="19" max="19" width="0" style="246" hidden="1" customWidth="1"/>
    <col min="20" max="26" width="9.109375" style="246" hidden="1" customWidth="1"/>
    <col min="27" max="27" width="0" style="246" hidden="1" customWidth="1"/>
    <col min="28" max="16384" width="9.109375" style="246"/>
  </cols>
  <sheetData>
    <row r="1" spans="1:267" s="243" customFormat="1" ht="34.950000000000003" customHeight="1">
      <c r="A1" s="719">
        <f>'Tinh kho'!F3-1</f>
        <v>44286</v>
      </c>
      <c r="B1" s="621">
        <f>'Tinh kho'!H3+1</f>
        <v>44317</v>
      </c>
      <c r="C1" s="1355">
        <f>'Tinh kho'!B1</f>
        <v>44287</v>
      </c>
      <c r="D1" s="1355"/>
      <c r="E1" s="1355"/>
      <c r="F1" s="1355"/>
      <c r="G1" s="1355"/>
      <c r="H1" s="1355"/>
      <c r="I1" s="1355"/>
      <c r="J1" s="1355"/>
      <c r="K1" s="1355"/>
      <c r="L1" s="1355"/>
      <c r="M1" s="1355"/>
      <c r="N1" s="1355"/>
      <c r="O1" s="1355"/>
      <c r="P1" s="1355"/>
      <c r="Q1" s="1355"/>
      <c r="R1" s="244" t="s">
        <v>820</v>
      </c>
      <c r="S1" s="244"/>
      <c r="AA1" s="245" t="s">
        <v>193</v>
      </c>
      <c r="JG1" s="243" t="s">
        <v>177</v>
      </c>
    </row>
    <row r="2" spans="1:267" ht="18" customHeight="1">
      <c r="A2" s="405"/>
      <c r="B2" s="616"/>
      <c r="C2" s="405">
        <v>0</v>
      </c>
      <c r="D2" s="405">
        <v>0</v>
      </c>
      <c r="E2" s="620"/>
      <c r="F2" s="1356" t="s">
        <v>767</v>
      </c>
      <c r="G2" s="1357"/>
      <c r="H2" s="1357"/>
      <c r="I2" s="1357"/>
      <c r="J2" s="1358"/>
      <c r="K2" s="1359" t="s">
        <v>775</v>
      </c>
      <c r="L2" s="1360"/>
      <c r="M2" s="1360"/>
      <c r="N2" s="1360"/>
      <c r="O2" s="1361"/>
      <c r="P2" s="1352" t="s">
        <v>773</v>
      </c>
      <c r="Q2" s="1354" t="s">
        <v>304</v>
      </c>
      <c r="R2" s="246">
        <v>15</v>
      </c>
      <c r="S2" s="246">
        <v>16</v>
      </c>
      <c r="T2" s="246">
        <v>17</v>
      </c>
      <c r="U2" s="246">
        <v>18</v>
      </c>
      <c r="V2" s="246">
        <v>19</v>
      </c>
      <c r="W2" s="246">
        <v>20</v>
      </c>
      <c r="X2" s="246">
        <f>$U4*G4</f>
        <v>0</v>
      </c>
      <c r="Y2" s="246">
        <f>$U4*H4</f>
        <v>0</v>
      </c>
      <c r="JG2" s="246" t="s">
        <v>178</v>
      </c>
    </row>
    <row r="3" spans="1:267" ht="66.599999999999994" customHeight="1">
      <c r="A3" s="406" t="s">
        <v>11</v>
      </c>
      <c r="B3" s="618" t="s">
        <v>764</v>
      </c>
      <c r="C3" s="406" t="s">
        <v>5</v>
      </c>
      <c r="D3" s="406" t="s">
        <v>766</v>
      </c>
      <c r="E3" s="619" t="s">
        <v>765</v>
      </c>
      <c r="F3" s="247" t="s">
        <v>768</v>
      </c>
      <c r="G3" s="248" t="s">
        <v>771</v>
      </c>
      <c r="H3" s="248" t="s">
        <v>769</v>
      </c>
      <c r="I3" s="248" t="s">
        <v>770</v>
      </c>
      <c r="J3" s="248" t="s">
        <v>772</v>
      </c>
      <c r="K3" s="247" t="s">
        <v>768</v>
      </c>
      <c r="L3" s="617" t="s">
        <v>771</v>
      </c>
      <c r="M3" s="617" t="s">
        <v>769</v>
      </c>
      <c r="N3" s="617" t="s">
        <v>770</v>
      </c>
      <c r="O3" s="617" t="s">
        <v>774</v>
      </c>
      <c r="P3" s="1353"/>
      <c r="Q3" s="1353"/>
      <c r="R3" s="246" t="s">
        <v>822</v>
      </c>
      <c r="S3" s="247" t="s">
        <v>768</v>
      </c>
      <c r="T3" s="720" t="s">
        <v>771</v>
      </c>
      <c r="U3" s="720" t="s">
        <v>769</v>
      </c>
      <c r="V3" s="720" t="s">
        <v>770</v>
      </c>
      <c r="W3" s="481" t="s">
        <v>823</v>
      </c>
      <c r="X3" s="481">
        <v>0</v>
      </c>
      <c r="Y3" s="481">
        <v>0</v>
      </c>
      <c r="Z3" s="249"/>
      <c r="JG3" s="246">
        <v>1499404901</v>
      </c>
    </row>
    <row r="4" spans="1:267" s="253" customFormat="1" ht="14.25" customHeight="1">
      <c r="A4" s="250">
        <v>1</v>
      </c>
      <c r="B4" s="397" t="s">
        <v>229</v>
      </c>
      <c r="C4" s="250" t="s">
        <v>66</v>
      </c>
      <c r="D4" s="250" t="s">
        <v>288</v>
      </c>
      <c r="E4" s="251">
        <v>9476</v>
      </c>
      <c r="F4" s="251">
        <v>2200</v>
      </c>
      <c r="G4" s="251">
        <v>0</v>
      </c>
      <c r="H4" s="251">
        <v>0</v>
      </c>
      <c r="I4" s="251">
        <v>0</v>
      </c>
      <c r="J4" s="252">
        <v>2200</v>
      </c>
      <c r="K4" s="252">
        <v>3400</v>
      </c>
      <c r="L4" s="251">
        <v>0</v>
      </c>
      <c r="M4" s="251">
        <v>0</v>
      </c>
      <c r="N4" s="251">
        <v>0</v>
      </c>
      <c r="O4" s="252">
        <v>3400</v>
      </c>
      <c r="P4" s="252">
        <v>8276</v>
      </c>
      <c r="Q4" s="735"/>
      <c r="R4" s="252"/>
      <c r="S4" s="251"/>
      <c r="T4" s="251">
        <v>0</v>
      </c>
      <c r="U4" s="251"/>
      <c r="V4" s="252">
        <v>0</v>
      </c>
      <c r="W4" s="252"/>
    </row>
    <row r="5" spans="1:267" s="253" customFormat="1" ht="14.25" customHeight="1">
      <c r="A5" s="254">
        <v>2</v>
      </c>
      <c r="B5" s="398" t="s">
        <v>848</v>
      </c>
      <c r="C5" s="254" t="s">
        <v>66</v>
      </c>
      <c r="D5" s="254"/>
      <c r="E5" s="255">
        <v>1980</v>
      </c>
      <c r="F5" s="255">
        <v>0</v>
      </c>
      <c r="G5" s="255">
        <v>0</v>
      </c>
      <c r="H5" s="255">
        <v>0</v>
      </c>
      <c r="I5" s="255">
        <v>0</v>
      </c>
      <c r="J5" s="256">
        <v>0</v>
      </c>
      <c r="K5" s="256">
        <v>21</v>
      </c>
      <c r="L5" s="255">
        <v>0</v>
      </c>
      <c r="M5" s="255">
        <v>0</v>
      </c>
      <c r="N5" s="255">
        <v>0</v>
      </c>
      <c r="O5" s="256">
        <v>21</v>
      </c>
      <c r="P5" s="256">
        <v>1959</v>
      </c>
      <c r="Q5" s="736"/>
      <c r="R5" s="256"/>
      <c r="S5" s="255"/>
      <c r="T5" s="255">
        <v>0</v>
      </c>
      <c r="U5" s="255"/>
      <c r="V5" s="256">
        <v>0</v>
      </c>
      <c r="W5" s="256"/>
      <c r="JG5" s="257"/>
    </row>
    <row r="6" spans="1:267" s="253" customFormat="1" ht="14.25" customHeight="1">
      <c r="A6" s="254">
        <v>3</v>
      </c>
      <c r="B6" s="398" t="s">
        <v>202</v>
      </c>
      <c r="C6" s="254" t="s">
        <v>66</v>
      </c>
      <c r="D6" s="254" t="s">
        <v>262</v>
      </c>
      <c r="E6" s="255">
        <v>2465</v>
      </c>
      <c r="F6" s="255">
        <v>3000</v>
      </c>
      <c r="G6" s="255">
        <v>0</v>
      </c>
      <c r="H6" s="255">
        <v>0</v>
      </c>
      <c r="I6" s="255">
        <v>0</v>
      </c>
      <c r="J6" s="256">
        <v>3000</v>
      </c>
      <c r="K6" s="256">
        <v>2576</v>
      </c>
      <c r="L6" s="255">
        <v>0</v>
      </c>
      <c r="M6" s="255">
        <v>0</v>
      </c>
      <c r="N6" s="255">
        <v>0</v>
      </c>
      <c r="O6" s="256">
        <v>2576</v>
      </c>
      <c r="P6" s="256">
        <v>2889</v>
      </c>
      <c r="Q6" s="737"/>
      <c r="R6" s="256">
        <v>31059</v>
      </c>
      <c r="S6" s="255">
        <v>37800</v>
      </c>
      <c r="T6" s="255">
        <v>0</v>
      </c>
      <c r="U6" s="255">
        <v>0</v>
      </c>
      <c r="V6" s="256">
        <v>0</v>
      </c>
      <c r="W6" s="256">
        <v>32457.600000000013</v>
      </c>
      <c r="AA6" s="258"/>
    </row>
    <row r="7" spans="1:267" s="253" customFormat="1" ht="14.25" customHeight="1">
      <c r="A7" s="254">
        <v>4</v>
      </c>
      <c r="B7" s="399" t="s">
        <v>850</v>
      </c>
      <c r="C7" s="254" t="s">
        <v>389</v>
      </c>
      <c r="D7" s="254"/>
      <c r="E7" s="255">
        <v>4</v>
      </c>
      <c r="F7" s="255">
        <v>0</v>
      </c>
      <c r="G7" s="255">
        <v>0</v>
      </c>
      <c r="H7" s="255">
        <v>20</v>
      </c>
      <c r="I7" s="255">
        <v>0</v>
      </c>
      <c r="J7" s="259">
        <v>20</v>
      </c>
      <c r="K7" s="256">
        <v>0</v>
      </c>
      <c r="L7" s="255">
        <v>0</v>
      </c>
      <c r="M7" s="255">
        <v>21</v>
      </c>
      <c r="N7" s="255">
        <v>0</v>
      </c>
      <c r="O7" s="259">
        <v>21</v>
      </c>
      <c r="P7" s="256">
        <v>3</v>
      </c>
      <c r="Q7" s="736"/>
      <c r="R7" s="256"/>
      <c r="S7" s="255"/>
      <c r="T7" s="255">
        <v>0</v>
      </c>
      <c r="U7" s="255"/>
      <c r="V7" s="259">
        <v>0</v>
      </c>
      <c r="W7" s="256"/>
      <c r="AA7" s="258"/>
    </row>
    <row r="8" spans="1:267" s="253" customFormat="1" ht="14.25" customHeight="1">
      <c r="A8" s="254">
        <v>5</v>
      </c>
      <c r="B8" s="399" t="s">
        <v>185</v>
      </c>
      <c r="C8" s="254" t="s">
        <v>389</v>
      </c>
      <c r="D8" s="254" t="s">
        <v>287</v>
      </c>
      <c r="E8" s="255">
        <v>28</v>
      </c>
      <c r="F8" s="255"/>
      <c r="G8" s="255"/>
      <c r="H8" s="255"/>
      <c r="I8" s="255"/>
      <c r="J8" s="259">
        <v>0</v>
      </c>
      <c r="K8" s="256">
        <v>0</v>
      </c>
      <c r="L8" s="255">
        <v>8</v>
      </c>
      <c r="M8" s="255">
        <v>0</v>
      </c>
      <c r="N8" s="255">
        <v>0</v>
      </c>
      <c r="O8" s="256">
        <v>8</v>
      </c>
      <c r="P8" s="256">
        <v>20</v>
      </c>
      <c r="Q8" s="736"/>
      <c r="R8" s="256"/>
      <c r="S8" s="255"/>
      <c r="T8" s="255">
        <v>0</v>
      </c>
      <c r="U8" s="255"/>
      <c r="V8" s="256">
        <v>0</v>
      </c>
      <c r="W8" s="256"/>
    </row>
    <row r="9" spans="1:267" s="253" customFormat="1" ht="14.25" customHeight="1">
      <c r="A9" s="254">
        <v>6</v>
      </c>
      <c r="B9" s="399" t="s">
        <v>496</v>
      </c>
      <c r="C9" s="254" t="s">
        <v>852</v>
      </c>
      <c r="D9" s="254" t="s">
        <v>286</v>
      </c>
      <c r="E9" s="255">
        <v>20</v>
      </c>
      <c r="F9" s="255">
        <v>0</v>
      </c>
      <c r="G9" s="255">
        <v>0</v>
      </c>
      <c r="H9" s="255">
        <v>45</v>
      </c>
      <c r="I9" s="255">
        <v>0</v>
      </c>
      <c r="J9" s="259">
        <v>45</v>
      </c>
      <c r="K9" s="256">
        <v>0</v>
      </c>
      <c r="L9" s="255">
        <v>0</v>
      </c>
      <c r="M9" s="255">
        <v>56.899999999999991</v>
      </c>
      <c r="N9" s="255">
        <v>0</v>
      </c>
      <c r="O9" s="256">
        <v>56.899999999999991</v>
      </c>
      <c r="P9" s="256">
        <v>8.1000000000000085</v>
      </c>
      <c r="Q9" s="736"/>
      <c r="R9" s="256"/>
      <c r="S9" s="255"/>
      <c r="T9" s="255">
        <v>0</v>
      </c>
      <c r="U9" s="255"/>
      <c r="V9" s="256">
        <v>0</v>
      </c>
      <c r="W9" s="256"/>
    </row>
    <row r="10" spans="1:267" s="253" customFormat="1" ht="14.25" customHeight="1">
      <c r="A10" s="254">
        <v>7</v>
      </c>
      <c r="B10" s="398" t="s">
        <v>43</v>
      </c>
      <c r="C10" s="254" t="s">
        <v>66</v>
      </c>
      <c r="D10" s="254" t="s">
        <v>286</v>
      </c>
      <c r="E10" s="255">
        <v>78</v>
      </c>
      <c r="F10" s="255">
        <v>0</v>
      </c>
      <c r="G10" s="255">
        <v>0</v>
      </c>
      <c r="H10" s="255">
        <v>100</v>
      </c>
      <c r="I10" s="255">
        <v>0</v>
      </c>
      <c r="J10" s="259">
        <v>100</v>
      </c>
      <c r="K10" s="256">
        <v>0</v>
      </c>
      <c r="L10" s="255">
        <v>0</v>
      </c>
      <c r="M10" s="255">
        <v>116</v>
      </c>
      <c r="N10" s="255">
        <v>0</v>
      </c>
      <c r="O10" s="256">
        <v>116</v>
      </c>
      <c r="P10" s="256">
        <v>62</v>
      </c>
      <c r="Q10" s="736"/>
      <c r="R10" s="256"/>
      <c r="S10" s="255"/>
      <c r="T10" s="255">
        <v>0</v>
      </c>
      <c r="U10" s="255"/>
      <c r="V10" s="256">
        <v>0</v>
      </c>
      <c r="W10" s="256"/>
    </row>
    <row r="11" spans="1:267" s="253" customFormat="1" ht="14.25" customHeight="1">
      <c r="A11" s="254">
        <v>8</v>
      </c>
      <c r="B11" s="399" t="s">
        <v>618</v>
      </c>
      <c r="C11" s="254" t="s">
        <v>66</v>
      </c>
      <c r="D11" s="254" t="s">
        <v>268</v>
      </c>
      <c r="E11" s="255">
        <v>3</v>
      </c>
      <c r="F11" s="255">
        <v>0</v>
      </c>
      <c r="G11" s="255">
        <v>0</v>
      </c>
      <c r="H11" s="255">
        <v>60</v>
      </c>
      <c r="I11" s="255">
        <v>0</v>
      </c>
      <c r="J11" s="259">
        <v>60</v>
      </c>
      <c r="K11" s="256">
        <v>0</v>
      </c>
      <c r="L11" s="255">
        <v>0</v>
      </c>
      <c r="M11" s="255">
        <v>58.2</v>
      </c>
      <c r="N11" s="255">
        <v>0</v>
      </c>
      <c r="O11" s="256">
        <v>58.2</v>
      </c>
      <c r="P11" s="256">
        <v>4.7999999999999972</v>
      </c>
      <c r="Q11" s="736"/>
      <c r="R11" s="256"/>
      <c r="S11" s="255"/>
      <c r="T11" s="255">
        <v>0</v>
      </c>
      <c r="U11" s="255"/>
      <c r="V11" s="256">
        <v>0</v>
      </c>
      <c r="W11" s="256"/>
    </row>
    <row r="12" spans="1:267" s="253" customFormat="1" ht="14.25" customHeight="1">
      <c r="A12" s="254">
        <v>9</v>
      </c>
      <c r="B12" s="399" t="s">
        <v>44</v>
      </c>
      <c r="C12" s="254" t="s">
        <v>66</v>
      </c>
      <c r="D12" s="254" t="s">
        <v>268</v>
      </c>
      <c r="E12" s="255">
        <v>3</v>
      </c>
      <c r="F12" s="255">
        <v>0</v>
      </c>
      <c r="G12" s="255">
        <v>0</v>
      </c>
      <c r="H12" s="255">
        <v>60</v>
      </c>
      <c r="I12" s="255">
        <v>0</v>
      </c>
      <c r="J12" s="259">
        <v>60</v>
      </c>
      <c r="K12" s="256">
        <v>0</v>
      </c>
      <c r="L12" s="255">
        <v>0</v>
      </c>
      <c r="M12" s="255">
        <v>58.2</v>
      </c>
      <c r="N12" s="255">
        <v>0</v>
      </c>
      <c r="O12" s="256">
        <v>58.2</v>
      </c>
      <c r="P12" s="256">
        <v>4.7999999999999972</v>
      </c>
      <c r="Q12" s="736"/>
      <c r="R12" s="256"/>
      <c r="S12" s="255"/>
      <c r="T12" s="255">
        <v>0</v>
      </c>
      <c r="U12" s="255"/>
      <c r="V12" s="256">
        <v>0</v>
      </c>
      <c r="W12" s="256"/>
    </row>
    <row r="13" spans="1:267" s="253" customFormat="1" ht="14.25" customHeight="1">
      <c r="A13" s="254">
        <v>10</v>
      </c>
      <c r="B13" s="399" t="s">
        <v>593</v>
      </c>
      <c r="C13" s="254" t="s">
        <v>389</v>
      </c>
      <c r="D13" s="254" t="s">
        <v>273</v>
      </c>
      <c r="E13" s="255">
        <v>22</v>
      </c>
      <c r="F13" s="255">
        <v>0</v>
      </c>
      <c r="G13" s="255">
        <v>0</v>
      </c>
      <c r="H13" s="255">
        <v>80</v>
      </c>
      <c r="I13" s="255">
        <v>0</v>
      </c>
      <c r="J13" s="259">
        <v>80</v>
      </c>
      <c r="K13" s="256">
        <v>0</v>
      </c>
      <c r="L13" s="255">
        <v>0</v>
      </c>
      <c r="M13" s="255">
        <v>95</v>
      </c>
      <c r="N13" s="255">
        <v>0</v>
      </c>
      <c r="O13" s="256">
        <v>95</v>
      </c>
      <c r="P13" s="256">
        <v>7</v>
      </c>
      <c r="Q13" s="736"/>
      <c r="R13" s="256"/>
      <c r="S13" s="255"/>
      <c r="T13" s="255">
        <v>0</v>
      </c>
      <c r="U13" s="255"/>
      <c r="V13" s="256">
        <v>0</v>
      </c>
      <c r="W13" s="256"/>
    </row>
    <row r="14" spans="1:267" s="253" customFormat="1" ht="14.25" customHeight="1">
      <c r="A14" s="254">
        <v>11</v>
      </c>
      <c r="B14" s="399" t="s">
        <v>45</v>
      </c>
      <c r="C14" s="254" t="s">
        <v>66</v>
      </c>
      <c r="D14" s="254" t="s">
        <v>286</v>
      </c>
      <c r="E14" s="255">
        <v>2</v>
      </c>
      <c r="F14" s="255">
        <v>0</v>
      </c>
      <c r="G14" s="255">
        <v>0</v>
      </c>
      <c r="H14" s="255">
        <v>5</v>
      </c>
      <c r="I14" s="255">
        <v>0</v>
      </c>
      <c r="J14" s="259">
        <v>5</v>
      </c>
      <c r="K14" s="256">
        <v>0</v>
      </c>
      <c r="L14" s="255">
        <v>0</v>
      </c>
      <c r="M14" s="255">
        <v>5.6000000000000023</v>
      </c>
      <c r="N14" s="255">
        <v>0</v>
      </c>
      <c r="O14" s="256">
        <v>5.6000000000000023</v>
      </c>
      <c r="P14" s="256">
        <v>1.3999999999999977</v>
      </c>
      <c r="Q14" s="736"/>
      <c r="R14" s="256"/>
      <c r="S14" s="255"/>
      <c r="T14" s="255">
        <v>0</v>
      </c>
      <c r="U14" s="255"/>
      <c r="V14" s="256">
        <v>0</v>
      </c>
      <c r="W14" s="256"/>
    </row>
    <row r="15" spans="1:267" s="253" customFormat="1" ht="14.25" customHeight="1">
      <c r="A15" s="254">
        <v>12</v>
      </c>
      <c r="B15" s="399" t="s">
        <v>46</v>
      </c>
      <c r="C15" s="254" t="s">
        <v>66</v>
      </c>
      <c r="D15" s="254" t="s">
        <v>285</v>
      </c>
      <c r="E15" s="255">
        <v>5</v>
      </c>
      <c r="F15" s="255">
        <v>0</v>
      </c>
      <c r="G15" s="255">
        <v>0</v>
      </c>
      <c r="H15" s="255">
        <v>10</v>
      </c>
      <c r="I15" s="255">
        <v>0</v>
      </c>
      <c r="J15" s="259">
        <v>10</v>
      </c>
      <c r="K15" s="256">
        <v>0</v>
      </c>
      <c r="L15" s="255">
        <v>0</v>
      </c>
      <c r="M15" s="255">
        <v>15</v>
      </c>
      <c r="N15" s="255">
        <v>0</v>
      </c>
      <c r="O15" s="256">
        <v>15</v>
      </c>
      <c r="P15" s="256">
        <v>0</v>
      </c>
      <c r="Q15" s="736"/>
      <c r="R15" s="256"/>
      <c r="S15" s="255"/>
      <c r="T15" s="255">
        <v>0</v>
      </c>
      <c r="U15" s="255"/>
      <c r="V15" s="256">
        <v>0</v>
      </c>
      <c r="W15" s="256"/>
    </row>
    <row r="16" spans="1:267" s="253" customFormat="1" ht="14.25" customHeight="1">
      <c r="A16" s="254">
        <v>13</v>
      </c>
      <c r="B16" s="399" t="s">
        <v>47</v>
      </c>
      <c r="C16" s="254" t="s">
        <v>66</v>
      </c>
      <c r="D16" s="254" t="s">
        <v>285</v>
      </c>
      <c r="E16" s="255">
        <v>1</v>
      </c>
      <c r="F16" s="255">
        <v>0</v>
      </c>
      <c r="G16" s="255">
        <v>0</v>
      </c>
      <c r="H16" s="255">
        <v>0</v>
      </c>
      <c r="I16" s="255">
        <v>0</v>
      </c>
      <c r="J16" s="259">
        <v>0</v>
      </c>
      <c r="K16" s="256">
        <v>0</v>
      </c>
      <c r="L16" s="255">
        <v>0</v>
      </c>
      <c r="M16" s="255">
        <v>1</v>
      </c>
      <c r="N16" s="255">
        <v>0</v>
      </c>
      <c r="O16" s="256">
        <v>1</v>
      </c>
      <c r="P16" s="256">
        <v>0</v>
      </c>
      <c r="Q16" s="736"/>
      <c r="R16" s="256"/>
      <c r="S16" s="255"/>
      <c r="T16" s="255">
        <v>0</v>
      </c>
      <c r="U16" s="255"/>
      <c r="V16" s="256">
        <v>0</v>
      </c>
      <c r="W16" s="256"/>
    </row>
    <row r="17" spans="1:23" s="253" customFormat="1" ht="14.25" customHeight="1">
      <c r="A17" s="254">
        <v>14</v>
      </c>
      <c r="B17" s="399" t="s">
        <v>48</v>
      </c>
      <c r="C17" s="254" t="s">
        <v>389</v>
      </c>
      <c r="D17" s="254" t="s">
        <v>285</v>
      </c>
      <c r="E17" s="255">
        <v>5</v>
      </c>
      <c r="F17" s="255">
        <v>0</v>
      </c>
      <c r="G17" s="255">
        <v>0</v>
      </c>
      <c r="H17" s="255">
        <v>65</v>
      </c>
      <c r="I17" s="255">
        <v>0</v>
      </c>
      <c r="J17" s="259">
        <v>65</v>
      </c>
      <c r="K17" s="256">
        <v>0</v>
      </c>
      <c r="L17" s="255">
        <v>0</v>
      </c>
      <c r="M17" s="255">
        <v>67.2</v>
      </c>
      <c r="N17" s="255">
        <v>0</v>
      </c>
      <c r="O17" s="256">
        <v>67.2</v>
      </c>
      <c r="P17" s="256">
        <v>2.7999999999999972</v>
      </c>
      <c r="Q17" s="736"/>
      <c r="R17" s="256"/>
      <c r="S17" s="255"/>
      <c r="T17" s="255">
        <v>0</v>
      </c>
      <c r="U17" s="255"/>
      <c r="V17" s="256">
        <v>0</v>
      </c>
      <c r="W17" s="256"/>
    </row>
    <row r="18" spans="1:23" s="253" customFormat="1" ht="14.25" customHeight="1">
      <c r="A18" s="254">
        <v>15</v>
      </c>
      <c r="B18" s="399" t="s">
        <v>164</v>
      </c>
      <c r="C18" s="254" t="s">
        <v>66</v>
      </c>
      <c r="D18" s="254" t="s">
        <v>286</v>
      </c>
      <c r="E18" s="255">
        <v>2</v>
      </c>
      <c r="F18" s="255">
        <v>0</v>
      </c>
      <c r="G18" s="255">
        <v>0</v>
      </c>
      <c r="H18" s="255">
        <v>26</v>
      </c>
      <c r="I18" s="255">
        <v>0</v>
      </c>
      <c r="J18" s="259">
        <v>26</v>
      </c>
      <c r="K18" s="256">
        <v>0</v>
      </c>
      <c r="L18" s="255">
        <v>0</v>
      </c>
      <c r="M18" s="255">
        <v>23.500000000000011</v>
      </c>
      <c r="N18" s="255">
        <v>0</v>
      </c>
      <c r="O18" s="256">
        <v>23.500000000000011</v>
      </c>
      <c r="P18" s="256">
        <v>4.4999999999999893</v>
      </c>
      <c r="Q18" s="736"/>
      <c r="R18" s="256"/>
      <c r="S18" s="255"/>
      <c r="T18" s="255">
        <v>0</v>
      </c>
      <c r="U18" s="255"/>
      <c r="V18" s="256">
        <v>0</v>
      </c>
      <c r="W18" s="256"/>
    </row>
    <row r="19" spans="1:23" s="253" customFormat="1" ht="14.25" customHeight="1">
      <c r="A19" s="254">
        <v>16</v>
      </c>
      <c r="B19" s="399" t="s">
        <v>49</v>
      </c>
      <c r="C19" s="254" t="s">
        <v>66</v>
      </c>
      <c r="D19" s="254" t="s">
        <v>286</v>
      </c>
      <c r="E19" s="255">
        <v>5</v>
      </c>
      <c r="F19" s="255">
        <v>0</v>
      </c>
      <c r="G19" s="255">
        <v>0</v>
      </c>
      <c r="H19" s="255">
        <v>25</v>
      </c>
      <c r="I19" s="255">
        <v>0</v>
      </c>
      <c r="J19" s="259">
        <v>25</v>
      </c>
      <c r="K19" s="256">
        <v>0</v>
      </c>
      <c r="L19" s="255">
        <v>0</v>
      </c>
      <c r="M19" s="255">
        <v>23.500000000000011</v>
      </c>
      <c r="N19" s="255">
        <v>0</v>
      </c>
      <c r="O19" s="256">
        <v>23.500000000000011</v>
      </c>
      <c r="P19" s="256">
        <v>6.4999999999999893</v>
      </c>
      <c r="Q19" s="736"/>
      <c r="R19" s="256"/>
      <c r="S19" s="255"/>
      <c r="T19" s="255">
        <v>0</v>
      </c>
      <c r="U19" s="255"/>
      <c r="V19" s="256">
        <v>0</v>
      </c>
      <c r="W19" s="256"/>
    </row>
    <row r="20" spans="1:23" s="253" customFormat="1" ht="14.25" customHeight="1">
      <c r="A20" s="254">
        <v>17</v>
      </c>
      <c r="B20" s="400" t="s">
        <v>373</v>
      </c>
      <c r="C20" s="254" t="s">
        <v>66</v>
      </c>
      <c r="D20" s="254" t="s">
        <v>265</v>
      </c>
      <c r="E20" s="255">
        <v>10.8</v>
      </c>
      <c r="F20" s="255">
        <v>0</v>
      </c>
      <c r="G20" s="255">
        <v>0</v>
      </c>
      <c r="H20" s="255">
        <v>112.5</v>
      </c>
      <c r="I20" s="255">
        <v>0</v>
      </c>
      <c r="J20" s="259">
        <v>112.5</v>
      </c>
      <c r="K20" s="256">
        <v>0</v>
      </c>
      <c r="L20" s="255">
        <v>0</v>
      </c>
      <c r="M20" s="255">
        <v>107.5</v>
      </c>
      <c r="N20" s="255">
        <v>0</v>
      </c>
      <c r="O20" s="256">
        <v>107.5</v>
      </c>
      <c r="P20" s="256">
        <v>15.799999999999997</v>
      </c>
      <c r="Q20" s="736"/>
      <c r="R20" s="256"/>
      <c r="S20" s="255"/>
      <c r="T20" s="255">
        <v>0</v>
      </c>
      <c r="U20" s="255"/>
      <c r="V20" s="256">
        <v>0</v>
      </c>
      <c r="W20" s="256"/>
    </row>
    <row r="21" spans="1:23" ht="14.25" customHeight="1">
      <c r="A21" s="254">
        <v>18</v>
      </c>
      <c r="B21" s="401" t="s">
        <v>853</v>
      </c>
      <c r="C21" s="392" t="s">
        <v>66</v>
      </c>
      <c r="D21" s="392"/>
      <c r="E21" s="255">
        <v>37</v>
      </c>
      <c r="F21" s="255">
        <v>0</v>
      </c>
      <c r="G21" s="255">
        <v>0</v>
      </c>
      <c r="H21" s="255">
        <v>42.5</v>
      </c>
      <c r="I21" s="255">
        <v>0</v>
      </c>
      <c r="J21" s="259">
        <v>42.5</v>
      </c>
      <c r="K21" s="256">
        <v>0</v>
      </c>
      <c r="L21" s="255">
        <v>0</v>
      </c>
      <c r="M21" s="255">
        <v>74.5</v>
      </c>
      <c r="N21" s="255">
        <v>0</v>
      </c>
      <c r="O21" s="256">
        <v>74.5</v>
      </c>
      <c r="P21" s="256">
        <v>5</v>
      </c>
      <c r="Q21" s="738"/>
      <c r="R21" s="256"/>
      <c r="S21" s="255"/>
      <c r="T21" s="255">
        <v>0</v>
      </c>
      <c r="U21" s="255"/>
      <c r="V21" s="256">
        <v>0</v>
      </c>
      <c r="W21" s="256"/>
    </row>
    <row r="22" spans="1:23" s="253" customFormat="1" ht="14.25" customHeight="1">
      <c r="A22" s="254">
        <v>19</v>
      </c>
      <c r="B22" s="403" t="s">
        <v>176</v>
      </c>
      <c r="C22" s="254" t="s">
        <v>389</v>
      </c>
      <c r="D22" s="254" t="s">
        <v>286</v>
      </c>
      <c r="E22" s="255">
        <v>8</v>
      </c>
      <c r="F22" s="255">
        <v>0</v>
      </c>
      <c r="G22" s="255">
        <v>0</v>
      </c>
      <c r="H22" s="255">
        <v>72.5</v>
      </c>
      <c r="I22" s="255">
        <v>0</v>
      </c>
      <c r="J22" s="259">
        <v>72.5</v>
      </c>
      <c r="K22" s="256">
        <v>0</v>
      </c>
      <c r="L22" s="255">
        <v>0</v>
      </c>
      <c r="M22" s="255">
        <v>73.5</v>
      </c>
      <c r="N22" s="255">
        <v>0</v>
      </c>
      <c r="O22" s="256">
        <v>73.5</v>
      </c>
      <c r="P22" s="256">
        <v>7</v>
      </c>
      <c r="Q22" s="736"/>
      <c r="T22" s="253">
        <v>0</v>
      </c>
      <c r="V22" s="253">
        <v>0</v>
      </c>
    </row>
    <row r="23" spans="1:23" ht="14.25" customHeight="1">
      <c r="A23" s="254">
        <v>20</v>
      </c>
      <c r="B23" s="401" t="s">
        <v>158</v>
      </c>
      <c r="C23" s="392" t="s">
        <v>66</v>
      </c>
      <c r="D23" s="392" t="s">
        <v>102</v>
      </c>
      <c r="E23" s="255">
        <v>12</v>
      </c>
      <c r="F23" s="255">
        <v>0</v>
      </c>
      <c r="G23" s="255">
        <v>0</v>
      </c>
      <c r="H23" s="255">
        <v>72.5</v>
      </c>
      <c r="I23" s="255">
        <v>0</v>
      </c>
      <c r="J23" s="259">
        <v>72.5</v>
      </c>
      <c r="K23" s="256">
        <v>0</v>
      </c>
      <c r="L23" s="255">
        <v>0</v>
      </c>
      <c r="M23" s="255">
        <v>74.5</v>
      </c>
      <c r="N23" s="255">
        <v>0</v>
      </c>
      <c r="O23" s="256">
        <v>74.5</v>
      </c>
      <c r="P23" s="256">
        <v>10</v>
      </c>
      <c r="Q23" s="738"/>
      <c r="R23" s="253"/>
      <c r="T23" s="246">
        <v>0</v>
      </c>
      <c r="V23" s="246">
        <v>0</v>
      </c>
    </row>
    <row r="24" spans="1:23" ht="14.25" customHeight="1">
      <c r="A24" s="254">
        <v>21</v>
      </c>
      <c r="B24" s="401" t="s">
        <v>166</v>
      </c>
      <c r="C24" s="392" t="s">
        <v>66</v>
      </c>
      <c r="D24" s="392" t="s">
        <v>268</v>
      </c>
      <c r="E24" s="255">
        <v>1.7</v>
      </c>
      <c r="F24" s="255">
        <v>0</v>
      </c>
      <c r="G24" s="255">
        <v>0</v>
      </c>
      <c r="H24" s="255">
        <v>6.4</v>
      </c>
      <c r="I24" s="255">
        <v>0</v>
      </c>
      <c r="J24" s="259">
        <v>6.4</v>
      </c>
      <c r="K24" s="256">
        <v>0</v>
      </c>
      <c r="L24" s="255">
        <v>0</v>
      </c>
      <c r="M24" s="255">
        <v>6.200000000000002</v>
      </c>
      <c r="N24" s="255">
        <v>0</v>
      </c>
      <c r="O24" s="256">
        <v>6.200000000000002</v>
      </c>
      <c r="P24" s="256">
        <v>1.8999999999999977</v>
      </c>
      <c r="Q24" s="738"/>
      <c r="R24" s="253"/>
      <c r="T24" s="246">
        <v>0</v>
      </c>
      <c r="V24" s="246">
        <v>0</v>
      </c>
    </row>
    <row r="25" spans="1:23" s="253" customFormat="1" ht="14.25" customHeight="1">
      <c r="A25" s="254">
        <v>22</v>
      </c>
      <c r="B25" s="403" t="s">
        <v>145</v>
      </c>
      <c r="C25" s="254" t="s">
        <v>389</v>
      </c>
      <c r="D25" s="254" t="s">
        <v>102</v>
      </c>
      <c r="E25" s="255">
        <v>32</v>
      </c>
      <c r="F25" s="255">
        <v>0</v>
      </c>
      <c r="G25" s="255">
        <v>0</v>
      </c>
      <c r="H25" s="255">
        <v>83</v>
      </c>
      <c r="I25" s="255">
        <v>0</v>
      </c>
      <c r="J25" s="259">
        <v>83</v>
      </c>
      <c r="K25" s="256">
        <v>0</v>
      </c>
      <c r="L25" s="255">
        <v>0</v>
      </c>
      <c r="M25" s="255">
        <v>89</v>
      </c>
      <c r="N25" s="255">
        <v>0</v>
      </c>
      <c r="O25" s="256">
        <v>89</v>
      </c>
      <c r="P25" s="256">
        <v>26</v>
      </c>
      <c r="Q25" s="736"/>
      <c r="T25" s="253">
        <v>0</v>
      </c>
      <c r="V25" s="253">
        <v>0</v>
      </c>
    </row>
    <row r="26" spans="1:23" s="253" customFormat="1" ht="14.25" customHeight="1">
      <c r="A26" s="254">
        <v>23</v>
      </c>
      <c r="B26" s="403" t="s">
        <v>136</v>
      </c>
      <c r="C26" s="254" t="s">
        <v>66</v>
      </c>
      <c r="D26" s="254" t="s">
        <v>281</v>
      </c>
      <c r="E26" s="255">
        <v>7</v>
      </c>
      <c r="F26" s="255">
        <v>0</v>
      </c>
      <c r="G26" s="255">
        <v>0</v>
      </c>
      <c r="H26" s="255">
        <v>42</v>
      </c>
      <c r="I26" s="255">
        <v>0</v>
      </c>
      <c r="J26" s="259">
        <v>42</v>
      </c>
      <c r="K26" s="256">
        <v>0</v>
      </c>
      <c r="L26" s="255">
        <v>0</v>
      </c>
      <c r="M26" s="255">
        <v>38</v>
      </c>
      <c r="N26" s="255">
        <v>0</v>
      </c>
      <c r="O26" s="256">
        <v>38</v>
      </c>
      <c r="P26" s="256">
        <v>11</v>
      </c>
      <c r="Q26" s="736"/>
      <c r="T26" s="253">
        <v>0</v>
      </c>
      <c r="V26" s="253">
        <v>0</v>
      </c>
    </row>
    <row r="27" spans="1:23" s="253" customFormat="1" ht="14.25" customHeight="1">
      <c r="A27" s="254">
        <v>24</v>
      </c>
      <c r="B27" s="403" t="s">
        <v>183</v>
      </c>
      <c r="C27" s="254" t="s">
        <v>66</v>
      </c>
      <c r="D27" s="254" t="s">
        <v>286</v>
      </c>
      <c r="E27" s="255">
        <v>2</v>
      </c>
      <c r="F27" s="255">
        <v>0</v>
      </c>
      <c r="G27" s="255">
        <v>0</v>
      </c>
      <c r="H27" s="255">
        <v>10.199999999999999</v>
      </c>
      <c r="I27" s="255">
        <v>0</v>
      </c>
      <c r="J27" s="259">
        <v>10.199999999999999</v>
      </c>
      <c r="K27" s="256">
        <v>0</v>
      </c>
      <c r="L27" s="255">
        <v>0</v>
      </c>
      <c r="M27" s="255">
        <v>11.399999999999999</v>
      </c>
      <c r="N27" s="255">
        <v>0</v>
      </c>
      <c r="O27" s="256">
        <v>11.399999999999999</v>
      </c>
      <c r="P27" s="256">
        <v>0.80000000000000071</v>
      </c>
      <c r="Q27" s="736"/>
      <c r="T27" s="253">
        <v>0</v>
      </c>
      <c r="V27" s="253">
        <v>0</v>
      </c>
    </row>
    <row r="28" spans="1:23" s="253" customFormat="1" ht="14.25" customHeight="1">
      <c r="A28" s="254">
        <v>25</v>
      </c>
      <c r="B28" s="403" t="s">
        <v>142</v>
      </c>
      <c r="C28" s="254" t="s">
        <v>66</v>
      </c>
      <c r="D28" s="254" t="s">
        <v>286</v>
      </c>
      <c r="E28" s="255">
        <v>2.2000000000000002</v>
      </c>
      <c r="F28" s="255">
        <v>0</v>
      </c>
      <c r="G28" s="255">
        <v>0</v>
      </c>
      <c r="H28" s="255">
        <v>13.5</v>
      </c>
      <c r="I28" s="255">
        <v>0</v>
      </c>
      <c r="J28" s="259">
        <v>13.5</v>
      </c>
      <c r="K28" s="256">
        <v>0</v>
      </c>
      <c r="L28" s="255">
        <v>0</v>
      </c>
      <c r="M28" s="255">
        <v>11.399999999999999</v>
      </c>
      <c r="N28" s="255">
        <v>0</v>
      </c>
      <c r="O28" s="256">
        <v>11.399999999999999</v>
      </c>
      <c r="P28" s="256">
        <v>4.3000000000000007</v>
      </c>
      <c r="Q28" s="736"/>
      <c r="T28" s="253">
        <v>0</v>
      </c>
      <c r="V28" s="253">
        <v>0</v>
      </c>
    </row>
    <row r="29" spans="1:23" ht="14.25" customHeight="1">
      <c r="A29" s="254">
        <v>26</v>
      </c>
      <c r="B29" s="401" t="s">
        <v>51</v>
      </c>
      <c r="C29" s="392" t="s">
        <v>66</v>
      </c>
      <c r="D29" s="392" t="s">
        <v>281</v>
      </c>
      <c r="E29" s="255">
        <v>8</v>
      </c>
      <c r="F29" s="255">
        <v>0</v>
      </c>
      <c r="G29" s="255">
        <v>0</v>
      </c>
      <c r="H29" s="255">
        <v>11</v>
      </c>
      <c r="I29" s="255">
        <v>0</v>
      </c>
      <c r="J29" s="259">
        <v>11</v>
      </c>
      <c r="K29" s="256">
        <v>0</v>
      </c>
      <c r="L29" s="255">
        <v>0</v>
      </c>
      <c r="M29" s="255">
        <v>18.599999999999998</v>
      </c>
      <c r="N29" s="255">
        <v>0</v>
      </c>
      <c r="O29" s="256">
        <v>18.599999999999998</v>
      </c>
      <c r="P29" s="256">
        <v>0.40000000000000213</v>
      </c>
      <c r="Q29" s="738"/>
      <c r="R29" s="253"/>
      <c r="T29" s="246">
        <v>0</v>
      </c>
      <c r="V29" s="246">
        <v>0</v>
      </c>
    </row>
    <row r="30" spans="1:23" s="253" customFormat="1" ht="14.25" customHeight="1">
      <c r="A30" s="254">
        <v>27</v>
      </c>
      <c r="B30" s="400" t="s">
        <v>935</v>
      </c>
      <c r="C30" s="254" t="s">
        <v>66</v>
      </c>
      <c r="D30" s="254"/>
      <c r="E30" s="255">
        <v>2</v>
      </c>
      <c r="F30" s="255">
        <v>0</v>
      </c>
      <c r="G30" s="255">
        <v>0</v>
      </c>
      <c r="H30" s="255">
        <v>28</v>
      </c>
      <c r="I30" s="255">
        <v>0</v>
      </c>
      <c r="J30" s="259">
        <v>28</v>
      </c>
      <c r="K30" s="256">
        <v>0</v>
      </c>
      <c r="L30" s="255">
        <v>0</v>
      </c>
      <c r="M30" s="255">
        <v>27.200000000000003</v>
      </c>
      <c r="N30" s="255">
        <v>0</v>
      </c>
      <c r="O30" s="256">
        <v>27.200000000000003</v>
      </c>
      <c r="P30" s="256">
        <v>2.7999999999999972</v>
      </c>
      <c r="Q30" s="736"/>
      <c r="T30" s="253">
        <v>0</v>
      </c>
      <c r="V30" s="253">
        <v>0</v>
      </c>
    </row>
    <row r="31" spans="1:23" ht="14.25" customHeight="1">
      <c r="A31" s="254">
        <v>28</v>
      </c>
      <c r="B31" s="402" t="s">
        <v>168</v>
      </c>
      <c r="C31" s="392" t="s">
        <v>66</v>
      </c>
      <c r="D31" s="392" t="s">
        <v>276</v>
      </c>
      <c r="E31" s="255">
        <v>0</v>
      </c>
      <c r="F31" s="255">
        <v>0</v>
      </c>
      <c r="G31" s="255">
        <v>246</v>
      </c>
      <c r="H31" s="255">
        <v>0</v>
      </c>
      <c r="I31" s="255">
        <v>0</v>
      </c>
      <c r="J31" s="259">
        <v>246</v>
      </c>
      <c r="K31" s="256">
        <v>0</v>
      </c>
      <c r="L31" s="255">
        <v>246</v>
      </c>
      <c r="M31" s="255">
        <v>0</v>
      </c>
      <c r="N31" s="255">
        <v>0</v>
      </c>
      <c r="O31" s="256">
        <v>246</v>
      </c>
      <c r="P31" s="256">
        <v>0</v>
      </c>
      <c r="Q31" s="738"/>
      <c r="R31" s="253"/>
      <c r="T31" s="246">
        <v>22386</v>
      </c>
      <c r="V31" s="246">
        <v>0</v>
      </c>
    </row>
    <row r="32" spans="1:23" s="253" customFormat="1" ht="14.25" customHeight="1">
      <c r="A32" s="254">
        <v>29</v>
      </c>
      <c r="B32" s="400" t="s">
        <v>132</v>
      </c>
      <c r="C32" s="254" t="s">
        <v>66</v>
      </c>
      <c r="D32" s="254" t="s">
        <v>276</v>
      </c>
      <c r="E32" s="255">
        <v>0</v>
      </c>
      <c r="F32" s="255">
        <v>0</v>
      </c>
      <c r="G32" s="255">
        <v>126</v>
      </c>
      <c r="H32" s="255">
        <v>0</v>
      </c>
      <c r="I32" s="255">
        <v>0</v>
      </c>
      <c r="J32" s="259">
        <v>126</v>
      </c>
      <c r="K32" s="256">
        <v>0</v>
      </c>
      <c r="L32" s="255">
        <v>126</v>
      </c>
      <c r="M32" s="255">
        <v>0</v>
      </c>
      <c r="N32" s="255">
        <v>0</v>
      </c>
      <c r="O32" s="256">
        <v>126</v>
      </c>
      <c r="P32" s="256">
        <v>0</v>
      </c>
      <c r="Q32" s="736"/>
      <c r="T32" s="253">
        <v>8244</v>
      </c>
      <c r="V32" s="253">
        <v>0</v>
      </c>
    </row>
    <row r="33" spans="1:22" s="253" customFormat="1" ht="14.25" customHeight="1">
      <c r="A33" s="254">
        <v>30</v>
      </c>
      <c r="B33" s="403" t="s">
        <v>488</v>
      </c>
      <c r="C33" s="254" t="s">
        <v>66</v>
      </c>
      <c r="D33" s="254" t="s">
        <v>278</v>
      </c>
      <c r="E33" s="255">
        <v>0</v>
      </c>
      <c r="F33" s="255">
        <v>0</v>
      </c>
      <c r="G33" s="255">
        <v>158</v>
      </c>
      <c r="H33" s="255">
        <v>0</v>
      </c>
      <c r="I33" s="255">
        <v>0</v>
      </c>
      <c r="J33" s="259">
        <v>158</v>
      </c>
      <c r="K33" s="256">
        <v>0</v>
      </c>
      <c r="L33" s="255">
        <v>158</v>
      </c>
      <c r="M33" s="255">
        <v>0</v>
      </c>
      <c r="N33" s="255">
        <v>0</v>
      </c>
      <c r="O33" s="256">
        <v>158</v>
      </c>
      <c r="P33" s="256">
        <v>0</v>
      </c>
      <c r="Q33" s="736"/>
      <c r="T33" s="253">
        <v>17854</v>
      </c>
      <c r="V33" s="253">
        <v>0</v>
      </c>
    </row>
    <row r="34" spans="1:22" s="253" customFormat="1" ht="14.25" customHeight="1">
      <c r="A34" s="254">
        <v>31</v>
      </c>
      <c r="B34" s="403" t="s">
        <v>197</v>
      </c>
      <c r="C34" s="254" t="s">
        <v>786</v>
      </c>
      <c r="D34" s="254" t="s">
        <v>278</v>
      </c>
      <c r="E34" s="255">
        <v>0</v>
      </c>
      <c r="F34" s="255">
        <v>0</v>
      </c>
      <c r="G34" s="255">
        <v>20</v>
      </c>
      <c r="H34" s="255">
        <v>11</v>
      </c>
      <c r="I34" s="255">
        <v>0</v>
      </c>
      <c r="J34" s="259">
        <v>31</v>
      </c>
      <c r="K34" s="256">
        <v>0</v>
      </c>
      <c r="L34" s="255">
        <v>20</v>
      </c>
      <c r="M34" s="255">
        <v>11</v>
      </c>
      <c r="N34" s="255">
        <v>0</v>
      </c>
      <c r="O34" s="256">
        <v>31</v>
      </c>
      <c r="P34" s="256">
        <v>0</v>
      </c>
      <c r="Q34" s="736"/>
      <c r="T34" s="253">
        <v>1540</v>
      </c>
      <c r="V34" s="253">
        <v>0</v>
      </c>
    </row>
    <row r="35" spans="1:22" s="253" customFormat="1" ht="14.25" customHeight="1">
      <c r="A35" s="254">
        <v>32</v>
      </c>
      <c r="B35" s="400" t="s">
        <v>171</v>
      </c>
      <c r="C35" s="254" t="s">
        <v>66</v>
      </c>
      <c r="D35" s="254" t="s">
        <v>274</v>
      </c>
      <c r="E35" s="255">
        <v>0</v>
      </c>
      <c r="F35" s="255">
        <v>0</v>
      </c>
      <c r="G35" s="255">
        <v>36.5</v>
      </c>
      <c r="H35" s="255">
        <v>0</v>
      </c>
      <c r="I35" s="255">
        <v>0</v>
      </c>
      <c r="J35" s="259">
        <v>36.5</v>
      </c>
      <c r="K35" s="256">
        <v>0</v>
      </c>
      <c r="L35" s="255">
        <v>36.5</v>
      </c>
      <c r="M35" s="255">
        <v>0</v>
      </c>
      <c r="N35" s="255">
        <v>0</v>
      </c>
      <c r="O35" s="256">
        <v>36.5</v>
      </c>
      <c r="P35" s="256">
        <v>0</v>
      </c>
      <c r="Q35" s="736"/>
      <c r="T35" s="253">
        <v>7887.5</v>
      </c>
      <c r="V35" s="253">
        <v>0</v>
      </c>
    </row>
    <row r="36" spans="1:22" s="253" customFormat="1" ht="14.25" customHeight="1">
      <c r="A36" s="254">
        <v>33</v>
      </c>
      <c r="B36" s="400" t="s">
        <v>195</v>
      </c>
      <c r="C36" s="254" t="s">
        <v>66</v>
      </c>
      <c r="D36" s="254" t="s">
        <v>277</v>
      </c>
      <c r="E36" s="255">
        <v>0</v>
      </c>
      <c r="F36" s="255">
        <v>0</v>
      </c>
      <c r="G36" s="255">
        <v>35.5</v>
      </c>
      <c r="H36" s="255">
        <v>0</v>
      </c>
      <c r="I36" s="255">
        <v>0</v>
      </c>
      <c r="J36" s="259">
        <v>35.5</v>
      </c>
      <c r="K36" s="256">
        <v>0</v>
      </c>
      <c r="L36" s="255">
        <v>35.5</v>
      </c>
      <c r="M36" s="255">
        <v>0</v>
      </c>
      <c r="N36" s="255">
        <v>0</v>
      </c>
      <c r="O36" s="256">
        <v>35.5</v>
      </c>
      <c r="P36" s="256">
        <v>0</v>
      </c>
      <c r="Q36" s="736"/>
      <c r="T36" s="253">
        <v>4725</v>
      </c>
      <c r="V36" s="253">
        <v>0</v>
      </c>
    </row>
    <row r="37" spans="1:22" s="253" customFormat="1" ht="14.25" customHeight="1">
      <c r="A37" s="254">
        <v>34</v>
      </c>
      <c r="B37" s="400" t="s">
        <v>889</v>
      </c>
      <c r="C37" s="254" t="s">
        <v>66</v>
      </c>
      <c r="D37" s="254"/>
      <c r="E37" s="255">
        <v>0</v>
      </c>
      <c r="F37" s="255">
        <v>0</v>
      </c>
      <c r="G37" s="255">
        <v>166.5</v>
      </c>
      <c r="H37" s="255">
        <v>0</v>
      </c>
      <c r="I37" s="255">
        <v>0</v>
      </c>
      <c r="J37" s="259">
        <v>166.5</v>
      </c>
      <c r="K37" s="256">
        <v>0</v>
      </c>
      <c r="L37" s="255">
        <v>166.5</v>
      </c>
      <c r="M37" s="255">
        <v>0</v>
      </c>
      <c r="N37" s="255">
        <v>0</v>
      </c>
      <c r="O37" s="256">
        <v>166.5</v>
      </c>
      <c r="P37" s="256">
        <v>0</v>
      </c>
      <c r="Q37" s="736"/>
      <c r="T37" s="253">
        <v>6660</v>
      </c>
      <c r="V37" s="253">
        <v>0</v>
      </c>
    </row>
    <row r="38" spans="1:22" s="253" customFormat="1" ht="14.25" customHeight="1">
      <c r="A38" s="254">
        <v>35</v>
      </c>
      <c r="B38" s="400" t="s">
        <v>3</v>
      </c>
      <c r="C38" s="254" t="s">
        <v>66</v>
      </c>
      <c r="D38" s="254" t="s">
        <v>266</v>
      </c>
      <c r="E38" s="255">
        <v>0</v>
      </c>
      <c r="F38" s="255">
        <v>0</v>
      </c>
      <c r="G38" s="255">
        <v>276</v>
      </c>
      <c r="H38" s="255">
        <v>0</v>
      </c>
      <c r="I38" s="255">
        <v>0</v>
      </c>
      <c r="J38" s="259">
        <v>276</v>
      </c>
      <c r="K38" s="256">
        <v>0</v>
      </c>
      <c r="L38" s="255">
        <v>276</v>
      </c>
      <c r="M38" s="255">
        <v>0</v>
      </c>
      <c r="N38" s="255">
        <v>0</v>
      </c>
      <c r="O38" s="256">
        <v>276</v>
      </c>
      <c r="P38" s="256">
        <v>0</v>
      </c>
      <c r="Q38" s="736"/>
      <c r="T38" s="253">
        <v>3312</v>
      </c>
      <c r="V38" s="253">
        <v>0</v>
      </c>
    </row>
    <row r="39" spans="1:22" s="253" customFormat="1" ht="14.25" customHeight="1">
      <c r="A39" s="254">
        <v>36</v>
      </c>
      <c r="B39" s="403" t="s">
        <v>72</v>
      </c>
      <c r="C39" s="254" t="s">
        <v>66</v>
      </c>
      <c r="D39" s="254" t="s">
        <v>281</v>
      </c>
      <c r="E39" s="255">
        <v>0</v>
      </c>
      <c r="F39" s="255">
        <v>0</v>
      </c>
      <c r="G39" s="255">
        <v>19</v>
      </c>
      <c r="H39" s="255">
        <v>0</v>
      </c>
      <c r="I39" s="255">
        <v>0</v>
      </c>
      <c r="J39" s="259">
        <v>19</v>
      </c>
      <c r="K39" s="256">
        <v>0</v>
      </c>
      <c r="L39" s="255">
        <v>19</v>
      </c>
      <c r="M39" s="255">
        <v>0</v>
      </c>
      <c r="N39" s="255">
        <v>0</v>
      </c>
      <c r="O39" s="256">
        <v>19</v>
      </c>
      <c r="P39" s="256">
        <v>0</v>
      </c>
      <c r="Q39" s="736"/>
      <c r="T39" s="253">
        <v>370</v>
      </c>
      <c r="V39" s="253">
        <v>0</v>
      </c>
    </row>
    <row r="40" spans="1:22" s="253" customFormat="1" ht="14.25" customHeight="1">
      <c r="A40" s="254">
        <v>37</v>
      </c>
      <c r="B40" s="398" t="s">
        <v>134</v>
      </c>
      <c r="C40" s="254" t="s">
        <v>66</v>
      </c>
      <c r="D40" s="254" t="s">
        <v>281</v>
      </c>
      <c r="E40" s="255">
        <v>0</v>
      </c>
      <c r="F40" s="255">
        <v>0</v>
      </c>
      <c r="G40" s="255">
        <v>110.5</v>
      </c>
      <c r="H40" s="255">
        <v>0</v>
      </c>
      <c r="I40" s="255">
        <v>0</v>
      </c>
      <c r="J40" s="259">
        <v>110.5</v>
      </c>
      <c r="K40" s="256">
        <v>0</v>
      </c>
      <c r="L40" s="255">
        <v>110.5</v>
      </c>
      <c r="M40" s="255">
        <v>0</v>
      </c>
      <c r="N40" s="255">
        <v>0</v>
      </c>
      <c r="O40" s="256">
        <v>110.5</v>
      </c>
      <c r="P40" s="256">
        <v>0</v>
      </c>
      <c r="Q40" s="736"/>
      <c r="T40" s="253">
        <v>4027.5</v>
      </c>
      <c r="V40" s="253">
        <v>0</v>
      </c>
    </row>
    <row r="41" spans="1:22" s="253" customFormat="1" ht="14.25" customHeight="1">
      <c r="A41" s="254">
        <v>38</v>
      </c>
      <c r="B41" s="400" t="s">
        <v>890</v>
      </c>
      <c r="C41" s="254" t="s">
        <v>66</v>
      </c>
      <c r="D41" s="254"/>
      <c r="E41" s="255">
        <v>0</v>
      </c>
      <c r="F41" s="255">
        <v>0</v>
      </c>
      <c r="G41" s="255">
        <v>0</v>
      </c>
      <c r="H41" s="255">
        <v>171</v>
      </c>
      <c r="I41" s="255">
        <v>0</v>
      </c>
      <c r="J41" s="259">
        <v>171</v>
      </c>
      <c r="K41" s="256">
        <v>0</v>
      </c>
      <c r="L41" s="255">
        <v>0</v>
      </c>
      <c r="M41" s="255">
        <v>171</v>
      </c>
      <c r="N41" s="255">
        <v>0</v>
      </c>
      <c r="O41" s="256">
        <v>171</v>
      </c>
      <c r="P41" s="256">
        <v>0</v>
      </c>
      <c r="Q41" s="736"/>
      <c r="T41" s="253">
        <v>0</v>
      </c>
      <c r="V41" s="253">
        <v>0</v>
      </c>
    </row>
    <row r="42" spans="1:22" s="253" customFormat="1" ht="14.25" customHeight="1">
      <c r="A42" s="254">
        <v>39</v>
      </c>
      <c r="B42" s="403" t="s">
        <v>891</v>
      </c>
      <c r="C42" s="254" t="s">
        <v>66</v>
      </c>
      <c r="D42" s="254" t="s">
        <v>281</v>
      </c>
      <c r="E42" s="255">
        <v>0</v>
      </c>
      <c r="F42" s="255">
        <v>0</v>
      </c>
      <c r="G42" s="255">
        <v>5</v>
      </c>
      <c r="H42" s="255">
        <v>0</v>
      </c>
      <c r="I42" s="255">
        <v>0</v>
      </c>
      <c r="J42" s="259">
        <v>5</v>
      </c>
      <c r="K42" s="256">
        <v>0</v>
      </c>
      <c r="L42" s="255">
        <v>5</v>
      </c>
      <c r="M42" s="255">
        <v>0</v>
      </c>
      <c r="N42" s="255">
        <v>0</v>
      </c>
      <c r="O42" s="256">
        <v>5</v>
      </c>
      <c r="P42" s="256">
        <v>0</v>
      </c>
      <c r="Q42" s="736"/>
      <c r="T42" s="253">
        <v>525</v>
      </c>
      <c r="V42" s="253">
        <v>0</v>
      </c>
    </row>
    <row r="43" spans="1:22" s="253" customFormat="1" ht="14.25" customHeight="1">
      <c r="A43" s="254">
        <v>40</v>
      </c>
      <c r="B43" s="403" t="s">
        <v>892</v>
      </c>
      <c r="C43" s="254" t="s">
        <v>66</v>
      </c>
      <c r="D43" s="254"/>
      <c r="E43" s="255">
        <v>0</v>
      </c>
      <c r="F43" s="255">
        <v>0</v>
      </c>
      <c r="G43" s="255">
        <v>0</v>
      </c>
      <c r="H43" s="255">
        <v>414</v>
      </c>
      <c r="I43" s="255">
        <v>0</v>
      </c>
      <c r="J43" s="259">
        <v>414</v>
      </c>
      <c r="K43" s="256">
        <v>0</v>
      </c>
      <c r="L43" s="255">
        <v>0</v>
      </c>
      <c r="M43" s="255">
        <v>414</v>
      </c>
      <c r="N43" s="255">
        <v>0</v>
      </c>
      <c r="O43" s="256">
        <v>414</v>
      </c>
      <c r="P43" s="256">
        <v>0</v>
      </c>
      <c r="Q43" s="736"/>
      <c r="T43" s="253">
        <v>0</v>
      </c>
      <c r="V43" s="253">
        <v>0</v>
      </c>
    </row>
    <row r="44" spans="1:22" s="253" customFormat="1" ht="14.25" customHeight="1">
      <c r="A44" s="254">
        <v>41</v>
      </c>
      <c r="B44" s="403" t="s">
        <v>73</v>
      </c>
      <c r="C44" s="254" t="s">
        <v>66</v>
      </c>
      <c r="D44" s="254" t="s">
        <v>268</v>
      </c>
      <c r="E44" s="255">
        <v>0</v>
      </c>
      <c r="F44" s="255">
        <v>0</v>
      </c>
      <c r="G44" s="255">
        <v>0</v>
      </c>
      <c r="H44" s="255">
        <v>171</v>
      </c>
      <c r="I44" s="255">
        <v>0</v>
      </c>
      <c r="J44" s="259">
        <v>171</v>
      </c>
      <c r="K44" s="256">
        <v>0</v>
      </c>
      <c r="L44" s="255">
        <v>0</v>
      </c>
      <c r="M44" s="255">
        <v>171</v>
      </c>
      <c r="N44" s="255">
        <v>0</v>
      </c>
      <c r="O44" s="256">
        <v>171</v>
      </c>
      <c r="P44" s="256">
        <v>0</v>
      </c>
      <c r="Q44" s="736"/>
      <c r="T44" s="253">
        <v>0</v>
      </c>
      <c r="V44" s="253">
        <v>0</v>
      </c>
    </row>
    <row r="45" spans="1:22" s="253" customFormat="1" ht="14.25" customHeight="1">
      <c r="A45" s="254">
        <v>42</v>
      </c>
      <c r="B45" s="403" t="s">
        <v>478</v>
      </c>
      <c r="C45" s="254" t="s">
        <v>66</v>
      </c>
      <c r="D45" s="254" t="s">
        <v>268</v>
      </c>
      <c r="E45" s="255">
        <v>0</v>
      </c>
      <c r="F45" s="255">
        <v>0</v>
      </c>
      <c r="G45" s="255">
        <v>0</v>
      </c>
      <c r="H45" s="255">
        <v>599.5</v>
      </c>
      <c r="I45" s="255">
        <v>0</v>
      </c>
      <c r="J45" s="259">
        <v>599.5</v>
      </c>
      <c r="K45" s="256">
        <v>0</v>
      </c>
      <c r="L45" s="255">
        <v>0</v>
      </c>
      <c r="M45" s="255">
        <v>599.5</v>
      </c>
      <c r="N45" s="255">
        <v>0</v>
      </c>
      <c r="O45" s="256">
        <v>599.5</v>
      </c>
      <c r="P45" s="256">
        <v>0</v>
      </c>
      <c r="Q45" s="736"/>
      <c r="T45" s="253">
        <v>0</v>
      </c>
      <c r="V45" s="253">
        <v>0</v>
      </c>
    </row>
    <row r="46" spans="1:22" s="253" customFormat="1" ht="14.25" customHeight="1">
      <c r="A46" s="254">
        <v>43</v>
      </c>
      <c r="B46" s="403" t="s">
        <v>60</v>
      </c>
      <c r="C46" s="254" t="s">
        <v>66</v>
      </c>
      <c r="D46" s="254" t="s">
        <v>267</v>
      </c>
      <c r="E46" s="255">
        <v>0</v>
      </c>
      <c r="F46" s="255">
        <v>0</v>
      </c>
      <c r="G46" s="255">
        <v>0</v>
      </c>
      <c r="H46" s="255">
        <v>74.5</v>
      </c>
      <c r="I46" s="255">
        <v>0</v>
      </c>
      <c r="J46" s="259">
        <v>74.5</v>
      </c>
      <c r="K46" s="256">
        <v>0</v>
      </c>
      <c r="L46" s="255">
        <v>0</v>
      </c>
      <c r="M46" s="255">
        <v>74.5</v>
      </c>
      <c r="N46" s="255">
        <v>0</v>
      </c>
      <c r="O46" s="256">
        <v>74.5</v>
      </c>
      <c r="P46" s="256">
        <v>0</v>
      </c>
      <c r="Q46" s="736"/>
      <c r="T46" s="253">
        <v>0</v>
      </c>
      <c r="V46" s="253">
        <v>0</v>
      </c>
    </row>
    <row r="47" spans="1:22" s="253" customFormat="1" ht="14.25" customHeight="1">
      <c r="A47" s="254">
        <v>44</v>
      </c>
      <c r="B47" s="403" t="s">
        <v>61</v>
      </c>
      <c r="C47" s="254" t="s">
        <v>66</v>
      </c>
      <c r="D47" s="254" t="s">
        <v>268</v>
      </c>
      <c r="E47" s="255">
        <v>0</v>
      </c>
      <c r="F47" s="255">
        <v>0</v>
      </c>
      <c r="G47" s="255">
        <v>0</v>
      </c>
      <c r="H47" s="255">
        <v>75.90000000000002</v>
      </c>
      <c r="I47" s="255">
        <v>0</v>
      </c>
      <c r="J47" s="259">
        <v>75.90000000000002</v>
      </c>
      <c r="K47" s="256">
        <v>0</v>
      </c>
      <c r="L47" s="255">
        <v>0</v>
      </c>
      <c r="M47" s="255">
        <v>75.90000000000002</v>
      </c>
      <c r="N47" s="255">
        <v>0</v>
      </c>
      <c r="O47" s="256">
        <v>75.90000000000002</v>
      </c>
      <c r="P47" s="256">
        <v>0</v>
      </c>
      <c r="Q47" s="736"/>
      <c r="T47" s="253">
        <v>0</v>
      </c>
      <c r="V47" s="253">
        <v>0</v>
      </c>
    </row>
    <row r="48" spans="1:22" s="253" customFormat="1" ht="14.25" customHeight="1">
      <c r="A48" s="254">
        <v>45</v>
      </c>
      <c r="B48" s="403" t="s">
        <v>160</v>
      </c>
      <c r="C48" s="254" t="s">
        <v>66</v>
      </c>
      <c r="D48" s="254" t="s">
        <v>267</v>
      </c>
      <c r="E48" s="255">
        <v>0</v>
      </c>
      <c r="F48" s="255">
        <v>0</v>
      </c>
      <c r="G48" s="255">
        <v>0</v>
      </c>
      <c r="H48" s="255">
        <v>114</v>
      </c>
      <c r="I48" s="255">
        <v>0</v>
      </c>
      <c r="J48" s="259">
        <v>114</v>
      </c>
      <c r="K48" s="256">
        <v>0</v>
      </c>
      <c r="L48" s="255">
        <v>0</v>
      </c>
      <c r="M48" s="255">
        <v>114</v>
      </c>
      <c r="N48" s="255">
        <v>0</v>
      </c>
      <c r="O48" s="256">
        <v>114</v>
      </c>
      <c r="P48" s="256">
        <v>0</v>
      </c>
      <c r="Q48" s="736"/>
      <c r="T48" s="253">
        <v>0</v>
      </c>
      <c r="V48" s="253">
        <v>0</v>
      </c>
    </row>
    <row r="49" spans="1:22" s="253" customFormat="1" ht="14.25" customHeight="1">
      <c r="A49" s="254">
        <v>46</v>
      </c>
      <c r="B49" s="403" t="s">
        <v>161</v>
      </c>
      <c r="C49" s="254" t="s">
        <v>389</v>
      </c>
      <c r="D49" s="254" t="s">
        <v>268</v>
      </c>
      <c r="E49" s="255">
        <v>0</v>
      </c>
      <c r="F49" s="255">
        <v>0</v>
      </c>
      <c r="G49" s="255">
        <v>0</v>
      </c>
      <c r="H49" s="255">
        <v>49</v>
      </c>
      <c r="I49" s="255">
        <v>0</v>
      </c>
      <c r="J49" s="259">
        <v>49</v>
      </c>
      <c r="K49" s="256">
        <v>0</v>
      </c>
      <c r="L49" s="255">
        <v>0</v>
      </c>
      <c r="M49" s="255">
        <v>49</v>
      </c>
      <c r="N49" s="255">
        <v>0</v>
      </c>
      <c r="O49" s="256">
        <v>49</v>
      </c>
      <c r="P49" s="256">
        <v>0</v>
      </c>
      <c r="Q49" s="736"/>
      <c r="T49" s="253">
        <v>0</v>
      </c>
      <c r="V49" s="253">
        <v>0</v>
      </c>
    </row>
    <row r="50" spans="1:22" s="253" customFormat="1" ht="14.25" customHeight="1">
      <c r="A50" s="254">
        <v>47</v>
      </c>
      <c r="B50" s="403" t="s">
        <v>636</v>
      </c>
      <c r="C50" s="254" t="s">
        <v>66</v>
      </c>
      <c r="D50" s="254" t="s">
        <v>268</v>
      </c>
      <c r="E50" s="255">
        <v>0</v>
      </c>
      <c r="F50" s="255">
        <v>0</v>
      </c>
      <c r="G50" s="255">
        <v>0</v>
      </c>
      <c r="H50" s="255">
        <v>8.5</v>
      </c>
      <c r="I50" s="255">
        <v>0</v>
      </c>
      <c r="J50" s="259">
        <v>8.5</v>
      </c>
      <c r="K50" s="256">
        <v>0</v>
      </c>
      <c r="L50" s="255">
        <v>0</v>
      </c>
      <c r="M50" s="255">
        <v>8.5</v>
      </c>
      <c r="N50" s="255">
        <v>0</v>
      </c>
      <c r="O50" s="256">
        <v>8.5</v>
      </c>
      <c r="P50" s="256">
        <v>0</v>
      </c>
      <c r="Q50" s="736"/>
      <c r="T50" s="253">
        <v>0</v>
      </c>
      <c r="V50" s="253">
        <v>0</v>
      </c>
    </row>
    <row r="51" spans="1:22" ht="14.25" customHeight="1">
      <c r="A51" s="254">
        <v>48</v>
      </c>
      <c r="B51" s="404" t="s">
        <v>893</v>
      </c>
      <c r="C51" s="392" t="s">
        <v>66</v>
      </c>
      <c r="D51" s="392"/>
      <c r="E51" s="255">
        <v>0</v>
      </c>
      <c r="F51" s="255">
        <v>0</v>
      </c>
      <c r="G51" s="255">
        <v>0</v>
      </c>
      <c r="H51" s="255">
        <v>138</v>
      </c>
      <c r="I51" s="255">
        <v>0</v>
      </c>
      <c r="J51" s="259">
        <v>138</v>
      </c>
      <c r="K51" s="256">
        <v>0</v>
      </c>
      <c r="L51" s="255">
        <v>0</v>
      </c>
      <c r="M51" s="255">
        <v>138</v>
      </c>
      <c r="N51" s="255">
        <v>0</v>
      </c>
      <c r="O51" s="256">
        <v>138</v>
      </c>
      <c r="P51" s="256">
        <v>0</v>
      </c>
      <c r="Q51" s="738"/>
      <c r="R51" s="253"/>
      <c r="T51" s="246">
        <v>0</v>
      </c>
      <c r="V51" s="246">
        <v>0</v>
      </c>
    </row>
    <row r="52" spans="1:22" ht="14.25" customHeight="1">
      <c r="A52" s="254">
        <v>49</v>
      </c>
      <c r="B52" s="404" t="s">
        <v>126</v>
      </c>
      <c r="C52" s="392" t="s">
        <v>66</v>
      </c>
      <c r="D52" s="392" t="s">
        <v>267</v>
      </c>
      <c r="E52" s="255">
        <v>0</v>
      </c>
      <c r="F52" s="255">
        <v>0</v>
      </c>
      <c r="G52" s="255">
        <v>0</v>
      </c>
      <c r="H52" s="255">
        <v>45</v>
      </c>
      <c r="I52" s="255">
        <v>0</v>
      </c>
      <c r="J52" s="259">
        <v>45</v>
      </c>
      <c r="K52" s="256">
        <v>0</v>
      </c>
      <c r="L52" s="255">
        <v>0</v>
      </c>
      <c r="M52" s="255">
        <v>45</v>
      </c>
      <c r="N52" s="255">
        <v>0</v>
      </c>
      <c r="O52" s="256">
        <v>45</v>
      </c>
      <c r="P52" s="256">
        <v>0</v>
      </c>
      <c r="Q52" s="738"/>
      <c r="R52" s="253"/>
      <c r="T52" s="246">
        <v>0</v>
      </c>
      <c r="V52" s="246">
        <v>0</v>
      </c>
    </row>
    <row r="53" spans="1:22" s="253" customFormat="1" ht="14.25" customHeight="1">
      <c r="A53" s="254">
        <v>50</v>
      </c>
      <c r="B53" s="403" t="s">
        <v>894</v>
      </c>
      <c r="C53" s="254" t="s">
        <v>66</v>
      </c>
      <c r="D53" s="254"/>
      <c r="E53" s="255">
        <v>0</v>
      </c>
      <c r="F53" s="255">
        <v>0</v>
      </c>
      <c r="G53" s="255">
        <v>0</v>
      </c>
      <c r="H53" s="255">
        <v>25</v>
      </c>
      <c r="I53" s="255">
        <v>0</v>
      </c>
      <c r="J53" s="259">
        <v>25</v>
      </c>
      <c r="K53" s="256">
        <v>0</v>
      </c>
      <c r="L53" s="255">
        <v>0</v>
      </c>
      <c r="M53" s="255">
        <v>25</v>
      </c>
      <c r="N53" s="255">
        <v>0</v>
      </c>
      <c r="O53" s="256">
        <v>25</v>
      </c>
      <c r="P53" s="256">
        <v>0</v>
      </c>
      <c r="Q53" s="736"/>
      <c r="T53" s="253">
        <v>0</v>
      </c>
      <c r="V53" s="253">
        <v>0</v>
      </c>
    </row>
    <row r="54" spans="1:22" s="253" customFormat="1" ht="14.25" customHeight="1">
      <c r="A54" s="254">
        <v>51</v>
      </c>
      <c r="B54" s="403" t="s">
        <v>64</v>
      </c>
      <c r="C54" s="254" t="s">
        <v>66</v>
      </c>
      <c r="D54" s="254" t="s">
        <v>268</v>
      </c>
      <c r="E54" s="255">
        <v>0</v>
      </c>
      <c r="F54" s="255">
        <v>0</v>
      </c>
      <c r="G54" s="255">
        <v>0</v>
      </c>
      <c r="H54" s="255">
        <v>177</v>
      </c>
      <c r="I54" s="255">
        <v>0</v>
      </c>
      <c r="J54" s="259">
        <v>177</v>
      </c>
      <c r="K54" s="256">
        <v>0</v>
      </c>
      <c r="L54" s="255">
        <v>0</v>
      </c>
      <c r="M54" s="255">
        <v>177</v>
      </c>
      <c r="N54" s="255">
        <v>0</v>
      </c>
      <c r="O54" s="256">
        <v>177</v>
      </c>
      <c r="P54" s="256">
        <v>0</v>
      </c>
      <c r="Q54" s="736"/>
      <c r="T54" s="253">
        <v>0</v>
      </c>
      <c r="V54" s="253">
        <v>0</v>
      </c>
    </row>
    <row r="55" spans="1:22" s="253" customFormat="1" ht="14.25" customHeight="1">
      <c r="A55" s="254">
        <v>52</v>
      </c>
      <c r="B55" s="403" t="s">
        <v>511</v>
      </c>
      <c r="C55" s="254" t="s">
        <v>66</v>
      </c>
      <c r="D55" s="254" t="s">
        <v>286</v>
      </c>
      <c r="E55" s="255">
        <v>0</v>
      </c>
      <c r="F55" s="255">
        <v>0</v>
      </c>
      <c r="G55" s="255">
        <v>0</v>
      </c>
      <c r="H55" s="255">
        <v>26</v>
      </c>
      <c r="I55" s="255">
        <v>0</v>
      </c>
      <c r="J55" s="259">
        <v>26</v>
      </c>
      <c r="K55" s="256">
        <v>0</v>
      </c>
      <c r="L55" s="255">
        <v>0</v>
      </c>
      <c r="M55" s="255">
        <v>26</v>
      </c>
      <c r="N55" s="255">
        <v>0</v>
      </c>
      <c r="O55" s="256">
        <v>26</v>
      </c>
      <c r="P55" s="256">
        <v>0</v>
      </c>
      <c r="Q55" s="736"/>
      <c r="T55" s="253">
        <v>0</v>
      </c>
      <c r="V55" s="253">
        <v>0</v>
      </c>
    </row>
    <row r="56" spans="1:22" ht="14.25" customHeight="1">
      <c r="A56" s="392">
        <v>53</v>
      </c>
      <c r="B56" s="393" t="s">
        <v>895</v>
      </c>
      <c r="C56" s="392" t="s">
        <v>66</v>
      </c>
      <c r="D56" s="392"/>
      <c r="E56" s="255">
        <v>0</v>
      </c>
      <c r="F56" s="255">
        <v>0</v>
      </c>
      <c r="G56" s="255">
        <v>0</v>
      </c>
      <c r="H56" s="255">
        <v>151</v>
      </c>
      <c r="I56" s="255">
        <v>0</v>
      </c>
      <c r="J56" s="259">
        <v>151</v>
      </c>
      <c r="K56" s="256">
        <v>0</v>
      </c>
      <c r="L56" s="255">
        <v>0</v>
      </c>
      <c r="M56" s="255">
        <v>151</v>
      </c>
      <c r="N56" s="255">
        <v>0</v>
      </c>
      <c r="O56" s="256">
        <v>151</v>
      </c>
      <c r="P56" s="256">
        <v>0</v>
      </c>
      <c r="Q56" s="736"/>
      <c r="T56" s="246">
        <v>0</v>
      </c>
      <c r="V56" s="246">
        <v>0</v>
      </c>
    </row>
    <row r="57" spans="1:22" ht="14.25" customHeight="1">
      <c r="A57" s="392">
        <v>54</v>
      </c>
      <c r="B57" s="393" t="s">
        <v>512</v>
      </c>
      <c r="C57" s="392" t="s">
        <v>66</v>
      </c>
      <c r="D57" s="392" t="s">
        <v>286</v>
      </c>
      <c r="E57" s="255">
        <v>0</v>
      </c>
      <c r="F57" s="255">
        <v>0</v>
      </c>
      <c r="G57" s="255">
        <v>0</v>
      </c>
      <c r="H57" s="255">
        <v>17</v>
      </c>
      <c r="I57" s="255">
        <v>0</v>
      </c>
      <c r="J57" s="259">
        <v>17</v>
      </c>
      <c r="K57" s="256">
        <v>0</v>
      </c>
      <c r="L57" s="255">
        <v>0</v>
      </c>
      <c r="M57" s="255">
        <v>17</v>
      </c>
      <c r="N57" s="255">
        <v>0</v>
      </c>
      <c r="O57" s="256">
        <v>17</v>
      </c>
      <c r="P57" s="256">
        <v>0</v>
      </c>
      <c r="Q57" s="736"/>
      <c r="T57" s="246">
        <v>0</v>
      </c>
      <c r="V57" s="246">
        <v>0</v>
      </c>
    </row>
    <row r="58" spans="1:22" ht="14.25" customHeight="1">
      <c r="A58" s="392">
        <v>55</v>
      </c>
      <c r="B58" s="393" t="s">
        <v>896</v>
      </c>
      <c r="C58" s="392" t="s">
        <v>66</v>
      </c>
      <c r="D58" s="392"/>
      <c r="E58" s="255">
        <v>0</v>
      </c>
      <c r="F58" s="255">
        <v>0</v>
      </c>
      <c r="G58" s="255">
        <v>0</v>
      </c>
      <c r="H58" s="255">
        <v>246</v>
      </c>
      <c r="I58" s="255">
        <v>0</v>
      </c>
      <c r="J58" s="259">
        <v>246</v>
      </c>
      <c r="K58" s="256">
        <v>0</v>
      </c>
      <c r="L58" s="255">
        <v>0</v>
      </c>
      <c r="M58" s="255">
        <v>246</v>
      </c>
      <c r="N58" s="255">
        <v>0</v>
      </c>
      <c r="O58" s="256">
        <v>246</v>
      </c>
      <c r="P58" s="256">
        <v>0</v>
      </c>
      <c r="Q58" s="736"/>
      <c r="T58" s="246">
        <v>0</v>
      </c>
      <c r="V58" s="246">
        <v>0</v>
      </c>
    </row>
    <row r="59" spans="1:22" ht="14.25" customHeight="1">
      <c r="A59" s="392">
        <v>56</v>
      </c>
      <c r="B59" s="393" t="s">
        <v>851</v>
      </c>
      <c r="C59" s="392" t="s">
        <v>389</v>
      </c>
      <c r="D59" s="392" t="s">
        <v>287</v>
      </c>
      <c r="E59" s="255">
        <v>20</v>
      </c>
      <c r="F59" s="255">
        <v>0</v>
      </c>
      <c r="G59" s="255">
        <v>220</v>
      </c>
      <c r="H59" s="255">
        <v>0</v>
      </c>
      <c r="I59" s="255">
        <v>0</v>
      </c>
      <c r="J59" s="259">
        <v>220</v>
      </c>
      <c r="K59" s="256">
        <v>0</v>
      </c>
      <c r="L59" s="255">
        <v>211</v>
      </c>
      <c r="M59" s="255">
        <v>0</v>
      </c>
      <c r="N59" s="255">
        <v>0</v>
      </c>
      <c r="O59" s="256">
        <v>211</v>
      </c>
      <c r="P59" s="256">
        <v>29</v>
      </c>
      <c r="Q59" s="736"/>
      <c r="T59" s="246">
        <v>5500</v>
      </c>
      <c r="V59" s="246">
        <v>0</v>
      </c>
    </row>
    <row r="60" spans="1:22" ht="14.25" customHeight="1">
      <c r="A60" s="392">
        <v>57</v>
      </c>
      <c r="B60" s="393" t="s">
        <v>412</v>
      </c>
      <c r="C60" s="392" t="s">
        <v>66</v>
      </c>
      <c r="D60" s="392" t="s">
        <v>276</v>
      </c>
      <c r="E60" s="255">
        <v>0</v>
      </c>
      <c r="F60" s="255">
        <v>0</v>
      </c>
      <c r="G60" s="255">
        <v>9</v>
      </c>
      <c r="H60" s="255">
        <v>0</v>
      </c>
      <c r="I60" s="255">
        <v>0</v>
      </c>
      <c r="J60" s="259">
        <v>9</v>
      </c>
      <c r="K60" s="256">
        <v>0</v>
      </c>
      <c r="L60" s="255">
        <v>9</v>
      </c>
      <c r="M60" s="255">
        <v>0</v>
      </c>
      <c r="N60" s="255">
        <v>0</v>
      </c>
      <c r="O60" s="256">
        <v>9</v>
      </c>
      <c r="P60" s="256">
        <v>0</v>
      </c>
      <c r="Q60" s="736"/>
      <c r="T60" s="246">
        <v>675</v>
      </c>
      <c r="V60" s="246">
        <v>0</v>
      </c>
    </row>
    <row r="61" spans="1:22" ht="14.25" customHeight="1">
      <c r="A61" s="392">
        <v>58</v>
      </c>
      <c r="B61" s="393" t="s">
        <v>16</v>
      </c>
      <c r="C61" s="392" t="s">
        <v>786</v>
      </c>
      <c r="D61" s="392" t="s">
        <v>277</v>
      </c>
      <c r="E61" s="255">
        <v>0</v>
      </c>
      <c r="F61" s="255">
        <v>0</v>
      </c>
      <c r="G61" s="255">
        <v>105.5</v>
      </c>
      <c r="H61" s="255">
        <v>0</v>
      </c>
      <c r="I61" s="255">
        <v>0</v>
      </c>
      <c r="J61" s="259">
        <v>105.5</v>
      </c>
      <c r="K61" s="256">
        <v>0</v>
      </c>
      <c r="L61" s="255">
        <v>105.5</v>
      </c>
      <c r="M61" s="255">
        <v>0</v>
      </c>
      <c r="N61" s="255">
        <v>0</v>
      </c>
      <c r="O61" s="256">
        <v>105.5</v>
      </c>
      <c r="P61" s="256">
        <v>0</v>
      </c>
      <c r="Q61" s="736"/>
      <c r="T61" s="246">
        <v>15297.5</v>
      </c>
      <c r="V61" s="246">
        <v>0</v>
      </c>
    </row>
    <row r="62" spans="1:22" ht="14.25" customHeight="1">
      <c r="A62" s="392">
        <v>59</v>
      </c>
      <c r="B62" s="393" t="s">
        <v>257</v>
      </c>
      <c r="C62" s="392" t="s">
        <v>66</v>
      </c>
      <c r="D62" s="392" t="s">
        <v>278</v>
      </c>
      <c r="E62" s="255">
        <v>0</v>
      </c>
      <c r="F62" s="255">
        <v>0</v>
      </c>
      <c r="G62" s="255">
        <v>4.5</v>
      </c>
      <c r="H62" s="255">
        <v>0</v>
      </c>
      <c r="I62" s="255">
        <v>0</v>
      </c>
      <c r="J62" s="259">
        <v>4.5</v>
      </c>
      <c r="K62" s="256">
        <v>0</v>
      </c>
      <c r="L62" s="255">
        <v>4.5</v>
      </c>
      <c r="M62" s="255">
        <v>0</v>
      </c>
      <c r="N62" s="255">
        <v>0</v>
      </c>
      <c r="O62" s="256">
        <v>4.5</v>
      </c>
      <c r="P62" s="256">
        <v>0</v>
      </c>
      <c r="Q62" s="736"/>
      <c r="T62" s="246">
        <v>585</v>
      </c>
      <c r="V62" s="246">
        <v>0</v>
      </c>
    </row>
    <row r="63" spans="1:22" ht="14.25" customHeight="1">
      <c r="A63" s="392">
        <v>60</v>
      </c>
      <c r="B63" s="393" t="s">
        <v>157</v>
      </c>
      <c r="C63" s="392" t="s">
        <v>66</v>
      </c>
      <c r="D63" s="392" t="s">
        <v>281</v>
      </c>
      <c r="E63" s="393">
        <v>0</v>
      </c>
      <c r="F63" s="393">
        <v>0</v>
      </c>
      <c r="G63" s="393">
        <v>58.5</v>
      </c>
      <c r="H63" s="393">
        <v>0</v>
      </c>
      <c r="I63" s="393">
        <v>0</v>
      </c>
      <c r="J63" s="739">
        <v>58.5</v>
      </c>
      <c r="K63" s="740">
        <v>0</v>
      </c>
      <c r="L63" s="393">
        <v>58.5</v>
      </c>
      <c r="M63" s="393">
        <v>0</v>
      </c>
      <c r="N63" s="393">
        <v>0</v>
      </c>
      <c r="O63" s="740">
        <v>58.5</v>
      </c>
      <c r="P63" s="740">
        <v>0</v>
      </c>
      <c r="Q63" s="736"/>
      <c r="T63" s="246">
        <v>8752.5</v>
      </c>
      <c r="V63" s="246">
        <v>0</v>
      </c>
    </row>
    <row r="64" spans="1:22" ht="14.25" customHeight="1">
      <c r="A64" s="392">
        <v>61</v>
      </c>
      <c r="B64" s="393" t="s">
        <v>172</v>
      </c>
      <c r="C64" s="392" t="s">
        <v>66</v>
      </c>
      <c r="D64" s="392" t="s">
        <v>281</v>
      </c>
      <c r="E64" s="393">
        <v>0</v>
      </c>
      <c r="F64" s="393">
        <v>0</v>
      </c>
      <c r="G64" s="393">
        <v>24</v>
      </c>
      <c r="H64" s="393">
        <v>0</v>
      </c>
      <c r="I64" s="393">
        <v>0</v>
      </c>
      <c r="J64" s="739">
        <v>24</v>
      </c>
      <c r="K64" s="740">
        <v>0</v>
      </c>
      <c r="L64" s="393">
        <v>24</v>
      </c>
      <c r="M64" s="393">
        <v>0</v>
      </c>
      <c r="N64" s="393">
        <v>0</v>
      </c>
      <c r="O64" s="740">
        <v>24</v>
      </c>
      <c r="P64" s="740">
        <v>0</v>
      </c>
      <c r="Q64" s="736"/>
      <c r="T64" s="246">
        <v>960</v>
      </c>
      <c r="V64" s="246">
        <v>0</v>
      </c>
    </row>
    <row r="65" spans="1:22" ht="14.25" customHeight="1">
      <c r="A65" s="392">
        <v>62</v>
      </c>
      <c r="B65" s="393" t="s">
        <v>898</v>
      </c>
      <c r="C65" s="392" t="s">
        <v>66</v>
      </c>
      <c r="D65" s="392"/>
      <c r="E65" s="393">
        <v>0</v>
      </c>
      <c r="F65" s="393">
        <v>0</v>
      </c>
      <c r="G65" s="393">
        <v>85.5</v>
      </c>
      <c r="H65" s="393">
        <v>0</v>
      </c>
      <c r="I65" s="393">
        <v>0</v>
      </c>
      <c r="J65" s="739">
        <v>85.5</v>
      </c>
      <c r="K65" s="740">
        <v>0</v>
      </c>
      <c r="L65" s="393">
        <v>85.5</v>
      </c>
      <c r="M65" s="393">
        <v>0</v>
      </c>
      <c r="N65" s="393">
        <v>0</v>
      </c>
      <c r="O65" s="740">
        <v>85.5</v>
      </c>
      <c r="P65" s="740">
        <v>0</v>
      </c>
      <c r="Q65" s="736"/>
      <c r="T65" s="246">
        <v>10687.5</v>
      </c>
      <c r="V65" s="246">
        <v>0</v>
      </c>
    </row>
    <row r="66" spans="1:22" ht="14.25" customHeight="1">
      <c r="A66" s="392">
        <v>63</v>
      </c>
      <c r="B66" s="393" t="s">
        <v>174</v>
      </c>
      <c r="C66" s="392" t="s">
        <v>66</v>
      </c>
      <c r="D66" s="392" t="s">
        <v>281</v>
      </c>
      <c r="E66" s="393">
        <v>0</v>
      </c>
      <c r="F66" s="393">
        <v>0</v>
      </c>
      <c r="G66" s="393">
        <v>57</v>
      </c>
      <c r="H66" s="393">
        <v>0</v>
      </c>
      <c r="I66" s="393">
        <v>0</v>
      </c>
      <c r="J66" s="393">
        <v>57</v>
      </c>
      <c r="K66" s="740">
        <v>0</v>
      </c>
      <c r="L66" s="393">
        <v>57</v>
      </c>
      <c r="M66" s="393">
        <v>0</v>
      </c>
      <c r="N66" s="393">
        <v>0</v>
      </c>
      <c r="O66" s="740">
        <v>57</v>
      </c>
      <c r="P66" s="740">
        <v>0</v>
      </c>
      <c r="Q66" s="736"/>
      <c r="T66" s="246">
        <v>2223</v>
      </c>
      <c r="V66" s="246">
        <v>0</v>
      </c>
    </row>
    <row r="67" spans="1:22" ht="14.25" customHeight="1">
      <c r="A67" s="392">
        <v>64</v>
      </c>
      <c r="B67" s="393" t="s">
        <v>169</v>
      </c>
      <c r="C67" s="392" t="s">
        <v>66</v>
      </c>
      <c r="D67" s="392" t="s">
        <v>276</v>
      </c>
      <c r="E67" s="393">
        <v>0</v>
      </c>
      <c r="F67" s="393">
        <v>0</v>
      </c>
      <c r="G67" s="393">
        <v>50.5</v>
      </c>
      <c r="H67" s="393">
        <v>0</v>
      </c>
      <c r="I67" s="393">
        <v>0</v>
      </c>
      <c r="J67" s="393">
        <v>50.5</v>
      </c>
      <c r="K67" s="740">
        <v>0</v>
      </c>
      <c r="L67" s="393">
        <v>50.5</v>
      </c>
      <c r="M67" s="393">
        <v>0</v>
      </c>
      <c r="N67" s="393">
        <v>0</v>
      </c>
      <c r="O67" s="740">
        <v>50.5</v>
      </c>
      <c r="P67" s="740">
        <v>0</v>
      </c>
      <c r="Q67" s="736"/>
      <c r="T67" s="246">
        <v>3923.5</v>
      </c>
      <c r="V67" s="246">
        <v>0</v>
      </c>
    </row>
    <row r="68" spans="1:22" ht="14.25" customHeight="1">
      <c r="A68" s="392">
        <v>65</v>
      </c>
      <c r="B68" s="393" t="s">
        <v>53</v>
      </c>
      <c r="C68" s="392" t="s">
        <v>66</v>
      </c>
      <c r="D68" s="392" t="s">
        <v>281</v>
      </c>
      <c r="E68" s="393">
        <v>0</v>
      </c>
      <c r="F68" s="393">
        <v>0</v>
      </c>
      <c r="G68" s="393">
        <v>68</v>
      </c>
      <c r="H68" s="393">
        <v>3</v>
      </c>
      <c r="I68" s="393">
        <v>0</v>
      </c>
      <c r="J68" s="393">
        <v>71</v>
      </c>
      <c r="K68" s="740">
        <v>0</v>
      </c>
      <c r="L68" s="393">
        <v>68</v>
      </c>
      <c r="M68" s="393">
        <v>3</v>
      </c>
      <c r="N68" s="393">
        <v>0</v>
      </c>
      <c r="O68" s="740">
        <v>71</v>
      </c>
      <c r="P68" s="740">
        <v>0</v>
      </c>
      <c r="Q68" s="736"/>
      <c r="T68" s="246">
        <v>2584</v>
      </c>
      <c r="V68" s="246">
        <v>0</v>
      </c>
    </row>
    <row r="69" spans="1:22" ht="14.25" customHeight="1">
      <c r="A69" s="392">
        <v>66</v>
      </c>
      <c r="B69" s="393" t="s">
        <v>67</v>
      </c>
      <c r="C69" s="392" t="s">
        <v>66</v>
      </c>
      <c r="D69" s="392" t="s">
        <v>281</v>
      </c>
      <c r="E69" s="393">
        <v>0</v>
      </c>
      <c r="F69" s="393">
        <v>0</v>
      </c>
      <c r="G69" s="393">
        <v>111</v>
      </c>
      <c r="H69" s="393">
        <v>0</v>
      </c>
      <c r="I69" s="393">
        <v>0</v>
      </c>
      <c r="J69" s="393">
        <v>111</v>
      </c>
      <c r="K69" s="740">
        <v>0</v>
      </c>
      <c r="L69" s="393">
        <v>111</v>
      </c>
      <c r="M69" s="393">
        <v>0</v>
      </c>
      <c r="N69" s="393">
        <v>0</v>
      </c>
      <c r="O69" s="740">
        <v>111</v>
      </c>
      <c r="P69" s="740">
        <v>0</v>
      </c>
      <c r="Q69" s="736"/>
      <c r="T69" s="246">
        <v>2997</v>
      </c>
      <c r="V69" s="246">
        <v>0</v>
      </c>
    </row>
    <row r="70" spans="1:22" ht="14.25" customHeight="1">
      <c r="A70" s="392">
        <v>67</v>
      </c>
      <c r="B70" s="393" t="s">
        <v>233</v>
      </c>
      <c r="C70" s="392" t="s">
        <v>66</v>
      </c>
      <c r="D70" s="392" t="s">
        <v>281</v>
      </c>
      <c r="E70" s="393">
        <v>0</v>
      </c>
      <c r="F70" s="393">
        <v>0</v>
      </c>
      <c r="G70" s="393">
        <v>20.5</v>
      </c>
      <c r="H70" s="393">
        <v>0</v>
      </c>
      <c r="I70" s="393">
        <v>0</v>
      </c>
      <c r="J70" s="393">
        <v>20.5</v>
      </c>
      <c r="K70" s="740">
        <v>0</v>
      </c>
      <c r="L70" s="393">
        <v>20.5</v>
      </c>
      <c r="M70" s="393">
        <v>0</v>
      </c>
      <c r="N70" s="393">
        <v>0</v>
      </c>
      <c r="O70" s="740">
        <v>20.5</v>
      </c>
      <c r="P70" s="740">
        <v>0</v>
      </c>
      <c r="Q70" s="736"/>
      <c r="T70" s="246">
        <v>2152.5</v>
      </c>
      <c r="V70" s="246">
        <v>0</v>
      </c>
    </row>
    <row r="71" spans="1:22" ht="14.25" customHeight="1">
      <c r="A71" s="392">
        <v>68</v>
      </c>
      <c r="B71" s="393" t="s">
        <v>63</v>
      </c>
      <c r="C71" s="392" t="s">
        <v>66</v>
      </c>
      <c r="D71" s="392" t="s">
        <v>281</v>
      </c>
      <c r="E71" s="393">
        <v>0</v>
      </c>
      <c r="F71" s="393">
        <v>0</v>
      </c>
      <c r="G71" s="393">
        <v>16.5</v>
      </c>
      <c r="H71" s="393">
        <v>0</v>
      </c>
      <c r="I71" s="393">
        <v>0</v>
      </c>
      <c r="J71" s="393">
        <v>16.5</v>
      </c>
      <c r="K71" s="740">
        <v>0</v>
      </c>
      <c r="L71" s="393">
        <v>16.5</v>
      </c>
      <c r="M71" s="393">
        <v>0</v>
      </c>
      <c r="N71" s="393">
        <v>0</v>
      </c>
      <c r="O71" s="740">
        <v>16.5</v>
      </c>
      <c r="P71" s="740">
        <v>0</v>
      </c>
      <c r="Q71" s="736"/>
      <c r="T71" s="246">
        <v>3350</v>
      </c>
      <c r="V71" s="246">
        <v>0</v>
      </c>
    </row>
    <row r="72" spans="1:22" ht="14.25" customHeight="1">
      <c r="A72" s="392">
        <v>69</v>
      </c>
      <c r="B72" s="393" t="s">
        <v>141</v>
      </c>
      <c r="C72" s="392" t="s">
        <v>786</v>
      </c>
      <c r="D72" s="392" t="s">
        <v>283</v>
      </c>
      <c r="E72" s="393">
        <v>0</v>
      </c>
      <c r="F72" s="393">
        <v>0</v>
      </c>
      <c r="G72" s="393">
        <v>600</v>
      </c>
      <c r="H72" s="393">
        <v>0</v>
      </c>
      <c r="I72" s="393">
        <v>0</v>
      </c>
      <c r="J72" s="393">
        <v>600</v>
      </c>
      <c r="K72" s="740">
        <v>0</v>
      </c>
      <c r="L72" s="393">
        <v>600</v>
      </c>
      <c r="M72" s="393">
        <v>0</v>
      </c>
      <c r="N72" s="393">
        <v>0</v>
      </c>
      <c r="O72" s="740">
        <v>600</v>
      </c>
      <c r="P72" s="740">
        <v>0</v>
      </c>
      <c r="Q72" s="736"/>
      <c r="T72" s="246">
        <v>2100</v>
      </c>
      <c r="V72" s="246">
        <v>0</v>
      </c>
    </row>
    <row r="73" spans="1:22" ht="14.25" customHeight="1">
      <c r="A73" s="392">
        <v>70</v>
      </c>
      <c r="B73" s="393" t="s">
        <v>17</v>
      </c>
      <c r="C73" s="392" t="s">
        <v>66</v>
      </c>
      <c r="D73" s="392" t="s">
        <v>268</v>
      </c>
      <c r="E73" s="393">
        <v>0</v>
      </c>
      <c r="F73" s="393">
        <v>0</v>
      </c>
      <c r="G73" s="393">
        <v>0</v>
      </c>
      <c r="H73" s="393">
        <v>392</v>
      </c>
      <c r="I73" s="393">
        <v>0</v>
      </c>
      <c r="J73" s="393">
        <v>392</v>
      </c>
      <c r="K73" s="740">
        <v>0</v>
      </c>
      <c r="L73" s="393">
        <v>0</v>
      </c>
      <c r="M73" s="393">
        <v>392</v>
      </c>
      <c r="N73" s="393">
        <v>0</v>
      </c>
      <c r="O73" s="740">
        <v>392</v>
      </c>
      <c r="P73" s="740">
        <v>0</v>
      </c>
      <c r="Q73" s="736"/>
      <c r="T73" s="246">
        <v>0</v>
      </c>
      <c r="V73" s="246">
        <v>0</v>
      </c>
    </row>
    <row r="74" spans="1:22" ht="14.25" customHeight="1">
      <c r="A74" s="392">
        <v>71</v>
      </c>
      <c r="B74" s="393" t="s">
        <v>899</v>
      </c>
      <c r="C74" s="392" t="s">
        <v>66</v>
      </c>
      <c r="D74" s="392"/>
      <c r="E74" s="393">
        <v>0</v>
      </c>
      <c r="F74" s="393">
        <v>0</v>
      </c>
      <c r="G74" s="393">
        <v>21.5</v>
      </c>
      <c r="H74" s="393">
        <v>0</v>
      </c>
      <c r="I74" s="393">
        <v>0</v>
      </c>
      <c r="J74" s="393">
        <v>21.5</v>
      </c>
      <c r="K74" s="740">
        <v>0</v>
      </c>
      <c r="L74" s="393">
        <v>21.5</v>
      </c>
      <c r="M74" s="393">
        <v>0</v>
      </c>
      <c r="N74" s="393">
        <v>0</v>
      </c>
      <c r="O74" s="740">
        <v>21.5</v>
      </c>
      <c r="P74" s="740">
        <v>0</v>
      </c>
      <c r="Q74" s="736"/>
      <c r="T74" s="246">
        <v>2150</v>
      </c>
      <c r="V74" s="246">
        <v>0</v>
      </c>
    </row>
    <row r="75" spans="1:22" ht="14.25" customHeight="1">
      <c r="A75" s="392">
        <v>72</v>
      </c>
      <c r="B75" s="393" t="s">
        <v>232</v>
      </c>
      <c r="C75" s="392" t="s">
        <v>66</v>
      </c>
      <c r="D75" s="392" t="s">
        <v>281</v>
      </c>
      <c r="E75" s="393">
        <v>0</v>
      </c>
      <c r="F75" s="393">
        <v>0</v>
      </c>
      <c r="G75" s="393">
        <v>26.5</v>
      </c>
      <c r="H75" s="393">
        <v>0</v>
      </c>
      <c r="I75" s="393">
        <v>0</v>
      </c>
      <c r="J75" s="393">
        <v>26.5</v>
      </c>
      <c r="K75" s="740">
        <v>0</v>
      </c>
      <c r="L75" s="393">
        <v>26.5</v>
      </c>
      <c r="M75" s="393">
        <v>0</v>
      </c>
      <c r="N75" s="393">
        <v>0</v>
      </c>
      <c r="O75" s="740">
        <v>26.5</v>
      </c>
      <c r="P75" s="740">
        <v>0</v>
      </c>
      <c r="Q75" s="736"/>
      <c r="T75" s="246">
        <v>4435</v>
      </c>
      <c r="V75" s="246">
        <v>0</v>
      </c>
    </row>
    <row r="76" spans="1:22" ht="14.25" customHeight="1">
      <c r="A76" s="392">
        <v>73</v>
      </c>
      <c r="B76" s="393" t="s">
        <v>62</v>
      </c>
      <c r="C76" s="392" t="s">
        <v>66</v>
      </c>
      <c r="D76" s="392" t="s">
        <v>267</v>
      </c>
      <c r="E76" s="393">
        <v>0</v>
      </c>
      <c r="F76" s="393">
        <v>0</v>
      </c>
      <c r="G76" s="393">
        <v>0</v>
      </c>
      <c r="H76" s="393">
        <v>47</v>
      </c>
      <c r="I76" s="393">
        <v>0</v>
      </c>
      <c r="J76" s="393">
        <v>47</v>
      </c>
      <c r="K76" s="393">
        <v>0</v>
      </c>
      <c r="L76" s="393">
        <v>0</v>
      </c>
      <c r="M76" s="393">
        <v>47</v>
      </c>
      <c r="N76" s="393">
        <v>0</v>
      </c>
      <c r="O76" s="740">
        <v>47</v>
      </c>
      <c r="P76" s="740">
        <v>0</v>
      </c>
      <c r="Q76" s="736"/>
      <c r="T76" s="246">
        <v>0</v>
      </c>
      <c r="V76" s="246">
        <v>0</v>
      </c>
    </row>
    <row r="77" spans="1:22" ht="14.25" customHeight="1">
      <c r="A77" s="392">
        <v>74</v>
      </c>
      <c r="B77" s="393" t="s">
        <v>71</v>
      </c>
      <c r="C77" s="392" t="s">
        <v>66</v>
      </c>
      <c r="D77" s="392" t="s">
        <v>279</v>
      </c>
      <c r="E77" s="393">
        <v>0</v>
      </c>
      <c r="F77" s="393">
        <v>0</v>
      </c>
      <c r="G77" s="393">
        <v>14</v>
      </c>
      <c r="H77" s="393">
        <v>0</v>
      </c>
      <c r="I77" s="393">
        <v>0</v>
      </c>
      <c r="J77" s="393">
        <v>14</v>
      </c>
      <c r="K77" s="393">
        <v>0</v>
      </c>
      <c r="L77" s="393">
        <v>14</v>
      </c>
      <c r="M77" s="393">
        <v>0</v>
      </c>
      <c r="N77" s="393">
        <v>0</v>
      </c>
      <c r="O77" s="740">
        <v>14</v>
      </c>
      <c r="P77" s="740">
        <v>0</v>
      </c>
      <c r="Q77" s="736"/>
      <c r="T77" s="246">
        <v>910</v>
      </c>
      <c r="V77" s="246">
        <v>0</v>
      </c>
    </row>
    <row r="78" spans="1:22" ht="14.25" customHeight="1">
      <c r="A78" s="392">
        <v>75</v>
      </c>
      <c r="B78" s="393" t="s">
        <v>175</v>
      </c>
      <c r="C78" s="392" t="s">
        <v>66</v>
      </c>
      <c r="D78" s="392" t="s">
        <v>281</v>
      </c>
      <c r="E78" s="393">
        <v>0</v>
      </c>
      <c r="F78" s="393">
        <v>0</v>
      </c>
      <c r="G78" s="393">
        <v>15.5</v>
      </c>
      <c r="H78" s="393">
        <v>0</v>
      </c>
      <c r="I78" s="393">
        <v>0</v>
      </c>
      <c r="J78" s="393">
        <v>15.5</v>
      </c>
      <c r="K78" s="393">
        <v>0</v>
      </c>
      <c r="L78" s="393">
        <v>15.5</v>
      </c>
      <c r="M78" s="393">
        <v>0</v>
      </c>
      <c r="N78" s="393">
        <v>0</v>
      </c>
      <c r="O78" s="740">
        <v>15.5</v>
      </c>
      <c r="P78" s="740">
        <v>0</v>
      </c>
      <c r="Q78" s="736"/>
      <c r="T78" s="246">
        <v>1550</v>
      </c>
      <c r="V78" s="246">
        <v>0</v>
      </c>
    </row>
    <row r="79" spans="1:22" ht="14.25" customHeight="1">
      <c r="A79" s="392">
        <v>76</v>
      </c>
      <c r="B79" s="393" t="s">
        <v>78</v>
      </c>
      <c r="C79" s="392" t="s">
        <v>66</v>
      </c>
      <c r="D79" s="392" t="s">
        <v>267</v>
      </c>
      <c r="E79" s="393">
        <v>0</v>
      </c>
      <c r="F79" s="393">
        <v>0</v>
      </c>
      <c r="G79" s="393">
        <v>0</v>
      </c>
      <c r="H79" s="393">
        <v>233</v>
      </c>
      <c r="I79" s="393">
        <v>0</v>
      </c>
      <c r="J79" s="393">
        <v>233</v>
      </c>
      <c r="K79" s="393">
        <v>0</v>
      </c>
      <c r="L79" s="393">
        <v>0</v>
      </c>
      <c r="M79" s="393">
        <v>233</v>
      </c>
      <c r="N79" s="393">
        <v>0</v>
      </c>
      <c r="O79" s="740">
        <v>233</v>
      </c>
      <c r="P79" s="740">
        <v>0</v>
      </c>
      <c r="Q79" s="736"/>
      <c r="T79" s="246">
        <v>0</v>
      </c>
      <c r="V79" s="246">
        <v>0</v>
      </c>
    </row>
    <row r="80" spans="1:22" ht="14.25" customHeight="1">
      <c r="A80" s="392">
        <v>77</v>
      </c>
      <c r="B80" s="393" t="s">
        <v>83</v>
      </c>
      <c r="C80" s="392" t="s">
        <v>786</v>
      </c>
      <c r="D80" s="392" t="s">
        <v>271</v>
      </c>
      <c r="E80" s="393">
        <v>0</v>
      </c>
      <c r="F80" s="393">
        <v>0</v>
      </c>
      <c r="G80" s="393">
        <v>0</v>
      </c>
      <c r="H80" s="393">
        <v>390</v>
      </c>
      <c r="I80" s="393">
        <v>0</v>
      </c>
      <c r="J80" s="393">
        <v>390</v>
      </c>
      <c r="K80" s="393">
        <v>0</v>
      </c>
      <c r="L80" s="393">
        <v>0</v>
      </c>
      <c r="M80" s="393">
        <v>390</v>
      </c>
      <c r="N80" s="393">
        <v>0</v>
      </c>
      <c r="O80" s="740">
        <v>390</v>
      </c>
      <c r="P80" s="740">
        <v>0</v>
      </c>
      <c r="Q80" s="736"/>
      <c r="T80" s="246">
        <v>0</v>
      </c>
      <c r="V80" s="246">
        <v>0</v>
      </c>
    </row>
    <row r="81" spans="1:22" ht="14.25" customHeight="1">
      <c r="A81" s="392">
        <v>78</v>
      </c>
      <c r="B81" s="393" t="s">
        <v>692</v>
      </c>
      <c r="C81" s="392" t="s">
        <v>66</v>
      </c>
      <c r="D81" s="392" t="s">
        <v>267</v>
      </c>
      <c r="E81" s="393">
        <v>0</v>
      </c>
      <c r="F81" s="393">
        <v>0</v>
      </c>
      <c r="G81" s="393">
        <v>0</v>
      </c>
      <c r="H81" s="393">
        <v>185</v>
      </c>
      <c r="I81" s="393">
        <v>0</v>
      </c>
      <c r="J81" s="393">
        <v>185</v>
      </c>
      <c r="K81" s="393">
        <v>0</v>
      </c>
      <c r="L81" s="393">
        <v>0</v>
      </c>
      <c r="M81" s="393">
        <v>185</v>
      </c>
      <c r="N81" s="393">
        <v>0</v>
      </c>
      <c r="O81" s="740">
        <v>185</v>
      </c>
      <c r="P81" s="740">
        <v>0</v>
      </c>
      <c r="Q81" s="736"/>
      <c r="T81" s="246">
        <v>0</v>
      </c>
      <c r="V81" s="246">
        <v>0</v>
      </c>
    </row>
    <row r="82" spans="1:22" ht="14.25" customHeight="1">
      <c r="A82" s="392">
        <v>79</v>
      </c>
      <c r="B82" s="393" t="s">
        <v>904</v>
      </c>
      <c r="C82" s="392" t="s">
        <v>66</v>
      </c>
      <c r="D82" s="392"/>
      <c r="E82" s="393">
        <v>0</v>
      </c>
      <c r="F82" s="393">
        <v>0</v>
      </c>
      <c r="G82" s="393">
        <v>0</v>
      </c>
      <c r="H82" s="393">
        <v>131</v>
      </c>
      <c r="I82" s="393">
        <v>0</v>
      </c>
      <c r="J82" s="393">
        <v>131</v>
      </c>
      <c r="K82" s="393">
        <v>0</v>
      </c>
      <c r="L82" s="393">
        <v>0</v>
      </c>
      <c r="M82" s="393">
        <v>131</v>
      </c>
      <c r="N82" s="393">
        <v>0</v>
      </c>
      <c r="O82" s="740">
        <v>131</v>
      </c>
      <c r="P82" s="740">
        <v>0</v>
      </c>
      <c r="Q82" s="736"/>
      <c r="T82" s="246">
        <v>0</v>
      </c>
      <c r="V82" s="246">
        <v>0</v>
      </c>
    </row>
    <row r="83" spans="1:22" ht="14.25" customHeight="1">
      <c r="A83" s="392">
        <v>80</v>
      </c>
      <c r="B83" s="393" t="s">
        <v>905</v>
      </c>
      <c r="C83" s="392" t="s">
        <v>66</v>
      </c>
      <c r="D83" s="392"/>
      <c r="E83" s="393">
        <v>0</v>
      </c>
      <c r="F83" s="393">
        <v>0</v>
      </c>
      <c r="G83" s="393">
        <v>9</v>
      </c>
      <c r="H83" s="393">
        <v>0</v>
      </c>
      <c r="I83" s="393">
        <v>0</v>
      </c>
      <c r="J83" s="393">
        <v>9</v>
      </c>
      <c r="K83" s="393">
        <v>0</v>
      </c>
      <c r="L83" s="393">
        <v>9</v>
      </c>
      <c r="M83" s="393">
        <v>0</v>
      </c>
      <c r="N83" s="393">
        <v>0</v>
      </c>
      <c r="O83" s="740">
        <v>9</v>
      </c>
      <c r="P83" s="740">
        <v>0</v>
      </c>
      <c r="Q83" s="736"/>
      <c r="T83" s="246">
        <v>351</v>
      </c>
      <c r="V83" s="246">
        <v>0</v>
      </c>
    </row>
    <row r="84" spans="1:22" ht="14.25" customHeight="1">
      <c r="A84" s="392">
        <v>81</v>
      </c>
      <c r="B84" s="393" t="s">
        <v>906</v>
      </c>
      <c r="C84" s="392" t="s">
        <v>66</v>
      </c>
      <c r="D84" s="392"/>
      <c r="E84" s="393">
        <v>0</v>
      </c>
      <c r="F84" s="393">
        <v>0</v>
      </c>
      <c r="G84" s="393">
        <v>0</v>
      </c>
      <c r="H84" s="393">
        <v>243</v>
      </c>
      <c r="I84" s="393">
        <v>0</v>
      </c>
      <c r="J84" s="393">
        <v>243</v>
      </c>
      <c r="K84" s="393">
        <v>0</v>
      </c>
      <c r="L84" s="393">
        <v>0</v>
      </c>
      <c r="M84" s="393">
        <v>243</v>
      </c>
      <c r="N84" s="393">
        <v>0</v>
      </c>
      <c r="O84" s="740">
        <v>243</v>
      </c>
      <c r="P84" s="740">
        <v>0</v>
      </c>
      <c r="Q84" s="736"/>
      <c r="T84" s="246">
        <v>0</v>
      </c>
      <c r="V84" s="246">
        <v>0</v>
      </c>
    </row>
    <row r="85" spans="1:22" ht="14.25" customHeight="1">
      <c r="A85" s="392">
        <v>82</v>
      </c>
      <c r="B85" s="393" t="s">
        <v>907</v>
      </c>
      <c r="C85" s="392" t="s">
        <v>66</v>
      </c>
      <c r="D85" s="392"/>
      <c r="E85" s="393">
        <v>0</v>
      </c>
      <c r="F85" s="393">
        <v>0</v>
      </c>
      <c r="G85" s="393">
        <v>3.5</v>
      </c>
      <c r="H85" s="393">
        <v>0</v>
      </c>
      <c r="I85" s="393">
        <v>0</v>
      </c>
      <c r="J85" s="393">
        <v>3.5</v>
      </c>
      <c r="K85" s="393">
        <v>0</v>
      </c>
      <c r="L85" s="393">
        <v>3.5</v>
      </c>
      <c r="M85" s="393">
        <v>0</v>
      </c>
      <c r="N85" s="393">
        <v>0</v>
      </c>
      <c r="O85" s="740">
        <v>3.5</v>
      </c>
      <c r="P85" s="740">
        <v>0</v>
      </c>
      <c r="Q85" s="736"/>
      <c r="T85" s="246">
        <v>437.5</v>
      </c>
      <c r="V85" s="246">
        <v>0</v>
      </c>
    </row>
    <row r="86" spans="1:22" ht="14.25" customHeight="1">
      <c r="A86" s="392">
        <v>83</v>
      </c>
      <c r="B86" s="393" t="s">
        <v>909</v>
      </c>
      <c r="C86" s="392" t="s">
        <v>66</v>
      </c>
      <c r="D86" s="392"/>
      <c r="E86" s="393">
        <v>0</v>
      </c>
      <c r="F86" s="393">
        <v>0</v>
      </c>
      <c r="G86" s="393">
        <v>0</v>
      </c>
      <c r="H86" s="393">
        <v>120</v>
      </c>
      <c r="I86" s="393">
        <v>0</v>
      </c>
      <c r="J86" s="393">
        <v>120</v>
      </c>
      <c r="K86" s="393">
        <v>0</v>
      </c>
      <c r="L86" s="393">
        <v>0</v>
      </c>
      <c r="M86" s="393">
        <v>120</v>
      </c>
      <c r="N86" s="393">
        <v>0</v>
      </c>
      <c r="O86" s="740">
        <v>120</v>
      </c>
      <c r="P86" s="740">
        <v>0</v>
      </c>
      <c r="Q86" s="736"/>
      <c r="T86" s="246">
        <v>0</v>
      </c>
      <c r="V86" s="246">
        <v>0</v>
      </c>
    </row>
    <row r="87" spans="1:22" ht="14.25" customHeight="1">
      <c r="A87" s="392">
        <v>84</v>
      </c>
      <c r="B87" s="393" t="s">
        <v>79</v>
      </c>
      <c r="C87" s="392" t="s">
        <v>66</v>
      </c>
      <c r="D87" s="392" t="s">
        <v>278</v>
      </c>
      <c r="E87" s="393">
        <v>0</v>
      </c>
      <c r="F87" s="393">
        <v>0</v>
      </c>
      <c r="G87" s="393">
        <v>10</v>
      </c>
      <c r="H87" s="393">
        <v>0</v>
      </c>
      <c r="I87" s="393">
        <v>0</v>
      </c>
      <c r="J87" s="393">
        <v>10</v>
      </c>
      <c r="K87" s="393">
        <v>0</v>
      </c>
      <c r="L87" s="393">
        <v>10</v>
      </c>
      <c r="M87" s="393">
        <v>0</v>
      </c>
      <c r="N87" s="393">
        <v>0</v>
      </c>
      <c r="O87" s="740">
        <v>10</v>
      </c>
      <c r="P87" s="740">
        <v>0</v>
      </c>
      <c r="Q87" s="736"/>
      <c r="T87" s="246">
        <v>720</v>
      </c>
      <c r="V87" s="246">
        <v>0</v>
      </c>
    </row>
    <row r="88" spans="1:22" ht="14.25" customHeight="1">
      <c r="A88" s="392">
        <v>85</v>
      </c>
      <c r="B88" s="393" t="s">
        <v>416</v>
      </c>
      <c r="C88" s="392" t="s">
        <v>66</v>
      </c>
      <c r="D88" s="392" t="s">
        <v>276</v>
      </c>
      <c r="E88" s="393">
        <v>0</v>
      </c>
      <c r="F88" s="393">
        <v>0</v>
      </c>
      <c r="G88" s="393">
        <v>63</v>
      </c>
      <c r="H88" s="393">
        <v>0</v>
      </c>
      <c r="I88" s="393">
        <v>0</v>
      </c>
      <c r="J88" s="393">
        <v>63</v>
      </c>
      <c r="K88" s="393">
        <v>0</v>
      </c>
      <c r="L88" s="393">
        <v>63</v>
      </c>
      <c r="M88" s="393">
        <v>0</v>
      </c>
      <c r="N88" s="393">
        <v>0</v>
      </c>
      <c r="O88" s="740">
        <v>63</v>
      </c>
      <c r="P88" s="740">
        <v>0</v>
      </c>
      <c r="Q88" s="736"/>
      <c r="T88" s="246">
        <v>5229</v>
      </c>
      <c r="V88" s="246">
        <v>0</v>
      </c>
    </row>
    <row r="89" spans="1:22" ht="14.25" customHeight="1">
      <c r="A89" s="392">
        <v>86</v>
      </c>
      <c r="B89" s="393" t="s">
        <v>911</v>
      </c>
      <c r="C89" s="392" t="s">
        <v>66</v>
      </c>
      <c r="D89" s="392"/>
      <c r="E89" s="393">
        <v>0</v>
      </c>
      <c r="F89" s="393">
        <v>0</v>
      </c>
      <c r="G89" s="393">
        <v>79.5</v>
      </c>
      <c r="H89" s="393">
        <v>0</v>
      </c>
      <c r="I89" s="393">
        <v>0</v>
      </c>
      <c r="J89" s="393">
        <v>79.5</v>
      </c>
      <c r="K89" s="393">
        <v>0</v>
      </c>
      <c r="L89" s="393">
        <v>79.5</v>
      </c>
      <c r="M89" s="393">
        <v>0</v>
      </c>
      <c r="N89" s="393">
        <v>0</v>
      </c>
      <c r="O89" s="740">
        <v>79.5</v>
      </c>
      <c r="P89" s="740">
        <v>0</v>
      </c>
      <c r="Q89" s="736"/>
      <c r="T89" s="246">
        <v>9937.5</v>
      </c>
      <c r="V89" s="246">
        <v>0</v>
      </c>
    </row>
    <row r="90" spans="1:22" ht="14.25" customHeight="1">
      <c r="A90" s="392">
        <v>87</v>
      </c>
      <c r="B90" s="393" t="s">
        <v>573</v>
      </c>
      <c r="C90" s="392" t="s">
        <v>66</v>
      </c>
      <c r="D90" s="392" t="s">
        <v>277</v>
      </c>
      <c r="E90" s="393">
        <v>0</v>
      </c>
      <c r="F90" s="393">
        <v>0</v>
      </c>
      <c r="G90" s="393">
        <v>3</v>
      </c>
      <c r="H90" s="393">
        <v>0</v>
      </c>
      <c r="I90" s="393">
        <v>0</v>
      </c>
      <c r="J90" s="393">
        <v>3</v>
      </c>
      <c r="K90" s="393">
        <v>0</v>
      </c>
      <c r="L90" s="393">
        <v>3</v>
      </c>
      <c r="M90" s="393">
        <v>0</v>
      </c>
      <c r="N90" s="393">
        <v>0</v>
      </c>
      <c r="O90" s="740">
        <v>3</v>
      </c>
      <c r="P90" s="740">
        <v>0</v>
      </c>
      <c r="Q90" s="740"/>
      <c r="T90" s="246">
        <v>375</v>
      </c>
      <c r="V90" s="246">
        <v>0</v>
      </c>
    </row>
    <row r="91" spans="1:22" ht="14.25" customHeight="1">
      <c r="A91" s="392">
        <v>88</v>
      </c>
      <c r="B91" s="393" t="s">
        <v>840</v>
      </c>
      <c r="C91" s="392" t="s">
        <v>66</v>
      </c>
      <c r="D91" s="392" t="s">
        <v>277</v>
      </c>
      <c r="E91" s="393">
        <v>0</v>
      </c>
      <c r="F91" s="393">
        <v>0</v>
      </c>
      <c r="G91" s="393">
        <v>9</v>
      </c>
      <c r="H91" s="393">
        <v>0</v>
      </c>
      <c r="I91" s="393">
        <v>0</v>
      </c>
      <c r="J91" s="393">
        <v>9</v>
      </c>
      <c r="K91" s="393">
        <v>0</v>
      </c>
      <c r="L91" s="393">
        <v>9</v>
      </c>
      <c r="M91" s="393">
        <v>0</v>
      </c>
      <c r="N91" s="393">
        <v>0</v>
      </c>
      <c r="O91" s="740">
        <v>9</v>
      </c>
      <c r="P91" s="740">
        <v>0</v>
      </c>
      <c r="Q91" s="393"/>
      <c r="T91" s="246">
        <v>1215</v>
      </c>
      <c r="V91" s="246">
        <v>0</v>
      </c>
    </row>
    <row r="92" spans="1:22" ht="14.25" customHeight="1">
      <c r="A92" s="392">
        <v>89</v>
      </c>
      <c r="B92" s="393" t="s">
        <v>548</v>
      </c>
      <c r="C92" s="392" t="s">
        <v>66</v>
      </c>
      <c r="D92" s="392" t="s">
        <v>281</v>
      </c>
      <c r="E92" s="393">
        <v>0</v>
      </c>
      <c r="F92" s="393">
        <v>0</v>
      </c>
      <c r="G92" s="393">
        <v>8.5</v>
      </c>
      <c r="H92" s="393">
        <v>0</v>
      </c>
      <c r="I92" s="393">
        <v>0</v>
      </c>
      <c r="J92" s="393">
        <v>8.5</v>
      </c>
      <c r="K92" s="393">
        <v>0</v>
      </c>
      <c r="L92" s="393">
        <v>8.5</v>
      </c>
      <c r="M92" s="393">
        <v>0</v>
      </c>
      <c r="N92" s="393">
        <v>0</v>
      </c>
      <c r="O92" s="740">
        <v>8.5</v>
      </c>
      <c r="P92" s="740">
        <v>0</v>
      </c>
      <c r="Q92" s="393"/>
      <c r="T92" s="246">
        <v>2040</v>
      </c>
      <c r="V92" s="246">
        <v>0</v>
      </c>
    </row>
    <row r="93" spans="1:22" ht="14.25" customHeight="1">
      <c r="A93" s="392">
        <v>90</v>
      </c>
      <c r="B93" s="393" t="s">
        <v>189</v>
      </c>
      <c r="C93" s="392" t="s">
        <v>786</v>
      </c>
      <c r="D93" s="392" t="s">
        <v>278</v>
      </c>
      <c r="E93" s="393">
        <v>0</v>
      </c>
      <c r="F93" s="393">
        <v>0</v>
      </c>
      <c r="G93" s="393">
        <v>12</v>
      </c>
      <c r="H93" s="393">
        <v>0</v>
      </c>
      <c r="I93" s="393">
        <v>0</v>
      </c>
      <c r="J93" s="393">
        <v>12</v>
      </c>
      <c r="K93" s="393">
        <v>0</v>
      </c>
      <c r="L93" s="393">
        <v>12</v>
      </c>
      <c r="M93" s="393">
        <v>0</v>
      </c>
      <c r="N93" s="393">
        <v>0</v>
      </c>
      <c r="O93" s="740">
        <v>12</v>
      </c>
      <c r="P93" s="740">
        <v>0</v>
      </c>
      <c r="Q93" s="393"/>
      <c r="T93" s="246">
        <v>1740</v>
      </c>
      <c r="V93" s="246">
        <v>0</v>
      </c>
    </row>
    <row r="94" spans="1:22" ht="14.25" customHeight="1">
      <c r="A94" s="392">
        <v>91</v>
      </c>
      <c r="B94" s="393" t="s">
        <v>914</v>
      </c>
      <c r="C94" s="392" t="s">
        <v>66</v>
      </c>
      <c r="D94" s="392" t="s">
        <v>286</v>
      </c>
      <c r="E94" s="393">
        <v>0</v>
      </c>
      <c r="F94" s="393">
        <v>0</v>
      </c>
      <c r="G94" s="393">
        <v>0</v>
      </c>
      <c r="H94" s="393">
        <v>3</v>
      </c>
      <c r="I94" s="393">
        <v>0</v>
      </c>
      <c r="J94" s="393">
        <v>3</v>
      </c>
      <c r="K94" s="393">
        <v>0</v>
      </c>
      <c r="L94" s="393">
        <v>0</v>
      </c>
      <c r="M94" s="393">
        <v>3</v>
      </c>
      <c r="N94" s="393">
        <v>0</v>
      </c>
      <c r="O94" s="740">
        <v>3</v>
      </c>
      <c r="P94" s="740">
        <v>0</v>
      </c>
      <c r="Q94" s="393"/>
      <c r="T94" s="246">
        <v>0</v>
      </c>
      <c r="V94" s="246">
        <v>0</v>
      </c>
    </row>
    <row r="95" spans="1:22" ht="14.25" customHeight="1">
      <c r="A95" s="392">
        <v>92</v>
      </c>
      <c r="B95" s="393" t="s">
        <v>915</v>
      </c>
      <c r="C95" s="392" t="s">
        <v>66</v>
      </c>
      <c r="D95" s="392"/>
      <c r="E95" s="393">
        <v>0</v>
      </c>
      <c r="F95" s="393">
        <v>0</v>
      </c>
      <c r="G95" s="393">
        <v>0</v>
      </c>
      <c r="H95" s="393">
        <v>0.4</v>
      </c>
      <c r="I95" s="393">
        <v>0</v>
      </c>
      <c r="J95" s="393">
        <v>0.4</v>
      </c>
      <c r="K95" s="393">
        <v>0</v>
      </c>
      <c r="L95" s="393">
        <v>0</v>
      </c>
      <c r="M95" s="393">
        <v>0.4</v>
      </c>
      <c r="N95" s="393">
        <v>0</v>
      </c>
      <c r="O95" s="740">
        <v>0.4</v>
      </c>
      <c r="P95" s="740">
        <v>0</v>
      </c>
      <c r="Q95" s="393"/>
      <c r="T95" s="246">
        <v>0</v>
      </c>
      <c r="V95" s="246">
        <v>0</v>
      </c>
    </row>
    <row r="96" spans="1:22" ht="14.25" customHeight="1">
      <c r="A96" s="392">
        <v>93</v>
      </c>
      <c r="B96" s="393" t="s">
        <v>918</v>
      </c>
      <c r="C96" s="392" t="s">
        <v>66</v>
      </c>
      <c r="D96" s="392"/>
      <c r="E96" s="393">
        <v>0</v>
      </c>
      <c r="F96" s="393">
        <v>0</v>
      </c>
      <c r="G96" s="393">
        <v>0</v>
      </c>
      <c r="H96" s="393">
        <v>20</v>
      </c>
      <c r="I96" s="393">
        <v>0</v>
      </c>
      <c r="J96" s="393">
        <v>20</v>
      </c>
      <c r="K96" s="393">
        <v>0</v>
      </c>
      <c r="L96" s="393">
        <v>0</v>
      </c>
      <c r="M96" s="393">
        <v>20</v>
      </c>
      <c r="N96" s="393">
        <v>0</v>
      </c>
      <c r="O96" s="740">
        <v>20</v>
      </c>
      <c r="P96" s="740">
        <v>0</v>
      </c>
      <c r="Q96" s="393"/>
      <c r="T96" s="246">
        <v>0</v>
      </c>
      <c r="V96" s="246">
        <v>0</v>
      </c>
    </row>
    <row r="97" spans="1:22" ht="14.25" customHeight="1">
      <c r="A97" s="392">
        <v>94</v>
      </c>
      <c r="B97" s="393" t="s">
        <v>919</v>
      </c>
      <c r="C97" s="392" t="s">
        <v>66</v>
      </c>
      <c r="D97" s="392"/>
      <c r="E97" s="393">
        <v>0</v>
      </c>
      <c r="F97" s="393">
        <v>0</v>
      </c>
      <c r="G97" s="393">
        <v>3</v>
      </c>
      <c r="H97" s="393">
        <v>0</v>
      </c>
      <c r="I97" s="393">
        <v>0</v>
      </c>
      <c r="J97" s="393">
        <v>3</v>
      </c>
      <c r="K97" s="393">
        <v>0</v>
      </c>
      <c r="L97" s="393">
        <v>3</v>
      </c>
      <c r="M97" s="393">
        <v>0</v>
      </c>
      <c r="N97" s="393">
        <v>0</v>
      </c>
      <c r="O97" s="740">
        <v>3</v>
      </c>
      <c r="P97" s="740">
        <v>0</v>
      </c>
      <c r="Q97" s="393"/>
      <c r="T97" s="246">
        <v>480</v>
      </c>
      <c r="V97" s="246">
        <v>0</v>
      </c>
    </row>
    <row r="98" spans="1:22" ht="14.25" customHeight="1">
      <c r="A98" s="392">
        <v>95</v>
      </c>
      <c r="B98" s="393" t="s">
        <v>203</v>
      </c>
      <c r="C98" s="392" t="s">
        <v>66</v>
      </c>
      <c r="D98" s="392" t="s">
        <v>281</v>
      </c>
      <c r="E98" s="393">
        <v>0</v>
      </c>
      <c r="F98" s="393">
        <v>0</v>
      </c>
      <c r="G98" s="393">
        <v>8</v>
      </c>
      <c r="H98" s="393">
        <v>0</v>
      </c>
      <c r="I98" s="393">
        <v>0</v>
      </c>
      <c r="J98" s="393">
        <v>8</v>
      </c>
      <c r="K98" s="393">
        <v>0</v>
      </c>
      <c r="L98" s="393">
        <v>8</v>
      </c>
      <c r="M98" s="393">
        <v>0</v>
      </c>
      <c r="N98" s="393">
        <v>0</v>
      </c>
      <c r="O98" s="740">
        <v>8</v>
      </c>
      <c r="P98" s="740">
        <v>0</v>
      </c>
      <c r="Q98" s="393"/>
      <c r="T98" s="246">
        <v>520</v>
      </c>
      <c r="V98" s="246">
        <v>0</v>
      </c>
    </row>
    <row r="99" spans="1:22" ht="14.25" customHeight="1">
      <c r="A99" s="392">
        <v>96</v>
      </c>
      <c r="B99" s="393" t="s">
        <v>140</v>
      </c>
      <c r="C99" s="392" t="s">
        <v>786</v>
      </c>
      <c r="D99" s="392" t="s">
        <v>283</v>
      </c>
      <c r="E99" s="393">
        <v>0</v>
      </c>
      <c r="F99" s="393">
        <v>0</v>
      </c>
      <c r="G99" s="393">
        <v>2</v>
      </c>
      <c r="H99" s="393">
        <v>0</v>
      </c>
      <c r="I99" s="393">
        <v>0</v>
      </c>
      <c r="J99" s="393">
        <v>2</v>
      </c>
      <c r="K99" s="393">
        <v>0</v>
      </c>
      <c r="L99" s="393">
        <v>2</v>
      </c>
      <c r="M99" s="393">
        <v>0</v>
      </c>
      <c r="N99" s="393">
        <v>0</v>
      </c>
      <c r="O99" s="740">
        <v>2</v>
      </c>
      <c r="P99" s="740">
        <v>0</v>
      </c>
      <c r="Q99" s="393"/>
      <c r="T99" s="246">
        <v>80</v>
      </c>
      <c r="V99" s="246">
        <v>0</v>
      </c>
    </row>
    <row r="100" spans="1:22" ht="14.25" customHeight="1">
      <c r="A100" s="392">
        <v>97</v>
      </c>
      <c r="B100" s="393" t="s">
        <v>921</v>
      </c>
      <c r="C100" s="392" t="s">
        <v>66</v>
      </c>
      <c r="D100" s="392"/>
      <c r="E100" s="393">
        <v>0</v>
      </c>
      <c r="F100" s="393">
        <v>0</v>
      </c>
      <c r="G100" s="393">
        <v>5.5</v>
      </c>
      <c r="H100" s="393">
        <v>0</v>
      </c>
      <c r="I100" s="393">
        <v>0</v>
      </c>
      <c r="J100" s="393">
        <v>5.5</v>
      </c>
      <c r="K100" s="393">
        <v>0</v>
      </c>
      <c r="L100" s="393">
        <v>5.5</v>
      </c>
      <c r="M100" s="393">
        <v>0</v>
      </c>
      <c r="N100" s="393">
        <v>0</v>
      </c>
      <c r="O100" s="740">
        <v>5.5</v>
      </c>
      <c r="P100" s="740">
        <v>0</v>
      </c>
      <c r="Q100" s="393"/>
      <c r="T100" s="246">
        <v>797.5</v>
      </c>
      <c r="V100" s="246">
        <v>0</v>
      </c>
    </row>
    <row r="101" spans="1:22" ht="14.25" customHeight="1">
      <c r="A101" s="741">
        <v>98</v>
      </c>
      <c r="B101" s="742" t="s">
        <v>922</v>
      </c>
      <c r="C101" s="741" t="s">
        <v>66</v>
      </c>
      <c r="D101" s="741"/>
      <c r="E101" s="742">
        <v>0</v>
      </c>
      <c r="F101" s="742">
        <v>0</v>
      </c>
      <c r="G101" s="742">
        <v>0</v>
      </c>
      <c r="H101" s="742">
        <v>4</v>
      </c>
      <c r="I101" s="742">
        <v>0</v>
      </c>
      <c r="J101" s="742">
        <v>4</v>
      </c>
      <c r="K101" s="742">
        <v>0</v>
      </c>
      <c r="L101" s="742">
        <v>0</v>
      </c>
      <c r="M101" s="742">
        <v>4</v>
      </c>
      <c r="N101" s="742">
        <v>0</v>
      </c>
      <c r="O101" s="743">
        <v>4</v>
      </c>
      <c r="P101" s="743">
        <v>0</v>
      </c>
      <c r="Q101" s="742"/>
      <c r="T101" s="246">
        <v>0</v>
      </c>
      <c r="V101" s="246">
        <v>0</v>
      </c>
    </row>
    <row r="102" spans="1:22" ht="14.25" customHeight="1">
      <c r="A102" s="1245"/>
      <c r="B102" s="1246"/>
      <c r="C102" s="1245"/>
      <c r="D102" s="1245"/>
      <c r="E102" s="1246"/>
      <c r="F102" s="1246"/>
      <c r="G102" s="1246"/>
      <c r="H102" s="1246"/>
      <c r="I102" s="1246"/>
      <c r="J102" s="1246"/>
      <c r="K102" s="1246"/>
      <c r="L102" s="1246"/>
      <c r="M102" s="1246"/>
      <c r="N102" s="1246"/>
      <c r="O102" s="1247"/>
      <c r="P102" s="1247"/>
      <c r="Q102" s="1246"/>
    </row>
    <row r="103" spans="1:22" ht="14.25" customHeight="1">
      <c r="A103" s="395"/>
      <c r="B103" s="394"/>
      <c r="C103" s="395"/>
      <c r="D103" s="395"/>
      <c r="E103" s="394"/>
      <c r="F103" s="394"/>
      <c r="G103" s="394"/>
      <c r="H103" s="394"/>
      <c r="I103" s="394"/>
      <c r="J103" s="394"/>
      <c r="K103" s="394"/>
      <c r="L103" s="394"/>
      <c r="M103" s="394"/>
      <c r="N103" s="394"/>
      <c r="O103" s="396"/>
      <c r="P103" s="396"/>
      <c r="Q103" s="394"/>
    </row>
    <row r="104" spans="1:22" ht="14.25" customHeight="1">
      <c r="A104" s="395"/>
      <c r="B104" s="394"/>
      <c r="C104" s="395"/>
      <c r="D104" s="395"/>
      <c r="E104" s="394"/>
      <c r="F104" s="394"/>
      <c r="G104" s="394"/>
      <c r="H104" s="394"/>
      <c r="I104" s="394"/>
      <c r="J104" s="394"/>
      <c r="K104" s="394"/>
      <c r="L104" s="394"/>
      <c r="M104" s="394"/>
      <c r="N104" s="394"/>
      <c r="O104" s="396"/>
      <c r="P104" s="396"/>
      <c r="Q104" s="394"/>
    </row>
    <row r="105" spans="1:22" ht="14.25" customHeight="1">
      <c r="A105" s="395"/>
      <c r="B105" s="394"/>
      <c r="C105" s="395"/>
      <c r="D105" s="395"/>
      <c r="E105" s="394"/>
      <c r="F105" s="394"/>
      <c r="G105" s="394"/>
      <c r="H105" s="394"/>
      <c r="I105" s="394"/>
      <c r="J105" s="394"/>
      <c r="K105" s="394"/>
      <c r="L105" s="394"/>
      <c r="M105" s="394"/>
      <c r="N105" s="394"/>
      <c r="O105" s="396"/>
      <c r="P105" s="396"/>
      <c r="Q105" s="394"/>
    </row>
    <row r="106" spans="1:22" ht="14.25" customHeight="1">
      <c r="A106" s="395"/>
      <c r="B106" s="394"/>
      <c r="C106" s="395"/>
      <c r="D106" s="395"/>
      <c r="E106" s="394"/>
      <c r="F106" s="394"/>
      <c r="G106" s="394"/>
      <c r="H106" s="394"/>
      <c r="I106" s="394"/>
      <c r="J106" s="394"/>
      <c r="K106" s="394"/>
      <c r="L106" s="394"/>
      <c r="M106" s="394"/>
      <c r="N106" s="394"/>
      <c r="O106" s="396"/>
      <c r="P106" s="396"/>
      <c r="Q106" s="394"/>
    </row>
    <row r="107" spans="1:22" ht="14.25" customHeight="1">
      <c r="A107" s="395"/>
      <c r="B107" s="394"/>
      <c r="C107" s="395"/>
      <c r="D107" s="395"/>
      <c r="E107" s="394"/>
      <c r="F107" s="394"/>
      <c r="G107" s="394"/>
      <c r="H107" s="394"/>
      <c r="I107" s="394"/>
      <c r="J107" s="394"/>
      <c r="K107" s="394"/>
      <c r="L107" s="394"/>
      <c r="M107" s="394"/>
      <c r="N107" s="394"/>
      <c r="O107" s="396"/>
      <c r="P107" s="396"/>
      <c r="Q107" s="394"/>
    </row>
    <row r="108" spans="1:22" ht="14.25" customHeight="1">
      <c r="A108" s="395"/>
      <c r="B108" s="394"/>
      <c r="C108" s="395"/>
      <c r="D108" s="395"/>
      <c r="E108" s="394"/>
      <c r="F108" s="394"/>
      <c r="G108" s="394"/>
      <c r="H108" s="394"/>
      <c r="I108" s="394"/>
      <c r="J108" s="394"/>
      <c r="K108" s="394"/>
      <c r="L108" s="394"/>
      <c r="M108" s="394"/>
      <c r="N108" s="394"/>
      <c r="O108" s="396"/>
      <c r="P108" s="396"/>
      <c r="Q108" s="394"/>
    </row>
    <row r="109" spans="1:22" ht="14.25" customHeight="1">
      <c r="A109" s="395"/>
      <c r="B109" s="394"/>
      <c r="C109" s="395"/>
      <c r="D109" s="395"/>
      <c r="E109" s="394"/>
      <c r="F109" s="394"/>
      <c r="G109" s="394"/>
      <c r="H109" s="394"/>
      <c r="I109" s="394"/>
      <c r="J109" s="394"/>
      <c r="K109" s="394"/>
      <c r="L109" s="394"/>
      <c r="M109" s="394"/>
      <c r="N109" s="394"/>
      <c r="O109" s="396"/>
      <c r="P109" s="396"/>
      <c r="Q109" s="394"/>
    </row>
    <row r="110" spans="1:22" ht="14.25" customHeight="1">
      <c r="A110" s="395"/>
      <c r="B110" s="394"/>
      <c r="C110" s="395"/>
      <c r="D110" s="395"/>
      <c r="E110" s="394"/>
      <c r="F110" s="394"/>
      <c r="G110" s="394"/>
      <c r="H110" s="394"/>
      <c r="I110" s="394"/>
      <c r="J110" s="394"/>
      <c r="K110" s="394"/>
      <c r="L110" s="394"/>
      <c r="M110" s="394"/>
      <c r="N110" s="394"/>
      <c r="O110" s="396"/>
      <c r="P110" s="396"/>
      <c r="Q110" s="394"/>
    </row>
    <row r="111" spans="1:22" ht="14.25" customHeight="1">
      <c r="A111" s="395"/>
      <c r="B111" s="394"/>
      <c r="C111" s="395"/>
      <c r="D111" s="395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6"/>
      <c r="P111" s="396"/>
      <c r="Q111" s="394"/>
    </row>
    <row r="112" spans="1:22" ht="14.25" customHeight="1">
      <c r="A112" s="395"/>
      <c r="B112" s="394"/>
      <c r="C112" s="395"/>
      <c r="D112" s="395"/>
      <c r="E112" s="394"/>
      <c r="F112" s="394"/>
      <c r="G112" s="394"/>
      <c r="H112" s="394"/>
      <c r="I112" s="394"/>
      <c r="J112" s="394"/>
      <c r="K112" s="394"/>
      <c r="L112" s="394"/>
      <c r="M112" s="394"/>
      <c r="N112" s="394"/>
      <c r="O112" s="396"/>
      <c r="P112" s="396"/>
      <c r="Q112" s="394"/>
    </row>
    <row r="113" spans="1:17" ht="14.25" customHeight="1">
      <c r="A113" s="395"/>
      <c r="B113" s="394"/>
      <c r="C113" s="395"/>
      <c r="D113" s="395"/>
      <c r="E113" s="394"/>
      <c r="F113" s="394"/>
      <c r="G113" s="394"/>
      <c r="H113" s="394"/>
      <c r="I113" s="394"/>
      <c r="J113" s="394"/>
      <c r="K113" s="394"/>
      <c r="L113" s="394"/>
      <c r="M113" s="394"/>
      <c r="N113" s="394"/>
      <c r="O113" s="396"/>
      <c r="P113" s="396"/>
      <c r="Q113" s="394"/>
    </row>
    <row r="114" spans="1:17" ht="14.25" customHeight="1">
      <c r="A114" s="395"/>
      <c r="B114" s="394"/>
      <c r="C114" s="395"/>
      <c r="D114" s="395"/>
      <c r="E114" s="394"/>
      <c r="F114" s="394"/>
      <c r="G114" s="394"/>
      <c r="H114" s="394"/>
      <c r="I114" s="394"/>
      <c r="J114" s="394"/>
      <c r="K114" s="394"/>
      <c r="L114" s="394"/>
      <c r="M114" s="394"/>
      <c r="N114" s="394"/>
      <c r="O114" s="396"/>
      <c r="P114" s="396"/>
      <c r="Q114" s="394"/>
    </row>
    <row r="115" spans="1:17" ht="14.25" customHeight="1">
      <c r="A115" s="395"/>
      <c r="B115" s="394"/>
      <c r="C115" s="395"/>
      <c r="D115" s="395"/>
      <c r="E115" s="394"/>
      <c r="F115" s="394"/>
      <c r="G115" s="394"/>
      <c r="H115" s="394"/>
      <c r="I115" s="394"/>
      <c r="J115" s="394"/>
      <c r="K115" s="394"/>
      <c r="L115" s="394"/>
      <c r="M115" s="394"/>
      <c r="N115" s="394"/>
      <c r="O115" s="396"/>
      <c r="P115" s="396"/>
      <c r="Q115" s="394"/>
    </row>
    <row r="116" spans="1:17" ht="14.25" customHeight="1">
      <c r="A116" s="395"/>
      <c r="B116" s="394"/>
      <c r="C116" s="395"/>
      <c r="D116" s="395"/>
      <c r="E116" s="394"/>
      <c r="F116" s="394"/>
      <c r="G116" s="394"/>
      <c r="H116" s="394"/>
      <c r="I116" s="394"/>
      <c r="J116" s="394"/>
      <c r="K116" s="394"/>
      <c r="L116" s="394"/>
      <c r="M116" s="394"/>
      <c r="N116" s="394"/>
      <c r="O116" s="396"/>
      <c r="P116" s="396"/>
      <c r="Q116" s="394"/>
    </row>
    <row r="117" spans="1:17" ht="14.25" customHeight="1">
      <c r="A117" s="395"/>
      <c r="B117" s="394"/>
      <c r="C117" s="395"/>
      <c r="D117" s="395"/>
      <c r="E117" s="394"/>
      <c r="F117" s="394"/>
      <c r="G117" s="394"/>
      <c r="H117" s="394"/>
      <c r="I117" s="394"/>
      <c r="J117" s="394"/>
      <c r="K117" s="394"/>
      <c r="L117" s="394"/>
      <c r="M117" s="394"/>
      <c r="N117" s="394"/>
      <c r="O117" s="396"/>
      <c r="P117" s="396"/>
      <c r="Q117" s="394"/>
    </row>
    <row r="118" spans="1:17" ht="14.25" customHeight="1">
      <c r="A118" s="395"/>
      <c r="B118" s="394"/>
      <c r="C118" s="395"/>
      <c r="D118" s="395"/>
      <c r="E118" s="394"/>
      <c r="F118" s="394"/>
      <c r="G118" s="394"/>
      <c r="H118" s="394"/>
      <c r="I118" s="394"/>
      <c r="J118" s="394"/>
      <c r="K118" s="394"/>
      <c r="L118" s="394"/>
      <c r="M118" s="394"/>
      <c r="N118" s="394"/>
      <c r="O118" s="396"/>
      <c r="P118" s="396"/>
      <c r="Q118" s="394"/>
    </row>
    <row r="119" spans="1:17" ht="14.25" customHeight="1">
      <c r="A119" s="395"/>
      <c r="B119" s="394"/>
      <c r="C119" s="395"/>
      <c r="D119" s="395"/>
      <c r="E119" s="394"/>
      <c r="F119" s="394"/>
      <c r="G119" s="394"/>
      <c r="H119" s="394"/>
      <c r="I119" s="394"/>
      <c r="J119" s="394"/>
      <c r="K119" s="394"/>
      <c r="L119" s="394"/>
      <c r="M119" s="394"/>
      <c r="N119" s="394"/>
      <c r="O119" s="396"/>
      <c r="P119" s="396"/>
      <c r="Q119" s="394"/>
    </row>
    <row r="120" spans="1:17" ht="14.25" customHeight="1">
      <c r="A120" s="395"/>
      <c r="B120" s="394"/>
      <c r="C120" s="395"/>
      <c r="D120" s="395"/>
      <c r="E120" s="394"/>
      <c r="F120" s="394"/>
      <c r="G120" s="394"/>
      <c r="H120" s="394"/>
      <c r="I120" s="394"/>
      <c r="J120" s="394"/>
      <c r="K120" s="394"/>
      <c r="L120" s="394"/>
      <c r="M120" s="394"/>
      <c r="N120" s="394"/>
      <c r="O120" s="396"/>
      <c r="P120" s="396"/>
      <c r="Q120" s="394"/>
    </row>
    <row r="121" spans="1:17" ht="14.25" customHeight="1">
      <c r="A121" s="395"/>
      <c r="B121" s="394"/>
      <c r="C121" s="395"/>
      <c r="D121" s="395"/>
      <c r="E121" s="394"/>
      <c r="F121" s="394"/>
      <c r="G121" s="394"/>
      <c r="H121" s="394"/>
      <c r="I121" s="394"/>
      <c r="J121" s="394"/>
      <c r="K121" s="394"/>
      <c r="L121" s="394"/>
      <c r="M121" s="394"/>
      <c r="N121" s="394"/>
      <c r="O121" s="396"/>
      <c r="P121" s="396"/>
      <c r="Q121" s="394"/>
    </row>
    <row r="122" spans="1:17" ht="14.25" customHeight="1">
      <c r="A122" s="395"/>
      <c r="B122" s="394"/>
      <c r="C122" s="395"/>
      <c r="D122" s="395"/>
      <c r="E122" s="394"/>
      <c r="F122" s="394"/>
      <c r="G122" s="394"/>
      <c r="H122" s="394"/>
      <c r="I122" s="394"/>
      <c r="J122" s="394"/>
      <c r="K122" s="394"/>
      <c r="L122" s="394"/>
      <c r="M122" s="394"/>
      <c r="N122" s="394"/>
      <c r="O122" s="396"/>
      <c r="P122" s="396"/>
      <c r="Q122" s="394"/>
    </row>
    <row r="123" spans="1:17" ht="14.25" customHeight="1">
      <c r="A123" s="395"/>
      <c r="B123" s="394"/>
      <c r="C123" s="395"/>
      <c r="D123" s="395"/>
      <c r="E123" s="394"/>
      <c r="F123" s="394"/>
      <c r="G123" s="394"/>
      <c r="H123" s="394"/>
      <c r="I123" s="394"/>
      <c r="J123" s="394"/>
      <c r="K123" s="394"/>
      <c r="L123" s="394"/>
      <c r="M123" s="394"/>
      <c r="N123" s="394"/>
      <c r="O123" s="396"/>
      <c r="P123" s="396"/>
      <c r="Q123" s="394"/>
    </row>
    <row r="124" spans="1:17" ht="14.25" customHeight="1">
      <c r="A124" s="395"/>
      <c r="B124" s="394"/>
      <c r="C124" s="395"/>
      <c r="D124" s="395"/>
      <c r="E124" s="394"/>
      <c r="F124" s="394"/>
      <c r="G124" s="394"/>
      <c r="H124" s="394"/>
      <c r="I124" s="394"/>
      <c r="J124" s="394"/>
      <c r="K124" s="394"/>
      <c r="L124" s="394"/>
      <c r="M124" s="394"/>
      <c r="N124" s="394"/>
      <c r="O124" s="396"/>
      <c r="P124" s="396"/>
      <c r="Q124" s="394"/>
    </row>
    <row r="125" spans="1:17" ht="14.25" customHeight="1">
      <c r="A125" s="395"/>
      <c r="B125" s="394"/>
      <c r="C125" s="395"/>
      <c r="D125" s="395"/>
      <c r="E125" s="394"/>
      <c r="F125" s="394"/>
      <c r="G125" s="394"/>
      <c r="H125" s="394"/>
      <c r="I125" s="394"/>
      <c r="J125" s="394"/>
      <c r="K125" s="394"/>
      <c r="L125" s="394"/>
      <c r="M125" s="394"/>
      <c r="N125" s="394"/>
      <c r="O125" s="396"/>
      <c r="P125" s="396"/>
      <c r="Q125" s="394"/>
    </row>
    <row r="126" spans="1:17" ht="14.25" customHeight="1">
      <c r="A126" s="395"/>
      <c r="B126" s="394"/>
      <c r="C126" s="395"/>
      <c r="D126" s="395"/>
      <c r="E126" s="394"/>
      <c r="F126" s="394"/>
      <c r="G126" s="394"/>
      <c r="H126" s="394"/>
      <c r="I126" s="394"/>
      <c r="J126" s="394"/>
      <c r="K126" s="394"/>
      <c r="L126" s="394"/>
      <c r="M126" s="394"/>
      <c r="N126" s="394"/>
      <c r="O126" s="396"/>
      <c r="P126" s="396"/>
      <c r="Q126" s="394"/>
    </row>
    <row r="127" spans="1:17" ht="14.25" customHeight="1">
      <c r="A127" s="395"/>
      <c r="B127" s="394"/>
      <c r="C127" s="395"/>
      <c r="D127" s="395"/>
      <c r="E127" s="394"/>
      <c r="F127" s="394"/>
      <c r="G127" s="394"/>
      <c r="H127" s="394"/>
      <c r="I127" s="394"/>
      <c r="J127" s="394"/>
      <c r="K127" s="394"/>
      <c r="L127" s="394"/>
      <c r="M127" s="394"/>
      <c r="N127" s="394"/>
      <c r="O127" s="396"/>
      <c r="P127" s="396"/>
      <c r="Q127" s="394"/>
    </row>
    <row r="128" spans="1:17" ht="14.25" customHeight="1">
      <c r="A128" s="395"/>
      <c r="B128" s="394"/>
      <c r="C128" s="395"/>
      <c r="D128" s="395"/>
      <c r="E128" s="394"/>
      <c r="F128" s="394"/>
      <c r="G128" s="394"/>
      <c r="H128" s="394"/>
      <c r="I128" s="394"/>
      <c r="J128" s="394"/>
      <c r="K128" s="394"/>
      <c r="L128" s="394"/>
      <c r="M128" s="394"/>
      <c r="N128" s="394"/>
      <c r="O128" s="396"/>
      <c r="P128" s="396"/>
      <c r="Q128" s="394"/>
    </row>
    <row r="129" spans="1:17" ht="14.25" customHeight="1">
      <c r="A129" s="395"/>
      <c r="B129" s="394"/>
      <c r="C129" s="395"/>
      <c r="D129" s="395"/>
      <c r="E129" s="394"/>
      <c r="F129" s="394"/>
      <c r="G129" s="394"/>
      <c r="H129" s="394"/>
      <c r="I129" s="394"/>
      <c r="J129" s="394"/>
      <c r="K129" s="394"/>
      <c r="L129" s="394"/>
      <c r="M129" s="394"/>
      <c r="N129" s="394"/>
      <c r="O129" s="396"/>
      <c r="P129" s="396"/>
      <c r="Q129" s="394"/>
    </row>
    <row r="130" spans="1:17" ht="14.25" customHeight="1">
      <c r="A130" s="395"/>
      <c r="B130" s="394"/>
      <c r="C130" s="395"/>
      <c r="D130" s="395"/>
      <c r="E130" s="394"/>
      <c r="F130" s="394"/>
      <c r="G130" s="394"/>
      <c r="H130" s="394"/>
      <c r="I130" s="394"/>
      <c r="J130" s="394"/>
      <c r="K130" s="394"/>
      <c r="L130" s="394"/>
      <c r="M130" s="394"/>
      <c r="N130" s="394"/>
      <c r="O130" s="396"/>
      <c r="P130" s="396"/>
      <c r="Q130" s="394"/>
    </row>
    <row r="131" spans="1:17" ht="14.25" customHeight="1">
      <c r="A131" s="395"/>
      <c r="B131" s="394"/>
      <c r="C131" s="395"/>
      <c r="D131" s="395"/>
      <c r="E131" s="394"/>
      <c r="F131" s="394"/>
      <c r="G131" s="394"/>
      <c r="H131" s="394"/>
      <c r="I131" s="394"/>
      <c r="J131" s="394"/>
      <c r="K131" s="394"/>
      <c r="L131" s="394"/>
      <c r="M131" s="394"/>
      <c r="N131" s="394"/>
      <c r="O131" s="396"/>
      <c r="P131" s="396"/>
      <c r="Q131" s="394"/>
    </row>
    <row r="132" spans="1:17" ht="14.25" customHeight="1">
      <c r="A132" s="395"/>
      <c r="B132" s="394"/>
      <c r="C132" s="395"/>
      <c r="D132" s="395"/>
      <c r="E132" s="394"/>
      <c r="F132" s="394"/>
      <c r="G132" s="394"/>
      <c r="H132" s="394"/>
      <c r="I132" s="394"/>
      <c r="J132" s="394"/>
      <c r="K132" s="394"/>
      <c r="L132" s="394"/>
      <c r="M132" s="394"/>
      <c r="N132" s="394"/>
      <c r="O132" s="396"/>
      <c r="P132" s="396"/>
      <c r="Q132" s="394"/>
    </row>
    <row r="133" spans="1:17" ht="14.25" customHeight="1">
      <c r="A133" s="395"/>
      <c r="B133" s="394"/>
      <c r="C133" s="395"/>
      <c r="D133" s="395"/>
      <c r="E133" s="394"/>
      <c r="F133" s="394"/>
      <c r="G133" s="394"/>
      <c r="H133" s="394"/>
      <c r="I133" s="394"/>
      <c r="J133" s="394"/>
      <c r="K133" s="394"/>
      <c r="L133" s="394"/>
      <c r="M133" s="394"/>
      <c r="N133" s="394"/>
      <c r="O133" s="396"/>
      <c r="P133" s="396"/>
      <c r="Q133" s="394"/>
    </row>
    <row r="134" spans="1:17" ht="14.25" customHeight="1">
      <c r="A134" s="395"/>
      <c r="B134" s="394"/>
      <c r="C134" s="395"/>
      <c r="D134" s="395"/>
      <c r="E134" s="394"/>
      <c r="F134" s="394"/>
      <c r="G134" s="394"/>
      <c r="H134" s="394"/>
      <c r="I134" s="394"/>
      <c r="J134" s="394"/>
      <c r="K134" s="394"/>
      <c r="L134" s="394"/>
      <c r="M134" s="394"/>
      <c r="N134" s="394"/>
      <c r="O134" s="396"/>
      <c r="P134" s="396"/>
      <c r="Q134" s="394"/>
    </row>
    <row r="135" spans="1:17" ht="14.25" customHeight="1">
      <c r="A135" s="395"/>
      <c r="B135" s="394"/>
      <c r="C135" s="395"/>
      <c r="D135" s="395"/>
      <c r="E135" s="394"/>
      <c r="F135" s="394"/>
      <c r="G135" s="394"/>
      <c r="H135" s="394"/>
      <c r="I135" s="394"/>
      <c r="J135" s="394"/>
      <c r="K135" s="394"/>
      <c r="L135" s="394"/>
      <c r="M135" s="394"/>
      <c r="N135" s="394"/>
      <c r="O135" s="396"/>
      <c r="P135" s="396"/>
      <c r="Q135" s="394"/>
    </row>
    <row r="136" spans="1:17" ht="14.25" customHeight="1">
      <c r="A136" s="395"/>
      <c r="B136" s="394"/>
      <c r="C136" s="395"/>
      <c r="D136" s="395"/>
      <c r="E136" s="394"/>
      <c r="F136" s="394"/>
      <c r="G136" s="394"/>
      <c r="H136" s="394"/>
      <c r="I136" s="394"/>
      <c r="J136" s="394"/>
      <c r="K136" s="394"/>
      <c r="L136" s="394"/>
      <c r="M136" s="394"/>
      <c r="N136" s="394"/>
      <c r="O136" s="396"/>
      <c r="P136" s="396"/>
      <c r="Q136" s="394"/>
    </row>
    <row r="137" spans="1:17" ht="14.25" customHeight="1">
      <c r="A137" s="395"/>
      <c r="B137" s="394"/>
      <c r="C137" s="395"/>
      <c r="D137" s="395"/>
      <c r="E137" s="394"/>
      <c r="F137" s="394"/>
      <c r="G137" s="394"/>
      <c r="H137" s="394"/>
      <c r="I137" s="394"/>
      <c r="J137" s="394"/>
      <c r="K137" s="394"/>
      <c r="L137" s="394"/>
      <c r="M137" s="394"/>
      <c r="N137" s="394"/>
      <c r="O137" s="396"/>
      <c r="P137" s="396"/>
      <c r="Q137" s="394"/>
    </row>
    <row r="138" spans="1:17" ht="14.25" customHeight="1">
      <c r="A138" s="395"/>
      <c r="B138" s="394"/>
      <c r="C138" s="395"/>
      <c r="D138" s="395"/>
      <c r="E138" s="394"/>
      <c r="F138" s="394"/>
      <c r="G138" s="394"/>
      <c r="H138" s="394"/>
      <c r="I138" s="394"/>
      <c r="J138" s="394"/>
      <c r="K138" s="394"/>
      <c r="L138" s="394"/>
      <c r="M138" s="394"/>
      <c r="N138" s="394"/>
      <c r="O138" s="396"/>
      <c r="P138" s="396"/>
      <c r="Q138" s="394"/>
    </row>
    <row r="139" spans="1:17" ht="14.25" customHeight="1">
      <c r="A139" s="395"/>
      <c r="B139" s="394"/>
      <c r="C139" s="395"/>
      <c r="D139" s="395"/>
      <c r="E139" s="394"/>
      <c r="F139" s="394"/>
      <c r="G139" s="394"/>
      <c r="H139" s="394"/>
      <c r="I139" s="394"/>
      <c r="J139" s="394"/>
      <c r="K139" s="394"/>
      <c r="L139" s="394"/>
      <c r="M139" s="394"/>
      <c r="N139" s="394"/>
      <c r="O139" s="396"/>
      <c r="P139" s="396"/>
      <c r="Q139" s="394"/>
    </row>
    <row r="140" spans="1:17" ht="14.25" customHeight="1">
      <c r="A140" s="395"/>
      <c r="B140" s="394"/>
      <c r="C140" s="395"/>
      <c r="D140" s="395"/>
      <c r="E140" s="394"/>
      <c r="F140" s="394"/>
      <c r="G140" s="394"/>
      <c r="H140" s="394"/>
      <c r="I140" s="394"/>
      <c r="J140" s="394"/>
      <c r="K140" s="394"/>
      <c r="L140" s="394"/>
      <c r="M140" s="394"/>
      <c r="N140" s="394"/>
      <c r="O140" s="396"/>
      <c r="P140" s="396"/>
      <c r="Q140" s="394"/>
    </row>
    <row r="141" spans="1:17" ht="14.25" customHeight="1">
      <c r="A141" s="395"/>
      <c r="B141" s="394"/>
      <c r="C141" s="395"/>
      <c r="D141" s="395"/>
      <c r="E141" s="394"/>
      <c r="F141" s="394"/>
      <c r="G141" s="394"/>
      <c r="H141" s="394"/>
      <c r="I141" s="394"/>
      <c r="J141" s="394"/>
      <c r="K141" s="394"/>
      <c r="L141" s="394"/>
      <c r="M141" s="394"/>
      <c r="N141" s="394"/>
      <c r="O141" s="396"/>
      <c r="P141" s="396"/>
      <c r="Q141" s="394"/>
    </row>
    <row r="142" spans="1:17" ht="14.25" customHeight="1">
      <c r="A142" s="395"/>
      <c r="B142" s="394"/>
      <c r="C142" s="395"/>
      <c r="D142" s="395"/>
      <c r="E142" s="394"/>
      <c r="F142" s="394"/>
      <c r="G142" s="394"/>
      <c r="H142" s="394"/>
      <c r="I142" s="394"/>
      <c r="J142" s="394"/>
      <c r="K142" s="394"/>
      <c r="L142" s="394"/>
      <c r="M142" s="394"/>
      <c r="N142" s="394"/>
      <c r="O142" s="396"/>
      <c r="P142" s="396"/>
      <c r="Q142" s="394"/>
    </row>
    <row r="143" spans="1:17" ht="14.25" customHeight="1">
      <c r="A143" s="395"/>
      <c r="B143" s="394"/>
      <c r="C143" s="395"/>
      <c r="D143" s="395"/>
      <c r="E143" s="394"/>
      <c r="F143" s="394"/>
      <c r="G143" s="394"/>
      <c r="H143" s="394"/>
      <c r="I143" s="394"/>
      <c r="J143" s="394"/>
      <c r="K143" s="394"/>
      <c r="L143" s="394"/>
      <c r="M143" s="394"/>
      <c r="N143" s="394"/>
      <c r="O143" s="396"/>
      <c r="P143" s="396"/>
      <c r="Q143" s="394"/>
    </row>
    <row r="144" spans="1:17" ht="14.25" customHeight="1">
      <c r="A144" s="395"/>
      <c r="B144" s="394"/>
      <c r="C144" s="395"/>
      <c r="D144" s="395"/>
      <c r="E144" s="394"/>
      <c r="F144" s="394"/>
      <c r="G144" s="394"/>
      <c r="H144" s="394"/>
      <c r="I144" s="394"/>
      <c r="J144" s="394"/>
      <c r="K144" s="394"/>
      <c r="L144" s="394"/>
      <c r="M144" s="394"/>
      <c r="N144" s="394"/>
      <c r="O144" s="396"/>
      <c r="P144" s="396"/>
      <c r="Q144" s="394"/>
    </row>
    <row r="145" spans="1:17" ht="14.25" customHeight="1">
      <c r="A145" s="395"/>
      <c r="B145" s="394"/>
      <c r="C145" s="395"/>
      <c r="D145" s="395"/>
      <c r="E145" s="394"/>
      <c r="F145" s="394"/>
      <c r="G145" s="394"/>
      <c r="H145" s="394"/>
      <c r="I145" s="394"/>
      <c r="J145" s="394"/>
      <c r="K145" s="394"/>
      <c r="L145" s="394"/>
      <c r="M145" s="394"/>
      <c r="N145" s="394"/>
      <c r="O145" s="396"/>
      <c r="P145" s="396"/>
      <c r="Q145" s="394"/>
    </row>
    <row r="146" spans="1:17" ht="14.25" customHeight="1">
      <c r="A146" s="395"/>
      <c r="B146" s="394"/>
      <c r="C146" s="395"/>
      <c r="D146" s="395"/>
      <c r="E146" s="394"/>
      <c r="F146" s="394"/>
      <c r="G146" s="394"/>
      <c r="H146" s="394"/>
      <c r="I146" s="394"/>
      <c r="J146" s="394"/>
      <c r="K146" s="394"/>
      <c r="L146" s="394"/>
      <c r="M146" s="394"/>
      <c r="N146" s="394"/>
      <c r="O146" s="396"/>
      <c r="P146" s="396"/>
      <c r="Q146" s="394"/>
    </row>
    <row r="147" spans="1:17" ht="14.25" customHeight="1">
      <c r="A147" s="395"/>
      <c r="B147" s="394"/>
      <c r="C147" s="395"/>
      <c r="D147" s="395"/>
      <c r="E147" s="394"/>
      <c r="F147" s="394"/>
      <c r="G147" s="394"/>
      <c r="H147" s="394"/>
      <c r="I147" s="394"/>
      <c r="J147" s="394"/>
      <c r="K147" s="394"/>
      <c r="L147" s="394"/>
      <c r="M147" s="394"/>
      <c r="N147" s="394"/>
      <c r="O147" s="396"/>
      <c r="P147" s="396"/>
      <c r="Q147" s="394"/>
    </row>
    <row r="148" spans="1:17" ht="14.25" customHeight="1">
      <c r="A148" s="395"/>
      <c r="B148" s="394"/>
      <c r="C148" s="395"/>
      <c r="D148" s="395"/>
      <c r="E148" s="394"/>
      <c r="F148" s="394"/>
      <c r="G148" s="394"/>
      <c r="H148" s="394"/>
      <c r="I148" s="394"/>
      <c r="J148" s="394"/>
      <c r="K148" s="394"/>
      <c r="L148" s="394"/>
      <c r="M148" s="394"/>
      <c r="N148" s="394"/>
      <c r="O148" s="396"/>
      <c r="P148" s="396"/>
      <c r="Q148" s="394"/>
    </row>
    <row r="149" spans="1:17" ht="14.25" customHeight="1">
      <c r="A149" s="395"/>
      <c r="B149" s="394"/>
      <c r="C149" s="395"/>
      <c r="D149" s="395"/>
      <c r="E149" s="394"/>
      <c r="F149" s="394"/>
      <c r="G149" s="394"/>
      <c r="H149" s="394"/>
      <c r="I149" s="394"/>
      <c r="J149" s="394"/>
      <c r="K149" s="394"/>
      <c r="L149" s="394"/>
      <c r="M149" s="394"/>
      <c r="N149" s="394"/>
      <c r="O149" s="396"/>
      <c r="P149" s="396"/>
      <c r="Q149" s="394"/>
    </row>
    <row r="150" spans="1:17" ht="14.25" customHeight="1">
      <c r="A150" s="395"/>
      <c r="B150" s="394"/>
      <c r="C150" s="395"/>
      <c r="D150" s="395"/>
      <c r="E150" s="394"/>
      <c r="F150" s="394"/>
      <c r="G150" s="394"/>
      <c r="H150" s="394"/>
      <c r="I150" s="394"/>
      <c r="J150" s="394"/>
      <c r="K150" s="394"/>
      <c r="L150" s="394"/>
      <c r="M150" s="394"/>
      <c r="N150" s="394"/>
      <c r="O150" s="396"/>
      <c r="P150" s="396"/>
      <c r="Q150" s="394"/>
    </row>
    <row r="151" spans="1:17" ht="14.25" customHeight="1">
      <c r="A151" s="395"/>
      <c r="B151" s="394"/>
      <c r="C151" s="395"/>
      <c r="D151" s="395"/>
      <c r="E151" s="394"/>
      <c r="F151" s="394"/>
      <c r="G151" s="394"/>
      <c r="H151" s="394"/>
      <c r="I151" s="394"/>
      <c r="J151" s="394"/>
      <c r="K151" s="394"/>
      <c r="L151" s="394"/>
      <c r="M151" s="394"/>
      <c r="N151" s="394"/>
      <c r="O151" s="396"/>
      <c r="P151" s="396"/>
      <c r="Q151" s="394"/>
    </row>
    <row r="152" spans="1:17" ht="14.25" customHeight="1">
      <c r="A152" s="395"/>
      <c r="B152" s="394"/>
      <c r="C152" s="395"/>
      <c r="D152" s="395"/>
      <c r="E152" s="394"/>
      <c r="F152" s="394"/>
      <c r="G152" s="394"/>
      <c r="H152" s="394"/>
      <c r="I152" s="394"/>
      <c r="J152" s="394"/>
      <c r="K152" s="394"/>
      <c r="L152" s="394"/>
      <c r="M152" s="394"/>
      <c r="N152" s="394"/>
      <c r="O152" s="396"/>
      <c r="P152" s="396"/>
      <c r="Q152" s="394"/>
    </row>
    <row r="153" spans="1:17" ht="14.25" customHeight="1">
      <c r="A153" s="395"/>
      <c r="B153" s="394"/>
      <c r="C153" s="395"/>
      <c r="D153" s="395"/>
      <c r="E153" s="394"/>
      <c r="F153" s="394"/>
      <c r="G153" s="394"/>
      <c r="H153" s="394"/>
      <c r="I153" s="394"/>
      <c r="J153" s="394"/>
      <c r="K153" s="394"/>
      <c r="L153" s="394"/>
      <c r="M153" s="394"/>
      <c r="N153" s="394"/>
      <c r="O153" s="396"/>
      <c r="P153" s="396"/>
      <c r="Q153" s="394"/>
    </row>
    <row r="154" spans="1:17" ht="14.25" customHeight="1">
      <c r="A154" s="395"/>
      <c r="B154" s="394"/>
      <c r="C154" s="395"/>
      <c r="D154" s="395"/>
      <c r="E154" s="394"/>
      <c r="F154" s="394"/>
      <c r="G154" s="394"/>
      <c r="H154" s="394"/>
      <c r="I154" s="394"/>
      <c r="J154" s="394"/>
      <c r="K154" s="394"/>
      <c r="L154" s="394"/>
      <c r="M154" s="394"/>
      <c r="N154" s="394"/>
      <c r="O154" s="396"/>
      <c r="P154" s="396"/>
      <c r="Q154" s="394"/>
    </row>
    <row r="155" spans="1:17" ht="14.25" customHeight="1">
      <c r="A155" s="395"/>
      <c r="B155" s="394"/>
      <c r="C155" s="395"/>
      <c r="D155" s="395"/>
      <c r="E155" s="394"/>
      <c r="F155" s="394"/>
      <c r="G155" s="394"/>
      <c r="H155" s="394"/>
      <c r="I155" s="394"/>
      <c r="J155" s="394"/>
      <c r="K155" s="394"/>
      <c r="L155" s="394"/>
      <c r="M155" s="394"/>
      <c r="N155" s="394"/>
      <c r="O155" s="396"/>
      <c r="P155" s="396"/>
      <c r="Q155" s="394"/>
    </row>
    <row r="156" spans="1:17" ht="14.25" customHeight="1">
      <c r="A156" s="395"/>
      <c r="B156" s="394"/>
      <c r="C156" s="395"/>
      <c r="D156" s="395"/>
      <c r="E156" s="394"/>
      <c r="F156" s="394"/>
      <c r="G156" s="394"/>
      <c r="H156" s="394"/>
      <c r="I156" s="394"/>
      <c r="J156" s="394"/>
      <c r="K156" s="394"/>
      <c r="L156" s="394"/>
      <c r="M156" s="394"/>
      <c r="N156" s="394"/>
      <c r="O156" s="396"/>
      <c r="P156" s="396"/>
      <c r="Q156" s="394"/>
    </row>
    <row r="157" spans="1:17" ht="14.25" customHeight="1">
      <c r="A157" s="395"/>
      <c r="B157" s="394"/>
      <c r="C157" s="395"/>
      <c r="D157" s="395"/>
      <c r="E157" s="394"/>
      <c r="F157" s="394"/>
      <c r="G157" s="394"/>
      <c r="H157" s="394"/>
      <c r="I157" s="394"/>
      <c r="J157" s="394"/>
      <c r="K157" s="394"/>
      <c r="L157" s="394"/>
      <c r="M157" s="394"/>
      <c r="N157" s="394"/>
      <c r="O157" s="396"/>
      <c r="P157" s="396"/>
      <c r="Q157" s="394"/>
    </row>
    <row r="158" spans="1:17" ht="14.25" customHeight="1">
      <c r="A158" s="395"/>
      <c r="B158" s="394"/>
      <c r="C158" s="395"/>
      <c r="D158" s="395"/>
      <c r="E158" s="394"/>
      <c r="F158" s="394"/>
      <c r="G158" s="394"/>
      <c r="H158" s="394"/>
      <c r="I158" s="394"/>
      <c r="J158" s="394"/>
      <c r="K158" s="394"/>
      <c r="L158" s="394"/>
      <c r="M158" s="394"/>
      <c r="N158" s="394"/>
      <c r="O158" s="396"/>
      <c r="P158" s="396"/>
      <c r="Q158" s="394"/>
    </row>
    <row r="159" spans="1:17" ht="14.25" customHeight="1">
      <c r="A159" s="395"/>
      <c r="B159" s="394"/>
      <c r="C159" s="395"/>
      <c r="D159" s="395"/>
      <c r="E159" s="394"/>
      <c r="F159" s="394"/>
      <c r="G159" s="394"/>
      <c r="H159" s="394"/>
      <c r="I159" s="394"/>
      <c r="J159" s="394"/>
      <c r="K159" s="394"/>
      <c r="L159" s="394"/>
      <c r="M159" s="394"/>
      <c r="N159" s="394"/>
      <c r="O159" s="396"/>
      <c r="P159" s="396"/>
      <c r="Q159" s="394"/>
    </row>
    <row r="160" spans="1:17" ht="14.25" customHeight="1">
      <c r="A160" s="395"/>
      <c r="B160" s="394"/>
      <c r="C160" s="395"/>
      <c r="D160" s="395"/>
      <c r="E160" s="394"/>
      <c r="F160" s="394"/>
      <c r="G160" s="394"/>
      <c r="H160" s="394"/>
      <c r="I160" s="394"/>
      <c r="J160" s="394"/>
      <c r="K160" s="394"/>
      <c r="L160" s="394"/>
      <c r="M160" s="394"/>
      <c r="N160" s="394"/>
      <c r="O160" s="396"/>
      <c r="P160" s="396"/>
      <c r="Q160" s="394"/>
    </row>
    <row r="161" spans="1:17" ht="14.25" customHeight="1">
      <c r="A161" s="395"/>
      <c r="B161" s="394"/>
      <c r="C161" s="395"/>
      <c r="D161" s="395"/>
      <c r="E161" s="394"/>
      <c r="F161" s="394"/>
      <c r="G161" s="394"/>
      <c r="H161" s="394"/>
      <c r="I161" s="394"/>
      <c r="J161" s="394"/>
      <c r="K161" s="394"/>
      <c r="L161" s="394"/>
      <c r="M161" s="394"/>
      <c r="N161" s="394"/>
      <c r="O161" s="396"/>
      <c r="P161" s="396"/>
      <c r="Q161" s="394"/>
    </row>
    <row r="162" spans="1:17" ht="14.25" customHeight="1">
      <c r="A162" s="395"/>
      <c r="B162" s="394"/>
      <c r="C162" s="395"/>
      <c r="D162" s="395"/>
      <c r="E162" s="394"/>
      <c r="F162" s="394"/>
      <c r="G162" s="394"/>
      <c r="H162" s="394"/>
      <c r="I162" s="394"/>
      <c r="J162" s="394"/>
      <c r="K162" s="394"/>
      <c r="L162" s="394"/>
      <c r="M162" s="394"/>
      <c r="N162" s="394"/>
      <c r="O162" s="396"/>
      <c r="P162" s="396"/>
      <c r="Q162" s="394"/>
    </row>
    <row r="163" spans="1:17" ht="14.25" customHeight="1">
      <c r="O163" s="264"/>
      <c r="P163" s="264"/>
    </row>
    <row r="164" spans="1:17" ht="14.25" customHeight="1">
      <c r="O164" s="264"/>
      <c r="P164" s="264"/>
    </row>
    <row r="165" spans="1:17" ht="14.25" customHeight="1">
      <c r="O165" s="264"/>
      <c r="P165" s="264"/>
    </row>
    <row r="166" spans="1:17" ht="14.25" customHeight="1">
      <c r="O166" s="264"/>
      <c r="P166" s="264"/>
    </row>
    <row r="167" spans="1:17" ht="14.25" customHeight="1">
      <c r="O167" s="264"/>
      <c r="P167" s="264"/>
    </row>
    <row r="168" spans="1:17" ht="14.25" customHeight="1">
      <c r="O168" s="264"/>
      <c r="P168" s="264"/>
    </row>
    <row r="169" spans="1:17" ht="14.25" customHeight="1">
      <c r="O169" s="264"/>
      <c r="P169" s="264"/>
    </row>
    <row r="170" spans="1:17" ht="14.25" customHeight="1">
      <c r="O170" s="264"/>
      <c r="P170" s="264"/>
    </row>
    <row r="171" spans="1:17" ht="14.25" customHeight="1">
      <c r="O171" s="264"/>
      <c r="P171" s="264"/>
    </row>
    <row r="172" spans="1:17" ht="14.25" customHeight="1">
      <c r="O172" s="264"/>
      <c r="P172" s="264"/>
    </row>
    <row r="173" spans="1:17" ht="14.25" customHeight="1">
      <c r="O173" s="264"/>
      <c r="P173" s="264"/>
    </row>
    <row r="174" spans="1:17" ht="14.25" customHeight="1">
      <c r="O174" s="264"/>
      <c r="P174" s="264"/>
    </row>
    <row r="175" spans="1:17" ht="14.25" customHeight="1">
      <c r="O175" s="264"/>
      <c r="P175" s="264"/>
    </row>
    <row r="176" spans="1:17" ht="12" customHeight="1">
      <c r="O176" s="264"/>
      <c r="P176" s="264"/>
    </row>
    <row r="177" spans="15:16">
      <c r="O177" s="264"/>
      <c r="P177" s="264"/>
    </row>
    <row r="178" spans="15:16">
      <c r="O178" s="264"/>
      <c r="P178" s="264"/>
    </row>
    <row r="179" spans="15:16">
      <c r="O179" s="264"/>
      <c r="P179" s="264"/>
    </row>
    <row r="180" spans="15:16">
      <c r="O180" s="264"/>
      <c r="P180" s="264"/>
    </row>
    <row r="181" spans="15:16">
      <c r="O181" s="264"/>
      <c r="P181" s="264"/>
    </row>
    <row r="182" spans="15:16">
      <c r="O182" s="264"/>
      <c r="P182" s="264"/>
    </row>
    <row r="183" spans="15:16">
      <c r="O183" s="264"/>
      <c r="P183" s="264"/>
    </row>
    <row r="184" spans="15:16">
      <c r="O184" s="264"/>
      <c r="P184" s="264"/>
    </row>
    <row r="185" spans="15:16">
      <c r="O185" s="264"/>
      <c r="P185" s="264"/>
    </row>
    <row r="186" spans="15:16">
      <c r="O186" s="264"/>
      <c r="P186" s="264"/>
    </row>
    <row r="187" spans="15:16">
      <c r="O187" s="264"/>
      <c r="P187" s="264"/>
    </row>
    <row r="188" spans="15:16">
      <c r="O188" s="264"/>
      <c r="P188" s="264"/>
    </row>
    <row r="189" spans="15:16">
      <c r="O189" s="264"/>
      <c r="P189" s="264"/>
    </row>
    <row r="190" spans="15:16">
      <c r="O190" s="264"/>
      <c r="P190" s="264"/>
    </row>
    <row r="191" spans="15:16">
      <c r="O191" s="264"/>
      <c r="P191" s="264"/>
    </row>
    <row r="192" spans="15:16">
      <c r="O192" s="264"/>
      <c r="P192" s="264"/>
    </row>
    <row r="193" spans="15:16">
      <c r="O193" s="264"/>
      <c r="P193" s="264"/>
    </row>
    <row r="194" spans="15:16">
      <c r="O194" s="264"/>
      <c r="P194" s="264"/>
    </row>
    <row r="195" spans="15:16">
      <c r="O195" s="264"/>
      <c r="P195" s="264"/>
    </row>
    <row r="196" spans="15:16">
      <c r="O196" s="264"/>
      <c r="P196" s="264"/>
    </row>
    <row r="197" spans="15:16">
      <c r="O197" s="264"/>
      <c r="P197" s="264"/>
    </row>
    <row r="198" spans="15:16">
      <c r="O198" s="264"/>
      <c r="P198" s="264"/>
    </row>
    <row r="199" spans="15:16">
      <c r="O199" s="264"/>
      <c r="P199" s="264"/>
    </row>
    <row r="200" spans="15:16">
      <c r="O200" s="264"/>
      <c r="P200" s="264"/>
    </row>
    <row r="201" spans="15:16">
      <c r="O201" s="264"/>
      <c r="P201" s="264"/>
    </row>
    <row r="202" spans="15:16">
      <c r="O202" s="264"/>
      <c r="P202" s="264"/>
    </row>
    <row r="203" spans="15:16">
      <c r="O203" s="264"/>
      <c r="P203" s="264"/>
    </row>
    <row r="204" spans="15:16">
      <c r="O204" s="264"/>
      <c r="P204" s="264"/>
    </row>
    <row r="205" spans="15:16">
      <c r="O205" s="264"/>
      <c r="P205" s="264"/>
    </row>
    <row r="206" spans="15:16">
      <c r="O206" s="264"/>
      <c r="P206" s="264"/>
    </row>
    <row r="207" spans="15:16">
      <c r="O207" s="264"/>
      <c r="P207" s="264"/>
    </row>
    <row r="208" spans="15:16">
      <c r="O208" s="264"/>
      <c r="P208" s="264"/>
    </row>
    <row r="209" spans="15:16">
      <c r="O209" s="264"/>
      <c r="P209" s="264"/>
    </row>
    <row r="210" spans="15:16">
      <c r="O210" s="264"/>
      <c r="P210" s="264"/>
    </row>
    <row r="211" spans="15:16">
      <c r="O211" s="264"/>
      <c r="P211" s="264"/>
    </row>
    <row r="212" spans="15:16">
      <c r="O212" s="264"/>
      <c r="P212" s="264"/>
    </row>
    <row r="213" spans="15:16">
      <c r="O213" s="264"/>
      <c r="P213" s="264"/>
    </row>
    <row r="214" spans="15:16">
      <c r="O214" s="264"/>
      <c r="P214" s="264"/>
    </row>
    <row r="215" spans="15:16">
      <c r="O215" s="264"/>
      <c r="P215" s="264"/>
    </row>
    <row r="216" spans="15:16">
      <c r="O216" s="264"/>
      <c r="P216" s="264"/>
    </row>
    <row r="217" spans="15:16">
      <c r="O217" s="264"/>
      <c r="P217" s="264"/>
    </row>
    <row r="218" spans="15:16">
      <c r="O218" s="264"/>
      <c r="P218" s="264"/>
    </row>
    <row r="219" spans="15:16">
      <c r="O219" s="264"/>
      <c r="P219" s="264"/>
    </row>
    <row r="220" spans="15:16">
      <c r="O220" s="264"/>
      <c r="P220" s="264"/>
    </row>
    <row r="221" spans="15:16">
      <c r="O221" s="264"/>
      <c r="P221" s="264"/>
    </row>
    <row r="222" spans="15:16">
      <c r="O222" s="264"/>
      <c r="P222" s="264"/>
    </row>
    <row r="223" spans="15:16">
      <c r="O223" s="264"/>
      <c r="P223" s="264"/>
    </row>
    <row r="224" spans="15:16">
      <c r="O224" s="264"/>
      <c r="P224" s="264"/>
    </row>
    <row r="225" spans="15:16">
      <c r="O225" s="264"/>
      <c r="P225" s="264"/>
    </row>
    <row r="226" spans="15:16">
      <c r="O226" s="264"/>
      <c r="P226" s="264"/>
    </row>
    <row r="227" spans="15:16">
      <c r="O227" s="264"/>
      <c r="P227" s="264"/>
    </row>
    <row r="228" spans="15:16">
      <c r="O228" s="264"/>
      <c r="P228" s="264"/>
    </row>
    <row r="229" spans="15:16">
      <c r="O229" s="264"/>
      <c r="P229" s="264"/>
    </row>
    <row r="230" spans="15:16">
      <c r="O230" s="264"/>
      <c r="P230" s="264"/>
    </row>
    <row r="231" spans="15:16">
      <c r="O231" s="264"/>
      <c r="P231" s="264"/>
    </row>
    <row r="232" spans="15:16">
      <c r="O232" s="264"/>
      <c r="P232" s="264"/>
    </row>
    <row r="233" spans="15:16">
      <c r="O233" s="264"/>
      <c r="P233" s="264"/>
    </row>
    <row r="234" spans="15:16">
      <c r="O234" s="264"/>
      <c r="P234" s="264"/>
    </row>
    <row r="235" spans="15:16">
      <c r="O235" s="264"/>
      <c r="P235" s="264"/>
    </row>
    <row r="236" spans="15:16">
      <c r="O236" s="264"/>
      <c r="P236" s="264"/>
    </row>
    <row r="237" spans="15:16">
      <c r="O237" s="264"/>
      <c r="P237" s="264"/>
    </row>
    <row r="238" spans="15:16">
      <c r="O238" s="264"/>
      <c r="P238" s="264"/>
    </row>
    <row r="239" spans="15:16">
      <c r="O239" s="264"/>
      <c r="P239" s="264"/>
    </row>
    <row r="240" spans="15:16">
      <c r="O240" s="264"/>
      <c r="P240" s="264"/>
    </row>
    <row r="241" spans="15:16">
      <c r="O241" s="264"/>
      <c r="P241" s="264"/>
    </row>
    <row r="242" spans="15:16">
      <c r="O242" s="264"/>
      <c r="P242" s="264"/>
    </row>
    <row r="243" spans="15:16">
      <c r="O243" s="264"/>
      <c r="P243" s="264"/>
    </row>
    <row r="244" spans="15:16">
      <c r="O244" s="264"/>
      <c r="P244" s="264"/>
    </row>
    <row r="245" spans="15:16">
      <c r="O245" s="264"/>
      <c r="P245" s="264"/>
    </row>
    <row r="246" spans="15:16">
      <c r="O246" s="264"/>
      <c r="P246" s="264"/>
    </row>
    <row r="247" spans="15:16">
      <c r="O247" s="264"/>
      <c r="P247" s="264"/>
    </row>
    <row r="248" spans="15:16">
      <c r="O248" s="264"/>
      <c r="P248" s="264"/>
    </row>
    <row r="249" spans="15:16">
      <c r="O249" s="264"/>
      <c r="P249" s="264"/>
    </row>
    <row r="250" spans="15:16">
      <c r="O250" s="264"/>
      <c r="P250" s="264"/>
    </row>
    <row r="251" spans="15:16">
      <c r="O251" s="264"/>
      <c r="P251" s="264"/>
    </row>
    <row r="252" spans="15:16">
      <c r="O252" s="264"/>
      <c r="P252" s="264"/>
    </row>
    <row r="253" spans="15:16">
      <c r="O253" s="264"/>
      <c r="P253" s="264"/>
    </row>
    <row r="254" spans="15:16">
      <c r="O254" s="264"/>
      <c r="P254" s="264"/>
    </row>
    <row r="255" spans="15:16">
      <c r="O255" s="264"/>
      <c r="P255" s="264"/>
    </row>
    <row r="256" spans="15:16">
      <c r="O256" s="264"/>
      <c r="P256" s="264"/>
    </row>
    <row r="257" spans="15:16">
      <c r="O257" s="264"/>
      <c r="P257" s="264"/>
    </row>
    <row r="258" spans="15:16">
      <c r="O258" s="264"/>
      <c r="P258" s="264"/>
    </row>
    <row r="259" spans="15:16">
      <c r="O259" s="264"/>
      <c r="P259" s="264"/>
    </row>
    <row r="260" spans="15:16">
      <c r="O260" s="264"/>
      <c r="P260" s="264"/>
    </row>
    <row r="261" spans="15:16">
      <c r="O261" s="264"/>
      <c r="P261" s="264"/>
    </row>
    <row r="262" spans="15:16">
      <c r="O262" s="264"/>
      <c r="P262" s="264"/>
    </row>
    <row r="263" spans="15:16">
      <c r="O263" s="264"/>
      <c r="P263" s="264"/>
    </row>
    <row r="264" spans="15:16">
      <c r="O264" s="264"/>
      <c r="P264" s="264"/>
    </row>
    <row r="265" spans="15:16">
      <c r="O265" s="264"/>
      <c r="P265" s="264"/>
    </row>
    <row r="266" spans="15:16">
      <c r="O266" s="264"/>
      <c r="P266" s="264"/>
    </row>
    <row r="267" spans="15:16">
      <c r="O267" s="264"/>
      <c r="P267" s="264"/>
    </row>
    <row r="268" spans="15:16">
      <c r="O268" s="264"/>
      <c r="P268" s="264"/>
    </row>
    <row r="269" spans="15:16">
      <c r="O269" s="264"/>
      <c r="P269" s="264"/>
    </row>
    <row r="270" spans="15:16">
      <c r="O270" s="264"/>
      <c r="P270" s="264"/>
    </row>
    <row r="271" spans="15:16">
      <c r="O271" s="264"/>
      <c r="P271" s="264"/>
    </row>
    <row r="272" spans="15:16">
      <c r="O272" s="264"/>
      <c r="P272" s="264"/>
    </row>
    <row r="273" spans="15:16">
      <c r="O273" s="264"/>
      <c r="P273" s="264"/>
    </row>
    <row r="274" spans="15:16">
      <c r="O274" s="264"/>
      <c r="P274" s="264"/>
    </row>
    <row r="275" spans="15:16">
      <c r="O275" s="264"/>
      <c r="P275" s="264"/>
    </row>
    <row r="276" spans="15:16">
      <c r="O276" s="264"/>
      <c r="P276" s="264"/>
    </row>
    <row r="277" spans="15:16">
      <c r="O277" s="264"/>
      <c r="P277" s="264"/>
    </row>
    <row r="278" spans="15:16">
      <c r="O278" s="264"/>
      <c r="P278" s="264"/>
    </row>
    <row r="279" spans="15:16">
      <c r="O279" s="264"/>
      <c r="P279" s="264"/>
    </row>
    <row r="280" spans="15:16">
      <c r="O280" s="264"/>
      <c r="P280" s="264"/>
    </row>
    <row r="281" spans="15:16">
      <c r="O281" s="264"/>
      <c r="P281" s="264"/>
    </row>
    <row r="282" spans="15:16">
      <c r="O282" s="264"/>
      <c r="P282" s="264"/>
    </row>
    <row r="283" spans="15:16">
      <c r="O283" s="264"/>
      <c r="P283" s="264"/>
    </row>
    <row r="284" spans="15:16">
      <c r="O284" s="264"/>
      <c r="P284" s="264"/>
    </row>
    <row r="285" spans="15:16">
      <c r="O285" s="264"/>
      <c r="P285" s="264"/>
    </row>
    <row r="286" spans="15:16">
      <c r="O286" s="264"/>
      <c r="P286" s="264"/>
    </row>
    <row r="287" spans="15:16">
      <c r="O287" s="264"/>
      <c r="P287" s="264"/>
    </row>
    <row r="288" spans="15:16">
      <c r="O288" s="264"/>
      <c r="P288" s="264"/>
    </row>
    <row r="289" spans="15:16">
      <c r="O289" s="264"/>
      <c r="P289" s="264"/>
    </row>
    <row r="290" spans="15:16">
      <c r="O290" s="264"/>
      <c r="P290" s="264"/>
    </row>
    <row r="291" spans="15:16">
      <c r="O291" s="264"/>
      <c r="P291" s="264"/>
    </row>
    <row r="292" spans="15:16">
      <c r="O292" s="264"/>
      <c r="P292" s="264"/>
    </row>
    <row r="293" spans="15:16">
      <c r="O293" s="264"/>
      <c r="P293" s="264"/>
    </row>
    <row r="294" spans="15:16">
      <c r="O294" s="264"/>
      <c r="P294" s="264"/>
    </row>
    <row r="295" spans="15:16">
      <c r="O295" s="264"/>
      <c r="P295" s="264"/>
    </row>
    <row r="296" spans="15:16">
      <c r="O296" s="264"/>
      <c r="P296" s="264"/>
    </row>
    <row r="297" spans="15:16">
      <c r="O297" s="264"/>
      <c r="P297" s="264"/>
    </row>
    <row r="298" spans="15:16">
      <c r="O298" s="264"/>
      <c r="P298" s="264"/>
    </row>
    <row r="299" spans="15:16">
      <c r="O299" s="264"/>
      <c r="P299" s="264"/>
    </row>
    <row r="300" spans="15:16">
      <c r="O300" s="264"/>
      <c r="P300" s="264"/>
    </row>
    <row r="301" spans="15:16">
      <c r="O301" s="264"/>
      <c r="P301" s="264"/>
    </row>
    <row r="302" spans="15:16">
      <c r="O302" s="264"/>
      <c r="P302" s="264"/>
    </row>
    <row r="303" spans="15:16">
      <c r="O303" s="264"/>
      <c r="P303" s="264"/>
    </row>
    <row r="304" spans="15:16">
      <c r="O304" s="264"/>
      <c r="P304" s="264"/>
    </row>
    <row r="305" spans="15:16">
      <c r="O305" s="264"/>
      <c r="P305" s="264"/>
    </row>
    <row r="306" spans="15:16">
      <c r="O306" s="264"/>
      <c r="P306" s="264"/>
    </row>
    <row r="307" spans="15:16">
      <c r="O307" s="264"/>
      <c r="P307" s="264"/>
    </row>
    <row r="308" spans="15:16">
      <c r="O308" s="264"/>
      <c r="P308" s="264"/>
    </row>
    <row r="309" spans="15:16">
      <c r="O309" s="264"/>
      <c r="P309" s="264"/>
    </row>
    <row r="310" spans="15:16">
      <c r="O310" s="264"/>
      <c r="P310" s="264"/>
    </row>
    <row r="311" spans="15:16">
      <c r="O311" s="264"/>
      <c r="P311" s="264"/>
    </row>
    <row r="312" spans="15:16">
      <c r="O312" s="264"/>
      <c r="P312" s="264"/>
    </row>
    <row r="313" spans="15:16">
      <c r="O313" s="264"/>
      <c r="P313" s="264"/>
    </row>
    <row r="314" spans="15:16">
      <c r="O314" s="264"/>
      <c r="P314" s="264"/>
    </row>
    <row r="315" spans="15:16">
      <c r="O315" s="264"/>
      <c r="P315" s="264"/>
    </row>
    <row r="316" spans="15:16">
      <c r="O316" s="264"/>
      <c r="P316" s="264"/>
    </row>
    <row r="317" spans="15:16">
      <c r="O317" s="264"/>
      <c r="P317" s="264"/>
    </row>
    <row r="318" spans="15:16">
      <c r="O318" s="264"/>
      <c r="P318" s="264"/>
    </row>
    <row r="319" spans="15:16">
      <c r="O319" s="264"/>
      <c r="P319" s="264"/>
    </row>
    <row r="320" spans="15:16">
      <c r="O320" s="264"/>
      <c r="P320" s="264"/>
    </row>
    <row r="321" spans="15:16">
      <c r="O321" s="264"/>
      <c r="P321" s="264"/>
    </row>
    <row r="322" spans="15:16">
      <c r="O322" s="264"/>
      <c r="P322" s="264"/>
    </row>
    <row r="323" spans="15:16">
      <c r="O323" s="264"/>
      <c r="P323" s="264"/>
    </row>
    <row r="324" spans="15:16">
      <c r="O324" s="264"/>
      <c r="P324" s="264"/>
    </row>
    <row r="325" spans="15:16">
      <c r="O325" s="264"/>
      <c r="P325" s="264"/>
    </row>
    <row r="326" spans="15:16">
      <c r="O326" s="264"/>
      <c r="P326" s="264"/>
    </row>
    <row r="327" spans="15:16">
      <c r="O327" s="264"/>
      <c r="P327" s="264"/>
    </row>
    <row r="328" spans="15:16">
      <c r="O328" s="264"/>
      <c r="P328" s="264"/>
    </row>
    <row r="329" spans="15:16">
      <c r="O329" s="264"/>
      <c r="P329" s="264"/>
    </row>
    <row r="330" spans="15:16">
      <c r="O330" s="264"/>
      <c r="P330" s="264"/>
    </row>
    <row r="331" spans="15:16">
      <c r="O331" s="264"/>
      <c r="P331" s="264"/>
    </row>
    <row r="332" spans="15:16">
      <c r="O332" s="264"/>
      <c r="P332" s="264"/>
    </row>
    <row r="333" spans="15:16">
      <c r="O333" s="264"/>
      <c r="P333" s="264"/>
    </row>
    <row r="334" spans="15:16">
      <c r="O334" s="264"/>
      <c r="P334" s="264"/>
    </row>
    <row r="335" spans="15:16">
      <c r="O335" s="264"/>
      <c r="P335" s="264"/>
    </row>
    <row r="336" spans="15:16">
      <c r="O336" s="264"/>
      <c r="P336" s="264"/>
    </row>
    <row r="337" spans="15:16">
      <c r="O337" s="264"/>
      <c r="P337" s="264"/>
    </row>
    <row r="338" spans="15:16">
      <c r="O338" s="264"/>
      <c r="P338" s="264"/>
    </row>
    <row r="339" spans="15:16">
      <c r="O339" s="264"/>
      <c r="P339" s="264"/>
    </row>
    <row r="340" spans="15:16">
      <c r="O340" s="264"/>
      <c r="P340" s="264"/>
    </row>
    <row r="341" spans="15:16">
      <c r="O341" s="264"/>
      <c r="P341" s="264"/>
    </row>
    <row r="342" spans="15:16">
      <c r="O342" s="264"/>
      <c r="P342" s="264"/>
    </row>
    <row r="343" spans="15:16">
      <c r="O343" s="264"/>
      <c r="P343" s="264"/>
    </row>
    <row r="344" spans="15:16">
      <c r="O344" s="264"/>
      <c r="P344" s="264"/>
    </row>
    <row r="345" spans="15:16">
      <c r="O345" s="264"/>
      <c r="P345" s="264"/>
    </row>
    <row r="346" spans="15:16">
      <c r="O346" s="264"/>
      <c r="P346" s="264"/>
    </row>
    <row r="347" spans="15:16">
      <c r="O347" s="264"/>
      <c r="P347" s="264"/>
    </row>
    <row r="348" spans="15:16">
      <c r="O348" s="264"/>
      <c r="P348" s="264"/>
    </row>
    <row r="349" spans="15:16">
      <c r="O349" s="264"/>
      <c r="P349" s="264"/>
    </row>
    <row r="350" spans="15:16">
      <c r="O350" s="264"/>
      <c r="P350" s="264"/>
    </row>
    <row r="351" spans="15:16">
      <c r="O351" s="264"/>
      <c r="P351" s="264"/>
    </row>
    <row r="352" spans="15:16">
      <c r="O352" s="264"/>
      <c r="P352" s="264"/>
    </row>
    <row r="353" spans="15:16">
      <c r="O353" s="264"/>
      <c r="P353" s="264"/>
    </row>
    <row r="354" spans="15:16">
      <c r="O354" s="264"/>
      <c r="P354" s="264"/>
    </row>
    <row r="355" spans="15:16">
      <c r="O355" s="264"/>
      <c r="P355" s="264"/>
    </row>
    <row r="356" spans="15:16">
      <c r="O356" s="264"/>
      <c r="P356" s="264"/>
    </row>
    <row r="357" spans="15:16">
      <c r="O357" s="264"/>
      <c r="P357" s="264"/>
    </row>
    <row r="358" spans="15:16">
      <c r="O358" s="264"/>
      <c r="P358" s="264"/>
    </row>
    <row r="359" spans="15:16">
      <c r="O359" s="264"/>
      <c r="P359" s="264"/>
    </row>
    <row r="360" spans="15:16">
      <c r="O360" s="264"/>
      <c r="P360" s="264"/>
    </row>
    <row r="361" spans="15:16">
      <c r="O361" s="264"/>
      <c r="P361" s="264"/>
    </row>
    <row r="362" spans="15:16">
      <c r="O362" s="264"/>
      <c r="P362" s="264"/>
    </row>
    <row r="363" spans="15:16">
      <c r="O363" s="264"/>
      <c r="P363" s="264"/>
    </row>
    <row r="364" spans="15:16">
      <c r="O364" s="264"/>
      <c r="P364" s="264"/>
    </row>
    <row r="365" spans="15:16">
      <c r="O365" s="264"/>
      <c r="P365" s="264"/>
    </row>
    <row r="366" spans="15:16">
      <c r="O366" s="264"/>
      <c r="P366" s="264"/>
    </row>
    <row r="367" spans="15:16">
      <c r="O367" s="264"/>
      <c r="P367" s="264"/>
    </row>
    <row r="368" spans="15:16">
      <c r="O368" s="264"/>
      <c r="P368" s="264"/>
    </row>
    <row r="369" spans="15:16">
      <c r="O369" s="264"/>
      <c r="P369" s="264"/>
    </row>
    <row r="370" spans="15:16">
      <c r="O370" s="264"/>
      <c r="P370" s="264"/>
    </row>
    <row r="371" spans="15:16">
      <c r="O371" s="264"/>
      <c r="P371" s="264"/>
    </row>
    <row r="372" spans="15:16">
      <c r="O372" s="264"/>
      <c r="P372" s="264"/>
    </row>
    <row r="373" spans="15:16">
      <c r="O373" s="264"/>
      <c r="P373" s="264"/>
    </row>
    <row r="374" spans="15:16">
      <c r="O374" s="264"/>
      <c r="P374" s="264"/>
    </row>
    <row r="375" spans="15:16">
      <c r="O375" s="264"/>
      <c r="P375" s="264"/>
    </row>
    <row r="376" spans="15:16">
      <c r="O376" s="264"/>
      <c r="P376" s="264"/>
    </row>
    <row r="377" spans="15:16">
      <c r="O377" s="264"/>
      <c r="P377" s="264"/>
    </row>
    <row r="378" spans="15:16">
      <c r="O378" s="264"/>
      <c r="P378" s="264"/>
    </row>
    <row r="379" spans="15:16">
      <c r="O379" s="264"/>
      <c r="P379" s="264"/>
    </row>
    <row r="380" spans="15:16">
      <c r="O380" s="264"/>
      <c r="P380" s="264"/>
    </row>
    <row r="381" spans="15:16">
      <c r="O381" s="264"/>
      <c r="P381" s="264"/>
    </row>
    <row r="382" spans="15:16">
      <c r="O382" s="264"/>
      <c r="P382" s="264"/>
    </row>
    <row r="383" spans="15:16">
      <c r="O383" s="264"/>
      <c r="P383" s="264"/>
    </row>
    <row r="384" spans="15:16">
      <c r="O384" s="264"/>
      <c r="P384" s="264"/>
    </row>
    <row r="385" spans="15:16">
      <c r="O385" s="264"/>
      <c r="P385" s="264"/>
    </row>
    <row r="386" spans="15:16">
      <c r="O386" s="264"/>
      <c r="P386" s="264"/>
    </row>
    <row r="387" spans="15:16">
      <c r="O387" s="264"/>
      <c r="P387" s="264"/>
    </row>
    <row r="388" spans="15:16">
      <c r="O388" s="264"/>
      <c r="P388" s="264"/>
    </row>
    <row r="389" spans="15:16">
      <c r="O389" s="264"/>
      <c r="P389" s="264"/>
    </row>
    <row r="390" spans="15:16">
      <c r="O390" s="264"/>
      <c r="P390" s="264"/>
    </row>
    <row r="391" spans="15:16">
      <c r="O391" s="264"/>
      <c r="P391" s="264"/>
    </row>
    <row r="392" spans="15:16">
      <c r="O392" s="264"/>
      <c r="P392" s="264"/>
    </row>
    <row r="393" spans="15:16">
      <c r="O393" s="264"/>
      <c r="P393" s="264"/>
    </row>
    <row r="394" spans="15:16">
      <c r="O394" s="264"/>
      <c r="P394" s="264"/>
    </row>
    <row r="395" spans="15:16">
      <c r="O395" s="264"/>
      <c r="P395" s="264"/>
    </row>
    <row r="396" spans="15:16">
      <c r="O396" s="264"/>
      <c r="P396" s="264"/>
    </row>
    <row r="397" spans="15:16">
      <c r="O397" s="264"/>
      <c r="P397" s="264"/>
    </row>
    <row r="398" spans="15:16">
      <c r="O398" s="264"/>
      <c r="P398" s="264"/>
    </row>
    <row r="399" spans="15:16">
      <c r="O399" s="264"/>
      <c r="P399" s="264"/>
    </row>
    <row r="400" spans="15:16">
      <c r="O400" s="264"/>
      <c r="P400" s="264"/>
    </row>
    <row r="401" spans="15:16">
      <c r="O401" s="264"/>
      <c r="P401" s="264"/>
    </row>
    <row r="402" spans="15:16">
      <c r="O402" s="264"/>
      <c r="P402" s="264"/>
    </row>
    <row r="403" spans="15:16">
      <c r="O403" s="264"/>
      <c r="P403" s="264"/>
    </row>
    <row r="404" spans="15:16">
      <c r="O404" s="264"/>
      <c r="P404" s="264"/>
    </row>
    <row r="405" spans="15:16">
      <c r="O405" s="264"/>
      <c r="P405" s="264"/>
    </row>
    <row r="406" spans="15:16">
      <c r="O406" s="264"/>
      <c r="P406" s="264"/>
    </row>
    <row r="407" spans="15:16">
      <c r="O407" s="264"/>
      <c r="P407" s="264"/>
    </row>
    <row r="408" spans="15:16">
      <c r="O408" s="264"/>
      <c r="P408" s="264"/>
    </row>
    <row r="409" spans="15:16">
      <c r="O409" s="264"/>
      <c r="P409" s="264"/>
    </row>
    <row r="410" spans="15:16">
      <c r="O410" s="264"/>
      <c r="P410" s="264"/>
    </row>
    <row r="411" spans="15:16">
      <c r="O411" s="264"/>
      <c r="P411" s="264"/>
    </row>
    <row r="412" spans="15:16">
      <c r="O412" s="264"/>
      <c r="P412" s="264"/>
    </row>
    <row r="413" spans="15:16">
      <c r="O413" s="264"/>
      <c r="P413" s="264"/>
    </row>
    <row r="414" spans="15:16">
      <c r="O414" s="264"/>
      <c r="P414" s="264"/>
    </row>
    <row r="415" spans="15:16">
      <c r="O415" s="264"/>
      <c r="P415" s="264"/>
    </row>
    <row r="416" spans="15:16">
      <c r="O416" s="264"/>
      <c r="P416" s="264"/>
    </row>
    <row r="417" spans="15:16">
      <c r="O417" s="264"/>
      <c r="P417" s="264"/>
    </row>
    <row r="418" spans="15:16">
      <c r="O418" s="264"/>
      <c r="P418" s="264"/>
    </row>
    <row r="419" spans="15:16">
      <c r="O419" s="264"/>
      <c r="P419" s="264"/>
    </row>
    <row r="420" spans="15:16">
      <c r="O420" s="264"/>
      <c r="P420" s="264"/>
    </row>
    <row r="421" spans="15:16">
      <c r="O421" s="264"/>
      <c r="P421" s="264"/>
    </row>
    <row r="422" spans="15:16">
      <c r="O422" s="264"/>
      <c r="P422" s="264"/>
    </row>
    <row r="423" spans="15:16">
      <c r="O423" s="264"/>
      <c r="P423" s="264"/>
    </row>
    <row r="424" spans="15:16">
      <c r="O424" s="264"/>
      <c r="P424" s="264"/>
    </row>
    <row r="425" spans="15:16">
      <c r="O425" s="264"/>
      <c r="P425" s="264"/>
    </row>
    <row r="426" spans="15:16">
      <c r="O426" s="264"/>
      <c r="P426" s="264"/>
    </row>
    <row r="427" spans="15:16">
      <c r="O427" s="264"/>
      <c r="P427" s="264"/>
    </row>
    <row r="428" spans="15:16">
      <c r="O428" s="264"/>
      <c r="P428" s="264"/>
    </row>
    <row r="429" spans="15:16">
      <c r="O429" s="264"/>
      <c r="P429" s="264"/>
    </row>
    <row r="430" spans="15:16">
      <c r="O430" s="264"/>
      <c r="P430" s="264"/>
    </row>
    <row r="431" spans="15:16">
      <c r="O431" s="264"/>
      <c r="P431" s="264"/>
    </row>
    <row r="432" spans="15:16">
      <c r="O432" s="264"/>
      <c r="P432" s="264"/>
    </row>
    <row r="433" spans="15:16">
      <c r="O433" s="264"/>
      <c r="P433" s="264"/>
    </row>
    <row r="434" spans="15:16">
      <c r="O434" s="264"/>
      <c r="P434" s="264"/>
    </row>
    <row r="435" spans="15:16">
      <c r="O435" s="264"/>
      <c r="P435" s="264"/>
    </row>
    <row r="436" spans="15:16">
      <c r="O436" s="264"/>
      <c r="P436" s="264"/>
    </row>
    <row r="437" spans="15:16">
      <c r="O437" s="264"/>
      <c r="P437" s="264"/>
    </row>
    <row r="438" spans="15:16">
      <c r="O438" s="264"/>
      <c r="P438" s="264"/>
    </row>
    <row r="439" spans="15:16">
      <c r="O439" s="264"/>
      <c r="P439" s="264"/>
    </row>
    <row r="440" spans="15:16">
      <c r="O440" s="264"/>
      <c r="P440" s="264"/>
    </row>
    <row r="441" spans="15:16">
      <c r="O441" s="264"/>
      <c r="P441" s="264"/>
    </row>
    <row r="442" spans="15:16">
      <c r="O442" s="264"/>
      <c r="P442" s="264"/>
    </row>
    <row r="443" spans="15:16">
      <c r="O443" s="264"/>
      <c r="P443" s="264"/>
    </row>
    <row r="444" spans="15:16">
      <c r="O444" s="264"/>
      <c r="P444" s="264"/>
    </row>
    <row r="445" spans="15:16">
      <c r="O445" s="264"/>
      <c r="P445" s="264"/>
    </row>
    <row r="446" spans="15:16">
      <c r="O446" s="264"/>
      <c r="P446" s="264"/>
    </row>
    <row r="447" spans="15:16">
      <c r="O447" s="264"/>
      <c r="P447" s="264"/>
    </row>
    <row r="448" spans="15:16">
      <c r="O448" s="264"/>
      <c r="P448" s="264"/>
    </row>
    <row r="449" spans="15:16">
      <c r="O449" s="264"/>
      <c r="P449" s="264"/>
    </row>
    <row r="450" spans="15:16">
      <c r="O450" s="264"/>
      <c r="P450" s="264"/>
    </row>
    <row r="451" spans="15:16">
      <c r="O451" s="264"/>
      <c r="P451" s="264"/>
    </row>
    <row r="452" spans="15:16">
      <c r="O452" s="264"/>
      <c r="P452" s="264"/>
    </row>
    <row r="453" spans="15:16">
      <c r="O453" s="264"/>
      <c r="P453" s="264"/>
    </row>
    <row r="454" spans="15:16">
      <c r="O454" s="264"/>
      <c r="P454" s="264"/>
    </row>
    <row r="455" spans="15:16">
      <c r="O455" s="264"/>
      <c r="P455" s="264"/>
    </row>
    <row r="456" spans="15:16">
      <c r="O456" s="264"/>
      <c r="P456" s="264"/>
    </row>
    <row r="457" spans="15:16">
      <c r="O457" s="264"/>
      <c r="P457" s="264"/>
    </row>
    <row r="458" spans="15:16">
      <c r="O458" s="264"/>
      <c r="P458" s="264"/>
    </row>
    <row r="459" spans="15:16">
      <c r="O459" s="264"/>
      <c r="P459" s="264"/>
    </row>
    <row r="460" spans="15:16">
      <c r="O460" s="264"/>
      <c r="P460" s="264"/>
    </row>
    <row r="461" spans="15:16">
      <c r="O461" s="264"/>
      <c r="P461" s="264"/>
    </row>
    <row r="462" spans="15:16">
      <c r="O462" s="264"/>
      <c r="P462" s="264"/>
    </row>
    <row r="463" spans="15:16">
      <c r="O463" s="264"/>
      <c r="P463" s="264"/>
    </row>
    <row r="464" spans="15:16">
      <c r="O464" s="264"/>
      <c r="P464" s="264"/>
    </row>
    <row r="465" spans="15:16">
      <c r="O465" s="264"/>
      <c r="P465" s="264"/>
    </row>
    <row r="466" spans="15:16">
      <c r="O466" s="264"/>
      <c r="P466" s="264"/>
    </row>
    <row r="467" spans="15:16">
      <c r="O467" s="264"/>
      <c r="P467" s="264"/>
    </row>
    <row r="468" spans="15:16">
      <c r="O468" s="264"/>
      <c r="P468" s="264"/>
    </row>
    <row r="469" spans="15:16">
      <c r="O469" s="264"/>
      <c r="P469" s="264"/>
    </row>
    <row r="470" spans="15:16">
      <c r="O470" s="264"/>
      <c r="P470" s="264"/>
    </row>
    <row r="471" spans="15:16">
      <c r="O471" s="264"/>
      <c r="P471" s="264"/>
    </row>
    <row r="472" spans="15:16">
      <c r="O472" s="264"/>
      <c r="P472" s="264"/>
    </row>
    <row r="473" spans="15:16">
      <c r="O473" s="264"/>
      <c r="P473" s="264"/>
    </row>
    <row r="474" spans="15:16">
      <c r="O474" s="264"/>
      <c r="P474" s="264"/>
    </row>
    <row r="475" spans="15:16">
      <c r="O475" s="264"/>
      <c r="P475" s="264"/>
    </row>
    <row r="476" spans="15:16">
      <c r="O476" s="264"/>
      <c r="P476" s="264"/>
    </row>
    <row r="477" spans="15:16">
      <c r="O477" s="264"/>
      <c r="P477" s="264"/>
    </row>
    <row r="478" spans="15:16">
      <c r="O478" s="264"/>
      <c r="P478" s="264"/>
    </row>
    <row r="479" spans="15:16">
      <c r="O479" s="264"/>
      <c r="P479" s="264"/>
    </row>
    <row r="480" spans="15:16">
      <c r="O480" s="264"/>
      <c r="P480" s="264"/>
    </row>
    <row r="481" spans="15:16">
      <c r="O481" s="264"/>
      <c r="P481" s="264"/>
    </row>
    <row r="482" spans="15:16">
      <c r="O482" s="264"/>
      <c r="P482" s="264"/>
    </row>
    <row r="483" spans="15:16">
      <c r="O483" s="264"/>
      <c r="P483" s="264"/>
    </row>
    <row r="484" spans="15:16">
      <c r="O484" s="264"/>
      <c r="P484" s="264"/>
    </row>
    <row r="485" spans="15:16">
      <c r="O485" s="264"/>
      <c r="P485" s="264"/>
    </row>
    <row r="486" spans="15:16">
      <c r="O486" s="264"/>
      <c r="P486" s="264"/>
    </row>
    <row r="487" spans="15:16">
      <c r="O487" s="264"/>
      <c r="P487" s="264"/>
    </row>
    <row r="488" spans="15:16">
      <c r="O488" s="264"/>
      <c r="P488" s="264"/>
    </row>
    <row r="489" spans="15:16">
      <c r="O489" s="264"/>
      <c r="P489" s="264"/>
    </row>
    <row r="490" spans="15:16">
      <c r="O490" s="264"/>
      <c r="P490" s="264"/>
    </row>
    <row r="491" spans="15:16">
      <c r="O491" s="264"/>
      <c r="P491" s="264"/>
    </row>
    <row r="492" spans="15:16">
      <c r="O492" s="264"/>
      <c r="P492" s="264"/>
    </row>
    <row r="493" spans="15:16">
      <c r="O493" s="264"/>
      <c r="P493" s="264"/>
    </row>
    <row r="494" spans="15:16">
      <c r="O494" s="264"/>
      <c r="P494" s="264"/>
    </row>
    <row r="495" spans="15:16">
      <c r="O495" s="264"/>
      <c r="P495" s="264"/>
    </row>
    <row r="496" spans="15:16">
      <c r="O496" s="264"/>
      <c r="P496" s="264"/>
    </row>
    <row r="497" spans="15:16">
      <c r="O497" s="264"/>
      <c r="P497" s="264"/>
    </row>
    <row r="498" spans="15:16">
      <c r="O498" s="264"/>
      <c r="P498" s="264"/>
    </row>
    <row r="499" spans="15:16">
      <c r="O499" s="264"/>
      <c r="P499" s="264"/>
    </row>
    <row r="500" spans="15:16">
      <c r="O500" s="264"/>
      <c r="P500" s="264"/>
    </row>
    <row r="501" spans="15:16">
      <c r="O501" s="264"/>
      <c r="P501" s="264"/>
    </row>
    <row r="502" spans="15:16">
      <c r="O502" s="264"/>
      <c r="P502" s="264"/>
    </row>
    <row r="503" spans="15:16">
      <c r="O503" s="264"/>
      <c r="P503" s="264"/>
    </row>
    <row r="504" spans="15:16">
      <c r="O504" s="264"/>
      <c r="P504" s="264"/>
    </row>
    <row r="505" spans="15:16">
      <c r="O505" s="264"/>
      <c r="P505" s="264"/>
    </row>
    <row r="506" spans="15:16">
      <c r="O506" s="264"/>
      <c r="P506" s="264"/>
    </row>
    <row r="507" spans="15:16">
      <c r="O507" s="264"/>
      <c r="P507" s="264"/>
    </row>
    <row r="508" spans="15:16">
      <c r="O508" s="264"/>
      <c r="P508" s="264"/>
    </row>
    <row r="509" spans="15:16">
      <c r="O509" s="264"/>
      <c r="P509" s="264"/>
    </row>
    <row r="510" spans="15:16">
      <c r="O510" s="264"/>
      <c r="P510" s="264"/>
    </row>
    <row r="511" spans="15:16">
      <c r="O511" s="264"/>
      <c r="P511" s="264"/>
    </row>
    <row r="512" spans="15:16">
      <c r="O512" s="264"/>
      <c r="P512" s="264"/>
    </row>
    <row r="513" spans="15:16">
      <c r="O513" s="264"/>
      <c r="P513" s="264"/>
    </row>
    <row r="514" spans="15:16">
      <c r="O514" s="264"/>
      <c r="P514" s="264"/>
    </row>
    <row r="515" spans="15:16">
      <c r="O515" s="264"/>
      <c r="P515" s="264"/>
    </row>
    <row r="516" spans="15:16">
      <c r="O516" s="264"/>
      <c r="P516" s="264"/>
    </row>
    <row r="517" spans="15:16">
      <c r="O517" s="264"/>
      <c r="P517" s="264"/>
    </row>
    <row r="518" spans="15:16">
      <c r="O518" s="264"/>
      <c r="P518" s="264"/>
    </row>
    <row r="519" spans="15:16">
      <c r="O519" s="264"/>
      <c r="P519" s="264"/>
    </row>
    <row r="520" spans="15:16">
      <c r="O520" s="264"/>
      <c r="P520" s="264"/>
    </row>
    <row r="521" spans="15:16">
      <c r="O521" s="264"/>
      <c r="P521" s="264"/>
    </row>
    <row r="522" spans="15:16">
      <c r="O522" s="264"/>
      <c r="P522" s="264"/>
    </row>
    <row r="523" spans="15:16">
      <c r="O523" s="264"/>
      <c r="P523" s="264"/>
    </row>
    <row r="524" spans="15:16">
      <c r="O524" s="264"/>
      <c r="P524" s="264"/>
    </row>
    <row r="525" spans="15:16">
      <c r="O525" s="264"/>
      <c r="P525" s="264"/>
    </row>
    <row r="526" spans="15:16">
      <c r="O526" s="264"/>
      <c r="P526" s="264"/>
    </row>
    <row r="527" spans="15:16">
      <c r="O527" s="264"/>
      <c r="P527" s="264"/>
    </row>
    <row r="528" spans="15:16">
      <c r="O528" s="264"/>
      <c r="P528" s="264"/>
    </row>
    <row r="529" spans="15:16">
      <c r="O529" s="264"/>
      <c r="P529" s="264"/>
    </row>
    <row r="530" spans="15:16">
      <c r="O530" s="264"/>
      <c r="P530" s="264"/>
    </row>
    <row r="531" spans="15:16">
      <c r="O531" s="264"/>
      <c r="P531" s="264"/>
    </row>
    <row r="532" spans="15:16">
      <c r="O532" s="264"/>
      <c r="P532" s="264"/>
    </row>
    <row r="533" spans="15:16">
      <c r="O533" s="264"/>
      <c r="P533" s="264"/>
    </row>
    <row r="534" spans="15:16">
      <c r="O534" s="264"/>
      <c r="P534" s="264"/>
    </row>
    <row r="535" spans="15:16">
      <c r="O535" s="264"/>
      <c r="P535" s="264"/>
    </row>
    <row r="536" spans="15:16">
      <c r="O536" s="264"/>
      <c r="P536" s="264"/>
    </row>
    <row r="537" spans="15:16">
      <c r="O537" s="264"/>
      <c r="P537" s="264"/>
    </row>
    <row r="538" spans="15:16">
      <c r="O538" s="264"/>
      <c r="P538" s="264"/>
    </row>
    <row r="539" spans="15:16">
      <c r="O539" s="264"/>
      <c r="P539" s="264"/>
    </row>
    <row r="540" spans="15:16">
      <c r="O540" s="264"/>
      <c r="P540" s="264"/>
    </row>
    <row r="541" spans="15:16">
      <c r="O541" s="264"/>
      <c r="P541" s="264"/>
    </row>
    <row r="542" spans="15:16">
      <c r="O542" s="264"/>
      <c r="P542" s="264"/>
    </row>
    <row r="543" spans="15:16">
      <c r="O543" s="264"/>
      <c r="P543" s="264"/>
    </row>
    <row r="544" spans="15:16">
      <c r="O544" s="264"/>
      <c r="P544" s="264"/>
    </row>
    <row r="545" spans="15:16">
      <c r="O545" s="264"/>
      <c r="P545" s="264"/>
    </row>
    <row r="546" spans="15:16">
      <c r="O546" s="264"/>
      <c r="P546" s="264"/>
    </row>
    <row r="547" spans="15:16">
      <c r="O547" s="264"/>
      <c r="P547" s="264"/>
    </row>
    <row r="548" spans="15:16">
      <c r="O548" s="264"/>
      <c r="P548" s="264"/>
    </row>
    <row r="549" spans="15:16">
      <c r="O549" s="264"/>
      <c r="P549" s="264"/>
    </row>
    <row r="550" spans="15:16">
      <c r="O550" s="264"/>
      <c r="P550" s="264"/>
    </row>
    <row r="551" spans="15:16">
      <c r="O551" s="264"/>
      <c r="P551" s="264"/>
    </row>
    <row r="552" spans="15:16">
      <c r="O552" s="264"/>
      <c r="P552" s="264"/>
    </row>
    <row r="553" spans="15:16">
      <c r="O553" s="264"/>
      <c r="P553" s="264"/>
    </row>
    <row r="554" spans="15:16">
      <c r="O554" s="264"/>
      <c r="P554" s="264"/>
    </row>
    <row r="555" spans="15:16">
      <c r="O555" s="264"/>
      <c r="P555" s="264"/>
    </row>
    <row r="556" spans="15:16">
      <c r="O556" s="264"/>
      <c r="P556" s="264"/>
    </row>
    <row r="557" spans="15:16">
      <c r="O557" s="264"/>
      <c r="P557" s="264"/>
    </row>
    <row r="558" spans="15:16">
      <c r="O558" s="264"/>
      <c r="P558" s="264"/>
    </row>
    <row r="559" spans="15:16">
      <c r="O559" s="264"/>
      <c r="P559" s="264"/>
    </row>
    <row r="560" spans="15:16">
      <c r="O560" s="264"/>
      <c r="P560" s="264"/>
    </row>
    <row r="561" spans="15:16">
      <c r="O561" s="264"/>
      <c r="P561" s="264"/>
    </row>
    <row r="562" spans="15:16">
      <c r="O562" s="264"/>
      <c r="P562" s="264"/>
    </row>
    <row r="563" spans="15:16">
      <c r="O563" s="264"/>
      <c r="P563" s="264"/>
    </row>
    <row r="564" spans="15:16">
      <c r="O564" s="264"/>
      <c r="P564" s="264"/>
    </row>
    <row r="565" spans="15:16">
      <c r="O565" s="264"/>
      <c r="P565" s="264"/>
    </row>
    <row r="566" spans="15:16">
      <c r="O566" s="264"/>
      <c r="P566" s="264"/>
    </row>
    <row r="567" spans="15:16">
      <c r="O567" s="264"/>
      <c r="P567" s="264"/>
    </row>
    <row r="568" spans="15:16">
      <c r="O568" s="264"/>
      <c r="P568" s="264"/>
    </row>
    <row r="569" spans="15:16">
      <c r="O569" s="264"/>
      <c r="P569" s="264"/>
    </row>
    <row r="570" spans="15:16">
      <c r="O570" s="264"/>
      <c r="P570" s="264"/>
    </row>
    <row r="571" spans="15:16">
      <c r="O571" s="264"/>
      <c r="P571" s="264"/>
    </row>
    <row r="572" spans="15:16">
      <c r="O572" s="264"/>
      <c r="P572" s="264"/>
    </row>
    <row r="573" spans="15:16">
      <c r="O573" s="264"/>
      <c r="P573" s="264"/>
    </row>
    <row r="574" spans="15:16">
      <c r="O574" s="264"/>
      <c r="P574" s="264"/>
    </row>
    <row r="575" spans="15:16">
      <c r="O575" s="264"/>
      <c r="P575" s="264"/>
    </row>
    <row r="576" spans="15:16">
      <c r="O576" s="264"/>
      <c r="P576" s="264"/>
    </row>
    <row r="577" spans="15:16">
      <c r="O577" s="264"/>
      <c r="P577" s="264"/>
    </row>
    <row r="578" spans="15:16">
      <c r="O578" s="264"/>
      <c r="P578" s="264"/>
    </row>
    <row r="579" spans="15:16">
      <c r="O579" s="264"/>
      <c r="P579" s="264"/>
    </row>
    <row r="580" spans="15:16">
      <c r="O580" s="264"/>
      <c r="P580" s="264"/>
    </row>
    <row r="581" spans="15:16">
      <c r="O581" s="264"/>
      <c r="P581" s="264"/>
    </row>
    <row r="582" spans="15:16">
      <c r="O582" s="264"/>
      <c r="P582" s="264"/>
    </row>
    <row r="583" spans="15:16">
      <c r="O583" s="264"/>
      <c r="P583" s="264"/>
    </row>
    <row r="584" spans="15:16">
      <c r="O584" s="264"/>
      <c r="P584" s="264"/>
    </row>
    <row r="585" spans="15:16">
      <c r="O585" s="264"/>
      <c r="P585" s="264"/>
    </row>
    <row r="586" spans="15:16">
      <c r="O586" s="264"/>
      <c r="P586" s="264"/>
    </row>
    <row r="587" spans="15:16">
      <c r="O587" s="264"/>
      <c r="P587" s="264"/>
    </row>
    <row r="588" spans="15:16">
      <c r="O588" s="264"/>
      <c r="P588" s="264"/>
    </row>
    <row r="589" spans="15:16">
      <c r="O589" s="264"/>
      <c r="P589" s="264"/>
    </row>
    <row r="590" spans="15:16">
      <c r="O590" s="264"/>
      <c r="P590" s="264"/>
    </row>
    <row r="591" spans="15:16">
      <c r="O591" s="264"/>
      <c r="P591" s="264"/>
    </row>
    <row r="592" spans="15:16">
      <c r="O592" s="264"/>
      <c r="P592" s="264"/>
    </row>
    <row r="593" spans="15:16">
      <c r="O593" s="264"/>
      <c r="P593" s="264"/>
    </row>
    <row r="594" spans="15:16">
      <c r="O594" s="264"/>
      <c r="P594" s="264"/>
    </row>
    <row r="595" spans="15:16">
      <c r="O595" s="264"/>
      <c r="P595" s="264"/>
    </row>
    <row r="596" spans="15:16">
      <c r="O596" s="264"/>
      <c r="P596" s="264"/>
    </row>
    <row r="597" spans="15:16">
      <c r="O597" s="264"/>
      <c r="P597" s="264"/>
    </row>
    <row r="598" spans="15:16">
      <c r="O598" s="264"/>
      <c r="P598" s="264"/>
    </row>
    <row r="599" spans="15:16">
      <c r="O599" s="264"/>
      <c r="P599" s="264"/>
    </row>
    <row r="600" spans="15:16">
      <c r="O600" s="264"/>
      <c r="P600" s="264"/>
    </row>
    <row r="601" spans="15:16">
      <c r="O601" s="264"/>
      <c r="P601" s="264"/>
    </row>
    <row r="602" spans="15:16">
      <c r="O602" s="264"/>
      <c r="P602" s="264"/>
    </row>
    <row r="603" spans="15:16">
      <c r="O603" s="264"/>
      <c r="P603" s="264"/>
    </row>
    <row r="604" spans="15:16">
      <c r="O604" s="264"/>
      <c r="P604" s="264"/>
    </row>
    <row r="605" spans="15:16">
      <c r="O605" s="264"/>
      <c r="P605" s="264"/>
    </row>
    <row r="606" spans="15:16">
      <c r="O606" s="264"/>
      <c r="P606" s="264"/>
    </row>
    <row r="607" spans="15:16">
      <c r="O607" s="264"/>
      <c r="P607" s="264"/>
    </row>
    <row r="608" spans="15:16">
      <c r="O608" s="264"/>
      <c r="P608" s="264"/>
    </row>
    <row r="609" spans="15:16">
      <c r="O609" s="264"/>
      <c r="P609" s="264"/>
    </row>
    <row r="610" spans="15:16">
      <c r="O610" s="264"/>
      <c r="P610" s="264"/>
    </row>
    <row r="611" spans="15:16">
      <c r="O611" s="264"/>
      <c r="P611" s="264"/>
    </row>
    <row r="612" spans="15:16">
      <c r="O612" s="264"/>
      <c r="P612" s="264"/>
    </row>
    <row r="613" spans="15:16">
      <c r="O613" s="264"/>
      <c r="P613" s="264"/>
    </row>
    <row r="614" spans="15:16">
      <c r="O614" s="264"/>
      <c r="P614" s="264"/>
    </row>
    <row r="615" spans="15:16">
      <c r="O615" s="264"/>
      <c r="P615" s="264"/>
    </row>
    <row r="616" spans="15:16">
      <c r="O616" s="264"/>
      <c r="P616" s="264"/>
    </row>
    <row r="617" spans="15:16">
      <c r="O617" s="264"/>
      <c r="P617" s="264"/>
    </row>
    <row r="618" spans="15:16">
      <c r="O618" s="264"/>
      <c r="P618" s="264"/>
    </row>
    <row r="619" spans="15:16">
      <c r="O619" s="264"/>
      <c r="P619" s="264"/>
    </row>
    <row r="620" spans="15:16">
      <c r="O620" s="264"/>
      <c r="P620" s="264"/>
    </row>
    <row r="621" spans="15:16">
      <c r="O621" s="264"/>
      <c r="P621" s="264"/>
    </row>
    <row r="622" spans="15:16">
      <c r="O622" s="264"/>
      <c r="P622" s="264"/>
    </row>
    <row r="623" spans="15:16">
      <c r="O623" s="264"/>
      <c r="P623" s="264"/>
    </row>
    <row r="624" spans="15:16">
      <c r="O624" s="264"/>
      <c r="P624" s="264"/>
    </row>
    <row r="625" spans="15:16">
      <c r="O625" s="264"/>
      <c r="P625" s="264"/>
    </row>
    <row r="626" spans="15:16">
      <c r="O626" s="264"/>
      <c r="P626" s="264"/>
    </row>
    <row r="627" spans="15:16">
      <c r="O627" s="264"/>
      <c r="P627" s="264"/>
    </row>
    <row r="628" spans="15:16">
      <c r="O628" s="264"/>
      <c r="P628" s="264"/>
    </row>
    <row r="629" spans="15:16">
      <c r="O629" s="264"/>
      <c r="P629" s="264"/>
    </row>
    <row r="630" spans="15:16">
      <c r="O630" s="264"/>
      <c r="P630" s="264"/>
    </row>
    <row r="631" spans="15:16">
      <c r="O631" s="264"/>
      <c r="P631" s="264"/>
    </row>
    <row r="632" spans="15:16">
      <c r="O632" s="264"/>
      <c r="P632" s="264"/>
    </row>
    <row r="633" spans="15:16">
      <c r="O633" s="264"/>
      <c r="P633" s="264"/>
    </row>
    <row r="634" spans="15:16">
      <c r="O634" s="264"/>
      <c r="P634" s="264"/>
    </row>
    <row r="635" spans="15:16">
      <c r="O635" s="264"/>
      <c r="P635" s="264"/>
    </row>
    <row r="636" spans="15:16">
      <c r="O636" s="264"/>
      <c r="P636" s="264"/>
    </row>
    <row r="637" spans="15:16">
      <c r="O637" s="264"/>
      <c r="P637" s="264"/>
    </row>
    <row r="638" spans="15:16">
      <c r="O638" s="264"/>
      <c r="P638" s="264"/>
    </row>
    <row r="639" spans="15:16">
      <c r="O639" s="264"/>
      <c r="P639" s="264"/>
    </row>
    <row r="640" spans="15:16">
      <c r="O640" s="264"/>
      <c r="P640" s="264"/>
    </row>
    <row r="641" spans="15:16">
      <c r="O641" s="264"/>
      <c r="P641" s="264"/>
    </row>
    <row r="642" spans="15:16">
      <c r="O642" s="264"/>
      <c r="P642" s="264"/>
    </row>
    <row r="643" spans="15:16">
      <c r="O643" s="264"/>
      <c r="P643" s="264"/>
    </row>
    <row r="644" spans="15:16">
      <c r="O644" s="264"/>
      <c r="P644" s="264"/>
    </row>
    <row r="645" spans="15:16">
      <c r="O645" s="264"/>
      <c r="P645" s="264"/>
    </row>
    <row r="646" spans="15:16">
      <c r="O646" s="264"/>
      <c r="P646" s="264"/>
    </row>
    <row r="647" spans="15:16">
      <c r="O647" s="264"/>
      <c r="P647" s="264"/>
    </row>
    <row r="648" spans="15:16">
      <c r="O648" s="264"/>
      <c r="P648" s="264"/>
    </row>
    <row r="649" spans="15:16">
      <c r="O649" s="264"/>
      <c r="P649" s="264"/>
    </row>
    <row r="650" spans="15:16">
      <c r="O650" s="264"/>
      <c r="P650" s="264"/>
    </row>
    <row r="651" spans="15:16">
      <c r="O651" s="264"/>
      <c r="P651" s="264"/>
    </row>
    <row r="652" spans="15:16">
      <c r="O652" s="264"/>
      <c r="P652" s="264"/>
    </row>
    <row r="653" spans="15:16">
      <c r="O653" s="264"/>
      <c r="P653" s="264"/>
    </row>
    <row r="654" spans="15:16">
      <c r="O654" s="264"/>
      <c r="P654" s="264"/>
    </row>
    <row r="655" spans="15:16">
      <c r="O655" s="264"/>
      <c r="P655" s="264"/>
    </row>
    <row r="656" spans="15:16">
      <c r="O656" s="264"/>
      <c r="P656" s="264"/>
    </row>
    <row r="657" spans="15:16">
      <c r="O657" s="264"/>
      <c r="P657" s="264"/>
    </row>
    <row r="658" spans="15:16">
      <c r="O658" s="264"/>
      <c r="P658" s="264"/>
    </row>
    <row r="659" spans="15:16">
      <c r="O659" s="264"/>
      <c r="P659" s="264"/>
    </row>
    <row r="660" spans="15:16">
      <c r="O660" s="264"/>
      <c r="P660" s="264"/>
    </row>
    <row r="661" spans="15:16">
      <c r="O661" s="264"/>
      <c r="P661" s="264"/>
    </row>
    <row r="662" spans="15:16">
      <c r="O662" s="264"/>
      <c r="P662" s="264"/>
    </row>
    <row r="663" spans="15:16">
      <c r="O663" s="264"/>
      <c r="P663" s="264"/>
    </row>
    <row r="664" spans="15:16">
      <c r="O664" s="264"/>
      <c r="P664" s="264"/>
    </row>
    <row r="665" spans="15:16">
      <c r="O665" s="264"/>
      <c r="P665" s="264"/>
    </row>
    <row r="666" spans="15:16">
      <c r="O666" s="264"/>
      <c r="P666" s="264"/>
    </row>
    <row r="667" spans="15:16">
      <c r="O667" s="264"/>
      <c r="P667" s="264"/>
    </row>
    <row r="668" spans="15:16">
      <c r="O668" s="264"/>
      <c r="P668" s="264"/>
    </row>
    <row r="669" spans="15:16">
      <c r="O669" s="264"/>
      <c r="P669" s="264"/>
    </row>
    <row r="670" spans="15:16">
      <c r="O670" s="264"/>
      <c r="P670" s="264"/>
    </row>
    <row r="671" spans="15:16">
      <c r="O671" s="264"/>
      <c r="P671" s="264"/>
    </row>
    <row r="672" spans="15:16">
      <c r="O672" s="264"/>
      <c r="P672" s="264"/>
    </row>
    <row r="673" spans="15:16">
      <c r="O673" s="264"/>
      <c r="P673" s="264"/>
    </row>
    <row r="674" spans="15:16">
      <c r="O674" s="264"/>
      <c r="P674" s="264"/>
    </row>
    <row r="675" spans="15:16">
      <c r="O675" s="264"/>
      <c r="P675" s="264"/>
    </row>
    <row r="676" spans="15:16">
      <c r="O676" s="264"/>
      <c r="P676" s="264"/>
    </row>
    <row r="677" spans="15:16">
      <c r="O677" s="264"/>
      <c r="P677" s="264"/>
    </row>
    <row r="678" spans="15:16">
      <c r="O678" s="264"/>
      <c r="P678" s="264"/>
    </row>
    <row r="679" spans="15:16">
      <c r="O679" s="264"/>
      <c r="P679" s="264"/>
    </row>
    <row r="680" spans="15:16">
      <c r="O680" s="264"/>
      <c r="P680" s="264"/>
    </row>
    <row r="681" spans="15:16">
      <c r="O681" s="264"/>
      <c r="P681" s="264"/>
    </row>
    <row r="682" spans="15:16">
      <c r="O682" s="264"/>
      <c r="P682" s="264"/>
    </row>
    <row r="683" spans="15:16">
      <c r="O683" s="264"/>
      <c r="P683" s="264"/>
    </row>
    <row r="684" spans="15:16">
      <c r="O684" s="264"/>
      <c r="P684" s="264"/>
    </row>
    <row r="685" spans="15:16">
      <c r="O685" s="264"/>
      <c r="P685" s="264"/>
    </row>
    <row r="686" spans="15:16">
      <c r="O686" s="264"/>
      <c r="P686" s="264"/>
    </row>
    <row r="687" spans="15:16">
      <c r="O687" s="264"/>
      <c r="P687" s="264"/>
    </row>
    <row r="688" spans="15:16">
      <c r="O688" s="264"/>
      <c r="P688" s="264"/>
    </row>
    <row r="689" spans="15:16">
      <c r="O689" s="264"/>
      <c r="P689" s="264"/>
    </row>
    <row r="690" spans="15:16">
      <c r="O690" s="264"/>
      <c r="P690" s="264"/>
    </row>
    <row r="691" spans="15:16">
      <c r="O691" s="264"/>
      <c r="P691" s="264"/>
    </row>
    <row r="692" spans="15:16">
      <c r="O692" s="264"/>
      <c r="P692" s="264"/>
    </row>
    <row r="693" spans="15:16">
      <c r="O693" s="264"/>
      <c r="P693" s="264"/>
    </row>
    <row r="694" spans="15:16">
      <c r="O694" s="264"/>
      <c r="P694" s="264"/>
    </row>
    <row r="695" spans="15:16">
      <c r="O695" s="264"/>
      <c r="P695" s="264"/>
    </row>
    <row r="696" spans="15:16">
      <c r="O696" s="264"/>
      <c r="P696" s="264"/>
    </row>
    <row r="697" spans="15:16">
      <c r="O697" s="264"/>
      <c r="P697" s="264"/>
    </row>
    <row r="698" spans="15:16">
      <c r="O698" s="264"/>
      <c r="P698" s="264"/>
    </row>
    <row r="699" spans="15:16">
      <c r="O699" s="264"/>
      <c r="P699" s="264"/>
    </row>
    <row r="700" spans="15:16">
      <c r="O700" s="264"/>
      <c r="P700" s="264"/>
    </row>
    <row r="701" spans="15:16">
      <c r="O701" s="264"/>
      <c r="P701" s="264"/>
    </row>
    <row r="702" spans="15:16">
      <c r="O702" s="264"/>
      <c r="P702" s="264"/>
    </row>
    <row r="703" spans="15:16">
      <c r="O703" s="264"/>
      <c r="P703" s="264"/>
    </row>
    <row r="704" spans="15:16">
      <c r="O704" s="264"/>
      <c r="P704" s="264"/>
    </row>
    <row r="705" spans="15:16">
      <c r="O705" s="264"/>
      <c r="P705" s="264"/>
    </row>
    <row r="706" spans="15:16">
      <c r="O706" s="264"/>
      <c r="P706" s="264"/>
    </row>
    <row r="707" spans="15:16">
      <c r="O707" s="264"/>
      <c r="P707" s="264"/>
    </row>
    <row r="708" spans="15:16">
      <c r="O708" s="264"/>
      <c r="P708" s="264"/>
    </row>
    <row r="709" spans="15:16">
      <c r="O709" s="264"/>
      <c r="P709" s="264"/>
    </row>
    <row r="710" spans="15:16">
      <c r="O710" s="264"/>
      <c r="P710" s="264"/>
    </row>
    <row r="711" spans="15:16">
      <c r="O711" s="264"/>
      <c r="P711" s="264"/>
    </row>
    <row r="712" spans="15:16">
      <c r="O712" s="264"/>
      <c r="P712" s="264"/>
    </row>
    <row r="713" spans="15:16">
      <c r="O713" s="264"/>
      <c r="P713" s="264"/>
    </row>
    <row r="714" spans="15:16">
      <c r="O714" s="264"/>
      <c r="P714" s="264"/>
    </row>
    <row r="715" spans="15:16">
      <c r="O715" s="264"/>
      <c r="P715" s="264"/>
    </row>
    <row r="716" spans="15:16">
      <c r="O716" s="264"/>
      <c r="P716" s="264"/>
    </row>
    <row r="717" spans="15:16">
      <c r="O717" s="264"/>
      <c r="P717" s="264"/>
    </row>
    <row r="718" spans="15:16">
      <c r="O718" s="264"/>
      <c r="P718" s="264"/>
    </row>
    <row r="719" spans="15:16">
      <c r="O719" s="264"/>
      <c r="P719" s="264"/>
    </row>
    <row r="720" spans="15:16">
      <c r="O720" s="264"/>
      <c r="P720" s="264"/>
    </row>
    <row r="721" spans="15:16">
      <c r="O721" s="264"/>
      <c r="P721" s="264"/>
    </row>
    <row r="722" spans="15:16">
      <c r="O722" s="264"/>
      <c r="P722" s="264"/>
    </row>
    <row r="723" spans="15:16">
      <c r="O723" s="264"/>
      <c r="P723" s="264"/>
    </row>
    <row r="724" spans="15:16">
      <c r="O724" s="264"/>
      <c r="P724" s="264"/>
    </row>
    <row r="725" spans="15:16">
      <c r="O725" s="264"/>
      <c r="P725" s="264"/>
    </row>
    <row r="726" spans="15:16">
      <c r="O726" s="264"/>
      <c r="P726" s="264"/>
    </row>
    <row r="727" spans="15:16">
      <c r="O727" s="264"/>
      <c r="P727" s="264"/>
    </row>
    <row r="728" spans="15:16">
      <c r="O728" s="264"/>
      <c r="P728" s="264"/>
    </row>
    <row r="729" spans="15:16">
      <c r="O729" s="264"/>
      <c r="P729" s="264"/>
    </row>
    <row r="730" spans="15:16">
      <c r="O730" s="264"/>
      <c r="P730" s="264"/>
    </row>
    <row r="731" spans="15:16">
      <c r="O731" s="264"/>
      <c r="P731" s="264"/>
    </row>
    <row r="732" spans="15:16">
      <c r="O732" s="264"/>
      <c r="P732" s="264"/>
    </row>
    <row r="733" spans="15:16">
      <c r="O733" s="264"/>
      <c r="P733" s="264"/>
    </row>
    <row r="734" spans="15:16">
      <c r="O734" s="264"/>
      <c r="P734" s="264"/>
    </row>
    <row r="735" spans="15:16">
      <c r="O735" s="264"/>
      <c r="P735" s="264"/>
    </row>
    <row r="736" spans="15:16">
      <c r="O736" s="264"/>
      <c r="P736" s="264"/>
    </row>
    <row r="737" spans="15:16">
      <c r="O737" s="264"/>
      <c r="P737" s="264"/>
    </row>
    <row r="738" spans="15:16">
      <c r="O738" s="264"/>
      <c r="P738" s="264"/>
    </row>
    <row r="739" spans="15:16">
      <c r="O739" s="264"/>
      <c r="P739" s="264"/>
    </row>
    <row r="740" spans="15:16">
      <c r="O740" s="264"/>
      <c r="P740" s="264"/>
    </row>
    <row r="741" spans="15:16">
      <c r="O741" s="264"/>
      <c r="P741" s="264"/>
    </row>
    <row r="742" spans="15:16">
      <c r="O742" s="264"/>
      <c r="P742" s="264"/>
    </row>
    <row r="743" spans="15:16">
      <c r="O743" s="264"/>
      <c r="P743" s="264"/>
    </row>
    <row r="744" spans="15:16">
      <c r="O744" s="264"/>
      <c r="P744" s="264"/>
    </row>
    <row r="745" spans="15:16">
      <c r="O745" s="264"/>
      <c r="P745" s="264"/>
    </row>
    <row r="746" spans="15:16">
      <c r="O746" s="264"/>
      <c r="P746" s="264"/>
    </row>
    <row r="747" spans="15:16">
      <c r="O747" s="264"/>
      <c r="P747" s="264"/>
    </row>
    <row r="748" spans="15:16">
      <c r="O748" s="264"/>
      <c r="P748" s="264"/>
    </row>
    <row r="749" spans="15:16">
      <c r="O749" s="264"/>
      <c r="P749" s="264"/>
    </row>
    <row r="750" spans="15:16">
      <c r="O750" s="264"/>
      <c r="P750" s="264"/>
    </row>
    <row r="751" spans="15:16">
      <c r="O751" s="264"/>
      <c r="P751" s="264"/>
    </row>
    <row r="752" spans="15:16">
      <c r="O752" s="264"/>
      <c r="P752" s="264"/>
    </row>
    <row r="753" spans="15:16">
      <c r="O753" s="264"/>
      <c r="P753" s="264"/>
    </row>
    <row r="754" spans="15:16">
      <c r="O754" s="264"/>
      <c r="P754" s="264"/>
    </row>
    <row r="755" spans="15:16">
      <c r="O755" s="264"/>
      <c r="P755" s="264"/>
    </row>
    <row r="756" spans="15:16">
      <c r="O756" s="264"/>
      <c r="P756" s="264"/>
    </row>
    <row r="757" spans="15:16">
      <c r="O757" s="264"/>
      <c r="P757" s="264"/>
    </row>
    <row r="758" spans="15:16">
      <c r="O758" s="264"/>
      <c r="P758" s="264"/>
    </row>
    <row r="759" spans="15:16">
      <c r="O759" s="264"/>
      <c r="P759" s="264"/>
    </row>
    <row r="760" spans="15:16">
      <c r="O760" s="264"/>
      <c r="P760" s="264"/>
    </row>
    <row r="761" spans="15:16">
      <c r="O761" s="264"/>
      <c r="P761" s="264"/>
    </row>
    <row r="762" spans="15:16">
      <c r="O762" s="264"/>
      <c r="P762" s="264"/>
    </row>
    <row r="763" spans="15:16">
      <c r="O763" s="264"/>
      <c r="P763" s="264"/>
    </row>
    <row r="764" spans="15:16">
      <c r="O764" s="264"/>
      <c r="P764" s="264"/>
    </row>
    <row r="765" spans="15:16">
      <c r="O765" s="264"/>
      <c r="P765" s="264"/>
    </row>
    <row r="766" spans="15:16">
      <c r="O766" s="264"/>
      <c r="P766" s="264"/>
    </row>
    <row r="767" spans="15:16">
      <c r="O767" s="264"/>
      <c r="P767" s="264"/>
    </row>
    <row r="768" spans="15:16">
      <c r="O768" s="264"/>
      <c r="P768" s="264"/>
    </row>
    <row r="769" spans="15:16">
      <c r="O769" s="264"/>
      <c r="P769" s="264"/>
    </row>
    <row r="770" spans="15:16">
      <c r="O770" s="264"/>
      <c r="P770" s="264"/>
    </row>
    <row r="771" spans="15:16">
      <c r="O771" s="264"/>
      <c r="P771" s="264"/>
    </row>
    <row r="772" spans="15:16">
      <c r="O772" s="264"/>
      <c r="P772" s="264"/>
    </row>
    <row r="773" spans="15:16">
      <c r="O773" s="264"/>
      <c r="P773" s="264"/>
    </row>
    <row r="774" spans="15:16">
      <c r="O774" s="264"/>
      <c r="P774" s="264"/>
    </row>
    <row r="775" spans="15:16">
      <c r="O775" s="264"/>
      <c r="P775" s="264"/>
    </row>
    <row r="776" spans="15:16">
      <c r="O776" s="264"/>
      <c r="P776" s="264"/>
    </row>
    <row r="777" spans="15:16">
      <c r="O777" s="264"/>
      <c r="P777" s="264"/>
    </row>
    <row r="778" spans="15:16">
      <c r="O778" s="264"/>
      <c r="P778" s="264"/>
    </row>
    <row r="779" spans="15:16">
      <c r="O779" s="264"/>
      <c r="P779" s="264"/>
    </row>
    <row r="780" spans="15:16">
      <c r="O780" s="264"/>
      <c r="P780" s="264"/>
    </row>
    <row r="781" spans="15:16">
      <c r="O781" s="264"/>
      <c r="P781" s="264"/>
    </row>
    <row r="782" spans="15:16">
      <c r="O782" s="264"/>
      <c r="P782" s="264"/>
    </row>
    <row r="783" spans="15:16">
      <c r="O783" s="264"/>
      <c r="P783" s="264"/>
    </row>
    <row r="784" spans="15:16">
      <c r="O784" s="264"/>
      <c r="P784" s="264"/>
    </row>
    <row r="785" spans="15:16">
      <c r="O785" s="264"/>
      <c r="P785" s="264"/>
    </row>
    <row r="786" spans="15:16">
      <c r="O786" s="264"/>
      <c r="P786" s="264"/>
    </row>
    <row r="787" spans="15:16">
      <c r="O787" s="264"/>
      <c r="P787" s="264"/>
    </row>
    <row r="788" spans="15:16">
      <c r="O788" s="264"/>
      <c r="P788" s="264"/>
    </row>
    <row r="789" spans="15:16">
      <c r="O789" s="264"/>
      <c r="P789" s="264"/>
    </row>
    <row r="790" spans="15:16">
      <c r="O790" s="264"/>
      <c r="P790" s="264"/>
    </row>
    <row r="791" spans="15:16">
      <c r="O791" s="264"/>
      <c r="P791" s="264"/>
    </row>
    <row r="792" spans="15:16">
      <c r="O792" s="264"/>
      <c r="P792" s="264"/>
    </row>
    <row r="793" spans="15:16">
      <c r="O793" s="264"/>
      <c r="P793" s="264"/>
    </row>
    <row r="794" spans="15:16">
      <c r="O794" s="264"/>
      <c r="P794" s="264"/>
    </row>
    <row r="795" spans="15:16">
      <c r="O795" s="264"/>
      <c r="P795" s="264"/>
    </row>
    <row r="796" spans="15:16">
      <c r="O796" s="264"/>
      <c r="P796" s="264"/>
    </row>
    <row r="797" spans="15:16">
      <c r="O797" s="264"/>
      <c r="P797" s="264"/>
    </row>
    <row r="798" spans="15:16">
      <c r="O798" s="264"/>
      <c r="P798" s="264"/>
    </row>
    <row r="799" spans="15:16">
      <c r="O799" s="264"/>
      <c r="P799" s="264"/>
    </row>
    <row r="800" spans="15:16">
      <c r="O800" s="264"/>
      <c r="P800" s="264"/>
    </row>
    <row r="801" spans="15:16">
      <c r="O801" s="264"/>
      <c r="P801" s="264"/>
    </row>
    <row r="802" spans="15:16">
      <c r="O802" s="264"/>
      <c r="P802" s="264"/>
    </row>
    <row r="803" spans="15:16">
      <c r="O803" s="264"/>
      <c r="P803" s="264"/>
    </row>
    <row r="804" spans="15:16">
      <c r="O804" s="264"/>
      <c r="P804" s="264"/>
    </row>
    <row r="805" spans="15:16">
      <c r="O805" s="264"/>
      <c r="P805" s="264"/>
    </row>
    <row r="806" spans="15:16">
      <c r="O806" s="264"/>
      <c r="P806" s="264"/>
    </row>
    <row r="807" spans="15:16">
      <c r="O807" s="264"/>
      <c r="P807" s="264"/>
    </row>
    <row r="808" spans="15:16">
      <c r="O808" s="264"/>
      <c r="P808" s="264"/>
    </row>
    <row r="809" spans="15:16">
      <c r="O809" s="264"/>
      <c r="P809" s="264"/>
    </row>
    <row r="810" spans="15:16">
      <c r="O810" s="264"/>
      <c r="P810" s="264"/>
    </row>
    <row r="811" spans="15:16">
      <c r="O811" s="264"/>
      <c r="P811" s="264"/>
    </row>
    <row r="812" spans="15:16">
      <c r="O812" s="264"/>
      <c r="P812" s="264"/>
    </row>
    <row r="813" spans="15:16">
      <c r="O813" s="264"/>
      <c r="P813" s="264"/>
    </row>
    <row r="814" spans="15:16">
      <c r="O814" s="264"/>
      <c r="P814" s="264"/>
    </row>
    <row r="815" spans="15:16">
      <c r="O815" s="264"/>
      <c r="P815" s="264"/>
    </row>
    <row r="816" spans="15:16">
      <c r="O816" s="264"/>
      <c r="P816" s="264"/>
    </row>
    <row r="817" spans="15:16">
      <c r="O817" s="264"/>
      <c r="P817" s="264"/>
    </row>
    <row r="818" spans="15:16">
      <c r="O818" s="264"/>
      <c r="P818" s="264"/>
    </row>
    <row r="819" spans="15:16">
      <c r="O819" s="264"/>
      <c r="P819" s="264"/>
    </row>
    <row r="820" spans="15:16">
      <c r="O820" s="264"/>
      <c r="P820" s="264"/>
    </row>
    <row r="821" spans="15:16">
      <c r="O821" s="264"/>
      <c r="P821" s="264"/>
    </row>
    <row r="822" spans="15:16">
      <c r="O822" s="264"/>
      <c r="P822" s="264"/>
    </row>
    <row r="823" spans="15:16">
      <c r="O823" s="264"/>
      <c r="P823" s="264"/>
    </row>
    <row r="824" spans="15:16">
      <c r="O824" s="264"/>
      <c r="P824" s="264"/>
    </row>
    <row r="825" spans="15:16">
      <c r="O825" s="264"/>
      <c r="P825" s="264"/>
    </row>
    <row r="826" spans="15:16">
      <c r="O826" s="264"/>
      <c r="P826" s="264"/>
    </row>
    <row r="827" spans="15:16">
      <c r="O827" s="264"/>
      <c r="P827" s="264"/>
    </row>
    <row r="828" spans="15:16">
      <c r="O828" s="264"/>
      <c r="P828" s="264"/>
    </row>
    <row r="829" spans="15:16">
      <c r="O829" s="264"/>
      <c r="P829" s="264"/>
    </row>
    <row r="830" spans="15:16">
      <c r="O830" s="264"/>
      <c r="P830" s="264"/>
    </row>
    <row r="831" spans="15:16">
      <c r="O831" s="264"/>
      <c r="P831" s="264"/>
    </row>
    <row r="832" spans="15:16">
      <c r="O832" s="264"/>
      <c r="P832" s="264"/>
    </row>
    <row r="833" spans="15:16">
      <c r="O833" s="264"/>
      <c r="P833" s="264"/>
    </row>
    <row r="834" spans="15:16">
      <c r="O834" s="264"/>
      <c r="P834" s="264"/>
    </row>
    <row r="835" spans="15:16">
      <c r="O835" s="264"/>
      <c r="P835" s="264"/>
    </row>
    <row r="836" spans="15:16">
      <c r="O836" s="264"/>
      <c r="P836" s="264"/>
    </row>
    <row r="837" spans="15:16">
      <c r="O837" s="264"/>
      <c r="P837" s="264"/>
    </row>
    <row r="838" spans="15:16">
      <c r="O838" s="264"/>
      <c r="P838" s="264"/>
    </row>
    <row r="839" spans="15:16">
      <c r="O839" s="264"/>
      <c r="P839" s="264"/>
    </row>
    <row r="840" spans="15:16">
      <c r="O840" s="264"/>
      <c r="P840" s="264"/>
    </row>
    <row r="841" spans="15:16">
      <c r="O841" s="264"/>
      <c r="P841" s="264"/>
    </row>
    <row r="842" spans="15:16">
      <c r="O842" s="264"/>
      <c r="P842" s="264"/>
    </row>
    <row r="843" spans="15:16">
      <c r="O843" s="264"/>
      <c r="P843" s="264"/>
    </row>
    <row r="844" spans="15:16">
      <c r="O844" s="264"/>
      <c r="P844" s="264"/>
    </row>
    <row r="845" spans="15:16">
      <c r="O845" s="264"/>
      <c r="P845" s="264"/>
    </row>
    <row r="846" spans="15:16">
      <c r="O846" s="264"/>
      <c r="P846" s="264"/>
    </row>
    <row r="847" spans="15:16">
      <c r="O847" s="264"/>
      <c r="P847" s="264"/>
    </row>
    <row r="848" spans="15:16">
      <c r="O848" s="264"/>
      <c r="P848" s="264"/>
    </row>
    <row r="849" spans="15:16">
      <c r="O849" s="264"/>
      <c r="P849" s="264"/>
    </row>
    <row r="850" spans="15:16">
      <c r="O850" s="264"/>
      <c r="P850" s="264"/>
    </row>
    <row r="851" spans="15:16">
      <c r="O851" s="264"/>
      <c r="P851" s="264"/>
    </row>
    <row r="852" spans="15:16">
      <c r="O852" s="264"/>
      <c r="P852" s="264"/>
    </row>
    <row r="853" spans="15:16">
      <c r="O853" s="264"/>
      <c r="P853" s="264"/>
    </row>
    <row r="854" spans="15:16">
      <c r="O854" s="264"/>
      <c r="P854" s="264"/>
    </row>
    <row r="855" spans="15:16">
      <c r="O855" s="264"/>
      <c r="P855" s="264"/>
    </row>
    <row r="856" spans="15:16">
      <c r="O856" s="264"/>
      <c r="P856" s="264"/>
    </row>
    <row r="857" spans="15:16">
      <c r="O857" s="264"/>
      <c r="P857" s="264"/>
    </row>
    <row r="858" spans="15:16">
      <c r="O858" s="264"/>
      <c r="P858" s="264"/>
    </row>
    <row r="859" spans="15:16">
      <c r="O859" s="264"/>
      <c r="P859" s="264"/>
    </row>
    <row r="860" spans="15:16">
      <c r="O860" s="264"/>
      <c r="P860" s="264"/>
    </row>
    <row r="861" spans="15:16">
      <c r="O861" s="264"/>
      <c r="P861" s="264"/>
    </row>
    <row r="862" spans="15:16">
      <c r="O862" s="264"/>
      <c r="P862" s="264"/>
    </row>
    <row r="863" spans="15:16">
      <c r="O863" s="264"/>
      <c r="P863" s="264"/>
    </row>
    <row r="864" spans="15:16">
      <c r="O864" s="264"/>
      <c r="P864" s="264"/>
    </row>
    <row r="865" spans="15:16">
      <c r="O865" s="264"/>
      <c r="P865" s="264"/>
    </row>
    <row r="866" spans="15:16">
      <c r="O866" s="264"/>
      <c r="P866" s="264"/>
    </row>
    <row r="867" spans="15:16">
      <c r="O867" s="264"/>
      <c r="P867" s="264"/>
    </row>
    <row r="868" spans="15:16">
      <c r="O868" s="264"/>
      <c r="P868" s="264"/>
    </row>
    <row r="869" spans="15:16">
      <c r="O869" s="264"/>
      <c r="P869" s="264"/>
    </row>
    <row r="870" spans="15:16">
      <c r="O870" s="264"/>
      <c r="P870" s="264"/>
    </row>
    <row r="871" spans="15:16">
      <c r="O871" s="264"/>
      <c r="P871" s="264"/>
    </row>
    <row r="872" spans="15:16">
      <c r="O872" s="264"/>
      <c r="P872" s="264"/>
    </row>
    <row r="873" spans="15:16">
      <c r="O873" s="264"/>
      <c r="P873" s="264"/>
    </row>
    <row r="874" spans="15:16">
      <c r="O874" s="264"/>
      <c r="P874" s="264"/>
    </row>
    <row r="875" spans="15:16">
      <c r="O875" s="264"/>
      <c r="P875" s="264"/>
    </row>
    <row r="876" spans="15:16">
      <c r="O876" s="264"/>
      <c r="P876" s="264"/>
    </row>
    <row r="877" spans="15:16">
      <c r="O877" s="264"/>
      <c r="P877" s="264"/>
    </row>
    <row r="878" spans="15:16">
      <c r="O878" s="264"/>
      <c r="P878" s="264"/>
    </row>
    <row r="879" spans="15:16">
      <c r="O879" s="264"/>
      <c r="P879" s="264"/>
    </row>
    <row r="880" spans="15:16">
      <c r="O880" s="264"/>
      <c r="P880" s="264"/>
    </row>
    <row r="881" spans="15:16">
      <c r="O881" s="264"/>
      <c r="P881" s="264"/>
    </row>
    <row r="882" spans="15:16">
      <c r="O882" s="264"/>
      <c r="P882" s="264"/>
    </row>
    <row r="883" spans="15:16">
      <c r="O883" s="264"/>
      <c r="P883" s="264"/>
    </row>
    <row r="884" spans="15:16">
      <c r="O884" s="264"/>
      <c r="P884" s="264"/>
    </row>
    <row r="885" spans="15:16">
      <c r="O885" s="264"/>
      <c r="P885" s="264"/>
    </row>
    <row r="886" spans="15:16">
      <c r="O886" s="264"/>
      <c r="P886" s="264"/>
    </row>
    <row r="887" spans="15:16">
      <c r="O887" s="264"/>
      <c r="P887" s="264"/>
    </row>
    <row r="888" spans="15:16">
      <c r="O888" s="264"/>
      <c r="P888" s="264"/>
    </row>
    <row r="889" spans="15:16">
      <c r="O889" s="264"/>
      <c r="P889" s="264"/>
    </row>
    <row r="890" spans="15:16">
      <c r="O890" s="264"/>
      <c r="P890" s="264"/>
    </row>
    <row r="891" spans="15:16">
      <c r="O891" s="264"/>
      <c r="P891" s="264"/>
    </row>
    <row r="892" spans="15:16">
      <c r="O892" s="264"/>
      <c r="P892" s="264"/>
    </row>
    <row r="893" spans="15:16">
      <c r="O893" s="264"/>
      <c r="P893" s="264"/>
    </row>
    <row r="894" spans="15:16">
      <c r="O894" s="264"/>
      <c r="P894" s="264"/>
    </row>
    <row r="895" spans="15:16">
      <c r="O895" s="264"/>
      <c r="P895" s="264"/>
    </row>
    <row r="896" spans="15:16">
      <c r="O896" s="264"/>
      <c r="P896" s="264"/>
    </row>
    <row r="897" spans="15:16">
      <c r="O897" s="264"/>
      <c r="P897" s="264"/>
    </row>
    <row r="898" spans="15:16">
      <c r="O898" s="264"/>
      <c r="P898" s="264"/>
    </row>
    <row r="899" spans="15:16">
      <c r="O899" s="264"/>
      <c r="P899" s="264"/>
    </row>
    <row r="900" spans="15:16">
      <c r="O900" s="264"/>
      <c r="P900" s="264"/>
    </row>
    <row r="901" spans="15:16">
      <c r="O901" s="264"/>
      <c r="P901" s="264"/>
    </row>
    <row r="902" spans="15:16">
      <c r="O902" s="264"/>
      <c r="P902" s="264"/>
    </row>
    <row r="903" spans="15:16">
      <c r="O903" s="264"/>
      <c r="P903" s="264"/>
    </row>
    <row r="904" spans="15:16">
      <c r="O904" s="264"/>
      <c r="P904" s="264"/>
    </row>
  </sheetData>
  <sheetProtection sheet="1" objects="1" scenarios="1"/>
  <mergeCells count="5">
    <mergeCell ref="P2:P3"/>
    <mergeCell ref="Q2:Q3"/>
    <mergeCell ref="C1:Q1"/>
    <mergeCell ref="F2:J2"/>
    <mergeCell ref="K2:O2"/>
  </mergeCells>
  <pageMargins left="0.71" right="0.39370078740157483" top="0.39370078740157483" bottom="0.39370078740157483" header="0.25590551181102361" footer="0.19685039370078741"/>
  <pageSetup paperSize="9" firstPageNumber="72" orientation="landscape" useFirstPageNumber="1" r:id="rId1"/>
  <headerFooter alignWithMargins="0"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51202" r:id="rId4" name="CommandButton2">
          <controlPr defaultSize="0" print="0" autoLine="0" r:id="rId5">
            <anchor moveWithCells="1">
              <from>
                <xdr:col>15</xdr:col>
                <xdr:colOff>251460</xdr:colOff>
                <xdr:row>0</xdr:row>
                <xdr:rowOff>7620</xdr:rowOff>
              </from>
              <to>
                <xdr:col>16</xdr:col>
                <xdr:colOff>647700</xdr:colOff>
                <xdr:row>0</xdr:row>
                <xdr:rowOff>365760</xdr:rowOff>
              </to>
            </anchor>
          </controlPr>
        </control>
      </mc:Choice>
      <mc:Fallback>
        <control shapeId="51202" r:id="rId4" name="CommandButton2"/>
      </mc:Fallback>
    </mc:AlternateContent>
    <mc:AlternateContent xmlns:mc="http://schemas.openxmlformats.org/markup-compatibility/2006">
      <mc:Choice Requires="x14">
        <control shapeId="51201" r:id="rId6" name="CommandButton1">
          <controlPr defaultSize="0" print="0" autoLine="0" r:id="rId7">
            <anchor moveWithCells="1">
              <from>
                <xdr:col>13</xdr:col>
                <xdr:colOff>228600</xdr:colOff>
                <xdr:row>0</xdr:row>
                <xdr:rowOff>22860</xdr:rowOff>
              </from>
              <to>
                <xdr:col>15</xdr:col>
                <xdr:colOff>228600</xdr:colOff>
                <xdr:row>0</xdr:row>
                <xdr:rowOff>381000</xdr:rowOff>
              </to>
            </anchor>
          </controlPr>
        </control>
      </mc:Choice>
      <mc:Fallback>
        <control shapeId="51201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T35"/>
  <sheetViews>
    <sheetView showZeros="0" workbookViewId="0">
      <selection activeCell="H19" sqref="H19"/>
    </sheetView>
  </sheetViews>
  <sheetFormatPr defaultColWidth="9.109375" defaultRowHeight="15.6"/>
  <cols>
    <col min="1" max="1" width="5.6640625" style="262" customWidth="1"/>
    <col min="2" max="2" width="13.44140625" style="246" customWidth="1"/>
    <col min="3" max="3" width="7.33203125" style="246" customWidth="1"/>
    <col min="4" max="5" width="10.6640625" style="246" customWidth="1"/>
    <col min="6" max="6" width="15.6640625" style="246" customWidth="1"/>
    <col min="7" max="7" width="10" style="246" customWidth="1"/>
    <col min="8" max="8" width="9.88671875" style="246" customWidth="1"/>
    <col min="9" max="9" width="15.109375" style="246" customWidth="1"/>
    <col min="10" max="11" width="10.6640625" style="246" customWidth="1"/>
    <col min="12" max="12" width="15.6640625" style="246" customWidth="1"/>
    <col min="13" max="13" width="7.6640625" style="246" customWidth="1"/>
    <col min="14" max="14" width="9.109375" style="246"/>
    <col min="15" max="16" width="12.5546875" style="270" customWidth="1"/>
    <col min="17" max="20" width="9.109375" style="270"/>
    <col min="21" max="16384" width="9.109375" style="246"/>
  </cols>
  <sheetData>
    <row r="1" spans="1:20" s="243" customFormat="1" ht="25.5" customHeight="1">
      <c r="A1" s="266"/>
      <c r="B1" s="1362" t="s">
        <v>328</v>
      </c>
      <c r="C1" s="1363"/>
      <c r="D1" s="1363"/>
      <c r="E1" s="1363"/>
      <c r="F1" s="1363"/>
      <c r="G1" s="1363"/>
      <c r="H1" s="1363"/>
      <c r="I1" s="1363"/>
      <c r="J1" s="1363"/>
      <c r="K1" s="1363"/>
      <c r="L1" s="1363"/>
      <c r="N1" s="267"/>
      <c r="S1" s="268"/>
      <c r="T1" s="268">
        <v>20</v>
      </c>
    </row>
    <row r="2" spans="1:20">
      <c r="B2" s="1364" t="s">
        <v>329</v>
      </c>
      <c r="C2" s="1365"/>
      <c r="D2" s="1365"/>
      <c r="E2" s="1365"/>
      <c r="F2" s="1365"/>
      <c r="G2" s="245" t="s">
        <v>193</v>
      </c>
      <c r="H2" s="615">
        <f>DAY('Tinh kho'!H3)</f>
        <v>30</v>
      </c>
      <c r="I2" s="269"/>
      <c r="J2" s="269"/>
      <c r="K2" s="269"/>
      <c r="L2" s="269"/>
      <c r="O2" s="246"/>
      <c r="P2" s="246"/>
      <c r="Q2" s="246"/>
      <c r="R2" s="246"/>
    </row>
    <row r="3" spans="1:20" s="243" customFormat="1" ht="34.5" customHeight="1">
      <c r="A3" s="271" t="s">
        <v>11</v>
      </c>
      <c r="B3" s="1366" t="s">
        <v>307</v>
      </c>
      <c r="C3" s="1367"/>
      <c r="D3" s="1367"/>
      <c r="E3" s="1367"/>
      <c r="F3" s="1368"/>
      <c r="G3" s="1369" t="s">
        <v>330</v>
      </c>
      <c r="H3" s="1370"/>
      <c r="I3" s="1369" t="s">
        <v>331</v>
      </c>
      <c r="J3" s="1370"/>
      <c r="K3" s="1369" t="s">
        <v>332</v>
      </c>
      <c r="L3" s="1370"/>
      <c r="N3" s="246"/>
      <c r="R3" s="246"/>
      <c r="S3" s="268"/>
      <c r="T3" s="268"/>
    </row>
    <row r="4" spans="1:20" ht="15" customHeight="1">
      <c r="A4" s="272">
        <v>1</v>
      </c>
      <c r="B4" s="1375" t="s">
        <v>333</v>
      </c>
      <c r="C4" s="1376"/>
      <c r="D4" s="1376"/>
      <c r="E4" s="1376"/>
      <c r="F4" s="273"/>
      <c r="G4" s="274">
        <v>2465</v>
      </c>
      <c r="H4" s="275"/>
      <c r="I4" s="721">
        <v>31059</v>
      </c>
      <c r="J4" s="275"/>
      <c r="K4" s="1377">
        <v>12.6</v>
      </c>
      <c r="L4" s="1378"/>
      <c r="O4" s="246"/>
      <c r="P4" s="246"/>
      <c r="Q4" s="246"/>
      <c r="R4" s="246"/>
    </row>
    <row r="5" spans="1:20" ht="15" customHeight="1">
      <c r="A5" s="276">
        <v>2</v>
      </c>
      <c r="B5" s="1379" t="s">
        <v>334</v>
      </c>
      <c r="C5" s="1372"/>
      <c r="D5" s="1372"/>
      <c r="E5" s="1372"/>
      <c r="F5" s="277"/>
      <c r="G5" s="278"/>
      <c r="H5" s="279"/>
      <c r="I5" s="280"/>
      <c r="J5" s="279"/>
      <c r="K5" s="1373"/>
      <c r="L5" s="1374"/>
      <c r="O5" s="246"/>
      <c r="P5" s="246"/>
      <c r="Q5" s="246"/>
      <c r="R5" s="246"/>
    </row>
    <row r="6" spans="1:20" ht="15" customHeight="1">
      <c r="A6" s="276"/>
      <c r="B6" s="1371" t="s">
        <v>335</v>
      </c>
      <c r="C6" s="1372"/>
      <c r="D6" s="281"/>
      <c r="E6" s="281"/>
      <c r="F6" s="282"/>
      <c r="G6" s="278">
        <v>3000</v>
      </c>
      <c r="H6" s="279"/>
      <c r="I6" s="280">
        <v>37800</v>
      </c>
      <c r="J6" s="279"/>
      <c r="K6" s="1373">
        <v>12.6</v>
      </c>
      <c r="L6" s="1374"/>
      <c r="O6" s="246"/>
      <c r="P6" s="246"/>
      <c r="Q6" s="246"/>
      <c r="R6" s="246"/>
    </row>
    <row r="7" spans="1:20" ht="15" customHeight="1">
      <c r="A7" s="276"/>
      <c r="B7" s="283" t="s">
        <v>336</v>
      </c>
      <c r="C7" s="284"/>
      <c r="D7" s="281"/>
      <c r="E7" s="281"/>
      <c r="F7" s="282"/>
      <c r="G7" s="278">
        <v>0</v>
      </c>
      <c r="H7" s="279"/>
      <c r="I7" s="280">
        <v>0</v>
      </c>
      <c r="J7" s="279"/>
      <c r="K7" s="1373"/>
      <c r="L7" s="1374"/>
      <c r="O7" s="246"/>
      <c r="P7" s="246"/>
      <c r="Q7" s="246"/>
      <c r="R7" s="246"/>
    </row>
    <row r="8" spans="1:20" ht="15" customHeight="1">
      <c r="A8" s="276">
        <v>3</v>
      </c>
      <c r="B8" s="1379" t="s">
        <v>337</v>
      </c>
      <c r="C8" s="1372"/>
      <c r="D8" s="285"/>
      <c r="E8" s="285"/>
      <c r="F8" s="277"/>
      <c r="G8" s="278"/>
      <c r="H8" s="279"/>
      <c r="I8" s="280"/>
      <c r="J8" s="279"/>
      <c r="K8" s="1373"/>
      <c r="L8" s="1374"/>
      <c r="O8" s="246"/>
      <c r="P8" s="246"/>
      <c r="Q8" s="246"/>
      <c r="R8" s="246"/>
    </row>
    <row r="9" spans="1:20" ht="15" customHeight="1">
      <c r="A9" s="276"/>
      <c r="B9" s="1371" t="s">
        <v>338</v>
      </c>
      <c r="C9" s="1372"/>
      <c r="D9" s="281"/>
      <c r="E9" s="281"/>
      <c r="F9" s="282"/>
      <c r="G9" s="278">
        <v>0</v>
      </c>
      <c r="H9" s="279"/>
      <c r="I9" s="280">
        <v>0</v>
      </c>
      <c r="J9" s="279"/>
      <c r="K9" s="1373"/>
      <c r="L9" s="1374"/>
      <c r="O9" s="246"/>
      <c r="P9" s="246"/>
      <c r="Q9" s="246"/>
      <c r="R9" s="246"/>
    </row>
    <row r="10" spans="1:20" ht="15" customHeight="1">
      <c r="A10" s="276"/>
      <c r="B10" s="1371" t="s">
        <v>339</v>
      </c>
      <c r="C10" s="1372"/>
      <c r="D10" s="281"/>
      <c r="E10" s="281"/>
      <c r="F10" s="282"/>
      <c r="G10" s="278"/>
      <c r="H10" s="279"/>
      <c r="I10" s="280"/>
      <c r="J10" s="279"/>
      <c r="K10" s="1373"/>
      <c r="L10" s="1374"/>
    </row>
    <row r="11" spans="1:20" ht="15" customHeight="1">
      <c r="A11" s="276">
        <v>4</v>
      </c>
      <c r="B11" s="1379" t="s">
        <v>340</v>
      </c>
      <c r="C11" s="1372"/>
      <c r="D11" s="285"/>
      <c r="E11" s="285"/>
      <c r="F11" s="277"/>
      <c r="G11" s="278"/>
      <c r="H11" s="279"/>
      <c r="I11" s="280"/>
      <c r="J11" s="279"/>
      <c r="K11" s="1373"/>
      <c r="L11" s="1374"/>
    </row>
    <row r="12" spans="1:20" ht="15" customHeight="1">
      <c r="A12" s="286"/>
      <c r="B12" s="1380" t="s">
        <v>341</v>
      </c>
      <c r="C12" s="1381"/>
      <c r="D12" s="287"/>
      <c r="E12" s="287"/>
      <c r="F12" s="288"/>
      <c r="G12" s="289">
        <v>0</v>
      </c>
      <c r="H12" s="290"/>
      <c r="I12" s="291">
        <v>0</v>
      </c>
      <c r="J12" s="290"/>
      <c r="K12" s="1373"/>
      <c r="L12" s="1374"/>
    </row>
    <row r="13" spans="1:20" s="293" customFormat="1" ht="16.2" customHeight="1">
      <c r="A13" s="292"/>
      <c r="B13" s="1351" t="s">
        <v>6</v>
      </c>
      <c r="C13" s="1382"/>
      <c r="D13" s="1382"/>
      <c r="E13" s="1382"/>
      <c r="F13" s="1382"/>
      <c r="G13" s="1383">
        <f>SUM(G4:G12)</f>
        <v>5465</v>
      </c>
      <c r="H13" s="1382"/>
      <c r="I13" s="1383">
        <f>SUM(I4:I12)</f>
        <v>68859</v>
      </c>
      <c r="J13" s="1382"/>
      <c r="K13" s="1351">
        <f>I13/G13</f>
        <v>12.6</v>
      </c>
      <c r="L13" s="1351"/>
      <c r="O13" s="294"/>
      <c r="P13" s="294"/>
      <c r="Q13" s="294"/>
      <c r="R13" s="294"/>
      <c r="S13" s="294"/>
      <c r="T13" s="294"/>
    </row>
    <row r="14" spans="1:20">
      <c r="B14" s="1388" t="s">
        <v>342</v>
      </c>
      <c r="C14" s="1389"/>
      <c r="D14" s="1389"/>
      <c r="E14" s="1389"/>
      <c r="F14" s="1389"/>
    </row>
    <row r="15" spans="1:20">
      <c r="B15" s="1390" t="s">
        <v>343</v>
      </c>
      <c r="C15" s="1365"/>
      <c r="D15" s="1365"/>
      <c r="E15" s="1365"/>
      <c r="F15" s="1365"/>
    </row>
    <row r="16" spans="1:20" s="266" customFormat="1">
      <c r="A16" s="1385" t="s">
        <v>11</v>
      </c>
      <c r="B16" s="1386" t="s">
        <v>344</v>
      </c>
      <c r="C16" s="1387"/>
      <c r="D16" s="1384" t="s">
        <v>345</v>
      </c>
      <c r="E16" s="1385"/>
      <c r="F16" s="1385"/>
      <c r="G16" s="1384" t="s">
        <v>346</v>
      </c>
      <c r="H16" s="1385"/>
      <c r="I16" s="1385"/>
      <c r="J16" s="1385"/>
      <c r="K16" s="1385"/>
      <c r="L16" s="1385"/>
      <c r="N16" s="612"/>
      <c r="O16" s="295"/>
      <c r="P16" s="295"/>
      <c r="Q16" s="295"/>
      <c r="R16" s="295"/>
      <c r="S16" s="295"/>
      <c r="T16" s="295"/>
    </row>
    <row r="17" spans="1:20" s="266" customFormat="1">
      <c r="A17" s="1385"/>
      <c r="B17" s="1387"/>
      <c r="C17" s="1387"/>
      <c r="D17" s="1386" t="s">
        <v>347</v>
      </c>
      <c r="E17" s="1386" t="s">
        <v>348</v>
      </c>
      <c r="F17" s="1386" t="s">
        <v>349</v>
      </c>
      <c r="G17" s="1384" t="s">
        <v>350</v>
      </c>
      <c r="H17" s="1385"/>
      <c r="I17" s="1385"/>
      <c r="J17" s="1384" t="s">
        <v>351</v>
      </c>
      <c r="K17" s="1385"/>
      <c r="L17" s="1385"/>
      <c r="N17" s="613"/>
      <c r="O17" s="295"/>
      <c r="P17" s="295"/>
      <c r="Q17" s="295"/>
      <c r="R17" s="295"/>
      <c r="S17" s="295"/>
      <c r="T17" s="295"/>
    </row>
    <row r="18" spans="1:20" ht="31.2">
      <c r="A18" s="1385"/>
      <c r="B18" s="1387"/>
      <c r="C18" s="1387"/>
      <c r="D18" s="1387"/>
      <c r="E18" s="1387"/>
      <c r="F18" s="1387"/>
      <c r="G18" s="296" t="s">
        <v>352</v>
      </c>
      <c r="H18" s="296" t="s">
        <v>821</v>
      </c>
      <c r="I18" s="296" t="s">
        <v>354</v>
      </c>
      <c r="J18" s="296" t="s">
        <v>352</v>
      </c>
      <c r="K18" s="296" t="s">
        <v>353</v>
      </c>
      <c r="L18" s="296" t="s">
        <v>354</v>
      </c>
    </row>
    <row r="19" spans="1:20" ht="15" customHeight="1">
      <c r="A19" s="297"/>
      <c r="B19" s="1392">
        <f>'Nhap xuat'!AX44*1000</f>
        <v>449.99999999999994</v>
      </c>
      <c r="C19" s="1392"/>
      <c r="D19" s="298">
        <f>G19</f>
        <v>115</v>
      </c>
      <c r="E19" s="1237">
        <f>D19*('Tinh kho'!$H$3-'Tinh kho'!$F$3+1)</f>
        <v>3450</v>
      </c>
      <c r="F19" s="1237">
        <f>E19*$B$19/1000</f>
        <v>1552.4999999999998</v>
      </c>
      <c r="G19" s="298">
        <v>115</v>
      </c>
      <c r="H19" s="298">
        <v>3256</v>
      </c>
      <c r="I19" s="614">
        <v>2327.2630410654829</v>
      </c>
      <c r="J19" s="298"/>
      <c r="K19" s="298"/>
      <c r="L19" s="298"/>
    </row>
    <row r="20" spans="1:20" ht="15" customHeight="1">
      <c r="A20" s="260"/>
      <c r="B20" s="1393">
        <f>'Nhap xuat'!AX48*1000</f>
        <v>420.00000000000006</v>
      </c>
      <c r="C20" s="1393"/>
      <c r="D20" s="299">
        <f>G20</f>
        <v>15</v>
      </c>
      <c r="E20" s="1238">
        <f>D20*('Tinh kho'!$H$3-'Tinh kho'!$F$3+1)</f>
        <v>450</v>
      </c>
      <c r="F20" s="1239">
        <f>E20*B20/1000</f>
        <v>189.00000000000003</v>
      </c>
      <c r="G20" s="299">
        <v>15</v>
      </c>
      <c r="H20" s="261">
        <v>348</v>
      </c>
      <c r="I20" s="614">
        <v>248.73695893451722</v>
      </c>
      <c r="J20" s="216"/>
      <c r="K20" s="261"/>
      <c r="L20" s="261"/>
    </row>
    <row r="21" spans="1:20" ht="15" customHeight="1">
      <c r="A21" s="260"/>
      <c r="B21" s="1394"/>
      <c r="C21" s="1394"/>
      <c r="D21" s="261"/>
      <c r="E21" s="1238"/>
      <c r="F21" s="1238"/>
      <c r="G21" s="261"/>
      <c r="H21" s="261"/>
      <c r="I21" s="261"/>
      <c r="J21" s="261"/>
      <c r="K21" s="261"/>
      <c r="L21" s="261"/>
    </row>
    <row r="22" spans="1:20" ht="15" customHeight="1">
      <c r="A22" s="300"/>
      <c r="B22" s="1395"/>
      <c r="C22" s="1396"/>
      <c r="D22" s="299"/>
      <c r="E22" s="1239"/>
      <c r="F22" s="1239"/>
      <c r="G22" s="299"/>
      <c r="H22" s="299"/>
      <c r="I22" s="299"/>
      <c r="J22" s="299"/>
      <c r="K22" s="299"/>
      <c r="L22" s="299"/>
    </row>
    <row r="23" spans="1:20" ht="15" customHeight="1">
      <c r="A23" s="301"/>
      <c r="B23" s="1397"/>
      <c r="C23" s="1397"/>
      <c r="D23" s="302"/>
      <c r="E23" s="1240"/>
      <c r="F23" s="1240"/>
      <c r="G23" s="302"/>
      <c r="H23" s="261"/>
      <c r="I23" s="302"/>
      <c r="J23" s="302"/>
      <c r="K23" s="302"/>
      <c r="L23" s="302"/>
    </row>
    <row r="24" spans="1:20" s="304" customFormat="1" ht="16.2" customHeight="1">
      <c r="A24" s="271"/>
      <c r="B24" s="1398" t="s">
        <v>355</v>
      </c>
      <c r="C24" s="1399"/>
      <c r="D24" s="303">
        <f>SUM(D19:D23)</f>
        <v>130</v>
      </c>
      <c r="E24" s="303">
        <f t="shared" ref="E24:L24" si="0">SUM(E19:E23)</f>
        <v>3900</v>
      </c>
      <c r="F24" s="303">
        <f t="shared" si="0"/>
        <v>1741.4999999999998</v>
      </c>
      <c r="G24" s="303">
        <f t="shared" si="0"/>
        <v>130</v>
      </c>
      <c r="H24" s="303">
        <f t="shared" si="0"/>
        <v>3604</v>
      </c>
      <c r="I24" s="303">
        <f t="shared" si="0"/>
        <v>2576</v>
      </c>
      <c r="J24" s="303">
        <f t="shared" si="0"/>
        <v>0</v>
      </c>
      <c r="K24" s="303">
        <f t="shared" si="0"/>
        <v>0</v>
      </c>
      <c r="L24" s="303">
        <f t="shared" si="0"/>
        <v>0</v>
      </c>
      <c r="O24" s="305"/>
      <c r="P24" s="305"/>
      <c r="Q24" s="305"/>
      <c r="R24" s="305"/>
      <c r="S24" s="305"/>
      <c r="T24" s="305"/>
    </row>
    <row r="25" spans="1:20">
      <c r="B25" s="1400" t="s">
        <v>356</v>
      </c>
      <c r="C25" s="1401"/>
      <c r="D25" s="1401"/>
      <c r="E25" s="1401"/>
      <c r="F25" s="1402"/>
      <c r="G25" s="1403" t="s">
        <v>357</v>
      </c>
      <c r="H25" s="1401"/>
      <c r="I25" s="1401"/>
      <c r="J25" s="1401"/>
      <c r="K25" s="1401"/>
      <c r="L25" s="1402"/>
    </row>
    <row r="26" spans="1:20" ht="16.2" customHeight="1">
      <c r="A26" s="297"/>
      <c r="B26" s="1404" t="s">
        <v>358</v>
      </c>
      <c r="C26" s="1404"/>
      <c r="D26" s="1404"/>
      <c r="E26" s="1404"/>
      <c r="F26" s="306"/>
      <c r="G26" s="1404" t="s">
        <v>734</v>
      </c>
      <c r="H26" s="1404"/>
      <c r="I26" s="1404"/>
      <c r="J26" s="1404"/>
      <c r="K26" s="1404"/>
      <c r="L26" s="306">
        <f>I24</f>
        <v>2576</v>
      </c>
      <c r="N26" s="264"/>
    </row>
    <row r="27" spans="1:20" ht="16.2" customHeight="1">
      <c r="A27" s="1219"/>
      <c r="B27" s="1391" t="s">
        <v>359</v>
      </c>
      <c r="C27" s="1391"/>
      <c r="D27" s="1391"/>
      <c r="E27" s="1391"/>
      <c r="F27" s="307"/>
      <c r="G27" s="1391" t="s">
        <v>360</v>
      </c>
      <c r="H27" s="1391"/>
      <c r="I27" s="1391"/>
      <c r="J27" s="1391"/>
      <c r="K27" s="1391"/>
      <c r="L27" s="307">
        <f>F30</f>
        <v>0</v>
      </c>
    </row>
    <row r="28" spans="1:20" ht="16.2" customHeight="1">
      <c r="A28" s="1219"/>
      <c r="B28" s="1405" t="s">
        <v>361</v>
      </c>
      <c r="C28" s="1405"/>
      <c r="D28" s="1405"/>
      <c r="E28" s="1405"/>
      <c r="F28" s="307"/>
      <c r="G28" s="1391" t="s">
        <v>735</v>
      </c>
      <c r="H28" s="1391"/>
      <c r="I28" s="1391"/>
      <c r="J28" s="1391"/>
      <c r="K28" s="1391"/>
      <c r="L28" s="307"/>
    </row>
    <row r="29" spans="1:20" ht="16.2" customHeight="1">
      <c r="A29" s="1219"/>
      <c r="B29" s="1406" t="s">
        <v>361</v>
      </c>
      <c r="C29" s="1406"/>
      <c r="D29" s="1406"/>
      <c r="E29" s="1406"/>
      <c r="F29" s="308"/>
      <c r="G29" s="1407" t="s">
        <v>362</v>
      </c>
      <c r="H29" s="1407"/>
      <c r="I29" s="1407"/>
      <c r="J29" s="1407"/>
      <c r="K29" s="1407"/>
      <c r="L29" s="309"/>
    </row>
    <row r="30" spans="1:20" ht="16.2" customHeight="1">
      <c r="A30" s="310"/>
      <c r="B30" s="1408" t="s">
        <v>363</v>
      </c>
      <c r="C30" s="1408"/>
      <c r="D30" s="1408"/>
      <c r="E30" s="1408"/>
      <c r="F30" s="310">
        <f>SUM(F26:F29)</f>
        <v>0</v>
      </c>
      <c r="G30" s="1351" t="s">
        <v>364</v>
      </c>
      <c r="H30" s="1351"/>
      <c r="I30" s="1351"/>
      <c r="J30" s="1351"/>
      <c r="K30" s="1351"/>
      <c r="L30" s="310">
        <f>SUM(L26:L29)</f>
        <v>2576</v>
      </c>
    </row>
    <row r="31" spans="1:20" ht="16.2" customHeight="1">
      <c r="F31" s="1243"/>
      <c r="G31" s="263"/>
    </row>
    <row r="32" spans="1:20">
      <c r="B32" s="293" t="s">
        <v>933</v>
      </c>
      <c r="F32" s="1242">
        <f>G13-L30</f>
        <v>2889</v>
      </c>
      <c r="G32" s="263" t="s">
        <v>66</v>
      </c>
      <c r="H32" s="1241" t="s">
        <v>934</v>
      </c>
      <c r="I32" s="1244">
        <f>F32*K13</f>
        <v>36401.4</v>
      </c>
      <c r="J32" s="246" t="s">
        <v>327</v>
      </c>
    </row>
    <row r="33" spans="7:7">
      <c r="G33" s="263"/>
    </row>
    <row r="34" spans="7:7">
      <c r="G34" s="263"/>
    </row>
    <row r="35" spans="7:7">
      <c r="G35" s="263"/>
    </row>
  </sheetData>
  <sheetProtection sheet="1" objects="1" scenarios="1"/>
  <mergeCells count="56">
    <mergeCell ref="B28:E28"/>
    <mergeCell ref="G28:K28"/>
    <mergeCell ref="B29:E29"/>
    <mergeCell ref="G29:K29"/>
    <mergeCell ref="B30:E30"/>
    <mergeCell ref="G30:K30"/>
    <mergeCell ref="B27:E27"/>
    <mergeCell ref="G27:K27"/>
    <mergeCell ref="J17:L17"/>
    <mergeCell ref="B19:C19"/>
    <mergeCell ref="B20:C20"/>
    <mergeCell ref="B21:C21"/>
    <mergeCell ref="B22:C22"/>
    <mergeCell ref="B23:C23"/>
    <mergeCell ref="B24:C24"/>
    <mergeCell ref="B25:F25"/>
    <mergeCell ref="G25:L25"/>
    <mergeCell ref="B26:E26"/>
    <mergeCell ref="G26:K26"/>
    <mergeCell ref="B14:F14"/>
    <mergeCell ref="B15:F15"/>
    <mergeCell ref="A16:A18"/>
    <mergeCell ref="B16:C18"/>
    <mergeCell ref="D16:F16"/>
    <mergeCell ref="G16:L16"/>
    <mergeCell ref="D17:D18"/>
    <mergeCell ref="E17:E18"/>
    <mergeCell ref="F17:F18"/>
    <mergeCell ref="G17:I17"/>
    <mergeCell ref="B11:C11"/>
    <mergeCell ref="K11:L11"/>
    <mergeCell ref="B12:C12"/>
    <mergeCell ref="K12:L12"/>
    <mergeCell ref="B13:F13"/>
    <mergeCell ref="G13:H13"/>
    <mergeCell ref="I13:J13"/>
    <mergeCell ref="K13:L13"/>
    <mergeCell ref="B10:C10"/>
    <mergeCell ref="K10:L10"/>
    <mergeCell ref="B4:E4"/>
    <mergeCell ref="K4:L4"/>
    <mergeCell ref="B5:E5"/>
    <mergeCell ref="K5:L5"/>
    <mergeCell ref="B6:C6"/>
    <mergeCell ref="K6:L6"/>
    <mergeCell ref="K7:L7"/>
    <mergeCell ref="B8:C8"/>
    <mergeCell ref="K8:L8"/>
    <mergeCell ref="B9:C9"/>
    <mergeCell ref="K9:L9"/>
    <mergeCell ref="B1:L1"/>
    <mergeCell ref="B2:F2"/>
    <mergeCell ref="B3:F3"/>
    <mergeCell ref="G3:H3"/>
    <mergeCell ref="I3:J3"/>
    <mergeCell ref="K3:L3"/>
  </mergeCells>
  <pageMargins left="0.51181102362204722" right="0.51181102362204722" top="0.51181102362204722" bottom="0.74803149606299213" header="0.23622047244094491" footer="0.51181102362204722"/>
  <pageSetup paperSize="9" firstPageNumber="71" orientation="landscape" useFirstPageNumber="1" r:id="rId1"/>
  <headerFooter alignWithMargins="0">
    <oddFooter>&amp;L&amp;".VnTime,Regular"* Tr¶ tiªu chuÈn l­¬ng thùc b»ng tiÒn(kÓ c¶ tiÒn bï chªnh lÖch gi¸&amp;R&amp;P</oddFooter>
  </headerFooter>
  <drawing r:id="rId2"/>
  <legacyDrawing r:id="rId3"/>
  <controls>
    <mc:AlternateContent xmlns:mc="http://schemas.openxmlformats.org/markup-compatibility/2006">
      <mc:Choice Requires="x14">
        <control shapeId="52226" r:id="rId4" name="CommandButton2">
          <controlPr defaultSize="0" print="0" autoLine="0" r:id="rId5">
            <anchor moveWithCells="1">
              <from>
                <xdr:col>10</xdr:col>
                <xdr:colOff>251460</xdr:colOff>
                <xdr:row>0</xdr:row>
                <xdr:rowOff>0</xdr:rowOff>
              </from>
              <to>
                <xdr:col>11</xdr:col>
                <xdr:colOff>594360</xdr:colOff>
                <xdr:row>1</xdr:row>
                <xdr:rowOff>38100</xdr:rowOff>
              </to>
            </anchor>
          </controlPr>
        </control>
      </mc:Choice>
      <mc:Fallback>
        <control shapeId="52226" r:id="rId4" name="CommandButton2"/>
      </mc:Fallback>
    </mc:AlternateContent>
    <mc:AlternateContent xmlns:mc="http://schemas.openxmlformats.org/markup-compatibility/2006">
      <mc:Choice Requires="x14">
        <control shapeId="52225" r:id="rId6" name="CommandButton1">
          <controlPr defaultSize="0" print="0" autoLine="0" autoPict="0" r:id="rId7">
            <anchor moveWithCells="1">
              <from>
                <xdr:col>8</xdr:col>
                <xdr:colOff>822960</xdr:colOff>
                <xdr:row>0</xdr:row>
                <xdr:rowOff>0</xdr:rowOff>
              </from>
              <to>
                <xdr:col>10</xdr:col>
                <xdr:colOff>137160</xdr:colOff>
                <xdr:row>1</xdr:row>
                <xdr:rowOff>38100</xdr:rowOff>
              </to>
            </anchor>
          </controlPr>
        </control>
      </mc:Choice>
      <mc:Fallback>
        <control shapeId="52225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JC53"/>
  <sheetViews>
    <sheetView showZeros="0" workbookViewId="0">
      <selection activeCell="B22" sqref="B22"/>
    </sheetView>
  </sheetViews>
  <sheetFormatPr defaultColWidth="9.109375" defaultRowHeight="15"/>
  <cols>
    <col min="1" max="1" width="6.5546875" style="360" customWidth="1"/>
    <col min="2" max="2" width="53" style="360" customWidth="1"/>
    <col min="3" max="3" width="6.44140625" style="360" hidden="1" customWidth="1"/>
    <col min="4" max="4" width="8.109375" style="360" customWidth="1"/>
    <col min="5" max="5" width="10.5546875" style="360" customWidth="1"/>
    <col min="6" max="6" width="12.44140625" style="360" customWidth="1"/>
    <col min="7" max="8" width="15.6640625" style="360" customWidth="1"/>
    <col min="9" max="9" width="13" style="360" customWidth="1"/>
    <col min="10" max="10" width="9.109375" style="360"/>
    <col min="11" max="30" width="9.109375" style="360" customWidth="1"/>
    <col min="31" max="31" width="9.33203125" style="360" customWidth="1"/>
    <col min="32" max="255" width="9.109375" style="360" customWidth="1"/>
    <col min="256" max="16384" width="9.109375" style="360"/>
  </cols>
  <sheetData>
    <row r="1" spans="1:263" ht="3" customHeight="1">
      <c r="IQ1" s="360" t="s">
        <v>177</v>
      </c>
    </row>
    <row r="2" spans="1:263" ht="15.75" customHeight="1">
      <c r="A2" s="1409" t="s">
        <v>390</v>
      </c>
      <c r="B2" s="1409"/>
      <c r="C2" s="1409"/>
      <c r="D2" s="1409"/>
      <c r="E2" s="1409"/>
      <c r="F2" s="1409"/>
      <c r="G2" s="1409"/>
      <c r="H2" s="1409"/>
      <c r="I2" s="1409"/>
      <c r="J2" s="361"/>
      <c r="K2" s="361"/>
      <c r="L2" s="361"/>
      <c r="IQ2" s="360" t="s">
        <v>178</v>
      </c>
    </row>
    <row r="3" spans="1:263" ht="12.75" customHeight="1">
      <c r="A3" s="362"/>
      <c r="B3" s="1410">
        <f>'Tinh kho'!B1</f>
        <v>44287</v>
      </c>
      <c r="C3" s="1410"/>
      <c r="D3" s="1410"/>
      <c r="E3" s="1410"/>
      <c r="F3" s="1410"/>
      <c r="G3" s="1410"/>
      <c r="H3" s="1410"/>
      <c r="I3" s="1410"/>
      <c r="J3" s="361"/>
      <c r="K3" s="361"/>
      <c r="L3" s="361"/>
      <c r="IQ3" s="360">
        <v>1499404901</v>
      </c>
    </row>
    <row r="4" spans="1:263" s="364" customFormat="1" ht="10.5" customHeight="1">
      <c r="A4" s="1411" t="s">
        <v>932</v>
      </c>
      <c r="B4" s="1412"/>
      <c r="C4" s="1412"/>
      <c r="D4" s="1412"/>
      <c r="E4" s="1412"/>
      <c r="F4" s="1412"/>
      <c r="G4" s="363"/>
      <c r="H4" s="363"/>
      <c r="I4" s="513">
        <f>('Tinh kho'!H3-'Tinh kho'!F3)+1</f>
        <v>30</v>
      </c>
      <c r="J4" s="363"/>
      <c r="K4" s="363"/>
      <c r="L4" s="363"/>
      <c r="IQ4" s="364" t="s">
        <v>179</v>
      </c>
    </row>
    <row r="5" spans="1:263" s="364" customFormat="1" ht="28.95" customHeight="1">
      <c r="A5" s="732" t="s">
        <v>11</v>
      </c>
      <c r="B5" s="733" t="s">
        <v>391</v>
      </c>
      <c r="C5" s="733" t="s">
        <v>260</v>
      </c>
      <c r="D5" s="733" t="s">
        <v>5</v>
      </c>
      <c r="E5" s="733" t="s">
        <v>301</v>
      </c>
      <c r="F5" s="733" t="s">
        <v>392</v>
      </c>
      <c r="G5" s="733" t="s">
        <v>824</v>
      </c>
      <c r="H5" s="734" t="s">
        <v>825</v>
      </c>
      <c r="I5" s="733" t="s">
        <v>304</v>
      </c>
      <c r="K5" s="725"/>
      <c r="L5" s="725"/>
      <c r="M5" s="726"/>
      <c r="N5" s="724"/>
      <c r="O5" s="727"/>
      <c r="P5" s="727"/>
      <c r="Q5" s="242"/>
      <c r="R5" s="242"/>
      <c r="S5" s="242"/>
      <c r="T5" s="242"/>
      <c r="U5" s="242"/>
      <c r="V5" s="242"/>
      <c r="W5" s="242"/>
      <c r="X5" s="242"/>
      <c r="Y5" s="242"/>
      <c r="Z5" s="242"/>
      <c r="AA5" s="242"/>
      <c r="AB5" s="242"/>
      <c r="AC5" s="242"/>
      <c r="AD5" s="242"/>
      <c r="AE5" s="242"/>
      <c r="AF5" s="242"/>
      <c r="AG5" s="242"/>
      <c r="AH5" s="242"/>
      <c r="AI5" s="242"/>
      <c r="AJ5" s="242"/>
      <c r="AK5" s="242"/>
      <c r="AL5" s="242"/>
      <c r="AM5" s="242"/>
      <c r="AN5" s="242"/>
      <c r="AO5" s="242"/>
      <c r="AP5" s="242"/>
      <c r="AQ5" s="242"/>
      <c r="AR5" s="242"/>
      <c r="AS5" s="242"/>
      <c r="AT5" s="242"/>
      <c r="AU5" s="242"/>
      <c r="AV5" s="242"/>
      <c r="AW5" s="242"/>
      <c r="AX5" s="242"/>
      <c r="AY5" s="242"/>
      <c r="AZ5" s="242"/>
      <c r="BA5" s="242"/>
      <c r="BB5" s="242"/>
      <c r="BC5" s="242"/>
      <c r="BD5" s="242"/>
      <c r="BE5" s="242"/>
      <c r="BF5" s="242"/>
      <c r="BG5" s="242"/>
      <c r="BH5" s="242"/>
      <c r="BI5" s="242"/>
      <c r="BJ5" s="242"/>
      <c r="BK5" s="242"/>
      <c r="BL5" s="242"/>
      <c r="BM5" s="242"/>
      <c r="BN5" s="242"/>
      <c r="BO5" s="242"/>
      <c r="BP5" s="242"/>
      <c r="BQ5" s="242"/>
      <c r="BR5" s="242"/>
      <c r="BS5" s="242"/>
      <c r="BT5" s="242"/>
      <c r="BU5" s="242"/>
      <c r="BV5" s="242"/>
      <c r="BW5" s="242"/>
      <c r="BX5" s="242"/>
      <c r="BY5" s="242"/>
      <c r="BZ5" s="242"/>
      <c r="CA5" s="242"/>
      <c r="CB5" s="242"/>
      <c r="CC5" s="242"/>
      <c r="CD5" s="242"/>
      <c r="CE5" s="242"/>
      <c r="CF5" s="242"/>
      <c r="CG5" s="242"/>
      <c r="CH5" s="242"/>
      <c r="CI5" s="242"/>
      <c r="CJ5" s="242"/>
      <c r="CK5" s="242"/>
      <c r="CL5" s="242"/>
      <c r="CM5" s="242"/>
      <c r="IQ5" s="365">
        <v>43019.159039351849</v>
      </c>
    </row>
    <row r="6" spans="1:263" s="364" customFormat="1" ht="10.5" customHeight="1">
      <c r="A6" s="366">
        <v>1</v>
      </c>
      <c r="B6" s="367" t="s">
        <v>393</v>
      </c>
      <c r="C6" s="368" t="s">
        <v>262</v>
      </c>
      <c r="D6" s="366" t="s">
        <v>66</v>
      </c>
      <c r="E6" s="485">
        <v>0</v>
      </c>
      <c r="F6" s="485"/>
      <c r="G6" s="485">
        <v>0</v>
      </c>
      <c r="H6" s="486">
        <v>0</v>
      </c>
      <c r="I6" s="487"/>
      <c r="K6" s="726"/>
      <c r="L6" s="726"/>
      <c r="M6" s="728"/>
      <c r="N6" s="729"/>
      <c r="O6" s="497"/>
      <c r="P6" s="497"/>
      <c r="Q6" s="360"/>
      <c r="R6" s="360"/>
      <c r="S6" s="360"/>
      <c r="T6" s="360"/>
      <c r="U6" s="360"/>
      <c r="V6" s="360"/>
      <c r="W6" s="360"/>
      <c r="X6" s="360"/>
      <c r="Y6" s="360"/>
      <c r="Z6" s="360"/>
      <c r="AA6" s="360"/>
      <c r="AB6" s="360"/>
      <c r="AC6" s="360"/>
      <c r="AD6" s="360"/>
      <c r="AE6" s="360"/>
      <c r="AF6" s="360"/>
      <c r="AG6" s="360"/>
      <c r="AH6" s="360"/>
      <c r="AI6" s="360"/>
      <c r="AJ6" s="360"/>
      <c r="AK6" s="360"/>
      <c r="AL6" s="360"/>
      <c r="AM6" s="360"/>
      <c r="AN6" s="360"/>
      <c r="CY6" s="364">
        <v>0</v>
      </c>
      <c r="CZ6" s="364">
        <v>0</v>
      </c>
      <c r="DA6" s="364">
        <v>0</v>
      </c>
      <c r="DB6" s="364">
        <v>0</v>
      </c>
      <c r="DC6" s="364">
        <v>0</v>
      </c>
      <c r="DD6" s="364">
        <v>0</v>
      </c>
      <c r="DE6" s="364">
        <v>0</v>
      </c>
      <c r="DF6" s="364">
        <v>0</v>
      </c>
      <c r="DG6" s="364">
        <v>0</v>
      </c>
      <c r="DH6" s="364">
        <v>0</v>
      </c>
      <c r="DI6" s="364">
        <v>0</v>
      </c>
      <c r="DJ6" s="364">
        <v>0</v>
      </c>
      <c r="DK6" s="364">
        <v>0</v>
      </c>
      <c r="DL6" s="364">
        <v>0</v>
      </c>
      <c r="DM6" s="364">
        <v>0</v>
      </c>
      <c r="DN6" s="364">
        <v>0</v>
      </c>
      <c r="DO6" s="364">
        <v>0</v>
      </c>
      <c r="DP6" s="364">
        <v>0</v>
      </c>
      <c r="DQ6" s="364">
        <v>0</v>
      </c>
      <c r="DR6" s="364">
        <v>0</v>
      </c>
      <c r="DS6" s="364">
        <v>0</v>
      </c>
      <c r="DT6" s="364">
        <v>0</v>
      </c>
      <c r="DU6" s="364">
        <v>0</v>
      </c>
      <c r="DV6" s="364">
        <v>0</v>
      </c>
      <c r="DW6" s="364">
        <v>0</v>
      </c>
      <c r="DX6" s="364">
        <v>0</v>
      </c>
      <c r="DY6" s="364">
        <v>0</v>
      </c>
      <c r="DZ6" s="364">
        <v>0</v>
      </c>
      <c r="EA6" s="364">
        <v>0</v>
      </c>
      <c r="EB6" s="364">
        <v>0</v>
      </c>
      <c r="EC6" s="364">
        <v>0</v>
      </c>
      <c r="ED6" s="364">
        <v>0</v>
      </c>
      <c r="EE6" s="364">
        <v>0</v>
      </c>
      <c r="EF6" s="364">
        <v>0</v>
      </c>
      <c r="EG6" s="364">
        <v>0</v>
      </c>
      <c r="EH6" s="364">
        <v>0</v>
      </c>
      <c r="EI6" s="364">
        <v>0</v>
      </c>
      <c r="EJ6" s="364">
        <v>0</v>
      </c>
      <c r="EK6" s="364">
        <v>0</v>
      </c>
      <c r="EL6" s="364">
        <v>0</v>
      </c>
      <c r="EM6" s="364">
        <v>0</v>
      </c>
      <c r="EN6" s="364">
        <v>0</v>
      </c>
      <c r="EO6" s="364">
        <v>0</v>
      </c>
      <c r="EP6" s="364">
        <v>0</v>
      </c>
      <c r="EQ6" s="364">
        <v>0</v>
      </c>
      <c r="ER6" s="364">
        <v>0</v>
      </c>
      <c r="ES6" s="364">
        <v>0</v>
      </c>
      <c r="ET6" s="364">
        <v>0</v>
      </c>
      <c r="EU6" s="364">
        <v>0</v>
      </c>
      <c r="EV6" s="364">
        <v>0</v>
      </c>
      <c r="EW6" s="364">
        <v>0</v>
      </c>
      <c r="EX6" s="364">
        <v>0</v>
      </c>
      <c r="EY6" s="364">
        <v>0</v>
      </c>
      <c r="EZ6" s="364">
        <v>0</v>
      </c>
      <c r="FA6" s="364">
        <v>0</v>
      </c>
      <c r="FB6" s="364">
        <v>0</v>
      </c>
      <c r="FC6" s="364">
        <v>0</v>
      </c>
      <c r="FD6" s="364">
        <v>0</v>
      </c>
      <c r="FE6" s="364">
        <v>0</v>
      </c>
      <c r="FF6" s="364">
        <v>0</v>
      </c>
      <c r="FG6" s="364">
        <v>0</v>
      </c>
      <c r="FH6" s="364">
        <v>0</v>
      </c>
      <c r="FI6" s="364">
        <v>0</v>
      </c>
      <c r="FJ6" s="364">
        <v>0</v>
      </c>
      <c r="FK6" s="364">
        <v>0</v>
      </c>
      <c r="FL6" s="364">
        <v>0</v>
      </c>
      <c r="FM6" s="364">
        <v>0</v>
      </c>
      <c r="FN6" s="364">
        <v>0</v>
      </c>
      <c r="FO6" s="364">
        <v>0</v>
      </c>
      <c r="FP6" s="364">
        <v>0</v>
      </c>
      <c r="FQ6" s="364">
        <v>0</v>
      </c>
      <c r="FR6" s="364">
        <v>0</v>
      </c>
      <c r="FS6" s="364">
        <v>0</v>
      </c>
      <c r="FT6" s="364">
        <v>0</v>
      </c>
      <c r="FU6" s="364">
        <v>0</v>
      </c>
      <c r="FV6" s="364">
        <v>0</v>
      </c>
      <c r="FW6" s="364">
        <v>0</v>
      </c>
      <c r="FX6" s="364">
        <v>0</v>
      </c>
      <c r="FY6" s="364">
        <v>0</v>
      </c>
      <c r="FZ6" s="364">
        <v>0</v>
      </c>
      <c r="GA6" s="364">
        <v>0</v>
      </c>
      <c r="GB6" s="364">
        <v>0</v>
      </c>
      <c r="GC6" s="364">
        <v>0</v>
      </c>
      <c r="GD6" s="364">
        <v>0</v>
      </c>
      <c r="GE6" s="364">
        <v>0</v>
      </c>
      <c r="GF6" s="364">
        <v>0</v>
      </c>
      <c r="GG6" s="364">
        <v>0</v>
      </c>
      <c r="GH6" s="364">
        <v>0</v>
      </c>
      <c r="GI6" s="364">
        <v>0</v>
      </c>
      <c r="GJ6" s="364">
        <v>0</v>
      </c>
      <c r="GK6" s="364">
        <v>0</v>
      </c>
      <c r="GL6" s="364">
        <v>0</v>
      </c>
      <c r="GM6" s="364">
        <v>0</v>
      </c>
      <c r="GN6" s="364">
        <v>0</v>
      </c>
      <c r="GO6" s="364">
        <v>0</v>
      </c>
      <c r="GP6" s="364">
        <v>0</v>
      </c>
      <c r="GQ6" s="364">
        <v>0</v>
      </c>
      <c r="GR6" s="364">
        <v>0</v>
      </c>
      <c r="GS6" s="364">
        <v>0</v>
      </c>
      <c r="GT6" s="364">
        <v>0</v>
      </c>
      <c r="GU6" s="364">
        <v>0</v>
      </c>
      <c r="GV6" s="364">
        <v>0</v>
      </c>
      <c r="GW6" s="364">
        <v>0</v>
      </c>
      <c r="GX6" s="364">
        <v>0</v>
      </c>
      <c r="GY6" s="364">
        <v>0</v>
      </c>
      <c r="GZ6" s="364">
        <v>0</v>
      </c>
      <c r="HA6" s="364">
        <v>0</v>
      </c>
      <c r="HB6" s="364">
        <v>0</v>
      </c>
      <c r="HC6" s="364">
        <v>0</v>
      </c>
      <c r="HD6" s="364">
        <v>0</v>
      </c>
      <c r="HE6" s="364">
        <v>0</v>
      </c>
      <c r="HF6" s="364">
        <v>0</v>
      </c>
      <c r="HG6" s="364">
        <v>0</v>
      </c>
      <c r="HH6" s="364">
        <v>0</v>
      </c>
      <c r="HI6" s="364">
        <v>0</v>
      </c>
      <c r="HJ6" s="364">
        <v>0</v>
      </c>
      <c r="HK6" s="364">
        <v>0</v>
      </c>
      <c r="HL6" s="364">
        <v>0</v>
      </c>
      <c r="HM6" s="364">
        <v>0</v>
      </c>
      <c r="HN6" s="364">
        <v>0</v>
      </c>
      <c r="HO6" s="364">
        <v>0</v>
      </c>
      <c r="HP6" s="364">
        <v>0</v>
      </c>
      <c r="HQ6" s="364">
        <v>0</v>
      </c>
      <c r="HR6" s="364">
        <v>0</v>
      </c>
      <c r="HS6" s="364">
        <v>0</v>
      </c>
      <c r="HT6" s="364">
        <v>0</v>
      </c>
      <c r="HU6" s="364">
        <v>0</v>
      </c>
      <c r="HV6" s="364">
        <v>0</v>
      </c>
      <c r="HW6" s="364">
        <v>0</v>
      </c>
      <c r="HX6" s="364">
        <v>0</v>
      </c>
      <c r="HY6" s="364">
        <v>0</v>
      </c>
      <c r="HZ6" s="364">
        <v>0</v>
      </c>
      <c r="IA6" s="364">
        <v>0</v>
      </c>
      <c r="IB6" s="364">
        <v>0</v>
      </c>
      <c r="IC6" s="364">
        <v>0</v>
      </c>
      <c r="ID6" s="364">
        <v>0</v>
      </c>
      <c r="IE6" s="364">
        <v>0</v>
      </c>
      <c r="IF6" s="364">
        <v>0</v>
      </c>
      <c r="IG6" s="364">
        <v>0</v>
      </c>
      <c r="IH6" s="364">
        <v>0</v>
      </c>
      <c r="II6" s="364">
        <v>0</v>
      </c>
      <c r="IJ6" s="364">
        <v>0</v>
      </c>
      <c r="IK6" s="364">
        <v>0</v>
      </c>
      <c r="IL6" s="364">
        <v>0</v>
      </c>
      <c r="IM6" s="364">
        <v>0</v>
      </c>
      <c r="IN6" s="364">
        <v>0</v>
      </c>
      <c r="IO6" s="364">
        <v>0</v>
      </c>
      <c r="IP6" s="364">
        <v>0</v>
      </c>
      <c r="IQ6" s="364">
        <v>0</v>
      </c>
      <c r="IR6" s="364">
        <v>0</v>
      </c>
      <c r="IS6" s="364">
        <v>0</v>
      </c>
      <c r="IT6" s="364">
        <v>0</v>
      </c>
      <c r="IU6" s="364">
        <v>0</v>
      </c>
      <c r="IV6" s="364">
        <v>0</v>
      </c>
      <c r="IW6" s="364">
        <v>0</v>
      </c>
      <c r="IX6" s="364">
        <v>0</v>
      </c>
      <c r="IY6" s="364">
        <v>0</v>
      </c>
      <c r="IZ6" s="364">
        <v>0</v>
      </c>
      <c r="JA6" s="364">
        <v>0</v>
      </c>
      <c r="JB6" s="364">
        <v>0</v>
      </c>
      <c r="JC6" s="364">
        <v>0</v>
      </c>
    </row>
    <row r="7" spans="1:263" s="364" customFormat="1" ht="10.5" customHeight="1">
      <c r="A7" s="369">
        <v>2</v>
      </c>
      <c r="B7" s="370" t="s">
        <v>2</v>
      </c>
      <c r="C7" s="371" t="s">
        <v>278</v>
      </c>
      <c r="D7" s="369" t="s">
        <v>66</v>
      </c>
      <c r="E7" s="488">
        <v>0</v>
      </c>
      <c r="F7" s="488"/>
      <c r="G7" s="488">
        <v>0</v>
      </c>
      <c r="H7" s="489">
        <v>0</v>
      </c>
      <c r="I7" s="490"/>
      <c r="K7" s="726"/>
      <c r="L7" s="726"/>
      <c r="M7" s="728"/>
      <c r="N7" s="729"/>
      <c r="O7" s="497"/>
      <c r="P7" s="497"/>
      <c r="Q7" s="360"/>
      <c r="R7" s="360"/>
      <c r="S7" s="360"/>
      <c r="T7" s="360"/>
      <c r="U7" s="360"/>
      <c r="V7" s="360"/>
      <c r="W7" s="360"/>
      <c r="X7" s="360"/>
      <c r="Y7" s="360"/>
      <c r="Z7" s="360"/>
      <c r="AA7" s="360"/>
      <c r="AB7" s="360"/>
      <c r="AC7" s="360"/>
      <c r="AD7" s="360"/>
      <c r="AE7" s="360"/>
      <c r="AF7" s="360"/>
      <c r="AG7" s="360"/>
      <c r="AH7" s="360"/>
      <c r="AI7" s="360"/>
      <c r="AJ7" s="360"/>
      <c r="AK7" s="360"/>
      <c r="AL7" s="360"/>
      <c r="AM7" s="360"/>
      <c r="AN7" s="360"/>
      <c r="CY7" s="364">
        <v>0</v>
      </c>
      <c r="CZ7" s="364">
        <v>0</v>
      </c>
      <c r="DA7" s="364">
        <v>0</v>
      </c>
      <c r="DB7" s="364">
        <v>0</v>
      </c>
      <c r="DC7" s="364">
        <v>0</v>
      </c>
      <c r="DD7" s="364">
        <v>0</v>
      </c>
      <c r="DE7" s="364">
        <v>0</v>
      </c>
      <c r="DF7" s="364">
        <v>0</v>
      </c>
      <c r="DG7" s="364">
        <v>0</v>
      </c>
      <c r="DH7" s="364">
        <v>0</v>
      </c>
      <c r="DI7" s="364">
        <v>0</v>
      </c>
      <c r="DJ7" s="364">
        <v>0</v>
      </c>
      <c r="DK7" s="364">
        <v>0</v>
      </c>
      <c r="DL7" s="364">
        <v>0</v>
      </c>
      <c r="DM7" s="364">
        <v>0</v>
      </c>
      <c r="DN7" s="364">
        <v>0</v>
      </c>
      <c r="DO7" s="364">
        <v>0</v>
      </c>
      <c r="DP7" s="364">
        <v>0</v>
      </c>
      <c r="DQ7" s="364">
        <v>0</v>
      </c>
      <c r="DR7" s="364">
        <v>0</v>
      </c>
      <c r="DS7" s="364">
        <v>0</v>
      </c>
      <c r="DT7" s="364">
        <v>0</v>
      </c>
      <c r="DU7" s="364">
        <v>0</v>
      </c>
      <c r="DV7" s="364">
        <v>0</v>
      </c>
      <c r="DW7" s="364">
        <v>0</v>
      </c>
      <c r="DX7" s="364">
        <v>0</v>
      </c>
      <c r="DY7" s="364">
        <v>0</v>
      </c>
      <c r="DZ7" s="364">
        <v>0</v>
      </c>
      <c r="EA7" s="364">
        <v>0</v>
      </c>
      <c r="EB7" s="364">
        <v>0</v>
      </c>
      <c r="EC7" s="364">
        <v>0</v>
      </c>
      <c r="ED7" s="364">
        <v>0</v>
      </c>
      <c r="EE7" s="364">
        <v>0</v>
      </c>
      <c r="EF7" s="364">
        <v>0</v>
      </c>
      <c r="EG7" s="364">
        <v>0</v>
      </c>
      <c r="EH7" s="364">
        <v>0</v>
      </c>
      <c r="EI7" s="364">
        <v>0</v>
      </c>
      <c r="EJ7" s="364">
        <v>0</v>
      </c>
      <c r="EK7" s="364">
        <v>0</v>
      </c>
      <c r="EL7" s="364">
        <v>0</v>
      </c>
      <c r="EM7" s="364">
        <v>0</v>
      </c>
      <c r="EN7" s="364">
        <v>0</v>
      </c>
      <c r="EO7" s="364">
        <v>0</v>
      </c>
      <c r="EP7" s="364">
        <v>0</v>
      </c>
      <c r="EQ7" s="364">
        <v>0</v>
      </c>
      <c r="ER7" s="364">
        <v>0</v>
      </c>
      <c r="ES7" s="364">
        <v>0</v>
      </c>
      <c r="ET7" s="364">
        <v>0</v>
      </c>
      <c r="EU7" s="364">
        <v>0</v>
      </c>
      <c r="EV7" s="364">
        <v>0</v>
      </c>
      <c r="EW7" s="364">
        <v>0</v>
      </c>
      <c r="EX7" s="364">
        <v>0</v>
      </c>
      <c r="EY7" s="364">
        <v>0</v>
      </c>
      <c r="EZ7" s="364">
        <v>0</v>
      </c>
      <c r="FA7" s="364">
        <v>0</v>
      </c>
      <c r="FB7" s="364">
        <v>0</v>
      </c>
      <c r="FC7" s="364">
        <v>0</v>
      </c>
      <c r="FD7" s="364">
        <v>0</v>
      </c>
      <c r="FE7" s="364">
        <v>0</v>
      </c>
      <c r="FF7" s="364">
        <v>0</v>
      </c>
      <c r="FG7" s="364">
        <v>0</v>
      </c>
      <c r="FH7" s="364">
        <v>0</v>
      </c>
      <c r="FI7" s="364">
        <v>0</v>
      </c>
      <c r="FJ7" s="364">
        <v>0</v>
      </c>
      <c r="FK7" s="364">
        <v>0</v>
      </c>
      <c r="FL7" s="364">
        <v>0</v>
      </c>
      <c r="FM7" s="364">
        <v>0</v>
      </c>
      <c r="FN7" s="364">
        <v>0</v>
      </c>
      <c r="FO7" s="364">
        <v>0</v>
      </c>
      <c r="FP7" s="364">
        <v>0</v>
      </c>
      <c r="FQ7" s="364">
        <v>0</v>
      </c>
      <c r="FR7" s="364">
        <v>0</v>
      </c>
      <c r="FS7" s="364">
        <v>0</v>
      </c>
      <c r="FT7" s="364">
        <v>0</v>
      </c>
      <c r="FU7" s="364">
        <v>0</v>
      </c>
      <c r="FV7" s="364">
        <v>0</v>
      </c>
      <c r="FW7" s="364">
        <v>0</v>
      </c>
      <c r="FX7" s="364">
        <v>0</v>
      </c>
      <c r="FY7" s="364">
        <v>0</v>
      </c>
      <c r="FZ7" s="364">
        <v>0</v>
      </c>
      <c r="GA7" s="364">
        <v>0</v>
      </c>
      <c r="GB7" s="364">
        <v>0</v>
      </c>
      <c r="GC7" s="364">
        <v>0</v>
      </c>
      <c r="GD7" s="364">
        <v>0</v>
      </c>
      <c r="GE7" s="364">
        <v>0</v>
      </c>
      <c r="GF7" s="364">
        <v>0</v>
      </c>
      <c r="GG7" s="364">
        <v>0</v>
      </c>
      <c r="GH7" s="364">
        <v>0</v>
      </c>
      <c r="GI7" s="364">
        <v>0</v>
      </c>
      <c r="GJ7" s="364">
        <v>0</v>
      </c>
      <c r="GK7" s="364">
        <v>0</v>
      </c>
      <c r="GL7" s="364">
        <v>0</v>
      </c>
      <c r="GM7" s="364">
        <v>0</v>
      </c>
      <c r="GN7" s="364">
        <v>0</v>
      </c>
      <c r="GO7" s="364">
        <v>0</v>
      </c>
      <c r="GP7" s="364">
        <v>0</v>
      </c>
      <c r="GQ7" s="364">
        <v>0</v>
      </c>
      <c r="GR7" s="364">
        <v>0</v>
      </c>
      <c r="GS7" s="364">
        <v>0</v>
      </c>
      <c r="GT7" s="364">
        <v>0</v>
      </c>
      <c r="GU7" s="364">
        <v>0</v>
      </c>
      <c r="GV7" s="364">
        <v>0</v>
      </c>
      <c r="GW7" s="364">
        <v>0</v>
      </c>
      <c r="GX7" s="364">
        <v>0</v>
      </c>
      <c r="GY7" s="364">
        <v>0</v>
      </c>
      <c r="GZ7" s="364">
        <v>0</v>
      </c>
      <c r="HA7" s="364">
        <v>0</v>
      </c>
      <c r="HB7" s="364">
        <v>0</v>
      </c>
      <c r="HC7" s="364">
        <v>0</v>
      </c>
      <c r="HD7" s="364">
        <v>0</v>
      </c>
      <c r="HE7" s="364">
        <v>0</v>
      </c>
      <c r="HF7" s="364">
        <v>0</v>
      </c>
      <c r="HG7" s="364">
        <v>0</v>
      </c>
      <c r="HH7" s="364">
        <v>0</v>
      </c>
      <c r="HI7" s="364">
        <v>0</v>
      </c>
      <c r="HJ7" s="364">
        <v>0</v>
      </c>
      <c r="HK7" s="364">
        <v>0</v>
      </c>
      <c r="HL7" s="364">
        <v>0</v>
      </c>
      <c r="HM7" s="364">
        <v>0</v>
      </c>
      <c r="HN7" s="364">
        <v>0</v>
      </c>
      <c r="HO7" s="364">
        <v>0</v>
      </c>
      <c r="HP7" s="364">
        <v>0</v>
      </c>
      <c r="HQ7" s="364">
        <v>0</v>
      </c>
      <c r="HR7" s="364">
        <v>0</v>
      </c>
      <c r="HS7" s="364">
        <v>0</v>
      </c>
      <c r="HT7" s="364">
        <v>0</v>
      </c>
      <c r="HU7" s="364">
        <v>0</v>
      </c>
      <c r="HV7" s="364">
        <v>0</v>
      </c>
      <c r="HW7" s="364">
        <v>0</v>
      </c>
      <c r="HX7" s="364">
        <v>0</v>
      </c>
      <c r="HY7" s="364">
        <v>0</v>
      </c>
      <c r="HZ7" s="364">
        <v>0</v>
      </c>
      <c r="IA7" s="364">
        <v>0</v>
      </c>
      <c r="IB7" s="364">
        <v>0</v>
      </c>
      <c r="IC7" s="364">
        <v>0</v>
      </c>
      <c r="ID7" s="364">
        <v>0</v>
      </c>
      <c r="IE7" s="364">
        <v>0</v>
      </c>
      <c r="IF7" s="364">
        <v>0</v>
      </c>
      <c r="IG7" s="364">
        <v>0</v>
      </c>
      <c r="IH7" s="364">
        <v>0</v>
      </c>
      <c r="II7" s="364">
        <v>0</v>
      </c>
      <c r="IJ7" s="364">
        <v>0</v>
      </c>
      <c r="IK7" s="364">
        <v>0</v>
      </c>
      <c r="IL7" s="364">
        <v>0</v>
      </c>
      <c r="IM7" s="364">
        <v>0</v>
      </c>
      <c r="IN7" s="364">
        <v>0</v>
      </c>
      <c r="IO7" s="364">
        <v>0</v>
      </c>
      <c r="IP7" s="364">
        <v>0</v>
      </c>
      <c r="IQ7" s="364">
        <v>0</v>
      </c>
      <c r="IR7" s="364">
        <v>0</v>
      </c>
      <c r="IS7" s="364">
        <v>0</v>
      </c>
      <c r="IT7" s="364">
        <v>0</v>
      </c>
      <c r="IU7" s="364">
        <v>0</v>
      </c>
      <c r="IV7" s="364">
        <v>0</v>
      </c>
      <c r="IW7" s="364">
        <v>0</v>
      </c>
      <c r="IX7" s="364">
        <v>0</v>
      </c>
      <c r="IY7" s="364">
        <v>0</v>
      </c>
      <c r="IZ7" s="364">
        <v>0</v>
      </c>
      <c r="JA7" s="364">
        <v>0</v>
      </c>
      <c r="JB7" s="364">
        <v>0</v>
      </c>
      <c r="JC7" s="364">
        <v>0</v>
      </c>
    </row>
    <row r="8" spans="1:263" s="364" customFormat="1" ht="10.5" customHeight="1">
      <c r="A8" s="369">
        <v>3</v>
      </c>
      <c r="B8" s="370" t="s">
        <v>394</v>
      </c>
      <c r="C8" s="372" t="s">
        <v>277</v>
      </c>
      <c r="D8" s="369" t="s">
        <v>66</v>
      </c>
      <c r="E8" s="488">
        <v>0</v>
      </c>
      <c r="F8" s="488"/>
      <c r="G8" s="488">
        <v>0</v>
      </c>
      <c r="H8" s="489">
        <v>0</v>
      </c>
      <c r="I8" s="490"/>
      <c r="K8" s="726"/>
      <c r="L8" s="726"/>
      <c r="M8" s="728"/>
      <c r="N8" s="729"/>
      <c r="O8" s="497"/>
      <c r="P8" s="497"/>
      <c r="Q8" s="360"/>
      <c r="R8" s="360"/>
      <c r="S8" s="360"/>
      <c r="T8" s="360"/>
      <c r="U8" s="360"/>
      <c r="V8" s="360"/>
      <c r="W8" s="360"/>
      <c r="X8" s="360"/>
      <c r="Y8" s="360"/>
      <c r="Z8" s="360"/>
      <c r="AA8" s="360"/>
      <c r="AB8" s="360"/>
      <c r="AC8" s="360"/>
      <c r="AD8" s="360"/>
      <c r="AE8" s="360"/>
      <c r="AF8" s="360"/>
      <c r="AG8" s="360"/>
      <c r="AH8" s="360"/>
      <c r="AI8" s="360"/>
      <c r="AJ8" s="360"/>
      <c r="AK8" s="360"/>
      <c r="AL8" s="360"/>
      <c r="AM8" s="360"/>
      <c r="AN8" s="360"/>
      <c r="CY8" s="364">
        <v>0</v>
      </c>
      <c r="CZ8" s="364">
        <v>0</v>
      </c>
      <c r="DA8" s="364">
        <v>0</v>
      </c>
      <c r="DB8" s="364">
        <v>0</v>
      </c>
      <c r="DC8" s="364">
        <v>0</v>
      </c>
      <c r="DD8" s="364">
        <v>0</v>
      </c>
      <c r="DE8" s="364">
        <v>0</v>
      </c>
      <c r="DF8" s="364">
        <v>0</v>
      </c>
      <c r="DG8" s="364">
        <v>0</v>
      </c>
      <c r="DH8" s="364">
        <v>0</v>
      </c>
      <c r="DI8" s="364">
        <v>0</v>
      </c>
      <c r="DJ8" s="364">
        <v>0</v>
      </c>
      <c r="DK8" s="364">
        <v>0</v>
      </c>
      <c r="DL8" s="364">
        <v>0</v>
      </c>
      <c r="DM8" s="364">
        <v>0</v>
      </c>
      <c r="DN8" s="364">
        <v>0</v>
      </c>
      <c r="DO8" s="364">
        <v>0</v>
      </c>
      <c r="DP8" s="364">
        <v>0</v>
      </c>
      <c r="DQ8" s="364">
        <v>0</v>
      </c>
      <c r="DR8" s="364">
        <v>0</v>
      </c>
      <c r="DS8" s="364">
        <v>0</v>
      </c>
      <c r="DT8" s="364">
        <v>0</v>
      </c>
      <c r="DU8" s="364">
        <v>0</v>
      </c>
      <c r="DV8" s="364">
        <v>0</v>
      </c>
      <c r="DW8" s="364">
        <v>0</v>
      </c>
      <c r="DX8" s="364">
        <v>0</v>
      </c>
      <c r="DY8" s="364">
        <v>0</v>
      </c>
      <c r="DZ8" s="364">
        <v>0</v>
      </c>
      <c r="EA8" s="364">
        <v>0</v>
      </c>
      <c r="EB8" s="364">
        <v>0</v>
      </c>
      <c r="EC8" s="364">
        <v>0</v>
      </c>
      <c r="ED8" s="364">
        <v>0</v>
      </c>
      <c r="EE8" s="364">
        <v>0</v>
      </c>
      <c r="EF8" s="364">
        <v>0</v>
      </c>
      <c r="EG8" s="364">
        <v>0</v>
      </c>
      <c r="EH8" s="364">
        <v>0</v>
      </c>
      <c r="EI8" s="364">
        <v>0</v>
      </c>
      <c r="EJ8" s="364">
        <v>0</v>
      </c>
      <c r="EK8" s="364">
        <v>0</v>
      </c>
      <c r="EL8" s="364">
        <v>0</v>
      </c>
      <c r="EM8" s="364">
        <v>0</v>
      </c>
      <c r="EN8" s="364">
        <v>0</v>
      </c>
      <c r="EO8" s="364">
        <v>0</v>
      </c>
      <c r="EP8" s="364">
        <v>0</v>
      </c>
      <c r="EQ8" s="364">
        <v>0</v>
      </c>
      <c r="ER8" s="364">
        <v>0</v>
      </c>
      <c r="ES8" s="364">
        <v>0</v>
      </c>
      <c r="ET8" s="364">
        <v>0</v>
      </c>
      <c r="EU8" s="364">
        <v>0</v>
      </c>
      <c r="EV8" s="364">
        <v>0</v>
      </c>
      <c r="EW8" s="364">
        <v>0</v>
      </c>
      <c r="EX8" s="364">
        <v>0</v>
      </c>
      <c r="EY8" s="364">
        <v>0</v>
      </c>
      <c r="EZ8" s="364">
        <v>0</v>
      </c>
      <c r="FA8" s="364">
        <v>0</v>
      </c>
      <c r="FB8" s="364">
        <v>0</v>
      </c>
      <c r="FC8" s="364">
        <v>0</v>
      </c>
      <c r="FD8" s="364">
        <v>0</v>
      </c>
      <c r="FE8" s="364">
        <v>0</v>
      </c>
      <c r="FF8" s="364">
        <v>0</v>
      </c>
      <c r="FG8" s="364">
        <v>0</v>
      </c>
      <c r="FH8" s="364">
        <v>0</v>
      </c>
      <c r="FI8" s="364">
        <v>0</v>
      </c>
      <c r="FJ8" s="364">
        <v>0</v>
      </c>
      <c r="FK8" s="364">
        <v>0</v>
      </c>
      <c r="FL8" s="364">
        <v>0</v>
      </c>
      <c r="FM8" s="364">
        <v>0</v>
      </c>
      <c r="FN8" s="364">
        <v>0</v>
      </c>
      <c r="FO8" s="364">
        <v>0</v>
      </c>
      <c r="FP8" s="364">
        <v>0</v>
      </c>
      <c r="FQ8" s="364">
        <v>0</v>
      </c>
      <c r="FR8" s="364">
        <v>0</v>
      </c>
      <c r="FS8" s="364">
        <v>0</v>
      </c>
      <c r="FT8" s="364">
        <v>0</v>
      </c>
      <c r="FU8" s="364">
        <v>0</v>
      </c>
      <c r="FV8" s="364">
        <v>0</v>
      </c>
      <c r="FW8" s="364">
        <v>0</v>
      </c>
      <c r="FX8" s="364">
        <v>0</v>
      </c>
      <c r="FY8" s="364">
        <v>0</v>
      </c>
      <c r="FZ8" s="364">
        <v>0</v>
      </c>
      <c r="GA8" s="364">
        <v>0</v>
      </c>
      <c r="GB8" s="364">
        <v>0</v>
      </c>
      <c r="GC8" s="364">
        <v>0</v>
      </c>
      <c r="GD8" s="364">
        <v>0</v>
      </c>
      <c r="GE8" s="364">
        <v>0</v>
      </c>
      <c r="GF8" s="364">
        <v>0</v>
      </c>
      <c r="GG8" s="364">
        <v>0</v>
      </c>
      <c r="GH8" s="364">
        <v>0</v>
      </c>
      <c r="GI8" s="364">
        <v>0</v>
      </c>
      <c r="GJ8" s="364">
        <v>0</v>
      </c>
      <c r="GK8" s="364">
        <v>0</v>
      </c>
      <c r="GL8" s="364">
        <v>0</v>
      </c>
      <c r="GM8" s="364">
        <v>0</v>
      </c>
      <c r="GN8" s="364">
        <v>0</v>
      </c>
      <c r="GO8" s="364">
        <v>0</v>
      </c>
      <c r="GP8" s="364">
        <v>0</v>
      </c>
      <c r="GQ8" s="364">
        <v>0</v>
      </c>
      <c r="GR8" s="364">
        <v>0</v>
      </c>
      <c r="GS8" s="364">
        <v>0</v>
      </c>
      <c r="GT8" s="364">
        <v>0</v>
      </c>
      <c r="GU8" s="364">
        <v>0</v>
      </c>
      <c r="GV8" s="364">
        <v>0</v>
      </c>
      <c r="GW8" s="364">
        <v>0</v>
      </c>
      <c r="GX8" s="364">
        <v>0</v>
      </c>
      <c r="GY8" s="364">
        <v>0</v>
      </c>
      <c r="GZ8" s="364">
        <v>0</v>
      </c>
      <c r="HA8" s="364">
        <v>0</v>
      </c>
      <c r="HB8" s="364">
        <v>0</v>
      </c>
      <c r="HC8" s="364">
        <v>0</v>
      </c>
      <c r="HD8" s="364">
        <v>0</v>
      </c>
      <c r="HE8" s="364">
        <v>0</v>
      </c>
      <c r="HF8" s="364">
        <v>0</v>
      </c>
      <c r="HG8" s="364">
        <v>0</v>
      </c>
      <c r="HH8" s="364">
        <v>0</v>
      </c>
      <c r="HI8" s="364">
        <v>0</v>
      </c>
      <c r="HJ8" s="364">
        <v>0</v>
      </c>
      <c r="HK8" s="364">
        <v>0</v>
      </c>
      <c r="HL8" s="364">
        <v>0</v>
      </c>
      <c r="HM8" s="364">
        <v>0</v>
      </c>
      <c r="HN8" s="364">
        <v>0</v>
      </c>
      <c r="HO8" s="364">
        <v>0</v>
      </c>
      <c r="HP8" s="364">
        <v>0</v>
      </c>
      <c r="HQ8" s="364">
        <v>0</v>
      </c>
      <c r="HR8" s="364">
        <v>0</v>
      </c>
      <c r="HS8" s="364">
        <v>0</v>
      </c>
      <c r="HT8" s="364">
        <v>0</v>
      </c>
      <c r="HU8" s="364">
        <v>0</v>
      </c>
      <c r="HV8" s="364">
        <v>0</v>
      </c>
      <c r="HW8" s="364">
        <v>0</v>
      </c>
      <c r="HX8" s="364">
        <v>0</v>
      </c>
      <c r="HY8" s="364">
        <v>0</v>
      </c>
      <c r="HZ8" s="364">
        <v>0</v>
      </c>
      <c r="IA8" s="364">
        <v>0</v>
      </c>
      <c r="IB8" s="364">
        <v>0</v>
      </c>
      <c r="IC8" s="364">
        <v>0</v>
      </c>
      <c r="ID8" s="364">
        <v>0</v>
      </c>
      <c r="IE8" s="364">
        <v>0</v>
      </c>
      <c r="IF8" s="364">
        <v>0</v>
      </c>
      <c r="IG8" s="364">
        <v>0</v>
      </c>
      <c r="IH8" s="364">
        <v>0</v>
      </c>
      <c r="II8" s="364">
        <v>0</v>
      </c>
      <c r="IJ8" s="364">
        <v>0</v>
      </c>
      <c r="IK8" s="364">
        <v>0</v>
      </c>
      <c r="IL8" s="364">
        <v>0</v>
      </c>
      <c r="IM8" s="364">
        <v>0</v>
      </c>
      <c r="IN8" s="364">
        <v>0</v>
      </c>
      <c r="IO8" s="364">
        <v>0</v>
      </c>
      <c r="IP8" s="364">
        <v>0</v>
      </c>
      <c r="IQ8" s="364">
        <v>0</v>
      </c>
      <c r="IR8" s="364">
        <v>0</v>
      </c>
      <c r="IS8" s="364">
        <v>0</v>
      </c>
      <c r="IT8" s="364">
        <v>0</v>
      </c>
      <c r="IU8" s="364">
        <v>0</v>
      </c>
      <c r="IV8" s="364">
        <v>0</v>
      </c>
      <c r="IW8" s="364">
        <v>0</v>
      </c>
      <c r="IX8" s="364">
        <v>0</v>
      </c>
      <c r="IY8" s="364">
        <v>0</v>
      </c>
      <c r="IZ8" s="364">
        <v>0</v>
      </c>
      <c r="JA8" s="364">
        <v>0</v>
      </c>
      <c r="JB8" s="364">
        <v>0</v>
      </c>
      <c r="JC8" s="364">
        <v>0</v>
      </c>
    </row>
    <row r="9" spans="1:263" s="373" customFormat="1" ht="10.5" customHeight="1">
      <c r="A9" s="369">
        <v>4</v>
      </c>
      <c r="B9" s="370" t="s">
        <v>395</v>
      </c>
      <c r="C9" s="371" t="s">
        <v>274</v>
      </c>
      <c r="D9" s="369" t="s">
        <v>66</v>
      </c>
      <c r="E9" s="488">
        <v>0</v>
      </c>
      <c r="F9" s="488"/>
      <c r="G9" s="488">
        <v>0</v>
      </c>
      <c r="H9" s="489">
        <v>0</v>
      </c>
      <c r="I9" s="490"/>
      <c r="J9" s="364"/>
      <c r="K9" s="726"/>
      <c r="L9" s="726"/>
      <c r="M9" s="730"/>
      <c r="N9" s="730"/>
      <c r="O9" s="730"/>
      <c r="P9" s="730"/>
    </row>
    <row r="10" spans="1:263" s="373" customFormat="1" ht="10.5" customHeight="1">
      <c r="A10" s="369">
        <v>5</v>
      </c>
      <c r="B10" s="374" t="s">
        <v>396</v>
      </c>
      <c r="C10" s="371" t="s">
        <v>279</v>
      </c>
      <c r="D10" s="369" t="s">
        <v>66</v>
      </c>
      <c r="E10" s="488">
        <v>0</v>
      </c>
      <c r="F10" s="488"/>
      <c r="G10" s="488">
        <v>0</v>
      </c>
      <c r="H10" s="489">
        <v>0</v>
      </c>
      <c r="I10" s="491"/>
      <c r="J10" s="364"/>
      <c r="K10" s="730"/>
      <c r="L10" s="730"/>
      <c r="M10" s="728"/>
      <c r="N10" s="730"/>
      <c r="O10" s="730"/>
      <c r="P10" s="730"/>
    </row>
    <row r="11" spans="1:263" s="373" customFormat="1" ht="10.5" customHeight="1">
      <c r="A11" s="369">
        <v>6</v>
      </c>
      <c r="B11" s="374" t="s">
        <v>397</v>
      </c>
      <c r="C11" s="371" t="s">
        <v>276</v>
      </c>
      <c r="D11" s="369" t="s">
        <v>66</v>
      </c>
      <c r="E11" s="488">
        <v>0</v>
      </c>
      <c r="F11" s="488"/>
      <c r="G11" s="488">
        <v>0</v>
      </c>
      <c r="H11" s="489">
        <v>0</v>
      </c>
      <c r="I11" s="491"/>
      <c r="J11" s="364"/>
      <c r="K11" s="730"/>
      <c r="L11" s="730"/>
      <c r="M11" s="728"/>
      <c r="N11" s="730"/>
      <c r="O11" s="730"/>
      <c r="P11" s="730"/>
    </row>
    <row r="12" spans="1:263" s="375" customFormat="1" ht="10.5" customHeight="1">
      <c r="A12" s="369">
        <v>7</v>
      </c>
      <c r="B12" s="374" t="s">
        <v>398</v>
      </c>
      <c r="C12" s="371" t="s">
        <v>281</v>
      </c>
      <c r="D12" s="369" t="s">
        <v>66</v>
      </c>
      <c r="E12" s="488">
        <v>0</v>
      </c>
      <c r="F12" s="488"/>
      <c r="G12" s="488">
        <v>0</v>
      </c>
      <c r="H12" s="489">
        <v>0</v>
      </c>
      <c r="I12" s="491"/>
      <c r="J12" s="364"/>
      <c r="K12" s="730"/>
      <c r="L12" s="730"/>
      <c r="M12" s="728"/>
      <c r="N12" s="731"/>
      <c r="O12" s="731"/>
      <c r="P12" s="731"/>
    </row>
    <row r="13" spans="1:263" ht="10.5" customHeight="1">
      <c r="A13" s="369">
        <v>8</v>
      </c>
      <c r="B13" s="374" t="s">
        <v>371</v>
      </c>
      <c r="C13" s="371" t="s">
        <v>283</v>
      </c>
      <c r="D13" s="369" t="s">
        <v>66</v>
      </c>
      <c r="E13" s="488">
        <v>0</v>
      </c>
      <c r="F13" s="488"/>
      <c r="G13" s="488">
        <v>0</v>
      </c>
      <c r="H13" s="489">
        <v>0</v>
      </c>
      <c r="I13" s="492"/>
      <c r="J13" s="377"/>
      <c r="K13" s="731"/>
      <c r="L13" s="731"/>
      <c r="M13" s="497"/>
      <c r="N13" s="497"/>
      <c r="O13" s="497"/>
      <c r="P13" s="497"/>
    </row>
    <row r="14" spans="1:263" ht="10.5" customHeight="1">
      <c r="A14" s="369">
        <v>9</v>
      </c>
      <c r="B14" s="374" t="s">
        <v>3</v>
      </c>
      <c r="C14" s="376" t="s">
        <v>266</v>
      </c>
      <c r="D14" s="369" t="s">
        <v>66</v>
      </c>
      <c r="E14" s="488">
        <v>0</v>
      </c>
      <c r="F14" s="488"/>
      <c r="G14" s="488">
        <v>0</v>
      </c>
      <c r="H14" s="489">
        <v>0</v>
      </c>
      <c r="I14" s="490"/>
      <c r="J14" s="377"/>
      <c r="K14" s="497"/>
      <c r="L14" s="497"/>
      <c r="M14" s="728"/>
      <c r="N14" s="497"/>
      <c r="O14" s="497"/>
      <c r="P14" s="497"/>
    </row>
    <row r="15" spans="1:263" ht="10.5" customHeight="1">
      <c r="A15" s="369">
        <v>10</v>
      </c>
      <c r="B15" s="374" t="s">
        <v>372</v>
      </c>
      <c r="C15" s="376" t="s">
        <v>273</v>
      </c>
      <c r="D15" s="369" t="s">
        <v>389</v>
      </c>
      <c r="E15" s="488">
        <v>0</v>
      </c>
      <c r="F15" s="488"/>
      <c r="G15" s="488">
        <v>0</v>
      </c>
      <c r="H15" s="489">
        <v>0</v>
      </c>
      <c r="I15" s="490"/>
      <c r="J15" s="377"/>
      <c r="K15" s="497"/>
      <c r="L15" s="497"/>
      <c r="M15" s="728"/>
      <c r="N15" s="497"/>
      <c r="O15" s="497"/>
      <c r="P15" s="497"/>
    </row>
    <row r="16" spans="1:263" ht="10.5" customHeight="1">
      <c r="A16" s="369">
        <v>11</v>
      </c>
      <c r="B16" s="374" t="s">
        <v>373</v>
      </c>
      <c r="C16" s="376" t="s">
        <v>265</v>
      </c>
      <c r="D16" s="369" t="s">
        <v>66</v>
      </c>
      <c r="E16" s="488">
        <v>0</v>
      </c>
      <c r="F16" s="488"/>
      <c r="G16" s="488">
        <v>0</v>
      </c>
      <c r="H16" s="489">
        <v>0</v>
      </c>
      <c r="I16" s="490"/>
      <c r="J16" s="377"/>
      <c r="K16" s="497"/>
      <c r="L16" s="497"/>
      <c r="M16" s="728"/>
      <c r="N16" s="497"/>
      <c r="O16" s="497"/>
      <c r="P16" s="497"/>
    </row>
    <row r="17" spans="1:263" ht="10.5" customHeight="1">
      <c r="A17" s="369">
        <v>12</v>
      </c>
      <c r="B17" s="374" t="s">
        <v>374</v>
      </c>
      <c r="C17" s="376" t="s">
        <v>264</v>
      </c>
      <c r="D17" s="369" t="s">
        <v>66</v>
      </c>
      <c r="E17" s="488"/>
      <c r="F17" s="488"/>
      <c r="G17" s="488"/>
      <c r="H17" s="489"/>
      <c r="I17" s="490"/>
      <c r="J17" s="377"/>
      <c r="K17" s="497"/>
      <c r="L17" s="497"/>
      <c r="M17" s="728"/>
      <c r="N17" s="497"/>
      <c r="O17" s="497"/>
      <c r="P17" s="497"/>
    </row>
    <row r="18" spans="1:263" ht="10.5" customHeight="1">
      <c r="A18" s="369">
        <v>13</v>
      </c>
      <c r="B18" s="374" t="s">
        <v>399</v>
      </c>
      <c r="C18" s="376" t="s">
        <v>268</v>
      </c>
      <c r="D18" s="369" t="s">
        <v>66</v>
      </c>
      <c r="E18" s="488">
        <v>0</v>
      </c>
      <c r="F18" s="488"/>
      <c r="G18" s="488">
        <v>0</v>
      </c>
      <c r="H18" s="489">
        <v>0</v>
      </c>
      <c r="I18" s="490"/>
      <c r="J18" s="377"/>
      <c r="K18" s="497"/>
      <c r="L18" s="497"/>
      <c r="M18" s="728"/>
      <c r="N18" s="497"/>
      <c r="O18" s="497"/>
      <c r="P18" s="497"/>
    </row>
    <row r="19" spans="1:263" ht="10.5" customHeight="1">
      <c r="A19" s="369">
        <v>14</v>
      </c>
      <c r="B19" s="374" t="s">
        <v>400</v>
      </c>
      <c r="C19" s="376" t="s">
        <v>267</v>
      </c>
      <c r="D19" s="369" t="s">
        <v>66</v>
      </c>
      <c r="E19" s="488">
        <v>0</v>
      </c>
      <c r="F19" s="488"/>
      <c r="G19" s="488">
        <v>0</v>
      </c>
      <c r="H19" s="489">
        <v>0</v>
      </c>
      <c r="I19" s="490"/>
      <c r="J19" s="377"/>
      <c r="K19" s="497"/>
      <c r="L19" s="497"/>
      <c r="M19" s="728"/>
      <c r="N19" s="497"/>
      <c r="O19" s="497"/>
      <c r="P19" s="497"/>
    </row>
    <row r="20" spans="1:263" ht="10.5" customHeight="1">
      <c r="A20" s="369">
        <v>15</v>
      </c>
      <c r="B20" s="374" t="s">
        <v>376</v>
      </c>
      <c r="C20" s="376" t="s">
        <v>287</v>
      </c>
      <c r="D20" s="369" t="s">
        <v>389</v>
      </c>
      <c r="E20" s="488">
        <v>0</v>
      </c>
      <c r="F20" s="488"/>
      <c r="G20" s="488">
        <v>0</v>
      </c>
      <c r="H20" s="489">
        <v>0</v>
      </c>
      <c r="I20" s="490"/>
      <c r="J20" s="377"/>
      <c r="K20" s="497"/>
      <c r="L20" s="497"/>
      <c r="M20" s="728"/>
      <c r="N20" s="497"/>
      <c r="O20" s="497"/>
      <c r="P20" s="497"/>
    </row>
    <row r="21" spans="1:263" ht="10.5" customHeight="1">
      <c r="A21" s="369">
        <v>16</v>
      </c>
      <c r="B21" s="374" t="s">
        <v>401</v>
      </c>
      <c r="C21" s="376" t="s">
        <v>271</v>
      </c>
      <c r="D21" s="369" t="s">
        <v>66</v>
      </c>
      <c r="E21" s="488">
        <v>0</v>
      </c>
      <c r="F21" s="488"/>
      <c r="G21" s="488">
        <v>0</v>
      </c>
      <c r="H21" s="489">
        <v>0</v>
      </c>
      <c r="I21" s="490"/>
      <c r="J21" s="377"/>
      <c r="K21" s="497"/>
      <c r="L21" s="497"/>
      <c r="M21" s="728"/>
      <c r="N21" s="497"/>
      <c r="O21" s="497"/>
      <c r="P21" s="497"/>
    </row>
    <row r="22" spans="1:263" ht="10.5" customHeight="1">
      <c r="A22" s="369">
        <v>17</v>
      </c>
      <c r="B22" s="374" t="s">
        <v>378</v>
      </c>
      <c r="C22" s="376" t="s">
        <v>285</v>
      </c>
      <c r="D22" s="369" t="s">
        <v>66</v>
      </c>
      <c r="E22" s="488">
        <v>0</v>
      </c>
      <c r="F22" s="488"/>
      <c r="G22" s="488">
        <v>0</v>
      </c>
      <c r="H22" s="489">
        <v>0</v>
      </c>
      <c r="I22" s="490"/>
      <c r="J22" s="377"/>
      <c r="K22" s="497"/>
      <c r="L22" s="497"/>
      <c r="M22" s="728"/>
      <c r="N22" s="497"/>
      <c r="O22" s="497"/>
      <c r="P22" s="497"/>
    </row>
    <row r="23" spans="1:263" ht="10.5" customHeight="1">
      <c r="A23" s="369">
        <v>18</v>
      </c>
      <c r="B23" s="374" t="s">
        <v>379</v>
      </c>
      <c r="C23" s="376" t="s">
        <v>111</v>
      </c>
      <c r="D23" s="369" t="s">
        <v>66</v>
      </c>
      <c r="E23" s="488"/>
      <c r="F23" s="488"/>
      <c r="G23" s="488"/>
      <c r="H23" s="489"/>
      <c r="I23" s="490"/>
      <c r="J23" s="377"/>
      <c r="K23" s="497"/>
      <c r="L23" s="497"/>
      <c r="M23" s="728"/>
      <c r="N23" s="497"/>
      <c r="O23" s="497"/>
      <c r="P23" s="497"/>
    </row>
    <row r="24" spans="1:263" ht="10.5" customHeight="1">
      <c r="A24" s="369">
        <v>19</v>
      </c>
      <c r="B24" s="374" t="s">
        <v>20</v>
      </c>
      <c r="C24" s="376" t="s">
        <v>288</v>
      </c>
      <c r="D24" s="369" t="s">
        <v>66</v>
      </c>
      <c r="E24" s="488">
        <v>0</v>
      </c>
      <c r="F24" s="488"/>
      <c r="G24" s="488">
        <v>0</v>
      </c>
      <c r="H24" s="489">
        <v>0</v>
      </c>
      <c r="I24" s="490"/>
      <c r="J24" s="377"/>
      <c r="K24" s="497"/>
      <c r="L24" s="497"/>
      <c r="M24" s="497"/>
      <c r="N24" s="497"/>
      <c r="O24" s="497"/>
      <c r="P24" s="497"/>
    </row>
    <row r="25" spans="1:263" ht="10.5" customHeight="1">
      <c r="A25" s="369">
        <v>20</v>
      </c>
      <c r="B25" s="374" t="s">
        <v>381</v>
      </c>
      <c r="C25" s="376" t="s">
        <v>284</v>
      </c>
      <c r="D25" s="369" t="s">
        <v>66</v>
      </c>
      <c r="E25" s="488"/>
      <c r="F25" s="488"/>
      <c r="G25" s="488"/>
      <c r="H25" s="489"/>
      <c r="I25" s="490"/>
      <c r="J25" s="377"/>
      <c r="K25" s="722"/>
      <c r="L25" s="722"/>
      <c r="M25" s="722"/>
    </row>
    <row r="26" spans="1:263" ht="10.5" customHeight="1">
      <c r="A26" s="369">
        <v>21</v>
      </c>
      <c r="B26" s="374" t="s">
        <v>382</v>
      </c>
      <c r="C26" s="376" t="s">
        <v>286</v>
      </c>
      <c r="D26" s="369" t="s">
        <v>66</v>
      </c>
      <c r="E26" s="488">
        <v>0</v>
      </c>
      <c r="F26" s="488"/>
      <c r="G26" s="488">
        <v>0</v>
      </c>
      <c r="H26" s="489">
        <v>0</v>
      </c>
      <c r="I26" s="490"/>
      <c r="J26" s="377"/>
    </row>
    <row r="27" spans="1:263" ht="10.5" customHeight="1">
      <c r="A27" s="369">
        <v>22</v>
      </c>
      <c r="B27" s="374" t="s">
        <v>383</v>
      </c>
      <c r="C27" s="376" t="s">
        <v>102</v>
      </c>
      <c r="D27" s="369" t="s">
        <v>66</v>
      </c>
      <c r="E27" s="488">
        <v>0</v>
      </c>
      <c r="F27" s="488"/>
      <c r="G27" s="488">
        <v>0</v>
      </c>
      <c r="H27" s="489">
        <v>0</v>
      </c>
      <c r="I27" s="490"/>
      <c r="J27" s="377"/>
    </row>
    <row r="28" spans="1:263" ht="10.5" customHeight="1">
      <c r="A28" s="378"/>
      <c r="B28" s="379"/>
      <c r="C28" s="380"/>
      <c r="D28" s="378"/>
      <c r="E28" s="493"/>
      <c r="F28" s="493"/>
      <c r="G28" s="493"/>
      <c r="H28" s="494"/>
      <c r="I28" s="495"/>
      <c r="J28" s="377"/>
    </row>
    <row r="29" spans="1:263" ht="15" customHeight="1">
      <c r="A29" s="381" t="s">
        <v>402</v>
      </c>
      <c r="B29" s="382"/>
      <c r="C29" s="382"/>
      <c r="D29" s="382"/>
      <c r="E29" s="496"/>
      <c r="F29" s="496"/>
      <c r="G29" s="497"/>
      <c r="H29" s="497"/>
      <c r="I29" s="497"/>
      <c r="J29" s="377"/>
    </row>
    <row r="30" spans="1:263" ht="25.2" customHeight="1">
      <c r="A30" s="732" t="s">
        <v>11</v>
      </c>
      <c r="B30" s="733" t="s">
        <v>391</v>
      </c>
      <c r="C30" s="733" t="s">
        <v>260</v>
      </c>
      <c r="D30" s="733" t="s">
        <v>5</v>
      </c>
      <c r="E30" s="733" t="s">
        <v>301</v>
      </c>
      <c r="F30" s="733" t="s">
        <v>392</v>
      </c>
      <c r="G30" s="733" t="s">
        <v>824</v>
      </c>
      <c r="H30" s="734" t="s">
        <v>825</v>
      </c>
      <c r="I30" s="733" t="s">
        <v>304</v>
      </c>
      <c r="J30" s="377"/>
      <c r="AR30" s="383"/>
      <c r="AS30" s="383"/>
      <c r="AT30" s="383"/>
      <c r="AU30" s="383"/>
      <c r="AV30" s="383"/>
      <c r="AW30" s="383"/>
      <c r="AX30" s="383"/>
      <c r="AY30" s="383"/>
      <c r="AZ30" s="383"/>
    </row>
    <row r="31" spans="1:263" s="386" customFormat="1" ht="10.5" customHeight="1">
      <c r="A31" s="384">
        <v>1</v>
      </c>
      <c r="B31" s="367" t="s">
        <v>393</v>
      </c>
      <c r="C31" s="368" t="s">
        <v>262</v>
      </c>
      <c r="D31" s="366" t="s">
        <v>66</v>
      </c>
      <c r="E31" s="498">
        <v>0</v>
      </c>
      <c r="F31" s="498"/>
      <c r="G31" s="498">
        <v>0</v>
      </c>
      <c r="H31" s="499">
        <v>0</v>
      </c>
      <c r="I31" s="500"/>
      <c r="J31" s="385"/>
      <c r="N31" s="387"/>
      <c r="AR31" s="388"/>
      <c r="AS31" s="388"/>
      <c r="AT31" s="388"/>
      <c r="AU31" s="388"/>
      <c r="AV31" s="388"/>
      <c r="AW31" s="388"/>
      <c r="AX31" s="388"/>
      <c r="AY31" s="388"/>
      <c r="AZ31" s="388"/>
      <c r="CY31" s="386">
        <v>0</v>
      </c>
      <c r="CZ31" s="386">
        <v>0</v>
      </c>
      <c r="DA31" s="386">
        <v>0</v>
      </c>
      <c r="DB31" s="386">
        <v>0</v>
      </c>
      <c r="DC31" s="386">
        <v>0</v>
      </c>
      <c r="DD31" s="386">
        <v>0</v>
      </c>
      <c r="DE31" s="386">
        <v>0</v>
      </c>
      <c r="DF31" s="386">
        <v>0</v>
      </c>
      <c r="DG31" s="386">
        <v>0</v>
      </c>
      <c r="DH31" s="386">
        <v>0</v>
      </c>
      <c r="DI31" s="386">
        <v>0</v>
      </c>
      <c r="DJ31" s="386">
        <v>0</v>
      </c>
      <c r="DK31" s="386">
        <v>0</v>
      </c>
      <c r="DL31" s="386">
        <v>0</v>
      </c>
      <c r="DM31" s="386">
        <v>0</v>
      </c>
      <c r="DN31" s="386">
        <v>0</v>
      </c>
      <c r="DO31" s="386">
        <v>0</v>
      </c>
      <c r="DP31" s="386">
        <v>0</v>
      </c>
      <c r="DQ31" s="386">
        <v>0</v>
      </c>
      <c r="DR31" s="386">
        <v>0</v>
      </c>
      <c r="DS31" s="386">
        <v>0</v>
      </c>
      <c r="DT31" s="386">
        <v>0</v>
      </c>
      <c r="DU31" s="386">
        <v>0</v>
      </c>
      <c r="DV31" s="386">
        <v>0</v>
      </c>
      <c r="DW31" s="386">
        <v>0</v>
      </c>
      <c r="DX31" s="386">
        <v>0</v>
      </c>
      <c r="DY31" s="386">
        <v>0</v>
      </c>
      <c r="DZ31" s="386">
        <v>0</v>
      </c>
      <c r="EA31" s="386">
        <v>0</v>
      </c>
      <c r="EB31" s="386">
        <v>0</v>
      </c>
      <c r="EC31" s="386">
        <v>0</v>
      </c>
      <c r="ED31" s="386">
        <v>0</v>
      </c>
      <c r="EE31" s="386">
        <v>0</v>
      </c>
      <c r="EF31" s="386">
        <v>0</v>
      </c>
      <c r="EG31" s="386">
        <v>0</v>
      </c>
      <c r="EH31" s="386">
        <v>0</v>
      </c>
      <c r="EI31" s="386">
        <v>0</v>
      </c>
      <c r="EJ31" s="386">
        <v>0</v>
      </c>
      <c r="EK31" s="386">
        <v>0</v>
      </c>
      <c r="EL31" s="386">
        <v>0</v>
      </c>
      <c r="EM31" s="386">
        <v>0</v>
      </c>
      <c r="EN31" s="386">
        <v>0</v>
      </c>
      <c r="EO31" s="386">
        <v>0</v>
      </c>
      <c r="EP31" s="386">
        <v>0</v>
      </c>
      <c r="EQ31" s="386">
        <v>0</v>
      </c>
      <c r="ER31" s="386">
        <v>0</v>
      </c>
      <c r="ES31" s="386">
        <v>0</v>
      </c>
      <c r="ET31" s="386">
        <v>0</v>
      </c>
      <c r="EU31" s="386">
        <v>0</v>
      </c>
      <c r="EV31" s="386">
        <v>0</v>
      </c>
      <c r="EW31" s="386">
        <v>0</v>
      </c>
      <c r="EX31" s="386">
        <v>0</v>
      </c>
      <c r="EY31" s="386">
        <v>0</v>
      </c>
      <c r="EZ31" s="386">
        <v>0</v>
      </c>
      <c r="FA31" s="386">
        <v>0</v>
      </c>
      <c r="FB31" s="386">
        <v>0</v>
      </c>
      <c r="FC31" s="386">
        <v>0</v>
      </c>
      <c r="FD31" s="386">
        <v>0</v>
      </c>
      <c r="FE31" s="386">
        <v>0</v>
      </c>
      <c r="FF31" s="386">
        <v>0</v>
      </c>
      <c r="FG31" s="386">
        <v>0</v>
      </c>
      <c r="FH31" s="386">
        <v>0</v>
      </c>
      <c r="FI31" s="386">
        <v>0</v>
      </c>
      <c r="FJ31" s="386">
        <v>0</v>
      </c>
      <c r="FK31" s="386">
        <v>0</v>
      </c>
      <c r="FL31" s="386">
        <v>0</v>
      </c>
      <c r="FM31" s="386">
        <v>0</v>
      </c>
      <c r="FN31" s="386">
        <v>0</v>
      </c>
      <c r="FO31" s="386">
        <v>0</v>
      </c>
      <c r="FP31" s="386">
        <v>0</v>
      </c>
      <c r="FQ31" s="386">
        <v>0</v>
      </c>
      <c r="FR31" s="386">
        <v>0</v>
      </c>
      <c r="FS31" s="386">
        <v>0</v>
      </c>
      <c r="FT31" s="386">
        <v>0</v>
      </c>
      <c r="FU31" s="386">
        <v>0</v>
      </c>
      <c r="FV31" s="386">
        <v>0</v>
      </c>
      <c r="FW31" s="386">
        <v>0</v>
      </c>
      <c r="FX31" s="386">
        <v>0</v>
      </c>
      <c r="FY31" s="386">
        <v>0</v>
      </c>
      <c r="FZ31" s="386">
        <v>0</v>
      </c>
      <c r="GA31" s="386">
        <v>0</v>
      </c>
      <c r="GB31" s="386">
        <v>0</v>
      </c>
      <c r="GC31" s="386">
        <v>0</v>
      </c>
      <c r="GD31" s="386">
        <v>0</v>
      </c>
      <c r="GE31" s="386">
        <v>0</v>
      </c>
      <c r="GF31" s="386">
        <v>0</v>
      </c>
      <c r="GG31" s="386">
        <v>0</v>
      </c>
      <c r="GH31" s="386">
        <v>0</v>
      </c>
      <c r="GI31" s="386">
        <v>0</v>
      </c>
      <c r="GJ31" s="386">
        <v>0</v>
      </c>
      <c r="GK31" s="386">
        <v>0</v>
      </c>
      <c r="GL31" s="386">
        <v>0</v>
      </c>
      <c r="GM31" s="386">
        <v>0</v>
      </c>
      <c r="GN31" s="386">
        <v>0</v>
      </c>
      <c r="GO31" s="386">
        <v>0</v>
      </c>
      <c r="GP31" s="386">
        <v>0</v>
      </c>
      <c r="GQ31" s="386">
        <v>0</v>
      </c>
      <c r="GR31" s="386">
        <v>0</v>
      </c>
      <c r="GS31" s="386">
        <v>0</v>
      </c>
      <c r="GT31" s="386">
        <v>0</v>
      </c>
      <c r="GU31" s="386">
        <v>0</v>
      </c>
      <c r="GV31" s="386">
        <v>0</v>
      </c>
      <c r="GW31" s="386">
        <v>0</v>
      </c>
      <c r="GX31" s="386">
        <v>0</v>
      </c>
      <c r="GY31" s="386">
        <v>0</v>
      </c>
      <c r="GZ31" s="386">
        <v>0</v>
      </c>
      <c r="HA31" s="386">
        <v>0</v>
      </c>
      <c r="HB31" s="386">
        <v>0</v>
      </c>
      <c r="HC31" s="386">
        <v>0</v>
      </c>
      <c r="HD31" s="386">
        <v>0</v>
      </c>
      <c r="HE31" s="386">
        <v>0</v>
      </c>
      <c r="HF31" s="386">
        <v>0</v>
      </c>
      <c r="HG31" s="386">
        <v>0</v>
      </c>
      <c r="HH31" s="386">
        <v>0</v>
      </c>
      <c r="HI31" s="386">
        <v>0</v>
      </c>
      <c r="HJ31" s="386">
        <v>0</v>
      </c>
      <c r="HK31" s="386">
        <v>0</v>
      </c>
      <c r="HL31" s="386">
        <v>0</v>
      </c>
      <c r="HM31" s="386">
        <v>0</v>
      </c>
      <c r="HN31" s="386">
        <v>0</v>
      </c>
      <c r="HO31" s="386">
        <v>0</v>
      </c>
      <c r="HP31" s="386">
        <v>0</v>
      </c>
      <c r="HQ31" s="386">
        <v>0</v>
      </c>
      <c r="HR31" s="386">
        <v>0</v>
      </c>
      <c r="HS31" s="386">
        <v>0</v>
      </c>
      <c r="HT31" s="386">
        <v>0</v>
      </c>
      <c r="HU31" s="386">
        <v>0</v>
      </c>
      <c r="HV31" s="386">
        <v>0</v>
      </c>
      <c r="HW31" s="386">
        <v>0</v>
      </c>
      <c r="HX31" s="386">
        <v>0</v>
      </c>
      <c r="HY31" s="386">
        <v>0</v>
      </c>
      <c r="HZ31" s="386">
        <v>0</v>
      </c>
      <c r="IA31" s="386">
        <v>0</v>
      </c>
      <c r="IB31" s="386">
        <v>0</v>
      </c>
      <c r="IC31" s="386">
        <v>0</v>
      </c>
      <c r="ID31" s="386">
        <v>0</v>
      </c>
      <c r="IE31" s="386">
        <v>0</v>
      </c>
      <c r="IF31" s="386">
        <v>0</v>
      </c>
      <c r="IG31" s="386">
        <v>0</v>
      </c>
      <c r="IH31" s="386">
        <v>0</v>
      </c>
      <c r="II31" s="386">
        <v>0</v>
      </c>
      <c r="IJ31" s="386">
        <v>0</v>
      </c>
      <c r="IK31" s="386">
        <v>0</v>
      </c>
      <c r="IL31" s="386">
        <v>0</v>
      </c>
      <c r="IM31" s="386">
        <v>0</v>
      </c>
      <c r="IN31" s="386">
        <v>0</v>
      </c>
      <c r="IO31" s="386">
        <v>0</v>
      </c>
      <c r="IP31" s="386">
        <v>0</v>
      </c>
      <c r="IQ31" s="386">
        <v>0</v>
      </c>
      <c r="IR31" s="386">
        <v>0</v>
      </c>
      <c r="IS31" s="386">
        <v>0</v>
      </c>
      <c r="IT31" s="386">
        <v>0</v>
      </c>
      <c r="IU31" s="386">
        <v>0</v>
      </c>
      <c r="IV31" s="386">
        <v>0</v>
      </c>
      <c r="IW31" s="386">
        <v>0</v>
      </c>
      <c r="IX31" s="386">
        <v>0</v>
      </c>
      <c r="IY31" s="386">
        <v>0</v>
      </c>
      <c r="IZ31" s="386">
        <v>0</v>
      </c>
      <c r="JA31" s="386">
        <v>0</v>
      </c>
      <c r="JB31" s="386">
        <v>0</v>
      </c>
      <c r="JC31" s="386">
        <v>0</v>
      </c>
    </row>
    <row r="32" spans="1:263" s="386" customFormat="1" ht="10.5" customHeight="1">
      <c r="A32" s="389">
        <v>2</v>
      </c>
      <c r="B32" s="370" t="s">
        <v>2</v>
      </c>
      <c r="C32" s="371" t="s">
        <v>278</v>
      </c>
      <c r="D32" s="369" t="s">
        <v>66</v>
      </c>
      <c r="E32" s="501">
        <v>204.5</v>
      </c>
      <c r="F32" s="501">
        <v>109.72616136919315</v>
      </c>
      <c r="G32" s="501">
        <v>22439</v>
      </c>
      <c r="H32" s="502">
        <v>5.6742508324084354E-2</v>
      </c>
      <c r="I32" s="503"/>
      <c r="J32" s="385"/>
      <c r="N32" s="387"/>
      <c r="AR32" s="388"/>
      <c r="AS32" s="388"/>
      <c r="AT32" s="388"/>
      <c r="AU32" s="388"/>
      <c r="AV32" s="388"/>
      <c r="AW32" s="388"/>
      <c r="AX32" s="388"/>
      <c r="AY32" s="388"/>
      <c r="AZ32" s="388"/>
    </row>
    <row r="33" spans="1:263" s="386" customFormat="1" ht="10.5" customHeight="1">
      <c r="A33" s="390">
        <v>3</v>
      </c>
      <c r="B33" s="370" t="s">
        <v>394</v>
      </c>
      <c r="C33" s="372" t="s">
        <v>277</v>
      </c>
      <c r="D33" s="369" t="s">
        <v>66</v>
      </c>
      <c r="E33" s="501">
        <v>153</v>
      </c>
      <c r="F33" s="501">
        <v>141.25816993464053</v>
      </c>
      <c r="G33" s="501">
        <v>21612.5</v>
      </c>
      <c r="H33" s="502">
        <v>4.2452830188679243E-2</v>
      </c>
      <c r="I33" s="503"/>
      <c r="J33" s="385"/>
      <c r="N33" s="387"/>
      <c r="AR33" s="388"/>
      <c r="AS33" s="388"/>
      <c r="AT33" s="388"/>
      <c r="AU33" s="388"/>
      <c r="AV33" s="388"/>
      <c r="AW33" s="388"/>
      <c r="AX33" s="388"/>
      <c r="AY33" s="388"/>
      <c r="AZ33" s="388"/>
      <c r="CY33" s="386">
        <v>0</v>
      </c>
      <c r="CZ33" s="386">
        <v>0</v>
      </c>
      <c r="DA33" s="386">
        <v>0</v>
      </c>
      <c r="DB33" s="386">
        <v>0</v>
      </c>
      <c r="DC33" s="386">
        <v>0</v>
      </c>
      <c r="DD33" s="386">
        <v>0</v>
      </c>
      <c r="DE33" s="386">
        <v>0</v>
      </c>
      <c r="DF33" s="386">
        <v>0</v>
      </c>
      <c r="DG33" s="386">
        <v>0</v>
      </c>
      <c r="DH33" s="386">
        <v>0</v>
      </c>
      <c r="DI33" s="386">
        <v>0</v>
      </c>
      <c r="DJ33" s="386">
        <v>0</v>
      </c>
      <c r="DK33" s="386">
        <v>0</v>
      </c>
      <c r="DL33" s="386">
        <v>0</v>
      </c>
      <c r="DM33" s="386">
        <v>0</v>
      </c>
      <c r="DN33" s="386">
        <v>0</v>
      </c>
      <c r="DO33" s="386">
        <v>0</v>
      </c>
      <c r="DP33" s="386">
        <v>0</v>
      </c>
      <c r="DQ33" s="386">
        <v>0</v>
      </c>
      <c r="DR33" s="386">
        <v>0</v>
      </c>
      <c r="DS33" s="386">
        <v>0</v>
      </c>
      <c r="DT33" s="386">
        <v>0</v>
      </c>
      <c r="DU33" s="386">
        <v>0</v>
      </c>
      <c r="DV33" s="386">
        <v>0</v>
      </c>
      <c r="DW33" s="386">
        <v>0</v>
      </c>
      <c r="DX33" s="386">
        <v>0</v>
      </c>
      <c r="DY33" s="386">
        <v>0</v>
      </c>
      <c r="DZ33" s="386">
        <v>0</v>
      </c>
      <c r="EA33" s="386">
        <v>0</v>
      </c>
      <c r="EB33" s="386">
        <v>0</v>
      </c>
      <c r="EC33" s="386">
        <v>0</v>
      </c>
      <c r="ED33" s="386">
        <v>0</v>
      </c>
      <c r="EE33" s="386">
        <v>0</v>
      </c>
      <c r="EF33" s="386">
        <v>0</v>
      </c>
      <c r="EG33" s="386">
        <v>0</v>
      </c>
      <c r="EH33" s="386">
        <v>0</v>
      </c>
      <c r="EI33" s="386">
        <v>0</v>
      </c>
      <c r="EJ33" s="386">
        <v>0</v>
      </c>
      <c r="EK33" s="386">
        <v>0</v>
      </c>
      <c r="EL33" s="386">
        <v>0</v>
      </c>
      <c r="EM33" s="386">
        <v>0</v>
      </c>
      <c r="EN33" s="386">
        <v>0</v>
      </c>
      <c r="EO33" s="386">
        <v>0</v>
      </c>
      <c r="EP33" s="386">
        <v>0</v>
      </c>
      <c r="EQ33" s="386">
        <v>0</v>
      </c>
      <c r="ER33" s="386">
        <v>0</v>
      </c>
      <c r="ES33" s="386">
        <v>0</v>
      </c>
      <c r="ET33" s="386">
        <v>0</v>
      </c>
      <c r="EU33" s="386">
        <v>0</v>
      </c>
      <c r="EV33" s="386">
        <v>0</v>
      </c>
      <c r="EW33" s="386">
        <v>0</v>
      </c>
      <c r="EX33" s="386">
        <v>0</v>
      </c>
      <c r="EY33" s="386">
        <v>0</v>
      </c>
      <c r="EZ33" s="386">
        <v>0</v>
      </c>
      <c r="FA33" s="386">
        <v>0</v>
      </c>
      <c r="FB33" s="386">
        <v>0</v>
      </c>
      <c r="FC33" s="386">
        <v>0</v>
      </c>
      <c r="FD33" s="386">
        <v>0</v>
      </c>
      <c r="FE33" s="386">
        <v>0</v>
      </c>
      <c r="FF33" s="386">
        <v>0</v>
      </c>
      <c r="FG33" s="386">
        <v>0</v>
      </c>
      <c r="FH33" s="386">
        <v>0</v>
      </c>
      <c r="FI33" s="386">
        <v>0</v>
      </c>
      <c r="FJ33" s="386">
        <v>0</v>
      </c>
      <c r="FK33" s="386">
        <v>0</v>
      </c>
      <c r="FL33" s="386">
        <v>0</v>
      </c>
      <c r="FM33" s="386">
        <v>0</v>
      </c>
      <c r="FN33" s="386">
        <v>0</v>
      </c>
      <c r="FO33" s="386">
        <v>0</v>
      </c>
      <c r="FP33" s="386">
        <v>0</v>
      </c>
      <c r="FQ33" s="386">
        <v>0</v>
      </c>
      <c r="FR33" s="386">
        <v>0</v>
      </c>
      <c r="FS33" s="386">
        <v>0</v>
      </c>
      <c r="FT33" s="386">
        <v>0</v>
      </c>
      <c r="FU33" s="386">
        <v>0</v>
      </c>
      <c r="FV33" s="386">
        <v>0</v>
      </c>
      <c r="FW33" s="386">
        <v>0</v>
      </c>
      <c r="FX33" s="386">
        <v>0</v>
      </c>
      <c r="FY33" s="386">
        <v>0</v>
      </c>
      <c r="FZ33" s="386">
        <v>0</v>
      </c>
      <c r="GA33" s="386">
        <v>0</v>
      </c>
      <c r="GB33" s="386">
        <v>0</v>
      </c>
      <c r="GC33" s="386">
        <v>0</v>
      </c>
      <c r="GD33" s="386">
        <v>0</v>
      </c>
      <c r="GE33" s="386">
        <v>0</v>
      </c>
      <c r="GF33" s="386">
        <v>0</v>
      </c>
      <c r="GG33" s="386">
        <v>0</v>
      </c>
      <c r="GH33" s="386">
        <v>0</v>
      </c>
      <c r="GI33" s="386">
        <v>0</v>
      </c>
      <c r="GJ33" s="386">
        <v>0</v>
      </c>
      <c r="GK33" s="386">
        <v>0</v>
      </c>
      <c r="GL33" s="386">
        <v>0</v>
      </c>
      <c r="GM33" s="386">
        <v>0</v>
      </c>
      <c r="GN33" s="386">
        <v>0</v>
      </c>
      <c r="GO33" s="386">
        <v>0</v>
      </c>
      <c r="GP33" s="386">
        <v>0</v>
      </c>
      <c r="GQ33" s="386">
        <v>0</v>
      </c>
      <c r="GR33" s="386">
        <v>0</v>
      </c>
      <c r="GS33" s="386">
        <v>0</v>
      </c>
      <c r="GT33" s="386">
        <v>0</v>
      </c>
      <c r="GU33" s="386">
        <v>0</v>
      </c>
      <c r="GV33" s="386">
        <v>0</v>
      </c>
      <c r="GW33" s="386">
        <v>0</v>
      </c>
      <c r="GX33" s="386">
        <v>0</v>
      </c>
      <c r="GY33" s="386">
        <v>0</v>
      </c>
      <c r="GZ33" s="386">
        <v>0</v>
      </c>
      <c r="HA33" s="386">
        <v>0</v>
      </c>
      <c r="HB33" s="386">
        <v>0</v>
      </c>
      <c r="HC33" s="386">
        <v>0</v>
      </c>
      <c r="HD33" s="386">
        <v>0</v>
      </c>
      <c r="HE33" s="386">
        <v>0</v>
      </c>
      <c r="HF33" s="386">
        <v>0</v>
      </c>
      <c r="HG33" s="386">
        <v>0</v>
      </c>
      <c r="HH33" s="386">
        <v>0</v>
      </c>
      <c r="HI33" s="386">
        <v>0</v>
      </c>
      <c r="HJ33" s="386">
        <v>0</v>
      </c>
      <c r="HK33" s="386">
        <v>0</v>
      </c>
      <c r="HL33" s="386">
        <v>0</v>
      </c>
      <c r="HM33" s="386">
        <v>0</v>
      </c>
      <c r="HN33" s="386">
        <v>0</v>
      </c>
      <c r="HO33" s="386">
        <v>0</v>
      </c>
      <c r="HP33" s="386">
        <v>0</v>
      </c>
      <c r="HQ33" s="386">
        <v>0</v>
      </c>
      <c r="HR33" s="386">
        <v>0</v>
      </c>
      <c r="HS33" s="386">
        <v>0</v>
      </c>
      <c r="HT33" s="386">
        <v>0</v>
      </c>
      <c r="HU33" s="386">
        <v>0</v>
      </c>
      <c r="HV33" s="386">
        <v>0</v>
      </c>
      <c r="HW33" s="386">
        <v>0</v>
      </c>
      <c r="HX33" s="386">
        <v>0</v>
      </c>
      <c r="HY33" s="386">
        <v>0</v>
      </c>
      <c r="HZ33" s="386">
        <v>0</v>
      </c>
      <c r="IA33" s="386">
        <v>0</v>
      </c>
      <c r="IB33" s="386">
        <v>0</v>
      </c>
      <c r="IC33" s="386">
        <v>0</v>
      </c>
      <c r="ID33" s="386">
        <v>0</v>
      </c>
      <c r="IE33" s="386">
        <v>0</v>
      </c>
      <c r="IF33" s="386">
        <v>0</v>
      </c>
      <c r="IG33" s="386">
        <v>0</v>
      </c>
      <c r="IH33" s="386">
        <v>0</v>
      </c>
      <c r="II33" s="386">
        <v>0</v>
      </c>
      <c r="IJ33" s="386">
        <v>0</v>
      </c>
      <c r="IK33" s="386">
        <v>0</v>
      </c>
      <c r="IL33" s="386">
        <v>0</v>
      </c>
      <c r="IM33" s="386">
        <v>0</v>
      </c>
      <c r="IN33" s="386">
        <v>0</v>
      </c>
      <c r="IO33" s="386">
        <v>0</v>
      </c>
      <c r="IP33" s="386">
        <v>0</v>
      </c>
      <c r="IQ33" s="386">
        <v>0</v>
      </c>
      <c r="IR33" s="386">
        <v>0</v>
      </c>
      <c r="IS33" s="386">
        <v>0</v>
      </c>
      <c r="IT33" s="386">
        <v>0</v>
      </c>
      <c r="IU33" s="386">
        <v>0</v>
      </c>
      <c r="IV33" s="386">
        <v>0</v>
      </c>
      <c r="IW33" s="386">
        <v>0</v>
      </c>
      <c r="IX33" s="386">
        <v>0</v>
      </c>
      <c r="IY33" s="386">
        <v>0</v>
      </c>
      <c r="IZ33" s="386">
        <v>0</v>
      </c>
      <c r="JA33" s="386">
        <v>0</v>
      </c>
      <c r="JB33" s="386">
        <v>0</v>
      </c>
      <c r="JC33" s="386">
        <v>0</v>
      </c>
    </row>
    <row r="34" spans="1:263" s="386" customFormat="1" ht="10.5" customHeight="1">
      <c r="A34" s="389">
        <v>4</v>
      </c>
      <c r="B34" s="370" t="s">
        <v>395</v>
      </c>
      <c r="C34" s="371" t="s">
        <v>274</v>
      </c>
      <c r="D34" s="369" t="s">
        <v>66</v>
      </c>
      <c r="E34" s="504">
        <v>36.5</v>
      </c>
      <c r="F34" s="504">
        <v>216.0958904109589</v>
      </c>
      <c r="G34" s="504">
        <v>7887.5</v>
      </c>
      <c r="H34" s="505">
        <v>1.0127635960044396E-2</v>
      </c>
      <c r="I34" s="503"/>
      <c r="J34" s="385"/>
      <c r="AR34" s="388"/>
      <c r="AS34" s="388"/>
      <c r="AT34" s="388"/>
      <c r="AU34" s="388"/>
      <c r="AV34" s="388"/>
      <c r="AW34" s="388"/>
      <c r="AX34" s="388"/>
      <c r="AY34" s="388"/>
      <c r="AZ34" s="388"/>
    </row>
    <row r="35" spans="1:263" s="386" customFormat="1" ht="10.5" customHeight="1">
      <c r="A35" s="390">
        <v>5</v>
      </c>
      <c r="B35" s="374" t="s">
        <v>396</v>
      </c>
      <c r="C35" s="371" t="s">
        <v>279</v>
      </c>
      <c r="D35" s="369" t="s">
        <v>66</v>
      </c>
      <c r="E35" s="504">
        <v>14</v>
      </c>
      <c r="F35" s="504">
        <v>65</v>
      </c>
      <c r="G35" s="504">
        <v>910</v>
      </c>
      <c r="H35" s="505">
        <v>3.8845726970033298E-3</v>
      </c>
      <c r="I35" s="506"/>
    </row>
    <row r="36" spans="1:263" s="386" customFormat="1" ht="10.5" customHeight="1">
      <c r="A36" s="389">
        <v>6</v>
      </c>
      <c r="B36" s="374" t="s">
        <v>397</v>
      </c>
      <c r="C36" s="371" t="s">
        <v>276</v>
      </c>
      <c r="D36" s="369" t="s">
        <v>66</v>
      </c>
      <c r="E36" s="504">
        <v>494.5</v>
      </c>
      <c r="F36" s="504">
        <v>81.814964610717894</v>
      </c>
      <c r="G36" s="504">
        <v>40457.5</v>
      </c>
      <c r="H36" s="505">
        <v>0.13720865704772475</v>
      </c>
      <c r="I36" s="506"/>
    </row>
    <row r="37" spans="1:263" s="386" customFormat="1" ht="10.5" customHeight="1">
      <c r="A37" s="390">
        <v>7</v>
      </c>
      <c r="B37" s="374" t="s">
        <v>398</v>
      </c>
      <c r="C37" s="371" t="s">
        <v>281</v>
      </c>
      <c r="D37" s="369" t="s">
        <v>66</v>
      </c>
      <c r="E37" s="504">
        <v>548.5</v>
      </c>
      <c r="F37" s="504">
        <v>66.520510483135823</v>
      </c>
      <c r="G37" s="504">
        <v>36486.5</v>
      </c>
      <c r="H37" s="505">
        <v>0.15219200887902332</v>
      </c>
      <c r="I37" s="506"/>
    </row>
    <row r="38" spans="1:263" s="386" customFormat="1" ht="10.5" customHeight="1">
      <c r="A38" s="389">
        <v>8</v>
      </c>
      <c r="B38" s="374" t="s">
        <v>371</v>
      </c>
      <c r="C38" s="371" t="s">
        <v>283</v>
      </c>
      <c r="D38" s="369" t="s">
        <v>66</v>
      </c>
      <c r="E38" s="504">
        <v>602</v>
      </c>
      <c r="F38" s="504">
        <v>3.6212624584717608</v>
      </c>
      <c r="G38" s="504">
        <v>2180</v>
      </c>
      <c r="H38" s="505">
        <v>0.16703662597114319</v>
      </c>
      <c r="I38" s="507"/>
    </row>
    <row r="39" spans="1:263" s="386" customFormat="1" ht="10.5" customHeight="1">
      <c r="A39" s="390">
        <v>9</v>
      </c>
      <c r="B39" s="374" t="s">
        <v>3</v>
      </c>
      <c r="C39" s="376" t="s">
        <v>266</v>
      </c>
      <c r="D39" s="369" t="s">
        <v>66</v>
      </c>
      <c r="E39" s="504">
        <v>276</v>
      </c>
      <c r="F39" s="504">
        <v>12</v>
      </c>
      <c r="G39" s="504">
        <v>3312</v>
      </c>
      <c r="H39" s="505">
        <v>7.6581576026637066E-2</v>
      </c>
      <c r="I39" s="508"/>
    </row>
    <row r="40" spans="1:263" s="386" customFormat="1" ht="10.5" customHeight="1">
      <c r="A40" s="389">
        <v>10</v>
      </c>
      <c r="B40" s="374" t="s">
        <v>372</v>
      </c>
      <c r="C40" s="376" t="s">
        <v>273</v>
      </c>
      <c r="D40" s="369" t="s">
        <v>389</v>
      </c>
      <c r="E40" s="504">
        <v>0</v>
      </c>
      <c r="F40" s="504"/>
      <c r="G40" s="504">
        <v>0</v>
      </c>
      <c r="H40" s="505">
        <v>0</v>
      </c>
      <c r="I40" s="508"/>
    </row>
    <row r="41" spans="1:263" s="386" customFormat="1" ht="10.5" customHeight="1">
      <c r="A41" s="390">
        <v>11</v>
      </c>
      <c r="B41" s="374" t="s">
        <v>373</v>
      </c>
      <c r="C41" s="376" t="s">
        <v>265</v>
      </c>
      <c r="D41" s="369" t="s">
        <v>66</v>
      </c>
      <c r="E41" s="504">
        <v>0</v>
      </c>
      <c r="F41" s="504"/>
      <c r="G41" s="504">
        <v>0</v>
      </c>
      <c r="H41" s="505">
        <v>0</v>
      </c>
      <c r="I41" s="508"/>
    </row>
    <row r="42" spans="1:263" s="386" customFormat="1" ht="10.5" customHeight="1">
      <c r="A42" s="389">
        <v>12</v>
      </c>
      <c r="B42" s="374" t="s">
        <v>374</v>
      </c>
      <c r="C42" s="376" t="s">
        <v>264</v>
      </c>
      <c r="D42" s="369" t="s">
        <v>66</v>
      </c>
      <c r="E42" s="504"/>
      <c r="F42" s="504"/>
      <c r="G42" s="504"/>
      <c r="H42" s="505"/>
      <c r="I42" s="508"/>
    </row>
    <row r="43" spans="1:263" s="386" customFormat="1" ht="10.5" customHeight="1">
      <c r="A43" s="390">
        <v>13</v>
      </c>
      <c r="B43" s="374" t="s">
        <v>399</v>
      </c>
      <c r="C43" s="376" t="s">
        <v>268</v>
      </c>
      <c r="D43" s="369" t="s">
        <v>66</v>
      </c>
      <c r="E43" s="504">
        <v>0</v>
      </c>
      <c r="F43" s="504"/>
      <c r="G43" s="504">
        <v>0</v>
      </c>
      <c r="H43" s="505">
        <v>0</v>
      </c>
      <c r="I43" s="508"/>
    </row>
    <row r="44" spans="1:263" s="386" customFormat="1" ht="10.5" customHeight="1">
      <c r="A44" s="389">
        <v>14</v>
      </c>
      <c r="B44" s="374" t="s">
        <v>400</v>
      </c>
      <c r="C44" s="376" t="s">
        <v>267</v>
      </c>
      <c r="D44" s="369" t="s">
        <v>66</v>
      </c>
      <c r="E44" s="504">
        <v>0</v>
      </c>
      <c r="F44" s="504"/>
      <c r="G44" s="504">
        <v>0</v>
      </c>
      <c r="H44" s="505">
        <v>0</v>
      </c>
      <c r="I44" s="508"/>
    </row>
    <row r="45" spans="1:263" s="386" customFormat="1" ht="10.5" customHeight="1">
      <c r="A45" s="390">
        <v>15</v>
      </c>
      <c r="B45" s="374" t="s">
        <v>376</v>
      </c>
      <c r="C45" s="376" t="s">
        <v>287</v>
      </c>
      <c r="D45" s="369" t="s">
        <v>389</v>
      </c>
      <c r="E45" s="504">
        <v>220</v>
      </c>
      <c r="F45" s="504">
        <v>25</v>
      </c>
      <c r="G45" s="504">
        <v>5500</v>
      </c>
      <c r="H45" s="505">
        <v>6.1043285238623748E-2</v>
      </c>
      <c r="I45" s="508"/>
      <c r="J45" s="391"/>
      <c r="K45" s="391"/>
      <c r="L45" s="391"/>
    </row>
    <row r="46" spans="1:263" s="386" customFormat="1" ht="10.5" customHeight="1">
      <c r="A46" s="389">
        <v>16</v>
      </c>
      <c r="B46" s="374" t="s">
        <v>401</v>
      </c>
      <c r="C46" s="376" t="s">
        <v>271</v>
      </c>
      <c r="D46" s="369" t="s">
        <v>66</v>
      </c>
      <c r="E46" s="504">
        <v>0</v>
      </c>
      <c r="F46" s="504"/>
      <c r="G46" s="504">
        <v>0</v>
      </c>
      <c r="H46" s="505">
        <v>0</v>
      </c>
      <c r="I46" s="508"/>
    </row>
    <row r="47" spans="1:263" s="386" customFormat="1" ht="10.5" customHeight="1">
      <c r="A47" s="390">
        <v>17</v>
      </c>
      <c r="B47" s="374" t="s">
        <v>378</v>
      </c>
      <c r="C47" s="376" t="s">
        <v>285</v>
      </c>
      <c r="D47" s="369" t="s">
        <v>66</v>
      </c>
      <c r="E47" s="504">
        <v>0</v>
      </c>
      <c r="F47" s="504"/>
      <c r="G47" s="504">
        <v>0</v>
      </c>
      <c r="H47" s="505">
        <v>0</v>
      </c>
      <c r="I47" s="508"/>
    </row>
    <row r="48" spans="1:263" s="386" customFormat="1" ht="10.5" customHeight="1">
      <c r="A48" s="389">
        <v>18</v>
      </c>
      <c r="B48" s="374" t="s">
        <v>379</v>
      </c>
      <c r="C48" s="376" t="s">
        <v>111</v>
      </c>
      <c r="D48" s="369" t="s">
        <v>66</v>
      </c>
      <c r="E48" s="504"/>
      <c r="F48" s="504"/>
      <c r="G48" s="504"/>
      <c r="H48" s="505"/>
      <c r="I48" s="508"/>
    </row>
    <row r="49" spans="1:9" s="386" customFormat="1" ht="10.5" customHeight="1">
      <c r="A49" s="390">
        <v>19</v>
      </c>
      <c r="B49" s="374" t="s">
        <v>20</v>
      </c>
      <c r="C49" s="376" t="s">
        <v>288</v>
      </c>
      <c r="D49" s="369" t="s">
        <v>66</v>
      </c>
      <c r="E49" s="504">
        <v>0</v>
      </c>
      <c r="F49" s="504"/>
      <c r="G49" s="504">
        <v>0</v>
      </c>
      <c r="H49" s="505">
        <v>0</v>
      </c>
      <c r="I49" s="508"/>
    </row>
    <row r="50" spans="1:9" s="386" customFormat="1" ht="10.5" customHeight="1">
      <c r="A50" s="389">
        <v>20</v>
      </c>
      <c r="B50" s="374" t="s">
        <v>381</v>
      </c>
      <c r="C50" s="376" t="s">
        <v>284</v>
      </c>
      <c r="D50" s="369" t="s">
        <v>66</v>
      </c>
      <c r="E50" s="504"/>
      <c r="F50" s="504"/>
      <c r="G50" s="504"/>
      <c r="H50" s="505"/>
      <c r="I50" s="508"/>
    </row>
    <row r="51" spans="1:9" s="386" customFormat="1" ht="10.5" customHeight="1">
      <c r="A51" s="390">
        <v>21</v>
      </c>
      <c r="B51" s="374" t="s">
        <v>382</v>
      </c>
      <c r="C51" s="376" t="s">
        <v>286</v>
      </c>
      <c r="D51" s="369" t="s">
        <v>66</v>
      </c>
      <c r="E51" s="504">
        <v>0</v>
      </c>
      <c r="F51" s="504"/>
      <c r="G51" s="504">
        <v>0</v>
      </c>
      <c r="H51" s="505">
        <v>0</v>
      </c>
      <c r="I51" s="508"/>
    </row>
    <row r="52" spans="1:9" s="386" customFormat="1" ht="10.5" customHeight="1">
      <c r="A52" s="484">
        <v>22</v>
      </c>
      <c r="B52" s="482" t="s">
        <v>383</v>
      </c>
      <c r="C52" s="376" t="s">
        <v>102</v>
      </c>
      <c r="D52" s="483" t="s">
        <v>66</v>
      </c>
      <c r="E52" s="509">
        <v>0</v>
      </c>
      <c r="F52" s="509"/>
      <c r="G52" s="509">
        <v>0</v>
      </c>
      <c r="H52" s="510">
        <v>0</v>
      </c>
      <c r="I52" s="511"/>
    </row>
    <row r="53" spans="1:9">
      <c r="C53" s="723"/>
    </row>
  </sheetData>
  <sheetProtection sheet="1" objects="1" scenarios="1"/>
  <mergeCells count="3">
    <mergeCell ref="A2:I2"/>
    <mergeCell ref="B3:I3"/>
    <mergeCell ref="A4:F4"/>
  </mergeCells>
  <pageMargins left="0.91" right="0.39370078740157483" top="0.31" bottom="0.31" header="0.19685039370078741" footer="0.19685039370078741"/>
  <pageSetup paperSize="9" firstPageNumber="77" orientation="landscape" useFirstPageNumber="1" r:id="rId1"/>
  <headerFooter alignWithMargins="0"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54274" r:id="rId4" name="CommandButton2">
          <controlPr defaultSize="0" print="0" autoLine="0" autoPict="0" r:id="rId5">
            <anchor moveWithCells="1">
              <from>
                <xdr:col>7</xdr:col>
                <xdr:colOff>525780</xdr:colOff>
                <xdr:row>0</xdr:row>
                <xdr:rowOff>0</xdr:rowOff>
              </from>
              <to>
                <xdr:col>8</xdr:col>
                <xdr:colOff>525780</xdr:colOff>
                <xdr:row>2</xdr:row>
                <xdr:rowOff>121920</xdr:rowOff>
              </to>
            </anchor>
          </controlPr>
        </control>
      </mc:Choice>
      <mc:Fallback>
        <control shapeId="54274" r:id="rId4" name="CommandButton2"/>
      </mc:Fallback>
    </mc:AlternateContent>
    <mc:AlternateContent xmlns:mc="http://schemas.openxmlformats.org/markup-compatibility/2006">
      <mc:Choice Requires="x14">
        <control shapeId="54273" r:id="rId6" name="CommandButton1">
          <controlPr defaultSize="0" print="0" autoLine="0" autoPict="0" r:id="rId7">
            <anchor moveWithCells="1">
              <from>
                <xdr:col>6</xdr:col>
                <xdr:colOff>297180</xdr:colOff>
                <xdr:row>0</xdr:row>
                <xdr:rowOff>7620</xdr:rowOff>
              </from>
              <to>
                <xdr:col>7</xdr:col>
                <xdr:colOff>297180</xdr:colOff>
                <xdr:row>2</xdr:row>
                <xdr:rowOff>137160</xdr:rowOff>
              </to>
            </anchor>
          </controlPr>
        </control>
      </mc:Choice>
      <mc:Fallback>
        <control shapeId="54273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tabColor indexed="11"/>
  </sheetPr>
  <dimension ref="A1:JP43"/>
  <sheetViews>
    <sheetView showZeros="0" workbookViewId="0">
      <pane xSplit="1" ySplit="8" topLeftCell="K9" activePane="bottomRight" state="frozen"/>
      <selection pane="topRight" activeCell="B1" sqref="B1"/>
      <selection pane="bottomLeft" activeCell="A9" sqref="A9"/>
      <selection pane="bottomRight" activeCell="AB12" sqref="AB12"/>
    </sheetView>
  </sheetViews>
  <sheetFormatPr defaultColWidth="9.109375" defaultRowHeight="15.6"/>
  <cols>
    <col min="1" max="2" width="5.109375" style="357" customWidth="1"/>
    <col min="3" max="3" width="5.33203125" style="323" customWidth="1"/>
    <col min="4" max="4" width="5.109375" style="359" customWidth="1"/>
    <col min="5" max="24" width="5.109375" style="323" customWidth="1"/>
    <col min="25" max="25" width="4.6640625" style="323" customWidth="1"/>
    <col min="26" max="26" width="4.88671875" style="323" customWidth="1"/>
    <col min="27" max="27" width="6.88671875" style="323" customWidth="1"/>
    <col min="28" max="28" width="13.109375" style="348" customWidth="1"/>
    <col min="29" max="175" width="4.6640625" style="323" customWidth="1"/>
    <col min="176" max="176" width="5.33203125" style="323" customWidth="1"/>
    <col min="177" max="187" width="4.6640625" style="323" customWidth="1"/>
    <col min="188" max="256" width="9.109375" style="323" customWidth="1"/>
    <col min="257" max="16384" width="9.109375" style="323"/>
  </cols>
  <sheetData>
    <row r="1" spans="1:276" s="311" customFormat="1">
      <c r="C1" s="312"/>
      <c r="D1" s="312"/>
      <c r="E1" s="312"/>
      <c r="F1" s="313" t="s">
        <v>365</v>
      </c>
      <c r="G1" s="312"/>
      <c r="H1" s="313"/>
      <c r="I1" s="312"/>
      <c r="J1" s="312"/>
      <c r="K1" s="312"/>
      <c r="L1" s="312"/>
      <c r="M1" s="312"/>
      <c r="N1" s="312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1215">
        <v>44287</v>
      </c>
      <c r="AN1" s="312"/>
      <c r="BR1" s="314"/>
    </row>
    <row r="2" spans="1:276" s="319" customFormat="1" ht="15.75" customHeight="1">
      <c r="A2" s="315"/>
      <c r="B2" s="315"/>
      <c r="C2" s="316"/>
      <c r="D2" s="317"/>
      <c r="E2" s="317"/>
      <c r="F2" s="317"/>
      <c r="G2" s="317"/>
      <c r="H2" s="317"/>
      <c r="I2" s="317"/>
      <c r="J2" s="317"/>
      <c r="K2" s="317"/>
      <c r="L2" s="1415">
        <f>'Tinh kho'!B1</f>
        <v>44287</v>
      </c>
      <c r="M2" s="1415"/>
      <c r="N2" s="1415"/>
      <c r="O2" s="1415"/>
      <c r="P2" s="317"/>
      <c r="Q2" s="317"/>
      <c r="R2" s="317"/>
      <c r="S2" s="317"/>
      <c r="T2" s="317"/>
      <c r="U2" s="317"/>
      <c r="V2" s="317"/>
      <c r="W2" s="317"/>
      <c r="X2" s="317"/>
      <c r="Y2" s="317"/>
      <c r="Z2" s="317"/>
      <c r="AA2" s="318"/>
      <c r="AB2" s="1215">
        <v>44316</v>
      </c>
      <c r="AN2" s="318"/>
      <c r="BA2" s="320"/>
      <c r="BB2" s="320"/>
      <c r="BC2" s="320"/>
      <c r="BD2" s="320"/>
      <c r="BE2" s="320"/>
      <c r="BF2" s="320"/>
      <c r="BG2" s="320"/>
      <c r="BH2" s="320"/>
      <c r="BI2" s="320"/>
      <c r="BJ2" s="320"/>
      <c r="BK2" s="320"/>
      <c r="BL2" s="320"/>
      <c r="BM2" s="320"/>
      <c r="BN2" s="320"/>
      <c r="BO2" s="320"/>
      <c r="BP2" s="320"/>
      <c r="BQ2" s="320"/>
      <c r="BR2" s="320"/>
      <c r="BS2" s="320"/>
      <c r="BT2" s="320"/>
      <c r="BU2" s="320"/>
      <c r="BV2" s="320"/>
      <c r="BW2" s="320"/>
      <c r="BX2" s="320"/>
      <c r="BY2" s="320"/>
      <c r="BZ2" s="320"/>
      <c r="CA2" s="320"/>
      <c r="CB2" s="320"/>
      <c r="CC2" s="320"/>
      <c r="CD2" s="320"/>
      <c r="CE2" s="320"/>
      <c r="CF2" s="320"/>
      <c r="CG2" s="320"/>
      <c r="CH2" s="320"/>
      <c r="CI2" s="320"/>
      <c r="CJ2" s="320"/>
      <c r="CK2" s="320"/>
      <c r="CL2" s="320"/>
      <c r="CM2" s="320"/>
      <c r="CN2" s="320"/>
      <c r="CO2" s="320"/>
      <c r="CP2" s="320"/>
      <c r="CQ2" s="320"/>
      <c r="CR2" s="320"/>
      <c r="CS2" s="320"/>
      <c r="CT2" s="320"/>
      <c r="CU2" s="320"/>
      <c r="CV2" s="320"/>
      <c r="CW2" s="320"/>
      <c r="CX2" s="320"/>
      <c r="CY2" s="320"/>
      <c r="CZ2" s="320"/>
      <c r="DA2" s="320"/>
    </row>
    <row r="3" spans="1:276" ht="5.25" customHeight="1">
      <c r="A3" s="321"/>
      <c r="B3" s="321"/>
      <c r="C3" s="322"/>
      <c r="D3" s="320"/>
      <c r="E3" s="320"/>
      <c r="F3" s="320"/>
      <c r="G3" s="320"/>
      <c r="H3" s="320"/>
      <c r="I3" s="320"/>
      <c r="J3" s="320"/>
      <c r="K3" s="320"/>
      <c r="L3" s="320"/>
      <c r="M3" s="320"/>
      <c r="N3" s="320"/>
      <c r="O3" s="320"/>
      <c r="P3" s="320"/>
      <c r="Q3" s="320"/>
      <c r="R3" s="320"/>
      <c r="S3" s="320"/>
      <c r="T3" s="320"/>
      <c r="U3" s="320"/>
      <c r="V3" s="320"/>
      <c r="W3" s="320"/>
      <c r="X3" s="320"/>
      <c r="Y3" s="320"/>
      <c r="Z3" s="320"/>
      <c r="AA3" s="320"/>
      <c r="AB3" s="320"/>
      <c r="AC3" s="320"/>
      <c r="AD3" s="320"/>
      <c r="AE3" s="320"/>
      <c r="AF3" s="320"/>
      <c r="AG3" s="320"/>
      <c r="AH3" s="320"/>
      <c r="AI3" s="320"/>
      <c r="AJ3" s="320"/>
      <c r="AK3" s="320"/>
      <c r="AL3" s="320"/>
      <c r="AM3" s="320"/>
      <c r="AN3" s="320"/>
      <c r="AO3" s="320"/>
      <c r="AP3" s="320"/>
      <c r="AQ3" s="320"/>
      <c r="AR3" s="320"/>
      <c r="AS3" s="320"/>
      <c r="AT3" s="320"/>
      <c r="AU3" s="320"/>
      <c r="AV3" s="320"/>
      <c r="AW3" s="320"/>
      <c r="AX3" s="320"/>
      <c r="AY3" s="320"/>
      <c r="AZ3" s="320"/>
      <c r="BA3" s="320"/>
      <c r="BB3" s="320"/>
      <c r="BC3" s="320"/>
      <c r="BD3" s="320"/>
      <c r="BE3" s="320"/>
      <c r="BF3" s="320"/>
      <c r="BG3" s="320"/>
      <c r="BH3" s="320"/>
      <c r="BI3" s="320"/>
      <c r="BJ3" s="320"/>
      <c r="BK3" s="320"/>
      <c r="BL3" s="320"/>
      <c r="BM3" s="320"/>
      <c r="BN3" s="320"/>
      <c r="BO3" s="320"/>
      <c r="BP3" s="320"/>
      <c r="BQ3" s="320"/>
      <c r="BR3" s="320"/>
      <c r="BS3" s="320"/>
      <c r="BT3" s="320"/>
      <c r="BU3" s="320"/>
      <c r="BV3" s="320"/>
      <c r="BW3" s="320"/>
      <c r="BX3" s="320"/>
      <c r="BY3" s="320"/>
      <c r="BZ3" s="320"/>
      <c r="CA3" s="320"/>
      <c r="CB3" s="320"/>
      <c r="CC3" s="320"/>
      <c r="CD3" s="320"/>
      <c r="CE3" s="320"/>
      <c r="CF3" s="320"/>
      <c r="CG3" s="320"/>
      <c r="CH3" s="320"/>
      <c r="CI3" s="320"/>
      <c r="CJ3" s="320"/>
      <c r="CK3" s="320"/>
      <c r="CL3" s="320"/>
      <c r="CM3" s="320"/>
      <c r="CN3" s="320"/>
      <c r="CO3" s="320"/>
      <c r="CP3" s="320"/>
      <c r="CQ3" s="320"/>
      <c r="CR3" s="320"/>
      <c r="CS3" s="320"/>
      <c r="CT3" s="320"/>
      <c r="CU3" s="320"/>
    </row>
    <row r="4" spans="1:276" s="319" customFormat="1" ht="8.4" customHeight="1">
      <c r="A4" s="315"/>
      <c r="B4" s="315"/>
      <c r="C4" s="316"/>
      <c r="D4" s="324"/>
      <c r="E4" s="324"/>
      <c r="F4" s="324"/>
      <c r="G4" s="324"/>
      <c r="H4" s="324"/>
      <c r="I4" s="324"/>
      <c r="J4" s="324"/>
      <c r="K4" s="324"/>
      <c r="L4" s="324"/>
      <c r="M4" s="324"/>
      <c r="N4" s="324"/>
      <c r="O4" s="324"/>
      <c r="P4" s="324"/>
      <c r="Q4" s="324"/>
      <c r="R4" s="324"/>
      <c r="S4" s="324"/>
      <c r="T4" s="324"/>
      <c r="U4" s="324"/>
      <c r="V4" s="324"/>
      <c r="W4" s="324"/>
      <c r="X4" s="324"/>
      <c r="Y4" s="324"/>
      <c r="Z4" s="324"/>
      <c r="AA4" s="324"/>
      <c r="AB4" s="325"/>
      <c r="AC4" s="326"/>
      <c r="AD4" s="326"/>
      <c r="AE4" s="326"/>
      <c r="AF4" s="326"/>
      <c r="AG4" s="326"/>
      <c r="AH4" s="326"/>
      <c r="AI4" s="326"/>
      <c r="AJ4" s="326"/>
      <c r="AK4" s="326"/>
      <c r="AL4" s="326"/>
      <c r="AM4" s="326"/>
      <c r="AN4" s="326"/>
      <c r="AO4" s="326"/>
      <c r="AP4" s="326"/>
      <c r="AQ4" s="326"/>
      <c r="AR4" s="326"/>
      <c r="AS4" s="326"/>
      <c r="AT4" s="326"/>
      <c r="AU4" s="326"/>
      <c r="AV4" s="326"/>
      <c r="AW4" s="326"/>
      <c r="AX4" s="326"/>
      <c r="AY4" s="326"/>
      <c r="AZ4" s="326"/>
      <c r="BA4" s="326"/>
      <c r="BB4" s="326"/>
      <c r="BC4" s="326"/>
      <c r="BD4" s="326"/>
      <c r="BE4" s="326"/>
      <c r="BF4" s="326"/>
      <c r="BG4" s="326"/>
      <c r="BH4" s="326"/>
      <c r="BI4" s="326"/>
      <c r="BJ4" s="326"/>
      <c r="BK4" s="326"/>
      <c r="BL4" s="326"/>
      <c r="BM4" s="326"/>
      <c r="BN4" s="326"/>
      <c r="BO4" s="326"/>
      <c r="BP4" s="326"/>
      <c r="BQ4" s="326"/>
      <c r="BR4" s="326"/>
      <c r="BS4" s="326"/>
      <c r="BT4" s="326"/>
      <c r="BU4" s="326"/>
      <c r="BV4" s="326"/>
      <c r="BW4" s="326"/>
      <c r="BX4" s="326"/>
      <c r="BY4" s="326"/>
      <c r="BZ4" s="326"/>
      <c r="CA4" s="326"/>
      <c r="CB4" s="326"/>
      <c r="CC4" s="326"/>
      <c r="CD4" s="326"/>
      <c r="CE4" s="326"/>
      <c r="CF4" s="326"/>
      <c r="CG4" s="326"/>
      <c r="CH4" s="326"/>
      <c r="CI4" s="326"/>
      <c r="CJ4" s="326"/>
      <c r="CK4" s="326"/>
      <c r="CL4" s="326"/>
      <c r="CM4" s="326"/>
      <c r="CN4" s="326"/>
      <c r="CO4" s="326"/>
      <c r="CP4" s="326"/>
      <c r="CQ4" s="326"/>
      <c r="CR4" s="326"/>
      <c r="CS4" s="326"/>
      <c r="CT4" s="326"/>
      <c r="CU4" s="326"/>
      <c r="CV4" s="326"/>
      <c r="CW4" s="326"/>
      <c r="CX4" s="326"/>
      <c r="CY4" s="326"/>
      <c r="CZ4" s="326"/>
      <c r="DA4" s="326"/>
      <c r="DB4" s="326"/>
      <c r="DC4" s="326"/>
      <c r="DD4" s="326"/>
      <c r="DE4" s="326"/>
      <c r="DF4" s="326"/>
      <c r="DG4" s="326"/>
      <c r="DH4" s="326"/>
      <c r="DI4" s="326"/>
      <c r="DJ4" s="326"/>
      <c r="DK4" s="326"/>
      <c r="DL4" s="326"/>
      <c r="DM4" s="326"/>
      <c r="DN4" s="326"/>
      <c r="DO4" s="326"/>
      <c r="DP4" s="326"/>
      <c r="DQ4" s="326"/>
      <c r="DR4" s="326"/>
      <c r="DS4" s="326"/>
      <c r="DT4" s="326"/>
      <c r="DU4" s="326"/>
      <c r="DV4" s="326"/>
      <c r="DW4" s="326"/>
      <c r="DX4" s="326"/>
      <c r="DY4" s="326"/>
      <c r="DZ4" s="326"/>
      <c r="EA4" s="326"/>
      <c r="EB4" s="326"/>
      <c r="EC4" s="326"/>
      <c r="ED4" s="326"/>
      <c r="EE4" s="326"/>
      <c r="EF4" s="326"/>
      <c r="EG4" s="326"/>
      <c r="EH4" s="326"/>
      <c r="EI4" s="326"/>
      <c r="EJ4" s="326"/>
      <c r="EK4" s="326"/>
      <c r="EL4" s="326"/>
      <c r="EM4" s="326"/>
      <c r="EN4" s="326"/>
      <c r="EO4" s="326"/>
      <c r="EP4" s="326"/>
      <c r="EQ4" s="326"/>
      <c r="ER4" s="326"/>
      <c r="ES4" s="326"/>
      <c r="ET4" s="326"/>
      <c r="EU4" s="326"/>
      <c r="EV4" s="326"/>
      <c r="EW4" s="326"/>
      <c r="EX4" s="326"/>
      <c r="EY4" s="326"/>
      <c r="EZ4" s="326"/>
      <c r="FA4" s="326"/>
      <c r="FB4" s="326"/>
      <c r="FC4" s="326"/>
      <c r="FD4" s="326"/>
      <c r="FE4" s="326"/>
      <c r="FF4" s="326"/>
      <c r="FG4" s="326"/>
      <c r="FH4" s="326"/>
      <c r="FI4" s="326"/>
      <c r="FJ4" s="326"/>
      <c r="FK4" s="326"/>
      <c r="FL4" s="326"/>
      <c r="FM4" s="326"/>
      <c r="FN4" s="326"/>
      <c r="FO4" s="326"/>
      <c r="FP4" s="326"/>
      <c r="FQ4" s="326"/>
      <c r="FR4" s="326"/>
      <c r="FS4" s="326"/>
      <c r="FT4" s="326"/>
      <c r="FU4" s="326"/>
      <c r="FV4" s="326"/>
      <c r="FW4" s="326"/>
      <c r="FX4" s="326"/>
      <c r="FY4" s="326"/>
      <c r="FZ4" s="326"/>
      <c r="GA4" s="326"/>
      <c r="GB4" s="326"/>
      <c r="GC4" s="326"/>
      <c r="GD4" s="326"/>
      <c r="GE4" s="326"/>
    </row>
    <row r="5" spans="1:276" s="329" customFormat="1" ht="20.25" customHeight="1">
      <c r="A5" s="327"/>
      <c r="B5" s="1416" t="s">
        <v>366</v>
      </c>
      <c r="C5" s="1413" t="s">
        <v>1</v>
      </c>
      <c r="D5" s="1413" t="s">
        <v>2</v>
      </c>
      <c r="E5" s="1413" t="s">
        <v>367</v>
      </c>
      <c r="F5" s="1413" t="s">
        <v>368</v>
      </c>
      <c r="G5" s="1418" t="s">
        <v>369</v>
      </c>
      <c r="H5" s="1419"/>
      <c r="I5" s="1420"/>
      <c r="J5" s="1413" t="s">
        <v>370</v>
      </c>
      <c r="K5" s="1413" t="s">
        <v>371</v>
      </c>
      <c r="L5" s="1413" t="s">
        <v>3</v>
      </c>
      <c r="M5" s="1413" t="s">
        <v>372</v>
      </c>
      <c r="N5" s="1413" t="s">
        <v>373</v>
      </c>
      <c r="O5" s="1413" t="s">
        <v>374</v>
      </c>
      <c r="P5" s="1418" t="s">
        <v>375</v>
      </c>
      <c r="Q5" s="1419"/>
      <c r="R5" s="1420"/>
      <c r="S5" s="1413" t="s">
        <v>376</v>
      </c>
      <c r="T5" s="1413" t="s">
        <v>377</v>
      </c>
      <c r="U5" s="1413" t="s">
        <v>378</v>
      </c>
      <c r="V5" s="1413" t="s">
        <v>379</v>
      </c>
      <c r="W5" s="1413" t="s">
        <v>380</v>
      </c>
      <c r="X5" s="1413" t="s">
        <v>381</v>
      </c>
      <c r="Y5" s="1413" t="s">
        <v>382</v>
      </c>
      <c r="Z5" s="1413" t="s">
        <v>383</v>
      </c>
      <c r="AA5" s="1421" t="s">
        <v>384</v>
      </c>
      <c r="AB5" s="325"/>
      <c r="AC5" s="328"/>
      <c r="AD5" s="328"/>
      <c r="AE5" s="328"/>
      <c r="AF5" s="328"/>
      <c r="AG5" s="328"/>
      <c r="AH5" s="328"/>
      <c r="AI5" s="328"/>
      <c r="AJ5" s="328"/>
      <c r="AK5" s="328"/>
      <c r="AL5" s="328"/>
      <c r="AM5" s="328"/>
      <c r="AN5" s="328"/>
      <c r="AO5" s="328"/>
      <c r="AP5" s="328"/>
      <c r="AQ5" s="328"/>
      <c r="AR5" s="328"/>
      <c r="AS5" s="328"/>
      <c r="AT5" s="328"/>
      <c r="AU5" s="328"/>
      <c r="AV5" s="328"/>
      <c r="AW5" s="328"/>
      <c r="AX5" s="328"/>
      <c r="AY5" s="328"/>
      <c r="AZ5" s="328"/>
      <c r="BA5" s="328"/>
      <c r="BB5" s="328"/>
      <c r="BC5" s="328"/>
      <c r="BD5" s="328"/>
      <c r="BE5" s="328"/>
      <c r="BF5" s="328"/>
      <c r="BG5" s="328"/>
      <c r="BH5" s="328"/>
      <c r="BI5" s="328"/>
      <c r="BJ5" s="328"/>
      <c r="BK5" s="328"/>
      <c r="BL5" s="328"/>
      <c r="BM5" s="328"/>
      <c r="BN5" s="328"/>
      <c r="BO5" s="328"/>
      <c r="BP5" s="328"/>
      <c r="BQ5" s="328"/>
      <c r="BR5" s="328"/>
      <c r="BS5" s="328"/>
      <c r="BT5" s="328"/>
      <c r="BU5" s="328"/>
      <c r="BV5" s="328"/>
      <c r="BW5" s="328"/>
      <c r="BX5" s="328"/>
      <c r="BY5" s="328"/>
      <c r="BZ5" s="328"/>
      <c r="CA5" s="328"/>
      <c r="CB5" s="328"/>
      <c r="CC5" s="328"/>
      <c r="CD5" s="328"/>
      <c r="CE5" s="328"/>
      <c r="CF5" s="328"/>
      <c r="CG5" s="328"/>
      <c r="CH5" s="328"/>
      <c r="CI5" s="328"/>
      <c r="CJ5" s="328"/>
      <c r="CK5" s="328"/>
      <c r="CL5" s="328"/>
      <c r="CM5" s="328"/>
      <c r="CN5" s="328"/>
      <c r="CO5" s="328"/>
      <c r="CP5" s="328"/>
      <c r="CQ5" s="328"/>
      <c r="CR5" s="328"/>
      <c r="CS5" s="328"/>
      <c r="CT5" s="328"/>
      <c r="CU5" s="328"/>
      <c r="CV5" s="328"/>
      <c r="CW5" s="328"/>
      <c r="CX5" s="328"/>
      <c r="CY5" s="328"/>
      <c r="CZ5" s="328"/>
      <c r="DA5" s="328"/>
      <c r="DB5" s="328"/>
      <c r="DC5" s="328"/>
      <c r="DD5" s="328"/>
      <c r="DE5" s="328"/>
      <c r="DF5" s="328"/>
      <c r="DG5" s="328"/>
      <c r="DH5" s="328"/>
      <c r="DI5" s="328"/>
      <c r="DJ5" s="328"/>
      <c r="DK5" s="328"/>
      <c r="DL5" s="328"/>
      <c r="DM5" s="328"/>
      <c r="DN5" s="328"/>
      <c r="DO5" s="328"/>
      <c r="DP5" s="328"/>
      <c r="DQ5" s="328"/>
      <c r="DR5" s="328"/>
      <c r="DS5" s="328"/>
      <c r="DT5" s="328"/>
      <c r="DU5" s="328"/>
      <c r="DV5" s="328"/>
      <c r="DW5" s="328"/>
      <c r="DX5" s="328"/>
      <c r="DY5" s="328"/>
      <c r="DZ5" s="328"/>
      <c r="EA5" s="328"/>
      <c r="EB5" s="328"/>
      <c r="EC5" s="328"/>
      <c r="ED5" s="328"/>
      <c r="EE5" s="328"/>
      <c r="EF5" s="328"/>
      <c r="EG5" s="328"/>
      <c r="EH5" s="328"/>
      <c r="EI5" s="328"/>
      <c r="EJ5" s="328"/>
      <c r="EK5" s="328"/>
      <c r="EL5" s="328"/>
      <c r="EM5" s="328"/>
      <c r="EN5" s="328"/>
      <c r="EO5" s="328"/>
      <c r="EP5" s="328"/>
      <c r="EQ5" s="328"/>
      <c r="ER5" s="328"/>
      <c r="ES5" s="328"/>
      <c r="ET5" s="328"/>
      <c r="EU5" s="328"/>
      <c r="EV5" s="328"/>
      <c r="EW5" s="328"/>
      <c r="EX5" s="328"/>
      <c r="EY5" s="328"/>
      <c r="EZ5" s="328"/>
      <c r="FA5" s="328"/>
      <c r="FB5" s="328"/>
      <c r="FC5" s="328"/>
      <c r="FD5" s="328"/>
      <c r="FE5" s="328"/>
      <c r="FF5" s="328"/>
      <c r="FG5" s="328"/>
      <c r="FH5" s="328"/>
      <c r="FI5" s="328"/>
      <c r="FJ5" s="328"/>
      <c r="FK5" s="328"/>
      <c r="FL5" s="328"/>
      <c r="FM5" s="328"/>
      <c r="FN5" s="328"/>
      <c r="FO5" s="328"/>
      <c r="FP5" s="328"/>
      <c r="FQ5" s="328"/>
      <c r="FR5" s="328"/>
      <c r="FS5" s="328"/>
      <c r="FT5" s="328"/>
      <c r="FU5" s="328"/>
      <c r="FV5" s="328"/>
      <c r="FW5" s="328"/>
      <c r="FX5" s="328"/>
      <c r="FY5" s="328"/>
      <c r="FZ5" s="328"/>
      <c r="GA5" s="328"/>
      <c r="GB5" s="328"/>
      <c r="GC5" s="328"/>
      <c r="GD5" s="328"/>
      <c r="GE5" s="328"/>
      <c r="IQ5" s="330"/>
    </row>
    <row r="6" spans="1:276" s="329" customFormat="1" ht="34.950000000000003" customHeight="1">
      <c r="A6" s="331" t="s">
        <v>4</v>
      </c>
      <c r="B6" s="1417"/>
      <c r="C6" s="1414"/>
      <c r="D6" s="1414"/>
      <c r="E6" s="1414"/>
      <c r="F6" s="1414"/>
      <c r="G6" s="332" t="s">
        <v>385</v>
      </c>
      <c r="H6" s="332" t="s">
        <v>386</v>
      </c>
      <c r="I6" s="333" t="s">
        <v>6</v>
      </c>
      <c r="J6" s="1414"/>
      <c r="K6" s="1414"/>
      <c r="L6" s="1414"/>
      <c r="M6" s="1414"/>
      <c r="N6" s="1414"/>
      <c r="O6" s="1414"/>
      <c r="P6" s="332" t="s">
        <v>385</v>
      </c>
      <c r="Q6" s="332" t="s">
        <v>386</v>
      </c>
      <c r="R6" s="333" t="s">
        <v>6</v>
      </c>
      <c r="S6" s="1414"/>
      <c r="T6" s="1414"/>
      <c r="U6" s="1414"/>
      <c r="V6" s="1414"/>
      <c r="W6" s="1414"/>
      <c r="X6" s="1414"/>
      <c r="Y6" s="1414"/>
      <c r="Z6" s="1414"/>
      <c r="AA6" s="1422"/>
      <c r="AB6" s="325"/>
      <c r="AC6" s="328"/>
      <c r="AD6" s="328"/>
      <c r="AE6" s="328"/>
      <c r="AF6" s="328"/>
      <c r="AG6" s="328"/>
      <c r="AH6" s="328"/>
      <c r="AI6" s="328"/>
      <c r="AJ6" s="328"/>
      <c r="AK6" s="328"/>
      <c r="AL6" s="328"/>
      <c r="AM6" s="328"/>
      <c r="AN6" s="328"/>
      <c r="AO6" s="328"/>
      <c r="AP6" s="328"/>
      <c r="AQ6" s="328"/>
      <c r="AR6" s="328"/>
      <c r="AS6" s="328"/>
      <c r="AT6" s="328"/>
      <c r="AU6" s="328"/>
      <c r="AV6" s="328"/>
      <c r="AW6" s="328"/>
      <c r="AX6" s="328"/>
      <c r="AY6" s="328"/>
      <c r="AZ6" s="328"/>
      <c r="BA6" s="328"/>
      <c r="BB6" s="328"/>
      <c r="BC6" s="328"/>
      <c r="BD6" s="328"/>
      <c r="BE6" s="328"/>
      <c r="BF6" s="328"/>
      <c r="BG6" s="328"/>
      <c r="BH6" s="328"/>
      <c r="BI6" s="328"/>
      <c r="BJ6" s="328"/>
      <c r="BK6" s="328"/>
      <c r="BL6" s="328"/>
      <c r="BM6" s="328"/>
      <c r="BN6" s="328"/>
      <c r="BO6" s="328"/>
      <c r="BP6" s="328"/>
      <c r="BQ6" s="328"/>
      <c r="BR6" s="328"/>
      <c r="BS6" s="328"/>
      <c r="BT6" s="328"/>
      <c r="BU6" s="328"/>
      <c r="BV6" s="328"/>
      <c r="BW6" s="328"/>
      <c r="BX6" s="328"/>
      <c r="BY6" s="328"/>
      <c r="BZ6" s="328"/>
      <c r="CA6" s="328"/>
      <c r="CB6" s="328"/>
      <c r="CC6" s="328"/>
      <c r="CD6" s="328"/>
      <c r="CE6" s="328"/>
      <c r="CF6" s="328"/>
      <c r="CG6" s="328"/>
      <c r="CH6" s="328"/>
      <c r="CI6" s="328"/>
      <c r="CJ6" s="328"/>
      <c r="CK6" s="328"/>
      <c r="CL6" s="328"/>
      <c r="CM6" s="328"/>
      <c r="CN6" s="328"/>
      <c r="CO6" s="328"/>
      <c r="CP6" s="328"/>
      <c r="CQ6" s="328"/>
      <c r="CR6" s="328"/>
      <c r="CS6" s="328"/>
      <c r="CT6" s="328"/>
      <c r="CU6" s="328"/>
      <c r="CV6" s="328"/>
      <c r="CW6" s="328"/>
      <c r="CX6" s="328"/>
      <c r="CY6" s="328"/>
      <c r="CZ6" s="328"/>
      <c r="DA6" s="328"/>
      <c r="DB6" s="328"/>
      <c r="DC6" s="328"/>
      <c r="DD6" s="328"/>
      <c r="DE6" s="328"/>
      <c r="DF6" s="328"/>
      <c r="DG6" s="328"/>
      <c r="DH6" s="328"/>
      <c r="DI6" s="328"/>
      <c r="DJ6" s="328"/>
      <c r="DK6" s="328"/>
      <c r="DL6" s="328"/>
      <c r="DM6" s="328"/>
      <c r="DN6" s="328"/>
      <c r="DO6" s="328"/>
      <c r="DP6" s="328"/>
      <c r="DQ6" s="328"/>
      <c r="DR6" s="328"/>
      <c r="DS6" s="328"/>
      <c r="DT6" s="328"/>
      <c r="DU6" s="328"/>
      <c r="DV6" s="328"/>
      <c r="DW6" s="328"/>
      <c r="DX6" s="328"/>
      <c r="DY6" s="328"/>
      <c r="DZ6" s="328"/>
      <c r="EA6" s="328"/>
      <c r="EB6" s="328"/>
      <c r="EC6" s="328"/>
      <c r="ED6" s="328"/>
      <c r="EE6" s="328"/>
      <c r="EF6" s="328"/>
      <c r="EG6" s="328"/>
      <c r="EH6" s="328"/>
      <c r="EI6" s="328"/>
      <c r="EJ6" s="328"/>
      <c r="EK6" s="328"/>
      <c r="EL6" s="328"/>
      <c r="EM6" s="328"/>
      <c r="EN6" s="328"/>
      <c r="EO6" s="328"/>
      <c r="EP6" s="328"/>
      <c r="EQ6" s="328"/>
      <c r="ER6" s="328"/>
      <c r="ES6" s="328"/>
      <c r="ET6" s="328"/>
      <c r="EU6" s="328"/>
      <c r="EV6" s="328"/>
      <c r="EW6" s="328"/>
      <c r="EX6" s="328"/>
      <c r="EY6" s="328"/>
      <c r="EZ6" s="328"/>
      <c r="FA6" s="328"/>
      <c r="FB6" s="328"/>
      <c r="FC6" s="328"/>
      <c r="FD6" s="328"/>
      <c r="FE6" s="328"/>
      <c r="FF6" s="328"/>
      <c r="FG6" s="328"/>
      <c r="FH6" s="328"/>
      <c r="FI6" s="328"/>
      <c r="FJ6" s="328"/>
      <c r="FK6" s="328"/>
      <c r="FL6" s="328"/>
      <c r="FM6" s="328"/>
      <c r="FN6" s="328"/>
      <c r="FO6" s="328"/>
      <c r="FP6" s="328"/>
      <c r="FQ6" s="328"/>
      <c r="FR6" s="328"/>
      <c r="FS6" s="328"/>
      <c r="FT6" s="328"/>
      <c r="FU6" s="328"/>
      <c r="FV6" s="328"/>
      <c r="FW6" s="328"/>
      <c r="FX6" s="328"/>
      <c r="FY6" s="328"/>
      <c r="FZ6" s="328"/>
      <c r="GA6" s="328"/>
      <c r="GB6" s="328"/>
      <c r="GC6" s="328"/>
      <c r="GD6" s="328"/>
      <c r="GE6" s="328"/>
    </row>
    <row r="7" spans="1:276" s="340" customFormat="1" ht="14.25" customHeight="1">
      <c r="A7" s="331"/>
      <c r="B7" s="334" t="s">
        <v>387</v>
      </c>
      <c r="C7" s="335" t="s">
        <v>262</v>
      </c>
      <c r="D7" s="335" t="s">
        <v>278</v>
      </c>
      <c r="E7" s="336" t="s">
        <v>277</v>
      </c>
      <c r="F7" s="335" t="s">
        <v>274</v>
      </c>
      <c r="G7" s="335" t="s">
        <v>279</v>
      </c>
      <c r="H7" s="335" t="s">
        <v>276</v>
      </c>
      <c r="I7" s="335"/>
      <c r="J7" s="335" t="s">
        <v>281</v>
      </c>
      <c r="K7" s="371" t="s">
        <v>283</v>
      </c>
      <c r="L7" s="337" t="s">
        <v>266</v>
      </c>
      <c r="M7" s="337" t="s">
        <v>273</v>
      </c>
      <c r="N7" s="337" t="s">
        <v>265</v>
      </c>
      <c r="O7" s="337" t="s">
        <v>264</v>
      </c>
      <c r="P7" s="337" t="s">
        <v>268</v>
      </c>
      <c r="Q7" s="337" t="s">
        <v>267</v>
      </c>
      <c r="R7" s="337"/>
      <c r="S7" s="337" t="s">
        <v>287</v>
      </c>
      <c r="T7" s="337" t="s">
        <v>271</v>
      </c>
      <c r="U7" s="337" t="s">
        <v>285</v>
      </c>
      <c r="V7" s="337" t="s">
        <v>111</v>
      </c>
      <c r="W7" s="337" t="s">
        <v>288</v>
      </c>
      <c r="X7" s="337" t="s">
        <v>284</v>
      </c>
      <c r="Y7" s="337" t="s">
        <v>286</v>
      </c>
      <c r="Z7" s="337" t="s">
        <v>102</v>
      </c>
      <c r="AA7" s="338"/>
      <c r="AB7" s="325"/>
      <c r="AC7" s="339"/>
      <c r="AD7" s="339"/>
      <c r="AE7" s="339"/>
      <c r="AF7" s="339"/>
      <c r="AG7" s="339"/>
      <c r="AH7" s="339"/>
      <c r="AI7" s="339"/>
      <c r="AJ7" s="339"/>
      <c r="AK7" s="339"/>
      <c r="AL7" s="339"/>
      <c r="AM7" s="339"/>
      <c r="AN7" s="339"/>
      <c r="AO7" s="339"/>
      <c r="AP7" s="339"/>
      <c r="AQ7" s="339"/>
      <c r="AR7" s="339"/>
      <c r="AS7" s="339"/>
      <c r="AT7" s="339"/>
      <c r="AU7" s="339"/>
      <c r="AV7" s="339"/>
      <c r="AW7" s="339"/>
      <c r="AX7" s="339"/>
      <c r="AY7" s="339"/>
      <c r="AZ7" s="339"/>
      <c r="BA7" s="339"/>
      <c r="BB7" s="339"/>
      <c r="BC7" s="339"/>
      <c r="BD7" s="339"/>
      <c r="BE7" s="339"/>
      <c r="BF7" s="339"/>
      <c r="BG7" s="339"/>
      <c r="BH7" s="339"/>
      <c r="BI7" s="339"/>
      <c r="BJ7" s="339"/>
      <c r="BK7" s="339"/>
      <c r="BL7" s="339"/>
      <c r="BM7" s="339"/>
      <c r="BN7" s="339"/>
      <c r="BO7" s="339"/>
      <c r="BP7" s="339"/>
      <c r="BQ7" s="339"/>
      <c r="BR7" s="339"/>
      <c r="BS7" s="339"/>
      <c r="BT7" s="339"/>
      <c r="BU7" s="339"/>
      <c r="BV7" s="339"/>
      <c r="BW7" s="339"/>
      <c r="BX7" s="339"/>
      <c r="BY7" s="339"/>
      <c r="BZ7" s="339"/>
      <c r="CA7" s="339"/>
      <c r="CB7" s="339"/>
      <c r="CC7" s="339"/>
      <c r="CD7" s="339"/>
      <c r="CE7" s="339"/>
      <c r="CF7" s="339"/>
      <c r="CG7" s="339"/>
      <c r="CH7" s="339"/>
      <c r="CI7" s="339"/>
      <c r="CJ7" s="339"/>
      <c r="CK7" s="339"/>
      <c r="CL7" s="339"/>
      <c r="CM7" s="339"/>
      <c r="CN7" s="339"/>
      <c r="CO7" s="339"/>
      <c r="CP7" s="339"/>
      <c r="CQ7" s="339"/>
      <c r="CR7" s="339"/>
      <c r="CS7" s="339"/>
      <c r="CT7" s="339"/>
      <c r="CU7" s="339"/>
      <c r="CV7" s="339"/>
      <c r="CW7" s="339"/>
      <c r="CX7" s="339"/>
      <c r="CY7" s="339"/>
      <c r="CZ7" s="339"/>
      <c r="DA7" s="339"/>
      <c r="DB7" s="339"/>
      <c r="DC7" s="339"/>
      <c r="DD7" s="339"/>
      <c r="DE7" s="339"/>
      <c r="DF7" s="339"/>
      <c r="DG7" s="339"/>
      <c r="DH7" s="339"/>
      <c r="DI7" s="339"/>
      <c r="DJ7" s="339"/>
      <c r="DK7" s="339"/>
      <c r="DL7" s="339"/>
      <c r="DM7" s="339"/>
      <c r="DN7" s="339"/>
      <c r="DO7" s="339"/>
      <c r="DP7" s="339"/>
      <c r="DQ7" s="339"/>
      <c r="DR7" s="339"/>
      <c r="DS7" s="339"/>
      <c r="DT7" s="339"/>
      <c r="DU7" s="339"/>
      <c r="DV7" s="339"/>
      <c r="DW7" s="339"/>
      <c r="DX7" s="339"/>
      <c r="DY7" s="339"/>
      <c r="DZ7" s="339"/>
      <c r="EA7" s="339"/>
      <c r="EB7" s="339"/>
      <c r="EC7" s="339"/>
      <c r="ED7" s="339"/>
      <c r="EE7" s="339"/>
      <c r="EF7" s="339"/>
      <c r="EG7" s="339"/>
      <c r="EH7" s="339"/>
      <c r="EI7" s="339"/>
      <c r="EJ7" s="339"/>
      <c r="EK7" s="339"/>
      <c r="EL7" s="339"/>
      <c r="EM7" s="339"/>
      <c r="EN7" s="339"/>
      <c r="EO7" s="339"/>
      <c r="EP7" s="339"/>
      <c r="EQ7" s="339"/>
      <c r="ER7" s="339"/>
      <c r="ES7" s="339"/>
      <c r="ET7" s="339"/>
      <c r="EU7" s="339"/>
      <c r="EV7" s="339"/>
      <c r="EW7" s="339"/>
      <c r="EX7" s="339"/>
      <c r="EY7" s="339"/>
      <c r="EZ7" s="339"/>
      <c r="FA7" s="339"/>
      <c r="FB7" s="339"/>
      <c r="FC7" s="339"/>
      <c r="FD7" s="339"/>
      <c r="FE7" s="339"/>
      <c r="FF7" s="339"/>
      <c r="FG7" s="339"/>
      <c r="FH7" s="339"/>
      <c r="FI7" s="339"/>
      <c r="FJ7" s="339"/>
      <c r="FK7" s="339"/>
      <c r="FL7" s="339"/>
      <c r="FM7" s="339"/>
      <c r="FN7" s="339"/>
      <c r="FO7" s="339"/>
      <c r="FP7" s="339"/>
      <c r="FQ7" s="339"/>
      <c r="FR7" s="339"/>
      <c r="FS7" s="339"/>
      <c r="FT7" s="339"/>
      <c r="FU7" s="339"/>
      <c r="FV7" s="339"/>
      <c r="FW7" s="339"/>
      <c r="FX7" s="339"/>
      <c r="FY7" s="339"/>
      <c r="FZ7" s="339"/>
      <c r="GA7" s="339"/>
      <c r="GB7" s="339"/>
      <c r="GC7" s="339"/>
      <c r="GD7" s="339"/>
      <c r="GE7" s="339"/>
      <c r="GF7" s="339"/>
      <c r="GG7" s="339"/>
      <c r="GH7" s="339"/>
      <c r="GI7" s="339"/>
      <c r="GJ7" s="339"/>
      <c r="GK7" s="339"/>
      <c r="GL7" s="339"/>
      <c r="GM7" s="339"/>
      <c r="GN7" s="339"/>
      <c r="GO7" s="339"/>
      <c r="GP7" s="339"/>
      <c r="GQ7" s="339"/>
      <c r="GR7" s="339"/>
      <c r="GS7" s="339"/>
      <c r="GT7" s="339"/>
      <c r="GU7" s="339"/>
      <c r="GV7" s="339"/>
      <c r="GW7" s="339"/>
      <c r="GX7" s="339"/>
      <c r="GY7" s="339"/>
      <c r="GZ7" s="339"/>
      <c r="HA7" s="339"/>
      <c r="HB7" s="339"/>
      <c r="HC7" s="339"/>
      <c r="HD7" s="339"/>
      <c r="HE7" s="339"/>
      <c r="HF7" s="339"/>
      <c r="HG7" s="339"/>
      <c r="HH7" s="339"/>
      <c r="HI7" s="339"/>
      <c r="HJ7" s="339"/>
      <c r="HK7" s="339"/>
      <c r="HL7" s="339"/>
      <c r="HM7" s="339"/>
      <c r="HN7" s="339"/>
      <c r="HO7" s="339"/>
      <c r="HP7" s="339"/>
      <c r="HQ7" s="339"/>
      <c r="HR7" s="339"/>
      <c r="HS7" s="339"/>
      <c r="HT7" s="339"/>
      <c r="HU7" s="339"/>
      <c r="HV7" s="339"/>
      <c r="HW7" s="339"/>
      <c r="HX7" s="339"/>
      <c r="HY7" s="339"/>
      <c r="HZ7" s="339"/>
      <c r="IA7" s="339"/>
      <c r="IB7" s="339"/>
      <c r="IC7" s="339"/>
      <c r="ID7" s="339"/>
      <c r="IE7" s="339"/>
      <c r="IF7" s="339"/>
      <c r="IG7" s="339"/>
      <c r="IH7" s="339"/>
      <c r="II7" s="339"/>
      <c r="IJ7" s="339"/>
      <c r="IK7" s="339"/>
      <c r="IL7" s="339"/>
      <c r="IM7" s="339"/>
      <c r="IN7" s="339"/>
      <c r="IO7" s="339"/>
      <c r="IP7" s="339"/>
      <c r="IQ7" s="339"/>
      <c r="IR7" s="339"/>
      <c r="IS7" s="339"/>
      <c r="IT7" s="339"/>
      <c r="IU7" s="339"/>
      <c r="IV7" s="339"/>
      <c r="IW7" s="339"/>
      <c r="IX7" s="339"/>
      <c r="IY7" s="339"/>
      <c r="IZ7" s="339"/>
      <c r="JA7" s="339"/>
      <c r="JB7" s="339"/>
      <c r="JC7" s="339"/>
      <c r="JD7" s="339"/>
      <c r="JE7" s="339"/>
      <c r="JF7" s="339"/>
      <c r="JG7" s="339"/>
      <c r="JH7" s="339"/>
      <c r="JI7" s="339"/>
      <c r="JJ7" s="339"/>
      <c r="JK7" s="339"/>
      <c r="JL7" s="339"/>
      <c r="JM7" s="339"/>
      <c r="JN7" s="339"/>
      <c r="JO7" s="339"/>
      <c r="JP7" s="339"/>
    </row>
    <row r="8" spans="1:276" s="343" customFormat="1" ht="14.4" customHeight="1">
      <c r="A8" s="341" t="s">
        <v>388</v>
      </c>
      <c r="B8" s="546" t="s">
        <v>748</v>
      </c>
      <c r="C8" s="342" t="s">
        <v>66</v>
      </c>
      <c r="D8" s="342" t="s">
        <v>66</v>
      </c>
      <c r="E8" s="342" t="s">
        <v>66</v>
      </c>
      <c r="F8" s="342" t="s">
        <v>66</v>
      </c>
      <c r="G8" s="342" t="s">
        <v>66</v>
      </c>
      <c r="H8" s="342" t="s">
        <v>66</v>
      </c>
      <c r="I8" s="342" t="s">
        <v>66</v>
      </c>
      <c r="J8" s="342" t="s">
        <v>66</v>
      </c>
      <c r="K8" s="342" t="s">
        <v>66</v>
      </c>
      <c r="L8" s="342" t="s">
        <v>66</v>
      </c>
      <c r="M8" s="342" t="s">
        <v>389</v>
      </c>
      <c r="N8" s="342" t="s">
        <v>66</v>
      </c>
      <c r="O8" s="342" t="s">
        <v>66</v>
      </c>
      <c r="P8" s="342" t="s">
        <v>66</v>
      </c>
      <c r="Q8" s="342" t="s">
        <v>66</v>
      </c>
      <c r="R8" s="342" t="s">
        <v>66</v>
      </c>
      <c r="S8" s="342" t="s">
        <v>389</v>
      </c>
      <c r="T8" s="342" t="s">
        <v>66</v>
      </c>
      <c r="U8" s="342" t="s">
        <v>66</v>
      </c>
      <c r="V8" s="342" t="s">
        <v>736</v>
      </c>
      <c r="W8" s="342" t="s">
        <v>66</v>
      </c>
      <c r="X8" s="342" t="s">
        <v>66</v>
      </c>
      <c r="Y8" s="342" t="s">
        <v>66</v>
      </c>
      <c r="Z8" s="342" t="s">
        <v>66</v>
      </c>
      <c r="AA8" s="512" t="s">
        <v>723</v>
      </c>
      <c r="AB8" s="325"/>
      <c r="AC8" s="339"/>
      <c r="AD8" s="339"/>
      <c r="AE8" s="339"/>
      <c r="AF8" s="339"/>
      <c r="AG8" s="339"/>
      <c r="AH8" s="339"/>
      <c r="AI8" s="339"/>
      <c r="AJ8" s="339"/>
      <c r="AK8" s="339"/>
      <c r="AL8" s="339"/>
      <c r="AM8" s="339"/>
      <c r="AN8" s="339"/>
      <c r="AO8" s="339"/>
      <c r="AP8" s="339"/>
      <c r="AQ8" s="339"/>
      <c r="AR8" s="339"/>
      <c r="AS8" s="339"/>
      <c r="AT8" s="339"/>
      <c r="AU8" s="339"/>
      <c r="AV8" s="339"/>
      <c r="AW8" s="339"/>
      <c r="AX8" s="339"/>
      <c r="AY8" s="339"/>
      <c r="AZ8" s="339"/>
      <c r="BA8" s="339"/>
      <c r="BB8" s="339"/>
      <c r="BC8" s="339"/>
      <c r="BD8" s="339"/>
      <c r="BE8" s="339"/>
      <c r="BF8" s="339"/>
      <c r="BG8" s="339"/>
      <c r="BH8" s="339"/>
      <c r="BI8" s="339"/>
      <c r="BJ8" s="339"/>
      <c r="BK8" s="339"/>
      <c r="BL8" s="339"/>
      <c r="BM8" s="339"/>
      <c r="BN8" s="339"/>
      <c r="BO8" s="339"/>
      <c r="BP8" s="339"/>
      <c r="BQ8" s="339"/>
      <c r="BR8" s="339"/>
      <c r="BS8" s="339"/>
      <c r="BT8" s="339"/>
      <c r="BU8" s="339"/>
      <c r="BV8" s="339"/>
      <c r="BW8" s="339"/>
      <c r="BX8" s="339"/>
      <c r="BY8" s="339"/>
      <c r="BZ8" s="339"/>
      <c r="CA8" s="339"/>
      <c r="CB8" s="339"/>
      <c r="CC8" s="339"/>
      <c r="CD8" s="339"/>
      <c r="CE8" s="339"/>
      <c r="CF8" s="339"/>
      <c r="CG8" s="339"/>
      <c r="CH8" s="339"/>
      <c r="CI8" s="339"/>
      <c r="CJ8" s="339"/>
      <c r="CK8" s="339"/>
      <c r="CL8" s="339"/>
      <c r="CM8" s="339"/>
      <c r="CN8" s="339"/>
      <c r="CO8" s="339"/>
      <c r="CP8" s="339"/>
      <c r="CQ8" s="339"/>
      <c r="CR8" s="339"/>
      <c r="CS8" s="339"/>
      <c r="CT8" s="339"/>
      <c r="CU8" s="339"/>
      <c r="CV8" s="339"/>
      <c r="CW8" s="339"/>
      <c r="CX8" s="339"/>
      <c r="CY8" s="339"/>
      <c r="CZ8" s="339"/>
      <c r="DA8" s="339"/>
      <c r="DB8" s="339"/>
      <c r="DC8" s="339"/>
      <c r="DD8" s="339"/>
      <c r="DE8" s="339"/>
      <c r="DF8" s="339"/>
      <c r="DG8" s="339"/>
      <c r="DH8" s="339"/>
      <c r="DI8" s="339"/>
      <c r="DJ8" s="339"/>
      <c r="DK8" s="339"/>
      <c r="DL8" s="339"/>
      <c r="DM8" s="339"/>
      <c r="DN8" s="339"/>
      <c r="DO8" s="339"/>
      <c r="DP8" s="339"/>
      <c r="DQ8" s="339"/>
      <c r="DR8" s="339"/>
      <c r="DS8" s="339"/>
      <c r="DT8" s="339"/>
      <c r="DU8" s="339"/>
      <c r="DV8" s="339"/>
      <c r="DW8" s="339"/>
      <c r="DX8" s="339"/>
      <c r="DY8" s="339"/>
      <c r="DZ8" s="339"/>
      <c r="EA8" s="339"/>
      <c r="EB8" s="339"/>
      <c r="EC8" s="339"/>
      <c r="ED8" s="339"/>
      <c r="EE8" s="339"/>
      <c r="EF8" s="339"/>
      <c r="EG8" s="339"/>
      <c r="EH8" s="339"/>
      <c r="EI8" s="339"/>
      <c r="EJ8" s="339"/>
      <c r="EK8" s="339"/>
      <c r="EL8" s="339"/>
      <c r="EM8" s="339"/>
      <c r="EN8" s="339"/>
      <c r="EO8" s="339"/>
      <c r="EP8" s="339"/>
      <c r="EQ8" s="339"/>
      <c r="ER8" s="339"/>
      <c r="ES8" s="339"/>
      <c r="ET8" s="339"/>
      <c r="EU8" s="339"/>
      <c r="EV8" s="339"/>
      <c r="EW8" s="339"/>
      <c r="EX8" s="339"/>
      <c r="EY8" s="339"/>
      <c r="EZ8" s="339"/>
      <c r="FA8" s="339"/>
      <c r="FB8" s="339"/>
      <c r="FC8" s="339"/>
      <c r="FD8" s="339"/>
      <c r="FE8" s="339"/>
      <c r="FF8" s="339"/>
      <c r="FG8" s="339"/>
      <c r="FH8" s="339"/>
      <c r="FI8" s="339"/>
      <c r="FJ8" s="339"/>
      <c r="FK8" s="339"/>
      <c r="FL8" s="339"/>
      <c r="FM8" s="339"/>
      <c r="FN8" s="339"/>
      <c r="FO8" s="339"/>
      <c r="FP8" s="339"/>
      <c r="FQ8" s="339"/>
      <c r="FR8" s="339"/>
      <c r="FS8" s="339"/>
      <c r="FT8" s="339"/>
      <c r="FU8" s="339"/>
      <c r="FV8" s="339"/>
      <c r="FW8" s="339"/>
      <c r="FX8" s="339"/>
      <c r="FY8" s="339"/>
      <c r="FZ8" s="339"/>
      <c r="GA8" s="339"/>
      <c r="GB8" s="339"/>
      <c r="GC8" s="339"/>
      <c r="GD8" s="339"/>
      <c r="GE8" s="339"/>
      <c r="GF8" s="339"/>
      <c r="GG8" s="339"/>
      <c r="GH8" s="339"/>
      <c r="GI8" s="339"/>
      <c r="GJ8" s="339"/>
      <c r="GK8" s="339"/>
      <c r="GL8" s="339"/>
      <c r="GM8" s="339"/>
      <c r="GN8" s="339"/>
      <c r="GO8" s="339"/>
      <c r="GP8" s="339"/>
      <c r="GQ8" s="339"/>
      <c r="GR8" s="339"/>
      <c r="GS8" s="339"/>
      <c r="GT8" s="339"/>
      <c r="GU8" s="339"/>
      <c r="GV8" s="339"/>
      <c r="GW8" s="339"/>
      <c r="GX8" s="339"/>
      <c r="GY8" s="339"/>
      <c r="GZ8" s="339"/>
      <c r="HA8" s="339"/>
      <c r="HB8" s="339"/>
      <c r="HC8" s="339"/>
      <c r="HD8" s="339"/>
      <c r="HE8" s="339"/>
      <c r="HF8" s="339"/>
      <c r="HG8" s="339"/>
      <c r="HH8" s="339"/>
      <c r="HI8" s="339"/>
      <c r="HJ8" s="339"/>
      <c r="HK8" s="339"/>
      <c r="HL8" s="339"/>
      <c r="HM8" s="339"/>
      <c r="HN8" s="339"/>
      <c r="HO8" s="339"/>
      <c r="HP8" s="339"/>
      <c r="HQ8" s="339"/>
      <c r="HR8" s="339"/>
      <c r="HS8" s="339"/>
      <c r="HT8" s="339"/>
      <c r="HU8" s="339"/>
      <c r="HV8" s="339"/>
      <c r="HW8" s="339"/>
      <c r="HX8" s="339"/>
      <c r="HY8" s="339"/>
      <c r="HZ8" s="339"/>
      <c r="IA8" s="339"/>
      <c r="IB8" s="339"/>
      <c r="IC8" s="339"/>
      <c r="ID8" s="339"/>
      <c r="IE8" s="339"/>
      <c r="IF8" s="339"/>
      <c r="IG8" s="339"/>
      <c r="IH8" s="339"/>
      <c r="II8" s="339"/>
      <c r="IJ8" s="339"/>
      <c r="IK8" s="339"/>
      <c r="IL8" s="339"/>
      <c r="IM8" s="339"/>
      <c r="IN8" s="339"/>
      <c r="IO8" s="339"/>
      <c r="IP8" s="339"/>
      <c r="IQ8" s="339"/>
      <c r="IR8" s="339"/>
      <c r="IS8" s="339"/>
      <c r="IT8" s="339"/>
      <c r="IU8" s="339"/>
      <c r="IV8" s="339"/>
      <c r="IW8" s="339"/>
      <c r="IX8" s="339"/>
      <c r="IY8" s="339"/>
      <c r="IZ8" s="339"/>
      <c r="JA8" s="339"/>
      <c r="JB8" s="339"/>
      <c r="JC8" s="339"/>
      <c r="JD8" s="339"/>
      <c r="JE8" s="339"/>
      <c r="JF8" s="339"/>
      <c r="JG8" s="339"/>
      <c r="JH8" s="339"/>
      <c r="JI8" s="339"/>
      <c r="JJ8" s="339"/>
      <c r="JK8" s="339"/>
      <c r="JL8" s="339"/>
      <c r="JM8" s="339"/>
      <c r="JN8" s="339"/>
      <c r="JO8" s="339"/>
      <c r="JP8" s="339"/>
    </row>
    <row r="9" spans="1:276" ht="12.75" customHeight="1">
      <c r="A9" s="344">
        <v>44287</v>
      </c>
      <c r="B9" s="345">
        <v>128</v>
      </c>
      <c r="C9" s="571">
        <v>0.6875</v>
      </c>
      <c r="D9" s="571">
        <v>0.12890625</v>
      </c>
      <c r="E9" s="571">
        <v>2.34375E-2</v>
      </c>
      <c r="F9" s="571">
        <v>3.90625E-2</v>
      </c>
      <c r="G9" s="571"/>
      <c r="H9" s="571">
        <v>0.14453125</v>
      </c>
      <c r="I9" s="571">
        <v>0.14453125</v>
      </c>
      <c r="J9" s="571">
        <v>0.203125</v>
      </c>
      <c r="K9" s="571"/>
      <c r="L9" s="571">
        <v>9.375E-2</v>
      </c>
      <c r="M9" s="571">
        <v>2.34375E-2</v>
      </c>
      <c r="N9" s="571">
        <v>1.953125E-2</v>
      </c>
      <c r="O9" s="571"/>
      <c r="P9" s="571">
        <v>0.65781250000000002</v>
      </c>
      <c r="Q9" s="571">
        <v>9.765625E-2</v>
      </c>
      <c r="R9" s="571">
        <v>0.75546875000000002</v>
      </c>
      <c r="S9" s="571">
        <v>6.25E-2</v>
      </c>
      <c r="T9" s="571"/>
      <c r="U9" s="571">
        <v>2.34375E-2</v>
      </c>
      <c r="V9" s="571"/>
      <c r="W9" s="571">
        <v>0.78125</v>
      </c>
      <c r="X9" s="571"/>
      <c r="Y9" s="571">
        <v>0.13203124999999999</v>
      </c>
      <c r="Z9" s="571">
        <v>4.296875E-2</v>
      </c>
      <c r="AA9" s="540">
        <v>4215.859375</v>
      </c>
      <c r="AB9" s="477"/>
      <c r="AC9" s="322"/>
      <c r="AD9" s="322"/>
      <c r="AE9" s="322"/>
      <c r="AF9" s="322"/>
      <c r="AG9" s="322"/>
      <c r="AH9" s="322"/>
      <c r="AI9" s="322"/>
      <c r="AJ9" s="322"/>
      <c r="AK9" s="322"/>
      <c r="AL9" s="322"/>
      <c r="AM9" s="322"/>
      <c r="AN9" s="322"/>
      <c r="AO9" s="322"/>
      <c r="AP9" s="322"/>
      <c r="AQ9" s="322"/>
      <c r="AR9" s="322"/>
      <c r="AS9" s="322"/>
      <c r="AT9" s="322"/>
      <c r="AU9" s="322"/>
      <c r="AV9" s="322"/>
      <c r="AW9" s="322"/>
    </row>
    <row r="10" spans="1:276" ht="12.75" customHeight="1">
      <c r="A10" s="346">
        <v>44288</v>
      </c>
      <c r="B10" s="347">
        <v>128</v>
      </c>
      <c r="C10" s="572">
        <v>0.65625</v>
      </c>
      <c r="D10" s="572">
        <v>0.12109375</v>
      </c>
      <c r="E10" s="572">
        <v>3.90625E-2</v>
      </c>
      <c r="F10" s="572">
        <v>1.953125E-2</v>
      </c>
      <c r="G10" s="572"/>
      <c r="H10" s="572">
        <v>0.12890625</v>
      </c>
      <c r="I10" s="572">
        <v>0.12890625</v>
      </c>
      <c r="J10" s="572">
        <v>9.765625E-2</v>
      </c>
      <c r="K10" s="572"/>
      <c r="L10" s="572">
        <v>9.375E-2</v>
      </c>
      <c r="M10" s="572">
        <v>2.34375E-2</v>
      </c>
      <c r="N10" s="572">
        <v>1.953125E-2</v>
      </c>
      <c r="O10" s="572"/>
      <c r="P10" s="572">
        <v>0.47890625000000003</v>
      </c>
      <c r="Q10" s="572">
        <v>8.59375E-2</v>
      </c>
      <c r="R10" s="572">
        <v>0.56484375000000009</v>
      </c>
      <c r="S10" s="572">
        <v>6.25E-2</v>
      </c>
      <c r="T10" s="572"/>
      <c r="U10" s="572">
        <v>2.34375E-2</v>
      </c>
      <c r="V10" s="572"/>
      <c r="W10" s="572">
        <v>0.78125</v>
      </c>
      <c r="X10" s="572"/>
      <c r="Y10" s="572">
        <v>8.5156249999999989E-2</v>
      </c>
      <c r="Z10" s="572">
        <v>4.296875E-2</v>
      </c>
      <c r="AA10" s="349">
        <v>3920.703125</v>
      </c>
      <c r="AC10" s="322"/>
      <c r="AD10" s="322"/>
      <c r="AE10" s="322"/>
      <c r="AF10" s="322"/>
      <c r="AG10" s="322"/>
      <c r="AH10" s="322"/>
      <c r="AI10" s="322"/>
      <c r="AJ10" s="322"/>
      <c r="AK10" s="322"/>
      <c r="AL10" s="322"/>
      <c r="AM10" s="322"/>
      <c r="AN10" s="322"/>
      <c r="AO10" s="322"/>
      <c r="AP10" s="322"/>
      <c r="AQ10" s="322"/>
      <c r="AR10" s="322"/>
      <c r="AS10" s="322"/>
      <c r="AT10" s="322"/>
      <c r="AU10" s="322"/>
      <c r="AV10" s="322"/>
      <c r="AW10" s="322"/>
    </row>
    <row r="11" spans="1:276" ht="12.75" customHeight="1">
      <c r="A11" s="346">
        <v>44289</v>
      </c>
      <c r="B11" s="347">
        <v>128</v>
      </c>
      <c r="C11" s="572">
        <v>0.6015625</v>
      </c>
      <c r="D11" s="572">
        <v>3.125E-2</v>
      </c>
      <c r="E11" s="572">
        <v>5.078125E-2</v>
      </c>
      <c r="F11" s="572"/>
      <c r="G11" s="572"/>
      <c r="H11" s="572">
        <v>0.125</v>
      </c>
      <c r="I11" s="572">
        <v>0.125</v>
      </c>
      <c r="J11" s="572">
        <v>0.171875</v>
      </c>
      <c r="K11" s="572"/>
      <c r="L11" s="572">
        <v>7.8125E-2</v>
      </c>
      <c r="M11" s="572">
        <v>2.34375E-2</v>
      </c>
      <c r="N11" s="572">
        <v>1.953125E-2</v>
      </c>
      <c r="O11" s="572"/>
      <c r="P11" s="572">
        <v>0.52109375000000002</v>
      </c>
      <c r="Q11" s="572">
        <v>9.375E-2</v>
      </c>
      <c r="R11" s="572">
        <v>0.61484375000000002</v>
      </c>
      <c r="S11" s="572">
        <v>6.25E-2</v>
      </c>
      <c r="T11" s="572"/>
      <c r="U11" s="572">
        <v>2.34375E-2</v>
      </c>
      <c r="V11" s="572"/>
      <c r="W11" s="572">
        <v>0.78125</v>
      </c>
      <c r="X11" s="572"/>
      <c r="Y11" s="572">
        <v>8.5156249999999989E-2</v>
      </c>
      <c r="Z11" s="572">
        <v>4.296875E-2</v>
      </c>
      <c r="AA11" s="349">
        <v>3585.78125</v>
      </c>
      <c r="AC11" s="322"/>
      <c r="AD11" s="322"/>
      <c r="AE11" s="322"/>
      <c r="AF11" s="322"/>
      <c r="AG11" s="322"/>
      <c r="AH11" s="322"/>
      <c r="AI11" s="322"/>
      <c r="AJ11" s="322"/>
      <c r="AK11" s="322"/>
      <c r="AL11" s="322"/>
      <c r="AM11" s="322"/>
      <c r="AN11" s="322"/>
      <c r="AO11" s="322"/>
      <c r="AP11" s="322"/>
      <c r="AQ11" s="322"/>
      <c r="AR11" s="322"/>
      <c r="AS11" s="322"/>
      <c r="AT11" s="322"/>
      <c r="AU11" s="322"/>
      <c r="AV11" s="322"/>
      <c r="AW11" s="322"/>
    </row>
    <row r="12" spans="1:276" ht="12.75" customHeight="1">
      <c r="A12" s="346">
        <v>44290</v>
      </c>
      <c r="B12" s="347">
        <v>128</v>
      </c>
      <c r="C12" s="572">
        <v>0.6328125</v>
      </c>
      <c r="D12" s="572">
        <v>1.5625E-2</v>
      </c>
      <c r="E12" s="572">
        <v>5.859375E-2</v>
      </c>
      <c r="F12" s="572">
        <v>1.5625E-2</v>
      </c>
      <c r="G12" s="572"/>
      <c r="H12" s="572">
        <v>0.125</v>
      </c>
      <c r="I12" s="572">
        <v>0.125</v>
      </c>
      <c r="J12" s="572">
        <v>0.1328125</v>
      </c>
      <c r="K12" s="572"/>
      <c r="L12" s="572">
        <v>0</v>
      </c>
      <c r="M12" s="572">
        <v>2.34375E-2</v>
      </c>
      <c r="N12" s="572">
        <v>3.90625E-2</v>
      </c>
      <c r="O12" s="572"/>
      <c r="P12" s="572">
        <v>0.44921875</v>
      </c>
      <c r="Q12" s="572">
        <v>6.25E-2</v>
      </c>
      <c r="R12" s="572">
        <v>0.51171875</v>
      </c>
      <c r="S12" s="572">
        <v>6.25E-2</v>
      </c>
      <c r="T12" s="572"/>
      <c r="U12" s="572">
        <v>2.34375E-2</v>
      </c>
      <c r="V12" s="572"/>
      <c r="W12" s="572">
        <v>0.625</v>
      </c>
      <c r="X12" s="572"/>
      <c r="Y12" s="572">
        <v>8.4374999999999992E-2</v>
      </c>
      <c r="Z12" s="572">
        <v>4.296875E-2</v>
      </c>
      <c r="AA12" s="349">
        <v>3738.75</v>
      </c>
      <c r="AC12" s="322"/>
      <c r="AD12" s="322"/>
      <c r="AE12" s="322"/>
      <c r="AF12" s="322"/>
      <c r="AG12" s="322"/>
      <c r="AH12" s="322"/>
      <c r="AI12" s="322"/>
      <c r="AJ12" s="322"/>
      <c r="AK12" s="322"/>
      <c r="AL12" s="322"/>
      <c r="AM12" s="322"/>
      <c r="AN12" s="322"/>
      <c r="AO12" s="322"/>
      <c r="AP12" s="322"/>
      <c r="AQ12" s="322"/>
      <c r="AR12" s="322"/>
      <c r="AS12" s="322"/>
      <c r="AT12" s="322"/>
      <c r="AU12" s="322"/>
      <c r="AV12" s="322"/>
      <c r="AW12" s="322"/>
    </row>
    <row r="13" spans="1:276" ht="12.75" customHeight="1">
      <c r="A13" s="346">
        <v>44291</v>
      </c>
      <c r="B13" s="347">
        <v>128</v>
      </c>
      <c r="C13" s="572">
        <v>0.6796875</v>
      </c>
      <c r="D13" s="572">
        <v>9.375E-2</v>
      </c>
      <c r="E13" s="572">
        <v>5.859375E-2</v>
      </c>
      <c r="F13" s="572">
        <v>0</v>
      </c>
      <c r="G13" s="572"/>
      <c r="H13" s="572">
        <v>0.1484375</v>
      </c>
      <c r="I13" s="572">
        <v>0.1484375</v>
      </c>
      <c r="J13" s="572">
        <v>0.1640625</v>
      </c>
      <c r="K13" s="572"/>
      <c r="L13" s="572">
        <v>9.375E-2</v>
      </c>
      <c r="M13" s="572">
        <v>2.34375E-2</v>
      </c>
      <c r="N13" s="572">
        <v>1.953125E-2</v>
      </c>
      <c r="O13" s="572"/>
      <c r="P13" s="572">
        <v>0.61953124999999998</v>
      </c>
      <c r="Q13" s="572">
        <v>8.984375E-2</v>
      </c>
      <c r="R13" s="572">
        <v>0.70937499999999998</v>
      </c>
      <c r="S13" s="572">
        <v>6.25E-2</v>
      </c>
      <c r="T13" s="572"/>
      <c r="U13" s="572">
        <v>2.34375E-2</v>
      </c>
      <c r="V13" s="572"/>
      <c r="W13" s="572">
        <v>1.015625</v>
      </c>
      <c r="X13" s="572"/>
      <c r="Y13" s="572">
        <v>8.5156249999999989E-2</v>
      </c>
      <c r="Z13" s="572">
        <v>4.296875E-2</v>
      </c>
      <c r="AA13" s="349">
        <v>4167.265625</v>
      </c>
      <c r="AC13" s="322"/>
      <c r="AD13" s="322"/>
      <c r="AE13" s="322"/>
      <c r="AF13" s="322"/>
      <c r="AG13" s="322"/>
      <c r="AH13" s="322"/>
      <c r="AI13" s="322"/>
      <c r="AJ13" s="322"/>
      <c r="AK13" s="322"/>
      <c r="AL13" s="322"/>
      <c r="AM13" s="322"/>
      <c r="AN13" s="322"/>
      <c r="AO13" s="322"/>
      <c r="AP13" s="322"/>
      <c r="AQ13" s="322"/>
      <c r="AR13" s="322"/>
      <c r="AS13" s="322"/>
      <c r="AT13" s="322"/>
      <c r="AU13" s="322"/>
      <c r="AV13" s="322"/>
      <c r="AW13" s="322"/>
    </row>
    <row r="14" spans="1:276" ht="12.75" customHeight="1">
      <c r="A14" s="346">
        <v>44292</v>
      </c>
      <c r="B14" s="347">
        <v>128</v>
      </c>
      <c r="C14" s="572">
        <v>0.6875</v>
      </c>
      <c r="D14" s="572">
        <v>7.03125E-2</v>
      </c>
      <c r="E14" s="572">
        <v>3.515625E-2</v>
      </c>
      <c r="F14" s="572"/>
      <c r="G14" s="572"/>
      <c r="H14" s="572">
        <v>0.140625</v>
      </c>
      <c r="I14" s="572">
        <v>0.140625</v>
      </c>
      <c r="J14" s="572">
        <v>0.171875</v>
      </c>
      <c r="K14" s="572">
        <v>1.0546875</v>
      </c>
      <c r="L14" s="572">
        <v>9.375E-2</v>
      </c>
      <c r="M14" s="572">
        <v>2.34375E-2</v>
      </c>
      <c r="N14" s="572">
        <v>5.46875E-2</v>
      </c>
      <c r="O14" s="572"/>
      <c r="P14" s="572">
        <v>0.52812499999999996</v>
      </c>
      <c r="Q14" s="572">
        <v>4.6875E-2</v>
      </c>
      <c r="R14" s="572">
        <v>0.57499999999999996</v>
      </c>
      <c r="S14" s="572">
        <v>6.25E-2</v>
      </c>
      <c r="T14" s="572"/>
      <c r="U14" s="572">
        <v>2.34375E-2</v>
      </c>
      <c r="V14" s="572"/>
      <c r="W14" s="572">
        <v>0.78125</v>
      </c>
      <c r="X14" s="572"/>
      <c r="Y14" s="572">
        <v>0.12421874999999999</v>
      </c>
      <c r="Z14" s="572">
        <v>4.296875E-2</v>
      </c>
      <c r="AA14" s="349">
        <v>5965.625</v>
      </c>
      <c r="AC14" s="322"/>
      <c r="AD14" s="322"/>
      <c r="AE14" s="322"/>
      <c r="AF14" s="322"/>
      <c r="AG14" s="322"/>
      <c r="AH14" s="322"/>
      <c r="AI14" s="322"/>
      <c r="AJ14" s="322"/>
      <c r="AK14" s="322"/>
      <c r="AL14" s="322"/>
      <c r="AM14" s="322"/>
      <c r="AN14" s="322"/>
      <c r="AO14" s="322"/>
      <c r="AP14" s="322"/>
      <c r="AQ14" s="322"/>
      <c r="AR14" s="322"/>
      <c r="AS14" s="322"/>
      <c r="AT14" s="322"/>
      <c r="AU14" s="322"/>
      <c r="AV14" s="322"/>
      <c r="AW14" s="322"/>
    </row>
    <row r="15" spans="1:276" ht="12.75" customHeight="1">
      <c r="A15" s="346">
        <v>44293</v>
      </c>
      <c r="B15" s="347">
        <v>128</v>
      </c>
      <c r="C15" s="572">
        <v>0.6875</v>
      </c>
      <c r="D15" s="572">
        <v>0.109375</v>
      </c>
      <c r="E15" s="572">
        <v>3.515625E-2</v>
      </c>
      <c r="F15" s="572">
        <v>1.953125E-2</v>
      </c>
      <c r="G15" s="572"/>
      <c r="H15" s="572">
        <v>0.1484375</v>
      </c>
      <c r="I15" s="572">
        <v>0.1484375</v>
      </c>
      <c r="J15" s="572">
        <v>0.10546875</v>
      </c>
      <c r="K15" s="572"/>
      <c r="L15" s="572">
        <v>9.375E-2</v>
      </c>
      <c r="M15" s="572">
        <v>2.34375E-2</v>
      </c>
      <c r="N15" s="572">
        <v>1.953125E-2</v>
      </c>
      <c r="O15" s="572"/>
      <c r="P15" s="572">
        <v>0.55312499999999998</v>
      </c>
      <c r="Q15" s="572">
        <v>3.125E-2</v>
      </c>
      <c r="R15" s="572">
        <v>0.58437499999999998</v>
      </c>
      <c r="S15" s="572">
        <v>6.25E-2</v>
      </c>
      <c r="T15" s="572"/>
      <c r="U15" s="572">
        <v>2.34375E-2</v>
      </c>
      <c r="V15" s="572"/>
      <c r="W15" s="572">
        <v>0.78125</v>
      </c>
      <c r="X15" s="572"/>
      <c r="Y15" s="572">
        <v>0.12421874999999999</v>
      </c>
      <c r="Z15" s="572">
        <v>4.296875E-2</v>
      </c>
      <c r="AA15" s="349">
        <v>4078.203125</v>
      </c>
      <c r="AC15" s="322"/>
      <c r="AD15" s="322"/>
      <c r="AE15" s="322"/>
      <c r="AF15" s="322"/>
      <c r="AG15" s="322"/>
      <c r="AH15" s="322"/>
      <c r="AI15" s="322"/>
      <c r="AJ15" s="322"/>
      <c r="AK15" s="322"/>
      <c r="AL15" s="322"/>
      <c r="AM15" s="322"/>
      <c r="AN15" s="322"/>
      <c r="AO15" s="322"/>
      <c r="AP15" s="322"/>
      <c r="AQ15" s="322"/>
      <c r="AR15" s="322"/>
      <c r="AS15" s="322"/>
      <c r="AT15" s="322"/>
      <c r="AU15" s="322"/>
      <c r="AV15" s="322"/>
      <c r="AW15" s="322"/>
    </row>
    <row r="16" spans="1:276" s="350" customFormat="1" ht="12.75" customHeight="1">
      <c r="A16" s="346">
        <v>44294</v>
      </c>
      <c r="B16" s="347">
        <v>128</v>
      </c>
      <c r="C16" s="572">
        <v>0.6875</v>
      </c>
      <c r="D16" s="572">
        <v>0.1015625</v>
      </c>
      <c r="E16" s="572"/>
      <c r="F16" s="572">
        <v>3.125E-2</v>
      </c>
      <c r="G16" s="572"/>
      <c r="H16" s="572">
        <v>0.140625</v>
      </c>
      <c r="I16" s="572">
        <v>0.140625</v>
      </c>
      <c r="J16" s="572">
        <v>0.2265625</v>
      </c>
      <c r="K16" s="572"/>
      <c r="L16" s="572">
        <v>9.375E-2</v>
      </c>
      <c r="M16" s="572">
        <v>2.34375E-2</v>
      </c>
      <c r="N16" s="572">
        <v>1.953125E-2</v>
      </c>
      <c r="O16" s="572"/>
      <c r="P16" s="572">
        <v>0.57500000000000007</v>
      </c>
      <c r="Q16" s="572">
        <v>0.109375</v>
      </c>
      <c r="R16" s="572">
        <v>0.68437500000000007</v>
      </c>
      <c r="S16" s="572">
        <v>6.25E-2</v>
      </c>
      <c r="T16" s="572"/>
      <c r="U16" s="572">
        <v>2.34375E-2</v>
      </c>
      <c r="V16" s="572"/>
      <c r="W16" s="572">
        <v>0.78125</v>
      </c>
      <c r="X16" s="572"/>
      <c r="Y16" s="572">
        <v>0.10078124999999999</v>
      </c>
      <c r="Z16" s="572">
        <v>4.296875E-2</v>
      </c>
      <c r="AA16" s="349">
        <v>4194.765625</v>
      </c>
      <c r="AC16" s="351"/>
      <c r="AD16" s="351"/>
      <c r="AE16" s="351"/>
      <c r="AF16" s="351"/>
      <c r="AG16" s="351"/>
      <c r="AH16" s="351"/>
      <c r="AI16" s="351"/>
      <c r="AJ16" s="351"/>
      <c r="AK16" s="351"/>
      <c r="AL16" s="351"/>
      <c r="AM16" s="351"/>
      <c r="AN16" s="322"/>
      <c r="AO16" s="351"/>
      <c r="AP16" s="351"/>
      <c r="AQ16" s="351"/>
      <c r="AR16" s="351"/>
      <c r="AS16" s="351"/>
      <c r="AT16" s="351"/>
      <c r="AU16" s="351"/>
      <c r="AV16" s="351"/>
      <c r="AW16" s="351"/>
    </row>
    <row r="17" spans="1:49" ht="12.75" customHeight="1">
      <c r="A17" s="346">
        <v>44295</v>
      </c>
      <c r="B17" s="347">
        <v>122</v>
      </c>
      <c r="C17" s="572">
        <v>0.72950819672131151</v>
      </c>
      <c r="D17" s="572">
        <v>0.13114754098360656</v>
      </c>
      <c r="E17" s="572">
        <v>6.1475409836065573E-2</v>
      </c>
      <c r="F17" s="572"/>
      <c r="G17" s="572">
        <v>3.2786885245901641E-2</v>
      </c>
      <c r="H17" s="572">
        <v>0.13934426229508196</v>
      </c>
      <c r="I17" s="572">
        <v>0.1721311475409836</v>
      </c>
      <c r="J17" s="572">
        <v>0.11065573770491804</v>
      </c>
      <c r="K17" s="572"/>
      <c r="L17" s="572">
        <v>9.8360655737704916E-2</v>
      </c>
      <c r="M17" s="572">
        <v>2.4590163934426229E-2</v>
      </c>
      <c r="N17" s="572">
        <v>4.9180327868852458E-2</v>
      </c>
      <c r="O17" s="572"/>
      <c r="P17" s="572">
        <v>0.57377049180327877</v>
      </c>
      <c r="Q17" s="572">
        <v>6.1475409836065573E-2</v>
      </c>
      <c r="R17" s="572">
        <v>0.63524590163934436</v>
      </c>
      <c r="S17" s="572">
        <v>6.5573770491803282E-2</v>
      </c>
      <c r="T17" s="572"/>
      <c r="U17" s="572">
        <v>2.4590163934426229E-2</v>
      </c>
      <c r="V17" s="572"/>
      <c r="W17" s="572">
        <v>0.81967213114754101</v>
      </c>
      <c r="X17" s="572"/>
      <c r="Y17" s="572">
        <v>0.13852459016393442</v>
      </c>
      <c r="Z17" s="572">
        <v>4.5081967213114749E-2</v>
      </c>
      <c r="AA17" s="349">
        <v>4489.1803278688521</v>
      </c>
      <c r="AB17" s="148"/>
      <c r="AC17" s="322"/>
      <c r="AD17" s="322"/>
      <c r="AE17" s="322"/>
      <c r="AF17" s="322"/>
      <c r="AG17" s="322"/>
      <c r="AH17" s="322"/>
      <c r="AI17" s="322"/>
      <c r="AJ17" s="322"/>
      <c r="AK17" s="322"/>
      <c r="AL17" s="322"/>
      <c r="AM17" s="322"/>
      <c r="AN17" s="322"/>
      <c r="AO17" s="322"/>
      <c r="AP17" s="322"/>
      <c r="AQ17" s="322"/>
      <c r="AR17" s="322"/>
      <c r="AS17" s="322"/>
      <c r="AT17" s="322"/>
      <c r="AU17" s="322"/>
      <c r="AV17" s="322"/>
      <c r="AW17" s="322"/>
    </row>
    <row r="18" spans="1:49" ht="12.75" customHeight="1">
      <c r="A18" s="346">
        <v>44296</v>
      </c>
      <c r="B18" s="347">
        <v>112</v>
      </c>
      <c r="C18" s="572">
        <v>0.7321428571428571</v>
      </c>
      <c r="D18" s="572">
        <v>4.4642857142857144E-2</v>
      </c>
      <c r="E18" s="572">
        <v>3.5714285714285712E-2</v>
      </c>
      <c r="F18" s="572"/>
      <c r="G18" s="572"/>
      <c r="H18" s="572">
        <v>0.14732142857142855</v>
      </c>
      <c r="I18" s="572">
        <v>0.14732142857142855</v>
      </c>
      <c r="J18" s="572">
        <v>0.22321428571428573</v>
      </c>
      <c r="K18" s="572"/>
      <c r="L18" s="572">
        <v>8.9285714285714288E-2</v>
      </c>
      <c r="M18" s="572">
        <v>2.6785714285714284E-2</v>
      </c>
      <c r="N18" s="572">
        <v>5.3571428571428568E-2</v>
      </c>
      <c r="O18" s="572"/>
      <c r="P18" s="572">
        <v>0.55535714285714277</v>
      </c>
      <c r="Q18" s="572">
        <v>0.36160714285714285</v>
      </c>
      <c r="R18" s="572">
        <v>0.91696428571428568</v>
      </c>
      <c r="S18" s="572">
        <v>7.1428571428571425E-2</v>
      </c>
      <c r="T18" s="572"/>
      <c r="U18" s="572">
        <v>2.6785714285714288E-2</v>
      </c>
      <c r="V18" s="572"/>
      <c r="W18" s="572">
        <v>0.8928571428571429</v>
      </c>
      <c r="X18" s="572"/>
      <c r="Y18" s="572">
        <v>0.10625</v>
      </c>
      <c r="Z18" s="572">
        <v>4.9107142857142856E-2</v>
      </c>
      <c r="AA18" s="349">
        <v>4339.4642857142853</v>
      </c>
      <c r="AC18" s="322"/>
      <c r="AD18" s="322"/>
      <c r="AE18" s="322"/>
      <c r="AF18" s="322"/>
      <c r="AG18" s="322"/>
      <c r="AH18" s="322"/>
      <c r="AI18" s="322"/>
      <c r="AJ18" s="322"/>
      <c r="AK18" s="322"/>
      <c r="AL18" s="322"/>
      <c r="AM18" s="322"/>
      <c r="AN18" s="322"/>
      <c r="AO18" s="322"/>
      <c r="AP18" s="322"/>
      <c r="AQ18" s="322"/>
      <c r="AR18" s="322"/>
      <c r="AS18" s="322"/>
      <c r="AT18" s="322"/>
      <c r="AU18" s="322"/>
      <c r="AV18" s="322"/>
      <c r="AW18" s="322"/>
    </row>
    <row r="19" spans="1:49" s="350" customFormat="1" ht="12.75" customHeight="1">
      <c r="A19" s="346">
        <v>44297</v>
      </c>
      <c r="B19" s="347">
        <v>116</v>
      </c>
      <c r="C19" s="572">
        <v>0.74137931034482762</v>
      </c>
      <c r="D19" s="572">
        <v>0</v>
      </c>
      <c r="E19" s="572">
        <v>6.0344827586206892E-2</v>
      </c>
      <c r="F19" s="572">
        <v>2.1551724137931036E-2</v>
      </c>
      <c r="G19" s="572"/>
      <c r="H19" s="572">
        <v>0.13362068965517243</v>
      </c>
      <c r="I19" s="572">
        <v>0.13362068965517243</v>
      </c>
      <c r="J19" s="572">
        <v>0.18103448275862069</v>
      </c>
      <c r="K19" s="572"/>
      <c r="L19" s="572"/>
      <c r="M19" s="572">
        <v>2.5862068965517241E-2</v>
      </c>
      <c r="N19" s="572">
        <v>4.7413793103448273E-2</v>
      </c>
      <c r="O19" s="572"/>
      <c r="P19" s="572">
        <v>0.57155172413793109</v>
      </c>
      <c r="Q19" s="572">
        <v>0.28448275862068967</v>
      </c>
      <c r="R19" s="572">
        <v>0.85603448275862082</v>
      </c>
      <c r="S19" s="572">
        <v>6.8965517241379309E-2</v>
      </c>
      <c r="T19" s="572">
        <v>0.11206896551724138</v>
      </c>
      <c r="U19" s="572">
        <v>2.5862068965517244E-2</v>
      </c>
      <c r="V19" s="572"/>
      <c r="W19" s="572">
        <v>0.86206896551724133</v>
      </c>
      <c r="X19" s="572"/>
      <c r="Y19" s="572">
        <v>9.3965517241379318E-2</v>
      </c>
      <c r="Z19" s="572">
        <v>4.7413793103448273E-2</v>
      </c>
      <c r="AA19" s="349">
        <v>4042.3275862068967</v>
      </c>
      <c r="AC19" s="351"/>
      <c r="AD19" s="351"/>
      <c r="AE19" s="351"/>
      <c r="AF19" s="351"/>
      <c r="AG19" s="351"/>
      <c r="AH19" s="351"/>
      <c r="AI19" s="351"/>
      <c r="AJ19" s="351"/>
      <c r="AK19" s="351"/>
      <c r="AL19" s="351"/>
      <c r="AM19" s="351"/>
      <c r="AN19" s="322"/>
      <c r="AO19" s="351"/>
      <c r="AP19" s="351"/>
      <c r="AQ19" s="351"/>
      <c r="AR19" s="351"/>
      <c r="AS19" s="351"/>
      <c r="AT19" s="351"/>
      <c r="AU19" s="351"/>
      <c r="AV19" s="351"/>
      <c r="AW19" s="351"/>
    </row>
    <row r="20" spans="1:49" ht="12.75" customHeight="1">
      <c r="A20" s="346">
        <v>44298</v>
      </c>
      <c r="B20" s="347">
        <v>128</v>
      </c>
      <c r="C20" s="572">
        <v>0.734375</v>
      </c>
      <c r="D20" s="572">
        <v>7.03125E-2</v>
      </c>
      <c r="E20" s="572">
        <v>3.515625E-2</v>
      </c>
      <c r="F20" s="572">
        <v>0</v>
      </c>
      <c r="G20" s="572"/>
      <c r="H20" s="572">
        <v>0.140625</v>
      </c>
      <c r="I20" s="572">
        <v>0.140625</v>
      </c>
      <c r="J20" s="572">
        <v>0.12890625</v>
      </c>
      <c r="K20" s="572"/>
      <c r="L20" s="572"/>
      <c r="M20" s="572">
        <v>2.34375E-2</v>
      </c>
      <c r="N20" s="572">
        <v>1.953125E-2</v>
      </c>
      <c r="O20" s="572"/>
      <c r="P20" s="572">
        <v>0.64140625000000007</v>
      </c>
      <c r="Q20" s="572">
        <v>0.33203125</v>
      </c>
      <c r="R20" s="572">
        <v>0.97343750000000007</v>
      </c>
      <c r="S20" s="572">
        <v>6.25E-2</v>
      </c>
      <c r="T20" s="572">
        <v>0.1171875</v>
      </c>
      <c r="U20" s="572">
        <v>2.34375E-2</v>
      </c>
      <c r="V20" s="572"/>
      <c r="W20" s="572">
        <v>0.78125</v>
      </c>
      <c r="X20" s="572"/>
      <c r="Y20" s="572">
        <v>8.7499999999999994E-2</v>
      </c>
      <c r="Z20" s="572">
        <v>4.296875E-2</v>
      </c>
      <c r="AA20" s="349">
        <v>3800.859375</v>
      </c>
      <c r="AC20" s="322"/>
      <c r="AD20" s="322"/>
      <c r="AE20" s="322"/>
      <c r="AF20" s="322"/>
      <c r="AG20" s="322"/>
      <c r="AH20" s="322"/>
      <c r="AI20" s="322"/>
      <c r="AJ20" s="322"/>
      <c r="AK20" s="322"/>
      <c r="AL20" s="322"/>
      <c r="AM20" s="322"/>
      <c r="AN20" s="322"/>
      <c r="AO20" s="322"/>
      <c r="AP20" s="322"/>
      <c r="AQ20" s="322"/>
      <c r="AR20" s="322"/>
      <c r="AS20" s="322"/>
      <c r="AT20" s="322"/>
      <c r="AU20" s="322"/>
      <c r="AV20" s="322"/>
      <c r="AW20" s="322"/>
    </row>
    <row r="21" spans="1:49" ht="12.75" customHeight="1">
      <c r="A21" s="346">
        <v>44299</v>
      </c>
      <c r="B21" s="347">
        <v>127</v>
      </c>
      <c r="C21" s="572">
        <v>0.73228346456692917</v>
      </c>
      <c r="D21" s="572">
        <v>3.937007874015748E-2</v>
      </c>
      <c r="E21" s="572">
        <v>5.905511811023622E-2</v>
      </c>
      <c r="F21" s="572"/>
      <c r="G21" s="572"/>
      <c r="H21" s="572">
        <v>0.13385826771653545</v>
      </c>
      <c r="I21" s="572">
        <v>0.13385826771653545</v>
      </c>
      <c r="J21" s="572">
        <v>0.1062992125984252</v>
      </c>
      <c r="K21" s="572"/>
      <c r="L21" s="572">
        <v>9.4488188976377951E-2</v>
      </c>
      <c r="M21" s="572">
        <v>2.3622047244094488E-2</v>
      </c>
      <c r="N21" s="572">
        <v>1.968503937007874E-2</v>
      </c>
      <c r="O21" s="572"/>
      <c r="P21" s="572">
        <v>0.31023622047244098</v>
      </c>
      <c r="Q21" s="572">
        <v>0.27165354330708663</v>
      </c>
      <c r="R21" s="572">
        <v>0.58188976377952761</v>
      </c>
      <c r="S21" s="572">
        <v>6.2992125984251968E-2</v>
      </c>
      <c r="T21" s="572">
        <v>0.11811023622047244</v>
      </c>
      <c r="U21" s="572">
        <v>2.3622047244094488E-2</v>
      </c>
      <c r="V21" s="572"/>
      <c r="W21" s="572">
        <v>0.78740157480314965</v>
      </c>
      <c r="X21" s="572"/>
      <c r="Y21" s="572">
        <v>8.8188976377952755E-2</v>
      </c>
      <c r="Z21" s="572">
        <v>4.3307086614173228E-2</v>
      </c>
      <c r="AA21" s="349">
        <v>3917.7165354330709</v>
      </c>
      <c r="AC21" s="322"/>
      <c r="AD21" s="322"/>
      <c r="AE21" s="322"/>
      <c r="AF21" s="322"/>
      <c r="AG21" s="322"/>
      <c r="AH21" s="322"/>
      <c r="AI21" s="322"/>
      <c r="AJ21" s="322"/>
      <c r="AK21" s="322"/>
      <c r="AL21" s="322"/>
      <c r="AM21" s="322"/>
      <c r="AN21" s="322"/>
      <c r="AO21" s="322"/>
      <c r="AP21" s="322"/>
      <c r="AQ21" s="322"/>
      <c r="AR21" s="322"/>
      <c r="AS21" s="322"/>
      <c r="AT21" s="322"/>
      <c r="AU21" s="322"/>
      <c r="AV21" s="322"/>
      <c r="AW21" s="322"/>
    </row>
    <row r="22" spans="1:49" ht="12.75" customHeight="1">
      <c r="A22" s="346">
        <v>44300</v>
      </c>
      <c r="B22" s="347">
        <v>127</v>
      </c>
      <c r="C22" s="572">
        <v>0.72440944881889768</v>
      </c>
      <c r="D22" s="572">
        <v>0</v>
      </c>
      <c r="E22" s="572">
        <v>3.1496062992125984E-2</v>
      </c>
      <c r="F22" s="572">
        <v>1.968503937007874E-2</v>
      </c>
      <c r="G22" s="572"/>
      <c r="H22" s="572">
        <v>0.12992125984251968</v>
      </c>
      <c r="I22" s="572">
        <v>0.12992125984251968</v>
      </c>
      <c r="J22" s="572">
        <v>3.1496062992125984E-2</v>
      </c>
      <c r="K22" s="572">
        <v>1.0629921259842521</v>
      </c>
      <c r="L22" s="572">
        <v>9.4488188976377951E-2</v>
      </c>
      <c r="M22" s="572">
        <v>2.3622047244094488E-2</v>
      </c>
      <c r="N22" s="572">
        <v>1.968503937007874E-2</v>
      </c>
      <c r="O22" s="572"/>
      <c r="P22" s="572">
        <v>0.31968503937007875</v>
      </c>
      <c r="Q22" s="572">
        <v>1.968503937007874E-2</v>
      </c>
      <c r="R22" s="572">
        <v>0.33937007874015751</v>
      </c>
      <c r="S22" s="572">
        <v>6.2992125984251968E-2</v>
      </c>
      <c r="T22" s="572">
        <v>0.11811023622047244</v>
      </c>
      <c r="U22" s="572">
        <v>2.3622047244094488E-2</v>
      </c>
      <c r="V22" s="572"/>
      <c r="W22" s="572">
        <v>0.78740157480314965</v>
      </c>
      <c r="X22" s="572"/>
      <c r="Y22" s="572">
        <v>8.8188976377952755E-2</v>
      </c>
      <c r="Z22" s="572">
        <v>4.3307086614173228E-2</v>
      </c>
      <c r="AA22" s="349">
        <v>5607.1653543307084</v>
      </c>
      <c r="AC22" s="322"/>
      <c r="AD22" s="322"/>
      <c r="AE22" s="322"/>
      <c r="AF22" s="322"/>
      <c r="AG22" s="322"/>
      <c r="AH22" s="322"/>
      <c r="AI22" s="322"/>
      <c r="AJ22" s="322"/>
      <c r="AK22" s="322"/>
      <c r="AL22" s="322"/>
      <c r="AM22" s="322"/>
      <c r="AN22" s="322"/>
      <c r="AO22" s="322"/>
      <c r="AP22" s="322"/>
      <c r="AQ22" s="322"/>
      <c r="AR22" s="322"/>
      <c r="AS22" s="322"/>
      <c r="AT22" s="322"/>
      <c r="AU22" s="322"/>
      <c r="AV22" s="322"/>
      <c r="AW22" s="322"/>
    </row>
    <row r="23" spans="1:49" ht="12.75" customHeight="1">
      <c r="A23" s="346">
        <v>44301</v>
      </c>
      <c r="B23" s="347">
        <v>127</v>
      </c>
      <c r="C23" s="572">
        <v>0.74015748031496065</v>
      </c>
      <c r="D23" s="573">
        <v>0</v>
      </c>
      <c r="E23" s="572"/>
      <c r="F23" s="572">
        <v>2.7559055118110236E-2</v>
      </c>
      <c r="G23" s="572"/>
      <c r="H23" s="572">
        <v>0.13385826771653542</v>
      </c>
      <c r="I23" s="572">
        <v>0.13385826771653542</v>
      </c>
      <c r="J23" s="572">
        <v>0.12204724409448819</v>
      </c>
      <c r="K23" s="572"/>
      <c r="L23" s="572">
        <v>9.4488188976377951E-2</v>
      </c>
      <c r="M23" s="572">
        <v>2.3622047244094488E-2</v>
      </c>
      <c r="N23" s="572">
        <v>1.968503937007874E-2</v>
      </c>
      <c r="O23" s="572"/>
      <c r="P23" s="572">
        <v>0.28582677165354331</v>
      </c>
      <c r="Q23" s="572">
        <v>8.2677165354330701E-2</v>
      </c>
      <c r="R23" s="572">
        <v>0.36850393700787398</v>
      </c>
      <c r="S23" s="572">
        <v>6.2992125984251968E-2</v>
      </c>
      <c r="T23" s="572">
        <v>0.11811023622047244</v>
      </c>
      <c r="U23" s="572">
        <v>2.3622047244094488E-2</v>
      </c>
      <c r="V23" s="572"/>
      <c r="W23" s="572">
        <v>0.78740157480314965</v>
      </c>
      <c r="X23" s="572"/>
      <c r="Y23" s="572">
        <v>0.12755905511811022</v>
      </c>
      <c r="Z23" s="572">
        <v>4.3307086614173228E-2</v>
      </c>
      <c r="AA23" s="349">
        <v>3823.8582677165359</v>
      </c>
      <c r="AC23" s="322"/>
      <c r="AD23" s="322"/>
      <c r="AE23" s="322"/>
      <c r="AF23" s="322"/>
      <c r="AG23" s="322"/>
      <c r="AH23" s="322"/>
      <c r="AI23" s="322"/>
      <c r="AJ23" s="322"/>
      <c r="AK23" s="322"/>
      <c r="AL23" s="322"/>
      <c r="AM23" s="322"/>
      <c r="AN23" s="322"/>
      <c r="AO23" s="322"/>
      <c r="AP23" s="322"/>
      <c r="AQ23" s="322"/>
      <c r="AR23" s="322"/>
      <c r="AS23" s="322"/>
      <c r="AT23" s="322"/>
      <c r="AU23" s="322"/>
      <c r="AV23" s="322"/>
      <c r="AW23" s="322"/>
    </row>
    <row r="24" spans="1:49" ht="12.75" customHeight="1">
      <c r="A24" s="346">
        <v>44302</v>
      </c>
      <c r="B24" s="347">
        <v>121</v>
      </c>
      <c r="C24" s="572">
        <v>0.73553719008264462</v>
      </c>
      <c r="D24" s="572">
        <v>6.6115702479338845E-2</v>
      </c>
      <c r="E24" s="572">
        <v>3.3057851239669422E-2</v>
      </c>
      <c r="F24" s="572"/>
      <c r="G24" s="572">
        <v>3.3057851239669422E-2</v>
      </c>
      <c r="H24" s="572">
        <v>0.13223140495867769</v>
      </c>
      <c r="I24" s="572">
        <v>0.16528925619834711</v>
      </c>
      <c r="J24" s="572">
        <v>0.14462809917355374</v>
      </c>
      <c r="K24" s="572"/>
      <c r="L24" s="573">
        <v>9.9173553719008267E-2</v>
      </c>
      <c r="M24" s="573">
        <v>2.8925619834710745E-2</v>
      </c>
      <c r="N24" s="573">
        <v>2.0661157024793389E-2</v>
      </c>
      <c r="O24" s="573"/>
      <c r="P24" s="573">
        <v>0.31735537190082641</v>
      </c>
      <c r="Q24" s="573">
        <v>0.10330578512396695</v>
      </c>
      <c r="R24" s="573">
        <v>0.42066115702479334</v>
      </c>
      <c r="S24" s="573">
        <v>6.6115702479338845E-2</v>
      </c>
      <c r="T24" s="573">
        <v>0.12396694214876033</v>
      </c>
      <c r="U24" s="573">
        <v>2.4793388429752067E-2</v>
      </c>
      <c r="V24" s="573"/>
      <c r="W24" s="573">
        <v>0.82644628099173556</v>
      </c>
      <c r="X24" s="573"/>
      <c r="Y24" s="573">
        <v>0.14214876033057849</v>
      </c>
      <c r="Z24" s="573">
        <v>4.5454545454545456E-2</v>
      </c>
      <c r="AA24" s="541">
        <v>4430.2479338842977</v>
      </c>
      <c r="AC24" s="322"/>
      <c r="AD24" s="322"/>
      <c r="AE24" s="322"/>
      <c r="AF24" s="322"/>
      <c r="AG24" s="322"/>
      <c r="AH24" s="322"/>
      <c r="AI24" s="322"/>
      <c r="AJ24" s="322"/>
      <c r="AK24" s="322"/>
      <c r="AL24" s="322"/>
      <c r="AM24" s="322"/>
      <c r="AN24" s="351"/>
      <c r="AO24" s="322"/>
      <c r="AP24" s="322"/>
      <c r="AQ24" s="322"/>
      <c r="AR24" s="322"/>
      <c r="AS24" s="322"/>
      <c r="AT24" s="322"/>
      <c r="AU24" s="322"/>
      <c r="AV24" s="322"/>
      <c r="AW24" s="322"/>
    </row>
    <row r="25" spans="1:49" ht="12.75" customHeight="1">
      <c r="A25" s="346">
        <v>44303</v>
      </c>
      <c r="B25" s="347">
        <v>112</v>
      </c>
      <c r="C25" s="572">
        <v>0.7321428571428571</v>
      </c>
      <c r="D25" s="572">
        <v>0.12946428571428573</v>
      </c>
      <c r="E25" s="573">
        <v>3.5714285714285712E-2</v>
      </c>
      <c r="F25" s="573"/>
      <c r="G25" s="573"/>
      <c r="H25" s="573">
        <v>0.14285714285714285</v>
      </c>
      <c r="I25" s="573">
        <v>0.14285714285714285</v>
      </c>
      <c r="J25" s="573">
        <v>0.17857142857142858</v>
      </c>
      <c r="K25" s="573"/>
      <c r="L25" s="572">
        <v>0.10714285714285714</v>
      </c>
      <c r="M25" s="572">
        <v>3.125E-2</v>
      </c>
      <c r="N25" s="572">
        <v>2.2321428571428572E-2</v>
      </c>
      <c r="O25" s="572"/>
      <c r="P25" s="572">
        <v>0.30714285714285716</v>
      </c>
      <c r="Q25" s="572">
        <v>6.6964285714285712E-2</v>
      </c>
      <c r="R25" s="572">
        <v>0.37410714285714286</v>
      </c>
      <c r="S25" s="572">
        <v>7.1428571428571425E-2</v>
      </c>
      <c r="T25" s="572">
        <v>0.13392857142857142</v>
      </c>
      <c r="U25" s="572">
        <v>2.6785714285714288E-2</v>
      </c>
      <c r="V25" s="572"/>
      <c r="W25" s="572">
        <v>0.8928571428571429</v>
      </c>
      <c r="X25" s="572"/>
      <c r="Y25" s="572">
        <v>0.1</v>
      </c>
      <c r="Z25" s="572">
        <v>4.9107142857142856E-2</v>
      </c>
      <c r="AA25" s="349">
        <v>4284.8214285714284</v>
      </c>
      <c r="AC25" s="322"/>
      <c r="AD25" s="322"/>
      <c r="AE25" s="322"/>
      <c r="AF25" s="322"/>
      <c r="AG25" s="322"/>
      <c r="AH25" s="322"/>
      <c r="AI25" s="322"/>
      <c r="AJ25" s="322"/>
      <c r="AK25" s="322"/>
      <c r="AL25" s="322"/>
      <c r="AM25" s="322"/>
      <c r="AN25" s="322"/>
      <c r="AO25" s="322"/>
      <c r="AP25" s="322"/>
      <c r="AQ25" s="322"/>
      <c r="AR25" s="322"/>
      <c r="AS25" s="322"/>
      <c r="AT25" s="322"/>
      <c r="AU25" s="322"/>
      <c r="AV25" s="322"/>
      <c r="AW25" s="322"/>
    </row>
    <row r="26" spans="1:49" ht="12.75" customHeight="1">
      <c r="A26" s="346">
        <v>44304</v>
      </c>
      <c r="B26" s="347">
        <v>116</v>
      </c>
      <c r="C26" s="572">
        <v>0.73275862068965514</v>
      </c>
      <c r="D26" s="572">
        <v>0</v>
      </c>
      <c r="E26" s="572">
        <v>6.0344827586206892E-2</v>
      </c>
      <c r="F26" s="572">
        <v>2.1551724137931036E-2</v>
      </c>
      <c r="G26" s="572"/>
      <c r="H26" s="572">
        <v>0.13362068965517243</v>
      </c>
      <c r="I26" s="572">
        <v>0.13362068965517243</v>
      </c>
      <c r="J26" s="572">
        <v>0.16810344827586204</v>
      </c>
      <c r="K26" s="572"/>
      <c r="L26" s="572"/>
      <c r="M26" s="572">
        <v>3.017241379310345E-2</v>
      </c>
      <c r="N26" s="572">
        <v>3.8793103448275863E-2</v>
      </c>
      <c r="O26" s="572"/>
      <c r="P26" s="572">
        <v>0.23103448275862068</v>
      </c>
      <c r="Q26" s="572">
        <v>9.0517241379310345E-2</v>
      </c>
      <c r="R26" s="572">
        <v>0.32155172413793104</v>
      </c>
      <c r="S26" s="572">
        <v>6.0344827586206899E-2</v>
      </c>
      <c r="T26" s="572">
        <v>0.18965517241379309</v>
      </c>
      <c r="U26" s="572">
        <v>2.1551724137931036E-2</v>
      </c>
      <c r="V26" s="572"/>
      <c r="W26" s="572">
        <v>0.86206896551724133</v>
      </c>
      <c r="X26" s="572"/>
      <c r="Y26" s="572">
        <v>9.3103448275862075E-2</v>
      </c>
      <c r="Z26" s="572">
        <v>4.7413793103448273E-2</v>
      </c>
      <c r="AA26" s="349">
        <v>4061.7241379310344</v>
      </c>
      <c r="AC26" s="322"/>
      <c r="AD26" s="322"/>
      <c r="AE26" s="322"/>
      <c r="AF26" s="322"/>
      <c r="AG26" s="322"/>
      <c r="AH26" s="322"/>
      <c r="AI26" s="322"/>
      <c r="AJ26" s="322"/>
      <c r="AK26" s="322"/>
      <c r="AL26" s="322"/>
      <c r="AM26" s="322"/>
      <c r="AN26" s="322"/>
      <c r="AO26" s="322"/>
      <c r="AP26" s="322"/>
      <c r="AQ26" s="322"/>
      <c r="AR26" s="322"/>
      <c r="AS26" s="322"/>
      <c r="AT26" s="322"/>
      <c r="AU26" s="322"/>
      <c r="AV26" s="322"/>
      <c r="AW26" s="322"/>
    </row>
    <row r="27" spans="1:49" ht="12.75" customHeight="1">
      <c r="A27" s="346">
        <v>44305</v>
      </c>
      <c r="B27" s="352">
        <v>128</v>
      </c>
      <c r="C27" s="573">
        <v>0.734375</v>
      </c>
      <c r="D27" s="573">
        <v>0</v>
      </c>
      <c r="E27" s="573">
        <v>3.125E-2</v>
      </c>
      <c r="F27" s="573"/>
      <c r="G27" s="573"/>
      <c r="H27" s="573">
        <v>0.1328125</v>
      </c>
      <c r="I27" s="573">
        <v>0.1328125</v>
      </c>
      <c r="J27" s="573">
        <v>0.1640625</v>
      </c>
      <c r="K27" s="573"/>
      <c r="L27" s="573">
        <v>9.375E-2</v>
      </c>
      <c r="M27" s="573">
        <v>2.734375E-2</v>
      </c>
      <c r="N27" s="573">
        <v>1.953125E-2</v>
      </c>
      <c r="O27" s="573"/>
      <c r="P27" s="573">
        <v>0.30234375000000002</v>
      </c>
      <c r="Q27" s="573">
        <v>8.203125E-2</v>
      </c>
      <c r="R27" s="573">
        <v>0.38437500000000002</v>
      </c>
      <c r="S27" s="573">
        <v>5.46875E-2</v>
      </c>
      <c r="T27" s="573">
        <v>0.203125</v>
      </c>
      <c r="U27" s="573">
        <v>1.953125E-2</v>
      </c>
      <c r="V27" s="573"/>
      <c r="W27" s="573">
        <v>1.015625</v>
      </c>
      <c r="X27" s="573"/>
      <c r="Y27" s="573">
        <v>8.7500000000000008E-2</v>
      </c>
      <c r="Z27" s="573">
        <v>4.296875E-2</v>
      </c>
      <c r="AA27" s="541">
        <v>4142.34375</v>
      </c>
      <c r="AC27" s="322"/>
      <c r="AD27" s="322"/>
      <c r="AE27" s="322"/>
      <c r="AF27" s="322"/>
      <c r="AG27" s="322"/>
      <c r="AH27" s="322"/>
      <c r="AI27" s="322"/>
      <c r="AJ27" s="322"/>
      <c r="AK27" s="322"/>
      <c r="AL27" s="322"/>
      <c r="AM27" s="322"/>
      <c r="AN27" s="351"/>
      <c r="AO27" s="322"/>
      <c r="AP27" s="322"/>
      <c r="AQ27" s="322"/>
      <c r="AR27" s="322"/>
      <c r="AS27" s="322"/>
      <c r="AT27" s="322"/>
      <c r="AU27" s="322"/>
      <c r="AV27" s="322"/>
      <c r="AW27" s="322"/>
    </row>
    <row r="28" spans="1:49" ht="12.75" customHeight="1">
      <c r="A28" s="346">
        <v>44306</v>
      </c>
      <c r="B28" s="353">
        <v>128</v>
      </c>
      <c r="C28" s="574">
        <v>0.734375</v>
      </c>
      <c r="D28" s="575"/>
      <c r="E28" s="574">
        <v>5.46875E-2</v>
      </c>
      <c r="F28" s="574"/>
      <c r="G28" s="574"/>
      <c r="H28" s="574">
        <v>0.1328125</v>
      </c>
      <c r="I28" s="574">
        <v>0.1328125</v>
      </c>
      <c r="J28" s="574">
        <v>0.1640625</v>
      </c>
      <c r="K28" s="574"/>
      <c r="L28" s="574">
        <v>9.375E-2</v>
      </c>
      <c r="M28" s="574">
        <v>2.734375E-2</v>
      </c>
      <c r="N28" s="574">
        <v>5.46875E-2</v>
      </c>
      <c r="O28" s="574"/>
      <c r="P28" s="574">
        <v>0.31015625000000002</v>
      </c>
      <c r="Q28" s="574">
        <v>0.14453125</v>
      </c>
      <c r="R28" s="574">
        <v>0.45468750000000002</v>
      </c>
      <c r="S28" s="574">
        <v>5.46875E-2</v>
      </c>
      <c r="T28" s="574">
        <v>0.203125</v>
      </c>
      <c r="U28" s="574">
        <v>1.953125E-2</v>
      </c>
      <c r="V28" s="574"/>
      <c r="W28" s="574">
        <v>1.015625</v>
      </c>
      <c r="X28" s="574"/>
      <c r="Y28" s="574">
        <v>9.5312500000000008E-2</v>
      </c>
      <c r="Z28" s="574">
        <v>4.296875E-2</v>
      </c>
      <c r="AA28" s="542">
        <v>4202.109375</v>
      </c>
    </row>
    <row r="29" spans="1:49" ht="12.75" customHeight="1">
      <c r="A29" s="346">
        <v>44307</v>
      </c>
      <c r="B29" s="353">
        <v>128</v>
      </c>
      <c r="C29" s="574">
        <v>0.734375</v>
      </c>
      <c r="D29" s="575">
        <v>9.375E-2</v>
      </c>
      <c r="E29" s="574">
        <v>0.1015625</v>
      </c>
      <c r="F29" s="574">
        <v>2.34375E-2</v>
      </c>
      <c r="G29" s="574"/>
      <c r="H29" s="574">
        <v>0.16015625</v>
      </c>
      <c r="I29" s="574">
        <v>0.16015625</v>
      </c>
      <c r="J29" s="574">
        <v>0.29609374999999999</v>
      </c>
      <c r="K29" s="574">
        <v>1.0546875</v>
      </c>
      <c r="L29" s="574">
        <v>6.25E-2</v>
      </c>
      <c r="M29" s="574">
        <v>2.734375E-2</v>
      </c>
      <c r="N29" s="574">
        <v>2.34375E-2</v>
      </c>
      <c r="O29" s="574"/>
      <c r="P29" s="574">
        <v>0.62109375</v>
      </c>
      <c r="Q29" s="574">
        <v>0.58984375</v>
      </c>
      <c r="R29" s="574">
        <v>1.2109375</v>
      </c>
      <c r="S29" s="574">
        <v>6.25E-2</v>
      </c>
      <c r="T29" s="574">
        <v>0.2265625</v>
      </c>
      <c r="U29" s="574">
        <v>2.8906250000000001E-2</v>
      </c>
      <c r="V29" s="574"/>
      <c r="W29" s="574">
        <v>1.484375</v>
      </c>
      <c r="X29" s="574"/>
      <c r="Y29" s="574">
        <v>0.11093750000000001</v>
      </c>
      <c r="Z29" s="574">
        <v>5.46875E-2</v>
      </c>
      <c r="AA29" s="542">
        <v>6071.875</v>
      </c>
    </row>
    <row r="30" spans="1:49" ht="12.75" customHeight="1">
      <c r="A30" s="346">
        <v>44308</v>
      </c>
      <c r="B30" s="353">
        <v>128</v>
      </c>
      <c r="C30" s="574">
        <v>0.734375</v>
      </c>
      <c r="D30" s="575"/>
      <c r="E30" s="574">
        <v>5.859375E-2</v>
      </c>
      <c r="F30" s="574"/>
      <c r="G30" s="574"/>
      <c r="H30" s="574">
        <v>0.1328125</v>
      </c>
      <c r="I30" s="574">
        <v>0.1328125</v>
      </c>
      <c r="J30" s="574">
        <v>0.1875</v>
      </c>
      <c r="K30" s="574"/>
      <c r="L30" s="574">
        <v>9.375E-2</v>
      </c>
      <c r="M30" s="574">
        <v>2.734375E-2</v>
      </c>
      <c r="N30" s="574">
        <v>2.34375E-2</v>
      </c>
      <c r="O30" s="574"/>
      <c r="P30" s="574">
        <v>0.61562499999999998</v>
      </c>
      <c r="Q30" s="574">
        <v>0.41796875</v>
      </c>
      <c r="R30" s="574">
        <v>1.0335937500000001</v>
      </c>
      <c r="S30" s="574">
        <v>5.46875E-2</v>
      </c>
      <c r="T30" s="574">
        <v>0.203125</v>
      </c>
      <c r="U30" s="574">
        <v>1.953125E-2</v>
      </c>
      <c r="V30" s="574"/>
      <c r="W30" s="574">
        <v>1.015625</v>
      </c>
      <c r="X30" s="574"/>
      <c r="Y30" s="574">
        <v>9.5312500000000008E-2</v>
      </c>
      <c r="Z30" s="574">
        <v>4.296875E-2</v>
      </c>
      <c r="AA30" s="542">
        <v>4012.65625</v>
      </c>
    </row>
    <row r="31" spans="1:49" ht="12.75" customHeight="1">
      <c r="A31" s="346">
        <v>44309</v>
      </c>
      <c r="B31" s="353">
        <v>122</v>
      </c>
      <c r="C31" s="574">
        <v>0.73770491803278693</v>
      </c>
      <c r="D31" s="575">
        <v>7.3770491803278687E-2</v>
      </c>
      <c r="E31" s="574">
        <v>3.2786885245901641E-2</v>
      </c>
      <c r="F31" s="574"/>
      <c r="G31" s="574">
        <v>3.2786885245901641E-2</v>
      </c>
      <c r="H31" s="574">
        <v>0.13114754098360656</v>
      </c>
      <c r="I31" s="574">
        <v>0.16393442622950821</v>
      </c>
      <c r="J31" s="574">
        <v>0.14754098360655737</v>
      </c>
      <c r="K31" s="574"/>
      <c r="L31" s="574">
        <v>9.8360655737704916E-2</v>
      </c>
      <c r="M31" s="574">
        <v>2.8688524590163935E-2</v>
      </c>
      <c r="N31" s="574">
        <v>2.4590163934426229E-2</v>
      </c>
      <c r="O31" s="574"/>
      <c r="P31" s="574">
        <v>0.35819672131147545</v>
      </c>
      <c r="Q31" s="574">
        <v>0.38114754098360659</v>
      </c>
      <c r="R31" s="574">
        <v>0.7393442622950821</v>
      </c>
      <c r="S31" s="574">
        <v>5.737704918032787E-2</v>
      </c>
      <c r="T31" s="574">
        <v>0.21311475409836064</v>
      </c>
      <c r="U31" s="574">
        <v>2.0491803278688527E-2</v>
      </c>
      <c r="V31" s="574"/>
      <c r="W31" s="574">
        <v>1.0655737704918034</v>
      </c>
      <c r="X31" s="574"/>
      <c r="Y31" s="574">
        <v>9.9999999999999992E-2</v>
      </c>
      <c r="Z31" s="574">
        <v>4.5081967213114749E-2</v>
      </c>
      <c r="AA31" s="542">
        <v>4241.4754098360654</v>
      </c>
    </row>
    <row r="32" spans="1:49" ht="12.75" customHeight="1">
      <c r="A32" s="346">
        <v>44310</v>
      </c>
      <c r="B32" s="353">
        <v>113</v>
      </c>
      <c r="C32" s="574">
        <v>0.72566371681415931</v>
      </c>
      <c r="D32" s="575"/>
      <c r="E32" s="574">
        <v>3.0973451327433628E-2</v>
      </c>
      <c r="F32" s="574"/>
      <c r="G32" s="574"/>
      <c r="H32" s="574">
        <v>0.13716814159292035</v>
      </c>
      <c r="I32" s="574">
        <v>0.13716814159292035</v>
      </c>
      <c r="J32" s="574">
        <v>0.1415929203539823</v>
      </c>
      <c r="K32" s="574"/>
      <c r="L32" s="574">
        <v>8.8495575221238937E-2</v>
      </c>
      <c r="M32" s="574">
        <v>3.0973451327433628E-2</v>
      </c>
      <c r="N32" s="574">
        <v>4.8672566371681415E-2</v>
      </c>
      <c r="O32" s="574"/>
      <c r="P32" s="574">
        <v>0.27256637168141595</v>
      </c>
      <c r="Q32" s="574">
        <v>0.28761061946902655</v>
      </c>
      <c r="R32" s="574">
        <v>0.5601769911504425</v>
      </c>
      <c r="S32" s="574">
        <v>6.1946902654867256E-2</v>
      </c>
      <c r="T32" s="574">
        <v>0.21238938053097345</v>
      </c>
      <c r="U32" s="574">
        <v>2.2123893805309734E-2</v>
      </c>
      <c r="V32" s="574"/>
      <c r="W32" s="574">
        <v>1.1504424778761062</v>
      </c>
      <c r="X32" s="574"/>
      <c r="Y32" s="574">
        <v>0.10619469026548672</v>
      </c>
      <c r="Z32" s="574">
        <v>4.8672566371681415E-2</v>
      </c>
      <c r="AA32" s="542">
        <v>4056.8141592920351</v>
      </c>
    </row>
    <row r="33" spans="1:28" ht="12.75" customHeight="1">
      <c r="A33" s="346">
        <v>44311</v>
      </c>
      <c r="B33" s="353">
        <v>117</v>
      </c>
      <c r="C33" s="574">
        <v>0.7350427350427351</v>
      </c>
      <c r="D33" s="575"/>
      <c r="E33" s="574">
        <v>5.5555555555555552E-2</v>
      </c>
      <c r="F33" s="574">
        <v>1.7094017094017096E-2</v>
      </c>
      <c r="G33" s="574"/>
      <c r="H33" s="574">
        <v>0.13247863247863248</v>
      </c>
      <c r="I33" s="574">
        <v>0.13247863247863248</v>
      </c>
      <c r="J33" s="574">
        <v>0.14102564102564102</v>
      </c>
      <c r="K33" s="574"/>
      <c r="L33" s="574"/>
      <c r="M33" s="574">
        <v>2.9914529914529916E-2</v>
      </c>
      <c r="N33" s="574">
        <v>4.7008547008547008E-2</v>
      </c>
      <c r="O33" s="574"/>
      <c r="P33" s="574">
        <v>0.23931623931623935</v>
      </c>
      <c r="Q33" s="574">
        <v>0.23504273504273504</v>
      </c>
      <c r="R33" s="574">
        <v>0.47435897435897439</v>
      </c>
      <c r="S33" s="574">
        <v>5.9829059829059832E-2</v>
      </c>
      <c r="T33" s="574">
        <v>0.10256410256410256</v>
      </c>
      <c r="U33" s="574">
        <v>2.1367521367521368E-2</v>
      </c>
      <c r="V33" s="574"/>
      <c r="W33" s="574">
        <v>1.1111111111111112</v>
      </c>
      <c r="X33" s="574"/>
      <c r="Y33" s="574">
        <v>0.10256410256410257</v>
      </c>
      <c r="Z33" s="574">
        <v>4.7008547008547008E-2</v>
      </c>
      <c r="AA33" s="542">
        <v>4102.8205128205127</v>
      </c>
    </row>
    <row r="34" spans="1:28" ht="12.75" customHeight="1">
      <c r="A34" s="346">
        <v>44312</v>
      </c>
      <c r="B34" s="353">
        <v>127</v>
      </c>
      <c r="C34" s="574">
        <v>0.74015748031496065</v>
      </c>
      <c r="D34" s="575"/>
      <c r="E34" s="574">
        <v>3.1496062992125984E-2</v>
      </c>
      <c r="F34" s="574"/>
      <c r="G34" s="574"/>
      <c r="H34" s="574">
        <v>0.13779527559055119</v>
      </c>
      <c r="I34" s="574">
        <v>0.13779527559055119</v>
      </c>
      <c r="J34" s="574">
        <v>0.15354330708661418</v>
      </c>
      <c r="K34" s="574"/>
      <c r="L34" s="574">
        <v>9.4488188976377951E-2</v>
      </c>
      <c r="M34" s="574">
        <v>2.7559055118110236E-2</v>
      </c>
      <c r="N34" s="574">
        <v>1.968503937007874E-2</v>
      </c>
      <c r="O34" s="574"/>
      <c r="P34" s="574">
        <v>0.45511811023622051</v>
      </c>
      <c r="Q34" s="574">
        <v>0.21653543307086615</v>
      </c>
      <c r="R34" s="574">
        <v>0.67165354330708671</v>
      </c>
      <c r="S34" s="574">
        <v>5.5118110236220472E-2</v>
      </c>
      <c r="T34" s="574">
        <v>0.20472440944881889</v>
      </c>
      <c r="U34" s="574">
        <v>1.968503937007874E-2</v>
      </c>
      <c r="V34" s="574"/>
      <c r="W34" s="574">
        <v>1.0236220472440944</v>
      </c>
      <c r="X34" s="574"/>
      <c r="Y34" s="574">
        <v>9.4488188976377951E-2</v>
      </c>
      <c r="Z34" s="574">
        <v>4.3307086614173228E-2</v>
      </c>
      <c r="AA34" s="542">
        <v>3980.3149606299212</v>
      </c>
    </row>
    <row r="35" spans="1:28" ht="12.75" customHeight="1">
      <c r="A35" s="346">
        <v>44313</v>
      </c>
      <c r="B35" s="353">
        <v>127</v>
      </c>
      <c r="C35" s="574">
        <v>0.74015748031496065</v>
      </c>
      <c r="D35" s="575">
        <v>0.10236220472440945</v>
      </c>
      <c r="E35" s="574">
        <v>5.905511811023622E-2</v>
      </c>
      <c r="F35" s="574"/>
      <c r="G35" s="574"/>
      <c r="H35" s="574">
        <v>0.12992125984251968</v>
      </c>
      <c r="I35" s="574">
        <v>0.12992125984251968</v>
      </c>
      <c r="J35" s="574">
        <v>0.11811023622047244</v>
      </c>
      <c r="K35" s="574"/>
      <c r="L35" s="574">
        <v>9.4488188976377951E-2</v>
      </c>
      <c r="M35" s="574">
        <v>2.7559055118110236E-2</v>
      </c>
      <c r="N35" s="574">
        <v>1.968503937007874E-2</v>
      </c>
      <c r="O35" s="574"/>
      <c r="P35" s="574">
        <v>0.18188976377952759</v>
      </c>
      <c r="Q35" s="574">
        <v>0.32677165354330706</v>
      </c>
      <c r="R35" s="574">
        <v>0.50866141732283465</v>
      </c>
      <c r="S35" s="574">
        <v>4.7244094488188976E-2</v>
      </c>
      <c r="T35" s="574">
        <v>0.20472440944881889</v>
      </c>
      <c r="U35" s="574">
        <v>1.968503937007874E-2</v>
      </c>
      <c r="V35" s="574"/>
      <c r="W35" s="574">
        <v>1.0236220472440944</v>
      </c>
      <c r="X35" s="574"/>
      <c r="Y35" s="574">
        <v>8.6614173228346455E-2</v>
      </c>
      <c r="Z35" s="574">
        <v>4.3307086614173228E-2</v>
      </c>
      <c r="AA35" s="542">
        <v>4051.1023622047242</v>
      </c>
    </row>
    <row r="36" spans="1:28" ht="12.75" customHeight="1">
      <c r="A36" s="346">
        <v>44314</v>
      </c>
      <c r="B36" s="353">
        <v>127</v>
      </c>
      <c r="C36" s="574">
        <v>0.73228346456692917</v>
      </c>
      <c r="D36" s="575">
        <v>0.10236220472440945</v>
      </c>
      <c r="E36" s="574">
        <v>3.1496062992125984E-2</v>
      </c>
      <c r="F36" s="574"/>
      <c r="G36" s="574"/>
      <c r="H36" s="574">
        <v>0.13385826771653545</v>
      </c>
      <c r="I36" s="574">
        <v>0.13385826771653545</v>
      </c>
      <c r="J36" s="574">
        <v>0.11023622047244094</v>
      </c>
      <c r="K36" s="574">
        <v>1.0629921259842521</v>
      </c>
      <c r="L36" s="574">
        <v>9.4488188976377951E-2</v>
      </c>
      <c r="M36" s="574">
        <v>2.7559055118110236E-2</v>
      </c>
      <c r="N36" s="574">
        <v>2.3622047244094488E-2</v>
      </c>
      <c r="O36" s="574"/>
      <c r="P36" s="574">
        <v>0.42992125984251967</v>
      </c>
      <c r="Q36" s="574">
        <v>0.30314960629921262</v>
      </c>
      <c r="R36" s="574">
        <v>0.73307086614173222</v>
      </c>
      <c r="S36" s="574">
        <v>4.7244094488188976E-2</v>
      </c>
      <c r="T36" s="574">
        <v>0.20472440944881889</v>
      </c>
      <c r="U36" s="574">
        <v>1.968503937007874E-2</v>
      </c>
      <c r="V36" s="574"/>
      <c r="W36" s="574">
        <v>0.94488188976377951</v>
      </c>
      <c r="X36" s="574"/>
      <c r="Y36" s="574">
        <v>8.6614173228346455E-2</v>
      </c>
      <c r="Z36" s="574">
        <v>4.3307086614173228E-2</v>
      </c>
      <c r="AA36" s="542">
        <v>5765.2755905511813</v>
      </c>
    </row>
    <row r="37" spans="1:28" ht="12.75" customHeight="1">
      <c r="A37" s="346">
        <v>44315</v>
      </c>
      <c r="B37" s="353">
        <v>75</v>
      </c>
      <c r="C37" s="574">
        <v>0.73333333333333328</v>
      </c>
      <c r="D37" s="575">
        <v>0.12</v>
      </c>
      <c r="E37" s="574"/>
      <c r="F37" s="574">
        <v>2.6666666666666668E-2</v>
      </c>
      <c r="G37" s="574"/>
      <c r="H37" s="574">
        <v>0.12666666666666668</v>
      </c>
      <c r="I37" s="574">
        <v>0.12666666666666668</v>
      </c>
      <c r="J37" s="574">
        <v>0.15333333333333335</v>
      </c>
      <c r="K37" s="574"/>
      <c r="L37" s="574">
        <v>0.10666666666666667</v>
      </c>
      <c r="M37" s="574">
        <v>2.6666666666666668E-2</v>
      </c>
      <c r="N37" s="574">
        <v>4.6666666666666669E-2</v>
      </c>
      <c r="O37" s="574"/>
      <c r="P37" s="574">
        <v>0.40800000000000003</v>
      </c>
      <c r="Q37" s="574">
        <v>0.34666666666666668</v>
      </c>
      <c r="R37" s="574">
        <v>0.75466666666666671</v>
      </c>
      <c r="S37" s="574">
        <v>0.06</v>
      </c>
      <c r="T37" s="574">
        <v>0.16</v>
      </c>
      <c r="U37" s="574">
        <v>2.6666666666666668E-2</v>
      </c>
      <c r="V37" s="574"/>
      <c r="W37" s="574">
        <v>1.3333333333333333</v>
      </c>
      <c r="X37" s="574"/>
      <c r="Y37" s="574">
        <v>8.4000000000000005E-2</v>
      </c>
      <c r="Z37" s="574">
        <v>5.3333333333333337E-2</v>
      </c>
      <c r="AA37" s="542">
        <v>4205.4666666666672</v>
      </c>
    </row>
    <row r="38" spans="1:28" ht="12.75" customHeight="1">
      <c r="A38" s="346">
        <v>44316</v>
      </c>
      <c r="B38" s="353">
        <v>53</v>
      </c>
      <c r="C38" s="574">
        <v>0.73584905660377353</v>
      </c>
      <c r="D38" s="575">
        <v>4.716981132075472E-2</v>
      </c>
      <c r="E38" s="574">
        <v>3.7735849056603772E-2</v>
      </c>
      <c r="F38" s="574">
        <v>4.716981132075472E-2</v>
      </c>
      <c r="G38" s="574">
        <v>3.7735849056603772E-2</v>
      </c>
      <c r="H38" s="574">
        <v>0.17924528301886794</v>
      </c>
      <c r="I38" s="574">
        <v>0.21698113207547171</v>
      </c>
      <c r="J38" s="574">
        <v>0.30566037735849055</v>
      </c>
      <c r="K38" s="574">
        <v>1.1698113207547169</v>
      </c>
      <c r="L38" s="574">
        <v>3.7735849056603772E-2</v>
      </c>
      <c r="M38" s="574">
        <v>4.716981132075472E-2</v>
      </c>
      <c r="N38" s="574">
        <v>4.716981132075472E-2</v>
      </c>
      <c r="O38" s="574"/>
      <c r="P38" s="574">
        <v>0.61698113207547167</v>
      </c>
      <c r="Q38" s="574">
        <v>0.37735849056603771</v>
      </c>
      <c r="R38" s="574">
        <v>0.99433962264150932</v>
      </c>
      <c r="S38" s="574">
        <v>4.716981132075472E-2</v>
      </c>
      <c r="T38" s="574">
        <v>0.11320754716981132</v>
      </c>
      <c r="U38" s="574">
        <v>2.8301886792452831E-2</v>
      </c>
      <c r="V38" s="574"/>
      <c r="W38" s="574">
        <v>1.320754716981132</v>
      </c>
      <c r="X38" s="574"/>
      <c r="Y38" s="574">
        <v>0.14528301886792452</v>
      </c>
      <c r="Z38" s="574">
        <v>7.5471698113207558E-2</v>
      </c>
      <c r="AA38" s="542">
        <v>6519.0566037735844</v>
      </c>
    </row>
    <row r="39" spans="1:28" ht="12.75" customHeight="1">
      <c r="A39" s="354"/>
      <c r="B39" s="355"/>
      <c r="C39" s="576"/>
      <c r="D39" s="577"/>
      <c r="E39" s="576"/>
      <c r="F39" s="576"/>
      <c r="G39" s="576"/>
      <c r="H39" s="576"/>
      <c r="I39" s="576"/>
      <c r="J39" s="576"/>
      <c r="K39" s="576"/>
      <c r="L39" s="576"/>
      <c r="M39" s="576"/>
      <c r="N39" s="576"/>
      <c r="O39" s="576"/>
      <c r="P39" s="576"/>
      <c r="Q39" s="576"/>
      <c r="R39" s="576"/>
      <c r="S39" s="576"/>
      <c r="T39" s="576"/>
      <c r="U39" s="576"/>
      <c r="V39" s="576"/>
      <c r="W39" s="576"/>
      <c r="X39" s="576"/>
      <c r="Y39" s="576"/>
      <c r="Z39" s="576"/>
      <c r="AA39" s="543"/>
    </row>
    <row r="40" spans="1:28">
      <c r="A40" s="356" t="s">
        <v>837</v>
      </c>
      <c r="B40" s="776">
        <v>120.16666666666667</v>
      </c>
      <c r="C40" s="622">
        <v>21.436893203883493</v>
      </c>
      <c r="D40" s="622">
        <v>1.6809986130374479</v>
      </c>
      <c r="E40" s="622">
        <v>1.2565880721220526</v>
      </c>
      <c r="F40" s="622">
        <v>0.30374479889042993</v>
      </c>
      <c r="G40" s="622">
        <v>0.11650485436893203</v>
      </c>
      <c r="H40" s="622">
        <v>4.1151178918169204</v>
      </c>
      <c r="I40" s="622">
        <v>4.2316227461858524</v>
      </c>
      <c r="J40" s="622">
        <v>4.656865464632455</v>
      </c>
      <c r="K40" s="622">
        <v>5.0097087378640772</v>
      </c>
      <c r="L40" s="622">
        <v>2.2968099861303743</v>
      </c>
      <c r="M40" s="622">
        <v>0.79056865464632453</v>
      </c>
      <c r="N40" s="622">
        <v>0.89459084604715666</v>
      </c>
      <c r="O40" s="622">
        <v>0</v>
      </c>
      <c r="P40" s="622">
        <v>13.277392510402217</v>
      </c>
      <c r="Q40" s="622">
        <v>5.8127600554785017</v>
      </c>
      <c r="R40" s="622">
        <v>19.090152565880718</v>
      </c>
      <c r="S40" s="622">
        <v>1.8224687933425796</v>
      </c>
      <c r="T40" s="622">
        <v>3.2454923717059638</v>
      </c>
      <c r="U40" s="622">
        <v>0.69237170596393893</v>
      </c>
      <c r="V40" s="622">
        <v>0</v>
      </c>
      <c r="W40" s="622">
        <v>27.711511789181692</v>
      </c>
      <c r="X40" s="622">
        <v>0</v>
      </c>
      <c r="Y40" s="622">
        <v>3.0607489597780848</v>
      </c>
      <c r="Z40" s="622">
        <v>1.3606102635228847</v>
      </c>
      <c r="AA40" s="544">
        <f>SUM(AA9:AA39)/DAY(MAX(A9:A39))</f>
        <v>4400.5209666143937</v>
      </c>
      <c r="AB40" s="805"/>
    </row>
    <row r="41" spans="1:28">
      <c r="B41" s="358"/>
      <c r="C41" s="539"/>
      <c r="D41" s="539"/>
      <c r="E41" s="539"/>
      <c r="F41" s="539"/>
      <c r="G41" s="539"/>
      <c r="H41" s="539"/>
      <c r="I41" s="539"/>
      <c r="J41" s="539"/>
      <c r="K41" s="539"/>
      <c r="L41" s="539"/>
      <c r="M41" s="539"/>
      <c r="N41" s="539"/>
      <c r="O41" s="539"/>
      <c r="P41" s="539"/>
      <c r="Q41" s="539"/>
      <c r="R41" s="539"/>
      <c r="S41" s="539"/>
      <c r="T41" s="539"/>
      <c r="U41" s="539"/>
      <c r="V41" s="539"/>
      <c r="W41" s="539"/>
      <c r="X41" s="539"/>
      <c r="Y41" s="539"/>
      <c r="Z41" s="539"/>
      <c r="AA41" s="775"/>
    </row>
    <row r="43" spans="1:28">
      <c r="B43" s="623"/>
      <c r="C43" s="539"/>
    </row>
  </sheetData>
  <sheetProtection sheet="1" objects="1" scenarios="1"/>
  <mergeCells count="23">
    <mergeCell ref="AA5:AA6"/>
    <mergeCell ref="U5:U6"/>
    <mergeCell ref="V5:V6"/>
    <mergeCell ref="W5:W6"/>
    <mergeCell ref="X5:X6"/>
    <mergeCell ref="Y5:Y6"/>
    <mergeCell ref="Z5:Z6"/>
    <mergeCell ref="T5:T6"/>
    <mergeCell ref="L2:O2"/>
    <mergeCell ref="B5:B6"/>
    <mergeCell ref="C5:C6"/>
    <mergeCell ref="D5:D6"/>
    <mergeCell ref="E5:E6"/>
    <mergeCell ref="F5:F6"/>
    <mergeCell ref="G5:I5"/>
    <mergeCell ref="J5:J6"/>
    <mergeCell ref="K5:K6"/>
    <mergeCell ref="L5:L6"/>
    <mergeCell ref="M5:M6"/>
    <mergeCell ref="N5:N6"/>
    <mergeCell ref="O5:O6"/>
    <mergeCell ref="P5:R5"/>
    <mergeCell ref="S5:S6"/>
  </mergeCells>
  <pageMargins left="0.47" right="0.39370078740157483" top="0.19685039370078741" bottom="0.39370078740157483" header="7.874015748031496E-2" footer="0.19685039370078741"/>
  <pageSetup paperSize="9" firstPageNumber="74" orientation="landscape" useFirstPageNumber="1" r:id="rId1"/>
  <headerFooter alignWithMargins="0"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53250" r:id="rId4" name="CommandButton2">
          <controlPr defaultSize="0" print="0" autoLine="0" r:id="rId5">
            <anchor moveWithCells="1">
              <from>
                <xdr:col>19</xdr:col>
                <xdr:colOff>0</xdr:colOff>
                <xdr:row>0</xdr:row>
                <xdr:rowOff>0</xdr:rowOff>
              </from>
              <to>
                <xdr:col>23</xdr:col>
                <xdr:colOff>38100</xdr:colOff>
                <xdr:row>1</xdr:row>
                <xdr:rowOff>160020</xdr:rowOff>
              </to>
            </anchor>
          </controlPr>
        </control>
      </mc:Choice>
      <mc:Fallback>
        <control shapeId="53250" r:id="rId4" name="CommandButton2"/>
      </mc:Fallback>
    </mc:AlternateContent>
    <mc:AlternateContent xmlns:mc="http://schemas.openxmlformats.org/markup-compatibility/2006">
      <mc:Choice Requires="x14">
        <control shapeId="53249" r:id="rId6" name="CommandButton1">
          <controlPr defaultSize="0" print="0" autoLine="0" r:id="rId7">
            <anchor moveWithCells="1">
              <from>
                <xdr:col>23</xdr:col>
                <xdr:colOff>60960</xdr:colOff>
                <xdr:row>0</xdr:row>
                <xdr:rowOff>7620</xdr:rowOff>
              </from>
              <to>
                <xdr:col>27</xdr:col>
                <xdr:colOff>22860</xdr:colOff>
                <xdr:row>1</xdr:row>
                <xdr:rowOff>167640</xdr:rowOff>
              </to>
            </anchor>
          </controlPr>
        </control>
      </mc:Choice>
      <mc:Fallback>
        <control shapeId="53249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7" filterMode="1"/>
  <dimension ref="A1:CH376"/>
  <sheetViews>
    <sheetView workbookViewId="0">
      <selection activeCell="T379" sqref="T379"/>
    </sheetView>
  </sheetViews>
  <sheetFormatPr defaultColWidth="9.109375" defaultRowHeight="15.6"/>
  <cols>
    <col min="1" max="1" width="7.88671875" style="43" customWidth="1"/>
    <col min="2" max="2" width="6" style="43" customWidth="1"/>
    <col min="3" max="3" width="22.88671875" style="414" customWidth="1"/>
    <col min="4" max="4" width="6.5546875" style="43" customWidth="1"/>
    <col min="5" max="15" width="7.109375" style="43" customWidth="1"/>
    <col min="16" max="20" width="8.33203125" style="43" customWidth="1"/>
    <col min="21" max="21" width="5.33203125" style="43" customWidth="1"/>
    <col min="22" max="22" width="13.33203125" style="43" customWidth="1"/>
    <col min="23" max="23" width="9.109375" style="43"/>
    <col min="24" max="24" width="15.5546875" style="43" bestFit="1" customWidth="1"/>
    <col min="25" max="16384" width="9.109375" style="43"/>
  </cols>
  <sheetData>
    <row r="1" spans="1:86">
      <c r="A1" s="470"/>
      <c r="B1" s="470"/>
      <c r="C1" s="469"/>
      <c r="D1" s="471"/>
      <c r="E1" s="471"/>
      <c r="F1" s="471"/>
      <c r="G1" s="471"/>
      <c r="H1" s="471"/>
      <c r="I1" s="471"/>
      <c r="J1" s="471"/>
      <c r="K1" s="471"/>
      <c r="L1" s="471"/>
      <c r="M1" s="471"/>
      <c r="N1" s="471"/>
      <c r="O1" s="471"/>
      <c r="P1" s="471"/>
      <c r="Q1" s="471"/>
      <c r="R1" s="471"/>
      <c r="S1" s="471"/>
      <c r="T1" s="471"/>
      <c r="AA1" s="43" t="s">
        <v>733</v>
      </c>
    </row>
    <row r="2" spans="1:86">
      <c r="A2" s="470"/>
      <c r="B2" s="470"/>
      <c r="C2" s="475">
        <f>COUNTIF(C8:C500,"Củi gỗ")</f>
        <v>0</v>
      </c>
      <c r="D2" s="471"/>
      <c r="E2" s="471"/>
      <c r="F2" s="471"/>
      <c r="G2" s="471"/>
      <c r="H2" s="471"/>
      <c r="I2" s="471"/>
      <c r="J2" s="471"/>
      <c r="K2" s="471"/>
      <c r="L2" s="419"/>
      <c r="M2" s="419"/>
      <c r="N2" s="419"/>
      <c r="O2" s="419"/>
      <c r="P2" s="419"/>
      <c r="Q2" s="419"/>
      <c r="R2" s="419"/>
      <c r="S2" s="471"/>
      <c r="T2" s="471"/>
      <c r="AA2" s="43" t="s">
        <v>262</v>
      </c>
      <c r="CH2" s="43" t="s">
        <v>732</v>
      </c>
    </row>
    <row r="3" spans="1:86" ht="19.5" customHeight="1">
      <c r="A3" s="470"/>
      <c r="B3" s="470"/>
      <c r="C3" s="474" t="s">
        <v>731</v>
      </c>
      <c r="D3" s="471"/>
      <c r="E3" s="471"/>
      <c r="F3" s="471"/>
      <c r="G3" s="471"/>
      <c r="H3" s="471"/>
      <c r="I3" s="471"/>
      <c r="J3" s="471"/>
      <c r="K3" s="471"/>
      <c r="AA3" s="43" t="s">
        <v>264</v>
      </c>
      <c r="CH3" s="43">
        <v>683380770</v>
      </c>
    </row>
    <row r="4" spans="1:86" ht="12" customHeight="1">
      <c r="A4" s="470"/>
      <c r="B4" s="470"/>
      <c r="C4" s="473" t="s">
        <v>730</v>
      </c>
      <c r="D4" s="471"/>
      <c r="E4" s="471"/>
      <c r="F4" s="472"/>
      <c r="G4" s="471"/>
      <c r="H4" s="471"/>
      <c r="I4" s="471"/>
      <c r="J4" s="471"/>
      <c r="K4" s="471"/>
      <c r="AA4" s="43" t="s">
        <v>265</v>
      </c>
      <c r="CH4" s="43" t="s">
        <v>729</v>
      </c>
    </row>
    <row r="5" spans="1:86" ht="16.2" thickBot="1">
      <c r="A5" s="470"/>
      <c r="B5" s="470"/>
      <c r="C5" s="469"/>
      <c r="D5" s="468"/>
      <c r="E5" s="468"/>
      <c r="F5" s="468"/>
      <c r="G5" s="468"/>
      <c r="H5" s="468"/>
      <c r="I5" s="468"/>
      <c r="J5" s="468"/>
      <c r="K5" s="468"/>
      <c r="AA5" s="43" t="s">
        <v>266</v>
      </c>
      <c r="CH5" s="467">
        <v>42924.653819444444</v>
      </c>
    </row>
    <row r="6" spans="1:86" s="146" customFormat="1" ht="13.2" customHeight="1">
      <c r="A6" s="1425" t="s">
        <v>260</v>
      </c>
      <c r="B6" s="1427" t="s">
        <v>11</v>
      </c>
      <c r="C6" s="1429" t="s">
        <v>728</v>
      </c>
      <c r="D6" s="1431" t="s">
        <v>727</v>
      </c>
      <c r="E6" s="476" t="s">
        <v>726</v>
      </c>
      <c r="F6" s="476"/>
      <c r="G6" s="476"/>
      <c r="H6" s="476"/>
      <c r="I6" s="476"/>
      <c r="J6" s="476"/>
      <c r="K6" s="476"/>
      <c r="L6" s="1423" t="s">
        <v>725</v>
      </c>
      <c r="M6" s="1423"/>
      <c r="N6" s="1423"/>
      <c r="O6" s="1423" t="s">
        <v>724</v>
      </c>
      <c r="P6" s="1423"/>
      <c r="Q6" s="1423"/>
      <c r="R6" s="1423"/>
      <c r="S6" s="1423"/>
      <c r="T6" s="1424"/>
      <c r="V6" s="146">
        <f>('Dinh luong'!C9-'Dinh luong'!C9*D9%)*E9</f>
        <v>234.13500000000002</v>
      </c>
      <c r="AA6" s="146" t="s">
        <v>267</v>
      </c>
    </row>
    <row r="7" spans="1:86" s="146" customFormat="1" ht="25.2" hidden="1" customHeight="1" thickBot="1">
      <c r="A7" s="1426"/>
      <c r="B7" s="1428"/>
      <c r="C7" s="1430"/>
      <c r="D7" s="1432"/>
      <c r="E7" s="466" t="s">
        <v>723</v>
      </c>
      <c r="F7" s="464" t="s">
        <v>722</v>
      </c>
      <c r="G7" s="464" t="s">
        <v>80</v>
      </c>
      <c r="H7" s="464" t="s">
        <v>261</v>
      </c>
      <c r="I7" s="464" t="s">
        <v>81</v>
      </c>
      <c r="J7" s="464" t="s">
        <v>721</v>
      </c>
      <c r="K7" s="464" t="s">
        <v>720</v>
      </c>
      <c r="L7" s="464" t="s">
        <v>719</v>
      </c>
      <c r="M7" s="464" t="s">
        <v>718</v>
      </c>
      <c r="N7" s="465" t="s">
        <v>717</v>
      </c>
      <c r="O7" s="464" t="s">
        <v>716</v>
      </c>
      <c r="P7" s="464" t="s">
        <v>715</v>
      </c>
      <c r="Q7" s="464" t="s">
        <v>714</v>
      </c>
      <c r="R7" s="464" t="s">
        <v>713</v>
      </c>
      <c r="S7" s="464" t="s">
        <v>712</v>
      </c>
      <c r="T7" s="463" t="s">
        <v>711</v>
      </c>
      <c r="X7" s="15"/>
      <c r="AA7" s="146" t="s">
        <v>268</v>
      </c>
    </row>
    <row r="8" spans="1:86" hidden="1">
      <c r="A8" s="462">
        <v>1001</v>
      </c>
      <c r="B8" s="147" t="s">
        <v>262</v>
      </c>
      <c r="C8" s="461" t="s">
        <v>250</v>
      </c>
      <c r="D8" s="459">
        <v>1</v>
      </c>
      <c r="E8" s="459">
        <v>346</v>
      </c>
      <c r="F8" s="459">
        <v>14</v>
      </c>
      <c r="G8" s="459">
        <v>8.6</v>
      </c>
      <c r="H8" s="459">
        <v>1.5</v>
      </c>
      <c r="I8" s="459">
        <v>74.900000000000006</v>
      </c>
      <c r="J8" s="459">
        <v>0.6</v>
      </c>
      <c r="K8" s="459">
        <v>0.8</v>
      </c>
      <c r="L8" s="459">
        <v>32</v>
      </c>
      <c r="M8" s="459">
        <v>98</v>
      </c>
      <c r="N8" s="459">
        <v>1.2</v>
      </c>
      <c r="O8" s="460"/>
      <c r="P8" s="460"/>
      <c r="Q8" s="459">
        <v>0.1</v>
      </c>
      <c r="R8" s="460"/>
      <c r="S8" s="459">
        <v>0.1</v>
      </c>
      <c r="T8" s="458">
        <v>2.4</v>
      </c>
      <c r="U8" s="147" t="s">
        <v>262</v>
      </c>
      <c r="V8" s="43">
        <f>7*(100-D9/100)</f>
        <v>699.93</v>
      </c>
      <c r="X8" s="457"/>
      <c r="AA8" s="43" t="s">
        <v>271</v>
      </c>
    </row>
    <row r="9" spans="1:86" hidden="1">
      <c r="A9" s="421">
        <v>1003</v>
      </c>
      <c r="B9" s="147" t="s">
        <v>262</v>
      </c>
      <c r="C9" s="418" t="s">
        <v>1</v>
      </c>
      <c r="D9" s="424">
        <v>1</v>
      </c>
      <c r="E9" s="424">
        <v>344</v>
      </c>
      <c r="F9" s="424">
        <v>14</v>
      </c>
      <c r="G9" s="424">
        <v>7.9</v>
      </c>
      <c r="H9" s="424">
        <v>1</v>
      </c>
      <c r="I9" s="424">
        <v>76.2</v>
      </c>
      <c r="J9" s="424">
        <v>0.4</v>
      </c>
      <c r="K9" s="424">
        <v>0.8</v>
      </c>
      <c r="L9" s="424">
        <v>30</v>
      </c>
      <c r="M9" s="424">
        <v>104</v>
      </c>
      <c r="N9" s="424">
        <v>1.3</v>
      </c>
      <c r="O9" s="425"/>
      <c r="P9" s="424">
        <v>0</v>
      </c>
      <c r="Q9" s="424">
        <v>0.1</v>
      </c>
      <c r="R9" s="425"/>
      <c r="S9" s="424">
        <v>0</v>
      </c>
      <c r="T9" s="423">
        <v>1.6</v>
      </c>
      <c r="U9" s="147" t="s">
        <v>262</v>
      </c>
      <c r="V9" s="43">
        <f>(7-(7*D9)/100)*E9</f>
        <v>2383.92</v>
      </c>
      <c r="X9" s="456"/>
      <c r="AA9" s="43" t="s">
        <v>273</v>
      </c>
    </row>
    <row r="10" spans="1:86" hidden="1">
      <c r="A10" s="421">
        <v>1003</v>
      </c>
      <c r="B10" s="147" t="s">
        <v>262</v>
      </c>
      <c r="C10" s="422" t="s">
        <v>710</v>
      </c>
      <c r="D10" s="424">
        <v>1</v>
      </c>
      <c r="E10" s="424">
        <v>344</v>
      </c>
      <c r="F10" s="424">
        <v>14</v>
      </c>
      <c r="G10" s="424">
        <v>7.9</v>
      </c>
      <c r="H10" s="424">
        <v>1</v>
      </c>
      <c r="I10" s="424">
        <v>76.2</v>
      </c>
      <c r="J10" s="424">
        <v>0.4</v>
      </c>
      <c r="K10" s="424">
        <v>0.8</v>
      </c>
      <c r="L10" s="424">
        <v>30</v>
      </c>
      <c r="M10" s="424">
        <v>104</v>
      </c>
      <c r="N10" s="424">
        <v>1.3</v>
      </c>
      <c r="O10" s="425"/>
      <c r="P10" s="424">
        <v>0</v>
      </c>
      <c r="Q10" s="424">
        <v>0.1</v>
      </c>
      <c r="R10" s="425"/>
      <c r="S10" s="424">
        <v>0</v>
      </c>
      <c r="T10" s="423">
        <v>1.6</v>
      </c>
      <c r="U10" s="147" t="s">
        <v>262</v>
      </c>
      <c r="X10" s="454"/>
      <c r="AA10" s="43" t="s">
        <v>274</v>
      </c>
    </row>
    <row r="11" spans="1:86" hidden="1">
      <c r="A11" s="421">
        <v>1008</v>
      </c>
      <c r="B11" s="147" t="s">
        <v>262</v>
      </c>
      <c r="C11" s="430" t="s">
        <v>77</v>
      </c>
      <c r="D11" s="424">
        <v>0</v>
      </c>
      <c r="E11" s="424">
        <v>333</v>
      </c>
      <c r="F11" s="424">
        <v>15</v>
      </c>
      <c r="G11" s="424">
        <v>4</v>
      </c>
      <c r="H11" s="424">
        <v>0.2</v>
      </c>
      <c r="I11" s="424">
        <v>78.900000000000006</v>
      </c>
      <c r="J11" s="424">
        <v>0.5</v>
      </c>
      <c r="K11" s="424">
        <v>1.4</v>
      </c>
      <c r="L11" s="424">
        <v>20</v>
      </c>
      <c r="M11" s="424">
        <v>65</v>
      </c>
      <c r="N11" s="424">
        <v>0.3</v>
      </c>
      <c r="O11" s="425"/>
      <c r="P11" s="424">
        <v>0</v>
      </c>
      <c r="Q11" s="425"/>
      <c r="R11" s="424" t="s">
        <v>500</v>
      </c>
      <c r="S11" s="424" t="s">
        <v>500</v>
      </c>
      <c r="T11" s="428"/>
      <c r="U11" s="147" t="s">
        <v>262</v>
      </c>
      <c r="X11" s="455"/>
      <c r="AA11" s="43" t="s">
        <v>587</v>
      </c>
    </row>
    <row r="12" spans="1:86" ht="15" hidden="1" customHeight="1">
      <c r="A12" s="421">
        <v>1010</v>
      </c>
      <c r="B12" s="147" t="s">
        <v>262</v>
      </c>
      <c r="C12" s="422" t="s">
        <v>120</v>
      </c>
      <c r="D12" s="424">
        <v>0</v>
      </c>
      <c r="E12" s="424">
        <v>249</v>
      </c>
      <c r="F12" s="424">
        <v>37.200000000000003</v>
      </c>
      <c r="G12" s="424">
        <v>7.9</v>
      </c>
      <c r="H12" s="424">
        <v>0.8</v>
      </c>
      <c r="I12" s="424">
        <v>52.6</v>
      </c>
      <c r="J12" s="424">
        <v>0.2</v>
      </c>
      <c r="K12" s="424">
        <v>1.3</v>
      </c>
      <c r="L12" s="424">
        <v>28</v>
      </c>
      <c r="M12" s="424">
        <v>164</v>
      </c>
      <c r="N12" s="424">
        <v>2</v>
      </c>
      <c r="O12" s="425"/>
      <c r="P12" s="424">
        <v>0</v>
      </c>
      <c r="Q12" s="424">
        <v>0.1</v>
      </c>
      <c r="R12" s="425"/>
      <c r="S12" s="424">
        <v>0.1</v>
      </c>
      <c r="T12" s="423">
        <v>0.7</v>
      </c>
      <c r="U12" s="147" t="s">
        <v>262</v>
      </c>
      <c r="X12" s="454"/>
      <c r="AA12" s="43" t="s">
        <v>276</v>
      </c>
    </row>
    <row r="13" spans="1:86" ht="15.75" hidden="1" customHeight="1">
      <c r="A13" s="421">
        <v>1011</v>
      </c>
      <c r="B13" s="147" t="s">
        <v>262</v>
      </c>
      <c r="C13" s="422" t="s">
        <v>709</v>
      </c>
      <c r="D13" s="424">
        <v>0</v>
      </c>
      <c r="E13" s="424">
        <v>141</v>
      </c>
      <c r="F13" s="424">
        <v>64.3</v>
      </c>
      <c r="G13" s="424">
        <v>3.2</v>
      </c>
      <c r="H13" s="425"/>
      <c r="I13" s="424">
        <v>32.1</v>
      </c>
      <c r="J13" s="425"/>
      <c r="K13" s="424">
        <v>0.4</v>
      </c>
      <c r="L13" s="424">
        <v>16</v>
      </c>
      <c r="M13" s="424">
        <v>64</v>
      </c>
      <c r="N13" s="424">
        <v>0.3</v>
      </c>
      <c r="O13" s="425"/>
      <c r="P13" s="425"/>
      <c r="Q13" s="425"/>
      <c r="R13" s="425"/>
      <c r="S13" s="425"/>
      <c r="T13" s="428"/>
      <c r="U13" s="147" t="s">
        <v>262</v>
      </c>
      <c r="X13" s="454"/>
      <c r="AA13" s="43" t="s">
        <v>277</v>
      </c>
    </row>
    <row r="14" spans="1:86" hidden="1">
      <c r="A14" s="421">
        <v>1014</v>
      </c>
      <c r="B14" s="147" t="s">
        <v>262</v>
      </c>
      <c r="C14" s="422" t="s">
        <v>708</v>
      </c>
      <c r="D14" s="424">
        <v>0</v>
      </c>
      <c r="E14" s="424">
        <v>362</v>
      </c>
      <c r="F14" s="424">
        <v>10</v>
      </c>
      <c r="G14" s="424">
        <v>8.1999999999999993</v>
      </c>
      <c r="H14" s="424">
        <v>1.6</v>
      </c>
      <c r="I14" s="424">
        <v>78.8</v>
      </c>
      <c r="J14" s="424">
        <v>0.6</v>
      </c>
      <c r="K14" s="424">
        <v>0.8</v>
      </c>
      <c r="L14" s="424">
        <v>12</v>
      </c>
      <c r="M14" s="424">
        <v>148</v>
      </c>
      <c r="N14" s="424">
        <v>0.8</v>
      </c>
      <c r="O14" s="425"/>
      <c r="P14" s="424">
        <v>0</v>
      </c>
      <c r="Q14" s="424">
        <v>0.1</v>
      </c>
      <c r="R14" s="425"/>
      <c r="S14" s="424">
        <v>0</v>
      </c>
      <c r="T14" s="423">
        <v>1.7</v>
      </c>
      <c r="U14" s="147" t="s">
        <v>262</v>
      </c>
      <c r="X14" s="454"/>
      <c r="AA14" s="43" t="s">
        <v>278</v>
      </c>
    </row>
    <row r="15" spans="1:86" ht="15.75" hidden="1" customHeight="1">
      <c r="A15" s="421">
        <v>1015</v>
      </c>
      <c r="B15" s="147" t="s">
        <v>262</v>
      </c>
      <c r="C15" s="422" t="s">
        <v>707</v>
      </c>
      <c r="D15" s="424">
        <v>0</v>
      </c>
      <c r="E15" s="424">
        <v>359</v>
      </c>
      <c r="F15" s="424">
        <v>10</v>
      </c>
      <c r="G15" s="424">
        <v>6.6</v>
      </c>
      <c r="H15" s="424">
        <v>0.4</v>
      </c>
      <c r="I15" s="424">
        <v>82.2</v>
      </c>
      <c r="J15" s="424">
        <v>0.4</v>
      </c>
      <c r="K15" s="424">
        <v>0.4</v>
      </c>
      <c r="L15" s="424">
        <v>24</v>
      </c>
      <c r="M15" s="424">
        <v>135</v>
      </c>
      <c r="N15" s="424">
        <v>1.9</v>
      </c>
      <c r="O15" s="425"/>
      <c r="P15" s="424">
        <v>0</v>
      </c>
      <c r="Q15" s="424">
        <v>0.1</v>
      </c>
      <c r="R15" s="425"/>
      <c r="S15" s="424">
        <v>0.1</v>
      </c>
      <c r="T15" s="423">
        <v>2.1</v>
      </c>
      <c r="U15" s="147" t="s">
        <v>262</v>
      </c>
      <c r="X15" s="454"/>
      <c r="AA15" s="43" t="s">
        <v>279</v>
      </c>
    </row>
    <row r="16" spans="1:86" hidden="1">
      <c r="A16" s="421">
        <v>1016</v>
      </c>
      <c r="B16" s="147" t="s">
        <v>262</v>
      </c>
      <c r="C16" s="422" t="s">
        <v>706</v>
      </c>
      <c r="D16" s="424">
        <v>0</v>
      </c>
      <c r="E16" s="424">
        <v>346</v>
      </c>
      <c r="F16" s="424">
        <v>14</v>
      </c>
      <c r="G16" s="424">
        <v>11</v>
      </c>
      <c r="H16" s="424">
        <v>1.1000000000000001</v>
      </c>
      <c r="I16" s="424">
        <v>72.900000000000006</v>
      </c>
      <c r="J16" s="424">
        <v>0.3</v>
      </c>
      <c r="K16" s="424">
        <v>0.7</v>
      </c>
      <c r="L16" s="424">
        <v>29</v>
      </c>
      <c r="M16" s="424">
        <v>132</v>
      </c>
      <c r="N16" s="424">
        <v>2</v>
      </c>
      <c r="O16" s="425"/>
      <c r="P16" s="424">
        <v>0</v>
      </c>
      <c r="Q16" s="424">
        <v>0.2</v>
      </c>
      <c r="R16" s="425"/>
      <c r="S16" s="424">
        <v>0.1</v>
      </c>
      <c r="T16" s="423">
        <v>1</v>
      </c>
      <c r="U16" s="147" t="s">
        <v>262</v>
      </c>
      <c r="X16" s="454"/>
      <c r="AA16" s="43" t="s">
        <v>281</v>
      </c>
    </row>
    <row r="17" spans="1:27" hidden="1">
      <c r="A17" s="421">
        <v>1018</v>
      </c>
      <c r="B17" s="147" t="s">
        <v>262</v>
      </c>
      <c r="C17" s="422" t="s">
        <v>121</v>
      </c>
      <c r="D17" s="424">
        <v>0</v>
      </c>
      <c r="E17" s="424">
        <v>110</v>
      </c>
      <c r="F17" s="424">
        <v>72</v>
      </c>
      <c r="G17" s="424">
        <v>1.7</v>
      </c>
      <c r="H17" s="425"/>
      <c r="I17" s="424">
        <v>25.7</v>
      </c>
      <c r="J17" s="424">
        <v>0.5</v>
      </c>
      <c r="K17" s="424">
        <v>0.1</v>
      </c>
      <c r="L17" s="424">
        <v>12</v>
      </c>
      <c r="M17" s="424">
        <v>32</v>
      </c>
      <c r="N17" s="424">
        <v>0.2</v>
      </c>
      <c r="O17" s="425"/>
      <c r="P17" s="424">
        <v>0</v>
      </c>
      <c r="Q17" s="424">
        <v>0</v>
      </c>
      <c r="R17" s="425"/>
      <c r="S17" s="424">
        <v>0</v>
      </c>
      <c r="T17" s="423">
        <v>1.3</v>
      </c>
      <c r="U17" s="147" t="s">
        <v>262</v>
      </c>
      <c r="X17" s="454"/>
      <c r="AA17" s="43" t="s">
        <v>283</v>
      </c>
    </row>
    <row r="18" spans="1:27" hidden="1">
      <c r="A18" s="421">
        <v>1020</v>
      </c>
      <c r="B18" s="147" t="s">
        <v>262</v>
      </c>
      <c r="C18" s="430" t="s">
        <v>705</v>
      </c>
      <c r="D18" s="424">
        <v>0</v>
      </c>
      <c r="E18" s="424">
        <v>349</v>
      </c>
      <c r="F18" s="424">
        <v>13</v>
      </c>
      <c r="G18" s="424">
        <v>11</v>
      </c>
      <c r="H18" s="424">
        <v>0.9</v>
      </c>
      <c r="I18" s="424">
        <v>74.2</v>
      </c>
      <c r="J18" s="424">
        <v>0.3</v>
      </c>
      <c r="K18" s="424">
        <v>0.6</v>
      </c>
      <c r="L18" s="424">
        <v>34</v>
      </c>
      <c r="M18" s="424">
        <v>97</v>
      </c>
      <c r="N18" s="424">
        <v>1.5</v>
      </c>
      <c r="O18" s="425"/>
      <c r="P18" s="425"/>
      <c r="Q18" s="424">
        <v>0.1</v>
      </c>
      <c r="R18" s="425"/>
      <c r="S18" s="424">
        <v>0</v>
      </c>
      <c r="T18" s="423">
        <v>1.1000000000000001</v>
      </c>
      <c r="U18" s="147" t="s">
        <v>262</v>
      </c>
      <c r="X18" s="455"/>
      <c r="AA18" s="43" t="s">
        <v>111</v>
      </c>
    </row>
    <row r="19" spans="1:27" hidden="1">
      <c r="A19" s="421">
        <v>1021</v>
      </c>
      <c r="B19" s="147" t="s">
        <v>262</v>
      </c>
      <c r="C19" s="422" t="s">
        <v>704</v>
      </c>
      <c r="D19" s="424">
        <v>50</v>
      </c>
      <c r="E19" s="424">
        <v>167</v>
      </c>
      <c r="F19" s="424">
        <v>59</v>
      </c>
      <c r="G19" s="424">
        <v>3.9</v>
      </c>
      <c r="H19" s="424">
        <v>2.2000000000000002</v>
      </c>
      <c r="I19" s="424">
        <v>32.9</v>
      </c>
      <c r="J19" s="424">
        <v>1.2</v>
      </c>
      <c r="K19" s="424">
        <v>0.8</v>
      </c>
      <c r="L19" s="424">
        <v>18</v>
      </c>
      <c r="M19" s="424">
        <v>146</v>
      </c>
      <c r="N19" s="424">
        <v>0.8</v>
      </c>
      <c r="O19" s="425"/>
      <c r="P19" s="425"/>
      <c r="Q19" s="425"/>
      <c r="R19" s="425"/>
      <c r="S19" s="425"/>
      <c r="T19" s="428"/>
      <c r="U19" s="147" t="s">
        <v>262</v>
      </c>
      <c r="X19" s="454"/>
      <c r="AA19" s="43" t="s">
        <v>284</v>
      </c>
    </row>
    <row r="20" spans="1:27" hidden="1">
      <c r="A20" s="421">
        <v>2009</v>
      </c>
      <c r="B20" s="147" t="s">
        <v>262</v>
      </c>
      <c r="C20" s="422" t="s">
        <v>703</v>
      </c>
      <c r="D20" s="424">
        <v>13</v>
      </c>
      <c r="E20" s="424">
        <v>116</v>
      </c>
      <c r="F20" s="424">
        <v>69.900000000000006</v>
      </c>
      <c r="G20" s="424">
        <v>1.2</v>
      </c>
      <c r="H20" s="424">
        <v>0.3</v>
      </c>
      <c r="I20" s="424">
        <v>27.1</v>
      </c>
      <c r="J20" s="424">
        <v>0.8</v>
      </c>
      <c r="K20" s="424">
        <v>0.7</v>
      </c>
      <c r="L20" s="424">
        <v>36</v>
      </c>
      <c r="M20" s="424">
        <v>56</v>
      </c>
      <c r="N20" s="424">
        <v>0.9</v>
      </c>
      <c r="O20" s="425"/>
      <c r="P20" s="424" t="s">
        <v>702</v>
      </c>
      <c r="Q20" s="424">
        <v>0.1</v>
      </c>
      <c r="R20" s="424">
        <v>0.1</v>
      </c>
      <c r="S20" s="424">
        <v>0.6</v>
      </c>
      <c r="T20" s="423">
        <v>30</v>
      </c>
      <c r="U20" s="147" t="s">
        <v>262</v>
      </c>
      <c r="X20" s="454"/>
      <c r="AA20" s="43" t="s">
        <v>285</v>
      </c>
    </row>
    <row r="21" spans="1:27" hidden="1">
      <c r="A21" s="421">
        <v>2013</v>
      </c>
      <c r="B21" s="147" t="s">
        <v>262</v>
      </c>
      <c r="C21" s="422" t="s">
        <v>701</v>
      </c>
      <c r="D21" s="424">
        <v>18</v>
      </c>
      <c r="E21" s="424">
        <v>114</v>
      </c>
      <c r="F21" s="424">
        <v>69</v>
      </c>
      <c r="G21" s="424">
        <v>1.8</v>
      </c>
      <c r="H21" s="424">
        <v>0.1</v>
      </c>
      <c r="I21" s="424">
        <v>26.5</v>
      </c>
      <c r="J21" s="424">
        <v>1.2</v>
      </c>
      <c r="K21" s="424">
        <v>1.4</v>
      </c>
      <c r="L21" s="424">
        <v>64</v>
      </c>
      <c r="M21" s="424">
        <v>75</v>
      </c>
      <c r="N21" s="424">
        <v>1.5</v>
      </c>
      <c r="O21" s="425"/>
      <c r="P21" s="424">
        <v>10</v>
      </c>
      <c r="Q21" s="424">
        <v>0.1</v>
      </c>
      <c r="R21" s="424">
        <v>0</v>
      </c>
      <c r="S21" s="424">
        <v>0.1</v>
      </c>
      <c r="T21" s="423">
        <v>4</v>
      </c>
      <c r="U21" s="147" t="s">
        <v>262</v>
      </c>
      <c r="X21" s="454"/>
      <c r="AA21" s="43" t="s">
        <v>286</v>
      </c>
    </row>
    <row r="22" spans="1:27" hidden="1">
      <c r="A22" s="421">
        <v>2014</v>
      </c>
      <c r="B22" s="147" t="s">
        <v>262</v>
      </c>
      <c r="C22" s="422" t="s">
        <v>700</v>
      </c>
      <c r="D22" s="424">
        <v>32</v>
      </c>
      <c r="E22" s="424">
        <v>92</v>
      </c>
      <c r="F22" s="424">
        <v>75</v>
      </c>
      <c r="G22" s="424">
        <v>2</v>
      </c>
      <c r="H22" s="425"/>
      <c r="I22" s="424">
        <v>21</v>
      </c>
      <c r="J22" s="424">
        <v>1</v>
      </c>
      <c r="K22" s="424">
        <v>1</v>
      </c>
      <c r="L22" s="424">
        <v>10</v>
      </c>
      <c r="M22" s="424">
        <v>50</v>
      </c>
      <c r="N22" s="424">
        <v>1.2</v>
      </c>
      <c r="O22" s="425"/>
      <c r="P22" s="424">
        <v>29</v>
      </c>
      <c r="Q22" s="424">
        <v>0.1</v>
      </c>
      <c r="R22" s="424">
        <v>0.1</v>
      </c>
      <c r="S22" s="424">
        <v>0.9</v>
      </c>
      <c r="T22" s="423">
        <v>10</v>
      </c>
      <c r="U22" s="147" t="s">
        <v>262</v>
      </c>
      <c r="X22" s="454"/>
      <c r="AA22" s="43" t="s">
        <v>287</v>
      </c>
    </row>
    <row r="23" spans="1:27" hidden="1">
      <c r="A23" s="421">
        <v>2015</v>
      </c>
      <c r="B23" s="147" t="s">
        <v>262</v>
      </c>
      <c r="C23" s="422" t="s">
        <v>699</v>
      </c>
      <c r="D23" s="424">
        <v>0</v>
      </c>
      <c r="E23" s="424">
        <v>332</v>
      </c>
      <c r="F23" s="424">
        <v>14.5</v>
      </c>
      <c r="G23" s="424">
        <v>0.6</v>
      </c>
      <c r="H23" s="424">
        <v>0.1</v>
      </c>
      <c r="I23" s="424">
        <v>82.2</v>
      </c>
      <c r="J23" s="424">
        <v>1.5</v>
      </c>
      <c r="K23" s="424">
        <v>1.1000000000000001</v>
      </c>
      <c r="L23" s="424">
        <v>40</v>
      </c>
      <c r="M23" s="424">
        <v>120</v>
      </c>
      <c r="N23" s="424">
        <v>1</v>
      </c>
      <c r="O23" s="425"/>
      <c r="P23" s="425"/>
      <c r="Q23" s="425"/>
      <c r="R23" s="425"/>
      <c r="S23" s="425"/>
      <c r="T23" s="428"/>
      <c r="U23" s="147" t="s">
        <v>262</v>
      </c>
      <c r="X23" s="454"/>
      <c r="AA23" s="43" t="s">
        <v>498</v>
      </c>
    </row>
    <row r="24" spans="1:27" hidden="1">
      <c r="A24" s="421">
        <v>2021</v>
      </c>
      <c r="B24" s="147" t="s">
        <v>262</v>
      </c>
      <c r="C24" s="422" t="s">
        <v>698</v>
      </c>
      <c r="D24" s="424">
        <v>0</v>
      </c>
      <c r="E24" s="424">
        <v>340</v>
      </c>
      <c r="F24" s="424">
        <v>14</v>
      </c>
      <c r="G24" s="424">
        <v>0.7</v>
      </c>
      <c r="H24" s="425"/>
      <c r="I24" s="424">
        <v>84.3</v>
      </c>
      <c r="J24" s="424">
        <v>0.8</v>
      </c>
      <c r="K24" s="424">
        <v>0.2</v>
      </c>
      <c r="L24" s="424">
        <v>18</v>
      </c>
      <c r="M24" s="424">
        <v>20</v>
      </c>
      <c r="N24" s="424">
        <v>1.5</v>
      </c>
      <c r="O24" s="425"/>
      <c r="P24" s="425"/>
      <c r="Q24" s="424">
        <v>0</v>
      </c>
      <c r="R24" s="425"/>
      <c r="S24" s="425"/>
      <c r="T24" s="428"/>
      <c r="U24" s="147" t="s">
        <v>262</v>
      </c>
      <c r="X24" s="147"/>
      <c r="AA24" s="43" t="s">
        <v>288</v>
      </c>
    </row>
    <row r="25" spans="1:27" hidden="1">
      <c r="A25" s="421">
        <v>3001</v>
      </c>
      <c r="B25" s="147" t="s">
        <v>262</v>
      </c>
      <c r="C25" s="422" t="s">
        <v>263</v>
      </c>
      <c r="D25" s="424">
        <v>20</v>
      </c>
      <c r="E25" s="424">
        <v>368</v>
      </c>
      <c r="F25" s="424">
        <v>47.6</v>
      </c>
      <c r="G25" s="424">
        <v>4.8</v>
      </c>
      <c r="H25" s="424">
        <v>36</v>
      </c>
      <c r="I25" s="424">
        <v>6.2</v>
      </c>
      <c r="J25" s="424">
        <v>4.2</v>
      </c>
      <c r="K25" s="424">
        <v>1.2</v>
      </c>
      <c r="L25" s="424">
        <v>30</v>
      </c>
      <c r="M25" s="424">
        <v>154</v>
      </c>
      <c r="N25" s="424">
        <v>2</v>
      </c>
      <c r="O25" s="425"/>
      <c r="P25" s="425"/>
      <c r="Q25" s="424">
        <v>0.1</v>
      </c>
      <c r="R25" s="425"/>
      <c r="S25" s="424">
        <v>0.2</v>
      </c>
      <c r="T25" s="423">
        <v>2</v>
      </c>
      <c r="U25" s="147" t="s">
        <v>262</v>
      </c>
      <c r="X25" s="147"/>
      <c r="AA25" s="43" t="s">
        <v>102</v>
      </c>
    </row>
    <row r="26" spans="1:27" hidden="1">
      <c r="A26" s="421">
        <v>3004</v>
      </c>
      <c r="B26" s="147" t="s">
        <v>264</v>
      </c>
      <c r="C26" s="422" t="s">
        <v>697</v>
      </c>
      <c r="D26" s="424">
        <v>2</v>
      </c>
      <c r="E26" s="424">
        <v>325</v>
      </c>
      <c r="F26" s="424">
        <v>14</v>
      </c>
      <c r="G26" s="424">
        <v>24.2</v>
      </c>
      <c r="H26" s="424">
        <v>1.7</v>
      </c>
      <c r="I26" s="424">
        <v>53.3</v>
      </c>
      <c r="J26" s="424">
        <v>4</v>
      </c>
      <c r="K26" s="424">
        <v>2.8</v>
      </c>
      <c r="L26" s="424">
        <v>56</v>
      </c>
      <c r="M26" s="424">
        <v>354</v>
      </c>
      <c r="N26" s="424">
        <v>6.1</v>
      </c>
      <c r="O26" s="425"/>
      <c r="P26" s="424">
        <v>30</v>
      </c>
      <c r="Q26" s="424">
        <v>0.5</v>
      </c>
      <c r="R26" s="424">
        <v>0.2</v>
      </c>
      <c r="S26" s="424">
        <v>1.8</v>
      </c>
      <c r="T26" s="423">
        <v>3</v>
      </c>
      <c r="U26" s="147" t="s">
        <v>264</v>
      </c>
      <c r="X26" s="147"/>
    </row>
    <row r="27" spans="1:27" hidden="1">
      <c r="A27" s="421">
        <v>3007</v>
      </c>
      <c r="B27" s="147" t="s">
        <v>264</v>
      </c>
      <c r="C27" s="422" t="s">
        <v>696</v>
      </c>
      <c r="D27" s="424">
        <v>2</v>
      </c>
      <c r="E27" s="424">
        <v>400</v>
      </c>
      <c r="F27" s="424">
        <v>14</v>
      </c>
      <c r="G27" s="424">
        <v>34</v>
      </c>
      <c r="H27" s="424">
        <v>18.399999999999999</v>
      </c>
      <c r="I27" s="424">
        <v>24.6</v>
      </c>
      <c r="J27" s="424">
        <v>4.5</v>
      </c>
      <c r="K27" s="424">
        <v>4.5</v>
      </c>
      <c r="L27" s="424">
        <v>165</v>
      </c>
      <c r="M27" s="424">
        <v>690</v>
      </c>
      <c r="N27" s="424">
        <v>11</v>
      </c>
      <c r="O27" s="425"/>
      <c r="P27" s="424">
        <v>30</v>
      </c>
      <c r="Q27" s="424">
        <v>0.5</v>
      </c>
      <c r="R27" s="424">
        <v>0.3</v>
      </c>
      <c r="S27" s="424">
        <v>2.2999999999999998</v>
      </c>
      <c r="T27" s="423">
        <v>4</v>
      </c>
      <c r="U27" s="147" t="s">
        <v>264</v>
      </c>
      <c r="X27" s="147"/>
    </row>
    <row r="28" spans="1:27" hidden="1">
      <c r="A28" s="421">
        <v>3010</v>
      </c>
      <c r="B28" s="147" t="s">
        <v>264</v>
      </c>
      <c r="C28" s="430" t="s">
        <v>56</v>
      </c>
      <c r="D28" s="424">
        <v>2</v>
      </c>
      <c r="E28" s="424">
        <v>328</v>
      </c>
      <c r="F28" s="424">
        <v>14</v>
      </c>
      <c r="G28" s="424">
        <v>23.4</v>
      </c>
      <c r="H28" s="424">
        <v>2.4</v>
      </c>
      <c r="I28" s="424">
        <v>53.1</v>
      </c>
      <c r="J28" s="424">
        <v>4.7</v>
      </c>
      <c r="K28" s="424">
        <v>2.4</v>
      </c>
      <c r="L28" s="424">
        <v>64</v>
      </c>
      <c r="M28" s="424">
        <v>377</v>
      </c>
      <c r="N28" s="424">
        <v>4.8</v>
      </c>
      <c r="O28" s="425"/>
      <c r="P28" s="424">
        <v>30</v>
      </c>
      <c r="Q28" s="424">
        <v>0.7</v>
      </c>
      <c r="R28" s="424">
        <v>0.2</v>
      </c>
      <c r="S28" s="424">
        <v>2.4</v>
      </c>
      <c r="T28" s="423">
        <v>4</v>
      </c>
      <c r="U28" s="147" t="s">
        <v>264</v>
      </c>
      <c r="X28" s="429"/>
    </row>
    <row r="29" spans="1:27" hidden="1">
      <c r="A29" s="421">
        <v>3018</v>
      </c>
      <c r="B29" s="147" t="s">
        <v>265</v>
      </c>
      <c r="C29" s="422" t="s">
        <v>695</v>
      </c>
      <c r="D29" s="424">
        <v>5</v>
      </c>
      <c r="E29" s="424">
        <v>568</v>
      </c>
      <c r="F29" s="424">
        <v>7.6</v>
      </c>
      <c r="G29" s="424">
        <v>20.100000000000001</v>
      </c>
      <c r="H29" s="424">
        <v>46.4</v>
      </c>
      <c r="I29" s="424">
        <v>17.600000000000001</v>
      </c>
      <c r="J29" s="424">
        <v>3.5</v>
      </c>
      <c r="K29" s="424">
        <v>4.8</v>
      </c>
      <c r="L29" s="424" t="s">
        <v>694</v>
      </c>
      <c r="M29" s="424">
        <v>379</v>
      </c>
      <c r="N29" s="424">
        <v>10</v>
      </c>
      <c r="O29" s="425"/>
      <c r="P29" s="424">
        <v>15</v>
      </c>
      <c r="Q29" s="424">
        <v>0.3</v>
      </c>
      <c r="R29" s="424">
        <v>0.2</v>
      </c>
      <c r="S29" s="424">
        <v>4.5</v>
      </c>
      <c r="T29" s="428"/>
      <c r="U29" s="147" t="s">
        <v>265</v>
      </c>
      <c r="X29" s="147"/>
    </row>
    <row r="30" spans="1:27" hidden="1">
      <c r="A30" s="421">
        <v>3015</v>
      </c>
      <c r="B30" s="147" t="s">
        <v>265</v>
      </c>
      <c r="C30" s="422" t="s">
        <v>50</v>
      </c>
      <c r="D30" s="424">
        <v>2</v>
      </c>
      <c r="E30" s="424">
        <v>573</v>
      </c>
      <c r="F30" s="424">
        <v>7.5</v>
      </c>
      <c r="G30" s="424">
        <v>27.5</v>
      </c>
      <c r="H30" s="424">
        <v>44.5</v>
      </c>
      <c r="I30" s="424">
        <v>15.5</v>
      </c>
      <c r="J30" s="424">
        <v>2.5</v>
      </c>
      <c r="K30" s="424">
        <v>2.5</v>
      </c>
      <c r="L30" s="424">
        <v>68</v>
      </c>
      <c r="M30" s="424">
        <v>420</v>
      </c>
      <c r="N30" s="424">
        <v>2.2000000000000002</v>
      </c>
      <c r="O30" s="425"/>
      <c r="P30" s="424">
        <v>10</v>
      </c>
      <c r="Q30" s="424">
        <v>0.4</v>
      </c>
      <c r="R30" s="424">
        <v>0.1</v>
      </c>
      <c r="S30" s="424">
        <v>16</v>
      </c>
      <c r="T30" s="428"/>
      <c r="U30" s="147" t="s">
        <v>265</v>
      </c>
      <c r="X30" s="147"/>
    </row>
    <row r="31" spans="1:27" hidden="1">
      <c r="A31" s="421">
        <v>3023</v>
      </c>
      <c r="B31" s="147" t="s">
        <v>266</v>
      </c>
      <c r="C31" s="430" t="s">
        <v>3</v>
      </c>
      <c r="D31" s="424">
        <v>0</v>
      </c>
      <c r="E31" s="424">
        <v>95</v>
      </c>
      <c r="F31" s="424">
        <v>82</v>
      </c>
      <c r="G31" s="424">
        <v>10.9</v>
      </c>
      <c r="H31" s="424">
        <v>5.4</v>
      </c>
      <c r="I31" s="424">
        <v>0.7</v>
      </c>
      <c r="J31" s="424">
        <v>0.4</v>
      </c>
      <c r="K31" s="424">
        <v>0.6</v>
      </c>
      <c r="L31" s="424">
        <v>24</v>
      </c>
      <c r="M31" s="424">
        <v>85</v>
      </c>
      <c r="N31" s="424">
        <v>2.2000000000000002</v>
      </c>
      <c r="O31" s="425"/>
      <c r="P31" s="425"/>
      <c r="Q31" s="424">
        <v>0</v>
      </c>
      <c r="R31" s="424">
        <v>0</v>
      </c>
      <c r="S31" s="424">
        <v>0.4</v>
      </c>
      <c r="T31" s="428"/>
      <c r="U31" s="147" t="s">
        <v>266</v>
      </c>
      <c r="X31" s="429"/>
    </row>
    <row r="32" spans="1:27" hidden="1">
      <c r="A32" s="421">
        <v>4001</v>
      </c>
      <c r="B32" s="147" t="s">
        <v>267</v>
      </c>
      <c r="C32" s="422" t="s">
        <v>693</v>
      </c>
      <c r="D32" s="424">
        <v>16</v>
      </c>
      <c r="E32" s="424">
        <v>14</v>
      </c>
      <c r="F32" s="424">
        <v>95.1</v>
      </c>
      <c r="G32" s="424">
        <v>0.6</v>
      </c>
      <c r="H32" s="425"/>
      <c r="I32" s="424">
        <v>2.9</v>
      </c>
      <c r="J32" s="424">
        <v>1</v>
      </c>
      <c r="K32" s="424">
        <v>0.4</v>
      </c>
      <c r="L32" s="424">
        <v>21</v>
      </c>
      <c r="M32" s="424">
        <v>25</v>
      </c>
      <c r="N32" s="424">
        <v>0.2</v>
      </c>
      <c r="O32" s="425"/>
      <c r="P32" s="424">
        <v>10</v>
      </c>
      <c r="Q32" s="424">
        <v>0</v>
      </c>
      <c r="R32" s="424">
        <v>0</v>
      </c>
      <c r="S32" s="424">
        <v>0.4</v>
      </c>
      <c r="T32" s="423">
        <v>12</v>
      </c>
      <c r="U32" s="147" t="s">
        <v>267</v>
      </c>
      <c r="X32" s="147"/>
    </row>
    <row r="33" spans="1:24" hidden="1">
      <c r="A33" s="421">
        <v>4002</v>
      </c>
      <c r="B33" s="147" t="s">
        <v>267</v>
      </c>
      <c r="C33" s="422" t="s">
        <v>78</v>
      </c>
      <c r="D33" s="424">
        <v>27</v>
      </c>
      <c r="E33" s="424">
        <v>12</v>
      </c>
      <c r="F33" s="424">
        <v>95.5</v>
      </c>
      <c r="G33" s="424">
        <v>0.6</v>
      </c>
      <c r="H33" s="425"/>
      <c r="I33" s="424">
        <v>2.4</v>
      </c>
      <c r="J33" s="424">
        <v>1</v>
      </c>
      <c r="K33" s="424">
        <v>0.5</v>
      </c>
      <c r="L33" s="424">
        <v>26</v>
      </c>
      <c r="M33" s="424">
        <v>23</v>
      </c>
      <c r="N33" s="424">
        <v>0.3</v>
      </c>
      <c r="O33" s="425"/>
      <c r="P33" s="424">
        <v>5</v>
      </c>
      <c r="Q33" s="424">
        <v>0</v>
      </c>
      <c r="R33" s="424">
        <v>0</v>
      </c>
      <c r="S33" s="424">
        <v>0.3</v>
      </c>
      <c r="T33" s="423">
        <v>16</v>
      </c>
      <c r="U33" s="147" t="s">
        <v>267</v>
      </c>
      <c r="X33" s="147"/>
    </row>
    <row r="34" spans="1:24" hidden="1">
      <c r="A34" s="421">
        <v>4003</v>
      </c>
      <c r="B34" s="147" t="s">
        <v>267</v>
      </c>
      <c r="C34" s="422" t="s">
        <v>692</v>
      </c>
      <c r="D34" s="424">
        <v>14</v>
      </c>
      <c r="E34" s="424">
        <v>24</v>
      </c>
      <c r="F34" s="424">
        <v>92</v>
      </c>
      <c r="G34" s="424">
        <v>0.3</v>
      </c>
      <c r="H34" s="425"/>
      <c r="I34" s="424">
        <v>5.6</v>
      </c>
      <c r="J34" s="424">
        <v>0.7</v>
      </c>
      <c r="K34" s="424">
        <v>0.8</v>
      </c>
      <c r="L34" s="424">
        <v>24</v>
      </c>
      <c r="M34" s="424">
        <v>16</v>
      </c>
      <c r="N34" s="424">
        <v>0.5</v>
      </c>
      <c r="O34" s="425"/>
      <c r="P34" s="424">
        <v>960</v>
      </c>
      <c r="Q34" s="424">
        <v>0.1</v>
      </c>
      <c r="R34" s="424">
        <v>0</v>
      </c>
      <c r="S34" s="424">
        <v>0.4</v>
      </c>
      <c r="T34" s="423">
        <v>8</v>
      </c>
      <c r="U34" s="147" t="s">
        <v>267</v>
      </c>
      <c r="X34" s="147"/>
    </row>
    <row r="35" spans="1:24" hidden="1">
      <c r="A35" s="421">
        <v>4004</v>
      </c>
      <c r="B35" s="147" t="s">
        <v>267</v>
      </c>
      <c r="C35" s="422" t="s">
        <v>691</v>
      </c>
      <c r="D35" s="424">
        <v>5</v>
      </c>
      <c r="E35" s="424">
        <v>22</v>
      </c>
      <c r="F35" s="424">
        <v>92.5</v>
      </c>
      <c r="G35" s="424">
        <v>1.2</v>
      </c>
      <c r="H35" s="425"/>
      <c r="I35" s="424">
        <v>4.2</v>
      </c>
      <c r="J35" s="424">
        <v>1.5</v>
      </c>
      <c r="K35" s="424">
        <v>0.6</v>
      </c>
      <c r="L35" s="424">
        <v>12</v>
      </c>
      <c r="M35" s="424">
        <v>16</v>
      </c>
      <c r="N35" s="424">
        <v>0.7</v>
      </c>
      <c r="O35" s="425"/>
      <c r="P35" s="424">
        <v>40</v>
      </c>
      <c r="Q35" s="424">
        <v>0</v>
      </c>
      <c r="R35" s="424">
        <v>0</v>
      </c>
      <c r="S35" s="424">
        <v>0.5</v>
      </c>
      <c r="T35" s="423">
        <v>3</v>
      </c>
      <c r="U35" s="147" t="s">
        <v>267</v>
      </c>
      <c r="X35" s="147"/>
    </row>
    <row r="36" spans="1:24" hidden="1">
      <c r="A36" s="434">
        <v>4004</v>
      </c>
      <c r="B36" s="147" t="s">
        <v>267</v>
      </c>
      <c r="C36" s="438" t="s">
        <v>74</v>
      </c>
      <c r="D36" s="433">
        <v>5</v>
      </c>
      <c r="E36" s="433">
        <v>22</v>
      </c>
      <c r="F36" s="433">
        <v>92.5</v>
      </c>
      <c r="G36" s="433">
        <v>1.2</v>
      </c>
      <c r="H36" s="432"/>
      <c r="I36" s="433">
        <v>4.2</v>
      </c>
      <c r="J36" s="433">
        <v>1.5</v>
      </c>
      <c r="K36" s="433">
        <v>0.6</v>
      </c>
      <c r="L36" s="433">
        <v>12</v>
      </c>
      <c r="M36" s="433">
        <v>16</v>
      </c>
      <c r="N36" s="433">
        <v>0.7</v>
      </c>
      <c r="O36" s="432"/>
      <c r="P36" s="433">
        <v>40</v>
      </c>
      <c r="Q36" s="433">
        <v>0</v>
      </c>
      <c r="R36" s="433">
        <v>0</v>
      </c>
      <c r="S36" s="433">
        <v>0.5</v>
      </c>
      <c r="T36" s="439">
        <v>3</v>
      </c>
      <c r="U36" s="147" t="s">
        <v>267</v>
      </c>
      <c r="X36" s="437"/>
    </row>
    <row r="37" spans="1:24" hidden="1">
      <c r="A37" s="421">
        <v>4005</v>
      </c>
      <c r="B37" s="147" t="s">
        <v>267</v>
      </c>
      <c r="C37" s="453" t="s">
        <v>60</v>
      </c>
      <c r="D37" s="424">
        <v>5</v>
      </c>
      <c r="E37" s="424">
        <v>19</v>
      </c>
      <c r="F37" s="424">
        <v>94</v>
      </c>
      <c r="G37" s="424">
        <v>0.6</v>
      </c>
      <c r="H37" s="425"/>
      <c r="I37" s="424">
        <v>4.2</v>
      </c>
      <c r="J37" s="424">
        <v>0.8</v>
      </c>
      <c r="K37" s="424">
        <v>0.4</v>
      </c>
      <c r="L37" s="424">
        <v>12</v>
      </c>
      <c r="M37" s="424">
        <v>26</v>
      </c>
      <c r="N37" s="424">
        <v>1.4</v>
      </c>
      <c r="O37" s="425"/>
      <c r="P37" s="424" t="s">
        <v>687</v>
      </c>
      <c r="Q37" s="424">
        <v>0.1</v>
      </c>
      <c r="R37" s="424">
        <v>0</v>
      </c>
      <c r="S37" s="424">
        <v>0.5</v>
      </c>
      <c r="T37" s="423">
        <v>40</v>
      </c>
      <c r="U37" s="147" t="s">
        <v>267</v>
      </c>
      <c r="X37" s="452"/>
    </row>
    <row r="38" spans="1:24" hidden="1">
      <c r="A38" s="421">
        <v>4006</v>
      </c>
      <c r="B38" s="147" t="s">
        <v>267</v>
      </c>
      <c r="C38" s="422" t="s">
        <v>85</v>
      </c>
      <c r="D38" s="424">
        <v>10</v>
      </c>
      <c r="E38" s="424">
        <v>20</v>
      </c>
      <c r="F38" s="424">
        <v>92.5</v>
      </c>
      <c r="G38" s="424">
        <v>1.5</v>
      </c>
      <c r="H38" s="425"/>
      <c r="I38" s="424">
        <v>3.6</v>
      </c>
      <c r="J38" s="424">
        <v>1.6</v>
      </c>
      <c r="K38" s="424">
        <v>0.8</v>
      </c>
      <c r="L38" s="424">
        <v>12</v>
      </c>
      <c r="M38" s="424">
        <v>16</v>
      </c>
      <c r="N38" s="424">
        <v>0.7</v>
      </c>
      <c r="O38" s="425"/>
      <c r="P38" s="424">
        <v>20</v>
      </c>
      <c r="Q38" s="424">
        <v>0</v>
      </c>
      <c r="R38" s="424">
        <v>0</v>
      </c>
      <c r="S38" s="424">
        <v>0.5</v>
      </c>
      <c r="T38" s="423">
        <v>3</v>
      </c>
      <c r="U38" s="147" t="s">
        <v>267</v>
      </c>
      <c r="X38" s="147"/>
    </row>
    <row r="39" spans="1:24" hidden="1">
      <c r="A39" s="421">
        <v>4007</v>
      </c>
      <c r="B39" s="147" t="s">
        <v>267</v>
      </c>
      <c r="C39" s="422" t="s">
        <v>690</v>
      </c>
      <c r="D39" s="424">
        <v>15</v>
      </c>
      <c r="E39" s="424">
        <v>38</v>
      </c>
      <c r="F39" s="424">
        <v>88.5</v>
      </c>
      <c r="G39" s="424">
        <v>1.5</v>
      </c>
      <c r="H39" s="425"/>
      <c r="I39" s="424">
        <v>8</v>
      </c>
      <c r="J39" s="424">
        <v>1.2</v>
      </c>
      <c r="K39" s="424">
        <v>0.8</v>
      </c>
      <c r="L39" s="424">
        <v>43</v>
      </c>
      <c r="M39" s="424">
        <v>39</v>
      </c>
      <c r="N39" s="424">
        <v>0.8</v>
      </c>
      <c r="O39" s="425"/>
      <c r="P39" s="424" t="s">
        <v>539</v>
      </c>
      <c r="Q39" s="424">
        <v>0.1</v>
      </c>
      <c r="R39" s="424">
        <v>0.1</v>
      </c>
      <c r="S39" s="424">
        <v>0.4</v>
      </c>
      <c r="T39" s="423">
        <v>8</v>
      </c>
      <c r="U39" s="147" t="s">
        <v>267</v>
      </c>
      <c r="X39" s="147"/>
    </row>
    <row r="40" spans="1:24" hidden="1">
      <c r="A40" s="421">
        <v>4009</v>
      </c>
      <c r="B40" s="147" t="s">
        <v>267</v>
      </c>
      <c r="C40" s="422" t="s">
        <v>86</v>
      </c>
      <c r="D40" s="424">
        <v>5</v>
      </c>
      <c r="E40" s="424">
        <v>22</v>
      </c>
      <c r="F40" s="424">
        <v>92.5</v>
      </c>
      <c r="G40" s="424">
        <v>1</v>
      </c>
      <c r="H40" s="425"/>
      <c r="I40" s="424">
        <v>4.5</v>
      </c>
      <c r="J40" s="424">
        <v>1.5</v>
      </c>
      <c r="K40" s="424">
        <v>0.5</v>
      </c>
      <c r="L40" s="424">
        <v>15</v>
      </c>
      <c r="M40" s="424">
        <v>34</v>
      </c>
      <c r="N40" s="424">
        <v>0.4</v>
      </c>
      <c r="O40" s="425"/>
      <c r="P40" s="424">
        <v>10</v>
      </c>
      <c r="Q40" s="424">
        <v>0</v>
      </c>
      <c r="R40" s="424">
        <v>0.1</v>
      </c>
      <c r="S40" s="424">
        <v>0.6</v>
      </c>
      <c r="T40" s="423">
        <v>15</v>
      </c>
      <c r="U40" s="147" t="s">
        <v>267</v>
      </c>
      <c r="X40" s="147"/>
    </row>
    <row r="41" spans="1:24" hidden="1">
      <c r="A41" s="421">
        <v>4010</v>
      </c>
      <c r="B41" s="147" t="s">
        <v>268</v>
      </c>
      <c r="C41" s="430" t="s">
        <v>73</v>
      </c>
      <c r="D41" s="424">
        <v>10</v>
      </c>
      <c r="E41" s="424">
        <v>29</v>
      </c>
      <c r="F41" s="424">
        <v>90</v>
      </c>
      <c r="G41" s="424">
        <v>1.8</v>
      </c>
      <c r="H41" s="425"/>
      <c r="I41" s="424">
        <v>5.4</v>
      </c>
      <c r="J41" s="424">
        <v>1.6</v>
      </c>
      <c r="K41" s="424">
        <v>1.2</v>
      </c>
      <c r="L41" s="424">
        <v>48</v>
      </c>
      <c r="M41" s="424">
        <v>31</v>
      </c>
      <c r="N41" s="424">
        <v>1.1000000000000001</v>
      </c>
      <c r="O41" s="425"/>
      <c r="P41" s="424">
        <v>280</v>
      </c>
      <c r="Q41" s="424">
        <v>0.1</v>
      </c>
      <c r="R41" s="424">
        <v>0.1</v>
      </c>
      <c r="S41" s="424">
        <v>0.4</v>
      </c>
      <c r="T41" s="423">
        <v>30</v>
      </c>
      <c r="U41" s="147" t="s">
        <v>268</v>
      </c>
      <c r="X41" s="429"/>
    </row>
    <row r="42" spans="1:24" hidden="1">
      <c r="A42" s="421">
        <v>4011</v>
      </c>
      <c r="B42" s="147" t="s">
        <v>268</v>
      </c>
      <c r="C42" s="422" t="s">
        <v>689</v>
      </c>
      <c r="D42" s="424">
        <v>22</v>
      </c>
      <c r="E42" s="424">
        <v>45</v>
      </c>
      <c r="F42" s="424">
        <v>84</v>
      </c>
      <c r="G42" s="424">
        <v>1.9</v>
      </c>
      <c r="H42" s="424">
        <v>0.2</v>
      </c>
      <c r="I42" s="424">
        <v>9</v>
      </c>
      <c r="J42" s="424">
        <v>4</v>
      </c>
      <c r="K42" s="424">
        <v>0.9</v>
      </c>
      <c r="L42" s="424">
        <v>83</v>
      </c>
      <c r="M42" s="424">
        <v>42</v>
      </c>
      <c r="N42" s="424">
        <v>0.5</v>
      </c>
      <c r="O42" s="425"/>
      <c r="P42" s="424">
        <v>35</v>
      </c>
      <c r="Q42" s="424">
        <v>0.1</v>
      </c>
      <c r="R42" s="424">
        <v>0.1</v>
      </c>
      <c r="S42" s="424">
        <v>0.8</v>
      </c>
      <c r="T42" s="423">
        <v>60</v>
      </c>
      <c r="U42" s="147" t="s">
        <v>268</v>
      </c>
      <c r="X42" s="147"/>
    </row>
    <row r="43" spans="1:24" hidden="1">
      <c r="A43" s="421">
        <v>4013</v>
      </c>
      <c r="B43" s="147" t="s">
        <v>268</v>
      </c>
      <c r="C43" s="422" t="s">
        <v>688</v>
      </c>
      <c r="D43" s="424">
        <v>25</v>
      </c>
      <c r="E43" s="424">
        <v>14</v>
      </c>
      <c r="F43" s="424">
        <v>93.8</v>
      </c>
      <c r="G43" s="424">
        <v>1.6</v>
      </c>
      <c r="H43" s="425"/>
      <c r="I43" s="424">
        <v>1.9</v>
      </c>
      <c r="J43" s="424">
        <v>2</v>
      </c>
      <c r="K43" s="424">
        <v>0.7</v>
      </c>
      <c r="L43" s="424">
        <v>63</v>
      </c>
      <c r="M43" s="424">
        <v>38</v>
      </c>
      <c r="N43" s="424">
        <v>0.8</v>
      </c>
      <c r="O43" s="425"/>
      <c r="P43" s="424" t="s">
        <v>687</v>
      </c>
      <c r="Q43" s="424">
        <v>0</v>
      </c>
      <c r="R43" s="424">
        <v>0</v>
      </c>
      <c r="S43" s="424">
        <v>0.2</v>
      </c>
      <c r="T43" s="423">
        <v>27</v>
      </c>
      <c r="U43" s="147" t="s">
        <v>268</v>
      </c>
      <c r="X43" s="147"/>
    </row>
    <row r="44" spans="1:24" hidden="1">
      <c r="A44" s="421">
        <v>4014</v>
      </c>
      <c r="B44" s="147" t="s">
        <v>268</v>
      </c>
      <c r="C44" s="422" t="s">
        <v>686</v>
      </c>
      <c r="D44" s="424">
        <v>30</v>
      </c>
      <c r="E44" s="424">
        <v>14</v>
      </c>
      <c r="F44" s="424">
        <v>93.7</v>
      </c>
      <c r="G44" s="424">
        <v>2.1</v>
      </c>
      <c r="H44" s="425"/>
      <c r="I44" s="424">
        <v>1.4</v>
      </c>
      <c r="J44" s="424">
        <v>2</v>
      </c>
      <c r="K44" s="424">
        <v>0.8</v>
      </c>
      <c r="L44" s="424">
        <v>69</v>
      </c>
      <c r="M44" s="424">
        <v>28</v>
      </c>
      <c r="N44" s="424">
        <v>1.6</v>
      </c>
      <c r="O44" s="425"/>
      <c r="P44" s="424" t="s">
        <v>685</v>
      </c>
      <c r="Q44" s="424">
        <v>0.1</v>
      </c>
      <c r="R44" s="424">
        <v>0.3</v>
      </c>
      <c r="S44" s="424">
        <v>1</v>
      </c>
      <c r="T44" s="423">
        <v>25</v>
      </c>
      <c r="U44" s="147" t="s">
        <v>268</v>
      </c>
      <c r="X44" s="147"/>
    </row>
    <row r="45" spans="1:24" hidden="1">
      <c r="A45" s="421">
        <v>4015</v>
      </c>
      <c r="B45" s="147" t="s">
        <v>268</v>
      </c>
      <c r="C45" s="451" t="s">
        <v>684</v>
      </c>
      <c r="D45" s="424">
        <v>25</v>
      </c>
      <c r="E45" s="424">
        <v>16</v>
      </c>
      <c r="F45" s="424">
        <v>93.2</v>
      </c>
      <c r="G45" s="424">
        <v>1.4</v>
      </c>
      <c r="H45" s="425"/>
      <c r="I45" s="424">
        <v>2.6</v>
      </c>
      <c r="J45" s="424">
        <v>1.8</v>
      </c>
      <c r="K45" s="424">
        <v>1</v>
      </c>
      <c r="L45" s="424">
        <v>50</v>
      </c>
      <c r="M45" s="424">
        <v>30</v>
      </c>
      <c r="N45" s="424">
        <v>0.7</v>
      </c>
      <c r="O45" s="425"/>
      <c r="P45" s="424" t="s">
        <v>683</v>
      </c>
      <c r="Q45" s="424">
        <v>0.1</v>
      </c>
      <c r="R45" s="424">
        <v>0.1</v>
      </c>
      <c r="S45" s="424">
        <v>0.4</v>
      </c>
      <c r="T45" s="423">
        <v>26</v>
      </c>
      <c r="U45" s="147" t="s">
        <v>268</v>
      </c>
      <c r="X45" s="450"/>
    </row>
    <row r="46" spans="1:24" hidden="1">
      <c r="A46" s="421">
        <v>4016</v>
      </c>
      <c r="B46" s="147" t="s">
        <v>268</v>
      </c>
      <c r="C46" s="422" t="s">
        <v>682</v>
      </c>
      <c r="D46" s="424">
        <v>24</v>
      </c>
      <c r="E46" s="424">
        <v>15</v>
      </c>
      <c r="F46" s="424">
        <v>93.8</v>
      </c>
      <c r="G46" s="424">
        <v>1.7</v>
      </c>
      <c r="H46" s="425"/>
      <c r="I46" s="424">
        <v>2.1</v>
      </c>
      <c r="J46" s="424">
        <v>1.8</v>
      </c>
      <c r="K46" s="424">
        <v>0.6</v>
      </c>
      <c r="L46" s="424">
        <v>89</v>
      </c>
      <c r="M46" s="424">
        <v>13.5</v>
      </c>
      <c r="N46" s="424">
        <v>1.9</v>
      </c>
      <c r="O46" s="425"/>
      <c r="P46" s="424" t="s">
        <v>681</v>
      </c>
      <c r="Q46" s="424">
        <v>0.1</v>
      </c>
      <c r="R46" s="424">
        <v>0.1</v>
      </c>
      <c r="S46" s="424">
        <v>0.8</v>
      </c>
      <c r="T46" s="423">
        <v>51</v>
      </c>
      <c r="U46" s="147" t="s">
        <v>268</v>
      </c>
      <c r="X46" s="147"/>
    </row>
    <row r="47" spans="1:24" hidden="1">
      <c r="A47" s="421">
        <v>4017</v>
      </c>
      <c r="B47" s="147" t="s">
        <v>268</v>
      </c>
      <c r="C47" s="422" t="s">
        <v>122</v>
      </c>
      <c r="D47" s="424">
        <v>20</v>
      </c>
      <c r="E47" s="424">
        <v>10</v>
      </c>
      <c r="F47" s="424">
        <v>95.3</v>
      </c>
      <c r="G47" s="424">
        <v>1</v>
      </c>
      <c r="H47" s="425"/>
      <c r="I47" s="424">
        <v>1.5</v>
      </c>
      <c r="J47" s="424">
        <v>1.5</v>
      </c>
      <c r="K47" s="424">
        <v>0.7</v>
      </c>
      <c r="L47" s="424">
        <v>310</v>
      </c>
      <c r="M47" s="424">
        <v>64</v>
      </c>
      <c r="N47" s="424">
        <v>3</v>
      </c>
      <c r="O47" s="425"/>
      <c r="P47" s="424" t="s">
        <v>680</v>
      </c>
      <c r="Q47" s="424">
        <v>0</v>
      </c>
      <c r="R47" s="424">
        <v>0</v>
      </c>
      <c r="S47" s="424">
        <v>0.3</v>
      </c>
      <c r="T47" s="423">
        <v>6</v>
      </c>
      <c r="U47" s="147" t="s">
        <v>268</v>
      </c>
      <c r="X47" s="147"/>
    </row>
    <row r="48" spans="1:24" hidden="1">
      <c r="A48" s="421">
        <v>4018</v>
      </c>
      <c r="B48" s="147" t="s">
        <v>268</v>
      </c>
      <c r="C48" s="422" t="s">
        <v>679</v>
      </c>
      <c r="D48" s="424">
        <v>16</v>
      </c>
      <c r="E48" s="424">
        <v>47</v>
      </c>
      <c r="F48" s="424">
        <v>85</v>
      </c>
      <c r="G48" s="424">
        <v>3.7</v>
      </c>
      <c r="H48" s="425"/>
      <c r="I48" s="424">
        <v>8.1</v>
      </c>
      <c r="J48" s="424">
        <v>1.5</v>
      </c>
      <c r="K48" s="424">
        <v>1.7</v>
      </c>
      <c r="L48" s="424">
        <v>325</v>
      </c>
      <c r="M48" s="424">
        <v>128</v>
      </c>
      <c r="N48" s="424">
        <v>8</v>
      </c>
      <c r="O48" s="425"/>
      <c r="P48" s="424" t="s">
        <v>678</v>
      </c>
      <c r="Q48" s="424">
        <v>0.1</v>
      </c>
      <c r="R48" s="424">
        <v>0.1</v>
      </c>
      <c r="S48" s="424">
        <v>0.4</v>
      </c>
      <c r="T48" s="423">
        <v>150</v>
      </c>
      <c r="U48" s="147" t="s">
        <v>268</v>
      </c>
      <c r="X48" s="147"/>
    </row>
    <row r="49" spans="1:24" hidden="1">
      <c r="A49" s="421">
        <v>4019</v>
      </c>
      <c r="B49" s="147" t="s">
        <v>267</v>
      </c>
      <c r="C49" s="436" t="s">
        <v>62</v>
      </c>
      <c r="D49" s="424">
        <v>32</v>
      </c>
      <c r="E49" s="424">
        <v>72</v>
      </c>
      <c r="F49" s="424">
        <v>80.2</v>
      </c>
      <c r="G49" s="424">
        <v>1.2</v>
      </c>
      <c r="H49" s="425"/>
      <c r="I49" s="424">
        <v>16.8</v>
      </c>
      <c r="J49" s="424">
        <v>1</v>
      </c>
      <c r="K49" s="424">
        <v>0.8</v>
      </c>
      <c r="L49" s="424">
        <v>26</v>
      </c>
      <c r="M49" s="424">
        <v>27</v>
      </c>
      <c r="N49" s="424">
        <v>0.4</v>
      </c>
      <c r="O49" s="425"/>
      <c r="P49" s="424">
        <v>5</v>
      </c>
      <c r="Q49" s="424">
        <v>0.1</v>
      </c>
      <c r="R49" s="424">
        <v>0</v>
      </c>
      <c r="S49" s="424">
        <v>0.6</v>
      </c>
      <c r="T49" s="423">
        <v>31</v>
      </c>
      <c r="U49" s="147" t="s">
        <v>267</v>
      </c>
      <c r="X49" s="435"/>
    </row>
    <row r="50" spans="1:24" s="420" customFormat="1" hidden="1">
      <c r="A50" s="447">
        <v>4021</v>
      </c>
      <c r="B50" s="147" t="s">
        <v>267</v>
      </c>
      <c r="C50" s="422" t="s">
        <v>123</v>
      </c>
      <c r="D50" s="445">
        <v>15</v>
      </c>
      <c r="E50" s="445">
        <v>21</v>
      </c>
      <c r="F50" s="445">
        <v>92.1</v>
      </c>
      <c r="G50" s="445">
        <v>1.5</v>
      </c>
      <c r="H50" s="446"/>
      <c r="I50" s="445">
        <v>3.7</v>
      </c>
      <c r="J50" s="445">
        <v>1.5</v>
      </c>
      <c r="K50" s="445">
        <v>1.2</v>
      </c>
      <c r="L50" s="445">
        <v>40</v>
      </c>
      <c r="M50" s="445">
        <v>41</v>
      </c>
      <c r="N50" s="445">
        <v>1.1000000000000001</v>
      </c>
      <c r="O50" s="446"/>
      <c r="P50" s="445">
        <v>15</v>
      </c>
      <c r="Q50" s="445">
        <v>0.1</v>
      </c>
      <c r="R50" s="445">
        <v>0.1</v>
      </c>
      <c r="S50" s="445">
        <v>0.5</v>
      </c>
      <c r="T50" s="444">
        <v>30</v>
      </c>
      <c r="U50" s="147" t="s">
        <v>267</v>
      </c>
      <c r="X50" s="147"/>
    </row>
    <row r="51" spans="1:24" hidden="1">
      <c r="A51" s="421">
        <v>4023</v>
      </c>
      <c r="B51" s="147" t="s">
        <v>267</v>
      </c>
      <c r="C51" s="422" t="s">
        <v>124</v>
      </c>
      <c r="D51" s="424">
        <v>15</v>
      </c>
      <c r="E51" s="424">
        <v>28</v>
      </c>
      <c r="F51" s="424">
        <v>92</v>
      </c>
      <c r="G51" s="424">
        <v>1</v>
      </c>
      <c r="H51" s="425"/>
      <c r="I51" s="424">
        <v>6</v>
      </c>
      <c r="J51" s="424">
        <v>0.7</v>
      </c>
      <c r="K51" s="424">
        <v>0.3</v>
      </c>
      <c r="L51" s="424">
        <v>8</v>
      </c>
      <c r="M51" s="424">
        <v>16</v>
      </c>
      <c r="N51" s="425"/>
      <c r="O51" s="425"/>
      <c r="P51" s="425"/>
      <c r="Q51" s="425"/>
      <c r="R51" s="425"/>
      <c r="S51" s="425"/>
      <c r="T51" s="428"/>
      <c r="U51" s="147" t="s">
        <v>267</v>
      </c>
      <c r="X51" s="147"/>
    </row>
    <row r="52" spans="1:24" hidden="1">
      <c r="A52" s="421">
        <v>4026</v>
      </c>
      <c r="B52" s="147" t="s">
        <v>268</v>
      </c>
      <c r="C52" s="422" t="s">
        <v>677</v>
      </c>
      <c r="D52" s="424">
        <v>20</v>
      </c>
      <c r="E52" s="424">
        <v>5</v>
      </c>
      <c r="F52" s="424">
        <v>96</v>
      </c>
      <c r="G52" s="424">
        <v>0.4</v>
      </c>
      <c r="H52" s="425"/>
      <c r="I52" s="424">
        <v>0.8</v>
      </c>
      <c r="J52" s="424">
        <v>2</v>
      </c>
      <c r="K52" s="424">
        <v>0.8</v>
      </c>
      <c r="L52" s="424">
        <v>12</v>
      </c>
      <c r="M52" s="424">
        <v>10</v>
      </c>
      <c r="N52" s="424"/>
      <c r="O52" s="424" t="s">
        <v>500</v>
      </c>
      <c r="P52" s="424"/>
      <c r="Q52" s="424"/>
      <c r="R52" s="424"/>
      <c r="S52" s="424"/>
      <c r="T52" s="424"/>
      <c r="U52" s="147" t="s">
        <v>268</v>
      </c>
      <c r="X52" s="147"/>
    </row>
    <row r="53" spans="1:24" hidden="1">
      <c r="A53" s="421">
        <v>4027</v>
      </c>
      <c r="B53" s="147" t="s">
        <v>267</v>
      </c>
      <c r="C53" s="422" t="s">
        <v>676</v>
      </c>
      <c r="D53" s="424">
        <v>5</v>
      </c>
      <c r="E53" s="424">
        <v>15</v>
      </c>
      <c r="F53" s="424">
        <v>95</v>
      </c>
      <c r="G53" s="424">
        <v>0.8</v>
      </c>
      <c r="H53" s="425"/>
      <c r="I53" s="424">
        <v>3</v>
      </c>
      <c r="J53" s="424">
        <v>0.7</v>
      </c>
      <c r="K53" s="424">
        <v>0.5</v>
      </c>
      <c r="L53" s="424">
        <v>23</v>
      </c>
      <c r="M53" s="424">
        <v>27</v>
      </c>
      <c r="N53" s="424">
        <v>1</v>
      </c>
      <c r="O53" s="425"/>
      <c r="P53" s="424">
        <v>90</v>
      </c>
      <c r="Q53" s="424">
        <v>0</v>
      </c>
      <c r="R53" s="424">
        <v>0</v>
      </c>
      <c r="S53" s="424">
        <v>0.1</v>
      </c>
      <c r="T53" s="423">
        <v>5</v>
      </c>
      <c r="U53" s="147" t="s">
        <v>267</v>
      </c>
      <c r="X53" s="147"/>
    </row>
    <row r="54" spans="1:24" hidden="1">
      <c r="A54" s="421">
        <v>4029</v>
      </c>
      <c r="B54" s="147" t="s">
        <v>267</v>
      </c>
      <c r="C54" s="449" t="s">
        <v>57</v>
      </c>
      <c r="D54" s="424">
        <v>10</v>
      </c>
      <c r="E54" s="424">
        <v>73</v>
      </c>
      <c r="F54" s="424">
        <v>80</v>
      </c>
      <c r="G54" s="424">
        <v>5</v>
      </c>
      <c r="H54" s="425"/>
      <c r="I54" s="424">
        <v>13.3</v>
      </c>
      <c r="J54" s="424">
        <v>1</v>
      </c>
      <c r="K54" s="424">
        <v>0.7</v>
      </c>
      <c r="L54" s="424">
        <v>26</v>
      </c>
      <c r="M54" s="424">
        <v>122</v>
      </c>
      <c r="N54" s="424">
        <v>0.7</v>
      </c>
      <c r="O54" s="425"/>
      <c r="P54" s="424">
        <v>180</v>
      </c>
      <c r="Q54" s="424">
        <v>0.3</v>
      </c>
      <c r="R54" s="424">
        <v>0.2</v>
      </c>
      <c r="S54" s="424">
        <v>2.6</v>
      </c>
      <c r="T54" s="423">
        <v>25</v>
      </c>
      <c r="U54" s="147" t="s">
        <v>267</v>
      </c>
      <c r="X54" s="448"/>
    </row>
    <row r="55" spans="1:24" hidden="1">
      <c r="A55" s="421">
        <v>4030</v>
      </c>
      <c r="B55" s="147" t="s">
        <v>267</v>
      </c>
      <c r="C55" s="422" t="s">
        <v>675</v>
      </c>
      <c r="D55" s="424">
        <v>10</v>
      </c>
      <c r="E55" s="424">
        <v>57</v>
      </c>
      <c r="F55" s="424">
        <v>83</v>
      </c>
      <c r="G55" s="424">
        <v>6</v>
      </c>
      <c r="H55" s="425"/>
      <c r="I55" s="424">
        <v>8.3000000000000007</v>
      </c>
      <c r="J55" s="424">
        <v>2</v>
      </c>
      <c r="K55" s="424">
        <v>0.7</v>
      </c>
      <c r="L55" s="424">
        <v>47</v>
      </c>
      <c r="M55" s="424">
        <v>16</v>
      </c>
      <c r="N55" s="424">
        <v>1.6</v>
      </c>
      <c r="O55" s="425"/>
      <c r="P55" s="424">
        <v>250</v>
      </c>
      <c r="Q55" s="424">
        <v>0.3</v>
      </c>
      <c r="R55" s="424">
        <v>0.2</v>
      </c>
      <c r="S55" s="424">
        <v>1.8</v>
      </c>
      <c r="T55" s="423">
        <v>22</v>
      </c>
      <c r="U55" s="147" t="s">
        <v>267</v>
      </c>
      <c r="X55" s="147"/>
    </row>
    <row r="56" spans="1:24" hidden="1">
      <c r="A56" s="421">
        <v>4032</v>
      </c>
      <c r="B56" s="147" t="s">
        <v>267</v>
      </c>
      <c r="C56" s="422" t="s">
        <v>674</v>
      </c>
      <c r="D56" s="424">
        <v>5</v>
      </c>
      <c r="E56" s="424">
        <v>34</v>
      </c>
      <c r="F56" s="424">
        <v>89.5</v>
      </c>
      <c r="G56" s="424">
        <v>1.9</v>
      </c>
      <c r="H56" s="424">
        <v>0.1</v>
      </c>
      <c r="I56" s="424">
        <v>6.3</v>
      </c>
      <c r="J56" s="424">
        <v>1.6</v>
      </c>
      <c r="K56" s="424">
        <v>0.6</v>
      </c>
      <c r="L56" s="424">
        <v>63</v>
      </c>
      <c r="M56" s="424">
        <v>60</v>
      </c>
      <c r="N56" s="424">
        <v>1.3</v>
      </c>
      <c r="O56" s="425"/>
      <c r="P56" s="424">
        <v>270</v>
      </c>
      <c r="Q56" s="424">
        <v>0.1</v>
      </c>
      <c r="R56" s="424">
        <v>0.1</v>
      </c>
      <c r="S56" s="424">
        <v>0.5</v>
      </c>
      <c r="T56" s="423">
        <v>22</v>
      </c>
      <c r="U56" s="147" t="s">
        <v>267</v>
      </c>
      <c r="X56" s="147"/>
    </row>
    <row r="57" spans="1:24" hidden="1">
      <c r="A57" s="421">
        <v>4033</v>
      </c>
      <c r="B57" s="147" t="s">
        <v>267</v>
      </c>
      <c r="C57" s="430" t="s">
        <v>673</v>
      </c>
      <c r="D57" s="424">
        <v>25</v>
      </c>
      <c r="E57" s="424">
        <v>22</v>
      </c>
      <c r="F57" s="424">
        <v>92.1</v>
      </c>
      <c r="G57" s="424">
        <v>0.8</v>
      </c>
      <c r="H57" s="425"/>
      <c r="I57" s="424">
        <v>4.5999999999999996</v>
      </c>
      <c r="J57" s="424">
        <v>2</v>
      </c>
      <c r="K57" s="424">
        <v>0.5</v>
      </c>
      <c r="L57" s="424">
        <v>63</v>
      </c>
      <c r="M57" s="424">
        <v>50</v>
      </c>
      <c r="N57" s="424">
        <v>0.9</v>
      </c>
      <c r="O57" s="425"/>
      <c r="P57" s="424">
        <v>15</v>
      </c>
      <c r="Q57" s="424">
        <v>0</v>
      </c>
      <c r="R57" s="424">
        <v>0</v>
      </c>
      <c r="S57" s="424">
        <v>0.3</v>
      </c>
      <c r="T57" s="423">
        <v>40</v>
      </c>
      <c r="U57" s="147" t="s">
        <v>267</v>
      </c>
      <c r="X57" s="429"/>
    </row>
    <row r="58" spans="1:24" hidden="1">
      <c r="A58" s="421">
        <v>4036</v>
      </c>
      <c r="B58" s="147" t="s">
        <v>267</v>
      </c>
      <c r="C58" s="422" t="s">
        <v>672</v>
      </c>
      <c r="D58" s="424">
        <v>5</v>
      </c>
      <c r="E58" s="424">
        <v>43</v>
      </c>
      <c r="F58" s="424">
        <v>86.5</v>
      </c>
      <c r="G58" s="424">
        <v>5.5</v>
      </c>
      <c r="H58" s="425"/>
      <c r="I58" s="424">
        <v>5.3</v>
      </c>
      <c r="J58" s="424">
        <v>2</v>
      </c>
      <c r="K58" s="424">
        <v>0.7</v>
      </c>
      <c r="L58" s="424">
        <v>38</v>
      </c>
      <c r="M58" s="424">
        <v>91</v>
      </c>
      <c r="N58" s="424">
        <v>1.4</v>
      </c>
      <c r="O58" s="425"/>
      <c r="P58" s="424">
        <v>12</v>
      </c>
      <c r="Q58" s="424">
        <v>0.2</v>
      </c>
      <c r="R58" s="424">
        <v>0.1</v>
      </c>
      <c r="S58" s="424">
        <v>0.8</v>
      </c>
      <c r="T58" s="423">
        <v>10</v>
      </c>
      <c r="U58" s="147" t="s">
        <v>267</v>
      </c>
      <c r="X58" s="147"/>
    </row>
    <row r="59" spans="1:24" hidden="1">
      <c r="A59" s="421">
        <v>4037</v>
      </c>
      <c r="B59" s="147" t="s">
        <v>268</v>
      </c>
      <c r="C59" s="430" t="s">
        <v>44</v>
      </c>
      <c r="D59" s="424">
        <v>24</v>
      </c>
      <c r="E59" s="424">
        <v>24</v>
      </c>
      <c r="F59" s="424">
        <v>92.5</v>
      </c>
      <c r="G59" s="424">
        <v>1.3</v>
      </c>
      <c r="H59" s="425"/>
      <c r="I59" s="424">
        <v>4.8</v>
      </c>
      <c r="J59" s="424">
        <v>0.7</v>
      </c>
      <c r="K59" s="424">
        <v>0.7</v>
      </c>
      <c r="L59" s="424">
        <v>32</v>
      </c>
      <c r="M59" s="424">
        <v>49</v>
      </c>
      <c r="N59" s="424">
        <v>1.1000000000000001</v>
      </c>
      <c r="O59" s="425"/>
      <c r="P59" s="424">
        <v>15</v>
      </c>
      <c r="Q59" s="424">
        <v>0</v>
      </c>
      <c r="R59" s="424">
        <v>0</v>
      </c>
      <c r="S59" s="424">
        <v>0.2</v>
      </c>
      <c r="T59" s="423">
        <v>10</v>
      </c>
      <c r="U59" s="147" t="s">
        <v>268</v>
      </c>
      <c r="X59" s="429"/>
    </row>
    <row r="60" spans="1:24" hidden="1">
      <c r="A60" s="421">
        <v>4038</v>
      </c>
      <c r="B60" s="147" t="s">
        <v>268</v>
      </c>
      <c r="C60" s="430" t="s">
        <v>61</v>
      </c>
      <c r="D60" s="424">
        <v>20</v>
      </c>
      <c r="E60" s="424">
        <v>22</v>
      </c>
      <c r="F60" s="424">
        <v>92.5</v>
      </c>
      <c r="G60" s="424">
        <v>1.3</v>
      </c>
      <c r="H60" s="425"/>
      <c r="I60" s="424">
        <v>4.3</v>
      </c>
      <c r="J60" s="424">
        <v>0.9</v>
      </c>
      <c r="K60" s="424">
        <v>1</v>
      </c>
      <c r="L60" s="424">
        <v>80</v>
      </c>
      <c r="M60" s="424">
        <v>41</v>
      </c>
      <c r="N60" s="424">
        <v>1</v>
      </c>
      <c r="O60" s="425"/>
      <c r="P60" s="424" t="s">
        <v>671</v>
      </c>
      <c r="Q60" s="424">
        <v>0</v>
      </c>
      <c r="R60" s="424">
        <v>0.1</v>
      </c>
      <c r="S60" s="424">
        <v>1</v>
      </c>
      <c r="T60" s="423">
        <v>60</v>
      </c>
      <c r="U60" s="147" t="s">
        <v>268</v>
      </c>
      <c r="X60" s="429"/>
    </row>
    <row r="61" spans="1:24" hidden="1">
      <c r="A61" s="421">
        <v>4039</v>
      </c>
      <c r="B61" s="147" t="s">
        <v>268</v>
      </c>
      <c r="C61" s="436" t="s">
        <v>64</v>
      </c>
      <c r="D61" s="424">
        <v>17</v>
      </c>
      <c r="E61" s="424">
        <v>40</v>
      </c>
      <c r="F61" s="424">
        <v>88</v>
      </c>
      <c r="G61" s="424">
        <v>1.8</v>
      </c>
      <c r="H61" s="425"/>
      <c r="I61" s="424">
        <v>8.3000000000000007</v>
      </c>
      <c r="J61" s="424">
        <v>1.1000000000000001</v>
      </c>
      <c r="K61" s="424">
        <v>0.8</v>
      </c>
      <c r="L61" s="424">
        <v>38</v>
      </c>
      <c r="M61" s="424">
        <v>58</v>
      </c>
      <c r="N61" s="424">
        <v>0.8</v>
      </c>
      <c r="O61" s="425"/>
      <c r="P61" s="424">
        <v>0</v>
      </c>
      <c r="Q61" s="424">
        <v>0</v>
      </c>
      <c r="R61" s="424">
        <v>0</v>
      </c>
      <c r="S61" s="424">
        <v>0.2</v>
      </c>
      <c r="T61" s="423">
        <v>10</v>
      </c>
      <c r="U61" s="147" t="s">
        <v>268</v>
      </c>
      <c r="X61" s="435"/>
    </row>
    <row r="62" spans="1:24" hidden="1">
      <c r="A62" s="421">
        <v>4042</v>
      </c>
      <c r="B62" s="147" t="s">
        <v>268</v>
      </c>
      <c r="C62" s="422" t="s">
        <v>670</v>
      </c>
      <c r="D62" s="424">
        <v>13</v>
      </c>
      <c r="E62" s="424">
        <v>16</v>
      </c>
      <c r="F62" s="424">
        <v>94.5</v>
      </c>
      <c r="G62" s="424">
        <v>2.2000000000000002</v>
      </c>
      <c r="H62" s="425"/>
      <c r="I62" s="424">
        <v>1.8</v>
      </c>
      <c r="J62" s="424">
        <v>0.9</v>
      </c>
      <c r="K62" s="424">
        <v>0.6</v>
      </c>
      <c r="L62" s="424">
        <v>56</v>
      </c>
      <c r="M62" s="424">
        <v>45</v>
      </c>
      <c r="N62" s="424">
        <v>1.3</v>
      </c>
      <c r="O62" s="425"/>
      <c r="P62" s="424" t="s">
        <v>669</v>
      </c>
      <c r="Q62" s="424">
        <v>0</v>
      </c>
      <c r="R62" s="424">
        <v>0.1</v>
      </c>
      <c r="S62" s="424">
        <v>0.9</v>
      </c>
      <c r="T62" s="423">
        <v>19</v>
      </c>
      <c r="U62" s="147" t="s">
        <v>268</v>
      </c>
      <c r="X62" s="147"/>
    </row>
    <row r="63" spans="1:24" hidden="1">
      <c r="A63" s="421">
        <v>4043</v>
      </c>
      <c r="B63" s="147" t="s">
        <v>268</v>
      </c>
      <c r="C63" s="422" t="s">
        <v>668</v>
      </c>
      <c r="D63" s="424">
        <v>29</v>
      </c>
      <c r="E63" s="424">
        <v>20</v>
      </c>
      <c r="F63" s="424">
        <v>92</v>
      </c>
      <c r="G63" s="424">
        <v>1.5</v>
      </c>
      <c r="H63" s="425"/>
      <c r="I63" s="424">
        <v>3.5</v>
      </c>
      <c r="J63" s="424">
        <v>2</v>
      </c>
      <c r="K63" s="424">
        <v>1</v>
      </c>
      <c r="L63" s="424">
        <v>44</v>
      </c>
      <c r="M63" s="424">
        <v>32</v>
      </c>
      <c r="N63" s="424">
        <v>0.9</v>
      </c>
      <c r="O63" s="425"/>
      <c r="P63" s="424">
        <v>170</v>
      </c>
      <c r="Q63" s="424">
        <v>1</v>
      </c>
      <c r="R63" s="424">
        <v>0</v>
      </c>
      <c r="S63" s="424">
        <v>0.4</v>
      </c>
      <c r="T63" s="423">
        <v>5</v>
      </c>
      <c r="U63" s="147" t="s">
        <v>268</v>
      </c>
      <c r="X63" s="147"/>
    </row>
    <row r="64" spans="1:24" hidden="1">
      <c r="A64" s="421">
        <v>4044</v>
      </c>
      <c r="B64" s="147" t="s">
        <v>268</v>
      </c>
      <c r="C64" s="422" t="s">
        <v>82</v>
      </c>
      <c r="D64" s="424">
        <v>3</v>
      </c>
      <c r="E64" s="424">
        <v>23</v>
      </c>
      <c r="F64" s="424">
        <v>90.5</v>
      </c>
      <c r="G64" s="424">
        <v>2.9</v>
      </c>
      <c r="H64" s="425"/>
      <c r="I64" s="424">
        <v>2.8</v>
      </c>
      <c r="J64" s="424">
        <v>3</v>
      </c>
      <c r="K64" s="424">
        <v>0.8</v>
      </c>
      <c r="L64" s="424">
        <v>52</v>
      </c>
      <c r="M64" s="424">
        <v>53</v>
      </c>
      <c r="N64" s="424">
        <v>1.2</v>
      </c>
      <c r="O64" s="425"/>
      <c r="P64" s="424">
        <v>585</v>
      </c>
      <c r="Q64" s="424">
        <v>0.2</v>
      </c>
      <c r="R64" s="424">
        <v>0.1</v>
      </c>
      <c r="S64" s="424">
        <v>1.1000000000000001</v>
      </c>
      <c r="T64" s="423">
        <v>48</v>
      </c>
      <c r="U64" s="147" t="s">
        <v>268</v>
      </c>
      <c r="X64" s="147"/>
    </row>
    <row r="65" spans="1:24" hidden="1">
      <c r="A65" s="421">
        <v>4045</v>
      </c>
      <c r="B65" s="147" t="s">
        <v>268</v>
      </c>
      <c r="C65" s="422" t="s">
        <v>667</v>
      </c>
      <c r="D65" s="424">
        <v>13</v>
      </c>
      <c r="E65" s="424">
        <v>15</v>
      </c>
      <c r="F65" s="424">
        <v>93.5</v>
      </c>
      <c r="G65" s="424">
        <v>0.6</v>
      </c>
      <c r="H65" s="425"/>
      <c r="I65" s="424">
        <v>3.1</v>
      </c>
      <c r="J65" s="424">
        <v>2.6</v>
      </c>
      <c r="K65" s="424">
        <v>0.2</v>
      </c>
      <c r="L65" s="424">
        <v>10</v>
      </c>
      <c r="M65" s="424">
        <v>8</v>
      </c>
      <c r="N65" s="424">
        <v>0.9</v>
      </c>
      <c r="O65" s="425"/>
      <c r="P65" s="424">
        <v>160</v>
      </c>
      <c r="Q65" s="424">
        <v>0.1</v>
      </c>
      <c r="R65" s="424">
        <v>0</v>
      </c>
      <c r="S65" s="424">
        <v>0.4</v>
      </c>
      <c r="T65" s="423">
        <v>30</v>
      </c>
      <c r="U65" s="147" t="s">
        <v>268</v>
      </c>
      <c r="X65" s="147"/>
    </row>
    <row r="66" spans="1:24" hidden="1">
      <c r="A66" s="421">
        <v>4046</v>
      </c>
      <c r="B66" s="147" t="s">
        <v>268</v>
      </c>
      <c r="C66" s="422" t="s">
        <v>666</v>
      </c>
      <c r="D66" s="424">
        <v>0</v>
      </c>
      <c r="E66" s="424">
        <v>39</v>
      </c>
      <c r="F66" s="424">
        <v>86.5</v>
      </c>
      <c r="G66" s="424">
        <v>4.3</v>
      </c>
      <c r="H66" s="425"/>
      <c r="I66" s="424">
        <v>5.4</v>
      </c>
      <c r="J66" s="424">
        <v>2.5</v>
      </c>
      <c r="K66" s="424">
        <v>1.3</v>
      </c>
      <c r="L66" s="424">
        <v>260</v>
      </c>
      <c r="M66" s="424">
        <v>980</v>
      </c>
      <c r="N66" s="424">
        <v>4.0999999999999996</v>
      </c>
      <c r="O66" s="425"/>
      <c r="P66" s="424" t="s">
        <v>665</v>
      </c>
      <c r="Q66" s="424">
        <v>0</v>
      </c>
      <c r="R66" s="424">
        <v>0</v>
      </c>
      <c r="S66" s="424">
        <v>0</v>
      </c>
      <c r="T66" s="423">
        <v>34</v>
      </c>
      <c r="U66" s="147" t="s">
        <v>268</v>
      </c>
      <c r="X66" s="147"/>
    </row>
    <row r="67" spans="1:24" hidden="1">
      <c r="A67" s="421">
        <v>4047</v>
      </c>
      <c r="B67" s="147" t="s">
        <v>268</v>
      </c>
      <c r="C67" s="422" t="s">
        <v>664</v>
      </c>
      <c r="D67" s="424">
        <v>0</v>
      </c>
      <c r="E67" s="424">
        <v>46</v>
      </c>
      <c r="F67" s="424">
        <v>86</v>
      </c>
      <c r="G67" s="424">
        <v>7.5</v>
      </c>
      <c r="H67" s="425"/>
      <c r="I67" s="424">
        <v>4</v>
      </c>
      <c r="J67" s="425"/>
      <c r="K67" s="424">
        <v>2.5</v>
      </c>
      <c r="L67" s="424">
        <v>319</v>
      </c>
      <c r="M67" s="424" t="s">
        <v>500</v>
      </c>
      <c r="N67" s="425"/>
      <c r="O67" s="424" t="s">
        <v>500</v>
      </c>
      <c r="P67" s="425"/>
      <c r="Q67" s="425"/>
      <c r="R67" s="425"/>
      <c r="S67" s="425"/>
      <c r="T67" s="428"/>
      <c r="U67" s="147" t="s">
        <v>268</v>
      </c>
      <c r="X67" s="147"/>
    </row>
    <row r="68" spans="1:24" hidden="1">
      <c r="A68" s="421">
        <v>4048</v>
      </c>
      <c r="B68" s="147" t="s">
        <v>268</v>
      </c>
      <c r="C68" s="422" t="s">
        <v>663</v>
      </c>
      <c r="D68" s="424">
        <v>0</v>
      </c>
      <c r="E68" s="424">
        <v>27</v>
      </c>
      <c r="F68" s="424">
        <v>86.1</v>
      </c>
      <c r="G68" s="424">
        <v>3.9</v>
      </c>
      <c r="H68" s="425"/>
      <c r="I68" s="424">
        <v>2.9</v>
      </c>
      <c r="J68" s="424">
        <v>5.0999999999999996</v>
      </c>
      <c r="K68" s="424">
        <v>2</v>
      </c>
      <c r="L68" s="424">
        <v>211</v>
      </c>
      <c r="M68" s="424">
        <v>2.8</v>
      </c>
      <c r="N68" s="425"/>
      <c r="O68" s="424" t="s">
        <v>500</v>
      </c>
      <c r="P68" s="424">
        <v>330</v>
      </c>
      <c r="Q68" s="425"/>
      <c r="R68" s="424" t="s">
        <v>500</v>
      </c>
      <c r="S68" s="425"/>
      <c r="T68" s="423">
        <v>75</v>
      </c>
      <c r="U68" s="147" t="s">
        <v>268</v>
      </c>
      <c r="X68" s="147"/>
    </row>
    <row r="69" spans="1:24" hidden="1">
      <c r="A69" s="421">
        <v>4050</v>
      </c>
      <c r="B69" s="147" t="s">
        <v>268</v>
      </c>
      <c r="C69" s="422" t="s">
        <v>125</v>
      </c>
      <c r="D69" s="424">
        <v>24</v>
      </c>
      <c r="E69" s="424">
        <v>11</v>
      </c>
      <c r="F69" s="424">
        <v>92.8</v>
      </c>
      <c r="G69" s="424">
        <v>1.4</v>
      </c>
      <c r="H69" s="425"/>
      <c r="I69" s="424">
        <v>1.4</v>
      </c>
      <c r="J69" s="424">
        <v>4.0999999999999996</v>
      </c>
      <c r="K69" s="424">
        <v>0.3</v>
      </c>
      <c r="L69" s="424">
        <v>18</v>
      </c>
      <c r="M69" s="424">
        <v>29</v>
      </c>
      <c r="N69" s="424">
        <v>0.9</v>
      </c>
      <c r="O69" s="425"/>
      <c r="P69" s="424">
        <v>15</v>
      </c>
      <c r="Q69" s="424">
        <v>0.1</v>
      </c>
      <c r="R69" s="424">
        <v>0.1</v>
      </c>
      <c r="S69" s="424">
        <v>0.6</v>
      </c>
      <c r="T69" s="423">
        <v>9</v>
      </c>
      <c r="U69" s="147" t="s">
        <v>268</v>
      </c>
      <c r="X69" s="147"/>
    </row>
    <row r="70" spans="1:24" hidden="1">
      <c r="A70" s="421">
        <v>4051</v>
      </c>
      <c r="B70" s="147" t="s">
        <v>268</v>
      </c>
      <c r="C70" s="422" t="s">
        <v>662</v>
      </c>
      <c r="D70" s="424">
        <v>0</v>
      </c>
      <c r="E70" s="424">
        <v>157</v>
      </c>
      <c r="F70" s="424">
        <v>23</v>
      </c>
      <c r="G70" s="424">
        <v>13</v>
      </c>
      <c r="H70" s="424">
        <v>2.1</v>
      </c>
      <c r="I70" s="424">
        <v>21.5</v>
      </c>
      <c r="J70" s="424">
        <v>36</v>
      </c>
      <c r="K70" s="424">
        <v>4.4000000000000004</v>
      </c>
      <c r="L70" s="424">
        <v>100</v>
      </c>
      <c r="M70" s="424">
        <v>200</v>
      </c>
      <c r="N70" s="424">
        <v>5</v>
      </c>
      <c r="O70" s="425"/>
      <c r="P70" s="424">
        <v>20</v>
      </c>
      <c r="Q70" s="424">
        <v>0.1</v>
      </c>
      <c r="R70" s="424">
        <v>0.1</v>
      </c>
      <c r="S70" s="424">
        <v>1.3</v>
      </c>
      <c r="T70" s="423">
        <v>1</v>
      </c>
      <c r="U70" s="147" t="s">
        <v>268</v>
      </c>
      <c r="X70" s="147"/>
    </row>
    <row r="71" spans="1:24" hidden="1">
      <c r="A71" s="421">
        <v>4052</v>
      </c>
      <c r="B71" s="147" t="s">
        <v>268</v>
      </c>
      <c r="C71" s="422" t="s">
        <v>661</v>
      </c>
      <c r="D71" s="424">
        <v>50</v>
      </c>
      <c r="E71" s="424">
        <v>14</v>
      </c>
      <c r="F71" s="424">
        <v>93.7</v>
      </c>
      <c r="G71" s="424">
        <v>2.2000000000000002</v>
      </c>
      <c r="H71" s="425"/>
      <c r="I71" s="424">
        <v>1.2</v>
      </c>
      <c r="J71" s="424">
        <v>2.2999999999999998</v>
      </c>
      <c r="K71" s="424">
        <v>0.6</v>
      </c>
      <c r="L71" s="424">
        <v>21</v>
      </c>
      <c r="M71" s="424">
        <v>6.2</v>
      </c>
      <c r="N71" s="424">
        <v>0.9</v>
      </c>
      <c r="O71" s="425"/>
      <c r="P71" s="424">
        <v>30</v>
      </c>
      <c r="Q71" s="424">
        <v>0.2</v>
      </c>
      <c r="R71" s="424">
        <v>0</v>
      </c>
      <c r="S71" s="424">
        <v>3</v>
      </c>
      <c r="T71" s="423">
        <v>10</v>
      </c>
      <c r="U71" s="147" t="s">
        <v>268</v>
      </c>
      <c r="X71" s="147"/>
    </row>
    <row r="72" spans="1:24" hidden="1">
      <c r="A72" s="421">
        <v>4053</v>
      </c>
      <c r="B72" s="147" t="s">
        <v>268</v>
      </c>
      <c r="C72" s="422" t="s">
        <v>660</v>
      </c>
      <c r="D72" s="424">
        <v>50</v>
      </c>
      <c r="E72" s="424">
        <v>14</v>
      </c>
      <c r="F72" s="424">
        <v>92</v>
      </c>
      <c r="G72" s="424">
        <v>1.7</v>
      </c>
      <c r="H72" s="425"/>
      <c r="I72" s="424">
        <v>1.7</v>
      </c>
      <c r="J72" s="424">
        <v>4.0999999999999996</v>
      </c>
      <c r="K72" s="424">
        <v>0.5</v>
      </c>
      <c r="L72" s="424">
        <v>22</v>
      </c>
      <c r="M72" s="424">
        <v>58</v>
      </c>
      <c r="N72" s="424">
        <v>1</v>
      </c>
      <c r="O72" s="425"/>
      <c r="P72" s="424">
        <v>40</v>
      </c>
      <c r="Q72" s="424">
        <v>0.1</v>
      </c>
      <c r="R72" s="424">
        <v>0.1</v>
      </c>
      <c r="S72" s="424">
        <v>0.6</v>
      </c>
      <c r="T72" s="423">
        <v>1</v>
      </c>
      <c r="U72" s="147" t="s">
        <v>268</v>
      </c>
      <c r="X72" s="147"/>
    </row>
    <row r="73" spans="1:24" hidden="1">
      <c r="A73" s="421">
        <v>4054</v>
      </c>
      <c r="B73" s="147" t="s">
        <v>267</v>
      </c>
      <c r="C73" s="422" t="s">
        <v>659</v>
      </c>
      <c r="D73" s="424">
        <v>12</v>
      </c>
      <c r="E73" s="424">
        <v>16</v>
      </c>
      <c r="F73" s="424">
        <v>95.1</v>
      </c>
      <c r="G73" s="424">
        <v>0.9</v>
      </c>
      <c r="H73" s="425"/>
      <c r="I73" s="424">
        <v>3</v>
      </c>
      <c r="J73" s="424">
        <v>0.5</v>
      </c>
      <c r="K73" s="424">
        <v>0.5</v>
      </c>
      <c r="L73" s="424">
        <v>28</v>
      </c>
      <c r="M73" s="424">
        <v>45</v>
      </c>
      <c r="N73" s="424">
        <v>0.8</v>
      </c>
      <c r="O73" s="425"/>
      <c r="P73" s="424">
        <v>160</v>
      </c>
      <c r="Q73" s="424">
        <v>0</v>
      </c>
      <c r="R73" s="424">
        <v>0.1</v>
      </c>
      <c r="S73" s="424">
        <v>0.5</v>
      </c>
      <c r="T73" s="423">
        <v>8</v>
      </c>
      <c r="U73" s="147" t="s">
        <v>267</v>
      </c>
      <c r="X73" s="147"/>
    </row>
    <row r="74" spans="1:24" hidden="1">
      <c r="A74" s="421">
        <v>4055</v>
      </c>
      <c r="B74" s="147" t="s">
        <v>267</v>
      </c>
      <c r="C74" s="422" t="s">
        <v>126</v>
      </c>
      <c r="D74" s="424">
        <v>20</v>
      </c>
      <c r="E74" s="424">
        <v>16</v>
      </c>
      <c r="F74" s="424">
        <v>94.4</v>
      </c>
      <c r="G74" s="424">
        <v>0.9</v>
      </c>
      <c r="H74" s="425"/>
      <c r="I74" s="424">
        <v>3</v>
      </c>
      <c r="J74" s="424">
        <v>1.1000000000000001</v>
      </c>
      <c r="K74" s="424">
        <v>0.6</v>
      </c>
      <c r="L74" s="424">
        <v>18</v>
      </c>
      <c r="M74" s="424">
        <v>29</v>
      </c>
      <c r="N74" s="424">
        <v>0.6</v>
      </c>
      <c r="O74" s="425"/>
      <c r="P74" s="424">
        <v>40</v>
      </c>
      <c r="Q74" s="424">
        <v>0.1</v>
      </c>
      <c r="R74" s="424">
        <v>0</v>
      </c>
      <c r="S74" s="424">
        <v>0.3</v>
      </c>
      <c r="T74" s="423">
        <v>22</v>
      </c>
      <c r="U74" s="147" t="s">
        <v>267</v>
      </c>
      <c r="X74" s="147"/>
    </row>
    <row r="75" spans="1:24" hidden="1">
      <c r="A75" s="421">
        <v>4057</v>
      </c>
      <c r="B75" s="147" t="s">
        <v>268</v>
      </c>
      <c r="C75" s="422" t="s">
        <v>658</v>
      </c>
      <c r="D75" s="424">
        <v>31</v>
      </c>
      <c r="E75" s="424">
        <v>25</v>
      </c>
      <c r="F75" s="424">
        <v>89.7</v>
      </c>
      <c r="G75" s="424">
        <v>3.8</v>
      </c>
      <c r="H75" s="424">
        <v>0</v>
      </c>
      <c r="I75" s="424">
        <v>2.4</v>
      </c>
      <c r="J75" s="424">
        <v>2</v>
      </c>
      <c r="K75" s="424">
        <v>2.1</v>
      </c>
      <c r="L75" s="424">
        <v>136.30000000000001</v>
      </c>
      <c r="M75" s="424">
        <v>45.4</v>
      </c>
      <c r="N75" s="424">
        <v>3.1</v>
      </c>
      <c r="O75" s="425"/>
      <c r="P75" s="425"/>
      <c r="Q75" s="425"/>
      <c r="R75" s="425"/>
      <c r="S75" s="425"/>
      <c r="T75" s="428"/>
      <c r="U75" s="147" t="s">
        <v>268</v>
      </c>
      <c r="X75" s="147"/>
    </row>
    <row r="76" spans="1:24" hidden="1">
      <c r="A76" s="421">
        <v>4058</v>
      </c>
      <c r="B76" s="147" t="s">
        <v>267</v>
      </c>
      <c r="C76" s="422" t="s">
        <v>657</v>
      </c>
      <c r="D76" s="424">
        <v>0</v>
      </c>
      <c r="E76" s="424">
        <v>40</v>
      </c>
      <c r="F76" s="424">
        <v>89.2</v>
      </c>
      <c r="G76" s="424">
        <v>2.2000000000000002</v>
      </c>
      <c r="H76" s="424">
        <v>0.2</v>
      </c>
      <c r="I76" s="424">
        <v>7.4</v>
      </c>
      <c r="J76" s="424">
        <v>0.4</v>
      </c>
      <c r="K76" s="424">
        <v>0.6</v>
      </c>
      <c r="L76" s="424">
        <v>5</v>
      </c>
      <c r="M76" s="424">
        <v>52</v>
      </c>
      <c r="N76" s="424">
        <v>0.9</v>
      </c>
      <c r="O76" s="425"/>
      <c r="P76" s="425"/>
      <c r="Q76" s="424">
        <v>0.1</v>
      </c>
      <c r="R76" s="424">
        <v>0.2</v>
      </c>
      <c r="S76" s="424">
        <v>0.7</v>
      </c>
      <c r="T76" s="423">
        <v>34</v>
      </c>
      <c r="U76" s="147" t="s">
        <v>267</v>
      </c>
      <c r="X76" s="147"/>
    </row>
    <row r="77" spans="1:24">
      <c r="A77" s="421">
        <v>4062</v>
      </c>
      <c r="B77" s="147" t="s">
        <v>268</v>
      </c>
      <c r="C77" s="430" t="s">
        <v>656</v>
      </c>
      <c r="D77" s="424">
        <v>10</v>
      </c>
      <c r="E77" s="424">
        <v>24</v>
      </c>
      <c r="F77" s="424">
        <v>92</v>
      </c>
      <c r="G77" s="424">
        <v>1.3</v>
      </c>
      <c r="H77" s="425"/>
      <c r="I77" s="424">
        <v>4.7</v>
      </c>
      <c r="J77" s="424">
        <v>1.5</v>
      </c>
      <c r="K77" s="424">
        <v>0.5</v>
      </c>
      <c r="L77" s="424">
        <v>6</v>
      </c>
      <c r="M77" s="424">
        <v>25</v>
      </c>
      <c r="N77" s="424">
        <v>0.8</v>
      </c>
      <c r="O77" s="425"/>
      <c r="P77" s="424">
        <v>85</v>
      </c>
      <c r="Q77" s="424">
        <v>0</v>
      </c>
      <c r="R77" s="424">
        <v>0.1</v>
      </c>
      <c r="S77" s="424">
        <v>0.9</v>
      </c>
      <c r="T77" s="423">
        <v>103</v>
      </c>
      <c r="U77" s="147" t="s">
        <v>268</v>
      </c>
      <c r="X77" s="429"/>
    </row>
    <row r="78" spans="1:24" hidden="1">
      <c r="A78" s="421">
        <v>4064</v>
      </c>
      <c r="B78" s="147" t="s">
        <v>268</v>
      </c>
      <c r="C78" s="422" t="s">
        <v>655</v>
      </c>
      <c r="D78" s="424">
        <v>15</v>
      </c>
      <c r="E78" s="424">
        <v>27</v>
      </c>
      <c r="F78" s="424">
        <v>90.3</v>
      </c>
      <c r="G78" s="424">
        <v>1.9</v>
      </c>
      <c r="H78" s="425"/>
      <c r="I78" s="424">
        <v>4.8</v>
      </c>
      <c r="J78" s="424">
        <v>2</v>
      </c>
      <c r="K78" s="424">
        <v>1</v>
      </c>
      <c r="L78" s="424">
        <v>130</v>
      </c>
      <c r="M78" s="424">
        <v>46</v>
      </c>
      <c r="N78" s="424">
        <v>0.4</v>
      </c>
      <c r="O78" s="425"/>
      <c r="P78" s="424">
        <v>10</v>
      </c>
      <c r="Q78" s="424">
        <v>0.2</v>
      </c>
      <c r="R78" s="424">
        <v>0.1</v>
      </c>
      <c r="S78" s="424">
        <v>0.4</v>
      </c>
      <c r="T78" s="423">
        <v>12</v>
      </c>
      <c r="U78" s="147" t="s">
        <v>268</v>
      </c>
      <c r="X78" s="147"/>
    </row>
    <row r="79" spans="1:24" hidden="1">
      <c r="A79" s="421">
        <v>4065</v>
      </c>
      <c r="B79" s="147" t="s">
        <v>268</v>
      </c>
      <c r="C79" s="422" t="s">
        <v>654</v>
      </c>
      <c r="D79" s="424">
        <v>30</v>
      </c>
      <c r="E79" s="424">
        <v>18</v>
      </c>
      <c r="F79" s="424">
        <v>93.2</v>
      </c>
      <c r="G79" s="424">
        <v>2.7</v>
      </c>
      <c r="H79" s="425"/>
      <c r="I79" s="424">
        <v>1.7</v>
      </c>
      <c r="J79" s="424">
        <v>1.7</v>
      </c>
      <c r="K79" s="424">
        <v>0.7</v>
      </c>
      <c r="L79" s="424">
        <v>100</v>
      </c>
      <c r="M79" s="424">
        <v>25.8</v>
      </c>
      <c r="N79" s="424">
        <v>2.1</v>
      </c>
      <c r="O79" s="425"/>
      <c r="P79" s="424" t="s">
        <v>653</v>
      </c>
      <c r="Q79" s="424">
        <v>0.1</v>
      </c>
      <c r="R79" s="424">
        <v>0.1</v>
      </c>
      <c r="S79" s="424">
        <v>0.9</v>
      </c>
      <c r="T79" s="423">
        <v>11</v>
      </c>
      <c r="U79" s="147" t="s">
        <v>268</v>
      </c>
      <c r="X79" s="147"/>
    </row>
    <row r="80" spans="1:24" hidden="1">
      <c r="A80" s="421">
        <v>4066</v>
      </c>
      <c r="B80" s="147" t="s">
        <v>268</v>
      </c>
      <c r="C80" s="422" t="s">
        <v>652</v>
      </c>
      <c r="D80" s="424">
        <v>0</v>
      </c>
      <c r="E80" s="424">
        <v>198</v>
      </c>
      <c r="F80" s="424">
        <v>20</v>
      </c>
      <c r="G80" s="424">
        <v>11.2</v>
      </c>
      <c r="H80" s="424">
        <v>1.1000000000000001</v>
      </c>
      <c r="I80" s="424">
        <v>35.799999999999997</v>
      </c>
      <c r="J80" s="424">
        <v>20.8</v>
      </c>
      <c r="K80" s="424">
        <v>11.1</v>
      </c>
      <c r="L80" s="424">
        <v>378</v>
      </c>
      <c r="M80" s="424">
        <v>124.1</v>
      </c>
      <c r="N80" s="424">
        <v>8.8000000000000007</v>
      </c>
      <c r="O80" s="425"/>
      <c r="P80" s="425"/>
      <c r="Q80" s="425"/>
      <c r="R80" s="425"/>
      <c r="S80" s="425"/>
      <c r="T80" s="428"/>
      <c r="U80" s="147" t="s">
        <v>268</v>
      </c>
      <c r="X80" s="147"/>
    </row>
    <row r="81" spans="1:24" hidden="1">
      <c r="A81" s="421">
        <v>4068</v>
      </c>
      <c r="B81" s="147" t="s">
        <v>268</v>
      </c>
      <c r="C81" s="422" t="s">
        <v>651</v>
      </c>
      <c r="D81" s="424">
        <v>10</v>
      </c>
      <c r="E81" s="424">
        <v>13</v>
      </c>
      <c r="F81" s="424">
        <v>95.7</v>
      </c>
      <c r="G81" s="424">
        <v>1.2</v>
      </c>
      <c r="H81" s="425"/>
      <c r="I81" s="424">
        <v>2</v>
      </c>
      <c r="J81" s="424">
        <v>0.5</v>
      </c>
      <c r="K81" s="424">
        <v>0.6</v>
      </c>
      <c r="L81" s="424">
        <v>38</v>
      </c>
      <c r="M81" s="424">
        <v>37</v>
      </c>
      <c r="N81" s="424">
        <v>1.1000000000000001</v>
      </c>
      <c r="O81" s="425"/>
      <c r="P81" s="424" t="s">
        <v>650</v>
      </c>
      <c r="Q81" s="424">
        <v>0.3</v>
      </c>
      <c r="R81" s="424">
        <v>0.1</v>
      </c>
      <c r="S81" s="424">
        <v>0.2</v>
      </c>
      <c r="T81" s="423">
        <v>30</v>
      </c>
      <c r="U81" s="147" t="s">
        <v>268</v>
      </c>
      <c r="X81" s="147"/>
    </row>
    <row r="82" spans="1:24" hidden="1">
      <c r="A82" s="421">
        <v>4069</v>
      </c>
      <c r="B82" s="147" t="s">
        <v>268</v>
      </c>
      <c r="C82" s="422" t="s">
        <v>649</v>
      </c>
      <c r="D82" s="424">
        <v>20</v>
      </c>
      <c r="E82" s="424">
        <v>24</v>
      </c>
      <c r="F82" s="424">
        <v>91.4</v>
      </c>
      <c r="G82" s="424">
        <v>2.8</v>
      </c>
      <c r="H82" s="425"/>
      <c r="I82" s="424">
        <v>3.2</v>
      </c>
      <c r="J82" s="424">
        <v>1.5</v>
      </c>
      <c r="K82" s="424">
        <v>1.1000000000000001</v>
      </c>
      <c r="L82" s="424">
        <v>182</v>
      </c>
      <c r="M82" s="424">
        <v>57.3</v>
      </c>
      <c r="N82" s="424">
        <v>7.7</v>
      </c>
      <c r="O82" s="425"/>
      <c r="P82" s="424" t="s">
        <v>648</v>
      </c>
      <c r="Q82" s="424">
        <v>0.1</v>
      </c>
      <c r="R82" s="424">
        <v>0.3</v>
      </c>
      <c r="S82" s="424">
        <v>1.1000000000000001</v>
      </c>
      <c r="T82" s="423">
        <v>77</v>
      </c>
      <c r="U82" s="147" t="s">
        <v>268</v>
      </c>
      <c r="X82" s="147"/>
    </row>
    <row r="83" spans="1:24" hidden="1">
      <c r="A83" s="421">
        <v>4070</v>
      </c>
      <c r="B83" s="147" t="s">
        <v>268</v>
      </c>
      <c r="C83" s="422" t="s">
        <v>647</v>
      </c>
      <c r="D83" s="424">
        <v>0</v>
      </c>
      <c r="E83" s="424">
        <v>22</v>
      </c>
      <c r="F83" s="424">
        <v>91.5</v>
      </c>
      <c r="G83" s="424">
        <v>2.9</v>
      </c>
      <c r="H83" s="425"/>
      <c r="I83" s="424">
        <v>2.7</v>
      </c>
      <c r="J83" s="424">
        <v>1.8</v>
      </c>
      <c r="K83" s="424">
        <v>1.1000000000000001</v>
      </c>
      <c r="L83" s="425"/>
      <c r="M83" s="424" t="s">
        <v>500</v>
      </c>
      <c r="N83" s="425"/>
      <c r="O83" s="424" t="s">
        <v>500</v>
      </c>
      <c r="P83" s="424">
        <v>620</v>
      </c>
      <c r="Q83" s="425"/>
      <c r="R83" s="424" t="s">
        <v>500</v>
      </c>
      <c r="S83" s="425"/>
      <c r="T83" s="423">
        <v>68</v>
      </c>
      <c r="U83" s="147" t="s">
        <v>268</v>
      </c>
      <c r="X83" s="147"/>
    </row>
    <row r="84" spans="1:24" hidden="1">
      <c r="A84" s="421">
        <v>4071</v>
      </c>
      <c r="B84" s="147" t="s">
        <v>268</v>
      </c>
      <c r="C84" s="422" t="s">
        <v>646</v>
      </c>
      <c r="D84" s="424">
        <v>26</v>
      </c>
      <c r="E84" s="424">
        <v>41.5</v>
      </c>
      <c r="F84" s="424">
        <v>86.45</v>
      </c>
      <c r="G84" s="424">
        <v>3.25</v>
      </c>
      <c r="H84" s="424">
        <v>0.35</v>
      </c>
      <c r="I84" s="424">
        <v>6.25</v>
      </c>
      <c r="J84" s="424">
        <v>1.55</v>
      </c>
      <c r="K84" s="424">
        <v>2.15</v>
      </c>
      <c r="L84" s="424">
        <v>288</v>
      </c>
      <c r="M84" s="424">
        <v>101.5</v>
      </c>
      <c r="N84" s="424">
        <v>5.75</v>
      </c>
      <c r="O84" s="424">
        <v>0</v>
      </c>
      <c r="P84" s="424"/>
      <c r="Q84" s="424">
        <v>0.1</v>
      </c>
      <c r="R84" s="424">
        <v>0.75</v>
      </c>
      <c r="S84" s="424">
        <v>0.85</v>
      </c>
      <c r="T84" s="424">
        <v>58</v>
      </c>
      <c r="U84" s="147" t="s">
        <v>268</v>
      </c>
      <c r="X84" s="147"/>
    </row>
    <row r="85" spans="1:24" hidden="1">
      <c r="A85" s="421">
        <v>4074</v>
      </c>
      <c r="B85" s="147" t="s">
        <v>268</v>
      </c>
      <c r="C85" s="422" t="s">
        <v>645</v>
      </c>
      <c r="D85" s="424">
        <v>20</v>
      </c>
      <c r="E85" s="424">
        <v>17</v>
      </c>
      <c r="F85" s="424">
        <v>91.4</v>
      </c>
      <c r="G85" s="424">
        <v>2.2000000000000002</v>
      </c>
      <c r="H85" s="425"/>
      <c r="I85" s="424">
        <v>2.1</v>
      </c>
      <c r="J85" s="424">
        <v>3.5</v>
      </c>
      <c r="K85" s="424">
        <v>0.8</v>
      </c>
      <c r="L85" s="424">
        <v>202</v>
      </c>
      <c r="M85" s="424">
        <v>82.5</v>
      </c>
      <c r="N85" s="424">
        <v>4.8</v>
      </c>
      <c r="O85" s="425"/>
      <c r="P85" s="424" t="s">
        <v>644</v>
      </c>
      <c r="Q85" s="424">
        <v>0.1</v>
      </c>
      <c r="R85" s="424">
        <v>0.4</v>
      </c>
      <c r="S85" s="424">
        <v>0.8</v>
      </c>
      <c r="T85" s="423">
        <v>27</v>
      </c>
      <c r="U85" s="147" t="s">
        <v>268</v>
      </c>
      <c r="X85" s="147"/>
    </row>
    <row r="86" spans="1:24" hidden="1">
      <c r="A86" s="421">
        <v>4075</v>
      </c>
      <c r="B86" s="147" t="s">
        <v>268</v>
      </c>
      <c r="C86" s="422" t="s">
        <v>643</v>
      </c>
      <c r="D86" s="424">
        <v>5</v>
      </c>
      <c r="E86" s="424">
        <v>22</v>
      </c>
      <c r="F86" s="424">
        <v>91.9</v>
      </c>
      <c r="G86" s="424">
        <v>2.6</v>
      </c>
      <c r="H86" s="425"/>
      <c r="I86" s="424">
        <v>2.8</v>
      </c>
      <c r="J86" s="424">
        <v>1.4</v>
      </c>
      <c r="K86" s="424">
        <v>1.3</v>
      </c>
      <c r="L86" s="424">
        <v>48</v>
      </c>
      <c r="M86" s="424">
        <v>54</v>
      </c>
      <c r="N86" s="424">
        <v>2.7</v>
      </c>
      <c r="O86" s="425"/>
      <c r="P86" s="424" t="s">
        <v>642</v>
      </c>
      <c r="Q86" s="424">
        <v>0.1</v>
      </c>
      <c r="R86" s="424">
        <v>0.3</v>
      </c>
      <c r="S86" s="424">
        <v>0.9</v>
      </c>
      <c r="T86" s="423">
        <v>11</v>
      </c>
      <c r="U86" s="147" t="s">
        <v>268</v>
      </c>
      <c r="X86" s="147"/>
    </row>
    <row r="87" spans="1:24" hidden="1">
      <c r="A87" s="421">
        <v>4076</v>
      </c>
      <c r="B87" s="147" t="s">
        <v>268</v>
      </c>
      <c r="C87" s="422" t="s">
        <v>641</v>
      </c>
      <c r="D87" s="424">
        <v>16</v>
      </c>
      <c r="E87" s="424">
        <v>22</v>
      </c>
      <c r="F87" s="424">
        <v>90.3</v>
      </c>
      <c r="G87" s="424">
        <v>2.7</v>
      </c>
      <c r="H87" s="425"/>
      <c r="I87" s="424">
        <v>2.8</v>
      </c>
      <c r="J87" s="424">
        <v>3.6</v>
      </c>
      <c r="K87" s="424">
        <v>0.6</v>
      </c>
      <c r="L87" s="424">
        <v>246</v>
      </c>
      <c r="M87" s="424">
        <v>15</v>
      </c>
      <c r="N87" s="424">
        <v>1</v>
      </c>
      <c r="O87" s="425"/>
      <c r="P87" s="424" t="s">
        <v>640</v>
      </c>
      <c r="Q87" s="425"/>
      <c r="R87" s="424" t="s">
        <v>500</v>
      </c>
      <c r="S87" s="425"/>
      <c r="T87" s="423">
        <v>110</v>
      </c>
      <c r="U87" s="147" t="s">
        <v>268</v>
      </c>
      <c r="X87" s="147"/>
    </row>
    <row r="88" spans="1:24" hidden="1">
      <c r="A88" s="421">
        <v>4078</v>
      </c>
      <c r="B88" s="147" t="s">
        <v>268</v>
      </c>
      <c r="C88" s="422" t="s">
        <v>639</v>
      </c>
      <c r="D88" s="424">
        <v>0</v>
      </c>
      <c r="E88" s="424">
        <v>20</v>
      </c>
      <c r="F88" s="424">
        <v>88.2</v>
      </c>
      <c r="G88" s="424">
        <v>3.2</v>
      </c>
      <c r="H88" s="425"/>
      <c r="I88" s="424">
        <v>1.8</v>
      </c>
      <c r="J88" s="424">
        <v>4.5</v>
      </c>
      <c r="K88" s="424">
        <v>2.2999999999999998</v>
      </c>
      <c r="L88" s="424">
        <v>229</v>
      </c>
      <c r="M88" s="424">
        <v>2.4</v>
      </c>
      <c r="N88" s="424">
        <v>3.1</v>
      </c>
      <c r="O88" s="425"/>
      <c r="P88" s="424" t="s">
        <v>638</v>
      </c>
      <c r="Q88" s="424">
        <v>0.2</v>
      </c>
      <c r="R88" s="424">
        <v>0.1</v>
      </c>
      <c r="S88" s="424">
        <v>1.2</v>
      </c>
      <c r="T88" s="423">
        <v>37</v>
      </c>
      <c r="U88" s="147" t="s">
        <v>268</v>
      </c>
      <c r="X88" s="147"/>
    </row>
    <row r="89" spans="1:24" hidden="1">
      <c r="A89" s="421">
        <v>4079</v>
      </c>
      <c r="B89" s="147" t="s">
        <v>268</v>
      </c>
      <c r="C89" s="422" t="s">
        <v>127</v>
      </c>
      <c r="D89" s="424">
        <v>17</v>
      </c>
      <c r="E89" s="424">
        <v>14</v>
      </c>
      <c r="F89" s="424">
        <v>93.2</v>
      </c>
      <c r="G89" s="424">
        <v>2</v>
      </c>
      <c r="H89" s="425"/>
      <c r="I89" s="424">
        <v>1.4</v>
      </c>
      <c r="J89" s="424">
        <v>2.5</v>
      </c>
      <c r="K89" s="424">
        <v>0.9</v>
      </c>
      <c r="L89" s="424">
        <v>176</v>
      </c>
      <c r="M89" s="424">
        <v>33.700000000000003</v>
      </c>
      <c r="N89" s="424">
        <v>1.6</v>
      </c>
      <c r="O89" s="425"/>
      <c r="P89" s="424" t="s">
        <v>637</v>
      </c>
      <c r="Q89" s="424">
        <v>0.1</v>
      </c>
      <c r="R89" s="424">
        <v>0.2</v>
      </c>
      <c r="S89" s="424">
        <v>0.6</v>
      </c>
      <c r="T89" s="423">
        <v>72</v>
      </c>
      <c r="U89" s="147" t="s">
        <v>268</v>
      </c>
      <c r="X89" s="147"/>
    </row>
    <row r="90" spans="1:24" hidden="1">
      <c r="A90" s="421">
        <v>4080</v>
      </c>
      <c r="B90" s="147" t="s">
        <v>268</v>
      </c>
      <c r="C90" s="422" t="s">
        <v>636</v>
      </c>
      <c r="D90" s="424">
        <v>15</v>
      </c>
      <c r="E90" s="424">
        <v>13</v>
      </c>
      <c r="F90" s="424">
        <v>93.3</v>
      </c>
      <c r="G90" s="424">
        <v>2.6</v>
      </c>
      <c r="H90" s="425"/>
      <c r="I90" s="424">
        <v>0.7</v>
      </c>
      <c r="J90" s="424">
        <v>1.8</v>
      </c>
      <c r="K90" s="424">
        <v>1.6</v>
      </c>
      <c r="L90" s="424">
        <v>133</v>
      </c>
      <c r="M90" s="424">
        <v>80</v>
      </c>
      <c r="N90" s="424">
        <v>4.5</v>
      </c>
      <c r="O90" s="425"/>
      <c r="P90" s="424">
        <v>450</v>
      </c>
      <c r="Q90" s="424">
        <v>0.1</v>
      </c>
      <c r="R90" s="424">
        <v>0.2</v>
      </c>
      <c r="S90" s="424">
        <v>1.3</v>
      </c>
      <c r="T90" s="423">
        <v>140</v>
      </c>
      <c r="U90" s="147" t="s">
        <v>268</v>
      </c>
      <c r="X90" s="147"/>
    </row>
    <row r="91" spans="1:24" hidden="1">
      <c r="A91" s="421">
        <v>4081</v>
      </c>
      <c r="B91" s="147" t="s">
        <v>268</v>
      </c>
      <c r="C91" s="422" t="s">
        <v>635</v>
      </c>
      <c r="D91" s="424">
        <v>20</v>
      </c>
      <c r="E91" s="424">
        <v>21</v>
      </c>
      <c r="F91" s="424">
        <v>92</v>
      </c>
      <c r="G91" s="424">
        <v>2.1</v>
      </c>
      <c r="H91" s="425"/>
      <c r="I91" s="424">
        <v>3.2</v>
      </c>
      <c r="J91" s="424">
        <v>1.6</v>
      </c>
      <c r="K91" s="424">
        <v>1.1000000000000001</v>
      </c>
      <c r="L91" s="424">
        <v>20</v>
      </c>
      <c r="M91" s="424">
        <v>30</v>
      </c>
      <c r="N91" s="424">
        <v>2.9</v>
      </c>
      <c r="O91" s="425"/>
      <c r="P91" s="424" t="s">
        <v>634</v>
      </c>
      <c r="Q91" s="424">
        <v>0.1</v>
      </c>
      <c r="R91" s="424">
        <v>0.3</v>
      </c>
      <c r="S91" s="424">
        <v>1.4</v>
      </c>
      <c r="T91" s="423">
        <v>177</v>
      </c>
      <c r="U91" s="147" t="s">
        <v>268</v>
      </c>
      <c r="X91" s="147"/>
    </row>
    <row r="92" spans="1:24" hidden="1">
      <c r="A92" s="421">
        <v>4082</v>
      </c>
      <c r="B92" s="147" t="s">
        <v>268</v>
      </c>
      <c r="C92" s="422" t="s">
        <v>17</v>
      </c>
      <c r="D92" s="424">
        <v>15</v>
      </c>
      <c r="E92" s="424">
        <v>23</v>
      </c>
      <c r="F92" s="424">
        <v>92</v>
      </c>
      <c r="G92" s="424">
        <v>3.2</v>
      </c>
      <c r="H92" s="425"/>
      <c r="I92" s="424">
        <v>2.5</v>
      </c>
      <c r="J92" s="424">
        <v>1</v>
      </c>
      <c r="K92" s="424">
        <v>1.3</v>
      </c>
      <c r="L92" s="424">
        <v>100</v>
      </c>
      <c r="M92" s="424">
        <v>37</v>
      </c>
      <c r="N92" s="424">
        <v>1.4</v>
      </c>
      <c r="O92" s="425"/>
      <c r="P92" s="424" t="s">
        <v>633</v>
      </c>
      <c r="Q92" s="424">
        <v>0.1</v>
      </c>
      <c r="R92" s="424">
        <v>0.1</v>
      </c>
      <c r="S92" s="424">
        <v>0.7</v>
      </c>
      <c r="T92" s="423">
        <v>23</v>
      </c>
      <c r="U92" s="147" t="s">
        <v>268</v>
      </c>
      <c r="X92" s="147"/>
    </row>
    <row r="93" spans="1:24" hidden="1">
      <c r="A93" s="421">
        <v>4084</v>
      </c>
      <c r="B93" s="147" t="s">
        <v>268</v>
      </c>
      <c r="C93" s="422" t="s">
        <v>632</v>
      </c>
      <c r="D93" s="424">
        <v>29</v>
      </c>
      <c r="E93" s="424">
        <v>15</v>
      </c>
      <c r="F93" s="424">
        <v>93.3</v>
      </c>
      <c r="G93" s="424">
        <v>1.5</v>
      </c>
      <c r="H93" s="425"/>
      <c r="I93" s="424">
        <v>2.2999999999999998</v>
      </c>
      <c r="J93" s="424">
        <v>2.1</v>
      </c>
      <c r="K93" s="424">
        <v>0.8</v>
      </c>
      <c r="L93" s="424">
        <v>84</v>
      </c>
      <c r="M93" s="424">
        <v>18</v>
      </c>
      <c r="N93" s="424">
        <v>2.2000000000000002</v>
      </c>
      <c r="O93" s="425"/>
      <c r="P93" s="424" t="s">
        <v>631</v>
      </c>
      <c r="Q93" s="424">
        <v>0.1</v>
      </c>
      <c r="R93" s="424">
        <v>0.2</v>
      </c>
      <c r="S93" s="424">
        <v>1.3</v>
      </c>
      <c r="T93" s="423">
        <v>78</v>
      </c>
      <c r="U93" s="147" t="s">
        <v>268</v>
      </c>
      <c r="X93" s="147"/>
    </row>
    <row r="94" spans="1:24" hidden="1">
      <c r="A94" s="421">
        <v>4085</v>
      </c>
      <c r="B94" s="147" t="s">
        <v>268</v>
      </c>
      <c r="C94" s="422" t="s">
        <v>128</v>
      </c>
      <c r="D94" s="424">
        <v>23</v>
      </c>
      <c r="E94" s="424">
        <v>35</v>
      </c>
      <c r="F94" s="424">
        <v>86.4</v>
      </c>
      <c r="G94" s="424">
        <v>5.3</v>
      </c>
      <c r="H94" s="425"/>
      <c r="I94" s="424">
        <v>3.4</v>
      </c>
      <c r="J94" s="424">
        <v>2.5</v>
      </c>
      <c r="K94" s="424">
        <v>2.4</v>
      </c>
      <c r="L94" s="424">
        <v>169</v>
      </c>
      <c r="M94" s="424">
        <v>64.5</v>
      </c>
      <c r="N94" s="424">
        <v>2.7</v>
      </c>
      <c r="O94" s="425"/>
      <c r="P94" s="424" t="s">
        <v>630</v>
      </c>
      <c r="Q94" s="424">
        <v>0.1</v>
      </c>
      <c r="R94" s="424">
        <v>0.4</v>
      </c>
      <c r="S94" s="424">
        <v>2.2000000000000002</v>
      </c>
      <c r="T94" s="423">
        <v>185</v>
      </c>
      <c r="U94" s="147" t="s">
        <v>268</v>
      </c>
      <c r="X94" s="147"/>
    </row>
    <row r="95" spans="1:24" hidden="1">
      <c r="A95" s="421">
        <v>4087</v>
      </c>
      <c r="B95" s="147" t="s">
        <v>268</v>
      </c>
      <c r="C95" s="430" t="s">
        <v>629</v>
      </c>
      <c r="D95" s="424">
        <v>25</v>
      </c>
      <c r="E95" s="424">
        <v>30</v>
      </c>
      <c r="F95" s="424">
        <v>86.7</v>
      </c>
      <c r="G95" s="424">
        <v>4.7</v>
      </c>
      <c r="H95" s="425"/>
      <c r="I95" s="424">
        <v>2.8</v>
      </c>
      <c r="J95" s="424">
        <v>3.8</v>
      </c>
      <c r="K95" s="424">
        <v>2</v>
      </c>
      <c r="L95" s="424">
        <v>316</v>
      </c>
      <c r="M95" s="424">
        <v>55</v>
      </c>
      <c r="N95" s="424">
        <v>2.2000000000000002</v>
      </c>
      <c r="O95" s="425"/>
      <c r="P95" s="425"/>
      <c r="Q95" s="425"/>
      <c r="R95" s="425"/>
      <c r="S95" s="425"/>
      <c r="T95" s="423">
        <v>57</v>
      </c>
      <c r="U95" s="147" t="s">
        <v>268</v>
      </c>
      <c r="X95" s="429"/>
    </row>
    <row r="96" spans="1:24" hidden="1">
      <c r="A96" s="421">
        <v>4089</v>
      </c>
      <c r="B96" s="147" t="s">
        <v>268</v>
      </c>
      <c r="C96" s="422" t="s">
        <v>628</v>
      </c>
      <c r="D96" s="424">
        <v>10</v>
      </c>
      <c r="E96" s="424">
        <v>15</v>
      </c>
      <c r="F96" s="424">
        <v>95</v>
      </c>
      <c r="G96" s="424">
        <v>1.5</v>
      </c>
      <c r="H96" s="425"/>
      <c r="I96" s="424">
        <v>2.2000000000000002</v>
      </c>
      <c r="J96" s="424">
        <v>0.5</v>
      </c>
      <c r="K96" s="424">
        <v>0.8</v>
      </c>
      <c r="L96" s="424">
        <v>77</v>
      </c>
      <c r="M96" s="424">
        <v>34</v>
      </c>
      <c r="N96" s="424">
        <v>0.9</v>
      </c>
      <c r="O96" s="425"/>
      <c r="P96" s="424" t="s">
        <v>627</v>
      </c>
      <c r="Q96" s="424">
        <v>0.1</v>
      </c>
      <c r="R96" s="424">
        <v>0.1</v>
      </c>
      <c r="S96" s="424">
        <v>0.7</v>
      </c>
      <c r="T96" s="423">
        <v>15</v>
      </c>
      <c r="U96" s="147" t="s">
        <v>268</v>
      </c>
      <c r="X96" s="147"/>
    </row>
    <row r="97" spans="1:24" hidden="1">
      <c r="A97" s="421">
        <v>4090</v>
      </c>
      <c r="B97" s="147" t="s">
        <v>268</v>
      </c>
      <c r="C97" s="422" t="s">
        <v>626</v>
      </c>
      <c r="D97" s="424">
        <v>0</v>
      </c>
      <c r="E97" s="424">
        <v>18</v>
      </c>
      <c r="F97" s="424">
        <v>93.6</v>
      </c>
      <c r="G97" s="424">
        <v>1.4</v>
      </c>
      <c r="H97" s="425"/>
      <c r="I97" s="424">
        <v>3</v>
      </c>
      <c r="J97" s="424">
        <v>0.7</v>
      </c>
      <c r="K97" s="424">
        <v>1.3</v>
      </c>
      <c r="L97" s="424">
        <v>85</v>
      </c>
      <c r="M97" s="424">
        <v>56</v>
      </c>
      <c r="N97" s="424">
        <v>1.5</v>
      </c>
      <c r="O97" s="425"/>
      <c r="P97" s="424">
        <v>160</v>
      </c>
      <c r="Q97" s="424">
        <v>0</v>
      </c>
      <c r="R97" s="424">
        <v>0.1</v>
      </c>
      <c r="S97" s="424">
        <v>0.7</v>
      </c>
      <c r="T97" s="423">
        <v>26</v>
      </c>
      <c r="U97" s="147" t="s">
        <v>268</v>
      </c>
      <c r="X97" s="147"/>
    </row>
    <row r="98" spans="1:24" hidden="1">
      <c r="A98" s="421">
        <v>4093</v>
      </c>
      <c r="B98" s="147" t="s">
        <v>268</v>
      </c>
      <c r="C98" s="422" t="s">
        <v>625</v>
      </c>
      <c r="D98" s="424">
        <v>25</v>
      </c>
      <c r="E98" s="424">
        <v>18</v>
      </c>
      <c r="F98" s="424">
        <v>91.7</v>
      </c>
      <c r="G98" s="424">
        <v>2</v>
      </c>
      <c r="H98" s="425"/>
      <c r="I98" s="424">
        <v>2.4</v>
      </c>
      <c r="J98" s="424">
        <v>3</v>
      </c>
      <c r="K98" s="424">
        <v>0.9</v>
      </c>
      <c r="L98" s="424">
        <v>170</v>
      </c>
      <c r="M98" s="424">
        <v>49</v>
      </c>
      <c r="N98" s="424">
        <v>3.8</v>
      </c>
      <c r="O98" s="425"/>
      <c r="P98" s="424" t="s">
        <v>624</v>
      </c>
      <c r="Q98" s="424">
        <v>0.1</v>
      </c>
      <c r="R98" s="424">
        <v>0.2</v>
      </c>
      <c r="S98" s="424">
        <v>1</v>
      </c>
      <c r="T98" s="423">
        <v>41</v>
      </c>
      <c r="U98" s="147" t="s">
        <v>268</v>
      </c>
      <c r="X98" s="147"/>
    </row>
    <row r="99" spans="1:24" hidden="1">
      <c r="A99" s="434">
        <v>4093</v>
      </c>
      <c r="B99" s="147" t="s">
        <v>268</v>
      </c>
      <c r="C99" s="438" t="s">
        <v>623</v>
      </c>
      <c r="D99" s="433">
        <v>18.5</v>
      </c>
      <c r="E99" s="433">
        <v>29.75</v>
      </c>
      <c r="F99" s="433">
        <v>89.5</v>
      </c>
      <c r="G99" s="433">
        <v>2.7749999999999999</v>
      </c>
      <c r="H99" s="433">
        <v>0.17499999999999999</v>
      </c>
      <c r="I99" s="433">
        <v>4.1749999999999998</v>
      </c>
      <c r="J99" s="433">
        <v>1.75</v>
      </c>
      <c r="K99" s="433">
        <v>1.625</v>
      </c>
      <c r="L99" s="433">
        <v>200</v>
      </c>
      <c r="M99" s="433">
        <v>72.674999999999997</v>
      </c>
      <c r="N99" s="433">
        <v>3.9499999999999997</v>
      </c>
      <c r="O99" s="433">
        <v>0</v>
      </c>
      <c r="P99" s="433"/>
      <c r="Q99" s="433">
        <v>0.1</v>
      </c>
      <c r="R99" s="433">
        <v>0.5</v>
      </c>
      <c r="S99" s="433">
        <v>0.8</v>
      </c>
      <c r="T99" s="433">
        <v>49.75</v>
      </c>
      <c r="U99" s="147" t="s">
        <v>268</v>
      </c>
      <c r="X99" s="437"/>
    </row>
    <row r="100" spans="1:24" hidden="1">
      <c r="A100" s="421">
        <v>4095</v>
      </c>
      <c r="B100" s="147" t="s">
        <v>267</v>
      </c>
      <c r="C100" s="430" t="s">
        <v>58</v>
      </c>
      <c r="D100" s="424">
        <v>22</v>
      </c>
      <c r="E100" s="424">
        <v>36</v>
      </c>
      <c r="F100" s="424">
        <v>88</v>
      </c>
      <c r="G100" s="424">
        <v>2.8</v>
      </c>
      <c r="H100" s="425"/>
      <c r="I100" s="424">
        <v>6.3</v>
      </c>
      <c r="J100" s="424">
        <v>1.7</v>
      </c>
      <c r="K100" s="424">
        <v>1.2</v>
      </c>
      <c r="L100" s="424">
        <v>46</v>
      </c>
      <c r="M100" s="424">
        <v>50</v>
      </c>
      <c r="N100" s="424">
        <v>0.6</v>
      </c>
      <c r="O100" s="425"/>
      <c r="P100" s="424">
        <v>75</v>
      </c>
      <c r="Q100" s="424">
        <v>0.1</v>
      </c>
      <c r="R100" s="424">
        <v>0.1</v>
      </c>
      <c r="S100" s="424">
        <v>0.2</v>
      </c>
      <c r="T100" s="423">
        <v>40</v>
      </c>
      <c r="U100" s="147" t="s">
        <v>267</v>
      </c>
      <c r="X100" s="429"/>
    </row>
    <row r="101" spans="1:24" hidden="1">
      <c r="A101" s="421">
        <v>4097</v>
      </c>
      <c r="B101" s="147" t="s">
        <v>267</v>
      </c>
      <c r="C101" s="430" t="s">
        <v>622</v>
      </c>
      <c r="D101" s="424">
        <v>20</v>
      </c>
      <c r="E101" s="424">
        <v>18</v>
      </c>
      <c r="F101" s="424">
        <v>94</v>
      </c>
      <c r="G101" s="424">
        <v>0.8</v>
      </c>
      <c r="H101" s="425"/>
      <c r="I101" s="424">
        <v>3.7</v>
      </c>
      <c r="J101" s="424">
        <v>1</v>
      </c>
      <c r="K101" s="424">
        <v>0.5</v>
      </c>
      <c r="L101" s="424">
        <v>17</v>
      </c>
      <c r="M101" s="424">
        <v>14</v>
      </c>
      <c r="N101" s="424">
        <v>0.4</v>
      </c>
      <c r="O101" s="425"/>
      <c r="P101" s="424">
        <v>15</v>
      </c>
      <c r="Q101" s="424">
        <v>0</v>
      </c>
      <c r="R101" s="424">
        <v>0</v>
      </c>
      <c r="S101" s="424">
        <v>0.4</v>
      </c>
      <c r="T101" s="423">
        <v>4</v>
      </c>
      <c r="U101" s="147" t="s">
        <v>267</v>
      </c>
      <c r="X101" s="429"/>
    </row>
    <row r="102" spans="1:24" hidden="1">
      <c r="A102" s="421">
        <v>4098</v>
      </c>
      <c r="B102" s="147" t="s">
        <v>268</v>
      </c>
      <c r="C102" s="422" t="s">
        <v>621</v>
      </c>
      <c r="D102" s="424">
        <v>40</v>
      </c>
      <c r="E102" s="424">
        <v>30</v>
      </c>
      <c r="F102" s="424">
        <v>90.9</v>
      </c>
      <c r="G102" s="424">
        <v>2.5</v>
      </c>
      <c r="H102" s="425"/>
      <c r="I102" s="424">
        <v>4.9000000000000004</v>
      </c>
      <c r="J102" s="424">
        <v>0.9</v>
      </c>
      <c r="K102" s="424">
        <v>0.8</v>
      </c>
      <c r="L102" s="424">
        <v>26</v>
      </c>
      <c r="M102" s="424">
        <v>51</v>
      </c>
      <c r="N102" s="424">
        <v>1.4</v>
      </c>
      <c r="O102" s="425"/>
      <c r="P102" s="424">
        <v>40</v>
      </c>
      <c r="Q102" s="424">
        <v>0.1</v>
      </c>
      <c r="R102" s="424">
        <v>0.1</v>
      </c>
      <c r="S102" s="424">
        <v>0.6</v>
      </c>
      <c r="T102" s="423">
        <v>70</v>
      </c>
      <c r="U102" s="147" t="s">
        <v>268</v>
      </c>
      <c r="X102" s="147"/>
    </row>
    <row r="103" spans="1:24" hidden="1">
      <c r="A103" s="421">
        <v>4099</v>
      </c>
      <c r="B103" s="147" t="s">
        <v>268</v>
      </c>
      <c r="C103" s="422" t="s">
        <v>269</v>
      </c>
      <c r="D103" s="424">
        <v>25</v>
      </c>
      <c r="E103" s="424">
        <v>22</v>
      </c>
      <c r="F103" s="424">
        <v>88.4</v>
      </c>
      <c r="G103" s="424">
        <v>2.6</v>
      </c>
      <c r="H103" s="425"/>
      <c r="I103" s="424">
        <v>2.9</v>
      </c>
      <c r="J103" s="424">
        <v>5</v>
      </c>
      <c r="K103" s="424">
        <v>1.1000000000000001</v>
      </c>
      <c r="L103" s="424">
        <v>200</v>
      </c>
      <c r="M103" s="424">
        <v>12.2</v>
      </c>
      <c r="N103" s="424">
        <v>1.2</v>
      </c>
      <c r="O103" s="425"/>
      <c r="P103" s="424" t="s">
        <v>620</v>
      </c>
      <c r="Q103" s="424">
        <v>0.1</v>
      </c>
      <c r="R103" s="424">
        <v>0.1</v>
      </c>
      <c r="S103" s="424">
        <v>0.7</v>
      </c>
      <c r="T103" s="423">
        <v>63</v>
      </c>
      <c r="U103" s="147" t="s">
        <v>268</v>
      </c>
      <c r="X103" s="147"/>
    </row>
    <row r="104" spans="1:24" hidden="1">
      <c r="A104" s="421">
        <v>4100</v>
      </c>
      <c r="B104" s="147" t="s">
        <v>268</v>
      </c>
      <c r="C104" s="422" t="s">
        <v>270</v>
      </c>
      <c r="D104" s="424">
        <v>20</v>
      </c>
      <c r="E104" s="424">
        <v>25</v>
      </c>
      <c r="F104" s="424">
        <v>89.1</v>
      </c>
      <c r="G104" s="424">
        <v>2.9</v>
      </c>
      <c r="H104" s="425"/>
      <c r="I104" s="424">
        <v>3.4</v>
      </c>
      <c r="J104" s="424">
        <v>3.6</v>
      </c>
      <c r="K104" s="424">
        <v>1</v>
      </c>
      <c r="L104" s="424">
        <v>190</v>
      </c>
      <c r="M104" s="424">
        <v>18.3</v>
      </c>
      <c r="N104" s="424">
        <v>3.2</v>
      </c>
      <c r="O104" s="425"/>
      <c r="P104" s="424" t="s">
        <v>619</v>
      </c>
      <c r="Q104" s="425"/>
      <c r="R104" s="424" t="s">
        <v>500</v>
      </c>
      <c r="S104" s="425"/>
      <c r="T104" s="423">
        <v>13</v>
      </c>
      <c r="U104" s="147" t="s">
        <v>268</v>
      </c>
      <c r="X104" s="147"/>
    </row>
    <row r="105" spans="1:24" hidden="1">
      <c r="A105" s="421">
        <v>4101</v>
      </c>
      <c r="B105" s="147" t="s">
        <v>268</v>
      </c>
      <c r="C105" s="430" t="s">
        <v>618</v>
      </c>
      <c r="D105" s="424">
        <v>20</v>
      </c>
      <c r="E105" s="424">
        <v>118</v>
      </c>
      <c r="F105" s="424">
        <v>67.7</v>
      </c>
      <c r="G105" s="424">
        <v>6</v>
      </c>
      <c r="H105" s="425"/>
      <c r="I105" s="424">
        <v>23.5</v>
      </c>
      <c r="J105" s="424">
        <v>1.5</v>
      </c>
      <c r="K105" s="424">
        <v>1.3</v>
      </c>
      <c r="L105" s="424">
        <v>24</v>
      </c>
      <c r="M105" s="424">
        <v>181</v>
      </c>
      <c r="N105" s="424">
        <v>1.5</v>
      </c>
      <c r="O105" s="425"/>
      <c r="P105" s="425"/>
      <c r="Q105" s="424">
        <v>0.2</v>
      </c>
      <c r="R105" s="424">
        <v>0</v>
      </c>
      <c r="S105" s="424">
        <v>0.9</v>
      </c>
      <c r="T105" s="423">
        <v>10</v>
      </c>
      <c r="U105" s="147" t="s">
        <v>268</v>
      </c>
      <c r="X105" s="429"/>
    </row>
    <row r="106" spans="1:24" hidden="1">
      <c r="A106" s="421">
        <v>4102</v>
      </c>
      <c r="B106" s="147" t="s">
        <v>268</v>
      </c>
      <c r="C106" s="422" t="s">
        <v>617</v>
      </c>
      <c r="D106" s="424">
        <v>20</v>
      </c>
      <c r="E106" s="424">
        <v>29</v>
      </c>
      <c r="F106" s="424">
        <v>90</v>
      </c>
      <c r="G106" s="424">
        <v>1.4</v>
      </c>
      <c r="H106" s="425"/>
      <c r="I106" s="424">
        <v>5.9</v>
      </c>
      <c r="J106" s="424">
        <v>1.5</v>
      </c>
      <c r="K106" s="424">
        <v>1.2</v>
      </c>
      <c r="L106" s="424">
        <v>80</v>
      </c>
      <c r="M106" s="424">
        <v>58</v>
      </c>
      <c r="N106" s="424">
        <v>2</v>
      </c>
      <c r="O106" s="425"/>
      <c r="P106" s="424">
        <v>10</v>
      </c>
      <c r="Q106" s="424">
        <v>0.1</v>
      </c>
      <c r="R106" s="424">
        <v>0</v>
      </c>
      <c r="S106" s="424">
        <v>0.5</v>
      </c>
      <c r="T106" s="423">
        <v>20</v>
      </c>
      <c r="U106" s="147" t="s">
        <v>268</v>
      </c>
      <c r="X106" s="147"/>
    </row>
    <row r="107" spans="1:24" hidden="1">
      <c r="A107" s="421">
        <v>4107</v>
      </c>
      <c r="B107" s="147" t="s">
        <v>268</v>
      </c>
      <c r="C107" s="422" t="s">
        <v>616</v>
      </c>
      <c r="D107" s="424">
        <v>5</v>
      </c>
      <c r="E107" s="424">
        <v>13</v>
      </c>
      <c r="F107" s="424">
        <v>81</v>
      </c>
      <c r="G107" s="424">
        <v>1.3</v>
      </c>
      <c r="H107" s="425"/>
      <c r="I107" s="424">
        <v>2</v>
      </c>
      <c r="J107" s="424">
        <v>1.7</v>
      </c>
      <c r="K107" s="424">
        <v>14</v>
      </c>
      <c r="L107" s="424">
        <v>15</v>
      </c>
      <c r="M107" s="424">
        <v>18</v>
      </c>
      <c r="N107" s="424">
        <v>0.8</v>
      </c>
      <c r="O107" s="425"/>
      <c r="P107" s="424">
        <v>40</v>
      </c>
      <c r="Q107" s="424">
        <v>0.1</v>
      </c>
      <c r="R107" s="424">
        <v>0.1</v>
      </c>
      <c r="S107" s="424">
        <v>0.7</v>
      </c>
      <c r="T107" s="428"/>
      <c r="U107" s="147" t="s">
        <v>268</v>
      </c>
      <c r="X107" s="147"/>
    </row>
    <row r="108" spans="1:24" hidden="1">
      <c r="A108" s="421">
        <v>4108</v>
      </c>
      <c r="B108" s="147" t="s">
        <v>268</v>
      </c>
      <c r="C108" s="422" t="s">
        <v>615</v>
      </c>
      <c r="D108" s="424">
        <v>5</v>
      </c>
      <c r="E108" s="424">
        <v>16</v>
      </c>
      <c r="F108" s="424">
        <v>84.3</v>
      </c>
      <c r="G108" s="424">
        <v>1.5</v>
      </c>
      <c r="H108" s="425"/>
      <c r="I108" s="424">
        <v>2.5</v>
      </c>
      <c r="J108" s="424">
        <v>1.7</v>
      </c>
      <c r="K108" s="424">
        <v>10</v>
      </c>
      <c r="L108" s="425"/>
      <c r="M108" s="424" t="s">
        <v>500</v>
      </c>
      <c r="N108" s="425"/>
      <c r="O108" s="424" t="s">
        <v>500</v>
      </c>
      <c r="P108" s="425"/>
      <c r="Q108" s="425"/>
      <c r="R108" s="425"/>
      <c r="S108" s="425"/>
      <c r="T108" s="428"/>
      <c r="U108" s="147" t="s">
        <v>268</v>
      </c>
      <c r="X108" s="147"/>
    </row>
    <row r="109" spans="1:24" hidden="1">
      <c r="A109" s="421">
        <v>4108</v>
      </c>
      <c r="B109" s="147" t="s">
        <v>268</v>
      </c>
      <c r="C109" s="438" t="s">
        <v>129</v>
      </c>
      <c r="D109" s="433">
        <f t="shared" ref="D109:L109" si="0">(D108+D107)/2</f>
        <v>5</v>
      </c>
      <c r="E109" s="433">
        <f t="shared" si="0"/>
        <v>14.5</v>
      </c>
      <c r="F109" s="433">
        <f t="shared" si="0"/>
        <v>82.65</v>
      </c>
      <c r="G109" s="433">
        <f t="shared" si="0"/>
        <v>1.4</v>
      </c>
      <c r="H109" s="433">
        <f t="shared" si="0"/>
        <v>0</v>
      </c>
      <c r="I109" s="433">
        <f t="shared" si="0"/>
        <v>2.25</v>
      </c>
      <c r="J109" s="433">
        <f t="shared" si="0"/>
        <v>1.7</v>
      </c>
      <c r="K109" s="433">
        <f t="shared" si="0"/>
        <v>12</v>
      </c>
      <c r="L109" s="433">
        <f t="shared" si="0"/>
        <v>7.5</v>
      </c>
      <c r="M109" s="433"/>
      <c r="N109" s="433">
        <f>(N108+N107)/2</f>
        <v>0.4</v>
      </c>
      <c r="O109" s="433"/>
      <c r="P109" s="433">
        <f>(P108+P107)/2</f>
        <v>20</v>
      </c>
      <c r="Q109" s="433">
        <f>(Q108+Q107)/2</f>
        <v>0.05</v>
      </c>
      <c r="R109" s="433">
        <f>(R108+R107)/2</f>
        <v>0.05</v>
      </c>
      <c r="S109" s="433">
        <f>(S108+S107)/2</f>
        <v>0.35</v>
      </c>
      <c r="T109" s="433">
        <f>(T108+T107)/2</f>
        <v>0</v>
      </c>
      <c r="U109" s="147" t="s">
        <v>268</v>
      </c>
      <c r="X109" s="437"/>
    </row>
    <row r="110" spans="1:24" hidden="1">
      <c r="A110" s="421">
        <v>4109</v>
      </c>
      <c r="B110" s="147" t="s">
        <v>268</v>
      </c>
      <c r="C110" s="422" t="s">
        <v>614</v>
      </c>
      <c r="D110" s="424">
        <v>5</v>
      </c>
      <c r="E110" s="424">
        <v>18</v>
      </c>
      <c r="F110" s="424">
        <v>90.9</v>
      </c>
      <c r="G110" s="424">
        <v>1.2</v>
      </c>
      <c r="H110" s="425"/>
      <c r="I110" s="424">
        <v>3.3</v>
      </c>
      <c r="J110" s="424">
        <v>1.6</v>
      </c>
      <c r="K110" s="424">
        <v>3</v>
      </c>
      <c r="L110" s="424">
        <v>51</v>
      </c>
      <c r="M110" s="424">
        <v>34</v>
      </c>
      <c r="N110" s="424">
        <v>0.3</v>
      </c>
      <c r="O110" s="425"/>
      <c r="P110" s="424">
        <v>20</v>
      </c>
      <c r="Q110" s="424">
        <v>0</v>
      </c>
      <c r="R110" s="424">
        <v>0.1</v>
      </c>
      <c r="S110" s="424">
        <v>0.3</v>
      </c>
      <c r="T110" s="423">
        <v>20</v>
      </c>
      <c r="U110" s="147" t="s">
        <v>268</v>
      </c>
      <c r="X110" s="147"/>
    </row>
    <row r="111" spans="1:24" hidden="1">
      <c r="A111" s="421">
        <v>4110</v>
      </c>
      <c r="B111" s="147" t="s">
        <v>268</v>
      </c>
      <c r="C111" s="422" t="s">
        <v>613</v>
      </c>
      <c r="D111" s="424">
        <v>5</v>
      </c>
      <c r="E111" s="424">
        <v>17</v>
      </c>
      <c r="F111" s="424">
        <v>90.1</v>
      </c>
      <c r="G111" s="424">
        <v>1.8</v>
      </c>
      <c r="H111" s="425"/>
      <c r="I111" s="424">
        <v>2.4</v>
      </c>
      <c r="J111" s="424">
        <v>2.1</v>
      </c>
      <c r="K111" s="424">
        <v>3.6</v>
      </c>
      <c r="L111" s="424">
        <v>100</v>
      </c>
      <c r="M111" s="424">
        <v>21</v>
      </c>
      <c r="N111" s="424">
        <v>3</v>
      </c>
      <c r="O111" s="425"/>
      <c r="P111" s="424">
        <v>745</v>
      </c>
      <c r="Q111" s="424">
        <v>0</v>
      </c>
      <c r="R111" s="424">
        <v>0.1</v>
      </c>
      <c r="S111" s="424">
        <v>0.5</v>
      </c>
      <c r="T111" s="423">
        <v>3</v>
      </c>
      <c r="U111" s="147" t="s">
        <v>268</v>
      </c>
      <c r="X111" s="147"/>
    </row>
    <row r="112" spans="1:24" hidden="1">
      <c r="A112" s="434">
        <v>4110</v>
      </c>
      <c r="B112" s="147" t="s">
        <v>268</v>
      </c>
      <c r="C112" s="438" t="s">
        <v>68</v>
      </c>
      <c r="D112" s="433">
        <v>5</v>
      </c>
      <c r="E112" s="433">
        <v>17</v>
      </c>
      <c r="F112" s="433">
        <v>90.1</v>
      </c>
      <c r="G112" s="433">
        <v>1.8</v>
      </c>
      <c r="H112" s="432"/>
      <c r="I112" s="433">
        <v>2.4</v>
      </c>
      <c r="J112" s="433">
        <v>2.1</v>
      </c>
      <c r="K112" s="433">
        <v>3.6</v>
      </c>
      <c r="L112" s="433">
        <v>100</v>
      </c>
      <c r="M112" s="433">
        <v>21</v>
      </c>
      <c r="N112" s="433">
        <v>3</v>
      </c>
      <c r="O112" s="432"/>
      <c r="P112" s="433">
        <v>745</v>
      </c>
      <c r="Q112" s="433">
        <v>0</v>
      </c>
      <c r="R112" s="433">
        <v>0.1</v>
      </c>
      <c r="S112" s="433">
        <v>0.5</v>
      </c>
      <c r="T112" s="439">
        <v>3</v>
      </c>
      <c r="U112" s="147" t="s">
        <v>268</v>
      </c>
      <c r="X112" s="437"/>
    </row>
    <row r="113" spans="1:24" hidden="1">
      <c r="A113" s="421">
        <v>4113</v>
      </c>
      <c r="B113" s="147" t="s">
        <v>268</v>
      </c>
      <c r="C113" s="422" t="s">
        <v>65</v>
      </c>
      <c r="D113" s="433">
        <v>5</v>
      </c>
      <c r="E113" s="433">
        <v>17</v>
      </c>
      <c r="F113" s="433">
        <v>90.1</v>
      </c>
      <c r="G113" s="433">
        <v>1.8</v>
      </c>
      <c r="H113" s="432"/>
      <c r="I113" s="433">
        <v>2.4</v>
      </c>
      <c r="J113" s="433">
        <v>2.1</v>
      </c>
      <c r="K113" s="433">
        <v>3.6</v>
      </c>
      <c r="L113" s="433">
        <v>100</v>
      </c>
      <c r="M113" s="433">
        <v>21</v>
      </c>
      <c r="N113" s="433">
        <v>3</v>
      </c>
      <c r="O113" s="432"/>
      <c r="P113" s="433">
        <v>745</v>
      </c>
      <c r="Q113" s="433">
        <v>0</v>
      </c>
      <c r="R113" s="433">
        <v>0.1</v>
      </c>
      <c r="S113" s="433">
        <v>0.5</v>
      </c>
      <c r="T113" s="439">
        <v>3</v>
      </c>
      <c r="U113" s="147" t="s">
        <v>268</v>
      </c>
      <c r="X113" s="147"/>
    </row>
    <row r="114" spans="1:24" hidden="1">
      <c r="A114" s="421">
        <v>4114</v>
      </c>
      <c r="B114" s="147" t="s">
        <v>268</v>
      </c>
      <c r="C114" s="422" t="s">
        <v>612</v>
      </c>
      <c r="D114" s="424">
        <v>30</v>
      </c>
      <c r="E114" s="424">
        <v>22</v>
      </c>
      <c r="F114" s="424">
        <v>88.5</v>
      </c>
      <c r="G114" s="424">
        <v>1.4</v>
      </c>
      <c r="H114" s="425"/>
      <c r="I114" s="424">
        <v>4</v>
      </c>
      <c r="J114" s="424">
        <v>0.7</v>
      </c>
      <c r="K114" s="424">
        <v>5.4</v>
      </c>
      <c r="L114" s="424">
        <v>12</v>
      </c>
      <c r="M114" s="424">
        <v>5</v>
      </c>
      <c r="N114" s="424">
        <v>1.3</v>
      </c>
      <c r="O114" s="425"/>
      <c r="P114" s="424">
        <v>18</v>
      </c>
      <c r="Q114" s="424">
        <v>0</v>
      </c>
      <c r="R114" s="424">
        <v>0</v>
      </c>
      <c r="S114" s="424">
        <v>0.1</v>
      </c>
      <c r="T114" s="428"/>
      <c r="U114" s="147" t="s">
        <v>268</v>
      </c>
      <c r="X114" s="147"/>
    </row>
    <row r="115" spans="1:24" hidden="1">
      <c r="A115" s="421">
        <v>4119</v>
      </c>
      <c r="B115" s="147" t="s">
        <v>268</v>
      </c>
      <c r="C115" s="430" t="s">
        <v>76</v>
      </c>
      <c r="D115" s="424">
        <v>10</v>
      </c>
      <c r="E115" s="424">
        <v>304</v>
      </c>
      <c r="F115" s="424">
        <v>11.4</v>
      </c>
      <c r="G115" s="424">
        <v>10.6</v>
      </c>
      <c r="H115" s="424">
        <v>0.2</v>
      </c>
      <c r="I115" s="424">
        <v>65</v>
      </c>
      <c r="J115" s="424">
        <v>7</v>
      </c>
      <c r="K115" s="424">
        <v>5.8</v>
      </c>
      <c r="L115" s="424">
        <v>357</v>
      </c>
      <c r="M115" s="424">
        <v>201</v>
      </c>
      <c r="N115" s="424">
        <v>56.1</v>
      </c>
      <c r="O115" s="425"/>
      <c r="P115" s="424">
        <v>20</v>
      </c>
      <c r="Q115" s="424">
        <v>0.2</v>
      </c>
      <c r="R115" s="424">
        <v>0.6</v>
      </c>
      <c r="S115" s="424">
        <v>2.7</v>
      </c>
      <c r="T115" s="423">
        <v>0</v>
      </c>
      <c r="U115" s="147" t="s">
        <v>268</v>
      </c>
      <c r="X115" s="429"/>
    </row>
    <row r="116" spans="1:24" hidden="1">
      <c r="A116" s="421">
        <v>4120</v>
      </c>
      <c r="B116" s="147" t="s">
        <v>268</v>
      </c>
      <c r="C116" s="422" t="s">
        <v>611</v>
      </c>
      <c r="D116" s="424">
        <v>10</v>
      </c>
      <c r="E116" s="424">
        <v>274</v>
      </c>
      <c r="F116" s="424">
        <v>13</v>
      </c>
      <c r="G116" s="424">
        <v>36</v>
      </c>
      <c r="H116" s="424">
        <v>4</v>
      </c>
      <c r="I116" s="424">
        <v>23.5</v>
      </c>
      <c r="J116" s="424">
        <v>17</v>
      </c>
      <c r="K116" s="424">
        <v>6.5</v>
      </c>
      <c r="L116" s="424">
        <v>184</v>
      </c>
      <c r="M116" s="424">
        <v>606</v>
      </c>
      <c r="N116" s="424">
        <v>35</v>
      </c>
      <c r="O116" s="425"/>
      <c r="P116" s="425"/>
      <c r="Q116" s="424">
        <v>0.2</v>
      </c>
      <c r="R116" s="424">
        <v>1.6</v>
      </c>
      <c r="S116" s="424">
        <v>23.4</v>
      </c>
      <c r="T116" s="428"/>
      <c r="U116" s="147" t="s">
        <v>268</v>
      </c>
      <c r="X116" s="147"/>
    </row>
    <row r="117" spans="1:24" hidden="1">
      <c r="A117" s="421">
        <v>4122</v>
      </c>
      <c r="B117" s="147" t="s">
        <v>268</v>
      </c>
      <c r="C117" s="422" t="s">
        <v>610</v>
      </c>
      <c r="D117" s="424">
        <v>10</v>
      </c>
      <c r="E117" s="424">
        <v>32</v>
      </c>
      <c r="F117" s="424">
        <v>90.4</v>
      </c>
      <c r="G117" s="424">
        <v>4</v>
      </c>
      <c r="H117" s="424">
        <v>0.3</v>
      </c>
      <c r="I117" s="424">
        <v>3.4</v>
      </c>
      <c r="J117" s="424">
        <v>1.1000000000000001</v>
      </c>
      <c r="K117" s="424">
        <v>0.8</v>
      </c>
      <c r="L117" s="424">
        <v>28</v>
      </c>
      <c r="M117" s="424">
        <v>80</v>
      </c>
      <c r="N117" s="424">
        <v>1.3</v>
      </c>
      <c r="O117" s="425"/>
      <c r="P117" s="424">
        <v>10</v>
      </c>
      <c r="Q117" s="424">
        <v>0.1</v>
      </c>
      <c r="R117" s="424">
        <v>0.2</v>
      </c>
      <c r="S117" s="424">
        <v>3.3</v>
      </c>
      <c r="T117" s="423">
        <v>4</v>
      </c>
      <c r="U117" s="147" t="s">
        <v>268</v>
      </c>
      <c r="X117" s="147"/>
    </row>
    <row r="118" spans="1:24" hidden="1">
      <c r="A118" s="421">
        <v>4123</v>
      </c>
      <c r="B118" s="147" t="s">
        <v>268</v>
      </c>
      <c r="C118" s="422" t="s">
        <v>609</v>
      </c>
      <c r="D118" s="424">
        <v>10</v>
      </c>
      <c r="E118" s="424">
        <v>57</v>
      </c>
      <c r="F118" s="424">
        <v>87.9</v>
      </c>
      <c r="G118" s="424">
        <v>3.6</v>
      </c>
      <c r="H118" s="424">
        <v>3.2</v>
      </c>
      <c r="I118" s="424">
        <v>3.4</v>
      </c>
      <c r="J118" s="424">
        <v>1.1000000000000001</v>
      </c>
      <c r="K118" s="424">
        <v>0.8</v>
      </c>
      <c r="L118" s="424">
        <v>28</v>
      </c>
      <c r="M118" s="424">
        <v>80</v>
      </c>
      <c r="N118" s="424">
        <v>1.2</v>
      </c>
      <c r="O118" s="425"/>
      <c r="P118" s="424">
        <v>0</v>
      </c>
      <c r="Q118" s="424">
        <v>0.1</v>
      </c>
      <c r="R118" s="424">
        <v>0.3</v>
      </c>
      <c r="S118" s="424">
        <v>9.1</v>
      </c>
      <c r="T118" s="423">
        <v>2</v>
      </c>
      <c r="U118" s="147" t="s">
        <v>268</v>
      </c>
      <c r="X118" s="147"/>
    </row>
    <row r="119" spans="1:24" hidden="1">
      <c r="A119" s="421">
        <v>4124</v>
      </c>
      <c r="B119" s="147" t="s">
        <v>268</v>
      </c>
      <c r="C119" s="422" t="s">
        <v>608</v>
      </c>
      <c r="D119" s="424">
        <v>25</v>
      </c>
      <c r="E119" s="424">
        <v>34</v>
      </c>
      <c r="F119" s="424">
        <v>88</v>
      </c>
      <c r="G119" s="424">
        <v>4.5999999999999996</v>
      </c>
      <c r="H119" s="424">
        <v>0.8</v>
      </c>
      <c r="I119" s="424">
        <v>2.2000000000000002</v>
      </c>
      <c r="J119" s="424">
        <v>3.5</v>
      </c>
      <c r="K119" s="424">
        <v>0.9</v>
      </c>
      <c r="L119" s="424">
        <v>2.2999999999999998</v>
      </c>
      <c r="M119" s="424">
        <v>59</v>
      </c>
      <c r="N119" s="424">
        <v>0.7</v>
      </c>
      <c r="O119" s="425"/>
      <c r="P119" s="424">
        <v>10</v>
      </c>
      <c r="Q119" s="424">
        <v>0.3</v>
      </c>
      <c r="R119" s="424">
        <v>0.3</v>
      </c>
      <c r="S119" s="424">
        <v>5.2</v>
      </c>
      <c r="T119" s="423">
        <v>6</v>
      </c>
      <c r="U119" s="147" t="s">
        <v>268</v>
      </c>
      <c r="X119" s="147"/>
    </row>
    <row r="120" spans="1:24" hidden="1">
      <c r="A120" s="421">
        <v>5002</v>
      </c>
      <c r="B120" s="147" t="s">
        <v>271</v>
      </c>
      <c r="C120" s="422" t="s">
        <v>83</v>
      </c>
      <c r="D120" s="424">
        <v>25</v>
      </c>
      <c r="E120" s="424">
        <v>37</v>
      </c>
      <c r="F120" s="424">
        <v>88.8</v>
      </c>
      <c r="G120" s="424">
        <v>0.9</v>
      </c>
      <c r="H120" s="425"/>
      <c r="I120" s="424">
        <v>8.4</v>
      </c>
      <c r="J120" s="424">
        <v>1.4</v>
      </c>
      <c r="K120" s="424">
        <v>0.5</v>
      </c>
      <c r="L120" s="424">
        <v>34</v>
      </c>
      <c r="M120" s="424">
        <v>23</v>
      </c>
      <c r="N120" s="424">
        <v>0.4</v>
      </c>
      <c r="O120" s="425"/>
      <c r="P120" s="424">
        <v>585</v>
      </c>
      <c r="Q120" s="424">
        <v>0.1</v>
      </c>
      <c r="R120" s="424">
        <v>0</v>
      </c>
      <c r="S120" s="424">
        <v>0.2</v>
      </c>
      <c r="T120" s="423">
        <v>40</v>
      </c>
      <c r="U120" s="147" t="s">
        <v>271</v>
      </c>
      <c r="X120" s="147"/>
    </row>
    <row r="121" spans="1:24" hidden="1">
      <c r="A121" s="421">
        <v>5003</v>
      </c>
      <c r="B121" s="147" t="s">
        <v>271</v>
      </c>
      <c r="C121" s="436" t="s">
        <v>607</v>
      </c>
      <c r="D121" s="424">
        <v>25</v>
      </c>
      <c r="E121" s="424">
        <v>23</v>
      </c>
      <c r="F121" s="424">
        <v>92.5</v>
      </c>
      <c r="G121" s="424">
        <v>0.9</v>
      </c>
      <c r="H121" s="425"/>
      <c r="I121" s="424">
        <v>4.8</v>
      </c>
      <c r="J121" s="424">
        <v>1.3</v>
      </c>
      <c r="K121" s="424">
        <v>0.5</v>
      </c>
      <c r="L121" s="424">
        <v>40</v>
      </c>
      <c r="M121" s="424">
        <v>22</v>
      </c>
      <c r="N121" s="424">
        <v>0.6</v>
      </c>
      <c r="O121" s="425"/>
      <c r="P121" s="425"/>
      <c r="Q121" s="424">
        <v>0</v>
      </c>
      <c r="R121" s="424">
        <v>0</v>
      </c>
      <c r="S121" s="424">
        <v>0.1</v>
      </c>
      <c r="T121" s="423">
        <v>40</v>
      </c>
      <c r="U121" s="147" t="s">
        <v>271</v>
      </c>
      <c r="X121" s="435"/>
    </row>
    <row r="122" spans="1:24" hidden="1">
      <c r="A122" s="421">
        <v>5004</v>
      </c>
      <c r="B122" s="147" t="s">
        <v>271</v>
      </c>
      <c r="C122" s="422" t="s">
        <v>606</v>
      </c>
      <c r="D122" s="424">
        <v>53.4</v>
      </c>
      <c r="E122" s="424">
        <v>72</v>
      </c>
      <c r="F122" s="424">
        <v>80.3</v>
      </c>
      <c r="G122" s="424">
        <v>1.5</v>
      </c>
      <c r="H122" s="424">
        <v>0</v>
      </c>
      <c r="I122" s="424">
        <v>16.399999999999999</v>
      </c>
      <c r="J122" s="424">
        <v>1.3</v>
      </c>
      <c r="K122" s="424">
        <v>0.5</v>
      </c>
      <c r="L122" s="424">
        <v>27.8</v>
      </c>
      <c r="M122" s="424">
        <v>15</v>
      </c>
      <c r="N122" s="424">
        <v>0.5</v>
      </c>
      <c r="O122" s="425"/>
      <c r="P122" s="425"/>
      <c r="Q122" s="425"/>
      <c r="R122" s="425"/>
      <c r="S122" s="425"/>
      <c r="T122" s="428"/>
      <c r="U122" s="147" t="s">
        <v>271</v>
      </c>
      <c r="X122" s="147"/>
    </row>
    <row r="123" spans="1:24" hidden="1">
      <c r="A123" s="421">
        <v>5006</v>
      </c>
      <c r="B123" s="147" t="s">
        <v>271</v>
      </c>
      <c r="C123" s="436" t="s">
        <v>605</v>
      </c>
      <c r="D123" s="424">
        <v>24</v>
      </c>
      <c r="E123" s="424">
        <v>66</v>
      </c>
      <c r="F123" s="424">
        <v>83.2</v>
      </c>
      <c r="G123" s="424">
        <v>0.9</v>
      </c>
      <c r="H123" s="424">
        <v>0.3</v>
      </c>
      <c r="I123" s="424">
        <v>15</v>
      </c>
      <c r="J123" s="425"/>
      <c r="K123" s="424">
        <v>0.6</v>
      </c>
      <c r="L123" s="424">
        <v>12</v>
      </c>
      <c r="M123" s="424">
        <v>25</v>
      </c>
      <c r="N123" s="424">
        <v>0.5</v>
      </c>
      <c r="O123" s="425"/>
      <c r="P123" s="424">
        <v>40</v>
      </c>
      <c r="Q123" s="424">
        <v>0</v>
      </c>
      <c r="R123" s="424">
        <v>0.1</v>
      </c>
      <c r="S123" s="424">
        <v>0.6</v>
      </c>
      <c r="T123" s="423">
        <v>6</v>
      </c>
      <c r="U123" s="147" t="s">
        <v>271</v>
      </c>
      <c r="X123" s="435"/>
    </row>
    <row r="124" spans="1:24" hidden="1">
      <c r="A124" s="421">
        <v>5007</v>
      </c>
      <c r="B124" s="147" t="s">
        <v>271</v>
      </c>
      <c r="C124" s="422" t="s">
        <v>604</v>
      </c>
      <c r="D124" s="424">
        <v>30</v>
      </c>
      <c r="E124" s="424">
        <v>97</v>
      </c>
      <c r="F124" s="424">
        <v>74.400000000000006</v>
      </c>
      <c r="G124" s="424">
        <v>1.5</v>
      </c>
      <c r="H124" s="424">
        <v>0.2</v>
      </c>
      <c r="I124" s="424">
        <v>22.2</v>
      </c>
      <c r="J124" s="424">
        <v>0.8</v>
      </c>
      <c r="K124" s="424">
        <v>0.9</v>
      </c>
      <c r="L124" s="424">
        <v>8</v>
      </c>
      <c r="M124" s="424">
        <v>28</v>
      </c>
      <c r="N124" s="424">
        <v>0.6</v>
      </c>
      <c r="O124" s="425"/>
      <c r="P124" s="424">
        <v>45</v>
      </c>
      <c r="Q124" s="424">
        <v>0</v>
      </c>
      <c r="R124" s="424">
        <v>0.1</v>
      </c>
      <c r="S124" s="424">
        <v>0.7</v>
      </c>
      <c r="T124" s="423">
        <v>6</v>
      </c>
      <c r="U124" s="147" t="s">
        <v>271</v>
      </c>
      <c r="X124" s="147"/>
    </row>
    <row r="125" spans="1:24" hidden="1">
      <c r="A125" s="421">
        <v>5007</v>
      </c>
      <c r="B125" s="147" t="s">
        <v>271</v>
      </c>
      <c r="C125" s="436" t="s">
        <v>59</v>
      </c>
      <c r="D125" s="424">
        <f t="shared" ref="D125:T125" si="1">(D123+D124)/2</f>
        <v>27</v>
      </c>
      <c r="E125" s="424">
        <f t="shared" si="1"/>
        <v>81.5</v>
      </c>
      <c r="F125" s="424">
        <f t="shared" si="1"/>
        <v>78.800000000000011</v>
      </c>
      <c r="G125" s="424">
        <f t="shared" si="1"/>
        <v>1.2</v>
      </c>
      <c r="H125" s="424">
        <f t="shared" si="1"/>
        <v>0.25</v>
      </c>
      <c r="I125" s="424">
        <f t="shared" si="1"/>
        <v>18.600000000000001</v>
      </c>
      <c r="J125" s="424">
        <f t="shared" si="1"/>
        <v>0.4</v>
      </c>
      <c r="K125" s="424">
        <f t="shared" si="1"/>
        <v>0.75</v>
      </c>
      <c r="L125" s="424">
        <f t="shared" si="1"/>
        <v>10</v>
      </c>
      <c r="M125" s="424">
        <f t="shared" si="1"/>
        <v>26.5</v>
      </c>
      <c r="N125" s="424">
        <f t="shared" si="1"/>
        <v>0.55000000000000004</v>
      </c>
      <c r="O125" s="424">
        <f t="shared" si="1"/>
        <v>0</v>
      </c>
      <c r="P125" s="424">
        <f t="shared" si="1"/>
        <v>42.5</v>
      </c>
      <c r="Q125" s="424">
        <f t="shared" si="1"/>
        <v>0</v>
      </c>
      <c r="R125" s="424">
        <f t="shared" si="1"/>
        <v>0.1</v>
      </c>
      <c r="S125" s="424">
        <f t="shared" si="1"/>
        <v>0.64999999999999991</v>
      </c>
      <c r="T125" s="424">
        <f t="shared" si="1"/>
        <v>6</v>
      </c>
      <c r="U125" s="147" t="s">
        <v>271</v>
      </c>
      <c r="X125" s="435"/>
    </row>
    <row r="126" spans="1:24" s="420" customFormat="1" hidden="1">
      <c r="A126" s="447">
        <v>5011</v>
      </c>
      <c r="B126" s="147" t="s">
        <v>271</v>
      </c>
      <c r="C126" s="422" t="s">
        <v>130</v>
      </c>
      <c r="D126" s="445">
        <v>48</v>
      </c>
      <c r="E126" s="445">
        <v>16</v>
      </c>
      <c r="F126" s="445">
        <v>95.5</v>
      </c>
      <c r="G126" s="445">
        <v>1.2</v>
      </c>
      <c r="H126" s="445">
        <v>0.2</v>
      </c>
      <c r="I126" s="445">
        <v>2.2999999999999998</v>
      </c>
      <c r="J126" s="445">
        <v>0.5</v>
      </c>
      <c r="K126" s="445">
        <v>0.3</v>
      </c>
      <c r="L126" s="445">
        <v>8</v>
      </c>
      <c r="M126" s="445">
        <v>13</v>
      </c>
      <c r="N126" s="445">
        <v>1</v>
      </c>
      <c r="O126" s="446"/>
      <c r="P126" s="445" t="s">
        <v>603</v>
      </c>
      <c r="Q126" s="445">
        <v>0</v>
      </c>
      <c r="R126" s="445">
        <v>0</v>
      </c>
      <c r="S126" s="445">
        <v>0.2</v>
      </c>
      <c r="T126" s="444">
        <v>7</v>
      </c>
      <c r="U126" s="147" t="s">
        <v>271</v>
      </c>
      <c r="X126" s="147"/>
    </row>
    <row r="127" spans="1:24" hidden="1">
      <c r="A127" s="421">
        <v>5015</v>
      </c>
      <c r="B127" s="147" t="s">
        <v>267</v>
      </c>
      <c r="C127" s="430" t="s">
        <v>131</v>
      </c>
      <c r="D127" s="424">
        <v>40</v>
      </c>
      <c r="E127" s="424">
        <v>38</v>
      </c>
      <c r="F127" s="424">
        <v>89.7</v>
      </c>
      <c r="G127" s="424">
        <v>0.5</v>
      </c>
      <c r="H127" s="425"/>
      <c r="I127" s="424">
        <v>8.9</v>
      </c>
      <c r="J127" s="424">
        <v>0.4</v>
      </c>
      <c r="K127" s="424">
        <v>0.5</v>
      </c>
      <c r="L127" s="424">
        <v>32</v>
      </c>
      <c r="M127" s="424">
        <v>11</v>
      </c>
      <c r="N127" s="424">
        <v>0.3</v>
      </c>
      <c r="O127" s="425"/>
      <c r="P127" s="424">
        <v>160</v>
      </c>
      <c r="Q127" s="424">
        <v>0.1</v>
      </c>
      <c r="R127" s="424">
        <v>0</v>
      </c>
      <c r="S127" s="424">
        <v>0.2</v>
      </c>
      <c r="T127" s="423">
        <v>26</v>
      </c>
      <c r="U127" s="147" t="s">
        <v>267</v>
      </c>
      <c r="X127" s="429"/>
    </row>
    <row r="128" spans="1:24" hidden="1">
      <c r="A128" s="421">
        <v>5017</v>
      </c>
      <c r="B128" s="147" t="s">
        <v>271</v>
      </c>
      <c r="C128" s="422" t="s">
        <v>602</v>
      </c>
      <c r="D128" s="424">
        <v>12</v>
      </c>
      <c r="E128" s="424">
        <v>35</v>
      </c>
      <c r="F128" s="424">
        <v>90.1</v>
      </c>
      <c r="G128" s="424">
        <v>1</v>
      </c>
      <c r="H128" s="425"/>
      <c r="I128" s="424">
        <v>7.7</v>
      </c>
      <c r="J128" s="424">
        <v>0.6</v>
      </c>
      <c r="K128" s="424">
        <v>0.6</v>
      </c>
      <c r="L128" s="424">
        <v>40</v>
      </c>
      <c r="M128" s="424">
        <v>32</v>
      </c>
      <c r="N128" s="424">
        <v>2.6</v>
      </c>
      <c r="O128" s="425"/>
      <c r="P128" s="424" t="s">
        <v>601</v>
      </c>
      <c r="Q128" s="424">
        <v>0</v>
      </c>
      <c r="R128" s="424">
        <v>0</v>
      </c>
      <c r="S128" s="424">
        <v>0.4</v>
      </c>
      <c r="T128" s="423">
        <v>54</v>
      </c>
      <c r="U128" s="147" t="s">
        <v>271</v>
      </c>
      <c r="X128" s="147"/>
    </row>
    <row r="129" spans="1:24" hidden="1">
      <c r="A129" s="421">
        <v>5021</v>
      </c>
      <c r="B129" s="147" t="s">
        <v>271</v>
      </c>
      <c r="C129" s="422" t="s">
        <v>600</v>
      </c>
      <c r="D129" s="424">
        <v>13</v>
      </c>
      <c r="E129" s="424">
        <v>38</v>
      </c>
      <c r="F129" s="424">
        <v>87.5</v>
      </c>
      <c r="G129" s="424">
        <v>0.9</v>
      </c>
      <c r="H129" s="425"/>
      <c r="I129" s="424">
        <v>8.6</v>
      </c>
      <c r="J129" s="425">
        <v>2.5</v>
      </c>
      <c r="K129" s="424">
        <v>0.5</v>
      </c>
      <c r="L129" s="424">
        <v>10</v>
      </c>
      <c r="M129" s="424">
        <v>19</v>
      </c>
      <c r="N129" s="424">
        <v>0.2</v>
      </c>
      <c r="O129" s="425"/>
      <c r="P129" s="424" t="s">
        <v>599</v>
      </c>
      <c r="Q129" s="424">
        <v>0</v>
      </c>
      <c r="R129" s="424">
        <v>0</v>
      </c>
      <c r="S129" s="424">
        <v>0.2</v>
      </c>
      <c r="T129" s="423">
        <v>16</v>
      </c>
      <c r="U129" s="147" t="s">
        <v>271</v>
      </c>
      <c r="X129" s="147"/>
    </row>
    <row r="130" spans="1:24" hidden="1">
      <c r="A130" s="421">
        <v>5047</v>
      </c>
      <c r="B130" s="147" t="s">
        <v>271</v>
      </c>
      <c r="C130" s="422" t="s">
        <v>598</v>
      </c>
      <c r="D130" s="424">
        <v>26</v>
      </c>
      <c r="E130" s="424">
        <v>38</v>
      </c>
      <c r="F130" s="424">
        <v>89.5</v>
      </c>
      <c r="G130" s="424">
        <v>0.8</v>
      </c>
      <c r="H130" s="425"/>
      <c r="I130" s="424">
        <v>8.6</v>
      </c>
      <c r="J130" s="425">
        <v>0.6</v>
      </c>
      <c r="K130" s="424">
        <v>0.5</v>
      </c>
      <c r="L130" s="424">
        <v>35</v>
      </c>
      <c r="M130" s="424">
        <v>17</v>
      </c>
      <c r="N130" s="424">
        <v>0.4</v>
      </c>
      <c r="O130" s="425"/>
      <c r="P130" s="424" t="s">
        <v>597</v>
      </c>
      <c r="Q130" s="424">
        <v>0.1</v>
      </c>
      <c r="R130" s="424">
        <v>0</v>
      </c>
      <c r="S130" s="424">
        <v>0.2</v>
      </c>
      <c r="T130" s="423">
        <v>55</v>
      </c>
      <c r="U130" s="147" t="s">
        <v>271</v>
      </c>
      <c r="X130" s="147"/>
    </row>
    <row r="131" spans="1:24" hidden="1">
      <c r="A131" s="421">
        <v>5051</v>
      </c>
      <c r="B131" s="147" t="s">
        <v>271</v>
      </c>
      <c r="C131" s="422" t="s">
        <v>596</v>
      </c>
      <c r="D131" s="424">
        <v>12</v>
      </c>
      <c r="E131" s="424">
        <v>47</v>
      </c>
      <c r="F131" s="424">
        <v>87.2</v>
      </c>
      <c r="G131" s="424">
        <v>0.5</v>
      </c>
      <c r="H131" s="425"/>
      <c r="I131" s="424">
        <v>11.3</v>
      </c>
      <c r="J131" s="425">
        <v>0.6</v>
      </c>
      <c r="K131" s="424">
        <v>0.5</v>
      </c>
      <c r="L131" s="424">
        <v>19</v>
      </c>
      <c r="M131" s="424">
        <v>13</v>
      </c>
      <c r="N131" s="424">
        <v>2.5</v>
      </c>
      <c r="O131" s="425"/>
      <c r="P131" s="424">
        <v>75</v>
      </c>
      <c r="Q131" s="424">
        <v>0</v>
      </c>
      <c r="R131" s="424">
        <v>0</v>
      </c>
      <c r="S131" s="424">
        <v>0.2</v>
      </c>
      <c r="T131" s="423">
        <v>7</v>
      </c>
      <c r="U131" s="147" t="s">
        <v>271</v>
      </c>
      <c r="X131" s="147"/>
    </row>
    <row r="132" spans="1:24" hidden="1">
      <c r="A132" s="421">
        <v>5052</v>
      </c>
      <c r="B132" s="147" t="s">
        <v>271</v>
      </c>
      <c r="C132" s="422" t="s">
        <v>595</v>
      </c>
      <c r="D132" s="424">
        <v>48</v>
      </c>
      <c r="E132" s="424">
        <v>43</v>
      </c>
      <c r="F132" s="424">
        <v>87.8</v>
      </c>
      <c r="G132" s="424">
        <v>0.7</v>
      </c>
      <c r="H132" s="425"/>
      <c r="I132" s="424">
        <v>10</v>
      </c>
      <c r="J132" s="425">
        <v>1.1000000000000001</v>
      </c>
      <c r="K132" s="424">
        <v>0.4</v>
      </c>
      <c r="L132" s="424">
        <v>6</v>
      </c>
      <c r="M132" s="424">
        <v>34</v>
      </c>
      <c r="N132" s="424">
        <v>0.5</v>
      </c>
      <c r="O132" s="425"/>
      <c r="P132" s="424">
        <v>15</v>
      </c>
      <c r="Q132" s="424">
        <v>0</v>
      </c>
      <c r="R132" s="424">
        <v>0</v>
      </c>
      <c r="S132" s="424">
        <v>0.7</v>
      </c>
      <c r="T132" s="423">
        <v>36</v>
      </c>
      <c r="U132" s="147" t="s">
        <v>271</v>
      </c>
      <c r="X132" s="147"/>
    </row>
    <row r="133" spans="1:24" hidden="1">
      <c r="A133" s="421">
        <v>5055</v>
      </c>
      <c r="B133" s="147" t="s">
        <v>271</v>
      </c>
      <c r="C133" s="422" t="s">
        <v>272</v>
      </c>
      <c r="D133" s="424">
        <v>20</v>
      </c>
      <c r="E133" s="424">
        <v>69</v>
      </c>
      <c r="F133" s="424">
        <v>82.6</v>
      </c>
      <c r="G133" s="424">
        <v>0.6</v>
      </c>
      <c r="H133" s="424">
        <v>0.3</v>
      </c>
      <c r="I133" s="424">
        <v>15.9</v>
      </c>
      <c r="J133" s="425"/>
      <c r="K133" s="424">
        <v>0.6</v>
      </c>
      <c r="L133" s="424">
        <v>10</v>
      </c>
      <c r="M133" s="424">
        <v>13</v>
      </c>
      <c r="N133" s="424">
        <v>0.4</v>
      </c>
      <c r="O133" s="425"/>
      <c r="P133" s="424">
        <v>960</v>
      </c>
      <c r="Q133" s="424">
        <v>0.1</v>
      </c>
      <c r="R133" s="424">
        <v>0.1</v>
      </c>
      <c r="S133" s="424">
        <v>0.3</v>
      </c>
      <c r="T133" s="423">
        <v>30</v>
      </c>
      <c r="U133" s="147" t="s">
        <v>271</v>
      </c>
      <c r="X133" s="147"/>
    </row>
    <row r="134" spans="1:24" hidden="1">
      <c r="A134" s="421">
        <v>6002</v>
      </c>
      <c r="B134" s="147" t="s">
        <v>273</v>
      </c>
      <c r="C134" s="422" t="s">
        <v>594</v>
      </c>
      <c r="D134" s="424">
        <v>0</v>
      </c>
      <c r="E134" s="424">
        <v>897</v>
      </c>
      <c r="F134" s="424">
        <v>0.3</v>
      </c>
      <c r="G134" s="424">
        <v>0</v>
      </c>
      <c r="H134" s="424">
        <v>99.7</v>
      </c>
      <c r="I134" s="424">
        <v>0</v>
      </c>
      <c r="J134" s="425"/>
      <c r="K134" s="424">
        <v>0</v>
      </c>
      <c r="L134" s="425"/>
      <c r="M134" s="424" t="s">
        <v>500</v>
      </c>
      <c r="N134" s="425"/>
      <c r="O134" s="443"/>
      <c r="P134" s="424" t="s">
        <v>500</v>
      </c>
      <c r="Q134" s="424" t="s">
        <v>500</v>
      </c>
      <c r="R134" s="425"/>
      <c r="S134" s="425"/>
      <c r="T134" s="428"/>
      <c r="U134" s="147" t="s">
        <v>273</v>
      </c>
      <c r="X134" s="147"/>
    </row>
    <row r="135" spans="1:24" hidden="1">
      <c r="A135" s="434">
        <v>6002</v>
      </c>
      <c r="B135" s="147" t="s">
        <v>273</v>
      </c>
      <c r="C135" s="430" t="s">
        <v>593</v>
      </c>
      <c r="D135" s="433">
        <v>0</v>
      </c>
      <c r="E135" s="433">
        <v>897</v>
      </c>
      <c r="F135" s="433">
        <v>0.3</v>
      </c>
      <c r="G135" s="433">
        <v>0</v>
      </c>
      <c r="H135" s="433">
        <v>99.7</v>
      </c>
      <c r="I135" s="433">
        <v>0</v>
      </c>
      <c r="J135" s="432"/>
      <c r="K135" s="433">
        <v>0</v>
      </c>
      <c r="L135" s="432"/>
      <c r="M135" s="433" t="s">
        <v>500</v>
      </c>
      <c r="N135" s="432"/>
      <c r="O135" s="442"/>
      <c r="P135" s="433" t="s">
        <v>500</v>
      </c>
      <c r="Q135" s="433" t="s">
        <v>500</v>
      </c>
      <c r="R135" s="432"/>
      <c r="S135" s="432"/>
      <c r="T135" s="431"/>
      <c r="U135" s="147" t="s">
        <v>273</v>
      </c>
      <c r="X135" s="429"/>
    </row>
    <row r="136" spans="1:24" hidden="1">
      <c r="A136" s="434">
        <v>6002</v>
      </c>
      <c r="B136" s="147" t="s">
        <v>273</v>
      </c>
      <c r="C136" s="438" t="s">
        <v>84</v>
      </c>
      <c r="D136" s="433">
        <v>0</v>
      </c>
      <c r="E136" s="433">
        <v>897</v>
      </c>
      <c r="F136" s="433">
        <v>0.3</v>
      </c>
      <c r="G136" s="433">
        <v>0</v>
      </c>
      <c r="H136" s="433">
        <v>99.7</v>
      </c>
      <c r="I136" s="433">
        <v>0</v>
      </c>
      <c r="J136" s="432"/>
      <c r="K136" s="433">
        <v>0</v>
      </c>
      <c r="L136" s="432"/>
      <c r="M136" s="433" t="s">
        <v>500</v>
      </c>
      <c r="N136" s="432"/>
      <c r="O136" s="442"/>
      <c r="P136" s="433" t="s">
        <v>500</v>
      </c>
      <c r="Q136" s="433" t="s">
        <v>500</v>
      </c>
      <c r="R136" s="432"/>
      <c r="S136" s="432"/>
      <c r="T136" s="431"/>
      <c r="U136" s="147" t="s">
        <v>273</v>
      </c>
      <c r="X136" s="437"/>
    </row>
    <row r="137" spans="1:24" hidden="1">
      <c r="A137" s="421">
        <v>7001</v>
      </c>
      <c r="B137" s="147" t="s">
        <v>274</v>
      </c>
      <c r="C137" s="422" t="s">
        <v>275</v>
      </c>
      <c r="D137" s="424">
        <v>2</v>
      </c>
      <c r="E137" s="424">
        <v>144</v>
      </c>
      <c r="F137" s="424">
        <v>72.8</v>
      </c>
      <c r="G137" s="424">
        <v>19</v>
      </c>
      <c r="H137" s="424">
        <v>7.5</v>
      </c>
      <c r="I137" s="424">
        <v>0</v>
      </c>
      <c r="J137" s="425"/>
      <c r="K137" s="424">
        <v>0.7</v>
      </c>
      <c r="L137" s="424">
        <v>8</v>
      </c>
      <c r="M137" s="424">
        <v>188</v>
      </c>
      <c r="N137" s="424">
        <v>1.7</v>
      </c>
      <c r="O137" s="424">
        <v>10</v>
      </c>
      <c r="P137" s="425"/>
      <c r="Q137" s="424">
        <v>0.2</v>
      </c>
      <c r="R137" s="424">
        <v>0.3</v>
      </c>
      <c r="S137" s="424">
        <v>6.2</v>
      </c>
      <c r="T137" s="423">
        <v>2</v>
      </c>
      <c r="U137" s="147" t="s">
        <v>274</v>
      </c>
      <c r="X137" s="147"/>
    </row>
    <row r="138" spans="1:24" hidden="1">
      <c r="A138" s="421">
        <v>7002</v>
      </c>
      <c r="B138" s="147" t="s">
        <v>274</v>
      </c>
      <c r="C138" s="422" t="s">
        <v>592</v>
      </c>
      <c r="D138" s="424">
        <v>2</v>
      </c>
      <c r="E138" s="424">
        <v>85</v>
      </c>
      <c r="F138" s="424">
        <v>78.2</v>
      </c>
      <c r="G138" s="424">
        <v>20</v>
      </c>
      <c r="H138" s="424">
        <v>0.5</v>
      </c>
      <c r="I138" s="424">
        <v>0</v>
      </c>
      <c r="J138" s="425"/>
      <c r="K138" s="424">
        <v>1.3</v>
      </c>
      <c r="L138" s="424">
        <v>8</v>
      </c>
      <c r="M138" s="424">
        <v>176</v>
      </c>
      <c r="N138" s="424">
        <v>1.7</v>
      </c>
      <c r="O138" s="424">
        <v>30</v>
      </c>
      <c r="P138" s="425"/>
      <c r="Q138" s="424">
        <v>0.2</v>
      </c>
      <c r="R138" s="424">
        <v>0.3</v>
      </c>
      <c r="S138" s="424">
        <v>6.2</v>
      </c>
      <c r="T138" s="423">
        <v>2</v>
      </c>
      <c r="U138" s="147" t="s">
        <v>274</v>
      </c>
      <c r="X138" s="147"/>
    </row>
    <row r="139" spans="1:24" hidden="1">
      <c r="A139" s="421">
        <v>7003</v>
      </c>
      <c r="B139" s="147" t="s">
        <v>274</v>
      </c>
      <c r="C139" s="430" t="s">
        <v>591</v>
      </c>
      <c r="D139" s="424">
        <v>2</v>
      </c>
      <c r="E139" s="424">
        <v>118</v>
      </c>
      <c r="F139" s="424">
        <v>74.099999999999994</v>
      </c>
      <c r="G139" s="424">
        <v>21</v>
      </c>
      <c r="H139" s="424">
        <v>3.8</v>
      </c>
      <c r="I139" s="424">
        <v>0</v>
      </c>
      <c r="J139" s="425"/>
      <c r="K139" s="424">
        <v>1.1000000000000001</v>
      </c>
      <c r="L139" s="424">
        <v>12</v>
      </c>
      <c r="M139" s="424">
        <v>226</v>
      </c>
      <c r="N139" s="424">
        <v>3.1</v>
      </c>
      <c r="O139" s="424">
        <v>12</v>
      </c>
      <c r="P139" s="425"/>
      <c r="Q139" s="424">
        <v>0.1</v>
      </c>
      <c r="R139" s="424">
        <v>0.2</v>
      </c>
      <c r="S139" s="424">
        <v>4.2</v>
      </c>
      <c r="T139" s="423">
        <v>1</v>
      </c>
      <c r="U139" s="147" t="s">
        <v>274</v>
      </c>
      <c r="X139" s="429"/>
    </row>
    <row r="140" spans="1:24" hidden="1">
      <c r="A140" s="421">
        <v>7004</v>
      </c>
      <c r="B140" s="147" t="s">
        <v>274</v>
      </c>
      <c r="C140" s="430" t="s">
        <v>590</v>
      </c>
      <c r="D140" s="424">
        <v>2</v>
      </c>
      <c r="E140" s="424">
        <v>167</v>
      </c>
      <c r="F140" s="424">
        <v>70.5</v>
      </c>
      <c r="G140" s="424">
        <v>18</v>
      </c>
      <c r="H140" s="424">
        <v>10.5</v>
      </c>
      <c r="I140" s="424">
        <v>0</v>
      </c>
      <c r="J140" s="425"/>
      <c r="K140" s="424">
        <v>1</v>
      </c>
      <c r="L140" s="424">
        <v>10</v>
      </c>
      <c r="M140" s="424">
        <v>194</v>
      </c>
      <c r="N140" s="424">
        <v>2.7</v>
      </c>
      <c r="O140" s="424">
        <v>2</v>
      </c>
      <c r="P140" s="425"/>
      <c r="Q140" s="424">
        <v>0.1</v>
      </c>
      <c r="R140" s="424">
        <v>0.2</v>
      </c>
      <c r="S140" s="424">
        <v>4.2</v>
      </c>
      <c r="T140" s="423">
        <v>1</v>
      </c>
      <c r="U140" s="147" t="s">
        <v>274</v>
      </c>
      <c r="X140" s="429"/>
    </row>
    <row r="141" spans="1:24" hidden="1">
      <c r="A141" s="434">
        <v>7004</v>
      </c>
      <c r="B141" s="147" t="s">
        <v>274</v>
      </c>
      <c r="C141" s="430" t="s">
        <v>75</v>
      </c>
      <c r="D141" s="433">
        <v>2</v>
      </c>
      <c r="E141" s="433">
        <v>167</v>
      </c>
      <c r="F141" s="433">
        <v>70.5</v>
      </c>
      <c r="G141" s="433">
        <v>18</v>
      </c>
      <c r="H141" s="433">
        <v>10.5</v>
      </c>
      <c r="I141" s="433">
        <v>0</v>
      </c>
      <c r="J141" s="432"/>
      <c r="K141" s="433">
        <v>1</v>
      </c>
      <c r="L141" s="433">
        <v>10</v>
      </c>
      <c r="M141" s="433">
        <v>194</v>
      </c>
      <c r="N141" s="433">
        <v>2.7</v>
      </c>
      <c r="O141" s="433">
        <v>2</v>
      </c>
      <c r="P141" s="432"/>
      <c r="Q141" s="433">
        <v>0.1</v>
      </c>
      <c r="R141" s="433">
        <v>0.2</v>
      </c>
      <c r="S141" s="433">
        <v>4.2</v>
      </c>
      <c r="T141" s="439">
        <v>1</v>
      </c>
      <c r="U141" s="147" t="s">
        <v>274</v>
      </c>
      <c r="X141" s="429"/>
    </row>
    <row r="142" spans="1:24" hidden="1">
      <c r="A142" s="421">
        <v>7006</v>
      </c>
      <c r="B142" s="147" t="s">
        <v>587</v>
      </c>
      <c r="C142" s="422" t="s">
        <v>589</v>
      </c>
      <c r="D142" s="424">
        <v>2</v>
      </c>
      <c r="E142" s="424">
        <v>338</v>
      </c>
      <c r="F142" s="424">
        <v>53</v>
      </c>
      <c r="G142" s="424">
        <v>16</v>
      </c>
      <c r="H142" s="424">
        <v>30.4</v>
      </c>
      <c r="I142" s="424">
        <v>0</v>
      </c>
      <c r="J142" s="425"/>
      <c r="K142" s="424">
        <v>0.6</v>
      </c>
      <c r="L142" s="424">
        <v>16</v>
      </c>
      <c r="M142" s="424">
        <v>43</v>
      </c>
      <c r="N142" s="424">
        <v>1</v>
      </c>
      <c r="O142" s="425"/>
      <c r="P142" s="425"/>
      <c r="Q142" s="424">
        <v>0</v>
      </c>
      <c r="R142" s="424">
        <v>0.1</v>
      </c>
      <c r="S142" s="424">
        <v>1.8</v>
      </c>
      <c r="T142" s="428"/>
      <c r="U142" s="147" t="s">
        <v>587</v>
      </c>
      <c r="X142" s="147"/>
    </row>
    <row r="143" spans="1:24" hidden="1">
      <c r="A143" s="421">
        <v>7007</v>
      </c>
      <c r="B143" s="147" t="s">
        <v>587</v>
      </c>
      <c r="C143" s="422" t="s">
        <v>588</v>
      </c>
      <c r="D143" s="424">
        <v>2</v>
      </c>
      <c r="E143" s="424">
        <v>230</v>
      </c>
      <c r="F143" s="424">
        <v>63.8</v>
      </c>
      <c r="G143" s="424">
        <v>18</v>
      </c>
      <c r="H143" s="424">
        <v>17.600000000000001</v>
      </c>
      <c r="I143" s="424">
        <v>0</v>
      </c>
      <c r="J143" s="425"/>
      <c r="K143" s="424">
        <v>0.6</v>
      </c>
      <c r="L143" s="424">
        <v>20</v>
      </c>
      <c r="M143" s="424">
        <v>36</v>
      </c>
      <c r="N143" s="424">
        <v>0.7</v>
      </c>
      <c r="O143" s="425"/>
      <c r="P143" s="425"/>
      <c r="Q143" s="424">
        <v>0</v>
      </c>
      <c r="R143" s="424">
        <v>0.1</v>
      </c>
      <c r="S143" s="424">
        <v>1.8</v>
      </c>
      <c r="T143" s="423">
        <v>0</v>
      </c>
      <c r="U143" s="147" t="s">
        <v>587</v>
      </c>
      <c r="X143" s="147"/>
    </row>
    <row r="144" spans="1:24" hidden="1">
      <c r="A144" s="421">
        <v>7011</v>
      </c>
      <c r="B144" s="147" t="s">
        <v>276</v>
      </c>
      <c r="C144" s="422" t="s">
        <v>52</v>
      </c>
      <c r="D144" s="424">
        <v>52</v>
      </c>
      <c r="E144" s="424">
        <v>199</v>
      </c>
      <c r="F144" s="424">
        <v>65.599999999999994</v>
      </c>
      <c r="G144" s="424">
        <v>20.3</v>
      </c>
      <c r="H144" s="424">
        <v>13.1</v>
      </c>
      <c r="I144" s="424">
        <v>0</v>
      </c>
      <c r="J144" s="425"/>
      <c r="K144" s="424">
        <v>1</v>
      </c>
      <c r="L144" s="424">
        <v>12</v>
      </c>
      <c r="M144" s="424">
        <v>200</v>
      </c>
      <c r="N144" s="424">
        <v>1.5</v>
      </c>
      <c r="O144" s="424">
        <v>120</v>
      </c>
      <c r="P144" s="425"/>
      <c r="Q144" s="424">
        <v>0.2</v>
      </c>
      <c r="R144" s="424">
        <v>0.2</v>
      </c>
      <c r="S144" s="424">
        <v>8.1</v>
      </c>
      <c r="T144" s="423">
        <v>4</v>
      </c>
      <c r="U144" s="147" t="s">
        <v>276</v>
      </c>
      <c r="X144" s="147"/>
    </row>
    <row r="145" spans="1:24" hidden="1">
      <c r="A145" s="421">
        <v>7011</v>
      </c>
      <c r="B145" s="147" t="s">
        <v>276</v>
      </c>
      <c r="C145" s="422" t="s">
        <v>586</v>
      </c>
      <c r="D145" s="424">
        <v>52</v>
      </c>
      <c r="E145" s="424">
        <v>195</v>
      </c>
      <c r="F145" s="424">
        <v>65.599999999999994</v>
      </c>
      <c r="G145" s="424">
        <v>20.3</v>
      </c>
      <c r="H145" s="424">
        <v>13.1</v>
      </c>
      <c r="I145" s="424">
        <v>0</v>
      </c>
      <c r="J145" s="425"/>
      <c r="K145" s="424">
        <v>1</v>
      </c>
      <c r="L145" s="424">
        <v>12</v>
      </c>
      <c r="M145" s="424">
        <v>200</v>
      </c>
      <c r="N145" s="424">
        <v>1.5</v>
      </c>
      <c r="O145" s="424">
        <v>120</v>
      </c>
      <c r="P145" s="425"/>
      <c r="Q145" s="424">
        <v>0.2</v>
      </c>
      <c r="R145" s="424">
        <v>0.2</v>
      </c>
      <c r="S145" s="424">
        <v>8.1</v>
      </c>
      <c r="T145" s="423">
        <v>4</v>
      </c>
      <c r="U145" s="147" t="s">
        <v>276</v>
      </c>
      <c r="X145" s="147"/>
    </row>
    <row r="146" spans="1:24" hidden="1">
      <c r="A146" s="421">
        <v>7011</v>
      </c>
      <c r="B146" s="147" t="s">
        <v>276</v>
      </c>
      <c r="C146" s="422" t="s">
        <v>144</v>
      </c>
      <c r="D146" s="424">
        <v>52</v>
      </c>
      <c r="E146" s="424">
        <v>199</v>
      </c>
      <c r="F146" s="424">
        <v>65.599999999999994</v>
      </c>
      <c r="G146" s="424">
        <v>20.3</v>
      </c>
      <c r="H146" s="424">
        <v>13.1</v>
      </c>
      <c r="I146" s="424">
        <v>0</v>
      </c>
      <c r="J146" s="425"/>
      <c r="K146" s="424">
        <v>1</v>
      </c>
      <c r="L146" s="424">
        <v>12</v>
      </c>
      <c r="M146" s="424">
        <v>200</v>
      </c>
      <c r="N146" s="424">
        <v>1.5</v>
      </c>
      <c r="O146" s="424">
        <v>120</v>
      </c>
      <c r="P146" s="425"/>
      <c r="Q146" s="424">
        <v>0.2</v>
      </c>
      <c r="R146" s="424">
        <v>0.2</v>
      </c>
      <c r="S146" s="424">
        <v>8.1</v>
      </c>
      <c r="T146" s="423">
        <v>4</v>
      </c>
      <c r="U146" s="147" t="s">
        <v>276</v>
      </c>
      <c r="X146" s="147"/>
    </row>
    <row r="147" spans="1:24" hidden="1">
      <c r="A147" s="421">
        <v>7014</v>
      </c>
      <c r="B147" s="147" t="s">
        <v>277</v>
      </c>
      <c r="C147" s="422" t="s">
        <v>585</v>
      </c>
      <c r="D147" s="424">
        <v>2</v>
      </c>
      <c r="E147" s="424">
        <v>394</v>
      </c>
      <c r="F147" s="424">
        <v>47.5</v>
      </c>
      <c r="G147" s="424">
        <v>14.5</v>
      </c>
      <c r="H147" s="424">
        <v>37.299999999999997</v>
      </c>
      <c r="I147" s="424">
        <v>0</v>
      </c>
      <c r="J147" s="425"/>
      <c r="K147" s="424">
        <v>0.7</v>
      </c>
      <c r="L147" s="424">
        <v>8</v>
      </c>
      <c r="M147" s="424">
        <v>156</v>
      </c>
      <c r="N147" s="424">
        <v>0.4</v>
      </c>
      <c r="O147" s="424">
        <v>0</v>
      </c>
      <c r="P147" s="425"/>
      <c r="Q147" s="424">
        <v>0</v>
      </c>
      <c r="R147" s="424">
        <v>0</v>
      </c>
      <c r="S147" s="424">
        <v>0</v>
      </c>
      <c r="T147" s="423">
        <v>0</v>
      </c>
      <c r="U147" s="147" t="s">
        <v>277</v>
      </c>
      <c r="X147" s="147"/>
    </row>
    <row r="148" spans="1:24" hidden="1">
      <c r="A148" s="421">
        <v>7015</v>
      </c>
      <c r="B148" s="147" t="s">
        <v>277</v>
      </c>
      <c r="C148" s="422" t="s">
        <v>584</v>
      </c>
      <c r="D148" s="424">
        <v>2</v>
      </c>
      <c r="E148" s="424">
        <v>139</v>
      </c>
      <c r="F148" s="424">
        <v>73</v>
      </c>
      <c r="G148" s="424">
        <v>19</v>
      </c>
      <c r="H148" s="424">
        <v>7</v>
      </c>
      <c r="I148" s="424">
        <v>0</v>
      </c>
      <c r="J148" s="425"/>
      <c r="K148" s="424">
        <v>1</v>
      </c>
      <c r="L148" s="424">
        <v>6.7</v>
      </c>
      <c r="M148" s="424">
        <v>190</v>
      </c>
      <c r="N148" s="424">
        <v>1</v>
      </c>
      <c r="O148" s="425"/>
      <c r="P148" s="425"/>
      <c r="Q148" s="424">
        <v>0.9</v>
      </c>
      <c r="R148" s="424">
        <v>0.2</v>
      </c>
      <c r="S148" s="424">
        <v>4.4000000000000004</v>
      </c>
      <c r="T148" s="428"/>
      <c r="U148" s="147" t="s">
        <v>277</v>
      </c>
      <c r="X148" s="147"/>
    </row>
    <row r="149" spans="1:24" hidden="1">
      <c r="A149" s="434">
        <v>7015</v>
      </c>
      <c r="B149" s="147" t="s">
        <v>277</v>
      </c>
      <c r="C149" s="438" t="s">
        <v>583</v>
      </c>
      <c r="D149" s="433">
        <f t="shared" ref="D149:T149" si="2">(D147+D148)/2</f>
        <v>2</v>
      </c>
      <c r="E149" s="433">
        <f t="shared" si="2"/>
        <v>266.5</v>
      </c>
      <c r="F149" s="433">
        <f t="shared" si="2"/>
        <v>60.25</v>
      </c>
      <c r="G149" s="433">
        <f t="shared" si="2"/>
        <v>16.75</v>
      </c>
      <c r="H149" s="433">
        <f t="shared" si="2"/>
        <v>22.15</v>
      </c>
      <c r="I149" s="433">
        <f t="shared" si="2"/>
        <v>0</v>
      </c>
      <c r="J149" s="433">
        <f t="shared" si="2"/>
        <v>0</v>
      </c>
      <c r="K149" s="433">
        <f t="shared" si="2"/>
        <v>0.85</v>
      </c>
      <c r="L149" s="433">
        <f t="shared" si="2"/>
        <v>7.35</v>
      </c>
      <c r="M149" s="433">
        <f t="shared" si="2"/>
        <v>173</v>
      </c>
      <c r="N149" s="433">
        <f t="shared" si="2"/>
        <v>0.7</v>
      </c>
      <c r="O149" s="433">
        <f t="shared" si="2"/>
        <v>0</v>
      </c>
      <c r="P149" s="433">
        <f t="shared" si="2"/>
        <v>0</v>
      </c>
      <c r="Q149" s="433">
        <f t="shared" si="2"/>
        <v>0.45</v>
      </c>
      <c r="R149" s="433">
        <f t="shared" si="2"/>
        <v>0.1</v>
      </c>
      <c r="S149" s="433">
        <f t="shared" si="2"/>
        <v>2.2000000000000002</v>
      </c>
      <c r="T149" s="433">
        <f t="shared" si="2"/>
        <v>0</v>
      </c>
      <c r="U149" s="147" t="s">
        <v>277</v>
      </c>
      <c r="X149" s="437"/>
    </row>
    <row r="150" spans="1:24" hidden="1">
      <c r="A150" s="421">
        <v>7015</v>
      </c>
      <c r="B150" s="147" t="s">
        <v>277</v>
      </c>
      <c r="C150" s="422" t="s">
        <v>582</v>
      </c>
      <c r="D150" s="424">
        <v>2</v>
      </c>
      <c r="E150" s="424">
        <v>139</v>
      </c>
      <c r="F150" s="424">
        <v>73</v>
      </c>
      <c r="G150" s="424">
        <v>19</v>
      </c>
      <c r="H150" s="424">
        <v>7</v>
      </c>
      <c r="I150" s="424">
        <v>0</v>
      </c>
      <c r="J150" s="425"/>
      <c r="K150" s="424">
        <v>1</v>
      </c>
      <c r="L150" s="424">
        <v>6.7</v>
      </c>
      <c r="M150" s="424">
        <v>190</v>
      </c>
      <c r="N150" s="424">
        <v>1</v>
      </c>
      <c r="O150" s="425"/>
      <c r="P150" s="425"/>
      <c r="Q150" s="424">
        <v>0.9</v>
      </c>
      <c r="R150" s="424">
        <v>0.2</v>
      </c>
      <c r="S150" s="424">
        <v>4.4000000000000004</v>
      </c>
      <c r="T150" s="428"/>
      <c r="U150" s="147" t="s">
        <v>277</v>
      </c>
      <c r="X150" s="147"/>
    </row>
    <row r="151" spans="1:24" hidden="1">
      <c r="A151" s="421">
        <v>7016</v>
      </c>
      <c r="B151" s="147" t="s">
        <v>278</v>
      </c>
      <c r="C151" s="422" t="s">
        <v>581</v>
      </c>
      <c r="D151" s="424">
        <v>2</v>
      </c>
      <c r="E151" s="424">
        <v>260</v>
      </c>
      <c r="F151" s="424">
        <v>60.9</v>
      </c>
      <c r="G151" s="424">
        <v>16.5</v>
      </c>
      <c r="H151" s="424">
        <v>21.5</v>
      </c>
      <c r="I151" s="424">
        <v>0</v>
      </c>
      <c r="J151" s="425"/>
      <c r="K151" s="424">
        <v>1.1000000000000001</v>
      </c>
      <c r="L151" s="424">
        <v>9</v>
      </c>
      <c r="M151" s="424">
        <v>178</v>
      </c>
      <c r="N151" s="424">
        <v>1.5</v>
      </c>
      <c r="O151" s="424">
        <v>10</v>
      </c>
      <c r="P151" s="425"/>
      <c r="Q151" s="424">
        <v>0.5</v>
      </c>
      <c r="R151" s="424">
        <v>0.2</v>
      </c>
      <c r="S151" s="424">
        <v>2.7</v>
      </c>
      <c r="T151" s="423">
        <v>2</v>
      </c>
      <c r="U151" s="147" t="s">
        <v>278</v>
      </c>
      <c r="X151" s="147"/>
    </row>
    <row r="152" spans="1:24" hidden="1">
      <c r="A152" s="434">
        <v>7016</v>
      </c>
      <c r="B152" s="147" t="s">
        <v>278</v>
      </c>
      <c r="C152" s="438" t="s">
        <v>186</v>
      </c>
      <c r="D152" s="433">
        <f t="shared" ref="D152:T152" si="3">(D150+D151)/2</f>
        <v>2</v>
      </c>
      <c r="E152" s="433">
        <f t="shared" si="3"/>
        <v>199.5</v>
      </c>
      <c r="F152" s="433">
        <f t="shared" si="3"/>
        <v>66.95</v>
      </c>
      <c r="G152" s="433">
        <f t="shared" si="3"/>
        <v>17.75</v>
      </c>
      <c r="H152" s="433">
        <f t="shared" si="3"/>
        <v>14.25</v>
      </c>
      <c r="I152" s="433">
        <f t="shared" si="3"/>
        <v>0</v>
      </c>
      <c r="J152" s="433">
        <f t="shared" si="3"/>
        <v>0</v>
      </c>
      <c r="K152" s="433">
        <f t="shared" si="3"/>
        <v>1.05</v>
      </c>
      <c r="L152" s="433">
        <f t="shared" si="3"/>
        <v>7.85</v>
      </c>
      <c r="M152" s="433">
        <f t="shared" si="3"/>
        <v>184</v>
      </c>
      <c r="N152" s="433">
        <f t="shared" si="3"/>
        <v>1.25</v>
      </c>
      <c r="O152" s="433">
        <f t="shared" si="3"/>
        <v>5</v>
      </c>
      <c r="P152" s="433">
        <f t="shared" si="3"/>
        <v>0</v>
      </c>
      <c r="Q152" s="433">
        <f t="shared" si="3"/>
        <v>0.7</v>
      </c>
      <c r="R152" s="433">
        <f t="shared" si="3"/>
        <v>0.2</v>
      </c>
      <c r="S152" s="433">
        <f t="shared" si="3"/>
        <v>3.5500000000000003</v>
      </c>
      <c r="T152" s="433">
        <f t="shared" si="3"/>
        <v>1</v>
      </c>
      <c r="U152" s="147" t="s">
        <v>278</v>
      </c>
      <c r="X152" s="437"/>
    </row>
    <row r="153" spans="1:24" hidden="1">
      <c r="A153" s="421">
        <v>7021</v>
      </c>
      <c r="B153" s="147" t="s">
        <v>274</v>
      </c>
      <c r="C153" s="422" t="s">
        <v>580</v>
      </c>
      <c r="D153" s="424">
        <v>2</v>
      </c>
      <c r="E153" s="424">
        <v>115</v>
      </c>
      <c r="F153" s="424">
        <v>74.2</v>
      </c>
      <c r="G153" s="424">
        <v>21.9</v>
      </c>
      <c r="H153" s="424">
        <v>3</v>
      </c>
      <c r="I153" s="424">
        <v>0</v>
      </c>
      <c r="J153" s="425"/>
      <c r="K153" s="424">
        <v>0.9</v>
      </c>
      <c r="L153" s="424">
        <v>30</v>
      </c>
      <c r="M153" s="424">
        <v>150</v>
      </c>
      <c r="N153" s="425"/>
      <c r="O153" s="424" t="s">
        <v>500</v>
      </c>
      <c r="P153" s="425"/>
      <c r="Q153" s="425"/>
      <c r="R153" s="425"/>
      <c r="S153" s="425"/>
      <c r="T153" s="428"/>
      <c r="U153" s="147" t="s">
        <v>274</v>
      </c>
      <c r="X153" s="147"/>
    </row>
    <row r="154" spans="1:24" hidden="1">
      <c r="A154" s="421">
        <v>7022</v>
      </c>
      <c r="B154" s="147" t="s">
        <v>274</v>
      </c>
      <c r="C154" s="422" t="s">
        <v>579</v>
      </c>
      <c r="D154" s="424">
        <v>2</v>
      </c>
      <c r="E154" s="424">
        <v>112</v>
      </c>
      <c r="F154" s="424">
        <v>74.900000000000006</v>
      </c>
      <c r="G154" s="424">
        <v>20.9</v>
      </c>
      <c r="H154" s="424">
        <v>3.1</v>
      </c>
      <c r="I154" s="424">
        <v>0</v>
      </c>
      <c r="J154" s="425"/>
      <c r="K154" s="424">
        <v>1.1000000000000001</v>
      </c>
      <c r="L154" s="424">
        <v>20</v>
      </c>
      <c r="M154" s="424">
        <v>160</v>
      </c>
      <c r="N154" s="425"/>
      <c r="O154" s="424" t="s">
        <v>500</v>
      </c>
      <c r="P154" s="425"/>
      <c r="Q154" s="425"/>
      <c r="R154" s="425"/>
      <c r="S154" s="425"/>
      <c r="T154" s="428"/>
      <c r="U154" s="147" t="s">
        <v>274</v>
      </c>
      <c r="X154" s="147"/>
    </row>
    <row r="155" spans="1:24" hidden="1">
      <c r="A155" s="421">
        <v>7023</v>
      </c>
      <c r="B155" s="147" t="s">
        <v>274</v>
      </c>
      <c r="C155" s="422" t="s">
        <v>578</v>
      </c>
      <c r="D155" s="424">
        <v>2</v>
      </c>
      <c r="E155" s="424">
        <v>112</v>
      </c>
      <c r="F155" s="424">
        <v>74.900000000000006</v>
      </c>
      <c r="G155" s="424">
        <v>21.2</v>
      </c>
      <c r="H155" s="424">
        <v>3</v>
      </c>
      <c r="I155" s="424">
        <v>0</v>
      </c>
      <c r="J155" s="425"/>
      <c r="K155" s="424">
        <v>0.9</v>
      </c>
      <c r="L155" s="424">
        <v>20</v>
      </c>
      <c r="M155" s="424">
        <v>215</v>
      </c>
      <c r="N155" s="425"/>
      <c r="O155" s="424" t="s">
        <v>500</v>
      </c>
      <c r="P155" s="425"/>
      <c r="Q155" s="425"/>
      <c r="R155" s="424" t="s">
        <v>500</v>
      </c>
      <c r="S155" s="425"/>
      <c r="T155" s="428"/>
      <c r="U155" s="147" t="s">
        <v>274</v>
      </c>
      <c r="X155" s="147"/>
    </row>
    <row r="156" spans="1:24" hidden="1">
      <c r="A156" s="421">
        <v>7024</v>
      </c>
      <c r="B156" s="147" t="s">
        <v>274</v>
      </c>
      <c r="C156" s="422" t="s">
        <v>577</v>
      </c>
      <c r="D156" s="424">
        <v>2</v>
      </c>
      <c r="E156" s="424">
        <v>121</v>
      </c>
      <c r="F156" s="424">
        <v>73</v>
      </c>
      <c r="G156" s="424">
        <v>22.8</v>
      </c>
      <c r="H156" s="424">
        <v>3.3</v>
      </c>
      <c r="I156" s="424">
        <v>0</v>
      </c>
      <c r="J156" s="425"/>
      <c r="K156" s="424">
        <v>0.9</v>
      </c>
      <c r="L156" s="424">
        <v>26</v>
      </c>
      <c r="M156" s="424">
        <v>165</v>
      </c>
      <c r="N156" s="424">
        <v>3.3</v>
      </c>
      <c r="O156" s="424">
        <v>5.2</v>
      </c>
      <c r="P156" s="425"/>
      <c r="Q156" s="424">
        <v>0.1</v>
      </c>
      <c r="R156" s="424">
        <v>0.2</v>
      </c>
      <c r="S156" s="424">
        <v>3.5</v>
      </c>
      <c r="T156" s="428"/>
      <c r="U156" s="147" t="s">
        <v>274</v>
      </c>
      <c r="X156" s="147"/>
    </row>
    <row r="157" spans="1:24" hidden="1">
      <c r="A157" s="421">
        <v>7025</v>
      </c>
      <c r="B157" s="147" t="s">
        <v>276</v>
      </c>
      <c r="C157" s="422" t="s">
        <v>132</v>
      </c>
      <c r="D157" s="424">
        <v>55</v>
      </c>
      <c r="E157" s="424">
        <v>267</v>
      </c>
      <c r="F157" s="424">
        <v>59.5</v>
      </c>
      <c r="G157" s="424">
        <v>17.8</v>
      </c>
      <c r="H157" s="424">
        <v>21.8</v>
      </c>
      <c r="I157" s="424">
        <v>0</v>
      </c>
      <c r="J157" s="425"/>
      <c r="K157" s="424">
        <v>0.9</v>
      </c>
      <c r="L157" s="424">
        <v>13</v>
      </c>
      <c r="M157" s="424">
        <v>145</v>
      </c>
      <c r="N157" s="424">
        <v>1.8</v>
      </c>
      <c r="O157" s="424">
        <v>270</v>
      </c>
      <c r="P157" s="425"/>
      <c r="Q157" s="424">
        <v>0.1</v>
      </c>
      <c r="R157" s="424">
        <v>0.2</v>
      </c>
      <c r="S157" s="424">
        <v>4.7</v>
      </c>
      <c r="T157" s="428"/>
      <c r="U157" s="147" t="s">
        <v>276</v>
      </c>
      <c r="X157" s="147"/>
    </row>
    <row r="158" spans="1:24" hidden="1">
      <c r="A158" s="421">
        <v>7029</v>
      </c>
      <c r="B158" s="147" t="s">
        <v>278</v>
      </c>
      <c r="C158" s="422" t="s">
        <v>576</v>
      </c>
      <c r="D158" s="424">
        <v>0</v>
      </c>
      <c r="E158" s="424">
        <v>230</v>
      </c>
      <c r="F158" s="424">
        <v>64.7</v>
      </c>
      <c r="G158" s="424">
        <v>15.7</v>
      </c>
      <c r="H158" s="424">
        <v>18.600000000000001</v>
      </c>
      <c r="I158" s="424">
        <v>0</v>
      </c>
      <c r="J158" s="425"/>
      <c r="K158" s="424">
        <v>1</v>
      </c>
      <c r="L158" s="424">
        <v>24</v>
      </c>
      <c r="M158" s="424">
        <v>106</v>
      </c>
      <c r="N158" s="424">
        <v>2.1</v>
      </c>
      <c r="O158" s="424">
        <v>30</v>
      </c>
      <c r="P158" s="425"/>
      <c r="Q158" s="424">
        <v>0</v>
      </c>
      <c r="R158" s="424">
        <v>0.1</v>
      </c>
      <c r="S158" s="424">
        <v>1.6</v>
      </c>
      <c r="T158" s="428"/>
      <c r="U158" s="147" t="s">
        <v>278</v>
      </c>
      <c r="X158" s="147"/>
    </row>
    <row r="159" spans="1:24" hidden="1">
      <c r="A159" s="421">
        <v>7033</v>
      </c>
      <c r="B159" s="147" t="s">
        <v>278</v>
      </c>
      <c r="C159" s="422" t="s">
        <v>575</v>
      </c>
      <c r="D159" s="424">
        <v>34</v>
      </c>
      <c r="E159" s="424">
        <v>282.5</v>
      </c>
      <c r="F159" s="424">
        <v>59.650000000000006</v>
      </c>
      <c r="G159" s="424">
        <v>14.55</v>
      </c>
      <c r="H159" s="424">
        <v>24.950000000000003</v>
      </c>
      <c r="I159" s="424">
        <v>0</v>
      </c>
      <c r="J159" s="425">
        <v>0</v>
      </c>
      <c r="K159" s="424">
        <v>0.85</v>
      </c>
      <c r="L159" s="424">
        <v>12</v>
      </c>
      <c r="M159" s="424"/>
      <c r="N159" s="424">
        <v>1.05</v>
      </c>
      <c r="O159" s="424"/>
      <c r="P159" s="425">
        <v>0</v>
      </c>
      <c r="Q159" s="424">
        <v>0</v>
      </c>
      <c r="R159" s="424">
        <v>0.05</v>
      </c>
      <c r="S159" s="424">
        <v>0.8</v>
      </c>
      <c r="T159" s="441">
        <v>0</v>
      </c>
      <c r="U159" s="147" t="s">
        <v>278</v>
      </c>
      <c r="X159" s="147"/>
    </row>
    <row r="160" spans="1:24" hidden="1">
      <c r="A160" s="421">
        <v>7044</v>
      </c>
      <c r="B160" s="147" t="s">
        <v>278</v>
      </c>
      <c r="C160" s="430" t="s">
        <v>79</v>
      </c>
      <c r="D160" s="440">
        <v>2.8</v>
      </c>
      <c r="E160" s="440">
        <v>100.8</v>
      </c>
      <c r="F160" s="429">
        <v>80.7</v>
      </c>
      <c r="G160" s="429">
        <v>12.460000000000003</v>
      </c>
      <c r="H160" s="429">
        <v>5.3</v>
      </c>
      <c r="I160" s="429">
        <v>0.72</v>
      </c>
      <c r="J160" s="429">
        <v>0</v>
      </c>
      <c r="K160" s="429">
        <v>0.82</v>
      </c>
      <c r="L160" s="429">
        <v>8.6</v>
      </c>
      <c r="M160" s="429">
        <v>166</v>
      </c>
      <c r="N160" s="429">
        <v>4.2200000000000006</v>
      </c>
      <c r="O160" s="429">
        <v>0</v>
      </c>
      <c r="P160" s="429">
        <v>0</v>
      </c>
      <c r="Q160" s="429">
        <v>0.14000000000000001</v>
      </c>
      <c r="R160" s="429">
        <v>0.52000000000000013</v>
      </c>
      <c r="S160" s="429">
        <v>4.5</v>
      </c>
      <c r="T160" s="429">
        <v>3.6</v>
      </c>
      <c r="U160" s="147" t="s">
        <v>278</v>
      </c>
      <c r="X160" s="429"/>
    </row>
    <row r="161" spans="1:24" hidden="1">
      <c r="A161" s="421">
        <v>7044</v>
      </c>
      <c r="B161" s="147" t="s">
        <v>279</v>
      </c>
      <c r="C161" s="430" t="s">
        <v>71</v>
      </c>
      <c r="D161" s="440">
        <v>2</v>
      </c>
      <c r="E161" s="440">
        <v>108</v>
      </c>
      <c r="F161" s="429">
        <v>76.033333333333331</v>
      </c>
      <c r="G161" s="429">
        <v>18.5</v>
      </c>
      <c r="H161" s="429">
        <v>3.4</v>
      </c>
      <c r="I161" s="429">
        <v>0.8666666666666667</v>
      </c>
      <c r="J161" s="429"/>
      <c r="K161" s="429">
        <v>1.2</v>
      </c>
      <c r="L161" s="429">
        <v>30</v>
      </c>
      <c r="M161" s="429">
        <v>198.33333333333334</v>
      </c>
      <c r="N161" s="429">
        <v>6.6999999999999993</v>
      </c>
      <c r="O161" s="429">
        <v>0</v>
      </c>
      <c r="P161" s="429">
        <v>0</v>
      </c>
      <c r="Q161" s="429">
        <v>0.13333333333333333</v>
      </c>
      <c r="R161" s="429">
        <v>0.6</v>
      </c>
      <c r="S161" s="429">
        <v>5.0666666666666664</v>
      </c>
      <c r="T161" s="429">
        <v>2.3333333333333335</v>
      </c>
      <c r="U161" s="147" t="s">
        <v>279</v>
      </c>
      <c r="X161" s="429"/>
    </row>
    <row r="162" spans="1:24" ht="14.25" hidden="1" customHeight="1">
      <c r="A162" s="421">
        <v>7050</v>
      </c>
      <c r="B162" s="147" t="s">
        <v>278</v>
      </c>
      <c r="C162" s="436" t="s">
        <v>280</v>
      </c>
      <c r="D162" s="424">
        <v>0</v>
      </c>
      <c r="E162" s="424">
        <v>187</v>
      </c>
      <c r="F162" s="424">
        <v>68.2</v>
      </c>
      <c r="G162" s="424">
        <v>17.899999999999999</v>
      </c>
      <c r="H162" s="424">
        <v>12.8</v>
      </c>
      <c r="I162" s="424">
        <v>0</v>
      </c>
      <c r="J162" s="425"/>
      <c r="K162" s="424">
        <v>1.1000000000000001</v>
      </c>
      <c r="L162" s="424">
        <v>7.4</v>
      </c>
      <c r="M162" s="424">
        <v>160</v>
      </c>
      <c r="N162" s="424">
        <v>0.6</v>
      </c>
      <c r="O162" s="425"/>
      <c r="P162" s="425"/>
      <c r="Q162" s="424">
        <v>1</v>
      </c>
      <c r="R162" s="424">
        <v>0.2</v>
      </c>
      <c r="S162" s="424">
        <v>5.2</v>
      </c>
      <c r="T162" s="428"/>
      <c r="U162" s="147" t="s">
        <v>278</v>
      </c>
      <c r="X162" s="435"/>
    </row>
    <row r="163" spans="1:24" hidden="1">
      <c r="A163" s="421">
        <v>7062</v>
      </c>
      <c r="B163" s="147" t="s">
        <v>277</v>
      </c>
      <c r="C163" s="422" t="s">
        <v>574</v>
      </c>
      <c r="D163" s="424">
        <v>0</v>
      </c>
      <c r="E163" s="424">
        <v>416</v>
      </c>
      <c r="F163" s="424">
        <v>42.5</v>
      </c>
      <c r="G163" s="424">
        <v>16.2</v>
      </c>
      <c r="H163" s="424">
        <v>39</v>
      </c>
      <c r="I163" s="424">
        <v>0</v>
      </c>
      <c r="J163" s="425"/>
      <c r="K163" s="424">
        <v>2.2999999999999998</v>
      </c>
      <c r="L163" s="424">
        <v>16.399999999999999</v>
      </c>
      <c r="M163" s="424">
        <v>44.8</v>
      </c>
      <c r="N163" s="424">
        <v>2.1</v>
      </c>
      <c r="O163" s="425"/>
      <c r="P163" s="425"/>
      <c r="Q163" s="425"/>
      <c r="R163" s="424" t="s">
        <v>500</v>
      </c>
      <c r="S163" s="425"/>
      <c r="T163" s="423">
        <v>0</v>
      </c>
      <c r="U163" s="147" t="s">
        <v>277</v>
      </c>
      <c r="X163" s="147"/>
    </row>
    <row r="164" spans="1:24" hidden="1">
      <c r="A164" s="421">
        <v>7065</v>
      </c>
      <c r="B164" s="147" t="s">
        <v>274</v>
      </c>
      <c r="C164" s="422" t="s">
        <v>133</v>
      </c>
      <c r="D164" s="424">
        <v>5</v>
      </c>
      <c r="E164" s="424">
        <v>357</v>
      </c>
      <c r="F164" s="424">
        <v>48.8</v>
      </c>
      <c r="G164" s="424">
        <v>13.8</v>
      </c>
      <c r="H164" s="424">
        <v>33.5</v>
      </c>
      <c r="I164" s="424">
        <v>0</v>
      </c>
      <c r="J164" s="425"/>
      <c r="K164" s="424">
        <v>3.9</v>
      </c>
      <c r="L164" s="424">
        <v>17.8</v>
      </c>
      <c r="M164" s="424">
        <v>12.2</v>
      </c>
      <c r="N164" s="424">
        <v>3.2</v>
      </c>
      <c r="O164" s="425"/>
      <c r="P164" s="425"/>
      <c r="Q164" s="425"/>
      <c r="R164" s="424" t="s">
        <v>500</v>
      </c>
      <c r="S164" s="425"/>
      <c r="T164" s="423">
        <v>0</v>
      </c>
      <c r="U164" s="147" t="s">
        <v>274</v>
      </c>
      <c r="X164" s="147"/>
    </row>
    <row r="165" spans="1:24" hidden="1">
      <c r="A165" s="421">
        <v>7066</v>
      </c>
      <c r="B165" s="147" t="s">
        <v>277</v>
      </c>
      <c r="C165" s="430" t="s">
        <v>573</v>
      </c>
      <c r="D165" s="424">
        <v>5</v>
      </c>
      <c r="E165" s="424">
        <v>136</v>
      </c>
      <c r="F165" s="424">
        <v>72</v>
      </c>
      <c r="G165" s="424">
        <v>21.5</v>
      </c>
      <c r="H165" s="424">
        <v>5.5</v>
      </c>
      <c r="I165" s="425"/>
      <c r="J165" s="424" t="s">
        <v>500</v>
      </c>
      <c r="K165" s="424">
        <v>1</v>
      </c>
      <c r="L165" s="425"/>
      <c r="M165" s="424" t="s">
        <v>500</v>
      </c>
      <c r="N165" s="425"/>
      <c r="O165" s="424" t="s">
        <v>500</v>
      </c>
      <c r="P165" s="425"/>
      <c r="Q165" s="425"/>
      <c r="R165" s="424" t="s">
        <v>500</v>
      </c>
      <c r="S165" s="425"/>
      <c r="T165" s="423">
        <v>0</v>
      </c>
      <c r="U165" s="147" t="s">
        <v>277</v>
      </c>
      <c r="X165" s="429"/>
    </row>
    <row r="166" spans="1:24" hidden="1">
      <c r="A166" s="421">
        <v>7067</v>
      </c>
      <c r="B166" s="147" t="s">
        <v>277</v>
      </c>
      <c r="C166" s="422" t="s">
        <v>572</v>
      </c>
      <c r="D166" s="424">
        <v>8</v>
      </c>
      <c r="E166" s="424">
        <v>553</v>
      </c>
      <c r="F166" s="424">
        <v>29</v>
      </c>
      <c r="G166" s="424">
        <v>16</v>
      </c>
      <c r="H166" s="424">
        <v>54.3</v>
      </c>
      <c r="I166" s="425"/>
      <c r="J166" s="424" t="s">
        <v>500</v>
      </c>
      <c r="K166" s="424">
        <v>0.7</v>
      </c>
      <c r="L166" s="425"/>
      <c r="M166" s="424" t="s">
        <v>500</v>
      </c>
      <c r="N166" s="425"/>
      <c r="O166" s="424" t="s">
        <v>500</v>
      </c>
      <c r="P166" s="425"/>
      <c r="Q166" s="425"/>
      <c r="R166" s="424" t="s">
        <v>500</v>
      </c>
      <c r="S166" s="425"/>
      <c r="T166" s="423">
        <v>0</v>
      </c>
      <c r="U166" s="147" t="s">
        <v>277</v>
      </c>
      <c r="X166" s="147"/>
    </row>
    <row r="167" spans="1:24" hidden="1">
      <c r="A167" s="434">
        <v>7067</v>
      </c>
      <c r="B167" s="147" t="s">
        <v>277</v>
      </c>
      <c r="C167" s="430" t="s">
        <v>571</v>
      </c>
      <c r="D167" s="433">
        <v>8</v>
      </c>
      <c r="E167" s="433">
        <v>553</v>
      </c>
      <c r="F167" s="433">
        <v>29</v>
      </c>
      <c r="G167" s="433">
        <v>16</v>
      </c>
      <c r="H167" s="433">
        <v>54.3</v>
      </c>
      <c r="I167" s="432"/>
      <c r="J167" s="433" t="s">
        <v>500</v>
      </c>
      <c r="K167" s="433">
        <v>1.7</v>
      </c>
      <c r="L167" s="432"/>
      <c r="M167" s="433" t="s">
        <v>500</v>
      </c>
      <c r="N167" s="432"/>
      <c r="O167" s="433" t="s">
        <v>500</v>
      </c>
      <c r="P167" s="432"/>
      <c r="Q167" s="432"/>
      <c r="R167" s="433" t="s">
        <v>500</v>
      </c>
      <c r="S167" s="432"/>
      <c r="T167" s="439">
        <v>1</v>
      </c>
      <c r="U167" s="147" t="s">
        <v>277</v>
      </c>
      <c r="X167" s="429"/>
    </row>
    <row r="168" spans="1:24" hidden="1">
      <c r="A168" s="421">
        <v>7070</v>
      </c>
      <c r="B168" s="147" t="s">
        <v>277</v>
      </c>
      <c r="C168" s="422" t="s">
        <v>570</v>
      </c>
      <c r="D168" s="424">
        <v>10</v>
      </c>
      <c r="E168" s="424">
        <v>137</v>
      </c>
      <c r="F168" s="424">
        <v>68</v>
      </c>
      <c r="G168" s="424">
        <v>21.7</v>
      </c>
      <c r="H168" s="424">
        <v>3.7</v>
      </c>
      <c r="I168" s="424">
        <v>4.3</v>
      </c>
      <c r="J168" s="425"/>
      <c r="K168" s="424">
        <v>2.2999999999999998</v>
      </c>
      <c r="L168" s="424">
        <v>24</v>
      </c>
      <c r="M168" s="424">
        <v>78</v>
      </c>
      <c r="N168" s="425"/>
      <c r="O168" s="424" t="s">
        <v>500</v>
      </c>
      <c r="P168" s="425"/>
      <c r="Q168" s="425"/>
      <c r="R168" s="424" t="s">
        <v>500</v>
      </c>
      <c r="S168" s="425"/>
      <c r="T168" s="423">
        <v>0</v>
      </c>
      <c r="U168" s="147" t="s">
        <v>277</v>
      </c>
      <c r="X168" s="147"/>
    </row>
    <row r="169" spans="1:24" hidden="1">
      <c r="A169" s="421">
        <v>7071</v>
      </c>
      <c r="B169" s="147" t="s">
        <v>277</v>
      </c>
      <c r="C169" s="422" t="s">
        <v>569</v>
      </c>
      <c r="D169" s="424">
        <v>0</v>
      </c>
      <c r="E169" s="424">
        <v>396</v>
      </c>
      <c r="F169" s="424">
        <v>25.8</v>
      </c>
      <c r="G169" s="424">
        <v>46.6</v>
      </c>
      <c r="H169" s="424">
        <v>20.3</v>
      </c>
      <c r="I169" s="424">
        <v>0</v>
      </c>
      <c r="J169" s="425"/>
      <c r="K169" s="424">
        <v>7.3</v>
      </c>
      <c r="L169" s="424">
        <v>28.5</v>
      </c>
      <c r="M169" s="424">
        <v>15.5</v>
      </c>
      <c r="N169" s="424">
        <v>0.3</v>
      </c>
      <c r="O169" s="425"/>
      <c r="P169" s="425"/>
      <c r="Q169" s="425"/>
      <c r="R169" s="424" t="s">
        <v>500</v>
      </c>
      <c r="S169" s="425"/>
      <c r="T169" s="423">
        <v>0</v>
      </c>
      <c r="U169" s="147" t="s">
        <v>277</v>
      </c>
      <c r="X169" s="147"/>
    </row>
    <row r="170" spans="1:24" hidden="1">
      <c r="A170" s="421">
        <v>7074</v>
      </c>
      <c r="B170" s="147" t="s">
        <v>277</v>
      </c>
      <c r="C170" s="422" t="s">
        <v>568</v>
      </c>
      <c r="D170" s="424">
        <v>2</v>
      </c>
      <c r="E170" s="424">
        <v>535</v>
      </c>
      <c r="F170" s="424">
        <v>17</v>
      </c>
      <c r="G170" s="424">
        <v>27.2</v>
      </c>
      <c r="H170" s="424">
        <v>47.4</v>
      </c>
      <c r="I170" s="425"/>
      <c r="J170" s="424" t="s">
        <v>500</v>
      </c>
      <c r="K170" s="424">
        <v>8.4</v>
      </c>
      <c r="L170" s="424">
        <v>7</v>
      </c>
      <c r="M170" s="424">
        <v>139</v>
      </c>
      <c r="N170" s="424">
        <v>1.9</v>
      </c>
      <c r="O170" s="425"/>
      <c r="P170" s="425"/>
      <c r="Q170" s="424">
        <v>0.3</v>
      </c>
      <c r="R170" s="424" t="s">
        <v>500</v>
      </c>
      <c r="S170" s="425"/>
      <c r="T170" s="423">
        <v>0</v>
      </c>
      <c r="U170" s="147" t="s">
        <v>277</v>
      </c>
      <c r="X170" s="147"/>
    </row>
    <row r="171" spans="1:24" hidden="1">
      <c r="A171" s="421">
        <v>7077</v>
      </c>
      <c r="B171" s="147" t="s">
        <v>281</v>
      </c>
      <c r="C171" s="422" t="s">
        <v>567</v>
      </c>
      <c r="D171" s="424">
        <v>57</v>
      </c>
      <c r="E171" s="424">
        <v>90</v>
      </c>
      <c r="F171" s="424">
        <v>75</v>
      </c>
      <c r="G171" s="424">
        <v>20</v>
      </c>
      <c r="H171" s="424">
        <v>1.1000000000000001</v>
      </c>
      <c r="I171" s="424">
        <v>0</v>
      </c>
      <c r="J171" s="425"/>
      <c r="K171" s="424">
        <v>3.9</v>
      </c>
      <c r="L171" s="424">
        <v>22</v>
      </c>
      <c r="M171" s="424">
        <v>159</v>
      </c>
      <c r="N171" s="424">
        <v>1.3</v>
      </c>
      <c r="O171" s="424">
        <v>5</v>
      </c>
      <c r="P171" s="425"/>
      <c r="Q171" s="424">
        <v>0</v>
      </c>
      <c r="R171" s="424">
        <v>0.2</v>
      </c>
      <c r="S171" s="424">
        <v>2.1</v>
      </c>
      <c r="T171" s="423">
        <v>0</v>
      </c>
      <c r="U171" s="147" t="s">
        <v>281</v>
      </c>
      <c r="X171" s="147"/>
    </row>
    <row r="172" spans="1:24" hidden="1">
      <c r="A172" s="421">
        <v>8001</v>
      </c>
      <c r="B172" s="147" t="s">
        <v>281</v>
      </c>
      <c r="C172" s="422" t="s">
        <v>566</v>
      </c>
      <c r="D172" s="424">
        <v>45</v>
      </c>
      <c r="E172" s="424">
        <v>70</v>
      </c>
      <c r="F172" s="424">
        <v>81.900000000000006</v>
      </c>
      <c r="G172" s="424">
        <v>15.8</v>
      </c>
      <c r="H172" s="424">
        <v>0.8</v>
      </c>
      <c r="I172" s="424">
        <v>0</v>
      </c>
      <c r="J172" s="425"/>
      <c r="K172" s="424">
        <v>1.5</v>
      </c>
      <c r="L172" s="424">
        <v>17</v>
      </c>
      <c r="M172" s="424">
        <v>181</v>
      </c>
      <c r="N172" s="424">
        <v>0.9</v>
      </c>
      <c r="O172" s="425"/>
      <c r="P172" s="425"/>
      <c r="Q172" s="424">
        <v>0</v>
      </c>
      <c r="R172" s="424">
        <v>0</v>
      </c>
      <c r="S172" s="424">
        <v>3.2</v>
      </c>
      <c r="T172" s="423">
        <v>0</v>
      </c>
      <c r="U172" s="147" t="s">
        <v>281</v>
      </c>
      <c r="X172" s="147"/>
    </row>
    <row r="173" spans="1:24" hidden="1">
      <c r="A173" s="421">
        <v>8002</v>
      </c>
      <c r="B173" s="147" t="s">
        <v>281</v>
      </c>
      <c r="C173" s="436" t="s">
        <v>565</v>
      </c>
      <c r="D173" s="424">
        <v>31</v>
      </c>
      <c r="E173" s="424">
        <v>113</v>
      </c>
      <c r="F173" s="424">
        <v>75.099999999999994</v>
      </c>
      <c r="G173" s="424">
        <v>20.100000000000001</v>
      </c>
      <c r="H173" s="424">
        <v>3.6</v>
      </c>
      <c r="I173" s="424">
        <v>0</v>
      </c>
      <c r="J173" s="425"/>
      <c r="K173" s="424">
        <v>1.2</v>
      </c>
      <c r="L173" s="424">
        <v>62.8</v>
      </c>
      <c r="M173" s="424">
        <v>176</v>
      </c>
      <c r="N173" s="424">
        <v>0.2</v>
      </c>
      <c r="O173" s="425"/>
      <c r="P173" s="425"/>
      <c r="Q173" s="425"/>
      <c r="R173" s="424" t="s">
        <v>500</v>
      </c>
      <c r="S173" s="425"/>
      <c r="T173" s="423">
        <v>0</v>
      </c>
      <c r="U173" s="147" t="s">
        <v>281</v>
      </c>
      <c r="X173" s="435"/>
    </row>
    <row r="174" spans="1:24" hidden="1">
      <c r="A174" s="421">
        <v>8003</v>
      </c>
      <c r="B174" s="147" t="s">
        <v>281</v>
      </c>
      <c r="C174" s="436" t="s">
        <v>54</v>
      </c>
      <c r="D174" s="424">
        <v>40</v>
      </c>
      <c r="E174" s="424">
        <v>96</v>
      </c>
      <c r="F174" s="424">
        <v>79.099999999999994</v>
      </c>
      <c r="G174" s="424">
        <v>16</v>
      </c>
      <c r="H174" s="424">
        <v>3.6</v>
      </c>
      <c r="I174" s="424">
        <v>0</v>
      </c>
      <c r="J174" s="425"/>
      <c r="K174" s="424">
        <v>1.3</v>
      </c>
      <c r="L174" s="424">
        <v>17</v>
      </c>
      <c r="M174" s="424">
        <v>184</v>
      </c>
      <c r="N174" s="424">
        <v>0.9</v>
      </c>
      <c r="O174" s="424">
        <v>181</v>
      </c>
      <c r="P174" s="425"/>
      <c r="Q174" s="424">
        <v>0</v>
      </c>
      <c r="R174" s="424">
        <v>0</v>
      </c>
      <c r="S174" s="424">
        <v>1.5</v>
      </c>
      <c r="T174" s="423">
        <v>0</v>
      </c>
      <c r="U174" s="147" t="s">
        <v>281</v>
      </c>
      <c r="X174" s="435"/>
    </row>
    <row r="175" spans="1:24" hidden="1">
      <c r="A175" s="421">
        <v>8004</v>
      </c>
      <c r="B175" s="147" t="s">
        <v>281</v>
      </c>
      <c r="C175" s="422" t="s">
        <v>134</v>
      </c>
      <c r="D175" s="425">
        <v>20</v>
      </c>
      <c r="E175" s="424">
        <v>115</v>
      </c>
      <c r="F175" s="424">
        <v>75.599999999999994</v>
      </c>
      <c r="G175" s="424">
        <v>17.600000000000001</v>
      </c>
      <c r="H175" s="424">
        <v>5</v>
      </c>
      <c r="I175" s="424">
        <v>0</v>
      </c>
      <c r="J175" s="425"/>
      <c r="K175" s="424">
        <v>1.8</v>
      </c>
      <c r="L175" s="424">
        <v>64</v>
      </c>
      <c r="M175" s="424">
        <v>70</v>
      </c>
      <c r="N175" s="425"/>
      <c r="O175" s="424" t="s">
        <v>500</v>
      </c>
      <c r="P175" s="425"/>
      <c r="Q175" s="425"/>
      <c r="R175" s="424" t="s">
        <v>500</v>
      </c>
      <c r="S175" s="425"/>
      <c r="T175" s="423">
        <v>0</v>
      </c>
      <c r="U175" s="147" t="s">
        <v>281</v>
      </c>
      <c r="X175" s="147"/>
    </row>
    <row r="176" spans="1:24" hidden="1">
      <c r="A176" s="421">
        <v>8005</v>
      </c>
      <c r="B176" s="147" t="s">
        <v>281</v>
      </c>
      <c r="C176" s="422" t="s">
        <v>564</v>
      </c>
      <c r="D176" s="424">
        <v>9.9</v>
      </c>
      <c r="E176" s="424">
        <v>96</v>
      </c>
      <c r="F176" s="424">
        <v>75.099999999999994</v>
      </c>
      <c r="G176" s="424">
        <v>18.899999999999999</v>
      </c>
      <c r="H176" s="424">
        <v>2.2999999999999998</v>
      </c>
      <c r="I176" s="424">
        <v>0</v>
      </c>
      <c r="J176" s="425"/>
      <c r="K176" s="424">
        <v>3.7</v>
      </c>
      <c r="L176" s="424">
        <v>527</v>
      </c>
      <c r="M176" s="424">
        <v>885</v>
      </c>
      <c r="N176" s="425"/>
      <c r="O176" s="424" t="s">
        <v>500</v>
      </c>
      <c r="P176" s="425"/>
      <c r="Q176" s="425"/>
      <c r="R176" s="424" t="s">
        <v>500</v>
      </c>
      <c r="S176" s="425"/>
      <c r="T176" s="423">
        <v>0</v>
      </c>
      <c r="U176" s="147" t="s">
        <v>281</v>
      </c>
      <c r="X176" s="147"/>
    </row>
    <row r="177" spans="1:24" hidden="1">
      <c r="A177" s="421">
        <v>8006</v>
      </c>
      <c r="B177" s="147" t="s">
        <v>281</v>
      </c>
      <c r="C177" s="422" t="s">
        <v>563</v>
      </c>
      <c r="D177" s="424">
        <v>45</v>
      </c>
      <c r="E177" s="424">
        <v>87</v>
      </c>
      <c r="F177" s="424">
        <v>78.900000000000006</v>
      </c>
      <c r="G177" s="424">
        <v>17.7</v>
      </c>
      <c r="H177" s="424">
        <v>1.8</v>
      </c>
      <c r="I177" s="424">
        <v>0</v>
      </c>
      <c r="J177" s="425"/>
      <c r="K177" s="424">
        <v>1.6</v>
      </c>
      <c r="L177" s="424">
        <v>70</v>
      </c>
      <c r="M177" s="424">
        <v>152</v>
      </c>
      <c r="N177" s="424">
        <v>0.8</v>
      </c>
      <c r="O177" s="424">
        <v>120</v>
      </c>
      <c r="P177" s="425"/>
      <c r="Q177" s="425"/>
      <c r="R177" s="424" t="s">
        <v>500</v>
      </c>
      <c r="S177" s="425"/>
      <c r="T177" s="423">
        <v>0</v>
      </c>
      <c r="U177" s="147" t="s">
        <v>281</v>
      </c>
      <c r="X177" s="147"/>
    </row>
    <row r="178" spans="1:24" hidden="1">
      <c r="A178" s="421">
        <v>8007</v>
      </c>
      <c r="B178" s="147" t="s">
        <v>281</v>
      </c>
      <c r="C178" s="422" t="s">
        <v>562</v>
      </c>
      <c r="D178" s="425">
        <v>20</v>
      </c>
      <c r="E178" s="424">
        <v>94</v>
      </c>
      <c r="F178" s="424">
        <v>78.3</v>
      </c>
      <c r="G178" s="424">
        <v>18.3</v>
      </c>
      <c r="H178" s="424">
        <v>2.2999999999999998</v>
      </c>
      <c r="I178" s="424">
        <v>0</v>
      </c>
      <c r="J178" s="425"/>
      <c r="K178" s="424">
        <v>1.1000000000000001</v>
      </c>
      <c r="L178" s="424">
        <v>36</v>
      </c>
      <c r="M178" s="424">
        <v>50</v>
      </c>
      <c r="N178" s="425"/>
      <c r="O178" s="424" t="s">
        <v>500</v>
      </c>
      <c r="P178" s="425"/>
      <c r="Q178" s="425"/>
      <c r="R178" s="424" t="s">
        <v>500</v>
      </c>
      <c r="S178" s="425"/>
      <c r="T178" s="423">
        <v>0</v>
      </c>
      <c r="U178" s="147" t="s">
        <v>281</v>
      </c>
      <c r="X178" s="147"/>
    </row>
    <row r="179" spans="1:24" hidden="1">
      <c r="A179" s="421">
        <v>8008</v>
      </c>
      <c r="B179" s="147" t="s">
        <v>281</v>
      </c>
      <c r="C179" s="422" t="s">
        <v>561</v>
      </c>
      <c r="D179" s="425">
        <v>20</v>
      </c>
      <c r="E179" s="424">
        <v>83</v>
      </c>
      <c r="F179" s="424">
        <v>78.8</v>
      </c>
      <c r="G179" s="424">
        <v>18.7</v>
      </c>
      <c r="H179" s="424">
        <v>0.9</v>
      </c>
      <c r="I179" s="424">
        <v>0</v>
      </c>
      <c r="J179" s="425"/>
      <c r="K179" s="424">
        <v>1.6</v>
      </c>
      <c r="L179" s="424">
        <v>80</v>
      </c>
      <c r="M179" s="424">
        <v>130</v>
      </c>
      <c r="N179" s="425"/>
      <c r="O179" s="424" t="s">
        <v>500</v>
      </c>
      <c r="P179" s="425"/>
      <c r="Q179" s="425"/>
      <c r="R179" s="424" t="s">
        <v>500</v>
      </c>
      <c r="S179" s="425"/>
      <c r="T179" s="423">
        <v>0</v>
      </c>
      <c r="U179" s="147" t="s">
        <v>281</v>
      </c>
      <c r="X179" s="147"/>
    </row>
    <row r="180" spans="1:24" hidden="1">
      <c r="A180" s="421">
        <v>8009</v>
      </c>
      <c r="B180" s="147" t="s">
        <v>281</v>
      </c>
      <c r="C180" s="422" t="s">
        <v>135</v>
      </c>
      <c r="D180" s="424">
        <v>42</v>
      </c>
      <c r="E180" s="424">
        <v>108</v>
      </c>
      <c r="F180" s="424">
        <v>76</v>
      </c>
      <c r="G180" s="424">
        <v>19.5</v>
      </c>
      <c r="H180" s="424">
        <v>3.3</v>
      </c>
      <c r="I180" s="424">
        <v>0</v>
      </c>
      <c r="J180" s="425"/>
      <c r="K180" s="424">
        <v>1.2</v>
      </c>
      <c r="L180" s="424">
        <v>21</v>
      </c>
      <c r="M180" s="424">
        <v>224</v>
      </c>
      <c r="N180" s="424">
        <v>1</v>
      </c>
      <c r="O180" s="424">
        <v>45</v>
      </c>
      <c r="P180" s="425"/>
      <c r="Q180" s="424">
        <v>0.1</v>
      </c>
      <c r="R180" s="424">
        <v>0.2</v>
      </c>
      <c r="S180" s="424">
        <v>4.5999999999999996</v>
      </c>
      <c r="T180" s="423">
        <v>0</v>
      </c>
      <c r="U180" s="147" t="s">
        <v>281</v>
      </c>
      <c r="X180" s="147"/>
    </row>
    <row r="181" spans="1:24" hidden="1">
      <c r="A181" s="421">
        <v>8010</v>
      </c>
      <c r="B181" s="147" t="s">
        <v>281</v>
      </c>
      <c r="C181" s="422" t="s">
        <v>560</v>
      </c>
      <c r="D181" s="425">
        <v>20</v>
      </c>
      <c r="E181" s="424">
        <v>98</v>
      </c>
      <c r="F181" s="424">
        <v>76.400000000000006</v>
      </c>
      <c r="G181" s="424">
        <v>20.100000000000001</v>
      </c>
      <c r="H181" s="424">
        <v>2</v>
      </c>
      <c r="I181" s="424">
        <v>0</v>
      </c>
      <c r="J181" s="425"/>
      <c r="K181" s="424">
        <v>1.5</v>
      </c>
      <c r="L181" s="424">
        <v>90</v>
      </c>
      <c r="M181" s="424">
        <v>100</v>
      </c>
      <c r="N181" s="425"/>
      <c r="O181" s="424" t="s">
        <v>500</v>
      </c>
      <c r="P181" s="425"/>
      <c r="Q181" s="425"/>
      <c r="R181" s="424" t="s">
        <v>500</v>
      </c>
      <c r="S181" s="425"/>
      <c r="T181" s="423">
        <v>0</v>
      </c>
      <c r="U181" s="147" t="s">
        <v>281</v>
      </c>
      <c r="X181" s="147"/>
    </row>
    <row r="182" spans="1:24" hidden="1">
      <c r="A182" s="421">
        <v>8011</v>
      </c>
      <c r="B182" s="147" t="s">
        <v>281</v>
      </c>
      <c r="C182" s="422" t="s">
        <v>559</v>
      </c>
      <c r="D182" s="424">
        <v>40</v>
      </c>
      <c r="E182" s="424">
        <v>136</v>
      </c>
      <c r="F182" s="424">
        <v>71.3</v>
      </c>
      <c r="G182" s="424">
        <v>22</v>
      </c>
      <c r="H182" s="424">
        <v>5.3</v>
      </c>
      <c r="I182" s="424">
        <v>0</v>
      </c>
      <c r="J182" s="425"/>
      <c r="K182" s="424">
        <v>1.4</v>
      </c>
      <c r="L182" s="424">
        <v>13</v>
      </c>
      <c r="M182" s="424">
        <v>230</v>
      </c>
      <c r="N182" s="424">
        <v>1.1000000000000001</v>
      </c>
      <c r="O182" s="424">
        <v>30</v>
      </c>
      <c r="P182" s="425"/>
      <c r="Q182" s="424">
        <v>0.2</v>
      </c>
      <c r="R182" s="424">
        <v>0.1</v>
      </c>
      <c r="S182" s="424">
        <v>7</v>
      </c>
      <c r="T182" s="423">
        <v>0</v>
      </c>
      <c r="U182" s="147" t="s">
        <v>281</v>
      </c>
      <c r="X182" s="147"/>
    </row>
    <row r="183" spans="1:24" hidden="1">
      <c r="A183" s="421">
        <v>8012</v>
      </c>
      <c r="B183" s="147" t="s">
        <v>281</v>
      </c>
      <c r="C183" s="422" t="s">
        <v>136</v>
      </c>
      <c r="D183" s="424">
        <v>15</v>
      </c>
      <c r="E183" s="424">
        <v>208</v>
      </c>
      <c r="F183" s="424">
        <v>37.799999999999997</v>
      </c>
      <c r="G183" s="424">
        <v>43.3</v>
      </c>
      <c r="H183" s="424">
        <v>3.9</v>
      </c>
      <c r="I183" s="424">
        <v>0</v>
      </c>
      <c r="J183" s="425"/>
      <c r="K183" s="424">
        <v>15</v>
      </c>
      <c r="L183" s="424">
        <v>120</v>
      </c>
      <c r="M183" s="424">
        <v>95</v>
      </c>
      <c r="N183" s="424">
        <v>0.9</v>
      </c>
      <c r="O183" s="425"/>
      <c r="P183" s="425"/>
      <c r="Q183" s="424">
        <v>0.1</v>
      </c>
      <c r="R183" s="424">
        <v>0.3</v>
      </c>
      <c r="S183" s="424">
        <v>4.5999999999999996</v>
      </c>
      <c r="T183" s="423">
        <v>0</v>
      </c>
      <c r="U183" s="147" t="s">
        <v>281</v>
      </c>
      <c r="X183" s="147"/>
    </row>
    <row r="184" spans="1:24" hidden="1">
      <c r="A184" s="421">
        <v>8013</v>
      </c>
      <c r="B184" s="147" t="s">
        <v>281</v>
      </c>
      <c r="C184" s="422" t="s">
        <v>558</v>
      </c>
      <c r="D184" s="425">
        <v>20</v>
      </c>
      <c r="E184" s="424">
        <v>71</v>
      </c>
      <c r="F184" s="424">
        <v>78.099999999999994</v>
      </c>
      <c r="G184" s="424">
        <v>16.7</v>
      </c>
      <c r="H184" s="424">
        <v>0.5</v>
      </c>
      <c r="I184" s="424">
        <v>0</v>
      </c>
      <c r="J184" s="425"/>
      <c r="K184" s="424">
        <v>4.7</v>
      </c>
      <c r="L184" s="424">
        <v>80</v>
      </c>
      <c r="M184" s="424">
        <v>210</v>
      </c>
      <c r="N184" s="425"/>
      <c r="O184" s="424" t="s">
        <v>500</v>
      </c>
      <c r="P184" s="425"/>
      <c r="Q184" s="425"/>
      <c r="R184" s="424" t="s">
        <v>500</v>
      </c>
      <c r="S184" s="425"/>
      <c r="T184" s="423">
        <v>0</v>
      </c>
      <c r="U184" s="147" t="s">
        <v>281</v>
      </c>
      <c r="X184" s="147"/>
    </row>
    <row r="185" spans="1:24" hidden="1">
      <c r="A185" s="421">
        <v>8014</v>
      </c>
      <c r="B185" s="147" t="s">
        <v>281</v>
      </c>
      <c r="C185" s="430" t="s">
        <v>67</v>
      </c>
      <c r="D185" s="424">
        <v>35.5</v>
      </c>
      <c r="E185" s="424">
        <v>144</v>
      </c>
      <c r="F185" s="424">
        <v>74.7</v>
      </c>
      <c r="G185" s="424">
        <v>15.4</v>
      </c>
      <c r="H185" s="424">
        <v>9.1</v>
      </c>
      <c r="I185" s="424">
        <v>0</v>
      </c>
      <c r="J185" s="425"/>
      <c r="K185" s="424">
        <v>0.8</v>
      </c>
      <c r="L185" s="424">
        <v>157</v>
      </c>
      <c r="M185" s="424">
        <v>215</v>
      </c>
      <c r="N185" s="425"/>
      <c r="O185" s="424" t="s">
        <v>500</v>
      </c>
      <c r="P185" s="425"/>
      <c r="Q185" s="425"/>
      <c r="R185" s="424" t="s">
        <v>500</v>
      </c>
      <c r="S185" s="425"/>
      <c r="T185" s="423">
        <v>0</v>
      </c>
      <c r="U185" s="147" t="s">
        <v>281</v>
      </c>
      <c r="X185" s="429"/>
    </row>
    <row r="186" spans="1:24" hidden="1">
      <c r="A186" s="421">
        <v>8015</v>
      </c>
      <c r="B186" s="147" t="s">
        <v>281</v>
      </c>
      <c r="C186" s="430" t="s">
        <v>557</v>
      </c>
      <c r="D186" s="424">
        <v>45</v>
      </c>
      <c r="E186" s="424">
        <v>124</v>
      </c>
      <c r="F186" s="424">
        <v>75.3</v>
      </c>
      <c r="G186" s="424">
        <v>17.5</v>
      </c>
      <c r="H186" s="424">
        <v>6</v>
      </c>
      <c r="I186" s="424">
        <v>0</v>
      </c>
      <c r="J186" s="425"/>
      <c r="K186" s="424">
        <v>1.2</v>
      </c>
      <c r="L186" s="424">
        <v>80</v>
      </c>
      <c r="M186" s="424">
        <v>240</v>
      </c>
      <c r="N186" s="424">
        <v>3</v>
      </c>
      <c r="O186" s="424">
        <v>20</v>
      </c>
      <c r="P186" s="425"/>
      <c r="Q186" s="424">
        <v>0</v>
      </c>
      <c r="R186" s="424">
        <v>0.2</v>
      </c>
      <c r="S186" s="424">
        <v>10.1</v>
      </c>
      <c r="T186" s="423">
        <v>0</v>
      </c>
      <c r="U186" s="147" t="s">
        <v>281</v>
      </c>
      <c r="X186" s="429"/>
    </row>
    <row r="187" spans="1:24" hidden="1">
      <c r="A187" s="421">
        <v>8016</v>
      </c>
      <c r="B187" s="147" t="s">
        <v>281</v>
      </c>
      <c r="C187" s="430" t="s">
        <v>556</v>
      </c>
      <c r="D187" s="424">
        <v>20</v>
      </c>
      <c r="E187" s="424">
        <v>151</v>
      </c>
      <c r="F187" s="424">
        <v>72.7</v>
      </c>
      <c r="G187" s="424">
        <v>16.8</v>
      </c>
      <c r="H187" s="424">
        <v>9.3000000000000007</v>
      </c>
      <c r="I187" s="424">
        <v>0</v>
      </c>
      <c r="J187" s="425"/>
      <c r="K187" s="424">
        <v>1.2</v>
      </c>
      <c r="L187" s="424">
        <v>42</v>
      </c>
      <c r="M187" s="424">
        <v>173</v>
      </c>
      <c r="N187" s="424">
        <v>1.4</v>
      </c>
      <c r="O187" s="424">
        <v>30</v>
      </c>
      <c r="P187" s="425"/>
      <c r="Q187" s="424">
        <v>0.1</v>
      </c>
      <c r="R187" s="424">
        <v>0.2</v>
      </c>
      <c r="S187" s="424">
        <v>2.7</v>
      </c>
      <c r="T187" s="423">
        <v>0</v>
      </c>
      <c r="U187" s="147" t="s">
        <v>281</v>
      </c>
      <c r="X187" s="429"/>
    </row>
    <row r="188" spans="1:24" hidden="1">
      <c r="A188" s="421">
        <v>8017</v>
      </c>
      <c r="B188" s="147" t="s">
        <v>281</v>
      </c>
      <c r="C188" s="430" t="s">
        <v>555</v>
      </c>
      <c r="D188" s="425">
        <v>20</v>
      </c>
      <c r="E188" s="424">
        <v>116</v>
      </c>
      <c r="F188" s="424">
        <v>73.3</v>
      </c>
      <c r="G188" s="424">
        <v>22.1</v>
      </c>
      <c r="H188" s="424">
        <v>3.1</v>
      </c>
      <c r="I188" s="424">
        <v>0</v>
      </c>
      <c r="J188" s="425"/>
      <c r="K188" s="424">
        <v>1.5</v>
      </c>
      <c r="L188" s="424">
        <v>60</v>
      </c>
      <c r="M188" s="424">
        <v>102</v>
      </c>
      <c r="N188" s="425"/>
      <c r="O188" s="424" t="s">
        <v>500</v>
      </c>
      <c r="P188" s="425"/>
      <c r="Q188" s="425"/>
      <c r="R188" s="424" t="s">
        <v>500</v>
      </c>
      <c r="S188" s="425"/>
      <c r="T188" s="423">
        <v>0</v>
      </c>
      <c r="U188" s="147" t="s">
        <v>281</v>
      </c>
      <c r="X188" s="429"/>
    </row>
    <row r="189" spans="1:24" hidden="1">
      <c r="A189" s="421">
        <v>8018</v>
      </c>
      <c r="B189" s="147" t="s">
        <v>281</v>
      </c>
      <c r="C189" s="430" t="s">
        <v>554</v>
      </c>
      <c r="D189" s="424">
        <v>39</v>
      </c>
      <c r="E189" s="424">
        <v>80</v>
      </c>
      <c r="F189" s="424">
        <v>80</v>
      </c>
      <c r="G189" s="424">
        <v>17.5</v>
      </c>
      <c r="H189" s="424">
        <v>1.1000000000000001</v>
      </c>
      <c r="I189" s="424">
        <v>0</v>
      </c>
      <c r="J189" s="425"/>
      <c r="K189" s="424">
        <v>1.4</v>
      </c>
      <c r="L189" s="424">
        <v>42</v>
      </c>
      <c r="M189" s="424">
        <v>173</v>
      </c>
      <c r="N189" s="424">
        <v>1.4</v>
      </c>
      <c r="O189" s="425"/>
      <c r="P189" s="425"/>
      <c r="Q189" s="424">
        <v>0.1</v>
      </c>
      <c r="R189" s="424">
        <v>0.1</v>
      </c>
      <c r="S189" s="424">
        <v>2.2000000000000002</v>
      </c>
      <c r="T189" s="423">
        <v>0</v>
      </c>
      <c r="U189" s="147" t="s">
        <v>281</v>
      </c>
      <c r="X189" s="429"/>
    </row>
    <row r="190" spans="1:24" hidden="1">
      <c r="A190" s="421">
        <v>8019</v>
      </c>
      <c r="B190" s="147" t="s">
        <v>281</v>
      </c>
      <c r="C190" s="430" t="s">
        <v>553</v>
      </c>
      <c r="D190" s="424">
        <v>42</v>
      </c>
      <c r="E190" s="424">
        <v>87</v>
      </c>
      <c r="F190" s="424">
        <v>77.5</v>
      </c>
      <c r="G190" s="424">
        <v>21</v>
      </c>
      <c r="H190" s="424">
        <v>0.3</v>
      </c>
      <c r="I190" s="424">
        <v>0</v>
      </c>
      <c r="J190" s="425"/>
      <c r="K190" s="424">
        <v>1.2</v>
      </c>
      <c r="L190" s="424">
        <v>44</v>
      </c>
      <c r="M190" s="424">
        <v>206</v>
      </c>
      <c r="N190" s="424">
        <v>1</v>
      </c>
      <c r="O190" s="424">
        <v>5</v>
      </c>
      <c r="P190" s="425"/>
      <c r="Q190" s="424">
        <v>0</v>
      </c>
      <c r="R190" s="424">
        <v>0.1</v>
      </c>
      <c r="S190" s="424">
        <v>4</v>
      </c>
      <c r="T190" s="423">
        <v>0</v>
      </c>
      <c r="U190" s="147" t="s">
        <v>281</v>
      </c>
      <c r="X190" s="429"/>
    </row>
    <row r="191" spans="1:24" hidden="1">
      <c r="A191" s="421">
        <v>8020</v>
      </c>
      <c r="B191" s="147" t="s">
        <v>281</v>
      </c>
      <c r="C191" s="430" t="s">
        <v>137</v>
      </c>
      <c r="D191" s="425">
        <v>20</v>
      </c>
      <c r="E191" s="424">
        <v>111</v>
      </c>
      <c r="F191" s="424">
        <v>74.900000000000006</v>
      </c>
      <c r="G191" s="424">
        <v>20.2</v>
      </c>
      <c r="H191" s="424">
        <v>3.3</v>
      </c>
      <c r="I191" s="424">
        <v>0</v>
      </c>
      <c r="J191" s="425"/>
      <c r="K191" s="424">
        <v>1.6</v>
      </c>
      <c r="L191" s="424">
        <v>85</v>
      </c>
      <c r="M191" s="424">
        <v>160</v>
      </c>
      <c r="N191" s="425"/>
      <c r="O191" s="424" t="s">
        <v>500</v>
      </c>
      <c r="P191" s="425"/>
      <c r="Q191" s="425"/>
      <c r="R191" s="424" t="s">
        <v>500</v>
      </c>
      <c r="S191" s="425"/>
      <c r="T191" s="423">
        <v>0</v>
      </c>
      <c r="U191" s="147" t="s">
        <v>281</v>
      </c>
      <c r="X191" s="429"/>
    </row>
    <row r="192" spans="1:24" hidden="1">
      <c r="A192" s="421">
        <v>8021</v>
      </c>
      <c r="B192" s="147" t="s">
        <v>281</v>
      </c>
      <c r="C192" s="430" t="s">
        <v>552</v>
      </c>
      <c r="D192" s="425">
        <v>25</v>
      </c>
      <c r="E192" s="424">
        <v>104</v>
      </c>
      <c r="F192" s="424">
        <v>78.2</v>
      </c>
      <c r="G192" s="424">
        <v>15.9</v>
      </c>
      <c r="H192" s="424">
        <v>4.5</v>
      </c>
      <c r="I192" s="424">
        <v>0</v>
      </c>
      <c r="J192" s="425"/>
      <c r="K192" s="424">
        <v>1.4</v>
      </c>
      <c r="L192" s="424">
        <v>40</v>
      </c>
      <c r="M192" s="424">
        <v>50</v>
      </c>
      <c r="N192" s="425"/>
      <c r="O192" s="424" t="s">
        <v>500</v>
      </c>
      <c r="P192" s="425"/>
      <c r="Q192" s="425"/>
      <c r="R192" s="424" t="s">
        <v>500</v>
      </c>
      <c r="S192" s="425"/>
      <c r="T192" s="423">
        <v>0</v>
      </c>
      <c r="U192" s="147" t="s">
        <v>281</v>
      </c>
      <c r="X192" s="429"/>
    </row>
    <row r="193" spans="1:24" hidden="1">
      <c r="A193" s="421">
        <v>8022</v>
      </c>
      <c r="B193" s="147" t="s">
        <v>281</v>
      </c>
      <c r="C193" s="430" t="s">
        <v>551</v>
      </c>
      <c r="D193" s="424">
        <v>40</v>
      </c>
      <c r="E193" s="424">
        <v>97</v>
      </c>
      <c r="F193" s="424">
        <v>78</v>
      </c>
      <c r="G193" s="424">
        <v>18.2</v>
      </c>
      <c r="H193" s="424">
        <v>2.7</v>
      </c>
      <c r="I193" s="424">
        <v>0</v>
      </c>
      <c r="J193" s="425"/>
      <c r="K193" s="424">
        <v>1.1000000000000001</v>
      </c>
      <c r="L193" s="424">
        <v>90</v>
      </c>
      <c r="M193" s="424">
        <v>240</v>
      </c>
      <c r="N193" s="425"/>
      <c r="O193" s="424" t="s">
        <v>500</v>
      </c>
      <c r="P193" s="425"/>
      <c r="Q193" s="424">
        <v>0</v>
      </c>
      <c r="R193" s="424">
        <v>0.1</v>
      </c>
      <c r="S193" s="424">
        <v>2.2999999999999998</v>
      </c>
      <c r="T193" s="423">
        <v>0</v>
      </c>
      <c r="U193" s="147" t="s">
        <v>281</v>
      </c>
      <c r="X193" s="429"/>
    </row>
    <row r="194" spans="1:24" hidden="1">
      <c r="A194" s="421">
        <v>8023</v>
      </c>
      <c r="B194" s="147" t="s">
        <v>281</v>
      </c>
      <c r="C194" s="430" t="s">
        <v>550</v>
      </c>
      <c r="D194" s="424">
        <v>44</v>
      </c>
      <c r="E194" s="424">
        <v>126</v>
      </c>
      <c r="F194" s="424">
        <v>74.2</v>
      </c>
      <c r="G194" s="424">
        <v>19.100000000000001</v>
      </c>
      <c r="H194" s="424">
        <v>5.5</v>
      </c>
      <c r="I194" s="424">
        <v>0</v>
      </c>
      <c r="J194" s="425"/>
      <c r="K194" s="424">
        <v>1.2</v>
      </c>
      <c r="L194" s="424">
        <v>26.4</v>
      </c>
      <c r="M194" s="424">
        <v>151.19999999999999</v>
      </c>
      <c r="N194" s="424">
        <v>0.3</v>
      </c>
      <c r="O194" s="425"/>
      <c r="P194" s="425"/>
      <c r="Q194" s="425"/>
      <c r="R194" s="424" t="s">
        <v>500</v>
      </c>
      <c r="S194" s="425"/>
      <c r="T194" s="423">
        <v>0</v>
      </c>
      <c r="U194" s="147" t="s">
        <v>281</v>
      </c>
      <c r="X194" s="429"/>
    </row>
    <row r="195" spans="1:24" hidden="1">
      <c r="A195" s="421">
        <v>8024</v>
      </c>
      <c r="B195" s="147" t="s">
        <v>281</v>
      </c>
      <c r="C195" s="430" t="s">
        <v>138</v>
      </c>
      <c r="D195" s="424">
        <v>43.4</v>
      </c>
      <c r="E195" s="424">
        <v>100</v>
      </c>
      <c r="F195" s="424">
        <v>76.8</v>
      </c>
      <c r="G195" s="424">
        <v>19.7</v>
      </c>
      <c r="H195" s="424">
        <v>2.2999999999999998</v>
      </c>
      <c r="I195" s="424">
        <v>0</v>
      </c>
      <c r="J195" s="425"/>
      <c r="K195" s="424">
        <v>1.2</v>
      </c>
      <c r="L195" s="424">
        <v>49.7</v>
      </c>
      <c r="M195" s="424">
        <v>147.5</v>
      </c>
      <c r="N195" s="424">
        <v>0.5</v>
      </c>
      <c r="O195" s="425"/>
      <c r="P195" s="425"/>
      <c r="Q195" s="425"/>
      <c r="R195" s="424" t="s">
        <v>500</v>
      </c>
      <c r="S195" s="425"/>
      <c r="T195" s="423">
        <v>0</v>
      </c>
      <c r="U195" s="147" t="s">
        <v>281</v>
      </c>
      <c r="X195" s="429"/>
    </row>
    <row r="196" spans="1:24" hidden="1">
      <c r="A196" s="421">
        <v>8025</v>
      </c>
      <c r="B196" s="147" t="s">
        <v>281</v>
      </c>
      <c r="C196" s="430" t="s">
        <v>549</v>
      </c>
      <c r="D196" s="425">
        <v>35</v>
      </c>
      <c r="E196" s="424">
        <v>83</v>
      </c>
      <c r="F196" s="424">
        <v>81.3</v>
      </c>
      <c r="G196" s="424">
        <v>17.399999999999999</v>
      </c>
      <c r="H196" s="424">
        <v>0.4</v>
      </c>
      <c r="I196" s="424">
        <v>0</v>
      </c>
      <c r="J196" s="425"/>
      <c r="K196" s="424">
        <v>0.9</v>
      </c>
      <c r="L196" s="424">
        <v>36</v>
      </c>
      <c r="M196" s="424">
        <v>45</v>
      </c>
      <c r="N196" s="425"/>
      <c r="O196" s="424" t="s">
        <v>500</v>
      </c>
      <c r="P196" s="425"/>
      <c r="Q196" s="425"/>
      <c r="R196" s="424" t="s">
        <v>500</v>
      </c>
      <c r="S196" s="425"/>
      <c r="T196" s="423">
        <v>0</v>
      </c>
      <c r="U196" s="147" t="s">
        <v>281</v>
      </c>
      <c r="X196" s="429"/>
    </row>
    <row r="197" spans="1:24" hidden="1">
      <c r="A197" s="421">
        <v>8026</v>
      </c>
      <c r="B197" s="147" t="s">
        <v>281</v>
      </c>
      <c r="C197" s="422" t="s">
        <v>548</v>
      </c>
      <c r="D197" s="424">
        <v>35</v>
      </c>
      <c r="E197" s="424">
        <v>166</v>
      </c>
      <c r="F197" s="424">
        <v>70.2</v>
      </c>
      <c r="G197" s="424">
        <v>18.2</v>
      </c>
      <c r="H197" s="424">
        <v>10.3</v>
      </c>
      <c r="I197" s="424">
        <v>0</v>
      </c>
      <c r="J197" s="425"/>
      <c r="K197" s="424">
        <v>1.3</v>
      </c>
      <c r="L197" s="424">
        <v>50</v>
      </c>
      <c r="M197" s="424">
        <v>90</v>
      </c>
      <c r="N197" s="424">
        <v>1.3</v>
      </c>
      <c r="O197" s="424">
        <v>10</v>
      </c>
      <c r="P197" s="425"/>
      <c r="Q197" s="424">
        <v>0.1</v>
      </c>
      <c r="R197" s="424">
        <v>0.2</v>
      </c>
      <c r="S197" s="424">
        <v>6.6</v>
      </c>
      <c r="T197" s="423">
        <v>0</v>
      </c>
      <c r="U197" s="147" t="s">
        <v>281</v>
      </c>
      <c r="X197" s="147"/>
    </row>
    <row r="198" spans="1:24" hidden="1">
      <c r="A198" s="421">
        <v>8026</v>
      </c>
      <c r="B198" s="147" t="s">
        <v>281</v>
      </c>
      <c r="C198" s="422" t="s">
        <v>547</v>
      </c>
      <c r="D198" s="424">
        <v>35</v>
      </c>
      <c r="E198" s="424">
        <v>166</v>
      </c>
      <c r="F198" s="424">
        <v>70.2</v>
      </c>
      <c r="G198" s="424">
        <v>18.2</v>
      </c>
      <c r="H198" s="424">
        <v>10.3</v>
      </c>
      <c r="I198" s="424">
        <v>0</v>
      </c>
      <c r="J198" s="425"/>
      <c r="K198" s="424">
        <v>1.3</v>
      </c>
      <c r="L198" s="424">
        <v>50</v>
      </c>
      <c r="M198" s="424">
        <v>90</v>
      </c>
      <c r="N198" s="424">
        <v>1.3</v>
      </c>
      <c r="O198" s="424">
        <v>10</v>
      </c>
      <c r="P198" s="425"/>
      <c r="Q198" s="424">
        <v>0.1</v>
      </c>
      <c r="R198" s="424">
        <v>0.2</v>
      </c>
      <c r="S198" s="424">
        <v>6.6</v>
      </c>
      <c r="T198" s="423">
        <v>0</v>
      </c>
      <c r="U198" s="147" t="s">
        <v>281</v>
      </c>
      <c r="X198" s="147"/>
    </row>
    <row r="199" spans="1:24" hidden="1">
      <c r="A199" s="421">
        <v>8027</v>
      </c>
      <c r="B199" s="147" t="s">
        <v>281</v>
      </c>
      <c r="C199" s="422" t="s">
        <v>546</v>
      </c>
      <c r="D199" s="424">
        <v>30</v>
      </c>
      <c r="E199" s="424">
        <v>186</v>
      </c>
      <c r="F199" s="424">
        <v>70.3</v>
      </c>
      <c r="G199" s="424">
        <v>20</v>
      </c>
      <c r="H199" s="424">
        <v>12.4</v>
      </c>
      <c r="I199" s="424">
        <v>0</v>
      </c>
      <c r="J199" s="425"/>
      <c r="K199" s="424">
        <v>1.3</v>
      </c>
      <c r="L199" s="424">
        <v>22</v>
      </c>
      <c r="M199" s="424">
        <v>190</v>
      </c>
      <c r="N199" s="424">
        <v>3</v>
      </c>
      <c r="O199" s="424">
        <v>35</v>
      </c>
      <c r="P199" s="424">
        <v>0</v>
      </c>
      <c r="Q199" s="424">
        <v>0.1</v>
      </c>
      <c r="R199" s="424">
        <v>0.1</v>
      </c>
      <c r="S199" s="424">
        <v>6</v>
      </c>
      <c r="T199" s="423">
        <v>0</v>
      </c>
      <c r="U199" s="147" t="s">
        <v>281</v>
      </c>
      <c r="X199" s="147"/>
    </row>
    <row r="200" spans="1:24" hidden="1">
      <c r="A200" s="421">
        <v>8028</v>
      </c>
      <c r="B200" s="147" t="s">
        <v>281</v>
      </c>
      <c r="C200" s="422" t="s">
        <v>545</v>
      </c>
      <c r="D200" s="424">
        <v>26</v>
      </c>
      <c r="E200" s="424">
        <v>110</v>
      </c>
      <c r="F200" s="424">
        <v>74.2</v>
      </c>
      <c r="G200" s="424">
        <v>20.399999999999999</v>
      </c>
      <c r="H200" s="424">
        <v>3.2</v>
      </c>
      <c r="I200" s="424">
        <v>0</v>
      </c>
      <c r="J200" s="425"/>
      <c r="K200" s="424">
        <v>2.2000000000000002</v>
      </c>
      <c r="L200" s="424">
        <v>108.9</v>
      </c>
      <c r="M200" s="424">
        <v>230.5</v>
      </c>
      <c r="N200" s="424">
        <v>0.2</v>
      </c>
      <c r="O200" s="425"/>
      <c r="P200" s="425"/>
      <c r="Q200" s="425"/>
      <c r="R200" s="424" t="s">
        <v>500</v>
      </c>
      <c r="S200" s="425"/>
      <c r="T200" s="423">
        <v>0</v>
      </c>
      <c r="U200" s="147" t="s">
        <v>281</v>
      </c>
      <c r="X200" s="147"/>
    </row>
    <row r="201" spans="1:24" hidden="1">
      <c r="A201" s="421">
        <v>8029</v>
      </c>
      <c r="B201" s="147" t="s">
        <v>281</v>
      </c>
      <c r="C201" s="422" t="s">
        <v>544</v>
      </c>
      <c r="D201" s="424">
        <v>35</v>
      </c>
      <c r="E201" s="424">
        <v>91</v>
      </c>
      <c r="F201" s="424">
        <v>79.400000000000006</v>
      </c>
      <c r="G201" s="424">
        <v>17</v>
      </c>
      <c r="H201" s="424">
        <v>2.6</v>
      </c>
      <c r="I201" s="424">
        <v>0</v>
      </c>
      <c r="J201" s="425"/>
      <c r="K201" s="424">
        <v>1</v>
      </c>
      <c r="L201" s="424">
        <v>56.6</v>
      </c>
      <c r="M201" s="424">
        <v>145</v>
      </c>
      <c r="N201" s="424">
        <v>0.1</v>
      </c>
      <c r="O201" s="425"/>
      <c r="P201" s="425"/>
      <c r="Q201" s="425"/>
      <c r="R201" s="424" t="s">
        <v>500</v>
      </c>
      <c r="S201" s="425"/>
      <c r="T201" s="423">
        <v>0</v>
      </c>
      <c r="U201" s="147" t="s">
        <v>281</v>
      </c>
      <c r="X201" s="147"/>
    </row>
    <row r="202" spans="1:24" hidden="1">
      <c r="A202" s="421">
        <v>8030</v>
      </c>
      <c r="B202" s="147" t="s">
        <v>281</v>
      </c>
      <c r="C202" s="422" t="s">
        <v>139</v>
      </c>
      <c r="D202" s="424">
        <v>40</v>
      </c>
      <c r="E202" s="424">
        <v>173</v>
      </c>
      <c r="F202" s="424">
        <v>70.400000000000006</v>
      </c>
      <c r="G202" s="424">
        <v>16.5</v>
      </c>
      <c r="H202" s="424">
        <v>11.9</v>
      </c>
      <c r="I202" s="424">
        <v>0</v>
      </c>
      <c r="J202" s="425"/>
      <c r="K202" s="424">
        <v>1.2</v>
      </c>
      <c r="L202" s="424">
        <v>20</v>
      </c>
      <c r="M202" s="424">
        <v>210</v>
      </c>
      <c r="N202" s="424">
        <v>1</v>
      </c>
      <c r="O202" s="424">
        <v>93.3</v>
      </c>
      <c r="P202" s="425"/>
      <c r="Q202" s="424">
        <v>0.1</v>
      </c>
      <c r="R202" s="424">
        <v>0</v>
      </c>
      <c r="S202" s="424">
        <v>1.4</v>
      </c>
      <c r="T202" s="423">
        <v>0</v>
      </c>
      <c r="U202" s="147" t="s">
        <v>281</v>
      </c>
      <c r="X202" s="147"/>
    </row>
    <row r="203" spans="1:24" hidden="1">
      <c r="A203" s="421">
        <v>8031</v>
      </c>
      <c r="B203" s="147" t="s">
        <v>281</v>
      </c>
      <c r="C203" s="422" t="s">
        <v>543</v>
      </c>
      <c r="D203" s="424">
        <v>35</v>
      </c>
      <c r="E203" s="424">
        <v>166</v>
      </c>
      <c r="F203" s="424">
        <v>70.5</v>
      </c>
      <c r="G203" s="424">
        <v>17.7</v>
      </c>
      <c r="H203" s="424">
        <v>10.6</v>
      </c>
      <c r="I203" s="424">
        <v>0</v>
      </c>
      <c r="J203" s="425"/>
      <c r="K203" s="424">
        <v>1.2</v>
      </c>
      <c r="L203" s="424">
        <v>64</v>
      </c>
      <c r="M203" s="424">
        <v>174</v>
      </c>
      <c r="N203" s="424">
        <v>2.8</v>
      </c>
      <c r="O203" s="424">
        <v>20</v>
      </c>
      <c r="P203" s="425"/>
      <c r="Q203" s="424">
        <v>0</v>
      </c>
      <c r="R203" s="424">
        <v>0.2</v>
      </c>
      <c r="S203" s="424">
        <v>5</v>
      </c>
      <c r="T203" s="423">
        <v>0</v>
      </c>
      <c r="U203" s="147" t="s">
        <v>281</v>
      </c>
      <c r="X203" s="147"/>
    </row>
    <row r="204" spans="1:24" hidden="1">
      <c r="A204" s="421">
        <v>8032</v>
      </c>
      <c r="B204" s="147" t="s">
        <v>281</v>
      </c>
      <c r="C204" s="436" t="s">
        <v>53</v>
      </c>
      <c r="D204" s="424">
        <v>27.6</v>
      </c>
      <c r="E204" s="424">
        <v>127</v>
      </c>
      <c r="F204" s="424">
        <v>74.3</v>
      </c>
      <c r="G204" s="424">
        <v>18.8</v>
      </c>
      <c r="H204" s="424">
        <v>5.7</v>
      </c>
      <c r="I204" s="424">
        <v>0</v>
      </c>
      <c r="J204" s="425"/>
      <c r="K204" s="424">
        <v>1.2</v>
      </c>
      <c r="L204" s="424">
        <v>76.2</v>
      </c>
      <c r="M204" s="424">
        <v>184.5</v>
      </c>
      <c r="N204" s="424">
        <v>0.1</v>
      </c>
      <c r="O204" s="425"/>
      <c r="P204" s="425"/>
      <c r="Q204" s="425"/>
      <c r="R204" s="424" t="s">
        <v>500</v>
      </c>
      <c r="S204" s="425"/>
      <c r="T204" s="423">
        <v>0</v>
      </c>
      <c r="U204" s="147" t="s">
        <v>281</v>
      </c>
      <c r="X204" s="435"/>
    </row>
    <row r="205" spans="1:24" hidden="1">
      <c r="A205" s="434">
        <v>8032</v>
      </c>
      <c r="B205" s="147" t="s">
        <v>281</v>
      </c>
      <c r="C205" s="436" t="s">
        <v>72</v>
      </c>
      <c r="D205" s="433">
        <v>27.6</v>
      </c>
      <c r="E205" s="433">
        <v>127</v>
      </c>
      <c r="F205" s="433">
        <v>74.3</v>
      </c>
      <c r="G205" s="433">
        <v>18.8</v>
      </c>
      <c r="H205" s="433">
        <v>5.7</v>
      </c>
      <c r="I205" s="433">
        <v>0</v>
      </c>
      <c r="J205" s="432"/>
      <c r="K205" s="433">
        <v>1.2</v>
      </c>
      <c r="L205" s="433">
        <v>76.2</v>
      </c>
      <c r="M205" s="433">
        <v>184.5</v>
      </c>
      <c r="N205" s="433">
        <v>0.1</v>
      </c>
      <c r="O205" s="432"/>
      <c r="P205" s="432"/>
      <c r="Q205" s="432"/>
      <c r="R205" s="433" t="s">
        <v>500</v>
      </c>
      <c r="S205" s="432"/>
      <c r="T205" s="439">
        <v>1</v>
      </c>
      <c r="U205" s="147" t="s">
        <v>281</v>
      </c>
      <c r="X205" s="435"/>
    </row>
    <row r="206" spans="1:24" hidden="1">
      <c r="A206" s="434">
        <v>8032</v>
      </c>
      <c r="B206" s="147" t="s">
        <v>281</v>
      </c>
      <c r="C206" s="436" t="s">
        <v>542</v>
      </c>
      <c r="D206" s="433">
        <f t="shared" ref="D206:N206" si="4">(D205+D204+D202+D201+D200+D195+D194+D193+D177+D174+D172)/11</f>
        <v>37.6</v>
      </c>
      <c r="E206" s="433">
        <f t="shared" si="4"/>
        <v>109.45454545454545</v>
      </c>
      <c r="F206" s="433">
        <f t="shared" si="4"/>
        <v>76.5</v>
      </c>
      <c r="G206" s="433">
        <f t="shared" si="4"/>
        <v>18</v>
      </c>
      <c r="H206" s="433">
        <f t="shared" si="4"/>
        <v>4.163636363636364</v>
      </c>
      <c r="I206" s="433">
        <f t="shared" si="4"/>
        <v>0</v>
      </c>
      <c r="J206" s="433">
        <f t="shared" si="4"/>
        <v>0</v>
      </c>
      <c r="K206" s="433">
        <f t="shared" si="4"/>
        <v>1.3363636363636362</v>
      </c>
      <c r="L206" s="433">
        <f t="shared" si="4"/>
        <v>55.272727272727273</v>
      </c>
      <c r="M206" s="433">
        <f t="shared" si="4"/>
        <v>182.74545454545455</v>
      </c>
      <c r="N206" s="433">
        <f t="shared" si="4"/>
        <v>0.44545454545454538</v>
      </c>
      <c r="O206" s="433"/>
      <c r="P206" s="433">
        <f>(P205+P204+P202+P201+P200+P195+P194+P193+P177+P174+P172)/11</f>
        <v>0</v>
      </c>
      <c r="Q206" s="433">
        <f>(Q205+Q204+Q202+Q201+Q200+Q195+Q194+Q193+Q177+Q174+Q172)/11</f>
        <v>9.0909090909090922E-3</v>
      </c>
      <c r="R206" s="433"/>
      <c r="S206" s="433">
        <f>(S205+S204+S202+S201+S200+S195+S194+S193+S177+S174+S172)/11</f>
        <v>0.76363636363636356</v>
      </c>
      <c r="T206" s="433">
        <f>(T205+T204+T202+T201+T200+T195+T194+T193+T177+T174+T172)/11</f>
        <v>9.0909090909090912E-2</v>
      </c>
      <c r="U206" s="147" t="s">
        <v>281</v>
      </c>
      <c r="X206" s="435"/>
    </row>
    <row r="207" spans="1:24" hidden="1">
      <c r="A207" s="434">
        <v>8032</v>
      </c>
      <c r="B207" s="147" t="s">
        <v>281</v>
      </c>
      <c r="C207" s="436" t="s">
        <v>541</v>
      </c>
      <c r="D207" s="433">
        <f t="shared" ref="D207:N207" si="5">(D199+D198+D197+D196+D192+D191+D188+D187+D186+D182+D181+D180+D179+D178+D175)/15</f>
        <v>28.466666666666665</v>
      </c>
      <c r="E207" s="433">
        <f t="shared" si="5"/>
        <v>122.73333333333333</v>
      </c>
      <c r="F207" s="433">
        <f t="shared" si="5"/>
        <v>74.85333333333331</v>
      </c>
      <c r="G207" s="433">
        <f t="shared" si="5"/>
        <v>18.833333333333336</v>
      </c>
      <c r="H207" s="433">
        <f t="shared" si="5"/>
        <v>5.2266666666666657</v>
      </c>
      <c r="I207" s="433">
        <f t="shared" si="5"/>
        <v>0</v>
      </c>
      <c r="J207" s="433">
        <f t="shared" si="5"/>
        <v>0</v>
      </c>
      <c r="K207" s="433">
        <f t="shared" si="5"/>
        <v>1.3533333333333333</v>
      </c>
      <c r="L207" s="433">
        <f t="shared" si="5"/>
        <v>51.266666666666666</v>
      </c>
      <c r="M207" s="433">
        <f t="shared" si="5"/>
        <v>129.6</v>
      </c>
      <c r="N207" s="433">
        <f t="shared" si="5"/>
        <v>0.80666666666666664</v>
      </c>
      <c r="O207" s="433"/>
      <c r="P207" s="433">
        <f>(P199+P198+P197+P196+P192+P191+P188+P187+P186+P182+P181+P180+P179+P178+P175)/15</f>
        <v>0</v>
      </c>
      <c r="Q207" s="433">
        <f>(Q199+Q198+Q197+Q196+Q192+Q191+Q188+Q187+Q186+Q182+Q181+Q180+Q179+Q178+Q175)/15</f>
        <v>4.6666666666666669E-2</v>
      </c>
      <c r="R207" s="433"/>
      <c r="S207" s="433">
        <f>(S199+S198+S197+S196+S192+S191+S188+S187+S186+S182+S181+S180+S179+S178+S175)/15</f>
        <v>2.9066666666666667</v>
      </c>
      <c r="T207" s="433">
        <f>(T199+T198+T197+T196+T192+T191+T188+T187+T186+T182+T181+T180+T179+T178+T175)/15</f>
        <v>0</v>
      </c>
      <c r="U207" s="147" t="s">
        <v>281</v>
      </c>
      <c r="X207" s="435"/>
    </row>
    <row r="208" spans="1:24" hidden="1">
      <c r="A208" s="421">
        <v>8034</v>
      </c>
      <c r="B208" s="147" t="s">
        <v>281</v>
      </c>
      <c r="C208" s="422" t="s">
        <v>540</v>
      </c>
      <c r="D208" s="424">
        <v>50</v>
      </c>
      <c r="E208" s="424">
        <v>87</v>
      </c>
      <c r="F208" s="424">
        <v>74.400000000000006</v>
      </c>
      <c r="G208" s="424">
        <v>12.3</v>
      </c>
      <c r="H208" s="424">
        <v>3.3</v>
      </c>
      <c r="I208" s="424">
        <v>2</v>
      </c>
      <c r="J208" s="425"/>
      <c r="K208" s="424">
        <v>8</v>
      </c>
      <c r="L208" s="424" t="s">
        <v>539</v>
      </c>
      <c r="M208" s="424">
        <v>430</v>
      </c>
      <c r="N208" s="424">
        <v>4.7</v>
      </c>
      <c r="O208" s="425"/>
      <c r="P208" s="425"/>
      <c r="Q208" s="424">
        <v>0</v>
      </c>
      <c r="R208" s="424">
        <v>0.5</v>
      </c>
      <c r="S208" s="424">
        <v>2.1</v>
      </c>
      <c r="T208" s="423">
        <v>0</v>
      </c>
      <c r="U208" s="147" t="s">
        <v>281</v>
      </c>
      <c r="X208" s="147"/>
    </row>
    <row r="209" spans="1:24" hidden="1">
      <c r="A209" s="421">
        <v>8037</v>
      </c>
      <c r="B209" s="147" t="s">
        <v>281</v>
      </c>
      <c r="C209" s="422" t="s">
        <v>282</v>
      </c>
      <c r="D209" s="424">
        <v>82</v>
      </c>
      <c r="E209" s="424">
        <v>45</v>
      </c>
      <c r="F209" s="424">
        <v>88.8</v>
      </c>
      <c r="G209" s="424">
        <v>4.5</v>
      </c>
      <c r="H209" s="424">
        <v>0.7</v>
      </c>
      <c r="I209" s="424">
        <v>5.0999999999999996</v>
      </c>
      <c r="J209" s="425"/>
      <c r="K209" s="424">
        <v>0.9</v>
      </c>
      <c r="L209" s="424">
        <v>144</v>
      </c>
      <c r="M209" s="424">
        <v>86</v>
      </c>
      <c r="N209" s="424">
        <v>1.6</v>
      </c>
      <c r="O209" s="425"/>
      <c r="P209" s="425"/>
      <c r="Q209" s="425"/>
      <c r="R209" s="424">
        <v>0.1</v>
      </c>
      <c r="S209" s="424">
        <v>2.2999999999999998</v>
      </c>
      <c r="T209" s="423">
        <v>0</v>
      </c>
      <c r="U209" s="147" t="s">
        <v>281</v>
      </c>
      <c r="X209" s="147"/>
    </row>
    <row r="210" spans="1:24" hidden="1">
      <c r="A210" s="421">
        <v>8038</v>
      </c>
      <c r="B210" s="147" t="s">
        <v>281</v>
      </c>
      <c r="C210" s="438" t="s">
        <v>63</v>
      </c>
      <c r="D210" s="424">
        <v>35</v>
      </c>
      <c r="E210" s="424">
        <v>94</v>
      </c>
      <c r="F210" s="424">
        <v>77.400000000000006</v>
      </c>
      <c r="G210" s="424">
        <v>20</v>
      </c>
      <c r="H210" s="424">
        <v>1.5</v>
      </c>
      <c r="I210" s="424">
        <v>0</v>
      </c>
      <c r="J210" s="425"/>
      <c r="K210" s="424">
        <v>1.1000000000000001</v>
      </c>
      <c r="L210" s="424">
        <v>35</v>
      </c>
      <c r="M210" s="424">
        <v>164</v>
      </c>
      <c r="N210" s="424">
        <v>1</v>
      </c>
      <c r="O210" s="424"/>
      <c r="P210" s="425"/>
      <c r="Q210" s="424">
        <v>0.2</v>
      </c>
      <c r="R210" s="424">
        <v>0.3</v>
      </c>
      <c r="S210" s="424">
        <v>3.8</v>
      </c>
      <c r="T210" s="423">
        <v>0</v>
      </c>
      <c r="U210" s="147" t="s">
        <v>281</v>
      </c>
      <c r="X210" s="437"/>
    </row>
    <row r="211" spans="1:24" hidden="1">
      <c r="A211" s="421">
        <v>8041</v>
      </c>
      <c r="B211" s="147" t="s">
        <v>281</v>
      </c>
      <c r="C211" s="422" t="s">
        <v>538</v>
      </c>
      <c r="D211" s="424">
        <v>67</v>
      </c>
      <c r="E211" s="424">
        <v>84</v>
      </c>
      <c r="F211" s="424">
        <v>76.8</v>
      </c>
      <c r="G211" s="424">
        <v>11.1</v>
      </c>
      <c r="H211" s="424">
        <v>0.7</v>
      </c>
      <c r="I211" s="424">
        <v>8.3000000000000007</v>
      </c>
      <c r="J211" s="425"/>
      <c r="K211" s="424">
        <v>3.1</v>
      </c>
      <c r="L211" s="424" t="s">
        <v>537</v>
      </c>
      <c r="M211" s="424">
        <v>64</v>
      </c>
      <c r="N211" s="425"/>
      <c r="O211" s="424" t="s">
        <v>500</v>
      </c>
      <c r="P211" s="425"/>
      <c r="Q211" s="425"/>
      <c r="R211" s="424" t="s">
        <v>500</v>
      </c>
      <c r="S211" s="425"/>
      <c r="T211" s="423">
        <v>0</v>
      </c>
      <c r="U211" s="147" t="s">
        <v>281</v>
      </c>
      <c r="X211" s="147"/>
    </row>
    <row r="212" spans="1:24" hidden="1">
      <c r="A212" s="421">
        <v>8042</v>
      </c>
      <c r="B212" s="147" t="s">
        <v>281</v>
      </c>
      <c r="C212" s="422" t="s">
        <v>536</v>
      </c>
      <c r="D212" s="424">
        <v>80</v>
      </c>
      <c r="E212" s="424">
        <v>63</v>
      </c>
      <c r="F212" s="424">
        <v>80.3</v>
      </c>
      <c r="G212" s="424">
        <v>11.2</v>
      </c>
      <c r="H212" s="424">
        <v>0.3</v>
      </c>
      <c r="I212" s="424">
        <v>3.9</v>
      </c>
      <c r="J212" s="425"/>
      <c r="K212" s="424">
        <v>4.3</v>
      </c>
      <c r="L212" s="424" t="s">
        <v>535</v>
      </c>
      <c r="M212" s="424">
        <v>83</v>
      </c>
      <c r="N212" s="425"/>
      <c r="O212" s="424" t="s">
        <v>500</v>
      </c>
      <c r="P212" s="425"/>
      <c r="Q212" s="425"/>
      <c r="R212" s="424" t="s">
        <v>500</v>
      </c>
      <c r="S212" s="425"/>
      <c r="T212" s="423">
        <v>0</v>
      </c>
      <c r="U212" s="147" t="s">
        <v>281</v>
      </c>
      <c r="X212" s="147"/>
    </row>
    <row r="213" spans="1:24" hidden="1">
      <c r="A213" s="421">
        <v>8043</v>
      </c>
      <c r="B213" s="147" t="s">
        <v>281</v>
      </c>
      <c r="C213" s="422" t="s">
        <v>534</v>
      </c>
      <c r="D213" s="424">
        <v>79</v>
      </c>
      <c r="E213" s="424">
        <v>84</v>
      </c>
      <c r="F213" s="424">
        <v>77.599999999999994</v>
      </c>
      <c r="G213" s="424">
        <v>11.9</v>
      </c>
      <c r="H213" s="424">
        <v>0.7</v>
      </c>
      <c r="I213" s="424">
        <v>7.6</v>
      </c>
      <c r="J213" s="425"/>
      <c r="K213" s="424">
        <v>2.2000000000000002</v>
      </c>
      <c r="L213" s="424" t="s">
        <v>533</v>
      </c>
      <c r="M213" s="424">
        <v>191</v>
      </c>
      <c r="N213" s="425"/>
      <c r="O213" s="424" t="s">
        <v>500</v>
      </c>
      <c r="P213" s="425"/>
      <c r="Q213" s="424">
        <v>0.1</v>
      </c>
      <c r="R213" s="424">
        <v>0.2</v>
      </c>
      <c r="S213" s="424">
        <v>2.2000000000000002</v>
      </c>
      <c r="T213" s="423">
        <v>0</v>
      </c>
      <c r="U213" s="147" t="s">
        <v>281</v>
      </c>
      <c r="X213" s="147"/>
    </row>
    <row r="214" spans="1:24" hidden="1">
      <c r="A214" s="421">
        <v>8048</v>
      </c>
      <c r="B214" s="147" t="s">
        <v>281</v>
      </c>
      <c r="C214" s="422" t="s">
        <v>532</v>
      </c>
      <c r="D214" s="424">
        <v>80</v>
      </c>
      <c r="E214" s="424">
        <v>51</v>
      </c>
      <c r="F214" s="424">
        <v>83.8</v>
      </c>
      <c r="G214" s="424">
        <v>8.8000000000000007</v>
      </c>
      <c r="H214" s="424">
        <v>0.4</v>
      </c>
      <c r="I214" s="424">
        <v>3</v>
      </c>
      <c r="J214" s="425"/>
      <c r="K214" s="424">
        <v>4</v>
      </c>
      <c r="L214" s="424">
        <v>37</v>
      </c>
      <c r="M214" s="424">
        <v>82</v>
      </c>
      <c r="N214" s="424">
        <v>1.9</v>
      </c>
      <c r="O214" s="424">
        <v>52.5</v>
      </c>
      <c r="P214" s="425"/>
      <c r="Q214" s="424">
        <v>0</v>
      </c>
      <c r="R214" s="424">
        <v>0.2</v>
      </c>
      <c r="S214" s="424">
        <v>1.7</v>
      </c>
      <c r="T214" s="423">
        <v>0</v>
      </c>
      <c r="U214" s="147" t="s">
        <v>281</v>
      </c>
      <c r="X214" s="147"/>
    </row>
    <row r="215" spans="1:24" hidden="1">
      <c r="A215" s="421">
        <v>8049</v>
      </c>
      <c r="B215" s="147" t="s">
        <v>281</v>
      </c>
      <c r="C215" s="422" t="s">
        <v>531</v>
      </c>
      <c r="D215" s="424">
        <v>8</v>
      </c>
      <c r="E215" s="424">
        <v>58</v>
      </c>
      <c r="F215" s="424">
        <v>84.5</v>
      </c>
      <c r="G215" s="424">
        <v>11.7</v>
      </c>
      <c r="H215" s="424">
        <v>1.2</v>
      </c>
      <c r="I215" s="425"/>
      <c r="J215" s="424" t="s">
        <v>500</v>
      </c>
      <c r="K215" s="424">
        <v>2.6</v>
      </c>
      <c r="L215" s="424">
        <v>910</v>
      </c>
      <c r="M215" s="424">
        <v>218</v>
      </c>
      <c r="N215" s="425"/>
      <c r="O215" s="424" t="s">
        <v>500</v>
      </c>
      <c r="P215" s="425"/>
      <c r="Q215" s="425"/>
      <c r="R215" s="424" t="s">
        <v>500</v>
      </c>
      <c r="S215" s="425"/>
      <c r="T215" s="423">
        <v>0</v>
      </c>
      <c r="U215" s="147" t="s">
        <v>281</v>
      </c>
      <c r="X215" s="147"/>
    </row>
    <row r="216" spans="1:24" hidden="1">
      <c r="A216" s="421">
        <v>8050</v>
      </c>
      <c r="B216" s="147" t="s">
        <v>281</v>
      </c>
      <c r="C216" s="436" t="s">
        <v>51</v>
      </c>
      <c r="D216" s="424">
        <v>5</v>
      </c>
      <c r="E216" s="424">
        <v>269</v>
      </c>
      <c r="F216" s="424">
        <v>23</v>
      </c>
      <c r="G216" s="424">
        <v>59.8</v>
      </c>
      <c r="H216" s="424">
        <v>3</v>
      </c>
      <c r="I216" s="424">
        <v>0.7</v>
      </c>
      <c r="J216" s="425"/>
      <c r="K216" s="424">
        <v>13.5</v>
      </c>
      <c r="L216" s="424" t="s">
        <v>530</v>
      </c>
      <c r="M216" s="424">
        <v>605</v>
      </c>
      <c r="N216" s="424">
        <v>5.5</v>
      </c>
      <c r="O216" s="425"/>
      <c r="P216" s="425"/>
      <c r="Q216" s="424">
        <v>0</v>
      </c>
      <c r="R216" s="424">
        <v>0.1</v>
      </c>
      <c r="S216" s="424">
        <v>2.5</v>
      </c>
      <c r="T216" s="423">
        <v>0</v>
      </c>
      <c r="U216" s="147" t="s">
        <v>281</v>
      </c>
      <c r="X216" s="435"/>
    </row>
    <row r="217" spans="1:24" hidden="1">
      <c r="A217" s="421">
        <v>8051</v>
      </c>
      <c r="B217" s="147" t="s">
        <v>281</v>
      </c>
      <c r="C217" s="422" t="s">
        <v>529</v>
      </c>
      <c r="D217" s="425">
        <v>30</v>
      </c>
      <c r="E217" s="424">
        <v>82</v>
      </c>
      <c r="F217" s="424">
        <v>79.2</v>
      </c>
      <c r="G217" s="424">
        <v>17.600000000000001</v>
      </c>
      <c r="H217" s="424">
        <v>0.9</v>
      </c>
      <c r="I217" s="424">
        <v>0.9</v>
      </c>
      <c r="J217" s="425"/>
      <c r="K217" s="424">
        <v>1.4</v>
      </c>
      <c r="L217" s="424">
        <v>79</v>
      </c>
      <c r="M217" s="424">
        <v>184</v>
      </c>
      <c r="N217" s="424">
        <v>1.6</v>
      </c>
      <c r="O217" s="424">
        <v>20</v>
      </c>
      <c r="P217" s="424">
        <v>5</v>
      </c>
      <c r="Q217" s="424">
        <v>0</v>
      </c>
      <c r="R217" s="424">
        <v>0.1</v>
      </c>
      <c r="S217" s="424">
        <v>2.2999999999999998</v>
      </c>
      <c r="T217" s="423">
        <v>0</v>
      </c>
      <c r="U217" s="147" t="s">
        <v>281</v>
      </c>
      <c r="X217" s="147"/>
    </row>
    <row r="218" spans="1:24" hidden="1">
      <c r="A218" s="421">
        <v>8052</v>
      </c>
      <c r="B218" s="147" t="s">
        <v>281</v>
      </c>
      <c r="C218" s="422" t="s">
        <v>528</v>
      </c>
      <c r="D218" s="424">
        <v>10</v>
      </c>
      <c r="E218" s="424">
        <v>90</v>
      </c>
      <c r="F218" s="424">
        <v>76.900000000000006</v>
      </c>
      <c r="G218" s="424">
        <v>18.399999999999999</v>
      </c>
      <c r="H218" s="424">
        <v>1.8</v>
      </c>
      <c r="I218" s="425"/>
      <c r="J218" s="424" t="s">
        <v>500</v>
      </c>
      <c r="K218" s="424">
        <v>2.9</v>
      </c>
      <c r="L218" s="424" t="s">
        <v>527</v>
      </c>
      <c r="M218" s="424">
        <v>150</v>
      </c>
      <c r="N218" s="424">
        <v>2.2000000000000002</v>
      </c>
      <c r="O218" s="424">
        <v>15</v>
      </c>
      <c r="P218" s="425"/>
      <c r="Q218" s="424">
        <v>0</v>
      </c>
      <c r="R218" s="424">
        <v>0</v>
      </c>
      <c r="S218" s="424">
        <v>3.2</v>
      </c>
      <c r="T218" s="423">
        <v>0</v>
      </c>
      <c r="U218" s="147" t="s">
        <v>281</v>
      </c>
      <c r="X218" s="147"/>
    </row>
    <row r="219" spans="1:24" hidden="1">
      <c r="A219" s="421">
        <v>8053</v>
      </c>
      <c r="B219" s="147" t="s">
        <v>281</v>
      </c>
      <c r="C219" s="422" t="s">
        <v>526</v>
      </c>
      <c r="D219" s="424">
        <v>5</v>
      </c>
      <c r="E219" s="424">
        <v>347</v>
      </c>
      <c r="F219" s="424">
        <v>12.6</v>
      </c>
      <c r="G219" s="424">
        <v>75.599999999999994</v>
      </c>
      <c r="H219" s="424">
        <v>3.8</v>
      </c>
      <c r="I219" s="424">
        <v>2.5</v>
      </c>
      <c r="J219" s="425"/>
      <c r="K219" s="424">
        <v>5.5</v>
      </c>
      <c r="L219" s="424">
        <v>236</v>
      </c>
      <c r="M219" s="424">
        <v>995</v>
      </c>
      <c r="N219" s="424">
        <v>4.5999999999999996</v>
      </c>
      <c r="O219" s="425"/>
      <c r="P219" s="425"/>
      <c r="Q219" s="424">
        <v>0.2</v>
      </c>
      <c r="R219" s="424">
        <v>0.3</v>
      </c>
      <c r="S219" s="424">
        <v>9.5</v>
      </c>
      <c r="T219" s="423">
        <v>0</v>
      </c>
      <c r="U219" s="147" t="s">
        <v>281</v>
      </c>
      <c r="X219" s="147"/>
    </row>
    <row r="220" spans="1:24" hidden="1">
      <c r="A220" s="421">
        <v>8054</v>
      </c>
      <c r="B220" s="147" t="s">
        <v>281</v>
      </c>
      <c r="C220" s="422" t="s">
        <v>525</v>
      </c>
      <c r="D220" s="424">
        <v>60</v>
      </c>
      <c r="E220" s="424">
        <v>38</v>
      </c>
      <c r="F220" s="424">
        <v>89.9</v>
      </c>
      <c r="G220" s="424">
        <v>4.5999999999999996</v>
      </c>
      <c r="H220" s="424">
        <v>1.1000000000000001</v>
      </c>
      <c r="I220" s="424">
        <v>2.5</v>
      </c>
      <c r="J220" s="425"/>
      <c r="K220" s="424">
        <v>1.9</v>
      </c>
      <c r="L220" s="424">
        <v>668</v>
      </c>
      <c r="M220" s="424">
        <v>107</v>
      </c>
      <c r="N220" s="424">
        <v>1.5</v>
      </c>
      <c r="O220" s="424">
        <v>6.7</v>
      </c>
      <c r="P220" s="425"/>
      <c r="Q220" s="424">
        <v>0</v>
      </c>
      <c r="R220" s="424">
        <v>0.5</v>
      </c>
      <c r="S220" s="424">
        <v>3.1</v>
      </c>
      <c r="T220" s="423">
        <v>0</v>
      </c>
      <c r="U220" s="147" t="s">
        <v>281</v>
      </c>
      <c r="X220" s="147"/>
    </row>
    <row r="221" spans="1:24" hidden="1">
      <c r="A221" s="421">
        <v>9001</v>
      </c>
      <c r="B221" s="147" t="s">
        <v>283</v>
      </c>
      <c r="C221" s="422" t="s">
        <v>140</v>
      </c>
      <c r="D221" s="424">
        <v>14</v>
      </c>
      <c r="E221" s="424">
        <v>166</v>
      </c>
      <c r="F221" s="424">
        <v>72</v>
      </c>
      <c r="G221" s="424">
        <v>14.8</v>
      </c>
      <c r="H221" s="424">
        <v>11.6</v>
      </c>
      <c r="I221" s="424">
        <v>0.5</v>
      </c>
      <c r="J221" s="425"/>
      <c r="K221" s="424">
        <v>1.1000000000000001</v>
      </c>
      <c r="L221" s="424">
        <v>55</v>
      </c>
      <c r="M221" s="424">
        <v>210</v>
      </c>
      <c r="N221" s="424">
        <v>2.7</v>
      </c>
      <c r="O221" s="424">
        <v>700</v>
      </c>
      <c r="P221" s="424">
        <v>281</v>
      </c>
      <c r="Q221" s="424">
        <v>0.2</v>
      </c>
      <c r="R221" s="424">
        <v>0.3</v>
      </c>
      <c r="S221" s="424">
        <v>0.2</v>
      </c>
      <c r="T221" s="428"/>
      <c r="U221" s="147" t="s">
        <v>283</v>
      </c>
      <c r="X221" s="147"/>
    </row>
    <row r="222" spans="1:24" hidden="1">
      <c r="A222" s="421">
        <v>9004</v>
      </c>
      <c r="B222" s="147" t="s">
        <v>283</v>
      </c>
      <c r="C222" s="436" t="s">
        <v>55</v>
      </c>
      <c r="D222" s="424">
        <v>12</v>
      </c>
      <c r="E222" s="424">
        <v>484</v>
      </c>
      <c r="F222" s="424">
        <v>70</v>
      </c>
      <c r="G222" s="424">
        <v>13</v>
      </c>
      <c r="H222" s="424">
        <v>14.2</v>
      </c>
      <c r="I222" s="424">
        <v>1</v>
      </c>
      <c r="J222" s="425"/>
      <c r="K222" s="424">
        <v>1.8</v>
      </c>
      <c r="L222" s="424">
        <v>71</v>
      </c>
      <c r="M222" s="424">
        <v>210</v>
      </c>
      <c r="N222" s="424">
        <v>3.2</v>
      </c>
      <c r="O222" s="424">
        <v>360</v>
      </c>
      <c r="P222" s="424">
        <v>185</v>
      </c>
      <c r="Q222" s="424">
        <v>0.2</v>
      </c>
      <c r="R222" s="424">
        <v>0.3</v>
      </c>
      <c r="S222" s="424">
        <v>0.1</v>
      </c>
      <c r="T222" s="428"/>
      <c r="U222" s="147" t="s">
        <v>283</v>
      </c>
      <c r="X222" s="435"/>
    </row>
    <row r="223" spans="1:24" hidden="1">
      <c r="A223" s="421">
        <v>9008</v>
      </c>
      <c r="B223" s="147" t="s">
        <v>283</v>
      </c>
      <c r="C223" s="436" t="s">
        <v>141</v>
      </c>
      <c r="D223" s="424">
        <v>12</v>
      </c>
      <c r="E223" s="424">
        <v>182</v>
      </c>
      <c r="F223" s="424">
        <v>67</v>
      </c>
      <c r="G223" s="424">
        <v>13.6</v>
      </c>
      <c r="H223" s="424">
        <v>12.4</v>
      </c>
      <c r="I223" s="424">
        <v>4</v>
      </c>
      <c r="J223" s="425"/>
      <c r="K223" s="424">
        <v>3</v>
      </c>
      <c r="L223" s="424">
        <v>82</v>
      </c>
      <c r="M223" s="424">
        <v>212</v>
      </c>
      <c r="N223" s="424">
        <v>3</v>
      </c>
      <c r="O223" s="424">
        <v>875</v>
      </c>
      <c r="P223" s="424">
        <v>435</v>
      </c>
      <c r="Q223" s="424">
        <v>0.1</v>
      </c>
      <c r="R223" s="424">
        <v>0.3</v>
      </c>
      <c r="S223" s="424">
        <v>0.8</v>
      </c>
      <c r="T223" s="423">
        <v>3</v>
      </c>
      <c r="U223" s="147" t="s">
        <v>283</v>
      </c>
      <c r="X223" s="435"/>
    </row>
    <row r="224" spans="1:24" hidden="1">
      <c r="A224" s="421">
        <v>10004</v>
      </c>
      <c r="B224" s="147" t="s">
        <v>111</v>
      </c>
      <c r="C224" s="422" t="s">
        <v>524</v>
      </c>
      <c r="D224" s="424">
        <v>0</v>
      </c>
      <c r="E224" s="424">
        <v>61</v>
      </c>
      <c r="F224" s="424">
        <v>88.7</v>
      </c>
      <c r="G224" s="424">
        <v>3.3</v>
      </c>
      <c r="H224" s="424">
        <v>3.7</v>
      </c>
      <c r="I224" s="424">
        <v>3.6</v>
      </c>
      <c r="J224" s="425"/>
      <c r="K224" s="424">
        <v>0.7</v>
      </c>
      <c r="L224" s="424">
        <v>120</v>
      </c>
      <c r="M224" s="424">
        <v>95</v>
      </c>
      <c r="N224" s="424">
        <v>0.1</v>
      </c>
      <c r="O224" s="424">
        <v>25</v>
      </c>
      <c r="P224" s="424">
        <v>11</v>
      </c>
      <c r="Q224" s="424">
        <v>0</v>
      </c>
      <c r="R224" s="424">
        <v>0.2</v>
      </c>
      <c r="S224" s="424">
        <v>0.1</v>
      </c>
      <c r="T224" s="423">
        <v>0.7</v>
      </c>
      <c r="U224" s="147" t="s">
        <v>111</v>
      </c>
      <c r="X224" s="147"/>
    </row>
    <row r="225" spans="1:24" hidden="1">
      <c r="A225" s="421">
        <v>10008</v>
      </c>
      <c r="B225" s="147" t="s">
        <v>111</v>
      </c>
      <c r="C225" s="422" t="s">
        <v>523</v>
      </c>
      <c r="D225" s="424">
        <v>0</v>
      </c>
      <c r="E225" s="424">
        <v>336</v>
      </c>
      <c r="F225" s="424">
        <v>25.4</v>
      </c>
      <c r="G225" s="424">
        <v>8.1</v>
      </c>
      <c r="H225" s="424">
        <v>8.8000000000000007</v>
      </c>
      <c r="I225" s="424">
        <v>56</v>
      </c>
      <c r="J225" s="425"/>
      <c r="K225" s="424">
        <v>1.7</v>
      </c>
      <c r="L225" s="424">
        <v>307</v>
      </c>
      <c r="M225" s="424">
        <v>219</v>
      </c>
      <c r="N225" s="424">
        <v>0.6</v>
      </c>
      <c r="O225" s="424">
        <v>58</v>
      </c>
      <c r="P225" s="424">
        <v>50</v>
      </c>
      <c r="Q225" s="424">
        <v>0.1</v>
      </c>
      <c r="R225" s="424">
        <v>0.3</v>
      </c>
      <c r="S225" s="424">
        <v>0.2</v>
      </c>
      <c r="T225" s="423">
        <v>0</v>
      </c>
      <c r="U225" s="147" t="s">
        <v>111</v>
      </c>
      <c r="X225" s="147"/>
    </row>
    <row r="226" spans="1:24" hidden="1">
      <c r="A226" s="421">
        <v>11015</v>
      </c>
      <c r="B226" s="147" t="s">
        <v>284</v>
      </c>
      <c r="C226" s="422" t="s">
        <v>522</v>
      </c>
      <c r="D226" s="424">
        <v>0</v>
      </c>
      <c r="E226" s="425">
        <v>207</v>
      </c>
      <c r="F226" s="424">
        <v>57.5</v>
      </c>
      <c r="G226" s="424">
        <v>24.8</v>
      </c>
      <c r="H226" s="424">
        <v>12</v>
      </c>
      <c r="I226" s="424">
        <v>0</v>
      </c>
      <c r="J226" s="424" t="s">
        <v>500</v>
      </c>
      <c r="K226" s="424">
        <v>5.7</v>
      </c>
      <c r="L226" s="424">
        <v>50</v>
      </c>
      <c r="M226" s="424">
        <v>260</v>
      </c>
      <c r="N226" s="424">
        <v>1.6</v>
      </c>
      <c r="O226" s="425"/>
      <c r="P226" s="425"/>
      <c r="Q226" s="424">
        <v>0</v>
      </c>
      <c r="R226" s="424">
        <v>0.1</v>
      </c>
      <c r="S226" s="424">
        <v>6.5</v>
      </c>
      <c r="T226" s="428"/>
      <c r="U226" s="147" t="s">
        <v>284</v>
      </c>
      <c r="X226" s="147"/>
    </row>
    <row r="227" spans="1:24" hidden="1">
      <c r="A227" s="421">
        <v>11016</v>
      </c>
      <c r="B227" s="147" t="s">
        <v>284</v>
      </c>
      <c r="C227" s="422" t="s">
        <v>521</v>
      </c>
      <c r="D227" s="424">
        <v>0</v>
      </c>
      <c r="E227" s="425">
        <v>233</v>
      </c>
      <c r="F227" s="424">
        <v>56.7</v>
      </c>
      <c r="G227" s="424">
        <v>22.3</v>
      </c>
      <c r="H227" s="424">
        <v>14.4</v>
      </c>
      <c r="I227" s="424">
        <v>3.5</v>
      </c>
      <c r="J227" s="424" t="s">
        <v>500</v>
      </c>
      <c r="K227" s="424">
        <v>3.1</v>
      </c>
      <c r="L227" s="424">
        <v>86</v>
      </c>
      <c r="M227" s="424">
        <v>437</v>
      </c>
      <c r="N227" s="424">
        <v>2.2999999999999998</v>
      </c>
      <c r="O227" s="424">
        <v>28</v>
      </c>
      <c r="P227" s="425"/>
      <c r="Q227" s="424">
        <v>0</v>
      </c>
      <c r="R227" s="424">
        <v>0.1</v>
      </c>
      <c r="S227" s="424">
        <v>2.5</v>
      </c>
      <c r="T227" s="428"/>
      <c r="U227" s="147" t="s">
        <v>284</v>
      </c>
      <c r="X227" s="147"/>
    </row>
    <row r="228" spans="1:24" hidden="1">
      <c r="A228" s="421">
        <v>11017</v>
      </c>
      <c r="B228" s="147" t="s">
        <v>284</v>
      </c>
      <c r="C228" s="422" t="s">
        <v>520</v>
      </c>
      <c r="D228" s="424">
        <v>0</v>
      </c>
      <c r="E228" s="425">
        <v>251</v>
      </c>
      <c r="F228" s="424">
        <v>61.4</v>
      </c>
      <c r="G228" s="424">
        <v>16.399999999999999</v>
      </c>
      <c r="H228" s="424">
        <v>20.6</v>
      </c>
      <c r="I228" s="424">
        <v>0</v>
      </c>
      <c r="J228" s="424" t="s">
        <v>500</v>
      </c>
      <c r="K228" s="424">
        <v>1.6</v>
      </c>
      <c r="L228" s="424">
        <v>13</v>
      </c>
      <c r="M228" s="424">
        <v>250</v>
      </c>
      <c r="N228" s="424">
        <v>2.9</v>
      </c>
      <c r="O228" s="424" t="s">
        <v>500</v>
      </c>
      <c r="P228" s="425"/>
      <c r="Q228" s="424" t="s">
        <v>500</v>
      </c>
      <c r="R228" s="424">
        <v>0.2</v>
      </c>
      <c r="S228" s="424">
        <v>2.5</v>
      </c>
      <c r="T228" s="428"/>
      <c r="U228" s="147" t="s">
        <v>284</v>
      </c>
      <c r="X228" s="147"/>
    </row>
    <row r="229" spans="1:24" hidden="1">
      <c r="A229" s="421">
        <v>11018</v>
      </c>
      <c r="B229" s="147" t="s">
        <v>284</v>
      </c>
      <c r="C229" s="422" t="s">
        <v>519</v>
      </c>
      <c r="D229" s="424">
        <v>0</v>
      </c>
      <c r="E229" s="425">
        <v>273</v>
      </c>
      <c r="F229" s="424">
        <v>59</v>
      </c>
      <c r="G229" s="424">
        <v>17</v>
      </c>
      <c r="H229" s="424">
        <v>22.8</v>
      </c>
      <c r="I229" s="424">
        <v>0</v>
      </c>
      <c r="J229" s="424" t="s">
        <v>500</v>
      </c>
      <c r="K229" s="424">
        <v>1.2</v>
      </c>
      <c r="L229" s="424">
        <v>108</v>
      </c>
      <c r="M229" s="424">
        <v>138</v>
      </c>
      <c r="N229" s="424">
        <v>2.8</v>
      </c>
      <c r="O229" s="424">
        <v>520</v>
      </c>
      <c r="P229" s="425"/>
      <c r="Q229" s="424">
        <v>0.1</v>
      </c>
      <c r="R229" s="424">
        <v>0.4</v>
      </c>
      <c r="S229" s="424">
        <v>2.4</v>
      </c>
      <c r="T229" s="428"/>
      <c r="U229" s="147" t="s">
        <v>284</v>
      </c>
      <c r="X229" s="147"/>
    </row>
    <row r="230" spans="1:24" hidden="1">
      <c r="A230" s="421">
        <v>11019</v>
      </c>
      <c r="B230" s="147" t="s">
        <v>284</v>
      </c>
      <c r="C230" s="422" t="s">
        <v>518</v>
      </c>
      <c r="D230" s="424">
        <v>0</v>
      </c>
      <c r="E230" s="425">
        <v>344</v>
      </c>
      <c r="F230" s="424">
        <v>49</v>
      </c>
      <c r="G230" s="424">
        <v>17.3</v>
      </c>
      <c r="H230" s="424">
        <v>29.3</v>
      </c>
      <c r="I230" s="424">
        <v>2.7</v>
      </c>
      <c r="J230" s="424" t="s">
        <v>500</v>
      </c>
      <c r="K230" s="424">
        <v>1.7</v>
      </c>
      <c r="L230" s="424">
        <v>9</v>
      </c>
      <c r="M230" s="424">
        <v>200</v>
      </c>
      <c r="N230" s="424">
        <v>1.2</v>
      </c>
      <c r="O230" s="424" t="s">
        <v>500</v>
      </c>
      <c r="P230" s="425"/>
      <c r="Q230" s="424">
        <v>0.2</v>
      </c>
      <c r="R230" s="424">
        <v>0.2</v>
      </c>
      <c r="S230" s="424">
        <v>3.2</v>
      </c>
      <c r="T230" s="423">
        <v>0</v>
      </c>
      <c r="U230" s="147" t="s">
        <v>284</v>
      </c>
      <c r="X230" s="147"/>
    </row>
    <row r="231" spans="1:24" hidden="1">
      <c r="A231" s="421">
        <v>11020</v>
      </c>
      <c r="B231" s="147" t="s">
        <v>284</v>
      </c>
      <c r="C231" s="422" t="s">
        <v>517</v>
      </c>
      <c r="D231" s="424">
        <v>0</v>
      </c>
      <c r="E231" s="425">
        <v>244</v>
      </c>
      <c r="F231" s="424">
        <v>62.8</v>
      </c>
      <c r="G231" s="424">
        <v>16</v>
      </c>
      <c r="H231" s="424">
        <v>20</v>
      </c>
      <c r="I231" s="424">
        <v>0</v>
      </c>
      <c r="J231" s="424" t="s">
        <v>500</v>
      </c>
      <c r="K231" s="424">
        <v>1.2</v>
      </c>
      <c r="L231" s="424">
        <v>8</v>
      </c>
      <c r="M231" s="424">
        <v>120</v>
      </c>
      <c r="N231" s="424">
        <v>2.1</v>
      </c>
      <c r="O231" s="424">
        <v>8</v>
      </c>
      <c r="P231" s="425"/>
      <c r="Q231" s="424">
        <v>0.3</v>
      </c>
      <c r="R231" s="424">
        <v>0.2</v>
      </c>
      <c r="S231" s="424">
        <v>5.5</v>
      </c>
      <c r="T231" s="423">
        <v>0.8</v>
      </c>
      <c r="U231" s="147" t="s">
        <v>284</v>
      </c>
      <c r="X231" s="147"/>
    </row>
    <row r="232" spans="1:24" hidden="1">
      <c r="A232" s="421">
        <v>11020</v>
      </c>
      <c r="B232" s="147" t="s">
        <v>284</v>
      </c>
      <c r="C232" s="422" t="s">
        <v>516</v>
      </c>
      <c r="D232" s="424">
        <v>0</v>
      </c>
      <c r="E232" s="425">
        <v>244</v>
      </c>
      <c r="F232" s="424">
        <v>62.8</v>
      </c>
      <c r="G232" s="424">
        <v>16</v>
      </c>
      <c r="H232" s="424">
        <v>20</v>
      </c>
      <c r="I232" s="424">
        <v>0</v>
      </c>
      <c r="J232" s="424" t="s">
        <v>500</v>
      </c>
      <c r="K232" s="424">
        <v>1.2</v>
      </c>
      <c r="L232" s="424">
        <v>8</v>
      </c>
      <c r="M232" s="424">
        <v>120</v>
      </c>
      <c r="N232" s="424">
        <v>2.1</v>
      </c>
      <c r="O232" s="424">
        <v>8</v>
      </c>
      <c r="P232" s="425"/>
      <c r="Q232" s="424">
        <v>0.3</v>
      </c>
      <c r="R232" s="424">
        <v>0.2</v>
      </c>
      <c r="S232" s="424">
        <v>5.5</v>
      </c>
      <c r="T232" s="423">
        <v>0.8</v>
      </c>
      <c r="U232" s="147" t="s">
        <v>284</v>
      </c>
      <c r="X232" s="147"/>
    </row>
    <row r="233" spans="1:24" hidden="1">
      <c r="A233" s="421">
        <v>12014</v>
      </c>
      <c r="B233" s="147" t="s">
        <v>285</v>
      </c>
      <c r="C233" s="430" t="s">
        <v>47</v>
      </c>
      <c r="D233" s="424">
        <v>0</v>
      </c>
      <c r="E233" s="425">
        <v>397</v>
      </c>
      <c r="F233" s="424">
        <v>0.5</v>
      </c>
      <c r="G233" s="424">
        <v>0</v>
      </c>
      <c r="H233" s="424">
        <v>0</v>
      </c>
      <c r="I233" s="424">
        <v>99.3</v>
      </c>
      <c r="J233" s="424" t="s">
        <v>500</v>
      </c>
      <c r="K233" s="424">
        <v>0.2</v>
      </c>
      <c r="L233" s="424">
        <v>0.4</v>
      </c>
      <c r="M233" s="424">
        <v>28</v>
      </c>
      <c r="N233" s="424">
        <v>0.1</v>
      </c>
      <c r="O233" s="424" t="s">
        <v>500</v>
      </c>
      <c r="P233" s="425"/>
      <c r="Q233" s="424">
        <v>0</v>
      </c>
      <c r="R233" s="424">
        <v>0</v>
      </c>
      <c r="S233" s="424">
        <v>0</v>
      </c>
      <c r="T233" s="423">
        <v>0</v>
      </c>
      <c r="U233" s="147" t="s">
        <v>285</v>
      </c>
      <c r="X233" s="429"/>
    </row>
    <row r="234" spans="1:24" hidden="1">
      <c r="A234" s="421">
        <v>13003</v>
      </c>
      <c r="B234" s="147" t="s">
        <v>286</v>
      </c>
      <c r="C234" s="422" t="s">
        <v>142</v>
      </c>
      <c r="D234" s="424">
        <v>10</v>
      </c>
      <c r="E234" s="425">
        <v>25</v>
      </c>
      <c r="F234" s="424">
        <v>90</v>
      </c>
      <c r="G234" s="424">
        <v>0.4</v>
      </c>
      <c r="H234" s="425"/>
      <c r="I234" s="424">
        <v>5.8</v>
      </c>
      <c r="J234" s="424">
        <v>3.3</v>
      </c>
      <c r="K234" s="424">
        <v>0.5</v>
      </c>
      <c r="L234" s="424">
        <v>60</v>
      </c>
      <c r="M234" s="424">
        <v>8</v>
      </c>
      <c r="N234" s="424">
        <v>2.5</v>
      </c>
      <c r="O234" s="425"/>
      <c r="P234" s="424">
        <v>0</v>
      </c>
      <c r="Q234" s="424">
        <v>0</v>
      </c>
      <c r="R234" s="424">
        <v>0</v>
      </c>
      <c r="S234" s="424">
        <v>0.7</v>
      </c>
      <c r="T234" s="423">
        <v>5.3</v>
      </c>
      <c r="U234" s="147" t="s">
        <v>286</v>
      </c>
      <c r="X234" s="147"/>
    </row>
    <row r="235" spans="1:24" hidden="1">
      <c r="A235" s="421">
        <v>13004</v>
      </c>
      <c r="B235" s="147" t="s">
        <v>286</v>
      </c>
      <c r="C235" s="430" t="s">
        <v>45</v>
      </c>
      <c r="D235" s="424">
        <v>0</v>
      </c>
      <c r="E235" s="425">
        <v>231</v>
      </c>
      <c r="F235" s="424">
        <v>13.5</v>
      </c>
      <c r="G235" s="424">
        <v>7</v>
      </c>
      <c r="H235" s="424">
        <v>7.4</v>
      </c>
      <c r="I235" s="424">
        <v>34.1</v>
      </c>
      <c r="J235" s="424">
        <v>33.5</v>
      </c>
      <c r="K235" s="424">
        <v>4.5</v>
      </c>
      <c r="L235" s="424">
        <v>732</v>
      </c>
      <c r="M235" s="424">
        <v>44</v>
      </c>
      <c r="N235" s="424">
        <v>4.5999999999999996</v>
      </c>
      <c r="O235" s="425"/>
      <c r="P235" s="424">
        <v>24</v>
      </c>
      <c r="Q235" s="424">
        <v>0.1</v>
      </c>
      <c r="R235" s="424">
        <v>0.1</v>
      </c>
      <c r="S235" s="424">
        <v>2.6</v>
      </c>
      <c r="T235" s="423">
        <v>0</v>
      </c>
      <c r="U235" s="147" t="s">
        <v>286</v>
      </c>
      <c r="X235" s="429"/>
    </row>
    <row r="236" spans="1:24" hidden="1">
      <c r="A236" s="421">
        <v>13005</v>
      </c>
      <c r="B236" s="147" t="s">
        <v>286</v>
      </c>
      <c r="C236" s="436" t="s">
        <v>43</v>
      </c>
      <c r="D236" s="424">
        <v>0</v>
      </c>
      <c r="E236" s="425"/>
      <c r="F236" s="424">
        <v>1</v>
      </c>
      <c r="G236" s="424">
        <v>0</v>
      </c>
      <c r="H236" s="424">
        <v>0</v>
      </c>
      <c r="I236" s="424">
        <v>0</v>
      </c>
      <c r="J236" s="424">
        <v>0</v>
      </c>
      <c r="K236" s="424">
        <v>99</v>
      </c>
      <c r="L236" s="424">
        <v>150</v>
      </c>
      <c r="M236" s="424">
        <v>70</v>
      </c>
      <c r="N236" s="424">
        <v>0.8</v>
      </c>
      <c r="O236" s="425"/>
      <c r="P236" s="425"/>
      <c r="Q236" s="425"/>
      <c r="R236" s="425"/>
      <c r="S236" s="425"/>
      <c r="T236" s="428"/>
      <c r="U236" s="147" t="s">
        <v>286</v>
      </c>
      <c r="X236" s="435"/>
    </row>
    <row r="237" spans="1:24" hidden="1">
      <c r="A237" s="421">
        <v>13006</v>
      </c>
      <c r="B237" s="147" t="s">
        <v>286</v>
      </c>
      <c r="C237" s="430" t="s">
        <v>49</v>
      </c>
      <c r="D237" s="424">
        <v>0</v>
      </c>
      <c r="E237" s="425">
        <v>360</v>
      </c>
      <c r="F237" s="424">
        <v>13</v>
      </c>
      <c r="G237" s="424">
        <v>6.3</v>
      </c>
      <c r="H237" s="424">
        <v>5.0999999999999996</v>
      </c>
      <c r="I237" s="424">
        <v>72.099999999999994</v>
      </c>
      <c r="J237" s="424" t="s">
        <v>500</v>
      </c>
      <c r="K237" s="424">
        <v>3.5</v>
      </c>
      <c r="L237" s="424">
        <v>146</v>
      </c>
      <c r="M237" s="424">
        <v>284</v>
      </c>
      <c r="N237" s="424">
        <v>18.600000000000001</v>
      </c>
      <c r="O237" s="425"/>
      <c r="P237" s="424">
        <v>10</v>
      </c>
      <c r="Q237" s="424">
        <v>0</v>
      </c>
      <c r="R237" s="424">
        <v>0.1</v>
      </c>
      <c r="S237" s="424">
        <v>2.2999999999999998</v>
      </c>
      <c r="T237" s="423">
        <v>0</v>
      </c>
      <c r="U237" s="147" t="s">
        <v>286</v>
      </c>
      <c r="X237" s="429"/>
    </row>
    <row r="238" spans="1:24" hidden="1">
      <c r="A238" s="421">
        <v>13007</v>
      </c>
      <c r="B238" s="147" t="s">
        <v>286</v>
      </c>
      <c r="C238" s="422" t="s">
        <v>515</v>
      </c>
      <c r="D238" s="424">
        <v>22</v>
      </c>
      <c r="E238" s="425">
        <v>87.5</v>
      </c>
      <c r="F238" s="424">
        <v>0.3</v>
      </c>
      <c r="G238" s="425"/>
      <c r="H238" s="424">
        <v>5.2</v>
      </c>
      <c r="I238" s="424">
        <v>6.1</v>
      </c>
      <c r="J238" s="424">
        <v>0.9</v>
      </c>
      <c r="K238" s="424">
        <v>12</v>
      </c>
      <c r="L238" s="424">
        <v>22</v>
      </c>
      <c r="M238" s="424" t="s">
        <v>500</v>
      </c>
      <c r="N238" s="425"/>
      <c r="O238" s="424" t="s">
        <v>500</v>
      </c>
      <c r="P238" s="424" t="s">
        <v>500</v>
      </c>
      <c r="Q238" s="424" t="s">
        <v>500</v>
      </c>
      <c r="R238" s="424" t="s">
        <v>500</v>
      </c>
      <c r="S238" s="424">
        <v>7</v>
      </c>
      <c r="T238" s="428"/>
      <c r="U238" s="147" t="s">
        <v>286</v>
      </c>
      <c r="X238" s="147"/>
    </row>
    <row r="239" spans="1:24" hidden="1">
      <c r="A239" s="421">
        <v>13008</v>
      </c>
      <c r="B239" s="147" t="s">
        <v>286</v>
      </c>
      <c r="C239" s="430" t="s">
        <v>514</v>
      </c>
      <c r="D239" s="424">
        <v>0</v>
      </c>
      <c r="E239" s="425">
        <v>227</v>
      </c>
      <c r="F239" s="424">
        <v>12</v>
      </c>
      <c r="G239" s="424">
        <v>15.6</v>
      </c>
      <c r="H239" s="424">
        <v>4.2</v>
      </c>
      <c r="I239" s="424">
        <v>31.8</v>
      </c>
      <c r="J239" s="424">
        <v>23.6</v>
      </c>
      <c r="K239" s="424">
        <v>12.8</v>
      </c>
      <c r="L239" s="424">
        <v>85</v>
      </c>
      <c r="M239" s="424">
        <v>380</v>
      </c>
      <c r="N239" s="424">
        <v>17</v>
      </c>
      <c r="O239" s="425"/>
      <c r="P239" s="424" t="s">
        <v>513</v>
      </c>
      <c r="Q239" s="424">
        <v>0.6</v>
      </c>
      <c r="R239" s="424">
        <v>0.9</v>
      </c>
      <c r="S239" s="424">
        <v>8.1</v>
      </c>
      <c r="T239" s="423">
        <v>0</v>
      </c>
      <c r="U239" s="147" t="s">
        <v>286</v>
      </c>
      <c r="X239" s="429"/>
    </row>
    <row r="240" spans="1:24" hidden="1">
      <c r="A240" s="421">
        <v>13009</v>
      </c>
      <c r="B240" s="147" t="s">
        <v>286</v>
      </c>
      <c r="C240" s="422" t="s">
        <v>512</v>
      </c>
      <c r="D240" s="424">
        <v>10</v>
      </c>
      <c r="E240" s="425">
        <v>11</v>
      </c>
      <c r="F240" s="424">
        <v>91.7</v>
      </c>
      <c r="G240" s="424">
        <v>0.3</v>
      </c>
      <c r="H240" s="425"/>
      <c r="I240" s="424">
        <v>2.5</v>
      </c>
      <c r="J240" s="424">
        <v>3.7</v>
      </c>
      <c r="K240" s="424">
        <v>1.8</v>
      </c>
      <c r="L240" s="424">
        <v>24</v>
      </c>
      <c r="M240" s="424">
        <v>28</v>
      </c>
      <c r="N240" s="425"/>
      <c r="O240" s="425"/>
      <c r="P240" s="425"/>
      <c r="Q240" s="425"/>
      <c r="R240" s="425"/>
      <c r="S240" s="425"/>
      <c r="T240" s="428"/>
      <c r="U240" s="147" t="s">
        <v>286</v>
      </c>
      <c r="X240" s="147"/>
    </row>
    <row r="241" spans="1:24" hidden="1">
      <c r="A241" s="434">
        <v>13009</v>
      </c>
      <c r="B241" s="147" t="s">
        <v>286</v>
      </c>
      <c r="C241" s="430" t="s">
        <v>511</v>
      </c>
      <c r="D241" s="433">
        <v>10</v>
      </c>
      <c r="E241" s="433">
        <v>11.5</v>
      </c>
      <c r="F241" s="433">
        <v>88.5</v>
      </c>
      <c r="G241" s="433">
        <v>0.5</v>
      </c>
      <c r="H241" s="432"/>
      <c r="I241" s="433">
        <v>2.5</v>
      </c>
      <c r="J241" s="433">
        <v>3.7</v>
      </c>
      <c r="K241" s="433">
        <v>1.8</v>
      </c>
      <c r="L241" s="433">
        <v>24</v>
      </c>
      <c r="M241" s="433">
        <v>28</v>
      </c>
      <c r="N241" s="432"/>
      <c r="O241" s="432"/>
      <c r="P241" s="432"/>
      <c r="Q241" s="432"/>
      <c r="R241" s="432"/>
      <c r="S241" s="432"/>
      <c r="T241" s="431"/>
      <c r="U241" s="147" t="s">
        <v>286</v>
      </c>
      <c r="X241" s="429"/>
    </row>
    <row r="242" spans="1:24" hidden="1">
      <c r="A242" s="421">
        <v>13011</v>
      </c>
      <c r="B242" s="147" t="s">
        <v>286</v>
      </c>
      <c r="C242" s="422" t="s">
        <v>510</v>
      </c>
      <c r="D242" s="424">
        <v>0</v>
      </c>
      <c r="E242" s="425">
        <v>73</v>
      </c>
      <c r="F242" s="424">
        <v>48</v>
      </c>
      <c r="G242" s="424">
        <v>14.8</v>
      </c>
      <c r="H242" s="424">
        <v>1.5</v>
      </c>
      <c r="I242" s="425"/>
      <c r="J242" s="424" t="s">
        <v>500</v>
      </c>
      <c r="K242" s="424">
        <v>35.700000000000003</v>
      </c>
      <c r="L242" s="425"/>
      <c r="M242" s="424" t="s">
        <v>500</v>
      </c>
      <c r="N242" s="425"/>
      <c r="O242" s="424" t="s">
        <v>500</v>
      </c>
      <c r="P242" s="425"/>
      <c r="Q242" s="425"/>
      <c r="R242" s="425"/>
      <c r="S242" s="425"/>
      <c r="T242" s="428"/>
      <c r="U242" s="147" t="s">
        <v>286</v>
      </c>
      <c r="X242" s="147"/>
    </row>
    <row r="243" spans="1:24" hidden="1">
      <c r="A243" s="421">
        <v>13012</v>
      </c>
      <c r="B243" s="147" t="s">
        <v>286</v>
      </c>
      <c r="C243" s="422" t="s">
        <v>509</v>
      </c>
      <c r="D243" s="424">
        <v>0</v>
      </c>
      <c r="E243" s="425">
        <v>44</v>
      </c>
      <c r="F243" s="424">
        <v>68.599999999999994</v>
      </c>
      <c r="G243" s="424">
        <v>7</v>
      </c>
      <c r="H243" s="424">
        <v>0.8</v>
      </c>
      <c r="I243" s="424">
        <v>2.1</v>
      </c>
      <c r="J243" s="424" t="s">
        <v>500</v>
      </c>
      <c r="K243" s="424">
        <v>21.5</v>
      </c>
      <c r="L243" s="424">
        <v>645</v>
      </c>
      <c r="M243" s="424">
        <v>225.6</v>
      </c>
      <c r="N243" s="425"/>
      <c r="O243" s="424" t="s">
        <v>500</v>
      </c>
      <c r="P243" s="425"/>
      <c r="Q243" s="425"/>
      <c r="R243" s="425"/>
      <c r="S243" s="425"/>
      <c r="T243" s="428"/>
      <c r="U243" s="147" t="s">
        <v>286</v>
      </c>
      <c r="X243" s="147"/>
    </row>
    <row r="244" spans="1:24" ht="17.25" hidden="1" customHeight="1">
      <c r="A244" s="421">
        <v>13014</v>
      </c>
      <c r="B244" s="147" t="s">
        <v>287</v>
      </c>
      <c r="C244" s="430" t="s">
        <v>508</v>
      </c>
      <c r="D244" s="424">
        <v>0</v>
      </c>
      <c r="E244" s="425">
        <v>60</v>
      </c>
      <c r="F244" s="424">
        <v>60</v>
      </c>
      <c r="G244" s="424">
        <v>15</v>
      </c>
      <c r="H244" s="424">
        <v>0</v>
      </c>
      <c r="I244" s="424">
        <v>0</v>
      </c>
      <c r="J244" s="424" t="s">
        <v>500</v>
      </c>
      <c r="K244" s="424">
        <v>25</v>
      </c>
      <c r="L244" s="424">
        <v>386.7</v>
      </c>
      <c r="M244" s="424">
        <v>246.7</v>
      </c>
      <c r="N244" s="424">
        <v>2.7</v>
      </c>
      <c r="O244" s="424" t="s">
        <v>500</v>
      </c>
      <c r="P244" s="424" t="s">
        <v>500</v>
      </c>
      <c r="Q244" s="424">
        <v>0.1</v>
      </c>
      <c r="R244" s="424">
        <v>0.9</v>
      </c>
      <c r="S244" s="424" t="s">
        <v>500</v>
      </c>
      <c r="T244" s="423">
        <v>0</v>
      </c>
      <c r="U244" s="147" t="s">
        <v>287</v>
      </c>
      <c r="X244" s="429"/>
    </row>
    <row r="245" spans="1:24" hidden="1">
      <c r="A245" s="421">
        <v>13015</v>
      </c>
      <c r="B245" s="147" t="s">
        <v>287</v>
      </c>
      <c r="C245" s="430" t="s">
        <v>507</v>
      </c>
      <c r="D245" s="424">
        <v>0</v>
      </c>
      <c r="E245" s="425">
        <v>28</v>
      </c>
      <c r="F245" s="424">
        <v>67.900000000000006</v>
      </c>
      <c r="G245" s="424">
        <v>7.1</v>
      </c>
      <c r="H245" s="424">
        <v>0</v>
      </c>
      <c r="I245" s="424">
        <v>0</v>
      </c>
      <c r="J245" s="424">
        <v>0</v>
      </c>
      <c r="K245" s="424">
        <v>25</v>
      </c>
      <c r="L245" s="424">
        <v>386.7</v>
      </c>
      <c r="M245" s="424">
        <v>246.7</v>
      </c>
      <c r="N245" s="424">
        <v>2.7</v>
      </c>
      <c r="O245" s="424" t="s">
        <v>500</v>
      </c>
      <c r="P245" s="424" t="s">
        <v>500</v>
      </c>
      <c r="Q245" s="424">
        <v>0</v>
      </c>
      <c r="R245" s="424">
        <v>0.3</v>
      </c>
      <c r="S245" s="424" t="s">
        <v>500</v>
      </c>
      <c r="T245" s="423">
        <v>0</v>
      </c>
      <c r="U245" s="147" t="s">
        <v>287</v>
      </c>
      <c r="X245" s="429"/>
    </row>
    <row r="246" spans="1:24" hidden="1">
      <c r="A246" s="421">
        <v>13015</v>
      </c>
      <c r="B246" s="147" t="s">
        <v>287</v>
      </c>
      <c r="C246" s="430" t="s">
        <v>143</v>
      </c>
      <c r="D246" s="424">
        <v>0</v>
      </c>
      <c r="E246" s="425">
        <v>28</v>
      </c>
      <c r="F246" s="424">
        <v>67.900000000000006</v>
      </c>
      <c r="G246" s="424">
        <v>7.1</v>
      </c>
      <c r="H246" s="424">
        <v>0</v>
      </c>
      <c r="I246" s="424">
        <v>0</v>
      </c>
      <c r="J246" s="424">
        <v>0</v>
      </c>
      <c r="K246" s="424">
        <v>25</v>
      </c>
      <c r="L246" s="424">
        <v>386.7</v>
      </c>
      <c r="M246" s="424">
        <v>246.7</v>
      </c>
      <c r="N246" s="424">
        <v>2.7</v>
      </c>
      <c r="O246" s="424" t="s">
        <v>500</v>
      </c>
      <c r="P246" s="424" t="s">
        <v>500</v>
      </c>
      <c r="Q246" s="424">
        <v>0</v>
      </c>
      <c r="R246" s="424">
        <v>0.3</v>
      </c>
      <c r="S246" s="424" t="s">
        <v>500</v>
      </c>
      <c r="T246" s="423">
        <v>1</v>
      </c>
      <c r="U246" s="147" t="s">
        <v>287</v>
      </c>
      <c r="X246" s="429"/>
    </row>
    <row r="247" spans="1:24" hidden="1">
      <c r="A247" s="421">
        <v>13017</v>
      </c>
      <c r="B247" s="147" t="s">
        <v>287</v>
      </c>
      <c r="C247" s="430" t="s">
        <v>506</v>
      </c>
      <c r="D247" s="424">
        <v>0</v>
      </c>
      <c r="E247" s="425">
        <v>131</v>
      </c>
      <c r="F247" s="424">
        <v>20.2</v>
      </c>
      <c r="G247" s="424">
        <v>32.799999999999997</v>
      </c>
      <c r="H247" s="425"/>
      <c r="I247" s="425"/>
      <c r="J247" s="424">
        <v>0</v>
      </c>
      <c r="K247" s="424">
        <v>47</v>
      </c>
      <c r="L247" s="425"/>
      <c r="M247" s="424" t="s">
        <v>500</v>
      </c>
      <c r="N247" s="425"/>
      <c r="O247" s="424" t="s">
        <v>500</v>
      </c>
      <c r="P247" s="425"/>
      <c r="Q247" s="425"/>
      <c r="R247" s="425"/>
      <c r="S247" s="425"/>
      <c r="T247" s="428"/>
      <c r="U247" s="147" t="s">
        <v>287</v>
      </c>
      <c r="X247" s="429"/>
    </row>
    <row r="248" spans="1:24" hidden="1">
      <c r="A248" s="421">
        <v>13019</v>
      </c>
      <c r="B248" s="147" t="s">
        <v>286</v>
      </c>
      <c r="C248" s="422" t="s">
        <v>505</v>
      </c>
      <c r="D248" s="424">
        <v>0</v>
      </c>
      <c r="E248" s="425">
        <v>86</v>
      </c>
      <c r="F248" s="424">
        <v>68.3</v>
      </c>
      <c r="G248" s="424">
        <v>4.3</v>
      </c>
      <c r="H248" s="424">
        <v>0.7</v>
      </c>
      <c r="I248" s="424">
        <v>15.7</v>
      </c>
      <c r="J248" s="424" t="s">
        <v>500</v>
      </c>
      <c r="K248" s="424">
        <v>11</v>
      </c>
      <c r="L248" s="425"/>
      <c r="M248" s="424" t="s">
        <v>500</v>
      </c>
      <c r="N248" s="425"/>
      <c r="O248" s="424" t="s">
        <v>500</v>
      </c>
      <c r="P248" s="425"/>
      <c r="Q248" s="425"/>
      <c r="R248" s="425"/>
      <c r="S248" s="425"/>
      <c r="T248" s="428"/>
      <c r="U248" s="147" t="s">
        <v>286</v>
      </c>
      <c r="X248" s="147"/>
    </row>
    <row r="249" spans="1:24">
      <c r="A249" s="421">
        <v>13020</v>
      </c>
      <c r="B249" s="147" t="s">
        <v>286</v>
      </c>
      <c r="C249" s="422" t="s">
        <v>504</v>
      </c>
      <c r="D249" s="424">
        <v>0</v>
      </c>
      <c r="E249" s="425">
        <v>37</v>
      </c>
      <c r="F249" s="424">
        <v>84</v>
      </c>
      <c r="G249" s="424">
        <v>0.5</v>
      </c>
      <c r="H249" s="424">
        <v>0.5</v>
      </c>
      <c r="I249" s="424">
        <v>7.6</v>
      </c>
      <c r="J249" s="424">
        <v>0.9</v>
      </c>
      <c r="K249" s="424">
        <v>6.5</v>
      </c>
      <c r="L249" s="424">
        <v>36</v>
      </c>
      <c r="M249" s="424">
        <v>24</v>
      </c>
      <c r="N249" s="425"/>
      <c r="O249" s="424" t="s">
        <v>500</v>
      </c>
      <c r="P249" s="425"/>
      <c r="Q249" s="425"/>
      <c r="R249" s="425"/>
      <c r="S249" s="425"/>
      <c r="T249" s="428"/>
      <c r="U249" s="147" t="s">
        <v>286</v>
      </c>
      <c r="X249" s="147"/>
    </row>
    <row r="250" spans="1:24" hidden="1">
      <c r="A250" s="421">
        <v>13021</v>
      </c>
      <c r="B250" s="147" t="s">
        <v>286</v>
      </c>
      <c r="C250" s="422" t="s">
        <v>503</v>
      </c>
      <c r="D250" s="424">
        <v>0</v>
      </c>
      <c r="E250" s="425">
        <v>28</v>
      </c>
      <c r="F250" s="424">
        <v>77.599999999999994</v>
      </c>
      <c r="G250" s="424">
        <v>7</v>
      </c>
      <c r="H250" s="425"/>
      <c r="I250" s="425"/>
      <c r="J250" s="424" t="s">
        <v>500</v>
      </c>
      <c r="K250" s="424">
        <v>15.4</v>
      </c>
      <c r="L250" s="424">
        <v>59</v>
      </c>
      <c r="M250" s="424">
        <v>100</v>
      </c>
      <c r="N250" s="424">
        <v>4.9000000000000004</v>
      </c>
      <c r="O250" s="424" t="s">
        <v>500</v>
      </c>
      <c r="P250" s="424" t="s">
        <v>500</v>
      </c>
      <c r="Q250" s="424">
        <v>0.1</v>
      </c>
      <c r="R250" s="424">
        <v>0.1</v>
      </c>
      <c r="S250" s="424">
        <v>3.4</v>
      </c>
      <c r="T250" s="423">
        <v>0</v>
      </c>
      <c r="U250" s="147" t="s">
        <v>286</v>
      </c>
      <c r="X250" s="147"/>
    </row>
    <row r="251" spans="1:24" hidden="1">
      <c r="A251" s="421">
        <v>14011</v>
      </c>
      <c r="B251" s="147" t="s">
        <v>498</v>
      </c>
      <c r="C251" s="422" t="s">
        <v>502</v>
      </c>
      <c r="D251" s="424">
        <v>0</v>
      </c>
      <c r="E251" s="425">
        <v>202</v>
      </c>
      <c r="F251" s="424">
        <v>52.4</v>
      </c>
      <c r="G251" s="424">
        <v>4</v>
      </c>
      <c r="H251" s="425"/>
      <c r="I251" s="424">
        <v>37.700000000000003</v>
      </c>
      <c r="J251" s="424">
        <v>0.2</v>
      </c>
      <c r="K251" s="424">
        <v>0.7</v>
      </c>
      <c r="L251" s="425"/>
      <c r="M251" s="424" t="s">
        <v>500</v>
      </c>
      <c r="N251" s="425"/>
      <c r="O251" s="424" t="s">
        <v>500</v>
      </c>
      <c r="P251" s="424" t="s">
        <v>500</v>
      </c>
      <c r="Q251" s="424" t="s">
        <v>500</v>
      </c>
      <c r="R251" s="424" t="s">
        <v>499</v>
      </c>
      <c r="S251" s="424" t="s">
        <v>499</v>
      </c>
      <c r="T251" s="423">
        <v>0</v>
      </c>
      <c r="U251" s="147" t="s">
        <v>498</v>
      </c>
      <c r="X251" s="147"/>
    </row>
    <row r="252" spans="1:24" hidden="1">
      <c r="A252" s="421">
        <v>14012</v>
      </c>
      <c r="B252" s="147" t="s">
        <v>498</v>
      </c>
      <c r="C252" s="422" t="s">
        <v>501</v>
      </c>
      <c r="D252" s="424">
        <v>0</v>
      </c>
      <c r="E252" s="425">
        <v>273</v>
      </c>
      <c r="F252" s="425"/>
      <c r="G252" s="425"/>
      <c r="H252" s="425"/>
      <c r="I252" s="425"/>
      <c r="J252" s="424">
        <v>0</v>
      </c>
      <c r="K252" s="425"/>
      <c r="L252" s="425"/>
      <c r="M252" s="424" t="s">
        <v>500</v>
      </c>
      <c r="N252" s="425"/>
      <c r="O252" s="424" t="s">
        <v>500</v>
      </c>
      <c r="P252" s="424" t="s">
        <v>500</v>
      </c>
      <c r="Q252" s="424" t="s">
        <v>500</v>
      </c>
      <c r="R252" s="424" t="s">
        <v>499</v>
      </c>
      <c r="S252" s="424" t="s">
        <v>499</v>
      </c>
      <c r="T252" s="423">
        <v>0</v>
      </c>
      <c r="U252" s="147" t="s">
        <v>498</v>
      </c>
      <c r="X252" s="147"/>
    </row>
    <row r="253" spans="1:24" hidden="1">
      <c r="A253" s="421">
        <v>14013</v>
      </c>
      <c r="B253" s="147" t="s">
        <v>285</v>
      </c>
      <c r="C253" s="422" t="s">
        <v>48</v>
      </c>
      <c r="D253" s="424">
        <v>0</v>
      </c>
      <c r="E253" s="424">
        <v>30</v>
      </c>
      <c r="F253" s="424">
        <v>0.1</v>
      </c>
      <c r="G253" s="426"/>
      <c r="H253" s="426"/>
      <c r="I253" s="426"/>
      <c r="J253" s="427"/>
      <c r="K253" s="426"/>
      <c r="L253" s="424"/>
      <c r="M253" s="424"/>
      <c r="N253" s="424"/>
      <c r="O253" s="424"/>
      <c r="P253" s="425"/>
      <c r="Q253" s="424"/>
      <c r="R253" s="424"/>
      <c r="S253" s="424"/>
      <c r="T253" s="423"/>
      <c r="U253" s="147" t="s">
        <v>285</v>
      </c>
      <c r="X253" s="147"/>
    </row>
    <row r="254" spans="1:24" hidden="1">
      <c r="A254" s="421">
        <v>14014</v>
      </c>
      <c r="B254" s="147" t="s">
        <v>285</v>
      </c>
      <c r="C254" s="422" t="s">
        <v>46</v>
      </c>
      <c r="D254" s="424">
        <v>0</v>
      </c>
      <c r="E254" s="424">
        <v>5</v>
      </c>
      <c r="F254" s="424">
        <v>0.1</v>
      </c>
      <c r="G254" s="426"/>
      <c r="H254" s="426"/>
      <c r="I254" s="426"/>
      <c r="J254" s="427"/>
      <c r="K254" s="426"/>
      <c r="L254" s="424"/>
      <c r="M254" s="424"/>
      <c r="N254" s="424"/>
      <c r="O254" s="424"/>
      <c r="P254" s="425"/>
      <c r="Q254" s="424"/>
      <c r="R254" s="424"/>
      <c r="S254" s="424"/>
      <c r="T254" s="423"/>
      <c r="U254" s="147" t="s">
        <v>285</v>
      </c>
      <c r="X254" s="147"/>
    </row>
    <row r="255" spans="1:24" hidden="1">
      <c r="A255" s="421">
        <v>14015</v>
      </c>
      <c r="B255" s="147" t="s">
        <v>288</v>
      </c>
      <c r="C255" s="418" t="s">
        <v>182</v>
      </c>
      <c r="D255" s="415">
        <v>0</v>
      </c>
      <c r="E255" s="415">
        <v>0</v>
      </c>
      <c r="F255" s="43">
        <v>0</v>
      </c>
      <c r="U255" s="147" t="s">
        <v>288</v>
      </c>
      <c r="X255" s="419"/>
    </row>
    <row r="256" spans="1:24" hidden="1">
      <c r="A256" s="421">
        <v>14016</v>
      </c>
      <c r="B256" s="147" t="s">
        <v>102</v>
      </c>
      <c r="C256" s="422" t="s">
        <v>145</v>
      </c>
      <c r="D256" s="415">
        <v>0</v>
      </c>
      <c r="E256" s="415">
        <v>0</v>
      </c>
      <c r="F256" s="43">
        <v>0</v>
      </c>
      <c r="U256" s="147" t="s">
        <v>102</v>
      </c>
      <c r="X256" s="147"/>
    </row>
    <row r="257" spans="1:24" hidden="1">
      <c r="A257" s="421">
        <v>14017</v>
      </c>
      <c r="B257" s="147" t="s">
        <v>102</v>
      </c>
      <c r="C257" s="422" t="s">
        <v>497</v>
      </c>
      <c r="D257" s="415">
        <v>0</v>
      </c>
      <c r="E257" s="415">
        <v>0</v>
      </c>
      <c r="F257" s="43">
        <v>0</v>
      </c>
      <c r="U257" s="147" t="s">
        <v>102</v>
      </c>
      <c r="X257" s="147"/>
    </row>
    <row r="258" spans="1:24" hidden="1">
      <c r="A258" s="421">
        <v>14018</v>
      </c>
      <c r="B258" s="147" t="s">
        <v>286</v>
      </c>
      <c r="C258" s="422" t="s">
        <v>496</v>
      </c>
      <c r="D258" s="415">
        <v>0</v>
      </c>
      <c r="E258" s="415">
        <v>0</v>
      </c>
      <c r="F258" s="43">
        <v>0</v>
      </c>
      <c r="U258" s="147" t="s">
        <v>286</v>
      </c>
      <c r="X258" s="147"/>
    </row>
    <row r="259" spans="1:24" hidden="1">
      <c r="A259" s="421">
        <v>14019</v>
      </c>
      <c r="B259" s="43" t="s">
        <v>102</v>
      </c>
      <c r="C259" s="414" t="s">
        <v>495</v>
      </c>
      <c r="D259" s="415">
        <v>30</v>
      </c>
      <c r="E259" s="415">
        <v>10</v>
      </c>
      <c r="U259" s="43" t="s">
        <v>102</v>
      </c>
      <c r="X259" s="420"/>
    </row>
    <row r="260" spans="1:24" hidden="1">
      <c r="B260" s="43" t="s">
        <v>286</v>
      </c>
      <c r="C260" s="414" t="s">
        <v>494</v>
      </c>
      <c r="D260" s="415">
        <v>20</v>
      </c>
      <c r="E260" s="415" t="s">
        <v>450</v>
      </c>
      <c r="U260" s="43" t="s">
        <v>286</v>
      </c>
    </row>
    <row r="261" spans="1:24" hidden="1">
      <c r="B261" s="43" t="s">
        <v>281</v>
      </c>
      <c r="C261" s="414" t="s">
        <v>157</v>
      </c>
      <c r="D261" s="415">
        <v>25</v>
      </c>
      <c r="E261" s="415" t="s">
        <v>468</v>
      </c>
      <c r="U261" s="43" t="s">
        <v>281</v>
      </c>
    </row>
    <row r="262" spans="1:24" hidden="1">
      <c r="B262" s="43" t="s">
        <v>102</v>
      </c>
      <c r="C262" s="414" t="s">
        <v>158</v>
      </c>
      <c r="D262" s="415">
        <v>30</v>
      </c>
      <c r="E262" s="415" t="s">
        <v>430</v>
      </c>
      <c r="U262" s="43" t="s">
        <v>102</v>
      </c>
    </row>
    <row r="263" spans="1:24" hidden="1">
      <c r="B263" s="43" t="s">
        <v>268</v>
      </c>
      <c r="C263" s="414" t="s">
        <v>159</v>
      </c>
      <c r="D263" s="415">
        <v>18.5</v>
      </c>
      <c r="E263" s="415">
        <v>29.75</v>
      </c>
      <c r="U263" s="43" t="s">
        <v>268</v>
      </c>
    </row>
    <row r="264" spans="1:24" hidden="1">
      <c r="B264" s="43" t="s">
        <v>286</v>
      </c>
      <c r="C264" s="414" t="s">
        <v>493</v>
      </c>
      <c r="D264" s="415">
        <v>15</v>
      </c>
      <c r="E264" s="415" t="s">
        <v>451</v>
      </c>
      <c r="U264" s="43" t="s">
        <v>286</v>
      </c>
    </row>
    <row r="265" spans="1:24" hidden="1">
      <c r="B265" s="43" t="s">
        <v>267</v>
      </c>
      <c r="C265" s="414" t="s">
        <v>160</v>
      </c>
      <c r="D265" s="415">
        <v>5</v>
      </c>
      <c r="E265" s="415" t="s">
        <v>492</v>
      </c>
      <c r="U265" s="43" t="s">
        <v>267</v>
      </c>
    </row>
    <row r="266" spans="1:24" hidden="1">
      <c r="B266" s="43" t="s">
        <v>268</v>
      </c>
      <c r="C266" s="414" t="s">
        <v>161</v>
      </c>
      <c r="D266" s="415">
        <v>25</v>
      </c>
      <c r="E266" s="415" t="s">
        <v>418</v>
      </c>
      <c r="U266" s="43" t="s">
        <v>268</v>
      </c>
    </row>
    <row r="267" spans="1:24" ht="15" hidden="1">
      <c r="B267" s="43" t="s">
        <v>286</v>
      </c>
      <c r="C267" s="418" t="s">
        <v>176</v>
      </c>
      <c r="D267" s="415">
        <v>0</v>
      </c>
      <c r="E267" s="415" t="s">
        <v>469</v>
      </c>
      <c r="U267" s="43" t="s">
        <v>286</v>
      </c>
      <c r="X267" s="419"/>
    </row>
    <row r="268" spans="1:24" ht="15" hidden="1">
      <c r="B268" s="43" t="s">
        <v>287</v>
      </c>
      <c r="C268" s="418" t="s">
        <v>185</v>
      </c>
      <c r="D268" s="415">
        <v>0</v>
      </c>
      <c r="E268" s="415">
        <v>131</v>
      </c>
      <c r="U268" s="43" t="s">
        <v>287</v>
      </c>
      <c r="X268" s="419"/>
    </row>
    <row r="269" spans="1:24" ht="15" hidden="1">
      <c r="B269" s="43" t="s">
        <v>287</v>
      </c>
      <c r="C269" s="418" t="s">
        <v>491</v>
      </c>
      <c r="D269" s="415">
        <v>0</v>
      </c>
      <c r="E269" s="415" t="s">
        <v>490</v>
      </c>
      <c r="U269" s="43" t="s">
        <v>287</v>
      </c>
      <c r="X269" s="419"/>
    </row>
    <row r="270" spans="1:24" hidden="1">
      <c r="B270" s="43" t="s">
        <v>286</v>
      </c>
      <c r="C270" s="414" t="s">
        <v>163</v>
      </c>
      <c r="D270" s="415">
        <v>0</v>
      </c>
      <c r="E270" s="415" t="s">
        <v>417</v>
      </c>
      <c r="U270" s="43" t="s">
        <v>286</v>
      </c>
    </row>
    <row r="271" spans="1:24">
      <c r="B271" s="43" t="s">
        <v>286</v>
      </c>
      <c r="C271" s="414" t="s">
        <v>164</v>
      </c>
      <c r="D271" s="415">
        <v>0</v>
      </c>
      <c r="E271" s="415" t="s">
        <v>489</v>
      </c>
      <c r="U271" s="43" t="s">
        <v>286</v>
      </c>
    </row>
    <row r="272" spans="1:24" hidden="1">
      <c r="B272" s="43" t="s">
        <v>102</v>
      </c>
      <c r="C272" s="414" t="s">
        <v>165</v>
      </c>
      <c r="D272" s="415">
        <v>0</v>
      </c>
      <c r="E272" s="415" t="s">
        <v>417</v>
      </c>
      <c r="U272" s="43" t="s">
        <v>102</v>
      </c>
    </row>
    <row r="273" spans="2:21" hidden="1">
      <c r="B273" s="43" t="s">
        <v>278</v>
      </c>
      <c r="C273" s="414" t="s">
        <v>488</v>
      </c>
      <c r="D273" s="415">
        <v>2</v>
      </c>
      <c r="E273" s="415">
        <v>199.5</v>
      </c>
      <c r="U273" s="43" t="s">
        <v>278</v>
      </c>
    </row>
    <row r="274" spans="2:21" hidden="1">
      <c r="B274" s="43" t="s">
        <v>268</v>
      </c>
      <c r="C274" s="414" t="s">
        <v>166</v>
      </c>
      <c r="D274" s="415">
        <v>20</v>
      </c>
      <c r="E274" s="415" t="s">
        <v>441</v>
      </c>
      <c r="U274" s="43" t="s">
        <v>268</v>
      </c>
    </row>
    <row r="275" spans="2:21" hidden="1">
      <c r="B275" s="43" t="s">
        <v>268</v>
      </c>
      <c r="C275" s="414" t="s">
        <v>487</v>
      </c>
      <c r="D275" s="415">
        <v>15</v>
      </c>
      <c r="E275" s="415" t="s">
        <v>441</v>
      </c>
      <c r="U275" s="43" t="s">
        <v>268</v>
      </c>
    </row>
    <row r="276" spans="2:21" hidden="1">
      <c r="B276" s="43" t="s">
        <v>277</v>
      </c>
      <c r="C276" s="414" t="s">
        <v>16</v>
      </c>
      <c r="D276" s="415">
        <v>2</v>
      </c>
      <c r="E276" s="415" t="s">
        <v>485</v>
      </c>
      <c r="U276" s="43" t="s">
        <v>277</v>
      </c>
    </row>
    <row r="277" spans="2:21" hidden="1">
      <c r="B277" s="43" t="s">
        <v>102</v>
      </c>
      <c r="C277" s="414" t="s">
        <v>486</v>
      </c>
      <c r="D277" s="415">
        <v>0</v>
      </c>
      <c r="E277" s="415" t="s">
        <v>417</v>
      </c>
      <c r="U277" s="43" t="s">
        <v>102</v>
      </c>
    </row>
    <row r="278" spans="2:21" hidden="1">
      <c r="B278" s="43" t="s">
        <v>277</v>
      </c>
      <c r="C278" s="414" t="s">
        <v>167</v>
      </c>
      <c r="D278" s="415">
        <v>2</v>
      </c>
      <c r="E278" s="415" t="s">
        <v>485</v>
      </c>
      <c r="U278" s="43" t="s">
        <v>277</v>
      </c>
    </row>
    <row r="279" spans="2:21" hidden="1">
      <c r="B279" s="43" t="s">
        <v>286</v>
      </c>
      <c r="C279" s="414" t="s">
        <v>484</v>
      </c>
      <c r="D279" s="415">
        <v>0</v>
      </c>
      <c r="E279" s="415" t="s">
        <v>483</v>
      </c>
      <c r="U279" s="43" t="s">
        <v>286</v>
      </c>
    </row>
    <row r="280" spans="2:21" hidden="1">
      <c r="B280" s="43" t="s">
        <v>276</v>
      </c>
      <c r="C280" s="414" t="s">
        <v>168</v>
      </c>
      <c r="D280" s="415">
        <v>52</v>
      </c>
      <c r="E280" s="415" t="s">
        <v>414</v>
      </c>
      <c r="U280" s="43" t="s">
        <v>276</v>
      </c>
    </row>
    <row r="281" spans="2:21" hidden="1">
      <c r="B281" s="43" t="s">
        <v>276</v>
      </c>
      <c r="C281" s="414" t="s">
        <v>169</v>
      </c>
      <c r="D281" s="415">
        <v>55</v>
      </c>
      <c r="E281" s="415" t="s">
        <v>410</v>
      </c>
      <c r="U281" s="43" t="s">
        <v>276</v>
      </c>
    </row>
    <row r="282" spans="2:21" hidden="1">
      <c r="B282" s="43" t="s">
        <v>286</v>
      </c>
      <c r="C282" s="414" t="s">
        <v>482</v>
      </c>
      <c r="D282" s="415">
        <v>0</v>
      </c>
      <c r="E282" s="415" t="s">
        <v>481</v>
      </c>
      <c r="U282" s="43" t="s">
        <v>286</v>
      </c>
    </row>
    <row r="283" spans="2:21" hidden="1">
      <c r="B283" s="43" t="s">
        <v>268</v>
      </c>
      <c r="C283" s="414" t="s">
        <v>170</v>
      </c>
      <c r="D283" s="415">
        <v>25</v>
      </c>
      <c r="E283" s="415" t="s">
        <v>426</v>
      </c>
      <c r="U283" s="43" t="s">
        <v>268</v>
      </c>
    </row>
    <row r="284" spans="2:21" hidden="1">
      <c r="B284" s="43" t="s">
        <v>274</v>
      </c>
      <c r="C284" s="414" t="s">
        <v>171</v>
      </c>
      <c r="D284" s="415">
        <v>2</v>
      </c>
      <c r="E284" s="415" t="s">
        <v>408</v>
      </c>
      <c r="U284" s="43" t="s">
        <v>274</v>
      </c>
    </row>
    <row r="285" spans="2:21" hidden="1">
      <c r="B285" s="43" t="s">
        <v>281</v>
      </c>
      <c r="C285" s="414" t="s">
        <v>172</v>
      </c>
      <c r="D285" s="415">
        <v>35</v>
      </c>
      <c r="E285" s="415" t="s">
        <v>480</v>
      </c>
      <c r="U285" s="43" t="s">
        <v>281</v>
      </c>
    </row>
    <row r="286" spans="2:21" hidden="1">
      <c r="B286" s="43" t="s">
        <v>281</v>
      </c>
      <c r="C286" s="414" t="s">
        <v>479</v>
      </c>
      <c r="D286" s="415">
        <v>35</v>
      </c>
      <c r="E286" s="415" t="s">
        <v>424</v>
      </c>
      <c r="U286" s="43" t="s">
        <v>281</v>
      </c>
    </row>
    <row r="287" spans="2:21" hidden="1">
      <c r="B287" s="43" t="s">
        <v>268</v>
      </c>
      <c r="C287" s="414" t="s">
        <v>478</v>
      </c>
      <c r="D287" s="415">
        <v>5</v>
      </c>
      <c r="E287" s="415" t="s">
        <v>422</v>
      </c>
      <c r="U287" s="43" t="s">
        <v>268</v>
      </c>
    </row>
    <row r="288" spans="2:21" hidden="1">
      <c r="B288" s="43" t="s">
        <v>278</v>
      </c>
      <c r="C288" s="414" t="s">
        <v>173</v>
      </c>
      <c r="D288" s="415">
        <v>3</v>
      </c>
      <c r="E288" s="415">
        <v>100.8</v>
      </c>
      <c r="U288" s="43" t="s">
        <v>278</v>
      </c>
    </row>
    <row r="289" spans="2:21" hidden="1">
      <c r="B289" s="43" t="s">
        <v>267</v>
      </c>
      <c r="C289" s="414" t="s">
        <v>477</v>
      </c>
      <c r="D289" s="415">
        <v>35</v>
      </c>
      <c r="E289" s="415" t="s">
        <v>448</v>
      </c>
      <c r="U289" s="43" t="s">
        <v>267</v>
      </c>
    </row>
    <row r="290" spans="2:21" hidden="1">
      <c r="B290" s="43" t="s">
        <v>281</v>
      </c>
      <c r="C290" s="414" t="s">
        <v>174</v>
      </c>
      <c r="D290" s="415">
        <v>30</v>
      </c>
      <c r="E290" s="415" t="s">
        <v>424</v>
      </c>
      <c r="U290" s="43" t="s">
        <v>281</v>
      </c>
    </row>
    <row r="291" spans="2:21" hidden="1">
      <c r="B291" s="43" t="s">
        <v>281</v>
      </c>
      <c r="C291" s="414" t="s">
        <v>476</v>
      </c>
      <c r="D291" s="415">
        <v>30</v>
      </c>
      <c r="E291" s="415" t="s">
        <v>424</v>
      </c>
      <c r="U291" s="43" t="s">
        <v>281</v>
      </c>
    </row>
    <row r="292" spans="2:21" hidden="1">
      <c r="B292" s="43" t="s">
        <v>281</v>
      </c>
      <c r="C292" s="414" t="s">
        <v>175</v>
      </c>
      <c r="D292" s="415" t="s">
        <v>407</v>
      </c>
      <c r="E292" s="415" t="s">
        <v>404</v>
      </c>
      <c r="U292" s="43" t="s">
        <v>281</v>
      </c>
    </row>
    <row r="293" spans="2:21" hidden="1">
      <c r="B293" s="43" t="s">
        <v>268</v>
      </c>
      <c r="C293" s="414" t="s">
        <v>475</v>
      </c>
      <c r="D293" s="415" t="s">
        <v>451</v>
      </c>
      <c r="E293" s="415" t="s">
        <v>426</v>
      </c>
      <c r="U293" s="43" t="s">
        <v>268</v>
      </c>
    </row>
    <row r="294" spans="2:21" hidden="1">
      <c r="B294" s="43" t="s">
        <v>268</v>
      </c>
      <c r="C294" s="414" t="s">
        <v>474</v>
      </c>
      <c r="D294" s="415" t="s">
        <v>419</v>
      </c>
      <c r="E294" s="415" t="s">
        <v>443</v>
      </c>
      <c r="U294" s="43" t="s">
        <v>268</v>
      </c>
    </row>
    <row r="295" spans="2:21" hidden="1">
      <c r="B295" s="43" t="s">
        <v>286</v>
      </c>
      <c r="C295" s="414" t="s">
        <v>473</v>
      </c>
      <c r="D295" s="415" t="s">
        <v>430</v>
      </c>
      <c r="E295" s="415" t="s">
        <v>472</v>
      </c>
      <c r="U295" s="43" t="s">
        <v>286</v>
      </c>
    </row>
    <row r="296" spans="2:21" hidden="1">
      <c r="B296" s="43" t="s">
        <v>286</v>
      </c>
      <c r="C296" s="414" t="s">
        <v>471</v>
      </c>
      <c r="D296" s="415" t="s">
        <v>430</v>
      </c>
      <c r="E296" s="415" t="s">
        <v>430</v>
      </c>
      <c r="U296" s="43" t="s">
        <v>286</v>
      </c>
    </row>
    <row r="297" spans="2:21" hidden="1">
      <c r="B297" s="43" t="s">
        <v>286</v>
      </c>
      <c r="C297" s="414" t="s">
        <v>470</v>
      </c>
      <c r="D297" s="415" t="s">
        <v>417</v>
      </c>
      <c r="E297" s="415" t="s">
        <v>469</v>
      </c>
      <c r="U297" s="43" t="s">
        <v>286</v>
      </c>
    </row>
    <row r="298" spans="2:21" hidden="1">
      <c r="B298" s="43" t="s">
        <v>286</v>
      </c>
      <c r="C298" s="414" t="s">
        <v>180</v>
      </c>
      <c r="D298" s="415" t="s">
        <v>417</v>
      </c>
      <c r="E298" s="415">
        <v>0</v>
      </c>
      <c r="U298" s="43" t="s">
        <v>286</v>
      </c>
    </row>
    <row r="299" spans="2:21" ht="15" hidden="1">
      <c r="B299" s="43" t="s">
        <v>286</v>
      </c>
      <c r="C299" s="418" t="s">
        <v>183</v>
      </c>
      <c r="D299" s="415" t="s">
        <v>441</v>
      </c>
      <c r="E299" s="415">
        <v>87.5</v>
      </c>
      <c r="U299" s="43" t="s">
        <v>286</v>
      </c>
    </row>
    <row r="300" spans="2:21" hidden="1">
      <c r="B300" s="43" t="s">
        <v>288</v>
      </c>
      <c r="C300" s="414" t="s">
        <v>181</v>
      </c>
      <c r="D300" s="415" t="s">
        <v>417</v>
      </c>
      <c r="E300" s="415" t="s">
        <v>417</v>
      </c>
      <c r="U300" s="43" t="s">
        <v>288</v>
      </c>
    </row>
    <row r="301" spans="2:21" ht="15">
      <c r="B301" s="43" t="s">
        <v>267</v>
      </c>
      <c r="C301" s="418" t="s">
        <v>184</v>
      </c>
      <c r="D301" s="415">
        <v>10</v>
      </c>
      <c r="E301" s="415">
        <v>5</v>
      </c>
      <c r="U301" s="43" t="s">
        <v>268</v>
      </c>
    </row>
    <row r="302" spans="2:21" hidden="1">
      <c r="B302" s="43" t="s">
        <v>281</v>
      </c>
      <c r="C302" s="414" t="s">
        <v>187</v>
      </c>
      <c r="D302" s="415" t="s">
        <v>467</v>
      </c>
      <c r="E302" s="415" t="s">
        <v>468</v>
      </c>
      <c r="U302" s="43" t="s">
        <v>281</v>
      </c>
    </row>
    <row r="303" spans="2:21" hidden="1">
      <c r="B303" s="43" t="s">
        <v>278</v>
      </c>
      <c r="C303" s="414" t="s">
        <v>189</v>
      </c>
      <c r="D303" s="415" t="s">
        <v>417</v>
      </c>
      <c r="E303" s="415" t="s">
        <v>464</v>
      </c>
      <c r="U303" s="43" t="s">
        <v>278</v>
      </c>
    </row>
    <row r="304" spans="2:21" hidden="1">
      <c r="B304" s="43" t="s">
        <v>286</v>
      </c>
      <c r="C304" s="414" t="s">
        <v>190</v>
      </c>
      <c r="D304" s="415" t="s">
        <v>430</v>
      </c>
      <c r="E304" s="415">
        <v>11.5</v>
      </c>
      <c r="U304" s="43" t="s">
        <v>286</v>
      </c>
    </row>
    <row r="305" spans="2:21" hidden="1">
      <c r="B305" s="43" t="s">
        <v>271</v>
      </c>
      <c r="C305" s="414" t="s">
        <v>191</v>
      </c>
      <c r="D305" s="415" t="s">
        <v>467</v>
      </c>
      <c r="E305" s="415" t="s">
        <v>432</v>
      </c>
      <c r="U305" s="43" t="s">
        <v>271</v>
      </c>
    </row>
    <row r="306" spans="2:21" hidden="1">
      <c r="B306" s="43" t="s">
        <v>268</v>
      </c>
      <c r="C306" s="414" t="s">
        <v>192</v>
      </c>
      <c r="D306" s="415" t="s">
        <v>430</v>
      </c>
      <c r="E306" s="415" t="s">
        <v>466</v>
      </c>
      <c r="U306" s="43" t="s">
        <v>268</v>
      </c>
    </row>
    <row r="307" spans="2:21" hidden="1">
      <c r="B307" s="43" t="s">
        <v>277</v>
      </c>
      <c r="C307" s="414" t="s">
        <v>195</v>
      </c>
      <c r="D307" s="415" t="s">
        <v>417</v>
      </c>
      <c r="E307" s="415" t="s">
        <v>465</v>
      </c>
      <c r="U307" s="43" t="s">
        <v>277</v>
      </c>
    </row>
    <row r="308" spans="2:21" hidden="1">
      <c r="B308" s="43" t="s">
        <v>278</v>
      </c>
      <c r="C308" s="414" t="s">
        <v>196</v>
      </c>
      <c r="D308" s="415" t="s">
        <v>417</v>
      </c>
      <c r="E308" s="415" t="s">
        <v>464</v>
      </c>
      <c r="U308" s="43" t="s">
        <v>278</v>
      </c>
    </row>
    <row r="309" spans="2:21" hidden="1">
      <c r="B309" s="43" t="s">
        <v>278</v>
      </c>
      <c r="C309" s="414" t="s">
        <v>188</v>
      </c>
      <c r="D309" s="415" t="s">
        <v>463</v>
      </c>
      <c r="E309" s="415">
        <v>100.8</v>
      </c>
      <c r="U309" s="43" t="s">
        <v>278</v>
      </c>
    </row>
    <row r="310" spans="2:21" hidden="1">
      <c r="B310" s="43" t="s">
        <v>278</v>
      </c>
      <c r="C310" s="414" t="s">
        <v>197</v>
      </c>
      <c r="D310" s="415" t="s">
        <v>462</v>
      </c>
      <c r="E310" s="415">
        <v>282.5</v>
      </c>
      <c r="U310" s="43" t="s">
        <v>278</v>
      </c>
    </row>
    <row r="311" spans="2:21" hidden="1">
      <c r="B311" s="43" t="s">
        <v>276</v>
      </c>
      <c r="C311" s="414" t="s">
        <v>198</v>
      </c>
      <c r="D311" s="415" t="s">
        <v>415</v>
      </c>
      <c r="E311" s="415" t="s">
        <v>461</v>
      </c>
      <c r="U311" s="43" t="s">
        <v>276</v>
      </c>
    </row>
    <row r="312" spans="2:21" hidden="1">
      <c r="B312" s="43" t="s">
        <v>281</v>
      </c>
      <c r="C312" s="414" t="s">
        <v>460</v>
      </c>
      <c r="D312" s="415" t="s">
        <v>419</v>
      </c>
      <c r="E312" s="415" t="s">
        <v>434</v>
      </c>
      <c r="U312" s="43" t="s">
        <v>281</v>
      </c>
    </row>
    <row r="313" spans="2:21" hidden="1">
      <c r="B313" s="43" t="s">
        <v>267</v>
      </c>
      <c r="C313" s="414" t="s">
        <v>459</v>
      </c>
      <c r="D313" s="415" t="s">
        <v>433</v>
      </c>
      <c r="E313" s="415" t="s">
        <v>448</v>
      </c>
      <c r="U313" s="43" t="s">
        <v>267</v>
      </c>
    </row>
    <row r="314" spans="2:21" hidden="1">
      <c r="B314" s="43" t="s">
        <v>281</v>
      </c>
      <c r="C314" s="414" t="s">
        <v>199</v>
      </c>
      <c r="D314" s="415" t="s">
        <v>433</v>
      </c>
      <c r="E314" s="415" t="s">
        <v>458</v>
      </c>
      <c r="U314" s="43" t="s">
        <v>281</v>
      </c>
    </row>
    <row r="315" spans="2:21" hidden="1">
      <c r="B315" s="43" t="s">
        <v>281</v>
      </c>
      <c r="C315" s="414" t="s">
        <v>201</v>
      </c>
      <c r="D315" s="415" t="s">
        <v>419</v>
      </c>
      <c r="E315" s="415" t="s">
        <v>434</v>
      </c>
      <c r="U315" s="43" t="s">
        <v>281</v>
      </c>
    </row>
    <row r="316" spans="2:21" hidden="1">
      <c r="B316" s="43" t="s">
        <v>262</v>
      </c>
      <c r="C316" s="414" t="s">
        <v>202</v>
      </c>
      <c r="D316" s="424">
        <v>1</v>
      </c>
      <c r="E316" s="424">
        <v>344</v>
      </c>
      <c r="F316" s="424">
        <v>14</v>
      </c>
      <c r="G316" s="424">
        <v>7.9</v>
      </c>
      <c r="H316" s="424">
        <v>1</v>
      </c>
      <c r="I316" s="424">
        <v>76.2</v>
      </c>
      <c r="J316" s="424">
        <v>0.4</v>
      </c>
      <c r="K316" s="424">
        <v>0.8</v>
      </c>
      <c r="L316" s="424">
        <v>30</v>
      </c>
      <c r="M316" s="424">
        <v>104</v>
      </c>
      <c r="N316" s="424">
        <v>1.3</v>
      </c>
      <c r="O316" s="425"/>
      <c r="P316" s="424">
        <v>0</v>
      </c>
      <c r="Q316" s="424">
        <v>0.1</v>
      </c>
      <c r="R316" s="425"/>
      <c r="S316" s="424">
        <v>0</v>
      </c>
      <c r="T316" s="423">
        <v>1.6</v>
      </c>
      <c r="U316" s="147" t="s">
        <v>262</v>
      </c>
    </row>
    <row r="317" spans="2:21" ht="15" hidden="1">
      <c r="B317" s="43" t="s">
        <v>281</v>
      </c>
      <c r="C317" s="417" t="s">
        <v>204</v>
      </c>
      <c r="D317" s="415" t="s">
        <v>417</v>
      </c>
      <c r="E317" s="415" t="s">
        <v>417</v>
      </c>
      <c r="U317" s="43" t="s">
        <v>281</v>
      </c>
    </row>
    <row r="318" spans="2:21" hidden="1">
      <c r="B318" s="43" t="s">
        <v>289</v>
      </c>
      <c r="C318" s="414" t="s">
        <v>457</v>
      </c>
      <c r="D318" s="415" t="s">
        <v>405</v>
      </c>
      <c r="E318" s="415" t="s">
        <v>404</v>
      </c>
      <c r="U318" s="43" t="s">
        <v>289</v>
      </c>
    </row>
    <row r="319" spans="2:21" hidden="1">
      <c r="B319" s="43" t="s">
        <v>281</v>
      </c>
      <c r="C319" s="414" t="s">
        <v>203</v>
      </c>
      <c r="D319" s="415" t="s">
        <v>407</v>
      </c>
      <c r="E319" s="415" t="s">
        <v>404</v>
      </c>
      <c r="U319" s="43" t="s">
        <v>281</v>
      </c>
    </row>
    <row r="320" spans="2:21" hidden="1">
      <c r="B320" s="43" t="s">
        <v>281</v>
      </c>
      <c r="C320" s="414" t="s">
        <v>0</v>
      </c>
      <c r="D320" s="415" t="s">
        <v>407</v>
      </c>
      <c r="E320" s="415" t="s">
        <v>404</v>
      </c>
      <c r="U320" s="43" t="s">
        <v>281</v>
      </c>
    </row>
    <row r="321" spans="2:21" hidden="1">
      <c r="B321" s="43" t="s">
        <v>268</v>
      </c>
      <c r="C321" s="414" t="s">
        <v>206</v>
      </c>
      <c r="D321" s="415" t="s">
        <v>456</v>
      </c>
      <c r="E321" s="415" t="s">
        <v>405</v>
      </c>
      <c r="U321" s="43" t="s">
        <v>268</v>
      </c>
    </row>
    <row r="322" spans="2:21" hidden="1">
      <c r="B322" s="43" t="s">
        <v>268</v>
      </c>
      <c r="C322" s="414" t="s">
        <v>207</v>
      </c>
      <c r="D322" s="415" t="s">
        <v>419</v>
      </c>
      <c r="E322" s="415" t="s">
        <v>443</v>
      </c>
      <c r="U322" s="43" t="s">
        <v>268</v>
      </c>
    </row>
    <row r="323" spans="2:21" hidden="1">
      <c r="B323" s="43" t="s">
        <v>281</v>
      </c>
      <c r="C323" s="414" t="s">
        <v>208</v>
      </c>
      <c r="D323" s="415" t="s">
        <v>455</v>
      </c>
      <c r="E323" s="415" t="s">
        <v>454</v>
      </c>
      <c r="U323" s="43" t="s">
        <v>281</v>
      </c>
    </row>
    <row r="324" spans="2:21" hidden="1">
      <c r="B324" s="43" t="s">
        <v>268</v>
      </c>
      <c r="C324" s="414" t="s">
        <v>209</v>
      </c>
      <c r="D324" s="415" t="s">
        <v>449</v>
      </c>
      <c r="E324" s="415" t="s">
        <v>453</v>
      </c>
      <c r="U324" s="43" t="s">
        <v>268</v>
      </c>
    </row>
    <row r="325" spans="2:21" hidden="1">
      <c r="B325" s="43" t="s">
        <v>102</v>
      </c>
      <c r="C325" s="414" t="s">
        <v>210</v>
      </c>
      <c r="D325" s="415" t="s">
        <v>417</v>
      </c>
      <c r="E325" s="415" t="s">
        <v>417</v>
      </c>
      <c r="U325" s="43" t="s">
        <v>102</v>
      </c>
    </row>
    <row r="326" spans="2:21">
      <c r="B326" s="43" t="s">
        <v>262</v>
      </c>
      <c r="C326" s="414" t="s">
        <v>211</v>
      </c>
      <c r="D326" s="415" t="s">
        <v>417</v>
      </c>
      <c r="E326" s="415" t="s">
        <v>436</v>
      </c>
      <c r="U326" s="43" t="s">
        <v>262</v>
      </c>
    </row>
    <row r="327" spans="2:21" hidden="1">
      <c r="B327" s="43" t="s">
        <v>262</v>
      </c>
      <c r="C327" s="414" t="s">
        <v>212</v>
      </c>
      <c r="D327" s="415" t="s">
        <v>438</v>
      </c>
      <c r="E327" s="415" t="s">
        <v>452</v>
      </c>
      <c r="U327" s="43" t="s">
        <v>262</v>
      </c>
    </row>
    <row r="328" spans="2:21" hidden="1">
      <c r="B328" s="43" t="s">
        <v>281</v>
      </c>
      <c r="C328" s="414" t="s">
        <v>213</v>
      </c>
      <c r="D328" s="415" t="s">
        <v>407</v>
      </c>
      <c r="E328" s="415" t="s">
        <v>424</v>
      </c>
      <c r="U328" s="43" t="s">
        <v>281</v>
      </c>
    </row>
    <row r="329" spans="2:21" hidden="1">
      <c r="B329" s="43" t="s">
        <v>267</v>
      </c>
      <c r="C329" s="414" t="s">
        <v>214</v>
      </c>
      <c r="D329" s="415" t="s">
        <v>451</v>
      </c>
      <c r="E329" s="415" t="s">
        <v>405</v>
      </c>
      <c r="U329" s="43" t="s">
        <v>267</v>
      </c>
    </row>
    <row r="330" spans="2:21" hidden="1">
      <c r="B330" s="43" t="s">
        <v>262</v>
      </c>
      <c r="C330" s="414" t="s">
        <v>216</v>
      </c>
      <c r="D330" s="415" t="s">
        <v>417</v>
      </c>
      <c r="E330" s="415" t="s">
        <v>445</v>
      </c>
      <c r="U330" s="43" t="s">
        <v>262</v>
      </c>
    </row>
    <row r="331" spans="2:21" hidden="1">
      <c r="B331" s="43" t="s">
        <v>286</v>
      </c>
      <c r="C331" s="414" t="s">
        <v>217</v>
      </c>
      <c r="D331" s="415" t="s">
        <v>430</v>
      </c>
      <c r="E331" s="415">
        <v>11.5</v>
      </c>
      <c r="U331" s="43" t="s">
        <v>286</v>
      </c>
    </row>
    <row r="332" spans="2:21" hidden="1">
      <c r="B332" s="43" t="s">
        <v>267</v>
      </c>
      <c r="C332" s="414" t="s">
        <v>218</v>
      </c>
      <c r="D332" s="415" t="s">
        <v>449</v>
      </c>
      <c r="E332" s="415" t="s">
        <v>448</v>
      </c>
      <c r="U332" s="43" t="s">
        <v>267</v>
      </c>
    </row>
    <row r="333" spans="2:21" hidden="1">
      <c r="B333" s="43" t="s">
        <v>277</v>
      </c>
      <c r="C333" s="414" t="s">
        <v>215</v>
      </c>
      <c r="D333" s="415" t="s">
        <v>409</v>
      </c>
      <c r="E333" s="415" t="s">
        <v>447</v>
      </c>
      <c r="U333" s="43" t="s">
        <v>277</v>
      </c>
    </row>
    <row r="334" spans="2:21" hidden="1">
      <c r="B334" s="43" t="s">
        <v>262</v>
      </c>
      <c r="C334" s="414" t="s">
        <v>446</v>
      </c>
      <c r="D334" s="415" t="s">
        <v>417</v>
      </c>
      <c r="E334" s="415" t="s">
        <v>445</v>
      </c>
      <c r="U334" s="43" t="s">
        <v>262</v>
      </c>
    </row>
    <row r="335" spans="2:21" hidden="1">
      <c r="B335" s="43" t="s">
        <v>268</v>
      </c>
      <c r="C335" s="414" t="s">
        <v>444</v>
      </c>
      <c r="D335" s="415" t="s">
        <v>443</v>
      </c>
      <c r="E335" s="415" t="s">
        <v>442</v>
      </c>
      <c r="U335" s="43" t="s">
        <v>268</v>
      </c>
    </row>
    <row r="336" spans="2:21" hidden="1">
      <c r="B336" s="43" t="s">
        <v>262</v>
      </c>
      <c r="C336" s="414" t="s">
        <v>220</v>
      </c>
      <c r="D336" s="415" t="s">
        <v>438</v>
      </c>
      <c r="E336" s="415" t="s">
        <v>437</v>
      </c>
      <c r="U336" s="43" t="s">
        <v>262</v>
      </c>
    </row>
    <row r="337" spans="2:21" hidden="1">
      <c r="B337" s="43" t="s">
        <v>267</v>
      </c>
      <c r="C337" s="414" t="s">
        <v>205</v>
      </c>
      <c r="D337" s="415" t="s">
        <v>441</v>
      </c>
      <c r="E337" s="415" t="s">
        <v>440</v>
      </c>
      <c r="U337" s="43" t="s">
        <v>267</v>
      </c>
    </row>
    <row r="338" spans="2:21" hidden="1">
      <c r="B338" s="43" t="s">
        <v>262</v>
      </c>
      <c r="C338" s="414" t="s">
        <v>439</v>
      </c>
      <c r="D338" s="415" t="s">
        <v>438</v>
      </c>
      <c r="E338" s="415" t="s">
        <v>437</v>
      </c>
      <c r="U338" s="43" t="s">
        <v>262</v>
      </c>
    </row>
    <row r="339" spans="2:21" hidden="1">
      <c r="B339" s="43" t="s">
        <v>262</v>
      </c>
      <c r="C339" s="414" t="s">
        <v>219</v>
      </c>
      <c r="D339" s="424">
        <v>1</v>
      </c>
      <c r="E339" s="424">
        <v>344</v>
      </c>
      <c r="F339" s="424">
        <v>14</v>
      </c>
      <c r="G339" s="424">
        <v>7.9</v>
      </c>
      <c r="H339" s="424">
        <v>1</v>
      </c>
      <c r="I339" s="424">
        <v>76.2</v>
      </c>
      <c r="J339" s="424">
        <v>0.4</v>
      </c>
      <c r="K339" s="424">
        <v>0.8</v>
      </c>
      <c r="L339" s="424">
        <v>30</v>
      </c>
      <c r="M339" s="424">
        <v>104</v>
      </c>
      <c r="N339" s="424">
        <v>1.3</v>
      </c>
      <c r="O339" s="425"/>
      <c r="P339" s="424">
        <v>0</v>
      </c>
      <c r="Q339" s="424">
        <v>0.1</v>
      </c>
      <c r="R339" s="425"/>
      <c r="S339" s="424">
        <v>0</v>
      </c>
      <c r="T339" s="423">
        <v>1.6</v>
      </c>
      <c r="U339" s="147" t="s">
        <v>262</v>
      </c>
    </row>
    <row r="340" spans="2:21" hidden="1">
      <c r="B340" s="43" t="s">
        <v>262</v>
      </c>
      <c r="C340" s="414" t="s">
        <v>221</v>
      </c>
      <c r="D340" s="415" t="s">
        <v>417</v>
      </c>
      <c r="E340" s="415" t="s">
        <v>436</v>
      </c>
      <c r="U340" s="43" t="s">
        <v>262</v>
      </c>
    </row>
    <row r="341" spans="2:21" hidden="1">
      <c r="B341" s="43" t="s">
        <v>276</v>
      </c>
      <c r="C341" s="414" t="s">
        <v>435</v>
      </c>
      <c r="D341" s="415" t="s">
        <v>415</v>
      </c>
      <c r="E341" s="415" t="s">
        <v>414</v>
      </c>
      <c r="U341" s="43" t="s">
        <v>276</v>
      </c>
    </row>
    <row r="342" spans="2:21" hidden="1">
      <c r="B342" s="43" t="s">
        <v>281</v>
      </c>
      <c r="C342" s="414" t="s">
        <v>222</v>
      </c>
      <c r="D342" s="415" t="s">
        <v>419</v>
      </c>
      <c r="E342" s="415" t="s">
        <v>434</v>
      </c>
      <c r="U342" s="43" t="s">
        <v>281</v>
      </c>
    </row>
    <row r="343" spans="2:21" hidden="1">
      <c r="B343" s="43" t="s">
        <v>281</v>
      </c>
      <c r="C343" s="414" t="s">
        <v>223</v>
      </c>
      <c r="D343" s="415" t="s">
        <v>433</v>
      </c>
      <c r="E343" s="415" t="s">
        <v>432</v>
      </c>
      <c r="U343" s="43" t="s">
        <v>281</v>
      </c>
    </row>
    <row r="344" spans="2:21" hidden="1">
      <c r="B344" s="43" t="s">
        <v>268</v>
      </c>
      <c r="C344" s="414" t="s">
        <v>224</v>
      </c>
      <c r="D344" s="415" t="s">
        <v>431</v>
      </c>
      <c r="E344" s="415">
        <v>41.5</v>
      </c>
      <c r="U344" s="43" t="s">
        <v>268</v>
      </c>
    </row>
    <row r="345" spans="2:21" hidden="1">
      <c r="B345" s="43" t="s">
        <v>288</v>
      </c>
      <c r="C345" s="414" t="s">
        <v>42</v>
      </c>
      <c r="D345" s="415" t="s">
        <v>417</v>
      </c>
      <c r="E345" s="415" t="s">
        <v>417</v>
      </c>
      <c r="U345" s="43" t="s">
        <v>288</v>
      </c>
    </row>
    <row r="346" spans="2:21" hidden="1">
      <c r="B346" s="43" t="s">
        <v>288</v>
      </c>
      <c r="C346" s="414" t="s">
        <v>225</v>
      </c>
      <c r="D346" s="415" t="s">
        <v>417</v>
      </c>
      <c r="E346" s="415" t="s">
        <v>417</v>
      </c>
      <c r="U346" s="43" t="s">
        <v>288</v>
      </c>
    </row>
    <row r="347" spans="2:21" hidden="1">
      <c r="B347" s="43" t="s">
        <v>267</v>
      </c>
      <c r="C347" s="414" t="s">
        <v>226</v>
      </c>
      <c r="D347" s="415" t="s">
        <v>430</v>
      </c>
      <c r="E347" s="415" t="s">
        <v>421</v>
      </c>
      <c r="U347" s="43" t="s">
        <v>267</v>
      </c>
    </row>
    <row r="348" spans="2:21" hidden="1">
      <c r="B348" s="43" t="s">
        <v>281</v>
      </c>
      <c r="C348" s="414" t="s">
        <v>227</v>
      </c>
      <c r="D348" s="415" t="s">
        <v>429</v>
      </c>
      <c r="E348" s="415" t="s">
        <v>428</v>
      </c>
      <c r="U348" s="43" t="s">
        <v>281</v>
      </c>
    </row>
    <row r="349" spans="2:21" hidden="1">
      <c r="B349" s="43" t="s">
        <v>267</v>
      </c>
      <c r="C349" s="414" t="s">
        <v>228</v>
      </c>
      <c r="D349" s="415" t="s">
        <v>427</v>
      </c>
      <c r="E349" s="415" t="s">
        <v>426</v>
      </c>
      <c r="U349" s="43" t="s">
        <v>267</v>
      </c>
    </row>
    <row r="350" spans="2:21" hidden="1">
      <c r="B350" s="43" t="s">
        <v>276</v>
      </c>
      <c r="C350" s="414" t="s">
        <v>425</v>
      </c>
      <c r="D350" s="415" t="s">
        <v>411</v>
      </c>
      <c r="E350" s="415" t="s">
        <v>410</v>
      </c>
      <c r="U350" s="43" t="s">
        <v>276</v>
      </c>
    </row>
    <row r="351" spans="2:21" hidden="1">
      <c r="B351" s="43" t="s">
        <v>288</v>
      </c>
      <c r="C351" s="414" t="s">
        <v>229</v>
      </c>
      <c r="D351" s="415" t="s">
        <v>417</v>
      </c>
      <c r="E351" s="415" t="s">
        <v>417</v>
      </c>
      <c r="U351" s="43" t="s">
        <v>288</v>
      </c>
    </row>
    <row r="352" spans="2:21" hidden="1">
      <c r="B352" s="43" t="s">
        <v>102</v>
      </c>
      <c r="C352" s="414" t="s">
        <v>230</v>
      </c>
      <c r="D352" s="415" t="s">
        <v>417</v>
      </c>
      <c r="E352" s="415" t="s">
        <v>417</v>
      </c>
      <c r="U352" s="43" t="s">
        <v>102</v>
      </c>
    </row>
    <row r="353" spans="2:21" hidden="1">
      <c r="B353" s="43" t="s">
        <v>102</v>
      </c>
      <c r="C353" s="414" t="s">
        <v>231</v>
      </c>
      <c r="D353" s="415" t="s">
        <v>417</v>
      </c>
      <c r="E353" s="415" t="s">
        <v>417</v>
      </c>
      <c r="U353" s="43" t="s">
        <v>102</v>
      </c>
    </row>
    <row r="354" spans="2:21" hidden="1">
      <c r="B354" s="43" t="s">
        <v>281</v>
      </c>
      <c r="C354" s="414" t="s">
        <v>232</v>
      </c>
      <c r="D354" s="415" t="s">
        <v>407</v>
      </c>
      <c r="E354" s="415" t="s">
        <v>424</v>
      </c>
      <c r="U354" s="43" t="s">
        <v>281</v>
      </c>
    </row>
    <row r="355" spans="2:21" hidden="1">
      <c r="B355" s="43" t="s">
        <v>268</v>
      </c>
      <c r="C355" s="414" t="s">
        <v>423</v>
      </c>
      <c r="D355" s="415" t="s">
        <v>422</v>
      </c>
      <c r="E355" s="415" t="s">
        <v>405</v>
      </c>
      <c r="U355" s="43" t="s">
        <v>268</v>
      </c>
    </row>
    <row r="356" spans="2:21" hidden="1">
      <c r="B356" s="43" t="s">
        <v>281</v>
      </c>
      <c r="C356" s="414" t="s">
        <v>233</v>
      </c>
      <c r="D356" s="415" t="s">
        <v>421</v>
      </c>
      <c r="E356" s="415" t="s">
        <v>420</v>
      </c>
      <c r="U356" s="43" t="s">
        <v>281</v>
      </c>
    </row>
    <row r="357" spans="2:21" hidden="1">
      <c r="B357" s="43" t="s">
        <v>267</v>
      </c>
      <c r="C357" s="414" t="s">
        <v>234</v>
      </c>
      <c r="D357" s="415" t="s">
        <v>419</v>
      </c>
      <c r="E357" s="415" t="s">
        <v>418</v>
      </c>
      <c r="U357" s="43" t="s">
        <v>267</v>
      </c>
    </row>
    <row r="358" spans="2:21" hidden="1">
      <c r="B358" s="43" t="s">
        <v>102</v>
      </c>
      <c r="C358" s="414" t="s">
        <v>235</v>
      </c>
      <c r="D358" s="415" t="s">
        <v>417</v>
      </c>
      <c r="E358" s="415" t="s">
        <v>417</v>
      </c>
      <c r="U358" s="43" t="s">
        <v>102</v>
      </c>
    </row>
    <row r="359" spans="2:21" hidden="1">
      <c r="B359" s="43" t="s">
        <v>281</v>
      </c>
      <c r="C359" s="414" t="s">
        <v>236</v>
      </c>
      <c r="D359" s="415" t="s">
        <v>407</v>
      </c>
      <c r="E359" s="415" t="s">
        <v>404</v>
      </c>
      <c r="U359" s="43" t="s">
        <v>281</v>
      </c>
    </row>
    <row r="360" spans="2:21" hidden="1">
      <c r="B360" s="43" t="s">
        <v>276</v>
      </c>
      <c r="C360" s="414" t="s">
        <v>416</v>
      </c>
      <c r="D360" s="415" t="s">
        <v>411</v>
      </c>
      <c r="E360" s="415" t="s">
        <v>410</v>
      </c>
      <c r="U360" s="43" t="s">
        <v>276</v>
      </c>
    </row>
    <row r="361" spans="2:21" hidden="1">
      <c r="B361" s="43" t="s">
        <v>276</v>
      </c>
      <c r="C361" s="414" t="s">
        <v>237</v>
      </c>
      <c r="D361" s="415" t="s">
        <v>415</v>
      </c>
      <c r="E361" s="415" t="s">
        <v>414</v>
      </c>
      <c r="U361" s="43" t="s">
        <v>276</v>
      </c>
    </row>
    <row r="362" spans="2:21" hidden="1">
      <c r="B362" s="43" t="s">
        <v>274</v>
      </c>
      <c r="C362" s="414" t="s">
        <v>238</v>
      </c>
      <c r="D362" s="415" t="s">
        <v>409</v>
      </c>
      <c r="E362" s="415" t="s">
        <v>413</v>
      </c>
      <c r="U362" s="43" t="s">
        <v>274</v>
      </c>
    </row>
    <row r="363" spans="2:21" hidden="1">
      <c r="B363" s="43" t="s">
        <v>281</v>
      </c>
      <c r="C363" s="414" t="s">
        <v>239</v>
      </c>
      <c r="D363" s="415">
        <v>28</v>
      </c>
      <c r="E363" s="415">
        <v>122</v>
      </c>
      <c r="U363" s="43" t="s">
        <v>281</v>
      </c>
    </row>
    <row r="364" spans="2:21" hidden="1">
      <c r="B364" s="43" t="s">
        <v>276</v>
      </c>
      <c r="C364" s="414" t="s">
        <v>412</v>
      </c>
      <c r="D364" s="415" t="s">
        <v>411</v>
      </c>
      <c r="E364" s="415" t="s">
        <v>410</v>
      </c>
      <c r="U364" s="43" t="s">
        <v>276</v>
      </c>
    </row>
    <row r="365" spans="2:21" hidden="1">
      <c r="B365" s="43" t="s">
        <v>281</v>
      </c>
      <c r="C365" s="414" t="s">
        <v>240</v>
      </c>
      <c r="D365" s="415">
        <v>28</v>
      </c>
      <c r="E365" s="415">
        <v>122</v>
      </c>
      <c r="U365" s="43" t="s">
        <v>281</v>
      </c>
    </row>
    <row r="366" spans="2:21" hidden="1">
      <c r="B366" s="43" t="s">
        <v>281</v>
      </c>
      <c r="C366" s="414" t="s">
        <v>241</v>
      </c>
      <c r="D366" s="415">
        <v>28</v>
      </c>
      <c r="E366" s="415">
        <v>122</v>
      </c>
      <c r="U366" s="43" t="s">
        <v>281</v>
      </c>
    </row>
    <row r="367" spans="2:21" hidden="1">
      <c r="B367" s="43" t="s">
        <v>274</v>
      </c>
      <c r="C367" s="414" t="s">
        <v>242</v>
      </c>
      <c r="D367" s="415" t="s">
        <v>409</v>
      </c>
      <c r="E367" s="415" t="s">
        <v>408</v>
      </c>
      <c r="U367" s="43" t="s">
        <v>274</v>
      </c>
    </row>
    <row r="368" spans="2:21" hidden="1">
      <c r="B368" s="43" t="s">
        <v>281</v>
      </c>
      <c r="C368" s="414" t="s">
        <v>243</v>
      </c>
      <c r="D368" s="416" t="s">
        <v>407</v>
      </c>
      <c r="E368" s="415" t="s">
        <v>404</v>
      </c>
      <c r="U368" s="43" t="s">
        <v>281</v>
      </c>
    </row>
    <row r="369" spans="2:21" hidden="1">
      <c r="B369" s="43" t="s">
        <v>281</v>
      </c>
      <c r="C369" s="414" t="s">
        <v>244</v>
      </c>
      <c r="D369" s="415" t="s">
        <v>407</v>
      </c>
      <c r="E369" s="415" t="s">
        <v>404</v>
      </c>
      <c r="U369" s="43" t="s">
        <v>281</v>
      </c>
    </row>
    <row r="370" spans="2:21" hidden="1">
      <c r="B370" s="43" t="s">
        <v>281</v>
      </c>
      <c r="C370" s="414" t="s">
        <v>245</v>
      </c>
      <c r="D370" s="415" t="s">
        <v>407</v>
      </c>
      <c r="E370" s="415" t="s">
        <v>406</v>
      </c>
      <c r="U370" s="43" t="s">
        <v>281</v>
      </c>
    </row>
    <row r="371" spans="2:21" hidden="1">
      <c r="B371" s="43" t="s">
        <v>289</v>
      </c>
      <c r="C371" s="414" t="s">
        <v>246</v>
      </c>
      <c r="D371" s="415" t="s">
        <v>405</v>
      </c>
      <c r="E371" s="415" t="s">
        <v>404</v>
      </c>
      <c r="U371" s="43" t="s">
        <v>289</v>
      </c>
    </row>
    <row r="372" spans="2:21" hidden="1">
      <c r="B372" s="43" t="s">
        <v>278</v>
      </c>
      <c r="C372" s="414" t="s">
        <v>257</v>
      </c>
      <c r="D372" s="415">
        <v>2.8</v>
      </c>
      <c r="E372" s="415">
        <v>100.8</v>
      </c>
      <c r="U372" s="43" t="s">
        <v>278</v>
      </c>
    </row>
    <row r="373" spans="2:21" hidden="1">
      <c r="B373" s="43" t="s">
        <v>277</v>
      </c>
      <c r="C373" s="414" t="s">
        <v>840</v>
      </c>
      <c r="D373" s="433">
        <f>(D371+D372)/2</f>
        <v>8.4</v>
      </c>
      <c r="E373" s="433">
        <f>(E371+E372)/2</f>
        <v>133.4</v>
      </c>
      <c r="U373" s="43" t="s">
        <v>277</v>
      </c>
    </row>
    <row r="374" spans="2:21" hidden="1">
      <c r="B374" s="43" t="s">
        <v>265</v>
      </c>
      <c r="C374" s="414" t="s">
        <v>373</v>
      </c>
      <c r="D374" s="43">
        <v>2</v>
      </c>
      <c r="E374" s="43">
        <v>573</v>
      </c>
      <c r="F374" s="424">
        <v>7.5</v>
      </c>
      <c r="G374" s="424">
        <v>27.5</v>
      </c>
      <c r="H374" s="424">
        <v>44.5</v>
      </c>
      <c r="I374" s="424">
        <v>15.5</v>
      </c>
      <c r="J374" s="424">
        <v>2.5</v>
      </c>
      <c r="K374" s="424">
        <v>2.5</v>
      </c>
      <c r="L374" s="424">
        <v>68</v>
      </c>
      <c r="M374" s="424">
        <v>420</v>
      </c>
      <c r="N374" s="424">
        <v>2.2000000000000002</v>
      </c>
      <c r="O374" s="425"/>
      <c r="P374" s="424">
        <v>10</v>
      </c>
      <c r="Q374" s="424">
        <v>0.4</v>
      </c>
      <c r="R374" s="424">
        <v>0.1</v>
      </c>
      <c r="S374" s="424">
        <v>16</v>
      </c>
      <c r="T374" s="428"/>
      <c r="U374" s="43" t="s">
        <v>265</v>
      </c>
    </row>
    <row r="375" spans="2:21" hidden="1">
      <c r="B375" s="43" t="s">
        <v>287</v>
      </c>
      <c r="C375" s="414" t="s">
        <v>851</v>
      </c>
      <c r="D375" s="43">
        <v>0</v>
      </c>
      <c r="E375" s="43">
        <v>28</v>
      </c>
      <c r="U375" s="43" t="s">
        <v>287</v>
      </c>
    </row>
    <row r="376" spans="2:21" hidden="1">
      <c r="B376" s="43" t="s">
        <v>262</v>
      </c>
      <c r="C376" s="414" t="s">
        <v>849</v>
      </c>
      <c r="D376" s="424">
        <v>1</v>
      </c>
      <c r="E376" s="424">
        <v>344</v>
      </c>
      <c r="F376" s="424">
        <v>14</v>
      </c>
      <c r="G376" s="424">
        <v>7.9</v>
      </c>
      <c r="H376" s="424">
        <v>1</v>
      </c>
      <c r="I376" s="424">
        <v>76.2</v>
      </c>
      <c r="J376" s="424">
        <v>0.4</v>
      </c>
      <c r="K376" s="424">
        <v>0.8</v>
      </c>
      <c r="L376" s="424">
        <v>30</v>
      </c>
      <c r="M376" s="424">
        <v>104</v>
      </c>
      <c r="N376" s="424">
        <v>1.3</v>
      </c>
      <c r="O376" s="425"/>
      <c r="P376" s="424">
        <v>0</v>
      </c>
      <c r="Q376" s="424">
        <v>0.1</v>
      </c>
      <c r="R376" s="425"/>
      <c r="S376" s="424">
        <v>0</v>
      </c>
      <c r="T376" s="423">
        <v>1.6</v>
      </c>
      <c r="U376" s="147" t="s">
        <v>262</v>
      </c>
    </row>
  </sheetData>
  <sheetProtection sheet="1" objects="1" scenarios="1"/>
  <autoFilter ref="A6:V376" xr:uid="{00000000-0009-0000-0000-00000A000000}">
    <filterColumn colId="2">
      <filters>
        <filter val="Bánh mướt"/>
        <filter val="Ớt bột"/>
        <filter val="Ớt quả"/>
        <filter val="Ớt tươi"/>
        <filter val="Tương ớt"/>
      </filters>
    </filterColumn>
    <filterColumn colId="11" showButton="0"/>
    <filterColumn colId="12" showButton="0"/>
    <filterColumn colId="14" showButton="0"/>
    <filterColumn colId="15" showButton="0"/>
    <filterColumn colId="16" showButton="0"/>
    <filterColumn colId="17" showButton="0"/>
    <filterColumn colId="18" showButton="0"/>
  </autoFilter>
  <mergeCells count="6">
    <mergeCell ref="O6:T6"/>
    <mergeCell ref="A6:A7"/>
    <mergeCell ref="B6:B7"/>
    <mergeCell ref="C6:C7"/>
    <mergeCell ref="D6:D7"/>
    <mergeCell ref="L6:N6"/>
  </mergeCells>
  <pageMargins left="0.70866141732283472" right="0.70866141732283472" top="0.74803149606299213" bottom="0.74803149606299213" header="0.31496062992125984" footer="0.31496062992125984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IZ168"/>
  <sheetViews>
    <sheetView topLeftCell="AD1" workbookViewId="0">
      <selection activeCell="AM8" sqref="AM8"/>
    </sheetView>
  </sheetViews>
  <sheetFormatPr defaultColWidth="14.88671875" defaultRowHeight="13.2"/>
  <cols>
    <col min="1" max="1" width="14.44140625" style="151" customWidth="1"/>
    <col min="2" max="2" width="12" style="151" customWidth="1"/>
    <col min="3" max="3" width="16" style="151" customWidth="1"/>
    <col min="4" max="12" width="9.109375" style="151" customWidth="1"/>
    <col min="13" max="13" width="12.44140625" style="151" customWidth="1"/>
    <col min="14" max="14" width="12.44140625" style="745" customWidth="1"/>
    <col min="15" max="15" width="12.44140625" style="151" customWidth="1"/>
    <col min="16" max="16" width="24" style="151" customWidth="1"/>
    <col min="17" max="19" width="12.44140625" style="151" customWidth="1"/>
    <col min="20" max="21" width="10.109375" style="151" customWidth="1"/>
    <col min="22" max="24" width="9.109375" style="151" customWidth="1"/>
    <col min="25" max="25" width="16.33203125" style="151" customWidth="1"/>
    <col min="26" max="26" width="20.33203125" style="151" customWidth="1"/>
    <col min="27" max="29" width="9.109375" style="151" customWidth="1"/>
    <col min="30" max="30" width="14.109375" style="151" customWidth="1"/>
    <col min="31" max="230" width="9.109375" style="151" customWidth="1"/>
    <col min="231" max="231" width="9.109375" style="148" customWidth="1"/>
    <col min="232" max="234" width="4.44140625" style="148" customWidth="1"/>
    <col min="235" max="240" width="4.44140625" style="148" hidden="1" customWidth="1"/>
    <col min="241" max="246" width="4" style="148" hidden="1" customWidth="1"/>
    <col min="247" max="247" width="9.109375" style="148" customWidth="1"/>
    <col min="248" max="248" width="4.88671875" style="148" customWidth="1"/>
    <col min="249" max="249" width="4" style="148" customWidth="1"/>
    <col min="250" max="250" width="15.109375" style="148" customWidth="1"/>
    <col min="251" max="251" width="21.6640625" style="148" customWidth="1"/>
    <col min="252" max="252" width="10.44140625" style="148" customWidth="1"/>
    <col min="253" max="253" width="10.5546875" style="148" customWidth="1"/>
    <col min="254" max="254" width="11.33203125" style="148" customWidth="1"/>
    <col min="255" max="255" width="18.109375" style="148" customWidth="1"/>
    <col min="256" max="256" width="14.88671875" style="148"/>
    <col min="257" max="257" width="25.88671875" style="151" customWidth="1"/>
    <col min="258" max="16384" width="14.88671875" style="151"/>
  </cols>
  <sheetData>
    <row r="1" spans="1:260" ht="15">
      <c r="B1" s="152"/>
      <c r="C1" s="153"/>
      <c r="D1" s="152"/>
      <c r="E1" s="152"/>
      <c r="F1" s="152"/>
      <c r="N1" s="746">
        <v>44287</v>
      </c>
      <c r="O1" s="154"/>
      <c r="P1" s="537"/>
      <c r="Q1" s="536"/>
      <c r="R1" s="520"/>
      <c r="S1" s="519"/>
      <c r="T1" s="521"/>
      <c r="U1" s="521"/>
      <c r="V1" s="521"/>
      <c r="W1" s="521"/>
      <c r="X1" s="522"/>
      <c r="Y1" s="522"/>
      <c r="Z1" s="519"/>
      <c r="AD1" s="120">
        <v>3787600</v>
      </c>
      <c r="AE1" s="121" t="str">
        <f>RIGHT("000000000000"&amp;ROUND(AD1,0),12)</f>
        <v>000003787600</v>
      </c>
      <c r="AF1" s="122">
        <v>1</v>
      </c>
      <c r="AG1" s="122">
        <v>2</v>
      </c>
      <c r="AH1" s="122">
        <v>3</v>
      </c>
      <c r="AI1" s="123">
        <v>4</v>
      </c>
      <c r="AJ1" s="123">
        <v>5</v>
      </c>
      <c r="AK1" s="123">
        <v>6</v>
      </c>
      <c r="AL1" s="124">
        <v>7</v>
      </c>
      <c r="AM1" s="124">
        <v>8</v>
      </c>
      <c r="AN1" s="124">
        <v>9</v>
      </c>
      <c r="AO1" s="125">
        <v>10</v>
      </c>
      <c r="AP1" s="125">
        <v>11</v>
      </c>
      <c r="AQ1" s="125">
        <v>12</v>
      </c>
      <c r="HX1" s="149"/>
      <c r="HY1" s="149"/>
      <c r="HZ1" s="149"/>
      <c r="IA1" s="155" t="s">
        <v>94</v>
      </c>
      <c r="IB1" s="155" t="s">
        <v>95</v>
      </c>
      <c r="IC1" s="155" t="s">
        <v>96</v>
      </c>
      <c r="ID1" s="155" t="s">
        <v>97</v>
      </c>
      <c r="IE1" s="155" t="s">
        <v>98</v>
      </c>
      <c r="IF1" s="155" t="s">
        <v>99</v>
      </c>
      <c r="IG1" s="156" t="s">
        <v>107</v>
      </c>
      <c r="IH1" s="156" t="s">
        <v>111</v>
      </c>
      <c r="II1" s="156">
        <v>4</v>
      </c>
      <c r="IJ1" s="156" t="s">
        <v>95</v>
      </c>
      <c r="IK1" s="156" t="s">
        <v>101</v>
      </c>
      <c r="IL1" s="156" t="s">
        <v>106</v>
      </c>
      <c r="IM1" s="181"/>
      <c r="IN1" s="157"/>
      <c r="IP1" s="148" t="s">
        <v>87</v>
      </c>
      <c r="IQ1" s="148" t="s">
        <v>88</v>
      </c>
      <c r="IS1" s="165">
        <f>COUNTA(IQ1:IQ5)</f>
        <v>5</v>
      </c>
      <c r="IT1" s="158"/>
      <c r="IU1" s="159"/>
      <c r="IV1" s="148" t="s">
        <v>116</v>
      </c>
    </row>
    <row r="2" spans="1:260" ht="15">
      <c r="A2" s="630" t="s">
        <v>782</v>
      </c>
      <c r="B2" s="151" t="s">
        <v>116</v>
      </c>
      <c r="C2" s="153" t="s">
        <v>117</v>
      </c>
      <c r="D2" s="160"/>
      <c r="E2" s="160"/>
      <c r="F2" s="160"/>
      <c r="N2" s="745">
        <v>44288</v>
      </c>
      <c r="P2" s="525"/>
      <c r="Q2" s="526"/>
      <c r="R2" s="527"/>
      <c r="S2" s="527"/>
      <c r="T2" s="527"/>
      <c r="U2" s="527"/>
      <c r="V2" s="527"/>
      <c r="W2" s="527"/>
      <c r="X2" s="527"/>
      <c r="Y2" s="528"/>
      <c r="Z2" s="527"/>
      <c r="AD2" s="126" t="str">
        <f>"Bằng chữ: ( "&amp;UPPER(LEFT(TRIM(IF(AD1=0,"không đồng.",AF4&amp;" "&amp;AF5&amp;" "&amp;AG4&amp;" "&amp;AG5&amp;" "&amp;AH4&amp;" "&amp;AH5&amp;" "&amp;AI4&amp;" "&amp;AI5&amp;" "&amp;AJ4&amp;" "&amp;AJ5&amp;" "&amp;AK4&amp;" "&amp;AK5&amp;" "&amp;AL4&amp;" "&amp;AL5&amp;" "&amp;AM4&amp;" "&amp;AM5&amp;" "&amp;AN4&amp;" "&amp;AN5&amp;" "&amp;AO4&amp;" "&amp;AO5&amp;" "&amp;AP4&amp;" "&amp;AP5&amp;" "&amp;AQ4&amp;" "&amp;AQ5)),1))&amp;RIGHT(TRIM(IF(AD1=0,"không đồng.",AF4&amp;" "&amp;AF5&amp;" "&amp;AG4&amp;" "&amp;AG5&amp;" "&amp;AH4&amp;" "&amp;AH5&amp;" "&amp;AI4&amp;" "&amp;AI5&amp;" "&amp;AJ4&amp;" "&amp;AJ5&amp;" "&amp;AK4&amp;" "&amp;AK5&amp;" "&amp;AL4&amp;" "&amp;AL5&amp;" "&amp;AM4&amp;" "&amp;AM5&amp;" "&amp;AN4&amp;" "&amp;AN5&amp;" "&amp;AO4&amp;" "&amp;AO5&amp;" "&amp;AP4&amp;" "&amp;AP5&amp;" "&amp;AQ4&amp;" "&amp;AQ5)),LEN(TRIM(IF(AD1=0,"không.",AF4&amp;" "&amp;AF5&amp;" "&amp;AG4&amp;" "&amp;AG5&amp;" "&amp;AH4&amp;" "&amp;AH5&amp;" "&amp;AI4&amp;" "&amp;AI5&amp;" "&amp;AJ4&amp;" "&amp;AJ5&amp;" "&amp;AK4&amp;" "&amp;AK5&amp;" "&amp;AL4&amp;" "&amp;AL5&amp;" "&amp;AM4&amp;" "&amp;AM5&amp;" "&amp;AN4&amp;" "&amp;AN5&amp;" "&amp;AO4&amp;" "&amp;AO5&amp;" "&amp;AP4&amp;" "&amp;AP5&amp;" "&amp;AQ4&amp;" "&amp;AQ5)))-1)&amp;" đồng.)"</f>
        <v>Bằng chữ: ( Ba triệu bảy trăm tám mươi bảy ngàn sáu trăm đồng.)</v>
      </c>
      <c r="AE2" s="127"/>
      <c r="AF2" s="128">
        <f>VALUE(MID(AE1,AF1,1))</f>
        <v>0</v>
      </c>
      <c r="AG2" s="128">
        <f>VALUE(MID(AE1,AG1,1))</f>
        <v>0</v>
      </c>
      <c r="AH2" s="128">
        <f>VALUE(MID(AE1,AH1,1))</f>
        <v>0</v>
      </c>
      <c r="AI2" s="129">
        <f>VALUE(MID(AE1,AI1,1))</f>
        <v>0</v>
      </c>
      <c r="AJ2" s="129">
        <f>VALUE(MID(AE1,AJ1,1))</f>
        <v>0</v>
      </c>
      <c r="AK2" s="129">
        <f>VALUE(MID(AE1,AK1,1))</f>
        <v>3</v>
      </c>
      <c r="AL2" s="130">
        <f>VALUE(MID(AE1,AL1,1))</f>
        <v>7</v>
      </c>
      <c r="AM2" s="130">
        <f>VALUE(MID(AE1,AM1,1))</f>
        <v>8</v>
      </c>
      <c r="AN2" s="130">
        <f>VALUE(MID(AE1,AN1,1))</f>
        <v>7</v>
      </c>
      <c r="AO2" s="131">
        <f>VALUE(MID(AE1,AO1,1))</f>
        <v>6</v>
      </c>
      <c r="AP2" s="131">
        <f>VALUE(MID(AE1,AP1,1))</f>
        <v>0</v>
      </c>
      <c r="AQ2" s="131">
        <f>VALUE(MID(AE1,AQ1,1))</f>
        <v>0</v>
      </c>
      <c r="HX2" s="149"/>
      <c r="HY2" s="149"/>
      <c r="HZ2" s="149"/>
      <c r="IA2" s="155" t="s">
        <v>81</v>
      </c>
      <c r="IB2" s="155" t="s">
        <v>100</v>
      </c>
      <c r="IC2" s="155" t="s">
        <v>101</v>
      </c>
      <c r="ID2" s="155" t="s">
        <v>290</v>
      </c>
      <c r="IE2" s="155" t="s">
        <v>102</v>
      </c>
      <c r="IF2" s="155" t="s">
        <v>261</v>
      </c>
      <c r="IG2" s="156" t="s">
        <v>110</v>
      </c>
      <c r="IH2" s="156" t="s">
        <v>94</v>
      </c>
      <c r="II2" s="156">
        <v>5</v>
      </c>
      <c r="IJ2" s="156" t="s">
        <v>96</v>
      </c>
      <c r="IK2" s="156" t="s">
        <v>290</v>
      </c>
      <c r="IL2" s="156" t="s">
        <v>109</v>
      </c>
      <c r="IM2" s="181"/>
      <c r="IN2" s="157"/>
      <c r="IP2" s="148" t="s">
        <v>89</v>
      </c>
      <c r="IQ2" s="148" t="s">
        <v>90</v>
      </c>
      <c r="IS2" s="161">
        <f ca="1">NOW()</f>
        <v>44604.90266226852</v>
      </c>
      <c r="IT2" s="161"/>
      <c r="IU2" s="162"/>
    </row>
    <row r="3" spans="1:260" ht="15.6">
      <c r="A3" s="151" t="s">
        <v>116</v>
      </c>
      <c r="B3" s="151" t="s">
        <v>118</v>
      </c>
      <c r="C3" s="153" t="s">
        <v>119</v>
      </c>
      <c r="D3" s="160"/>
      <c r="E3" s="160"/>
      <c r="F3" s="160"/>
      <c r="N3" s="745">
        <v>44289</v>
      </c>
      <c r="P3" s="109"/>
      <c r="Q3" s="109"/>
      <c r="R3" s="109"/>
      <c r="S3" s="109"/>
      <c r="T3" s="109"/>
      <c r="U3" s="109"/>
      <c r="V3" s="109"/>
      <c r="W3" s="93"/>
      <c r="X3" s="93"/>
      <c r="Y3" s="93"/>
      <c r="Z3" s="93"/>
      <c r="AD3" s="126"/>
      <c r="AE3" s="127"/>
      <c r="AF3" s="128">
        <f>SUM(AF2:AF2)</f>
        <v>0</v>
      </c>
      <c r="AG3" s="128">
        <f>SUM(AF2:AG2)</f>
        <v>0</v>
      </c>
      <c r="AH3" s="128">
        <f>SUM(AF2:AH2)</f>
        <v>0</v>
      </c>
      <c r="AI3" s="129">
        <f>SUM(AI2:AI2)</f>
        <v>0</v>
      </c>
      <c r="AJ3" s="129">
        <f>SUM(AI2:AJ2)</f>
        <v>0</v>
      </c>
      <c r="AK3" s="128">
        <f>SUM(AI2:AK2)</f>
        <v>3</v>
      </c>
      <c r="AL3" s="130">
        <f>SUM(AL2:AL2)</f>
        <v>7</v>
      </c>
      <c r="AM3" s="130">
        <f>SUM(AL2:AM2)</f>
        <v>15</v>
      </c>
      <c r="AN3" s="130">
        <f>SUM(AL2:AN2)</f>
        <v>22</v>
      </c>
      <c r="AO3" s="131">
        <f>SUM(AO2:AO2)</f>
        <v>6</v>
      </c>
      <c r="AP3" s="131">
        <f>SUM(AO2:AP2)</f>
        <v>6</v>
      </c>
      <c r="AQ3" s="131">
        <f>SUM(AO2:AQ2)</f>
        <v>6</v>
      </c>
      <c r="HX3" s="149"/>
      <c r="HY3" s="149"/>
      <c r="HZ3" s="149"/>
      <c r="IA3" s="155" t="s">
        <v>104</v>
      </c>
      <c r="IB3" s="155" t="s">
        <v>103</v>
      </c>
      <c r="IC3" s="155" t="s">
        <v>105</v>
      </c>
      <c r="ID3" s="155" t="s">
        <v>80</v>
      </c>
      <c r="IE3" s="155" t="s">
        <v>106</v>
      </c>
      <c r="IF3" s="155" t="s">
        <v>110</v>
      </c>
      <c r="IG3" s="156" t="s">
        <v>108</v>
      </c>
      <c r="IH3" s="156">
        <v>0</v>
      </c>
      <c r="II3" s="156">
        <v>6</v>
      </c>
      <c r="IJ3" s="156" t="s">
        <v>97</v>
      </c>
      <c r="IK3" s="156" t="s">
        <v>102</v>
      </c>
      <c r="IL3" s="156" t="s">
        <v>112</v>
      </c>
      <c r="IM3" s="181"/>
      <c r="IN3" s="157"/>
      <c r="IP3" s="148" t="s">
        <v>91</v>
      </c>
      <c r="IQ3" s="148">
        <v>256606597</v>
      </c>
      <c r="IS3" s="182">
        <f ca="1">ROUND((IQ5+30),0)-ROUND((IS2),0)</f>
        <v>-312</v>
      </c>
      <c r="IT3" s="161"/>
      <c r="IU3" s="164"/>
    </row>
    <row r="4" spans="1:260" ht="15">
      <c r="C4" s="153"/>
      <c r="D4" s="160"/>
      <c r="E4" s="160"/>
      <c r="F4" s="160"/>
      <c r="N4" s="746">
        <v>44290</v>
      </c>
      <c r="P4" s="753"/>
      <c r="Q4" s="752"/>
      <c r="R4" s="752"/>
      <c r="S4" s="752"/>
      <c r="T4" s="752"/>
      <c r="U4" s="752"/>
      <c r="V4" s="752"/>
      <c r="W4" s="752"/>
      <c r="X4" s="752"/>
      <c r="Y4" s="752"/>
      <c r="Z4" s="94"/>
      <c r="AD4" s="132"/>
      <c r="AE4" s="127"/>
      <c r="AF4" s="138" t="str">
        <f>IF(AF2=0,"",CHOOSE(AF2,"một","hai","ba","bốn","năm","sáu","bảy","tám","chín"))</f>
        <v/>
      </c>
      <c r="AG4" s="138" t="str">
        <f>IF(AG2=0,IF(AND(AF2&lt;&gt;0,AH2&lt;&gt;0),"lẻ",""),CHOOSE(AG2,"mười","hai","ba","bốn","năm","sáu","bảy","tám","chín"))</f>
        <v/>
      </c>
      <c r="AH4" s="138" t="str">
        <f>IF(AH2=0,"",CHOOSE(AH2,IF(AG2&gt;1,"mốt","một"),"hai","ba","bốn",IF(AG2=0,"năm","lăm"),"sáu","bảy","tám","chín"))</f>
        <v/>
      </c>
      <c r="AI4" s="139" t="str">
        <f>IF(AI2=0,"",CHOOSE(AI2,"một","hai","ba","bốn","năm","sáu","bảy","tám","chín"))</f>
        <v/>
      </c>
      <c r="AJ4" s="139" t="str">
        <f>IF(AJ2=0,IF(AND(AI2&lt;&gt;0,AK2&lt;&gt;0),"lẻ",""),CHOOSE(AJ2,"mười","hai","ba","bốn","năm","sáu","bảy","tám","chín"))</f>
        <v/>
      </c>
      <c r="AK4" s="139" t="str">
        <f>IF(AK2=0,"",CHOOSE(AK2,IF(AJ2&gt;1,"mốt","một"),"hai","ba","bốn",IF(AJ2=0,"năm","lăm"),"sáu","bảy","tám","chín"))</f>
        <v>ba</v>
      </c>
      <c r="AL4" s="140" t="str">
        <f>IF(AL2=0,IF(AND(AL2=0,AM2=0),"",IF(AND(AJ2=0,AK2=0,AM2&lt;&gt;0),"","không trăm")),CHOOSE(AL2,"một","hai","ba","bốn","năm","sáu","bảy","tám","chín"))</f>
        <v>bảy</v>
      </c>
      <c r="AM4" s="140" t="str">
        <f>IF(AM2=0,IF(AND(AM2=0,AN2=0),"",IF(AND(AK2=0,AL2=0,AN2&lt;&gt;0),"","lẻ")),CHOOSE(AM2,"mười","hai","ba","bốn","năm","sáu","bảy","tám","chín"))</f>
        <v>tám</v>
      </c>
      <c r="AN4" s="140" t="str">
        <f>IF(AN2=0,"",CHOOSE(AN2,IF(AM2&gt;1,"mốt","một"),"hai","ba","bốn",IF(AM2=0,"năm","lăm"),"sáu","bảy","tám","chín"))</f>
        <v>bảy</v>
      </c>
      <c r="AO4" s="141" t="str">
        <f>IF(AO2=0,IF(AND(AO2=0,AP2=0),"",IF(AND(AM2=0,AN2=0,AP2&lt;&gt;0),"","không trăm")),CHOOSE(AO2,"một","hai","ba","bốn","năm","sáu","bảy","tám","chín"))</f>
        <v>sáu</v>
      </c>
      <c r="AP4" s="141" t="str">
        <f>IF(AP2=0,IF(AND(AP2=0,AQ2=0),"",IF(AND(AN2=0,AO2=0,AQ2&lt;&gt;0),"","lẻ")),CHOOSE(AP2,"mười","hai","ba","bốn","năm","sáu","bảy","tám","chín"))</f>
        <v/>
      </c>
      <c r="AQ4" s="141" t="str">
        <f>IF(AQ2=0,"",CHOOSE(AQ2,IF(AP2&gt;1,"mốt","một"),"hai","ba","bốn",IF(AP2=0,"năm","lăm"),"sáu","bảy","tám","chín"))</f>
        <v/>
      </c>
      <c r="HX4" s="149"/>
      <c r="HY4" s="149"/>
      <c r="HZ4" s="149"/>
      <c r="IA4" s="155" t="s">
        <v>111</v>
      </c>
      <c r="IB4" s="155" t="s">
        <v>107</v>
      </c>
      <c r="IC4" s="155" t="s">
        <v>108</v>
      </c>
      <c r="ID4" s="155" t="s">
        <v>109</v>
      </c>
      <c r="IE4" s="155" t="s">
        <v>112</v>
      </c>
      <c r="IF4" s="155" t="s">
        <v>113</v>
      </c>
      <c r="IG4" s="156" t="s">
        <v>105</v>
      </c>
      <c r="IH4" s="156">
        <v>1</v>
      </c>
      <c r="II4" s="156">
        <v>7</v>
      </c>
      <c r="IJ4" s="156" t="s">
        <v>98</v>
      </c>
      <c r="IK4" s="156" t="s">
        <v>261</v>
      </c>
      <c r="IL4" s="156" t="s">
        <v>113</v>
      </c>
      <c r="IM4" s="181"/>
      <c r="IN4" s="157"/>
      <c r="IP4" s="165" t="s">
        <v>295</v>
      </c>
      <c r="IQ4" s="166" t="s">
        <v>92</v>
      </c>
      <c r="IS4" s="161">
        <f>EDATE($IQ$5,1)</f>
        <v>44293</v>
      </c>
      <c r="IT4" s="164"/>
      <c r="IU4" s="164"/>
    </row>
    <row r="5" spans="1:260" ht="13.8">
      <c r="D5" s="151" t="s">
        <v>296</v>
      </c>
      <c r="N5" s="745">
        <v>44291</v>
      </c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D5" s="126"/>
      <c r="AE5" s="127"/>
      <c r="AF5" s="138" t="str">
        <f>IF(AF2=0,"","trăm")</f>
        <v/>
      </c>
      <c r="AG5" s="138" t="str">
        <f>IF(AG2=0,"",IF(AG2=1,"","mươi"))</f>
        <v/>
      </c>
      <c r="AH5" s="138" t="str">
        <f>IF(AND(AH2=0,AH3=0),"","tỷ")</f>
        <v/>
      </c>
      <c r="AI5" s="139" t="str">
        <f>IF(AI2=0,"","trăm")</f>
        <v/>
      </c>
      <c r="AJ5" s="139" t="str">
        <f>IF(AJ2=0,"",IF(AJ2=1,"","mươi"))</f>
        <v/>
      </c>
      <c r="AK5" s="139" t="str">
        <f>IF(AND(AK2=0,AK3=0),"","triệu")</f>
        <v>triệu</v>
      </c>
      <c r="AL5" s="140" t="str">
        <f>IF(AL2=0,"","trăm")</f>
        <v>trăm</v>
      </c>
      <c r="AM5" s="140" t="str">
        <f>IF(AM2=0,"",IF(AM2=1,"","mươi"))</f>
        <v>mươi</v>
      </c>
      <c r="AN5" s="140" t="str">
        <f>IF(AND(AN2=0,AN3=0),"","ngàn")</f>
        <v>ngàn</v>
      </c>
      <c r="AO5" s="141" t="str">
        <f>IF(AO2=0,"","trăm")</f>
        <v>trăm</v>
      </c>
      <c r="AP5" s="141" t="str">
        <f>IF(AP2=0,"",IF(AP2=1,"","mươi"))</f>
        <v/>
      </c>
      <c r="AQ5" s="141"/>
      <c r="HX5" s="149"/>
      <c r="HY5" s="149"/>
      <c r="HZ5" s="149"/>
      <c r="IA5" s="155" t="s">
        <v>114</v>
      </c>
      <c r="IB5" s="155" t="s">
        <v>115</v>
      </c>
      <c r="IC5" s="155">
        <v>0</v>
      </c>
      <c r="ID5" s="155">
        <v>1</v>
      </c>
      <c r="IE5" s="155">
        <v>2</v>
      </c>
      <c r="IF5" s="155">
        <v>3</v>
      </c>
      <c r="IG5" s="156" t="s">
        <v>103</v>
      </c>
      <c r="IH5" s="156">
        <v>2</v>
      </c>
      <c r="II5" s="156">
        <v>8</v>
      </c>
      <c r="IJ5" s="156" t="s">
        <v>99</v>
      </c>
      <c r="IK5" s="156" t="s">
        <v>104</v>
      </c>
      <c r="IL5" s="156" t="s">
        <v>114</v>
      </c>
      <c r="IM5" s="181"/>
      <c r="IN5" s="157"/>
      <c r="IP5" s="165" t="s">
        <v>93</v>
      </c>
      <c r="IQ5" s="158">
        <v>44262.789074074077</v>
      </c>
      <c r="IR5" s="167"/>
      <c r="IS5" s="165">
        <f>COUNTIF(IS6:IS10,"D")</f>
        <v>5</v>
      </c>
      <c r="IT5" s="163"/>
      <c r="IU5" s="162"/>
    </row>
    <row r="6" spans="1:260" ht="15">
      <c r="D6" s="151" t="s">
        <v>297</v>
      </c>
      <c r="N6" s="745">
        <v>44292</v>
      </c>
      <c r="P6" s="100"/>
      <c r="Q6" s="529"/>
      <c r="R6" s="529"/>
      <c r="S6" s="529"/>
      <c r="T6" s="529"/>
      <c r="U6" s="529"/>
      <c r="V6" s="529"/>
      <c r="W6" s="529"/>
      <c r="X6" s="529"/>
      <c r="Y6" s="529"/>
      <c r="Z6" s="529"/>
      <c r="HX6" s="149"/>
      <c r="HY6" s="149"/>
      <c r="HZ6" s="149"/>
      <c r="IA6" s="155">
        <v>4</v>
      </c>
      <c r="IB6" s="155">
        <v>5</v>
      </c>
      <c r="IC6" s="155">
        <v>6</v>
      </c>
      <c r="ID6" s="155">
        <v>7</v>
      </c>
      <c r="IE6" s="155">
        <v>8</v>
      </c>
      <c r="IF6" s="155">
        <v>9</v>
      </c>
      <c r="IG6" s="156" t="s">
        <v>81</v>
      </c>
      <c r="IH6" s="156">
        <v>3</v>
      </c>
      <c r="II6" s="156">
        <v>9</v>
      </c>
      <c r="IJ6" s="156" t="s">
        <v>100</v>
      </c>
      <c r="IK6" s="156" t="s">
        <v>80</v>
      </c>
      <c r="IL6" s="156" t="s">
        <v>115</v>
      </c>
      <c r="IM6" s="181"/>
      <c r="IN6" s="157"/>
      <c r="IQ6" s="168" t="s">
        <v>292</v>
      </c>
      <c r="IR6" s="169" t="s">
        <v>292</v>
      </c>
      <c r="IS6" s="148" t="str">
        <f>IF(IQ6=IR6,"D","S")</f>
        <v>D</v>
      </c>
      <c r="IT6" s="163"/>
      <c r="IU6" s="169"/>
    </row>
    <row r="7" spans="1:260" ht="15">
      <c r="N7" s="745">
        <v>44293</v>
      </c>
      <c r="P7" s="538"/>
      <c r="Q7" s="529"/>
      <c r="R7" s="529"/>
      <c r="S7" s="529"/>
      <c r="T7" s="529"/>
      <c r="U7" s="529"/>
      <c r="V7" s="529"/>
      <c r="W7" s="529"/>
      <c r="X7" s="529"/>
      <c r="Y7" s="529"/>
      <c r="Z7" s="529"/>
      <c r="ID7" s="183"/>
      <c r="IM7" s="181"/>
      <c r="IN7" s="157"/>
      <c r="IQ7" s="170" t="s">
        <v>291</v>
      </c>
      <c r="IR7" s="171" t="s">
        <v>291</v>
      </c>
      <c r="IS7" s="148" t="str">
        <f>IF(IQ7=IR7,"D","S")</f>
        <v>D</v>
      </c>
      <c r="IU7" s="171"/>
      <c r="IV7" s="161"/>
    </row>
    <row r="8" spans="1:260" ht="15">
      <c r="D8" s="187"/>
      <c r="N8" s="745">
        <v>44294</v>
      </c>
      <c r="P8" s="538"/>
      <c r="Q8" s="96"/>
      <c r="R8" s="97"/>
      <c r="S8" s="98"/>
      <c r="T8" s="98"/>
      <c r="U8" s="98"/>
      <c r="V8" s="96"/>
      <c r="W8" s="96"/>
      <c r="X8" s="98"/>
      <c r="Y8" s="98"/>
      <c r="Z8" s="98"/>
      <c r="ID8" s="184"/>
      <c r="IM8" s="181"/>
      <c r="IN8" s="157"/>
      <c r="IQ8" s="168" t="s">
        <v>293</v>
      </c>
      <c r="IR8" s="169" t="s">
        <v>293</v>
      </c>
      <c r="IS8" s="148" t="str">
        <f>IF(IQ8=IR8,"D","S")</f>
        <v>D</v>
      </c>
      <c r="IU8" s="169"/>
    </row>
    <row r="9" spans="1:260" ht="15">
      <c r="N9" s="745">
        <v>44295</v>
      </c>
      <c r="P9" s="96"/>
      <c r="Q9" s="96"/>
      <c r="R9" s="97"/>
      <c r="S9" s="98"/>
      <c r="T9" s="98"/>
      <c r="U9" s="98"/>
      <c r="V9" s="96"/>
      <c r="W9" s="96"/>
      <c r="X9" s="98"/>
      <c r="Y9" s="98"/>
      <c r="Z9" s="98"/>
      <c r="HX9" s="149"/>
      <c r="HY9" s="149"/>
      <c r="HZ9" s="149"/>
      <c r="IA9" s="149"/>
      <c r="IB9" s="149"/>
      <c r="IC9" s="149"/>
      <c r="ID9" s="184"/>
      <c r="IM9" s="181"/>
      <c r="IN9" s="157"/>
      <c r="IQ9" s="168" t="s">
        <v>294</v>
      </c>
      <c r="IR9" s="169" t="s">
        <v>294</v>
      </c>
      <c r="IS9" s="148" t="str">
        <f>IF(IQ9=IR9,"D","S")</f>
        <v>D</v>
      </c>
      <c r="IU9" s="169"/>
    </row>
    <row r="10" spans="1:260" ht="15">
      <c r="N10" s="745">
        <v>44296</v>
      </c>
      <c r="HX10" s="149"/>
      <c r="HY10" s="149"/>
      <c r="HZ10" s="149"/>
      <c r="IA10" s="149"/>
      <c r="IB10" s="149"/>
      <c r="IC10" s="149"/>
      <c r="ID10" s="184"/>
      <c r="IM10" s="181"/>
      <c r="IN10" s="157"/>
      <c r="IQ10" s="185" t="s">
        <v>776</v>
      </c>
      <c r="IR10" s="169" t="s">
        <v>776</v>
      </c>
      <c r="IS10" s="148" t="str">
        <f>IF(IQ10=IR10,"D","S")</f>
        <v>D</v>
      </c>
      <c r="IU10" s="186"/>
      <c r="IW10" s="172"/>
      <c r="IX10" s="172"/>
      <c r="IY10" s="172"/>
      <c r="IZ10" s="172"/>
    </row>
    <row r="11" spans="1:260" ht="15">
      <c r="N11" s="745">
        <v>44297</v>
      </c>
      <c r="HX11" s="149"/>
      <c r="HY11" s="149"/>
      <c r="HZ11" s="149"/>
      <c r="IA11" s="149"/>
      <c r="IB11" s="149"/>
      <c r="IC11" s="149"/>
      <c r="ID11" s="184"/>
      <c r="IM11" s="181"/>
      <c r="IN11" s="173"/>
      <c r="IQ11" s="174"/>
      <c r="IR11" s="167"/>
      <c r="IW11" s="172"/>
      <c r="IX11" s="172"/>
      <c r="IY11" s="172"/>
      <c r="IZ11" s="172"/>
    </row>
    <row r="12" spans="1:260" ht="15">
      <c r="B12" s="187"/>
      <c r="N12" s="745">
        <v>44298</v>
      </c>
      <c r="HX12" s="149"/>
      <c r="HY12" s="149"/>
      <c r="HZ12" s="149"/>
      <c r="IA12" s="149"/>
      <c r="IB12" s="149"/>
      <c r="IC12" s="149"/>
      <c r="ID12" s="184"/>
      <c r="IM12" s="181"/>
      <c r="IN12" s="173"/>
      <c r="IQ12" s="174"/>
      <c r="IR12" s="167"/>
      <c r="IS12" s="175"/>
      <c r="IT12" s="175"/>
      <c r="IW12" s="172"/>
      <c r="IX12" s="172"/>
      <c r="IY12" s="172"/>
      <c r="IZ12" s="172"/>
    </row>
    <row r="13" spans="1:260" ht="15">
      <c r="N13" s="745">
        <v>44299</v>
      </c>
      <c r="HX13" s="149"/>
      <c r="HY13" s="149"/>
      <c r="HZ13" s="149"/>
      <c r="IA13" s="149"/>
      <c r="IB13" s="149"/>
      <c r="IC13" s="149"/>
      <c r="ID13" s="184"/>
      <c r="IM13" s="181"/>
      <c r="IN13" s="173"/>
      <c r="IQ13" s="174"/>
      <c r="IR13" s="167"/>
      <c r="IS13" s="175"/>
      <c r="IT13" s="175"/>
      <c r="IW13" s="172"/>
      <c r="IX13" s="172"/>
      <c r="IY13" s="172"/>
      <c r="IZ13" s="172"/>
    </row>
    <row r="14" spans="1:260" ht="15">
      <c r="N14" s="745">
        <v>44300</v>
      </c>
      <c r="HX14" s="149"/>
      <c r="HY14" s="149"/>
      <c r="HZ14" s="149"/>
      <c r="IA14" s="149"/>
      <c r="IB14" s="149"/>
      <c r="IC14" s="149"/>
      <c r="ID14" s="184"/>
      <c r="IM14" s="181"/>
      <c r="IN14" s="173"/>
      <c r="IQ14" s="174"/>
      <c r="IR14" s="167"/>
      <c r="IS14" s="175"/>
      <c r="IT14" s="175"/>
      <c r="IW14" s="172"/>
      <c r="IX14" s="172"/>
      <c r="IY14" s="172"/>
      <c r="IZ14" s="172"/>
    </row>
    <row r="15" spans="1:260" ht="15">
      <c r="N15" s="745">
        <v>44301</v>
      </c>
      <c r="ID15" s="184"/>
      <c r="IM15" s="181"/>
      <c r="IN15" s="173"/>
      <c r="IQ15" s="174"/>
      <c r="IR15" s="167"/>
      <c r="IS15" s="175"/>
      <c r="IT15" s="175"/>
      <c r="IW15" s="172"/>
      <c r="IX15" s="172"/>
      <c r="IY15" s="172"/>
      <c r="IZ15" s="172"/>
    </row>
    <row r="16" spans="1:260" ht="15">
      <c r="N16" s="745">
        <v>44302</v>
      </c>
      <c r="ID16" s="184"/>
      <c r="IM16" s="181"/>
      <c r="IN16" s="173"/>
      <c r="IQ16" s="174"/>
      <c r="IR16" s="167"/>
      <c r="IS16" s="175"/>
      <c r="IT16" s="175"/>
      <c r="IV16" s="165"/>
      <c r="IW16" s="172"/>
      <c r="IX16" s="172"/>
      <c r="IY16" s="172"/>
      <c r="IZ16" s="172"/>
    </row>
    <row r="17" spans="14:260" ht="15">
      <c r="N17" s="745">
        <v>44303</v>
      </c>
      <c r="ID17" s="188"/>
      <c r="IM17" s="181"/>
      <c r="IN17" s="173"/>
      <c r="IT17" s="165"/>
      <c r="IW17" s="172"/>
      <c r="IX17" s="172"/>
      <c r="IY17" s="172"/>
      <c r="IZ17" s="176"/>
    </row>
    <row r="18" spans="14:260" ht="15">
      <c r="N18" s="745">
        <v>44304</v>
      </c>
      <c r="ID18" s="189"/>
      <c r="IM18" s="181"/>
      <c r="IN18" s="173"/>
      <c r="IR18" s="165"/>
      <c r="IW18" s="172"/>
      <c r="IX18" s="172"/>
      <c r="IY18" s="172"/>
      <c r="IZ18" s="176"/>
    </row>
    <row r="19" spans="14:260" ht="15.6">
      <c r="N19" s="745">
        <v>44305</v>
      </c>
      <c r="ID19" s="150"/>
      <c r="IM19" s="181"/>
      <c r="IN19" s="173"/>
      <c r="IP19" s="181"/>
      <c r="IQ19" s="157"/>
      <c r="IT19" s="165"/>
      <c r="IW19" s="172"/>
      <c r="IX19" s="172"/>
      <c r="IY19" s="172"/>
      <c r="IZ19" s="176"/>
    </row>
    <row r="20" spans="14:260" ht="15">
      <c r="N20" s="745">
        <v>44306</v>
      </c>
      <c r="ID20" s="189"/>
      <c r="IM20" s="181"/>
      <c r="IN20" s="173"/>
      <c r="IP20" s="181"/>
      <c r="IQ20" s="157"/>
      <c r="IW20" s="172"/>
      <c r="IX20" s="172"/>
      <c r="IY20" s="172"/>
      <c r="IZ20" s="176"/>
    </row>
    <row r="21" spans="14:260" ht="15">
      <c r="N21" s="745">
        <v>44307</v>
      </c>
      <c r="ID21" s="189"/>
      <c r="IM21" s="181"/>
      <c r="IN21" s="173"/>
      <c r="IP21" s="181"/>
      <c r="IQ21" s="157"/>
      <c r="IT21" s="165"/>
      <c r="IW21" s="172"/>
      <c r="IX21" s="172"/>
      <c r="IY21" s="172"/>
      <c r="IZ21" s="176"/>
    </row>
    <row r="22" spans="14:260" ht="15">
      <c r="N22" s="745">
        <v>44308</v>
      </c>
      <c r="ID22" s="189"/>
      <c r="IM22" s="181"/>
      <c r="IN22" s="177"/>
      <c r="IP22" s="181"/>
      <c r="IQ22" s="157"/>
      <c r="IW22" s="172"/>
      <c r="IX22" s="172"/>
      <c r="IY22" s="172"/>
      <c r="IZ22" s="176"/>
    </row>
    <row r="23" spans="14:260" ht="15">
      <c r="N23" s="745">
        <v>44309</v>
      </c>
      <c r="ID23" s="189"/>
      <c r="IM23" s="181"/>
      <c r="IN23" s="173"/>
      <c r="IP23" s="181"/>
      <c r="IQ23" s="157"/>
      <c r="IT23" s="165"/>
      <c r="IW23" s="172"/>
      <c r="IX23" s="172"/>
      <c r="IY23" s="172"/>
      <c r="IZ23" s="176"/>
    </row>
    <row r="24" spans="14:260" ht="15">
      <c r="N24" s="745">
        <v>44310</v>
      </c>
      <c r="ID24" s="189"/>
      <c r="IM24" s="181"/>
      <c r="IN24" s="173"/>
      <c r="IP24" s="181"/>
      <c r="IQ24" s="157"/>
      <c r="IW24" s="172"/>
      <c r="IX24" s="172"/>
      <c r="IY24" s="172"/>
      <c r="IZ24" s="176"/>
    </row>
    <row r="25" spans="14:260" ht="15">
      <c r="N25" s="745">
        <v>44311</v>
      </c>
      <c r="ID25" s="189"/>
      <c r="IM25" s="157"/>
      <c r="IN25" s="173"/>
      <c r="IP25" s="181"/>
      <c r="IQ25" s="157"/>
      <c r="IT25" s="165"/>
      <c r="IW25" s="172"/>
      <c r="IX25" s="172"/>
      <c r="IY25" s="172"/>
      <c r="IZ25" s="176"/>
    </row>
    <row r="26" spans="14:260" ht="15">
      <c r="N26" s="745">
        <v>44312</v>
      </c>
      <c r="ID26" s="189"/>
      <c r="IM26" s="157"/>
      <c r="IN26" s="173"/>
      <c r="IP26" s="181"/>
      <c r="IQ26" s="157"/>
      <c r="IW26" s="172"/>
      <c r="IX26" s="172"/>
      <c r="IY26" s="172"/>
      <c r="IZ26" s="176"/>
    </row>
    <row r="27" spans="14:260" ht="15">
      <c r="N27" s="745">
        <v>44313</v>
      </c>
      <c r="ID27" s="188"/>
      <c r="IM27" s="157"/>
      <c r="IN27" s="173"/>
      <c r="IP27" s="181"/>
      <c r="IQ27" s="157"/>
      <c r="IT27" s="165"/>
      <c r="IW27" s="172"/>
      <c r="IX27" s="172"/>
      <c r="IY27" s="172"/>
      <c r="IZ27" s="176"/>
    </row>
    <row r="28" spans="14:260" ht="15">
      <c r="N28" s="745">
        <v>44314</v>
      </c>
      <c r="ID28" s="188"/>
      <c r="IM28" s="157"/>
      <c r="IN28" s="173"/>
      <c r="IP28" s="181"/>
      <c r="IQ28" s="157"/>
      <c r="IW28" s="172"/>
      <c r="IX28" s="172"/>
      <c r="IY28" s="172"/>
      <c r="IZ28" s="176"/>
    </row>
    <row r="29" spans="14:260" ht="15">
      <c r="N29" s="745">
        <v>44315</v>
      </c>
      <c r="ID29" s="184"/>
      <c r="IM29" s="157"/>
      <c r="IN29" s="173"/>
      <c r="IP29" s="181"/>
      <c r="IQ29" s="173"/>
      <c r="IT29" s="165"/>
      <c r="IW29" s="172"/>
      <c r="IX29" s="172"/>
      <c r="IY29" s="172"/>
      <c r="IZ29" s="176"/>
    </row>
    <row r="30" spans="14:260" ht="15">
      <c r="N30" s="745">
        <v>44316</v>
      </c>
      <c r="ID30" s="183"/>
      <c r="IM30" s="157"/>
      <c r="IN30" s="173"/>
      <c r="IP30" s="181"/>
      <c r="IQ30" s="173"/>
      <c r="IW30" s="172"/>
      <c r="IX30" s="172"/>
      <c r="IY30" s="172"/>
      <c r="IZ30" s="176"/>
    </row>
    <row r="31" spans="14:260" ht="15">
      <c r="N31" s="745">
        <v>44318</v>
      </c>
      <c r="Z31" s="545"/>
      <c r="ID31" s="183"/>
      <c r="IM31" s="157"/>
      <c r="IN31" s="173"/>
      <c r="IP31" s="181"/>
      <c r="IQ31" s="173"/>
      <c r="IT31" s="165"/>
      <c r="IW31" s="172"/>
      <c r="IX31" s="172"/>
      <c r="IY31" s="172"/>
      <c r="IZ31" s="176"/>
    </row>
    <row r="32" spans="14:260" ht="15">
      <c r="N32" s="745">
        <v>44319</v>
      </c>
      <c r="ID32" s="184"/>
      <c r="IM32" s="157"/>
      <c r="IN32" s="173"/>
      <c r="IP32" s="181"/>
      <c r="IQ32" s="173"/>
      <c r="IR32" s="178"/>
      <c r="IW32" s="172"/>
      <c r="IX32" s="172"/>
      <c r="IY32" s="172"/>
      <c r="IZ32" s="176"/>
    </row>
    <row r="33" spans="14:260" ht="15">
      <c r="N33" s="745">
        <v>44320</v>
      </c>
      <c r="Z33" s="545"/>
      <c r="ID33" s="184"/>
      <c r="IM33" s="157"/>
      <c r="IN33" s="173"/>
      <c r="IP33" s="181"/>
      <c r="IQ33" s="173"/>
      <c r="IR33" s="178"/>
      <c r="IT33" s="165"/>
      <c r="IW33" s="172"/>
      <c r="IX33" s="172"/>
      <c r="IY33" s="172"/>
      <c r="IZ33" s="176"/>
    </row>
    <row r="34" spans="14:260" ht="15">
      <c r="N34" s="745">
        <v>44321</v>
      </c>
      <c r="ID34" s="184"/>
      <c r="IM34" s="157"/>
      <c r="IN34" s="173"/>
      <c r="IP34" s="181"/>
      <c r="IQ34" s="173"/>
      <c r="IR34" s="178"/>
      <c r="IW34" s="172"/>
      <c r="IX34" s="172"/>
      <c r="IY34" s="172"/>
      <c r="IZ34" s="176"/>
    </row>
    <row r="35" spans="14:260" ht="15">
      <c r="N35" s="745">
        <v>44322</v>
      </c>
      <c r="ID35" s="184"/>
      <c r="IM35" s="157"/>
      <c r="IP35" s="181"/>
      <c r="IQ35" s="173"/>
      <c r="IR35" s="178"/>
      <c r="IT35" s="165"/>
      <c r="IW35" s="172"/>
      <c r="IX35" s="172"/>
      <c r="IY35" s="172"/>
      <c r="IZ35" s="176"/>
    </row>
    <row r="36" spans="14:260" ht="15">
      <c r="N36" s="745">
        <v>44323</v>
      </c>
      <c r="ID36" s="183"/>
      <c r="IM36" s="157"/>
      <c r="IP36" s="181"/>
      <c r="IQ36" s="173"/>
      <c r="IR36" s="178"/>
      <c r="IW36" s="172"/>
      <c r="IX36" s="172"/>
      <c r="IY36" s="172"/>
      <c r="IZ36" s="176"/>
    </row>
    <row r="37" spans="14:260" ht="15">
      <c r="N37" s="745">
        <v>44324</v>
      </c>
      <c r="Z37" s="545"/>
      <c r="ID37" s="183"/>
      <c r="IM37" s="157"/>
      <c r="IP37" s="181"/>
      <c r="IQ37" s="173"/>
      <c r="IR37" s="178"/>
      <c r="IT37" s="165"/>
      <c r="IW37" s="172"/>
      <c r="IX37" s="172"/>
      <c r="IY37" s="172"/>
      <c r="IZ37" s="176"/>
    </row>
    <row r="38" spans="14:260" ht="15">
      <c r="ID38" s="184"/>
      <c r="IM38" s="157"/>
      <c r="IP38" s="181"/>
      <c r="IQ38" s="173"/>
      <c r="IW38" s="172"/>
      <c r="IX38" s="172"/>
      <c r="IY38" s="172"/>
      <c r="IZ38" s="176"/>
    </row>
    <row r="39" spans="14:260" ht="15">
      <c r="N39" s="745">
        <v>44325</v>
      </c>
      <c r="ID39" s="183"/>
      <c r="IM39" s="157"/>
      <c r="IP39" s="181"/>
      <c r="IQ39" s="173"/>
      <c r="IW39" s="172"/>
      <c r="IX39" s="172"/>
      <c r="IY39" s="172"/>
      <c r="IZ39" s="176"/>
    </row>
    <row r="40" spans="14:260" ht="15">
      <c r="N40" s="745">
        <v>44326</v>
      </c>
      <c r="ID40" s="183"/>
      <c r="IM40" s="157"/>
      <c r="IP40" s="181"/>
      <c r="IQ40" s="177"/>
      <c r="IW40" s="172"/>
      <c r="IX40" s="172"/>
      <c r="IY40" s="172"/>
      <c r="IZ40" s="176"/>
    </row>
    <row r="41" spans="14:260" ht="15">
      <c r="N41" s="745">
        <v>44327</v>
      </c>
      <c r="ID41" s="183"/>
      <c r="IM41" s="157"/>
      <c r="IP41" s="181"/>
      <c r="IQ41" s="173"/>
      <c r="IW41" s="172"/>
      <c r="IX41" s="172"/>
      <c r="IY41" s="172"/>
      <c r="IZ41" s="176"/>
    </row>
    <row r="42" spans="14:260" ht="15">
      <c r="N42" s="745">
        <v>44328</v>
      </c>
      <c r="ID42" s="183"/>
      <c r="IM42" s="157"/>
      <c r="IP42" s="181"/>
      <c r="IQ42" s="173"/>
      <c r="IW42" s="172"/>
      <c r="IX42" s="172"/>
      <c r="IY42" s="172"/>
      <c r="IZ42" s="172"/>
    </row>
    <row r="43" spans="14:260" ht="15">
      <c r="N43" s="745">
        <v>44329</v>
      </c>
      <c r="ID43" s="183"/>
      <c r="IM43" s="173"/>
      <c r="IP43" s="157"/>
      <c r="IQ43" s="173"/>
      <c r="IR43" s="157"/>
      <c r="IW43" s="172"/>
      <c r="IX43" s="172"/>
      <c r="IY43" s="172"/>
      <c r="IZ43" s="172"/>
    </row>
    <row r="44" spans="14:260" ht="15">
      <c r="N44" s="745">
        <v>44330</v>
      </c>
      <c r="ID44" s="183"/>
      <c r="IM44" s="173"/>
      <c r="IP44" s="157"/>
      <c r="IQ44" s="173"/>
      <c r="IR44" s="157"/>
      <c r="IW44" s="172"/>
      <c r="IX44" s="172"/>
      <c r="IY44" s="172"/>
      <c r="IZ44" s="172"/>
    </row>
    <row r="45" spans="14:260" ht="15">
      <c r="N45" s="745">
        <v>44331</v>
      </c>
      <c r="ID45" s="183"/>
      <c r="IM45" s="173"/>
      <c r="IP45" s="157"/>
      <c r="IQ45" s="173"/>
      <c r="IW45" s="172"/>
      <c r="IX45" s="172"/>
      <c r="IY45" s="172"/>
      <c r="IZ45" s="172"/>
    </row>
    <row r="46" spans="14:260" ht="15">
      <c r="N46" s="745">
        <v>44332</v>
      </c>
      <c r="ID46" s="190"/>
      <c r="IM46" s="173"/>
      <c r="IP46" s="157"/>
      <c r="IQ46" s="173"/>
      <c r="IW46" s="172"/>
      <c r="IX46" s="172"/>
      <c r="IY46" s="172"/>
      <c r="IZ46" s="172"/>
    </row>
    <row r="47" spans="14:260" ht="15.6">
      <c r="N47" s="745">
        <v>44318</v>
      </c>
      <c r="ID47" s="150"/>
      <c r="IM47" s="173"/>
      <c r="IP47" s="157"/>
      <c r="IQ47" s="173"/>
      <c r="IW47" s="172"/>
      <c r="IX47" s="172"/>
      <c r="IY47" s="172"/>
      <c r="IZ47" s="172"/>
    </row>
    <row r="48" spans="14:260" ht="15.6">
      <c r="ID48" s="150"/>
      <c r="IM48" s="173"/>
      <c r="IP48" s="157"/>
      <c r="IQ48" s="173"/>
      <c r="IW48" s="172"/>
      <c r="IX48" s="172"/>
      <c r="IY48" s="172"/>
      <c r="IZ48" s="172"/>
    </row>
    <row r="49" spans="247:260">
      <c r="IM49" s="173"/>
      <c r="IP49" s="157"/>
      <c r="IQ49" s="173"/>
      <c r="IW49" s="172"/>
      <c r="IX49" s="172"/>
      <c r="IY49" s="172"/>
      <c r="IZ49" s="172"/>
    </row>
    <row r="50" spans="247:260">
      <c r="IM50" s="173"/>
      <c r="IP50" s="157"/>
      <c r="IQ50" s="173"/>
      <c r="IW50" s="172"/>
      <c r="IX50" s="172"/>
      <c r="IY50" s="172"/>
      <c r="IZ50" s="172"/>
    </row>
    <row r="51" spans="247:260">
      <c r="IM51" s="173"/>
      <c r="IP51" s="157"/>
      <c r="IQ51" s="173"/>
      <c r="IW51" s="172"/>
      <c r="IX51" s="172"/>
      <c r="IY51" s="172"/>
      <c r="IZ51" s="172"/>
    </row>
    <row r="52" spans="247:260">
      <c r="IM52" s="173"/>
      <c r="IP52" s="157"/>
      <c r="IQ52" s="173"/>
      <c r="IW52" s="172"/>
      <c r="IX52" s="172"/>
      <c r="IY52" s="172"/>
      <c r="IZ52" s="172"/>
    </row>
    <row r="53" spans="247:260">
      <c r="IM53" s="173"/>
      <c r="IP53" s="157"/>
      <c r="IQ53" s="173"/>
      <c r="IW53" s="172"/>
      <c r="IX53" s="172"/>
      <c r="IY53" s="172"/>
      <c r="IZ53" s="172"/>
    </row>
    <row r="54" spans="247:260">
      <c r="IM54" s="177"/>
      <c r="IP54" s="157"/>
      <c r="IQ54" s="177"/>
      <c r="IW54" s="172"/>
      <c r="IX54" s="172"/>
      <c r="IY54" s="172"/>
      <c r="IZ54" s="172"/>
    </row>
    <row r="55" spans="247:260">
      <c r="IM55" s="173"/>
      <c r="IP55" s="157"/>
      <c r="IQ55" s="173"/>
      <c r="IW55" s="172"/>
      <c r="IX55" s="172"/>
      <c r="IY55" s="172"/>
      <c r="IZ55" s="172"/>
    </row>
    <row r="56" spans="247:260">
      <c r="IM56" s="173"/>
      <c r="IP56" s="157"/>
      <c r="IQ56" s="173"/>
      <c r="IW56" s="172"/>
      <c r="IX56" s="172"/>
      <c r="IY56" s="172"/>
      <c r="IZ56" s="172"/>
    </row>
    <row r="57" spans="247:260">
      <c r="IM57" s="173"/>
      <c r="IP57" s="157"/>
      <c r="IQ57" s="173"/>
      <c r="IW57" s="172"/>
      <c r="IX57" s="172"/>
      <c r="IY57" s="172"/>
      <c r="IZ57" s="172"/>
    </row>
    <row r="58" spans="247:260">
      <c r="IM58" s="173"/>
      <c r="IP58" s="157"/>
      <c r="IQ58" s="173"/>
      <c r="IW58" s="172"/>
      <c r="IX58" s="172"/>
      <c r="IY58" s="172"/>
      <c r="IZ58" s="172"/>
    </row>
    <row r="59" spans="247:260">
      <c r="IM59" s="173"/>
      <c r="IP59" s="157"/>
      <c r="IQ59" s="173"/>
      <c r="IW59" s="172"/>
      <c r="IX59" s="172"/>
      <c r="IY59" s="172"/>
      <c r="IZ59" s="172"/>
    </row>
    <row r="60" spans="247:260">
      <c r="IM60" s="173"/>
      <c r="IP60" s="157"/>
      <c r="IQ60" s="173"/>
      <c r="IW60" s="172"/>
      <c r="IX60" s="172"/>
      <c r="IY60" s="172"/>
      <c r="IZ60" s="172"/>
    </row>
    <row r="61" spans="247:260">
      <c r="IM61" s="173"/>
      <c r="IP61" s="157"/>
      <c r="IQ61" s="173"/>
      <c r="IS61" s="179"/>
      <c r="IW61" s="172"/>
      <c r="IX61" s="172"/>
      <c r="IY61" s="172"/>
      <c r="IZ61" s="172"/>
    </row>
    <row r="62" spans="247:260">
      <c r="IM62" s="173"/>
      <c r="IP62" s="157"/>
      <c r="IQ62" s="173"/>
      <c r="IS62" s="180"/>
      <c r="IW62" s="172"/>
      <c r="IX62" s="172"/>
      <c r="IY62" s="172"/>
      <c r="IZ62" s="172"/>
    </row>
    <row r="63" spans="247:260">
      <c r="IM63" s="173"/>
      <c r="IP63" s="157"/>
      <c r="IQ63" s="173"/>
      <c r="IW63" s="172"/>
      <c r="IX63" s="172"/>
      <c r="IY63" s="172"/>
      <c r="IZ63" s="172"/>
    </row>
    <row r="64" spans="247:260">
      <c r="IM64" s="173"/>
      <c r="IP64" s="157"/>
      <c r="IQ64" s="173"/>
      <c r="IW64" s="172"/>
      <c r="IX64" s="172"/>
      <c r="IY64" s="172"/>
      <c r="IZ64" s="172"/>
    </row>
    <row r="65" spans="27:251">
      <c r="IM65" s="173"/>
      <c r="IP65" s="157"/>
      <c r="IQ65" s="173"/>
    </row>
    <row r="66" spans="27:251">
      <c r="IM66" s="173"/>
      <c r="IP66" s="157"/>
      <c r="IQ66" s="173"/>
    </row>
    <row r="67" spans="27:251">
      <c r="IP67" s="148" t="s">
        <v>162</v>
      </c>
    </row>
    <row r="79" spans="27:251">
      <c r="AA79" s="151" t="s">
        <v>168</v>
      </c>
      <c r="AB79" s="151" t="s">
        <v>168</v>
      </c>
    </row>
    <row r="80" spans="27:251">
      <c r="AA80" s="151" t="s">
        <v>83</v>
      </c>
      <c r="AB80" s="151" t="s">
        <v>83</v>
      </c>
    </row>
    <row r="85" spans="27:28">
      <c r="AA85" s="151" t="s">
        <v>123</v>
      </c>
      <c r="AB85" s="151" t="s">
        <v>123</v>
      </c>
    </row>
    <row r="86" spans="27:28">
      <c r="AA86" s="151" t="s">
        <v>204</v>
      </c>
      <c r="AB86" s="151" t="s">
        <v>204</v>
      </c>
    </row>
    <row r="93" spans="27:28">
      <c r="AA93" s="151" t="s">
        <v>207</v>
      </c>
      <c r="AB93" s="151" t="s">
        <v>207</v>
      </c>
    </row>
    <row r="97" spans="27:28">
      <c r="AA97" s="151" t="s">
        <v>210</v>
      </c>
      <c r="AB97" s="151" t="s">
        <v>210</v>
      </c>
    </row>
    <row r="100" spans="27:28">
      <c r="AA100" s="151" t="s">
        <v>211</v>
      </c>
      <c r="AB100" s="151" t="s">
        <v>211</v>
      </c>
    </row>
    <row r="102" spans="27:28">
      <c r="AA102" s="151" t="s">
        <v>122</v>
      </c>
      <c r="AB102" s="151" t="s">
        <v>122</v>
      </c>
    </row>
    <row r="104" spans="27:28">
      <c r="AA104" s="151" t="s">
        <v>215</v>
      </c>
      <c r="AB104" s="151" t="s">
        <v>215</v>
      </c>
    </row>
    <row r="106" spans="27:28">
      <c r="AA106" s="151" t="s">
        <v>217</v>
      </c>
    </row>
    <row r="111" spans="27:28">
      <c r="AA111" s="151" t="s">
        <v>65</v>
      </c>
      <c r="AB111" s="151" t="s">
        <v>65</v>
      </c>
    </row>
    <row r="117" spans="27:28">
      <c r="AA117" s="151" t="s">
        <v>130</v>
      </c>
      <c r="AB117" s="151" t="s">
        <v>130</v>
      </c>
    </row>
    <row r="118" spans="27:28">
      <c r="AA118" s="151" t="s">
        <v>224</v>
      </c>
      <c r="AB118" s="151" t="s">
        <v>224</v>
      </c>
    </row>
    <row r="122" spans="27:28">
      <c r="AA122" s="151" t="s">
        <v>74</v>
      </c>
      <c r="AB122" s="151" t="s">
        <v>74</v>
      </c>
    </row>
    <row r="125" spans="27:28">
      <c r="AA125" s="151" t="s">
        <v>121</v>
      </c>
      <c r="AB125" s="151" t="s">
        <v>121</v>
      </c>
    </row>
    <row r="126" spans="27:28">
      <c r="AA126" s="151" t="s">
        <v>228</v>
      </c>
      <c r="AB126" s="151" t="s">
        <v>228</v>
      </c>
    </row>
    <row r="127" spans="27:28">
      <c r="AA127" s="151" t="s">
        <v>120</v>
      </c>
      <c r="AB127" s="151" t="s">
        <v>120</v>
      </c>
    </row>
    <row r="129" spans="27:28">
      <c r="AA129" s="151" t="s">
        <v>125</v>
      </c>
      <c r="AB129" s="151" t="s">
        <v>125</v>
      </c>
    </row>
    <row r="133" spans="27:28">
      <c r="AA133" s="151" t="s">
        <v>250</v>
      </c>
      <c r="AB133" s="151" t="s">
        <v>250</v>
      </c>
    </row>
    <row r="134" spans="27:28">
      <c r="AA134" s="151" t="s">
        <v>56</v>
      </c>
      <c r="AB134" s="151" t="s">
        <v>56</v>
      </c>
    </row>
    <row r="135" spans="27:28">
      <c r="AA135" s="151" t="s">
        <v>230</v>
      </c>
      <c r="AB135" s="151" t="s">
        <v>230</v>
      </c>
    </row>
    <row r="137" spans="27:28">
      <c r="AA137" s="151" t="s">
        <v>232</v>
      </c>
      <c r="AB137" s="151" t="s">
        <v>232</v>
      </c>
    </row>
    <row r="140" spans="27:28">
      <c r="AA140" s="151" t="s">
        <v>85</v>
      </c>
      <c r="AB140" s="151" t="s">
        <v>85</v>
      </c>
    </row>
    <row r="141" spans="27:28">
      <c r="AA141" s="151" t="s">
        <v>234</v>
      </c>
      <c r="AB141" s="151" t="s">
        <v>234</v>
      </c>
    </row>
    <row r="142" spans="27:28">
      <c r="AA142" s="151" t="s">
        <v>126</v>
      </c>
      <c r="AB142" s="151" t="s">
        <v>126</v>
      </c>
    </row>
    <row r="143" spans="27:28">
      <c r="AA143" s="151" t="s">
        <v>77</v>
      </c>
      <c r="AB143" s="151" t="s">
        <v>77</v>
      </c>
    </row>
    <row r="148" spans="27:28">
      <c r="AA148" s="151" t="s">
        <v>82</v>
      </c>
      <c r="AB148" s="151" t="s">
        <v>82</v>
      </c>
    </row>
    <row r="151" spans="27:28">
      <c r="AA151" s="151" t="s">
        <v>239</v>
      </c>
      <c r="AB151" s="151" t="s">
        <v>239</v>
      </c>
    </row>
    <row r="153" spans="27:28">
      <c r="AA153" s="151" t="s">
        <v>75</v>
      </c>
      <c r="AB153" s="151" t="s">
        <v>75</v>
      </c>
    </row>
    <row r="158" spans="27:28">
      <c r="AA158" s="151" t="s">
        <v>244</v>
      </c>
      <c r="AB158" s="151" t="s">
        <v>244</v>
      </c>
    </row>
    <row r="161" spans="27:28">
      <c r="AA161" s="151" t="s">
        <v>257</v>
      </c>
      <c r="AB161" s="151" t="s">
        <v>257</v>
      </c>
    </row>
    <row r="162" spans="27:28">
      <c r="AA162" s="151" t="s">
        <v>282</v>
      </c>
      <c r="AB162" s="151" t="s">
        <v>282</v>
      </c>
    </row>
    <row r="163" spans="27:28">
      <c r="AA163" s="151" t="s">
        <v>270</v>
      </c>
      <c r="AB163" s="151" t="s">
        <v>270</v>
      </c>
    </row>
    <row r="164" spans="27:28">
      <c r="AA164" s="151" t="s">
        <v>275</v>
      </c>
      <c r="AB164" s="151" t="s">
        <v>275</v>
      </c>
    </row>
    <row r="165" spans="27:28">
      <c r="AA165" s="151" t="s">
        <v>269</v>
      </c>
      <c r="AB165" s="151" t="s">
        <v>269</v>
      </c>
    </row>
    <row r="167" spans="27:28">
      <c r="AA167" s="151" t="s">
        <v>263</v>
      </c>
      <c r="AB167" s="151" t="s">
        <v>263</v>
      </c>
    </row>
    <row r="168" spans="27:28">
      <c r="AA168" s="151" t="s">
        <v>280</v>
      </c>
      <c r="AB168" s="151" t="s">
        <v>280</v>
      </c>
    </row>
  </sheetData>
  <sheetProtection sheet="1" objects="1" scenarios="1"/>
  <sortState xmlns:xlrd2="http://schemas.microsoft.com/office/spreadsheetml/2017/richdata2" ref="N2:N38">
    <sortCondition ref="N1"/>
  </sortState>
  <phoneticPr fontId="0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BR16379"/>
  <sheetViews>
    <sheetView showZeros="0" zoomScale="96" zoomScaleNormal="96" workbookViewId="0">
      <pane xSplit="1" ySplit="4" topLeftCell="B237" activePane="bottomRight" state="frozen"/>
      <selection pane="topRight" activeCell="B1" sqref="B1"/>
      <selection pane="bottomLeft" activeCell="A5" sqref="A5"/>
      <selection pane="bottomRight" activeCell="L3" sqref="L3:L4"/>
    </sheetView>
  </sheetViews>
  <sheetFormatPr defaultColWidth="9.109375" defaultRowHeight="12" customHeight="1"/>
  <cols>
    <col min="1" max="1" width="11.33203125" style="798" customWidth="1"/>
    <col min="2" max="2" width="17.33203125" style="792" customWidth="1"/>
    <col min="3" max="3" width="6.33203125" style="792" customWidth="1"/>
    <col min="4" max="4" width="5.33203125" style="792" customWidth="1"/>
    <col min="5" max="5" width="9.109375" style="792"/>
    <col min="6" max="29" width="5.6640625" style="792" customWidth="1"/>
    <col min="30" max="30" width="7.5546875" style="792" customWidth="1"/>
    <col min="31" max="35" width="5.6640625" style="792" customWidth="1"/>
    <col min="36" max="36" width="4.6640625" style="793" customWidth="1"/>
    <col min="37" max="37" width="4.44140625" style="792" customWidth="1"/>
    <col min="38" max="38" width="5.44140625" style="792" customWidth="1"/>
    <col min="39" max="39" width="4.6640625" style="793" customWidth="1"/>
    <col min="40" max="40" width="5" style="792" customWidth="1"/>
    <col min="41" max="41" width="5.5546875" style="792" customWidth="1"/>
    <col min="42" max="42" width="4.6640625" style="793" customWidth="1"/>
    <col min="43" max="44" width="4.6640625" style="792" customWidth="1"/>
    <col min="45" max="45" width="4.6640625" style="793" customWidth="1"/>
    <col min="46" max="47" width="4.6640625" style="792" customWidth="1"/>
    <col min="48" max="48" width="4.6640625" style="793" customWidth="1"/>
    <col min="49" max="50" width="4.6640625" style="792" customWidth="1"/>
    <col min="51" max="51" width="4.6640625" style="793" customWidth="1"/>
    <col min="52" max="61" width="4.6640625" style="792" customWidth="1"/>
    <col min="62" max="65" width="9.109375" style="792"/>
    <col min="66" max="66" width="9.109375" style="793"/>
    <col min="67" max="68" width="9.109375" style="792"/>
    <col min="69" max="69" width="9.109375" style="793"/>
    <col min="70" max="70" width="9.109375" style="792"/>
    <col min="71" max="16384" width="9.109375" style="1250"/>
  </cols>
  <sheetData>
    <row r="1" spans="1:70" ht="12" customHeight="1">
      <c r="A1" s="789"/>
      <c r="B1" s="790" t="s">
        <v>152</v>
      </c>
      <c r="C1" s="1439" t="s">
        <v>5</v>
      </c>
      <c r="D1" s="1440" t="s">
        <v>148</v>
      </c>
      <c r="E1" s="1441" t="s">
        <v>147</v>
      </c>
      <c r="F1" s="1437" t="s">
        <v>24</v>
      </c>
      <c r="G1" s="1437"/>
      <c r="H1" s="1437"/>
      <c r="I1" s="1437"/>
      <c r="J1" s="1437"/>
      <c r="K1" s="1437" t="s">
        <v>25</v>
      </c>
      <c r="L1" s="1437"/>
      <c r="M1" s="1437"/>
      <c r="N1" s="1437"/>
      <c r="O1" s="1437"/>
      <c r="P1" s="1437" t="s">
        <v>26</v>
      </c>
      <c r="Q1" s="1437"/>
      <c r="R1" s="1437"/>
      <c r="S1" s="1437"/>
      <c r="T1" s="1437"/>
      <c r="U1" s="1437" t="s">
        <v>6</v>
      </c>
      <c r="V1" s="1437"/>
      <c r="W1" s="1437"/>
      <c r="X1" s="1437"/>
      <c r="Y1" s="1437"/>
      <c r="Z1" s="1438" t="s">
        <v>787</v>
      </c>
      <c r="AA1" s="1438"/>
      <c r="AB1" s="1438"/>
      <c r="AC1" s="1438"/>
      <c r="AD1" s="1438"/>
      <c r="AE1" s="1437" t="s">
        <v>788</v>
      </c>
      <c r="AF1" s="1437"/>
      <c r="AG1" s="1437"/>
      <c r="AH1" s="1437"/>
      <c r="AI1" s="1437"/>
      <c r="AJ1" s="791">
        <f>COLUMN()</f>
        <v>36</v>
      </c>
      <c r="AK1" s="791">
        <f>COLUMN()</f>
        <v>37</v>
      </c>
      <c r="AL1" s="791">
        <f>COLUMN()</f>
        <v>38</v>
      </c>
      <c r="AM1" s="791">
        <f>COLUMN()</f>
        <v>39</v>
      </c>
      <c r="AN1" s="791">
        <f>COLUMN()</f>
        <v>40</v>
      </c>
      <c r="AO1" s="791">
        <f>COLUMN()</f>
        <v>41</v>
      </c>
      <c r="AP1" s="791">
        <f>COLUMN()</f>
        <v>42</v>
      </c>
      <c r="AQ1" s="791">
        <f>COLUMN()</f>
        <v>43</v>
      </c>
      <c r="AR1" s="791">
        <f>COLUMN()</f>
        <v>44</v>
      </c>
      <c r="AS1" s="791">
        <f>COLUMN()</f>
        <v>45</v>
      </c>
      <c r="AT1" s="791">
        <f>COLUMN()</f>
        <v>46</v>
      </c>
      <c r="AU1" s="791">
        <f>COLUMN()</f>
        <v>47</v>
      </c>
      <c r="AV1" s="791">
        <f>COLUMN()</f>
        <v>48</v>
      </c>
      <c r="AW1" s="791">
        <f>COLUMN()</f>
        <v>49</v>
      </c>
      <c r="AX1" s="791">
        <f>COLUMN()</f>
        <v>50</v>
      </c>
      <c r="AY1" s="791">
        <f>COLUMN()</f>
        <v>51</v>
      </c>
      <c r="AZ1" s="791">
        <f>COLUMN()</f>
        <v>52</v>
      </c>
      <c r="BA1" s="791">
        <f>COLUMN()</f>
        <v>53</v>
      </c>
      <c r="BB1" s="791">
        <f>COLUMN()</f>
        <v>54</v>
      </c>
      <c r="BC1" s="791">
        <f>COLUMN()</f>
        <v>55</v>
      </c>
      <c r="BD1" s="791">
        <f>COLUMN()</f>
        <v>56</v>
      </c>
      <c r="BE1" s="791">
        <f>COLUMN()</f>
        <v>57</v>
      </c>
      <c r="BF1" s="791">
        <f>COLUMN()</f>
        <v>58</v>
      </c>
      <c r="BG1" s="791">
        <f>COLUMN()</f>
        <v>59</v>
      </c>
      <c r="BH1" s="791">
        <f>COLUMN()</f>
        <v>60</v>
      </c>
      <c r="BI1" s="791">
        <f>COLUMN()</f>
        <v>61</v>
      </c>
      <c r="BR1" s="793"/>
    </row>
    <row r="2" spans="1:70" ht="12" customHeight="1">
      <c r="A2" s="794"/>
      <c r="B2" s="795"/>
      <c r="C2" s="1435"/>
      <c r="D2" s="1440"/>
      <c r="E2" s="1441"/>
      <c r="F2" s="1434" t="s">
        <v>13</v>
      </c>
      <c r="G2" s="1434"/>
      <c r="H2" s="1434" t="s">
        <v>8</v>
      </c>
      <c r="I2" s="1434"/>
      <c r="J2" s="1442" t="s">
        <v>14</v>
      </c>
      <c r="K2" s="1434" t="s">
        <v>13</v>
      </c>
      <c r="L2" s="1434"/>
      <c r="M2" s="1434" t="s">
        <v>8</v>
      </c>
      <c r="N2" s="1434"/>
      <c r="O2" s="1442" t="s">
        <v>14</v>
      </c>
      <c r="P2" s="1433" t="s">
        <v>13</v>
      </c>
      <c r="Q2" s="1433"/>
      <c r="R2" s="1433" t="s">
        <v>8</v>
      </c>
      <c r="S2" s="1433"/>
      <c r="T2" s="1434" t="s">
        <v>14</v>
      </c>
      <c r="U2" s="1433" t="s">
        <v>13</v>
      </c>
      <c r="V2" s="1433"/>
      <c r="W2" s="1433" t="s">
        <v>8</v>
      </c>
      <c r="X2" s="1433"/>
      <c r="Y2" s="1434" t="s">
        <v>14</v>
      </c>
      <c r="Z2" s="1436" t="s">
        <v>13</v>
      </c>
      <c r="AA2" s="1436"/>
      <c r="AB2" s="1436" t="s">
        <v>8</v>
      </c>
      <c r="AC2" s="1436"/>
      <c r="AD2" s="1434" t="s">
        <v>14</v>
      </c>
      <c r="AE2" s="1433" t="s">
        <v>13</v>
      </c>
      <c r="AF2" s="1433"/>
      <c r="AG2" s="1433" t="s">
        <v>8</v>
      </c>
      <c r="AH2" s="1433"/>
      <c r="AI2" s="1434" t="s">
        <v>14</v>
      </c>
      <c r="AJ2" s="796" t="s">
        <v>814</v>
      </c>
      <c r="AK2" s="797" t="s">
        <v>815</v>
      </c>
      <c r="AL2" s="797" t="s">
        <v>817</v>
      </c>
      <c r="AM2" s="796" t="s">
        <v>814</v>
      </c>
      <c r="AN2" s="797" t="s">
        <v>815</v>
      </c>
      <c r="AO2" s="797" t="s">
        <v>817</v>
      </c>
      <c r="AP2" s="796" t="s">
        <v>814</v>
      </c>
      <c r="AQ2" s="797" t="s">
        <v>815</v>
      </c>
      <c r="AR2" s="797" t="s">
        <v>817</v>
      </c>
      <c r="AS2" s="796" t="s">
        <v>814</v>
      </c>
      <c r="AT2" s="797" t="s">
        <v>815</v>
      </c>
      <c r="AU2" s="797" t="s">
        <v>817</v>
      </c>
      <c r="AV2" s="796" t="s">
        <v>814</v>
      </c>
      <c r="AW2" s="797" t="s">
        <v>815</v>
      </c>
      <c r="AX2" s="797" t="s">
        <v>817</v>
      </c>
      <c r="AY2" s="796" t="s">
        <v>814</v>
      </c>
      <c r="AZ2" s="797" t="s">
        <v>815</v>
      </c>
      <c r="BA2" s="797" t="s">
        <v>817</v>
      </c>
      <c r="BB2" s="797" t="s">
        <v>816</v>
      </c>
      <c r="BC2" s="797" t="s">
        <v>815</v>
      </c>
      <c r="BD2" s="797" t="s">
        <v>816</v>
      </c>
      <c r="BE2" s="797" t="s">
        <v>815</v>
      </c>
      <c r="BF2" s="797" t="s">
        <v>302</v>
      </c>
      <c r="BG2" s="797" t="s">
        <v>303</v>
      </c>
      <c r="BH2" s="797" t="s">
        <v>818</v>
      </c>
      <c r="BI2" s="797" t="s">
        <v>819</v>
      </c>
    </row>
    <row r="3" spans="1:70" ht="12" customHeight="1">
      <c r="B3" s="795"/>
      <c r="C3" s="1435"/>
      <c r="D3" s="1440"/>
      <c r="E3" s="1441"/>
      <c r="F3" s="1434" t="s">
        <v>15</v>
      </c>
      <c r="G3" s="1434" t="s">
        <v>22</v>
      </c>
      <c r="H3" s="1434" t="s">
        <v>15</v>
      </c>
      <c r="I3" s="1434" t="s">
        <v>22</v>
      </c>
      <c r="J3" s="1442"/>
      <c r="K3" s="1434" t="s">
        <v>15</v>
      </c>
      <c r="L3" s="1434" t="s">
        <v>22</v>
      </c>
      <c r="M3" s="1434" t="s">
        <v>15</v>
      </c>
      <c r="N3" s="1434" t="s">
        <v>22</v>
      </c>
      <c r="O3" s="1442"/>
      <c r="P3" s="1434" t="s">
        <v>15</v>
      </c>
      <c r="Q3" s="1433" t="s">
        <v>22</v>
      </c>
      <c r="R3" s="1433" t="s">
        <v>15</v>
      </c>
      <c r="S3" s="1433" t="s">
        <v>22</v>
      </c>
      <c r="T3" s="1434"/>
      <c r="U3" s="1433" t="s">
        <v>15</v>
      </c>
      <c r="V3" s="1433" t="s">
        <v>22</v>
      </c>
      <c r="W3" s="1433" t="s">
        <v>15</v>
      </c>
      <c r="X3" s="1433" t="s">
        <v>22</v>
      </c>
      <c r="Y3" s="1435"/>
      <c r="Z3" s="1436" t="s">
        <v>15</v>
      </c>
      <c r="AA3" s="1436" t="s">
        <v>22</v>
      </c>
      <c r="AB3" s="1436" t="s">
        <v>15</v>
      </c>
      <c r="AC3" s="1436" t="s">
        <v>22</v>
      </c>
      <c r="AD3" s="1435"/>
      <c r="AE3" s="1433" t="s">
        <v>15</v>
      </c>
      <c r="AF3" s="1433" t="s">
        <v>22</v>
      </c>
      <c r="AG3" s="1433" t="s">
        <v>15</v>
      </c>
      <c r="AH3" s="1433" t="s">
        <v>22</v>
      </c>
      <c r="AI3" s="1435"/>
    </row>
    <row r="4" spans="1:70" ht="12" customHeight="1">
      <c r="A4" s="789" t="s">
        <v>4</v>
      </c>
      <c r="B4" s="799"/>
      <c r="C4" s="1435"/>
      <c r="D4" s="1440"/>
      <c r="E4" s="1441"/>
      <c r="F4" s="1434"/>
      <c r="G4" s="1434"/>
      <c r="H4" s="1434"/>
      <c r="I4" s="1434"/>
      <c r="J4" s="1442"/>
      <c r="K4" s="1434"/>
      <c r="L4" s="1434"/>
      <c r="M4" s="1434"/>
      <c r="N4" s="1434"/>
      <c r="O4" s="1442"/>
      <c r="P4" s="1434"/>
      <c r="Q4" s="1433"/>
      <c r="R4" s="1433"/>
      <c r="S4" s="1433"/>
      <c r="T4" s="1434"/>
      <c r="U4" s="1433"/>
      <c r="V4" s="1433"/>
      <c r="W4" s="1433"/>
      <c r="X4" s="1433"/>
      <c r="Y4" s="1435"/>
      <c r="Z4" s="1436"/>
      <c r="AA4" s="1436"/>
      <c r="AB4" s="1436"/>
      <c r="AC4" s="1436"/>
      <c r="AD4" s="1435"/>
      <c r="AE4" s="1433"/>
      <c r="AF4" s="1433"/>
      <c r="AG4" s="1433"/>
      <c r="AH4" s="1433"/>
      <c r="AI4" s="1435"/>
      <c r="BF4" s="792">
        <v>0</v>
      </c>
      <c r="BG4" s="792">
        <v>0</v>
      </c>
      <c r="BH4" s="792">
        <v>0</v>
      </c>
      <c r="BI4" s="792">
        <v>0</v>
      </c>
    </row>
    <row r="5" spans="1:70" s="1167" customFormat="1" ht="13.5" customHeight="1">
      <c r="A5" s="1183">
        <v>44287</v>
      </c>
      <c r="B5" s="1169" t="s">
        <v>229</v>
      </c>
      <c r="C5" s="1170" t="s">
        <v>66</v>
      </c>
      <c r="D5" s="1168">
        <v>2</v>
      </c>
      <c r="E5" s="1171">
        <v>2</v>
      </c>
      <c r="F5" s="1163">
        <v>20</v>
      </c>
      <c r="G5" s="1163"/>
      <c r="H5" s="1163"/>
      <c r="I5" s="1163"/>
      <c r="J5" s="1163">
        <v>40</v>
      </c>
      <c r="K5" s="1163">
        <v>40</v>
      </c>
      <c r="L5" s="1163"/>
      <c r="M5" s="1163"/>
      <c r="N5" s="1163"/>
      <c r="O5" s="1163">
        <v>80</v>
      </c>
      <c r="P5" s="1163">
        <v>40</v>
      </c>
      <c r="Q5" s="1163"/>
      <c r="R5" s="1163"/>
      <c r="S5" s="1163"/>
      <c r="T5" s="1163">
        <v>80</v>
      </c>
      <c r="U5" s="1172">
        <v>100</v>
      </c>
      <c r="V5" s="1172">
        <v>0</v>
      </c>
      <c r="W5" s="1172">
        <v>0</v>
      </c>
      <c r="X5" s="1172">
        <v>0</v>
      </c>
      <c r="Y5" s="1163">
        <v>200</v>
      </c>
      <c r="Z5" s="1173">
        <v>9476</v>
      </c>
      <c r="AA5" s="1174">
        <v>0</v>
      </c>
      <c r="AB5" s="1170">
        <v>0</v>
      </c>
      <c r="AC5" s="1168">
        <v>0</v>
      </c>
      <c r="AD5" s="1171">
        <v>18952</v>
      </c>
      <c r="AE5" s="1163"/>
      <c r="AF5" s="1163"/>
      <c r="AG5" s="1163"/>
      <c r="AH5" s="1163"/>
      <c r="AI5" s="1175">
        <v>0</v>
      </c>
      <c r="AJ5" s="1163">
        <v>115</v>
      </c>
      <c r="AK5" s="1164">
        <v>14</v>
      </c>
      <c r="AL5" s="1164">
        <v>0.16</v>
      </c>
      <c r="AM5" s="1163">
        <v>115</v>
      </c>
      <c r="AN5" s="1168">
        <v>32</v>
      </c>
      <c r="AO5" s="1166">
        <v>0.26</v>
      </c>
      <c r="AP5" s="1166">
        <v>115</v>
      </c>
      <c r="AQ5" s="1166">
        <v>32</v>
      </c>
      <c r="AR5" s="1167">
        <v>0.26</v>
      </c>
      <c r="AS5" s="1167">
        <v>13</v>
      </c>
      <c r="AT5" s="1167">
        <v>14</v>
      </c>
      <c r="AU5" s="1167">
        <v>0.16</v>
      </c>
      <c r="AV5" s="1167">
        <v>13</v>
      </c>
      <c r="AW5" s="1167">
        <v>24</v>
      </c>
      <c r="AX5" s="1167">
        <v>0.28999999999999998</v>
      </c>
      <c r="AY5" s="1167">
        <v>13</v>
      </c>
      <c r="AZ5" s="1167">
        <v>24</v>
      </c>
      <c r="BA5" s="1167">
        <v>0.28999999999999998</v>
      </c>
      <c r="BG5" s="1167">
        <v>9776</v>
      </c>
      <c r="BH5" s="1167">
        <v>0</v>
      </c>
      <c r="BI5" s="1167">
        <v>0.18000000000000682</v>
      </c>
      <c r="BK5" s="1167">
        <v>1</v>
      </c>
    </row>
    <row r="6" spans="1:70" s="1167" customFormat="1" ht="13.5" customHeight="1">
      <c r="A6" s="1183">
        <v>44287</v>
      </c>
      <c r="B6" s="1169" t="s">
        <v>848</v>
      </c>
      <c r="C6" s="1170" t="s">
        <v>66</v>
      </c>
      <c r="D6" s="1168">
        <v>2</v>
      </c>
      <c r="E6" s="1171">
        <v>2</v>
      </c>
      <c r="F6" s="1163"/>
      <c r="G6" s="1163"/>
      <c r="H6" s="1163"/>
      <c r="I6" s="1163"/>
      <c r="J6" s="1163">
        <v>0</v>
      </c>
      <c r="K6" s="1163"/>
      <c r="L6" s="1163"/>
      <c r="M6" s="1163"/>
      <c r="N6" s="1163"/>
      <c r="O6" s="1163">
        <v>0</v>
      </c>
      <c r="P6" s="1163"/>
      <c r="Q6" s="1163"/>
      <c r="R6" s="1163"/>
      <c r="S6" s="1163"/>
      <c r="T6" s="1163">
        <v>0</v>
      </c>
      <c r="U6" s="1172">
        <f>COLUMN()</f>
        <v>21</v>
      </c>
      <c r="V6" s="1172">
        <v>0</v>
      </c>
      <c r="W6" s="1172">
        <v>0</v>
      </c>
      <c r="X6" s="1172">
        <v>0</v>
      </c>
      <c r="Y6" s="1163">
        <v>0</v>
      </c>
      <c r="Z6" s="1173">
        <v>1980</v>
      </c>
      <c r="AA6" s="1174">
        <v>0</v>
      </c>
      <c r="AB6" s="1170">
        <v>0</v>
      </c>
      <c r="AC6" s="1168">
        <v>0</v>
      </c>
      <c r="AD6" s="1171">
        <v>3960</v>
      </c>
      <c r="AE6" s="1163"/>
      <c r="AF6" s="1163"/>
      <c r="AG6" s="1163"/>
      <c r="AH6" s="1163"/>
      <c r="AI6" s="1175">
        <v>0</v>
      </c>
      <c r="AJ6" s="1163"/>
      <c r="AK6" s="1164"/>
      <c r="AL6" s="1164"/>
      <c r="AM6" s="1163"/>
      <c r="AN6" s="1168"/>
      <c r="AO6" s="1166"/>
      <c r="AP6" s="1166"/>
      <c r="AQ6" s="1166"/>
      <c r="BK6" s="1167">
        <v>2</v>
      </c>
    </row>
    <row r="7" spans="1:70" s="1167" customFormat="1" ht="13.5" customHeight="1">
      <c r="A7" s="1183">
        <v>44287</v>
      </c>
      <c r="B7" s="792" t="s">
        <v>202</v>
      </c>
      <c r="C7" s="1170" t="s">
        <v>66</v>
      </c>
      <c r="D7" s="1168">
        <v>12.6</v>
      </c>
      <c r="E7" s="1171">
        <v>12.6</v>
      </c>
      <c r="F7" s="1163">
        <v>20</v>
      </c>
      <c r="G7" s="1163"/>
      <c r="H7" s="1163"/>
      <c r="I7" s="1163"/>
      <c r="J7" s="1163">
        <v>252</v>
      </c>
      <c r="K7" s="1163">
        <v>34</v>
      </c>
      <c r="L7" s="1163"/>
      <c r="M7" s="1163"/>
      <c r="N7" s="1163"/>
      <c r="O7" s="1163">
        <v>428.4</v>
      </c>
      <c r="P7" s="1163">
        <v>34</v>
      </c>
      <c r="Q7" s="1163"/>
      <c r="R7" s="1163"/>
      <c r="S7" s="1163"/>
      <c r="T7" s="1163">
        <v>428.4</v>
      </c>
      <c r="U7" s="1172">
        <v>88</v>
      </c>
      <c r="V7" s="1172">
        <v>0</v>
      </c>
      <c r="W7" s="1172">
        <v>0</v>
      </c>
      <c r="X7" s="1172">
        <v>0</v>
      </c>
      <c r="Y7" s="1163">
        <v>1108.8</v>
      </c>
      <c r="Z7" s="1173">
        <v>2465</v>
      </c>
      <c r="AA7" s="1174">
        <v>0</v>
      </c>
      <c r="AB7" s="1170">
        <v>0</v>
      </c>
      <c r="AC7" s="1168">
        <v>0</v>
      </c>
      <c r="AD7" s="1171">
        <v>31059</v>
      </c>
      <c r="AE7" s="1163">
        <v>2000</v>
      </c>
      <c r="AF7" s="1163"/>
      <c r="AG7" s="1163"/>
      <c r="AH7" s="1163"/>
      <c r="AI7" s="1175">
        <v>25200</v>
      </c>
      <c r="AJ7" s="1163"/>
      <c r="AK7" s="1164"/>
      <c r="AL7" s="1164"/>
      <c r="AM7" s="1163"/>
      <c r="AN7" s="1168"/>
      <c r="AO7" s="1166"/>
      <c r="AP7" s="1166"/>
      <c r="AQ7" s="1166"/>
      <c r="BK7" s="1167">
        <v>3</v>
      </c>
    </row>
    <row r="8" spans="1:70" s="1167" customFormat="1" ht="13.5" customHeight="1">
      <c r="A8" s="1183">
        <v>44287</v>
      </c>
      <c r="B8" s="1169" t="s">
        <v>850</v>
      </c>
      <c r="C8" s="1170" t="s">
        <v>389</v>
      </c>
      <c r="D8" s="1168">
        <v>10</v>
      </c>
      <c r="E8" s="1171">
        <v>10</v>
      </c>
      <c r="F8" s="1163"/>
      <c r="G8" s="1163"/>
      <c r="H8" s="1163"/>
      <c r="I8" s="1163"/>
      <c r="J8" s="1163">
        <v>0</v>
      </c>
      <c r="K8" s="1163"/>
      <c r="L8" s="1163"/>
      <c r="M8" s="1163"/>
      <c r="N8" s="1163"/>
      <c r="O8" s="1163">
        <v>0</v>
      </c>
      <c r="P8" s="1163"/>
      <c r="Q8" s="1163"/>
      <c r="R8" s="1163"/>
      <c r="S8" s="1163"/>
      <c r="T8" s="1163">
        <v>0</v>
      </c>
      <c r="U8" s="1172">
        <v>0</v>
      </c>
      <c r="V8" s="1172">
        <v>0</v>
      </c>
      <c r="W8" s="1172">
        <v>0</v>
      </c>
      <c r="X8" s="1172">
        <v>0</v>
      </c>
      <c r="Y8" s="1163">
        <v>0</v>
      </c>
      <c r="Z8" s="1173">
        <v>0</v>
      </c>
      <c r="AA8" s="1174">
        <v>0</v>
      </c>
      <c r="AB8" s="1170">
        <v>4</v>
      </c>
      <c r="AC8" s="1168">
        <v>0</v>
      </c>
      <c r="AD8" s="1171">
        <v>40</v>
      </c>
      <c r="AE8" s="1163"/>
      <c r="AF8" s="1163"/>
      <c r="AG8" s="1163"/>
      <c r="AH8" s="1163"/>
      <c r="AI8" s="1175">
        <v>0</v>
      </c>
      <c r="AJ8" s="1163"/>
      <c r="AK8" s="1164"/>
      <c r="AL8" s="1164"/>
      <c r="AM8" s="1163"/>
      <c r="AN8" s="1168"/>
      <c r="AO8" s="1166"/>
      <c r="AP8" s="1166"/>
      <c r="AQ8" s="1166"/>
      <c r="BK8" s="1167">
        <v>4</v>
      </c>
    </row>
    <row r="9" spans="1:70" s="1167" customFormat="1" ht="13.5" customHeight="1">
      <c r="A9" s="1183">
        <v>44287</v>
      </c>
      <c r="B9" s="792" t="s">
        <v>185</v>
      </c>
      <c r="C9" s="1170" t="s">
        <v>389</v>
      </c>
      <c r="D9" s="1168">
        <v>30</v>
      </c>
      <c r="E9" s="1171">
        <v>25</v>
      </c>
      <c r="F9" s="1163"/>
      <c r="G9" s="1163">
        <v>2</v>
      </c>
      <c r="H9" s="1163"/>
      <c r="I9" s="1163"/>
      <c r="J9" s="1163">
        <v>50</v>
      </c>
      <c r="K9" s="1163"/>
      <c r="L9" s="1163">
        <v>3</v>
      </c>
      <c r="M9" s="1163"/>
      <c r="N9" s="1163"/>
      <c r="O9" s="1163">
        <v>75</v>
      </c>
      <c r="P9" s="1163"/>
      <c r="Q9" s="1163">
        <v>3</v>
      </c>
      <c r="R9" s="1163"/>
      <c r="S9" s="1163"/>
      <c r="T9" s="1163">
        <v>75</v>
      </c>
      <c r="U9" s="1172">
        <v>0</v>
      </c>
      <c r="V9" s="1172">
        <v>8</v>
      </c>
      <c r="W9" s="1172">
        <v>0</v>
      </c>
      <c r="X9" s="1172">
        <v>0</v>
      </c>
      <c r="Y9" s="1163">
        <v>200</v>
      </c>
      <c r="Z9" s="1173">
        <v>0</v>
      </c>
      <c r="AA9" s="1174">
        <v>28</v>
      </c>
      <c r="AB9" s="1170">
        <v>0</v>
      </c>
      <c r="AC9" s="1168">
        <v>0</v>
      </c>
      <c r="AD9" s="1171">
        <v>700</v>
      </c>
      <c r="AE9" s="1163"/>
      <c r="AF9" s="1163"/>
      <c r="AG9" s="1163"/>
      <c r="AH9" s="1163"/>
      <c r="AI9" s="1175">
        <v>0</v>
      </c>
      <c r="AJ9" s="1163"/>
      <c r="AK9" s="1164"/>
      <c r="AL9" s="1164"/>
      <c r="AM9" s="1163"/>
      <c r="AN9" s="1168"/>
      <c r="AO9" s="1166"/>
      <c r="AP9" s="1166"/>
      <c r="AQ9" s="1166"/>
      <c r="BK9" s="1167">
        <v>5</v>
      </c>
    </row>
    <row r="10" spans="1:70" s="1167" customFormat="1" ht="13.5" customHeight="1">
      <c r="A10" s="1183">
        <v>44287</v>
      </c>
      <c r="B10" s="1169" t="s">
        <v>496</v>
      </c>
      <c r="C10" s="1170" t="s">
        <v>852</v>
      </c>
      <c r="D10" s="1168">
        <v>42</v>
      </c>
      <c r="E10" s="1171">
        <v>42</v>
      </c>
      <c r="F10" s="1163"/>
      <c r="G10" s="1163"/>
      <c r="H10" s="1163">
        <v>0.3</v>
      </c>
      <c r="I10" s="1163"/>
      <c r="J10" s="1163">
        <v>12.6</v>
      </c>
      <c r="K10" s="1163"/>
      <c r="L10" s="1163"/>
      <c r="M10" s="1163">
        <v>0.8</v>
      </c>
      <c r="N10" s="1163"/>
      <c r="O10" s="1163">
        <v>33.6</v>
      </c>
      <c r="P10" s="1163"/>
      <c r="Q10" s="1163"/>
      <c r="R10" s="1163">
        <v>0.8</v>
      </c>
      <c r="S10" s="1163"/>
      <c r="T10" s="1163">
        <v>33.6</v>
      </c>
      <c r="U10" s="1172">
        <v>0</v>
      </c>
      <c r="V10" s="1172">
        <v>0</v>
      </c>
      <c r="W10" s="1172">
        <v>1.9000000000000001</v>
      </c>
      <c r="X10" s="1172">
        <v>0</v>
      </c>
      <c r="Y10" s="1163">
        <v>79.800000000000011</v>
      </c>
      <c r="Z10" s="1173">
        <v>0</v>
      </c>
      <c r="AA10" s="1174">
        <v>0</v>
      </c>
      <c r="AB10" s="1170">
        <v>20</v>
      </c>
      <c r="AC10" s="1168">
        <v>0</v>
      </c>
      <c r="AD10" s="1171">
        <v>840</v>
      </c>
      <c r="AE10" s="1163"/>
      <c r="AF10" s="1163"/>
      <c r="AG10" s="1163"/>
      <c r="AH10" s="1163"/>
      <c r="AI10" s="1175">
        <v>0</v>
      </c>
      <c r="AJ10" s="1163"/>
      <c r="AK10" s="1164"/>
      <c r="AL10" s="1164"/>
      <c r="AM10" s="1163"/>
      <c r="AN10" s="1168"/>
      <c r="AO10" s="1166"/>
      <c r="AP10" s="1166"/>
      <c r="AQ10" s="1166"/>
      <c r="BK10" s="1167">
        <v>6</v>
      </c>
    </row>
    <row r="11" spans="1:70" s="1167" customFormat="1" ht="13.5" customHeight="1">
      <c r="A11" s="1183">
        <v>44287</v>
      </c>
      <c r="B11" s="1169" t="s">
        <v>43</v>
      </c>
      <c r="C11" s="1170" t="s">
        <v>66</v>
      </c>
      <c r="D11" s="1168">
        <v>3.5</v>
      </c>
      <c r="E11" s="1171">
        <v>3.5</v>
      </c>
      <c r="F11" s="1163"/>
      <c r="G11" s="1163"/>
      <c r="H11" s="1163">
        <v>1</v>
      </c>
      <c r="I11" s="1163"/>
      <c r="J11" s="1163">
        <v>3.5</v>
      </c>
      <c r="K11" s="1163"/>
      <c r="L11" s="1163"/>
      <c r="M11" s="1163">
        <v>1.5</v>
      </c>
      <c r="N11" s="1163"/>
      <c r="O11" s="1163">
        <v>5.25</v>
      </c>
      <c r="P11" s="1163" t="s">
        <v>883</v>
      </c>
      <c r="Q11" s="1163"/>
      <c r="R11" s="1163">
        <v>1.5</v>
      </c>
      <c r="S11" s="1163"/>
      <c r="T11" s="1163">
        <v>5.25</v>
      </c>
      <c r="U11" s="1172">
        <v>0</v>
      </c>
      <c r="V11" s="1172"/>
      <c r="W11" s="1172">
        <v>4</v>
      </c>
      <c r="X11" s="1172">
        <v>0</v>
      </c>
      <c r="Y11" s="1163">
        <v>14</v>
      </c>
      <c r="Z11" s="1173">
        <v>0</v>
      </c>
      <c r="AA11" s="1174">
        <v>0</v>
      </c>
      <c r="AB11" s="1170">
        <v>78</v>
      </c>
      <c r="AC11" s="1168">
        <v>0</v>
      </c>
      <c r="AD11" s="1171">
        <v>273</v>
      </c>
      <c r="AE11" s="1163"/>
      <c r="AF11" s="1163"/>
      <c r="AG11" s="1163"/>
      <c r="AH11" s="1163"/>
      <c r="AI11" s="1175">
        <v>0</v>
      </c>
      <c r="AJ11" s="1163"/>
      <c r="AK11" s="1164"/>
      <c r="AL11" s="1164"/>
      <c r="AM11" s="1163"/>
      <c r="AN11" s="1168"/>
      <c r="AO11" s="1166"/>
      <c r="AP11" s="1166"/>
      <c r="AQ11" s="1166"/>
      <c r="BK11" s="1167">
        <v>7</v>
      </c>
    </row>
    <row r="12" spans="1:70" s="1167" customFormat="1" ht="13.5" customHeight="1">
      <c r="A12" s="1183">
        <v>44287</v>
      </c>
      <c r="B12" s="1169" t="s">
        <v>618</v>
      </c>
      <c r="C12" s="1170" t="s">
        <v>66</v>
      </c>
      <c r="D12" s="1168">
        <v>35</v>
      </c>
      <c r="E12" s="1171">
        <v>35</v>
      </c>
      <c r="F12" s="1163"/>
      <c r="G12" s="1163"/>
      <c r="H12" s="1163">
        <v>0.4</v>
      </c>
      <c r="I12" s="1163"/>
      <c r="J12" s="1163">
        <v>14</v>
      </c>
      <c r="K12" s="1163"/>
      <c r="L12" s="1163"/>
      <c r="M12" s="1163">
        <v>0.8</v>
      </c>
      <c r="N12" s="1163"/>
      <c r="O12" s="1163">
        <v>28</v>
      </c>
      <c r="P12" s="1163"/>
      <c r="Q12" s="1163"/>
      <c r="R12" s="1163">
        <v>0.8</v>
      </c>
      <c r="S12" s="1163"/>
      <c r="T12" s="1163">
        <v>28</v>
      </c>
      <c r="U12" s="1172">
        <v>0</v>
      </c>
      <c r="V12" s="1172">
        <v>0</v>
      </c>
      <c r="W12" s="1172">
        <v>2</v>
      </c>
      <c r="X12" s="1172">
        <v>0</v>
      </c>
      <c r="Y12" s="1163">
        <v>70</v>
      </c>
      <c r="Z12" s="1173">
        <v>0</v>
      </c>
      <c r="AA12" s="1174">
        <v>0</v>
      </c>
      <c r="AB12" s="1170">
        <v>3</v>
      </c>
      <c r="AC12" s="1168">
        <v>0</v>
      </c>
      <c r="AD12" s="1171">
        <v>105</v>
      </c>
      <c r="AE12" s="1163"/>
      <c r="AF12" s="1163"/>
      <c r="AG12" s="1163"/>
      <c r="AH12" s="1163"/>
      <c r="AI12" s="1175">
        <v>0</v>
      </c>
      <c r="AJ12" s="1163"/>
      <c r="AK12" s="1164"/>
      <c r="AL12" s="1164"/>
      <c r="AM12" s="1163"/>
      <c r="AN12" s="1168"/>
      <c r="AO12" s="1166"/>
      <c r="AP12" s="1166"/>
      <c r="AQ12" s="1166"/>
      <c r="BK12" s="1167">
        <v>8</v>
      </c>
    </row>
    <row r="13" spans="1:70" s="1167" customFormat="1" ht="13.5" customHeight="1">
      <c r="A13" s="1183">
        <v>44287</v>
      </c>
      <c r="B13" s="1169" t="s">
        <v>44</v>
      </c>
      <c r="C13" s="1170" t="s">
        <v>66</v>
      </c>
      <c r="D13" s="1168">
        <v>20</v>
      </c>
      <c r="E13" s="1171">
        <v>20</v>
      </c>
      <c r="F13" s="1163"/>
      <c r="G13" s="1163"/>
      <c r="H13" s="1163">
        <v>0.4</v>
      </c>
      <c r="I13" s="1163"/>
      <c r="J13" s="1163">
        <v>8</v>
      </c>
      <c r="K13" s="1163"/>
      <c r="L13" s="1163"/>
      <c r="M13" s="1163">
        <v>0.8</v>
      </c>
      <c r="N13" s="1163"/>
      <c r="O13" s="1163">
        <v>16</v>
      </c>
      <c r="P13" s="1163"/>
      <c r="Q13" s="1163" t="s">
        <v>884</v>
      </c>
      <c r="R13" s="1163">
        <v>0.8</v>
      </c>
      <c r="S13" s="1163"/>
      <c r="T13" s="1163">
        <v>16</v>
      </c>
      <c r="U13" s="1172">
        <v>0</v>
      </c>
      <c r="V13" s="1172">
        <v>0</v>
      </c>
      <c r="W13" s="1172">
        <v>2</v>
      </c>
      <c r="X13" s="1172">
        <v>0</v>
      </c>
      <c r="Y13" s="1163">
        <v>40</v>
      </c>
      <c r="Z13" s="1173">
        <v>0</v>
      </c>
      <c r="AA13" s="1176">
        <v>0</v>
      </c>
      <c r="AB13" s="1177">
        <v>3</v>
      </c>
      <c r="AC13" s="1166">
        <v>0</v>
      </c>
      <c r="AD13" s="1166">
        <v>60</v>
      </c>
      <c r="AE13" s="1163"/>
      <c r="AF13" s="1163"/>
      <c r="AG13" s="1163"/>
      <c r="AH13" s="1163"/>
      <c r="AI13" s="1175">
        <v>0</v>
      </c>
      <c r="AJ13" s="1163"/>
      <c r="AK13" s="1164"/>
      <c r="AL13" s="1164"/>
      <c r="AM13" s="1163"/>
      <c r="AN13" s="1168"/>
      <c r="AO13" s="1166"/>
      <c r="AP13" s="1166"/>
      <c r="AQ13" s="1166"/>
      <c r="BK13" s="1167">
        <v>9</v>
      </c>
    </row>
    <row r="14" spans="1:70" s="1167" customFormat="1" ht="13.5" customHeight="1">
      <c r="A14" s="1183">
        <v>44287</v>
      </c>
      <c r="B14" s="1169" t="s">
        <v>593</v>
      </c>
      <c r="C14" s="1170" t="s">
        <v>389</v>
      </c>
      <c r="D14" s="1168">
        <v>22</v>
      </c>
      <c r="E14" s="1171">
        <v>22</v>
      </c>
      <c r="F14" s="1163"/>
      <c r="G14" s="1163"/>
      <c r="H14" s="1163">
        <v>1</v>
      </c>
      <c r="I14" s="1163"/>
      <c r="J14" s="1163">
        <v>22</v>
      </c>
      <c r="K14" s="1163"/>
      <c r="L14" s="1163"/>
      <c r="M14" s="1163">
        <v>1</v>
      </c>
      <c r="N14" s="1163"/>
      <c r="O14" s="1163">
        <v>22</v>
      </c>
      <c r="P14" s="1163"/>
      <c r="Q14" s="1163"/>
      <c r="R14" s="1163">
        <v>1</v>
      </c>
      <c r="S14" s="1163"/>
      <c r="T14" s="1163">
        <v>22</v>
      </c>
      <c r="U14" s="1172">
        <v>0</v>
      </c>
      <c r="V14" s="1172">
        <v>0</v>
      </c>
      <c r="W14" s="1172">
        <v>3</v>
      </c>
      <c r="X14" s="1172">
        <v>0</v>
      </c>
      <c r="Y14" s="1163">
        <v>66</v>
      </c>
      <c r="Z14" s="1173">
        <v>0</v>
      </c>
      <c r="AA14" s="1176">
        <v>0</v>
      </c>
      <c r="AB14" s="1177">
        <v>22</v>
      </c>
      <c r="AC14" s="1166">
        <v>0</v>
      </c>
      <c r="AD14" s="1166">
        <v>484</v>
      </c>
      <c r="AE14" s="1163"/>
      <c r="AF14" s="1163"/>
      <c r="AG14" s="1163"/>
      <c r="AH14" s="1163"/>
      <c r="AI14" s="1175">
        <v>0</v>
      </c>
      <c r="AJ14" s="1163"/>
      <c r="AK14" s="1164"/>
      <c r="AL14" s="1164"/>
      <c r="AM14" s="1163"/>
      <c r="AN14" s="1168"/>
      <c r="AO14" s="1166"/>
      <c r="AP14" s="1166"/>
      <c r="AQ14" s="1166"/>
      <c r="BK14" s="1167">
        <v>10</v>
      </c>
    </row>
    <row r="15" spans="1:70" s="1167" customFormat="1" ht="13.5" customHeight="1">
      <c r="A15" s="1183">
        <v>44287</v>
      </c>
      <c r="B15" s="1169" t="s">
        <v>45</v>
      </c>
      <c r="C15" s="1170" t="s">
        <v>66</v>
      </c>
      <c r="D15" s="1168">
        <v>130</v>
      </c>
      <c r="E15" s="1172">
        <v>90</v>
      </c>
      <c r="F15" s="1163" t="s">
        <v>885</v>
      </c>
      <c r="G15" s="1163" t="s">
        <v>886</v>
      </c>
      <c r="H15" s="1163"/>
      <c r="I15" s="1163"/>
      <c r="J15" s="1163">
        <v>0</v>
      </c>
      <c r="K15" s="1163"/>
      <c r="L15" s="1163"/>
      <c r="M15" s="1163">
        <v>0.1</v>
      </c>
      <c r="N15" s="1163"/>
      <c r="O15" s="1163">
        <v>9</v>
      </c>
      <c r="P15" s="1163"/>
      <c r="Q15" s="1163"/>
      <c r="R15" s="1163">
        <v>0.1</v>
      </c>
      <c r="S15" s="1163"/>
      <c r="T15" s="1163">
        <v>9</v>
      </c>
      <c r="U15" s="1172">
        <v>0</v>
      </c>
      <c r="V15" s="1172">
        <v>0</v>
      </c>
      <c r="W15" s="1172">
        <v>0.2</v>
      </c>
      <c r="X15" s="1172">
        <v>0</v>
      </c>
      <c r="Y15" s="1163">
        <v>18</v>
      </c>
      <c r="Z15" s="1173">
        <v>0</v>
      </c>
      <c r="AA15" s="1176">
        <v>0</v>
      </c>
      <c r="AB15" s="1177">
        <v>2</v>
      </c>
      <c r="AC15" s="1166">
        <v>0</v>
      </c>
      <c r="AD15" s="1166">
        <v>180</v>
      </c>
      <c r="AE15" s="1163"/>
      <c r="AF15" s="1163"/>
      <c r="AG15" s="1163"/>
      <c r="AH15" s="1163"/>
      <c r="AI15" s="1175">
        <v>0</v>
      </c>
      <c r="AJ15" s="1163"/>
      <c r="AK15" s="1164"/>
      <c r="AL15" s="1164"/>
      <c r="AM15" s="1163"/>
      <c r="AN15" s="1168"/>
      <c r="AO15" s="1166"/>
      <c r="AP15" s="1166"/>
      <c r="AQ15" s="1166"/>
      <c r="BK15" s="1167">
        <v>11</v>
      </c>
    </row>
    <row r="16" spans="1:70" s="1167" customFormat="1" ht="13.5" customHeight="1">
      <c r="A16" s="1183">
        <v>44287</v>
      </c>
      <c r="B16" s="1169" t="s">
        <v>46</v>
      </c>
      <c r="C16" s="1170" t="s">
        <v>66</v>
      </c>
      <c r="D16" s="1168">
        <v>35</v>
      </c>
      <c r="E16" s="1172">
        <v>35</v>
      </c>
      <c r="F16" s="1163"/>
      <c r="G16" s="1163"/>
      <c r="H16" s="1163">
        <v>0.1</v>
      </c>
      <c r="I16" s="1163"/>
      <c r="J16" s="1163">
        <v>3.5</v>
      </c>
      <c r="K16" s="1163"/>
      <c r="L16" s="1163"/>
      <c r="M16" s="1163">
        <v>0.2</v>
      </c>
      <c r="N16" s="1163"/>
      <c r="O16" s="1163">
        <v>7</v>
      </c>
      <c r="P16" s="1163"/>
      <c r="Q16" s="1163"/>
      <c r="R16" s="1163">
        <v>0.2</v>
      </c>
      <c r="S16" s="1163"/>
      <c r="T16" s="1163">
        <v>7</v>
      </c>
      <c r="U16" s="1172">
        <v>0</v>
      </c>
      <c r="V16" s="1172">
        <v>0</v>
      </c>
      <c r="W16" s="1172">
        <v>0.5</v>
      </c>
      <c r="X16" s="1172">
        <v>0</v>
      </c>
      <c r="Y16" s="1163">
        <v>17.5</v>
      </c>
      <c r="Z16" s="1173">
        <v>0</v>
      </c>
      <c r="AA16" s="1176">
        <v>0</v>
      </c>
      <c r="AB16" s="1177">
        <v>5</v>
      </c>
      <c r="AC16" s="1166">
        <v>0</v>
      </c>
      <c r="AD16" s="1166">
        <v>175</v>
      </c>
      <c r="AE16" s="1163"/>
      <c r="AF16" s="1163"/>
      <c r="AG16" s="1163"/>
      <c r="AH16" s="1163"/>
      <c r="AI16" s="1175">
        <v>0</v>
      </c>
      <c r="AJ16" s="1163"/>
      <c r="AK16" s="1164"/>
      <c r="AL16" s="1164"/>
      <c r="AM16" s="1163"/>
      <c r="AN16" s="1168"/>
      <c r="AO16" s="1166"/>
      <c r="AP16" s="1166"/>
      <c r="AQ16" s="1166"/>
      <c r="BK16" s="1167">
        <v>12</v>
      </c>
    </row>
    <row r="17" spans="1:63" s="1167" customFormat="1" ht="13.5" customHeight="1">
      <c r="A17" s="1183">
        <v>44287</v>
      </c>
      <c r="B17" s="1169" t="s">
        <v>47</v>
      </c>
      <c r="C17" s="1170" t="s">
        <v>66</v>
      </c>
      <c r="D17" s="1168">
        <v>17</v>
      </c>
      <c r="E17" s="1172">
        <v>17</v>
      </c>
      <c r="F17" s="1163"/>
      <c r="G17" s="1163"/>
      <c r="H17" s="1163"/>
      <c r="I17" s="1163"/>
      <c r="J17" s="1163">
        <v>0</v>
      </c>
      <c r="K17" s="1163"/>
      <c r="L17" s="1163"/>
      <c r="M17" s="1163"/>
      <c r="N17" s="1163"/>
      <c r="O17" s="1163">
        <v>0</v>
      </c>
      <c r="P17" s="1163"/>
      <c r="Q17" s="1163"/>
      <c r="R17" s="1163"/>
      <c r="S17" s="1163"/>
      <c r="T17" s="1163">
        <v>0</v>
      </c>
      <c r="U17" s="1172">
        <v>0</v>
      </c>
      <c r="V17" s="1172">
        <v>0</v>
      </c>
      <c r="W17" s="1172">
        <v>0</v>
      </c>
      <c r="X17" s="1172">
        <v>0</v>
      </c>
      <c r="Y17" s="1163">
        <v>0</v>
      </c>
      <c r="Z17" s="1173">
        <v>0</v>
      </c>
      <c r="AA17" s="1176">
        <v>0</v>
      </c>
      <c r="AB17" s="1177">
        <v>1</v>
      </c>
      <c r="AC17" s="1166">
        <v>0</v>
      </c>
      <c r="AD17" s="1166">
        <v>17</v>
      </c>
      <c r="AE17" s="1163"/>
      <c r="AF17" s="1163"/>
      <c r="AG17" s="1163"/>
      <c r="AH17" s="1163"/>
      <c r="AI17" s="1175">
        <v>0</v>
      </c>
      <c r="AJ17" s="1163"/>
      <c r="AK17" s="1164"/>
      <c r="AL17" s="1164"/>
      <c r="AM17" s="1163"/>
      <c r="AN17" s="1168"/>
      <c r="AO17" s="1166"/>
      <c r="AP17" s="1166"/>
      <c r="AQ17" s="1166"/>
      <c r="BK17" s="1167">
        <v>13</v>
      </c>
    </row>
    <row r="18" spans="1:63" s="1167" customFormat="1" ht="13.5" customHeight="1">
      <c r="A18" s="1183">
        <v>44287</v>
      </c>
      <c r="B18" s="1169" t="s">
        <v>48</v>
      </c>
      <c r="C18" s="1170" t="s">
        <v>389</v>
      </c>
      <c r="D18" s="1172">
        <v>23</v>
      </c>
      <c r="E18" s="1172">
        <v>23</v>
      </c>
      <c r="F18" s="1163"/>
      <c r="G18" s="1163"/>
      <c r="H18" s="1163">
        <v>0.5</v>
      </c>
      <c r="I18" s="1163"/>
      <c r="J18" s="1163">
        <v>11.5</v>
      </c>
      <c r="K18" s="1163"/>
      <c r="L18" s="1163"/>
      <c r="M18" s="1163">
        <v>1</v>
      </c>
      <c r="N18" s="1163"/>
      <c r="O18" s="1163">
        <v>23</v>
      </c>
      <c r="P18" s="1163"/>
      <c r="Q18" s="1163"/>
      <c r="R18" s="1163">
        <v>1</v>
      </c>
      <c r="S18" s="1163"/>
      <c r="T18" s="1163">
        <v>23</v>
      </c>
      <c r="U18" s="1172">
        <v>0</v>
      </c>
      <c r="V18" s="1172">
        <v>0</v>
      </c>
      <c r="W18" s="1172">
        <v>2.5</v>
      </c>
      <c r="X18" s="1172">
        <v>0</v>
      </c>
      <c r="Y18" s="1163">
        <v>57.5</v>
      </c>
      <c r="Z18" s="1173">
        <v>0</v>
      </c>
      <c r="AA18" s="1176">
        <v>0</v>
      </c>
      <c r="AB18" s="1177">
        <v>5</v>
      </c>
      <c r="AC18" s="1166">
        <v>0</v>
      </c>
      <c r="AD18" s="1166">
        <v>115</v>
      </c>
      <c r="AE18" s="1163"/>
      <c r="AF18" s="1163"/>
      <c r="AG18" s="1163"/>
      <c r="AH18" s="1163"/>
      <c r="AI18" s="1175">
        <v>0</v>
      </c>
      <c r="AJ18" s="1163"/>
      <c r="AK18" s="1164"/>
      <c r="AL18" s="1164"/>
      <c r="AM18" s="1163"/>
      <c r="AN18" s="1168"/>
      <c r="AO18" s="1166"/>
      <c r="AP18" s="1166"/>
      <c r="AQ18" s="1166"/>
      <c r="BK18" s="1167">
        <v>14</v>
      </c>
    </row>
    <row r="19" spans="1:63" s="1167" customFormat="1" ht="13.5" customHeight="1">
      <c r="A19" s="1183">
        <v>44287</v>
      </c>
      <c r="B19" s="1169" t="s">
        <v>164</v>
      </c>
      <c r="C19" s="1170" t="s">
        <v>66</v>
      </c>
      <c r="D19" s="1172">
        <v>80</v>
      </c>
      <c r="E19" s="1172">
        <v>80</v>
      </c>
      <c r="F19" s="1163"/>
      <c r="G19" s="1163"/>
      <c r="H19" s="1163">
        <v>0.2</v>
      </c>
      <c r="I19" s="1163"/>
      <c r="J19" s="1163">
        <v>16</v>
      </c>
      <c r="K19" s="1163"/>
      <c r="L19" s="1163"/>
      <c r="M19" s="1163">
        <v>0.3</v>
      </c>
      <c r="N19" s="1163"/>
      <c r="O19" s="1163">
        <v>24</v>
      </c>
      <c r="P19" s="1163"/>
      <c r="Q19" s="1163"/>
      <c r="R19" s="1163">
        <v>0.3</v>
      </c>
      <c r="S19" s="1163"/>
      <c r="T19" s="1163">
        <v>24</v>
      </c>
      <c r="U19" s="1172">
        <v>0</v>
      </c>
      <c r="V19" s="1172">
        <v>0</v>
      </c>
      <c r="W19" s="1172">
        <v>0.8</v>
      </c>
      <c r="X19" s="1172">
        <v>0</v>
      </c>
      <c r="Y19" s="1163">
        <v>64</v>
      </c>
      <c r="Z19" s="1173">
        <v>0</v>
      </c>
      <c r="AA19" s="1176">
        <v>0</v>
      </c>
      <c r="AB19" s="1177">
        <v>2</v>
      </c>
      <c r="AC19" s="1166">
        <v>0</v>
      </c>
      <c r="AD19" s="1166">
        <v>160</v>
      </c>
      <c r="AE19" s="1163"/>
      <c r="AF19" s="1163"/>
      <c r="AG19" s="1163"/>
      <c r="AH19" s="1163"/>
      <c r="AI19" s="1175">
        <v>0</v>
      </c>
      <c r="AJ19" s="1163"/>
      <c r="AK19" s="1164"/>
      <c r="AL19" s="1164"/>
      <c r="AM19" s="1163"/>
      <c r="AN19" s="1168"/>
      <c r="AO19" s="1166"/>
      <c r="AP19" s="1166"/>
      <c r="AQ19" s="1166"/>
      <c r="BK19" s="1167">
        <v>15</v>
      </c>
    </row>
    <row r="20" spans="1:63" s="1167" customFormat="1" ht="13.5" customHeight="1">
      <c r="A20" s="1183">
        <v>44287</v>
      </c>
      <c r="B20" s="1169" t="s">
        <v>49</v>
      </c>
      <c r="C20" s="1170" t="s">
        <v>66</v>
      </c>
      <c r="D20" s="1172">
        <v>40</v>
      </c>
      <c r="E20" s="1172">
        <v>40</v>
      </c>
      <c r="F20" s="1163"/>
      <c r="G20" s="1163"/>
      <c r="H20" s="1163">
        <v>0.2</v>
      </c>
      <c r="I20" s="1163"/>
      <c r="J20" s="1163">
        <v>8</v>
      </c>
      <c r="K20" s="1163"/>
      <c r="L20" s="1163"/>
      <c r="M20" s="1163">
        <v>0.3</v>
      </c>
      <c r="N20" s="1163"/>
      <c r="O20" s="1163">
        <v>12</v>
      </c>
      <c r="P20" s="1163"/>
      <c r="Q20" s="1163"/>
      <c r="R20" s="1163">
        <v>0.3</v>
      </c>
      <c r="S20" s="1163"/>
      <c r="T20" s="1163">
        <v>12</v>
      </c>
      <c r="U20" s="1172">
        <v>0</v>
      </c>
      <c r="V20" s="1172">
        <v>0</v>
      </c>
      <c r="W20" s="1172">
        <v>0.8</v>
      </c>
      <c r="X20" s="1172">
        <v>0</v>
      </c>
      <c r="Y20" s="1163">
        <v>32</v>
      </c>
      <c r="Z20" s="1173">
        <v>0</v>
      </c>
      <c r="AA20" s="1176">
        <v>0</v>
      </c>
      <c r="AB20" s="1177">
        <v>5</v>
      </c>
      <c r="AC20" s="1166">
        <v>0</v>
      </c>
      <c r="AD20" s="1166">
        <v>200</v>
      </c>
      <c r="AE20" s="1163"/>
      <c r="AF20" s="1163"/>
      <c r="AG20" s="1163"/>
      <c r="AH20" s="1163"/>
      <c r="AI20" s="1175">
        <v>0</v>
      </c>
      <c r="AJ20" s="1163"/>
      <c r="AK20" s="1164"/>
      <c r="AL20" s="1164"/>
      <c r="AM20" s="1163"/>
      <c r="AN20" s="1168"/>
      <c r="AO20" s="1166"/>
      <c r="AP20" s="1166"/>
      <c r="AQ20" s="1166"/>
      <c r="BK20" s="1167">
        <v>16</v>
      </c>
    </row>
    <row r="21" spans="1:63" s="1167" customFormat="1" ht="13.5" customHeight="1">
      <c r="A21" s="1183">
        <v>44287</v>
      </c>
      <c r="B21" s="1169" t="s">
        <v>373</v>
      </c>
      <c r="C21" s="1170" t="s">
        <v>66</v>
      </c>
      <c r="D21" s="1172">
        <v>43</v>
      </c>
      <c r="E21" s="1172">
        <v>43</v>
      </c>
      <c r="F21" s="1163"/>
      <c r="G21" s="1163"/>
      <c r="H21" s="1163">
        <v>0.5</v>
      </c>
      <c r="I21" s="1163"/>
      <c r="J21" s="1163">
        <v>21.5</v>
      </c>
      <c r="K21" s="1163"/>
      <c r="L21" s="1163"/>
      <c r="M21" s="1163">
        <v>1</v>
      </c>
      <c r="N21" s="1163"/>
      <c r="O21" s="1163">
        <v>43</v>
      </c>
      <c r="P21" s="1163"/>
      <c r="Q21" s="1163"/>
      <c r="R21" s="1163">
        <v>1</v>
      </c>
      <c r="S21" s="1163"/>
      <c r="T21" s="1163">
        <v>43</v>
      </c>
      <c r="U21" s="1172">
        <v>0</v>
      </c>
      <c r="V21" s="1172">
        <v>0</v>
      </c>
      <c r="W21" s="1172">
        <v>2.5</v>
      </c>
      <c r="X21" s="1172">
        <v>0</v>
      </c>
      <c r="Y21" s="1163">
        <v>107.5</v>
      </c>
      <c r="Z21" s="1173">
        <v>0</v>
      </c>
      <c r="AA21" s="1176">
        <v>0</v>
      </c>
      <c r="AB21" s="1177">
        <v>10.8</v>
      </c>
      <c r="AC21" s="1166">
        <v>0</v>
      </c>
      <c r="AD21" s="1166">
        <v>464.40000000000003</v>
      </c>
      <c r="AE21" s="1163">
        <v>0</v>
      </c>
      <c r="AF21" s="1163">
        <v>0</v>
      </c>
      <c r="AG21" s="1163">
        <v>2.5</v>
      </c>
      <c r="AH21" s="1163">
        <v>0</v>
      </c>
      <c r="AI21" s="1175">
        <v>107.5</v>
      </c>
      <c r="AJ21" s="1163"/>
      <c r="AK21" s="1164"/>
      <c r="AL21" s="1164"/>
      <c r="AM21" s="1163"/>
      <c r="AN21" s="1168"/>
      <c r="AO21" s="1166"/>
      <c r="AP21" s="1166"/>
      <c r="AQ21" s="1166"/>
      <c r="BK21" s="1167">
        <v>17</v>
      </c>
    </row>
    <row r="22" spans="1:63" s="1167" customFormat="1" ht="13.5" customHeight="1">
      <c r="A22" s="1183">
        <v>44287</v>
      </c>
      <c r="B22" s="1169" t="s">
        <v>853</v>
      </c>
      <c r="C22" s="1170" t="s">
        <v>66</v>
      </c>
      <c r="D22" s="1172">
        <v>30</v>
      </c>
      <c r="E22" s="1172">
        <v>6</v>
      </c>
      <c r="F22" s="1163"/>
      <c r="G22" s="1163"/>
      <c r="H22" s="1163">
        <v>0.5</v>
      </c>
      <c r="I22" s="1163"/>
      <c r="J22" s="1163">
        <v>3</v>
      </c>
      <c r="K22" s="1163"/>
      <c r="L22" s="1163"/>
      <c r="M22" s="1163">
        <v>1</v>
      </c>
      <c r="N22" s="1163"/>
      <c r="O22" s="1163">
        <v>6</v>
      </c>
      <c r="P22" s="1163"/>
      <c r="Q22" s="1163"/>
      <c r="R22" s="1163">
        <v>1</v>
      </c>
      <c r="S22" s="1163"/>
      <c r="T22" s="1163">
        <v>6</v>
      </c>
      <c r="U22" s="1172"/>
      <c r="V22" s="1172">
        <v>0</v>
      </c>
      <c r="W22" s="1172">
        <v>2.5</v>
      </c>
      <c r="X22" s="1172">
        <v>0</v>
      </c>
      <c r="Y22" s="1163">
        <v>15</v>
      </c>
      <c r="Z22" s="1173">
        <v>0</v>
      </c>
      <c r="AA22" s="1176">
        <v>0</v>
      </c>
      <c r="AB22" s="1177">
        <v>37</v>
      </c>
      <c r="AC22" s="1166">
        <v>0</v>
      </c>
      <c r="AD22" s="1166">
        <v>222</v>
      </c>
      <c r="AE22" s="1163">
        <v>0</v>
      </c>
      <c r="AF22" s="1163">
        <v>0</v>
      </c>
      <c r="AG22" s="1163">
        <v>2.5</v>
      </c>
      <c r="AH22" s="1163">
        <v>0</v>
      </c>
      <c r="AI22" s="1175">
        <v>15</v>
      </c>
      <c r="AJ22" s="1163"/>
      <c r="AK22" s="1164"/>
      <c r="AL22" s="1164"/>
      <c r="AM22" s="1163"/>
      <c r="AN22" s="1168"/>
      <c r="AO22" s="1166"/>
      <c r="AP22" s="1166"/>
      <c r="AQ22" s="1166"/>
      <c r="BK22" s="1167">
        <v>18</v>
      </c>
    </row>
    <row r="23" spans="1:63" s="1167" customFormat="1" ht="13.5" customHeight="1">
      <c r="A23" s="1183">
        <v>44287</v>
      </c>
      <c r="B23" s="1169" t="s">
        <v>176</v>
      </c>
      <c r="C23" s="1170" t="s">
        <v>389</v>
      </c>
      <c r="D23" s="1172">
        <v>9</v>
      </c>
      <c r="E23" s="1172">
        <v>9</v>
      </c>
      <c r="F23" s="1163"/>
      <c r="G23" s="1163"/>
      <c r="H23" s="1163">
        <v>0.5</v>
      </c>
      <c r="I23" s="1163"/>
      <c r="J23" s="1163">
        <v>4.5</v>
      </c>
      <c r="K23" s="1163" t="s">
        <v>887</v>
      </c>
      <c r="L23" s="1163"/>
      <c r="M23" s="1163">
        <v>1</v>
      </c>
      <c r="N23" s="1163"/>
      <c r="O23" s="1163">
        <v>9</v>
      </c>
      <c r="P23" s="1163"/>
      <c r="Q23" s="1163"/>
      <c r="R23" s="1163">
        <v>1</v>
      </c>
      <c r="S23" s="1163"/>
      <c r="T23" s="1163">
        <v>9</v>
      </c>
      <c r="U23" s="1172">
        <v>0</v>
      </c>
      <c r="V23" s="1172">
        <v>0</v>
      </c>
      <c r="W23" s="1172">
        <v>2.5</v>
      </c>
      <c r="X23" s="1172">
        <v>0</v>
      </c>
      <c r="Y23" s="1163">
        <v>22.5</v>
      </c>
      <c r="Z23" s="1173">
        <v>0</v>
      </c>
      <c r="AA23" s="1176">
        <v>0</v>
      </c>
      <c r="AB23" s="1177">
        <v>8</v>
      </c>
      <c r="AC23" s="1166">
        <v>0</v>
      </c>
      <c r="AD23" s="1166">
        <v>72</v>
      </c>
      <c r="AE23" s="1163">
        <v>0</v>
      </c>
      <c r="AF23" s="1163">
        <v>0</v>
      </c>
      <c r="AG23" s="1163">
        <v>2.5</v>
      </c>
      <c r="AH23" s="1163">
        <v>0</v>
      </c>
      <c r="AI23" s="1175">
        <v>22.5</v>
      </c>
      <c r="AJ23" s="1163"/>
      <c r="AK23" s="1164"/>
      <c r="AL23" s="1164"/>
      <c r="AM23" s="1163"/>
      <c r="AN23" s="1168"/>
      <c r="AO23" s="1166"/>
      <c r="AP23" s="1166"/>
      <c r="AQ23" s="1166"/>
      <c r="BK23" s="1167">
        <v>19</v>
      </c>
    </row>
    <row r="24" spans="1:63" s="1167" customFormat="1" ht="13.5" customHeight="1">
      <c r="A24" s="1183">
        <v>44287</v>
      </c>
      <c r="B24" s="1169" t="s">
        <v>158</v>
      </c>
      <c r="C24" s="1170" t="s">
        <v>66</v>
      </c>
      <c r="D24" s="1172">
        <v>30</v>
      </c>
      <c r="E24" s="1172">
        <v>30</v>
      </c>
      <c r="F24" s="1163"/>
      <c r="G24" s="1163"/>
      <c r="H24" s="1163">
        <v>0.5</v>
      </c>
      <c r="I24" s="1163"/>
      <c r="J24" s="1163">
        <v>15</v>
      </c>
      <c r="K24" s="1163"/>
      <c r="L24" s="1163"/>
      <c r="M24" s="1163">
        <v>1</v>
      </c>
      <c r="N24" s="1163"/>
      <c r="O24" s="1163">
        <v>30</v>
      </c>
      <c r="P24" s="1163"/>
      <c r="Q24" s="1163"/>
      <c r="R24" s="1163">
        <v>1</v>
      </c>
      <c r="S24" s="1163"/>
      <c r="T24" s="1163">
        <v>30</v>
      </c>
      <c r="U24" s="1172">
        <v>0</v>
      </c>
      <c r="V24" s="1172">
        <v>0</v>
      </c>
      <c r="W24" s="1172">
        <v>2.5</v>
      </c>
      <c r="X24" s="1172">
        <v>0</v>
      </c>
      <c r="Y24" s="1163">
        <v>75</v>
      </c>
      <c r="Z24" s="1173">
        <v>0</v>
      </c>
      <c r="AA24" s="1176">
        <v>0</v>
      </c>
      <c r="AB24" s="1177">
        <v>12</v>
      </c>
      <c r="AC24" s="1166">
        <v>0</v>
      </c>
      <c r="AD24" s="1166">
        <v>360</v>
      </c>
      <c r="AE24" s="1163">
        <v>0</v>
      </c>
      <c r="AF24" s="1163">
        <v>0</v>
      </c>
      <c r="AG24" s="1163">
        <v>2.5</v>
      </c>
      <c r="AH24" s="1163">
        <v>0</v>
      </c>
      <c r="AI24" s="1175">
        <v>75</v>
      </c>
      <c r="AJ24" s="1163"/>
      <c r="AK24" s="1164"/>
      <c r="AL24" s="1164"/>
      <c r="AM24" s="1163"/>
      <c r="AN24" s="1168"/>
      <c r="AO24" s="1166"/>
      <c r="AP24" s="1166"/>
      <c r="AQ24" s="1166"/>
      <c r="BK24" s="1167">
        <v>20</v>
      </c>
    </row>
    <row r="25" spans="1:63" s="1167" customFormat="1" ht="13.5" customHeight="1">
      <c r="A25" s="1183">
        <v>44287</v>
      </c>
      <c r="B25" s="1169" t="s">
        <v>166</v>
      </c>
      <c r="C25" s="1170" t="s">
        <v>66</v>
      </c>
      <c r="D25" s="1172">
        <v>30</v>
      </c>
      <c r="E25" s="1172">
        <v>30</v>
      </c>
      <c r="F25" s="1163"/>
      <c r="G25" s="1163"/>
      <c r="H25" s="1163"/>
      <c r="I25" s="1163"/>
      <c r="J25" s="1163">
        <v>0</v>
      </c>
      <c r="K25" s="1163"/>
      <c r="L25" s="1163"/>
      <c r="M25" s="1163">
        <v>0.2</v>
      </c>
      <c r="N25" s="1163"/>
      <c r="O25" s="1163">
        <v>6</v>
      </c>
      <c r="P25" s="1163"/>
      <c r="Q25" s="1163"/>
      <c r="R25" s="1163">
        <v>0.2</v>
      </c>
      <c r="S25" s="1163"/>
      <c r="T25" s="1163">
        <v>6</v>
      </c>
      <c r="U25" s="1172">
        <v>0</v>
      </c>
      <c r="V25" s="1172">
        <v>0</v>
      </c>
      <c r="W25" s="1172">
        <v>0.4</v>
      </c>
      <c r="X25" s="1172">
        <v>0</v>
      </c>
      <c r="Y25" s="1163">
        <v>12</v>
      </c>
      <c r="Z25" s="1173">
        <v>0</v>
      </c>
      <c r="AA25" s="1176">
        <v>0</v>
      </c>
      <c r="AB25" s="1177">
        <v>1.7</v>
      </c>
      <c r="AC25" s="1166">
        <v>0</v>
      </c>
      <c r="AD25" s="1166">
        <v>51</v>
      </c>
      <c r="AE25" s="1163">
        <v>0</v>
      </c>
      <c r="AF25" s="1163">
        <v>0</v>
      </c>
      <c r="AG25" s="1163">
        <v>0.4</v>
      </c>
      <c r="AH25" s="1163">
        <v>0</v>
      </c>
      <c r="AI25" s="1175">
        <v>12</v>
      </c>
      <c r="AJ25" s="1163"/>
      <c r="AK25" s="1164"/>
      <c r="AL25" s="1164"/>
      <c r="AM25" s="1163"/>
      <c r="AN25" s="1168"/>
      <c r="AO25" s="1166"/>
      <c r="AP25" s="1166"/>
      <c r="AQ25" s="1166"/>
      <c r="BK25" s="1167">
        <v>21</v>
      </c>
    </row>
    <row r="26" spans="1:63" s="1167" customFormat="1" ht="13.5" customHeight="1">
      <c r="A26" s="1183">
        <v>44287</v>
      </c>
      <c r="B26" s="1169" t="s">
        <v>145</v>
      </c>
      <c r="C26" s="1170" t="s">
        <v>389</v>
      </c>
      <c r="D26" s="1172">
        <v>16</v>
      </c>
      <c r="E26" s="1172">
        <v>16</v>
      </c>
      <c r="F26" s="1163"/>
      <c r="G26" s="1163"/>
      <c r="H26" s="1163">
        <v>1</v>
      </c>
      <c r="I26" s="1163"/>
      <c r="J26" s="1163">
        <v>16</v>
      </c>
      <c r="K26" s="1163"/>
      <c r="L26" s="1163"/>
      <c r="M26" s="1163">
        <v>1</v>
      </c>
      <c r="N26" s="1163"/>
      <c r="O26" s="1163">
        <v>16</v>
      </c>
      <c r="P26" s="1163"/>
      <c r="Q26" s="1163"/>
      <c r="R26" s="1163">
        <v>1</v>
      </c>
      <c r="S26" s="1163"/>
      <c r="T26" s="1163">
        <v>16</v>
      </c>
      <c r="U26" s="1172">
        <v>0</v>
      </c>
      <c r="V26" s="1172">
        <v>0</v>
      </c>
      <c r="W26" s="1172">
        <v>3</v>
      </c>
      <c r="X26" s="1172">
        <v>0</v>
      </c>
      <c r="Y26" s="1163">
        <v>48</v>
      </c>
      <c r="Z26" s="1173">
        <v>0</v>
      </c>
      <c r="AA26" s="1176">
        <v>0</v>
      </c>
      <c r="AB26" s="1177">
        <v>32</v>
      </c>
      <c r="AC26" s="1166">
        <v>0</v>
      </c>
      <c r="AD26" s="1166">
        <v>512</v>
      </c>
      <c r="AE26" s="1163">
        <v>0</v>
      </c>
      <c r="AF26" s="1163">
        <v>0</v>
      </c>
      <c r="AG26" s="1163">
        <v>3</v>
      </c>
      <c r="AH26" s="1163">
        <v>0</v>
      </c>
      <c r="AI26" s="1175">
        <v>48</v>
      </c>
      <c r="AJ26" s="1163"/>
      <c r="AK26" s="1164"/>
      <c r="AL26" s="1164"/>
      <c r="AM26" s="1163"/>
      <c r="AN26" s="1168"/>
      <c r="AO26" s="1166"/>
      <c r="AP26" s="1166"/>
      <c r="AQ26" s="1166"/>
      <c r="BK26" s="1167">
        <v>22</v>
      </c>
    </row>
    <row r="27" spans="1:63" s="1167" customFormat="1" ht="13.5" customHeight="1">
      <c r="A27" s="1183">
        <v>44287</v>
      </c>
      <c r="B27" s="1169" t="s">
        <v>136</v>
      </c>
      <c r="C27" s="1170" t="s">
        <v>66</v>
      </c>
      <c r="D27" s="1172">
        <v>120</v>
      </c>
      <c r="E27" s="1172">
        <v>120</v>
      </c>
      <c r="F27" s="1163"/>
      <c r="G27" s="1163"/>
      <c r="H27" s="1163">
        <v>2</v>
      </c>
      <c r="I27" s="1163"/>
      <c r="J27" s="1163">
        <v>240</v>
      </c>
      <c r="K27" s="1163"/>
      <c r="L27" s="1163"/>
      <c r="M27" s="1163"/>
      <c r="N27" s="1163"/>
      <c r="O27" s="1163">
        <v>0</v>
      </c>
      <c r="P27" s="1163" t="s">
        <v>883</v>
      </c>
      <c r="Q27" s="1163"/>
      <c r="R27" s="1163"/>
      <c r="S27" s="1163"/>
      <c r="T27" s="1163">
        <v>0</v>
      </c>
      <c r="U27" s="1172">
        <v>0</v>
      </c>
      <c r="V27" s="1172">
        <v>0</v>
      </c>
      <c r="W27" s="1172">
        <v>2</v>
      </c>
      <c r="X27" s="1172">
        <v>0</v>
      </c>
      <c r="Y27" s="1163">
        <v>240</v>
      </c>
      <c r="Z27" s="1173">
        <v>0</v>
      </c>
      <c r="AA27" s="1176">
        <v>0</v>
      </c>
      <c r="AB27" s="1177">
        <v>7</v>
      </c>
      <c r="AC27" s="1166">
        <v>0</v>
      </c>
      <c r="AD27" s="1166">
        <v>840</v>
      </c>
      <c r="AE27" s="1163">
        <v>0</v>
      </c>
      <c r="AF27" s="1163">
        <v>0</v>
      </c>
      <c r="AG27" s="1163">
        <v>2</v>
      </c>
      <c r="AH27" s="1163">
        <v>0</v>
      </c>
      <c r="AI27" s="1175">
        <v>240</v>
      </c>
      <c r="AJ27" s="1163"/>
      <c r="AK27" s="1164"/>
      <c r="AL27" s="1164"/>
      <c r="AM27" s="1163"/>
      <c r="AN27" s="1168"/>
      <c r="AO27" s="1166"/>
      <c r="AP27" s="1166"/>
      <c r="AQ27" s="1166"/>
      <c r="BK27" s="1167">
        <v>23</v>
      </c>
    </row>
    <row r="28" spans="1:63" s="1167" customFormat="1" ht="13.5" customHeight="1">
      <c r="A28" s="1183">
        <v>44287</v>
      </c>
      <c r="B28" s="1169" t="s">
        <v>183</v>
      </c>
      <c r="C28" s="1170" t="s">
        <v>66</v>
      </c>
      <c r="D28" s="1172">
        <v>30</v>
      </c>
      <c r="E28" s="1172">
        <v>30</v>
      </c>
      <c r="F28" s="1163"/>
      <c r="G28" s="1163"/>
      <c r="H28" s="1163"/>
      <c r="I28" s="1163"/>
      <c r="J28" s="1163">
        <v>0</v>
      </c>
      <c r="K28" s="1163"/>
      <c r="L28" s="1163"/>
      <c r="M28" s="1163">
        <v>0.1</v>
      </c>
      <c r="N28" s="1163"/>
      <c r="O28" s="1163">
        <v>3</v>
      </c>
      <c r="P28" s="1163"/>
      <c r="Q28" s="1163"/>
      <c r="R28" s="1163">
        <v>0.1</v>
      </c>
      <c r="S28" s="1163"/>
      <c r="T28" s="1163">
        <v>3</v>
      </c>
      <c r="U28" s="1172">
        <v>0</v>
      </c>
      <c r="V28" s="1172">
        <v>0</v>
      </c>
      <c r="W28" s="1172">
        <v>0.2</v>
      </c>
      <c r="X28" s="1172">
        <v>0</v>
      </c>
      <c r="Y28" s="1163">
        <v>6</v>
      </c>
      <c r="Z28" s="1173">
        <v>0</v>
      </c>
      <c r="AA28" s="1176">
        <v>0</v>
      </c>
      <c r="AB28" s="1177">
        <v>2</v>
      </c>
      <c r="AC28" s="1166">
        <v>0</v>
      </c>
      <c r="AD28" s="1166">
        <v>60</v>
      </c>
      <c r="AE28" s="1163">
        <v>0</v>
      </c>
      <c r="AF28" s="1163">
        <v>0</v>
      </c>
      <c r="AG28" s="1163">
        <v>0.2</v>
      </c>
      <c r="AH28" s="1163">
        <v>0</v>
      </c>
      <c r="AI28" s="1175">
        <v>6</v>
      </c>
      <c r="AJ28" s="1163"/>
      <c r="AK28" s="1164"/>
      <c r="AL28" s="1164"/>
      <c r="AM28" s="1163"/>
      <c r="AN28" s="1168"/>
      <c r="AO28" s="1166"/>
      <c r="AP28" s="1166"/>
      <c r="AQ28" s="1166"/>
      <c r="BK28" s="1167">
        <v>24</v>
      </c>
    </row>
    <row r="29" spans="1:63" s="1167" customFormat="1" ht="13.5" customHeight="1">
      <c r="A29" s="1183">
        <v>44287</v>
      </c>
      <c r="B29" s="1169" t="s">
        <v>142</v>
      </c>
      <c r="C29" s="1170" t="s">
        <v>66</v>
      </c>
      <c r="D29" s="1172">
        <v>35</v>
      </c>
      <c r="E29" s="1172">
        <v>35</v>
      </c>
      <c r="F29" s="1163"/>
      <c r="G29" s="1163"/>
      <c r="H29" s="1163"/>
      <c r="I29" s="1163"/>
      <c r="J29" s="1163">
        <v>0</v>
      </c>
      <c r="K29" s="1163"/>
      <c r="L29" s="1163"/>
      <c r="M29" s="1163">
        <v>0.2</v>
      </c>
      <c r="N29" s="1163"/>
      <c r="O29" s="1163">
        <v>7</v>
      </c>
      <c r="P29" s="1163"/>
      <c r="Q29" s="1163"/>
      <c r="R29" s="1163">
        <v>0.3</v>
      </c>
      <c r="S29" s="1163"/>
      <c r="T29" s="1163">
        <v>10.5</v>
      </c>
      <c r="U29" s="1172">
        <v>0</v>
      </c>
      <c r="V29" s="1172">
        <v>0</v>
      </c>
      <c r="W29" s="1172">
        <v>0.5</v>
      </c>
      <c r="X29" s="1172">
        <v>0</v>
      </c>
      <c r="Y29" s="1163">
        <v>17.5</v>
      </c>
      <c r="Z29" s="1173">
        <v>0</v>
      </c>
      <c r="AA29" s="1176">
        <v>0</v>
      </c>
      <c r="AB29" s="1177">
        <v>2.2000000000000002</v>
      </c>
      <c r="AC29" s="1166">
        <v>0</v>
      </c>
      <c r="AD29" s="1166">
        <v>77</v>
      </c>
      <c r="AE29" s="1172">
        <v>0</v>
      </c>
      <c r="AF29" s="1172">
        <v>0</v>
      </c>
      <c r="AG29" s="1172">
        <v>0.5</v>
      </c>
      <c r="AH29" s="1172">
        <v>0</v>
      </c>
      <c r="AI29" s="1175">
        <v>17.5</v>
      </c>
      <c r="AJ29" s="1163"/>
      <c r="AK29" s="1164"/>
      <c r="AL29" s="1164"/>
      <c r="AM29" s="1163"/>
      <c r="AN29" s="1168"/>
      <c r="AO29" s="1166"/>
      <c r="AP29" s="1166"/>
      <c r="AQ29" s="1166"/>
      <c r="BK29" s="1167">
        <v>25</v>
      </c>
    </row>
    <row r="30" spans="1:63" s="1167" customFormat="1" ht="13.5" customHeight="1">
      <c r="A30" s="1183">
        <v>44287</v>
      </c>
      <c r="B30" s="1169" t="s">
        <v>51</v>
      </c>
      <c r="C30" s="1170" t="s">
        <v>66</v>
      </c>
      <c r="D30" s="1172">
        <v>100</v>
      </c>
      <c r="E30" s="1172">
        <v>100</v>
      </c>
      <c r="F30" s="1163"/>
      <c r="G30" s="1163"/>
      <c r="H30" s="1163"/>
      <c r="I30" s="1163"/>
      <c r="J30" s="1163">
        <v>0</v>
      </c>
      <c r="K30" s="1163"/>
      <c r="L30" s="1163"/>
      <c r="M30" s="1163">
        <v>0.5</v>
      </c>
      <c r="N30" s="1163"/>
      <c r="O30" s="1163">
        <v>50</v>
      </c>
      <c r="P30" s="1163"/>
      <c r="Q30" s="1163"/>
      <c r="R30" s="1163">
        <v>0.5</v>
      </c>
      <c r="S30" s="1163"/>
      <c r="T30" s="1163">
        <v>50</v>
      </c>
      <c r="U30" s="1172">
        <v>0</v>
      </c>
      <c r="V30" s="1172">
        <v>0</v>
      </c>
      <c r="W30" s="1172">
        <v>1</v>
      </c>
      <c r="X30" s="1172">
        <v>0</v>
      </c>
      <c r="Y30" s="1163">
        <v>100</v>
      </c>
      <c r="Z30" s="1173">
        <v>0</v>
      </c>
      <c r="AA30" s="1176">
        <v>0</v>
      </c>
      <c r="AB30" s="1177">
        <v>8</v>
      </c>
      <c r="AC30" s="1166">
        <v>0</v>
      </c>
      <c r="AD30" s="1166">
        <v>800</v>
      </c>
      <c r="AE30" s="1172">
        <v>0</v>
      </c>
      <c r="AF30" s="1172">
        <v>0</v>
      </c>
      <c r="AG30" s="1172">
        <v>1</v>
      </c>
      <c r="AH30" s="1172">
        <v>0</v>
      </c>
      <c r="AI30" s="1175">
        <v>100</v>
      </c>
      <c r="AJ30" s="1163"/>
      <c r="AK30" s="1164"/>
      <c r="AL30" s="1164"/>
      <c r="AM30" s="1163"/>
      <c r="AN30" s="1168"/>
      <c r="AO30" s="1166"/>
      <c r="AP30" s="1166"/>
      <c r="AQ30" s="1166"/>
      <c r="BK30" s="1167">
        <v>26</v>
      </c>
    </row>
    <row r="31" spans="1:63" s="1167" customFormat="1" ht="13.5" customHeight="1">
      <c r="A31" s="1183">
        <v>44287</v>
      </c>
      <c r="B31" s="1169" t="s">
        <v>935</v>
      </c>
      <c r="C31" s="1170" t="s">
        <v>66</v>
      </c>
      <c r="D31" s="1172">
        <v>50</v>
      </c>
      <c r="E31" s="1172">
        <v>50</v>
      </c>
      <c r="F31" s="1163"/>
      <c r="G31" s="1163"/>
      <c r="H31" s="1163">
        <v>0.2</v>
      </c>
      <c r="I31" s="1163"/>
      <c r="J31" s="1163">
        <v>10</v>
      </c>
      <c r="K31" s="1163"/>
      <c r="L31" s="1163"/>
      <c r="M31" s="1163">
        <v>0.4</v>
      </c>
      <c r="N31" s="1163"/>
      <c r="O31" s="1163">
        <v>20</v>
      </c>
      <c r="P31" s="1163"/>
      <c r="Q31" s="1163"/>
      <c r="R31" s="1163">
        <v>0.4</v>
      </c>
      <c r="S31" s="1163"/>
      <c r="T31" s="1163">
        <v>20</v>
      </c>
      <c r="U31" s="1172">
        <v>0</v>
      </c>
      <c r="V31" s="1172">
        <v>0</v>
      </c>
      <c r="W31" s="1172">
        <v>1</v>
      </c>
      <c r="X31" s="1172">
        <v>0</v>
      </c>
      <c r="Y31" s="1163">
        <v>50</v>
      </c>
      <c r="Z31" s="1173">
        <v>0</v>
      </c>
      <c r="AA31" s="1176">
        <v>0</v>
      </c>
      <c r="AB31" s="1177">
        <v>2</v>
      </c>
      <c r="AC31" s="1166">
        <v>0</v>
      </c>
      <c r="AD31" s="1166">
        <v>100</v>
      </c>
      <c r="AE31" s="1172">
        <v>0</v>
      </c>
      <c r="AF31" s="1172">
        <v>0</v>
      </c>
      <c r="AG31" s="1172">
        <v>1</v>
      </c>
      <c r="AH31" s="1172">
        <v>0</v>
      </c>
      <c r="AI31" s="1175">
        <v>50</v>
      </c>
      <c r="AJ31" s="1163"/>
      <c r="AK31" s="1164"/>
      <c r="AL31" s="1164"/>
      <c r="AM31" s="1163"/>
      <c r="AN31" s="1168"/>
      <c r="AO31" s="1166"/>
      <c r="AP31" s="1166"/>
      <c r="AQ31" s="1166"/>
      <c r="BK31" s="1167">
        <v>27</v>
      </c>
    </row>
    <row r="32" spans="1:63" s="1167" customFormat="1" ht="13.5" customHeight="1">
      <c r="A32" s="1183">
        <v>44287</v>
      </c>
      <c r="B32" s="1169" t="s">
        <v>168</v>
      </c>
      <c r="C32" s="1170" t="s">
        <v>66</v>
      </c>
      <c r="D32" s="1172">
        <v>120</v>
      </c>
      <c r="E32" s="1172">
        <v>91</v>
      </c>
      <c r="F32" s="1163"/>
      <c r="G32" s="1163"/>
      <c r="H32" s="1163"/>
      <c r="I32" s="1163"/>
      <c r="J32" s="1163">
        <v>0</v>
      </c>
      <c r="K32" s="1163"/>
      <c r="L32" s="1163">
        <v>9.5</v>
      </c>
      <c r="M32" s="1163"/>
      <c r="N32" s="1163"/>
      <c r="O32" s="1163">
        <v>864.5</v>
      </c>
      <c r="P32" s="1163"/>
      <c r="Q32" s="1163"/>
      <c r="R32" s="1163"/>
      <c r="S32" s="1163"/>
      <c r="T32" s="1163">
        <v>0</v>
      </c>
      <c r="U32" s="1172">
        <v>0</v>
      </c>
      <c r="V32" s="1172">
        <v>9.5</v>
      </c>
      <c r="W32" s="1172">
        <v>0</v>
      </c>
      <c r="X32" s="1172">
        <v>0</v>
      </c>
      <c r="Y32" s="1163">
        <v>864.5</v>
      </c>
      <c r="Z32" s="1173">
        <v>0</v>
      </c>
      <c r="AA32" s="1176">
        <v>0</v>
      </c>
      <c r="AB32" s="1177">
        <v>0</v>
      </c>
      <c r="AC32" s="1166">
        <v>0</v>
      </c>
      <c r="AD32" s="1166">
        <v>0</v>
      </c>
      <c r="AE32" s="1172">
        <v>0</v>
      </c>
      <c r="AF32" s="1172">
        <v>9.5</v>
      </c>
      <c r="AG32" s="1172">
        <v>0</v>
      </c>
      <c r="AH32" s="1172">
        <v>0</v>
      </c>
      <c r="AI32" s="1175">
        <v>864.5</v>
      </c>
      <c r="AJ32" s="1163"/>
      <c r="AK32" s="1164"/>
      <c r="AL32" s="1164"/>
      <c r="AM32" s="1163"/>
      <c r="AN32" s="1168"/>
      <c r="AO32" s="1166"/>
      <c r="AP32" s="1166"/>
      <c r="AQ32" s="1166"/>
      <c r="BK32" s="1167">
        <v>28</v>
      </c>
    </row>
    <row r="33" spans="1:63" s="1167" customFormat="1" ht="13.5" customHeight="1">
      <c r="A33" s="1183">
        <v>44287</v>
      </c>
      <c r="B33" s="1169" t="s">
        <v>132</v>
      </c>
      <c r="C33" s="1170" t="s">
        <v>66</v>
      </c>
      <c r="D33" s="1172">
        <v>70</v>
      </c>
      <c r="E33" s="1172">
        <v>63</v>
      </c>
      <c r="F33" s="1163"/>
      <c r="G33" s="1163"/>
      <c r="H33" s="1163"/>
      <c r="I33" s="1163"/>
      <c r="J33" s="1163">
        <v>0</v>
      </c>
      <c r="K33" s="1163"/>
      <c r="L33" s="1163"/>
      <c r="M33" s="1163"/>
      <c r="N33" s="1163"/>
      <c r="O33" s="1163">
        <v>0</v>
      </c>
      <c r="P33" s="1163"/>
      <c r="Q33" s="1163">
        <v>9</v>
      </c>
      <c r="R33" s="1163"/>
      <c r="S33" s="1163"/>
      <c r="T33" s="1163">
        <v>567</v>
      </c>
      <c r="U33" s="1172">
        <v>0</v>
      </c>
      <c r="V33" s="1172">
        <v>9</v>
      </c>
      <c r="W33" s="1172">
        <v>0</v>
      </c>
      <c r="X33" s="1172">
        <v>0</v>
      </c>
      <c r="Y33" s="1163">
        <v>567</v>
      </c>
      <c r="Z33" s="1173">
        <v>0</v>
      </c>
      <c r="AA33" s="1176">
        <v>0</v>
      </c>
      <c r="AB33" s="1177">
        <v>0</v>
      </c>
      <c r="AC33" s="1166">
        <v>0</v>
      </c>
      <c r="AD33" s="1166">
        <v>0</v>
      </c>
      <c r="AE33" s="1172">
        <v>0</v>
      </c>
      <c r="AF33" s="1172">
        <v>9</v>
      </c>
      <c r="AG33" s="1172">
        <v>0</v>
      </c>
      <c r="AH33" s="1172">
        <v>0</v>
      </c>
      <c r="AI33" s="1175">
        <v>567</v>
      </c>
      <c r="AJ33" s="1163"/>
      <c r="AK33" s="1164"/>
      <c r="AL33" s="1164"/>
      <c r="AM33" s="1163"/>
      <c r="AN33" s="1168"/>
      <c r="AO33" s="1166"/>
      <c r="AP33" s="1166"/>
      <c r="AQ33" s="1166"/>
      <c r="BK33" s="1167">
        <v>29</v>
      </c>
    </row>
    <row r="34" spans="1:63" s="1167" customFormat="1" ht="13.5" customHeight="1">
      <c r="A34" s="1183">
        <v>44287</v>
      </c>
      <c r="B34" s="1169" t="s">
        <v>488</v>
      </c>
      <c r="C34" s="1170" t="s">
        <v>66</v>
      </c>
      <c r="D34" s="1174">
        <v>120</v>
      </c>
      <c r="E34" s="1172">
        <v>113</v>
      </c>
      <c r="F34" s="1163"/>
      <c r="G34" s="1163">
        <v>5.5</v>
      </c>
      <c r="H34" s="1163"/>
      <c r="I34" s="1163"/>
      <c r="J34" s="1163">
        <v>621.5</v>
      </c>
      <c r="K34" s="1163"/>
      <c r="L34" s="1163"/>
      <c r="M34" s="1163"/>
      <c r="N34" s="1163"/>
      <c r="O34" s="1163">
        <v>0</v>
      </c>
      <c r="P34" s="1163"/>
      <c r="Q34" s="1163"/>
      <c r="R34" s="1163"/>
      <c r="S34" s="1163" t="s">
        <v>888</v>
      </c>
      <c r="T34" s="1163">
        <v>0</v>
      </c>
      <c r="U34" s="1172">
        <v>0</v>
      </c>
      <c r="V34" s="1172">
        <v>5.5</v>
      </c>
      <c r="W34" s="1172">
        <v>0</v>
      </c>
      <c r="X34" s="1172">
        <v>0</v>
      </c>
      <c r="Y34" s="1163">
        <v>621.5</v>
      </c>
      <c r="Z34" s="1173">
        <v>0</v>
      </c>
      <c r="AA34" s="1176">
        <v>0</v>
      </c>
      <c r="AB34" s="1177">
        <v>0</v>
      </c>
      <c r="AC34" s="1166">
        <v>0</v>
      </c>
      <c r="AD34" s="1166">
        <v>0</v>
      </c>
      <c r="AE34" s="1172">
        <v>0</v>
      </c>
      <c r="AF34" s="1172">
        <v>5.5</v>
      </c>
      <c r="AG34" s="1172">
        <v>0</v>
      </c>
      <c r="AH34" s="1172">
        <v>0</v>
      </c>
      <c r="AI34" s="1175">
        <v>621.5</v>
      </c>
      <c r="AJ34" s="1163"/>
      <c r="AK34" s="1164"/>
      <c r="AL34" s="1164"/>
      <c r="AM34" s="1163"/>
      <c r="AN34" s="1168"/>
      <c r="AO34" s="1166"/>
      <c r="AP34" s="1166"/>
      <c r="AQ34" s="1166"/>
      <c r="BK34" s="1167">
        <v>30</v>
      </c>
    </row>
    <row r="35" spans="1:63" s="1167" customFormat="1" ht="13.5" customHeight="1">
      <c r="A35" s="1183">
        <v>44287</v>
      </c>
      <c r="B35" s="1169" t="s">
        <v>197</v>
      </c>
      <c r="C35" s="1170" t="s">
        <v>786</v>
      </c>
      <c r="D35" s="1172">
        <v>80</v>
      </c>
      <c r="E35" s="1172">
        <v>77</v>
      </c>
      <c r="F35" s="1163"/>
      <c r="G35" s="1163"/>
      <c r="H35" s="1163" t="s">
        <v>883</v>
      </c>
      <c r="I35" s="1163" t="s">
        <v>883</v>
      </c>
      <c r="J35" s="1163">
        <v>0</v>
      </c>
      <c r="K35" s="1163"/>
      <c r="L35" s="1163"/>
      <c r="M35" s="1163"/>
      <c r="N35" s="1163"/>
      <c r="O35" s="1163">
        <v>0</v>
      </c>
      <c r="P35" s="1163"/>
      <c r="Q35" s="1163">
        <v>11</v>
      </c>
      <c r="R35" s="1163"/>
      <c r="S35" s="1163"/>
      <c r="T35" s="1163">
        <v>847</v>
      </c>
      <c r="U35" s="1172">
        <v>0</v>
      </c>
      <c r="V35" s="1172">
        <v>11</v>
      </c>
      <c r="W35" s="1172">
        <v>0</v>
      </c>
      <c r="X35" s="1172">
        <v>0</v>
      </c>
      <c r="Y35" s="1163">
        <v>847</v>
      </c>
      <c r="Z35" s="1173">
        <v>0</v>
      </c>
      <c r="AA35" s="1176">
        <v>0</v>
      </c>
      <c r="AB35" s="1177">
        <v>0</v>
      </c>
      <c r="AC35" s="1166">
        <v>0</v>
      </c>
      <c r="AD35" s="1166">
        <v>0</v>
      </c>
      <c r="AE35" s="1172">
        <v>0</v>
      </c>
      <c r="AF35" s="1172">
        <v>11</v>
      </c>
      <c r="AG35" s="1172">
        <v>0</v>
      </c>
      <c r="AH35" s="1172">
        <v>0</v>
      </c>
      <c r="AI35" s="1175">
        <v>847</v>
      </c>
      <c r="AJ35" s="1163"/>
      <c r="AK35" s="1164"/>
      <c r="AL35" s="1164"/>
      <c r="AM35" s="1163"/>
      <c r="AN35" s="1168"/>
      <c r="AO35" s="1166"/>
      <c r="AP35" s="1166"/>
      <c r="AQ35" s="1166"/>
      <c r="BK35" s="1167">
        <v>31</v>
      </c>
    </row>
    <row r="36" spans="1:63" s="1167" customFormat="1" ht="13.5" customHeight="1">
      <c r="A36" s="1183">
        <v>44287</v>
      </c>
      <c r="B36" s="1169" t="s">
        <v>171</v>
      </c>
      <c r="C36" s="1170" t="s">
        <v>66</v>
      </c>
      <c r="D36" s="1172">
        <v>220</v>
      </c>
      <c r="E36" s="1172">
        <v>220</v>
      </c>
      <c r="F36" s="1163"/>
      <c r="G36" s="1163"/>
      <c r="H36" s="1163"/>
      <c r="I36" s="1163"/>
      <c r="J36" s="1163">
        <v>0</v>
      </c>
      <c r="K36" s="1163"/>
      <c r="L36" s="1163">
        <v>5</v>
      </c>
      <c r="M36" s="1163"/>
      <c r="N36" s="1163"/>
      <c r="O36" s="1163">
        <v>1100</v>
      </c>
      <c r="P36" s="1163"/>
      <c r="Q36" s="1163"/>
      <c r="R36" s="1163"/>
      <c r="S36" s="1163"/>
      <c r="T36" s="1163">
        <v>0</v>
      </c>
      <c r="U36" s="1172">
        <v>0</v>
      </c>
      <c r="V36" s="1172">
        <v>5</v>
      </c>
      <c r="W36" s="1172">
        <v>0</v>
      </c>
      <c r="X36" s="1172">
        <v>0</v>
      </c>
      <c r="Y36" s="1163">
        <v>1100</v>
      </c>
      <c r="Z36" s="1173">
        <v>0</v>
      </c>
      <c r="AA36" s="1176">
        <v>0</v>
      </c>
      <c r="AB36" s="1177">
        <v>0</v>
      </c>
      <c r="AC36" s="1166">
        <v>0</v>
      </c>
      <c r="AD36" s="1166">
        <v>0</v>
      </c>
      <c r="AE36" s="1172">
        <v>0</v>
      </c>
      <c r="AF36" s="1172">
        <v>5</v>
      </c>
      <c r="AG36" s="1172">
        <v>0</v>
      </c>
      <c r="AH36" s="1172">
        <v>0</v>
      </c>
      <c r="AI36" s="1175">
        <v>1100</v>
      </c>
      <c r="AJ36" s="1163"/>
      <c r="AK36" s="1164"/>
      <c r="AL36" s="1164"/>
      <c r="AM36" s="1163"/>
      <c r="AN36" s="1168"/>
      <c r="AO36" s="1166"/>
      <c r="AP36" s="1166"/>
      <c r="AQ36" s="1166"/>
      <c r="BK36" s="1167">
        <v>32</v>
      </c>
    </row>
    <row r="37" spans="1:63" s="1167" customFormat="1" ht="13.5" customHeight="1">
      <c r="A37" s="1183">
        <v>44287</v>
      </c>
      <c r="B37" s="1169" t="s">
        <v>195</v>
      </c>
      <c r="C37" s="1170" t="s">
        <v>66</v>
      </c>
      <c r="D37" s="1172">
        <v>130</v>
      </c>
      <c r="E37" s="1172">
        <v>125</v>
      </c>
      <c r="F37" s="1163"/>
      <c r="G37" s="1163"/>
      <c r="H37" s="1163"/>
      <c r="I37" s="1163"/>
      <c r="J37" s="1163">
        <v>0</v>
      </c>
      <c r="K37" s="1163"/>
      <c r="L37" s="1163">
        <v>3</v>
      </c>
      <c r="M37" s="1163"/>
      <c r="N37" s="1163"/>
      <c r="O37" s="1163">
        <v>375</v>
      </c>
      <c r="P37" s="1163"/>
      <c r="Q37" s="1163"/>
      <c r="R37" s="1163"/>
      <c r="S37" s="1163"/>
      <c r="T37" s="1163">
        <v>0</v>
      </c>
      <c r="U37" s="1172">
        <v>0</v>
      </c>
      <c r="V37" s="1172">
        <v>3</v>
      </c>
      <c r="W37" s="1172">
        <v>0</v>
      </c>
      <c r="X37" s="1172">
        <v>0</v>
      </c>
      <c r="Y37" s="1163">
        <v>375</v>
      </c>
      <c r="Z37" s="1173">
        <v>0</v>
      </c>
      <c r="AA37" s="1176">
        <v>0</v>
      </c>
      <c r="AB37" s="1177">
        <v>0</v>
      </c>
      <c r="AC37" s="1166">
        <v>0</v>
      </c>
      <c r="AD37" s="1166">
        <v>0</v>
      </c>
      <c r="AE37" s="1172">
        <v>0</v>
      </c>
      <c r="AF37" s="1172">
        <v>3</v>
      </c>
      <c r="AG37" s="1172">
        <v>0</v>
      </c>
      <c r="AH37" s="1172">
        <v>0</v>
      </c>
      <c r="AI37" s="1175">
        <v>375</v>
      </c>
      <c r="AJ37" s="1163"/>
      <c r="AK37" s="1164"/>
      <c r="AL37" s="1164"/>
      <c r="AM37" s="1163"/>
      <c r="AN37" s="1168"/>
      <c r="AO37" s="1166"/>
      <c r="AP37" s="1166"/>
      <c r="AQ37" s="1166"/>
      <c r="BK37" s="1167">
        <v>33</v>
      </c>
    </row>
    <row r="38" spans="1:63" s="1167" customFormat="1" ht="13.5" customHeight="1">
      <c r="A38" s="1183">
        <v>44287</v>
      </c>
      <c r="B38" s="1169" t="s">
        <v>889</v>
      </c>
      <c r="C38" s="1170" t="s">
        <v>66</v>
      </c>
      <c r="D38" s="1172">
        <v>45</v>
      </c>
      <c r="E38" s="1172">
        <v>40</v>
      </c>
      <c r="F38" s="1163"/>
      <c r="G38" s="1163">
        <v>5</v>
      </c>
      <c r="H38" s="1163"/>
      <c r="I38" s="1163"/>
      <c r="J38" s="1163">
        <v>200</v>
      </c>
      <c r="K38" s="1163"/>
      <c r="L38" s="1163"/>
      <c r="M38" s="1163"/>
      <c r="N38" s="1163"/>
      <c r="O38" s="1163">
        <v>0</v>
      </c>
      <c r="P38" s="1163"/>
      <c r="Q38" s="1163">
        <v>5.5</v>
      </c>
      <c r="R38" s="1163"/>
      <c r="S38" s="1163"/>
      <c r="T38" s="1163">
        <v>220</v>
      </c>
      <c r="U38" s="1172">
        <v>0</v>
      </c>
      <c r="V38" s="1172">
        <v>10.5</v>
      </c>
      <c r="W38" s="1172">
        <v>0</v>
      </c>
      <c r="X38" s="1172">
        <v>0</v>
      </c>
      <c r="Y38" s="1163">
        <v>420</v>
      </c>
      <c r="Z38" s="1173">
        <v>0</v>
      </c>
      <c r="AA38" s="1176">
        <v>0</v>
      </c>
      <c r="AB38" s="1177">
        <v>0</v>
      </c>
      <c r="AC38" s="1166">
        <v>0</v>
      </c>
      <c r="AD38" s="1166">
        <v>0</v>
      </c>
      <c r="AE38" s="1172">
        <v>0</v>
      </c>
      <c r="AF38" s="1172">
        <v>10.5</v>
      </c>
      <c r="AG38" s="1172">
        <v>0</v>
      </c>
      <c r="AH38" s="1172">
        <v>0</v>
      </c>
      <c r="AI38" s="1175">
        <v>420</v>
      </c>
      <c r="AJ38" s="1163"/>
      <c r="AK38" s="1164"/>
      <c r="AL38" s="1164"/>
      <c r="AM38" s="1163"/>
      <c r="AN38" s="1168"/>
      <c r="AO38" s="1166"/>
      <c r="AP38" s="1166"/>
      <c r="AQ38" s="1166"/>
      <c r="BK38" s="1167">
        <v>34</v>
      </c>
    </row>
    <row r="39" spans="1:63" s="1167" customFormat="1" ht="13.5" customHeight="1">
      <c r="A39" s="1183">
        <v>44287</v>
      </c>
      <c r="B39" s="1169" t="s">
        <v>3</v>
      </c>
      <c r="C39" s="1170" t="s">
        <v>66</v>
      </c>
      <c r="D39" s="1172">
        <v>15</v>
      </c>
      <c r="E39" s="1172">
        <v>12</v>
      </c>
      <c r="F39" s="1163"/>
      <c r="G39" s="1163"/>
      <c r="H39" s="1163"/>
      <c r="I39" s="1163"/>
      <c r="J39" s="1163">
        <v>0</v>
      </c>
      <c r="K39" s="1163"/>
      <c r="L39" s="1163">
        <v>12</v>
      </c>
      <c r="M39" s="1163"/>
      <c r="N39" s="1163"/>
      <c r="O39" s="1163">
        <v>144</v>
      </c>
      <c r="P39" s="1163"/>
      <c r="Q39" s="1163"/>
      <c r="R39" s="1163"/>
      <c r="S39" s="1163"/>
      <c r="T39" s="1163">
        <v>0</v>
      </c>
      <c r="U39" s="1172">
        <v>0</v>
      </c>
      <c r="V39" s="1172">
        <v>12</v>
      </c>
      <c r="W39" s="1172">
        <v>0</v>
      </c>
      <c r="X39" s="1172">
        <v>0</v>
      </c>
      <c r="Y39" s="1163">
        <v>144</v>
      </c>
      <c r="Z39" s="1173">
        <v>0</v>
      </c>
      <c r="AA39" s="1176">
        <v>0</v>
      </c>
      <c r="AB39" s="1177">
        <v>0</v>
      </c>
      <c r="AC39" s="1166">
        <v>0</v>
      </c>
      <c r="AD39" s="1166">
        <v>0</v>
      </c>
      <c r="AE39" s="1172">
        <v>0</v>
      </c>
      <c r="AF39" s="1172">
        <v>12</v>
      </c>
      <c r="AG39" s="1172">
        <v>0</v>
      </c>
      <c r="AH39" s="1172">
        <v>0</v>
      </c>
      <c r="AI39" s="1175">
        <v>144</v>
      </c>
      <c r="AJ39" s="1163"/>
      <c r="AK39" s="1164"/>
      <c r="AL39" s="1164"/>
      <c r="AM39" s="1163"/>
      <c r="AN39" s="1168"/>
      <c r="AO39" s="1166"/>
      <c r="AP39" s="1166"/>
      <c r="AQ39" s="1166"/>
      <c r="BK39" s="1167">
        <v>35</v>
      </c>
    </row>
    <row r="40" spans="1:63" s="1167" customFormat="1" ht="13.5" customHeight="1">
      <c r="A40" s="1183">
        <v>44287</v>
      </c>
      <c r="B40" s="1169" t="s">
        <v>72</v>
      </c>
      <c r="C40" s="1170" t="s">
        <v>66</v>
      </c>
      <c r="D40" s="1172">
        <v>10</v>
      </c>
      <c r="E40" s="1172">
        <v>10</v>
      </c>
      <c r="F40" s="1163"/>
      <c r="G40" s="1163"/>
      <c r="H40" s="1163"/>
      <c r="I40" s="1163"/>
      <c r="J40" s="1163">
        <v>0</v>
      </c>
      <c r="K40" s="1163"/>
      <c r="L40" s="1163">
        <v>10</v>
      </c>
      <c r="M40" s="1163"/>
      <c r="N40" s="1163"/>
      <c r="O40" s="1163">
        <v>100</v>
      </c>
      <c r="P40" s="1163"/>
      <c r="Q40" s="1163"/>
      <c r="R40" s="1163"/>
      <c r="S40" s="1163"/>
      <c r="T40" s="1163">
        <v>0</v>
      </c>
      <c r="U40" s="1172">
        <v>0</v>
      </c>
      <c r="V40" s="1172">
        <v>10</v>
      </c>
      <c r="W40" s="1172">
        <v>0</v>
      </c>
      <c r="X40" s="1172">
        <v>0</v>
      </c>
      <c r="Y40" s="1163">
        <v>100</v>
      </c>
      <c r="Z40" s="1173">
        <v>0</v>
      </c>
      <c r="AA40" s="1176">
        <v>0</v>
      </c>
      <c r="AB40" s="1177">
        <v>0</v>
      </c>
      <c r="AC40" s="1166">
        <v>0</v>
      </c>
      <c r="AD40" s="1166">
        <v>0</v>
      </c>
      <c r="AE40" s="1172">
        <v>0</v>
      </c>
      <c r="AF40" s="1172">
        <v>10</v>
      </c>
      <c r="AG40" s="1172">
        <v>0</v>
      </c>
      <c r="AH40" s="1172">
        <v>0</v>
      </c>
      <c r="AI40" s="1175">
        <v>100</v>
      </c>
      <c r="AJ40" s="1163"/>
      <c r="AK40" s="1164"/>
      <c r="AL40" s="1164"/>
      <c r="AM40" s="1163"/>
      <c r="AN40" s="1168"/>
      <c r="AO40" s="1166"/>
      <c r="AP40" s="1166"/>
      <c r="AQ40" s="1166"/>
      <c r="BK40" s="1167">
        <v>36</v>
      </c>
    </row>
    <row r="41" spans="1:63" s="1167" customFormat="1" ht="13.5" customHeight="1">
      <c r="A41" s="1183">
        <v>44287</v>
      </c>
      <c r="B41" s="1169" t="s">
        <v>134</v>
      </c>
      <c r="C41" s="1170" t="s">
        <v>66</v>
      </c>
      <c r="D41" s="1172">
        <v>10</v>
      </c>
      <c r="E41" s="1172">
        <v>10</v>
      </c>
      <c r="F41" s="1163"/>
      <c r="G41" s="1163"/>
      <c r="H41" s="1163"/>
      <c r="I41" s="1163"/>
      <c r="J41" s="1163">
        <v>0</v>
      </c>
      <c r="K41" s="1163"/>
      <c r="L41" s="1163"/>
      <c r="M41" s="1163"/>
      <c r="N41" s="1163"/>
      <c r="O41" s="1163">
        <v>0</v>
      </c>
      <c r="P41" s="1163"/>
      <c r="Q41" s="1163">
        <v>10</v>
      </c>
      <c r="R41" s="1163"/>
      <c r="S41" s="1163"/>
      <c r="T41" s="1163">
        <v>100</v>
      </c>
      <c r="U41" s="1172">
        <v>0</v>
      </c>
      <c r="V41" s="1172">
        <v>10</v>
      </c>
      <c r="W41" s="1172">
        <v>0</v>
      </c>
      <c r="X41" s="1172">
        <v>0</v>
      </c>
      <c r="Y41" s="1163">
        <v>100</v>
      </c>
      <c r="Z41" s="1173">
        <v>0</v>
      </c>
      <c r="AA41" s="1176">
        <v>0</v>
      </c>
      <c r="AB41" s="1177">
        <v>0</v>
      </c>
      <c r="AC41" s="1166">
        <v>0</v>
      </c>
      <c r="AD41" s="1166">
        <v>0</v>
      </c>
      <c r="AE41" s="1172">
        <v>0</v>
      </c>
      <c r="AF41" s="1172">
        <v>10</v>
      </c>
      <c r="AG41" s="1172">
        <v>0</v>
      </c>
      <c r="AH41" s="1172">
        <v>0</v>
      </c>
      <c r="AI41" s="1175">
        <v>100</v>
      </c>
      <c r="AJ41" s="1163"/>
      <c r="AK41" s="1164"/>
      <c r="AL41" s="1164"/>
      <c r="AM41" s="1163"/>
      <c r="AN41" s="1168"/>
      <c r="AO41" s="1166"/>
      <c r="AP41" s="1166"/>
      <c r="AQ41" s="1166"/>
      <c r="BK41" s="1167">
        <v>37</v>
      </c>
    </row>
    <row r="42" spans="1:63" s="1167" customFormat="1" ht="13.5" customHeight="1">
      <c r="A42" s="1183">
        <v>44287</v>
      </c>
      <c r="B42" s="1169" t="s">
        <v>890</v>
      </c>
      <c r="C42" s="1170" t="s">
        <v>66</v>
      </c>
      <c r="D42" s="1172">
        <v>9</v>
      </c>
      <c r="E42" s="1172">
        <v>9</v>
      </c>
      <c r="F42" s="1163"/>
      <c r="G42" s="1163"/>
      <c r="H42" s="1163"/>
      <c r="I42" s="1163"/>
      <c r="J42" s="1163">
        <v>0</v>
      </c>
      <c r="K42" s="1163"/>
      <c r="L42" s="1163"/>
      <c r="M42" s="1163">
        <v>17</v>
      </c>
      <c r="N42" s="1163"/>
      <c r="O42" s="1163">
        <v>153</v>
      </c>
      <c r="P42" s="1163"/>
      <c r="Q42" s="1163"/>
      <c r="R42" s="1163"/>
      <c r="S42" s="1163"/>
      <c r="T42" s="1163">
        <v>0</v>
      </c>
      <c r="U42" s="1172">
        <v>0</v>
      </c>
      <c r="V42" s="1172">
        <v>0</v>
      </c>
      <c r="W42" s="1172">
        <v>17</v>
      </c>
      <c r="X42" s="1172">
        <v>0</v>
      </c>
      <c r="Y42" s="1163">
        <v>153</v>
      </c>
      <c r="Z42" s="1173">
        <v>0</v>
      </c>
      <c r="AA42" s="1176">
        <v>0</v>
      </c>
      <c r="AB42" s="1177">
        <v>0</v>
      </c>
      <c r="AC42" s="1166">
        <v>0</v>
      </c>
      <c r="AD42" s="1166">
        <v>0</v>
      </c>
      <c r="AE42" s="1172">
        <v>0</v>
      </c>
      <c r="AF42" s="1172">
        <v>0</v>
      </c>
      <c r="AG42" s="1172">
        <v>17</v>
      </c>
      <c r="AH42" s="1172">
        <v>0</v>
      </c>
      <c r="AI42" s="1175">
        <v>153</v>
      </c>
      <c r="AJ42" s="1163"/>
      <c r="AK42" s="1164"/>
      <c r="AL42" s="1164"/>
      <c r="AM42" s="1163"/>
      <c r="AN42" s="1168"/>
      <c r="AO42" s="1166"/>
      <c r="AP42" s="1166"/>
      <c r="AQ42" s="1166"/>
      <c r="BK42" s="1167">
        <v>38</v>
      </c>
    </row>
    <row r="43" spans="1:63" s="1167" customFormat="1" ht="13.5" customHeight="1">
      <c r="A43" s="1183">
        <v>44287</v>
      </c>
      <c r="B43" s="1169" t="s">
        <v>891</v>
      </c>
      <c r="C43" s="1170" t="s">
        <v>66</v>
      </c>
      <c r="D43" s="1172">
        <v>105</v>
      </c>
      <c r="E43" s="1172">
        <v>105</v>
      </c>
      <c r="F43" s="1163"/>
      <c r="G43" s="1163"/>
      <c r="H43" s="1163"/>
      <c r="I43" s="1163"/>
      <c r="J43" s="1163">
        <v>0</v>
      </c>
      <c r="K43" s="1163"/>
      <c r="L43" s="1163"/>
      <c r="M43" s="1163"/>
      <c r="N43" s="1163"/>
      <c r="O43" s="1163">
        <v>0</v>
      </c>
      <c r="P43" s="1163"/>
      <c r="Q43" s="1163">
        <v>3</v>
      </c>
      <c r="R43" s="1163"/>
      <c r="S43" s="1163"/>
      <c r="T43" s="1163">
        <v>315</v>
      </c>
      <c r="U43" s="1172">
        <v>0</v>
      </c>
      <c r="V43" s="1172">
        <v>3</v>
      </c>
      <c r="W43" s="1172">
        <v>0</v>
      </c>
      <c r="X43" s="1172">
        <v>0</v>
      </c>
      <c r="Y43" s="1163">
        <v>315</v>
      </c>
      <c r="Z43" s="1173">
        <v>0</v>
      </c>
      <c r="AA43" s="1176">
        <v>0</v>
      </c>
      <c r="AB43" s="1177">
        <v>0</v>
      </c>
      <c r="AC43" s="1166">
        <v>0</v>
      </c>
      <c r="AD43" s="1166">
        <v>0</v>
      </c>
      <c r="AE43" s="1172">
        <v>0</v>
      </c>
      <c r="AF43" s="1172">
        <v>3</v>
      </c>
      <c r="AG43" s="1172">
        <v>0</v>
      </c>
      <c r="AH43" s="1172">
        <v>0</v>
      </c>
      <c r="AI43" s="1175">
        <v>315</v>
      </c>
      <c r="AJ43" s="1163"/>
      <c r="AK43" s="1164"/>
      <c r="AL43" s="1164"/>
      <c r="AM43" s="1163"/>
      <c r="AN43" s="1168"/>
      <c r="AO43" s="1166"/>
      <c r="AP43" s="1166"/>
      <c r="AQ43" s="1166"/>
      <c r="BK43" s="1167">
        <v>39</v>
      </c>
    </row>
    <row r="44" spans="1:63" s="1167" customFormat="1" ht="13.5" customHeight="1">
      <c r="A44" s="1183">
        <v>44287</v>
      </c>
      <c r="B44" s="1169" t="s">
        <v>892</v>
      </c>
      <c r="C44" s="1170" t="s">
        <v>66</v>
      </c>
      <c r="D44" s="1172">
        <v>10</v>
      </c>
      <c r="E44" s="1172">
        <v>7</v>
      </c>
      <c r="F44" s="1163"/>
      <c r="G44" s="1163"/>
      <c r="H44" s="1163"/>
      <c r="I44" s="1163"/>
      <c r="J44" s="1163">
        <v>0</v>
      </c>
      <c r="K44" s="1163"/>
      <c r="L44" s="1163"/>
      <c r="M44" s="1163"/>
      <c r="N44" s="1163"/>
      <c r="O44" s="1163">
        <v>0</v>
      </c>
      <c r="P44" s="1163"/>
      <c r="Q44" s="1163"/>
      <c r="R44" s="1163">
        <v>40</v>
      </c>
      <c r="S44" s="1163"/>
      <c r="T44" s="1163">
        <v>280</v>
      </c>
      <c r="U44" s="1172">
        <v>0</v>
      </c>
      <c r="V44" s="1172">
        <v>0</v>
      </c>
      <c r="W44" s="1172">
        <v>40</v>
      </c>
      <c r="X44" s="1172">
        <v>0</v>
      </c>
      <c r="Y44" s="1163">
        <v>280</v>
      </c>
      <c r="Z44" s="1173">
        <v>0</v>
      </c>
      <c r="AA44" s="1176">
        <v>0</v>
      </c>
      <c r="AB44" s="1177">
        <v>0</v>
      </c>
      <c r="AC44" s="1166">
        <v>0</v>
      </c>
      <c r="AD44" s="1166">
        <v>0</v>
      </c>
      <c r="AE44" s="1172">
        <v>0</v>
      </c>
      <c r="AF44" s="1172">
        <v>0</v>
      </c>
      <c r="AG44" s="1172">
        <v>40</v>
      </c>
      <c r="AH44" s="1172">
        <v>0</v>
      </c>
      <c r="AI44" s="1175">
        <v>280</v>
      </c>
      <c r="AJ44" s="1163"/>
      <c r="AK44" s="1164"/>
      <c r="AL44" s="1164"/>
      <c r="AM44" s="1163"/>
      <c r="AN44" s="1168"/>
      <c r="AO44" s="1166"/>
      <c r="AP44" s="1166"/>
      <c r="AQ44" s="1166"/>
      <c r="BK44" s="1167">
        <v>40</v>
      </c>
    </row>
    <row r="45" spans="1:63" s="1167" customFormat="1" ht="13.5" customHeight="1">
      <c r="A45" s="1183">
        <v>44287</v>
      </c>
      <c r="B45" s="1174" t="s">
        <v>73</v>
      </c>
      <c r="C45" s="1170" t="s">
        <v>66</v>
      </c>
      <c r="D45" s="1172">
        <v>5</v>
      </c>
      <c r="E45" s="1172">
        <v>4</v>
      </c>
      <c r="F45" s="1163"/>
      <c r="G45" s="1163"/>
      <c r="H45" s="1163"/>
      <c r="I45" s="1163"/>
      <c r="J45" s="1163">
        <v>0</v>
      </c>
      <c r="K45" s="1163"/>
      <c r="L45" s="1163"/>
      <c r="M45" s="1163">
        <v>40</v>
      </c>
      <c r="N45" s="1163"/>
      <c r="O45" s="1163">
        <v>160</v>
      </c>
      <c r="P45" s="1163"/>
      <c r="Q45" s="1163"/>
      <c r="R45" s="1163"/>
      <c r="S45" s="1163"/>
      <c r="T45" s="1163">
        <v>0</v>
      </c>
      <c r="U45" s="1172">
        <v>0</v>
      </c>
      <c r="V45" s="1172">
        <v>0</v>
      </c>
      <c r="W45" s="1172">
        <v>40</v>
      </c>
      <c r="X45" s="1172">
        <v>0</v>
      </c>
      <c r="Y45" s="1163">
        <v>160</v>
      </c>
      <c r="Z45" s="1173">
        <v>0</v>
      </c>
      <c r="AA45" s="1176">
        <v>0</v>
      </c>
      <c r="AB45" s="1177">
        <v>0</v>
      </c>
      <c r="AC45" s="1166">
        <v>0</v>
      </c>
      <c r="AD45" s="1166">
        <v>0</v>
      </c>
      <c r="AE45" s="1172">
        <v>0</v>
      </c>
      <c r="AF45" s="1172">
        <v>0</v>
      </c>
      <c r="AG45" s="1172">
        <v>40</v>
      </c>
      <c r="AH45" s="1172">
        <v>0</v>
      </c>
      <c r="AI45" s="1175">
        <v>160</v>
      </c>
      <c r="AJ45" s="1163"/>
      <c r="AK45" s="1164"/>
      <c r="AL45" s="1164"/>
      <c r="AM45" s="1163"/>
      <c r="AN45" s="1168"/>
      <c r="AO45" s="1166"/>
      <c r="AP45" s="1166"/>
      <c r="AQ45" s="1166"/>
      <c r="BK45" s="1167">
        <v>41</v>
      </c>
    </row>
    <row r="46" spans="1:63" s="1167" customFormat="1" ht="13.5" customHeight="1">
      <c r="A46" s="1183">
        <v>44287</v>
      </c>
      <c r="B46" s="1174" t="s">
        <v>478</v>
      </c>
      <c r="C46" s="1170" t="s">
        <v>66</v>
      </c>
      <c r="D46" s="1174">
        <v>10</v>
      </c>
      <c r="E46" s="1172">
        <v>10</v>
      </c>
      <c r="F46" s="1163"/>
      <c r="G46" s="1163"/>
      <c r="H46" s="1163">
        <v>25</v>
      </c>
      <c r="I46" s="1163"/>
      <c r="J46" s="1163">
        <v>250</v>
      </c>
      <c r="K46" s="1163"/>
      <c r="L46" s="1163"/>
      <c r="M46" s="1163"/>
      <c r="N46" s="1163"/>
      <c r="O46" s="1163">
        <v>0</v>
      </c>
      <c r="P46" s="1163"/>
      <c r="Q46" s="1163"/>
      <c r="R46" s="1163"/>
      <c r="S46" s="1163"/>
      <c r="T46" s="1163">
        <v>0</v>
      </c>
      <c r="U46" s="1172">
        <v>0</v>
      </c>
      <c r="V46" s="1172">
        <v>0</v>
      </c>
      <c r="W46" s="1172">
        <v>25</v>
      </c>
      <c r="X46" s="1172">
        <v>0</v>
      </c>
      <c r="Y46" s="1163">
        <v>250</v>
      </c>
      <c r="Z46" s="1173">
        <v>0</v>
      </c>
      <c r="AA46" s="1176">
        <v>0</v>
      </c>
      <c r="AB46" s="1177">
        <v>0</v>
      </c>
      <c r="AC46" s="1166">
        <v>0</v>
      </c>
      <c r="AD46" s="1166">
        <v>0</v>
      </c>
      <c r="AE46" s="1172">
        <v>0</v>
      </c>
      <c r="AF46" s="1172">
        <v>0</v>
      </c>
      <c r="AG46" s="1172">
        <v>25</v>
      </c>
      <c r="AH46" s="1172">
        <v>0</v>
      </c>
      <c r="AI46" s="1175">
        <v>250</v>
      </c>
      <c r="AJ46" s="1163"/>
      <c r="AK46" s="1164"/>
      <c r="AL46" s="1164"/>
      <c r="AM46" s="1163"/>
      <c r="AN46" s="1168"/>
      <c r="AO46" s="1166"/>
      <c r="AP46" s="1166"/>
      <c r="AQ46" s="1166"/>
      <c r="BK46" s="1167">
        <v>42</v>
      </c>
    </row>
    <row r="47" spans="1:63" s="1167" customFormat="1" ht="13.5" customHeight="1">
      <c r="A47" s="1183">
        <v>44287</v>
      </c>
      <c r="B47" s="1178" t="s">
        <v>60</v>
      </c>
      <c r="C47" s="1170" t="s">
        <v>66</v>
      </c>
      <c r="D47" s="1172">
        <v>20</v>
      </c>
      <c r="E47" s="1172">
        <v>20</v>
      </c>
      <c r="F47" s="1163"/>
      <c r="G47" s="1163"/>
      <c r="H47" s="1163">
        <v>0.5</v>
      </c>
      <c r="I47" s="1163"/>
      <c r="J47" s="1163">
        <v>10</v>
      </c>
      <c r="K47" s="1163"/>
      <c r="L47" s="1163"/>
      <c r="M47" s="1163">
        <v>1</v>
      </c>
      <c r="N47" s="1163"/>
      <c r="O47" s="1163">
        <v>20</v>
      </c>
      <c r="P47" s="1163"/>
      <c r="Q47" s="1163"/>
      <c r="R47" s="1163">
        <v>1</v>
      </c>
      <c r="S47" s="1163"/>
      <c r="T47" s="1163">
        <v>20</v>
      </c>
      <c r="U47" s="1172">
        <v>0</v>
      </c>
      <c r="V47" s="1172">
        <v>0</v>
      </c>
      <c r="W47" s="1172">
        <v>2.5</v>
      </c>
      <c r="X47" s="1172">
        <v>0</v>
      </c>
      <c r="Y47" s="1163">
        <v>50</v>
      </c>
      <c r="Z47" s="1173">
        <v>0</v>
      </c>
      <c r="AA47" s="1176">
        <v>0</v>
      </c>
      <c r="AB47" s="1177">
        <v>0</v>
      </c>
      <c r="AC47" s="1166">
        <v>0</v>
      </c>
      <c r="AD47" s="1166">
        <v>0</v>
      </c>
      <c r="AE47" s="1172">
        <v>0</v>
      </c>
      <c r="AF47" s="1172">
        <v>0</v>
      </c>
      <c r="AG47" s="1172">
        <v>2.5</v>
      </c>
      <c r="AH47" s="1172">
        <v>0</v>
      </c>
      <c r="AI47" s="1175">
        <v>50</v>
      </c>
      <c r="AJ47" s="1163"/>
      <c r="AK47" s="1164"/>
      <c r="AL47" s="1164"/>
      <c r="AM47" s="1163"/>
      <c r="AN47" s="1168"/>
      <c r="AO47" s="1166"/>
      <c r="AP47" s="1166"/>
      <c r="AQ47" s="1166"/>
      <c r="BK47" s="1167">
        <v>43</v>
      </c>
    </row>
    <row r="48" spans="1:63" s="1167" customFormat="1" ht="13.5" customHeight="1">
      <c r="A48" s="1183">
        <v>44287</v>
      </c>
      <c r="B48" s="1178" t="s">
        <v>61</v>
      </c>
      <c r="C48" s="1170" t="s">
        <v>66</v>
      </c>
      <c r="D48" s="1172">
        <v>20</v>
      </c>
      <c r="E48" s="1172">
        <v>20</v>
      </c>
      <c r="F48" s="1163"/>
      <c r="G48" s="1163"/>
      <c r="H48" s="1163">
        <v>0.5</v>
      </c>
      <c r="I48" s="1163"/>
      <c r="J48" s="1163">
        <v>10</v>
      </c>
      <c r="K48" s="1163"/>
      <c r="L48" s="1163"/>
      <c r="M48" s="1163">
        <v>1</v>
      </c>
      <c r="N48" s="1163"/>
      <c r="O48" s="1163">
        <v>20</v>
      </c>
      <c r="P48" s="1163"/>
      <c r="Q48" s="1163"/>
      <c r="R48" s="1163">
        <v>0.8</v>
      </c>
      <c r="S48" s="1163"/>
      <c r="T48" s="1163">
        <v>16</v>
      </c>
      <c r="U48" s="1172">
        <v>0</v>
      </c>
      <c r="V48" s="1172">
        <v>0</v>
      </c>
      <c r="W48" s="1172">
        <v>2.2999999999999998</v>
      </c>
      <c r="X48" s="1172">
        <v>0</v>
      </c>
      <c r="Y48" s="1163">
        <v>46</v>
      </c>
      <c r="Z48" s="1173">
        <v>0</v>
      </c>
      <c r="AA48" s="1176">
        <v>0</v>
      </c>
      <c r="AB48" s="1177">
        <v>0</v>
      </c>
      <c r="AC48" s="1166">
        <v>0</v>
      </c>
      <c r="AD48" s="1166">
        <v>0</v>
      </c>
      <c r="AE48" s="1172">
        <v>0</v>
      </c>
      <c r="AF48" s="1172">
        <v>0</v>
      </c>
      <c r="AG48" s="1172">
        <v>2.2999999999999998</v>
      </c>
      <c r="AH48" s="1172">
        <v>0</v>
      </c>
      <c r="AI48" s="1175">
        <v>46</v>
      </c>
      <c r="AJ48" s="1163"/>
      <c r="AK48" s="1164"/>
      <c r="AL48" s="1164"/>
      <c r="AM48" s="1163"/>
      <c r="AN48" s="1168"/>
      <c r="AO48" s="1166"/>
      <c r="AP48" s="1166"/>
      <c r="AQ48" s="1166"/>
      <c r="BK48" s="1167">
        <v>44</v>
      </c>
    </row>
    <row r="49" spans="1:63" s="1167" customFormat="1" ht="13.5" customHeight="1">
      <c r="A49" s="1183">
        <v>44287</v>
      </c>
      <c r="B49" s="1178" t="s">
        <v>160</v>
      </c>
      <c r="C49" s="1170" t="s">
        <v>66</v>
      </c>
      <c r="D49" s="1172">
        <v>14</v>
      </c>
      <c r="E49" s="1172">
        <v>12</v>
      </c>
      <c r="F49" s="1163"/>
      <c r="G49" s="1163"/>
      <c r="H49" s="1163"/>
      <c r="I49" s="1163"/>
      <c r="J49" s="1163">
        <v>0</v>
      </c>
      <c r="K49" s="1163"/>
      <c r="L49" s="1163"/>
      <c r="M49" s="1163"/>
      <c r="N49" s="1163"/>
      <c r="O49" s="1163">
        <v>0</v>
      </c>
      <c r="P49" s="1163"/>
      <c r="Q49" s="1163"/>
      <c r="R49" s="1163">
        <v>5</v>
      </c>
      <c r="S49" s="1163"/>
      <c r="T49" s="1163">
        <v>60</v>
      </c>
      <c r="U49" s="1172">
        <v>0</v>
      </c>
      <c r="V49" s="1172">
        <v>0</v>
      </c>
      <c r="W49" s="1172">
        <v>5</v>
      </c>
      <c r="X49" s="1172">
        <v>0</v>
      </c>
      <c r="Y49" s="1163">
        <v>60</v>
      </c>
      <c r="Z49" s="1173">
        <v>0</v>
      </c>
      <c r="AA49" s="1176">
        <v>0</v>
      </c>
      <c r="AB49" s="1177">
        <v>0</v>
      </c>
      <c r="AC49" s="1166">
        <v>0</v>
      </c>
      <c r="AD49" s="1166">
        <v>0</v>
      </c>
      <c r="AE49" s="1172">
        <v>0</v>
      </c>
      <c r="AF49" s="1172">
        <v>0</v>
      </c>
      <c r="AG49" s="1172">
        <v>5</v>
      </c>
      <c r="AH49" s="1172">
        <v>0</v>
      </c>
      <c r="AI49" s="1175">
        <v>60</v>
      </c>
      <c r="AJ49" s="1163"/>
      <c r="AK49" s="1164"/>
      <c r="AL49" s="1164"/>
      <c r="AM49" s="1163"/>
      <c r="AN49" s="1168"/>
      <c r="AO49" s="1166"/>
      <c r="AP49" s="1166"/>
      <c r="AQ49" s="1166"/>
      <c r="BK49" s="1167">
        <v>45</v>
      </c>
    </row>
    <row r="50" spans="1:63" s="1167" customFormat="1" ht="13.5" customHeight="1">
      <c r="A50" s="1183">
        <v>44287</v>
      </c>
      <c r="B50" s="1178" t="s">
        <v>161</v>
      </c>
      <c r="C50" s="1170" t="s">
        <v>389</v>
      </c>
      <c r="D50" s="1172">
        <v>13</v>
      </c>
      <c r="E50" s="1172">
        <v>13</v>
      </c>
      <c r="F50" s="1163"/>
      <c r="G50" s="1163"/>
      <c r="H50" s="1163"/>
      <c r="I50" s="1163"/>
      <c r="J50" s="1163">
        <v>0</v>
      </c>
      <c r="K50" s="1163"/>
      <c r="L50" s="1163"/>
      <c r="M50" s="1163">
        <v>5</v>
      </c>
      <c r="N50" s="1163"/>
      <c r="O50" s="1163">
        <v>65</v>
      </c>
      <c r="P50" s="1163"/>
      <c r="Q50" s="1163"/>
      <c r="R50" s="1163"/>
      <c r="S50" s="1163"/>
      <c r="T50" s="1163">
        <v>0</v>
      </c>
      <c r="U50" s="1172">
        <v>0</v>
      </c>
      <c r="V50" s="1172">
        <v>0</v>
      </c>
      <c r="W50" s="1172">
        <v>5</v>
      </c>
      <c r="X50" s="1172">
        <v>0</v>
      </c>
      <c r="Y50" s="1163">
        <v>65</v>
      </c>
      <c r="Z50" s="1173">
        <v>0</v>
      </c>
      <c r="AA50" s="1176">
        <v>0</v>
      </c>
      <c r="AB50" s="1177">
        <v>0</v>
      </c>
      <c r="AC50" s="1179">
        <v>0</v>
      </c>
      <c r="AD50" s="1179">
        <v>0</v>
      </c>
      <c r="AE50" s="1172">
        <v>0</v>
      </c>
      <c r="AF50" s="1172">
        <v>0</v>
      </c>
      <c r="AG50" s="1172">
        <v>5</v>
      </c>
      <c r="AH50" s="1172">
        <v>0</v>
      </c>
      <c r="AI50" s="1175">
        <v>65</v>
      </c>
      <c r="AJ50" s="1163"/>
      <c r="AK50" s="1164"/>
      <c r="AL50" s="1164"/>
      <c r="AM50" s="1163"/>
      <c r="AN50" s="1168"/>
      <c r="AO50" s="1166"/>
      <c r="AP50" s="1166"/>
      <c r="AQ50" s="1166"/>
      <c r="BK50" s="1167">
        <v>46</v>
      </c>
    </row>
    <row r="51" spans="1:63" s="1167" customFormat="1" ht="13.5" customHeight="1">
      <c r="A51" s="1183">
        <v>44287</v>
      </c>
      <c r="B51" s="1178" t="s">
        <v>636</v>
      </c>
      <c r="C51" s="1170" t="s">
        <v>66</v>
      </c>
      <c r="D51" s="1172">
        <v>20</v>
      </c>
      <c r="E51" s="1172">
        <v>20</v>
      </c>
      <c r="F51" s="1163"/>
      <c r="G51" s="1163"/>
      <c r="H51" s="1163"/>
      <c r="I51" s="1163"/>
      <c r="J51" s="1163">
        <v>0</v>
      </c>
      <c r="K51" s="1163"/>
      <c r="L51" s="1163"/>
      <c r="M51" s="1163">
        <v>0.5</v>
      </c>
      <c r="N51" s="1163"/>
      <c r="O51" s="1163">
        <v>10</v>
      </c>
      <c r="P51" s="1163"/>
      <c r="Q51" s="1163"/>
      <c r="R51" s="1163"/>
      <c r="S51" s="1163"/>
      <c r="T51" s="1163">
        <v>0</v>
      </c>
      <c r="U51" s="1172">
        <v>0</v>
      </c>
      <c r="V51" s="1172">
        <v>0</v>
      </c>
      <c r="W51" s="1172">
        <v>0.5</v>
      </c>
      <c r="X51" s="1172">
        <v>0</v>
      </c>
      <c r="Y51" s="1163">
        <v>10</v>
      </c>
      <c r="Z51" s="1173">
        <v>0</v>
      </c>
      <c r="AA51" s="1176">
        <v>0</v>
      </c>
      <c r="AB51" s="1177">
        <v>0</v>
      </c>
      <c r="AC51" s="1179">
        <v>0</v>
      </c>
      <c r="AD51" s="1179">
        <v>0</v>
      </c>
      <c r="AE51" s="1172">
        <v>0</v>
      </c>
      <c r="AF51" s="1172">
        <v>0</v>
      </c>
      <c r="AG51" s="1172">
        <v>0.5</v>
      </c>
      <c r="AH51" s="1172">
        <v>0</v>
      </c>
      <c r="AI51" s="1175">
        <v>10</v>
      </c>
      <c r="AJ51" s="1163"/>
      <c r="AK51" s="1164"/>
      <c r="AL51" s="1164"/>
      <c r="AM51" s="1163"/>
      <c r="AN51" s="1168"/>
      <c r="AO51" s="1166"/>
      <c r="AP51" s="1166"/>
      <c r="AQ51" s="1166"/>
      <c r="BK51" s="1167">
        <v>47</v>
      </c>
    </row>
    <row r="52" spans="1:63" s="1167" customFormat="1" ht="13.5" customHeight="1">
      <c r="A52" s="1183">
        <v>44287</v>
      </c>
      <c r="B52" s="1178" t="s">
        <v>893</v>
      </c>
      <c r="C52" s="1170" t="s">
        <v>66</v>
      </c>
      <c r="D52" s="1172">
        <v>25</v>
      </c>
      <c r="E52" s="1172">
        <v>25</v>
      </c>
      <c r="F52" s="1163"/>
      <c r="G52" s="1163"/>
      <c r="H52" s="1163"/>
      <c r="I52" s="1163"/>
      <c r="J52" s="1163">
        <v>0</v>
      </c>
      <c r="K52" s="1163"/>
      <c r="L52" s="1163"/>
      <c r="M52" s="1163"/>
      <c r="N52" s="1163"/>
      <c r="O52" s="1163">
        <v>0</v>
      </c>
      <c r="P52" s="1163"/>
      <c r="Q52" s="1163"/>
      <c r="R52" s="1163">
        <v>6</v>
      </c>
      <c r="S52" s="1163"/>
      <c r="T52" s="1163">
        <v>150</v>
      </c>
      <c r="U52" s="1172">
        <v>0</v>
      </c>
      <c r="V52" s="1172">
        <v>0</v>
      </c>
      <c r="W52" s="1172">
        <v>6</v>
      </c>
      <c r="X52" s="1172">
        <v>0</v>
      </c>
      <c r="Y52" s="1163">
        <v>150</v>
      </c>
      <c r="Z52" s="1173">
        <v>0</v>
      </c>
      <c r="AA52" s="1176">
        <v>0</v>
      </c>
      <c r="AB52" s="1177">
        <v>0</v>
      </c>
      <c r="AC52" s="1179">
        <v>0</v>
      </c>
      <c r="AD52" s="1179">
        <v>0</v>
      </c>
      <c r="AE52" s="1172">
        <v>0</v>
      </c>
      <c r="AF52" s="1172">
        <v>0</v>
      </c>
      <c r="AG52" s="1172">
        <v>6</v>
      </c>
      <c r="AH52" s="1172">
        <v>0</v>
      </c>
      <c r="AI52" s="1175">
        <v>150</v>
      </c>
      <c r="AJ52" s="1163"/>
      <c r="AK52" s="1164"/>
      <c r="AL52" s="1164"/>
      <c r="AM52" s="1163"/>
      <c r="AN52" s="1168"/>
      <c r="AO52" s="1166"/>
      <c r="AP52" s="1166"/>
      <c r="AQ52" s="1166"/>
      <c r="BK52" s="1167">
        <v>48</v>
      </c>
    </row>
    <row r="53" spans="1:63" s="1167" customFormat="1" ht="13.5" customHeight="1">
      <c r="A53" s="1183">
        <v>44287</v>
      </c>
      <c r="B53" s="1178" t="s">
        <v>126</v>
      </c>
      <c r="C53" s="1170" t="s">
        <v>66</v>
      </c>
      <c r="D53" s="1172">
        <v>15</v>
      </c>
      <c r="E53" s="1172">
        <v>15</v>
      </c>
      <c r="F53" s="1163"/>
      <c r="G53" s="1163"/>
      <c r="H53" s="1163"/>
      <c r="I53" s="1163"/>
      <c r="J53" s="1163">
        <v>0</v>
      </c>
      <c r="K53" s="1163"/>
      <c r="L53" s="1163"/>
      <c r="M53" s="1163">
        <v>5</v>
      </c>
      <c r="N53" s="1163"/>
      <c r="O53" s="1163">
        <v>75</v>
      </c>
      <c r="P53" s="1163"/>
      <c r="Q53" s="1163"/>
      <c r="R53" s="1163"/>
      <c r="S53" s="1163"/>
      <c r="T53" s="1163">
        <v>0</v>
      </c>
      <c r="U53" s="1172">
        <v>0</v>
      </c>
      <c r="V53" s="1172">
        <v>0</v>
      </c>
      <c r="W53" s="1172">
        <v>5</v>
      </c>
      <c r="X53" s="1172">
        <v>0</v>
      </c>
      <c r="Y53" s="1163">
        <v>75</v>
      </c>
      <c r="Z53" s="1173">
        <v>0</v>
      </c>
      <c r="AA53" s="1176">
        <v>0</v>
      </c>
      <c r="AB53" s="1177">
        <v>0</v>
      </c>
      <c r="AC53" s="1179">
        <v>0</v>
      </c>
      <c r="AD53" s="1179">
        <v>0</v>
      </c>
      <c r="AE53" s="1172">
        <v>0</v>
      </c>
      <c r="AF53" s="1172">
        <v>0</v>
      </c>
      <c r="AG53" s="1172">
        <v>5</v>
      </c>
      <c r="AH53" s="1172">
        <v>0</v>
      </c>
      <c r="AI53" s="1175">
        <v>75</v>
      </c>
      <c r="AJ53" s="1163"/>
      <c r="AK53" s="1164"/>
      <c r="AL53" s="1164"/>
      <c r="AM53" s="1163"/>
      <c r="AN53" s="1168"/>
      <c r="AO53" s="1166"/>
      <c r="AP53" s="1166"/>
      <c r="AQ53" s="1166"/>
      <c r="BK53" s="1167">
        <v>49</v>
      </c>
    </row>
    <row r="54" spans="1:63" s="1167" customFormat="1" ht="13.5" customHeight="1">
      <c r="A54" s="1183">
        <v>44287</v>
      </c>
      <c r="B54" s="1178" t="s">
        <v>894</v>
      </c>
      <c r="C54" s="1174" t="s">
        <v>66</v>
      </c>
      <c r="D54" s="1172">
        <v>12</v>
      </c>
      <c r="E54" s="1172">
        <v>12</v>
      </c>
      <c r="F54" s="1163"/>
      <c r="G54" s="1163"/>
      <c r="H54" s="1163"/>
      <c r="I54" s="1163"/>
      <c r="J54" s="1163">
        <v>0</v>
      </c>
      <c r="K54" s="1163"/>
      <c r="L54" s="1163"/>
      <c r="M54" s="1163"/>
      <c r="N54" s="1163"/>
      <c r="O54" s="1163">
        <v>0</v>
      </c>
      <c r="P54" s="1163"/>
      <c r="Q54" s="1163"/>
      <c r="R54" s="1163">
        <v>5</v>
      </c>
      <c r="S54" s="1163"/>
      <c r="T54" s="1163">
        <v>60</v>
      </c>
      <c r="U54" s="1172">
        <v>0</v>
      </c>
      <c r="V54" s="1172">
        <v>0</v>
      </c>
      <c r="W54" s="1172">
        <v>5</v>
      </c>
      <c r="X54" s="1172">
        <v>0</v>
      </c>
      <c r="Y54" s="1163">
        <v>60</v>
      </c>
      <c r="Z54" s="1173">
        <v>0</v>
      </c>
      <c r="AA54" s="1176">
        <v>0</v>
      </c>
      <c r="AB54" s="1177">
        <v>0</v>
      </c>
      <c r="AC54" s="1179">
        <v>0</v>
      </c>
      <c r="AD54" s="1179">
        <v>0</v>
      </c>
      <c r="AE54" s="1172">
        <v>0</v>
      </c>
      <c r="AF54" s="1172">
        <v>0</v>
      </c>
      <c r="AG54" s="1172">
        <v>5</v>
      </c>
      <c r="AH54" s="1172">
        <v>0</v>
      </c>
      <c r="AI54" s="1175">
        <v>60</v>
      </c>
      <c r="AJ54" s="1163"/>
      <c r="AK54" s="1164"/>
      <c r="AL54" s="1164"/>
      <c r="AM54" s="1163"/>
      <c r="AN54" s="1168"/>
      <c r="AO54" s="1166"/>
      <c r="AP54" s="1166"/>
      <c r="AQ54" s="1166"/>
      <c r="BK54" s="1167">
        <v>50</v>
      </c>
    </row>
    <row r="55" spans="1:63" s="1167" customFormat="1" ht="13.5" customHeight="1">
      <c r="A55" s="1183">
        <v>44287</v>
      </c>
      <c r="B55" s="1178" t="s">
        <v>64</v>
      </c>
      <c r="C55" s="1174" t="s">
        <v>66</v>
      </c>
      <c r="D55" s="1172">
        <v>13</v>
      </c>
      <c r="E55" s="1172">
        <v>13</v>
      </c>
      <c r="F55" s="1163"/>
      <c r="G55" s="1163"/>
      <c r="H55" s="1163"/>
      <c r="I55" s="1163"/>
      <c r="J55" s="1163">
        <v>0</v>
      </c>
      <c r="K55" s="1163"/>
      <c r="L55" s="1163"/>
      <c r="M55" s="1163">
        <v>7</v>
      </c>
      <c r="N55" s="1163"/>
      <c r="O55" s="1163">
        <v>91</v>
      </c>
      <c r="P55" s="1163"/>
      <c r="Q55" s="1163"/>
      <c r="R55" s="1163"/>
      <c r="S55" s="1163"/>
      <c r="T55" s="1163">
        <v>0</v>
      </c>
      <c r="U55" s="1172">
        <v>0</v>
      </c>
      <c r="V55" s="1172">
        <v>0</v>
      </c>
      <c r="W55" s="1172">
        <v>7</v>
      </c>
      <c r="X55" s="1172">
        <v>0</v>
      </c>
      <c r="Y55" s="1163">
        <v>91</v>
      </c>
      <c r="Z55" s="1173">
        <v>0</v>
      </c>
      <c r="AA55" s="1176">
        <v>0</v>
      </c>
      <c r="AB55" s="1177">
        <v>0</v>
      </c>
      <c r="AC55" s="1179">
        <v>0</v>
      </c>
      <c r="AD55" s="1179">
        <v>0</v>
      </c>
      <c r="AE55" s="1172">
        <v>0</v>
      </c>
      <c r="AF55" s="1172">
        <v>0</v>
      </c>
      <c r="AG55" s="1172">
        <v>7</v>
      </c>
      <c r="AH55" s="1172">
        <v>0</v>
      </c>
      <c r="AI55" s="1175">
        <v>91</v>
      </c>
      <c r="AJ55" s="1163"/>
      <c r="AK55" s="1164"/>
      <c r="AL55" s="1164"/>
      <c r="AM55" s="1163"/>
      <c r="AN55" s="1168"/>
      <c r="AO55" s="1166"/>
      <c r="AP55" s="1166"/>
      <c r="AQ55" s="1166"/>
      <c r="BK55" s="1167">
        <v>51</v>
      </c>
    </row>
    <row r="56" spans="1:63" s="1167" customFormat="1" ht="13.5" customHeight="1">
      <c r="A56" s="1183">
        <v>44287</v>
      </c>
      <c r="B56" s="1178" t="s">
        <v>511</v>
      </c>
      <c r="C56" s="1174" t="s">
        <v>66</v>
      </c>
      <c r="D56" s="1172">
        <v>20</v>
      </c>
      <c r="E56" s="1172">
        <v>15</v>
      </c>
      <c r="F56" s="1163"/>
      <c r="G56" s="1163"/>
      <c r="H56" s="1163"/>
      <c r="I56" s="1163"/>
      <c r="J56" s="1163">
        <v>0</v>
      </c>
      <c r="K56" s="1163"/>
      <c r="L56" s="1163"/>
      <c r="M56" s="1163"/>
      <c r="N56" s="1163"/>
      <c r="O56" s="1163">
        <v>0</v>
      </c>
      <c r="P56" s="1163"/>
      <c r="Q56" s="1163"/>
      <c r="R56" s="1163">
        <v>3</v>
      </c>
      <c r="S56" s="1163"/>
      <c r="T56" s="1163">
        <v>45</v>
      </c>
      <c r="U56" s="1172">
        <v>0</v>
      </c>
      <c r="V56" s="1172">
        <v>0</v>
      </c>
      <c r="W56" s="1172">
        <v>3</v>
      </c>
      <c r="X56" s="1172">
        <v>0</v>
      </c>
      <c r="Y56" s="1163">
        <v>45</v>
      </c>
      <c r="Z56" s="1173">
        <v>0</v>
      </c>
      <c r="AA56" s="1176">
        <v>0</v>
      </c>
      <c r="AB56" s="1177">
        <v>0</v>
      </c>
      <c r="AC56" s="1179">
        <v>0</v>
      </c>
      <c r="AD56" s="1179">
        <v>0</v>
      </c>
      <c r="AE56" s="1172">
        <v>0</v>
      </c>
      <c r="AF56" s="1172">
        <v>0</v>
      </c>
      <c r="AG56" s="1172">
        <v>3</v>
      </c>
      <c r="AH56" s="1172">
        <v>0</v>
      </c>
      <c r="AI56" s="1175">
        <v>45</v>
      </c>
      <c r="AJ56" s="1163"/>
      <c r="AK56" s="1164"/>
      <c r="AL56" s="1164"/>
      <c r="AM56" s="1163"/>
      <c r="AN56" s="1168"/>
      <c r="AO56" s="1166"/>
      <c r="AP56" s="1166"/>
      <c r="AQ56" s="1166"/>
      <c r="BK56" s="1167">
        <v>52</v>
      </c>
    </row>
    <row r="57" spans="1:63" s="1167" customFormat="1" ht="13.5" customHeight="1">
      <c r="A57" s="1183">
        <v>44287</v>
      </c>
      <c r="B57" s="1178" t="s">
        <v>895</v>
      </c>
      <c r="C57" s="1174" t="s">
        <v>66</v>
      </c>
      <c r="D57" s="1172">
        <v>8</v>
      </c>
      <c r="E57" s="1172">
        <v>8</v>
      </c>
      <c r="F57" s="1163"/>
      <c r="G57" s="1163"/>
      <c r="H57" s="1163"/>
      <c r="I57" s="1163"/>
      <c r="J57" s="1163">
        <v>0</v>
      </c>
      <c r="K57" s="1163"/>
      <c r="L57" s="1163"/>
      <c r="M57" s="1163">
        <v>6</v>
      </c>
      <c r="N57" s="1163"/>
      <c r="O57" s="1163">
        <v>48</v>
      </c>
      <c r="P57" s="1163"/>
      <c r="Q57" s="1163"/>
      <c r="R57" s="1163"/>
      <c r="S57" s="1163"/>
      <c r="T57" s="1163">
        <v>0</v>
      </c>
      <c r="U57" s="1172">
        <v>0</v>
      </c>
      <c r="V57" s="1172">
        <v>0</v>
      </c>
      <c r="W57" s="1172">
        <v>6</v>
      </c>
      <c r="X57" s="1172">
        <v>0</v>
      </c>
      <c r="Y57" s="1163">
        <v>48</v>
      </c>
      <c r="Z57" s="1173">
        <v>0</v>
      </c>
      <c r="AA57" s="1176">
        <v>0</v>
      </c>
      <c r="AB57" s="1177">
        <v>0</v>
      </c>
      <c r="AC57" s="1179">
        <v>0</v>
      </c>
      <c r="AD57" s="1179">
        <v>0</v>
      </c>
      <c r="AE57" s="1172">
        <v>0</v>
      </c>
      <c r="AF57" s="1172">
        <v>0</v>
      </c>
      <c r="AG57" s="1172">
        <v>6</v>
      </c>
      <c r="AH57" s="1172">
        <v>0</v>
      </c>
      <c r="AI57" s="1175">
        <v>48</v>
      </c>
      <c r="AJ57" s="1163"/>
      <c r="AK57" s="1164"/>
      <c r="AL57" s="1164"/>
      <c r="AM57" s="1163"/>
      <c r="AN57" s="1168"/>
      <c r="AO57" s="1166"/>
      <c r="AP57" s="1166"/>
      <c r="AQ57" s="1166"/>
      <c r="BK57" s="1167">
        <v>53</v>
      </c>
    </row>
    <row r="58" spans="1:63" s="1167" customFormat="1" ht="13.5" customHeight="1">
      <c r="A58" s="1183">
        <v>44287</v>
      </c>
      <c r="B58" s="1178" t="s">
        <v>512</v>
      </c>
      <c r="C58" s="1174" t="s">
        <v>66</v>
      </c>
      <c r="D58" s="1172">
        <v>20</v>
      </c>
      <c r="E58" s="1172">
        <v>20</v>
      </c>
      <c r="F58" s="1163"/>
      <c r="G58" s="1163"/>
      <c r="H58" s="1163"/>
      <c r="I58" s="1163"/>
      <c r="J58" s="1163">
        <v>0</v>
      </c>
      <c r="K58" s="1163"/>
      <c r="L58" s="1163"/>
      <c r="M58" s="1163"/>
      <c r="N58" s="1163"/>
      <c r="O58" s="1163">
        <v>0</v>
      </c>
      <c r="P58" s="1163"/>
      <c r="Q58" s="1163"/>
      <c r="R58" s="1163">
        <v>3</v>
      </c>
      <c r="S58" s="1163"/>
      <c r="T58" s="1163">
        <v>60</v>
      </c>
      <c r="U58" s="1172">
        <v>0</v>
      </c>
      <c r="V58" s="1172">
        <v>0</v>
      </c>
      <c r="W58" s="1172">
        <v>3</v>
      </c>
      <c r="X58" s="1172">
        <v>0</v>
      </c>
      <c r="Y58" s="1163">
        <v>60</v>
      </c>
      <c r="Z58" s="1173">
        <v>0</v>
      </c>
      <c r="AA58" s="1176">
        <v>0</v>
      </c>
      <c r="AB58" s="1177">
        <v>0</v>
      </c>
      <c r="AC58" s="1179">
        <v>0</v>
      </c>
      <c r="AD58" s="1179">
        <v>0</v>
      </c>
      <c r="AE58" s="1172">
        <v>0</v>
      </c>
      <c r="AF58" s="1172">
        <v>0</v>
      </c>
      <c r="AG58" s="1172">
        <v>3</v>
      </c>
      <c r="AH58" s="1172">
        <v>0</v>
      </c>
      <c r="AI58" s="1175">
        <v>60</v>
      </c>
      <c r="AJ58" s="1163"/>
      <c r="AK58" s="1164"/>
      <c r="AL58" s="1164"/>
      <c r="AM58" s="1163"/>
      <c r="AN58" s="1168"/>
      <c r="AO58" s="1166"/>
      <c r="AP58" s="1166"/>
      <c r="AQ58" s="1166"/>
      <c r="BK58" s="1167">
        <v>54</v>
      </c>
    </row>
    <row r="59" spans="1:63" s="1167" customFormat="1" ht="13.5" customHeight="1">
      <c r="A59" s="1183">
        <v>44287</v>
      </c>
      <c r="B59" s="1178" t="s">
        <v>896</v>
      </c>
      <c r="C59" s="1174" t="s">
        <v>66</v>
      </c>
      <c r="D59" s="1172">
        <v>10</v>
      </c>
      <c r="E59" s="1172">
        <v>10</v>
      </c>
      <c r="F59" s="1163"/>
      <c r="G59" s="1163"/>
      <c r="H59" s="1163">
        <v>4</v>
      </c>
      <c r="I59" s="1163"/>
      <c r="J59" s="1163">
        <v>40</v>
      </c>
      <c r="K59" s="1163"/>
      <c r="L59" s="1163"/>
      <c r="M59" s="1163">
        <v>4</v>
      </c>
      <c r="N59" s="1163"/>
      <c r="O59" s="1163">
        <v>40</v>
      </c>
      <c r="P59" s="1163"/>
      <c r="Q59" s="1163"/>
      <c r="R59" s="1163">
        <v>4</v>
      </c>
      <c r="S59" s="1163"/>
      <c r="T59" s="1163">
        <v>40</v>
      </c>
      <c r="U59" s="1172">
        <v>0</v>
      </c>
      <c r="V59" s="1172">
        <v>0</v>
      </c>
      <c r="W59" s="1172">
        <v>12</v>
      </c>
      <c r="X59" s="1172">
        <v>0</v>
      </c>
      <c r="Y59" s="1163">
        <v>120</v>
      </c>
      <c r="Z59" s="1173">
        <v>0</v>
      </c>
      <c r="AA59" s="1176">
        <v>0</v>
      </c>
      <c r="AB59" s="1177">
        <v>0</v>
      </c>
      <c r="AC59" s="1179">
        <v>0</v>
      </c>
      <c r="AD59" s="1179">
        <v>0</v>
      </c>
      <c r="AE59" s="1172">
        <v>0</v>
      </c>
      <c r="AF59" s="1172">
        <v>0</v>
      </c>
      <c r="AG59" s="1172">
        <v>12</v>
      </c>
      <c r="AH59" s="1172">
        <v>0</v>
      </c>
      <c r="AI59" s="1175">
        <v>120</v>
      </c>
      <c r="AJ59" s="1163"/>
      <c r="AK59" s="1164"/>
      <c r="AL59" s="1164"/>
      <c r="AM59" s="1163"/>
      <c r="AN59" s="1168"/>
      <c r="AO59" s="1166"/>
      <c r="AP59" s="1166"/>
      <c r="AQ59" s="1166"/>
      <c r="BK59" s="1167">
        <v>55</v>
      </c>
    </row>
    <row r="60" spans="1:63" s="1167" customFormat="1" ht="13.5" customHeight="1">
      <c r="A60" s="1183">
        <v>44288</v>
      </c>
      <c r="B60" s="1178" t="s">
        <v>229</v>
      </c>
      <c r="C60" s="1174" t="s">
        <v>66</v>
      </c>
      <c r="D60" s="1172">
        <v>2</v>
      </c>
      <c r="E60" s="1172">
        <v>2</v>
      </c>
      <c r="F60" s="1163">
        <v>20</v>
      </c>
      <c r="G60" s="1163"/>
      <c r="H60" s="1163"/>
      <c r="I60" s="1163"/>
      <c r="J60" s="1163">
        <v>40</v>
      </c>
      <c r="K60" s="1163">
        <v>40</v>
      </c>
      <c r="L60" s="1163"/>
      <c r="M60" s="1163"/>
      <c r="N60" s="1163"/>
      <c r="O60" s="1163">
        <v>80</v>
      </c>
      <c r="P60" s="1163">
        <v>40</v>
      </c>
      <c r="Q60" s="1163"/>
      <c r="R60" s="1163"/>
      <c r="S60" s="1163"/>
      <c r="T60" s="1163">
        <v>80</v>
      </c>
      <c r="U60" s="1172">
        <v>100</v>
      </c>
      <c r="V60" s="1172">
        <v>0</v>
      </c>
      <c r="W60" s="1172">
        <v>0</v>
      </c>
      <c r="X60" s="1172">
        <v>0</v>
      </c>
      <c r="Y60" s="1163">
        <v>200</v>
      </c>
      <c r="Z60" s="1173">
        <v>9376</v>
      </c>
      <c r="AA60" s="1176">
        <v>0</v>
      </c>
      <c r="AB60" s="1177">
        <v>0</v>
      </c>
      <c r="AC60" s="1179">
        <v>0</v>
      </c>
      <c r="AD60" s="1179">
        <v>18752</v>
      </c>
      <c r="AE60" s="1172"/>
      <c r="AF60" s="1172"/>
      <c r="AG60" s="1172"/>
      <c r="AH60" s="1172"/>
      <c r="AI60" s="1175">
        <v>0</v>
      </c>
      <c r="AJ60" s="1163">
        <v>115</v>
      </c>
      <c r="AK60" s="1164">
        <v>14</v>
      </c>
      <c r="AL60" s="1164">
        <v>0.16</v>
      </c>
      <c r="AM60" s="1163">
        <v>115</v>
      </c>
      <c r="AN60" s="1168">
        <v>32</v>
      </c>
      <c r="AO60" s="1166">
        <v>0.26</v>
      </c>
      <c r="AP60" s="1166">
        <v>115</v>
      </c>
      <c r="AQ60" s="1166">
        <v>32</v>
      </c>
      <c r="AR60" s="1167">
        <v>0.26</v>
      </c>
      <c r="AS60" s="1167">
        <v>13</v>
      </c>
      <c r="AT60" s="1167">
        <v>14</v>
      </c>
      <c r="AU60" s="1167">
        <v>0.16</v>
      </c>
      <c r="AV60" s="1167">
        <v>13</v>
      </c>
      <c r="AW60" s="1167">
        <v>24</v>
      </c>
      <c r="AX60" s="1167">
        <v>0.28999999999999998</v>
      </c>
      <c r="AY60" s="1167">
        <v>13</v>
      </c>
      <c r="AZ60" s="1167">
        <v>24</v>
      </c>
      <c r="BA60" s="1167">
        <v>0.28999999999999998</v>
      </c>
      <c r="BG60" s="1167">
        <v>9713.9</v>
      </c>
      <c r="BH60" s="1167">
        <v>3.6399999999999864</v>
      </c>
      <c r="BI60" s="1167">
        <v>0</v>
      </c>
      <c r="BK60" s="1167">
        <v>56</v>
      </c>
    </row>
    <row r="61" spans="1:63" s="1167" customFormat="1" ht="13.5" customHeight="1">
      <c r="A61" s="1183">
        <v>44288</v>
      </c>
      <c r="B61" s="1178" t="s">
        <v>848</v>
      </c>
      <c r="C61" s="1174" t="s">
        <v>66</v>
      </c>
      <c r="D61" s="1172">
        <v>2</v>
      </c>
      <c r="E61" s="1172">
        <v>2</v>
      </c>
      <c r="F61" s="1163"/>
      <c r="G61" s="1163"/>
      <c r="H61" s="1163"/>
      <c r="I61" s="1163"/>
      <c r="J61" s="1163">
        <v>0</v>
      </c>
      <c r="K61" s="1163"/>
      <c r="L61" s="1163"/>
      <c r="M61" s="1163"/>
      <c r="N61" s="1163"/>
      <c r="O61" s="1163">
        <v>0</v>
      </c>
      <c r="P61" s="1163"/>
      <c r="Q61" s="1163"/>
      <c r="R61" s="1163"/>
      <c r="S61" s="1163"/>
      <c r="T61" s="1163">
        <v>0</v>
      </c>
      <c r="U61" s="1172">
        <v>0</v>
      </c>
      <c r="V61" s="1172">
        <v>0</v>
      </c>
      <c r="W61" s="1172">
        <v>0</v>
      </c>
      <c r="X61" s="1172">
        <v>0</v>
      </c>
      <c r="Y61" s="1163">
        <v>0</v>
      </c>
      <c r="Z61" s="1173">
        <v>1980</v>
      </c>
      <c r="AA61" s="1176">
        <v>0</v>
      </c>
      <c r="AB61" s="1177">
        <v>0</v>
      </c>
      <c r="AC61" s="1179">
        <v>0</v>
      </c>
      <c r="AD61" s="1179">
        <v>3960</v>
      </c>
      <c r="AE61" s="1172"/>
      <c r="AF61" s="1172"/>
      <c r="AG61" s="1172"/>
      <c r="AH61" s="1172"/>
      <c r="AI61" s="1175">
        <v>0</v>
      </c>
      <c r="AJ61" s="1163"/>
      <c r="AK61" s="1164"/>
      <c r="AL61" s="1164"/>
      <c r="AM61" s="1163"/>
      <c r="AN61" s="1168"/>
      <c r="AO61" s="1166"/>
      <c r="AP61" s="1166"/>
      <c r="AQ61" s="1166"/>
      <c r="BK61" s="1167">
        <v>57</v>
      </c>
    </row>
    <row r="62" spans="1:63" s="1167" customFormat="1" ht="13.5" customHeight="1">
      <c r="A62" s="1183">
        <v>44288</v>
      </c>
      <c r="B62" s="1178" t="s">
        <v>202</v>
      </c>
      <c r="C62" s="1174" t="s">
        <v>66</v>
      </c>
      <c r="D62" s="1172">
        <v>12.6</v>
      </c>
      <c r="E62" s="1172">
        <v>12.6</v>
      </c>
      <c r="F62" s="1163">
        <v>20</v>
      </c>
      <c r="G62" s="1163"/>
      <c r="H62" s="1163"/>
      <c r="I62" s="1163"/>
      <c r="J62" s="1163">
        <v>252</v>
      </c>
      <c r="K62" s="1163">
        <v>34</v>
      </c>
      <c r="L62" s="1163"/>
      <c r="M62" s="1163"/>
      <c r="N62" s="1163"/>
      <c r="O62" s="1163">
        <v>428.4</v>
      </c>
      <c r="P62" s="1163">
        <v>30</v>
      </c>
      <c r="Q62" s="1163"/>
      <c r="R62" s="1163"/>
      <c r="S62" s="1163"/>
      <c r="T62" s="1163">
        <v>378</v>
      </c>
      <c r="U62" s="1172">
        <v>84</v>
      </c>
      <c r="V62" s="1172">
        <v>0</v>
      </c>
      <c r="W62" s="1172">
        <v>0</v>
      </c>
      <c r="X62" s="1172">
        <v>0</v>
      </c>
      <c r="Y62" s="1163">
        <v>1058.4000000000001</v>
      </c>
      <c r="Z62" s="1173">
        <v>4377</v>
      </c>
      <c r="AA62" s="1176">
        <v>0</v>
      </c>
      <c r="AB62" s="1177">
        <v>0</v>
      </c>
      <c r="AC62" s="1179">
        <v>0</v>
      </c>
      <c r="AD62" s="1179">
        <v>55150.2</v>
      </c>
      <c r="AE62" s="1172"/>
      <c r="AF62" s="1172"/>
      <c r="AG62" s="1172"/>
      <c r="AH62" s="1172"/>
      <c r="AI62" s="1175">
        <v>0</v>
      </c>
      <c r="AJ62" s="1163"/>
      <c r="AK62" s="1163"/>
      <c r="AL62" s="1163"/>
      <c r="AM62" s="1163"/>
      <c r="AN62" s="1168"/>
      <c r="AO62" s="1166"/>
      <c r="AP62" s="1166"/>
      <c r="AQ62" s="1166"/>
      <c r="BK62" s="1167">
        <v>58</v>
      </c>
    </row>
    <row r="63" spans="1:63" s="1167" customFormat="1" ht="13.5" customHeight="1">
      <c r="A63" s="1183">
        <v>44288</v>
      </c>
      <c r="B63" s="1178" t="s">
        <v>850</v>
      </c>
      <c r="C63" s="1174" t="s">
        <v>389</v>
      </c>
      <c r="D63" s="1172">
        <v>10</v>
      </c>
      <c r="E63" s="1172">
        <v>10</v>
      </c>
      <c r="F63" s="1163"/>
      <c r="G63" s="1163"/>
      <c r="H63" s="1163"/>
      <c r="I63" s="1163"/>
      <c r="J63" s="1163">
        <v>0</v>
      </c>
      <c r="K63" s="1163"/>
      <c r="L63" s="1163"/>
      <c r="M63" s="1163"/>
      <c r="N63" s="1163"/>
      <c r="O63" s="1163">
        <v>0</v>
      </c>
      <c r="P63" s="1163"/>
      <c r="Q63" s="1163"/>
      <c r="R63" s="1163"/>
      <c r="S63" s="1163"/>
      <c r="T63" s="1163">
        <v>0</v>
      </c>
      <c r="U63" s="1172">
        <v>0</v>
      </c>
      <c r="V63" s="1172">
        <v>0</v>
      </c>
      <c r="W63" s="1172">
        <v>0</v>
      </c>
      <c r="X63" s="1172">
        <v>0</v>
      </c>
      <c r="Y63" s="1163">
        <v>0</v>
      </c>
      <c r="Z63" s="1173">
        <v>0</v>
      </c>
      <c r="AA63" s="1176">
        <v>0</v>
      </c>
      <c r="AB63" s="1177">
        <v>4</v>
      </c>
      <c r="AC63" s="1179">
        <v>0</v>
      </c>
      <c r="AD63" s="1179">
        <v>40</v>
      </c>
      <c r="AE63" s="1172"/>
      <c r="AF63" s="1172"/>
      <c r="AG63" s="1172"/>
      <c r="AH63" s="1172"/>
      <c r="AI63" s="1175">
        <v>0</v>
      </c>
      <c r="AJ63" s="1163"/>
      <c r="AK63" s="1163"/>
      <c r="AL63" s="1163"/>
      <c r="AM63" s="1163"/>
      <c r="AN63" s="1168"/>
      <c r="AO63" s="1166"/>
      <c r="AP63" s="1166"/>
      <c r="AQ63" s="1166"/>
      <c r="BK63" s="1167">
        <v>59</v>
      </c>
    </row>
    <row r="64" spans="1:63" s="1167" customFormat="1" ht="13.5" customHeight="1">
      <c r="A64" s="1183">
        <v>44288</v>
      </c>
      <c r="B64" s="1178" t="s">
        <v>851</v>
      </c>
      <c r="C64" s="1174" t="s">
        <v>389</v>
      </c>
      <c r="D64" s="1172">
        <v>30</v>
      </c>
      <c r="E64" s="1172">
        <v>25</v>
      </c>
      <c r="F64" s="1163"/>
      <c r="G64" s="1163">
        <v>2</v>
      </c>
      <c r="H64" s="1163"/>
      <c r="I64" s="1163"/>
      <c r="J64" s="1163">
        <v>50</v>
      </c>
      <c r="K64" s="1163"/>
      <c r="L64" s="1163">
        <v>3</v>
      </c>
      <c r="M64" s="1163"/>
      <c r="N64" s="1163"/>
      <c r="O64" s="1163">
        <v>75</v>
      </c>
      <c r="P64" s="1163"/>
      <c r="Q64" s="1163">
        <v>3</v>
      </c>
      <c r="R64" s="1163"/>
      <c r="S64" s="1163"/>
      <c r="T64" s="1163">
        <v>75</v>
      </c>
      <c r="U64" s="1172">
        <v>0</v>
      </c>
      <c r="V64" s="1172">
        <v>8</v>
      </c>
      <c r="W64" s="1172">
        <v>0</v>
      </c>
      <c r="X64" s="1172">
        <v>0</v>
      </c>
      <c r="Y64" s="1163">
        <v>200</v>
      </c>
      <c r="Z64" s="1173">
        <v>0</v>
      </c>
      <c r="AA64" s="1176">
        <v>20</v>
      </c>
      <c r="AB64" s="1177">
        <v>0</v>
      </c>
      <c r="AC64" s="1179">
        <v>0</v>
      </c>
      <c r="AD64" s="1179">
        <v>500</v>
      </c>
      <c r="AE64" s="1172"/>
      <c r="AF64" s="1172"/>
      <c r="AG64" s="1172"/>
      <c r="AH64" s="1172"/>
      <c r="AI64" s="1175">
        <v>0</v>
      </c>
      <c r="AJ64" s="1163"/>
      <c r="AK64" s="1163"/>
      <c r="AL64" s="1163"/>
      <c r="AM64" s="1163"/>
      <c r="AN64" s="1168"/>
      <c r="AO64" s="1166"/>
      <c r="AP64" s="1166"/>
      <c r="AQ64" s="1166"/>
      <c r="BK64" s="1167">
        <v>60</v>
      </c>
    </row>
    <row r="65" spans="1:63" s="1167" customFormat="1" ht="13.5" customHeight="1">
      <c r="A65" s="1183">
        <v>44288</v>
      </c>
      <c r="B65" s="1174" t="s">
        <v>496</v>
      </c>
      <c r="C65" s="1174" t="s">
        <v>852</v>
      </c>
      <c r="D65" s="1172">
        <v>42</v>
      </c>
      <c r="E65" s="1172">
        <v>42</v>
      </c>
      <c r="F65" s="1163"/>
      <c r="G65" s="1163"/>
      <c r="H65" s="1163">
        <v>0.3</v>
      </c>
      <c r="I65" s="1163"/>
      <c r="J65" s="1163">
        <v>12.6</v>
      </c>
      <c r="K65" s="1163"/>
      <c r="L65" s="1163"/>
      <c r="M65" s="1163">
        <v>0.8</v>
      </c>
      <c r="N65" s="1163"/>
      <c r="O65" s="1163">
        <v>33.6</v>
      </c>
      <c r="P65" s="1163"/>
      <c r="Q65" s="1163"/>
      <c r="R65" s="1163">
        <v>0.8</v>
      </c>
      <c r="S65" s="1163"/>
      <c r="T65" s="1163">
        <v>33.6</v>
      </c>
      <c r="U65" s="1172">
        <v>0</v>
      </c>
      <c r="V65" s="1172">
        <v>0</v>
      </c>
      <c r="W65" s="1172">
        <v>1.9000000000000001</v>
      </c>
      <c r="X65" s="1172">
        <v>0</v>
      </c>
      <c r="Y65" s="1163">
        <v>79.800000000000011</v>
      </c>
      <c r="Z65" s="1173">
        <v>0</v>
      </c>
      <c r="AA65" s="1176">
        <v>0</v>
      </c>
      <c r="AB65" s="1177">
        <v>18.100000000000001</v>
      </c>
      <c r="AC65" s="1179">
        <v>0</v>
      </c>
      <c r="AD65" s="1179">
        <v>760.2</v>
      </c>
      <c r="AE65" s="1172"/>
      <c r="AF65" s="1172"/>
      <c r="AG65" s="1172"/>
      <c r="AH65" s="1172"/>
      <c r="AI65" s="1175">
        <v>0</v>
      </c>
      <c r="AJ65" s="1164"/>
      <c r="AK65" s="1164"/>
      <c r="AL65" s="1164"/>
      <c r="AM65" s="1163"/>
      <c r="AN65" s="1168"/>
      <c r="AO65" s="1166"/>
      <c r="AP65" s="1166"/>
      <c r="AQ65" s="1166"/>
      <c r="BK65" s="1167">
        <v>61</v>
      </c>
    </row>
    <row r="66" spans="1:63" s="1167" customFormat="1" ht="13.5" customHeight="1">
      <c r="A66" s="1183">
        <v>44288</v>
      </c>
      <c r="B66" s="1180" t="s">
        <v>43</v>
      </c>
      <c r="C66" s="1181" t="s">
        <v>66</v>
      </c>
      <c r="D66" s="1181">
        <v>3.5</v>
      </c>
      <c r="E66" s="1181">
        <v>3.5</v>
      </c>
      <c r="F66" s="1181"/>
      <c r="G66" s="1181"/>
      <c r="H66" s="1181">
        <v>1</v>
      </c>
      <c r="I66" s="1181"/>
      <c r="J66" s="1166">
        <v>3.5</v>
      </c>
      <c r="K66" s="1166"/>
      <c r="L66" s="1166"/>
      <c r="M66" s="1166">
        <v>1.5</v>
      </c>
      <c r="N66" s="1166"/>
      <c r="O66" s="1166">
        <v>5.25</v>
      </c>
      <c r="P66" s="1166" t="s">
        <v>883</v>
      </c>
      <c r="Q66" s="1166"/>
      <c r="R66" s="1166">
        <v>1.5</v>
      </c>
      <c r="S66" s="1166"/>
      <c r="T66" s="1166">
        <v>5.25</v>
      </c>
      <c r="U66" s="1166">
        <v>0</v>
      </c>
      <c r="V66" s="1166"/>
      <c r="W66" s="1166">
        <v>4</v>
      </c>
      <c r="X66" s="1166">
        <v>0</v>
      </c>
      <c r="Y66" s="1166">
        <v>14</v>
      </c>
      <c r="Z66" s="1173">
        <v>0</v>
      </c>
      <c r="AA66" s="1173">
        <v>0</v>
      </c>
      <c r="AB66" s="1166">
        <v>74</v>
      </c>
      <c r="AC66" s="1166">
        <v>0</v>
      </c>
      <c r="AD66" s="1166">
        <v>259</v>
      </c>
      <c r="AE66" s="1166"/>
      <c r="AF66" s="1166"/>
      <c r="AG66" s="1166"/>
      <c r="AH66" s="1166"/>
      <c r="AI66" s="1182">
        <v>0</v>
      </c>
      <c r="AJ66" s="1166"/>
      <c r="AK66" s="1166"/>
      <c r="AL66" s="1166"/>
      <c r="AM66" s="1166"/>
      <c r="AN66" s="1166"/>
      <c r="AO66" s="1166"/>
      <c r="AP66" s="1166"/>
      <c r="AQ66" s="1166"/>
      <c r="BK66" s="1167">
        <v>62</v>
      </c>
    </row>
    <row r="67" spans="1:63" s="1167" customFormat="1" ht="13.5" customHeight="1">
      <c r="A67" s="1218">
        <v>44288</v>
      </c>
      <c r="B67" s="1167" t="s">
        <v>618</v>
      </c>
      <c r="C67" s="1167" t="s">
        <v>66</v>
      </c>
      <c r="D67" s="1167">
        <v>35</v>
      </c>
      <c r="E67" s="1167">
        <v>35</v>
      </c>
      <c r="H67" s="1167">
        <v>0.4</v>
      </c>
      <c r="J67" s="1167">
        <v>14</v>
      </c>
      <c r="M67" s="1167">
        <v>0.8</v>
      </c>
      <c r="O67" s="1167">
        <v>28</v>
      </c>
      <c r="R67" s="1167">
        <v>0.8</v>
      </c>
      <c r="T67" s="1167">
        <v>28</v>
      </c>
      <c r="U67" s="1167">
        <v>0</v>
      </c>
      <c r="V67" s="1167">
        <v>0</v>
      </c>
      <c r="W67" s="1167">
        <v>2</v>
      </c>
      <c r="X67" s="1167">
        <v>0</v>
      </c>
      <c r="Y67" s="1167">
        <v>70</v>
      </c>
      <c r="Z67" s="1167">
        <v>0</v>
      </c>
      <c r="AA67" s="1167">
        <v>0</v>
      </c>
      <c r="AB67" s="1167">
        <v>1</v>
      </c>
      <c r="AC67" s="1167">
        <v>0</v>
      </c>
      <c r="AD67" s="1167">
        <v>35</v>
      </c>
      <c r="AG67" s="1167">
        <v>5</v>
      </c>
      <c r="AI67" s="1167">
        <v>175</v>
      </c>
      <c r="BK67" s="1167">
        <v>63</v>
      </c>
    </row>
    <row r="68" spans="1:63" s="1167" customFormat="1" ht="13.5" customHeight="1">
      <c r="A68" s="1218">
        <v>44288</v>
      </c>
      <c r="B68" s="1167" t="s">
        <v>44</v>
      </c>
      <c r="C68" s="1167" t="s">
        <v>66</v>
      </c>
      <c r="D68" s="1167">
        <v>20</v>
      </c>
      <c r="E68" s="1167">
        <v>20</v>
      </c>
      <c r="H68" s="1167">
        <v>0.4</v>
      </c>
      <c r="J68" s="1167">
        <v>8</v>
      </c>
      <c r="M68" s="1167">
        <v>0.8</v>
      </c>
      <c r="O68" s="1167">
        <v>16</v>
      </c>
      <c r="Q68" s="1167" t="s">
        <v>884</v>
      </c>
      <c r="R68" s="1167">
        <v>0.8</v>
      </c>
      <c r="T68" s="1167">
        <v>16</v>
      </c>
      <c r="U68" s="1167">
        <v>0</v>
      </c>
      <c r="V68" s="1167">
        <v>0</v>
      </c>
      <c r="W68" s="1167">
        <v>2</v>
      </c>
      <c r="X68" s="1167">
        <v>0</v>
      </c>
      <c r="Y68" s="1167">
        <v>40</v>
      </c>
      <c r="Z68" s="1167">
        <v>0</v>
      </c>
      <c r="AA68" s="1167">
        <v>0</v>
      </c>
      <c r="AB68" s="1167">
        <v>1</v>
      </c>
      <c r="AC68" s="1167">
        <v>0</v>
      </c>
      <c r="AD68" s="1167">
        <v>20</v>
      </c>
      <c r="AG68" s="1167">
        <v>5</v>
      </c>
      <c r="AI68" s="1167">
        <v>100</v>
      </c>
      <c r="BK68" s="1167">
        <v>64</v>
      </c>
    </row>
    <row r="69" spans="1:63" s="1167" customFormat="1" ht="13.5" customHeight="1">
      <c r="A69" s="1218">
        <v>44288</v>
      </c>
      <c r="B69" s="1167" t="s">
        <v>593</v>
      </c>
      <c r="C69" s="1167" t="s">
        <v>389</v>
      </c>
      <c r="D69" s="1167">
        <v>22</v>
      </c>
      <c r="E69" s="1167">
        <v>22</v>
      </c>
      <c r="H69" s="1167">
        <v>1</v>
      </c>
      <c r="J69" s="1167">
        <v>22</v>
      </c>
      <c r="M69" s="1167">
        <v>1</v>
      </c>
      <c r="O69" s="1167">
        <v>22</v>
      </c>
      <c r="R69" s="1167">
        <v>1</v>
      </c>
      <c r="T69" s="1167">
        <v>22</v>
      </c>
      <c r="U69" s="1167">
        <v>0</v>
      </c>
      <c r="V69" s="1167">
        <v>0</v>
      </c>
      <c r="W69" s="1167">
        <v>3</v>
      </c>
      <c r="X69" s="1167">
        <v>0</v>
      </c>
      <c r="Y69" s="1167">
        <v>66</v>
      </c>
      <c r="Z69" s="1167">
        <v>0</v>
      </c>
      <c r="AA69" s="1167">
        <v>0</v>
      </c>
      <c r="AB69" s="1167">
        <v>19</v>
      </c>
      <c r="AC69" s="1167">
        <v>0</v>
      </c>
      <c r="AD69" s="1167">
        <v>418</v>
      </c>
      <c r="AI69" s="1167">
        <v>0</v>
      </c>
      <c r="BK69" s="1167">
        <v>65</v>
      </c>
    </row>
    <row r="70" spans="1:63" s="1167" customFormat="1" ht="13.5" customHeight="1">
      <c r="A70" s="1218">
        <v>44288</v>
      </c>
      <c r="B70" s="1167" t="s">
        <v>45</v>
      </c>
      <c r="C70" s="1167" t="s">
        <v>66</v>
      </c>
      <c r="D70" s="1167">
        <v>130</v>
      </c>
      <c r="E70" s="1167">
        <v>90</v>
      </c>
      <c r="F70" s="1167" t="s">
        <v>885</v>
      </c>
      <c r="G70" s="1167" t="s">
        <v>886</v>
      </c>
      <c r="J70" s="1167">
        <v>0</v>
      </c>
      <c r="M70" s="1167">
        <v>0.1</v>
      </c>
      <c r="O70" s="1167">
        <v>9</v>
      </c>
      <c r="R70" s="1167">
        <v>0.1</v>
      </c>
      <c r="T70" s="1167">
        <v>9</v>
      </c>
      <c r="U70" s="1167">
        <v>0</v>
      </c>
      <c r="V70" s="1167">
        <v>0</v>
      </c>
      <c r="W70" s="1167">
        <v>0.2</v>
      </c>
      <c r="X70" s="1167">
        <v>0</v>
      </c>
      <c r="Y70" s="1167">
        <v>18</v>
      </c>
      <c r="Z70" s="1167">
        <v>0</v>
      </c>
      <c r="AA70" s="1167">
        <v>0</v>
      </c>
      <c r="AB70" s="1167">
        <v>1.8</v>
      </c>
      <c r="AC70" s="1167">
        <v>0</v>
      </c>
      <c r="AD70" s="1167">
        <v>162</v>
      </c>
      <c r="AI70" s="1167">
        <v>0</v>
      </c>
      <c r="BK70" s="1167">
        <v>66</v>
      </c>
    </row>
    <row r="71" spans="1:63" s="1167" customFormat="1" ht="13.5" customHeight="1">
      <c r="A71" s="1218">
        <v>44288</v>
      </c>
      <c r="B71" s="1167" t="s">
        <v>46</v>
      </c>
      <c r="C71" s="1167" t="s">
        <v>66</v>
      </c>
      <c r="D71" s="1167">
        <v>35</v>
      </c>
      <c r="E71" s="1167">
        <v>35</v>
      </c>
      <c r="H71" s="1167">
        <v>0.1</v>
      </c>
      <c r="J71" s="1167">
        <v>3.5</v>
      </c>
      <c r="M71" s="1167">
        <v>0.2</v>
      </c>
      <c r="O71" s="1167">
        <v>7</v>
      </c>
      <c r="R71" s="1167">
        <v>0.2</v>
      </c>
      <c r="T71" s="1167">
        <v>7</v>
      </c>
      <c r="U71" s="1167">
        <v>0</v>
      </c>
      <c r="V71" s="1167">
        <v>0</v>
      </c>
      <c r="W71" s="1167">
        <v>0.5</v>
      </c>
      <c r="X71" s="1167">
        <v>0</v>
      </c>
      <c r="Y71" s="1167">
        <v>17.5</v>
      </c>
      <c r="Z71" s="1167">
        <v>0</v>
      </c>
      <c r="AA71" s="1167">
        <v>0</v>
      </c>
      <c r="AB71" s="1167">
        <v>4.5</v>
      </c>
      <c r="AC71" s="1167">
        <v>0</v>
      </c>
      <c r="AD71" s="1167">
        <v>157.5</v>
      </c>
      <c r="AI71" s="1167">
        <v>0</v>
      </c>
      <c r="BK71" s="1167">
        <v>67</v>
      </c>
    </row>
    <row r="72" spans="1:63" s="1167" customFormat="1" ht="13.5" customHeight="1">
      <c r="A72" s="1218">
        <v>44288</v>
      </c>
      <c r="B72" s="1167" t="s">
        <v>47</v>
      </c>
      <c r="C72" s="1167" t="s">
        <v>66</v>
      </c>
      <c r="D72" s="1167">
        <v>17</v>
      </c>
      <c r="E72" s="1167">
        <v>17</v>
      </c>
      <c r="J72" s="1167">
        <v>0</v>
      </c>
      <c r="O72" s="1167">
        <v>0</v>
      </c>
      <c r="T72" s="1167">
        <v>0</v>
      </c>
      <c r="U72" s="1167">
        <v>0</v>
      </c>
      <c r="V72" s="1167">
        <v>0</v>
      </c>
      <c r="W72" s="1167">
        <v>0</v>
      </c>
      <c r="X72" s="1167">
        <v>0</v>
      </c>
      <c r="Y72" s="1167">
        <v>0</v>
      </c>
      <c r="Z72" s="1167">
        <v>0</v>
      </c>
      <c r="AA72" s="1167">
        <v>0</v>
      </c>
      <c r="AB72" s="1167">
        <v>1</v>
      </c>
      <c r="AC72" s="1167">
        <v>0</v>
      </c>
      <c r="AD72" s="1167">
        <v>17</v>
      </c>
      <c r="AI72" s="1167">
        <v>0</v>
      </c>
      <c r="BK72" s="1167">
        <v>68</v>
      </c>
    </row>
    <row r="73" spans="1:63" s="1167" customFormat="1" ht="13.5" customHeight="1">
      <c r="A73" s="1218">
        <v>44288</v>
      </c>
      <c r="B73" s="1167" t="s">
        <v>48</v>
      </c>
      <c r="C73" s="1167" t="s">
        <v>389</v>
      </c>
      <c r="D73" s="1167">
        <v>23</v>
      </c>
      <c r="E73" s="1167">
        <v>23</v>
      </c>
      <c r="H73" s="1167">
        <v>0.5</v>
      </c>
      <c r="J73" s="1167">
        <v>11.5</v>
      </c>
      <c r="M73" s="1167">
        <v>1</v>
      </c>
      <c r="O73" s="1167">
        <v>23</v>
      </c>
      <c r="R73" s="1167">
        <v>1</v>
      </c>
      <c r="T73" s="1167">
        <v>23</v>
      </c>
      <c r="U73" s="1167">
        <v>0</v>
      </c>
      <c r="V73" s="1167">
        <v>0</v>
      </c>
      <c r="W73" s="1167">
        <v>2.5</v>
      </c>
      <c r="X73" s="1167">
        <v>0</v>
      </c>
      <c r="Y73" s="1167">
        <v>57.5</v>
      </c>
      <c r="Z73" s="1167">
        <v>0</v>
      </c>
      <c r="AA73" s="1167">
        <v>0</v>
      </c>
      <c r="AB73" s="1167">
        <v>2.5</v>
      </c>
      <c r="AC73" s="1167">
        <v>0</v>
      </c>
      <c r="AD73" s="1167">
        <v>57.5</v>
      </c>
      <c r="AG73" s="1167">
        <v>5</v>
      </c>
      <c r="AI73" s="1167">
        <v>115</v>
      </c>
      <c r="BK73" s="1167">
        <v>69</v>
      </c>
    </row>
    <row r="74" spans="1:63" s="1167" customFormat="1" ht="13.5" customHeight="1">
      <c r="A74" s="1218">
        <v>44288</v>
      </c>
      <c r="B74" s="1167" t="s">
        <v>164</v>
      </c>
      <c r="C74" s="1167" t="s">
        <v>66</v>
      </c>
      <c r="D74" s="1167">
        <v>80</v>
      </c>
      <c r="E74" s="1167">
        <v>80</v>
      </c>
      <c r="H74" s="1167">
        <v>0.2</v>
      </c>
      <c r="J74" s="1167">
        <v>16</v>
      </c>
      <c r="M74" s="1167">
        <v>0.3</v>
      </c>
      <c r="O74" s="1167">
        <v>24</v>
      </c>
      <c r="R74" s="1167">
        <v>0.3</v>
      </c>
      <c r="T74" s="1167">
        <v>24</v>
      </c>
      <c r="U74" s="1167">
        <v>0</v>
      </c>
      <c r="V74" s="1167">
        <v>0</v>
      </c>
      <c r="W74" s="1167">
        <v>0.8</v>
      </c>
      <c r="X74" s="1167">
        <v>0</v>
      </c>
      <c r="Y74" s="1167">
        <v>64</v>
      </c>
      <c r="Z74" s="1167">
        <v>0</v>
      </c>
      <c r="AA74" s="1167">
        <v>0</v>
      </c>
      <c r="AB74" s="1167">
        <v>1.2</v>
      </c>
      <c r="AC74" s="1167">
        <v>0</v>
      </c>
      <c r="AD74" s="1167">
        <v>96</v>
      </c>
      <c r="AG74" s="1167">
        <v>5</v>
      </c>
      <c r="AI74" s="1167">
        <v>400</v>
      </c>
      <c r="BK74" s="1167">
        <v>70</v>
      </c>
    </row>
    <row r="75" spans="1:63" s="1167" customFormat="1" ht="13.5" customHeight="1">
      <c r="A75" s="1218">
        <v>44288</v>
      </c>
      <c r="B75" s="1167" t="s">
        <v>49</v>
      </c>
      <c r="C75" s="1167" t="s">
        <v>66</v>
      </c>
      <c r="D75" s="1167">
        <v>40</v>
      </c>
      <c r="E75" s="1167">
        <v>40</v>
      </c>
      <c r="H75" s="1167">
        <v>0.2</v>
      </c>
      <c r="J75" s="1167">
        <v>8</v>
      </c>
      <c r="M75" s="1167">
        <v>0.3</v>
      </c>
      <c r="O75" s="1167">
        <v>12</v>
      </c>
      <c r="R75" s="1167">
        <v>0.3</v>
      </c>
      <c r="T75" s="1167">
        <v>12</v>
      </c>
      <c r="U75" s="1167">
        <v>0</v>
      </c>
      <c r="V75" s="1167">
        <v>0</v>
      </c>
      <c r="W75" s="1167">
        <v>0.8</v>
      </c>
      <c r="X75" s="1167">
        <v>0</v>
      </c>
      <c r="Y75" s="1167">
        <v>32</v>
      </c>
      <c r="Z75" s="1167">
        <v>0</v>
      </c>
      <c r="AA75" s="1167">
        <v>0</v>
      </c>
      <c r="AB75" s="1167">
        <v>4.2</v>
      </c>
      <c r="AC75" s="1167">
        <v>0</v>
      </c>
      <c r="AD75" s="1167">
        <v>168</v>
      </c>
      <c r="AI75" s="1167">
        <v>0</v>
      </c>
      <c r="BK75" s="1167">
        <v>71</v>
      </c>
    </row>
    <row r="76" spans="1:63" s="1167" customFormat="1" ht="13.5" customHeight="1">
      <c r="A76" s="1218">
        <v>44288</v>
      </c>
      <c r="B76" s="1167" t="s">
        <v>373</v>
      </c>
      <c r="C76" s="1167" t="s">
        <v>66</v>
      </c>
      <c r="D76" s="1167">
        <v>43</v>
      </c>
      <c r="E76" s="1167">
        <v>43</v>
      </c>
      <c r="H76" s="1167">
        <v>0.5</v>
      </c>
      <c r="J76" s="1167">
        <v>21.5</v>
      </c>
      <c r="M76" s="1167">
        <v>1</v>
      </c>
      <c r="O76" s="1167">
        <v>43</v>
      </c>
      <c r="R76" s="1167">
        <v>1</v>
      </c>
      <c r="T76" s="1167">
        <v>43</v>
      </c>
      <c r="U76" s="1167">
        <v>0</v>
      </c>
      <c r="V76" s="1167">
        <v>0</v>
      </c>
      <c r="W76" s="1167">
        <v>2.5</v>
      </c>
      <c r="X76" s="1167">
        <v>0</v>
      </c>
      <c r="Y76" s="1167">
        <v>107.5</v>
      </c>
      <c r="Z76" s="1167">
        <v>0</v>
      </c>
      <c r="AA76" s="1167">
        <v>0</v>
      </c>
      <c r="AB76" s="1167">
        <v>10.8</v>
      </c>
      <c r="AC76" s="1167">
        <v>0</v>
      </c>
      <c r="AD76" s="1167">
        <v>464.40000000000003</v>
      </c>
      <c r="AE76" s="1167">
        <v>0</v>
      </c>
      <c r="AF76" s="1167">
        <v>0</v>
      </c>
      <c r="AH76" s="1167">
        <v>0</v>
      </c>
      <c r="AI76" s="1167">
        <v>0</v>
      </c>
      <c r="BK76" s="1167">
        <v>72</v>
      </c>
    </row>
    <row r="77" spans="1:63" s="1167" customFormat="1" ht="13.5" customHeight="1">
      <c r="A77" s="1218">
        <v>44288</v>
      </c>
      <c r="B77" s="1167" t="s">
        <v>853</v>
      </c>
      <c r="C77" s="1167" t="s">
        <v>66</v>
      </c>
      <c r="D77" s="1167">
        <v>30</v>
      </c>
      <c r="E77" s="1167">
        <v>6</v>
      </c>
      <c r="H77" s="1167">
        <v>0.5</v>
      </c>
      <c r="J77" s="1167">
        <v>3</v>
      </c>
      <c r="M77" s="1167">
        <v>1</v>
      </c>
      <c r="O77" s="1167">
        <v>6</v>
      </c>
      <c r="R77" s="1167">
        <v>1</v>
      </c>
      <c r="T77" s="1167">
        <v>6</v>
      </c>
      <c r="V77" s="1167">
        <v>0</v>
      </c>
      <c r="W77" s="1167">
        <v>2.5</v>
      </c>
      <c r="X77" s="1167">
        <v>0</v>
      </c>
      <c r="Y77" s="1167">
        <v>15</v>
      </c>
      <c r="Z77" s="1167">
        <v>0</v>
      </c>
      <c r="AA77" s="1167">
        <v>0</v>
      </c>
      <c r="AB77" s="1167">
        <v>37</v>
      </c>
      <c r="AC77" s="1167">
        <v>0</v>
      </c>
      <c r="AD77" s="1167">
        <v>222</v>
      </c>
      <c r="AE77" s="1167">
        <v>0</v>
      </c>
      <c r="AF77" s="1167">
        <v>0</v>
      </c>
      <c r="AH77" s="1167">
        <v>0</v>
      </c>
      <c r="AI77" s="1167">
        <v>0</v>
      </c>
      <c r="BK77" s="1167">
        <v>73</v>
      </c>
    </row>
    <row r="78" spans="1:63" s="1167" customFormat="1" ht="13.5" customHeight="1">
      <c r="A78" s="1218">
        <v>44288</v>
      </c>
      <c r="B78" s="1167" t="s">
        <v>176</v>
      </c>
      <c r="C78" s="1167" t="s">
        <v>389</v>
      </c>
      <c r="D78" s="1167">
        <v>9</v>
      </c>
      <c r="E78" s="1167">
        <v>9</v>
      </c>
      <c r="H78" s="1167">
        <v>0.5</v>
      </c>
      <c r="J78" s="1167">
        <v>4.5</v>
      </c>
      <c r="K78" s="1167" t="s">
        <v>887</v>
      </c>
      <c r="M78" s="1167">
        <v>1</v>
      </c>
      <c r="O78" s="1167">
        <v>9</v>
      </c>
      <c r="R78" s="1167">
        <v>1</v>
      </c>
      <c r="T78" s="1167">
        <v>9</v>
      </c>
      <c r="U78" s="1167">
        <v>0</v>
      </c>
      <c r="V78" s="1167">
        <v>0</v>
      </c>
      <c r="W78" s="1167">
        <v>2.5</v>
      </c>
      <c r="X78" s="1167">
        <v>0</v>
      </c>
      <c r="Y78" s="1167">
        <v>22.5</v>
      </c>
      <c r="Z78" s="1167">
        <v>0</v>
      </c>
      <c r="AA78" s="1167">
        <v>0</v>
      </c>
      <c r="AB78" s="1167">
        <v>8</v>
      </c>
      <c r="AC78" s="1167">
        <v>0</v>
      </c>
      <c r="AD78" s="1167">
        <v>72</v>
      </c>
      <c r="AE78" s="1167">
        <v>0</v>
      </c>
      <c r="AF78" s="1167">
        <v>0</v>
      </c>
      <c r="AH78" s="1167">
        <v>0</v>
      </c>
      <c r="AI78" s="1167">
        <v>0</v>
      </c>
      <c r="BK78" s="1167">
        <v>74</v>
      </c>
    </row>
    <row r="79" spans="1:63" s="1167" customFormat="1" ht="13.5" customHeight="1">
      <c r="A79" s="1218">
        <v>44288</v>
      </c>
      <c r="B79" s="1167" t="s">
        <v>158</v>
      </c>
      <c r="C79" s="1167" t="s">
        <v>66</v>
      </c>
      <c r="D79" s="1167">
        <v>30</v>
      </c>
      <c r="E79" s="1167">
        <v>30</v>
      </c>
      <c r="H79" s="1167">
        <v>0.5</v>
      </c>
      <c r="J79" s="1167">
        <v>15</v>
      </c>
      <c r="M79" s="1167">
        <v>1</v>
      </c>
      <c r="O79" s="1167">
        <v>30</v>
      </c>
      <c r="R79" s="1167">
        <v>1</v>
      </c>
      <c r="T79" s="1167">
        <v>30</v>
      </c>
      <c r="U79" s="1167">
        <v>0</v>
      </c>
      <c r="V79" s="1167">
        <v>0</v>
      </c>
      <c r="W79" s="1167">
        <v>2.5</v>
      </c>
      <c r="X79" s="1167">
        <v>0</v>
      </c>
      <c r="Y79" s="1167">
        <v>75</v>
      </c>
      <c r="Z79" s="1167">
        <v>0</v>
      </c>
      <c r="AA79" s="1167">
        <v>0</v>
      </c>
      <c r="AB79" s="1167">
        <v>12</v>
      </c>
      <c r="AC79" s="1167">
        <v>0</v>
      </c>
      <c r="AD79" s="1167">
        <v>360</v>
      </c>
      <c r="AE79" s="1167">
        <v>0</v>
      </c>
      <c r="AF79" s="1167">
        <v>0</v>
      </c>
      <c r="AH79" s="1167">
        <v>0</v>
      </c>
      <c r="AI79" s="1167">
        <v>0</v>
      </c>
      <c r="BK79" s="1167">
        <v>75</v>
      </c>
    </row>
    <row r="80" spans="1:63" s="1167" customFormat="1" ht="13.5" customHeight="1">
      <c r="A80" s="1218">
        <v>44288</v>
      </c>
      <c r="B80" s="1167" t="s">
        <v>166</v>
      </c>
      <c r="C80" s="1167" t="s">
        <v>66</v>
      </c>
      <c r="D80" s="1167">
        <v>30</v>
      </c>
      <c r="E80" s="1167">
        <v>30</v>
      </c>
      <c r="J80" s="1167">
        <v>0</v>
      </c>
      <c r="M80" s="1167">
        <v>0.1</v>
      </c>
      <c r="O80" s="1167">
        <v>3</v>
      </c>
      <c r="R80" s="1167">
        <v>0.1</v>
      </c>
      <c r="T80" s="1167">
        <v>3</v>
      </c>
      <c r="U80" s="1167">
        <v>0</v>
      </c>
      <c r="V80" s="1167">
        <v>0</v>
      </c>
      <c r="W80" s="1167">
        <v>0.2</v>
      </c>
      <c r="X80" s="1167">
        <v>0</v>
      </c>
      <c r="Y80" s="1167">
        <v>6</v>
      </c>
      <c r="Z80" s="1167">
        <v>0</v>
      </c>
      <c r="AA80" s="1167">
        <v>0</v>
      </c>
      <c r="AB80" s="1167">
        <v>1.7000000000000002</v>
      </c>
      <c r="AC80" s="1167">
        <v>0</v>
      </c>
      <c r="AD80" s="1167">
        <v>51.000000000000007</v>
      </c>
      <c r="AE80" s="1167">
        <v>0</v>
      </c>
      <c r="AF80" s="1167">
        <v>0</v>
      </c>
      <c r="AH80" s="1167">
        <v>0</v>
      </c>
      <c r="AI80" s="1167">
        <v>0</v>
      </c>
      <c r="BK80" s="1167">
        <v>76</v>
      </c>
    </row>
    <row r="81" spans="1:63" s="1167" customFormat="1" ht="13.5" customHeight="1">
      <c r="A81" s="1218">
        <v>44288</v>
      </c>
      <c r="B81" s="1167" t="s">
        <v>145</v>
      </c>
      <c r="C81" s="1167" t="s">
        <v>389</v>
      </c>
      <c r="D81" s="1167">
        <v>16</v>
      </c>
      <c r="E81" s="1167">
        <v>16</v>
      </c>
      <c r="H81" s="1167">
        <v>1</v>
      </c>
      <c r="J81" s="1167">
        <v>16</v>
      </c>
      <c r="M81" s="1167">
        <v>1</v>
      </c>
      <c r="O81" s="1167">
        <v>16</v>
      </c>
      <c r="R81" s="1167">
        <v>1</v>
      </c>
      <c r="T81" s="1167">
        <v>16</v>
      </c>
      <c r="U81" s="1167">
        <v>0</v>
      </c>
      <c r="V81" s="1167">
        <v>0</v>
      </c>
      <c r="W81" s="1167">
        <v>3</v>
      </c>
      <c r="X81" s="1167">
        <v>0</v>
      </c>
      <c r="Y81" s="1167">
        <v>48</v>
      </c>
      <c r="Z81" s="1167">
        <v>0</v>
      </c>
      <c r="AA81" s="1167">
        <v>0</v>
      </c>
      <c r="AB81" s="1167">
        <v>32</v>
      </c>
      <c r="AC81" s="1167">
        <v>0</v>
      </c>
      <c r="AD81" s="1167">
        <v>512</v>
      </c>
      <c r="AE81" s="1167">
        <v>0</v>
      </c>
      <c r="AF81" s="1167">
        <v>0</v>
      </c>
      <c r="AH81" s="1167">
        <v>0</v>
      </c>
      <c r="AI81" s="1167">
        <v>0</v>
      </c>
      <c r="BK81" s="1167">
        <v>77</v>
      </c>
    </row>
    <row r="82" spans="1:63" s="1167" customFormat="1" ht="13.5" customHeight="1">
      <c r="A82" s="1218">
        <v>44288</v>
      </c>
      <c r="B82" s="1167" t="s">
        <v>136</v>
      </c>
      <c r="C82" s="1167" t="s">
        <v>66</v>
      </c>
      <c r="D82" s="1167">
        <v>120</v>
      </c>
      <c r="E82" s="1167">
        <v>120</v>
      </c>
      <c r="J82" s="1167">
        <v>0</v>
      </c>
      <c r="O82" s="1167">
        <v>0</v>
      </c>
      <c r="P82" s="1167" t="s">
        <v>883</v>
      </c>
      <c r="T82" s="1167">
        <v>0</v>
      </c>
      <c r="U82" s="1167">
        <v>0</v>
      </c>
      <c r="V82" s="1167">
        <v>0</v>
      </c>
      <c r="W82" s="1167">
        <v>0</v>
      </c>
      <c r="X82" s="1167">
        <v>0</v>
      </c>
      <c r="Y82" s="1167">
        <v>0</v>
      </c>
      <c r="Z82" s="1167">
        <v>0</v>
      </c>
      <c r="AA82" s="1167">
        <v>0</v>
      </c>
      <c r="AB82" s="1167">
        <v>7</v>
      </c>
      <c r="AC82" s="1167">
        <v>0</v>
      </c>
      <c r="AD82" s="1167">
        <v>840</v>
      </c>
      <c r="AE82" s="1167">
        <v>0</v>
      </c>
      <c r="AF82" s="1167">
        <v>0</v>
      </c>
      <c r="AH82" s="1167">
        <v>0</v>
      </c>
      <c r="AI82" s="1167">
        <v>0</v>
      </c>
      <c r="BK82" s="1167">
        <v>78</v>
      </c>
    </row>
    <row r="83" spans="1:63" s="1167" customFormat="1" ht="13.5" customHeight="1">
      <c r="A83" s="1218">
        <v>44288</v>
      </c>
      <c r="B83" s="1167" t="s">
        <v>183</v>
      </c>
      <c r="C83" s="1167" t="s">
        <v>66</v>
      </c>
      <c r="D83" s="1167">
        <v>30</v>
      </c>
      <c r="E83" s="1167">
        <v>30</v>
      </c>
      <c r="J83" s="1167">
        <v>0</v>
      </c>
      <c r="M83" s="1167">
        <v>0.1</v>
      </c>
      <c r="O83" s="1167">
        <v>3</v>
      </c>
      <c r="R83" s="1167">
        <v>0.1</v>
      </c>
      <c r="T83" s="1167">
        <v>3</v>
      </c>
      <c r="U83" s="1167">
        <v>0</v>
      </c>
      <c r="V83" s="1167">
        <v>0</v>
      </c>
      <c r="W83" s="1167">
        <v>0.2</v>
      </c>
      <c r="X83" s="1167">
        <v>0</v>
      </c>
      <c r="Y83" s="1167">
        <v>6</v>
      </c>
      <c r="Z83" s="1167">
        <v>0</v>
      </c>
      <c r="AA83" s="1167">
        <v>0</v>
      </c>
      <c r="AB83" s="1167">
        <v>2</v>
      </c>
      <c r="AC83" s="1167">
        <v>0</v>
      </c>
      <c r="AD83" s="1167">
        <v>60</v>
      </c>
      <c r="AE83" s="1167">
        <v>0</v>
      </c>
      <c r="AF83" s="1167">
        <v>0</v>
      </c>
      <c r="AH83" s="1167">
        <v>0</v>
      </c>
      <c r="AI83" s="1167">
        <v>0</v>
      </c>
      <c r="BK83" s="1167">
        <v>79</v>
      </c>
    </row>
    <row r="84" spans="1:63" s="1167" customFormat="1" ht="13.5" customHeight="1">
      <c r="A84" s="1218">
        <v>44288</v>
      </c>
      <c r="B84" s="1167" t="s">
        <v>142</v>
      </c>
      <c r="C84" s="1167" t="s">
        <v>66</v>
      </c>
      <c r="D84" s="1167">
        <v>35</v>
      </c>
      <c r="E84" s="1167">
        <v>35</v>
      </c>
      <c r="J84" s="1167">
        <v>0</v>
      </c>
      <c r="M84" s="1167">
        <v>0.2</v>
      </c>
      <c r="O84" s="1167">
        <v>7</v>
      </c>
      <c r="R84" s="1167">
        <v>0.3</v>
      </c>
      <c r="T84" s="1167">
        <v>10.5</v>
      </c>
      <c r="U84" s="1167">
        <v>0</v>
      </c>
      <c r="V84" s="1167">
        <v>0</v>
      </c>
      <c r="W84" s="1167">
        <v>0.5</v>
      </c>
      <c r="X84" s="1167">
        <v>0</v>
      </c>
      <c r="Y84" s="1167">
        <v>17.5</v>
      </c>
      <c r="Z84" s="1167">
        <v>0</v>
      </c>
      <c r="AA84" s="1167">
        <v>0</v>
      </c>
      <c r="AB84" s="1167">
        <v>2.2000000000000002</v>
      </c>
      <c r="AC84" s="1167">
        <v>0</v>
      </c>
      <c r="AD84" s="1167">
        <v>77</v>
      </c>
      <c r="AE84" s="1167">
        <v>0</v>
      </c>
      <c r="AF84" s="1167">
        <v>0</v>
      </c>
      <c r="AH84" s="1167">
        <v>0</v>
      </c>
      <c r="AI84" s="1167">
        <v>0</v>
      </c>
      <c r="BK84" s="1167">
        <v>80</v>
      </c>
    </row>
    <row r="85" spans="1:63" s="1167" customFormat="1" ht="13.5" customHeight="1">
      <c r="A85" s="1218">
        <v>44288</v>
      </c>
      <c r="B85" s="1167" t="s">
        <v>51</v>
      </c>
      <c r="C85" s="1167" t="s">
        <v>66</v>
      </c>
      <c r="D85" s="1167">
        <v>100</v>
      </c>
      <c r="E85" s="1167">
        <v>100</v>
      </c>
      <c r="J85" s="1167">
        <v>0</v>
      </c>
      <c r="O85" s="1167">
        <v>0</v>
      </c>
      <c r="T85" s="1167">
        <v>0</v>
      </c>
      <c r="U85" s="1167">
        <v>0</v>
      </c>
      <c r="V85" s="1167">
        <v>0</v>
      </c>
      <c r="W85" s="1167">
        <v>0</v>
      </c>
      <c r="X85" s="1167">
        <v>0</v>
      </c>
      <c r="Y85" s="1167">
        <v>0</v>
      </c>
      <c r="Z85" s="1167">
        <v>0</v>
      </c>
      <c r="AA85" s="1167">
        <v>0</v>
      </c>
      <c r="AB85" s="1167">
        <v>8</v>
      </c>
      <c r="AC85" s="1167">
        <v>0</v>
      </c>
      <c r="AD85" s="1167">
        <v>800</v>
      </c>
      <c r="AE85" s="1167">
        <v>0</v>
      </c>
      <c r="AF85" s="1167">
        <v>0</v>
      </c>
      <c r="AG85" s="1167">
        <v>0</v>
      </c>
      <c r="AH85" s="1167">
        <v>0</v>
      </c>
      <c r="AI85" s="1167">
        <v>0</v>
      </c>
      <c r="BK85" s="1167">
        <v>81</v>
      </c>
    </row>
    <row r="86" spans="1:63" s="1167" customFormat="1" ht="13.5" customHeight="1">
      <c r="A86" s="1218">
        <v>44288</v>
      </c>
      <c r="B86" s="1167" t="s">
        <v>935</v>
      </c>
      <c r="C86" s="1167" t="s">
        <v>66</v>
      </c>
      <c r="D86" s="1167">
        <v>50</v>
      </c>
      <c r="E86" s="1167">
        <v>50</v>
      </c>
      <c r="H86" s="1167">
        <v>0.3</v>
      </c>
      <c r="J86" s="1167">
        <v>15</v>
      </c>
      <c r="M86" s="1167">
        <v>0.6</v>
      </c>
      <c r="O86" s="1167">
        <v>30</v>
      </c>
      <c r="R86" s="1167">
        <v>0.6</v>
      </c>
      <c r="T86" s="1167">
        <v>30</v>
      </c>
      <c r="U86" s="1167">
        <v>0</v>
      </c>
      <c r="V86" s="1167">
        <v>0</v>
      </c>
      <c r="W86" s="1167">
        <v>1.5</v>
      </c>
      <c r="X86" s="1167">
        <v>0</v>
      </c>
      <c r="Y86" s="1167">
        <v>75</v>
      </c>
      <c r="Z86" s="1167">
        <v>0</v>
      </c>
      <c r="AA86" s="1167">
        <v>0</v>
      </c>
      <c r="AB86" s="1167">
        <v>2</v>
      </c>
      <c r="AC86" s="1167">
        <v>0</v>
      </c>
      <c r="AD86" s="1167">
        <v>100</v>
      </c>
      <c r="AE86" s="1167">
        <v>0</v>
      </c>
      <c r="AF86" s="1167">
        <v>0</v>
      </c>
      <c r="AG86" s="1167">
        <v>1.5</v>
      </c>
      <c r="AH86" s="1167">
        <v>0</v>
      </c>
      <c r="AI86" s="1167">
        <v>75</v>
      </c>
      <c r="BK86" s="1167">
        <v>82</v>
      </c>
    </row>
    <row r="87" spans="1:63" s="1167" customFormat="1" ht="13.5" customHeight="1">
      <c r="A87" s="1218">
        <v>44288</v>
      </c>
      <c r="B87" s="1167" t="s">
        <v>168</v>
      </c>
      <c r="C87" s="1167" t="s">
        <v>66</v>
      </c>
      <c r="D87" s="1167">
        <v>120</v>
      </c>
      <c r="E87" s="1167">
        <v>91</v>
      </c>
      <c r="J87" s="1167">
        <v>0</v>
      </c>
      <c r="L87" s="1167">
        <v>7.5</v>
      </c>
      <c r="O87" s="1167">
        <v>682.5</v>
      </c>
      <c r="T87" s="1167">
        <v>0</v>
      </c>
      <c r="U87" s="1167">
        <v>0</v>
      </c>
      <c r="V87" s="1167">
        <v>7.5</v>
      </c>
      <c r="W87" s="1167">
        <v>0</v>
      </c>
      <c r="X87" s="1167">
        <v>0</v>
      </c>
      <c r="Y87" s="1167">
        <v>682.5</v>
      </c>
      <c r="Z87" s="1167">
        <v>0</v>
      </c>
      <c r="AA87" s="1167">
        <v>0</v>
      </c>
      <c r="AB87" s="1167">
        <v>0</v>
      </c>
      <c r="AC87" s="1167">
        <v>0</v>
      </c>
      <c r="AD87" s="1167">
        <v>0</v>
      </c>
      <c r="AE87" s="1167">
        <v>0</v>
      </c>
      <c r="AF87" s="1167">
        <v>7.5</v>
      </c>
      <c r="AG87" s="1167">
        <v>0</v>
      </c>
      <c r="AH87" s="1167">
        <v>0</v>
      </c>
      <c r="AI87" s="1167">
        <v>682.5</v>
      </c>
      <c r="BK87" s="1167">
        <v>83</v>
      </c>
    </row>
    <row r="88" spans="1:63" s="1167" customFormat="1" ht="13.5" customHeight="1">
      <c r="A88" s="1218">
        <v>44288</v>
      </c>
      <c r="B88" s="1167" t="s">
        <v>412</v>
      </c>
      <c r="C88" s="1167" t="s">
        <v>66</v>
      </c>
      <c r="D88" s="1167">
        <v>80</v>
      </c>
      <c r="E88" s="1167">
        <v>75</v>
      </c>
      <c r="J88" s="1167">
        <v>0</v>
      </c>
      <c r="O88" s="1167">
        <v>0</v>
      </c>
      <c r="Q88" s="1167">
        <v>9</v>
      </c>
      <c r="T88" s="1167">
        <v>675</v>
      </c>
      <c r="U88" s="1167">
        <v>0</v>
      </c>
      <c r="V88" s="1167">
        <v>9</v>
      </c>
      <c r="W88" s="1167">
        <v>0</v>
      </c>
      <c r="X88" s="1167">
        <v>0</v>
      </c>
      <c r="Y88" s="1167">
        <v>675</v>
      </c>
      <c r="Z88" s="1167">
        <v>0</v>
      </c>
      <c r="AA88" s="1167">
        <v>0</v>
      </c>
      <c r="AB88" s="1167">
        <v>0</v>
      </c>
      <c r="AC88" s="1167">
        <v>0</v>
      </c>
      <c r="AD88" s="1167">
        <v>0</v>
      </c>
      <c r="AE88" s="1167">
        <v>0</v>
      </c>
      <c r="AF88" s="1167">
        <v>9</v>
      </c>
      <c r="AG88" s="1167">
        <v>0</v>
      </c>
      <c r="AH88" s="1167">
        <v>0</v>
      </c>
      <c r="AI88" s="1167">
        <v>675</v>
      </c>
      <c r="BK88" s="1167">
        <v>84</v>
      </c>
    </row>
    <row r="89" spans="1:63" s="1167" customFormat="1" ht="13.5" customHeight="1">
      <c r="A89" s="1218">
        <v>44288</v>
      </c>
      <c r="B89" s="1167" t="s">
        <v>488</v>
      </c>
      <c r="C89" s="1167" t="s">
        <v>66</v>
      </c>
      <c r="D89" s="1167">
        <v>120</v>
      </c>
      <c r="E89" s="1167">
        <v>113</v>
      </c>
      <c r="G89" s="1167">
        <v>5.5</v>
      </c>
      <c r="J89" s="1167">
        <v>621.5</v>
      </c>
      <c r="O89" s="1167">
        <v>0</v>
      </c>
      <c r="Q89" s="1167">
        <v>7.5</v>
      </c>
      <c r="S89" s="1167" t="s">
        <v>888</v>
      </c>
      <c r="T89" s="1167">
        <v>847.5</v>
      </c>
      <c r="U89" s="1167">
        <v>0</v>
      </c>
      <c r="V89" s="1167">
        <v>13</v>
      </c>
      <c r="W89" s="1167">
        <v>0</v>
      </c>
      <c r="X89" s="1167">
        <v>0</v>
      </c>
      <c r="Y89" s="1167">
        <v>1469</v>
      </c>
      <c r="Z89" s="1167">
        <v>0</v>
      </c>
      <c r="AA89" s="1167">
        <v>0</v>
      </c>
      <c r="AB89" s="1167">
        <v>0</v>
      </c>
      <c r="AC89" s="1167">
        <v>0</v>
      </c>
      <c r="AD89" s="1167">
        <v>0</v>
      </c>
      <c r="AE89" s="1167">
        <v>0</v>
      </c>
      <c r="AF89" s="1167">
        <v>13</v>
      </c>
      <c r="AG89" s="1167">
        <v>0</v>
      </c>
      <c r="AH89" s="1167">
        <v>0</v>
      </c>
      <c r="AI89" s="1167">
        <v>1469</v>
      </c>
      <c r="BK89" s="1167">
        <v>85</v>
      </c>
    </row>
    <row r="90" spans="1:63" s="1167" customFormat="1" ht="13.5" customHeight="1">
      <c r="A90" s="1218">
        <v>44288</v>
      </c>
      <c r="B90" s="1167" t="s">
        <v>16</v>
      </c>
      <c r="C90" s="1167" t="s">
        <v>786</v>
      </c>
      <c r="D90" s="1167">
        <v>150</v>
      </c>
      <c r="E90" s="1167">
        <v>145</v>
      </c>
      <c r="H90" s="1167" t="s">
        <v>883</v>
      </c>
      <c r="I90" s="1167" t="s">
        <v>883</v>
      </c>
      <c r="J90" s="1167">
        <v>0</v>
      </c>
      <c r="L90" s="1167">
        <v>5</v>
      </c>
      <c r="O90" s="1167">
        <v>725</v>
      </c>
      <c r="T90" s="1167">
        <v>0</v>
      </c>
      <c r="U90" s="1167">
        <v>0</v>
      </c>
      <c r="V90" s="1167">
        <v>5</v>
      </c>
      <c r="W90" s="1167">
        <v>0</v>
      </c>
      <c r="X90" s="1167">
        <v>0</v>
      </c>
      <c r="Y90" s="1167">
        <v>725</v>
      </c>
      <c r="Z90" s="1167">
        <v>0</v>
      </c>
      <c r="AA90" s="1167">
        <v>0</v>
      </c>
      <c r="AB90" s="1167">
        <v>0</v>
      </c>
      <c r="AC90" s="1167">
        <v>0</v>
      </c>
      <c r="AD90" s="1167">
        <v>0</v>
      </c>
      <c r="AE90" s="1167">
        <v>0</v>
      </c>
      <c r="AF90" s="1167">
        <v>5</v>
      </c>
      <c r="AG90" s="1167">
        <v>0</v>
      </c>
      <c r="AH90" s="1167">
        <v>0</v>
      </c>
      <c r="AI90" s="1167">
        <v>725</v>
      </c>
      <c r="BK90" s="1167">
        <v>86</v>
      </c>
    </row>
    <row r="91" spans="1:63" s="1167" customFormat="1" ht="13.5" customHeight="1">
      <c r="A91" s="1218">
        <v>44288</v>
      </c>
      <c r="B91" s="1167" t="s">
        <v>171</v>
      </c>
      <c r="C91" s="1167" t="s">
        <v>66</v>
      </c>
      <c r="D91" s="1167">
        <v>230</v>
      </c>
      <c r="E91" s="1167">
        <v>230</v>
      </c>
      <c r="J91" s="1167">
        <v>0</v>
      </c>
      <c r="L91" s="1167">
        <v>2.5</v>
      </c>
      <c r="O91" s="1167">
        <v>575</v>
      </c>
      <c r="T91" s="1167">
        <v>0</v>
      </c>
      <c r="U91" s="1167">
        <v>0</v>
      </c>
      <c r="V91" s="1167">
        <v>2.5</v>
      </c>
      <c r="W91" s="1167">
        <v>0</v>
      </c>
      <c r="X91" s="1167">
        <v>0</v>
      </c>
      <c r="Y91" s="1167">
        <v>575</v>
      </c>
      <c r="Z91" s="1167">
        <v>0</v>
      </c>
      <c r="AA91" s="1167">
        <v>0</v>
      </c>
      <c r="AB91" s="1167">
        <v>0</v>
      </c>
      <c r="AC91" s="1167">
        <v>0</v>
      </c>
      <c r="AD91" s="1167">
        <v>0</v>
      </c>
      <c r="AE91" s="1167">
        <v>0</v>
      </c>
      <c r="AF91" s="1167">
        <v>2.5</v>
      </c>
      <c r="AG91" s="1167">
        <v>0</v>
      </c>
      <c r="AH91" s="1167">
        <v>0</v>
      </c>
      <c r="AI91" s="1167">
        <v>575</v>
      </c>
      <c r="BK91" s="1167">
        <v>87</v>
      </c>
    </row>
    <row r="92" spans="1:63" s="1167" customFormat="1" ht="13.5" customHeight="1">
      <c r="A92" s="1218">
        <v>44288</v>
      </c>
      <c r="B92" s="1167" t="s">
        <v>257</v>
      </c>
      <c r="C92" s="1167" t="s">
        <v>66</v>
      </c>
      <c r="D92" s="1167">
        <v>130</v>
      </c>
      <c r="E92" s="1167">
        <v>130</v>
      </c>
      <c r="J92" s="1167">
        <v>0</v>
      </c>
      <c r="O92" s="1167">
        <v>0</v>
      </c>
      <c r="Q92" s="1167">
        <v>2.5</v>
      </c>
      <c r="T92" s="1167">
        <v>325</v>
      </c>
      <c r="U92" s="1167">
        <v>0</v>
      </c>
      <c r="V92" s="1167">
        <v>2.5</v>
      </c>
      <c r="W92" s="1167">
        <v>0</v>
      </c>
      <c r="X92" s="1167">
        <v>0</v>
      </c>
      <c r="Y92" s="1167">
        <v>325</v>
      </c>
      <c r="Z92" s="1167">
        <v>0</v>
      </c>
      <c r="AA92" s="1167">
        <v>0</v>
      </c>
      <c r="AB92" s="1167">
        <v>0</v>
      </c>
      <c r="AC92" s="1167">
        <v>0</v>
      </c>
      <c r="AD92" s="1167">
        <v>0</v>
      </c>
      <c r="AE92" s="1167">
        <v>0</v>
      </c>
      <c r="AF92" s="1167">
        <v>2.5</v>
      </c>
      <c r="AG92" s="1167">
        <v>0</v>
      </c>
      <c r="AH92" s="1167">
        <v>0</v>
      </c>
      <c r="AI92" s="1167">
        <v>325</v>
      </c>
      <c r="BK92" s="1167">
        <v>88</v>
      </c>
    </row>
    <row r="93" spans="1:63" s="1167" customFormat="1" ht="13.5" customHeight="1">
      <c r="A93" s="1218">
        <v>44288</v>
      </c>
      <c r="B93" s="1167" t="s">
        <v>889</v>
      </c>
      <c r="C93" s="1167" t="s">
        <v>66</v>
      </c>
      <c r="D93" s="1167">
        <v>45</v>
      </c>
      <c r="E93" s="1167">
        <v>40</v>
      </c>
      <c r="G93" s="1167">
        <v>4.5</v>
      </c>
      <c r="J93" s="1167">
        <v>180</v>
      </c>
      <c r="O93" s="1167">
        <v>0</v>
      </c>
      <c r="Q93" s="1167">
        <v>5</v>
      </c>
      <c r="T93" s="1167">
        <v>200</v>
      </c>
      <c r="U93" s="1167">
        <v>0</v>
      </c>
      <c r="V93" s="1167">
        <v>9.5</v>
      </c>
      <c r="W93" s="1167">
        <v>0</v>
      </c>
      <c r="X93" s="1167">
        <v>0</v>
      </c>
      <c r="Y93" s="1167">
        <v>380</v>
      </c>
      <c r="Z93" s="1167">
        <v>0</v>
      </c>
      <c r="AA93" s="1167">
        <v>0</v>
      </c>
      <c r="AB93" s="1167">
        <v>0</v>
      </c>
      <c r="AC93" s="1167">
        <v>0</v>
      </c>
      <c r="AD93" s="1167">
        <v>0</v>
      </c>
      <c r="AE93" s="1167">
        <v>0</v>
      </c>
      <c r="AF93" s="1167">
        <v>9.5</v>
      </c>
      <c r="AG93" s="1167">
        <v>0</v>
      </c>
      <c r="AH93" s="1167">
        <v>0</v>
      </c>
      <c r="AI93" s="1167">
        <v>380</v>
      </c>
      <c r="BK93" s="1167">
        <v>89</v>
      </c>
    </row>
    <row r="94" spans="1:63" s="1167" customFormat="1" ht="13.5" customHeight="1">
      <c r="A94" s="1218">
        <v>44288</v>
      </c>
      <c r="B94" s="1167" t="s">
        <v>3</v>
      </c>
      <c r="C94" s="1167" t="s">
        <v>66</v>
      </c>
      <c r="D94" s="1167">
        <v>15</v>
      </c>
      <c r="E94" s="1167">
        <v>12</v>
      </c>
      <c r="J94" s="1167">
        <v>0</v>
      </c>
      <c r="L94" s="1167">
        <v>12</v>
      </c>
      <c r="O94" s="1167">
        <v>144</v>
      </c>
      <c r="T94" s="1167">
        <v>0</v>
      </c>
      <c r="U94" s="1167">
        <v>0</v>
      </c>
      <c r="V94" s="1167">
        <v>12</v>
      </c>
      <c r="W94" s="1167">
        <v>0</v>
      </c>
      <c r="X94" s="1167">
        <v>0</v>
      </c>
      <c r="Y94" s="1167">
        <v>144</v>
      </c>
      <c r="Z94" s="1167">
        <v>0</v>
      </c>
      <c r="AA94" s="1167">
        <v>0</v>
      </c>
      <c r="AB94" s="1167">
        <v>0</v>
      </c>
      <c r="AC94" s="1167">
        <v>0</v>
      </c>
      <c r="AD94" s="1167">
        <v>0</v>
      </c>
      <c r="AE94" s="1167">
        <v>0</v>
      </c>
      <c r="AF94" s="1167">
        <v>12</v>
      </c>
      <c r="AG94" s="1167">
        <v>0</v>
      </c>
      <c r="AH94" s="1167">
        <v>0</v>
      </c>
      <c r="AI94" s="1167">
        <v>144</v>
      </c>
      <c r="BK94" s="1167">
        <v>90</v>
      </c>
    </row>
    <row r="95" spans="1:63" s="1167" customFormat="1" ht="13.5" customHeight="1">
      <c r="A95" s="1218">
        <v>44288</v>
      </c>
      <c r="B95" s="1167" t="s">
        <v>157</v>
      </c>
      <c r="C95" s="1167" t="s">
        <v>66</v>
      </c>
      <c r="D95" s="1167">
        <v>140</v>
      </c>
      <c r="E95" s="1167">
        <v>140</v>
      </c>
      <c r="J95" s="1167">
        <v>0</v>
      </c>
      <c r="L95" s="1167">
        <v>4.5</v>
      </c>
      <c r="O95" s="1167">
        <v>630</v>
      </c>
      <c r="T95" s="1167">
        <v>0</v>
      </c>
      <c r="U95" s="1167">
        <v>0</v>
      </c>
      <c r="V95" s="1167">
        <v>4.5</v>
      </c>
      <c r="W95" s="1167">
        <v>0</v>
      </c>
      <c r="X95" s="1167">
        <v>0</v>
      </c>
      <c r="Y95" s="1167">
        <v>630</v>
      </c>
      <c r="Z95" s="1167">
        <v>0</v>
      </c>
      <c r="AA95" s="1167">
        <v>0</v>
      </c>
      <c r="AB95" s="1167">
        <v>0</v>
      </c>
      <c r="AC95" s="1167">
        <v>0</v>
      </c>
      <c r="AD95" s="1167">
        <v>0</v>
      </c>
      <c r="AE95" s="1167">
        <v>0</v>
      </c>
      <c r="AF95" s="1167">
        <v>4.5</v>
      </c>
      <c r="AG95" s="1167">
        <v>0</v>
      </c>
      <c r="AH95" s="1167">
        <v>0</v>
      </c>
      <c r="AI95" s="1167">
        <v>630</v>
      </c>
      <c r="BK95" s="1167">
        <v>91</v>
      </c>
    </row>
    <row r="96" spans="1:63" s="1167" customFormat="1" ht="13.5" customHeight="1">
      <c r="A96" s="1218">
        <v>44288</v>
      </c>
      <c r="B96" s="1167" t="s">
        <v>172</v>
      </c>
      <c r="C96" s="1167" t="s">
        <v>66</v>
      </c>
      <c r="D96" s="1167">
        <v>40</v>
      </c>
      <c r="E96" s="1167">
        <v>40</v>
      </c>
      <c r="J96" s="1167">
        <v>0</v>
      </c>
      <c r="O96" s="1167">
        <v>0</v>
      </c>
      <c r="Q96" s="1167">
        <v>8</v>
      </c>
      <c r="T96" s="1167">
        <v>320</v>
      </c>
      <c r="U96" s="1167">
        <v>0</v>
      </c>
      <c r="V96" s="1167">
        <v>8</v>
      </c>
      <c r="W96" s="1167">
        <v>0</v>
      </c>
      <c r="X96" s="1167">
        <v>0</v>
      </c>
      <c r="Y96" s="1167">
        <v>320</v>
      </c>
      <c r="Z96" s="1167">
        <v>0</v>
      </c>
      <c r="AA96" s="1167">
        <v>0</v>
      </c>
      <c r="AB96" s="1167">
        <v>0</v>
      </c>
      <c r="AC96" s="1167">
        <v>0</v>
      </c>
      <c r="AD96" s="1167">
        <v>0</v>
      </c>
      <c r="AE96" s="1167">
        <v>0</v>
      </c>
      <c r="AF96" s="1167">
        <v>8</v>
      </c>
      <c r="AG96" s="1167">
        <v>0</v>
      </c>
      <c r="AH96" s="1167">
        <v>0</v>
      </c>
      <c r="AI96" s="1167">
        <v>320</v>
      </c>
      <c r="BK96" s="1167">
        <v>92</v>
      </c>
    </row>
    <row r="97" spans="1:63" s="1167" customFormat="1" ht="13.5" customHeight="1">
      <c r="A97" s="1218">
        <v>44288</v>
      </c>
      <c r="B97" s="1167" t="s">
        <v>890</v>
      </c>
      <c r="C97" s="1167" t="s">
        <v>66</v>
      </c>
      <c r="D97" s="1167">
        <v>9</v>
      </c>
      <c r="E97" s="1167">
        <v>9</v>
      </c>
      <c r="J97" s="1167">
        <v>0</v>
      </c>
      <c r="M97" s="1167">
        <v>15</v>
      </c>
      <c r="O97" s="1167">
        <v>135</v>
      </c>
      <c r="T97" s="1167">
        <v>0</v>
      </c>
      <c r="U97" s="1167">
        <v>0</v>
      </c>
      <c r="V97" s="1167">
        <v>0</v>
      </c>
      <c r="W97" s="1167">
        <v>15</v>
      </c>
      <c r="X97" s="1167">
        <v>0</v>
      </c>
      <c r="Y97" s="1167">
        <v>135</v>
      </c>
      <c r="Z97" s="1167">
        <v>0</v>
      </c>
      <c r="AA97" s="1167">
        <v>0</v>
      </c>
      <c r="AB97" s="1167">
        <v>0</v>
      </c>
      <c r="AC97" s="1167">
        <v>0</v>
      </c>
      <c r="AD97" s="1167">
        <v>0</v>
      </c>
      <c r="AE97" s="1167">
        <v>0</v>
      </c>
      <c r="AF97" s="1167">
        <v>0</v>
      </c>
      <c r="AG97" s="1167">
        <v>15</v>
      </c>
      <c r="AH97" s="1167">
        <v>0</v>
      </c>
      <c r="AI97" s="1167">
        <v>135</v>
      </c>
      <c r="BK97" s="1167">
        <v>93</v>
      </c>
    </row>
    <row r="98" spans="1:63" s="1167" customFormat="1" ht="13.5" customHeight="1">
      <c r="A98" s="1218">
        <v>44288</v>
      </c>
      <c r="B98" s="1167" t="s">
        <v>896</v>
      </c>
      <c r="C98" s="1167" t="s">
        <v>66</v>
      </c>
      <c r="D98" s="1167">
        <v>10</v>
      </c>
      <c r="E98" s="1167">
        <v>10</v>
      </c>
      <c r="J98" s="1167">
        <v>0</v>
      </c>
      <c r="O98" s="1167">
        <v>0</v>
      </c>
      <c r="R98" s="1167">
        <v>3</v>
      </c>
      <c r="T98" s="1167">
        <v>30</v>
      </c>
      <c r="U98" s="1167">
        <v>0</v>
      </c>
      <c r="V98" s="1167">
        <v>0</v>
      </c>
      <c r="W98" s="1167">
        <v>3</v>
      </c>
      <c r="X98" s="1167">
        <v>0</v>
      </c>
      <c r="Y98" s="1167">
        <v>30</v>
      </c>
      <c r="Z98" s="1167">
        <v>0</v>
      </c>
      <c r="AA98" s="1167">
        <v>0</v>
      </c>
      <c r="AB98" s="1167">
        <v>0</v>
      </c>
      <c r="AC98" s="1167">
        <v>0</v>
      </c>
      <c r="AD98" s="1167">
        <v>0</v>
      </c>
      <c r="AE98" s="1167">
        <v>0</v>
      </c>
      <c r="AF98" s="1167">
        <v>0</v>
      </c>
      <c r="AG98" s="1167">
        <v>3</v>
      </c>
      <c r="AH98" s="1167">
        <v>0</v>
      </c>
      <c r="AI98" s="1167">
        <v>30</v>
      </c>
      <c r="BK98" s="1167">
        <v>94</v>
      </c>
    </row>
    <row r="99" spans="1:63" s="1167" customFormat="1" ht="13.5" customHeight="1">
      <c r="A99" s="1218">
        <v>44288</v>
      </c>
      <c r="B99" s="1167" t="s">
        <v>892</v>
      </c>
      <c r="C99" s="1167" t="s">
        <v>66</v>
      </c>
      <c r="D99" s="1167">
        <v>10</v>
      </c>
      <c r="E99" s="1167">
        <v>7</v>
      </c>
      <c r="J99" s="1167">
        <v>0</v>
      </c>
      <c r="O99" s="1167">
        <v>0</v>
      </c>
      <c r="R99" s="1167">
        <v>34</v>
      </c>
      <c r="T99" s="1167">
        <v>238</v>
      </c>
      <c r="U99" s="1167">
        <v>0</v>
      </c>
      <c r="V99" s="1167">
        <v>0</v>
      </c>
      <c r="W99" s="1167">
        <v>34</v>
      </c>
      <c r="X99" s="1167">
        <v>0</v>
      </c>
      <c r="Y99" s="1167">
        <v>238</v>
      </c>
      <c r="Z99" s="1167">
        <v>0</v>
      </c>
      <c r="AA99" s="1167">
        <v>0</v>
      </c>
      <c r="AB99" s="1167">
        <v>0</v>
      </c>
      <c r="AC99" s="1167">
        <v>0</v>
      </c>
      <c r="AD99" s="1167">
        <v>0</v>
      </c>
      <c r="AE99" s="1167">
        <v>0</v>
      </c>
      <c r="AF99" s="1167">
        <v>0</v>
      </c>
      <c r="AG99" s="1167">
        <v>34</v>
      </c>
      <c r="AH99" s="1167">
        <v>0</v>
      </c>
      <c r="AI99" s="1167">
        <v>238</v>
      </c>
      <c r="BK99" s="1167">
        <v>95</v>
      </c>
    </row>
    <row r="100" spans="1:63" s="1167" customFormat="1" ht="13.5" customHeight="1">
      <c r="A100" s="1218">
        <v>44288</v>
      </c>
      <c r="B100" s="1167" t="s">
        <v>73</v>
      </c>
      <c r="C100" s="1167" t="s">
        <v>66</v>
      </c>
      <c r="D100" s="1167">
        <v>5</v>
      </c>
      <c r="E100" s="1167">
        <v>4</v>
      </c>
      <c r="J100" s="1167">
        <v>0</v>
      </c>
      <c r="M100" s="1167">
        <v>30</v>
      </c>
      <c r="O100" s="1167">
        <v>120</v>
      </c>
      <c r="T100" s="1167">
        <v>0</v>
      </c>
      <c r="U100" s="1167">
        <v>0</v>
      </c>
      <c r="V100" s="1167">
        <v>0</v>
      </c>
      <c r="W100" s="1167">
        <v>30</v>
      </c>
      <c r="X100" s="1167">
        <v>0</v>
      </c>
      <c r="Y100" s="1167">
        <v>120</v>
      </c>
      <c r="Z100" s="1167">
        <v>0</v>
      </c>
      <c r="AA100" s="1167">
        <v>0</v>
      </c>
      <c r="AB100" s="1167">
        <v>0</v>
      </c>
      <c r="AC100" s="1167">
        <v>0</v>
      </c>
      <c r="AD100" s="1167">
        <v>0</v>
      </c>
      <c r="AE100" s="1167">
        <v>0</v>
      </c>
      <c r="AF100" s="1167">
        <v>0</v>
      </c>
      <c r="AG100" s="1167">
        <v>30</v>
      </c>
      <c r="AH100" s="1167">
        <v>0</v>
      </c>
      <c r="AI100" s="1167">
        <v>120</v>
      </c>
      <c r="BK100" s="1167">
        <v>96</v>
      </c>
    </row>
    <row r="101" spans="1:63" s="1167" customFormat="1" ht="13.5" customHeight="1">
      <c r="A101" s="1218">
        <v>44288</v>
      </c>
      <c r="B101" s="1167" t="s">
        <v>478</v>
      </c>
      <c r="C101" s="1167" t="s">
        <v>66</v>
      </c>
      <c r="D101" s="1167">
        <v>10</v>
      </c>
      <c r="E101" s="1167">
        <v>10</v>
      </c>
      <c r="H101" s="1167">
        <v>19.5</v>
      </c>
      <c r="J101" s="1167">
        <v>195</v>
      </c>
      <c r="O101" s="1167">
        <v>0</v>
      </c>
      <c r="T101" s="1167">
        <v>0</v>
      </c>
      <c r="U101" s="1167">
        <v>0</v>
      </c>
      <c r="V101" s="1167">
        <v>0</v>
      </c>
      <c r="W101" s="1167">
        <v>19.5</v>
      </c>
      <c r="X101" s="1167">
        <v>0</v>
      </c>
      <c r="Y101" s="1167">
        <v>195</v>
      </c>
      <c r="Z101" s="1167">
        <v>0</v>
      </c>
      <c r="AA101" s="1167">
        <v>0</v>
      </c>
      <c r="AB101" s="1167">
        <v>0</v>
      </c>
      <c r="AC101" s="1167">
        <v>0</v>
      </c>
      <c r="AD101" s="1167">
        <v>0</v>
      </c>
      <c r="AE101" s="1167">
        <v>0</v>
      </c>
      <c r="AF101" s="1167">
        <v>0</v>
      </c>
      <c r="AG101" s="1167">
        <v>19.5</v>
      </c>
      <c r="AH101" s="1167">
        <v>0</v>
      </c>
      <c r="AI101" s="1167">
        <v>195</v>
      </c>
      <c r="BK101" s="1167">
        <v>97</v>
      </c>
    </row>
    <row r="102" spans="1:63" s="1167" customFormat="1" ht="13.5" customHeight="1">
      <c r="A102" s="1218">
        <v>44288</v>
      </c>
      <c r="B102" s="1167" t="s">
        <v>60</v>
      </c>
      <c r="C102" s="1167" t="s">
        <v>66</v>
      </c>
      <c r="D102" s="1167">
        <v>20</v>
      </c>
      <c r="E102" s="1167">
        <v>20</v>
      </c>
      <c r="J102" s="1167">
        <v>0</v>
      </c>
      <c r="M102" s="1167">
        <v>1</v>
      </c>
      <c r="O102" s="1167">
        <v>20</v>
      </c>
      <c r="R102" s="1167">
        <v>1</v>
      </c>
      <c r="T102" s="1167">
        <v>20</v>
      </c>
      <c r="U102" s="1167">
        <v>0</v>
      </c>
      <c r="V102" s="1167">
        <v>0</v>
      </c>
      <c r="W102" s="1167">
        <v>2</v>
      </c>
      <c r="X102" s="1167">
        <v>0</v>
      </c>
      <c r="Y102" s="1167">
        <v>40</v>
      </c>
      <c r="Z102" s="1167">
        <v>0</v>
      </c>
      <c r="AA102" s="1167">
        <v>0</v>
      </c>
      <c r="AB102" s="1167">
        <v>0</v>
      </c>
      <c r="AC102" s="1167">
        <v>0</v>
      </c>
      <c r="AD102" s="1167">
        <v>0</v>
      </c>
      <c r="AE102" s="1167">
        <v>0</v>
      </c>
      <c r="AF102" s="1167">
        <v>0</v>
      </c>
      <c r="AG102" s="1167">
        <v>2</v>
      </c>
      <c r="AH102" s="1167">
        <v>0</v>
      </c>
      <c r="AI102" s="1167">
        <v>40</v>
      </c>
      <c r="BK102" s="1167">
        <v>98</v>
      </c>
    </row>
    <row r="103" spans="1:63" s="1167" customFormat="1" ht="13.5" customHeight="1">
      <c r="A103" s="1218">
        <v>44288</v>
      </c>
      <c r="B103" s="1167" t="s">
        <v>61</v>
      </c>
      <c r="C103" s="1167" t="s">
        <v>66</v>
      </c>
      <c r="D103" s="1167">
        <v>20</v>
      </c>
      <c r="E103" s="1167">
        <v>20</v>
      </c>
      <c r="H103" s="1167">
        <v>0.6</v>
      </c>
      <c r="J103" s="1167">
        <v>12</v>
      </c>
      <c r="M103" s="1167">
        <v>1</v>
      </c>
      <c r="O103" s="1167">
        <v>20</v>
      </c>
      <c r="R103" s="1167">
        <v>1</v>
      </c>
      <c r="T103" s="1167">
        <v>20</v>
      </c>
      <c r="U103" s="1167">
        <v>0</v>
      </c>
      <c r="V103" s="1167">
        <v>0</v>
      </c>
      <c r="W103" s="1167">
        <v>2.6</v>
      </c>
      <c r="X103" s="1167">
        <v>0</v>
      </c>
      <c r="Y103" s="1167">
        <v>52</v>
      </c>
      <c r="Z103" s="1167">
        <v>0</v>
      </c>
      <c r="AA103" s="1167">
        <v>0</v>
      </c>
      <c r="AB103" s="1167">
        <v>0</v>
      </c>
      <c r="AC103" s="1167">
        <v>0</v>
      </c>
      <c r="AD103" s="1167">
        <v>0</v>
      </c>
      <c r="AE103" s="1167">
        <v>0</v>
      </c>
      <c r="AF103" s="1167">
        <v>0</v>
      </c>
      <c r="AG103" s="1167">
        <v>2.6</v>
      </c>
      <c r="AH103" s="1167">
        <v>0</v>
      </c>
      <c r="AI103" s="1167">
        <v>52</v>
      </c>
      <c r="BK103" s="1167">
        <v>99</v>
      </c>
    </row>
    <row r="104" spans="1:63" s="1167" customFormat="1" ht="13.5" customHeight="1">
      <c r="A104" s="1218">
        <v>44288</v>
      </c>
      <c r="B104" s="1167" t="s">
        <v>160</v>
      </c>
      <c r="C104" s="1167" t="s">
        <v>66</v>
      </c>
      <c r="D104" s="1167">
        <v>14</v>
      </c>
      <c r="E104" s="1167">
        <v>12</v>
      </c>
      <c r="J104" s="1167">
        <v>0</v>
      </c>
      <c r="O104" s="1167">
        <v>0</v>
      </c>
      <c r="R104" s="1167">
        <v>5</v>
      </c>
      <c r="T104" s="1167">
        <v>60</v>
      </c>
      <c r="U104" s="1167">
        <v>0</v>
      </c>
      <c r="V104" s="1167">
        <v>0</v>
      </c>
      <c r="W104" s="1167">
        <v>5</v>
      </c>
      <c r="X104" s="1167">
        <v>0</v>
      </c>
      <c r="Y104" s="1167">
        <v>60</v>
      </c>
      <c r="Z104" s="1167">
        <v>0</v>
      </c>
      <c r="AA104" s="1167">
        <v>0</v>
      </c>
      <c r="AB104" s="1167">
        <v>0</v>
      </c>
      <c r="AC104" s="1167">
        <v>0</v>
      </c>
      <c r="AD104" s="1167">
        <v>0</v>
      </c>
      <c r="AE104" s="1167">
        <v>0</v>
      </c>
      <c r="AF104" s="1167">
        <v>0</v>
      </c>
      <c r="AG104" s="1167">
        <v>5</v>
      </c>
      <c r="AH104" s="1167">
        <v>0</v>
      </c>
      <c r="AI104" s="1167">
        <v>60</v>
      </c>
      <c r="BK104" s="1167">
        <v>100</v>
      </c>
    </row>
    <row r="105" spans="1:63" s="1167" customFormat="1" ht="13.5" customHeight="1">
      <c r="A105" s="1218">
        <v>44288</v>
      </c>
      <c r="B105" s="1167" t="s">
        <v>161</v>
      </c>
      <c r="C105" s="1167" t="s">
        <v>389</v>
      </c>
      <c r="D105" s="1167">
        <v>13</v>
      </c>
      <c r="E105" s="1167">
        <v>13</v>
      </c>
      <c r="J105" s="1167">
        <v>0</v>
      </c>
      <c r="O105" s="1167">
        <v>0</v>
      </c>
      <c r="T105" s="1167">
        <v>0</v>
      </c>
      <c r="U105" s="1167">
        <v>0</v>
      </c>
      <c r="V105" s="1167">
        <v>0</v>
      </c>
      <c r="W105" s="1167">
        <v>0</v>
      </c>
      <c r="X105" s="1167">
        <v>0</v>
      </c>
      <c r="Y105" s="1167">
        <v>0</v>
      </c>
      <c r="Z105" s="1167">
        <v>0</v>
      </c>
      <c r="AA105" s="1167">
        <v>0</v>
      </c>
      <c r="AB105" s="1167">
        <v>0</v>
      </c>
      <c r="AC105" s="1167">
        <v>0</v>
      </c>
      <c r="AD105" s="1167">
        <v>0</v>
      </c>
      <c r="AE105" s="1167">
        <v>0</v>
      </c>
      <c r="AF105" s="1167">
        <v>0</v>
      </c>
      <c r="AG105" s="1167">
        <v>0</v>
      </c>
      <c r="AH105" s="1167">
        <v>0</v>
      </c>
      <c r="AI105" s="1167">
        <v>0</v>
      </c>
      <c r="BK105" s="1167">
        <v>101</v>
      </c>
    </row>
    <row r="106" spans="1:63" s="1167" customFormat="1" ht="13.5" customHeight="1">
      <c r="A106" s="1218">
        <v>44288</v>
      </c>
      <c r="B106" s="1167" t="s">
        <v>636</v>
      </c>
      <c r="C106" s="1167" t="s">
        <v>66</v>
      </c>
      <c r="D106" s="1167">
        <v>20</v>
      </c>
      <c r="E106" s="1167">
        <v>20</v>
      </c>
      <c r="J106" s="1167">
        <v>0</v>
      </c>
      <c r="O106" s="1167">
        <v>0</v>
      </c>
      <c r="T106" s="1167">
        <v>0</v>
      </c>
      <c r="U106" s="1167">
        <v>0</v>
      </c>
      <c r="V106" s="1167">
        <v>0</v>
      </c>
      <c r="W106" s="1167">
        <v>0</v>
      </c>
      <c r="X106" s="1167">
        <v>0</v>
      </c>
      <c r="Y106" s="1167">
        <v>0</v>
      </c>
      <c r="Z106" s="1167">
        <v>0</v>
      </c>
      <c r="AA106" s="1167">
        <v>0</v>
      </c>
      <c r="AB106" s="1167">
        <v>0</v>
      </c>
      <c r="AC106" s="1167">
        <v>0</v>
      </c>
      <c r="AD106" s="1167">
        <v>0</v>
      </c>
      <c r="AE106" s="1167">
        <v>0</v>
      </c>
      <c r="AF106" s="1167">
        <v>0</v>
      </c>
      <c r="AG106" s="1167">
        <v>0</v>
      </c>
      <c r="AH106" s="1167">
        <v>0</v>
      </c>
      <c r="AI106" s="1167">
        <v>0</v>
      </c>
      <c r="BK106" s="1167">
        <v>102</v>
      </c>
    </row>
    <row r="107" spans="1:63" s="1167" customFormat="1" ht="13.5" customHeight="1">
      <c r="A107" s="1218">
        <v>44288</v>
      </c>
      <c r="B107" s="1167" t="s">
        <v>893</v>
      </c>
      <c r="C107" s="1167" t="s">
        <v>66</v>
      </c>
      <c r="D107" s="1167">
        <v>25</v>
      </c>
      <c r="E107" s="1167">
        <v>25</v>
      </c>
      <c r="J107" s="1167">
        <v>0</v>
      </c>
      <c r="O107" s="1167">
        <v>0</v>
      </c>
      <c r="R107" s="1167">
        <v>4</v>
      </c>
      <c r="T107" s="1167">
        <v>100</v>
      </c>
      <c r="U107" s="1167">
        <v>0</v>
      </c>
      <c r="V107" s="1167">
        <v>0</v>
      </c>
      <c r="W107" s="1167">
        <v>4</v>
      </c>
      <c r="X107" s="1167">
        <v>0</v>
      </c>
      <c r="Y107" s="1167">
        <v>100</v>
      </c>
      <c r="Z107" s="1167">
        <v>0</v>
      </c>
      <c r="AA107" s="1167">
        <v>0</v>
      </c>
      <c r="AB107" s="1167">
        <v>0</v>
      </c>
      <c r="AC107" s="1167">
        <v>0</v>
      </c>
      <c r="AD107" s="1167">
        <v>0</v>
      </c>
      <c r="AE107" s="1167">
        <v>0</v>
      </c>
      <c r="AF107" s="1167">
        <v>0</v>
      </c>
      <c r="AG107" s="1167">
        <v>4</v>
      </c>
      <c r="AH107" s="1167">
        <v>0</v>
      </c>
      <c r="AI107" s="1167">
        <v>100</v>
      </c>
      <c r="BK107" s="1167">
        <v>103</v>
      </c>
    </row>
    <row r="108" spans="1:63" s="1167" customFormat="1" ht="13.5" customHeight="1">
      <c r="A108" s="1218">
        <v>44288</v>
      </c>
      <c r="B108" s="1167" t="s">
        <v>126</v>
      </c>
      <c r="C108" s="1167" t="s">
        <v>66</v>
      </c>
      <c r="D108" s="1167">
        <v>15</v>
      </c>
      <c r="E108" s="1167">
        <v>15</v>
      </c>
      <c r="J108" s="1167">
        <v>0</v>
      </c>
      <c r="M108" s="1167">
        <v>4</v>
      </c>
      <c r="O108" s="1167">
        <v>60</v>
      </c>
      <c r="T108" s="1167">
        <v>0</v>
      </c>
      <c r="U108" s="1167">
        <v>0</v>
      </c>
      <c r="V108" s="1167">
        <v>0</v>
      </c>
      <c r="W108" s="1167">
        <v>4</v>
      </c>
      <c r="X108" s="1167">
        <v>0</v>
      </c>
      <c r="Y108" s="1167">
        <v>60</v>
      </c>
      <c r="Z108" s="1167">
        <v>0</v>
      </c>
      <c r="AA108" s="1167">
        <v>0</v>
      </c>
      <c r="AB108" s="1167">
        <v>0</v>
      </c>
      <c r="AC108" s="1167">
        <v>0</v>
      </c>
      <c r="AD108" s="1167">
        <v>0</v>
      </c>
      <c r="AE108" s="1167">
        <v>0</v>
      </c>
      <c r="AF108" s="1167">
        <v>0</v>
      </c>
      <c r="AG108" s="1167">
        <v>4</v>
      </c>
      <c r="AH108" s="1167">
        <v>0</v>
      </c>
      <c r="AI108" s="1167">
        <v>60</v>
      </c>
      <c r="BK108" s="1167">
        <v>104</v>
      </c>
    </row>
    <row r="109" spans="1:63" s="1167" customFormat="1" ht="13.5" customHeight="1">
      <c r="A109" s="1218">
        <v>44288</v>
      </c>
      <c r="B109" s="1167" t="s">
        <v>894</v>
      </c>
      <c r="C109" s="1167" t="s">
        <v>66</v>
      </c>
      <c r="D109" s="1167">
        <v>12</v>
      </c>
      <c r="E109" s="1167">
        <v>12</v>
      </c>
      <c r="J109" s="1167">
        <v>0</v>
      </c>
      <c r="O109" s="1167">
        <v>0</v>
      </c>
      <c r="T109" s="1167">
        <v>0</v>
      </c>
      <c r="U109" s="1167">
        <v>0</v>
      </c>
      <c r="V109" s="1167">
        <v>0</v>
      </c>
      <c r="W109" s="1167">
        <v>0</v>
      </c>
      <c r="X109" s="1167">
        <v>0</v>
      </c>
      <c r="Y109" s="1167">
        <v>0</v>
      </c>
      <c r="Z109" s="1167">
        <v>0</v>
      </c>
      <c r="AA109" s="1167">
        <v>0</v>
      </c>
      <c r="AB109" s="1167">
        <v>0</v>
      </c>
      <c r="AC109" s="1167">
        <v>0</v>
      </c>
      <c r="AD109" s="1167">
        <v>0</v>
      </c>
      <c r="AE109" s="1167">
        <v>0</v>
      </c>
      <c r="AF109" s="1167">
        <v>0</v>
      </c>
      <c r="AG109" s="1167">
        <v>0</v>
      </c>
      <c r="AH109" s="1167">
        <v>0</v>
      </c>
      <c r="AI109" s="1167">
        <v>0</v>
      </c>
      <c r="BK109" s="1167">
        <v>105</v>
      </c>
    </row>
    <row r="110" spans="1:63" s="1167" customFormat="1" ht="13.5" customHeight="1">
      <c r="A110" s="1218">
        <v>44288</v>
      </c>
      <c r="B110" s="1167" t="s">
        <v>64</v>
      </c>
      <c r="C110" s="1167" t="s">
        <v>66</v>
      </c>
      <c r="D110" s="1167">
        <v>13</v>
      </c>
      <c r="E110" s="1167">
        <v>13</v>
      </c>
      <c r="J110" s="1167">
        <v>0</v>
      </c>
      <c r="M110" s="1167">
        <v>5</v>
      </c>
      <c r="O110" s="1167">
        <v>65</v>
      </c>
      <c r="T110" s="1167">
        <v>0</v>
      </c>
      <c r="U110" s="1167">
        <v>0</v>
      </c>
      <c r="V110" s="1167">
        <v>0</v>
      </c>
      <c r="W110" s="1167">
        <v>5</v>
      </c>
      <c r="X110" s="1167">
        <v>0</v>
      </c>
      <c r="Y110" s="1167">
        <v>65</v>
      </c>
      <c r="Z110" s="1167">
        <v>0</v>
      </c>
      <c r="AA110" s="1167">
        <v>0</v>
      </c>
      <c r="AB110" s="1167">
        <v>0</v>
      </c>
      <c r="AC110" s="1167">
        <v>0</v>
      </c>
      <c r="AD110" s="1167">
        <v>0</v>
      </c>
      <c r="AE110" s="1167">
        <v>0</v>
      </c>
      <c r="AF110" s="1167">
        <v>0</v>
      </c>
      <c r="AG110" s="1167">
        <v>5</v>
      </c>
      <c r="AH110" s="1167">
        <v>0</v>
      </c>
      <c r="AI110" s="1167">
        <v>65</v>
      </c>
      <c r="BK110" s="1167">
        <v>106</v>
      </c>
    </row>
    <row r="111" spans="1:63" s="1167" customFormat="1" ht="13.5" customHeight="1">
      <c r="A111" s="1218">
        <v>44288</v>
      </c>
      <c r="B111" s="1167" t="s">
        <v>511</v>
      </c>
      <c r="C111" s="1167" t="s">
        <v>66</v>
      </c>
      <c r="D111" s="1167">
        <v>20</v>
      </c>
      <c r="E111" s="1167">
        <v>15</v>
      </c>
      <c r="J111" s="1167">
        <v>0</v>
      </c>
      <c r="O111" s="1167">
        <v>0</v>
      </c>
      <c r="T111" s="1167">
        <v>0</v>
      </c>
      <c r="U111" s="1167">
        <v>0</v>
      </c>
      <c r="V111" s="1167">
        <v>0</v>
      </c>
      <c r="W111" s="1167">
        <v>0</v>
      </c>
      <c r="X111" s="1167">
        <v>0</v>
      </c>
      <c r="Y111" s="1167">
        <v>0</v>
      </c>
      <c r="Z111" s="1167">
        <v>0</v>
      </c>
      <c r="AA111" s="1167">
        <v>0</v>
      </c>
      <c r="AB111" s="1167">
        <v>0</v>
      </c>
      <c r="AC111" s="1167">
        <v>0</v>
      </c>
      <c r="AD111" s="1167">
        <v>0</v>
      </c>
      <c r="AE111" s="1167">
        <v>0</v>
      </c>
      <c r="AF111" s="1167">
        <v>0</v>
      </c>
      <c r="AG111" s="1167">
        <v>0</v>
      </c>
      <c r="AH111" s="1167">
        <v>0</v>
      </c>
      <c r="AI111" s="1167">
        <v>0</v>
      </c>
      <c r="BK111" s="1167">
        <v>107</v>
      </c>
    </row>
    <row r="112" spans="1:63" s="1167" customFormat="1" ht="13.5" customHeight="1">
      <c r="A112" s="1218">
        <v>44288</v>
      </c>
      <c r="B112" s="1167" t="s">
        <v>895</v>
      </c>
      <c r="C112" s="1167" t="s">
        <v>66</v>
      </c>
      <c r="D112" s="1167">
        <v>8</v>
      </c>
      <c r="E112" s="1167">
        <v>8</v>
      </c>
      <c r="J112" s="1167">
        <v>0</v>
      </c>
      <c r="M112" s="1167">
        <v>5</v>
      </c>
      <c r="O112" s="1167">
        <v>40</v>
      </c>
      <c r="T112" s="1167">
        <v>0</v>
      </c>
      <c r="U112" s="1167">
        <v>0</v>
      </c>
      <c r="V112" s="1167">
        <v>0</v>
      </c>
      <c r="W112" s="1167">
        <v>5</v>
      </c>
      <c r="X112" s="1167">
        <v>0</v>
      </c>
      <c r="Y112" s="1167">
        <v>40</v>
      </c>
      <c r="Z112" s="1167">
        <v>0</v>
      </c>
      <c r="AA112" s="1167">
        <v>0</v>
      </c>
      <c r="AB112" s="1167">
        <v>0</v>
      </c>
      <c r="AC112" s="1167">
        <v>0</v>
      </c>
      <c r="AD112" s="1167">
        <v>0</v>
      </c>
      <c r="AE112" s="1167">
        <v>0</v>
      </c>
      <c r="AF112" s="1167">
        <v>0</v>
      </c>
      <c r="AG112" s="1167">
        <v>5</v>
      </c>
      <c r="AH112" s="1167">
        <v>0</v>
      </c>
      <c r="AI112" s="1167">
        <v>40</v>
      </c>
      <c r="BK112" s="1167">
        <v>108</v>
      </c>
    </row>
    <row r="113" spans="1:63" s="1167" customFormat="1" ht="13.5" customHeight="1">
      <c r="A113" s="1218">
        <v>44288</v>
      </c>
      <c r="B113" s="1167" t="s">
        <v>512</v>
      </c>
      <c r="C113" s="1167" t="s">
        <v>66</v>
      </c>
      <c r="D113" s="1167">
        <v>20</v>
      </c>
      <c r="E113" s="1167">
        <v>20</v>
      </c>
      <c r="J113" s="1167">
        <v>0</v>
      </c>
      <c r="O113" s="1167">
        <v>0</v>
      </c>
      <c r="T113" s="1167">
        <v>0</v>
      </c>
      <c r="U113" s="1167">
        <v>0</v>
      </c>
      <c r="V113" s="1167">
        <v>0</v>
      </c>
      <c r="W113" s="1167">
        <v>0</v>
      </c>
      <c r="X113" s="1167">
        <v>0</v>
      </c>
      <c r="Y113" s="1167">
        <v>0</v>
      </c>
      <c r="Z113" s="1167">
        <v>0</v>
      </c>
      <c r="AA113" s="1167">
        <v>0</v>
      </c>
      <c r="AB113" s="1167">
        <v>0</v>
      </c>
      <c r="AC113" s="1167">
        <v>0</v>
      </c>
      <c r="AD113" s="1167">
        <v>0</v>
      </c>
      <c r="AE113" s="1167">
        <v>0</v>
      </c>
      <c r="AF113" s="1167">
        <v>0</v>
      </c>
      <c r="AG113" s="1167">
        <v>0</v>
      </c>
      <c r="AH113" s="1167">
        <v>0</v>
      </c>
      <c r="AI113" s="1167">
        <v>0</v>
      </c>
      <c r="BK113" s="1167">
        <v>109</v>
      </c>
    </row>
    <row r="114" spans="1:63" s="1167" customFormat="1" ht="13.5" customHeight="1">
      <c r="A114" s="1218">
        <v>44289</v>
      </c>
      <c r="B114" s="1167" t="s">
        <v>229</v>
      </c>
      <c r="C114" s="1167" t="s">
        <v>66</v>
      </c>
      <c r="D114" s="1167">
        <v>2</v>
      </c>
      <c r="E114" s="1167">
        <v>2</v>
      </c>
      <c r="F114" s="1167">
        <v>20</v>
      </c>
      <c r="J114" s="1167">
        <v>40</v>
      </c>
      <c r="K114" s="1167">
        <v>40</v>
      </c>
      <c r="O114" s="1167">
        <v>80</v>
      </c>
      <c r="P114" s="1167">
        <v>40</v>
      </c>
      <c r="T114" s="1167">
        <v>80</v>
      </c>
      <c r="U114" s="1167">
        <v>100</v>
      </c>
      <c r="V114" s="1167">
        <v>0</v>
      </c>
      <c r="W114" s="1167">
        <v>0</v>
      </c>
      <c r="X114" s="1167">
        <v>0</v>
      </c>
      <c r="Y114" s="1167">
        <v>200</v>
      </c>
      <c r="Z114" s="1167">
        <v>9276</v>
      </c>
      <c r="AA114" s="1167">
        <v>0</v>
      </c>
      <c r="AB114" s="1167">
        <v>0</v>
      </c>
      <c r="AC114" s="1167">
        <v>0</v>
      </c>
      <c r="AD114" s="1167">
        <v>18552</v>
      </c>
      <c r="AI114" s="1167">
        <v>0</v>
      </c>
      <c r="AJ114" s="1167">
        <v>115</v>
      </c>
      <c r="AK114" s="1167">
        <v>14</v>
      </c>
      <c r="AL114" s="1167">
        <v>0.16</v>
      </c>
      <c r="AM114" s="1167">
        <v>115</v>
      </c>
      <c r="AN114" s="1167">
        <v>32</v>
      </c>
      <c r="AO114" s="1167">
        <v>0.26</v>
      </c>
      <c r="AP114" s="1167">
        <v>115</v>
      </c>
      <c r="AQ114" s="1167">
        <v>32</v>
      </c>
      <c r="AR114" s="1167">
        <v>0.26</v>
      </c>
      <c r="AS114" s="1167">
        <v>13</v>
      </c>
      <c r="AT114" s="1167">
        <v>14</v>
      </c>
      <c r="AU114" s="1167">
        <v>0.16</v>
      </c>
      <c r="AV114" s="1167">
        <v>13</v>
      </c>
      <c r="AW114" s="1167">
        <v>24</v>
      </c>
      <c r="AX114" s="1167">
        <v>0.28999999999999998</v>
      </c>
      <c r="AY114" s="1167">
        <v>13</v>
      </c>
      <c r="AZ114" s="1167">
        <v>24</v>
      </c>
      <c r="BA114" s="1167">
        <v>0.28999999999999998</v>
      </c>
      <c r="BG114" s="1167">
        <v>10139.699999999999</v>
      </c>
      <c r="BH114" s="1167">
        <v>14.45999999999998</v>
      </c>
      <c r="BI114" s="1167">
        <v>0</v>
      </c>
      <c r="BK114" s="1167">
        <v>110</v>
      </c>
    </row>
    <row r="115" spans="1:63" s="1167" customFormat="1" ht="13.5" customHeight="1">
      <c r="A115" s="1218">
        <v>44289</v>
      </c>
      <c r="B115" s="1167" t="s">
        <v>848</v>
      </c>
      <c r="C115" s="1167" t="s">
        <v>66</v>
      </c>
      <c r="D115" s="1167">
        <v>2</v>
      </c>
      <c r="E115" s="1167">
        <v>2</v>
      </c>
      <c r="J115" s="1167">
        <v>0</v>
      </c>
      <c r="O115" s="1167">
        <v>0</v>
      </c>
      <c r="T115" s="1167">
        <v>0</v>
      </c>
      <c r="U115" s="1167">
        <v>0</v>
      </c>
      <c r="V115" s="1167">
        <v>0</v>
      </c>
      <c r="W115" s="1167">
        <v>0</v>
      </c>
      <c r="X115" s="1167">
        <v>0</v>
      </c>
      <c r="Y115" s="1167">
        <v>0</v>
      </c>
      <c r="Z115" s="1167">
        <v>1980</v>
      </c>
      <c r="AA115" s="1167">
        <v>0</v>
      </c>
      <c r="AB115" s="1167">
        <v>0</v>
      </c>
      <c r="AC115" s="1167">
        <v>0</v>
      </c>
      <c r="AD115" s="1167">
        <v>3960</v>
      </c>
      <c r="AI115" s="1167">
        <v>0</v>
      </c>
      <c r="BK115" s="1167">
        <v>111</v>
      </c>
    </row>
    <row r="116" spans="1:63" s="1167" customFormat="1" ht="13.5" customHeight="1">
      <c r="A116" s="1218">
        <v>44289</v>
      </c>
      <c r="B116" s="1167" t="s">
        <v>202</v>
      </c>
      <c r="C116" s="1167" t="s">
        <v>66</v>
      </c>
      <c r="D116" s="1167">
        <v>12.6</v>
      </c>
      <c r="E116" s="1167">
        <v>12.6</v>
      </c>
      <c r="F116" s="1167">
        <v>17</v>
      </c>
      <c r="J116" s="1167">
        <v>214.2</v>
      </c>
      <c r="K116" s="1167">
        <v>30</v>
      </c>
      <c r="O116" s="1167">
        <v>378</v>
      </c>
      <c r="P116" s="1167">
        <v>30</v>
      </c>
      <c r="T116" s="1167">
        <v>378</v>
      </c>
      <c r="U116" s="1167">
        <v>77</v>
      </c>
      <c r="V116" s="1167">
        <v>0</v>
      </c>
      <c r="W116" s="1167">
        <v>0</v>
      </c>
      <c r="X116" s="1167">
        <v>0</v>
      </c>
      <c r="Y116" s="1167">
        <v>970.2</v>
      </c>
      <c r="Z116" s="1167">
        <v>4293</v>
      </c>
      <c r="AA116" s="1167">
        <v>0</v>
      </c>
      <c r="AB116" s="1167">
        <v>0</v>
      </c>
      <c r="AC116" s="1167">
        <v>0</v>
      </c>
      <c r="AD116" s="1167">
        <v>54091.799999999996</v>
      </c>
      <c r="AI116" s="1167">
        <v>0</v>
      </c>
      <c r="BK116" s="1167">
        <v>112</v>
      </c>
    </row>
    <row r="117" spans="1:63" s="1167" customFormat="1" ht="13.5" customHeight="1">
      <c r="A117" s="1218">
        <v>44289</v>
      </c>
      <c r="B117" s="1167" t="s">
        <v>850</v>
      </c>
      <c r="C117" s="1167" t="s">
        <v>389</v>
      </c>
      <c r="D117" s="1167">
        <v>10</v>
      </c>
      <c r="E117" s="1167">
        <v>10</v>
      </c>
      <c r="J117" s="1167">
        <v>0</v>
      </c>
      <c r="O117" s="1167">
        <v>0</v>
      </c>
      <c r="T117" s="1167">
        <v>0</v>
      </c>
      <c r="U117" s="1167">
        <v>0</v>
      </c>
      <c r="V117" s="1167">
        <v>0</v>
      </c>
      <c r="W117" s="1167">
        <v>0</v>
      </c>
      <c r="X117" s="1167">
        <v>0</v>
      </c>
      <c r="Y117" s="1167">
        <v>0</v>
      </c>
      <c r="Z117" s="1167">
        <v>0</v>
      </c>
      <c r="AA117" s="1167">
        <v>0</v>
      </c>
      <c r="AB117" s="1167">
        <v>4</v>
      </c>
      <c r="AC117" s="1167">
        <v>0</v>
      </c>
      <c r="AD117" s="1167">
        <v>40</v>
      </c>
      <c r="AI117" s="1167">
        <v>0</v>
      </c>
      <c r="BK117" s="1167">
        <v>113</v>
      </c>
    </row>
    <row r="118" spans="1:63" s="1167" customFormat="1" ht="13.5" customHeight="1">
      <c r="A118" s="1218">
        <v>44289</v>
      </c>
      <c r="B118" s="1167" t="s">
        <v>851</v>
      </c>
      <c r="C118" s="1167" t="s">
        <v>389</v>
      </c>
      <c r="D118" s="1167">
        <v>30</v>
      </c>
      <c r="E118" s="1167">
        <v>25</v>
      </c>
      <c r="G118" s="1167">
        <v>2</v>
      </c>
      <c r="J118" s="1167">
        <v>50</v>
      </c>
      <c r="L118" s="1167">
        <v>3</v>
      </c>
      <c r="O118" s="1167">
        <v>75</v>
      </c>
      <c r="Q118" s="1167">
        <v>3</v>
      </c>
      <c r="T118" s="1167">
        <v>75</v>
      </c>
      <c r="U118" s="1167">
        <v>0</v>
      </c>
      <c r="V118" s="1167">
        <v>8</v>
      </c>
      <c r="W118" s="1167">
        <v>0</v>
      </c>
      <c r="X118" s="1167">
        <v>0</v>
      </c>
      <c r="Y118" s="1167">
        <v>200</v>
      </c>
      <c r="Z118" s="1167">
        <v>0</v>
      </c>
      <c r="AA118" s="1167">
        <v>12</v>
      </c>
      <c r="AB118" s="1167">
        <v>0</v>
      </c>
      <c r="AC118" s="1167">
        <v>0</v>
      </c>
      <c r="AD118" s="1167">
        <v>300</v>
      </c>
      <c r="AI118" s="1167">
        <v>0</v>
      </c>
      <c r="BK118" s="1167">
        <v>114</v>
      </c>
    </row>
    <row r="119" spans="1:63" s="1167" customFormat="1" ht="13.5" customHeight="1">
      <c r="A119" s="1218">
        <v>44289</v>
      </c>
      <c r="B119" s="1167" t="s">
        <v>496</v>
      </c>
      <c r="C119" s="1167" t="s">
        <v>852</v>
      </c>
      <c r="D119" s="1167">
        <v>42</v>
      </c>
      <c r="E119" s="1167">
        <v>42</v>
      </c>
      <c r="H119" s="1167">
        <v>0.3</v>
      </c>
      <c r="J119" s="1167">
        <v>12.6</v>
      </c>
      <c r="M119" s="1167">
        <v>0.8</v>
      </c>
      <c r="O119" s="1167">
        <v>33.6</v>
      </c>
      <c r="R119" s="1167">
        <v>0.8</v>
      </c>
      <c r="T119" s="1167">
        <v>33.6</v>
      </c>
      <c r="U119" s="1167">
        <v>0</v>
      </c>
      <c r="V119" s="1167">
        <v>0</v>
      </c>
      <c r="W119" s="1167">
        <v>1.9000000000000001</v>
      </c>
      <c r="X119" s="1167">
        <v>0</v>
      </c>
      <c r="Y119" s="1167">
        <v>79.800000000000011</v>
      </c>
      <c r="Z119" s="1167">
        <v>0</v>
      </c>
      <c r="AA119" s="1167">
        <v>0</v>
      </c>
      <c r="AB119" s="1167">
        <v>16.200000000000003</v>
      </c>
      <c r="AC119" s="1167">
        <v>0</v>
      </c>
      <c r="AD119" s="1167">
        <v>680.40000000000009</v>
      </c>
      <c r="AI119" s="1167">
        <v>0</v>
      </c>
      <c r="BK119" s="1167">
        <v>115</v>
      </c>
    </row>
    <row r="120" spans="1:63" s="1167" customFormat="1" ht="13.5" customHeight="1">
      <c r="A120" s="1218">
        <v>44289</v>
      </c>
      <c r="B120" s="1167" t="s">
        <v>43</v>
      </c>
      <c r="C120" s="1167" t="s">
        <v>66</v>
      </c>
      <c r="D120" s="1167">
        <v>3.5</v>
      </c>
      <c r="E120" s="1167">
        <v>3.5</v>
      </c>
      <c r="H120" s="1167">
        <v>1</v>
      </c>
      <c r="J120" s="1167">
        <v>3.5</v>
      </c>
      <c r="M120" s="1167">
        <v>1.5</v>
      </c>
      <c r="O120" s="1167">
        <v>5.25</v>
      </c>
      <c r="P120" s="1167" t="s">
        <v>883</v>
      </c>
      <c r="R120" s="1167">
        <v>1.5</v>
      </c>
      <c r="T120" s="1167">
        <v>5.25</v>
      </c>
      <c r="U120" s="1167">
        <v>0</v>
      </c>
      <c r="W120" s="1167">
        <v>4</v>
      </c>
      <c r="X120" s="1167">
        <v>0</v>
      </c>
      <c r="Y120" s="1167">
        <v>14</v>
      </c>
      <c r="Z120" s="1167">
        <v>0</v>
      </c>
      <c r="AA120" s="1167">
        <v>0</v>
      </c>
      <c r="AB120" s="1167">
        <v>70</v>
      </c>
      <c r="AC120" s="1167">
        <v>0</v>
      </c>
      <c r="AD120" s="1167">
        <v>245</v>
      </c>
      <c r="AI120" s="1167">
        <v>0</v>
      </c>
      <c r="BK120" s="1167">
        <v>116</v>
      </c>
    </row>
    <row r="121" spans="1:63" s="1167" customFormat="1" ht="13.5" customHeight="1">
      <c r="A121" s="1218">
        <v>44289</v>
      </c>
      <c r="B121" s="1167" t="s">
        <v>618</v>
      </c>
      <c r="C121" s="1167" t="s">
        <v>66</v>
      </c>
      <c r="D121" s="1167">
        <v>35</v>
      </c>
      <c r="E121" s="1167">
        <v>35</v>
      </c>
      <c r="H121" s="1167">
        <v>0.4</v>
      </c>
      <c r="J121" s="1167">
        <v>14</v>
      </c>
      <c r="M121" s="1167">
        <v>0.8</v>
      </c>
      <c r="O121" s="1167">
        <v>28</v>
      </c>
      <c r="R121" s="1167">
        <v>0.8</v>
      </c>
      <c r="T121" s="1167">
        <v>28</v>
      </c>
      <c r="U121" s="1167">
        <v>0</v>
      </c>
      <c r="V121" s="1167">
        <v>0</v>
      </c>
      <c r="W121" s="1167">
        <v>2</v>
      </c>
      <c r="X121" s="1167">
        <v>0</v>
      </c>
      <c r="Y121" s="1167">
        <v>70</v>
      </c>
      <c r="Z121" s="1167">
        <v>0</v>
      </c>
      <c r="AA121" s="1167">
        <v>0</v>
      </c>
      <c r="AB121" s="1167">
        <v>4</v>
      </c>
      <c r="AC121" s="1167">
        <v>0</v>
      </c>
      <c r="AD121" s="1167">
        <v>140</v>
      </c>
      <c r="AI121" s="1167">
        <v>0</v>
      </c>
      <c r="BK121" s="1167">
        <v>117</v>
      </c>
    </row>
    <row r="122" spans="1:63" s="1167" customFormat="1" ht="13.5" customHeight="1">
      <c r="A122" s="1218">
        <v>44289</v>
      </c>
      <c r="B122" s="1167" t="s">
        <v>44</v>
      </c>
      <c r="C122" s="1167" t="s">
        <v>66</v>
      </c>
      <c r="D122" s="1167">
        <v>20</v>
      </c>
      <c r="E122" s="1167">
        <v>20</v>
      </c>
      <c r="H122" s="1167">
        <v>0.4</v>
      </c>
      <c r="J122" s="1167">
        <v>8</v>
      </c>
      <c r="M122" s="1167">
        <v>0.8</v>
      </c>
      <c r="O122" s="1167">
        <v>16</v>
      </c>
      <c r="Q122" s="1167" t="s">
        <v>884</v>
      </c>
      <c r="R122" s="1167">
        <v>0.8</v>
      </c>
      <c r="T122" s="1167">
        <v>16</v>
      </c>
      <c r="U122" s="1167">
        <v>0</v>
      </c>
      <c r="V122" s="1167">
        <v>0</v>
      </c>
      <c r="W122" s="1167">
        <v>2</v>
      </c>
      <c r="X122" s="1167">
        <v>0</v>
      </c>
      <c r="Y122" s="1167">
        <v>40</v>
      </c>
      <c r="Z122" s="1167">
        <v>0</v>
      </c>
      <c r="AA122" s="1167">
        <v>0</v>
      </c>
      <c r="AB122" s="1167">
        <v>4</v>
      </c>
      <c r="AC122" s="1167">
        <v>0</v>
      </c>
      <c r="AD122" s="1167">
        <v>80</v>
      </c>
      <c r="AI122" s="1167">
        <v>0</v>
      </c>
      <c r="BK122" s="1167">
        <v>118</v>
      </c>
    </row>
    <row r="123" spans="1:63" s="1167" customFormat="1" ht="13.5" customHeight="1">
      <c r="A123" s="1218">
        <v>44289</v>
      </c>
      <c r="B123" s="1167" t="s">
        <v>593</v>
      </c>
      <c r="C123" s="1167" t="s">
        <v>389</v>
      </c>
      <c r="D123" s="1167">
        <v>22</v>
      </c>
      <c r="E123" s="1167">
        <v>22</v>
      </c>
      <c r="H123" s="1167">
        <v>1</v>
      </c>
      <c r="J123" s="1167">
        <v>22</v>
      </c>
      <c r="M123" s="1167">
        <v>1</v>
      </c>
      <c r="O123" s="1167">
        <v>22</v>
      </c>
      <c r="R123" s="1167">
        <v>1</v>
      </c>
      <c r="T123" s="1167">
        <v>22</v>
      </c>
      <c r="U123" s="1167">
        <v>0</v>
      </c>
      <c r="V123" s="1167">
        <v>0</v>
      </c>
      <c r="W123" s="1167">
        <v>3</v>
      </c>
      <c r="X123" s="1167">
        <v>0</v>
      </c>
      <c r="Y123" s="1167">
        <v>66</v>
      </c>
      <c r="Z123" s="1167">
        <v>0</v>
      </c>
      <c r="AA123" s="1167">
        <v>0</v>
      </c>
      <c r="AB123" s="1167">
        <v>16</v>
      </c>
      <c r="AC123" s="1167">
        <v>0</v>
      </c>
      <c r="AD123" s="1167">
        <v>352</v>
      </c>
      <c r="AI123" s="1167">
        <v>0</v>
      </c>
      <c r="BK123" s="1167">
        <v>119</v>
      </c>
    </row>
    <row r="124" spans="1:63" s="1167" customFormat="1" ht="13.5" customHeight="1">
      <c r="A124" s="1218">
        <v>44289</v>
      </c>
      <c r="B124" s="1167" t="s">
        <v>45</v>
      </c>
      <c r="C124" s="1167" t="s">
        <v>66</v>
      </c>
      <c r="D124" s="1167">
        <v>130</v>
      </c>
      <c r="E124" s="1167">
        <v>90</v>
      </c>
      <c r="F124" s="1167" t="s">
        <v>885</v>
      </c>
      <c r="G124" s="1167" t="s">
        <v>886</v>
      </c>
      <c r="J124" s="1167">
        <v>0</v>
      </c>
      <c r="M124" s="1167">
        <v>0.1</v>
      </c>
      <c r="O124" s="1167">
        <v>9</v>
      </c>
      <c r="R124" s="1167">
        <v>0.1</v>
      </c>
      <c r="T124" s="1167">
        <v>9</v>
      </c>
      <c r="U124" s="1167">
        <v>0</v>
      </c>
      <c r="V124" s="1167">
        <v>0</v>
      </c>
      <c r="W124" s="1167">
        <v>0.2</v>
      </c>
      <c r="X124" s="1167">
        <v>0</v>
      </c>
      <c r="Y124" s="1167">
        <v>18</v>
      </c>
      <c r="Z124" s="1167">
        <v>0</v>
      </c>
      <c r="AA124" s="1167">
        <v>0</v>
      </c>
      <c r="AB124" s="1167">
        <v>1.6</v>
      </c>
      <c r="AC124" s="1167">
        <v>0</v>
      </c>
      <c r="AD124" s="1167">
        <v>144</v>
      </c>
      <c r="AI124" s="1167">
        <v>0</v>
      </c>
      <c r="BK124" s="1167">
        <v>120</v>
      </c>
    </row>
    <row r="125" spans="1:63" s="1167" customFormat="1" ht="13.5" customHeight="1">
      <c r="A125" s="1218">
        <v>44289</v>
      </c>
      <c r="B125" s="1167" t="s">
        <v>46</v>
      </c>
      <c r="C125" s="1167" t="s">
        <v>66</v>
      </c>
      <c r="D125" s="1167">
        <v>35</v>
      </c>
      <c r="E125" s="1167">
        <v>35</v>
      </c>
      <c r="H125" s="1167">
        <v>0.1</v>
      </c>
      <c r="J125" s="1167">
        <v>3.5</v>
      </c>
      <c r="M125" s="1167">
        <v>0.2</v>
      </c>
      <c r="O125" s="1167">
        <v>7</v>
      </c>
      <c r="R125" s="1167">
        <v>0.2</v>
      </c>
      <c r="T125" s="1167">
        <v>7</v>
      </c>
      <c r="U125" s="1167">
        <v>0</v>
      </c>
      <c r="V125" s="1167">
        <v>0</v>
      </c>
      <c r="W125" s="1167">
        <v>0.5</v>
      </c>
      <c r="X125" s="1167">
        <v>0</v>
      </c>
      <c r="Y125" s="1167">
        <v>17.5</v>
      </c>
      <c r="Z125" s="1167">
        <v>0</v>
      </c>
      <c r="AA125" s="1167">
        <v>0</v>
      </c>
      <c r="AB125" s="1167">
        <v>4</v>
      </c>
      <c r="AC125" s="1167">
        <v>0</v>
      </c>
      <c r="AD125" s="1167">
        <v>140</v>
      </c>
      <c r="AI125" s="1167">
        <v>0</v>
      </c>
      <c r="BK125" s="1167">
        <v>121</v>
      </c>
    </row>
    <row r="126" spans="1:63" s="1167" customFormat="1" ht="13.5" customHeight="1">
      <c r="A126" s="1218">
        <v>44289</v>
      </c>
      <c r="B126" s="1167" t="s">
        <v>47</v>
      </c>
      <c r="C126" s="1167" t="s">
        <v>66</v>
      </c>
      <c r="D126" s="1167">
        <v>17</v>
      </c>
      <c r="E126" s="1167">
        <v>17</v>
      </c>
      <c r="J126" s="1167">
        <v>0</v>
      </c>
      <c r="O126" s="1167">
        <v>0</v>
      </c>
      <c r="T126" s="1167">
        <v>0</v>
      </c>
      <c r="U126" s="1167">
        <v>0</v>
      </c>
      <c r="V126" s="1167">
        <v>0</v>
      </c>
      <c r="W126" s="1167">
        <v>0</v>
      </c>
      <c r="X126" s="1167">
        <v>0</v>
      </c>
      <c r="Y126" s="1167">
        <v>0</v>
      </c>
      <c r="Z126" s="1167">
        <v>0</v>
      </c>
      <c r="AA126" s="1167">
        <v>0</v>
      </c>
      <c r="AB126" s="1167">
        <v>1</v>
      </c>
      <c r="AC126" s="1167">
        <v>0</v>
      </c>
      <c r="AD126" s="1167">
        <v>17</v>
      </c>
      <c r="AI126" s="1167">
        <v>0</v>
      </c>
      <c r="BK126" s="1167">
        <v>122</v>
      </c>
    </row>
    <row r="127" spans="1:63" s="1167" customFormat="1" ht="13.5" customHeight="1">
      <c r="A127" s="1218">
        <v>44289</v>
      </c>
      <c r="B127" s="1167" t="s">
        <v>48</v>
      </c>
      <c r="C127" s="1167" t="s">
        <v>389</v>
      </c>
      <c r="D127" s="1167">
        <v>23</v>
      </c>
      <c r="E127" s="1167">
        <v>23</v>
      </c>
      <c r="H127" s="1167">
        <v>0.5</v>
      </c>
      <c r="J127" s="1167">
        <v>11.5</v>
      </c>
      <c r="M127" s="1167">
        <v>1</v>
      </c>
      <c r="O127" s="1167">
        <v>23</v>
      </c>
      <c r="R127" s="1167">
        <v>1</v>
      </c>
      <c r="T127" s="1167">
        <v>23</v>
      </c>
      <c r="U127" s="1167">
        <v>0</v>
      </c>
      <c r="V127" s="1167">
        <v>0</v>
      </c>
      <c r="W127" s="1167">
        <v>2.5</v>
      </c>
      <c r="X127" s="1167">
        <v>0</v>
      </c>
      <c r="Y127" s="1167">
        <v>57.5</v>
      </c>
      <c r="Z127" s="1167">
        <v>0</v>
      </c>
      <c r="AA127" s="1167">
        <v>0</v>
      </c>
      <c r="AB127" s="1167">
        <v>5</v>
      </c>
      <c r="AC127" s="1167">
        <v>0</v>
      </c>
      <c r="AD127" s="1167">
        <v>115</v>
      </c>
      <c r="AI127" s="1167">
        <v>0</v>
      </c>
      <c r="BK127" s="1167">
        <v>123</v>
      </c>
    </row>
    <row r="128" spans="1:63" s="1167" customFormat="1" ht="13.5" customHeight="1">
      <c r="A128" s="1218">
        <v>44289</v>
      </c>
      <c r="B128" s="1167" t="s">
        <v>164</v>
      </c>
      <c r="C128" s="1167" t="s">
        <v>66</v>
      </c>
      <c r="D128" s="1167">
        <v>80</v>
      </c>
      <c r="E128" s="1167">
        <v>80</v>
      </c>
      <c r="H128" s="1167">
        <v>0.2</v>
      </c>
      <c r="J128" s="1167">
        <v>16</v>
      </c>
      <c r="M128" s="1167">
        <v>0.3</v>
      </c>
      <c r="O128" s="1167">
        <v>24</v>
      </c>
      <c r="R128" s="1167">
        <v>0.3</v>
      </c>
      <c r="T128" s="1167">
        <v>24</v>
      </c>
      <c r="U128" s="1167">
        <v>0</v>
      </c>
      <c r="V128" s="1167">
        <v>0</v>
      </c>
      <c r="W128" s="1167">
        <v>0.8</v>
      </c>
      <c r="X128" s="1167">
        <v>0</v>
      </c>
      <c r="Y128" s="1167">
        <v>64</v>
      </c>
      <c r="Z128" s="1167">
        <v>0</v>
      </c>
      <c r="AA128" s="1167">
        <v>0</v>
      </c>
      <c r="AB128" s="1167">
        <v>5.4</v>
      </c>
      <c r="AC128" s="1167">
        <v>0</v>
      </c>
      <c r="AD128" s="1167">
        <v>432</v>
      </c>
      <c r="AI128" s="1167">
        <v>0</v>
      </c>
      <c r="BK128" s="1167">
        <v>124</v>
      </c>
    </row>
    <row r="129" spans="1:63" s="1167" customFormat="1" ht="13.5" customHeight="1">
      <c r="A129" s="1218">
        <v>44289</v>
      </c>
      <c r="B129" s="1167" t="s">
        <v>49</v>
      </c>
      <c r="C129" s="1167" t="s">
        <v>66</v>
      </c>
      <c r="D129" s="1167">
        <v>40</v>
      </c>
      <c r="E129" s="1167">
        <v>40</v>
      </c>
      <c r="H129" s="1167">
        <v>0.2</v>
      </c>
      <c r="J129" s="1167">
        <v>8</v>
      </c>
      <c r="M129" s="1167">
        <v>0.3</v>
      </c>
      <c r="O129" s="1167">
        <v>12</v>
      </c>
      <c r="R129" s="1167">
        <v>0.3</v>
      </c>
      <c r="T129" s="1167">
        <v>12</v>
      </c>
      <c r="U129" s="1167">
        <v>0</v>
      </c>
      <c r="V129" s="1167">
        <v>0</v>
      </c>
      <c r="W129" s="1167">
        <v>0.8</v>
      </c>
      <c r="X129" s="1167">
        <v>0</v>
      </c>
      <c r="Y129" s="1167">
        <v>32</v>
      </c>
      <c r="Z129" s="1167">
        <v>0</v>
      </c>
      <c r="AA129" s="1167">
        <v>0</v>
      </c>
      <c r="AB129" s="1167">
        <v>3.4000000000000004</v>
      </c>
      <c r="AC129" s="1167">
        <v>0</v>
      </c>
      <c r="AD129" s="1167">
        <v>136</v>
      </c>
      <c r="AI129" s="1167">
        <v>0</v>
      </c>
      <c r="BK129" s="1167">
        <v>125</v>
      </c>
    </row>
    <row r="130" spans="1:63" s="1167" customFormat="1" ht="13.5" customHeight="1">
      <c r="A130" s="1218">
        <v>44289</v>
      </c>
      <c r="B130" s="1167" t="s">
        <v>373</v>
      </c>
      <c r="C130" s="1167" t="s">
        <v>66</v>
      </c>
      <c r="D130" s="1167">
        <v>43</v>
      </c>
      <c r="E130" s="1167">
        <v>43</v>
      </c>
      <c r="H130" s="1167">
        <v>0.5</v>
      </c>
      <c r="J130" s="1167">
        <v>21.5</v>
      </c>
      <c r="M130" s="1167">
        <v>1</v>
      </c>
      <c r="O130" s="1167">
        <v>43</v>
      </c>
      <c r="R130" s="1167">
        <v>1</v>
      </c>
      <c r="T130" s="1167">
        <v>43</v>
      </c>
      <c r="U130" s="1167">
        <v>0</v>
      </c>
      <c r="V130" s="1167">
        <v>0</v>
      </c>
      <c r="W130" s="1167">
        <v>2.5</v>
      </c>
      <c r="X130" s="1167">
        <v>0</v>
      </c>
      <c r="Y130" s="1167">
        <v>107.5</v>
      </c>
      <c r="Z130" s="1167">
        <v>0</v>
      </c>
      <c r="AA130" s="1167">
        <v>0</v>
      </c>
      <c r="AB130" s="1167">
        <v>8.3000000000000007</v>
      </c>
      <c r="AC130" s="1167">
        <v>0</v>
      </c>
      <c r="AD130" s="1167">
        <v>356.90000000000003</v>
      </c>
      <c r="AE130" s="1167">
        <v>0</v>
      </c>
      <c r="AF130" s="1167">
        <v>0</v>
      </c>
      <c r="AH130" s="1167">
        <v>0</v>
      </c>
      <c r="AI130" s="1167">
        <v>0</v>
      </c>
      <c r="BK130" s="1167">
        <v>126</v>
      </c>
    </row>
    <row r="131" spans="1:63" s="1167" customFormat="1" ht="13.5" customHeight="1">
      <c r="A131" s="1218">
        <v>44289</v>
      </c>
      <c r="B131" s="1167" t="s">
        <v>853</v>
      </c>
      <c r="C131" s="1167" t="s">
        <v>66</v>
      </c>
      <c r="D131" s="1167">
        <v>30</v>
      </c>
      <c r="E131" s="1167">
        <v>6</v>
      </c>
      <c r="H131" s="1167">
        <v>0.5</v>
      </c>
      <c r="J131" s="1167">
        <v>3</v>
      </c>
      <c r="M131" s="1167">
        <v>1</v>
      </c>
      <c r="O131" s="1167">
        <v>6</v>
      </c>
      <c r="R131" s="1167">
        <v>1</v>
      </c>
      <c r="T131" s="1167">
        <v>6</v>
      </c>
      <c r="V131" s="1167">
        <v>0</v>
      </c>
      <c r="W131" s="1167">
        <v>2.5</v>
      </c>
      <c r="X131" s="1167">
        <v>0</v>
      </c>
      <c r="Y131" s="1167">
        <v>15</v>
      </c>
      <c r="Z131" s="1167">
        <v>0</v>
      </c>
      <c r="AA131" s="1167">
        <v>0</v>
      </c>
      <c r="AB131" s="1167">
        <v>34.5</v>
      </c>
      <c r="AC131" s="1167">
        <v>0</v>
      </c>
      <c r="AD131" s="1167">
        <v>207</v>
      </c>
      <c r="AE131" s="1167">
        <v>0</v>
      </c>
      <c r="AF131" s="1167">
        <v>0</v>
      </c>
      <c r="AH131" s="1167">
        <v>0</v>
      </c>
      <c r="AI131" s="1167">
        <v>0</v>
      </c>
      <c r="BK131" s="1167">
        <v>127</v>
      </c>
    </row>
    <row r="132" spans="1:63" s="1167" customFormat="1" ht="13.5" customHeight="1">
      <c r="A132" s="1218">
        <v>44289</v>
      </c>
      <c r="B132" s="1167" t="s">
        <v>176</v>
      </c>
      <c r="C132" s="1167" t="s">
        <v>389</v>
      </c>
      <c r="D132" s="1167">
        <v>9</v>
      </c>
      <c r="E132" s="1167">
        <v>9</v>
      </c>
      <c r="H132" s="1167">
        <v>0.5</v>
      </c>
      <c r="J132" s="1167">
        <v>4.5</v>
      </c>
      <c r="K132" s="1167" t="s">
        <v>887</v>
      </c>
      <c r="M132" s="1167">
        <v>1</v>
      </c>
      <c r="O132" s="1167">
        <v>9</v>
      </c>
      <c r="R132" s="1167">
        <v>1</v>
      </c>
      <c r="T132" s="1167">
        <v>9</v>
      </c>
      <c r="U132" s="1167">
        <v>0</v>
      </c>
      <c r="V132" s="1167">
        <v>0</v>
      </c>
      <c r="W132" s="1167">
        <v>2.5</v>
      </c>
      <c r="X132" s="1167">
        <v>0</v>
      </c>
      <c r="Y132" s="1167">
        <v>22.5</v>
      </c>
      <c r="Z132" s="1167">
        <v>0</v>
      </c>
      <c r="AA132" s="1167">
        <v>0</v>
      </c>
      <c r="AB132" s="1167">
        <v>5.5</v>
      </c>
      <c r="AC132" s="1167">
        <v>0</v>
      </c>
      <c r="AD132" s="1167">
        <v>49.5</v>
      </c>
      <c r="AE132" s="1167">
        <v>0</v>
      </c>
      <c r="AF132" s="1167">
        <v>0</v>
      </c>
      <c r="AH132" s="1167">
        <v>0</v>
      </c>
      <c r="AI132" s="1167">
        <v>0</v>
      </c>
      <c r="BK132" s="1167">
        <v>128</v>
      </c>
    </row>
    <row r="133" spans="1:63" s="1167" customFormat="1" ht="13.5" customHeight="1">
      <c r="A133" s="1218">
        <v>44289</v>
      </c>
      <c r="B133" s="1167" t="s">
        <v>158</v>
      </c>
      <c r="C133" s="1167" t="s">
        <v>66</v>
      </c>
      <c r="D133" s="1167">
        <v>30</v>
      </c>
      <c r="E133" s="1167">
        <v>30</v>
      </c>
      <c r="H133" s="1167">
        <v>0.5</v>
      </c>
      <c r="J133" s="1167">
        <v>15</v>
      </c>
      <c r="M133" s="1167">
        <v>1</v>
      </c>
      <c r="O133" s="1167">
        <v>30</v>
      </c>
      <c r="R133" s="1167">
        <v>1</v>
      </c>
      <c r="T133" s="1167">
        <v>30</v>
      </c>
      <c r="U133" s="1167">
        <v>0</v>
      </c>
      <c r="V133" s="1167">
        <v>0</v>
      </c>
      <c r="W133" s="1167">
        <v>2.5</v>
      </c>
      <c r="X133" s="1167">
        <v>0</v>
      </c>
      <c r="Y133" s="1167">
        <v>75</v>
      </c>
      <c r="Z133" s="1167">
        <v>0</v>
      </c>
      <c r="AA133" s="1167">
        <v>0</v>
      </c>
      <c r="AB133" s="1167">
        <v>9.5</v>
      </c>
      <c r="AC133" s="1167">
        <v>0</v>
      </c>
      <c r="AD133" s="1167">
        <v>285</v>
      </c>
      <c r="AE133" s="1167">
        <v>0</v>
      </c>
      <c r="AF133" s="1167">
        <v>0</v>
      </c>
      <c r="AH133" s="1167">
        <v>0</v>
      </c>
      <c r="AI133" s="1167">
        <v>0</v>
      </c>
      <c r="BK133" s="1167">
        <v>129</v>
      </c>
    </row>
    <row r="134" spans="1:63" s="1167" customFormat="1" ht="13.5" customHeight="1">
      <c r="A134" s="1218">
        <v>44289</v>
      </c>
      <c r="B134" s="1167" t="s">
        <v>166</v>
      </c>
      <c r="C134" s="1167" t="s">
        <v>66</v>
      </c>
      <c r="D134" s="1167">
        <v>30</v>
      </c>
      <c r="E134" s="1167">
        <v>30</v>
      </c>
      <c r="J134" s="1167">
        <v>0</v>
      </c>
      <c r="M134" s="1167">
        <v>0.1</v>
      </c>
      <c r="O134" s="1167">
        <v>3</v>
      </c>
      <c r="R134" s="1167">
        <v>0.1</v>
      </c>
      <c r="T134" s="1167">
        <v>3</v>
      </c>
      <c r="U134" s="1167">
        <v>0</v>
      </c>
      <c r="V134" s="1167">
        <v>0</v>
      </c>
      <c r="W134" s="1167">
        <v>0.2</v>
      </c>
      <c r="X134" s="1167">
        <v>0</v>
      </c>
      <c r="Y134" s="1167">
        <v>6</v>
      </c>
      <c r="Z134" s="1167">
        <v>0</v>
      </c>
      <c r="AA134" s="1167">
        <v>0</v>
      </c>
      <c r="AB134" s="1167">
        <v>1.5000000000000002</v>
      </c>
      <c r="AC134" s="1167">
        <v>0</v>
      </c>
      <c r="AD134" s="1167">
        <v>45.000000000000007</v>
      </c>
      <c r="AE134" s="1167">
        <v>0</v>
      </c>
      <c r="AF134" s="1167">
        <v>0</v>
      </c>
      <c r="AH134" s="1167">
        <v>0</v>
      </c>
      <c r="AI134" s="1167">
        <v>0</v>
      </c>
      <c r="BK134" s="1167">
        <v>130</v>
      </c>
    </row>
    <row r="135" spans="1:63" s="1167" customFormat="1" ht="13.5" customHeight="1">
      <c r="A135" s="1218">
        <v>44289</v>
      </c>
      <c r="B135" s="1167" t="s">
        <v>145</v>
      </c>
      <c r="C135" s="1167" t="s">
        <v>389</v>
      </c>
      <c r="D135" s="1167">
        <v>16</v>
      </c>
      <c r="E135" s="1167">
        <v>16</v>
      </c>
      <c r="H135" s="1167">
        <v>1</v>
      </c>
      <c r="J135" s="1167">
        <v>16</v>
      </c>
      <c r="M135" s="1167">
        <v>1</v>
      </c>
      <c r="O135" s="1167">
        <v>16</v>
      </c>
      <c r="R135" s="1167">
        <v>1</v>
      </c>
      <c r="T135" s="1167">
        <v>16</v>
      </c>
      <c r="U135" s="1167">
        <v>0</v>
      </c>
      <c r="V135" s="1167">
        <v>0</v>
      </c>
      <c r="W135" s="1167">
        <v>3</v>
      </c>
      <c r="X135" s="1167">
        <v>0</v>
      </c>
      <c r="Y135" s="1167">
        <v>48</v>
      </c>
      <c r="Z135" s="1167">
        <v>0</v>
      </c>
      <c r="AA135" s="1167">
        <v>0</v>
      </c>
      <c r="AB135" s="1167">
        <v>29</v>
      </c>
      <c r="AC135" s="1167">
        <v>0</v>
      </c>
      <c r="AD135" s="1167">
        <v>464</v>
      </c>
      <c r="AE135" s="1167">
        <v>0</v>
      </c>
      <c r="AF135" s="1167">
        <v>0</v>
      </c>
      <c r="AH135" s="1167">
        <v>0</v>
      </c>
      <c r="AI135" s="1167">
        <v>0</v>
      </c>
      <c r="BK135" s="1167">
        <v>131</v>
      </c>
    </row>
    <row r="136" spans="1:63" s="1167" customFormat="1" ht="13.5" customHeight="1">
      <c r="A136" s="1218">
        <v>44289</v>
      </c>
      <c r="B136" s="1167" t="s">
        <v>136</v>
      </c>
      <c r="C136" s="1167" t="s">
        <v>66</v>
      </c>
      <c r="D136" s="1167">
        <v>120</v>
      </c>
      <c r="E136" s="1167">
        <v>120</v>
      </c>
      <c r="H136" s="1167">
        <v>2</v>
      </c>
      <c r="J136" s="1167">
        <v>240</v>
      </c>
      <c r="O136" s="1167">
        <v>0</v>
      </c>
      <c r="P136" s="1167" t="s">
        <v>883</v>
      </c>
      <c r="T136" s="1167">
        <v>0</v>
      </c>
      <c r="U136" s="1167">
        <v>0</v>
      </c>
      <c r="V136" s="1167">
        <v>0</v>
      </c>
      <c r="W136" s="1167">
        <v>2</v>
      </c>
      <c r="X136" s="1167">
        <v>0</v>
      </c>
      <c r="Y136" s="1167">
        <v>240</v>
      </c>
      <c r="Z136" s="1167">
        <v>0</v>
      </c>
      <c r="AA136" s="1167">
        <v>0</v>
      </c>
      <c r="AB136" s="1167">
        <v>7</v>
      </c>
      <c r="AC136" s="1167">
        <v>0</v>
      </c>
      <c r="AD136" s="1167">
        <v>840</v>
      </c>
      <c r="AE136" s="1167">
        <v>0</v>
      </c>
      <c r="AF136" s="1167">
        <v>0</v>
      </c>
      <c r="AH136" s="1167">
        <v>0</v>
      </c>
      <c r="AI136" s="1167">
        <v>0</v>
      </c>
      <c r="BK136" s="1167">
        <v>132</v>
      </c>
    </row>
    <row r="137" spans="1:63" s="1167" customFormat="1" ht="13.5" customHeight="1">
      <c r="A137" s="1218">
        <v>44289</v>
      </c>
      <c r="B137" s="1167" t="s">
        <v>183</v>
      </c>
      <c r="C137" s="1167" t="s">
        <v>66</v>
      </c>
      <c r="D137" s="1167">
        <v>30</v>
      </c>
      <c r="E137" s="1167">
        <v>30</v>
      </c>
      <c r="J137" s="1167">
        <v>0</v>
      </c>
      <c r="M137" s="1167">
        <v>0.1</v>
      </c>
      <c r="O137" s="1167">
        <v>3</v>
      </c>
      <c r="R137" s="1167">
        <v>0.1</v>
      </c>
      <c r="T137" s="1167">
        <v>3</v>
      </c>
      <c r="U137" s="1167">
        <v>0</v>
      </c>
      <c r="V137" s="1167">
        <v>0</v>
      </c>
      <c r="W137" s="1167">
        <v>0.2</v>
      </c>
      <c r="X137" s="1167">
        <v>0</v>
      </c>
      <c r="Y137" s="1167">
        <v>6</v>
      </c>
      <c r="Z137" s="1167">
        <v>0</v>
      </c>
      <c r="AA137" s="1167">
        <v>0</v>
      </c>
      <c r="AB137" s="1167">
        <v>1.8</v>
      </c>
      <c r="AC137" s="1167">
        <v>0</v>
      </c>
      <c r="AD137" s="1167">
        <v>54</v>
      </c>
      <c r="AE137" s="1167">
        <v>0</v>
      </c>
      <c r="AF137" s="1167">
        <v>0</v>
      </c>
      <c r="AH137" s="1167">
        <v>0</v>
      </c>
      <c r="AI137" s="1167">
        <v>0</v>
      </c>
      <c r="BK137" s="1167">
        <v>133</v>
      </c>
    </row>
    <row r="138" spans="1:63" s="1167" customFormat="1" ht="13.5" customHeight="1">
      <c r="A138" s="1218">
        <v>44289</v>
      </c>
      <c r="B138" s="1167" t="s">
        <v>142</v>
      </c>
      <c r="C138" s="1167" t="s">
        <v>66</v>
      </c>
      <c r="D138" s="1167">
        <v>35</v>
      </c>
      <c r="E138" s="1167">
        <v>35</v>
      </c>
      <c r="J138" s="1167">
        <v>0</v>
      </c>
      <c r="M138" s="1167">
        <v>0.2</v>
      </c>
      <c r="O138" s="1167">
        <v>7</v>
      </c>
      <c r="R138" s="1167">
        <v>0.3</v>
      </c>
      <c r="T138" s="1167">
        <v>10.5</v>
      </c>
      <c r="U138" s="1167">
        <v>0</v>
      </c>
      <c r="V138" s="1167">
        <v>0</v>
      </c>
      <c r="W138" s="1167">
        <v>0.5</v>
      </c>
      <c r="X138" s="1167">
        <v>0</v>
      </c>
      <c r="Y138" s="1167">
        <v>17.5</v>
      </c>
      <c r="Z138" s="1167">
        <v>0</v>
      </c>
      <c r="AA138" s="1167">
        <v>0</v>
      </c>
      <c r="AB138" s="1167">
        <v>1.7000000000000002</v>
      </c>
      <c r="AC138" s="1167">
        <v>0</v>
      </c>
      <c r="AD138" s="1167">
        <v>59.500000000000007</v>
      </c>
      <c r="AE138" s="1167">
        <v>0</v>
      </c>
      <c r="AF138" s="1167">
        <v>0</v>
      </c>
      <c r="AH138" s="1167">
        <v>0</v>
      </c>
      <c r="AI138" s="1167">
        <v>0</v>
      </c>
      <c r="BK138" s="1167">
        <v>134</v>
      </c>
    </row>
    <row r="139" spans="1:63" s="1167" customFormat="1" ht="13.5" customHeight="1">
      <c r="A139" s="1218">
        <v>44289</v>
      </c>
      <c r="B139" s="1167" t="s">
        <v>51</v>
      </c>
      <c r="C139" s="1167" t="s">
        <v>66</v>
      </c>
      <c r="D139" s="1167">
        <v>100</v>
      </c>
      <c r="E139" s="1167">
        <v>100</v>
      </c>
      <c r="J139" s="1167">
        <v>0</v>
      </c>
      <c r="O139" s="1167">
        <v>0</v>
      </c>
      <c r="T139" s="1167">
        <v>0</v>
      </c>
      <c r="U139" s="1167">
        <v>0</v>
      </c>
      <c r="V139" s="1167">
        <v>0</v>
      </c>
      <c r="W139" s="1167">
        <v>0</v>
      </c>
      <c r="X139" s="1167">
        <v>0</v>
      </c>
      <c r="Y139" s="1167">
        <v>0</v>
      </c>
      <c r="Z139" s="1167">
        <v>0</v>
      </c>
      <c r="AA139" s="1167">
        <v>0</v>
      </c>
      <c r="AB139" s="1167">
        <v>8</v>
      </c>
      <c r="AC139" s="1167">
        <v>0</v>
      </c>
      <c r="AD139" s="1167">
        <v>800</v>
      </c>
      <c r="AE139" s="1167">
        <v>0</v>
      </c>
      <c r="AF139" s="1167">
        <v>0</v>
      </c>
      <c r="AG139" s="1167">
        <v>0</v>
      </c>
      <c r="AH139" s="1167">
        <v>0</v>
      </c>
      <c r="AI139" s="1167">
        <v>0</v>
      </c>
      <c r="BK139" s="1167">
        <v>135</v>
      </c>
    </row>
    <row r="140" spans="1:63" s="1167" customFormat="1" ht="13.5" customHeight="1">
      <c r="A140" s="1218">
        <v>44289</v>
      </c>
      <c r="B140" s="1167" t="s">
        <v>935</v>
      </c>
      <c r="C140" s="1167" t="s">
        <v>66</v>
      </c>
      <c r="D140" s="1167">
        <v>50</v>
      </c>
      <c r="E140" s="1167">
        <v>50</v>
      </c>
      <c r="J140" s="1167">
        <v>0</v>
      </c>
      <c r="O140" s="1167">
        <v>0</v>
      </c>
      <c r="T140" s="1167">
        <v>0</v>
      </c>
      <c r="U140" s="1167">
        <v>0</v>
      </c>
      <c r="V140" s="1167">
        <v>0</v>
      </c>
      <c r="W140" s="1167">
        <v>0</v>
      </c>
      <c r="X140" s="1167">
        <v>0</v>
      </c>
      <c r="Y140" s="1167">
        <v>0</v>
      </c>
      <c r="Z140" s="1167">
        <v>0</v>
      </c>
      <c r="AA140" s="1167">
        <v>0</v>
      </c>
      <c r="AB140" s="1167">
        <v>2</v>
      </c>
      <c r="AC140" s="1167">
        <v>0</v>
      </c>
      <c r="AD140" s="1167">
        <v>100</v>
      </c>
      <c r="AE140" s="1167">
        <v>0</v>
      </c>
      <c r="AF140" s="1167">
        <v>0</v>
      </c>
      <c r="AG140" s="1167">
        <v>0</v>
      </c>
      <c r="AH140" s="1167">
        <v>0</v>
      </c>
      <c r="AI140" s="1167">
        <v>0</v>
      </c>
      <c r="BK140" s="1167">
        <v>136</v>
      </c>
    </row>
    <row r="141" spans="1:63" s="1167" customFormat="1" ht="13.5" customHeight="1">
      <c r="A141" s="1218">
        <v>44289</v>
      </c>
      <c r="B141" s="1167" t="s">
        <v>168</v>
      </c>
      <c r="C141" s="1167" t="s">
        <v>66</v>
      </c>
      <c r="D141" s="1167">
        <v>120</v>
      </c>
      <c r="E141" s="1167">
        <v>91</v>
      </c>
      <c r="J141" s="1167">
        <v>0</v>
      </c>
      <c r="L141" s="1167">
        <v>8</v>
      </c>
      <c r="O141" s="1167">
        <v>728</v>
      </c>
      <c r="T141" s="1167">
        <v>0</v>
      </c>
      <c r="U141" s="1167">
        <v>0</v>
      </c>
      <c r="V141" s="1167">
        <v>8</v>
      </c>
      <c r="W141" s="1167">
        <v>0</v>
      </c>
      <c r="X141" s="1167">
        <v>0</v>
      </c>
      <c r="Y141" s="1167">
        <v>728</v>
      </c>
      <c r="Z141" s="1167">
        <v>0</v>
      </c>
      <c r="AA141" s="1167">
        <v>0</v>
      </c>
      <c r="AB141" s="1167">
        <v>0</v>
      </c>
      <c r="AC141" s="1167">
        <v>0</v>
      </c>
      <c r="AD141" s="1167">
        <v>0</v>
      </c>
      <c r="AE141" s="1167">
        <v>0</v>
      </c>
      <c r="AF141" s="1167">
        <v>8</v>
      </c>
      <c r="AG141" s="1167">
        <v>0</v>
      </c>
      <c r="AH141" s="1167">
        <v>0</v>
      </c>
      <c r="AI141" s="1167">
        <v>728</v>
      </c>
      <c r="BK141" s="1167">
        <v>137</v>
      </c>
    </row>
    <row r="142" spans="1:63" s="1167" customFormat="1" ht="13.5" customHeight="1">
      <c r="A142" s="1218">
        <v>44289</v>
      </c>
      <c r="B142" s="1167" t="s">
        <v>132</v>
      </c>
      <c r="C142" s="1167" t="s">
        <v>66</v>
      </c>
      <c r="D142" s="1167">
        <v>70</v>
      </c>
      <c r="E142" s="1167">
        <v>63</v>
      </c>
      <c r="J142" s="1167">
        <v>0</v>
      </c>
      <c r="O142" s="1167">
        <v>0</v>
      </c>
      <c r="Q142" s="1167">
        <v>8</v>
      </c>
      <c r="T142" s="1167">
        <v>504</v>
      </c>
      <c r="U142" s="1167">
        <v>0</v>
      </c>
      <c r="V142" s="1167">
        <v>8</v>
      </c>
      <c r="W142" s="1167">
        <v>0</v>
      </c>
      <c r="X142" s="1167">
        <v>0</v>
      </c>
      <c r="Y142" s="1167">
        <v>504</v>
      </c>
      <c r="Z142" s="1167">
        <v>0</v>
      </c>
      <c r="AA142" s="1167">
        <v>0</v>
      </c>
      <c r="AB142" s="1167">
        <v>0</v>
      </c>
      <c r="AC142" s="1167">
        <v>0</v>
      </c>
      <c r="AD142" s="1167">
        <v>0</v>
      </c>
      <c r="AE142" s="1167">
        <v>0</v>
      </c>
      <c r="AF142" s="1167">
        <v>8</v>
      </c>
      <c r="AG142" s="1167">
        <v>0</v>
      </c>
      <c r="AH142" s="1167">
        <v>0</v>
      </c>
      <c r="AI142" s="1167">
        <v>504</v>
      </c>
      <c r="BK142" s="1167">
        <v>138</v>
      </c>
    </row>
    <row r="143" spans="1:63" s="1167" customFormat="1" ht="13.5" customHeight="1">
      <c r="A143" s="1218">
        <v>44289</v>
      </c>
      <c r="B143" s="1167" t="s">
        <v>488</v>
      </c>
      <c r="C143" s="1167" t="s">
        <v>66</v>
      </c>
      <c r="D143" s="1167">
        <v>120</v>
      </c>
      <c r="E143" s="1167">
        <v>113</v>
      </c>
      <c r="G143" s="1167">
        <v>4</v>
      </c>
      <c r="J143" s="1167">
        <v>452</v>
      </c>
      <c r="O143" s="1167">
        <v>0</v>
      </c>
      <c r="S143" s="1167" t="s">
        <v>888</v>
      </c>
      <c r="T143" s="1167">
        <v>0</v>
      </c>
      <c r="U143" s="1167">
        <v>0</v>
      </c>
      <c r="V143" s="1167">
        <v>4</v>
      </c>
      <c r="W143" s="1167">
        <v>0</v>
      </c>
      <c r="X143" s="1167">
        <v>0</v>
      </c>
      <c r="Y143" s="1167">
        <v>452</v>
      </c>
      <c r="Z143" s="1167">
        <v>0</v>
      </c>
      <c r="AA143" s="1167">
        <v>0</v>
      </c>
      <c r="AB143" s="1167">
        <v>0</v>
      </c>
      <c r="AC143" s="1167">
        <v>0</v>
      </c>
      <c r="AD143" s="1167">
        <v>0</v>
      </c>
      <c r="AE143" s="1167">
        <v>0</v>
      </c>
      <c r="AF143" s="1167">
        <v>4</v>
      </c>
      <c r="AG143" s="1167">
        <v>0</v>
      </c>
      <c r="AH143" s="1167">
        <v>0</v>
      </c>
      <c r="AI143" s="1167">
        <v>452</v>
      </c>
      <c r="BK143" s="1167">
        <v>139</v>
      </c>
    </row>
    <row r="144" spans="1:63" s="1167" customFormat="1" ht="13.5" customHeight="1">
      <c r="A144" s="1218">
        <v>44289</v>
      </c>
      <c r="B144" s="1167" t="s">
        <v>16</v>
      </c>
      <c r="C144" s="1167" t="s">
        <v>786</v>
      </c>
      <c r="D144" s="1167">
        <v>150</v>
      </c>
      <c r="E144" s="1167">
        <v>145</v>
      </c>
      <c r="H144" s="1167" t="s">
        <v>883</v>
      </c>
      <c r="I144" s="1167" t="s">
        <v>883</v>
      </c>
      <c r="J144" s="1167">
        <v>0</v>
      </c>
      <c r="L144" s="1167">
        <v>4.5</v>
      </c>
      <c r="O144" s="1167">
        <v>652.5</v>
      </c>
      <c r="T144" s="1167">
        <v>0</v>
      </c>
      <c r="U144" s="1167">
        <v>0</v>
      </c>
      <c r="V144" s="1167">
        <v>4.5</v>
      </c>
      <c r="W144" s="1167">
        <v>0</v>
      </c>
      <c r="X144" s="1167">
        <v>0</v>
      </c>
      <c r="Y144" s="1167">
        <v>652.5</v>
      </c>
      <c r="Z144" s="1167">
        <v>0</v>
      </c>
      <c r="AA144" s="1167">
        <v>0</v>
      </c>
      <c r="AB144" s="1167">
        <v>0</v>
      </c>
      <c r="AC144" s="1167">
        <v>0</v>
      </c>
      <c r="AD144" s="1167">
        <v>0</v>
      </c>
      <c r="AE144" s="1167">
        <v>0</v>
      </c>
      <c r="AF144" s="1167">
        <v>4.5</v>
      </c>
      <c r="AG144" s="1167">
        <v>0</v>
      </c>
      <c r="AH144" s="1167">
        <v>0</v>
      </c>
      <c r="AI144" s="1167">
        <v>652.5</v>
      </c>
      <c r="BK144" s="1167">
        <v>140</v>
      </c>
    </row>
    <row r="145" spans="1:63" s="1167" customFormat="1" ht="13.5" customHeight="1">
      <c r="A145" s="1218">
        <v>44289</v>
      </c>
      <c r="B145" s="1167" t="s">
        <v>195</v>
      </c>
      <c r="C145" s="1167" t="s">
        <v>66</v>
      </c>
      <c r="D145" s="1167">
        <v>230</v>
      </c>
      <c r="E145" s="1167">
        <v>230</v>
      </c>
      <c r="J145" s="1167">
        <v>0</v>
      </c>
      <c r="L145" s="1167">
        <v>2</v>
      </c>
      <c r="O145" s="1167">
        <v>460</v>
      </c>
      <c r="T145" s="1167">
        <v>0</v>
      </c>
      <c r="U145" s="1167">
        <v>0</v>
      </c>
      <c r="V145" s="1167">
        <v>2</v>
      </c>
      <c r="W145" s="1167">
        <v>0</v>
      </c>
      <c r="X145" s="1167">
        <v>0</v>
      </c>
      <c r="Y145" s="1167">
        <v>460</v>
      </c>
      <c r="Z145" s="1167">
        <v>0</v>
      </c>
      <c r="AA145" s="1167">
        <v>0</v>
      </c>
      <c r="AB145" s="1167">
        <v>0</v>
      </c>
      <c r="AC145" s="1167">
        <v>0</v>
      </c>
      <c r="AD145" s="1167">
        <v>0</v>
      </c>
      <c r="AE145" s="1167">
        <v>0</v>
      </c>
      <c r="AF145" s="1167">
        <v>2</v>
      </c>
      <c r="AG145" s="1167">
        <v>0</v>
      </c>
      <c r="AH145" s="1167">
        <v>0</v>
      </c>
      <c r="AI145" s="1167">
        <v>460</v>
      </c>
      <c r="BK145" s="1167">
        <v>141</v>
      </c>
    </row>
    <row r="146" spans="1:63" s="1167" customFormat="1" ht="13.5" customHeight="1">
      <c r="A146" s="1218">
        <v>44289</v>
      </c>
      <c r="B146" s="1167" t="s">
        <v>898</v>
      </c>
      <c r="C146" s="1167" t="s">
        <v>66</v>
      </c>
      <c r="D146" s="1167">
        <v>125</v>
      </c>
      <c r="E146" s="1167">
        <v>125</v>
      </c>
      <c r="J146" s="1167">
        <v>0</v>
      </c>
      <c r="O146" s="1167">
        <v>0</v>
      </c>
      <c r="Q146" s="1167">
        <v>8</v>
      </c>
      <c r="T146" s="1167">
        <v>1000</v>
      </c>
      <c r="U146" s="1167">
        <v>0</v>
      </c>
      <c r="V146" s="1167">
        <v>8</v>
      </c>
      <c r="W146" s="1167">
        <v>0</v>
      </c>
      <c r="X146" s="1167">
        <v>0</v>
      </c>
      <c r="Y146" s="1167">
        <v>1000</v>
      </c>
      <c r="Z146" s="1167">
        <v>0</v>
      </c>
      <c r="AA146" s="1167">
        <v>0</v>
      </c>
      <c r="AB146" s="1167">
        <v>0</v>
      </c>
      <c r="AC146" s="1167">
        <v>0</v>
      </c>
      <c r="AD146" s="1167">
        <v>0</v>
      </c>
      <c r="AE146" s="1167">
        <v>0</v>
      </c>
      <c r="AF146" s="1167">
        <v>8</v>
      </c>
      <c r="AG146" s="1167">
        <v>0</v>
      </c>
      <c r="AH146" s="1167">
        <v>0</v>
      </c>
      <c r="AI146" s="1167">
        <v>1000</v>
      </c>
      <c r="BK146" s="1167">
        <v>142</v>
      </c>
    </row>
    <row r="147" spans="1:63" s="1167" customFormat="1" ht="13.5" customHeight="1">
      <c r="A147" s="1218">
        <v>44289</v>
      </c>
      <c r="B147" s="1167" t="s">
        <v>889</v>
      </c>
      <c r="C147" s="1167" t="s">
        <v>66</v>
      </c>
      <c r="D147" s="1167">
        <v>45</v>
      </c>
      <c r="E147" s="1167">
        <v>40</v>
      </c>
      <c r="G147" s="1167">
        <v>4</v>
      </c>
      <c r="J147" s="1167">
        <v>160</v>
      </c>
      <c r="O147" s="1167">
        <v>0</v>
      </c>
      <c r="Q147" s="1167">
        <v>4.5</v>
      </c>
      <c r="T147" s="1167">
        <v>180</v>
      </c>
      <c r="U147" s="1167">
        <v>0</v>
      </c>
      <c r="V147" s="1167">
        <v>8.5</v>
      </c>
      <c r="W147" s="1167">
        <v>0</v>
      </c>
      <c r="X147" s="1167">
        <v>0</v>
      </c>
      <c r="Y147" s="1167">
        <v>340</v>
      </c>
      <c r="Z147" s="1167">
        <v>0</v>
      </c>
      <c r="AA147" s="1167">
        <v>0</v>
      </c>
      <c r="AB147" s="1167">
        <v>0</v>
      </c>
      <c r="AC147" s="1167">
        <v>0</v>
      </c>
      <c r="AD147" s="1167">
        <v>0</v>
      </c>
      <c r="AE147" s="1167">
        <v>0</v>
      </c>
      <c r="AF147" s="1167">
        <v>8.5</v>
      </c>
      <c r="AG147" s="1167">
        <v>0</v>
      </c>
      <c r="AH147" s="1167">
        <v>0</v>
      </c>
      <c r="AI147" s="1167">
        <v>340</v>
      </c>
      <c r="BK147" s="1167">
        <v>143</v>
      </c>
    </row>
    <row r="148" spans="1:63" s="1167" customFormat="1" ht="13.5" customHeight="1">
      <c r="A148" s="1218">
        <v>44289</v>
      </c>
      <c r="B148" s="1167" t="s">
        <v>3</v>
      </c>
      <c r="C148" s="1167" t="s">
        <v>66</v>
      </c>
      <c r="D148" s="1167">
        <v>15</v>
      </c>
      <c r="E148" s="1167">
        <v>12</v>
      </c>
      <c r="J148" s="1167">
        <v>0</v>
      </c>
      <c r="L148" s="1167">
        <v>10</v>
      </c>
      <c r="O148" s="1167">
        <v>120</v>
      </c>
      <c r="T148" s="1167">
        <v>0</v>
      </c>
      <c r="U148" s="1167">
        <v>0</v>
      </c>
      <c r="V148" s="1167">
        <v>10</v>
      </c>
      <c r="W148" s="1167">
        <v>0</v>
      </c>
      <c r="X148" s="1167">
        <v>0</v>
      </c>
      <c r="Y148" s="1167">
        <v>120</v>
      </c>
      <c r="Z148" s="1167">
        <v>0</v>
      </c>
      <c r="AA148" s="1167">
        <v>0</v>
      </c>
      <c r="AB148" s="1167">
        <v>0</v>
      </c>
      <c r="AC148" s="1167">
        <v>0</v>
      </c>
      <c r="AD148" s="1167">
        <v>0</v>
      </c>
      <c r="AE148" s="1167">
        <v>0</v>
      </c>
      <c r="AF148" s="1167">
        <v>10</v>
      </c>
      <c r="AG148" s="1167">
        <v>0</v>
      </c>
      <c r="AH148" s="1167">
        <v>0</v>
      </c>
      <c r="AI148" s="1167">
        <v>120</v>
      </c>
      <c r="BK148" s="1167">
        <v>144</v>
      </c>
    </row>
    <row r="149" spans="1:63" s="1167" customFormat="1" ht="13.5" customHeight="1">
      <c r="A149" s="1218">
        <v>44289</v>
      </c>
      <c r="B149" s="1167" t="s">
        <v>72</v>
      </c>
      <c r="C149" s="1167" t="s">
        <v>66</v>
      </c>
      <c r="D149" s="1167">
        <v>30</v>
      </c>
      <c r="E149" s="1167">
        <v>30</v>
      </c>
      <c r="J149" s="1167">
        <v>0</v>
      </c>
      <c r="O149" s="1167">
        <v>0</v>
      </c>
      <c r="Q149" s="1167">
        <v>9</v>
      </c>
      <c r="T149" s="1167">
        <v>270</v>
      </c>
      <c r="U149" s="1167">
        <v>0</v>
      </c>
      <c r="V149" s="1167">
        <v>9</v>
      </c>
      <c r="W149" s="1167">
        <v>0</v>
      </c>
      <c r="X149" s="1167">
        <v>0</v>
      </c>
      <c r="Y149" s="1167">
        <v>270</v>
      </c>
      <c r="Z149" s="1167">
        <v>0</v>
      </c>
      <c r="AA149" s="1167">
        <v>0</v>
      </c>
      <c r="AB149" s="1167">
        <v>0</v>
      </c>
      <c r="AC149" s="1167">
        <v>0</v>
      </c>
      <c r="AD149" s="1167">
        <v>0</v>
      </c>
      <c r="AE149" s="1167">
        <v>0</v>
      </c>
      <c r="AF149" s="1167">
        <v>9</v>
      </c>
      <c r="AG149" s="1167">
        <v>0</v>
      </c>
      <c r="AH149" s="1167">
        <v>0</v>
      </c>
      <c r="AI149" s="1167">
        <v>270</v>
      </c>
      <c r="BK149" s="1167">
        <v>145</v>
      </c>
    </row>
    <row r="150" spans="1:63" s="1167" customFormat="1" ht="13.5" customHeight="1">
      <c r="A150" s="1218">
        <v>44289</v>
      </c>
      <c r="B150" s="1167" t="s">
        <v>174</v>
      </c>
      <c r="C150" s="1167" t="s">
        <v>66</v>
      </c>
      <c r="D150" s="1167">
        <v>39</v>
      </c>
      <c r="E150" s="1167">
        <v>39</v>
      </c>
      <c r="J150" s="1167">
        <v>0</v>
      </c>
      <c r="L150" s="1167">
        <v>9</v>
      </c>
      <c r="O150" s="1167">
        <v>351</v>
      </c>
      <c r="T150" s="1167">
        <v>0</v>
      </c>
      <c r="U150" s="1167">
        <v>0</v>
      </c>
      <c r="V150" s="1167">
        <v>9</v>
      </c>
      <c r="W150" s="1167">
        <v>0</v>
      </c>
      <c r="X150" s="1167">
        <v>0</v>
      </c>
      <c r="Y150" s="1167">
        <v>351</v>
      </c>
      <c r="Z150" s="1167">
        <v>0</v>
      </c>
      <c r="AA150" s="1167">
        <v>0</v>
      </c>
      <c r="AB150" s="1167">
        <v>0</v>
      </c>
      <c r="AC150" s="1167">
        <v>0</v>
      </c>
      <c r="AD150" s="1167">
        <v>0</v>
      </c>
      <c r="AE150" s="1167">
        <v>0</v>
      </c>
      <c r="AF150" s="1167">
        <v>9</v>
      </c>
      <c r="AG150" s="1167">
        <v>0</v>
      </c>
      <c r="AH150" s="1167">
        <v>0</v>
      </c>
      <c r="AI150" s="1167">
        <v>351</v>
      </c>
      <c r="BK150" s="1167">
        <v>146</v>
      </c>
    </row>
    <row r="151" spans="1:63" s="1167" customFormat="1" ht="13.5" customHeight="1">
      <c r="A151" s="1218">
        <v>44289</v>
      </c>
      <c r="B151" s="1167" t="s">
        <v>890</v>
      </c>
      <c r="C151" s="1167" t="s">
        <v>66</v>
      </c>
      <c r="D151" s="1167">
        <v>9</v>
      </c>
      <c r="E151" s="1167">
        <v>9</v>
      </c>
      <c r="J151" s="1167">
        <v>0</v>
      </c>
      <c r="M151" s="1167">
        <v>17</v>
      </c>
      <c r="O151" s="1167">
        <v>153</v>
      </c>
      <c r="T151" s="1167">
        <v>0</v>
      </c>
      <c r="U151" s="1167">
        <v>0</v>
      </c>
      <c r="V151" s="1167">
        <v>0</v>
      </c>
      <c r="W151" s="1167">
        <v>17</v>
      </c>
      <c r="X151" s="1167">
        <v>0</v>
      </c>
      <c r="Y151" s="1167">
        <v>153</v>
      </c>
      <c r="Z151" s="1167">
        <v>0</v>
      </c>
      <c r="AA151" s="1167">
        <v>0</v>
      </c>
      <c r="AB151" s="1167">
        <v>0</v>
      </c>
      <c r="AC151" s="1167">
        <v>0</v>
      </c>
      <c r="AD151" s="1167">
        <v>0</v>
      </c>
      <c r="AE151" s="1167">
        <v>0</v>
      </c>
      <c r="AF151" s="1167">
        <v>0</v>
      </c>
      <c r="AG151" s="1167">
        <v>17</v>
      </c>
      <c r="AH151" s="1167">
        <v>0</v>
      </c>
      <c r="AI151" s="1167">
        <v>153</v>
      </c>
      <c r="BK151" s="1167">
        <v>147</v>
      </c>
    </row>
    <row r="152" spans="1:63" s="1167" customFormat="1" ht="13.5" customHeight="1">
      <c r="A152" s="1218">
        <v>44289</v>
      </c>
      <c r="B152" s="1167" t="s">
        <v>891</v>
      </c>
      <c r="C152" s="1167" t="s">
        <v>66</v>
      </c>
      <c r="D152" s="1167">
        <v>105</v>
      </c>
      <c r="E152" s="1167">
        <v>105</v>
      </c>
      <c r="J152" s="1167">
        <v>0</v>
      </c>
      <c r="O152" s="1167">
        <v>0</v>
      </c>
      <c r="Q152" s="1167">
        <v>2</v>
      </c>
      <c r="T152" s="1167">
        <v>210</v>
      </c>
      <c r="U152" s="1167">
        <v>0</v>
      </c>
      <c r="V152" s="1167">
        <v>2</v>
      </c>
      <c r="W152" s="1167">
        <v>0</v>
      </c>
      <c r="X152" s="1167">
        <v>0</v>
      </c>
      <c r="Y152" s="1167">
        <v>210</v>
      </c>
      <c r="Z152" s="1167">
        <v>0</v>
      </c>
      <c r="AA152" s="1167">
        <v>0</v>
      </c>
      <c r="AB152" s="1167">
        <v>0</v>
      </c>
      <c r="AC152" s="1167">
        <v>0</v>
      </c>
      <c r="AD152" s="1167">
        <v>0</v>
      </c>
      <c r="AE152" s="1167">
        <v>0</v>
      </c>
      <c r="AF152" s="1167">
        <v>2</v>
      </c>
      <c r="AG152" s="1167">
        <v>0</v>
      </c>
      <c r="AH152" s="1167">
        <v>0</v>
      </c>
      <c r="AI152" s="1167">
        <v>210</v>
      </c>
      <c r="BK152" s="1167">
        <v>148</v>
      </c>
    </row>
    <row r="153" spans="1:63" s="1167" customFormat="1" ht="13.5" customHeight="1">
      <c r="A153" s="1218">
        <v>44289</v>
      </c>
      <c r="B153" s="1167" t="s">
        <v>892</v>
      </c>
      <c r="C153" s="1167" t="s">
        <v>66</v>
      </c>
      <c r="D153" s="1167">
        <v>10</v>
      </c>
      <c r="E153" s="1167">
        <v>7</v>
      </c>
      <c r="J153" s="1167">
        <v>0</v>
      </c>
      <c r="O153" s="1167">
        <v>0</v>
      </c>
      <c r="R153" s="1167">
        <v>34</v>
      </c>
      <c r="T153" s="1167">
        <v>238</v>
      </c>
      <c r="U153" s="1167">
        <v>0</v>
      </c>
      <c r="V153" s="1167">
        <v>0</v>
      </c>
      <c r="W153" s="1167">
        <v>34</v>
      </c>
      <c r="X153" s="1167">
        <v>0</v>
      </c>
      <c r="Y153" s="1167">
        <v>238</v>
      </c>
      <c r="Z153" s="1167">
        <v>0</v>
      </c>
      <c r="AA153" s="1167">
        <v>0</v>
      </c>
      <c r="AB153" s="1167">
        <v>0</v>
      </c>
      <c r="AC153" s="1167">
        <v>0</v>
      </c>
      <c r="AD153" s="1167">
        <v>0</v>
      </c>
      <c r="AE153" s="1167">
        <v>0</v>
      </c>
      <c r="AF153" s="1167">
        <v>0</v>
      </c>
      <c r="AG153" s="1167">
        <v>34</v>
      </c>
      <c r="AH153" s="1167">
        <v>0</v>
      </c>
      <c r="AI153" s="1167">
        <v>238</v>
      </c>
      <c r="BK153" s="1167">
        <v>149</v>
      </c>
    </row>
    <row r="154" spans="1:63" s="1167" customFormat="1" ht="13.5" customHeight="1">
      <c r="A154" s="1218">
        <v>44289</v>
      </c>
      <c r="B154" s="1167" t="s">
        <v>73</v>
      </c>
      <c r="C154" s="1167" t="s">
        <v>66</v>
      </c>
      <c r="D154" s="1167">
        <v>5</v>
      </c>
      <c r="E154" s="1167">
        <v>4</v>
      </c>
      <c r="J154" s="1167">
        <v>0</v>
      </c>
      <c r="M154" s="1167">
        <v>35</v>
      </c>
      <c r="O154" s="1167">
        <v>140</v>
      </c>
      <c r="T154" s="1167">
        <v>0</v>
      </c>
      <c r="U154" s="1167">
        <v>0</v>
      </c>
      <c r="V154" s="1167">
        <v>0</v>
      </c>
      <c r="W154" s="1167">
        <v>35</v>
      </c>
      <c r="X154" s="1167">
        <v>0</v>
      </c>
      <c r="Y154" s="1167">
        <v>140</v>
      </c>
      <c r="Z154" s="1167">
        <v>0</v>
      </c>
      <c r="AA154" s="1167">
        <v>0</v>
      </c>
      <c r="AB154" s="1167">
        <v>0</v>
      </c>
      <c r="AC154" s="1167">
        <v>0</v>
      </c>
      <c r="AD154" s="1167">
        <v>0</v>
      </c>
      <c r="AE154" s="1167">
        <v>0</v>
      </c>
      <c r="AF154" s="1167">
        <v>0</v>
      </c>
      <c r="AG154" s="1167">
        <v>35</v>
      </c>
      <c r="AH154" s="1167">
        <v>0</v>
      </c>
      <c r="AI154" s="1167">
        <v>140</v>
      </c>
      <c r="BK154" s="1167">
        <v>150</v>
      </c>
    </row>
    <row r="155" spans="1:63" s="1167" customFormat="1" ht="13.5" customHeight="1">
      <c r="A155" s="1218">
        <v>44289</v>
      </c>
      <c r="B155" s="1167" t="s">
        <v>478</v>
      </c>
      <c r="C155" s="1167" t="s">
        <v>66</v>
      </c>
      <c r="D155" s="1167">
        <v>10</v>
      </c>
      <c r="E155" s="1167">
        <v>10</v>
      </c>
      <c r="H155" s="1167">
        <v>20</v>
      </c>
      <c r="J155" s="1167">
        <v>200</v>
      </c>
      <c r="O155" s="1167">
        <v>0</v>
      </c>
      <c r="T155" s="1167">
        <v>0</v>
      </c>
      <c r="U155" s="1167">
        <v>0</v>
      </c>
      <c r="V155" s="1167">
        <v>0</v>
      </c>
      <c r="W155" s="1167">
        <v>20</v>
      </c>
      <c r="X155" s="1167">
        <v>0</v>
      </c>
      <c r="Y155" s="1167">
        <v>200</v>
      </c>
      <c r="Z155" s="1167">
        <v>0</v>
      </c>
      <c r="AA155" s="1167">
        <v>0</v>
      </c>
      <c r="AB155" s="1167">
        <v>0</v>
      </c>
      <c r="AC155" s="1167">
        <v>0</v>
      </c>
      <c r="AD155" s="1167">
        <v>0</v>
      </c>
      <c r="AE155" s="1167">
        <v>0</v>
      </c>
      <c r="AF155" s="1167">
        <v>0</v>
      </c>
      <c r="AG155" s="1167">
        <v>20</v>
      </c>
      <c r="AH155" s="1167">
        <v>0</v>
      </c>
      <c r="AI155" s="1167">
        <v>200</v>
      </c>
      <c r="BK155" s="1167">
        <v>151</v>
      </c>
    </row>
    <row r="156" spans="1:63" s="1167" customFormat="1" ht="13.5" customHeight="1">
      <c r="A156" s="1218">
        <v>44289</v>
      </c>
      <c r="B156" s="1167" t="s">
        <v>60</v>
      </c>
      <c r="C156" s="1167" t="s">
        <v>66</v>
      </c>
      <c r="D156" s="1167">
        <v>20</v>
      </c>
      <c r="E156" s="1167">
        <v>20</v>
      </c>
      <c r="J156" s="1167">
        <v>0</v>
      </c>
      <c r="M156" s="1167">
        <v>1</v>
      </c>
      <c r="O156" s="1167">
        <v>20</v>
      </c>
      <c r="R156" s="1167">
        <v>1</v>
      </c>
      <c r="T156" s="1167">
        <v>20</v>
      </c>
      <c r="U156" s="1167">
        <v>0</v>
      </c>
      <c r="V156" s="1167">
        <v>0</v>
      </c>
      <c r="W156" s="1167">
        <v>2</v>
      </c>
      <c r="X156" s="1167">
        <v>0</v>
      </c>
      <c r="Y156" s="1167">
        <v>40</v>
      </c>
      <c r="Z156" s="1167">
        <v>0</v>
      </c>
      <c r="AA156" s="1167">
        <v>0</v>
      </c>
      <c r="AB156" s="1167">
        <v>0</v>
      </c>
      <c r="AC156" s="1167">
        <v>0</v>
      </c>
      <c r="AD156" s="1167">
        <v>0</v>
      </c>
      <c r="AE156" s="1167">
        <v>0</v>
      </c>
      <c r="AF156" s="1167">
        <v>0</v>
      </c>
      <c r="AG156" s="1167">
        <v>2</v>
      </c>
      <c r="AH156" s="1167">
        <v>0</v>
      </c>
      <c r="AI156" s="1167">
        <v>40</v>
      </c>
      <c r="BK156" s="1167">
        <v>152</v>
      </c>
    </row>
    <row r="157" spans="1:63" s="1167" customFormat="1" ht="13.5" customHeight="1">
      <c r="A157" s="1218">
        <v>44289</v>
      </c>
      <c r="B157" s="1167" t="s">
        <v>61</v>
      </c>
      <c r="C157" s="1167" t="s">
        <v>66</v>
      </c>
      <c r="D157" s="1167">
        <v>20</v>
      </c>
      <c r="E157" s="1167">
        <v>20</v>
      </c>
      <c r="H157" s="1167">
        <v>0.5</v>
      </c>
      <c r="J157" s="1167">
        <v>10</v>
      </c>
      <c r="M157" s="1167">
        <v>1</v>
      </c>
      <c r="O157" s="1167">
        <v>20</v>
      </c>
      <c r="R157" s="1167">
        <v>1</v>
      </c>
      <c r="T157" s="1167">
        <v>20</v>
      </c>
      <c r="U157" s="1167">
        <v>0</v>
      </c>
      <c r="V157" s="1167">
        <v>0</v>
      </c>
      <c r="W157" s="1167">
        <v>2.5</v>
      </c>
      <c r="X157" s="1167">
        <v>0</v>
      </c>
      <c r="Y157" s="1167">
        <v>50</v>
      </c>
      <c r="Z157" s="1167">
        <v>0</v>
      </c>
      <c r="AA157" s="1167">
        <v>0</v>
      </c>
      <c r="AB157" s="1167">
        <v>0</v>
      </c>
      <c r="AC157" s="1167">
        <v>0</v>
      </c>
      <c r="AD157" s="1167">
        <v>0</v>
      </c>
      <c r="AE157" s="1167">
        <v>0</v>
      </c>
      <c r="AF157" s="1167">
        <v>0</v>
      </c>
      <c r="AG157" s="1167">
        <v>2.5</v>
      </c>
      <c r="AH157" s="1167">
        <v>0</v>
      </c>
      <c r="AI157" s="1167">
        <v>50</v>
      </c>
      <c r="BK157" s="1167">
        <v>153</v>
      </c>
    </row>
    <row r="158" spans="1:63" s="1167" customFormat="1" ht="13.5" customHeight="1">
      <c r="A158" s="1218">
        <v>44289</v>
      </c>
      <c r="B158" s="1167" t="s">
        <v>160</v>
      </c>
      <c r="C158" s="1167" t="s">
        <v>66</v>
      </c>
      <c r="D158" s="1167">
        <v>14</v>
      </c>
      <c r="E158" s="1167">
        <v>12</v>
      </c>
      <c r="J158" s="1167">
        <v>0</v>
      </c>
      <c r="O158" s="1167">
        <v>0</v>
      </c>
      <c r="R158" s="1167">
        <v>2</v>
      </c>
      <c r="T158" s="1167">
        <v>24</v>
      </c>
      <c r="U158" s="1167">
        <v>0</v>
      </c>
      <c r="V158" s="1167">
        <v>0</v>
      </c>
      <c r="W158" s="1167">
        <v>2</v>
      </c>
      <c r="X158" s="1167">
        <v>0</v>
      </c>
      <c r="Y158" s="1167">
        <v>24</v>
      </c>
      <c r="Z158" s="1167">
        <v>0</v>
      </c>
      <c r="AA158" s="1167">
        <v>0</v>
      </c>
      <c r="AB158" s="1167">
        <v>0</v>
      </c>
      <c r="AC158" s="1167">
        <v>0</v>
      </c>
      <c r="AD158" s="1167">
        <v>0</v>
      </c>
      <c r="AE158" s="1167">
        <v>0</v>
      </c>
      <c r="AF158" s="1167">
        <v>0</v>
      </c>
      <c r="AG158" s="1167">
        <v>2</v>
      </c>
      <c r="AH158" s="1167">
        <v>0</v>
      </c>
      <c r="AI158" s="1167">
        <v>24</v>
      </c>
      <c r="BK158" s="1167">
        <v>154</v>
      </c>
    </row>
    <row r="159" spans="1:63" s="1167" customFormat="1" ht="13.5" customHeight="1">
      <c r="A159" s="1218">
        <v>44289</v>
      </c>
      <c r="B159" s="1167" t="s">
        <v>161</v>
      </c>
      <c r="C159" s="1167" t="s">
        <v>389</v>
      </c>
      <c r="D159" s="1167">
        <v>13</v>
      </c>
      <c r="E159" s="1167">
        <v>13</v>
      </c>
      <c r="J159" s="1167">
        <v>0</v>
      </c>
      <c r="O159" s="1167">
        <v>0</v>
      </c>
      <c r="T159" s="1167">
        <v>0</v>
      </c>
      <c r="U159" s="1167">
        <v>0</v>
      </c>
      <c r="V159" s="1167">
        <v>0</v>
      </c>
      <c r="W159" s="1167">
        <v>0</v>
      </c>
      <c r="X159" s="1167">
        <v>0</v>
      </c>
      <c r="Y159" s="1167">
        <v>0</v>
      </c>
      <c r="Z159" s="1167">
        <v>0</v>
      </c>
      <c r="AA159" s="1167">
        <v>0</v>
      </c>
      <c r="AB159" s="1167">
        <v>0</v>
      </c>
      <c r="AC159" s="1167">
        <v>0</v>
      </c>
      <c r="AD159" s="1167">
        <v>0</v>
      </c>
      <c r="AE159" s="1167">
        <v>0</v>
      </c>
      <c r="AF159" s="1167">
        <v>0</v>
      </c>
      <c r="AG159" s="1167">
        <v>0</v>
      </c>
      <c r="AH159" s="1167">
        <v>0</v>
      </c>
      <c r="AI159" s="1167">
        <v>0</v>
      </c>
      <c r="BK159" s="1167">
        <v>155</v>
      </c>
    </row>
    <row r="160" spans="1:63" s="1167" customFormat="1" ht="13.5" customHeight="1">
      <c r="A160" s="1218">
        <v>44289</v>
      </c>
      <c r="B160" s="1167" t="s">
        <v>636</v>
      </c>
      <c r="C160" s="1167" t="s">
        <v>66</v>
      </c>
      <c r="D160" s="1167">
        <v>20</v>
      </c>
      <c r="E160" s="1167">
        <v>20</v>
      </c>
      <c r="J160" s="1167">
        <v>0</v>
      </c>
      <c r="O160" s="1167">
        <v>0</v>
      </c>
      <c r="T160" s="1167">
        <v>0</v>
      </c>
      <c r="U160" s="1167">
        <v>0</v>
      </c>
      <c r="V160" s="1167">
        <v>0</v>
      </c>
      <c r="W160" s="1167">
        <v>0</v>
      </c>
      <c r="X160" s="1167">
        <v>0</v>
      </c>
      <c r="Y160" s="1167">
        <v>0</v>
      </c>
      <c r="Z160" s="1167">
        <v>0</v>
      </c>
      <c r="AA160" s="1167">
        <v>0</v>
      </c>
      <c r="AB160" s="1167">
        <v>0</v>
      </c>
      <c r="AC160" s="1167">
        <v>0</v>
      </c>
      <c r="AD160" s="1167">
        <v>0</v>
      </c>
      <c r="AE160" s="1167">
        <v>0</v>
      </c>
      <c r="AF160" s="1167">
        <v>0</v>
      </c>
      <c r="AG160" s="1167">
        <v>0</v>
      </c>
      <c r="AH160" s="1167">
        <v>0</v>
      </c>
      <c r="AI160" s="1167">
        <v>0</v>
      </c>
      <c r="BK160" s="1167">
        <v>156</v>
      </c>
    </row>
    <row r="161" spans="1:63" s="1167" customFormat="1" ht="13.5" customHeight="1">
      <c r="A161" s="1218">
        <v>44289</v>
      </c>
      <c r="B161" s="1167" t="s">
        <v>893</v>
      </c>
      <c r="C161" s="1167" t="s">
        <v>66</v>
      </c>
      <c r="D161" s="1167">
        <v>25</v>
      </c>
      <c r="E161" s="1167">
        <v>25</v>
      </c>
      <c r="J161" s="1167">
        <v>0</v>
      </c>
      <c r="O161" s="1167">
        <v>0</v>
      </c>
      <c r="R161" s="1167">
        <v>4</v>
      </c>
      <c r="T161" s="1167">
        <v>100</v>
      </c>
      <c r="U161" s="1167">
        <v>0</v>
      </c>
      <c r="V161" s="1167">
        <v>0</v>
      </c>
      <c r="W161" s="1167">
        <v>4</v>
      </c>
      <c r="X161" s="1167">
        <v>0</v>
      </c>
      <c r="Y161" s="1167">
        <v>100</v>
      </c>
      <c r="Z161" s="1167">
        <v>0</v>
      </c>
      <c r="AA161" s="1167">
        <v>0</v>
      </c>
      <c r="AB161" s="1167">
        <v>0</v>
      </c>
      <c r="AC161" s="1167">
        <v>0</v>
      </c>
      <c r="AD161" s="1167">
        <v>0</v>
      </c>
      <c r="AE161" s="1167">
        <v>0</v>
      </c>
      <c r="AF161" s="1167">
        <v>0</v>
      </c>
      <c r="AG161" s="1167">
        <v>4</v>
      </c>
      <c r="AH161" s="1167">
        <v>0</v>
      </c>
      <c r="AI161" s="1167">
        <v>100</v>
      </c>
      <c r="BK161" s="1167">
        <v>157</v>
      </c>
    </row>
    <row r="162" spans="1:63" s="1167" customFormat="1" ht="13.5" customHeight="1">
      <c r="A162" s="1218">
        <v>44289</v>
      </c>
      <c r="B162" s="1167" t="s">
        <v>126</v>
      </c>
      <c r="C162" s="1167" t="s">
        <v>66</v>
      </c>
      <c r="D162" s="1167">
        <v>15</v>
      </c>
      <c r="E162" s="1167">
        <v>15</v>
      </c>
      <c r="J162" s="1167">
        <v>0</v>
      </c>
      <c r="M162" s="1167">
        <v>4</v>
      </c>
      <c r="O162" s="1167">
        <v>60</v>
      </c>
      <c r="R162" s="1167">
        <v>4</v>
      </c>
      <c r="T162" s="1167">
        <v>60</v>
      </c>
      <c r="U162" s="1167">
        <v>0</v>
      </c>
      <c r="V162" s="1167">
        <v>0</v>
      </c>
      <c r="W162" s="1167">
        <v>8</v>
      </c>
      <c r="X162" s="1167">
        <v>0</v>
      </c>
      <c r="Y162" s="1167">
        <v>120</v>
      </c>
      <c r="Z162" s="1167">
        <v>0</v>
      </c>
      <c r="AA162" s="1167">
        <v>0</v>
      </c>
      <c r="AB162" s="1167">
        <v>0</v>
      </c>
      <c r="AC162" s="1167">
        <v>0</v>
      </c>
      <c r="AD162" s="1167">
        <v>0</v>
      </c>
      <c r="AE162" s="1167">
        <v>0</v>
      </c>
      <c r="AF162" s="1167">
        <v>0</v>
      </c>
      <c r="AG162" s="1167">
        <v>8</v>
      </c>
      <c r="AH162" s="1167">
        <v>0</v>
      </c>
      <c r="AI162" s="1167">
        <v>120</v>
      </c>
      <c r="BK162" s="1167">
        <v>158</v>
      </c>
    </row>
    <row r="163" spans="1:63" s="1167" customFormat="1" ht="13.5" customHeight="1">
      <c r="A163" s="1218">
        <v>44289</v>
      </c>
      <c r="B163" s="1167" t="s">
        <v>894</v>
      </c>
      <c r="C163" s="1167" t="s">
        <v>66</v>
      </c>
      <c r="D163" s="1167">
        <v>12</v>
      </c>
      <c r="E163" s="1167">
        <v>12</v>
      </c>
      <c r="J163" s="1167">
        <v>0</v>
      </c>
      <c r="O163" s="1167">
        <v>0</v>
      </c>
      <c r="T163" s="1167">
        <v>0</v>
      </c>
      <c r="U163" s="1167">
        <v>0</v>
      </c>
      <c r="V163" s="1167">
        <v>0</v>
      </c>
      <c r="W163" s="1167">
        <v>0</v>
      </c>
      <c r="X163" s="1167">
        <v>0</v>
      </c>
      <c r="Y163" s="1167">
        <v>0</v>
      </c>
      <c r="Z163" s="1167">
        <v>0</v>
      </c>
      <c r="AA163" s="1167">
        <v>0</v>
      </c>
      <c r="AB163" s="1167">
        <v>0</v>
      </c>
      <c r="AC163" s="1167">
        <v>0</v>
      </c>
      <c r="AD163" s="1167">
        <v>0</v>
      </c>
      <c r="AE163" s="1167">
        <v>0</v>
      </c>
      <c r="AF163" s="1167">
        <v>0</v>
      </c>
      <c r="AG163" s="1167">
        <v>0</v>
      </c>
      <c r="AH163" s="1167">
        <v>0</v>
      </c>
      <c r="AI163" s="1167">
        <v>0</v>
      </c>
      <c r="BK163" s="1167">
        <v>159</v>
      </c>
    </row>
    <row r="164" spans="1:63" s="1167" customFormat="1" ht="13.5" customHeight="1">
      <c r="A164" s="1218">
        <v>44289</v>
      </c>
      <c r="B164" s="1167" t="s">
        <v>64</v>
      </c>
      <c r="C164" s="1167" t="s">
        <v>66</v>
      </c>
      <c r="D164" s="1167">
        <v>13</v>
      </c>
      <c r="E164" s="1167">
        <v>13</v>
      </c>
      <c r="J164" s="1167">
        <v>0</v>
      </c>
      <c r="M164" s="1167">
        <v>5</v>
      </c>
      <c r="O164" s="1167">
        <v>65</v>
      </c>
      <c r="T164" s="1167">
        <v>0</v>
      </c>
      <c r="U164" s="1167">
        <v>0</v>
      </c>
      <c r="V164" s="1167">
        <v>0</v>
      </c>
      <c r="W164" s="1167">
        <v>5</v>
      </c>
      <c r="X164" s="1167">
        <v>0</v>
      </c>
      <c r="Y164" s="1167">
        <v>65</v>
      </c>
      <c r="Z164" s="1167">
        <v>0</v>
      </c>
      <c r="AA164" s="1167">
        <v>0</v>
      </c>
      <c r="AB164" s="1167">
        <v>0</v>
      </c>
      <c r="AC164" s="1167">
        <v>0</v>
      </c>
      <c r="AD164" s="1167">
        <v>0</v>
      </c>
      <c r="AE164" s="1167">
        <v>0</v>
      </c>
      <c r="AF164" s="1167">
        <v>0</v>
      </c>
      <c r="AG164" s="1167">
        <v>5</v>
      </c>
      <c r="AH164" s="1167">
        <v>0</v>
      </c>
      <c r="AI164" s="1167">
        <v>65</v>
      </c>
      <c r="BK164" s="1167">
        <v>160</v>
      </c>
    </row>
    <row r="165" spans="1:63" s="1167" customFormat="1" ht="13.5" customHeight="1">
      <c r="A165" s="1218">
        <v>44289</v>
      </c>
      <c r="B165" s="1167" t="s">
        <v>511</v>
      </c>
      <c r="C165" s="1167" t="s">
        <v>66</v>
      </c>
      <c r="D165" s="1167">
        <v>20</v>
      </c>
      <c r="E165" s="1167">
        <v>15</v>
      </c>
      <c r="J165" s="1167">
        <v>0</v>
      </c>
      <c r="O165" s="1167">
        <v>0</v>
      </c>
      <c r="T165" s="1167">
        <v>0</v>
      </c>
      <c r="U165" s="1167">
        <v>0</v>
      </c>
      <c r="V165" s="1167">
        <v>0</v>
      </c>
      <c r="W165" s="1167">
        <v>0</v>
      </c>
      <c r="X165" s="1167">
        <v>0</v>
      </c>
      <c r="Y165" s="1167">
        <v>0</v>
      </c>
      <c r="Z165" s="1167">
        <v>0</v>
      </c>
      <c r="AA165" s="1167">
        <v>0</v>
      </c>
      <c r="AB165" s="1167">
        <v>0</v>
      </c>
      <c r="AC165" s="1167">
        <v>0</v>
      </c>
      <c r="AD165" s="1167">
        <v>0</v>
      </c>
      <c r="AE165" s="1167">
        <v>0</v>
      </c>
      <c r="AF165" s="1167">
        <v>0</v>
      </c>
      <c r="AG165" s="1167">
        <v>0</v>
      </c>
      <c r="AH165" s="1167">
        <v>0</v>
      </c>
      <c r="AI165" s="1167">
        <v>0</v>
      </c>
      <c r="BK165" s="1167">
        <v>161</v>
      </c>
    </row>
    <row r="166" spans="1:63" s="1167" customFormat="1" ht="13.5" customHeight="1">
      <c r="A166" s="1218">
        <v>44289</v>
      </c>
      <c r="B166" s="1167" t="s">
        <v>895</v>
      </c>
      <c r="C166" s="1167" t="s">
        <v>66</v>
      </c>
      <c r="D166" s="1167">
        <v>8</v>
      </c>
      <c r="E166" s="1167">
        <v>8</v>
      </c>
      <c r="J166" s="1167">
        <v>0</v>
      </c>
      <c r="M166" s="1167">
        <v>5</v>
      </c>
      <c r="O166" s="1167">
        <v>40</v>
      </c>
      <c r="T166" s="1167">
        <v>0</v>
      </c>
      <c r="U166" s="1167">
        <v>0</v>
      </c>
      <c r="V166" s="1167">
        <v>0</v>
      </c>
      <c r="W166" s="1167">
        <v>5</v>
      </c>
      <c r="X166" s="1167">
        <v>0</v>
      </c>
      <c r="Y166" s="1167">
        <v>40</v>
      </c>
      <c r="Z166" s="1167">
        <v>0</v>
      </c>
      <c r="AA166" s="1167">
        <v>0</v>
      </c>
      <c r="AB166" s="1167">
        <v>0</v>
      </c>
      <c r="AC166" s="1167">
        <v>0</v>
      </c>
      <c r="AD166" s="1167">
        <v>0</v>
      </c>
      <c r="AE166" s="1167">
        <v>0</v>
      </c>
      <c r="AF166" s="1167">
        <v>0</v>
      </c>
      <c r="AG166" s="1167">
        <v>5</v>
      </c>
      <c r="AH166" s="1167">
        <v>0</v>
      </c>
      <c r="AI166" s="1167">
        <v>40</v>
      </c>
      <c r="BK166" s="1167">
        <v>162</v>
      </c>
    </row>
    <row r="167" spans="1:63" s="1167" customFormat="1" ht="13.5" customHeight="1">
      <c r="A167" s="1218">
        <v>44289</v>
      </c>
      <c r="B167" s="1167" t="s">
        <v>512</v>
      </c>
      <c r="C167" s="1167" t="s">
        <v>66</v>
      </c>
      <c r="D167" s="1167">
        <v>20</v>
      </c>
      <c r="E167" s="1167">
        <v>20</v>
      </c>
      <c r="J167" s="1167">
        <v>0</v>
      </c>
      <c r="O167" s="1167">
        <v>0</v>
      </c>
      <c r="T167" s="1167">
        <v>0</v>
      </c>
      <c r="U167" s="1167">
        <v>0</v>
      </c>
      <c r="V167" s="1167">
        <v>0</v>
      </c>
      <c r="W167" s="1167">
        <v>0</v>
      </c>
      <c r="X167" s="1167">
        <v>0</v>
      </c>
      <c r="Y167" s="1167">
        <v>0</v>
      </c>
      <c r="Z167" s="1167">
        <v>0</v>
      </c>
      <c r="AA167" s="1167">
        <v>0</v>
      </c>
      <c r="AB167" s="1167">
        <v>0</v>
      </c>
      <c r="AC167" s="1167">
        <v>0</v>
      </c>
      <c r="AD167" s="1167">
        <v>0</v>
      </c>
      <c r="AE167" s="1167">
        <v>0</v>
      </c>
      <c r="AF167" s="1167">
        <v>0</v>
      </c>
      <c r="AG167" s="1167">
        <v>0</v>
      </c>
      <c r="AH167" s="1167">
        <v>0</v>
      </c>
      <c r="AI167" s="1167">
        <v>0</v>
      </c>
      <c r="BK167" s="1167">
        <v>163</v>
      </c>
    </row>
    <row r="168" spans="1:63" s="1167" customFormat="1" ht="13.5" customHeight="1">
      <c r="A168" s="1218">
        <v>44290</v>
      </c>
      <c r="B168" s="1167" t="s">
        <v>229</v>
      </c>
      <c r="C168" s="1167" t="s">
        <v>66</v>
      </c>
      <c r="D168" s="1167">
        <v>2</v>
      </c>
      <c r="E168" s="1167">
        <v>2</v>
      </c>
      <c r="F168" s="1167">
        <v>20</v>
      </c>
      <c r="J168" s="1167">
        <v>40</v>
      </c>
      <c r="K168" s="1167">
        <v>30</v>
      </c>
      <c r="O168" s="1167">
        <v>60</v>
      </c>
      <c r="P168" s="1167">
        <v>30</v>
      </c>
      <c r="T168" s="1167">
        <v>60</v>
      </c>
      <c r="U168" s="1167">
        <v>80</v>
      </c>
      <c r="V168" s="1167">
        <v>0</v>
      </c>
      <c r="W168" s="1167">
        <v>0</v>
      </c>
      <c r="X168" s="1167">
        <v>0</v>
      </c>
      <c r="Y168" s="1167">
        <v>160</v>
      </c>
      <c r="Z168" s="1167">
        <v>9176</v>
      </c>
      <c r="AA168" s="1167">
        <v>0</v>
      </c>
      <c r="AB168" s="1167">
        <v>0</v>
      </c>
      <c r="AC168" s="1167">
        <v>0</v>
      </c>
      <c r="AD168" s="1167">
        <v>18352</v>
      </c>
      <c r="AI168" s="1167">
        <v>0</v>
      </c>
      <c r="AJ168" s="1167">
        <v>115</v>
      </c>
      <c r="AK168" s="1167">
        <v>14</v>
      </c>
      <c r="AL168" s="1167">
        <v>0.16</v>
      </c>
      <c r="AM168" s="1167">
        <v>115</v>
      </c>
      <c r="AN168" s="1167">
        <v>32</v>
      </c>
      <c r="AO168" s="1167">
        <v>0.26</v>
      </c>
      <c r="AP168" s="1167">
        <v>115</v>
      </c>
      <c r="AQ168" s="1167">
        <v>32</v>
      </c>
      <c r="AR168" s="1167">
        <v>0.26</v>
      </c>
      <c r="AS168" s="1167">
        <v>13</v>
      </c>
      <c r="AT168" s="1167">
        <v>14</v>
      </c>
      <c r="AU168" s="1167">
        <v>0.16</v>
      </c>
      <c r="AV168" s="1167">
        <v>13</v>
      </c>
      <c r="AW168" s="1167">
        <v>24</v>
      </c>
      <c r="AX168" s="1167">
        <v>0.28999999999999998</v>
      </c>
      <c r="AY168" s="1167">
        <v>13</v>
      </c>
      <c r="AZ168" s="1167">
        <v>24</v>
      </c>
      <c r="BA168" s="1167">
        <v>0.28999999999999998</v>
      </c>
      <c r="BG168" s="1167">
        <v>11291.699999999999</v>
      </c>
      <c r="BH168" s="1167">
        <v>21.279999999999973</v>
      </c>
      <c r="BI168" s="1167">
        <v>0</v>
      </c>
      <c r="BK168" s="1167">
        <v>164</v>
      </c>
    </row>
    <row r="169" spans="1:63" s="1167" customFormat="1" ht="13.5" customHeight="1">
      <c r="A169" s="1218">
        <v>44290</v>
      </c>
      <c r="B169" s="1167" t="s">
        <v>848</v>
      </c>
      <c r="C169" s="1167" t="s">
        <v>66</v>
      </c>
      <c r="D169" s="1167">
        <v>2</v>
      </c>
      <c r="E169" s="1167">
        <v>2</v>
      </c>
      <c r="J169" s="1167">
        <v>0</v>
      </c>
      <c r="O169" s="1167">
        <v>0</v>
      </c>
      <c r="T169" s="1167">
        <v>0</v>
      </c>
      <c r="U169" s="1167">
        <v>0</v>
      </c>
      <c r="V169" s="1167">
        <v>0</v>
      </c>
      <c r="W169" s="1167">
        <v>0</v>
      </c>
      <c r="X169" s="1167">
        <v>0</v>
      </c>
      <c r="Y169" s="1167">
        <v>0</v>
      </c>
      <c r="Z169" s="1167">
        <v>1980</v>
      </c>
      <c r="AA169" s="1167">
        <v>0</v>
      </c>
      <c r="AB169" s="1167">
        <v>0</v>
      </c>
      <c r="AC169" s="1167">
        <v>0</v>
      </c>
      <c r="AD169" s="1167">
        <v>3960</v>
      </c>
      <c r="AI169" s="1167">
        <v>0</v>
      </c>
      <c r="BK169" s="1167">
        <v>165</v>
      </c>
    </row>
    <row r="170" spans="1:63" s="1167" customFormat="1" ht="13.5" customHeight="1">
      <c r="A170" s="1218">
        <v>44290</v>
      </c>
      <c r="B170" s="1167" t="s">
        <v>202</v>
      </c>
      <c r="C170" s="1167" t="s">
        <v>66</v>
      </c>
      <c r="D170" s="1167">
        <v>12.6</v>
      </c>
      <c r="E170" s="1167">
        <v>12.6</v>
      </c>
      <c r="F170" s="1167">
        <v>17</v>
      </c>
      <c r="J170" s="1167">
        <v>214.2</v>
      </c>
      <c r="K170" s="1167">
        <v>30</v>
      </c>
      <c r="O170" s="1167">
        <v>378</v>
      </c>
      <c r="P170" s="1167">
        <v>34</v>
      </c>
      <c r="T170" s="1167">
        <v>428.4</v>
      </c>
      <c r="U170" s="1167">
        <v>81</v>
      </c>
      <c r="V170" s="1167">
        <v>0</v>
      </c>
      <c r="W170" s="1167">
        <v>0</v>
      </c>
      <c r="X170" s="1167">
        <v>0</v>
      </c>
      <c r="Y170" s="1167">
        <v>1020.6</v>
      </c>
      <c r="Z170" s="1167">
        <v>4216</v>
      </c>
      <c r="AA170" s="1167">
        <v>0</v>
      </c>
      <c r="AB170" s="1167">
        <v>0</v>
      </c>
      <c r="AC170" s="1167">
        <v>0</v>
      </c>
      <c r="AD170" s="1167">
        <v>53121.599999999999</v>
      </c>
      <c r="AI170" s="1167">
        <v>0</v>
      </c>
      <c r="BK170" s="1167">
        <v>166</v>
      </c>
    </row>
    <row r="171" spans="1:63" s="1167" customFormat="1" ht="13.5" customHeight="1">
      <c r="A171" s="1218">
        <v>44290</v>
      </c>
      <c r="B171" s="1167" t="s">
        <v>850</v>
      </c>
      <c r="C171" s="1167" t="s">
        <v>389</v>
      </c>
      <c r="D171" s="1167">
        <v>10</v>
      </c>
      <c r="E171" s="1167">
        <v>10</v>
      </c>
      <c r="J171" s="1167">
        <v>0</v>
      </c>
      <c r="O171" s="1167">
        <v>0</v>
      </c>
      <c r="T171" s="1167">
        <v>0</v>
      </c>
      <c r="U171" s="1167">
        <v>0</v>
      </c>
      <c r="V171" s="1167">
        <v>0</v>
      </c>
      <c r="W171" s="1167">
        <v>0</v>
      </c>
      <c r="X171" s="1167">
        <v>0</v>
      </c>
      <c r="Y171" s="1167">
        <v>0</v>
      </c>
      <c r="Z171" s="1167">
        <v>0</v>
      </c>
      <c r="AA171" s="1167">
        <v>0</v>
      </c>
      <c r="AB171" s="1167">
        <v>4</v>
      </c>
      <c r="AC171" s="1167">
        <v>0</v>
      </c>
      <c r="AD171" s="1167">
        <v>40</v>
      </c>
      <c r="AI171" s="1167">
        <v>0</v>
      </c>
      <c r="BK171" s="1167">
        <v>167</v>
      </c>
    </row>
    <row r="172" spans="1:63" s="1167" customFormat="1" ht="13.5" customHeight="1">
      <c r="A172" s="1218">
        <v>44290</v>
      </c>
      <c r="B172" s="1167" t="s">
        <v>851</v>
      </c>
      <c r="C172" s="1167" t="s">
        <v>389</v>
      </c>
      <c r="D172" s="1167">
        <v>30</v>
      </c>
      <c r="E172" s="1167">
        <v>25</v>
      </c>
      <c r="G172" s="1167">
        <v>2</v>
      </c>
      <c r="J172" s="1167">
        <v>50</v>
      </c>
      <c r="L172" s="1167">
        <v>3</v>
      </c>
      <c r="O172" s="1167">
        <v>75</v>
      </c>
      <c r="Q172" s="1167">
        <v>3</v>
      </c>
      <c r="T172" s="1167">
        <v>75</v>
      </c>
      <c r="U172" s="1167">
        <v>0</v>
      </c>
      <c r="V172" s="1167">
        <v>8</v>
      </c>
      <c r="W172" s="1167">
        <v>0</v>
      </c>
      <c r="X172" s="1167">
        <v>0</v>
      </c>
      <c r="Y172" s="1167">
        <v>200</v>
      </c>
      <c r="Z172" s="1167">
        <v>0</v>
      </c>
      <c r="AA172" s="1167">
        <v>4</v>
      </c>
      <c r="AB172" s="1167">
        <v>0</v>
      </c>
      <c r="AC172" s="1167">
        <v>0</v>
      </c>
      <c r="AD172" s="1167">
        <v>100</v>
      </c>
      <c r="AF172" s="1167">
        <v>40</v>
      </c>
      <c r="AI172" s="1167">
        <v>1000</v>
      </c>
      <c r="BK172" s="1167">
        <v>168</v>
      </c>
    </row>
    <row r="173" spans="1:63" s="1167" customFormat="1" ht="13.5" customHeight="1">
      <c r="A173" s="1218">
        <v>44290</v>
      </c>
      <c r="B173" s="1167" t="s">
        <v>496</v>
      </c>
      <c r="C173" s="1167" t="s">
        <v>852</v>
      </c>
      <c r="D173" s="1167">
        <v>42</v>
      </c>
      <c r="E173" s="1167">
        <v>42</v>
      </c>
      <c r="H173" s="1167">
        <v>0.3</v>
      </c>
      <c r="J173" s="1167">
        <v>12.6</v>
      </c>
      <c r="M173" s="1167">
        <v>0.8</v>
      </c>
      <c r="O173" s="1167">
        <v>33.6</v>
      </c>
      <c r="R173" s="1167">
        <v>0.8</v>
      </c>
      <c r="T173" s="1167">
        <v>33.6</v>
      </c>
      <c r="U173" s="1167">
        <v>0</v>
      </c>
      <c r="V173" s="1167">
        <v>0</v>
      </c>
      <c r="W173" s="1167">
        <v>1.9000000000000001</v>
      </c>
      <c r="X173" s="1167">
        <v>0</v>
      </c>
      <c r="Y173" s="1167">
        <v>79.800000000000011</v>
      </c>
      <c r="Z173" s="1167">
        <v>0</v>
      </c>
      <c r="AA173" s="1167">
        <v>0</v>
      </c>
      <c r="AB173" s="1167">
        <v>14.300000000000002</v>
      </c>
      <c r="AC173" s="1167">
        <v>0</v>
      </c>
      <c r="AD173" s="1167">
        <v>600.60000000000014</v>
      </c>
      <c r="AI173" s="1167">
        <v>0</v>
      </c>
      <c r="BK173" s="1167">
        <v>169</v>
      </c>
    </row>
    <row r="174" spans="1:63" s="1167" customFormat="1" ht="13.5" customHeight="1">
      <c r="A174" s="1218">
        <v>44290</v>
      </c>
      <c r="B174" s="1167" t="s">
        <v>43</v>
      </c>
      <c r="C174" s="1167" t="s">
        <v>66</v>
      </c>
      <c r="D174" s="1167">
        <v>3.5</v>
      </c>
      <c r="E174" s="1167">
        <v>3.5</v>
      </c>
      <c r="H174" s="1167">
        <v>1</v>
      </c>
      <c r="J174" s="1167">
        <v>3.5</v>
      </c>
      <c r="M174" s="1167">
        <v>1.5</v>
      </c>
      <c r="O174" s="1167">
        <v>5.25</v>
      </c>
      <c r="P174" s="1167" t="s">
        <v>883</v>
      </c>
      <c r="R174" s="1167">
        <v>1.5</v>
      </c>
      <c r="T174" s="1167">
        <v>5.25</v>
      </c>
      <c r="U174" s="1167">
        <v>0</v>
      </c>
      <c r="W174" s="1167">
        <v>4</v>
      </c>
      <c r="X174" s="1167">
        <v>0</v>
      </c>
      <c r="Y174" s="1167">
        <v>14</v>
      </c>
      <c r="Z174" s="1167">
        <v>0</v>
      </c>
      <c r="AA174" s="1167">
        <v>0</v>
      </c>
      <c r="AB174" s="1167">
        <v>66</v>
      </c>
      <c r="AC174" s="1167">
        <v>0</v>
      </c>
      <c r="AD174" s="1167">
        <v>231</v>
      </c>
      <c r="AI174" s="1167">
        <v>0</v>
      </c>
      <c r="BK174" s="1167">
        <v>170</v>
      </c>
    </row>
    <row r="175" spans="1:63" s="1167" customFormat="1" ht="13.5" customHeight="1">
      <c r="A175" s="1218">
        <v>44290</v>
      </c>
      <c r="B175" s="1167" t="s">
        <v>618</v>
      </c>
      <c r="C175" s="1167" t="s">
        <v>66</v>
      </c>
      <c r="D175" s="1167">
        <v>35</v>
      </c>
      <c r="E175" s="1167">
        <v>35</v>
      </c>
      <c r="H175" s="1167">
        <v>0.4</v>
      </c>
      <c r="J175" s="1167">
        <v>14</v>
      </c>
      <c r="M175" s="1167">
        <v>0.8</v>
      </c>
      <c r="O175" s="1167">
        <v>28</v>
      </c>
      <c r="R175" s="1167">
        <v>0.8</v>
      </c>
      <c r="T175" s="1167">
        <v>28</v>
      </c>
      <c r="U175" s="1167">
        <v>0</v>
      </c>
      <c r="V175" s="1167">
        <v>0</v>
      </c>
      <c r="W175" s="1167">
        <v>2</v>
      </c>
      <c r="X175" s="1167">
        <v>0</v>
      </c>
      <c r="Y175" s="1167">
        <v>70</v>
      </c>
      <c r="Z175" s="1167">
        <v>0</v>
      </c>
      <c r="AA175" s="1167">
        <v>0</v>
      </c>
      <c r="AB175" s="1167">
        <v>2</v>
      </c>
      <c r="AC175" s="1167">
        <v>0</v>
      </c>
      <c r="AD175" s="1167">
        <v>70</v>
      </c>
      <c r="AI175" s="1167">
        <v>0</v>
      </c>
      <c r="BK175" s="1167">
        <v>171</v>
      </c>
    </row>
    <row r="176" spans="1:63" s="1167" customFormat="1" ht="13.5" customHeight="1">
      <c r="A176" s="1218">
        <v>44290</v>
      </c>
      <c r="B176" s="1167" t="s">
        <v>44</v>
      </c>
      <c r="C176" s="1167" t="s">
        <v>66</v>
      </c>
      <c r="D176" s="1167">
        <v>20</v>
      </c>
      <c r="E176" s="1167">
        <v>20</v>
      </c>
      <c r="H176" s="1167">
        <v>0.4</v>
      </c>
      <c r="J176" s="1167">
        <v>8</v>
      </c>
      <c r="M176" s="1167">
        <v>0.8</v>
      </c>
      <c r="O176" s="1167">
        <v>16</v>
      </c>
      <c r="Q176" s="1167" t="s">
        <v>884</v>
      </c>
      <c r="R176" s="1167">
        <v>0.8</v>
      </c>
      <c r="T176" s="1167">
        <v>16</v>
      </c>
      <c r="U176" s="1167">
        <v>0</v>
      </c>
      <c r="V176" s="1167">
        <v>0</v>
      </c>
      <c r="W176" s="1167">
        <v>2</v>
      </c>
      <c r="X176" s="1167">
        <v>0</v>
      </c>
      <c r="Y176" s="1167">
        <v>40</v>
      </c>
      <c r="Z176" s="1167">
        <v>0</v>
      </c>
      <c r="AA176" s="1167">
        <v>0</v>
      </c>
      <c r="AB176" s="1167">
        <v>2</v>
      </c>
      <c r="AC176" s="1167">
        <v>0</v>
      </c>
      <c r="AD176" s="1167">
        <v>40</v>
      </c>
      <c r="AI176" s="1167">
        <v>0</v>
      </c>
      <c r="BK176" s="1167">
        <v>172</v>
      </c>
    </row>
    <row r="177" spans="1:63" s="1167" customFormat="1" ht="13.5" customHeight="1">
      <c r="A177" s="1218">
        <v>44290</v>
      </c>
      <c r="B177" s="1167" t="s">
        <v>593</v>
      </c>
      <c r="C177" s="1167" t="s">
        <v>389</v>
      </c>
      <c r="D177" s="1167">
        <v>22</v>
      </c>
      <c r="E177" s="1167">
        <v>22</v>
      </c>
      <c r="H177" s="1167">
        <v>1</v>
      </c>
      <c r="J177" s="1167">
        <v>22</v>
      </c>
      <c r="M177" s="1167">
        <v>1</v>
      </c>
      <c r="O177" s="1167">
        <v>22</v>
      </c>
      <c r="R177" s="1167">
        <v>1</v>
      </c>
      <c r="T177" s="1167">
        <v>22</v>
      </c>
      <c r="U177" s="1167">
        <v>0</v>
      </c>
      <c r="V177" s="1167">
        <v>0</v>
      </c>
      <c r="W177" s="1167">
        <v>3</v>
      </c>
      <c r="X177" s="1167">
        <v>0</v>
      </c>
      <c r="Y177" s="1167">
        <v>66</v>
      </c>
      <c r="Z177" s="1167">
        <v>0</v>
      </c>
      <c r="AA177" s="1167">
        <v>0</v>
      </c>
      <c r="AB177" s="1167">
        <v>13</v>
      </c>
      <c r="AC177" s="1167">
        <v>0</v>
      </c>
      <c r="AD177" s="1167">
        <v>286</v>
      </c>
      <c r="AI177" s="1167">
        <v>0</v>
      </c>
      <c r="BK177" s="1167">
        <v>173</v>
      </c>
    </row>
    <row r="178" spans="1:63" s="1167" customFormat="1" ht="13.5" customHeight="1">
      <c r="A178" s="1218">
        <v>44290</v>
      </c>
      <c r="B178" s="1167" t="s">
        <v>45</v>
      </c>
      <c r="C178" s="1167" t="s">
        <v>66</v>
      </c>
      <c r="D178" s="1167">
        <v>130</v>
      </c>
      <c r="E178" s="1167">
        <v>90</v>
      </c>
      <c r="F178" s="1167" t="s">
        <v>885</v>
      </c>
      <c r="G178" s="1167" t="s">
        <v>886</v>
      </c>
      <c r="J178" s="1167">
        <v>0</v>
      </c>
      <c r="M178" s="1167">
        <v>0.1</v>
      </c>
      <c r="O178" s="1167">
        <v>9</v>
      </c>
      <c r="R178" s="1167">
        <v>0.1</v>
      </c>
      <c r="T178" s="1167">
        <v>9</v>
      </c>
      <c r="U178" s="1167">
        <v>0</v>
      </c>
      <c r="V178" s="1167">
        <v>0</v>
      </c>
      <c r="W178" s="1167">
        <v>0.2</v>
      </c>
      <c r="X178" s="1167">
        <v>0</v>
      </c>
      <c r="Y178" s="1167">
        <v>18</v>
      </c>
      <c r="Z178" s="1167">
        <v>0</v>
      </c>
      <c r="AA178" s="1167">
        <v>0</v>
      </c>
      <c r="AB178" s="1167">
        <v>1.4000000000000001</v>
      </c>
      <c r="AC178" s="1167">
        <v>0</v>
      </c>
      <c r="AD178" s="1167">
        <v>126.00000000000001</v>
      </c>
      <c r="AI178" s="1167">
        <v>0</v>
      </c>
      <c r="BK178" s="1167">
        <v>174</v>
      </c>
    </row>
    <row r="179" spans="1:63" s="1167" customFormat="1" ht="13.5" customHeight="1">
      <c r="A179" s="1218">
        <v>44290</v>
      </c>
      <c r="B179" s="1167" t="s">
        <v>46</v>
      </c>
      <c r="C179" s="1167" t="s">
        <v>66</v>
      </c>
      <c r="D179" s="1167">
        <v>35</v>
      </c>
      <c r="E179" s="1167">
        <v>35</v>
      </c>
      <c r="H179" s="1167">
        <v>0.1</v>
      </c>
      <c r="J179" s="1167">
        <v>3.5</v>
      </c>
      <c r="M179" s="1167">
        <v>0.2</v>
      </c>
      <c r="O179" s="1167">
        <v>7</v>
      </c>
      <c r="R179" s="1167">
        <v>0.2</v>
      </c>
      <c r="T179" s="1167">
        <v>7</v>
      </c>
      <c r="U179" s="1167">
        <v>0</v>
      </c>
      <c r="V179" s="1167">
        <v>0</v>
      </c>
      <c r="W179" s="1167">
        <v>0.5</v>
      </c>
      <c r="X179" s="1167">
        <v>0</v>
      </c>
      <c r="Y179" s="1167">
        <v>17.5</v>
      </c>
      <c r="Z179" s="1167">
        <v>0</v>
      </c>
      <c r="AA179" s="1167">
        <v>0</v>
      </c>
      <c r="AB179" s="1167">
        <v>3.5</v>
      </c>
      <c r="AC179" s="1167">
        <v>0</v>
      </c>
      <c r="AD179" s="1167">
        <v>122.5</v>
      </c>
      <c r="AI179" s="1167">
        <v>0</v>
      </c>
      <c r="BK179" s="1167">
        <v>175</v>
      </c>
    </row>
    <row r="180" spans="1:63" s="1167" customFormat="1" ht="13.5" customHeight="1">
      <c r="A180" s="1218">
        <v>44290</v>
      </c>
      <c r="B180" s="1167" t="s">
        <v>47</v>
      </c>
      <c r="C180" s="1167" t="s">
        <v>66</v>
      </c>
      <c r="D180" s="1167">
        <v>17</v>
      </c>
      <c r="E180" s="1167">
        <v>17</v>
      </c>
      <c r="J180" s="1167">
        <v>0</v>
      </c>
      <c r="O180" s="1167">
        <v>0</v>
      </c>
      <c r="T180" s="1167">
        <v>0</v>
      </c>
      <c r="U180" s="1167">
        <v>0</v>
      </c>
      <c r="V180" s="1167">
        <v>0</v>
      </c>
      <c r="W180" s="1167">
        <v>0</v>
      </c>
      <c r="X180" s="1167">
        <v>0</v>
      </c>
      <c r="Y180" s="1167">
        <v>0</v>
      </c>
      <c r="Z180" s="1167">
        <v>0</v>
      </c>
      <c r="AA180" s="1167">
        <v>0</v>
      </c>
      <c r="AB180" s="1167">
        <v>1</v>
      </c>
      <c r="AC180" s="1167">
        <v>0</v>
      </c>
      <c r="AD180" s="1167">
        <v>17</v>
      </c>
      <c r="AI180" s="1167">
        <v>0</v>
      </c>
      <c r="BK180" s="1167">
        <v>176</v>
      </c>
    </row>
    <row r="181" spans="1:63" s="1167" customFormat="1" ht="13.5" customHeight="1">
      <c r="A181" s="1218">
        <v>44290</v>
      </c>
      <c r="B181" s="1167" t="s">
        <v>48</v>
      </c>
      <c r="C181" s="1167" t="s">
        <v>389</v>
      </c>
      <c r="D181" s="1167">
        <v>23</v>
      </c>
      <c r="E181" s="1167">
        <v>23</v>
      </c>
      <c r="H181" s="1167">
        <v>0.5</v>
      </c>
      <c r="J181" s="1167">
        <v>11.5</v>
      </c>
      <c r="M181" s="1167">
        <v>1</v>
      </c>
      <c r="O181" s="1167">
        <v>23</v>
      </c>
      <c r="R181" s="1167">
        <v>1</v>
      </c>
      <c r="T181" s="1167">
        <v>23</v>
      </c>
      <c r="U181" s="1167">
        <v>0</v>
      </c>
      <c r="V181" s="1167">
        <v>0</v>
      </c>
      <c r="W181" s="1167">
        <v>2.5</v>
      </c>
      <c r="X181" s="1167">
        <v>0</v>
      </c>
      <c r="Y181" s="1167">
        <v>57.5</v>
      </c>
      <c r="Z181" s="1167">
        <v>0</v>
      </c>
      <c r="AA181" s="1167">
        <v>0</v>
      </c>
      <c r="AB181" s="1167">
        <v>2.5</v>
      </c>
      <c r="AC181" s="1167">
        <v>0</v>
      </c>
      <c r="AD181" s="1167">
        <v>57.5</v>
      </c>
      <c r="AI181" s="1167">
        <v>0</v>
      </c>
      <c r="BK181" s="1167">
        <v>177</v>
      </c>
    </row>
    <row r="182" spans="1:63" s="1167" customFormat="1" ht="13.5" customHeight="1">
      <c r="A182" s="1218">
        <v>44290</v>
      </c>
      <c r="B182" s="1167" t="s">
        <v>164</v>
      </c>
      <c r="C182" s="1167" t="s">
        <v>66</v>
      </c>
      <c r="D182" s="1167">
        <v>80</v>
      </c>
      <c r="E182" s="1167">
        <v>80</v>
      </c>
      <c r="H182" s="1167">
        <v>0.2</v>
      </c>
      <c r="J182" s="1167">
        <v>16</v>
      </c>
      <c r="M182" s="1167">
        <v>0.3</v>
      </c>
      <c r="O182" s="1167">
        <v>24</v>
      </c>
      <c r="R182" s="1167">
        <v>0.3</v>
      </c>
      <c r="T182" s="1167">
        <v>24</v>
      </c>
      <c r="U182" s="1167">
        <v>0</v>
      </c>
      <c r="V182" s="1167">
        <v>0</v>
      </c>
      <c r="W182" s="1167">
        <v>0.8</v>
      </c>
      <c r="X182" s="1167">
        <v>0</v>
      </c>
      <c r="Y182" s="1167">
        <v>64</v>
      </c>
      <c r="Z182" s="1167">
        <v>0</v>
      </c>
      <c r="AA182" s="1167">
        <v>0</v>
      </c>
      <c r="AB182" s="1167">
        <v>4.6000000000000005</v>
      </c>
      <c r="AC182" s="1167">
        <v>0</v>
      </c>
      <c r="AD182" s="1167">
        <v>368.00000000000006</v>
      </c>
      <c r="AI182" s="1167">
        <v>0</v>
      </c>
      <c r="BK182" s="1167">
        <v>178</v>
      </c>
    </row>
    <row r="183" spans="1:63" s="1167" customFormat="1" ht="13.5" customHeight="1">
      <c r="A183" s="1218">
        <v>44290</v>
      </c>
      <c r="B183" s="1167" t="s">
        <v>49</v>
      </c>
      <c r="C183" s="1167" t="s">
        <v>66</v>
      </c>
      <c r="D183" s="1167">
        <v>40</v>
      </c>
      <c r="E183" s="1167">
        <v>40</v>
      </c>
      <c r="H183" s="1167">
        <v>0.2</v>
      </c>
      <c r="J183" s="1167">
        <v>8</v>
      </c>
      <c r="M183" s="1167">
        <v>0.3</v>
      </c>
      <c r="O183" s="1167">
        <v>12</v>
      </c>
      <c r="R183" s="1167">
        <v>0.3</v>
      </c>
      <c r="T183" s="1167">
        <v>12</v>
      </c>
      <c r="U183" s="1167">
        <v>0</v>
      </c>
      <c r="V183" s="1167">
        <v>0</v>
      </c>
      <c r="W183" s="1167">
        <v>0.8</v>
      </c>
      <c r="X183" s="1167">
        <v>0</v>
      </c>
      <c r="Y183" s="1167">
        <v>32</v>
      </c>
      <c r="Z183" s="1167">
        <v>0</v>
      </c>
      <c r="AA183" s="1167">
        <v>0</v>
      </c>
      <c r="AB183" s="1167">
        <v>2.6000000000000005</v>
      </c>
      <c r="AC183" s="1167">
        <v>0</v>
      </c>
      <c r="AD183" s="1167">
        <v>104.00000000000003</v>
      </c>
      <c r="AI183" s="1167">
        <v>0</v>
      </c>
      <c r="BK183" s="1167">
        <v>179</v>
      </c>
    </row>
    <row r="184" spans="1:63" s="1167" customFormat="1" ht="13.5" customHeight="1">
      <c r="A184" s="1218">
        <v>44290</v>
      </c>
      <c r="B184" s="1167" t="s">
        <v>373</v>
      </c>
      <c r="C184" s="1167" t="s">
        <v>66</v>
      </c>
      <c r="D184" s="1167">
        <v>43</v>
      </c>
      <c r="E184" s="1167">
        <v>43</v>
      </c>
      <c r="H184" s="1167">
        <v>3</v>
      </c>
      <c r="J184" s="1167">
        <v>129</v>
      </c>
      <c r="M184" s="1167">
        <v>1</v>
      </c>
      <c r="O184" s="1167">
        <v>43</v>
      </c>
      <c r="R184" s="1167">
        <v>1</v>
      </c>
      <c r="T184" s="1167">
        <v>43</v>
      </c>
      <c r="U184" s="1167">
        <v>0</v>
      </c>
      <c r="V184" s="1167">
        <v>0</v>
      </c>
      <c r="W184" s="1167">
        <v>5</v>
      </c>
      <c r="X184" s="1167">
        <v>0</v>
      </c>
      <c r="Y184" s="1167">
        <v>215</v>
      </c>
      <c r="Z184" s="1167">
        <v>0</v>
      </c>
      <c r="AA184" s="1167">
        <v>0</v>
      </c>
      <c r="AB184" s="1167">
        <v>5.8000000000000007</v>
      </c>
      <c r="AC184" s="1167">
        <v>0</v>
      </c>
      <c r="AD184" s="1167">
        <v>249.40000000000003</v>
      </c>
      <c r="AE184" s="1167">
        <v>0</v>
      </c>
      <c r="AF184" s="1167">
        <v>0</v>
      </c>
      <c r="AH184" s="1167">
        <v>0</v>
      </c>
      <c r="AI184" s="1167">
        <v>0</v>
      </c>
      <c r="BK184" s="1167">
        <v>180</v>
      </c>
    </row>
    <row r="185" spans="1:63" s="1167" customFormat="1" ht="13.5" customHeight="1">
      <c r="A185" s="1218">
        <v>44290</v>
      </c>
      <c r="B185" s="1167" t="s">
        <v>853</v>
      </c>
      <c r="C185" s="1167" t="s">
        <v>66</v>
      </c>
      <c r="D185" s="1167">
        <v>30</v>
      </c>
      <c r="E185" s="1167">
        <v>6</v>
      </c>
      <c r="H185" s="1167">
        <v>0.5</v>
      </c>
      <c r="J185" s="1167">
        <v>3</v>
      </c>
      <c r="M185" s="1167">
        <v>1</v>
      </c>
      <c r="O185" s="1167">
        <v>6</v>
      </c>
      <c r="R185" s="1167">
        <v>1</v>
      </c>
      <c r="T185" s="1167">
        <v>6</v>
      </c>
      <c r="V185" s="1167">
        <v>0</v>
      </c>
      <c r="W185" s="1167">
        <v>2.5</v>
      </c>
      <c r="X185" s="1167">
        <v>0</v>
      </c>
      <c r="Y185" s="1167">
        <v>15</v>
      </c>
      <c r="Z185" s="1167">
        <v>0</v>
      </c>
      <c r="AA185" s="1167">
        <v>0</v>
      </c>
      <c r="AB185" s="1167">
        <v>32</v>
      </c>
      <c r="AC185" s="1167">
        <v>0</v>
      </c>
      <c r="AD185" s="1167">
        <v>192</v>
      </c>
      <c r="AE185" s="1167">
        <v>0</v>
      </c>
      <c r="AF185" s="1167">
        <v>0</v>
      </c>
      <c r="AH185" s="1167">
        <v>0</v>
      </c>
      <c r="AI185" s="1167">
        <v>0</v>
      </c>
      <c r="BK185" s="1167">
        <v>181</v>
      </c>
    </row>
    <row r="186" spans="1:63" s="1167" customFormat="1" ht="13.5" customHeight="1">
      <c r="A186" s="1218">
        <v>44290</v>
      </c>
      <c r="B186" s="1167" t="s">
        <v>176</v>
      </c>
      <c r="C186" s="1167" t="s">
        <v>389</v>
      </c>
      <c r="D186" s="1167">
        <v>9</v>
      </c>
      <c r="E186" s="1167">
        <v>9</v>
      </c>
      <c r="H186" s="1167">
        <v>0.5</v>
      </c>
      <c r="J186" s="1167">
        <v>4.5</v>
      </c>
      <c r="K186" s="1167" t="s">
        <v>887</v>
      </c>
      <c r="M186" s="1167">
        <v>1</v>
      </c>
      <c r="O186" s="1167">
        <v>9</v>
      </c>
      <c r="R186" s="1167">
        <v>1</v>
      </c>
      <c r="T186" s="1167">
        <v>9</v>
      </c>
      <c r="U186" s="1167">
        <v>0</v>
      </c>
      <c r="V186" s="1167">
        <v>0</v>
      </c>
      <c r="W186" s="1167">
        <v>2.5</v>
      </c>
      <c r="X186" s="1167">
        <v>0</v>
      </c>
      <c r="Y186" s="1167">
        <v>22.5</v>
      </c>
      <c r="Z186" s="1167">
        <v>0</v>
      </c>
      <c r="AA186" s="1167">
        <v>0</v>
      </c>
      <c r="AB186" s="1167">
        <v>3</v>
      </c>
      <c r="AC186" s="1167">
        <v>0</v>
      </c>
      <c r="AD186" s="1167">
        <v>27</v>
      </c>
      <c r="AE186" s="1167">
        <v>0</v>
      </c>
      <c r="AF186" s="1167">
        <v>0</v>
      </c>
      <c r="AH186" s="1167">
        <v>0</v>
      </c>
      <c r="AI186" s="1167">
        <v>0</v>
      </c>
      <c r="BK186" s="1167">
        <v>182</v>
      </c>
    </row>
    <row r="187" spans="1:63" s="1167" customFormat="1" ht="13.5" customHeight="1">
      <c r="A187" s="1218">
        <v>44290</v>
      </c>
      <c r="B187" s="1167" t="s">
        <v>158</v>
      </c>
      <c r="C187" s="1167" t="s">
        <v>66</v>
      </c>
      <c r="D187" s="1167">
        <v>30</v>
      </c>
      <c r="E187" s="1167">
        <v>30</v>
      </c>
      <c r="H187" s="1167">
        <v>0.5</v>
      </c>
      <c r="J187" s="1167">
        <v>15</v>
      </c>
      <c r="M187" s="1167">
        <v>1</v>
      </c>
      <c r="O187" s="1167">
        <v>30</v>
      </c>
      <c r="R187" s="1167">
        <v>1</v>
      </c>
      <c r="T187" s="1167">
        <v>30</v>
      </c>
      <c r="U187" s="1167">
        <v>0</v>
      </c>
      <c r="V187" s="1167">
        <v>0</v>
      </c>
      <c r="W187" s="1167">
        <v>2.5</v>
      </c>
      <c r="X187" s="1167">
        <v>0</v>
      </c>
      <c r="Y187" s="1167">
        <v>75</v>
      </c>
      <c r="Z187" s="1167">
        <v>0</v>
      </c>
      <c r="AA187" s="1167">
        <v>0</v>
      </c>
      <c r="AB187" s="1167">
        <v>7</v>
      </c>
      <c r="AC187" s="1167">
        <v>0</v>
      </c>
      <c r="AD187" s="1167">
        <v>210</v>
      </c>
      <c r="AE187" s="1167">
        <v>0</v>
      </c>
      <c r="AF187" s="1167">
        <v>0</v>
      </c>
      <c r="AH187" s="1167">
        <v>0</v>
      </c>
      <c r="AI187" s="1167">
        <v>0</v>
      </c>
      <c r="BK187" s="1167">
        <v>183</v>
      </c>
    </row>
    <row r="188" spans="1:63" s="1167" customFormat="1" ht="13.5" customHeight="1">
      <c r="A188" s="1218">
        <v>44290</v>
      </c>
      <c r="B188" s="1167" t="s">
        <v>166</v>
      </c>
      <c r="C188" s="1167" t="s">
        <v>66</v>
      </c>
      <c r="D188" s="1167">
        <v>30</v>
      </c>
      <c r="E188" s="1167">
        <v>30</v>
      </c>
      <c r="J188" s="1167">
        <v>0</v>
      </c>
      <c r="M188" s="1167">
        <v>0.1</v>
      </c>
      <c r="O188" s="1167">
        <v>3</v>
      </c>
      <c r="R188" s="1167">
        <v>0.1</v>
      </c>
      <c r="T188" s="1167">
        <v>3</v>
      </c>
      <c r="U188" s="1167">
        <v>0</v>
      </c>
      <c r="V188" s="1167">
        <v>0</v>
      </c>
      <c r="W188" s="1167">
        <v>0.2</v>
      </c>
      <c r="X188" s="1167">
        <v>0</v>
      </c>
      <c r="Y188" s="1167">
        <v>6</v>
      </c>
      <c r="Z188" s="1167">
        <v>0</v>
      </c>
      <c r="AA188" s="1167">
        <v>0</v>
      </c>
      <c r="AB188" s="1167">
        <v>1.3000000000000003</v>
      </c>
      <c r="AC188" s="1167">
        <v>0</v>
      </c>
      <c r="AD188" s="1167">
        <v>39.000000000000007</v>
      </c>
      <c r="AE188" s="1167">
        <v>0</v>
      </c>
      <c r="AF188" s="1167">
        <v>0</v>
      </c>
      <c r="AH188" s="1167">
        <v>0</v>
      </c>
      <c r="AI188" s="1167">
        <v>0</v>
      </c>
      <c r="BK188" s="1167">
        <v>184</v>
      </c>
    </row>
    <row r="189" spans="1:63" s="1167" customFormat="1" ht="13.5" customHeight="1">
      <c r="A189" s="1218">
        <v>44290</v>
      </c>
      <c r="B189" s="1167" t="s">
        <v>145</v>
      </c>
      <c r="C189" s="1167" t="s">
        <v>389</v>
      </c>
      <c r="D189" s="1167">
        <v>16</v>
      </c>
      <c r="E189" s="1167">
        <v>16</v>
      </c>
      <c r="H189" s="1167">
        <v>1</v>
      </c>
      <c r="J189" s="1167">
        <v>16</v>
      </c>
      <c r="M189" s="1167">
        <v>1</v>
      </c>
      <c r="O189" s="1167">
        <v>16</v>
      </c>
      <c r="R189" s="1167">
        <v>1</v>
      </c>
      <c r="T189" s="1167">
        <v>16</v>
      </c>
      <c r="U189" s="1167">
        <v>0</v>
      </c>
      <c r="V189" s="1167">
        <v>0</v>
      </c>
      <c r="W189" s="1167">
        <v>3</v>
      </c>
      <c r="X189" s="1167">
        <v>0</v>
      </c>
      <c r="Y189" s="1167">
        <v>48</v>
      </c>
      <c r="Z189" s="1167">
        <v>0</v>
      </c>
      <c r="AA189" s="1167">
        <v>0</v>
      </c>
      <c r="AB189" s="1167">
        <v>26</v>
      </c>
      <c r="AC189" s="1167">
        <v>0</v>
      </c>
      <c r="AD189" s="1167">
        <v>416</v>
      </c>
      <c r="AE189" s="1167">
        <v>0</v>
      </c>
      <c r="AF189" s="1167">
        <v>0</v>
      </c>
      <c r="AH189" s="1167">
        <v>0</v>
      </c>
      <c r="AI189" s="1167">
        <v>0</v>
      </c>
      <c r="BK189" s="1167">
        <v>185</v>
      </c>
    </row>
    <row r="190" spans="1:63" s="1167" customFormat="1" ht="13.5" customHeight="1">
      <c r="A190" s="1218">
        <v>44290</v>
      </c>
      <c r="B190" s="1167" t="s">
        <v>136</v>
      </c>
      <c r="C190" s="1167" t="s">
        <v>66</v>
      </c>
      <c r="D190" s="1167">
        <v>120</v>
      </c>
      <c r="E190" s="1167">
        <v>120</v>
      </c>
      <c r="J190" s="1167">
        <v>0</v>
      </c>
      <c r="O190" s="1167">
        <v>0</v>
      </c>
      <c r="P190" s="1167" t="s">
        <v>883</v>
      </c>
      <c r="T190" s="1167">
        <v>0</v>
      </c>
      <c r="U190" s="1167">
        <v>0</v>
      </c>
      <c r="V190" s="1167">
        <v>0</v>
      </c>
      <c r="W190" s="1167">
        <v>0</v>
      </c>
      <c r="X190" s="1167">
        <v>0</v>
      </c>
      <c r="Y190" s="1167">
        <v>0</v>
      </c>
      <c r="Z190" s="1167">
        <v>0</v>
      </c>
      <c r="AA190" s="1167">
        <v>0</v>
      </c>
      <c r="AB190" s="1167">
        <v>5</v>
      </c>
      <c r="AC190" s="1167">
        <v>0</v>
      </c>
      <c r="AD190" s="1167">
        <v>600</v>
      </c>
      <c r="AE190" s="1167">
        <v>0</v>
      </c>
      <c r="AF190" s="1167">
        <v>0</v>
      </c>
      <c r="AH190" s="1167">
        <v>0</v>
      </c>
      <c r="AI190" s="1167">
        <v>0</v>
      </c>
      <c r="BK190" s="1167">
        <v>186</v>
      </c>
    </row>
    <row r="191" spans="1:63" s="1167" customFormat="1" ht="13.5" customHeight="1">
      <c r="A191" s="1218">
        <v>44290</v>
      </c>
      <c r="B191" s="1167" t="s">
        <v>183</v>
      </c>
      <c r="C191" s="1167" t="s">
        <v>66</v>
      </c>
      <c r="D191" s="1167">
        <v>30</v>
      </c>
      <c r="E191" s="1167">
        <v>30</v>
      </c>
      <c r="J191" s="1167">
        <v>0</v>
      </c>
      <c r="M191" s="1167">
        <v>0.1</v>
      </c>
      <c r="O191" s="1167">
        <v>3</v>
      </c>
      <c r="R191" s="1167">
        <v>0.1</v>
      </c>
      <c r="T191" s="1167">
        <v>3</v>
      </c>
      <c r="U191" s="1167">
        <v>0</v>
      </c>
      <c r="V191" s="1167">
        <v>0</v>
      </c>
      <c r="W191" s="1167">
        <v>0.2</v>
      </c>
      <c r="X191" s="1167">
        <v>0</v>
      </c>
      <c r="Y191" s="1167">
        <v>6</v>
      </c>
      <c r="Z191" s="1167">
        <v>0</v>
      </c>
      <c r="AA191" s="1167">
        <v>0</v>
      </c>
      <c r="AB191" s="1167">
        <v>1.6</v>
      </c>
      <c r="AC191" s="1167">
        <v>0</v>
      </c>
      <c r="AD191" s="1167">
        <v>48</v>
      </c>
      <c r="AE191" s="1167">
        <v>0</v>
      </c>
      <c r="AF191" s="1167">
        <v>0</v>
      </c>
      <c r="AH191" s="1167">
        <v>0</v>
      </c>
      <c r="AI191" s="1167">
        <v>0</v>
      </c>
      <c r="BK191" s="1167">
        <v>187</v>
      </c>
    </row>
    <row r="192" spans="1:63" s="1167" customFormat="1" ht="13.5" customHeight="1">
      <c r="A192" s="1218">
        <v>44290</v>
      </c>
      <c r="B192" s="1167" t="s">
        <v>142</v>
      </c>
      <c r="C192" s="1167" t="s">
        <v>66</v>
      </c>
      <c r="D192" s="1167">
        <v>35</v>
      </c>
      <c r="E192" s="1167">
        <v>35</v>
      </c>
      <c r="J192" s="1167">
        <v>0</v>
      </c>
      <c r="M192" s="1167">
        <v>0.2</v>
      </c>
      <c r="O192" s="1167">
        <v>7</v>
      </c>
      <c r="R192" s="1167">
        <v>0.2</v>
      </c>
      <c r="T192" s="1167">
        <v>7</v>
      </c>
      <c r="U192" s="1167">
        <v>0</v>
      </c>
      <c r="V192" s="1167">
        <v>0</v>
      </c>
      <c r="W192" s="1167">
        <v>0.4</v>
      </c>
      <c r="X192" s="1167">
        <v>0</v>
      </c>
      <c r="Y192" s="1167">
        <v>14</v>
      </c>
      <c r="Z192" s="1167">
        <v>0</v>
      </c>
      <c r="AA192" s="1167">
        <v>0</v>
      </c>
      <c r="AB192" s="1167">
        <v>1.2000000000000002</v>
      </c>
      <c r="AC192" s="1167">
        <v>0</v>
      </c>
      <c r="AD192" s="1167">
        <v>42.000000000000007</v>
      </c>
      <c r="AE192" s="1167">
        <v>0</v>
      </c>
      <c r="AF192" s="1167">
        <v>0</v>
      </c>
      <c r="AH192" s="1167">
        <v>0</v>
      </c>
      <c r="AI192" s="1167">
        <v>0</v>
      </c>
      <c r="BK192" s="1167">
        <v>188</v>
      </c>
    </row>
    <row r="193" spans="1:63" s="1167" customFormat="1" ht="13.5" customHeight="1">
      <c r="A193" s="1218">
        <v>44290</v>
      </c>
      <c r="B193" s="1167" t="s">
        <v>51</v>
      </c>
      <c r="C193" s="1167" t="s">
        <v>66</v>
      </c>
      <c r="D193" s="1167">
        <v>100</v>
      </c>
      <c r="E193" s="1167">
        <v>100</v>
      </c>
      <c r="J193" s="1167">
        <v>0</v>
      </c>
      <c r="O193" s="1167">
        <v>0</v>
      </c>
      <c r="T193" s="1167">
        <v>0</v>
      </c>
      <c r="U193" s="1167">
        <v>0</v>
      </c>
      <c r="V193" s="1167">
        <v>0</v>
      </c>
      <c r="W193" s="1167">
        <v>0</v>
      </c>
      <c r="X193" s="1167">
        <v>0</v>
      </c>
      <c r="Y193" s="1167">
        <v>0</v>
      </c>
      <c r="Z193" s="1167">
        <v>0</v>
      </c>
      <c r="AA193" s="1167">
        <v>0</v>
      </c>
      <c r="AB193" s="1167">
        <v>8</v>
      </c>
      <c r="AC193" s="1167">
        <v>0</v>
      </c>
      <c r="AD193" s="1167">
        <v>800</v>
      </c>
      <c r="AE193" s="1167">
        <v>0</v>
      </c>
      <c r="AF193" s="1167">
        <v>0</v>
      </c>
      <c r="AG193" s="1167">
        <v>0</v>
      </c>
      <c r="AH193" s="1167">
        <v>0</v>
      </c>
      <c r="AI193" s="1167">
        <v>0</v>
      </c>
      <c r="BK193" s="1167">
        <v>189</v>
      </c>
    </row>
    <row r="194" spans="1:63" s="1167" customFormat="1" ht="13.5" customHeight="1">
      <c r="A194" s="1218">
        <v>44290</v>
      </c>
      <c r="B194" s="1167" t="s">
        <v>935</v>
      </c>
      <c r="C194" s="1167" t="s">
        <v>66</v>
      </c>
      <c r="D194" s="1167">
        <v>50</v>
      </c>
      <c r="E194" s="1167">
        <v>50</v>
      </c>
      <c r="J194" s="1167">
        <v>0</v>
      </c>
      <c r="O194" s="1167">
        <v>0</v>
      </c>
      <c r="T194" s="1167">
        <v>0</v>
      </c>
      <c r="U194" s="1167">
        <v>0</v>
      </c>
      <c r="V194" s="1167">
        <v>0</v>
      </c>
      <c r="W194" s="1167">
        <v>0</v>
      </c>
      <c r="X194" s="1167">
        <v>0</v>
      </c>
      <c r="Y194" s="1167">
        <v>0</v>
      </c>
      <c r="Z194" s="1167">
        <v>0</v>
      </c>
      <c r="AA194" s="1167">
        <v>0</v>
      </c>
      <c r="AB194" s="1167">
        <v>2</v>
      </c>
      <c r="AC194" s="1167">
        <v>0</v>
      </c>
      <c r="AD194" s="1167">
        <v>100</v>
      </c>
      <c r="AE194" s="1167">
        <v>0</v>
      </c>
      <c r="AF194" s="1167">
        <v>0</v>
      </c>
      <c r="AG194" s="1167">
        <v>0</v>
      </c>
      <c r="AH194" s="1167">
        <v>0</v>
      </c>
      <c r="AI194" s="1167">
        <v>0</v>
      </c>
      <c r="BK194" s="1167">
        <v>190</v>
      </c>
    </row>
    <row r="195" spans="1:63" s="1167" customFormat="1" ht="13.5" customHeight="1">
      <c r="A195" s="1218">
        <v>44290</v>
      </c>
      <c r="B195" s="1167" t="s">
        <v>168</v>
      </c>
      <c r="C195" s="1167" t="s">
        <v>66</v>
      </c>
      <c r="D195" s="1167">
        <v>120</v>
      </c>
      <c r="E195" s="1167">
        <v>91</v>
      </c>
      <c r="J195" s="1167">
        <v>0</v>
      </c>
      <c r="L195" s="1167">
        <v>8</v>
      </c>
      <c r="O195" s="1167">
        <v>728</v>
      </c>
      <c r="T195" s="1167">
        <v>0</v>
      </c>
      <c r="U195" s="1167">
        <v>0</v>
      </c>
      <c r="V195" s="1167">
        <v>8</v>
      </c>
      <c r="W195" s="1167">
        <v>0</v>
      </c>
      <c r="X195" s="1167">
        <v>0</v>
      </c>
      <c r="Y195" s="1167">
        <v>728</v>
      </c>
      <c r="Z195" s="1167">
        <v>0</v>
      </c>
      <c r="AA195" s="1167">
        <v>0</v>
      </c>
      <c r="AB195" s="1167">
        <v>0</v>
      </c>
      <c r="AC195" s="1167">
        <v>0</v>
      </c>
      <c r="AD195" s="1167">
        <v>0</v>
      </c>
      <c r="AE195" s="1167">
        <v>0</v>
      </c>
      <c r="AF195" s="1167">
        <v>8</v>
      </c>
      <c r="AG195" s="1167">
        <v>0</v>
      </c>
      <c r="AH195" s="1167">
        <v>0</v>
      </c>
      <c r="AI195" s="1167">
        <v>728</v>
      </c>
      <c r="BK195" s="1167">
        <v>191</v>
      </c>
    </row>
    <row r="196" spans="1:63" s="1167" customFormat="1" ht="13.5" customHeight="1">
      <c r="A196" s="1218">
        <v>44290</v>
      </c>
      <c r="B196" s="1167" t="s">
        <v>169</v>
      </c>
      <c r="C196" s="1167" t="s">
        <v>66</v>
      </c>
      <c r="D196" s="1167">
        <v>80</v>
      </c>
      <c r="E196" s="1167">
        <v>75</v>
      </c>
      <c r="J196" s="1167">
        <v>0</v>
      </c>
      <c r="O196" s="1167">
        <v>0</v>
      </c>
      <c r="Q196" s="1167">
        <v>8</v>
      </c>
      <c r="T196" s="1167">
        <v>600</v>
      </c>
      <c r="U196" s="1167">
        <v>0</v>
      </c>
      <c r="V196" s="1167">
        <v>8</v>
      </c>
      <c r="W196" s="1167">
        <v>0</v>
      </c>
      <c r="X196" s="1167">
        <v>0</v>
      </c>
      <c r="Y196" s="1167">
        <v>600</v>
      </c>
      <c r="Z196" s="1167">
        <v>0</v>
      </c>
      <c r="AA196" s="1167">
        <v>0</v>
      </c>
      <c r="AB196" s="1167">
        <v>0</v>
      </c>
      <c r="AC196" s="1167">
        <v>0</v>
      </c>
      <c r="AD196" s="1167">
        <v>0</v>
      </c>
      <c r="AE196" s="1167">
        <v>0</v>
      </c>
      <c r="AF196" s="1167">
        <v>8</v>
      </c>
      <c r="AG196" s="1167">
        <v>0</v>
      </c>
      <c r="AH196" s="1167">
        <v>0</v>
      </c>
      <c r="AI196" s="1167">
        <v>600</v>
      </c>
      <c r="BK196" s="1167">
        <v>192</v>
      </c>
    </row>
    <row r="197" spans="1:63" s="1167" customFormat="1" ht="13.5" customHeight="1">
      <c r="A197" s="1218">
        <v>44290</v>
      </c>
      <c r="B197" s="1167" t="s">
        <v>488</v>
      </c>
      <c r="C197" s="1167" t="s">
        <v>66</v>
      </c>
      <c r="D197" s="1167">
        <v>120</v>
      </c>
      <c r="E197" s="1167">
        <v>113</v>
      </c>
      <c r="J197" s="1167">
        <v>0</v>
      </c>
      <c r="O197" s="1167">
        <v>0</v>
      </c>
      <c r="S197" s="1167" t="s">
        <v>888</v>
      </c>
      <c r="T197" s="1167">
        <v>0</v>
      </c>
      <c r="U197" s="1167">
        <v>0</v>
      </c>
      <c r="V197" s="1167">
        <v>0</v>
      </c>
      <c r="W197" s="1167">
        <v>0</v>
      </c>
      <c r="X197" s="1167">
        <v>0</v>
      </c>
      <c r="Y197" s="1167">
        <v>0</v>
      </c>
      <c r="Z197" s="1167">
        <v>0</v>
      </c>
      <c r="AA197" s="1167">
        <v>0</v>
      </c>
      <c r="AB197" s="1167">
        <v>0</v>
      </c>
      <c r="AC197" s="1167">
        <v>0</v>
      </c>
      <c r="AD197" s="1167">
        <v>0</v>
      </c>
      <c r="AE197" s="1167">
        <v>0</v>
      </c>
      <c r="AF197" s="1167">
        <v>0</v>
      </c>
      <c r="AG197" s="1167">
        <v>0</v>
      </c>
      <c r="AH197" s="1167">
        <v>0</v>
      </c>
      <c r="AI197" s="1167">
        <v>0</v>
      </c>
      <c r="BK197" s="1167">
        <v>193</v>
      </c>
    </row>
    <row r="198" spans="1:63" s="1167" customFormat="1" ht="13.5" customHeight="1">
      <c r="A198" s="1218">
        <v>44290</v>
      </c>
      <c r="B198" s="1167" t="s">
        <v>16</v>
      </c>
      <c r="C198" s="1167" t="s">
        <v>786</v>
      </c>
      <c r="D198" s="1167">
        <v>150</v>
      </c>
      <c r="E198" s="1167">
        <v>145</v>
      </c>
      <c r="H198" s="1167" t="s">
        <v>883</v>
      </c>
      <c r="I198" s="1167" t="s">
        <v>883</v>
      </c>
      <c r="J198" s="1167">
        <v>0</v>
      </c>
      <c r="L198" s="1167">
        <v>4.5</v>
      </c>
      <c r="O198" s="1167">
        <v>652.5</v>
      </c>
      <c r="T198" s="1167">
        <v>0</v>
      </c>
      <c r="U198" s="1167">
        <v>0</v>
      </c>
      <c r="V198" s="1167">
        <v>4.5</v>
      </c>
      <c r="W198" s="1167">
        <v>0</v>
      </c>
      <c r="X198" s="1167">
        <v>0</v>
      </c>
      <c r="Y198" s="1167">
        <v>652.5</v>
      </c>
      <c r="Z198" s="1167">
        <v>0</v>
      </c>
      <c r="AA198" s="1167">
        <v>0</v>
      </c>
      <c r="AB198" s="1167">
        <v>0</v>
      </c>
      <c r="AC198" s="1167">
        <v>0</v>
      </c>
      <c r="AD198" s="1167">
        <v>0</v>
      </c>
      <c r="AE198" s="1167">
        <v>0</v>
      </c>
      <c r="AF198" s="1167">
        <v>4.5</v>
      </c>
      <c r="AG198" s="1167">
        <v>0</v>
      </c>
      <c r="AH198" s="1167">
        <v>0</v>
      </c>
      <c r="AI198" s="1167">
        <v>652.5</v>
      </c>
      <c r="BK198" s="1167">
        <v>194</v>
      </c>
    </row>
    <row r="199" spans="1:63" s="1167" customFormat="1" ht="13.5" customHeight="1">
      <c r="A199" s="1218">
        <v>44290</v>
      </c>
      <c r="B199" s="1167" t="s">
        <v>195</v>
      </c>
      <c r="C199" s="1167" t="s">
        <v>66</v>
      </c>
      <c r="D199" s="1167">
        <v>230</v>
      </c>
      <c r="E199" s="1167">
        <v>230</v>
      </c>
      <c r="J199" s="1167">
        <v>0</v>
      </c>
      <c r="L199" s="1167">
        <v>3</v>
      </c>
      <c r="O199" s="1167">
        <v>690</v>
      </c>
      <c r="T199" s="1167">
        <v>0</v>
      </c>
      <c r="U199" s="1167">
        <v>0</v>
      </c>
      <c r="V199" s="1167">
        <v>3</v>
      </c>
      <c r="W199" s="1167">
        <v>0</v>
      </c>
      <c r="X199" s="1167">
        <v>0</v>
      </c>
      <c r="Y199" s="1167">
        <v>690</v>
      </c>
      <c r="Z199" s="1167">
        <v>0</v>
      </c>
      <c r="AA199" s="1167">
        <v>0</v>
      </c>
      <c r="AB199" s="1167">
        <v>0</v>
      </c>
      <c r="AC199" s="1167">
        <v>0</v>
      </c>
      <c r="AD199" s="1167">
        <v>0</v>
      </c>
      <c r="AE199" s="1167">
        <v>0</v>
      </c>
      <c r="AF199" s="1167">
        <v>3</v>
      </c>
      <c r="AG199" s="1167">
        <v>0</v>
      </c>
      <c r="AH199" s="1167">
        <v>0</v>
      </c>
      <c r="AI199" s="1167">
        <v>690</v>
      </c>
      <c r="BK199" s="1167">
        <v>195</v>
      </c>
    </row>
    <row r="200" spans="1:63" s="1167" customFormat="1" ht="13.5" customHeight="1">
      <c r="A200" s="1218">
        <v>44290</v>
      </c>
      <c r="B200" s="1167" t="s">
        <v>898</v>
      </c>
      <c r="C200" s="1167" t="s">
        <v>66</v>
      </c>
      <c r="D200" s="1167">
        <v>125</v>
      </c>
      <c r="E200" s="1167">
        <v>125</v>
      </c>
      <c r="G200" s="1167">
        <v>5</v>
      </c>
      <c r="J200" s="1167">
        <v>625</v>
      </c>
      <c r="O200" s="1167">
        <v>0</v>
      </c>
      <c r="Q200" s="1167">
        <v>8</v>
      </c>
      <c r="T200" s="1167">
        <v>1000</v>
      </c>
      <c r="U200" s="1167">
        <v>0</v>
      </c>
      <c r="V200" s="1167">
        <v>13</v>
      </c>
      <c r="W200" s="1167">
        <v>0</v>
      </c>
      <c r="X200" s="1167">
        <v>0</v>
      </c>
      <c r="Y200" s="1167">
        <v>1625</v>
      </c>
      <c r="Z200" s="1167">
        <v>0</v>
      </c>
      <c r="AA200" s="1167">
        <v>0</v>
      </c>
      <c r="AB200" s="1167">
        <v>0</v>
      </c>
      <c r="AC200" s="1167">
        <v>0</v>
      </c>
      <c r="AD200" s="1167">
        <v>0</v>
      </c>
      <c r="AE200" s="1167">
        <v>0</v>
      </c>
      <c r="AF200" s="1167">
        <v>13</v>
      </c>
      <c r="AG200" s="1167">
        <v>0</v>
      </c>
      <c r="AH200" s="1167">
        <v>0</v>
      </c>
      <c r="AI200" s="1167">
        <v>1625</v>
      </c>
      <c r="BK200" s="1167">
        <v>196</v>
      </c>
    </row>
    <row r="201" spans="1:63" s="1167" customFormat="1" ht="13.5" customHeight="1">
      <c r="A201" s="1218">
        <v>44290</v>
      </c>
      <c r="B201" s="1167" t="s">
        <v>889</v>
      </c>
      <c r="C201" s="1167" t="s">
        <v>66</v>
      </c>
      <c r="D201" s="1167">
        <v>45</v>
      </c>
      <c r="E201" s="1167">
        <v>40</v>
      </c>
      <c r="J201" s="1167">
        <v>0</v>
      </c>
      <c r="O201" s="1167">
        <v>0</v>
      </c>
      <c r="Q201" s="1167">
        <v>4</v>
      </c>
      <c r="T201" s="1167">
        <v>160</v>
      </c>
      <c r="U201" s="1167">
        <v>0</v>
      </c>
      <c r="V201" s="1167">
        <v>4</v>
      </c>
      <c r="W201" s="1167">
        <v>0</v>
      </c>
      <c r="X201" s="1167">
        <v>0</v>
      </c>
      <c r="Y201" s="1167">
        <v>160</v>
      </c>
      <c r="Z201" s="1167">
        <v>0</v>
      </c>
      <c r="AA201" s="1167">
        <v>0</v>
      </c>
      <c r="AB201" s="1167">
        <v>0</v>
      </c>
      <c r="AC201" s="1167">
        <v>0</v>
      </c>
      <c r="AD201" s="1167">
        <v>0</v>
      </c>
      <c r="AE201" s="1167">
        <v>0</v>
      </c>
      <c r="AF201" s="1167">
        <v>4</v>
      </c>
      <c r="AG201" s="1167">
        <v>0</v>
      </c>
      <c r="AH201" s="1167">
        <v>0</v>
      </c>
      <c r="AI201" s="1167">
        <v>160</v>
      </c>
      <c r="BK201" s="1167">
        <v>197</v>
      </c>
    </row>
    <row r="202" spans="1:63" s="1167" customFormat="1" ht="13.5" customHeight="1">
      <c r="A202" s="1218">
        <v>44290</v>
      </c>
      <c r="B202" s="1167" t="s">
        <v>3</v>
      </c>
      <c r="C202" s="1167" t="s">
        <v>66</v>
      </c>
      <c r="D202" s="1167">
        <v>15</v>
      </c>
      <c r="E202" s="1167">
        <v>12</v>
      </c>
      <c r="J202" s="1167">
        <v>0</v>
      </c>
      <c r="O202" s="1167">
        <v>0</v>
      </c>
      <c r="T202" s="1167">
        <v>0</v>
      </c>
      <c r="U202" s="1167">
        <v>0</v>
      </c>
      <c r="V202" s="1167">
        <v>0</v>
      </c>
      <c r="W202" s="1167">
        <v>0</v>
      </c>
      <c r="X202" s="1167">
        <v>0</v>
      </c>
      <c r="Y202" s="1167">
        <v>0</v>
      </c>
      <c r="Z202" s="1167">
        <v>0</v>
      </c>
      <c r="AA202" s="1167">
        <v>0</v>
      </c>
      <c r="AB202" s="1167">
        <v>0</v>
      </c>
      <c r="AC202" s="1167">
        <v>0</v>
      </c>
      <c r="AD202" s="1167">
        <v>0</v>
      </c>
      <c r="AE202" s="1167">
        <v>0</v>
      </c>
      <c r="AF202" s="1167">
        <v>0</v>
      </c>
      <c r="AG202" s="1167">
        <v>0</v>
      </c>
      <c r="AH202" s="1167">
        <v>0</v>
      </c>
      <c r="AI202" s="1167">
        <v>0</v>
      </c>
      <c r="BK202" s="1167">
        <v>198</v>
      </c>
    </row>
    <row r="203" spans="1:63" s="1167" customFormat="1" ht="13.5" customHeight="1">
      <c r="A203" s="1218">
        <v>44290</v>
      </c>
      <c r="B203" s="1167" t="s">
        <v>53</v>
      </c>
      <c r="C203" s="1167" t="s">
        <v>66</v>
      </c>
      <c r="D203" s="1167">
        <v>40</v>
      </c>
      <c r="E203" s="1167">
        <v>38</v>
      </c>
      <c r="J203" s="1167">
        <v>0</v>
      </c>
      <c r="O203" s="1167">
        <v>0</v>
      </c>
      <c r="Q203" s="1167">
        <v>8</v>
      </c>
      <c r="T203" s="1167">
        <v>304</v>
      </c>
      <c r="U203" s="1167">
        <v>0</v>
      </c>
      <c r="V203" s="1167">
        <v>8</v>
      </c>
      <c r="W203" s="1167">
        <v>0</v>
      </c>
      <c r="X203" s="1167">
        <v>0</v>
      </c>
      <c r="Y203" s="1167">
        <v>304</v>
      </c>
      <c r="Z203" s="1167">
        <v>0</v>
      </c>
      <c r="AA203" s="1167">
        <v>0</v>
      </c>
      <c r="AB203" s="1167">
        <v>0</v>
      </c>
      <c r="AC203" s="1167">
        <v>0</v>
      </c>
      <c r="AD203" s="1167">
        <v>0</v>
      </c>
      <c r="AE203" s="1167">
        <v>0</v>
      </c>
      <c r="AF203" s="1167">
        <v>8</v>
      </c>
      <c r="AG203" s="1167">
        <v>0</v>
      </c>
      <c r="AH203" s="1167">
        <v>0</v>
      </c>
      <c r="AI203" s="1167">
        <v>304</v>
      </c>
      <c r="BK203" s="1167">
        <v>199</v>
      </c>
    </row>
    <row r="204" spans="1:63" s="1167" customFormat="1" ht="13.5" customHeight="1">
      <c r="A204" s="1218">
        <v>44290</v>
      </c>
      <c r="B204" s="1167" t="s">
        <v>134</v>
      </c>
      <c r="C204" s="1167" t="s">
        <v>66</v>
      </c>
      <c r="D204" s="1167">
        <v>39</v>
      </c>
      <c r="E204" s="1167">
        <v>39</v>
      </c>
      <c r="J204" s="1167">
        <v>0</v>
      </c>
      <c r="L204" s="1167">
        <v>9</v>
      </c>
      <c r="O204" s="1167">
        <v>351</v>
      </c>
      <c r="T204" s="1167">
        <v>0</v>
      </c>
      <c r="U204" s="1167">
        <v>0</v>
      </c>
      <c r="V204" s="1167">
        <v>9</v>
      </c>
      <c r="W204" s="1167">
        <v>0</v>
      </c>
      <c r="X204" s="1167">
        <v>0</v>
      </c>
      <c r="Y204" s="1167">
        <v>351</v>
      </c>
      <c r="Z204" s="1167">
        <v>0</v>
      </c>
      <c r="AA204" s="1167">
        <v>0</v>
      </c>
      <c r="AB204" s="1167">
        <v>0</v>
      </c>
      <c r="AC204" s="1167">
        <v>0</v>
      </c>
      <c r="AD204" s="1167">
        <v>0</v>
      </c>
      <c r="AE204" s="1167">
        <v>0</v>
      </c>
      <c r="AF204" s="1167">
        <v>9</v>
      </c>
      <c r="AG204" s="1167">
        <v>0</v>
      </c>
      <c r="AH204" s="1167">
        <v>0</v>
      </c>
      <c r="AI204" s="1167">
        <v>351</v>
      </c>
      <c r="BK204" s="1167">
        <v>200</v>
      </c>
    </row>
    <row r="205" spans="1:63" s="1167" customFormat="1" ht="13.5" customHeight="1">
      <c r="A205" s="1218">
        <v>44290</v>
      </c>
      <c r="B205" s="1167" t="s">
        <v>257</v>
      </c>
      <c r="C205" s="1167" t="s">
        <v>66</v>
      </c>
      <c r="D205" s="1167">
        <v>130</v>
      </c>
      <c r="E205" s="1167">
        <v>130</v>
      </c>
      <c r="J205" s="1167">
        <v>0</v>
      </c>
      <c r="L205" s="1167">
        <v>2</v>
      </c>
      <c r="O205" s="1167">
        <v>260</v>
      </c>
      <c r="T205" s="1167">
        <v>0</v>
      </c>
      <c r="U205" s="1167">
        <v>0</v>
      </c>
      <c r="V205" s="1167">
        <v>2</v>
      </c>
      <c r="W205" s="1167">
        <v>0</v>
      </c>
      <c r="X205" s="1167">
        <v>0</v>
      </c>
      <c r="Y205" s="1167">
        <v>260</v>
      </c>
      <c r="Z205" s="1167">
        <v>0</v>
      </c>
      <c r="AA205" s="1167">
        <v>0</v>
      </c>
      <c r="AB205" s="1167">
        <v>0</v>
      </c>
      <c r="AC205" s="1167">
        <v>0</v>
      </c>
      <c r="AD205" s="1167">
        <v>0</v>
      </c>
      <c r="AE205" s="1167">
        <v>0</v>
      </c>
      <c r="AF205" s="1167">
        <v>2</v>
      </c>
      <c r="AG205" s="1167">
        <v>0</v>
      </c>
      <c r="AH205" s="1167">
        <v>0</v>
      </c>
      <c r="AI205" s="1167">
        <v>260</v>
      </c>
      <c r="BK205" s="1167">
        <v>201</v>
      </c>
    </row>
    <row r="206" spans="1:63" s="1167" customFormat="1" ht="13.5" customHeight="1">
      <c r="A206" s="1218">
        <v>44290</v>
      </c>
      <c r="B206" s="1167" t="s">
        <v>171</v>
      </c>
      <c r="C206" s="1167" t="s">
        <v>66</v>
      </c>
      <c r="D206" s="1167">
        <v>230</v>
      </c>
      <c r="E206" s="1167">
        <v>230</v>
      </c>
      <c r="J206" s="1167">
        <v>0</v>
      </c>
      <c r="O206" s="1167">
        <v>0</v>
      </c>
      <c r="Q206" s="1167">
        <v>2</v>
      </c>
      <c r="T206" s="1167">
        <v>460</v>
      </c>
      <c r="U206" s="1167">
        <v>0</v>
      </c>
      <c r="V206" s="1167">
        <v>2</v>
      </c>
      <c r="W206" s="1167">
        <v>0</v>
      </c>
      <c r="X206" s="1167">
        <v>0</v>
      </c>
      <c r="Y206" s="1167">
        <v>460</v>
      </c>
      <c r="Z206" s="1167">
        <v>0</v>
      </c>
      <c r="AA206" s="1167">
        <v>0</v>
      </c>
      <c r="AB206" s="1167">
        <v>0</v>
      </c>
      <c r="AC206" s="1167">
        <v>0</v>
      </c>
      <c r="AD206" s="1167">
        <v>0</v>
      </c>
      <c r="AE206" s="1167">
        <v>0</v>
      </c>
      <c r="AF206" s="1167">
        <v>2</v>
      </c>
      <c r="AG206" s="1167">
        <v>0</v>
      </c>
      <c r="AH206" s="1167">
        <v>0</v>
      </c>
      <c r="AI206" s="1167">
        <v>460</v>
      </c>
      <c r="BK206" s="1167">
        <v>202</v>
      </c>
    </row>
    <row r="207" spans="1:63" s="1167" customFormat="1" ht="13.5" customHeight="1">
      <c r="A207" s="1218">
        <v>44290</v>
      </c>
      <c r="B207" s="1167" t="s">
        <v>892</v>
      </c>
      <c r="C207" s="1167" t="s">
        <v>66</v>
      </c>
      <c r="D207" s="1167">
        <v>10</v>
      </c>
      <c r="E207" s="1167">
        <v>7</v>
      </c>
      <c r="J207" s="1167">
        <v>0</v>
      </c>
      <c r="O207" s="1167">
        <v>0</v>
      </c>
      <c r="R207" s="1167">
        <v>28</v>
      </c>
      <c r="T207" s="1167">
        <v>196</v>
      </c>
      <c r="U207" s="1167">
        <v>0</v>
      </c>
      <c r="V207" s="1167">
        <v>0</v>
      </c>
      <c r="W207" s="1167">
        <v>28</v>
      </c>
      <c r="X207" s="1167">
        <v>0</v>
      </c>
      <c r="Y207" s="1167">
        <v>196</v>
      </c>
      <c r="Z207" s="1167">
        <v>0</v>
      </c>
      <c r="AA207" s="1167">
        <v>0</v>
      </c>
      <c r="AB207" s="1167">
        <v>0</v>
      </c>
      <c r="AC207" s="1167">
        <v>0</v>
      </c>
      <c r="AD207" s="1167">
        <v>0</v>
      </c>
      <c r="AE207" s="1167">
        <v>0</v>
      </c>
      <c r="AF207" s="1167">
        <v>0</v>
      </c>
      <c r="AG207" s="1167">
        <v>28</v>
      </c>
      <c r="AH207" s="1167">
        <v>0</v>
      </c>
      <c r="AI207" s="1167">
        <v>196</v>
      </c>
      <c r="BK207" s="1167">
        <v>203</v>
      </c>
    </row>
    <row r="208" spans="1:63" s="1167" customFormat="1" ht="13.5" customHeight="1">
      <c r="A208" s="1218">
        <v>44290</v>
      </c>
      <c r="B208" s="1167" t="s">
        <v>73</v>
      </c>
      <c r="C208" s="1167" t="s">
        <v>66</v>
      </c>
      <c r="D208" s="1167">
        <v>5</v>
      </c>
      <c r="E208" s="1167">
        <v>4</v>
      </c>
      <c r="J208" s="1167">
        <v>0</v>
      </c>
      <c r="M208" s="1167">
        <v>28</v>
      </c>
      <c r="O208" s="1167">
        <v>112</v>
      </c>
      <c r="T208" s="1167">
        <v>0</v>
      </c>
      <c r="U208" s="1167">
        <v>0</v>
      </c>
      <c r="V208" s="1167">
        <v>0</v>
      </c>
      <c r="W208" s="1167">
        <v>28</v>
      </c>
      <c r="X208" s="1167">
        <v>0</v>
      </c>
      <c r="Y208" s="1167">
        <v>112</v>
      </c>
      <c r="Z208" s="1167">
        <v>0</v>
      </c>
      <c r="AA208" s="1167">
        <v>0</v>
      </c>
      <c r="AB208" s="1167">
        <v>0</v>
      </c>
      <c r="AC208" s="1167">
        <v>0</v>
      </c>
      <c r="AD208" s="1167">
        <v>0</v>
      </c>
      <c r="AE208" s="1167">
        <v>0</v>
      </c>
      <c r="AF208" s="1167">
        <v>0</v>
      </c>
      <c r="AG208" s="1167">
        <v>28</v>
      </c>
      <c r="AH208" s="1167">
        <v>0</v>
      </c>
      <c r="AI208" s="1167">
        <v>112</v>
      </c>
      <c r="BK208" s="1167">
        <v>204</v>
      </c>
    </row>
    <row r="209" spans="1:63" s="1167" customFormat="1" ht="13.5" customHeight="1">
      <c r="A209" s="1218">
        <v>44290</v>
      </c>
      <c r="B209" s="1167" t="s">
        <v>478</v>
      </c>
      <c r="C209" s="1167" t="s">
        <v>66</v>
      </c>
      <c r="D209" s="1167">
        <v>10</v>
      </c>
      <c r="E209" s="1167">
        <v>10</v>
      </c>
      <c r="H209" s="1167">
        <v>18</v>
      </c>
      <c r="J209" s="1167">
        <v>180</v>
      </c>
      <c r="O209" s="1167">
        <v>0</v>
      </c>
      <c r="T209" s="1167">
        <v>0</v>
      </c>
      <c r="U209" s="1167">
        <v>0</v>
      </c>
      <c r="V209" s="1167">
        <v>0</v>
      </c>
      <c r="W209" s="1167">
        <v>18</v>
      </c>
      <c r="X209" s="1167">
        <v>0</v>
      </c>
      <c r="Y209" s="1167">
        <v>180</v>
      </c>
      <c r="Z209" s="1167">
        <v>0</v>
      </c>
      <c r="AA209" s="1167">
        <v>0</v>
      </c>
      <c r="AB209" s="1167">
        <v>0</v>
      </c>
      <c r="AC209" s="1167">
        <v>0</v>
      </c>
      <c r="AD209" s="1167">
        <v>0</v>
      </c>
      <c r="AE209" s="1167">
        <v>0</v>
      </c>
      <c r="AF209" s="1167">
        <v>0</v>
      </c>
      <c r="AG209" s="1167">
        <v>18</v>
      </c>
      <c r="AH209" s="1167">
        <v>0</v>
      </c>
      <c r="AI209" s="1167">
        <v>180</v>
      </c>
      <c r="BK209" s="1167">
        <v>205</v>
      </c>
    </row>
    <row r="210" spans="1:63" s="1167" customFormat="1" ht="13.5" customHeight="1">
      <c r="A210" s="1218">
        <v>44290</v>
      </c>
      <c r="B210" s="1167" t="s">
        <v>60</v>
      </c>
      <c r="C210" s="1167" t="s">
        <v>66</v>
      </c>
      <c r="D210" s="1167">
        <v>20</v>
      </c>
      <c r="E210" s="1167">
        <v>20</v>
      </c>
      <c r="J210" s="1167">
        <v>0</v>
      </c>
      <c r="M210" s="1167">
        <v>1</v>
      </c>
      <c r="O210" s="1167">
        <v>20</v>
      </c>
      <c r="R210" s="1167">
        <v>1</v>
      </c>
      <c r="T210" s="1167">
        <v>20</v>
      </c>
      <c r="U210" s="1167">
        <v>0</v>
      </c>
      <c r="V210" s="1167">
        <v>0</v>
      </c>
      <c r="W210" s="1167">
        <v>2</v>
      </c>
      <c r="X210" s="1167">
        <v>0</v>
      </c>
      <c r="Y210" s="1167">
        <v>40</v>
      </c>
      <c r="Z210" s="1167">
        <v>0</v>
      </c>
      <c r="AA210" s="1167">
        <v>0</v>
      </c>
      <c r="AB210" s="1167">
        <v>0</v>
      </c>
      <c r="AC210" s="1167">
        <v>0</v>
      </c>
      <c r="AD210" s="1167">
        <v>0</v>
      </c>
      <c r="AE210" s="1167">
        <v>0</v>
      </c>
      <c r="AF210" s="1167">
        <v>0</v>
      </c>
      <c r="AG210" s="1167">
        <v>2</v>
      </c>
      <c r="AH210" s="1167">
        <v>0</v>
      </c>
      <c r="AI210" s="1167">
        <v>40</v>
      </c>
      <c r="BK210" s="1167">
        <v>206</v>
      </c>
    </row>
    <row r="211" spans="1:63" s="1167" customFormat="1" ht="13.5" customHeight="1">
      <c r="A211" s="1218">
        <v>44290</v>
      </c>
      <c r="B211" s="1167" t="s">
        <v>61</v>
      </c>
      <c r="C211" s="1167" t="s">
        <v>66</v>
      </c>
      <c r="D211" s="1167">
        <v>20</v>
      </c>
      <c r="E211" s="1167">
        <v>20</v>
      </c>
      <c r="H211" s="1167">
        <v>0.5</v>
      </c>
      <c r="J211" s="1167">
        <v>10</v>
      </c>
      <c r="M211" s="1167">
        <v>1</v>
      </c>
      <c r="O211" s="1167">
        <v>20</v>
      </c>
      <c r="R211" s="1167">
        <v>0.8</v>
      </c>
      <c r="T211" s="1167">
        <v>16</v>
      </c>
      <c r="U211" s="1167">
        <v>0</v>
      </c>
      <c r="V211" s="1167">
        <v>0</v>
      </c>
      <c r="W211" s="1167">
        <v>2.2999999999999998</v>
      </c>
      <c r="X211" s="1167">
        <v>0</v>
      </c>
      <c r="Y211" s="1167">
        <v>46</v>
      </c>
      <c r="Z211" s="1167">
        <v>0</v>
      </c>
      <c r="AA211" s="1167">
        <v>0</v>
      </c>
      <c r="AB211" s="1167">
        <v>0</v>
      </c>
      <c r="AC211" s="1167">
        <v>0</v>
      </c>
      <c r="AD211" s="1167">
        <v>0</v>
      </c>
      <c r="AE211" s="1167">
        <v>0</v>
      </c>
      <c r="AF211" s="1167">
        <v>0</v>
      </c>
      <c r="AG211" s="1167">
        <v>2.2999999999999998</v>
      </c>
      <c r="AH211" s="1167">
        <v>0</v>
      </c>
      <c r="AI211" s="1167">
        <v>46</v>
      </c>
      <c r="BK211" s="1167">
        <v>207</v>
      </c>
    </row>
    <row r="212" spans="1:63" s="1167" customFormat="1" ht="13.5" customHeight="1">
      <c r="A212" s="1218">
        <v>44290</v>
      </c>
      <c r="B212" s="1167" t="s">
        <v>160</v>
      </c>
      <c r="C212" s="1167" t="s">
        <v>66</v>
      </c>
      <c r="D212" s="1167">
        <v>14</v>
      </c>
      <c r="E212" s="1167">
        <v>12</v>
      </c>
      <c r="J212" s="1167">
        <v>0</v>
      </c>
      <c r="O212" s="1167">
        <v>0</v>
      </c>
      <c r="R212" s="1167">
        <v>2</v>
      </c>
      <c r="T212" s="1167">
        <v>24</v>
      </c>
      <c r="U212" s="1167">
        <v>0</v>
      </c>
      <c r="V212" s="1167">
        <v>0</v>
      </c>
      <c r="W212" s="1167">
        <v>2</v>
      </c>
      <c r="X212" s="1167">
        <v>0</v>
      </c>
      <c r="Y212" s="1167">
        <v>24</v>
      </c>
      <c r="Z212" s="1167">
        <v>0</v>
      </c>
      <c r="AA212" s="1167">
        <v>0</v>
      </c>
      <c r="AB212" s="1167">
        <v>0</v>
      </c>
      <c r="AC212" s="1167">
        <v>0</v>
      </c>
      <c r="AD212" s="1167">
        <v>0</v>
      </c>
      <c r="AE212" s="1167">
        <v>0</v>
      </c>
      <c r="AF212" s="1167">
        <v>0</v>
      </c>
      <c r="AG212" s="1167">
        <v>2</v>
      </c>
      <c r="AH212" s="1167">
        <v>0</v>
      </c>
      <c r="AI212" s="1167">
        <v>24</v>
      </c>
      <c r="BK212" s="1167">
        <v>208</v>
      </c>
    </row>
    <row r="213" spans="1:63" s="1167" customFormat="1" ht="13.5" customHeight="1">
      <c r="A213" s="1218">
        <v>44290</v>
      </c>
      <c r="B213" s="1167" t="s">
        <v>161</v>
      </c>
      <c r="C213" s="1167" t="s">
        <v>389</v>
      </c>
      <c r="D213" s="1167">
        <v>13</v>
      </c>
      <c r="E213" s="1167">
        <v>13</v>
      </c>
      <c r="J213" s="1167">
        <v>0</v>
      </c>
      <c r="O213" s="1167">
        <v>0</v>
      </c>
      <c r="T213" s="1167">
        <v>0</v>
      </c>
      <c r="U213" s="1167">
        <v>0</v>
      </c>
      <c r="V213" s="1167">
        <v>0</v>
      </c>
      <c r="W213" s="1167">
        <v>0</v>
      </c>
      <c r="X213" s="1167">
        <v>0</v>
      </c>
      <c r="Y213" s="1167">
        <v>0</v>
      </c>
      <c r="Z213" s="1167">
        <v>0</v>
      </c>
      <c r="AA213" s="1167">
        <v>0</v>
      </c>
      <c r="AB213" s="1167">
        <v>0</v>
      </c>
      <c r="AC213" s="1167">
        <v>0</v>
      </c>
      <c r="AD213" s="1167">
        <v>0</v>
      </c>
      <c r="AE213" s="1167">
        <v>0</v>
      </c>
      <c r="AF213" s="1167">
        <v>0</v>
      </c>
      <c r="AG213" s="1167">
        <v>0</v>
      </c>
      <c r="AH213" s="1167">
        <v>0</v>
      </c>
      <c r="AI213" s="1167">
        <v>0</v>
      </c>
      <c r="BK213" s="1167">
        <v>209</v>
      </c>
    </row>
    <row r="214" spans="1:63" s="1167" customFormat="1" ht="13.5" customHeight="1">
      <c r="A214" s="1218">
        <v>44290</v>
      </c>
      <c r="B214" s="1167" t="s">
        <v>636</v>
      </c>
      <c r="C214" s="1167" t="s">
        <v>66</v>
      </c>
      <c r="D214" s="1167">
        <v>20</v>
      </c>
      <c r="E214" s="1167">
        <v>20</v>
      </c>
      <c r="J214" s="1167">
        <v>0</v>
      </c>
      <c r="O214" s="1167">
        <v>0</v>
      </c>
      <c r="T214" s="1167">
        <v>0</v>
      </c>
      <c r="U214" s="1167">
        <v>0</v>
      </c>
      <c r="V214" s="1167">
        <v>0</v>
      </c>
      <c r="W214" s="1167">
        <v>0</v>
      </c>
      <c r="X214" s="1167">
        <v>0</v>
      </c>
      <c r="Y214" s="1167">
        <v>0</v>
      </c>
      <c r="Z214" s="1167">
        <v>0</v>
      </c>
      <c r="AA214" s="1167">
        <v>0</v>
      </c>
      <c r="AB214" s="1167">
        <v>0</v>
      </c>
      <c r="AC214" s="1167">
        <v>0</v>
      </c>
      <c r="AD214" s="1167">
        <v>0</v>
      </c>
      <c r="AE214" s="1167">
        <v>0</v>
      </c>
      <c r="AF214" s="1167">
        <v>0</v>
      </c>
      <c r="AG214" s="1167">
        <v>0</v>
      </c>
      <c r="AH214" s="1167">
        <v>0</v>
      </c>
      <c r="AI214" s="1167">
        <v>0</v>
      </c>
      <c r="BK214" s="1167">
        <v>210</v>
      </c>
    </row>
    <row r="215" spans="1:63" s="1167" customFormat="1" ht="13.5" customHeight="1">
      <c r="A215" s="1218">
        <v>44290</v>
      </c>
      <c r="B215" s="1167" t="s">
        <v>893</v>
      </c>
      <c r="C215" s="1167" t="s">
        <v>66</v>
      </c>
      <c r="D215" s="1167">
        <v>25</v>
      </c>
      <c r="E215" s="1167">
        <v>25</v>
      </c>
      <c r="J215" s="1167">
        <v>0</v>
      </c>
      <c r="O215" s="1167">
        <v>0</v>
      </c>
      <c r="R215" s="1167">
        <v>4</v>
      </c>
      <c r="T215" s="1167">
        <v>100</v>
      </c>
      <c r="U215" s="1167">
        <v>0</v>
      </c>
      <c r="V215" s="1167">
        <v>0</v>
      </c>
      <c r="W215" s="1167">
        <v>4</v>
      </c>
      <c r="X215" s="1167">
        <v>0</v>
      </c>
      <c r="Y215" s="1167">
        <v>100</v>
      </c>
      <c r="Z215" s="1167">
        <v>0</v>
      </c>
      <c r="AA215" s="1167">
        <v>0</v>
      </c>
      <c r="AB215" s="1167">
        <v>0</v>
      </c>
      <c r="AC215" s="1167">
        <v>0</v>
      </c>
      <c r="AD215" s="1167">
        <v>0</v>
      </c>
      <c r="AE215" s="1167">
        <v>0</v>
      </c>
      <c r="AF215" s="1167">
        <v>0</v>
      </c>
      <c r="AG215" s="1167">
        <v>4</v>
      </c>
      <c r="AH215" s="1167">
        <v>0</v>
      </c>
      <c r="AI215" s="1167">
        <v>100</v>
      </c>
      <c r="BK215" s="1167">
        <v>211</v>
      </c>
    </row>
    <row r="216" spans="1:63" s="1167" customFormat="1" ht="13.5" customHeight="1">
      <c r="A216" s="1218">
        <v>44290</v>
      </c>
      <c r="B216" s="1167" t="s">
        <v>126</v>
      </c>
      <c r="C216" s="1167" t="s">
        <v>66</v>
      </c>
      <c r="D216" s="1167">
        <v>15</v>
      </c>
      <c r="E216" s="1167">
        <v>15</v>
      </c>
      <c r="J216" s="1167">
        <v>0</v>
      </c>
      <c r="M216" s="1167">
        <v>4</v>
      </c>
      <c r="O216" s="1167">
        <v>60</v>
      </c>
      <c r="T216" s="1167">
        <v>0</v>
      </c>
      <c r="U216" s="1167">
        <v>0</v>
      </c>
      <c r="V216" s="1167">
        <v>0</v>
      </c>
      <c r="W216" s="1167">
        <v>4</v>
      </c>
      <c r="X216" s="1167">
        <v>0</v>
      </c>
      <c r="Y216" s="1167">
        <v>60</v>
      </c>
      <c r="Z216" s="1167">
        <v>0</v>
      </c>
      <c r="AA216" s="1167">
        <v>0</v>
      </c>
      <c r="AB216" s="1167">
        <v>0</v>
      </c>
      <c r="AC216" s="1167">
        <v>0</v>
      </c>
      <c r="AD216" s="1167">
        <v>0</v>
      </c>
      <c r="AE216" s="1167">
        <v>0</v>
      </c>
      <c r="AF216" s="1167">
        <v>0</v>
      </c>
      <c r="AG216" s="1167">
        <v>4</v>
      </c>
      <c r="AH216" s="1167">
        <v>0</v>
      </c>
      <c r="AI216" s="1167">
        <v>60</v>
      </c>
      <c r="BK216" s="1167">
        <v>212</v>
      </c>
    </row>
    <row r="217" spans="1:63" s="1167" customFormat="1" ht="13.5" customHeight="1">
      <c r="A217" s="1218">
        <v>44290</v>
      </c>
      <c r="B217" s="1167" t="s">
        <v>894</v>
      </c>
      <c r="C217" s="1167" t="s">
        <v>66</v>
      </c>
      <c r="D217" s="1167">
        <v>12</v>
      </c>
      <c r="E217" s="1167">
        <v>12</v>
      </c>
      <c r="J217" s="1167">
        <v>0</v>
      </c>
      <c r="O217" s="1167">
        <v>0</v>
      </c>
      <c r="T217" s="1167">
        <v>0</v>
      </c>
      <c r="U217" s="1167">
        <v>0</v>
      </c>
      <c r="V217" s="1167">
        <v>0</v>
      </c>
      <c r="W217" s="1167">
        <v>0</v>
      </c>
      <c r="X217" s="1167">
        <v>0</v>
      </c>
      <c r="Y217" s="1167">
        <v>0</v>
      </c>
      <c r="Z217" s="1167">
        <v>0</v>
      </c>
      <c r="AA217" s="1167">
        <v>0</v>
      </c>
      <c r="AB217" s="1167">
        <v>0</v>
      </c>
      <c r="AC217" s="1167">
        <v>0</v>
      </c>
      <c r="AD217" s="1167">
        <v>0</v>
      </c>
      <c r="AE217" s="1167">
        <v>0</v>
      </c>
      <c r="AF217" s="1167">
        <v>0</v>
      </c>
      <c r="AG217" s="1167">
        <v>0</v>
      </c>
      <c r="AH217" s="1167">
        <v>0</v>
      </c>
      <c r="AI217" s="1167">
        <v>0</v>
      </c>
      <c r="BK217" s="1167">
        <v>213</v>
      </c>
    </row>
    <row r="218" spans="1:63" s="1167" customFormat="1" ht="13.5" customHeight="1">
      <c r="A218" s="1218">
        <v>44290</v>
      </c>
      <c r="B218" s="1167" t="s">
        <v>64</v>
      </c>
      <c r="C218" s="1167" t="s">
        <v>66</v>
      </c>
      <c r="D218" s="1167">
        <v>13</v>
      </c>
      <c r="E218" s="1167">
        <v>13</v>
      </c>
      <c r="J218" s="1167">
        <v>0</v>
      </c>
      <c r="M218" s="1167">
        <v>5</v>
      </c>
      <c r="O218" s="1167">
        <v>65</v>
      </c>
      <c r="T218" s="1167">
        <v>0</v>
      </c>
      <c r="U218" s="1167">
        <v>0</v>
      </c>
      <c r="V218" s="1167">
        <v>0</v>
      </c>
      <c r="W218" s="1167">
        <v>5</v>
      </c>
      <c r="X218" s="1167">
        <v>0</v>
      </c>
      <c r="Y218" s="1167">
        <v>65</v>
      </c>
      <c r="Z218" s="1167">
        <v>0</v>
      </c>
      <c r="AA218" s="1167">
        <v>0</v>
      </c>
      <c r="AB218" s="1167">
        <v>0</v>
      </c>
      <c r="AC218" s="1167">
        <v>0</v>
      </c>
      <c r="AD218" s="1167">
        <v>0</v>
      </c>
      <c r="AE218" s="1167">
        <v>0</v>
      </c>
      <c r="AF218" s="1167">
        <v>0</v>
      </c>
      <c r="AG218" s="1167">
        <v>5</v>
      </c>
      <c r="AH218" s="1167">
        <v>0</v>
      </c>
      <c r="AI218" s="1167">
        <v>65</v>
      </c>
      <c r="BK218" s="1167">
        <v>214</v>
      </c>
    </row>
    <row r="219" spans="1:63" s="1167" customFormat="1" ht="13.5" customHeight="1">
      <c r="A219" s="1218">
        <v>44290</v>
      </c>
      <c r="B219" s="1167" t="s">
        <v>511</v>
      </c>
      <c r="C219" s="1167" t="s">
        <v>66</v>
      </c>
      <c r="D219" s="1167">
        <v>20</v>
      </c>
      <c r="E219" s="1167">
        <v>15</v>
      </c>
      <c r="J219" s="1167">
        <v>0</v>
      </c>
      <c r="O219" s="1167">
        <v>0</v>
      </c>
      <c r="T219" s="1167">
        <v>0</v>
      </c>
      <c r="U219" s="1167">
        <v>0</v>
      </c>
      <c r="V219" s="1167">
        <v>0</v>
      </c>
      <c r="W219" s="1167">
        <v>0</v>
      </c>
      <c r="X219" s="1167">
        <v>0</v>
      </c>
      <c r="Y219" s="1167">
        <v>0</v>
      </c>
      <c r="Z219" s="1167">
        <v>0</v>
      </c>
      <c r="AA219" s="1167">
        <v>0</v>
      </c>
      <c r="AB219" s="1167">
        <v>0</v>
      </c>
      <c r="AC219" s="1167">
        <v>0</v>
      </c>
      <c r="AD219" s="1167">
        <v>0</v>
      </c>
      <c r="AE219" s="1167">
        <v>0</v>
      </c>
      <c r="AF219" s="1167">
        <v>0</v>
      </c>
      <c r="AG219" s="1167">
        <v>0</v>
      </c>
      <c r="AH219" s="1167">
        <v>0</v>
      </c>
      <c r="AI219" s="1167">
        <v>0</v>
      </c>
      <c r="BK219" s="1167">
        <v>215</v>
      </c>
    </row>
    <row r="220" spans="1:63" s="1167" customFormat="1" ht="13.5" customHeight="1">
      <c r="A220" s="1218">
        <v>44290</v>
      </c>
      <c r="B220" s="1167" t="s">
        <v>895</v>
      </c>
      <c r="C220" s="1167" t="s">
        <v>66</v>
      </c>
      <c r="D220" s="1167">
        <v>8</v>
      </c>
      <c r="E220" s="1167">
        <v>8</v>
      </c>
      <c r="J220" s="1167">
        <v>0</v>
      </c>
      <c r="M220" s="1167">
        <v>5</v>
      </c>
      <c r="O220" s="1167">
        <v>40</v>
      </c>
      <c r="T220" s="1167">
        <v>0</v>
      </c>
      <c r="U220" s="1167">
        <v>0</v>
      </c>
      <c r="V220" s="1167">
        <v>0</v>
      </c>
      <c r="W220" s="1167">
        <v>5</v>
      </c>
      <c r="X220" s="1167">
        <v>0</v>
      </c>
      <c r="Y220" s="1167">
        <v>40</v>
      </c>
      <c r="Z220" s="1167">
        <v>0</v>
      </c>
      <c r="AA220" s="1167">
        <v>0</v>
      </c>
      <c r="AB220" s="1167">
        <v>0</v>
      </c>
      <c r="AC220" s="1167">
        <v>0</v>
      </c>
      <c r="AD220" s="1167">
        <v>0</v>
      </c>
      <c r="AE220" s="1167">
        <v>0</v>
      </c>
      <c r="AF220" s="1167">
        <v>0</v>
      </c>
      <c r="AG220" s="1167">
        <v>5</v>
      </c>
      <c r="AH220" s="1167">
        <v>0</v>
      </c>
      <c r="AI220" s="1167">
        <v>40</v>
      </c>
      <c r="BK220" s="1167">
        <v>216</v>
      </c>
    </row>
    <row r="221" spans="1:63" s="1167" customFormat="1" ht="13.5" customHeight="1">
      <c r="A221" s="1218">
        <v>44290</v>
      </c>
      <c r="B221" s="1167" t="s">
        <v>512</v>
      </c>
      <c r="C221" s="1167" t="s">
        <v>66</v>
      </c>
      <c r="D221" s="1167">
        <v>20</v>
      </c>
      <c r="E221" s="1167">
        <v>20</v>
      </c>
      <c r="J221" s="1167">
        <v>0</v>
      </c>
      <c r="O221" s="1167">
        <v>0</v>
      </c>
      <c r="T221" s="1167">
        <v>0</v>
      </c>
      <c r="U221" s="1167">
        <v>0</v>
      </c>
      <c r="V221" s="1167">
        <v>0</v>
      </c>
      <c r="W221" s="1167">
        <v>0</v>
      </c>
      <c r="X221" s="1167">
        <v>0</v>
      </c>
      <c r="Y221" s="1167">
        <v>0</v>
      </c>
      <c r="Z221" s="1167">
        <v>0</v>
      </c>
      <c r="AA221" s="1167">
        <v>0</v>
      </c>
      <c r="AB221" s="1167">
        <v>0</v>
      </c>
      <c r="AC221" s="1167">
        <v>0</v>
      </c>
      <c r="AD221" s="1167">
        <v>0</v>
      </c>
      <c r="AE221" s="1167">
        <v>0</v>
      </c>
      <c r="AF221" s="1167">
        <v>0</v>
      </c>
      <c r="AG221" s="1167">
        <v>0</v>
      </c>
      <c r="AH221" s="1167">
        <v>0</v>
      </c>
      <c r="AI221" s="1167">
        <v>0</v>
      </c>
      <c r="BK221" s="1167">
        <v>217</v>
      </c>
    </row>
    <row r="222" spans="1:63" s="1167" customFormat="1" ht="13.5" customHeight="1">
      <c r="A222" s="1218">
        <v>44290</v>
      </c>
      <c r="B222" s="1167" t="s">
        <v>890</v>
      </c>
      <c r="C222" s="1167" t="s">
        <v>66</v>
      </c>
      <c r="D222" s="1167">
        <v>9</v>
      </c>
      <c r="E222" s="1167">
        <v>9</v>
      </c>
      <c r="J222" s="1167">
        <v>0</v>
      </c>
      <c r="M222" s="1167">
        <v>17</v>
      </c>
      <c r="O222" s="1167">
        <v>153</v>
      </c>
      <c r="T222" s="1167">
        <v>0</v>
      </c>
      <c r="U222" s="1167">
        <v>0</v>
      </c>
      <c r="V222" s="1167">
        <v>0</v>
      </c>
      <c r="W222" s="1167">
        <v>17</v>
      </c>
      <c r="X222" s="1167">
        <v>0</v>
      </c>
      <c r="Y222" s="1167">
        <v>153</v>
      </c>
      <c r="Z222" s="1167">
        <v>0</v>
      </c>
      <c r="AA222" s="1167">
        <v>0</v>
      </c>
      <c r="AB222" s="1167">
        <v>0</v>
      </c>
      <c r="AC222" s="1167">
        <v>0</v>
      </c>
      <c r="AD222" s="1167">
        <v>0</v>
      </c>
      <c r="AE222" s="1167">
        <v>0</v>
      </c>
      <c r="AF222" s="1167">
        <v>0</v>
      </c>
      <c r="AG222" s="1167">
        <v>17</v>
      </c>
      <c r="AH222" s="1167">
        <v>0</v>
      </c>
      <c r="AI222" s="1167">
        <v>153</v>
      </c>
      <c r="BK222" s="1167">
        <v>218</v>
      </c>
    </row>
    <row r="223" spans="1:63" s="1167" customFormat="1" ht="13.5" customHeight="1">
      <c r="A223" s="1218">
        <v>44291</v>
      </c>
      <c r="B223" s="1167" t="s">
        <v>229</v>
      </c>
      <c r="C223" s="1167" t="s">
        <v>66</v>
      </c>
      <c r="D223" s="1167">
        <v>2</v>
      </c>
      <c r="E223" s="1167">
        <v>2</v>
      </c>
      <c r="F223" s="1167">
        <v>30</v>
      </c>
      <c r="J223" s="1167">
        <v>60</v>
      </c>
      <c r="K223" s="1167">
        <v>50</v>
      </c>
      <c r="O223" s="1167">
        <v>100</v>
      </c>
      <c r="P223" s="1167">
        <v>50</v>
      </c>
      <c r="T223" s="1167">
        <v>100</v>
      </c>
      <c r="U223" s="1167">
        <v>130</v>
      </c>
      <c r="V223" s="1167">
        <v>0</v>
      </c>
      <c r="W223" s="1167">
        <v>0</v>
      </c>
      <c r="X223" s="1167">
        <v>0</v>
      </c>
      <c r="Y223" s="1167">
        <v>260</v>
      </c>
      <c r="Z223" s="1167">
        <v>9096</v>
      </c>
      <c r="AA223" s="1167">
        <v>0</v>
      </c>
      <c r="AB223" s="1167">
        <v>0</v>
      </c>
      <c r="AC223" s="1167">
        <v>0</v>
      </c>
      <c r="AD223" s="1167">
        <v>18192</v>
      </c>
      <c r="AI223" s="1167">
        <v>0</v>
      </c>
      <c r="AJ223" s="1167">
        <v>115</v>
      </c>
      <c r="AK223" s="1167">
        <v>14</v>
      </c>
      <c r="AL223" s="1167">
        <v>0.16</v>
      </c>
      <c r="AM223" s="1167">
        <v>115</v>
      </c>
      <c r="AN223" s="1167">
        <v>32</v>
      </c>
      <c r="AO223" s="1167">
        <v>0.26</v>
      </c>
      <c r="AP223" s="1167">
        <v>115</v>
      </c>
      <c r="AQ223" s="1167">
        <v>32</v>
      </c>
      <c r="AR223" s="1167">
        <v>0.26</v>
      </c>
      <c r="AS223" s="1167">
        <v>13</v>
      </c>
      <c r="AT223" s="1167">
        <v>14</v>
      </c>
      <c r="AU223" s="1167">
        <v>0.16</v>
      </c>
      <c r="AV223" s="1167">
        <v>13</v>
      </c>
      <c r="AW223" s="1167">
        <v>24</v>
      </c>
      <c r="AX223" s="1167">
        <v>0.28999999999999998</v>
      </c>
      <c r="AY223" s="1167">
        <v>13</v>
      </c>
      <c r="AZ223" s="1167">
        <v>24</v>
      </c>
      <c r="BA223" s="1167">
        <v>0.28999999999999998</v>
      </c>
      <c r="BG223" s="1167">
        <v>11980.3</v>
      </c>
      <c r="BH223" s="1167">
        <v>22.099999999999966</v>
      </c>
      <c r="BI223" s="1167">
        <v>0</v>
      </c>
      <c r="BK223" s="1167">
        <v>219</v>
      </c>
    </row>
    <row r="224" spans="1:63" s="1167" customFormat="1" ht="13.5" customHeight="1">
      <c r="A224" s="1218">
        <v>44291</v>
      </c>
      <c r="B224" s="1167" t="s">
        <v>848</v>
      </c>
      <c r="C224" s="1167" t="s">
        <v>66</v>
      </c>
      <c r="D224" s="1167">
        <v>2</v>
      </c>
      <c r="E224" s="1167">
        <v>2</v>
      </c>
      <c r="J224" s="1167">
        <v>0</v>
      </c>
      <c r="O224" s="1167">
        <v>0</v>
      </c>
      <c r="T224" s="1167">
        <v>0</v>
      </c>
      <c r="U224" s="1167">
        <v>0</v>
      </c>
      <c r="V224" s="1167">
        <v>0</v>
      </c>
      <c r="W224" s="1167">
        <v>0</v>
      </c>
      <c r="X224" s="1167">
        <v>0</v>
      </c>
      <c r="Y224" s="1167">
        <v>0</v>
      </c>
      <c r="Z224" s="1167">
        <v>1980</v>
      </c>
      <c r="AA224" s="1167">
        <v>0</v>
      </c>
      <c r="AB224" s="1167">
        <v>0</v>
      </c>
      <c r="AC224" s="1167">
        <v>0</v>
      </c>
      <c r="AD224" s="1167">
        <v>3960</v>
      </c>
      <c r="AI224" s="1167">
        <v>0</v>
      </c>
      <c r="BK224" s="1167">
        <v>220</v>
      </c>
    </row>
    <row r="225" spans="1:63" s="1167" customFormat="1" ht="13.5" customHeight="1">
      <c r="A225" s="1218">
        <v>44291</v>
      </c>
      <c r="B225" s="1167" t="s">
        <v>202</v>
      </c>
      <c r="C225" s="1167" t="s">
        <v>66</v>
      </c>
      <c r="D225" s="1167">
        <v>12.6</v>
      </c>
      <c r="E225" s="1167">
        <v>12.6</v>
      </c>
      <c r="F225" s="1167">
        <v>20</v>
      </c>
      <c r="J225" s="1167">
        <v>252</v>
      </c>
      <c r="K225" s="1167">
        <v>34</v>
      </c>
      <c r="O225" s="1167">
        <v>428.4</v>
      </c>
      <c r="P225" s="1167">
        <v>33</v>
      </c>
      <c r="T225" s="1167">
        <v>415.8</v>
      </c>
      <c r="U225" s="1167">
        <v>87</v>
      </c>
      <c r="V225" s="1167">
        <v>0</v>
      </c>
      <c r="W225" s="1167">
        <v>0</v>
      </c>
      <c r="X225" s="1167">
        <v>0</v>
      </c>
      <c r="Y225" s="1167">
        <v>1096.2</v>
      </c>
      <c r="Z225" s="1167">
        <v>4135</v>
      </c>
      <c r="AA225" s="1167">
        <v>0</v>
      </c>
      <c r="AB225" s="1167">
        <v>0</v>
      </c>
      <c r="AC225" s="1167">
        <v>0</v>
      </c>
      <c r="AD225" s="1167">
        <v>52101</v>
      </c>
      <c r="AI225" s="1167">
        <v>0</v>
      </c>
      <c r="BK225" s="1167">
        <v>221</v>
      </c>
    </row>
    <row r="226" spans="1:63" s="1167" customFormat="1" ht="13.5" customHeight="1">
      <c r="A226" s="1218">
        <v>44291</v>
      </c>
      <c r="B226" s="1167" t="s">
        <v>850</v>
      </c>
      <c r="C226" s="1167" t="s">
        <v>389</v>
      </c>
      <c r="D226" s="1167">
        <v>10</v>
      </c>
      <c r="E226" s="1167">
        <v>10</v>
      </c>
      <c r="J226" s="1167">
        <v>0</v>
      </c>
      <c r="O226" s="1167">
        <v>0</v>
      </c>
      <c r="T226" s="1167">
        <v>0</v>
      </c>
      <c r="U226" s="1167">
        <v>0</v>
      </c>
      <c r="V226" s="1167">
        <v>0</v>
      </c>
      <c r="W226" s="1167">
        <v>0</v>
      </c>
      <c r="X226" s="1167">
        <v>0</v>
      </c>
      <c r="Y226" s="1167">
        <v>0</v>
      </c>
      <c r="Z226" s="1167">
        <v>0</v>
      </c>
      <c r="AA226" s="1167">
        <v>0</v>
      </c>
      <c r="AB226" s="1167">
        <v>4</v>
      </c>
      <c r="AC226" s="1167">
        <v>0</v>
      </c>
      <c r="AD226" s="1167">
        <v>40</v>
      </c>
      <c r="AI226" s="1167">
        <v>0</v>
      </c>
      <c r="BK226" s="1167">
        <v>222</v>
      </c>
    </row>
    <row r="227" spans="1:63" s="1167" customFormat="1" ht="13.5" customHeight="1">
      <c r="A227" s="1218">
        <v>44291</v>
      </c>
      <c r="B227" s="1167" t="s">
        <v>851</v>
      </c>
      <c r="C227" s="1167" t="s">
        <v>389</v>
      </c>
      <c r="D227" s="1167">
        <v>30</v>
      </c>
      <c r="E227" s="1167">
        <v>25</v>
      </c>
      <c r="G227" s="1167">
        <v>2</v>
      </c>
      <c r="J227" s="1167">
        <v>50</v>
      </c>
      <c r="L227" s="1167">
        <v>3</v>
      </c>
      <c r="O227" s="1167">
        <v>75</v>
      </c>
      <c r="Q227" s="1167">
        <v>3</v>
      </c>
      <c r="T227" s="1167">
        <v>75</v>
      </c>
      <c r="U227" s="1167">
        <v>0</v>
      </c>
      <c r="V227" s="1167">
        <v>8</v>
      </c>
      <c r="W227" s="1167">
        <v>0</v>
      </c>
      <c r="X227" s="1167">
        <v>0</v>
      </c>
      <c r="Y227" s="1167">
        <v>200</v>
      </c>
      <c r="Z227" s="1167">
        <v>0</v>
      </c>
      <c r="AA227" s="1167">
        <v>36</v>
      </c>
      <c r="AB227" s="1167">
        <v>0</v>
      </c>
      <c r="AC227" s="1167">
        <v>0</v>
      </c>
      <c r="AD227" s="1167">
        <v>900</v>
      </c>
      <c r="AI227" s="1167">
        <v>0</v>
      </c>
      <c r="BK227" s="1167">
        <v>223</v>
      </c>
    </row>
    <row r="228" spans="1:63" s="1167" customFormat="1" ht="13.5" customHeight="1">
      <c r="A228" s="1218">
        <v>44291</v>
      </c>
      <c r="B228" s="1167" t="s">
        <v>496</v>
      </c>
      <c r="C228" s="1167" t="s">
        <v>852</v>
      </c>
      <c r="D228" s="1167">
        <v>42</v>
      </c>
      <c r="E228" s="1167">
        <v>42</v>
      </c>
      <c r="H228" s="1167">
        <v>0.3</v>
      </c>
      <c r="J228" s="1167">
        <v>12.6</v>
      </c>
      <c r="M228" s="1167">
        <v>0.8</v>
      </c>
      <c r="O228" s="1167">
        <v>33.6</v>
      </c>
      <c r="R228" s="1167">
        <v>0.8</v>
      </c>
      <c r="T228" s="1167">
        <v>33.6</v>
      </c>
      <c r="U228" s="1167">
        <v>0</v>
      </c>
      <c r="V228" s="1167">
        <v>0</v>
      </c>
      <c r="W228" s="1167">
        <v>1.9000000000000001</v>
      </c>
      <c r="X228" s="1167">
        <v>0</v>
      </c>
      <c r="Y228" s="1167">
        <v>79.800000000000011</v>
      </c>
      <c r="Z228" s="1167">
        <v>0</v>
      </c>
      <c r="AA228" s="1167">
        <v>0</v>
      </c>
      <c r="AB228" s="1167">
        <v>12.400000000000002</v>
      </c>
      <c r="AC228" s="1167">
        <v>0</v>
      </c>
      <c r="AD228" s="1167">
        <v>520.80000000000007</v>
      </c>
      <c r="AI228" s="1167">
        <v>0</v>
      </c>
      <c r="BK228" s="1167">
        <v>224</v>
      </c>
    </row>
    <row r="229" spans="1:63" s="1167" customFormat="1" ht="13.5" customHeight="1">
      <c r="A229" s="1218">
        <v>44291</v>
      </c>
      <c r="B229" s="1167" t="s">
        <v>43</v>
      </c>
      <c r="C229" s="1167" t="s">
        <v>66</v>
      </c>
      <c r="D229" s="1167">
        <v>3.5</v>
      </c>
      <c r="E229" s="1167">
        <v>3.5</v>
      </c>
      <c r="H229" s="1167">
        <v>1</v>
      </c>
      <c r="J229" s="1167">
        <v>3.5</v>
      </c>
      <c r="M229" s="1167">
        <v>1.5</v>
      </c>
      <c r="O229" s="1167">
        <v>5.25</v>
      </c>
      <c r="P229" s="1167" t="s">
        <v>883</v>
      </c>
      <c r="R229" s="1167">
        <v>1.5</v>
      </c>
      <c r="T229" s="1167">
        <v>5.25</v>
      </c>
      <c r="U229" s="1167">
        <v>0</v>
      </c>
      <c r="W229" s="1167">
        <v>4</v>
      </c>
      <c r="X229" s="1167">
        <v>0</v>
      </c>
      <c r="Y229" s="1167">
        <v>14</v>
      </c>
      <c r="Z229" s="1167">
        <v>0</v>
      </c>
      <c r="AA229" s="1167">
        <v>0</v>
      </c>
      <c r="AB229" s="1167">
        <v>62</v>
      </c>
      <c r="AC229" s="1167">
        <v>0</v>
      </c>
      <c r="AD229" s="1167">
        <v>217</v>
      </c>
      <c r="AI229" s="1167">
        <v>0</v>
      </c>
      <c r="BK229" s="1167">
        <v>225</v>
      </c>
    </row>
    <row r="230" spans="1:63" s="1167" customFormat="1" ht="13.5" customHeight="1">
      <c r="A230" s="1218">
        <v>44291</v>
      </c>
      <c r="B230" s="1167" t="s">
        <v>618</v>
      </c>
      <c r="C230" s="1167" t="s">
        <v>66</v>
      </c>
      <c r="D230" s="1167">
        <v>35</v>
      </c>
      <c r="E230" s="1167">
        <v>35</v>
      </c>
      <c r="H230" s="1167">
        <v>0.4</v>
      </c>
      <c r="J230" s="1167">
        <v>14</v>
      </c>
      <c r="M230" s="1167">
        <v>0.8</v>
      </c>
      <c r="O230" s="1167">
        <v>28</v>
      </c>
      <c r="R230" s="1167">
        <v>0.8</v>
      </c>
      <c r="T230" s="1167">
        <v>28</v>
      </c>
      <c r="U230" s="1167">
        <v>0</v>
      </c>
      <c r="V230" s="1167">
        <v>0</v>
      </c>
      <c r="W230" s="1167">
        <v>2</v>
      </c>
      <c r="X230" s="1167">
        <v>0</v>
      </c>
      <c r="Y230" s="1167">
        <v>70</v>
      </c>
      <c r="Z230" s="1167">
        <v>0</v>
      </c>
      <c r="AA230" s="1167">
        <v>0</v>
      </c>
      <c r="AB230" s="1167">
        <v>0</v>
      </c>
      <c r="AC230" s="1167">
        <v>0</v>
      </c>
      <c r="AD230" s="1167">
        <v>0</v>
      </c>
      <c r="AG230" s="1167">
        <v>10</v>
      </c>
      <c r="AI230" s="1167">
        <v>350</v>
      </c>
      <c r="BK230" s="1167">
        <v>226</v>
      </c>
    </row>
    <row r="231" spans="1:63" s="1167" customFormat="1" ht="13.5" customHeight="1">
      <c r="A231" s="1218">
        <v>44291</v>
      </c>
      <c r="B231" s="1167" t="s">
        <v>44</v>
      </c>
      <c r="C231" s="1167" t="s">
        <v>66</v>
      </c>
      <c r="D231" s="1167">
        <v>20</v>
      </c>
      <c r="E231" s="1167">
        <v>20</v>
      </c>
      <c r="H231" s="1167">
        <v>0.4</v>
      </c>
      <c r="J231" s="1167">
        <v>8</v>
      </c>
      <c r="M231" s="1167">
        <v>0.8</v>
      </c>
      <c r="O231" s="1167">
        <v>16</v>
      </c>
      <c r="Q231" s="1167" t="s">
        <v>884</v>
      </c>
      <c r="R231" s="1167">
        <v>0.8</v>
      </c>
      <c r="T231" s="1167">
        <v>16</v>
      </c>
      <c r="U231" s="1167">
        <v>0</v>
      </c>
      <c r="V231" s="1167">
        <v>0</v>
      </c>
      <c r="W231" s="1167">
        <v>2</v>
      </c>
      <c r="X231" s="1167">
        <v>0</v>
      </c>
      <c r="Y231" s="1167">
        <v>40</v>
      </c>
      <c r="Z231" s="1167">
        <v>0</v>
      </c>
      <c r="AA231" s="1167">
        <v>0</v>
      </c>
      <c r="AB231" s="1167">
        <v>0</v>
      </c>
      <c r="AC231" s="1167">
        <v>0</v>
      </c>
      <c r="AD231" s="1167">
        <v>0</v>
      </c>
      <c r="AG231" s="1167">
        <v>10</v>
      </c>
      <c r="AI231" s="1167">
        <v>200</v>
      </c>
      <c r="BK231" s="1167">
        <v>227</v>
      </c>
    </row>
    <row r="232" spans="1:63" s="1167" customFormat="1" ht="13.5" customHeight="1">
      <c r="A232" s="1218">
        <v>44291</v>
      </c>
      <c r="B232" s="1167" t="s">
        <v>593</v>
      </c>
      <c r="C232" s="1167" t="s">
        <v>389</v>
      </c>
      <c r="D232" s="1167">
        <v>22</v>
      </c>
      <c r="E232" s="1167">
        <v>22</v>
      </c>
      <c r="H232" s="1167">
        <v>1</v>
      </c>
      <c r="J232" s="1167">
        <v>22</v>
      </c>
      <c r="M232" s="1167">
        <v>1</v>
      </c>
      <c r="O232" s="1167">
        <v>22</v>
      </c>
      <c r="R232" s="1167">
        <v>1</v>
      </c>
      <c r="T232" s="1167">
        <v>22</v>
      </c>
      <c r="U232" s="1167">
        <v>0</v>
      </c>
      <c r="V232" s="1167">
        <v>0</v>
      </c>
      <c r="W232" s="1167">
        <v>3</v>
      </c>
      <c r="X232" s="1167">
        <v>0</v>
      </c>
      <c r="Y232" s="1167">
        <v>66</v>
      </c>
      <c r="Z232" s="1167">
        <v>0</v>
      </c>
      <c r="AA232" s="1167">
        <v>0</v>
      </c>
      <c r="AB232" s="1167">
        <v>10</v>
      </c>
      <c r="AC232" s="1167">
        <v>0</v>
      </c>
      <c r="AD232" s="1167">
        <v>220</v>
      </c>
      <c r="AI232" s="1167">
        <v>0</v>
      </c>
      <c r="BK232" s="1167">
        <v>228</v>
      </c>
    </row>
    <row r="233" spans="1:63" s="1167" customFormat="1" ht="13.5" customHeight="1">
      <c r="A233" s="1218">
        <v>44291</v>
      </c>
      <c r="B233" s="1167" t="s">
        <v>45</v>
      </c>
      <c r="C233" s="1167" t="s">
        <v>66</v>
      </c>
      <c r="D233" s="1167">
        <v>130</v>
      </c>
      <c r="E233" s="1167">
        <v>90</v>
      </c>
      <c r="F233" s="1167" t="s">
        <v>885</v>
      </c>
      <c r="G233" s="1167" t="s">
        <v>886</v>
      </c>
      <c r="J233" s="1167">
        <v>0</v>
      </c>
      <c r="M233" s="1167">
        <v>0.1</v>
      </c>
      <c r="O233" s="1167">
        <v>9</v>
      </c>
      <c r="R233" s="1167">
        <v>0.1</v>
      </c>
      <c r="T233" s="1167">
        <v>9</v>
      </c>
      <c r="U233" s="1167">
        <v>0</v>
      </c>
      <c r="V233" s="1167">
        <v>0</v>
      </c>
      <c r="W233" s="1167">
        <v>0.2</v>
      </c>
      <c r="X233" s="1167">
        <v>0</v>
      </c>
      <c r="Y233" s="1167">
        <v>18</v>
      </c>
      <c r="Z233" s="1167">
        <v>0</v>
      </c>
      <c r="AA233" s="1167">
        <v>0</v>
      </c>
      <c r="AB233" s="1167">
        <v>1.2000000000000002</v>
      </c>
      <c r="AC233" s="1167">
        <v>0</v>
      </c>
      <c r="AD233" s="1167">
        <v>108.00000000000001</v>
      </c>
      <c r="AI233" s="1167">
        <v>0</v>
      </c>
      <c r="BK233" s="1167">
        <v>229</v>
      </c>
    </row>
    <row r="234" spans="1:63" s="1167" customFormat="1" ht="13.5" customHeight="1">
      <c r="A234" s="1218">
        <v>44291</v>
      </c>
      <c r="B234" s="1167" t="s">
        <v>46</v>
      </c>
      <c r="C234" s="1167" t="s">
        <v>66</v>
      </c>
      <c r="D234" s="1167">
        <v>35</v>
      </c>
      <c r="E234" s="1167">
        <v>35</v>
      </c>
      <c r="H234" s="1167">
        <v>0.1</v>
      </c>
      <c r="J234" s="1167">
        <v>3.5</v>
      </c>
      <c r="M234" s="1167">
        <v>0.2</v>
      </c>
      <c r="O234" s="1167">
        <v>7</v>
      </c>
      <c r="R234" s="1167">
        <v>0.2</v>
      </c>
      <c r="T234" s="1167">
        <v>7</v>
      </c>
      <c r="U234" s="1167">
        <v>0</v>
      </c>
      <c r="V234" s="1167">
        <v>0</v>
      </c>
      <c r="W234" s="1167">
        <v>0.5</v>
      </c>
      <c r="X234" s="1167">
        <v>0</v>
      </c>
      <c r="Y234" s="1167">
        <v>17.5</v>
      </c>
      <c r="Z234" s="1167">
        <v>0</v>
      </c>
      <c r="AA234" s="1167">
        <v>0</v>
      </c>
      <c r="AB234" s="1167">
        <v>3</v>
      </c>
      <c r="AC234" s="1167">
        <v>0</v>
      </c>
      <c r="AD234" s="1167">
        <v>105</v>
      </c>
      <c r="AI234" s="1167">
        <v>0</v>
      </c>
      <c r="BK234" s="1167">
        <v>230</v>
      </c>
    </row>
    <row r="235" spans="1:63" s="1167" customFormat="1" ht="13.5" customHeight="1">
      <c r="A235" s="1218">
        <v>44291</v>
      </c>
      <c r="B235" s="1167" t="s">
        <v>47</v>
      </c>
      <c r="C235" s="1167" t="s">
        <v>66</v>
      </c>
      <c r="D235" s="1167">
        <v>17</v>
      </c>
      <c r="E235" s="1167">
        <v>17</v>
      </c>
      <c r="J235" s="1167">
        <v>0</v>
      </c>
      <c r="O235" s="1167">
        <v>0</v>
      </c>
      <c r="T235" s="1167">
        <v>0</v>
      </c>
      <c r="U235" s="1167">
        <v>0</v>
      </c>
      <c r="V235" s="1167">
        <v>0</v>
      </c>
      <c r="W235" s="1167">
        <v>0</v>
      </c>
      <c r="X235" s="1167">
        <v>0</v>
      </c>
      <c r="Y235" s="1167">
        <v>0</v>
      </c>
      <c r="Z235" s="1167">
        <v>0</v>
      </c>
      <c r="AA235" s="1167">
        <v>0</v>
      </c>
      <c r="AB235" s="1167">
        <v>1</v>
      </c>
      <c r="AC235" s="1167">
        <v>0</v>
      </c>
      <c r="AD235" s="1167">
        <v>17</v>
      </c>
      <c r="AI235" s="1167">
        <v>0</v>
      </c>
      <c r="BK235" s="1167">
        <v>231</v>
      </c>
    </row>
    <row r="236" spans="1:63" s="1167" customFormat="1" ht="13.5" customHeight="1">
      <c r="A236" s="1218">
        <v>44291</v>
      </c>
      <c r="B236" s="1167" t="s">
        <v>48</v>
      </c>
      <c r="C236" s="1167" t="s">
        <v>389</v>
      </c>
      <c r="D236" s="1167">
        <v>23</v>
      </c>
      <c r="E236" s="1167">
        <v>23</v>
      </c>
      <c r="H236" s="1167">
        <v>0.5</v>
      </c>
      <c r="J236" s="1167">
        <v>11.5</v>
      </c>
      <c r="M236" s="1167">
        <v>1</v>
      </c>
      <c r="O236" s="1167">
        <v>23</v>
      </c>
      <c r="R236" s="1167">
        <v>1</v>
      </c>
      <c r="T236" s="1167">
        <v>23</v>
      </c>
      <c r="U236" s="1167">
        <v>0</v>
      </c>
      <c r="V236" s="1167">
        <v>0</v>
      </c>
      <c r="W236" s="1167">
        <v>2.5</v>
      </c>
      <c r="X236" s="1167">
        <v>0</v>
      </c>
      <c r="Y236" s="1167">
        <v>57.5</v>
      </c>
      <c r="Z236" s="1167">
        <v>0</v>
      </c>
      <c r="AA236" s="1167">
        <v>0</v>
      </c>
      <c r="AB236" s="1167">
        <v>0</v>
      </c>
      <c r="AC236" s="1167">
        <v>0</v>
      </c>
      <c r="AD236" s="1167">
        <v>0</v>
      </c>
      <c r="AG236" s="1167">
        <v>10</v>
      </c>
      <c r="AI236" s="1167">
        <v>230</v>
      </c>
      <c r="BK236" s="1167">
        <v>232</v>
      </c>
    </row>
    <row r="237" spans="1:63" s="1167" customFormat="1" ht="13.5" customHeight="1">
      <c r="A237" s="1218">
        <v>44291</v>
      </c>
      <c r="B237" s="1167" t="s">
        <v>164</v>
      </c>
      <c r="C237" s="1167" t="s">
        <v>66</v>
      </c>
      <c r="D237" s="1167">
        <v>80</v>
      </c>
      <c r="E237" s="1167">
        <v>80</v>
      </c>
      <c r="H237" s="1167">
        <v>0.2</v>
      </c>
      <c r="J237" s="1167">
        <v>16</v>
      </c>
      <c r="M237" s="1167">
        <v>0.3</v>
      </c>
      <c r="O237" s="1167">
        <v>24</v>
      </c>
      <c r="R237" s="1167">
        <v>0.3</v>
      </c>
      <c r="T237" s="1167">
        <v>24</v>
      </c>
      <c r="U237" s="1167">
        <v>0</v>
      </c>
      <c r="V237" s="1167">
        <v>0</v>
      </c>
      <c r="W237" s="1167">
        <v>0.8</v>
      </c>
      <c r="X237" s="1167">
        <v>0</v>
      </c>
      <c r="Y237" s="1167">
        <v>64</v>
      </c>
      <c r="Z237" s="1167">
        <v>0</v>
      </c>
      <c r="AA237" s="1167">
        <v>0</v>
      </c>
      <c r="AB237" s="1167">
        <v>3.8000000000000007</v>
      </c>
      <c r="AC237" s="1167">
        <v>0</v>
      </c>
      <c r="AD237" s="1167">
        <v>304.00000000000006</v>
      </c>
      <c r="AI237" s="1167">
        <v>0</v>
      </c>
      <c r="BK237" s="1167">
        <v>233</v>
      </c>
    </row>
    <row r="238" spans="1:63" s="1167" customFormat="1" ht="13.5" customHeight="1">
      <c r="A238" s="1218">
        <v>44291</v>
      </c>
      <c r="B238" s="1167" t="s">
        <v>49</v>
      </c>
      <c r="C238" s="1167" t="s">
        <v>66</v>
      </c>
      <c r="D238" s="1167">
        <v>40</v>
      </c>
      <c r="E238" s="1167">
        <v>40</v>
      </c>
      <c r="H238" s="1167">
        <v>0.2</v>
      </c>
      <c r="J238" s="1167">
        <v>8</v>
      </c>
      <c r="M238" s="1167">
        <v>0.3</v>
      </c>
      <c r="O238" s="1167">
        <v>12</v>
      </c>
      <c r="R238" s="1167">
        <v>0.3</v>
      </c>
      <c r="T238" s="1167">
        <v>12</v>
      </c>
      <c r="U238" s="1167">
        <v>0</v>
      </c>
      <c r="V238" s="1167">
        <v>0</v>
      </c>
      <c r="W238" s="1167">
        <v>0.8</v>
      </c>
      <c r="X238" s="1167">
        <v>0</v>
      </c>
      <c r="Y238" s="1167">
        <v>32</v>
      </c>
      <c r="Z238" s="1167">
        <v>0</v>
      </c>
      <c r="AA238" s="1167">
        <v>0</v>
      </c>
      <c r="AB238" s="1167">
        <v>1.8000000000000005</v>
      </c>
      <c r="AC238" s="1167">
        <v>0</v>
      </c>
      <c r="AD238" s="1167">
        <v>72.000000000000014</v>
      </c>
      <c r="AI238" s="1167">
        <v>0</v>
      </c>
      <c r="BK238" s="1167">
        <v>234</v>
      </c>
    </row>
    <row r="239" spans="1:63" s="1167" customFormat="1" ht="13.5" customHeight="1">
      <c r="A239" s="1218">
        <v>44291</v>
      </c>
      <c r="B239" s="1167" t="s">
        <v>373</v>
      </c>
      <c r="C239" s="1167" t="s">
        <v>66</v>
      </c>
      <c r="D239" s="1167">
        <v>43</v>
      </c>
      <c r="E239" s="1167">
        <v>43</v>
      </c>
      <c r="H239" s="1167">
        <v>0.5</v>
      </c>
      <c r="J239" s="1167">
        <v>21.5</v>
      </c>
      <c r="M239" s="1167">
        <v>1</v>
      </c>
      <c r="O239" s="1167">
        <v>43</v>
      </c>
      <c r="R239" s="1167">
        <v>1</v>
      </c>
      <c r="T239" s="1167">
        <v>43</v>
      </c>
      <c r="U239" s="1167">
        <v>0</v>
      </c>
      <c r="V239" s="1167">
        <v>0</v>
      </c>
      <c r="W239" s="1167">
        <v>2.5</v>
      </c>
      <c r="X239" s="1167">
        <v>0</v>
      </c>
      <c r="Y239" s="1167">
        <v>107.5</v>
      </c>
      <c r="Z239" s="1167">
        <v>0</v>
      </c>
      <c r="AA239" s="1167">
        <v>0</v>
      </c>
      <c r="AB239" s="1167">
        <v>0.80000000000000071</v>
      </c>
      <c r="AC239" s="1167">
        <v>0</v>
      </c>
      <c r="AD239" s="1167">
        <v>34.400000000000034</v>
      </c>
      <c r="AE239" s="1167">
        <v>0</v>
      </c>
      <c r="AF239" s="1167">
        <v>0</v>
      </c>
      <c r="AG239" s="1167">
        <v>20</v>
      </c>
      <c r="AH239" s="1167">
        <v>0</v>
      </c>
      <c r="AI239" s="1167">
        <v>860</v>
      </c>
      <c r="BK239" s="1167">
        <v>235</v>
      </c>
    </row>
    <row r="240" spans="1:63" s="1167" customFormat="1" ht="13.5" customHeight="1">
      <c r="A240" s="1218">
        <v>44291</v>
      </c>
      <c r="B240" s="1167" t="s">
        <v>853</v>
      </c>
      <c r="C240" s="1167" t="s">
        <v>66</v>
      </c>
      <c r="D240" s="1167">
        <v>30</v>
      </c>
      <c r="E240" s="1167">
        <v>6</v>
      </c>
      <c r="H240" s="1167">
        <v>0.5</v>
      </c>
      <c r="J240" s="1167">
        <v>3</v>
      </c>
      <c r="M240" s="1167">
        <v>1</v>
      </c>
      <c r="O240" s="1167">
        <v>6</v>
      </c>
      <c r="R240" s="1167">
        <v>1</v>
      </c>
      <c r="T240" s="1167">
        <v>6</v>
      </c>
      <c r="V240" s="1167">
        <v>0</v>
      </c>
      <c r="W240" s="1167">
        <v>2.5</v>
      </c>
      <c r="X240" s="1167">
        <v>0</v>
      </c>
      <c r="Y240" s="1167">
        <v>15</v>
      </c>
      <c r="Z240" s="1167">
        <v>0</v>
      </c>
      <c r="AA240" s="1167">
        <v>0</v>
      </c>
      <c r="AB240" s="1167">
        <v>29.5</v>
      </c>
      <c r="AC240" s="1167">
        <v>0</v>
      </c>
      <c r="AD240" s="1167">
        <v>177</v>
      </c>
      <c r="AE240" s="1167">
        <v>0</v>
      </c>
      <c r="AF240" s="1167">
        <v>0</v>
      </c>
      <c r="AH240" s="1167">
        <v>0</v>
      </c>
      <c r="AI240" s="1167">
        <v>0</v>
      </c>
      <c r="BK240" s="1167">
        <v>236</v>
      </c>
    </row>
    <row r="241" spans="1:63" s="1167" customFormat="1" ht="13.5" customHeight="1">
      <c r="A241" s="1218">
        <v>44291</v>
      </c>
      <c r="B241" s="1167" t="s">
        <v>176</v>
      </c>
      <c r="C241" s="1167" t="s">
        <v>389</v>
      </c>
      <c r="D241" s="1167">
        <v>9</v>
      </c>
      <c r="E241" s="1167">
        <v>9</v>
      </c>
      <c r="H241" s="1167">
        <v>0.5</v>
      </c>
      <c r="J241" s="1167">
        <v>4.5</v>
      </c>
      <c r="K241" s="1167" t="s">
        <v>887</v>
      </c>
      <c r="M241" s="1167">
        <v>1</v>
      </c>
      <c r="O241" s="1167">
        <v>9</v>
      </c>
      <c r="R241" s="1167">
        <v>1</v>
      </c>
      <c r="T241" s="1167">
        <v>9</v>
      </c>
      <c r="U241" s="1167">
        <v>0</v>
      </c>
      <c r="V241" s="1167">
        <v>0</v>
      </c>
      <c r="W241" s="1167">
        <v>2.5</v>
      </c>
      <c r="X241" s="1167">
        <v>0</v>
      </c>
      <c r="Y241" s="1167">
        <v>22.5</v>
      </c>
      <c r="Z241" s="1167">
        <v>0</v>
      </c>
      <c r="AA241" s="1167">
        <v>0</v>
      </c>
      <c r="AB241" s="1167">
        <v>0.5</v>
      </c>
      <c r="AC241" s="1167">
        <v>0</v>
      </c>
      <c r="AD241" s="1167">
        <v>4.5</v>
      </c>
      <c r="AE241" s="1167">
        <v>0</v>
      </c>
      <c r="AF241" s="1167">
        <v>0</v>
      </c>
      <c r="AG241" s="1167">
        <v>10</v>
      </c>
      <c r="AH241" s="1167">
        <v>0</v>
      </c>
      <c r="AI241" s="1167">
        <v>90</v>
      </c>
      <c r="BK241" s="1167">
        <v>237</v>
      </c>
    </row>
    <row r="242" spans="1:63" s="1167" customFormat="1" ht="13.5" customHeight="1">
      <c r="A242" s="1218">
        <v>44291</v>
      </c>
      <c r="B242" s="1167" t="s">
        <v>158</v>
      </c>
      <c r="C242" s="1167" t="s">
        <v>66</v>
      </c>
      <c r="D242" s="1167">
        <v>30</v>
      </c>
      <c r="E242" s="1167">
        <v>30</v>
      </c>
      <c r="H242" s="1167">
        <v>0.5</v>
      </c>
      <c r="J242" s="1167">
        <v>15</v>
      </c>
      <c r="M242" s="1167">
        <v>1</v>
      </c>
      <c r="O242" s="1167">
        <v>30</v>
      </c>
      <c r="R242" s="1167">
        <v>1</v>
      </c>
      <c r="T242" s="1167">
        <v>30</v>
      </c>
      <c r="U242" s="1167">
        <v>0</v>
      </c>
      <c r="V242" s="1167">
        <v>0</v>
      </c>
      <c r="W242" s="1167">
        <v>2.5</v>
      </c>
      <c r="X242" s="1167">
        <v>0</v>
      </c>
      <c r="Y242" s="1167">
        <v>75</v>
      </c>
      <c r="Z242" s="1167">
        <v>0</v>
      </c>
      <c r="AA242" s="1167">
        <v>0</v>
      </c>
      <c r="AB242" s="1167">
        <v>4.5</v>
      </c>
      <c r="AC242" s="1167">
        <v>0</v>
      </c>
      <c r="AD242" s="1167">
        <v>135</v>
      </c>
      <c r="AE242" s="1167">
        <v>0</v>
      </c>
      <c r="AF242" s="1167">
        <v>0</v>
      </c>
      <c r="AH242" s="1167">
        <v>0</v>
      </c>
      <c r="AI242" s="1167">
        <v>0</v>
      </c>
      <c r="BK242" s="1167">
        <v>238</v>
      </c>
    </row>
    <row r="243" spans="1:63" s="1167" customFormat="1" ht="13.5" customHeight="1">
      <c r="A243" s="1218">
        <v>44291</v>
      </c>
      <c r="B243" s="1167" t="s">
        <v>166</v>
      </c>
      <c r="C243" s="1167" t="s">
        <v>66</v>
      </c>
      <c r="D243" s="1167">
        <v>30</v>
      </c>
      <c r="E243" s="1167">
        <v>30</v>
      </c>
      <c r="J243" s="1167">
        <v>0</v>
      </c>
      <c r="M243" s="1167">
        <v>0.1</v>
      </c>
      <c r="O243" s="1167">
        <v>3</v>
      </c>
      <c r="R243" s="1167">
        <v>0.1</v>
      </c>
      <c r="T243" s="1167">
        <v>3</v>
      </c>
      <c r="U243" s="1167">
        <v>0</v>
      </c>
      <c r="V243" s="1167">
        <v>0</v>
      </c>
      <c r="W243" s="1167">
        <v>0.2</v>
      </c>
      <c r="X243" s="1167">
        <v>0</v>
      </c>
      <c r="Y243" s="1167">
        <v>6</v>
      </c>
      <c r="Z243" s="1167">
        <v>0</v>
      </c>
      <c r="AA243" s="1167">
        <v>0</v>
      </c>
      <c r="AB243" s="1167">
        <v>1.1000000000000003</v>
      </c>
      <c r="AC243" s="1167">
        <v>0</v>
      </c>
      <c r="AD243" s="1167">
        <v>33.000000000000007</v>
      </c>
      <c r="AE243" s="1167">
        <v>0</v>
      </c>
      <c r="AF243" s="1167">
        <v>0</v>
      </c>
      <c r="AH243" s="1167">
        <v>0</v>
      </c>
      <c r="AI243" s="1167">
        <v>0</v>
      </c>
      <c r="BK243" s="1167">
        <v>239</v>
      </c>
    </row>
    <row r="244" spans="1:63" s="1167" customFormat="1" ht="13.5" customHeight="1">
      <c r="A244" s="1218">
        <v>44291</v>
      </c>
      <c r="B244" s="1167" t="s">
        <v>145</v>
      </c>
      <c r="C244" s="1167" t="s">
        <v>389</v>
      </c>
      <c r="D244" s="1167">
        <v>16</v>
      </c>
      <c r="E244" s="1167">
        <v>16</v>
      </c>
      <c r="H244" s="1167">
        <v>1</v>
      </c>
      <c r="J244" s="1167">
        <v>16</v>
      </c>
      <c r="M244" s="1167">
        <v>1</v>
      </c>
      <c r="O244" s="1167">
        <v>16</v>
      </c>
      <c r="R244" s="1167">
        <v>1</v>
      </c>
      <c r="T244" s="1167">
        <v>16</v>
      </c>
      <c r="U244" s="1167">
        <v>0</v>
      </c>
      <c r="V244" s="1167">
        <v>0</v>
      </c>
      <c r="W244" s="1167">
        <v>3</v>
      </c>
      <c r="X244" s="1167">
        <v>0</v>
      </c>
      <c r="Y244" s="1167">
        <v>48</v>
      </c>
      <c r="Z244" s="1167">
        <v>0</v>
      </c>
      <c r="AA244" s="1167">
        <v>0</v>
      </c>
      <c r="AB244" s="1167">
        <v>23</v>
      </c>
      <c r="AC244" s="1167">
        <v>0</v>
      </c>
      <c r="AD244" s="1167">
        <v>368</v>
      </c>
      <c r="AE244" s="1167">
        <v>0</v>
      </c>
      <c r="AF244" s="1167">
        <v>0</v>
      </c>
      <c r="AH244" s="1167">
        <v>0</v>
      </c>
      <c r="AI244" s="1167">
        <v>0</v>
      </c>
      <c r="BK244" s="1167">
        <v>240</v>
      </c>
    </row>
    <row r="245" spans="1:63" s="1167" customFormat="1" ht="13.5" customHeight="1">
      <c r="A245" s="1218">
        <v>44291</v>
      </c>
      <c r="B245" s="1167" t="s">
        <v>136</v>
      </c>
      <c r="C245" s="1167" t="s">
        <v>66</v>
      </c>
      <c r="D245" s="1167">
        <v>120</v>
      </c>
      <c r="E245" s="1167">
        <v>120</v>
      </c>
      <c r="H245" s="1167">
        <v>3</v>
      </c>
      <c r="J245" s="1167">
        <v>360</v>
      </c>
      <c r="O245" s="1167">
        <v>0</v>
      </c>
      <c r="P245" s="1167" t="s">
        <v>883</v>
      </c>
      <c r="T245" s="1167">
        <v>0</v>
      </c>
      <c r="U245" s="1167">
        <v>0</v>
      </c>
      <c r="V245" s="1167">
        <v>0</v>
      </c>
      <c r="W245" s="1167">
        <v>3</v>
      </c>
      <c r="X245" s="1167">
        <v>0</v>
      </c>
      <c r="Y245" s="1167">
        <v>360</v>
      </c>
      <c r="Z245" s="1167">
        <v>0</v>
      </c>
      <c r="AA245" s="1167">
        <v>0</v>
      </c>
      <c r="AB245" s="1167">
        <v>5</v>
      </c>
      <c r="AC245" s="1167">
        <v>0</v>
      </c>
      <c r="AD245" s="1167">
        <v>600</v>
      </c>
      <c r="AE245" s="1167">
        <v>0</v>
      </c>
      <c r="AF245" s="1167">
        <v>0</v>
      </c>
      <c r="AH245" s="1167">
        <v>0</v>
      </c>
      <c r="AI245" s="1167">
        <v>0</v>
      </c>
      <c r="BK245" s="1167">
        <v>241</v>
      </c>
    </row>
    <row r="246" spans="1:63" s="1167" customFormat="1" ht="13.5" customHeight="1">
      <c r="A246" s="1218">
        <v>44291</v>
      </c>
      <c r="B246" s="1167" t="s">
        <v>183</v>
      </c>
      <c r="C246" s="1167" t="s">
        <v>66</v>
      </c>
      <c r="D246" s="1167">
        <v>30</v>
      </c>
      <c r="E246" s="1167">
        <v>30</v>
      </c>
      <c r="J246" s="1167">
        <v>0</v>
      </c>
      <c r="M246" s="1167">
        <v>0.1</v>
      </c>
      <c r="O246" s="1167">
        <v>3</v>
      </c>
      <c r="R246" s="1167">
        <v>0.1</v>
      </c>
      <c r="T246" s="1167">
        <v>3</v>
      </c>
      <c r="U246" s="1167">
        <v>0</v>
      </c>
      <c r="V246" s="1167">
        <v>0</v>
      </c>
      <c r="W246" s="1167">
        <v>0.2</v>
      </c>
      <c r="X246" s="1167">
        <v>0</v>
      </c>
      <c r="Y246" s="1167">
        <v>6</v>
      </c>
      <c r="Z246" s="1167">
        <v>0</v>
      </c>
      <c r="AA246" s="1167">
        <v>0</v>
      </c>
      <c r="AB246" s="1167">
        <v>1.4000000000000001</v>
      </c>
      <c r="AC246" s="1167">
        <v>0</v>
      </c>
      <c r="AD246" s="1167">
        <v>42.000000000000007</v>
      </c>
      <c r="AE246" s="1167">
        <v>0</v>
      </c>
      <c r="AF246" s="1167">
        <v>0</v>
      </c>
      <c r="AH246" s="1167">
        <v>0</v>
      </c>
      <c r="AI246" s="1167">
        <v>0</v>
      </c>
      <c r="BK246" s="1167">
        <v>242</v>
      </c>
    </row>
    <row r="247" spans="1:63" s="1167" customFormat="1" ht="13.5" customHeight="1">
      <c r="A247" s="1218">
        <v>44291</v>
      </c>
      <c r="B247" s="1167" t="s">
        <v>142</v>
      </c>
      <c r="C247" s="1167" t="s">
        <v>66</v>
      </c>
      <c r="D247" s="1167">
        <v>35</v>
      </c>
      <c r="E247" s="1167">
        <v>35</v>
      </c>
      <c r="J247" s="1167">
        <v>0</v>
      </c>
      <c r="M247" s="1167">
        <v>0.2</v>
      </c>
      <c r="O247" s="1167">
        <v>7</v>
      </c>
      <c r="R247" s="1167">
        <v>0.3</v>
      </c>
      <c r="T247" s="1167">
        <v>10.5</v>
      </c>
      <c r="U247" s="1167">
        <v>0</v>
      </c>
      <c r="V247" s="1167">
        <v>0</v>
      </c>
      <c r="W247" s="1167">
        <v>0.5</v>
      </c>
      <c r="X247" s="1167">
        <v>0</v>
      </c>
      <c r="Y247" s="1167">
        <v>17.5</v>
      </c>
      <c r="Z247" s="1167">
        <v>0</v>
      </c>
      <c r="AA247" s="1167">
        <v>0</v>
      </c>
      <c r="AB247" s="1167">
        <v>0.80000000000000016</v>
      </c>
      <c r="AC247" s="1167">
        <v>0</v>
      </c>
      <c r="AD247" s="1167">
        <v>28.000000000000007</v>
      </c>
      <c r="AE247" s="1167">
        <v>0</v>
      </c>
      <c r="AF247" s="1167">
        <v>0</v>
      </c>
      <c r="AG247" s="1167">
        <v>5</v>
      </c>
      <c r="AH247" s="1167">
        <v>0</v>
      </c>
      <c r="AI247" s="1167">
        <v>175</v>
      </c>
      <c r="BK247" s="1167">
        <v>243</v>
      </c>
    </row>
    <row r="248" spans="1:63" s="1167" customFormat="1" ht="13.5" customHeight="1">
      <c r="A248" s="1218">
        <v>44291</v>
      </c>
      <c r="B248" s="1167" t="s">
        <v>51</v>
      </c>
      <c r="C248" s="1167" t="s">
        <v>66</v>
      </c>
      <c r="D248" s="1167">
        <v>100</v>
      </c>
      <c r="E248" s="1167">
        <v>100</v>
      </c>
      <c r="J248" s="1167">
        <v>0</v>
      </c>
      <c r="M248" s="1167">
        <v>0.5</v>
      </c>
      <c r="O248" s="1167">
        <v>50</v>
      </c>
      <c r="T248" s="1167">
        <v>0</v>
      </c>
      <c r="U248" s="1167">
        <v>0</v>
      </c>
      <c r="V248" s="1167">
        <v>0</v>
      </c>
      <c r="W248" s="1167">
        <v>0.5</v>
      </c>
      <c r="X248" s="1167">
        <v>0</v>
      </c>
      <c r="Y248" s="1167">
        <v>50</v>
      </c>
      <c r="Z248" s="1167">
        <v>0</v>
      </c>
      <c r="AA248" s="1167">
        <v>0</v>
      </c>
      <c r="AB248" s="1167">
        <v>8</v>
      </c>
      <c r="AC248" s="1167">
        <v>0</v>
      </c>
      <c r="AD248" s="1167">
        <v>800</v>
      </c>
      <c r="AE248" s="1167">
        <v>0</v>
      </c>
      <c r="AF248" s="1167">
        <v>0</v>
      </c>
      <c r="AG248" s="1167">
        <v>5</v>
      </c>
      <c r="AH248" s="1167">
        <v>0</v>
      </c>
      <c r="AI248" s="1167">
        <v>500</v>
      </c>
      <c r="BK248" s="1167">
        <v>244</v>
      </c>
    </row>
    <row r="249" spans="1:63" s="1167" customFormat="1" ht="13.5" customHeight="1">
      <c r="A249" s="1218">
        <v>44291</v>
      </c>
      <c r="B249" s="1167" t="s">
        <v>935</v>
      </c>
      <c r="C249" s="1167" t="s">
        <v>66</v>
      </c>
      <c r="D249" s="1167">
        <v>50</v>
      </c>
      <c r="E249" s="1167">
        <v>50</v>
      </c>
      <c r="H249" s="1167">
        <v>0.2</v>
      </c>
      <c r="J249" s="1167">
        <v>10</v>
      </c>
      <c r="M249" s="1167">
        <v>0.4</v>
      </c>
      <c r="O249" s="1167">
        <v>20</v>
      </c>
      <c r="R249" s="1167">
        <v>0.4</v>
      </c>
      <c r="T249" s="1167">
        <v>20</v>
      </c>
      <c r="U249" s="1167">
        <v>0</v>
      </c>
      <c r="V249" s="1167">
        <v>0</v>
      </c>
      <c r="W249" s="1167">
        <v>1</v>
      </c>
      <c r="X249" s="1167">
        <v>0</v>
      </c>
      <c r="Y249" s="1167">
        <v>50</v>
      </c>
      <c r="Z249" s="1167">
        <v>0</v>
      </c>
      <c r="AA249" s="1167">
        <v>0</v>
      </c>
      <c r="AB249" s="1167">
        <v>2</v>
      </c>
      <c r="AC249" s="1167">
        <v>0</v>
      </c>
      <c r="AD249" s="1167">
        <v>100</v>
      </c>
      <c r="AE249" s="1167">
        <v>0</v>
      </c>
      <c r="AF249" s="1167">
        <v>0</v>
      </c>
      <c r="AG249" s="1167">
        <v>2</v>
      </c>
      <c r="AH249" s="1167">
        <v>0</v>
      </c>
      <c r="AI249" s="1167">
        <v>100</v>
      </c>
      <c r="BK249" s="1167">
        <v>245</v>
      </c>
    </row>
    <row r="250" spans="1:63" s="1167" customFormat="1" ht="13.5" customHeight="1">
      <c r="A250" s="1218">
        <v>44291</v>
      </c>
      <c r="B250" s="1167" t="s">
        <v>168</v>
      </c>
      <c r="C250" s="1167" t="s">
        <v>66</v>
      </c>
      <c r="D250" s="1167">
        <v>120</v>
      </c>
      <c r="E250" s="1167">
        <v>91</v>
      </c>
      <c r="J250" s="1167">
        <v>0</v>
      </c>
      <c r="L250" s="1167">
        <v>10</v>
      </c>
      <c r="O250" s="1167">
        <v>910</v>
      </c>
      <c r="T250" s="1167">
        <v>0</v>
      </c>
      <c r="U250" s="1167">
        <v>0</v>
      </c>
      <c r="V250" s="1167">
        <v>10</v>
      </c>
      <c r="W250" s="1167">
        <v>0</v>
      </c>
      <c r="X250" s="1167">
        <v>0</v>
      </c>
      <c r="Y250" s="1167">
        <v>910</v>
      </c>
      <c r="Z250" s="1167">
        <v>0</v>
      </c>
      <c r="AA250" s="1167">
        <v>0</v>
      </c>
      <c r="AB250" s="1167">
        <v>0</v>
      </c>
      <c r="AC250" s="1167">
        <v>0</v>
      </c>
      <c r="AD250" s="1167">
        <v>0</v>
      </c>
      <c r="AE250" s="1167">
        <v>0</v>
      </c>
      <c r="AF250" s="1167">
        <v>10</v>
      </c>
      <c r="AG250" s="1167">
        <v>0</v>
      </c>
      <c r="AH250" s="1167">
        <v>0</v>
      </c>
      <c r="AI250" s="1167">
        <v>910</v>
      </c>
      <c r="BK250" s="1167">
        <v>246</v>
      </c>
    </row>
    <row r="251" spans="1:63" s="1167" customFormat="1" ht="13.5" customHeight="1">
      <c r="A251" s="1218">
        <v>44291</v>
      </c>
      <c r="B251" s="1167" t="s">
        <v>132</v>
      </c>
      <c r="C251" s="1167" t="s">
        <v>66</v>
      </c>
      <c r="D251" s="1167">
        <v>70</v>
      </c>
      <c r="E251" s="1167">
        <v>63</v>
      </c>
      <c r="J251" s="1167">
        <v>0</v>
      </c>
      <c r="O251" s="1167">
        <v>0</v>
      </c>
      <c r="Q251" s="1167">
        <v>9</v>
      </c>
      <c r="T251" s="1167">
        <v>567</v>
      </c>
      <c r="U251" s="1167">
        <v>0</v>
      </c>
      <c r="V251" s="1167">
        <v>9</v>
      </c>
      <c r="W251" s="1167">
        <v>0</v>
      </c>
      <c r="X251" s="1167">
        <v>0</v>
      </c>
      <c r="Y251" s="1167">
        <v>567</v>
      </c>
      <c r="Z251" s="1167">
        <v>0</v>
      </c>
      <c r="AA251" s="1167">
        <v>0</v>
      </c>
      <c r="AB251" s="1167">
        <v>0</v>
      </c>
      <c r="AC251" s="1167">
        <v>0</v>
      </c>
      <c r="AD251" s="1167">
        <v>0</v>
      </c>
      <c r="AE251" s="1167">
        <v>0</v>
      </c>
      <c r="AF251" s="1167">
        <v>9</v>
      </c>
      <c r="AG251" s="1167">
        <v>0</v>
      </c>
      <c r="AH251" s="1167">
        <v>0</v>
      </c>
      <c r="AI251" s="1167">
        <v>567</v>
      </c>
      <c r="BK251" s="1167">
        <v>247</v>
      </c>
    </row>
    <row r="252" spans="1:63" s="1167" customFormat="1" ht="13.5" customHeight="1">
      <c r="A252" s="1218">
        <v>44291</v>
      </c>
      <c r="B252" s="1167" t="s">
        <v>488</v>
      </c>
      <c r="C252" s="1167" t="s">
        <v>66</v>
      </c>
      <c r="D252" s="1167">
        <v>120</v>
      </c>
      <c r="E252" s="1167">
        <v>113</v>
      </c>
      <c r="G252" s="1167">
        <v>4</v>
      </c>
      <c r="J252" s="1167">
        <v>452</v>
      </c>
      <c r="O252" s="1167">
        <v>0</v>
      </c>
      <c r="Q252" s="1167">
        <v>8</v>
      </c>
      <c r="S252" s="1167" t="s">
        <v>888</v>
      </c>
      <c r="T252" s="1167">
        <v>904</v>
      </c>
      <c r="U252" s="1167">
        <v>0</v>
      </c>
      <c r="V252" s="1167">
        <v>12</v>
      </c>
      <c r="W252" s="1167">
        <v>0</v>
      </c>
      <c r="X252" s="1167">
        <v>0</v>
      </c>
      <c r="Y252" s="1167">
        <v>1356</v>
      </c>
      <c r="Z252" s="1167">
        <v>0</v>
      </c>
      <c r="AA252" s="1167">
        <v>0</v>
      </c>
      <c r="AB252" s="1167">
        <v>0</v>
      </c>
      <c r="AC252" s="1167">
        <v>0</v>
      </c>
      <c r="AD252" s="1167">
        <v>0</v>
      </c>
      <c r="AE252" s="1167">
        <v>0</v>
      </c>
      <c r="AF252" s="1167">
        <v>12</v>
      </c>
      <c r="AG252" s="1167">
        <v>0</v>
      </c>
      <c r="AH252" s="1167">
        <v>0</v>
      </c>
      <c r="AI252" s="1167">
        <v>1356</v>
      </c>
      <c r="BK252" s="1167">
        <v>248</v>
      </c>
    </row>
    <row r="253" spans="1:63" s="1167" customFormat="1" ht="13.5" customHeight="1">
      <c r="A253" s="1218">
        <v>44291</v>
      </c>
      <c r="B253" s="1167" t="s">
        <v>16</v>
      </c>
      <c r="C253" s="1167" t="s">
        <v>786</v>
      </c>
      <c r="D253" s="1167">
        <v>150</v>
      </c>
      <c r="E253" s="1167">
        <v>145</v>
      </c>
      <c r="H253" s="1167" t="s">
        <v>883</v>
      </c>
      <c r="I253" s="1167" t="s">
        <v>883</v>
      </c>
      <c r="J253" s="1167">
        <v>0</v>
      </c>
      <c r="L253" s="1167">
        <v>4.5</v>
      </c>
      <c r="O253" s="1167">
        <v>652.5</v>
      </c>
      <c r="T253" s="1167">
        <v>0</v>
      </c>
      <c r="U253" s="1167">
        <v>0</v>
      </c>
      <c r="V253" s="1167">
        <v>4.5</v>
      </c>
      <c r="W253" s="1167">
        <v>0</v>
      </c>
      <c r="X253" s="1167">
        <v>0</v>
      </c>
      <c r="Y253" s="1167">
        <v>652.5</v>
      </c>
      <c r="Z253" s="1167">
        <v>0</v>
      </c>
      <c r="AA253" s="1167">
        <v>0</v>
      </c>
      <c r="AB253" s="1167">
        <v>0</v>
      </c>
      <c r="AC253" s="1167">
        <v>0</v>
      </c>
      <c r="AD253" s="1167">
        <v>0</v>
      </c>
      <c r="AE253" s="1167">
        <v>0</v>
      </c>
      <c r="AF253" s="1167">
        <v>4.5</v>
      </c>
      <c r="AG253" s="1167">
        <v>0</v>
      </c>
      <c r="AH253" s="1167">
        <v>0</v>
      </c>
      <c r="AI253" s="1167">
        <v>652.5</v>
      </c>
      <c r="BK253" s="1167">
        <v>249</v>
      </c>
    </row>
    <row r="254" spans="1:63" s="1167" customFormat="1" ht="13.5" customHeight="1">
      <c r="A254" s="1218">
        <v>44291</v>
      </c>
      <c r="B254" s="1167" t="s">
        <v>171</v>
      </c>
      <c r="C254" s="1167" t="s">
        <v>66</v>
      </c>
      <c r="D254" s="1167">
        <v>230</v>
      </c>
      <c r="E254" s="1167">
        <v>230</v>
      </c>
      <c r="J254" s="1167">
        <v>0</v>
      </c>
      <c r="O254" s="1167">
        <v>0</v>
      </c>
      <c r="T254" s="1167">
        <v>0</v>
      </c>
      <c r="U254" s="1167">
        <v>0</v>
      </c>
      <c r="V254" s="1167">
        <v>0</v>
      </c>
      <c r="W254" s="1167">
        <v>0</v>
      </c>
      <c r="X254" s="1167">
        <v>0</v>
      </c>
      <c r="Y254" s="1167">
        <v>0</v>
      </c>
      <c r="Z254" s="1167">
        <v>0</v>
      </c>
      <c r="AA254" s="1167">
        <v>0</v>
      </c>
      <c r="AB254" s="1167">
        <v>0</v>
      </c>
      <c r="AC254" s="1167">
        <v>0</v>
      </c>
      <c r="AD254" s="1167">
        <v>0</v>
      </c>
      <c r="AE254" s="1167">
        <v>0</v>
      </c>
      <c r="AF254" s="1167">
        <v>0</v>
      </c>
      <c r="AG254" s="1167">
        <v>0</v>
      </c>
      <c r="AH254" s="1167">
        <v>0</v>
      </c>
      <c r="AI254" s="1167">
        <v>0</v>
      </c>
      <c r="BK254" s="1167">
        <v>250</v>
      </c>
    </row>
    <row r="255" spans="1:63" s="1167" customFormat="1" ht="13.5" customHeight="1">
      <c r="A255" s="1218">
        <v>44291</v>
      </c>
      <c r="B255" s="1167" t="s">
        <v>3</v>
      </c>
      <c r="C255" s="1167" t="s">
        <v>66</v>
      </c>
      <c r="D255" s="1167">
        <v>12</v>
      </c>
      <c r="E255" s="1167">
        <v>12</v>
      </c>
      <c r="J255" s="1167">
        <v>0</v>
      </c>
      <c r="L255" s="1167">
        <v>12</v>
      </c>
      <c r="O255" s="1167">
        <v>144</v>
      </c>
      <c r="T255" s="1167">
        <v>0</v>
      </c>
      <c r="U255" s="1167">
        <v>0</v>
      </c>
      <c r="V255" s="1167">
        <v>12</v>
      </c>
      <c r="W255" s="1167">
        <v>0</v>
      </c>
      <c r="X255" s="1167">
        <v>0</v>
      </c>
      <c r="Y255" s="1167">
        <v>144</v>
      </c>
      <c r="Z255" s="1167">
        <v>0</v>
      </c>
      <c r="AA255" s="1167">
        <v>0</v>
      </c>
      <c r="AB255" s="1167">
        <v>0</v>
      </c>
      <c r="AC255" s="1167">
        <v>0</v>
      </c>
      <c r="AD255" s="1167">
        <v>0</v>
      </c>
      <c r="AE255" s="1167">
        <v>0</v>
      </c>
      <c r="AF255" s="1167">
        <v>12</v>
      </c>
      <c r="AG255" s="1167">
        <v>0</v>
      </c>
      <c r="AH255" s="1167">
        <v>0</v>
      </c>
      <c r="AI255" s="1167">
        <v>144</v>
      </c>
      <c r="BK255" s="1167">
        <v>251</v>
      </c>
    </row>
    <row r="256" spans="1:63" s="1167" customFormat="1" ht="13.5" customHeight="1">
      <c r="A256" s="1218">
        <v>44291</v>
      </c>
      <c r="B256" s="1167" t="s">
        <v>889</v>
      </c>
      <c r="C256" s="1167" t="s">
        <v>66</v>
      </c>
      <c r="D256" s="1167">
        <v>45</v>
      </c>
      <c r="E256" s="1167">
        <v>40</v>
      </c>
      <c r="J256" s="1167">
        <v>0</v>
      </c>
      <c r="O256" s="1167">
        <v>0</v>
      </c>
      <c r="Q256" s="1167">
        <v>4</v>
      </c>
      <c r="T256" s="1167">
        <v>160</v>
      </c>
      <c r="U256" s="1167">
        <v>0</v>
      </c>
      <c r="V256" s="1167">
        <v>4</v>
      </c>
      <c r="W256" s="1167">
        <v>0</v>
      </c>
      <c r="X256" s="1167">
        <v>0</v>
      </c>
      <c r="Y256" s="1167">
        <v>160</v>
      </c>
      <c r="Z256" s="1167">
        <v>0</v>
      </c>
      <c r="AA256" s="1167">
        <v>0</v>
      </c>
      <c r="AB256" s="1167">
        <v>0</v>
      </c>
      <c r="AC256" s="1167">
        <v>0</v>
      </c>
      <c r="AD256" s="1167">
        <v>0</v>
      </c>
      <c r="AE256" s="1167">
        <v>0</v>
      </c>
      <c r="AF256" s="1167">
        <v>4</v>
      </c>
      <c r="AG256" s="1167">
        <v>0</v>
      </c>
      <c r="AH256" s="1167">
        <v>0</v>
      </c>
      <c r="AI256" s="1167">
        <v>160</v>
      </c>
      <c r="BK256" s="1167">
        <v>252</v>
      </c>
    </row>
    <row r="257" spans="1:63" s="1167" customFormat="1" ht="13.5" customHeight="1">
      <c r="A257" s="1218">
        <v>44291</v>
      </c>
      <c r="B257" s="1167" t="s">
        <v>195</v>
      </c>
      <c r="C257" s="1167" t="s">
        <v>66</v>
      </c>
      <c r="D257" s="1167">
        <v>125</v>
      </c>
      <c r="E257" s="1167">
        <v>125</v>
      </c>
      <c r="J257" s="1167">
        <v>0</v>
      </c>
      <c r="L257" s="1167">
        <v>3</v>
      </c>
      <c r="O257" s="1167">
        <v>375</v>
      </c>
      <c r="T257" s="1167">
        <v>0</v>
      </c>
      <c r="U257" s="1167">
        <v>0</v>
      </c>
      <c r="V257" s="1167">
        <v>3</v>
      </c>
      <c r="W257" s="1167">
        <v>0</v>
      </c>
      <c r="X257" s="1167">
        <v>0</v>
      </c>
      <c r="Y257" s="1167">
        <v>375</v>
      </c>
      <c r="Z257" s="1167">
        <v>0</v>
      </c>
      <c r="AA257" s="1167">
        <v>0</v>
      </c>
      <c r="AB257" s="1167">
        <v>0</v>
      </c>
      <c r="AC257" s="1167">
        <v>0</v>
      </c>
      <c r="AD257" s="1167">
        <v>0</v>
      </c>
      <c r="AE257" s="1167">
        <v>0</v>
      </c>
      <c r="AF257" s="1167">
        <v>3</v>
      </c>
      <c r="AG257" s="1167">
        <v>0</v>
      </c>
      <c r="AH257" s="1167">
        <v>0</v>
      </c>
      <c r="AI257" s="1167">
        <v>375</v>
      </c>
      <c r="BK257" s="1167">
        <v>253</v>
      </c>
    </row>
    <row r="258" spans="1:63" s="1167" customFormat="1" ht="13.5" customHeight="1">
      <c r="A258" s="1218">
        <v>44291</v>
      </c>
      <c r="B258" s="1167" t="s">
        <v>157</v>
      </c>
      <c r="C258" s="1167" t="s">
        <v>66</v>
      </c>
      <c r="D258" s="1167">
        <v>140</v>
      </c>
      <c r="E258" s="1167">
        <v>140</v>
      </c>
      <c r="J258" s="1167">
        <v>0</v>
      </c>
      <c r="L258" s="1167">
        <v>4.5</v>
      </c>
      <c r="O258" s="1167">
        <v>630</v>
      </c>
      <c r="T258" s="1167">
        <v>0</v>
      </c>
      <c r="U258" s="1167">
        <v>0</v>
      </c>
      <c r="V258" s="1167">
        <v>4.5</v>
      </c>
      <c r="W258" s="1167">
        <v>0</v>
      </c>
      <c r="X258" s="1167">
        <v>0</v>
      </c>
      <c r="Y258" s="1167">
        <v>630</v>
      </c>
      <c r="Z258" s="1167">
        <v>0</v>
      </c>
      <c r="AA258" s="1167">
        <v>0</v>
      </c>
      <c r="AB258" s="1167">
        <v>0</v>
      </c>
      <c r="AC258" s="1167">
        <v>0</v>
      </c>
      <c r="AD258" s="1167">
        <v>0</v>
      </c>
      <c r="AE258" s="1167">
        <v>0</v>
      </c>
      <c r="AF258" s="1167">
        <v>4.5</v>
      </c>
      <c r="AG258" s="1167">
        <v>0</v>
      </c>
      <c r="AH258" s="1167">
        <v>0</v>
      </c>
      <c r="AI258" s="1167">
        <v>630</v>
      </c>
      <c r="BK258" s="1167">
        <v>254</v>
      </c>
    </row>
    <row r="259" spans="1:63" s="1167" customFormat="1" ht="13.5" customHeight="1">
      <c r="A259" s="1218">
        <v>44291</v>
      </c>
      <c r="B259" s="1167" t="s">
        <v>67</v>
      </c>
      <c r="C259" s="1167" t="s">
        <v>66</v>
      </c>
      <c r="D259" s="1167">
        <v>30</v>
      </c>
      <c r="E259" s="1167">
        <v>27</v>
      </c>
      <c r="J259" s="1167">
        <v>0</v>
      </c>
      <c r="O259" s="1167">
        <v>0</v>
      </c>
      <c r="Q259" s="1167">
        <v>10</v>
      </c>
      <c r="T259" s="1167">
        <v>270</v>
      </c>
      <c r="U259" s="1167">
        <v>0</v>
      </c>
      <c r="V259" s="1167">
        <v>10</v>
      </c>
      <c r="W259" s="1167">
        <v>0</v>
      </c>
      <c r="X259" s="1167">
        <v>0</v>
      </c>
      <c r="Y259" s="1167">
        <v>270</v>
      </c>
      <c r="Z259" s="1167">
        <v>0</v>
      </c>
      <c r="AA259" s="1167">
        <v>0</v>
      </c>
      <c r="AB259" s="1167">
        <v>0</v>
      </c>
      <c r="AC259" s="1167">
        <v>0</v>
      </c>
      <c r="AD259" s="1167">
        <v>0</v>
      </c>
      <c r="AE259" s="1167">
        <v>0</v>
      </c>
      <c r="AF259" s="1167">
        <v>10</v>
      </c>
      <c r="AG259" s="1167">
        <v>0</v>
      </c>
      <c r="AH259" s="1167">
        <v>0</v>
      </c>
      <c r="AI259" s="1167">
        <v>270</v>
      </c>
      <c r="BK259" s="1167">
        <v>255</v>
      </c>
    </row>
    <row r="260" spans="1:63" s="1167" customFormat="1" ht="13.5" customHeight="1">
      <c r="A260" s="1218">
        <v>44291</v>
      </c>
      <c r="B260" s="1167" t="s">
        <v>890</v>
      </c>
      <c r="C260" s="1167" t="s">
        <v>66</v>
      </c>
      <c r="D260" s="1167">
        <v>9</v>
      </c>
      <c r="E260" s="1167">
        <v>9</v>
      </c>
      <c r="J260" s="1167">
        <v>0</v>
      </c>
      <c r="M260" s="1167">
        <v>20</v>
      </c>
      <c r="O260" s="1167">
        <v>180</v>
      </c>
      <c r="T260" s="1167">
        <v>0</v>
      </c>
      <c r="U260" s="1167">
        <v>0</v>
      </c>
      <c r="V260" s="1167">
        <v>0</v>
      </c>
      <c r="W260" s="1167">
        <v>20</v>
      </c>
      <c r="X260" s="1167">
        <v>0</v>
      </c>
      <c r="Y260" s="1167">
        <v>180</v>
      </c>
      <c r="Z260" s="1167">
        <v>0</v>
      </c>
      <c r="AA260" s="1167">
        <v>0</v>
      </c>
      <c r="AB260" s="1167">
        <v>0</v>
      </c>
      <c r="AC260" s="1167">
        <v>0</v>
      </c>
      <c r="AD260" s="1167">
        <v>0</v>
      </c>
      <c r="AE260" s="1167">
        <v>0</v>
      </c>
      <c r="AF260" s="1167">
        <v>0</v>
      </c>
      <c r="AG260" s="1167">
        <v>20</v>
      </c>
      <c r="AH260" s="1167">
        <v>0</v>
      </c>
      <c r="AI260" s="1167">
        <v>180</v>
      </c>
      <c r="BK260" s="1167">
        <v>256</v>
      </c>
    </row>
    <row r="261" spans="1:63" s="1167" customFormat="1" ht="13.5" customHeight="1">
      <c r="A261" s="1218">
        <v>44291</v>
      </c>
      <c r="B261" s="1167" t="s">
        <v>233</v>
      </c>
      <c r="C261" s="1167" t="s">
        <v>66</v>
      </c>
      <c r="D261" s="1167">
        <v>105</v>
      </c>
      <c r="E261" s="1167">
        <v>105</v>
      </c>
      <c r="J261" s="1167">
        <v>0</v>
      </c>
      <c r="O261" s="1167">
        <v>0</v>
      </c>
      <c r="Q261" s="1167">
        <v>3</v>
      </c>
      <c r="T261" s="1167">
        <v>315</v>
      </c>
      <c r="U261" s="1167">
        <v>0</v>
      </c>
      <c r="V261" s="1167">
        <v>3</v>
      </c>
      <c r="W261" s="1167">
        <v>0</v>
      </c>
      <c r="X261" s="1167">
        <v>0</v>
      </c>
      <c r="Y261" s="1167">
        <v>315</v>
      </c>
      <c r="Z261" s="1167">
        <v>0</v>
      </c>
      <c r="AA261" s="1167">
        <v>0</v>
      </c>
      <c r="AB261" s="1167">
        <v>0</v>
      </c>
      <c r="AC261" s="1167">
        <v>0</v>
      </c>
      <c r="AD261" s="1167">
        <v>0</v>
      </c>
      <c r="AE261" s="1167">
        <v>0</v>
      </c>
      <c r="AF261" s="1167">
        <v>3</v>
      </c>
      <c r="AG261" s="1167">
        <v>0</v>
      </c>
      <c r="AH261" s="1167">
        <v>0</v>
      </c>
      <c r="AI261" s="1167">
        <v>315</v>
      </c>
      <c r="BK261" s="1167">
        <v>257</v>
      </c>
    </row>
    <row r="262" spans="1:63" s="1167" customFormat="1" ht="13.5" customHeight="1">
      <c r="A262" s="1218">
        <v>44291</v>
      </c>
      <c r="B262" s="1167" t="s">
        <v>892</v>
      </c>
      <c r="C262" s="1167" t="s">
        <v>66</v>
      </c>
      <c r="D262" s="1167">
        <v>10</v>
      </c>
      <c r="E262" s="1167">
        <v>7</v>
      </c>
      <c r="J262" s="1167">
        <v>0</v>
      </c>
      <c r="O262" s="1167">
        <v>0</v>
      </c>
      <c r="R262" s="1167">
        <v>35</v>
      </c>
      <c r="T262" s="1167">
        <v>245</v>
      </c>
      <c r="U262" s="1167">
        <v>0</v>
      </c>
      <c r="V262" s="1167">
        <v>0</v>
      </c>
      <c r="W262" s="1167">
        <v>35</v>
      </c>
      <c r="X262" s="1167">
        <v>0</v>
      </c>
      <c r="Y262" s="1167">
        <v>245</v>
      </c>
      <c r="Z262" s="1167">
        <v>0</v>
      </c>
      <c r="AA262" s="1167">
        <v>0</v>
      </c>
      <c r="AB262" s="1167">
        <v>0</v>
      </c>
      <c r="AC262" s="1167">
        <v>0</v>
      </c>
      <c r="AD262" s="1167">
        <v>0</v>
      </c>
      <c r="AE262" s="1167">
        <v>0</v>
      </c>
      <c r="AF262" s="1167">
        <v>0</v>
      </c>
      <c r="AG262" s="1167">
        <v>35</v>
      </c>
      <c r="AH262" s="1167">
        <v>0</v>
      </c>
      <c r="AI262" s="1167">
        <v>245</v>
      </c>
      <c r="BK262" s="1167">
        <v>258</v>
      </c>
    </row>
    <row r="263" spans="1:63" s="1167" customFormat="1" ht="13.5" customHeight="1">
      <c r="A263" s="1218">
        <v>44291</v>
      </c>
      <c r="B263" s="1167" t="s">
        <v>73</v>
      </c>
      <c r="C263" s="1167" t="s">
        <v>66</v>
      </c>
      <c r="D263" s="1167">
        <v>5</v>
      </c>
      <c r="E263" s="1167">
        <v>5</v>
      </c>
      <c r="J263" s="1167">
        <v>0</v>
      </c>
      <c r="M263" s="1167">
        <v>38</v>
      </c>
      <c r="O263" s="1167">
        <v>190</v>
      </c>
      <c r="T263" s="1167">
        <v>0</v>
      </c>
      <c r="U263" s="1167">
        <v>0</v>
      </c>
      <c r="V263" s="1167">
        <v>0</v>
      </c>
      <c r="W263" s="1167">
        <v>38</v>
      </c>
      <c r="X263" s="1167">
        <v>0</v>
      </c>
      <c r="Y263" s="1167">
        <v>190</v>
      </c>
      <c r="Z263" s="1167">
        <v>0</v>
      </c>
      <c r="AA263" s="1167">
        <v>0</v>
      </c>
      <c r="AB263" s="1167">
        <v>0</v>
      </c>
      <c r="AC263" s="1167">
        <v>0</v>
      </c>
      <c r="AD263" s="1167">
        <v>0</v>
      </c>
      <c r="AE263" s="1167">
        <v>0</v>
      </c>
      <c r="AF263" s="1167">
        <v>0</v>
      </c>
      <c r="AG263" s="1167">
        <v>38</v>
      </c>
      <c r="AH263" s="1167">
        <v>0</v>
      </c>
      <c r="AI263" s="1167">
        <v>190</v>
      </c>
      <c r="BK263" s="1167">
        <v>259</v>
      </c>
    </row>
    <row r="264" spans="1:63" s="1167" customFormat="1" ht="13.5" customHeight="1">
      <c r="A264" s="1218">
        <v>44291</v>
      </c>
      <c r="B264" s="1167" t="s">
        <v>478</v>
      </c>
      <c r="C264" s="1167" t="s">
        <v>66</v>
      </c>
      <c r="D264" s="1167">
        <v>10</v>
      </c>
      <c r="E264" s="1167">
        <v>10</v>
      </c>
      <c r="H264" s="1167">
        <v>24</v>
      </c>
      <c r="J264" s="1167">
        <v>240</v>
      </c>
      <c r="O264" s="1167">
        <v>0</v>
      </c>
      <c r="T264" s="1167">
        <v>0</v>
      </c>
      <c r="U264" s="1167">
        <v>0</v>
      </c>
      <c r="V264" s="1167">
        <v>0</v>
      </c>
      <c r="W264" s="1167">
        <v>24</v>
      </c>
      <c r="X264" s="1167">
        <v>0</v>
      </c>
      <c r="Y264" s="1167">
        <v>240</v>
      </c>
      <c r="Z264" s="1167">
        <v>0</v>
      </c>
      <c r="AA264" s="1167">
        <v>0</v>
      </c>
      <c r="AB264" s="1167">
        <v>0</v>
      </c>
      <c r="AC264" s="1167">
        <v>0</v>
      </c>
      <c r="AD264" s="1167">
        <v>0</v>
      </c>
      <c r="AE264" s="1167">
        <v>0</v>
      </c>
      <c r="AF264" s="1167">
        <v>0</v>
      </c>
      <c r="AG264" s="1167">
        <v>24</v>
      </c>
      <c r="AH264" s="1167">
        <v>0</v>
      </c>
      <c r="AI264" s="1167">
        <v>240</v>
      </c>
      <c r="BK264" s="1167">
        <v>260</v>
      </c>
    </row>
    <row r="265" spans="1:63" s="1167" customFormat="1" ht="13.5" customHeight="1">
      <c r="A265" s="1218">
        <v>44291</v>
      </c>
      <c r="B265" s="1167" t="s">
        <v>60</v>
      </c>
      <c r="C265" s="1167" t="s">
        <v>66</v>
      </c>
      <c r="D265" s="1167">
        <v>20</v>
      </c>
      <c r="E265" s="1167">
        <v>20</v>
      </c>
      <c r="H265" s="1167">
        <v>0.5</v>
      </c>
      <c r="J265" s="1167">
        <v>10</v>
      </c>
      <c r="M265" s="1167">
        <v>1</v>
      </c>
      <c r="O265" s="1167">
        <v>20</v>
      </c>
      <c r="R265" s="1167">
        <v>1</v>
      </c>
      <c r="T265" s="1167">
        <v>20</v>
      </c>
      <c r="U265" s="1167">
        <v>0</v>
      </c>
      <c r="V265" s="1167">
        <v>0</v>
      </c>
      <c r="W265" s="1167">
        <v>2.5</v>
      </c>
      <c r="X265" s="1167">
        <v>0</v>
      </c>
      <c r="Y265" s="1167">
        <v>50</v>
      </c>
      <c r="Z265" s="1167">
        <v>0</v>
      </c>
      <c r="AA265" s="1167">
        <v>0</v>
      </c>
      <c r="AB265" s="1167">
        <v>0</v>
      </c>
      <c r="AC265" s="1167">
        <v>0</v>
      </c>
      <c r="AD265" s="1167">
        <v>0</v>
      </c>
      <c r="AE265" s="1167">
        <v>0</v>
      </c>
      <c r="AF265" s="1167">
        <v>0</v>
      </c>
      <c r="AG265" s="1167">
        <v>2.5</v>
      </c>
      <c r="AH265" s="1167">
        <v>0</v>
      </c>
      <c r="AI265" s="1167">
        <v>50</v>
      </c>
      <c r="BK265" s="1167">
        <v>261</v>
      </c>
    </row>
    <row r="266" spans="1:63" s="1167" customFormat="1" ht="13.5" customHeight="1">
      <c r="A266" s="1218">
        <v>44291</v>
      </c>
      <c r="B266" s="1167" t="s">
        <v>61</v>
      </c>
      <c r="C266" s="1167" t="s">
        <v>66</v>
      </c>
      <c r="D266" s="1167">
        <v>20</v>
      </c>
      <c r="E266" s="1167">
        <v>20</v>
      </c>
      <c r="H266" s="1167">
        <v>0.6</v>
      </c>
      <c r="J266" s="1167">
        <v>12</v>
      </c>
      <c r="M266" s="1167">
        <v>1</v>
      </c>
      <c r="O266" s="1167">
        <v>20</v>
      </c>
      <c r="R266" s="1167">
        <v>1</v>
      </c>
      <c r="T266" s="1167">
        <v>20</v>
      </c>
      <c r="U266" s="1167">
        <v>0</v>
      </c>
      <c r="V266" s="1167">
        <v>0</v>
      </c>
      <c r="W266" s="1167">
        <v>2.6</v>
      </c>
      <c r="X266" s="1167">
        <v>0</v>
      </c>
      <c r="Y266" s="1167">
        <v>52</v>
      </c>
      <c r="Z266" s="1167">
        <v>0</v>
      </c>
      <c r="AA266" s="1167">
        <v>0</v>
      </c>
      <c r="AB266" s="1167">
        <v>0</v>
      </c>
      <c r="AC266" s="1167">
        <v>0</v>
      </c>
      <c r="AD266" s="1167">
        <v>0</v>
      </c>
      <c r="AE266" s="1167">
        <v>0</v>
      </c>
      <c r="AF266" s="1167">
        <v>0</v>
      </c>
      <c r="AG266" s="1167">
        <v>2.6</v>
      </c>
      <c r="AH266" s="1167">
        <v>0</v>
      </c>
      <c r="AI266" s="1167">
        <v>52</v>
      </c>
      <c r="BK266" s="1167">
        <v>262</v>
      </c>
    </row>
    <row r="267" spans="1:63" s="1167" customFormat="1" ht="13.5" customHeight="1">
      <c r="A267" s="1218">
        <v>44291</v>
      </c>
      <c r="B267" s="1167" t="s">
        <v>160</v>
      </c>
      <c r="C267" s="1167" t="s">
        <v>66</v>
      </c>
      <c r="D267" s="1167">
        <v>14</v>
      </c>
      <c r="E267" s="1167">
        <v>12</v>
      </c>
      <c r="J267" s="1167">
        <v>0</v>
      </c>
      <c r="O267" s="1167">
        <v>0</v>
      </c>
      <c r="R267" s="1167">
        <v>5</v>
      </c>
      <c r="T267" s="1167">
        <v>60</v>
      </c>
      <c r="U267" s="1167">
        <v>0</v>
      </c>
      <c r="V267" s="1167">
        <v>0</v>
      </c>
      <c r="W267" s="1167">
        <v>5</v>
      </c>
      <c r="X267" s="1167">
        <v>0</v>
      </c>
      <c r="Y267" s="1167">
        <v>60</v>
      </c>
      <c r="Z267" s="1167">
        <v>0</v>
      </c>
      <c r="AA267" s="1167">
        <v>0</v>
      </c>
      <c r="AB267" s="1167">
        <v>0</v>
      </c>
      <c r="AC267" s="1167">
        <v>0</v>
      </c>
      <c r="AD267" s="1167">
        <v>0</v>
      </c>
      <c r="AE267" s="1167">
        <v>0</v>
      </c>
      <c r="AF267" s="1167">
        <v>0</v>
      </c>
      <c r="AG267" s="1167">
        <v>5</v>
      </c>
      <c r="AH267" s="1167">
        <v>0</v>
      </c>
      <c r="AI267" s="1167">
        <v>60</v>
      </c>
      <c r="BK267" s="1167">
        <v>263</v>
      </c>
    </row>
    <row r="268" spans="1:63" s="1167" customFormat="1" ht="13.5" customHeight="1">
      <c r="A268" s="1218">
        <v>44291</v>
      </c>
      <c r="B268" s="1167" t="s">
        <v>161</v>
      </c>
      <c r="C268" s="1167" t="s">
        <v>389</v>
      </c>
      <c r="D268" s="1167">
        <v>13</v>
      </c>
      <c r="E268" s="1167">
        <v>13</v>
      </c>
      <c r="J268" s="1167">
        <v>0</v>
      </c>
      <c r="M268" s="1167">
        <v>5</v>
      </c>
      <c r="O268" s="1167">
        <v>65</v>
      </c>
      <c r="T268" s="1167">
        <v>0</v>
      </c>
      <c r="U268" s="1167">
        <v>0</v>
      </c>
      <c r="V268" s="1167">
        <v>0</v>
      </c>
      <c r="W268" s="1167">
        <v>5</v>
      </c>
      <c r="X268" s="1167">
        <v>0</v>
      </c>
      <c r="Y268" s="1167">
        <v>65</v>
      </c>
      <c r="Z268" s="1167">
        <v>0</v>
      </c>
      <c r="AA268" s="1167">
        <v>0</v>
      </c>
      <c r="AB268" s="1167">
        <v>0</v>
      </c>
      <c r="AC268" s="1167">
        <v>0</v>
      </c>
      <c r="AD268" s="1167">
        <v>0</v>
      </c>
      <c r="AE268" s="1167">
        <v>0</v>
      </c>
      <c r="AF268" s="1167">
        <v>0</v>
      </c>
      <c r="AG268" s="1167">
        <v>5</v>
      </c>
      <c r="AH268" s="1167">
        <v>0</v>
      </c>
      <c r="AI268" s="1167">
        <v>65</v>
      </c>
      <c r="BK268" s="1167">
        <v>264</v>
      </c>
    </row>
    <row r="269" spans="1:63" s="1167" customFormat="1" ht="13.5" customHeight="1">
      <c r="A269" s="1218">
        <v>44291</v>
      </c>
      <c r="B269" s="1167" t="s">
        <v>636</v>
      </c>
      <c r="C269" s="1167" t="s">
        <v>66</v>
      </c>
      <c r="D269" s="1167">
        <v>20</v>
      </c>
      <c r="E269" s="1167">
        <v>20</v>
      </c>
      <c r="J269" s="1167">
        <v>0</v>
      </c>
      <c r="M269" s="1167">
        <v>0.5</v>
      </c>
      <c r="O269" s="1167">
        <v>10</v>
      </c>
      <c r="T269" s="1167">
        <v>0</v>
      </c>
      <c r="U269" s="1167">
        <v>0</v>
      </c>
      <c r="V269" s="1167">
        <v>0</v>
      </c>
      <c r="W269" s="1167">
        <v>0.5</v>
      </c>
      <c r="X269" s="1167">
        <v>0</v>
      </c>
      <c r="Y269" s="1167">
        <v>10</v>
      </c>
      <c r="Z269" s="1167">
        <v>0</v>
      </c>
      <c r="AA269" s="1167">
        <v>0</v>
      </c>
      <c r="AB269" s="1167">
        <v>0</v>
      </c>
      <c r="AC269" s="1167">
        <v>0</v>
      </c>
      <c r="AD269" s="1167">
        <v>0</v>
      </c>
      <c r="AE269" s="1167">
        <v>0</v>
      </c>
      <c r="AF269" s="1167">
        <v>0</v>
      </c>
      <c r="AG269" s="1167">
        <v>0.5</v>
      </c>
      <c r="AH269" s="1167">
        <v>0</v>
      </c>
      <c r="AI269" s="1167">
        <v>10</v>
      </c>
      <c r="BK269" s="1167">
        <v>265</v>
      </c>
    </row>
    <row r="270" spans="1:63" s="1167" customFormat="1" ht="13.5" customHeight="1">
      <c r="A270" s="1218">
        <v>44291</v>
      </c>
      <c r="B270" s="1167" t="s">
        <v>893</v>
      </c>
      <c r="C270" s="1167" t="s">
        <v>66</v>
      </c>
      <c r="D270" s="1167">
        <v>25</v>
      </c>
      <c r="E270" s="1167">
        <v>25</v>
      </c>
      <c r="J270" s="1167">
        <v>0</v>
      </c>
      <c r="O270" s="1167">
        <v>0</v>
      </c>
      <c r="R270" s="1167">
        <v>5</v>
      </c>
      <c r="T270" s="1167">
        <v>125</v>
      </c>
      <c r="U270" s="1167">
        <v>0</v>
      </c>
      <c r="V270" s="1167">
        <v>0</v>
      </c>
      <c r="W270" s="1167">
        <v>5</v>
      </c>
      <c r="X270" s="1167">
        <v>0</v>
      </c>
      <c r="Y270" s="1167">
        <v>125</v>
      </c>
      <c r="Z270" s="1167">
        <v>0</v>
      </c>
      <c r="AA270" s="1167">
        <v>0</v>
      </c>
      <c r="AB270" s="1167">
        <v>0</v>
      </c>
      <c r="AC270" s="1167">
        <v>0</v>
      </c>
      <c r="AD270" s="1167">
        <v>0</v>
      </c>
      <c r="AE270" s="1167">
        <v>0</v>
      </c>
      <c r="AF270" s="1167">
        <v>0</v>
      </c>
      <c r="AG270" s="1167">
        <v>5</v>
      </c>
      <c r="AH270" s="1167">
        <v>0</v>
      </c>
      <c r="AI270" s="1167">
        <v>125</v>
      </c>
      <c r="BK270" s="1167">
        <v>266</v>
      </c>
    </row>
    <row r="271" spans="1:63" s="1167" customFormat="1" ht="13.5" customHeight="1">
      <c r="A271" s="1218">
        <v>44291</v>
      </c>
      <c r="B271" s="1167" t="s">
        <v>126</v>
      </c>
      <c r="C271" s="1167" t="s">
        <v>66</v>
      </c>
      <c r="D271" s="1167">
        <v>15</v>
      </c>
      <c r="E271" s="1167">
        <v>15</v>
      </c>
      <c r="J271" s="1167">
        <v>0</v>
      </c>
      <c r="M271" s="1167">
        <v>4</v>
      </c>
      <c r="O271" s="1167">
        <v>60</v>
      </c>
      <c r="T271" s="1167">
        <v>0</v>
      </c>
      <c r="U271" s="1167">
        <v>0</v>
      </c>
      <c r="V271" s="1167">
        <v>0</v>
      </c>
      <c r="W271" s="1167">
        <v>4</v>
      </c>
      <c r="X271" s="1167">
        <v>0</v>
      </c>
      <c r="Y271" s="1167">
        <v>60</v>
      </c>
      <c r="Z271" s="1167">
        <v>0</v>
      </c>
      <c r="AA271" s="1167">
        <v>0</v>
      </c>
      <c r="AB271" s="1167">
        <v>0</v>
      </c>
      <c r="AC271" s="1167">
        <v>0</v>
      </c>
      <c r="AD271" s="1167">
        <v>0</v>
      </c>
      <c r="AE271" s="1167">
        <v>0</v>
      </c>
      <c r="AF271" s="1167">
        <v>0</v>
      </c>
      <c r="AG271" s="1167">
        <v>4</v>
      </c>
      <c r="AH271" s="1167">
        <v>0</v>
      </c>
      <c r="AI271" s="1167">
        <v>60</v>
      </c>
      <c r="BK271" s="1167">
        <v>267</v>
      </c>
    </row>
    <row r="272" spans="1:63" s="1167" customFormat="1" ht="13.5" customHeight="1">
      <c r="A272" s="1218">
        <v>44291</v>
      </c>
      <c r="B272" s="1167" t="s">
        <v>894</v>
      </c>
      <c r="C272" s="1167" t="s">
        <v>66</v>
      </c>
      <c r="D272" s="1167">
        <v>12</v>
      </c>
      <c r="E272" s="1167">
        <v>12</v>
      </c>
      <c r="J272" s="1167">
        <v>0</v>
      </c>
      <c r="O272" s="1167">
        <v>0</v>
      </c>
      <c r="R272" s="1167">
        <v>5</v>
      </c>
      <c r="T272" s="1167">
        <v>60</v>
      </c>
      <c r="U272" s="1167">
        <v>0</v>
      </c>
      <c r="V272" s="1167">
        <v>0</v>
      </c>
      <c r="W272" s="1167">
        <v>5</v>
      </c>
      <c r="X272" s="1167">
        <v>0</v>
      </c>
      <c r="Y272" s="1167">
        <v>60</v>
      </c>
      <c r="Z272" s="1167">
        <v>0</v>
      </c>
      <c r="AA272" s="1167">
        <v>0</v>
      </c>
      <c r="AB272" s="1167">
        <v>0</v>
      </c>
      <c r="AC272" s="1167">
        <v>0</v>
      </c>
      <c r="AD272" s="1167">
        <v>0</v>
      </c>
      <c r="AE272" s="1167">
        <v>0</v>
      </c>
      <c r="AF272" s="1167">
        <v>0</v>
      </c>
      <c r="AG272" s="1167">
        <v>5</v>
      </c>
      <c r="AH272" s="1167">
        <v>0</v>
      </c>
      <c r="AI272" s="1167">
        <v>60</v>
      </c>
      <c r="BK272" s="1167">
        <v>268</v>
      </c>
    </row>
    <row r="273" spans="1:63" s="1167" customFormat="1" ht="13.5" customHeight="1">
      <c r="A273" s="1218">
        <v>44291</v>
      </c>
      <c r="B273" s="1167" t="s">
        <v>64</v>
      </c>
      <c r="C273" s="1167" t="s">
        <v>66</v>
      </c>
      <c r="D273" s="1167">
        <v>13</v>
      </c>
      <c r="E273" s="1167">
        <v>13</v>
      </c>
      <c r="J273" s="1167">
        <v>0</v>
      </c>
      <c r="M273" s="1167">
        <v>5</v>
      </c>
      <c r="O273" s="1167">
        <v>65</v>
      </c>
      <c r="T273" s="1167">
        <v>0</v>
      </c>
      <c r="U273" s="1167">
        <v>0</v>
      </c>
      <c r="V273" s="1167">
        <v>0</v>
      </c>
      <c r="W273" s="1167">
        <v>5</v>
      </c>
      <c r="X273" s="1167">
        <v>0</v>
      </c>
      <c r="Y273" s="1167">
        <v>65</v>
      </c>
      <c r="Z273" s="1167">
        <v>0</v>
      </c>
      <c r="AA273" s="1167">
        <v>0</v>
      </c>
      <c r="AB273" s="1167">
        <v>0</v>
      </c>
      <c r="AC273" s="1167">
        <v>0</v>
      </c>
      <c r="AD273" s="1167">
        <v>0</v>
      </c>
      <c r="AE273" s="1167">
        <v>0</v>
      </c>
      <c r="AF273" s="1167">
        <v>0</v>
      </c>
      <c r="AG273" s="1167">
        <v>5</v>
      </c>
      <c r="AH273" s="1167">
        <v>0</v>
      </c>
      <c r="AI273" s="1167">
        <v>65</v>
      </c>
      <c r="BK273" s="1167">
        <v>269</v>
      </c>
    </row>
    <row r="274" spans="1:63" s="1167" customFormat="1" ht="13.5" customHeight="1">
      <c r="A274" s="1218">
        <v>44291</v>
      </c>
      <c r="B274" s="1167" t="s">
        <v>511</v>
      </c>
      <c r="C274" s="1167" t="s">
        <v>66</v>
      </c>
      <c r="D274" s="1167">
        <v>20</v>
      </c>
      <c r="E274" s="1167">
        <v>15</v>
      </c>
      <c r="J274" s="1167">
        <v>0</v>
      </c>
      <c r="O274" s="1167">
        <v>0</v>
      </c>
      <c r="T274" s="1167">
        <v>0</v>
      </c>
      <c r="U274" s="1167">
        <v>0</v>
      </c>
      <c r="V274" s="1167">
        <v>0</v>
      </c>
      <c r="W274" s="1167">
        <v>0</v>
      </c>
      <c r="X274" s="1167">
        <v>0</v>
      </c>
      <c r="Y274" s="1167">
        <v>0</v>
      </c>
      <c r="Z274" s="1167">
        <v>0</v>
      </c>
      <c r="AA274" s="1167">
        <v>0</v>
      </c>
      <c r="AB274" s="1167">
        <v>0</v>
      </c>
      <c r="AC274" s="1167">
        <v>0</v>
      </c>
      <c r="AD274" s="1167">
        <v>0</v>
      </c>
      <c r="AE274" s="1167">
        <v>0</v>
      </c>
      <c r="AF274" s="1167">
        <v>0</v>
      </c>
      <c r="AG274" s="1167">
        <v>0</v>
      </c>
      <c r="AH274" s="1167">
        <v>0</v>
      </c>
      <c r="AI274" s="1167">
        <v>0</v>
      </c>
      <c r="BK274" s="1167">
        <v>270</v>
      </c>
    </row>
    <row r="275" spans="1:63" s="1167" customFormat="1" ht="13.5" customHeight="1">
      <c r="A275" s="1218">
        <v>44291</v>
      </c>
      <c r="B275" s="1167" t="s">
        <v>895</v>
      </c>
      <c r="C275" s="1167" t="s">
        <v>66</v>
      </c>
      <c r="D275" s="1167">
        <v>8</v>
      </c>
      <c r="E275" s="1167">
        <v>8</v>
      </c>
      <c r="J275" s="1167">
        <v>0</v>
      </c>
      <c r="M275" s="1167">
        <v>5</v>
      </c>
      <c r="O275" s="1167">
        <v>40</v>
      </c>
      <c r="T275" s="1167">
        <v>0</v>
      </c>
      <c r="U275" s="1167">
        <v>0</v>
      </c>
      <c r="V275" s="1167">
        <v>0</v>
      </c>
      <c r="W275" s="1167">
        <v>5</v>
      </c>
      <c r="X275" s="1167">
        <v>0</v>
      </c>
      <c r="Y275" s="1167">
        <v>40</v>
      </c>
      <c r="Z275" s="1167">
        <v>0</v>
      </c>
      <c r="AA275" s="1167">
        <v>0</v>
      </c>
      <c r="AB275" s="1167">
        <v>0</v>
      </c>
      <c r="AC275" s="1167">
        <v>0</v>
      </c>
      <c r="AD275" s="1167">
        <v>0</v>
      </c>
      <c r="AE275" s="1167">
        <v>0</v>
      </c>
      <c r="AF275" s="1167">
        <v>0</v>
      </c>
      <c r="AG275" s="1167">
        <v>5</v>
      </c>
      <c r="AH275" s="1167">
        <v>0</v>
      </c>
      <c r="AI275" s="1167">
        <v>40</v>
      </c>
      <c r="BK275" s="1167">
        <v>271</v>
      </c>
    </row>
    <row r="276" spans="1:63" s="1167" customFormat="1" ht="13.5" customHeight="1">
      <c r="A276" s="1218">
        <v>44291</v>
      </c>
      <c r="B276" s="1167" t="s">
        <v>896</v>
      </c>
      <c r="C276" s="1167" t="s">
        <v>66</v>
      </c>
      <c r="D276" s="1167">
        <v>10</v>
      </c>
      <c r="E276" s="1167">
        <v>10</v>
      </c>
      <c r="H276" s="1167">
        <v>4</v>
      </c>
      <c r="J276" s="1167">
        <v>40</v>
      </c>
      <c r="M276" s="1167">
        <v>4</v>
      </c>
      <c r="O276" s="1167">
        <v>40</v>
      </c>
      <c r="R276" s="1167">
        <v>4</v>
      </c>
      <c r="T276" s="1167">
        <v>40</v>
      </c>
      <c r="U276" s="1167">
        <v>0</v>
      </c>
      <c r="V276" s="1167">
        <v>0</v>
      </c>
      <c r="W276" s="1167">
        <v>12</v>
      </c>
      <c r="X276" s="1167">
        <v>0</v>
      </c>
      <c r="Y276" s="1167">
        <v>120</v>
      </c>
      <c r="Z276" s="1167">
        <v>0</v>
      </c>
      <c r="AA276" s="1167">
        <v>0</v>
      </c>
      <c r="AB276" s="1167">
        <v>0</v>
      </c>
      <c r="AC276" s="1167">
        <v>0</v>
      </c>
      <c r="AD276" s="1167">
        <v>0</v>
      </c>
      <c r="AE276" s="1167">
        <v>0</v>
      </c>
      <c r="AF276" s="1167">
        <v>0</v>
      </c>
      <c r="AG276" s="1167">
        <v>12</v>
      </c>
      <c r="AH276" s="1167">
        <v>0</v>
      </c>
      <c r="AI276" s="1167">
        <v>120</v>
      </c>
      <c r="BK276" s="1167">
        <v>272</v>
      </c>
    </row>
    <row r="277" spans="1:63" s="1167" customFormat="1" ht="13.5" customHeight="1">
      <c r="A277" s="1218">
        <v>44292</v>
      </c>
      <c r="B277" s="1167" t="s">
        <v>229</v>
      </c>
      <c r="C277" s="1167" t="s">
        <v>66</v>
      </c>
      <c r="D277" s="1167">
        <v>2</v>
      </c>
      <c r="E277" s="1167">
        <v>2</v>
      </c>
      <c r="F277" s="1167">
        <v>20</v>
      </c>
      <c r="J277" s="1167">
        <v>40</v>
      </c>
      <c r="K277" s="1167">
        <v>40</v>
      </c>
      <c r="O277" s="1167">
        <v>80</v>
      </c>
      <c r="P277" s="1167">
        <v>40</v>
      </c>
      <c r="T277" s="1167">
        <v>80</v>
      </c>
      <c r="U277" s="1167">
        <v>100</v>
      </c>
      <c r="V277" s="1167">
        <v>0</v>
      </c>
      <c r="W277" s="1167">
        <v>0</v>
      </c>
      <c r="X277" s="1167">
        <v>0</v>
      </c>
      <c r="Y277" s="1167">
        <v>200</v>
      </c>
      <c r="Z277" s="1167">
        <v>8966</v>
      </c>
      <c r="AA277" s="1167">
        <v>0</v>
      </c>
      <c r="AB277" s="1167">
        <v>0</v>
      </c>
      <c r="AC277" s="1167">
        <v>0</v>
      </c>
      <c r="AD277" s="1167">
        <v>17932</v>
      </c>
      <c r="AI277" s="1167">
        <v>0</v>
      </c>
      <c r="AJ277" s="1167">
        <v>115</v>
      </c>
      <c r="AK277" s="1167">
        <v>14</v>
      </c>
      <c r="AL277" s="1167">
        <v>0.16</v>
      </c>
      <c r="AM277" s="1167">
        <v>115</v>
      </c>
      <c r="AN277" s="1167">
        <v>32</v>
      </c>
      <c r="AO277" s="1167">
        <v>0.26</v>
      </c>
      <c r="AP277" s="1167">
        <v>115</v>
      </c>
      <c r="AQ277" s="1167">
        <v>32</v>
      </c>
      <c r="AR277" s="1167">
        <v>0.26</v>
      </c>
      <c r="AS277" s="1167">
        <v>13</v>
      </c>
      <c r="AT277" s="1167">
        <v>14</v>
      </c>
      <c r="AU277" s="1167">
        <v>0.16</v>
      </c>
      <c r="AV277" s="1167">
        <v>13</v>
      </c>
      <c r="AW277" s="1167">
        <v>24</v>
      </c>
      <c r="AX277" s="1167">
        <v>0.28999999999999998</v>
      </c>
      <c r="AY277" s="1167">
        <v>13</v>
      </c>
      <c r="AZ277" s="1167">
        <v>24</v>
      </c>
      <c r="BA277" s="1167">
        <v>0.28999999999999998</v>
      </c>
      <c r="BG277" s="1167">
        <v>12042.3</v>
      </c>
      <c r="BH277" s="1167">
        <v>21.919999999999959</v>
      </c>
      <c r="BI277" s="1167">
        <v>0</v>
      </c>
      <c r="BK277" s="1167">
        <v>273</v>
      </c>
    </row>
    <row r="278" spans="1:63" s="1167" customFormat="1" ht="13.5" customHeight="1">
      <c r="A278" s="1218">
        <v>44292</v>
      </c>
      <c r="B278" s="1167" t="s">
        <v>848</v>
      </c>
      <c r="C278" s="1167" t="s">
        <v>66</v>
      </c>
      <c r="D278" s="1167">
        <v>2</v>
      </c>
      <c r="E278" s="1167">
        <v>2</v>
      </c>
      <c r="J278" s="1167">
        <v>0</v>
      </c>
      <c r="O278" s="1167">
        <v>0</v>
      </c>
      <c r="T278" s="1167">
        <v>0</v>
      </c>
      <c r="U278" s="1167">
        <v>0</v>
      </c>
      <c r="V278" s="1167">
        <v>0</v>
      </c>
      <c r="W278" s="1167">
        <v>0</v>
      </c>
      <c r="X278" s="1167">
        <v>0</v>
      </c>
      <c r="Y278" s="1167">
        <v>0</v>
      </c>
      <c r="Z278" s="1167">
        <v>1980</v>
      </c>
      <c r="AA278" s="1167">
        <v>0</v>
      </c>
      <c r="AB278" s="1167">
        <v>0</v>
      </c>
      <c r="AC278" s="1167">
        <v>0</v>
      </c>
      <c r="AD278" s="1167">
        <v>3960</v>
      </c>
      <c r="AI278" s="1167">
        <v>0</v>
      </c>
      <c r="BK278" s="1167">
        <v>274</v>
      </c>
    </row>
    <row r="279" spans="1:63" s="1167" customFormat="1" ht="13.5" customHeight="1">
      <c r="A279" s="1218">
        <v>44292</v>
      </c>
      <c r="B279" s="1167" t="s">
        <v>202</v>
      </c>
      <c r="C279" s="1167" t="s">
        <v>66</v>
      </c>
      <c r="D279" s="1167">
        <v>12.6</v>
      </c>
      <c r="E279" s="1167">
        <v>12.6</v>
      </c>
      <c r="F279" s="1167">
        <v>20</v>
      </c>
      <c r="J279" s="1167">
        <v>252</v>
      </c>
      <c r="K279" s="1167">
        <v>34</v>
      </c>
      <c r="O279" s="1167">
        <v>428.4</v>
      </c>
      <c r="P279" s="1167">
        <v>34</v>
      </c>
      <c r="T279" s="1167">
        <v>428.4</v>
      </c>
      <c r="U279" s="1167">
        <v>88</v>
      </c>
      <c r="V279" s="1167">
        <v>0</v>
      </c>
      <c r="W279" s="1167">
        <v>0</v>
      </c>
      <c r="X279" s="1167">
        <v>0</v>
      </c>
      <c r="Y279" s="1167">
        <v>1108.8</v>
      </c>
      <c r="Z279" s="1167">
        <v>4048</v>
      </c>
      <c r="AA279" s="1167">
        <v>0</v>
      </c>
      <c r="AB279" s="1167">
        <v>0</v>
      </c>
      <c r="AC279" s="1167">
        <v>0</v>
      </c>
      <c r="AD279" s="1167">
        <v>51004.799999999996</v>
      </c>
      <c r="AI279" s="1167">
        <v>0</v>
      </c>
      <c r="BK279" s="1167">
        <v>275</v>
      </c>
    </row>
    <row r="280" spans="1:63" s="1167" customFormat="1" ht="13.5" customHeight="1">
      <c r="A280" s="1218">
        <v>44292</v>
      </c>
      <c r="B280" s="1167" t="s">
        <v>850</v>
      </c>
      <c r="C280" s="1167" t="s">
        <v>389</v>
      </c>
      <c r="D280" s="1167">
        <v>10</v>
      </c>
      <c r="E280" s="1167">
        <v>10</v>
      </c>
      <c r="J280" s="1167">
        <v>0</v>
      </c>
      <c r="O280" s="1167">
        <v>0</v>
      </c>
      <c r="T280" s="1167">
        <v>0</v>
      </c>
      <c r="U280" s="1167">
        <v>0</v>
      </c>
      <c r="V280" s="1167">
        <v>0</v>
      </c>
      <c r="W280" s="1167">
        <v>0</v>
      </c>
      <c r="X280" s="1167">
        <v>0</v>
      </c>
      <c r="Y280" s="1167">
        <v>0</v>
      </c>
      <c r="Z280" s="1167">
        <v>0</v>
      </c>
      <c r="AA280" s="1167">
        <v>0</v>
      </c>
      <c r="AB280" s="1167">
        <v>4</v>
      </c>
      <c r="AC280" s="1167">
        <v>0</v>
      </c>
      <c r="AD280" s="1167">
        <v>40</v>
      </c>
      <c r="AI280" s="1167">
        <v>0</v>
      </c>
      <c r="BK280" s="1167">
        <v>276</v>
      </c>
    </row>
    <row r="281" spans="1:63" s="1167" customFormat="1" ht="13.5" customHeight="1">
      <c r="A281" s="1218">
        <v>44292</v>
      </c>
      <c r="B281" s="1167" t="s">
        <v>851</v>
      </c>
      <c r="C281" s="1167" t="s">
        <v>389</v>
      </c>
      <c r="D281" s="1167">
        <v>30</v>
      </c>
      <c r="E281" s="1167">
        <v>25</v>
      </c>
      <c r="G281" s="1167">
        <v>2</v>
      </c>
      <c r="J281" s="1167">
        <v>50</v>
      </c>
      <c r="L281" s="1167">
        <v>3</v>
      </c>
      <c r="O281" s="1167">
        <v>75</v>
      </c>
      <c r="Q281" s="1167">
        <v>3</v>
      </c>
      <c r="T281" s="1167">
        <v>75</v>
      </c>
      <c r="U281" s="1167">
        <v>0</v>
      </c>
      <c r="V281" s="1167">
        <v>8</v>
      </c>
      <c r="W281" s="1167">
        <v>0</v>
      </c>
      <c r="X281" s="1167">
        <v>0</v>
      </c>
      <c r="Y281" s="1167">
        <v>200</v>
      </c>
      <c r="Z281" s="1167">
        <v>0</v>
      </c>
      <c r="AA281" s="1167">
        <v>28</v>
      </c>
      <c r="AB281" s="1167">
        <v>0</v>
      </c>
      <c r="AC281" s="1167">
        <v>0</v>
      </c>
      <c r="AD281" s="1167">
        <v>700</v>
      </c>
      <c r="AI281" s="1167">
        <v>0</v>
      </c>
      <c r="BK281" s="1167">
        <v>277</v>
      </c>
    </row>
    <row r="282" spans="1:63" s="1167" customFormat="1" ht="13.5" customHeight="1">
      <c r="A282" s="1218">
        <v>44292</v>
      </c>
      <c r="B282" s="1167" t="s">
        <v>496</v>
      </c>
      <c r="C282" s="1167" t="s">
        <v>852</v>
      </c>
      <c r="D282" s="1167">
        <v>42</v>
      </c>
      <c r="E282" s="1167">
        <v>42</v>
      </c>
      <c r="H282" s="1167">
        <v>0.3</v>
      </c>
      <c r="J282" s="1167">
        <v>12.6</v>
      </c>
      <c r="M282" s="1167">
        <v>0.8</v>
      </c>
      <c r="O282" s="1167">
        <v>33.6</v>
      </c>
      <c r="R282" s="1167">
        <v>0.8</v>
      </c>
      <c r="T282" s="1167">
        <v>33.6</v>
      </c>
      <c r="U282" s="1167">
        <v>0</v>
      </c>
      <c r="V282" s="1167">
        <v>0</v>
      </c>
      <c r="W282" s="1167">
        <v>1.9000000000000001</v>
      </c>
      <c r="X282" s="1167">
        <v>0</v>
      </c>
      <c r="Y282" s="1167">
        <v>79.800000000000011</v>
      </c>
      <c r="Z282" s="1167">
        <v>0</v>
      </c>
      <c r="AA282" s="1167">
        <v>0</v>
      </c>
      <c r="AB282" s="1167">
        <v>10.500000000000002</v>
      </c>
      <c r="AC282" s="1167">
        <v>0</v>
      </c>
      <c r="AD282" s="1167">
        <v>441.00000000000006</v>
      </c>
      <c r="AI282" s="1167">
        <v>0</v>
      </c>
      <c r="BK282" s="1167">
        <v>278</v>
      </c>
    </row>
    <row r="283" spans="1:63" s="1167" customFormat="1" ht="13.5" customHeight="1">
      <c r="A283" s="1218">
        <v>44292</v>
      </c>
      <c r="B283" s="1167" t="s">
        <v>43</v>
      </c>
      <c r="C283" s="1167" t="s">
        <v>66</v>
      </c>
      <c r="D283" s="1167">
        <v>3.5</v>
      </c>
      <c r="E283" s="1167">
        <v>3.5</v>
      </c>
      <c r="H283" s="1167">
        <v>1</v>
      </c>
      <c r="J283" s="1167">
        <v>3.5</v>
      </c>
      <c r="M283" s="1167">
        <v>1.5</v>
      </c>
      <c r="O283" s="1167">
        <v>5.25</v>
      </c>
      <c r="P283" s="1167" t="s">
        <v>883</v>
      </c>
      <c r="R283" s="1167">
        <v>1.5</v>
      </c>
      <c r="T283" s="1167">
        <v>5.25</v>
      </c>
      <c r="U283" s="1167">
        <v>0</v>
      </c>
      <c r="W283" s="1167">
        <v>4</v>
      </c>
      <c r="X283" s="1167">
        <v>0</v>
      </c>
      <c r="Y283" s="1167">
        <v>14</v>
      </c>
      <c r="Z283" s="1167">
        <v>0</v>
      </c>
      <c r="AA283" s="1167">
        <v>0</v>
      </c>
      <c r="AB283" s="1167">
        <v>58</v>
      </c>
      <c r="AC283" s="1167">
        <v>0</v>
      </c>
      <c r="AD283" s="1167">
        <v>203</v>
      </c>
      <c r="AI283" s="1167">
        <v>0</v>
      </c>
      <c r="BK283" s="1167">
        <v>279</v>
      </c>
    </row>
    <row r="284" spans="1:63" s="1167" customFormat="1" ht="13.5" customHeight="1">
      <c r="A284" s="1218">
        <v>44292</v>
      </c>
      <c r="B284" s="1167" t="s">
        <v>618</v>
      </c>
      <c r="C284" s="1167" t="s">
        <v>66</v>
      </c>
      <c r="D284" s="1167">
        <v>35</v>
      </c>
      <c r="E284" s="1167">
        <v>35</v>
      </c>
      <c r="H284" s="1167">
        <v>0.4</v>
      </c>
      <c r="J284" s="1167">
        <v>14</v>
      </c>
      <c r="M284" s="1167">
        <v>0.8</v>
      </c>
      <c r="O284" s="1167">
        <v>28</v>
      </c>
      <c r="R284" s="1167">
        <v>0.8</v>
      </c>
      <c r="T284" s="1167">
        <v>28</v>
      </c>
      <c r="U284" s="1167">
        <v>0</v>
      </c>
      <c r="V284" s="1167">
        <v>0</v>
      </c>
      <c r="W284" s="1167">
        <v>2</v>
      </c>
      <c r="X284" s="1167">
        <v>0</v>
      </c>
      <c r="Y284" s="1167">
        <v>70</v>
      </c>
      <c r="Z284" s="1167">
        <v>0</v>
      </c>
      <c r="AA284" s="1167">
        <v>0</v>
      </c>
      <c r="AB284" s="1167">
        <v>8</v>
      </c>
      <c r="AC284" s="1167">
        <v>0</v>
      </c>
      <c r="AD284" s="1167">
        <v>280</v>
      </c>
      <c r="AI284" s="1167">
        <v>0</v>
      </c>
      <c r="BK284" s="1167">
        <v>280</v>
      </c>
    </row>
    <row r="285" spans="1:63" s="1167" customFormat="1" ht="13.5" customHeight="1">
      <c r="A285" s="1218">
        <v>44292</v>
      </c>
      <c r="B285" s="1167" t="s">
        <v>44</v>
      </c>
      <c r="C285" s="1167" t="s">
        <v>66</v>
      </c>
      <c r="D285" s="1167">
        <v>20</v>
      </c>
      <c r="E285" s="1167">
        <v>20</v>
      </c>
      <c r="H285" s="1167">
        <v>0.4</v>
      </c>
      <c r="J285" s="1167">
        <v>8</v>
      </c>
      <c r="M285" s="1167">
        <v>0.8</v>
      </c>
      <c r="O285" s="1167">
        <v>16</v>
      </c>
      <c r="Q285" s="1167" t="s">
        <v>884</v>
      </c>
      <c r="R285" s="1167">
        <v>0.8</v>
      </c>
      <c r="T285" s="1167">
        <v>16</v>
      </c>
      <c r="U285" s="1167">
        <v>0</v>
      </c>
      <c r="V285" s="1167">
        <v>0</v>
      </c>
      <c r="W285" s="1167">
        <v>2</v>
      </c>
      <c r="X285" s="1167">
        <v>0</v>
      </c>
      <c r="Y285" s="1167">
        <v>40</v>
      </c>
      <c r="Z285" s="1167">
        <v>0</v>
      </c>
      <c r="AA285" s="1167">
        <v>0</v>
      </c>
      <c r="AB285" s="1167">
        <v>8</v>
      </c>
      <c r="AC285" s="1167">
        <v>0</v>
      </c>
      <c r="AD285" s="1167">
        <v>160</v>
      </c>
      <c r="AI285" s="1167">
        <v>0</v>
      </c>
      <c r="BK285" s="1167">
        <v>281</v>
      </c>
    </row>
    <row r="286" spans="1:63" s="1167" customFormat="1" ht="13.5" customHeight="1">
      <c r="A286" s="1218">
        <v>44292</v>
      </c>
      <c r="B286" s="1167" t="s">
        <v>593</v>
      </c>
      <c r="C286" s="1167" t="s">
        <v>389</v>
      </c>
      <c r="D286" s="1167">
        <v>22</v>
      </c>
      <c r="E286" s="1167">
        <v>22</v>
      </c>
      <c r="H286" s="1167">
        <v>1</v>
      </c>
      <c r="J286" s="1167">
        <v>22</v>
      </c>
      <c r="M286" s="1167">
        <v>1</v>
      </c>
      <c r="O286" s="1167">
        <v>22</v>
      </c>
      <c r="R286" s="1167">
        <v>1</v>
      </c>
      <c r="T286" s="1167">
        <v>22</v>
      </c>
      <c r="U286" s="1167">
        <v>0</v>
      </c>
      <c r="V286" s="1167">
        <v>0</v>
      </c>
      <c r="W286" s="1167">
        <v>3</v>
      </c>
      <c r="X286" s="1167">
        <v>0</v>
      </c>
      <c r="Y286" s="1167">
        <v>66</v>
      </c>
      <c r="Z286" s="1167">
        <v>0</v>
      </c>
      <c r="AA286" s="1167">
        <v>0</v>
      </c>
      <c r="AB286" s="1167">
        <v>7</v>
      </c>
      <c r="AC286" s="1167">
        <v>0</v>
      </c>
      <c r="AD286" s="1167">
        <v>154</v>
      </c>
      <c r="AI286" s="1167">
        <v>0</v>
      </c>
      <c r="BK286" s="1167">
        <v>282</v>
      </c>
    </row>
    <row r="287" spans="1:63" s="1167" customFormat="1" ht="13.5" customHeight="1">
      <c r="A287" s="1218">
        <v>44292</v>
      </c>
      <c r="B287" s="1167" t="s">
        <v>45</v>
      </c>
      <c r="C287" s="1167" t="s">
        <v>66</v>
      </c>
      <c r="D287" s="1167">
        <v>130</v>
      </c>
      <c r="E287" s="1167">
        <v>90</v>
      </c>
      <c r="F287" s="1167" t="s">
        <v>885</v>
      </c>
      <c r="G287" s="1167" t="s">
        <v>886</v>
      </c>
      <c r="J287" s="1167">
        <v>0</v>
      </c>
      <c r="M287" s="1167">
        <v>0.1</v>
      </c>
      <c r="O287" s="1167">
        <v>9</v>
      </c>
      <c r="R287" s="1167">
        <v>0.1</v>
      </c>
      <c r="T287" s="1167">
        <v>9</v>
      </c>
      <c r="U287" s="1167">
        <v>0</v>
      </c>
      <c r="V287" s="1167">
        <v>0</v>
      </c>
      <c r="W287" s="1167">
        <v>0.2</v>
      </c>
      <c r="X287" s="1167">
        <v>0</v>
      </c>
      <c r="Y287" s="1167">
        <v>18</v>
      </c>
      <c r="Z287" s="1167">
        <v>0</v>
      </c>
      <c r="AA287" s="1167">
        <v>0</v>
      </c>
      <c r="AB287" s="1167">
        <v>1.0000000000000002</v>
      </c>
      <c r="AC287" s="1167">
        <v>0</v>
      </c>
      <c r="AD287" s="1167">
        <v>90.000000000000014</v>
      </c>
      <c r="AI287" s="1167">
        <v>0</v>
      </c>
      <c r="BK287" s="1167">
        <v>283</v>
      </c>
    </row>
    <row r="288" spans="1:63" s="1167" customFormat="1" ht="13.5" customHeight="1">
      <c r="A288" s="1218">
        <v>44292</v>
      </c>
      <c r="B288" s="1167" t="s">
        <v>46</v>
      </c>
      <c r="C288" s="1167" t="s">
        <v>66</v>
      </c>
      <c r="D288" s="1167">
        <v>35</v>
      </c>
      <c r="E288" s="1167">
        <v>35</v>
      </c>
      <c r="H288" s="1167">
        <v>0.1</v>
      </c>
      <c r="J288" s="1167">
        <v>3.5</v>
      </c>
      <c r="M288" s="1167">
        <v>0.2</v>
      </c>
      <c r="O288" s="1167">
        <v>7</v>
      </c>
      <c r="R288" s="1167">
        <v>0.2</v>
      </c>
      <c r="T288" s="1167">
        <v>7</v>
      </c>
      <c r="U288" s="1167">
        <v>0</v>
      </c>
      <c r="V288" s="1167">
        <v>0</v>
      </c>
      <c r="W288" s="1167">
        <v>0.5</v>
      </c>
      <c r="X288" s="1167">
        <v>0</v>
      </c>
      <c r="Y288" s="1167">
        <v>17.5</v>
      </c>
      <c r="Z288" s="1167">
        <v>0</v>
      </c>
      <c r="AA288" s="1167">
        <v>0</v>
      </c>
      <c r="AB288" s="1167">
        <v>2.5</v>
      </c>
      <c r="AC288" s="1167">
        <v>0</v>
      </c>
      <c r="AD288" s="1167">
        <v>87.5</v>
      </c>
      <c r="AI288" s="1167">
        <v>0</v>
      </c>
      <c r="BK288" s="1167">
        <v>284</v>
      </c>
    </row>
    <row r="289" spans="1:63" s="1167" customFormat="1" ht="13.5" customHeight="1">
      <c r="A289" s="1218">
        <v>44292</v>
      </c>
      <c r="B289" s="1167" t="s">
        <v>47</v>
      </c>
      <c r="C289" s="1167" t="s">
        <v>66</v>
      </c>
      <c r="D289" s="1167">
        <v>17</v>
      </c>
      <c r="E289" s="1167">
        <v>17</v>
      </c>
      <c r="J289" s="1167">
        <v>0</v>
      </c>
      <c r="O289" s="1167">
        <v>0</v>
      </c>
      <c r="T289" s="1167">
        <v>0</v>
      </c>
      <c r="U289" s="1167">
        <v>0</v>
      </c>
      <c r="V289" s="1167">
        <v>0</v>
      </c>
      <c r="W289" s="1167">
        <v>0</v>
      </c>
      <c r="X289" s="1167">
        <v>0</v>
      </c>
      <c r="Y289" s="1167">
        <v>0</v>
      </c>
      <c r="Z289" s="1167">
        <v>0</v>
      </c>
      <c r="AA289" s="1167">
        <v>0</v>
      </c>
      <c r="AB289" s="1167">
        <v>1</v>
      </c>
      <c r="AC289" s="1167">
        <v>0</v>
      </c>
      <c r="AD289" s="1167">
        <v>17</v>
      </c>
      <c r="AI289" s="1167">
        <v>0</v>
      </c>
      <c r="BK289" s="1167">
        <v>285</v>
      </c>
    </row>
    <row r="290" spans="1:63" s="1167" customFormat="1" ht="13.5" customHeight="1">
      <c r="A290" s="1218">
        <v>44292</v>
      </c>
      <c r="B290" s="1167" t="s">
        <v>48</v>
      </c>
      <c r="C290" s="1167" t="s">
        <v>389</v>
      </c>
      <c r="D290" s="1167">
        <v>23</v>
      </c>
      <c r="E290" s="1167">
        <v>23</v>
      </c>
      <c r="H290" s="1167">
        <v>0.5</v>
      </c>
      <c r="J290" s="1167">
        <v>11.5</v>
      </c>
      <c r="M290" s="1167">
        <v>1</v>
      </c>
      <c r="O290" s="1167">
        <v>23</v>
      </c>
      <c r="R290" s="1167">
        <v>1</v>
      </c>
      <c r="T290" s="1167">
        <v>23</v>
      </c>
      <c r="U290" s="1167">
        <v>0</v>
      </c>
      <c r="V290" s="1167">
        <v>0</v>
      </c>
      <c r="W290" s="1167">
        <v>2.5</v>
      </c>
      <c r="X290" s="1167">
        <v>0</v>
      </c>
      <c r="Y290" s="1167">
        <v>57.5</v>
      </c>
      <c r="Z290" s="1167">
        <v>0</v>
      </c>
      <c r="AA290" s="1167">
        <v>0</v>
      </c>
      <c r="AB290" s="1167">
        <v>7.5</v>
      </c>
      <c r="AC290" s="1167">
        <v>0</v>
      </c>
      <c r="AD290" s="1167">
        <v>172.5</v>
      </c>
      <c r="AI290" s="1167">
        <v>0</v>
      </c>
      <c r="BK290" s="1167">
        <v>286</v>
      </c>
    </row>
    <row r="291" spans="1:63" s="1167" customFormat="1" ht="13.5" customHeight="1">
      <c r="A291" s="1218">
        <v>44292</v>
      </c>
      <c r="B291" s="1167" t="s">
        <v>164</v>
      </c>
      <c r="C291" s="1167" t="s">
        <v>66</v>
      </c>
      <c r="D291" s="1167">
        <v>80</v>
      </c>
      <c r="E291" s="1167">
        <v>80</v>
      </c>
      <c r="H291" s="1167">
        <v>0.2</v>
      </c>
      <c r="J291" s="1167">
        <v>16</v>
      </c>
      <c r="M291" s="1167">
        <v>0.3</v>
      </c>
      <c r="O291" s="1167">
        <v>24</v>
      </c>
      <c r="R291" s="1167">
        <v>0.3</v>
      </c>
      <c r="T291" s="1167">
        <v>24</v>
      </c>
      <c r="U291" s="1167">
        <v>0</v>
      </c>
      <c r="V291" s="1167">
        <v>0</v>
      </c>
      <c r="W291" s="1167">
        <v>0.8</v>
      </c>
      <c r="X291" s="1167">
        <v>0</v>
      </c>
      <c r="Y291" s="1167">
        <v>64</v>
      </c>
      <c r="Z291" s="1167">
        <v>0</v>
      </c>
      <c r="AA291" s="1167">
        <v>0</v>
      </c>
      <c r="AB291" s="1167">
        <v>3.0000000000000009</v>
      </c>
      <c r="AC291" s="1167">
        <v>0</v>
      </c>
      <c r="AD291" s="1167">
        <v>240.00000000000006</v>
      </c>
      <c r="AI291" s="1167">
        <v>0</v>
      </c>
      <c r="BK291" s="1167">
        <v>287</v>
      </c>
    </row>
    <row r="292" spans="1:63" s="1167" customFormat="1" ht="13.5" customHeight="1">
      <c r="A292" s="1218">
        <v>44292</v>
      </c>
      <c r="B292" s="1167" t="s">
        <v>49</v>
      </c>
      <c r="C292" s="1167" t="s">
        <v>66</v>
      </c>
      <c r="D292" s="1167">
        <v>40</v>
      </c>
      <c r="E292" s="1167">
        <v>40</v>
      </c>
      <c r="H292" s="1167">
        <v>0.2</v>
      </c>
      <c r="J292" s="1167">
        <v>8</v>
      </c>
      <c r="M292" s="1167">
        <v>0.3</v>
      </c>
      <c r="O292" s="1167">
        <v>12</v>
      </c>
      <c r="R292" s="1167">
        <v>0.3</v>
      </c>
      <c r="T292" s="1167">
        <v>12</v>
      </c>
      <c r="U292" s="1167">
        <v>0</v>
      </c>
      <c r="V292" s="1167">
        <v>0</v>
      </c>
      <c r="W292" s="1167">
        <v>0.8</v>
      </c>
      <c r="X292" s="1167">
        <v>0</v>
      </c>
      <c r="Y292" s="1167">
        <v>32</v>
      </c>
      <c r="Z292" s="1167">
        <v>0</v>
      </c>
      <c r="AA292" s="1167">
        <v>0</v>
      </c>
      <c r="AB292" s="1167">
        <v>1.0000000000000004</v>
      </c>
      <c r="AC292" s="1167">
        <v>0</v>
      </c>
      <c r="AD292" s="1167">
        <v>40.000000000000014</v>
      </c>
      <c r="AI292" s="1167">
        <v>0</v>
      </c>
      <c r="BK292" s="1167">
        <v>288</v>
      </c>
    </row>
    <row r="293" spans="1:63" s="1167" customFormat="1" ht="13.5" customHeight="1">
      <c r="A293" s="1218">
        <v>44292</v>
      </c>
      <c r="B293" s="1167" t="s">
        <v>373</v>
      </c>
      <c r="C293" s="1167" t="s">
        <v>66</v>
      </c>
      <c r="D293" s="1167">
        <v>43</v>
      </c>
      <c r="E293" s="1167">
        <v>43</v>
      </c>
      <c r="H293" s="1167">
        <v>5</v>
      </c>
      <c r="J293" s="1167">
        <v>215</v>
      </c>
      <c r="M293" s="1167">
        <v>1</v>
      </c>
      <c r="O293" s="1167">
        <v>43</v>
      </c>
      <c r="R293" s="1167">
        <v>1</v>
      </c>
      <c r="T293" s="1167">
        <v>43</v>
      </c>
      <c r="U293" s="1167">
        <v>0</v>
      </c>
      <c r="V293" s="1167">
        <v>0</v>
      </c>
      <c r="W293" s="1167">
        <v>7</v>
      </c>
      <c r="X293" s="1167">
        <v>0</v>
      </c>
      <c r="Y293" s="1167">
        <v>301</v>
      </c>
      <c r="Z293" s="1167">
        <v>0</v>
      </c>
      <c r="AA293" s="1167">
        <v>0</v>
      </c>
      <c r="AB293" s="1167">
        <v>18.3</v>
      </c>
      <c r="AC293" s="1167">
        <v>0</v>
      </c>
      <c r="AD293" s="1167">
        <v>786.9</v>
      </c>
      <c r="AE293" s="1167">
        <v>0</v>
      </c>
      <c r="AF293" s="1167">
        <v>0</v>
      </c>
      <c r="AH293" s="1167">
        <v>0</v>
      </c>
      <c r="AI293" s="1167">
        <v>0</v>
      </c>
      <c r="BK293" s="1167">
        <v>289</v>
      </c>
    </row>
    <row r="294" spans="1:63" s="1167" customFormat="1" ht="13.5" customHeight="1">
      <c r="A294" s="1218">
        <v>44292</v>
      </c>
      <c r="B294" s="1167" t="s">
        <v>853</v>
      </c>
      <c r="C294" s="1167" t="s">
        <v>66</v>
      </c>
      <c r="D294" s="1167">
        <v>30</v>
      </c>
      <c r="E294" s="1167">
        <v>6</v>
      </c>
      <c r="H294" s="1167">
        <v>0.5</v>
      </c>
      <c r="J294" s="1167">
        <v>3</v>
      </c>
      <c r="M294" s="1167">
        <v>1</v>
      </c>
      <c r="O294" s="1167">
        <v>6</v>
      </c>
      <c r="R294" s="1167">
        <v>1</v>
      </c>
      <c r="T294" s="1167">
        <v>6</v>
      </c>
      <c r="V294" s="1167">
        <v>0</v>
      </c>
      <c r="W294" s="1167">
        <v>2.5</v>
      </c>
      <c r="X294" s="1167">
        <v>0</v>
      </c>
      <c r="Y294" s="1167">
        <v>15</v>
      </c>
      <c r="Z294" s="1167">
        <v>0</v>
      </c>
      <c r="AA294" s="1167">
        <v>0</v>
      </c>
      <c r="AB294" s="1167">
        <v>27</v>
      </c>
      <c r="AC294" s="1167">
        <v>0</v>
      </c>
      <c r="AD294" s="1167">
        <v>162</v>
      </c>
      <c r="AE294" s="1167">
        <v>0</v>
      </c>
      <c r="AF294" s="1167">
        <v>0</v>
      </c>
      <c r="AH294" s="1167">
        <v>0</v>
      </c>
      <c r="AI294" s="1167">
        <v>0</v>
      </c>
      <c r="BK294" s="1167">
        <v>290</v>
      </c>
    </row>
    <row r="295" spans="1:63" s="1167" customFormat="1" ht="13.5" customHeight="1">
      <c r="A295" s="1218">
        <v>44292</v>
      </c>
      <c r="B295" s="1167" t="s">
        <v>176</v>
      </c>
      <c r="C295" s="1167" t="s">
        <v>389</v>
      </c>
      <c r="D295" s="1167">
        <v>9</v>
      </c>
      <c r="E295" s="1167">
        <v>9</v>
      </c>
      <c r="H295" s="1167">
        <v>0.5</v>
      </c>
      <c r="J295" s="1167">
        <v>4.5</v>
      </c>
      <c r="K295" s="1167" t="s">
        <v>887</v>
      </c>
      <c r="M295" s="1167">
        <v>1</v>
      </c>
      <c r="O295" s="1167">
        <v>9</v>
      </c>
      <c r="R295" s="1167">
        <v>1</v>
      </c>
      <c r="T295" s="1167">
        <v>9</v>
      </c>
      <c r="U295" s="1167">
        <v>0</v>
      </c>
      <c r="V295" s="1167">
        <v>0</v>
      </c>
      <c r="W295" s="1167">
        <v>2.5</v>
      </c>
      <c r="X295" s="1167">
        <v>0</v>
      </c>
      <c r="Y295" s="1167">
        <v>22.5</v>
      </c>
      <c r="Z295" s="1167">
        <v>0</v>
      </c>
      <c r="AA295" s="1167">
        <v>0</v>
      </c>
      <c r="AB295" s="1167">
        <v>8</v>
      </c>
      <c r="AC295" s="1167">
        <v>0</v>
      </c>
      <c r="AD295" s="1167">
        <v>72</v>
      </c>
      <c r="AE295" s="1167">
        <v>0</v>
      </c>
      <c r="AF295" s="1167">
        <v>0</v>
      </c>
      <c r="AG295" s="1167">
        <v>10</v>
      </c>
      <c r="AH295" s="1167">
        <v>0</v>
      </c>
      <c r="AI295" s="1167">
        <v>90</v>
      </c>
      <c r="BK295" s="1167">
        <v>291</v>
      </c>
    </row>
    <row r="296" spans="1:63" s="1167" customFormat="1" ht="13.5" customHeight="1">
      <c r="A296" s="1218">
        <v>44292</v>
      </c>
      <c r="B296" s="1167" t="s">
        <v>158</v>
      </c>
      <c r="C296" s="1167" t="s">
        <v>66</v>
      </c>
      <c r="D296" s="1167">
        <v>30</v>
      </c>
      <c r="E296" s="1167">
        <v>30</v>
      </c>
      <c r="H296" s="1167">
        <v>0.5</v>
      </c>
      <c r="J296" s="1167">
        <v>15</v>
      </c>
      <c r="M296" s="1167">
        <v>1</v>
      </c>
      <c r="O296" s="1167">
        <v>30</v>
      </c>
      <c r="R296" s="1167">
        <v>1</v>
      </c>
      <c r="T296" s="1167">
        <v>30</v>
      </c>
      <c r="U296" s="1167">
        <v>0</v>
      </c>
      <c r="V296" s="1167">
        <v>0</v>
      </c>
      <c r="W296" s="1167">
        <v>2.5</v>
      </c>
      <c r="X296" s="1167">
        <v>0</v>
      </c>
      <c r="Y296" s="1167">
        <v>75</v>
      </c>
      <c r="Z296" s="1167">
        <v>0</v>
      </c>
      <c r="AA296" s="1167">
        <v>0</v>
      </c>
      <c r="AB296" s="1167">
        <v>2</v>
      </c>
      <c r="AC296" s="1167">
        <v>0</v>
      </c>
      <c r="AD296" s="1167">
        <v>60</v>
      </c>
      <c r="AE296" s="1167">
        <v>0</v>
      </c>
      <c r="AF296" s="1167">
        <v>0</v>
      </c>
      <c r="AG296" s="1167">
        <v>10</v>
      </c>
      <c r="AH296" s="1167">
        <v>0</v>
      </c>
      <c r="AI296" s="1167">
        <v>300</v>
      </c>
      <c r="BK296" s="1167">
        <v>292</v>
      </c>
    </row>
    <row r="297" spans="1:63" s="1167" customFormat="1" ht="13.5" customHeight="1">
      <c r="A297" s="1218">
        <v>44292</v>
      </c>
      <c r="B297" s="1167" t="s">
        <v>166</v>
      </c>
      <c r="C297" s="1167" t="s">
        <v>66</v>
      </c>
      <c r="D297" s="1167">
        <v>30</v>
      </c>
      <c r="E297" s="1167">
        <v>30</v>
      </c>
      <c r="J297" s="1167">
        <v>0</v>
      </c>
      <c r="M297" s="1167">
        <v>0.1</v>
      </c>
      <c r="O297" s="1167">
        <v>3</v>
      </c>
      <c r="R297" s="1167">
        <v>0.1</v>
      </c>
      <c r="T297" s="1167">
        <v>3</v>
      </c>
      <c r="U297" s="1167">
        <v>0</v>
      </c>
      <c r="V297" s="1167">
        <v>0</v>
      </c>
      <c r="W297" s="1167">
        <v>0.2</v>
      </c>
      <c r="X297" s="1167">
        <v>0</v>
      </c>
      <c r="Y297" s="1167">
        <v>6</v>
      </c>
      <c r="Z297" s="1167">
        <v>0</v>
      </c>
      <c r="AA297" s="1167">
        <v>0</v>
      </c>
      <c r="AB297" s="1167">
        <v>0.90000000000000036</v>
      </c>
      <c r="AC297" s="1167">
        <v>0</v>
      </c>
      <c r="AD297" s="1167">
        <v>27.000000000000011</v>
      </c>
      <c r="AE297" s="1167">
        <v>0</v>
      </c>
      <c r="AF297" s="1167">
        <v>0</v>
      </c>
      <c r="AH297" s="1167">
        <v>0</v>
      </c>
      <c r="AI297" s="1167">
        <v>0</v>
      </c>
      <c r="BK297" s="1167">
        <v>293</v>
      </c>
    </row>
    <row r="298" spans="1:63" s="1167" customFormat="1" ht="13.5" customHeight="1">
      <c r="A298" s="1218">
        <v>44292</v>
      </c>
      <c r="B298" s="1167" t="s">
        <v>145</v>
      </c>
      <c r="C298" s="1167" t="s">
        <v>389</v>
      </c>
      <c r="D298" s="1167">
        <v>16</v>
      </c>
      <c r="E298" s="1167">
        <v>16</v>
      </c>
      <c r="H298" s="1167">
        <v>1</v>
      </c>
      <c r="J298" s="1167">
        <v>16</v>
      </c>
      <c r="M298" s="1167">
        <v>1</v>
      </c>
      <c r="O298" s="1167">
        <v>16</v>
      </c>
      <c r="R298" s="1167">
        <v>1</v>
      </c>
      <c r="T298" s="1167">
        <v>16</v>
      </c>
      <c r="U298" s="1167">
        <v>0</v>
      </c>
      <c r="V298" s="1167">
        <v>0</v>
      </c>
      <c r="W298" s="1167">
        <v>3</v>
      </c>
      <c r="X298" s="1167">
        <v>0</v>
      </c>
      <c r="Y298" s="1167">
        <v>48</v>
      </c>
      <c r="Z298" s="1167">
        <v>0</v>
      </c>
      <c r="AA298" s="1167">
        <v>0</v>
      </c>
      <c r="AB298" s="1167">
        <v>20</v>
      </c>
      <c r="AC298" s="1167">
        <v>0</v>
      </c>
      <c r="AD298" s="1167">
        <v>320</v>
      </c>
      <c r="AE298" s="1167">
        <v>0</v>
      </c>
      <c r="AF298" s="1167">
        <v>0</v>
      </c>
      <c r="AH298" s="1167">
        <v>0</v>
      </c>
      <c r="AI298" s="1167">
        <v>0</v>
      </c>
      <c r="BK298" s="1167">
        <v>294</v>
      </c>
    </row>
    <row r="299" spans="1:63" s="1167" customFormat="1" ht="13.5" customHeight="1">
      <c r="A299" s="1218">
        <v>44292</v>
      </c>
      <c r="B299" s="1167" t="s">
        <v>136</v>
      </c>
      <c r="C299" s="1167" t="s">
        <v>66</v>
      </c>
      <c r="D299" s="1167">
        <v>120</v>
      </c>
      <c r="E299" s="1167">
        <v>120</v>
      </c>
      <c r="J299" s="1167">
        <v>0</v>
      </c>
      <c r="O299" s="1167">
        <v>0</v>
      </c>
      <c r="P299" s="1167" t="s">
        <v>883</v>
      </c>
      <c r="T299" s="1167">
        <v>0</v>
      </c>
      <c r="U299" s="1167">
        <v>0</v>
      </c>
      <c r="V299" s="1167">
        <v>0</v>
      </c>
      <c r="W299" s="1167">
        <v>0</v>
      </c>
      <c r="X299" s="1167">
        <v>0</v>
      </c>
      <c r="Y299" s="1167">
        <v>0</v>
      </c>
      <c r="Z299" s="1167">
        <v>0</v>
      </c>
      <c r="AA299" s="1167">
        <v>0</v>
      </c>
      <c r="AB299" s="1167">
        <v>2</v>
      </c>
      <c r="AC299" s="1167">
        <v>0</v>
      </c>
      <c r="AD299" s="1167">
        <v>240</v>
      </c>
      <c r="AE299" s="1167">
        <v>0</v>
      </c>
      <c r="AF299" s="1167">
        <v>0</v>
      </c>
      <c r="AG299" s="1167">
        <v>10</v>
      </c>
      <c r="AH299" s="1167">
        <v>0</v>
      </c>
      <c r="AI299" s="1167">
        <v>1200</v>
      </c>
      <c r="BK299" s="1167">
        <v>295</v>
      </c>
    </row>
    <row r="300" spans="1:63" s="1167" customFormat="1" ht="13.5" customHeight="1">
      <c r="A300" s="1218">
        <v>44292</v>
      </c>
      <c r="B300" s="1167" t="s">
        <v>183</v>
      </c>
      <c r="C300" s="1167" t="s">
        <v>66</v>
      </c>
      <c r="D300" s="1167">
        <v>30</v>
      </c>
      <c r="E300" s="1167">
        <v>30</v>
      </c>
      <c r="J300" s="1167">
        <v>0</v>
      </c>
      <c r="M300" s="1167">
        <v>0.1</v>
      </c>
      <c r="O300" s="1167">
        <v>3</v>
      </c>
      <c r="R300" s="1167">
        <v>0.1</v>
      </c>
      <c r="T300" s="1167">
        <v>3</v>
      </c>
      <c r="U300" s="1167">
        <v>0</v>
      </c>
      <c r="V300" s="1167">
        <v>0</v>
      </c>
      <c r="W300" s="1167">
        <v>0.2</v>
      </c>
      <c r="X300" s="1167">
        <v>0</v>
      </c>
      <c r="Y300" s="1167">
        <v>6</v>
      </c>
      <c r="Z300" s="1167">
        <v>0</v>
      </c>
      <c r="AA300" s="1167">
        <v>0</v>
      </c>
      <c r="AB300" s="1167">
        <v>1.2000000000000002</v>
      </c>
      <c r="AC300" s="1167">
        <v>0</v>
      </c>
      <c r="AD300" s="1167">
        <v>36.000000000000007</v>
      </c>
      <c r="AE300" s="1167">
        <v>0</v>
      </c>
      <c r="AF300" s="1167">
        <v>0</v>
      </c>
      <c r="AH300" s="1167">
        <v>0</v>
      </c>
      <c r="AI300" s="1167">
        <v>0</v>
      </c>
      <c r="BK300" s="1167">
        <v>296</v>
      </c>
    </row>
    <row r="301" spans="1:63" s="1167" customFormat="1" ht="13.5" customHeight="1">
      <c r="A301" s="1218">
        <v>44292</v>
      </c>
      <c r="B301" s="1167" t="s">
        <v>142</v>
      </c>
      <c r="C301" s="1167" t="s">
        <v>66</v>
      </c>
      <c r="D301" s="1167">
        <v>35</v>
      </c>
      <c r="E301" s="1167">
        <v>35</v>
      </c>
      <c r="J301" s="1167">
        <v>0</v>
      </c>
      <c r="M301" s="1167">
        <v>0.2</v>
      </c>
      <c r="O301" s="1167">
        <v>7</v>
      </c>
      <c r="R301" s="1167">
        <v>0.3</v>
      </c>
      <c r="T301" s="1167">
        <v>10.5</v>
      </c>
      <c r="U301" s="1167">
        <v>0</v>
      </c>
      <c r="V301" s="1167">
        <v>0</v>
      </c>
      <c r="W301" s="1167">
        <v>0.5</v>
      </c>
      <c r="X301" s="1167">
        <v>0</v>
      </c>
      <c r="Y301" s="1167">
        <v>17.5</v>
      </c>
      <c r="Z301" s="1167">
        <v>0</v>
      </c>
      <c r="AA301" s="1167">
        <v>0</v>
      </c>
      <c r="AB301" s="1167">
        <v>5.3</v>
      </c>
      <c r="AC301" s="1167">
        <v>0</v>
      </c>
      <c r="AD301" s="1167">
        <v>185.5</v>
      </c>
      <c r="AE301" s="1167">
        <v>0</v>
      </c>
      <c r="AF301" s="1167">
        <v>0</v>
      </c>
      <c r="AH301" s="1167">
        <v>0</v>
      </c>
      <c r="AI301" s="1167">
        <v>0</v>
      </c>
      <c r="BK301" s="1167">
        <v>297</v>
      </c>
    </row>
    <row r="302" spans="1:63" s="1167" customFormat="1" ht="13.5" customHeight="1">
      <c r="A302" s="1218">
        <v>44292</v>
      </c>
      <c r="B302" s="1167" t="s">
        <v>51</v>
      </c>
      <c r="C302" s="1167" t="s">
        <v>66</v>
      </c>
      <c r="D302" s="1167">
        <v>100</v>
      </c>
      <c r="E302" s="1167">
        <v>100</v>
      </c>
      <c r="J302" s="1167">
        <v>0</v>
      </c>
      <c r="M302" s="1167">
        <v>0.5</v>
      </c>
      <c r="O302" s="1167">
        <v>50</v>
      </c>
      <c r="T302" s="1167">
        <v>0</v>
      </c>
      <c r="U302" s="1167">
        <v>0</v>
      </c>
      <c r="V302" s="1167">
        <v>0</v>
      </c>
      <c r="W302" s="1167">
        <v>0.5</v>
      </c>
      <c r="X302" s="1167">
        <v>0</v>
      </c>
      <c r="Y302" s="1167">
        <v>50</v>
      </c>
      <c r="Z302" s="1167">
        <v>0</v>
      </c>
      <c r="AA302" s="1167">
        <v>0</v>
      </c>
      <c r="AB302" s="1167">
        <v>12.5</v>
      </c>
      <c r="AC302" s="1167">
        <v>0</v>
      </c>
      <c r="AD302" s="1167">
        <v>1250</v>
      </c>
      <c r="AE302" s="1167">
        <v>0</v>
      </c>
      <c r="AF302" s="1167">
        <v>0</v>
      </c>
      <c r="AH302" s="1167">
        <v>0</v>
      </c>
      <c r="AI302" s="1167">
        <v>0</v>
      </c>
      <c r="BK302" s="1167">
        <v>298</v>
      </c>
    </row>
    <row r="303" spans="1:63" s="1167" customFormat="1" ht="13.5" customHeight="1">
      <c r="A303" s="1218">
        <v>44292</v>
      </c>
      <c r="B303" s="1167" t="s">
        <v>935</v>
      </c>
      <c r="C303" s="1167" t="s">
        <v>66</v>
      </c>
      <c r="D303" s="1167">
        <v>50</v>
      </c>
      <c r="E303" s="1167">
        <v>50</v>
      </c>
      <c r="H303" s="1167">
        <v>0.3</v>
      </c>
      <c r="J303" s="1167">
        <v>15</v>
      </c>
      <c r="M303" s="1167">
        <v>0.6</v>
      </c>
      <c r="O303" s="1167">
        <v>30</v>
      </c>
      <c r="R303" s="1167">
        <v>0.6</v>
      </c>
      <c r="T303" s="1167">
        <v>30</v>
      </c>
      <c r="U303" s="1167">
        <v>0</v>
      </c>
      <c r="V303" s="1167">
        <v>0</v>
      </c>
      <c r="W303" s="1167">
        <v>1.5</v>
      </c>
      <c r="X303" s="1167">
        <v>0</v>
      </c>
      <c r="Y303" s="1167">
        <v>75</v>
      </c>
      <c r="Z303" s="1167">
        <v>0</v>
      </c>
      <c r="AA303" s="1167">
        <v>0</v>
      </c>
      <c r="AB303" s="1167">
        <v>3</v>
      </c>
      <c r="AC303" s="1167">
        <v>0</v>
      </c>
      <c r="AD303" s="1167">
        <v>150</v>
      </c>
      <c r="AE303" s="1167">
        <v>0</v>
      </c>
      <c r="AF303" s="1167">
        <v>0</v>
      </c>
      <c r="AG303" s="1167">
        <v>1.5</v>
      </c>
      <c r="AH303" s="1167">
        <v>0</v>
      </c>
      <c r="AI303" s="1167">
        <v>75</v>
      </c>
      <c r="BK303" s="1167">
        <v>299</v>
      </c>
    </row>
    <row r="304" spans="1:63" s="1167" customFormat="1" ht="13.5" customHeight="1">
      <c r="A304" s="1218">
        <v>44292</v>
      </c>
      <c r="B304" s="1167" t="s">
        <v>168</v>
      </c>
      <c r="C304" s="1167" t="s">
        <v>66</v>
      </c>
      <c r="D304" s="1167">
        <v>120</v>
      </c>
      <c r="E304" s="1167">
        <v>91</v>
      </c>
      <c r="J304" s="1167">
        <v>0</v>
      </c>
      <c r="L304" s="1167">
        <v>9</v>
      </c>
      <c r="O304" s="1167">
        <v>819</v>
      </c>
      <c r="T304" s="1167">
        <v>0</v>
      </c>
      <c r="U304" s="1167">
        <v>0</v>
      </c>
      <c r="V304" s="1167">
        <v>9</v>
      </c>
      <c r="W304" s="1167">
        <v>0</v>
      </c>
      <c r="X304" s="1167">
        <v>0</v>
      </c>
      <c r="Y304" s="1167">
        <v>819</v>
      </c>
      <c r="Z304" s="1167">
        <v>0</v>
      </c>
      <c r="AA304" s="1167">
        <v>0</v>
      </c>
      <c r="AB304" s="1167">
        <v>0</v>
      </c>
      <c r="AC304" s="1167">
        <v>0</v>
      </c>
      <c r="AD304" s="1167">
        <v>0</v>
      </c>
      <c r="AE304" s="1167">
        <v>0</v>
      </c>
      <c r="AF304" s="1167">
        <v>9</v>
      </c>
      <c r="AG304" s="1167">
        <v>0</v>
      </c>
      <c r="AH304" s="1167">
        <v>0</v>
      </c>
      <c r="AI304" s="1167">
        <v>819</v>
      </c>
      <c r="BK304" s="1167">
        <v>300</v>
      </c>
    </row>
    <row r="305" spans="1:63" s="1167" customFormat="1" ht="13.5" customHeight="1">
      <c r="A305" s="1218">
        <v>44292</v>
      </c>
      <c r="B305" s="1167" t="s">
        <v>169</v>
      </c>
      <c r="C305" s="1167" t="s">
        <v>66</v>
      </c>
      <c r="D305" s="1167">
        <v>80</v>
      </c>
      <c r="E305" s="1167">
        <v>75</v>
      </c>
      <c r="J305" s="1167">
        <v>0</v>
      </c>
      <c r="O305" s="1167">
        <v>0</v>
      </c>
      <c r="Q305" s="1167">
        <v>9</v>
      </c>
      <c r="T305" s="1167">
        <v>675</v>
      </c>
      <c r="U305" s="1167">
        <v>0</v>
      </c>
      <c r="V305" s="1167">
        <v>9</v>
      </c>
      <c r="W305" s="1167">
        <v>0</v>
      </c>
      <c r="X305" s="1167">
        <v>0</v>
      </c>
      <c r="Y305" s="1167">
        <v>675</v>
      </c>
      <c r="Z305" s="1167">
        <v>0</v>
      </c>
      <c r="AA305" s="1167">
        <v>0</v>
      </c>
      <c r="AB305" s="1167">
        <v>0</v>
      </c>
      <c r="AC305" s="1167">
        <v>0</v>
      </c>
      <c r="AD305" s="1167">
        <v>0</v>
      </c>
      <c r="AE305" s="1167">
        <v>0</v>
      </c>
      <c r="AF305" s="1167">
        <v>9</v>
      </c>
      <c r="AG305" s="1167">
        <v>0</v>
      </c>
      <c r="AH305" s="1167">
        <v>0</v>
      </c>
      <c r="AI305" s="1167">
        <v>675</v>
      </c>
      <c r="BK305" s="1167">
        <v>301</v>
      </c>
    </row>
    <row r="306" spans="1:63" s="1167" customFormat="1" ht="13.5" customHeight="1">
      <c r="A306" s="1218">
        <v>44292</v>
      </c>
      <c r="B306" s="1167" t="s">
        <v>488</v>
      </c>
      <c r="C306" s="1167" t="s">
        <v>66</v>
      </c>
      <c r="D306" s="1167">
        <v>120</v>
      </c>
      <c r="E306" s="1167">
        <v>113</v>
      </c>
      <c r="J306" s="1167">
        <v>0</v>
      </c>
      <c r="O306" s="1167">
        <v>0</v>
      </c>
      <c r="Q306" s="1167">
        <v>9</v>
      </c>
      <c r="S306" s="1167" t="s">
        <v>888</v>
      </c>
      <c r="T306" s="1167">
        <v>1017</v>
      </c>
      <c r="U306" s="1167">
        <v>0</v>
      </c>
      <c r="V306" s="1167">
        <v>9</v>
      </c>
      <c r="W306" s="1167">
        <v>0</v>
      </c>
      <c r="X306" s="1167">
        <v>0</v>
      </c>
      <c r="Y306" s="1167">
        <v>1017</v>
      </c>
      <c r="Z306" s="1167">
        <v>0</v>
      </c>
      <c r="AA306" s="1167">
        <v>0</v>
      </c>
      <c r="AB306" s="1167">
        <v>0</v>
      </c>
      <c r="AC306" s="1167">
        <v>0</v>
      </c>
      <c r="AD306" s="1167">
        <v>0</v>
      </c>
      <c r="AE306" s="1167">
        <v>0</v>
      </c>
      <c r="AF306" s="1167">
        <v>9</v>
      </c>
      <c r="AG306" s="1167">
        <v>0</v>
      </c>
      <c r="AH306" s="1167">
        <v>0</v>
      </c>
      <c r="AI306" s="1167">
        <v>1017</v>
      </c>
      <c r="BK306" s="1167">
        <v>302</v>
      </c>
    </row>
    <row r="307" spans="1:63" s="1167" customFormat="1" ht="13.5" customHeight="1">
      <c r="A307" s="1218">
        <v>44292</v>
      </c>
      <c r="B307" s="1167" t="s">
        <v>16</v>
      </c>
      <c r="C307" s="1167" t="s">
        <v>786</v>
      </c>
      <c r="D307" s="1167">
        <v>150</v>
      </c>
      <c r="E307" s="1167">
        <v>145</v>
      </c>
      <c r="H307" s="1167" t="s">
        <v>883</v>
      </c>
      <c r="I307" s="1167" t="s">
        <v>883</v>
      </c>
      <c r="J307" s="1167">
        <v>0</v>
      </c>
      <c r="L307" s="1167">
        <v>4.5</v>
      </c>
      <c r="O307" s="1167">
        <v>652.5</v>
      </c>
      <c r="T307" s="1167">
        <v>0</v>
      </c>
      <c r="U307" s="1167">
        <v>0</v>
      </c>
      <c r="V307" s="1167">
        <v>4.5</v>
      </c>
      <c r="W307" s="1167">
        <v>0</v>
      </c>
      <c r="X307" s="1167">
        <v>0</v>
      </c>
      <c r="Y307" s="1167">
        <v>652.5</v>
      </c>
      <c r="Z307" s="1167">
        <v>0</v>
      </c>
      <c r="AA307" s="1167">
        <v>0</v>
      </c>
      <c r="AB307" s="1167">
        <v>0</v>
      </c>
      <c r="AC307" s="1167">
        <v>0</v>
      </c>
      <c r="AD307" s="1167">
        <v>0</v>
      </c>
      <c r="AE307" s="1167">
        <v>0</v>
      </c>
      <c r="AF307" s="1167">
        <v>4.5</v>
      </c>
      <c r="AG307" s="1167">
        <v>0</v>
      </c>
      <c r="AH307" s="1167">
        <v>0</v>
      </c>
      <c r="AI307" s="1167">
        <v>652.5</v>
      </c>
      <c r="BK307" s="1167">
        <v>303</v>
      </c>
    </row>
    <row r="308" spans="1:63" s="1167" customFormat="1" ht="13.5" customHeight="1">
      <c r="A308" s="1218">
        <v>44292</v>
      </c>
      <c r="B308" s="1167" t="s">
        <v>63</v>
      </c>
      <c r="C308" s="1167" t="s">
        <v>66</v>
      </c>
      <c r="D308" s="1167">
        <v>200</v>
      </c>
      <c r="E308" s="1167">
        <v>200</v>
      </c>
      <c r="J308" s="1167">
        <v>0</v>
      </c>
      <c r="O308" s="1167">
        <v>0</v>
      </c>
      <c r="Q308" s="1167">
        <v>1.5</v>
      </c>
      <c r="T308" s="1167">
        <v>300</v>
      </c>
      <c r="U308" s="1167">
        <v>0</v>
      </c>
      <c r="V308" s="1167">
        <v>1.5</v>
      </c>
      <c r="W308" s="1167">
        <v>0</v>
      </c>
      <c r="X308" s="1167">
        <v>0</v>
      </c>
      <c r="Y308" s="1167">
        <v>300</v>
      </c>
      <c r="Z308" s="1167">
        <v>0</v>
      </c>
      <c r="AA308" s="1167">
        <v>0</v>
      </c>
      <c r="AB308" s="1167">
        <v>0</v>
      </c>
      <c r="AC308" s="1167">
        <v>0</v>
      </c>
      <c r="AD308" s="1167">
        <v>0</v>
      </c>
      <c r="AE308" s="1167">
        <v>0</v>
      </c>
      <c r="AF308" s="1167">
        <v>1.5</v>
      </c>
      <c r="AG308" s="1167">
        <v>0</v>
      </c>
      <c r="AH308" s="1167">
        <v>0</v>
      </c>
      <c r="AI308" s="1167">
        <v>300</v>
      </c>
      <c r="BK308" s="1167">
        <v>304</v>
      </c>
    </row>
    <row r="309" spans="1:63" s="1167" customFormat="1" ht="13.5" customHeight="1">
      <c r="A309" s="1218">
        <v>44292</v>
      </c>
      <c r="B309" s="1167" t="s">
        <v>898</v>
      </c>
      <c r="C309" s="1167" t="s">
        <v>66</v>
      </c>
      <c r="D309" s="1167">
        <v>125</v>
      </c>
      <c r="E309" s="1167">
        <v>125</v>
      </c>
      <c r="G309" s="1167">
        <v>5</v>
      </c>
      <c r="J309" s="1167">
        <v>625</v>
      </c>
      <c r="O309" s="1167">
        <v>0</v>
      </c>
      <c r="T309" s="1167">
        <v>0</v>
      </c>
      <c r="U309" s="1167">
        <v>0</v>
      </c>
      <c r="V309" s="1167">
        <v>5</v>
      </c>
      <c r="W309" s="1167">
        <v>0</v>
      </c>
      <c r="X309" s="1167">
        <v>0</v>
      </c>
      <c r="Y309" s="1167">
        <v>625</v>
      </c>
      <c r="Z309" s="1167">
        <v>0</v>
      </c>
      <c r="AA309" s="1167">
        <v>0</v>
      </c>
      <c r="AB309" s="1167">
        <v>0</v>
      </c>
      <c r="AC309" s="1167">
        <v>0</v>
      </c>
      <c r="AD309" s="1167">
        <v>0</v>
      </c>
      <c r="AE309" s="1167">
        <v>0</v>
      </c>
      <c r="AF309" s="1167">
        <v>5</v>
      </c>
      <c r="AG309" s="1167">
        <v>0</v>
      </c>
      <c r="AH309" s="1167">
        <v>0</v>
      </c>
      <c r="AI309" s="1167">
        <v>625</v>
      </c>
      <c r="BK309" s="1167">
        <v>305</v>
      </c>
    </row>
    <row r="310" spans="1:63" s="1167" customFormat="1" ht="13.5" customHeight="1">
      <c r="A310" s="1218">
        <v>44292</v>
      </c>
      <c r="B310" s="1167" t="s">
        <v>889</v>
      </c>
      <c r="C310" s="1167" t="s">
        <v>66</v>
      </c>
      <c r="D310" s="1167">
        <v>45</v>
      </c>
      <c r="E310" s="1167">
        <v>40</v>
      </c>
      <c r="J310" s="1167">
        <v>0</v>
      </c>
      <c r="O310" s="1167">
        <v>0</v>
      </c>
      <c r="Q310" s="1167">
        <v>4.5</v>
      </c>
      <c r="T310" s="1167">
        <v>180</v>
      </c>
      <c r="U310" s="1167">
        <v>0</v>
      </c>
      <c r="V310" s="1167">
        <v>4.5</v>
      </c>
      <c r="W310" s="1167">
        <v>0</v>
      </c>
      <c r="X310" s="1167">
        <v>0</v>
      </c>
      <c r="Y310" s="1167">
        <v>180</v>
      </c>
      <c r="Z310" s="1167">
        <v>0</v>
      </c>
      <c r="AA310" s="1167">
        <v>0</v>
      </c>
      <c r="AB310" s="1167">
        <v>0</v>
      </c>
      <c r="AC310" s="1167">
        <v>0</v>
      </c>
      <c r="AD310" s="1167">
        <v>0</v>
      </c>
      <c r="AE310" s="1167">
        <v>0</v>
      </c>
      <c r="AF310" s="1167">
        <v>4.5</v>
      </c>
      <c r="AG310" s="1167">
        <v>0</v>
      </c>
      <c r="AH310" s="1167">
        <v>0</v>
      </c>
      <c r="AI310" s="1167">
        <v>180</v>
      </c>
      <c r="BK310" s="1167">
        <v>306</v>
      </c>
    </row>
    <row r="311" spans="1:63" s="1167" customFormat="1" ht="13.5" customHeight="1">
      <c r="A311" s="1218">
        <v>44292</v>
      </c>
      <c r="B311" s="1167" t="s">
        <v>3</v>
      </c>
      <c r="C311" s="1167" t="s">
        <v>66</v>
      </c>
      <c r="D311" s="1167">
        <v>15</v>
      </c>
      <c r="E311" s="1167">
        <v>12</v>
      </c>
      <c r="J311" s="1167">
        <v>0</v>
      </c>
      <c r="L311" s="1167">
        <v>12</v>
      </c>
      <c r="O311" s="1167">
        <v>144</v>
      </c>
      <c r="T311" s="1167">
        <v>0</v>
      </c>
      <c r="U311" s="1167">
        <v>0</v>
      </c>
      <c r="V311" s="1167">
        <v>12</v>
      </c>
      <c r="W311" s="1167">
        <v>0</v>
      </c>
      <c r="X311" s="1167">
        <v>0</v>
      </c>
      <c r="Y311" s="1167">
        <v>144</v>
      </c>
      <c r="Z311" s="1167">
        <v>0</v>
      </c>
      <c r="AA311" s="1167">
        <v>0</v>
      </c>
      <c r="AB311" s="1167">
        <v>0</v>
      </c>
      <c r="AC311" s="1167">
        <v>0</v>
      </c>
      <c r="AD311" s="1167">
        <v>0</v>
      </c>
      <c r="AE311" s="1167">
        <v>0</v>
      </c>
      <c r="AF311" s="1167">
        <v>12</v>
      </c>
      <c r="AG311" s="1167">
        <v>0</v>
      </c>
      <c r="AH311" s="1167">
        <v>0</v>
      </c>
      <c r="AI311" s="1167">
        <v>144</v>
      </c>
      <c r="BK311" s="1167">
        <v>307</v>
      </c>
    </row>
    <row r="312" spans="1:63" s="1167" customFormat="1" ht="13.5" customHeight="1">
      <c r="A312" s="1218">
        <v>44292</v>
      </c>
      <c r="B312" s="1167" t="s">
        <v>53</v>
      </c>
      <c r="C312" s="1167" t="s">
        <v>66</v>
      </c>
      <c r="D312" s="1167">
        <v>40</v>
      </c>
      <c r="E312" s="1167">
        <v>38</v>
      </c>
      <c r="J312" s="1167">
        <v>0</v>
      </c>
      <c r="O312" s="1167">
        <v>0</v>
      </c>
      <c r="Q312" s="1167">
        <v>10</v>
      </c>
      <c r="T312" s="1167">
        <v>380</v>
      </c>
      <c r="U312" s="1167">
        <v>0</v>
      </c>
      <c r="V312" s="1167">
        <v>10</v>
      </c>
      <c r="W312" s="1167">
        <v>0</v>
      </c>
      <c r="X312" s="1167">
        <v>0</v>
      </c>
      <c r="Y312" s="1167">
        <v>380</v>
      </c>
      <c r="Z312" s="1167">
        <v>0</v>
      </c>
      <c r="AA312" s="1167">
        <v>0</v>
      </c>
      <c r="AB312" s="1167">
        <v>0</v>
      </c>
      <c r="AC312" s="1167">
        <v>0</v>
      </c>
      <c r="AD312" s="1167">
        <v>0</v>
      </c>
      <c r="AE312" s="1167">
        <v>0</v>
      </c>
      <c r="AF312" s="1167">
        <v>10</v>
      </c>
      <c r="AG312" s="1167">
        <v>0</v>
      </c>
      <c r="AH312" s="1167">
        <v>0</v>
      </c>
      <c r="AI312" s="1167">
        <v>380</v>
      </c>
      <c r="BK312" s="1167">
        <v>308</v>
      </c>
    </row>
    <row r="313" spans="1:63" s="1167" customFormat="1" ht="13.5" customHeight="1">
      <c r="A313" s="1218">
        <v>44292</v>
      </c>
      <c r="B313" s="1167" t="s">
        <v>134</v>
      </c>
      <c r="C313" s="1167" t="s">
        <v>66</v>
      </c>
      <c r="D313" s="1167">
        <v>39</v>
      </c>
      <c r="E313" s="1167">
        <v>39</v>
      </c>
      <c r="J313" s="1167">
        <v>0</v>
      </c>
      <c r="L313" s="1167">
        <v>10</v>
      </c>
      <c r="O313" s="1167">
        <v>390</v>
      </c>
      <c r="T313" s="1167">
        <v>0</v>
      </c>
      <c r="U313" s="1167">
        <v>0</v>
      </c>
      <c r="V313" s="1167">
        <v>10</v>
      </c>
      <c r="W313" s="1167">
        <v>0</v>
      </c>
      <c r="X313" s="1167">
        <v>0</v>
      </c>
      <c r="Y313" s="1167">
        <v>390</v>
      </c>
      <c r="Z313" s="1167">
        <v>0</v>
      </c>
      <c r="AA313" s="1167">
        <v>0</v>
      </c>
      <c r="AB313" s="1167">
        <v>0</v>
      </c>
      <c r="AC313" s="1167">
        <v>0</v>
      </c>
      <c r="AD313" s="1167">
        <v>0</v>
      </c>
      <c r="AE313" s="1167">
        <v>0</v>
      </c>
      <c r="AF313" s="1167">
        <v>10</v>
      </c>
      <c r="AG313" s="1167">
        <v>0</v>
      </c>
      <c r="AH313" s="1167">
        <v>0</v>
      </c>
      <c r="AI313" s="1167">
        <v>390</v>
      </c>
      <c r="BK313" s="1167">
        <v>309</v>
      </c>
    </row>
    <row r="314" spans="1:63" s="1167" customFormat="1" ht="13.5" customHeight="1">
      <c r="A314" s="1218">
        <v>44292</v>
      </c>
      <c r="B314" s="1167" t="s">
        <v>890</v>
      </c>
      <c r="C314" s="1167" t="s">
        <v>66</v>
      </c>
      <c r="D314" s="1167">
        <v>9</v>
      </c>
      <c r="E314" s="1167">
        <v>9</v>
      </c>
      <c r="J314" s="1167">
        <v>0</v>
      </c>
      <c r="M314" s="1167">
        <v>17</v>
      </c>
      <c r="O314" s="1167">
        <v>153</v>
      </c>
      <c r="T314" s="1167">
        <v>0</v>
      </c>
      <c r="U314" s="1167">
        <v>0</v>
      </c>
      <c r="V314" s="1167">
        <v>0</v>
      </c>
      <c r="W314" s="1167">
        <v>17</v>
      </c>
      <c r="X314" s="1167">
        <v>0</v>
      </c>
      <c r="Y314" s="1167">
        <v>153</v>
      </c>
      <c r="Z314" s="1167">
        <v>0</v>
      </c>
      <c r="AA314" s="1167">
        <v>0</v>
      </c>
      <c r="AB314" s="1167">
        <v>0</v>
      </c>
      <c r="AC314" s="1167">
        <v>0</v>
      </c>
      <c r="AD314" s="1167">
        <v>0</v>
      </c>
      <c r="AE314" s="1167">
        <v>0</v>
      </c>
      <c r="AF314" s="1167">
        <v>0</v>
      </c>
      <c r="AG314" s="1167">
        <v>17</v>
      </c>
      <c r="AH314" s="1167">
        <v>0</v>
      </c>
      <c r="AI314" s="1167">
        <v>153</v>
      </c>
      <c r="BK314" s="1167">
        <v>310</v>
      </c>
    </row>
    <row r="315" spans="1:63" s="1167" customFormat="1" ht="13.5" customHeight="1">
      <c r="A315" s="1218">
        <v>44292</v>
      </c>
      <c r="B315" s="1167" t="s">
        <v>141</v>
      </c>
      <c r="C315" s="1167" t="s">
        <v>786</v>
      </c>
      <c r="D315" s="1167">
        <v>3.5</v>
      </c>
      <c r="E315" s="1167">
        <v>3.5</v>
      </c>
      <c r="J315" s="1167">
        <v>0</v>
      </c>
      <c r="L315" s="1167">
        <v>135</v>
      </c>
      <c r="O315" s="1167">
        <v>472.5</v>
      </c>
      <c r="T315" s="1167">
        <v>0</v>
      </c>
      <c r="U315" s="1167">
        <v>0</v>
      </c>
      <c r="V315" s="1167">
        <v>135</v>
      </c>
      <c r="W315" s="1167">
        <v>0</v>
      </c>
      <c r="X315" s="1167">
        <v>0</v>
      </c>
      <c r="Y315" s="1167">
        <v>472.5</v>
      </c>
      <c r="Z315" s="1167">
        <v>0</v>
      </c>
      <c r="AA315" s="1167">
        <v>0</v>
      </c>
      <c r="AB315" s="1167">
        <v>0</v>
      </c>
      <c r="AC315" s="1167">
        <v>0</v>
      </c>
      <c r="AD315" s="1167">
        <v>0</v>
      </c>
      <c r="AE315" s="1167">
        <v>0</v>
      </c>
      <c r="AF315" s="1167">
        <v>135</v>
      </c>
      <c r="AG315" s="1167">
        <v>0</v>
      </c>
      <c r="AH315" s="1167">
        <v>0</v>
      </c>
      <c r="AI315" s="1167">
        <v>472.5</v>
      </c>
      <c r="BK315" s="1167">
        <v>311</v>
      </c>
    </row>
    <row r="316" spans="1:63" s="1167" customFormat="1" ht="13.5" customHeight="1">
      <c r="A316" s="1218">
        <v>44292</v>
      </c>
      <c r="B316" s="1167" t="s">
        <v>892</v>
      </c>
      <c r="C316" s="1167" t="s">
        <v>66</v>
      </c>
      <c r="D316" s="1167">
        <v>10</v>
      </c>
      <c r="E316" s="1167">
        <v>7</v>
      </c>
      <c r="J316" s="1167">
        <v>0</v>
      </c>
      <c r="O316" s="1167">
        <v>0</v>
      </c>
      <c r="R316" s="1167">
        <v>30</v>
      </c>
      <c r="T316" s="1167">
        <v>210</v>
      </c>
      <c r="U316" s="1167">
        <v>0</v>
      </c>
      <c r="V316" s="1167">
        <v>0</v>
      </c>
      <c r="W316" s="1167">
        <v>30</v>
      </c>
      <c r="X316" s="1167">
        <v>0</v>
      </c>
      <c r="Y316" s="1167">
        <v>210</v>
      </c>
      <c r="Z316" s="1167">
        <v>0</v>
      </c>
      <c r="AA316" s="1167">
        <v>0</v>
      </c>
      <c r="AB316" s="1167">
        <v>0</v>
      </c>
      <c r="AC316" s="1167">
        <v>0</v>
      </c>
      <c r="AD316" s="1167">
        <v>0</v>
      </c>
      <c r="AE316" s="1167">
        <v>0</v>
      </c>
      <c r="AF316" s="1167">
        <v>0</v>
      </c>
      <c r="AG316" s="1167">
        <v>30</v>
      </c>
      <c r="AH316" s="1167">
        <v>0</v>
      </c>
      <c r="AI316" s="1167">
        <v>210</v>
      </c>
      <c r="BK316" s="1167">
        <v>312</v>
      </c>
    </row>
    <row r="317" spans="1:63" s="1167" customFormat="1" ht="13.5" customHeight="1">
      <c r="A317" s="1218">
        <v>44292</v>
      </c>
      <c r="B317" s="1167" t="s">
        <v>17</v>
      </c>
      <c r="C317" s="1167" t="s">
        <v>66</v>
      </c>
      <c r="D317" s="1167">
        <v>5</v>
      </c>
      <c r="E317" s="1167">
        <v>5</v>
      </c>
      <c r="J317" s="1167">
        <v>0</v>
      </c>
      <c r="M317" s="1167">
        <v>30</v>
      </c>
      <c r="O317" s="1167">
        <v>150</v>
      </c>
      <c r="T317" s="1167">
        <v>0</v>
      </c>
      <c r="U317" s="1167">
        <v>0</v>
      </c>
      <c r="V317" s="1167">
        <v>0</v>
      </c>
      <c r="W317" s="1167">
        <v>30</v>
      </c>
      <c r="X317" s="1167">
        <v>0</v>
      </c>
      <c r="Y317" s="1167">
        <v>150</v>
      </c>
      <c r="Z317" s="1167">
        <v>0</v>
      </c>
      <c r="AA317" s="1167">
        <v>0</v>
      </c>
      <c r="AB317" s="1167">
        <v>0</v>
      </c>
      <c r="AC317" s="1167">
        <v>0</v>
      </c>
      <c r="AD317" s="1167">
        <v>0</v>
      </c>
      <c r="AE317" s="1167">
        <v>0</v>
      </c>
      <c r="AF317" s="1167">
        <v>0</v>
      </c>
      <c r="AG317" s="1167">
        <v>30</v>
      </c>
      <c r="AH317" s="1167">
        <v>0</v>
      </c>
      <c r="AI317" s="1167">
        <v>150</v>
      </c>
      <c r="BK317" s="1167">
        <v>313</v>
      </c>
    </row>
    <row r="318" spans="1:63" s="1167" customFormat="1" ht="13.5" customHeight="1">
      <c r="A318" s="1218">
        <v>44292</v>
      </c>
      <c r="B318" s="1167" t="s">
        <v>478</v>
      </c>
      <c r="C318" s="1167" t="s">
        <v>66</v>
      </c>
      <c r="D318" s="1167">
        <v>12</v>
      </c>
      <c r="E318" s="1167">
        <v>12</v>
      </c>
      <c r="H318" s="1167">
        <v>20</v>
      </c>
      <c r="J318" s="1167">
        <v>240</v>
      </c>
      <c r="O318" s="1167">
        <v>0</v>
      </c>
      <c r="T318" s="1167">
        <v>0</v>
      </c>
      <c r="U318" s="1167">
        <v>0</v>
      </c>
      <c r="V318" s="1167">
        <v>0</v>
      </c>
      <c r="W318" s="1167">
        <v>20</v>
      </c>
      <c r="X318" s="1167">
        <v>0</v>
      </c>
      <c r="Y318" s="1167">
        <v>240</v>
      </c>
      <c r="Z318" s="1167">
        <v>0</v>
      </c>
      <c r="AA318" s="1167">
        <v>0</v>
      </c>
      <c r="AB318" s="1167">
        <v>0</v>
      </c>
      <c r="AC318" s="1167">
        <v>0</v>
      </c>
      <c r="AD318" s="1167">
        <v>0</v>
      </c>
      <c r="AE318" s="1167">
        <v>0</v>
      </c>
      <c r="AF318" s="1167">
        <v>0</v>
      </c>
      <c r="AG318" s="1167">
        <v>20</v>
      </c>
      <c r="AH318" s="1167">
        <v>0</v>
      </c>
      <c r="AI318" s="1167">
        <v>240</v>
      </c>
      <c r="BK318" s="1167">
        <v>314</v>
      </c>
    </row>
    <row r="319" spans="1:63" s="1167" customFormat="1" ht="13.5" customHeight="1">
      <c r="A319" s="1218">
        <v>44292</v>
      </c>
      <c r="B319" s="1167" t="s">
        <v>60</v>
      </c>
      <c r="C319" s="1167" t="s">
        <v>66</v>
      </c>
      <c r="D319" s="1167">
        <v>20</v>
      </c>
      <c r="E319" s="1167">
        <v>20</v>
      </c>
      <c r="H319" s="1167">
        <v>1</v>
      </c>
      <c r="J319" s="1167">
        <v>20</v>
      </c>
      <c r="M319" s="1167">
        <v>1</v>
      </c>
      <c r="O319" s="1167">
        <v>20</v>
      </c>
      <c r="R319" s="1167">
        <v>1</v>
      </c>
      <c r="T319" s="1167">
        <v>20</v>
      </c>
      <c r="U319" s="1167">
        <v>0</v>
      </c>
      <c r="V319" s="1167">
        <v>0</v>
      </c>
      <c r="W319" s="1167">
        <v>3</v>
      </c>
      <c r="X319" s="1167">
        <v>0</v>
      </c>
      <c r="Y319" s="1167">
        <v>60</v>
      </c>
      <c r="Z319" s="1167">
        <v>0</v>
      </c>
      <c r="AA319" s="1167">
        <v>0</v>
      </c>
      <c r="AB319" s="1167">
        <v>0</v>
      </c>
      <c r="AC319" s="1167">
        <v>0</v>
      </c>
      <c r="AD319" s="1167">
        <v>0</v>
      </c>
      <c r="AE319" s="1167">
        <v>0</v>
      </c>
      <c r="AF319" s="1167">
        <v>0</v>
      </c>
      <c r="AG319" s="1167">
        <v>3</v>
      </c>
      <c r="AH319" s="1167">
        <v>0</v>
      </c>
      <c r="AI319" s="1167">
        <v>60</v>
      </c>
      <c r="BK319" s="1167">
        <v>315</v>
      </c>
    </row>
    <row r="320" spans="1:63" s="1167" customFormat="1" ht="13.5" customHeight="1">
      <c r="A320" s="1218">
        <v>44292</v>
      </c>
      <c r="B320" s="1167" t="s">
        <v>61</v>
      </c>
      <c r="C320" s="1167" t="s">
        <v>66</v>
      </c>
      <c r="D320" s="1167">
        <v>20</v>
      </c>
      <c r="E320" s="1167">
        <v>20</v>
      </c>
      <c r="H320" s="1167">
        <v>0.9</v>
      </c>
      <c r="J320" s="1167">
        <v>18</v>
      </c>
      <c r="M320" s="1167">
        <v>1</v>
      </c>
      <c r="O320" s="1167">
        <v>20</v>
      </c>
      <c r="R320" s="1167">
        <v>1</v>
      </c>
      <c r="T320" s="1167">
        <v>20</v>
      </c>
      <c r="U320" s="1167">
        <v>0</v>
      </c>
      <c r="V320" s="1167">
        <v>0</v>
      </c>
      <c r="W320" s="1167">
        <v>2.9</v>
      </c>
      <c r="X320" s="1167">
        <v>0</v>
      </c>
      <c r="Y320" s="1167">
        <v>58</v>
      </c>
      <c r="Z320" s="1167">
        <v>0</v>
      </c>
      <c r="AA320" s="1167">
        <v>0</v>
      </c>
      <c r="AB320" s="1167">
        <v>0</v>
      </c>
      <c r="AC320" s="1167">
        <v>0</v>
      </c>
      <c r="AD320" s="1167">
        <v>0</v>
      </c>
      <c r="AE320" s="1167">
        <v>0</v>
      </c>
      <c r="AF320" s="1167">
        <v>0</v>
      </c>
      <c r="AG320" s="1167">
        <v>2.9</v>
      </c>
      <c r="AH320" s="1167">
        <v>0</v>
      </c>
      <c r="AI320" s="1167">
        <v>58</v>
      </c>
      <c r="BK320" s="1167">
        <v>316</v>
      </c>
    </row>
    <row r="321" spans="1:63" s="1167" customFormat="1" ht="13.5" customHeight="1">
      <c r="A321" s="1218">
        <v>44292</v>
      </c>
      <c r="B321" s="1167" t="s">
        <v>160</v>
      </c>
      <c r="C321" s="1167" t="s">
        <v>66</v>
      </c>
      <c r="D321" s="1167">
        <v>14</v>
      </c>
      <c r="E321" s="1167">
        <v>12</v>
      </c>
      <c r="J321" s="1167">
        <v>0</v>
      </c>
      <c r="O321" s="1167">
        <v>0</v>
      </c>
      <c r="R321" s="1167">
        <v>3</v>
      </c>
      <c r="T321" s="1167">
        <v>36</v>
      </c>
      <c r="U321" s="1167">
        <v>0</v>
      </c>
      <c r="V321" s="1167">
        <v>0</v>
      </c>
      <c r="W321" s="1167">
        <v>3</v>
      </c>
      <c r="X321" s="1167">
        <v>0</v>
      </c>
      <c r="Y321" s="1167">
        <v>36</v>
      </c>
      <c r="Z321" s="1167">
        <v>0</v>
      </c>
      <c r="AA321" s="1167">
        <v>0</v>
      </c>
      <c r="AB321" s="1167">
        <v>0</v>
      </c>
      <c r="AC321" s="1167">
        <v>0</v>
      </c>
      <c r="AD321" s="1167">
        <v>0</v>
      </c>
      <c r="AE321" s="1167">
        <v>0</v>
      </c>
      <c r="AF321" s="1167">
        <v>0</v>
      </c>
      <c r="AG321" s="1167">
        <v>3</v>
      </c>
      <c r="AH321" s="1167">
        <v>0</v>
      </c>
      <c r="AI321" s="1167">
        <v>36</v>
      </c>
      <c r="BK321" s="1167">
        <v>317</v>
      </c>
    </row>
    <row r="322" spans="1:63" s="1167" customFormat="1" ht="13.5" customHeight="1">
      <c r="A322" s="1218">
        <v>44292</v>
      </c>
      <c r="B322" s="1167" t="s">
        <v>161</v>
      </c>
      <c r="C322" s="1167" t="s">
        <v>389</v>
      </c>
      <c r="D322" s="1167">
        <v>13</v>
      </c>
      <c r="E322" s="1167">
        <v>13</v>
      </c>
      <c r="J322" s="1167">
        <v>0</v>
      </c>
      <c r="M322" s="1167">
        <v>5</v>
      </c>
      <c r="O322" s="1167">
        <v>65</v>
      </c>
      <c r="T322" s="1167">
        <v>0</v>
      </c>
      <c r="U322" s="1167">
        <v>0</v>
      </c>
      <c r="V322" s="1167">
        <v>0</v>
      </c>
      <c r="W322" s="1167">
        <v>5</v>
      </c>
      <c r="X322" s="1167">
        <v>0</v>
      </c>
      <c r="Y322" s="1167">
        <v>65</v>
      </c>
      <c r="Z322" s="1167">
        <v>0</v>
      </c>
      <c r="AA322" s="1167">
        <v>0</v>
      </c>
      <c r="AB322" s="1167">
        <v>0</v>
      </c>
      <c r="AC322" s="1167">
        <v>0</v>
      </c>
      <c r="AD322" s="1167">
        <v>0</v>
      </c>
      <c r="AE322" s="1167">
        <v>0</v>
      </c>
      <c r="AF322" s="1167">
        <v>0</v>
      </c>
      <c r="AG322" s="1167">
        <v>5</v>
      </c>
      <c r="AH322" s="1167">
        <v>0</v>
      </c>
      <c r="AI322" s="1167">
        <v>65</v>
      </c>
      <c r="BK322" s="1167">
        <v>318</v>
      </c>
    </row>
    <row r="323" spans="1:63" s="1167" customFormat="1" ht="13.5" customHeight="1">
      <c r="A323" s="1218">
        <v>44292</v>
      </c>
      <c r="B323" s="1167" t="s">
        <v>636</v>
      </c>
      <c r="C323" s="1167" t="s">
        <v>66</v>
      </c>
      <c r="D323" s="1167">
        <v>20</v>
      </c>
      <c r="E323" s="1167">
        <v>20</v>
      </c>
      <c r="J323" s="1167">
        <v>0</v>
      </c>
      <c r="M323" s="1167">
        <v>0.5</v>
      </c>
      <c r="O323" s="1167">
        <v>10</v>
      </c>
      <c r="T323" s="1167">
        <v>0</v>
      </c>
      <c r="U323" s="1167">
        <v>0</v>
      </c>
      <c r="V323" s="1167">
        <v>0</v>
      </c>
      <c r="W323" s="1167">
        <v>0.5</v>
      </c>
      <c r="X323" s="1167">
        <v>0</v>
      </c>
      <c r="Y323" s="1167">
        <v>10</v>
      </c>
      <c r="Z323" s="1167">
        <v>0</v>
      </c>
      <c r="AA323" s="1167">
        <v>0</v>
      </c>
      <c r="AB323" s="1167">
        <v>0</v>
      </c>
      <c r="AC323" s="1167">
        <v>0</v>
      </c>
      <c r="AD323" s="1167">
        <v>0</v>
      </c>
      <c r="AE323" s="1167">
        <v>0</v>
      </c>
      <c r="AF323" s="1167">
        <v>0</v>
      </c>
      <c r="AG323" s="1167">
        <v>0.5</v>
      </c>
      <c r="AH323" s="1167">
        <v>0</v>
      </c>
      <c r="AI323" s="1167">
        <v>10</v>
      </c>
      <c r="BK323" s="1167">
        <v>319</v>
      </c>
    </row>
    <row r="324" spans="1:63" s="1167" customFormat="1" ht="13.5" customHeight="1">
      <c r="A324" s="1218">
        <v>44292</v>
      </c>
      <c r="B324" s="1167" t="s">
        <v>893</v>
      </c>
      <c r="C324" s="1167" t="s">
        <v>66</v>
      </c>
      <c r="D324" s="1167">
        <v>25</v>
      </c>
      <c r="E324" s="1167">
        <v>25</v>
      </c>
      <c r="J324" s="1167">
        <v>0</v>
      </c>
      <c r="O324" s="1167">
        <v>0</v>
      </c>
      <c r="R324" s="1167">
        <v>5</v>
      </c>
      <c r="T324" s="1167">
        <v>125</v>
      </c>
      <c r="U324" s="1167">
        <v>0</v>
      </c>
      <c r="V324" s="1167">
        <v>0</v>
      </c>
      <c r="W324" s="1167">
        <v>5</v>
      </c>
      <c r="X324" s="1167">
        <v>0</v>
      </c>
      <c r="Y324" s="1167">
        <v>125</v>
      </c>
      <c r="Z324" s="1167">
        <v>0</v>
      </c>
      <c r="AA324" s="1167">
        <v>0</v>
      </c>
      <c r="AB324" s="1167">
        <v>0</v>
      </c>
      <c r="AC324" s="1167">
        <v>0</v>
      </c>
      <c r="AD324" s="1167">
        <v>0</v>
      </c>
      <c r="AE324" s="1167">
        <v>0</v>
      </c>
      <c r="AF324" s="1167">
        <v>0</v>
      </c>
      <c r="AG324" s="1167">
        <v>5</v>
      </c>
      <c r="AH324" s="1167">
        <v>0</v>
      </c>
      <c r="AI324" s="1167">
        <v>125</v>
      </c>
      <c r="BK324" s="1167">
        <v>320</v>
      </c>
    </row>
    <row r="325" spans="1:63" s="1167" customFormat="1" ht="13.5" customHeight="1">
      <c r="A325" s="1218">
        <v>44292</v>
      </c>
      <c r="B325" s="1167" t="s">
        <v>896</v>
      </c>
      <c r="C325" s="1167" t="s">
        <v>66</v>
      </c>
      <c r="D325" s="1167">
        <v>10</v>
      </c>
      <c r="E325" s="1167">
        <v>10</v>
      </c>
      <c r="H325" s="1167">
        <v>4</v>
      </c>
      <c r="J325" s="1167">
        <v>40</v>
      </c>
      <c r="M325" s="1167">
        <v>4</v>
      </c>
      <c r="O325" s="1167">
        <v>40</v>
      </c>
      <c r="R325" s="1167">
        <v>4</v>
      </c>
      <c r="T325" s="1167">
        <v>40</v>
      </c>
      <c r="U325" s="1167">
        <v>0</v>
      </c>
      <c r="V325" s="1167">
        <v>0</v>
      </c>
      <c r="W325" s="1167">
        <v>12</v>
      </c>
      <c r="X325" s="1167">
        <v>0</v>
      </c>
      <c r="Y325" s="1167">
        <v>120</v>
      </c>
      <c r="Z325" s="1167">
        <v>0</v>
      </c>
      <c r="AA325" s="1167">
        <v>0</v>
      </c>
      <c r="AB325" s="1167">
        <v>0</v>
      </c>
      <c r="AC325" s="1167">
        <v>0</v>
      </c>
      <c r="AD325" s="1167">
        <v>0</v>
      </c>
      <c r="AE325" s="1167">
        <v>0</v>
      </c>
      <c r="AF325" s="1167">
        <v>0</v>
      </c>
      <c r="AG325" s="1167">
        <v>12</v>
      </c>
      <c r="AH325" s="1167">
        <v>0</v>
      </c>
      <c r="AI325" s="1167">
        <v>120</v>
      </c>
      <c r="BK325" s="1167">
        <v>321</v>
      </c>
    </row>
    <row r="326" spans="1:63" s="1167" customFormat="1" ht="13.5" customHeight="1">
      <c r="A326" s="1218">
        <v>44292</v>
      </c>
      <c r="B326" s="1167" t="s">
        <v>894</v>
      </c>
      <c r="C326" s="1167" t="s">
        <v>66</v>
      </c>
      <c r="D326" s="1167">
        <v>12</v>
      </c>
      <c r="E326" s="1167">
        <v>12</v>
      </c>
      <c r="J326" s="1167">
        <v>0</v>
      </c>
      <c r="O326" s="1167">
        <v>0</v>
      </c>
      <c r="T326" s="1167">
        <v>0</v>
      </c>
      <c r="U326" s="1167">
        <v>0</v>
      </c>
      <c r="V326" s="1167">
        <v>0</v>
      </c>
      <c r="W326" s="1167">
        <v>0</v>
      </c>
      <c r="X326" s="1167">
        <v>0</v>
      </c>
      <c r="Y326" s="1167">
        <v>0</v>
      </c>
      <c r="Z326" s="1167">
        <v>0</v>
      </c>
      <c r="AA326" s="1167">
        <v>0</v>
      </c>
      <c r="AB326" s="1167">
        <v>0</v>
      </c>
      <c r="AC326" s="1167">
        <v>0</v>
      </c>
      <c r="AD326" s="1167">
        <v>0</v>
      </c>
      <c r="AE326" s="1167">
        <v>0</v>
      </c>
      <c r="AF326" s="1167">
        <v>0</v>
      </c>
      <c r="AG326" s="1167">
        <v>0</v>
      </c>
      <c r="AH326" s="1167">
        <v>0</v>
      </c>
      <c r="AI326" s="1167">
        <v>0</v>
      </c>
      <c r="BK326" s="1167">
        <v>322</v>
      </c>
    </row>
    <row r="327" spans="1:63" s="1167" customFormat="1" ht="13.5" customHeight="1">
      <c r="A327" s="1218">
        <v>44292</v>
      </c>
      <c r="B327" s="1167" t="s">
        <v>64</v>
      </c>
      <c r="C327" s="1167" t="s">
        <v>66</v>
      </c>
      <c r="D327" s="1167">
        <v>13</v>
      </c>
      <c r="E327" s="1167">
        <v>13</v>
      </c>
      <c r="J327" s="1167">
        <v>0</v>
      </c>
      <c r="M327" s="1167">
        <v>5</v>
      </c>
      <c r="O327" s="1167">
        <v>65</v>
      </c>
      <c r="T327" s="1167">
        <v>0</v>
      </c>
      <c r="U327" s="1167">
        <v>0</v>
      </c>
      <c r="V327" s="1167">
        <v>0</v>
      </c>
      <c r="W327" s="1167">
        <v>5</v>
      </c>
      <c r="X327" s="1167">
        <v>0</v>
      </c>
      <c r="Y327" s="1167">
        <v>65</v>
      </c>
      <c r="Z327" s="1167">
        <v>0</v>
      </c>
      <c r="AA327" s="1167">
        <v>0</v>
      </c>
      <c r="AB327" s="1167">
        <v>0</v>
      </c>
      <c r="AC327" s="1167">
        <v>0</v>
      </c>
      <c r="AD327" s="1167">
        <v>0</v>
      </c>
      <c r="AE327" s="1167">
        <v>0</v>
      </c>
      <c r="AF327" s="1167">
        <v>0</v>
      </c>
      <c r="AG327" s="1167">
        <v>5</v>
      </c>
      <c r="AH327" s="1167">
        <v>0</v>
      </c>
      <c r="AI327" s="1167">
        <v>65</v>
      </c>
      <c r="BK327" s="1167">
        <v>323</v>
      </c>
    </row>
    <row r="328" spans="1:63" s="1167" customFormat="1" ht="13.5" customHeight="1">
      <c r="A328" s="1218">
        <v>44292</v>
      </c>
      <c r="B328" s="1167" t="s">
        <v>511</v>
      </c>
      <c r="C328" s="1167" t="s">
        <v>66</v>
      </c>
      <c r="D328" s="1167">
        <v>20</v>
      </c>
      <c r="E328" s="1167">
        <v>15</v>
      </c>
      <c r="J328" s="1167">
        <v>0</v>
      </c>
      <c r="O328" s="1167">
        <v>0</v>
      </c>
      <c r="R328" s="1167">
        <v>3</v>
      </c>
      <c r="T328" s="1167">
        <v>45</v>
      </c>
      <c r="U328" s="1167">
        <v>0</v>
      </c>
      <c r="V328" s="1167">
        <v>0</v>
      </c>
      <c r="W328" s="1167">
        <v>3</v>
      </c>
      <c r="X328" s="1167">
        <v>0</v>
      </c>
      <c r="Y328" s="1167">
        <v>45</v>
      </c>
      <c r="Z328" s="1167">
        <v>0</v>
      </c>
      <c r="AA328" s="1167">
        <v>0</v>
      </c>
      <c r="AB328" s="1167">
        <v>0</v>
      </c>
      <c r="AC328" s="1167">
        <v>0</v>
      </c>
      <c r="AD328" s="1167">
        <v>0</v>
      </c>
      <c r="AE328" s="1167">
        <v>0</v>
      </c>
      <c r="AF328" s="1167">
        <v>0</v>
      </c>
      <c r="AG328" s="1167">
        <v>3</v>
      </c>
      <c r="AH328" s="1167">
        <v>0</v>
      </c>
      <c r="AI328" s="1167">
        <v>45</v>
      </c>
      <c r="BK328" s="1167">
        <v>324</v>
      </c>
    </row>
    <row r="329" spans="1:63" s="1167" customFormat="1" ht="13.5" customHeight="1">
      <c r="A329" s="1218">
        <v>44292</v>
      </c>
      <c r="B329" s="1167" t="s">
        <v>895</v>
      </c>
      <c r="C329" s="1167" t="s">
        <v>66</v>
      </c>
      <c r="D329" s="1167">
        <v>8</v>
      </c>
      <c r="E329" s="1167">
        <v>8</v>
      </c>
      <c r="J329" s="1167">
        <v>0</v>
      </c>
      <c r="M329" s="1167">
        <v>5</v>
      </c>
      <c r="O329" s="1167">
        <v>40</v>
      </c>
      <c r="T329" s="1167">
        <v>0</v>
      </c>
      <c r="U329" s="1167">
        <v>0</v>
      </c>
      <c r="V329" s="1167">
        <v>0</v>
      </c>
      <c r="W329" s="1167">
        <v>5</v>
      </c>
      <c r="X329" s="1167">
        <v>0</v>
      </c>
      <c r="Y329" s="1167">
        <v>40</v>
      </c>
      <c r="Z329" s="1167">
        <v>0</v>
      </c>
      <c r="AA329" s="1167">
        <v>0</v>
      </c>
      <c r="AB329" s="1167">
        <v>0</v>
      </c>
      <c r="AC329" s="1167">
        <v>0</v>
      </c>
      <c r="AD329" s="1167">
        <v>0</v>
      </c>
      <c r="AE329" s="1167">
        <v>0</v>
      </c>
      <c r="AF329" s="1167">
        <v>0</v>
      </c>
      <c r="AG329" s="1167">
        <v>5</v>
      </c>
      <c r="AH329" s="1167">
        <v>0</v>
      </c>
      <c r="AI329" s="1167">
        <v>40</v>
      </c>
      <c r="BK329" s="1167">
        <v>325</v>
      </c>
    </row>
    <row r="330" spans="1:63" s="1167" customFormat="1" ht="13.5" customHeight="1">
      <c r="A330" s="1218">
        <v>44292</v>
      </c>
      <c r="B330" s="1167" t="s">
        <v>512</v>
      </c>
      <c r="C330" s="1167" t="s">
        <v>66</v>
      </c>
      <c r="D330" s="1167">
        <v>20</v>
      </c>
      <c r="E330" s="1167">
        <v>20</v>
      </c>
      <c r="J330" s="1167">
        <v>0</v>
      </c>
      <c r="O330" s="1167">
        <v>0</v>
      </c>
      <c r="R330" s="1167">
        <v>2</v>
      </c>
      <c r="T330" s="1167">
        <v>40</v>
      </c>
      <c r="U330" s="1167">
        <v>0</v>
      </c>
      <c r="V330" s="1167">
        <v>0</v>
      </c>
      <c r="W330" s="1167">
        <v>2</v>
      </c>
      <c r="X330" s="1167">
        <v>0</v>
      </c>
      <c r="Y330" s="1167">
        <v>40</v>
      </c>
      <c r="Z330" s="1167">
        <v>0</v>
      </c>
      <c r="AA330" s="1167">
        <v>0</v>
      </c>
      <c r="AB330" s="1167">
        <v>0</v>
      </c>
      <c r="AC330" s="1167">
        <v>0</v>
      </c>
      <c r="AD330" s="1167">
        <v>0</v>
      </c>
      <c r="AE330" s="1167">
        <v>0</v>
      </c>
      <c r="AF330" s="1167">
        <v>0</v>
      </c>
      <c r="AG330" s="1167">
        <v>2</v>
      </c>
      <c r="AH330" s="1167">
        <v>0</v>
      </c>
      <c r="AI330" s="1167">
        <v>40</v>
      </c>
      <c r="BK330" s="1167">
        <v>326</v>
      </c>
    </row>
    <row r="331" spans="1:63" s="1167" customFormat="1" ht="13.5" customHeight="1">
      <c r="A331" s="1218">
        <v>44292</v>
      </c>
      <c r="B331" s="1167" t="s">
        <v>896</v>
      </c>
      <c r="C331" s="1167" t="s">
        <v>66</v>
      </c>
      <c r="D331" s="1167">
        <v>10</v>
      </c>
      <c r="E331" s="1167">
        <v>10</v>
      </c>
      <c r="H331" s="1167">
        <v>4</v>
      </c>
      <c r="J331" s="1167">
        <v>40</v>
      </c>
      <c r="M331" s="1167">
        <v>4</v>
      </c>
      <c r="O331" s="1167">
        <v>40</v>
      </c>
      <c r="R331" s="1167">
        <v>4</v>
      </c>
      <c r="T331" s="1167">
        <v>40</v>
      </c>
      <c r="U331" s="1167">
        <v>0</v>
      </c>
      <c r="V331" s="1167">
        <v>0</v>
      </c>
      <c r="W331" s="1167">
        <v>12</v>
      </c>
      <c r="X331" s="1167">
        <v>0</v>
      </c>
      <c r="Y331" s="1167">
        <v>120</v>
      </c>
      <c r="Z331" s="1167">
        <v>0</v>
      </c>
      <c r="AA331" s="1167">
        <v>0</v>
      </c>
      <c r="AB331" s="1167">
        <v>0</v>
      </c>
      <c r="AC331" s="1167">
        <v>0</v>
      </c>
      <c r="AD331" s="1167">
        <v>0</v>
      </c>
      <c r="AE331" s="1167">
        <v>0</v>
      </c>
      <c r="AF331" s="1167">
        <v>0</v>
      </c>
      <c r="AG331" s="1167">
        <v>12</v>
      </c>
      <c r="AH331" s="1167">
        <v>0</v>
      </c>
      <c r="AI331" s="1167">
        <v>120</v>
      </c>
      <c r="BK331" s="1167">
        <v>327</v>
      </c>
    </row>
    <row r="332" spans="1:63" s="1167" customFormat="1" ht="13.5" customHeight="1">
      <c r="A332" s="1218">
        <v>44293</v>
      </c>
      <c r="B332" s="1167" t="s">
        <v>229</v>
      </c>
      <c r="C332" s="1167" t="s">
        <v>66</v>
      </c>
      <c r="D332" s="1167">
        <v>2</v>
      </c>
      <c r="E332" s="1167">
        <v>2</v>
      </c>
      <c r="F332" s="1167">
        <v>20</v>
      </c>
      <c r="J332" s="1167">
        <v>40</v>
      </c>
      <c r="K332" s="1167">
        <v>40</v>
      </c>
      <c r="O332" s="1167">
        <v>80</v>
      </c>
      <c r="P332" s="1167">
        <v>40</v>
      </c>
      <c r="T332" s="1167">
        <v>80</v>
      </c>
      <c r="U332" s="1167">
        <v>100</v>
      </c>
      <c r="V332" s="1167">
        <v>0</v>
      </c>
      <c r="W332" s="1167">
        <v>0</v>
      </c>
      <c r="X332" s="1167">
        <v>0</v>
      </c>
      <c r="Y332" s="1167">
        <v>200</v>
      </c>
      <c r="Z332" s="1167">
        <v>8866</v>
      </c>
      <c r="AA332" s="1167">
        <v>0</v>
      </c>
      <c r="AB332" s="1167">
        <v>0</v>
      </c>
      <c r="AC332" s="1167">
        <v>0</v>
      </c>
      <c r="AD332" s="1167">
        <v>17732</v>
      </c>
      <c r="AI332" s="1167">
        <v>0</v>
      </c>
      <c r="AJ332" s="1167">
        <v>115</v>
      </c>
      <c r="AK332" s="1167">
        <v>14</v>
      </c>
      <c r="AL332" s="1167">
        <v>0.16</v>
      </c>
      <c r="AM332" s="1167">
        <v>115</v>
      </c>
      <c r="AN332" s="1167">
        <v>32</v>
      </c>
      <c r="AO332" s="1167">
        <v>0.26</v>
      </c>
      <c r="AP332" s="1167">
        <v>115</v>
      </c>
      <c r="AQ332" s="1167">
        <v>32</v>
      </c>
      <c r="AR332" s="1167">
        <v>0.26</v>
      </c>
      <c r="AS332" s="1167">
        <v>13</v>
      </c>
      <c r="AT332" s="1167">
        <v>14</v>
      </c>
      <c r="AU332" s="1167">
        <v>0.16</v>
      </c>
      <c r="AV332" s="1167">
        <v>13</v>
      </c>
      <c r="AW332" s="1167">
        <v>24</v>
      </c>
      <c r="AX332" s="1167">
        <v>0.28999999999999998</v>
      </c>
      <c r="AY332" s="1167">
        <v>13</v>
      </c>
      <c r="AZ332" s="1167">
        <v>24</v>
      </c>
      <c r="BA332" s="1167">
        <v>0.28999999999999998</v>
      </c>
      <c r="BG332" s="1167">
        <v>12042.699999999999</v>
      </c>
      <c r="BH332" s="1167">
        <v>21.739999999999952</v>
      </c>
      <c r="BI332" s="1167">
        <v>0</v>
      </c>
      <c r="BK332" s="1167">
        <v>328</v>
      </c>
    </row>
    <row r="333" spans="1:63" s="1167" customFormat="1" ht="13.5" customHeight="1">
      <c r="A333" s="1218">
        <v>44293</v>
      </c>
      <c r="B333" s="1167" t="s">
        <v>848</v>
      </c>
      <c r="C333" s="1167" t="s">
        <v>66</v>
      </c>
      <c r="D333" s="1167">
        <v>2</v>
      </c>
      <c r="E333" s="1167">
        <v>2</v>
      </c>
      <c r="J333" s="1167">
        <v>0</v>
      </c>
      <c r="O333" s="1167">
        <v>0</v>
      </c>
      <c r="T333" s="1167">
        <v>0</v>
      </c>
      <c r="U333" s="1167">
        <v>0</v>
      </c>
      <c r="V333" s="1167">
        <v>0</v>
      </c>
      <c r="W333" s="1167">
        <v>0</v>
      </c>
      <c r="X333" s="1167">
        <v>0</v>
      </c>
      <c r="Y333" s="1167">
        <v>0</v>
      </c>
      <c r="Z333" s="1167">
        <v>1980</v>
      </c>
      <c r="AA333" s="1167">
        <v>0</v>
      </c>
      <c r="AB333" s="1167">
        <v>0</v>
      </c>
      <c r="AC333" s="1167">
        <v>0</v>
      </c>
      <c r="AD333" s="1167">
        <v>3960</v>
      </c>
      <c r="AI333" s="1167">
        <v>0</v>
      </c>
      <c r="BK333" s="1167">
        <v>329</v>
      </c>
    </row>
    <row r="334" spans="1:63" s="1167" customFormat="1" ht="13.5" customHeight="1">
      <c r="A334" s="1218">
        <v>44293</v>
      </c>
      <c r="B334" s="1167" t="s">
        <v>202</v>
      </c>
      <c r="C334" s="1167" t="s">
        <v>66</v>
      </c>
      <c r="D334" s="1167">
        <v>12.6</v>
      </c>
      <c r="E334" s="1167">
        <v>12.6</v>
      </c>
      <c r="F334" s="1167">
        <v>20</v>
      </c>
      <c r="J334" s="1167">
        <v>252</v>
      </c>
      <c r="K334" s="1167">
        <v>34</v>
      </c>
      <c r="O334" s="1167">
        <v>428.4</v>
      </c>
      <c r="P334" s="1167">
        <v>34</v>
      </c>
      <c r="T334" s="1167">
        <v>428.4</v>
      </c>
      <c r="U334" s="1167">
        <v>88</v>
      </c>
      <c r="V334" s="1167">
        <v>0</v>
      </c>
      <c r="W334" s="1167">
        <v>0</v>
      </c>
      <c r="X334" s="1167">
        <v>0</v>
      </c>
      <c r="Y334" s="1167">
        <v>1108.8</v>
      </c>
      <c r="Z334" s="1167">
        <v>3960</v>
      </c>
      <c r="AA334" s="1167">
        <v>0</v>
      </c>
      <c r="AB334" s="1167">
        <v>0</v>
      </c>
      <c r="AC334" s="1167">
        <v>0</v>
      </c>
      <c r="AD334" s="1167">
        <v>49896</v>
      </c>
      <c r="AI334" s="1167">
        <v>0</v>
      </c>
      <c r="BK334" s="1167">
        <v>330</v>
      </c>
    </row>
    <row r="335" spans="1:63" s="1167" customFormat="1" ht="13.5" customHeight="1">
      <c r="A335" s="1218">
        <v>44293</v>
      </c>
      <c r="B335" s="1167" t="s">
        <v>850</v>
      </c>
      <c r="C335" s="1167" t="s">
        <v>389</v>
      </c>
      <c r="D335" s="1167">
        <v>10</v>
      </c>
      <c r="E335" s="1167">
        <v>10</v>
      </c>
      <c r="J335" s="1167">
        <v>0</v>
      </c>
      <c r="O335" s="1167">
        <v>0</v>
      </c>
      <c r="T335" s="1167">
        <v>0</v>
      </c>
      <c r="U335" s="1167">
        <v>0</v>
      </c>
      <c r="V335" s="1167">
        <v>0</v>
      </c>
      <c r="W335" s="1167">
        <v>0</v>
      </c>
      <c r="X335" s="1167">
        <v>0</v>
      </c>
      <c r="Y335" s="1167">
        <v>0</v>
      </c>
      <c r="Z335" s="1167">
        <v>0</v>
      </c>
      <c r="AA335" s="1167">
        <v>0</v>
      </c>
      <c r="AB335" s="1167">
        <v>4</v>
      </c>
      <c r="AC335" s="1167">
        <v>0</v>
      </c>
      <c r="AD335" s="1167">
        <v>40</v>
      </c>
      <c r="AI335" s="1167">
        <v>0</v>
      </c>
      <c r="BK335" s="1167">
        <v>331</v>
      </c>
    </row>
    <row r="336" spans="1:63" s="1167" customFormat="1" ht="13.5" customHeight="1">
      <c r="A336" s="1218">
        <v>44293</v>
      </c>
      <c r="B336" s="1167" t="s">
        <v>851</v>
      </c>
      <c r="C336" s="1167" t="s">
        <v>389</v>
      </c>
      <c r="D336" s="1167">
        <v>30</v>
      </c>
      <c r="E336" s="1167">
        <v>25</v>
      </c>
      <c r="G336" s="1167">
        <v>2</v>
      </c>
      <c r="J336" s="1167">
        <v>50</v>
      </c>
      <c r="L336" s="1167">
        <v>3</v>
      </c>
      <c r="O336" s="1167">
        <v>75</v>
      </c>
      <c r="Q336" s="1167">
        <v>3</v>
      </c>
      <c r="T336" s="1167">
        <v>75</v>
      </c>
      <c r="U336" s="1167">
        <v>0</v>
      </c>
      <c r="V336" s="1167">
        <v>8</v>
      </c>
      <c r="W336" s="1167">
        <v>0</v>
      </c>
      <c r="X336" s="1167">
        <v>0</v>
      </c>
      <c r="Y336" s="1167">
        <v>200</v>
      </c>
      <c r="Z336" s="1167">
        <v>0</v>
      </c>
      <c r="AA336" s="1167">
        <v>20</v>
      </c>
      <c r="AB336" s="1167">
        <v>0</v>
      </c>
      <c r="AC336" s="1167">
        <v>0</v>
      </c>
      <c r="AD336" s="1167">
        <v>500</v>
      </c>
      <c r="AI336" s="1167">
        <v>0</v>
      </c>
      <c r="BK336" s="1167">
        <v>332</v>
      </c>
    </row>
    <row r="337" spans="1:63" s="1167" customFormat="1" ht="13.5" customHeight="1">
      <c r="A337" s="1218">
        <v>44293</v>
      </c>
      <c r="B337" s="1167" t="s">
        <v>496</v>
      </c>
      <c r="C337" s="1167" t="s">
        <v>852</v>
      </c>
      <c r="D337" s="1167">
        <v>42</v>
      </c>
      <c r="E337" s="1167">
        <v>42</v>
      </c>
      <c r="H337" s="1167">
        <v>0.3</v>
      </c>
      <c r="J337" s="1167">
        <v>12.6</v>
      </c>
      <c r="M337" s="1167">
        <v>0.8</v>
      </c>
      <c r="O337" s="1167">
        <v>33.6</v>
      </c>
      <c r="R337" s="1167">
        <v>0.8</v>
      </c>
      <c r="T337" s="1167">
        <v>33.6</v>
      </c>
      <c r="U337" s="1167">
        <v>0</v>
      </c>
      <c r="V337" s="1167">
        <v>0</v>
      </c>
      <c r="W337" s="1167">
        <v>1.9000000000000001</v>
      </c>
      <c r="X337" s="1167">
        <v>0</v>
      </c>
      <c r="Y337" s="1167">
        <v>79.800000000000011</v>
      </c>
      <c r="Z337" s="1167">
        <v>0</v>
      </c>
      <c r="AA337" s="1167">
        <v>0</v>
      </c>
      <c r="AB337" s="1167">
        <v>8.6000000000000014</v>
      </c>
      <c r="AC337" s="1167">
        <v>0</v>
      </c>
      <c r="AD337" s="1167">
        <v>361.20000000000005</v>
      </c>
      <c r="AI337" s="1167">
        <v>0</v>
      </c>
      <c r="BK337" s="1167">
        <v>333</v>
      </c>
    </row>
    <row r="338" spans="1:63" s="1167" customFormat="1" ht="13.5" customHeight="1">
      <c r="A338" s="1218">
        <v>44293</v>
      </c>
      <c r="B338" s="1167" t="s">
        <v>43</v>
      </c>
      <c r="C338" s="1167" t="s">
        <v>66</v>
      </c>
      <c r="D338" s="1167">
        <v>3.5</v>
      </c>
      <c r="E338" s="1167">
        <v>3.5</v>
      </c>
      <c r="H338" s="1167">
        <v>1</v>
      </c>
      <c r="J338" s="1167">
        <v>3.5</v>
      </c>
      <c r="M338" s="1167">
        <v>1.5</v>
      </c>
      <c r="O338" s="1167">
        <v>5.25</v>
      </c>
      <c r="P338" s="1167" t="s">
        <v>883</v>
      </c>
      <c r="R338" s="1167">
        <v>1.5</v>
      </c>
      <c r="T338" s="1167">
        <v>5.25</v>
      </c>
      <c r="U338" s="1167">
        <v>0</v>
      </c>
      <c r="W338" s="1167">
        <v>4</v>
      </c>
      <c r="X338" s="1167">
        <v>0</v>
      </c>
      <c r="Y338" s="1167">
        <v>14</v>
      </c>
      <c r="Z338" s="1167">
        <v>0</v>
      </c>
      <c r="AA338" s="1167">
        <v>0</v>
      </c>
      <c r="AB338" s="1167">
        <v>54</v>
      </c>
      <c r="AC338" s="1167">
        <v>0</v>
      </c>
      <c r="AD338" s="1167">
        <v>189</v>
      </c>
      <c r="AI338" s="1167">
        <v>0</v>
      </c>
      <c r="BK338" s="1167">
        <v>334</v>
      </c>
    </row>
    <row r="339" spans="1:63" s="1167" customFormat="1" ht="13.5" customHeight="1">
      <c r="A339" s="1218">
        <v>44293</v>
      </c>
      <c r="B339" s="1167" t="s">
        <v>618</v>
      </c>
      <c r="C339" s="1167" t="s">
        <v>66</v>
      </c>
      <c r="D339" s="1167">
        <v>35</v>
      </c>
      <c r="E339" s="1167">
        <v>35</v>
      </c>
      <c r="H339" s="1167">
        <v>0.4</v>
      </c>
      <c r="J339" s="1167">
        <v>14</v>
      </c>
      <c r="M339" s="1167">
        <v>0.8</v>
      </c>
      <c r="O339" s="1167">
        <v>28</v>
      </c>
      <c r="R339" s="1167">
        <v>0.8</v>
      </c>
      <c r="T339" s="1167">
        <v>28</v>
      </c>
      <c r="U339" s="1167">
        <v>0</v>
      </c>
      <c r="V339" s="1167">
        <v>0</v>
      </c>
      <c r="W339" s="1167">
        <v>2</v>
      </c>
      <c r="X339" s="1167">
        <v>0</v>
      </c>
      <c r="Y339" s="1167">
        <v>70</v>
      </c>
      <c r="Z339" s="1167">
        <v>0</v>
      </c>
      <c r="AA339" s="1167">
        <v>0</v>
      </c>
      <c r="AB339" s="1167">
        <v>6</v>
      </c>
      <c r="AC339" s="1167">
        <v>0</v>
      </c>
      <c r="AD339" s="1167">
        <v>210</v>
      </c>
      <c r="AI339" s="1167">
        <v>0</v>
      </c>
      <c r="BK339" s="1167">
        <v>335</v>
      </c>
    </row>
    <row r="340" spans="1:63" s="1167" customFormat="1" ht="13.5" customHeight="1">
      <c r="A340" s="1218">
        <v>44293</v>
      </c>
      <c r="B340" s="1167" t="s">
        <v>44</v>
      </c>
      <c r="C340" s="1167" t="s">
        <v>66</v>
      </c>
      <c r="D340" s="1167">
        <v>20</v>
      </c>
      <c r="E340" s="1167">
        <v>20</v>
      </c>
      <c r="H340" s="1167">
        <v>0.4</v>
      </c>
      <c r="J340" s="1167">
        <v>8</v>
      </c>
      <c r="M340" s="1167">
        <v>0.8</v>
      </c>
      <c r="O340" s="1167">
        <v>16</v>
      </c>
      <c r="Q340" s="1167" t="s">
        <v>884</v>
      </c>
      <c r="R340" s="1167">
        <v>0.8</v>
      </c>
      <c r="T340" s="1167">
        <v>16</v>
      </c>
      <c r="U340" s="1167">
        <v>0</v>
      </c>
      <c r="V340" s="1167">
        <v>0</v>
      </c>
      <c r="W340" s="1167">
        <v>2</v>
      </c>
      <c r="X340" s="1167">
        <v>0</v>
      </c>
      <c r="Y340" s="1167">
        <v>40</v>
      </c>
      <c r="Z340" s="1167">
        <v>0</v>
      </c>
      <c r="AA340" s="1167">
        <v>0</v>
      </c>
      <c r="AB340" s="1167">
        <v>6</v>
      </c>
      <c r="AC340" s="1167">
        <v>0</v>
      </c>
      <c r="AD340" s="1167">
        <v>120</v>
      </c>
      <c r="AI340" s="1167">
        <v>0</v>
      </c>
      <c r="BK340" s="1167">
        <v>336</v>
      </c>
    </row>
    <row r="341" spans="1:63" s="1167" customFormat="1" ht="13.5" customHeight="1">
      <c r="A341" s="1218">
        <v>44293</v>
      </c>
      <c r="B341" s="1167" t="s">
        <v>593</v>
      </c>
      <c r="C341" s="1167" t="s">
        <v>389</v>
      </c>
      <c r="D341" s="1167">
        <v>22</v>
      </c>
      <c r="E341" s="1167">
        <v>22</v>
      </c>
      <c r="H341" s="1167">
        <v>1</v>
      </c>
      <c r="J341" s="1167">
        <v>22</v>
      </c>
      <c r="M341" s="1167">
        <v>1</v>
      </c>
      <c r="O341" s="1167">
        <v>22</v>
      </c>
      <c r="R341" s="1167">
        <v>1</v>
      </c>
      <c r="T341" s="1167">
        <v>22</v>
      </c>
      <c r="U341" s="1167">
        <v>0</v>
      </c>
      <c r="V341" s="1167">
        <v>0</v>
      </c>
      <c r="W341" s="1167">
        <v>3</v>
      </c>
      <c r="X341" s="1167">
        <v>0</v>
      </c>
      <c r="Y341" s="1167">
        <v>66</v>
      </c>
      <c r="Z341" s="1167">
        <v>0</v>
      </c>
      <c r="AA341" s="1167">
        <v>0</v>
      </c>
      <c r="AB341" s="1167">
        <v>4</v>
      </c>
      <c r="AC341" s="1167">
        <v>0</v>
      </c>
      <c r="AD341" s="1167">
        <v>88</v>
      </c>
      <c r="AI341" s="1167">
        <v>0</v>
      </c>
      <c r="BK341" s="1167">
        <v>337</v>
      </c>
    </row>
    <row r="342" spans="1:63" s="1167" customFormat="1" ht="13.5" customHeight="1">
      <c r="A342" s="1218">
        <v>44293</v>
      </c>
      <c r="B342" s="1167" t="s">
        <v>45</v>
      </c>
      <c r="C342" s="1167" t="s">
        <v>66</v>
      </c>
      <c r="D342" s="1167">
        <v>130</v>
      </c>
      <c r="E342" s="1167">
        <v>90</v>
      </c>
      <c r="F342" s="1167" t="s">
        <v>885</v>
      </c>
      <c r="G342" s="1167" t="s">
        <v>886</v>
      </c>
      <c r="J342" s="1167">
        <v>0</v>
      </c>
      <c r="M342" s="1167">
        <v>0.1</v>
      </c>
      <c r="O342" s="1167">
        <v>9</v>
      </c>
      <c r="R342" s="1167">
        <v>0.1</v>
      </c>
      <c r="T342" s="1167">
        <v>9</v>
      </c>
      <c r="U342" s="1167">
        <v>0</v>
      </c>
      <c r="V342" s="1167">
        <v>0</v>
      </c>
      <c r="W342" s="1167">
        <v>0.2</v>
      </c>
      <c r="X342" s="1167">
        <v>0</v>
      </c>
      <c r="Y342" s="1167">
        <v>18</v>
      </c>
      <c r="Z342" s="1167">
        <v>0</v>
      </c>
      <c r="AA342" s="1167">
        <v>0</v>
      </c>
      <c r="AB342" s="1167">
        <v>0.80000000000000027</v>
      </c>
      <c r="AC342" s="1167">
        <v>0</v>
      </c>
      <c r="AD342" s="1167">
        <v>72.000000000000028</v>
      </c>
      <c r="AI342" s="1167">
        <v>0</v>
      </c>
      <c r="BK342" s="1167">
        <v>338</v>
      </c>
    </row>
    <row r="343" spans="1:63" s="1167" customFormat="1" ht="13.5" customHeight="1">
      <c r="A343" s="1218">
        <v>44293</v>
      </c>
      <c r="B343" s="1167" t="s">
        <v>46</v>
      </c>
      <c r="C343" s="1167" t="s">
        <v>66</v>
      </c>
      <c r="D343" s="1167">
        <v>35</v>
      </c>
      <c r="E343" s="1167">
        <v>35</v>
      </c>
      <c r="H343" s="1167">
        <v>0.1</v>
      </c>
      <c r="J343" s="1167">
        <v>3.5</v>
      </c>
      <c r="M343" s="1167">
        <v>0.2</v>
      </c>
      <c r="O343" s="1167">
        <v>7</v>
      </c>
      <c r="R343" s="1167">
        <v>0.2</v>
      </c>
      <c r="T343" s="1167">
        <v>7</v>
      </c>
      <c r="U343" s="1167">
        <v>0</v>
      </c>
      <c r="V343" s="1167">
        <v>0</v>
      </c>
      <c r="W343" s="1167">
        <v>0.5</v>
      </c>
      <c r="X343" s="1167">
        <v>0</v>
      </c>
      <c r="Y343" s="1167">
        <v>17.5</v>
      </c>
      <c r="Z343" s="1167">
        <v>0</v>
      </c>
      <c r="AA343" s="1167">
        <v>0</v>
      </c>
      <c r="AB343" s="1167">
        <v>2</v>
      </c>
      <c r="AC343" s="1167">
        <v>0</v>
      </c>
      <c r="AD343" s="1167">
        <v>70</v>
      </c>
      <c r="AI343" s="1167">
        <v>0</v>
      </c>
      <c r="BK343" s="1167">
        <v>339</v>
      </c>
    </row>
    <row r="344" spans="1:63" s="1167" customFormat="1" ht="13.5" customHeight="1">
      <c r="A344" s="1218">
        <v>44293</v>
      </c>
      <c r="B344" s="1167" t="s">
        <v>47</v>
      </c>
      <c r="C344" s="1167" t="s">
        <v>66</v>
      </c>
      <c r="D344" s="1167">
        <v>17</v>
      </c>
      <c r="E344" s="1167">
        <v>17</v>
      </c>
      <c r="J344" s="1167">
        <v>0</v>
      </c>
      <c r="O344" s="1167">
        <v>0</v>
      </c>
      <c r="T344" s="1167">
        <v>0</v>
      </c>
      <c r="U344" s="1167">
        <v>0</v>
      </c>
      <c r="V344" s="1167">
        <v>0</v>
      </c>
      <c r="W344" s="1167">
        <v>0</v>
      </c>
      <c r="X344" s="1167">
        <v>0</v>
      </c>
      <c r="Y344" s="1167">
        <v>0</v>
      </c>
      <c r="Z344" s="1167">
        <v>0</v>
      </c>
      <c r="AA344" s="1167">
        <v>0</v>
      </c>
      <c r="AB344" s="1167">
        <v>1</v>
      </c>
      <c r="AC344" s="1167">
        <v>0</v>
      </c>
      <c r="AD344" s="1167">
        <v>17</v>
      </c>
      <c r="AI344" s="1167">
        <v>0</v>
      </c>
      <c r="BK344" s="1167">
        <v>340</v>
      </c>
    </row>
    <row r="345" spans="1:63" s="1167" customFormat="1" ht="13.5" customHeight="1">
      <c r="A345" s="1218">
        <v>44293</v>
      </c>
      <c r="B345" s="1167" t="s">
        <v>48</v>
      </c>
      <c r="C345" s="1167" t="s">
        <v>389</v>
      </c>
      <c r="D345" s="1167">
        <v>23</v>
      </c>
      <c r="E345" s="1167">
        <v>23</v>
      </c>
      <c r="H345" s="1167">
        <v>0.5</v>
      </c>
      <c r="J345" s="1167">
        <v>11.5</v>
      </c>
      <c r="M345" s="1167">
        <v>1</v>
      </c>
      <c r="O345" s="1167">
        <v>23</v>
      </c>
      <c r="R345" s="1167">
        <v>1</v>
      </c>
      <c r="T345" s="1167">
        <v>23</v>
      </c>
      <c r="U345" s="1167">
        <v>0</v>
      </c>
      <c r="V345" s="1167">
        <v>0</v>
      </c>
      <c r="W345" s="1167">
        <v>2.5</v>
      </c>
      <c r="X345" s="1167">
        <v>0</v>
      </c>
      <c r="Y345" s="1167">
        <v>57.5</v>
      </c>
      <c r="Z345" s="1167">
        <v>0</v>
      </c>
      <c r="AA345" s="1167">
        <v>0</v>
      </c>
      <c r="AB345" s="1167">
        <v>5</v>
      </c>
      <c r="AC345" s="1167">
        <v>0</v>
      </c>
      <c r="AD345" s="1167">
        <v>115</v>
      </c>
      <c r="AI345" s="1167">
        <v>0</v>
      </c>
      <c r="BK345" s="1167">
        <v>341</v>
      </c>
    </row>
    <row r="346" spans="1:63" s="1167" customFormat="1" ht="13.5" customHeight="1">
      <c r="A346" s="1218">
        <v>44293</v>
      </c>
      <c r="B346" s="1167" t="s">
        <v>164</v>
      </c>
      <c r="C346" s="1167" t="s">
        <v>66</v>
      </c>
      <c r="D346" s="1167">
        <v>80</v>
      </c>
      <c r="E346" s="1167">
        <v>80</v>
      </c>
      <c r="H346" s="1167">
        <v>0.2</v>
      </c>
      <c r="J346" s="1167">
        <v>16</v>
      </c>
      <c r="M346" s="1167">
        <v>0.3</v>
      </c>
      <c r="O346" s="1167">
        <v>24</v>
      </c>
      <c r="R346" s="1167">
        <v>0.3</v>
      </c>
      <c r="T346" s="1167">
        <v>24</v>
      </c>
      <c r="U346" s="1167">
        <v>0</v>
      </c>
      <c r="V346" s="1167">
        <v>0</v>
      </c>
      <c r="W346" s="1167">
        <v>0.8</v>
      </c>
      <c r="X346" s="1167">
        <v>0</v>
      </c>
      <c r="Y346" s="1167">
        <v>64</v>
      </c>
      <c r="Z346" s="1167">
        <v>0</v>
      </c>
      <c r="AA346" s="1167">
        <v>0</v>
      </c>
      <c r="AB346" s="1167">
        <v>2.2000000000000011</v>
      </c>
      <c r="AC346" s="1167">
        <v>0</v>
      </c>
      <c r="AD346" s="1167">
        <v>176.00000000000009</v>
      </c>
      <c r="AI346" s="1167">
        <v>0</v>
      </c>
      <c r="BK346" s="1167">
        <v>342</v>
      </c>
    </row>
    <row r="347" spans="1:63" s="1167" customFormat="1" ht="13.5" customHeight="1">
      <c r="A347" s="1218">
        <v>44293</v>
      </c>
      <c r="B347" s="1167" t="s">
        <v>49</v>
      </c>
      <c r="C347" s="1167" t="s">
        <v>66</v>
      </c>
      <c r="D347" s="1167">
        <v>40</v>
      </c>
      <c r="E347" s="1167">
        <v>40</v>
      </c>
      <c r="H347" s="1167">
        <v>0.2</v>
      </c>
      <c r="J347" s="1167">
        <v>8</v>
      </c>
      <c r="M347" s="1167">
        <v>0.3</v>
      </c>
      <c r="O347" s="1167">
        <v>12</v>
      </c>
      <c r="R347" s="1167">
        <v>0.3</v>
      </c>
      <c r="T347" s="1167">
        <v>12</v>
      </c>
      <c r="U347" s="1167">
        <v>0</v>
      </c>
      <c r="V347" s="1167">
        <v>0</v>
      </c>
      <c r="W347" s="1167">
        <v>0.8</v>
      </c>
      <c r="X347" s="1167">
        <v>0</v>
      </c>
      <c r="Y347" s="1167">
        <v>32</v>
      </c>
      <c r="Z347" s="1167">
        <v>0</v>
      </c>
      <c r="AA347" s="1167">
        <v>0</v>
      </c>
      <c r="AB347" s="1167">
        <v>0.2000000000000004</v>
      </c>
      <c r="AC347" s="1167">
        <v>0</v>
      </c>
      <c r="AD347" s="1167">
        <v>8.000000000000016</v>
      </c>
      <c r="AG347" s="1167">
        <v>25</v>
      </c>
      <c r="AI347" s="1167">
        <v>1000</v>
      </c>
      <c r="BK347" s="1167">
        <v>343</v>
      </c>
    </row>
    <row r="348" spans="1:63" s="1167" customFormat="1" ht="13.5" customHeight="1">
      <c r="A348" s="1218">
        <v>44293</v>
      </c>
      <c r="B348" s="1167" t="s">
        <v>373</v>
      </c>
      <c r="C348" s="1167" t="s">
        <v>66</v>
      </c>
      <c r="D348" s="1167">
        <v>43</v>
      </c>
      <c r="E348" s="1167">
        <v>43</v>
      </c>
      <c r="H348" s="1167">
        <v>0.5</v>
      </c>
      <c r="J348" s="1167">
        <v>21.5</v>
      </c>
      <c r="M348" s="1167">
        <v>1</v>
      </c>
      <c r="O348" s="1167">
        <v>43</v>
      </c>
      <c r="R348" s="1167">
        <v>1</v>
      </c>
      <c r="T348" s="1167">
        <v>43</v>
      </c>
      <c r="U348" s="1167">
        <v>0</v>
      </c>
      <c r="V348" s="1167">
        <v>0</v>
      </c>
      <c r="W348" s="1167">
        <v>2.5</v>
      </c>
      <c r="X348" s="1167">
        <v>0</v>
      </c>
      <c r="Y348" s="1167">
        <v>107.5</v>
      </c>
      <c r="Z348" s="1167">
        <v>0</v>
      </c>
      <c r="AA348" s="1167">
        <v>0</v>
      </c>
      <c r="AB348" s="1167">
        <v>11.3</v>
      </c>
      <c r="AC348" s="1167">
        <v>0</v>
      </c>
      <c r="AD348" s="1167">
        <v>485.90000000000003</v>
      </c>
      <c r="AE348" s="1167">
        <v>0</v>
      </c>
      <c r="AF348" s="1167">
        <v>0</v>
      </c>
      <c r="AH348" s="1167">
        <v>0</v>
      </c>
      <c r="AI348" s="1167">
        <v>0</v>
      </c>
      <c r="BK348" s="1167">
        <v>344</v>
      </c>
    </row>
    <row r="349" spans="1:63" s="1167" customFormat="1" ht="13.5" customHeight="1">
      <c r="A349" s="1218">
        <v>44293</v>
      </c>
      <c r="B349" s="1167" t="s">
        <v>853</v>
      </c>
      <c r="C349" s="1167" t="s">
        <v>66</v>
      </c>
      <c r="D349" s="1167">
        <v>30</v>
      </c>
      <c r="E349" s="1167">
        <v>6</v>
      </c>
      <c r="H349" s="1167">
        <v>0.5</v>
      </c>
      <c r="J349" s="1167">
        <v>3</v>
      </c>
      <c r="M349" s="1167">
        <v>1</v>
      </c>
      <c r="O349" s="1167">
        <v>6</v>
      </c>
      <c r="R349" s="1167">
        <v>1</v>
      </c>
      <c r="T349" s="1167">
        <v>6</v>
      </c>
      <c r="V349" s="1167">
        <v>0</v>
      </c>
      <c r="W349" s="1167">
        <v>2.5</v>
      </c>
      <c r="X349" s="1167">
        <v>0</v>
      </c>
      <c r="Y349" s="1167">
        <v>15</v>
      </c>
      <c r="Z349" s="1167">
        <v>0</v>
      </c>
      <c r="AA349" s="1167">
        <v>0</v>
      </c>
      <c r="AB349" s="1167">
        <v>24.5</v>
      </c>
      <c r="AC349" s="1167">
        <v>0</v>
      </c>
      <c r="AD349" s="1167">
        <v>147</v>
      </c>
      <c r="AE349" s="1167">
        <v>0</v>
      </c>
      <c r="AF349" s="1167">
        <v>0</v>
      </c>
      <c r="AH349" s="1167">
        <v>0</v>
      </c>
      <c r="AI349" s="1167">
        <v>0</v>
      </c>
      <c r="BK349" s="1167">
        <v>345</v>
      </c>
    </row>
    <row r="350" spans="1:63" s="1167" customFormat="1" ht="13.5" customHeight="1">
      <c r="A350" s="1218">
        <v>44293</v>
      </c>
      <c r="B350" s="1167" t="s">
        <v>176</v>
      </c>
      <c r="C350" s="1167" t="s">
        <v>389</v>
      </c>
      <c r="D350" s="1167">
        <v>9</v>
      </c>
      <c r="E350" s="1167">
        <v>9</v>
      </c>
      <c r="H350" s="1167">
        <v>0.5</v>
      </c>
      <c r="J350" s="1167">
        <v>4.5</v>
      </c>
      <c r="K350" s="1167" t="s">
        <v>887</v>
      </c>
      <c r="M350" s="1167">
        <v>1</v>
      </c>
      <c r="O350" s="1167">
        <v>9</v>
      </c>
      <c r="R350" s="1167">
        <v>1</v>
      </c>
      <c r="T350" s="1167">
        <v>9</v>
      </c>
      <c r="U350" s="1167">
        <v>0</v>
      </c>
      <c r="V350" s="1167">
        <v>0</v>
      </c>
      <c r="W350" s="1167">
        <v>2.5</v>
      </c>
      <c r="X350" s="1167">
        <v>0</v>
      </c>
      <c r="Y350" s="1167">
        <v>22.5</v>
      </c>
      <c r="Z350" s="1167">
        <v>0</v>
      </c>
      <c r="AA350" s="1167">
        <v>0</v>
      </c>
      <c r="AB350" s="1167">
        <v>15.5</v>
      </c>
      <c r="AC350" s="1167">
        <v>0</v>
      </c>
      <c r="AD350" s="1167">
        <v>139.5</v>
      </c>
      <c r="AE350" s="1167">
        <v>0</v>
      </c>
      <c r="AF350" s="1167">
        <v>0</v>
      </c>
      <c r="AH350" s="1167">
        <v>0</v>
      </c>
      <c r="AI350" s="1167">
        <v>0</v>
      </c>
      <c r="BK350" s="1167">
        <v>346</v>
      </c>
    </row>
    <row r="351" spans="1:63" s="1167" customFormat="1" ht="13.5" customHeight="1">
      <c r="A351" s="1218">
        <v>44293</v>
      </c>
      <c r="B351" s="1167" t="s">
        <v>158</v>
      </c>
      <c r="C351" s="1167" t="s">
        <v>66</v>
      </c>
      <c r="D351" s="1167">
        <v>30</v>
      </c>
      <c r="E351" s="1167">
        <v>30</v>
      </c>
      <c r="H351" s="1167">
        <v>0.5</v>
      </c>
      <c r="J351" s="1167">
        <v>15</v>
      </c>
      <c r="M351" s="1167">
        <v>1</v>
      </c>
      <c r="O351" s="1167">
        <v>30</v>
      </c>
      <c r="R351" s="1167">
        <v>1</v>
      </c>
      <c r="T351" s="1167">
        <v>30</v>
      </c>
      <c r="U351" s="1167">
        <v>0</v>
      </c>
      <c r="V351" s="1167">
        <v>0</v>
      </c>
      <c r="W351" s="1167">
        <v>2.5</v>
      </c>
      <c r="X351" s="1167">
        <v>0</v>
      </c>
      <c r="Y351" s="1167">
        <v>75</v>
      </c>
      <c r="Z351" s="1167">
        <v>0</v>
      </c>
      <c r="AA351" s="1167">
        <v>0</v>
      </c>
      <c r="AB351" s="1167">
        <v>9.5</v>
      </c>
      <c r="AC351" s="1167">
        <v>0</v>
      </c>
      <c r="AD351" s="1167">
        <v>285</v>
      </c>
      <c r="AE351" s="1167">
        <v>0</v>
      </c>
      <c r="AF351" s="1167">
        <v>0</v>
      </c>
      <c r="AH351" s="1167">
        <v>0</v>
      </c>
      <c r="AI351" s="1167">
        <v>0</v>
      </c>
      <c r="BK351" s="1167">
        <v>347</v>
      </c>
    </row>
    <row r="352" spans="1:63" s="1167" customFormat="1" ht="13.5" customHeight="1">
      <c r="A352" s="1218">
        <v>44293</v>
      </c>
      <c r="B352" s="1167" t="s">
        <v>166</v>
      </c>
      <c r="C352" s="1167" t="s">
        <v>66</v>
      </c>
      <c r="D352" s="1167">
        <v>30</v>
      </c>
      <c r="E352" s="1167">
        <v>30</v>
      </c>
      <c r="J352" s="1167">
        <v>0</v>
      </c>
      <c r="M352" s="1167">
        <v>0.1</v>
      </c>
      <c r="O352" s="1167">
        <v>3</v>
      </c>
      <c r="R352" s="1167">
        <v>0.1</v>
      </c>
      <c r="T352" s="1167">
        <v>3</v>
      </c>
      <c r="U352" s="1167">
        <v>0</v>
      </c>
      <c r="V352" s="1167">
        <v>0</v>
      </c>
      <c r="W352" s="1167">
        <v>0.2</v>
      </c>
      <c r="X352" s="1167">
        <v>0</v>
      </c>
      <c r="Y352" s="1167">
        <v>6</v>
      </c>
      <c r="Z352" s="1167">
        <v>0</v>
      </c>
      <c r="AA352" s="1167">
        <v>0</v>
      </c>
      <c r="AB352" s="1167">
        <v>0.7000000000000004</v>
      </c>
      <c r="AC352" s="1167">
        <v>0</v>
      </c>
      <c r="AD352" s="1167">
        <v>21.000000000000011</v>
      </c>
      <c r="AE352" s="1167">
        <v>0</v>
      </c>
      <c r="AF352" s="1167">
        <v>0</v>
      </c>
      <c r="AH352" s="1167">
        <v>0</v>
      </c>
      <c r="AI352" s="1167">
        <v>0</v>
      </c>
      <c r="BK352" s="1167">
        <v>348</v>
      </c>
    </row>
    <row r="353" spans="1:63" s="1167" customFormat="1" ht="13.5" customHeight="1">
      <c r="A353" s="1218">
        <v>44293</v>
      </c>
      <c r="B353" s="1167" t="s">
        <v>145</v>
      </c>
      <c r="C353" s="1167" t="s">
        <v>389</v>
      </c>
      <c r="D353" s="1167">
        <v>16</v>
      </c>
      <c r="E353" s="1167">
        <v>16</v>
      </c>
      <c r="H353" s="1167">
        <v>1</v>
      </c>
      <c r="J353" s="1167">
        <v>16</v>
      </c>
      <c r="M353" s="1167">
        <v>1</v>
      </c>
      <c r="O353" s="1167">
        <v>16</v>
      </c>
      <c r="R353" s="1167">
        <v>1</v>
      </c>
      <c r="T353" s="1167">
        <v>16</v>
      </c>
      <c r="U353" s="1167">
        <v>0</v>
      </c>
      <c r="V353" s="1167">
        <v>0</v>
      </c>
      <c r="W353" s="1167">
        <v>3</v>
      </c>
      <c r="X353" s="1167">
        <v>0</v>
      </c>
      <c r="Y353" s="1167">
        <v>48</v>
      </c>
      <c r="Z353" s="1167">
        <v>0</v>
      </c>
      <c r="AA353" s="1167">
        <v>0</v>
      </c>
      <c r="AB353" s="1167">
        <v>17</v>
      </c>
      <c r="AC353" s="1167">
        <v>0</v>
      </c>
      <c r="AD353" s="1167">
        <v>272</v>
      </c>
      <c r="AE353" s="1167">
        <v>0</v>
      </c>
      <c r="AF353" s="1167">
        <v>0</v>
      </c>
      <c r="AH353" s="1167">
        <v>0</v>
      </c>
      <c r="AI353" s="1167">
        <v>0</v>
      </c>
      <c r="BK353" s="1167">
        <v>349</v>
      </c>
    </row>
    <row r="354" spans="1:63" s="1167" customFormat="1" ht="13.5" customHeight="1">
      <c r="A354" s="1218">
        <v>44293</v>
      </c>
      <c r="B354" s="1167" t="s">
        <v>136</v>
      </c>
      <c r="C354" s="1167" t="s">
        <v>66</v>
      </c>
      <c r="D354" s="1167">
        <v>120</v>
      </c>
      <c r="E354" s="1167">
        <v>120</v>
      </c>
      <c r="J354" s="1167">
        <v>0</v>
      </c>
      <c r="O354" s="1167">
        <v>0</v>
      </c>
      <c r="P354" s="1167" t="s">
        <v>883</v>
      </c>
      <c r="T354" s="1167">
        <v>0</v>
      </c>
      <c r="U354" s="1167">
        <v>0</v>
      </c>
      <c r="V354" s="1167">
        <v>0</v>
      </c>
      <c r="W354" s="1167">
        <v>0</v>
      </c>
      <c r="X354" s="1167">
        <v>0</v>
      </c>
      <c r="Y354" s="1167">
        <v>0</v>
      </c>
      <c r="Z354" s="1167">
        <v>0</v>
      </c>
      <c r="AA354" s="1167">
        <v>0</v>
      </c>
      <c r="AB354" s="1167">
        <v>12</v>
      </c>
      <c r="AC354" s="1167">
        <v>0</v>
      </c>
      <c r="AD354" s="1167">
        <v>1440</v>
      </c>
      <c r="AE354" s="1167">
        <v>0</v>
      </c>
      <c r="AF354" s="1167">
        <v>0</v>
      </c>
      <c r="AH354" s="1167">
        <v>0</v>
      </c>
      <c r="AI354" s="1167">
        <v>0</v>
      </c>
      <c r="BK354" s="1167">
        <v>350</v>
      </c>
    </row>
    <row r="355" spans="1:63" s="1167" customFormat="1" ht="13.5" customHeight="1">
      <c r="A355" s="1218">
        <v>44293</v>
      </c>
      <c r="B355" s="1167" t="s">
        <v>183</v>
      </c>
      <c r="C355" s="1167" t="s">
        <v>66</v>
      </c>
      <c r="D355" s="1167">
        <v>30</v>
      </c>
      <c r="E355" s="1167">
        <v>30</v>
      </c>
      <c r="J355" s="1167">
        <v>0</v>
      </c>
      <c r="M355" s="1167">
        <v>0.1</v>
      </c>
      <c r="O355" s="1167">
        <v>3</v>
      </c>
      <c r="R355" s="1167">
        <v>0.1</v>
      </c>
      <c r="T355" s="1167">
        <v>3</v>
      </c>
      <c r="U355" s="1167">
        <v>0</v>
      </c>
      <c r="V355" s="1167">
        <v>0</v>
      </c>
      <c r="W355" s="1167">
        <v>0.2</v>
      </c>
      <c r="X355" s="1167">
        <v>0</v>
      </c>
      <c r="Y355" s="1167">
        <v>6</v>
      </c>
      <c r="Z355" s="1167">
        <v>0</v>
      </c>
      <c r="AA355" s="1167">
        <v>0</v>
      </c>
      <c r="AB355" s="1167">
        <v>1.0000000000000002</v>
      </c>
      <c r="AC355" s="1167">
        <v>0</v>
      </c>
      <c r="AD355" s="1167">
        <v>30.000000000000007</v>
      </c>
      <c r="AE355" s="1167">
        <v>0</v>
      </c>
      <c r="AF355" s="1167">
        <v>0</v>
      </c>
      <c r="AH355" s="1167">
        <v>0</v>
      </c>
      <c r="AI355" s="1167">
        <v>0</v>
      </c>
      <c r="BK355" s="1167">
        <v>351</v>
      </c>
    </row>
    <row r="356" spans="1:63" s="1167" customFormat="1" ht="13.5" customHeight="1">
      <c r="A356" s="1218">
        <v>44293</v>
      </c>
      <c r="B356" s="1167" t="s">
        <v>142</v>
      </c>
      <c r="C356" s="1167" t="s">
        <v>66</v>
      </c>
      <c r="D356" s="1167">
        <v>35</v>
      </c>
      <c r="E356" s="1167">
        <v>35</v>
      </c>
      <c r="J356" s="1167">
        <v>0</v>
      </c>
      <c r="M356" s="1167">
        <v>0.2</v>
      </c>
      <c r="O356" s="1167">
        <v>7</v>
      </c>
      <c r="R356" s="1167">
        <v>0.3</v>
      </c>
      <c r="T356" s="1167">
        <v>10.5</v>
      </c>
      <c r="U356" s="1167">
        <v>0</v>
      </c>
      <c r="V356" s="1167">
        <v>0</v>
      </c>
      <c r="W356" s="1167">
        <v>0.5</v>
      </c>
      <c r="X356" s="1167">
        <v>0</v>
      </c>
      <c r="Y356" s="1167">
        <v>17.5</v>
      </c>
      <c r="Z356" s="1167">
        <v>0</v>
      </c>
      <c r="AA356" s="1167">
        <v>0</v>
      </c>
      <c r="AB356" s="1167">
        <v>4.8</v>
      </c>
      <c r="AC356" s="1167">
        <v>0</v>
      </c>
      <c r="AD356" s="1167">
        <v>168</v>
      </c>
      <c r="AE356" s="1167">
        <v>0</v>
      </c>
      <c r="AF356" s="1167">
        <v>0</v>
      </c>
      <c r="AH356" s="1167">
        <v>0</v>
      </c>
      <c r="AI356" s="1167">
        <v>0</v>
      </c>
      <c r="BK356" s="1167">
        <v>352</v>
      </c>
    </row>
    <row r="357" spans="1:63" s="1167" customFormat="1" ht="13.5" customHeight="1">
      <c r="A357" s="1218">
        <v>44293</v>
      </c>
      <c r="B357" s="1167" t="s">
        <v>51</v>
      </c>
      <c r="C357" s="1167" t="s">
        <v>66</v>
      </c>
      <c r="D357" s="1167">
        <v>100</v>
      </c>
      <c r="E357" s="1167">
        <v>100</v>
      </c>
      <c r="J357" s="1167">
        <v>0</v>
      </c>
      <c r="O357" s="1167">
        <v>0</v>
      </c>
      <c r="T357" s="1167">
        <v>0</v>
      </c>
      <c r="U357" s="1167">
        <v>0</v>
      </c>
      <c r="V357" s="1167">
        <v>0</v>
      </c>
      <c r="W357" s="1167">
        <v>0</v>
      </c>
      <c r="X357" s="1167">
        <v>0</v>
      </c>
      <c r="Y357" s="1167">
        <v>0</v>
      </c>
      <c r="Z357" s="1167">
        <v>0</v>
      </c>
      <c r="AA357" s="1167">
        <v>0</v>
      </c>
      <c r="AB357" s="1167">
        <v>12</v>
      </c>
      <c r="AC357" s="1167">
        <v>0</v>
      </c>
      <c r="AD357" s="1167">
        <v>1200</v>
      </c>
      <c r="AE357" s="1167">
        <v>0</v>
      </c>
      <c r="AF357" s="1167">
        <v>0</v>
      </c>
      <c r="AH357" s="1167">
        <v>0</v>
      </c>
      <c r="AI357" s="1167">
        <v>0</v>
      </c>
      <c r="BK357" s="1167">
        <v>353</v>
      </c>
    </row>
    <row r="358" spans="1:63" s="1167" customFormat="1" ht="13.5" customHeight="1">
      <c r="A358" s="1218">
        <v>44293</v>
      </c>
      <c r="B358" s="1167" t="s">
        <v>935</v>
      </c>
      <c r="C358" s="1167" t="s">
        <v>66</v>
      </c>
      <c r="D358" s="1167">
        <v>50</v>
      </c>
      <c r="E358" s="1167">
        <v>50</v>
      </c>
      <c r="J358" s="1167">
        <v>0</v>
      </c>
      <c r="O358" s="1167">
        <v>0</v>
      </c>
      <c r="T358" s="1167">
        <v>0</v>
      </c>
      <c r="U358" s="1167">
        <v>0</v>
      </c>
      <c r="V358" s="1167">
        <v>0</v>
      </c>
      <c r="W358" s="1167">
        <v>0</v>
      </c>
      <c r="X358" s="1167">
        <v>0</v>
      </c>
      <c r="Y358" s="1167">
        <v>0</v>
      </c>
      <c r="Z358" s="1167">
        <v>0</v>
      </c>
      <c r="AA358" s="1167">
        <v>0</v>
      </c>
      <c r="AB358" s="1167">
        <v>3</v>
      </c>
      <c r="AC358" s="1167">
        <v>0</v>
      </c>
      <c r="AD358" s="1167">
        <v>150</v>
      </c>
      <c r="AE358" s="1167">
        <v>0</v>
      </c>
      <c r="AF358" s="1167">
        <v>0</v>
      </c>
      <c r="AH358" s="1167">
        <v>0</v>
      </c>
      <c r="AI358" s="1167">
        <v>0</v>
      </c>
      <c r="BK358" s="1167">
        <v>354</v>
      </c>
    </row>
    <row r="359" spans="1:63" s="1167" customFormat="1" ht="13.5" customHeight="1">
      <c r="A359" s="1218">
        <v>44293</v>
      </c>
      <c r="B359" s="1167" t="s">
        <v>168</v>
      </c>
      <c r="C359" s="1167" t="s">
        <v>66</v>
      </c>
      <c r="D359" s="1167">
        <v>120</v>
      </c>
      <c r="E359" s="1167">
        <v>91</v>
      </c>
      <c r="J359" s="1167">
        <v>0</v>
      </c>
      <c r="L359" s="1167">
        <v>9</v>
      </c>
      <c r="O359" s="1167">
        <v>819</v>
      </c>
      <c r="T359" s="1167">
        <v>0</v>
      </c>
      <c r="U359" s="1167">
        <v>0</v>
      </c>
      <c r="V359" s="1167">
        <v>9</v>
      </c>
      <c r="W359" s="1167">
        <v>0</v>
      </c>
      <c r="X359" s="1167">
        <v>0</v>
      </c>
      <c r="Y359" s="1167">
        <v>819</v>
      </c>
      <c r="Z359" s="1167">
        <v>0</v>
      </c>
      <c r="AA359" s="1167">
        <v>0</v>
      </c>
      <c r="AB359" s="1167">
        <v>0</v>
      </c>
      <c r="AC359" s="1167">
        <v>0</v>
      </c>
      <c r="AD359" s="1167">
        <v>0</v>
      </c>
      <c r="AE359" s="1167">
        <v>0</v>
      </c>
      <c r="AF359" s="1167">
        <v>9</v>
      </c>
      <c r="AG359" s="1167">
        <v>0</v>
      </c>
      <c r="AH359" s="1167">
        <v>0</v>
      </c>
      <c r="AI359" s="1167">
        <v>819</v>
      </c>
      <c r="BK359" s="1167">
        <v>355</v>
      </c>
    </row>
    <row r="360" spans="1:63" s="1167" customFormat="1" ht="13.5" customHeight="1">
      <c r="A360" s="1218">
        <v>44293</v>
      </c>
      <c r="B360" s="1167" t="s">
        <v>132</v>
      </c>
      <c r="C360" s="1167" t="s">
        <v>66</v>
      </c>
      <c r="D360" s="1167">
        <v>70</v>
      </c>
      <c r="E360" s="1167">
        <v>63</v>
      </c>
      <c r="J360" s="1167">
        <v>0</v>
      </c>
      <c r="O360" s="1167">
        <v>0</v>
      </c>
      <c r="Q360" s="1167">
        <v>10</v>
      </c>
      <c r="T360" s="1167">
        <v>630</v>
      </c>
      <c r="U360" s="1167">
        <v>0</v>
      </c>
      <c r="V360" s="1167">
        <v>10</v>
      </c>
      <c r="W360" s="1167">
        <v>0</v>
      </c>
      <c r="X360" s="1167">
        <v>0</v>
      </c>
      <c r="Y360" s="1167">
        <v>630</v>
      </c>
      <c r="Z360" s="1167">
        <v>0</v>
      </c>
      <c r="AA360" s="1167">
        <v>0</v>
      </c>
      <c r="AB360" s="1167">
        <v>0</v>
      </c>
      <c r="AC360" s="1167">
        <v>0</v>
      </c>
      <c r="AD360" s="1167">
        <v>0</v>
      </c>
      <c r="AE360" s="1167">
        <v>0</v>
      </c>
      <c r="AF360" s="1167">
        <v>10</v>
      </c>
      <c r="AG360" s="1167">
        <v>0</v>
      </c>
      <c r="AH360" s="1167">
        <v>0</v>
      </c>
      <c r="AI360" s="1167">
        <v>630</v>
      </c>
      <c r="BK360" s="1167">
        <v>356</v>
      </c>
    </row>
    <row r="361" spans="1:63" s="1167" customFormat="1" ht="13.5" customHeight="1">
      <c r="A361" s="1218">
        <v>44293</v>
      </c>
      <c r="B361" s="1167" t="s">
        <v>488</v>
      </c>
      <c r="C361" s="1167" t="s">
        <v>66</v>
      </c>
      <c r="D361" s="1167">
        <v>120</v>
      </c>
      <c r="E361" s="1167">
        <v>113</v>
      </c>
      <c r="G361" s="1167">
        <v>5</v>
      </c>
      <c r="J361" s="1167">
        <v>565</v>
      </c>
      <c r="O361" s="1167">
        <v>0</v>
      </c>
      <c r="Q361" s="1167">
        <v>9</v>
      </c>
      <c r="S361" s="1167" t="s">
        <v>888</v>
      </c>
      <c r="T361" s="1167">
        <v>1017</v>
      </c>
      <c r="U361" s="1167">
        <v>0</v>
      </c>
      <c r="V361" s="1167">
        <v>14</v>
      </c>
      <c r="W361" s="1167">
        <v>0</v>
      </c>
      <c r="X361" s="1167">
        <v>0</v>
      </c>
      <c r="Y361" s="1167">
        <v>1582</v>
      </c>
      <c r="Z361" s="1167">
        <v>0</v>
      </c>
      <c r="AA361" s="1167">
        <v>0</v>
      </c>
      <c r="AB361" s="1167">
        <v>0</v>
      </c>
      <c r="AC361" s="1167">
        <v>0</v>
      </c>
      <c r="AD361" s="1167">
        <v>0</v>
      </c>
      <c r="AE361" s="1167">
        <v>0</v>
      </c>
      <c r="AF361" s="1167">
        <v>14</v>
      </c>
      <c r="AG361" s="1167">
        <v>0</v>
      </c>
      <c r="AH361" s="1167">
        <v>0</v>
      </c>
      <c r="AI361" s="1167">
        <v>1582</v>
      </c>
      <c r="BK361" s="1167">
        <v>357</v>
      </c>
    </row>
    <row r="362" spans="1:63" s="1167" customFormat="1" ht="13.5" customHeight="1">
      <c r="A362" s="1218">
        <v>44293</v>
      </c>
      <c r="B362" s="1167" t="s">
        <v>16</v>
      </c>
      <c r="C362" s="1167" t="s">
        <v>786</v>
      </c>
      <c r="D362" s="1167">
        <v>150</v>
      </c>
      <c r="E362" s="1167">
        <v>145</v>
      </c>
      <c r="H362" s="1167" t="s">
        <v>883</v>
      </c>
      <c r="I362" s="1167" t="s">
        <v>883</v>
      </c>
      <c r="J362" s="1167">
        <v>0</v>
      </c>
      <c r="L362" s="1167">
        <v>4.5</v>
      </c>
      <c r="O362" s="1167">
        <v>652.5</v>
      </c>
      <c r="T362" s="1167">
        <v>0</v>
      </c>
      <c r="U362" s="1167">
        <v>0</v>
      </c>
      <c r="V362" s="1167">
        <v>4.5</v>
      </c>
      <c r="W362" s="1167">
        <v>0</v>
      </c>
      <c r="X362" s="1167">
        <v>0</v>
      </c>
      <c r="Y362" s="1167">
        <v>652.5</v>
      </c>
      <c r="Z362" s="1167">
        <v>0</v>
      </c>
      <c r="AA362" s="1167">
        <v>0</v>
      </c>
      <c r="AB362" s="1167">
        <v>0</v>
      </c>
      <c r="AC362" s="1167">
        <v>0</v>
      </c>
      <c r="AD362" s="1167">
        <v>0</v>
      </c>
      <c r="AE362" s="1167">
        <v>0</v>
      </c>
      <c r="AF362" s="1167">
        <v>4.5</v>
      </c>
      <c r="AG362" s="1167">
        <v>0</v>
      </c>
      <c r="AH362" s="1167">
        <v>0</v>
      </c>
      <c r="AI362" s="1167">
        <v>652.5</v>
      </c>
      <c r="BK362" s="1167">
        <v>358</v>
      </c>
    </row>
    <row r="363" spans="1:63" s="1167" customFormat="1" ht="13.5" customHeight="1">
      <c r="A363" s="1218">
        <v>44293</v>
      </c>
      <c r="B363" s="1167" t="s">
        <v>899</v>
      </c>
      <c r="C363" s="1167" t="s">
        <v>66</v>
      </c>
      <c r="D363" s="1167">
        <v>100</v>
      </c>
      <c r="E363" s="1167">
        <v>100</v>
      </c>
      <c r="J363" s="1167">
        <v>0</v>
      </c>
      <c r="L363" s="1167">
        <v>5</v>
      </c>
      <c r="O363" s="1167">
        <v>500</v>
      </c>
      <c r="T363" s="1167">
        <v>0</v>
      </c>
      <c r="U363" s="1167">
        <v>0</v>
      </c>
      <c r="V363" s="1167">
        <v>5</v>
      </c>
      <c r="W363" s="1167">
        <v>0</v>
      </c>
      <c r="X363" s="1167">
        <v>0</v>
      </c>
      <c r="Y363" s="1167">
        <v>500</v>
      </c>
      <c r="Z363" s="1167">
        <v>0</v>
      </c>
      <c r="AA363" s="1167">
        <v>0</v>
      </c>
      <c r="AB363" s="1167">
        <v>0</v>
      </c>
      <c r="AC363" s="1167">
        <v>0</v>
      </c>
      <c r="AD363" s="1167">
        <v>0</v>
      </c>
      <c r="AE363" s="1167">
        <v>0</v>
      </c>
      <c r="AF363" s="1167">
        <v>5</v>
      </c>
      <c r="AG363" s="1167">
        <v>0</v>
      </c>
      <c r="AH363" s="1167">
        <v>0</v>
      </c>
      <c r="AI363" s="1167">
        <v>500</v>
      </c>
      <c r="BK363" s="1167">
        <v>359</v>
      </c>
    </row>
    <row r="364" spans="1:63" s="1167" customFormat="1" ht="13.5" customHeight="1">
      <c r="A364" s="1218">
        <v>44293</v>
      </c>
      <c r="B364" s="1167" t="s">
        <v>171</v>
      </c>
      <c r="C364" s="1167" t="s">
        <v>66</v>
      </c>
      <c r="D364" s="1167">
        <v>220</v>
      </c>
      <c r="E364" s="1167">
        <v>220</v>
      </c>
      <c r="G364" s="1167" t="s">
        <v>900</v>
      </c>
      <c r="J364" s="1167">
        <v>0</v>
      </c>
      <c r="O364" s="1167">
        <v>0</v>
      </c>
      <c r="Q364" s="1167">
        <v>2.5</v>
      </c>
      <c r="T364" s="1167">
        <v>550</v>
      </c>
      <c r="U364" s="1167">
        <v>0</v>
      </c>
      <c r="V364" s="1167">
        <v>2.5</v>
      </c>
      <c r="W364" s="1167">
        <v>0</v>
      </c>
      <c r="X364" s="1167">
        <v>0</v>
      </c>
      <c r="Y364" s="1167">
        <v>550</v>
      </c>
      <c r="Z364" s="1167">
        <v>0</v>
      </c>
      <c r="AA364" s="1167">
        <v>0</v>
      </c>
      <c r="AB364" s="1167">
        <v>0</v>
      </c>
      <c r="AC364" s="1167">
        <v>0</v>
      </c>
      <c r="AD364" s="1167">
        <v>0</v>
      </c>
      <c r="AE364" s="1167">
        <v>0</v>
      </c>
      <c r="AF364" s="1167">
        <v>2.5</v>
      </c>
      <c r="AG364" s="1167">
        <v>0</v>
      </c>
      <c r="AH364" s="1167">
        <v>0</v>
      </c>
      <c r="AI364" s="1167">
        <v>550</v>
      </c>
      <c r="BK364" s="1167">
        <v>360</v>
      </c>
    </row>
    <row r="365" spans="1:63" s="1167" customFormat="1" ht="13.5" customHeight="1">
      <c r="A365" s="1218">
        <v>44293</v>
      </c>
      <c r="B365" s="1167" t="s">
        <v>889</v>
      </c>
      <c r="C365" s="1167" t="s">
        <v>66</v>
      </c>
      <c r="D365" s="1167">
        <v>45</v>
      </c>
      <c r="E365" s="1167">
        <v>40</v>
      </c>
      <c r="G365" s="1167">
        <v>4</v>
      </c>
      <c r="J365" s="1167">
        <v>160</v>
      </c>
      <c r="O365" s="1167">
        <v>0</v>
      </c>
      <c r="Q365" s="1167">
        <v>4.5</v>
      </c>
      <c r="T365" s="1167">
        <v>180</v>
      </c>
      <c r="U365" s="1167">
        <v>0</v>
      </c>
      <c r="V365" s="1167">
        <v>8.5</v>
      </c>
      <c r="W365" s="1167">
        <v>0</v>
      </c>
      <c r="X365" s="1167">
        <v>0</v>
      </c>
      <c r="Y365" s="1167">
        <v>340</v>
      </c>
      <c r="Z365" s="1167">
        <v>0</v>
      </c>
      <c r="AA365" s="1167">
        <v>0</v>
      </c>
      <c r="AB365" s="1167">
        <v>0</v>
      </c>
      <c r="AC365" s="1167">
        <v>0</v>
      </c>
      <c r="AD365" s="1167">
        <v>0</v>
      </c>
      <c r="AE365" s="1167">
        <v>0</v>
      </c>
      <c r="AF365" s="1167">
        <v>8.5</v>
      </c>
      <c r="AG365" s="1167">
        <v>0</v>
      </c>
      <c r="AH365" s="1167">
        <v>0</v>
      </c>
      <c r="AI365" s="1167">
        <v>340</v>
      </c>
      <c r="BK365" s="1167">
        <v>361</v>
      </c>
    </row>
    <row r="366" spans="1:63" s="1167" customFormat="1" ht="13.5" customHeight="1">
      <c r="A366" s="1218">
        <v>44293</v>
      </c>
      <c r="B366" s="1167" t="s">
        <v>3</v>
      </c>
      <c r="C366" s="1167" t="s">
        <v>66</v>
      </c>
      <c r="D366" s="1167">
        <v>15</v>
      </c>
      <c r="E366" s="1167">
        <v>12</v>
      </c>
      <c r="J366" s="1167">
        <v>0</v>
      </c>
      <c r="L366" s="1167">
        <v>12</v>
      </c>
      <c r="O366" s="1167">
        <v>144</v>
      </c>
      <c r="T366" s="1167">
        <v>0</v>
      </c>
      <c r="U366" s="1167">
        <v>0</v>
      </c>
      <c r="V366" s="1167">
        <v>12</v>
      </c>
      <c r="W366" s="1167">
        <v>0</v>
      </c>
      <c r="X366" s="1167">
        <v>0</v>
      </c>
      <c r="Y366" s="1167">
        <v>144</v>
      </c>
      <c r="Z366" s="1167">
        <v>0</v>
      </c>
      <c r="AA366" s="1167">
        <v>0</v>
      </c>
      <c r="AB366" s="1167">
        <v>0</v>
      </c>
      <c r="AC366" s="1167">
        <v>0</v>
      </c>
      <c r="AD366" s="1167">
        <v>0</v>
      </c>
      <c r="AE366" s="1167">
        <v>0</v>
      </c>
      <c r="AF366" s="1167">
        <v>12</v>
      </c>
      <c r="AG366" s="1167">
        <v>0</v>
      </c>
      <c r="AH366" s="1167">
        <v>0</v>
      </c>
      <c r="AI366" s="1167">
        <v>144</v>
      </c>
      <c r="BK366" s="1167">
        <v>362</v>
      </c>
    </row>
    <row r="367" spans="1:63" s="1167" customFormat="1" ht="13.5" customHeight="1">
      <c r="A367" s="1218">
        <v>44293</v>
      </c>
      <c r="B367" s="1167" t="s">
        <v>157</v>
      </c>
      <c r="C367" s="1167" t="s">
        <v>66</v>
      </c>
      <c r="D367" s="1167">
        <v>140</v>
      </c>
      <c r="E367" s="1167">
        <v>140</v>
      </c>
      <c r="J367" s="1167">
        <v>0</v>
      </c>
      <c r="L367" s="1167">
        <v>4.5</v>
      </c>
      <c r="O367" s="1167">
        <v>630</v>
      </c>
      <c r="T367" s="1167">
        <v>0</v>
      </c>
      <c r="U367" s="1167">
        <v>0</v>
      </c>
      <c r="V367" s="1167">
        <v>4.5</v>
      </c>
      <c r="W367" s="1167">
        <v>0</v>
      </c>
      <c r="X367" s="1167">
        <v>0</v>
      </c>
      <c r="Y367" s="1167">
        <v>630</v>
      </c>
      <c r="Z367" s="1167">
        <v>0</v>
      </c>
      <c r="AA367" s="1167">
        <v>0</v>
      </c>
      <c r="AB367" s="1167">
        <v>0</v>
      </c>
      <c r="AC367" s="1167">
        <v>0</v>
      </c>
      <c r="AD367" s="1167">
        <v>0</v>
      </c>
      <c r="AE367" s="1167">
        <v>0</v>
      </c>
      <c r="AF367" s="1167">
        <v>4.5</v>
      </c>
      <c r="AG367" s="1167">
        <v>0</v>
      </c>
      <c r="AH367" s="1167">
        <v>0</v>
      </c>
      <c r="AI367" s="1167">
        <v>630</v>
      </c>
      <c r="BK367" s="1167">
        <v>363</v>
      </c>
    </row>
    <row r="368" spans="1:63" s="1167" customFormat="1" ht="13.5" customHeight="1">
      <c r="A368" s="1218">
        <v>44293</v>
      </c>
      <c r="B368" s="1167" t="s">
        <v>174</v>
      </c>
      <c r="C368" s="1167" t="s">
        <v>66</v>
      </c>
      <c r="D368" s="1167">
        <v>39</v>
      </c>
      <c r="E368" s="1167">
        <v>39</v>
      </c>
      <c r="J368" s="1167">
        <v>0</v>
      </c>
      <c r="O368" s="1167">
        <v>0</v>
      </c>
      <c r="Q368" s="1167">
        <v>9</v>
      </c>
      <c r="T368" s="1167">
        <v>351</v>
      </c>
      <c r="U368" s="1167">
        <v>0</v>
      </c>
      <c r="V368" s="1167">
        <v>9</v>
      </c>
      <c r="W368" s="1167">
        <v>0</v>
      </c>
      <c r="X368" s="1167">
        <v>0</v>
      </c>
      <c r="Y368" s="1167">
        <v>351</v>
      </c>
      <c r="Z368" s="1167">
        <v>0</v>
      </c>
      <c r="AA368" s="1167">
        <v>0</v>
      </c>
      <c r="AB368" s="1167">
        <v>0</v>
      </c>
      <c r="AC368" s="1167">
        <v>0</v>
      </c>
      <c r="AD368" s="1167">
        <v>0</v>
      </c>
      <c r="AE368" s="1167">
        <v>0</v>
      </c>
      <c r="AF368" s="1167">
        <v>9</v>
      </c>
      <c r="AG368" s="1167">
        <v>0</v>
      </c>
      <c r="AH368" s="1167">
        <v>0</v>
      </c>
      <c r="AI368" s="1167">
        <v>351</v>
      </c>
      <c r="BK368" s="1167">
        <v>364</v>
      </c>
    </row>
    <row r="369" spans="1:63" s="1167" customFormat="1" ht="13.5" customHeight="1">
      <c r="A369" s="1218">
        <v>44293</v>
      </c>
      <c r="B369" s="1167" t="s">
        <v>890</v>
      </c>
      <c r="C369" s="1167" t="s">
        <v>66</v>
      </c>
      <c r="D369" s="1167">
        <v>9</v>
      </c>
      <c r="E369" s="1167">
        <v>9</v>
      </c>
      <c r="J369" s="1167">
        <v>0</v>
      </c>
      <c r="M369" s="1167">
        <v>17</v>
      </c>
      <c r="O369" s="1167">
        <v>153</v>
      </c>
      <c r="T369" s="1167">
        <v>0</v>
      </c>
      <c r="U369" s="1167">
        <v>0</v>
      </c>
      <c r="V369" s="1167">
        <v>0</v>
      </c>
      <c r="W369" s="1167">
        <v>17</v>
      </c>
      <c r="X369" s="1167">
        <v>0</v>
      </c>
      <c r="Y369" s="1167">
        <v>153</v>
      </c>
      <c r="Z369" s="1167">
        <v>0</v>
      </c>
      <c r="AA369" s="1167">
        <v>0</v>
      </c>
      <c r="AB369" s="1167">
        <v>0</v>
      </c>
      <c r="AC369" s="1167">
        <v>0</v>
      </c>
      <c r="AD369" s="1167">
        <v>0</v>
      </c>
      <c r="AE369" s="1167">
        <v>0</v>
      </c>
      <c r="AF369" s="1167">
        <v>0</v>
      </c>
      <c r="AG369" s="1167">
        <v>17</v>
      </c>
      <c r="AH369" s="1167">
        <v>0</v>
      </c>
      <c r="AI369" s="1167">
        <v>153</v>
      </c>
      <c r="BK369" s="1167">
        <v>365</v>
      </c>
    </row>
    <row r="370" spans="1:63" s="1167" customFormat="1" ht="13.5" customHeight="1">
      <c r="A370" s="1218">
        <v>44293</v>
      </c>
      <c r="B370" s="1167" t="s">
        <v>896</v>
      </c>
      <c r="C370" s="1167" t="s">
        <v>786</v>
      </c>
      <c r="D370" s="1167">
        <v>10</v>
      </c>
      <c r="E370" s="1167">
        <v>10</v>
      </c>
      <c r="J370" s="1167">
        <v>0</v>
      </c>
      <c r="O370" s="1167">
        <v>0</v>
      </c>
      <c r="T370" s="1167">
        <v>0</v>
      </c>
      <c r="U370" s="1167">
        <v>0</v>
      </c>
      <c r="V370" s="1167">
        <v>0</v>
      </c>
      <c r="W370" s="1167">
        <v>0</v>
      </c>
      <c r="X370" s="1167">
        <v>0</v>
      </c>
      <c r="Y370" s="1167">
        <v>0</v>
      </c>
      <c r="Z370" s="1167">
        <v>0</v>
      </c>
      <c r="AA370" s="1167">
        <v>0</v>
      </c>
      <c r="AB370" s="1167">
        <v>0</v>
      </c>
      <c r="AC370" s="1167">
        <v>0</v>
      </c>
      <c r="AD370" s="1167">
        <v>0</v>
      </c>
      <c r="AE370" s="1167">
        <v>0</v>
      </c>
      <c r="AF370" s="1167">
        <v>0</v>
      </c>
      <c r="AG370" s="1167">
        <v>0</v>
      </c>
      <c r="AH370" s="1167">
        <v>0</v>
      </c>
      <c r="AI370" s="1167">
        <v>0</v>
      </c>
      <c r="BK370" s="1167">
        <v>366</v>
      </c>
    </row>
    <row r="371" spans="1:63" s="1167" customFormat="1" ht="13.5" customHeight="1">
      <c r="A371" s="1218">
        <v>44293</v>
      </c>
      <c r="B371" s="1167" t="s">
        <v>892</v>
      </c>
      <c r="C371" s="1167" t="s">
        <v>66</v>
      </c>
      <c r="D371" s="1167">
        <v>10</v>
      </c>
      <c r="E371" s="1167">
        <v>7</v>
      </c>
      <c r="J371" s="1167">
        <v>0</v>
      </c>
      <c r="O371" s="1167">
        <v>0</v>
      </c>
      <c r="R371" s="1167">
        <v>40</v>
      </c>
      <c r="T371" s="1167">
        <v>280</v>
      </c>
      <c r="U371" s="1167">
        <v>0</v>
      </c>
      <c r="V371" s="1167">
        <v>0</v>
      </c>
      <c r="W371" s="1167">
        <v>40</v>
      </c>
      <c r="X371" s="1167">
        <v>0</v>
      </c>
      <c r="Y371" s="1167">
        <v>280</v>
      </c>
      <c r="Z371" s="1167">
        <v>0</v>
      </c>
      <c r="AA371" s="1167">
        <v>0</v>
      </c>
      <c r="AB371" s="1167">
        <v>0</v>
      </c>
      <c r="AC371" s="1167">
        <v>0</v>
      </c>
      <c r="AD371" s="1167">
        <v>0</v>
      </c>
      <c r="AE371" s="1167">
        <v>0</v>
      </c>
      <c r="AF371" s="1167">
        <v>0</v>
      </c>
      <c r="AG371" s="1167">
        <v>40</v>
      </c>
      <c r="AH371" s="1167">
        <v>0</v>
      </c>
      <c r="AI371" s="1167">
        <v>280</v>
      </c>
      <c r="BK371" s="1167">
        <v>367</v>
      </c>
    </row>
    <row r="372" spans="1:63" s="1167" customFormat="1" ht="13.5" customHeight="1">
      <c r="A372" s="1218">
        <v>44293</v>
      </c>
      <c r="B372" s="1167" t="s">
        <v>17</v>
      </c>
      <c r="C372" s="1167" t="s">
        <v>66</v>
      </c>
      <c r="D372" s="1167">
        <v>5</v>
      </c>
      <c r="E372" s="1167">
        <v>5</v>
      </c>
      <c r="J372" s="1167">
        <v>0</v>
      </c>
      <c r="M372" s="1167">
        <v>38</v>
      </c>
      <c r="O372" s="1167">
        <v>190</v>
      </c>
      <c r="T372" s="1167">
        <v>0</v>
      </c>
      <c r="U372" s="1167">
        <v>0</v>
      </c>
      <c r="V372" s="1167">
        <v>0</v>
      </c>
      <c r="W372" s="1167">
        <v>38</v>
      </c>
      <c r="X372" s="1167">
        <v>0</v>
      </c>
      <c r="Y372" s="1167">
        <v>190</v>
      </c>
      <c r="Z372" s="1167">
        <v>0</v>
      </c>
      <c r="AA372" s="1167">
        <v>0</v>
      </c>
      <c r="AB372" s="1167">
        <v>0</v>
      </c>
      <c r="AC372" s="1167">
        <v>0</v>
      </c>
      <c r="AD372" s="1167">
        <v>0</v>
      </c>
      <c r="AE372" s="1167">
        <v>0</v>
      </c>
      <c r="AF372" s="1167">
        <v>0</v>
      </c>
      <c r="AG372" s="1167">
        <v>38</v>
      </c>
      <c r="AH372" s="1167">
        <v>0</v>
      </c>
      <c r="AI372" s="1167">
        <v>190</v>
      </c>
      <c r="BK372" s="1167">
        <v>368</v>
      </c>
    </row>
    <row r="373" spans="1:63" s="1167" customFormat="1" ht="13.5" customHeight="1">
      <c r="A373" s="1218">
        <v>44293</v>
      </c>
      <c r="B373" s="1167" t="s">
        <v>478</v>
      </c>
      <c r="C373" s="1167" t="s">
        <v>66</v>
      </c>
      <c r="D373" s="1167">
        <v>12</v>
      </c>
      <c r="E373" s="1167">
        <v>12</v>
      </c>
      <c r="H373" s="1167">
        <v>20</v>
      </c>
      <c r="J373" s="1167">
        <v>240</v>
      </c>
      <c r="O373" s="1167">
        <v>0</v>
      </c>
      <c r="T373" s="1167">
        <v>0</v>
      </c>
      <c r="U373" s="1167">
        <v>0</v>
      </c>
      <c r="V373" s="1167">
        <v>0</v>
      </c>
      <c r="W373" s="1167">
        <v>20</v>
      </c>
      <c r="X373" s="1167">
        <v>0</v>
      </c>
      <c r="Y373" s="1167">
        <v>240</v>
      </c>
      <c r="Z373" s="1167">
        <v>0</v>
      </c>
      <c r="AA373" s="1167">
        <v>0</v>
      </c>
      <c r="AB373" s="1167">
        <v>0</v>
      </c>
      <c r="AC373" s="1167">
        <v>0</v>
      </c>
      <c r="AD373" s="1167">
        <v>0</v>
      </c>
      <c r="AE373" s="1167">
        <v>0</v>
      </c>
      <c r="AF373" s="1167">
        <v>0</v>
      </c>
      <c r="AG373" s="1167">
        <v>20</v>
      </c>
      <c r="AH373" s="1167">
        <v>0</v>
      </c>
      <c r="AI373" s="1167">
        <v>240</v>
      </c>
      <c r="BK373" s="1167">
        <v>369</v>
      </c>
    </row>
    <row r="374" spans="1:63" s="1167" customFormat="1" ht="13.5" customHeight="1">
      <c r="A374" s="1218">
        <v>44293</v>
      </c>
      <c r="B374" s="1167" t="s">
        <v>60</v>
      </c>
      <c r="C374" s="1167" t="s">
        <v>66</v>
      </c>
      <c r="D374" s="1167">
        <v>20</v>
      </c>
      <c r="E374" s="1167">
        <v>20</v>
      </c>
      <c r="J374" s="1167">
        <v>0</v>
      </c>
      <c r="M374" s="1167">
        <v>1</v>
      </c>
      <c r="O374" s="1167">
        <v>20</v>
      </c>
      <c r="R374" s="1167">
        <v>1</v>
      </c>
      <c r="T374" s="1167">
        <v>20</v>
      </c>
      <c r="U374" s="1167">
        <v>0</v>
      </c>
      <c r="V374" s="1167">
        <v>0</v>
      </c>
      <c r="W374" s="1167">
        <v>2</v>
      </c>
      <c r="X374" s="1167">
        <v>0</v>
      </c>
      <c r="Y374" s="1167">
        <v>40</v>
      </c>
      <c r="Z374" s="1167">
        <v>0</v>
      </c>
      <c r="AA374" s="1167">
        <v>0</v>
      </c>
      <c r="AB374" s="1167">
        <v>0</v>
      </c>
      <c r="AC374" s="1167">
        <v>0</v>
      </c>
      <c r="AD374" s="1167">
        <v>0</v>
      </c>
      <c r="AE374" s="1167">
        <v>0</v>
      </c>
      <c r="AF374" s="1167">
        <v>0</v>
      </c>
      <c r="AG374" s="1167">
        <v>2</v>
      </c>
      <c r="AH374" s="1167">
        <v>0</v>
      </c>
      <c r="AI374" s="1167">
        <v>40</v>
      </c>
      <c r="BK374" s="1167">
        <v>370</v>
      </c>
    </row>
    <row r="375" spans="1:63" s="1167" customFormat="1" ht="13.5" customHeight="1">
      <c r="A375" s="1218">
        <v>44293</v>
      </c>
      <c r="B375" s="1167" t="s">
        <v>61</v>
      </c>
      <c r="C375" s="1167" t="s">
        <v>66</v>
      </c>
      <c r="D375" s="1167">
        <v>20</v>
      </c>
      <c r="E375" s="1167">
        <v>20</v>
      </c>
      <c r="H375" s="1167">
        <v>1</v>
      </c>
      <c r="J375" s="1167">
        <v>20</v>
      </c>
      <c r="M375" s="1167">
        <v>1.1000000000000001</v>
      </c>
      <c r="O375" s="1167">
        <v>22</v>
      </c>
      <c r="R375" s="1167">
        <v>1</v>
      </c>
      <c r="T375" s="1167">
        <v>20</v>
      </c>
      <c r="U375" s="1167">
        <v>0</v>
      </c>
      <c r="V375" s="1167">
        <v>0</v>
      </c>
      <c r="W375" s="1167">
        <v>3.1</v>
      </c>
      <c r="X375" s="1167">
        <v>0</v>
      </c>
      <c r="Y375" s="1167">
        <v>62</v>
      </c>
      <c r="Z375" s="1167">
        <v>0</v>
      </c>
      <c r="AA375" s="1167">
        <v>0</v>
      </c>
      <c r="AB375" s="1167">
        <v>0</v>
      </c>
      <c r="AC375" s="1167">
        <v>0</v>
      </c>
      <c r="AD375" s="1167">
        <v>0</v>
      </c>
      <c r="AE375" s="1167">
        <v>0</v>
      </c>
      <c r="AF375" s="1167">
        <v>0</v>
      </c>
      <c r="AG375" s="1167">
        <v>3.1</v>
      </c>
      <c r="AH375" s="1167">
        <v>0</v>
      </c>
      <c r="AI375" s="1167">
        <v>62</v>
      </c>
      <c r="BK375" s="1167">
        <v>371</v>
      </c>
    </row>
    <row r="376" spans="1:63" s="1167" customFormat="1" ht="13.5" customHeight="1">
      <c r="A376" s="1218">
        <v>44293</v>
      </c>
      <c r="B376" s="1167" t="s">
        <v>160</v>
      </c>
      <c r="C376" s="1167" t="s">
        <v>66</v>
      </c>
      <c r="D376" s="1167">
        <v>14</v>
      </c>
      <c r="E376" s="1167">
        <v>12</v>
      </c>
      <c r="J376" s="1167">
        <v>0</v>
      </c>
      <c r="O376" s="1167">
        <v>0</v>
      </c>
      <c r="R376" s="1167">
        <v>2</v>
      </c>
      <c r="T376" s="1167">
        <v>24</v>
      </c>
      <c r="U376" s="1167">
        <v>0</v>
      </c>
      <c r="V376" s="1167">
        <v>0</v>
      </c>
      <c r="W376" s="1167">
        <v>2</v>
      </c>
      <c r="X376" s="1167">
        <v>0</v>
      </c>
      <c r="Y376" s="1167">
        <v>24</v>
      </c>
      <c r="Z376" s="1167">
        <v>0</v>
      </c>
      <c r="AA376" s="1167">
        <v>0</v>
      </c>
      <c r="AB376" s="1167">
        <v>0</v>
      </c>
      <c r="AC376" s="1167">
        <v>0</v>
      </c>
      <c r="AD376" s="1167">
        <v>0</v>
      </c>
      <c r="AE376" s="1167">
        <v>0</v>
      </c>
      <c r="AF376" s="1167">
        <v>0</v>
      </c>
      <c r="AG376" s="1167">
        <v>2</v>
      </c>
      <c r="AH376" s="1167">
        <v>0</v>
      </c>
      <c r="AI376" s="1167">
        <v>24</v>
      </c>
      <c r="BK376" s="1167">
        <v>372</v>
      </c>
    </row>
    <row r="377" spans="1:63" s="1167" customFormat="1" ht="13.5" customHeight="1">
      <c r="A377" s="1218">
        <v>44293</v>
      </c>
      <c r="B377" s="1167" t="s">
        <v>161</v>
      </c>
      <c r="C377" s="1167" t="s">
        <v>389</v>
      </c>
      <c r="D377" s="1167">
        <v>13</v>
      </c>
      <c r="E377" s="1167">
        <v>13</v>
      </c>
      <c r="J377" s="1167">
        <v>0</v>
      </c>
      <c r="O377" s="1167">
        <v>0</v>
      </c>
      <c r="T377" s="1167">
        <v>0</v>
      </c>
      <c r="U377" s="1167">
        <v>0</v>
      </c>
      <c r="V377" s="1167">
        <v>0</v>
      </c>
      <c r="W377" s="1167">
        <v>0</v>
      </c>
      <c r="X377" s="1167">
        <v>0</v>
      </c>
      <c r="Y377" s="1167">
        <v>0</v>
      </c>
      <c r="Z377" s="1167">
        <v>0</v>
      </c>
      <c r="AA377" s="1167">
        <v>0</v>
      </c>
      <c r="AB377" s="1167">
        <v>0</v>
      </c>
      <c r="AC377" s="1167">
        <v>0</v>
      </c>
      <c r="AD377" s="1167">
        <v>0</v>
      </c>
      <c r="AE377" s="1167">
        <v>0</v>
      </c>
      <c r="AF377" s="1167">
        <v>0</v>
      </c>
      <c r="AG377" s="1167">
        <v>0</v>
      </c>
      <c r="AH377" s="1167">
        <v>0</v>
      </c>
      <c r="AI377" s="1167">
        <v>0</v>
      </c>
      <c r="BK377" s="1167">
        <v>373</v>
      </c>
    </row>
    <row r="378" spans="1:63" s="1167" customFormat="1" ht="13.5" customHeight="1">
      <c r="A378" s="1218">
        <v>44293</v>
      </c>
      <c r="B378" s="1167" t="s">
        <v>636</v>
      </c>
      <c r="C378" s="1167" t="s">
        <v>66</v>
      </c>
      <c r="D378" s="1167">
        <v>20</v>
      </c>
      <c r="E378" s="1167">
        <v>20</v>
      </c>
      <c r="J378" s="1167">
        <v>0</v>
      </c>
      <c r="M378" s="1167">
        <v>0.5</v>
      </c>
      <c r="O378" s="1167">
        <v>10</v>
      </c>
      <c r="T378" s="1167">
        <v>0</v>
      </c>
      <c r="U378" s="1167">
        <v>0</v>
      </c>
      <c r="V378" s="1167">
        <v>0</v>
      </c>
      <c r="W378" s="1167">
        <v>0.5</v>
      </c>
      <c r="X378" s="1167">
        <v>0</v>
      </c>
      <c r="Y378" s="1167">
        <v>10</v>
      </c>
      <c r="Z378" s="1167">
        <v>0</v>
      </c>
      <c r="AA378" s="1167">
        <v>0</v>
      </c>
      <c r="AB378" s="1167">
        <v>0</v>
      </c>
      <c r="AC378" s="1167">
        <v>0</v>
      </c>
      <c r="AD378" s="1167">
        <v>0</v>
      </c>
      <c r="AE378" s="1167">
        <v>0</v>
      </c>
      <c r="AF378" s="1167">
        <v>0</v>
      </c>
      <c r="AG378" s="1167">
        <v>0.5</v>
      </c>
      <c r="AH378" s="1167">
        <v>0</v>
      </c>
      <c r="AI378" s="1167">
        <v>10</v>
      </c>
      <c r="BK378" s="1167">
        <v>374</v>
      </c>
    </row>
    <row r="379" spans="1:63" s="1167" customFormat="1" ht="13.5" customHeight="1">
      <c r="A379" s="1218">
        <v>44293</v>
      </c>
      <c r="B379" s="1167" t="s">
        <v>893</v>
      </c>
      <c r="C379" s="1167" t="s">
        <v>66</v>
      </c>
      <c r="D379" s="1167">
        <v>25</v>
      </c>
      <c r="E379" s="1167">
        <v>25</v>
      </c>
      <c r="J379" s="1167">
        <v>0</v>
      </c>
      <c r="O379" s="1167">
        <v>0</v>
      </c>
      <c r="R379" s="1167">
        <v>5</v>
      </c>
      <c r="T379" s="1167">
        <v>125</v>
      </c>
      <c r="U379" s="1167">
        <v>0</v>
      </c>
      <c r="V379" s="1167">
        <v>0</v>
      </c>
      <c r="W379" s="1167">
        <v>5</v>
      </c>
      <c r="X379" s="1167">
        <v>0</v>
      </c>
      <c r="Y379" s="1167">
        <v>125</v>
      </c>
      <c r="Z379" s="1167">
        <v>0</v>
      </c>
      <c r="AA379" s="1167">
        <v>0</v>
      </c>
      <c r="AB379" s="1167">
        <v>0</v>
      </c>
      <c r="AC379" s="1167">
        <v>0</v>
      </c>
      <c r="AD379" s="1167">
        <v>0</v>
      </c>
      <c r="AE379" s="1167">
        <v>0</v>
      </c>
      <c r="AF379" s="1167">
        <v>0</v>
      </c>
      <c r="AG379" s="1167">
        <v>5</v>
      </c>
      <c r="AH379" s="1167">
        <v>0</v>
      </c>
      <c r="AI379" s="1167">
        <v>125</v>
      </c>
      <c r="BK379" s="1167">
        <v>375</v>
      </c>
    </row>
    <row r="380" spans="1:63" s="1167" customFormat="1" ht="13.5" customHeight="1">
      <c r="A380" s="1218">
        <v>44293</v>
      </c>
      <c r="B380" s="1167" t="s">
        <v>126</v>
      </c>
      <c r="C380" s="1167" t="s">
        <v>66</v>
      </c>
      <c r="D380" s="1167">
        <v>15</v>
      </c>
      <c r="E380" s="1167">
        <v>15</v>
      </c>
      <c r="J380" s="1167">
        <v>0</v>
      </c>
      <c r="O380" s="1167">
        <v>0</v>
      </c>
      <c r="T380" s="1167">
        <v>0</v>
      </c>
      <c r="U380" s="1167">
        <v>0</v>
      </c>
      <c r="V380" s="1167">
        <v>0</v>
      </c>
      <c r="W380" s="1167">
        <v>0</v>
      </c>
      <c r="X380" s="1167">
        <v>0</v>
      </c>
      <c r="Y380" s="1167">
        <v>0</v>
      </c>
      <c r="Z380" s="1167">
        <v>0</v>
      </c>
      <c r="AA380" s="1167">
        <v>0</v>
      </c>
      <c r="AB380" s="1167">
        <v>0</v>
      </c>
      <c r="AC380" s="1167">
        <v>0</v>
      </c>
      <c r="AD380" s="1167">
        <v>0</v>
      </c>
      <c r="AE380" s="1167">
        <v>0</v>
      </c>
      <c r="AF380" s="1167">
        <v>0</v>
      </c>
      <c r="AG380" s="1167">
        <v>0</v>
      </c>
      <c r="AH380" s="1167">
        <v>0</v>
      </c>
      <c r="AI380" s="1167">
        <v>0</v>
      </c>
      <c r="BK380" s="1167">
        <v>376</v>
      </c>
    </row>
    <row r="381" spans="1:63" s="1167" customFormat="1" ht="13.5" customHeight="1">
      <c r="A381" s="1218">
        <v>44293</v>
      </c>
      <c r="B381" s="1167" t="s">
        <v>894</v>
      </c>
      <c r="C381" s="1167" t="s">
        <v>66</v>
      </c>
      <c r="D381" s="1167">
        <v>12</v>
      </c>
      <c r="E381" s="1167">
        <v>12</v>
      </c>
      <c r="J381" s="1167">
        <v>0</v>
      </c>
      <c r="O381" s="1167">
        <v>0</v>
      </c>
      <c r="T381" s="1167">
        <v>0</v>
      </c>
      <c r="U381" s="1167">
        <v>0</v>
      </c>
      <c r="V381" s="1167">
        <v>0</v>
      </c>
      <c r="W381" s="1167">
        <v>0</v>
      </c>
      <c r="X381" s="1167">
        <v>0</v>
      </c>
      <c r="Y381" s="1167">
        <v>0</v>
      </c>
      <c r="Z381" s="1167">
        <v>0</v>
      </c>
      <c r="AA381" s="1167">
        <v>0</v>
      </c>
      <c r="AB381" s="1167">
        <v>0</v>
      </c>
      <c r="AC381" s="1167">
        <v>0</v>
      </c>
      <c r="AD381" s="1167">
        <v>0</v>
      </c>
      <c r="AE381" s="1167">
        <v>0</v>
      </c>
      <c r="AF381" s="1167">
        <v>0</v>
      </c>
      <c r="AG381" s="1167">
        <v>0</v>
      </c>
      <c r="AH381" s="1167">
        <v>0</v>
      </c>
      <c r="AI381" s="1167">
        <v>0</v>
      </c>
      <c r="BK381" s="1167">
        <v>377</v>
      </c>
    </row>
    <row r="382" spans="1:63" s="1167" customFormat="1" ht="13.5" customHeight="1">
      <c r="A382" s="1218">
        <v>44293</v>
      </c>
      <c r="B382" s="1167" t="s">
        <v>64</v>
      </c>
      <c r="C382" s="1167" t="s">
        <v>66</v>
      </c>
      <c r="D382" s="1167">
        <v>13</v>
      </c>
      <c r="E382" s="1167">
        <v>13</v>
      </c>
      <c r="J382" s="1167">
        <v>0</v>
      </c>
      <c r="M382" s="1167">
        <v>5</v>
      </c>
      <c r="O382" s="1167">
        <v>65</v>
      </c>
      <c r="T382" s="1167">
        <v>0</v>
      </c>
      <c r="U382" s="1167">
        <v>0</v>
      </c>
      <c r="V382" s="1167">
        <v>0</v>
      </c>
      <c r="W382" s="1167">
        <v>5</v>
      </c>
      <c r="X382" s="1167">
        <v>0</v>
      </c>
      <c r="Y382" s="1167">
        <v>65</v>
      </c>
      <c r="Z382" s="1167">
        <v>0</v>
      </c>
      <c r="AA382" s="1167">
        <v>0</v>
      </c>
      <c r="AB382" s="1167">
        <v>0</v>
      </c>
      <c r="AC382" s="1167">
        <v>0</v>
      </c>
      <c r="AD382" s="1167">
        <v>0</v>
      </c>
      <c r="AE382" s="1167">
        <v>0</v>
      </c>
      <c r="AF382" s="1167">
        <v>0</v>
      </c>
      <c r="AG382" s="1167">
        <v>5</v>
      </c>
      <c r="AH382" s="1167">
        <v>0</v>
      </c>
      <c r="AI382" s="1167">
        <v>65</v>
      </c>
      <c r="BK382" s="1167">
        <v>378</v>
      </c>
    </row>
    <row r="383" spans="1:63" s="1167" customFormat="1" ht="13.5" customHeight="1">
      <c r="A383" s="1218">
        <v>44293</v>
      </c>
      <c r="B383" s="1167" t="s">
        <v>511</v>
      </c>
      <c r="C383" s="1167" t="s">
        <v>66</v>
      </c>
      <c r="D383" s="1167">
        <v>20</v>
      </c>
      <c r="E383" s="1167">
        <v>15</v>
      </c>
      <c r="J383" s="1167">
        <v>0</v>
      </c>
      <c r="O383" s="1167">
        <v>0</v>
      </c>
      <c r="R383" s="1167">
        <v>3</v>
      </c>
      <c r="T383" s="1167">
        <v>45</v>
      </c>
      <c r="U383" s="1167">
        <v>0</v>
      </c>
      <c r="V383" s="1167">
        <v>0</v>
      </c>
      <c r="W383" s="1167">
        <v>3</v>
      </c>
      <c r="X383" s="1167">
        <v>0</v>
      </c>
      <c r="Y383" s="1167">
        <v>45</v>
      </c>
      <c r="Z383" s="1167">
        <v>0</v>
      </c>
      <c r="AA383" s="1167">
        <v>0</v>
      </c>
      <c r="AB383" s="1167">
        <v>0</v>
      </c>
      <c r="AC383" s="1167">
        <v>0</v>
      </c>
      <c r="AD383" s="1167">
        <v>0</v>
      </c>
      <c r="AE383" s="1167">
        <v>0</v>
      </c>
      <c r="AF383" s="1167">
        <v>0</v>
      </c>
      <c r="AG383" s="1167">
        <v>3</v>
      </c>
      <c r="AH383" s="1167">
        <v>0</v>
      </c>
      <c r="AI383" s="1167">
        <v>45</v>
      </c>
      <c r="BK383" s="1167">
        <v>379</v>
      </c>
    </row>
    <row r="384" spans="1:63" s="1167" customFormat="1" ht="13.5" customHeight="1">
      <c r="A384" s="1218">
        <v>44293</v>
      </c>
      <c r="B384" s="1167" t="s">
        <v>895</v>
      </c>
      <c r="C384" s="1167" t="s">
        <v>66</v>
      </c>
      <c r="D384" s="1167">
        <v>8</v>
      </c>
      <c r="E384" s="1167">
        <v>8</v>
      </c>
      <c r="J384" s="1167">
        <v>0</v>
      </c>
      <c r="M384" s="1167">
        <v>5</v>
      </c>
      <c r="O384" s="1167">
        <v>40</v>
      </c>
      <c r="T384" s="1167">
        <v>0</v>
      </c>
      <c r="U384" s="1167">
        <v>0</v>
      </c>
      <c r="V384" s="1167">
        <v>0</v>
      </c>
      <c r="W384" s="1167">
        <v>5</v>
      </c>
      <c r="X384" s="1167">
        <v>0</v>
      </c>
      <c r="Y384" s="1167">
        <v>40</v>
      </c>
      <c r="Z384" s="1167">
        <v>0</v>
      </c>
      <c r="AA384" s="1167">
        <v>0</v>
      </c>
      <c r="AB384" s="1167">
        <v>0</v>
      </c>
      <c r="AC384" s="1167">
        <v>0</v>
      </c>
      <c r="AD384" s="1167">
        <v>0</v>
      </c>
      <c r="AE384" s="1167">
        <v>0</v>
      </c>
      <c r="AF384" s="1167">
        <v>0</v>
      </c>
      <c r="AG384" s="1167">
        <v>5</v>
      </c>
      <c r="AH384" s="1167">
        <v>0</v>
      </c>
      <c r="AI384" s="1167">
        <v>40</v>
      </c>
      <c r="BK384" s="1167">
        <v>380</v>
      </c>
    </row>
    <row r="385" spans="1:63" s="1167" customFormat="1" ht="13.5" customHeight="1">
      <c r="A385" s="1218">
        <v>44293</v>
      </c>
      <c r="B385" s="1167" t="s">
        <v>512</v>
      </c>
      <c r="C385" s="1167" t="s">
        <v>66</v>
      </c>
      <c r="D385" s="1167">
        <v>20</v>
      </c>
      <c r="E385" s="1167">
        <v>20</v>
      </c>
      <c r="J385" s="1167">
        <v>0</v>
      </c>
      <c r="O385" s="1167">
        <v>0</v>
      </c>
      <c r="R385" s="1167">
        <v>2</v>
      </c>
      <c r="T385" s="1167">
        <v>40</v>
      </c>
      <c r="U385" s="1167">
        <v>0</v>
      </c>
      <c r="V385" s="1167">
        <v>0</v>
      </c>
      <c r="W385" s="1167">
        <v>2</v>
      </c>
      <c r="X385" s="1167">
        <v>0</v>
      </c>
      <c r="Y385" s="1167">
        <v>40</v>
      </c>
      <c r="Z385" s="1167">
        <v>0</v>
      </c>
      <c r="AA385" s="1167">
        <v>0</v>
      </c>
      <c r="AB385" s="1167">
        <v>0</v>
      </c>
      <c r="AC385" s="1167">
        <v>0</v>
      </c>
      <c r="AD385" s="1167">
        <v>0</v>
      </c>
      <c r="AE385" s="1167">
        <v>0</v>
      </c>
      <c r="AF385" s="1167">
        <v>0</v>
      </c>
      <c r="AG385" s="1167">
        <v>2</v>
      </c>
      <c r="AH385" s="1167">
        <v>0</v>
      </c>
      <c r="AI385" s="1167">
        <v>40</v>
      </c>
      <c r="BK385" s="1167">
        <v>381</v>
      </c>
    </row>
    <row r="386" spans="1:63" s="1167" customFormat="1" ht="13.5" customHeight="1">
      <c r="A386" s="1218">
        <v>44294</v>
      </c>
      <c r="B386" s="1167" t="s">
        <v>229</v>
      </c>
      <c r="C386" s="1167" t="s">
        <v>66</v>
      </c>
      <c r="D386" s="1167">
        <v>2</v>
      </c>
      <c r="E386" s="1167">
        <v>2</v>
      </c>
      <c r="F386" s="1167">
        <v>20</v>
      </c>
      <c r="J386" s="1167">
        <v>40</v>
      </c>
      <c r="K386" s="1167">
        <v>40</v>
      </c>
      <c r="O386" s="1167">
        <v>80</v>
      </c>
      <c r="P386" s="1167">
        <v>40</v>
      </c>
      <c r="T386" s="1167">
        <v>80</v>
      </c>
      <c r="U386" s="1167">
        <v>100</v>
      </c>
      <c r="V386" s="1167">
        <v>0</v>
      </c>
      <c r="W386" s="1167">
        <v>0</v>
      </c>
      <c r="X386" s="1167">
        <v>0</v>
      </c>
      <c r="Y386" s="1167">
        <v>200</v>
      </c>
      <c r="Z386" s="1167">
        <v>8766</v>
      </c>
      <c r="AA386" s="1167">
        <v>0</v>
      </c>
      <c r="AB386" s="1167">
        <v>0</v>
      </c>
      <c r="AC386" s="1167">
        <v>0</v>
      </c>
      <c r="AD386" s="1167">
        <v>17532</v>
      </c>
      <c r="AI386" s="1167">
        <v>0</v>
      </c>
      <c r="AJ386" s="1167">
        <v>115</v>
      </c>
      <c r="AK386" s="1167">
        <v>14</v>
      </c>
      <c r="AL386" s="1167">
        <v>0.16</v>
      </c>
      <c r="AM386" s="1167">
        <v>115</v>
      </c>
      <c r="AN386" s="1167">
        <v>32</v>
      </c>
      <c r="AO386" s="1167">
        <v>0.26</v>
      </c>
      <c r="AP386" s="1167">
        <v>115</v>
      </c>
      <c r="AQ386" s="1167">
        <v>32</v>
      </c>
      <c r="AR386" s="1167">
        <v>0.26</v>
      </c>
      <c r="AS386" s="1167">
        <v>13</v>
      </c>
      <c r="AT386" s="1167">
        <v>14</v>
      </c>
      <c r="AU386" s="1167">
        <v>0.16</v>
      </c>
      <c r="AV386" s="1167">
        <v>13</v>
      </c>
      <c r="AW386" s="1167">
        <v>24</v>
      </c>
      <c r="AX386" s="1167">
        <v>0.28999999999999998</v>
      </c>
      <c r="AY386" s="1167">
        <v>13</v>
      </c>
      <c r="AZ386" s="1167">
        <v>24</v>
      </c>
      <c r="BA386" s="1167">
        <v>0.28999999999999998</v>
      </c>
      <c r="BG386" s="1167">
        <v>12041.099999999999</v>
      </c>
      <c r="BH386" s="1167">
        <v>21.559999999999945</v>
      </c>
      <c r="BI386" s="1167">
        <v>0</v>
      </c>
      <c r="BK386" s="1167">
        <v>382</v>
      </c>
    </row>
    <row r="387" spans="1:63" s="1167" customFormat="1" ht="13.5" customHeight="1">
      <c r="A387" s="1218">
        <v>44294</v>
      </c>
      <c r="B387" s="1167" t="s">
        <v>848</v>
      </c>
      <c r="C387" s="1167" t="s">
        <v>66</v>
      </c>
      <c r="D387" s="1167">
        <v>2</v>
      </c>
      <c r="E387" s="1167">
        <v>2</v>
      </c>
      <c r="J387" s="1167">
        <v>0</v>
      </c>
      <c r="O387" s="1167">
        <v>0</v>
      </c>
      <c r="T387" s="1167">
        <v>0</v>
      </c>
      <c r="U387" s="1167">
        <v>0</v>
      </c>
      <c r="V387" s="1167">
        <v>0</v>
      </c>
      <c r="W387" s="1167">
        <v>0</v>
      </c>
      <c r="X387" s="1167">
        <v>0</v>
      </c>
      <c r="Y387" s="1167">
        <v>0</v>
      </c>
      <c r="Z387" s="1167">
        <v>1980</v>
      </c>
      <c r="AA387" s="1167">
        <v>0</v>
      </c>
      <c r="AB387" s="1167">
        <v>0</v>
      </c>
      <c r="AC387" s="1167">
        <v>0</v>
      </c>
      <c r="AD387" s="1167">
        <v>3960</v>
      </c>
      <c r="AI387" s="1167">
        <v>0</v>
      </c>
      <c r="BK387" s="1167">
        <v>383</v>
      </c>
    </row>
    <row r="388" spans="1:63" s="1167" customFormat="1" ht="13.5" customHeight="1">
      <c r="A388" s="1218">
        <v>44294</v>
      </c>
      <c r="B388" s="1167" t="s">
        <v>202</v>
      </c>
      <c r="C388" s="1167" t="s">
        <v>66</v>
      </c>
      <c r="D388" s="1167">
        <v>12.6</v>
      </c>
      <c r="E388" s="1167">
        <v>12.6</v>
      </c>
      <c r="F388" s="1167">
        <v>20</v>
      </c>
      <c r="J388" s="1167">
        <v>252</v>
      </c>
      <c r="K388" s="1167">
        <v>34</v>
      </c>
      <c r="O388" s="1167">
        <v>428.4</v>
      </c>
      <c r="P388" s="1167">
        <v>34</v>
      </c>
      <c r="T388" s="1167">
        <v>428.4</v>
      </c>
      <c r="U388" s="1167">
        <v>88</v>
      </c>
      <c r="V388" s="1167">
        <v>0</v>
      </c>
      <c r="W388" s="1167">
        <v>0</v>
      </c>
      <c r="X388" s="1167">
        <v>0</v>
      </c>
      <c r="Y388" s="1167">
        <v>1108.8</v>
      </c>
      <c r="Z388" s="1167">
        <v>3872</v>
      </c>
      <c r="AA388" s="1167">
        <v>0</v>
      </c>
      <c r="AB388" s="1167">
        <v>0</v>
      </c>
      <c r="AC388" s="1167">
        <v>0</v>
      </c>
      <c r="AD388" s="1167">
        <v>48787.199999999997</v>
      </c>
      <c r="AI388" s="1167">
        <v>0</v>
      </c>
      <c r="BK388" s="1167">
        <v>384</v>
      </c>
    </row>
    <row r="389" spans="1:63" s="1167" customFormat="1" ht="13.5" customHeight="1">
      <c r="A389" s="1218">
        <v>44294</v>
      </c>
      <c r="B389" s="1167" t="s">
        <v>850</v>
      </c>
      <c r="C389" s="1167" t="s">
        <v>389</v>
      </c>
      <c r="D389" s="1167">
        <v>10</v>
      </c>
      <c r="E389" s="1167">
        <v>10</v>
      </c>
      <c r="J389" s="1167">
        <v>0</v>
      </c>
      <c r="O389" s="1167">
        <v>0</v>
      </c>
      <c r="T389" s="1167">
        <v>0</v>
      </c>
      <c r="U389" s="1167">
        <v>0</v>
      </c>
      <c r="V389" s="1167">
        <v>0</v>
      </c>
      <c r="W389" s="1167">
        <v>0</v>
      </c>
      <c r="X389" s="1167">
        <v>0</v>
      </c>
      <c r="Y389" s="1167">
        <v>0</v>
      </c>
      <c r="Z389" s="1167">
        <v>0</v>
      </c>
      <c r="AA389" s="1167">
        <v>0</v>
      </c>
      <c r="AB389" s="1167">
        <v>4</v>
      </c>
      <c r="AC389" s="1167">
        <v>0</v>
      </c>
      <c r="AD389" s="1167">
        <v>40</v>
      </c>
      <c r="AI389" s="1167">
        <v>0</v>
      </c>
      <c r="BK389" s="1167">
        <v>385</v>
      </c>
    </row>
    <row r="390" spans="1:63" s="1167" customFormat="1" ht="13.5" customHeight="1">
      <c r="A390" s="1218">
        <v>44294</v>
      </c>
      <c r="B390" s="1167" t="s">
        <v>851</v>
      </c>
      <c r="C390" s="1167" t="s">
        <v>389</v>
      </c>
      <c r="D390" s="1167">
        <v>30</v>
      </c>
      <c r="E390" s="1167">
        <v>25</v>
      </c>
      <c r="G390" s="1167">
        <v>2</v>
      </c>
      <c r="J390" s="1167">
        <v>50</v>
      </c>
      <c r="L390" s="1167">
        <v>3</v>
      </c>
      <c r="O390" s="1167">
        <v>75</v>
      </c>
      <c r="Q390" s="1167">
        <v>3</v>
      </c>
      <c r="T390" s="1167">
        <v>75</v>
      </c>
      <c r="U390" s="1167">
        <v>0</v>
      </c>
      <c r="V390" s="1167">
        <v>8</v>
      </c>
      <c r="W390" s="1167">
        <v>0</v>
      </c>
      <c r="X390" s="1167">
        <v>0</v>
      </c>
      <c r="Y390" s="1167">
        <v>200</v>
      </c>
      <c r="Z390" s="1167">
        <v>0</v>
      </c>
      <c r="AA390" s="1167">
        <v>12</v>
      </c>
      <c r="AB390" s="1167">
        <v>0</v>
      </c>
      <c r="AC390" s="1167">
        <v>0</v>
      </c>
      <c r="AD390" s="1167">
        <v>300</v>
      </c>
      <c r="AI390" s="1167">
        <v>0</v>
      </c>
      <c r="BK390" s="1167">
        <v>386</v>
      </c>
    </row>
    <row r="391" spans="1:63" s="1167" customFormat="1" ht="13.5" customHeight="1">
      <c r="A391" s="1218">
        <v>44294</v>
      </c>
      <c r="B391" s="1167" t="s">
        <v>496</v>
      </c>
      <c r="C391" s="1167" t="s">
        <v>852</v>
      </c>
      <c r="D391" s="1167">
        <v>42</v>
      </c>
      <c r="E391" s="1167">
        <v>42</v>
      </c>
      <c r="H391" s="1167">
        <v>0.3</v>
      </c>
      <c r="J391" s="1167">
        <v>12.6</v>
      </c>
      <c r="M391" s="1167">
        <v>0.8</v>
      </c>
      <c r="O391" s="1167">
        <v>33.6</v>
      </c>
      <c r="R391" s="1167">
        <v>0.8</v>
      </c>
      <c r="T391" s="1167">
        <v>33.6</v>
      </c>
      <c r="U391" s="1167">
        <v>0</v>
      </c>
      <c r="V391" s="1167">
        <v>0</v>
      </c>
      <c r="W391" s="1167">
        <v>1.9000000000000001</v>
      </c>
      <c r="X391" s="1167">
        <v>0</v>
      </c>
      <c r="Y391" s="1167">
        <v>79.800000000000011</v>
      </c>
      <c r="Z391" s="1167">
        <v>0</v>
      </c>
      <c r="AA391" s="1167">
        <v>0</v>
      </c>
      <c r="AB391" s="1167">
        <v>6.7000000000000011</v>
      </c>
      <c r="AC391" s="1167">
        <v>0</v>
      </c>
      <c r="AD391" s="1167">
        <v>281.40000000000003</v>
      </c>
      <c r="AI391" s="1167">
        <v>0</v>
      </c>
      <c r="BK391" s="1167">
        <v>387</v>
      </c>
    </row>
    <row r="392" spans="1:63" s="1167" customFormat="1" ht="13.5" customHeight="1">
      <c r="A392" s="1218">
        <v>44294</v>
      </c>
      <c r="B392" s="1167" t="s">
        <v>43</v>
      </c>
      <c r="C392" s="1167" t="s">
        <v>66</v>
      </c>
      <c r="D392" s="1167">
        <v>3.5</v>
      </c>
      <c r="E392" s="1167">
        <v>3.5</v>
      </c>
      <c r="H392" s="1167">
        <v>1</v>
      </c>
      <c r="J392" s="1167">
        <v>3.5</v>
      </c>
      <c r="M392" s="1167">
        <v>1.5</v>
      </c>
      <c r="O392" s="1167">
        <v>5.25</v>
      </c>
      <c r="P392" s="1167" t="s">
        <v>883</v>
      </c>
      <c r="R392" s="1167">
        <v>1.5</v>
      </c>
      <c r="T392" s="1167">
        <v>5.25</v>
      </c>
      <c r="U392" s="1167">
        <v>0</v>
      </c>
      <c r="W392" s="1167">
        <v>4</v>
      </c>
      <c r="X392" s="1167">
        <v>0</v>
      </c>
      <c r="Y392" s="1167">
        <v>14</v>
      </c>
      <c r="Z392" s="1167">
        <v>0</v>
      </c>
      <c r="AA392" s="1167">
        <v>0</v>
      </c>
      <c r="AB392" s="1167">
        <v>50</v>
      </c>
      <c r="AC392" s="1167">
        <v>0</v>
      </c>
      <c r="AD392" s="1167">
        <v>175</v>
      </c>
      <c r="AI392" s="1167">
        <v>0</v>
      </c>
      <c r="BK392" s="1167">
        <v>388</v>
      </c>
    </row>
    <row r="393" spans="1:63" s="1167" customFormat="1" ht="13.5" customHeight="1">
      <c r="A393" s="1218">
        <v>44294</v>
      </c>
      <c r="B393" s="1167" t="s">
        <v>618</v>
      </c>
      <c r="C393" s="1167" t="s">
        <v>66</v>
      </c>
      <c r="D393" s="1167">
        <v>35</v>
      </c>
      <c r="E393" s="1167">
        <v>35</v>
      </c>
      <c r="H393" s="1167">
        <v>0.4</v>
      </c>
      <c r="J393" s="1167">
        <v>14</v>
      </c>
      <c r="M393" s="1167">
        <v>0.8</v>
      </c>
      <c r="O393" s="1167">
        <v>28</v>
      </c>
      <c r="R393" s="1167">
        <v>0.8</v>
      </c>
      <c r="T393" s="1167">
        <v>28</v>
      </c>
      <c r="U393" s="1167">
        <v>0</v>
      </c>
      <c r="V393" s="1167">
        <v>0</v>
      </c>
      <c r="W393" s="1167">
        <v>2</v>
      </c>
      <c r="X393" s="1167">
        <v>0</v>
      </c>
      <c r="Y393" s="1167">
        <v>70</v>
      </c>
      <c r="Z393" s="1167">
        <v>0</v>
      </c>
      <c r="AA393" s="1167">
        <v>0</v>
      </c>
      <c r="AB393" s="1167">
        <v>4</v>
      </c>
      <c r="AC393" s="1167">
        <v>0</v>
      </c>
      <c r="AD393" s="1167">
        <v>140</v>
      </c>
      <c r="AI393" s="1167">
        <v>0</v>
      </c>
      <c r="BK393" s="1167">
        <v>389</v>
      </c>
    </row>
    <row r="394" spans="1:63" s="1167" customFormat="1" ht="13.5" customHeight="1">
      <c r="A394" s="1218">
        <v>44294</v>
      </c>
      <c r="B394" s="1167" t="s">
        <v>44</v>
      </c>
      <c r="C394" s="1167" t="s">
        <v>66</v>
      </c>
      <c r="D394" s="1167">
        <v>20</v>
      </c>
      <c r="E394" s="1167">
        <v>20</v>
      </c>
      <c r="H394" s="1167">
        <v>0.4</v>
      </c>
      <c r="J394" s="1167">
        <v>8</v>
      </c>
      <c r="M394" s="1167">
        <v>0.8</v>
      </c>
      <c r="O394" s="1167">
        <v>16</v>
      </c>
      <c r="Q394" s="1167" t="s">
        <v>884</v>
      </c>
      <c r="R394" s="1167">
        <v>0.8</v>
      </c>
      <c r="T394" s="1167">
        <v>16</v>
      </c>
      <c r="U394" s="1167">
        <v>0</v>
      </c>
      <c r="V394" s="1167">
        <v>0</v>
      </c>
      <c r="W394" s="1167">
        <v>2</v>
      </c>
      <c r="X394" s="1167">
        <v>0</v>
      </c>
      <c r="Y394" s="1167">
        <v>40</v>
      </c>
      <c r="Z394" s="1167">
        <v>0</v>
      </c>
      <c r="AA394" s="1167">
        <v>0</v>
      </c>
      <c r="AB394" s="1167">
        <v>4</v>
      </c>
      <c r="AC394" s="1167">
        <v>0</v>
      </c>
      <c r="AD394" s="1167">
        <v>80</v>
      </c>
      <c r="AI394" s="1167">
        <v>0</v>
      </c>
      <c r="BK394" s="1167">
        <v>390</v>
      </c>
    </row>
    <row r="395" spans="1:63" s="1167" customFormat="1" ht="13.5" customHeight="1">
      <c r="A395" s="1218">
        <v>44294</v>
      </c>
      <c r="B395" s="1167" t="s">
        <v>593</v>
      </c>
      <c r="C395" s="1167" t="s">
        <v>389</v>
      </c>
      <c r="D395" s="1167">
        <v>22</v>
      </c>
      <c r="E395" s="1167">
        <v>22</v>
      </c>
      <c r="H395" s="1167">
        <v>1</v>
      </c>
      <c r="J395" s="1167">
        <v>22</v>
      </c>
      <c r="M395" s="1167">
        <v>1</v>
      </c>
      <c r="O395" s="1167">
        <v>22</v>
      </c>
      <c r="R395" s="1167">
        <v>1</v>
      </c>
      <c r="T395" s="1167">
        <v>22</v>
      </c>
      <c r="U395" s="1167">
        <v>0</v>
      </c>
      <c r="V395" s="1167">
        <v>0</v>
      </c>
      <c r="W395" s="1167">
        <v>3</v>
      </c>
      <c r="X395" s="1167">
        <v>0</v>
      </c>
      <c r="Y395" s="1167">
        <v>66</v>
      </c>
      <c r="Z395" s="1167">
        <v>0</v>
      </c>
      <c r="AA395" s="1167">
        <v>0</v>
      </c>
      <c r="AB395" s="1167">
        <v>1</v>
      </c>
      <c r="AC395" s="1167">
        <v>0</v>
      </c>
      <c r="AD395" s="1167">
        <v>22</v>
      </c>
      <c r="AG395" s="1167">
        <v>20</v>
      </c>
      <c r="AI395" s="1167">
        <v>440</v>
      </c>
      <c r="BK395" s="1167">
        <v>391</v>
      </c>
    </row>
    <row r="396" spans="1:63" s="1167" customFormat="1" ht="13.5" customHeight="1">
      <c r="A396" s="1218">
        <v>44294</v>
      </c>
      <c r="B396" s="1167" t="s">
        <v>45</v>
      </c>
      <c r="C396" s="1167" t="s">
        <v>66</v>
      </c>
      <c r="D396" s="1167">
        <v>130</v>
      </c>
      <c r="E396" s="1167">
        <v>90</v>
      </c>
      <c r="F396" s="1167" t="s">
        <v>885</v>
      </c>
      <c r="G396" s="1167" t="s">
        <v>886</v>
      </c>
      <c r="J396" s="1167">
        <v>0</v>
      </c>
      <c r="M396" s="1167">
        <v>0.1</v>
      </c>
      <c r="O396" s="1167">
        <v>9</v>
      </c>
      <c r="R396" s="1167">
        <v>0.1</v>
      </c>
      <c r="T396" s="1167">
        <v>9</v>
      </c>
      <c r="U396" s="1167">
        <v>0</v>
      </c>
      <c r="V396" s="1167">
        <v>0</v>
      </c>
      <c r="W396" s="1167">
        <v>0.2</v>
      </c>
      <c r="X396" s="1167">
        <v>0</v>
      </c>
      <c r="Y396" s="1167">
        <v>18</v>
      </c>
      <c r="Z396" s="1167">
        <v>0</v>
      </c>
      <c r="AA396" s="1167">
        <v>0</v>
      </c>
      <c r="AB396" s="1167">
        <v>0.60000000000000031</v>
      </c>
      <c r="AC396" s="1167">
        <v>0</v>
      </c>
      <c r="AD396" s="1167">
        <v>54.000000000000028</v>
      </c>
      <c r="AI396" s="1167">
        <v>0</v>
      </c>
      <c r="BK396" s="1167">
        <v>392</v>
      </c>
    </row>
    <row r="397" spans="1:63" s="1167" customFormat="1" ht="13.5" customHeight="1">
      <c r="A397" s="1218">
        <v>44294</v>
      </c>
      <c r="B397" s="1167" t="s">
        <v>46</v>
      </c>
      <c r="C397" s="1167" t="s">
        <v>66</v>
      </c>
      <c r="D397" s="1167">
        <v>35</v>
      </c>
      <c r="E397" s="1167">
        <v>35</v>
      </c>
      <c r="H397" s="1167">
        <v>0.1</v>
      </c>
      <c r="J397" s="1167">
        <v>3.5</v>
      </c>
      <c r="M397" s="1167">
        <v>0.2</v>
      </c>
      <c r="O397" s="1167">
        <v>7</v>
      </c>
      <c r="R397" s="1167">
        <v>0.2</v>
      </c>
      <c r="T397" s="1167">
        <v>7</v>
      </c>
      <c r="U397" s="1167">
        <v>0</v>
      </c>
      <c r="V397" s="1167">
        <v>0</v>
      </c>
      <c r="W397" s="1167">
        <v>0.5</v>
      </c>
      <c r="X397" s="1167">
        <v>0</v>
      </c>
      <c r="Y397" s="1167">
        <v>17.5</v>
      </c>
      <c r="Z397" s="1167">
        <v>0</v>
      </c>
      <c r="AA397" s="1167">
        <v>0</v>
      </c>
      <c r="AB397" s="1167">
        <v>1.5</v>
      </c>
      <c r="AC397" s="1167">
        <v>0</v>
      </c>
      <c r="AD397" s="1167">
        <v>52.5</v>
      </c>
      <c r="AI397" s="1167">
        <v>0</v>
      </c>
      <c r="BK397" s="1167">
        <v>393</v>
      </c>
    </row>
    <row r="398" spans="1:63" s="1167" customFormat="1" ht="13.5" customHeight="1">
      <c r="A398" s="1218">
        <v>44294</v>
      </c>
      <c r="B398" s="1167" t="s">
        <v>47</v>
      </c>
      <c r="C398" s="1167" t="s">
        <v>66</v>
      </c>
      <c r="D398" s="1167">
        <v>17</v>
      </c>
      <c r="E398" s="1167">
        <v>17</v>
      </c>
      <c r="J398" s="1167">
        <v>0</v>
      </c>
      <c r="O398" s="1167">
        <v>0</v>
      </c>
      <c r="T398" s="1167">
        <v>0</v>
      </c>
      <c r="U398" s="1167">
        <v>0</v>
      </c>
      <c r="V398" s="1167">
        <v>0</v>
      </c>
      <c r="W398" s="1167">
        <v>0</v>
      </c>
      <c r="X398" s="1167">
        <v>0</v>
      </c>
      <c r="Y398" s="1167">
        <v>0</v>
      </c>
      <c r="Z398" s="1167">
        <v>0</v>
      </c>
      <c r="AA398" s="1167">
        <v>0</v>
      </c>
      <c r="AB398" s="1167">
        <v>1</v>
      </c>
      <c r="AC398" s="1167">
        <v>0</v>
      </c>
      <c r="AD398" s="1167">
        <v>17</v>
      </c>
      <c r="AI398" s="1167">
        <v>0</v>
      </c>
      <c r="BK398" s="1167">
        <v>394</v>
      </c>
    </row>
    <row r="399" spans="1:63" s="1167" customFormat="1" ht="13.5" customHeight="1">
      <c r="A399" s="1218">
        <v>44294</v>
      </c>
      <c r="B399" s="1167" t="s">
        <v>48</v>
      </c>
      <c r="C399" s="1167" t="s">
        <v>389</v>
      </c>
      <c r="D399" s="1167">
        <v>23</v>
      </c>
      <c r="E399" s="1167">
        <v>23</v>
      </c>
      <c r="H399" s="1167">
        <v>0.5</v>
      </c>
      <c r="J399" s="1167">
        <v>11.5</v>
      </c>
      <c r="M399" s="1167">
        <v>1</v>
      </c>
      <c r="O399" s="1167">
        <v>23</v>
      </c>
      <c r="R399" s="1167">
        <v>1</v>
      </c>
      <c r="T399" s="1167">
        <v>23</v>
      </c>
      <c r="U399" s="1167">
        <v>0</v>
      </c>
      <c r="V399" s="1167">
        <v>0</v>
      </c>
      <c r="W399" s="1167">
        <v>2.5</v>
      </c>
      <c r="X399" s="1167">
        <v>0</v>
      </c>
      <c r="Y399" s="1167">
        <v>57.5</v>
      </c>
      <c r="Z399" s="1167">
        <v>0</v>
      </c>
      <c r="AA399" s="1167">
        <v>0</v>
      </c>
      <c r="AB399" s="1167">
        <v>2.5</v>
      </c>
      <c r="AC399" s="1167">
        <v>0</v>
      </c>
      <c r="AD399" s="1167">
        <v>57.5</v>
      </c>
      <c r="AI399" s="1167">
        <v>0</v>
      </c>
      <c r="BK399" s="1167">
        <v>395</v>
      </c>
    </row>
    <row r="400" spans="1:63" s="1167" customFormat="1" ht="13.5" customHeight="1">
      <c r="A400" s="1218">
        <v>44294</v>
      </c>
      <c r="B400" s="1167" t="s">
        <v>164</v>
      </c>
      <c r="C400" s="1167" t="s">
        <v>66</v>
      </c>
      <c r="D400" s="1167">
        <v>80</v>
      </c>
      <c r="E400" s="1167">
        <v>80</v>
      </c>
      <c r="H400" s="1167">
        <v>0.2</v>
      </c>
      <c r="J400" s="1167">
        <v>16</v>
      </c>
      <c r="M400" s="1167">
        <v>0.3</v>
      </c>
      <c r="O400" s="1167">
        <v>24</v>
      </c>
      <c r="R400" s="1167">
        <v>0.3</v>
      </c>
      <c r="T400" s="1167">
        <v>24</v>
      </c>
      <c r="U400" s="1167">
        <v>0</v>
      </c>
      <c r="V400" s="1167">
        <v>0</v>
      </c>
      <c r="W400" s="1167">
        <v>0.8</v>
      </c>
      <c r="X400" s="1167">
        <v>0</v>
      </c>
      <c r="Y400" s="1167">
        <v>64</v>
      </c>
      <c r="Z400" s="1167">
        <v>0</v>
      </c>
      <c r="AA400" s="1167">
        <v>0</v>
      </c>
      <c r="AB400" s="1167">
        <v>1.400000000000001</v>
      </c>
      <c r="AC400" s="1167">
        <v>0</v>
      </c>
      <c r="AD400" s="1167">
        <v>112.00000000000009</v>
      </c>
      <c r="AI400" s="1167">
        <v>0</v>
      </c>
      <c r="BK400" s="1167">
        <v>396</v>
      </c>
    </row>
    <row r="401" spans="1:63" s="1167" customFormat="1" ht="13.5" customHeight="1">
      <c r="A401" s="1218">
        <v>44294</v>
      </c>
      <c r="B401" s="1167" t="s">
        <v>49</v>
      </c>
      <c r="C401" s="1167" t="s">
        <v>66</v>
      </c>
      <c r="D401" s="1167">
        <v>40</v>
      </c>
      <c r="E401" s="1167">
        <v>40</v>
      </c>
      <c r="H401" s="1167">
        <v>0.2</v>
      </c>
      <c r="J401" s="1167">
        <v>8</v>
      </c>
      <c r="M401" s="1167">
        <v>0.3</v>
      </c>
      <c r="O401" s="1167">
        <v>12</v>
      </c>
      <c r="R401" s="1167">
        <v>0.3</v>
      </c>
      <c r="T401" s="1167">
        <v>12</v>
      </c>
      <c r="U401" s="1167">
        <v>0</v>
      </c>
      <c r="V401" s="1167">
        <v>0</v>
      </c>
      <c r="W401" s="1167">
        <v>0.8</v>
      </c>
      <c r="X401" s="1167">
        <v>0</v>
      </c>
      <c r="Y401" s="1167">
        <v>32</v>
      </c>
      <c r="Z401" s="1167">
        <v>0</v>
      </c>
      <c r="AA401" s="1167">
        <v>0</v>
      </c>
      <c r="AB401" s="1167">
        <v>24.4</v>
      </c>
      <c r="AC401" s="1167">
        <v>0</v>
      </c>
      <c r="AD401" s="1167">
        <v>976</v>
      </c>
      <c r="AI401" s="1167">
        <v>0</v>
      </c>
      <c r="BK401" s="1167">
        <v>397</v>
      </c>
    </row>
    <row r="402" spans="1:63" s="1167" customFormat="1" ht="13.5" customHeight="1">
      <c r="A402" s="1218">
        <v>44294</v>
      </c>
      <c r="B402" s="1167" t="s">
        <v>373</v>
      </c>
      <c r="C402" s="1167" t="s">
        <v>66</v>
      </c>
      <c r="D402" s="1167">
        <v>43</v>
      </c>
      <c r="E402" s="1167">
        <v>43</v>
      </c>
      <c r="H402" s="1167">
        <v>0.5</v>
      </c>
      <c r="J402" s="1167">
        <v>21.5</v>
      </c>
      <c r="M402" s="1167">
        <v>1</v>
      </c>
      <c r="O402" s="1167">
        <v>43</v>
      </c>
      <c r="R402" s="1167">
        <v>1</v>
      </c>
      <c r="T402" s="1167">
        <v>43</v>
      </c>
      <c r="U402" s="1167">
        <v>0</v>
      </c>
      <c r="V402" s="1167">
        <v>0</v>
      </c>
      <c r="W402" s="1167">
        <v>2.5</v>
      </c>
      <c r="X402" s="1167">
        <v>0</v>
      </c>
      <c r="Y402" s="1167">
        <v>107.5</v>
      </c>
      <c r="Z402" s="1167">
        <v>0</v>
      </c>
      <c r="AA402" s="1167">
        <v>0</v>
      </c>
      <c r="AB402" s="1167">
        <v>8.8000000000000007</v>
      </c>
      <c r="AC402" s="1167">
        <v>0</v>
      </c>
      <c r="AD402" s="1167">
        <v>378.40000000000003</v>
      </c>
      <c r="AE402" s="1167">
        <v>0</v>
      </c>
      <c r="AF402" s="1167">
        <v>0</v>
      </c>
      <c r="AH402" s="1167">
        <v>0</v>
      </c>
      <c r="AI402" s="1167">
        <v>0</v>
      </c>
      <c r="BK402" s="1167">
        <v>398</v>
      </c>
    </row>
    <row r="403" spans="1:63" s="1167" customFormat="1" ht="13.5" customHeight="1">
      <c r="A403" s="1218">
        <v>44294</v>
      </c>
      <c r="B403" s="1167" t="s">
        <v>853</v>
      </c>
      <c r="C403" s="1167" t="s">
        <v>66</v>
      </c>
      <c r="D403" s="1167">
        <v>30</v>
      </c>
      <c r="E403" s="1167">
        <v>6</v>
      </c>
      <c r="H403" s="1167">
        <v>0.5</v>
      </c>
      <c r="J403" s="1167">
        <v>3</v>
      </c>
      <c r="M403" s="1167">
        <v>1</v>
      </c>
      <c r="O403" s="1167">
        <v>6</v>
      </c>
      <c r="R403" s="1167">
        <v>1</v>
      </c>
      <c r="T403" s="1167">
        <v>6</v>
      </c>
      <c r="V403" s="1167">
        <v>0</v>
      </c>
      <c r="W403" s="1167">
        <v>2.5</v>
      </c>
      <c r="X403" s="1167">
        <v>0</v>
      </c>
      <c r="Y403" s="1167">
        <v>15</v>
      </c>
      <c r="Z403" s="1167">
        <v>0</v>
      </c>
      <c r="AA403" s="1167">
        <v>0</v>
      </c>
      <c r="AB403" s="1167">
        <v>22</v>
      </c>
      <c r="AC403" s="1167">
        <v>0</v>
      </c>
      <c r="AD403" s="1167">
        <v>132</v>
      </c>
      <c r="AE403" s="1167">
        <v>0</v>
      </c>
      <c r="AF403" s="1167">
        <v>0</v>
      </c>
      <c r="AH403" s="1167">
        <v>0</v>
      </c>
      <c r="AI403" s="1167">
        <v>0</v>
      </c>
      <c r="BK403" s="1167">
        <v>399</v>
      </c>
    </row>
    <row r="404" spans="1:63" s="1167" customFormat="1" ht="13.5" customHeight="1">
      <c r="A404" s="1218">
        <v>44294</v>
      </c>
      <c r="B404" s="1167" t="s">
        <v>176</v>
      </c>
      <c r="C404" s="1167" t="s">
        <v>389</v>
      </c>
      <c r="D404" s="1167">
        <v>9</v>
      </c>
      <c r="E404" s="1167">
        <v>9</v>
      </c>
      <c r="H404" s="1167">
        <v>0.5</v>
      </c>
      <c r="J404" s="1167">
        <v>4.5</v>
      </c>
      <c r="K404" s="1167" t="s">
        <v>887</v>
      </c>
      <c r="M404" s="1167">
        <v>1</v>
      </c>
      <c r="O404" s="1167">
        <v>9</v>
      </c>
      <c r="R404" s="1167">
        <v>1</v>
      </c>
      <c r="T404" s="1167">
        <v>9</v>
      </c>
      <c r="U404" s="1167">
        <v>0</v>
      </c>
      <c r="V404" s="1167">
        <v>0</v>
      </c>
      <c r="W404" s="1167">
        <v>2.5</v>
      </c>
      <c r="X404" s="1167">
        <v>0</v>
      </c>
      <c r="Y404" s="1167">
        <v>22.5</v>
      </c>
      <c r="Z404" s="1167">
        <v>0</v>
      </c>
      <c r="AA404" s="1167">
        <v>0</v>
      </c>
      <c r="AB404" s="1167">
        <v>13</v>
      </c>
      <c r="AC404" s="1167">
        <v>0</v>
      </c>
      <c r="AD404" s="1167">
        <v>117</v>
      </c>
      <c r="AE404" s="1167">
        <v>0</v>
      </c>
      <c r="AF404" s="1167">
        <v>0</v>
      </c>
      <c r="AH404" s="1167">
        <v>0</v>
      </c>
      <c r="AI404" s="1167">
        <v>0</v>
      </c>
      <c r="BK404" s="1167">
        <v>400</v>
      </c>
    </row>
    <row r="405" spans="1:63" s="1167" customFormat="1" ht="13.5" customHeight="1">
      <c r="A405" s="1218">
        <v>44294</v>
      </c>
      <c r="B405" s="1167" t="s">
        <v>158</v>
      </c>
      <c r="C405" s="1167" t="s">
        <v>66</v>
      </c>
      <c r="D405" s="1167">
        <v>30</v>
      </c>
      <c r="E405" s="1167">
        <v>30</v>
      </c>
      <c r="H405" s="1167">
        <v>0.5</v>
      </c>
      <c r="J405" s="1167">
        <v>15</v>
      </c>
      <c r="M405" s="1167">
        <v>1</v>
      </c>
      <c r="O405" s="1167">
        <v>30</v>
      </c>
      <c r="R405" s="1167">
        <v>1</v>
      </c>
      <c r="T405" s="1167">
        <v>30</v>
      </c>
      <c r="U405" s="1167">
        <v>0</v>
      </c>
      <c r="V405" s="1167">
        <v>0</v>
      </c>
      <c r="W405" s="1167">
        <v>2.5</v>
      </c>
      <c r="X405" s="1167">
        <v>0</v>
      </c>
      <c r="Y405" s="1167">
        <v>75</v>
      </c>
      <c r="Z405" s="1167">
        <v>0</v>
      </c>
      <c r="AA405" s="1167">
        <v>0</v>
      </c>
      <c r="AB405" s="1167">
        <v>7</v>
      </c>
      <c r="AC405" s="1167">
        <v>0</v>
      </c>
      <c r="AD405" s="1167">
        <v>210</v>
      </c>
      <c r="AE405" s="1167">
        <v>0</v>
      </c>
      <c r="AF405" s="1167">
        <v>0</v>
      </c>
      <c r="AH405" s="1167">
        <v>0</v>
      </c>
      <c r="AI405" s="1167">
        <v>0</v>
      </c>
      <c r="BK405" s="1167">
        <v>401</v>
      </c>
    </row>
    <row r="406" spans="1:63" s="1167" customFormat="1" ht="13.5" customHeight="1">
      <c r="A406" s="1218">
        <v>44294</v>
      </c>
      <c r="B406" s="1167" t="s">
        <v>166</v>
      </c>
      <c r="C406" s="1167" t="s">
        <v>66</v>
      </c>
      <c r="D406" s="1167">
        <v>30</v>
      </c>
      <c r="E406" s="1167">
        <v>30</v>
      </c>
      <c r="J406" s="1167">
        <v>0</v>
      </c>
      <c r="M406" s="1167">
        <v>0.1</v>
      </c>
      <c r="O406" s="1167">
        <v>3</v>
      </c>
      <c r="R406" s="1167">
        <v>0.1</v>
      </c>
      <c r="T406" s="1167">
        <v>3</v>
      </c>
      <c r="U406" s="1167">
        <v>0</v>
      </c>
      <c r="V406" s="1167">
        <v>0</v>
      </c>
      <c r="W406" s="1167">
        <v>0.2</v>
      </c>
      <c r="X406" s="1167">
        <v>0</v>
      </c>
      <c r="Y406" s="1167">
        <v>6</v>
      </c>
      <c r="Z406" s="1167">
        <v>0</v>
      </c>
      <c r="AA406" s="1167">
        <v>0</v>
      </c>
      <c r="AB406" s="1167">
        <v>0.50000000000000044</v>
      </c>
      <c r="AC406" s="1167">
        <v>0</v>
      </c>
      <c r="AD406" s="1167">
        <v>15.000000000000014</v>
      </c>
      <c r="AE406" s="1167">
        <v>0</v>
      </c>
      <c r="AF406" s="1167">
        <v>0</v>
      </c>
      <c r="AH406" s="1167">
        <v>0</v>
      </c>
      <c r="AI406" s="1167">
        <v>0</v>
      </c>
      <c r="BK406" s="1167">
        <v>402</v>
      </c>
    </row>
    <row r="407" spans="1:63" s="1167" customFormat="1" ht="13.5" customHeight="1">
      <c r="A407" s="1218">
        <v>44294</v>
      </c>
      <c r="B407" s="1167" t="s">
        <v>145</v>
      </c>
      <c r="C407" s="1167" t="s">
        <v>389</v>
      </c>
      <c r="D407" s="1167">
        <v>16</v>
      </c>
      <c r="E407" s="1167">
        <v>16</v>
      </c>
      <c r="H407" s="1167">
        <v>1</v>
      </c>
      <c r="J407" s="1167">
        <v>16</v>
      </c>
      <c r="M407" s="1167">
        <v>1</v>
      </c>
      <c r="O407" s="1167">
        <v>16</v>
      </c>
      <c r="R407" s="1167">
        <v>1</v>
      </c>
      <c r="T407" s="1167">
        <v>16</v>
      </c>
      <c r="U407" s="1167">
        <v>0</v>
      </c>
      <c r="V407" s="1167">
        <v>0</v>
      </c>
      <c r="W407" s="1167">
        <v>3</v>
      </c>
      <c r="X407" s="1167">
        <v>0</v>
      </c>
      <c r="Y407" s="1167">
        <v>48</v>
      </c>
      <c r="Z407" s="1167">
        <v>0</v>
      </c>
      <c r="AA407" s="1167">
        <v>0</v>
      </c>
      <c r="AB407" s="1167">
        <v>14</v>
      </c>
      <c r="AC407" s="1167">
        <v>0</v>
      </c>
      <c r="AD407" s="1167">
        <v>224</v>
      </c>
      <c r="AE407" s="1167">
        <v>0</v>
      </c>
      <c r="AF407" s="1167">
        <v>0</v>
      </c>
      <c r="AH407" s="1167">
        <v>0</v>
      </c>
      <c r="AI407" s="1167">
        <v>0</v>
      </c>
      <c r="BK407" s="1167">
        <v>403</v>
      </c>
    </row>
    <row r="408" spans="1:63" s="1167" customFormat="1" ht="13.5" customHeight="1">
      <c r="A408" s="1218">
        <v>44294</v>
      </c>
      <c r="B408" s="1167" t="s">
        <v>136</v>
      </c>
      <c r="C408" s="1167" t="s">
        <v>66</v>
      </c>
      <c r="D408" s="1167">
        <v>120</v>
      </c>
      <c r="E408" s="1167">
        <v>120</v>
      </c>
      <c r="J408" s="1167">
        <v>0</v>
      </c>
      <c r="O408" s="1167">
        <v>0</v>
      </c>
      <c r="P408" s="1167" t="s">
        <v>883</v>
      </c>
      <c r="T408" s="1167">
        <v>0</v>
      </c>
      <c r="U408" s="1167">
        <v>0</v>
      </c>
      <c r="V408" s="1167">
        <v>0</v>
      </c>
      <c r="W408" s="1167">
        <v>0</v>
      </c>
      <c r="X408" s="1167">
        <v>0</v>
      </c>
      <c r="Y408" s="1167">
        <v>0</v>
      </c>
      <c r="Z408" s="1167">
        <v>0</v>
      </c>
      <c r="AA408" s="1167">
        <v>0</v>
      </c>
      <c r="AB408" s="1167">
        <v>12</v>
      </c>
      <c r="AC408" s="1167">
        <v>0</v>
      </c>
      <c r="AD408" s="1167">
        <v>1440</v>
      </c>
      <c r="AE408" s="1167">
        <v>0</v>
      </c>
      <c r="AF408" s="1167">
        <v>0</v>
      </c>
      <c r="AH408" s="1167">
        <v>0</v>
      </c>
      <c r="AI408" s="1167">
        <v>0</v>
      </c>
      <c r="BK408" s="1167">
        <v>404</v>
      </c>
    </row>
    <row r="409" spans="1:63" s="1167" customFormat="1" ht="13.5" customHeight="1">
      <c r="A409" s="1218">
        <v>44294</v>
      </c>
      <c r="B409" s="1167" t="s">
        <v>183</v>
      </c>
      <c r="C409" s="1167" t="s">
        <v>66</v>
      </c>
      <c r="D409" s="1167">
        <v>30</v>
      </c>
      <c r="E409" s="1167">
        <v>30</v>
      </c>
      <c r="J409" s="1167">
        <v>0</v>
      </c>
      <c r="M409" s="1167">
        <v>0.1</v>
      </c>
      <c r="O409" s="1167">
        <v>3</v>
      </c>
      <c r="R409" s="1167">
        <v>0.1</v>
      </c>
      <c r="T409" s="1167">
        <v>3</v>
      </c>
      <c r="U409" s="1167">
        <v>0</v>
      </c>
      <c r="V409" s="1167">
        <v>0</v>
      </c>
      <c r="W409" s="1167">
        <v>0.2</v>
      </c>
      <c r="X409" s="1167">
        <v>0</v>
      </c>
      <c r="Y409" s="1167">
        <v>6</v>
      </c>
      <c r="Z409" s="1167">
        <v>0</v>
      </c>
      <c r="AA409" s="1167">
        <v>0</v>
      </c>
      <c r="AB409" s="1167">
        <v>0.80000000000000027</v>
      </c>
      <c r="AC409" s="1167">
        <v>0</v>
      </c>
      <c r="AD409" s="1167">
        <v>24.000000000000007</v>
      </c>
      <c r="AE409" s="1167">
        <v>0</v>
      </c>
      <c r="AF409" s="1167">
        <v>0</v>
      </c>
      <c r="AH409" s="1167">
        <v>0</v>
      </c>
      <c r="AI409" s="1167">
        <v>0</v>
      </c>
      <c r="BK409" s="1167">
        <v>405</v>
      </c>
    </row>
    <row r="410" spans="1:63" s="1167" customFormat="1" ht="13.5" customHeight="1">
      <c r="A410" s="1218">
        <v>44294</v>
      </c>
      <c r="B410" s="1167" t="s">
        <v>142</v>
      </c>
      <c r="C410" s="1167" t="s">
        <v>66</v>
      </c>
      <c r="D410" s="1167">
        <v>35</v>
      </c>
      <c r="E410" s="1167">
        <v>35</v>
      </c>
      <c r="J410" s="1167">
        <v>0</v>
      </c>
      <c r="M410" s="1167">
        <v>0.2</v>
      </c>
      <c r="O410" s="1167">
        <v>7</v>
      </c>
      <c r="R410" s="1167">
        <v>0.3</v>
      </c>
      <c r="T410" s="1167">
        <v>10.5</v>
      </c>
      <c r="U410" s="1167">
        <v>0</v>
      </c>
      <c r="V410" s="1167">
        <v>0</v>
      </c>
      <c r="W410" s="1167">
        <v>0.5</v>
      </c>
      <c r="X410" s="1167">
        <v>0</v>
      </c>
      <c r="Y410" s="1167">
        <v>17.5</v>
      </c>
      <c r="Z410" s="1167">
        <v>0</v>
      </c>
      <c r="AA410" s="1167">
        <v>0</v>
      </c>
      <c r="AB410" s="1167">
        <v>4.3</v>
      </c>
      <c r="AC410" s="1167">
        <v>0</v>
      </c>
      <c r="AD410" s="1167">
        <v>150.5</v>
      </c>
      <c r="AE410" s="1167">
        <v>0</v>
      </c>
      <c r="AF410" s="1167">
        <v>0</v>
      </c>
      <c r="AH410" s="1167">
        <v>0</v>
      </c>
      <c r="AI410" s="1167">
        <v>0</v>
      </c>
      <c r="BK410" s="1167">
        <v>406</v>
      </c>
    </row>
    <row r="411" spans="1:63" s="1167" customFormat="1" ht="13.5" customHeight="1">
      <c r="A411" s="1218">
        <v>44294</v>
      </c>
      <c r="B411" s="1167" t="s">
        <v>51</v>
      </c>
      <c r="C411" s="1167" t="s">
        <v>66</v>
      </c>
      <c r="D411" s="1167">
        <v>100</v>
      </c>
      <c r="E411" s="1167">
        <v>100</v>
      </c>
      <c r="H411" s="1167">
        <v>4</v>
      </c>
      <c r="J411" s="1167">
        <v>400</v>
      </c>
      <c r="O411" s="1167">
        <v>0</v>
      </c>
      <c r="T411" s="1167">
        <v>0</v>
      </c>
      <c r="U411" s="1167">
        <v>0</v>
      </c>
      <c r="V411" s="1167">
        <v>0</v>
      </c>
      <c r="W411" s="1167">
        <v>4</v>
      </c>
      <c r="X411" s="1167">
        <v>0</v>
      </c>
      <c r="Y411" s="1167">
        <v>400</v>
      </c>
      <c r="Z411" s="1167">
        <v>0</v>
      </c>
      <c r="AA411" s="1167">
        <v>0</v>
      </c>
      <c r="AB411" s="1167">
        <v>12</v>
      </c>
      <c r="AC411" s="1167">
        <v>0</v>
      </c>
      <c r="AD411" s="1167">
        <v>1200</v>
      </c>
      <c r="AE411" s="1167">
        <v>0</v>
      </c>
      <c r="AF411" s="1167">
        <v>0</v>
      </c>
      <c r="AH411" s="1167">
        <v>0</v>
      </c>
      <c r="AI411" s="1167">
        <v>0</v>
      </c>
      <c r="BK411" s="1167">
        <v>407</v>
      </c>
    </row>
    <row r="412" spans="1:63" s="1167" customFormat="1" ht="13.5" customHeight="1">
      <c r="A412" s="1218">
        <v>44294</v>
      </c>
      <c r="B412" s="1167" t="s">
        <v>935</v>
      </c>
      <c r="C412" s="1167" t="s">
        <v>66</v>
      </c>
      <c r="D412" s="1167">
        <v>50</v>
      </c>
      <c r="E412" s="1167">
        <v>50</v>
      </c>
      <c r="J412" s="1167">
        <v>0</v>
      </c>
      <c r="O412" s="1167">
        <v>0</v>
      </c>
      <c r="T412" s="1167">
        <v>0</v>
      </c>
      <c r="U412" s="1167">
        <v>0</v>
      </c>
      <c r="V412" s="1167">
        <v>0</v>
      </c>
      <c r="W412" s="1167">
        <v>0</v>
      </c>
      <c r="X412" s="1167">
        <v>0</v>
      </c>
      <c r="Y412" s="1167">
        <v>0</v>
      </c>
      <c r="Z412" s="1167">
        <v>0</v>
      </c>
      <c r="AA412" s="1167">
        <v>0</v>
      </c>
      <c r="AB412" s="1167">
        <v>3</v>
      </c>
      <c r="AC412" s="1167">
        <v>0</v>
      </c>
      <c r="AD412" s="1167">
        <v>150</v>
      </c>
      <c r="AE412" s="1167">
        <v>0</v>
      </c>
      <c r="AF412" s="1167">
        <v>0</v>
      </c>
      <c r="AH412" s="1167">
        <v>0</v>
      </c>
      <c r="AI412" s="1167">
        <v>0</v>
      </c>
      <c r="BK412" s="1167">
        <v>408</v>
      </c>
    </row>
    <row r="413" spans="1:63" s="1167" customFormat="1" ht="13.5" customHeight="1">
      <c r="A413" s="1218">
        <v>44294</v>
      </c>
      <c r="B413" s="1167" t="s">
        <v>168</v>
      </c>
      <c r="C413" s="1167" t="s">
        <v>66</v>
      </c>
      <c r="D413" s="1167">
        <v>120</v>
      </c>
      <c r="E413" s="1167">
        <v>91</v>
      </c>
      <c r="J413" s="1167">
        <v>0</v>
      </c>
      <c r="L413" s="1167">
        <v>9</v>
      </c>
      <c r="O413" s="1167">
        <v>819</v>
      </c>
      <c r="T413" s="1167">
        <v>0</v>
      </c>
      <c r="U413" s="1167">
        <v>0</v>
      </c>
      <c r="V413" s="1167">
        <v>9</v>
      </c>
      <c r="W413" s="1167">
        <v>0</v>
      </c>
      <c r="X413" s="1167">
        <v>0</v>
      </c>
      <c r="Y413" s="1167">
        <v>819</v>
      </c>
      <c r="Z413" s="1167">
        <v>0</v>
      </c>
      <c r="AA413" s="1167">
        <v>0</v>
      </c>
      <c r="AB413" s="1167">
        <v>0</v>
      </c>
      <c r="AC413" s="1167">
        <v>0</v>
      </c>
      <c r="AD413" s="1167">
        <v>0</v>
      </c>
      <c r="AE413" s="1167">
        <v>0</v>
      </c>
      <c r="AF413" s="1167">
        <v>9</v>
      </c>
      <c r="AG413" s="1167">
        <v>0</v>
      </c>
      <c r="AH413" s="1167">
        <v>0</v>
      </c>
      <c r="AI413" s="1167">
        <v>819</v>
      </c>
      <c r="BK413" s="1167">
        <v>409</v>
      </c>
    </row>
    <row r="414" spans="1:63" s="1167" customFormat="1" ht="13.5" customHeight="1">
      <c r="A414" s="1218">
        <v>44294</v>
      </c>
      <c r="B414" s="1167" t="s">
        <v>132</v>
      </c>
      <c r="C414" s="1167" t="s">
        <v>66</v>
      </c>
      <c r="D414" s="1167">
        <v>70</v>
      </c>
      <c r="E414" s="1167">
        <v>63</v>
      </c>
      <c r="J414" s="1167">
        <v>0</v>
      </c>
      <c r="O414" s="1167">
        <v>0</v>
      </c>
      <c r="Q414" s="1167">
        <v>9</v>
      </c>
      <c r="T414" s="1167">
        <v>567</v>
      </c>
      <c r="U414" s="1167">
        <v>0</v>
      </c>
      <c r="V414" s="1167">
        <v>9</v>
      </c>
      <c r="W414" s="1167">
        <v>0</v>
      </c>
      <c r="X414" s="1167">
        <v>0</v>
      </c>
      <c r="Y414" s="1167">
        <v>567</v>
      </c>
      <c r="Z414" s="1167">
        <v>0</v>
      </c>
      <c r="AA414" s="1167">
        <v>0</v>
      </c>
      <c r="AB414" s="1167">
        <v>0</v>
      </c>
      <c r="AC414" s="1167">
        <v>0</v>
      </c>
      <c r="AD414" s="1167">
        <v>0</v>
      </c>
      <c r="AE414" s="1167">
        <v>0</v>
      </c>
      <c r="AF414" s="1167">
        <v>9</v>
      </c>
      <c r="AG414" s="1167">
        <v>0</v>
      </c>
      <c r="AH414" s="1167">
        <v>0</v>
      </c>
      <c r="AI414" s="1167">
        <v>567</v>
      </c>
      <c r="BK414" s="1167">
        <v>410</v>
      </c>
    </row>
    <row r="415" spans="1:63" s="1167" customFormat="1" ht="13.5" customHeight="1">
      <c r="A415" s="1218">
        <v>44294</v>
      </c>
      <c r="B415" s="1167" t="s">
        <v>488</v>
      </c>
      <c r="C415" s="1167" t="s">
        <v>66</v>
      </c>
      <c r="D415" s="1167">
        <v>120</v>
      </c>
      <c r="E415" s="1167">
        <v>113</v>
      </c>
      <c r="G415" s="1167">
        <v>5</v>
      </c>
      <c r="J415" s="1167">
        <v>565</v>
      </c>
      <c r="O415" s="1167">
        <v>0</v>
      </c>
      <c r="Q415" s="1167">
        <v>8</v>
      </c>
      <c r="S415" s="1167" t="s">
        <v>888</v>
      </c>
      <c r="T415" s="1167">
        <v>904</v>
      </c>
      <c r="U415" s="1167">
        <v>0</v>
      </c>
      <c r="V415" s="1167">
        <v>13</v>
      </c>
      <c r="W415" s="1167">
        <v>0</v>
      </c>
      <c r="X415" s="1167">
        <v>0</v>
      </c>
      <c r="Y415" s="1167">
        <v>1469</v>
      </c>
      <c r="Z415" s="1167">
        <v>0</v>
      </c>
      <c r="AA415" s="1167">
        <v>0</v>
      </c>
      <c r="AB415" s="1167">
        <v>0</v>
      </c>
      <c r="AC415" s="1167">
        <v>0</v>
      </c>
      <c r="AD415" s="1167">
        <v>0</v>
      </c>
      <c r="AE415" s="1167">
        <v>0</v>
      </c>
      <c r="AF415" s="1167">
        <v>13</v>
      </c>
      <c r="AG415" s="1167">
        <v>0</v>
      </c>
      <c r="AH415" s="1167">
        <v>0</v>
      </c>
      <c r="AI415" s="1167">
        <v>1469</v>
      </c>
      <c r="BK415" s="1167">
        <v>411</v>
      </c>
    </row>
    <row r="416" spans="1:63" s="1167" customFormat="1" ht="13.5" customHeight="1">
      <c r="A416" s="1218">
        <v>44294</v>
      </c>
      <c r="B416" s="1167" t="s">
        <v>171</v>
      </c>
      <c r="C416" s="1167" t="s">
        <v>786</v>
      </c>
      <c r="D416" s="1167">
        <v>220</v>
      </c>
      <c r="E416" s="1167">
        <v>220</v>
      </c>
      <c r="H416" s="1167" t="s">
        <v>883</v>
      </c>
      <c r="I416" s="1167" t="s">
        <v>883</v>
      </c>
      <c r="J416" s="1167">
        <v>0</v>
      </c>
      <c r="L416" s="1167">
        <v>4</v>
      </c>
      <c r="O416" s="1167">
        <v>880</v>
      </c>
      <c r="T416" s="1167">
        <v>0</v>
      </c>
      <c r="U416" s="1167">
        <v>0</v>
      </c>
      <c r="V416" s="1167">
        <v>4</v>
      </c>
      <c r="W416" s="1167">
        <v>0</v>
      </c>
      <c r="X416" s="1167">
        <v>0</v>
      </c>
      <c r="Y416" s="1167">
        <v>880</v>
      </c>
      <c r="Z416" s="1167">
        <v>0</v>
      </c>
      <c r="AA416" s="1167">
        <v>0</v>
      </c>
      <c r="AB416" s="1167">
        <v>0</v>
      </c>
      <c r="AC416" s="1167">
        <v>0</v>
      </c>
      <c r="AD416" s="1167">
        <v>0</v>
      </c>
      <c r="AE416" s="1167">
        <v>0</v>
      </c>
      <c r="AF416" s="1167">
        <v>4</v>
      </c>
      <c r="AG416" s="1167">
        <v>0</v>
      </c>
      <c r="AH416" s="1167">
        <v>0</v>
      </c>
      <c r="AI416" s="1167">
        <v>880</v>
      </c>
      <c r="BK416" s="1167">
        <v>412</v>
      </c>
    </row>
    <row r="417" spans="1:63" s="1167" customFormat="1" ht="13.5" customHeight="1">
      <c r="A417" s="1218">
        <v>44294</v>
      </c>
      <c r="B417" s="1167" t="s">
        <v>232</v>
      </c>
      <c r="C417" s="1167" t="s">
        <v>66</v>
      </c>
      <c r="D417" s="1167">
        <v>160</v>
      </c>
      <c r="E417" s="1167">
        <v>160</v>
      </c>
      <c r="J417" s="1167">
        <v>0</v>
      </c>
      <c r="L417" s="1167">
        <v>3</v>
      </c>
      <c r="O417" s="1167">
        <v>480</v>
      </c>
      <c r="T417" s="1167">
        <v>0</v>
      </c>
      <c r="U417" s="1167">
        <v>0</v>
      </c>
      <c r="V417" s="1167">
        <v>3</v>
      </c>
      <c r="W417" s="1167">
        <v>0</v>
      </c>
      <c r="X417" s="1167">
        <v>0</v>
      </c>
      <c r="Y417" s="1167">
        <v>480</v>
      </c>
      <c r="Z417" s="1167">
        <v>0</v>
      </c>
      <c r="AA417" s="1167">
        <v>0</v>
      </c>
      <c r="AB417" s="1167">
        <v>0</v>
      </c>
      <c r="AC417" s="1167">
        <v>0</v>
      </c>
      <c r="AD417" s="1167">
        <v>0</v>
      </c>
      <c r="AE417" s="1167">
        <v>0</v>
      </c>
      <c r="AF417" s="1167">
        <v>3</v>
      </c>
      <c r="AG417" s="1167">
        <v>0</v>
      </c>
      <c r="AH417" s="1167">
        <v>0</v>
      </c>
      <c r="AI417" s="1167">
        <v>480</v>
      </c>
      <c r="BK417" s="1167">
        <v>413</v>
      </c>
    </row>
    <row r="418" spans="1:63" s="1167" customFormat="1" ht="13.5" customHeight="1">
      <c r="A418" s="1218">
        <v>44294</v>
      </c>
      <c r="B418" s="1167" t="s">
        <v>63</v>
      </c>
      <c r="C418" s="1167" t="s">
        <v>66</v>
      </c>
      <c r="D418" s="1167">
        <v>220</v>
      </c>
      <c r="E418" s="1167">
        <v>220</v>
      </c>
      <c r="G418" s="1167" t="s">
        <v>900</v>
      </c>
      <c r="J418" s="1167">
        <v>0</v>
      </c>
      <c r="O418" s="1167">
        <v>0</v>
      </c>
      <c r="Q418" s="1167">
        <v>2.5</v>
      </c>
      <c r="T418" s="1167">
        <v>550</v>
      </c>
      <c r="U418" s="1167">
        <v>0</v>
      </c>
      <c r="V418" s="1167">
        <v>2.5</v>
      </c>
      <c r="W418" s="1167">
        <v>0</v>
      </c>
      <c r="X418" s="1167">
        <v>0</v>
      </c>
      <c r="Y418" s="1167">
        <v>550</v>
      </c>
      <c r="Z418" s="1167">
        <v>0</v>
      </c>
      <c r="AA418" s="1167">
        <v>0</v>
      </c>
      <c r="AB418" s="1167">
        <v>0</v>
      </c>
      <c r="AC418" s="1167">
        <v>0</v>
      </c>
      <c r="AD418" s="1167">
        <v>0</v>
      </c>
      <c r="AE418" s="1167">
        <v>0</v>
      </c>
      <c r="AF418" s="1167">
        <v>2.5</v>
      </c>
      <c r="AG418" s="1167">
        <v>0</v>
      </c>
      <c r="AH418" s="1167">
        <v>0</v>
      </c>
      <c r="AI418" s="1167">
        <v>550</v>
      </c>
      <c r="BK418" s="1167">
        <v>414</v>
      </c>
    </row>
    <row r="419" spans="1:63" s="1167" customFormat="1" ht="13.5" customHeight="1">
      <c r="A419" s="1218">
        <v>44294</v>
      </c>
      <c r="B419" s="1167" t="s">
        <v>889</v>
      </c>
      <c r="C419" s="1167" t="s">
        <v>66</v>
      </c>
      <c r="D419" s="1167">
        <v>45</v>
      </c>
      <c r="E419" s="1167">
        <v>40</v>
      </c>
      <c r="J419" s="1167">
        <v>0</v>
      </c>
      <c r="O419" s="1167">
        <v>0</v>
      </c>
      <c r="Q419" s="1167">
        <v>4.5</v>
      </c>
      <c r="T419" s="1167">
        <v>180</v>
      </c>
      <c r="U419" s="1167">
        <v>0</v>
      </c>
      <c r="V419" s="1167">
        <v>4.5</v>
      </c>
      <c r="W419" s="1167">
        <v>0</v>
      </c>
      <c r="X419" s="1167">
        <v>0</v>
      </c>
      <c r="Y419" s="1167">
        <v>180</v>
      </c>
      <c r="Z419" s="1167">
        <v>0</v>
      </c>
      <c r="AA419" s="1167">
        <v>0</v>
      </c>
      <c r="AB419" s="1167">
        <v>0</v>
      </c>
      <c r="AC419" s="1167">
        <v>0</v>
      </c>
      <c r="AD419" s="1167">
        <v>0</v>
      </c>
      <c r="AE419" s="1167">
        <v>0</v>
      </c>
      <c r="AF419" s="1167">
        <v>4.5</v>
      </c>
      <c r="AG419" s="1167">
        <v>0</v>
      </c>
      <c r="AH419" s="1167">
        <v>0</v>
      </c>
      <c r="AI419" s="1167">
        <v>180</v>
      </c>
      <c r="BK419" s="1167">
        <v>415</v>
      </c>
    </row>
    <row r="420" spans="1:63" s="1167" customFormat="1" ht="13.5" customHeight="1">
      <c r="A420" s="1218">
        <v>44294</v>
      </c>
      <c r="B420" s="1167" t="s">
        <v>3</v>
      </c>
      <c r="C420" s="1167" t="s">
        <v>66</v>
      </c>
      <c r="D420" s="1167">
        <v>15</v>
      </c>
      <c r="E420" s="1167">
        <v>12</v>
      </c>
      <c r="J420" s="1167">
        <v>0</v>
      </c>
      <c r="L420" s="1167">
        <v>12</v>
      </c>
      <c r="O420" s="1167">
        <v>144</v>
      </c>
      <c r="T420" s="1167">
        <v>0</v>
      </c>
      <c r="U420" s="1167">
        <v>0</v>
      </c>
      <c r="V420" s="1167">
        <v>12</v>
      </c>
      <c r="W420" s="1167">
        <v>0</v>
      </c>
      <c r="X420" s="1167">
        <v>0</v>
      </c>
      <c r="Y420" s="1167">
        <v>144</v>
      </c>
      <c r="Z420" s="1167">
        <v>0</v>
      </c>
      <c r="AA420" s="1167">
        <v>0</v>
      </c>
      <c r="AB420" s="1167">
        <v>0</v>
      </c>
      <c r="AC420" s="1167">
        <v>0</v>
      </c>
      <c r="AD420" s="1167">
        <v>0</v>
      </c>
      <c r="AE420" s="1167">
        <v>0</v>
      </c>
      <c r="AF420" s="1167">
        <v>12</v>
      </c>
      <c r="AG420" s="1167">
        <v>0</v>
      </c>
      <c r="AH420" s="1167">
        <v>0</v>
      </c>
      <c r="AI420" s="1167">
        <v>144</v>
      </c>
      <c r="BK420" s="1167">
        <v>416</v>
      </c>
    </row>
    <row r="421" spans="1:63" s="1167" customFormat="1" ht="13.5" customHeight="1">
      <c r="A421" s="1218">
        <v>44294</v>
      </c>
      <c r="B421" s="1167" t="s">
        <v>67</v>
      </c>
      <c r="C421" s="1167" t="s">
        <v>66</v>
      </c>
      <c r="D421" s="1167">
        <v>30</v>
      </c>
      <c r="E421" s="1167">
        <v>27</v>
      </c>
      <c r="J421" s="1167">
        <v>0</v>
      </c>
      <c r="O421" s="1167">
        <v>0</v>
      </c>
      <c r="Q421" s="1167">
        <v>10</v>
      </c>
      <c r="T421" s="1167">
        <v>270</v>
      </c>
      <c r="U421" s="1167">
        <v>0</v>
      </c>
      <c r="V421" s="1167">
        <v>10</v>
      </c>
      <c r="W421" s="1167">
        <v>0</v>
      </c>
      <c r="X421" s="1167">
        <v>0</v>
      </c>
      <c r="Y421" s="1167">
        <v>270</v>
      </c>
      <c r="Z421" s="1167">
        <v>0</v>
      </c>
      <c r="AA421" s="1167">
        <v>0</v>
      </c>
      <c r="AB421" s="1167">
        <v>0</v>
      </c>
      <c r="AC421" s="1167">
        <v>0</v>
      </c>
      <c r="AD421" s="1167">
        <v>0</v>
      </c>
      <c r="AE421" s="1167">
        <v>0</v>
      </c>
      <c r="AF421" s="1167">
        <v>10</v>
      </c>
      <c r="AG421" s="1167">
        <v>0</v>
      </c>
      <c r="AH421" s="1167">
        <v>0</v>
      </c>
      <c r="AI421" s="1167">
        <v>270</v>
      </c>
      <c r="BK421" s="1167">
        <v>417</v>
      </c>
    </row>
    <row r="422" spans="1:63" s="1167" customFormat="1" ht="13.5" customHeight="1">
      <c r="A422" s="1218">
        <v>44294</v>
      </c>
      <c r="B422" s="1167" t="s">
        <v>134</v>
      </c>
      <c r="C422" s="1167" t="s">
        <v>66</v>
      </c>
      <c r="D422" s="1167">
        <v>39</v>
      </c>
      <c r="E422" s="1167">
        <v>39</v>
      </c>
      <c r="J422" s="1167">
        <v>0</v>
      </c>
      <c r="L422" s="1167">
        <v>9.5</v>
      </c>
      <c r="O422" s="1167">
        <v>370.5</v>
      </c>
      <c r="T422" s="1167">
        <v>0</v>
      </c>
      <c r="U422" s="1167">
        <v>0</v>
      </c>
      <c r="V422" s="1167">
        <v>9.5</v>
      </c>
      <c r="W422" s="1167">
        <v>0</v>
      </c>
      <c r="X422" s="1167">
        <v>0</v>
      </c>
      <c r="Y422" s="1167">
        <v>370.5</v>
      </c>
      <c r="Z422" s="1167">
        <v>0</v>
      </c>
      <c r="AA422" s="1167">
        <v>0</v>
      </c>
      <c r="AB422" s="1167">
        <v>0</v>
      </c>
      <c r="AC422" s="1167">
        <v>0</v>
      </c>
      <c r="AD422" s="1167">
        <v>0</v>
      </c>
      <c r="AE422" s="1167">
        <v>0</v>
      </c>
      <c r="AF422" s="1167">
        <v>9.5</v>
      </c>
      <c r="AG422" s="1167">
        <v>0</v>
      </c>
      <c r="AH422" s="1167">
        <v>0</v>
      </c>
      <c r="AI422" s="1167">
        <v>370.5</v>
      </c>
      <c r="BK422" s="1167">
        <v>418</v>
      </c>
    </row>
    <row r="423" spans="1:63" s="1167" customFormat="1" ht="13.5" customHeight="1">
      <c r="A423" s="1218">
        <v>44294</v>
      </c>
      <c r="B423" s="1167" t="s">
        <v>890</v>
      </c>
      <c r="C423" s="1167" t="s">
        <v>66</v>
      </c>
      <c r="D423" s="1167">
        <v>9</v>
      </c>
      <c r="E423" s="1167">
        <v>9</v>
      </c>
      <c r="J423" s="1167">
        <v>0</v>
      </c>
      <c r="M423" s="1167">
        <v>17</v>
      </c>
      <c r="O423" s="1167">
        <v>153</v>
      </c>
      <c r="T423" s="1167">
        <v>0</v>
      </c>
      <c r="U423" s="1167">
        <v>0</v>
      </c>
      <c r="V423" s="1167">
        <v>0</v>
      </c>
      <c r="W423" s="1167">
        <v>17</v>
      </c>
      <c r="X423" s="1167">
        <v>0</v>
      </c>
      <c r="Y423" s="1167">
        <v>153</v>
      </c>
      <c r="Z423" s="1167">
        <v>0</v>
      </c>
      <c r="AA423" s="1167">
        <v>0</v>
      </c>
      <c r="AB423" s="1167">
        <v>0</v>
      </c>
      <c r="AC423" s="1167">
        <v>0</v>
      </c>
      <c r="AD423" s="1167">
        <v>0</v>
      </c>
      <c r="AE423" s="1167">
        <v>0</v>
      </c>
      <c r="AF423" s="1167">
        <v>0</v>
      </c>
      <c r="AG423" s="1167">
        <v>17</v>
      </c>
      <c r="AH423" s="1167">
        <v>0</v>
      </c>
      <c r="AI423" s="1167">
        <v>153</v>
      </c>
      <c r="BK423" s="1167">
        <v>419</v>
      </c>
    </row>
    <row r="424" spans="1:63" s="1167" customFormat="1" ht="13.5" customHeight="1">
      <c r="A424" s="1218">
        <v>44294</v>
      </c>
      <c r="B424" s="1167" t="s">
        <v>896</v>
      </c>
      <c r="C424" s="1167" t="s">
        <v>786</v>
      </c>
      <c r="D424" s="1167">
        <v>10</v>
      </c>
      <c r="E424" s="1167">
        <v>10</v>
      </c>
      <c r="J424" s="1167">
        <v>0</v>
      </c>
      <c r="O424" s="1167">
        <v>0</v>
      </c>
      <c r="T424" s="1167">
        <v>0</v>
      </c>
      <c r="U424" s="1167">
        <v>0</v>
      </c>
      <c r="V424" s="1167">
        <v>0</v>
      </c>
      <c r="W424" s="1167">
        <v>0</v>
      </c>
      <c r="X424" s="1167">
        <v>0</v>
      </c>
      <c r="Y424" s="1167">
        <v>0</v>
      </c>
      <c r="Z424" s="1167">
        <v>0</v>
      </c>
      <c r="AA424" s="1167">
        <v>0</v>
      </c>
      <c r="AB424" s="1167">
        <v>0</v>
      </c>
      <c r="AC424" s="1167">
        <v>0</v>
      </c>
      <c r="AD424" s="1167">
        <v>0</v>
      </c>
      <c r="AE424" s="1167">
        <v>0</v>
      </c>
      <c r="AF424" s="1167">
        <v>0</v>
      </c>
      <c r="AG424" s="1167">
        <v>0</v>
      </c>
      <c r="AH424" s="1167">
        <v>0</v>
      </c>
      <c r="AI424" s="1167">
        <v>0</v>
      </c>
      <c r="BK424" s="1167">
        <v>420</v>
      </c>
    </row>
    <row r="425" spans="1:63" s="1167" customFormat="1" ht="13.5" customHeight="1">
      <c r="A425" s="1218">
        <v>44294</v>
      </c>
      <c r="B425" s="1167" t="s">
        <v>892</v>
      </c>
      <c r="C425" s="1167" t="s">
        <v>66</v>
      </c>
      <c r="D425" s="1167">
        <v>10</v>
      </c>
      <c r="E425" s="1167">
        <v>7</v>
      </c>
      <c r="J425" s="1167">
        <v>0</v>
      </c>
      <c r="O425" s="1167">
        <v>0</v>
      </c>
      <c r="R425" s="1167">
        <v>40</v>
      </c>
      <c r="T425" s="1167">
        <v>280</v>
      </c>
      <c r="U425" s="1167">
        <v>0</v>
      </c>
      <c r="V425" s="1167">
        <v>0</v>
      </c>
      <c r="W425" s="1167">
        <v>40</v>
      </c>
      <c r="X425" s="1167">
        <v>0</v>
      </c>
      <c r="Y425" s="1167">
        <v>280</v>
      </c>
      <c r="Z425" s="1167">
        <v>0</v>
      </c>
      <c r="AA425" s="1167">
        <v>0</v>
      </c>
      <c r="AB425" s="1167">
        <v>0</v>
      </c>
      <c r="AC425" s="1167">
        <v>0</v>
      </c>
      <c r="AD425" s="1167">
        <v>0</v>
      </c>
      <c r="AE425" s="1167">
        <v>0</v>
      </c>
      <c r="AF425" s="1167">
        <v>0</v>
      </c>
      <c r="AG425" s="1167">
        <v>40</v>
      </c>
      <c r="AH425" s="1167">
        <v>0</v>
      </c>
      <c r="AI425" s="1167">
        <v>280</v>
      </c>
      <c r="BK425" s="1167">
        <v>421</v>
      </c>
    </row>
    <row r="426" spans="1:63" s="1167" customFormat="1" ht="13.5" customHeight="1">
      <c r="A426" s="1218">
        <v>44294</v>
      </c>
      <c r="B426" s="1167" t="s">
        <v>17</v>
      </c>
      <c r="C426" s="1167" t="s">
        <v>66</v>
      </c>
      <c r="D426" s="1167">
        <v>5</v>
      </c>
      <c r="E426" s="1167">
        <v>5</v>
      </c>
      <c r="J426" s="1167">
        <v>0</v>
      </c>
      <c r="M426" s="1167">
        <v>38</v>
      </c>
      <c r="O426" s="1167">
        <v>190</v>
      </c>
      <c r="T426" s="1167">
        <v>0</v>
      </c>
      <c r="U426" s="1167">
        <v>0</v>
      </c>
      <c r="V426" s="1167">
        <v>0</v>
      </c>
      <c r="W426" s="1167">
        <v>38</v>
      </c>
      <c r="X426" s="1167">
        <v>0</v>
      </c>
      <c r="Y426" s="1167">
        <v>190</v>
      </c>
      <c r="Z426" s="1167">
        <v>0</v>
      </c>
      <c r="AA426" s="1167">
        <v>0</v>
      </c>
      <c r="AB426" s="1167">
        <v>0</v>
      </c>
      <c r="AC426" s="1167">
        <v>0</v>
      </c>
      <c r="AD426" s="1167">
        <v>0</v>
      </c>
      <c r="AE426" s="1167">
        <v>0</v>
      </c>
      <c r="AF426" s="1167">
        <v>0</v>
      </c>
      <c r="AG426" s="1167">
        <v>38</v>
      </c>
      <c r="AH426" s="1167">
        <v>0</v>
      </c>
      <c r="AI426" s="1167">
        <v>190</v>
      </c>
      <c r="BK426" s="1167">
        <v>422</v>
      </c>
    </row>
    <row r="427" spans="1:63" s="1167" customFormat="1" ht="13.5" customHeight="1">
      <c r="A427" s="1218">
        <v>44294</v>
      </c>
      <c r="B427" s="1167" t="s">
        <v>478</v>
      </c>
      <c r="C427" s="1167" t="s">
        <v>66</v>
      </c>
      <c r="D427" s="1167">
        <v>12</v>
      </c>
      <c r="E427" s="1167">
        <v>12</v>
      </c>
      <c r="H427" s="1167">
        <v>23</v>
      </c>
      <c r="J427" s="1167">
        <v>276</v>
      </c>
      <c r="O427" s="1167">
        <v>0</v>
      </c>
      <c r="T427" s="1167">
        <v>0</v>
      </c>
      <c r="U427" s="1167">
        <v>0</v>
      </c>
      <c r="V427" s="1167">
        <v>0</v>
      </c>
      <c r="W427" s="1167">
        <v>23</v>
      </c>
      <c r="X427" s="1167">
        <v>0</v>
      </c>
      <c r="Y427" s="1167">
        <v>276</v>
      </c>
      <c r="Z427" s="1167">
        <v>0</v>
      </c>
      <c r="AA427" s="1167">
        <v>0</v>
      </c>
      <c r="AB427" s="1167">
        <v>0</v>
      </c>
      <c r="AC427" s="1167">
        <v>0</v>
      </c>
      <c r="AD427" s="1167">
        <v>0</v>
      </c>
      <c r="AE427" s="1167">
        <v>0</v>
      </c>
      <c r="AF427" s="1167">
        <v>0</v>
      </c>
      <c r="AG427" s="1167">
        <v>23</v>
      </c>
      <c r="AH427" s="1167">
        <v>0</v>
      </c>
      <c r="AI427" s="1167">
        <v>276</v>
      </c>
      <c r="BK427" s="1167">
        <v>423</v>
      </c>
    </row>
    <row r="428" spans="1:63" s="1167" customFormat="1" ht="13.5" customHeight="1">
      <c r="A428" s="1218">
        <v>44294</v>
      </c>
      <c r="B428" s="1167" t="s">
        <v>60</v>
      </c>
      <c r="C428" s="1167" t="s">
        <v>66</v>
      </c>
      <c r="D428" s="1167">
        <v>20</v>
      </c>
      <c r="E428" s="1167">
        <v>20</v>
      </c>
      <c r="J428" s="1167">
        <v>0</v>
      </c>
      <c r="M428" s="1167">
        <v>1</v>
      </c>
      <c r="O428" s="1167">
        <v>20</v>
      </c>
      <c r="R428" s="1167">
        <v>1</v>
      </c>
      <c r="T428" s="1167">
        <v>20</v>
      </c>
      <c r="U428" s="1167">
        <v>0</v>
      </c>
      <c r="V428" s="1167">
        <v>0</v>
      </c>
      <c r="W428" s="1167">
        <v>2</v>
      </c>
      <c r="X428" s="1167">
        <v>0</v>
      </c>
      <c r="Y428" s="1167">
        <v>40</v>
      </c>
      <c r="Z428" s="1167">
        <v>0</v>
      </c>
      <c r="AA428" s="1167">
        <v>0</v>
      </c>
      <c r="AB428" s="1167">
        <v>0</v>
      </c>
      <c r="AC428" s="1167">
        <v>0</v>
      </c>
      <c r="AD428" s="1167">
        <v>0</v>
      </c>
      <c r="AE428" s="1167">
        <v>0</v>
      </c>
      <c r="AF428" s="1167">
        <v>0</v>
      </c>
      <c r="AG428" s="1167">
        <v>2</v>
      </c>
      <c r="AH428" s="1167">
        <v>0</v>
      </c>
      <c r="AI428" s="1167">
        <v>40</v>
      </c>
      <c r="BK428" s="1167">
        <v>424</v>
      </c>
    </row>
    <row r="429" spans="1:63" s="1167" customFormat="1" ht="13.5" customHeight="1">
      <c r="A429" s="1218">
        <v>44294</v>
      </c>
      <c r="B429" s="1167" t="s">
        <v>61</v>
      </c>
      <c r="C429" s="1167" t="s">
        <v>66</v>
      </c>
      <c r="D429" s="1167">
        <v>20</v>
      </c>
      <c r="E429" s="1167">
        <v>20</v>
      </c>
      <c r="H429" s="1167">
        <v>0.9</v>
      </c>
      <c r="J429" s="1167">
        <v>18</v>
      </c>
      <c r="M429" s="1167">
        <v>1</v>
      </c>
      <c r="O429" s="1167">
        <v>20</v>
      </c>
      <c r="R429" s="1167">
        <v>1</v>
      </c>
      <c r="T429" s="1167">
        <v>20</v>
      </c>
      <c r="U429" s="1167">
        <v>0</v>
      </c>
      <c r="V429" s="1167">
        <v>0</v>
      </c>
      <c r="W429" s="1167">
        <v>2.9</v>
      </c>
      <c r="X429" s="1167">
        <v>0</v>
      </c>
      <c r="Y429" s="1167">
        <v>58</v>
      </c>
      <c r="Z429" s="1167">
        <v>0</v>
      </c>
      <c r="AA429" s="1167">
        <v>0</v>
      </c>
      <c r="AB429" s="1167">
        <v>0</v>
      </c>
      <c r="AC429" s="1167">
        <v>0</v>
      </c>
      <c r="AD429" s="1167">
        <v>0</v>
      </c>
      <c r="AE429" s="1167">
        <v>0</v>
      </c>
      <c r="AF429" s="1167">
        <v>0</v>
      </c>
      <c r="AG429" s="1167">
        <v>2.9</v>
      </c>
      <c r="AH429" s="1167">
        <v>0</v>
      </c>
      <c r="AI429" s="1167">
        <v>58</v>
      </c>
      <c r="BK429" s="1167">
        <v>425</v>
      </c>
    </row>
    <row r="430" spans="1:63" s="1167" customFormat="1" ht="13.5" customHeight="1">
      <c r="A430" s="1218">
        <v>44294</v>
      </c>
      <c r="B430" s="1167" t="s">
        <v>160</v>
      </c>
      <c r="C430" s="1167" t="s">
        <v>66</v>
      </c>
      <c r="D430" s="1167">
        <v>14</v>
      </c>
      <c r="E430" s="1167">
        <v>12</v>
      </c>
      <c r="J430" s="1167">
        <v>0</v>
      </c>
      <c r="O430" s="1167">
        <v>0</v>
      </c>
      <c r="R430" s="1167">
        <v>2</v>
      </c>
      <c r="T430" s="1167">
        <v>24</v>
      </c>
      <c r="U430" s="1167">
        <v>0</v>
      </c>
      <c r="V430" s="1167">
        <v>0</v>
      </c>
      <c r="W430" s="1167">
        <v>2</v>
      </c>
      <c r="X430" s="1167">
        <v>0</v>
      </c>
      <c r="Y430" s="1167">
        <v>24</v>
      </c>
      <c r="Z430" s="1167">
        <v>0</v>
      </c>
      <c r="AA430" s="1167">
        <v>0</v>
      </c>
      <c r="AB430" s="1167">
        <v>0</v>
      </c>
      <c r="AC430" s="1167">
        <v>0</v>
      </c>
      <c r="AD430" s="1167">
        <v>0</v>
      </c>
      <c r="AE430" s="1167">
        <v>0</v>
      </c>
      <c r="AF430" s="1167">
        <v>0</v>
      </c>
      <c r="AG430" s="1167">
        <v>2</v>
      </c>
      <c r="AH430" s="1167">
        <v>0</v>
      </c>
      <c r="AI430" s="1167">
        <v>24</v>
      </c>
      <c r="BK430" s="1167">
        <v>426</v>
      </c>
    </row>
    <row r="431" spans="1:63" s="1167" customFormat="1" ht="13.5" customHeight="1">
      <c r="A431" s="1218">
        <v>44294</v>
      </c>
      <c r="B431" s="1167" t="s">
        <v>161</v>
      </c>
      <c r="C431" s="1167" t="s">
        <v>389</v>
      </c>
      <c r="D431" s="1167">
        <v>13</v>
      </c>
      <c r="E431" s="1167">
        <v>13</v>
      </c>
      <c r="J431" s="1167">
        <v>0</v>
      </c>
      <c r="O431" s="1167">
        <v>0</v>
      </c>
      <c r="T431" s="1167">
        <v>0</v>
      </c>
      <c r="U431" s="1167">
        <v>0</v>
      </c>
      <c r="V431" s="1167">
        <v>0</v>
      </c>
      <c r="W431" s="1167">
        <v>0</v>
      </c>
      <c r="X431" s="1167">
        <v>0</v>
      </c>
      <c r="Y431" s="1167">
        <v>0</v>
      </c>
      <c r="Z431" s="1167">
        <v>0</v>
      </c>
      <c r="AA431" s="1167">
        <v>0</v>
      </c>
      <c r="AB431" s="1167">
        <v>0</v>
      </c>
      <c r="AC431" s="1167">
        <v>0</v>
      </c>
      <c r="AD431" s="1167">
        <v>0</v>
      </c>
      <c r="AE431" s="1167">
        <v>0</v>
      </c>
      <c r="AF431" s="1167">
        <v>0</v>
      </c>
      <c r="AG431" s="1167">
        <v>0</v>
      </c>
      <c r="AH431" s="1167">
        <v>0</v>
      </c>
      <c r="AI431" s="1167">
        <v>0</v>
      </c>
      <c r="BK431" s="1167">
        <v>427</v>
      </c>
    </row>
    <row r="432" spans="1:63" s="1167" customFormat="1" ht="13.5" customHeight="1">
      <c r="A432" s="1218">
        <v>44294</v>
      </c>
      <c r="B432" s="1167" t="s">
        <v>636</v>
      </c>
      <c r="C432" s="1167" t="s">
        <v>66</v>
      </c>
      <c r="D432" s="1167">
        <v>20</v>
      </c>
      <c r="E432" s="1167">
        <v>20</v>
      </c>
      <c r="J432" s="1167">
        <v>0</v>
      </c>
      <c r="M432" s="1167">
        <v>0.5</v>
      </c>
      <c r="O432" s="1167">
        <v>10</v>
      </c>
      <c r="T432" s="1167">
        <v>0</v>
      </c>
      <c r="U432" s="1167">
        <v>0</v>
      </c>
      <c r="V432" s="1167">
        <v>0</v>
      </c>
      <c r="W432" s="1167">
        <v>0.5</v>
      </c>
      <c r="X432" s="1167">
        <v>0</v>
      </c>
      <c r="Y432" s="1167">
        <v>10</v>
      </c>
      <c r="Z432" s="1167">
        <v>0</v>
      </c>
      <c r="AA432" s="1167">
        <v>0</v>
      </c>
      <c r="AB432" s="1167">
        <v>0</v>
      </c>
      <c r="AC432" s="1167">
        <v>0</v>
      </c>
      <c r="AD432" s="1167">
        <v>0</v>
      </c>
      <c r="AE432" s="1167">
        <v>0</v>
      </c>
      <c r="AF432" s="1167">
        <v>0</v>
      </c>
      <c r="AG432" s="1167">
        <v>0.5</v>
      </c>
      <c r="AH432" s="1167">
        <v>0</v>
      </c>
      <c r="AI432" s="1167">
        <v>10</v>
      </c>
      <c r="BK432" s="1167">
        <v>428</v>
      </c>
    </row>
    <row r="433" spans="1:63" s="1167" customFormat="1" ht="13.5" customHeight="1">
      <c r="A433" s="1218">
        <v>44294</v>
      </c>
      <c r="B433" s="1167" t="s">
        <v>893</v>
      </c>
      <c r="C433" s="1167" t="s">
        <v>66</v>
      </c>
      <c r="D433" s="1167">
        <v>25</v>
      </c>
      <c r="E433" s="1167">
        <v>25</v>
      </c>
      <c r="J433" s="1167">
        <v>0</v>
      </c>
      <c r="O433" s="1167">
        <v>0</v>
      </c>
      <c r="R433" s="1167">
        <v>5</v>
      </c>
      <c r="T433" s="1167">
        <v>125</v>
      </c>
      <c r="U433" s="1167">
        <v>0</v>
      </c>
      <c r="V433" s="1167">
        <v>0</v>
      </c>
      <c r="W433" s="1167">
        <v>5</v>
      </c>
      <c r="X433" s="1167">
        <v>0</v>
      </c>
      <c r="Y433" s="1167">
        <v>125</v>
      </c>
      <c r="Z433" s="1167">
        <v>0</v>
      </c>
      <c r="AA433" s="1167">
        <v>0</v>
      </c>
      <c r="AB433" s="1167">
        <v>0</v>
      </c>
      <c r="AC433" s="1167">
        <v>0</v>
      </c>
      <c r="AD433" s="1167">
        <v>0</v>
      </c>
      <c r="AE433" s="1167">
        <v>0</v>
      </c>
      <c r="AF433" s="1167">
        <v>0</v>
      </c>
      <c r="AG433" s="1167">
        <v>5</v>
      </c>
      <c r="AH433" s="1167">
        <v>0</v>
      </c>
      <c r="AI433" s="1167">
        <v>125</v>
      </c>
      <c r="BK433" s="1167">
        <v>429</v>
      </c>
    </row>
    <row r="434" spans="1:63" s="1167" customFormat="1" ht="13.5" customHeight="1">
      <c r="A434" s="1218">
        <v>44294</v>
      </c>
      <c r="B434" s="1167" t="s">
        <v>126</v>
      </c>
      <c r="C434" s="1167" t="s">
        <v>66</v>
      </c>
      <c r="D434" s="1167">
        <v>15</v>
      </c>
      <c r="E434" s="1167">
        <v>15</v>
      </c>
      <c r="J434" s="1167">
        <v>0</v>
      </c>
      <c r="O434" s="1167">
        <v>0</v>
      </c>
      <c r="T434" s="1167">
        <v>0</v>
      </c>
      <c r="U434" s="1167">
        <v>0</v>
      </c>
      <c r="V434" s="1167">
        <v>0</v>
      </c>
      <c r="W434" s="1167">
        <v>0</v>
      </c>
      <c r="X434" s="1167">
        <v>0</v>
      </c>
      <c r="Y434" s="1167">
        <v>0</v>
      </c>
      <c r="Z434" s="1167">
        <v>0</v>
      </c>
      <c r="AA434" s="1167">
        <v>0</v>
      </c>
      <c r="AB434" s="1167">
        <v>0</v>
      </c>
      <c r="AC434" s="1167">
        <v>0</v>
      </c>
      <c r="AD434" s="1167">
        <v>0</v>
      </c>
      <c r="AE434" s="1167">
        <v>0</v>
      </c>
      <c r="AF434" s="1167">
        <v>0</v>
      </c>
      <c r="AG434" s="1167">
        <v>0</v>
      </c>
      <c r="AH434" s="1167">
        <v>0</v>
      </c>
      <c r="AI434" s="1167">
        <v>0</v>
      </c>
      <c r="BK434" s="1167">
        <v>430</v>
      </c>
    </row>
    <row r="435" spans="1:63" s="1167" customFormat="1" ht="13.5" customHeight="1">
      <c r="A435" s="1218">
        <v>44294</v>
      </c>
      <c r="B435" s="1167" t="s">
        <v>62</v>
      </c>
      <c r="C435" s="1167" t="s">
        <v>66</v>
      </c>
      <c r="D435" s="1167">
        <v>8</v>
      </c>
      <c r="E435" s="1167">
        <v>8</v>
      </c>
      <c r="J435" s="1167">
        <v>0</v>
      </c>
      <c r="M435" s="1167">
        <v>5</v>
      </c>
      <c r="O435" s="1167">
        <v>40</v>
      </c>
      <c r="R435" s="1167">
        <v>5</v>
      </c>
      <c r="T435" s="1167">
        <v>40</v>
      </c>
      <c r="U435" s="1167">
        <v>0</v>
      </c>
      <c r="V435" s="1167">
        <v>0</v>
      </c>
      <c r="W435" s="1167">
        <v>10</v>
      </c>
      <c r="X435" s="1167">
        <v>0</v>
      </c>
      <c r="Y435" s="1167">
        <v>80</v>
      </c>
      <c r="Z435" s="1167">
        <v>0</v>
      </c>
      <c r="AA435" s="1167">
        <v>0</v>
      </c>
      <c r="AB435" s="1167">
        <v>0</v>
      </c>
      <c r="AC435" s="1167">
        <v>0</v>
      </c>
      <c r="AD435" s="1167">
        <v>0</v>
      </c>
      <c r="AE435" s="1167">
        <v>0</v>
      </c>
      <c r="AF435" s="1167">
        <v>0</v>
      </c>
      <c r="AG435" s="1167">
        <v>10</v>
      </c>
      <c r="AH435" s="1167">
        <v>0</v>
      </c>
      <c r="AI435" s="1167">
        <v>80</v>
      </c>
      <c r="BK435" s="1167">
        <v>431</v>
      </c>
    </row>
    <row r="436" spans="1:63" s="1167" customFormat="1" ht="13.5" customHeight="1">
      <c r="A436" s="1218">
        <v>44294</v>
      </c>
      <c r="B436" s="1167" t="s">
        <v>64</v>
      </c>
      <c r="C436" s="1167" t="s">
        <v>66</v>
      </c>
      <c r="D436" s="1167">
        <v>13</v>
      </c>
      <c r="E436" s="1167">
        <v>13</v>
      </c>
      <c r="J436" s="1167">
        <v>0</v>
      </c>
      <c r="M436" s="1167">
        <v>5</v>
      </c>
      <c r="O436" s="1167">
        <v>65</v>
      </c>
      <c r="T436" s="1167">
        <v>0</v>
      </c>
      <c r="U436" s="1167">
        <v>0</v>
      </c>
      <c r="V436" s="1167">
        <v>0</v>
      </c>
      <c r="W436" s="1167">
        <v>5</v>
      </c>
      <c r="X436" s="1167">
        <v>0</v>
      </c>
      <c r="Y436" s="1167">
        <v>65</v>
      </c>
      <c r="Z436" s="1167">
        <v>0</v>
      </c>
      <c r="AA436" s="1167">
        <v>0</v>
      </c>
      <c r="AB436" s="1167">
        <v>0</v>
      </c>
      <c r="AC436" s="1167">
        <v>0</v>
      </c>
      <c r="AD436" s="1167">
        <v>0</v>
      </c>
      <c r="AE436" s="1167">
        <v>0</v>
      </c>
      <c r="AF436" s="1167">
        <v>0</v>
      </c>
      <c r="AG436" s="1167">
        <v>5</v>
      </c>
      <c r="AH436" s="1167">
        <v>0</v>
      </c>
      <c r="AI436" s="1167">
        <v>65</v>
      </c>
      <c r="BK436" s="1167">
        <v>432</v>
      </c>
    </row>
    <row r="437" spans="1:63" s="1167" customFormat="1" ht="13.5" customHeight="1">
      <c r="A437" s="1218">
        <v>44294</v>
      </c>
      <c r="B437" s="1167" t="s">
        <v>511</v>
      </c>
      <c r="C437" s="1167" t="s">
        <v>66</v>
      </c>
      <c r="D437" s="1167">
        <v>20</v>
      </c>
      <c r="E437" s="1167">
        <v>15</v>
      </c>
      <c r="J437" s="1167">
        <v>0</v>
      </c>
      <c r="O437" s="1167">
        <v>0</v>
      </c>
      <c r="T437" s="1167">
        <v>0</v>
      </c>
      <c r="U437" s="1167">
        <v>0</v>
      </c>
      <c r="V437" s="1167">
        <v>0</v>
      </c>
      <c r="W437" s="1167">
        <v>0</v>
      </c>
      <c r="X437" s="1167">
        <v>0</v>
      </c>
      <c r="Y437" s="1167">
        <v>0</v>
      </c>
      <c r="Z437" s="1167">
        <v>0</v>
      </c>
      <c r="AA437" s="1167">
        <v>0</v>
      </c>
      <c r="AB437" s="1167">
        <v>0</v>
      </c>
      <c r="AC437" s="1167">
        <v>0</v>
      </c>
      <c r="AD437" s="1167">
        <v>0</v>
      </c>
      <c r="AE437" s="1167">
        <v>0</v>
      </c>
      <c r="AF437" s="1167">
        <v>0</v>
      </c>
      <c r="AG437" s="1167">
        <v>0</v>
      </c>
      <c r="AH437" s="1167">
        <v>0</v>
      </c>
      <c r="AI437" s="1167">
        <v>0</v>
      </c>
      <c r="BK437" s="1167">
        <v>433</v>
      </c>
    </row>
    <row r="438" spans="1:63" s="1167" customFormat="1" ht="13.5" customHeight="1">
      <c r="A438" s="1218">
        <v>44294</v>
      </c>
      <c r="B438" s="1167" t="s">
        <v>895</v>
      </c>
      <c r="C438" s="1167" t="s">
        <v>66</v>
      </c>
      <c r="D438" s="1167">
        <v>8</v>
      </c>
      <c r="E438" s="1167">
        <v>8</v>
      </c>
      <c r="J438" s="1167">
        <v>0</v>
      </c>
      <c r="M438" s="1167">
        <v>5</v>
      </c>
      <c r="O438" s="1167">
        <v>40</v>
      </c>
      <c r="T438" s="1167">
        <v>0</v>
      </c>
      <c r="U438" s="1167">
        <v>0</v>
      </c>
      <c r="V438" s="1167">
        <v>0</v>
      </c>
      <c r="W438" s="1167">
        <v>5</v>
      </c>
      <c r="X438" s="1167">
        <v>0</v>
      </c>
      <c r="Y438" s="1167">
        <v>40</v>
      </c>
      <c r="Z438" s="1167">
        <v>0</v>
      </c>
      <c r="AA438" s="1167">
        <v>0</v>
      </c>
      <c r="AB438" s="1167">
        <v>0</v>
      </c>
      <c r="AC438" s="1167">
        <v>0</v>
      </c>
      <c r="AD438" s="1167">
        <v>0</v>
      </c>
      <c r="AE438" s="1167">
        <v>0</v>
      </c>
      <c r="AF438" s="1167">
        <v>0</v>
      </c>
      <c r="AG438" s="1167">
        <v>5</v>
      </c>
      <c r="AH438" s="1167">
        <v>0</v>
      </c>
      <c r="AI438" s="1167">
        <v>40</v>
      </c>
      <c r="BK438" s="1167">
        <v>434</v>
      </c>
    </row>
    <row r="439" spans="1:63" s="1167" customFormat="1" ht="13.5" customHeight="1">
      <c r="A439" s="1218">
        <v>44294</v>
      </c>
      <c r="B439" s="1167" t="s">
        <v>512</v>
      </c>
      <c r="C439" s="1167" t="s">
        <v>66</v>
      </c>
      <c r="D439" s="1167">
        <v>20</v>
      </c>
      <c r="E439" s="1167">
        <v>20</v>
      </c>
      <c r="J439" s="1167">
        <v>0</v>
      </c>
      <c r="O439" s="1167">
        <v>0</v>
      </c>
      <c r="R439" s="1167">
        <v>2</v>
      </c>
      <c r="T439" s="1167">
        <v>40</v>
      </c>
      <c r="U439" s="1167">
        <v>0</v>
      </c>
      <c r="V439" s="1167">
        <v>0</v>
      </c>
      <c r="W439" s="1167">
        <v>2</v>
      </c>
      <c r="X439" s="1167">
        <v>0</v>
      </c>
      <c r="Y439" s="1167">
        <v>40</v>
      </c>
      <c r="Z439" s="1167">
        <v>0</v>
      </c>
      <c r="AA439" s="1167">
        <v>0</v>
      </c>
      <c r="AB439" s="1167">
        <v>0</v>
      </c>
      <c r="AC439" s="1167">
        <v>0</v>
      </c>
      <c r="AD439" s="1167">
        <v>0</v>
      </c>
      <c r="AE439" s="1167">
        <v>0</v>
      </c>
      <c r="AF439" s="1167">
        <v>0</v>
      </c>
      <c r="AG439" s="1167">
        <v>2</v>
      </c>
      <c r="AH439" s="1167">
        <v>0</v>
      </c>
      <c r="AI439" s="1167">
        <v>40</v>
      </c>
      <c r="BK439" s="1167">
        <v>435</v>
      </c>
    </row>
    <row r="440" spans="1:63" s="1167" customFormat="1" ht="13.5" customHeight="1">
      <c r="A440" s="1218">
        <v>44295</v>
      </c>
      <c r="B440" s="1167" t="s">
        <v>229</v>
      </c>
      <c r="C440" s="1167" t="s">
        <v>66</v>
      </c>
      <c r="D440" s="1167">
        <v>2</v>
      </c>
      <c r="E440" s="1167">
        <v>2</v>
      </c>
      <c r="F440" s="1167">
        <v>20</v>
      </c>
      <c r="J440" s="1167">
        <v>40</v>
      </c>
      <c r="K440" s="1167">
        <v>40</v>
      </c>
      <c r="O440" s="1167">
        <v>80</v>
      </c>
      <c r="P440" s="1167">
        <v>40</v>
      </c>
      <c r="T440" s="1167">
        <v>80</v>
      </c>
      <c r="U440" s="1167">
        <v>100</v>
      </c>
      <c r="V440" s="1167">
        <v>0</v>
      </c>
      <c r="W440" s="1167">
        <v>0</v>
      </c>
      <c r="X440" s="1167">
        <v>0</v>
      </c>
      <c r="Y440" s="1167">
        <v>200</v>
      </c>
      <c r="Z440" s="1167">
        <v>8666</v>
      </c>
      <c r="AA440" s="1167">
        <v>0</v>
      </c>
      <c r="AB440" s="1167">
        <v>0</v>
      </c>
      <c r="AC440" s="1167">
        <v>0</v>
      </c>
      <c r="AD440" s="1167">
        <v>17332</v>
      </c>
      <c r="AI440" s="1167">
        <v>0</v>
      </c>
      <c r="AJ440" s="1167">
        <v>115</v>
      </c>
      <c r="AK440" s="1167">
        <v>14</v>
      </c>
      <c r="AL440" s="1167">
        <v>0.16</v>
      </c>
      <c r="AM440" s="1167">
        <v>115</v>
      </c>
      <c r="AN440" s="1167">
        <v>32</v>
      </c>
      <c r="AO440" s="1167">
        <v>0.28999999999999998</v>
      </c>
      <c r="AP440" s="1167">
        <v>105</v>
      </c>
      <c r="AQ440" s="1167">
        <v>32</v>
      </c>
      <c r="AR440" s="1167">
        <v>0.28999999999999998</v>
      </c>
      <c r="AS440" s="1167">
        <v>13</v>
      </c>
      <c r="AT440" s="1167">
        <v>14</v>
      </c>
      <c r="AU440" s="1167">
        <v>0.16</v>
      </c>
      <c r="AV440" s="1167">
        <v>13</v>
      </c>
      <c r="AW440" s="1167">
        <v>24</v>
      </c>
      <c r="AX440" s="1167">
        <v>0.26</v>
      </c>
      <c r="AY440" s="1167">
        <v>7</v>
      </c>
      <c r="AZ440" s="1167">
        <v>24</v>
      </c>
      <c r="BA440" s="1167">
        <v>0.26</v>
      </c>
      <c r="BG440" s="1167">
        <v>11577.499999999998</v>
      </c>
      <c r="BH440" s="1167">
        <v>22.039999999999935</v>
      </c>
      <c r="BI440" s="1167">
        <v>0</v>
      </c>
      <c r="BK440" s="1167">
        <v>436</v>
      </c>
    </row>
    <row r="441" spans="1:63" s="1167" customFormat="1" ht="13.5" customHeight="1">
      <c r="A441" s="1218">
        <v>44295</v>
      </c>
      <c r="B441" s="1167" t="s">
        <v>848</v>
      </c>
      <c r="C441" s="1167" t="s">
        <v>66</v>
      </c>
      <c r="D441" s="1167">
        <v>2</v>
      </c>
      <c r="E441" s="1167">
        <v>2</v>
      </c>
      <c r="J441" s="1167">
        <v>0</v>
      </c>
      <c r="O441" s="1167">
        <v>0</v>
      </c>
      <c r="T441" s="1167">
        <v>0</v>
      </c>
      <c r="U441" s="1167">
        <v>0</v>
      </c>
      <c r="V441" s="1167">
        <v>0</v>
      </c>
      <c r="W441" s="1167">
        <v>0</v>
      </c>
      <c r="X441" s="1167">
        <v>0</v>
      </c>
      <c r="Y441" s="1167">
        <v>0</v>
      </c>
      <c r="Z441" s="1167">
        <v>1980</v>
      </c>
      <c r="AA441" s="1167">
        <v>0</v>
      </c>
      <c r="AB441" s="1167">
        <v>0</v>
      </c>
      <c r="AC441" s="1167">
        <v>0</v>
      </c>
      <c r="AD441" s="1167">
        <v>3960</v>
      </c>
      <c r="AI441" s="1167">
        <v>0</v>
      </c>
      <c r="BK441" s="1167">
        <v>437</v>
      </c>
    </row>
    <row r="442" spans="1:63" s="1167" customFormat="1" ht="13.5" customHeight="1">
      <c r="A442" s="1218">
        <v>44295</v>
      </c>
      <c r="B442" s="1167" t="s">
        <v>202</v>
      </c>
      <c r="C442" s="1167" t="s">
        <v>66</v>
      </c>
      <c r="D442" s="1167">
        <v>12.6</v>
      </c>
      <c r="E442" s="1167">
        <v>12.6</v>
      </c>
      <c r="F442" s="1167">
        <v>22</v>
      </c>
      <c r="J442" s="1167">
        <v>277.2</v>
      </c>
      <c r="K442" s="1167">
        <v>36</v>
      </c>
      <c r="O442" s="1167">
        <v>453.59999999999997</v>
      </c>
      <c r="P442" s="1167">
        <v>31</v>
      </c>
      <c r="T442" s="1167">
        <v>390.59999999999997</v>
      </c>
      <c r="U442" s="1167">
        <v>89</v>
      </c>
      <c r="V442" s="1167">
        <v>0</v>
      </c>
      <c r="W442" s="1167">
        <v>0</v>
      </c>
      <c r="X442" s="1167">
        <v>0</v>
      </c>
      <c r="Y442" s="1167">
        <v>1121.3999999999999</v>
      </c>
      <c r="Z442" s="1167">
        <v>3784</v>
      </c>
      <c r="AA442" s="1167">
        <v>0</v>
      </c>
      <c r="AB442" s="1167">
        <v>0</v>
      </c>
      <c r="AC442" s="1167">
        <v>0</v>
      </c>
      <c r="AD442" s="1167">
        <v>47678.400000000001</v>
      </c>
      <c r="AI442" s="1167">
        <v>0</v>
      </c>
      <c r="BK442" s="1167">
        <v>438</v>
      </c>
    </row>
    <row r="443" spans="1:63" s="1167" customFormat="1" ht="13.5" customHeight="1">
      <c r="A443" s="1218">
        <v>44295</v>
      </c>
      <c r="B443" s="1167" t="s">
        <v>850</v>
      </c>
      <c r="C443" s="1167" t="s">
        <v>389</v>
      </c>
      <c r="D443" s="1167">
        <v>10</v>
      </c>
      <c r="E443" s="1167">
        <v>10</v>
      </c>
      <c r="J443" s="1167">
        <v>0</v>
      </c>
      <c r="O443" s="1167">
        <v>0</v>
      </c>
      <c r="T443" s="1167">
        <v>0</v>
      </c>
      <c r="U443" s="1167">
        <v>0</v>
      </c>
      <c r="V443" s="1167">
        <v>0</v>
      </c>
      <c r="W443" s="1167">
        <v>0</v>
      </c>
      <c r="X443" s="1167">
        <v>0</v>
      </c>
      <c r="Y443" s="1167">
        <v>0</v>
      </c>
      <c r="Z443" s="1167">
        <v>0</v>
      </c>
      <c r="AA443" s="1167">
        <v>0</v>
      </c>
      <c r="AB443" s="1167">
        <v>4</v>
      </c>
      <c r="AC443" s="1167">
        <v>0</v>
      </c>
      <c r="AD443" s="1167">
        <v>40</v>
      </c>
      <c r="AI443" s="1167">
        <v>0</v>
      </c>
      <c r="BK443" s="1167">
        <v>439</v>
      </c>
    </row>
    <row r="444" spans="1:63" s="1167" customFormat="1" ht="13.5" customHeight="1">
      <c r="A444" s="1218">
        <v>44295</v>
      </c>
      <c r="B444" s="1167" t="s">
        <v>851</v>
      </c>
      <c r="C444" s="1167" t="s">
        <v>389</v>
      </c>
      <c r="D444" s="1167">
        <v>30</v>
      </c>
      <c r="E444" s="1167">
        <v>25</v>
      </c>
      <c r="G444" s="1167">
        <v>2</v>
      </c>
      <c r="J444" s="1167">
        <v>50</v>
      </c>
      <c r="L444" s="1167">
        <v>3</v>
      </c>
      <c r="O444" s="1167">
        <v>75</v>
      </c>
      <c r="Q444" s="1167">
        <v>3</v>
      </c>
      <c r="T444" s="1167">
        <v>75</v>
      </c>
      <c r="U444" s="1167">
        <v>0</v>
      </c>
      <c r="V444" s="1167">
        <v>8</v>
      </c>
      <c r="W444" s="1167">
        <v>0</v>
      </c>
      <c r="X444" s="1167">
        <v>0</v>
      </c>
      <c r="Y444" s="1167">
        <v>200</v>
      </c>
      <c r="Z444" s="1167">
        <v>0</v>
      </c>
      <c r="AA444" s="1167">
        <v>4</v>
      </c>
      <c r="AB444" s="1167">
        <v>0</v>
      </c>
      <c r="AC444" s="1167">
        <v>0</v>
      </c>
      <c r="AD444" s="1167">
        <v>100</v>
      </c>
      <c r="AF444" s="1167">
        <v>20</v>
      </c>
      <c r="AI444" s="1167">
        <v>500</v>
      </c>
      <c r="BK444" s="1167">
        <v>440</v>
      </c>
    </row>
    <row r="445" spans="1:63" s="1167" customFormat="1" ht="13.5" customHeight="1">
      <c r="A445" s="1218">
        <v>44295</v>
      </c>
      <c r="B445" s="1167" t="s">
        <v>496</v>
      </c>
      <c r="C445" s="1167" t="s">
        <v>852</v>
      </c>
      <c r="D445" s="1167">
        <v>42</v>
      </c>
      <c r="E445" s="1167">
        <v>42</v>
      </c>
      <c r="H445" s="1167">
        <v>0.3</v>
      </c>
      <c r="J445" s="1167">
        <v>12.6</v>
      </c>
      <c r="M445" s="1167">
        <v>0.8</v>
      </c>
      <c r="O445" s="1167">
        <v>33.6</v>
      </c>
      <c r="R445" s="1167">
        <v>0.8</v>
      </c>
      <c r="T445" s="1167">
        <v>33.6</v>
      </c>
      <c r="U445" s="1167">
        <v>0</v>
      </c>
      <c r="V445" s="1167">
        <v>0</v>
      </c>
      <c r="W445" s="1167">
        <v>1.9000000000000001</v>
      </c>
      <c r="X445" s="1167">
        <v>0</v>
      </c>
      <c r="Y445" s="1167">
        <v>79.800000000000011</v>
      </c>
      <c r="Z445" s="1167">
        <v>0</v>
      </c>
      <c r="AA445" s="1167">
        <v>0</v>
      </c>
      <c r="AB445" s="1167">
        <v>4.8000000000000007</v>
      </c>
      <c r="AC445" s="1167">
        <v>0</v>
      </c>
      <c r="AD445" s="1167">
        <v>201.60000000000002</v>
      </c>
      <c r="AI445" s="1167">
        <v>0</v>
      </c>
      <c r="BK445" s="1167">
        <v>441</v>
      </c>
    </row>
    <row r="446" spans="1:63" s="1167" customFormat="1" ht="13.5" customHeight="1">
      <c r="A446" s="1218">
        <v>44295</v>
      </c>
      <c r="B446" s="1167" t="s">
        <v>43</v>
      </c>
      <c r="C446" s="1167" t="s">
        <v>66</v>
      </c>
      <c r="D446" s="1167">
        <v>3.5</v>
      </c>
      <c r="E446" s="1167">
        <v>3.5</v>
      </c>
      <c r="H446" s="1167">
        <v>1</v>
      </c>
      <c r="J446" s="1167">
        <v>3.5</v>
      </c>
      <c r="M446" s="1167">
        <v>1.5</v>
      </c>
      <c r="O446" s="1167">
        <v>5.25</v>
      </c>
      <c r="P446" s="1167" t="s">
        <v>883</v>
      </c>
      <c r="R446" s="1167">
        <v>1.5</v>
      </c>
      <c r="T446" s="1167">
        <v>5.25</v>
      </c>
      <c r="U446" s="1167">
        <v>0</v>
      </c>
      <c r="W446" s="1167">
        <v>4</v>
      </c>
      <c r="X446" s="1167">
        <v>0</v>
      </c>
      <c r="Y446" s="1167">
        <v>14</v>
      </c>
      <c r="Z446" s="1167">
        <v>0</v>
      </c>
      <c r="AA446" s="1167">
        <v>0</v>
      </c>
      <c r="AB446" s="1167">
        <v>46</v>
      </c>
      <c r="AC446" s="1167">
        <v>0</v>
      </c>
      <c r="AD446" s="1167">
        <v>161</v>
      </c>
      <c r="AI446" s="1167">
        <v>0</v>
      </c>
      <c r="BK446" s="1167">
        <v>442</v>
      </c>
    </row>
    <row r="447" spans="1:63" s="1167" customFormat="1" ht="13.5" customHeight="1">
      <c r="A447" s="1218">
        <v>44295</v>
      </c>
      <c r="B447" s="1167" t="s">
        <v>618</v>
      </c>
      <c r="C447" s="1167" t="s">
        <v>66</v>
      </c>
      <c r="D447" s="1167">
        <v>35</v>
      </c>
      <c r="E447" s="1167">
        <v>35</v>
      </c>
      <c r="H447" s="1167">
        <v>0.4</v>
      </c>
      <c r="J447" s="1167">
        <v>14</v>
      </c>
      <c r="M447" s="1167">
        <v>0.8</v>
      </c>
      <c r="O447" s="1167">
        <v>28</v>
      </c>
      <c r="R447" s="1167">
        <v>0.8</v>
      </c>
      <c r="T447" s="1167">
        <v>28</v>
      </c>
      <c r="U447" s="1167">
        <v>0</v>
      </c>
      <c r="V447" s="1167">
        <v>0</v>
      </c>
      <c r="W447" s="1167">
        <v>2</v>
      </c>
      <c r="X447" s="1167">
        <v>0</v>
      </c>
      <c r="Y447" s="1167">
        <v>70</v>
      </c>
      <c r="Z447" s="1167">
        <v>0</v>
      </c>
      <c r="AA447" s="1167">
        <v>0</v>
      </c>
      <c r="AB447" s="1167">
        <v>2</v>
      </c>
      <c r="AC447" s="1167">
        <v>0</v>
      </c>
      <c r="AD447" s="1167">
        <v>70</v>
      </c>
      <c r="AG447" s="1167">
        <v>5</v>
      </c>
      <c r="AI447" s="1167">
        <v>175</v>
      </c>
      <c r="BK447" s="1167">
        <v>443</v>
      </c>
    </row>
    <row r="448" spans="1:63" s="1167" customFormat="1" ht="13.5" customHeight="1">
      <c r="A448" s="1218">
        <v>44295</v>
      </c>
      <c r="B448" s="1167" t="s">
        <v>44</v>
      </c>
      <c r="C448" s="1167" t="s">
        <v>66</v>
      </c>
      <c r="D448" s="1167">
        <v>20</v>
      </c>
      <c r="E448" s="1167">
        <v>20</v>
      </c>
      <c r="H448" s="1167">
        <v>0.4</v>
      </c>
      <c r="J448" s="1167">
        <v>8</v>
      </c>
      <c r="M448" s="1167">
        <v>0.8</v>
      </c>
      <c r="O448" s="1167">
        <v>16</v>
      </c>
      <c r="Q448" s="1167" t="s">
        <v>884</v>
      </c>
      <c r="R448" s="1167">
        <v>0.8</v>
      </c>
      <c r="T448" s="1167">
        <v>16</v>
      </c>
      <c r="U448" s="1167">
        <v>0</v>
      </c>
      <c r="V448" s="1167">
        <v>0</v>
      </c>
      <c r="W448" s="1167">
        <v>2</v>
      </c>
      <c r="X448" s="1167">
        <v>0</v>
      </c>
      <c r="Y448" s="1167">
        <v>40</v>
      </c>
      <c r="Z448" s="1167">
        <v>0</v>
      </c>
      <c r="AA448" s="1167">
        <v>0</v>
      </c>
      <c r="AB448" s="1167">
        <v>2</v>
      </c>
      <c r="AC448" s="1167">
        <v>0</v>
      </c>
      <c r="AD448" s="1167">
        <v>40</v>
      </c>
      <c r="AG448" s="1167">
        <v>5</v>
      </c>
      <c r="AI448" s="1167">
        <v>100</v>
      </c>
      <c r="BK448" s="1167">
        <v>444</v>
      </c>
    </row>
    <row r="449" spans="1:63" s="1167" customFormat="1" ht="13.5" customHeight="1">
      <c r="A449" s="1218">
        <v>44295</v>
      </c>
      <c r="B449" s="1167" t="s">
        <v>593</v>
      </c>
      <c r="C449" s="1167" t="s">
        <v>389</v>
      </c>
      <c r="D449" s="1167">
        <v>22</v>
      </c>
      <c r="E449" s="1167">
        <v>22</v>
      </c>
      <c r="H449" s="1167">
        <v>1</v>
      </c>
      <c r="J449" s="1167">
        <v>22</v>
      </c>
      <c r="M449" s="1167">
        <v>1</v>
      </c>
      <c r="O449" s="1167">
        <v>22</v>
      </c>
      <c r="R449" s="1167">
        <v>1</v>
      </c>
      <c r="T449" s="1167">
        <v>22</v>
      </c>
      <c r="U449" s="1167">
        <v>0</v>
      </c>
      <c r="V449" s="1167">
        <v>0</v>
      </c>
      <c r="W449" s="1167">
        <v>3</v>
      </c>
      <c r="X449" s="1167">
        <v>0</v>
      </c>
      <c r="Y449" s="1167">
        <v>66</v>
      </c>
      <c r="Z449" s="1167">
        <v>0</v>
      </c>
      <c r="AA449" s="1167">
        <v>0</v>
      </c>
      <c r="AB449" s="1167">
        <v>18</v>
      </c>
      <c r="AC449" s="1167">
        <v>0</v>
      </c>
      <c r="AD449" s="1167">
        <v>396</v>
      </c>
      <c r="AI449" s="1167">
        <v>0</v>
      </c>
      <c r="BK449" s="1167">
        <v>445</v>
      </c>
    </row>
    <row r="450" spans="1:63" s="1167" customFormat="1" ht="13.5" customHeight="1">
      <c r="A450" s="1218">
        <v>44295</v>
      </c>
      <c r="B450" s="1167" t="s">
        <v>45</v>
      </c>
      <c r="C450" s="1167" t="s">
        <v>66</v>
      </c>
      <c r="D450" s="1167">
        <v>130</v>
      </c>
      <c r="E450" s="1167">
        <v>90</v>
      </c>
      <c r="F450" s="1167" t="s">
        <v>885</v>
      </c>
      <c r="G450" s="1167" t="s">
        <v>886</v>
      </c>
      <c r="J450" s="1167">
        <v>0</v>
      </c>
      <c r="M450" s="1167">
        <v>0.1</v>
      </c>
      <c r="O450" s="1167">
        <v>9</v>
      </c>
      <c r="R450" s="1167">
        <v>0.1</v>
      </c>
      <c r="T450" s="1167">
        <v>9</v>
      </c>
      <c r="U450" s="1167">
        <v>0</v>
      </c>
      <c r="V450" s="1167">
        <v>0</v>
      </c>
      <c r="W450" s="1167">
        <v>0.2</v>
      </c>
      <c r="X450" s="1167">
        <v>0</v>
      </c>
      <c r="Y450" s="1167">
        <v>18</v>
      </c>
      <c r="Z450" s="1167">
        <v>0</v>
      </c>
      <c r="AA450" s="1167">
        <v>0</v>
      </c>
      <c r="AB450" s="1167">
        <v>0.4000000000000003</v>
      </c>
      <c r="AC450" s="1167">
        <v>0</v>
      </c>
      <c r="AD450" s="1167">
        <v>36.000000000000028</v>
      </c>
      <c r="AI450" s="1167">
        <v>0</v>
      </c>
      <c r="BK450" s="1167">
        <v>446</v>
      </c>
    </row>
    <row r="451" spans="1:63" s="1167" customFormat="1" ht="13.5" customHeight="1">
      <c r="A451" s="1218">
        <v>44295</v>
      </c>
      <c r="B451" s="1167" t="s">
        <v>46</v>
      </c>
      <c r="C451" s="1167" t="s">
        <v>66</v>
      </c>
      <c r="D451" s="1167">
        <v>35</v>
      </c>
      <c r="E451" s="1167">
        <v>35</v>
      </c>
      <c r="H451" s="1167">
        <v>0.1</v>
      </c>
      <c r="J451" s="1167">
        <v>3.5</v>
      </c>
      <c r="M451" s="1167">
        <v>0.2</v>
      </c>
      <c r="O451" s="1167">
        <v>7</v>
      </c>
      <c r="R451" s="1167">
        <v>0.2</v>
      </c>
      <c r="T451" s="1167">
        <v>7</v>
      </c>
      <c r="U451" s="1167">
        <v>0</v>
      </c>
      <c r="V451" s="1167">
        <v>0</v>
      </c>
      <c r="W451" s="1167">
        <v>0.5</v>
      </c>
      <c r="X451" s="1167">
        <v>0</v>
      </c>
      <c r="Y451" s="1167">
        <v>17.5</v>
      </c>
      <c r="Z451" s="1167">
        <v>0</v>
      </c>
      <c r="AA451" s="1167">
        <v>0</v>
      </c>
      <c r="AB451" s="1167">
        <v>1</v>
      </c>
      <c r="AC451" s="1167">
        <v>0</v>
      </c>
      <c r="AD451" s="1167">
        <v>35</v>
      </c>
      <c r="AG451" s="1167">
        <v>5</v>
      </c>
      <c r="AI451" s="1167">
        <v>175</v>
      </c>
      <c r="BK451" s="1167">
        <v>447</v>
      </c>
    </row>
    <row r="452" spans="1:63" s="1167" customFormat="1" ht="13.5" customHeight="1">
      <c r="A452" s="1218">
        <v>44295</v>
      </c>
      <c r="B452" s="1167" t="s">
        <v>47</v>
      </c>
      <c r="C452" s="1167" t="s">
        <v>66</v>
      </c>
      <c r="D452" s="1167">
        <v>17</v>
      </c>
      <c r="E452" s="1167">
        <v>17</v>
      </c>
      <c r="J452" s="1167">
        <v>0</v>
      </c>
      <c r="O452" s="1167">
        <v>0</v>
      </c>
      <c r="T452" s="1167">
        <v>0</v>
      </c>
      <c r="U452" s="1167">
        <v>0</v>
      </c>
      <c r="V452" s="1167">
        <v>0</v>
      </c>
      <c r="W452" s="1167">
        <v>0</v>
      </c>
      <c r="X452" s="1167">
        <v>0</v>
      </c>
      <c r="Y452" s="1167">
        <v>0</v>
      </c>
      <c r="Z452" s="1167">
        <v>0</v>
      </c>
      <c r="AA452" s="1167">
        <v>0</v>
      </c>
      <c r="AB452" s="1167">
        <v>1</v>
      </c>
      <c r="AC452" s="1167">
        <v>0</v>
      </c>
      <c r="AD452" s="1167">
        <v>17</v>
      </c>
      <c r="AI452" s="1167">
        <v>0</v>
      </c>
      <c r="BK452" s="1167">
        <v>448</v>
      </c>
    </row>
    <row r="453" spans="1:63" s="1167" customFormat="1" ht="13.5" customHeight="1">
      <c r="A453" s="1218">
        <v>44295</v>
      </c>
      <c r="B453" s="1167" t="s">
        <v>48</v>
      </c>
      <c r="C453" s="1167" t="s">
        <v>389</v>
      </c>
      <c r="D453" s="1167">
        <v>23</v>
      </c>
      <c r="E453" s="1167">
        <v>23</v>
      </c>
      <c r="H453" s="1167">
        <v>0.5</v>
      </c>
      <c r="J453" s="1167">
        <v>11.5</v>
      </c>
      <c r="M453" s="1167">
        <v>1</v>
      </c>
      <c r="O453" s="1167">
        <v>23</v>
      </c>
      <c r="R453" s="1167">
        <v>1</v>
      </c>
      <c r="T453" s="1167">
        <v>23</v>
      </c>
      <c r="U453" s="1167">
        <v>0</v>
      </c>
      <c r="V453" s="1167">
        <v>0</v>
      </c>
      <c r="W453" s="1167">
        <v>2.5</v>
      </c>
      <c r="X453" s="1167">
        <v>0</v>
      </c>
      <c r="Y453" s="1167">
        <v>57.5</v>
      </c>
      <c r="Z453" s="1167">
        <v>0</v>
      </c>
      <c r="AA453" s="1167">
        <v>0</v>
      </c>
      <c r="AB453" s="1167">
        <v>0</v>
      </c>
      <c r="AC453" s="1167">
        <v>0</v>
      </c>
      <c r="AD453" s="1167">
        <v>0</v>
      </c>
      <c r="AG453" s="1167">
        <v>10</v>
      </c>
      <c r="AI453" s="1167">
        <v>230</v>
      </c>
      <c r="BK453" s="1167">
        <v>449</v>
      </c>
    </row>
    <row r="454" spans="1:63" s="1167" customFormat="1" ht="13.5" customHeight="1">
      <c r="A454" s="1218">
        <v>44295</v>
      </c>
      <c r="B454" s="1167" t="s">
        <v>164</v>
      </c>
      <c r="C454" s="1167" t="s">
        <v>66</v>
      </c>
      <c r="D454" s="1167">
        <v>80</v>
      </c>
      <c r="E454" s="1167">
        <v>80</v>
      </c>
      <c r="H454" s="1167">
        <v>0.2</v>
      </c>
      <c r="J454" s="1167">
        <v>16</v>
      </c>
      <c r="M454" s="1167">
        <v>0.3</v>
      </c>
      <c r="O454" s="1167">
        <v>24</v>
      </c>
      <c r="R454" s="1167">
        <v>0.3</v>
      </c>
      <c r="T454" s="1167">
        <v>24</v>
      </c>
      <c r="U454" s="1167">
        <v>0</v>
      </c>
      <c r="V454" s="1167">
        <v>0</v>
      </c>
      <c r="W454" s="1167">
        <v>0.8</v>
      </c>
      <c r="X454" s="1167">
        <v>0</v>
      </c>
      <c r="Y454" s="1167">
        <v>64</v>
      </c>
      <c r="Z454" s="1167">
        <v>0</v>
      </c>
      <c r="AA454" s="1167">
        <v>0</v>
      </c>
      <c r="AB454" s="1167">
        <v>0.60000000000000098</v>
      </c>
      <c r="AC454" s="1167">
        <v>0</v>
      </c>
      <c r="AD454" s="1167">
        <v>48.000000000000078</v>
      </c>
      <c r="AG454" s="1167">
        <v>3</v>
      </c>
      <c r="AI454" s="1167">
        <v>240</v>
      </c>
      <c r="BK454" s="1167">
        <v>450</v>
      </c>
    </row>
    <row r="455" spans="1:63" s="1167" customFormat="1" ht="13.5" customHeight="1">
      <c r="A455" s="1218">
        <v>44295</v>
      </c>
      <c r="B455" s="1167" t="s">
        <v>49</v>
      </c>
      <c r="C455" s="1167" t="s">
        <v>66</v>
      </c>
      <c r="D455" s="1167">
        <v>40</v>
      </c>
      <c r="E455" s="1167">
        <v>40</v>
      </c>
      <c r="H455" s="1167">
        <v>0.2</v>
      </c>
      <c r="J455" s="1167">
        <v>8</v>
      </c>
      <c r="M455" s="1167">
        <v>0.3</v>
      </c>
      <c r="O455" s="1167">
        <v>12</v>
      </c>
      <c r="R455" s="1167">
        <v>0.3</v>
      </c>
      <c r="T455" s="1167">
        <v>12</v>
      </c>
      <c r="U455" s="1167">
        <v>0</v>
      </c>
      <c r="V455" s="1167">
        <v>0</v>
      </c>
      <c r="W455" s="1167">
        <v>0.8</v>
      </c>
      <c r="X455" s="1167">
        <v>0</v>
      </c>
      <c r="Y455" s="1167">
        <v>32</v>
      </c>
      <c r="Z455" s="1167">
        <v>0</v>
      </c>
      <c r="AA455" s="1167">
        <v>0</v>
      </c>
      <c r="AB455" s="1167">
        <v>23.599999999999998</v>
      </c>
      <c r="AC455" s="1167">
        <v>0</v>
      </c>
      <c r="AD455" s="1167">
        <v>943.99999999999989</v>
      </c>
      <c r="AI455" s="1167">
        <v>0</v>
      </c>
      <c r="BK455" s="1167">
        <v>451</v>
      </c>
    </row>
    <row r="456" spans="1:63" s="1167" customFormat="1" ht="13.5" customHeight="1">
      <c r="A456" s="1218">
        <v>44295</v>
      </c>
      <c r="B456" s="1167" t="s">
        <v>373</v>
      </c>
      <c r="C456" s="1167" t="s">
        <v>66</v>
      </c>
      <c r="D456" s="1167">
        <v>43</v>
      </c>
      <c r="E456" s="1167">
        <v>43</v>
      </c>
      <c r="H456" s="1167">
        <v>4</v>
      </c>
      <c r="J456" s="1167">
        <v>172</v>
      </c>
      <c r="M456" s="1167">
        <v>1</v>
      </c>
      <c r="O456" s="1167">
        <v>43</v>
      </c>
      <c r="R456" s="1167">
        <v>1</v>
      </c>
      <c r="T456" s="1167">
        <v>43</v>
      </c>
      <c r="U456" s="1167">
        <v>0</v>
      </c>
      <c r="V456" s="1167">
        <v>0</v>
      </c>
      <c r="W456" s="1167">
        <v>6</v>
      </c>
      <c r="X456" s="1167">
        <v>0</v>
      </c>
      <c r="Y456" s="1167">
        <v>258</v>
      </c>
      <c r="Z456" s="1167">
        <v>0</v>
      </c>
      <c r="AA456" s="1167">
        <v>0</v>
      </c>
      <c r="AB456" s="1167">
        <v>6.3000000000000007</v>
      </c>
      <c r="AC456" s="1167">
        <v>0</v>
      </c>
      <c r="AD456" s="1167">
        <v>270.90000000000003</v>
      </c>
      <c r="AE456" s="1167">
        <v>0</v>
      </c>
      <c r="AF456" s="1167">
        <v>0</v>
      </c>
      <c r="AG456" s="1167">
        <v>20</v>
      </c>
      <c r="AH456" s="1167">
        <v>0</v>
      </c>
      <c r="AI456" s="1167">
        <v>860</v>
      </c>
      <c r="BK456" s="1167">
        <v>452</v>
      </c>
    </row>
    <row r="457" spans="1:63" s="1167" customFormat="1" ht="13.5" customHeight="1">
      <c r="A457" s="1218">
        <v>44295</v>
      </c>
      <c r="B457" s="1167" t="s">
        <v>853</v>
      </c>
      <c r="C457" s="1167" t="s">
        <v>66</v>
      </c>
      <c r="D457" s="1167">
        <v>30</v>
      </c>
      <c r="E457" s="1167">
        <v>6</v>
      </c>
      <c r="H457" s="1167">
        <v>0.5</v>
      </c>
      <c r="J457" s="1167">
        <v>3</v>
      </c>
      <c r="M457" s="1167">
        <v>1</v>
      </c>
      <c r="O457" s="1167">
        <v>6</v>
      </c>
      <c r="R457" s="1167">
        <v>1</v>
      </c>
      <c r="T457" s="1167">
        <v>6</v>
      </c>
      <c r="V457" s="1167">
        <v>0</v>
      </c>
      <c r="W457" s="1167">
        <v>2.5</v>
      </c>
      <c r="X457" s="1167">
        <v>0</v>
      </c>
      <c r="Y457" s="1167">
        <v>15</v>
      </c>
      <c r="Z457" s="1167">
        <v>0</v>
      </c>
      <c r="AA457" s="1167">
        <v>0</v>
      </c>
      <c r="AB457" s="1167">
        <v>19.5</v>
      </c>
      <c r="AC457" s="1167">
        <v>0</v>
      </c>
      <c r="AD457" s="1167">
        <v>117</v>
      </c>
      <c r="AE457" s="1167">
        <v>0</v>
      </c>
      <c r="AF457" s="1167">
        <v>0</v>
      </c>
      <c r="AH457" s="1167">
        <v>0</v>
      </c>
      <c r="AI457" s="1167">
        <v>0</v>
      </c>
      <c r="BK457" s="1167">
        <v>453</v>
      </c>
    </row>
    <row r="458" spans="1:63" s="1167" customFormat="1" ht="13.5" customHeight="1">
      <c r="A458" s="1218">
        <v>44295</v>
      </c>
      <c r="B458" s="1167" t="s">
        <v>176</v>
      </c>
      <c r="C458" s="1167" t="s">
        <v>389</v>
      </c>
      <c r="D458" s="1167">
        <v>9</v>
      </c>
      <c r="E458" s="1167">
        <v>9</v>
      </c>
      <c r="H458" s="1167">
        <v>0.5</v>
      </c>
      <c r="J458" s="1167">
        <v>4.5</v>
      </c>
      <c r="K458" s="1167" t="s">
        <v>887</v>
      </c>
      <c r="M458" s="1167">
        <v>1</v>
      </c>
      <c r="O458" s="1167">
        <v>9</v>
      </c>
      <c r="R458" s="1167">
        <v>1</v>
      </c>
      <c r="T458" s="1167">
        <v>9</v>
      </c>
      <c r="U458" s="1167">
        <v>0</v>
      </c>
      <c r="V458" s="1167">
        <v>0</v>
      </c>
      <c r="W458" s="1167">
        <v>2.5</v>
      </c>
      <c r="X458" s="1167">
        <v>0</v>
      </c>
      <c r="Y458" s="1167">
        <v>22.5</v>
      </c>
      <c r="Z458" s="1167">
        <v>0</v>
      </c>
      <c r="AA458" s="1167">
        <v>0</v>
      </c>
      <c r="AB458" s="1167">
        <v>10.5</v>
      </c>
      <c r="AC458" s="1167">
        <v>0</v>
      </c>
      <c r="AD458" s="1167">
        <v>94.5</v>
      </c>
      <c r="AE458" s="1167">
        <v>0</v>
      </c>
      <c r="AF458" s="1167">
        <v>0</v>
      </c>
      <c r="AH458" s="1167">
        <v>0</v>
      </c>
      <c r="AI458" s="1167">
        <v>0</v>
      </c>
      <c r="BK458" s="1167">
        <v>454</v>
      </c>
    </row>
    <row r="459" spans="1:63" s="1167" customFormat="1" ht="13.5" customHeight="1">
      <c r="A459" s="1218">
        <v>44295</v>
      </c>
      <c r="B459" s="1167" t="s">
        <v>158</v>
      </c>
      <c r="C459" s="1167" t="s">
        <v>66</v>
      </c>
      <c r="D459" s="1167">
        <v>30</v>
      </c>
      <c r="E459" s="1167">
        <v>30</v>
      </c>
      <c r="H459" s="1167">
        <v>0.5</v>
      </c>
      <c r="J459" s="1167">
        <v>15</v>
      </c>
      <c r="M459" s="1167">
        <v>1</v>
      </c>
      <c r="O459" s="1167">
        <v>30</v>
      </c>
      <c r="R459" s="1167">
        <v>1</v>
      </c>
      <c r="T459" s="1167">
        <v>30</v>
      </c>
      <c r="U459" s="1167">
        <v>0</v>
      </c>
      <c r="V459" s="1167">
        <v>0</v>
      </c>
      <c r="W459" s="1167">
        <v>2.5</v>
      </c>
      <c r="X459" s="1167">
        <v>0</v>
      </c>
      <c r="Y459" s="1167">
        <v>75</v>
      </c>
      <c r="Z459" s="1167">
        <v>0</v>
      </c>
      <c r="AA459" s="1167">
        <v>0</v>
      </c>
      <c r="AB459" s="1167">
        <v>4.5</v>
      </c>
      <c r="AC459" s="1167">
        <v>0</v>
      </c>
      <c r="AD459" s="1167">
        <v>135</v>
      </c>
      <c r="AE459" s="1167">
        <v>0</v>
      </c>
      <c r="AF459" s="1167">
        <v>0</v>
      </c>
      <c r="AH459" s="1167">
        <v>0</v>
      </c>
      <c r="AI459" s="1167">
        <v>0</v>
      </c>
      <c r="BK459" s="1167">
        <v>455</v>
      </c>
    </row>
    <row r="460" spans="1:63" s="1167" customFormat="1" ht="13.5" customHeight="1">
      <c r="A460" s="1218">
        <v>44295</v>
      </c>
      <c r="B460" s="1167" t="s">
        <v>166</v>
      </c>
      <c r="C460" s="1167" t="s">
        <v>66</v>
      </c>
      <c r="D460" s="1167">
        <v>30</v>
      </c>
      <c r="E460" s="1167">
        <v>30</v>
      </c>
      <c r="J460" s="1167">
        <v>0</v>
      </c>
      <c r="M460" s="1167">
        <v>0.1</v>
      </c>
      <c r="O460" s="1167">
        <v>3</v>
      </c>
      <c r="R460" s="1167">
        <v>0.1</v>
      </c>
      <c r="T460" s="1167">
        <v>3</v>
      </c>
      <c r="U460" s="1167">
        <v>0</v>
      </c>
      <c r="V460" s="1167">
        <v>0</v>
      </c>
      <c r="W460" s="1167">
        <v>0.2</v>
      </c>
      <c r="X460" s="1167">
        <v>0</v>
      </c>
      <c r="Y460" s="1167">
        <v>6</v>
      </c>
      <c r="Z460" s="1167">
        <v>0</v>
      </c>
      <c r="AA460" s="1167">
        <v>0</v>
      </c>
      <c r="AB460" s="1167">
        <v>0.30000000000000043</v>
      </c>
      <c r="AC460" s="1167">
        <v>0</v>
      </c>
      <c r="AD460" s="1167">
        <v>9.0000000000000124</v>
      </c>
      <c r="AE460" s="1167">
        <v>0</v>
      </c>
      <c r="AF460" s="1167">
        <v>0</v>
      </c>
      <c r="AG460" s="1167">
        <v>3</v>
      </c>
      <c r="AH460" s="1167">
        <v>0</v>
      </c>
      <c r="AI460" s="1167">
        <v>90</v>
      </c>
      <c r="BK460" s="1167">
        <v>456</v>
      </c>
    </row>
    <row r="461" spans="1:63" s="1167" customFormat="1" ht="13.5" customHeight="1">
      <c r="A461" s="1218">
        <v>44295</v>
      </c>
      <c r="B461" s="1167" t="s">
        <v>145</v>
      </c>
      <c r="C461" s="1167" t="s">
        <v>389</v>
      </c>
      <c r="D461" s="1167">
        <v>16</v>
      </c>
      <c r="E461" s="1167">
        <v>16</v>
      </c>
      <c r="H461" s="1167">
        <v>1</v>
      </c>
      <c r="J461" s="1167">
        <v>16</v>
      </c>
      <c r="M461" s="1167">
        <v>1</v>
      </c>
      <c r="O461" s="1167">
        <v>16</v>
      </c>
      <c r="R461" s="1167">
        <v>1</v>
      </c>
      <c r="T461" s="1167">
        <v>16</v>
      </c>
      <c r="U461" s="1167">
        <v>0</v>
      </c>
      <c r="V461" s="1167">
        <v>0</v>
      </c>
      <c r="W461" s="1167">
        <v>3</v>
      </c>
      <c r="X461" s="1167">
        <v>0</v>
      </c>
      <c r="Y461" s="1167">
        <v>48</v>
      </c>
      <c r="Z461" s="1167">
        <v>0</v>
      </c>
      <c r="AA461" s="1167">
        <v>0</v>
      </c>
      <c r="AB461" s="1167">
        <v>11</v>
      </c>
      <c r="AC461" s="1167">
        <v>0</v>
      </c>
      <c r="AD461" s="1167">
        <v>176</v>
      </c>
      <c r="AE461" s="1167">
        <v>0</v>
      </c>
      <c r="AF461" s="1167">
        <v>0</v>
      </c>
      <c r="AH461" s="1167">
        <v>0</v>
      </c>
      <c r="AI461" s="1167">
        <v>0</v>
      </c>
      <c r="BK461" s="1167">
        <v>457</v>
      </c>
    </row>
    <row r="462" spans="1:63" s="1167" customFormat="1" ht="13.5" customHeight="1">
      <c r="A462" s="1218">
        <v>44295</v>
      </c>
      <c r="B462" s="1167" t="s">
        <v>136</v>
      </c>
      <c r="C462" s="1167" t="s">
        <v>66</v>
      </c>
      <c r="D462" s="1167">
        <v>120</v>
      </c>
      <c r="E462" s="1167">
        <v>120</v>
      </c>
      <c r="J462" s="1167">
        <v>0</v>
      </c>
      <c r="O462" s="1167">
        <v>0</v>
      </c>
      <c r="P462" s="1167" t="s">
        <v>883</v>
      </c>
      <c r="T462" s="1167">
        <v>0</v>
      </c>
      <c r="U462" s="1167">
        <v>0</v>
      </c>
      <c r="V462" s="1167">
        <v>0</v>
      </c>
      <c r="W462" s="1167">
        <v>0</v>
      </c>
      <c r="X462" s="1167">
        <v>0</v>
      </c>
      <c r="Y462" s="1167">
        <v>0</v>
      </c>
      <c r="Z462" s="1167">
        <v>0</v>
      </c>
      <c r="AA462" s="1167">
        <v>0</v>
      </c>
      <c r="AB462" s="1167">
        <v>12</v>
      </c>
      <c r="AC462" s="1167">
        <v>0</v>
      </c>
      <c r="AD462" s="1167">
        <v>1440</v>
      </c>
      <c r="AE462" s="1167">
        <v>0</v>
      </c>
      <c r="AF462" s="1167">
        <v>0</v>
      </c>
      <c r="AH462" s="1167">
        <v>0</v>
      </c>
      <c r="AI462" s="1167">
        <v>0</v>
      </c>
      <c r="BK462" s="1167">
        <v>458</v>
      </c>
    </row>
    <row r="463" spans="1:63" s="1167" customFormat="1" ht="13.5" customHeight="1">
      <c r="A463" s="1218">
        <v>44295</v>
      </c>
      <c r="B463" s="1167" t="s">
        <v>183</v>
      </c>
      <c r="C463" s="1167" t="s">
        <v>66</v>
      </c>
      <c r="D463" s="1167">
        <v>30</v>
      </c>
      <c r="E463" s="1167">
        <v>30</v>
      </c>
      <c r="J463" s="1167">
        <v>0</v>
      </c>
      <c r="M463" s="1167">
        <v>0.1</v>
      </c>
      <c r="O463" s="1167">
        <v>3</v>
      </c>
      <c r="R463" s="1167">
        <v>0.1</v>
      </c>
      <c r="T463" s="1167">
        <v>3</v>
      </c>
      <c r="U463" s="1167">
        <v>0</v>
      </c>
      <c r="V463" s="1167">
        <v>0</v>
      </c>
      <c r="W463" s="1167">
        <v>0.2</v>
      </c>
      <c r="X463" s="1167">
        <v>0</v>
      </c>
      <c r="Y463" s="1167">
        <v>6</v>
      </c>
      <c r="Z463" s="1167">
        <v>0</v>
      </c>
      <c r="AA463" s="1167">
        <v>0</v>
      </c>
      <c r="AB463" s="1167">
        <v>0.60000000000000031</v>
      </c>
      <c r="AC463" s="1167">
        <v>0</v>
      </c>
      <c r="AD463" s="1167">
        <v>18.000000000000011</v>
      </c>
      <c r="AE463" s="1167">
        <v>0</v>
      </c>
      <c r="AF463" s="1167">
        <v>0</v>
      </c>
      <c r="AH463" s="1167">
        <v>0</v>
      </c>
      <c r="AI463" s="1167">
        <v>0</v>
      </c>
      <c r="BK463" s="1167">
        <v>459</v>
      </c>
    </row>
    <row r="464" spans="1:63" s="1167" customFormat="1" ht="13.5" customHeight="1">
      <c r="A464" s="1218">
        <v>44295</v>
      </c>
      <c r="B464" s="1167" t="s">
        <v>142</v>
      </c>
      <c r="C464" s="1167" t="s">
        <v>66</v>
      </c>
      <c r="D464" s="1167">
        <v>35</v>
      </c>
      <c r="E464" s="1167">
        <v>35</v>
      </c>
      <c r="J464" s="1167">
        <v>0</v>
      </c>
      <c r="M464" s="1167">
        <v>0.2</v>
      </c>
      <c r="O464" s="1167">
        <v>7</v>
      </c>
      <c r="R464" s="1167">
        <v>0.3</v>
      </c>
      <c r="T464" s="1167">
        <v>10.5</v>
      </c>
      <c r="U464" s="1167">
        <v>0</v>
      </c>
      <c r="V464" s="1167">
        <v>0</v>
      </c>
      <c r="W464" s="1167">
        <v>0.5</v>
      </c>
      <c r="X464" s="1167">
        <v>0</v>
      </c>
      <c r="Y464" s="1167">
        <v>17.5</v>
      </c>
      <c r="Z464" s="1167">
        <v>0</v>
      </c>
      <c r="AA464" s="1167">
        <v>0</v>
      </c>
      <c r="AB464" s="1167">
        <v>3.8</v>
      </c>
      <c r="AC464" s="1167">
        <v>0</v>
      </c>
      <c r="AD464" s="1167">
        <v>133</v>
      </c>
      <c r="AE464" s="1167">
        <v>0</v>
      </c>
      <c r="AF464" s="1167">
        <v>0</v>
      </c>
      <c r="AH464" s="1167">
        <v>0</v>
      </c>
      <c r="AI464" s="1167">
        <v>0</v>
      </c>
      <c r="BK464" s="1167">
        <v>460</v>
      </c>
    </row>
    <row r="465" spans="1:63" s="1167" customFormat="1" ht="13.5" customHeight="1">
      <c r="A465" s="1218">
        <v>44295</v>
      </c>
      <c r="B465" s="1167" t="s">
        <v>51</v>
      </c>
      <c r="C465" s="1167" t="s">
        <v>66</v>
      </c>
      <c r="D465" s="1167">
        <v>100</v>
      </c>
      <c r="E465" s="1167">
        <v>100</v>
      </c>
      <c r="J465" s="1167">
        <v>0</v>
      </c>
      <c r="M465" s="1167">
        <v>0.5</v>
      </c>
      <c r="O465" s="1167">
        <v>50</v>
      </c>
      <c r="R465" s="1167">
        <v>0.5</v>
      </c>
      <c r="T465" s="1167">
        <v>50</v>
      </c>
      <c r="U465" s="1167">
        <v>0</v>
      </c>
      <c r="V465" s="1167">
        <v>0</v>
      </c>
      <c r="W465" s="1167">
        <v>1</v>
      </c>
      <c r="X465" s="1167">
        <v>0</v>
      </c>
      <c r="Y465" s="1167">
        <v>100</v>
      </c>
      <c r="Z465" s="1167">
        <v>0</v>
      </c>
      <c r="AA465" s="1167">
        <v>0</v>
      </c>
      <c r="AB465" s="1167">
        <v>8</v>
      </c>
      <c r="AC465" s="1167">
        <v>0</v>
      </c>
      <c r="AD465" s="1167">
        <v>800</v>
      </c>
      <c r="AE465" s="1167">
        <v>0</v>
      </c>
      <c r="AF465" s="1167">
        <v>0</v>
      </c>
      <c r="AH465" s="1167">
        <v>0</v>
      </c>
      <c r="AI465" s="1167">
        <v>0</v>
      </c>
      <c r="BK465" s="1167">
        <v>461</v>
      </c>
    </row>
    <row r="466" spans="1:63" s="1167" customFormat="1" ht="13.5" customHeight="1">
      <c r="A466" s="1218">
        <v>44295</v>
      </c>
      <c r="B466" s="1167" t="s">
        <v>935</v>
      </c>
      <c r="C466" s="1167" t="s">
        <v>66</v>
      </c>
      <c r="D466" s="1167">
        <v>50</v>
      </c>
      <c r="E466" s="1167">
        <v>50</v>
      </c>
      <c r="H466" s="1167">
        <v>0.2</v>
      </c>
      <c r="J466" s="1167">
        <v>10</v>
      </c>
      <c r="M466" s="1167">
        <v>0.4</v>
      </c>
      <c r="O466" s="1167">
        <v>20</v>
      </c>
      <c r="R466" s="1167">
        <v>0.4</v>
      </c>
      <c r="T466" s="1167">
        <v>20</v>
      </c>
      <c r="U466" s="1167">
        <v>0</v>
      </c>
      <c r="V466" s="1167">
        <v>0</v>
      </c>
      <c r="W466" s="1167">
        <v>1</v>
      </c>
      <c r="X466" s="1167">
        <v>0</v>
      </c>
      <c r="Y466" s="1167">
        <v>50</v>
      </c>
      <c r="Z466" s="1167">
        <v>0</v>
      </c>
      <c r="AA466" s="1167">
        <v>0</v>
      </c>
      <c r="AB466" s="1167">
        <v>3</v>
      </c>
      <c r="AC466" s="1167">
        <v>0</v>
      </c>
      <c r="AD466" s="1167">
        <v>150</v>
      </c>
      <c r="AE466" s="1167">
        <v>0</v>
      </c>
      <c r="AF466" s="1167">
        <v>0</v>
      </c>
      <c r="AH466" s="1167">
        <v>0</v>
      </c>
      <c r="AI466" s="1167">
        <v>0</v>
      </c>
      <c r="BK466" s="1167">
        <v>462</v>
      </c>
    </row>
    <row r="467" spans="1:63" s="1167" customFormat="1" ht="13.5" customHeight="1">
      <c r="A467" s="1218">
        <v>44295</v>
      </c>
      <c r="B467" s="1167" t="s">
        <v>168</v>
      </c>
      <c r="C467" s="1167" t="s">
        <v>66</v>
      </c>
      <c r="D467" s="1167">
        <v>120</v>
      </c>
      <c r="E467" s="1167">
        <v>91</v>
      </c>
      <c r="J467" s="1167">
        <v>0</v>
      </c>
      <c r="L467" s="1167">
        <v>8.5</v>
      </c>
      <c r="O467" s="1167">
        <v>773.5</v>
      </c>
      <c r="T467" s="1167">
        <v>0</v>
      </c>
      <c r="U467" s="1167">
        <v>0</v>
      </c>
      <c r="V467" s="1167">
        <v>8.5</v>
      </c>
      <c r="W467" s="1167">
        <v>0</v>
      </c>
      <c r="X467" s="1167">
        <v>0</v>
      </c>
      <c r="Y467" s="1167">
        <v>773.5</v>
      </c>
      <c r="Z467" s="1167">
        <v>0</v>
      </c>
      <c r="AA467" s="1167">
        <v>0</v>
      </c>
      <c r="AB467" s="1167">
        <v>0</v>
      </c>
      <c r="AC467" s="1167">
        <v>0</v>
      </c>
      <c r="AD467" s="1167">
        <v>0</v>
      </c>
      <c r="AE467" s="1167">
        <v>0</v>
      </c>
      <c r="AF467" s="1167">
        <v>8.5</v>
      </c>
      <c r="AG467" s="1167">
        <v>0</v>
      </c>
      <c r="AH467" s="1167">
        <v>0</v>
      </c>
      <c r="AI467" s="1167">
        <v>773.5</v>
      </c>
      <c r="BK467" s="1167">
        <v>463</v>
      </c>
    </row>
    <row r="468" spans="1:63" s="1167" customFormat="1" ht="13.5" customHeight="1">
      <c r="A468" s="1218">
        <v>44295</v>
      </c>
      <c r="B468" s="1167" t="s">
        <v>169</v>
      </c>
      <c r="C468" s="1167" t="s">
        <v>66</v>
      </c>
      <c r="D468" s="1167">
        <v>80</v>
      </c>
      <c r="E468" s="1167">
        <v>75</v>
      </c>
      <c r="J468" s="1167">
        <v>0</v>
      </c>
      <c r="O468" s="1167">
        <v>0</v>
      </c>
      <c r="Q468" s="1167">
        <v>8.5</v>
      </c>
      <c r="T468" s="1167">
        <v>637.5</v>
      </c>
      <c r="U468" s="1167">
        <v>0</v>
      </c>
      <c r="V468" s="1167">
        <v>8.5</v>
      </c>
      <c r="W468" s="1167">
        <v>0</v>
      </c>
      <c r="X468" s="1167">
        <v>0</v>
      </c>
      <c r="Y468" s="1167">
        <v>637.5</v>
      </c>
      <c r="Z468" s="1167">
        <v>0</v>
      </c>
      <c r="AA468" s="1167">
        <v>0</v>
      </c>
      <c r="AB468" s="1167">
        <v>0</v>
      </c>
      <c r="AC468" s="1167">
        <v>0</v>
      </c>
      <c r="AD468" s="1167">
        <v>0</v>
      </c>
      <c r="AE468" s="1167">
        <v>0</v>
      </c>
      <c r="AF468" s="1167">
        <v>8.5</v>
      </c>
      <c r="AG468" s="1167">
        <v>0</v>
      </c>
      <c r="AH468" s="1167">
        <v>0</v>
      </c>
      <c r="AI468" s="1167">
        <v>637.5</v>
      </c>
      <c r="BK468" s="1167">
        <v>464</v>
      </c>
    </row>
    <row r="469" spans="1:63" s="1167" customFormat="1" ht="13.5" customHeight="1">
      <c r="A469" s="1218">
        <v>44295</v>
      </c>
      <c r="B469" s="1167" t="s">
        <v>488</v>
      </c>
      <c r="C469" s="1167" t="s">
        <v>66</v>
      </c>
      <c r="D469" s="1167">
        <v>120</v>
      </c>
      <c r="E469" s="1167">
        <v>113</v>
      </c>
      <c r="G469" s="1167">
        <v>5</v>
      </c>
      <c r="J469" s="1167">
        <v>565</v>
      </c>
      <c r="O469" s="1167">
        <v>0</v>
      </c>
      <c r="S469" s="1167" t="s">
        <v>888</v>
      </c>
      <c r="T469" s="1167">
        <v>0</v>
      </c>
      <c r="U469" s="1167">
        <v>0</v>
      </c>
      <c r="V469" s="1167">
        <v>5</v>
      </c>
      <c r="W469" s="1167">
        <v>0</v>
      </c>
      <c r="X469" s="1167">
        <v>0</v>
      </c>
      <c r="Y469" s="1167">
        <v>565</v>
      </c>
      <c r="Z469" s="1167">
        <v>0</v>
      </c>
      <c r="AA469" s="1167">
        <v>0</v>
      </c>
      <c r="AB469" s="1167">
        <v>0</v>
      </c>
      <c r="AC469" s="1167">
        <v>0</v>
      </c>
      <c r="AD469" s="1167">
        <v>0</v>
      </c>
      <c r="AE469" s="1167">
        <v>0</v>
      </c>
      <c r="AF469" s="1167">
        <v>5</v>
      </c>
      <c r="AG469" s="1167">
        <v>0</v>
      </c>
      <c r="AH469" s="1167">
        <v>0</v>
      </c>
      <c r="AI469" s="1167">
        <v>565</v>
      </c>
      <c r="BK469" s="1167">
        <v>465</v>
      </c>
    </row>
    <row r="470" spans="1:63" s="1167" customFormat="1" ht="13.5" customHeight="1">
      <c r="A470" s="1218">
        <v>44295</v>
      </c>
      <c r="B470" s="1167" t="s">
        <v>16</v>
      </c>
      <c r="C470" s="1167" t="s">
        <v>786</v>
      </c>
      <c r="D470" s="1167">
        <v>145</v>
      </c>
      <c r="E470" s="1167">
        <v>145</v>
      </c>
      <c r="H470" s="1167" t="s">
        <v>883</v>
      </c>
      <c r="I470" s="1167" t="s">
        <v>883</v>
      </c>
      <c r="J470" s="1167">
        <v>0</v>
      </c>
      <c r="L470" s="1167">
        <v>4.5</v>
      </c>
      <c r="O470" s="1167">
        <v>652.5</v>
      </c>
      <c r="T470" s="1167">
        <v>0</v>
      </c>
      <c r="U470" s="1167">
        <v>0</v>
      </c>
      <c r="V470" s="1167">
        <v>4.5</v>
      </c>
      <c r="W470" s="1167">
        <v>0</v>
      </c>
      <c r="X470" s="1167">
        <v>0</v>
      </c>
      <c r="Y470" s="1167">
        <v>652.5</v>
      </c>
      <c r="Z470" s="1167">
        <v>0</v>
      </c>
      <c r="AA470" s="1167">
        <v>0</v>
      </c>
      <c r="AB470" s="1167">
        <v>0</v>
      </c>
      <c r="AC470" s="1167">
        <v>0</v>
      </c>
      <c r="AD470" s="1167">
        <v>0</v>
      </c>
      <c r="AE470" s="1167">
        <v>0</v>
      </c>
      <c r="AF470" s="1167">
        <v>4.5</v>
      </c>
      <c r="AG470" s="1167">
        <v>0</v>
      </c>
      <c r="AH470" s="1167">
        <v>0</v>
      </c>
      <c r="AI470" s="1167">
        <v>652.5</v>
      </c>
      <c r="BK470" s="1167">
        <v>466</v>
      </c>
    </row>
    <row r="471" spans="1:63" s="1167" customFormat="1" ht="13.5" customHeight="1">
      <c r="A471" s="1218">
        <v>44295</v>
      </c>
      <c r="B471" s="1167" t="s">
        <v>71</v>
      </c>
      <c r="C471" s="1167" t="s">
        <v>66</v>
      </c>
      <c r="D471" s="1167">
        <v>65</v>
      </c>
      <c r="E471" s="1167">
        <v>55</v>
      </c>
      <c r="J471" s="1167">
        <v>0</v>
      </c>
      <c r="O471" s="1167">
        <v>0</v>
      </c>
      <c r="Q471" s="1167">
        <v>4</v>
      </c>
      <c r="T471" s="1167">
        <v>220</v>
      </c>
      <c r="U471" s="1167">
        <v>0</v>
      </c>
      <c r="V471" s="1167">
        <v>4</v>
      </c>
      <c r="W471" s="1167">
        <v>0</v>
      </c>
      <c r="X471" s="1167">
        <v>0</v>
      </c>
      <c r="Y471" s="1167">
        <v>220</v>
      </c>
      <c r="Z471" s="1167">
        <v>0</v>
      </c>
      <c r="AA471" s="1167">
        <v>0</v>
      </c>
      <c r="AB471" s="1167">
        <v>0</v>
      </c>
      <c r="AC471" s="1167">
        <v>0</v>
      </c>
      <c r="AD471" s="1167">
        <v>0</v>
      </c>
      <c r="AE471" s="1167">
        <v>0</v>
      </c>
      <c r="AF471" s="1167">
        <v>4</v>
      </c>
      <c r="AG471" s="1167">
        <v>0</v>
      </c>
      <c r="AH471" s="1167">
        <v>0</v>
      </c>
      <c r="AI471" s="1167">
        <v>220</v>
      </c>
      <c r="BK471" s="1167">
        <v>467</v>
      </c>
    </row>
    <row r="472" spans="1:63" s="1167" customFormat="1" ht="13.5" customHeight="1">
      <c r="A472" s="1218">
        <v>44295</v>
      </c>
      <c r="B472" s="1167" t="s">
        <v>195</v>
      </c>
      <c r="C472" s="1167" t="s">
        <v>66</v>
      </c>
      <c r="D472" s="1167">
        <v>125</v>
      </c>
      <c r="E472" s="1167">
        <v>125</v>
      </c>
      <c r="G472" s="1167" t="s">
        <v>900</v>
      </c>
      <c r="J472" s="1167">
        <v>0</v>
      </c>
      <c r="L472" s="1167">
        <v>3</v>
      </c>
      <c r="O472" s="1167">
        <v>375</v>
      </c>
      <c r="T472" s="1167">
        <v>0</v>
      </c>
      <c r="U472" s="1167">
        <v>0</v>
      </c>
      <c r="V472" s="1167">
        <v>3</v>
      </c>
      <c r="W472" s="1167">
        <v>0</v>
      </c>
      <c r="X472" s="1167">
        <v>0</v>
      </c>
      <c r="Y472" s="1167">
        <v>375</v>
      </c>
      <c r="Z472" s="1167">
        <v>0</v>
      </c>
      <c r="AA472" s="1167">
        <v>0</v>
      </c>
      <c r="AB472" s="1167">
        <v>0</v>
      </c>
      <c r="AC472" s="1167">
        <v>0</v>
      </c>
      <c r="AD472" s="1167">
        <v>0</v>
      </c>
      <c r="AE472" s="1167">
        <v>0</v>
      </c>
      <c r="AF472" s="1167">
        <v>3</v>
      </c>
      <c r="AG472" s="1167">
        <v>0</v>
      </c>
      <c r="AH472" s="1167">
        <v>0</v>
      </c>
      <c r="AI472" s="1167">
        <v>375</v>
      </c>
      <c r="BK472" s="1167">
        <v>468</v>
      </c>
    </row>
    <row r="473" spans="1:63" s="1167" customFormat="1" ht="13.5" customHeight="1">
      <c r="A473" s="1218">
        <v>44295</v>
      </c>
      <c r="B473" s="1167" t="s">
        <v>889</v>
      </c>
      <c r="C473" s="1167" t="s">
        <v>66</v>
      </c>
      <c r="D473" s="1167">
        <v>45</v>
      </c>
      <c r="E473" s="1167">
        <v>40</v>
      </c>
      <c r="J473" s="1167">
        <v>0</v>
      </c>
      <c r="O473" s="1167">
        <v>0</v>
      </c>
      <c r="Q473" s="1167">
        <v>4</v>
      </c>
      <c r="T473" s="1167">
        <v>160</v>
      </c>
      <c r="U473" s="1167">
        <v>0</v>
      </c>
      <c r="V473" s="1167">
        <v>4</v>
      </c>
      <c r="W473" s="1167">
        <v>0</v>
      </c>
      <c r="X473" s="1167">
        <v>0</v>
      </c>
      <c r="Y473" s="1167">
        <v>160</v>
      </c>
      <c r="Z473" s="1167">
        <v>0</v>
      </c>
      <c r="AA473" s="1167">
        <v>0</v>
      </c>
      <c r="AB473" s="1167">
        <v>0</v>
      </c>
      <c r="AC473" s="1167">
        <v>0</v>
      </c>
      <c r="AD473" s="1167">
        <v>0</v>
      </c>
      <c r="AE473" s="1167">
        <v>0</v>
      </c>
      <c r="AF473" s="1167">
        <v>4</v>
      </c>
      <c r="AG473" s="1167">
        <v>0</v>
      </c>
      <c r="AH473" s="1167">
        <v>0</v>
      </c>
      <c r="AI473" s="1167">
        <v>160</v>
      </c>
      <c r="BK473" s="1167">
        <v>469</v>
      </c>
    </row>
    <row r="474" spans="1:63" s="1167" customFormat="1" ht="13.5" customHeight="1">
      <c r="A474" s="1218">
        <v>44295</v>
      </c>
      <c r="B474" s="1167" t="s">
        <v>3</v>
      </c>
      <c r="C474" s="1167" t="s">
        <v>66</v>
      </c>
      <c r="D474" s="1167">
        <v>15</v>
      </c>
      <c r="E474" s="1167">
        <v>12</v>
      </c>
      <c r="J474" s="1167">
        <v>0</v>
      </c>
      <c r="L474" s="1167">
        <v>12</v>
      </c>
      <c r="O474" s="1167">
        <v>144</v>
      </c>
      <c r="T474" s="1167">
        <v>0</v>
      </c>
      <c r="U474" s="1167">
        <v>0</v>
      </c>
      <c r="V474" s="1167">
        <v>12</v>
      </c>
      <c r="W474" s="1167">
        <v>0</v>
      </c>
      <c r="X474" s="1167">
        <v>0</v>
      </c>
      <c r="Y474" s="1167">
        <v>144</v>
      </c>
      <c r="Z474" s="1167">
        <v>0</v>
      </c>
      <c r="AA474" s="1167">
        <v>0</v>
      </c>
      <c r="AB474" s="1167">
        <v>0</v>
      </c>
      <c r="AC474" s="1167">
        <v>0</v>
      </c>
      <c r="AD474" s="1167">
        <v>0</v>
      </c>
      <c r="AE474" s="1167">
        <v>0</v>
      </c>
      <c r="AF474" s="1167">
        <v>12</v>
      </c>
      <c r="AG474" s="1167">
        <v>0</v>
      </c>
      <c r="AH474" s="1167">
        <v>0</v>
      </c>
      <c r="AI474" s="1167">
        <v>144</v>
      </c>
      <c r="BK474" s="1167">
        <v>470</v>
      </c>
    </row>
    <row r="475" spans="1:63" s="1167" customFormat="1" ht="13.5" customHeight="1">
      <c r="A475" s="1218">
        <v>44295</v>
      </c>
      <c r="B475" s="1167" t="s">
        <v>157</v>
      </c>
      <c r="C475" s="1167" t="s">
        <v>66</v>
      </c>
      <c r="D475" s="1167">
        <v>140</v>
      </c>
      <c r="E475" s="1167">
        <v>140</v>
      </c>
      <c r="J475" s="1167">
        <v>0</v>
      </c>
      <c r="L475" s="1167">
        <v>4.5</v>
      </c>
      <c r="O475" s="1167">
        <v>630</v>
      </c>
      <c r="T475" s="1167">
        <v>0</v>
      </c>
      <c r="U475" s="1167">
        <v>0</v>
      </c>
      <c r="V475" s="1167">
        <v>4.5</v>
      </c>
      <c r="W475" s="1167">
        <v>0</v>
      </c>
      <c r="X475" s="1167">
        <v>0</v>
      </c>
      <c r="Y475" s="1167">
        <v>630</v>
      </c>
      <c r="Z475" s="1167">
        <v>0</v>
      </c>
      <c r="AA475" s="1167">
        <v>0</v>
      </c>
      <c r="AB475" s="1167">
        <v>0</v>
      </c>
      <c r="AC475" s="1167">
        <v>0</v>
      </c>
      <c r="AD475" s="1167">
        <v>0</v>
      </c>
      <c r="AE475" s="1167">
        <v>0</v>
      </c>
      <c r="AF475" s="1167">
        <v>4.5</v>
      </c>
      <c r="AG475" s="1167">
        <v>0</v>
      </c>
      <c r="AH475" s="1167">
        <v>0</v>
      </c>
      <c r="AI475" s="1167">
        <v>630</v>
      </c>
      <c r="BK475" s="1167">
        <v>471</v>
      </c>
    </row>
    <row r="476" spans="1:63" s="1167" customFormat="1" ht="13.5" customHeight="1">
      <c r="A476" s="1218">
        <v>44295</v>
      </c>
      <c r="B476" s="1167" t="s">
        <v>172</v>
      </c>
      <c r="C476" s="1167" t="s">
        <v>66</v>
      </c>
      <c r="D476" s="1167">
        <v>40</v>
      </c>
      <c r="E476" s="1167">
        <v>40</v>
      </c>
      <c r="J476" s="1167">
        <v>0</v>
      </c>
      <c r="O476" s="1167">
        <v>0</v>
      </c>
      <c r="Q476" s="1167">
        <v>8</v>
      </c>
      <c r="T476" s="1167">
        <v>320</v>
      </c>
      <c r="U476" s="1167">
        <v>0</v>
      </c>
      <c r="V476" s="1167">
        <v>8</v>
      </c>
      <c r="W476" s="1167">
        <v>0</v>
      </c>
      <c r="X476" s="1167">
        <v>0</v>
      </c>
      <c r="Y476" s="1167">
        <v>320</v>
      </c>
      <c r="Z476" s="1167">
        <v>0</v>
      </c>
      <c r="AA476" s="1167">
        <v>0</v>
      </c>
      <c r="AB476" s="1167">
        <v>0</v>
      </c>
      <c r="AC476" s="1167">
        <v>0</v>
      </c>
      <c r="AD476" s="1167">
        <v>0</v>
      </c>
      <c r="AE476" s="1167">
        <v>0</v>
      </c>
      <c r="AF476" s="1167">
        <v>8</v>
      </c>
      <c r="AG476" s="1167">
        <v>0</v>
      </c>
      <c r="AH476" s="1167">
        <v>0</v>
      </c>
      <c r="AI476" s="1167">
        <v>320</v>
      </c>
      <c r="BK476" s="1167">
        <v>472</v>
      </c>
    </row>
    <row r="477" spans="1:63" s="1167" customFormat="1" ht="13.5" customHeight="1">
      <c r="A477" s="1218">
        <v>44295</v>
      </c>
      <c r="B477" s="1167" t="s">
        <v>197</v>
      </c>
      <c r="C477" s="1167" t="s">
        <v>66</v>
      </c>
      <c r="D477" s="1167">
        <v>80</v>
      </c>
      <c r="E477" s="1167">
        <v>77</v>
      </c>
      <c r="J477" s="1167">
        <v>0</v>
      </c>
      <c r="O477" s="1167">
        <v>0</v>
      </c>
      <c r="R477" s="1167">
        <v>11</v>
      </c>
      <c r="T477" s="1167">
        <v>847</v>
      </c>
      <c r="U477" s="1167">
        <v>0</v>
      </c>
      <c r="V477" s="1167">
        <v>0</v>
      </c>
      <c r="W477" s="1167">
        <v>11</v>
      </c>
      <c r="X477" s="1167">
        <v>0</v>
      </c>
      <c r="Y477" s="1167">
        <v>847</v>
      </c>
      <c r="Z477" s="1167">
        <v>0</v>
      </c>
      <c r="AA477" s="1167">
        <v>0</v>
      </c>
      <c r="AB477" s="1167">
        <v>0</v>
      </c>
      <c r="AC477" s="1167">
        <v>0</v>
      </c>
      <c r="AD477" s="1167">
        <v>0</v>
      </c>
      <c r="AE477" s="1167">
        <v>0</v>
      </c>
      <c r="AF477" s="1167">
        <v>0</v>
      </c>
      <c r="AG477" s="1167">
        <v>11</v>
      </c>
      <c r="AH477" s="1167">
        <v>0</v>
      </c>
      <c r="AI477" s="1167">
        <v>847</v>
      </c>
      <c r="BK477" s="1167">
        <v>473</v>
      </c>
    </row>
    <row r="478" spans="1:63" s="1167" customFormat="1" ht="13.5" customHeight="1">
      <c r="A478" s="1218">
        <v>44295</v>
      </c>
      <c r="B478" s="1167" t="s">
        <v>890</v>
      </c>
      <c r="C478" s="1167" t="s">
        <v>786</v>
      </c>
      <c r="D478" s="1167">
        <v>9</v>
      </c>
      <c r="E478" s="1167">
        <v>9</v>
      </c>
      <c r="J478" s="1167">
        <v>0</v>
      </c>
      <c r="M478" s="1167">
        <v>17</v>
      </c>
      <c r="O478" s="1167">
        <v>153</v>
      </c>
      <c r="T478" s="1167">
        <v>0</v>
      </c>
      <c r="U478" s="1167">
        <v>0</v>
      </c>
      <c r="V478" s="1167">
        <v>0</v>
      </c>
      <c r="W478" s="1167">
        <v>17</v>
      </c>
      <c r="X478" s="1167">
        <v>0</v>
      </c>
      <c r="Y478" s="1167">
        <v>153</v>
      </c>
      <c r="Z478" s="1167">
        <v>0</v>
      </c>
      <c r="AA478" s="1167">
        <v>0</v>
      </c>
      <c r="AB478" s="1167">
        <v>0</v>
      </c>
      <c r="AC478" s="1167">
        <v>0</v>
      </c>
      <c r="AD478" s="1167">
        <v>0</v>
      </c>
      <c r="AE478" s="1167">
        <v>0</v>
      </c>
      <c r="AF478" s="1167">
        <v>0</v>
      </c>
      <c r="AG478" s="1167">
        <v>17</v>
      </c>
      <c r="AH478" s="1167">
        <v>0</v>
      </c>
      <c r="AI478" s="1167">
        <v>153</v>
      </c>
      <c r="BK478" s="1167">
        <v>474</v>
      </c>
    </row>
    <row r="479" spans="1:63" s="1167" customFormat="1" ht="13.5" customHeight="1">
      <c r="A479" s="1218">
        <v>44295</v>
      </c>
      <c r="B479" s="1167" t="s">
        <v>892</v>
      </c>
      <c r="C479" s="1167" t="s">
        <v>66</v>
      </c>
      <c r="D479" s="1167">
        <v>10</v>
      </c>
      <c r="E479" s="1167">
        <v>7</v>
      </c>
      <c r="J479" s="1167">
        <v>0</v>
      </c>
      <c r="O479" s="1167">
        <v>0</v>
      </c>
      <c r="R479" s="1167">
        <v>35</v>
      </c>
      <c r="T479" s="1167">
        <v>245</v>
      </c>
      <c r="U479" s="1167">
        <v>0</v>
      </c>
      <c r="V479" s="1167">
        <v>0</v>
      </c>
      <c r="W479" s="1167">
        <v>35</v>
      </c>
      <c r="X479" s="1167">
        <v>0</v>
      </c>
      <c r="Y479" s="1167">
        <v>245</v>
      </c>
      <c r="Z479" s="1167">
        <v>0</v>
      </c>
      <c r="AA479" s="1167">
        <v>0</v>
      </c>
      <c r="AB479" s="1167">
        <v>0</v>
      </c>
      <c r="AC479" s="1167">
        <v>0</v>
      </c>
      <c r="AD479" s="1167">
        <v>0</v>
      </c>
      <c r="AE479" s="1167">
        <v>0</v>
      </c>
      <c r="AF479" s="1167">
        <v>0</v>
      </c>
      <c r="AG479" s="1167">
        <v>35</v>
      </c>
      <c r="AH479" s="1167">
        <v>0</v>
      </c>
      <c r="AI479" s="1167">
        <v>245</v>
      </c>
      <c r="BK479" s="1167">
        <v>475</v>
      </c>
    </row>
    <row r="480" spans="1:63" s="1167" customFormat="1" ht="13.5" customHeight="1">
      <c r="A480" s="1218">
        <v>44295</v>
      </c>
      <c r="B480" s="1167" t="s">
        <v>17</v>
      </c>
      <c r="C480" s="1167" t="s">
        <v>66</v>
      </c>
      <c r="D480" s="1167">
        <v>5</v>
      </c>
      <c r="E480" s="1167">
        <v>5</v>
      </c>
      <c r="J480" s="1167">
        <v>0</v>
      </c>
      <c r="M480" s="1167">
        <v>36</v>
      </c>
      <c r="O480" s="1167">
        <v>180</v>
      </c>
      <c r="T480" s="1167">
        <v>0</v>
      </c>
      <c r="U480" s="1167">
        <v>0</v>
      </c>
      <c r="V480" s="1167">
        <v>0</v>
      </c>
      <c r="W480" s="1167">
        <v>36</v>
      </c>
      <c r="X480" s="1167">
        <v>0</v>
      </c>
      <c r="Y480" s="1167">
        <v>180</v>
      </c>
      <c r="Z480" s="1167">
        <v>0</v>
      </c>
      <c r="AA480" s="1167">
        <v>0</v>
      </c>
      <c r="AB480" s="1167">
        <v>0</v>
      </c>
      <c r="AC480" s="1167">
        <v>0</v>
      </c>
      <c r="AD480" s="1167">
        <v>0</v>
      </c>
      <c r="AE480" s="1167">
        <v>0</v>
      </c>
      <c r="AF480" s="1167">
        <v>0</v>
      </c>
      <c r="AG480" s="1167">
        <v>36</v>
      </c>
      <c r="AH480" s="1167">
        <v>0</v>
      </c>
      <c r="AI480" s="1167">
        <v>180</v>
      </c>
      <c r="BK480" s="1167">
        <v>476</v>
      </c>
    </row>
    <row r="481" spans="1:63" s="1167" customFormat="1" ht="13.5" customHeight="1">
      <c r="A481" s="1218">
        <v>44295</v>
      </c>
      <c r="B481" s="1167" t="s">
        <v>478</v>
      </c>
      <c r="C481" s="1167" t="s">
        <v>66</v>
      </c>
      <c r="D481" s="1167">
        <v>12</v>
      </c>
      <c r="E481" s="1167">
        <v>12</v>
      </c>
      <c r="H481" s="1167">
        <v>22</v>
      </c>
      <c r="J481" s="1167">
        <v>264</v>
      </c>
      <c r="O481" s="1167">
        <v>0</v>
      </c>
      <c r="T481" s="1167">
        <v>0</v>
      </c>
      <c r="U481" s="1167">
        <v>0</v>
      </c>
      <c r="V481" s="1167">
        <v>0</v>
      </c>
      <c r="W481" s="1167">
        <v>22</v>
      </c>
      <c r="X481" s="1167">
        <v>0</v>
      </c>
      <c r="Y481" s="1167">
        <v>264</v>
      </c>
      <c r="Z481" s="1167">
        <v>0</v>
      </c>
      <c r="AA481" s="1167">
        <v>0</v>
      </c>
      <c r="AB481" s="1167">
        <v>0</v>
      </c>
      <c r="AC481" s="1167">
        <v>0</v>
      </c>
      <c r="AD481" s="1167">
        <v>0</v>
      </c>
      <c r="AE481" s="1167">
        <v>0</v>
      </c>
      <c r="AF481" s="1167">
        <v>0</v>
      </c>
      <c r="AG481" s="1167">
        <v>22</v>
      </c>
      <c r="AH481" s="1167">
        <v>0</v>
      </c>
      <c r="AI481" s="1167">
        <v>264</v>
      </c>
      <c r="BK481" s="1167">
        <v>477</v>
      </c>
    </row>
    <row r="482" spans="1:63" s="1167" customFormat="1" ht="13.5" customHeight="1">
      <c r="A482" s="1218">
        <v>44295</v>
      </c>
      <c r="B482" s="1167" t="s">
        <v>60</v>
      </c>
      <c r="C482" s="1167" t="s">
        <v>66</v>
      </c>
      <c r="D482" s="1167">
        <v>20</v>
      </c>
      <c r="E482" s="1167">
        <v>20</v>
      </c>
      <c r="H482" s="1167">
        <v>0.5</v>
      </c>
      <c r="J482" s="1167">
        <v>10</v>
      </c>
      <c r="M482" s="1167">
        <v>1</v>
      </c>
      <c r="O482" s="1167">
        <v>20</v>
      </c>
      <c r="R482" s="1167">
        <v>1</v>
      </c>
      <c r="T482" s="1167">
        <v>20</v>
      </c>
      <c r="U482" s="1167">
        <v>0</v>
      </c>
      <c r="V482" s="1167">
        <v>0</v>
      </c>
      <c r="W482" s="1167">
        <v>2.5</v>
      </c>
      <c r="X482" s="1167">
        <v>0</v>
      </c>
      <c r="Y482" s="1167">
        <v>50</v>
      </c>
      <c r="Z482" s="1167">
        <v>0</v>
      </c>
      <c r="AA482" s="1167">
        <v>0</v>
      </c>
      <c r="AB482" s="1167">
        <v>0</v>
      </c>
      <c r="AC482" s="1167">
        <v>0</v>
      </c>
      <c r="AD482" s="1167">
        <v>0</v>
      </c>
      <c r="AE482" s="1167">
        <v>0</v>
      </c>
      <c r="AF482" s="1167">
        <v>0</v>
      </c>
      <c r="AG482" s="1167">
        <v>2.5</v>
      </c>
      <c r="AH482" s="1167">
        <v>0</v>
      </c>
      <c r="AI482" s="1167">
        <v>50</v>
      </c>
      <c r="BK482" s="1167">
        <v>478</v>
      </c>
    </row>
    <row r="483" spans="1:63" s="1167" customFormat="1" ht="13.5" customHeight="1">
      <c r="A483" s="1218">
        <v>44295</v>
      </c>
      <c r="B483" s="1167" t="s">
        <v>61</v>
      </c>
      <c r="C483" s="1167" t="s">
        <v>66</v>
      </c>
      <c r="D483" s="1167">
        <v>20</v>
      </c>
      <c r="E483" s="1167">
        <v>20</v>
      </c>
      <c r="H483" s="1167">
        <v>0.8</v>
      </c>
      <c r="J483" s="1167">
        <v>16</v>
      </c>
      <c r="M483" s="1167">
        <v>1</v>
      </c>
      <c r="O483" s="1167">
        <v>20</v>
      </c>
      <c r="R483" s="1167">
        <v>1</v>
      </c>
      <c r="T483" s="1167">
        <v>20</v>
      </c>
      <c r="U483" s="1167">
        <v>0</v>
      </c>
      <c r="V483" s="1167">
        <v>0</v>
      </c>
      <c r="W483" s="1167">
        <v>2.8</v>
      </c>
      <c r="X483" s="1167">
        <v>0</v>
      </c>
      <c r="Y483" s="1167">
        <v>56</v>
      </c>
      <c r="Z483" s="1167">
        <v>0</v>
      </c>
      <c r="AA483" s="1167">
        <v>0</v>
      </c>
      <c r="AB483" s="1167">
        <v>0</v>
      </c>
      <c r="AC483" s="1167">
        <v>0</v>
      </c>
      <c r="AD483" s="1167">
        <v>0</v>
      </c>
      <c r="AE483" s="1167">
        <v>0</v>
      </c>
      <c r="AF483" s="1167">
        <v>0</v>
      </c>
      <c r="AG483" s="1167">
        <v>2.8</v>
      </c>
      <c r="AH483" s="1167">
        <v>0</v>
      </c>
      <c r="AI483" s="1167">
        <v>56</v>
      </c>
      <c r="BK483" s="1167">
        <v>479</v>
      </c>
    </row>
    <row r="484" spans="1:63" s="1167" customFormat="1" ht="13.5" customHeight="1">
      <c r="A484" s="1218">
        <v>44295</v>
      </c>
      <c r="B484" s="1167" t="s">
        <v>160</v>
      </c>
      <c r="C484" s="1167" t="s">
        <v>66</v>
      </c>
      <c r="D484" s="1167">
        <v>14</v>
      </c>
      <c r="E484" s="1167">
        <v>12</v>
      </c>
      <c r="J484" s="1167">
        <v>0</v>
      </c>
      <c r="O484" s="1167">
        <v>0</v>
      </c>
      <c r="R484" s="1167">
        <v>5</v>
      </c>
      <c r="T484" s="1167">
        <v>60</v>
      </c>
      <c r="U484" s="1167">
        <v>0</v>
      </c>
      <c r="V484" s="1167">
        <v>0</v>
      </c>
      <c r="W484" s="1167">
        <v>5</v>
      </c>
      <c r="X484" s="1167">
        <v>0</v>
      </c>
      <c r="Y484" s="1167">
        <v>60</v>
      </c>
      <c r="Z484" s="1167">
        <v>0</v>
      </c>
      <c r="AA484" s="1167">
        <v>0</v>
      </c>
      <c r="AB484" s="1167">
        <v>0</v>
      </c>
      <c r="AC484" s="1167">
        <v>0</v>
      </c>
      <c r="AD484" s="1167">
        <v>0</v>
      </c>
      <c r="AE484" s="1167">
        <v>0</v>
      </c>
      <c r="AF484" s="1167">
        <v>0</v>
      </c>
      <c r="AG484" s="1167">
        <v>5</v>
      </c>
      <c r="AH484" s="1167">
        <v>0</v>
      </c>
      <c r="AI484" s="1167">
        <v>60</v>
      </c>
      <c r="BK484" s="1167">
        <v>480</v>
      </c>
    </row>
    <row r="485" spans="1:63" s="1167" customFormat="1" ht="13.5" customHeight="1">
      <c r="A485" s="1218">
        <v>44295</v>
      </c>
      <c r="B485" s="1167" t="s">
        <v>161</v>
      </c>
      <c r="C485" s="1167" t="s">
        <v>389</v>
      </c>
      <c r="D485" s="1167">
        <v>13</v>
      </c>
      <c r="E485" s="1167">
        <v>13</v>
      </c>
      <c r="J485" s="1167">
        <v>0</v>
      </c>
      <c r="O485" s="1167">
        <v>0</v>
      </c>
      <c r="T485" s="1167">
        <v>0</v>
      </c>
      <c r="U485" s="1167">
        <v>0</v>
      </c>
      <c r="V485" s="1167">
        <v>0</v>
      </c>
      <c r="W485" s="1167">
        <v>0</v>
      </c>
      <c r="X485" s="1167">
        <v>0</v>
      </c>
      <c r="Y485" s="1167">
        <v>0</v>
      </c>
      <c r="Z485" s="1167">
        <v>0</v>
      </c>
      <c r="AA485" s="1167">
        <v>0</v>
      </c>
      <c r="AB485" s="1167">
        <v>0</v>
      </c>
      <c r="AC485" s="1167">
        <v>0</v>
      </c>
      <c r="AD485" s="1167">
        <v>0</v>
      </c>
      <c r="AE485" s="1167">
        <v>0</v>
      </c>
      <c r="AF485" s="1167">
        <v>0</v>
      </c>
      <c r="AG485" s="1167">
        <v>0</v>
      </c>
      <c r="AH485" s="1167">
        <v>0</v>
      </c>
      <c r="AI485" s="1167">
        <v>0</v>
      </c>
      <c r="BK485" s="1167">
        <v>481</v>
      </c>
    </row>
    <row r="486" spans="1:63" s="1167" customFormat="1" ht="13.5" customHeight="1">
      <c r="A486" s="1218">
        <v>44295</v>
      </c>
      <c r="B486" s="1167" t="s">
        <v>896</v>
      </c>
      <c r="C486" s="1167" t="s">
        <v>66</v>
      </c>
      <c r="D486" s="1167">
        <v>10</v>
      </c>
      <c r="E486" s="1167">
        <v>10</v>
      </c>
      <c r="H486" s="1167">
        <v>3</v>
      </c>
      <c r="J486" s="1167">
        <v>30</v>
      </c>
      <c r="M486" s="1167">
        <v>3</v>
      </c>
      <c r="O486" s="1167">
        <v>30</v>
      </c>
      <c r="R486" s="1167">
        <v>3</v>
      </c>
      <c r="T486" s="1167">
        <v>30</v>
      </c>
      <c r="U486" s="1167">
        <v>0</v>
      </c>
      <c r="V486" s="1167">
        <v>0</v>
      </c>
      <c r="W486" s="1167">
        <v>9</v>
      </c>
      <c r="X486" s="1167">
        <v>0</v>
      </c>
      <c r="Y486" s="1167">
        <v>90</v>
      </c>
      <c r="Z486" s="1167">
        <v>0</v>
      </c>
      <c r="AA486" s="1167">
        <v>0</v>
      </c>
      <c r="AB486" s="1167">
        <v>0</v>
      </c>
      <c r="AC486" s="1167">
        <v>0</v>
      </c>
      <c r="AD486" s="1167">
        <v>0</v>
      </c>
      <c r="AE486" s="1167">
        <v>0</v>
      </c>
      <c r="AF486" s="1167">
        <v>0</v>
      </c>
      <c r="AG486" s="1167">
        <v>9</v>
      </c>
      <c r="AH486" s="1167">
        <v>0</v>
      </c>
      <c r="AI486" s="1167">
        <v>90</v>
      </c>
      <c r="BK486" s="1167">
        <v>482</v>
      </c>
    </row>
    <row r="487" spans="1:63" s="1167" customFormat="1" ht="13.5" customHeight="1">
      <c r="A487" s="1218">
        <v>44295</v>
      </c>
      <c r="B487" s="1167" t="s">
        <v>893</v>
      </c>
      <c r="C487" s="1167" t="s">
        <v>66</v>
      </c>
      <c r="D487" s="1167">
        <v>25</v>
      </c>
      <c r="E487" s="1167">
        <v>25</v>
      </c>
      <c r="J487" s="1167">
        <v>0</v>
      </c>
      <c r="O487" s="1167">
        <v>0</v>
      </c>
      <c r="R487" s="1167">
        <v>4</v>
      </c>
      <c r="T487" s="1167">
        <v>100</v>
      </c>
      <c r="U487" s="1167">
        <v>0</v>
      </c>
      <c r="V487" s="1167">
        <v>0</v>
      </c>
      <c r="W487" s="1167">
        <v>4</v>
      </c>
      <c r="X487" s="1167">
        <v>0</v>
      </c>
      <c r="Y487" s="1167">
        <v>100</v>
      </c>
      <c r="Z487" s="1167">
        <v>0</v>
      </c>
      <c r="AA487" s="1167">
        <v>0</v>
      </c>
      <c r="AB487" s="1167">
        <v>0</v>
      </c>
      <c r="AC487" s="1167">
        <v>0</v>
      </c>
      <c r="AD487" s="1167">
        <v>0</v>
      </c>
      <c r="AE487" s="1167">
        <v>0</v>
      </c>
      <c r="AF487" s="1167">
        <v>0</v>
      </c>
      <c r="AG487" s="1167">
        <v>4</v>
      </c>
      <c r="AH487" s="1167">
        <v>0</v>
      </c>
      <c r="AI487" s="1167">
        <v>100</v>
      </c>
      <c r="BK487" s="1167">
        <v>483</v>
      </c>
    </row>
    <row r="488" spans="1:63" s="1167" customFormat="1" ht="13.5" customHeight="1">
      <c r="A488" s="1218">
        <v>44295</v>
      </c>
      <c r="B488" s="1167" t="s">
        <v>126</v>
      </c>
      <c r="C488" s="1167" t="s">
        <v>66</v>
      </c>
      <c r="D488" s="1167">
        <v>15</v>
      </c>
      <c r="E488" s="1167">
        <v>15</v>
      </c>
      <c r="J488" s="1167">
        <v>0</v>
      </c>
      <c r="O488" s="1167">
        <v>0</v>
      </c>
      <c r="T488" s="1167">
        <v>0</v>
      </c>
      <c r="U488" s="1167">
        <v>0</v>
      </c>
      <c r="V488" s="1167">
        <v>0</v>
      </c>
      <c r="W488" s="1167">
        <v>0</v>
      </c>
      <c r="X488" s="1167">
        <v>0</v>
      </c>
      <c r="Y488" s="1167">
        <v>0</v>
      </c>
      <c r="Z488" s="1167">
        <v>0</v>
      </c>
      <c r="AA488" s="1167">
        <v>0</v>
      </c>
      <c r="AB488" s="1167">
        <v>0</v>
      </c>
      <c r="AC488" s="1167">
        <v>0</v>
      </c>
      <c r="AD488" s="1167">
        <v>0</v>
      </c>
      <c r="AE488" s="1167">
        <v>0</v>
      </c>
      <c r="AF488" s="1167">
        <v>0</v>
      </c>
      <c r="AG488" s="1167">
        <v>0</v>
      </c>
      <c r="AH488" s="1167">
        <v>0</v>
      </c>
      <c r="AI488" s="1167">
        <v>0</v>
      </c>
      <c r="BK488" s="1167">
        <v>484</v>
      </c>
    </row>
    <row r="489" spans="1:63" s="1167" customFormat="1" ht="13.5" customHeight="1">
      <c r="A489" s="1218">
        <v>44295</v>
      </c>
      <c r="B489" s="1167" t="s">
        <v>62</v>
      </c>
      <c r="C489" s="1167" t="s">
        <v>66</v>
      </c>
      <c r="D489" s="1167">
        <v>8</v>
      </c>
      <c r="E489" s="1167">
        <v>8</v>
      </c>
      <c r="J489" s="1167">
        <v>0</v>
      </c>
      <c r="O489" s="1167">
        <v>0</v>
      </c>
      <c r="T489" s="1167">
        <v>0</v>
      </c>
      <c r="U489" s="1167">
        <v>0</v>
      </c>
      <c r="V489" s="1167">
        <v>0</v>
      </c>
      <c r="W489" s="1167">
        <v>0</v>
      </c>
      <c r="X489" s="1167">
        <v>0</v>
      </c>
      <c r="Y489" s="1167">
        <v>0</v>
      </c>
      <c r="Z489" s="1167">
        <v>0</v>
      </c>
      <c r="AA489" s="1167">
        <v>0</v>
      </c>
      <c r="AB489" s="1167">
        <v>0</v>
      </c>
      <c r="AC489" s="1167">
        <v>0</v>
      </c>
      <c r="AD489" s="1167">
        <v>0</v>
      </c>
      <c r="AE489" s="1167">
        <v>0</v>
      </c>
      <c r="AF489" s="1167">
        <v>0</v>
      </c>
      <c r="AG489" s="1167">
        <v>0</v>
      </c>
      <c r="AH489" s="1167">
        <v>0</v>
      </c>
      <c r="AI489" s="1167">
        <v>0</v>
      </c>
      <c r="BK489" s="1167">
        <v>485</v>
      </c>
    </row>
    <row r="490" spans="1:63" s="1167" customFormat="1" ht="13.5" customHeight="1">
      <c r="A490" s="1218">
        <v>44295</v>
      </c>
      <c r="B490" s="1167" t="s">
        <v>64</v>
      </c>
      <c r="C490" s="1167" t="s">
        <v>66</v>
      </c>
      <c r="D490" s="1167">
        <v>13</v>
      </c>
      <c r="E490" s="1167">
        <v>13</v>
      </c>
      <c r="J490" s="1167">
        <v>0</v>
      </c>
      <c r="M490" s="1167">
        <v>5</v>
      </c>
      <c r="O490" s="1167">
        <v>65</v>
      </c>
      <c r="T490" s="1167">
        <v>0</v>
      </c>
      <c r="U490" s="1167">
        <v>0</v>
      </c>
      <c r="V490" s="1167">
        <v>0</v>
      </c>
      <c r="W490" s="1167">
        <v>5</v>
      </c>
      <c r="X490" s="1167">
        <v>0</v>
      </c>
      <c r="Y490" s="1167">
        <v>65</v>
      </c>
      <c r="Z490" s="1167">
        <v>0</v>
      </c>
      <c r="AA490" s="1167">
        <v>0</v>
      </c>
      <c r="AB490" s="1167">
        <v>0</v>
      </c>
      <c r="AC490" s="1167">
        <v>0</v>
      </c>
      <c r="AD490" s="1167">
        <v>0</v>
      </c>
      <c r="AE490" s="1167">
        <v>0</v>
      </c>
      <c r="AF490" s="1167">
        <v>0</v>
      </c>
      <c r="AG490" s="1167">
        <v>5</v>
      </c>
      <c r="AH490" s="1167">
        <v>0</v>
      </c>
      <c r="AI490" s="1167">
        <v>65</v>
      </c>
      <c r="BK490" s="1167">
        <v>486</v>
      </c>
    </row>
    <row r="491" spans="1:63" s="1167" customFormat="1" ht="13.5" customHeight="1">
      <c r="A491" s="1218">
        <v>44295</v>
      </c>
      <c r="B491" s="1167" t="s">
        <v>511</v>
      </c>
      <c r="C491" s="1167" t="s">
        <v>66</v>
      </c>
      <c r="D491" s="1167">
        <v>20</v>
      </c>
      <c r="E491" s="1167">
        <v>15</v>
      </c>
      <c r="J491" s="1167">
        <v>0</v>
      </c>
      <c r="O491" s="1167">
        <v>0</v>
      </c>
      <c r="R491" s="1167">
        <v>3</v>
      </c>
      <c r="T491" s="1167">
        <v>45</v>
      </c>
      <c r="U491" s="1167">
        <v>0</v>
      </c>
      <c r="V491" s="1167">
        <v>0</v>
      </c>
      <c r="W491" s="1167">
        <v>3</v>
      </c>
      <c r="X491" s="1167">
        <v>0</v>
      </c>
      <c r="Y491" s="1167">
        <v>45</v>
      </c>
      <c r="Z491" s="1167">
        <v>0</v>
      </c>
      <c r="AA491" s="1167">
        <v>0</v>
      </c>
      <c r="AB491" s="1167">
        <v>0</v>
      </c>
      <c r="AC491" s="1167">
        <v>0</v>
      </c>
      <c r="AD491" s="1167">
        <v>0</v>
      </c>
      <c r="AE491" s="1167">
        <v>0</v>
      </c>
      <c r="AF491" s="1167">
        <v>0</v>
      </c>
      <c r="AG491" s="1167">
        <v>3</v>
      </c>
      <c r="AH491" s="1167">
        <v>0</v>
      </c>
      <c r="AI491" s="1167">
        <v>45</v>
      </c>
      <c r="BK491" s="1167">
        <v>487</v>
      </c>
    </row>
    <row r="492" spans="1:63" s="1167" customFormat="1" ht="13.5" customHeight="1">
      <c r="A492" s="1218">
        <v>44295</v>
      </c>
      <c r="B492" s="1167" t="s">
        <v>895</v>
      </c>
      <c r="C492" s="1167" t="s">
        <v>66</v>
      </c>
      <c r="D492" s="1167">
        <v>8</v>
      </c>
      <c r="E492" s="1167">
        <v>8</v>
      </c>
      <c r="J492" s="1167">
        <v>0</v>
      </c>
      <c r="M492" s="1167">
        <v>5</v>
      </c>
      <c r="O492" s="1167">
        <v>40</v>
      </c>
      <c r="T492" s="1167">
        <v>0</v>
      </c>
      <c r="U492" s="1167">
        <v>0</v>
      </c>
      <c r="V492" s="1167">
        <v>0</v>
      </c>
      <c r="W492" s="1167">
        <v>5</v>
      </c>
      <c r="X492" s="1167">
        <v>0</v>
      </c>
      <c r="Y492" s="1167">
        <v>40</v>
      </c>
      <c r="Z492" s="1167">
        <v>0</v>
      </c>
      <c r="AA492" s="1167">
        <v>0</v>
      </c>
      <c r="AB492" s="1167">
        <v>0</v>
      </c>
      <c r="AC492" s="1167">
        <v>0</v>
      </c>
      <c r="AD492" s="1167">
        <v>0</v>
      </c>
      <c r="AE492" s="1167">
        <v>0</v>
      </c>
      <c r="AF492" s="1167">
        <v>0</v>
      </c>
      <c r="AG492" s="1167">
        <v>5</v>
      </c>
      <c r="AH492" s="1167">
        <v>0</v>
      </c>
      <c r="AI492" s="1167">
        <v>40</v>
      </c>
      <c r="BK492" s="1167">
        <v>488</v>
      </c>
    </row>
    <row r="493" spans="1:63" s="1167" customFormat="1" ht="13.5" customHeight="1">
      <c r="A493" s="1218">
        <v>44295</v>
      </c>
      <c r="B493" s="1167" t="s">
        <v>512</v>
      </c>
      <c r="C493" s="1167" t="s">
        <v>66</v>
      </c>
      <c r="D493" s="1167">
        <v>20</v>
      </c>
      <c r="E493" s="1167">
        <v>20</v>
      </c>
      <c r="J493" s="1167">
        <v>0</v>
      </c>
      <c r="O493" s="1167">
        <v>0</v>
      </c>
      <c r="R493" s="1167">
        <v>3</v>
      </c>
      <c r="T493" s="1167">
        <v>60</v>
      </c>
      <c r="U493" s="1167">
        <v>0</v>
      </c>
      <c r="V493" s="1167">
        <v>0</v>
      </c>
      <c r="W493" s="1167">
        <v>3</v>
      </c>
      <c r="X493" s="1167">
        <v>0</v>
      </c>
      <c r="Y493" s="1167">
        <v>60</v>
      </c>
      <c r="Z493" s="1167">
        <v>0</v>
      </c>
      <c r="AA493" s="1167">
        <v>0</v>
      </c>
      <c r="AB493" s="1167">
        <v>0</v>
      </c>
      <c r="AC493" s="1167">
        <v>0</v>
      </c>
      <c r="AD493" s="1167">
        <v>0</v>
      </c>
      <c r="AE493" s="1167">
        <v>0</v>
      </c>
      <c r="AF493" s="1167">
        <v>0</v>
      </c>
      <c r="AG493" s="1167">
        <v>3</v>
      </c>
      <c r="AH493" s="1167">
        <v>0</v>
      </c>
      <c r="AI493" s="1167">
        <v>60</v>
      </c>
      <c r="BK493" s="1167">
        <v>489</v>
      </c>
    </row>
    <row r="494" spans="1:63" s="1167" customFormat="1" ht="13.5" customHeight="1">
      <c r="A494" s="1218">
        <v>44295</v>
      </c>
      <c r="B494" s="1167" t="s">
        <v>636</v>
      </c>
      <c r="C494" s="1167" t="s">
        <v>66</v>
      </c>
      <c r="D494" s="1167">
        <v>10</v>
      </c>
      <c r="E494" s="1167">
        <v>10</v>
      </c>
      <c r="J494" s="1167">
        <v>0</v>
      </c>
      <c r="O494" s="1167">
        <v>0</v>
      </c>
      <c r="T494" s="1167">
        <v>0</v>
      </c>
      <c r="U494" s="1167">
        <v>0</v>
      </c>
      <c r="V494" s="1167">
        <v>0</v>
      </c>
      <c r="W494" s="1167">
        <v>0</v>
      </c>
      <c r="X494" s="1167">
        <v>0</v>
      </c>
      <c r="Y494" s="1167">
        <v>0</v>
      </c>
      <c r="Z494" s="1167">
        <v>0</v>
      </c>
      <c r="AA494" s="1167">
        <v>0</v>
      </c>
      <c r="AB494" s="1167">
        <v>0</v>
      </c>
      <c r="AC494" s="1167">
        <v>0</v>
      </c>
      <c r="AD494" s="1167">
        <v>0</v>
      </c>
      <c r="AE494" s="1167">
        <v>0</v>
      </c>
      <c r="AF494" s="1167">
        <v>0</v>
      </c>
      <c r="AG494" s="1167">
        <v>0</v>
      </c>
      <c r="AH494" s="1167">
        <v>0</v>
      </c>
      <c r="AI494" s="1167">
        <v>0</v>
      </c>
      <c r="BK494" s="1167">
        <v>490</v>
      </c>
    </row>
    <row r="495" spans="1:63" s="1167" customFormat="1" ht="13.5" customHeight="1">
      <c r="A495" s="1218">
        <v>44296</v>
      </c>
      <c r="B495" s="1167" t="s">
        <v>229</v>
      </c>
      <c r="C495" s="1167" t="s">
        <v>66</v>
      </c>
      <c r="D495" s="1167">
        <v>2</v>
      </c>
      <c r="E495" s="1167">
        <v>2</v>
      </c>
      <c r="F495" s="1167">
        <v>20</v>
      </c>
      <c r="J495" s="1167">
        <v>40</v>
      </c>
      <c r="K495" s="1167">
        <v>40</v>
      </c>
      <c r="O495" s="1167">
        <v>80</v>
      </c>
      <c r="P495" s="1167">
        <v>40</v>
      </c>
      <c r="T495" s="1167">
        <v>80</v>
      </c>
      <c r="U495" s="1167">
        <v>100</v>
      </c>
      <c r="V495" s="1167">
        <v>0</v>
      </c>
      <c r="W495" s="1167">
        <v>0</v>
      </c>
      <c r="X495" s="1167">
        <v>0</v>
      </c>
      <c r="Y495" s="1167">
        <v>200</v>
      </c>
      <c r="Z495" s="1167">
        <v>8566</v>
      </c>
      <c r="AA495" s="1167">
        <v>0</v>
      </c>
      <c r="AB495" s="1167">
        <v>0</v>
      </c>
      <c r="AC495" s="1167">
        <v>0</v>
      </c>
      <c r="AD495" s="1167">
        <v>17132</v>
      </c>
      <c r="AI495" s="1167">
        <v>0</v>
      </c>
      <c r="AJ495" s="1167">
        <v>105</v>
      </c>
      <c r="AK495" s="1167">
        <v>14</v>
      </c>
      <c r="AL495" s="1167">
        <v>0.16</v>
      </c>
      <c r="AM495" s="1167">
        <v>105</v>
      </c>
      <c r="AN495" s="1167">
        <v>32</v>
      </c>
      <c r="AO495" s="1167">
        <v>0.28999999999999998</v>
      </c>
      <c r="AP495" s="1167">
        <v>105</v>
      </c>
      <c r="AQ495" s="1167">
        <v>32</v>
      </c>
      <c r="AR495" s="1167">
        <v>0.28999999999999998</v>
      </c>
      <c r="AS495" s="1167">
        <v>7</v>
      </c>
      <c r="AT495" s="1167">
        <v>14</v>
      </c>
      <c r="AU495" s="1167">
        <v>0.16</v>
      </c>
      <c r="AV495" s="1167">
        <v>7</v>
      </c>
      <c r="AW495" s="1167">
        <v>24</v>
      </c>
      <c r="AX495" s="1167">
        <v>0.26</v>
      </c>
      <c r="AY495" s="1167">
        <v>7</v>
      </c>
      <c r="AZ495" s="1167">
        <v>24</v>
      </c>
      <c r="BA495" s="1167">
        <v>0.26</v>
      </c>
      <c r="BG495" s="1167">
        <v>10890.799999999997</v>
      </c>
      <c r="BH495" s="1167">
        <v>22.499999999999929</v>
      </c>
      <c r="BI495" s="1167">
        <v>0</v>
      </c>
      <c r="BK495" s="1167">
        <v>491</v>
      </c>
    </row>
    <row r="496" spans="1:63" s="1167" customFormat="1" ht="13.5" customHeight="1">
      <c r="A496" s="1218">
        <v>44296</v>
      </c>
      <c r="B496" s="1167" t="s">
        <v>848</v>
      </c>
      <c r="C496" s="1167" t="s">
        <v>66</v>
      </c>
      <c r="D496" s="1167">
        <v>2</v>
      </c>
      <c r="E496" s="1167">
        <v>2</v>
      </c>
      <c r="J496" s="1167">
        <v>0</v>
      </c>
      <c r="O496" s="1167">
        <v>0</v>
      </c>
      <c r="T496" s="1167">
        <v>0</v>
      </c>
      <c r="U496" s="1167">
        <v>0</v>
      </c>
      <c r="V496" s="1167">
        <v>0</v>
      </c>
      <c r="W496" s="1167">
        <v>0</v>
      </c>
      <c r="X496" s="1167">
        <v>0</v>
      </c>
      <c r="Y496" s="1167">
        <v>0</v>
      </c>
      <c r="Z496" s="1167">
        <v>1980</v>
      </c>
      <c r="AA496" s="1167">
        <v>0</v>
      </c>
      <c r="AB496" s="1167">
        <v>0</v>
      </c>
      <c r="AC496" s="1167">
        <v>0</v>
      </c>
      <c r="AD496" s="1167">
        <v>3960</v>
      </c>
      <c r="AI496" s="1167">
        <v>0</v>
      </c>
      <c r="BK496" s="1167">
        <v>492</v>
      </c>
    </row>
    <row r="497" spans="1:63" s="1167" customFormat="1" ht="13.5" customHeight="1">
      <c r="A497" s="1218">
        <v>44296</v>
      </c>
      <c r="B497" s="1167" t="s">
        <v>202</v>
      </c>
      <c r="C497" s="1167" t="s">
        <v>66</v>
      </c>
      <c r="D497" s="1167">
        <v>12.6</v>
      </c>
      <c r="E497" s="1167">
        <v>12.6</v>
      </c>
      <c r="F497" s="1167">
        <v>20</v>
      </c>
      <c r="J497" s="1167">
        <v>252</v>
      </c>
      <c r="K497" s="1167">
        <v>31</v>
      </c>
      <c r="O497" s="1167">
        <v>390.59999999999997</v>
      </c>
      <c r="P497" s="1167">
        <v>31</v>
      </c>
      <c r="T497" s="1167">
        <v>390.59999999999997</v>
      </c>
      <c r="U497" s="1167">
        <v>82</v>
      </c>
      <c r="V497" s="1167">
        <v>0</v>
      </c>
      <c r="W497" s="1167">
        <v>0</v>
      </c>
      <c r="X497" s="1167">
        <v>0</v>
      </c>
      <c r="Y497" s="1167">
        <v>1033.1999999999998</v>
      </c>
      <c r="Z497" s="1167">
        <v>3695</v>
      </c>
      <c r="AA497" s="1167">
        <v>0</v>
      </c>
      <c r="AB497" s="1167">
        <v>0</v>
      </c>
      <c r="AC497" s="1167">
        <v>0</v>
      </c>
      <c r="AD497" s="1167">
        <v>46557</v>
      </c>
      <c r="AI497" s="1167">
        <v>0</v>
      </c>
      <c r="BK497" s="1167">
        <v>493</v>
      </c>
    </row>
    <row r="498" spans="1:63" s="1167" customFormat="1" ht="13.5" customHeight="1">
      <c r="A498" s="1218">
        <v>44296</v>
      </c>
      <c r="B498" s="1167" t="s">
        <v>850</v>
      </c>
      <c r="C498" s="1167" t="s">
        <v>389</v>
      </c>
      <c r="D498" s="1167">
        <v>10</v>
      </c>
      <c r="E498" s="1167">
        <v>10</v>
      </c>
      <c r="J498" s="1167">
        <v>0</v>
      </c>
      <c r="O498" s="1167">
        <v>0</v>
      </c>
      <c r="T498" s="1167">
        <v>0</v>
      </c>
      <c r="U498" s="1167">
        <v>0</v>
      </c>
      <c r="V498" s="1167">
        <v>0</v>
      </c>
      <c r="W498" s="1167">
        <v>0</v>
      </c>
      <c r="X498" s="1167">
        <v>0</v>
      </c>
      <c r="Y498" s="1167">
        <v>0</v>
      </c>
      <c r="Z498" s="1167">
        <v>0</v>
      </c>
      <c r="AA498" s="1167">
        <v>0</v>
      </c>
      <c r="AB498" s="1167">
        <v>4</v>
      </c>
      <c r="AC498" s="1167">
        <v>0</v>
      </c>
      <c r="AD498" s="1167">
        <v>40</v>
      </c>
      <c r="AI498" s="1167">
        <v>0</v>
      </c>
      <c r="BK498" s="1167">
        <v>494</v>
      </c>
    </row>
    <row r="499" spans="1:63" s="1167" customFormat="1" ht="13.5" customHeight="1">
      <c r="A499" s="1218">
        <v>44296</v>
      </c>
      <c r="B499" s="1167" t="s">
        <v>851</v>
      </c>
      <c r="C499" s="1167" t="s">
        <v>389</v>
      </c>
      <c r="D499" s="1167">
        <v>30</v>
      </c>
      <c r="E499" s="1167">
        <v>25</v>
      </c>
      <c r="G499" s="1167">
        <v>2</v>
      </c>
      <c r="J499" s="1167">
        <v>50</v>
      </c>
      <c r="L499" s="1167">
        <v>3</v>
      </c>
      <c r="O499" s="1167">
        <v>75</v>
      </c>
      <c r="Q499" s="1167">
        <v>3</v>
      </c>
      <c r="T499" s="1167">
        <v>75</v>
      </c>
      <c r="U499" s="1167">
        <v>0</v>
      </c>
      <c r="V499" s="1167">
        <v>8</v>
      </c>
      <c r="W499" s="1167">
        <v>0</v>
      </c>
      <c r="X499" s="1167">
        <v>0</v>
      </c>
      <c r="Y499" s="1167">
        <v>200</v>
      </c>
      <c r="Z499" s="1167">
        <v>0</v>
      </c>
      <c r="AA499" s="1167">
        <v>16</v>
      </c>
      <c r="AB499" s="1167">
        <v>0</v>
      </c>
      <c r="AC499" s="1167">
        <v>0</v>
      </c>
      <c r="AD499" s="1167">
        <v>400</v>
      </c>
      <c r="AI499" s="1167">
        <v>0</v>
      </c>
      <c r="BK499" s="1167">
        <v>495</v>
      </c>
    </row>
    <row r="500" spans="1:63" s="1167" customFormat="1" ht="13.5" customHeight="1">
      <c r="A500" s="1218">
        <v>44296</v>
      </c>
      <c r="B500" s="1167" t="s">
        <v>496</v>
      </c>
      <c r="C500" s="1167" t="s">
        <v>852</v>
      </c>
      <c r="D500" s="1167">
        <v>42</v>
      </c>
      <c r="E500" s="1167">
        <v>42</v>
      </c>
      <c r="H500" s="1167">
        <v>0.3</v>
      </c>
      <c r="J500" s="1167">
        <v>12.6</v>
      </c>
      <c r="M500" s="1167">
        <v>0.8</v>
      </c>
      <c r="O500" s="1167">
        <v>33.6</v>
      </c>
      <c r="R500" s="1167">
        <v>0.8</v>
      </c>
      <c r="T500" s="1167">
        <v>33.6</v>
      </c>
      <c r="U500" s="1167">
        <v>0</v>
      </c>
      <c r="V500" s="1167">
        <v>0</v>
      </c>
      <c r="W500" s="1167">
        <v>1.9000000000000001</v>
      </c>
      <c r="X500" s="1167">
        <v>0</v>
      </c>
      <c r="Y500" s="1167">
        <v>79.800000000000011</v>
      </c>
      <c r="Z500" s="1167">
        <v>0</v>
      </c>
      <c r="AA500" s="1167">
        <v>0</v>
      </c>
      <c r="AB500" s="1167">
        <v>2.9000000000000004</v>
      </c>
      <c r="AC500" s="1167">
        <v>0</v>
      </c>
      <c r="AD500" s="1167">
        <v>121.80000000000001</v>
      </c>
      <c r="AI500" s="1167">
        <v>0</v>
      </c>
      <c r="BK500" s="1167">
        <v>496</v>
      </c>
    </row>
    <row r="501" spans="1:63" s="1167" customFormat="1" ht="13.5" customHeight="1">
      <c r="A501" s="1218">
        <v>44296</v>
      </c>
      <c r="B501" s="1167" t="s">
        <v>43</v>
      </c>
      <c r="C501" s="1167" t="s">
        <v>66</v>
      </c>
      <c r="D501" s="1167">
        <v>3.5</v>
      </c>
      <c r="E501" s="1167">
        <v>3.5</v>
      </c>
      <c r="H501" s="1167">
        <v>1</v>
      </c>
      <c r="J501" s="1167">
        <v>3.5</v>
      </c>
      <c r="M501" s="1167">
        <v>1.5</v>
      </c>
      <c r="O501" s="1167">
        <v>5.25</v>
      </c>
      <c r="P501" s="1167" t="s">
        <v>883</v>
      </c>
      <c r="R501" s="1167">
        <v>1.5</v>
      </c>
      <c r="T501" s="1167">
        <v>5.25</v>
      </c>
      <c r="U501" s="1167">
        <v>0</v>
      </c>
      <c r="W501" s="1167">
        <v>4</v>
      </c>
      <c r="X501" s="1167">
        <v>0</v>
      </c>
      <c r="Y501" s="1167">
        <v>14</v>
      </c>
      <c r="Z501" s="1167">
        <v>0</v>
      </c>
      <c r="AA501" s="1167">
        <v>0</v>
      </c>
      <c r="AB501" s="1167">
        <v>42</v>
      </c>
      <c r="AC501" s="1167">
        <v>0</v>
      </c>
      <c r="AD501" s="1167">
        <v>147</v>
      </c>
      <c r="AI501" s="1167">
        <v>0</v>
      </c>
      <c r="BK501" s="1167">
        <v>497</v>
      </c>
    </row>
    <row r="502" spans="1:63" s="1167" customFormat="1" ht="13.5" customHeight="1">
      <c r="A502" s="1218">
        <v>44296</v>
      </c>
      <c r="B502" s="1167" t="s">
        <v>618</v>
      </c>
      <c r="C502" s="1167" t="s">
        <v>66</v>
      </c>
      <c r="D502" s="1167">
        <v>35</v>
      </c>
      <c r="E502" s="1167">
        <v>35</v>
      </c>
      <c r="H502" s="1167">
        <v>0.4</v>
      </c>
      <c r="J502" s="1167">
        <v>14</v>
      </c>
      <c r="M502" s="1167">
        <v>0.8</v>
      </c>
      <c r="O502" s="1167">
        <v>28</v>
      </c>
      <c r="R502" s="1167">
        <v>0.8</v>
      </c>
      <c r="T502" s="1167">
        <v>28</v>
      </c>
      <c r="U502" s="1167">
        <v>0</v>
      </c>
      <c r="V502" s="1167">
        <v>0</v>
      </c>
      <c r="W502" s="1167">
        <v>2</v>
      </c>
      <c r="X502" s="1167">
        <v>0</v>
      </c>
      <c r="Y502" s="1167">
        <v>70</v>
      </c>
      <c r="Z502" s="1167">
        <v>0</v>
      </c>
      <c r="AA502" s="1167">
        <v>0</v>
      </c>
      <c r="AB502" s="1167">
        <v>5</v>
      </c>
      <c r="AC502" s="1167">
        <v>0</v>
      </c>
      <c r="AD502" s="1167">
        <v>175</v>
      </c>
      <c r="AG502" s="1167">
        <v>5</v>
      </c>
      <c r="AI502" s="1167">
        <v>175</v>
      </c>
      <c r="BK502" s="1167">
        <v>498</v>
      </c>
    </row>
    <row r="503" spans="1:63" s="1167" customFormat="1" ht="13.5" customHeight="1">
      <c r="A503" s="1218">
        <v>44296</v>
      </c>
      <c r="B503" s="1167" t="s">
        <v>44</v>
      </c>
      <c r="C503" s="1167" t="s">
        <v>66</v>
      </c>
      <c r="D503" s="1167">
        <v>20</v>
      </c>
      <c r="E503" s="1167">
        <v>20</v>
      </c>
      <c r="H503" s="1167">
        <v>0.4</v>
      </c>
      <c r="J503" s="1167">
        <v>8</v>
      </c>
      <c r="M503" s="1167">
        <v>0.8</v>
      </c>
      <c r="O503" s="1167">
        <v>16</v>
      </c>
      <c r="Q503" s="1167" t="s">
        <v>884</v>
      </c>
      <c r="R503" s="1167">
        <v>0.8</v>
      </c>
      <c r="T503" s="1167">
        <v>16</v>
      </c>
      <c r="U503" s="1167">
        <v>0</v>
      </c>
      <c r="V503" s="1167">
        <v>0</v>
      </c>
      <c r="W503" s="1167">
        <v>2</v>
      </c>
      <c r="X503" s="1167">
        <v>0</v>
      </c>
      <c r="Y503" s="1167">
        <v>40</v>
      </c>
      <c r="Z503" s="1167">
        <v>0</v>
      </c>
      <c r="AA503" s="1167">
        <v>0</v>
      </c>
      <c r="AB503" s="1167">
        <v>5</v>
      </c>
      <c r="AC503" s="1167">
        <v>0</v>
      </c>
      <c r="AD503" s="1167">
        <v>100</v>
      </c>
      <c r="AG503" s="1167">
        <v>5</v>
      </c>
      <c r="AI503" s="1167">
        <v>100</v>
      </c>
      <c r="BK503" s="1167">
        <v>499</v>
      </c>
    </row>
    <row r="504" spans="1:63" s="1167" customFormat="1" ht="13.5" customHeight="1">
      <c r="A504" s="1218">
        <v>44296</v>
      </c>
      <c r="B504" s="1167" t="s">
        <v>593</v>
      </c>
      <c r="C504" s="1167" t="s">
        <v>389</v>
      </c>
      <c r="D504" s="1167">
        <v>22</v>
      </c>
      <c r="E504" s="1167">
        <v>22</v>
      </c>
      <c r="H504" s="1167">
        <v>1</v>
      </c>
      <c r="J504" s="1167">
        <v>22</v>
      </c>
      <c r="M504" s="1167">
        <v>1</v>
      </c>
      <c r="O504" s="1167">
        <v>22</v>
      </c>
      <c r="R504" s="1167">
        <v>1</v>
      </c>
      <c r="T504" s="1167">
        <v>22</v>
      </c>
      <c r="U504" s="1167">
        <v>0</v>
      </c>
      <c r="V504" s="1167">
        <v>0</v>
      </c>
      <c r="W504" s="1167">
        <v>3</v>
      </c>
      <c r="X504" s="1167">
        <v>0</v>
      </c>
      <c r="Y504" s="1167">
        <v>66</v>
      </c>
      <c r="Z504" s="1167">
        <v>0</v>
      </c>
      <c r="AA504" s="1167">
        <v>0</v>
      </c>
      <c r="AB504" s="1167">
        <v>15</v>
      </c>
      <c r="AC504" s="1167">
        <v>0</v>
      </c>
      <c r="AD504" s="1167">
        <v>330</v>
      </c>
      <c r="AI504" s="1167">
        <v>0</v>
      </c>
      <c r="BK504" s="1167">
        <v>500</v>
      </c>
    </row>
    <row r="505" spans="1:63" s="1167" customFormat="1" ht="13.5" customHeight="1">
      <c r="A505" s="1218">
        <v>44296</v>
      </c>
      <c r="B505" s="1167" t="s">
        <v>45</v>
      </c>
      <c r="C505" s="1167" t="s">
        <v>66</v>
      </c>
      <c r="D505" s="1167">
        <v>130</v>
      </c>
      <c r="E505" s="1167">
        <v>90</v>
      </c>
      <c r="F505" s="1167" t="s">
        <v>885</v>
      </c>
      <c r="G505" s="1167" t="s">
        <v>886</v>
      </c>
      <c r="J505" s="1167">
        <v>0</v>
      </c>
      <c r="M505" s="1167">
        <v>0.1</v>
      </c>
      <c r="O505" s="1167">
        <v>9</v>
      </c>
      <c r="R505" s="1167">
        <v>0.1</v>
      </c>
      <c r="T505" s="1167">
        <v>9</v>
      </c>
      <c r="U505" s="1167">
        <v>0</v>
      </c>
      <c r="V505" s="1167">
        <v>0</v>
      </c>
      <c r="W505" s="1167">
        <v>0.2</v>
      </c>
      <c r="X505" s="1167">
        <v>0</v>
      </c>
      <c r="Y505" s="1167">
        <v>18</v>
      </c>
      <c r="Z505" s="1167">
        <v>0</v>
      </c>
      <c r="AA505" s="1167">
        <v>0</v>
      </c>
      <c r="AB505" s="1167">
        <v>0.20000000000000029</v>
      </c>
      <c r="AC505" s="1167">
        <v>0</v>
      </c>
      <c r="AD505" s="1167">
        <v>18.000000000000025</v>
      </c>
      <c r="AI505" s="1167">
        <v>0</v>
      </c>
      <c r="BK505" s="1167">
        <v>501</v>
      </c>
    </row>
    <row r="506" spans="1:63" s="1167" customFormat="1" ht="13.5" customHeight="1">
      <c r="A506" s="1218">
        <v>44296</v>
      </c>
      <c r="B506" s="1167" t="s">
        <v>46</v>
      </c>
      <c r="C506" s="1167" t="s">
        <v>66</v>
      </c>
      <c r="D506" s="1167">
        <v>35</v>
      </c>
      <c r="E506" s="1167">
        <v>35</v>
      </c>
      <c r="H506" s="1167">
        <v>0.1</v>
      </c>
      <c r="J506" s="1167">
        <v>3.5</v>
      </c>
      <c r="M506" s="1167">
        <v>0.2</v>
      </c>
      <c r="O506" s="1167">
        <v>7</v>
      </c>
      <c r="R506" s="1167">
        <v>0.2</v>
      </c>
      <c r="T506" s="1167">
        <v>7</v>
      </c>
      <c r="U506" s="1167">
        <v>0</v>
      </c>
      <c r="V506" s="1167">
        <v>0</v>
      </c>
      <c r="W506" s="1167">
        <v>0.5</v>
      </c>
      <c r="X506" s="1167">
        <v>0</v>
      </c>
      <c r="Y506" s="1167">
        <v>17.5</v>
      </c>
      <c r="Z506" s="1167">
        <v>0</v>
      </c>
      <c r="AA506" s="1167">
        <v>0</v>
      </c>
      <c r="AB506" s="1167">
        <v>5.5</v>
      </c>
      <c r="AC506" s="1167">
        <v>0</v>
      </c>
      <c r="AD506" s="1167">
        <v>192.5</v>
      </c>
      <c r="AG506" s="1167">
        <v>5</v>
      </c>
      <c r="AI506" s="1167">
        <v>175</v>
      </c>
      <c r="BK506" s="1167">
        <v>502</v>
      </c>
    </row>
    <row r="507" spans="1:63" s="1167" customFormat="1" ht="13.5" customHeight="1">
      <c r="A507" s="1218">
        <v>44296</v>
      </c>
      <c r="B507" s="1167" t="s">
        <v>47</v>
      </c>
      <c r="C507" s="1167" t="s">
        <v>66</v>
      </c>
      <c r="D507" s="1167">
        <v>17</v>
      </c>
      <c r="E507" s="1167">
        <v>17</v>
      </c>
      <c r="J507" s="1167">
        <v>0</v>
      </c>
      <c r="O507" s="1167">
        <v>0</v>
      </c>
      <c r="T507" s="1167">
        <v>0</v>
      </c>
      <c r="U507" s="1167">
        <v>0</v>
      </c>
      <c r="V507" s="1167">
        <v>0</v>
      </c>
      <c r="W507" s="1167">
        <v>0</v>
      </c>
      <c r="X507" s="1167">
        <v>0</v>
      </c>
      <c r="Y507" s="1167">
        <v>0</v>
      </c>
      <c r="Z507" s="1167">
        <v>0</v>
      </c>
      <c r="AA507" s="1167">
        <v>0</v>
      </c>
      <c r="AB507" s="1167">
        <v>1</v>
      </c>
      <c r="AC507" s="1167">
        <v>0</v>
      </c>
      <c r="AD507" s="1167">
        <v>17</v>
      </c>
      <c r="AI507" s="1167">
        <v>0</v>
      </c>
      <c r="BK507" s="1167">
        <v>503</v>
      </c>
    </row>
    <row r="508" spans="1:63" s="1167" customFormat="1" ht="13.5" customHeight="1">
      <c r="A508" s="1218">
        <v>44296</v>
      </c>
      <c r="B508" s="1167" t="s">
        <v>48</v>
      </c>
      <c r="C508" s="1167" t="s">
        <v>389</v>
      </c>
      <c r="D508" s="1167">
        <v>23</v>
      </c>
      <c r="E508" s="1167">
        <v>23</v>
      </c>
      <c r="H508" s="1167">
        <v>0.5</v>
      </c>
      <c r="J508" s="1167">
        <v>11.5</v>
      </c>
      <c r="M508" s="1167">
        <v>1</v>
      </c>
      <c r="O508" s="1167">
        <v>23</v>
      </c>
      <c r="R508" s="1167">
        <v>1</v>
      </c>
      <c r="T508" s="1167">
        <v>23</v>
      </c>
      <c r="U508" s="1167">
        <v>0</v>
      </c>
      <c r="V508" s="1167">
        <v>0</v>
      </c>
      <c r="W508" s="1167">
        <v>2.5</v>
      </c>
      <c r="X508" s="1167">
        <v>0</v>
      </c>
      <c r="Y508" s="1167">
        <v>57.5</v>
      </c>
      <c r="Z508" s="1167">
        <v>0</v>
      </c>
      <c r="AA508" s="1167">
        <v>0</v>
      </c>
      <c r="AB508" s="1167">
        <v>7.5</v>
      </c>
      <c r="AC508" s="1167">
        <v>0</v>
      </c>
      <c r="AD508" s="1167">
        <v>172.5</v>
      </c>
      <c r="AG508" s="1167">
        <v>10</v>
      </c>
      <c r="AI508" s="1167">
        <v>230</v>
      </c>
      <c r="BK508" s="1167">
        <v>504</v>
      </c>
    </row>
    <row r="509" spans="1:63" s="1167" customFormat="1" ht="13.5" customHeight="1">
      <c r="A509" s="1218">
        <v>44296</v>
      </c>
      <c r="B509" s="1167" t="s">
        <v>164</v>
      </c>
      <c r="C509" s="1167" t="s">
        <v>66</v>
      </c>
      <c r="D509" s="1167">
        <v>80</v>
      </c>
      <c r="E509" s="1167">
        <v>80</v>
      </c>
      <c r="H509" s="1167">
        <v>0.2</v>
      </c>
      <c r="J509" s="1167">
        <v>16</v>
      </c>
      <c r="M509" s="1167">
        <v>0.3</v>
      </c>
      <c r="O509" s="1167">
        <v>24</v>
      </c>
      <c r="R509" s="1167">
        <v>0.3</v>
      </c>
      <c r="T509" s="1167">
        <v>24</v>
      </c>
      <c r="U509" s="1167">
        <v>0</v>
      </c>
      <c r="V509" s="1167">
        <v>0</v>
      </c>
      <c r="W509" s="1167">
        <v>0.8</v>
      </c>
      <c r="X509" s="1167">
        <v>0</v>
      </c>
      <c r="Y509" s="1167">
        <v>64</v>
      </c>
      <c r="Z509" s="1167">
        <v>0</v>
      </c>
      <c r="AA509" s="1167">
        <v>0</v>
      </c>
      <c r="AB509" s="1167">
        <v>2.8000000000000007</v>
      </c>
      <c r="AC509" s="1167">
        <v>0</v>
      </c>
      <c r="AD509" s="1167">
        <v>224.00000000000006</v>
      </c>
      <c r="AG509" s="1167">
        <v>3</v>
      </c>
      <c r="AI509" s="1167">
        <v>240</v>
      </c>
      <c r="BK509" s="1167">
        <v>505</v>
      </c>
    </row>
    <row r="510" spans="1:63" s="1167" customFormat="1" ht="13.5" customHeight="1">
      <c r="A510" s="1218">
        <v>44296</v>
      </c>
      <c r="B510" s="1167" t="s">
        <v>49</v>
      </c>
      <c r="C510" s="1167" t="s">
        <v>66</v>
      </c>
      <c r="D510" s="1167">
        <v>40</v>
      </c>
      <c r="E510" s="1167">
        <v>40</v>
      </c>
      <c r="H510" s="1167">
        <v>0.2</v>
      </c>
      <c r="J510" s="1167">
        <v>8</v>
      </c>
      <c r="M510" s="1167">
        <v>0.3</v>
      </c>
      <c r="O510" s="1167">
        <v>12</v>
      </c>
      <c r="R510" s="1167">
        <v>0.3</v>
      </c>
      <c r="T510" s="1167">
        <v>12</v>
      </c>
      <c r="U510" s="1167">
        <v>0</v>
      </c>
      <c r="V510" s="1167">
        <v>0</v>
      </c>
      <c r="W510" s="1167">
        <v>0.8</v>
      </c>
      <c r="X510" s="1167">
        <v>0</v>
      </c>
      <c r="Y510" s="1167">
        <v>32</v>
      </c>
      <c r="Z510" s="1167">
        <v>0</v>
      </c>
      <c r="AA510" s="1167">
        <v>0</v>
      </c>
      <c r="AB510" s="1167">
        <v>22.799999999999997</v>
      </c>
      <c r="AC510" s="1167">
        <v>0</v>
      </c>
      <c r="AD510" s="1167">
        <v>911.99999999999989</v>
      </c>
      <c r="AI510" s="1167">
        <v>0</v>
      </c>
      <c r="BK510" s="1167">
        <v>506</v>
      </c>
    </row>
    <row r="511" spans="1:63" s="1167" customFormat="1" ht="13.5" customHeight="1">
      <c r="A511" s="1218">
        <v>44296</v>
      </c>
      <c r="B511" s="1167" t="s">
        <v>373</v>
      </c>
      <c r="C511" s="1167" t="s">
        <v>66</v>
      </c>
      <c r="D511" s="1167">
        <v>43</v>
      </c>
      <c r="E511" s="1167">
        <v>43</v>
      </c>
      <c r="H511" s="1167">
        <v>4</v>
      </c>
      <c r="J511" s="1167">
        <v>172</v>
      </c>
      <c r="M511" s="1167">
        <v>1</v>
      </c>
      <c r="O511" s="1167">
        <v>43</v>
      </c>
      <c r="R511" s="1167">
        <v>1</v>
      </c>
      <c r="T511" s="1167">
        <v>43</v>
      </c>
      <c r="U511" s="1167">
        <v>0</v>
      </c>
      <c r="V511" s="1167">
        <v>0</v>
      </c>
      <c r="W511" s="1167">
        <v>6</v>
      </c>
      <c r="X511" s="1167">
        <v>0</v>
      </c>
      <c r="Y511" s="1167">
        <v>258</v>
      </c>
      <c r="Z511" s="1167">
        <v>0</v>
      </c>
      <c r="AA511" s="1167">
        <v>0</v>
      </c>
      <c r="AB511" s="1167">
        <v>20.3</v>
      </c>
      <c r="AC511" s="1167">
        <v>0</v>
      </c>
      <c r="AD511" s="1167">
        <v>872.9</v>
      </c>
      <c r="AE511" s="1167">
        <v>0</v>
      </c>
      <c r="AF511" s="1167">
        <v>0</v>
      </c>
      <c r="AH511" s="1167">
        <v>0</v>
      </c>
      <c r="AI511" s="1167">
        <v>0</v>
      </c>
      <c r="BK511" s="1167">
        <v>507</v>
      </c>
    </row>
    <row r="512" spans="1:63" s="1167" customFormat="1" ht="13.5" customHeight="1">
      <c r="A512" s="1218">
        <v>44296</v>
      </c>
      <c r="B512" s="1167" t="s">
        <v>853</v>
      </c>
      <c r="C512" s="1167" t="s">
        <v>66</v>
      </c>
      <c r="D512" s="1167">
        <v>30</v>
      </c>
      <c r="E512" s="1167">
        <v>6</v>
      </c>
      <c r="H512" s="1167">
        <v>0.5</v>
      </c>
      <c r="J512" s="1167">
        <v>3</v>
      </c>
      <c r="M512" s="1167">
        <v>1</v>
      </c>
      <c r="O512" s="1167">
        <v>6</v>
      </c>
      <c r="R512" s="1167">
        <v>1</v>
      </c>
      <c r="T512" s="1167">
        <v>6</v>
      </c>
      <c r="V512" s="1167">
        <v>0</v>
      </c>
      <c r="W512" s="1167">
        <v>2.5</v>
      </c>
      <c r="X512" s="1167">
        <v>0</v>
      </c>
      <c r="Y512" s="1167">
        <v>15</v>
      </c>
      <c r="Z512" s="1167">
        <v>0</v>
      </c>
      <c r="AA512" s="1167">
        <v>0</v>
      </c>
      <c r="AB512" s="1167">
        <v>17</v>
      </c>
      <c r="AC512" s="1167">
        <v>0</v>
      </c>
      <c r="AD512" s="1167">
        <v>102</v>
      </c>
      <c r="AE512" s="1167">
        <v>0</v>
      </c>
      <c r="AF512" s="1167">
        <v>0</v>
      </c>
      <c r="AH512" s="1167">
        <v>0</v>
      </c>
      <c r="AI512" s="1167">
        <v>0</v>
      </c>
      <c r="BK512" s="1167">
        <v>508</v>
      </c>
    </row>
    <row r="513" spans="1:63" s="1167" customFormat="1" ht="13.5" customHeight="1">
      <c r="A513" s="1218">
        <v>44296</v>
      </c>
      <c r="B513" s="1167" t="s">
        <v>176</v>
      </c>
      <c r="C513" s="1167" t="s">
        <v>389</v>
      </c>
      <c r="D513" s="1167">
        <v>9</v>
      </c>
      <c r="E513" s="1167">
        <v>9</v>
      </c>
      <c r="H513" s="1167">
        <v>0.5</v>
      </c>
      <c r="J513" s="1167">
        <v>4.5</v>
      </c>
      <c r="K513" s="1167" t="s">
        <v>887</v>
      </c>
      <c r="M513" s="1167">
        <v>1</v>
      </c>
      <c r="O513" s="1167">
        <v>9</v>
      </c>
      <c r="R513" s="1167">
        <v>1</v>
      </c>
      <c r="T513" s="1167">
        <v>9</v>
      </c>
      <c r="U513" s="1167">
        <v>0</v>
      </c>
      <c r="V513" s="1167">
        <v>0</v>
      </c>
      <c r="W513" s="1167">
        <v>2.5</v>
      </c>
      <c r="X513" s="1167">
        <v>0</v>
      </c>
      <c r="Y513" s="1167">
        <v>22.5</v>
      </c>
      <c r="Z513" s="1167">
        <v>0</v>
      </c>
      <c r="AA513" s="1167">
        <v>0</v>
      </c>
      <c r="AB513" s="1167">
        <v>8</v>
      </c>
      <c r="AC513" s="1167">
        <v>0</v>
      </c>
      <c r="AD513" s="1167">
        <v>72</v>
      </c>
      <c r="AE513" s="1167">
        <v>0</v>
      </c>
      <c r="AF513" s="1167">
        <v>0</v>
      </c>
      <c r="AH513" s="1167">
        <v>0</v>
      </c>
      <c r="AI513" s="1167">
        <v>0</v>
      </c>
      <c r="BK513" s="1167">
        <v>509</v>
      </c>
    </row>
    <row r="514" spans="1:63" s="1167" customFormat="1" ht="13.5" customHeight="1">
      <c r="A514" s="1218">
        <v>44296</v>
      </c>
      <c r="B514" s="1167" t="s">
        <v>158</v>
      </c>
      <c r="C514" s="1167" t="s">
        <v>66</v>
      </c>
      <c r="D514" s="1167">
        <v>30</v>
      </c>
      <c r="E514" s="1167">
        <v>30</v>
      </c>
      <c r="H514" s="1167">
        <v>0.5</v>
      </c>
      <c r="J514" s="1167">
        <v>15</v>
      </c>
      <c r="M514" s="1167">
        <v>1</v>
      </c>
      <c r="O514" s="1167">
        <v>30</v>
      </c>
      <c r="R514" s="1167">
        <v>1</v>
      </c>
      <c r="T514" s="1167">
        <v>30</v>
      </c>
      <c r="U514" s="1167">
        <v>0</v>
      </c>
      <c r="V514" s="1167">
        <v>0</v>
      </c>
      <c r="W514" s="1167">
        <v>2.5</v>
      </c>
      <c r="X514" s="1167">
        <v>0</v>
      </c>
      <c r="Y514" s="1167">
        <v>75</v>
      </c>
      <c r="Z514" s="1167">
        <v>0</v>
      </c>
      <c r="AA514" s="1167">
        <v>0</v>
      </c>
      <c r="AB514" s="1167">
        <v>2</v>
      </c>
      <c r="AC514" s="1167">
        <v>0</v>
      </c>
      <c r="AD514" s="1167">
        <v>60</v>
      </c>
      <c r="AE514" s="1167">
        <v>0</v>
      </c>
      <c r="AF514" s="1167">
        <v>0</v>
      </c>
      <c r="AG514" s="1167">
        <v>10</v>
      </c>
      <c r="AH514" s="1167">
        <v>0</v>
      </c>
      <c r="AI514" s="1167">
        <v>300</v>
      </c>
      <c r="BK514" s="1167">
        <v>510</v>
      </c>
    </row>
    <row r="515" spans="1:63" s="1167" customFormat="1" ht="13.5" customHeight="1">
      <c r="A515" s="1218">
        <v>44296</v>
      </c>
      <c r="B515" s="1167" t="s">
        <v>166</v>
      </c>
      <c r="C515" s="1167" t="s">
        <v>66</v>
      </c>
      <c r="D515" s="1167">
        <v>30</v>
      </c>
      <c r="E515" s="1167">
        <v>30</v>
      </c>
      <c r="J515" s="1167">
        <v>0</v>
      </c>
      <c r="M515" s="1167">
        <v>0.1</v>
      </c>
      <c r="O515" s="1167">
        <v>3</v>
      </c>
      <c r="R515" s="1167">
        <v>0.1</v>
      </c>
      <c r="T515" s="1167">
        <v>3</v>
      </c>
      <c r="U515" s="1167">
        <v>0</v>
      </c>
      <c r="V515" s="1167">
        <v>0</v>
      </c>
      <c r="W515" s="1167">
        <v>0.2</v>
      </c>
      <c r="X515" s="1167">
        <v>0</v>
      </c>
      <c r="Y515" s="1167">
        <v>6</v>
      </c>
      <c r="Z515" s="1167">
        <v>0</v>
      </c>
      <c r="AA515" s="1167">
        <v>0</v>
      </c>
      <c r="AB515" s="1167">
        <v>3.1</v>
      </c>
      <c r="AC515" s="1167">
        <v>0</v>
      </c>
      <c r="AD515" s="1167">
        <v>93</v>
      </c>
      <c r="AE515" s="1167">
        <v>0</v>
      </c>
      <c r="AF515" s="1167">
        <v>0</v>
      </c>
      <c r="AG515" s="1167">
        <v>3</v>
      </c>
      <c r="AH515" s="1167">
        <v>0</v>
      </c>
      <c r="AI515" s="1167">
        <v>90</v>
      </c>
      <c r="BK515" s="1167">
        <v>511</v>
      </c>
    </row>
    <row r="516" spans="1:63" s="1167" customFormat="1" ht="13.5" customHeight="1">
      <c r="A516" s="1218">
        <v>44296</v>
      </c>
      <c r="B516" s="1167" t="s">
        <v>145</v>
      </c>
      <c r="C516" s="1167" t="s">
        <v>389</v>
      </c>
      <c r="D516" s="1167">
        <v>16</v>
      </c>
      <c r="E516" s="1167">
        <v>16</v>
      </c>
      <c r="H516" s="1167">
        <v>1</v>
      </c>
      <c r="J516" s="1167">
        <v>16</v>
      </c>
      <c r="M516" s="1167">
        <v>1</v>
      </c>
      <c r="O516" s="1167">
        <v>16</v>
      </c>
      <c r="R516" s="1167">
        <v>1</v>
      </c>
      <c r="T516" s="1167">
        <v>16</v>
      </c>
      <c r="U516" s="1167">
        <v>0</v>
      </c>
      <c r="V516" s="1167">
        <v>0</v>
      </c>
      <c r="W516" s="1167">
        <v>3</v>
      </c>
      <c r="X516" s="1167">
        <v>0</v>
      </c>
      <c r="Y516" s="1167">
        <v>48</v>
      </c>
      <c r="Z516" s="1167">
        <v>0</v>
      </c>
      <c r="AA516" s="1167">
        <v>0</v>
      </c>
      <c r="AB516" s="1167">
        <v>8</v>
      </c>
      <c r="AC516" s="1167">
        <v>0</v>
      </c>
      <c r="AD516" s="1167">
        <v>128</v>
      </c>
      <c r="AE516" s="1167">
        <v>0</v>
      </c>
      <c r="AF516" s="1167">
        <v>0</v>
      </c>
      <c r="AH516" s="1167">
        <v>0</v>
      </c>
      <c r="AI516" s="1167">
        <v>0</v>
      </c>
      <c r="BK516" s="1167">
        <v>512</v>
      </c>
    </row>
    <row r="517" spans="1:63" s="1167" customFormat="1" ht="13.5" customHeight="1">
      <c r="A517" s="1218">
        <v>44296</v>
      </c>
      <c r="B517" s="1167" t="s">
        <v>136</v>
      </c>
      <c r="C517" s="1167" t="s">
        <v>66</v>
      </c>
      <c r="D517" s="1167">
        <v>120</v>
      </c>
      <c r="E517" s="1167">
        <v>120</v>
      </c>
      <c r="J517" s="1167">
        <v>0</v>
      </c>
      <c r="O517" s="1167">
        <v>0</v>
      </c>
      <c r="P517" s="1167" t="s">
        <v>883</v>
      </c>
      <c r="T517" s="1167">
        <v>0</v>
      </c>
      <c r="U517" s="1167">
        <v>0</v>
      </c>
      <c r="V517" s="1167">
        <v>0</v>
      </c>
      <c r="W517" s="1167">
        <v>0</v>
      </c>
      <c r="X517" s="1167">
        <v>0</v>
      </c>
      <c r="Y517" s="1167">
        <v>0</v>
      </c>
      <c r="Z517" s="1167">
        <v>0</v>
      </c>
      <c r="AA517" s="1167">
        <v>0</v>
      </c>
      <c r="AB517" s="1167">
        <v>12</v>
      </c>
      <c r="AC517" s="1167">
        <v>0</v>
      </c>
      <c r="AD517" s="1167">
        <v>1440</v>
      </c>
      <c r="AE517" s="1167">
        <v>0</v>
      </c>
      <c r="AF517" s="1167">
        <v>0</v>
      </c>
      <c r="AH517" s="1167">
        <v>0</v>
      </c>
      <c r="AI517" s="1167">
        <v>0</v>
      </c>
      <c r="BK517" s="1167">
        <v>513</v>
      </c>
    </row>
    <row r="518" spans="1:63" s="1167" customFormat="1" ht="13.5" customHeight="1">
      <c r="A518" s="1218">
        <v>44296</v>
      </c>
      <c r="B518" s="1167" t="s">
        <v>183</v>
      </c>
      <c r="C518" s="1167" t="s">
        <v>66</v>
      </c>
      <c r="D518" s="1167">
        <v>30</v>
      </c>
      <c r="E518" s="1167">
        <v>30</v>
      </c>
      <c r="J518" s="1167">
        <v>0</v>
      </c>
      <c r="M518" s="1167">
        <v>0.1</v>
      </c>
      <c r="O518" s="1167">
        <v>3</v>
      </c>
      <c r="R518" s="1167">
        <v>0.1</v>
      </c>
      <c r="T518" s="1167">
        <v>3</v>
      </c>
      <c r="U518" s="1167">
        <v>0</v>
      </c>
      <c r="V518" s="1167">
        <v>0</v>
      </c>
      <c r="W518" s="1167">
        <v>0.2</v>
      </c>
      <c r="X518" s="1167">
        <v>0</v>
      </c>
      <c r="Y518" s="1167">
        <v>6</v>
      </c>
      <c r="Z518" s="1167">
        <v>0</v>
      </c>
      <c r="AA518" s="1167">
        <v>0</v>
      </c>
      <c r="AB518" s="1167">
        <v>0.4000000000000003</v>
      </c>
      <c r="AC518" s="1167">
        <v>0</v>
      </c>
      <c r="AD518" s="1167">
        <v>12.000000000000009</v>
      </c>
      <c r="AE518" s="1167">
        <v>0</v>
      </c>
      <c r="AF518" s="1167">
        <v>0</v>
      </c>
      <c r="AH518" s="1167">
        <v>0</v>
      </c>
      <c r="AI518" s="1167">
        <v>0</v>
      </c>
      <c r="BK518" s="1167">
        <v>514</v>
      </c>
    </row>
    <row r="519" spans="1:63" s="1167" customFormat="1" ht="13.5" customHeight="1">
      <c r="A519" s="1218">
        <v>44296</v>
      </c>
      <c r="B519" s="1167" t="s">
        <v>142</v>
      </c>
      <c r="C519" s="1167" t="s">
        <v>66</v>
      </c>
      <c r="D519" s="1167">
        <v>35</v>
      </c>
      <c r="E519" s="1167">
        <v>35</v>
      </c>
      <c r="J519" s="1167">
        <v>0</v>
      </c>
      <c r="M519" s="1167">
        <v>0.2</v>
      </c>
      <c r="O519" s="1167">
        <v>7</v>
      </c>
      <c r="R519" s="1167">
        <v>0.3</v>
      </c>
      <c r="T519" s="1167">
        <v>10.5</v>
      </c>
      <c r="U519" s="1167">
        <v>0</v>
      </c>
      <c r="V519" s="1167">
        <v>0</v>
      </c>
      <c r="W519" s="1167">
        <v>0.5</v>
      </c>
      <c r="X519" s="1167">
        <v>0</v>
      </c>
      <c r="Y519" s="1167">
        <v>17.5</v>
      </c>
      <c r="Z519" s="1167">
        <v>0</v>
      </c>
      <c r="AA519" s="1167">
        <v>0</v>
      </c>
      <c r="AB519" s="1167">
        <v>3.3</v>
      </c>
      <c r="AC519" s="1167">
        <v>0</v>
      </c>
      <c r="AD519" s="1167">
        <v>115.5</v>
      </c>
      <c r="AE519" s="1167">
        <v>0</v>
      </c>
      <c r="AF519" s="1167">
        <v>0</v>
      </c>
      <c r="AH519" s="1167">
        <v>0</v>
      </c>
      <c r="AI519" s="1167">
        <v>0</v>
      </c>
      <c r="BK519" s="1167">
        <v>515</v>
      </c>
    </row>
    <row r="520" spans="1:63" s="1167" customFormat="1" ht="13.5" customHeight="1">
      <c r="A520" s="1218">
        <v>44296</v>
      </c>
      <c r="B520" s="1167" t="s">
        <v>51</v>
      </c>
      <c r="C520" s="1167" t="s">
        <v>66</v>
      </c>
      <c r="D520" s="1167">
        <v>100</v>
      </c>
      <c r="E520" s="1167">
        <v>100</v>
      </c>
      <c r="J520" s="1167">
        <v>0</v>
      </c>
      <c r="M520" s="1167">
        <v>0.5</v>
      </c>
      <c r="O520" s="1167">
        <v>50</v>
      </c>
      <c r="R520" s="1167">
        <v>0.5</v>
      </c>
      <c r="T520" s="1167">
        <v>50</v>
      </c>
      <c r="U520" s="1167">
        <v>0</v>
      </c>
      <c r="V520" s="1167">
        <v>0</v>
      </c>
      <c r="W520" s="1167">
        <v>1</v>
      </c>
      <c r="X520" s="1167">
        <v>0</v>
      </c>
      <c r="Y520" s="1167">
        <v>100</v>
      </c>
      <c r="Z520" s="1167">
        <v>0</v>
      </c>
      <c r="AA520" s="1167">
        <v>0</v>
      </c>
      <c r="AB520" s="1167">
        <v>7</v>
      </c>
      <c r="AC520" s="1167">
        <v>0</v>
      </c>
      <c r="AD520" s="1167">
        <v>700</v>
      </c>
      <c r="AE520" s="1167">
        <v>0</v>
      </c>
      <c r="AF520" s="1167">
        <v>0</v>
      </c>
      <c r="AH520" s="1167">
        <v>0</v>
      </c>
      <c r="AI520" s="1167">
        <v>0</v>
      </c>
      <c r="BK520" s="1167">
        <v>516</v>
      </c>
    </row>
    <row r="521" spans="1:63" s="1167" customFormat="1" ht="13.5" customHeight="1">
      <c r="A521" s="1218">
        <v>44296</v>
      </c>
      <c r="B521" s="1167" t="s">
        <v>935</v>
      </c>
      <c r="C521" s="1167" t="s">
        <v>66</v>
      </c>
      <c r="D521" s="1167">
        <v>50</v>
      </c>
      <c r="E521" s="1167">
        <v>50</v>
      </c>
      <c r="H521" s="1167">
        <v>0.2</v>
      </c>
      <c r="J521" s="1167">
        <v>10</v>
      </c>
      <c r="M521" s="1167">
        <v>0.4</v>
      </c>
      <c r="O521" s="1167">
        <v>20</v>
      </c>
      <c r="R521" s="1167">
        <v>0.4</v>
      </c>
      <c r="T521" s="1167">
        <v>20</v>
      </c>
      <c r="U521" s="1167">
        <v>0</v>
      </c>
      <c r="V521" s="1167">
        <v>0</v>
      </c>
      <c r="W521" s="1167">
        <v>1</v>
      </c>
      <c r="X521" s="1167">
        <v>0</v>
      </c>
      <c r="Y521" s="1167">
        <v>50</v>
      </c>
      <c r="Z521" s="1167">
        <v>0</v>
      </c>
      <c r="AA521" s="1167">
        <v>0</v>
      </c>
      <c r="AB521" s="1167">
        <v>2</v>
      </c>
      <c r="AC521" s="1167">
        <v>0</v>
      </c>
      <c r="AD521" s="1167">
        <v>100</v>
      </c>
      <c r="AE521" s="1167">
        <v>0</v>
      </c>
      <c r="AF521" s="1167">
        <v>0</v>
      </c>
      <c r="AH521" s="1167">
        <v>0</v>
      </c>
      <c r="AI521" s="1167">
        <v>0</v>
      </c>
      <c r="BK521" s="1167">
        <v>517</v>
      </c>
    </row>
    <row r="522" spans="1:63" s="1167" customFormat="1" ht="13.5" customHeight="1">
      <c r="A522" s="1218">
        <v>44296</v>
      </c>
      <c r="B522" s="1167" t="s">
        <v>168</v>
      </c>
      <c r="C522" s="1167" t="s">
        <v>66</v>
      </c>
      <c r="D522" s="1167">
        <v>120</v>
      </c>
      <c r="E522" s="1167">
        <v>91</v>
      </c>
      <c r="J522" s="1167">
        <v>0</v>
      </c>
      <c r="O522" s="1167">
        <v>0</v>
      </c>
      <c r="Q522" s="1167">
        <v>8</v>
      </c>
      <c r="T522" s="1167">
        <v>728</v>
      </c>
      <c r="U522" s="1167">
        <v>0</v>
      </c>
      <c r="V522" s="1167">
        <v>8</v>
      </c>
      <c r="W522" s="1167">
        <v>0</v>
      </c>
      <c r="X522" s="1167">
        <v>0</v>
      </c>
      <c r="Y522" s="1167">
        <v>728</v>
      </c>
      <c r="Z522" s="1167">
        <v>0</v>
      </c>
      <c r="AA522" s="1167">
        <v>0</v>
      </c>
      <c r="AB522" s="1167">
        <v>0</v>
      </c>
      <c r="AC522" s="1167">
        <v>0</v>
      </c>
      <c r="AD522" s="1167">
        <v>0</v>
      </c>
      <c r="AE522" s="1167">
        <v>0</v>
      </c>
      <c r="AF522" s="1167">
        <v>8</v>
      </c>
      <c r="AG522" s="1167">
        <v>0</v>
      </c>
      <c r="AH522" s="1167">
        <v>0</v>
      </c>
      <c r="AI522" s="1167">
        <v>728</v>
      </c>
      <c r="BK522" s="1167">
        <v>518</v>
      </c>
    </row>
    <row r="523" spans="1:63" s="1167" customFormat="1" ht="13.5" customHeight="1">
      <c r="A523" s="1218">
        <v>44296</v>
      </c>
      <c r="B523" s="1167" t="s">
        <v>132</v>
      </c>
      <c r="C523" s="1167" t="s">
        <v>66</v>
      </c>
      <c r="D523" s="1167">
        <v>80</v>
      </c>
      <c r="E523" s="1167">
        <v>75</v>
      </c>
      <c r="J523" s="1167">
        <v>0</v>
      </c>
      <c r="L523" s="1167">
        <v>8.5</v>
      </c>
      <c r="O523" s="1167">
        <v>637.5</v>
      </c>
      <c r="T523" s="1167">
        <v>0</v>
      </c>
      <c r="U523" s="1167">
        <v>0</v>
      </c>
      <c r="V523" s="1167">
        <v>8.5</v>
      </c>
      <c r="W523" s="1167">
        <v>0</v>
      </c>
      <c r="X523" s="1167">
        <v>0</v>
      </c>
      <c r="Y523" s="1167">
        <v>637.5</v>
      </c>
      <c r="Z523" s="1167">
        <v>0</v>
      </c>
      <c r="AA523" s="1167">
        <v>0</v>
      </c>
      <c r="AB523" s="1167">
        <v>0</v>
      </c>
      <c r="AC523" s="1167">
        <v>0</v>
      </c>
      <c r="AD523" s="1167">
        <v>0</v>
      </c>
      <c r="AE523" s="1167">
        <v>0</v>
      </c>
      <c r="AF523" s="1167">
        <v>8.5</v>
      </c>
      <c r="AG523" s="1167">
        <v>0</v>
      </c>
      <c r="AH523" s="1167">
        <v>0</v>
      </c>
      <c r="AI523" s="1167">
        <v>637.5</v>
      </c>
      <c r="BK523" s="1167">
        <v>519</v>
      </c>
    </row>
    <row r="524" spans="1:63" s="1167" customFormat="1" ht="13.5" customHeight="1">
      <c r="A524" s="1218">
        <v>44296</v>
      </c>
      <c r="B524" s="1167" t="s">
        <v>488</v>
      </c>
      <c r="C524" s="1167" t="s">
        <v>66</v>
      </c>
      <c r="D524" s="1167">
        <v>120</v>
      </c>
      <c r="E524" s="1167">
        <v>113</v>
      </c>
      <c r="G524" s="1167">
        <v>5</v>
      </c>
      <c r="J524" s="1167">
        <v>565</v>
      </c>
      <c r="O524" s="1167">
        <v>0</v>
      </c>
      <c r="S524" s="1167" t="s">
        <v>888</v>
      </c>
      <c r="T524" s="1167">
        <v>0</v>
      </c>
      <c r="U524" s="1167">
        <v>0</v>
      </c>
      <c r="V524" s="1167">
        <v>5</v>
      </c>
      <c r="W524" s="1167">
        <v>0</v>
      </c>
      <c r="X524" s="1167">
        <v>0</v>
      </c>
      <c r="Y524" s="1167">
        <v>565</v>
      </c>
      <c r="Z524" s="1167">
        <v>0</v>
      </c>
      <c r="AA524" s="1167">
        <v>0</v>
      </c>
      <c r="AB524" s="1167">
        <v>0</v>
      </c>
      <c r="AC524" s="1167">
        <v>0</v>
      </c>
      <c r="AD524" s="1167">
        <v>0</v>
      </c>
      <c r="AE524" s="1167">
        <v>0</v>
      </c>
      <c r="AF524" s="1167">
        <v>5</v>
      </c>
      <c r="AG524" s="1167">
        <v>0</v>
      </c>
      <c r="AH524" s="1167">
        <v>0</v>
      </c>
      <c r="AI524" s="1167">
        <v>565</v>
      </c>
      <c r="BK524" s="1167">
        <v>520</v>
      </c>
    </row>
    <row r="525" spans="1:63" s="1167" customFormat="1" ht="13.5" customHeight="1">
      <c r="A525" s="1218">
        <v>44296</v>
      </c>
      <c r="B525" s="1167" t="s">
        <v>16</v>
      </c>
      <c r="C525" s="1167" t="s">
        <v>786</v>
      </c>
      <c r="D525" s="1167">
        <v>145</v>
      </c>
      <c r="E525" s="1167">
        <v>145</v>
      </c>
      <c r="H525" s="1167" t="s">
        <v>883</v>
      </c>
      <c r="I525" s="1167" t="s">
        <v>883</v>
      </c>
      <c r="J525" s="1167">
        <v>0</v>
      </c>
      <c r="L525" s="1167">
        <v>4</v>
      </c>
      <c r="O525" s="1167">
        <v>580</v>
      </c>
      <c r="T525" s="1167">
        <v>0</v>
      </c>
      <c r="U525" s="1167">
        <v>0</v>
      </c>
      <c r="V525" s="1167">
        <v>4</v>
      </c>
      <c r="W525" s="1167">
        <v>0</v>
      </c>
      <c r="X525" s="1167">
        <v>0</v>
      </c>
      <c r="Y525" s="1167">
        <v>580</v>
      </c>
      <c r="Z525" s="1167">
        <v>0</v>
      </c>
      <c r="AA525" s="1167">
        <v>0</v>
      </c>
      <c r="AB525" s="1167">
        <v>0</v>
      </c>
      <c r="AC525" s="1167">
        <v>0</v>
      </c>
      <c r="AD525" s="1167">
        <v>0</v>
      </c>
      <c r="AE525" s="1167">
        <v>0</v>
      </c>
      <c r="AF525" s="1167">
        <v>4</v>
      </c>
      <c r="AG525" s="1167">
        <v>0</v>
      </c>
      <c r="AH525" s="1167">
        <v>0</v>
      </c>
      <c r="AI525" s="1167">
        <v>580</v>
      </c>
      <c r="BK525" s="1167">
        <v>521</v>
      </c>
    </row>
    <row r="526" spans="1:63" s="1167" customFormat="1" ht="13.5" customHeight="1">
      <c r="A526" s="1218">
        <v>44296</v>
      </c>
      <c r="B526" s="1167" t="s">
        <v>175</v>
      </c>
      <c r="C526" s="1167" t="s">
        <v>66</v>
      </c>
      <c r="D526" s="1167">
        <v>100</v>
      </c>
      <c r="E526" s="1167">
        <v>100</v>
      </c>
      <c r="J526" s="1167">
        <v>0</v>
      </c>
      <c r="O526" s="1167">
        <v>0</v>
      </c>
      <c r="Q526" s="1167">
        <v>4</v>
      </c>
      <c r="T526" s="1167">
        <v>400</v>
      </c>
      <c r="U526" s="1167">
        <v>0</v>
      </c>
      <c r="V526" s="1167">
        <v>4</v>
      </c>
      <c r="W526" s="1167">
        <v>0</v>
      </c>
      <c r="X526" s="1167">
        <v>0</v>
      </c>
      <c r="Y526" s="1167">
        <v>400</v>
      </c>
      <c r="Z526" s="1167">
        <v>0</v>
      </c>
      <c r="AA526" s="1167">
        <v>0</v>
      </c>
      <c r="AB526" s="1167">
        <v>0</v>
      </c>
      <c r="AC526" s="1167">
        <v>0</v>
      </c>
      <c r="AD526" s="1167">
        <v>0</v>
      </c>
      <c r="AE526" s="1167">
        <v>0</v>
      </c>
      <c r="AF526" s="1167">
        <v>4</v>
      </c>
      <c r="AG526" s="1167">
        <v>0</v>
      </c>
      <c r="AH526" s="1167">
        <v>0</v>
      </c>
      <c r="AI526" s="1167">
        <v>400</v>
      </c>
      <c r="BK526" s="1167">
        <v>522</v>
      </c>
    </row>
    <row r="527" spans="1:63" s="1167" customFormat="1" ht="13.5" customHeight="1">
      <c r="A527" s="1218">
        <v>44296</v>
      </c>
      <c r="B527" s="1167" t="s">
        <v>233</v>
      </c>
      <c r="C527" s="1167" t="s">
        <v>66</v>
      </c>
      <c r="D527" s="1167">
        <v>105</v>
      </c>
      <c r="E527" s="1167">
        <v>105</v>
      </c>
      <c r="G527" s="1167" t="s">
        <v>900</v>
      </c>
      <c r="J527" s="1167">
        <v>0</v>
      </c>
      <c r="L527" s="1167">
        <v>3</v>
      </c>
      <c r="O527" s="1167">
        <v>315</v>
      </c>
      <c r="T527" s="1167">
        <v>0</v>
      </c>
      <c r="U527" s="1167">
        <v>0</v>
      </c>
      <c r="V527" s="1167">
        <v>3</v>
      </c>
      <c r="W527" s="1167">
        <v>0</v>
      </c>
      <c r="X527" s="1167">
        <v>0</v>
      </c>
      <c r="Y527" s="1167">
        <v>315</v>
      </c>
      <c r="Z527" s="1167">
        <v>0</v>
      </c>
      <c r="AA527" s="1167">
        <v>0</v>
      </c>
      <c r="AB527" s="1167">
        <v>0</v>
      </c>
      <c r="AC527" s="1167">
        <v>0</v>
      </c>
      <c r="AD527" s="1167">
        <v>0</v>
      </c>
      <c r="AE527" s="1167">
        <v>0</v>
      </c>
      <c r="AF527" s="1167">
        <v>3</v>
      </c>
      <c r="AG527" s="1167">
        <v>0</v>
      </c>
      <c r="AH527" s="1167">
        <v>0</v>
      </c>
      <c r="AI527" s="1167">
        <v>315</v>
      </c>
      <c r="BK527" s="1167">
        <v>523</v>
      </c>
    </row>
    <row r="528" spans="1:63" s="1167" customFormat="1" ht="13.5" customHeight="1">
      <c r="A528" s="1218">
        <v>44296</v>
      </c>
      <c r="B528" s="1167" t="s">
        <v>889</v>
      </c>
      <c r="C528" s="1167" t="s">
        <v>66</v>
      </c>
      <c r="D528" s="1167">
        <v>45</v>
      </c>
      <c r="E528" s="1167">
        <v>40</v>
      </c>
      <c r="J528" s="1167">
        <v>0</v>
      </c>
      <c r="O528" s="1167">
        <v>0</v>
      </c>
      <c r="Q528" s="1167">
        <v>4</v>
      </c>
      <c r="T528" s="1167">
        <v>160</v>
      </c>
      <c r="U528" s="1167">
        <v>0</v>
      </c>
      <c r="V528" s="1167">
        <v>4</v>
      </c>
      <c r="W528" s="1167">
        <v>0</v>
      </c>
      <c r="X528" s="1167">
        <v>0</v>
      </c>
      <c r="Y528" s="1167">
        <v>160</v>
      </c>
      <c r="Z528" s="1167">
        <v>0</v>
      </c>
      <c r="AA528" s="1167">
        <v>0</v>
      </c>
      <c r="AB528" s="1167">
        <v>0</v>
      </c>
      <c r="AC528" s="1167">
        <v>0</v>
      </c>
      <c r="AD528" s="1167">
        <v>0</v>
      </c>
      <c r="AE528" s="1167">
        <v>0</v>
      </c>
      <c r="AF528" s="1167">
        <v>4</v>
      </c>
      <c r="AG528" s="1167">
        <v>0</v>
      </c>
      <c r="AH528" s="1167">
        <v>0</v>
      </c>
      <c r="AI528" s="1167">
        <v>160</v>
      </c>
      <c r="BK528" s="1167">
        <v>524</v>
      </c>
    </row>
    <row r="529" spans="1:63" s="1167" customFormat="1" ht="13.5" customHeight="1">
      <c r="A529" s="1218">
        <v>44296</v>
      </c>
      <c r="B529" s="1167" t="s">
        <v>3</v>
      </c>
      <c r="C529" s="1167" t="s">
        <v>66</v>
      </c>
      <c r="D529" s="1167">
        <v>15</v>
      </c>
      <c r="E529" s="1167">
        <v>12</v>
      </c>
      <c r="J529" s="1167">
        <v>0</v>
      </c>
      <c r="L529" s="1167">
        <v>10</v>
      </c>
      <c r="O529" s="1167">
        <v>120</v>
      </c>
      <c r="T529" s="1167">
        <v>0</v>
      </c>
      <c r="U529" s="1167">
        <v>0</v>
      </c>
      <c r="V529" s="1167">
        <v>10</v>
      </c>
      <c r="W529" s="1167">
        <v>0</v>
      </c>
      <c r="X529" s="1167">
        <v>0</v>
      </c>
      <c r="Y529" s="1167">
        <v>120</v>
      </c>
      <c r="Z529" s="1167">
        <v>0</v>
      </c>
      <c r="AA529" s="1167">
        <v>0</v>
      </c>
      <c r="AB529" s="1167">
        <v>0</v>
      </c>
      <c r="AC529" s="1167">
        <v>0</v>
      </c>
      <c r="AD529" s="1167">
        <v>0</v>
      </c>
      <c r="AE529" s="1167">
        <v>0</v>
      </c>
      <c r="AF529" s="1167">
        <v>10</v>
      </c>
      <c r="AG529" s="1167">
        <v>0</v>
      </c>
      <c r="AH529" s="1167">
        <v>0</v>
      </c>
      <c r="AI529" s="1167">
        <v>120</v>
      </c>
      <c r="BK529" s="1167">
        <v>525</v>
      </c>
    </row>
    <row r="530" spans="1:63" s="1167" customFormat="1" ht="13.5" customHeight="1">
      <c r="A530" s="1218">
        <v>44296</v>
      </c>
      <c r="B530" s="1167" t="s">
        <v>67</v>
      </c>
      <c r="C530" s="1167" t="s">
        <v>66</v>
      </c>
      <c r="D530" s="1167">
        <v>30</v>
      </c>
      <c r="E530" s="1167">
        <v>27</v>
      </c>
      <c r="J530" s="1167">
        <v>0</v>
      </c>
      <c r="O530" s="1167">
        <v>0</v>
      </c>
      <c r="Q530" s="1167">
        <v>9</v>
      </c>
      <c r="T530" s="1167">
        <v>243</v>
      </c>
      <c r="U530" s="1167">
        <v>0</v>
      </c>
      <c r="V530" s="1167">
        <v>9</v>
      </c>
      <c r="W530" s="1167">
        <v>0</v>
      </c>
      <c r="X530" s="1167">
        <v>0</v>
      </c>
      <c r="Y530" s="1167">
        <v>243</v>
      </c>
      <c r="Z530" s="1167">
        <v>0</v>
      </c>
      <c r="AA530" s="1167">
        <v>0</v>
      </c>
      <c r="AB530" s="1167">
        <v>0</v>
      </c>
      <c r="AC530" s="1167">
        <v>0</v>
      </c>
      <c r="AD530" s="1167">
        <v>0</v>
      </c>
      <c r="AE530" s="1167">
        <v>0</v>
      </c>
      <c r="AF530" s="1167">
        <v>9</v>
      </c>
      <c r="AG530" s="1167">
        <v>0</v>
      </c>
      <c r="AH530" s="1167">
        <v>0</v>
      </c>
      <c r="AI530" s="1167">
        <v>243</v>
      </c>
      <c r="BK530" s="1167">
        <v>526</v>
      </c>
    </row>
    <row r="531" spans="1:63" s="1167" customFormat="1" ht="13.5" customHeight="1">
      <c r="A531" s="1218">
        <v>44296</v>
      </c>
      <c r="B531" s="1167" t="s">
        <v>174</v>
      </c>
      <c r="C531" s="1167" t="s">
        <v>66</v>
      </c>
      <c r="D531" s="1167">
        <v>39</v>
      </c>
      <c r="E531" s="1167">
        <v>39</v>
      </c>
      <c r="J531" s="1167">
        <v>0</v>
      </c>
      <c r="L531" s="1167">
        <v>8</v>
      </c>
      <c r="O531" s="1167">
        <v>312</v>
      </c>
      <c r="T531" s="1167">
        <v>0</v>
      </c>
      <c r="U531" s="1167">
        <v>0</v>
      </c>
      <c r="V531" s="1167">
        <v>8</v>
      </c>
      <c r="W531" s="1167">
        <v>0</v>
      </c>
      <c r="X531" s="1167">
        <v>0</v>
      </c>
      <c r="Y531" s="1167">
        <v>312</v>
      </c>
      <c r="Z531" s="1167">
        <v>0</v>
      </c>
      <c r="AA531" s="1167">
        <v>0</v>
      </c>
      <c r="AB531" s="1167">
        <v>0</v>
      </c>
      <c r="AC531" s="1167">
        <v>0</v>
      </c>
      <c r="AD531" s="1167">
        <v>0</v>
      </c>
      <c r="AE531" s="1167">
        <v>0</v>
      </c>
      <c r="AF531" s="1167">
        <v>8</v>
      </c>
      <c r="AG531" s="1167">
        <v>0</v>
      </c>
      <c r="AH531" s="1167">
        <v>0</v>
      </c>
      <c r="AI531" s="1167">
        <v>312</v>
      </c>
      <c r="BK531" s="1167">
        <v>527</v>
      </c>
    </row>
    <row r="532" spans="1:63" s="1167" customFormat="1" ht="13.5" customHeight="1">
      <c r="A532" s="1218">
        <v>44296</v>
      </c>
      <c r="B532" s="1167" t="s">
        <v>898</v>
      </c>
      <c r="C532" s="1167" t="s">
        <v>66</v>
      </c>
      <c r="D532" s="1167">
        <v>125</v>
      </c>
      <c r="E532" s="1167">
        <v>125</v>
      </c>
      <c r="J532" s="1167">
        <v>0</v>
      </c>
      <c r="O532" s="1167">
        <v>0</v>
      </c>
      <c r="Q532" s="1167">
        <v>7</v>
      </c>
      <c r="T532" s="1167">
        <v>875</v>
      </c>
      <c r="U532" s="1167">
        <v>0</v>
      </c>
      <c r="V532" s="1167">
        <v>7</v>
      </c>
      <c r="W532" s="1167">
        <v>0</v>
      </c>
      <c r="X532" s="1167">
        <v>0</v>
      </c>
      <c r="Y532" s="1167">
        <v>875</v>
      </c>
      <c r="Z532" s="1167">
        <v>0</v>
      </c>
      <c r="AA532" s="1167">
        <v>0</v>
      </c>
      <c r="AB532" s="1167">
        <v>0</v>
      </c>
      <c r="AC532" s="1167">
        <v>0</v>
      </c>
      <c r="AD532" s="1167">
        <v>0</v>
      </c>
      <c r="AE532" s="1167">
        <v>0</v>
      </c>
      <c r="AF532" s="1167">
        <v>7</v>
      </c>
      <c r="AG532" s="1167">
        <v>0</v>
      </c>
      <c r="AH532" s="1167">
        <v>0</v>
      </c>
      <c r="AI532" s="1167">
        <v>875</v>
      </c>
      <c r="BK532" s="1167">
        <v>528</v>
      </c>
    </row>
    <row r="533" spans="1:63" s="1167" customFormat="1" ht="13.5" customHeight="1">
      <c r="A533" s="1218">
        <v>44296</v>
      </c>
      <c r="B533" s="1167" t="s">
        <v>890</v>
      </c>
      <c r="C533" s="1167" t="s">
        <v>786</v>
      </c>
      <c r="D533" s="1167">
        <v>9</v>
      </c>
      <c r="E533" s="1167">
        <v>9</v>
      </c>
      <c r="J533" s="1167">
        <v>0</v>
      </c>
      <c r="M533" s="1167">
        <v>17</v>
      </c>
      <c r="O533" s="1167">
        <v>153</v>
      </c>
      <c r="T533" s="1167">
        <v>0</v>
      </c>
      <c r="U533" s="1167">
        <v>0</v>
      </c>
      <c r="V533" s="1167">
        <v>0</v>
      </c>
      <c r="W533" s="1167">
        <v>17</v>
      </c>
      <c r="X533" s="1167">
        <v>0</v>
      </c>
      <c r="Y533" s="1167">
        <v>153</v>
      </c>
      <c r="Z533" s="1167">
        <v>0</v>
      </c>
      <c r="AA533" s="1167">
        <v>0</v>
      </c>
      <c r="AB533" s="1167">
        <v>0</v>
      </c>
      <c r="AC533" s="1167">
        <v>0</v>
      </c>
      <c r="AD533" s="1167">
        <v>0</v>
      </c>
      <c r="AE533" s="1167">
        <v>0</v>
      </c>
      <c r="AF533" s="1167">
        <v>0</v>
      </c>
      <c r="AG533" s="1167">
        <v>17</v>
      </c>
      <c r="AH533" s="1167">
        <v>0</v>
      </c>
      <c r="AI533" s="1167">
        <v>153</v>
      </c>
      <c r="BK533" s="1167">
        <v>529</v>
      </c>
    </row>
    <row r="534" spans="1:63" s="1167" customFormat="1" ht="13.5" customHeight="1">
      <c r="A534" s="1218">
        <v>44296</v>
      </c>
      <c r="B534" s="1167" t="s">
        <v>78</v>
      </c>
      <c r="C534" s="1167" t="s">
        <v>66</v>
      </c>
      <c r="D534" s="1167">
        <v>10</v>
      </c>
      <c r="E534" s="1167">
        <v>7</v>
      </c>
      <c r="J534" s="1167">
        <v>0</v>
      </c>
      <c r="O534" s="1167">
        <v>0</v>
      </c>
      <c r="R534" s="1167">
        <v>33</v>
      </c>
      <c r="T534" s="1167">
        <v>231</v>
      </c>
      <c r="U534" s="1167">
        <v>0</v>
      </c>
      <c r="V534" s="1167">
        <v>0</v>
      </c>
      <c r="W534" s="1167">
        <v>33</v>
      </c>
      <c r="X534" s="1167">
        <v>0</v>
      </c>
      <c r="Y534" s="1167">
        <v>231</v>
      </c>
      <c r="Z534" s="1167">
        <v>0</v>
      </c>
      <c r="AA534" s="1167">
        <v>0</v>
      </c>
      <c r="AB534" s="1167">
        <v>0</v>
      </c>
      <c r="AC534" s="1167">
        <v>0</v>
      </c>
      <c r="AD534" s="1167">
        <v>0</v>
      </c>
      <c r="AE534" s="1167">
        <v>0</v>
      </c>
      <c r="AF534" s="1167">
        <v>0</v>
      </c>
      <c r="AG534" s="1167">
        <v>33</v>
      </c>
      <c r="AH534" s="1167">
        <v>0</v>
      </c>
      <c r="AI534" s="1167">
        <v>231</v>
      </c>
      <c r="BK534" s="1167">
        <v>530</v>
      </c>
    </row>
    <row r="535" spans="1:63" s="1167" customFormat="1" ht="13.5" customHeight="1">
      <c r="A535" s="1218">
        <v>44296</v>
      </c>
      <c r="B535" s="1167" t="s">
        <v>17</v>
      </c>
      <c r="C535" s="1167" t="s">
        <v>66</v>
      </c>
      <c r="D535" s="1167">
        <v>5</v>
      </c>
      <c r="E535" s="1167">
        <v>5</v>
      </c>
      <c r="J535" s="1167">
        <v>0</v>
      </c>
      <c r="M535" s="1167">
        <v>30</v>
      </c>
      <c r="O535" s="1167">
        <v>150</v>
      </c>
      <c r="T535" s="1167">
        <v>0</v>
      </c>
      <c r="U535" s="1167">
        <v>0</v>
      </c>
      <c r="V535" s="1167">
        <v>0</v>
      </c>
      <c r="W535" s="1167">
        <v>30</v>
      </c>
      <c r="X535" s="1167">
        <v>0</v>
      </c>
      <c r="Y535" s="1167">
        <v>150</v>
      </c>
      <c r="Z535" s="1167">
        <v>0</v>
      </c>
      <c r="AA535" s="1167">
        <v>0</v>
      </c>
      <c r="AB535" s="1167">
        <v>0</v>
      </c>
      <c r="AC535" s="1167">
        <v>0</v>
      </c>
      <c r="AD535" s="1167">
        <v>0</v>
      </c>
      <c r="AE535" s="1167">
        <v>0</v>
      </c>
      <c r="AF535" s="1167">
        <v>0</v>
      </c>
      <c r="AG535" s="1167">
        <v>30</v>
      </c>
      <c r="AH535" s="1167">
        <v>0</v>
      </c>
      <c r="AI535" s="1167">
        <v>150</v>
      </c>
      <c r="BK535" s="1167">
        <v>531</v>
      </c>
    </row>
    <row r="536" spans="1:63" s="1167" customFormat="1" ht="13.5" customHeight="1">
      <c r="A536" s="1218">
        <v>44296</v>
      </c>
      <c r="B536" s="1167" t="s">
        <v>478</v>
      </c>
      <c r="C536" s="1167" t="s">
        <v>66</v>
      </c>
      <c r="D536" s="1167">
        <v>12</v>
      </c>
      <c r="E536" s="1167">
        <v>12</v>
      </c>
      <c r="H536" s="1167">
        <v>20</v>
      </c>
      <c r="J536" s="1167">
        <v>240</v>
      </c>
      <c r="O536" s="1167">
        <v>0</v>
      </c>
      <c r="T536" s="1167">
        <v>0</v>
      </c>
      <c r="U536" s="1167">
        <v>0</v>
      </c>
      <c r="V536" s="1167">
        <v>0</v>
      </c>
      <c r="W536" s="1167">
        <v>20</v>
      </c>
      <c r="X536" s="1167">
        <v>0</v>
      </c>
      <c r="Y536" s="1167">
        <v>240</v>
      </c>
      <c r="Z536" s="1167">
        <v>0</v>
      </c>
      <c r="AA536" s="1167">
        <v>0</v>
      </c>
      <c r="AB536" s="1167">
        <v>0</v>
      </c>
      <c r="AC536" s="1167">
        <v>0</v>
      </c>
      <c r="AD536" s="1167">
        <v>0</v>
      </c>
      <c r="AE536" s="1167">
        <v>0</v>
      </c>
      <c r="AF536" s="1167">
        <v>0</v>
      </c>
      <c r="AG536" s="1167">
        <v>20</v>
      </c>
      <c r="AH536" s="1167">
        <v>0</v>
      </c>
      <c r="AI536" s="1167">
        <v>240</v>
      </c>
      <c r="BK536" s="1167">
        <v>532</v>
      </c>
    </row>
    <row r="537" spans="1:63" s="1167" customFormat="1" ht="13.5" customHeight="1">
      <c r="A537" s="1218">
        <v>44296</v>
      </c>
      <c r="B537" s="1167" t="s">
        <v>60</v>
      </c>
      <c r="C537" s="1167" t="s">
        <v>66</v>
      </c>
      <c r="D537" s="1167">
        <v>20</v>
      </c>
      <c r="E537" s="1167">
        <v>20</v>
      </c>
      <c r="H537" s="1167">
        <v>0.5</v>
      </c>
      <c r="J537" s="1167">
        <v>10</v>
      </c>
      <c r="M537" s="1167">
        <v>1</v>
      </c>
      <c r="O537" s="1167">
        <v>20</v>
      </c>
      <c r="R537" s="1167">
        <v>1</v>
      </c>
      <c r="T537" s="1167">
        <v>20</v>
      </c>
      <c r="U537" s="1167">
        <v>0</v>
      </c>
      <c r="V537" s="1167">
        <v>0</v>
      </c>
      <c r="W537" s="1167">
        <v>2.5</v>
      </c>
      <c r="X537" s="1167">
        <v>0</v>
      </c>
      <c r="Y537" s="1167">
        <v>50</v>
      </c>
      <c r="Z537" s="1167">
        <v>0</v>
      </c>
      <c r="AA537" s="1167">
        <v>0</v>
      </c>
      <c r="AB537" s="1167">
        <v>0</v>
      </c>
      <c r="AC537" s="1167">
        <v>0</v>
      </c>
      <c r="AD537" s="1167">
        <v>0</v>
      </c>
      <c r="AE537" s="1167">
        <v>0</v>
      </c>
      <c r="AF537" s="1167">
        <v>0</v>
      </c>
      <c r="AG537" s="1167">
        <v>2.5</v>
      </c>
      <c r="AH537" s="1167">
        <v>0</v>
      </c>
      <c r="AI537" s="1167">
        <v>50</v>
      </c>
      <c r="BK537" s="1167">
        <v>533</v>
      </c>
    </row>
    <row r="538" spans="1:63" s="1167" customFormat="1" ht="13.5" customHeight="1">
      <c r="A538" s="1218">
        <v>44296</v>
      </c>
      <c r="B538" s="1167" t="s">
        <v>61</v>
      </c>
      <c r="C538" s="1167" t="s">
        <v>66</v>
      </c>
      <c r="D538" s="1167">
        <v>20</v>
      </c>
      <c r="E538" s="1167">
        <v>20</v>
      </c>
      <c r="H538" s="1167">
        <v>0.5</v>
      </c>
      <c r="J538" s="1167">
        <v>10</v>
      </c>
      <c r="M538" s="1167">
        <v>1</v>
      </c>
      <c r="O538" s="1167">
        <v>20</v>
      </c>
      <c r="R538" s="1167">
        <v>1</v>
      </c>
      <c r="T538" s="1167">
        <v>20</v>
      </c>
      <c r="U538" s="1167">
        <v>0</v>
      </c>
      <c r="V538" s="1167">
        <v>0</v>
      </c>
      <c r="W538" s="1167">
        <v>2.5</v>
      </c>
      <c r="X538" s="1167">
        <v>0</v>
      </c>
      <c r="Y538" s="1167">
        <v>50</v>
      </c>
      <c r="Z538" s="1167">
        <v>0</v>
      </c>
      <c r="AA538" s="1167">
        <v>0</v>
      </c>
      <c r="AB538" s="1167">
        <v>0</v>
      </c>
      <c r="AC538" s="1167">
        <v>0</v>
      </c>
      <c r="AD538" s="1167">
        <v>0</v>
      </c>
      <c r="AE538" s="1167">
        <v>0</v>
      </c>
      <c r="AF538" s="1167">
        <v>0</v>
      </c>
      <c r="AG538" s="1167">
        <v>2.5</v>
      </c>
      <c r="AH538" s="1167">
        <v>0</v>
      </c>
      <c r="AI538" s="1167">
        <v>50</v>
      </c>
      <c r="BK538" s="1167">
        <v>534</v>
      </c>
    </row>
    <row r="539" spans="1:63" s="1167" customFormat="1" ht="13.5" customHeight="1">
      <c r="A539" s="1218">
        <v>44296</v>
      </c>
      <c r="B539" s="1167" t="s">
        <v>160</v>
      </c>
      <c r="C539" s="1167" t="s">
        <v>66</v>
      </c>
      <c r="D539" s="1167">
        <v>14</v>
      </c>
      <c r="E539" s="1167">
        <v>12</v>
      </c>
      <c r="J539" s="1167">
        <v>0</v>
      </c>
      <c r="O539" s="1167">
        <v>0</v>
      </c>
      <c r="R539" s="1167">
        <v>5</v>
      </c>
      <c r="T539" s="1167">
        <v>60</v>
      </c>
      <c r="U539" s="1167">
        <v>0</v>
      </c>
      <c r="V539" s="1167">
        <v>0</v>
      </c>
      <c r="W539" s="1167">
        <v>5</v>
      </c>
      <c r="X539" s="1167">
        <v>0</v>
      </c>
      <c r="Y539" s="1167">
        <v>60</v>
      </c>
      <c r="Z539" s="1167">
        <v>0</v>
      </c>
      <c r="AA539" s="1167">
        <v>0</v>
      </c>
      <c r="AB539" s="1167">
        <v>0</v>
      </c>
      <c r="AC539" s="1167">
        <v>0</v>
      </c>
      <c r="AD539" s="1167">
        <v>0</v>
      </c>
      <c r="AE539" s="1167">
        <v>0</v>
      </c>
      <c r="AF539" s="1167">
        <v>0</v>
      </c>
      <c r="AG539" s="1167">
        <v>5</v>
      </c>
      <c r="AH539" s="1167">
        <v>0</v>
      </c>
      <c r="AI539" s="1167">
        <v>60</v>
      </c>
      <c r="BK539" s="1167">
        <v>535</v>
      </c>
    </row>
    <row r="540" spans="1:63" s="1167" customFormat="1" ht="13.5" customHeight="1">
      <c r="A540" s="1218">
        <v>44296</v>
      </c>
      <c r="B540" s="1167" t="s">
        <v>161</v>
      </c>
      <c r="C540" s="1167" t="s">
        <v>389</v>
      </c>
      <c r="D540" s="1167">
        <v>13</v>
      </c>
      <c r="E540" s="1167">
        <v>13</v>
      </c>
      <c r="J540" s="1167">
        <v>0</v>
      </c>
      <c r="O540" s="1167">
        <v>0</v>
      </c>
      <c r="T540" s="1167">
        <v>0</v>
      </c>
      <c r="U540" s="1167">
        <v>0</v>
      </c>
      <c r="V540" s="1167">
        <v>0</v>
      </c>
      <c r="W540" s="1167">
        <v>0</v>
      </c>
      <c r="X540" s="1167">
        <v>0</v>
      </c>
      <c r="Y540" s="1167">
        <v>0</v>
      </c>
      <c r="Z540" s="1167">
        <v>0</v>
      </c>
      <c r="AA540" s="1167">
        <v>0</v>
      </c>
      <c r="AB540" s="1167">
        <v>0</v>
      </c>
      <c r="AC540" s="1167">
        <v>0</v>
      </c>
      <c r="AD540" s="1167">
        <v>0</v>
      </c>
      <c r="AE540" s="1167">
        <v>0</v>
      </c>
      <c r="AF540" s="1167">
        <v>0</v>
      </c>
      <c r="AG540" s="1167">
        <v>0</v>
      </c>
      <c r="AH540" s="1167">
        <v>0</v>
      </c>
      <c r="AI540" s="1167">
        <v>0</v>
      </c>
      <c r="BK540" s="1167">
        <v>536</v>
      </c>
    </row>
    <row r="541" spans="1:63" s="1167" customFormat="1" ht="13.5" customHeight="1">
      <c r="A541" s="1218">
        <v>44296</v>
      </c>
      <c r="B541" s="1167" t="s">
        <v>896</v>
      </c>
      <c r="C541" s="1167" t="s">
        <v>66</v>
      </c>
      <c r="D541" s="1167">
        <v>10</v>
      </c>
      <c r="E541" s="1167">
        <v>10</v>
      </c>
      <c r="H541" s="1167">
        <v>3</v>
      </c>
      <c r="J541" s="1167">
        <v>30</v>
      </c>
      <c r="M541" s="1167">
        <v>3</v>
      </c>
      <c r="O541" s="1167">
        <v>30</v>
      </c>
      <c r="R541" s="1167">
        <v>3</v>
      </c>
      <c r="T541" s="1167">
        <v>30</v>
      </c>
      <c r="U541" s="1167">
        <v>0</v>
      </c>
      <c r="V541" s="1167">
        <v>0</v>
      </c>
      <c r="W541" s="1167">
        <v>9</v>
      </c>
      <c r="X541" s="1167">
        <v>0</v>
      </c>
      <c r="Y541" s="1167">
        <v>90</v>
      </c>
      <c r="Z541" s="1167">
        <v>0</v>
      </c>
      <c r="AA541" s="1167">
        <v>0</v>
      </c>
      <c r="AB541" s="1167">
        <v>0</v>
      </c>
      <c r="AC541" s="1167">
        <v>0</v>
      </c>
      <c r="AD541" s="1167">
        <v>0</v>
      </c>
      <c r="AE541" s="1167">
        <v>0</v>
      </c>
      <c r="AF541" s="1167">
        <v>0</v>
      </c>
      <c r="AG541" s="1167">
        <v>9</v>
      </c>
      <c r="AH541" s="1167">
        <v>0</v>
      </c>
      <c r="AI541" s="1167">
        <v>90</v>
      </c>
      <c r="BK541" s="1167">
        <v>537</v>
      </c>
    </row>
    <row r="542" spans="1:63" s="1167" customFormat="1" ht="13.5" customHeight="1">
      <c r="A542" s="1218">
        <v>44296</v>
      </c>
      <c r="B542" s="1167" t="s">
        <v>893</v>
      </c>
      <c r="C542" s="1167" t="s">
        <v>66</v>
      </c>
      <c r="D542" s="1167">
        <v>25</v>
      </c>
      <c r="E542" s="1167">
        <v>25</v>
      </c>
      <c r="J542" s="1167">
        <v>0</v>
      </c>
      <c r="O542" s="1167">
        <v>0</v>
      </c>
      <c r="T542" s="1167">
        <v>0</v>
      </c>
      <c r="U542" s="1167">
        <v>0</v>
      </c>
      <c r="V542" s="1167">
        <v>0</v>
      </c>
      <c r="W542" s="1167">
        <v>0</v>
      </c>
      <c r="X542" s="1167">
        <v>0</v>
      </c>
      <c r="Y542" s="1167">
        <v>0</v>
      </c>
      <c r="Z542" s="1167">
        <v>0</v>
      </c>
      <c r="AA542" s="1167">
        <v>0</v>
      </c>
      <c r="AB542" s="1167">
        <v>0</v>
      </c>
      <c r="AC542" s="1167">
        <v>0</v>
      </c>
      <c r="AD542" s="1167">
        <v>0</v>
      </c>
      <c r="AE542" s="1167">
        <v>0</v>
      </c>
      <c r="AF542" s="1167">
        <v>0</v>
      </c>
      <c r="AG542" s="1167">
        <v>0</v>
      </c>
      <c r="AH542" s="1167">
        <v>0</v>
      </c>
      <c r="AI542" s="1167">
        <v>0</v>
      </c>
      <c r="BK542" s="1167">
        <v>538</v>
      </c>
    </row>
    <row r="543" spans="1:63" s="1167" customFormat="1" ht="13.5" customHeight="1">
      <c r="A543" s="1218">
        <v>44296</v>
      </c>
      <c r="B543" s="1167" t="s">
        <v>126</v>
      </c>
      <c r="C543" s="1167" t="s">
        <v>66</v>
      </c>
      <c r="D543" s="1167">
        <v>15</v>
      </c>
      <c r="E543" s="1167">
        <v>15</v>
      </c>
      <c r="J543" s="1167">
        <v>0</v>
      </c>
      <c r="O543" s="1167">
        <v>0</v>
      </c>
      <c r="T543" s="1167">
        <v>0</v>
      </c>
      <c r="U543" s="1167">
        <v>0</v>
      </c>
      <c r="V543" s="1167">
        <v>0</v>
      </c>
      <c r="W543" s="1167">
        <v>0</v>
      </c>
      <c r="X543" s="1167">
        <v>0</v>
      </c>
      <c r="Y543" s="1167">
        <v>0</v>
      </c>
      <c r="Z543" s="1167">
        <v>0</v>
      </c>
      <c r="AA543" s="1167">
        <v>0</v>
      </c>
      <c r="AB543" s="1167">
        <v>0</v>
      </c>
      <c r="AC543" s="1167">
        <v>0</v>
      </c>
      <c r="AD543" s="1167">
        <v>0</v>
      </c>
      <c r="AE543" s="1167">
        <v>0</v>
      </c>
      <c r="AF543" s="1167">
        <v>0</v>
      </c>
      <c r="AG543" s="1167">
        <v>0</v>
      </c>
      <c r="AH543" s="1167">
        <v>0</v>
      </c>
      <c r="AI543" s="1167">
        <v>0</v>
      </c>
      <c r="BK543" s="1167">
        <v>539</v>
      </c>
    </row>
    <row r="544" spans="1:63" s="1167" customFormat="1" ht="13.5" customHeight="1">
      <c r="A544" s="1218">
        <v>44296</v>
      </c>
      <c r="B544" s="1167" t="s">
        <v>894</v>
      </c>
      <c r="C544" s="1167" t="s">
        <v>66</v>
      </c>
      <c r="D544" s="1167">
        <v>10</v>
      </c>
      <c r="E544" s="1167">
        <v>10</v>
      </c>
      <c r="J544" s="1167">
        <v>0</v>
      </c>
      <c r="O544" s="1167">
        <v>0</v>
      </c>
      <c r="R544" s="1167">
        <v>5</v>
      </c>
      <c r="T544" s="1167">
        <v>50</v>
      </c>
      <c r="U544" s="1167">
        <v>0</v>
      </c>
      <c r="V544" s="1167">
        <v>0</v>
      </c>
      <c r="W544" s="1167">
        <v>5</v>
      </c>
      <c r="X544" s="1167">
        <v>0</v>
      </c>
      <c r="Y544" s="1167">
        <v>50</v>
      </c>
      <c r="Z544" s="1167">
        <v>0</v>
      </c>
      <c r="AA544" s="1167">
        <v>0</v>
      </c>
      <c r="AB544" s="1167">
        <v>0</v>
      </c>
      <c r="AC544" s="1167">
        <v>0</v>
      </c>
      <c r="AD544" s="1167">
        <v>0</v>
      </c>
      <c r="AE544" s="1167">
        <v>0</v>
      </c>
      <c r="AF544" s="1167">
        <v>0</v>
      </c>
      <c r="AG544" s="1167">
        <v>5</v>
      </c>
      <c r="AH544" s="1167">
        <v>0</v>
      </c>
      <c r="AI544" s="1167">
        <v>50</v>
      </c>
      <c r="BK544" s="1167">
        <v>540</v>
      </c>
    </row>
    <row r="545" spans="1:63" s="1167" customFormat="1" ht="13.5" customHeight="1">
      <c r="A545" s="1218">
        <v>44296</v>
      </c>
      <c r="B545" s="1167" t="s">
        <v>64</v>
      </c>
      <c r="C545" s="1167" t="s">
        <v>66</v>
      </c>
      <c r="D545" s="1167">
        <v>13</v>
      </c>
      <c r="E545" s="1167">
        <v>13</v>
      </c>
      <c r="J545" s="1167">
        <v>0</v>
      </c>
      <c r="M545" s="1167">
        <v>5</v>
      </c>
      <c r="O545" s="1167">
        <v>65</v>
      </c>
      <c r="T545" s="1167">
        <v>0</v>
      </c>
      <c r="U545" s="1167">
        <v>0</v>
      </c>
      <c r="V545" s="1167">
        <v>0</v>
      </c>
      <c r="W545" s="1167">
        <v>5</v>
      </c>
      <c r="X545" s="1167">
        <v>0</v>
      </c>
      <c r="Y545" s="1167">
        <v>65</v>
      </c>
      <c r="Z545" s="1167">
        <v>0</v>
      </c>
      <c r="AA545" s="1167">
        <v>0</v>
      </c>
      <c r="AB545" s="1167">
        <v>0</v>
      </c>
      <c r="AC545" s="1167">
        <v>0</v>
      </c>
      <c r="AD545" s="1167">
        <v>0</v>
      </c>
      <c r="AE545" s="1167">
        <v>0</v>
      </c>
      <c r="AF545" s="1167">
        <v>0</v>
      </c>
      <c r="AG545" s="1167">
        <v>5</v>
      </c>
      <c r="AH545" s="1167">
        <v>0</v>
      </c>
      <c r="AI545" s="1167">
        <v>65</v>
      </c>
      <c r="BK545" s="1167">
        <v>541</v>
      </c>
    </row>
    <row r="546" spans="1:63" s="1167" customFormat="1" ht="13.5" customHeight="1">
      <c r="A546" s="1218">
        <v>44296</v>
      </c>
      <c r="B546" s="1167" t="s">
        <v>511</v>
      </c>
      <c r="C546" s="1167" t="s">
        <v>66</v>
      </c>
      <c r="D546" s="1167">
        <v>20</v>
      </c>
      <c r="E546" s="1167">
        <v>15</v>
      </c>
      <c r="J546" s="1167">
        <v>0</v>
      </c>
      <c r="O546" s="1167">
        <v>0</v>
      </c>
      <c r="R546" s="1167">
        <v>1</v>
      </c>
      <c r="T546" s="1167">
        <v>15</v>
      </c>
      <c r="U546" s="1167">
        <v>0</v>
      </c>
      <c r="V546" s="1167">
        <v>0</v>
      </c>
      <c r="W546" s="1167">
        <v>1</v>
      </c>
      <c r="X546" s="1167">
        <v>0</v>
      </c>
      <c r="Y546" s="1167">
        <v>15</v>
      </c>
      <c r="Z546" s="1167">
        <v>0</v>
      </c>
      <c r="AA546" s="1167">
        <v>0</v>
      </c>
      <c r="AB546" s="1167">
        <v>0</v>
      </c>
      <c r="AC546" s="1167">
        <v>0</v>
      </c>
      <c r="AD546" s="1167">
        <v>0</v>
      </c>
      <c r="AE546" s="1167">
        <v>0</v>
      </c>
      <c r="AF546" s="1167">
        <v>0</v>
      </c>
      <c r="AG546" s="1167">
        <v>1</v>
      </c>
      <c r="AH546" s="1167">
        <v>0</v>
      </c>
      <c r="AI546" s="1167">
        <v>15</v>
      </c>
      <c r="BK546" s="1167">
        <v>542</v>
      </c>
    </row>
    <row r="547" spans="1:63" s="1167" customFormat="1" ht="13.5" customHeight="1">
      <c r="A547" s="1218">
        <v>44296</v>
      </c>
      <c r="B547" s="1167" t="s">
        <v>895</v>
      </c>
      <c r="C547" s="1167" t="s">
        <v>66</v>
      </c>
      <c r="D547" s="1167">
        <v>8</v>
      </c>
      <c r="E547" s="1167">
        <v>8</v>
      </c>
      <c r="J547" s="1167">
        <v>0</v>
      </c>
      <c r="M547" s="1167">
        <v>5</v>
      </c>
      <c r="O547" s="1167">
        <v>40</v>
      </c>
      <c r="T547" s="1167">
        <v>0</v>
      </c>
      <c r="U547" s="1167">
        <v>0</v>
      </c>
      <c r="V547" s="1167">
        <v>0</v>
      </c>
      <c r="W547" s="1167">
        <v>5</v>
      </c>
      <c r="X547" s="1167">
        <v>0</v>
      </c>
      <c r="Y547" s="1167">
        <v>40</v>
      </c>
      <c r="Z547" s="1167">
        <v>0</v>
      </c>
      <c r="AA547" s="1167">
        <v>0</v>
      </c>
      <c r="AB547" s="1167">
        <v>0</v>
      </c>
      <c r="AC547" s="1167">
        <v>0</v>
      </c>
      <c r="AD547" s="1167">
        <v>0</v>
      </c>
      <c r="AE547" s="1167">
        <v>0</v>
      </c>
      <c r="AF547" s="1167">
        <v>0</v>
      </c>
      <c r="AG547" s="1167">
        <v>5</v>
      </c>
      <c r="AH547" s="1167">
        <v>0</v>
      </c>
      <c r="AI547" s="1167">
        <v>40</v>
      </c>
      <c r="BK547" s="1167">
        <v>543</v>
      </c>
    </row>
    <row r="548" spans="1:63" s="1167" customFormat="1" ht="13.5" customHeight="1">
      <c r="A548" s="1218">
        <v>44296</v>
      </c>
      <c r="B548" s="1167" t="s">
        <v>512</v>
      </c>
      <c r="C548" s="1167" t="s">
        <v>66</v>
      </c>
      <c r="D548" s="1167">
        <v>20</v>
      </c>
      <c r="E548" s="1167">
        <v>20</v>
      </c>
      <c r="J548" s="1167">
        <v>0</v>
      </c>
      <c r="O548" s="1167">
        <v>0</v>
      </c>
      <c r="T548" s="1167">
        <v>0</v>
      </c>
      <c r="U548" s="1167">
        <v>0</v>
      </c>
      <c r="V548" s="1167">
        <v>0</v>
      </c>
      <c r="W548" s="1167">
        <v>0</v>
      </c>
      <c r="X548" s="1167">
        <v>0</v>
      </c>
      <c r="Y548" s="1167">
        <v>0</v>
      </c>
      <c r="Z548" s="1167">
        <v>0</v>
      </c>
      <c r="AA548" s="1167">
        <v>0</v>
      </c>
      <c r="AB548" s="1167">
        <v>0</v>
      </c>
      <c r="AC548" s="1167">
        <v>0</v>
      </c>
      <c r="AD548" s="1167">
        <v>0</v>
      </c>
      <c r="AE548" s="1167">
        <v>0</v>
      </c>
      <c r="AF548" s="1167">
        <v>0</v>
      </c>
      <c r="AG548" s="1167">
        <v>0</v>
      </c>
      <c r="AH548" s="1167">
        <v>0</v>
      </c>
      <c r="AI548" s="1167">
        <v>0</v>
      </c>
      <c r="BK548" s="1167">
        <v>544</v>
      </c>
    </row>
    <row r="549" spans="1:63" s="1167" customFormat="1" ht="13.5" customHeight="1">
      <c r="A549" s="1218">
        <v>44296</v>
      </c>
      <c r="B549" s="1167" t="s">
        <v>636</v>
      </c>
      <c r="C549" s="1167" t="s">
        <v>66</v>
      </c>
      <c r="D549" s="1167">
        <v>10</v>
      </c>
      <c r="E549" s="1167">
        <v>10</v>
      </c>
      <c r="J549" s="1167">
        <v>0</v>
      </c>
      <c r="M549" s="1167">
        <v>0.5</v>
      </c>
      <c r="O549" s="1167">
        <v>5</v>
      </c>
      <c r="T549" s="1167">
        <v>0</v>
      </c>
      <c r="U549" s="1167">
        <v>0</v>
      </c>
      <c r="V549" s="1167">
        <v>0</v>
      </c>
      <c r="W549" s="1167">
        <v>0.5</v>
      </c>
      <c r="X549" s="1167">
        <v>0</v>
      </c>
      <c r="Y549" s="1167">
        <v>5</v>
      </c>
      <c r="Z549" s="1167">
        <v>0</v>
      </c>
      <c r="AA549" s="1167">
        <v>0</v>
      </c>
      <c r="AB549" s="1167">
        <v>0</v>
      </c>
      <c r="AC549" s="1167">
        <v>0</v>
      </c>
      <c r="AD549" s="1167">
        <v>0</v>
      </c>
      <c r="AE549" s="1167">
        <v>0</v>
      </c>
      <c r="AF549" s="1167">
        <v>0</v>
      </c>
      <c r="AG549" s="1167">
        <v>0.5</v>
      </c>
      <c r="AH549" s="1167">
        <v>0</v>
      </c>
      <c r="AI549" s="1167">
        <v>5</v>
      </c>
      <c r="BK549" s="1167">
        <v>545</v>
      </c>
    </row>
    <row r="550" spans="1:63" s="1167" customFormat="1" ht="13.5" customHeight="1">
      <c r="A550" s="1218">
        <v>44297</v>
      </c>
      <c r="B550" s="1167" t="s">
        <v>229</v>
      </c>
      <c r="C550" s="1167" t="s">
        <v>66</v>
      </c>
      <c r="D550" s="1167">
        <v>2</v>
      </c>
      <c r="E550" s="1167">
        <v>2</v>
      </c>
      <c r="F550" s="1167">
        <v>20</v>
      </c>
      <c r="J550" s="1167">
        <v>40</v>
      </c>
      <c r="K550" s="1167">
        <v>40</v>
      </c>
      <c r="O550" s="1167">
        <v>80</v>
      </c>
      <c r="P550" s="1167">
        <v>40</v>
      </c>
      <c r="T550" s="1167">
        <v>80</v>
      </c>
      <c r="U550" s="1167">
        <v>100</v>
      </c>
      <c r="V550" s="1167">
        <v>0</v>
      </c>
      <c r="W550" s="1167">
        <v>0</v>
      </c>
      <c r="X550" s="1167">
        <v>0</v>
      </c>
      <c r="Y550" s="1167">
        <v>200</v>
      </c>
      <c r="Z550" s="1167">
        <v>8466</v>
      </c>
      <c r="AA550" s="1167">
        <v>0</v>
      </c>
      <c r="AB550" s="1167">
        <v>0</v>
      </c>
      <c r="AC550" s="1167">
        <v>0</v>
      </c>
      <c r="AD550" s="1167">
        <v>16932</v>
      </c>
      <c r="AI550" s="1167">
        <v>0</v>
      </c>
      <c r="AJ550" s="1167">
        <v>105</v>
      </c>
      <c r="AK550" s="1167">
        <v>14</v>
      </c>
      <c r="AL550" s="1167">
        <v>0.16</v>
      </c>
      <c r="AM550" s="1167">
        <v>105</v>
      </c>
      <c r="AN550" s="1167">
        <v>32</v>
      </c>
      <c r="AO550" s="1167">
        <v>0.28999999999999998</v>
      </c>
      <c r="AP550" s="1167">
        <v>115</v>
      </c>
      <c r="AQ550" s="1167">
        <v>32</v>
      </c>
      <c r="AR550" s="1167">
        <v>0.28999999999999998</v>
      </c>
      <c r="AS550" s="1167">
        <v>7</v>
      </c>
      <c r="AT550" s="1167">
        <v>14</v>
      </c>
      <c r="AU550" s="1167">
        <v>0.16</v>
      </c>
      <c r="AV550" s="1167">
        <v>7</v>
      </c>
      <c r="AW550" s="1167">
        <v>24</v>
      </c>
      <c r="AX550" s="1167">
        <v>0.26</v>
      </c>
      <c r="AY550" s="1167">
        <v>7</v>
      </c>
      <c r="AZ550" s="1167">
        <v>24</v>
      </c>
      <c r="BA550" s="1167">
        <v>0.26</v>
      </c>
      <c r="BG550" s="1167">
        <v>11210.299999999997</v>
      </c>
      <c r="BH550" s="1167">
        <v>21.859999999999914</v>
      </c>
      <c r="BI550" s="1167">
        <v>0</v>
      </c>
      <c r="BK550" s="1167">
        <v>546</v>
      </c>
    </row>
    <row r="551" spans="1:63" s="1167" customFormat="1" ht="13.5" customHeight="1">
      <c r="A551" s="1218">
        <v>44297</v>
      </c>
      <c r="B551" s="1167" t="s">
        <v>848</v>
      </c>
      <c r="C551" s="1167" t="s">
        <v>66</v>
      </c>
      <c r="D551" s="1167">
        <v>2</v>
      </c>
      <c r="E551" s="1167">
        <v>2</v>
      </c>
      <c r="J551" s="1167">
        <v>0</v>
      </c>
      <c r="O551" s="1167">
        <v>0</v>
      </c>
      <c r="T551" s="1167">
        <v>0</v>
      </c>
      <c r="U551" s="1167">
        <v>0</v>
      </c>
      <c r="V551" s="1167">
        <v>0</v>
      </c>
      <c r="W551" s="1167">
        <v>0</v>
      </c>
      <c r="X551" s="1167">
        <v>0</v>
      </c>
      <c r="Y551" s="1167">
        <v>0</v>
      </c>
      <c r="Z551" s="1167">
        <v>1980</v>
      </c>
      <c r="AA551" s="1167">
        <v>0</v>
      </c>
      <c r="AB551" s="1167">
        <v>0</v>
      </c>
      <c r="AC551" s="1167">
        <v>0</v>
      </c>
      <c r="AD551" s="1167">
        <v>3960</v>
      </c>
      <c r="AI551" s="1167">
        <v>0</v>
      </c>
      <c r="BK551" s="1167">
        <v>547</v>
      </c>
    </row>
    <row r="552" spans="1:63" s="1167" customFormat="1" ht="13.5" customHeight="1">
      <c r="A552" s="1218">
        <v>44297</v>
      </c>
      <c r="B552" s="1167" t="s">
        <v>202</v>
      </c>
      <c r="C552" s="1167" t="s">
        <v>66</v>
      </c>
      <c r="D552" s="1167">
        <v>12.6</v>
      </c>
      <c r="E552" s="1167">
        <v>12.6</v>
      </c>
      <c r="F552" s="1167">
        <v>20</v>
      </c>
      <c r="J552" s="1167">
        <v>252</v>
      </c>
      <c r="K552" s="1167">
        <v>31</v>
      </c>
      <c r="O552" s="1167">
        <v>390.59999999999997</v>
      </c>
      <c r="P552" s="1167">
        <v>35</v>
      </c>
      <c r="T552" s="1167">
        <v>441</v>
      </c>
      <c r="U552" s="1167">
        <v>86</v>
      </c>
      <c r="V552" s="1167">
        <v>0</v>
      </c>
      <c r="W552" s="1167">
        <v>0</v>
      </c>
      <c r="X552" s="1167">
        <v>0</v>
      </c>
      <c r="Y552" s="1167">
        <v>1083.5999999999999</v>
      </c>
      <c r="Z552" s="1167">
        <v>3613</v>
      </c>
      <c r="AA552" s="1167">
        <v>0</v>
      </c>
      <c r="AB552" s="1167">
        <v>0</v>
      </c>
      <c r="AC552" s="1167">
        <v>0</v>
      </c>
      <c r="AD552" s="1167">
        <v>45523.799999999996</v>
      </c>
      <c r="AI552" s="1167">
        <v>0</v>
      </c>
      <c r="BK552" s="1167">
        <v>548</v>
      </c>
    </row>
    <row r="553" spans="1:63" s="1167" customFormat="1" ht="13.5" customHeight="1">
      <c r="A553" s="1218">
        <v>44297</v>
      </c>
      <c r="B553" s="1167" t="s">
        <v>850</v>
      </c>
      <c r="C553" s="1167" t="s">
        <v>389</v>
      </c>
      <c r="D553" s="1167">
        <v>10</v>
      </c>
      <c r="E553" s="1167">
        <v>10</v>
      </c>
      <c r="J553" s="1167">
        <v>0</v>
      </c>
      <c r="O553" s="1167">
        <v>0</v>
      </c>
      <c r="T553" s="1167">
        <v>0</v>
      </c>
      <c r="U553" s="1167">
        <v>0</v>
      </c>
      <c r="V553" s="1167">
        <v>0</v>
      </c>
      <c r="W553" s="1167">
        <v>0</v>
      </c>
      <c r="X553" s="1167">
        <v>0</v>
      </c>
      <c r="Y553" s="1167">
        <v>0</v>
      </c>
      <c r="Z553" s="1167">
        <v>0</v>
      </c>
      <c r="AA553" s="1167">
        <v>0</v>
      </c>
      <c r="AB553" s="1167">
        <v>4</v>
      </c>
      <c r="AC553" s="1167">
        <v>0</v>
      </c>
      <c r="AD553" s="1167">
        <v>40</v>
      </c>
      <c r="AI553" s="1167">
        <v>0</v>
      </c>
      <c r="BK553" s="1167">
        <v>549</v>
      </c>
    </row>
    <row r="554" spans="1:63" s="1167" customFormat="1" ht="13.5" customHeight="1">
      <c r="A554" s="1218">
        <v>44297</v>
      </c>
      <c r="B554" s="1167" t="s">
        <v>851</v>
      </c>
      <c r="C554" s="1167" t="s">
        <v>389</v>
      </c>
      <c r="D554" s="1167">
        <v>30</v>
      </c>
      <c r="E554" s="1167">
        <v>25</v>
      </c>
      <c r="G554" s="1167">
        <v>2</v>
      </c>
      <c r="J554" s="1167">
        <v>50</v>
      </c>
      <c r="L554" s="1167">
        <v>3</v>
      </c>
      <c r="O554" s="1167">
        <v>75</v>
      </c>
      <c r="Q554" s="1167">
        <v>3</v>
      </c>
      <c r="T554" s="1167">
        <v>75</v>
      </c>
      <c r="U554" s="1167">
        <v>0</v>
      </c>
      <c r="V554" s="1167">
        <v>8</v>
      </c>
      <c r="W554" s="1167">
        <v>0</v>
      </c>
      <c r="X554" s="1167">
        <v>0</v>
      </c>
      <c r="Y554" s="1167">
        <v>200</v>
      </c>
      <c r="Z554" s="1167">
        <v>0</v>
      </c>
      <c r="AA554" s="1167">
        <v>8</v>
      </c>
      <c r="AB554" s="1167">
        <v>0</v>
      </c>
      <c r="AC554" s="1167">
        <v>0</v>
      </c>
      <c r="AD554" s="1167">
        <v>200</v>
      </c>
      <c r="AF554" s="1167">
        <v>20</v>
      </c>
      <c r="AI554" s="1167">
        <v>500</v>
      </c>
      <c r="BK554" s="1167">
        <v>550</v>
      </c>
    </row>
    <row r="555" spans="1:63" s="1167" customFormat="1" ht="13.5" customHeight="1">
      <c r="A555" s="1218">
        <v>44297</v>
      </c>
      <c r="B555" s="1167" t="s">
        <v>496</v>
      </c>
      <c r="C555" s="1167" t="s">
        <v>852</v>
      </c>
      <c r="D555" s="1167">
        <v>42</v>
      </c>
      <c r="E555" s="1167">
        <v>42</v>
      </c>
      <c r="H555" s="1167">
        <v>0.3</v>
      </c>
      <c r="J555" s="1167">
        <v>12.6</v>
      </c>
      <c r="M555" s="1167">
        <v>0.8</v>
      </c>
      <c r="O555" s="1167">
        <v>33.6</v>
      </c>
      <c r="R555" s="1167">
        <v>0.8</v>
      </c>
      <c r="T555" s="1167">
        <v>33.6</v>
      </c>
      <c r="U555" s="1167">
        <v>0</v>
      </c>
      <c r="V555" s="1167">
        <v>0</v>
      </c>
      <c r="W555" s="1167">
        <v>1.9000000000000001</v>
      </c>
      <c r="X555" s="1167">
        <v>0</v>
      </c>
      <c r="Y555" s="1167">
        <v>79.800000000000011</v>
      </c>
      <c r="Z555" s="1167">
        <v>0</v>
      </c>
      <c r="AA555" s="1167">
        <v>0</v>
      </c>
      <c r="AB555" s="1167">
        <v>1.0000000000000002</v>
      </c>
      <c r="AC555" s="1167">
        <v>0</v>
      </c>
      <c r="AD555" s="1167">
        <v>42.000000000000007</v>
      </c>
      <c r="AG555" s="1167">
        <v>20</v>
      </c>
      <c r="AI555" s="1167">
        <v>840</v>
      </c>
      <c r="BK555" s="1167">
        <v>551</v>
      </c>
    </row>
    <row r="556" spans="1:63" s="1167" customFormat="1" ht="13.5" customHeight="1">
      <c r="A556" s="1218">
        <v>44297</v>
      </c>
      <c r="B556" s="1167" t="s">
        <v>43</v>
      </c>
      <c r="C556" s="1167" t="s">
        <v>66</v>
      </c>
      <c r="D556" s="1167">
        <v>3.5</v>
      </c>
      <c r="E556" s="1167">
        <v>3.5</v>
      </c>
      <c r="H556" s="1167">
        <v>1</v>
      </c>
      <c r="J556" s="1167">
        <v>3.5</v>
      </c>
      <c r="M556" s="1167">
        <v>1.5</v>
      </c>
      <c r="O556" s="1167">
        <v>5.25</v>
      </c>
      <c r="P556" s="1167" t="s">
        <v>883</v>
      </c>
      <c r="R556" s="1167">
        <v>1.5</v>
      </c>
      <c r="T556" s="1167">
        <v>5.25</v>
      </c>
      <c r="U556" s="1167">
        <v>0</v>
      </c>
      <c r="W556" s="1167">
        <v>4</v>
      </c>
      <c r="X556" s="1167">
        <v>0</v>
      </c>
      <c r="Y556" s="1167">
        <v>14</v>
      </c>
      <c r="Z556" s="1167">
        <v>0</v>
      </c>
      <c r="AA556" s="1167">
        <v>0</v>
      </c>
      <c r="AB556" s="1167">
        <v>38</v>
      </c>
      <c r="AC556" s="1167">
        <v>0</v>
      </c>
      <c r="AD556" s="1167">
        <v>133</v>
      </c>
      <c r="AI556" s="1167">
        <v>0</v>
      </c>
      <c r="BK556" s="1167">
        <v>552</v>
      </c>
    </row>
    <row r="557" spans="1:63" s="1167" customFormat="1" ht="13.5" customHeight="1">
      <c r="A557" s="1218">
        <v>44297</v>
      </c>
      <c r="B557" s="1167" t="s">
        <v>618</v>
      </c>
      <c r="C557" s="1167" t="s">
        <v>66</v>
      </c>
      <c r="D557" s="1167">
        <v>35</v>
      </c>
      <c r="E557" s="1167">
        <v>35</v>
      </c>
      <c r="H557" s="1167">
        <v>0.4</v>
      </c>
      <c r="J557" s="1167">
        <v>14</v>
      </c>
      <c r="M557" s="1167">
        <v>0.8</v>
      </c>
      <c r="O557" s="1167">
        <v>28</v>
      </c>
      <c r="R557" s="1167">
        <v>0.8</v>
      </c>
      <c r="T557" s="1167">
        <v>28</v>
      </c>
      <c r="U557" s="1167">
        <v>0</v>
      </c>
      <c r="V557" s="1167">
        <v>0</v>
      </c>
      <c r="W557" s="1167">
        <v>2</v>
      </c>
      <c r="X557" s="1167">
        <v>0</v>
      </c>
      <c r="Y557" s="1167">
        <v>70</v>
      </c>
      <c r="Z557" s="1167">
        <v>0</v>
      </c>
      <c r="AA557" s="1167">
        <v>0</v>
      </c>
      <c r="AB557" s="1167">
        <v>8</v>
      </c>
      <c r="AC557" s="1167">
        <v>0</v>
      </c>
      <c r="AD557" s="1167">
        <v>280</v>
      </c>
      <c r="AI557" s="1167">
        <v>0</v>
      </c>
      <c r="BK557" s="1167">
        <v>553</v>
      </c>
    </row>
    <row r="558" spans="1:63" s="1167" customFormat="1" ht="13.5" customHeight="1">
      <c r="A558" s="1218">
        <v>44297</v>
      </c>
      <c r="B558" s="1167" t="s">
        <v>44</v>
      </c>
      <c r="C558" s="1167" t="s">
        <v>66</v>
      </c>
      <c r="D558" s="1167">
        <v>20</v>
      </c>
      <c r="E558" s="1167">
        <v>20</v>
      </c>
      <c r="H558" s="1167">
        <v>0.4</v>
      </c>
      <c r="J558" s="1167">
        <v>8</v>
      </c>
      <c r="M558" s="1167">
        <v>0.8</v>
      </c>
      <c r="O558" s="1167">
        <v>16</v>
      </c>
      <c r="Q558" s="1167" t="s">
        <v>884</v>
      </c>
      <c r="R558" s="1167">
        <v>0.8</v>
      </c>
      <c r="T558" s="1167">
        <v>16</v>
      </c>
      <c r="U558" s="1167">
        <v>0</v>
      </c>
      <c r="V558" s="1167">
        <v>0</v>
      </c>
      <c r="W558" s="1167">
        <v>2</v>
      </c>
      <c r="X558" s="1167">
        <v>0</v>
      </c>
      <c r="Y558" s="1167">
        <v>40</v>
      </c>
      <c r="Z558" s="1167">
        <v>0</v>
      </c>
      <c r="AA558" s="1167">
        <v>0</v>
      </c>
      <c r="AB558" s="1167">
        <v>8</v>
      </c>
      <c r="AC558" s="1167">
        <v>0</v>
      </c>
      <c r="AD558" s="1167">
        <v>160</v>
      </c>
      <c r="AI558" s="1167">
        <v>0</v>
      </c>
      <c r="BK558" s="1167">
        <v>554</v>
      </c>
    </row>
    <row r="559" spans="1:63" s="1167" customFormat="1" ht="13.5" customHeight="1">
      <c r="A559" s="1218">
        <v>44297</v>
      </c>
      <c r="B559" s="1167" t="s">
        <v>593</v>
      </c>
      <c r="C559" s="1167" t="s">
        <v>389</v>
      </c>
      <c r="D559" s="1167">
        <v>22</v>
      </c>
      <c r="E559" s="1167">
        <v>22</v>
      </c>
      <c r="H559" s="1167">
        <v>1</v>
      </c>
      <c r="J559" s="1167">
        <v>22</v>
      </c>
      <c r="M559" s="1167">
        <v>1</v>
      </c>
      <c r="O559" s="1167">
        <v>22</v>
      </c>
      <c r="R559" s="1167">
        <v>1</v>
      </c>
      <c r="T559" s="1167">
        <v>22</v>
      </c>
      <c r="U559" s="1167">
        <v>0</v>
      </c>
      <c r="V559" s="1167">
        <v>0</v>
      </c>
      <c r="W559" s="1167">
        <v>3</v>
      </c>
      <c r="X559" s="1167">
        <v>0</v>
      </c>
      <c r="Y559" s="1167">
        <v>66</v>
      </c>
      <c r="Z559" s="1167">
        <v>0</v>
      </c>
      <c r="AA559" s="1167">
        <v>0</v>
      </c>
      <c r="AB559" s="1167">
        <v>12</v>
      </c>
      <c r="AC559" s="1167">
        <v>0</v>
      </c>
      <c r="AD559" s="1167">
        <v>264</v>
      </c>
      <c r="AI559" s="1167">
        <v>0</v>
      </c>
      <c r="BK559" s="1167">
        <v>555</v>
      </c>
    </row>
    <row r="560" spans="1:63" s="1167" customFormat="1" ht="13.5" customHeight="1">
      <c r="A560" s="1218">
        <v>44297</v>
      </c>
      <c r="B560" s="1167" t="s">
        <v>45</v>
      </c>
      <c r="C560" s="1167" t="s">
        <v>66</v>
      </c>
      <c r="D560" s="1167">
        <v>130</v>
      </c>
      <c r="E560" s="1167">
        <v>90</v>
      </c>
      <c r="F560" s="1167" t="s">
        <v>885</v>
      </c>
      <c r="G560" s="1167" t="s">
        <v>886</v>
      </c>
      <c r="J560" s="1167">
        <v>0</v>
      </c>
      <c r="M560" s="1167">
        <v>0.1</v>
      </c>
      <c r="O560" s="1167">
        <v>9</v>
      </c>
      <c r="R560" s="1167">
        <v>0.1</v>
      </c>
      <c r="T560" s="1167">
        <v>9</v>
      </c>
      <c r="U560" s="1167">
        <v>0</v>
      </c>
      <c r="V560" s="1167">
        <v>0</v>
      </c>
      <c r="W560" s="1167">
        <v>0.2</v>
      </c>
      <c r="X560" s="1167">
        <v>0</v>
      </c>
      <c r="Y560" s="1167">
        <v>18</v>
      </c>
      <c r="Z560" s="1167">
        <v>0</v>
      </c>
      <c r="AA560" s="1167">
        <v>0</v>
      </c>
      <c r="AB560" s="1167">
        <v>2.7755575615628914E-16</v>
      </c>
      <c r="AC560" s="1167">
        <v>0</v>
      </c>
      <c r="AD560" s="1167">
        <v>2.4980018054066022E-14</v>
      </c>
      <c r="AG560" s="1167">
        <v>5</v>
      </c>
      <c r="AI560" s="1167">
        <v>450</v>
      </c>
      <c r="BK560" s="1167">
        <v>556</v>
      </c>
    </row>
    <row r="561" spans="1:63" s="1167" customFormat="1" ht="13.5" customHeight="1">
      <c r="A561" s="1218">
        <v>44297</v>
      </c>
      <c r="B561" s="1167" t="s">
        <v>46</v>
      </c>
      <c r="C561" s="1167" t="s">
        <v>66</v>
      </c>
      <c r="D561" s="1167">
        <v>35</v>
      </c>
      <c r="E561" s="1167">
        <v>35</v>
      </c>
      <c r="H561" s="1167">
        <v>0.1</v>
      </c>
      <c r="J561" s="1167">
        <v>3.5</v>
      </c>
      <c r="M561" s="1167">
        <v>0.2</v>
      </c>
      <c r="O561" s="1167">
        <v>7</v>
      </c>
      <c r="R561" s="1167">
        <v>0.2</v>
      </c>
      <c r="T561" s="1167">
        <v>7</v>
      </c>
      <c r="U561" s="1167">
        <v>0</v>
      </c>
      <c r="V561" s="1167">
        <v>0</v>
      </c>
      <c r="W561" s="1167">
        <v>0.5</v>
      </c>
      <c r="X561" s="1167">
        <v>0</v>
      </c>
      <c r="Y561" s="1167">
        <v>17.5</v>
      </c>
      <c r="Z561" s="1167">
        <v>0</v>
      </c>
      <c r="AA561" s="1167">
        <v>0</v>
      </c>
      <c r="AB561" s="1167">
        <v>10</v>
      </c>
      <c r="AC561" s="1167">
        <v>0</v>
      </c>
      <c r="AD561" s="1167">
        <v>350</v>
      </c>
      <c r="AI561" s="1167">
        <v>0</v>
      </c>
      <c r="BK561" s="1167">
        <v>557</v>
      </c>
    </row>
    <row r="562" spans="1:63" s="1167" customFormat="1" ht="13.5" customHeight="1">
      <c r="A562" s="1218">
        <v>44297</v>
      </c>
      <c r="B562" s="1167" t="s">
        <v>47</v>
      </c>
      <c r="C562" s="1167" t="s">
        <v>66</v>
      </c>
      <c r="D562" s="1167">
        <v>17</v>
      </c>
      <c r="E562" s="1167">
        <v>17</v>
      </c>
      <c r="J562" s="1167">
        <v>0</v>
      </c>
      <c r="O562" s="1167">
        <v>0</v>
      </c>
      <c r="T562" s="1167">
        <v>0</v>
      </c>
      <c r="U562" s="1167">
        <v>0</v>
      </c>
      <c r="V562" s="1167">
        <v>0</v>
      </c>
      <c r="W562" s="1167">
        <v>0</v>
      </c>
      <c r="X562" s="1167">
        <v>0</v>
      </c>
      <c r="Y562" s="1167">
        <v>0</v>
      </c>
      <c r="Z562" s="1167">
        <v>0</v>
      </c>
      <c r="AA562" s="1167">
        <v>0</v>
      </c>
      <c r="AB562" s="1167">
        <v>1</v>
      </c>
      <c r="AC562" s="1167">
        <v>0</v>
      </c>
      <c r="AD562" s="1167">
        <v>17</v>
      </c>
      <c r="AI562" s="1167">
        <v>0</v>
      </c>
      <c r="BK562" s="1167">
        <v>558</v>
      </c>
    </row>
    <row r="563" spans="1:63" s="1167" customFormat="1" ht="13.5" customHeight="1">
      <c r="A563" s="1218">
        <v>44297</v>
      </c>
      <c r="B563" s="1167" t="s">
        <v>48</v>
      </c>
      <c r="C563" s="1167" t="s">
        <v>389</v>
      </c>
      <c r="D563" s="1167">
        <v>23</v>
      </c>
      <c r="E563" s="1167">
        <v>23</v>
      </c>
      <c r="H563" s="1167">
        <v>0.5</v>
      </c>
      <c r="J563" s="1167">
        <v>11.5</v>
      </c>
      <c r="M563" s="1167">
        <v>1</v>
      </c>
      <c r="O563" s="1167">
        <v>23</v>
      </c>
      <c r="R563" s="1167">
        <v>1</v>
      </c>
      <c r="T563" s="1167">
        <v>23</v>
      </c>
      <c r="U563" s="1167">
        <v>0</v>
      </c>
      <c r="V563" s="1167">
        <v>0</v>
      </c>
      <c r="W563" s="1167">
        <v>2.5</v>
      </c>
      <c r="X563" s="1167">
        <v>0</v>
      </c>
      <c r="Y563" s="1167">
        <v>57.5</v>
      </c>
      <c r="Z563" s="1167">
        <v>0</v>
      </c>
      <c r="AA563" s="1167">
        <v>0</v>
      </c>
      <c r="AB563" s="1167">
        <v>15</v>
      </c>
      <c r="AC563" s="1167">
        <v>0</v>
      </c>
      <c r="AD563" s="1167">
        <v>345</v>
      </c>
      <c r="AI563" s="1167">
        <v>0</v>
      </c>
      <c r="BK563" s="1167">
        <v>559</v>
      </c>
    </row>
    <row r="564" spans="1:63" s="1167" customFormat="1" ht="13.5" customHeight="1">
      <c r="A564" s="1218">
        <v>44297</v>
      </c>
      <c r="B564" s="1167" t="s">
        <v>164</v>
      </c>
      <c r="C564" s="1167" t="s">
        <v>66</v>
      </c>
      <c r="D564" s="1167">
        <v>80</v>
      </c>
      <c r="E564" s="1167">
        <v>80</v>
      </c>
      <c r="H564" s="1167">
        <v>0.2</v>
      </c>
      <c r="J564" s="1167">
        <v>16</v>
      </c>
      <c r="M564" s="1167">
        <v>0.3</v>
      </c>
      <c r="O564" s="1167">
        <v>24</v>
      </c>
      <c r="R564" s="1167">
        <v>0.3</v>
      </c>
      <c r="T564" s="1167">
        <v>24</v>
      </c>
      <c r="U564" s="1167">
        <v>0</v>
      </c>
      <c r="V564" s="1167">
        <v>0</v>
      </c>
      <c r="W564" s="1167">
        <v>0.8</v>
      </c>
      <c r="X564" s="1167">
        <v>0</v>
      </c>
      <c r="Y564" s="1167">
        <v>64</v>
      </c>
      <c r="Z564" s="1167">
        <v>0</v>
      </c>
      <c r="AA564" s="1167">
        <v>0</v>
      </c>
      <c r="AB564" s="1167">
        <v>5.0000000000000009</v>
      </c>
      <c r="AC564" s="1167">
        <v>0</v>
      </c>
      <c r="AD564" s="1167">
        <v>400.00000000000006</v>
      </c>
      <c r="AI564" s="1167">
        <v>0</v>
      </c>
      <c r="BK564" s="1167">
        <v>560</v>
      </c>
    </row>
    <row r="565" spans="1:63" s="1167" customFormat="1" ht="13.5" customHeight="1">
      <c r="A565" s="1218">
        <v>44297</v>
      </c>
      <c r="B565" s="1167" t="s">
        <v>49</v>
      </c>
      <c r="C565" s="1167" t="s">
        <v>66</v>
      </c>
      <c r="D565" s="1167">
        <v>40</v>
      </c>
      <c r="E565" s="1167">
        <v>40</v>
      </c>
      <c r="H565" s="1167">
        <v>0.2</v>
      </c>
      <c r="J565" s="1167">
        <v>8</v>
      </c>
      <c r="M565" s="1167">
        <v>0.3</v>
      </c>
      <c r="O565" s="1167">
        <v>12</v>
      </c>
      <c r="R565" s="1167">
        <v>0.3</v>
      </c>
      <c r="T565" s="1167">
        <v>12</v>
      </c>
      <c r="U565" s="1167">
        <v>0</v>
      </c>
      <c r="V565" s="1167">
        <v>0</v>
      </c>
      <c r="W565" s="1167">
        <v>0.8</v>
      </c>
      <c r="X565" s="1167">
        <v>0</v>
      </c>
      <c r="Y565" s="1167">
        <v>32</v>
      </c>
      <c r="Z565" s="1167">
        <v>0</v>
      </c>
      <c r="AA565" s="1167">
        <v>0</v>
      </c>
      <c r="AB565" s="1167">
        <v>21.999999999999996</v>
      </c>
      <c r="AC565" s="1167">
        <v>0</v>
      </c>
      <c r="AD565" s="1167">
        <v>879.99999999999989</v>
      </c>
      <c r="AI565" s="1167">
        <v>0</v>
      </c>
      <c r="BK565" s="1167">
        <v>561</v>
      </c>
    </row>
    <row r="566" spans="1:63" s="1167" customFormat="1" ht="13.5" customHeight="1">
      <c r="A566" s="1218">
        <v>44297</v>
      </c>
      <c r="B566" s="1167" t="s">
        <v>373</v>
      </c>
      <c r="C566" s="1167" t="s">
        <v>66</v>
      </c>
      <c r="D566" s="1167">
        <v>43</v>
      </c>
      <c r="E566" s="1167">
        <v>43</v>
      </c>
      <c r="H566" s="1167">
        <v>3.5</v>
      </c>
      <c r="J566" s="1167">
        <v>150.5</v>
      </c>
      <c r="M566" s="1167">
        <v>1</v>
      </c>
      <c r="O566" s="1167">
        <v>43</v>
      </c>
      <c r="R566" s="1167">
        <v>1</v>
      </c>
      <c r="T566" s="1167">
        <v>43</v>
      </c>
      <c r="U566" s="1167">
        <v>0</v>
      </c>
      <c r="V566" s="1167">
        <v>0</v>
      </c>
      <c r="W566" s="1167">
        <v>5.5</v>
      </c>
      <c r="X566" s="1167">
        <v>0</v>
      </c>
      <c r="Y566" s="1167">
        <v>236.5</v>
      </c>
      <c r="Z566" s="1167">
        <v>0</v>
      </c>
      <c r="AA566" s="1167">
        <v>0</v>
      </c>
      <c r="AB566" s="1167">
        <v>14.3</v>
      </c>
      <c r="AC566" s="1167">
        <v>0</v>
      </c>
      <c r="AD566" s="1167">
        <v>614.9</v>
      </c>
      <c r="AE566" s="1167">
        <v>0</v>
      </c>
      <c r="AF566" s="1167">
        <v>0</v>
      </c>
      <c r="AH566" s="1167">
        <v>0</v>
      </c>
      <c r="AI566" s="1167">
        <v>0</v>
      </c>
      <c r="BK566" s="1167">
        <v>562</v>
      </c>
    </row>
    <row r="567" spans="1:63" s="1167" customFormat="1" ht="13.5" customHeight="1">
      <c r="A567" s="1218">
        <v>44297</v>
      </c>
      <c r="B567" s="1167" t="s">
        <v>853</v>
      </c>
      <c r="C567" s="1167" t="s">
        <v>66</v>
      </c>
      <c r="D567" s="1167">
        <v>30</v>
      </c>
      <c r="E567" s="1167">
        <v>6</v>
      </c>
      <c r="H567" s="1167">
        <v>0.5</v>
      </c>
      <c r="J567" s="1167">
        <v>3</v>
      </c>
      <c r="M567" s="1167">
        <v>1</v>
      </c>
      <c r="O567" s="1167">
        <v>6</v>
      </c>
      <c r="R567" s="1167">
        <v>1</v>
      </c>
      <c r="T567" s="1167">
        <v>6</v>
      </c>
      <c r="V567" s="1167">
        <v>0</v>
      </c>
      <c r="W567" s="1167">
        <v>2.5</v>
      </c>
      <c r="X567" s="1167">
        <v>0</v>
      </c>
      <c r="Y567" s="1167">
        <v>15</v>
      </c>
      <c r="Z567" s="1167">
        <v>0</v>
      </c>
      <c r="AA567" s="1167">
        <v>0</v>
      </c>
      <c r="AB567" s="1167">
        <v>14.5</v>
      </c>
      <c r="AC567" s="1167">
        <v>0</v>
      </c>
      <c r="AD567" s="1167">
        <v>87</v>
      </c>
      <c r="AE567" s="1167">
        <v>0</v>
      </c>
      <c r="AF567" s="1167">
        <v>0</v>
      </c>
      <c r="AH567" s="1167">
        <v>0</v>
      </c>
      <c r="AI567" s="1167">
        <v>0</v>
      </c>
      <c r="BK567" s="1167">
        <v>563</v>
      </c>
    </row>
    <row r="568" spans="1:63" s="1167" customFormat="1" ht="13.5" customHeight="1">
      <c r="A568" s="1218">
        <v>44297</v>
      </c>
      <c r="B568" s="1167" t="s">
        <v>176</v>
      </c>
      <c r="C568" s="1167" t="s">
        <v>389</v>
      </c>
      <c r="D568" s="1167">
        <v>9</v>
      </c>
      <c r="E568" s="1167">
        <v>9</v>
      </c>
      <c r="H568" s="1167">
        <v>0.5</v>
      </c>
      <c r="J568" s="1167">
        <v>4.5</v>
      </c>
      <c r="K568" s="1167" t="s">
        <v>887</v>
      </c>
      <c r="M568" s="1167">
        <v>1</v>
      </c>
      <c r="O568" s="1167">
        <v>9</v>
      </c>
      <c r="R568" s="1167">
        <v>1</v>
      </c>
      <c r="T568" s="1167">
        <v>9</v>
      </c>
      <c r="U568" s="1167">
        <v>0</v>
      </c>
      <c r="V568" s="1167">
        <v>0</v>
      </c>
      <c r="W568" s="1167">
        <v>2.5</v>
      </c>
      <c r="X568" s="1167">
        <v>0</v>
      </c>
      <c r="Y568" s="1167">
        <v>22.5</v>
      </c>
      <c r="Z568" s="1167">
        <v>0</v>
      </c>
      <c r="AA568" s="1167">
        <v>0</v>
      </c>
      <c r="AB568" s="1167">
        <v>5.5</v>
      </c>
      <c r="AC568" s="1167">
        <v>0</v>
      </c>
      <c r="AD568" s="1167">
        <v>49.5</v>
      </c>
      <c r="AE568" s="1167">
        <v>0</v>
      </c>
      <c r="AF568" s="1167">
        <v>0</v>
      </c>
      <c r="AH568" s="1167">
        <v>0</v>
      </c>
      <c r="AI568" s="1167">
        <v>0</v>
      </c>
      <c r="BK568" s="1167">
        <v>564</v>
      </c>
    </row>
    <row r="569" spans="1:63" s="1167" customFormat="1" ht="13.5" customHeight="1">
      <c r="A569" s="1218">
        <v>44297</v>
      </c>
      <c r="B569" s="1167" t="s">
        <v>158</v>
      </c>
      <c r="C569" s="1167" t="s">
        <v>66</v>
      </c>
      <c r="D569" s="1167">
        <v>30</v>
      </c>
      <c r="E569" s="1167">
        <v>30</v>
      </c>
      <c r="H569" s="1167">
        <v>0.5</v>
      </c>
      <c r="J569" s="1167">
        <v>15</v>
      </c>
      <c r="M569" s="1167">
        <v>1</v>
      </c>
      <c r="O569" s="1167">
        <v>30</v>
      </c>
      <c r="R569" s="1167">
        <v>1</v>
      </c>
      <c r="T569" s="1167">
        <v>30</v>
      </c>
      <c r="U569" s="1167">
        <v>0</v>
      </c>
      <c r="V569" s="1167">
        <v>0</v>
      </c>
      <c r="W569" s="1167">
        <v>2.5</v>
      </c>
      <c r="X569" s="1167">
        <v>0</v>
      </c>
      <c r="Y569" s="1167">
        <v>75</v>
      </c>
      <c r="Z569" s="1167">
        <v>0</v>
      </c>
      <c r="AA569" s="1167">
        <v>0</v>
      </c>
      <c r="AB569" s="1167">
        <v>9.5</v>
      </c>
      <c r="AC569" s="1167">
        <v>0</v>
      </c>
      <c r="AD569" s="1167">
        <v>285</v>
      </c>
      <c r="AE569" s="1167">
        <v>0</v>
      </c>
      <c r="AF569" s="1167">
        <v>0</v>
      </c>
      <c r="AH569" s="1167">
        <v>0</v>
      </c>
      <c r="AI569" s="1167">
        <v>0</v>
      </c>
      <c r="BK569" s="1167">
        <v>565</v>
      </c>
    </row>
    <row r="570" spans="1:63" s="1167" customFormat="1" ht="13.5" customHeight="1">
      <c r="A570" s="1218">
        <v>44297</v>
      </c>
      <c r="B570" s="1167" t="s">
        <v>166</v>
      </c>
      <c r="C570" s="1167" t="s">
        <v>66</v>
      </c>
      <c r="D570" s="1167">
        <v>30</v>
      </c>
      <c r="E570" s="1167">
        <v>30</v>
      </c>
      <c r="J570" s="1167">
        <v>0</v>
      </c>
      <c r="M570" s="1167">
        <v>0.1</v>
      </c>
      <c r="O570" s="1167">
        <v>3</v>
      </c>
      <c r="R570" s="1167">
        <v>0.1</v>
      </c>
      <c r="T570" s="1167">
        <v>3</v>
      </c>
      <c r="U570" s="1167">
        <v>0</v>
      </c>
      <c r="V570" s="1167">
        <v>0</v>
      </c>
      <c r="W570" s="1167">
        <v>0.2</v>
      </c>
      <c r="X570" s="1167">
        <v>0</v>
      </c>
      <c r="Y570" s="1167">
        <v>6</v>
      </c>
      <c r="Z570" s="1167">
        <v>0</v>
      </c>
      <c r="AA570" s="1167">
        <v>0</v>
      </c>
      <c r="AB570" s="1167">
        <v>5.8999999999999995</v>
      </c>
      <c r="AC570" s="1167">
        <v>0</v>
      </c>
      <c r="AD570" s="1167">
        <v>176.99999999999997</v>
      </c>
      <c r="AE570" s="1167">
        <v>0</v>
      </c>
      <c r="AF570" s="1167">
        <v>0</v>
      </c>
      <c r="AH570" s="1167">
        <v>0</v>
      </c>
      <c r="AI570" s="1167">
        <v>0</v>
      </c>
      <c r="BK570" s="1167">
        <v>566</v>
      </c>
    </row>
    <row r="571" spans="1:63" s="1167" customFormat="1" ht="13.5" customHeight="1">
      <c r="A571" s="1218">
        <v>44297</v>
      </c>
      <c r="B571" s="1167" t="s">
        <v>145</v>
      </c>
      <c r="C571" s="1167" t="s">
        <v>389</v>
      </c>
      <c r="D571" s="1167">
        <v>16</v>
      </c>
      <c r="E571" s="1167">
        <v>16</v>
      </c>
      <c r="H571" s="1167">
        <v>1</v>
      </c>
      <c r="J571" s="1167">
        <v>16</v>
      </c>
      <c r="M571" s="1167">
        <v>1</v>
      </c>
      <c r="O571" s="1167">
        <v>16</v>
      </c>
      <c r="R571" s="1167">
        <v>1</v>
      </c>
      <c r="T571" s="1167">
        <v>16</v>
      </c>
      <c r="U571" s="1167">
        <v>0</v>
      </c>
      <c r="V571" s="1167">
        <v>0</v>
      </c>
      <c r="W571" s="1167">
        <v>3</v>
      </c>
      <c r="X571" s="1167">
        <v>0</v>
      </c>
      <c r="Y571" s="1167">
        <v>48</v>
      </c>
      <c r="Z571" s="1167">
        <v>0</v>
      </c>
      <c r="AA571" s="1167">
        <v>0</v>
      </c>
      <c r="AB571" s="1167">
        <v>5</v>
      </c>
      <c r="AC571" s="1167">
        <v>0</v>
      </c>
      <c r="AD571" s="1167">
        <v>80</v>
      </c>
      <c r="AE571" s="1167">
        <v>0</v>
      </c>
      <c r="AF571" s="1167">
        <v>0</v>
      </c>
      <c r="AH571" s="1167">
        <v>0</v>
      </c>
      <c r="AI571" s="1167">
        <v>0</v>
      </c>
      <c r="BK571" s="1167">
        <v>567</v>
      </c>
    </row>
    <row r="572" spans="1:63" s="1167" customFormat="1" ht="13.5" customHeight="1">
      <c r="A572" s="1218">
        <v>44297</v>
      </c>
      <c r="B572" s="1167" t="s">
        <v>136</v>
      </c>
      <c r="C572" s="1167" t="s">
        <v>66</v>
      </c>
      <c r="D572" s="1167">
        <v>120</v>
      </c>
      <c r="E572" s="1167">
        <v>120</v>
      </c>
      <c r="J572" s="1167">
        <v>0</v>
      </c>
      <c r="M572" s="1167">
        <v>0.5</v>
      </c>
      <c r="O572" s="1167">
        <v>60</v>
      </c>
      <c r="P572" s="1167" t="s">
        <v>883</v>
      </c>
      <c r="R572" s="1167">
        <v>0.5</v>
      </c>
      <c r="T572" s="1167">
        <v>60</v>
      </c>
      <c r="U572" s="1167">
        <v>0</v>
      </c>
      <c r="V572" s="1167">
        <v>0</v>
      </c>
      <c r="W572" s="1167">
        <v>1</v>
      </c>
      <c r="X572" s="1167">
        <v>0</v>
      </c>
      <c r="Y572" s="1167">
        <v>120</v>
      </c>
      <c r="Z572" s="1167">
        <v>0</v>
      </c>
      <c r="AA572" s="1167">
        <v>0</v>
      </c>
      <c r="AB572" s="1167">
        <v>12</v>
      </c>
      <c r="AC572" s="1167">
        <v>0</v>
      </c>
      <c r="AD572" s="1167">
        <v>1440</v>
      </c>
      <c r="AE572" s="1167">
        <v>0</v>
      </c>
      <c r="AF572" s="1167">
        <v>0</v>
      </c>
      <c r="AH572" s="1167">
        <v>0</v>
      </c>
      <c r="AI572" s="1167">
        <v>0</v>
      </c>
      <c r="BK572" s="1167">
        <v>568</v>
      </c>
    </row>
    <row r="573" spans="1:63" s="1167" customFormat="1" ht="13.5" customHeight="1">
      <c r="A573" s="1218">
        <v>44297</v>
      </c>
      <c r="B573" s="1167" t="s">
        <v>183</v>
      </c>
      <c r="C573" s="1167" t="s">
        <v>66</v>
      </c>
      <c r="D573" s="1167">
        <v>30</v>
      </c>
      <c r="E573" s="1167">
        <v>30</v>
      </c>
      <c r="J573" s="1167">
        <v>0</v>
      </c>
      <c r="M573" s="1167">
        <v>0.1</v>
      </c>
      <c r="O573" s="1167">
        <v>3</v>
      </c>
      <c r="R573" s="1167">
        <v>0.1</v>
      </c>
      <c r="T573" s="1167">
        <v>3</v>
      </c>
      <c r="U573" s="1167">
        <v>0</v>
      </c>
      <c r="V573" s="1167">
        <v>0</v>
      </c>
      <c r="W573" s="1167">
        <v>0.2</v>
      </c>
      <c r="X573" s="1167">
        <v>0</v>
      </c>
      <c r="Y573" s="1167">
        <v>6</v>
      </c>
      <c r="Z573" s="1167">
        <v>0</v>
      </c>
      <c r="AA573" s="1167">
        <v>0</v>
      </c>
      <c r="AB573" s="1167">
        <v>0.20000000000000029</v>
      </c>
      <c r="AC573" s="1167">
        <v>0</v>
      </c>
      <c r="AD573" s="1167">
        <v>6.0000000000000089</v>
      </c>
      <c r="AE573" s="1167">
        <v>0</v>
      </c>
      <c r="AF573" s="1167">
        <v>0</v>
      </c>
      <c r="AH573" s="1167">
        <v>0</v>
      </c>
      <c r="AI573" s="1167">
        <v>0</v>
      </c>
      <c r="BK573" s="1167">
        <v>569</v>
      </c>
    </row>
    <row r="574" spans="1:63" s="1167" customFormat="1" ht="13.5" customHeight="1">
      <c r="A574" s="1218">
        <v>44297</v>
      </c>
      <c r="B574" s="1167" t="s">
        <v>142</v>
      </c>
      <c r="C574" s="1167" t="s">
        <v>66</v>
      </c>
      <c r="D574" s="1167">
        <v>35</v>
      </c>
      <c r="E574" s="1167">
        <v>35</v>
      </c>
      <c r="J574" s="1167">
        <v>0</v>
      </c>
      <c r="M574" s="1167">
        <v>0.2</v>
      </c>
      <c r="O574" s="1167">
        <v>7</v>
      </c>
      <c r="R574" s="1167">
        <v>0.3</v>
      </c>
      <c r="T574" s="1167">
        <v>10.5</v>
      </c>
      <c r="U574" s="1167">
        <v>0</v>
      </c>
      <c r="V574" s="1167">
        <v>0</v>
      </c>
      <c r="W574" s="1167">
        <v>0.5</v>
      </c>
      <c r="X574" s="1167">
        <v>0</v>
      </c>
      <c r="Y574" s="1167">
        <v>17.5</v>
      </c>
      <c r="Z574" s="1167">
        <v>0</v>
      </c>
      <c r="AA574" s="1167">
        <v>0</v>
      </c>
      <c r="AB574" s="1167">
        <v>2.8</v>
      </c>
      <c r="AC574" s="1167">
        <v>0</v>
      </c>
      <c r="AD574" s="1167">
        <v>98</v>
      </c>
      <c r="AE574" s="1167">
        <v>0</v>
      </c>
      <c r="AF574" s="1167">
        <v>0</v>
      </c>
      <c r="AH574" s="1167">
        <v>0</v>
      </c>
      <c r="AI574" s="1167">
        <v>0</v>
      </c>
      <c r="BK574" s="1167">
        <v>570</v>
      </c>
    </row>
    <row r="575" spans="1:63" s="1167" customFormat="1" ht="13.5" customHeight="1">
      <c r="A575" s="1218">
        <v>44297</v>
      </c>
      <c r="B575" s="1167" t="s">
        <v>51</v>
      </c>
      <c r="C575" s="1167" t="s">
        <v>66</v>
      </c>
      <c r="D575" s="1167">
        <v>100</v>
      </c>
      <c r="E575" s="1167">
        <v>100</v>
      </c>
      <c r="J575" s="1167">
        <v>0</v>
      </c>
      <c r="O575" s="1167">
        <v>0</v>
      </c>
      <c r="T575" s="1167">
        <v>0</v>
      </c>
      <c r="U575" s="1167">
        <v>0</v>
      </c>
      <c r="V575" s="1167">
        <v>0</v>
      </c>
      <c r="W575" s="1167">
        <v>0</v>
      </c>
      <c r="X575" s="1167">
        <v>0</v>
      </c>
      <c r="Y575" s="1167">
        <v>0</v>
      </c>
      <c r="Z575" s="1167">
        <v>0</v>
      </c>
      <c r="AA575" s="1167">
        <v>0</v>
      </c>
      <c r="AB575" s="1167">
        <v>6</v>
      </c>
      <c r="AC575" s="1167">
        <v>0</v>
      </c>
      <c r="AD575" s="1167">
        <v>600</v>
      </c>
      <c r="AE575" s="1167">
        <v>0</v>
      </c>
      <c r="AF575" s="1167">
        <v>0</v>
      </c>
      <c r="AH575" s="1167">
        <v>0</v>
      </c>
      <c r="AI575" s="1167">
        <v>0</v>
      </c>
      <c r="BK575" s="1167">
        <v>571</v>
      </c>
    </row>
    <row r="576" spans="1:63" s="1167" customFormat="1" ht="13.5" customHeight="1">
      <c r="A576" s="1218">
        <v>44297</v>
      </c>
      <c r="B576" s="1167" t="s">
        <v>935</v>
      </c>
      <c r="C576" s="1167" t="s">
        <v>66</v>
      </c>
      <c r="D576" s="1167">
        <v>50</v>
      </c>
      <c r="E576" s="1167">
        <v>50</v>
      </c>
      <c r="H576" s="1167">
        <v>0.2</v>
      </c>
      <c r="J576" s="1167">
        <v>10</v>
      </c>
      <c r="M576" s="1167">
        <v>0.4</v>
      </c>
      <c r="O576" s="1167">
        <v>20</v>
      </c>
      <c r="R576" s="1167">
        <v>0.4</v>
      </c>
      <c r="T576" s="1167">
        <v>20</v>
      </c>
      <c r="U576" s="1167">
        <v>0</v>
      </c>
      <c r="V576" s="1167">
        <v>0</v>
      </c>
      <c r="W576" s="1167">
        <v>1</v>
      </c>
      <c r="X576" s="1167">
        <v>0</v>
      </c>
      <c r="Y576" s="1167">
        <v>50</v>
      </c>
      <c r="Z576" s="1167">
        <v>0</v>
      </c>
      <c r="AA576" s="1167">
        <v>0</v>
      </c>
      <c r="AB576" s="1167">
        <v>1</v>
      </c>
      <c r="AC576" s="1167">
        <v>0</v>
      </c>
      <c r="AD576" s="1167">
        <v>50</v>
      </c>
      <c r="AE576" s="1167">
        <v>0</v>
      </c>
      <c r="AF576" s="1167">
        <v>0</v>
      </c>
      <c r="AH576" s="1167">
        <v>0</v>
      </c>
      <c r="AI576" s="1167">
        <v>0</v>
      </c>
      <c r="BK576" s="1167">
        <v>572</v>
      </c>
    </row>
    <row r="577" spans="1:63" s="1167" customFormat="1" ht="13.5" customHeight="1">
      <c r="A577" s="1218">
        <v>44297</v>
      </c>
      <c r="B577" s="1167" t="s">
        <v>168</v>
      </c>
      <c r="C577" s="1167" t="s">
        <v>66</v>
      </c>
      <c r="D577" s="1167">
        <v>120</v>
      </c>
      <c r="E577" s="1167">
        <v>91</v>
      </c>
      <c r="J577" s="1167">
        <v>0</v>
      </c>
      <c r="L577" s="1167">
        <v>7.5</v>
      </c>
      <c r="O577" s="1167">
        <v>682.5</v>
      </c>
      <c r="T577" s="1167">
        <v>0</v>
      </c>
      <c r="U577" s="1167">
        <v>0</v>
      </c>
      <c r="V577" s="1167">
        <v>7.5</v>
      </c>
      <c r="W577" s="1167">
        <v>0</v>
      </c>
      <c r="X577" s="1167">
        <v>0</v>
      </c>
      <c r="Y577" s="1167">
        <v>682.5</v>
      </c>
      <c r="Z577" s="1167">
        <v>0</v>
      </c>
      <c r="AA577" s="1167">
        <v>0</v>
      </c>
      <c r="AB577" s="1167">
        <v>0</v>
      </c>
      <c r="AC577" s="1167">
        <v>0</v>
      </c>
      <c r="AD577" s="1167">
        <v>0</v>
      </c>
      <c r="AE577" s="1167">
        <v>0</v>
      </c>
      <c r="AF577" s="1167">
        <v>7.5</v>
      </c>
      <c r="AG577" s="1167">
        <v>0</v>
      </c>
      <c r="AH577" s="1167">
        <v>0</v>
      </c>
      <c r="AI577" s="1167">
        <v>682.5</v>
      </c>
      <c r="BK577" s="1167">
        <v>573</v>
      </c>
    </row>
    <row r="578" spans="1:63" s="1167" customFormat="1" ht="13.5" customHeight="1">
      <c r="A578" s="1218">
        <v>44297</v>
      </c>
      <c r="B578" s="1167" t="s">
        <v>132</v>
      </c>
      <c r="C578" s="1167" t="s">
        <v>66</v>
      </c>
      <c r="D578" s="1167">
        <v>80</v>
      </c>
      <c r="E578" s="1167">
        <v>75</v>
      </c>
      <c r="J578" s="1167">
        <v>0</v>
      </c>
      <c r="O578" s="1167">
        <v>0</v>
      </c>
      <c r="Q578" s="1167">
        <v>8</v>
      </c>
      <c r="T578" s="1167">
        <v>600</v>
      </c>
      <c r="U578" s="1167">
        <v>0</v>
      </c>
      <c r="V578" s="1167">
        <v>8</v>
      </c>
      <c r="W578" s="1167">
        <v>0</v>
      </c>
      <c r="X578" s="1167">
        <v>0</v>
      </c>
      <c r="Y578" s="1167">
        <v>600</v>
      </c>
      <c r="Z578" s="1167">
        <v>0</v>
      </c>
      <c r="AA578" s="1167">
        <v>0</v>
      </c>
      <c r="AB578" s="1167">
        <v>0</v>
      </c>
      <c r="AC578" s="1167">
        <v>0</v>
      </c>
      <c r="AD578" s="1167">
        <v>0</v>
      </c>
      <c r="AE578" s="1167">
        <v>0</v>
      </c>
      <c r="AF578" s="1167">
        <v>8</v>
      </c>
      <c r="AG578" s="1167">
        <v>0</v>
      </c>
      <c r="AH578" s="1167">
        <v>0</v>
      </c>
      <c r="AI578" s="1167">
        <v>600</v>
      </c>
      <c r="BK578" s="1167">
        <v>574</v>
      </c>
    </row>
    <row r="579" spans="1:63" s="1167" customFormat="1" ht="13.5" customHeight="1">
      <c r="A579" s="1218">
        <v>44297</v>
      </c>
      <c r="B579" s="1167" t="s">
        <v>488</v>
      </c>
      <c r="C579" s="1167" t="s">
        <v>66</v>
      </c>
      <c r="D579" s="1167">
        <v>120</v>
      </c>
      <c r="E579" s="1167">
        <v>113</v>
      </c>
      <c r="J579" s="1167">
        <v>0</v>
      </c>
      <c r="O579" s="1167">
        <v>0</v>
      </c>
      <c r="S579" s="1167" t="s">
        <v>888</v>
      </c>
      <c r="T579" s="1167">
        <v>0</v>
      </c>
      <c r="U579" s="1167">
        <v>0</v>
      </c>
      <c r="V579" s="1167">
        <v>0</v>
      </c>
      <c r="W579" s="1167">
        <v>0</v>
      </c>
      <c r="X579" s="1167">
        <v>0</v>
      </c>
      <c r="Y579" s="1167">
        <v>0</v>
      </c>
      <c r="Z579" s="1167">
        <v>0</v>
      </c>
      <c r="AA579" s="1167">
        <v>0</v>
      </c>
      <c r="AB579" s="1167">
        <v>0</v>
      </c>
      <c r="AC579" s="1167">
        <v>0</v>
      </c>
      <c r="AD579" s="1167">
        <v>0</v>
      </c>
      <c r="AE579" s="1167">
        <v>0</v>
      </c>
      <c r="AF579" s="1167">
        <v>0</v>
      </c>
      <c r="AG579" s="1167">
        <v>0</v>
      </c>
      <c r="AH579" s="1167">
        <v>0</v>
      </c>
      <c r="AI579" s="1167">
        <v>0</v>
      </c>
      <c r="BK579" s="1167">
        <v>575</v>
      </c>
    </row>
    <row r="580" spans="1:63" s="1167" customFormat="1" ht="13.5" customHeight="1">
      <c r="A580" s="1218">
        <v>44297</v>
      </c>
      <c r="B580" s="1167" t="s">
        <v>171</v>
      </c>
      <c r="C580" s="1167" t="s">
        <v>786</v>
      </c>
      <c r="D580" s="1167">
        <v>145</v>
      </c>
      <c r="E580" s="1167">
        <v>145</v>
      </c>
      <c r="H580" s="1167" t="s">
        <v>883</v>
      </c>
      <c r="I580" s="1167" t="s">
        <v>883</v>
      </c>
      <c r="J580" s="1167">
        <v>0</v>
      </c>
      <c r="O580" s="1167">
        <v>0</v>
      </c>
      <c r="Q580" s="1167">
        <v>2.5</v>
      </c>
      <c r="T580" s="1167">
        <v>362.5</v>
      </c>
      <c r="U580" s="1167">
        <v>0</v>
      </c>
      <c r="V580" s="1167">
        <v>2.5</v>
      </c>
      <c r="W580" s="1167">
        <v>0</v>
      </c>
      <c r="X580" s="1167">
        <v>0</v>
      </c>
      <c r="Y580" s="1167">
        <v>362.5</v>
      </c>
      <c r="Z580" s="1167">
        <v>0</v>
      </c>
      <c r="AA580" s="1167">
        <v>0</v>
      </c>
      <c r="AB580" s="1167">
        <v>0</v>
      </c>
      <c r="AC580" s="1167">
        <v>0</v>
      </c>
      <c r="AD580" s="1167">
        <v>0</v>
      </c>
      <c r="AE580" s="1167">
        <v>0</v>
      </c>
      <c r="AF580" s="1167">
        <v>2.5</v>
      </c>
      <c r="AG580" s="1167">
        <v>0</v>
      </c>
      <c r="AH580" s="1167">
        <v>0</v>
      </c>
      <c r="AI580" s="1167">
        <v>362.5</v>
      </c>
      <c r="BK580" s="1167">
        <v>576</v>
      </c>
    </row>
    <row r="581" spans="1:63" s="1167" customFormat="1" ht="13.5" customHeight="1">
      <c r="A581" s="1218">
        <v>44297</v>
      </c>
      <c r="B581" s="1167" t="s">
        <v>195</v>
      </c>
      <c r="C581" s="1167" t="s">
        <v>66</v>
      </c>
      <c r="D581" s="1167">
        <v>100</v>
      </c>
      <c r="E581" s="1167">
        <v>100</v>
      </c>
      <c r="J581" s="1167">
        <v>0</v>
      </c>
      <c r="L581" s="1167">
        <v>3</v>
      </c>
      <c r="O581" s="1167">
        <v>300</v>
      </c>
      <c r="T581" s="1167">
        <v>0</v>
      </c>
      <c r="U581" s="1167">
        <v>0</v>
      </c>
      <c r="V581" s="1167">
        <v>3</v>
      </c>
      <c r="W581" s="1167">
        <v>0</v>
      </c>
      <c r="X581" s="1167">
        <v>0</v>
      </c>
      <c r="Y581" s="1167">
        <v>300</v>
      </c>
      <c r="Z581" s="1167">
        <v>0</v>
      </c>
      <c r="AA581" s="1167">
        <v>0</v>
      </c>
      <c r="AB581" s="1167">
        <v>0</v>
      </c>
      <c r="AC581" s="1167">
        <v>0</v>
      </c>
      <c r="AD581" s="1167">
        <v>0</v>
      </c>
      <c r="AE581" s="1167">
        <v>0</v>
      </c>
      <c r="AF581" s="1167">
        <v>3</v>
      </c>
      <c r="AG581" s="1167">
        <v>0</v>
      </c>
      <c r="AH581" s="1167">
        <v>0</v>
      </c>
      <c r="AI581" s="1167">
        <v>300</v>
      </c>
      <c r="BK581" s="1167">
        <v>577</v>
      </c>
    </row>
    <row r="582" spans="1:63" s="1167" customFormat="1" ht="13.5" customHeight="1">
      <c r="A582" s="1218">
        <v>44297</v>
      </c>
      <c r="B582" s="1167" t="s">
        <v>232</v>
      </c>
      <c r="C582" s="1167" t="s">
        <v>66</v>
      </c>
      <c r="D582" s="1167">
        <v>160</v>
      </c>
      <c r="E582" s="1167">
        <v>160</v>
      </c>
      <c r="G582" s="1167" t="s">
        <v>900</v>
      </c>
      <c r="J582" s="1167">
        <v>0</v>
      </c>
      <c r="L582" s="1167">
        <v>3.5</v>
      </c>
      <c r="O582" s="1167">
        <v>560</v>
      </c>
      <c r="T582" s="1167">
        <v>0</v>
      </c>
      <c r="U582" s="1167">
        <v>0</v>
      </c>
      <c r="V582" s="1167">
        <v>3.5</v>
      </c>
      <c r="W582" s="1167">
        <v>0</v>
      </c>
      <c r="X582" s="1167">
        <v>0</v>
      </c>
      <c r="Y582" s="1167">
        <v>560</v>
      </c>
      <c r="Z582" s="1167">
        <v>0</v>
      </c>
      <c r="AA582" s="1167">
        <v>0</v>
      </c>
      <c r="AB582" s="1167">
        <v>0</v>
      </c>
      <c r="AC582" s="1167">
        <v>0</v>
      </c>
      <c r="AD582" s="1167">
        <v>0</v>
      </c>
      <c r="AE582" s="1167">
        <v>0</v>
      </c>
      <c r="AF582" s="1167">
        <v>3.5</v>
      </c>
      <c r="AG582" s="1167">
        <v>0</v>
      </c>
      <c r="AH582" s="1167">
        <v>0</v>
      </c>
      <c r="AI582" s="1167">
        <v>560</v>
      </c>
      <c r="BK582" s="1167">
        <v>578</v>
      </c>
    </row>
    <row r="583" spans="1:63" s="1167" customFormat="1" ht="13.5" customHeight="1">
      <c r="A583" s="1218">
        <v>44297</v>
      </c>
      <c r="B583" s="1167" t="s">
        <v>889</v>
      </c>
      <c r="C583" s="1167" t="s">
        <v>66</v>
      </c>
      <c r="D583" s="1167">
        <v>45</v>
      </c>
      <c r="E583" s="1167">
        <v>40</v>
      </c>
      <c r="J583" s="1167">
        <v>0</v>
      </c>
      <c r="O583" s="1167">
        <v>0</v>
      </c>
      <c r="Q583" s="1167">
        <v>4.5</v>
      </c>
      <c r="T583" s="1167">
        <v>180</v>
      </c>
      <c r="U583" s="1167">
        <v>0</v>
      </c>
      <c r="V583" s="1167">
        <v>4.5</v>
      </c>
      <c r="W583" s="1167">
        <v>0</v>
      </c>
      <c r="X583" s="1167">
        <v>0</v>
      </c>
      <c r="Y583" s="1167">
        <v>180</v>
      </c>
      <c r="Z583" s="1167">
        <v>0</v>
      </c>
      <c r="AA583" s="1167">
        <v>0</v>
      </c>
      <c r="AB583" s="1167">
        <v>0</v>
      </c>
      <c r="AC583" s="1167">
        <v>0</v>
      </c>
      <c r="AD583" s="1167">
        <v>0</v>
      </c>
      <c r="AE583" s="1167">
        <v>0</v>
      </c>
      <c r="AF583" s="1167">
        <v>4.5</v>
      </c>
      <c r="AG583" s="1167">
        <v>0</v>
      </c>
      <c r="AH583" s="1167">
        <v>0</v>
      </c>
      <c r="AI583" s="1167">
        <v>180</v>
      </c>
      <c r="BK583" s="1167">
        <v>579</v>
      </c>
    </row>
    <row r="584" spans="1:63" s="1167" customFormat="1" ht="13.5" customHeight="1">
      <c r="A584" s="1218">
        <v>44297</v>
      </c>
      <c r="B584" s="1167" t="s">
        <v>16</v>
      </c>
      <c r="C584" s="1167" t="s">
        <v>66</v>
      </c>
      <c r="D584" s="1167">
        <v>145</v>
      </c>
      <c r="E584" s="1167">
        <v>145</v>
      </c>
      <c r="J584" s="1167">
        <v>0</v>
      </c>
      <c r="L584" s="1167">
        <v>4</v>
      </c>
      <c r="O584" s="1167">
        <v>580</v>
      </c>
      <c r="T584" s="1167">
        <v>0</v>
      </c>
      <c r="U584" s="1167">
        <v>0</v>
      </c>
      <c r="V584" s="1167">
        <v>4</v>
      </c>
      <c r="W584" s="1167">
        <v>0</v>
      </c>
      <c r="X584" s="1167">
        <v>0</v>
      </c>
      <c r="Y584" s="1167">
        <v>580</v>
      </c>
      <c r="Z584" s="1167">
        <v>0</v>
      </c>
      <c r="AA584" s="1167">
        <v>0</v>
      </c>
      <c r="AB584" s="1167">
        <v>0</v>
      </c>
      <c r="AC584" s="1167">
        <v>0</v>
      </c>
      <c r="AD584" s="1167">
        <v>0</v>
      </c>
      <c r="AE584" s="1167">
        <v>0</v>
      </c>
      <c r="AF584" s="1167">
        <v>4</v>
      </c>
      <c r="AG584" s="1167">
        <v>0</v>
      </c>
      <c r="AH584" s="1167">
        <v>0</v>
      </c>
      <c r="AI584" s="1167">
        <v>580</v>
      </c>
      <c r="BK584" s="1167">
        <v>580</v>
      </c>
    </row>
    <row r="585" spans="1:63" s="1167" customFormat="1" ht="13.5" customHeight="1">
      <c r="A585" s="1218">
        <v>44297</v>
      </c>
      <c r="B585" s="1167" t="s">
        <v>53</v>
      </c>
      <c r="C585" s="1167" t="s">
        <v>66</v>
      </c>
      <c r="D585" s="1167">
        <v>40</v>
      </c>
      <c r="E585" s="1167">
        <v>38</v>
      </c>
      <c r="J585" s="1167">
        <v>0</v>
      </c>
      <c r="O585" s="1167">
        <v>0</v>
      </c>
      <c r="Q585" s="1167">
        <v>8.5</v>
      </c>
      <c r="T585" s="1167">
        <v>323</v>
      </c>
      <c r="U585" s="1167">
        <v>0</v>
      </c>
      <c r="V585" s="1167">
        <v>8.5</v>
      </c>
      <c r="W585" s="1167">
        <v>0</v>
      </c>
      <c r="X585" s="1167">
        <v>0</v>
      </c>
      <c r="Y585" s="1167">
        <v>323</v>
      </c>
      <c r="Z585" s="1167">
        <v>0</v>
      </c>
      <c r="AA585" s="1167">
        <v>0</v>
      </c>
      <c r="AB585" s="1167">
        <v>0</v>
      </c>
      <c r="AC585" s="1167">
        <v>0</v>
      </c>
      <c r="AD585" s="1167">
        <v>0</v>
      </c>
      <c r="AE585" s="1167">
        <v>0</v>
      </c>
      <c r="AF585" s="1167">
        <v>8.5</v>
      </c>
      <c r="AG585" s="1167">
        <v>0</v>
      </c>
      <c r="AH585" s="1167">
        <v>0</v>
      </c>
      <c r="AI585" s="1167">
        <v>323</v>
      </c>
      <c r="BK585" s="1167">
        <v>581</v>
      </c>
    </row>
    <row r="586" spans="1:63" s="1167" customFormat="1" ht="13.5" customHeight="1">
      <c r="A586" s="1218">
        <v>44297</v>
      </c>
      <c r="B586" s="1167" t="s">
        <v>134</v>
      </c>
      <c r="C586" s="1167" t="s">
        <v>66</v>
      </c>
      <c r="D586" s="1167">
        <v>39</v>
      </c>
      <c r="E586" s="1167">
        <v>39</v>
      </c>
      <c r="J586" s="1167">
        <v>0</v>
      </c>
      <c r="L586" s="1167">
        <v>8</v>
      </c>
      <c r="O586" s="1167">
        <v>312</v>
      </c>
      <c r="T586" s="1167">
        <v>0</v>
      </c>
      <c r="U586" s="1167">
        <v>0</v>
      </c>
      <c r="V586" s="1167">
        <v>8</v>
      </c>
      <c r="W586" s="1167">
        <v>0</v>
      </c>
      <c r="X586" s="1167">
        <v>0</v>
      </c>
      <c r="Y586" s="1167">
        <v>312</v>
      </c>
      <c r="Z586" s="1167">
        <v>0</v>
      </c>
      <c r="AA586" s="1167">
        <v>0</v>
      </c>
      <c r="AB586" s="1167">
        <v>0</v>
      </c>
      <c r="AC586" s="1167">
        <v>0</v>
      </c>
      <c r="AD586" s="1167">
        <v>0</v>
      </c>
      <c r="AE586" s="1167">
        <v>0</v>
      </c>
      <c r="AF586" s="1167">
        <v>8</v>
      </c>
      <c r="AG586" s="1167">
        <v>0</v>
      </c>
      <c r="AH586" s="1167">
        <v>0</v>
      </c>
      <c r="AI586" s="1167">
        <v>312</v>
      </c>
      <c r="BK586" s="1167">
        <v>582</v>
      </c>
    </row>
    <row r="587" spans="1:63" s="1167" customFormat="1" ht="13.5" customHeight="1">
      <c r="A587" s="1218">
        <v>44297</v>
      </c>
      <c r="B587" s="1167" t="s">
        <v>898</v>
      </c>
      <c r="C587" s="1167" t="s">
        <v>66</v>
      </c>
      <c r="D587" s="1167">
        <v>125</v>
      </c>
      <c r="E587" s="1167">
        <v>125</v>
      </c>
      <c r="G587" s="1167">
        <v>4</v>
      </c>
      <c r="J587" s="1167">
        <v>500</v>
      </c>
      <c r="O587" s="1167">
        <v>0</v>
      </c>
      <c r="Q587" s="1167">
        <v>7</v>
      </c>
      <c r="T587" s="1167">
        <v>875</v>
      </c>
      <c r="U587" s="1167">
        <v>0</v>
      </c>
      <c r="V587" s="1167">
        <v>11</v>
      </c>
      <c r="W587" s="1167">
        <v>0</v>
      </c>
      <c r="X587" s="1167">
        <v>0</v>
      </c>
      <c r="Y587" s="1167">
        <v>1375</v>
      </c>
      <c r="Z587" s="1167">
        <v>0</v>
      </c>
      <c r="AA587" s="1167">
        <v>0</v>
      </c>
      <c r="AB587" s="1167">
        <v>0</v>
      </c>
      <c r="AC587" s="1167">
        <v>0</v>
      </c>
      <c r="AD587" s="1167">
        <v>0</v>
      </c>
      <c r="AE587" s="1167">
        <v>0</v>
      </c>
      <c r="AF587" s="1167">
        <v>11</v>
      </c>
      <c r="AG587" s="1167">
        <v>0</v>
      </c>
      <c r="AH587" s="1167">
        <v>0</v>
      </c>
      <c r="AI587" s="1167">
        <v>1375</v>
      </c>
      <c r="BK587" s="1167">
        <v>583</v>
      </c>
    </row>
    <row r="588" spans="1:63" s="1167" customFormat="1" ht="13.5" customHeight="1">
      <c r="A588" s="1218">
        <v>44297</v>
      </c>
      <c r="B588" s="1167" t="s">
        <v>83</v>
      </c>
      <c r="C588" s="1167" t="s">
        <v>786</v>
      </c>
      <c r="D588" s="1167">
        <v>10</v>
      </c>
      <c r="E588" s="1167">
        <v>10</v>
      </c>
      <c r="J588" s="1167">
        <v>0</v>
      </c>
      <c r="M588" s="1167">
        <v>13</v>
      </c>
      <c r="O588" s="1167">
        <v>130</v>
      </c>
      <c r="T588" s="1167">
        <v>0</v>
      </c>
      <c r="U588" s="1167">
        <v>0</v>
      </c>
      <c r="V588" s="1167">
        <v>0</v>
      </c>
      <c r="W588" s="1167">
        <v>13</v>
      </c>
      <c r="X588" s="1167">
        <v>0</v>
      </c>
      <c r="Y588" s="1167">
        <v>130</v>
      </c>
      <c r="Z588" s="1167">
        <v>0</v>
      </c>
      <c r="AA588" s="1167">
        <v>0</v>
      </c>
      <c r="AB588" s="1167">
        <v>0</v>
      </c>
      <c r="AC588" s="1167">
        <v>0</v>
      </c>
      <c r="AD588" s="1167">
        <v>0</v>
      </c>
      <c r="AE588" s="1167">
        <v>0</v>
      </c>
      <c r="AF588" s="1167">
        <v>0</v>
      </c>
      <c r="AG588" s="1167">
        <v>13</v>
      </c>
      <c r="AH588" s="1167">
        <v>0</v>
      </c>
      <c r="AI588" s="1167">
        <v>130</v>
      </c>
      <c r="BK588" s="1167">
        <v>584</v>
      </c>
    </row>
    <row r="589" spans="1:63" s="1167" customFormat="1" ht="13.5" customHeight="1">
      <c r="A589" s="1218">
        <v>44297</v>
      </c>
      <c r="B589" s="1167" t="s">
        <v>692</v>
      </c>
      <c r="C589" s="1167" t="s">
        <v>66</v>
      </c>
      <c r="D589" s="1167">
        <v>10</v>
      </c>
      <c r="E589" s="1167">
        <v>7</v>
      </c>
      <c r="J589" s="1167">
        <v>0</v>
      </c>
      <c r="O589" s="1167">
        <v>0</v>
      </c>
      <c r="R589" s="1167">
        <v>30</v>
      </c>
      <c r="T589" s="1167">
        <v>210</v>
      </c>
      <c r="U589" s="1167">
        <v>0</v>
      </c>
      <c r="V589" s="1167">
        <v>0</v>
      </c>
      <c r="W589" s="1167">
        <v>30</v>
      </c>
      <c r="X589" s="1167">
        <v>0</v>
      </c>
      <c r="Y589" s="1167">
        <v>210</v>
      </c>
      <c r="Z589" s="1167">
        <v>0</v>
      </c>
      <c r="AA589" s="1167">
        <v>0</v>
      </c>
      <c r="AB589" s="1167">
        <v>0</v>
      </c>
      <c r="AC589" s="1167">
        <v>0</v>
      </c>
      <c r="AD589" s="1167">
        <v>0</v>
      </c>
      <c r="AE589" s="1167">
        <v>0</v>
      </c>
      <c r="AF589" s="1167">
        <v>0</v>
      </c>
      <c r="AG589" s="1167">
        <v>30</v>
      </c>
      <c r="AH589" s="1167">
        <v>0</v>
      </c>
      <c r="AI589" s="1167">
        <v>210</v>
      </c>
      <c r="BK589" s="1167">
        <v>585</v>
      </c>
    </row>
    <row r="590" spans="1:63" s="1167" customFormat="1" ht="13.5" customHeight="1">
      <c r="A590" s="1218">
        <v>44297</v>
      </c>
      <c r="B590" s="1167" t="s">
        <v>17</v>
      </c>
      <c r="C590" s="1167" t="s">
        <v>66</v>
      </c>
      <c r="D590" s="1167">
        <v>5</v>
      </c>
      <c r="E590" s="1167">
        <v>5</v>
      </c>
      <c r="J590" s="1167">
        <v>0</v>
      </c>
      <c r="M590" s="1167">
        <v>30</v>
      </c>
      <c r="O590" s="1167">
        <v>150</v>
      </c>
      <c r="T590" s="1167">
        <v>0</v>
      </c>
      <c r="U590" s="1167">
        <v>0</v>
      </c>
      <c r="V590" s="1167">
        <v>0</v>
      </c>
      <c r="W590" s="1167">
        <v>30</v>
      </c>
      <c r="X590" s="1167">
        <v>0</v>
      </c>
      <c r="Y590" s="1167">
        <v>150</v>
      </c>
      <c r="Z590" s="1167">
        <v>0</v>
      </c>
      <c r="AA590" s="1167">
        <v>0</v>
      </c>
      <c r="AB590" s="1167">
        <v>0</v>
      </c>
      <c r="AC590" s="1167">
        <v>0</v>
      </c>
      <c r="AD590" s="1167">
        <v>0</v>
      </c>
      <c r="AE590" s="1167">
        <v>0</v>
      </c>
      <c r="AF590" s="1167">
        <v>0</v>
      </c>
      <c r="AG590" s="1167">
        <v>30</v>
      </c>
      <c r="AH590" s="1167">
        <v>0</v>
      </c>
      <c r="AI590" s="1167">
        <v>150</v>
      </c>
      <c r="BK590" s="1167">
        <v>586</v>
      </c>
    </row>
    <row r="591" spans="1:63" s="1167" customFormat="1" ht="13.5" customHeight="1">
      <c r="A591" s="1218">
        <v>44297</v>
      </c>
      <c r="B591" s="1167" t="s">
        <v>478</v>
      </c>
      <c r="C591" s="1167" t="s">
        <v>66</v>
      </c>
      <c r="D591" s="1167">
        <v>12</v>
      </c>
      <c r="E591" s="1167">
        <v>12</v>
      </c>
      <c r="H591" s="1167">
        <v>18</v>
      </c>
      <c r="J591" s="1167">
        <v>216</v>
      </c>
      <c r="O591" s="1167">
        <v>0</v>
      </c>
      <c r="T591" s="1167">
        <v>0</v>
      </c>
      <c r="U591" s="1167">
        <v>0</v>
      </c>
      <c r="V591" s="1167">
        <v>0</v>
      </c>
      <c r="W591" s="1167">
        <v>18</v>
      </c>
      <c r="X591" s="1167">
        <v>0</v>
      </c>
      <c r="Y591" s="1167">
        <v>216</v>
      </c>
      <c r="Z591" s="1167">
        <v>0</v>
      </c>
      <c r="AA591" s="1167">
        <v>0</v>
      </c>
      <c r="AB591" s="1167">
        <v>0</v>
      </c>
      <c r="AC591" s="1167">
        <v>0</v>
      </c>
      <c r="AD591" s="1167">
        <v>0</v>
      </c>
      <c r="AE591" s="1167">
        <v>0</v>
      </c>
      <c r="AF591" s="1167">
        <v>0</v>
      </c>
      <c r="AG591" s="1167">
        <v>18</v>
      </c>
      <c r="AH591" s="1167">
        <v>0</v>
      </c>
      <c r="AI591" s="1167">
        <v>216</v>
      </c>
      <c r="BK591" s="1167">
        <v>587</v>
      </c>
    </row>
    <row r="592" spans="1:63" s="1167" customFormat="1" ht="13.5" customHeight="1">
      <c r="A592" s="1218">
        <v>44297</v>
      </c>
      <c r="B592" s="1167" t="s">
        <v>60</v>
      </c>
      <c r="C592" s="1167" t="s">
        <v>66</v>
      </c>
      <c r="D592" s="1167">
        <v>20</v>
      </c>
      <c r="E592" s="1167">
        <v>20</v>
      </c>
      <c r="H592" s="1167">
        <v>1</v>
      </c>
      <c r="J592" s="1167">
        <v>20</v>
      </c>
      <c r="M592" s="1167">
        <v>1</v>
      </c>
      <c r="O592" s="1167">
        <v>20</v>
      </c>
      <c r="R592" s="1167">
        <v>1</v>
      </c>
      <c r="T592" s="1167">
        <v>20</v>
      </c>
      <c r="U592" s="1167">
        <v>0</v>
      </c>
      <c r="V592" s="1167">
        <v>0</v>
      </c>
      <c r="W592" s="1167">
        <v>3</v>
      </c>
      <c r="X592" s="1167">
        <v>0</v>
      </c>
      <c r="Y592" s="1167">
        <v>60</v>
      </c>
      <c r="Z592" s="1167">
        <v>0</v>
      </c>
      <c r="AA592" s="1167">
        <v>0</v>
      </c>
      <c r="AB592" s="1167">
        <v>0</v>
      </c>
      <c r="AC592" s="1167">
        <v>0</v>
      </c>
      <c r="AD592" s="1167">
        <v>0</v>
      </c>
      <c r="AE592" s="1167">
        <v>0</v>
      </c>
      <c r="AF592" s="1167">
        <v>0</v>
      </c>
      <c r="AG592" s="1167">
        <v>3</v>
      </c>
      <c r="AH592" s="1167">
        <v>0</v>
      </c>
      <c r="AI592" s="1167">
        <v>60</v>
      </c>
      <c r="BK592" s="1167">
        <v>588</v>
      </c>
    </row>
    <row r="593" spans="1:63" s="1167" customFormat="1" ht="13.5" customHeight="1">
      <c r="A593" s="1218">
        <v>44297</v>
      </c>
      <c r="B593" s="1167" t="s">
        <v>61</v>
      </c>
      <c r="C593" s="1167" t="s">
        <v>66</v>
      </c>
      <c r="D593" s="1167">
        <v>20</v>
      </c>
      <c r="E593" s="1167">
        <v>20</v>
      </c>
      <c r="H593" s="1167">
        <v>0.6</v>
      </c>
      <c r="J593" s="1167">
        <v>12</v>
      </c>
      <c r="M593" s="1167">
        <v>1</v>
      </c>
      <c r="O593" s="1167">
        <v>20</v>
      </c>
      <c r="R593" s="1167">
        <v>1</v>
      </c>
      <c r="T593" s="1167">
        <v>20</v>
      </c>
      <c r="U593" s="1167">
        <v>0</v>
      </c>
      <c r="V593" s="1167">
        <v>0</v>
      </c>
      <c r="W593" s="1167">
        <v>2.6</v>
      </c>
      <c r="X593" s="1167">
        <v>0</v>
      </c>
      <c r="Y593" s="1167">
        <v>52</v>
      </c>
      <c r="Z593" s="1167">
        <v>0</v>
      </c>
      <c r="AA593" s="1167">
        <v>0</v>
      </c>
      <c r="AB593" s="1167">
        <v>0</v>
      </c>
      <c r="AC593" s="1167">
        <v>0</v>
      </c>
      <c r="AD593" s="1167">
        <v>0</v>
      </c>
      <c r="AE593" s="1167">
        <v>0</v>
      </c>
      <c r="AF593" s="1167">
        <v>0</v>
      </c>
      <c r="AG593" s="1167">
        <v>2.6</v>
      </c>
      <c r="AH593" s="1167">
        <v>0</v>
      </c>
      <c r="AI593" s="1167">
        <v>52</v>
      </c>
      <c r="BK593" s="1167">
        <v>589</v>
      </c>
    </row>
    <row r="594" spans="1:63" s="1167" customFormat="1" ht="13.5" customHeight="1">
      <c r="A594" s="1218">
        <v>44297</v>
      </c>
      <c r="B594" s="1167" t="s">
        <v>160</v>
      </c>
      <c r="C594" s="1167" t="s">
        <v>66</v>
      </c>
      <c r="D594" s="1167">
        <v>14</v>
      </c>
      <c r="E594" s="1167">
        <v>12</v>
      </c>
      <c r="J594" s="1167">
        <v>0</v>
      </c>
      <c r="O594" s="1167">
        <v>0</v>
      </c>
      <c r="T594" s="1167">
        <v>0</v>
      </c>
      <c r="U594" s="1167">
        <v>0</v>
      </c>
      <c r="V594" s="1167">
        <v>0</v>
      </c>
      <c r="W594" s="1167">
        <v>0</v>
      </c>
      <c r="X594" s="1167">
        <v>0</v>
      </c>
      <c r="Y594" s="1167">
        <v>0</v>
      </c>
      <c r="Z594" s="1167">
        <v>0</v>
      </c>
      <c r="AA594" s="1167">
        <v>0</v>
      </c>
      <c r="AB594" s="1167">
        <v>0</v>
      </c>
      <c r="AC594" s="1167">
        <v>0</v>
      </c>
      <c r="AD594" s="1167">
        <v>0</v>
      </c>
      <c r="AE594" s="1167">
        <v>0</v>
      </c>
      <c r="AF594" s="1167">
        <v>0</v>
      </c>
      <c r="AG594" s="1167">
        <v>0</v>
      </c>
      <c r="AH594" s="1167">
        <v>0</v>
      </c>
      <c r="AI594" s="1167">
        <v>0</v>
      </c>
      <c r="BK594" s="1167">
        <v>590</v>
      </c>
    </row>
    <row r="595" spans="1:63" s="1167" customFormat="1" ht="13.5" customHeight="1">
      <c r="A595" s="1218">
        <v>44297</v>
      </c>
      <c r="B595" s="1167" t="s">
        <v>161</v>
      </c>
      <c r="C595" s="1167" t="s">
        <v>389</v>
      </c>
      <c r="D595" s="1167">
        <v>13</v>
      </c>
      <c r="E595" s="1167">
        <v>13</v>
      </c>
      <c r="J595" s="1167">
        <v>0</v>
      </c>
      <c r="O595" s="1167">
        <v>0</v>
      </c>
      <c r="T595" s="1167">
        <v>0</v>
      </c>
      <c r="U595" s="1167">
        <v>0</v>
      </c>
      <c r="V595" s="1167">
        <v>0</v>
      </c>
      <c r="W595" s="1167">
        <v>0</v>
      </c>
      <c r="X595" s="1167">
        <v>0</v>
      </c>
      <c r="Y595" s="1167">
        <v>0</v>
      </c>
      <c r="Z595" s="1167">
        <v>0</v>
      </c>
      <c r="AA595" s="1167">
        <v>0</v>
      </c>
      <c r="AB595" s="1167">
        <v>0</v>
      </c>
      <c r="AC595" s="1167">
        <v>0</v>
      </c>
      <c r="AD595" s="1167">
        <v>0</v>
      </c>
      <c r="AE595" s="1167">
        <v>0</v>
      </c>
      <c r="AF595" s="1167">
        <v>0</v>
      </c>
      <c r="AG595" s="1167">
        <v>0</v>
      </c>
      <c r="AH595" s="1167">
        <v>0</v>
      </c>
      <c r="AI595" s="1167">
        <v>0</v>
      </c>
      <c r="BK595" s="1167">
        <v>591</v>
      </c>
    </row>
    <row r="596" spans="1:63" s="1167" customFormat="1" ht="13.5" customHeight="1">
      <c r="A596" s="1218">
        <v>44297</v>
      </c>
      <c r="B596" s="1167" t="s">
        <v>896</v>
      </c>
      <c r="C596" s="1167" t="s">
        <v>66</v>
      </c>
      <c r="D596" s="1167">
        <v>10</v>
      </c>
      <c r="E596" s="1167">
        <v>10</v>
      </c>
      <c r="J596" s="1167">
        <v>0</v>
      </c>
      <c r="O596" s="1167">
        <v>0</v>
      </c>
      <c r="T596" s="1167">
        <v>0</v>
      </c>
      <c r="U596" s="1167">
        <v>0</v>
      </c>
      <c r="V596" s="1167">
        <v>0</v>
      </c>
      <c r="W596" s="1167">
        <v>0</v>
      </c>
      <c r="X596" s="1167">
        <v>0</v>
      </c>
      <c r="Y596" s="1167">
        <v>0</v>
      </c>
      <c r="Z596" s="1167">
        <v>0</v>
      </c>
      <c r="AA596" s="1167">
        <v>0</v>
      </c>
      <c r="AB596" s="1167">
        <v>0</v>
      </c>
      <c r="AC596" s="1167">
        <v>0</v>
      </c>
      <c r="AD596" s="1167">
        <v>0</v>
      </c>
      <c r="AE596" s="1167">
        <v>0</v>
      </c>
      <c r="AF596" s="1167">
        <v>0</v>
      </c>
      <c r="AG596" s="1167">
        <v>0</v>
      </c>
      <c r="AH596" s="1167">
        <v>0</v>
      </c>
      <c r="AI596" s="1167">
        <v>0</v>
      </c>
      <c r="BK596" s="1167">
        <v>592</v>
      </c>
    </row>
    <row r="597" spans="1:63" s="1167" customFormat="1" ht="13.5" customHeight="1">
      <c r="A597" s="1218">
        <v>44297</v>
      </c>
      <c r="B597" s="1167" t="s">
        <v>893</v>
      </c>
      <c r="C597" s="1167" t="s">
        <v>66</v>
      </c>
      <c r="D597" s="1167">
        <v>25</v>
      </c>
      <c r="E597" s="1167">
        <v>25</v>
      </c>
      <c r="J597" s="1167">
        <v>0</v>
      </c>
      <c r="O597" s="1167">
        <v>0</v>
      </c>
      <c r="R597" s="1167">
        <v>5</v>
      </c>
      <c r="T597" s="1167">
        <v>125</v>
      </c>
      <c r="U597" s="1167">
        <v>0</v>
      </c>
      <c r="V597" s="1167">
        <v>0</v>
      </c>
      <c r="W597" s="1167">
        <v>5</v>
      </c>
      <c r="X597" s="1167">
        <v>0</v>
      </c>
      <c r="Y597" s="1167">
        <v>125</v>
      </c>
      <c r="Z597" s="1167">
        <v>0</v>
      </c>
      <c r="AA597" s="1167">
        <v>0</v>
      </c>
      <c r="AB597" s="1167">
        <v>0</v>
      </c>
      <c r="AC597" s="1167">
        <v>0</v>
      </c>
      <c r="AD597" s="1167">
        <v>0</v>
      </c>
      <c r="AE597" s="1167">
        <v>0</v>
      </c>
      <c r="AF597" s="1167">
        <v>0</v>
      </c>
      <c r="AG597" s="1167">
        <v>5</v>
      </c>
      <c r="AH597" s="1167">
        <v>0</v>
      </c>
      <c r="AI597" s="1167">
        <v>125</v>
      </c>
      <c r="BK597" s="1167">
        <v>593</v>
      </c>
    </row>
    <row r="598" spans="1:63" s="1167" customFormat="1" ht="13.5" customHeight="1">
      <c r="A598" s="1218">
        <v>44297</v>
      </c>
      <c r="B598" s="1167" t="s">
        <v>126</v>
      </c>
      <c r="C598" s="1167" t="s">
        <v>66</v>
      </c>
      <c r="D598" s="1167">
        <v>15</v>
      </c>
      <c r="E598" s="1167">
        <v>15</v>
      </c>
      <c r="J598" s="1167">
        <v>0</v>
      </c>
      <c r="O598" s="1167">
        <v>0</v>
      </c>
      <c r="T598" s="1167">
        <v>0</v>
      </c>
      <c r="U598" s="1167">
        <v>0</v>
      </c>
      <c r="V598" s="1167">
        <v>0</v>
      </c>
      <c r="W598" s="1167">
        <v>0</v>
      </c>
      <c r="X598" s="1167">
        <v>0</v>
      </c>
      <c r="Y598" s="1167">
        <v>0</v>
      </c>
      <c r="Z598" s="1167">
        <v>0</v>
      </c>
      <c r="AA598" s="1167">
        <v>0</v>
      </c>
      <c r="AB598" s="1167">
        <v>0</v>
      </c>
      <c r="AC598" s="1167">
        <v>0</v>
      </c>
      <c r="AD598" s="1167">
        <v>0</v>
      </c>
      <c r="AE598" s="1167">
        <v>0</v>
      </c>
      <c r="AF598" s="1167">
        <v>0</v>
      </c>
      <c r="AG598" s="1167">
        <v>0</v>
      </c>
      <c r="AH598" s="1167">
        <v>0</v>
      </c>
      <c r="AI598" s="1167">
        <v>0</v>
      </c>
      <c r="BK598" s="1167">
        <v>594</v>
      </c>
    </row>
    <row r="599" spans="1:63" s="1167" customFormat="1" ht="13.5" customHeight="1">
      <c r="A599" s="1218">
        <v>44297</v>
      </c>
      <c r="B599" s="1167" t="s">
        <v>894</v>
      </c>
      <c r="C599" s="1167" t="s">
        <v>66</v>
      </c>
      <c r="D599" s="1167">
        <v>10</v>
      </c>
      <c r="E599" s="1167">
        <v>10</v>
      </c>
      <c r="J599" s="1167">
        <v>0</v>
      </c>
      <c r="O599" s="1167">
        <v>0</v>
      </c>
      <c r="T599" s="1167">
        <v>0</v>
      </c>
      <c r="U599" s="1167">
        <v>0</v>
      </c>
      <c r="V599" s="1167">
        <v>0</v>
      </c>
      <c r="W599" s="1167">
        <v>0</v>
      </c>
      <c r="X599" s="1167">
        <v>0</v>
      </c>
      <c r="Y599" s="1167">
        <v>0</v>
      </c>
      <c r="Z599" s="1167">
        <v>0</v>
      </c>
      <c r="AA599" s="1167">
        <v>0</v>
      </c>
      <c r="AB599" s="1167">
        <v>0</v>
      </c>
      <c r="AC599" s="1167">
        <v>0</v>
      </c>
      <c r="AD599" s="1167">
        <v>0</v>
      </c>
      <c r="AE599" s="1167">
        <v>0</v>
      </c>
      <c r="AF599" s="1167">
        <v>0</v>
      </c>
      <c r="AG599" s="1167">
        <v>0</v>
      </c>
      <c r="AH599" s="1167">
        <v>0</v>
      </c>
      <c r="AI599" s="1167">
        <v>0</v>
      </c>
      <c r="BK599" s="1167">
        <v>595</v>
      </c>
    </row>
    <row r="600" spans="1:63" s="1167" customFormat="1" ht="13.5" customHeight="1">
      <c r="A600" s="1218">
        <v>44297</v>
      </c>
      <c r="B600" s="1167" t="s">
        <v>64</v>
      </c>
      <c r="C600" s="1167" t="s">
        <v>66</v>
      </c>
      <c r="D600" s="1167">
        <v>13</v>
      </c>
      <c r="E600" s="1167">
        <v>13</v>
      </c>
      <c r="J600" s="1167">
        <v>0</v>
      </c>
      <c r="M600" s="1167">
        <v>5</v>
      </c>
      <c r="O600" s="1167">
        <v>65</v>
      </c>
      <c r="R600" s="1167">
        <v>6</v>
      </c>
      <c r="T600" s="1167">
        <v>78</v>
      </c>
      <c r="U600" s="1167">
        <v>0</v>
      </c>
      <c r="V600" s="1167">
        <v>0</v>
      </c>
      <c r="W600" s="1167">
        <v>11</v>
      </c>
      <c r="X600" s="1167">
        <v>0</v>
      </c>
      <c r="Y600" s="1167">
        <v>143</v>
      </c>
      <c r="Z600" s="1167">
        <v>0</v>
      </c>
      <c r="AA600" s="1167">
        <v>0</v>
      </c>
      <c r="AB600" s="1167">
        <v>0</v>
      </c>
      <c r="AC600" s="1167">
        <v>0</v>
      </c>
      <c r="AD600" s="1167">
        <v>0</v>
      </c>
      <c r="AE600" s="1167">
        <v>0</v>
      </c>
      <c r="AF600" s="1167">
        <v>0</v>
      </c>
      <c r="AG600" s="1167">
        <v>11</v>
      </c>
      <c r="AH600" s="1167">
        <v>0</v>
      </c>
      <c r="AI600" s="1167">
        <v>143</v>
      </c>
      <c r="BK600" s="1167">
        <v>596</v>
      </c>
    </row>
    <row r="601" spans="1:63" s="1167" customFormat="1" ht="13.5" customHeight="1">
      <c r="A601" s="1218">
        <v>44297</v>
      </c>
      <c r="B601" s="1167" t="s">
        <v>511</v>
      </c>
      <c r="C601" s="1167" t="s">
        <v>66</v>
      </c>
      <c r="D601" s="1167">
        <v>20</v>
      </c>
      <c r="E601" s="1167">
        <v>15</v>
      </c>
      <c r="J601" s="1167">
        <v>0</v>
      </c>
      <c r="O601" s="1167">
        <v>0</v>
      </c>
      <c r="T601" s="1167">
        <v>0</v>
      </c>
      <c r="U601" s="1167">
        <v>0</v>
      </c>
      <c r="V601" s="1167">
        <v>0</v>
      </c>
      <c r="W601" s="1167">
        <v>0</v>
      </c>
      <c r="X601" s="1167">
        <v>0</v>
      </c>
      <c r="Y601" s="1167">
        <v>0</v>
      </c>
      <c r="Z601" s="1167">
        <v>0</v>
      </c>
      <c r="AA601" s="1167">
        <v>0</v>
      </c>
      <c r="AB601" s="1167">
        <v>0</v>
      </c>
      <c r="AC601" s="1167">
        <v>0</v>
      </c>
      <c r="AD601" s="1167">
        <v>0</v>
      </c>
      <c r="AE601" s="1167">
        <v>0</v>
      </c>
      <c r="AF601" s="1167">
        <v>0</v>
      </c>
      <c r="AG601" s="1167">
        <v>0</v>
      </c>
      <c r="AH601" s="1167">
        <v>0</v>
      </c>
      <c r="AI601" s="1167">
        <v>0</v>
      </c>
      <c r="BK601" s="1167">
        <v>597</v>
      </c>
    </row>
    <row r="602" spans="1:63" s="1167" customFormat="1" ht="13.5" customHeight="1">
      <c r="A602" s="1218">
        <v>44297</v>
      </c>
      <c r="B602" s="1167" t="s">
        <v>895</v>
      </c>
      <c r="C602" s="1167" t="s">
        <v>66</v>
      </c>
      <c r="D602" s="1167">
        <v>8</v>
      </c>
      <c r="E602" s="1167">
        <v>8</v>
      </c>
      <c r="J602" s="1167">
        <v>0</v>
      </c>
      <c r="M602" s="1167">
        <v>5</v>
      </c>
      <c r="O602" s="1167">
        <v>40</v>
      </c>
      <c r="T602" s="1167">
        <v>0</v>
      </c>
      <c r="U602" s="1167">
        <v>0</v>
      </c>
      <c r="V602" s="1167">
        <v>0</v>
      </c>
      <c r="W602" s="1167">
        <v>5</v>
      </c>
      <c r="X602" s="1167">
        <v>0</v>
      </c>
      <c r="Y602" s="1167">
        <v>40</v>
      </c>
      <c r="Z602" s="1167">
        <v>0</v>
      </c>
      <c r="AA602" s="1167">
        <v>0</v>
      </c>
      <c r="AB602" s="1167">
        <v>0</v>
      </c>
      <c r="AC602" s="1167">
        <v>0</v>
      </c>
      <c r="AD602" s="1167">
        <v>0</v>
      </c>
      <c r="AE602" s="1167">
        <v>0</v>
      </c>
      <c r="AF602" s="1167">
        <v>0</v>
      </c>
      <c r="AG602" s="1167">
        <v>5</v>
      </c>
      <c r="AH602" s="1167">
        <v>0</v>
      </c>
      <c r="AI602" s="1167">
        <v>40</v>
      </c>
      <c r="BK602" s="1167">
        <v>598</v>
      </c>
    </row>
    <row r="603" spans="1:63" s="1167" customFormat="1" ht="13.5" customHeight="1">
      <c r="A603" s="1218">
        <v>44297</v>
      </c>
      <c r="B603" s="1167" t="s">
        <v>512</v>
      </c>
      <c r="C603" s="1167" t="s">
        <v>66</v>
      </c>
      <c r="D603" s="1167">
        <v>20</v>
      </c>
      <c r="E603" s="1167">
        <v>20</v>
      </c>
      <c r="J603" s="1167">
        <v>0</v>
      </c>
      <c r="O603" s="1167">
        <v>0</v>
      </c>
      <c r="T603" s="1167">
        <v>0</v>
      </c>
      <c r="U603" s="1167">
        <v>0</v>
      </c>
      <c r="V603" s="1167">
        <v>0</v>
      </c>
      <c r="W603" s="1167">
        <v>0</v>
      </c>
      <c r="X603" s="1167">
        <v>0</v>
      </c>
      <c r="Y603" s="1167">
        <v>0</v>
      </c>
      <c r="Z603" s="1167">
        <v>0</v>
      </c>
      <c r="AA603" s="1167">
        <v>0</v>
      </c>
      <c r="AB603" s="1167">
        <v>0</v>
      </c>
      <c r="AC603" s="1167">
        <v>0</v>
      </c>
      <c r="AD603" s="1167">
        <v>0</v>
      </c>
      <c r="AE603" s="1167">
        <v>0</v>
      </c>
      <c r="AF603" s="1167">
        <v>0</v>
      </c>
      <c r="AG603" s="1167">
        <v>0</v>
      </c>
      <c r="AH603" s="1167">
        <v>0</v>
      </c>
      <c r="AI603" s="1167">
        <v>0</v>
      </c>
      <c r="BK603" s="1167">
        <v>599</v>
      </c>
    </row>
    <row r="604" spans="1:63" s="1167" customFormat="1" ht="13.5" customHeight="1">
      <c r="A604" s="1218">
        <v>44297</v>
      </c>
      <c r="B604" s="1167" t="s">
        <v>636</v>
      </c>
      <c r="C604" s="1167" t="s">
        <v>66</v>
      </c>
      <c r="D604" s="1167">
        <v>10</v>
      </c>
      <c r="E604" s="1167">
        <v>10</v>
      </c>
      <c r="J604" s="1167">
        <v>0</v>
      </c>
      <c r="M604" s="1167">
        <v>0.5</v>
      </c>
      <c r="O604" s="1167">
        <v>5</v>
      </c>
      <c r="T604" s="1167">
        <v>0</v>
      </c>
      <c r="U604" s="1167">
        <v>0</v>
      </c>
      <c r="V604" s="1167">
        <v>0</v>
      </c>
      <c r="W604" s="1167">
        <v>0.5</v>
      </c>
      <c r="X604" s="1167">
        <v>0</v>
      </c>
      <c r="Y604" s="1167">
        <v>5</v>
      </c>
      <c r="Z604" s="1167">
        <v>0</v>
      </c>
      <c r="AA604" s="1167">
        <v>0</v>
      </c>
      <c r="AB604" s="1167">
        <v>0</v>
      </c>
      <c r="AC604" s="1167">
        <v>0</v>
      </c>
      <c r="AD604" s="1167">
        <v>0</v>
      </c>
      <c r="AE604" s="1167">
        <v>0</v>
      </c>
      <c r="AF604" s="1167">
        <v>0</v>
      </c>
      <c r="AG604" s="1167">
        <v>0.5</v>
      </c>
      <c r="AH604" s="1167">
        <v>0</v>
      </c>
      <c r="AI604" s="1167">
        <v>5</v>
      </c>
      <c r="BK604" s="1167">
        <v>600</v>
      </c>
    </row>
    <row r="605" spans="1:63" s="1167" customFormat="1" ht="13.5" customHeight="1">
      <c r="A605" s="1218">
        <v>44298</v>
      </c>
      <c r="B605" s="1167" t="s">
        <v>229</v>
      </c>
      <c r="C605" s="1167" t="s">
        <v>66</v>
      </c>
      <c r="D605" s="1167">
        <v>2</v>
      </c>
      <c r="E605" s="1167">
        <v>2</v>
      </c>
      <c r="F605" s="1167">
        <v>20</v>
      </c>
      <c r="J605" s="1167">
        <v>40</v>
      </c>
      <c r="K605" s="1167">
        <v>40</v>
      </c>
      <c r="O605" s="1167">
        <v>80</v>
      </c>
      <c r="P605" s="1167">
        <v>40</v>
      </c>
      <c r="T605" s="1167">
        <v>80</v>
      </c>
      <c r="U605" s="1167">
        <v>100</v>
      </c>
      <c r="V605" s="1167">
        <v>0</v>
      </c>
      <c r="W605" s="1167">
        <v>0</v>
      </c>
      <c r="X605" s="1167">
        <v>0</v>
      </c>
      <c r="Y605" s="1167">
        <v>200</v>
      </c>
      <c r="Z605" s="1167">
        <v>8366</v>
      </c>
      <c r="AA605" s="1167">
        <v>0</v>
      </c>
      <c r="AB605" s="1167">
        <v>0</v>
      </c>
      <c r="AC605" s="1167">
        <v>0</v>
      </c>
      <c r="AD605" s="1167">
        <v>16732</v>
      </c>
      <c r="AI605" s="1167">
        <v>0</v>
      </c>
      <c r="AJ605" s="1167">
        <v>110</v>
      </c>
      <c r="AK605" s="1167">
        <v>14</v>
      </c>
      <c r="AL605" s="1167">
        <v>0.16</v>
      </c>
      <c r="AM605" s="1167">
        <v>115</v>
      </c>
      <c r="AN605" s="1167">
        <v>32</v>
      </c>
      <c r="AO605" s="1167">
        <v>0.28999999999999998</v>
      </c>
      <c r="AP605" s="1167">
        <v>115</v>
      </c>
      <c r="AQ605" s="1167">
        <v>32</v>
      </c>
      <c r="AR605" s="1167">
        <v>0.28999999999999998</v>
      </c>
      <c r="AS605" s="1167">
        <v>14</v>
      </c>
      <c r="AT605" s="1167">
        <v>14</v>
      </c>
      <c r="AU605" s="1167">
        <v>0.16</v>
      </c>
      <c r="AV605" s="1167">
        <v>14</v>
      </c>
      <c r="AW605" s="1167">
        <v>24</v>
      </c>
      <c r="AX605" s="1167">
        <v>0.26</v>
      </c>
      <c r="AY605" s="1167">
        <v>14</v>
      </c>
      <c r="AZ605" s="1167">
        <v>24</v>
      </c>
      <c r="BA605" s="1167">
        <v>0.26</v>
      </c>
      <c r="BG605" s="1167">
        <v>12033.399999999998</v>
      </c>
      <c r="BH605" s="1167">
        <v>21.679999999999893</v>
      </c>
      <c r="BI605" s="1167">
        <v>0</v>
      </c>
      <c r="BK605" s="1167">
        <v>601</v>
      </c>
    </row>
    <row r="606" spans="1:63" s="1167" customFormat="1" ht="13.5" customHeight="1">
      <c r="A606" s="1218">
        <v>44298</v>
      </c>
      <c r="B606" s="1167" t="s">
        <v>848</v>
      </c>
      <c r="C606" s="1167" t="s">
        <v>66</v>
      </c>
      <c r="D606" s="1167">
        <v>2</v>
      </c>
      <c r="E606" s="1167">
        <v>2</v>
      </c>
      <c r="J606" s="1167">
        <v>0</v>
      </c>
      <c r="O606" s="1167">
        <v>0</v>
      </c>
      <c r="T606" s="1167">
        <v>0</v>
      </c>
      <c r="U606" s="1167">
        <v>0</v>
      </c>
      <c r="V606" s="1167">
        <v>0</v>
      </c>
      <c r="W606" s="1167">
        <v>0</v>
      </c>
      <c r="X606" s="1167">
        <v>0</v>
      </c>
      <c r="Y606" s="1167">
        <v>0</v>
      </c>
      <c r="Z606" s="1167">
        <v>1980</v>
      </c>
      <c r="AA606" s="1167">
        <v>0</v>
      </c>
      <c r="AB606" s="1167">
        <v>0</v>
      </c>
      <c r="AC606" s="1167">
        <v>0</v>
      </c>
      <c r="AD606" s="1167">
        <v>3960</v>
      </c>
      <c r="AI606" s="1167">
        <v>0</v>
      </c>
      <c r="BK606" s="1167">
        <v>602</v>
      </c>
    </row>
    <row r="607" spans="1:63" s="1167" customFormat="1" ht="13.5" customHeight="1">
      <c r="A607" s="1218">
        <v>44298</v>
      </c>
      <c r="B607" s="1167" t="s">
        <v>202</v>
      </c>
      <c r="C607" s="1167" t="s">
        <v>66</v>
      </c>
      <c r="D607" s="1167">
        <v>12.6</v>
      </c>
      <c r="E607" s="1167">
        <v>12.6</v>
      </c>
      <c r="F607" s="1167">
        <v>20</v>
      </c>
      <c r="J607" s="1167">
        <v>252</v>
      </c>
      <c r="K607" s="1167">
        <v>37</v>
      </c>
      <c r="O607" s="1167">
        <v>466.2</v>
      </c>
      <c r="P607" s="1167">
        <v>37</v>
      </c>
      <c r="T607" s="1167">
        <v>466.2</v>
      </c>
      <c r="U607" s="1167">
        <v>94</v>
      </c>
      <c r="V607" s="1167">
        <v>0</v>
      </c>
      <c r="W607" s="1167">
        <v>0</v>
      </c>
      <c r="X607" s="1167">
        <v>0</v>
      </c>
      <c r="Y607" s="1167">
        <v>1184.4000000000001</v>
      </c>
      <c r="Z607" s="1167">
        <v>3527</v>
      </c>
      <c r="AA607" s="1167">
        <v>0</v>
      </c>
      <c r="AB607" s="1167">
        <v>0</v>
      </c>
      <c r="AC607" s="1167">
        <v>0</v>
      </c>
      <c r="AD607" s="1167">
        <v>44440.2</v>
      </c>
      <c r="AE607" s="1167">
        <v>1000</v>
      </c>
      <c r="AI607" s="1167">
        <v>12600</v>
      </c>
      <c r="BK607" s="1167">
        <v>603</v>
      </c>
    </row>
    <row r="608" spans="1:63" s="1167" customFormat="1" ht="13.5" customHeight="1">
      <c r="A608" s="1218">
        <v>44298</v>
      </c>
      <c r="B608" s="1167" t="s">
        <v>850</v>
      </c>
      <c r="C608" s="1167" t="s">
        <v>389</v>
      </c>
      <c r="D608" s="1167">
        <v>10</v>
      </c>
      <c r="E608" s="1167">
        <v>10</v>
      </c>
      <c r="J608" s="1167">
        <v>0</v>
      </c>
      <c r="O608" s="1167">
        <v>0</v>
      </c>
      <c r="T608" s="1167">
        <v>0</v>
      </c>
      <c r="U608" s="1167">
        <v>0</v>
      </c>
      <c r="V608" s="1167">
        <v>0</v>
      </c>
      <c r="W608" s="1167">
        <v>0</v>
      </c>
      <c r="X608" s="1167">
        <v>0</v>
      </c>
      <c r="Y608" s="1167">
        <v>0</v>
      </c>
      <c r="Z608" s="1167">
        <v>0</v>
      </c>
      <c r="AA608" s="1167">
        <v>0</v>
      </c>
      <c r="AB608" s="1167">
        <v>4</v>
      </c>
      <c r="AC608" s="1167">
        <v>0</v>
      </c>
      <c r="AD608" s="1167">
        <v>40</v>
      </c>
      <c r="AI608" s="1167">
        <v>0</v>
      </c>
      <c r="BK608" s="1167">
        <v>604</v>
      </c>
    </row>
    <row r="609" spans="1:63" s="1167" customFormat="1" ht="13.5" customHeight="1">
      <c r="A609" s="1218">
        <v>44298</v>
      </c>
      <c r="B609" s="1167" t="s">
        <v>851</v>
      </c>
      <c r="C609" s="1167" t="s">
        <v>389</v>
      </c>
      <c r="D609" s="1167">
        <v>30</v>
      </c>
      <c r="E609" s="1167">
        <v>25</v>
      </c>
      <c r="G609" s="1167">
        <v>2</v>
      </c>
      <c r="J609" s="1167">
        <v>50</v>
      </c>
      <c r="L609" s="1167">
        <v>3</v>
      </c>
      <c r="O609" s="1167">
        <v>75</v>
      </c>
      <c r="Q609" s="1167">
        <v>3</v>
      </c>
      <c r="T609" s="1167">
        <v>75</v>
      </c>
      <c r="U609" s="1167">
        <v>0</v>
      </c>
      <c r="V609" s="1167">
        <v>8</v>
      </c>
      <c r="W609" s="1167">
        <v>0</v>
      </c>
      <c r="X609" s="1167">
        <v>0</v>
      </c>
      <c r="Y609" s="1167">
        <v>200</v>
      </c>
      <c r="Z609" s="1167">
        <v>0</v>
      </c>
      <c r="AA609" s="1167">
        <v>20</v>
      </c>
      <c r="AB609" s="1167">
        <v>0</v>
      </c>
      <c r="AC609" s="1167">
        <v>0</v>
      </c>
      <c r="AD609" s="1167">
        <v>500</v>
      </c>
      <c r="AI609" s="1167">
        <v>0</v>
      </c>
      <c r="BK609" s="1167">
        <v>605</v>
      </c>
    </row>
    <row r="610" spans="1:63" s="1167" customFormat="1" ht="13.5" customHeight="1">
      <c r="A610" s="1218">
        <v>44298</v>
      </c>
      <c r="B610" s="1167" t="s">
        <v>496</v>
      </c>
      <c r="C610" s="1167" t="s">
        <v>852</v>
      </c>
      <c r="D610" s="1167">
        <v>42</v>
      </c>
      <c r="E610" s="1167">
        <v>42</v>
      </c>
      <c r="H610" s="1167">
        <v>0.3</v>
      </c>
      <c r="J610" s="1167">
        <v>12.6</v>
      </c>
      <c r="M610" s="1167">
        <v>0.8</v>
      </c>
      <c r="O610" s="1167">
        <v>33.6</v>
      </c>
      <c r="R610" s="1167">
        <v>0.8</v>
      </c>
      <c r="T610" s="1167">
        <v>33.6</v>
      </c>
      <c r="U610" s="1167">
        <v>0</v>
      </c>
      <c r="V610" s="1167">
        <v>0</v>
      </c>
      <c r="W610" s="1167">
        <v>1.9000000000000001</v>
      </c>
      <c r="X610" s="1167">
        <v>0</v>
      </c>
      <c r="Y610" s="1167">
        <v>79.800000000000011</v>
      </c>
      <c r="Z610" s="1167">
        <v>0</v>
      </c>
      <c r="AA610" s="1167">
        <v>0</v>
      </c>
      <c r="AB610" s="1167">
        <v>19.100000000000001</v>
      </c>
      <c r="AC610" s="1167">
        <v>0</v>
      </c>
      <c r="AD610" s="1167">
        <v>802.2</v>
      </c>
      <c r="AI610" s="1167">
        <v>0</v>
      </c>
      <c r="BK610" s="1167">
        <v>606</v>
      </c>
    </row>
    <row r="611" spans="1:63" s="1167" customFormat="1" ht="13.5" customHeight="1">
      <c r="A611" s="1218">
        <v>44298</v>
      </c>
      <c r="B611" s="1167" t="s">
        <v>43</v>
      </c>
      <c r="C611" s="1167" t="s">
        <v>66</v>
      </c>
      <c r="D611" s="1167">
        <v>3.5</v>
      </c>
      <c r="E611" s="1167">
        <v>3.5</v>
      </c>
      <c r="H611" s="1167">
        <v>1</v>
      </c>
      <c r="J611" s="1167">
        <v>3.5</v>
      </c>
      <c r="M611" s="1167">
        <v>1.5</v>
      </c>
      <c r="O611" s="1167">
        <v>5.25</v>
      </c>
      <c r="P611" s="1167" t="s">
        <v>883</v>
      </c>
      <c r="R611" s="1167">
        <v>1.5</v>
      </c>
      <c r="T611" s="1167">
        <v>5.25</v>
      </c>
      <c r="U611" s="1167">
        <v>0</v>
      </c>
      <c r="W611" s="1167">
        <v>4</v>
      </c>
      <c r="X611" s="1167">
        <v>0</v>
      </c>
      <c r="Y611" s="1167">
        <v>14</v>
      </c>
      <c r="Z611" s="1167">
        <v>0</v>
      </c>
      <c r="AA611" s="1167">
        <v>0</v>
      </c>
      <c r="AB611" s="1167">
        <v>34</v>
      </c>
      <c r="AC611" s="1167">
        <v>0</v>
      </c>
      <c r="AD611" s="1167">
        <v>119</v>
      </c>
      <c r="AI611" s="1167">
        <v>0</v>
      </c>
      <c r="BK611" s="1167">
        <v>607</v>
      </c>
    </row>
    <row r="612" spans="1:63" s="1167" customFormat="1" ht="13.5" customHeight="1">
      <c r="A612" s="1218">
        <v>44298</v>
      </c>
      <c r="B612" s="1167" t="s">
        <v>618</v>
      </c>
      <c r="C612" s="1167" t="s">
        <v>66</v>
      </c>
      <c r="D612" s="1167">
        <v>35</v>
      </c>
      <c r="E612" s="1167">
        <v>35</v>
      </c>
      <c r="H612" s="1167">
        <v>0.4</v>
      </c>
      <c r="J612" s="1167">
        <v>14</v>
      </c>
      <c r="M612" s="1167">
        <v>0.8</v>
      </c>
      <c r="O612" s="1167">
        <v>28</v>
      </c>
      <c r="R612" s="1167">
        <v>0.8</v>
      </c>
      <c r="T612" s="1167">
        <v>28</v>
      </c>
      <c r="U612" s="1167">
        <v>0</v>
      </c>
      <c r="V612" s="1167">
        <v>0</v>
      </c>
      <c r="W612" s="1167">
        <v>2</v>
      </c>
      <c r="X612" s="1167">
        <v>0</v>
      </c>
      <c r="Y612" s="1167">
        <v>70</v>
      </c>
      <c r="Z612" s="1167">
        <v>0</v>
      </c>
      <c r="AA612" s="1167">
        <v>0</v>
      </c>
      <c r="AB612" s="1167">
        <v>6</v>
      </c>
      <c r="AC612" s="1167">
        <v>0</v>
      </c>
      <c r="AD612" s="1167">
        <v>210</v>
      </c>
      <c r="AI612" s="1167">
        <v>0</v>
      </c>
      <c r="BK612" s="1167">
        <v>608</v>
      </c>
    </row>
    <row r="613" spans="1:63" s="1167" customFormat="1" ht="13.5" customHeight="1">
      <c r="A613" s="1218">
        <v>44298</v>
      </c>
      <c r="B613" s="1167" t="s">
        <v>44</v>
      </c>
      <c r="C613" s="1167" t="s">
        <v>66</v>
      </c>
      <c r="D613" s="1167">
        <v>20</v>
      </c>
      <c r="E613" s="1167">
        <v>20</v>
      </c>
      <c r="H613" s="1167">
        <v>0.4</v>
      </c>
      <c r="J613" s="1167">
        <v>8</v>
      </c>
      <c r="M613" s="1167">
        <v>0.8</v>
      </c>
      <c r="O613" s="1167">
        <v>16</v>
      </c>
      <c r="Q613" s="1167" t="s">
        <v>884</v>
      </c>
      <c r="R613" s="1167">
        <v>0.8</v>
      </c>
      <c r="T613" s="1167">
        <v>16</v>
      </c>
      <c r="U613" s="1167">
        <v>0</v>
      </c>
      <c r="V613" s="1167">
        <v>0</v>
      </c>
      <c r="W613" s="1167">
        <v>2</v>
      </c>
      <c r="X613" s="1167">
        <v>0</v>
      </c>
      <c r="Y613" s="1167">
        <v>40</v>
      </c>
      <c r="Z613" s="1167">
        <v>0</v>
      </c>
      <c r="AA613" s="1167">
        <v>0</v>
      </c>
      <c r="AB613" s="1167">
        <v>6</v>
      </c>
      <c r="AC613" s="1167">
        <v>0</v>
      </c>
      <c r="AD613" s="1167">
        <v>120</v>
      </c>
      <c r="AI613" s="1167">
        <v>0</v>
      </c>
      <c r="BK613" s="1167">
        <v>609</v>
      </c>
    </row>
    <row r="614" spans="1:63" s="1167" customFormat="1" ht="13.5" customHeight="1">
      <c r="A614" s="1218">
        <v>44298</v>
      </c>
      <c r="B614" s="1167" t="s">
        <v>593</v>
      </c>
      <c r="C614" s="1167" t="s">
        <v>389</v>
      </c>
      <c r="D614" s="1167">
        <v>22</v>
      </c>
      <c r="E614" s="1167">
        <v>22</v>
      </c>
      <c r="H614" s="1167">
        <v>1</v>
      </c>
      <c r="J614" s="1167">
        <v>22</v>
      </c>
      <c r="M614" s="1167">
        <v>1</v>
      </c>
      <c r="O614" s="1167">
        <v>22</v>
      </c>
      <c r="R614" s="1167">
        <v>1</v>
      </c>
      <c r="T614" s="1167">
        <v>22</v>
      </c>
      <c r="U614" s="1167">
        <v>0</v>
      </c>
      <c r="V614" s="1167">
        <v>0</v>
      </c>
      <c r="W614" s="1167">
        <v>3</v>
      </c>
      <c r="X614" s="1167">
        <v>0</v>
      </c>
      <c r="Y614" s="1167">
        <v>66</v>
      </c>
      <c r="Z614" s="1167">
        <v>0</v>
      </c>
      <c r="AA614" s="1167">
        <v>0</v>
      </c>
      <c r="AB614" s="1167">
        <v>9</v>
      </c>
      <c r="AC614" s="1167">
        <v>0</v>
      </c>
      <c r="AD614" s="1167">
        <v>198</v>
      </c>
      <c r="AI614" s="1167">
        <v>0</v>
      </c>
      <c r="BK614" s="1167">
        <v>610</v>
      </c>
    </row>
    <row r="615" spans="1:63" s="1167" customFormat="1" ht="13.5" customHeight="1">
      <c r="A615" s="1218">
        <v>44298</v>
      </c>
      <c r="B615" s="1167" t="s">
        <v>45</v>
      </c>
      <c r="C615" s="1167" t="s">
        <v>66</v>
      </c>
      <c r="D615" s="1167">
        <v>130</v>
      </c>
      <c r="E615" s="1167">
        <v>90</v>
      </c>
      <c r="F615" s="1167" t="s">
        <v>885</v>
      </c>
      <c r="G615" s="1167" t="s">
        <v>886</v>
      </c>
      <c r="J615" s="1167">
        <v>0</v>
      </c>
      <c r="M615" s="1167">
        <v>0.1</v>
      </c>
      <c r="O615" s="1167">
        <v>9</v>
      </c>
      <c r="R615" s="1167">
        <v>0.1</v>
      </c>
      <c r="T615" s="1167">
        <v>9</v>
      </c>
      <c r="U615" s="1167">
        <v>0</v>
      </c>
      <c r="V615" s="1167">
        <v>0</v>
      </c>
      <c r="W615" s="1167">
        <v>0.2</v>
      </c>
      <c r="X615" s="1167">
        <v>0</v>
      </c>
      <c r="Y615" s="1167">
        <v>18</v>
      </c>
      <c r="Z615" s="1167">
        <v>0</v>
      </c>
      <c r="AA615" s="1167">
        <v>0</v>
      </c>
      <c r="AB615" s="1167">
        <v>4.8</v>
      </c>
      <c r="AC615" s="1167">
        <v>0</v>
      </c>
      <c r="AD615" s="1167">
        <v>432</v>
      </c>
      <c r="AI615" s="1167">
        <v>0</v>
      </c>
      <c r="BK615" s="1167">
        <v>611</v>
      </c>
    </row>
    <row r="616" spans="1:63" s="1167" customFormat="1" ht="13.5" customHeight="1">
      <c r="A616" s="1218">
        <v>44298</v>
      </c>
      <c r="B616" s="1167" t="s">
        <v>46</v>
      </c>
      <c r="C616" s="1167" t="s">
        <v>66</v>
      </c>
      <c r="D616" s="1167">
        <v>35</v>
      </c>
      <c r="E616" s="1167">
        <v>35</v>
      </c>
      <c r="H616" s="1167">
        <v>0.1</v>
      </c>
      <c r="J616" s="1167">
        <v>3.5</v>
      </c>
      <c r="M616" s="1167">
        <v>0.2</v>
      </c>
      <c r="O616" s="1167">
        <v>7</v>
      </c>
      <c r="R616" s="1167">
        <v>0.2</v>
      </c>
      <c r="T616" s="1167">
        <v>7</v>
      </c>
      <c r="U616" s="1167">
        <v>0</v>
      </c>
      <c r="V616" s="1167">
        <v>0</v>
      </c>
      <c r="W616" s="1167">
        <v>0.5</v>
      </c>
      <c r="X616" s="1167">
        <v>0</v>
      </c>
      <c r="Y616" s="1167">
        <v>17.5</v>
      </c>
      <c r="Z616" s="1167">
        <v>0</v>
      </c>
      <c r="AA616" s="1167">
        <v>0</v>
      </c>
      <c r="AB616" s="1167">
        <v>9.5</v>
      </c>
      <c r="AC616" s="1167">
        <v>0</v>
      </c>
      <c r="AD616" s="1167">
        <v>332.5</v>
      </c>
      <c r="AI616" s="1167">
        <v>0</v>
      </c>
      <c r="BK616" s="1167">
        <v>612</v>
      </c>
    </row>
    <row r="617" spans="1:63" s="1167" customFormat="1" ht="13.5" customHeight="1">
      <c r="A617" s="1218">
        <v>44298</v>
      </c>
      <c r="B617" s="1167" t="s">
        <v>47</v>
      </c>
      <c r="C617" s="1167" t="s">
        <v>66</v>
      </c>
      <c r="D617" s="1167">
        <v>17</v>
      </c>
      <c r="E617" s="1167">
        <v>17</v>
      </c>
      <c r="J617" s="1167">
        <v>0</v>
      </c>
      <c r="O617" s="1167">
        <v>0</v>
      </c>
      <c r="T617" s="1167">
        <v>0</v>
      </c>
      <c r="U617" s="1167">
        <v>0</v>
      </c>
      <c r="V617" s="1167">
        <v>0</v>
      </c>
      <c r="W617" s="1167">
        <v>0</v>
      </c>
      <c r="X617" s="1167">
        <v>0</v>
      </c>
      <c r="Y617" s="1167">
        <v>0</v>
      </c>
      <c r="Z617" s="1167">
        <v>0</v>
      </c>
      <c r="AA617" s="1167">
        <v>0</v>
      </c>
      <c r="AB617" s="1167">
        <v>1</v>
      </c>
      <c r="AC617" s="1167">
        <v>0</v>
      </c>
      <c r="AD617" s="1167">
        <v>17</v>
      </c>
      <c r="AI617" s="1167">
        <v>0</v>
      </c>
      <c r="BK617" s="1167">
        <v>613</v>
      </c>
    </row>
    <row r="618" spans="1:63" s="1167" customFormat="1" ht="13.5" customHeight="1">
      <c r="A618" s="1218">
        <v>44298</v>
      </c>
      <c r="B618" s="1167" t="s">
        <v>48</v>
      </c>
      <c r="C618" s="1167" t="s">
        <v>389</v>
      </c>
      <c r="D618" s="1167">
        <v>23</v>
      </c>
      <c r="E618" s="1167">
        <v>23</v>
      </c>
      <c r="H618" s="1167">
        <v>0.5</v>
      </c>
      <c r="J618" s="1167">
        <v>11.5</v>
      </c>
      <c r="M618" s="1167">
        <v>1</v>
      </c>
      <c r="O618" s="1167">
        <v>23</v>
      </c>
      <c r="R618" s="1167">
        <v>1</v>
      </c>
      <c r="T618" s="1167">
        <v>23</v>
      </c>
      <c r="U618" s="1167">
        <v>0</v>
      </c>
      <c r="V618" s="1167">
        <v>0</v>
      </c>
      <c r="W618" s="1167">
        <v>2.5</v>
      </c>
      <c r="X618" s="1167">
        <v>0</v>
      </c>
      <c r="Y618" s="1167">
        <v>57.5</v>
      </c>
      <c r="Z618" s="1167">
        <v>0</v>
      </c>
      <c r="AA618" s="1167">
        <v>0</v>
      </c>
      <c r="AB618" s="1167">
        <v>12.5</v>
      </c>
      <c r="AC618" s="1167">
        <v>0</v>
      </c>
      <c r="AD618" s="1167">
        <v>287.5</v>
      </c>
      <c r="AI618" s="1167">
        <v>0</v>
      </c>
      <c r="BK618" s="1167">
        <v>614</v>
      </c>
    </row>
    <row r="619" spans="1:63" s="1167" customFormat="1" ht="13.5" customHeight="1">
      <c r="A619" s="1218">
        <v>44298</v>
      </c>
      <c r="B619" s="1167" t="s">
        <v>164</v>
      </c>
      <c r="C619" s="1167" t="s">
        <v>66</v>
      </c>
      <c r="D619" s="1167">
        <v>80</v>
      </c>
      <c r="E619" s="1167">
        <v>80</v>
      </c>
      <c r="H619" s="1167">
        <v>0.2</v>
      </c>
      <c r="J619" s="1167">
        <v>16</v>
      </c>
      <c r="M619" s="1167">
        <v>0.3</v>
      </c>
      <c r="O619" s="1167">
        <v>24</v>
      </c>
      <c r="R619" s="1167">
        <v>0.3</v>
      </c>
      <c r="T619" s="1167">
        <v>24</v>
      </c>
      <c r="U619" s="1167">
        <v>0</v>
      </c>
      <c r="V619" s="1167">
        <v>0</v>
      </c>
      <c r="W619" s="1167">
        <v>0.8</v>
      </c>
      <c r="X619" s="1167">
        <v>0</v>
      </c>
      <c r="Y619" s="1167">
        <v>64</v>
      </c>
      <c r="Z619" s="1167">
        <v>0</v>
      </c>
      <c r="AA619" s="1167">
        <v>0</v>
      </c>
      <c r="AB619" s="1167">
        <v>4.2000000000000011</v>
      </c>
      <c r="AC619" s="1167">
        <v>0</v>
      </c>
      <c r="AD619" s="1167">
        <v>336.00000000000011</v>
      </c>
      <c r="AI619" s="1167">
        <v>0</v>
      </c>
      <c r="BK619" s="1167">
        <v>615</v>
      </c>
    </row>
    <row r="620" spans="1:63" s="1167" customFormat="1" ht="13.5" customHeight="1">
      <c r="A620" s="1218">
        <v>44298</v>
      </c>
      <c r="B620" s="1167" t="s">
        <v>49</v>
      </c>
      <c r="C620" s="1167" t="s">
        <v>66</v>
      </c>
      <c r="D620" s="1167">
        <v>40</v>
      </c>
      <c r="E620" s="1167">
        <v>40</v>
      </c>
      <c r="H620" s="1167">
        <v>0.2</v>
      </c>
      <c r="J620" s="1167">
        <v>8</v>
      </c>
      <c r="M620" s="1167">
        <v>0.3</v>
      </c>
      <c r="O620" s="1167">
        <v>12</v>
      </c>
      <c r="R620" s="1167">
        <v>0.3</v>
      </c>
      <c r="T620" s="1167">
        <v>12</v>
      </c>
      <c r="U620" s="1167">
        <v>0</v>
      </c>
      <c r="V620" s="1167">
        <v>0</v>
      </c>
      <c r="W620" s="1167">
        <v>0.8</v>
      </c>
      <c r="X620" s="1167">
        <v>0</v>
      </c>
      <c r="Y620" s="1167">
        <v>32</v>
      </c>
      <c r="Z620" s="1167">
        <v>0</v>
      </c>
      <c r="AA620" s="1167">
        <v>0</v>
      </c>
      <c r="AB620" s="1167">
        <v>21.199999999999996</v>
      </c>
      <c r="AC620" s="1167">
        <v>0</v>
      </c>
      <c r="AD620" s="1167">
        <v>847.99999999999977</v>
      </c>
      <c r="AI620" s="1167">
        <v>0</v>
      </c>
      <c r="BK620" s="1167">
        <v>616</v>
      </c>
    </row>
    <row r="621" spans="1:63" s="1167" customFormat="1" ht="13.5" customHeight="1">
      <c r="A621" s="1218">
        <v>44298</v>
      </c>
      <c r="B621" s="1167" t="s">
        <v>373</v>
      </c>
      <c r="C621" s="1167" t="s">
        <v>66</v>
      </c>
      <c r="D621" s="1167">
        <v>43</v>
      </c>
      <c r="E621" s="1167">
        <v>43</v>
      </c>
      <c r="H621" s="1167">
        <v>0.5</v>
      </c>
      <c r="J621" s="1167">
        <v>21.5</v>
      </c>
      <c r="M621" s="1167">
        <v>1</v>
      </c>
      <c r="O621" s="1167">
        <v>43</v>
      </c>
      <c r="R621" s="1167">
        <v>1</v>
      </c>
      <c r="T621" s="1167">
        <v>43</v>
      </c>
      <c r="U621" s="1167">
        <v>0</v>
      </c>
      <c r="V621" s="1167">
        <v>0</v>
      </c>
      <c r="W621" s="1167">
        <v>2.5</v>
      </c>
      <c r="X621" s="1167">
        <v>0</v>
      </c>
      <c r="Y621" s="1167">
        <v>107.5</v>
      </c>
      <c r="Z621" s="1167">
        <v>0</v>
      </c>
      <c r="AA621" s="1167">
        <v>0</v>
      </c>
      <c r="AB621" s="1167">
        <v>8.8000000000000007</v>
      </c>
      <c r="AC621" s="1167">
        <v>0</v>
      </c>
      <c r="AD621" s="1167">
        <v>378.40000000000003</v>
      </c>
      <c r="AE621" s="1167">
        <v>0</v>
      </c>
      <c r="AF621" s="1167">
        <v>0</v>
      </c>
      <c r="AH621" s="1167">
        <v>0</v>
      </c>
      <c r="AI621" s="1167">
        <v>0</v>
      </c>
      <c r="BK621" s="1167">
        <v>617</v>
      </c>
    </row>
    <row r="622" spans="1:63" s="1167" customFormat="1" ht="13.5" customHeight="1">
      <c r="A622" s="1218">
        <v>44298</v>
      </c>
      <c r="B622" s="1167" t="s">
        <v>853</v>
      </c>
      <c r="C622" s="1167" t="s">
        <v>66</v>
      </c>
      <c r="D622" s="1167">
        <v>30</v>
      </c>
      <c r="E622" s="1167">
        <v>6</v>
      </c>
      <c r="H622" s="1167">
        <v>0.5</v>
      </c>
      <c r="J622" s="1167">
        <v>3</v>
      </c>
      <c r="M622" s="1167">
        <v>1</v>
      </c>
      <c r="O622" s="1167">
        <v>6</v>
      </c>
      <c r="R622" s="1167">
        <v>1</v>
      </c>
      <c r="T622" s="1167">
        <v>6</v>
      </c>
      <c r="V622" s="1167">
        <v>0</v>
      </c>
      <c r="W622" s="1167">
        <v>2.5</v>
      </c>
      <c r="X622" s="1167">
        <v>0</v>
      </c>
      <c r="Y622" s="1167">
        <v>15</v>
      </c>
      <c r="Z622" s="1167">
        <v>0</v>
      </c>
      <c r="AA622" s="1167">
        <v>0</v>
      </c>
      <c r="AB622" s="1167">
        <v>12</v>
      </c>
      <c r="AC622" s="1167">
        <v>0</v>
      </c>
      <c r="AD622" s="1167">
        <v>72</v>
      </c>
      <c r="AE622" s="1167">
        <v>0</v>
      </c>
      <c r="AF622" s="1167">
        <v>0</v>
      </c>
      <c r="AH622" s="1167">
        <v>0</v>
      </c>
      <c r="AI622" s="1167">
        <v>0</v>
      </c>
      <c r="BK622" s="1167">
        <v>618</v>
      </c>
    </row>
    <row r="623" spans="1:63" s="1167" customFormat="1" ht="13.5" customHeight="1">
      <c r="A623" s="1218">
        <v>44298</v>
      </c>
      <c r="B623" s="1167" t="s">
        <v>176</v>
      </c>
      <c r="C623" s="1167" t="s">
        <v>389</v>
      </c>
      <c r="D623" s="1167">
        <v>9</v>
      </c>
      <c r="E623" s="1167">
        <v>9</v>
      </c>
      <c r="H623" s="1167">
        <v>0.5</v>
      </c>
      <c r="J623" s="1167">
        <v>4.5</v>
      </c>
      <c r="K623" s="1167" t="s">
        <v>887</v>
      </c>
      <c r="M623" s="1167">
        <v>1</v>
      </c>
      <c r="O623" s="1167">
        <v>9</v>
      </c>
      <c r="R623" s="1167">
        <v>1</v>
      </c>
      <c r="T623" s="1167">
        <v>9</v>
      </c>
      <c r="U623" s="1167">
        <v>0</v>
      </c>
      <c r="V623" s="1167">
        <v>0</v>
      </c>
      <c r="W623" s="1167">
        <v>2.5</v>
      </c>
      <c r="X623" s="1167">
        <v>0</v>
      </c>
      <c r="Y623" s="1167">
        <v>22.5</v>
      </c>
      <c r="Z623" s="1167">
        <v>0</v>
      </c>
      <c r="AA623" s="1167">
        <v>0</v>
      </c>
      <c r="AB623" s="1167">
        <v>3</v>
      </c>
      <c r="AC623" s="1167">
        <v>0</v>
      </c>
      <c r="AD623" s="1167">
        <v>27</v>
      </c>
      <c r="AE623" s="1167">
        <v>0</v>
      </c>
      <c r="AF623" s="1167">
        <v>0</v>
      </c>
      <c r="AH623" s="1167">
        <v>0</v>
      </c>
      <c r="AI623" s="1167">
        <v>0</v>
      </c>
      <c r="BK623" s="1167">
        <v>619</v>
      </c>
    </row>
    <row r="624" spans="1:63" s="1167" customFormat="1" ht="13.5" customHeight="1">
      <c r="A624" s="1218">
        <v>44298</v>
      </c>
      <c r="B624" s="1167" t="s">
        <v>158</v>
      </c>
      <c r="C624" s="1167" t="s">
        <v>66</v>
      </c>
      <c r="D624" s="1167">
        <v>30</v>
      </c>
      <c r="E624" s="1167">
        <v>30</v>
      </c>
      <c r="H624" s="1167">
        <v>0.5</v>
      </c>
      <c r="J624" s="1167">
        <v>15</v>
      </c>
      <c r="M624" s="1167">
        <v>1</v>
      </c>
      <c r="O624" s="1167">
        <v>30</v>
      </c>
      <c r="R624" s="1167">
        <v>1</v>
      </c>
      <c r="T624" s="1167">
        <v>30</v>
      </c>
      <c r="U624" s="1167">
        <v>0</v>
      </c>
      <c r="V624" s="1167">
        <v>0</v>
      </c>
      <c r="W624" s="1167">
        <v>2.5</v>
      </c>
      <c r="X624" s="1167">
        <v>0</v>
      </c>
      <c r="Y624" s="1167">
        <v>75</v>
      </c>
      <c r="Z624" s="1167">
        <v>0</v>
      </c>
      <c r="AA624" s="1167">
        <v>0</v>
      </c>
      <c r="AB624" s="1167">
        <v>7</v>
      </c>
      <c r="AC624" s="1167">
        <v>0</v>
      </c>
      <c r="AD624" s="1167">
        <v>210</v>
      </c>
      <c r="AE624" s="1167">
        <v>0</v>
      </c>
      <c r="AF624" s="1167">
        <v>0</v>
      </c>
      <c r="AH624" s="1167">
        <v>0</v>
      </c>
      <c r="AI624" s="1167">
        <v>0</v>
      </c>
      <c r="BK624" s="1167">
        <v>620</v>
      </c>
    </row>
    <row r="625" spans="1:63" s="1167" customFormat="1" ht="13.5" customHeight="1">
      <c r="A625" s="1218">
        <v>44298</v>
      </c>
      <c r="B625" s="1167" t="s">
        <v>166</v>
      </c>
      <c r="C625" s="1167" t="s">
        <v>66</v>
      </c>
      <c r="D625" s="1167">
        <v>30</v>
      </c>
      <c r="E625" s="1167">
        <v>30</v>
      </c>
      <c r="J625" s="1167">
        <v>0</v>
      </c>
      <c r="M625" s="1167">
        <v>0.1</v>
      </c>
      <c r="O625" s="1167">
        <v>3</v>
      </c>
      <c r="R625" s="1167">
        <v>0.1</v>
      </c>
      <c r="T625" s="1167">
        <v>3</v>
      </c>
      <c r="U625" s="1167">
        <v>0</v>
      </c>
      <c r="V625" s="1167">
        <v>0</v>
      </c>
      <c r="W625" s="1167">
        <v>0.2</v>
      </c>
      <c r="X625" s="1167">
        <v>0</v>
      </c>
      <c r="Y625" s="1167">
        <v>6</v>
      </c>
      <c r="Z625" s="1167">
        <v>0</v>
      </c>
      <c r="AA625" s="1167">
        <v>0</v>
      </c>
      <c r="AB625" s="1167">
        <v>5.6999999999999993</v>
      </c>
      <c r="AC625" s="1167">
        <v>0</v>
      </c>
      <c r="AD625" s="1167">
        <v>170.99999999999997</v>
      </c>
      <c r="AE625" s="1167">
        <v>0</v>
      </c>
      <c r="AF625" s="1167">
        <v>0</v>
      </c>
      <c r="AH625" s="1167">
        <v>0</v>
      </c>
      <c r="AI625" s="1167">
        <v>0</v>
      </c>
      <c r="BK625" s="1167">
        <v>621</v>
      </c>
    </row>
    <row r="626" spans="1:63" s="1167" customFormat="1" ht="13.5" customHeight="1">
      <c r="A626" s="1218">
        <v>44298</v>
      </c>
      <c r="B626" s="1167" t="s">
        <v>145</v>
      </c>
      <c r="C626" s="1167" t="s">
        <v>389</v>
      </c>
      <c r="D626" s="1167">
        <v>16</v>
      </c>
      <c r="E626" s="1167">
        <v>16</v>
      </c>
      <c r="H626" s="1167">
        <v>1</v>
      </c>
      <c r="J626" s="1167">
        <v>16</v>
      </c>
      <c r="M626" s="1167">
        <v>1</v>
      </c>
      <c r="O626" s="1167">
        <v>16</v>
      </c>
      <c r="R626" s="1167">
        <v>1</v>
      </c>
      <c r="T626" s="1167">
        <v>16</v>
      </c>
      <c r="U626" s="1167">
        <v>0</v>
      </c>
      <c r="V626" s="1167">
        <v>0</v>
      </c>
      <c r="W626" s="1167">
        <v>3</v>
      </c>
      <c r="X626" s="1167">
        <v>0</v>
      </c>
      <c r="Y626" s="1167">
        <v>48</v>
      </c>
      <c r="Z626" s="1167">
        <v>0</v>
      </c>
      <c r="AA626" s="1167">
        <v>0</v>
      </c>
      <c r="AB626" s="1167">
        <v>2</v>
      </c>
      <c r="AC626" s="1167">
        <v>0</v>
      </c>
      <c r="AD626" s="1167">
        <v>32</v>
      </c>
      <c r="AE626" s="1167">
        <v>0</v>
      </c>
      <c r="AF626" s="1167">
        <v>0</v>
      </c>
      <c r="AG626" s="1167">
        <v>20</v>
      </c>
      <c r="AH626" s="1167">
        <v>0</v>
      </c>
      <c r="AI626" s="1167">
        <v>320</v>
      </c>
      <c r="BK626" s="1167">
        <v>622</v>
      </c>
    </row>
    <row r="627" spans="1:63" s="1167" customFormat="1" ht="13.5" customHeight="1">
      <c r="A627" s="1218">
        <v>44298</v>
      </c>
      <c r="B627" s="1167" t="s">
        <v>136</v>
      </c>
      <c r="C627" s="1167" t="s">
        <v>66</v>
      </c>
      <c r="D627" s="1167">
        <v>120</v>
      </c>
      <c r="E627" s="1167">
        <v>120</v>
      </c>
      <c r="H627" s="1167">
        <v>4</v>
      </c>
      <c r="J627" s="1167">
        <v>480</v>
      </c>
      <c r="M627" s="1167">
        <v>0.5</v>
      </c>
      <c r="O627" s="1167">
        <v>60</v>
      </c>
      <c r="P627" s="1167" t="s">
        <v>883</v>
      </c>
      <c r="R627" s="1167">
        <v>0.5</v>
      </c>
      <c r="T627" s="1167">
        <v>60</v>
      </c>
      <c r="U627" s="1167">
        <v>0</v>
      </c>
      <c r="V627" s="1167">
        <v>0</v>
      </c>
      <c r="W627" s="1167">
        <v>5</v>
      </c>
      <c r="X627" s="1167">
        <v>0</v>
      </c>
      <c r="Y627" s="1167">
        <v>600</v>
      </c>
      <c r="Z627" s="1167">
        <v>0</v>
      </c>
      <c r="AA627" s="1167">
        <v>0</v>
      </c>
      <c r="AB627" s="1167">
        <v>11</v>
      </c>
      <c r="AC627" s="1167">
        <v>0</v>
      </c>
      <c r="AD627" s="1167">
        <v>1320</v>
      </c>
      <c r="AE627" s="1167">
        <v>0</v>
      </c>
      <c r="AF627" s="1167">
        <v>0</v>
      </c>
      <c r="AH627" s="1167">
        <v>0</v>
      </c>
      <c r="AI627" s="1167">
        <v>0</v>
      </c>
      <c r="BK627" s="1167">
        <v>623</v>
      </c>
    </row>
    <row r="628" spans="1:63" s="1167" customFormat="1" ht="13.5" customHeight="1">
      <c r="A628" s="1218">
        <v>44298</v>
      </c>
      <c r="B628" s="1167" t="s">
        <v>183</v>
      </c>
      <c r="C628" s="1167" t="s">
        <v>66</v>
      </c>
      <c r="D628" s="1167">
        <v>30</v>
      </c>
      <c r="E628" s="1167">
        <v>30</v>
      </c>
      <c r="H628" s="1167">
        <v>0.1</v>
      </c>
      <c r="J628" s="1167">
        <v>3</v>
      </c>
      <c r="M628" s="1167">
        <v>0.2</v>
      </c>
      <c r="O628" s="1167">
        <v>6</v>
      </c>
      <c r="R628" s="1167">
        <v>0.2</v>
      </c>
      <c r="T628" s="1167">
        <v>6</v>
      </c>
      <c r="U628" s="1167">
        <v>0</v>
      </c>
      <c r="V628" s="1167">
        <v>0</v>
      </c>
      <c r="W628" s="1167">
        <v>0.5</v>
      </c>
      <c r="X628" s="1167">
        <v>0</v>
      </c>
      <c r="Y628" s="1167">
        <v>15</v>
      </c>
      <c r="Z628" s="1167">
        <v>0</v>
      </c>
      <c r="AA628" s="1167">
        <v>0</v>
      </c>
      <c r="AB628" s="1167">
        <v>2.7755575615628914E-16</v>
      </c>
      <c r="AC628" s="1167">
        <v>0</v>
      </c>
      <c r="AD628" s="1167">
        <v>8.3266726846886741E-15</v>
      </c>
      <c r="AE628" s="1167">
        <v>0</v>
      </c>
      <c r="AF628" s="1167">
        <v>0</v>
      </c>
      <c r="AG628" s="1167">
        <v>5</v>
      </c>
      <c r="AH628" s="1167">
        <v>0</v>
      </c>
      <c r="AI628" s="1167">
        <v>150</v>
      </c>
      <c r="BK628" s="1167">
        <v>624</v>
      </c>
    </row>
    <row r="629" spans="1:63" s="1167" customFormat="1" ht="13.5" customHeight="1">
      <c r="A629" s="1218">
        <v>44298</v>
      </c>
      <c r="B629" s="1167" t="s">
        <v>142</v>
      </c>
      <c r="C629" s="1167" t="s">
        <v>66</v>
      </c>
      <c r="D629" s="1167">
        <v>35</v>
      </c>
      <c r="E629" s="1167">
        <v>35</v>
      </c>
      <c r="J629" s="1167">
        <v>0</v>
      </c>
      <c r="M629" s="1167">
        <v>0.2</v>
      </c>
      <c r="O629" s="1167">
        <v>7</v>
      </c>
      <c r="R629" s="1167">
        <v>0.3</v>
      </c>
      <c r="T629" s="1167">
        <v>10.5</v>
      </c>
      <c r="U629" s="1167">
        <v>0</v>
      </c>
      <c r="V629" s="1167">
        <v>0</v>
      </c>
      <c r="W629" s="1167">
        <v>0.5</v>
      </c>
      <c r="X629" s="1167">
        <v>0</v>
      </c>
      <c r="Y629" s="1167">
        <v>17.5</v>
      </c>
      <c r="Z629" s="1167">
        <v>0</v>
      </c>
      <c r="AA629" s="1167">
        <v>0</v>
      </c>
      <c r="AB629" s="1167">
        <v>2.2999999999999998</v>
      </c>
      <c r="AC629" s="1167">
        <v>0</v>
      </c>
      <c r="AD629" s="1167">
        <v>80.5</v>
      </c>
      <c r="AE629" s="1167">
        <v>0</v>
      </c>
      <c r="AF629" s="1167">
        <v>0</v>
      </c>
      <c r="AH629" s="1167">
        <v>0</v>
      </c>
      <c r="AI629" s="1167">
        <v>0</v>
      </c>
      <c r="BK629" s="1167">
        <v>625</v>
      </c>
    </row>
    <row r="630" spans="1:63" s="1167" customFormat="1" ht="13.5" customHeight="1">
      <c r="A630" s="1218">
        <v>44298</v>
      </c>
      <c r="B630" s="1167" t="s">
        <v>51</v>
      </c>
      <c r="C630" s="1167" t="s">
        <v>66</v>
      </c>
      <c r="D630" s="1167">
        <v>100</v>
      </c>
      <c r="E630" s="1167">
        <v>100</v>
      </c>
      <c r="J630" s="1167">
        <v>0</v>
      </c>
      <c r="O630" s="1167">
        <v>0</v>
      </c>
      <c r="T630" s="1167">
        <v>0</v>
      </c>
      <c r="U630" s="1167">
        <v>0</v>
      </c>
      <c r="V630" s="1167">
        <v>0</v>
      </c>
      <c r="W630" s="1167">
        <v>0</v>
      </c>
      <c r="X630" s="1167">
        <v>0</v>
      </c>
      <c r="Y630" s="1167">
        <v>0</v>
      </c>
      <c r="Z630" s="1167">
        <v>0</v>
      </c>
      <c r="AA630" s="1167">
        <v>0</v>
      </c>
      <c r="AB630" s="1167">
        <v>6</v>
      </c>
      <c r="AC630" s="1167">
        <v>0</v>
      </c>
      <c r="AD630" s="1167">
        <v>600</v>
      </c>
      <c r="AE630" s="1167">
        <v>0</v>
      </c>
      <c r="AF630" s="1167">
        <v>0</v>
      </c>
      <c r="AH630" s="1167">
        <v>0</v>
      </c>
      <c r="AI630" s="1167">
        <v>0</v>
      </c>
      <c r="BK630" s="1167">
        <v>626</v>
      </c>
    </row>
    <row r="631" spans="1:63" s="1167" customFormat="1" ht="13.5" customHeight="1">
      <c r="A631" s="1218">
        <v>44298</v>
      </c>
      <c r="B631" s="1167" t="s">
        <v>935</v>
      </c>
      <c r="C631" s="1167" t="s">
        <v>66</v>
      </c>
      <c r="D631" s="1167">
        <v>50</v>
      </c>
      <c r="E631" s="1167">
        <v>50</v>
      </c>
      <c r="H631" s="1167">
        <v>0.2</v>
      </c>
      <c r="J631" s="1167">
        <v>10</v>
      </c>
      <c r="M631" s="1167">
        <v>0.4</v>
      </c>
      <c r="O631" s="1167">
        <v>20</v>
      </c>
      <c r="R631" s="1167">
        <v>0.4</v>
      </c>
      <c r="T631" s="1167">
        <v>20</v>
      </c>
      <c r="U631" s="1167">
        <v>0</v>
      </c>
      <c r="V631" s="1167">
        <v>0</v>
      </c>
      <c r="W631" s="1167">
        <v>1</v>
      </c>
      <c r="X631" s="1167">
        <v>0</v>
      </c>
      <c r="Y631" s="1167">
        <v>50</v>
      </c>
      <c r="Z631" s="1167">
        <v>0</v>
      </c>
      <c r="AA631" s="1167">
        <v>0</v>
      </c>
      <c r="AB631" s="1167">
        <v>0</v>
      </c>
      <c r="AC631" s="1167">
        <v>0</v>
      </c>
      <c r="AD631" s="1167">
        <v>0</v>
      </c>
      <c r="AE631" s="1167">
        <v>0</v>
      </c>
      <c r="AF631" s="1167">
        <v>0</v>
      </c>
      <c r="AG631" s="1167">
        <v>5</v>
      </c>
      <c r="AH631" s="1167">
        <v>0</v>
      </c>
      <c r="AI631" s="1167">
        <v>250</v>
      </c>
      <c r="BK631" s="1167">
        <v>627</v>
      </c>
    </row>
    <row r="632" spans="1:63" s="1167" customFormat="1" ht="13.5" customHeight="1">
      <c r="A632" s="1218">
        <v>44298</v>
      </c>
      <c r="B632" s="1167" t="s">
        <v>168</v>
      </c>
      <c r="C632" s="1167" t="s">
        <v>66</v>
      </c>
      <c r="D632" s="1167">
        <v>120</v>
      </c>
      <c r="E632" s="1167">
        <v>91</v>
      </c>
      <c r="J632" s="1167">
        <v>0</v>
      </c>
      <c r="L632" s="1167">
        <v>9</v>
      </c>
      <c r="O632" s="1167">
        <v>819</v>
      </c>
      <c r="T632" s="1167">
        <v>0</v>
      </c>
      <c r="U632" s="1167">
        <v>0</v>
      </c>
      <c r="V632" s="1167">
        <v>9</v>
      </c>
      <c r="W632" s="1167">
        <v>0</v>
      </c>
      <c r="X632" s="1167">
        <v>0</v>
      </c>
      <c r="Y632" s="1167">
        <v>819</v>
      </c>
      <c r="Z632" s="1167">
        <v>0</v>
      </c>
      <c r="AA632" s="1167">
        <v>0</v>
      </c>
      <c r="AB632" s="1167">
        <v>0</v>
      </c>
      <c r="AC632" s="1167">
        <v>0</v>
      </c>
      <c r="AD632" s="1167">
        <v>0</v>
      </c>
      <c r="AE632" s="1167">
        <v>0</v>
      </c>
      <c r="AF632" s="1167">
        <v>9</v>
      </c>
      <c r="AG632" s="1167">
        <v>0</v>
      </c>
      <c r="AH632" s="1167">
        <v>0</v>
      </c>
      <c r="AI632" s="1167">
        <v>819</v>
      </c>
      <c r="BK632" s="1167">
        <v>628</v>
      </c>
    </row>
    <row r="633" spans="1:63" s="1167" customFormat="1" ht="13.5" customHeight="1">
      <c r="A633" s="1218">
        <v>44298</v>
      </c>
      <c r="B633" s="1167" t="s">
        <v>132</v>
      </c>
      <c r="C633" s="1167" t="s">
        <v>66</v>
      </c>
      <c r="D633" s="1167">
        <v>80</v>
      </c>
      <c r="E633" s="1167">
        <v>75</v>
      </c>
      <c r="J633" s="1167">
        <v>0</v>
      </c>
      <c r="O633" s="1167">
        <v>0</v>
      </c>
      <c r="Q633" s="1167">
        <v>9</v>
      </c>
      <c r="T633" s="1167">
        <v>675</v>
      </c>
      <c r="U633" s="1167">
        <v>0</v>
      </c>
      <c r="V633" s="1167">
        <v>9</v>
      </c>
      <c r="W633" s="1167">
        <v>0</v>
      </c>
      <c r="X633" s="1167">
        <v>0</v>
      </c>
      <c r="Y633" s="1167">
        <v>675</v>
      </c>
      <c r="Z633" s="1167">
        <v>0</v>
      </c>
      <c r="AA633" s="1167">
        <v>0</v>
      </c>
      <c r="AB633" s="1167">
        <v>0</v>
      </c>
      <c r="AC633" s="1167">
        <v>0</v>
      </c>
      <c r="AD633" s="1167">
        <v>0</v>
      </c>
      <c r="AE633" s="1167">
        <v>0</v>
      </c>
      <c r="AF633" s="1167">
        <v>9</v>
      </c>
      <c r="AG633" s="1167">
        <v>0</v>
      </c>
      <c r="AH633" s="1167">
        <v>0</v>
      </c>
      <c r="AI633" s="1167">
        <v>675</v>
      </c>
      <c r="BK633" s="1167">
        <v>629</v>
      </c>
    </row>
    <row r="634" spans="1:63" s="1167" customFormat="1" ht="13.5" customHeight="1">
      <c r="A634" s="1218">
        <v>44298</v>
      </c>
      <c r="B634" s="1167" t="s">
        <v>488</v>
      </c>
      <c r="C634" s="1167" t="s">
        <v>66</v>
      </c>
      <c r="D634" s="1167">
        <v>120</v>
      </c>
      <c r="E634" s="1167">
        <v>113</v>
      </c>
      <c r="J634" s="1167">
        <v>0</v>
      </c>
      <c r="O634" s="1167">
        <v>0</v>
      </c>
      <c r="Q634" s="1167">
        <v>9</v>
      </c>
      <c r="S634" s="1167" t="s">
        <v>888</v>
      </c>
      <c r="T634" s="1167">
        <v>1017</v>
      </c>
      <c r="U634" s="1167">
        <v>0</v>
      </c>
      <c r="V634" s="1167">
        <v>9</v>
      </c>
      <c r="W634" s="1167">
        <v>0</v>
      </c>
      <c r="X634" s="1167">
        <v>0</v>
      </c>
      <c r="Y634" s="1167">
        <v>1017</v>
      </c>
      <c r="Z634" s="1167">
        <v>0</v>
      </c>
      <c r="AA634" s="1167">
        <v>0</v>
      </c>
      <c r="AB634" s="1167">
        <v>0</v>
      </c>
      <c r="AC634" s="1167">
        <v>0</v>
      </c>
      <c r="AD634" s="1167">
        <v>0</v>
      </c>
      <c r="AE634" s="1167">
        <v>0</v>
      </c>
      <c r="AF634" s="1167">
        <v>9</v>
      </c>
      <c r="AG634" s="1167">
        <v>0</v>
      </c>
      <c r="AH634" s="1167">
        <v>0</v>
      </c>
      <c r="AI634" s="1167">
        <v>1017</v>
      </c>
      <c r="BK634" s="1167">
        <v>630</v>
      </c>
    </row>
    <row r="635" spans="1:63" s="1167" customFormat="1" ht="13.5" customHeight="1">
      <c r="A635" s="1218">
        <v>44298</v>
      </c>
      <c r="B635" s="1167" t="s">
        <v>171</v>
      </c>
      <c r="C635" s="1167" t="s">
        <v>786</v>
      </c>
      <c r="D635" s="1167">
        <v>145</v>
      </c>
      <c r="E635" s="1167">
        <v>145</v>
      </c>
      <c r="H635" s="1167" t="s">
        <v>883</v>
      </c>
      <c r="I635" s="1167" t="s">
        <v>883</v>
      </c>
      <c r="J635" s="1167">
        <v>0</v>
      </c>
      <c r="O635" s="1167">
        <v>0</v>
      </c>
      <c r="T635" s="1167">
        <v>0</v>
      </c>
      <c r="U635" s="1167">
        <v>0</v>
      </c>
      <c r="V635" s="1167">
        <v>0</v>
      </c>
      <c r="W635" s="1167">
        <v>0</v>
      </c>
      <c r="X635" s="1167">
        <v>0</v>
      </c>
      <c r="Y635" s="1167">
        <v>0</v>
      </c>
      <c r="Z635" s="1167">
        <v>0</v>
      </c>
      <c r="AA635" s="1167">
        <v>0</v>
      </c>
      <c r="AB635" s="1167">
        <v>0</v>
      </c>
      <c r="AC635" s="1167">
        <v>0</v>
      </c>
      <c r="AD635" s="1167">
        <v>0</v>
      </c>
      <c r="AE635" s="1167">
        <v>0</v>
      </c>
      <c r="AF635" s="1167">
        <v>0</v>
      </c>
      <c r="AG635" s="1167">
        <v>0</v>
      </c>
      <c r="AH635" s="1167">
        <v>0</v>
      </c>
      <c r="AI635" s="1167">
        <v>0</v>
      </c>
      <c r="BK635" s="1167">
        <v>631</v>
      </c>
    </row>
    <row r="636" spans="1:63" s="1167" customFormat="1" ht="13.5" customHeight="1">
      <c r="A636" s="1218">
        <v>44298</v>
      </c>
      <c r="B636" s="1167" t="s">
        <v>175</v>
      </c>
      <c r="C636" s="1167" t="s">
        <v>66</v>
      </c>
      <c r="D636" s="1167">
        <v>100</v>
      </c>
      <c r="E636" s="1167">
        <v>100</v>
      </c>
      <c r="J636" s="1167">
        <v>0</v>
      </c>
      <c r="L636" s="1167">
        <v>4.5</v>
      </c>
      <c r="O636" s="1167">
        <v>450</v>
      </c>
      <c r="T636" s="1167">
        <v>0</v>
      </c>
      <c r="U636" s="1167">
        <v>0</v>
      </c>
      <c r="V636" s="1167">
        <v>4.5</v>
      </c>
      <c r="W636" s="1167">
        <v>0</v>
      </c>
      <c r="X636" s="1167">
        <v>0</v>
      </c>
      <c r="Y636" s="1167">
        <v>450</v>
      </c>
      <c r="Z636" s="1167">
        <v>0</v>
      </c>
      <c r="AA636" s="1167">
        <v>0</v>
      </c>
      <c r="AB636" s="1167">
        <v>0</v>
      </c>
      <c r="AC636" s="1167">
        <v>0</v>
      </c>
      <c r="AD636" s="1167">
        <v>0</v>
      </c>
      <c r="AE636" s="1167">
        <v>0</v>
      </c>
      <c r="AF636" s="1167">
        <v>4.5</v>
      </c>
      <c r="AG636" s="1167">
        <v>0</v>
      </c>
      <c r="AH636" s="1167">
        <v>0</v>
      </c>
      <c r="AI636" s="1167">
        <v>450</v>
      </c>
      <c r="BK636" s="1167">
        <v>632</v>
      </c>
    </row>
    <row r="637" spans="1:63" s="1167" customFormat="1" ht="13.5" customHeight="1">
      <c r="A637" s="1218">
        <v>44298</v>
      </c>
      <c r="B637" s="1167" t="s">
        <v>233</v>
      </c>
      <c r="C637" s="1167" t="s">
        <v>66</v>
      </c>
      <c r="D637" s="1167">
        <v>105</v>
      </c>
      <c r="E637" s="1167">
        <v>105</v>
      </c>
      <c r="G637" s="1167" t="s">
        <v>900</v>
      </c>
      <c r="J637" s="1167">
        <v>0</v>
      </c>
      <c r="O637" s="1167">
        <v>0</v>
      </c>
      <c r="Q637" s="1167">
        <v>3</v>
      </c>
      <c r="T637" s="1167">
        <v>315</v>
      </c>
      <c r="U637" s="1167">
        <v>0</v>
      </c>
      <c r="V637" s="1167">
        <v>3</v>
      </c>
      <c r="W637" s="1167">
        <v>0</v>
      </c>
      <c r="X637" s="1167">
        <v>0</v>
      </c>
      <c r="Y637" s="1167">
        <v>315</v>
      </c>
      <c r="Z637" s="1167">
        <v>0</v>
      </c>
      <c r="AA637" s="1167">
        <v>0</v>
      </c>
      <c r="AB637" s="1167">
        <v>0</v>
      </c>
      <c r="AC637" s="1167">
        <v>0</v>
      </c>
      <c r="AD637" s="1167">
        <v>0</v>
      </c>
      <c r="AE637" s="1167">
        <v>0</v>
      </c>
      <c r="AF637" s="1167">
        <v>3</v>
      </c>
      <c r="AG637" s="1167">
        <v>0</v>
      </c>
      <c r="AH637" s="1167">
        <v>0</v>
      </c>
      <c r="AI637" s="1167">
        <v>315</v>
      </c>
      <c r="BK637" s="1167">
        <v>633</v>
      </c>
    </row>
    <row r="638" spans="1:63" s="1167" customFormat="1" ht="13.5" customHeight="1">
      <c r="A638" s="1218">
        <v>44298</v>
      </c>
      <c r="B638" s="1167" t="s">
        <v>889</v>
      </c>
      <c r="C638" s="1167" t="s">
        <v>66</v>
      </c>
      <c r="D638" s="1167">
        <v>45</v>
      </c>
      <c r="E638" s="1167">
        <v>40</v>
      </c>
      <c r="J638" s="1167">
        <v>0</v>
      </c>
      <c r="O638" s="1167">
        <v>0</v>
      </c>
      <c r="Q638" s="1167">
        <v>4.5</v>
      </c>
      <c r="T638" s="1167">
        <v>180</v>
      </c>
      <c r="U638" s="1167">
        <v>0</v>
      </c>
      <c r="V638" s="1167">
        <v>4.5</v>
      </c>
      <c r="W638" s="1167">
        <v>0</v>
      </c>
      <c r="X638" s="1167">
        <v>0</v>
      </c>
      <c r="Y638" s="1167">
        <v>180</v>
      </c>
      <c r="Z638" s="1167">
        <v>0</v>
      </c>
      <c r="AA638" s="1167">
        <v>0</v>
      </c>
      <c r="AB638" s="1167">
        <v>0</v>
      </c>
      <c r="AC638" s="1167">
        <v>0</v>
      </c>
      <c r="AD638" s="1167">
        <v>0</v>
      </c>
      <c r="AE638" s="1167">
        <v>0</v>
      </c>
      <c r="AF638" s="1167">
        <v>4.5</v>
      </c>
      <c r="AG638" s="1167">
        <v>0</v>
      </c>
      <c r="AH638" s="1167">
        <v>0</v>
      </c>
      <c r="AI638" s="1167">
        <v>180</v>
      </c>
      <c r="BK638" s="1167">
        <v>634</v>
      </c>
    </row>
    <row r="639" spans="1:63" s="1167" customFormat="1" ht="13.5" customHeight="1">
      <c r="A639" s="1218">
        <v>44298</v>
      </c>
      <c r="B639" s="1167" t="s">
        <v>16</v>
      </c>
      <c r="C639" s="1167" t="s">
        <v>66</v>
      </c>
      <c r="D639" s="1167">
        <v>145</v>
      </c>
      <c r="E639" s="1167">
        <v>145</v>
      </c>
      <c r="J639" s="1167">
        <v>0</v>
      </c>
      <c r="L639" s="1167">
        <v>4.5</v>
      </c>
      <c r="O639" s="1167">
        <v>652.5</v>
      </c>
      <c r="T639" s="1167">
        <v>0</v>
      </c>
      <c r="U639" s="1167">
        <v>0</v>
      </c>
      <c r="V639" s="1167">
        <v>4.5</v>
      </c>
      <c r="W639" s="1167">
        <v>0</v>
      </c>
      <c r="X639" s="1167">
        <v>0</v>
      </c>
      <c r="Y639" s="1167">
        <v>652.5</v>
      </c>
      <c r="Z639" s="1167">
        <v>0</v>
      </c>
      <c r="AA639" s="1167">
        <v>0</v>
      </c>
      <c r="AB639" s="1167">
        <v>0</v>
      </c>
      <c r="AC639" s="1167">
        <v>0</v>
      </c>
      <c r="AD639" s="1167">
        <v>0</v>
      </c>
      <c r="AE639" s="1167">
        <v>0</v>
      </c>
      <c r="AF639" s="1167">
        <v>4.5</v>
      </c>
      <c r="AG639" s="1167">
        <v>0</v>
      </c>
      <c r="AH639" s="1167">
        <v>0</v>
      </c>
      <c r="AI639" s="1167">
        <v>652.5</v>
      </c>
      <c r="BK639" s="1167">
        <v>635</v>
      </c>
    </row>
    <row r="640" spans="1:63" s="1167" customFormat="1" ht="13.5" customHeight="1">
      <c r="A640" s="1218">
        <v>44298</v>
      </c>
      <c r="B640" s="1167" t="s">
        <v>157</v>
      </c>
      <c r="C640" s="1167" t="s">
        <v>66</v>
      </c>
      <c r="D640" s="1167">
        <v>140</v>
      </c>
      <c r="E640" s="1167">
        <v>140</v>
      </c>
      <c r="J640" s="1167">
        <v>0</v>
      </c>
      <c r="L640" s="1167">
        <v>4</v>
      </c>
      <c r="O640" s="1167">
        <v>560</v>
      </c>
      <c r="T640" s="1167">
        <v>0</v>
      </c>
      <c r="U640" s="1167">
        <v>0</v>
      </c>
      <c r="V640" s="1167">
        <v>4</v>
      </c>
      <c r="W640" s="1167">
        <v>0</v>
      </c>
      <c r="X640" s="1167">
        <v>0</v>
      </c>
      <c r="Y640" s="1167">
        <v>560</v>
      </c>
      <c r="Z640" s="1167">
        <v>0</v>
      </c>
      <c r="AA640" s="1167">
        <v>0</v>
      </c>
      <c r="AB640" s="1167">
        <v>0</v>
      </c>
      <c r="AC640" s="1167">
        <v>0</v>
      </c>
      <c r="AD640" s="1167">
        <v>0</v>
      </c>
      <c r="AE640" s="1167">
        <v>0</v>
      </c>
      <c r="AF640" s="1167">
        <v>4</v>
      </c>
      <c r="AG640" s="1167">
        <v>0</v>
      </c>
      <c r="AH640" s="1167">
        <v>0</v>
      </c>
      <c r="AI640" s="1167">
        <v>560</v>
      </c>
      <c r="BK640" s="1167">
        <v>636</v>
      </c>
    </row>
    <row r="641" spans="1:63" s="1167" customFormat="1" ht="13.5" customHeight="1">
      <c r="A641" s="1218">
        <v>44298</v>
      </c>
      <c r="B641" s="1167" t="s">
        <v>901</v>
      </c>
      <c r="C641" s="1167" t="s">
        <v>66</v>
      </c>
      <c r="D641" s="1167">
        <v>30</v>
      </c>
      <c r="E641" s="1167">
        <v>27</v>
      </c>
      <c r="J641" s="1167">
        <v>0</v>
      </c>
      <c r="O641" s="1167">
        <v>0</v>
      </c>
      <c r="Q641" s="1167">
        <v>10</v>
      </c>
      <c r="T641" s="1167">
        <v>270</v>
      </c>
      <c r="U641" s="1167">
        <v>0</v>
      </c>
      <c r="V641" s="1167">
        <v>10</v>
      </c>
      <c r="W641" s="1167">
        <v>0</v>
      </c>
      <c r="X641" s="1167">
        <v>0</v>
      </c>
      <c r="Y641" s="1167">
        <v>270</v>
      </c>
      <c r="Z641" s="1167">
        <v>0</v>
      </c>
      <c r="AA641" s="1167">
        <v>0</v>
      </c>
      <c r="AB641" s="1167">
        <v>0</v>
      </c>
      <c r="AC641" s="1167">
        <v>0</v>
      </c>
      <c r="AD641" s="1167">
        <v>0</v>
      </c>
      <c r="AE641" s="1167">
        <v>0</v>
      </c>
      <c r="AF641" s="1167">
        <v>10</v>
      </c>
      <c r="AG641" s="1167">
        <v>0</v>
      </c>
      <c r="AH641" s="1167">
        <v>0</v>
      </c>
      <c r="AI641" s="1167">
        <v>270</v>
      </c>
      <c r="BK641" s="1167">
        <v>637</v>
      </c>
    </row>
    <row r="642" spans="1:63" s="1167" customFormat="1" ht="13.5" customHeight="1">
      <c r="A642" s="1218">
        <v>44298</v>
      </c>
      <c r="B642" s="1167" t="s">
        <v>898</v>
      </c>
      <c r="C642" s="1167" t="s">
        <v>66</v>
      </c>
      <c r="D642" s="1167">
        <v>125</v>
      </c>
      <c r="E642" s="1167">
        <v>125</v>
      </c>
      <c r="G642" s="1167">
        <v>4</v>
      </c>
      <c r="J642" s="1167">
        <v>500</v>
      </c>
      <c r="O642" s="1167">
        <v>0</v>
      </c>
      <c r="T642" s="1167">
        <v>0</v>
      </c>
      <c r="U642" s="1167">
        <v>0</v>
      </c>
      <c r="V642" s="1167">
        <v>4</v>
      </c>
      <c r="W642" s="1167">
        <v>0</v>
      </c>
      <c r="X642" s="1167">
        <v>0</v>
      </c>
      <c r="Y642" s="1167">
        <v>500</v>
      </c>
      <c r="Z642" s="1167">
        <v>0</v>
      </c>
      <c r="AA642" s="1167">
        <v>0</v>
      </c>
      <c r="AB642" s="1167">
        <v>0</v>
      </c>
      <c r="AC642" s="1167">
        <v>0</v>
      </c>
      <c r="AD642" s="1167">
        <v>0</v>
      </c>
      <c r="AE642" s="1167">
        <v>0</v>
      </c>
      <c r="AF642" s="1167">
        <v>4</v>
      </c>
      <c r="AG642" s="1167">
        <v>0</v>
      </c>
      <c r="AH642" s="1167">
        <v>0</v>
      </c>
      <c r="AI642" s="1167">
        <v>500</v>
      </c>
      <c r="BK642" s="1167">
        <v>638</v>
      </c>
    </row>
    <row r="643" spans="1:63" s="1167" customFormat="1" ht="13.5" customHeight="1">
      <c r="A643" s="1218">
        <v>44298</v>
      </c>
      <c r="B643" s="1167" t="s">
        <v>83</v>
      </c>
      <c r="C643" s="1167" t="s">
        <v>786</v>
      </c>
      <c r="D643" s="1167">
        <v>10</v>
      </c>
      <c r="E643" s="1167">
        <v>10</v>
      </c>
      <c r="J643" s="1167">
        <v>0</v>
      </c>
      <c r="M643" s="1167">
        <v>15</v>
      </c>
      <c r="O643" s="1167">
        <v>150</v>
      </c>
      <c r="T643" s="1167">
        <v>0</v>
      </c>
      <c r="U643" s="1167">
        <v>0</v>
      </c>
      <c r="V643" s="1167">
        <v>0</v>
      </c>
      <c r="W643" s="1167">
        <v>15</v>
      </c>
      <c r="X643" s="1167">
        <v>0</v>
      </c>
      <c r="Y643" s="1167">
        <v>150</v>
      </c>
      <c r="Z643" s="1167">
        <v>0</v>
      </c>
      <c r="AA643" s="1167">
        <v>0</v>
      </c>
      <c r="AB643" s="1167">
        <v>0</v>
      </c>
      <c r="AC643" s="1167">
        <v>0</v>
      </c>
      <c r="AD643" s="1167">
        <v>0</v>
      </c>
      <c r="AE643" s="1167">
        <v>0</v>
      </c>
      <c r="AF643" s="1167">
        <v>0</v>
      </c>
      <c r="AG643" s="1167">
        <v>15</v>
      </c>
      <c r="AH643" s="1167">
        <v>0</v>
      </c>
      <c r="AI643" s="1167">
        <v>150</v>
      </c>
      <c r="BK643" s="1167">
        <v>639</v>
      </c>
    </row>
    <row r="644" spans="1:63" s="1167" customFormat="1" ht="13.5" customHeight="1">
      <c r="A644" s="1218">
        <v>44298</v>
      </c>
      <c r="B644" s="1167" t="s">
        <v>78</v>
      </c>
      <c r="C644" s="1167" t="s">
        <v>66</v>
      </c>
      <c r="D644" s="1167">
        <v>10</v>
      </c>
      <c r="E644" s="1167">
        <v>7</v>
      </c>
      <c r="J644" s="1167">
        <v>0</v>
      </c>
      <c r="O644" s="1167">
        <v>0</v>
      </c>
      <c r="R644" s="1167">
        <v>40</v>
      </c>
      <c r="T644" s="1167">
        <v>280</v>
      </c>
      <c r="U644" s="1167">
        <v>0</v>
      </c>
      <c r="V644" s="1167">
        <v>0</v>
      </c>
      <c r="W644" s="1167">
        <v>40</v>
      </c>
      <c r="X644" s="1167">
        <v>0</v>
      </c>
      <c r="Y644" s="1167">
        <v>280</v>
      </c>
      <c r="Z644" s="1167">
        <v>0</v>
      </c>
      <c r="AA644" s="1167">
        <v>0</v>
      </c>
      <c r="AB644" s="1167">
        <v>0</v>
      </c>
      <c r="AC644" s="1167">
        <v>0</v>
      </c>
      <c r="AD644" s="1167">
        <v>0</v>
      </c>
      <c r="AE644" s="1167">
        <v>0</v>
      </c>
      <c r="AF644" s="1167">
        <v>0</v>
      </c>
      <c r="AG644" s="1167">
        <v>40</v>
      </c>
      <c r="AH644" s="1167">
        <v>0</v>
      </c>
      <c r="AI644" s="1167">
        <v>280</v>
      </c>
      <c r="BK644" s="1167">
        <v>640</v>
      </c>
    </row>
    <row r="645" spans="1:63" s="1167" customFormat="1" ht="13.5" customHeight="1">
      <c r="A645" s="1218">
        <v>44298</v>
      </c>
      <c r="B645" s="1167" t="s">
        <v>17</v>
      </c>
      <c r="C645" s="1167" t="s">
        <v>66</v>
      </c>
      <c r="D645" s="1167">
        <v>5</v>
      </c>
      <c r="E645" s="1167">
        <v>5</v>
      </c>
      <c r="J645" s="1167">
        <v>0</v>
      </c>
      <c r="M645" s="1167">
        <v>40</v>
      </c>
      <c r="O645" s="1167">
        <v>200</v>
      </c>
      <c r="T645" s="1167">
        <v>0</v>
      </c>
      <c r="U645" s="1167">
        <v>0</v>
      </c>
      <c r="V645" s="1167">
        <v>0</v>
      </c>
      <c r="W645" s="1167">
        <v>40</v>
      </c>
      <c r="X645" s="1167">
        <v>0</v>
      </c>
      <c r="Y645" s="1167">
        <v>200</v>
      </c>
      <c r="Z645" s="1167">
        <v>0</v>
      </c>
      <c r="AA645" s="1167">
        <v>0</v>
      </c>
      <c r="AB645" s="1167">
        <v>0</v>
      </c>
      <c r="AC645" s="1167">
        <v>0</v>
      </c>
      <c r="AD645" s="1167">
        <v>0</v>
      </c>
      <c r="AE645" s="1167">
        <v>0</v>
      </c>
      <c r="AF645" s="1167">
        <v>0</v>
      </c>
      <c r="AG645" s="1167">
        <v>40</v>
      </c>
      <c r="AH645" s="1167">
        <v>0</v>
      </c>
      <c r="AI645" s="1167">
        <v>200</v>
      </c>
      <c r="BK645" s="1167">
        <v>641</v>
      </c>
    </row>
    <row r="646" spans="1:63" s="1167" customFormat="1" ht="13.5" customHeight="1">
      <c r="A646" s="1218">
        <v>44298</v>
      </c>
      <c r="B646" s="1167" t="s">
        <v>478</v>
      </c>
      <c r="C646" s="1167" t="s">
        <v>66</v>
      </c>
      <c r="D646" s="1167">
        <v>12</v>
      </c>
      <c r="E646" s="1167">
        <v>12</v>
      </c>
      <c r="H646" s="1167">
        <v>24</v>
      </c>
      <c r="J646" s="1167">
        <v>288</v>
      </c>
      <c r="O646" s="1167">
        <v>0</v>
      </c>
      <c r="T646" s="1167">
        <v>0</v>
      </c>
      <c r="U646" s="1167">
        <v>0</v>
      </c>
      <c r="V646" s="1167">
        <v>0</v>
      </c>
      <c r="W646" s="1167">
        <v>24</v>
      </c>
      <c r="X646" s="1167">
        <v>0</v>
      </c>
      <c r="Y646" s="1167">
        <v>288</v>
      </c>
      <c r="Z646" s="1167">
        <v>0</v>
      </c>
      <c r="AA646" s="1167">
        <v>0</v>
      </c>
      <c r="AB646" s="1167">
        <v>0</v>
      </c>
      <c r="AC646" s="1167">
        <v>0</v>
      </c>
      <c r="AD646" s="1167">
        <v>0</v>
      </c>
      <c r="AE646" s="1167">
        <v>0</v>
      </c>
      <c r="AF646" s="1167">
        <v>0</v>
      </c>
      <c r="AG646" s="1167">
        <v>24</v>
      </c>
      <c r="AH646" s="1167">
        <v>0</v>
      </c>
      <c r="AI646" s="1167">
        <v>288</v>
      </c>
      <c r="BK646" s="1167">
        <v>642</v>
      </c>
    </row>
    <row r="647" spans="1:63" s="1167" customFormat="1" ht="13.5" customHeight="1">
      <c r="A647" s="1218">
        <v>44298</v>
      </c>
      <c r="B647" s="1167" t="s">
        <v>60</v>
      </c>
      <c r="C647" s="1167" t="s">
        <v>66</v>
      </c>
      <c r="D647" s="1167">
        <v>20</v>
      </c>
      <c r="E647" s="1167">
        <v>20</v>
      </c>
      <c r="H647" s="1167">
        <v>0.5</v>
      </c>
      <c r="J647" s="1167">
        <v>10</v>
      </c>
      <c r="M647" s="1167">
        <v>1</v>
      </c>
      <c r="O647" s="1167">
        <v>20</v>
      </c>
      <c r="R647" s="1167">
        <v>1</v>
      </c>
      <c r="T647" s="1167">
        <v>20</v>
      </c>
      <c r="U647" s="1167">
        <v>0</v>
      </c>
      <c r="V647" s="1167">
        <v>0</v>
      </c>
      <c r="W647" s="1167">
        <v>2.5</v>
      </c>
      <c r="X647" s="1167">
        <v>0</v>
      </c>
      <c r="Y647" s="1167">
        <v>50</v>
      </c>
      <c r="Z647" s="1167">
        <v>0</v>
      </c>
      <c r="AA647" s="1167">
        <v>0</v>
      </c>
      <c r="AB647" s="1167">
        <v>0</v>
      </c>
      <c r="AC647" s="1167">
        <v>0</v>
      </c>
      <c r="AD647" s="1167">
        <v>0</v>
      </c>
      <c r="AE647" s="1167">
        <v>0</v>
      </c>
      <c r="AF647" s="1167">
        <v>0</v>
      </c>
      <c r="AG647" s="1167">
        <v>2.5</v>
      </c>
      <c r="AH647" s="1167">
        <v>0</v>
      </c>
      <c r="AI647" s="1167">
        <v>50</v>
      </c>
      <c r="BK647" s="1167">
        <v>643</v>
      </c>
    </row>
    <row r="648" spans="1:63" s="1167" customFormat="1" ht="13.5" customHeight="1">
      <c r="A648" s="1218">
        <v>44298</v>
      </c>
      <c r="B648" s="1167" t="s">
        <v>61</v>
      </c>
      <c r="C648" s="1167" t="s">
        <v>66</v>
      </c>
      <c r="D648" s="1167">
        <v>20</v>
      </c>
      <c r="E648" s="1167">
        <v>20</v>
      </c>
      <c r="H648" s="1167">
        <v>0.4</v>
      </c>
      <c r="J648" s="1167">
        <v>8</v>
      </c>
      <c r="M648" s="1167">
        <v>1</v>
      </c>
      <c r="O648" s="1167">
        <v>20</v>
      </c>
      <c r="R648" s="1167">
        <v>1</v>
      </c>
      <c r="T648" s="1167">
        <v>20</v>
      </c>
      <c r="U648" s="1167">
        <v>0</v>
      </c>
      <c r="V648" s="1167">
        <v>0</v>
      </c>
      <c r="W648" s="1167">
        <v>2.4</v>
      </c>
      <c r="X648" s="1167">
        <v>0</v>
      </c>
      <c r="Y648" s="1167">
        <v>48</v>
      </c>
      <c r="Z648" s="1167">
        <v>0</v>
      </c>
      <c r="AA648" s="1167">
        <v>0</v>
      </c>
      <c r="AB648" s="1167">
        <v>0</v>
      </c>
      <c r="AC648" s="1167">
        <v>0</v>
      </c>
      <c r="AD648" s="1167">
        <v>0</v>
      </c>
      <c r="AE648" s="1167">
        <v>0</v>
      </c>
      <c r="AF648" s="1167">
        <v>0</v>
      </c>
      <c r="AG648" s="1167">
        <v>2.4</v>
      </c>
      <c r="AH648" s="1167">
        <v>0</v>
      </c>
      <c r="AI648" s="1167">
        <v>48</v>
      </c>
      <c r="BK648" s="1167">
        <v>644</v>
      </c>
    </row>
    <row r="649" spans="1:63" s="1167" customFormat="1" ht="13.5" customHeight="1">
      <c r="A649" s="1218">
        <v>44298</v>
      </c>
      <c r="B649" s="1167" t="s">
        <v>160</v>
      </c>
      <c r="C649" s="1167" t="s">
        <v>66</v>
      </c>
      <c r="D649" s="1167">
        <v>14</v>
      </c>
      <c r="E649" s="1167">
        <v>12</v>
      </c>
      <c r="J649" s="1167">
        <v>0</v>
      </c>
      <c r="O649" s="1167">
        <v>0</v>
      </c>
      <c r="T649" s="1167">
        <v>0</v>
      </c>
      <c r="U649" s="1167">
        <v>0</v>
      </c>
      <c r="V649" s="1167">
        <v>0</v>
      </c>
      <c r="W649" s="1167">
        <v>0</v>
      </c>
      <c r="X649" s="1167">
        <v>0</v>
      </c>
      <c r="Y649" s="1167">
        <v>0</v>
      </c>
      <c r="Z649" s="1167">
        <v>0</v>
      </c>
      <c r="AA649" s="1167">
        <v>0</v>
      </c>
      <c r="AB649" s="1167">
        <v>0</v>
      </c>
      <c r="AC649" s="1167">
        <v>0</v>
      </c>
      <c r="AD649" s="1167">
        <v>0</v>
      </c>
      <c r="AE649" s="1167">
        <v>0</v>
      </c>
      <c r="AF649" s="1167">
        <v>0</v>
      </c>
      <c r="AG649" s="1167">
        <v>0</v>
      </c>
      <c r="AH649" s="1167">
        <v>0</v>
      </c>
      <c r="AI649" s="1167">
        <v>0</v>
      </c>
      <c r="BK649" s="1167">
        <v>645</v>
      </c>
    </row>
    <row r="650" spans="1:63" s="1167" customFormat="1" ht="13.5" customHeight="1">
      <c r="A650" s="1218">
        <v>44298</v>
      </c>
      <c r="B650" s="1167" t="s">
        <v>161</v>
      </c>
      <c r="C650" s="1167" t="s">
        <v>389</v>
      </c>
      <c r="D650" s="1167">
        <v>13</v>
      </c>
      <c r="E650" s="1167">
        <v>13</v>
      </c>
      <c r="J650" s="1167">
        <v>0</v>
      </c>
      <c r="O650" s="1167">
        <v>0</v>
      </c>
      <c r="T650" s="1167">
        <v>0</v>
      </c>
      <c r="U650" s="1167">
        <v>0</v>
      </c>
      <c r="V650" s="1167">
        <v>0</v>
      </c>
      <c r="W650" s="1167">
        <v>0</v>
      </c>
      <c r="X650" s="1167">
        <v>0</v>
      </c>
      <c r="Y650" s="1167">
        <v>0</v>
      </c>
      <c r="Z650" s="1167">
        <v>0</v>
      </c>
      <c r="AA650" s="1167">
        <v>0</v>
      </c>
      <c r="AB650" s="1167">
        <v>0</v>
      </c>
      <c r="AC650" s="1167">
        <v>0</v>
      </c>
      <c r="AD650" s="1167">
        <v>0</v>
      </c>
      <c r="AE650" s="1167">
        <v>0</v>
      </c>
      <c r="AF650" s="1167">
        <v>0</v>
      </c>
      <c r="AG650" s="1167">
        <v>0</v>
      </c>
      <c r="AH650" s="1167">
        <v>0</v>
      </c>
      <c r="AI650" s="1167">
        <v>0</v>
      </c>
      <c r="BK650" s="1167">
        <v>646</v>
      </c>
    </row>
    <row r="651" spans="1:63" s="1167" customFormat="1" ht="13.5" customHeight="1">
      <c r="A651" s="1218">
        <v>44298</v>
      </c>
      <c r="B651" s="1167" t="s">
        <v>896</v>
      </c>
      <c r="C651" s="1167" t="s">
        <v>66</v>
      </c>
      <c r="D651" s="1167">
        <v>10</v>
      </c>
      <c r="E651" s="1167">
        <v>10</v>
      </c>
      <c r="J651" s="1167">
        <v>0</v>
      </c>
      <c r="O651" s="1167">
        <v>0</v>
      </c>
      <c r="T651" s="1167">
        <v>0</v>
      </c>
      <c r="U651" s="1167">
        <v>0</v>
      </c>
      <c r="V651" s="1167">
        <v>0</v>
      </c>
      <c r="W651" s="1167">
        <v>0</v>
      </c>
      <c r="X651" s="1167">
        <v>0</v>
      </c>
      <c r="Y651" s="1167">
        <v>0</v>
      </c>
      <c r="Z651" s="1167">
        <v>0</v>
      </c>
      <c r="AA651" s="1167">
        <v>0</v>
      </c>
      <c r="AB651" s="1167">
        <v>0</v>
      </c>
      <c r="AC651" s="1167">
        <v>0</v>
      </c>
      <c r="AD651" s="1167">
        <v>0</v>
      </c>
      <c r="AE651" s="1167">
        <v>0</v>
      </c>
      <c r="AF651" s="1167">
        <v>0</v>
      </c>
      <c r="AG651" s="1167">
        <v>0</v>
      </c>
      <c r="AH651" s="1167">
        <v>0</v>
      </c>
      <c r="AI651" s="1167">
        <v>0</v>
      </c>
      <c r="BK651" s="1167">
        <v>647</v>
      </c>
    </row>
    <row r="652" spans="1:63" s="1167" customFormat="1" ht="13.5" customHeight="1">
      <c r="A652" s="1218">
        <v>44298</v>
      </c>
      <c r="B652" s="1167" t="s">
        <v>893</v>
      </c>
      <c r="C652" s="1167" t="s">
        <v>66</v>
      </c>
      <c r="D652" s="1167">
        <v>25</v>
      </c>
      <c r="E652" s="1167">
        <v>25</v>
      </c>
      <c r="J652" s="1167">
        <v>0</v>
      </c>
      <c r="O652" s="1167">
        <v>0</v>
      </c>
      <c r="R652" s="1167">
        <v>5</v>
      </c>
      <c r="T652" s="1167">
        <v>125</v>
      </c>
      <c r="U652" s="1167">
        <v>0</v>
      </c>
      <c r="V652" s="1167">
        <v>0</v>
      </c>
      <c r="W652" s="1167">
        <v>5</v>
      </c>
      <c r="X652" s="1167">
        <v>0</v>
      </c>
      <c r="Y652" s="1167">
        <v>125</v>
      </c>
      <c r="Z652" s="1167">
        <v>0</v>
      </c>
      <c r="AA652" s="1167">
        <v>0</v>
      </c>
      <c r="AB652" s="1167">
        <v>0</v>
      </c>
      <c r="AC652" s="1167">
        <v>0</v>
      </c>
      <c r="AD652" s="1167">
        <v>0</v>
      </c>
      <c r="AE652" s="1167">
        <v>0</v>
      </c>
      <c r="AF652" s="1167">
        <v>0</v>
      </c>
      <c r="AG652" s="1167">
        <v>5</v>
      </c>
      <c r="AH652" s="1167">
        <v>0</v>
      </c>
      <c r="AI652" s="1167">
        <v>125</v>
      </c>
      <c r="BK652" s="1167">
        <v>648</v>
      </c>
    </row>
    <row r="653" spans="1:63" s="1167" customFormat="1" ht="13.5" customHeight="1">
      <c r="A653" s="1218">
        <v>44298</v>
      </c>
      <c r="B653" s="1167" t="s">
        <v>126</v>
      </c>
      <c r="C653" s="1167" t="s">
        <v>66</v>
      </c>
      <c r="D653" s="1167">
        <v>15</v>
      </c>
      <c r="E653" s="1167">
        <v>15</v>
      </c>
      <c r="J653" s="1167">
        <v>0</v>
      </c>
      <c r="O653" s="1167">
        <v>0</v>
      </c>
      <c r="T653" s="1167">
        <v>0</v>
      </c>
      <c r="U653" s="1167">
        <v>0</v>
      </c>
      <c r="V653" s="1167">
        <v>0</v>
      </c>
      <c r="W653" s="1167">
        <v>0</v>
      </c>
      <c r="X653" s="1167">
        <v>0</v>
      </c>
      <c r="Y653" s="1167">
        <v>0</v>
      </c>
      <c r="Z653" s="1167">
        <v>0</v>
      </c>
      <c r="AA653" s="1167">
        <v>0</v>
      </c>
      <c r="AB653" s="1167">
        <v>0</v>
      </c>
      <c r="AC653" s="1167">
        <v>0</v>
      </c>
      <c r="AD653" s="1167">
        <v>0</v>
      </c>
      <c r="AE653" s="1167">
        <v>0</v>
      </c>
      <c r="AF653" s="1167">
        <v>0</v>
      </c>
      <c r="AG653" s="1167">
        <v>0</v>
      </c>
      <c r="AH653" s="1167">
        <v>0</v>
      </c>
      <c r="AI653" s="1167">
        <v>0</v>
      </c>
      <c r="BK653" s="1167">
        <v>649</v>
      </c>
    </row>
    <row r="654" spans="1:63" s="1167" customFormat="1" ht="13.5" customHeight="1">
      <c r="A654" s="1218">
        <v>44298</v>
      </c>
      <c r="B654" s="1167" t="s">
        <v>894</v>
      </c>
      <c r="C654" s="1167" t="s">
        <v>66</v>
      </c>
      <c r="D654" s="1167">
        <v>10</v>
      </c>
      <c r="E654" s="1167">
        <v>10</v>
      </c>
      <c r="J654" s="1167">
        <v>0</v>
      </c>
      <c r="O654" s="1167">
        <v>0</v>
      </c>
      <c r="T654" s="1167">
        <v>0</v>
      </c>
      <c r="U654" s="1167">
        <v>0</v>
      </c>
      <c r="V654" s="1167">
        <v>0</v>
      </c>
      <c r="W654" s="1167">
        <v>0</v>
      </c>
      <c r="X654" s="1167">
        <v>0</v>
      </c>
      <c r="Y654" s="1167">
        <v>0</v>
      </c>
      <c r="Z654" s="1167">
        <v>0</v>
      </c>
      <c r="AA654" s="1167">
        <v>0</v>
      </c>
      <c r="AB654" s="1167">
        <v>0</v>
      </c>
      <c r="AC654" s="1167">
        <v>0</v>
      </c>
      <c r="AD654" s="1167">
        <v>0</v>
      </c>
      <c r="AE654" s="1167">
        <v>0</v>
      </c>
      <c r="AF654" s="1167">
        <v>0</v>
      </c>
      <c r="AG654" s="1167">
        <v>0</v>
      </c>
      <c r="AH654" s="1167">
        <v>0</v>
      </c>
      <c r="AI654" s="1167">
        <v>0</v>
      </c>
      <c r="BK654" s="1167">
        <v>650</v>
      </c>
    </row>
    <row r="655" spans="1:63" s="1167" customFormat="1" ht="13.5" customHeight="1">
      <c r="A655" s="1218">
        <v>44298</v>
      </c>
      <c r="B655" s="1167" t="s">
        <v>64</v>
      </c>
      <c r="C655" s="1167" t="s">
        <v>66</v>
      </c>
      <c r="D655" s="1167">
        <v>13</v>
      </c>
      <c r="E655" s="1167">
        <v>13</v>
      </c>
      <c r="J655" s="1167">
        <v>0</v>
      </c>
      <c r="M655" s="1167">
        <v>5</v>
      </c>
      <c r="O655" s="1167">
        <v>65</v>
      </c>
      <c r="R655" s="1167">
        <v>6</v>
      </c>
      <c r="T655" s="1167">
        <v>78</v>
      </c>
      <c r="U655" s="1167">
        <v>0</v>
      </c>
      <c r="V655" s="1167">
        <v>0</v>
      </c>
      <c r="W655" s="1167">
        <v>11</v>
      </c>
      <c r="X655" s="1167">
        <v>0</v>
      </c>
      <c r="Y655" s="1167">
        <v>143</v>
      </c>
      <c r="Z655" s="1167">
        <v>0</v>
      </c>
      <c r="AA655" s="1167">
        <v>0</v>
      </c>
      <c r="AB655" s="1167">
        <v>0</v>
      </c>
      <c r="AC655" s="1167">
        <v>0</v>
      </c>
      <c r="AD655" s="1167">
        <v>0</v>
      </c>
      <c r="AE655" s="1167">
        <v>0</v>
      </c>
      <c r="AF655" s="1167">
        <v>0</v>
      </c>
      <c r="AG655" s="1167">
        <v>11</v>
      </c>
      <c r="AH655" s="1167">
        <v>0</v>
      </c>
      <c r="AI655" s="1167">
        <v>143</v>
      </c>
      <c r="BK655" s="1167">
        <v>651</v>
      </c>
    </row>
    <row r="656" spans="1:63" s="1167" customFormat="1" ht="13.5" customHeight="1">
      <c r="A656" s="1218">
        <v>44298</v>
      </c>
      <c r="B656" s="1167" t="s">
        <v>511</v>
      </c>
      <c r="C656" s="1167" t="s">
        <v>66</v>
      </c>
      <c r="D656" s="1167">
        <v>20</v>
      </c>
      <c r="E656" s="1167">
        <v>15</v>
      </c>
      <c r="J656" s="1167">
        <v>0</v>
      </c>
      <c r="O656" s="1167">
        <v>0</v>
      </c>
      <c r="T656" s="1167">
        <v>0</v>
      </c>
      <c r="U656" s="1167">
        <v>0</v>
      </c>
      <c r="V656" s="1167">
        <v>0</v>
      </c>
      <c r="W656" s="1167">
        <v>0</v>
      </c>
      <c r="X656" s="1167">
        <v>0</v>
      </c>
      <c r="Y656" s="1167">
        <v>0</v>
      </c>
      <c r="Z656" s="1167">
        <v>0</v>
      </c>
      <c r="AA656" s="1167">
        <v>0</v>
      </c>
      <c r="AB656" s="1167">
        <v>0</v>
      </c>
      <c r="AC656" s="1167">
        <v>0</v>
      </c>
      <c r="AD656" s="1167">
        <v>0</v>
      </c>
      <c r="AE656" s="1167">
        <v>0</v>
      </c>
      <c r="AF656" s="1167">
        <v>0</v>
      </c>
      <c r="AG656" s="1167">
        <v>0</v>
      </c>
      <c r="AH656" s="1167">
        <v>0</v>
      </c>
      <c r="AI656" s="1167">
        <v>0</v>
      </c>
      <c r="BK656" s="1167">
        <v>652</v>
      </c>
    </row>
    <row r="657" spans="1:63" s="1167" customFormat="1" ht="13.5" customHeight="1">
      <c r="A657" s="1218">
        <v>44298</v>
      </c>
      <c r="B657" s="1167" t="s">
        <v>895</v>
      </c>
      <c r="C657" s="1167" t="s">
        <v>66</v>
      </c>
      <c r="D657" s="1167">
        <v>8</v>
      </c>
      <c r="E657" s="1167">
        <v>8</v>
      </c>
      <c r="J657" s="1167">
        <v>0</v>
      </c>
      <c r="M657" s="1167">
        <v>5</v>
      </c>
      <c r="O657" s="1167">
        <v>40</v>
      </c>
      <c r="T657" s="1167">
        <v>0</v>
      </c>
      <c r="U657" s="1167">
        <v>0</v>
      </c>
      <c r="V657" s="1167">
        <v>0</v>
      </c>
      <c r="W657" s="1167">
        <v>5</v>
      </c>
      <c r="X657" s="1167">
        <v>0</v>
      </c>
      <c r="Y657" s="1167">
        <v>40</v>
      </c>
      <c r="Z657" s="1167">
        <v>0</v>
      </c>
      <c r="AA657" s="1167">
        <v>0</v>
      </c>
      <c r="AB657" s="1167">
        <v>0</v>
      </c>
      <c r="AC657" s="1167">
        <v>0</v>
      </c>
      <c r="AD657" s="1167">
        <v>0</v>
      </c>
      <c r="AE657" s="1167">
        <v>0</v>
      </c>
      <c r="AF657" s="1167">
        <v>0</v>
      </c>
      <c r="AG657" s="1167">
        <v>5</v>
      </c>
      <c r="AH657" s="1167">
        <v>0</v>
      </c>
      <c r="AI657" s="1167">
        <v>40</v>
      </c>
      <c r="BK657" s="1167">
        <v>653</v>
      </c>
    </row>
    <row r="658" spans="1:63" s="1167" customFormat="1" ht="13.5" customHeight="1">
      <c r="A658" s="1218">
        <v>44298</v>
      </c>
      <c r="B658" s="1167" t="s">
        <v>512</v>
      </c>
      <c r="C658" s="1167" t="s">
        <v>66</v>
      </c>
      <c r="D658" s="1167">
        <v>20</v>
      </c>
      <c r="E658" s="1167">
        <v>20</v>
      </c>
      <c r="J658" s="1167">
        <v>0</v>
      </c>
      <c r="O658" s="1167">
        <v>0</v>
      </c>
      <c r="T658" s="1167">
        <v>0</v>
      </c>
      <c r="U658" s="1167">
        <v>0</v>
      </c>
      <c r="V658" s="1167">
        <v>0</v>
      </c>
      <c r="W658" s="1167">
        <v>0</v>
      </c>
      <c r="X658" s="1167">
        <v>0</v>
      </c>
      <c r="Y658" s="1167">
        <v>0</v>
      </c>
      <c r="Z658" s="1167">
        <v>0</v>
      </c>
      <c r="AA658" s="1167">
        <v>0</v>
      </c>
      <c r="AB658" s="1167">
        <v>0</v>
      </c>
      <c r="AC658" s="1167">
        <v>0</v>
      </c>
      <c r="AD658" s="1167">
        <v>0</v>
      </c>
      <c r="AE658" s="1167">
        <v>0</v>
      </c>
      <c r="AF658" s="1167">
        <v>0</v>
      </c>
      <c r="AG658" s="1167">
        <v>0</v>
      </c>
      <c r="AH658" s="1167">
        <v>0</v>
      </c>
      <c r="AI658" s="1167">
        <v>0</v>
      </c>
      <c r="BK658" s="1167">
        <v>654</v>
      </c>
    </row>
    <row r="659" spans="1:63" s="1167" customFormat="1" ht="13.5" customHeight="1">
      <c r="A659" s="1218">
        <v>44298</v>
      </c>
      <c r="B659" s="1167" t="s">
        <v>636</v>
      </c>
      <c r="C659" s="1167" t="s">
        <v>66</v>
      </c>
      <c r="D659" s="1167">
        <v>10</v>
      </c>
      <c r="E659" s="1167">
        <v>10</v>
      </c>
      <c r="J659" s="1167">
        <v>0</v>
      </c>
      <c r="M659" s="1167">
        <v>0.5</v>
      </c>
      <c r="O659" s="1167">
        <v>5</v>
      </c>
      <c r="T659" s="1167">
        <v>0</v>
      </c>
      <c r="U659" s="1167">
        <v>0</v>
      </c>
      <c r="V659" s="1167">
        <v>0</v>
      </c>
      <c r="W659" s="1167">
        <v>0.5</v>
      </c>
      <c r="X659" s="1167">
        <v>0</v>
      </c>
      <c r="Y659" s="1167">
        <v>5</v>
      </c>
      <c r="Z659" s="1167">
        <v>0</v>
      </c>
      <c r="AA659" s="1167">
        <v>0</v>
      </c>
      <c r="AB659" s="1167">
        <v>0</v>
      </c>
      <c r="AC659" s="1167">
        <v>0</v>
      </c>
      <c r="AD659" s="1167">
        <v>0</v>
      </c>
      <c r="AE659" s="1167">
        <v>0</v>
      </c>
      <c r="AF659" s="1167">
        <v>0</v>
      </c>
      <c r="AG659" s="1167">
        <v>0.5</v>
      </c>
      <c r="AH659" s="1167">
        <v>0</v>
      </c>
      <c r="AI659" s="1167">
        <v>5</v>
      </c>
      <c r="BK659" s="1167">
        <v>655</v>
      </c>
    </row>
    <row r="660" spans="1:63" s="1167" customFormat="1" ht="13.5" customHeight="1">
      <c r="A660" s="1218">
        <v>44299</v>
      </c>
      <c r="B660" s="1167" t="s">
        <v>229</v>
      </c>
      <c r="C660" s="1167" t="s">
        <v>66</v>
      </c>
      <c r="D660" s="1167">
        <v>2</v>
      </c>
      <c r="E660" s="1167">
        <v>2</v>
      </c>
      <c r="F660" s="1167">
        <v>20</v>
      </c>
      <c r="J660" s="1167">
        <v>40</v>
      </c>
      <c r="K660" s="1167">
        <v>40</v>
      </c>
      <c r="O660" s="1167">
        <v>80</v>
      </c>
      <c r="P660" s="1167">
        <v>40</v>
      </c>
      <c r="T660" s="1167">
        <v>80</v>
      </c>
      <c r="U660" s="1167">
        <v>100</v>
      </c>
      <c r="V660" s="1167">
        <v>0</v>
      </c>
      <c r="W660" s="1167">
        <v>0</v>
      </c>
      <c r="X660" s="1167">
        <v>0</v>
      </c>
      <c r="Y660" s="1167">
        <v>200</v>
      </c>
      <c r="Z660" s="1167">
        <v>8266</v>
      </c>
      <c r="AA660" s="1167">
        <v>0</v>
      </c>
      <c r="AB660" s="1167">
        <v>0</v>
      </c>
      <c r="AC660" s="1167">
        <v>0</v>
      </c>
      <c r="AD660" s="1167">
        <v>16532</v>
      </c>
      <c r="AI660" s="1167">
        <v>0</v>
      </c>
      <c r="AJ660" s="1167">
        <v>110</v>
      </c>
      <c r="AK660" s="1167">
        <v>14</v>
      </c>
      <c r="AL660" s="1167">
        <v>0.16</v>
      </c>
      <c r="AM660" s="1167">
        <v>115</v>
      </c>
      <c r="AN660" s="1167">
        <v>32</v>
      </c>
      <c r="AO660" s="1167">
        <v>0.28999999999999998</v>
      </c>
      <c r="AP660" s="1167">
        <v>115</v>
      </c>
      <c r="AQ660" s="1167">
        <v>32</v>
      </c>
      <c r="AR660" s="1167">
        <v>0.28999999999999998</v>
      </c>
      <c r="AS660" s="1167">
        <v>13</v>
      </c>
      <c r="AT660" s="1167">
        <v>14</v>
      </c>
      <c r="AU660" s="1167">
        <v>0.16</v>
      </c>
      <c r="AV660" s="1167">
        <v>13</v>
      </c>
      <c r="AW660" s="1167">
        <v>24</v>
      </c>
      <c r="AX660" s="1167">
        <v>0.26</v>
      </c>
      <c r="AY660" s="1167">
        <v>13</v>
      </c>
      <c r="AZ660" s="1167">
        <v>24</v>
      </c>
      <c r="BA660" s="1167">
        <v>0.26</v>
      </c>
      <c r="BG660" s="1167">
        <v>11972.199999999997</v>
      </c>
      <c r="BH660" s="1167">
        <v>21.819999999999865</v>
      </c>
      <c r="BI660" s="1167">
        <v>0</v>
      </c>
      <c r="BK660" s="1167">
        <v>656</v>
      </c>
    </row>
    <row r="661" spans="1:63" s="1167" customFormat="1" ht="13.5" customHeight="1">
      <c r="A661" s="1218">
        <v>44299</v>
      </c>
      <c r="B661" s="1167" t="s">
        <v>848</v>
      </c>
      <c r="C661" s="1167" t="s">
        <v>66</v>
      </c>
      <c r="D661" s="1167">
        <v>2</v>
      </c>
      <c r="E661" s="1167">
        <v>2</v>
      </c>
      <c r="J661" s="1167">
        <v>0</v>
      </c>
      <c r="O661" s="1167">
        <v>0</v>
      </c>
      <c r="T661" s="1167">
        <v>0</v>
      </c>
      <c r="U661" s="1167">
        <v>0</v>
      </c>
      <c r="V661" s="1167">
        <v>0</v>
      </c>
      <c r="W661" s="1167">
        <v>0</v>
      </c>
      <c r="X661" s="1167">
        <v>0</v>
      </c>
      <c r="Y661" s="1167">
        <v>0</v>
      </c>
      <c r="Z661" s="1167">
        <v>1980</v>
      </c>
      <c r="AA661" s="1167">
        <v>0</v>
      </c>
      <c r="AB661" s="1167">
        <v>0</v>
      </c>
      <c r="AC661" s="1167">
        <v>0</v>
      </c>
      <c r="AD661" s="1167">
        <v>3960</v>
      </c>
      <c r="AI661" s="1167">
        <v>0</v>
      </c>
      <c r="BK661" s="1167">
        <v>657</v>
      </c>
    </row>
    <row r="662" spans="1:63" s="1167" customFormat="1" ht="13.5" customHeight="1">
      <c r="A662" s="1218">
        <v>44299</v>
      </c>
      <c r="B662" s="1167" t="s">
        <v>202</v>
      </c>
      <c r="C662" s="1167" t="s">
        <v>66</v>
      </c>
      <c r="D662" s="1167">
        <v>12.6</v>
      </c>
      <c r="E662" s="1167">
        <v>12.6</v>
      </c>
      <c r="F662" s="1167">
        <v>20</v>
      </c>
      <c r="J662" s="1167">
        <v>252</v>
      </c>
      <c r="K662" s="1167">
        <v>36.5</v>
      </c>
      <c r="O662" s="1167">
        <v>459.9</v>
      </c>
      <c r="P662" s="1167">
        <v>36.5</v>
      </c>
      <c r="T662" s="1167">
        <v>459.9</v>
      </c>
      <c r="U662" s="1167">
        <v>93</v>
      </c>
      <c r="V662" s="1167">
        <v>0</v>
      </c>
      <c r="W662" s="1167">
        <v>0</v>
      </c>
      <c r="X662" s="1167">
        <v>0</v>
      </c>
      <c r="Y662" s="1167">
        <v>1171.8</v>
      </c>
      <c r="Z662" s="1167">
        <v>4433</v>
      </c>
      <c r="AA662" s="1167">
        <v>0</v>
      </c>
      <c r="AB662" s="1167">
        <v>0</v>
      </c>
      <c r="AC662" s="1167">
        <v>0</v>
      </c>
      <c r="AD662" s="1167">
        <v>55855.799999999996</v>
      </c>
      <c r="AI662" s="1167">
        <v>0</v>
      </c>
      <c r="BK662" s="1167">
        <v>658</v>
      </c>
    </row>
    <row r="663" spans="1:63" s="1167" customFormat="1" ht="13.5" customHeight="1">
      <c r="A663" s="1218">
        <v>44299</v>
      </c>
      <c r="B663" s="1167" t="s">
        <v>850</v>
      </c>
      <c r="C663" s="1167" t="s">
        <v>389</v>
      </c>
      <c r="D663" s="1167">
        <v>10</v>
      </c>
      <c r="E663" s="1167">
        <v>10</v>
      </c>
      <c r="J663" s="1167">
        <v>0</v>
      </c>
      <c r="O663" s="1167">
        <v>0</v>
      </c>
      <c r="T663" s="1167">
        <v>0</v>
      </c>
      <c r="U663" s="1167">
        <v>0</v>
      </c>
      <c r="V663" s="1167">
        <v>0</v>
      </c>
      <c r="W663" s="1167">
        <v>0</v>
      </c>
      <c r="X663" s="1167">
        <v>0</v>
      </c>
      <c r="Y663" s="1167">
        <v>0</v>
      </c>
      <c r="Z663" s="1167">
        <v>0</v>
      </c>
      <c r="AA663" s="1167">
        <v>0</v>
      </c>
      <c r="AB663" s="1167">
        <v>4</v>
      </c>
      <c r="AC663" s="1167">
        <v>0</v>
      </c>
      <c r="AD663" s="1167">
        <v>40</v>
      </c>
      <c r="AI663" s="1167">
        <v>0</v>
      </c>
      <c r="BK663" s="1167">
        <v>659</v>
      </c>
    </row>
    <row r="664" spans="1:63" s="1167" customFormat="1" ht="13.5" customHeight="1">
      <c r="A664" s="1218">
        <v>44299</v>
      </c>
      <c r="B664" s="1167" t="s">
        <v>851</v>
      </c>
      <c r="C664" s="1167" t="s">
        <v>389</v>
      </c>
      <c r="D664" s="1167">
        <v>30</v>
      </c>
      <c r="E664" s="1167">
        <v>25</v>
      </c>
      <c r="G664" s="1167">
        <v>2</v>
      </c>
      <c r="J664" s="1167">
        <v>50</v>
      </c>
      <c r="L664" s="1167">
        <v>3</v>
      </c>
      <c r="O664" s="1167">
        <v>75</v>
      </c>
      <c r="Q664" s="1167">
        <v>3</v>
      </c>
      <c r="T664" s="1167">
        <v>75</v>
      </c>
      <c r="U664" s="1167">
        <v>0</v>
      </c>
      <c r="V664" s="1167">
        <v>8</v>
      </c>
      <c r="W664" s="1167">
        <v>0</v>
      </c>
      <c r="X664" s="1167">
        <v>0</v>
      </c>
      <c r="Y664" s="1167">
        <v>200</v>
      </c>
      <c r="Z664" s="1167">
        <v>0</v>
      </c>
      <c r="AA664" s="1167">
        <v>12</v>
      </c>
      <c r="AB664" s="1167">
        <v>0</v>
      </c>
      <c r="AC664" s="1167">
        <v>0</v>
      </c>
      <c r="AD664" s="1167">
        <v>300</v>
      </c>
      <c r="AI664" s="1167">
        <v>0</v>
      </c>
      <c r="BK664" s="1167">
        <v>660</v>
      </c>
    </row>
    <row r="665" spans="1:63" s="1167" customFormat="1" ht="13.5" customHeight="1">
      <c r="A665" s="1218">
        <v>44299</v>
      </c>
      <c r="B665" s="1167" t="s">
        <v>496</v>
      </c>
      <c r="C665" s="1167" t="s">
        <v>852</v>
      </c>
      <c r="D665" s="1167">
        <v>42</v>
      </c>
      <c r="E665" s="1167">
        <v>42</v>
      </c>
      <c r="H665" s="1167">
        <v>0.3</v>
      </c>
      <c r="J665" s="1167">
        <v>12.6</v>
      </c>
      <c r="M665" s="1167">
        <v>0.8</v>
      </c>
      <c r="O665" s="1167">
        <v>33.6</v>
      </c>
      <c r="R665" s="1167">
        <v>0.8</v>
      </c>
      <c r="T665" s="1167">
        <v>33.6</v>
      </c>
      <c r="U665" s="1167">
        <v>0</v>
      </c>
      <c r="V665" s="1167">
        <v>0</v>
      </c>
      <c r="W665" s="1167">
        <v>1.9000000000000001</v>
      </c>
      <c r="X665" s="1167">
        <v>0</v>
      </c>
      <c r="Y665" s="1167">
        <v>79.800000000000011</v>
      </c>
      <c r="Z665" s="1167">
        <v>0</v>
      </c>
      <c r="AA665" s="1167">
        <v>0</v>
      </c>
      <c r="AB665" s="1167">
        <v>17.200000000000003</v>
      </c>
      <c r="AC665" s="1167">
        <v>0</v>
      </c>
      <c r="AD665" s="1167">
        <v>722.40000000000009</v>
      </c>
      <c r="AI665" s="1167">
        <v>0</v>
      </c>
      <c r="BK665" s="1167">
        <v>661</v>
      </c>
    </row>
    <row r="666" spans="1:63" s="1167" customFormat="1" ht="13.5" customHeight="1">
      <c r="A666" s="1218">
        <v>44299</v>
      </c>
      <c r="B666" s="1167" t="s">
        <v>43</v>
      </c>
      <c r="C666" s="1167" t="s">
        <v>66</v>
      </c>
      <c r="D666" s="1167">
        <v>3.5</v>
      </c>
      <c r="E666" s="1167">
        <v>3.5</v>
      </c>
      <c r="H666" s="1167">
        <v>1</v>
      </c>
      <c r="J666" s="1167">
        <v>3.5</v>
      </c>
      <c r="M666" s="1167">
        <v>1.5</v>
      </c>
      <c r="O666" s="1167">
        <v>5.25</v>
      </c>
      <c r="P666" s="1167" t="s">
        <v>883</v>
      </c>
      <c r="R666" s="1167">
        <v>1.5</v>
      </c>
      <c r="T666" s="1167">
        <v>5.25</v>
      </c>
      <c r="U666" s="1167">
        <v>0</v>
      </c>
      <c r="W666" s="1167">
        <v>4</v>
      </c>
      <c r="X666" s="1167">
        <v>0</v>
      </c>
      <c r="Y666" s="1167">
        <v>14</v>
      </c>
      <c r="Z666" s="1167">
        <v>0</v>
      </c>
      <c r="AA666" s="1167">
        <v>0</v>
      </c>
      <c r="AB666" s="1167">
        <v>30</v>
      </c>
      <c r="AC666" s="1167">
        <v>0</v>
      </c>
      <c r="AD666" s="1167">
        <v>105</v>
      </c>
      <c r="AI666" s="1167">
        <v>0</v>
      </c>
      <c r="BK666" s="1167">
        <v>662</v>
      </c>
    </row>
    <row r="667" spans="1:63" s="1167" customFormat="1" ht="13.5" customHeight="1">
      <c r="A667" s="1218">
        <v>44299</v>
      </c>
      <c r="B667" s="1167" t="s">
        <v>618</v>
      </c>
      <c r="C667" s="1167" t="s">
        <v>66</v>
      </c>
      <c r="D667" s="1167">
        <v>35</v>
      </c>
      <c r="E667" s="1167">
        <v>35</v>
      </c>
      <c r="H667" s="1167">
        <v>0.4</v>
      </c>
      <c r="J667" s="1167">
        <v>14</v>
      </c>
      <c r="M667" s="1167">
        <v>0.8</v>
      </c>
      <c r="O667" s="1167">
        <v>28</v>
      </c>
      <c r="R667" s="1167">
        <v>0.8</v>
      </c>
      <c r="T667" s="1167">
        <v>28</v>
      </c>
      <c r="U667" s="1167">
        <v>0</v>
      </c>
      <c r="V667" s="1167">
        <v>0</v>
      </c>
      <c r="W667" s="1167">
        <v>2</v>
      </c>
      <c r="X667" s="1167">
        <v>0</v>
      </c>
      <c r="Y667" s="1167">
        <v>70</v>
      </c>
      <c r="Z667" s="1167">
        <v>0</v>
      </c>
      <c r="AA667" s="1167">
        <v>0</v>
      </c>
      <c r="AB667" s="1167">
        <v>4</v>
      </c>
      <c r="AC667" s="1167">
        <v>0</v>
      </c>
      <c r="AD667" s="1167">
        <v>140</v>
      </c>
      <c r="AI667" s="1167">
        <v>0</v>
      </c>
      <c r="BK667" s="1167">
        <v>663</v>
      </c>
    </row>
    <row r="668" spans="1:63" s="1167" customFormat="1" ht="13.5" customHeight="1">
      <c r="A668" s="1218">
        <v>44299</v>
      </c>
      <c r="B668" s="1167" t="s">
        <v>44</v>
      </c>
      <c r="C668" s="1167" t="s">
        <v>66</v>
      </c>
      <c r="D668" s="1167">
        <v>20</v>
      </c>
      <c r="E668" s="1167">
        <v>20</v>
      </c>
      <c r="H668" s="1167">
        <v>0.4</v>
      </c>
      <c r="J668" s="1167">
        <v>8</v>
      </c>
      <c r="M668" s="1167">
        <v>0.8</v>
      </c>
      <c r="O668" s="1167">
        <v>16</v>
      </c>
      <c r="Q668" s="1167" t="s">
        <v>884</v>
      </c>
      <c r="R668" s="1167">
        <v>0.8</v>
      </c>
      <c r="T668" s="1167">
        <v>16</v>
      </c>
      <c r="U668" s="1167">
        <v>0</v>
      </c>
      <c r="V668" s="1167">
        <v>0</v>
      </c>
      <c r="W668" s="1167">
        <v>2</v>
      </c>
      <c r="X668" s="1167">
        <v>0</v>
      </c>
      <c r="Y668" s="1167">
        <v>40</v>
      </c>
      <c r="Z668" s="1167">
        <v>0</v>
      </c>
      <c r="AA668" s="1167">
        <v>0</v>
      </c>
      <c r="AB668" s="1167">
        <v>4</v>
      </c>
      <c r="AC668" s="1167">
        <v>0</v>
      </c>
      <c r="AD668" s="1167">
        <v>80</v>
      </c>
      <c r="AI668" s="1167">
        <v>0</v>
      </c>
      <c r="BK668" s="1167">
        <v>664</v>
      </c>
    </row>
    <row r="669" spans="1:63" s="1167" customFormat="1" ht="13.5" customHeight="1">
      <c r="A669" s="1218">
        <v>44299</v>
      </c>
      <c r="B669" s="1167" t="s">
        <v>593</v>
      </c>
      <c r="C669" s="1167" t="s">
        <v>389</v>
      </c>
      <c r="D669" s="1167">
        <v>22</v>
      </c>
      <c r="E669" s="1167">
        <v>22</v>
      </c>
      <c r="H669" s="1167">
        <v>1</v>
      </c>
      <c r="J669" s="1167">
        <v>22</v>
      </c>
      <c r="M669" s="1167">
        <v>1</v>
      </c>
      <c r="O669" s="1167">
        <v>22</v>
      </c>
      <c r="R669" s="1167">
        <v>1</v>
      </c>
      <c r="T669" s="1167">
        <v>22</v>
      </c>
      <c r="U669" s="1167">
        <v>0</v>
      </c>
      <c r="V669" s="1167">
        <v>0</v>
      </c>
      <c r="W669" s="1167">
        <v>3</v>
      </c>
      <c r="X669" s="1167">
        <v>0</v>
      </c>
      <c r="Y669" s="1167">
        <v>66</v>
      </c>
      <c r="Z669" s="1167">
        <v>0</v>
      </c>
      <c r="AA669" s="1167">
        <v>0</v>
      </c>
      <c r="AB669" s="1167">
        <v>6</v>
      </c>
      <c r="AC669" s="1167">
        <v>0</v>
      </c>
      <c r="AD669" s="1167">
        <v>132</v>
      </c>
      <c r="AI669" s="1167">
        <v>0</v>
      </c>
      <c r="BK669" s="1167">
        <v>665</v>
      </c>
    </row>
    <row r="670" spans="1:63" s="1167" customFormat="1" ht="13.5" customHeight="1">
      <c r="A670" s="1218">
        <v>44299</v>
      </c>
      <c r="B670" s="1167" t="s">
        <v>45</v>
      </c>
      <c r="C670" s="1167" t="s">
        <v>66</v>
      </c>
      <c r="D670" s="1167">
        <v>130</v>
      </c>
      <c r="E670" s="1167">
        <v>90</v>
      </c>
      <c r="F670" s="1167" t="s">
        <v>885</v>
      </c>
      <c r="G670" s="1167" t="s">
        <v>886</v>
      </c>
      <c r="J670" s="1167">
        <v>0</v>
      </c>
      <c r="M670" s="1167">
        <v>0.1</v>
      </c>
      <c r="O670" s="1167">
        <v>9</v>
      </c>
      <c r="R670" s="1167">
        <v>0.1</v>
      </c>
      <c r="T670" s="1167">
        <v>9</v>
      </c>
      <c r="U670" s="1167">
        <v>0</v>
      </c>
      <c r="V670" s="1167">
        <v>0</v>
      </c>
      <c r="W670" s="1167">
        <v>0.2</v>
      </c>
      <c r="X670" s="1167">
        <v>0</v>
      </c>
      <c r="Y670" s="1167">
        <v>18</v>
      </c>
      <c r="Z670" s="1167">
        <v>0</v>
      </c>
      <c r="AA670" s="1167">
        <v>0</v>
      </c>
      <c r="AB670" s="1167">
        <v>4.5999999999999996</v>
      </c>
      <c r="AC670" s="1167">
        <v>0</v>
      </c>
      <c r="AD670" s="1167">
        <v>413.99999999999994</v>
      </c>
      <c r="AI670" s="1167">
        <v>0</v>
      </c>
      <c r="BK670" s="1167">
        <v>666</v>
      </c>
    </row>
    <row r="671" spans="1:63" s="1167" customFormat="1" ht="13.5" customHeight="1">
      <c r="A671" s="1218">
        <v>44299</v>
      </c>
      <c r="B671" s="1167" t="s">
        <v>46</v>
      </c>
      <c r="C671" s="1167" t="s">
        <v>66</v>
      </c>
      <c r="D671" s="1167">
        <v>35</v>
      </c>
      <c r="E671" s="1167">
        <v>35</v>
      </c>
      <c r="H671" s="1167">
        <v>0.1</v>
      </c>
      <c r="J671" s="1167">
        <v>3.5</v>
      </c>
      <c r="M671" s="1167">
        <v>0.2</v>
      </c>
      <c r="O671" s="1167">
        <v>7</v>
      </c>
      <c r="R671" s="1167">
        <v>0.2</v>
      </c>
      <c r="T671" s="1167">
        <v>7</v>
      </c>
      <c r="U671" s="1167">
        <v>0</v>
      </c>
      <c r="V671" s="1167">
        <v>0</v>
      </c>
      <c r="W671" s="1167">
        <v>0.5</v>
      </c>
      <c r="X671" s="1167">
        <v>0</v>
      </c>
      <c r="Y671" s="1167">
        <v>17.5</v>
      </c>
      <c r="Z671" s="1167">
        <v>0</v>
      </c>
      <c r="AA671" s="1167">
        <v>0</v>
      </c>
      <c r="AB671" s="1167">
        <v>9</v>
      </c>
      <c r="AC671" s="1167">
        <v>0</v>
      </c>
      <c r="AD671" s="1167">
        <v>315</v>
      </c>
      <c r="AI671" s="1167">
        <v>0</v>
      </c>
      <c r="BK671" s="1167">
        <v>667</v>
      </c>
    </row>
    <row r="672" spans="1:63" s="1167" customFormat="1" ht="13.5" customHeight="1">
      <c r="A672" s="1218">
        <v>44299</v>
      </c>
      <c r="B672" s="1167" t="s">
        <v>47</v>
      </c>
      <c r="C672" s="1167" t="s">
        <v>66</v>
      </c>
      <c r="D672" s="1167">
        <v>17</v>
      </c>
      <c r="E672" s="1167">
        <v>17</v>
      </c>
      <c r="J672" s="1167">
        <v>0</v>
      </c>
      <c r="O672" s="1167">
        <v>0</v>
      </c>
      <c r="T672" s="1167">
        <v>0</v>
      </c>
      <c r="U672" s="1167">
        <v>0</v>
      </c>
      <c r="V672" s="1167">
        <v>0</v>
      </c>
      <c r="W672" s="1167">
        <v>0</v>
      </c>
      <c r="X672" s="1167">
        <v>0</v>
      </c>
      <c r="Y672" s="1167">
        <v>0</v>
      </c>
      <c r="Z672" s="1167">
        <v>0</v>
      </c>
      <c r="AA672" s="1167">
        <v>0</v>
      </c>
      <c r="AB672" s="1167">
        <v>1</v>
      </c>
      <c r="AC672" s="1167">
        <v>0</v>
      </c>
      <c r="AD672" s="1167">
        <v>17</v>
      </c>
      <c r="AI672" s="1167">
        <v>0</v>
      </c>
      <c r="BK672" s="1167">
        <v>668</v>
      </c>
    </row>
    <row r="673" spans="1:63" s="1167" customFormat="1" ht="13.5" customHeight="1">
      <c r="A673" s="1218">
        <v>44299</v>
      </c>
      <c r="B673" s="1167" t="s">
        <v>48</v>
      </c>
      <c r="C673" s="1167" t="s">
        <v>389</v>
      </c>
      <c r="D673" s="1167">
        <v>23</v>
      </c>
      <c r="E673" s="1167">
        <v>23</v>
      </c>
      <c r="H673" s="1167">
        <v>0.5</v>
      </c>
      <c r="J673" s="1167">
        <v>11.5</v>
      </c>
      <c r="M673" s="1167">
        <v>1</v>
      </c>
      <c r="O673" s="1167">
        <v>23</v>
      </c>
      <c r="R673" s="1167">
        <v>1</v>
      </c>
      <c r="T673" s="1167">
        <v>23</v>
      </c>
      <c r="U673" s="1167">
        <v>0</v>
      </c>
      <c r="V673" s="1167">
        <v>0</v>
      </c>
      <c r="W673" s="1167">
        <v>2.5</v>
      </c>
      <c r="X673" s="1167">
        <v>0</v>
      </c>
      <c r="Y673" s="1167">
        <v>57.5</v>
      </c>
      <c r="Z673" s="1167">
        <v>0</v>
      </c>
      <c r="AA673" s="1167">
        <v>0</v>
      </c>
      <c r="AB673" s="1167">
        <v>10</v>
      </c>
      <c r="AC673" s="1167">
        <v>0</v>
      </c>
      <c r="AD673" s="1167">
        <v>230</v>
      </c>
      <c r="AI673" s="1167">
        <v>0</v>
      </c>
      <c r="BK673" s="1167">
        <v>669</v>
      </c>
    </row>
    <row r="674" spans="1:63" s="1167" customFormat="1" ht="13.5" customHeight="1">
      <c r="A674" s="1218">
        <v>44299</v>
      </c>
      <c r="B674" s="1167" t="s">
        <v>164</v>
      </c>
      <c r="C674" s="1167" t="s">
        <v>66</v>
      </c>
      <c r="D674" s="1167">
        <v>80</v>
      </c>
      <c r="E674" s="1167">
        <v>80</v>
      </c>
      <c r="H674" s="1167">
        <v>0.2</v>
      </c>
      <c r="J674" s="1167">
        <v>16</v>
      </c>
      <c r="M674" s="1167">
        <v>0.3</v>
      </c>
      <c r="O674" s="1167">
        <v>24</v>
      </c>
      <c r="R674" s="1167">
        <v>0.3</v>
      </c>
      <c r="T674" s="1167">
        <v>24</v>
      </c>
      <c r="U674" s="1167">
        <v>0</v>
      </c>
      <c r="V674" s="1167">
        <v>0</v>
      </c>
      <c r="W674" s="1167">
        <v>0.8</v>
      </c>
      <c r="X674" s="1167">
        <v>0</v>
      </c>
      <c r="Y674" s="1167">
        <v>64</v>
      </c>
      <c r="Z674" s="1167">
        <v>0</v>
      </c>
      <c r="AA674" s="1167">
        <v>0</v>
      </c>
      <c r="AB674" s="1167">
        <v>3.4000000000000012</v>
      </c>
      <c r="AC674" s="1167">
        <v>0</v>
      </c>
      <c r="AD674" s="1167">
        <v>272.00000000000011</v>
      </c>
      <c r="AI674" s="1167">
        <v>0</v>
      </c>
      <c r="BK674" s="1167">
        <v>670</v>
      </c>
    </row>
    <row r="675" spans="1:63" s="1167" customFormat="1" ht="13.5" customHeight="1">
      <c r="A675" s="1218">
        <v>44299</v>
      </c>
      <c r="B675" s="1167" t="s">
        <v>49</v>
      </c>
      <c r="C675" s="1167" t="s">
        <v>66</v>
      </c>
      <c r="D675" s="1167">
        <v>40</v>
      </c>
      <c r="E675" s="1167">
        <v>40</v>
      </c>
      <c r="H675" s="1167">
        <v>0.2</v>
      </c>
      <c r="J675" s="1167">
        <v>8</v>
      </c>
      <c r="M675" s="1167">
        <v>0.3</v>
      </c>
      <c r="O675" s="1167">
        <v>12</v>
      </c>
      <c r="R675" s="1167">
        <v>0.3</v>
      </c>
      <c r="T675" s="1167">
        <v>12</v>
      </c>
      <c r="U675" s="1167">
        <v>0</v>
      </c>
      <c r="V675" s="1167">
        <v>0</v>
      </c>
      <c r="W675" s="1167">
        <v>0.8</v>
      </c>
      <c r="X675" s="1167">
        <v>0</v>
      </c>
      <c r="Y675" s="1167">
        <v>32</v>
      </c>
      <c r="Z675" s="1167">
        <v>0</v>
      </c>
      <c r="AA675" s="1167">
        <v>0</v>
      </c>
      <c r="AB675" s="1167">
        <v>20.399999999999995</v>
      </c>
      <c r="AC675" s="1167">
        <v>0</v>
      </c>
      <c r="AD675" s="1167">
        <v>815.99999999999977</v>
      </c>
      <c r="AI675" s="1167">
        <v>0</v>
      </c>
      <c r="BK675" s="1167">
        <v>671</v>
      </c>
    </row>
    <row r="676" spans="1:63" s="1167" customFormat="1" ht="13.5" customHeight="1">
      <c r="A676" s="1218">
        <v>44299</v>
      </c>
      <c r="B676" s="1167" t="s">
        <v>373</v>
      </c>
      <c r="C676" s="1167" t="s">
        <v>66</v>
      </c>
      <c r="D676" s="1167">
        <v>43</v>
      </c>
      <c r="E676" s="1167">
        <v>43</v>
      </c>
      <c r="H676" s="1167">
        <v>0.5</v>
      </c>
      <c r="J676" s="1167">
        <v>21.5</v>
      </c>
      <c r="M676" s="1167">
        <v>1</v>
      </c>
      <c r="O676" s="1167">
        <v>43</v>
      </c>
      <c r="R676" s="1167">
        <v>1</v>
      </c>
      <c r="T676" s="1167">
        <v>43</v>
      </c>
      <c r="U676" s="1167">
        <v>0</v>
      </c>
      <c r="V676" s="1167">
        <v>0</v>
      </c>
      <c r="W676" s="1167">
        <v>2.5</v>
      </c>
      <c r="X676" s="1167">
        <v>0</v>
      </c>
      <c r="Y676" s="1167">
        <v>107.5</v>
      </c>
      <c r="Z676" s="1167">
        <v>0</v>
      </c>
      <c r="AA676" s="1167">
        <v>0</v>
      </c>
      <c r="AB676" s="1167">
        <v>6.3000000000000007</v>
      </c>
      <c r="AC676" s="1167">
        <v>0</v>
      </c>
      <c r="AD676" s="1167">
        <v>270.90000000000003</v>
      </c>
      <c r="AE676" s="1167">
        <v>0</v>
      </c>
      <c r="AF676" s="1167">
        <v>0</v>
      </c>
      <c r="AH676" s="1167">
        <v>0</v>
      </c>
      <c r="AI676" s="1167">
        <v>0</v>
      </c>
      <c r="BK676" s="1167">
        <v>672</v>
      </c>
    </row>
    <row r="677" spans="1:63" s="1167" customFormat="1" ht="13.5" customHeight="1">
      <c r="A677" s="1218">
        <v>44299</v>
      </c>
      <c r="B677" s="1167" t="s">
        <v>853</v>
      </c>
      <c r="C677" s="1167" t="s">
        <v>66</v>
      </c>
      <c r="D677" s="1167">
        <v>30</v>
      </c>
      <c r="E677" s="1167">
        <v>6</v>
      </c>
      <c r="H677" s="1167">
        <v>0.5</v>
      </c>
      <c r="J677" s="1167">
        <v>3</v>
      </c>
      <c r="M677" s="1167">
        <v>1</v>
      </c>
      <c r="O677" s="1167">
        <v>6</v>
      </c>
      <c r="R677" s="1167">
        <v>1</v>
      </c>
      <c r="T677" s="1167">
        <v>6</v>
      </c>
      <c r="V677" s="1167">
        <v>0</v>
      </c>
      <c r="W677" s="1167">
        <v>2.5</v>
      </c>
      <c r="X677" s="1167">
        <v>0</v>
      </c>
      <c r="Y677" s="1167">
        <v>15</v>
      </c>
      <c r="Z677" s="1167">
        <v>0</v>
      </c>
      <c r="AA677" s="1167">
        <v>0</v>
      </c>
      <c r="AB677" s="1167">
        <v>9.5</v>
      </c>
      <c r="AC677" s="1167">
        <v>0</v>
      </c>
      <c r="AD677" s="1167">
        <v>57</v>
      </c>
      <c r="AE677" s="1167">
        <v>0</v>
      </c>
      <c r="AF677" s="1167">
        <v>0</v>
      </c>
      <c r="AH677" s="1167">
        <v>0</v>
      </c>
      <c r="AI677" s="1167">
        <v>0</v>
      </c>
      <c r="BK677" s="1167">
        <v>673</v>
      </c>
    </row>
    <row r="678" spans="1:63" s="1167" customFormat="1" ht="13.5" customHeight="1">
      <c r="A678" s="1218">
        <v>44299</v>
      </c>
      <c r="B678" s="1167" t="s">
        <v>176</v>
      </c>
      <c r="C678" s="1167" t="s">
        <v>389</v>
      </c>
      <c r="D678" s="1167">
        <v>9</v>
      </c>
      <c r="E678" s="1167">
        <v>9</v>
      </c>
      <c r="H678" s="1167">
        <v>0.5</v>
      </c>
      <c r="J678" s="1167">
        <v>4.5</v>
      </c>
      <c r="K678" s="1167" t="s">
        <v>887</v>
      </c>
      <c r="M678" s="1167">
        <v>1</v>
      </c>
      <c r="O678" s="1167">
        <v>9</v>
      </c>
      <c r="R678" s="1167">
        <v>1</v>
      </c>
      <c r="T678" s="1167">
        <v>9</v>
      </c>
      <c r="U678" s="1167">
        <v>0</v>
      </c>
      <c r="V678" s="1167">
        <v>0</v>
      </c>
      <c r="W678" s="1167">
        <v>2.5</v>
      </c>
      <c r="X678" s="1167">
        <v>0</v>
      </c>
      <c r="Y678" s="1167">
        <v>22.5</v>
      </c>
      <c r="Z678" s="1167">
        <v>0</v>
      </c>
      <c r="AA678" s="1167">
        <v>0</v>
      </c>
      <c r="AB678" s="1167">
        <v>0.5</v>
      </c>
      <c r="AC678" s="1167">
        <v>0</v>
      </c>
      <c r="AD678" s="1167">
        <v>4.5</v>
      </c>
      <c r="AE678" s="1167">
        <v>0</v>
      </c>
      <c r="AF678" s="1167">
        <v>0</v>
      </c>
      <c r="AG678" s="1167">
        <v>20</v>
      </c>
      <c r="AH678" s="1167">
        <v>0</v>
      </c>
      <c r="AI678" s="1167">
        <v>180</v>
      </c>
      <c r="BK678" s="1167">
        <v>674</v>
      </c>
    </row>
    <row r="679" spans="1:63" s="1167" customFormat="1" ht="13.5" customHeight="1">
      <c r="A679" s="1218">
        <v>44299</v>
      </c>
      <c r="B679" s="1167" t="s">
        <v>158</v>
      </c>
      <c r="C679" s="1167" t="s">
        <v>66</v>
      </c>
      <c r="D679" s="1167">
        <v>30</v>
      </c>
      <c r="E679" s="1167">
        <v>30</v>
      </c>
      <c r="H679" s="1167">
        <v>0.5</v>
      </c>
      <c r="J679" s="1167">
        <v>15</v>
      </c>
      <c r="M679" s="1167">
        <v>1</v>
      </c>
      <c r="O679" s="1167">
        <v>30</v>
      </c>
      <c r="R679" s="1167">
        <v>1</v>
      </c>
      <c r="T679" s="1167">
        <v>30</v>
      </c>
      <c r="U679" s="1167">
        <v>0</v>
      </c>
      <c r="V679" s="1167">
        <v>0</v>
      </c>
      <c r="W679" s="1167">
        <v>2.5</v>
      </c>
      <c r="X679" s="1167">
        <v>0</v>
      </c>
      <c r="Y679" s="1167">
        <v>75</v>
      </c>
      <c r="Z679" s="1167">
        <v>0</v>
      </c>
      <c r="AA679" s="1167">
        <v>0</v>
      </c>
      <c r="AB679" s="1167">
        <v>4.5</v>
      </c>
      <c r="AC679" s="1167">
        <v>0</v>
      </c>
      <c r="AD679" s="1167">
        <v>135</v>
      </c>
      <c r="AE679" s="1167">
        <v>0</v>
      </c>
      <c r="AF679" s="1167">
        <v>0</v>
      </c>
      <c r="AH679" s="1167">
        <v>0</v>
      </c>
      <c r="AI679" s="1167">
        <v>0</v>
      </c>
      <c r="BK679" s="1167">
        <v>675</v>
      </c>
    </row>
    <row r="680" spans="1:63" s="1167" customFormat="1" ht="13.5" customHeight="1">
      <c r="A680" s="1218">
        <v>44299</v>
      </c>
      <c r="B680" s="1167" t="s">
        <v>166</v>
      </c>
      <c r="C680" s="1167" t="s">
        <v>66</v>
      </c>
      <c r="D680" s="1167">
        <v>30</v>
      </c>
      <c r="E680" s="1167">
        <v>30</v>
      </c>
      <c r="J680" s="1167">
        <v>0</v>
      </c>
      <c r="M680" s="1167">
        <v>0.1</v>
      </c>
      <c r="O680" s="1167">
        <v>3</v>
      </c>
      <c r="R680" s="1167">
        <v>0.1</v>
      </c>
      <c r="T680" s="1167">
        <v>3</v>
      </c>
      <c r="U680" s="1167">
        <v>0</v>
      </c>
      <c r="V680" s="1167">
        <v>0</v>
      </c>
      <c r="W680" s="1167">
        <v>0.2</v>
      </c>
      <c r="X680" s="1167">
        <v>0</v>
      </c>
      <c r="Y680" s="1167">
        <v>6</v>
      </c>
      <c r="Z680" s="1167">
        <v>0</v>
      </c>
      <c r="AA680" s="1167">
        <v>0</v>
      </c>
      <c r="AB680" s="1167">
        <v>5.4999999999999991</v>
      </c>
      <c r="AC680" s="1167">
        <v>0</v>
      </c>
      <c r="AD680" s="1167">
        <v>164.99999999999997</v>
      </c>
      <c r="AE680" s="1167">
        <v>0</v>
      </c>
      <c r="AF680" s="1167">
        <v>0</v>
      </c>
      <c r="AH680" s="1167">
        <v>0</v>
      </c>
      <c r="AI680" s="1167">
        <v>0</v>
      </c>
      <c r="BK680" s="1167">
        <v>676</v>
      </c>
    </row>
    <row r="681" spans="1:63" s="1167" customFormat="1" ht="13.5" customHeight="1">
      <c r="A681" s="1218">
        <v>44299</v>
      </c>
      <c r="B681" s="1167" t="s">
        <v>145</v>
      </c>
      <c r="C681" s="1167" t="s">
        <v>389</v>
      </c>
      <c r="D681" s="1167">
        <v>16</v>
      </c>
      <c r="E681" s="1167">
        <v>16</v>
      </c>
      <c r="H681" s="1167">
        <v>1</v>
      </c>
      <c r="J681" s="1167">
        <v>16</v>
      </c>
      <c r="M681" s="1167">
        <v>1</v>
      </c>
      <c r="O681" s="1167">
        <v>16</v>
      </c>
      <c r="R681" s="1167">
        <v>1</v>
      </c>
      <c r="T681" s="1167">
        <v>16</v>
      </c>
      <c r="U681" s="1167">
        <v>0</v>
      </c>
      <c r="V681" s="1167">
        <v>0</v>
      </c>
      <c r="W681" s="1167">
        <v>3</v>
      </c>
      <c r="X681" s="1167">
        <v>0</v>
      </c>
      <c r="Y681" s="1167">
        <v>48</v>
      </c>
      <c r="Z681" s="1167">
        <v>0</v>
      </c>
      <c r="AA681" s="1167">
        <v>0</v>
      </c>
      <c r="AB681" s="1167">
        <v>19</v>
      </c>
      <c r="AC681" s="1167">
        <v>0</v>
      </c>
      <c r="AD681" s="1167">
        <v>304</v>
      </c>
      <c r="AE681" s="1167">
        <v>0</v>
      </c>
      <c r="AF681" s="1167">
        <v>0</v>
      </c>
      <c r="AH681" s="1167">
        <v>0</v>
      </c>
      <c r="AI681" s="1167">
        <v>0</v>
      </c>
      <c r="BK681" s="1167">
        <v>677</v>
      </c>
    </row>
    <row r="682" spans="1:63" s="1167" customFormat="1" ht="13.5" customHeight="1">
      <c r="A682" s="1218">
        <v>44299</v>
      </c>
      <c r="B682" s="1167" t="s">
        <v>136</v>
      </c>
      <c r="C682" s="1167" t="s">
        <v>66</v>
      </c>
      <c r="D682" s="1167">
        <v>120</v>
      </c>
      <c r="E682" s="1167">
        <v>120</v>
      </c>
      <c r="H682" s="1167">
        <v>3.5</v>
      </c>
      <c r="J682" s="1167">
        <v>420</v>
      </c>
      <c r="O682" s="1167">
        <v>0</v>
      </c>
      <c r="P682" s="1167" t="s">
        <v>883</v>
      </c>
      <c r="T682" s="1167">
        <v>0</v>
      </c>
      <c r="U682" s="1167">
        <v>0</v>
      </c>
      <c r="V682" s="1167">
        <v>0</v>
      </c>
      <c r="W682" s="1167">
        <v>3.5</v>
      </c>
      <c r="X682" s="1167">
        <v>0</v>
      </c>
      <c r="Y682" s="1167">
        <v>420</v>
      </c>
      <c r="Z682" s="1167">
        <v>0</v>
      </c>
      <c r="AA682" s="1167">
        <v>0</v>
      </c>
      <c r="AB682" s="1167">
        <v>6</v>
      </c>
      <c r="AC682" s="1167">
        <v>0</v>
      </c>
      <c r="AD682" s="1167">
        <v>720</v>
      </c>
      <c r="AE682" s="1167">
        <v>0</v>
      </c>
      <c r="AF682" s="1167">
        <v>0</v>
      </c>
      <c r="AH682" s="1167">
        <v>0</v>
      </c>
      <c r="AI682" s="1167">
        <v>0</v>
      </c>
      <c r="BK682" s="1167">
        <v>678</v>
      </c>
    </row>
    <row r="683" spans="1:63" s="1167" customFormat="1" ht="13.5" customHeight="1">
      <c r="A683" s="1218">
        <v>44299</v>
      </c>
      <c r="B683" s="1167" t="s">
        <v>183</v>
      </c>
      <c r="C683" s="1167" t="s">
        <v>66</v>
      </c>
      <c r="D683" s="1167">
        <v>30</v>
      </c>
      <c r="E683" s="1167">
        <v>30</v>
      </c>
      <c r="H683" s="1167">
        <v>0.1</v>
      </c>
      <c r="J683" s="1167">
        <v>3</v>
      </c>
      <c r="M683" s="1167">
        <v>0.2</v>
      </c>
      <c r="O683" s="1167">
        <v>6</v>
      </c>
      <c r="R683" s="1167">
        <v>0.2</v>
      </c>
      <c r="T683" s="1167">
        <v>6</v>
      </c>
      <c r="U683" s="1167">
        <v>0</v>
      </c>
      <c r="V683" s="1167">
        <v>0</v>
      </c>
      <c r="W683" s="1167">
        <v>0.5</v>
      </c>
      <c r="X683" s="1167">
        <v>0</v>
      </c>
      <c r="Y683" s="1167">
        <v>15</v>
      </c>
      <c r="Z683" s="1167">
        <v>0</v>
      </c>
      <c r="AA683" s="1167">
        <v>0</v>
      </c>
      <c r="AB683" s="1167">
        <v>4.5</v>
      </c>
      <c r="AC683" s="1167">
        <v>0</v>
      </c>
      <c r="AD683" s="1167">
        <v>135</v>
      </c>
      <c r="AE683" s="1167">
        <v>0</v>
      </c>
      <c r="AF683" s="1167">
        <v>0</v>
      </c>
      <c r="AH683" s="1167">
        <v>0</v>
      </c>
      <c r="AI683" s="1167">
        <v>0</v>
      </c>
      <c r="BK683" s="1167">
        <v>679</v>
      </c>
    </row>
    <row r="684" spans="1:63" s="1167" customFormat="1" ht="13.5" customHeight="1">
      <c r="A684" s="1218">
        <v>44299</v>
      </c>
      <c r="B684" s="1167" t="s">
        <v>142</v>
      </c>
      <c r="C684" s="1167" t="s">
        <v>66</v>
      </c>
      <c r="D684" s="1167">
        <v>35</v>
      </c>
      <c r="E684" s="1167">
        <v>35</v>
      </c>
      <c r="J684" s="1167">
        <v>0</v>
      </c>
      <c r="M684" s="1167">
        <v>0.2</v>
      </c>
      <c r="O684" s="1167">
        <v>7</v>
      </c>
      <c r="R684" s="1167">
        <v>0.3</v>
      </c>
      <c r="T684" s="1167">
        <v>10.5</v>
      </c>
      <c r="U684" s="1167">
        <v>0</v>
      </c>
      <c r="V684" s="1167">
        <v>0</v>
      </c>
      <c r="W684" s="1167">
        <v>0.5</v>
      </c>
      <c r="X684" s="1167">
        <v>0</v>
      </c>
      <c r="Y684" s="1167">
        <v>17.5</v>
      </c>
      <c r="Z684" s="1167">
        <v>0</v>
      </c>
      <c r="AA684" s="1167">
        <v>0</v>
      </c>
      <c r="AB684" s="1167">
        <v>1.7999999999999998</v>
      </c>
      <c r="AC684" s="1167">
        <v>0</v>
      </c>
      <c r="AD684" s="1167">
        <v>62.999999999999993</v>
      </c>
      <c r="AE684" s="1167">
        <v>0</v>
      </c>
      <c r="AF684" s="1167">
        <v>0</v>
      </c>
      <c r="AH684" s="1167">
        <v>0</v>
      </c>
      <c r="AI684" s="1167">
        <v>0</v>
      </c>
      <c r="BK684" s="1167">
        <v>680</v>
      </c>
    </row>
    <row r="685" spans="1:63" s="1167" customFormat="1" ht="13.5" customHeight="1">
      <c r="A685" s="1218">
        <v>44299</v>
      </c>
      <c r="B685" s="1167" t="s">
        <v>51</v>
      </c>
      <c r="C685" s="1167" t="s">
        <v>66</v>
      </c>
      <c r="D685" s="1167">
        <v>100</v>
      </c>
      <c r="E685" s="1167">
        <v>100</v>
      </c>
      <c r="J685" s="1167">
        <v>0</v>
      </c>
      <c r="M685" s="1167">
        <v>0.5</v>
      </c>
      <c r="O685" s="1167">
        <v>50</v>
      </c>
      <c r="R685" s="1167">
        <v>0.5</v>
      </c>
      <c r="T685" s="1167">
        <v>50</v>
      </c>
      <c r="U685" s="1167">
        <v>0</v>
      </c>
      <c r="V685" s="1167">
        <v>0</v>
      </c>
      <c r="W685" s="1167">
        <v>1</v>
      </c>
      <c r="X685" s="1167">
        <v>0</v>
      </c>
      <c r="Y685" s="1167">
        <v>100</v>
      </c>
      <c r="Z685" s="1167">
        <v>0</v>
      </c>
      <c r="AA685" s="1167">
        <v>0</v>
      </c>
      <c r="AB685" s="1167">
        <v>6</v>
      </c>
      <c r="AC685" s="1167">
        <v>0</v>
      </c>
      <c r="AD685" s="1167">
        <v>600</v>
      </c>
      <c r="AE685" s="1167">
        <v>0</v>
      </c>
      <c r="AF685" s="1167">
        <v>0</v>
      </c>
      <c r="AH685" s="1167">
        <v>0</v>
      </c>
      <c r="AI685" s="1167">
        <v>0</v>
      </c>
      <c r="BK685" s="1167">
        <v>681</v>
      </c>
    </row>
    <row r="686" spans="1:63" s="1167" customFormat="1" ht="13.5" customHeight="1">
      <c r="A686" s="1218">
        <v>44299</v>
      </c>
      <c r="B686" s="1167" t="s">
        <v>935</v>
      </c>
      <c r="C686" s="1167" t="s">
        <v>66</v>
      </c>
      <c r="D686" s="1167">
        <v>50</v>
      </c>
      <c r="E686" s="1167">
        <v>50</v>
      </c>
      <c r="H686" s="1167">
        <v>0.2</v>
      </c>
      <c r="J686" s="1167">
        <v>10</v>
      </c>
      <c r="M686" s="1167">
        <v>0.4</v>
      </c>
      <c r="O686" s="1167">
        <v>20</v>
      </c>
      <c r="R686" s="1167">
        <v>0.4</v>
      </c>
      <c r="T686" s="1167">
        <v>20</v>
      </c>
      <c r="U686" s="1167">
        <v>0</v>
      </c>
      <c r="V686" s="1167">
        <v>0</v>
      </c>
      <c r="W686" s="1167">
        <v>1</v>
      </c>
      <c r="X686" s="1167">
        <v>0</v>
      </c>
      <c r="Y686" s="1167">
        <v>50</v>
      </c>
      <c r="Z686" s="1167">
        <v>0</v>
      </c>
      <c r="AA686" s="1167">
        <v>0</v>
      </c>
      <c r="AB686" s="1167">
        <v>4</v>
      </c>
      <c r="AC686" s="1167">
        <v>0</v>
      </c>
      <c r="AD686" s="1167">
        <v>200</v>
      </c>
      <c r="AE686" s="1167">
        <v>0</v>
      </c>
      <c r="AF686" s="1167">
        <v>0</v>
      </c>
      <c r="AH686" s="1167">
        <v>0</v>
      </c>
      <c r="AI686" s="1167">
        <v>0</v>
      </c>
      <c r="BK686" s="1167">
        <v>682</v>
      </c>
    </row>
    <row r="687" spans="1:63" s="1167" customFormat="1" ht="13.5" customHeight="1">
      <c r="A687" s="1218">
        <v>44299</v>
      </c>
      <c r="B687" s="1167" t="s">
        <v>168</v>
      </c>
      <c r="C687" s="1167" t="s">
        <v>66</v>
      </c>
      <c r="D687" s="1167">
        <v>120</v>
      </c>
      <c r="E687" s="1167">
        <v>91</v>
      </c>
      <c r="J687" s="1167">
        <v>0</v>
      </c>
      <c r="L687" s="1167">
        <v>8.5</v>
      </c>
      <c r="O687" s="1167">
        <v>773.5</v>
      </c>
      <c r="T687" s="1167">
        <v>0</v>
      </c>
      <c r="U687" s="1167">
        <v>0</v>
      </c>
      <c r="V687" s="1167">
        <v>8.5</v>
      </c>
      <c r="W687" s="1167">
        <v>0</v>
      </c>
      <c r="X687" s="1167">
        <v>0</v>
      </c>
      <c r="Y687" s="1167">
        <v>773.5</v>
      </c>
      <c r="Z687" s="1167">
        <v>0</v>
      </c>
      <c r="AA687" s="1167">
        <v>0</v>
      </c>
      <c r="AB687" s="1167">
        <v>0</v>
      </c>
      <c r="AC687" s="1167">
        <v>0</v>
      </c>
      <c r="AD687" s="1167">
        <v>0</v>
      </c>
      <c r="AE687" s="1167">
        <v>0</v>
      </c>
      <c r="AF687" s="1167">
        <v>8.5</v>
      </c>
      <c r="AG687" s="1167">
        <v>0</v>
      </c>
      <c r="AH687" s="1167">
        <v>0</v>
      </c>
      <c r="AI687" s="1167">
        <v>773.5</v>
      </c>
      <c r="BK687" s="1167">
        <v>683</v>
      </c>
    </row>
    <row r="688" spans="1:63" s="1167" customFormat="1" ht="13.5" customHeight="1">
      <c r="A688" s="1218">
        <v>44299</v>
      </c>
      <c r="B688" s="1167" t="s">
        <v>169</v>
      </c>
      <c r="C688" s="1167" t="s">
        <v>66</v>
      </c>
      <c r="D688" s="1167">
        <v>90</v>
      </c>
      <c r="E688" s="1167">
        <v>83</v>
      </c>
      <c r="J688" s="1167">
        <v>0</v>
      </c>
      <c r="O688" s="1167">
        <v>0</v>
      </c>
      <c r="Q688" s="1167">
        <v>8.5</v>
      </c>
      <c r="T688" s="1167">
        <v>705.5</v>
      </c>
      <c r="U688" s="1167">
        <v>0</v>
      </c>
      <c r="V688" s="1167">
        <v>8.5</v>
      </c>
      <c r="W688" s="1167">
        <v>0</v>
      </c>
      <c r="X688" s="1167">
        <v>0</v>
      </c>
      <c r="Y688" s="1167">
        <v>705.5</v>
      </c>
      <c r="Z688" s="1167">
        <v>0</v>
      </c>
      <c r="AA688" s="1167">
        <v>0</v>
      </c>
      <c r="AB688" s="1167">
        <v>0</v>
      </c>
      <c r="AC688" s="1167">
        <v>0</v>
      </c>
      <c r="AD688" s="1167">
        <v>0</v>
      </c>
      <c r="AE688" s="1167">
        <v>0</v>
      </c>
      <c r="AF688" s="1167">
        <v>8.5</v>
      </c>
      <c r="AG688" s="1167">
        <v>0</v>
      </c>
      <c r="AH688" s="1167">
        <v>0</v>
      </c>
      <c r="AI688" s="1167">
        <v>705.5</v>
      </c>
      <c r="BK688" s="1167">
        <v>684</v>
      </c>
    </row>
    <row r="689" spans="1:63" s="1167" customFormat="1" ht="13.5" customHeight="1">
      <c r="A689" s="1218">
        <v>44299</v>
      </c>
      <c r="B689" s="1167" t="s">
        <v>488</v>
      </c>
      <c r="C689" s="1167" t="s">
        <v>66</v>
      </c>
      <c r="D689" s="1167">
        <v>120</v>
      </c>
      <c r="E689" s="1167">
        <v>113</v>
      </c>
      <c r="G689" s="1167">
        <v>5</v>
      </c>
      <c r="J689" s="1167">
        <v>565</v>
      </c>
      <c r="O689" s="1167">
        <v>0</v>
      </c>
      <c r="S689" s="1167" t="s">
        <v>888</v>
      </c>
      <c r="T689" s="1167">
        <v>0</v>
      </c>
      <c r="U689" s="1167">
        <v>0</v>
      </c>
      <c r="V689" s="1167">
        <v>5</v>
      </c>
      <c r="W689" s="1167">
        <v>0</v>
      </c>
      <c r="X689" s="1167">
        <v>0</v>
      </c>
      <c r="Y689" s="1167">
        <v>565</v>
      </c>
      <c r="Z689" s="1167">
        <v>0</v>
      </c>
      <c r="AA689" s="1167">
        <v>0</v>
      </c>
      <c r="AB689" s="1167">
        <v>0</v>
      </c>
      <c r="AC689" s="1167">
        <v>0</v>
      </c>
      <c r="AD689" s="1167">
        <v>0</v>
      </c>
      <c r="AE689" s="1167">
        <v>0</v>
      </c>
      <c r="AF689" s="1167">
        <v>5</v>
      </c>
      <c r="AG689" s="1167">
        <v>0</v>
      </c>
      <c r="AH689" s="1167">
        <v>0</v>
      </c>
      <c r="AI689" s="1167">
        <v>565</v>
      </c>
      <c r="BK689" s="1167">
        <v>685</v>
      </c>
    </row>
    <row r="690" spans="1:63" s="1167" customFormat="1" ht="13.5" customHeight="1">
      <c r="A690" s="1218">
        <v>44299</v>
      </c>
      <c r="B690" s="1167" t="s">
        <v>16</v>
      </c>
      <c r="C690" s="1167" t="s">
        <v>786</v>
      </c>
      <c r="D690" s="1167">
        <v>145</v>
      </c>
      <c r="E690" s="1167">
        <v>145</v>
      </c>
      <c r="H690" s="1167" t="s">
        <v>883</v>
      </c>
      <c r="I690" s="1167" t="s">
        <v>883</v>
      </c>
      <c r="J690" s="1167">
        <v>0</v>
      </c>
      <c r="L690" s="1167">
        <v>4</v>
      </c>
      <c r="O690" s="1167">
        <v>580</v>
      </c>
      <c r="T690" s="1167">
        <v>0</v>
      </c>
      <c r="U690" s="1167">
        <v>0</v>
      </c>
      <c r="V690" s="1167">
        <v>4</v>
      </c>
      <c r="W690" s="1167">
        <v>0</v>
      </c>
      <c r="X690" s="1167">
        <v>0</v>
      </c>
      <c r="Y690" s="1167">
        <v>580</v>
      </c>
      <c r="Z690" s="1167">
        <v>0</v>
      </c>
      <c r="AA690" s="1167">
        <v>0</v>
      </c>
      <c r="AB690" s="1167">
        <v>0</v>
      </c>
      <c r="AC690" s="1167">
        <v>0</v>
      </c>
      <c r="AD690" s="1167">
        <v>0</v>
      </c>
      <c r="AE690" s="1167">
        <v>0</v>
      </c>
      <c r="AF690" s="1167">
        <v>4</v>
      </c>
      <c r="AG690" s="1167">
        <v>0</v>
      </c>
      <c r="AH690" s="1167">
        <v>0</v>
      </c>
      <c r="AI690" s="1167">
        <v>580</v>
      </c>
      <c r="BK690" s="1167">
        <v>686</v>
      </c>
    </row>
    <row r="691" spans="1:63" s="1167" customFormat="1" ht="13.5" customHeight="1">
      <c r="A691" s="1218">
        <v>44299</v>
      </c>
      <c r="B691" s="1167" t="s">
        <v>195</v>
      </c>
      <c r="C691" s="1167" t="s">
        <v>66</v>
      </c>
      <c r="D691" s="1167">
        <v>135</v>
      </c>
      <c r="E691" s="1167">
        <v>125</v>
      </c>
      <c r="J691" s="1167">
        <v>0</v>
      </c>
      <c r="L691" s="1167">
        <v>3.5</v>
      </c>
      <c r="O691" s="1167">
        <v>437.5</v>
      </c>
      <c r="T691" s="1167">
        <v>0</v>
      </c>
      <c r="U691" s="1167">
        <v>0</v>
      </c>
      <c r="V691" s="1167">
        <v>3.5</v>
      </c>
      <c r="W691" s="1167">
        <v>0</v>
      </c>
      <c r="X691" s="1167">
        <v>0</v>
      </c>
      <c r="Y691" s="1167">
        <v>437.5</v>
      </c>
      <c r="Z691" s="1167">
        <v>0</v>
      </c>
      <c r="AA691" s="1167">
        <v>0</v>
      </c>
      <c r="AB691" s="1167">
        <v>0</v>
      </c>
      <c r="AC691" s="1167">
        <v>0</v>
      </c>
      <c r="AD691" s="1167">
        <v>0</v>
      </c>
      <c r="AE691" s="1167">
        <v>0</v>
      </c>
      <c r="AF691" s="1167">
        <v>3.5</v>
      </c>
      <c r="AG691" s="1167">
        <v>0</v>
      </c>
      <c r="AH691" s="1167">
        <v>0</v>
      </c>
      <c r="AI691" s="1167">
        <v>437.5</v>
      </c>
      <c r="BK691" s="1167">
        <v>687</v>
      </c>
    </row>
    <row r="692" spans="1:63" s="1167" customFormat="1" ht="13.5" customHeight="1">
      <c r="A692" s="1218">
        <v>44299</v>
      </c>
      <c r="B692" s="1167" t="s">
        <v>902</v>
      </c>
      <c r="C692" s="1167" t="s">
        <v>66</v>
      </c>
      <c r="D692" s="1167">
        <v>200</v>
      </c>
      <c r="E692" s="1167">
        <v>200</v>
      </c>
      <c r="G692" s="1167" t="s">
        <v>900</v>
      </c>
      <c r="J692" s="1167">
        <v>0</v>
      </c>
      <c r="O692" s="1167">
        <v>0</v>
      </c>
      <c r="Q692" s="1167">
        <v>2.5</v>
      </c>
      <c r="T692" s="1167">
        <v>500</v>
      </c>
      <c r="U692" s="1167">
        <v>0</v>
      </c>
      <c r="V692" s="1167">
        <v>2.5</v>
      </c>
      <c r="W692" s="1167">
        <v>0</v>
      </c>
      <c r="X692" s="1167">
        <v>0</v>
      </c>
      <c r="Y692" s="1167">
        <v>500</v>
      </c>
      <c r="Z692" s="1167">
        <v>0</v>
      </c>
      <c r="AA692" s="1167">
        <v>0</v>
      </c>
      <c r="AB692" s="1167">
        <v>0</v>
      </c>
      <c r="AC692" s="1167">
        <v>0</v>
      </c>
      <c r="AD692" s="1167">
        <v>0</v>
      </c>
      <c r="AE692" s="1167">
        <v>0</v>
      </c>
      <c r="AF692" s="1167">
        <v>2.5</v>
      </c>
      <c r="AG692" s="1167">
        <v>0</v>
      </c>
      <c r="AH692" s="1167">
        <v>0</v>
      </c>
      <c r="AI692" s="1167">
        <v>500</v>
      </c>
      <c r="BK692" s="1167">
        <v>688</v>
      </c>
    </row>
    <row r="693" spans="1:63" s="1167" customFormat="1" ht="13.5" customHeight="1">
      <c r="A693" s="1218">
        <v>44299</v>
      </c>
      <c r="B693" s="1167" t="s">
        <v>889</v>
      </c>
      <c r="C693" s="1167" t="s">
        <v>66</v>
      </c>
      <c r="D693" s="1167">
        <v>45</v>
      </c>
      <c r="E693" s="1167">
        <v>40</v>
      </c>
      <c r="J693" s="1167">
        <v>0</v>
      </c>
      <c r="O693" s="1167">
        <v>0</v>
      </c>
      <c r="Q693" s="1167">
        <v>4.5</v>
      </c>
      <c r="T693" s="1167">
        <v>180</v>
      </c>
      <c r="U693" s="1167">
        <v>0</v>
      </c>
      <c r="V693" s="1167">
        <v>4.5</v>
      </c>
      <c r="W693" s="1167">
        <v>0</v>
      </c>
      <c r="X693" s="1167">
        <v>0</v>
      </c>
      <c r="Y693" s="1167">
        <v>180</v>
      </c>
      <c r="Z693" s="1167">
        <v>0</v>
      </c>
      <c r="AA693" s="1167">
        <v>0</v>
      </c>
      <c r="AB693" s="1167">
        <v>0</v>
      </c>
      <c r="AC693" s="1167">
        <v>0</v>
      </c>
      <c r="AD693" s="1167">
        <v>0</v>
      </c>
      <c r="AE693" s="1167">
        <v>0</v>
      </c>
      <c r="AF693" s="1167">
        <v>4.5</v>
      </c>
      <c r="AG693" s="1167">
        <v>0</v>
      </c>
      <c r="AH693" s="1167">
        <v>0</v>
      </c>
      <c r="AI693" s="1167">
        <v>180</v>
      </c>
      <c r="BK693" s="1167">
        <v>689</v>
      </c>
    </row>
    <row r="694" spans="1:63" s="1167" customFormat="1" ht="13.5" customHeight="1">
      <c r="A694" s="1218">
        <v>44299</v>
      </c>
      <c r="B694" s="1167" t="s">
        <v>3</v>
      </c>
      <c r="C694" s="1167" t="s">
        <v>66</v>
      </c>
      <c r="D694" s="1167">
        <v>12</v>
      </c>
      <c r="E694" s="1167">
        <v>12</v>
      </c>
      <c r="J694" s="1167">
        <v>0</v>
      </c>
      <c r="L694" s="1167">
        <v>12</v>
      </c>
      <c r="O694" s="1167">
        <v>144</v>
      </c>
      <c r="T694" s="1167">
        <v>0</v>
      </c>
      <c r="U694" s="1167">
        <v>0</v>
      </c>
      <c r="V694" s="1167">
        <v>12</v>
      </c>
      <c r="W694" s="1167">
        <v>0</v>
      </c>
      <c r="X694" s="1167">
        <v>0</v>
      </c>
      <c r="Y694" s="1167">
        <v>144</v>
      </c>
      <c r="Z694" s="1167">
        <v>0</v>
      </c>
      <c r="AA694" s="1167">
        <v>0</v>
      </c>
      <c r="AB694" s="1167">
        <v>0</v>
      </c>
      <c r="AC694" s="1167">
        <v>0</v>
      </c>
      <c r="AD694" s="1167">
        <v>0</v>
      </c>
      <c r="AE694" s="1167">
        <v>0</v>
      </c>
      <c r="AF694" s="1167">
        <v>12</v>
      </c>
      <c r="AG694" s="1167">
        <v>0</v>
      </c>
      <c r="AH694" s="1167">
        <v>0</v>
      </c>
      <c r="AI694" s="1167">
        <v>144</v>
      </c>
      <c r="BK694" s="1167">
        <v>690</v>
      </c>
    </row>
    <row r="695" spans="1:63" s="1167" customFormat="1" ht="13.5" customHeight="1">
      <c r="A695" s="1218">
        <v>44299</v>
      </c>
      <c r="B695" s="1167" t="s">
        <v>53</v>
      </c>
      <c r="C695" s="1167" t="s">
        <v>66</v>
      </c>
      <c r="D695" s="1167">
        <v>40</v>
      </c>
      <c r="E695" s="1167">
        <v>38</v>
      </c>
      <c r="J695" s="1167">
        <v>0</v>
      </c>
      <c r="O695" s="1167">
        <v>0</v>
      </c>
      <c r="Q695" s="1167">
        <v>9</v>
      </c>
      <c r="T695" s="1167">
        <v>342</v>
      </c>
      <c r="U695" s="1167">
        <v>0</v>
      </c>
      <c r="V695" s="1167">
        <v>9</v>
      </c>
      <c r="W695" s="1167">
        <v>0</v>
      </c>
      <c r="X695" s="1167">
        <v>0</v>
      </c>
      <c r="Y695" s="1167">
        <v>342</v>
      </c>
      <c r="Z695" s="1167">
        <v>0</v>
      </c>
      <c r="AA695" s="1167">
        <v>0</v>
      </c>
      <c r="AB695" s="1167">
        <v>0</v>
      </c>
      <c r="AC695" s="1167">
        <v>0</v>
      </c>
      <c r="AD695" s="1167">
        <v>0</v>
      </c>
      <c r="AE695" s="1167">
        <v>0</v>
      </c>
      <c r="AF695" s="1167">
        <v>9</v>
      </c>
      <c r="AG695" s="1167">
        <v>0</v>
      </c>
      <c r="AH695" s="1167">
        <v>0</v>
      </c>
      <c r="AI695" s="1167">
        <v>342</v>
      </c>
      <c r="BK695" s="1167">
        <v>691</v>
      </c>
    </row>
    <row r="696" spans="1:63" s="1167" customFormat="1" ht="13.5" customHeight="1">
      <c r="A696" s="1218">
        <v>44299</v>
      </c>
      <c r="B696" s="1167" t="s">
        <v>903</v>
      </c>
      <c r="C696" s="1167" t="s">
        <v>66</v>
      </c>
      <c r="D696" s="1167">
        <v>39</v>
      </c>
      <c r="E696" s="1167">
        <v>39</v>
      </c>
      <c r="J696" s="1167">
        <v>0</v>
      </c>
      <c r="L696" s="1167">
        <v>9</v>
      </c>
      <c r="O696" s="1167">
        <v>351</v>
      </c>
      <c r="T696" s="1167">
        <v>0</v>
      </c>
      <c r="U696" s="1167">
        <v>0</v>
      </c>
      <c r="V696" s="1167">
        <v>9</v>
      </c>
      <c r="W696" s="1167">
        <v>0</v>
      </c>
      <c r="X696" s="1167">
        <v>0</v>
      </c>
      <c r="Y696" s="1167">
        <v>351</v>
      </c>
      <c r="Z696" s="1167">
        <v>0</v>
      </c>
      <c r="AA696" s="1167">
        <v>0</v>
      </c>
      <c r="AB696" s="1167">
        <v>0</v>
      </c>
      <c r="AC696" s="1167">
        <v>0</v>
      </c>
      <c r="AD696" s="1167">
        <v>0</v>
      </c>
      <c r="AE696" s="1167">
        <v>0</v>
      </c>
      <c r="AF696" s="1167">
        <v>9</v>
      </c>
      <c r="AG696" s="1167">
        <v>0</v>
      </c>
      <c r="AH696" s="1167">
        <v>0</v>
      </c>
      <c r="AI696" s="1167">
        <v>351</v>
      </c>
      <c r="BK696" s="1167">
        <v>692</v>
      </c>
    </row>
    <row r="697" spans="1:63" s="1167" customFormat="1" ht="13.5" customHeight="1">
      <c r="A697" s="1218">
        <v>44299</v>
      </c>
      <c r="B697" s="1167" t="s">
        <v>898</v>
      </c>
      <c r="C697" s="1167" t="s">
        <v>66</v>
      </c>
      <c r="D697" s="1167">
        <v>125</v>
      </c>
      <c r="E697" s="1167">
        <v>125</v>
      </c>
      <c r="J697" s="1167">
        <v>0</v>
      </c>
      <c r="O697" s="1167">
        <v>0</v>
      </c>
      <c r="Q697" s="1167">
        <v>7.5</v>
      </c>
      <c r="T697" s="1167">
        <v>937.5</v>
      </c>
      <c r="U697" s="1167">
        <v>0</v>
      </c>
      <c r="V697" s="1167">
        <v>7.5</v>
      </c>
      <c r="W697" s="1167">
        <v>0</v>
      </c>
      <c r="X697" s="1167">
        <v>0</v>
      </c>
      <c r="Y697" s="1167">
        <v>937.5</v>
      </c>
      <c r="Z697" s="1167">
        <v>0</v>
      </c>
      <c r="AA697" s="1167">
        <v>0</v>
      </c>
      <c r="AB697" s="1167">
        <v>0</v>
      </c>
      <c r="AC697" s="1167">
        <v>0</v>
      </c>
      <c r="AD697" s="1167">
        <v>0</v>
      </c>
      <c r="AE697" s="1167">
        <v>0</v>
      </c>
      <c r="AF697" s="1167">
        <v>7.5</v>
      </c>
      <c r="AG697" s="1167">
        <v>0</v>
      </c>
      <c r="AH697" s="1167">
        <v>0</v>
      </c>
      <c r="AI697" s="1167">
        <v>937.5</v>
      </c>
      <c r="BK697" s="1167">
        <v>693</v>
      </c>
    </row>
    <row r="698" spans="1:63" s="1167" customFormat="1" ht="13.5" customHeight="1">
      <c r="A698" s="1218">
        <v>44299</v>
      </c>
      <c r="B698" s="1167" t="s">
        <v>83</v>
      </c>
      <c r="C698" s="1167" t="s">
        <v>786</v>
      </c>
      <c r="D698" s="1167">
        <v>10</v>
      </c>
      <c r="E698" s="1167">
        <v>10</v>
      </c>
      <c r="J698" s="1167">
        <v>0</v>
      </c>
      <c r="M698" s="1167">
        <v>15</v>
      </c>
      <c r="O698" s="1167">
        <v>150</v>
      </c>
      <c r="T698" s="1167">
        <v>0</v>
      </c>
      <c r="U698" s="1167">
        <v>0</v>
      </c>
      <c r="V698" s="1167">
        <v>0</v>
      </c>
      <c r="W698" s="1167">
        <v>15</v>
      </c>
      <c r="X698" s="1167">
        <v>0</v>
      </c>
      <c r="Y698" s="1167">
        <v>150</v>
      </c>
      <c r="Z698" s="1167">
        <v>0</v>
      </c>
      <c r="AA698" s="1167">
        <v>0</v>
      </c>
      <c r="AB698" s="1167">
        <v>0</v>
      </c>
      <c r="AC698" s="1167">
        <v>0</v>
      </c>
      <c r="AD698" s="1167">
        <v>0</v>
      </c>
      <c r="AE698" s="1167">
        <v>0</v>
      </c>
      <c r="AF698" s="1167">
        <v>0</v>
      </c>
      <c r="AG698" s="1167">
        <v>15</v>
      </c>
      <c r="AH698" s="1167">
        <v>0</v>
      </c>
      <c r="AI698" s="1167">
        <v>150</v>
      </c>
      <c r="BK698" s="1167">
        <v>694</v>
      </c>
    </row>
    <row r="699" spans="1:63" s="1167" customFormat="1" ht="13.5" customHeight="1">
      <c r="A699" s="1218">
        <v>44299</v>
      </c>
      <c r="B699" s="1167" t="s">
        <v>692</v>
      </c>
      <c r="C699" s="1167" t="s">
        <v>66</v>
      </c>
      <c r="D699" s="1167">
        <v>10</v>
      </c>
      <c r="E699" s="1167">
        <v>7</v>
      </c>
      <c r="J699" s="1167">
        <v>0</v>
      </c>
      <c r="O699" s="1167">
        <v>0</v>
      </c>
      <c r="R699" s="1167">
        <v>32</v>
      </c>
      <c r="T699" s="1167">
        <v>224</v>
      </c>
      <c r="U699" s="1167">
        <v>0</v>
      </c>
      <c r="V699" s="1167">
        <v>0</v>
      </c>
      <c r="W699" s="1167">
        <v>32</v>
      </c>
      <c r="X699" s="1167">
        <v>0</v>
      </c>
      <c r="Y699" s="1167">
        <v>224</v>
      </c>
      <c r="Z699" s="1167">
        <v>0</v>
      </c>
      <c r="AA699" s="1167">
        <v>0</v>
      </c>
      <c r="AB699" s="1167">
        <v>0</v>
      </c>
      <c r="AC699" s="1167">
        <v>0</v>
      </c>
      <c r="AD699" s="1167">
        <v>0</v>
      </c>
      <c r="AE699" s="1167">
        <v>0</v>
      </c>
      <c r="AF699" s="1167">
        <v>0</v>
      </c>
      <c r="AG699" s="1167">
        <v>32</v>
      </c>
      <c r="AH699" s="1167">
        <v>0</v>
      </c>
      <c r="AI699" s="1167">
        <v>224</v>
      </c>
      <c r="BK699" s="1167">
        <v>695</v>
      </c>
    </row>
    <row r="700" spans="1:63" s="1167" customFormat="1" ht="13.5" customHeight="1">
      <c r="A700" s="1218">
        <v>44299</v>
      </c>
      <c r="B700" s="1167" t="s">
        <v>904</v>
      </c>
      <c r="C700" s="1167" t="s">
        <v>66</v>
      </c>
      <c r="D700" s="1167">
        <v>5</v>
      </c>
      <c r="E700" s="1167">
        <v>5</v>
      </c>
      <c r="J700" s="1167">
        <v>0</v>
      </c>
      <c r="M700" s="1167">
        <v>32</v>
      </c>
      <c r="O700" s="1167">
        <v>160</v>
      </c>
      <c r="T700" s="1167">
        <v>0</v>
      </c>
      <c r="U700" s="1167">
        <v>0</v>
      </c>
      <c r="V700" s="1167">
        <v>0</v>
      </c>
      <c r="W700" s="1167">
        <v>32</v>
      </c>
      <c r="X700" s="1167">
        <v>0</v>
      </c>
      <c r="Y700" s="1167">
        <v>160</v>
      </c>
      <c r="Z700" s="1167">
        <v>0</v>
      </c>
      <c r="AA700" s="1167">
        <v>0</v>
      </c>
      <c r="AB700" s="1167">
        <v>0</v>
      </c>
      <c r="AC700" s="1167">
        <v>0</v>
      </c>
      <c r="AD700" s="1167">
        <v>0</v>
      </c>
      <c r="AE700" s="1167">
        <v>0</v>
      </c>
      <c r="AF700" s="1167">
        <v>0</v>
      </c>
      <c r="AG700" s="1167">
        <v>32</v>
      </c>
      <c r="AH700" s="1167">
        <v>0</v>
      </c>
      <c r="AI700" s="1167">
        <v>160</v>
      </c>
      <c r="BK700" s="1167">
        <v>696</v>
      </c>
    </row>
    <row r="701" spans="1:63" s="1167" customFormat="1" ht="13.5" customHeight="1">
      <c r="A701" s="1218">
        <v>44299</v>
      </c>
      <c r="B701" s="1167" t="s">
        <v>478</v>
      </c>
      <c r="C701" s="1167" t="s">
        <v>66</v>
      </c>
      <c r="D701" s="1167">
        <v>12</v>
      </c>
      <c r="E701" s="1167">
        <v>12</v>
      </c>
      <c r="H701" s="1167">
        <v>21</v>
      </c>
      <c r="J701" s="1167">
        <v>252</v>
      </c>
      <c r="O701" s="1167">
        <v>0</v>
      </c>
      <c r="T701" s="1167">
        <v>0</v>
      </c>
      <c r="U701" s="1167">
        <v>0</v>
      </c>
      <c r="V701" s="1167">
        <v>0</v>
      </c>
      <c r="W701" s="1167">
        <v>21</v>
      </c>
      <c r="X701" s="1167">
        <v>0</v>
      </c>
      <c r="Y701" s="1167">
        <v>252</v>
      </c>
      <c r="Z701" s="1167">
        <v>0</v>
      </c>
      <c r="AA701" s="1167">
        <v>0</v>
      </c>
      <c r="AB701" s="1167">
        <v>0</v>
      </c>
      <c r="AC701" s="1167">
        <v>0</v>
      </c>
      <c r="AD701" s="1167">
        <v>0</v>
      </c>
      <c r="AE701" s="1167">
        <v>0</v>
      </c>
      <c r="AF701" s="1167">
        <v>0</v>
      </c>
      <c r="AG701" s="1167">
        <v>21</v>
      </c>
      <c r="AH701" s="1167">
        <v>0</v>
      </c>
      <c r="AI701" s="1167">
        <v>252</v>
      </c>
      <c r="BK701" s="1167">
        <v>697</v>
      </c>
    </row>
    <row r="702" spans="1:63" s="1167" customFormat="1" ht="13.5" customHeight="1">
      <c r="A702" s="1218">
        <v>44299</v>
      </c>
      <c r="B702" s="1167" t="s">
        <v>60</v>
      </c>
      <c r="C702" s="1167" t="s">
        <v>66</v>
      </c>
      <c r="D702" s="1167">
        <v>20</v>
      </c>
      <c r="E702" s="1167">
        <v>20</v>
      </c>
      <c r="H702" s="1167">
        <v>0.5</v>
      </c>
      <c r="J702" s="1167">
        <v>10</v>
      </c>
      <c r="M702" s="1167">
        <v>1</v>
      </c>
      <c r="O702" s="1167">
        <v>20</v>
      </c>
      <c r="R702" s="1167">
        <v>1</v>
      </c>
      <c r="T702" s="1167">
        <v>20</v>
      </c>
      <c r="U702" s="1167">
        <v>0</v>
      </c>
      <c r="V702" s="1167">
        <v>0</v>
      </c>
      <c r="W702" s="1167">
        <v>2.5</v>
      </c>
      <c r="X702" s="1167">
        <v>0</v>
      </c>
      <c r="Y702" s="1167">
        <v>50</v>
      </c>
      <c r="Z702" s="1167">
        <v>0</v>
      </c>
      <c r="AA702" s="1167">
        <v>0</v>
      </c>
      <c r="AB702" s="1167">
        <v>0</v>
      </c>
      <c r="AC702" s="1167">
        <v>0</v>
      </c>
      <c r="AD702" s="1167">
        <v>0</v>
      </c>
      <c r="AE702" s="1167">
        <v>0</v>
      </c>
      <c r="AF702" s="1167">
        <v>0</v>
      </c>
      <c r="AG702" s="1167">
        <v>2.5</v>
      </c>
      <c r="AH702" s="1167">
        <v>0</v>
      </c>
      <c r="AI702" s="1167">
        <v>50</v>
      </c>
      <c r="BK702" s="1167">
        <v>698</v>
      </c>
    </row>
    <row r="703" spans="1:63" s="1167" customFormat="1" ht="13.5" customHeight="1">
      <c r="A703" s="1218">
        <v>44299</v>
      </c>
      <c r="B703" s="1167" t="s">
        <v>61</v>
      </c>
      <c r="C703" s="1167" t="s">
        <v>66</v>
      </c>
      <c r="D703" s="1167">
        <v>20</v>
      </c>
      <c r="E703" s="1167">
        <v>20</v>
      </c>
      <c r="H703" s="1167">
        <v>0.7</v>
      </c>
      <c r="J703" s="1167">
        <v>14</v>
      </c>
      <c r="M703" s="1167">
        <v>1</v>
      </c>
      <c r="O703" s="1167">
        <v>20</v>
      </c>
      <c r="R703" s="1167">
        <v>1</v>
      </c>
      <c r="T703" s="1167">
        <v>20</v>
      </c>
      <c r="U703" s="1167">
        <v>0</v>
      </c>
      <c r="V703" s="1167">
        <v>0</v>
      </c>
      <c r="W703" s="1167">
        <v>2.7</v>
      </c>
      <c r="X703" s="1167">
        <v>0</v>
      </c>
      <c r="Y703" s="1167">
        <v>54</v>
      </c>
      <c r="Z703" s="1167">
        <v>0</v>
      </c>
      <c r="AA703" s="1167">
        <v>0</v>
      </c>
      <c r="AB703" s="1167">
        <v>0</v>
      </c>
      <c r="AC703" s="1167">
        <v>0</v>
      </c>
      <c r="AD703" s="1167">
        <v>0</v>
      </c>
      <c r="AE703" s="1167">
        <v>0</v>
      </c>
      <c r="AF703" s="1167">
        <v>0</v>
      </c>
      <c r="AG703" s="1167">
        <v>2.7</v>
      </c>
      <c r="AH703" s="1167">
        <v>0</v>
      </c>
      <c r="AI703" s="1167">
        <v>54</v>
      </c>
      <c r="BK703" s="1167">
        <v>699</v>
      </c>
    </row>
    <row r="704" spans="1:63" s="1167" customFormat="1" ht="13.5" customHeight="1">
      <c r="A704" s="1218">
        <v>44299</v>
      </c>
      <c r="B704" s="1167" t="s">
        <v>160</v>
      </c>
      <c r="C704" s="1167" t="s">
        <v>66</v>
      </c>
      <c r="D704" s="1167">
        <v>14</v>
      </c>
      <c r="E704" s="1167">
        <v>12</v>
      </c>
      <c r="J704" s="1167">
        <v>0</v>
      </c>
      <c r="O704" s="1167">
        <v>0</v>
      </c>
      <c r="T704" s="1167">
        <v>0</v>
      </c>
      <c r="U704" s="1167">
        <v>0</v>
      </c>
      <c r="V704" s="1167">
        <v>0</v>
      </c>
      <c r="W704" s="1167">
        <v>0</v>
      </c>
      <c r="X704" s="1167">
        <v>0</v>
      </c>
      <c r="Y704" s="1167">
        <v>0</v>
      </c>
      <c r="Z704" s="1167">
        <v>0</v>
      </c>
      <c r="AA704" s="1167">
        <v>0</v>
      </c>
      <c r="AB704" s="1167">
        <v>0</v>
      </c>
      <c r="AC704" s="1167">
        <v>0</v>
      </c>
      <c r="AD704" s="1167">
        <v>0</v>
      </c>
      <c r="AE704" s="1167">
        <v>0</v>
      </c>
      <c r="AF704" s="1167">
        <v>0</v>
      </c>
      <c r="AG704" s="1167">
        <v>0</v>
      </c>
      <c r="AH704" s="1167">
        <v>0</v>
      </c>
      <c r="AI704" s="1167">
        <v>0</v>
      </c>
      <c r="BK704" s="1167">
        <v>700</v>
      </c>
    </row>
    <row r="705" spans="1:63" s="1167" customFormat="1" ht="13.5" customHeight="1">
      <c r="A705" s="1218">
        <v>44299</v>
      </c>
      <c r="B705" s="1167" t="s">
        <v>161</v>
      </c>
      <c r="C705" s="1167" t="s">
        <v>389</v>
      </c>
      <c r="D705" s="1167">
        <v>13</v>
      </c>
      <c r="E705" s="1167">
        <v>13</v>
      </c>
      <c r="J705" s="1167">
        <v>0</v>
      </c>
      <c r="O705" s="1167">
        <v>0</v>
      </c>
      <c r="T705" s="1167">
        <v>0</v>
      </c>
      <c r="U705" s="1167">
        <v>0</v>
      </c>
      <c r="V705" s="1167">
        <v>0</v>
      </c>
      <c r="W705" s="1167">
        <v>0</v>
      </c>
      <c r="X705" s="1167">
        <v>0</v>
      </c>
      <c r="Y705" s="1167">
        <v>0</v>
      </c>
      <c r="Z705" s="1167">
        <v>0</v>
      </c>
      <c r="AA705" s="1167">
        <v>0</v>
      </c>
      <c r="AB705" s="1167">
        <v>0</v>
      </c>
      <c r="AC705" s="1167">
        <v>0</v>
      </c>
      <c r="AD705" s="1167">
        <v>0</v>
      </c>
      <c r="AE705" s="1167">
        <v>0</v>
      </c>
      <c r="AF705" s="1167">
        <v>0</v>
      </c>
      <c r="AG705" s="1167">
        <v>0</v>
      </c>
      <c r="AH705" s="1167">
        <v>0</v>
      </c>
      <c r="AI705" s="1167">
        <v>0</v>
      </c>
      <c r="BK705" s="1167">
        <v>701</v>
      </c>
    </row>
    <row r="706" spans="1:63" s="1167" customFormat="1" ht="13.5" customHeight="1">
      <c r="A706" s="1218">
        <v>44299</v>
      </c>
      <c r="B706" s="1167" t="s">
        <v>896</v>
      </c>
      <c r="C706" s="1167" t="s">
        <v>66</v>
      </c>
      <c r="D706" s="1167">
        <v>10</v>
      </c>
      <c r="E706" s="1167">
        <v>10</v>
      </c>
      <c r="H706" s="1167">
        <v>4</v>
      </c>
      <c r="J706" s="1167">
        <v>40</v>
      </c>
      <c r="O706" s="1167">
        <v>0</v>
      </c>
      <c r="R706" s="1167">
        <v>4</v>
      </c>
      <c r="T706" s="1167">
        <v>40</v>
      </c>
      <c r="U706" s="1167">
        <v>0</v>
      </c>
      <c r="V706" s="1167">
        <v>0</v>
      </c>
      <c r="W706" s="1167">
        <v>8</v>
      </c>
      <c r="X706" s="1167">
        <v>0</v>
      </c>
      <c r="Y706" s="1167">
        <v>80</v>
      </c>
      <c r="Z706" s="1167">
        <v>0</v>
      </c>
      <c r="AA706" s="1167">
        <v>0</v>
      </c>
      <c r="AB706" s="1167">
        <v>0</v>
      </c>
      <c r="AC706" s="1167">
        <v>0</v>
      </c>
      <c r="AD706" s="1167">
        <v>0</v>
      </c>
      <c r="AE706" s="1167">
        <v>0</v>
      </c>
      <c r="AF706" s="1167">
        <v>0</v>
      </c>
      <c r="AG706" s="1167">
        <v>8</v>
      </c>
      <c r="AH706" s="1167">
        <v>0</v>
      </c>
      <c r="AI706" s="1167">
        <v>80</v>
      </c>
      <c r="BK706" s="1167">
        <v>702</v>
      </c>
    </row>
    <row r="707" spans="1:63" s="1167" customFormat="1" ht="13.5" customHeight="1">
      <c r="A707" s="1218">
        <v>44299</v>
      </c>
      <c r="B707" s="1167" t="s">
        <v>893</v>
      </c>
      <c r="C707" s="1167" t="s">
        <v>66</v>
      </c>
      <c r="D707" s="1167">
        <v>25</v>
      </c>
      <c r="E707" s="1167">
        <v>25</v>
      </c>
      <c r="J707" s="1167">
        <v>0</v>
      </c>
      <c r="O707" s="1167">
        <v>0</v>
      </c>
      <c r="R707" s="1167">
        <v>5</v>
      </c>
      <c r="T707" s="1167">
        <v>125</v>
      </c>
      <c r="U707" s="1167">
        <v>0</v>
      </c>
      <c r="V707" s="1167">
        <v>0</v>
      </c>
      <c r="W707" s="1167">
        <v>5</v>
      </c>
      <c r="X707" s="1167">
        <v>0</v>
      </c>
      <c r="Y707" s="1167">
        <v>125</v>
      </c>
      <c r="Z707" s="1167">
        <v>0</v>
      </c>
      <c r="AA707" s="1167">
        <v>0</v>
      </c>
      <c r="AB707" s="1167">
        <v>0</v>
      </c>
      <c r="AC707" s="1167">
        <v>0</v>
      </c>
      <c r="AD707" s="1167">
        <v>0</v>
      </c>
      <c r="AE707" s="1167">
        <v>0</v>
      </c>
      <c r="AF707" s="1167">
        <v>0</v>
      </c>
      <c r="AG707" s="1167">
        <v>5</v>
      </c>
      <c r="AH707" s="1167">
        <v>0</v>
      </c>
      <c r="AI707" s="1167">
        <v>125</v>
      </c>
      <c r="BK707" s="1167">
        <v>703</v>
      </c>
    </row>
    <row r="708" spans="1:63" s="1167" customFormat="1" ht="13.5" customHeight="1">
      <c r="A708" s="1218">
        <v>44299</v>
      </c>
      <c r="B708" s="1167" t="s">
        <v>126</v>
      </c>
      <c r="C708" s="1167" t="s">
        <v>66</v>
      </c>
      <c r="D708" s="1167">
        <v>15</v>
      </c>
      <c r="E708" s="1167">
        <v>15</v>
      </c>
      <c r="J708" s="1167">
        <v>0</v>
      </c>
      <c r="O708" s="1167">
        <v>0</v>
      </c>
      <c r="T708" s="1167">
        <v>0</v>
      </c>
      <c r="U708" s="1167">
        <v>0</v>
      </c>
      <c r="V708" s="1167">
        <v>0</v>
      </c>
      <c r="W708" s="1167">
        <v>0</v>
      </c>
      <c r="X708" s="1167">
        <v>0</v>
      </c>
      <c r="Y708" s="1167">
        <v>0</v>
      </c>
      <c r="Z708" s="1167">
        <v>0</v>
      </c>
      <c r="AA708" s="1167">
        <v>0</v>
      </c>
      <c r="AB708" s="1167">
        <v>0</v>
      </c>
      <c r="AC708" s="1167">
        <v>0</v>
      </c>
      <c r="AD708" s="1167">
        <v>0</v>
      </c>
      <c r="AE708" s="1167">
        <v>0</v>
      </c>
      <c r="AF708" s="1167">
        <v>0</v>
      </c>
      <c r="AG708" s="1167">
        <v>0</v>
      </c>
      <c r="AH708" s="1167">
        <v>0</v>
      </c>
      <c r="AI708" s="1167">
        <v>0</v>
      </c>
      <c r="BK708" s="1167">
        <v>704</v>
      </c>
    </row>
    <row r="709" spans="1:63" s="1167" customFormat="1" ht="13.5" customHeight="1">
      <c r="A709" s="1218">
        <v>44299</v>
      </c>
      <c r="B709" s="1167" t="s">
        <v>894</v>
      </c>
      <c r="C709" s="1167" t="s">
        <v>66</v>
      </c>
      <c r="D709" s="1167">
        <v>10</v>
      </c>
      <c r="E709" s="1167">
        <v>10</v>
      </c>
      <c r="J709" s="1167">
        <v>0</v>
      </c>
      <c r="O709" s="1167">
        <v>0</v>
      </c>
      <c r="T709" s="1167">
        <v>0</v>
      </c>
      <c r="U709" s="1167">
        <v>0</v>
      </c>
      <c r="V709" s="1167">
        <v>0</v>
      </c>
      <c r="W709" s="1167">
        <v>0</v>
      </c>
      <c r="X709" s="1167">
        <v>0</v>
      </c>
      <c r="Y709" s="1167">
        <v>0</v>
      </c>
      <c r="Z709" s="1167">
        <v>0</v>
      </c>
      <c r="AA709" s="1167">
        <v>0</v>
      </c>
      <c r="AB709" s="1167">
        <v>0</v>
      </c>
      <c r="AC709" s="1167">
        <v>0</v>
      </c>
      <c r="AD709" s="1167">
        <v>0</v>
      </c>
      <c r="AE709" s="1167">
        <v>0</v>
      </c>
      <c r="AF709" s="1167">
        <v>0</v>
      </c>
      <c r="AG709" s="1167">
        <v>0</v>
      </c>
      <c r="AH709" s="1167">
        <v>0</v>
      </c>
      <c r="AI709" s="1167">
        <v>0</v>
      </c>
      <c r="BK709" s="1167">
        <v>705</v>
      </c>
    </row>
    <row r="710" spans="1:63" s="1167" customFormat="1" ht="13.5" customHeight="1">
      <c r="A710" s="1218">
        <v>44299</v>
      </c>
      <c r="B710" s="1167" t="s">
        <v>64</v>
      </c>
      <c r="C710" s="1167" t="s">
        <v>66</v>
      </c>
      <c r="D710" s="1167">
        <v>13</v>
      </c>
      <c r="E710" s="1167">
        <v>13</v>
      </c>
      <c r="J710" s="1167">
        <v>0</v>
      </c>
      <c r="M710" s="1167">
        <v>5</v>
      </c>
      <c r="O710" s="1167">
        <v>65</v>
      </c>
      <c r="R710" s="1167">
        <v>6</v>
      </c>
      <c r="T710" s="1167">
        <v>78</v>
      </c>
      <c r="U710" s="1167">
        <v>0</v>
      </c>
      <c r="V710" s="1167">
        <v>0</v>
      </c>
      <c r="W710" s="1167">
        <v>11</v>
      </c>
      <c r="X710" s="1167">
        <v>0</v>
      </c>
      <c r="Y710" s="1167">
        <v>143</v>
      </c>
      <c r="Z710" s="1167">
        <v>0</v>
      </c>
      <c r="AA710" s="1167">
        <v>0</v>
      </c>
      <c r="AB710" s="1167">
        <v>0</v>
      </c>
      <c r="AC710" s="1167">
        <v>0</v>
      </c>
      <c r="AD710" s="1167">
        <v>0</v>
      </c>
      <c r="AE710" s="1167">
        <v>0</v>
      </c>
      <c r="AF710" s="1167">
        <v>0</v>
      </c>
      <c r="AG710" s="1167">
        <v>11</v>
      </c>
      <c r="AH710" s="1167">
        <v>0</v>
      </c>
      <c r="AI710" s="1167">
        <v>143</v>
      </c>
      <c r="BK710" s="1167">
        <v>706</v>
      </c>
    </row>
    <row r="711" spans="1:63" s="1167" customFormat="1" ht="13.5" customHeight="1">
      <c r="A711" s="1218">
        <v>44299</v>
      </c>
      <c r="B711" s="1167" t="s">
        <v>511</v>
      </c>
      <c r="C711" s="1167" t="s">
        <v>66</v>
      </c>
      <c r="D711" s="1167">
        <v>20</v>
      </c>
      <c r="E711" s="1167">
        <v>15</v>
      </c>
      <c r="J711" s="1167">
        <v>0</v>
      </c>
      <c r="O711" s="1167">
        <v>0</v>
      </c>
      <c r="T711" s="1167">
        <v>0</v>
      </c>
      <c r="U711" s="1167">
        <v>0</v>
      </c>
      <c r="V711" s="1167">
        <v>0</v>
      </c>
      <c r="W711" s="1167">
        <v>0</v>
      </c>
      <c r="X711" s="1167">
        <v>0</v>
      </c>
      <c r="Y711" s="1167">
        <v>0</v>
      </c>
      <c r="Z711" s="1167">
        <v>0</v>
      </c>
      <c r="AA711" s="1167">
        <v>0</v>
      </c>
      <c r="AB711" s="1167">
        <v>0</v>
      </c>
      <c r="AC711" s="1167">
        <v>0</v>
      </c>
      <c r="AD711" s="1167">
        <v>0</v>
      </c>
      <c r="AE711" s="1167">
        <v>0</v>
      </c>
      <c r="AF711" s="1167">
        <v>0</v>
      </c>
      <c r="AG711" s="1167">
        <v>0</v>
      </c>
      <c r="AH711" s="1167">
        <v>0</v>
      </c>
      <c r="AI711" s="1167">
        <v>0</v>
      </c>
      <c r="BK711" s="1167">
        <v>707</v>
      </c>
    </row>
    <row r="712" spans="1:63" s="1167" customFormat="1" ht="13.5" customHeight="1">
      <c r="A712" s="1218">
        <v>44299</v>
      </c>
      <c r="B712" s="1167" t="s">
        <v>895</v>
      </c>
      <c r="C712" s="1167" t="s">
        <v>66</v>
      </c>
      <c r="D712" s="1167">
        <v>8</v>
      </c>
      <c r="E712" s="1167">
        <v>8</v>
      </c>
      <c r="J712" s="1167">
        <v>0</v>
      </c>
      <c r="M712" s="1167">
        <v>5</v>
      </c>
      <c r="O712" s="1167">
        <v>40</v>
      </c>
      <c r="T712" s="1167">
        <v>0</v>
      </c>
      <c r="U712" s="1167">
        <v>0</v>
      </c>
      <c r="V712" s="1167">
        <v>0</v>
      </c>
      <c r="W712" s="1167">
        <v>5</v>
      </c>
      <c r="X712" s="1167">
        <v>0</v>
      </c>
      <c r="Y712" s="1167">
        <v>40</v>
      </c>
      <c r="Z712" s="1167">
        <v>0</v>
      </c>
      <c r="AA712" s="1167">
        <v>0</v>
      </c>
      <c r="AB712" s="1167">
        <v>0</v>
      </c>
      <c r="AC712" s="1167">
        <v>0</v>
      </c>
      <c r="AD712" s="1167">
        <v>0</v>
      </c>
      <c r="AE712" s="1167">
        <v>0</v>
      </c>
      <c r="AF712" s="1167">
        <v>0</v>
      </c>
      <c r="AG712" s="1167">
        <v>5</v>
      </c>
      <c r="AH712" s="1167">
        <v>0</v>
      </c>
      <c r="AI712" s="1167">
        <v>40</v>
      </c>
      <c r="BK712" s="1167">
        <v>708</v>
      </c>
    </row>
    <row r="713" spans="1:63" s="1167" customFormat="1" ht="13.5" customHeight="1">
      <c r="A713" s="1218">
        <v>44299</v>
      </c>
      <c r="B713" s="1167" t="s">
        <v>512</v>
      </c>
      <c r="C713" s="1167" t="s">
        <v>66</v>
      </c>
      <c r="D713" s="1167">
        <v>20</v>
      </c>
      <c r="E713" s="1167">
        <v>20</v>
      </c>
      <c r="J713" s="1167">
        <v>0</v>
      </c>
      <c r="O713" s="1167">
        <v>0</v>
      </c>
      <c r="T713" s="1167">
        <v>0</v>
      </c>
      <c r="U713" s="1167">
        <v>0</v>
      </c>
      <c r="V713" s="1167">
        <v>0</v>
      </c>
      <c r="W713" s="1167">
        <v>0</v>
      </c>
      <c r="X713" s="1167">
        <v>0</v>
      </c>
      <c r="Y713" s="1167">
        <v>0</v>
      </c>
      <c r="Z713" s="1167">
        <v>0</v>
      </c>
      <c r="AA713" s="1167">
        <v>0</v>
      </c>
      <c r="AB713" s="1167">
        <v>0</v>
      </c>
      <c r="AC713" s="1167">
        <v>0</v>
      </c>
      <c r="AD713" s="1167">
        <v>0</v>
      </c>
      <c r="AE713" s="1167">
        <v>0</v>
      </c>
      <c r="AF713" s="1167">
        <v>0</v>
      </c>
      <c r="AG713" s="1167">
        <v>0</v>
      </c>
      <c r="AH713" s="1167">
        <v>0</v>
      </c>
      <c r="AI713" s="1167">
        <v>0</v>
      </c>
      <c r="BK713" s="1167">
        <v>709</v>
      </c>
    </row>
    <row r="714" spans="1:63" s="1167" customFormat="1" ht="13.5" customHeight="1">
      <c r="A714" s="1218">
        <v>44299</v>
      </c>
      <c r="B714" s="1167" t="s">
        <v>636</v>
      </c>
      <c r="C714" s="1167" t="s">
        <v>66</v>
      </c>
      <c r="D714" s="1167">
        <v>10</v>
      </c>
      <c r="E714" s="1167">
        <v>10</v>
      </c>
      <c r="J714" s="1167">
        <v>0</v>
      </c>
      <c r="M714" s="1167">
        <v>0.5</v>
      </c>
      <c r="O714" s="1167">
        <v>5</v>
      </c>
      <c r="T714" s="1167">
        <v>0</v>
      </c>
      <c r="U714" s="1167">
        <v>0</v>
      </c>
      <c r="V714" s="1167">
        <v>0</v>
      </c>
      <c r="W714" s="1167">
        <v>0.5</v>
      </c>
      <c r="X714" s="1167">
        <v>0</v>
      </c>
      <c r="Y714" s="1167">
        <v>5</v>
      </c>
      <c r="Z714" s="1167">
        <v>0</v>
      </c>
      <c r="AA714" s="1167">
        <v>0</v>
      </c>
      <c r="AB714" s="1167">
        <v>0</v>
      </c>
      <c r="AC714" s="1167">
        <v>0</v>
      </c>
      <c r="AD714" s="1167">
        <v>0</v>
      </c>
      <c r="AE714" s="1167">
        <v>0</v>
      </c>
      <c r="AF714" s="1167">
        <v>0</v>
      </c>
      <c r="AG714" s="1167">
        <v>0.5</v>
      </c>
      <c r="AH714" s="1167">
        <v>0</v>
      </c>
      <c r="AI714" s="1167">
        <v>5</v>
      </c>
      <c r="BK714" s="1167">
        <v>710</v>
      </c>
    </row>
    <row r="715" spans="1:63" s="1167" customFormat="1" ht="13.5" customHeight="1">
      <c r="A715" s="1218">
        <v>44300</v>
      </c>
      <c r="B715" s="1167" t="s">
        <v>229</v>
      </c>
      <c r="C715" s="1167" t="s">
        <v>66</v>
      </c>
      <c r="D715" s="1167">
        <v>2</v>
      </c>
      <c r="E715" s="1167">
        <v>2</v>
      </c>
      <c r="F715" s="1167">
        <v>20</v>
      </c>
      <c r="J715" s="1167">
        <v>40</v>
      </c>
      <c r="K715" s="1167">
        <v>40</v>
      </c>
      <c r="O715" s="1167">
        <v>80</v>
      </c>
      <c r="P715" s="1167">
        <v>40</v>
      </c>
      <c r="T715" s="1167">
        <v>80</v>
      </c>
      <c r="U715" s="1167">
        <v>100</v>
      </c>
      <c r="V715" s="1167">
        <v>0</v>
      </c>
      <c r="W715" s="1167">
        <v>0</v>
      </c>
      <c r="X715" s="1167">
        <v>0</v>
      </c>
      <c r="Y715" s="1167">
        <v>200</v>
      </c>
      <c r="Z715" s="1167">
        <v>8166</v>
      </c>
      <c r="AA715" s="1167">
        <v>0</v>
      </c>
      <c r="AB715" s="1167">
        <v>0</v>
      </c>
      <c r="AC715" s="1167">
        <v>0</v>
      </c>
      <c r="AD715" s="1167">
        <v>16332</v>
      </c>
      <c r="AE715" s="1167">
        <v>2200</v>
      </c>
      <c r="AI715" s="1167">
        <v>4400</v>
      </c>
      <c r="AJ715" s="1167">
        <v>110</v>
      </c>
      <c r="AK715" s="1167">
        <v>14</v>
      </c>
      <c r="AL715" s="1167">
        <v>0.16</v>
      </c>
      <c r="AM715" s="1167">
        <v>115</v>
      </c>
      <c r="AN715" s="1167">
        <v>32</v>
      </c>
      <c r="AO715" s="1167">
        <v>0.28999999999999998</v>
      </c>
      <c r="AP715" s="1167">
        <v>115</v>
      </c>
      <c r="AQ715" s="1167">
        <v>32</v>
      </c>
      <c r="AR715" s="1167">
        <v>0.28999999999999998</v>
      </c>
      <c r="AS715" s="1167">
        <v>13</v>
      </c>
      <c r="AT715" s="1167">
        <v>14</v>
      </c>
      <c r="AU715" s="1167">
        <v>0.16</v>
      </c>
      <c r="AV715" s="1167">
        <v>13</v>
      </c>
      <c r="AW715" s="1167">
        <v>24</v>
      </c>
      <c r="AX715" s="1167">
        <v>0.26</v>
      </c>
      <c r="AY715" s="1167">
        <v>13</v>
      </c>
      <c r="AZ715" s="1167">
        <v>24</v>
      </c>
      <c r="BA715" s="1167">
        <v>0.26</v>
      </c>
      <c r="BG715" s="1167">
        <v>11972.099999999997</v>
      </c>
      <c r="BH715" s="1167">
        <v>22.959999999999837</v>
      </c>
      <c r="BI715" s="1167">
        <v>0</v>
      </c>
      <c r="BK715" s="1167">
        <v>711</v>
      </c>
    </row>
    <row r="716" spans="1:63" s="1167" customFormat="1" ht="13.5" customHeight="1">
      <c r="A716" s="1218">
        <v>44300</v>
      </c>
      <c r="B716" s="1167" t="s">
        <v>848</v>
      </c>
      <c r="C716" s="1167" t="s">
        <v>66</v>
      </c>
      <c r="D716" s="1167">
        <v>2</v>
      </c>
      <c r="E716" s="1167">
        <v>2</v>
      </c>
      <c r="J716" s="1167">
        <v>0</v>
      </c>
      <c r="O716" s="1167">
        <v>0</v>
      </c>
      <c r="T716" s="1167">
        <v>0</v>
      </c>
      <c r="U716" s="1167">
        <v>0</v>
      </c>
      <c r="V716" s="1167">
        <v>0</v>
      </c>
      <c r="W716" s="1167">
        <v>0</v>
      </c>
      <c r="X716" s="1167">
        <v>0</v>
      </c>
      <c r="Y716" s="1167">
        <v>0</v>
      </c>
      <c r="Z716" s="1167">
        <v>1980</v>
      </c>
      <c r="AA716" s="1167">
        <v>0</v>
      </c>
      <c r="AB716" s="1167">
        <v>0</v>
      </c>
      <c r="AC716" s="1167">
        <v>0</v>
      </c>
      <c r="AD716" s="1167">
        <v>3960</v>
      </c>
      <c r="AI716" s="1167">
        <v>0</v>
      </c>
      <c r="BK716" s="1167">
        <v>712</v>
      </c>
    </row>
    <row r="717" spans="1:63" s="1167" customFormat="1" ht="13.5" customHeight="1">
      <c r="A717" s="1218">
        <v>44300</v>
      </c>
      <c r="B717" s="1167" t="s">
        <v>202</v>
      </c>
      <c r="C717" s="1167" t="s">
        <v>66</v>
      </c>
      <c r="D717" s="1167">
        <v>12.6</v>
      </c>
      <c r="E717" s="1167">
        <v>12.6</v>
      </c>
      <c r="F717" s="1167">
        <v>20</v>
      </c>
      <c r="J717" s="1167">
        <v>252</v>
      </c>
      <c r="K717" s="1167">
        <v>36</v>
      </c>
      <c r="O717" s="1167">
        <v>453.59999999999997</v>
      </c>
      <c r="P717" s="1167">
        <v>36</v>
      </c>
      <c r="T717" s="1167">
        <v>453.59999999999997</v>
      </c>
      <c r="U717" s="1167">
        <v>92</v>
      </c>
      <c r="V717" s="1167">
        <v>0</v>
      </c>
      <c r="W717" s="1167">
        <v>0</v>
      </c>
      <c r="X717" s="1167">
        <v>0</v>
      </c>
      <c r="Y717" s="1167">
        <v>1159.1999999999998</v>
      </c>
      <c r="Z717" s="1167">
        <v>4340</v>
      </c>
      <c r="AA717" s="1167">
        <v>0</v>
      </c>
      <c r="AB717" s="1167">
        <v>0</v>
      </c>
      <c r="AC717" s="1167">
        <v>0</v>
      </c>
      <c r="AD717" s="1167">
        <v>54684</v>
      </c>
      <c r="AI717" s="1167">
        <v>0</v>
      </c>
      <c r="BK717" s="1167">
        <v>713</v>
      </c>
    </row>
    <row r="718" spans="1:63" s="1167" customFormat="1" ht="13.5" customHeight="1">
      <c r="A718" s="1218">
        <v>44300</v>
      </c>
      <c r="B718" s="1167" t="s">
        <v>850</v>
      </c>
      <c r="C718" s="1167" t="s">
        <v>389</v>
      </c>
      <c r="D718" s="1167">
        <v>10</v>
      </c>
      <c r="E718" s="1167">
        <v>10</v>
      </c>
      <c r="J718" s="1167">
        <v>0</v>
      </c>
      <c r="O718" s="1167">
        <v>0</v>
      </c>
      <c r="T718" s="1167">
        <v>0</v>
      </c>
      <c r="U718" s="1167">
        <v>0</v>
      </c>
      <c r="V718" s="1167">
        <v>0</v>
      </c>
      <c r="W718" s="1167">
        <v>0</v>
      </c>
      <c r="X718" s="1167">
        <v>0</v>
      </c>
      <c r="Y718" s="1167">
        <v>0</v>
      </c>
      <c r="Z718" s="1167">
        <v>0</v>
      </c>
      <c r="AA718" s="1167">
        <v>0</v>
      </c>
      <c r="AB718" s="1167">
        <v>4</v>
      </c>
      <c r="AC718" s="1167">
        <v>0</v>
      </c>
      <c r="AD718" s="1167">
        <v>40</v>
      </c>
      <c r="AI718" s="1167">
        <v>0</v>
      </c>
      <c r="BK718" s="1167">
        <v>714</v>
      </c>
    </row>
    <row r="719" spans="1:63" s="1167" customFormat="1" ht="13.5" customHeight="1">
      <c r="A719" s="1218">
        <v>44300</v>
      </c>
      <c r="B719" s="1167" t="s">
        <v>851</v>
      </c>
      <c r="C719" s="1167" t="s">
        <v>389</v>
      </c>
      <c r="D719" s="1167">
        <v>30</v>
      </c>
      <c r="E719" s="1167">
        <v>25</v>
      </c>
      <c r="G719" s="1167">
        <v>2</v>
      </c>
      <c r="J719" s="1167">
        <v>50</v>
      </c>
      <c r="L719" s="1167">
        <v>3</v>
      </c>
      <c r="O719" s="1167">
        <v>75</v>
      </c>
      <c r="Q719" s="1167">
        <v>3</v>
      </c>
      <c r="T719" s="1167">
        <v>75</v>
      </c>
      <c r="U719" s="1167">
        <v>0</v>
      </c>
      <c r="V719" s="1167">
        <v>8</v>
      </c>
      <c r="W719" s="1167">
        <v>0</v>
      </c>
      <c r="X719" s="1167">
        <v>0</v>
      </c>
      <c r="Y719" s="1167">
        <v>200</v>
      </c>
      <c r="Z719" s="1167">
        <v>0</v>
      </c>
      <c r="AA719" s="1167">
        <v>4</v>
      </c>
      <c r="AB719" s="1167">
        <v>0</v>
      </c>
      <c r="AC719" s="1167">
        <v>0</v>
      </c>
      <c r="AD719" s="1167">
        <v>100</v>
      </c>
      <c r="AF719" s="1167">
        <v>20</v>
      </c>
      <c r="AI719" s="1167">
        <v>500</v>
      </c>
      <c r="BK719" s="1167">
        <v>715</v>
      </c>
    </row>
    <row r="720" spans="1:63" s="1167" customFormat="1" ht="13.5" customHeight="1">
      <c r="A720" s="1218">
        <v>44300</v>
      </c>
      <c r="B720" s="1167" t="s">
        <v>496</v>
      </c>
      <c r="C720" s="1167" t="s">
        <v>852</v>
      </c>
      <c r="D720" s="1167">
        <v>42</v>
      </c>
      <c r="E720" s="1167">
        <v>42</v>
      </c>
      <c r="H720" s="1167">
        <v>0.3</v>
      </c>
      <c r="J720" s="1167">
        <v>12.6</v>
      </c>
      <c r="M720" s="1167">
        <v>0.8</v>
      </c>
      <c r="O720" s="1167">
        <v>33.6</v>
      </c>
      <c r="R720" s="1167">
        <v>0.8</v>
      </c>
      <c r="T720" s="1167">
        <v>33.6</v>
      </c>
      <c r="U720" s="1167">
        <v>0</v>
      </c>
      <c r="V720" s="1167">
        <v>0</v>
      </c>
      <c r="W720" s="1167">
        <v>1.9000000000000001</v>
      </c>
      <c r="X720" s="1167">
        <v>0</v>
      </c>
      <c r="Y720" s="1167">
        <v>79.800000000000011</v>
      </c>
      <c r="Z720" s="1167">
        <v>0</v>
      </c>
      <c r="AA720" s="1167">
        <v>0</v>
      </c>
      <c r="AB720" s="1167">
        <v>15.300000000000002</v>
      </c>
      <c r="AC720" s="1167">
        <v>0</v>
      </c>
      <c r="AD720" s="1167">
        <v>642.60000000000014</v>
      </c>
      <c r="AI720" s="1167">
        <v>0</v>
      </c>
      <c r="BK720" s="1167">
        <v>716</v>
      </c>
    </row>
    <row r="721" spans="1:63" s="1167" customFormat="1" ht="13.5" customHeight="1">
      <c r="A721" s="1218">
        <v>44300</v>
      </c>
      <c r="B721" s="1167" t="s">
        <v>43</v>
      </c>
      <c r="C721" s="1167" t="s">
        <v>66</v>
      </c>
      <c r="D721" s="1167">
        <v>3.5</v>
      </c>
      <c r="E721" s="1167">
        <v>3.5</v>
      </c>
      <c r="H721" s="1167">
        <v>1</v>
      </c>
      <c r="J721" s="1167">
        <v>3.5</v>
      </c>
      <c r="M721" s="1167">
        <v>1.5</v>
      </c>
      <c r="O721" s="1167">
        <v>5.25</v>
      </c>
      <c r="P721" s="1167" t="s">
        <v>883</v>
      </c>
      <c r="R721" s="1167">
        <v>1.5</v>
      </c>
      <c r="T721" s="1167">
        <v>5.25</v>
      </c>
      <c r="U721" s="1167">
        <v>0</v>
      </c>
      <c r="W721" s="1167">
        <v>4</v>
      </c>
      <c r="X721" s="1167">
        <v>0</v>
      </c>
      <c r="Y721" s="1167">
        <v>14</v>
      </c>
      <c r="Z721" s="1167">
        <v>0</v>
      </c>
      <c r="AA721" s="1167">
        <v>0</v>
      </c>
      <c r="AB721" s="1167">
        <v>26</v>
      </c>
      <c r="AC721" s="1167">
        <v>0</v>
      </c>
      <c r="AD721" s="1167">
        <v>91</v>
      </c>
      <c r="AI721" s="1167">
        <v>0</v>
      </c>
      <c r="BK721" s="1167">
        <v>717</v>
      </c>
    </row>
    <row r="722" spans="1:63" s="1167" customFormat="1" ht="13.5" customHeight="1">
      <c r="A722" s="1218">
        <v>44300</v>
      </c>
      <c r="B722" s="1167" t="s">
        <v>618</v>
      </c>
      <c r="C722" s="1167" t="s">
        <v>66</v>
      </c>
      <c r="D722" s="1167">
        <v>35</v>
      </c>
      <c r="E722" s="1167">
        <v>35</v>
      </c>
      <c r="H722" s="1167">
        <v>0.4</v>
      </c>
      <c r="J722" s="1167">
        <v>14</v>
      </c>
      <c r="M722" s="1167">
        <v>0.8</v>
      </c>
      <c r="O722" s="1167">
        <v>28</v>
      </c>
      <c r="R722" s="1167">
        <v>0.8</v>
      </c>
      <c r="T722" s="1167">
        <v>28</v>
      </c>
      <c r="U722" s="1167">
        <v>0</v>
      </c>
      <c r="V722" s="1167">
        <v>0</v>
      </c>
      <c r="W722" s="1167">
        <v>2</v>
      </c>
      <c r="X722" s="1167">
        <v>0</v>
      </c>
      <c r="Y722" s="1167">
        <v>70</v>
      </c>
      <c r="Z722" s="1167">
        <v>0</v>
      </c>
      <c r="AA722" s="1167">
        <v>0</v>
      </c>
      <c r="AB722" s="1167">
        <v>2</v>
      </c>
      <c r="AC722" s="1167">
        <v>0</v>
      </c>
      <c r="AD722" s="1167">
        <v>70</v>
      </c>
      <c r="AG722" s="1167">
        <v>5</v>
      </c>
      <c r="AI722" s="1167">
        <v>175</v>
      </c>
      <c r="BK722" s="1167">
        <v>718</v>
      </c>
    </row>
    <row r="723" spans="1:63" s="1167" customFormat="1" ht="13.5" customHeight="1">
      <c r="A723" s="1218">
        <v>44300</v>
      </c>
      <c r="B723" s="1167" t="s">
        <v>44</v>
      </c>
      <c r="C723" s="1167" t="s">
        <v>66</v>
      </c>
      <c r="D723" s="1167">
        <v>20</v>
      </c>
      <c r="E723" s="1167">
        <v>20</v>
      </c>
      <c r="H723" s="1167">
        <v>0.4</v>
      </c>
      <c r="J723" s="1167">
        <v>8</v>
      </c>
      <c r="M723" s="1167">
        <v>0.8</v>
      </c>
      <c r="O723" s="1167">
        <v>16</v>
      </c>
      <c r="Q723" s="1167" t="s">
        <v>884</v>
      </c>
      <c r="R723" s="1167">
        <v>0.8</v>
      </c>
      <c r="T723" s="1167">
        <v>16</v>
      </c>
      <c r="U723" s="1167">
        <v>0</v>
      </c>
      <c r="V723" s="1167">
        <v>0</v>
      </c>
      <c r="W723" s="1167">
        <v>2</v>
      </c>
      <c r="X723" s="1167">
        <v>0</v>
      </c>
      <c r="Y723" s="1167">
        <v>40</v>
      </c>
      <c r="Z723" s="1167">
        <v>0</v>
      </c>
      <c r="AA723" s="1167">
        <v>0</v>
      </c>
      <c r="AB723" s="1167">
        <v>2</v>
      </c>
      <c r="AC723" s="1167">
        <v>0</v>
      </c>
      <c r="AD723" s="1167">
        <v>40</v>
      </c>
      <c r="AG723" s="1167">
        <v>5</v>
      </c>
      <c r="AI723" s="1167">
        <v>100</v>
      </c>
      <c r="BK723" s="1167">
        <v>719</v>
      </c>
    </row>
    <row r="724" spans="1:63" s="1167" customFormat="1" ht="13.5" customHeight="1">
      <c r="A724" s="1218">
        <v>44300</v>
      </c>
      <c r="B724" s="1167" t="s">
        <v>593</v>
      </c>
      <c r="C724" s="1167" t="s">
        <v>389</v>
      </c>
      <c r="D724" s="1167">
        <v>22</v>
      </c>
      <c r="E724" s="1167">
        <v>22</v>
      </c>
      <c r="H724" s="1167">
        <v>1</v>
      </c>
      <c r="J724" s="1167">
        <v>22</v>
      </c>
      <c r="M724" s="1167">
        <v>1</v>
      </c>
      <c r="O724" s="1167">
        <v>22</v>
      </c>
      <c r="R724" s="1167">
        <v>1</v>
      </c>
      <c r="T724" s="1167">
        <v>22</v>
      </c>
      <c r="U724" s="1167">
        <v>0</v>
      </c>
      <c r="V724" s="1167">
        <v>0</v>
      </c>
      <c r="W724" s="1167">
        <v>3</v>
      </c>
      <c r="X724" s="1167">
        <v>0</v>
      </c>
      <c r="Y724" s="1167">
        <v>66</v>
      </c>
      <c r="Z724" s="1167">
        <v>0</v>
      </c>
      <c r="AA724" s="1167">
        <v>0</v>
      </c>
      <c r="AB724" s="1167">
        <v>3</v>
      </c>
      <c r="AC724" s="1167">
        <v>0</v>
      </c>
      <c r="AD724" s="1167">
        <v>66</v>
      </c>
      <c r="AG724" s="1167">
        <v>20</v>
      </c>
      <c r="AI724" s="1167">
        <v>440</v>
      </c>
      <c r="BK724" s="1167">
        <v>720</v>
      </c>
    </row>
    <row r="725" spans="1:63" s="1167" customFormat="1" ht="13.5" customHeight="1">
      <c r="A725" s="1218">
        <v>44300</v>
      </c>
      <c r="B725" s="1167" t="s">
        <v>45</v>
      </c>
      <c r="C725" s="1167" t="s">
        <v>66</v>
      </c>
      <c r="D725" s="1167">
        <v>130</v>
      </c>
      <c r="E725" s="1167">
        <v>90</v>
      </c>
      <c r="F725" s="1167" t="s">
        <v>885</v>
      </c>
      <c r="G725" s="1167" t="s">
        <v>886</v>
      </c>
      <c r="J725" s="1167">
        <v>0</v>
      </c>
      <c r="M725" s="1167">
        <v>0.1</v>
      </c>
      <c r="O725" s="1167">
        <v>9</v>
      </c>
      <c r="R725" s="1167">
        <v>0.1</v>
      </c>
      <c r="T725" s="1167">
        <v>9</v>
      </c>
      <c r="U725" s="1167">
        <v>0</v>
      </c>
      <c r="V725" s="1167">
        <v>0</v>
      </c>
      <c r="W725" s="1167">
        <v>0.2</v>
      </c>
      <c r="X725" s="1167">
        <v>0</v>
      </c>
      <c r="Y725" s="1167">
        <v>18</v>
      </c>
      <c r="Z725" s="1167">
        <v>0</v>
      </c>
      <c r="AA725" s="1167">
        <v>0</v>
      </c>
      <c r="AB725" s="1167">
        <v>4.3999999999999995</v>
      </c>
      <c r="AC725" s="1167">
        <v>0</v>
      </c>
      <c r="AD725" s="1167">
        <v>395.99999999999994</v>
      </c>
      <c r="AI725" s="1167">
        <v>0</v>
      </c>
      <c r="BK725" s="1167">
        <v>721</v>
      </c>
    </row>
    <row r="726" spans="1:63" s="1167" customFormat="1" ht="13.5" customHeight="1">
      <c r="A726" s="1218">
        <v>44300</v>
      </c>
      <c r="B726" s="1167" t="s">
        <v>46</v>
      </c>
      <c r="C726" s="1167" t="s">
        <v>66</v>
      </c>
      <c r="D726" s="1167">
        <v>35</v>
      </c>
      <c r="E726" s="1167">
        <v>35</v>
      </c>
      <c r="H726" s="1167">
        <v>0.1</v>
      </c>
      <c r="J726" s="1167">
        <v>3.5</v>
      </c>
      <c r="M726" s="1167">
        <v>0.2</v>
      </c>
      <c r="O726" s="1167">
        <v>7</v>
      </c>
      <c r="R726" s="1167">
        <v>0.2</v>
      </c>
      <c r="T726" s="1167">
        <v>7</v>
      </c>
      <c r="U726" s="1167">
        <v>0</v>
      </c>
      <c r="V726" s="1167">
        <v>0</v>
      </c>
      <c r="W726" s="1167">
        <v>0.5</v>
      </c>
      <c r="X726" s="1167">
        <v>0</v>
      </c>
      <c r="Y726" s="1167">
        <v>17.5</v>
      </c>
      <c r="Z726" s="1167">
        <v>0</v>
      </c>
      <c r="AA726" s="1167">
        <v>0</v>
      </c>
      <c r="AB726" s="1167">
        <v>8.5</v>
      </c>
      <c r="AC726" s="1167">
        <v>0</v>
      </c>
      <c r="AD726" s="1167">
        <v>297.5</v>
      </c>
      <c r="AI726" s="1167">
        <v>0</v>
      </c>
      <c r="BK726" s="1167">
        <v>722</v>
      </c>
    </row>
    <row r="727" spans="1:63" s="1167" customFormat="1" ht="13.5" customHeight="1">
      <c r="A727" s="1218">
        <v>44300</v>
      </c>
      <c r="B727" s="1167" t="s">
        <v>47</v>
      </c>
      <c r="C727" s="1167" t="s">
        <v>66</v>
      </c>
      <c r="D727" s="1167">
        <v>17</v>
      </c>
      <c r="E727" s="1167">
        <v>17</v>
      </c>
      <c r="J727" s="1167">
        <v>0</v>
      </c>
      <c r="O727" s="1167">
        <v>0</v>
      </c>
      <c r="T727" s="1167">
        <v>0</v>
      </c>
      <c r="U727" s="1167">
        <v>0</v>
      </c>
      <c r="V727" s="1167">
        <v>0</v>
      </c>
      <c r="W727" s="1167">
        <v>0</v>
      </c>
      <c r="X727" s="1167">
        <v>0</v>
      </c>
      <c r="Y727" s="1167">
        <v>0</v>
      </c>
      <c r="Z727" s="1167">
        <v>0</v>
      </c>
      <c r="AA727" s="1167">
        <v>0</v>
      </c>
      <c r="AB727" s="1167">
        <v>1</v>
      </c>
      <c r="AC727" s="1167">
        <v>0</v>
      </c>
      <c r="AD727" s="1167">
        <v>17</v>
      </c>
      <c r="AI727" s="1167">
        <v>0</v>
      </c>
      <c r="BK727" s="1167">
        <v>723</v>
      </c>
    </row>
    <row r="728" spans="1:63" s="1167" customFormat="1" ht="13.5" customHeight="1">
      <c r="A728" s="1218">
        <v>44300</v>
      </c>
      <c r="B728" s="1167" t="s">
        <v>48</v>
      </c>
      <c r="C728" s="1167" t="s">
        <v>389</v>
      </c>
      <c r="D728" s="1167">
        <v>23</v>
      </c>
      <c r="E728" s="1167">
        <v>23</v>
      </c>
      <c r="H728" s="1167">
        <v>0.5</v>
      </c>
      <c r="J728" s="1167">
        <v>11.5</v>
      </c>
      <c r="M728" s="1167">
        <v>1</v>
      </c>
      <c r="O728" s="1167">
        <v>23</v>
      </c>
      <c r="R728" s="1167">
        <v>1</v>
      </c>
      <c r="T728" s="1167">
        <v>23</v>
      </c>
      <c r="U728" s="1167">
        <v>0</v>
      </c>
      <c r="V728" s="1167">
        <v>0</v>
      </c>
      <c r="W728" s="1167">
        <v>2.5</v>
      </c>
      <c r="X728" s="1167">
        <v>0</v>
      </c>
      <c r="Y728" s="1167">
        <v>57.5</v>
      </c>
      <c r="Z728" s="1167">
        <v>0</v>
      </c>
      <c r="AA728" s="1167">
        <v>0</v>
      </c>
      <c r="AB728" s="1167">
        <v>7.5</v>
      </c>
      <c r="AC728" s="1167">
        <v>0</v>
      </c>
      <c r="AD728" s="1167">
        <v>172.5</v>
      </c>
      <c r="AI728" s="1167">
        <v>0</v>
      </c>
      <c r="BK728" s="1167">
        <v>724</v>
      </c>
    </row>
    <row r="729" spans="1:63" s="1167" customFormat="1" ht="13.5" customHeight="1">
      <c r="A729" s="1218">
        <v>44300</v>
      </c>
      <c r="B729" s="1167" t="s">
        <v>164</v>
      </c>
      <c r="C729" s="1167" t="s">
        <v>66</v>
      </c>
      <c r="D729" s="1167">
        <v>80</v>
      </c>
      <c r="E729" s="1167">
        <v>80</v>
      </c>
      <c r="H729" s="1167">
        <v>0.2</v>
      </c>
      <c r="J729" s="1167">
        <v>16</v>
      </c>
      <c r="M729" s="1167">
        <v>0.3</v>
      </c>
      <c r="O729" s="1167">
        <v>24</v>
      </c>
      <c r="R729" s="1167">
        <v>0.3</v>
      </c>
      <c r="T729" s="1167">
        <v>24</v>
      </c>
      <c r="U729" s="1167">
        <v>0</v>
      </c>
      <c r="V729" s="1167">
        <v>0</v>
      </c>
      <c r="W729" s="1167">
        <v>0.8</v>
      </c>
      <c r="X729" s="1167">
        <v>0</v>
      </c>
      <c r="Y729" s="1167">
        <v>64</v>
      </c>
      <c r="Z729" s="1167">
        <v>0</v>
      </c>
      <c r="AA729" s="1167">
        <v>0</v>
      </c>
      <c r="AB729" s="1167">
        <v>2.6000000000000014</v>
      </c>
      <c r="AC729" s="1167">
        <v>0</v>
      </c>
      <c r="AD729" s="1167">
        <v>208.00000000000011</v>
      </c>
      <c r="AI729" s="1167">
        <v>0</v>
      </c>
      <c r="BK729" s="1167">
        <v>725</v>
      </c>
    </row>
    <row r="730" spans="1:63" s="1167" customFormat="1" ht="13.5" customHeight="1">
      <c r="A730" s="1218">
        <v>44300</v>
      </c>
      <c r="B730" s="1167" t="s">
        <v>49</v>
      </c>
      <c r="C730" s="1167" t="s">
        <v>66</v>
      </c>
      <c r="D730" s="1167">
        <v>40</v>
      </c>
      <c r="E730" s="1167">
        <v>40</v>
      </c>
      <c r="H730" s="1167">
        <v>0.2</v>
      </c>
      <c r="J730" s="1167">
        <v>8</v>
      </c>
      <c r="M730" s="1167">
        <v>0.3</v>
      </c>
      <c r="O730" s="1167">
        <v>12</v>
      </c>
      <c r="R730" s="1167">
        <v>0.3</v>
      </c>
      <c r="T730" s="1167">
        <v>12</v>
      </c>
      <c r="U730" s="1167">
        <v>0</v>
      </c>
      <c r="V730" s="1167">
        <v>0</v>
      </c>
      <c r="W730" s="1167">
        <v>0.8</v>
      </c>
      <c r="X730" s="1167">
        <v>0</v>
      </c>
      <c r="Y730" s="1167">
        <v>32</v>
      </c>
      <c r="Z730" s="1167">
        <v>0</v>
      </c>
      <c r="AA730" s="1167">
        <v>0</v>
      </c>
      <c r="AB730" s="1167">
        <v>19.599999999999994</v>
      </c>
      <c r="AC730" s="1167">
        <v>0</v>
      </c>
      <c r="AD730" s="1167">
        <v>783.99999999999977</v>
      </c>
      <c r="AI730" s="1167">
        <v>0</v>
      </c>
      <c r="BK730" s="1167">
        <v>726</v>
      </c>
    </row>
    <row r="731" spans="1:63" s="1167" customFormat="1" ht="13.5" customHeight="1">
      <c r="A731" s="1218">
        <v>44300</v>
      </c>
      <c r="B731" s="1167" t="s">
        <v>373</v>
      </c>
      <c r="C731" s="1167" t="s">
        <v>66</v>
      </c>
      <c r="D731" s="1167">
        <v>43</v>
      </c>
      <c r="E731" s="1167">
        <v>43</v>
      </c>
      <c r="H731" s="1167">
        <v>0.5</v>
      </c>
      <c r="J731" s="1167">
        <v>21.5</v>
      </c>
      <c r="M731" s="1167">
        <v>1</v>
      </c>
      <c r="O731" s="1167">
        <v>43</v>
      </c>
      <c r="R731" s="1167">
        <v>1</v>
      </c>
      <c r="T731" s="1167">
        <v>43</v>
      </c>
      <c r="U731" s="1167">
        <v>0</v>
      </c>
      <c r="V731" s="1167">
        <v>0</v>
      </c>
      <c r="W731" s="1167">
        <v>2.5</v>
      </c>
      <c r="X731" s="1167">
        <v>0</v>
      </c>
      <c r="Y731" s="1167">
        <v>107.5</v>
      </c>
      <c r="Z731" s="1167">
        <v>0</v>
      </c>
      <c r="AA731" s="1167">
        <v>0</v>
      </c>
      <c r="AB731" s="1167">
        <v>3.8000000000000007</v>
      </c>
      <c r="AC731" s="1167">
        <v>0</v>
      </c>
      <c r="AD731" s="1167">
        <v>163.40000000000003</v>
      </c>
      <c r="AE731" s="1167">
        <v>0</v>
      </c>
      <c r="AF731" s="1167">
        <v>0</v>
      </c>
      <c r="AH731" s="1167">
        <v>0</v>
      </c>
      <c r="AI731" s="1167">
        <v>0</v>
      </c>
      <c r="BK731" s="1167">
        <v>727</v>
      </c>
    </row>
    <row r="732" spans="1:63" s="1167" customFormat="1" ht="13.5" customHeight="1">
      <c r="A732" s="1218">
        <v>44300</v>
      </c>
      <c r="B732" s="1167" t="s">
        <v>853</v>
      </c>
      <c r="C732" s="1167" t="s">
        <v>66</v>
      </c>
      <c r="D732" s="1167">
        <v>30</v>
      </c>
      <c r="E732" s="1167">
        <v>6</v>
      </c>
      <c r="H732" s="1167">
        <v>0.5</v>
      </c>
      <c r="J732" s="1167">
        <v>3</v>
      </c>
      <c r="M732" s="1167">
        <v>1</v>
      </c>
      <c r="O732" s="1167">
        <v>6</v>
      </c>
      <c r="R732" s="1167">
        <v>1</v>
      </c>
      <c r="T732" s="1167">
        <v>6</v>
      </c>
      <c r="V732" s="1167">
        <v>0</v>
      </c>
      <c r="W732" s="1167">
        <v>2.5</v>
      </c>
      <c r="X732" s="1167">
        <v>0</v>
      </c>
      <c r="Y732" s="1167">
        <v>15</v>
      </c>
      <c r="Z732" s="1167">
        <v>0</v>
      </c>
      <c r="AA732" s="1167">
        <v>0</v>
      </c>
      <c r="AB732" s="1167">
        <v>7</v>
      </c>
      <c r="AC732" s="1167">
        <v>0</v>
      </c>
      <c r="AD732" s="1167">
        <v>42</v>
      </c>
      <c r="AE732" s="1167">
        <v>0</v>
      </c>
      <c r="AF732" s="1167">
        <v>0</v>
      </c>
      <c r="AH732" s="1167">
        <v>0</v>
      </c>
      <c r="AI732" s="1167">
        <v>0</v>
      </c>
      <c r="BK732" s="1167">
        <v>728</v>
      </c>
    </row>
    <row r="733" spans="1:63" s="1167" customFormat="1" ht="13.5" customHeight="1">
      <c r="A733" s="1218">
        <v>44300</v>
      </c>
      <c r="B733" s="1167" t="s">
        <v>176</v>
      </c>
      <c r="C733" s="1167" t="s">
        <v>389</v>
      </c>
      <c r="D733" s="1167">
        <v>9</v>
      </c>
      <c r="E733" s="1167">
        <v>9</v>
      </c>
      <c r="H733" s="1167">
        <v>0.5</v>
      </c>
      <c r="J733" s="1167">
        <v>4.5</v>
      </c>
      <c r="K733" s="1167" t="s">
        <v>887</v>
      </c>
      <c r="M733" s="1167">
        <v>1</v>
      </c>
      <c r="O733" s="1167">
        <v>9</v>
      </c>
      <c r="R733" s="1167">
        <v>1</v>
      </c>
      <c r="T733" s="1167">
        <v>9</v>
      </c>
      <c r="U733" s="1167">
        <v>0</v>
      </c>
      <c r="V733" s="1167">
        <v>0</v>
      </c>
      <c r="W733" s="1167">
        <v>2.5</v>
      </c>
      <c r="X733" s="1167">
        <v>0</v>
      </c>
      <c r="Y733" s="1167">
        <v>22.5</v>
      </c>
      <c r="Z733" s="1167">
        <v>0</v>
      </c>
      <c r="AA733" s="1167">
        <v>0</v>
      </c>
      <c r="AB733" s="1167">
        <v>18</v>
      </c>
      <c r="AC733" s="1167">
        <v>0</v>
      </c>
      <c r="AD733" s="1167">
        <v>162</v>
      </c>
      <c r="AE733" s="1167">
        <v>0</v>
      </c>
      <c r="AF733" s="1167">
        <v>0</v>
      </c>
      <c r="AH733" s="1167">
        <v>0</v>
      </c>
      <c r="AI733" s="1167">
        <v>0</v>
      </c>
      <c r="BK733" s="1167">
        <v>729</v>
      </c>
    </row>
    <row r="734" spans="1:63" s="1167" customFormat="1" ht="13.5" customHeight="1">
      <c r="A734" s="1218">
        <v>44300</v>
      </c>
      <c r="B734" s="1167" t="s">
        <v>158</v>
      </c>
      <c r="C734" s="1167" t="s">
        <v>66</v>
      </c>
      <c r="D734" s="1167">
        <v>30</v>
      </c>
      <c r="E734" s="1167">
        <v>30</v>
      </c>
      <c r="H734" s="1167">
        <v>0.5</v>
      </c>
      <c r="J734" s="1167">
        <v>15</v>
      </c>
      <c r="M734" s="1167">
        <v>1</v>
      </c>
      <c r="O734" s="1167">
        <v>30</v>
      </c>
      <c r="R734" s="1167">
        <v>1</v>
      </c>
      <c r="T734" s="1167">
        <v>30</v>
      </c>
      <c r="U734" s="1167">
        <v>0</v>
      </c>
      <c r="V734" s="1167">
        <v>0</v>
      </c>
      <c r="W734" s="1167">
        <v>2.5</v>
      </c>
      <c r="X734" s="1167">
        <v>0</v>
      </c>
      <c r="Y734" s="1167">
        <v>75</v>
      </c>
      <c r="Z734" s="1167">
        <v>0</v>
      </c>
      <c r="AA734" s="1167">
        <v>0</v>
      </c>
      <c r="AB734" s="1167">
        <v>2</v>
      </c>
      <c r="AC734" s="1167">
        <v>0</v>
      </c>
      <c r="AD734" s="1167">
        <v>60</v>
      </c>
      <c r="AE734" s="1167">
        <v>0</v>
      </c>
      <c r="AF734" s="1167">
        <v>0</v>
      </c>
      <c r="AG734" s="1167">
        <v>20</v>
      </c>
      <c r="AH734" s="1167">
        <v>0</v>
      </c>
      <c r="AI734" s="1167">
        <v>600</v>
      </c>
      <c r="BK734" s="1167">
        <v>730</v>
      </c>
    </row>
    <row r="735" spans="1:63" s="1167" customFormat="1" ht="13.5" customHeight="1">
      <c r="A735" s="1218">
        <v>44300</v>
      </c>
      <c r="B735" s="1167" t="s">
        <v>166</v>
      </c>
      <c r="C735" s="1167" t="s">
        <v>66</v>
      </c>
      <c r="D735" s="1167">
        <v>30</v>
      </c>
      <c r="E735" s="1167">
        <v>30</v>
      </c>
      <c r="J735" s="1167">
        <v>0</v>
      </c>
      <c r="M735" s="1167">
        <v>0.1</v>
      </c>
      <c r="O735" s="1167">
        <v>3</v>
      </c>
      <c r="R735" s="1167">
        <v>0.1</v>
      </c>
      <c r="T735" s="1167">
        <v>3</v>
      </c>
      <c r="U735" s="1167">
        <v>0</v>
      </c>
      <c r="V735" s="1167">
        <v>0</v>
      </c>
      <c r="W735" s="1167">
        <v>0.2</v>
      </c>
      <c r="X735" s="1167">
        <v>0</v>
      </c>
      <c r="Y735" s="1167">
        <v>6</v>
      </c>
      <c r="Z735" s="1167">
        <v>0</v>
      </c>
      <c r="AA735" s="1167">
        <v>0</v>
      </c>
      <c r="AB735" s="1167">
        <v>5.2999999999999989</v>
      </c>
      <c r="AC735" s="1167">
        <v>0</v>
      </c>
      <c r="AD735" s="1167">
        <v>158.99999999999997</v>
      </c>
      <c r="AE735" s="1167">
        <v>0</v>
      </c>
      <c r="AF735" s="1167">
        <v>0</v>
      </c>
      <c r="AH735" s="1167">
        <v>0</v>
      </c>
      <c r="AI735" s="1167">
        <v>0</v>
      </c>
      <c r="BK735" s="1167">
        <v>731</v>
      </c>
    </row>
    <row r="736" spans="1:63" s="1167" customFormat="1" ht="13.5" customHeight="1">
      <c r="A736" s="1218">
        <v>44300</v>
      </c>
      <c r="B736" s="1167" t="s">
        <v>145</v>
      </c>
      <c r="C736" s="1167" t="s">
        <v>389</v>
      </c>
      <c r="D736" s="1167">
        <v>16</v>
      </c>
      <c r="E736" s="1167">
        <v>16</v>
      </c>
      <c r="H736" s="1167">
        <v>1</v>
      </c>
      <c r="J736" s="1167">
        <v>16</v>
      </c>
      <c r="M736" s="1167">
        <v>1</v>
      </c>
      <c r="O736" s="1167">
        <v>16</v>
      </c>
      <c r="R736" s="1167">
        <v>1</v>
      </c>
      <c r="T736" s="1167">
        <v>16</v>
      </c>
      <c r="U736" s="1167">
        <v>0</v>
      </c>
      <c r="V736" s="1167">
        <v>0</v>
      </c>
      <c r="W736" s="1167">
        <v>3</v>
      </c>
      <c r="X736" s="1167">
        <v>0</v>
      </c>
      <c r="Y736" s="1167">
        <v>48</v>
      </c>
      <c r="Z736" s="1167">
        <v>0</v>
      </c>
      <c r="AA736" s="1167">
        <v>0</v>
      </c>
      <c r="AB736" s="1167">
        <v>16</v>
      </c>
      <c r="AC736" s="1167">
        <v>0</v>
      </c>
      <c r="AD736" s="1167">
        <v>256</v>
      </c>
      <c r="AE736" s="1167">
        <v>0</v>
      </c>
      <c r="AF736" s="1167">
        <v>0</v>
      </c>
      <c r="AH736" s="1167">
        <v>0</v>
      </c>
      <c r="AI736" s="1167">
        <v>0</v>
      </c>
      <c r="BK736" s="1167">
        <v>732</v>
      </c>
    </row>
    <row r="737" spans="1:63" s="1167" customFormat="1" ht="13.5" customHeight="1">
      <c r="A737" s="1218">
        <v>44300</v>
      </c>
      <c r="B737" s="1167" t="s">
        <v>136</v>
      </c>
      <c r="C737" s="1167" t="s">
        <v>66</v>
      </c>
      <c r="D737" s="1167">
        <v>120</v>
      </c>
      <c r="E737" s="1167">
        <v>120</v>
      </c>
      <c r="J737" s="1167">
        <v>0</v>
      </c>
      <c r="O737" s="1167">
        <v>0</v>
      </c>
      <c r="P737" s="1167" t="s">
        <v>883</v>
      </c>
      <c r="T737" s="1167">
        <v>0</v>
      </c>
      <c r="U737" s="1167">
        <v>0</v>
      </c>
      <c r="V737" s="1167">
        <v>0</v>
      </c>
      <c r="W737" s="1167">
        <v>0</v>
      </c>
      <c r="X737" s="1167">
        <v>0</v>
      </c>
      <c r="Y737" s="1167">
        <v>0</v>
      </c>
      <c r="Z737" s="1167">
        <v>0</v>
      </c>
      <c r="AA737" s="1167">
        <v>0</v>
      </c>
      <c r="AB737" s="1167">
        <v>2.5</v>
      </c>
      <c r="AC737" s="1167">
        <v>0</v>
      </c>
      <c r="AD737" s="1167">
        <v>300</v>
      </c>
      <c r="AE737" s="1167">
        <v>0</v>
      </c>
      <c r="AF737" s="1167">
        <v>0</v>
      </c>
      <c r="AH737" s="1167">
        <v>0</v>
      </c>
      <c r="AI737" s="1167">
        <v>0</v>
      </c>
      <c r="BK737" s="1167">
        <v>733</v>
      </c>
    </row>
    <row r="738" spans="1:63" s="1167" customFormat="1" ht="13.5" customHeight="1">
      <c r="A738" s="1218">
        <v>44300</v>
      </c>
      <c r="B738" s="1167" t="s">
        <v>183</v>
      </c>
      <c r="C738" s="1167" t="s">
        <v>66</v>
      </c>
      <c r="D738" s="1167">
        <v>30</v>
      </c>
      <c r="E738" s="1167">
        <v>30</v>
      </c>
      <c r="H738" s="1167">
        <v>0.1</v>
      </c>
      <c r="J738" s="1167">
        <v>3</v>
      </c>
      <c r="M738" s="1167">
        <v>0.2</v>
      </c>
      <c r="O738" s="1167">
        <v>6</v>
      </c>
      <c r="R738" s="1167">
        <v>0.2</v>
      </c>
      <c r="T738" s="1167">
        <v>6</v>
      </c>
      <c r="U738" s="1167">
        <v>0</v>
      </c>
      <c r="V738" s="1167">
        <v>0</v>
      </c>
      <c r="W738" s="1167">
        <v>0.5</v>
      </c>
      <c r="X738" s="1167">
        <v>0</v>
      </c>
      <c r="Y738" s="1167">
        <v>15</v>
      </c>
      <c r="Z738" s="1167">
        <v>0</v>
      </c>
      <c r="AA738" s="1167">
        <v>0</v>
      </c>
      <c r="AB738" s="1167">
        <v>4</v>
      </c>
      <c r="AC738" s="1167">
        <v>0</v>
      </c>
      <c r="AD738" s="1167">
        <v>120</v>
      </c>
      <c r="AE738" s="1167">
        <v>0</v>
      </c>
      <c r="AF738" s="1167">
        <v>0</v>
      </c>
      <c r="AH738" s="1167">
        <v>0</v>
      </c>
      <c r="AI738" s="1167">
        <v>0</v>
      </c>
      <c r="BK738" s="1167">
        <v>734</v>
      </c>
    </row>
    <row r="739" spans="1:63" s="1167" customFormat="1" ht="13.5" customHeight="1">
      <c r="A739" s="1218">
        <v>44300</v>
      </c>
      <c r="B739" s="1167" t="s">
        <v>142</v>
      </c>
      <c r="C739" s="1167" t="s">
        <v>66</v>
      </c>
      <c r="D739" s="1167">
        <v>35</v>
      </c>
      <c r="E739" s="1167">
        <v>35</v>
      </c>
      <c r="J739" s="1167">
        <v>0</v>
      </c>
      <c r="M739" s="1167">
        <v>0.2</v>
      </c>
      <c r="O739" s="1167">
        <v>7</v>
      </c>
      <c r="R739" s="1167">
        <v>0.3</v>
      </c>
      <c r="T739" s="1167">
        <v>10.5</v>
      </c>
      <c r="U739" s="1167">
        <v>0</v>
      </c>
      <c r="V739" s="1167">
        <v>0</v>
      </c>
      <c r="W739" s="1167">
        <v>0.5</v>
      </c>
      <c r="X739" s="1167">
        <v>0</v>
      </c>
      <c r="Y739" s="1167">
        <v>17.5</v>
      </c>
      <c r="Z739" s="1167">
        <v>0</v>
      </c>
      <c r="AA739" s="1167">
        <v>0</v>
      </c>
      <c r="AB739" s="1167">
        <v>1.2999999999999998</v>
      </c>
      <c r="AC739" s="1167">
        <v>0</v>
      </c>
      <c r="AD739" s="1167">
        <v>45.499999999999993</v>
      </c>
      <c r="AE739" s="1167">
        <v>0</v>
      </c>
      <c r="AF739" s="1167">
        <v>0</v>
      </c>
      <c r="AH739" s="1167">
        <v>0</v>
      </c>
      <c r="AI739" s="1167">
        <v>0</v>
      </c>
      <c r="BK739" s="1167">
        <v>735</v>
      </c>
    </row>
    <row r="740" spans="1:63" s="1167" customFormat="1" ht="13.5" customHeight="1">
      <c r="A740" s="1218">
        <v>44300</v>
      </c>
      <c r="B740" s="1167" t="s">
        <v>51</v>
      </c>
      <c r="C740" s="1167" t="s">
        <v>66</v>
      </c>
      <c r="D740" s="1167">
        <v>100</v>
      </c>
      <c r="E740" s="1167">
        <v>100</v>
      </c>
      <c r="J740" s="1167">
        <v>0</v>
      </c>
      <c r="O740" s="1167">
        <v>0</v>
      </c>
      <c r="T740" s="1167">
        <v>0</v>
      </c>
      <c r="U740" s="1167">
        <v>0</v>
      </c>
      <c r="V740" s="1167">
        <v>0</v>
      </c>
      <c r="W740" s="1167">
        <v>0</v>
      </c>
      <c r="X740" s="1167">
        <v>0</v>
      </c>
      <c r="Y740" s="1167">
        <v>0</v>
      </c>
      <c r="Z740" s="1167">
        <v>0</v>
      </c>
      <c r="AA740" s="1167">
        <v>0</v>
      </c>
      <c r="AB740" s="1167">
        <v>5</v>
      </c>
      <c r="AC740" s="1167">
        <v>0</v>
      </c>
      <c r="AD740" s="1167">
        <v>500</v>
      </c>
      <c r="AE740" s="1167">
        <v>0</v>
      </c>
      <c r="AF740" s="1167">
        <v>0</v>
      </c>
      <c r="AH740" s="1167">
        <v>0</v>
      </c>
      <c r="AI740" s="1167">
        <v>0</v>
      </c>
      <c r="BK740" s="1167">
        <v>736</v>
      </c>
    </row>
    <row r="741" spans="1:63" s="1167" customFormat="1" ht="13.5" customHeight="1">
      <c r="A741" s="1218">
        <v>44300</v>
      </c>
      <c r="B741" s="1167" t="s">
        <v>935</v>
      </c>
      <c r="C741" s="1167" t="s">
        <v>66</v>
      </c>
      <c r="D741" s="1167">
        <v>50</v>
      </c>
      <c r="E741" s="1167">
        <v>50</v>
      </c>
      <c r="H741" s="1167">
        <v>0.2</v>
      </c>
      <c r="J741" s="1167">
        <v>10</v>
      </c>
      <c r="M741" s="1167">
        <v>0.4</v>
      </c>
      <c r="O741" s="1167">
        <v>20</v>
      </c>
      <c r="R741" s="1167">
        <v>0.4</v>
      </c>
      <c r="T741" s="1167">
        <v>20</v>
      </c>
      <c r="U741" s="1167">
        <v>0</v>
      </c>
      <c r="V741" s="1167">
        <v>0</v>
      </c>
      <c r="W741" s="1167">
        <v>1</v>
      </c>
      <c r="X741" s="1167">
        <v>0</v>
      </c>
      <c r="Y741" s="1167">
        <v>50</v>
      </c>
      <c r="Z741" s="1167">
        <v>0</v>
      </c>
      <c r="AA741" s="1167">
        <v>0</v>
      </c>
      <c r="AB741" s="1167">
        <v>3</v>
      </c>
      <c r="AC741" s="1167">
        <v>0</v>
      </c>
      <c r="AD741" s="1167">
        <v>150</v>
      </c>
      <c r="AE741" s="1167">
        <v>0</v>
      </c>
      <c r="AF741" s="1167">
        <v>0</v>
      </c>
      <c r="AH741" s="1167">
        <v>0</v>
      </c>
      <c r="AI741" s="1167">
        <v>0</v>
      </c>
      <c r="BK741" s="1167">
        <v>737</v>
      </c>
    </row>
    <row r="742" spans="1:63" s="1167" customFormat="1" ht="13.5" customHeight="1">
      <c r="A742" s="1218">
        <v>44300</v>
      </c>
      <c r="B742" s="1167" t="s">
        <v>168</v>
      </c>
      <c r="C742" s="1167" t="s">
        <v>66</v>
      </c>
      <c r="D742" s="1167">
        <v>120</v>
      </c>
      <c r="E742" s="1167">
        <v>91</v>
      </c>
      <c r="J742" s="1167">
        <v>0</v>
      </c>
      <c r="L742" s="1167">
        <v>8</v>
      </c>
      <c r="O742" s="1167">
        <v>728</v>
      </c>
      <c r="T742" s="1167">
        <v>0</v>
      </c>
      <c r="U742" s="1167">
        <v>0</v>
      </c>
      <c r="V742" s="1167">
        <v>8</v>
      </c>
      <c r="W742" s="1167">
        <v>0</v>
      </c>
      <c r="X742" s="1167">
        <v>0</v>
      </c>
      <c r="Y742" s="1167">
        <v>728</v>
      </c>
      <c r="Z742" s="1167">
        <v>0</v>
      </c>
      <c r="AA742" s="1167">
        <v>0</v>
      </c>
      <c r="AB742" s="1167">
        <v>0</v>
      </c>
      <c r="AC742" s="1167">
        <v>0</v>
      </c>
      <c r="AD742" s="1167">
        <v>0</v>
      </c>
      <c r="AE742" s="1167">
        <v>0</v>
      </c>
      <c r="AF742" s="1167">
        <v>8</v>
      </c>
      <c r="AG742" s="1167">
        <v>0</v>
      </c>
      <c r="AH742" s="1167">
        <v>0</v>
      </c>
      <c r="AI742" s="1167">
        <v>728</v>
      </c>
      <c r="BK742" s="1167">
        <v>738</v>
      </c>
    </row>
    <row r="743" spans="1:63" s="1167" customFormat="1" ht="13.5" customHeight="1">
      <c r="A743" s="1218">
        <v>44300</v>
      </c>
      <c r="B743" s="1167" t="s">
        <v>169</v>
      </c>
      <c r="C743" s="1167" t="s">
        <v>66</v>
      </c>
      <c r="D743" s="1167">
        <v>90</v>
      </c>
      <c r="E743" s="1167">
        <v>83</v>
      </c>
      <c r="J743" s="1167">
        <v>0</v>
      </c>
      <c r="O743" s="1167">
        <v>0</v>
      </c>
      <c r="Q743" s="1167">
        <v>8.5</v>
      </c>
      <c r="T743" s="1167">
        <v>705.5</v>
      </c>
      <c r="U743" s="1167">
        <v>0</v>
      </c>
      <c r="V743" s="1167">
        <v>8.5</v>
      </c>
      <c r="W743" s="1167">
        <v>0</v>
      </c>
      <c r="X743" s="1167">
        <v>0</v>
      </c>
      <c r="Y743" s="1167">
        <v>705.5</v>
      </c>
      <c r="Z743" s="1167">
        <v>0</v>
      </c>
      <c r="AA743" s="1167">
        <v>0</v>
      </c>
      <c r="AB743" s="1167">
        <v>0</v>
      </c>
      <c r="AC743" s="1167">
        <v>0</v>
      </c>
      <c r="AD743" s="1167">
        <v>0</v>
      </c>
      <c r="AE743" s="1167">
        <v>0</v>
      </c>
      <c r="AF743" s="1167">
        <v>8.5</v>
      </c>
      <c r="AG743" s="1167">
        <v>0</v>
      </c>
      <c r="AH743" s="1167">
        <v>0</v>
      </c>
      <c r="AI743" s="1167">
        <v>705.5</v>
      </c>
      <c r="BK743" s="1167">
        <v>739</v>
      </c>
    </row>
    <row r="744" spans="1:63" s="1167" customFormat="1" ht="13.5" customHeight="1">
      <c r="A744" s="1218">
        <v>44300</v>
      </c>
      <c r="B744" s="1167" t="s">
        <v>488</v>
      </c>
      <c r="C744" s="1167" t="s">
        <v>66</v>
      </c>
      <c r="D744" s="1167">
        <v>120</v>
      </c>
      <c r="E744" s="1167">
        <v>113</v>
      </c>
      <c r="J744" s="1167">
        <v>0</v>
      </c>
      <c r="O744" s="1167">
        <v>0</v>
      </c>
      <c r="S744" s="1167" t="s">
        <v>888</v>
      </c>
      <c r="T744" s="1167">
        <v>0</v>
      </c>
      <c r="U744" s="1167">
        <v>0</v>
      </c>
      <c r="V744" s="1167">
        <v>0</v>
      </c>
      <c r="W744" s="1167">
        <v>0</v>
      </c>
      <c r="X744" s="1167">
        <v>0</v>
      </c>
      <c r="Y744" s="1167">
        <v>0</v>
      </c>
      <c r="Z744" s="1167">
        <v>0</v>
      </c>
      <c r="AA744" s="1167">
        <v>0</v>
      </c>
      <c r="AB744" s="1167">
        <v>0</v>
      </c>
      <c r="AC744" s="1167">
        <v>0</v>
      </c>
      <c r="AD744" s="1167">
        <v>0</v>
      </c>
      <c r="AE744" s="1167">
        <v>0</v>
      </c>
      <c r="AF744" s="1167">
        <v>0</v>
      </c>
      <c r="AG744" s="1167">
        <v>0</v>
      </c>
      <c r="AH744" s="1167">
        <v>0</v>
      </c>
      <c r="AI744" s="1167">
        <v>0</v>
      </c>
      <c r="BK744" s="1167">
        <v>740</v>
      </c>
    </row>
    <row r="745" spans="1:63" s="1167" customFormat="1" ht="13.5" customHeight="1">
      <c r="A745" s="1218">
        <v>44300</v>
      </c>
      <c r="B745" s="1167" t="s">
        <v>16</v>
      </c>
      <c r="C745" s="1167" t="s">
        <v>786</v>
      </c>
      <c r="D745" s="1167">
        <v>145</v>
      </c>
      <c r="E745" s="1167">
        <v>145</v>
      </c>
      <c r="H745" s="1167" t="s">
        <v>883</v>
      </c>
      <c r="I745" s="1167" t="s">
        <v>883</v>
      </c>
      <c r="J745" s="1167">
        <v>0</v>
      </c>
      <c r="L745" s="1167">
        <v>4</v>
      </c>
      <c r="O745" s="1167">
        <v>580</v>
      </c>
      <c r="T745" s="1167">
        <v>0</v>
      </c>
      <c r="U745" s="1167">
        <v>0</v>
      </c>
      <c r="V745" s="1167">
        <v>4</v>
      </c>
      <c r="W745" s="1167">
        <v>0</v>
      </c>
      <c r="X745" s="1167">
        <v>0</v>
      </c>
      <c r="Y745" s="1167">
        <v>580</v>
      </c>
      <c r="Z745" s="1167">
        <v>0</v>
      </c>
      <c r="AA745" s="1167">
        <v>0</v>
      </c>
      <c r="AB745" s="1167">
        <v>0</v>
      </c>
      <c r="AC745" s="1167">
        <v>0</v>
      </c>
      <c r="AD745" s="1167">
        <v>0</v>
      </c>
      <c r="AE745" s="1167">
        <v>0</v>
      </c>
      <c r="AF745" s="1167">
        <v>4</v>
      </c>
      <c r="AG745" s="1167">
        <v>0</v>
      </c>
      <c r="AH745" s="1167">
        <v>0</v>
      </c>
      <c r="AI745" s="1167">
        <v>580</v>
      </c>
      <c r="BK745" s="1167">
        <v>741</v>
      </c>
    </row>
    <row r="746" spans="1:63" s="1167" customFormat="1" ht="13.5" customHeight="1">
      <c r="A746" s="1218">
        <v>44300</v>
      </c>
      <c r="B746" s="1167" t="s">
        <v>171</v>
      </c>
      <c r="C746" s="1167" t="s">
        <v>66</v>
      </c>
      <c r="D746" s="1167">
        <v>220</v>
      </c>
      <c r="E746" s="1167">
        <v>220</v>
      </c>
      <c r="J746" s="1167">
        <v>0</v>
      </c>
      <c r="O746" s="1167">
        <v>0</v>
      </c>
      <c r="Q746" s="1167">
        <v>2.5</v>
      </c>
      <c r="T746" s="1167">
        <v>550</v>
      </c>
      <c r="U746" s="1167">
        <v>0</v>
      </c>
      <c r="V746" s="1167">
        <v>2.5</v>
      </c>
      <c r="W746" s="1167">
        <v>0</v>
      </c>
      <c r="X746" s="1167">
        <v>0</v>
      </c>
      <c r="Y746" s="1167">
        <v>550</v>
      </c>
      <c r="Z746" s="1167">
        <v>0</v>
      </c>
      <c r="AA746" s="1167">
        <v>0</v>
      </c>
      <c r="AB746" s="1167">
        <v>0</v>
      </c>
      <c r="AC746" s="1167">
        <v>0</v>
      </c>
      <c r="AD746" s="1167">
        <v>0</v>
      </c>
      <c r="AE746" s="1167">
        <v>0</v>
      </c>
      <c r="AF746" s="1167">
        <v>2.5</v>
      </c>
      <c r="AG746" s="1167">
        <v>0</v>
      </c>
      <c r="AH746" s="1167">
        <v>0</v>
      </c>
      <c r="AI746" s="1167">
        <v>550</v>
      </c>
      <c r="BK746" s="1167">
        <v>742</v>
      </c>
    </row>
    <row r="747" spans="1:63" s="1167" customFormat="1" ht="13.5" customHeight="1">
      <c r="A747" s="1218">
        <v>44300</v>
      </c>
      <c r="B747" s="1167" t="s">
        <v>141</v>
      </c>
      <c r="C747" s="1167" t="s">
        <v>66</v>
      </c>
      <c r="D747" s="1167">
        <v>3.5</v>
      </c>
      <c r="E747" s="1167">
        <v>3.5</v>
      </c>
      <c r="G747" s="1167" t="s">
        <v>900</v>
      </c>
      <c r="J747" s="1167">
        <v>0</v>
      </c>
      <c r="L747" s="1167">
        <v>135</v>
      </c>
      <c r="O747" s="1167">
        <v>472.5</v>
      </c>
      <c r="T747" s="1167">
        <v>0</v>
      </c>
      <c r="U747" s="1167">
        <v>0</v>
      </c>
      <c r="V747" s="1167">
        <v>135</v>
      </c>
      <c r="W747" s="1167">
        <v>0</v>
      </c>
      <c r="X747" s="1167">
        <v>0</v>
      </c>
      <c r="Y747" s="1167">
        <v>472.5</v>
      </c>
      <c r="Z747" s="1167">
        <v>0</v>
      </c>
      <c r="AA747" s="1167">
        <v>0</v>
      </c>
      <c r="AB747" s="1167">
        <v>0</v>
      </c>
      <c r="AC747" s="1167">
        <v>0</v>
      </c>
      <c r="AD747" s="1167">
        <v>0</v>
      </c>
      <c r="AE747" s="1167">
        <v>0</v>
      </c>
      <c r="AF747" s="1167">
        <v>135</v>
      </c>
      <c r="AG747" s="1167">
        <v>0</v>
      </c>
      <c r="AH747" s="1167">
        <v>0</v>
      </c>
      <c r="AI747" s="1167">
        <v>472.5</v>
      </c>
      <c r="BK747" s="1167">
        <v>743</v>
      </c>
    </row>
    <row r="748" spans="1:63" s="1167" customFormat="1" ht="13.5" customHeight="1">
      <c r="A748" s="1218">
        <v>44300</v>
      </c>
      <c r="B748" s="1167" t="s">
        <v>889</v>
      </c>
      <c r="C748" s="1167" t="s">
        <v>66</v>
      </c>
      <c r="D748" s="1167">
        <v>45</v>
      </c>
      <c r="E748" s="1167">
        <v>40</v>
      </c>
      <c r="G748" s="1167">
        <v>4.5</v>
      </c>
      <c r="J748" s="1167">
        <v>180</v>
      </c>
      <c r="O748" s="1167">
        <v>0</v>
      </c>
      <c r="Q748" s="1167">
        <v>4.5</v>
      </c>
      <c r="T748" s="1167">
        <v>180</v>
      </c>
      <c r="U748" s="1167">
        <v>0</v>
      </c>
      <c r="V748" s="1167">
        <v>9</v>
      </c>
      <c r="W748" s="1167">
        <v>0</v>
      </c>
      <c r="X748" s="1167">
        <v>0</v>
      </c>
      <c r="Y748" s="1167">
        <v>360</v>
      </c>
      <c r="Z748" s="1167">
        <v>0</v>
      </c>
      <c r="AA748" s="1167">
        <v>0</v>
      </c>
      <c r="AB748" s="1167">
        <v>0</v>
      </c>
      <c r="AC748" s="1167">
        <v>0</v>
      </c>
      <c r="AD748" s="1167">
        <v>0</v>
      </c>
      <c r="AE748" s="1167">
        <v>0</v>
      </c>
      <c r="AF748" s="1167">
        <v>9</v>
      </c>
      <c r="AG748" s="1167">
        <v>0</v>
      </c>
      <c r="AH748" s="1167">
        <v>0</v>
      </c>
      <c r="AI748" s="1167">
        <v>360</v>
      </c>
      <c r="BK748" s="1167">
        <v>744</v>
      </c>
    </row>
    <row r="749" spans="1:63" s="1167" customFormat="1" ht="13.5" customHeight="1">
      <c r="A749" s="1218">
        <v>44300</v>
      </c>
      <c r="B749" s="1167" t="s">
        <v>3</v>
      </c>
      <c r="C749" s="1167" t="s">
        <v>66</v>
      </c>
      <c r="D749" s="1167">
        <v>12</v>
      </c>
      <c r="E749" s="1167">
        <v>12</v>
      </c>
      <c r="J749" s="1167">
        <v>0</v>
      </c>
      <c r="L749" s="1167">
        <v>12</v>
      </c>
      <c r="O749" s="1167">
        <v>144</v>
      </c>
      <c r="T749" s="1167">
        <v>0</v>
      </c>
      <c r="U749" s="1167">
        <v>0</v>
      </c>
      <c r="V749" s="1167">
        <v>12</v>
      </c>
      <c r="W749" s="1167">
        <v>0</v>
      </c>
      <c r="X749" s="1167">
        <v>0</v>
      </c>
      <c r="Y749" s="1167">
        <v>144</v>
      </c>
      <c r="Z749" s="1167">
        <v>0</v>
      </c>
      <c r="AA749" s="1167">
        <v>0</v>
      </c>
      <c r="AB749" s="1167">
        <v>0</v>
      </c>
      <c r="AC749" s="1167">
        <v>0</v>
      </c>
      <c r="AD749" s="1167">
        <v>0</v>
      </c>
      <c r="AE749" s="1167">
        <v>0</v>
      </c>
      <c r="AF749" s="1167">
        <v>12</v>
      </c>
      <c r="AG749" s="1167">
        <v>0</v>
      </c>
      <c r="AH749" s="1167">
        <v>0</v>
      </c>
      <c r="AI749" s="1167">
        <v>144</v>
      </c>
      <c r="BK749" s="1167">
        <v>745</v>
      </c>
    </row>
    <row r="750" spans="1:63" s="1167" customFormat="1" ht="13.5" customHeight="1">
      <c r="A750" s="1218">
        <v>44300</v>
      </c>
      <c r="B750" s="1167" t="s">
        <v>157</v>
      </c>
      <c r="C750" s="1167" t="s">
        <v>66</v>
      </c>
      <c r="D750" s="1167">
        <v>140</v>
      </c>
      <c r="E750" s="1167">
        <v>140</v>
      </c>
      <c r="J750" s="1167">
        <v>0</v>
      </c>
      <c r="L750" s="1167">
        <v>4</v>
      </c>
      <c r="O750" s="1167">
        <v>560</v>
      </c>
      <c r="T750" s="1167">
        <v>0</v>
      </c>
      <c r="U750" s="1167">
        <v>0</v>
      </c>
      <c r="V750" s="1167">
        <v>4</v>
      </c>
      <c r="W750" s="1167">
        <v>0</v>
      </c>
      <c r="X750" s="1167">
        <v>0</v>
      </c>
      <c r="Y750" s="1167">
        <v>560</v>
      </c>
      <c r="Z750" s="1167">
        <v>0</v>
      </c>
      <c r="AA750" s="1167">
        <v>0</v>
      </c>
      <c r="AB750" s="1167">
        <v>0</v>
      </c>
      <c r="AC750" s="1167">
        <v>0</v>
      </c>
      <c r="AD750" s="1167">
        <v>0</v>
      </c>
      <c r="AE750" s="1167">
        <v>0</v>
      </c>
      <c r="AF750" s="1167">
        <v>4</v>
      </c>
      <c r="AG750" s="1167">
        <v>0</v>
      </c>
      <c r="AH750" s="1167">
        <v>0</v>
      </c>
      <c r="AI750" s="1167">
        <v>560</v>
      </c>
      <c r="BK750" s="1167">
        <v>746</v>
      </c>
    </row>
    <row r="751" spans="1:63" s="1167" customFormat="1" ht="13.5" customHeight="1">
      <c r="A751" s="1218">
        <v>44300</v>
      </c>
      <c r="B751" s="1167" t="s">
        <v>905</v>
      </c>
      <c r="C751" s="1167" t="s">
        <v>66</v>
      </c>
      <c r="D751" s="1167">
        <v>39</v>
      </c>
      <c r="E751" s="1167">
        <v>39</v>
      </c>
      <c r="J751" s="1167">
        <v>0</v>
      </c>
      <c r="O751" s="1167">
        <v>0</v>
      </c>
      <c r="Q751" s="1167">
        <v>9</v>
      </c>
      <c r="T751" s="1167">
        <v>351</v>
      </c>
      <c r="U751" s="1167">
        <v>0</v>
      </c>
      <c r="V751" s="1167">
        <v>9</v>
      </c>
      <c r="W751" s="1167">
        <v>0</v>
      </c>
      <c r="X751" s="1167">
        <v>0</v>
      </c>
      <c r="Y751" s="1167">
        <v>351</v>
      </c>
      <c r="Z751" s="1167">
        <v>0</v>
      </c>
      <c r="AA751" s="1167">
        <v>0</v>
      </c>
      <c r="AB751" s="1167">
        <v>0</v>
      </c>
      <c r="AC751" s="1167">
        <v>0</v>
      </c>
      <c r="AD751" s="1167">
        <v>0</v>
      </c>
      <c r="AE751" s="1167">
        <v>0</v>
      </c>
      <c r="AF751" s="1167">
        <v>9</v>
      </c>
      <c r="AG751" s="1167">
        <v>0</v>
      </c>
      <c r="AH751" s="1167">
        <v>0</v>
      </c>
      <c r="AI751" s="1167">
        <v>351</v>
      </c>
      <c r="BK751" s="1167">
        <v>747</v>
      </c>
    </row>
    <row r="752" spans="1:63" s="1167" customFormat="1" ht="13.5" customHeight="1">
      <c r="A752" s="1218">
        <v>44300</v>
      </c>
      <c r="B752" s="1167" t="s">
        <v>898</v>
      </c>
      <c r="C752" s="1167" t="s">
        <v>66</v>
      </c>
      <c r="D752" s="1167">
        <v>125</v>
      </c>
      <c r="E752" s="1167">
        <v>125</v>
      </c>
      <c r="G752" s="1167">
        <v>5</v>
      </c>
      <c r="J752" s="1167">
        <v>625</v>
      </c>
      <c r="O752" s="1167">
        <v>0</v>
      </c>
      <c r="Q752" s="1167">
        <v>7.5</v>
      </c>
      <c r="T752" s="1167">
        <v>937.5</v>
      </c>
      <c r="U752" s="1167">
        <v>0</v>
      </c>
      <c r="V752" s="1167">
        <v>12.5</v>
      </c>
      <c r="W752" s="1167">
        <v>0</v>
      </c>
      <c r="X752" s="1167">
        <v>0</v>
      </c>
      <c r="Y752" s="1167">
        <v>1562.5</v>
      </c>
      <c r="Z752" s="1167">
        <v>0</v>
      </c>
      <c r="AA752" s="1167">
        <v>0</v>
      </c>
      <c r="AB752" s="1167">
        <v>0</v>
      </c>
      <c r="AC752" s="1167">
        <v>0</v>
      </c>
      <c r="AD752" s="1167">
        <v>0</v>
      </c>
      <c r="AE752" s="1167">
        <v>0</v>
      </c>
      <c r="AF752" s="1167">
        <v>12.5</v>
      </c>
      <c r="AG752" s="1167">
        <v>0</v>
      </c>
      <c r="AH752" s="1167">
        <v>0</v>
      </c>
      <c r="AI752" s="1167">
        <v>1562.5</v>
      </c>
      <c r="BK752" s="1167">
        <v>748</v>
      </c>
    </row>
    <row r="753" spans="1:63" s="1167" customFormat="1" ht="13.5" customHeight="1">
      <c r="A753" s="1218">
        <v>44300</v>
      </c>
      <c r="B753" s="1167" t="s">
        <v>83</v>
      </c>
      <c r="C753" s="1167" t="s">
        <v>786</v>
      </c>
      <c r="D753" s="1167">
        <v>10</v>
      </c>
      <c r="E753" s="1167">
        <v>10</v>
      </c>
      <c r="J753" s="1167">
        <v>0</v>
      </c>
      <c r="M753" s="1167">
        <v>15</v>
      </c>
      <c r="O753" s="1167">
        <v>150</v>
      </c>
      <c r="T753" s="1167">
        <v>0</v>
      </c>
      <c r="U753" s="1167">
        <v>0</v>
      </c>
      <c r="V753" s="1167">
        <v>0</v>
      </c>
      <c r="W753" s="1167">
        <v>15</v>
      </c>
      <c r="X753" s="1167">
        <v>0</v>
      </c>
      <c r="Y753" s="1167">
        <v>150</v>
      </c>
      <c r="Z753" s="1167">
        <v>0</v>
      </c>
      <c r="AA753" s="1167">
        <v>0</v>
      </c>
      <c r="AB753" s="1167">
        <v>0</v>
      </c>
      <c r="AC753" s="1167">
        <v>0</v>
      </c>
      <c r="AD753" s="1167">
        <v>0</v>
      </c>
      <c r="AE753" s="1167">
        <v>0</v>
      </c>
      <c r="AF753" s="1167">
        <v>0</v>
      </c>
      <c r="AG753" s="1167">
        <v>15</v>
      </c>
      <c r="AH753" s="1167">
        <v>0</v>
      </c>
      <c r="AI753" s="1167">
        <v>150</v>
      </c>
      <c r="BK753" s="1167">
        <v>749</v>
      </c>
    </row>
    <row r="754" spans="1:63" s="1167" customFormat="1" ht="13.5" customHeight="1">
      <c r="A754" s="1218">
        <v>44300</v>
      </c>
      <c r="B754" s="1167" t="s">
        <v>892</v>
      </c>
      <c r="C754" s="1167" t="s">
        <v>66</v>
      </c>
      <c r="D754" s="1167">
        <v>10</v>
      </c>
      <c r="E754" s="1167">
        <v>7</v>
      </c>
      <c r="J754" s="1167">
        <v>0</v>
      </c>
      <c r="O754" s="1167">
        <v>0</v>
      </c>
      <c r="R754" s="1167">
        <v>32</v>
      </c>
      <c r="T754" s="1167">
        <v>224</v>
      </c>
      <c r="U754" s="1167">
        <v>0</v>
      </c>
      <c r="V754" s="1167">
        <v>0</v>
      </c>
      <c r="W754" s="1167">
        <v>32</v>
      </c>
      <c r="X754" s="1167">
        <v>0</v>
      </c>
      <c r="Y754" s="1167">
        <v>224</v>
      </c>
      <c r="Z754" s="1167">
        <v>0</v>
      </c>
      <c r="AA754" s="1167">
        <v>0</v>
      </c>
      <c r="AB754" s="1167">
        <v>0</v>
      </c>
      <c r="AC754" s="1167">
        <v>0</v>
      </c>
      <c r="AD754" s="1167">
        <v>0</v>
      </c>
      <c r="AE754" s="1167">
        <v>0</v>
      </c>
      <c r="AF754" s="1167">
        <v>0</v>
      </c>
      <c r="AG754" s="1167">
        <v>32</v>
      </c>
      <c r="AH754" s="1167">
        <v>0</v>
      </c>
      <c r="AI754" s="1167">
        <v>224</v>
      </c>
      <c r="BK754" s="1167">
        <v>750</v>
      </c>
    </row>
    <row r="755" spans="1:63" s="1167" customFormat="1" ht="13.5" customHeight="1">
      <c r="A755" s="1218">
        <v>44300</v>
      </c>
      <c r="B755" s="1167" t="s">
        <v>906</v>
      </c>
      <c r="C755" s="1167" t="s">
        <v>66</v>
      </c>
      <c r="D755" s="1167">
        <v>5</v>
      </c>
      <c r="E755" s="1167">
        <v>5</v>
      </c>
      <c r="J755" s="1167">
        <v>0</v>
      </c>
      <c r="M755" s="1167">
        <v>32</v>
      </c>
      <c r="O755" s="1167">
        <v>160</v>
      </c>
      <c r="T755" s="1167">
        <v>0</v>
      </c>
      <c r="U755" s="1167">
        <v>0</v>
      </c>
      <c r="V755" s="1167">
        <v>0</v>
      </c>
      <c r="W755" s="1167">
        <v>32</v>
      </c>
      <c r="X755" s="1167">
        <v>0</v>
      </c>
      <c r="Y755" s="1167">
        <v>160</v>
      </c>
      <c r="Z755" s="1167">
        <v>0</v>
      </c>
      <c r="AA755" s="1167">
        <v>0</v>
      </c>
      <c r="AB755" s="1167">
        <v>0</v>
      </c>
      <c r="AC755" s="1167">
        <v>0</v>
      </c>
      <c r="AD755" s="1167">
        <v>0</v>
      </c>
      <c r="AE755" s="1167">
        <v>0</v>
      </c>
      <c r="AF755" s="1167">
        <v>0</v>
      </c>
      <c r="AG755" s="1167">
        <v>32</v>
      </c>
      <c r="AH755" s="1167">
        <v>0</v>
      </c>
      <c r="AI755" s="1167">
        <v>160</v>
      </c>
      <c r="BK755" s="1167">
        <v>751</v>
      </c>
    </row>
    <row r="756" spans="1:63" s="1167" customFormat="1" ht="13.5" customHeight="1">
      <c r="A756" s="1218">
        <v>44300</v>
      </c>
      <c r="B756" s="1167" t="s">
        <v>478</v>
      </c>
      <c r="C756" s="1167" t="s">
        <v>66</v>
      </c>
      <c r="D756" s="1167">
        <v>12</v>
      </c>
      <c r="E756" s="1167">
        <v>12</v>
      </c>
      <c r="H756" s="1167">
        <v>22</v>
      </c>
      <c r="J756" s="1167">
        <v>264</v>
      </c>
      <c r="O756" s="1167">
        <v>0</v>
      </c>
      <c r="T756" s="1167">
        <v>0</v>
      </c>
      <c r="U756" s="1167">
        <v>0</v>
      </c>
      <c r="V756" s="1167">
        <v>0</v>
      </c>
      <c r="W756" s="1167">
        <v>22</v>
      </c>
      <c r="X756" s="1167">
        <v>0</v>
      </c>
      <c r="Y756" s="1167">
        <v>264</v>
      </c>
      <c r="Z756" s="1167">
        <v>0</v>
      </c>
      <c r="AA756" s="1167">
        <v>0</v>
      </c>
      <c r="AB756" s="1167">
        <v>0</v>
      </c>
      <c r="AC756" s="1167">
        <v>0</v>
      </c>
      <c r="AD756" s="1167">
        <v>0</v>
      </c>
      <c r="AE756" s="1167">
        <v>0</v>
      </c>
      <c r="AF756" s="1167">
        <v>0</v>
      </c>
      <c r="AG756" s="1167">
        <v>22</v>
      </c>
      <c r="AH756" s="1167">
        <v>0</v>
      </c>
      <c r="AI756" s="1167">
        <v>264</v>
      </c>
      <c r="BK756" s="1167">
        <v>752</v>
      </c>
    </row>
    <row r="757" spans="1:63" s="1167" customFormat="1" ht="13.5" customHeight="1">
      <c r="A757" s="1218">
        <v>44300</v>
      </c>
      <c r="B757" s="1167" t="s">
        <v>60</v>
      </c>
      <c r="C757" s="1167" t="s">
        <v>66</v>
      </c>
      <c r="D757" s="1167">
        <v>20</v>
      </c>
      <c r="E757" s="1167">
        <v>20</v>
      </c>
      <c r="H757" s="1167">
        <v>0.5</v>
      </c>
      <c r="J757" s="1167">
        <v>10</v>
      </c>
      <c r="M757" s="1167">
        <v>1</v>
      </c>
      <c r="O757" s="1167">
        <v>20</v>
      </c>
      <c r="R757" s="1167">
        <v>1</v>
      </c>
      <c r="T757" s="1167">
        <v>20</v>
      </c>
      <c r="U757" s="1167">
        <v>0</v>
      </c>
      <c r="V757" s="1167">
        <v>0</v>
      </c>
      <c r="W757" s="1167">
        <v>2.5</v>
      </c>
      <c r="X757" s="1167">
        <v>0</v>
      </c>
      <c r="Y757" s="1167">
        <v>50</v>
      </c>
      <c r="Z757" s="1167">
        <v>0</v>
      </c>
      <c r="AA757" s="1167">
        <v>0</v>
      </c>
      <c r="AB757" s="1167">
        <v>0</v>
      </c>
      <c r="AC757" s="1167">
        <v>0</v>
      </c>
      <c r="AD757" s="1167">
        <v>0</v>
      </c>
      <c r="AE757" s="1167">
        <v>0</v>
      </c>
      <c r="AF757" s="1167">
        <v>0</v>
      </c>
      <c r="AG757" s="1167">
        <v>2.5</v>
      </c>
      <c r="AH757" s="1167">
        <v>0</v>
      </c>
      <c r="AI757" s="1167">
        <v>50</v>
      </c>
      <c r="BK757" s="1167">
        <v>753</v>
      </c>
    </row>
    <row r="758" spans="1:63" s="1167" customFormat="1" ht="13.5" customHeight="1">
      <c r="A758" s="1218">
        <v>44300</v>
      </c>
      <c r="B758" s="1167" t="s">
        <v>61</v>
      </c>
      <c r="C758" s="1167" t="s">
        <v>66</v>
      </c>
      <c r="D758" s="1167">
        <v>20</v>
      </c>
      <c r="E758" s="1167">
        <v>20</v>
      </c>
      <c r="H758" s="1167">
        <v>0.9</v>
      </c>
      <c r="J758" s="1167">
        <v>18</v>
      </c>
      <c r="M758" s="1167">
        <v>1</v>
      </c>
      <c r="O758" s="1167">
        <v>20</v>
      </c>
      <c r="R758" s="1167">
        <v>1</v>
      </c>
      <c r="T758" s="1167">
        <v>20</v>
      </c>
      <c r="U758" s="1167">
        <v>0</v>
      </c>
      <c r="V758" s="1167">
        <v>0</v>
      </c>
      <c r="W758" s="1167">
        <v>2.9</v>
      </c>
      <c r="X758" s="1167">
        <v>0</v>
      </c>
      <c r="Y758" s="1167">
        <v>58</v>
      </c>
      <c r="Z758" s="1167">
        <v>0</v>
      </c>
      <c r="AA758" s="1167">
        <v>0</v>
      </c>
      <c r="AB758" s="1167">
        <v>0</v>
      </c>
      <c r="AC758" s="1167">
        <v>0</v>
      </c>
      <c r="AD758" s="1167">
        <v>0</v>
      </c>
      <c r="AE758" s="1167">
        <v>0</v>
      </c>
      <c r="AF758" s="1167">
        <v>0</v>
      </c>
      <c r="AG758" s="1167">
        <v>2.9</v>
      </c>
      <c r="AH758" s="1167">
        <v>0</v>
      </c>
      <c r="AI758" s="1167">
        <v>58</v>
      </c>
      <c r="BK758" s="1167">
        <v>754</v>
      </c>
    </row>
    <row r="759" spans="1:63" s="1167" customFormat="1" ht="13.5" customHeight="1">
      <c r="A759" s="1218">
        <v>44300</v>
      </c>
      <c r="B759" s="1167" t="s">
        <v>160</v>
      </c>
      <c r="C759" s="1167" t="s">
        <v>66</v>
      </c>
      <c r="D759" s="1167">
        <v>14</v>
      </c>
      <c r="E759" s="1167">
        <v>12</v>
      </c>
      <c r="J759" s="1167">
        <v>0</v>
      </c>
      <c r="O759" s="1167">
        <v>0</v>
      </c>
      <c r="T759" s="1167">
        <v>0</v>
      </c>
      <c r="U759" s="1167">
        <v>0</v>
      </c>
      <c r="V759" s="1167">
        <v>0</v>
      </c>
      <c r="W759" s="1167">
        <v>0</v>
      </c>
      <c r="X759" s="1167">
        <v>0</v>
      </c>
      <c r="Y759" s="1167">
        <v>0</v>
      </c>
      <c r="Z759" s="1167">
        <v>0</v>
      </c>
      <c r="AA759" s="1167">
        <v>0</v>
      </c>
      <c r="AB759" s="1167">
        <v>0</v>
      </c>
      <c r="AC759" s="1167">
        <v>0</v>
      </c>
      <c r="AD759" s="1167">
        <v>0</v>
      </c>
      <c r="AE759" s="1167">
        <v>0</v>
      </c>
      <c r="AF759" s="1167">
        <v>0</v>
      </c>
      <c r="AG759" s="1167">
        <v>0</v>
      </c>
      <c r="AH759" s="1167">
        <v>0</v>
      </c>
      <c r="AI759" s="1167">
        <v>0</v>
      </c>
      <c r="BK759" s="1167">
        <v>755</v>
      </c>
    </row>
    <row r="760" spans="1:63" s="1167" customFormat="1" ht="13.5" customHeight="1">
      <c r="A760" s="1218">
        <v>44300</v>
      </c>
      <c r="B760" s="1167" t="s">
        <v>161</v>
      </c>
      <c r="C760" s="1167" t="s">
        <v>389</v>
      </c>
      <c r="D760" s="1167">
        <v>13</v>
      </c>
      <c r="E760" s="1167">
        <v>13</v>
      </c>
      <c r="J760" s="1167">
        <v>0</v>
      </c>
      <c r="O760" s="1167">
        <v>0</v>
      </c>
      <c r="T760" s="1167">
        <v>0</v>
      </c>
      <c r="U760" s="1167">
        <v>0</v>
      </c>
      <c r="V760" s="1167">
        <v>0</v>
      </c>
      <c r="W760" s="1167">
        <v>0</v>
      </c>
      <c r="X760" s="1167">
        <v>0</v>
      </c>
      <c r="Y760" s="1167">
        <v>0</v>
      </c>
      <c r="Z760" s="1167">
        <v>0</v>
      </c>
      <c r="AA760" s="1167">
        <v>0</v>
      </c>
      <c r="AB760" s="1167">
        <v>0</v>
      </c>
      <c r="AC760" s="1167">
        <v>0</v>
      </c>
      <c r="AD760" s="1167">
        <v>0</v>
      </c>
      <c r="AE760" s="1167">
        <v>0</v>
      </c>
      <c r="AF760" s="1167">
        <v>0</v>
      </c>
      <c r="AG760" s="1167">
        <v>0</v>
      </c>
      <c r="AH760" s="1167">
        <v>0</v>
      </c>
      <c r="AI760" s="1167">
        <v>0</v>
      </c>
      <c r="BK760" s="1167">
        <v>756</v>
      </c>
    </row>
    <row r="761" spans="1:63" s="1167" customFormat="1" ht="13.5" customHeight="1">
      <c r="A761" s="1218">
        <v>44300</v>
      </c>
      <c r="B761" s="1167" t="s">
        <v>896</v>
      </c>
      <c r="C761" s="1167" t="s">
        <v>66</v>
      </c>
      <c r="D761" s="1167">
        <v>10</v>
      </c>
      <c r="E761" s="1167">
        <v>10</v>
      </c>
      <c r="H761" s="1167">
        <v>5</v>
      </c>
      <c r="J761" s="1167">
        <v>50</v>
      </c>
      <c r="O761" s="1167">
        <v>0</v>
      </c>
      <c r="R761" s="1167">
        <v>5</v>
      </c>
      <c r="T761" s="1167">
        <v>50</v>
      </c>
      <c r="U761" s="1167">
        <v>0</v>
      </c>
      <c r="V761" s="1167">
        <v>0</v>
      </c>
      <c r="W761" s="1167">
        <v>10</v>
      </c>
      <c r="X761" s="1167">
        <v>0</v>
      </c>
      <c r="Y761" s="1167">
        <v>100</v>
      </c>
      <c r="Z761" s="1167">
        <v>0</v>
      </c>
      <c r="AA761" s="1167">
        <v>0</v>
      </c>
      <c r="AB761" s="1167">
        <v>0</v>
      </c>
      <c r="AC761" s="1167">
        <v>0</v>
      </c>
      <c r="AD761" s="1167">
        <v>0</v>
      </c>
      <c r="AE761" s="1167">
        <v>0</v>
      </c>
      <c r="AF761" s="1167">
        <v>0</v>
      </c>
      <c r="AG761" s="1167">
        <v>10</v>
      </c>
      <c r="AH761" s="1167">
        <v>0</v>
      </c>
      <c r="AI761" s="1167">
        <v>100</v>
      </c>
      <c r="BK761" s="1167">
        <v>757</v>
      </c>
    </row>
    <row r="762" spans="1:63" s="1167" customFormat="1" ht="13.5" customHeight="1">
      <c r="A762" s="1218">
        <v>44300</v>
      </c>
      <c r="B762" s="1167" t="s">
        <v>893</v>
      </c>
      <c r="C762" s="1167" t="s">
        <v>66</v>
      </c>
      <c r="D762" s="1167">
        <v>25</v>
      </c>
      <c r="E762" s="1167">
        <v>25</v>
      </c>
      <c r="J762" s="1167">
        <v>0</v>
      </c>
      <c r="O762" s="1167">
        <v>0</v>
      </c>
      <c r="R762" s="1167">
        <v>5</v>
      </c>
      <c r="T762" s="1167">
        <v>125</v>
      </c>
      <c r="U762" s="1167">
        <v>0</v>
      </c>
      <c r="V762" s="1167">
        <v>0</v>
      </c>
      <c r="W762" s="1167">
        <v>5</v>
      </c>
      <c r="X762" s="1167">
        <v>0</v>
      </c>
      <c r="Y762" s="1167">
        <v>125</v>
      </c>
      <c r="Z762" s="1167">
        <v>0</v>
      </c>
      <c r="AA762" s="1167">
        <v>0</v>
      </c>
      <c r="AB762" s="1167">
        <v>0</v>
      </c>
      <c r="AC762" s="1167">
        <v>0</v>
      </c>
      <c r="AD762" s="1167">
        <v>0</v>
      </c>
      <c r="AE762" s="1167">
        <v>0</v>
      </c>
      <c r="AF762" s="1167">
        <v>0</v>
      </c>
      <c r="AG762" s="1167">
        <v>5</v>
      </c>
      <c r="AH762" s="1167">
        <v>0</v>
      </c>
      <c r="AI762" s="1167">
        <v>125</v>
      </c>
      <c r="BK762" s="1167">
        <v>758</v>
      </c>
    </row>
    <row r="763" spans="1:63" s="1167" customFormat="1" ht="13.5" customHeight="1">
      <c r="A763" s="1218">
        <v>44300</v>
      </c>
      <c r="B763" s="1167" t="s">
        <v>126</v>
      </c>
      <c r="C763" s="1167" t="s">
        <v>66</v>
      </c>
      <c r="D763" s="1167">
        <v>15</v>
      </c>
      <c r="E763" s="1167">
        <v>15</v>
      </c>
      <c r="J763" s="1167">
        <v>0</v>
      </c>
      <c r="O763" s="1167">
        <v>0</v>
      </c>
      <c r="T763" s="1167">
        <v>0</v>
      </c>
      <c r="U763" s="1167">
        <v>0</v>
      </c>
      <c r="V763" s="1167">
        <v>0</v>
      </c>
      <c r="W763" s="1167">
        <v>0</v>
      </c>
      <c r="X763" s="1167">
        <v>0</v>
      </c>
      <c r="Y763" s="1167">
        <v>0</v>
      </c>
      <c r="Z763" s="1167">
        <v>0</v>
      </c>
      <c r="AA763" s="1167">
        <v>0</v>
      </c>
      <c r="AB763" s="1167">
        <v>0</v>
      </c>
      <c r="AC763" s="1167">
        <v>0</v>
      </c>
      <c r="AD763" s="1167">
        <v>0</v>
      </c>
      <c r="AE763" s="1167">
        <v>0</v>
      </c>
      <c r="AF763" s="1167">
        <v>0</v>
      </c>
      <c r="AG763" s="1167">
        <v>0</v>
      </c>
      <c r="AH763" s="1167">
        <v>0</v>
      </c>
      <c r="AI763" s="1167">
        <v>0</v>
      </c>
      <c r="BK763" s="1167">
        <v>759</v>
      </c>
    </row>
    <row r="764" spans="1:63" s="1167" customFormat="1" ht="13.5" customHeight="1">
      <c r="A764" s="1218">
        <v>44300</v>
      </c>
      <c r="B764" s="1167" t="s">
        <v>894</v>
      </c>
      <c r="C764" s="1167" t="s">
        <v>66</v>
      </c>
      <c r="D764" s="1167">
        <v>10</v>
      </c>
      <c r="E764" s="1167">
        <v>10</v>
      </c>
      <c r="J764" s="1167">
        <v>0</v>
      </c>
      <c r="O764" s="1167">
        <v>0</v>
      </c>
      <c r="T764" s="1167">
        <v>0</v>
      </c>
      <c r="U764" s="1167">
        <v>0</v>
      </c>
      <c r="V764" s="1167">
        <v>0</v>
      </c>
      <c r="W764" s="1167">
        <v>0</v>
      </c>
      <c r="X764" s="1167">
        <v>0</v>
      </c>
      <c r="Y764" s="1167">
        <v>0</v>
      </c>
      <c r="Z764" s="1167">
        <v>0</v>
      </c>
      <c r="AA764" s="1167">
        <v>0</v>
      </c>
      <c r="AB764" s="1167">
        <v>0</v>
      </c>
      <c r="AC764" s="1167">
        <v>0</v>
      </c>
      <c r="AD764" s="1167">
        <v>0</v>
      </c>
      <c r="AE764" s="1167">
        <v>0</v>
      </c>
      <c r="AF764" s="1167">
        <v>0</v>
      </c>
      <c r="AG764" s="1167">
        <v>0</v>
      </c>
      <c r="AH764" s="1167">
        <v>0</v>
      </c>
      <c r="AI764" s="1167">
        <v>0</v>
      </c>
      <c r="BK764" s="1167">
        <v>760</v>
      </c>
    </row>
    <row r="765" spans="1:63" s="1167" customFormat="1" ht="13.5" customHeight="1">
      <c r="A765" s="1218">
        <v>44300</v>
      </c>
      <c r="B765" s="1167" t="s">
        <v>64</v>
      </c>
      <c r="C765" s="1167" t="s">
        <v>66</v>
      </c>
      <c r="D765" s="1167">
        <v>13</v>
      </c>
      <c r="E765" s="1167">
        <v>13</v>
      </c>
      <c r="J765" s="1167">
        <v>0</v>
      </c>
      <c r="M765" s="1167">
        <v>5</v>
      </c>
      <c r="O765" s="1167">
        <v>65</v>
      </c>
      <c r="R765" s="1167">
        <v>6</v>
      </c>
      <c r="T765" s="1167">
        <v>78</v>
      </c>
      <c r="U765" s="1167">
        <v>0</v>
      </c>
      <c r="V765" s="1167">
        <v>0</v>
      </c>
      <c r="W765" s="1167">
        <v>11</v>
      </c>
      <c r="X765" s="1167">
        <v>0</v>
      </c>
      <c r="Y765" s="1167">
        <v>143</v>
      </c>
      <c r="Z765" s="1167">
        <v>0</v>
      </c>
      <c r="AA765" s="1167">
        <v>0</v>
      </c>
      <c r="AB765" s="1167">
        <v>0</v>
      </c>
      <c r="AC765" s="1167">
        <v>0</v>
      </c>
      <c r="AD765" s="1167">
        <v>0</v>
      </c>
      <c r="AE765" s="1167">
        <v>0</v>
      </c>
      <c r="AF765" s="1167">
        <v>0</v>
      </c>
      <c r="AG765" s="1167">
        <v>11</v>
      </c>
      <c r="AH765" s="1167">
        <v>0</v>
      </c>
      <c r="AI765" s="1167">
        <v>143</v>
      </c>
      <c r="BK765" s="1167">
        <v>761</v>
      </c>
    </row>
    <row r="766" spans="1:63" s="1167" customFormat="1" ht="13.5" customHeight="1">
      <c r="A766" s="1218">
        <v>44300</v>
      </c>
      <c r="B766" s="1167" t="s">
        <v>511</v>
      </c>
      <c r="C766" s="1167" t="s">
        <v>66</v>
      </c>
      <c r="D766" s="1167">
        <v>20</v>
      </c>
      <c r="E766" s="1167">
        <v>15</v>
      </c>
      <c r="J766" s="1167">
        <v>0</v>
      </c>
      <c r="O766" s="1167">
        <v>0</v>
      </c>
      <c r="T766" s="1167">
        <v>0</v>
      </c>
      <c r="U766" s="1167">
        <v>0</v>
      </c>
      <c r="V766" s="1167">
        <v>0</v>
      </c>
      <c r="W766" s="1167">
        <v>0</v>
      </c>
      <c r="X766" s="1167">
        <v>0</v>
      </c>
      <c r="Y766" s="1167">
        <v>0</v>
      </c>
      <c r="Z766" s="1167">
        <v>0</v>
      </c>
      <c r="AA766" s="1167">
        <v>0</v>
      </c>
      <c r="AB766" s="1167">
        <v>0</v>
      </c>
      <c r="AC766" s="1167">
        <v>0</v>
      </c>
      <c r="AD766" s="1167">
        <v>0</v>
      </c>
      <c r="AE766" s="1167">
        <v>0</v>
      </c>
      <c r="AF766" s="1167">
        <v>0</v>
      </c>
      <c r="AG766" s="1167">
        <v>0</v>
      </c>
      <c r="AH766" s="1167">
        <v>0</v>
      </c>
      <c r="AI766" s="1167">
        <v>0</v>
      </c>
      <c r="BK766" s="1167">
        <v>762</v>
      </c>
    </row>
    <row r="767" spans="1:63" s="1167" customFormat="1" ht="13.5" customHeight="1">
      <c r="A767" s="1218">
        <v>44300</v>
      </c>
      <c r="B767" s="1167" t="s">
        <v>895</v>
      </c>
      <c r="C767" s="1167" t="s">
        <v>66</v>
      </c>
      <c r="D767" s="1167">
        <v>8</v>
      </c>
      <c r="E767" s="1167">
        <v>8</v>
      </c>
      <c r="J767" s="1167">
        <v>0</v>
      </c>
      <c r="M767" s="1167">
        <v>5</v>
      </c>
      <c r="O767" s="1167">
        <v>40</v>
      </c>
      <c r="T767" s="1167">
        <v>0</v>
      </c>
      <c r="U767" s="1167">
        <v>0</v>
      </c>
      <c r="V767" s="1167">
        <v>0</v>
      </c>
      <c r="W767" s="1167">
        <v>5</v>
      </c>
      <c r="X767" s="1167">
        <v>0</v>
      </c>
      <c r="Y767" s="1167">
        <v>40</v>
      </c>
      <c r="Z767" s="1167">
        <v>0</v>
      </c>
      <c r="AA767" s="1167">
        <v>0</v>
      </c>
      <c r="AB767" s="1167">
        <v>0</v>
      </c>
      <c r="AC767" s="1167">
        <v>0</v>
      </c>
      <c r="AD767" s="1167">
        <v>0</v>
      </c>
      <c r="AE767" s="1167">
        <v>0</v>
      </c>
      <c r="AF767" s="1167">
        <v>0</v>
      </c>
      <c r="AG767" s="1167">
        <v>5</v>
      </c>
      <c r="AH767" s="1167">
        <v>0</v>
      </c>
      <c r="AI767" s="1167">
        <v>40</v>
      </c>
      <c r="BK767" s="1167">
        <v>763</v>
      </c>
    </row>
    <row r="768" spans="1:63" s="1167" customFormat="1" ht="13.5" customHeight="1">
      <c r="A768" s="1218">
        <v>44300</v>
      </c>
      <c r="B768" s="1167" t="s">
        <v>512</v>
      </c>
      <c r="C768" s="1167" t="s">
        <v>66</v>
      </c>
      <c r="D768" s="1167">
        <v>20</v>
      </c>
      <c r="E768" s="1167">
        <v>20</v>
      </c>
      <c r="J768" s="1167">
        <v>0</v>
      </c>
      <c r="O768" s="1167">
        <v>0</v>
      </c>
      <c r="T768" s="1167">
        <v>0</v>
      </c>
      <c r="U768" s="1167">
        <v>0</v>
      </c>
      <c r="V768" s="1167">
        <v>0</v>
      </c>
      <c r="W768" s="1167">
        <v>0</v>
      </c>
      <c r="X768" s="1167">
        <v>0</v>
      </c>
      <c r="Y768" s="1167">
        <v>0</v>
      </c>
      <c r="Z768" s="1167">
        <v>0</v>
      </c>
      <c r="AA768" s="1167">
        <v>0</v>
      </c>
      <c r="AB768" s="1167">
        <v>0</v>
      </c>
      <c r="AC768" s="1167">
        <v>0</v>
      </c>
      <c r="AD768" s="1167">
        <v>0</v>
      </c>
      <c r="AE768" s="1167">
        <v>0</v>
      </c>
      <c r="AF768" s="1167">
        <v>0</v>
      </c>
      <c r="AG768" s="1167">
        <v>0</v>
      </c>
      <c r="AH768" s="1167">
        <v>0</v>
      </c>
      <c r="AI768" s="1167">
        <v>0</v>
      </c>
      <c r="BK768" s="1167">
        <v>764</v>
      </c>
    </row>
    <row r="769" spans="1:63" s="1167" customFormat="1" ht="13.5" customHeight="1">
      <c r="A769" s="1218">
        <v>44300</v>
      </c>
      <c r="B769" s="1167" t="s">
        <v>636</v>
      </c>
      <c r="C769" s="1167" t="s">
        <v>66</v>
      </c>
      <c r="D769" s="1167">
        <v>10</v>
      </c>
      <c r="E769" s="1167">
        <v>10</v>
      </c>
      <c r="J769" s="1167">
        <v>0</v>
      </c>
      <c r="M769" s="1167">
        <v>0.5</v>
      </c>
      <c r="O769" s="1167">
        <v>5</v>
      </c>
      <c r="T769" s="1167">
        <v>0</v>
      </c>
      <c r="U769" s="1167">
        <v>0</v>
      </c>
      <c r="V769" s="1167">
        <v>0</v>
      </c>
      <c r="W769" s="1167">
        <v>0.5</v>
      </c>
      <c r="X769" s="1167">
        <v>0</v>
      </c>
      <c r="Y769" s="1167">
        <v>5</v>
      </c>
      <c r="Z769" s="1167">
        <v>0</v>
      </c>
      <c r="AA769" s="1167">
        <v>0</v>
      </c>
      <c r="AB769" s="1167">
        <v>0</v>
      </c>
      <c r="AC769" s="1167">
        <v>0</v>
      </c>
      <c r="AD769" s="1167">
        <v>0</v>
      </c>
      <c r="AE769" s="1167">
        <v>0</v>
      </c>
      <c r="AF769" s="1167">
        <v>0</v>
      </c>
      <c r="AG769" s="1167">
        <v>0.5</v>
      </c>
      <c r="AH769" s="1167">
        <v>0</v>
      </c>
      <c r="AI769" s="1167">
        <v>5</v>
      </c>
      <c r="BK769" s="1167">
        <v>765</v>
      </c>
    </row>
    <row r="770" spans="1:63" s="1167" customFormat="1" ht="13.5" customHeight="1">
      <c r="A770" s="1218">
        <v>44301</v>
      </c>
      <c r="B770" s="1167" t="s">
        <v>229</v>
      </c>
      <c r="C770" s="1167" t="s">
        <v>66</v>
      </c>
      <c r="D770" s="1167">
        <v>2</v>
      </c>
      <c r="E770" s="1167">
        <v>2</v>
      </c>
      <c r="F770" s="1167">
        <v>20</v>
      </c>
      <c r="J770" s="1167">
        <v>40</v>
      </c>
      <c r="K770" s="1167">
        <v>40</v>
      </c>
      <c r="O770" s="1167">
        <v>80</v>
      </c>
      <c r="P770" s="1167">
        <v>40</v>
      </c>
      <c r="T770" s="1167">
        <v>80</v>
      </c>
      <c r="U770" s="1167">
        <v>100</v>
      </c>
      <c r="V770" s="1167">
        <v>0</v>
      </c>
      <c r="W770" s="1167">
        <v>0</v>
      </c>
      <c r="X770" s="1167">
        <v>0</v>
      </c>
      <c r="Y770" s="1167">
        <v>200</v>
      </c>
      <c r="Z770" s="1167">
        <v>10266</v>
      </c>
      <c r="AA770" s="1167">
        <v>0</v>
      </c>
      <c r="AB770" s="1167">
        <v>0</v>
      </c>
      <c r="AC770" s="1167">
        <v>0</v>
      </c>
      <c r="AD770" s="1167">
        <v>20532</v>
      </c>
      <c r="AI770" s="1167">
        <v>0</v>
      </c>
      <c r="AJ770" s="1167">
        <v>110</v>
      </c>
      <c r="AK770" s="1167">
        <v>14</v>
      </c>
      <c r="AL770" s="1167">
        <v>0.16</v>
      </c>
      <c r="AM770" s="1167">
        <v>115</v>
      </c>
      <c r="AN770" s="1167">
        <v>32</v>
      </c>
      <c r="AO770" s="1167">
        <v>0.28999999999999998</v>
      </c>
      <c r="AP770" s="1167">
        <v>115</v>
      </c>
      <c r="AQ770" s="1167">
        <v>32</v>
      </c>
      <c r="AR770" s="1167">
        <v>0.28999999999999998</v>
      </c>
      <c r="AS770" s="1167">
        <v>13</v>
      </c>
      <c r="AT770" s="1167">
        <v>14</v>
      </c>
      <c r="AU770" s="1167">
        <v>0.16</v>
      </c>
      <c r="AV770" s="1167">
        <v>13</v>
      </c>
      <c r="AW770" s="1167">
        <v>24</v>
      </c>
      <c r="AX770" s="1167">
        <v>0.26</v>
      </c>
      <c r="AY770" s="1167">
        <v>13</v>
      </c>
      <c r="AZ770" s="1167">
        <v>24</v>
      </c>
      <c r="BA770" s="1167">
        <v>0.26</v>
      </c>
      <c r="BG770" s="1167">
        <v>11971.099999999997</v>
      </c>
      <c r="BH770" s="1167">
        <v>22.09999999999981</v>
      </c>
      <c r="BI770" s="1167">
        <v>0</v>
      </c>
      <c r="BK770" s="1167">
        <v>766</v>
      </c>
    </row>
    <row r="771" spans="1:63" s="1167" customFormat="1" ht="13.5" customHeight="1">
      <c r="A771" s="1218">
        <v>44301</v>
      </c>
      <c r="B771" s="1167" t="s">
        <v>848</v>
      </c>
      <c r="C771" s="1167" t="s">
        <v>66</v>
      </c>
      <c r="D771" s="1167">
        <v>2</v>
      </c>
      <c r="E771" s="1167">
        <v>2</v>
      </c>
      <c r="J771" s="1167">
        <v>0</v>
      </c>
      <c r="O771" s="1167">
        <v>0</v>
      </c>
      <c r="T771" s="1167">
        <v>0</v>
      </c>
      <c r="U771" s="1167">
        <v>0</v>
      </c>
      <c r="V771" s="1167">
        <v>0</v>
      </c>
      <c r="W771" s="1167">
        <v>0</v>
      </c>
      <c r="X771" s="1167">
        <v>0</v>
      </c>
      <c r="Y771" s="1167">
        <v>0</v>
      </c>
      <c r="Z771" s="1167">
        <v>1980</v>
      </c>
      <c r="AA771" s="1167">
        <v>0</v>
      </c>
      <c r="AB771" s="1167">
        <v>0</v>
      </c>
      <c r="AC771" s="1167">
        <v>0</v>
      </c>
      <c r="AD771" s="1167">
        <v>3960</v>
      </c>
      <c r="AI771" s="1167">
        <v>0</v>
      </c>
      <c r="BK771" s="1167">
        <v>767</v>
      </c>
    </row>
    <row r="772" spans="1:63" s="1167" customFormat="1" ht="13.5" customHeight="1">
      <c r="A772" s="1218">
        <v>44301</v>
      </c>
      <c r="B772" s="1167" t="s">
        <v>202</v>
      </c>
      <c r="C772" s="1167" t="s">
        <v>66</v>
      </c>
      <c r="D772" s="1167">
        <v>12.6</v>
      </c>
      <c r="E772" s="1167">
        <v>12.6</v>
      </c>
      <c r="F772" s="1167">
        <v>20</v>
      </c>
      <c r="J772" s="1167">
        <v>252</v>
      </c>
      <c r="K772" s="1167">
        <v>37</v>
      </c>
      <c r="O772" s="1167">
        <v>466.2</v>
      </c>
      <c r="P772" s="1167">
        <v>37</v>
      </c>
      <c r="T772" s="1167">
        <v>466.2</v>
      </c>
      <c r="U772" s="1167">
        <v>94</v>
      </c>
      <c r="V772" s="1167">
        <v>0</v>
      </c>
      <c r="W772" s="1167">
        <v>0</v>
      </c>
      <c r="X772" s="1167">
        <v>0</v>
      </c>
      <c r="Y772" s="1167">
        <v>1184.4000000000001</v>
      </c>
      <c r="Z772" s="1167">
        <v>4248</v>
      </c>
      <c r="AA772" s="1167">
        <v>0</v>
      </c>
      <c r="AB772" s="1167">
        <v>0</v>
      </c>
      <c r="AC772" s="1167">
        <v>0</v>
      </c>
      <c r="AD772" s="1167">
        <v>53524.799999999996</v>
      </c>
      <c r="AI772" s="1167">
        <v>0</v>
      </c>
      <c r="BK772" s="1167">
        <v>768</v>
      </c>
    </row>
    <row r="773" spans="1:63" s="1167" customFormat="1" ht="13.5" customHeight="1">
      <c r="A773" s="1218">
        <v>44301</v>
      </c>
      <c r="B773" s="1167" t="s">
        <v>850</v>
      </c>
      <c r="C773" s="1167" t="s">
        <v>389</v>
      </c>
      <c r="D773" s="1167">
        <v>10</v>
      </c>
      <c r="E773" s="1167">
        <v>10</v>
      </c>
      <c r="J773" s="1167">
        <v>0</v>
      </c>
      <c r="O773" s="1167">
        <v>0</v>
      </c>
      <c r="T773" s="1167">
        <v>0</v>
      </c>
      <c r="U773" s="1167">
        <v>0</v>
      </c>
      <c r="V773" s="1167">
        <v>0</v>
      </c>
      <c r="W773" s="1167">
        <v>0</v>
      </c>
      <c r="X773" s="1167">
        <v>0</v>
      </c>
      <c r="Y773" s="1167">
        <v>0</v>
      </c>
      <c r="Z773" s="1167">
        <v>0</v>
      </c>
      <c r="AA773" s="1167">
        <v>0</v>
      </c>
      <c r="AB773" s="1167">
        <v>4</v>
      </c>
      <c r="AC773" s="1167">
        <v>0</v>
      </c>
      <c r="AD773" s="1167">
        <v>40</v>
      </c>
      <c r="AI773" s="1167">
        <v>0</v>
      </c>
      <c r="BK773" s="1167">
        <v>769</v>
      </c>
    </row>
    <row r="774" spans="1:63" s="1167" customFormat="1" ht="13.5" customHeight="1">
      <c r="A774" s="1218">
        <v>44301</v>
      </c>
      <c r="B774" s="1167" t="s">
        <v>851</v>
      </c>
      <c r="C774" s="1167" t="s">
        <v>389</v>
      </c>
      <c r="D774" s="1167">
        <v>30</v>
      </c>
      <c r="E774" s="1167">
        <v>25</v>
      </c>
      <c r="G774" s="1167">
        <v>2</v>
      </c>
      <c r="J774" s="1167">
        <v>50</v>
      </c>
      <c r="L774" s="1167">
        <v>3</v>
      </c>
      <c r="O774" s="1167">
        <v>75</v>
      </c>
      <c r="Q774" s="1167">
        <v>3</v>
      </c>
      <c r="T774" s="1167">
        <v>75</v>
      </c>
      <c r="U774" s="1167">
        <v>0</v>
      </c>
      <c r="V774" s="1167">
        <v>8</v>
      </c>
      <c r="W774" s="1167">
        <v>0</v>
      </c>
      <c r="X774" s="1167">
        <v>0</v>
      </c>
      <c r="Y774" s="1167">
        <v>200</v>
      </c>
      <c r="Z774" s="1167">
        <v>0</v>
      </c>
      <c r="AA774" s="1167">
        <v>16</v>
      </c>
      <c r="AB774" s="1167">
        <v>0</v>
      </c>
      <c r="AC774" s="1167">
        <v>0</v>
      </c>
      <c r="AD774" s="1167">
        <v>400</v>
      </c>
      <c r="AI774" s="1167">
        <v>0</v>
      </c>
      <c r="BK774" s="1167">
        <v>770</v>
      </c>
    </row>
    <row r="775" spans="1:63" s="1167" customFormat="1" ht="13.5" customHeight="1">
      <c r="A775" s="1218">
        <v>44301</v>
      </c>
      <c r="B775" s="1167" t="s">
        <v>496</v>
      </c>
      <c r="C775" s="1167" t="s">
        <v>852</v>
      </c>
      <c r="D775" s="1167">
        <v>42</v>
      </c>
      <c r="E775" s="1167">
        <v>42</v>
      </c>
      <c r="H775" s="1167">
        <v>0.3</v>
      </c>
      <c r="J775" s="1167">
        <v>12.6</v>
      </c>
      <c r="M775" s="1167">
        <v>0.8</v>
      </c>
      <c r="O775" s="1167">
        <v>33.6</v>
      </c>
      <c r="R775" s="1167">
        <v>0.8</v>
      </c>
      <c r="T775" s="1167">
        <v>33.6</v>
      </c>
      <c r="U775" s="1167">
        <v>0</v>
      </c>
      <c r="V775" s="1167">
        <v>0</v>
      </c>
      <c r="W775" s="1167">
        <v>1.9000000000000001</v>
      </c>
      <c r="X775" s="1167">
        <v>0</v>
      </c>
      <c r="Y775" s="1167">
        <v>79.800000000000011</v>
      </c>
      <c r="Z775" s="1167">
        <v>0</v>
      </c>
      <c r="AA775" s="1167">
        <v>0</v>
      </c>
      <c r="AB775" s="1167">
        <v>13.400000000000002</v>
      </c>
      <c r="AC775" s="1167">
        <v>0</v>
      </c>
      <c r="AD775" s="1167">
        <v>562.80000000000007</v>
      </c>
      <c r="AI775" s="1167">
        <v>0</v>
      </c>
      <c r="BK775" s="1167">
        <v>771</v>
      </c>
    </row>
    <row r="776" spans="1:63" s="1167" customFormat="1" ht="13.5" customHeight="1">
      <c r="A776" s="1218">
        <v>44301</v>
      </c>
      <c r="B776" s="1167" t="s">
        <v>43</v>
      </c>
      <c r="C776" s="1167" t="s">
        <v>66</v>
      </c>
      <c r="D776" s="1167">
        <v>3.5</v>
      </c>
      <c r="E776" s="1167">
        <v>3.5</v>
      </c>
      <c r="H776" s="1167">
        <v>1</v>
      </c>
      <c r="J776" s="1167">
        <v>3.5</v>
      </c>
      <c r="M776" s="1167">
        <v>1.5</v>
      </c>
      <c r="O776" s="1167">
        <v>5.25</v>
      </c>
      <c r="P776" s="1167" t="s">
        <v>883</v>
      </c>
      <c r="R776" s="1167">
        <v>1.5</v>
      </c>
      <c r="T776" s="1167">
        <v>5.25</v>
      </c>
      <c r="U776" s="1167">
        <v>0</v>
      </c>
      <c r="W776" s="1167">
        <v>4</v>
      </c>
      <c r="X776" s="1167">
        <v>0</v>
      </c>
      <c r="Y776" s="1167">
        <v>14</v>
      </c>
      <c r="Z776" s="1167">
        <v>0</v>
      </c>
      <c r="AA776" s="1167">
        <v>0</v>
      </c>
      <c r="AB776" s="1167">
        <v>22</v>
      </c>
      <c r="AC776" s="1167">
        <v>0</v>
      </c>
      <c r="AD776" s="1167">
        <v>77</v>
      </c>
      <c r="AI776" s="1167">
        <v>0</v>
      </c>
      <c r="BK776" s="1167">
        <v>772</v>
      </c>
    </row>
    <row r="777" spans="1:63" s="1167" customFormat="1" ht="13.5" customHeight="1">
      <c r="A777" s="1218">
        <v>44301</v>
      </c>
      <c r="B777" s="1167" t="s">
        <v>618</v>
      </c>
      <c r="C777" s="1167" t="s">
        <v>66</v>
      </c>
      <c r="D777" s="1167">
        <v>35</v>
      </c>
      <c r="E777" s="1167">
        <v>35</v>
      </c>
      <c r="H777" s="1167">
        <v>0.4</v>
      </c>
      <c r="J777" s="1167">
        <v>14</v>
      </c>
      <c r="M777" s="1167">
        <v>0.8</v>
      </c>
      <c r="O777" s="1167">
        <v>28</v>
      </c>
      <c r="R777" s="1167">
        <v>0.8</v>
      </c>
      <c r="T777" s="1167">
        <v>28</v>
      </c>
      <c r="U777" s="1167">
        <v>0</v>
      </c>
      <c r="V777" s="1167">
        <v>0</v>
      </c>
      <c r="W777" s="1167">
        <v>2</v>
      </c>
      <c r="X777" s="1167">
        <v>0</v>
      </c>
      <c r="Y777" s="1167">
        <v>70</v>
      </c>
      <c r="Z777" s="1167">
        <v>0</v>
      </c>
      <c r="AA777" s="1167">
        <v>0</v>
      </c>
      <c r="AB777" s="1167">
        <v>5</v>
      </c>
      <c r="AC777" s="1167">
        <v>0</v>
      </c>
      <c r="AD777" s="1167">
        <v>175</v>
      </c>
      <c r="AI777" s="1167">
        <v>0</v>
      </c>
      <c r="BK777" s="1167">
        <v>773</v>
      </c>
    </row>
    <row r="778" spans="1:63" s="1167" customFormat="1" ht="13.5" customHeight="1">
      <c r="A778" s="1218">
        <v>44301</v>
      </c>
      <c r="B778" s="1167" t="s">
        <v>44</v>
      </c>
      <c r="C778" s="1167" t="s">
        <v>66</v>
      </c>
      <c r="D778" s="1167">
        <v>20</v>
      </c>
      <c r="E778" s="1167">
        <v>20</v>
      </c>
      <c r="H778" s="1167">
        <v>0.4</v>
      </c>
      <c r="J778" s="1167">
        <v>8</v>
      </c>
      <c r="M778" s="1167">
        <v>0.8</v>
      </c>
      <c r="O778" s="1167">
        <v>16</v>
      </c>
      <c r="Q778" s="1167" t="s">
        <v>884</v>
      </c>
      <c r="R778" s="1167">
        <v>0.8</v>
      </c>
      <c r="T778" s="1167">
        <v>16</v>
      </c>
      <c r="U778" s="1167">
        <v>0</v>
      </c>
      <c r="V778" s="1167">
        <v>0</v>
      </c>
      <c r="W778" s="1167">
        <v>2</v>
      </c>
      <c r="X778" s="1167">
        <v>0</v>
      </c>
      <c r="Y778" s="1167">
        <v>40</v>
      </c>
      <c r="Z778" s="1167">
        <v>0</v>
      </c>
      <c r="AA778" s="1167">
        <v>0</v>
      </c>
      <c r="AB778" s="1167">
        <v>5</v>
      </c>
      <c r="AC778" s="1167">
        <v>0</v>
      </c>
      <c r="AD778" s="1167">
        <v>100</v>
      </c>
      <c r="AI778" s="1167">
        <v>0</v>
      </c>
      <c r="BK778" s="1167">
        <v>774</v>
      </c>
    </row>
    <row r="779" spans="1:63" s="1167" customFormat="1" ht="13.5" customHeight="1">
      <c r="A779" s="1218">
        <v>44301</v>
      </c>
      <c r="B779" s="1167" t="s">
        <v>593</v>
      </c>
      <c r="C779" s="1167" t="s">
        <v>389</v>
      </c>
      <c r="D779" s="1167">
        <v>22</v>
      </c>
      <c r="E779" s="1167">
        <v>22</v>
      </c>
      <c r="H779" s="1167">
        <v>1</v>
      </c>
      <c r="J779" s="1167">
        <v>22</v>
      </c>
      <c r="M779" s="1167">
        <v>1</v>
      </c>
      <c r="O779" s="1167">
        <v>22</v>
      </c>
      <c r="R779" s="1167">
        <v>1</v>
      </c>
      <c r="T779" s="1167">
        <v>22</v>
      </c>
      <c r="U779" s="1167">
        <v>0</v>
      </c>
      <c r="V779" s="1167">
        <v>0</v>
      </c>
      <c r="W779" s="1167">
        <v>3</v>
      </c>
      <c r="X779" s="1167">
        <v>0</v>
      </c>
      <c r="Y779" s="1167">
        <v>66</v>
      </c>
      <c r="Z779" s="1167">
        <v>0</v>
      </c>
      <c r="AA779" s="1167">
        <v>0</v>
      </c>
      <c r="AB779" s="1167">
        <v>20</v>
      </c>
      <c r="AC779" s="1167">
        <v>0</v>
      </c>
      <c r="AD779" s="1167">
        <v>440</v>
      </c>
      <c r="AI779" s="1167">
        <v>0</v>
      </c>
      <c r="BK779" s="1167">
        <v>775</v>
      </c>
    </row>
    <row r="780" spans="1:63" s="1167" customFormat="1" ht="13.5" customHeight="1">
      <c r="A780" s="1218">
        <v>44301</v>
      </c>
      <c r="B780" s="1167" t="s">
        <v>45</v>
      </c>
      <c r="C780" s="1167" t="s">
        <v>66</v>
      </c>
      <c r="D780" s="1167">
        <v>130</v>
      </c>
      <c r="E780" s="1167">
        <v>90</v>
      </c>
      <c r="F780" s="1167" t="s">
        <v>885</v>
      </c>
      <c r="G780" s="1167" t="s">
        <v>886</v>
      </c>
      <c r="J780" s="1167">
        <v>0</v>
      </c>
      <c r="M780" s="1167">
        <v>0.1</v>
      </c>
      <c r="O780" s="1167">
        <v>9</v>
      </c>
      <c r="R780" s="1167">
        <v>0.1</v>
      </c>
      <c r="T780" s="1167">
        <v>9</v>
      </c>
      <c r="U780" s="1167">
        <v>0</v>
      </c>
      <c r="V780" s="1167">
        <v>0</v>
      </c>
      <c r="W780" s="1167">
        <v>0.2</v>
      </c>
      <c r="X780" s="1167">
        <v>0</v>
      </c>
      <c r="Y780" s="1167">
        <v>18</v>
      </c>
      <c r="Z780" s="1167">
        <v>0</v>
      </c>
      <c r="AA780" s="1167">
        <v>0</v>
      </c>
      <c r="AB780" s="1167">
        <v>4.1999999999999993</v>
      </c>
      <c r="AC780" s="1167">
        <v>0</v>
      </c>
      <c r="AD780" s="1167">
        <v>377.99999999999994</v>
      </c>
      <c r="AI780" s="1167">
        <v>0</v>
      </c>
      <c r="BK780" s="1167">
        <v>776</v>
      </c>
    </row>
    <row r="781" spans="1:63" s="1167" customFormat="1" ht="13.5" customHeight="1">
      <c r="A781" s="1218">
        <v>44301</v>
      </c>
      <c r="B781" s="1167" t="s">
        <v>46</v>
      </c>
      <c r="C781" s="1167" t="s">
        <v>66</v>
      </c>
      <c r="D781" s="1167">
        <v>35</v>
      </c>
      <c r="E781" s="1167">
        <v>35</v>
      </c>
      <c r="H781" s="1167">
        <v>0.1</v>
      </c>
      <c r="J781" s="1167">
        <v>3.5</v>
      </c>
      <c r="M781" s="1167">
        <v>0.2</v>
      </c>
      <c r="O781" s="1167">
        <v>7</v>
      </c>
      <c r="R781" s="1167">
        <v>0.2</v>
      </c>
      <c r="T781" s="1167">
        <v>7</v>
      </c>
      <c r="U781" s="1167">
        <v>0</v>
      </c>
      <c r="V781" s="1167">
        <v>0</v>
      </c>
      <c r="W781" s="1167">
        <v>0.5</v>
      </c>
      <c r="X781" s="1167">
        <v>0</v>
      </c>
      <c r="Y781" s="1167">
        <v>17.5</v>
      </c>
      <c r="Z781" s="1167">
        <v>0</v>
      </c>
      <c r="AA781" s="1167">
        <v>0</v>
      </c>
      <c r="AB781" s="1167">
        <v>8</v>
      </c>
      <c r="AC781" s="1167">
        <v>0</v>
      </c>
      <c r="AD781" s="1167">
        <v>280</v>
      </c>
      <c r="AI781" s="1167">
        <v>0</v>
      </c>
      <c r="BK781" s="1167">
        <v>777</v>
      </c>
    </row>
    <row r="782" spans="1:63" s="1167" customFormat="1" ht="13.5" customHeight="1">
      <c r="A782" s="1218">
        <v>44301</v>
      </c>
      <c r="B782" s="1167" t="s">
        <v>47</v>
      </c>
      <c r="C782" s="1167" t="s">
        <v>66</v>
      </c>
      <c r="D782" s="1167">
        <v>17</v>
      </c>
      <c r="E782" s="1167">
        <v>17</v>
      </c>
      <c r="J782" s="1167">
        <v>0</v>
      </c>
      <c r="O782" s="1167">
        <v>0</v>
      </c>
      <c r="T782" s="1167">
        <v>0</v>
      </c>
      <c r="U782" s="1167">
        <v>0</v>
      </c>
      <c r="V782" s="1167">
        <v>0</v>
      </c>
      <c r="W782" s="1167">
        <v>0</v>
      </c>
      <c r="X782" s="1167">
        <v>0</v>
      </c>
      <c r="Y782" s="1167">
        <v>0</v>
      </c>
      <c r="Z782" s="1167">
        <v>0</v>
      </c>
      <c r="AA782" s="1167">
        <v>0</v>
      </c>
      <c r="AB782" s="1167">
        <v>1</v>
      </c>
      <c r="AC782" s="1167">
        <v>0</v>
      </c>
      <c r="AD782" s="1167">
        <v>17</v>
      </c>
      <c r="AI782" s="1167">
        <v>0</v>
      </c>
      <c r="BK782" s="1167">
        <v>778</v>
      </c>
    </row>
    <row r="783" spans="1:63" s="1167" customFormat="1" ht="13.5" customHeight="1">
      <c r="A783" s="1218">
        <v>44301</v>
      </c>
      <c r="B783" s="1167" t="s">
        <v>48</v>
      </c>
      <c r="C783" s="1167" t="s">
        <v>389</v>
      </c>
      <c r="D783" s="1167">
        <v>23</v>
      </c>
      <c r="E783" s="1167">
        <v>23</v>
      </c>
      <c r="H783" s="1167">
        <v>0.5</v>
      </c>
      <c r="J783" s="1167">
        <v>11.5</v>
      </c>
      <c r="M783" s="1167">
        <v>1</v>
      </c>
      <c r="O783" s="1167">
        <v>23</v>
      </c>
      <c r="R783" s="1167">
        <v>1</v>
      </c>
      <c r="T783" s="1167">
        <v>23</v>
      </c>
      <c r="U783" s="1167">
        <v>0</v>
      </c>
      <c r="V783" s="1167">
        <v>0</v>
      </c>
      <c r="W783" s="1167">
        <v>2.5</v>
      </c>
      <c r="X783" s="1167">
        <v>0</v>
      </c>
      <c r="Y783" s="1167">
        <v>57.5</v>
      </c>
      <c r="Z783" s="1167">
        <v>0</v>
      </c>
      <c r="AA783" s="1167">
        <v>0</v>
      </c>
      <c r="AB783" s="1167">
        <v>5</v>
      </c>
      <c r="AC783" s="1167">
        <v>0</v>
      </c>
      <c r="AD783" s="1167">
        <v>115</v>
      </c>
      <c r="AI783" s="1167">
        <v>0</v>
      </c>
      <c r="BK783" s="1167">
        <v>779</v>
      </c>
    </row>
    <row r="784" spans="1:63" s="1167" customFormat="1" ht="13.5" customHeight="1">
      <c r="A784" s="1218">
        <v>44301</v>
      </c>
      <c r="B784" s="1167" t="s">
        <v>164</v>
      </c>
      <c r="C784" s="1167" t="s">
        <v>66</v>
      </c>
      <c r="D784" s="1167">
        <v>80</v>
      </c>
      <c r="E784" s="1167">
        <v>80</v>
      </c>
      <c r="H784" s="1167">
        <v>0.2</v>
      </c>
      <c r="J784" s="1167">
        <v>16</v>
      </c>
      <c r="M784" s="1167">
        <v>0.3</v>
      </c>
      <c r="O784" s="1167">
        <v>24</v>
      </c>
      <c r="R784" s="1167">
        <v>0.3</v>
      </c>
      <c r="T784" s="1167">
        <v>24</v>
      </c>
      <c r="U784" s="1167">
        <v>0</v>
      </c>
      <c r="V784" s="1167">
        <v>0</v>
      </c>
      <c r="W784" s="1167">
        <v>0.8</v>
      </c>
      <c r="X784" s="1167">
        <v>0</v>
      </c>
      <c r="Y784" s="1167">
        <v>64</v>
      </c>
      <c r="Z784" s="1167">
        <v>0</v>
      </c>
      <c r="AA784" s="1167">
        <v>0</v>
      </c>
      <c r="AB784" s="1167">
        <v>1.8000000000000014</v>
      </c>
      <c r="AC784" s="1167">
        <v>0</v>
      </c>
      <c r="AD784" s="1167">
        <v>144.00000000000011</v>
      </c>
      <c r="AI784" s="1167">
        <v>0</v>
      </c>
      <c r="BK784" s="1167">
        <v>780</v>
      </c>
    </row>
    <row r="785" spans="1:63" s="1167" customFormat="1" ht="13.5" customHeight="1">
      <c r="A785" s="1218">
        <v>44301</v>
      </c>
      <c r="B785" s="1167" t="s">
        <v>49</v>
      </c>
      <c r="C785" s="1167" t="s">
        <v>66</v>
      </c>
      <c r="D785" s="1167">
        <v>40</v>
      </c>
      <c r="E785" s="1167">
        <v>40</v>
      </c>
      <c r="H785" s="1167">
        <v>0.2</v>
      </c>
      <c r="J785" s="1167">
        <v>8</v>
      </c>
      <c r="M785" s="1167">
        <v>0.3</v>
      </c>
      <c r="O785" s="1167">
        <v>12</v>
      </c>
      <c r="R785" s="1167">
        <v>0.3</v>
      </c>
      <c r="T785" s="1167">
        <v>12</v>
      </c>
      <c r="U785" s="1167">
        <v>0</v>
      </c>
      <c r="V785" s="1167">
        <v>0</v>
      </c>
      <c r="W785" s="1167">
        <v>0.8</v>
      </c>
      <c r="X785" s="1167">
        <v>0</v>
      </c>
      <c r="Y785" s="1167">
        <v>32</v>
      </c>
      <c r="Z785" s="1167">
        <v>0</v>
      </c>
      <c r="AA785" s="1167">
        <v>0</v>
      </c>
      <c r="AB785" s="1167">
        <v>18.799999999999994</v>
      </c>
      <c r="AC785" s="1167">
        <v>0</v>
      </c>
      <c r="AD785" s="1167">
        <v>751.99999999999977</v>
      </c>
      <c r="AI785" s="1167">
        <v>0</v>
      </c>
      <c r="BK785" s="1167">
        <v>781</v>
      </c>
    </row>
    <row r="786" spans="1:63" s="1167" customFormat="1" ht="13.5" customHeight="1">
      <c r="A786" s="1218">
        <v>44301</v>
      </c>
      <c r="B786" s="1167" t="s">
        <v>373</v>
      </c>
      <c r="C786" s="1167" t="s">
        <v>66</v>
      </c>
      <c r="D786" s="1167">
        <v>43</v>
      </c>
      <c r="E786" s="1167">
        <v>43</v>
      </c>
      <c r="H786" s="1167">
        <v>0.5</v>
      </c>
      <c r="J786" s="1167">
        <v>21.5</v>
      </c>
      <c r="M786" s="1167">
        <v>1</v>
      </c>
      <c r="O786" s="1167">
        <v>43</v>
      </c>
      <c r="R786" s="1167">
        <v>1</v>
      </c>
      <c r="T786" s="1167">
        <v>43</v>
      </c>
      <c r="U786" s="1167">
        <v>0</v>
      </c>
      <c r="V786" s="1167">
        <v>0</v>
      </c>
      <c r="W786" s="1167">
        <v>2.5</v>
      </c>
      <c r="X786" s="1167">
        <v>0</v>
      </c>
      <c r="Y786" s="1167">
        <v>107.5</v>
      </c>
      <c r="Z786" s="1167">
        <v>0</v>
      </c>
      <c r="AA786" s="1167">
        <v>0</v>
      </c>
      <c r="AB786" s="1167">
        <v>1.3000000000000007</v>
      </c>
      <c r="AC786" s="1167">
        <v>0</v>
      </c>
      <c r="AD786" s="1167">
        <v>55.900000000000034</v>
      </c>
      <c r="AE786" s="1167">
        <v>0</v>
      </c>
      <c r="AF786" s="1167">
        <v>0</v>
      </c>
      <c r="AG786" s="1167">
        <v>20</v>
      </c>
      <c r="AH786" s="1167">
        <v>0</v>
      </c>
      <c r="AI786" s="1167">
        <v>860</v>
      </c>
      <c r="BK786" s="1167">
        <v>782</v>
      </c>
    </row>
    <row r="787" spans="1:63" s="1167" customFormat="1" ht="13.5" customHeight="1">
      <c r="A787" s="1218">
        <v>44301</v>
      </c>
      <c r="B787" s="1167" t="s">
        <v>853</v>
      </c>
      <c r="C787" s="1167" t="s">
        <v>66</v>
      </c>
      <c r="D787" s="1167">
        <v>30</v>
      </c>
      <c r="E787" s="1167">
        <v>6</v>
      </c>
      <c r="H787" s="1167">
        <v>0.5</v>
      </c>
      <c r="J787" s="1167">
        <v>3</v>
      </c>
      <c r="M787" s="1167">
        <v>1</v>
      </c>
      <c r="O787" s="1167">
        <v>6</v>
      </c>
      <c r="R787" s="1167">
        <v>1</v>
      </c>
      <c r="T787" s="1167">
        <v>6</v>
      </c>
      <c r="V787" s="1167">
        <v>0</v>
      </c>
      <c r="W787" s="1167">
        <v>2.5</v>
      </c>
      <c r="X787" s="1167">
        <v>0</v>
      </c>
      <c r="Y787" s="1167">
        <v>15</v>
      </c>
      <c r="Z787" s="1167">
        <v>0</v>
      </c>
      <c r="AA787" s="1167">
        <v>0</v>
      </c>
      <c r="AB787" s="1167">
        <v>4.5</v>
      </c>
      <c r="AC787" s="1167">
        <v>0</v>
      </c>
      <c r="AD787" s="1167">
        <v>27</v>
      </c>
      <c r="AE787" s="1167">
        <v>0</v>
      </c>
      <c r="AF787" s="1167">
        <v>0</v>
      </c>
      <c r="AH787" s="1167">
        <v>0</v>
      </c>
      <c r="AI787" s="1167">
        <v>0</v>
      </c>
      <c r="BK787" s="1167">
        <v>783</v>
      </c>
    </row>
    <row r="788" spans="1:63" s="1167" customFormat="1" ht="13.5" customHeight="1">
      <c r="A788" s="1218">
        <v>44301</v>
      </c>
      <c r="B788" s="1167" t="s">
        <v>176</v>
      </c>
      <c r="C788" s="1167" t="s">
        <v>389</v>
      </c>
      <c r="D788" s="1167">
        <v>9</v>
      </c>
      <c r="E788" s="1167">
        <v>9</v>
      </c>
      <c r="H788" s="1167">
        <v>0.5</v>
      </c>
      <c r="J788" s="1167">
        <v>4.5</v>
      </c>
      <c r="K788" s="1167" t="s">
        <v>887</v>
      </c>
      <c r="M788" s="1167">
        <v>1</v>
      </c>
      <c r="O788" s="1167">
        <v>9</v>
      </c>
      <c r="R788" s="1167">
        <v>1</v>
      </c>
      <c r="T788" s="1167">
        <v>9</v>
      </c>
      <c r="U788" s="1167">
        <v>0</v>
      </c>
      <c r="V788" s="1167">
        <v>0</v>
      </c>
      <c r="W788" s="1167">
        <v>2.5</v>
      </c>
      <c r="X788" s="1167">
        <v>0</v>
      </c>
      <c r="Y788" s="1167">
        <v>22.5</v>
      </c>
      <c r="Z788" s="1167">
        <v>0</v>
      </c>
      <c r="AA788" s="1167">
        <v>0</v>
      </c>
      <c r="AB788" s="1167">
        <v>15.5</v>
      </c>
      <c r="AC788" s="1167">
        <v>0</v>
      </c>
      <c r="AD788" s="1167">
        <v>139.5</v>
      </c>
      <c r="AE788" s="1167">
        <v>0</v>
      </c>
      <c r="AF788" s="1167">
        <v>0</v>
      </c>
      <c r="AH788" s="1167">
        <v>0</v>
      </c>
      <c r="AI788" s="1167">
        <v>0</v>
      </c>
      <c r="BK788" s="1167">
        <v>784</v>
      </c>
    </row>
    <row r="789" spans="1:63" s="1167" customFormat="1" ht="13.5" customHeight="1">
      <c r="A789" s="1218">
        <v>44301</v>
      </c>
      <c r="B789" s="1167" t="s">
        <v>158</v>
      </c>
      <c r="C789" s="1167" t="s">
        <v>66</v>
      </c>
      <c r="D789" s="1167">
        <v>30</v>
      </c>
      <c r="E789" s="1167">
        <v>30</v>
      </c>
      <c r="H789" s="1167">
        <v>0.5</v>
      </c>
      <c r="J789" s="1167">
        <v>15</v>
      </c>
      <c r="M789" s="1167">
        <v>1</v>
      </c>
      <c r="O789" s="1167">
        <v>30</v>
      </c>
      <c r="R789" s="1167">
        <v>1</v>
      </c>
      <c r="T789" s="1167">
        <v>30</v>
      </c>
      <c r="U789" s="1167">
        <v>0</v>
      </c>
      <c r="V789" s="1167">
        <v>0</v>
      </c>
      <c r="W789" s="1167">
        <v>2.5</v>
      </c>
      <c r="X789" s="1167">
        <v>0</v>
      </c>
      <c r="Y789" s="1167">
        <v>75</v>
      </c>
      <c r="Z789" s="1167">
        <v>0</v>
      </c>
      <c r="AA789" s="1167">
        <v>0</v>
      </c>
      <c r="AB789" s="1167">
        <v>19.5</v>
      </c>
      <c r="AC789" s="1167">
        <v>0</v>
      </c>
      <c r="AD789" s="1167">
        <v>585</v>
      </c>
      <c r="AE789" s="1167">
        <v>0</v>
      </c>
      <c r="AF789" s="1167">
        <v>0</v>
      </c>
      <c r="AH789" s="1167">
        <v>0</v>
      </c>
      <c r="AI789" s="1167">
        <v>0</v>
      </c>
      <c r="BK789" s="1167">
        <v>785</v>
      </c>
    </row>
    <row r="790" spans="1:63" s="1167" customFormat="1" ht="13.5" customHeight="1">
      <c r="A790" s="1218">
        <v>44301</v>
      </c>
      <c r="B790" s="1167" t="s">
        <v>166</v>
      </c>
      <c r="C790" s="1167" t="s">
        <v>66</v>
      </c>
      <c r="D790" s="1167">
        <v>30</v>
      </c>
      <c r="E790" s="1167">
        <v>30</v>
      </c>
      <c r="J790" s="1167">
        <v>0</v>
      </c>
      <c r="M790" s="1167">
        <v>0.1</v>
      </c>
      <c r="O790" s="1167">
        <v>3</v>
      </c>
      <c r="R790" s="1167">
        <v>0.1</v>
      </c>
      <c r="T790" s="1167">
        <v>3</v>
      </c>
      <c r="U790" s="1167">
        <v>0</v>
      </c>
      <c r="V790" s="1167">
        <v>0</v>
      </c>
      <c r="W790" s="1167">
        <v>0.2</v>
      </c>
      <c r="X790" s="1167">
        <v>0</v>
      </c>
      <c r="Y790" s="1167">
        <v>6</v>
      </c>
      <c r="Z790" s="1167">
        <v>0</v>
      </c>
      <c r="AA790" s="1167">
        <v>0</v>
      </c>
      <c r="AB790" s="1167">
        <v>5.0999999999999988</v>
      </c>
      <c r="AC790" s="1167">
        <v>0</v>
      </c>
      <c r="AD790" s="1167">
        <v>152.99999999999997</v>
      </c>
      <c r="AE790" s="1167">
        <v>0</v>
      </c>
      <c r="AF790" s="1167">
        <v>0</v>
      </c>
      <c r="AH790" s="1167">
        <v>0</v>
      </c>
      <c r="AI790" s="1167">
        <v>0</v>
      </c>
      <c r="BK790" s="1167">
        <v>786</v>
      </c>
    </row>
    <row r="791" spans="1:63" s="1167" customFormat="1" ht="13.5" customHeight="1">
      <c r="A791" s="1218">
        <v>44301</v>
      </c>
      <c r="B791" s="1167" t="s">
        <v>145</v>
      </c>
      <c r="C791" s="1167" t="s">
        <v>389</v>
      </c>
      <c r="D791" s="1167">
        <v>16</v>
      </c>
      <c r="E791" s="1167">
        <v>16</v>
      </c>
      <c r="H791" s="1167">
        <v>1</v>
      </c>
      <c r="J791" s="1167">
        <v>16</v>
      </c>
      <c r="M791" s="1167">
        <v>1</v>
      </c>
      <c r="O791" s="1167">
        <v>16</v>
      </c>
      <c r="R791" s="1167">
        <v>1</v>
      </c>
      <c r="T791" s="1167">
        <v>16</v>
      </c>
      <c r="U791" s="1167">
        <v>0</v>
      </c>
      <c r="V791" s="1167">
        <v>0</v>
      </c>
      <c r="W791" s="1167">
        <v>3</v>
      </c>
      <c r="X791" s="1167">
        <v>0</v>
      </c>
      <c r="Y791" s="1167">
        <v>48</v>
      </c>
      <c r="Z791" s="1167">
        <v>0</v>
      </c>
      <c r="AA791" s="1167">
        <v>0</v>
      </c>
      <c r="AB791" s="1167">
        <v>13</v>
      </c>
      <c r="AC791" s="1167">
        <v>0</v>
      </c>
      <c r="AD791" s="1167">
        <v>208</v>
      </c>
      <c r="AE791" s="1167">
        <v>0</v>
      </c>
      <c r="AF791" s="1167">
        <v>0</v>
      </c>
      <c r="AH791" s="1167">
        <v>0</v>
      </c>
      <c r="AI791" s="1167">
        <v>0</v>
      </c>
      <c r="BK791" s="1167">
        <v>787</v>
      </c>
    </row>
    <row r="792" spans="1:63" s="1167" customFormat="1" ht="13.5" customHeight="1">
      <c r="A792" s="1218">
        <v>44301</v>
      </c>
      <c r="B792" s="1167" t="s">
        <v>136</v>
      </c>
      <c r="C792" s="1167" t="s">
        <v>66</v>
      </c>
      <c r="D792" s="1167">
        <v>120</v>
      </c>
      <c r="E792" s="1167">
        <v>120</v>
      </c>
      <c r="H792" s="1167">
        <v>3.5</v>
      </c>
      <c r="J792" s="1167">
        <v>420</v>
      </c>
      <c r="O792" s="1167">
        <v>0</v>
      </c>
      <c r="P792" s="1167" t="s">
        <v>883</v>
      </c>
      <c r="T792" s="1167">
        <v>0</v>
      </c>
      <c r="U792" s="1167">
        <v>0</v>
      </c>
      <c r="V792" s="1167">
        <v>0</v>
      </c>
      <c r="W792" s="1167">
        <v>3.5</v>
      </c>
      <c r="X792" s="1167">
        <v>0</v>
      </c>
      <c r="Y792" s="1167">
        <v>420</v>
      </c>
      <c r="Z792" s="1167">
        <v>0</v>
      </c>
      <c r="AA792" s="1167">
        <v>0</v>
      </c>
      <c r="AB792" s="1167">
        <v>2.5</v>
      </c>
      <c r="AC792" s="1167">
        <v>0</v>
      </c>
      <c r="AD792" s="1167">
        <v>300</v>
      </c>
      <c r="AE792" s="1167">
        <v>0</v>
      </c>
      <c r="AF792" s="1167">
        <v>0</v>
      </c>
      <c r="AG792" s="1167">
        <v>10</v>
      </c>
      <c r="AH792" s="1167">
        <v>0</v>
      </c>
      <c r="AI792" s="1167">
        <v>1200</v>
      </c>
      <c r="BK792" s="1167">
        <v>788</v>
      </c>
    </row>
    <row r="793" spans="1:63" s="1167" customFormat="1" ht="13.5" customHeight="1">
      <c r="A793" s="1218">
        <v>44301</v>
      </c>
      <c r="B793" s="1167" t="s">
        <v>183</v>
      </c>
      <c r="C793" s="1167" t="s">
        <v>66</v>
      </c>
      <c r="D793" s="1167">
        <v>30</v>
      </c>
      <c r="E793" s="1167">
        <v>30</v>
      </c>
      <c r="H793" s="1167">
        <v>0.1</v>
      </c>
      <c r="J793" s="1167">
        <v>3</v>
      </c>
      <c r="M793" s="1167">
        <v>0.2</v>
      </c>
      <c r="O793" s="1167">
        <v>6</v>
      </c>
      <c r="R793" s="1167">
        <v>0.2</v>
      </c>
      <c r="T793" s="1167">
        <v>6</v>
      </c>
      <c r="U793" s="1167">
        <v>0</v>
      </c>
      <c r="V793" s="1167">
        <v>0</v>
      </c>
      <c r="W793" s="1167">
        <v>0.5</v>
      </c>
      <c r="X793" s="1167">
        <v>0</v>
      </c>
      <c r="Y793" s="1167">
        <v>15</v>
      </c>
      <c r="Z793" s="1167">
        <v>0</v>
      </c>
      <c r="AA793" s="1167">
        <v>0</v>
      </c>
      <c r="AB793" s="1167">
        <v>3.5</v>
      </c>
      <c r="AC793" s="1167">
        <v>0</v>
      </c>
      <c r="AD793" s="1167">
        <v>105</v>
      </c>
      <c r="AE793" s="1167">
        <v>0</v>
      </c>
      <c r="AF793" s="1167">
        <v>0</v>
      </c>
      <c r="AH793" s="1167">
        <v>0</v>
      </c>
      <c r="AI793" s="1167">
        <v>0</v>
      </c>
      <c r="BK793" s="1167">
        <v>789</v>
      </c>
    </row>
    <row r="794" spans="1:63" s="1167" customFormat="1" ht="13.5" customHeight="1">
      <c r="A794" s="1218">
        <v>44301</v>
      </c>
      <c r="B794" s="1167" t="s">
        <v>142</v>
      </c>
      <c r="C794" s="1167" t="s">
        <v>66</v>
      </c>
      <c r="D794" s="1167">
        <v>35</v>
      </c>
      <c r="E794" s="1167">
        <v>35</v>
      </c>
      <c r="J794" s="1167">
        <v>0</v>
      </c>
      <c r="M794" s="1167">
        <v>0.2</v>
      </c>
      <c r="O794" s="1167">
        <v>7</v>
      </c>
      <c r="R794" s="1167">
        <v>0.3</v>
      </c>
      <c r="T794" s="1167">
        <v>10.5</v>
      </c>
      <c r="U794" s="1167">
        <v>0</v>
      </c>
      <c r="V794" s="1167">
        <v>0</v>
      </c>
      <c r="W794" s="1167">
        <v>0.5</v>
      </c>
      <c r="X794" s="1167">
        <v>0</v>
      </c>
      <c r="Y794" s="1167">
        <v>17.5</v>
      </c>
      <c r="Z794" s="1167">
        <v>0</v>
      </c>
      <c r="AA794" s="1167">
        <v>0</v>
      </c>
      <c r="AB794" s="1167">
        <v>0.79999999999999982</v>
      </c>
      <c r="AC794" s="1167">
        <v>0</v>
      </c>
      <c r="AD794" s="1167">
        <v>27.999999999999993</v>
      </c>
      <c r="AE794" s="1167">
        <v>0</v>
      </c>
      <c r="AF794" s="1167">
        <v>0</v>
      </c>
      <c r="AG794" s="1167">
        <v>3</v>
      </c>
      <c r="AH794" s="1167">
        <v>0</v>
      </c>
      <c r="AI794" s="1167">
        <v>105</v>
      </c>
      <c r="BK794" s="1167">
        <v>790</v>
      </c>
    </row>
    <row r="795" spans="1:63" s="1167" customFormat="1" ht="13.5" customHeight="1">
      <c r="A795" s="1218">
        <v>44301</v>
      </c>
      <c r="B795" s="1167" t="s">
        <v>51</v>
      </c>
      <c r="C795" s="1167" t="s">
        <v>66</v>
      </c>
      <c r="D795" s="1167">
        <v>100</v>
      </c>
      <c r="E795" s="1167">
        <v>100</v>
      </c>
      <c r="H795" s="1167">
        <v>0.5</v>
      </c>
      <c r="J795" s="1167">
        <v>50</v>
      </c>
      <c r="O795" s="1167">
        <v>0</v>
      </c>
      <c r="T795" s="1167">
        <v>0</v>
      </c>
      <c r="U795" s="1167">
        <v>0</v>
      </c>
      <c r="V795" s="1167">
        <v>0</v>
      </c>
      <c r="W795" s="1167">
        <v>0.5</v>
      </c>
      <c r="X795" s="1167">
        <v>0</v>
      </c>
      <c r="Y795" s="1167">
        <v>50</v>
      </c>
      <c r="Z795" s="1167">
        <v>0</v>
      </c>
      <c r="AA795" s="1167">
        <v>0</v>
      </c>
      <c r="AB795" s="1167">
        <v>5</v>
      </c>
      <c r="AC795" s="1167">
        <v>0</v>
      </c>
      <c r="AD795" s="1167">
        <v>500</v>
      </c>
      <c r="AE795" s="1167">
        <v>0</v>
      </c>
      <c r="AF795" s="1167">
        <v>0</v>
      </c>
      <c r="AH795" s="1167">
        <v>0</v>
      </c>
      <c r="AI795" s="1167">
        <v>0</v>
      </c>
      <c r="BK795" s="1167">
        <v>791</v>
      </c>
    </row>
    <row r="796" spans="1:63" s="1167" customFormat="1" ht="13.5" customHeight="1">
      <c r="A796" s="1218">
        <v>44301</v>
      </c>
      <c r="B796" s="1167" t="s">
        <v>935</v>
      </c>
      <c r="C796" s="1167" t="s">
        <v>66</v>
      </c>
      <c r="D796" s="1167">
        <v>50</v>
      </c>
      <c r="E796" s="1167">
        <v>50</v>
      </c>
      <c r="H796" s="1167">
        <v>0.2</v>
      </c>
      <c r="J796" s="1167">
        <v>10</v>
      </c>
      <c r="M796" s="1167">
        <v>0.4</v>
      </c>
      <c r="O796" s="1167">
        <v>20</v>
      </c>
      <c r="R796" s="1167">
        <v>0.4</v>
      </c>
      <c r="T796" s="1167">
        <v>20</v>
      </c>
      <c r="U796" s="1167">
        <v>0</v>
      </c>
      <c r="V796" s="1167">
        <v>0</v>
      </c>
      <c r="W796" s="1167">
        <v>1</v>
      </c>
      <c r="X796" s="1167">
        <v>0</v>
      </c>
      <c r="Y796" s="1167">
        <v>50</v>
      </c>
      <c r="Z796" s="1167">
        <v>0</v>
      </c>
      <c r="AA796" s="1167">
        <v>0</v>
      </c>
      <c r="AB796" s="1167">
        <v>2</v>
      </c>
      <c r="AC796" s="1167">
        <v>0</v>
      </c>
      <c r="AD796" s="1167">
        <v>100</v>
      </c>
      <c r="AE796" s="1167">
        <v>0</v>
      </c>
      <c r="AF796" s="1167">
        <v>0</v>
      </c>
      <c r="AH796" s="1167">
        <v>0</v>
      </c>
      <c r="AI796" s="1167">
        <v>0</v>
      </c>
      <c r="BK796" s="1167">
        <v>792</v>
      </c>
    </row>
    <row r="797" spans="1:63" s="1167" customFormat="1" ht="13.5" customHeight="1">
      <c r="A797" s="1218">
        <v>44301</v>
      </c>
      <c r="B797" s="1167" t="s">
        <v>168</v>
      </c>
      <c r="C797" s="1167" t="s">
        <v>66</v>
      </c>
      <c r="D797" s="1167">
        <v>120</v>
      </c>
      <c r="E797" s="1167">
        <v>91</v>
      </c>
      <c r="J797" s="1167">
        <v>0</v>
      </c>
      <c r="L797" s="1167">
        <v>8</v>
      </c>
      <c r="O797" s="1167">
        <v>728</v>
      </c>
      <c r="T797" s="1167">
        <v>0</v>
      </c>
      <c r="U797" s="1167">
        <v>0</v>
      </c>
      <c r="V797" s="1167">
        <v>8</v>
      </c>
      <c r="W797" s="1167">
        <v>0</v>
      </c>
      <c r="X797" s="1167">
        <v>0</v>
      </c>
      <c r="Y797" s="1167">
        <v>728</v>
      </c>
      <c r="Z797" s="1167">
        <v>0</v>
      </c>
      <c r="AA797" s="1167">
        <v>0</v>
      </c>
      <c r="AB797" s="1167">
        <v>0</v>
      </c>
      <c r="AC797" s="1167">
        <v>0</v>
      </c>
      <c r="AD797" s="1167">
        <v>0</v>
      </c>
      <c r="AE797" s="1167">
        <v>0</v>
      </c>
      <c r="AF797" s="1167">
        <v>8</v>
      </c>
      <c r="AG797" s="1167">
        <v>0</v>
      </c>
      <c r="AH797" s="1167">
        <v>0</v>
      </c>
      <c r="AI797" s="1167">
        <v>728</v>
      </c>
      <c r="BK797" s="1167">
        <v>793</v>
      </c>
    </row>
    <row r="798" spans="1:63" s="1167" customFormat="1" ht="13.5" customHeight="1">
      <c r="A798" s="1218">
        <v>44301</v>
      </c>
      <c r="B798" s="1167" t="s">
        <v>132</v>
      </c>
      <c r="C798" s="1167" t="s">
        <v>66</v>
      </c>
      <c r="D798" s="1167">
        <v>70</v>
      </c>
      <c r="E798" s="1167">
        <v>63</v>
      </c>
      <c r="J798" s="1167">
        <v>0</v>
      </c>
      <c r="O798" s="1167">
        <v>0</v>
      </c>
      <c r="Q798" s="1167">
        <v>9</v>
      </c>
      <c r="T798" s="1167">
        <v>567</v>
      </c>
      <c r="U798" s="1167">
        <v>0</v>
      </c>
      <c r="V798" s="1167">
        <v>9</v>
      </c>
      <c r="W798" s="1167">
        <v>0</v>
      </c>
      <c r="X798" s="1167">
        <v>0</v>
      </c>
      <c r="Y798" s="1167">
        <v>567</v>
      </c>
      <c r="Z798" s="1167">
        <v>0</v>
      </c>
      <c r="AA798" s="1167">
        <v>0</v>
      </c>
      <c r="AB798" s="1167">
        <v>0</v>
      </c>
      <c r="AC798" s="1167">
        <v>0</v>
      </c>
      <c r="AD798" s="1167">
        <v>0</v>
      </c>
      <c r="AE798" s="1167">
        <v>0</v>
      </c>
      <c r="AF798" s="1167">
        <v>9</v>
      </c>
      <c r="AG798" s="1167">
        <v>0</v>
      </c>
      <c r="AH798" s="1167">
        <v>0</v>
      </c>
      <c r="AI798" s="1167">
        <v>567</v>
      </c>
      <c r="BK798" s="1167">
        <v>794</v>
      </c>
    </row>
    <row r="799" spans="1:63" s="1167" customFormat="1" ht="13.5" customHeight="1">
      <c r="A799" s="1218">
        <v>44301</v>
      </c>
      <c r="B799" s="1167" t="s">
        <v>488</v>
      </c>
      <c r="C799" s="1167" t="s">
        <v>66</v>
      </c>
      <c r="D799" s="1167">
        <v>120</v>
      </c>
      <c r="E799" s="1167">
        <v>113</v>
      </c>
      <c r="J799" s="1167">
        <v>0</v>
      </c>
      <c r="O799" s="1167">
        <v>0</v>
      </c>
      <c r="S799" s="1167" t="s">
        <v>888</v>
      </c>
      <c r="T799" s="1167">
        <v>0</v>
      </c>
      <c r="U799" s="1167">
        <v>0</v>
      </c>
      <c r="V799" s="1167">
        <v>0</v>
      </c>
      <c r="W799" s="1167">
        <v>0</v>
      </c>
      <c r="X799" s="1167">
        <v>0</v>
      </c>
      <c r="Y799" s="1167">
        <v>0</v>
      </c>
      <c r="Z799" s="1167">
        <v>0</v>
      </c>
      <c r="AA799" s="1167">
        <v>0</v>
      </c>
      <c r="AB799" s="1167">
        <v>0</v>
      </c>
      <c r="AC799" s="1167">
        <v>0</v>
      </c>
      <c r="AD799" s="1167">
        <v>0</v>
      </c>
      <c r="AE799" s="1167">
        <v>0</v>
      </c>
      <c r="AF799" s="1167">
        <v>0</v>
      </c>
      <c r="AG799" s="1167">
        <v>0</v>
      </c>
      <c r="AH799" s="1167">
        <v>0</v>
      </c>
      <c r="AI799" s="1167">
        <v>0</v>
      </c>
      <c r="BK799" s="1167">
        <v>795</v>
      </c>
    </row>
    <row r="800" spans="1:63" s="1167" customFormat="1" ht="13.5" customHeight="1">
      <c r="A800" s="1218">
        <v>44301</v>
      </c>
      <c r="B800" s="1167" t="s">
        <v>171</v>
      </c>
      <c r="C800" s="1167" t="s">
        <v>786</v>
      </c>
      <c r="D800" s="1167">
        <v>220</v>
      </c>
      <c r="E800" s="1167">
        <v>220</v>
      </c>
      <c r="H800" s="1167" t="s">
        <v>883</v>
      </c>
      <c r="I800" s="1167" t="s">
        <v>883</v>
      </c>
      <c r="J800" s="1167">
        <v>0</v>
      </c>
      <c r="L800" s="1167">
        <v>3.5</v>
      </c>
      <c r="O800" s="1167">
        <v>770</v>
      </c>
      <c r="T800" s="1167">
        <v>0</v>
      </c>
      <c r="U800" s="1167">
        <v>0</v>
      </c>
      <c r="V800" s="1167">
        <v>3.5</v>
      </c>
      <c r="W800" s="1167">
        <v>0</v>
      </c>
      <c r="X800" s="1167">
        <v>0</v>
      </c>
      <c r="Y800" s="1167">
        <v>770</v>
      </c>
      <c r="Z800" s="1167">
        <v>0</v>
      </c>
      <c r="AA800" s="1167">
        <v>0</v>
      </c>
      <c r="AB800" s="1167">
        <v>0</v>
      </c>
      <c r="AC800" s="1167">
        <v>0</v>
      </c>
      <c r="AD800" s="1167">
        <v>0</v>
      </c>
      <c r="AE800" s="1167">
        <v>0</v>
      </c>
      <c r="AF800" s="1167">
        <v>3.5</v>
      </c>
      <c r="AG800" s="1167">
        <v>0</v>
      </c>
      <c r="AH800" s="1167">
        <v>0</v>
      </c>
      <c r="AI800" s="1167">
        <v>770</v>
      </c>
      <c r="BK800" s="1167">
        <v>796</v>
      </c>
    </row>
    <row r="801" spans="1:63" s="1167" customFormat="1" ht="13.5" customHeight="1">
      <c r="A801" s="1218">
        <v>44301</v>
      </c>
      <c r="B801" s="1167" t="s">
        <v>907</v>
      </c>
      <c r="C801" s="1167" t="s">
        <v>66</v>
      </c>
      <c r="D801" s="1167">
        <v>125</v>
      </c>
      <c r="E801" s="1167">
        <v>125</v>
      </c>
      <c r="J801" s="1167">
        <v>0</v>
      </c>
      <c r="L801" s="1167">
        <v>3.5</v>
      </c>
      <c r="O801" s="1167">
        <v>437.5</v>
      </c>
      <c r="T801" s="1167">
        <v>0</v>
      </c>
      <c r="U801" s="1167">
        <v>0</v>
      </c>
      <c r="V801" s="1167">
        <v>3.5</v>
      </c>
      <c r="W801" s="1167">
        <v>0</v>
      </c>
      <c r="X801" s="1167">
        <v>0</v>
      </c>
      <c r="Y801" s="1167">
        <v>437.5</v>
      </c>
      <c r="Z801" s="1167">
        <v>0</v>
      </c>
      <c r="AA801" s="1167">
        <v>0</v>
      </c>
      <c r="AB801" s="1167">
        <v>0</v>
      </c>
      <c r="AC801" s="1167">
        <v>0</v>
      </c>
      <c r="AD801" s="1167">
        <v>0</v>
      </c>
      <c r="AE801" s="1167">
        <v>0</v>
      </c>
      <c r="AF801" s="1167">
        <v>3.5</v>
      </c>
      <c r="AG801" s="1167">
        <v>0</v>
      </c>
      <c r="AH801" s="1167">
        <v>0</v>
      </c>
      <c r="AI801" s="1167">
        <v>437.5</v>
      </c>
      <c r="BK801" s="1167">
        <v>797</v>
      </c>
    </row>
    <row r="802" spans="1:63" s="1167" customFormat="1" ht="13.5" customHeight="1">
      <c r="A802" s="1218">
        <v>44301</v>
      </c>
      <c r="B802" s="1167" t="s">
        <v>63</v>
      </c>
      <c r="C802" s="1167" t="s">
        <v>66</v>
      </c>
      <c r="D802" s="1167">
        <v>200</v>
      </c>
      <c r="E802" s="1167">
        <v>200</v>
      </c>
      <c r="G802" s="1167" t="s">
        <v>900</v>
      </c>
      <c r="J802" s="1167">
        <v>0</v>
      </c>
      <c r="O802" s="1167">
        <v>0</v>
      </c>
      <c r="Q802" s="1167">
        <v>2.5</v>
      </c>
      <c r="T802" s="1167">
        <v>500</v>
      </c>
      <c r="U802" s="1167">
        <v>0</v>
      </c>
      <c r="V802" s="1167">
        <v>2.5</v>
      </c>
      <c r="W802" s="1167">
        <v>0</v>
      </c>
      <c r="X802" s="1167">
        <v>0</v>
      </c>
      <c r="Y802" s="1167">
        <v>500</v>
      </c>
      <c r="Z802" s="1167">
        <v>0</v>
      </c>
      <c r="AA802" s="1167">
        <v>0</v>
      </c>
      <c r="AB802" s="1167">
        <v>0</v>
      </c>
      <c r="AC802" s="1167">
        <v>0</v>
      </c>
      <c r="AD802" s="1167">
        <v>0</v>
      </c>
      <c r="AE802" s="1167">
        <v>0</v>
      </c>
      <c r="AF802" s="1167">
        <v>2.5</v>
      </c>
      <c r="AG802" s="1167">
        <v>0</v>
      </c>
      <c r="AH802" s="1167">
        <v>0</v>
      </c>
      <c r="AI802" s="1167">
        <v>500</v>
      </c>
      <c r="BK802" s="1167">
        <v>798</v>
      </c>
    </row>
    <row r="803" spans="1:63" s="1167" customFormat="1" ht="13.5" customHeight="1">
      <c r="A803" s="1218">
        <v>44301</v>
      </c>
      <c r="B803" s="1167" t="s">
        <v>889</v>
      </c>
      <c r="C803" s="1167" t="s">
        <v>66</v>
      </c>
      <c r="D803" s="1167">
        <v>45</v>
      </c>
      <c r="E803" s="1167">
        <v>40</v>
      </c>
      <c r="J803" s="1167">
        <v>0</v>
      </c>
      <c r="O803" s="1167">
        <v>0</v>
      </c>
      <c r="Q803" s="1167">
        <v>4.5</v>
      </c>
      <c r="T803" s="1167">
        <v>180</v>
      </c>
      <c r="U803" s="1167">
        <v>0</v>
      </c>
      <c r="V803" s="1167">
        <v>4.5</v>
      </c>
      <c r="W803" s="1167">
        <v>0</v>
      </c>
      <c r="X803" s="1167">
        <v>0</v>
      </c>
      <c r="Y803" s="1167">
        <v>180</v>
      </c>
      <c r="Z803" s="1167">
        <v>0</v>
      </c>
      <c r="AA803" s="1167">
        <v>0</v>
      </c>
      <c r="AB803" s="1167">
        <v>0</v>
      </c>
      <c r="AC803" s="1167">
        <v>0</v>
      </c>
      <c r="AD803" s="1167">
        <v>0</v>
      </c>
      <c r="AE803" s="1167">
        <v>0</v>
      </c>
      <c r="AF803" s="1167">
        <v>4.5</v>
      </c>
      <c r="AG803" s="1167">
        <v>0</v>
      </c>
      <c r="AH803" s="1167">
        <v>0</v>
      </c>
      <c r="AI803" s="1167">
        <v>180</v>
      </c>
      <c r="BK803" s="1167">
        <v>799</v>
      </c>
    </row>
    <row r="804" spans="1:63" s="1167" customFormat="1" ht="13.5" customHeight="1">
      <c r="A804" s="1218">
        <v>44301</v>
      </c>
      <c r="B804" s="1167" t="s">
        <v>3</v>
      </c>
      <c r="C804" s="1167" t="s">
        <v>66</v>
      </c>
      <c r="D804" s="1167">
        <v>12</v>
      </c>
      <c r="E804" s="1167">
        <v>12</v>
      </c>
      <c r="J804" s="1167">
        <v>0</v>
      </c>
      <c r="L804" s="1167">
        <v>12</v>
      </c>
      <c r="O804" s="1167">
        <v>144</v>
      </c>
      <c r="T804" s="1167">
        <v>0</v>
      </c>
      <c r="U804" s="1167">
        <v>0</v>
      </c>
      <c r="V804" s="1167">
        <v>12</v>
      </c>
      <c r="W804" s="1167">
        <v>0</v>
      </c>
      <c r="X804" s="1167">
        <v>0</v>
      </c>
      <c r="Y804" s="1167">
        <v>144</v>
      </c>
      <c r="Z804" s="1167">
        <v>0</v>
      </c>
      <c r="AA804" s="1167">
        <v>0</v>
      </c>
      <c r="AB804" s="1167">
        <v>0</v>
      </c>
      <c r="AC804" s="1167">
        <v>0</v>
      </c>
      <c r="AD804" s="1167">
        <v>0</v>
      </c>
      <c r="AE804" s="1167">
        <v>0</v>
      </c>
      <c r="AF804" s="1167">
        <v>12</v>
      </c>
      <c r="AG804" s="1167">
        <v>0</v>
      </c>
      <c r="AH804" s="1167">
        <v>0</v>
      </c>
      <c r="AI804" s="1167">
        <v>144</v>
      </c>
      <c r="BK804" s="1167">
        <v>800</v>
      </c>
    </row>
    <row r="805" spans="1:63" s="1167" customFormat="1" ht="13.5" customHeight="1">
      <c r="A805" s="1218">
        <v>44301</v>
      </c>
      <c r="B805" s="1167" t="s">
        <v>908</v>
      </c>
      <c r="C805" s="1167" t="s">
        <v>66</v>
      </c>
      <c r="D805" s="1167">
        <v>30</v>
      </c>
      <c r="E805" s="1167">
        <v>27</v>
      </c>
      <c r="J805" s="1167">
        <v>0</v>
      </c>
      <c r="O805" s="1167">
        <v>0</v>
      </c>
      <c r="Q805" s="1167">
        <v>10</v>
      </c>
      <c r="T805" s="1167">
        <v>270</v>
      </c>
      <c r="U805" s="1167">
        <v>0</v>
      </c>
      <c r="V805" s="1167">
        <v>10</v>
      </c>
      <c r="W805" s="1167">
        <v>0</v>
      </c>
      <c r="X805" s="1167">
        <v>0</v>
      </c>
      <c r="Y805" s="1167">
        <v>270</v>
      </c>
      <c r="Z805" s="1167">
        <v>0</v>
      </c>
      <c r="AA805" s="1167">
        <v>0</v>
      </c>
      <c r="AB805" s="1167">
        <v>0</v>
      </c>
      <c r="AC805" s="1167">
        <v>0</v>
      </c>
      <c r="AD805" s="1167">
        <v>0</v>
      </c>
      <c r="AE805" s="1167">
        <v>0</v>
      </c>
      <c r="AF805" s="1167">
        <v>10</v>
      </c>
      <c r="AG805" s="1167">
        <v>0</v>
      </c>
      <c r="AH805" s="1167">
        <v>0</v>
      </c>
      <c r="AI805" s="1167">
        <v>270</v>
      </c>
      <c r="BK805" s="1167">
        <v>801</v>
      </c>
    </row>
    <row r="806" spans="1:63" s="1167" customFormat="1" ht="13.5" customHeight="1">
      <c r="A806" s="1218">
        <v>44301</v>
      </c>
      <c r="B806" s="1167" t="s">
        <v>134</v>
      </c>
      <c r="C806" s="1167" t="s">
        <v>66</v>
      </c>
      <c r="D806" s="1167">
        <v>39</v>
      </c>
      <c r="E806" s="1167">
        <v>39</v>
      </c>
      <c r="J806" s="1167">
        <v>0</v>
      </c>
      <c r="L806" s="1167">
        <v>9</v>
      </c>
      <c r="O806" s="1167">
        <v>351</v>
      </c>
      <c r="T806" s="1167">
        <v>0</v>
      </c>
      <c r="U806" s="1167">
        <v>0</v>
      </c>
      <c r="V806" s="1167">
        <v>9</v>
      </c>
      <c r="W806" s="1167">
        <v>0</v>
      </c>
      <c r="X806" s="1167">
        <v>0</v>
      </c>
      <c r="Y806" s="1167">
        <v>351</v>
      </c>
      <c r="Z806" s="1167">
        <v>0</v>
      </c>
      <c r="AA806" s="1167">
        <v>0</v>
      </c>
      <c r="AB806" s="1167">
        <v>0</v>
      </c>
      <c r="AC806" s="1167">
        <v>0</v>
      </c>
      <c r="AD806" s="1167">
        <v>0</v>
      </c>
      <c r="AE806" s="1167">
        <v>0</v>
      </c>
      <c r="AF806" s="1167">
        <v>9</v>
      </c>
      <c r="AG806" s="1167">
        <v>0</v>
      </c>
      <c r="AH806" s="1167">
        <v>0</v>
      </c>
      <c r="AI806" s="1167">
        <v>351</v>
      </c>
      <c r="BK806" s="1167">
        <v>802</v>
      </c>
    </row>
    <row r="807" spans="1:63" s="1167" customFormat="1" ht="13.5" customHeight="1">
      <c r="A807" s="1218">
        <v>44301</v>
      </c>
      <c r="B807" s="1167" t="s">
        <v>898</v>
      </c>
      <c r="C807" s="1167" t="s">
        <v>66</v>
      </c>
      <c r="D807" s="1167">
        <v>125</v>
      </c>
      <c r="E807" s="1167">
        <v>125</v>
      </c>
      <c r="G807" s="1167">
        <v>5</v>
      </c>
      <c r="J807" s="1167">
        <v>625</v>
      </c>
      <c r="O807" s="1167">
        <v>0</v>
      </c>
      <c r="Q807" s="1167">
        <v>7.5</v>
      </c>
      <c r="T807" s="1167">
        <v>937.5</v>
      </c>
      <c r="U807" s="1167">
        <v>0</v>
      </c>
      <c r="V807" s="1167">
        <v>12.5</v>
      </c>
      <c r="W807" s="1167">
        <v>0</v>
      </c>
      <c r="X807" s="1167">
        <v>0</v>
      </c>
      <c r="Y807" s="1167">
        <v>1562.5</v>
      </c>
      <c r="Z807" s="1167">
        <v>0</v>
      </c>
      <c r="AA807" s="1167">
        <v>0</v>
      </c>
      <c r="AB807" s="1167">
        <v>0</v>
      </c>
      <c r="AC807" s="1167">
        <v>0</v>
      </c>
      <c r="AD807" s="1167">
        <v>0</v>
      </c>
      <c r="AE807" s="1167">
        <v>0</v>
      </c>
      <c r="AF807" s="1167">
        <v>12.5</v>
      </c>
      <c r="AG807" s="1167">
        <v>0</v>
      </c>
      <c r="AH807" s="1167">
        <v>0</v>
      </c>
      <c r="AI807" s="1167">
        <v>1562.5</v>
      </c>
      <c r="BK807" s="1167">
        <v>803</v>
      </c>
    </row>
    <row r="808" spans="1:63" s="1167" customFormat="1" ht="13.5" customHeight="1">
      <c r="A808" s="1218">
        <v>44301</v>
      </c>
      <c r="B808" s="1167" t="s">
        <v>83</v>
      </c>
      <c r="C808" s="1167" t="s">
        <v>786</v>
      </c>
      <c r="D808" s="1167">
        <v>10</v>
      </c>
      <c r="E808" s="1167">
        <v>10</v>
      </c>
      <c r="J808" s="1167">
        <v>0</v>
      </c>
      <c r="M808" s="1167">
        <v>15</v>
      </c>
      <c r="O808" s="1167">
        <v>150</v>
      </c>
      <c r="T808" s="1167">
        <v>0</v>
      </c>
      <c r="U808" s="1167">
        <v>0</v>
      </c>
      <c r="V808" s="1167">
        <v>0</v>
      </c>
      <c r="W808" s="1167">
        <v>15</v>
      </c>
      <c r="X808" s="1167">
        <v>0</v>
      </c>
      <c r="Y808" s="1167">
        <v>150</v>
      </c>
      <c r="Z808" s="1167">
        <v>0</v>
      </c>
      <c r="AA808" s="1167">
        <v>0</v>
      </c>
      <c r="AB808" s="1167">
        <v>0</v>
      </c>
      <c r="AC808" s="1167">
        <v>0</v>
      </c>
      <c r="AD808" s="1167">
        <v>0</v>
      </c>
      <c r="AE808" s="1167">
        <v>0</v>
      </c>
      <c r="AF808" s="1167">
        <v>0</v>
      </c>
      <c r="AG808" s="1167">
        <v>15</v>
      </c>
      <c r="AH808" s="1167">
        <v>0</v>
      </c>
      <c r="AI808" s="1167">
        <v>150</v>
      </c>
      <c r="BK808" s="1167">
        <v>804</v>
      </c>
    </row>
    <row r="809" spans="1:63" s="1167" customFormat="1" ht="13.5" customHeight="1">
      <c r="A809" s="1218">
        <v>44301</v>
      </c>
      <c r="B809" s="1167" t="s">
        <v>909</v>
      </c>
      <c r="C809" s="1167" t="s">
        <v>66</v>
      </c>
      <c r="D809" s="1167">
        <v>10</v>
      </c>
      <c r="E809" s="1167">
        <v>7</v>
      </c>
      <c r="J809" s="1167">
        <v>0</v>
      </c>
      <c r="O809" s="1167">
        <v>0</v>
      </c>
      <c r="R809" s="1167">
        <v>35</v>
      </c>
      <c r="T809" s="1167">
        <v>245</v>
      </c>
      <c r="U809" s="1167">
        <v>0</v>
      </c>
      <c r="V809" s="1167">
        <v>0</v>
      </c>
      <c r="W809" s="1167">
        <v>35</v>
      </c>
      <c r="X809" s="1167">
        <v>0</v>
      </c>
      <c r="Y809" s="1167">
        <v>245</v>
      </c>
      <c r="Z809" s="1167">
        <v>0</v>
      </c>
      <c r="AA809" s="1167">
        <v>0</v>
      </c>
      <c r="AB809" s="1167">
        <v>0</v>
      </c>
      <c r="AC809" s="1167">
        <v>0</v>
      </c>
      <c r="AD809" s="1167">
        <v>0</v>
      </c>
      <c r="AE809" s="1167">
        <v>0</v>
      </c>
      <c r="AF809" s="1167">
        <v>0</v>
      </c>
      <c r="AG809" s="1167">
        <v>35</v>
      </c>
      <c r="AH809" s="1167">
        <v>0</v>
      </c>
      <c r="AI809" s="1167">
        <v>245</v>
      </c>
      <c r="BK809" s="1167">
        <v>805</v>
      </c>
    </row>
    <row r="810" spans="1:63" s="1167" customFormat="1" ht="13.5" customHeight="1">
      <c r="A810" s="1218">
        <v>44301</v>
      </c>
      <c r="B810" s="1167" t="s">
        <v>906</v>
      </c>
      <c r="C810" s="1167" t="s">
        <v>66</v>
      </c>
      <c r="D810" s="1167">
        <v>5</v>
      </c>
      <c r="E810" s="1167">
        <v>5</v>
      </c>
      <c r="J810" s="1167">
        <v>0</v>
      </c>
      <c r="M810" s="1167">
        <v>35</v>
      </c>
      <c r="O810" s="1167">
        <v>175</v>
      </c>
      <c r="T810" s="1167">
        <v>0</v>
      </c>
      <c r="U810" s="1167">
        <v>0</v>
      </c>
      <c r="V810" s="1167">
        <v>0</v>
      </c>
      <c r="W810" s="1167">
        <v>35</v>
      </c>
      <c r="X810" s="1167">
        <v>0</v>
      </c>
      <c r="Y810" s="1167">
        <v>175</v>
      </c>
      <c r="Z810" s="1167">
        <v>0</v>
      </c>
      <c r="AA810" s="1167">
        <v>0</v>
      </c>
      <c r="AB810" s="1167">
        <v>0</v>
      </c>
      <c r="AC810" s="1167">
        <v>0</v>
      </c>
      <c r="AD810" s="1167">
        <v>0</v>
      </c>
      <c r="AE810" s="1167">
        <v>0</v>
      </c>
      <c r="AF810" s="1167">
        <v>0</v>
      </c>
      <c r="AG810" s="1167">
        <v>35</v>
      </c>
      <c r="AH810" s="1167">
        <v>0</v>
      </c>
      <c r="AI810" s="1167">
        <v>175</v>
      </c>
      <c r="BK810" s="1167">
        <v>806</v>
      </c>
    </row>
    <row r="811" spans="1:63" s="1167" customFormat="1" ht="13.5" customHeight="1">
      <c r="A811" s="1218">
        <v>44301</v>
      </c>
      <c r="B811" s="1167" t="s">
        <v>478</v>
      </c>
      <c r="C811" s="1167" t="s">
        <v>66</v>
      </c>
      <c r="D811" s="1167">
        <v>12</v>
      </c>
      <c r="E811" s="1167">
        <v>12</v>
      </c>
      <c r="H811" s="1167">
        <v>22</v>
      </c>
      <c r="J811" s="1167">
        <v>264</v>
      </c>
      <c r="O811" s="1167">
        <v>0</v>
      </c>
      <c r="T811" s="1167">
        <v>0</v>
      </c>
      <c r="U811" s="1167">
        <v>0</v>
      </c>
      <c r="V811" s="1167">
        <v>0</v>
      </c>
      <c r="W811" s="1167">
        <v>22</v>
      </c>
      <c r="X811" s="1167">
        <v>0</v>
      </c>
      <c r="Y811" s="1167">
        <v>264</v>
      </c>
      <c r="Z811" s="1167">
        <v>0</v>
      </c>
      <c r="AA811" s="1167">
        <v>0</v>
      </c>
      <c r="AB811" s="1167">
        <v>0</v>
      </c>
      <c r="AC811" s="1167">
        <v>0</v>
      </c>
      <c r="AD811" s="1167">
        <v>0</v>
      </c>
      <c r="AE811" s="1167">
        <v>0</v>
      </c>
      <c r="AF811" s="1167">
        <v>0</v>
      </c>
      <c r="AG811" s="1167">
        <v>22</v>
      </c>
      <c r="AH811" s="1167">
        <v>0</v>
      </c>
      <c r="AI811" s="1167">
        <v>264</v>
      </c>
      <c r="BK811" s="1167">
        <v>807</v>
      </c>
    </row>
    <row r="812" spans="1:63" s="1167" customFormat="1" ht="13.5" customHeight="1">
      <c r="A812" s="1218">
        <v>44301</v>
      </c>
      <c r="B812" s="1167" t="s">
        <v>60</v>
      </c>
      <c r="C812" s="1167" t="s">
        <v>66</v>
      </c>
      <c r="D812" s="1167">
        <v>20</v>
      </c>
      <c r="E812" s="1167">
        <v>20</v>
      </c>
      <c r="H812" s="1167">
        <v>0.5</v>
      </c>
      <c r="J812" s="1167">
        <v>10</v>
      </c>
      <c r="M812" s="1167">
        <v>1</v>
      </c>
      <c r="O812" s="1167">
        <v>20</v>
      </c>
      <c r="R812" s="1167">
        <v>1</v>
      </c>
      <c r="T812" s="1167">
        <v>20</v>
      </c>
      <c r="U812" s="1167">
        <v>0</v>
      </c>
      <c r="V812" s="1167">
        <v>0</v>
      </c>
      <c r="W812" s="1167">
        <v>2.5</v>
      </c>
      <c r="X812" s="1167">
        <v>0</v>
      </c>
      <c r="Y812" s="1167">
        <v>50</v>
      </c>
      <c r="Z812" s="1167">
        <v>0</v>
      </c>
      <c r="AA812" s="1167">
        <v>0</v>
      </c>
      <c r="AB812" s="1167">
        <v>0</v>
      </c>
      <c r="AC812" s="1167">
        <v>0</v>
      </c>
      <c r="AD812" s="1167">
        <v>0</v>
      </c>
      <c r="AE812" s="1167">
        <v>0</v>
      </c>
      <c r="AF812" s="1167">
        <v>0</v>
      </c>
      <c r="AG812" s="1167">
        <v>2.5</v>
      </c>
      <c r="AH812" s="1167">
        <v>0</v>
      </c>
      <c r="AI812" s="1167">
        <v>50</v>
      </c>
      <c r="BK812" s="1167">
        <v>808</v>
      </c>
    </row>
    <row r="813" spans="1:63" s="1167" customFormat="1" ht="13.5" customHeight="1">
      <c r="A813" s="1218">
        <v>44301</v>
      </c>
      <c r="B813" s="1167" t="s">
        <v>61</v>
      </c>
      <c r="C813" s="1167" t="s">
        <v>66</v>
      </c>
      <c r="D813" s="1167">
        <v>20</v>
      </c>
      <c r="E813" s="1167">
        <v>20</v>
      </c>
      <c r="H813" s="1167">
        <v>0.6</v>
      </c>
      <c r="J813" s="1167">
        <v>12</v>
      </c>
      <c r="M813" s="1167">
        <v>1</v>
      </c>
      <c r="O813" s="1167">
        <v>20</v>
      </c>
      <c r="R813" s="1167">
        <v>1</v>
      </c>
      <c r="T813" s="1167">
        <v>20</v>
      </c>
      <c r="U813" s="1167">
        <v>0</v>
      </c>
      <c r="V813" s="1167">
        <v>0</v>
      </c>
      <c r="W813" s="1167">
        <v>2.6</v>
      </c>
      <c r="X813" s="1167">
        <v>0</v>
      </c>
      <c r="Y813" s="1167">
        <v>52</v>
      </c>
      <c r="Z813" s="1167">
        <v>0</v>
      </c>
      <c r="AA813" s="1167">
        <v>0</v>
      </c>
      <c r="AB813" s="1167">
        <v>0</v>
      </c>
      <c r="AC813" s="1167">
        <v>0</v>
      </c>
      <c r="AD813" s="1167">
        <v>0</v>
      </c>
      <c r="AE813" s="1167">
        <v>0</v>
      </c>
      <c r="AF813" s="1167">
        <v>0</v>
      </c>
      <c r="AG813" s="1167">
        <v>2.6</v>
      </c>
      <c r="AH813" s="1167">
        <v>0</v>
      </c>
      <c r="AI813" s="1167">
        <v>52</v>
      </c>
      <c r="BK813" s="1167">
        <v>809</v>
      </c>
    </row>
    <row r="814" spans="1:63" s="1167" customFormat="1" ht="13.5" customHeight="1">
      <c r="A814" s="1218">
        <v>44301</v>
      </c>
      <c r="B814" s="1167" t="s">
        <v>160</v>
      </c>
      <c r="C814" s="1167" t="s">
        <v>66</v>
      </c>
      <c r="D814" s="1167">
        <v>14</v>
      </c>
      <c r="E814" s="1167">
        <v>12</v>
      </c>
      <c r="J814" s="1167">
        <v>0</v>
      </c>
      <c r="O814" s="1167">
        <v>0</v>
      </c>
      <c r="T814" s="1167">
        <v>0</v>
      </c>
      <c r="U814" s="1167">
        <v>0</v>
      </c>
      <c r="V814" s="1167">
        <v>0</v>
      </c>
      <c r="W814" s="1167">
        <v>0</v>
      </c>
      <c r="X814" s="1167">
        <v>0</v>
      </c>
      <c r="Y814" s="1167">
        <v>0</v>
      </c>
      <c r="Z814" s="1167">
        <v>0</v>
      </c>
      <c r="AA814" s="1167">
        <v>0</v>
      </c>
      <c r="AB814" s="1167">
        <v>0</v>
      </c>
      <c r="AC814" s="1167">
        <v>0</v>
      </c>
      <c r="AD814" s="1167">
        <v>0</v>
      </c>
      <c r="AE814" s="1167">
        <v>0</v>
      </c>
      <c r="AF814" s="1167">
        <v>0</v>
      </c>
      <c r="AG814" s="1167">
        <v>0</v>
      </c>
      <c r="AH814" s="1167">
        <v>0</v>
      </c>
      <c r="AI814" s="1167">
        <v>0</v>
      </c>
      <c r="BK814" s="1167">
        <v>810</v>
      </c>
    </row>
    <row r="815" spans="1:63" s="1167" customFormat="1" ht="13.5" customHeight="1">
      <c r="A815" s="1218">
        <v>44301</v>
      </c>
      <c r="B815" s="1167" t="s">
        <v>161</v>
      </c>
      <c r="C815" s="1167" t="s">
        <v>389</v>
      </c>
      <c r="D815" s="1167">
        <v>13</v>
      </c>
      <c r="E815" s="1167">
        <v>13</v>
      </c>
      <c r="J815" s="1167">
        <v>0</v>
      </c>
      <c r="O815" s="1167">
        <v>0</v>
      </c>
      <c r="T815" s="1167">
        <v>0</v>
      </c>
      <c r="U815" s="1167">
        <v>0</v>
      </c>
      <c r="V815" s="1167">
        <v>0</v>
      </c>
      <c r="W815" s="1167">
        <v>0</v>
      </c>
      <c r="X815" s="1167">
        <v>0</v>
      </c>
      <c r="Y815" s="1167">
        <v>0</v>
      </c>
      <c r="Z815" s="1167">
        <v>0</v>
      </c>
      <c r="AA815" s="1167">
        <v>0</v>
      </c>
      <c r="AB815" s="1167">
        <v>0</v>
      </c>
      <c r="AC815" s="1167">
        <v>0</v>
      </c>
      <c r="AD815" s="1167">
        <v>0</v>
      </c>
      <c r="AE815" s="1167">
        <v>0</v>
      </c>
      <c r="AF815" s="1167">
        <v>0</v>
      </c>
      <c r="AG815" s="1167">
        <v>0</v>
      </c>
      <c r="AH815" s="1167">
        <v>0</v>
      </c>
      <c r="AI815" s="1167">
        <v>0</v>
      </c>
      <c r="BK815" s="1167">
        <v>811</v>
      </c>
    </row>
    <row r="816" spans="1:63" s="1167" customFormat="1" ht="13.5" customHeight="1">
      <c r="A816" s="1218">
        <v>44301</v>
      </c>
      <c r="B816" s="1167" t="s">
        <v>896</v>
      </c>
      <c r="C816" s="1167" t="s">
        <v>66</v>
      </c>
      <c r="D816" s="1167">
        <v>10</v>
      </c>
      <c r="E816" s="1167">
        <v>10</v>
      </c>
      <c r="H816" s="1167">
        <v>5</v>
      </c>
      <c r="J816" s="1167">
        <v>50</v>
      </c>
      <c r="M816" s="1167">
        <v>0.5</v>
      </c>
      <c r="O816" s="1167">
        <v>5</v>
      </c>
      <c r="R816" s="1167">
        <v>5</v>
      </c>
      <c r="T816" s="1167">
        <v>50</v>
      </c>
      <c r="U816" s="1167">
        <v>0</v>
      </c>
      <c r="V816" s="1167">
        <v>0</v>
      </c>
      <c r="W816" s="1167">
        <v>10.5</v>
      </c>
      <c r="X816" s="1167">
        <v>0</v>
      </c>
      <c r="Y816" s="1167">
        <v>105</v>
      </c>
      <c r="Z816" s="1167">
        <v>0</v>
      </c>
      <c r="AA816" s="1167">
        <v>0</v>
      </c>
      <c r="AB816" s="1167">
        <v>0</v>
      </c>
      <c r="AC816" s="1167">
        <v>0</v>
      </c>
      <c r="AD816" s="1167">
        <v>0</v>
      </c>
      <c r="AE816" s="1167">
        <v>0</v>
      </c>
      <c r="AF816" s="1167">
        <v>0</v>
      </c>
      <c r="AG816" s="1167">
        <v>10.5</v>
      </c>
      <c r="AH816" s="1167">
        <v>0</v>
      </c>
      <c r="AI816" s="1167">
        <v>105</v>
      </c>
      <c r="BK816" s="1167">
        <v>812</v>
      </c>
    </row>
    <row r="817" spans="1:63" s="1167" customFormat="1" ht="13.5" customHeight="1">
      <c r="A817" s="1218">
        <v>44301</v>
      </c>
      <c r="B817" s="1167" t="s">
        <v>893</v>
      </c>
      <c r="C817" s="1167" t="s">
        <v>66</v>
      </c>
      <c r="D817" s="1167">
        <v>25</v>
      </c>
      <c r="E817" s="1167">
        <v>25</v>
      </c>
      <c r="J817" s="1167">
        <v>0</v>
      </c>
      <c r="O817" s="1167">
        <v>0</v>
      </c>
      <c r="T817" s="1167">
        <v>0</v>
      </c>
      <c r="U817" s="1167">
        <v>0</v>
      </c>
      <c r="V817" s="1167">
        <v>0</v>
      </c>
      <c r="W817" s="1167">
        <v>0</v>
      </c>
      <c r="X817" s="1167">
        <v>0</v>
      </c>
      <c r="Y817" s="1167">
        <v>0</v>
      </c>
      <c r="Z817" s="1167">
        <v>0</v>
      </c>
      <c r="AA817" s="1167">
        <v>0</v>
      </c>
      <c r="AB817" s="1167">
        <v>0</v>
      </c>
      <c r="AC817" s="1167">
        <v>0</v>
      </c>
      <c r="AD817" s="1167">
        <v>0</v>
      </c>
      <c r="AE817" s="1167">
        <v>0</v>
      </c>
      <c r="AF817" s="1167">
        <v>0</v>
      </c>
      <c r="AG817" s="1167">
        <v>0</v>
      </c>
      <c r="AH817" s="1167">
        <v>0</v>
      </c>
      <c r="AI817" s="1167">
        <v>0</v>
      </c>
      <c r="BK817" s="1167">
        <v>813</v>
      </c>
    </row>
    <row r="818" spans="1:63" s="1167" customFormat="1" ht="13.5" customHeight="1">
      <c r="A818" s="1218">
        <v>44301</v>
      </c>
      <c r="B818" s="1167" t="s">
        <v>126</v>
      </c>
      <c r="C818" s="1167" t="s">
        <v>66</v>
      </c>
      <c r="D818" s="1167">
        <v>15</v>
      </c>
      <c r="E818" s="1167">
        <v>15</v>
      </c>
      <c r="J818" s="1167">
        <v>0</v>
      </c>
      <c r="O818" s="1167">
        <v>0</v>
      </c>
      <c r="T818" s="1167">
        <v>0</v>
      </c>
      <c r="U818" s="1167">
        <v>0</v>
      </c>
      <c r="V818" s="1167">
        <v>0</v>
      </c>
      <c r="W818" s="1167">
        <v>0</v>
      </c>
      <c r="X818" s="1167">
        <v>0</v>
      </c>
      <c r="Y818" s="1167">
        <v>0</v>
      </c>
      <c r="Z818" s="1167">
        <v>0</v>
      </c>
      <c r="AA818" s="1167">
        <v>0</v>
      </c>
      <c r="AB818" s="1167">
        <v>0</v>
      </c>
      <c r="AC818" s="1167">
        <v>0</v>
      </c>
      <c r="AD818" s="1167">
        <v>0</v>
      </c>
      <c r="AE818" s="1167">
        <v>0</v>
      </c>
      <c r="AF818" s="1167">
        <v>0</v>
      </c>
      <c r="AG818" s="1167">
        <v>0</v>
      </c>
      <c r="AH818" s="1167">
        <v>0</v>
      </c>
      <c r="AI818" s="1167">
        <v>0</v>
      </c>
      <c r="BK818" s="1167">
        <v>814</v>
      </c>
    </row>
    <row r="819" spans="1:63" s="1167" customFormat="1" ht="13.5" customHeight="1">
      <c r="A819" s="1218">
        <v>44301</v>
      </c>
      <c r="B819" s="1167" t="s">
        <v>62</v>
      </c>
      <c r="C819" s="1167" t="s">
        <v>66</v>
      </c>
      <c r="D819" s="1167">
        <v>8</v>
      </c>
      <c r="E819" s="1167">
        <v>8</v>
      </c>
      <c r="J819" s="1167">
        <v>0</v>
      </c>
      <c r="O819" s="1167">
        <v>0</v>
      </c>
      <c r="R819" s="1167">
        <v>8</v>
      </c>
      <c r="T819" s="1167">
        <v>64</v>
      </c>
      <c r="U819" s="1167">
        <v>0</v>
      </c>
      <c r="V819" s="1167">
        <v>0</v>
      </c>
      <c r="W819" s="1167">
        <v>8</v>
      </c>
      <c r="X819" s="1167">
        <v>0</v>
      </c>
      <c r="Y819" s="1167">
        <v>64</v>
      </c>
      <c r="Z819" s="1167">
        <v>0</v>
      </c>
      <c r="AA819" s="1167">
        <v>0</v>
      </c>
      <c r="AB819" s="1167">
        <v>0</v>
      </c>
      <c r="AC819" s="1167">
        <v>0</v>
      </c>
      <c r="AD819" s="1167">
        <v>0</v>
      </c>
      <c r="AE819" s="1167">
        <v>0</v>
      </c>
      <c r="AF819" s="1167">
        <v>0</v>
      </c>
      <c r="AG819" s="1167">
        <v>8</v>
      </c>
      <c r="AH819" s="1167">
        <v>0</v>
      </c>
      <c r="AI819" s="1167">
        <v>64</v>
      </c>
      <c r="BK819" s="1167">
        <v>815</v>
      </c>
    </row>
    <row r="820" spans="1:63" s="1167" customFormat="1" ht="13.5" customHeight="1">
      <c r="A820" s="1218">
        <v>44301</v>
      </c>
      <c r="B820" s="1167" t="s">
        <v>64</v>
      </c>
      <c r="C820" s="1167" t="s">
        <v>66</v>
      </c>
      <c r="D820" s="1167">
        <v>13</v>
      </c>
      <c r="E820" s="1167">
        <v>13</v>
      </c>
      <c r="J820" s="1167">
        <v>0</v>
      </c>
      <c r="M820" s="1167">
        <v>7</v>
      </c>
      <c r="O820" s="1167">
        <v>91</v>
      </c>
      <c r="T820" s="1167">
        <v>0</v>
      </c>
      <c r="U820" s="1167">
        <v>0</v>
      </c>
      <c r="V820" s="1167">
        <v>0</v>
      </c>
      <c r="W820" s="1167">
        <v>7</v>
      </c>
      <c r="X820" s="1167">
        <v>0</v>
      </c>
      <c r="Y820" s="1167">
        <v>91</v>
      </c>
      <c r="Z820" s="1167">
        <v>0</v>
      </c>
      <c r="AA820" s="1167">
        <v>0</v>
      </c>
      <c r="AB820" s="1167">
        <v>0</v>
      </c>
      <c r="AC820" s="1167">
        <v>0</v>
      </c>
      <c r="AD820" s="1167">
        <v>0</v>
      </c>
      <c r="AE820" s="1167">
        <v>0</v>
      </c>
      <c r="AF820" s="1167">
        <v>0</v>
      </c>
      <c r="AG820" s="1167">
        <v>7</v>
      </c>
      <c r="AH820" s="1167">
        <v>0</v>
      </c>
      <c r="AI820" s="1167">
        <v>91</v>
      </c>
      <c r="BK820" s="1167">
        <v>816</v>
      </c>
    </row>
    <row r="821" spans="1:63" s="1167" customFormat="1" ht="13.5" customHeight="1">
      <c r="A821" s="1218">
        <v>44301</v>
      </c>
      <c r="B821" s="1167" t="s">
        <v>511</v>
      </c>
      <c r="C821" s="1167" t="s">
        <v>66</v>
      </c>
      <c r="D821" s="1167">
        <v>20</v>
      </c>
      <c r="E821" s="1167">
        <v>15</v>
      </c>
      <c r="J821" s="1167">
        <v>0</v>
      </c>
      <c r="O821" s="1167">
        <v>0</v>
      </c>
      <c r="R821" s="1167">
        <v>3</v>
      </c>
      <c r="T821" s="1167">
        <v>45</v>
      </c>
      <c r="U821" s="1167">
        <v>0</v>
      </c>
      <c r="V821" s="1167">
        <v>0</v>
      </c>
      <c r="W821" s="1167">
        <v>3</v>
      </c>
      <c r="X821" s="1167">
        <v>0</v>
      </c>
      <c r="Y821" s="1167">
        <v>45</v>
      </c>
      <c r="Z821" s="1167">
        <v>0</v>
      </c>
      <c r="AA821" s="1167">
        <v>0</v>
      </c>
      <c r="AB821" s="1167">
        <v>0</v>
      </c>
      <c r="AC821" s="1167">
        <v>0</v>
      </c>
      <c r="AD821" s="1167">
        <v>0</v>
      </c>
      <c r="AE821" s="1167">
        <v>0</v>
      </c>
      <c r="AF821" s="1167">
        <v>0</v>
      </c>
      <c r="AG821" s="1167">
        <v>3</v>
      </c>
      <c r="AH821" s="1167">
        <v>0</v>
      </c>
      <c r="AI821" s="1167">
        <v>45</v>
      </c>
      <c r="BK821" s="1167">
        <v>817</v>
      </c>
    </row>
    <row r="822" spans="1:63" s="1167" customFormat="1" ht="13.5" customHeight="1">
      <c r="A822" s="1218">
        <v>44301</v>
      </c>
      <c r="B822" s="1167" t="s">
        <v>895</v>
      </c>
      <c r="C822" s="1167" t="s">
        <v>66</v>
      </c>
      <c r="D822" s="1167">
        <v>8</v>
      </c>
      <c r="E822" s="1167">
        <v>8</v>
      </c>
      <c r="J822" s="1167">
        <v>0</v>
      </c>
      <c r="M822" s="1167">
        <v>5</v>
      </c>
      <c r="O822" s="1167">
        <v>40</v>
      </c>
      <c r="T822" s="1167">
        <v>0</v>
      </c>
      <c r="U822" s="1167">
        <v>0</v>
      </c>
      <c r="V822" s="1167">
        <v>0</v>
      </c>
      <c r="W822" s="1167">
        <v>5</v>
      </c>
      <c r="X822" s="1167">
        <v>0</v>
      </c>
      <c r="Y822" s="1167">
        <v>40</v>
      </c>
      <c r="Z822" s="1167">
        <v>0</v>
      </c>
      <c r="AA822" s="1167">
        <v>0</v>
      </c>
      <c r="AB822" s="1167">
        <v>0</v>
      </c>
      <c r="AC822" s="1167">
        <v>0</v>
      </c>
      <c r="AD822" s="1167">
        <v>0</v>
      </c>
      <c r="AE822" s="1167">
        <v>0</v>
      </c>
      <c r="AF822" s="1167">
        <v>0</v>
      </c>
      <c r="AG822" s="1167">
        <v>5</v>
      </c>
      <c r="AH822" s="1167">
        <v>0</v>
      </c>
      <c r="AI822" s="1167">
        <v>40</v>
      </c>
      <c r="BK822" s="1167">
        <v>818</v>
      </c>
    </row>
    <row r="823" spans="1:63" s="1167" customFormat="1" ht="13.5" customHeight="1">
      <c r="A823" s="1218">
        <v>44301</v>
      </c>
      <c r="B823" s="1167" t="s">
        <v>512</v>
      </c>
      <c r="C823" s="1167" t="s">
        <v>66</v>
      </c>
      <c r="D823" s="1167">
        <v>20</v>
      </c>
      <c r="E823" s="1167">
        <v>20</v>
      </c>
      <c r="J823" s="1167">
        <v>0</v>
      </c>
      <c r="O823" s="1167">
        <v>0</v>
      </c>
      <c r="R823" s="1167">
        <v>2</v>
      </c>
      <c r="T823" s="1167">
        <v>40</v>
      </c>
      <c r="U823" s="1167">
        <v>0</v>
      </c>
      <c r="V823" s="1167">
        <v>0</v>
      </c>
      <c r="W823" s="1167">
        <v>2</v>
      </c>
      <c r="X823" s="1167">
        <v>0</v>
      </c>
      <c r="Y823" s="1167">
        <v>40</v>
      </c>
      <c r="Z823" s="1167">
        <v>0</v>
      </c>
      <c r="AA823" s="1167">
        <v>0</v>
      </c>
      <c r="AB823" s="1167">
        <v>0</v>
      </c>
      <c r="AC823" s="1167">
        <v>0</v>
      </c>
      <c r="AD823" s="1167">
        <v>0</v>
      </c>
      <c r="AE823" s="1167">
        <v>0</v>
      </c>
      <c r="AF823" s="1167">
        <v>0</v>
      </c>
      <c r="AG823" s="1167">
        <v>2</v>
      </c>
      <c r="AH823" s="1167">
        <v>0</v>
      </c>
      <c r="AI823" s="1167">
        <v>40</v>
      </c>
      <c r="BK823" s="1167">
        <v>819</v>
      </c>
    </row>
    <row r="824" spans="1:63" s="1167" customFormat="1" ht="13.5" customHeight="1">
      <c r="A824" s="1218">
        <v>44301</v>
      </c>
      <c r="B824" s="1167" t="s">
        <v>636</v>
      </c>
      <c r="C824" s="1167" t="s">
        <v>66</v>
      </c>
      <c r="D824" s="1167">
        <v>10</v>
      </c>
      <c r="E824" s="1167">
        <v>10</v>
      </c>
      <c r="J824" s="1167">
        <v>0</v>
      </c>
      <c r="M824" s="1167">
        <v>0.5</v>
      </c>
      <c r="O824" s="1167">
        <v>5</v>
      </c>
      <c r="T824" s="1167">
        <v>0</v>
      </c>
      <c r="U824" s="1167">
        <v>0</v>
      </c>
      <c r="V824" s="1167">
        <v>0</v>
      </c>
      <c r="W824" s="1167">
        <v>0.5</v>
      </c>
      <c r="X824" s="1167">
        <v>0</v>
      </c>
      <c r="Y824" s="1167">
        <v>5</v>
      </c>
      <c r="Z824" s="1167">
        <v>0</v>
      </c>
      <c r="AA824" s="1167">
        <v>0</v>
      </c>
      <c r="AB824" s="1167">
        <v>0</v>
      </c>
      <c r="AC824" s="1167">
        <v>0</v>
      </c>
      <c r="AD824" s="1167">
        <v>0</v>
      </c>
      <c r="AE824" s="1167">
        <v>0</v>
      </c>
      <c r="AF824" s="1167">
        <v>0</v>
      </c>
      <c r="AG824" s="1167">
        <v>0.5</v>
      </c>
      <c r="AH824" s="1167">
        <v>0</v>
      </c>
      <c r="AI824" s="1167">
        <v>5</v>
      </c>
      <c r="BK824" s="1167">
        <v>820</v>
      </c>
    </row>
    <row r="825" spans="1:63" s="1167" customFormat="1" ht="13.5" customHeight="1">
      <c r="A825" s="1218">
        <v>44302</v>
      </c>
      <c r="B825" s="1167" t="s">
        <v>229</v>
      </c>
      <c r="C825" s="1167" t="s">
        <v>66</v>
      </c>
      <c r="D825" s="1167">
        <v>2</v>
      </c>
      <c r="E825" s="1167">
        <v>2</v>
      </c>
      <c r="F825" s="1167">
        <v>20</v>
      </c>
      <c r="J825" s="1167">
        <v>40</v>
      </c>
      <c r="K825" s="1167">
        <v>40</v>
      </c>
      <c r="O825" s="1167">
        <v>80</v>
      </c>
      <c r="P825" s="1167">
        <v>40</v>
      </c>
      <c r="T825" s="1167">
        <v>80</v>
      </c>
      <c r="U825" s="1167">
        <v>100</v>
      </c>
      <c r="V825" s="1167">
        <v>0</v>
      </c>
      <c r="W825" s="1167">
        <v>0</v>
      </c>
      <c r="X825" s="1167">
        <v>0</v>
      </c>
      <c r="Y825" s="1167">
        <v>200</v>
      </c>
      <c r="Z825" s="1167">
        <v>10166</v>
      </c>
      <c r="AA825" s="1167">
        <v>0</v>
      </c>
      <c r="AB825" s="1167">
        <v>0</v>
      </c>
      <c r="AC825" s="1167">
        <v>0</v>
      </c>
      <c r="AD825" s="1167">
        <v>20332</v>
      </c>
      <c r="AI825" s="1167">
        <v>0</v>
      </c>
      <c r="AJ825" s="1167">
        <v>110</v>
      </c>
      <c r="AK825" s="1167">
        <v>14</v>
      </c>
      <c r="AL825" s="1167">
        <v>0.16</v>
      </c>
      <c r="AM825" s="1167">
        <v>115</v>
      </c>
      <c r="AN825" s="1167">
        <v>32</v>
      </c>
      <c r="AO825" s="1167">
        <v>0.28999999999999998</v>
      </c>
      <c r="AP825" s="1167">
        <v>105</v>
      </c>
      <c r="AQ825" s="1167">
        <v>32</v>
      </c>
      <c r="AR825" s="1167">
        <v>0.28999999999999998</v>
      </c>
      <c r="AS825" s="1167">
        <v>13</v>
      </c>
      <c r="AT825" s="1167">
        <v>14</v>
      </c>
      <c r="AU825" s="1167">
        <v>0.16</v>
      </c>
      <c r="AV825" s="1167">
        <v>13</v>
      </c>
      <c r="AW825" s="1167">
        <v>24</v>
      </c>
      <c r="AX825" s="1167">
        <v>0.26</v>
      </c>
      <c r="AY825" s="1167">
        <v>7</v>
      </c>
      <c r="AZ825" s="1167">
        <v>24</v>
      </c>
      <c r="BA825" s="1167">
        <v>0.26</v>
      </c>
      <c r="BG825" s="1167">
        <v>11507.399999999996</v>
      </c>
      <c r="BH825" s="1167">
        <v>21.779999999999788</v>
      </c>
      <c r="BI825" s="1167">
        <v>0</v>
      </c>
      <c r="BK825" s="1167">
        <v>821</v>
      </c>
    </row>
    <row r="826" spans="1:63" s="1167" customFormat="1" ht="13.5" customHeight="1">
      <c r="A826" s="1218">
        <v>44302</v>
      </c>
      <c r="B826" s="1167" t="s">
        <v>848</v>
      </c>
      <c r="C826" s="1167" t="s">
        <v>66</v>
      </c>
      <c r="D826" s="1167">
        <v>2</v>
      </c>
      <c r="E826" s="1167">
        <v>2</v>
      </c>
      <c r="J826" s="1167">
        <v>0</v>
      </c>
      <c r="O826" s="1167">
        <v>0</v>
      </c>
      <c r="T826" s="1167">
        <v>0</v>
      </c>
      <c r="U826" s="1167">
        <v>0</v>
      </c>
      <c r="V826" s="1167">
        <v>0</v>
      </c>
      <c r="W826" s="1167">
        <v>0</v>
      </c>
      <c r="X826" s="1167">
        <v>0</v>
      </c>
      <c r="Y826" s="1167">
        <v>0</v>
      </c>
      <c r="Z826" s="1167">
        <v>1980</v>
      </c>
      <c r="AA826" s="1167">
        <v>0</v>
      </c>
      <c r="AB826" s="1167">
        <v>0</v>
      </c>
      <c r="AC826" s="1167">
        <v>0</v>
      </c>
      <c r="AD826" s="1167">
        <v>3960</v>
      </c>
      <c r="AI826" s="1167">
        <v>0</v>
      </c>
      <c r="BK826" s="1167">
        <v>822</v>
      </c>
    </row>
    <row r="827" spans="1:63" s="1167" customFormat="1" ht="13.5" customHeight="1">
      <c r="A827" s="1218">
        <v>44302</v>
      </c>
      <c r="B827" s="1167" t="s">
        <v>202</v>
      </c>
      <c r="C827" s="1167" t="s">
        <v>66</v>
      </c>
      <c r="D827" s="1167">
        <v>12.6</v>
      </c>
      <c r="E827" s="1167">
        <v>12.6</v>
      </c>
      <c r="F827" s="1167">
        <v>20</v>
      </c>
      <c r="J827" s="1167">
        <v>252</v>
      </c>
      <c r="K827" s="1167">
        <v>37</v>
      </c>
      <c r="O827" s="1167">
        <v>466.2</v>
      </c>
      <c r="P827" s="1167">
        <v>32</v>
      </c>
      <c r="T827" s="1167">
        <v>403.2</v>
      </c>
      <c r="U827" s="1167">
        <v>89</v>
      </c>
      <c r="V827" s="1167">
        <v>0</v>
      </c>
      <c r="W827" s="1167">
        <v>0</v>
      </c>
      <c r="X827" s="1167">
        <v>0</v>
      </c>
      <c r="Y827" s="1167">
        <v>1121.4000000000001</v>
      </c>
      <c r="Z827" s="1167">
        <v>4154</v>
      </c>
      <c r="AA827" s="1167">
        <v>0</v>
      </c>
      <c r="AB827" s="1167">
        <v>0</v>
      </c>
      <c r="AC827" s="1167">
        <v>0</v>
      </c>
      <c r="AD827" s="1167">
        <v>52340.4</v>
      </c>
      <c r="AI827" s="1167">
        <v>0</v>
      </c>
      <c r="BK827" s="1167">
        <v>823</v>
      </c>
    </row>
    <row r="828" spans="1:63" s="1167" customFormat="1" ht="13.5" customHeight="1">
      <c r="A828" s="1218">
        <v>44302</v>
      </c>
      <c r="B828" s="1167" t="s">
        <v>850</v>
      </c>
      <c r="C828" s="1167" t="s">
        <v>389</v>
      </c>
      <c r="D828" s="1167">
        <v>10</v>
      </c>
      <c r="E828" s="1167">
        <v>10</v>
      </c>
      <c r="H828" s="1167">
        <v>0.5</v>
      </c>
      <c r="J828" s="1167">
        <v>5</v>
      </c>
      <c r="M828" s="1167">
        <v>0.5</v>
      </c>
      <c r="O828" s="1167">
        <v>5</v>
      </c>
      <c r="R828" s="1167">
        <v>0.5</v>
      </c>
      <c r="T828" s="1167">
        <v>5</v>
      </c>
      <c r="U828" s="1167">
        <v>0</v>
      </c>
      <c r="V828" s="1167">
        <v>0</v>
      </c>
      <c r="W828" s="1167">
        <v>1.5</v>
      </c>
      <c r="X828" s="1167">
        <v>0</v>
      </c>
      <c r="Y828" s="1167">
        <v>15</v>
      </c>
      <c r="Z828" s="1167">
        <v>0</v>
      </c>
      <c r="AA828" s="1167">
        <v>0</v>
      </c>
      <c r="AB828" s="1167">
        <v>4</v>
      </c>
      <c r="AC828" s="1167">
        <v>0</v>
      </c>
      <c r="AD828" s="1167">
        <v>40</v>
      </c>
      <c r="AI828" s="1167">
        <v>0</v>
      </c>
      <c r="BK828" s="1167">
        <v>824</v>
      </c>
    </row>
    <row r="829" spans="1:63" s="1167" customFormat="1" ht="13.5" customHeight="1">
      <c r="A829" s="1218">
        <v>44302</v>
      </c>
      <c r="B829" s="1167" t="s">
        <v>851</v>
      </c>
      <c r="C829" s="1167" t="s">
        <v>389</v>
      </c>
      <c r="D829" s="1167">
        <v>30</v>
      </c>
      <c r="E829" s="1167">
        <v>25</v>
      </c>
      <c r="G829" s="1167">
        <v>2</v>
      </c>
      <c r="J829" s="1167">
        <v>50</v>
      </c>
      <c r="L829" s="1167">
        <v>3</v>
      </c>
      <c r="O829" s="1167">
        <v>75</v>
      </c>
      <c r="Q829" s="1167">
        <v>3</v>
      </c>
      <c r="T829" s="1167">
        <v>75</v>
      </c>
      <c r="U829" s="1167">
        <v>0</v>
      </c>
      <c r="V829" s="1167">
        <v>8</v>
      </c>
      <c r="W829" s="1167">
        <v>0</v>
      </c>
      <c r="X829" s="1167">
        <v>0</v>
      </c>
      <c r="Y829" s="1167">
        <v>200</v>
      </c>
      <c r="Z829" s="1167">
        <v>0</v>
      </c>
      <c r="AA829" s="1167">
        <v>8</v>
      </c>
      <c r="AB829" s="1167">
        <v>0</v>
      </c>
      <c r="AC829" s="1167">
        <v>0</v>
      </c>
      <c r="AD829" s="1167">
        <v>200</v>
      </c>
      <c r="AF829" s="1167">
        <v>40</v>
      </c>
      <c r="AI829" s="1167">
        <v>1000</v>
      </c>
      <c r="BK829" s="1167">
        <v>825</v>
      </c>
    </row>
    <row r="830" spans="1:63" s="1167" customFormat="1" ht="13.5" customHeight="1">
      <c r="A830" s="1218">
        <v>44302</v>
      </c>
      <c r="B830" s="1167" t="s">
        <v>496</v>
      </c>
      <c r="C830" s="1167" t="s">
        <v>852</v>
      </c>
      <c r="D830" s="1167">
        <v>42</v>
      </c>
      <c r="E830" s="1167">
        <v>42</v>
      </c>
      <c r="H830" s="1167">
        <v>0.3</v>
      </c>
      <c r="J830" s="1167">
        <v>12.6</v>
      </c>
      <c r="M830" s="1167">
        <v>0.8</v>
      </c>
      <c r="O830" s="1167">
        <v>33.6</v>
      </c>
      <c r="R830" s="1167">
        <v>0.8</v>
      </c>
      <c r="T830" s="1167">
        <v>33.6</v>
      </c>
      <c r="U830" s="1167">
        <v>0</v>
      </c>
      <c r="V830" s="1167">
        <v>0</v>
      </c>
      <c r="W830" s="1167">
        <v>1.9000000000000001</v>
      </c>
      <c r="X830" s="1167">
        <v>0</v>
      </c>
      <c r="Y830" s="1167">
        <v>79.800000000000011</v>
      </c>
      <c r="Z830" s="1167">
        <v>0</v>
      </c>
      <c r="AA830" s="1167">
        <v>0</v>
      </c>
      <c r="AB830" s="1167">
        <v>11.500000000000002</v>
      </c>
      <c r="AC830" s="1167">
        <v>0</v>
      </c>
      <c r="AD830" s="1167">
        <v>483.00000000000006</v>
      </c>
      <c r="AI830" s="1167">
        <v>0</v>
      </c>
      <c r="BK830" s="1167">
        <v>826</v>
      </c>
    </row>
    <row r="831" spans="1:63" s="1167" customFormat="1" ht="13.5" customHeight="1">
      <c r="A831" s="1218">
        <v>44302</v>
      </c>
      <c r="B831" s="1167" t="s">
        <v>43</v>
      </c>
      <c r="C831" s="1167" t="s">
        <v>66</v>
      </c>
      <c r="D831" s="1167">
        <v>3.5</v>
      </c>
      <c r="E831" s="1167">
        <v>3.5</v>
      </c>
      <c r="H831" s="1167">
        <v>1</v>
      </c>
      <c r="J831" s="1167">
        <v>3.5</v>
      </c>
      <c r="M831" s="1167">
        <v>1.5</v>
      </c>
      <c r="O831" s="1167">
        <v>5.25</v>
      </c>
      <c r="P831" s="1167" t="s">
        <v>883</v>
      </c>
      <c r="R831" s="1167">
        <v>1.5</v>
      </c>
      <c r="T831" s="1167">
        <v>5.25</v>
      </c>
      <c r="U831" s="1167">
        <v>0</v>
      </c>
      <c r="W831" s="1167">
        <v>4</v>
      </c>
      <c r="X831" s="1167">
        <v>0</v>
      </c>
      <c r="Y831" s="1167">
        <v>14</v>
      </c>
      <c r="Z831" s="1167">
        <v>0</v>
      </c>
      <c r="AA831" s="1167">
        <v>0</v>
      </c>
      <c r="AB831" s="1167">
        <v>18</v>
      </c>
      <c r="AC831" s="1167">
        <v>0</v>
      </c>
      <c r="AD831" s="1167">
        <v>63</v>
      </c>
      <c r="AI831" s="1167">
        <v>0</v>
      </c>
      <c r="BK831" s="1167">
        <v>827</v>
      </c>
    </row>
    <row r="832" spans="1:63" s="1167" customFormat="1" ht="13.5" customHeight="1">
      <c r="A832" s="1218">
        <v>44302</v>
      </c>
      <c r="B832" s="1167" t="s">
        <v>618</v>
      </c>
      <c r="C832" s="1167" t="s">
        <v>66</v>
      </c>
      <c r="D832" s="1167">
        <v>35</v>
      </c>
      <c r="E832" s="1167">
        <v>35</v>
      </c>
      <c r="H832" s="1167">
        <v>0.4</v>
      </c>
      <c r="J832" s="1167">
        <v>14</v>
      </c>
      <c r="M832" s="1167">
        <v>0.8</v>
      </c>
      <c r="O832" s="1167">
        <v>28</v>
      </c>
      <c r="R832" s="1167">
        <v>0.8</v>
      </c>
      <c r="T832" s="1167">
        <v>28</v>
      </c>
      <c r="U832" s="1167">
        <v>0</v>
      </c>
      <c r="V832" s="1167">
        <v>0</v>
      </c>
      <c r="W832" s="1167">
        <v>2</v>
      </c>
      <c r="X832" s="1167">
        <v>0</v>
      </c>
      <c r="Y832" s="1167">
        <v>70</v>
      </c>
      <c r="Z832" s="1167">
        <v>0</v>
      </c>
      <c r="AA832" s="1167">
        <v>0</v>
      </c>
      <c r="AB832" s="1167">
        <v>3</v>
      </c>
      <c r="AC832" s="1167">
        <v>0</v>
      </c>
      <c r="AD832" s="1167">
        <v>105</v>
      </c>
      <c r="AI832" s="1167">
        <v>0</v>
      </c>
      <c r="BK832" s="1167">
        <v>828</v>
      </c>
    </row>
    <row r="833" spans="1:63" s="1167" customFormat="1" ht="13.5" customHeight="1">
      <c r="A833" s="1218">
        <v>44302</v>
      </c>
      <c r="B833" s="1167" t="s">
        <v>44</v>
      </c>
      <c r="C833" s="1167" t="s">
        <v>66</v>
      </c>
      <c r="D833" s="1167">
        <v>20</v>
      </c>
      <c r="E833" s="1167">
        <v>20</v>
      </c>
      <c r="H833" s="1167">
        <v>0.4</v>
      </c>
      <c r="J833" s="1167">
        <v>8</v>
      </c>
      <c r="M833" s="1167">
        <v>0.8</v>
      </c>
      <c r="O833" s="1167">
        <v>16</v>
      </c>
      <c r="Q833" s="1167" t="s">
        <v>884</v>
      </c>
      <c r="R833" s="1167">
        <v>0.8</v>
      </c>
      <c r="T833" s="1167">
        <v>16</v>
      </c>
      <c r="U833" s="1167">
        <v>0</v>
      </c>
      <c r="V833" s="1167">
        <v>0</v>
      </c>
      <c r="W833" s="1167">
        <v>2</v>
      </c>
      <c r="X833" s="1167">
        <v>0</v>
      </c>
      <c r="Y833" s="1167">
        <v>40</v>
      </c>
      <c r="Z833" s="1167">
        <v>0</v>
      </c>
      <c r="AA833" s="1167">
        <v>0</v>
      </c>
      <c r="AB833" s="1167">
        <v>3</v>
      </c>
      <c r="AC833" s="1167">
        <v>0</v>
      </c>
      <c r="AD833" s="1167">
        <v>60</v>
      </c>
      <c r="AI833" s="1167">
        <v>0</v>
      </c>
      <c r="BK833" s="1167">
        <v>829</v>
      </c>
    </row>
    <row r="834" spans="1:63" s="1167" customFormat="1" ht="13.5" customHeight="1">
      <c r="A834" s="1218">
        <v>44302</v>
      </c>
      <c r="B834" s="1167" t="s">
        <v>593</v>
      </c>
      <c r="C834" s="1167" t="s">
        <v>389</v>
      </c>
      <c r="D834" s="1167">
        <v>22</v>
      </c>
      <c r="E834" s="1167">
        <v>22</v>
      </c>
      <c r="H834" s="1167">
        <v>1</v>
      </c>
      <c r="J834" s="1167">
        <v>22</v>
      </c>
      <c r="M834" s="1167">
        <v>1</v>
      </c>
      <c r="O834" s="1167">
        <v>22</v>
      </c>
      <c r="R834" s="1167">
        <v>1.5</v>
      </c>
      <c r="T834" s="1167">
        <v>33</v>
      </c>
      <c r="U834" s="1167">
        <v>0</v>
      </c>
      <c r="V834" s="1167">
        <v>0</v>
      </c>
      <c r="W834" s="1167">
        <v>3.5</v>
      </c>
      <c r="X834" s="1167">
        <v>0</v>
      </c>
      <c r="Y834" s="1167">
        <v>77</v>
      </c>
      <c r="Z834" s="1167">
        <v>0</v>
      </c>
      <c r="AA834" s="1167">
        <v>0</v>
      </c>
      <c r="AB834" s="1167">
        <v>17</v>
      </c>
      <c r="AC834" s="1167">
        <v>0</v>
      </c>
      <c r="AD834" s="1167">
        <v>374</v>
      </c>
      <c r="AI834" s="1167">
        <v>0</v>
      </c>
      <c r="BK834" s="1167">
        <v>830</v>
      </c>
    </row>
    <row r="835" spans="1:63" s="1167" customFormat="1" ht="13.5" customHeight="1">
      <c r="A835" s="1218">
        <v>44302</v>
      </c>
      <c r="B835" s="1167" t="s">
        <v>45</v>
      </c>
      <c r="C835" s="1167" t="s">
        <v>66</v>
      </c>
      <c r="D835" s="1167">
        <v>130</v>
      </c>
      <c r="E835" s="1167">
        <v>90</v>
      </c>
      <c r="F835" s="1167" t="s">
        <v>885</v>
      </c>
      <c r="G835" s="1167" t="s">
        <v>886</v>
      </c>
      <c r="J835" s="1167">
        <v>0</v>
      </c>
      <c r="M835" s="1167">
        <v>0.1</v>
      </c>
      <c r="O835" s="1167">
        <v>9</v>
      </c>
      <c r="R835" s="1167">
        <v>0.1</v>
      </c>
      <c r="T835" s="1167">
        <v>9</v>
      </c>
      <c r="U835" s="1167">
        <v>0</v>
      </c>
      <c r="V835" s="1167">
        <v>0</v>
      </c>
      <c r="W835" s="1167">
        <v>0.2</v>
      </c>
      <c r="X835" s="1167">
        <v>0</v>
      </c>
      <c r="Y835" s="1167">
        <v>18</v>
      </c>
      <c r="Z835" s="1167">
        <v>0</v>
      </c>
      <c r="AA835" s="1167">
        <v>0</v>
      </c>
      <c r="AB835" s="1167">
        <v>3.9999999999999991</v>
      </c>
      <c r="AC835" s="1167">
        <v>0</v>
      </c>
      <c r="AD835" s="1167">
        <v>359.99999999999994</v>
      </c>
      <c r="AI835" s="1167">
        <v>0</v>
      </c>
      <c r="BK835" s="1167">
        <v>831</v>
      </c>
    </row>
    <row r="836" spans="1:63" s="1167" customFormat="1" ht="13.5" customHeight="1">
      <c r="A836" s="1218">
        <v>44302</v>
      </c>
      <c r="B836" s="1167" t="s">
        <v>46</v>
      </c>
      <c r="C836" s="1167" t="s">
        <v>66</v>
      </c>
      <c r="D836" s="1167">
        <v>35</v>
      </c>
      <c r="E836" s="1167">
        <v>35</v>
      </c>
      <c r="H836" s="1167">
        <v>0.1</v>
      </c>
      <c r="J836" s="1167">
        <v>3.5</v>
      </c>
      <c r="M836" s="1167">
        <v>0.2</v>
      </c>
      <c r="O836" s="1167">
        <v>7</v>
      </c>
      <c r="R836" s="1167">
        <v>0.2</v>
      </c>
      <c r="T836" s="1167">
        <v>7</v>
      </c>
      <c r="U836" s="1167">
        <v>0</v>
      </c>
      <c r="V836" s="1167">
        <v>0</v>
      </c>
      <c r="W836" s="1167">
        <v>0.5</v>
      </c>
      <c r="X836" s="1167">
        <v>0</v>
      </c>
      <c r="Y836" s="1167">
        <v>17.5</v>
      </c>
      <c r="Z836" s="1167">
        <v>0</v>
      </c>
      <c r="AA836" s="1167">
        <v>0</v>
      </c>
      <c r="AB836" s="1167">
        <v>7.5</v>
      </c>
      <c r="AC836" s="1167">
        <v>0</v>
      </c>
      <c r="AD836" s="1167">
        <v>262.5</v>
      </c>
      <c r="AI836" s="1167">
        <v>0</v>
      </c>
      <c r="BK836" s="1167">
        <v>832</v>
      </c>
    </row>
    <row r="837" spans="1:63" s="1167" customFormat="1" ht="13.5" customHeight="1">
      <c r="A837" s="1218">
        <v>44302</v>
      </c>
      <c r="B837" s="1167" t="s">
        <v>47</v>
      </c>
      <c r="C837" s="1167" t="s">
        <v>66</v>
      </c>
      <c r="D837" s="1167">
        <v>17</v>
      </c>
      <c r="E837" s="1167">
        <v>17</v>
      </c>
      <c r="J837" s="1167">
        <v>0</v>
      </c>
      <c r="O837" s="1167">
        <v>0</v>
      </c>
      <c r="T837" s="1167">
        <v>0</v>
      </c>
      <c r="U837" s="1167">
        <v>0</v>
      </c>
      <c r="V837" s="1167">
        <v>0</v>
      </c>
      <c r="W837" s="1167">
        <v>0</v>
      </c>
      <c r="X837" s="1167">
        <v>0</v>
      </c>
      <c r="Y837" s="1167">
        <v>0</v>
      </c>
      <c r="Z837" s="1167">
        <v>0</v>
      </c>
      <c r="AA837" s="1167">
        <v>0</v>
      </c>
      <c r="AB837" s="1167">
        <v>1</v>
      </c>
      <c r="AC837" s="1167">
        <v>0</v>
      </c>
      <c r="AD837" s="1167">
        <v>17</v>
      </c>
      <c r="AI837" s="1167">
        <v>0</v>
      </c>
      <c r="BK837" s="1167">
        <v>833</v>
      </c>
    </row>
    <row r="838" spans="1:63" s="1167" customFormat="1" ht="13.5" customHeight="1">
      <c r="A838" s="1218">
        <v>44302</v>
      </c>
      <c r="B838" s="1167" t="s">
        <v>48</v>
      </c>
      <c r="C838" s="1167" t="s">
        <v>389</v>
      </c>
      <c r="D838" s="1167">
        <v>23</v>
      </c>
      <c r="E838" s="1167">
        <v>23</v>
      </c>
      <c r="H838" s="1167">
        <v>0.5</v>
      </c>
      <c r="J838" s="1167">
        <v>11.5</v>
      </c>
      <c r="M838" s="1167">
        <v>1</v>
      </c>
      <c r="O838" s="1167">
        <v>23</v>
      </c>
      <c r="R838" s="1167">
        <v>1</v>
      </c>
      <c r="T838" s="1167">
        <v>23</v>
      </c>
      <c r="U838" s="1167">
        <v>0</v>
      </c>
      <c r="V838" s="1167">
        <v>0</v>
      </c>
      <c r="W838" s="1167">
        <v>2.5</v>
      </c>
      <c r="X838" s="1167">
        <v>0</v>
      </c>
      <c r="Y838" s="1167">
        <v>57.5</v>
      </c>
      <c r="Z838" s="1167">
        <v>0</v>
      </c>
      <c r="AA838" s="1167">
        <v>0</v>
      </c>
      <c r="AB838" s="1167">
        <v>2.5</v>
      </c>
      <c r="AC838" s="1167">
        <v>0</v>
      </c>
      <c r="AD838" s="1167">
        <v>57.5</v>
      </c>
      <c r="AG838" s="1167">
        <v>10</v>
      </c>
      <c r="AI838" s="1167">
        <v>230</v>
      </c>
      <c r="BK838" s="1167">
        <v>834</v>
      </c>
    </row>
    <row r="839" spans="1:63" s="1167" customFormat="1" ht="13.5" customHeight="1">
      <c r="A839" s="1218">
        <v>44302</v>
      </c>
      <c r="B839" s="1167" t="s">
        <v>164</v>
      </c>
      <c r="C839" s="1167" t="s">
        <v>66</v>
      </c>
      <c r="D839" s="1167">
        <v>80</v>
      </c>
      <c r="E839" s="1167">
        <v>80</v>
      </c>
      <c r="H839" s="1167">
        <v>0.2</v>
      </c>
      <c r="J839" s="1167">
        <v>16</v>
      </c>
      <c r="M839" s="1167">
        <v>0.3</v>
      </c>
      <c r="O839" s="1167">
        <v>24</v>
      </c>
      <c r="R839" s="1167">
        <v>0.3</v>
      </c>
      <c r="T839" s="1167">
        <v>24</v>
      </c>
      <c r="U839" s="1167">
        <v>0</v>
      </c>
      <c r="V839" s="1167">
        <v>0</v>
      </c>
      <c r="W839" s="1167">
        <v>0.8</v>
      </c>
      <c r="X839" s="1167">
        <v>0</v>
      </c>
      <c r="Y839" s="1167">
        <v>64</v>
      </c>
      <c r="Z839" s="1167">
        <v>0</v>
      </c>
      <c r="AA839" s="1167">
        <v>0</v>
      </c>
      <c r="AB839" s="1167">
        <v>1.0000000000000013</v>
      </c>
      <c r="AC839" s="1167">
        <v>0</v>
      </c>
      <c r="AD839" s="1167">
        <v>80.000000000000114</v>
      </c>
      <c r="AI839" s="1167">
        <v>0</v>
      </c>
      <c r="BK839" s="1167">
        <v>835</v>
      </c>
    </row>
    <row r="840" spans="1:63" s="1167" customFormat="1" ht="13.5" customHeight="1">
      <c r="A840" s="1218">
        <v>44302</v>
      </c>
      <c r="B840" s="1167" t="s">
        <v>49</v>
      </c>
      <c r="C840" s="1167" t="s">
        <v>66</v>
      </c>
      <c r="D840" s="1167">
        <v>40</v>
      </c>
      <c r="E840" s="1167">
        <v>40</v>
      </c>
      <c r="H840" s="1167">
        <v>0.2</v>
      </c>
      <c r="J840" s="1167">
        <v>8</v>
      </c>
      <c r="M840" s="1167">
        <v>0.3</v>
      </c>
      <c r="O840" s="1167">
        <v>12</v>
      </c>
      <c r="R840" s="1167">
        <v>0.3</v>
      </c>
      <c r="T840" s="1167">
        <v>12</v>
      </c>
      <c r="U840" s="1167">
        <v>0</v>
      </c>
      <c r="V840" s="1167">
        <v>0</v>
      </c>
      <c r="W840" s="1167">
        <v>0.8</v>
      </c>
      <c r="X840" s="1167">
        <v>0</v>
      </c>
      <c r="Y840" s="1167">
        <v>32</v>
      </c>
      <c r="Z840" s="1167">
        <v>0</v>
      </c>
      <c r="AA840" s="1167">
        <v>0</v>
      </c>
      <c r="AB840" s="1167">
        <v>17.999999999999993</v>
      </c>
      <c r="AC840" s="1167">
        <v>0</v>
      </c>
      <c r="AD840" s="1167">
        <v>719.99999999999977</v>
      </c>
      <c r="AI840" s="1167">
        <v>0</v>
      </c>
      <c r="BK840" s="1167">
        <v>836</v>
      </c>
    </row>
    <row r="841" spans="1:63" s="1167" customFormat="1" ht="13.5" customHeight="1">
      <c r="A841" s="1218">
        <v>44302</v>
      </c>
      <c r="B841" s="1167" t="s">
        <v>373</v>
      </c>
      <c r="C841" s="1167" t="s">
        <v>66</v>
      </c>
      <c r="D841" s="1167">
        <v>43</v>
      </c>
      <c r="E841" s="1167">
        <v>43</v>
      </c>
      <c r="H841" s="1167">
        <v>0.5</v>
      </c>
      <c r="J841" s="1167">
        <v>21.5</v>
      </c>
      <c r="M841" s="1167">
        <v>1</v>
      </c>
      <c r="O841" s="1167">
        <v>43</v>
      </c>
      <c r="R841" s="1167">
        <v>1</v>
      </c>
      <c r="T841" s="1167">
        <v>43</v>
      </c>
      <c r="U841" s="1167">
        <v>0</v>
      </c>
      <c r="V841" s="1167">
        <v>0</v>
      </c>
      <c r="W841" s="1167">
        <v>2.5</v>
      </c>
      <c r="X841" s="1167">
        <v>0</v>
      </c>
      <c r="Y841" s="1167">
        <v>107.5</v>
      </c>
      <c r="Z841" s="1167">
        <v>0</v>
      </c>
      <c r="AA841" s="1167">
        <v>0</v>
      </c>
      <c r="AB841" s="1167">
        <v>18.8</v>
      </c>
      <c r="AC841" s="1167">
        <v>0</v>
      </c>
      <c r="AD841" s="1167">
        <v>808.4</v>
      </c>
      <c r="AE841" s="1167">
        <v>0</v>
      </c>
      <c r="AF841" s="1167">
        <v>0</v>
      </c>
      <c r="AH841" s="1167">
        <v>0</v>
      </c>
      <c r="AI841" s="1167">
        <v>0</v>
      </c>
      <c r="BK841" s="1167">
        <v>837</v>
      </c>
    </row>
    <row r="842" spans="1:63" s="1167" customFormat="1" ht="13.5" customHeight="1">
      <c r="A842" s="1218">
        <v>44302</v>
      </c>
      <c r="B842" s="1167" t="s">
        <v>853</v>
      </c>
      <c r="C842" s="1167" t="s">
        <v>66</v>
      </c>
      <c r="D842" s="1167">
        <v>30</v>
      </c>
      <c r="E842" s="1167">
        <v>6</v>
      </c>
      <c r="H842" s="1167">
        <v>0.5</v>
      </c>
      <c r="J842" s="1167">
        <v>3</v>
      </c>
      <c r="M842" s="1167">
        <v>1</v>
      </c>
      <c r="O842" s="1167">
        <v>6</v>
      </c>
      <c r="R842" s="1167">
        <v>1</v>
      </c>
      <c r="T842" s="1167">
        <v>6</v>
      </c>
      <c r="V842" s="1167">
        <v>0</v>
      </c>
      <c r="W842" s="1167">
        <v>2.5</v>
      </c>
      <c r="X842" s="1167">
        <v>0</v>
      </c>
      <c r="Y842" s="1167">
        <v>15</v>
      </c>
      <c r="Z842" s="1167">
        <v>0</v>
      </c>
      <c r="AA842" s="1167">
        <v>0</v>
      </c>
      <c r="AB842" s="1167">
        <v>2</v>
      </c>
      <c r="AC842" s="1167">
        <v>0</v>
      </c>
      <c r="AD842" s="1167">
        <v>12</v>
      </c>
      <c r="AE842" s="1167">
        <v>0</v>
      </c>
      <c r="AF842" s="1167">
        <v>0</v>
      </c>
      <c r="AG842" s="1167">
        <v>10</v>
      </c>
      <c r="AH842" s="1167">
        <v>0</v>
      </c>
      <c r="AI842" s="1167">
        <v>60</v>
      </c>
      <c r="BK842" s="1167">
        <v>838</v>
      </c>
    </row>
    <row r="843" spans="1:63" s="1167" customFormat="1" ht="13.5" customHeight="1">
      <c r="A843" s="1218">
        <v>44302</v>
      </c>
      <c r="B843" s="1167" t="s">
        <v>176</v>
      </c>
      <c r="C843" s="1167" t="s">
        <v>389</v>
      </c>
      <c r="D843" s="1167">
        <v>9</v>
      </c>
      <c r="E843" s="1167">
        <v>9</v>
      </c>
      <c r="H843" s="1167">
        <v>0.5</v>
      </c>
      <c r="J843" s="1167">
        <v>4.5</v>
      </c>
      <c r="K843" s="1167" t="s">
        <v>887</v>
      </c>
      <c r="M843" s="1167">
        <v>1</v>
      </c>
      <c r="O843" s="1167">
        <v>9</v>
      </c>
      <c r="R843" s="1167">
        <v>1</v>
      </c>
      <c r="T843" s="1167">
        <v>9</v>
      </c>
      <c r="U843" s="1167">
        <v>0</v>
      </c>
      <c r="V843" s="1167">
        <v>0</v>
      </c>
      <c r="W843" s="1167">
        <v>2.5</v>
      </c>
      <c r="X843" s="1167">
        <v>0</v>
      </c>
      <c r="Y843" s="1167">
        <v>22.5</v>
      </c>
      <c r="Z843" s="1167">
        <v>0</v>
      </c>
      <c r="AA843" s="1167">
        <v>0</v>
      </c>
      <c r="AB843" s="1167">
        <v>13</v>
      </c>
      <c r="AC843" s="1167">
        <v>0</v>
      </c>
      <c r="AD843" s="1167">
        <v>117</v>
      </c>
      <c r="AE843" s="1167">
        <v>0</v>
      </c>
      <c r="AF843" s="1167">
        <v>0</v>
      </c>
      <c r="AH843" s="1167">
        <v>0</v>
      </c>
      <c r="AI843" s="1167">
        <v>0</v>
      </c>
      <c r="BK843" s="1167">
        <v>839</v>
      </c>
    </row>
    <row r="844" spans="1:63" s="1167" customFormat="1" ht="13.5" customHeight="1">
      <c r="A844" s="1218">
        <v>44302</v>
      </c>
      <c r="B844" s="1167" t="s">
        <v>158</v>
      </c>
      <c r="C844" s="1167" t="s">
        <v>66</v>
      </c>
      <c r="D844" s="1167">
        <v>30</v>
      </c>
      <c r="E844" s="1167">
        <v>30</v>
      </c>
      <c r="H844" s="1167">
        <v>0.5</v>
      </c>
      <c r="J844" s="1167">
        <v>15</v>
      </c>
      <c r="M844" s="1167">
        <v>1</v>
      </c>
      <c r="O844" s="1167">
        <v>30</v>
      </c>
      <c r="R844" s="1167">
        <v>1</v>
      </c>
      <c r="T844" s="1167">
        <v>30</v>
      </c>
      <c r="U844" s="1167">
        <v>0</v>
      </c>
      <c r="V844" s="1167">
        <v>0</v>
      </c>
      <c r="W844" s="1167">
        <v>2.5</v>
      </c>
      <c r="X844" s="1167">
        <v>0</v>
      </c>
      <c r="Y844" s="1167">
        <v>75</v>
      </c>
      <c r="Z844" s="1167">
        <v>0</v>
      </c>
      <c r="AA844" s="1167">
        <v>0</v>
      </c>
      <c r="AB844" s="1167">
        <v>17</v>
      </c>
      <c r="AC844" s="1167">
        <v>0</v>
      </c>
      <c r="AD844" s="1167">
        <v>510</v>
      </c>
      <c r="AE844" s="1167">
        <v>0</v>
      </c>
      <c r="AF844" s="1167">
        <v>0</v>
      </c>
      <c r="AH844" s="1167">
        <v>0</v>
      </c>
      <c r="AI844" s="1167">
        <v>0</v>
      </c>
      <c r="BK844" s="1167">
        <v>840</v>
      </c>
    </row>
    <row r="845" spans="1:63" s="1167" customFormat="1" ht="13.5" customHeight="1">
      <c r="A845" s="1218">
        <v>44302</v>
      </c>
      <c r="B845" s="1167" t="s">
        <v>166</v>
      </c>
      <c r="C845" s="1167" t="s">
        <v>66</v>
      </c>
      <c r="D845" s="1167">
        <v>30</v>
      </c>
      <c r="E845" s="1167">
        <v>30</v>
      </c>
      <c r="J845" s="1167">
        <v>0</v>
      </c>
      <c r="M845" s="1167">
        <v>0.1</v>
      </c>
      <c r="O845" s="1167">
        <v>3</v>
      </c>
      <c r="R845" s="1167">
        <v>0.1</v>
      </c>
      <c r="T845" s="1167">
        <v>3</v>
      </c>
      <c r="U845" s="1167">
        <v>0</v>
      </c>
      <c r="V845" s="1167">
        <v>0</v>
      </c>
      <c r="W845" s="1167">
        <v>0.2</v>
      </c>
      <c r="X845" s="1167">
        <v>0</v>
      </c>
      <c r="Y845" s="1167">
        <v>6</v>
      </c>
      <c r="Z845" s="1167">
        <v>0</v>
      </c>
      <c r="AA845" s="1167">
        <v>0</v>
      </c>
      <c r="AB845" s="1167">
        <v>4.8999999999999986</v>
      </c>
      <c r="AC845" s="1167">
        <v>0</v>
      </c>
      <c r="AD845" s="1167">
        <v>146.99999999999994</v>
      </c>
      <c r="AE845" s="1167">
        <v>0</v>
      </c>
      <c r="AF845" s="1167">
        <v>0</v>
      </c>
      <c r="AH845" s="1167">
        <v>0</v>
      </c>
      <c r="AI845" s="1167">
        <v>0</v>
      </c>
      <c r="BK845" s="1167">
        <v>841</v>
      </c>
    </row>
    <row r="846" spans="1:63" s="1167" customFormat="1" ht="13.5" customHeight="1">
      <c r="A846" s="1218">
        <v>44302</v>
      </c>
      <c r="B846" s="1167" t="s">
        <v>145</v>
      </c>
      <c r="C846" s="1167" t="s">
        <v>389</v>
      </c>
      <c r="D846" s="1167">
        <v>16</v>
      </c>
      <c r="E846" s="1167">
        <v>16</v>
      </c>
      <c r="H846" s="1167">
        <v>1</v>
      </c>
      <c r="J846" s="1167">
        <v>16</v>
      </c>
      <c r="M846" s="1167">
        <v>1</v>
      </c>
      <c r="O846" s="1167">
        <v>16</v>
      </c>
      <c r="R846" s="1167">
        <v>1</v>
      </c>
      <c r="T846" s="1167">
        <v>16</v>
      </c>
      <c r="U846" s="1167">
        <v>0</v>
      </c>
      <c r="V846" s="1167">
        <v>0</v>
      </c>
      <c r="W846" s="1167">
        <v>3</v>
      </c>
      <c r="X846" s="1167">
        <v>0</v>
      </c>
      <c r="Y846" s="1167">
        <v>48</v>
      </c>
      <c r="Z846" s="1167">
        <v>0</v>
      </c>
      <c r="AA846" s="1167">
        <v>0</v>
      </c>
      <c r="AB846" s="1167">
        <v>10</v>
      </c>
      <c r="AC846" s="1167">
        <v>0</v>
      </c>
      <c r="AD846" s="1167">
        <v>160</v>
      </c>
      <c r="AE846" s="1167">
        <v>0</v>
      </c>
      <c r="AF846" s="1167">
        <v>0</v>
      </c>
      <c r="AH846" s="1167">
        <v>0</v>
      </c>
      <c r="AI846" s="1167">
        <v>0</v>
      </c>
      <c r="BK846" s="1167">
        <v>842</v>
      </c>
    </row>
    <row r="847" spans="1:63" s="1167" customFormat="1" ht="13.5" customHeight="1">
      <c r="A847" s="1218">
        <v>44302</v>
      </c>
      <c r="B847" s="1167" t="s">
        <v>136</v>
      </c>
      <c r="C847" s="1167" t="s">
        <v>66</v>
      </c>
      <c r="D847" s="1167">
        <v>120</v>
      </c>
      <c r="E847" s="1167">
        <v>120</v>
      </c>
      <c r="J847" s="1167">
        <v>0</v>
      </c>
      <c r="O847" s="1167">
        <v>0</v>
      </c>
      <c r="P847" s="1167" t="s">
        <v>883</v>
      </c>
      <c r="T847" s="1167">
        <v>0</v>
      </c>
      <c r="U847" s="1167">
        <v>0</v>
      </c>
      <c r="V847" s="1167">
        <v>0</v>
      </c>
      <c r="W847" s="1167">
        <v>0</v>
      </c>
      <c r="X847" s="1167">
        <v>0</v>
      </c>
      <c r="Y847" s="1167">
        <v>0</v>
      </c>
      <c r="Z847" s="1167">
        <v>0</v>
      </c>
      <c r="AA847" s="1167">
        <v>0</v>
      </c>
      <c r="AB847" s="1167">
        <v>9</v>
      </c>
      <c r="AC847" s="1167">
        <v>0</v>
      </c>
      <c r="AD847" s="1167">
        <v>1080</v>
      </c>
      <c r="AE847" s="1167">
        <v>0</v>
      </c>
      <c r="AF847" s="1167">
        <v>0</v>
      </c>
      <c r="AH847" s="1167">
        <v>0</v>
      </c>
      <c r="AI847" s="1167">
        <v>0</v>
      </c>
      <c r="BK847" s="1167">
        <v>843</v>
      </c>
    </row>
    <row r="848" spans="1:63" s="1167" customFormat="1" ht="13.5" customHeight="1">
      <c r="A848" s="1218">
        <v>44302</v>
      </c>
      <c r="B848" s="1167" t="s">
        <v>183</v>
      </c>
      <c r="C848" s="1167" t="s">
        <v>66</v>
      </c>
      <c r="D848" s="1167">
        <v>30</v>
      </c>
      <c r="E848" s="1167">
        <v>30</v>
      </c>
      <c r="H848" s="1167">
        <v>0.1</v>
      </c>
      <c r="J848" s="1167">
        <v>3</v>
      </c>
      <c r="M848" s="1167">
        <v>0.2</v>
      </c>
      <c r="O848" s="1167">
        <v>6</v>
      </c>
      <c r="R848" s="1167">
        <v>0.2</v>
      </c>
      <c r="T848" s="1167">
        <v>6</v>
      </c>
      <c r="U848" s="1167">
        <v>0</v>
      </c>
      <c r="V848" s="1167">
        <v>0</v>
      </c>
      <c r="W848" s="1167">
        <v>0.5</v>
      </c>
      <c r="X848" s="1167">
        <v>0</v>
      </c>
      <c r="Y848" s="1167">
        <v>15</v>
      </c>
      <c r="Z848" s="1167">
        <v>0</v>
      </c>
      <c r="AA848" s="1167">
        <v>0</v>
      </c>
      <c r="AB848" s="1167">
        <v>3</v>
      </c>
      <c r="AC848" s="1167">
        <v>0</v>
      </c>
      <c r="AD848" s="1167">
        <v>90</v>
      </c>
      <c r="AE848" s="1167">
        <v>0</v>
      </c>
      <c r="AF848" s="1167">
        <v>0</v>
      </c>
      <c r="AH848" s="1167">
        <v>0</v>
      </c>
      <c r="AI848" s="1167">
        <v>0</v>
      </c>
      <c r="BK848" s="1167">
        <v>844</v>
      </c>
    </row>
    <row r="849" spans="1:63" s="1167" customFormat="1" ht="13.5" customHeight="1">
      <c r="A849" s="1218">
        <v>44302</v>
      </c>
      <c r="B849" s="1167" t="s">
        <v>142</v>
      </c>
      <c r="C849" s="1167" t="s">
        <v>66</v>
      </c>
      <c r="D849" s="1167">
        <v>35</v>
      </c>
      <c r="E849" s="1167">
        <v>35</v>
      </c>
      <c r="J849" s="1167">
        <v>0</v>
      </c>
      <c r="M849" s="1167">
        <v>0.2</v>
      </c>
      <c r="O849" s="1167">
        <v>7</v>
      </c>
      <c r="R849" s="1167">
        <v>0.3</v>
      </c>
      <c r="T849" s="1167">
        <v>10.5</v>
      </c>
      <c r="U849" s="1167">
        <v>0</v>
      </c>
      <c r="V849" s="1167">
        <v>0</v>
      </c>
      <c r="W849" s="1167">
        <v>0.5</v>
      </c>
      <c r="X849" s="1167">
        <v>0</v>
      </c>
      <c r="Y849" s="1167">
        <v>17.5</v>
      </c>
      <c r="Z849" s="1167">
        <v>0</v>
      </c>
      <c r="AA849" s="1167">
        <v>0</v>
      </c>
      <c r="AB849" s="1167">
        <v>3.3</v>
      </c>
      <c r="AC849" s="1167">
        <v>0</v>
      </c>
      <c r="AD849" s="1167">
        <v>115.5</v>
      </c>
      <c r="AE849" s="1167">
        <v>0</v>
      </c>
      <c r="AF849" s="1167">
        <v>0</v>
      </c>
      <c r="AH849" s="1167">
        <v>0</v>
      </c>
      <c r="AI849" s="1167">
        <v>0</v>
      </c>
      <c r="BK849" s="1167">
        <v>845</v>
      </c>
    </row>
    <row r="850" spans="1:63" s="1167" customFormat="1" ht="13.5" customHeight="1">
      <c r="A850" s="1218">
        <v>44302</v>
      </c>
      <c r="B850" s="1167" t="s">
        <v>51</v>
      </c>
      <c r="C850" s="1167" t="s">
        <v>66</v>
      </c>
      <c r="D850" s="1167">
        <v>100</v>
      </c>
      <c r="E850" s="1167">
        <v>100</v>
      </c>
      <c r="H850" s="1167">
        <v>0.5</v>
      </c>
      <c r="J850" s="1167">
        <v>50</v>
      </c>
      <c r="O850" s="1167">
        <v>0</v>
      </c>
      <c r="T850" s="1167">
        <v>0</v>
      </c>
      <c r="U850" s="1167">
        <v>0</v>
      </c>
      <c r="V850" s="1167">
        <v>0</v>
      </c>
      <c r="W850" s="1167">
        <v>0.5</v>
      </c>
      <c r="X850" s="1167">
        <v>0</v>
      </c>
      <c r="Y850" s="1167">
        <v>50</v>
      </c>
      <c r="Z850" s="1167">
        <v>0</v>
      </c>
      <c r="AA850" s="1167">
        <v>0</v>
      </c>
      <c r="AB850" s="1167">
        <v>4.5</v>
      </c>
      <c r="AC850" s="1167">
        <v>0</v>
      </c>
      <c r="AD850" s="1167">
        <v>450</v>
      </c>
      <c r="AE850" s="1167">
        <v>0</v>
      </c>
      <c r="AF850" s="1167">
        <v>0</v>
      </c>
      <c r="AH850" s="1167">
        <v>0</v>
      </c>
      <c r="AI850" s="1167">
        <v>0</v>
      </c>
      <c r="BK850" s="1167">
        <v>846</v>
      </c>
    </row>
    <row r="851" spans="1:63" s="1167" customFormat="1" ht="13.5" customHeight="1">
      <c r="A851" s="1218">
        <v>44302</v>
      </c>
      <c r="B851" s="1167" t="s">
        <v>935</v>
      </c>
      <c r="C851" s="1167" t="s">
        <v>66</v>
      </c>
      <c r="D851" s="1167">
        <v>50</v>
      </c>
      <c r="E851" s="1167">
        <v>50</v>
      </c>
      <c r="H851" s="1167">
        <v>0.2</v>
      </c>
      <c r="J851" s="1167">
        <v>10</v>
      </c>
      <c r="M851" s="1167">
        <v>0.4</v>
      </c>
      <c r="O851" s="1167">
        <v>20</v>
      </c>
      <c r="R851" s="1167">
        <v>0.4</v>
      </c>
      <c r="T851" s="1167">
        <v>20</v>
      </c>
      <c r="U851" s="1167">
        <v>0</v>
      </c>
      <c r="V851" s="1167">
        <v>0</v>
      </c>
      <c r="W851" s="1167">
        <v>1</v>
      </c>
      <c r="X851" s="1167">
        <v>0</v>
      </c>
      <c r="Y851" s="1167">
        <v>50</v>
      </c>
      <c r="Z851" s="1167">
        <v>0</v>
      </c>
      <c r="AA851" s="1167">
        <v>0</v>
      </c>
      <c r="AB851" s="1167">
        <v>1</v>
      </c>
      <c r="AC851" s="1167">
        <v>0</v>
      </c>
      <c r="AD851" s="1167">
        <v>50</v>
      </c>
      <c r="AE851" s="1167">
        <v>0</v>
      </c>
      <c r="AF851" s="1167">
        <v>0</v>
      </c>
      <c r="AH851" s="1167">
        <v>0</v>
      </c>
      <c r="AI851" s="1167">
        <v>0</v>
      </c>
      <c r="BK851" s="1167">
        <v>847</v>
      </c>
    </row>
    <row r="852" spans="1:63" s="1167" customFormat="1" ht="13.5" customHeight="1">
      <c r="A852" s="1218">
        <v>44302</v>
      </c>
      <c r="B852" s="1167" t="s">
        <v>168</v>
      </c>
      <c r="C852" s="1167" t="s">
        <v>66</v>
      </c>
      <c r="D852" s="1167">
        <v>120</v>
      </c>
      <c r="E852" s="1167">
        <v>91</v>
      </c>
      <c r="J852" s="1167">
        <v>0</v>
      </c>
      <c r="L852" s="1167">
        <v>8</v>
      </c>
      <c r="O852" s="1167">
        <v>728</v>
      </c>
      <c r="T852" s="1167">
        <v>0</v>
      </c>
      <c r="U852" s="1167">
        <v>0</v>
      </c>
      <c r="V852" s="1167">
        <v>8</v>
      </c>
      <c r="W852" s="1167">
        <v>0</v>
      </c>
      <c r="X852" s="1167">
        <v>0</v>
      </c>
      <c r="Y852" s="1167">
        <v>728</v>
      </c>
      <c r="Z852" s="1167">
        <v>0</v>
      </c>
      <c r="AA852" s="1167">
        <v>0</v>
      </c>
      <c r="AB852" s="1167">
        <v>0</v>
      </c>
      <c r="AC852" s="1167">
        <v>0</v>
      </c>
      <c r="AD852" s="1167">
        <v>0</v>
      </c>
      <c r="AE852" s="1167">
        <v>0</v>
      </c>
      <c r="AF852" s="1167">
        <v>8</v>
      </c>
      <c r="AG852" s="1167">
        <v>0</v>
      </c>
      <c r="AH852" s="1167">
        <v>0</v>
      </c>
      <c r="AI852" s="1167">
        <v>728</v>
      </c>
      <c r="BK852" s="1167">
        <v>848</v>
      </c>
    </row>
    <row r="853" spans="1:63" s="1167" customFormat="1" ht="13.5" customHeight="1">
      <c r="A853" s="1218">
        <v>44302</v>
      </c>
      <c r="B853" s="1167" t="s">
        <v>169</v>
      </c>
      <c r="C853" s="1167" t="s">
        <v>66</v>
      </c>
      <c r="D853" s="1167">
        <v>80</v>
      </c>
      <c r="E853" s="1167">
        <v>75</v>
      </c>
      <c r="J853" s="1167">
        <v>0</v>
      </c>
      <c r="O853" s="1167">
        <v>0</v>
      </c>
      <c r="Q853" s="1167">
        <v>8</v>
      </c>
      <c r="T853" s="1167">
        <v>600</v>
      </c>
      <c r="U853" s="1167">
        <v>0</v>
      </c>
      <c r="V853" s="1167">
        <v>8</v>
      </c>
      <c r="W853" s="1167">
        <v>0</v>
      </c>
      <c r="X853" s="1167">
        <v>0</v>
      </c>
      <c r="Y853" s="1167">
        <v>600</v>
      </c>
      <c r="Z853" s="1167">
        <v>0</v>
      </c>
      <c r="AA853" s="1167">
        <v>0</v>
      </c>
      <c r="AB853" s="1167">
        <v>0</v>
      </c>
      <c r="AC853" s="1167">
        <v>0</v>
      </c>
      <c r="AD853" s="1167">
        <v>0</v>
      </c>
      <c r="AE853" s="1167">
        <v>0</v>
      </c>
      <c r="AF853" s="1167">
        <v>8</v>
      </c>
      <c r="AG853" s="1167">
        <v>0</v>
      </c>
      <c r="AH853" s="1167">
        <v>0</v>
      </c>
      <c r="AI853" s="1167">
        <v>600</v>
      </c>
      <c r="BK853" s="1167">
        <v>849</v>
      </c>
    </row>
    <row r="854" spans="1:63" s="1167" customFormat="1" ht="13.5" customHeight="1">
      <c r="A854" s="1218">
        <v>44302</v>
      </c>
      <c r="B854" s="1167" t="s">
        <v>488</v>
      </c>
      <c r="C854" s="1167" t="s">
        <v>66</v>
      </c>
      <c r="D854" s="1167">
        <v>120</v>
      </c>
      <c r="E854" s="1167">
        <v>113</v>
      </c>
      <c r="J854" s="1167">
        <v>0</v>
      </c>
      <c r="O854" s="1167">
        <v>0</v>
      </c>
      <c r="Q854" s="1167">
        <v>8</v>
      </c>
      <c r="S854" s="1167" t="s">
        <v>888</v>
      </c>
      <c r="T854" s="1167">
        <v>904</v>
      </c>
      <c r="U854" s="1167">
        <v>0</v>
      </c>
      <c r="V854" s="1167">
        <v>8</v>
      </c>
      <c r="W854" s="1167">
        <v>0</v>
      </c>
      <c r="X854" s="1167">
        <v>0</v>
      </c>
      <c r="Y854" s="1167">
        <v>904</v>
      </c>
      <c r="Z854" s="1167">
        <v>0</v>
      </c>
      <c r="AA854" s="1167">
        <v>0</v>
      </c>
      <c r="AB854" s="1167">
        <v>0</v>
      </c>
      <c r="AC854" s="1167">
        <v>0</v>
      </c>
      <c r="AD854" s="1167">
        <v>0</v>
      </c>
      <c r="AE854" s="1167">
        <v>0</v>
      </c>
      <c r="AF854" s="1167">
        <v>8</v>
      </c>
      <c r="AG854" s="1167">
        <v>0</v>
      </c>
      <c r="AH854" s="1167">
        <v>0</v>
      </c>
      <c r="AI854" s="1167">
        <v>904</v>
      </c>
      <c r="BK854" s="1167">
        <v>850</v>
      </c>
    </row>
    <row r="855" spans="1:63" s="1167" customFormat="1" ht="13.5" customHeight="1">
      <c r="A855" s="1218">
        <v>44302</v>
      </c>
      <c r="B855" s="1167" t="s">
        <v>16</v>
      </c>
      <c r="C855" s="1167" t="s">
        <v>786</v>
      </c>
      <c r="D855" s="1167">
        <v>145</v>
      </c>
      <c r="E855" s="1167">
        <v>145</v>
      </c>
      <c r="H855" s="1167" t="s">
        <v>883</v>
      </c>
      <c r="I855" s="1167" t="s">
        <v>883</v>
      </c>
      <c r="J855" s="1167">
        <v>0</v>
      </c>
      <c r="L855" s="1167">
        <v>4</v>
      </c>
      <c r="O855" s="1167">
        <v>580</v>
      </c>
      <c r="T855" s="1167">
        <v>0</v>
      </c>
      <c r="U855" s="1167">
        <v>0</v>
      </c>
      <c r="V855" s="1167">
        <v>4</v>
      </c>
      <c r="W855" s="1167">
        <v>0</v>
      </c>
      <c r="X855" s="1167">
        <v>0</v>
      </c>
      <c r="Y855" s="1167">
        <v>580</v>
      </c>
      <c r="Z855" s="1167">
        <v>0</v>
      </c>
      <c r="AA855" s="1167">
        <v>0</v>
      </c>
      <c r="AB855" s="1167">
        <v>0</v>
      </c>
      <c r="AC855" s="1167">
        <v>0</v>
      </c>
      <c r="AD855" s="1167">
        <v>0</v>
      </c>
      <c r="AE855" s="1167">
        <v>0</v>
      </c>
      <c r="AF855" s="1167">
        <v>4</v>
      </c>
      <c r="AG855" s="1167">
        <v>0</v>
      </c>
      <c r="AH855" s="1167">
        <v>0</v>
      </c>
      <c r="AI855" s="1167">
        <v>580</v>
      </c>
      <c r="BK855" s="1167">
        <v>851</v>
      </c>
    </row>
    <row r="856" spans="1:63" s="1167" customFormat="1" ht="13.5" customHeight="1">
      <c r="A856" s="1218">
        <v>44302</v>
      </c>
      <c r="B856" s="1167" t="s">
        <v>910</v>
      </c>
      <c r="C856" s="1167" t="s">
        <v>66</v>
      </c>
      <c r="D856" s="1167">
        <v>160</v>
      </c>
      <c r="E856" s="1167">
        <v>160</v>
      </c>
      <c r="J856" s="1167">
        <v>0</v>
      </c>
      <c r="L856" s="1167">
        <v>3.5</v>
      </c>
      <c r="O856" s="1167">
        <v>560</v>
      </c>
      <c r="T856" s="1167">
        <v>0</v>
      </c>
      <c r="U856" s="1167">
        <v>0</v>
      </c>
      <c r="V856" s="1167">
        <v>3.5</v>
      </c>
      <c r="W856" s="1167">
        <v>0</v>
      </c>
      <c r="X856" s="1167">
        <v>0</v>
      </c>
      <c r="Y856" s="1167">
        <v>560</v>
      </c>
      <c r="Z856" s="1167">
        <v>0</v>
      </c>
      <c r="AA856" s="1167">
        <v>0</v>
      </c>
      <c r="AB856" s="1167">
        <v>0</v>
      </c>
      <c r="AC856" s="1167">
        <v>0</v>
      </c>
      <c r="AD856" s="1167">
        <v>0</v>
      </c>
      <c r="AE856" s="1167">
        <v>0</v>
      </c>
      <c r="AF856" s="1167">
        <v>3.5</v>
      </c>
      <c r="AG856" s="1167">
        <v>0</v>
      </c>
      <c r="AH856" s="1167">
        <v>0</v>
      </c>
      <c r="AI856" s="1167">
        <v>560</v>
      </c>
      <c r="BK856" s="1167">
        <v>852</v>
      </c>
    </row>
    <row r="857" spans="1:63" s="1167" customFormat="1" ht="13.5" customHeight="1">
      <c r="A857" s="1218">
        <v>44302</v>
      </c>
      <c r="B857" s="1167" t="s">
        <v>71</v>
      </c>
      <c r="C857" s="1167" t="s">
        <v>66</v>
      </c>
      <c r="D857" s="1167">
        <v>65</v>
      </c>
      <c r="E857" s="1167">
        <v>55</v>
      </c>
      <c r="G857" s="1167" t="s">
        <v>900</v>
      </c>
      <c r="J857" s="1167">
        <v>0</v>
      </c>
      <c r="O857" s="1167">
        <v>0</v>
      </c>
      <c r="Q857" s="1167">
        <v>4</v>
      </c>
      <c r="T857" s="1167">
        <v>220</v>
      </c>
      <c r="U857" s="1167">
        <v>0</v>
      </c>
      <c r="V857" s="1167">
        <v>4</v>
      </c>
      <c r="W857" s="1167">
        <v>0</v>
      </c>
      <c r="X857" s="1167">
        <v>0</v>
      </c>
      <c r="Y857" s="1167">
        <v>220</v>
      </c>
      <c r="Z857" s="1167">
        <v>0</v>
      </c>
      <c r="AA857" s="1167">
        <v>0</v>
      </c>
      <c r="AB857" s="1167">
        <v>0</v>
      </c>
      <c r="AC857" s="1167">
        <v>0</v>
      </c>
      <c r="AD857" s="1167">
        <v>0</v>
      </c>
      <c r="AE857" s="1167">
        <v>0</v>
      </c>
      <c r="AF857" s="1167">
        <v>4</v>
      </c>
      <c r="AG857" s="1167">
        <v>0</v>
      </c>
      <c r="AH857" s="1167">
        <v>0</v>
      </c>
      <c r="AI857" s="1167">
        <v>220</v>
      </c>
      <c r="BK857" s="1167">
        <v>853</v>
      </c>
    </row>
    <row r="858" spans="1:63" s="1167" customFormat="1" ht="13.5" customHeight="1">
      <c r="A858" s="1218">
        <v>44302</v>
      </c>
      <c r="B858" s="1167" t="s">
        <v>889</v>
      </c>
      <c r="C858" s="1167" t="s">
        <v>66</v>
      </c>
      <c r="D858" s="1167">
        <v>45</v>
      </c>
      <c r="E858" s="1167">
        <v>40</v>
      </c>
      <c r="G858" s="1167">
        <v>5</v>
      </c>
      <c r="J858" s="1167">
        <v>200</v>
      </c>
      <c r="O858" s="1167">
        <v>0</v>
      </c>
      <c r="Q858" s="1167">
        <v>4.5</v>
      </c>
      <c r="T858" s="1167">
        <v>180</v>
      </c>
      <c r="U858" s="1167">
        <v>0</v>
      </c>
      <c r="V858" s="1167">
        <v>9.5</v>
      </c>
      <c r="W858" s="1167">
        <v>0</v>
      </c>
      <c r="X858" s="1167">
        <v>0</v>
      </c>
      <c r="Y858" s="1167">
        <v>380</v>
      </c>
      <c r="Z858" s="1167">
        <v>0</v>
      </c>
      <c r="AA858" s="1167">
        <v>0</v>
      </c>
      <c r="AB858" s="1167">
        <v>0</v>
      </c>
      <c r="AC858" s="1167">
        <v>0</v>
      </c>
      <c r="AD858" s="1167">
        <v>0</v>
      </c>
      <c r="AE858" s="1167">
        <v>0</v>
      </c>
      <c r="AF858" s="1167">
        <v>9.5</v>
      </c>
      <c r="AG858" s="1167">
        <v>0</v>
      </c>
      <c r="AH858" s="1167">
        <v>0</v>
      </c>
      <c r="AI858" s="1167">
        <v>380</v>
      </c>
      <c r="BK858" s="1167">
        <v>854</v>
      </c>
    </row>
    <row r="859" spans="1:63" s="1167" customFormat="1" ht="13.5" customHeight="1">
      <c r="A859" s="1218">
        <v>44302</v>
      </c>
      <c r="B859" s="1167" t="s">
        <v>3</v>
      </c>
      <c r="C859" s="1167" t="s">
        <v>66</v>
      </c>
      <c r="D859" s="1167">
        <v>12</v>
      </c>
      <c r="E859" s="1167">
        <v>12</v>
      </c>
      <c r="J859" s="1167">
        <v>0</v>
      </c>
      <c r="L859" s="1167">
        <v>12</v>
      </c>
      <c r="O859" s="1167">
        <v>144</v>
      </c>
      <c r="T859" s="1167">
        <v>0</v>
      </c>
      <c r="U859" s="1167">
        <v>0</v>
      </c>
      <c r="V859" s="1167">
        <v>12</v>
      </c>
      <c r="W859" s="1167">
        <v>0</v>
      </c>
      <c r="X859" s="1167">
        <v>0</v>
      </c>
      <c r="Y859" s="1167">
        <v>144</v>
      </c>
      <c r="Z859" s="1167">
        <v>0</v>
      </c>
      <c r="AA859" s="1167">
        <v>0</v>
      </c>
      <c r="AB859" s="1167">
        <v>0</v>
      </c>
      <c r="AC859" s="1167">
        <v>0</v>
      </c>
      <c r="AD859" s="1167">
        <v>0</v>
      </c>
      <c r="AE859" s="1167">
        <v>0</v>
      </c>
      <c r="AF859" s="1167">
        <v>12</v>
      </c>
      <c r="AG859" s="1167">
        <v>0</v>
      </c>
      <c r="AH859" s="1167">
        <v>0</v>
      </c>
      <c r="AI859" s="1167">
        <v>144</v>
      </c>
      <c r="BK859" s="1167">
        <v>855</v>
      </c>
    </row>
    <row r="860" spans="1:63" s="1167" customFormat="1" ht="13.5" customHeight="1">
      <c r="A860" s="1218">
        <v>44302</v>
      </c>
      <c r="B860" s="1167" t="s">
        <v>174</v>
      </c>
      <c r="C860" s="1167" t="s">
        <v>66</v>
      </c>
      <c r="D860" s="1167">
        <v>39</v>
      </c>
      <c r="E860" s="1167">
        <v>39</v>
      </c>
      <c r="J860" s="1167">
        <v>0</v>
      </c>
      <c r="L860" s="1167">
        <v>9</v>
      </c>
      <c r="O860" s="1167">
        <v>351</v>
      </c>
      <c r="T860" s="1167">
        <v>0</v>
      </c>
      <c r="U860" s="1167">
        <v>0</v>
      </c>
      <c r="V860" s="1167">
        <v>9</v>
      </c>
      <c r="W860" s="1167">
        <v>0</v>
      </c>
      <c r="X860" s="1167">
        <v>0</v>
      </c>
      <c r="Y860" s="1167">
        <v>351</v>
      </c>
      <c r="Z860" s="1167">
        <v>0</v>
      </c>
      <c r="AA860" s="1167">
        <v>0</v>
      </c>
      <c r="AB860" s="1167">
        <v>0</v>
      </c>
      <c r="AC860" s="1167">
        <v>0</v>
      </c>
      <c r="AD860" s="1167">
        <v>0</v>
      </c>
      <c r="AE860" s="1167">
        <v>0</v>
      </c>
      <c r="AF860" s="1167">
        <v>9</v>
      </c>
      <c r="AG860" s="1167">
        <v>0</v>
      </c>
      <c r="AH860" s="1167">
        <v>0</v>
      </c>
      <c r="AI860" s="1167">
        <v>351</v>
      </c>
      <c r="BK860" s="1167">
        <v>856</v>
      </c>
    </row>
    <row r="861" spans="1:63" s="1167" customFormat="1" ht="13.5" customHeight="1">
      <c r="A861" s="1218">
        <v>44302</v>
      </c>
      <c r="B861" s="1167" t="s">
        <v>134</v>
      </c>
      <c r="C861" s="1167" t="s">
        <v>66</v>
      </c>
      <c r="D861" s="1167">
        <v>40</v>
      </c>
      <c r="E861" s="1167">
        <v>40</v>
      </c>
      <c r="J861" s="1167">
        <v>0</v>
      </c>
      <c r="O861" s="1167">
        <v>0</v>
      </c>
      <c r="Q861" s="1167">
        <v>8</v>
      </c>
      <c r="T861" s="1167">
        <v>320</v>
      </c>
      <c r="U861" s="1167">
        <v>0</v>
      </c>
      <c r="V861" s="1167">
        <v>8</v>
      </c>
      <c r="W861" s="1167">
        <v>0</v>
      </c>
      <c r="X861" s="1167">
        <v>0</v>
      </c>
      <c r="Y861" s="1167">
        <v>320</v>
      </c>
      <c r="Z861" s="1167">
        <v>0</v>
      </c>
      <c r="AA861" s="1167">
        <v>0</v>
      </c>
      <c r="AB861" s="1167">
        <v>0</v>
      </c>
      <c r="AC861" s="1167">
        <v>0</v>
      </c>
      <c r="AD861" s="1167">
        <v>0</v>
      </c>
      <c r="AE861" s="1167">
        <v>0</v>
      </c>
      <c r="AF861" s="1167">
        <v>8</v>
      </c>
      <c r="AG861" s="1167">
        <v>0</v>
      </c>
      <c r="AH861" s="1167">
        <v>0</v>
      </c>
      <c r="AI861" s="1167">
        <v>320</v>
      </c>
      <c r="BK861" s="1167">
        <v>857</v>
      </c>
    </row>
    <row r="862" spans="1:63" s="1167" customFormat="1" ht="13.5" customHeight="1">
      <c r="A862" s="1218">
        <v>44302</v>
      </c>
      <c r="B862" s="1167" t="s">
        <v>898</v>
      </c>
      <c r="C862" s="1167" t="s">
        <v>66</v>
      </c>
      <c r="D862" s="1167">
        <v>125</v>
      </c>
      <c r="E862" s="1167">
        <v>125</v>
      </c>
      <c r="G862" s="1167">
        <v>5</v>
      </c>
      <c r="J862" s="1167">
        <v>625</v>
      </c>
      <c r="O862" s="1167">
        <v>0</v>
      </c>
      <c r="T862" s="1167">
        <v>0</v>
      </c>
      <c r="U862" s="1167">
        <v>0</v>
      </c>
      <c r="V862" s="1167">
        <v>5</v>
      </c>
      <c r="W862" s="1167">
        <v>0</v>
      </c>
      <c r="X862" s="1167">
        <v>0</v>
      </c>
      <c r="Y862" s="1167">
        <v>625</v>
      </c>
      <c r="Z862" s="1167">
        <v>0</v>
      </c>
      <c r="AA862" s="1167">
        <v>0</v>
      </c>
      <c r="AB862" s="1167">
        <v>0</v>
      </c>
      <c r="AC862" s="1167">
        <v>0</v>
      </c>
      <c r="AD862" s="1167">
        <v>0</v>
      </c>
      <c r="AE862" s="1167">
        <v>0</v>
      </c>
      <c r="AF862" s="1167">
        <v>5</v>
      </c>
      <c r="AG862" s="1167">
        <v>0</v>
      </c>
      <c r="AH862" s="1167">
        <v>0</v>
      </c>
      <c r="AI862" s="1167">
        <v>625</v>
      </c>
      <c r="BK862" s="1167">
        <v>858</v>
      </c>
    </row>
    <row r="863" spans="1:63" s="1167" customFormat="1" ht="13.5" customHeight="1">
      <c r="A863" s="1218">
        <v>44302</v>
      </c>
      <c r="B863" s="1167" t="s">
        <v>83</v>
      </c>
      <c r="C863" s="1167" t="s">
        <v>786</v>
      </c>
      <c r="D863" s="1167">
        <v>10</v>
      </c>
      <c r="E863" s="1167">
        <v>10</v>
      </c>
      <c r="J863" s="1167">
        <v>0</v>
      </c>
      <c r="M863" s="1167">
        <v>15</v>
      </c>
      <c r="O863" s="1167">
        <v>150</v>
      </c>
      <c r="T863" s="1167">
        <v>0</v>
      </c>
      <c r="U863" s="1167">
        <v>0</v>
      </c>
      <c r="V863" s="1167">
        <v>0</v>
      </c>
      <c r="W863" s="1167">
        <v>15</v>
      </c>
      <c r="X863" s="1167">
        <v>0</v>
      </c>
      <c r="Y863" s="1167">
        <v>150</v>
      </c>
      <c r="Z863" s="1167">
        <v>0</v>
      </c>
      <c r="AA863" s="1167">
        <v>0</v>
      </c>
      <c r="AB863" s="1167">
        <v>0</v>
      </c>
      <c r="AC863" s="1167">
        <v>0</v>
      </c>
      <c r="AD863" s="1167">
        <v>0</v>
      </c>
      <c r="AE863" s="1167">
        <v>0</v>
      </c>
      <c r="AF863" s="1167">
        <v>0</v>
      </c>
      <c r="AG863" s="1167">
        <v>15</v>
      </c>
      <c r="AH863" s="1167">
        <v>0</v>
      </c>
      <c r="AI863" s="1167">
        <v>150</v>
      </c>
      <c r="BK863" s="1167">
        <v>859</v>
      </c>
    </row>
    <row r="864" spans="1:63" s="1167" customFormat="1" ht="13.5" customHeight="1">
      <c r="A864" s="1218">
        <v>44302</v>
      </c>
      <c r="B864" s="1167" t="s">
        <v>892</v>
      </c>
      <c r="C864" s="1167" t="s">
        <v>66</v>
      </c>
      <c r="D864" s="1167">
        <v>10</v>
      </c>
      <c r="E864" s="1167">
        <v>7</v>
      </c>
      <c r="J864" s="1167">
        <v>0</v>
      </c>
      <c r="O864" s="1167">
        <v>0</v>
      </c>
      <c r="R864" s="1167">
        <v>34</v>
      </c>
      <c r="T864" s="1167">
        <v>238</v>
      </c>
      <c r="U864" s="1167">
        <v>0</v>
      </c>
      <c r="V864" s="1167">
        <v>0</v>
      </c>
      <c r="W864" s="1167">
        <v>34</v>
      </c>
      <c r="X864" s="1167">
        <v>0</v>
      </c>
      <c r="Y864" s="1167">
        <v>238</v>
      </c>
      <c r="Z864" s="1167">
        <v>0</v>
      </c>
      <c r="AA864" s="1167">
        <v>0</v>
      </c>
      <c r="AB864" s="1167">
        <v>0</v>
      </c>
      <c r="AC864" s="1167">
        <v>0</v>
      </c>
      <c r="AD864" s="1167">
        <v>0</v>
      </c>
      <c r="AE864" s="1167">
        <v>0</v>
      </c>
      <c r="AF864" s="1167">
        <v>0</v>
      </c>
      <c r="AG864" s="1167">
        <v>34</v>
      </c>
      <c r="AH864" s="1167">
        <v>0</v>
      </c>
      <c r="AI864" s="1167">
        <v>238</v>
      </c>
      <c r="BK864" s="1167">
        <v>860</v>
      </c>
    </row>
    <row r="865" spans="1:63" s="1167" customFormat="1" ht="13.5" customHeight="1">
      <c r="A865" s="1218">
        <v>44302</v>
      </c>
      <c r="B865" s="1167" t="s">
        <v>906</v>
      </c>
      <c r="C865" s="1167" t="s">
        <v>66</v>
      </c>
      <c r="D865" s="1167">
        <v>5</v>
      </c>
      <c r="E865" s="1167">
        <v>5</v>
      </c>
      <c r="J865" s="1167">
        <v>0</v>
      </c>
      <c r="M865" s="1167">
        <v>35</v>
      </c>
      <c r="O865" s="1167">
        <v>175</v>
      </c>
      <c r="T865" s="1167">
        <v>0</v>
      </c>
      <c r="U865" s="1167">
        <v>0</v>
      </c>
      <c r="V865" s="1167">
        <v>0</v>
      </c>
      <c r="W865" s="1167">
        <v>35</v>
      </c>
      <c r="X865" s="1167">
        <v>0</v>
      </c>
      <c r="Y865" s="1167">
        <v>175</v>
      </c>
      <c r="Z865" s="1167">
        <v>0</v>
      </c>
      <c r="AA865" s="1167">
        <v>0</v>
      </c>
      <c r="AB865" s="1167">
        <v>0</v>
      </c>
      <c r="AC865" s="1167">
        <v>0</v>
      </c>
      <c r="AD865" s="1167">
        <v>0</v>
      </c>
      <c r="AE865" s="1167">
        <v>0</v>
      </c>
      <c r="AF865" s="1167">
        <v>0</v>
      </c>
      <c r="AG865" s="1167">
        <v>35</v>
      </c>
      <c r="AH865" s="1167">
        <v>0</v>
      </c>
      <c r="AI865" s="1167">
        <v>175</v>
      </c>
      <c r="BK865" s="1167">
        <v>861</v>
      </c>
    </row>
    <row r="866" spans="1:63" s="1167" customFormat="1" ht="13.5" customHeight="1">
      <c r="A866" s="1218">
        <v>44302</v>
      </c>
      <c r="B866" s="1167" t="s">
        <v>478</v>
      </c>
      <c r="C866" s="1167" t="s">
        <v>66</v>
      </c>
      <c r="D866" s="1167">
        <v>12</v>
      </c>
      <c r="E866" s="1167">
        <v>12</v>
      </c>
      <c r="H866" s="1167">
        <v>24</v>
      </c>
      <c r="J866" s="1167">
        <v>288</v>
      </c>
      <c r="O866" s="1167">
        <v>0</v>
      </c>
      <c r="T866" s="1167">
        <v>0</v>
      </c>
      <c r="U866" s="1167">
        <v>0</v>
      </c>
      <c r="V866" s="1167">
        <v>0</v>
      </c>
      <c r="W866" s="1167">
        <v>24</v>
      </c>
      <c r="X866" s="1167">
        <v>0</v>
      </c>
      <c r="Y866" s="1167">
        <v>288</v>
      </c>
      <c r="Z866" s="1167">
        <v>0</v>
      </c>
      <c r="AA866" s="1167">
        <v>0</v>
      </c>
      <c r="AB866" s="1167">
        <v>0</v>
      </c>
      <c r="AC866" s="1167">
        <v>0</v>
      </c>
      <c r="AD866" s="1167">
        <v>0</v>
      </c>
      <c r="AE866" s="1167">
        <v>0</v>
      </c>
      <c r="AF866" s="1167">
        <v>0</v>
      </c>
      <c r="AG866" s="1167">
        <v>24</v>
      </c>
      <c r="AH866" s="1167">
        <v>0</v>
      </c>
      <c r="AI866" s="1167">
        <v>288</v>
      </c>
      <c r="BK866" s="1167">
        <v>862</v>
      </c>
    </row>
    <row r="867" spans="1:63" s="1167" customFormat="1" ht="13.5" customHeight="1">
      <c r="A867" s="1218">
        <v>44302</v>
      </c>
      <c r="B867" s="1167" t="s">
        <v>60</v>
      </c>
      <c r="C867" s="1167" t="s">
        <v>66</v>
      </c>
      <c r="D867" s="1167">
        <v>20</v>
      </c>
      <c r="E867" s="1167">
        <v>20</v>
      </c>
      <c r="H867" s="1167">
        <v>0.5</v>
      </c>
      <c r="J867" s="1167">
        <v>10</v>
      </c>
      <c r="M867" s="1167">
        <v>1</v>
      </c>
      <c r="O867" s="1167">
        <v>20</v>
      </c>
      <c r="R867" s="1167">
        <v>1</v>
      </c>
      <c r="T867" s="1167">
        <v>20</v>
      </c>
      <c r="U867" s="1167">
        <v>0</v>
      </c>
      <c r="V867" s="1167">
        <v>0</v>
      </c>
      <c r="W867" s="1167">
        <v>2.5</v>
      </c>
      <c r="X867" s="1167">
        <v>0</v>
      </c>
      <c r="Y867" s="1167">
        <v>50</v>
      </c>
      <c r="Z867" s="1167">
        <v>0</v>
      </c>
      <c r="AA867" s="1167">
        <v>0</v>
      </c>
      <c r="AB867" s="1167">
        <v>0</v>
      </c>
      <c r="AC867" s="1167">
        <v>0</v>
      </c>
      <c r="AD867" s="1167">
        <v>0</v>
      </c>
      <c r="AE867" s="1167">
        <v>0</v>
      </c>
      <c r="AF867" s="1167">
        <v>0</v>
      </c>
      <c r="AG867" s="1167">
        <v>2.5</v>
      </c>
      <c r="AH867" s="1167">
        <v>0</v>
      </c>
      <c r="AI867" s="1167">
        <v>50</v>
      </c>
      <c r="BK867" s="1167">
        <v>863</v>
      </c>
    </row>
    <row r="868" spans="1:63" s="1167" customFormat="1" ht="13.5" customHeight="1">
      <c r="A868" s="1218">
        <v>44302</v>
      </c>
      <c r="B868" s="1167" t="s">
        <v>61</v>
      </c>
      <c r="C868" s="1167" t="s">
        <v>66</v>
      </c>
      <c r="D868" s="1167">
        <v>20</v>
      </c>
      <c r="E868" s="1167">
        <v>20</v>
      </c>
      <c r="H868" s="1167">
        <v>0.7</v>
      </c>
      <c r="J868" s="1167">
        <v>14</v>
      </c>
      <c r="M868" s="1167">
        <v>1</v>
      </c>
      <c r="O868" s="1167">
        <v>20</v>
      </c>
      <c r="R868" s="1167">
        <v>1</v>
      </c>
      <c r="T868" s="1167">
        <v>20</v>
      </c>
      <c r="U868" s="1167">
        <v>0</v>
      </c>
      <c r="V868" s="1167">
        <v>0</v>
      </c>
      <c r="W868" s="1167">
        <v>2.7</v>
      </c>
      <c r="X868" s="1167">
        <v>0</v>
      </c>
      <c r="Y868" s="1167">
        <v>54</v>
      </c>
      <c r="Z868" s="1167">
        <v>0</v>
      </c>
      <c r="AA868" s="1167">
        <v>0</v>
      </c>
      <c r="AB868" s="1167">
        <v>0</v>
      </c>
      <c r="AC868" s="1167">
        <v>0</v>
      </c>
      <c r="AD868" s="1167">
        <v>0</v>
      </c>
      <c r="AE868" s="1167">
        <v>0</v>
      </c>
      <c r="AF868" s="1167">
        <v>0</v>
      </c>
      <c r="AG868" s="1167">
        <v>2.7</v>
      </c>
      <c r="AH868" s="1167">
        <v>0</v>
      </c>
      <c r="AI868" s="1167">
        <v>54</v>
      </c>
      <c r="BK868" s="1167">
        <v>864</v>
      </c>
    </row>
    <row r="869" spans="1:63" s="1167" customFormat="1" ht="13.5" customHeight="1">
      <c r="A869" s="1218">
        <v>44302</v>
      </c>
      <c r="B869" s="1167" t="s">
        <v>160</v>
      </c>
      <c r="C869" s="1167" t="s">
        <v>66</v>
      </c>
      <c r="D869" s="1167">
        <v>14</v>
      </c>
      <c r="E869" s="1167">
        <v>12</v>
      </c>
      <c r="J869" s="1167">
        <v>0</v>
      </c>
      <c r="M869" s="1167">
        <v>5</v>
      </c>
      <c r="O869" s="1167">
        <v>60</v>
      </c>
      <c r="R869" s="1167">
        <v>5</v>
      </c>
      <c r="T869" s="1167">
        <v>60</v>
      </c>
      <c r="U869" s="1167">
        <v>0</v>
      </c>
      <c r="V869" s="1167">
        <v>0</v>
      </c>
      <c r="W869" s="1167">
        <v>10</v>
      </c>
      <c r="X869" s="1167">
        <v>0</v>
      </c>
      <c r="Y869" s="1167">
        <v>120</v>
      </c>
      <c r="Z869" s="1167">
        <v>0</v>
      </c>
      <c r="AA869" s="1167">
        <v>0</v>
      </c>
      <c r="AB869" s="1167">
        <v>0</v>
      </c>
      <c r="AC869" s="1167">
        <v>0</v>
      </c>
      <c r="AD869" s="1167">
        <v>0</v>
      </c>
      <c r="AE869" s="1167">
        <v>0</v>
      </c>
      <c r="AF869" s="1167">
        <v>0</v>
      </c>
      <c r="AG869" s="1167">
        <v>10</v>
      </c>
      <c r="AH869" s="1167">
        <v>0</v>
      </c>
      <c r="AI869" s="1167">
        <v>120</v>
      </c>
      <c r="BK869" s="1167">
        <v>865</v>
      </c>
    </row>
    <row r="870" spans="1:63" s="1167" customFormat="1" ht="13.5" customHeight="1">
      <c r="A870" s="1218">
        <v>44302</v>
      </c>
      <c r="B870" s="1167" t="s">
        <v>161</v>
      </c>
      <c r="C870" s="1167" t="s">
        <v>389</v>
      </c>
      <c r="D870" s="1167">
        <v>13</v>
      </c>
      <c r="E870" s="1167">
        <v>13</v>
      </c>
      <c r="J870" s="1167">
        <v>0</v>
      </c>
      <c r="O870" s="1167">
        <v>0</v>
      </c>
      <c r="T870" s="1167">
        <v>0</v>
      </c>
      <c r="U870" s="1167">
        <v>0</v>
      </c>
      <c r="V870" s="1167">
        <v>0</v>
      </c>
      <c r="W870" s="1167">
        <v>0</v>
      </c>
      <c r="X870" s="1167">
        <v>0</v>
      </c>
      <c r="Y870" s="1167">
        <v>0</v>
      </c>
      <c r="Z870" s="1167">
        <v>0</v>
      </c>
      <c r="AA870" s="1167">
        <v>0</v>
      </c>
      <c r="AB870" s="1167">
        <v>0</v>
      </c>
      <c r="AC870" s="1167">
        <v>0</v>
      </c>
      <c r="AD870" s="1167">
        <v>0</v>
      </c>
      <c r="AE870" s="1167">
        <v>0</v>
      </c>
      <c r="AF870" s="1167">
        <v>0</v>
      </c>
      <c r="AG870" s="1167">
        <v>0</v>
      </c>
      <c r="AH870" s="1167">
        <v>0</v>
      </c>
      <c r="AI870" s="1167">
        <v>0</v>
      </c>
      <c r="BK870" s="1167">
        <v>866</v>
      </c>
    </row>
    <row r="871" spans="1:63" s="1167" customFormat="1" ht="13.5" customHeight="1">
      <c r="A871" s="1218">
        <v>44302</v>
      </c>
      <c r="B871" s="1167" t="s">
        <v>896</v>
      </c>
      <c r="C871" s="1167" t="s">
        <v>66</v>
      </c>
      <c r="D871" s="1167">
        <v>10</v>
      </c>
      <c r="E871" s="1167">
        <v>10</v>
      </c>
      <c r="H871" s="1167">
        <v>5</v>
      </c>
      <c r="J871" s="1167">
        <v>50</v>
      </c>
      <c r="O871" s="1167">
        <v>0</v>
      </c>
      <c r="R871" s="1167">
        <v>5</v>
      </c>
      <c r="T871" s="1167">
        <v>50</v>
      </c>
      <c r="U871" s="1167">
        <v>0</v>
      </c>
      <c r="V871" s="1167">
        <v>0</v>
      </c>
      <c r="W871" s="1167">
        <v>10</v>
      </c>
      <c r="X871" s="1167">
        <v>0</v>
      </c>
      <c r="Y871" s="1167">
        <v>100</v>
      </c>
      <c r="Z871" s="1167">
        <v>0</v>
      </c>
      <c r="AA871" s="1167">
        <v>0</v>
      </c>
      <c r="AB871" s="1167">
        <v>0</v>
      </c>
      <c r="AC871" s="1167">
        <v>0</v>
      </c>
      <c r="AD871" s="1167">
        <v>0</v>
      </c>
      <c r="AE871" s="1167">
        <v>0</v>
      </c>
      <c r="AF871" s="1167">
        <v>0</v>
      </c>
      <c r="AG871" s="1167">
        <v>10</v>
      </c>
      <c r="AH871" s="1167">
        <v>0</v>
      </c>
      <c r="AI871" s="1167">
        <v>100</v>
      </c>
      <c r="BK871" s="1167">
        <v>867</v>
      </c>
    </row>
    <row r="872" spans="1:63" s="1167" customFormat="1" ht="13.5" customHeight="1">
      <c r="A872" s="1218">
        <v>44302</v>
      </c>
      <c r="B872" s="1167" t="s">
        <v>893</v>
      </c>
      <c r="C872" s="1167" t="s">
        <v>66</v>
      </c>
      <c r="D872" s="1167">
        <v>25</v>
      </c>
      <c r="E872" s="1167">
        <v>25</v>
      </c>
      <c r="J872" s="1167">
        <v>0</v>
      </c>
      <c r="O872" s="1167">
        <v>0</v>
      </c>
      <c r="T872" s="1167">
        <v>0</v>
      </c>
      <c r="U872" s="1167">
        <v>0</v>
      </c>
      <c r="V872" s="1167">
        <v>0</v>
      </c>
      <c r="W872" s="1167">
        <v>0</v>
      </c>
      <c r="X872" s="1167">
        <v>0</v>
      </c>
      <c r="Y872" s="1167">
        <v>0</v>
      </c>
      <c r="Z872" s="1167">
        <v>0</v>
      </c>
      <c r="AA872" s="1167">
        <v>0</v>
      </c>
      <c r="AB872" s="1167">
        <v>0</v>
      </c>
      <c r="AC872" s="1167">
        <v>0</v>
      </c>
      <c r="AD872" s="1167">
        <v>0</v>
      </c>
      <c r="AE872" s="1167">
        <v>0</v>
      </c>
      <c r="AF872" s="1167">
        <v>0</v>
      </c>
      <c r="AG872" s="1167">
        <v>0</v>
      </c>
      <c r="AH872" s="1167">
        <v>0</v>
      </c>
      <c r="AI872" s="1167">
        <v>0</v>
      </c>
      <c r="BK872" s="1167">
        <v>868</v>
      </c>
    </row>
    <row r="873" spans="1:63" s="1167" customFormat="1" ht="13.5" customHeight="1">
      <c r="A873" s="1218">
        <v>44302</v>
      </c>
      <c r="B873" s="1167" t="s">
        <v>126</v>
      </c>
      <c r="C873" s="1167" t="s">
        <v>66</v>
      </c>
      <c r="D873" s="1167">
        <v>15</v>
      </c>
      <c r="E873" s="1167">
        <v>15</v>
      </c>
      <c r="J873" s="1167">
        <v>0</v>
      </c>
      <c r="O873" s="1167">
        <v>0</v>
      </c>
      <c r="T873" s="1167">
        <v>0</v>
      </c>
      <c r="U873" s="1167">
        <v>0</v>
      </c>
      <c r="V873" s="1167">
        <v>0</v>
      </c>
      <c r="W873" s="1167">
        <v>0</v>
      </c>
      <c r="X873" s="1167">
        <v>0</v>
      </c>
      <c r="Y873" s="1167">
        <v>0</v>
      </c>
      <c r="Z873" s="1167">
        <v>0</v>
      </c>
      <c r="AA873" s="1167">
        <v>0</v>
      </c>
      <c r="AB873" s="1167">
        <v>0</v>
      </c>
      <c r="AC873" s="1167">
        <v>0</v>
      </c>
      <c r="AD873" s="1167">
        <v>0</v>
      </c>
      <c r="AE873" s="1167">
        <v>0</v>
      </c>
      <c r="AF873" s="1167">
        <v>0</v>
      </c>
      <c r="AG873" s="1167">
        <v>0</v>
      </c>
      <c r="AH873" s="1167">
        <v>0</v>
      </c>
      <c r="AI873" s="1167">
        <v>0</v>
      </c>
      <c r="BK873" s="1167">
        <v>869</v>
      </c>
    </row>
    <row r="874" spans="1:63" s="1167" customFormat="1" ht="13.5" customHeight="1">
      <c r="A874" s="1218">
        <v>44302</v>
      </c>
      <c r="B874" s="1167" t="s">
        <v>62</v>
      </c>
      <c r="C874" s="1167" t="s">
        <v>66</v>
      </c>
      <c r="D874" s="1167">
        <v>8</v>
      </c>
      <c r="E874" s="1167">
        <v>8</v>
      </c>
      <c r="J874" s="1167">
        <v>0</v>
      </c>
      <c r="O874" s="1167">
        <v>0</v>
      </c>
      <c r="T874" s="1167">
        <v>0</v>
      </c>
      <c r="U874" s="1167">
        <v>0</v>
      </c>
      <c r="V874" s="1167">
        <v>0</v>
      </c>
      <c r="W874" s="1167">
        <v>0</v>
      </c>
      <c r="X874" s="1167">
        <v>0</v>
      </c>
      <c r="Y874" s="1167">
        <v>0</v>
      </c>
      <c r="Z874" s="1167">
        <v>0</v>
      </c>
      <c r="AA874" s="1167">
        <v>0</v>
      </c>
      <c r="AB874" s="1167">
        <v>0</v>
      </c>
      <c r="AC874" s="1167">
        <v>0</v>
      </c>
      <c r="AD874" s="1167">
        <v>0</v>
      </c>
      <c r="AE874" s="1167">
        <v>0</v>
      </c>
      <c r="AF874" s="1167">
        <v>0</v>
      </c>
      <c r="AG874" s="1167">
        <v>0</v>
      </c>
      <c r="AH874" s="1167">
        <v>0</v>
      </c>
      <c r="AI874" s="1167">
        <v>0</v>
      </c>
      <c r="BK874" s="1167">
        <v>870</v>
      </c>
    </row>
    <row r="875" spans="1:63" s="1167" customFormat="1" ht="13.5" customHeight="1">
      <c r="A875" s="1218">
        <v>44302</v>
      </c>
      <c r="B875" s="1167" t="s">
        <v>64</v>
      </c>
      <c r="C875" s="1167" t="s">
        <v>66</v>
      </c>
      <c r="D875" s="1167">
        <v>13</v>
      </c>
      <c r="E875" s="1167">
        <v>13</v>
      </c>
      <c r="J875" s="1167">
        <v>0</v>
      </c>
      <c r="M875" s="1167">
        <v>7</v>
      </c>
      <c r="O875" s="1167">
        <v>91</v>
      </c>
      <c r="T875" s="1167">
        <v>0</v>
      </c>
      <c r="U875" s="1167">
        <v>0</v>
      </c>
      <c r="V875" s="1167">
        <v>0</v>
      </c>
      <c r="W875" s="1167">
        <v>7</v>
      </c>
      <c r="X875" s="1167">
        <v>0</v>
      </c>
      <c r="Y875" s="1167">
        <v>91</v>
      </c>
      <c r="Z875" s="1167">
        <v>0</v>
      </c>
      <c r="AA875" s="1167">
        <v>0</v>
      </c>
      <c r="AB875" s="1167">
        <v>0</v>
      </c>
      <c r="AC875" s="1167">
        <v>0</v>
      </c>
      <c r="AD875" s="1167">
        <v>0</v>
      </c>
      <c r="AE875" s="1167">
        <v>0</v>
      </c>
      <c r="AF875" s="1167">
        <v>0</v>
      </c>
      <c r="AG875" s="1167">
        <v>7</v>
      </c>
      <c r="AH875" s="1167">
        <v>0</v>
      </c>
      <c r="AI875" s="1167">
        <v>91</v>
      </c>
      <c r="BK875" s="1167">
        <v>871</v>
      </c>
    </row>
    <row r="876" spans="1:63" s="1167" customFormat="1" ht="13.5" customHeight="1">
      <c r="A876" s="1218">
        <v>44302</v>
      </c>
      <c r="B876" s="1167" t="s">
        <v>511</v>
      </c>
      <c r="C876" s="1167" t="s">
        <v>66</v>
      </c>
      <c r="D876" s="1167">
        <v>20</v>
      </c>
      <c r="E876" s="1167">
        <v>15</v>
      </c>
      <c r="J876" s="1167">
        <v>0</v>
      </c>
      <c r="O876" s="1167">
        <v>0</v>
      </c>
      <c r="R876" s="1167">
        <v>3</v>
      </c>
      <c r="T876" s="1167">
        <v>45</v>
      </c>
      <c r="U876" s="1167">
        <v>0</v>
      </c>
      <c r="V876" s="1167">
        <v>0</v>
      </c>
      <c r="W876" s="1167">
        <v>3</v>
      </c>
      <c r="X876" s="1167">
        <v>0</v>
      </c>
      <c r="Y876" s="1167">
        <v>45</v>
      </c>
      <c r="Z876" s="1167">
        <v>0</v>
      </c>
      <c r="AA876" s="1167">
        <v>0</v>
      </c>
      <c r="AB876" s="1167">
        <v>0</v>
      </c>
      <c r="AC876" s="1167">
        <v>0</v>
      </c>
      <c r="AD876" s="1167">
        <v>0</v>
      </c>
      <c r="AE876" s="1167">
        <v>0</v>
      </c>
      <c r="AF876" s="1167">
        <v>0</v>
      </c>
      <c r="AG876" s="1167">
        <v>3</v>
      </c>
      <c r="AH876" s="1167">
        <v>0</v>
      </c>
      <c r="AI876" s="1167">
        <v>45</v>
      </c>
      <c r="BK876" s="1167">
        <v>872</v>
      </c>
    </row>
    <row r="877" spans="1:63" s="1167" customFormat="1" ht="13.5" customHeight="1">
      <c r="A877" s="1218">
        <v>44302</v>
      </c>
      <c r="B877" s="1167" t="s">
        <v>895</v>
      </c>
      <c r="C877" s="1167" t="s">
        <v>66</v>
      </c>
      <c r="D877" s="1167">
        <v>8</v>
      </c>
      <c r="E877" s="1167">
        <v>8</v>
      </c>
      <c r="J877" s="1167">
        <v>0</v>
      </c>
      <c r="M877" s="1167">
        <v>5</v>
      </c>
      <c r="O877" s="1167">
        <v>40</v>
      </c>
      <c r="T877" s="1167">
        <v>0</v>
      </c>
      <c r="U877" s="1167">
        <v>0</v>
      </c>
      <c r="V877" s="1167">
        <v>0</v>
      </c>
      <c r="W877" s="1167">
        <v>5</v>
      </c>
      <c r="X877" s="1167">
        <v>0</v>
      </c>
      <c r="Y877" s="1167">
        <v>40</v>
      </c>
      <c r="Z877" s="1167">
        <v>0</v>
      </c>
      <c r="AA877" s="1167">
        <v>0</v>
      </c>
      <c r="AB877" s="1167">
        <v>0</v>
      </c>
      <c r="AC877" s="1167">
        <v>0</v>
      </c>
      <c r="AD877" s="1167">
        <v>0</v>
      </c>
      <c r="AE877" s="1167">
        <v>0</v>
      </c>
      <c r="AF877" s="1167">
        <v>0</v>
      </c>
      <c r="AG877" s="1167">
        <v>5</v>
      </c>
      <c r="AH877" s="1167">
        <v>0</v>
      </c>
      <c r="AI877" s="1167">
        <v>40</v>
      </c>
      <c r="BK877" s="1167">
        <v>873</v>
      </c>
    </row>
    <row r="878" spans="1:63" s="1167" customFormat="1" ht="13.5" customHeight="1">
      <c r="A878" s="1218">
        <v>44302</v>
      </c>
      <c r="B878" s="1167" t="s">
        <v>512</v>
      </c>
      <c r="C878" s="1167" t="s">
        <v>66</v>
      </c>
      <c r="D878" s="1167">
        <v>20</v>
      </c>
      <c r="E878" s="1167">
        <v>20</v>
      </c>
      <c r="J878" s="1167">
        <v>0</v>
      </c>
      <c r="O878" s="1167">
        <v>0</v>
      </c>
      <c r="R878" s="1167">
        <v>3</v>
      </c>
      <c r="T878" s="1167">
        <v>60</v>
      </c>
      <c r="U878" s="1167">
        <v>0</v>
      </c>
      <c r="V878" s="1167">
        <v>0</v>
      </c>
      <c r="W878" s="1167">
        <v>3</v>
      </c>
      <c r="X878" s="1167">
        <v>0</v>
      </c>
      <c r="Y878" s="1167">
        <v>60</v>
      </c>
      <c r="Z878" s="1167">
        <v>0</v>
      </c>
      <c r="AA878" s="1167">
        <v>0</v>
      </c>
      <c r="AB878" s="1167">
        <v>0</v>
      </c>
      <c r="AC878" s="1167">
        <v>0</v>
      </c>
      <c r="AD878" s="1167">
        <v>0</v>
      </c>
      <c r="AE878" s="1167">
        <v>0</v>
      </c>
      <c r="AF878" s="1167">
        <v>0</v>
      </c>
      <c r="AG878" s="1167">
        <v>3</v>
      </c>
      <c r="AH878" s="1167">
        <v>0</v>
      </c>
      <c r="AI878" s="1167">
        <v>60</v>
      </c>
      <c r="BK878" s="1167">
        <v>874</v>
      </c>
    </row>
    <row r="879" spans="1:63" s="1167" customFormat="1" ht="13.5" customHeight="1">
      <c r="A879" s="1218">
        <v>44302</v>
      </c>
      <c r="B879" s="1167" t="s">
        <v>636</v>
      </c>
      <c r="C879" s="1167" t="s">
        <v>66</v>
      </c>
      <c r="D879" s="1167">
        <v>10</v>
      </c>
      <c r="E879" s="1167">
        <v>10</v>
      </c>
      <c r="J879" s="1167">
        <v>0</v>
      </c>
      <c r="M879" s="1167">
        <v>0.5</v>
      </c>
      <c r="O879" s="1167">
        <v>5</v>
      </c>
      <c r="T879" s="1167">
        <v>0</v>
      </c>
      <c r="U879" s="1167">
        <v>0</v>
      </c>
      <c r="V879" s="1167">
        <v>0</v>
      </c>
      <c r="W879" s="1167">
        <v>0.5</v>
      </c>
      <c r="X879" s="1167">
        <v>0</v>
      </c>
      <c r="Y879" s="1167">
        <v>5</v>
      </c>
      <c r="Z879" s="1167">
        <v>0</v>
      </c>
      <c r="AA879" s="1167">
        <v>0</v>
      </c>
      <c r="AB879" s="1167">
        <v>0</v>
      </c>
      <c r="AC879" s="1167">
        <v>0</v>
      </c>
      <c r="AD879" s="1167">
        <v>0</v>
      </c>
      <c r="AE879" s="1167">
        <v>0</v>
      </c>
      <c r="AF879" s="1167">
        <v>0</v>
      </c>
      <c r="AG879" s="1167">
        <v>0.5</v>
      </c>
      <c r="AH879" s="1167">
        <v>0</v>
      </c>
      <c r="AI879" s="1167">
        <v>5</v>
      </c>
      <c r="BK879" s="1167">
        <v>875</v>
      </c>
    </row>
    <row r="880" spans="1:63" s="1167" customFormat="1" ht="13.5" customHeight="1">
      <c r="A880" s="1218">
        <v>44303</v>
      </c>
      <c r="B880" s="1167" t="s">
        <v>229</v>
      </c>
      <c r="C880" s="1167" t="s">
        <v>66</v>
      </c>
      <c r="D880" s="1167">
        <v>2</v>
      </c>
      <c r="E880" s="1167">
        <v>2</v>
      </c>
      <c r="F880" s="1167">
        <v>20</v>
      </c>
      <c r="J880" s="1167">
        <v>40</v>
      </c>
      <c r="K880" s="1167">
        <v>40</v>
      </c>
      <c r="O880" s="1167">
        <v>80</v>
      </c>
      <c r="P880" s="1167">
        <v>40</v>
      </c>
      <c r="T880" s="1167">
        <v>80</v>
      </c>
      <c r="U880" s="1167">
        <v>100</v>
      </c>
      <c r="V880" s="1167">
        <v>0</v>
      </c>
      <c r="W880" s="1167">
        <v>0</v>
      </c>
      <c r="X880" s="1167">
        <v>0</v>
      </c>
      <c r="Y880" s="1167">
        <v>200</v>
      </c>
      <c r="Z880" s="1167">
        <v>10066</v>
      </c>
      <c r="AA880" s="1167">
        <v>0</v>
      </c>
      <c r="AB880" s="1167">
        <v>0</v>
      </c>
      <c r="AC880" s="1167">
        <v>0</v>
      </c>
      <c r="AD880" s="1167">
        <v>20132</v>
      </c>
      <c r="AI880" s="1167">
        <v>0</v>
      </c>
      <c r="AJ880" s="1167">
        <v>105</v>
      </c>
      <c r="AK880" s="1167">
        <v>14</v>
      </c>
      <c r="AL880" s="1167">
        <v>0.16</v>
      </c>
      <c r="AM880" s="1167">
        <v>105</v>
      </c>
      <c r="AN880" s="1167">
        <v>32</v>
      </c>
      <c r="AO880" s="1167">
        <v>0.28999999999999998</v>
      </c>
      <c r="AP880" s="1167">
        <v>105</v>
      </c>
      <c r="AQ880" s="1167">
        <v>32</v>
      </c>
      <c r="AR880" s="1167">
        <v>0.28999999999999998</v>
      </c>
      <c r="AS880" s="1167">
        <v>7</v>
      </c>
      <c r="AT880" s="1167">
        <v>14</v>
      </c>
      <c r="AU880" s="1167">
        <v>0.16</v>
      </c>
      <c r="AV880" s="1167">
        <v>7</v>
      </c>
      <c r="AW880" s="1167">
        <v>24</v>
      </c>
      <c r="AX880" s="1167">
        <v>0.26</v>
      </c>
      <c r="AY880" s="1167">
        <v>7</v>
      </c>
      <c r="AZ880" s="1167">
        <v>24</v>
      </c>
      <c r="BA880" s="1167">
        <v>0.26</v>
      </c>
      <c r="BG880" s="1167">
        <v>10890.699999999995</v>
      </c>
      <c r="BH880" s="1167">
        <v>22.239999999999782</v>
      </c>
      <c r="BI880" s="1167">
        <v>0</v>
      </c>
      <c r="BK880" s="1167">
        <v>876</v>
      </c>
    </row>
    <row r="881" spans="1:63" s="1167" customFormat="1" ht="13.5" customHeight="1">
      <c r="A881" s="1218">
        <v>44303</v>
      </c>
      <c r="B881" s="1167" t="s">
        <v>848</v>
      </c>
      <c r="C881" s="1167" t="s">
        <v>66</v>
      </c>
      <c r="D881" s="1167">
        <v>2</v>
      </c>
      <c r="E881" s="1167">
        <v>2</v>
      </c>
      <c r="J881" s="1167">
        <v>0</v>
      </c>
      <c r="O881" s="1167">
        <v>0</v>
      </c>
      <c r="T881" s="1167">
        <v>0</v>
      </c>
      <c r="U881" s="1167">
        <v>0</v>
      </c>
      <c r="V881" s="1167">
        <v>0</v>
      </c>
      <c r="W881" s="1167">
        <v>0</v>
      </c>
      <c r="X881" s="1167">
        <v>0</v>
      </c>
      <c r="Y881" s="1167">
        <v>0</v>
      </c>
      <c r="Z881" s="1167">
        <v>1980</v>
      </c>
      <c r="AA881" s="1167">
        <v>0</v>
      </c>
      <c r="AB881" s="1167">
        <v>0</v>
      </c>
      <c r="AC881" s="1167">
        <v>0</v>
      </c>
      <c r="AD881" s="1167">
        <v>3960</v>
      </c>
      <c r="AI881" s="1167">
        <v>0</v>
      </c>
      <c r="BK881" s="1167">
        <v>877</v>
      </c>
    </row>
    <row r="882" spans="1:63" s="1167" customFormat="1" ht="13.5" customHeight="1">
      <c r="A882" s="1218">
        <v>44303</v>
      </c>
      <c r="B882" s="1167" t="s">
        <v>202</v>
      </c>
      <c r="C882" s="1167" t="s">
        <v>66</v>
      </c>
      <c r="D882" s="1167">
        <v>12.6</v>
      </c>
      <c r="E882" s="1167">
        <v>12.6</v>
      </c>
      <c r="F882" s="1167">
        <v>18</v>
      </c>
      <c r="J882" s="1167">
        <v>226.79999999999998</v>
      </c>
      <c r="K882" s="1167">
        <v>32</v>
      </c>
      <c r="O882" s="1167">
        <v>403.2</v>
      </c>
      <c r="P882" s="1167">
        <v>32</v>
      </c>
      <c r="T882" s="1167">
        <v>403.2</v>
      </c>
      <c r="U882" s="1167">
        <v>82</v>
      </c>
      <c r="V882" s="1167">
        <v>0</v>
      </c>
      <c r="W882" s="1167">
        <v>0</v>
      </c>
      <c r="X882" s="1167">
        <v>0</v>
      </c>
      <c r="Y882" s="1167">
        <v>1033.2</v>
      </c>
      <c r="Z882" s="1167">
        <v>4065</v>
      </c>
      <c r="AA882" s="1167">
        <v>0</v>
      </c>
      <c r="AB882" s="1167">
        <v>0</v>
      </c>
      <c r="AC882" s="1167">
        <v>0</v>
      </c>
      <c r="AD882" s="1167">
        <v>51219</v>
      </c>
      <c r="AI882" s="1167">
        <v>0</v>
      </c>
      <c r="BK882" s="1167">
        <v>878</v>
      </c>
    </row>
    <row r="883" spans="1:63" s="1167" customFormat="1" ht="13.5" customHeight="1">
      <c r="A883" s="1218">
        <v>44303</v>
      </c>
      <c r="B883" s="1167" t="s">
        <v>850</v>
      </c>
      <c r="C883" s="1167" t="s">
        <v>389</v>
      </c>
      <c r="D883" s="1167">
        <v>10</v>
      </c>
      <c r="E883" s="1167">
        <v>10</v>
      </c>
      <c r="J883" s="1167">
        <v>0</v>
      </c>
      <c r="M883" s="1167">
        <v>0.8</v>
      </c>
      <c r="O883" s="1167">
        <v>8</v>
      </c>
      <c r="R883" s="1167">
        <v>0.7</v>
      </c>
      <c r="T883" s="1167">
        <v>7</v>
      </c>
      <c r="U883" s="1167">
        <v>0</v>
      </c>
      <c r="V883" s="1167">
        <v>0</v>
      </c>
      <c r="W883" s="1167">
        <v>1.5</v>
      </c>
      <c r="X883" s="1167">
        <v>0</v>
      </c>
      <c r="Y883" s="1167">
        <v>15</v>
      </c>
      <c r="Z883" s="1167">
        <v>0</v>
      </c>
      <c r="AA883" s="1167">
        <v>0</v>
      </c>
      <c r="AB883" s="1167">
        <v>2.5</v>
      </c>
      <c r="AC883" s="1167">
        <v>0</v>
      </c>
      <c r="AD883" s="1167">
        <v>25</v>
      </c>
      <c r="AI883" s="1167">
        <v>0</v>
      </c>
      <c r="BK883" s="1167">
        <v>879</v>
      </c>
    </row>
    <row r="884" spans="1:63" s="1167" customFormat="1" ht="13.5" customHeight="1">
      <c r="A884" s="1218">
        <v>44303</v>
      </c>
      <c r="B884" s="1167" t="s">
        <v>851</v>
      </c>
      <c r="C884" s="1167" t="s">
        <v>389</v>
      </c>
      <c r="D884" s="1167">
        <v>30</v>
      </c>
      <c r="E884" s="1167">
        <v>25</v>
      </c>
      <c r="G884" s="1167">
        <v>2</v>
      </c>
      <c r="J884" s="1167">
        <v>50</v>
      </c>
      <c r="L884" s="1167">
        <v>3</v>
      </c>
      <c r="O884" s="1167">
        <v>75</v>
      </c>
      <c r="Q884" s="1167">
        <v>3</v>
      </c>
      <c r="T884" s="1167">
        <v>75</v>
      </c>
      <c r="U884" s="1167">
        <v>0</v>
      </c>
      <c r="V884" s="1167">
        <v>8</v>
      </c>
      <c r="W884" s="1167">
        <v>0</v>
      </c>
      <c r="X884" s="1167">
        <v>0</v>
      </c>
      <c r="Y884" s="1167">
        <v>200</v>
      </c>
      <c r="Z884" s="1167">
        <v>0</v>
      </c>
      <c r="AA884" s="1167">
        <v>40</v>
      </c>
      <c r="AB884" s="1167">
        <v>0</v>
      </c>
      <c r="AC884" s="1167">
        <v>0</v>
      </c>
      <c r="AD884" s="1167">
        <v>1000</v>
      </c>
      <c r="AI884" s="1167">
        <v>0</v>
      </c>
      <c r="BK884" s="1167">
        <v>880</v>
      </c>
    </row>
    <row r="885" spans="1:63" s="1167" customFormat="1" ht="13.5" customHeight="1">
      <c r="A885" s="1218">
        <v>44303</v>
      </c>
      <c r="B885" s="1167" t="s">
        <v>496</v>
      </c>
      <c r="C885" s="1167" t="s">
        <v>852</v>
      </c>
      <c r="D885" s="1167">
        <v>42</v>
      </c>
      <c r="E885" s="1167">
        <v>42</v>
      </c>
      <c r="H885" s="1167">
        <v>0.3</v>
      </c>
      <c r="J885" s="1167">
        <v>12.6</v>
      </c>
      <c r="M885" s="1167">
        <v>0.8</v>
      </c>
      <c r="O885" s="1167">
        <v>33.6</v>
      </c>
      <c r="R885" s="1167">
        <v>0.8</v>
      </c>
      <c r="T885" s="1167">
        <v>33.6</v>
      </c>
      <c r="U885" s="1167">
        <v>0</v>
      </c>
      <c r="V885" s="1167">
        <v>0</v>
      </c>
      <c r="W885" s="1167">
        <v>1.9000000000000001</v>
      </c>
      <c r="X885" s="1167">
        <v>0</v>
      </c>
      <c r="Y885" s="1167">
        <v>79.800000000000011</v>
      </c>
      <c r="Z885" s="1167">
        <v>0</v>
      </c>
      <c r="AA885" s="1167">
        <v>0</v>
      </c>
      <c r="AB885" s="1167">
        <v>9.6000000000000014</v>
      </c>
      <c r="AC885" s="1167">
        <v>0</v>
      </c>
      <c r="AD885" s="1167">
        <v>403.20000000000005</v>
      </c>
      <c r="AI885" s="1167">
        <v>0</v>
      </c>
      <c r="BK885" s="1167">
        <v>881</v>
      </c>
    </row>
    <row r="886" spans="1:63" s="1167" customFormat="1" ht="13.5" customHeight="1">
      <c r="A886" s="1218">
        <v>44303</v>
      </c>
      <c r="B886" s="1167" t="s">
        <v>43</v>
      </c>
      <c r="C886" s="1167" t="s">
        <v>66</v>
      </c>
      <c r="D886" s="1167">
        <v>3.5</v>
      </c>
      <c r="E886" s="1167">
        <v>3.5</v>
      </c>
      <c r="H886" s="1167">
        <v>1</v>
      </c>
      <c r="J886" s="1167">
        <v>3.5</v>
      </c>
      <c r="M886" s="1167">
        <v>1.5</v>
      </c>
      <c r="O886" s="1167">
        <v>5.25</v>
      </c>
      <c r="P886" s="1167" t="s">
        <v>883</v>
      </c>
      <c r="R886" s="1167">
        <v>1.5</v>
      </c>
      <c r="T886" s="1167">
        <v>5.25</v>
      </c>
      <c r="U886" s="1167">
        <v>0</v>
      </c>
      <c r="W886" s="1167">
        <v>4</v>
      </c>
      <c r="X886" s="1167">
        <v>0</v>
      </c>
      <c r="Y886" s="1167">
        <v>14</v>
      </c>
      <c r="Z886" s="1167">
        <v>0</v>
      </c>
      <c r="AA886" s="1167">
        <v>0</v>
      </c>
      <c r="AB886" s="1167">
        <v>14</v>
      </c>
      <c r="AC886" s="1167">
        <v>0</v>
      </c>
      <c r="AD886" s="1167">
        <v>49</v>
      </c>
      <c r="AI886" s="1167">
        <v>0</v>
      </c>
      <c r="BK886" s="1167">
        <v>882</v>
      </c>
    </row>
    <row r="887" spans="1:63" s="1167" customFormat="1" ht="13.5" customHeight="1">
      <c r="A887" s="1218">
        <v>44303</v>
      </c>
      <c r="B887" s="1167" t="s">
        <v>618</v>
      </c>
      <c r="C887" s="1167" t="s">
        <v>66</v>
      </c>
      <c r="D887" s="1167">
        <v>35</v>
      </c>
      <c r="E887" s="1167">
        <v>35</v>
      </c>
      <c r="H887" s="1167">
        <v>0.4</v>
      </c>
      <c r="J887" s="1167">
        <v>14</v>
      </c>
      <c r="M887" s="1167">
        <v>0.8</v>
      </c>
      <c r="O887" s="1167">
        <v>28</v>
      </c>
      <c r="R887" s="1167">
        <v>0.8</v>
      </c>
      <c r="T887" s="1167">
        <v>28</v>
      </c>
      <c r="U887" s="1167">
        <v>0</v>
      </c>
      <c r="V887" s="1167">
        <v>0</v>
      </c>
      <c r="W887" s="1167">
        <v>2</v>
      </c>
      <c r="X887" s="1167">
        <v>0</v>
      </c>
      <c r="Y887" s="1167">
        <v>70</v>
      </c>
      <c r="Z887" s="1167">
        <v>0</v>
      </c>
      <c r="AA887" s="1167">
        <v>0</v>
      </c>
      <c r="AB887" s="1167">
        <v>1</v>
      </c>
      <c r="AC887" s="1167">
        <v>0</v>
      </c>
      <c r="AD887" s="1167">
        <v>35</v>
      </c>
      <c r="AG887" s="1167">
        <v>10</v>
      </c>
      <c r="AI887" s="1167">
        <v>350</v>
      </c>
      <c r="BK887" s="1167">
        <v>883</v>
      </c>
    </row>
    <row r="888" spans="1:63" s="1167" customFormat="1" ht="13.5" customHeight="1">
      <c r="A888" s="1218">
        <v>44303</v>
      </c>
      <c r="B888" s="1167" t="s">
        <v>44</v>
      </c>
      <c r="C888" s="1167" t="s">
        <v>66</v>
      </c>
      <c r="D888" s="1167">
        <v>20</v>
      </c>
      <c r="E888" s="1167">
        <v>20</v>
      </c>
      <c r="H888" s="1167">
        <v>0.4</v>
      </c>
      <c r="J888" s="1167">
        <v>8</v>
      </c>
      <c r="M888" s="1167">
        <v>0.8</v>
      </c>
      <c r="O888" s="1167">
        <v>16</v>
      </c>
      <c r="Q888" s="1167" t="s">
        <v>884</v>
      </c>
      <c r="R888" s="1167">
        <v>0.8</v>
      </c>
      <c r="T888" s="1167">
        <v>16</v>
      </c>
      <c r="U888" s="1167">
        <v>0</v>
      </c>
      <c r="V888" s="1167">
        <v>0</v>
      </c>
      <c r="W888" s="1167">
        <v>2</v>
      </c>
      <c r="X888" s="1167">
        <v>0</v>
      </c>
      <c r="Y888" s="1167">
        <v>40</v>
      </c>
      <c r="Z888" s="1167">
        <v>0</v>
      </c>
      <c r="AA888" s="1167">
        <v>0</v>
      </c>
      <c r="AB888" s="1167">
        <v>1</v>
      </c>
      <c r="AC888" s="1167">
        <v>0</v>
      </c>
      <c r="AD888" s="1167">
        <v>20</v>
      </c>
      <c r="AG888" s="1167">
        <v>10</v>
      </c>
      <c r="AI888" s="1167">
        <v>200</v>
      </c>
      <c r="BK888" s="1167">
        <v>884</v>
      </c>
    </row>
    <row r="889" spans="1:63" s="1167" customFormat="1" ht="13.5" customHeight="1">
      <c r="A889" s="1218">
        <v>44303</v>
      </c>
      <c r="B889" s="1167" t="s">
        <v>593</v>
      </c>
      <c r="C889" s="1167" t="s">
        <v>389</v>
      </c>
      <c r="D889" s="1167">
        <v>22</v>
      </c>
      <c r="E889" s="1167">
        <v>22</v>
      </c>
      <c r="H889" s="1167">
        <v>1</v>
      </c>
      <c r="J889" s="1167">
        <v>22</v>
      </c>
      <c r="M889" s="1167">
        <v>1</v>
      </c>
      <c r="O889" s="1167">
        <v>22</v>
      </c>
      <c r="R889" s="1167">
        <v>1.5</v>
      </c>
      <c r="T889" s="1167">
        <v>33</v>
      </c>
      <c r="U889" s="1167">
        <v>0</v>
      </c>
      <c r="V889" s="1167">
        <v>0</v>
      </c>
      <c r="W889" s="1167">
        <v>3.5</v>
      </c>
      <c r="X889" s="1167">
        <v>0</v>
      </c>
      <c r="Y889" s="1167">
        <v>77</v>
      </c>
      <c r="Z889" s="1167">
        <v>0</v>
      </c>
      <c r="AA889" s="1167">
        <v>0</v>
      </c>
      <c r="AB889" s="1167">
        <v>13.5</v>
      </c>
      <c r="AC889" s="1167">
        <v>0</v>
      </c>
      <c r="AD889" s="1167">
        <v>297</v>
      </c>
      <c r="AI889" s="1167">
        <v>0</v>
      </c>
      <c r="BK889" s="1167">
        <v>885</v>
      </c>
    </row>
    <row r="890" spans="1:63" s="1167" customFormat="1" ht="13.5" customHeight="1">
      <c r="A890" s="1218">
        <v>44303</v>
      </c>
      <c r="B890" s="1167" t="s">
        <v>45</v>
      </c>
      <c r="C890" s="1167" t="s">
        <v>66</v>
      </c>
      <c r="D890" s="1167">
        <v>130</v>
      </c>
      <c r="E890" s="1167">
        <v>90</v>
      </c>
      <c r="F890" s="1167" t="s">
        <v>885</v>
      </c>
      <c r="G890" s="1167" t="s">
        <v>886</v>
      </c>
      <c r="J890" s="1167">
        <v>0</v>
      </c>
      <c r="M890" s="1167">
        <v>0.1</v>
      </c>
      <c r="O890" s="1167">
        <v>9</v>
      </c>
      <c r="R890" s="1167">
        <v>0.1</v>
      </c>
      <c r="T890" s="1167">
        <v>9</v>
      </c>
      <c r="U890" s="1167">
        <v>0</v>
      </c>
      <c r="V890" s="1167">
        <v>0</v>
      </c>
      <c r="W890" s="1167">
        <v>0.2</v>
      </c>
      <c r="X890" s="1167">
        <v>0</v>
      </c>
      <c r="Y890" s="1167">
        <v>18</v>
      </c>
      <c r="Z890" s="1167">
        <v>0</v>
      </c>
      <c r="AA890" s="1167">
        <v>0</v>
      </c>
      <c r="AB890" s="1167">
        <v>3.7999999999999989</v>
      </c>
      <c r="AC890" s="1167">
        <v>0</v>
      </c>
      <c r="AD890" s="1167">
        <v>341.99999999999989</v>
      </c>
      <c r="AI890" s="1167">
        <v>0</v>
      </c>
      <c r="BK890" s="1167">
        <v>886</v>
      </c>
    </row>
    <row r="891" spans="1:63" s="1167" customFormat="1" ht="13.5" customHeight="1">
      <c r="A891" s="1218">
        <v>44303</v>
      </c>
      <c r="B891" s="1167" t="s">
        <v>46</v>
      </c>
      <c r="C891" s="1167" t="s">
        <v>66</v>
      </c>
      <c r="D891" s="1167">
        <v>35</v>
      </c>
      <c r="E891" s="1167">
        <v>35</v>
      </c>
      <c r="H891" s="1167">
        <v>0.1</v>
      </c>
      <c r="J891" s="1167">
        <v>3.5</v>
      </c>
      <c r="M891" s="1167">
        <v>0.2</v>
      </c>
      <c r="O891" s="1167">
        <v>7</v>
      </c>
      <c r="R891" s="1167">
        <v>0.2</v>
      </c>
      <c r="T891" s="1167">
        <v>7</v>
      </c>
      <c r="U891" s="1167">
        <v>0</v>
      </c>
      <c r="V891" s="1167">
        <v>0</v>
      </c>
      <c r="W891" s="1167">
        <v>0.5</v>
      </c>
      <c r="X891" s="1167">
        <v>0</v>
      </c>
      <c r="Y891" s="1167">
        <v>17.5</v>
      </c>
      <c r="Z891" s="1167">
        <v>0</v>
      </c>
      <c r="AA891" s="1167">
        <v>0</v>
      </c>
      <c r="AB891" s="1167">
        <v>7</v>
      </c>
      <c r="AC891" s="1167">
        <v>0</v>
      </c>
      <c r="AD891" s="1167">
        <v>245</v>
      </c>
      <c r="AI891" s="1167">
        <v>0</v>
      </c>
      <c r="BK891" s="1167">
        <v>887</v>
      </c>
    </row>
    <row r="892" spans="1:63" s="1167" customFormat="1" ht="13.5" customHeight="1">
      <c r="A892" s="1218">
        <v>44303</v>
      </c>
      <c r="B892" s="1167" t="s">
        <v>47</v>
      </c>
      <c r="C892" s="1167" t="s">
        <v>66</v>
      </c>
      <c r="D892" s="1167">
        <v>17</v>
      </c>
      <c r="E892" s="1167">
        <v>17</v>
      </c>
      <c r="J892" s="1167">
        <v>0</v>
      </c>
      <c r="O892" s="1167">
        <v>0</v>
      </c>
      <c r="T892" s="1167">
        <v>0</v>
      </c>
      <c r="U892" s="1167">
        <v>0</v>
      </c>
      <c r="V892" s="1167">
        <v>0</v>
      </c>
      <c r="W892" s="1167">
        <v>0</v>
      </c>
      <c r="X892" s="1167">
        <v>0</v>
      </c>
      <c r="Y892" s="1167">
        <v>0</v>
      </c>
      <c r="Z892" s="1167">
        <v>0</v>
      </c>
      <c r="AA892" s="1167">
        <v>0</v>
      </c>
      <c r="AB892" s="1167">
        <v>1</v>
      </c>
      <c r="AC892" s="1167">
        <v>0</v>
      </c>
      <c r="AD892" s="1167">
        <v>17</v>
      </c>
      <c r="AI892" s="1167">
        <v>0</v>
      </c>
      <c r="BK892" s="1167">
        <v>888</v>
      </c>
    </row>
    <row r="893" spans="1:63" s="1167" customFormat="1" ht="13.5" customHeight="1">
      <c r="A893" s="1218">
        <v>44303</v>
      </c>
      <c r="B893" s="1167" t="s">
        <v>48</v>
      </c>
      <c r="C893" s="1167" t="s">
        <v>389</v>
      </c>
      <c r="D893" s="1167">
        <v>23</v>
      </c>
      <c r="E893" s="1167">
        <v>23</v>
      </c>
      <c r="H893" s="1167">
        <v>0.5</v>
      </c>
      <c r="J893" s="1167">
        <v>11.5</v>
      </c>
      <c r="M893" s="1167">
        <v>1</v>
      </c>
      <c r="O893" s="1167">
        <v>23</v>
      </c>
      <c r="R893" s="1167">
        <v>1</v>
      </c>
      <c r="T893" s="1167">
        <v>23</v>
      </c>
      <c r="U893" s="1167">
        <v>0</v>
      </c>
      <c r="V893" s="1167">
        <v>0</v>
      </c>
      <c r="W893" s="1167">
        <v>2.5</v>
      </c>
      <c r="X893" s="1167">
        <v>0</v>
      </c>
      <c r="Y893" s="1167">
        <v>57.5</v>
      </c>
      <c r="Z893" s="1167">
        <v>0</v>
      </c>
      <c r="AA893" s="1167">
        <v>0</v>
      </c>
      <c r="AB893" s="1167">
        <v>10</v>
      </c>
      <c r="AC893" s="1167">
        <v>0</v>
      </c>
      <c r="AD893" s="1167">
        <v>230</v>
      </c>
      <c r="AI893" s="1167">
        <v>0</v>
      </c>
      <c r="BK893" s="1167">
        <v>889</v>
      </c>
    </row>
    <row r="894" spans="1:63" s="1167" customFormat="1" ht="13.5" customHeight="1">
      <c r="A894" s="1218">
        <v>44303</v>
      </c>
      <c r="B894" s="1167" t="s">
        <v>164</v>
      </c>
      <c r="C894" s="1167" t="s">
        <v>66</v>
      </c>
      <c r="D894" s="1167">
        <v>80</v>
      </c>
      <c r="E894" s="1167">
        <v>80</v>
      </c>
      <c r="H894" s="1167">
        <v>0.2</v>
      </c>
      <c r="J894" s="1167">
        <v>16</v>
      </c>
      <c r="M894" s="1167">
        <v>0.3</v>
      </c>
      <c r="O894" s="1167">
        <v>24</v>
      </c>
      <c r="R894" s="1167">
        <v>0.3</v>
      </c>
      <c r="T894" s="1167">
        <v>24</v>
      </c>
      <c r="U894" s="1167">
        <v>0</v>
      </c>
      <c r="V894" s="1167">
        <v>0</v>
      </c>
      <c r="W894" s="1167">
        <v>0.8</v>
      </c>
      <c r="X894" s="1167">
        <v>0</v>
      </c>
      <c r="Y894" s="1167">
        <v>64</v>
      </c>
      <c r="Z894" s="1167">
        <v>0</v>
      </c>
      <c r="AA894" s="1167">
        <v>0</v>
      </c>
      <c r="AB894" s="1167">
        <v>0.20000000000000129</v>
      </c>
      <c r="AC894" s="1167">
        <v>0</v>
      </c>
      <c r="AD894" s="1167">
        <v>16.000000000000103</v>
      </c>
      <c r="AG894" s="1167">
        <v>5</v>
      </c>
      <c r="AI894" s="1167">
        <v>400</v>
      </c>
      <c r="BK894" s="1167">
        <v>890</v>
      </c>
    </row>
    <row r="895" spans="1:63" s="1167" customFormat="1" ht="13.5" customHeight="1">
      <c r="A895" s="1218">
        <v>44303</v>
      </c>
      <c r="B895" s="1167" t="s">
        <v>49</v>
      </c>
      <c r="C895" s="1167" t="s">
        <v>66</v>
      </c>
      <c r="D895" s="1167">
        <v>40</v>
      </c>
      <c r="E895" s="1167">
        <v>40</v>
      </c>
      <c r="H895" s="1167">
        <v>0.2</v>
      </c>
      <c r="J895" s="1167">
        <v>8</v>
      </c>
      <c r="M895" s="1167">
        <v>0.3</v>
      </c>
      <c r="O895" s="1167">
        <v>12</v>
      </c>
      <c r="R895" s="1167">
        <v>0.3</v>
      </c>
      <c r="T895" s="1167">
        <v>12</v>
      </c>
      <c r="U895" s="1167">
        <v>0</v>
      </c>
      <c r="V895" s="1167">
        <v>0</v>
      </c>
      <c r="W895" s="1167">
        <v>0.8</v>
      </c>
      <c r="X895" s="1167">
        <v>0</v>
      </c>
      <c r="Y895" s="1167">
        <v>32</v>
      </c>
      <c r="Z895" s="1167">
        <v>0</v>
      </c>
      <c r="AA895" s="1167">
        <v>0</v>
      </c>
      <c r="AB895" s="1167">
        <v>17.199999999999992</v>
      </c>
      <c r="AC895" s="1167">
        <v>0</v>
      </c>
      <c r="AD895" s="1167">
        <v>687.99999999999966</v>
      </c>
      <c r="AI895" s="1167">
        <v>0</v>
      </c>
      <c r="BK895" s="1167">
        <v>891</v>
      </c>
    </row>
    <row r="896" spans="1:63" s="1167" customFormat="1" ht="13.5" customHeight="1">
      <c r="A896" s="1218">
        <v>44303</v>
      </c>
      <c r="B896" s="1167" t="s">
        <v>373</v>
      </c>
      <c r="C896" s="1167" t="s">
        <v>66</v>
      </c>
      <c r="D896" s="1167">
        <v>43</v>
      </c>
      <c r="E896" s="1167">
        <v>43</v>
      </c>
      <c r="H896" s="1167">
        <v>0.5</v>
      </c>
      <c r="J896" s="1167">
        <v>21.5</v>
      </c>
      <c r="M896" s="1167">
        <v>1</v>
      </c>
      <c r="O896" s="1167">
        <v>43</v>
      </c>
      <c r="R896" s="1167">
        <v>1</v>
      </c>
      <c r="T896" s="1167">
        <v>43</v>
      </c>
      <c r="U896" s="1167">
        <v>0</v>
      </c>
      <c r="V896" s="1167">
        <v>0</v>
      </c>
      <c r="W896" s="1167">
        <v>2.5</v>
      </c>
      <c r="X896" s="1167">
        <v>0</v>
      </c>
      <c r="Y896" s="1167">
        <v>107.5</v>
      </c>
      <c r="Z896" s="1167">
        <v>0</v>
      </c>
      <c r="AA896" s="1167">
        <v>0</v>
      </c>
      <c r="AB896" s="1167">
        <v>16.3</v>
      </c>
      <c r="AC896" s="1167">
        <v>0</v>
      </c>
      <c r="AD896" s="1167">
        <v>700.9</v>
      </c>
      <c r="AE896" s="1167">
        <v>0</v>
      </c>
      <c r="AF896" s="1167">
        <v>0</v>
      </c>
      <c r="AH896" s="1167">
        <v>0</v>
      </c>
      <c r="AI896" s="1167">
        <v>0</v>
      </c>
      <c r="BK896" s="1167">
        <v>892</v>
      </c>
    </row>
    <row r="897" spans="1:63" s="1167" customFormat="1" ht="13.5" customHeight="1">
      <c r="A897" s="1218">
        <v>44303</v>
      </c>
      <c r="B897" s="1167" t="s">
        <v>853</v>
      </c>
      <c r="C897" s="1167" t="s">
        <v>66</v>
      </c>
      <c r="D897" s="1167">
        <v>30</v>
      </c>
      <c r="E897" s="1167">
        <v>6</v>
      </c>
      <c r="H897" s="1167">
        <v>0.5</v>
      </c>
      <c r="J897" s="1167">
        <v>3</v>
      </c>
      <c r="M897" s="1167">
        <v>1</v>
      </c>
      <c r="O897" s="1167">
        <v>6</v>
      </c>
      <c r="R897" s="1167">
        <v>1</v>
      </c>
      <c r="T897" s="1167">
        <v>6</v>
      </c>
      <c r="V897" s="1167">
        <v>0</v>
      </c>
      <c r="W897" s="1167">
        <v>2.5</v>
      </c>
      <c r="X897" s="1167">
        <v>0</v>
      </c>
      <c r="Y897" s="1167">
        <v>15</v>
      </c>
      <c r="Z897" s="1167">
        <v>0</v>
      </c>
      <c r="AA897" s="1167">
        <v>0</v>
      </c>
      <c r="AB897" s="1167">
        <v>9.5</v>
      </c>
      <c r="AC897" s="1167">
        <v>0</v>
      </c>
      <c r="AD897" s="1167">
        <v>57</v>
      </c>
      <c r="AE897" s="1167">
        <v>0</v>
      </c>
      <c r="AF897" s="1167">
        <v>0</v>
      </c>
      <c r="AH897" s="1167">
        <v>0</v>
      </c>
      <c r="AI897" s="1167">
        <v>0</v>
      </c>
      <c r="BK897" s="1167">
        <v>893</v>
      </c>
    </row>
    <row r="898" spans="1:63" s="1167" customFormat="1" ht="13.5" customHeight="1">
      <c r="A898" s="1218">
        <v>44303</v>
      </c>
      <c r="B898" s="1167" t="s">
        <v>176</v>
      </c>
      <c r="C898" s="1167" t="s">
        <v>389</v>
      </c>
      <c r="D898" s="1167">
        <v>9</v>
      </c>
      <c r="E898" s="1167">
        <v>9</v>
      </c>
      <c r="H898" s="1167">
        <v>0.5</v>
      </c>
      <c r="J898" s="1167">
        <v>4.5</v>
      </c>
      <c r="K898" s="1167" t="s">
        <v>887</v>
      </c>
      <c r="M898" s="1167">
        <v>1</v>
      </c>
      <c r="O898" s="1167">
        <v>9</v>
      </c>
      <c r="R898" s="1167">
        <v>1</v>
      </c>
      <c r="T898" s="1167">
        <v>9</v>
      </c>
      <c r="U898" s="1167">
        <v>0</v>
      </c>
      <c r="V898" s="1167">
        <v>0</v>
      </c>
      <c r="W898" s="1167">
        <v>2.5</v>
      </c>
      <c r="X898" s="1167">
        <v>0</v>
      </c>
      <c r="Y898" s="1167">
        <v>22.5</v>
      </c>
      <c r="Z898" s="1167">
        <v>0</v>
      </c>
      <c r="AA898" s="1167">
        <v>0</v>
      </c>
      <c r="AB898" s="1167">
        <v>10.5</v>
      </c>
      <c r="AC898" s="1167">
        <v>0</v>
      </c>
      <c r="AD898" s="1167">
        <v>94.5</v>
      </c>
      <c r="AE898" s="1167">
        <v>0</v>
      </c>
      <c r="AF898" s="1167">
        <v>0</v>
      </c>
      <c r="AH898" s="1167">
        <v>0</v>
      </c>
      <c r="AI898" s="1167">
        <v>0</v>
      </c>
      <c r="BK898" s="1167">
        <v>894</v>
      </c>
    </row>
    <row r="899" spans="1:63" s="1167" customFormat="1" ht="13.5" customHeight="1">
      <c r="A899" s="1218">
        <v>44303</v>
      </c>
      <c r="B899" s="1167" t="s">
        <v>158</v>
      </c>
      <c r="C899" s="1167" t="s">
        <v>66</v>
      </c>
      <c r="D899" s="1167">
        <v>30</v>
      </c>
      <c r="E899" s="1167">
        <v>30</v>
      </c>
      <c r="H899" s="1167">
        <v>0.5</v>
      </c>
      <c r="J899" s="1167">
        <v>15</v>
      </c>
      <c r="M899" s="1167">
        <v>1</v>
      </c>
      <c r="O899" s="1167">
        <v>30</v>
      </c>
      <c r="R899" s="1167">
        <v>1</v>
      </c>
      <c r="T899" s="1167">
        <v>30</v>
      </c>
      <c r="U899" s="1167">
        <v>0</v>
      </c>
      <c r="V899" s="1167">
        <v>0</v>
      </c>
      <c r="W899" s="1167">
        <v>2.5</v>
      </c>
      <c r="X899" s="1167">
        <v>0</v>
      </c>
      <c r="Y899" s="1167">
        <v>75</v>
      </c>
      <c r="Z899" s="1167">
        <v>0</v>
      </c>
      <c r="AA899" s="1167">
        <v>0</v>
      </c>
      <c r="AB899" s="1167">
        <v>14.5</v>
      </c>
      <c r="AC899" s="1167">
        <v>0</v>
      </c>
      <c r="AD899" s="1167">
        <v>435</v>
      </c>
      <c r="AE899" s="1167">
        <v>0</v>
      </c>
      <c r="AF899" s="1167">
        <v>0</v>
      </c>
      <c r="AH899" s="1167">
        <v>0</v>
      </c>
      <c r="AI899" s="1167">
        <v>0</v>
      </c>
      <c r="BK899" s="1167">
        <v>895</v>
      </c>
    </row>
    <row r="900" spans="1:63" s="1167" customFormat="1" ht="13.5" customHeight="1">
      <c r="A900" s="1218">
        <v>44303</v>
      </c>
      <c r="B900" s="1167" t="s">
        <v>166</v>
      </c>
      <c r="C900" s="1167" t="s">
        <v>66</v>
      </c>
      <c r="D900" s="1167">
        <v>30</v>
      </c>
      <c r="E900" s="1167">
        <v>30</v>
      </c>
      <c r="J900" s="1167">
        <v>0</v>
      </c>
      <c r="M900" s="1167">
        <v>0.1</v>
      </c>
      <c r="O900" s="1167">
        <v>3</v>
      </c>
      <c r="R900" s="1167">
        <v>0.1</v>
      </c>
      <c r="T900" s="1167">
        <v>3</v>
      </c>
      <c r="U900" s="1167">
        <v>0</v>
      </c>
      <c r="V900" s="1167">
        <v>0</v>
      </c>
      <c r="W900" s="1167">
        <v>0.2</v>
      </c>
      <c r="X900" s="1167">
        <v>0</v>
      </c>
      <c r="Y900" s="1167">
        <v>6</v>
      </c>
      <c r="Z900" s="1167">
        <v>0</v>
      </c>
      <c r="AA900" s="1167">
        <v>0</v>
      </c>
      <c r="AB900" s="1167">
        <v>4.6999999999999984</v>
      </c>
      <c r="AC900" s="1167">
        <v>0</v>
      </c>
      <c r="AD900" s="1167">
        <v>140.99999999999994</v>
      </c>
      <c r="AE900" s="1167">
        <v>0</v>
      </c>
      <c r="AF900" s="1167">
        <v>0</v>
      </c>
      <c r="AH900" s="1167">
        <v>0</v>
      </c>
      <c r="AI900" s="1167">
        <v>0</v>
      </c>
      <c r="BK900" s="1167">
        <v>896</v>
      </c>
    </row>
    <row r="901" spans="1:63" s="1167" customFormat="1" ht="13.5" customHeight="1">
      <c r="A901" s="1218">
        <v>44303</v>
      </c>
      <c r="B901" s="1167" t="s">
        <v>145</v>
      </c>
      <c r="C901" s="1167" t="s">
        <v>389</v>
      </c>
      <c r="D901" s="1167">
        <v>16</v>
      </c>
      <c r="E901" s="1167">
        <v>16</v>
      </c>
      <c r="H901" s="1167">
        <v>1</v>
      </c>
      <c r="J901" s="1167">
        <v>16</v>
      </c>
      <c r="M901" s="1167">
        <v>1</v>
      </c>
      <c r="O901" s="1167">
        <v>16</v>
      </c>
      <c r="R901" s="1167">
        <v>1</v>
      </c>
      <c r="T901" s="1167">
        <v>16</v>
      </c>
      <c r="U901" s="1167">
        <v>0</v>
      </c>
      <c r="V901" s="1167">
        <v>0</v>
      </c>
      <c r="W901" s="1167">
        <v>3</v>
      </c>
      <c r="X901" s="1167">
        <v>0</v>
      </c>
      <c r="Y901" s="1167">
        <v>48</v>
      </c>
      <c r="Z901" s="1167">
        <v>0</v>
      </c>
      <c r="AA901" s="1167">
        <v>0</v>
      </c>
      <c r="AB901" s="1167">
        <v>7</v>
      </c>
      <c r="AC901" s="1167">
        <v>0</v>
      </c>
      <c r="AD901" s="1167">
        <v>112</v>
      </c>
      <c r="AE901" s="1167">
        <v>0</v>
      </c>
      <c r="AF901" s="1167">
        <v>0</v>
      </c>
      <c r="AH901" s="1167">
        <v>0</v>
      </c>
      <c r="AI901" s="1167">
        <v>0</v>
      </c>
      <c r="BK901" s="1167">
        <v>897</v>
      </c>
    </row>
    <row r="902" spans="1:63" s="1167" customFormat="1" ht="13.5" customHeight="1">
      <c r="A902" s="1218">
        <v>44303</v>
      </c>
      <c r="B902" s="1167" t="s">
        <v>136</v>
      </c>
      <c r="C902" s="1167" t="s">
        <v>66</v>
      </c>
      <c r="D902" s="1167">
        <v>120</v>
      </c>
      <c r="E902" s="1167">
        <v>120</v>
      </c>
      <c r="J902" s="1167">
        <v>0</v>
      </c>
      <c r="O902" s="1167">
        <v>0</v>
      </c>
      <c r="P902" s="1167" t="s">
        <v>883</v>
      </c>
      <c r="T902" s="1167">
        <v>0</v>
      </c>
      <c r="U902" s="1167">
        <v>0</v>
      </c>
      <c r="V902" s="1167">
        <v>0</v>
      </c>
      <c r="W902" s="1167">
        <v>0</v>
      </c>
      <c r="X902" s="1167">
        <v>0</v>
      </c>
      <c r="Y902" s="1167">
        <v>0</v>
      </c>
      <c r="Z902" s="1167">
        <v>0</v>
      </c>
      <c r="AA902" s="1167">
        <v>0</v>
      </c>
      <c r="AB902" s="1167">
        <v>9</v>
      </c>
      <c r="AC902" s="1167">
        <v>0</v>
      </c>
      <c r="AD902" s="1167">
        <v>1080</v>
      </c>
      <c r="AE902" s="1167">
        <v>0</v>
      </c>
      <c r="AF902" s="1167">
        <v>0</v>
      </c>
      <c r="AH902" s="1167">
        <v>0</v>
      </c>
      <c r="AI902" s="1167">
        <v>0</v>
      </c>
      <c r="BK902" s="1167">
        <v>898</v>
      </c>
    </row>
    <row r="903" spans="1:63" s="1167" customFormat="1" ht="13.5" customHeight="1">
      <c r="A903" s="1218">
        <v>44303</v>
      </c>
      <c r="B903" s="1167" t="s">
        <v>183</v>
      </c>
      <c r="C903" s="1167" t="s">
        <v>66</v>
      </c>
      <c r="D903" s="1167">
        <v>30</v>
      </c>
      <c r="E903" s="1167">
        <v>30</v>
      </c>
      <c r="H903" s="1167">
        <v>0.1</v>
      </c>
      <c r="J903" s="1167">
        <v>3</v>
      </c>
      <c r="M903" s="1167">
        <v>0.2</v>
      </c>
      <c r="O903" s="1167">
        <v>6</v>
      </c>
      <c r="R903" s="1167">
        <v>0.2</v>
      </c>
      <c r="T903" s="1167">
        <v>6</v>
      </c>
      <c r="U903" s="1167">
        <v>0</v>
      </c>
      <c r="V903" s="1167">
        <v>0</v>
      </c>
      <c r="W903" s="1167">
        <v>0.5</v>
      </c>
      <c r="X903" s="1167">
        <v>0</v>
      </c>
      <c r="Y903" s="1167">
        <v>15</v>
      </c>
      <c r="Z903" s="1167">
        <v>0</v>
      </c>
      <c r="AA903" s="1167">
        <v>0</v>
      </c>
      <c r="AB903" s="1167">
        <v>2.5</v>
      </c>
      <c r="AC903" s="1167">
        <v>0</v>
      </c>
      <c r="AD903" s="1167">
        <v>75</v>
      </c>
      <c r="AE903" s="1167">
        <v>0</v>
      </c>
      <c r="AF903" s="1167">
        <v>0</v>
      </c>
      <c r="AH903" s="1167">
        <v>0</v>
      </c>
      <c r="AI903" s="1167">
        <v>0</v>
      </c>
      <c r="BK903" s="1167">
        <v>899</v>
      </c>
    </row>
    <row r="904" spans="1:63" s="1167" customFormat="1" ht="13.5" customHeight="1">
      <c r="A904" s="1218">
        <v>44303</v>
      </c>
      <c r="B904" s="1167" t="s">
        <v>142</v>
      </c>
      <c r="C904" s="1167" t="s">
        <v>66</v>
      </c>
      <c r="D904" s="1167">
        <v>35</v>
      </c>
      <c r="E904" s="1167">
        <v>35</v>
      </c>
      <c r="J904" s="1167">
        <v>0</v>
      </c>
      <c r="M904" s="1167">
        <v>0.2</v>
      </c>
      <c r="O904" s="1167">
        <v>7</v>
      </c>
      <c r="R904" s="1167">
        <v>0.3</v>
      </c>
      <c r="T904" s="1167">
        <v>10.5</v>
      </c>
      <c r="U904" s="1167">
        <v>0</v>
      </c>
      <c r="V904" s="1167">
        <v>0</v>
      </c>
      <c r="W904" s="1167">
        <v>0.5</v>
      </c>
      <c r="X904" s="1167">
        <v>0</v>
      </c>
      <c r="Y904" s="1167">
        <v>17.5</v>
      </c>
      <c r="Z904" s="1167">
        <v>0</v>
      </c>
      <c r="AA904" s="1167">
        <v>0</v>
      </c>
      <c r="AB904" s="1167">
        <v>2.8</v>
      </c>
      <c r="AC904" s="1167">
        <v>0</v>
      </c>
      <c r="AD904" s="1167">
        <v>98</v>
      </c>
      <c r="AE904" s="1167">
        <v>0</v>
      </c>
      <c r="AF904" s="1167">
        <v>0</v>
      </c>
      <c r="AH904" s="1167">
        <v>0</v>
      </c>
      <c r="AI904" s="1167">
        <v>0</v>
      </c>
      <c r="BK904" s="1167">
        <v>900</v>
      </c>
    </row>
    <row r="905" spans="1:63" s="1167" customFormat="1" ht="13.5" customHeight="1">
      <c r="A905" s="1218">
        <v>44303</v>
      </c>
      <c r="B905" s="1167" t="s">
        <v>51</v>
      </c>
      <c r="C905" s="1167" t="s">
        <v>66</v>
      </c>
      <c r="D905" s="1167">
        <v>100</v>
      </c>
      <c r="E905" s="1167">
        <v>100</v>
      </c>
      <c r="H905" s="1167">
        <v>0.5</v>
      </c>
      <c r="J905" s="1167">
        <v>50</v>
      </c>
      <c r="O905" s="1167">
        <v>0</v>
      </c>
      <c r="T905" s="1167">
        <v>0</v>
      </c>
      <c r="U905" s="1167">
        <v>0</v>
      </c>
      <c r="V905" s="1167">
        <v>0</v>
      </c>
      <c r="W905" s="1167">
        <v>0.5</v>
      </c>
      <c r="X905" s="1167">
        <v>0</v>
      </c>
      <c r="Y905" s="1167">
        <v>50</v>
      </c>
      <c r="Z905" s="1167">
        <v>0</v>
      </c>
      <c r="AA905" s="1167">
        <v>0</v>
      </c>
      <c r="AB905" s="1167">
        <v>4</v>
      </c>
      <c r="AC905" s="1167">
        <v>0</v>
      </c>
      <c r="AD905" s="1167">
        <v>400</v>
      </c>
      <c r="AE905" s="1167">
        <v>0</v>
      </c>
      <c r="AF905" s="1167">
        <v>0</v>
      </c>
      <c r="AH905" s="1167">
        <v>0</v>
      </c>
      <c r="AI905" s="1167">
        <v>0</v>
      </c>
      <c r="BK905" s="1167">
        <v>901</v>
      </c>
    </row>
    <row r="906" spans="1:63" s="1167" customFormat="1" ht="13.5" customHeight="1">
      <c r="A906" s="1218">
        <v>44303</v>
      </c>
      <c r="B906" s="1167" t="s">
        <v>935</v>
      </c>
      <c r="C906" s="1167" t="s">
        <v>66</v>
      </c>
      <c r="D906" s="1167">
        <v>50</v>
      </c>
      <c r="E906" s="1167">
        <v>50</v>
      </c>
      <c r="H906" s="1167">
        <v>0.2</v>
      </c>
      <c r="J906" s="1167">
        <v>10</v>
      </c>
      <c r="M906" s="1167">
        <v>0.4</v>
      </c>
      <c r="O906" s="1167">
        <v>20</v>
      </c>
      <c r="R906" s="1167">
        <v>0.4</v>
      </c>
      <c r="T906" s="1167">
        <v>20</v>
      </c>
      <c r="U906" s="1167">
        <v>0</v>
      </c>
      <c r="V906" s="1167">
        <v>0</v>
      </c>
      <c r="W906" s="1167">
        <v>1</v>
      </c>
      <c r="X906" s="1167">
        <v>0</v>
      </c>
      <c r="Y906" s="1167">
        <v>50</v>
      </c>
      <c r="Z906" s="1167">
        <v>0</v>
      </c>
      <c r="AA906" s="1167">
        <v>0</v>
      </c>
      <c r="AB906" s="1167">
        <v>0</v>
      </c>
      <c r="AC906" s="1167">
        <v>0</v>
      </c>
      <c r="AD906" s="1167">
        <v>0</v>
      </c>
      <c r="AE906" s="1167">
        <v>0</v>
      </c>
      <c r="AF906" s="1167">
        <v>0</v>
      </c>
      <c r="AG906" s="1167">
        <v>5</v>
      </c>
      <c r="AH906" s="1167">
        <v>0</v>
      </c>
      <c r="AI906" s="1167">
        <v>250</v>
      </c>
      <c r="BK906" s="1167">
        <v>902</v>
      </c>
    </row>
    <row r="907" spans="1:63" s="1167" customFormat="1" ht="13.5" customHeight="1">
      <c r="A907" s="1218">
        <v>44303</v>
      </c>
      <c r="B907" s="1167" t="s">
        <v>168</v>
      </c>
      <c r="C907" s="1167" t="s">
        <v>66</v>
      </c>
      <c r="D907" s="1167">
        <v>120</v>
      </c>
      <c r="E907" s="1167">
        <v>91</v>
      </c>
      <c r="J907" s="1167">
        <v>0</v>
      </c>
      <c r="L907" s="1167">
        <v>8</v>
      </c>
      <c r="O907" s="1167">
        <v>728</v>
      </c>
      <c r="T907" s="1167">
        <v>0</v>
      </c>
      <c r="U907" s="1167">
        <v>0</v>
      </c>
      <c r="V907" s="1167">
        <v>8</v>
      </c>
      <c r="W907" s="1167">
        <v>0</v>
      </c>
      <c r="X907" s="1167">
        <v>0</v>
      </c>
      <c r="Y907" s="1167">
        <v>728</v>
      </c>
      <c r="Z907" s="1167">
        <v>0</v>
      </c>
      <c r="AA907" s="1167">
        <v>0</v>
      </c>
      <c r="AB907" s="1167">
        <v>0</v>
      </c>
      <c r="AC907" s="1167">
        <v>0</v>
      </c>
      <c r="AD907" s="1167">
        <v>0</v>
      </c>
      <c r="AE907" s="1167">
        <v>0</v>
      </c>
      <c r="AF907" s="1167">
        <v>8</v>
      </c>
      <c r="AG907" s="1167">
        <v>0</v>
      </c>
      <c r="AH907" s="1167">
        <v>0</v>
      </c>
      <c r="AI907" s="1167">
        <v>728</v>
      </c>
      <c r="BK907" s="1167">
        <v>903</v>
      </c>
    </row>
    <row r="908" spans="1:63" s="1167" customFormat="1" ht="13.5" customHeight="1">
      <c r="A908" s="1218">
        <v>44303</v>
      </c>
      <c r="B908" s="1167" t="s">
        <v>132</v>
      </c>
      <c r="C908" s="1167" t="s">
        <v>66</v>
      </c>
      <c r="D908" s="1167">
        <v>70</v>
      </c>
      <c r="E908" s="1167">
        <v>63</v>
      </c>
      <c r="J908" s="1167">
        <v>0</v>
      </c>
      <c r="O908" s="1167">
        <v>0</v>
      </c>
      <c r="Q908" s="1167">
        <v>8</v>
      </c>
      <c r="T908" s="1167">
        <v>504</v>
      </c>
      <c r="U908" s="1167">
        <v>0</v>
      </c>
      <c r="V908" s="1167">
        <v>8</v>
      </c>
      <c r="W908" s="1167">
        <v>0</v>
      </c>
      <c r="X908" s="1167">
        <v>0</v>
      </c>
      <c r="Y908" s="1167">
        <v>504</v>
      </c>
      <c r="Z908" s="1167">
        <v>0</v>
      </c>
      <c r="AA908" s="1167">
        <v>0</v>
      </c>
      <c r="AB908" s="1167">
        <v>0</v>
      </c>
      <c r="AC908" s="1167">
        <v>0</v>
      </c>
      <c r="AD908" s="1167">
        <v>0</v>
      </c>
      <c r="AE908" s="1167">
        <v>0</v>
      </c>
      <c r="AF908" s="1167">
        <v>8</v>
      </c>
      <c r="AG908" s="1167">
        <v>0</v>
      </c>
      <c r="AH908" s="1167">
        <v>0</v>
      </c>
      <c r="AI908" s="1167">
        <v>504</v>
      </c>
      <c r="BK908" s="1167">
        <v>904</v>
      </c>
    </row>
    <row r="909" spans="1:63" s="1167" customFormat="1" ht="13.5" customHeight="1">
      <c r="A909" s="1218">
        <v>44303</v>
      </c>
      <c r="B909" s="1167" t="s">
        <v>488</v>
      </c>
      <c r="C909" s="1167" t="s">
        <v>66</v>
      </c>
      <c r="D909" s="1167">
        <v>120</v>
      </c>
      <c r="E909" s="1167">
        <v>113</v>
      </c>
      <c r="G909" s="1167">
        <v>4.5</v>
      </c>
      <c r="J909" s="1167">
        <v>508.5</v>
      </c>
      <c r="O909" s="1167">
        <v>0</v>
      </c>
      <c r="S909" s="1167" t="s">
        <v>888</v>
      </c>
      <c r="T909" s="1167">
        <v>0</v>
      </c>
      <c r="U909" s="1167">
        <v>0</v>
      </c>
      <c r="V909" s="1167">
        <v>4.5</v>
      </c>
      <c r="W909" s="1167">
        <v>0</v>
      </c>
      <c r="X909" s="1167">
        <v>0</v>
      </c>
      <c r="Y909" s="1167">
        <v>508.5</v>
      </c>
      <c r="Z909" s="1167">
        <v>0</v>
      </c>
      <c r="AA909" s="1167">
        <v>0</v>
      </c>
      <c r="AB909" s="1167">
        <v>0</v>
      </c>
      <c r="AC909" s="1167">
        <v>0</v>
      </c>
      <c r="AD909" s="1167">
        <v>0</v>
      </c>
      <c r="AE909" s="1167">
        <v>0</v>
      </c>
      <c r="AF909" s="1167">
        <v>4.5</v>
      </c>
      <c r="AG909" s="1167">
        <v>0</v>
      </c>
      <c r="AH909" s="1167">
        <v>0</v>
      </c>
      <c r="AI909" s="1167">
        <v>508.5</v>
      </c>
      <c r="BK909" s="1167">
        <v>905</v>
      </c>
    </row>
    <row r="910" spans="1:63" s="1167" customFormat="1" ht="13.5" customHeight="1">
      <c r="A910" s="1218">
        <v>44303</v>
      </c>
      <c r="B910" s="1167" t="s">
        <v>16</v>
      </c>
      <c r="C910" s="1167" t="s">
        <v>786</v>
      </c>
      <c r="D910" s="1167">
        <v>145</v>
      </c>
      <c r="E910" s="1167">
        <v>145</v>
      </c>
      <c r="H910" s="1167" t="s">
        <v>883</v>
      </c>
      <c r="I910" s="1167" t="s">
        <v>883</v>
      </c>
      <c r="J910" s="1167">
        <v>0</v>
      </c>
      <c r="L910" s="1167">
        <v>4</v>
      </c>
      <c r="O910" s="1167">
        <v>580</v>
      </c>
      <c r="T910" s="1167">
        <v>0</v>
      </c>
      <c r="U910" s="1167">
        <v>0</v>
      </c>
      <c r="V910" s="1167">
        <v>4</v>
      </c>
      <c r="W910" s="1167">
        <v>0</v>
      </c>
      <c r="X910" s="1167">
        <v>0</v>
      </c>
      <c r="Y910" s="1167">
        <v>580</v>
      </c>
      <c r="Z910" s="1167">
        <v>0</v>
      </c>
      <c r="AA910" s="1167">
        <v>0</v>
      </c>
      <c r="AB910" s="1167">
        <v>0</v>
      </c>
      <c r="AC910" s="1167">
        <v>0</v>
      </c>
      <c r="AD910" s="1167">
        <v>0</v>
      </c>
      <c r="AE910" s="1167">
        <v>0</v>
      </c>
      <c r="AF910" s="1167">
        <v>4</v>
      </c>
      <c r="AG910" s="1167">
        <v>0</v>
      </c>
      <c r="AH910" s="1167">
        <v>0</v>
      </c>
      <c r="AI910" s="1167">
        <v>580</v>
      </c>
      <c r="BK910" s="1167">
        <v>906</v>
      </c>
    </row>
    <row r="911" spans="1:63" s="1167" customFormat="1" ht="13.5" customHeight="1">
      <c r="A911" s="1218">
        <v>44303</v>
      </c>
      <c r="B911" s="1167" t="s">
        <v>175</v>
      </c>
      <c r="C911" s="1167" t="s">
        <v>66</v>
      </c>
      <c r="D911" s="1167">
        <v>100</v>
      </c>
      <c r="E911" s="1167">
        <v>100</v>
      </c>
      <c r="J911" s="1167">
        <v>0</v>
      </c>
      <c r="L911" s="1167">
        <v>4</v>
      </c>
      <c r="O911" s="1167">
        <v>400</v>
      </c>
      <c r="T911" s="1167">
        <v>0</v>
      </c>
      <c r="U911" s="1167">
        <v>0</v>
      </c>
      <c r="V911" s="1167">
        <v>4</v>
      </c>
      <c r="W911" s="1167">
        <v>0</v>
      </c>
      <c r="X911" s="1167">
        <v>0</v>
      </c>
      <c r="Y911" s="1167">
        <v>400</v>
      </c>
      <c r="Z911" s="1167">
        <v>0</v>
      </c>
      <c r="AA911" s="1167">
        <v>0</v>
      </c>
      <c r="AB911" s="1167">
        <v>0</v>
      </c>
      <c r="AC911" s="1167">
        <v>0</v>
      </c>
      <c r="AD911" s="1167">
        <v>0</v>
      </c>
      <c r="AE911" s="1167">
        <v>0</v>
      </c>
      <c r="AF911" s="1167">
        <v>4</v>
      </c>
      <c r="AG911" s="1167">
        <v>0</v>
      </c>
      <c r="AH911" s="1167">
        <v>0</v>
      </c>
      <c r="AI911" s="1167">
        <v>400</v>
      </c>
      <c r="BK911" s="1167">
        <v>907</v>
      </c>
    </row>
    <row r="912" spans="1:63" s="1167" customFormat="1" ht="13.5" customHeight="1">
      <c r="A912" s="1218">
        <v>44303</v>
      </c>
      <c r="B912" s="1167" t="s">
        <v>233</v>
      </c>
      <c r="C912" s="1167" t="s">
        <v>66</v>
      </c>
      <c r="D912" s="1167">
        <v>105</v>
      </c>
      <c r="E912" s="1167">
        <v>105</v>
      </c>
      <c r="G912" s="1167" t="s">
        <v>900</v>
      </c>
      <c r="J912" s="1167">
        <v>0</v>
      </c>
      <c r="O912" s="1167">
        <v>0</v>
      </c>
      <c r="Q912" s="1167">
        <v>2.5</v>
      </c>
      <c r="T912" s="1167">
        <v>262.5</v>
      </c>
      <c r="U912" s="1167">
        <v>0</v>
      </c>
      <c r="V912" s="1167">
        <v>2.5</v>
      </c>
      <c r="W912" s="1167">
        <v>0</v>
      </c>
      <c r="X912" s="1167">
        <v>0</v>
      </c>
      <c r="Y912" s="1167">
        <v>262.5</v>
      </c>
      <c r="Z912" s="1167">
        <v>0</v>
      </c>
      <c r="AA912" s="1167">
        <v>0</v>
      </c>
      <c r="AB912" s="1167">
        <v>0</v>
      </c>
      <c r="AC912" s="1167">
        <v>0</v>
      </c>
      <c r="AD912" s="1167">
        <v>0</v>
      </c>
      <c r="AE912" s="1167">
        <v>0</v>
      </c>
      <c r="AF912" s="1167">
        <v>2.5</v>
      </c>
      <c r="AG912" s="1167">
        <v>0</v>
      </c>
      <c r="AH912" s="1167">
        <v>0</v>
      </c>
      <c r="AI912" s="1167">
        <v>262.5</v>
      </c>
      <c r="BK912" s="1167">
        <v>908</v>
      </c>
    </row>
    <row r="913" spans="1:63" s="1167" customFormat="1" ht="13.5" customHeight="1">
      <c r="A913" s="1218">
        <v>44303</v>
      </c>
      <c r="B913" s="1167" t="s">
        <v>889</v>
      </c>
      <c r="C913" s="1167" t="s">
        <v>66</v>
      </c>
      <c r="D913" s="1167">
        <v>45</v>
      </c>
      <c r="E913" s="1167">
        <v>40</v>
      </c>
      <c r="G913" s="1167">
        <v>4</v>
      </c>
      <c r="J913" s="1167">
        <v>160</v>
      </c>
      <c r="O913" s="1167">
        <v>0</v>
      </c>
      <c r="Q913" s="1167">
        <v>4</v>
      </c>
      <c r="T913" s="1167">
        <v>160</v>
      </c>
      <c r="U913" s="1167">
        <v>0</v>
      </c>
      <c r="V913" s="1167">
        <v>8</v>
      </c>
      <c r="W913" s="1167">
        <v>0</v>
      </c>
      <c r="X913" s="1167">
        <v>0</v>
      </c>
      <c r="Y913" s="1167">
        <v>320</v>
      </c>
      <c r="Z913" s="1167">
        <v>0</v>
      </c>
      <c r="AA913" s="1167">
        <v>0</v>
      </c>
      <c r="AB913" s="1167">
        <v>0</v>
      </c>
      <c r="AC913" s="1167">
        <v>0</v>
      </c>
      <c r="AD913" s="1167">
        <v>0</v>
      </c>
      <c r="AE913" s="1167">
        <v>0</v>
      </c>
      <c r="AF913" s="1167">
        <v>8</v>
      </c>
      <c r="AG913" s="1167">
        <v>0</v>
      </c>
      <c r="AH913" s="1167">
        <v>0</v>
      </c>
      <c r="AI913" s="1167">
        <v>320</v>
      </c>
      <c r="BK913" s="1167">
        <v>909</v>
      </c>
    </row>
    <row r="914" spans="1:63" s="1167" customFormat="1" ht="13.5" customHeight="1">
      <c r="A914" s="1218">
        <v>44303</v>
      </c>
      <c r="B914" s="1167" t="s">
        <v>3</v>
      </c>
      <c r="C914" s="1167" t="s">
        <v>66</v>
      </c>
      <c r="D914" s="1167">
        <v>12</v>
      </c>
      <c r="E914" s="1167">
        <v>12</v>
      </c>
      <c r="J914" s="1167">
        <v>0</v>
      </c>
      <c r="L914" s="1167">
        <v>12</v>
      </c>
      <c r="O914" s="1167">
        <v>144</v>
      </c>
      <c r="T914" s="1167">
        <v>0</v>
      </c>
      <c r="U914" s="1167">
        <v>0</v>
      </c>
      <c r="V914" s="1167">
        <v>12</v>
      </c>
      <c r="W914" s="1167">
        <v>0</v>
      </c>
      <c r="X914" s="1167">
        <v>0</v>
      </c>
      <c r="Y914" s="1167">
        <v>144</v>
      </c>
      <c r="Z914" s="1167">
        <v>0</v>
      </c>
      <c r="AA914" s="1167">
        <v>0</v>
      </c>
      <c r="AB914" s="1167">
        <v>0</v>
      </c>
      <c r="AC914" s="1167">
        <v>0</v>
      </c>
      <c r="AD914" s="1167">
        <v>0</v>
      </c>
      <c r="AE914" s="1167">
        <v>0</v>
      </c>
      <c r="AF914" s="1167">
        <v>12</v>
      </c>
      <c r="AG914" s="1167">
        <v>0</v>
      </c>
      <c r="AH914" s="1167">
        <v>0</v>
      </c>
      <c r="AI914" s="1167">
        <v>144</v>
      </c>
      <c r="BK914" s="1167">
        <v>910</v>
      </c>
    </row>
    <row r="915" spans="1:63" s="1167" customFormat="1" ht="13.5" customHeight="1">
      <c r="A915" s="1218">
        <v>44303</v>
      </c>
      <c r="B915" s="1167" t="s">
        <v>157</v>
      </c>
      <c r="C915" s="1167" t="s">
        <v>66</v>
      </c>
      <c r="D915" s="1167">
        <v>140</v>
      </c>
      <c r="E915" s="1167">
        <v>140</v>
      </c>
      <c r="J915" s="1167">
        <v>0</v>
      </c>
      <c r="L915" s="1167">
        <v>4</v>
      </c>
      <c r="O915" s="1167">
        <v>560</v>
      </c>
      <c r="T915" s="1167">
        <v>0</v>
      </c>
      <c r="U915" s="1167">
        <v>0</v>
      </c>
      <c r="V915" s="1167">
        <v>4</v>
      </c>
      <c r="W915" s="1167">
        <v>0</v>
      </c>
      <c r="X915" s="1167">
        <v>0</v>
      </c>
      <c r="Y915" s="1167">
        <v>560</v>
      </c>
      <c r="Z915" s="1167">
        <v>0</v>
      </c>
      <c r="AA915" s="1167">
        <v>0</v>
      </c>
      <c r="AB915" s="1167">
        <v>0</v>
      </c>
      <c r="AC915" s="1167">
        <v>0</v>
      </c>
      <c r="AD915" s="1167">
        <v>0</v>
      </c>
      <c r="AE915" s="1167">
        <v>0</v>
      </c>
      <c r="AF915" s="1167">
        <v>4</v>
      </c>
      <c r="AG915" s="1167">
        <v>0</v>
      </c>
      <c r="AH915" s="1167">
        <v>0</v>
      </c>
      <c r="AI915" s="1167">
        <v>560</v>
      </c>
      <c r="BK915" s="1167">
        <v>911</v>
      </c>
    </row>
    <row r="916" spans="1:63" s="1167" customFormat="1" ht="13.5" customHeight="1">
      <c r="A916" s="1218">
        <v>44303</v>
      </c>
      <c r="B916" s="1167" t="s">
        <v>67</v>
      </c>
      <c r="C916" s="1167" t="s">
        <v>66</v>
      </c>
      <c r="D916" s="1167">
        <v>30</v>
      </c>
      <c r="E916" s="1167">
        <v>27</v>
      </c>
      <c r="J916" s="1167">
        <v>0</v>
      </c>
      <c r="O916" s="1167">
        <v>0</v>
      </c>
      <c r="Q916" s="1167">
        <v>9</v>
      </c>
      <c r="T916" s="1167">
        <v>243</v>
      </c>
      <c r="U916" s="1167">
        <v>0</v>
      </c>
      <c r="V916" s="1167">
        <v>9</v>
      </c>
      <c r="W916" s="1167">
        <v>0</v>
      </c>
      <c r="X916" s="1167">
        <v>0</v>
      </c>
      <c r="Y916" s="1167">
        <v>243</v>
      </c>
      <c r="Z916" s="1167">
        <v>0</v>
      </c>
      <c r="AA916" s="1167">
        <v>0</v>
      </c>
      <c r="AB916" s="1167">
        <v>0</v>
      </c>
      <c r="AC916" s="1167">
        <v>0</v>
      </c>
      <c r="AD916" s="1167">
        <v>0</v>
      </c>
      <c r="AE916" s="1167">
        <v>0</v>
      </c>
      <c r="AF916" s="1167">
        <v>9</v>
      </c>
      <c r="AG916" s="1167">
        <v>0</v>
      </c>
      <c r="AH916" s="1167">
        <v>0</v>
      </c>
      <c r="AI916" s="1167">
        <v>243</v>
      </c>
      <c r="BK916" s="1167">
        <v>912</v>
      </c>
    </row>
    <row r="917" spans="1:63" s="1167" customFormat="1" ht="13.5" customHeight="1">
      <c r="A917" s="1218">
        <v>44303</v>
      </c>
      <c r="B917" s="1167" t="s">
        <v>79</v>
      </c>
      <c r="C917" s="1167" t="s">
        <v>66</v>
      </c>
      <c r="D917" s="1167">
        <v>78</v>
      </c>
      <c r="E917" s="1167">
        <v>72</v>
      </c>
      <c r="J917" s="1167">
        <v>0</v>
      </c>
      <c r="O917" s="1167">
        <v>0</v>
      </c>
      <c r="Q917" s="1167">
        <v>10</v>
      </c>
      <c r="T917" s="1167">
        <v>720</v>
      </c>
      <c r="U917" s="1167">
        <v>0</v>
      </c>
      <c r="V917" s="1167">
        <v>10</v>
      </c>
      <c r="W917" s="1167">
        <v>0</v>
      </c>
      <c r="X917" s="1167">
        <v>0</v>
      </c>
      <c r="Y917" s="1167">
        <v>720</v>
      </c>
      <c r="Z917" s="1167">
        <v>0</v>
      </c>
      <c r="AA917" s="1167">
        <v>0</v>
      </c>
      <c r="AB917" s="1167">
        <v>0</v>
      </c>
      <c r="AC917" s="1167">
        <v>0</v>
      </c>
      <c r="AD917" s="1167">
        <v>0</v>
      </c>
      <c r="AE917" s="1167">
        <v>0</v>
      </c>
      <c r="AF917" s="1167">
        <v>10</v>
      </c>
      <c r="AG917" s="1167">
        <v>0</v>
      </c>
      <c r="AH917" s="1167">
        <v>0</v>
      </c>
      <c r="AI917" s="1167">
        <v>720</v>
      </c>
      <c r="BK917" s="1167">
        <v>913</v>
      </c>
    </row>
    <row r="918" spans="1:63" s="1167" customFormat="1" ht="13.5" customHeight="1">
      <c r="A918" s="1218">
        <v>44303</v>
      </c>
      <c r="B918" s="1167" t="s">
        <v>83</v>
      </c>
      <c r="C918" s="1167" t="s">
        <v>786</v>
      </c>
      <c r="D918" s="1167">
        <v>10</v>
      </c>
      <c r="E918" s="1167">
        <v>10</v>
      </c>
      <c r="J918" s="1167">
        <v>0</v>
      </c>
      <c r="M918" s="1167">
        <v>15</v>
      </c>
      <c r="O918" s="1167">
        <v>150</v>
      </c>
      <c r="T918" s="1167">
        <v>0</v>
      </c>
      <c r="U918" s="1167">
        <v>0</v>
      </c>
      <c r="V918" s="1167">
        <v>0</v>
      </c>
      <c r="W918" s="1167">
        <v>15</v>
      </c>
      <c r="X918" s="1167">
        <v>0</v>
      </c>
      <c r="Y918" s="1167">
        <v>150</v>
      </c>
      <c r="Z918" s="1167">
        <v>0</v>
      </c>
      <c r="AA918" s="1167">
        <v>0</v>
      </c>
      <c r="AB918" s="1167">
        <v>0</v>
      </c>
      <c r="AC918" s="1167">
        <v>0</v>
      </c>
      <c r="AD918" s="1167">
        <v>0</v>
      </c>
      <c r="AE918" s="1167">
        <v>0</v>
      </c>
      <c r="AF918" s="1167">
        <v>0</v>
      </c>
      <c r="AG918" s="1167">
        <v>15</v>
      </c>
      <c r="AH918" s="1167">
        <v>0</v>
      </c>
      <c r="AI918" s="1167">
        <v>150</v>
      </c>
      <c r="BK918" s="1167">
        <v>914</v>
      </c>
    </row>
    <row r="919" spans="1:63" s="1167" customFormat="1" ht="13.5" customHeight="1">
      <c r="A919" s="1218">
        <v>44303</v>
      </c>
      <c r="B919" s="1167" t="s">
        <v>909</v>
      </c>
      <c r="C919" s="1167" t="s">
        <v>66</v>
      </c>
      <c r="D919" s="1167">
        <v>10</v>
      </c>
      <c r="E919" s="1167">
        <v>7</v>
      </c>
      <c r="J919" s="1167">
        <v>0</v>
      </c>
      <c r="O919" s="1167">
        <v>0</v>
      </c>
      <c r="R919" s="1167">
        <v>28</v>
      </c>
      <c r="T919" s="1167">
        <v>196</v>
      </c>
      <c r="U919" s="1167">
        <v>0</v>
      </c>
      <c r="V919" s="1167">
        <v>0</v>
      </c>
      <c r="W919" s="1167">
        <v>28</v>
      </c>
      <c r="X919" s="1167">
        <v>0</v>
      </c>
      <c r="Y919" s="1167">
        <v>196</v>
      </c>
      <c r="Z919" s="1167">
        <v>0</v>
      </c>
      <c r="AA919" s="1167">
        <v>0</v>
      </c>
      <c r="AB919" s="1167">
        <v>0</v>
      </c>
      <c r="AC919" s="1167">
        <v>0</v>
      </c>
      <c r="AD919" s="1167">
        <v>0</v>
      </c>
      <c r="AE919" s="1167">
        <v>0</v>
      </c>
      <c r="AF919" s="1167">
        <v>0</v>
      </c>
      <c r="AG919" s="1167">
        <v>28</v>
      </c>
      <c r="AH919" s="1167">
        <v>0</v>
      </c>
      <c r="AI919" s="1167">
        <v>196</v>
      </c>
      <c r="BK919" s="1167">
        <v>915</v>
      </c>
    </row>
    <row r="920" spans="1:63" s="1167" customFormat="1" ht="13.5" customHeight="1">
      <c r="A920" s="1218">
        <v>44303</v>
      </c>
      <c r="B920" s="1167" t="s">
        <v>906</v>
      </c>
      <c r="C920" s="1167" t="s">
        <v>66</v>
      </c>
      <c r="D920" s="1167">
        <v>5</v>
      </c>
      <c r="E920" s="1167">
        <v>5</v>
      </c>
      <c r="J920" s="1167">
        <v>0</v>
      </c>
      <c r="M920" s="1167">
        <v>28</v>
      </c>
      <c r="O920" s="1167">
        <v>140</v>
      </c>
      <c r="T920" s="1167">
        <v>0</v>
      </c>
      <c r="U920" s="1167">
        <v>0</v>
      </c>
      <c r="V920" s="1167">
        <v>0</v>
      </c>
      <c r="W920" s="1167">
        <v>28</v>
      </c>
      <c r="X920" s="1167">
        <v>0</v>
      </c>
      <c r="Y920" s="1167">
        <v>140</v>
      </c>
      <c r="Z920" s="1167">
        <v>0</v>
      </c>
      <c r="AA920" s="1167">
        <v>0</v>
      </c>
      <c r="AB920" s="1167">
        <v>0</v>
      </c>
      <c r="AC920" s="1167">
        <v>0</v>
      </c>
      <c r="AD920" s="1167">
        <v>0</v>
      </c>
      <c r="AE920" s="1167">
        <v>0</v>
      </c>
      <c r="AF920" s="1167">
        <v>0</v>
      </c>
      <c r="AG920" s="1167">
        <v>28</v>
      </c>
      <c r="AH920" s="1167">
        <v>0</v>
      </c>
      <c r="AI920" s="1167">
        <v>140</v>
      </c>
      <c r="BK920" s="1167">
        <v>916</v>
      </c>
    </row>
    <row r="921" spans="1:63" s="1167" customFormat="1" ht="13.5" customHeight="1">
      <c r="A921" s="1218">
        <v>44303</v>
      </c>
      <c r="B921" s="1167" t="s">
        <v>478</v>
      </c>
      <c r="C921" s="1167" t="s">
        <v>66</v>
      </c>
      <c r="D921" s="1167">
        <v>12</v>
      </c>
      <c r="E921" s="1167">
        <v>12</v>
      </c>
      <c r="H921" s="1167">
        <v>20</v>
      </c>
      <c r="J921" s="1167">
        <v>240</v>
      </c>
      <c r="O921" s="1167">
        <v>0</v>
      </c>
      <c r="T921" s="1167">
        <v>0</v>
      </c>
      <c r="U921" s="1167">
        <v>0</v>
      </c>
      <c r="V921" s="1167">
        <v>0</v>
      </c>
      <c r="W921" s="1167">
        <v>20</v>
      </c>
      <c r="X921" s="1167">
        <v>0</v>
      </c>
      <c r="Y921" s="1167">
        <v>240</v>
      </c>
      <c r="Z921" s="1167">
        <v>0</v>
      </c>
      <c r="AA921" s="1167">
        <v>0</v>
      </c>
      <c r="AB921" s="1167">
        <v>0</v>
      </c>
      <c r="AC921" s="1167">
        <v>0</v>
      </c>
      <c r="AD921" s="1167">
        <v>0</v>
      </c>
      <c r="AE921" s="1167">
        <v>0</v>
      </c>
      <c r="AF921" s="1167">
        <v>0</v>
      </c>
      <c r="AG921" s="1167">
        <v>20</v>
      </c>
      <c r="AH921" s="1167">
        <v>0</v>
      </c>
      <c r="AI921" s="1167">
        <v>240</v>
      </c>
      <c r="BK921" s="1167">
        <v>917</v>
      </c>
    </row>
    <row r="922" spans="1:63" s="1167" customFormat="1" ht="13.5" customHeight="1">
      <c r="A922" s="1218">
        <v>44303</v>
      </c>
      <c r="B922" s="1167" t="s">
        <v>60</v>
      </c>
      <c r="C922" s="1167" t="s">
        <v>66</v>
      </c>
      <c r="D922" s="1167">
        <v>20</v>
      </c>
      <c r="E922" s="1167">
        <v>20</v>
      </c>
      <c r="H922" s="1167">
        <v>0.5</v>
      </c>
      <c r="J922" s="1167">
        <v>10</v>
      </c>
      <c r="M922" s="1167">
        <v>1</v>
      </c>
      <c r="O922" s="1167">
        <v>20</v>
      </c>
      <c r="R922" s="1167">
        <v>1</v>
      </c>
      <c r="T922" s="1167">
        <v>20</v>
      </c>
      <c r="U922" s="1167">
        <v>0</v>
      </c>
      <c r="V922" s="1167">
        <v>0</v>
      </c>
      <c r="W922" s="1167">
        <v>2.5</v>
      </c>
      <c r="X922" s="1167">
        <v>0</v>
      </c>
      <c r="Y922" s="1167">
        <v>50</v>
      </c>
      <c r="Z922" s="1167">
        <v>0</v>
      </c>
      <c r="AA922" s="1167">
        <v>0</v>
      </c>
      <c r="AB922" s="1167">
        <v>0</v>
      </c>
      <c r="AC922" s="1167">
        <v>0</v>
      </c>
      <c r="AD922" s="1167">
        <v>0</v>
      </c>
      <c r="AE922" s="1167">
        <v>0</v>
      </c>
      <c r="AF922" s="1167">
        <v>0</v>
      </c>
      <c r="AG922" s="1167">
        <v>2.5</v>
      </c>
      <c r="AH922" s="1167">
        <v>0</v>
      </c>
      <c r="AI922" s="1167">
        <v>50</v>
      </c>
      <c r="BK922" s="1167">
        <v>918</v>
      </c>
    </row>
    <row r="923" spans="1:63" s="1167" customFormat="1" ht="13.5" customHeight="1">
      <c r="A923" s="1218">
        <v>44303</v>
      </c>
      <c r="B923" s="1167" t="s">
        <v>61</v>
      </c>
      <c r="C923" s="1167" t="s">
        <v>66</v>
      </c>
      <c r="D923" s="1167">
        <v>20</v>
      </c>
      <c r="E923" s="1167">
        <v>20</v>
      </c>
      <c r="H923" s="1167">
        <v>0.7</v>
      </c>
      <c r="J923" s="1167">
        <v>14</v>
      </c>
      <c r="M923" s="1167">
        <v>1</v>
      </c>
      <c r="O923" s="1167">
        <v>20</v>
      </c>
      <c r="R923" s="1167">
        <v>1</v>
      </c>
      <c r="T923" s="1167">
        <v>20</v>
      </c>
      <c r="U923" s="1167">
        <v>0</v>
      </c>
      <c r="V923" s="1167">
        <v>0</v>
      </c>
      <c r="W923" s="1167">
        <v>2.7</v>
      </c>
      <c r="X923" s="1167">
        <v>0</v>
      </c>
      <c r="Y923" s="1167">
        <v>54</v>
      </c>
      <c r="Z923" s="1167">
        <v>0</v>
      </c>
      <c r="AA923" s="1167">
        <v>0</v>
      </c>
      <c r="AB923" s="1167">
        <v>0</v>
      </c>
      <c r="AC923" s="1167">
        <v>0</v>
      </c>
      <c r="AD923" s="1167">
        <v>0</v>
      </c>
      <c r="AE923" s="1167">
        <v>0</v>
      </c>
      <c r="AF923" s="1167">
        <v>0</v>
      </c>
      <c r="AG923" s="1167">
        <v>2.7</v>
      </c>
      <c r="AH923" s="1167">
        <v>0</v>
      </c>
      <c r="AI923" s="1167">
        <v>54</v>
      </c>
      <c r="BK923" s="1167">
        <v>919</v>
      </c>
    </row>
    <row r="924" spans="1:63" s="1167" customFormat="1" ht="13.5" customHeight="1">
      <c r="A924" s="1218">
        <v>44303</v>
      </c>
      <c r="B924" s="1167" t="s">
        <v>160</v>
      </c>
      <c r="C924" s="1167" t="s">
        <v>66</v>
      </c>
      <c r="D924" s="1167">
        <v>14</v>
      </c>
      <c r="E924" s="1167">
        <v>12</v>
      </c>
      <c r="J924" s="1167">
        <v>0</v>
      </c>
      <c r="M924" s="1167">
        <v>5</v>
      </c>
      <c r="O924" s="1167">
        <v>60</v>
      </c>
      <c r="T924" s="1167">
        <v>0</v>
      </c>
      <c r="U924" s="1167">
        <v>0</v>
      </c>
      <c r="V924" s="1167">
        <v>0</v>
      </c>
      <c r="W924" s="1167">
        <v>5</v>
      </c>
      <c r="X924" s="1167">
        <v>0</v>
      </c>
      <c r="Y924" s="1167">
        <v>60</v>
      </c>
      <c r="Z924" s="1167">
        <v>0</v>
      </c>
      <c r="AA924" s="1167">
        <v>0</v>
      </c>
      <c r="AB924" s="1167">
        <v>0</v>
      </c>
      <c r="AC924" s="1167">
        <v>0</v>
      </c>
      <c r="AD924" s="1167">
        <v>0</v>
      </c>
      <c r="AE924" s="1167">
        <v>0</v>
      </c>
      <c r="AF924" s="1167">
        <v>0</v>
      </c>
      <c r="AG924" s="1167">
        <v>5</v>
      </c>
      <c r="AH924" s="1167">
        <v>0</v>
      </c>
      <c r="AI924" s="1167">
        <v>60</v>
      </c>
      <c r="BK924" s="1167">
        <v>920</v>
      </c>
    </row>
    <row r="925" spans="1:63" s="1167" customFormat="1" ht="13.5" customHeight="1">
      <c r="A925" s="1218">
        <v>44303</v>
      </c>
      <c r="B925" s="1167" t="s">
        <v>161</v>
      </c>
      <c r="C925" s="1167" t="s">
        <v>389</v>
      </c>
      <c r="D925" s="1167">
        <v>13</v>
      </c>
      <c r="E925" s="1167">
        <v>13</v>
      </c>
      <c r="J925" s="1167">
        <v>0</v>
      </c>
      <c r="O925" s="1167">
        <v>0</v>
      </c>
      <c r="T925" s="1167">
        <v>0</v>
      </c>
      <c r="U925" s="1167">
        <v>0</v>
      </c>
      <c r="V925" s="1167">
        <v>0</v>
      </c>
      <c r="W925" s="1167">
        <v>0</v>
      </c>
      <c r="X925" s="1167">
        <v>0</v>
      </c>
      <c r="Y925" s="1167">
        <v>0</v>
      </c>
      <c r="Z925" s="1167">
        <v>0</v>
      </c>
      <c r="AA925" s="1167">
        <v>0</v>
      </c>
      <c r="AB925" s="1167">
        <v>0</v>
      </c>
      <c r="AC925" s="1167">
        <v>0</v>
      </c>
      <c r="AD925" s="1167">
        <v>0</v>
      </c>
      <c r="AE925" s="1167">
        <v>0</v>
      </c>
      <c r="AF925" s="1167">
        <v>0</v>
      </c>
      <c r="AG925" s="1167">
        <v>0</v>
      </c>
      <c r="AH925" s="1167">
        <v>0</v>
      </c>
      <c r="AI925" s="1167">
        <v>0</v>
      </c>
      <c r="BK925" s="1167">
        <v>921</v>
      </c>
    </row>
    <row r="926" spans="1:63" s="1167" customFormat="1" ht="13.5" customHeight="1">
      <c r="A926" s="1218">
        <v>44303</v>
      </c>
      <c r="B926" s="1167" t="s">
        <v>896</v>
      </c>
      <c r="C926" s="1167" t="s">
        <v>66</v>
      </c>
      <c r="D926" s="1167">
        <v>10</v>
      </c>
      <c r="E926" s="1167">
        <v>10</v>
      </c>
      <c r="H926" s="1167">
        <v>5</v>
      </c>
      <c r="J926" s="1167">
        <v>50</v>
      </c>
      <c r="M926" s="1167">
        <v>0.5</v>
      </c>
      <c r="O926" s="1167">
        <v>5</v>
      </c>
      <c r="R926" s="1167">
        <v>5</v>
      </c>
      <c r="T926" s="1167">
        <v>50</v>
      </c>
      <c r="U926" s="1167">
        <v>0</v>
      </c>
      <c r="V926" s="1167">
        <v>0</v>
      </c>
      <c r="W926" s="1167">
        <v>10.5</v>
      </c>
      <c r="X926" s="1167">
        <v>0</v>
      </c>
      <c r="Y926" s="1167">
        <v>105</v>
      </c>
      <c r="Z926" s="1167">
        <v>0</v>
      </c>
      <c r="AA926" s="1167">
        <v>0</v>
      </c>
      <c r="AB926" s="1167">
        <v>0</v>
      </c>
      <c r="AC926" s="1167">
        <v>0</v>
      </c>
      <c r="AD926" s="1167">
        <v>0</v>
      </c>
      <c r="AE926" s="1167">
        <v>0</v>
      </c>
      <c r="AF926" s="1167">
        <v>0</v>
      </c>
      <c r="AG926" s="1167">
        <v>10.5</v>
      </c>
      <c r="AH926" s="1167">
        <v>0</v>
      </c>
      <c r="AI926" s="1167">
        <v>105</v>
      </c>
      <c r="BK926" s="1167">
        <v>922</v>
      </c>
    </row>
    <row r="927" spans="1:63" s="1167" customFormat="1" ht="13.5" customHeight="1">
      <c r="A927" s="1218">
        <v>44303</v>
      </c>
      <c r="B927" s="1167" t="s">
        <v>893</v>
      </c>
      <c r="C927" s="1167" t="s">
        <v>66</v>
      </c>
      <c r="D927" s="1167">
        <v>25</v>
      </c>
      <c r="E927" s="1167">
        <v>25</v>
      </c>
      <c r="J927" s="1167">
        <v>0</v>
      </c>
      <c r="O927" s="1167">
        <v>0</v>
      </c>
      <c r="R927" s="1167">
        <v>5</v>
      </c>
      <c r="T927" s="1167">
        <v>125</v>
      </c>
      <c r="U927" s="1167">
        <v>0</v>
      </c>
      <c r="V927" s="1167">
        <v>0</v>
      </c>
      <c r="W927" s="1167">
        <v>5</v>
      </c>
      <c r="X927" s="1167">
        <v>0</v>
      </c>
      <c r="Y927" s="1167">
        <v>125</v>
      </c>
      <c r="Z927" s="1167">
        <v>0</v>
      </c>
      <c r="AA927" s="1167">
        <v>0</v>
      </c>
      <c r="AB927" s="1167">
        <v>0</v>
      </c>
      <c r="AC927" s="1167">
        <v>0</v>
      </c>
      <c r="AD927" s="1167">
        <v>0</v>
      </c>
      <c r="AE927" s="1167">
        <v>0</v>
      </c>
      <c r="AF927" s="1167">
        <v>0</v>
      </c>
      <c r="AG927" s="1167">
        <v>5</v>
      </c>
      <c r="AH927" s="1167">
        <v>0</v>
      </c>
      <c r="AI927" s="1167">
        <v>125</v>
      </c>
      <c r="BK927" s="1167">
        <v>923</v>
      </c>
    </row>
    <row r="928" spans="1:63" s="1167" customFormat="1" ht="13.5" customHeight="1">
      <c r="A928" s="1218">
        <v>44303</v>
      </c>
      <c r="B928" s="1167" t="s">
        <v>126</v>
      </c>
      <c r="C928" s="1167" t="s">
        <v>66</v>
      </c>
      <c r="D928" s="1167">
        <v>15</v>
      </c>
      <c r="E928" s="1167">
        <v>15</v>
      </c>
      <c r="J928" s="1167">
        <v>0</v>
      </c>
      <c r="O928" s="1167">
        <v>0</v>
      </c>
      <c r="T928" s="1167">
        <v>0</v>
      </c>
      <c r="U928" s="1167">
        <v>0</v>
      </c>
      <c r="V928" s="1167">
        <v>0</v>
      </c>
      <c r="W928" s="1167">
        <v>0</v>
      </c>
      <c r="X928" s="1167">
        <v>0</v>
      </c>
      <c r="Y928" s="1167">
        <v>0</v>
      </c>
      <c r="Z928" s="1167">
        <v>0</v>
      </c>
      <c r="AA928" s="1167">
        <v>0</v>
      </c>
      <c r="AB928" s="1167">
        <v>0</v>
      </c>
      <c r="AC928" s="1167">
        <v>0</v>
      </c>
      <c r="AD928" s="1167">
        <v>0</v>
      </c>
      <c r="AE928" s="1167">
        <v>0</v>
      </c>
      <c r="AF928" s="1167">
        <v>0</v>
      </c>
      <c r="AG928" s="1167">
        <v>0</v>
      </c>
      <c r="AH928" s="1167">
        <v>0</v>
      </c>
      <c r="AI928" s="1167">
        <v>0</v>
      </c>
      <c r="BK928" s="1167">
        <v>924</v>
      </c>
    </row>
    <row r="929" spans="1:63" s="1167" customFormat="1" ht="13.5" customHeight="1">
      <c r="A929" s="1218">
        <v>44303</v>
      </c>
      <c r="B929" s="1167" t="s">
        <v>894</v>
      </c>
      <c r="C929" s="1167" t="s">
        <v>66</v>
      </c>
      <c r="D929" s="1167">
        <v>15</v>
      </c>
      <c r="E929" s="1167">
        <v>15</v>
      </c>
      <c r="J929" s="1167">
        <v>0</v>
      </c>
      <c r="O929" s="1167">
        <v>0</v>
      </c>
      <c r="R929" s="1167">
        <v>5</v>
      </c>
      <c r="T929" s="1167">
        <v>75</v>
      </c>
      <c r="U929" s="1167">
        <v>0</v>
      </c>
      <c r="V929" s="1167">
        <v>0</v>
      </c>
      <c r="W929" s="1167">
        <v>5</v>
      </c>
      <c r="X929" s="1167">
        <v>0</v>
      </c>
      <c r="Y929" s="1167">
        <v>75</v>
      </c>
      <c r="Z929" s="1167">
        <v>0</v>
      </c>
      <c r="AA929" s="1167">
        <v>0</v>
      </c>
      <c r="AB929" s="1167">
        <v>0</v>
      </c>
      <c r="AC929" s="1167">
        <v>0</v>
      </c>
      <c r="AD929" s="1167">
        <v>0</v>
      </c>
      <c r="AE929" s="1167">
        <v>0</v>
      </c>
      <c r="AF929" s="1167">
        <v>0</v>
      </c>
      <c r="AG929" s="1167">
        <v>5</v>
      </c>
      <c r="AH929" s="1167">
        <v>0</v>
      </c>
      <c r="AI929" s="1167">
        <v>75</v>
      </c>
      <c r="BK929" s="1167">
        <v>925</v>
      </c>
    </row>
    <row r="930" spans="1:63" s="1167" customFormat="1" ht="13.5" customHeight="1">
      <c r="A930" s="1218">
        <v>44303</v>
      </c>
      <c r="B930" s="1167" t="s">
        <v>64</v>
      </c>
      <c r="C930" s="1167" t="s">
        <v>66</v>
      </c>
      <c r="D930" s="1167">
        <v>13</v>
      </c>
      <c r="E930" s="1167">
        <v>13</v>
      </c>
      <c r="J930" s="1167">
        <v>0</v>
      </c>
      <c r="M930" s="1167">
        <v>7</v>
      </c>
      <c r="O930" s="1167">
        <v>91</v>
      </c>
      <c r="T930" s="1167">
        <v>0</v>
      </c>
      <c r="U930" s="1167">
        <v>0</v>
      </c>
      <c r="V930" s="1167">
        <v>0</v>
      </c>
      <c r="W930" s="1167">
        <v>7</v>
      </c>
      <c r="X930" s="1167">
        <v>0</v>
      </c>
      <c r="Y930" s="1167">
        <v>91</v>
      </c>
      <c r="Z930" s="1167">
        <v>0</v>
      </c>
      <c r="AA930" s="1167">
        <v>0</v>
      </c>
      <c r="AB930" s="1167">
        <v>0</v>
      </c>
      <c r="AC930" s="1167">
        <v>0</v>
      </c>
      <c r="AD930" s="1167">
        <v>0</v>
      </c>
      <c r="AE930" s="1167">
        <v>0</v>
      </c>
      <c r="AF930" s="1167">
        <v>0</v>
      </c>
      <c r="AG930" s="1167">
        <v>7</v>
      </c>
      <c r="AH930" s="1167">
        <v>0</v>
      </c>
      <c r="AI930" s="1167">
        <v>91</v>
      </c>
      <c r="BK930" s="1167">
        <v>926</v>
      </c>
    </row>
    <row r="931" spans="1:63" s="1167" customFormat="1" ht="13.5" customHeight="1">
      <c r="A931" s="1218">
        <v>44303</v>
      </c>
      <c r="B931" s="1167" t="s">
        <v>511</v>
      </c>
      <c r="C931" s="1167" t="s">
        <v>66</v>
      </c>
      <c r="D931" s="1167">
        <v>20</v>
      </c>
      <c r="E931" s="1167">
        <v>15</v>
      </c>
      <c r="J931" s="1167">
        <v>0</v>
      </c>
      <c r="O931" s="1167">
        <v>0</v>
      </c>
      <c r="T931" s="1167">
        <v>0</v>
      </c>
      <c r="U931" s="1167">
        <v>0</v>
      </c>
      <c r="V931" s="1167">
        <v>0</v>
      </c>
      <c r="W931" s="1167">
        <v>0</v>
      </c>
      <c r="X931" s="1167">
        <v>0</v>
      </c>
      <c r="Y931" s="1167">
        <v>0</v>
      </c>
      <c r="Z931" s="1167">
        <v>0</v>
      </c>
      <c r="AA931" s="1167">
        <v>0</v>
      </c>
      <c r="AB931" s="1167">
        <v>0</v>
      </c>
      <c r="AC931" s="1167">
        <v>0</v>
      </c>
      <c r="AD931" s="1167">
        <v>0</v>
      </c>
      <c r="AE931" s="1167">
        <v>0</v>
      </c>
      <c r="AF931" s="1167">
        <v>0</v>
      </c>
      <c r="AG931" s="1167">
        <v>0</v>
      </c>
      <c r="AH931" s="1167">
        <v>0</v>
      </c>
      <c r="AI931" s="1167">
        <v>0</v>
      </c>
      <c r="BK931" s="1167">
        <v>927</v>
      </c>
    </row>
    <row r="932" spans="1:63" s="1167" customFormat="1" ht="13.5" customHeight="1">
      <c r="A932" s="1218">
        <v>44303</v>
      </c>
      <c r="B932" s="1167" t="s">
        <v>895</v>
      </c>
      <c r="C932" s="1167" t="s">
        <v>66</v>
      </c>
      <c r="D932" s="1167">
        <v>8</v>
      </c>
      <c r="E932" s="1167">
        <v>8</v>
      </c>
      <c r="J932" s="1167">
        <v>0</v>
      </c>
      <c r="M932" s="1167">
        <v>5</v>
      </c>
      <c r="O932" s="1167">
        <v>40</v>
      </c>
      <c r="T932" s="1167">
        <v>0</v>
      </c>
      <c r="U932" s="1167">
        <v>0</v>
      </c>
      <c r="V932" s="1167">
        <v>0</v>
      </c>
      <c r="W932" s="1167">
        <v>5</v>
      </c>
      <c r="X932" s="1167">
        <v>0</v>
      </c>
      <c r="Y932" s="1167">
        <v>40</v>
      </c>
      <c r="Z932" s="1167">
        <v>0</v>
      </c>
      <c r="AA932" s="1167">
        <v>0</v>
      </c>
      <c r="AB932" s="1167">
        <v>0</v>
      </c>
      <c r="AC932" s="1167">
        <v>0</v>
      </c>
      <c r="AD932" s="1167">
        <v>0</v>
      </c>
      <c r="AE932" s="1167">
        <v>0</v>
      </c>
      <c r="AF932" s="1167">
        <v>0</v>
      </c>
      <c r="AG932" s="1167">
        <v>5</v>
      </c>
      <c r="AH932" s="1167">
        <v>0</v>
      </c>
      <c r="AI932" s="1167">
        <v>40</v>
      </c>
      <c r="BK932" s="1167">
        <v>928</v>
      </c>
    </row>
    <row r="933" spans="1:63" s="1167" customFormat="1" ht="13.5" customHeight="1">
      <c r="A933" s="1218">
        <v>44303</v>
      </c>
      <c r="B933" s="1167" t="s">
        <v>512</v>
      </c>
      <c r="C933" s="1167" t="s">
        <v>66</v>
      </c>
      <c r="D933" s="1167">
        <v>20</v>
      </c>
      <c r="E933" s="1167">
        <v>20</v>
      </c>
      <c r="J933" s="1167">
        <v>0</v>
      </c>
      <c r="O933" s="1167">
        <v>0</v>
      </c>
      <c r="T933" s="1167">
        <v>0</v>
      </c>
      <c r="U933" s="1167">
        <v>0</v>
      </c>
      <c r="V933" s="1167">
        <v>0</v>
      </c>
      <c r="W933" s="1167">
        <v>0</v>
      </c>
      <c r="X933" s="1167">
        <v>0</v>
      </c>
      <c r="Y933" s="1167">
        <v>0</v>
      </c>
      <c r="Z933" s="1167">
        <v>0</v>
      </c>
      <c r="AA933" s="1167">
        <v>0</v>
      </c>
      <c r="AB933" s="1167">
        <v>0</v>
      </c>
      <c r="AC933" s="1167">
        <v>0</v>
      </c>
      <c r="AD933" s="1167">
        <v>0</v>
      </c>
      <c r="AE933" s="1167">
        <v>0</v>
      </c>
      <c r="AF933" s="1167">
        <v>0</v>
      </c>
      <c r="AG933" s="1167">
        <v>0</v>
      </c>
      <c r="AH933" s="1167">
        <v>0</v>
      </c>
      <c r="AI933" s="1167">
        <v>0</v>
      </c>
      <c r="BK933" s="1167">
        <v>929</v>
      </c>
    </row>
    <row r="934" spans="1:63" s="1167" customFormat="1" ht="13.5" customHeight="1">
      <c r="A934" s="1218">
        <v>44303</v>
      </c>
      <c r="B934" s="1167" t="s">
        <v>636</v>
      </c>
      <c r="C934" s="1167" t="s">
        <v>66</v>
      </c>
      <c r="D934" s="1167">
        <v>10</v>
      </c>
      <c r="E934" s="1167">
        <v>10</v>
      </c>
      <c r="J934" s="1167">
        <v>0</v>
      </c>
      <c r="M934" s="1167">
        <v>0.5</v>
      </c>
      <c r="O934" s="1167">
        <v>5</v>
      </c>
      <c r="T934" s="1167">
        <v>0</v>
      </c>
      <c r="U934" s="1167">
        <v>0</v>
      </c>
      <c r="V934" s="1167">
        <v>0</v>
      </c>
      <c r="W934" s="1167">
        <v>0.5</v>
      </c>
      <c r="X934" s="1167">
        <v>0</v>
      </c>
      <c r="Y934" s="1167">
        <v>5</v>
      </c>
      <c r="Z934" s="1167">
        <v>0</v>
      </c>
      <c r="AA934" s="1167">
        <v>0</v>
      </c>
      <c r="AB934" s="1167">
        <v>0</v>
      </c>
      <c r="AC934" s="1167">
        <v>0</v>
      </c>
      <c r="AD934" s="1167">
        <v>0</v>
      </c>
      <c r="AE934" s="1167">
        <v>0</v>
      </c>
      <c r="AF934" s="1167">
        <v>0</v>
      </c>
      <c r="AG934" s="1167">
        <v>0.5</v>
      </c>
      <c r="AH934" s="1167">
        <v>0</v>
      </c>
      <c r="AI934" s="1167">
        <v>5</v>
      </c>
      <c r="BK934" s="1167">
        <v>930</v>
      </c>
    </row>
    <row r="935" spans="1:63" s="1167" customFormat="1" ht="13.5" customHeight="1">
      <c r="A935" s="1218">
        <v>44304</v>
      </c>
      <c r="B935" s="1167" t="s">
        <v>229</v>
      </c>
      <c r="C935" s="1167" t="s">
        <v>66</v>
      </c>
      <c r="D935" s="1167">
        <v>2</v>
      </c>
      <c r="E935" s="1167">
        <v>2</v>
      </c>
      <c r="F935" s="1167">
        <v>20</v>
      </c>
      <c r="J935" s="1167">
        <v>40</v>
      </c>
      <c r="K935" s="1167">
        <v>40</v>
      </c>
      <c r="O935" s="1167">
        <v>80</v>
      </c>
      <c r="P935" s="1167">
        <v>40</v>
      </c>
      <c r="T935" s="1167">
        <v>80</v>
      </c>
      <c r="U935" s="1167">
        <v>100</v>
      </c>
      <c r="V935" s="1167">
        <v>0</v>
      </c>
      <c r="W935" s="1167">
        <v>0</v>
      </c>
      <c r="X935" s="1167">
        <v>0</v>
      </c>
      <c r="Y935" s="1167">
        <v>200</v>
      </c>
      <c r="Z935" s="1167">
        <v>9966</v>
      </c>
      <c r="AA935" s="1167">
        <v>0</v>
      </c>
      <c r="AB935" s="1167">
        <v>0</v>
      </c>
      <c r="AC935" s="1167">
        <v>0</v>
      </c>
      <c r="AD935" s="1167">
        <v>19932</v>
      </c>
      <c r="AI935" s="1167">
        <v>0</v>
      </c>
      <c r="AJ935" s="1167">
        <v>105</v>
      </c>
      <c r="AK935" s="1167">
        <v>14</v>
      </c>
      <c r="AL935" s="1167">
        <v>0.16</v>
      </c>
      <c r="AM935" s="1167">
        <v>105</v>
      </c>
      <c r="AN935" s="1167">
        <v>32</v>
      </c>
      <c r="AO935" s="1167">
        <v>0.28999999999999998</v>
      </c>
      <c r="AP935" s="1167">
        <v>115</v>
      </c>
      <c r="AQ935" s="1167">
        <v>32</v>
      </c>
      <c r="AR935" s="1167">
        <v>0.28999999999999998</v>
      </c>
      <c r="AS935" s="1167">
        <v>7</v>
      </c>
      <c r="AT935" s="1167">
        <v>14</v>
      </c>
      <c r="AU935" s="1167">
        <v>0.16</v>
      </c>
      <c r="AV935" s="1167">
        <v>7</v>
      </c>
      <c r="AW935" s="1167">
        <v>24</v>
      </c>
      <c r="AX935" s="1167">
        <v>0.26</v>
      </c>
      <c r="AY935" s="1167">
        <v>7</v>
      </c>
      <c r="AZ935" s="1167">
        <v>24</v>
      </c>
      <c r="BA935" s="1167">
        <v>0.26</v>
      </c>
      <c r="BG935" s="1167">
        <v>11209.199999999995</v>
      </c>
      <c r="BH935" s="1167">
        <v>22.599999999999767</v>
      </c>
      <c r="BI935" s="1167">
        <v>0</v>
      </c>
      <c r="BK935" s="1167">
        <v>931</v>
      </c>
    </row>
    <row r="936" spans="1:63" s="1167" customFormat="1" ht="13.5" customHeight="1">
      <c r="A936" s="1218">
        <v>44304</v>
      </c>
      <c r="B936" s="1167" t="s">
        <v>848</v>
      </c>
      <c r="C936" s="1167" t="s">
        <v>66</v>
      </c>
      <c r="D936" s="1167">
        <v>2</v>
      </c>
      <c r="E936" s="1167">
        <v>2</v>
      </c>
      <c r="J936" s="1167">
        <v>0</v>
      </c>
      <c r="O936" s="1167">
        <v>0</v>
      </c>
      <c r="T936" s="1167">
        <v>0</v>
      </c>
      <c r="U936" s="1167">
        <v>0</v>
      </c>
      <c r="V936" s="1167">
        <v>0</v>
      </c>
      <c r="W936" s="1167">
        <v>0</v>
      </c>
      <c r="X936" s="1167">
        <v>0</v>
      </c>
      <c r="Y936" s="1167">
        <v>0</v>
      </c>
      <c r="Z936" s="1167">
        <v>1980</v>
      </c>
      <c r="AA936" s="1167">
        <v>0</v>
      </c>
      <c r="AB936" s="1167">
        <v>0</v>
      </c>
      <c r="AC936" s="1167">
        <v>0</v>
      </c>
      <c r="AD936" s="1167">
        <v>3960</v>
      </c>
      <c r="AI936" s="1167">
        <v>0</v>
      </c>
      <c r="BK936" s="1167">
        <v>932</v>
      </c>
    </row>
    <row r="937" spans="1:63" s="1167" customFormat="1" ht="13.5" customHeight="1">
      <c r="A937" s="1218">
        <v>44304</v>
      </c>
      <c r="B937" s="1167" t="s">
        <v>202</v>
      </c>
      <c r="C937" s="1167" t="s">
        <v>66</v>
      </c>
      <c r="D937" s="1167">
        <v>12.6</v>
      </c>
      <c r="E937" s="1167">
        <v>12.6</v>
      </c>
      <c r="F937" s="1167">
        <v>18</v>
      </c>
      <c r="J937" s="1167">
        <v>226.79999999999998</v>
      </c>
      <c r="K937" s="1167">
        <v>32</v>
      </c>
      <c r="O937" s="1167">
        <v>403.2</v>
      </c>
      <c r="P937" s="1167">
        <v>35</v>
      </c>
      <c r="T937" s="1167">
        <v>441</v>
      </c>
      <c r="U937" s="1167">
        <v>85</v>
      </c>
      <c r="V937" s="1167">
        <v>0</v>
      </c>
      <c r="W937" s="1167">
        <v>0</v>
      </c>
      <c r="X937" s="1167">
        <v>0</v>
      </c>
      <c r="Y937" s="1167">
        <v>1071</v>
      </c>
      <c r="Z937" s="1167">
        <v>3983</v>
      </c>
      <c r="AA937" s="1167">
        <v>0</v>
      </c>
      <c r="AB937" s="1167">
        <v>0</v>
      </c>
      <c r="AC937" s="1167">
        <v>0</v>
      </c>
      <c r="AD937" s="1167">
        <v>50185.799999999996</v>
      </c>
      <c r="AI937" s="1167">
        <v>0</v>
      </c>
      <c r="BK937" s="1167">
        <v>933</v>
      </c>
    </row>
    <row r="938" spans="1:63" s="1167" customFormat="1" ht="13.5" customHeight="1">
      <c r="A938" s="1218">
        <v>44304</v>
      </c>
      <c r="B938" s="1167" t="s">
        <v>850</v>
      </c>
      <c r="C938" s="1167" t="s">
        <v>389</v>
      </c>
      <c r="D938" s="1167">
        <v>10</v>
      </c>
      <c r="E938" s="1167">
        <v>10</v>
      </c>
      <c r="J938" s="1167">
        <v>0</v>
      </c>
      <c r="M938" s="1167">
        <v>0.8</v>
      </c>
      <c r="O938" s="1167">
        <v>8</v>
      </c>
      <c r="R938" s="1167">
        <v>0.7</v>
      </c>
      <c r="T938" s="1167">
        <v>7</v>
      </c>
      <c r="U938" s="1167">
        <v>0</v>
      </c>
      <c r="V938" s="1167">
        <v>0</v>
      </c>
      <c r="W938" s="1167">
        <v>1.5</v>
      </c>
      <c r="X938" s="1167">
        <v>0</v>
      </c>
      <c r="Y938" s="1167">
        <v>15</v>
      </c>
      <c r="Z938" s="1167">
        <v>0</v>
      </c>
      <c r="AA938" s="1167">
        <v>0</v>
      </c>
      <c r="AB938" s="1167">
        <v>1</v>
      </c>
      <c r="AC938" s="1167">
        <v>0</v>
      </c>
      <c r="AD938" s="1167">
        <v>10</v>
      </c>
      <c r="AG938" s="1167">
        <v>10</v>
      </c>
      <c r="AI938" s="1167">
        <v>100</v>
      </c>
      <c r="BK938" s="1167">
        <v>934</v>
      </c>
    </row>
    <row r="939" spans="1:63" s="1167" customFormat="1" ht="13.5" customHeight="1">
      <c r="A939" s="1218">
        <v>44304</v>
      </c>
      <c r="B939" s="1167" t="s">
        <v>851</v>
      </c>
      <c r="C939" s="1167" t="s">
        <v>389</v>
      </c>
      <c r="D939" s="1167">
        <v>30</v>
      </c>
      <c r="E939" s="1167">
        <v>25</v>
      </c>
      <c r="G939" s="1167">
        <v>2</v>
      </c>
      <c r="J939" s="1167">
        <v>50</v>
      </c>
      <c r="L939" s="1167">
        <v>3</v>
      </c>
      <c r="O939" s="1167">
        <v>75</v>
      </c>
      <c r="Q939" s="1167">
        <v>2</v>
      </c>
      <c r="T939" s="1167">
        <v>50</v>
      </c>
      <c r="U939" s="1167">
        <v>0</v>
      </c>
      <c r="V939" s="1167">
        <v>7</v>
      </c>
      <c r="W939" s="1167">
        <v>0</v>
      </c>
      <c r="X939" s="1167">
        <v>0</v>
      </c>
      <c r="Y939" s="1167">
        <v>175</v>
      </c>
      <c r="Z939" s="1167">
        <v>0</v>
      </c>
      <c r="AA939" s="1167">
        <v>32</v>
      </c>
      <c r="AB939" s="1167">
        <v>0</v>
      </c>
      <c r="AC939" s="1167">
        <v>0</v>
      </c>
      <c r="AD939" s="1167">
        <v>800</v>
      </c>
      <c r="AI939" s="1167">
        <v>0</v>
      </c>
      <c r="BK939" s="1167">
        <v>935</v>
      </c>
    </row>
    <row r="940" spans="1:63" s="1167" customFormat="1" ht="13.5" customHeight="1">
      <c r="A940" s="1218">
        <v>44304</v>
      </c>
      <c r="B940" s="1167" t="s">
        <v>496</v>
      </c>
      <c r="C940" s="1167" t="s">
        <v>852</v>
      </c>
      <c r="D940" s="1167">
        <v>42</v>
      </c>
      <c r="E940" s="1167">
        <v>42</v>
      </c>
      <c r="H940" s="1167">
        <v>0.4</v>
      </c>
      <c r="J940" s="1167">
        <v>16.8</v>
      </c>
      <c r="M940" s="1167">
        <v>0.8</v>
      </c>
      <c r="O940" s="1167">
        <v>33.6</v>
      </c>
      <c r="R940" s="1167">
        <v>0.8</v>
      </c>
      <c r="T940" s="1167">
        <v>33.6</v>
      </c>
      <c r="U940" s="1167">
        <v>0</v>
      </c>
      <c r="V940" s="1167">
        <v>0</v>
      </c>
      <c r="W940" s="1167">
        <v>2</v>
      </c>
      <c r="X940" s="1167">
        <v>0</v>
      </c>
      <c r="Y940" s="1167">
        <v>84</v>
      </c>
      <c r="Z940" s="1167">
        <v>0</v>
      </c>
      <c r="AA940" s="1167">
        <v>0</v>
      </c>
      <c r="AB940" s="1167">
        <v>7.7000000000000011</v>
      </c>
      <c r="AC940" s="1167">
        <v>0</v>
      </c>
      <c r="AD940" s="1167">
        <v>323.40000000000003</v>
      </c>
      <c r="AI940" s="1167">
        <v>0</v>
      </c>
      <c r="BK940" s="1167">
        <v>936</v>
      </c>
    </row>
    <row r="941" spans="1:63" s="1167" customFormat="1" ht="13.5" customHeight="1">
      <c r="A941" s="1218">
        <v>44304</v>
      </c>
      <c r="B941" s="1167" t="s">
        <v>43</v>
      </c>
      <c r="C941" s="1167" t="s">
        <v>66</v>
      </c>
      <c r="D941" s="1167">
        <v>3.5</v>
      </c>
      <c r="E941" s="1167">
        <v>3.5</v>
      </c>
      <c r="H941" s="1167">
        <v>1</v>
      </c>
      <c r="J941" s="1167">
        <v>3.5</v>
      </c>
      <c r="M941" s="1167">
        <v>1.5</v>
      </c>
      <c r="O941" s="1167">
        <v>5.25</v>
      </c>
      <c r="P941" s="1167" t="s">
        <v>883</v>
      </c>
      <c r="R941" s="1167">
        <v>1.5</v>
      </c>
      <c r="T941" s="1167">
        <v>5.25</v>
      </c>
      <c r="U941" s="1167">
        <v>0</v>
      </c>
      <c r="W941" s="1167">
        <v>4</v>
      </c>
      <c r="X941" s="1167">
        <v>0</v>
      </c>
      <c r="Y941" s="1167">
        <v>14</v>
      </c>
      <c r="Z941" s="1167">
        <v>0</v>
      </c>
      <c r="AA941" s="1167">
        <v>0</v>
      </c>
      <c r="AB941" s="1167">
        <v>10</v>
      </c>
      <c r="AC941" s="1167">
        <v>0</v>
      </c>
      <c r="AD941" s="1167">
        <v>35</v>
      </c>
      <c r="AI941" s="1167">
        <v>0</v>
      </c>
      <c r="BK941" s="1167">
        <v>937</v>
      </c>
    </row>
    <row r="942" spans="1:63" s="1167" customFormat="1" ht="13.5" customHeight="1">
      <c r="A942" s="1218">
        <v>44304</v>
      </c>
      <c r="B942" s="1167" t="s">
        <v>618</v>
      </c>
      <c r="C942" s="1167" t="s">
        <v>66</v>
      </c>
      <c r="D942" s="1167">
        <v>35</v>
      </c>
      <c r="E942" s="1167">
        <v>35</v>
      </c>
      <c r="H942" s="1167">
        <v>0.4</v>
      </c>
      <c r="J942" s="1167">
        <v>14</v>
      </c>
      <c r="M942" s="1167">
        <v>0.8</v>
      </c>
      <c r="O942" s="1167">
        <v>28</v>
      </c>
      <c r="R942" s="1167">
        <v>0.8</v>
      </c>
      <c r="T942" s="1167">
        <v>28</v>
      </c>
      <c r="U942" s="1167">
        <v>0</v>
      </c>
      <c r="V942" s="1167">
        <v>0</v>
      </c>
      <c r="W942" s="1167">
        <v>2</v>
      </c>
      <c r="X942" s="1167">
        <v>0</v>
      </c>
      <c r="Y942" s="1167">
        <v>70</v>
      </c>
      <c r="Z942" s="1167">
        <v>0</v>
      </c>
      <c r="AA942" s="1167">
        <v>0</v>
      </c>
      <c r="AB942" s="1167">
        <v>9</v>
      </c>
      <c r="AC942" s="1167">
        <v>0</v>
      </c>
      <c r="AD942" s="1167">
        <v>315</v>
      </c>
      <c r="AI942" s="1167">
        <v>0</v>
      </c>
      <c r="BK942" s="1167">
        <v>938</v>
      </c>
    </row>
    <row r="943" spans="1:63" s="1167" customFormat="1" ht="13.5" customHeight="1">
      <c r="A943" s="1218">
        <v>44304</v>
      </c>
      <c r="B943" s="1167" t="s">
        <v>44</v>
      </c>
      <c r="C943" s="1167" t="s">
        <v>66</v>
      </c>
      <c r="D943" s="1167">
        <v>20</v>
      </c>
      <c r="E943" s="1167">
        <v>20</v>
      </c>
      <c r="H943" s="1167">
        <v>0.4</v>
      </c>
      <c r="J943" s="1167">
        <v>8</v>
      </c>
      <c r="M943" s="1167">
        <v>0.8</v>
      </c>
      <c r="O943" s="1167">
        <v>16</v>
      </c>
      <c r="Q943" s="1167" t="s">
        <v>884</v>
      </c>
      <c r="R943" s="1167">
        <v>0.8</v>
      </c>
      <c r="T943" s="1167">
        <v>16</v>
      </c>
      <c r="U943" s="1167">
        <v>0</v>
      </c>
      <c r="V943" s="1167">
        <v>0</v>
      </c>
      <c r="W943" s="1167">
        <v>2</v>
      </c>
      <c r="X943" s="1167">
        <v>0</v>
      </c>
      <c r="Y943" s="1167">
        <v>40</v>
      </c>
      <c r="Z943" s="1167">
        <v>0</v>
      </c>
      <c r="AA943" s="1167">
        <v>0</v>
      </c>
      <c r="AB943" s="1167">
        <v>9</v>
      </c>
      <c r="AC943" s="1167">
        <v>0</v>
      </c>
      <c r="AD943" s="1167">
        <v>180</v>
      </c>
      <c r="AI943" s="1167">
        <v>0</v>
      </c>
      <c r="BK943" s="1167">
        <v>939</v>
      </c>
    </row>
    <row r="944" spans="1:63" s="1167" customFormat="1" ht="13.5" customHeight="1">
      <c r="A944" s="1218">
        <v>44304</v>
      </c>
      <c r="B944" s="1167" t="s">
        <v>593</v>
      </c>
      <c r="C944" s="1167" t="s">
        <v>389</v>
      </c>
      <c r="D944" s="1167">
        <v>22</v>
      </c>
      <c r="E944" s="1167">
        <v>22</v>
      </c>
      <c r="H944" s="1167">
        <v>1</v>
      </c>
      <c r="J944" s="1167">
        <v>22</v>
      </c>
      <c r="M944" s="1167">
        <v>1</v>
      </c>
      <c r="O944" s="1167">
        <v>22</v>
      </c>
      <c r="R944" s="1167">
        <v>1.5</v>
      </c>
      <c r="T944" s="1167">
        <v>33</v>
      </c>
      <c r="U944" s="1167">
        <v>0</v>
      </c>
      <c r="V944" s="1167">
        <v>0</v>
      </c>
      <c r="W944" s="1167">
        <v>3.5</v>
      </c>
      <c r="X944" s="1167">
        <v>0</v>
      </c>
      <c r="Y944" s="1167">
        <v>77</v>
      </c>
      <c r="Z944" s="1167">
        <v>0</v>
      </c>
      <c r="AA944" s="1167">
        <v>0</v>
      </c>
      <c r="AB944" s="1167">
        <v>10</v>
      </c>
      <c r="AC944" s="1167">
        <v>0</v>
      </c>
      <c r="AD944" s="1167">
        <v>220</v>
      </c>
      <c r="AI944" s="1167">
        <v>0</v>
      </c>
      <c r="BK944" s="1167">
        <v>940</v>
      </c>
    </row>
    <row r="945" spans="1:63" s="1167" customFormat="1" ht="13.5" customHeight="1">
      <c r="A945" s="1218">
        <v>44304</v>
      </c>
      <c r="B945" s="1167" t="s">
        <v>45</v>
      </c>
      <c r="C945" s="1167" t="s">
        <v>66</v>
      </c>
      <c r="D945" s="1167">
        <v>130</v>
      </c>
      <c r="E945" s="1167">
        <v>90</v>
      </c>
      <c r="F945" s="1167" t="s">
        <v>885</v>
      </c>
      <c r="G945" s="1167" t="s">
        <v>886</v>
      </c>
      <c r="J945" s="1167">
        <v>0</v>
      </c>
      <c r="M945" s="1167">
        <v>0.1</v>
      </c>
      <c r="O945" s="1167">
        <v>9</v>
      </c>
      <c r="R945" s="1167">
        <v>0.1</v>
      </c>
      <c r="T945" s="1167">
        <v>9</v>
      </c>
      <c r="U945" s="1167">
        <v>0</v>
      </c>
      <c r="V945" s="1167">
        <v>0</v>
      </c>
      <c r="W945" s="1167">
        <v>0.2</v>
      </c>
      <c r="X945" s="1167">
        <v>0</v>
      </c>
      <c r="Y945" s="1167">
        <v>18</v>
      </c>
      <c r="Z945" s="1167">
        <v>0</v>
      </c>
      <c r="AA945" s="1167">
        <v>0</v>
      </c>
      <c r="AB945" s="1167">
        <v>3.5999999999999988</v>
      </c>
      <c r="AC945" s="1167">
        <v>0</v>
      </c>
      <c r="AD945" s="1167">
        <v>323.99999999999989</v>
      </c>
      <c r="AI945" s="1167">
        <v>0</v>
      </c>
      <c r="BK945" s="1167">
        <v>941</v>
      </c>
    </row>
    <row r="946" spans="1:63" s="1167" customFormat="1" ht="13.5" customHeight="1">
      <c r="A946" s="1218">
        <v>44304</v>
      </c>
      <c r="B946" s="1167" t="s">
        <v>46</v>
      </c>
      <c r="C946" s="1167" t="s">
        <v>66</v>
      </c>
      <c r="D946" s="1167">
        <v>35</v>
      </c>
      <c r="E946" s="1167">
        <v>35</v>
      </c>
      <c r="H946" s="1167">
        <v>0.1</v>
      </c>
      <c r="J946" s="1167">
        <v>3.5</v>
      </c>
      <c r="M946" s="1167">
        <v>0.2</v>
      </c>
      <c r="O946" s="1167">
        <v>7</v>
      </c>
      <c r="R946" s="1167">
        <v>0.2</v>
      </c>
      <c r="T946" s="1167">
        <v>7</v>
      </c>
      <c r="U946" s="1167">
        <v>0</v>
      </c>
      <c r="V946" s="1167">
        <v>0</v>
      </c>
      <c r="W946" s="1167">
        <v>0.5</v>
      </c>
      <c r="X946" s="1167">
        <v>0</v>
      </c>
      <c r="Y946" s="1167">
        <v>17.5</v>
      </c>
      <c r="Z946" s="1167">
        <v>0</v>
      </c>
      <c r="AA946" s="1167">
        <v>0</v>
      </c>
      <c r="AB946" s="1167">
        <v>6.5</v>
      </c>
      <c r="AC946" s="1167">
        <v>0</v>
      </c>
      <c r="AD946" s="1167">
        <v>227.5</v>
      </c>
      <c r="AI946" s="1167">
        <v>0</v>
      </c>
      <c r="BK946" s="1167">
        <v>942</v>
      </c>
    </row>
    <row r="947" spans="1:63" s="1167" customFormat="1" ht="13.5" customHeight="1">
      <c r="A947" s="1218">
        <v>44304</v>
      </c>
      <c r="B947" s="1167" t="s">
        <v>47</v>
      </c>
      <c r="C947" s="1167" t="s">
        <v>66</v>
      </c>
      <c r="D947" s="1167">
        <v>17</v>
      </c>
      <c r="E947" s="1167">
        <v>17</v>
      </c>
      <c r="J947" s="1167">
        <v>0</v>
      </c>
      <c r="O947" s="1167">
        <v>0</v>
      </c>
      <c r="T947" s="1167">
        <v>0</v>
      </c>
      <c r="U947" s="1167">
        <v>0</v>
      </c>
      <c r="V947" s="1167">
        <v>0</v>
      </c>
      <c r="W947" s="1167">
        <v>0</v>
      </c>
      <c r="X947" s="1167">
        <v>0</v>
      </c>
      <c r="Y947" s="1167">
        <v>0</v>
      </c>
      <c r="Z947" s="1167">
        <v>0</v>
      </c>
      <c r="AA947" s="1167">
        <v>0</v>
      </c>
      <c r="AB947" s="1167">
        <v>1</v>
      </c>
      <c r="AC947" s="1167">
        <v>0</v>
      </c>
      <c r="AD947" s="1167">
        <v>17</v>
      </c>
      <c r="AI947" s="1167">
        <v>0</v>
      </c>
      <c r="BK947" s="1167">
        <v>943</v>
      </c>
    </row>
    <row r="948" spans="1:63" s="1167" customFormat="1" ht="13.5" customHeight="1">
      <c r="A948" s="1218">
        <v>44304</v>
      </c>
      <c r="B948" s="1167" t="s">
        <v>48</v>
      </c>
      <c r="C948" s="1167" t="s">
        <v>389</v>
      </c>
      <c r="D948" s="1167">
        <v>23</v>
      </c>
      <c r="E948" s="1167">
        <v>23</v>
      </c>
      <c r="H948" s="1167">
        <v>0.5</v>
      </c>
      <c r="J948" s="1167">
        <v>11.5</v>
      </c>
      <c r="M948" s="1167">
        <v>0.8</v>
      </c>
      <c r="O948" s="1167">
        <v>18.400000000000002</v>
      </c>
      <c r="R948" s="1167">
        <v>0.7</v>
      </c>
      <c r="T948" s="1167">
        <v>16.099999999999998</v>
      </c>
      <c r="U948" s="1167">
        <v>0</v>
      </c>
      <c r="V948" s="1167">
        <v>0</v>
      </c>
      <c r="W948" s="1167">
        <v>2</v>
      </c>
      <c r="X948" s="1167">
        <v>0</v>
      </c>
      <c r="Y948" s="1167">
        <v>46</v>
      </c>
      <c r="Z948" s="1167">
        <v>0</v>
      </c>
      <c r="AA948" s="1167">
        <v>0</v>
      </c>
      <c r="AB948" s="1167">
        <v>7.5</v>
      </c>
      <c r="AC948" s="1167">
        <v>0</v>
      </c>
      <c r="AD948" s="1167">
        <v>172.5</v>
      </c>
      <c r="AI948" s="1167">
        <v>0</v>
      </c>
      <c r="BK948" s="1167">
        <v>944</v>
      </c>
    </row>
    <row r="949" spans="1:63" s="1167" customFormat="1" ht="13.5" customHeight="1">
      <c r="A949" s="1218">
        <v>44304</v>
      </c>
      <c r="B949" s="1167" t="s">
        <v>164</v>
      </c>
      <c r="C949" s="1167" t="s">
        <v>66</v>
      </c>
      <c r="D949" s="1167">
        <v>80</v>
      </c>
      <c r="E949" s="1167">
        <v>80</v>
      </c>
      <c r="H949" s="1167">
        <v>0.2</v>
      </c>
      <c r="J949" s="1167">
        <v>16</v>
      </c>
      <c r="M949" s="1167">
        <v>0.3</v>
      </c>
      <c r="O949" s="1167">
        <v>24</v>
      </c>
      <c r="R949" s="1167">
        <v>0.3</v>
      </c>
      <c r="T949" s="1167">
        <v>24</v>
      </c>
      <c r="U949" s="1167">
        <v>0</v>
      </c>
      <c r="V949" s="1167">
        <v>0</v>
      </c>
      <c r="W949" s="1167">
        <v>0.8</v>
      </c>
      <c r="X949" s="1167">
        <v>0</v>
      </c>
      <c r="Y949" s="1167">
        <v>64</v>
      </c>
      <c r="Z949" s="1167">
        <v>0</v>
      </c>
      <c r="AA949" s="1167">
        <v>0</v>
      </c>
      <c r="AB949" s="1167">
        <v>4.4000000000000012</v>
      </c>
      <c r="AC949" s="1167">
        <v>0</v>
      </c>
      <c r="AD949" s="1167">
        <v>352.00000000000011</v>
      </c>
      <c r="AI949" s="1167">
        <v>0</v>
      </c>
      <c r="BK949" s="1167">
        <v>945</v>
      </c>
    </row>
    <row r="950" spans="1:63" s="1167" customFormat="1" ht="13.5" customHeight="1">
      <c r="A950" s="1218">
        <v>44304</v>
      </c>
      <c r="B950" s="1167" t="s">
        <v>49</v>
      </c>
      <c r="C950" s="1167" t="s">
        <v>66</v>
      </c>
      <c r="D950" s="1167">
        <v>40</v>
      </c>
      <c r="E950" s="1167">
        <v>40</v>
      </c>
      <c r="H950" s="1167">
        <v>0.2</v>
      </c>
      <c r="J950" s="1167">
        <v>8</v>
      </c>
      <c r="M950" s="1167">
        <v>0.3</v>
      </c>
      <c r="O950" s="1167">
        <v>12</v>
      </c>
      <c r="R950" s="1167">
        <v>0.3</v>
      </c>
      <c r="T950" s="1167">
        <v>12</v>
      </c>
      <c r="U950" s="1167">
        <v>0</v>
      </c>
      <c r="V950" s="1167">
        <v>0</v>
      </c>
      <c r="W950" s="1167">
        <v>0.8</v>
      </c>
      <c r="X950" s="1167">
        <v>0</v>
      </c>
      <c r="Y950" s="1167">
        <v>32</v>
      </c>
      <c r="Z950" s="1167">
        <v>0</v>
      </c>
      <c r="AA950" s="1167">
        <v>0</v>
      </c>
      <c r="AB950" s="1167">
        <v>16.399999999999991</v>
      </c>
      <c r="AC950" s="1167">
        <v>0</v>
      </c>
      <c r="AD950" s="1167">
        <v>655.99999999999966</v>
      </c>
      <c r="AI950" s="1167">
        <v>0</v>
      </c>
      <c r="BK950" s="1167">
        <v>946</v>
      </c>
    </row>
    <row r="951" spans="1:63" s="1167" customFormat="1" ht="13.5" customHeight="1">
      <c r="A951" s="1218">
        <v>44304</v>
      </c>
      <c r="B951" s="1167" t="s">
        <v>373</v>
      </c>
      <c r="C951" s="1167" t="s">
        <v>66</v>
      </c>
      <c r="D951" s="1167">
        <v>43</v>
      </c>
      <c r="E951" s="1167">
        <v>43</v>
      </c>
      <c r="H951" s="1167">
        <v>2.5</v>
      </c>
      <c r="J951" s="1167">
        <v>107.5</v>
      </c>
      <c r="M951" s="1167">
        <v>1</v>
      </c>
      <c r="O951" s="1167">
        <v>43</v>
      </c>
      <c r="R951" s="1167">
        <v>1</v>
      </c>
      <c r="T951" s="1167">
        <v>43</v>
      </c>
      <c r="U951" s="1167">
        <v>0</v>
      </c>
      <c r="V951" s="1167">
        <v>0</v>
      </c>
      <c r="W951" s="1167">
        <v>4.5</v>
      </c>
      <c r="X951" s="1167">
        <v>0</v>
      </c>
      <c r="Y951" s="1167">
        <v>193.5</v>
      </c>
      <c r="Z951" s="1167">
        <v>0</v>
      </c>
      <c r="AA951" s="1167">
        <v>0</v>
      </c>
      <c r="AB951" s="1167">
        <v>13.8</v>
      </c>
      <c r="AC951" s="1167">
        <v>0</v>
      </c>
      <c r="AD951" s="1167">
        <v>593.4</v>
      </c>
      <c r="AE951" s="1167">
        <v>0</v>
      </c>
      <c r="AF951" s="1167">
        <v>0</v>
      </c>
      <c r="AH951" s="1167">
        <v>0</v>
      </c>
      <c r="AI951" s="1167">
        <v>0</v>
      </c>
      <c r="BK951" s="1167">
        <v>947</v>
      </c>
    </row>
    <row r="952" spans="1:63" s="1167" customFormat="1" ht="13.5" customHeight="1">
      <c r="A952" s="1218">
        <v>44304</v>
      </c>
      <c r="B952" s="1167" t="s">
        <v>853</v>
      </c>
      <c r="C952" s="1167" t="s">
        <v>66</v>
      </c>
      <c r="D952" s="1167">
        <v>30</v>
      </c>
      <c r="E952" s="1167">
        <v>6</v>
      </c>
      <c r="H952" s="1167">
        <v>0.5</v>
      </c>
      <c r="J952" s="1167">
        <v>3</v>
      </c>
      <c r="M952" s="1167">
        <v>1</v>
      </c>
      <c r="O952" s="1167">
        <v>6</v>
      </c>
      <c r="R952" s="1167">
        <v>1</v>
      </c>
      <c r="T952" s="1167">
        <v>6</v>
      </c>
      <c r="V952" s="1167">
        <v>0</v>
      </c>
      <c r="W952" s="1167">
        <v>2.5</v>
      </c>
      <c r="X952" s="1167">
        <v>0</v>
      </c>
      <c r="Y952" s="1167">
        <v>15</v>
      </c>
      <c r="Z952" s="1167">
        <v>0</v>
      </c>
      <c r="AA952" s="1167">
        <v>0</v>
      </c>
      <c r="AB952" s="1167">
        <v>7</v>
      </c>
      <c r="AC952" s="1167">
        <v>0</v>
      </c>
      <c r="AD952" s="1167">
        <v>42</v>
      </c>
      <c r="AE952" s="1167">
        <v>0</v>
      </c>
      <c r="AF952" s="1167">
        <v>0</v>
      </c>
      <c r="AH952" s="1167">
        <v>0</v>
      </c>
      <c r="AI952" s="1167">
        <v>0</v>
      </c>
      <c r="BK952" s="1167">
        <v>948</v>
      </c>
    </row>
    <row r="953" spans="1:63" s="1167" customFormat="1" ht="13.5" customHeight="1">
      <c r="A953" s="1218">
        <v>44304</v>
      </c>
      <c r="B953" s="1167" t="s">
        <v>176</v>
      </c>
      <c r="C953" s="1167" t="s">
        <v>389</v>
      </c>
      <c r="D953" s="1167">
        <v>9</v>
      </c>
      <c r="E953" s="1167">
        <v>9</v>
      </c>
      <c r="H953" s="1167">
        <v>0.5</v>
      </c>
      <c r="J953" s="1167">
        <v>4.5</v>
      </c>
      <c r="K953" s="1167" t="s">
        <v>887</v>
      </c>
      <c r="M953" s="1167">
        <v>1</v>
      </c>
      <c r="O953" s="1167">
        <v>9</v>
      </c>
      <c r="R953" s="1167">
        <v>1</v>
      </c>
      <c r="T953" s="1167">
        <v>9</v>
      </c>
      <c r="U953" s="1167">
        <v>0</v>
      </c>
      <c r="V953" s="1167">
        <v>0</v>
      </c>
      <c r="W953" s="1167">
        <v>2.5</v>
      </c>
      <c r="X953" s="1167">
        <v>0</v>
      </c>
      <c r="Y953" s="1167">
        <v>22.5</v>
      </c>
      <c r="Z953" s="1167">
        <v>0</v>
      </c>
      <c r="AA953" s="1167">
        <v>0</v>
      </c>
      <c r="AB953" s="1167">
        <v>8</v>
      </c>
      <c r="AC953" s="1167">
        <v>0</v>
      </c>
      <c r="AD953" s="1167">
        <v>72</v>
      </c>
      <c r="AE953" s="1167">
        <v>0</v>
      </c>
      <c r="AF953" s="1167">
        <v>0</v>
      </c>
      <c r="AH953" s="1167">
        <v>0</v>
      </c>
      <c r="AI953" s="1167">
        <v>0</v>
      </c>
      <c r="BK953" s="1167">
        <v>949</v>
      </c>
    </row>
    <row r="954" spans="1:63" s="1167" customFormat="1" ht="13.5" customHeight="1">
      <c r="A954" s="1218">
        <v>44304</v>
      </c>
      <c r="B954" s="1167" t="s">
        <v>158</v>
      </c>
      <c r="C954" s="1167" t="s">
        <v>66</v>
      </c>
      <c r="D954" s="1167">
        <v>30</v>
      </c>
      <c r="E954" s="1167">
        <v>30</v>
      </c>
      <c r="H954" s="1167">
        <v>0.5</v>
      </c>
      <c r="J954" s="1167">
        <v>15</v>
      </c>
      <c r="M954" s="1167">
        <v>1</v>
      </c>
      <c r="O954" s="1167">
        <v>30</v>
      </c>
      <c r="R954" s="1167">
        <v>1</v>
      </c>
      <c r="T954" s="1167">
        <v>30</v>
      </c>
      <c r="U954" s="1167">
        <v>0</v>
      </c>
      <c r="V954" s="1167">
        <v>0</v>
      </c>
      <c r="W954" s="1167">
        <v>2.5</v>
      </c>
      <c r="X954" s="1167">
        <v>0</v>
      </c>
      <c r="Y954" s="1167">
        <v>75</v>
      </c>
      <c r="Z954" s="1167">
        <v>0</v>
      </c>
      <c r="AA954" s="1167">
        <v>0</v>
      </c>
      <c r="AB954" s="1167">
        <v>12</v>
      </c>
      <c r="AC954" s="1167">
        <v>0</v>
      </c>
      <c r="AD954" s="1167">
        <v>360</v>
      </c>
      <c r="AE954" s="1167">
        <v>0</v>
      </c>
      <c r="AF954" s="1167">
        <v>0</v>
      </c>
      <c r="AH954" s="1167">
        <v>0</v>
      </c>
      <c r="AI954" s="1167">
        <v>0</v>
      </c>
      <c r="BK954" s="1167">
        <v>950</v>
      </c>
    </row>
    <row r="955" spans="1:63" s="1167" customFormat="1" ht="13.5" customHeight="1">
      <c r="A955" s="1218">
        <v>44304</v>
      </c>
      <c r="B955" s="1167" t="s">
        <v>166</v>
      </c>
      <c r="C955" s="1167" t="s">
        <v>66</v>
      </c>
      <c r="D955" s="1167">
        <v>30</v>
      </c>
      <c r="E955" s="1167">
        <v>30</v>
      </c>
      <c r="J955" s="1167">
        <v>0</v>
      </c>
      <c r="M955" s="1167">
        <v>0.1</v>
      </c>
      <c r="O955" s="1167">
        <v>3</v>
      </c>
      <c r="R955" s="1167">
        <v>0.1</v>
      </c>
      <c r="T955" s="1167">
        <v>3</v>
      </c>
      <c r="U955" s="1167">
        <v>0</v>
      </c>
      <c r="V955" s="1167">
        <v>0</v>
      </c>
      <c r="W955" s="1167">
        <v>0.2</v>
      </c>
      <c r="X955" s="1167">
        <v>0</v>
      </c>
      <c r="Y955" s="1167">
        <v>6</v>
      </c>
      <c r="Z955" s="1167">
        <v>0</v>
      </c>
      <c r="AA955" s="1167">
        <v>0</v>
      </c>
      <c r="AB955" s="1167">
        <v>4.4999999999999982</v>
      </c>
      <c r="AC955" s="1167">
        <v>0</v>
      </c>
      <c r="AD955" s="1167">
        <v>134.99999999999994</v>
      </c>
      <c r="AE955" s="1167">
        <v>0</v>
      </c>
      <c r="AF955" s="1167">
        <v>0</v>
      </c>
      <c r="AH955" s="1167">
        <v>0</v>
      </c>
      <c r="AI955" s="1167">
        <v>0</v>
      </c>
      <c r="BK955" s="1167">
        <v>951</v>
      </c>
    </row>
    <row r="956" spans="1:63" s="1167" customFormat="1" ht="13.5" customHeight="1">
      <c r="A956" s="1218">
        <v>44304</v>
      </c>
      <c r="B956" s="1167" t="s">
        <v>145</v>
      </c>
      <c r="C956" s="1167" t="s">
        <v>389</v>
      </c>
      <c r="D956" s="1167">
        <v>16</v>
      </c>
      <c r="E956" s="1167">
        <v>16</v>
      </c>
      <c r="H956" s="1167">
        <v>1</v>
      </c>
      <c r="J956" s="1167">
        <v>16</v>
      </c>
      <c r="M956" s="1167">
        <v>1</v>
      </c>
      <c r="O956" s="1167">
        <v>16</v>
      </c>
      <c r="R956" s="1167">
        <v>1</v>
      </c>
      <c r="T956" s="1167">
        <v>16</v>
      </c>
      <c r="U956" s="1167">
        <v>0</v>
      </c>
      <c r="V956" s="1167">
        <v>0</v>
      </c>
      <c r="W956" s="1167">
        <v>3</v>
      </c>
      <c r="X956" s="1167">
        <v>0</v>
      </c>
      <c r="Y956" s="1167">
        <v>48</v>
      </c>
      <c r="Z956" s="1167">
        <v>0</v>
      </c>
      <c r="AA956" s="1167">
        <v>0</v>
      </c>
      <c r="AB956" s="1167">
        <v>4</v>
      </c>
      <c r="AC956" s="1167">
        <v>0</v>
      </c>
      <c r="AD956" s="1167">
        <v>64</v>
      </c>
      <c r="AE956" s="1167">
        <v>0</v>
      </c>
      <c r="AF956" s="1167">
        <v>0</v>
      </c>
      <c r="AH956" s="1167">
        <v>0</v>
      </c>
      <c r="AI956" s="1167">
        <v>0</v>
      </c>
      <c r="BK956" s="1167">
        <v>952</v>
      </c>
    </row>
    <row r="957" spans="1:63" s="1167" customFormat="1" ht="13.5" customHeight="1">
      <c r="A957" s="1218">
        <v>44304</v>
      </c>
      <c r="B957" s="1167" t="s">
        <v>136</v>
      </c>
      <c r="C957" s="1167" t="s">
        <v>66</v>
      </c>
      <c r="D957" s="1167">
        <v>120</v>
      </c>
      <c r="E957" s="1167">
        <v>120</v>
      </c>
      <c r="J957" s="1167">
        <v>0</v>
      </c>
      <c r="O957" s="1167">
        <v>0</v>
      </c>
      <c r="P957" s="1167" t="s">
        <v>883</v>
      </c>
      <c r="T957" s="1167">
        <v>0</v>
      </c>
      <c r="U957" s="1167">
        <v>0</v>
      </c>
      <c r="V957" s="1167">
        <v>0</v>
      </c>
      <c r="W957" s="1167">
        <v>0</v>
      </c>
      <c r="X957" s="1167">
        <v>0</v>
      </c>
      <c r="Y957" s="1167">
        <v>0</v>
      </c>
      <c r="Z957" s="1167">
        <v>0</v>
      </c>
      <c r="AA957" s="1167">
        <v>0</v>
      </c>
      <c r="AB957" s="1167">
        <v>9</v>
      </c>
      <c r="AC957" s="1167">
        <v>0</v>
      </c>
      <c r="AD957" s="1167">
        <v>1080</v>
      </c>
      <c r="AE957" s="1167">
        <v>0</v>
      </c>
      <c r="AF957" s="1167">
        <v>0</v>
      </c>
      <c r="AH957" s="1167">
        <v>0</v>
      </c>
      <c r="AI957" s="1167">
        <v>0</v>
      </c>
      <c r="BK957" s="1167">
        <v>953</v>
      </c>
    </row>
    <row r="958" spans="1:63" s="1167" customFormat="1" ht="13.5" customHeight="1">
      <c r="A958" s="1218">
        <v>44304</v>
      </c>
      <c r="B958" s="1167" t="s">
        <v>183</v>
      </c>
      <c r="C958" s="1167" t="s">
        <v>66</v>
      </c>
      <c r="D958" s="1167">
        <v>30</v>
      </c>
      <c r="E958" s="1167">
        <v>30</v>
      </c>
      <c r="H958" s="1167">
        <v>0.1</v>
      </c>
      <c r="J958" s="1167">
        <v>3</v>
      </c>
      <c r="M958" s="1167">
        <v>0.2</v>
      </c>
      <c r="O958" s="1167">
        <v>6</v>
      </c>
      <c r="R958" s="1167">
        <v>0.2</v>
      </c>
      <c r="T958" s="1167">
        <v>6</v>
      </c>
      <c r="U958" s="1167">
        <v>0</v>
      </c>
      <c r="V958" s="1167">
        <v>0</v>
      </c>
      <c r="W958" s="1167">
        <v>0.5</v>
      </c>
      <c r="X958" s="1167">
        <v>0</v>
      </c>
      <c r="Y958" s="1167">
        <v>15</v>
      </c>
      <c r="Z958" s="1167">
        <v>0</v>
      </c>
      <c r="AA958" s="1167">
        <v>0</v>
      </c>
      <c r="AB958" s="1167">
        <v>2</v>
      </c>
      <c r="AC958" s="1167">
        <v>0</v>
      </c>
      <c r="AD958" s="1167">
        <v>60</v>
      </c>
      <c r="AE958" s="1167">
        <v>0</v>
      </c>
      <c r="AF958" s="1167">
        <v>0</v>
      </c>
      <c r="AH958" s="1167">
        <v>0</v>
      </c>
      <c r="AI958" s="1167">
        <v>0</v>
      </c>
      <c r="BK958" s="1167">
        <v>954</v>
      </c>
    </row>
    <row r="959" spans="1:63" s="1167" customFormat="1" ht="13.5" customHeight="1">
      <c r="A959" s="1218">
        <v>44304</v>
      </c>
      <c r="B959" s="1167" t="s">
        <v>142</v>
      </c>
      <c r="C959" s="1167" t="s">
        <v>66</v>
      </c>
      <c r="D959" s="1167">
        <v>35</v>
      </c>
      <c r="E959" s="1167">
        <v>35</v>
      </c>
      <c r="J959" s="1167">
        <v>0</v>
      </c>
      <c r="O959" s="1167">
        <v>0</v>
      </c>
      <c r="T959" s="1167">
        <v>0</v>
      </c>
      <c r="U959" s="1167">
        <v>0</v>
      </c>
      <c r="V959" s="1167">
        <v>0</v>
      </c>
      <c r="W959" s="1167">
        <v>0</v>
      </c>
      <c r="X959" s="1167">
        <v>0</v>
      </c>
      <c r="Y959" s="1167">
        <v>0</v>
      </c>
      <c r="Z959" s="1167">
        <v>0</v>
      </c>
      <c r="AA959" s="1167">
        <v>0</v>
      </c>
      <c r="AB959" s="1167">
        <v>2.2999999999999998</v>
      </c>
      <c r="AC959" s="1167">
        <v>0</v>
      </c>
      <c r="AD959" s="1167">
        <v>80.5</v>
      </c>
      <c r="AE959" s="1167">
        <v>0</v>
      </c>
      <c r="AF959" s="1167">
        <v>0</v>
      </c>
      <c r="AH959" s="1167">
        <v>0</v>
      </c>
      <c r="AI959" s="1167">
        <v>0</v>
      </c>
      <c r="BK959" s="1167">
        <v>955</v>
      </c>
    </row>
    <row r="960" spans="1:63" s="1167" customFormat="1" ht="13.5" customHeight="1">
      <c r="A960" s="1218">
        <v>44304</v>
      </c>
      <c r="B960" s="1167" t="s">
        <v>51</v>
      </c>
      <c r="C960" s="1167" t="s">
        <v>66</v>
      </c>
      <c r="D960" s="1167">
        <v>100</v>
      </c>
      <c r="E960" s="1167">
        <v>100</v>
      </c>
      <c r="J960" s="1167">
        <v>0</v>
      </c>
      <c r="O960" s="1167">
        <v>0</v>
      </c>
      <c r="T960" s="1167">
        <v>0</v>
      </c>
      <c r="U960" s="1167">
        <v>0</v>
      </c>
      <c r="V960" s="1167">
        <v>0</v>
      </c>
      <c r="W960" s="1167">
        <v>0</v>
      </c>
      <c r="X960" s="1167">
        <v>0</v>
      </c>
      <c r="Y960" s="1167">
        <v>0</v>
      </c>
      <c r="Z960" s="1167">
        <v>0</v>
      </c>
      <c r="AA960" s="1167">
        <v>0</v>
      </c>
      <c r="AB960" s="1167">
        <v>3.5</v>
      </c>
      <c r="AC960" s="1167">
        <v>0</v>
      </c>
      <c r="AD960" s="1167">
        <v>350</v>
      </c>
      <c r="AE960" s="1167">
        <v>0</v>
      </c>
      <c r="AF960" s="1167">
        <v>0</v>
      </c>
      <c r="AH960" s="1167">
        <v>0</v>
      </c>
      <c r="AI960" s="1167">
        <v>0</v>
      </c>
      <c r="BK960" s="1167">
        <v>956</v>
      </c>
    </row>
    <row r="961" spans="1:63" s="1167" customFormat="1" ht="13.5" customHeight="1">
      <c r="A961" s="1218">
        <v>44304</v>
      </c>
      <c r="B961" s="1167" t="s">
        <v>935</v>
      </c>
      <c r="C961" s="1167" t="s">
        <v>66</v>
      </c>
      <c r="D961" s="1167">
        <v>50</v>
      </c>
      <c r="E961" s="1167">
        <v>50</v>
      </c>
      <c r="H961" s="1167">
        <v>0.2</v>
      </c>
      <c r="J961" s="1167">
        <v>10</v>
      </c>
      <c r="M961" s="1167">
        <v>0.4</v>
      </c>
      <c r="O961" s="1167">
        <v>20</v>
      </c>
      <c r="R961" s="1167">
        <v>0.4</v>
      </c>
      <c r="T961" s="1167">
        <v>20</v>
      </c>
      <c r="U961" s="1167">
        <v>0</v>
      </c>
      <c r="V961" s="1167">
        <v>0</v>
      </c>
      <c r="W961" s="1167">
        <v>1</v>
      </c>
      <c r="X961" s="1167">
        <v>0</v>
      </c>
      <c r="Y961" s="1167">
        <v>50</v>
      </c>
      <c r="Z961" s="1167">
        <v>0</v>
      </c>
      <c r="AA961" s="1167">
        <v>0</v>
      </c>
      <c r="AB961" s="1167">
        <v>4</v>
      </c>
      <c r="AC961" s="1167">
        <v>0</v>
      </c>
      <c r="AD961" s="1167">
        <v>200</v>
      </c>
      <c r="AE961" s="1167">
        <v>0</v>
      </c>
      <c r="AF961" s="1167">
        <v>0</v>
      </c>
      <c r="AH961" s="1167">
        <v>0</v>
      </c>
      <c r="AI961" s="1167">
        <v>0</v>
      </c>
      <c r="BK961" s="1167">
        <v>957</v>
      </c>
    </row>
    <row r="962" spans="1:63" s="1167" customFormat="1" ht="13.5" customHeight="1">
      <c r="A962" s="1218">
        <v>44304</v>
      </c>
      <c r="B962" s="1167" t="s">
        <v>168</v>
      </c>
      <c r="C962" s="1167" t="s">
        <v>66</v>
      </c>
      <c r="D962" s="1167">
        <v>120</v>
      </c>
      <c r="E962" s="1167">
        <v>91</v>
      </c>
      <c r="J962" s="1167">
        <v>0</v>
      </c>
      <c r="L962" s="1167">
        <v>7.5</v>
      </c>
      <c r="O962" s="1167">
        <v>682.5</v>
      </c>
      <c r="T962" s="1167">
        <v>0</v>
      </c>
      <c r="U962" s="1167">
        <v>0</v>
      </c>
      <c r="V962" s="1167">
        <v>7.5</v>
      </c>
      <c r="W962" s="1167">
        <v>0</v>
      </c>
      <c r="X962" s="1167">
        <v>0</v>
      </c>
      <c r="Y962" s="1167">
        <v>682.5</v>
      </c>
      <c r="Z962" s="1167">
        <v>0</v>
      </c>
      <c r="AA962" s="1167">
        <v>0</v>
      </c>
      <c r="AB962" s="1167">
        <v>0</v>
      </c>
      <c r="AC962" s="1167">
        <v>0</v>
      </c>
      <c r="AD962" s="1167">
        <v>0</v>
      </c>
      <c r="AE962" s="1167">
        <v>0</v>
      </c>
      <c r="AF962" s="1167">
        <v>7.5</v>
      </c>
      <c r="AG962" s="1167">
        <v>0</v>
      </c>
      <c r="AH962" s="1167">
        <v>0</v>
      </c>
      <c r="AI962" s="1167">
        <v>682.5</v>
      </c>
      <c r="BK962" s="1167">
        <v>958</v>
      </c>
    </row>
    <row r="963" spans="1:63" s="1167" customFormat="1" ht="13.5" customHeight="1">
      <c r="A963" s="1218">
        <v>44304</v>
      </c>
      <c r="B963" s="1167" t="s">
        <v>416</v>
      </c>
      <c r="C963" s="1167" t="s">
        <v>66</v>
      </c>
      <c r="D963" s="1167">
        <v>90</v>
      </c>
      <c r="E963" s="1167">
        <v>83</v>
      </c>
      <c r="J963" s="1167">
        <v>0</v>
      </c>
      <c r="O963" s="1167">
        <v>0</v>
      </c>
      <c r="Q963" s="1167">
        <v>8</v>
      </c>
      <c r="T963" s="1167">
        <v>664</v>
      </c>
      <c r="U963" s="1167">
        <v>0</v>
      </c>
      <c r="V963" s="1167">
        <v>8</v>
      </c>
      <c r="W963" s="1167">
        <v>0</v>
      </c>
      <c r="X963" s="1167">
        <v>0</v>
      </c>
      <c r="Y963" s="1167">
        <v>664</v>
      </c>
      <c r="Z963" s="1167">
        <v>0</v>
      </c>
      <c r="AA963" s="1167">
        <v>0</v>
      </c>
      <c r="AB963" s="1167">
        <v>0</v>
      </c>
      <c r="AC963" s="1167">
        <v>0</v>
      </c>
      <c r="AD963" s="1167">
        <v>0</v>
      </c>
      <c r="AE963" s="1167">
        <v>0</v>
      </c>
      <c r="AF963" s="1167">
        <v>8</v>
      </c>
      <c r="AG963" s="1167">
        <v>0</v>
      </c>
      <c r="AH963" s="1167">
        <v>0</v>
      </c>
      <c r="AI963" s="1167">
        <v>664</v>
      </c>
      <c r="BK963" s="1167">
        <v>959</v>
      </c>
    </row>
    <row r="964" spans="1:63" s="1167" customFormat="1" ht="13.5" customHeight="1">
      <c r="A964" s="1218">
        <v>44304</v>
      </c>
      <c r="B964" s="1167" t="s">
        <v>911</v>
      </c>
      <c r="C964" s="1167" t="s">
        <v>66</v>
      </c>
      <c r="D964" s="1167">
        <v>125</v>
      </c>
      <c r="E964" s="1167">
        <v>125</v>
      </c>
      <c r="G964" s="1167">
        <v>4</v>
      </c>
      <c r="J964" s="1167">
        <v>500</v>
      </c>
      <c r="O964" s="1167">
        <v>0</v>
      </c>
      <c r="Q964" s="1167">
        <v>7</v>
      </c>
      <c r="S964" s="1167" t="s">
        <v>888</v>
      </c>
      <c r="T964" s="1167">
        <v>875</v>
      </c>
      <c r="U964" s="1167">
        <v>0</v>
      </c>
      <c r="V964" s="1167">
        <v>11</v>
      </c>
      <c r="W964" s="1167">
        <v>0</v>
      </c>
      <c r="X964" s="1167">
        <v>0</v>
      </c>
      <c r="Y964" s="1167">
        <v>1375</v>
      </c>
      <c r="Z964" s="1167">
        <v>0</v>
      </c>
      <c r="AA964" s="1167">
        <v>0</v>
      </c>
      <c r="AB964" s="1167">
        <v>0</v>
      </c>
      <c r="AC964" s="1167">
        <v>0</v>
      </c>
      <c r="AD964" s="1167">
        <v>0</v>
      </c>
      <c r="AE964" s="1167">
        <v>0</v>
      </c>
      <c r="AF964" s="1167">
        <v>11</v>
      </c>
      <c r="AG964" s="1167">
        <v>0</v>
      </c>
      <c r="AH964" s="1167">
        <v>0</v>
      </c>
      <c r="AI964" s="1167">
        <v>1375</v>
      </c>
      <c r="BK964" s="1167">
        <v>960</v>
      </c>
    </row>
    <row r="965" spans="1:63" s="1167" customFormat="1" ht="13.5" customHeight="1">
      <c r="A965" s="1218">
        <v>44304</v>
      </c>
      <c r="B965" s="1167" t="s">
        <v>16</v>
      </c>
      <c r="C965" s="1167" t="s">
        <v>786</v>
      </c>
      <c r="D965" s="1167">
        <v>145</v>
      </c>
      <c r="E965" s="1167">
        <v>145</v>
      </c>
      <c r="H965" s="1167" t="s">
        <v>883</v>
      </c>
      <c r="I965" s="1167" t="s">
        <v>883</v>
      </c>
      <c r="J965" s="1167">
        <v>0</v>
      </c>
      <c r="L965" s="1167">
        <v>4</v>
      </c>
      <c r="O965" s="1167">
        <v>580</v>
      </c>
      <c r="T965" s="1167">
        <v>0</v>
      </c>
      <c r="U965" s="1167">
        <v>0</v>
      </c>
      <c r="V965" s="1167">
        <v>4</v>
      </c>
      <c r="W965" s="1167">
        <v>0</v>
      </c>
      <c r="X965" s="1167">
        <v>0</v>
      </c>
      <c r="Y965" s="1167">
        <v>580</v>
      </c>
      <c r="Z965" s="1167">
        <v>0</v>
      </c>
      <c r="AA965" s="1167">
        <v>0</v>
      </c>
      <c r="AB965" s="1167">
        <v>0</v>
      </c>
      <c r="AC965" s="1167">
        <v>0</v>
      </c>
      <c r="AD965" s="1167">
        <v>0</v>
      </c>
      <c r="AE965" s="1167">
        <v>0</v>
      </c>
      <c r="AF965" s="1167">
        <v>4</v>
      </c>
      <c r="AG965" s="1167">
        <v>0</v>
      </c>
      <c r="AH965" s="1167">
        <v>0</v>
      </c>
      <c r="AI965" s="1167">
        <v>580</v>
      </c>
      <c r="BK965" s="1167">
        <v>961</v>
      </c>
    </row>
    <row r="966" spans="1:63" s="1167" customFormat="1" ht="13.5" customHeight="1">
      <c r="A966" s="1218">
        <v>44304</v>
      </c>
      <c r="B966" s="1167" t="s">
        <v>232</v>
      </c>
      <c r="C966" s="1167" t="s">
        <v>66</v>
      </c>
      <c r="D966" s="1167">
        <v>160</v>
      </c>
      <c r="E966" s="1167">
        <v>160</v>
      </c>
      <c r="J966" s="1167">
        <v>0</v>
      </c>
      <c r="L966" s="1167">
        <v>3</v>
      </c>
      <c r="O966" s="1167">
        <v>480</v>
      </c>
      <c r="T966" s="1167">
        <v>0</v>
      </c>
      <c r="U966" s="1167">
        <v>0</v>
      </c>
      <c r="V966" s="1167">
        <v>3</v>
      </c>
      <c r="W966" s="1167">
        <v>0</v>
      </c>
      <c r="X966" s="1167">
        <v>0</v>
      </c>
      <c r="Y966" s="1167">
        <v>480</v>
      </c>
      <c r="Z966" s="1167">
        <v>0</v>
      </c>
      <c r="AA966" s="1167">
        <v>0</v>
      </c>
      <c r="AB966" s="1167">
        <v>0</v>
      </c>
      <c r="AC966" s="1167">
        <v>0</v>
      </c>
      <c r="AD966" s="1167">
        <v>0</v>
      </c>
      <c r="AE966" s="1167">
        <v>0</v>
      </c>
      <c r="AF966" s="1167">
        <v>3</v>
      </c>
      <c r="AG966" s="1167">
        <v>0</v>
      </c>
      <c r="AH966" s="1167">
        <v>0</v>
      </c>
      <c r="AI966" s="1167">
        <v>480</v>
      </c>
      <c r="BK966" s="1167">
        <v>962</v>
      </c>
    </row>
    <row r="967" spans="1:63" s="1167" customFormat="1" ht="13.5" customHeight="1">
      <c r="A967" s="1218">
        <v>44304</v>
      </c>
      <c r="B967" s="1167" t="s">
        <v>171</v>
      </c>
      <c r="C967" s="1167" t="s">
        <v>66</v>
      </c>
      <c r="D967" s="1167">
        <v>220</v>
      </c>
      <c r="E967" s="1167">
        <v>220</v>
      </c>
      <c r="G967" s="1167" t="s">
        <v>900</v>
      </c>
      <c r="J967" s="1167">
        <v>0</v>
      </c>
      <c r="O967" s="1167">
        <v>0</v>
      </c>
      <c r="Q967" s="1167">
        <v>2.5</v>
      </c>
      <c r="T967" s="1167">
        <v>550</v>
      </c>
      <c r="U967" s="1167">
        <v>0</v>
      </c>
      <c r="V967" s="1167">
        <v>2.5</v>
      </c>
      <c r="W967" s="1167">
        <v>0</v>
      </c>
      <c r="X967" s="1167">
        <v>0</v>
      </c>
      <c r="Y967" s="1167">
        <v>550</v>
      </c>
      <c r="Z967" s="1167">
        <v>0</v>
      </c>
      <c r="AA967" s="1167">
        <v>0</v>
      </c>
      <c r="AB967" s="1167">
        <v>0</v>
      </c>
      <c r="AC967" s="1167">
        <v>0</v>
      </c>
      <c r="AD967" s="1167">
        <v>0</v>
      </c>
      <c r="AE967" s="1167">
        <v>0</v>
      </c>
      <c r="AF967" s="1167">
        <v>2.5</v>
      </c>
      <c r="AG967" s="1167">
        <v>0</v>
      </c>
      <c r="AH967" s="1167">
        <v>0</v>
      </c>
      <c r="AI967" s="1167">
        <v>550</v>
      </c>
      <c r="BK967" s="1167">
        <v>963</v>
      </c>
    </row>
    <row r="968" spans="1:63" s="1167" customFormat="1" ht="13.5" customHeight="1">
      <c r="A968" s="1218">
        <v>44304</v>
      </c>
      <c r="B968" s="1167" t="s">
        <v>889</v>
      </c>
      <c r="C968" s="1167" t="s">
        <v>66</v>
      </c>
      <c r="D968" s="1167">
        <v>45</v>
      </c>
      <c r="E968" s="1167">
        <v>40</v>
      </c>
      <c r="J968" s="1167">
        <v>0</v>
      </c>
      <c r="O968" s="1167">
        <v>0</v>
      </c>
      <c r="Q968" s="1167">
        <v>4.5</v>
      </c>
      <c r="T968" s="1167">
        <v>180</v>
      </c>
      <c r="U968" s="1167">
        <v>0</v>
      </c>
      <c r="V968" s="1167">
        <v>4.5</v>
      </c>
      <c r="W968" s="1167">
        <v>0</v>
      </c>
      <c r="X968" s="1167">
        <v>0</v>
      </c>
      <c r="Y968" s="1167">
        <v>180</v>
      </c>
      <c r="Z968" s="1167">
        <v>0</v>
      </c>
      <c r="AA968" s="1167">
        <v>0</v>
      </c>
      <c r="AB968" s="1167">
        <v>0</v>
      </c>
      <c r="AC968" s="1167">
        <v>0</v>
      </c>
      <c r="AD968" s="1167">
        <v>0</v>
      </c>
      <c r="AE968" s="1167">
        <v>0</v>
      </c>
      <c r="AF968" s="1167">
        <v>4.5</v>
      </c>
      <c r="AG968" s="1167">
        <v>0</v>
      </c>
      <c r="AH968" s="1167">
        <v>0</v>
      </c>
      <c r="AI968" s="1167">
        <v>180</v>
      </c>
      <c r="BK968" s="1167">
        <v>964</v>
      </c>
    </row>
    <row r="969" spans="1:63" s="1167" customFormat="1" ht="13.5" customHeight="1">
      <c r="A969" s="1218">
        <v>44304</v>
      </c>
      <c r="B969" s="1167" t="s">
        <v>573</v>
      </c>
      <c r="C969" s="1167" t="s">
        <v>66</v>
      </c>
      <c r="D969" s="1167">
        <v>125</v>
      </c>
      <c r="E969" s="1167">
        <v>125</v>
      </c>
      <c r="J969" s="1167">
        <v>0</v>
      </c>
      <c r="L969" s="1167">
        <v>3</v>
      </c>
      <c r="O969" s="1167">
        <v>375</v>
      </c>
      <c r="T969" s="1167">
        <v>0</v>
      </c>
      <c r="U969" s="1167">
        <v>0</v>
      </c>
      <c r="V969" s="1167">
        <v>3</v>
      </c>
      <c r="W969" s="1167">
        <v>0</v>
      </c>
      <c r="X969" s="1167">
        <v>0</v>
      </c>
      <c r="Y969" s="1167">
        <v>375</v>
      </c>
      <c r="Z969" s="1167">
        <v>0</v>
      </c>
      <c r="AA969" s="1167">
        <v>0</v>
      </c>
      <c r="AB969" s="1167">
        <v>0</v>
      </c>
      <c r="AC969" s="1167">
        <v>0</v>
      </c>
      <c r="AD969" s="1167">
        <v>0</v>
      </c>
      <c r="AE969" s="1167">
        <v>0</v>
      </c>
      <c r="AF969" s="1167">
        <v>3</v>
      </c>
      <c r="AG969" s="1167">
        <v>0</v>
      </c>
      <c r="AH969" s="1167">
        <v>0</v>
      </c>
      <c r="AI969" s="1167">
        <v>375</v>
      </c>
      <c r="BK969" s="1167">
        <v>965</v>
      </c>
    </row>
    <row r="970" spans="1:63" s="1167" customFormat="1" ht="13.5" customHeight="1">
      <c r="A970" s="1218">
        <v>44304</v>
      </c>
      <c r="B970" s="1167" t="s">
        <v>53</v>
      </c>
      <c r="C970" s="1167" t="s">
        <v>66</v>
      </c>
      <c r="D970" s="1167">
        <v>40</v>
      </c>
      <c r="E970" s="1167">
        <v>38</v>
      </c>
      <c r="J970" s="1167">
        <v>0</v>
      </c>
      <c r="O970" s="1167">
        <v>0</v>
      </c>
      <c r="Q970" s="1167">
        <v>8.5</v>
      </c>
      <c r="T970" s="1167">
        <v>323</v>
      </c>
      <c r="U970" s="1167">
        <v>0</v>
      </c>
      <c r="V970" s="1167">
        <v>8.5</v>
      </c>
      <c r="W970" s="1167">
        <v>0</v>
      </c>
      <c r="X970" s="1167">
        <v>0</v>
      </c>
      <c r="Y970" s="1167">
        <v>323</v>
      </c>
      <c r="Z970" s="1167">
        <v>0</v>
      </c>
      <c r="AA970" s="1167">
        <v>0</v>
      </c>
      <c r="AB970" s="1167">
        <v>0</v>
      </c>
      <c r="AC970" s="1167">
        <v>0</v>
      </c>
      <c r="AD970" s="1167">
        <v>0</v>
      </c>
      <c r="AE970" s="1167">
        <v>0</v>
      </c>
      <c r="AF970" s="1167">
        <v>8.5</v>
      </c>
      <c r="AG970" s="1167">
        <v>0</v>
      </c>
      <c r="AH970" s="1167">
        <v>0</v>
      </c>
      <c r="AI970" s="1167">
        <v>323</v>
      </c>
      <c r="BK970" s="1167">
        <v>966</v>
      </c>
    </row>
    <row r="971" spans="1:63" s="1167" customFormat="1" ht="13.5" customHeight="1">
      <c r="A971" s="1218">
        <v>44304</v>
      </c>
      <c r="B971" s="1167" t="s">
        <v>134</v>
      </c>
      <c r="C971" s="1167" t="s">
        <v>66</v>
      </c>
      <c r="D971" s="1167">
        <v>39</v>
      </c>
      <c r="E971" s="1167">
        <v>39</v>
      </c>
      <c r="J971" s="1167">
        <v>0</v>
      </c>
      <c r="L971" s="1167">
        <v>8</v>
      </c>
      <c r="O971" s="1167">
        <v>312</v>
      </c>
      <c r="T971" s="1167">
        <v>0</v>
      </c>
      <c r="U971" s="1167">
        <v>0</v>
      </c>
      <c r="V971" s="1167">
        <v>8</v>
      </c>
      <c r="W971" s="1167">
        <v>0</v>
      </c>
      <c r="X971" s="1167">
        <v>0</v>
      </c>
      <c r="Y971" s="1167">
        <v>312</v>
      </c>
      <c r="Z971" s="1167">
        <v>0</v>
      </c>
      <c r="AA971" s="1167">
        <v>0</v>
      </c>
      <c r="AB971" s="1167">
        <v>0</v>
      </c>
      <c r="AC971" s="1167">
        <v>0</v>
      </c>
      <c r="AD971" s="1167">
        <v>0</v>
      </c>
      <c r="AE971" s="1167">
        <v>0</v>
      </c>
      <c r="AF971" s="1167">
        <v>8</v>
      </c>
      <c r="AG971" s="1167">
        <v>0</v>
      </c>
      <c r="AH971" s="1167">
        <v>0</v>
      </c>
      <c r="AI971" s="1167">
        <v>312</v>
      </c>
      <c r="BK971" s="1167">
        <v>967</v>
      </c>
    </row>
    <row r="972" spans="1:63" s="1167" customFormat="1" ht="13.5" customHeight="1">
      <c r="A972" s="1218">
        <v>44304</v>
      </c>
      <c r="B972" s="1167" t="s">
        <v>79</v>
      </c>
      <c r="C972" s="1167" t="s">
        <v>66</v>
      </c>
      <c r="D972" s="1167">
        <v>78</v>
      </c>
      <c r="E972" s="1167">
        <v>72</v>
      </c>
      <c r="J972" s="1167">
        <v>0</v>
      </c>
      <c r="O972" s="1167">
        <v>0</v>
      </c>
      <c r="T972" s="1167">
        <v>0</v>
      </c>
      <c r="U972" s="1167">
        <v>0</v>
      </c>
      <c r="V972" s="1167">
        <v>0</v>
      </c>
      <c r="W972" s="1167">
        <v>0</v>
      </c>
      <c r="X972" s="1167">
        <v>0</v>
      </c>
      <c r="Y972" s="1167">
        <v>0</v>
      </c>
      <c r="Z972" s="1167">
        <v>0</v>
      </c>
      <c r="AA972" s="1167">
        <v>0</v>
      </c>
      <c r="AB972" s="1167">
        <v>0</v>
      </c>
      <c r="AC972" s="1167">
        <v>0</v>
      </c>
      <c r="AD972" s="1167">
        <v>0</v>
      </c>
      <c r="AE972" s="1167">
        <v>0</v>
      </c>
      <c r="AF972" s="1167">
        <v>0</v>
      </c>
      <c r="AG972" s="1167">
        <v>0</v>
      </c>
      <c r="AH972" s="1167">
        <v>0</v>
      </c>
      <c r="AI972" s="1167">
        <v>0</v>
      </c>
      <c r="BK972" s="1167">
        <v>968</v>
      </c>
    </row>
    <row r="973" spans="1:63" s="1167" customFormat="1" ht="13.5" customHeight="1">
      <c r="A973" s="1218">
        <v>44304</v>
      </c>
      <c r="B973" s="1167" t="s">
        <v>83</v>
      </c>
      <c r="C973" s="1167" t="s">
        <v>786</v>
      </c>
      <c r="D973" s="1167">
        <v>10</v>
      </c>
      <c r="E973" s="1167">
        <v>10</v>
      </c>
      <c r="J973" s="1167">
        <v>0</v>
      </c>
      <c r="M973" s="1167">
        <v>11</v>
      </c>
      <c r="O973" s="1167">
        <v>110</v>
      </c>
      <c r="R973" s="1167">
        <v>11</v>
      </c>
      <c r="T973" s="1167">
        <v>110</v>
      </c>
      <c r="U973" s="1167">
        <v>0</v>
      </c>
      <c r="V973" s="1167">
        <v>0</v>
      </c>
      <c r="W973" s="1167">
        <v>22</v>
      </c>
      <c r="X973" s="1167">
        <v>0</v>
      </c>
      <c r="Y973" s="1167">
        <v>220</v>
      </c>
      <c r="Z973" s="1167">
        <v>0</v>
      </c>
      <c r="AA973" s="1167">
        <v>0</v>
      </c>
      <c r="AB973" s="1167">
        <v>0</v>
      </c>
      <c r="AC973" s="1167">
        <v>0</v>
      </c>
      <c r="AD973" s="1167">
        <v>0</v>
      </c>
      <c r="AE973" s="1167">
        <v>0</v>
      </c>
      <c r="AF973" s="1167">
        <v>0</v>
      </c>
      <c r="AG973" s="1167">
        <v>22</v>
      </c>
      <c r="AH973" s="1167">
        <v>0</v>
      </c>
      <c r="AI973" s="1167">
        <v>220</v>
      </c>
      <c r="BK973" s="1167">
        <v>969</v>
      </c>
    </row>
    <row r="974" spans="1:63" s="1167" customFormat="1" ht="13.5" customHeight="1">
      <c r="A974" s="1218">
        <v>44304</v>
      </c>
      <c r="B974" s="1167" t="s">
        <v>909</v>
      </c>
      <c r="C974" s="1167" t="s">
        <v>66</v>
      </c>
      <c r="D974" s="1167">
        <v>10</v>
      </c>
      <c r="E974" s="1167">
        <v>7</v>
      </c>
      <c r="J974" s="1167">
        <v>0</v>
      </c>
      <c r="O974" s="1167">
        <v>0</v>
      </c>
      <c r="R974" s="1167">
        <v>22</v>
      </c>
      <c r="T974" s="1167">
        <v>154</v>
      </c>
      <c r="U974" s="1167">
        <v>0</v>
      </c>
      <c r="V974" s="1167">
        <v>0</v>
      </c>
      <c r="W974" s="1167">
        <v>22</v>
      </c>
      <c r="X974" s="1167">
        <v>0</v>
      </c>
      <c r="Y974" s="1167">
        <v>154</v>
      </c>
      <c r="Z974" s="1167">
        <v>0</v>
      </c>
      <c r="AA974" s="1167">
        <v>0</v>
      </c>
      <c r="AB974" s="1167">
        <v>0</v>
      </c>
      <c r="AC974" s="1167">
        <v>0</v>
      </c>
      <c r="AD974" s="1167">
        <v>0</v>
      </c>
      <c r="AE974" s="1167">
        <v>0</v>
      </c>
      <c r="AF974" s="1167">
        <v>0</v>
      </c>
      <c r="AG974" s="1167">
        <v>22</v>
      </c>
      <c r="AH974" s="1167">
        <v>0</v>
      </c>
      <c r="AI974" s="1167">
        <v>154</v>
      </c>
      <c r="BK974" s="1167">
        <v>970</v>
      </c>
    </row>
    <row r="975" spans="1:63" s="1167" customFormat="1" ht="13.5" customHeight="1">
      <c r="A975" s="1218">
        <v>44304</v>
      </c>
      <c r="B975" s="1167" t="s">
        <v>906</v>
      </c>
      <c r="C975" s="1167" t="s">
        <v>66</v>
      </c>
      <c r="D975" s="1167">
        <v>5</v>
      </c>
      <c r="E975" s="1167">
        <v>5</v>
      </c>
      <c r="J975" s="1167">
        <v>0</v>
      </c>
      <c r="M975" s="1167">
        <v>25</v>
      </c>
      <c r="O975" s="1167">
        <v>125</v>
      </c>
      <c r="T975" s="1167">
        <v>0</v>
      </c>
      <c r="U975" s="1167">
        <v>0</v>
      </c>
      <c r="V975" s="1167">
        <v>0</v>
      </c>
      <c r="W975" s="1167">
        <v>25</v>
      </c>
      <c r="X975" s="1167">
        <v>0</v>
      </c>
      <c r="Y975" s="1167">
        <v>125</v>
      </c>
      <c r="Z975" s="1167">
        <v>0</v>
      </c>
      <c r="AA975" s="1167">
        <v>0</v>
      </c>
      <c r="AB975" s="1167">
        <v>0</v>
      </c>
      <c r="AC975" s="1167">
        <v>0</v>
      </c>
      <c r="AD975" s="1167">
        <v>0</v>
      </c>
      <c r="AE975" s="1167">
        <v>0</v>
      </c>
      <c r="AF975" s="1167">
        <v>0</v>
      </c>
      <c r="AG975" s="1167">
        <v>25</v>
      </c>
      <c r="AH975" s="1167">
        <v>0</v>
      </c>
      <c r="AI975" s="1167">
        <v>125</v>
      </c>
      <c r="BK975" s="1167">
        <v>971</v>
      </c>
    </row>
    <row r="976" spans="1:63" s="1167" customFormat="1" ht="13.5" customHeight="1">
      <c r="A976" s="1218">
        <v>44304</v>
      </c>
      <c r="B976" s="1167" t="s">
        <v>478</v>
      </c>
      <c r="C976" s="1167" t="s">
        <v>66</v>
      </c>
      <c r="D976" s="1167">
        <v>12</v>
      </c>
      <c r="E976" s="1167">
        <v>12</v>
      </c>
      <c r="H976" s="1167">
        <v>15</v>
      </c>
      <c r="J976" s="1167">
        <v>180</v>
      </c>
      <c r="O976" s="1167">
        <v>0</v>
      </c>
      <c r="T976" s="1167">
        <v>0</v>
      </c>
      <c r="U976" s="1167">
        <v>0</v>
      </c>
      <c r="V976" s="1167">
        <v>0</v>
      </c>
      <c r="W976" s="1167">
        <v>15</v>
      </c>
      <c r="X976" s="1167">
        <v>0</v>
      </c>
      <c r="Y976" s="1167">
        <v>180</v>
      </c>
      <c r="Z976" s="1167">
        <v>0</v>
      </c>
      <c r="AA976" s="1167">
        <v>0</v>
      </c>
      <c r="AB976" s="1167">
        <v>0</v>
      </c>
      <c r="AC976" s="1167">
        <v>0</v>
      </c>
      <c r="AD976" s="1167">
        <v>0</v>
      </c>
      <c r="AE976" s="1167">
        <v>0</v>
      </c>
      <c r="AF976" s="1167">
        <v>0</v>
      </c>
      <c r="AG976" s="1167">
        <v>15</v>
      </c>
      <c r="AH976" s="1167">
        <v>0</v>
      </c>
      <c r="AI976" s="1167">
        <v>180</v>
      </c>
      <c r="BK976" s="1167">
        <v>972</v>
      </c>
    </row>
    <row r="977" spans="1:63" s="1167" customFormat="1" ht="13.5" customHeight="1">
      <c r="A977" s="1218">
        <v>44304</v>
      </c>
      <c r="B977" s="1167" t="s">
        <v>60</v>
      </c>
      <c r="C977" s="1167" t="s">
        <v>66</v>
      </c>
      <c r="D977" s="1167">
        <v>20</v>
      </c>
      <c r="E977" s="1167">
        <v>20</v>
      </c>
      <c r="H977" s="1167">
        <v>0.5</v>
      </c>
      <c r="J977" s="1167">
        <v>10</v>
      </c>
      <c r="M977" s="1167">
        <v>1</v>
      </c>
      <c r="O977" s="1167">
        <v>20</v>
      </c>
      <c r="R977" s="1167">
        <v>1</v>
      </c>
      <c r="T977" s="1167">
        <v>20</v>
      </c>
      <c r="U977" s="1167">
        <v>0</v>
      </c>
      <c r="V977" s="1167">
        <v>0</v>
      </c>
      <c r="W977" s="1167">
        <v>2.5</v>
      </c>
      <c r="X977" s="1167">
        <v>0</v>
      </c>
      <c r="Y977" s="1167">
        <v>50</v>
      </c>
      <c r="Z977" s="1167">
        <v>0</v>
      </c>
      <c r="AA977" s="1167">
        <v>0</v>
      </c>
      <c r="AB977" s="1167">
        <v>0</v>
      </c>
      <c r="AC977" s="1167">
        <v>0</v>
      </c>
      <c r="AD977" s="1167">
        <v>0</v>
      </c>
      <c r="AE977" s="1167">
        <v>0</v>
      </c>
      <c r="AF977" s="1167">
        <v>0</v>
      </c>
      <c r="AG977" s="1167">
        <v>2.5</v>
      </c>
      <c r="AH977" s="1167">
        <v>0</v>
      </c>
      <c r="AI977" s="1167">
        <v>50</v>
      </c>
      <c r="BK977" s="1167">
        <v>973</v>
      </c>
    </row>
    <row r="978" spans="1:63" s="1167" customFormat="1" ht="13.5" customHeight="1">
      <c r="A978" s="1218">
        <v>44304</v>
      </c>
      <c r="B978" s="1167" t="s">
        <v>61</v>
      </c>
      <c r="C978" s="1167" t="s">
        <v>66</v>
      </c>
      <c r="D978" s="1167">
        <v>20</v>
      </c>
      <c r="E978" s="1167">
        <v>20</v>
      </c>
      <c r="H978" s="1167">
        <v>0.6</v>
      </c>
      <c r="J978" s="1167">
        <v>12</v>
      </c>
      <c r="M978" s="1167">
        <v>1</v>
      </c>
      <c r="O978" s="1167">
        <v>20</v>
      </c>
      <c r="R978" s="1167">
        <v>1</v>
      </c>
      <c r="T978" s="1167">
        <v>20</v>
      </c>
      <c r="U978" s="1167">
        <v>0</v>
      </c>
      <c r="V978" s="1167">
        <v>0</v>
      </c>
      <c r="W978" s="1167">
        <v>2.6</v>
      </c>
      <c r="X978" s="1167">
        <v>0</v>
      </c>
      <c r="Y978" s="1167">
        <v>52</v>
      </c>
      <c r="Z978" s="1167">
        <v>0</v>
      </c>
      <c r="AA978" s="1167">
        <v>0</v>
      </c>
      <c r="AB978" s="1167">
        <v>0</v>
      </c>
      <c r="AC978" s="1167">
        <v>0</v>
      </c>
      <c r="AD978" s="1167">
        <v>0</v>
      </c>
      <c r="AE978" s="1167">
        <v>0</v>
      </c>
      <c r="AF978" s="1167">
        <v>0</v>
      </c>
      <c r="AG978" s="1167">
        <v>2.6</v>
      </c>
      <c r="AH978" s="1167">
        <v>0</v>
      </c>
      <c r="AI978" s="1167">
        <v>52</v>
      </c>
      <c r="BK978" s="1167">
        <v>974</v>
      </c>
    </row>
    <row r="979" spans="1:63" s="1167" customFormat="1" ht="13.5" customHeight="1">
      <c r="A979" s="1218">
        <v>44304</v>
      </c>
      <c r="B979" s="1167" t="s">
        <v>160</v>
      </c>
      <c r="C979" s="1167" t="s">
        <v>66</v>
      </c>
      <c r="D979" s="1167">
        <v>14</v>
      </c>
      <c r="E979" s="1167">
        <v>12</v>
      </c>
      <c r="J979" s="1167">
        <v>0</v>
      </c>
      <c r="M979" s="1167">
        <v>4</v>
      </c>
      <c r="O979" s="1167">
        <v>48</v>
      </c>
      <c r="R979" s="1167">
        <v>4</v>
      </c>
      <c r="T979" s="1167">
        <v>48</v>
      </c>
      <c r="U979" s="1167">
        <v>0</v>
      </c>
      <c r="V979" s="1167">
        <v>0</v>
      </c>
      <c r="W979" s="1167">
        <v>8</v>
      </c>
      <c r="X979" s="1167">
        <v>0</v>
      </c>
      <c r="Y979" s="1167">
        <v>96</v>
      </c>
      <c r="Z979" s="1167">
        <v>0</v>
      </c>
      <c r="AA979" s="1167">
        <v>0</v>
      </c>
      <c r="AB979" s="1167">
        <v>0</v>
      </c>
      <c r="AC979" s="1167">
        <v>0</v>
      </c>
      <c r="AD979" s="1167">
        <v>0</v>
      </c>
      <c r="AE979" s="1167">
        <v>0</v>
      </c>
      <c r="AF979" s="1167">
        <v>0</v>
      </c>
      <c r="AG979" s="1167">
        <v>8</v>
      </c>
      <c r="AH979" s="1167">
        <v>0</v>
      </c>
      <c r="AI979" s="1167">
        <v>96</v>
      </c>
      <c r="BK979" s="1167">
        <v>975</v>
      </c>
    </row>
    <row r="980" spans="1:63" s="1167" customFormat="1" ht="13.5" customHeight="1">
      <c r="A980" s="1218">
        <v>44304</v>
      </c>
      <c r="B980" s="1167" t="s">
        <v>161</v>
      </c>
      <c r="C980" s="1167" t="s">
        <v>389</v>
      </c>
      <c r="D980" s="1167">
        <v>13</v>
      </c>
      <c r="E980" s="1167">
        <v>13</v>
      </c>
      <c r="J980" s="1167">
        <v>0</v>
      </c>
      <c r="O980" s="1167">
        <v>0</v>
      </c>
      <c r="T980" s="1167">
        <v>0</v>
      </c>
      <c r="U980" s="1167">
        <v>0</v>
      </c>
      <c r="V980" s="1167">
        <v>0</v>
      </c>
      <c r="W980" s="1167">
        <v>0</v>
      </c>
      <c r="X980" s="1167">
        <v>0</v>
      </c>
      <c r="Y980" s="1167">
        <v>0</v>
      </c>
      <c r="Z980" s="1167">
        <v>0</v>
      </c>
      <c r="AA980" s="1167">
        <v>0</v>
      </c>
      <c r="AB980" s="1167">
        <v>0</v>
      </c>
      <c r="AC980" s="1167">
        <v>0</v>
      </c>
      <c r="AD980" s="1167">
        <v>0</v>
      </c>
      <c r="AE980" s="1167">
        <v>0</v>
      </c>
      <c r="AF980" s="1167">
        <v>0</v>
      </c>
      <c r="AG980" s="1167">
        <v>0</v>
      </c>
      <c r="AH980" s="1167">
        <v>0</v>
      </c>
      <c r="AI980" s="1167">
        <v>0</v>
      </c>
      <c r="BK980" s="1167">
        <v>976</v>
      </c>
    </row>
    <row r="981" spans="1:63" s="1167" customFormat="1" ht="13.5" customHeight="1">
      <c r="A981" s="1218">
        <v>44304</v>
      </c>
      <c r="B981" s="1167" t="s">
        <v>896</v>
      </c>
      <c r="C981" s="1167" t="s">
        <v>66</v>
      </c>
      <c r="D981" s="1167">
        <v>10</v>
      </c>
      <c r="E981" s="1167">
        <v>10</v>
      </c>
      <c r="J981" s="1167">
        <v>0</v>
      </c>
      <c r="O981" s="1167">
        <v>0</v>
      </c>
      <c r="T981" s="1167">
        <v>0</v>
      </c>
      <c r="U981" s="1167">
        <v>0</v>
      </c>
      <c r="V981" s="1167">
        <v>0</v>
      </c>
      <c r="W981" s="1167">
        <v>0</v>
      </c>
      <c r="X981" s="1167">
        <v>0</v>
      </c>
      <c r="Y981" s="1167">
        <v>0</v>
      </c>
      <c r="Z981" s="1167">
        <v>0</v>
      </c>
      <c r="AA981" s="1167">
        <v>0</v>
      </c>
      <c r="AB981" s="1167">
        <v>0</v>
      </c>
      <c r="AC981" s="1167">
        <v>0</v>
      </c>
      <c r="AD981" s="1167">
        <v>0</v>
      </c>
      <c r="AE981" s="1167">
        <v>0</v>
      </c>
      <c r="AF981" s="1167">
        <v>0</v>
      </c>
      <c r="AG981" s="1167">
        <v>0</v>
      </c>
      <c r="AH981" s="1167">
        <v>0</v>
      </c>
      <c r="AI981" s="1167">
        <v>0</v>
      </c>
      <c r="BK981" s="1167">
        <v>977</v>
      </c>
    </row>
    <row r="982" spans="1:63" s="1167" customFormat="1" ht="13.5" customHeight="1">
      <c r="A982" s="1218">
        <v>44304</v>
      </c>
      <c r="B982" s="1167" t="s">
        <v>893</v>
      </c>
      <c r="C982" s="1167" t="s">
        <v>66</v>
      </c>
      <c r="D982" s="1167">
        <v>25</v>
      </c>
      <c r="E982" s="1167">
        <v>25</v>
      </c>
      <c r="J982" s="1167">
        <v>0</v>
      </c>
      <c r="O982" s="1167">
        <v>0</v>
      </c>
      <c r="R982" s="1167">
        <v>4</v>
      </c>
      <c r="T982" s="1167">
        <v>100</v>
      </c>
      <c r="U982" s="1167">
        <v>0</v>
      </c>
      <c r="V982" s="1167">
        <v>0</v>
      </c>
      <c r="W982" s="1167">
        <v>4</v>
      </c>
      <c r="X982" s="1167">
        <v>0</v>
      </c>
      <c r="Y982" s="1167">
        <v>100</v>
      </c>
      <c r="Z982" s="1167">
        <v>0</v>
      </c>
      <c r="AA982" s="1167">
        <v>0</v>
      </c>
      <c r="AB982" s="1167">
        <v>0</v>
      </c>
      <c r="AC982" s="1167">
        <v>0</v>
      </c>
      <c r="AD982" s="1167">
        <v>0</v>
      </c>
      <c r="AE982" s="1167">
        <v>0</v>
      </c>
      <c r="AF982" s="1167">
        <v>0</v>
      </c>
      <c r="AG982" s="1167">
        <v>4</v>
      </c>
      <c r="AH982" s="1167">
        <v>0</v>
      </c>
      <c r="AI982" s="1167">
        <v>100</v>
      </c>
      <c r="BK982" s="1167">
        <v>978</v>
      </c>
    </row>
    <row r="983" spans="1:63" s="1167" customFormat="1" ht="13.5" customHeight="1">
      <c r="A983" s="1218">
        <v>44304</v>
      </c>
      <c r="B983" s="1167" t="s">
        <v>126</v>
      </c>
      <c r="C983" s="1167" t="s">
        <v>66</v>
      </c>
      <c r="D983" s="1167">
        <v>15</v>
      </c>
      <c r="E983" s="1167">
        <v>15</v>
      </c>
      <c r="J983" s="1167">
        <v>0</v>
      </c>
      <c r="O983" s="1167">
        <v>0</v>
      </c>
      <c r="T983" s="1167">
        <v>0</v>
      </c>
      <c r="U983" s="1167">
        <v>0</v>
      </c>
      <c r="V983" s="1167">
        <v>0</v>
      </c>
      <c r="W983" s="1167">
        <v>0</v>
      </c>
      <c r="X983" s="1167">
        <v>0</v>
      </c>
      <c r="Y983" s="1167">
        <v>0</v>
      </c>
      <c r="Z983" s="1167">
        <v>0</v>
      </c>
      <c r="AA983" s="1167">
        <v>0</v>
      </c>
      <c r="AB983" s="1167">
        <v>0</v>
      </c>
      <c r="AC983" s="1167">
        <v>0</v>
      </c>
      <c r="AD983" s="1167">
        <v>0</v>
      </c>
      <c r="AE983" s="1167">
        <v>0</v>
      </c>
      <c r="AF983" s="1167">
        <v>0</v>
      </c>
      <c r="AG983" s="1167">
        <v>0</v>
      </c>
      <c r="AH983" s="1167">
        <v>0</v>
      </c>
      <c r="AI983" s="1167">
        <v>0</v>
      </c>
      <c r="BK983" s="1167">
        <v>979</v>
      </c>
    </row>
    <row r="984" spans="1:63" s="1167" customFormat="1" ht="13.5" customHeight="1">
      <c r="A984" s="1218">
        <v>44304</v>
      </c>
      <c r="B984" s="1167" t="s">
        <v>894</v>
      </c>
      <c r="C984" s="1167" t="s">
        <v>66</v>
      </c>
      <c r="D984" s="1167">
        <v>15</v>
      </c>
      <c r="E984" s="1167">
        <v>15</v>
      </c>
      <c r="J984" s="1167">
        <v>0</v>
      </c>
      <c r="O984" s="1167">
        <v>0</v>
      </c>
      <c r="T984" s="1167">
        <v>0</v>
      </c>
      <c r="U984" s="1167">
        <v>0</v>
      </c>
      <c r="V984" s="1167">
        <v>0</v>
      </c>
      <c r="W984" s="1167">
        <v>0</v>
      </c>
      <c r="X984" s="1167">
        <v>0</v>
      </c>
      <c r="Y984" s="1167">
        <v>0</v>
      </c>
      <c r="Z984" s="1167">
        <v>0</v>
      </c>
      <c r="AA984" s="1167">
        <v>0</v>
      </c>
      <c r="AB984" s="1167">
        <v>0</v>
      </c>
      <c r="AC984" s="1167">
        <v>0</v>
      </c>
      <c r="AD984" s="1167">
        <v>0</v>
      </c>
      <c r="AE984" s="1167">
        <v>0</v>
      </c>
      <c r="AF984" s="1167">
        <v>0</v>
      </c>
      <c r="AG984" s="1167">
        <v>0</v>
      </c>
      <c r="AH984" s="1167">
        <v>0</v>
      </c>
      <c r="AI984" s="1167">
        <v>0</v>
      </c>
      <c r="BK984" s="1167">
        <v>980</v>
      </c>
    </row>
    <row r="985" spans="1:63" s="1167" customFormat="1" ht="13.5" customHeight="1">
      <c r="A985" s="1218">
        <v>44304</v>
      </c>
      <c r="B985" s="1167" t="s">
        <v>64</v>
      </c>
      <c r="C985" s="1167" t="s">
        <v>66</v>
      </c>
      <c r="D985" s="1167">
        <v>13</v>
      </c>
      <c r="E985" s="1167">
        <v>13</v>
      </c>
      <c r="J985" s="1167">
        <v>0</v>
      </c>
      <c r="M985" s="1167">
        <v>5</v>
      </c>
      <c r="O985" s="1167">
        <v>65</v>
      </c>
      <c r="T985" s="1167">
        <v>0</v>
      </c>
      <c r="U985" s="1167">
        <v>0</v>
      </c>
      <c r="V985" s="1167">
        <v>0</v>
      </c>
      <c r="W985" s="1167">
        <v>5</v>
      </c>
      <c r="X985" s="1167">
        <v>0</v>
      </c>
      <c r="Y985" s="1167">
        <v>65</v>
      </c>
      <c r="Z985" s="1167">
        <v>0</v>
      </c>
      <c r="AA985" s="1167">
        <v>0</v>
      </c>
      <c r="AB985" s="1167">
        <v>0</v>
      </c>
      <c r="AC985" s="1167">
        <v>0</v>
      </c>
      <c r="AD985" s="1167">
        <v>0</v>
      </c>
      <c r="AE985" s="1167">
        <v>0</v>
      </c>
      <c r="AF985" s="1167">
        <v>0</v>
      </c>
      <c r="AG985" s="1167">
        <v>5</v>
      </c>
      <c r="AH985" s="1167">
        <v>0</v>
      </c>
      <c r="AI985" s="1167">
        <v>65</v>
      </c>
      <c r="BK985" s="1167">
        <v>981</v>
      </c>
    </row>
    <row r="986" spans="1:63" s="1167" customFormat="1" ht="13.5" customHeight="1">
      <c r="A986" s="1218">
        <v>44304</v>
      </c>
      <c r="B986" s="1167" t="s">
        <v>511</v>
      </c>
      <c r="C986" s="1167" t="s">
        <v>66</v>
      </c>
      <c r="D986" s="1167">
        <v>20</v>
      </c>
      <c r="E986" s="1167">
        <v>15</v>
      </c>
      <c r="J986" s="1167">
        <v>0</v>
      </c>
      <c r="O986" s="1167">
        <v>0</v>
      </c>
      <c r="T986" s="1167">
        <v>0</v>
      </c>
      <c r="U986" s="1167">
        <v>0</v>
      </c>
      <c r="V986" s="1167">
        <v>0</v>
      </c>
      <c r="W986" s="1167">
        <v>0</v>
      </c>
      <c r="X986" s="1167">
        <v>0</v>
      </c>
      <c r="Y986" s="1167">
        <v>0</v>
      </c>
      <c r="Z986" s="1167">
        <v>0</v>
      </c>
      <c r="AA986" s="1167">
        <v>0</v>
      </c>
      <c r="AB986" s="1167">
        <v>0</v>
      </c>
      <c r="AC986" s="1167">
        <v>0</v>
      </c>
      <c r="AD986" s="1167">
        <v>0</v>
      </c>
      <c r="AE986" s="1167">
        <v>0</v>
      </c>
      <c r="AF986" s="1167">
        <v>0</v>
      </c>
      <c r="AG986" s="1167">
        <v>0</v>
      </c>
      <c r="AH986" s="1167">
        <v>0</v>
      </c>
      <c r="AI986" s="1167">
        <v>0</v>
      </c>
      <c r="BK986" s="1167">
        <v>982</v>
      </c>
    </row>
    <row r="987" spans="1:63" s="1167" customFormat="1" ht="13.5" customHeight="1">
      <c r="A987" s="1218">
        <v>44304</v>
      </c>
      <c r="B987" s="1167" t="s">
        <v>895</v>
      </c>
      <c r="C987" s="1167" t="s">
        <v>66</v>
      </c>
      <c r="D987" s="1167">
        <v>8</v>
      </c>
      <c r="E987" s="1167">
        <v>8</v>
      </c>
      <c r="J987" s="1167">
        <v>0</v>
      </c>
      <c r="M987" s="1167">
        <v>4</v>
      </c>
      <c r="O987" s="1167">
        <v>32</v>
      </c>
      <c r="T987" s="1167">
        <v>0</v>
      </c>
      <c r="U987" s="1167">
        <v>0</v>
      </c>
      <c r="V987" s="1167">
        <v>0</v>
      </c>
      <c r="W987" s="1167">
        <v>4</v>
      </c>
      <c r="X987" s="1167">
        <v>0</v>
      </c>
      <c r="Y987" s="1167">
        <v>32</v>
      </c>
      <c r="Z987" s="1167">
        <v>0</v>
      </c>
      <c r="AA987" s="1167">
        <v>0</v>
      </c>
      <c r="AB987" s="1167">
        <v>0</v>
      </c>
      <c r="AC987" s="1167">
        <v>0</v>
      </c>
      <c r="AD987" s="1167">
        <v>0</v>
      </c>
      <c r="AE987" s="1167">
        <v>0</v>
      </c>
      <c r="AF987" s="1167">
        <v>0</v>
      </c>
      <c r="AG987" s="1167">
        <v>4</v>
      </c>
      <c r="AH987" s="1167">
        <v>0</v>
      </c>
      <c r="AI987" s="1167">
        <v>32</v>
      </c>
      <c r="BK987" s="1167">
        <v>983</v>
      </c>
    </row>
    <row r="988" spans="1:63" s="1167" customFormat="1" ht="13.5" customHeight="1">
      <c r="A988" s="1218">
        <v>44304</v>
      </c>
      <c r="B988" s="1167" t="s">
        <v>512</v>
      </c>
      <c r="C988" s="1167" t="s">
        <v>66</v>
      </c>
      <c r="D988" s="1167">
        <v>20</v>
      </c>
      <c r="E988" s="1167">
        <v>20</v>
      </c>
      <c r="J988" s="1167">
        <v>0</v>
      </c>
      <c r="O988" s="1167">
        <v>0</v>
      </c>
      <c r="T988" s="1167">
        <v>0</v>
      </c>
      <c r="U988" s="1167">
        <v>0</v>
      </c>
      <c r="V988" s="1167">
        <v>0</v>
      </c>
      <c r="W988" s="1167">
        <v>0</v>
      </c>
      <c r="X988" s="1167">
        <v>0</v>
      </c>
      <c r="Y988" s="1167">
        <v>0</v>
      </c>
      <c r="Z988" s="1167">
        <v>0</v>
      </c>
      <c r="AA988" s="1167">
        <v>0</v>
      </c>
      <c r="AB988" s="1167">
        <v>0</v>
      </c>
      <c r="AC988" s="1167">
        <v>0</v>
      </c>
      <c r="AD988" s="1167">
        <v>0</v>
      </c>
      <c r="AE988" s="1167">
        <v>0</v>
      </c>
      <c r="AF988" s="1167">
        <v>0</v>
      </c>
      <c r="AG988" s="1167">
        <v>0</v>
      </c>
      <c r="AH988" s="1167">
        <v>0</v>
      </c>
      <c r="AI988" s="1167">
        <v>0</v>
      </c>
      <c r="BK988" s="1167">
        <v>984</v>
      </c>
    </row>
    <row r="989" spans="1:63" s="1167" customFormat="1" ht="13.5" customHeight="1">
      <c r="A989" s="1218">
        <v>44304</v>
      </c>
      <c r="B989" s="1167" t="s">
        <v>636</v>
      </c>
      <c r="C989" s="1167" t="s">
        <v>66</v>
      </c>
      <c r="D989" s="1167">
        <v>10</v>
      </c>
      <c r="E989" s="1167">
        <v>10</v>
      </c>
      <c r="J989" s="1167">
        <v>0</v>
      </c>
      <c r="O989" s="1167">
        <v>0</v>
      </c>
      <c r="T989" s="1167">
        <v>0</v>
      </c>
      <c r="U989" s="1167">
        <v>0</v>
      </c>
      <c r="V989" s="1167">
        <v>0</v>
      </c>
      <c r="W989" s="1167">
        <v>0</v>
      </c>
      <c r="X989" s="1167">
        <v>0</v>
      </c>
      <c r="Y989" s="1167">
        <v>0</v>
      </c>
      <c r="Z989" s="1167">
        <v>0</v>
      </c>
      <c r="AA989" s="1167">
        <v>0</v>
      </c>
      <c r="AB989" s="1167">
        <v>0</v>
      </c>
      <c r="AC989" s="1167">
        <v>0</v>
      </c>
      <c r="AD989" s="1167">
        <v>0</v>
      </c>
      <c r="AE989" s="1167">
        <v>0</v>
      </c>
      <c r="AF989" s="1167">
        <v>0</v>
      </c>
      <c r="AG989" s="1167">
        <v>0</v>
      </c>
      <c r="AH989" s="1167">
        <v>0</v>
      </c>
      <c r="AI989" s="1167">
        <v>0</v>
      </c>
      <c r="BK989" s="1167">
        <v>985</v>
      </c>
    </row>
    <row r="990" spans="1:63" s="1167" customFormat="1" ht="13.5" customHeight="1">
      <c r="A990" s="1218">
        <v>44305</v>
      </c>
      <c r="B990" s="1167" t="s">
        <v>229</v>
      </c>
      <c r="C990" s="1167" t="s">
        <v>66</v>
      </c>
      <c r="D990" s="1167">
        <v>2</v>
      </c>
      <c r="E990" s="1167">
        <v>2</v>
      </c>
      <c r="F990" s="1167">
        <v>30</v>
      </c>
      <c r="J990" s="1167">
        <v>60</v>
      </c>
      <c r="K990" s="1167">
        <v>50</v>
      </c>
      <c r="O990" s="1167">
        <v>100</v>
      </c>
      <c r="P990" s="1167">
        <v>50</v>
      </c>
      <c r="T990" s="1167">
        <v>100</v>
      </c>
      <c r="U990" s="1167">
        <v>130</v>
      </c>
      <c r="V990" s="1167">
        <v>0</v>
      </c>
      <c r="W990" s="1167">
        <v>0</v>
      </c>
      <c r="X990" s="1167">
        <v>0</v>
      </c>
      <c r="Y990" s="1167">
        <v>260</v>
      </c>
      <c r="Z990" s="1167">
        <v>9866</v>
      </c>
      <c r="AA990" s="1167">
        <v>0</v>
      </c>
      <c r="AB990" s="1167">
        <v>0</v>
      </c>
      <c r="AC990" s="1167">
        <v>0</v>
      </c>
      <c r="AD990" s="1167">
        <v>19732</v>
      </c>
      <c r="AI990" s="1167">
        <v>0</v>
      </c>
      <c r="AJ990" s="1167">
        <v>115</v>
      </c>
      <c r="AK990" s="1167">
        <v>14</v>
      </c>
      <c r="AL990" s="1167">
        <v>0.16</v>
      </c>
      <c r="AM990" s="1167">
        <v>115</v>
      </c>
      <c r="AN990" s="1167">
        <v>32</v>
      </c>
      <c r="AO990" s="1167">
        <v>0.28999999999999998</v>
      </c>
      <c r="AP990" s="1167">
        <v>115</v>
      </c>
      <c r="AQ990" s="1167">
        <v>32</v>
      </c>
      <c r="AR990" s="1167">
        <v>0.28999999999999998</v>
      </c>
      <c r="AS990" s="1167">
        <v>13</v>
      </c>
      <c r="AT990" s="1167">
        <v>14</v>
      </c>
      <c r="AU990" s="1167">
        <v>0.16</v>
      </c>
      <c r="AV990" s="1167">
        <v>13</v>
      </c>
      <c r="AW990" s="1167">
        <v>24</v>
      </c>
      <c r="AX990" s="1167">
        <v>0.26</v>
      </c>
      <c r="AY990" s="1167">
        <v>13</v>
      </c>
      <c r="AZ990" s="1167">
        <v>24</v>
      </c>
      <c r="BA990" s="1167">
        <v>0.26</v>
      </c>
      <c r="BG990" s="1167">
        <v>12041.199999999995</v>
      </c>
      <c r="BH990" s="1167">
        <v>22.53999999999975</v>
      </c>
      <c r="BI990" s="1167">
        <v>0</v>
      </c>
      <c r="BK990" s="1167">
        <v>986</v>
      </c>
    </row>
    <row r="991" spans="1:63" s="1167" customFormat="1" ht="13.5" customHeight="1">
      <c r="A991" s="1218">
        <v>44305</v>
      </c>
      <c r="B991" s="1167" t="s">
        <v>848</v>
      </c>
      <c r="C991" s="1167" t="s">
        <v>66</v>
      </c>
      <c r="D991" s="1167">
        <v>2</v>
      </c>
      <c r="E991" s="1167">
        <v>2</v>
      </c>
      <c r="J991" s="1167">
        <v>0</v>
      </c>
      <c r="O991" s="1167">
        <v>0</v>
      </c>
      <c r="T991" s="1167">
        <v>0</v>
      </c>
      <c r="U991" s="1167">
        <v>0</v>
      </c>
      <c r="V991" s="1167">
        <v>0</v>
      </c>
      <c r="W991" s="1167">
        <v>0</v>
      </c>
      <c r="X991" s="1167">
        <v>0</v>
      </c>
      <c r="Y991" s="1167">
        <v>0</v>
      </c>
      <c r="Z991" s="1167">
        <v>1980</v>
      </c>
      <c r="AA991" s="1167">
        <v>0</v>
      </c>
      <c r="AB991" s="1167">
        <v>0</v>
      </c>
      <c r="AC991" s="1167">
        <v>0</v>
      </c>
      <c r="AD991" s="1167">
        <v>3960</v>
      </c>
      <c r="AI991" s="1167">
        <v>0</v>
      </c>
      <c r="BK991" s="1167">
        <v>987</v>
      </c>
    </row>
    <row r="992" spans="1:63" s="1167" customFormat="1" ht="13.5" customHeight="1">
      <c r="A992" s="1218">
        <v>44305</v>
      </c>
      <c r="B992" s="1167" t="s">
        <v>202</v>
      </c>
      <c r="C992" s="1167" t="s">
        <v>66</v>
      </c>
      <c r="D992" s="1167">
        <v>12.6</v>
      </c>
      <c r="E992" s="1167">
        <v>12.6</v>
      </c>
      <c r="F992" s="1167">
        <v>20</v>
      </c>
      <c r="J992" s="1167">
        <v>252</v>
      </c>
      <c r="K992" s="1167">
        <v>37</v>
      </c>
      <c r="O992" s="1167">
        <v>466.2</v>
      </c>
      <c r="P992" s="1167">
        <v>37</v>
      </c>
      <c r="T992" s="1167">
        <v>466.2</v>
      </c>
      <c r="U992" s="1167">
        <v>94</v>
      </c>
      <c r="V992" s="1167">
        <v>0</v>
      </c>
      <c r="W992" s="1167">
        <v>0</v>
      </c>
      <c r="X992" s="1167">
        <v>0</v>
      </c>
      <c r="Y992" s="1167">
        <v>1184.4000000000001</v>
      </c>
      <c r="Z992" s="1167">
        <v>3898</v>
      </c>
      <c r="AA992" s="1167">
        <v>0</v>
      </c>
      <c r="AB992" s="1167">
        <v>0</v>
      </c>
      <c r="AC992" s="1167">
        <v>0</v>
      </c>
      <c r="AD992" s="1167">
        <v>49114.799999999996</v>
      </c>
      <c r="AI992" s="1167">
        <v>0</v>
      </c>
      <c r="BK992" s="1167">
        <v>988</v>
      </c>
    </row>
    <row r="993" spans="1:63" s="1167" customFormat="1" ht="13.5" customHeight="1">
      <c r="A993" s="1218">
        <v>44305</v>
      </c>
      <c r="B993" s="1167" t="s">
        <v>850</v>
      </c>
      <c r="C993" s="1167" t="s">
        <v>389</v>
      </c>
      <c r="D993" s="1167">
        <v>10</v>
      </c>
      <c r="E993" s="1167">
        <v>10</v>
      </c>
      <c r="J993" s="1167">
        <v>0</v>
      </c>
      <c r="M993" s="1167">
        <v>0.8</v>
      </c>
      <c r="O993" s="1167">
        <v>8</v>
      </c>
      <c r="R993" s="1167">
        <v>0.7</v>
      </c>
      <c r="T993" s="1167">
        <v>7</v>
      </c>
      <c r="U993" s="1167">
        <v>0</v>
      </c>
      <c r="V993" s="1167">
        <v>0</v>
      </c>
      <c r="W993" s="1167">
        <v>1.5</v>
      </c>
      <c r="X993" s="1167">
        <v>0</v>
      </c>
      <c r="Y993" s="1167">
        <v>15</v>
      </c>
      <c r="Z993" s="1167">
        <v>0</v>
      </c>
      <c r="AA993" s="1167">
        <v>0</v>
      </c>
      <c r="AB993" s="1167">
        <v>9.5</v>
      </c>
      <c r="AC993" s="1167">
        <v>0</v>
      </c>
      <c r="AD993" s="1167">
        <v>95</v>
      </c>
      <c r="AI993" s="1167">
        <v>0</v>
      </c>
      <c r="BK993" s="1167">
        <v>989</v>
      </c>
    </row>
    <row r="994" spans="1:63" s="1167" customFormat="1" ht="13.5" customHeight="1">
      <c r="A994" s="1218">
        <v>44305</v>
      </c>
      <c r="B994" s="1167" t="s">
        <v>851</v>
      </c>
      <c r="C994" s="1167" t="s">
        <v>389</v>
      </c>
      <c r="D994" s="1167">
        <v>30</v>
      </c>
      <c r="E994" s="1167">
        <v>25</v>
      </c>
      <c r="G994" s="1167">
        <v>2</v>
      </c>
      <c r="J994" s="1167">
        <v>50</v>
      </c>
      <c r="L994" s="1167">
        <v>3</v>
      </c>
      <c r="O994" s="1167">
        <v>75</v>
      </c>
      <c r="Q994" s="1167">
        <v>2</v>
      </c>
      <c r="T994" s="1167">
        <v>50</v>
      </c>
      <c r="U994" s="1167">
        <v>0</v>
      </c>
      <c r="V994" s="1167">
        <v>7</v>
      </c>
      <c r="W994" s="1167">
        <v>0</v>
      </c>
      <c r="X994" s="1167">
        <v>0</v>
      </c>
      <c r="Y994" s="1167">
        <v>175</v>
      </c>
      <c r="Z994" s="1167">
        <v>0</v>
      </c>
      <c r="AA994" s="1167">
        <v>25</v>
      </c>
      <c r="AB994" s="1167">
        <v>0</v>
      </c>
      <c r="AC994" s="1167">
        <v>0</v>
      </c>
      <c r="AD994" s="1167">
        <v>625</v>
      </c>
      <c r="AF994" s="1167">
        <v>40</v>
      </c>
      <c r="AI994" s="1167">
        <v>1000</v>
      </c>
      <c r="BK994" s="1167">
        <v>990</v>
      </c>
    </row>
    <row r="995" spans="1:63" s="1167" customFormat="1" ht="13.5" customHeight="1">
      <c r="A995" s="1218">
        <v>44305</v>
      </c>
      <c r="B995" s="1167" t="s">
        <v>496</v>
      </c>
      <c r="C995" s="1167" t="s">
        <v>852</v>
      </c>
      <c r="D995" s="1167">
        <v>42</v>
      </c>
      <c r="E995" s="1167">
        <v>42</v>
      </c>
      <c r="H995" s="1167">
        <v>0.4</v>
      </c>
      <c r="J995" s="1167">
        <v>16.8</v>
      </c>
      <c r="M995" s="1167">
        <v>0.8</v>
      </c>
      <c r="O995" s="1167">
        <v>33.6</v>
      </c>
      <c r="R995" s="1167">
        <v>0.8</v>
      </c>
      <c r="T995" s="1167">
        <v>33.6</v>
      </c>
      <c r="U995" s="1167">
        <v>0</v>
      </c>
      <c r="V995" s="1167">
        <v>0</v>
      </c>
      <c r="W995" s="1167">
        <v>2</v>
      </c>
      <c r="X995" s="1167">
        <v>0</v>
      </c>
      <c r="Y995" s="1167">
        <v>84</v>
      </c>
      <c r="Z995" s="1167">
        <v>0</v>
      </c>
      <c r="AA995" s="1167">
        <v>0</v>
      </c>
      <c r="AB995" s="1167">
        <v>5.7000000000000011</v>
      </c>
      <c r="AC995" s="1167">
        <v>0</v>
      </c>
      <c r="AD995" s="1167">
        <v>239.40000000000003</v>
      </c>
      <c r="AI995" s="1167">
        <v>0</v>
      </c>
      <c r="BK995" s="1167">
        <v>991</v>
      </c>
    </row>
    <row r="996" spans="1:63" s="1167" customFormat="1" ht="13.5" customHeight="1">
      <c r="A996" s="1218">
        <v>44305</v>
      </c>
      <c r="B996" s="1167" t="s">
        <v>43</v>
      </c>
      <c r="C996" s="1167" t="s">
        <v>66</v>
      </c>
      <c r="D996" s="1167">
        <v>3.5</v>
      </c>
      <c r="E996" s="1167">
        <v>3.5</v>
      </c>
      <c r="H996" s="1167">
        <v>1</v>
      </c>
      <c r="J996" s="1167">
        <v>3.5</v>
      </c>
      <c r="M996" s="1167">
        <v>1.5</v>
      </c>
      <c r="O996" s="1167">
        <v>5.25</v>
      </c>
      <c r="P996" s="1167" t="s">
        <v>883</v>
      </c>
      <c r="R996" s="1167">
        <v>1.5</v>
      </c>
      <c r="T996" s="1167">
        <v>5.25</v>
      </c>
      <c r="U996" s="1167">
        <v>0</v>
      </c>
      <c r="W996" s="1167">
        <v>4</v>
      </c>
      <c r="X996" s="1167">
        <v>0</v>
      </c>
      <c r="Y996" s="1167">
        <v>14</v>
      </c>
      <c r="Z996" s="1167">
        <v>0</v>
      </c>
      <c r="AA996" s="1167">
        <v>0</v>
      </c>
      <c r="AB996" s="1167">
        <v>6</v>
      </c>
      <c r="AC996" s="1167">
        <v>0</v>
      </c>
      <c r="AD996" s="1167">
        <v>21</v>
      </c>
      <c r="AI996" s="1167">
        <v>0</v>
      </c>
      <c r="BK996" s="1167">
        <v>992</v>
      </c>
    </row>
    <row r="997" spans="1:63" s="1167" customFormat="1" ht="13.5" customHeight="1">
      <c r="A997" s="1218">
        <v>44305</v>
      </c>
      <c r="B997" s="1167" t="s">
        <v>618</v>
      </c>
      <c r="C997" s="1167" t="s">
        <v>66</v>
      </c>
      <c r="D997" s="1167">
        <v>35</v>
      </c>
      <c r="E997" s="1167">
        <v>35</v>
      </c>
      <c r="H997" s="1167">
        <v>0.4</v>
      </c>
      <c r="J997" s="1167">
        <v>14</v>
      </c>
      <c r="M997" s="1167">
        <v>0.8</v>
      </c>
      <c r="O997" s="1167">
        <v>28</v>
      </c>
      <c r="R997" s="1167">
        <v>0.8</v>
      </c>
      <c r="T997" s="1167">
        <v>28</v>
      </c>
      <c r="U997" s="1167">
        <v>0</v>
      </c>
      <c r="V997" s="1167">
        <v>0</v>
      </c>
      <c r="W997" s="1167">
        <v>2</v>
      </c>
      <c r="X997" s="1167">
        <v>0</v>
      </c>
      <c r="Y997" s="1167">
        <v>70</v>
      </c>
      <c r="Z997" s="1167">
        <v>0</v>
      </c>
      <c r="AA997" s="1167">
        <v>0</v>
      </c>
      <c r="AB997" s="1167">
        <v>7</v>
      </c>
      <c r="AC997" s="1167">
        <v>0</v>
      </c>
      <c r="AD997" s="1167">
        <v>245</v>
      </c>
      <c r="AI997" s="1167">
        <v>0</v>
      </c>
      <c r="BK997" s="1167">
        <v>993</v>
      </c>
    </row>
    <row r="998" spans="1:63" s="1167" customFormat="1" ht="13.5" customHeight="1">
      <c r="A998" s="1218">
        <v>44305</v>
      </c>
      <c r="B998" s="1167" t="s">
        <v>44</v>
      </c>
      <c r="C998" s="1167" t="s">
        <v>66</v>
      </c>
      <c r="D998" s="1167">
        <v>20</v>
      </c>
      <c r="E998" s="1167">
        <v>20</v>
      </c>
      <c r="H998" s="1167">
        <v>0.4</v>
      </c>
      <c r="J998" s="1167">
        <v>8</v>
      </c>
      <c r="M998" s="1167">
        <v>0.8</v>
      </c>
      <c r="O998" s="1167">
        <v>16</v>
      </c>
      <c r="Q998" s="1167" t="s">
        <v>884</v>
      </c>
      <c r="R998" s="1167">
        <v>0.8</v>
      </c>
      <c r="T998" s="1167">
        <v>16</v>
      </c>
      <c r="U998" s="1167">
        <v>0</v>
      </c>
      <c r="V998" s="1167">
        <v>0</v>
      </c>
      <c r="W998" s="1167">
        <v>2</v>
      </c>
      <c r="X998" s="1167">
        <v>0</v>
      </c>
      <c r="Y998" s="1167">
        <v>40</v>
      </c>
      <c r="Z998" s="1167">
        <v>0</v>
      </c>
      <c r="AA998" s="1167">
        <v>0</v>
      </c>
      <c r="AB998" s="1167">
        <v>7</v>
      </c>
      <c r="AC998" s="1167">
        <v>0</v>
      </c>
      <c r="AD998" s="1167">
        <v>140</v>
      </c>
      <c r="AI998" s="1167">
        <v>0</v>
      </c>
      <c r="BK998" s="1167">
        <v>994</v>
      </c>
    </row>
    <row r="999" spans="1:63" s="1167" customFormat="1" ht="13.5" customHeight="1">
      <c r="A999" s="1218">
        <v>44305</v>
      </c>
      <c r="B999" s="1167" t="s">
        <v>593</v>
      </c>
      <c r="C999" s="1167" t="s">
        <v>389</v>
      </c>
      <c r="D999" s="1167">
        <v>22</v>
      </c>
      <c r="E999" s="1167">
        <v>22</v>
      </c>
      <c r="H999" s="1167">
        <v>1</v>
      </c>
      <c r="J999" s="1167">
        <v>22</v>
      </c>
      <c r="M999" s="1167">
        <v>1</v>
      </c>
      <c r="O999" s="1167">
        <v>22</v>
      </c>
      <c r="R999" s="1167">
        <v>1.5</v>
      </c>
      <c r="T999" s="1167">
        <v>33</v>
      </c>
      <c r="U999" s="1167">
        <v>0</v>
      </c>
      <c r="V999" s="1167">
        <v>0</v>
      </c>
      <c r="W999" s="1167">
        <v>3.5</v>
      </c>
      <c r="X999" s="1167">
        <v>0</v>
      </c>
      <c r="Y999" s="1167">
        <v>77</v>
      </c>
      <c r="Z999" s="1167">
        <v>0</v>
      </c>
      <c r="AA999" s="1167">
        <v>0</v>
      </c>
      <c r="AB999" s="1167">
        <v>6.5</v>
      </c>
      <c r="AC999" s="1167">
        <v>0</v>
      </c>
      <c r="AD999" s="1167">
        <v>143</v>
      </c>
      <c r="AI999" s="1167">
        <v>0</v>
      </c>
      <c r="BK999" s="1167">
        <v>995</v>
      </c>
    </row>
    <row r="1000" spans="1:63" s="1167" customFormat="1" ht="13.5" customHeight="1">
      <c r="A1000" s="1218">
        <v>44305</v>
      </c>
      <c r="B1000" s="1167" t="s">
        <v>45</v>
      </c>
      <c r="C1000" s="1167" t="s">
        <v>66</v>
      </c>
      <c r="D1000" s="1167">
        <v>130</v>
      </c>
      <c r="E1000" s="1167">
        <v>90</v>
      </c>
      <c r="F1000" s="1167" t="s">
        <v>885</v>
      </c>
      <c r="G1000" s="1167" t="s">
        <v>886</v>
      </c>
      <c r="J1000" s="1167">
        <v>0</v>
      </c>
      <c r="M1000" s="1167">
        <v>0.1</v>
      </c>
      <c r="O1000" s="1167">
        <v>9</v>
      </c>
      <c r="R1000" s="1167">
        <v>0.1</v>
      </c>
      <c r="T1000" s="1167">
        <v>9</v>
      </c>
      <c r="U1000" s="1167">
        <v>0</v>
      </c>
      <c r="V1000" s="1167">
        <v>0</v>
      </c>
      <c r="W1000" s="1167">
        <v>0.2</v>
      </c>
      <c r="X1000" s="1167">
        <v>0</v>
      </c>
      <c r="Y1000" s="1167">
        <v>18</v>
      </c>
      <c r="Z1000" s="1167">
        <v>0</v>
      </c>
      <c r="AA1000" s="1167">
        <v>0</v>
      </c>
      <c r="AB1000" s="1167">
        <v>3.3999999999999986</v>
      </c>
      <c r="AC1000" s="1167">
        <v>0</v>
      </c>
      <c r="AD1000" s="1167">
        <v>305.99999999999989</v>
      </c>
      <c r="AI1000" s="1167">
        <v>0</v>
      </c>
      <c r="BK1000" s="1167">
        <v>996</v>
      </c>
    </row>
    <row r="1001" spans="1:63" s="1167" customFormat="1" ht="13.5" customHeight="1">
      <c r="A1001" s="1218">
        <v>44305</v>
      </c>
      <c r="B1001" s="1167" t="s">
        <v>46</v>
      </c>
      <c r="C1001" s="1167" t="s">
        <v>66</v>
      </c>
      <c r="D1001" s="1167">
        <v>35</v>
      </c>
      <c r="E1001" s="1167">
        <v>35</v>
      </c>
      <c r="H1001" s="1167">
        <v>0.1</v>
      </c>
      <c r="J1001" s="1167">
        <v>3.5</v>
      </c>
      <c r="M1001" s="1167">
        <v>0.2</v>
      </c>
      <c r="O1001" s="1167">
        <v>7</v>
      </c>
      <c r="R1001" s="1167">
        <v>0.2</v>
      </c>
      <c r="T1001" s="1167">
        <v>7</v>
      </c>
      <c r="U1001" s="1167">
        <v>0</v>
      </c>
      <c r="V1001" s="1167">
        <v>0</v>
      </c>
      <c r="W1001" s="1167">
        <v>0.5</v>
      </c>
      <c r="X1001" s="1167">
        <v>0</v>
      </c>
      <c r="Y1001" s="1167">
        <v>17.5</v>
      </c>
      <c r="Z1001" s="1167">
        <v>0</v>
      </c>
      <c r="AA1001" s="1167">
        <v>0</v>
      </c>
      <c r="AB1001" s="1167">
        <v>6</v>
      </c>
      <c r="AC1001" s="1167">
        <v>0</v>
      </c>
      <c r="AD1001" s="1167">
        <v>210</v>
      </c>
      <c r="AI1001" s="1167">
        <v>0</v>
      </c>
      <c r="BK1001" s="1167">
        <v>997</v>
      </c>
    </row>
    <row r="1002" spans="1:63" s="1167" customFormat="1" ht="13.5" customHeight="1">
      <c r="A1002" s="1218">
        <v>44305</v>
      </c>
      <c r="B1002" s="1167" t="s">
        <v>47</v>
      </c>
      <c r="C1002" s="1167" t="s">
        <v>66</v>
      </c>
      <c r="D1002" s="1167">
        <v>17</v>
      </c>
      <c r="E1002" s="1167">
        <v>17</v>
      </c>
      <c r="J1002" s="1167">
        <v>0</v>
      </c>
      <c r="O1002" s="1167">
        <v>0</v>
      </c>
      <c r="T1002" s="1167">
        <v>0</v>
      </c>
      <c r="U1002" s="1167">
        <v>0</v>
      </c>
      <c r="V1002" s="1167">
        <v>0</v>
      </c>
      <c r="W1002" s="1167">
        <v>0</v>
      </c>
      <c r="X1002" s="1167">
        <v>0</v>
      </c>
      <c r="Y1002" s="1167">
        <v>0</v>
      </c>
      <c r="Z1002" s="1167">
        <v>0</v>
      </c>
      <c r="AA1002" s="1167">
        <v>0</v>
      </c>
      <c r="AB1002" s="1167">
        <v>1</v>
      </c>
      <c r="AC1002" s="1167">
        <v>0</v>
      </c>
      <c r="AD1002" s="1167">
        <v>17</v>
      </c>
      <c r="AI1002" s="1167">
        <v>0</v>
      </c>
      <c r="BK1002" s="1167">
        <v>998</v>
      </c>
    </row>
    <row r="1003" spans="1:63" s="1167" customFormat="1" ht="13.5" customHeight="1">
      <c r="A1003" s="1218">
        <v>44305</v>
      </c>
      <c r="B1003" s="1167" t="s">
        <v>48</v>
      </c>
      <c r="C1003" s="1167" t="s">
        <v>389</v>
      </c>
      <c r="D1003" s="1167">
        <v>23</v>
      </c>
      <c r="E1003" s="1167">
        <v>23</v>
      </c>
      <c r="H1003" s="1167">
        <v>0.5</v>
      </c>
      <c r="J1003" s="1167">
        <v>11.5</v>
      </c>
      <c r="M1003" s="1167">
        <v>0.8</v>
      </c>
      <c r="O1003" s="1167">
        <v>18.400000000000002</v>
      </c>
      <c r="R1003" s="1167">
        <v>0.7</v>
      </c>
      <c r="T1003" s="1167">
        <v>16.099999999999998</v>
      </c>
      <c r="U1003" s="1167">
        <v>0</v>
      </c>
      <c r="V1003" s="1167">
        <v>0</v>
      </c>
      <c r="W1003" s="1167">
        <v>2</v>
      </c>
      <c r="X1003" s="1167">
        <v>0</v>
      </c>
      <c r="Y1003" s="1167">
        <v>46</v>
      </c>
      <c r="Z1003" s="1167">
        <v>0</v>
      </c>
      <c r="AA1003" s="1167">
        <v>0</v>
      </c>
      <c r="AB1003" s="1167">
        <v>5.5</v>
      </c>
      <c r="AC1003" s="1167">
        <v>0</v>
      </c>
      <c r="AD1003" s="1167">
        <v>126.5</v>
      </c>
      <c r="AI1003" s="1167">
        <v>0</v>
      </c>
      <c r="BK1003" s="1167">
        <v>999</v>
      </c>
    </row>
    <row r="1004" spans="1:63" s="1167" customFormat="1" ht="13.5" customHeight="1">
      <c r="A1004" s="1218">
        <v>44305</v>
      </c>
      <c r="B1004" s="1167" t="s">
        <v>164</v>
      </c>
      <c r="C1004" s="1167" t="s">
        <v>66</v>
      </c>
      <c r="D1004" s="1167">
        <v>80</v>
      </c>
      <c r="E1004" s="1167">
        <v>80</v>
      </c>
      <c r="H1004" s="1167">
        <v>0.2</v>
      </c>
      <c r="J1004" s="1167">
        <v>16</v>
      </c>
      <c r="M1004" s="1167">
        <v>0.3</v>
      </c>
      <c r="O1004" s="1167">
        <v>24</v>
      </c>
      <c r="R1004" s="1167">
        <v>0.3</v>
      </c>
      <c r="T1004" s="1167">
        <v>24</v>
      </c>
      <c r="U1004" s="1167">
        <v>0</v>
      </c>
      <c r="V1004" s="1167">
        <v>0</v>
      </c>
      <c r="W1004" s="1167">
        <v>0.8</v>
      </c>
      <c r="X1004" s="1167">
        <v>0</v>
      </c>
      <c r="Y1004" s="1167">
        <v>64</v>
      </c>
      <c r="Z1004" s="1167">
        <v>0</v>
      </c>
      <c r="AA1004" s="1167">
        <v>0</v>
      </c>
      <c r="AB1004" s="1167">
        <v>3.6000000000000014</v>
      </c>
      <c r="AC1004" s="1167">
        <v>0</v>
      </c>
      <c r="AD1004" s="1167">
        <v>288.00000000000011</v>
      </c>
      <c r="AI1004" s="1167">
        <v>0</v>
      </c>
      <c r="BK1004" s="1167">
        <v>1000</v>
      </c>
    </row>
    <row r="1005" spans="1:63" s="1167" customFormat="1" ht="13.5" customHeight="1">
      <c r="A1005" s="1218">
        <v>44305</v>
      </c>
      <c r="B1005" s="1167" t="s">
        <v>49</v>
      </c>
      <c r="C1005" s="1167" t="s">
        <v>66</v>
      </c>
      <c r="D1005" s="1167">
        <v>40</v>
      </c>
      <c r="E1005" s="1167">
        <v>40</v>
      </c>
      <c r="H1005" s="1167">
        <v>0.2</v>
      </c>
      <c r="J1005" s="1167">
        <v>8</v>
      </c>
      <c r="M1005" s="1167">
        <v>0.3</v>
      </c>
      <c r="O1005" s="1167">
        <v>12</v>
      </c>
      <c r="R1005" s="1167">
        <v>0.3</v>
      </c>
      <c r="T1005" s="1167">
        <v>12</v>
      </c>
      <c r="U1005" s="1167">
        <v>0</v>
      </c>
      <c r="V1005" s="1167">
        <v>0</v>
      </c>
      <c r="W1005" s="1167">
        <v>0.8</v>
      </c>
      <c r="X1005" s="1167">
        <v>0</v>
      </c>
      <c r="Y1005" s="1167">
        <v>32</v>
      </c>
      <c r="Z1005" s="1167">
        <v>0</v>
      </c>
      <c r="AA1005" s="1167">
        <v>0</v>
      </c>
      <c r="AB1005" s="1167">
        <v>15.599999999999991</v>
      </c>
      <c r="AC1005" s="1167">
        <v>0</v>
      </c>
      <c r="AD1005" s="1167">
        <v>623.99999999999966</v>
      </c>
      <c r="AI1005" s="1167">
        <v>0</v>
      </c>
      <c r="BK1005" s="1167">
        <v>1001</v>
      </c>
    </row>
    <row r="1006" spans="1:63" s="1167" customFormat="1" ht="13.5" customHeight="1">
      <c r="A1006" s="1218">
        <v>44305</v>
      </c>
      <c r="B1006" s="1167" t="s">
        <v>373</v>
      </c>
      <c r="C1006" s="1167" t="s">
        <v>66</v>
      </c>
      <c r="D1006" s="1167">
        <v>43</v>
      </c>
      <c r="E1006" s="1167">
        <v>43</v>
      </c>
      <c r="H1006" s="1167">
        <v>0.5</v>
      </c>
      <c r="J1006" s="1167">
        <v>21.5</v>
      </c>
      <c r="M1006" s="1167">
        <v>1</v>
      </c>
      <c r="O1006" s="1167">
        <v>43</v>
      </c>
      <c r="R1006" s="1167">
        <v>1</v>
      </c>
      <c r="T1006" s="1167">
        <v>43</v>
      </c>
      <c r="U1006" s="1167">
        <v>0</v>
      </c>
      <c r="V1006" s="1167">
        <v>0</v>
      </c>
      <c r="W1006" s="1167">
        <v>2.5</v>
      </c>
      <c r="X1006" s="1167">
        <v>0</v>
      </c>
      <c r="Y1006" s="1167">
        <v>107.5</v>
      </c>
      <c r="Z1006" s="1167">
        <v>0</v>
      </c>
      <c r="AA1006" s="1167">
        <v>0</v>
      </c>
      <c r="AB1006" s="1167">
        <v>9.3000000000000007</v>
      </c>
      <c r="AC1006" s="1167">
        <v>0</v>
      </c>
      <c r="AD1006" s="1167">
        <v>399.90000000000003</v>
      </c>
      <c r="AE1006" s="1167">
        <v>0</v>
      </c>
      <c r="AF1006" s="1167">
        <v>0</v>
      </c>
      <c r="AH1006" s="1167">
        <v>0</v>
      </c>
      <c r="AI1006" s="1167">
        <v>0</v>
      </c>
      <c r="BK1006" s="1167">
        <v>1002</v>
      </c>
    </row>
    <row r="1007" spans="1:63" s="1167" customFormat="1" ht="13.5" customHeight="1">
      <c r="A1007" s="1218">
        <v>44305</v>
      </c>
      <c r="B1007" s="1167" t="s">
        <v>853</v>
      </c>
      <c r="C1007" s="1167" t="s">
        <v>66</v>
      </c>
      <c r="D1007" s="1167">
        <v>30</v>
      </c>
      <c r="E1007" s="1167">
        <v>6</v>
      </c>
      <c r="H1007" s="1167">
        <v>0.5</v>
      </c>
      <c r="J1007" s="1167">
        <v>3</v>
      </c>
      <c r="M1007" s="1167">
        <v>1</v>
      </c>
      <c r="O1007" s="1167">
        <v>6</v>
      </c>
      <c r="R1007" s="1167">
        <v>1</v>
      </c>
      <c r="T1007" s="1167">
        <v>6</v>
      </c>
      <c r="V1007" s="1167">
        <v>0</v>
      </c>
      <c r="W1007" s="1167">
        <v>2.5</v>
      </c>
      <c r="X1007" s="1167">
        <v>0</v>
      </c>
      <c r="Y1007" s="1167">
        <v>15</v>
      </c>
      <c r="Z1007" s="1167">
        <v>0</v>
      </c>
      <c r="AA1007" s="1167">
        <v>0</v>
      </c>
      <c r="AB1007" s="1167">
        <v>4.5</v>
      </c>
      <c r="AC1007" s="1167">
        <v>0</v>
      </c>
      <c r="AD1007" s="1167">
        <v>27</v>
      </c>
      <c r="AE1007" s="1167">
        <v>0</v>
      </c>
      <c r="AF1007" s="1167">
        <v>0</v>
      </c>
      <c r="AH1007" s="1167">
        <v>0</v>
      </c>
      <c r="AI1007" s="1167">
        <v>0</v>
      </c>
      <c r="BK1007" s="1167">
        <v>1003</v>
      </c>
    </row>
    <row r="1008" spans="1:63" s="1167" customFormat="1" ht="13.5" customHeight="1">
      <c r="A1008" s="1218">
        <v>44305</v>
      </c>
      <c r="B1008" s="1167" t="s">
        <v>176</v>
      </c>
      <c r="C1008" s="1167" t="s">
        <v>389</v>
      </c>
      <c r="D1008" s="1167">
        <v>9</v>
      </c>
      <c r="E1008" s="1167">
        <v>9</v>
      </c>
      <c r="H1008" s="1167">
        <v>0.5</v>
      </c>
      <c r="J1008" s="1167">
        <v>4.5</v>
      </c>
      <c r="K1008" s="1167" t="s">
        <v>887</v>
      </c>
      <c r="M1008" s="1167">
        <v>1</v>
      </c>
      <c r="O1008" s="1167">
        <v>9</v>
      </c>
      <c r="R1008" s="1167">
        <v>1</v>
      </c>
      <c r="T1008" s="1167">
        <v>9</v>
      </c>
      <c r="U1008" s="1167">
        <v>0</v>
      </c>
      <c r="V1008" s="1167">
        <v>0</v>
      </c>
      <c r="W1008" s="1167">
        <v>2.5</v>
      </c>
      <c r="X1008" s="1167">
        <v>0</v>
      </c>
      <c r="Y1008" s="1167">
        <v>22.5</v>
      </c>
      <c r="Z1008" s="1167">
        <v>0</v>
      </c>
      <c r="AA1008" s="1167">
        <v>0</v>
      </c>
      <c r="AB1008" s="1167">
        <v>5.5</v>
      </c>
      <c r="AC1008" s="1167">
        <v>0</v>
      </c>
      <c r="AD1008" s="1167">
        <v>49.5</v>
      </c>
      <c r="AE1008" s="1167">
        <v>0</v>
      </c>
      <c r="AF1008" s="1167">
        <v>0</v>
      </c>
      <c r="AH1008" s="1167">
        <v>0</v>
      </c>
      <c r="AI1008" s="1167">
        <v>0</v>
      </c>
      <c r="BK1008" s="1167">
        <v>1004</v>
      </c>
    </row>
    <row r="1009" spans="1:63" s="1167" customFormat="1" ht="13.5" customHeight="1">
      <c r="A1009" s="1218">
        <v>44305</v>
      </c>
      <c r="B1009" s="1167" t="s">
        <v>158</v>
      </c>
      <c r="C1009" s="1167" t="s">
        <v>66</v>
      </c>
      <c r="D1009" s="1167">
        <v>30</v>
      </c>
      <c r="E1009" s="1167">
        <v>30</v>
      </c>
      <c r="H1009" s="1167">
        <v>0.5</v>
      </c>
      <c r="J1009" s="1167">
        <v>15</v>
      </c>
      <c r="M1009" s="1167">
        <v>1</v>
      </c>
      <c r="O1009" s="1167">
        <v>30</v>
      </c>
      <c r="R1009" s="1167">
        <v>1</v>
      </c>
      <c r="T1009" s="1167">
        <v>30</v>
      </c>
      <c r="U1009" s="1167">
        <v>0</v>
      </c>
      <c r="V1009" s="1167">
        <v>0</v>
      </c>
      <c r="W1009" s="1167">
        <v>2.5</v>
      </c>
      <c r="X1009" s="1167">
        <v>0</v>
      </c>
      <c r="Y1009" s="1167">
        <v>75</v>
      </c>
      <c r="Z1009" s="1167">
        <v>0</v>
      </c>
      <c r="AA1009" s="1167">
        <v>0</v>
      </c>
      <c r="AB1009" s="1167">
        <v>9.5</v>
      </c>
      <c r="AC1009" s="1167">
        <v>0</v>
      </c>
      <c r="AD1009" s="1167">
        <v>285</v>
      </c>
      <c r="AE1009" s="1167">
        <v>0</v>
      </c>
      <c r="AF1009" s="1167">
        <v>0</v>
      </c>
      <c r="AH1009" s="1167">
        <v>0</v>
      </c>
      <c r="AI1009" s="1167">
        <v>0</v>
      </c>
      <c r="BK1009" s="1167">
        <v>1005</v>
      </c>
    </row>
    <row r="1010" spans="1:63" s="1167" customFormat="1" ht="13.5" customHeight="1">
      <c r="A1010" s="1218">
        <v>44305</v>
      </c>
      <c r="B1010" s="1167" t="s">
        <v>166</v>
      </c>
      <c r="C1010" s="1167" t="s">
        <v>66</v>
      </c>
      <c r="D1010" s="1167">
        <v>30</v>
      </c>
      <c r="E1010" s="1167">
        <v>30</v>
      </c>
      <c r="J1010" s="1167">
        <v>0</v>
      </c>
      <c r="M1010" s="1167">
        <v>0.1</v>
      </c>
      <c r="O1010" s="1167">
        <v>3</v>
      </c>
      <c r="R1010" s="1167">
        <v>0.1</v>
      </c>
      <c r="T1010" s="1167">
        <v>3</v>
      </c>
      <c r="U1010" s="1167">
        <v>0</v>
      </c>
      <c r="V1010" s="1167">
        <v>0</v>
      </c>
      <c r="W1010" s="1167">
        <v>0.2</v>
      </c>
      <c r="X1010" s="1167">
        <v>0</v>
      </c>
      <c r="Y1010" s="1167">
        <v>6</v>
      </c>
      <c r="Z1010" s="1167">
        <v>0</v>
      </c>
      <c r="AA1010" s="1167">
        <v>0</v>
      </c>
      <c r="AB1010" s="1167">
        <v>4.299999999999998</v>
      </c>
      <c r="AC1010" s="1167">
        <v>0</v>
      </c>
      <c r="AD1010" s="1167">
        <v>128.99999999999994</v>
      </c>
      <c r="AE1010" s="1167">
        <v>0</v>
      </c>
      <c r="AF1010" s="1167">
        <v>0</v>
      </c>
      <c r="AH1010" s="1167">
        <v>0</v>
      </c>
      <c r="AI1010" s="1167">
        <v>0</v>
      </c>
      <c r="BK1010" s="1167">
        <v>1006</v>
      </c>
    </row>
    <row r="1011" spans="1:63" s="1167" customFormat="1" ht="13.5" customHeight="1">
      <c r="A1011" s="1218">
        <v>44305</v>
      </c>
      <c r="B1011" s="1167" t="s">
        <v>145</v>
      </c>
      <c r="C1011" s="1167" t="s">
        <v>389</v>
      </c>
      <c r="D1011" s="1167">
        <v>16</v>
      </c>
      <c r="E1011" s="1167">
        <v>16</v>
      </c>
      <c r="H1011" s="1167">
        <v>1</v>
      </c>
      <c r="J1011" s="1167">
        <v>16</v>
      </c>
      <c r="M1011" s="1167">
        <v>1</v>
      </c>
      <c r="O1011" s="1167">
        <v>16</v>
      </c>
      <c r="R1011" s="1167">
        <v>1</v>
      </c>
      <c r="T1011" s="1167">
        <v>16</v>
      </c>
      <c r="U1011" s="1167">
        <v>0</v>
      </c>
      <c r="V1011" s="1167">
        <v>0</v>
      </c>
      <c r="W1011" s="1167">
        <v>3</v>
      </c>
      <c r="X1011" s="1167">
        <v>0</v>
      </c>
      <c r="Y1011" s="1167">
        <v>48</v>
      </c>
      <c r="Z1011" s="1167">
        <v>0</v>
      </c>
      <c r="AA1011" s="1167">
        <v>0</v>
      </c>
      <c r="AB1011" s="1167">
        <v>1</v>
      </c>
      <c r="AC1011" s="1167">
        <v>0</v>
      </c>
      <c r="AD1011" s="1167">
        <v>16</v>
      </c>
      <c r="AE1011" s="1167">
        <v>0</v>
      </c>
      <c r="AF1011" s="1167">
        <v>0</v>
      </c>
      <c r="AG1011" s="1167">
        <v>30</v>
      </c>
      <c r="AH1011" s="1167">
        <v>0</v>
      </c>
      <c r="AI1011" s="1167">
        <v>480</v>
      </c>
      <c r="BK1011" s="1167">
        <v>1007</v>
      </c>
    </row>
    <row r="1012" spans="1:63" s="1167" customFormat="1" ht="13.5" customHeight="1">
      <c r="A1012" s="1218">
        <v>44305</v>
      </c>
      <c r="B1012" s="1167" t="s">
        <v>136</v>
      </c>
      <c r="C1012" s="1167" t="s">
        <v>66</v>
      </c>
      <c r="D1012" s="1167">
        <v>120</v>
      </c>
      <c r="E1012" s="1167">
        <v>120</v>
      </c>
      <c r="H1012" s="1167">
        <v>4</v>
      </c>
      <c r="J1012" s="1167">
        <v>480</v>
      </c>
      <c r="O1012" s="1167">
        <v>0</v>
      </c>
      <c r="P1012" s="1167" t="s">
        <v>883</v>
      </c>
      <c r="T1012" s="1167">
        <v>0</v>
      </c>
      <c r="U1012" s="1167">
        <v>0</v>
      </c>
      <c r="V1012" s="1167">
        <v>0</v>
      </c>
      <c r="W1012" s="1167">
        <v>4</v>
      </c>
      <c r="X1012" s="1167">
        <v>0</v>
      </c>
      <c r="Y1012" s="1167">
        <v>480</v>
      </c>
      <c r="Z1012" s="1167">
        <v>0</v>
      </c>
      <c r="AA1012" s="1167">
        <v>0</v>
      </c>
      <c r="AB1012" s="1167">
        <v>9</v>
      </c>
      <c r="AC1012" s="1167">
        <v>0</v>
      </c>
      <c r="AD1012" s="1167">
        <v>1080</v>
      </c>
      <c r="AE1012" s="1167">
        <v>0</v>
      </c>
      <c r="AF1012" s="1167">
        <v>0</v>
      </c>
      <c r="AH1012" s="1167">
        <v>0</v>
      </c>
      <c r="AI1012" s="1167">
        <v>0</v>
      </c>
      <c r="BK1012" s="1167">
        <v>1008</v>
      </c>
    </row>
    <row r="1013" spans="1:63" s="1167" customFormat="1" ht="13.5" customHeight="1">
      <c r="A1013" s="1218">
        <v>44305</v>
      </c>
      <c r="B1013" s="1167" t="s">
        <v>183</v>
      </c>
      <c r="C1013" s="1167" t="s">
        <v>66</v>
      </c>
      <c r="D1013" s="1167">
        <v>30</v>
      </c>
      <c r="E1013" s="1167">
        <v>30</v>
      </c>
      <c r="H1013" s="1167">
        <v>0.1</v>
      </c>
      <c r="J1013" s="1167">
        <v>3</v>
      </c>
      <c r="M1013" s="1167">
        <v>0.2</v>
      </c>
      <c r="O1013" s="1167">
        <v>6</v>
      </c>
      <c r="R1013" s="1167">
        <v>0.2</v>
      </c>
      <c r="T1013" s="1167">
        <v>6</v>
      </c>
      <c r="U1013" s="1167">
        <v>0</v>
      </c>
      <c r="V1013" s="1167">
        <v>0</v>
      </c>
      <c r="W1013" s="1167">
        <v>0.5</v>
      </c>
      <c r="X1013" s="1167">
        <v>0</v>
      </c>
      <c r="Y1013" s="1167">
        <v>15</v>
      </c>
      <c r="Z1013" s="1167">
        <v>0</v>
      </c>
      <c r="AA1013" s="1167">
        <v>0</v>
      </c>
      <c r="AB1013" s="1167">
        <v>1.5</v>
      </c>
      <c r="AC1013" s="1167">
        <v>0</v>
      </c>
      <c r="AD1013" s="1167">
        <v>45</v>
      </c>
      <c r="AE1013" s="1167">
        <v>0</v>
      </c>
      <c r="AF1013" s="1167">
        <v>0</v>
      </c>
      <c r="AH1013" s="1167">
        <v>0</v>
      </c>
      <c r="AI1013" s="1167">
        <v>0</v>
      </c>
      <c r="BK1013" s="1167">
        <v>1009</v>
      </c>
    </row>
    <row r="1014" spans="1:63" s="1167" customFormat="1" ht="13.5" customHeight="1">
      <c r="A1014" s="1218">
        <v>44305</v>
      </c>
      <c r="B1014" s="1167" t="s">
        <v>142</v>
      </c>
      <c r="C1014" s="1167" t="s">
        <v>66</v>
      </c>
      <c r="D1014" s="1167">
        <v>35</v>
      </c>
      <c r="E1014" s="1167">
        <v>35</v>
      </c>
      <c r="J1014" s="1167">
        <v>0</v>
      </c>
      <c r="M1014" s="1167">
        <v>0.2</v>
      </c>
      <c r="O1014" s="1167">
        <v>7</v>
      </c>
      <c r="R1014" s="1167">
        <v>0.2</v>
      </c>
      <c r="T1014" s="1167">
        <v>7</v>
      </c>
      <c r="U1014" s="1167">
        <v>0</v>
      </c>
      <c r="V1014" s="1167">
        <v>0</v>
      </c>
      <c r="W1014" s="1167">
        <v>0.4</v>
      </c>
      <c r="X1014" s="1167">
        <v>0</v>
      </c>
      <c r="Y1014" s="1167">
        <v>14</v>
      </c>
      <c r="Z1014" s="1167">
        <v>0</v>
      </c>
      <c r="AA1014" s="1167">
        <v>0</v>
      </c>
      <c r="AB1014" s="1167">
        <v>2.2999999999999998</v>
      </c>
      <c r="AC1014" s="1167">
        <v>0</v>
      </c>
      <c r="AD1014" s="1167">
        <v>80.5</v>
      </c>
      <c r="AE1014" s="1167">
        <v>0</v>
      </c>
      <c r="AF1014" s="1167">
        <v>0</v>
      </c>
      <c r="AH1014" s="1167">
        <v>0</v>
      </c>
      <c r="AI1014" s="1167">
        <v>0</v>
      </c>
      <c r="BK1014" s="1167">
        <v>1010</v>
      </c>
    </row>
    <row r="1015" spans="1:63" s="1167" customFormat="1" ht="13.5" customHeight="1">
      <c r="A1015" s="1218">
        <v>44305</v>
      </c>
      <c r="B1015" s="1167" t="s">
        <v>51</v>
      </c>
      <c r="C1015" s="1167" t="s">
        <v>66</v>
      </c>
      <c r="D1015" s="1167">
        <v>100</v>
      </c>
      <c r="E1015" s="1167">
        <v>100</v>
      </c>
      <c r="H1015" s="1167">
        <v>0.5</v>
      </c>
      <c r="J1015" s="1167">
        <v>50</v>
      </c>
      <c r="O1015" s="1167">
        <v>0</v>
      </c>
      <c r="T1015" s="1167">
        <v>0</v>
      </c>
      <c r="U1015" s="1167">
        <v>0</v>
      </c>
      <c r="V1015" s="1167">
        <v>0</v>
      </c>
      <c r="W1015" s="1167">
        <v>0.5</v>
      </c>
      <c r="X1015" s="1167">
        <v>0</v>
      </c>
      <c r="Y1015" s="1167">
        <v>50</v>
      </c>
      <c r="Z1015" s="1167">
        <v>0</v>
      </c>
      <c r="AA1015" s="1167">
        <v>0</v>
      </c>
      <c r="AB1015" s="1167">
        <v>3.5</v>
      </c>
      <c r="AC1015" s="1167">
        <v>0</v>
      </c>
      <c r="AD1015" s="1167">
        <v>350</v>
      </c>
      <c r="AE1015" s="1167">
        <v>0</v>
      </c>
      <c r="AF1015" s="1167">
        <v>0</v>
      </c>
      <c r="AH1015" s="1167">
        <v>0</v>
      </c>
      <c r="AI1015" s="1167">
        <v>0</v>
      </c>
      <c r="BK1015" s="1167">
        <v>1011</v>
      </c>
    </row>
    <row r="1016" spans="1:63" s="1167" customFormat="1" ht="13.5" customHeight="1">
      <c r="A1016" s="1218">
        <v>44305</v>
      </c>
      <c r="B1016" s="1167" t="s">
        <v>935</v>
      </c>
      <c r="C1016" s="1167" t="s">
        <v>66</v>
      </c>
      <c r="D1016" s="1167">
        <v>50</v>
      </c>
      <c r="E1016" s="1167">
        <v>50</v>
      </c>
      <c r="H1016" s="1167">
        <v>0.2</v>
      </c>
      <c r="J1016" s="1167">
        <v>10</v>
      </c>
      <c r="M1016" s="1167">
        <v>0.4</v>
      </c>
      <c r="O1016" s="1167">
        <v>20</v>
      </c>
      <c r="R1016" s="1167">
        <v>0.4</v>
      </c>
      <c r="T1016" s="1167">
        <v>20</v>
      </c>
      <c r="U1016" s="1167">
        <v>0</v>
      </c>
      <c r="V1016" s="1167">
        <v>0</v>
      </c>
      <c r="W1016" s="1167">
        <v>1</v>
      </c>
      <c r="X1016" s="1167">
        <v>0</v>
      </c>
      <c r="Y1016" s="1167">
        <v>50</v>
      </c>
      <c r="Z1016" s="1167">
        <v>0</v>
      </c>
      <c r="AA1016" s="1167">
        <v>0</v>
      </c>
      <c r="AB1016" s="1167">
        <v>3</v>
      </c>
      <c r="AC1016" s="1167">
        <v>0</v>
      </c>
      <c r="AD1016" s="1167">
        <v>150</v>
      </c>
      <c r="AE1016" s="1167">
        <v>0</v>
      </c>
      <c r="AF1016" s="1167">
        <v>0</v>
      </c>
      <c r="AH1016" s="1167">
        <v>0</v>
      </c>
      <c r="AI1016" s="1167">
        <v>0</v>
      </c>
      <c r="BK1016" s="1167">
        <v>1012</v>
      </c>
    </row>
    <row r="1017" spans="1:63" s="1167" customFormat="1" ht="13.5" customHeight="1">
      <c r="A1017" s="1218">
        <v>44305</v>
      </c>
      <c r="B1017" s="1167" t="s">
        <v>168</v>
      </c>
      <c r="C1017" s="1167" t="s">
        <v>66</v>
      </c>
      <c r="D1017" s="1167">
        <v>120</v>
      </c>
      <c r="E1017" s="1167">
        <v>91</v>
      </c>
      <c r="J1017" s="1167">
        <v>0</v>
      </c>
      <c r="L1017" s="1167">
        <v>8</v>
      </c>
      <c r="O1017" s="1167">
        <v>728</v>
      </c>
      <c r="T1017" s="1167">
        <v>0</v>
      </c>
      <c r="U1017" s="1167">
        <v>0</v>
      </c>
      <c r="V1017" s="1167">
        <v>8</v>
      </c>
      <c r="W1017" s="1167">
        <v>0</v>
      </c>
      <c r="X1017" s="1167">
        <v>0</v>
      </c>
      <c r="Y1017" s="1167">
        <v>728</v>
      </c>
      <c r="Z1017" s="1167">
        <v>0</v>
      </c>
      <c r="AA1017" s="1167">
        <v>0</v>
      </c>
      <c r="AB1017" s="1167">
        <v>0</v>
      </c>
      <c r="AC1017" s="1167">
        <v>0</v>
      </c>
      <c r="AD1017" s="1167">
        <v>0</v>
      </c>
      <c r="AE1017" s="1167">
        <v>0</v>
      </c>
      <c r="AF1017" s="1167">
        <v>8</v>
      </c>
      <c r="AG1017" s="1167">
        <v>0</v>
      </c>
      <c r="AH1017" s="1167">
        <v>0</v>
      </c>
      <c r="AI1017" s="1167">
        <v>728</v>
      </c>
      <c r="BK1017" s="1167">
        <v>1013</v>
      </c>
    </row>
    <row r="1018" spans="1:63" s="1167" customFormat="1" ht="13.5" customHeight="1">
      <c r="A1018" s="1218">
        <v>44305</v>
      </c>
      <c r="B1018" s="1167" t="s">
        <v>132</v>
      </c>
      <c r="C1018" s="1167" t="s">
        <v>66</v>
      </c>
      <c r="D1018" s="1167">
        <v>70</v>
      </c>
      <c r="E1018" s="1167">
        <v>63</v>
      </c>
      <c r="J1018" s="1167">
        <v>0</v>
      </c>
      <c r="O1018" s="1167">
        <v>0</v>
      </c>
      <c r="Q1018" s="1167">
        <v>9</v>
      </c>
      <c r="T1018" s="1167">
        <v>567</v>
      </c>
      <c r="U1018" s="1167">
        <v>0</v>
      </c>
      <c r="V1018" s="1167">
        <v>9</v>
      </c>
      <c r="W1018" s="1167">
        <v>0</v>
      </c>
      <c r="X1018" s="1167">
        <v>0</v>
      </c>
      <c r="Y1018" s="1167">
        <v>567</v>
      </c>
      <c r="Z1018" s="1167">
        <v>0</v>
      </c>
      <c r="AA1018" s="1167">
        <v>0</v>
      </c>
      <c r="AB1018" s="1167">
        <v>0</v>
      </c>
      <c r="AC1018" s="1167">
        <v>0</v>
      </c>
      <c r="AD1018" s="1167">
        <v>0</v>
      </c>
      <c r="AE1018" s="1167">
        <v>0</v>
      </c>
      <c r="AF1018" s="1167">
        <v>9</v>
      </c>
      <c r="AG1018" s="1167">
        <v>0</v>
      </c>
      <c r="AH1018" s="1167">
        <v>0</v>
      </c>
      <c r="AI1018" s="1167">
        <v>567</v>
      </c>
      <c r="BK1018" s="1167">
        <v>1014</v>
      </c>
    </row>
    <row r="1019" spans="1:63" s="1167" customFormat="1" ht="13.5" customHeight="1">
      <c r="A1019" s="1218">
        <v>44305</v>
      </c>
      <c r="B1019" s="1167" t="s">
        <v>911</v>
      </c>
      <c r="C1019" s="1167" t="s">
        <v>66</v>
      </c>
      <c r="D1019" s="1167">
        <v>125</v>
      </c>
      <c r="E1019" s="1167">
        <v>125</v>
      </c>
      <c r="G1019" s="1167">
        <v>4.5</v>
      </c>
      <c r="J1019" s="1167">
        <v>562.5</v>
      </c>
      <c r="O1019" s="1167">
        <v>0</v>
      </c>
      <c r="Q1019" s="1167">
        <v>7.5</v>
      </c>
      <c r="S1019" s="1167" t="s">
        <v>888</v>
      </c>
      <c r="T1019" s="1167">
        <v>937.5</v>
      </c>
      <c r="U1019" s="1167">
        <v>0</v>
      </c>
      <c r="V1019" s="1167">
        <v>12</v>
      </c>
      <c r="W1019" s="1167">
        <v>0</v>
      </c>
      <c r="X1019" s="1167">
        <v>0</v>
      </c>
      <c r="Y1019" s="1167">
        <v>1500</v>
      </c>
      <c r="Z1019" s="1167">
        <v>0</v>
      </c>
      <c r="AA1019" s="1167">
        <v>0</v>
      </c>
      <c r="AB1019" s="1167">
        <v>0</v>
      </c>
      <c r="AC1019" s="1167">
        <v>0</v>
      </c>
      <c r="AD1019" s="1167">
        <v>0</v>
      </c>
      <c r="AE1019" s="1167">
        <v>0</v>
      </c>
      <c r="AF1019" s="1167">
        <v>12</v>
      </c>
      <c r="AG1019" s="1167">
        <v>0</v>
      </c>
      <c r="AH1019" s="1167">
        <v>0</v>
      </c>
      <c r="AI1019" s="1167">
        <v>1500</v>
      </c>
      <c r="BK1019" s="1167">
        <v>1015</v>
      </c>
    </row>
    <row r="1020" spans="1:63" s="1167" customFormat="1" ht="13.5" customHeight="1">
      <c r="A1020" s="1218">
        <v>44305</v>
      </c>
      <c r="B1020" s="1167" t="s">
        <v>16</v>
      </c>
      <c r="C1020" s="1167" t="s">
        <v>786</v>
      </c>
      <c r="D1020" s="1167">
        <v>145</v>
      </c>
      <c r="E1020" s="1167">
        <v>145</v>
      </c>
      <c r="H1020" s="1167" t="s">
        <v>883</v>
      </c>
      <c r="I1020" s="1167" t="s">
        <v>883</v>
      </c>
      <c r="J1020" s="1167">
        <v>0</v>
      </c>
      <c r="L1020" s="1167">
        <v>4</v>
      </c>
      <c r="O1020" s="1167">
        <v>580</v>
      </c>
      <c r="T1020" s="1167">
        <v>0</v>
      </c>
      <c r="U1020" s="1167">
        <v>0</v>
      </c>
      <c r="V1020" s="1167">
        <v>4</v>
      </c>
      <c r="W1020" s="1167">
        <v>0</v>
      </c>
      <c r="X1020" s="1167">
        <v>0</v>
      </c>
      <c r="Y1020" s="1167">
        <v>580</v>
      </c>
      <c r="Z1020" s="1167">
        <v>0</v>
      </c>
      <c r="AA1020" s="1167">
        <v>0</v>
      </c>
      <c r="AB1020" s="1167">
        <v>0</v>
      </c>
      <c r="AC1020" s="1167">
        <v>0</v>
      </c>
      <c r="AD1020" s="1167">
        <v>0</v>
      </c>
      <c r="AE1020" s="1167">
        <v>0</v>
      </c>
      <c r="AF1020" s="1167">
        <v>4</v>
      </c>
      <c r="AG1020" s="1167">
        <v>0</v>
      </c>
      <c r="AH1020" s="1167">
        <v>0</v>
      </c>
      <c r="AI1020" s="1167">
        <v>580</v>
      </c>
      <c r="BK1020" s="1167">
        <v>1016</v>
      </c>
    </row>
    <row r="1021" spans="1:63" s="1167" customFormat="1" ht="13.5" customHeight="1">
      <c r="A1021" s="1218">
        <v>44305</v>
      </c>
      <c r="B1021" s="1167" t="s">
        <v>899</v>
      </c>
      <c r="C1021" s="1167" t="s">
        <v>66</v>
      </c>
      <c r="D1021" s="1167">
        <v>100</v>
      </c>
      <c r="E1021" s="1167">
        <v>100</v>
      </c>
      <c r="J1021" s="1167">
        <v>0</v>
      </c>
      <c r="L1021" s="1167">
        <v>4</v>
      </c>
      <c r="O1021" s="1167">
        <v>400</v>
      </c>
      <c r="T1021" s="1167">
        <v>0</v>
      </c>
      <c r="U1021" s="1167">
        <v>0</v>
      </c>
      <c r="V1021" s="1167">
        <v>4</v>
      </c>
      <c r="W1021" s="1167">
        <v>0</v>
      </c>
      <c r="X1021" s="1167">
        <v>0</v>
      </c>
      <c r="Y1021" s="1167">
        <v>400</v>
      </c>
      <c r="Z1021" s="1167">
        <v>0</v>
      </c>
      <c r="AA1021" s="1167">
        <v>0</v>
      </c>
      <c r="AB1021" s="1167">
        <v>0</v>
      </c>
      <c r="AC1021" s="1167">
        <v>0</v>
      </c>
      <c r="AD1021" s="1167">
        <v>0</v>
      </c>
      <c r="AE1021" s="1167">
        <v>0</v>
      </c>
      <c r="AF1021" s="1167">
        <v>4</v>
      </c>
      <c r="AG1021" s="1167">
        <v>0</v>
      </c>
      <c r="AH1021" s="1167">
        <v>0</v>
      </c>
      <c r="AI1021" s="1167">
        <v>400</v>
      </c>
      <c r="BK1021" s="1167">
        <v>1017</v>
      </c>
    </row>
    <row r="1022" spans="1:63" s="1167" customFormat="1" ht="13.5" customHeight="1">
      <c r="A1022" s="1218">
        <v>44305</v>
      </c>
      <c r="B1022" s="1167" t="s">
        <v>233</v>
      </c>
      <c r="C1022" s="1167" t="s">
        <v>66</v>
      </c>
      <c r="D1022" s="1167">
        <v>105</v>
      </c>
      <c r="E1022" s="1167">
        <v>105</v>
      </c>
      <c r="G1022" s="1167" t="s">
        <v>900</v>
      </c>
      <c r="J1022" s="1167">
        <v>0</v>
      </c>
      <c r="O1022" s="1167">
        <v>0</v>
      </c>
      <c r="Q1022" s="1167">
        <v>2.5</v>
      </c>
      <c r="T1022" s="1167">
        <v>262.5</v>
      </c>
      <c r="U1022" s="1167">
        <v>0</v>
      </c>
      <c r="V1022" s="1167">
        <v>2.5</v>
      </c>
      <c r="W1022" s="1167">
        <v>0</v>
      </c>
      <c r="X1022" s="1167">
        <v>0</v>
      </c>
      <c r="Y1022" s="1167">
        <v>262.5</v>
      </c>
      <c r="Z1022" s="1167">
        <v>0</v>
      </c>
      <c r="AA1022" s="1167">
        <v>0</v>
      </c>
      <c r="AB1022" s="1167">
        <v>0</v>
      </c>
      <c r="AC1022" s="1167">
        <v>0</v>
      </c>
      <c r="AD1022" s="1167">
        <v>0</v>
      </c>
      <c r="AE1022" s="1167">
        <v>0</v>
      </c>
      <c r="AF1022" s="1167">
        <v>2.5</v>
      </c>
      <c r="AG1022" s="1167">
        <v>0</v>
      </c>
      <c r="AH1022" s="1167">
        <v>0</v>
      </c>
      <c r="AI1022" s="1167">
        <v>262.5</v>
      </c>
      <c r="BK1022" s="1167">
        <v>1018</v>
      </c>
    </row>
    <row r="1023" spans="1:63" s="1167" customFormat="1" ht="13.5" customHeight="1">
      <c r="A1023" s="1218">
        <v>44305</v>
      </c>
      <c r="B1023" s="1167" t="s">
        <v>889</v>
      </c>
      <c r="C1023" s="1167" t="s">
        <v>66</v>
      </c>
      <c r="D1023" s="1167">
        <v>45</v>
      </c>
      <c r="E1023" s="1167">
        <v>40</v>
      </c>
      <c r="J1023" s="1167">
        <v>0</v>
      </c>
      <c r="O1023" s="1167">
        <v>0</v>
      </c>
      <c r="Q1023" s="1167">
        <v>4.5</v>
      </c>
      <c r="T1023" s="1167">
        <v>180</v>
      </c>
      <c r="U1023" s="1167">
        <v>0</v>
      </c>
      <c r="V1023" s="1167">
        <v>4.5</v>
      </c>
      <c r="W1023" s="1167">
        <v>0</v>
      </c>
      <c r="X1023" s="1167">
        <v>0</v>
      </c>
      <c r="Y1023" s="1167">
        <v>180</v>
      </c>
      <c r="Z1023" s="1167">
        <v>0</v>
      </c>
      <c r="AA1023" s="1167">
        <v>0</v>
      </c>
      <c r="AB1023" s="1167">
        <v>0</v>
      </c>
      <c r="AC1023" s="1167">
        <v>0</v>
      </c>
      <c r="AD1023" s="1167">
        <v>0</v>
      </c>
      <c r="AE1023" s="1167">
        <v>0</v>
      </c>
      <c r="AF1023" s="1167">
        <v>4.5</v>
      </c>
      <c r="AG1023" s="1167">
        <v>0</v>
      </c>
      <c r="AH1023" s="1167">
        <v>0</v>
      </c>
      <c r="AI1023" s="1167">
        <v>180</v>
      </c>
      <c r="BK1023" s="1167">
        <v>1019</v>
      </c>
    </row>
    <row r="1024" spans="1:63" s="1167" customFormat="1" ht="13.5" customHeight="1">
      <c r="A1024" s="1218">
        <v>44305</v>
      </c>
      <c r="B1024" s="1167" t="s">
        <v>3</v>
      </c>
      <c r="C1024" s="1167" t="s">
        <v>66</v>
      </c>
      <c r="D1024" s="1167">
        <v>14</v>
      </c>
      <c r="E1024" s="1167">
        <v>12</v>
      </c>
      <c r="J1024" s="1167">
        <v>0</v>
      </c>
      <c r="L1024" s="1167">
        <v>12</v>
      </c>
      <c r="O1024" s="1167">
        <v>144</v>
      </c>
      <c r="T1024" s="1167">
        <v>0</v>
      </c>
      <c r="U1024" s="1167">
        <v>0</v>
      </c>
      <c r="V1024" s="1167">
        <v>12</v>
      </c>
      <c r="W1024" s="1167">
        <v>0</v>
      </c>
      <c r="X1024" s="1167">
        <v>0</v>
      </c>
      <c r="Y1024" s="1167">
        <v>144</v>
      </c>
      <c r="Z1024" s="1167">
        <v>0</v>
      </c>
      <c r="AA1024" s="1167">
        <v>0</v>
      </c>
      <c r="AB1024" s="1167">
        <v>0</v>
      </c>
      <c r="AC1024" s="1167">
        <v>0</v>
      </c>
      <c r="AD1024" s="1167">
        <v>0</v>
      </c>
      <c r="AE1024" s="1167">
        <v>0</v>
      </c>
      <c r="AF1024" s="1167">
        <v>12</v>
      </c>
      <c r="AG1024" s="1167">
        <v>0</v>
      </c>
      <c r="AH1024" s="1167">
        <v>0</v>
      </c>
      <c r="AI1024" s="1167">
        <v>144</v>
      </c>
      <c r="BK1024" s="1167">
        <v>1020</v>
      </c>
    </row>
    <row r="1025" spans="1:63" s="1167" customFormat="1" ht="13.5" customHeight="1">
      <c r="A1025" s="1218">
        <v>44305</v>
      </c>
      <c r="B1025" s="1167" t="s">
        <v>157</v>
      </c>
      <c r="C1025" s="1167" t="s">
        <v>66</v>
      </c>
      <c r="D1025" s="1167">
        <v>140</v>
      </c>
      <c r="E1025" s="1167">
        <v>140</v>
      </c>
      <c r="J1025" s="1167">
        <v>0</v>
      </c>
      <c r="L1025" s="1167">
        <v>4</v>
      </c>
      <c r="O1025" s="1167">
        <v>560</v>
      </c>
      <c r="T1025" s="1167">
        <v>0</v>
      </c>
      <c r="U1025" s="1167">
        <v>0</v>
      </c>
      <c r="V1025" s="1167">
        <v>4</v>
      </c>
      <c r="W1025" s="1167">
        <v>0</v>
      </c>
      <c r="X1025" s="1167">
        <v>0</v>
      </c>
      <c r="Y1025" s="1167">
        <v>560</v>
      </c>
      <c r="Z1025" s="1167">
        <v>0</v>
      </c>
      <c r="AA1025" s="1167">
        <v>0</v>
      </c>
      <c r="AB1025" s="1167">
        <v>0</v>
      </c>
      <c r="AC1025" s="1167">
        <v>0</v>
      </c>
      <c r="AD1025" s="1167">
        <v>0</v>
      </c>
      <c r="AE1025" s="1167">
        <v>0</v>
      </c>
      <c r="AF1025" s="1167">
        <v>4</v>
      </c>
      <c r="AG1025" s="1167">
        <v>0</v>
      </c>
      <c r="AH1025" s="1167">
        <v>0</v>
      </c>
      <c r="AI1025" s="1167">
        <v>560</v>
      </c>
      <c r="BK1025" s="1167">
        <v>1021</v>
      </c>
    </row>
    <row r="1026" spans="1:63" s="1167" customFormat="1" ht="13.5" customHeight="1">
      <c r="A1026" s="1218">
        <v>44305</v>
      </c>
      <c r="B1026" s="1167" t="s">
        <v>67</v>
      </c>
      <c r="C1026" s="1167" t="s">
        <v>66</v>
      </c>
      <c r="D1026" s="1167">
        <v>30</v>
      </c>
      <c r="E1026" s="1167">
        <v>27</v>
      </c>
      <c r="J1026" s="1167">
        <v>0</v>
      </c>
      <c r="O1026" s="1167">
        <v>0</v>
      </c>
      <c r="Q1026" s="1167">
        <v>10</v>
      </c>
      <c r="T1026" s="1167">
        <v>270</v>
      </c>
      <c r="U1026" s="1167">
        <v>0</v>
      </c>
      <c r="V1026" s="1167">
        <v>10</v>
      </c>
      <c r="W1026" s="1167">
        <v>0</v>
      </c>
      <c r="X1026" s="1167">
        <v>0</v>
      </c>
      <c r="Y1026" s="1167">
        <v>270</v>
      </c>
      <c r="Z1026" s="1167">
        <v>0</v>
      </c>
      <c r="AA1026" s="1167">
        <v>0</v>
      </c>
      <c r="AB1026" s="1167">
        <v>0</v>
      </c>
      <c r="AC1026" s="1167">
        <v>0</v>
      </c>
      <c r="AD1026" s="1167">
        <v>0</v>
      </c>
      <c r="AE1026" s="1167">
        <v>0</v>
      </c>
      <c r="AF1026" s="1167">
        <v>10</v>
      </c>
      <c r="AG1026" s="1167">
        <v>0</v>
      </c>
      <c r="AH1026" s="1167">
        <v>0</v>
      </c>
      <c r="AI1026" s="1167">
        <v>270</v>
      </c>
      <c r="BK1026" s="1167">
        <v>1022</v>
      </c>
    </row>
    <row r="1027" spans="1:63" s="1167" customFormat="1" ht="13.5" customHeight="1">
      <c r="A1027" s="1218">
        <v>44305</v>
      </c>
      <c r="B1027" s="1167" t="s">
        <v>79</v>
      </c>
      <c r="C1027" s="1167" t="s">
        <v>66</v>
      </c>
      <c r="D1027" s="1167">
        <v>78</v>
      </c>
      <c r="E1027" s="1167">
        <v>72</v>
      </c>
      <c r="J1027" s="1167">
        <v>0</v>
      </c>
      <c r="O1027" s="1167">
        <v>0</v>
      </c>
      <c r="T1027" s="1167">
        <v>0</v>
      </c>
      <c r="U1027" s="1167">
        <v>0</v>
      </c>
      <c r="V1027" s="1167">
        <v>0</v>
      </c>
      <c r="W1027" s="1167">
        <v>0</v>
      </c>
      <c r="X1027" s="1167">
        <v>0</v>
      </c>
      <c r="Y1027" s="1167">
        <v>0</v>
      </c>
      <c r="Z1027" s="1167">
        <v>0</v>
      </c>
      <c r="AA1027" s="1167">
        <v>0</v>
      </c>
      <c r="AB1027" s="1167">
        <v>0</v>
      </c>
      <c r="AC1027" s="1167">
        <v>0</v>
      </c>
      <c r="AD1027" s="1167">
        <v>0</v>
      </c>
      <c r="AE1027" s="1167">
        <v>0</v>
      </c>
      <c r="AF1027" s="1167">
        <v>0</v>
      </c>
      <c r="AG1027" s="1167">
        <v>0</v>
      </c>
      <c r="AH1027" s="1167">
        <v>0</v>
      </c>
      <c r="AI1027" s="1167">
        <v>0</v>
      </c>
      <c r="BK1027" s="1167">
        <v>1023</v>
      </c>
    </row>
    <row r="1028" spans="1:63" s="1167" customFormat="1" ht="13.5" customHeight="1">
      <c r="A1028" s="1218">
        <v>44305</v>
      </c>
      <c r="B1028" s="1167" t="s">
        <v>83</v>
      </c>
      <c r="C1028" s="1167" t="s">
        <v>786</v>
      </c>
      <c r="D1028" s="1167">
        <v>10</v>
      </c>
      <c r="E1028" s="1167">
        <v>10</v>
      </c>
      <c r="J1028" s="1167">
        <v>0</v>
      </c>
      <c r="M1028" s="1167">
        <v>13</v>
      </c>
      <c r="O1028" s="1167">
        <v>130</v>
      </c>
      <c r="R1028" s="1167">
        <v>13</v>
      </c>
      <c r="T1028" s="1167">
        <v>130</v>
      </c>
      <c r="U1028" s="1167">
        <v>0</v>
      </c>
      <c r="V1028" s="1167">
        <v>0</v>
      </c>
      <c r="W1028" s="1167">
        <v>26</v>
      </c>
      <c r="X1028" s="1167">
        <v>0</v>
      </c>
      <c r="Y1028" s="1167">
        <v>260</v>
      </c>
      <c r="Z1028" s="1167">
        <v>0</v>
      </c>
      <c r="AA1028" s="1167">
        <v>0</v>
      </c>
      <c r="AB1028" s="1167">
        <v>0</v>
      </c>
      <c r="AC1028" s="1167">
        <v>0</v>
      </c>
      <c r="AD1028" s="1167">
        <v>0</v>
      </c>
      <c r="AE1028" s="1167">
        <v>0</v>
      </c>
      <c r="AF1028" s="1167">
        <v>0</v>
      </c>
      <c r="AG1028" s="1167">
        <v>26</v>
      </c>
      <c r="AH1028" s="1167">
        <v>0</v>
      </c>
      <c r="AI1028" s="1167">
        <v>260</v>
      </c>
      <c r="BK1028" s="1167">
        <v>1024</v>
      </c>
    </row>
    <row r="1029" spans="1:63" s="1167" customFormat="1" ht="13.5" customHeight="1">
      <c r="A1029" s="1218">
        <v>44305</v>
      </c>
      <c r="B1029" s="1167" t="s">
        <v>892</v>
      </c>
      <c r="C1029" s="1167" t="s">
        <v>66</v>
      </c>
      <c r="D1029" s="1167">
        <v>10</v>
      </c>
      <c r="E1029" s="1167">
        <v>7</v>
      </c>
      <c r="J1029" s="1167">
        <v>0</v>
      </c>
      <c r="O1029" s="1167">
        <v>0</v>
      </c>
      <c r="R1029" s="1167">
        <v>32</v>
      </c>
      <c r="T1029" s="1167">
        <v>224</v>
      </c>
      <c r="U1029" s="1167">
        <v>0</v>
      </c>
      <c r="V1029" s="1167">
        <v>0</v>
      </c>
      <c r="W1029" s="1167">
        <v>32</v>
      </c>
      <c r="X1029" s="1167">
        <v>0</v>
      </c>
      <c r="Y1029" s="1167">
        <v>224</v>
      </c>
      <c r="Z1029" s="1167">
        <v>0</v>
      </c>
      <c r="AA1029" s="1167">
        <v>0</v>
      </c>
      <c r="AB1029" s="1167">
        <v>0</v>
      </c>
      <c r="AC1029" s="1167">
        <v>0</v>
      </c>
      <c r="AD1029" s="1167">
        <v>0</v>
      </c>
      <c r="AE1029" s="1167">
        <v>0</v>
      </c>
      <c r="AF1029" s="1167">
        <v>0</v>
      </c>
      <c r="AG1029" s="1167">
        <v>32</v>
      </c>
      <c r="AH1029" s="1167">
        <v>0</v>
      </c>
      <c r="AI1029" s="1167">
        <v>224</v>
      </c>
      <c r="BK1029" s="1167">
        <v>1025</v>
      </c>
    </row>
    <row r="1030" spans="1:63" s="1167" customFormat="1" ht="13.5" customHeight="1">
      <c r="A1030" s="1218">
        <v>44305</v>
      </c>
      <c r="B1030" s="1167" t="s">
        <v>904</v>
      </c>
      <c r="C1030" s="1167" t="s">
        <v>66</v>
      </c>
      <c r="D1030" s="1167">
        <v>5</v>
      </c>
      <c r="E1030" s="1167">
        <v>5</v>
      </c>
      <c r="J1030" s="1167">
        <v>0</v>
      </c>
      <c r="M1030" s="1167">
        <v>34</v>
      </c>
      <c r="O1030" s="1167">
        <v>170</v>
      </c>
      <c r="T1030" s="1167">
        <v>0</v>
      </c>
      <c r="U1030" s="1167">
        <v>0</v>
      </c>
      <c r="V1030" s="1167">
        <v>0</v>
      </c>
      <c r="W1030" s="1167">
        <v>34</v>
      </c>
      <c r="X1030" s="1167">
        <v>0</v>
      </c>
      <c r="Y1030" s="1167">
        <v>170</v>
      </c>
      <c r="Z1030" s="1167">
        <v>0</v>
      </c>
      <c r="AA1030" s="1167">
        <v>0</v>
      </c>
      <c r="AB1030" s="1167">
        <v>0</v>
      </c>
      <c r="AC1030" s="1167">
        <v>0</v>
      </c>
      <c r="AD1030" s="1167">
        <v>0</v>
      </c>
      <c r="AE1030" s="1167">
        <v>0</v>
      </c>
      <c r="AF1030" s="1167">
        <v>0</v>
      </c>
      <c r="AG1030" s="1167">
        <v>34</v>
      </c>
      <c r="AH1030" s="1167">
        <v>0</v>
      </c>
      <c r="AI1030" s="1167">
        <v>170</v>
      </c>
      <c r="BK1030" s="1167">
        <v>1026</v>
      </c>
    </row>
    <row r="1031" spans="1:63" s="1167" customFormat="1" ht="13.5" customHeight="1">
      <c r="A1031" s="1218">
        <v>44305</v>
      </c>
      <c r="B1031" s="1167" t="s">
        <v>478</v>
      </c>
      <c r="C1031" s="1167" t="s">
        <v>66</v>
      </c>
      <c r="D1031" s="1167">
        <v>12</v>
      </c>
      <c r="E1031" s="1167">
        <v>12</v>
      </c>
      <c r="H1031" s="1167">
        <v>19</v>
      </c>
      <c r="J1031" s="1167">
        <v>228</v>
      </c>
      <c r="O1031" s="1167">
        <v>0</v>
      </c>
      <c r="T1031" s="1167">
        <v>0</v>
      </c>
      <c r="U1031" s="1167">
        <v>0</v>
      </c>
      <c r="V1031" s="1167">
        <v>0</v>
      </c>
      <c r="W1031" s="1167">
        <v>19</v>
      </c>
      <c r="X1031" s="1167">
        <v>0</v>
      </c>
      <c r="Y1031" s="1167">
        <v>228</v>
      </c>
      <c r="Z1031" s="1167">
        <v>0</v>
      </c>
      <c r="AA1031" s="1167">
        <v>0</v>
      </c>
      <c r="AB1031" s="1167">
        <v>0</v>
      </c>
      <c r="AC1031" s="1167">
        <v>0</v>
      </c>
      <c r="AD1031" s="1167">
        <v>0</v>
      </c>
      <c r="AE1031" s="1167">
        <v>0</v>
      </c>
      <c r="AF1031" s="1167">
        <v>0</v>
      </c>
      <c r="AG1031" s="1167">
        <v>19</v>
      </c>
      <c r="AH1031" s="1167">
        <v>0</v>
      </c>
      <c r="AI1031" s="1167">
        <v>228</v>
      </c>
      <c r="BK1031" s="1167">
        <v>1027</v>
      </c>
    </row>
    <row r="1032" spans="1:63" s="1167" customFormat="1" ht="13.5" customHeight="1">
      <c r="A1032" s="1218">
        <v>44305</v>
      </c>
      <c r="B1032" s="1167" t="s">
        <v>60</v>
      </c>
      <c r="C1032" s="1167" t="s">
        <v>66</v>
      </c>
      <c r="D1032" s="1167">
        <v>20</v>
      </c>
      <c r="E1032" s="1167">
        <v>20</v>
      </c>
      <c r="H1032" s="1167">
        <v>0.5</v>
      </c>
      <c r="J1032" s="1167">
        <v>10</v>
      </c>
      <c r="M1032" s="1167">
        <v>1</v>
      </c>
      <c r="O1032" s="1167">
        <v>20</v>
      </c>
      <c r="R1032" s="1167">
        <v>1</v>
      </c>
      <c r="T1032" s="1167">
        <v>20</v>
      </c>
      <c r="U1032" s="1167">
        <v>0</v>
      </c>
      <c r="V1032" s="1167">
        <v>0</v>
      </c>
      <c r="W1032" s="1167">
        <v>2.5</v>
      </c>
      <c r="X1032" s="1167">
        <v>0</v>
      </c>
      <c r="Y1032" s="1167">
        <v>50</v>
      </c>
      <c r="Z1032" s="1167">
        <v>0</v>
      </c>
      <c r="AA1032" s="1167">
        <v>0</v>
      </c>
      <c r="AB1032" s="1167">
        <v>0</v>
      </c>
      <c r="AC1032" s="1167">
        <v>0</v>
      </c>
      <c r="AD1032" s="1167">
        <v>0</v>
      </c>
      <c r="AE1032" s="1167">
        <v>0</v>
      </c>
      <c r="AF1032" s="1167">
        <v>0</v>
      </c>
      <c r="AG1032" s="1167">
        <v>2.5</v>
      </c>
      <c r="AH1032" s="1167">
        <v>0</v>
      </c>
      <c r="AI1032" s="1167">
        <v>50</v>
      </c>
      <c r="BK1032" s="1167">
        <v>1028</v>
      </c>
    </row>
    <row r="1033" spans="1:63" s="1167" customFormat="1" ht="13.5" customHeight="1">
      <c r="A1033" s="1218">
        <v>44305</v>
      </c>
      <c r="B1033" s="1167" t="s">
        <v>61</v>
      </c>
      <c r="C1033" s="1167" t="s">
        <v>66</v>
      </c>
      <c r="D1033" s="1167">
        <v>20</v>
      </c>
      <c r="E1033" s="1167">
        <v>20</v>
      </c>
      <c r="H1033" s="1167">
        <v>0.5</v>
      </c>
      <c r="J1033" s="1167">
        <v>10</v>
      </c>
      <c r="M1033" s="1167">
        <v>1</v>
      </c>
      <c r="O1033" s="1167">
        <v>20</v>
      </c>
      <c r="R1033" s="1167">
        <v>1</v>
      </c>
      <c r="T1033" s="1167">
        <v>20</v>
      </c>
      <c r="U1033" s="1167">
        <v>0</v>
      </c>
      <c r="V1033" s="1167">
        <v>0</v>
      </c>
      <c r="W1033" s="1167">
        <v>2.5</v>
      </c>
      <c r="X1033" s="1167">
        <v>0</v>
      </c>
      <c r="Y1033" s="1167">
        <v>50</v>
      </c>
      <c r="Z1033" s="1167">
        <v>0</v>
      </c>
      <c r="AA1033" s="1167">
        <v>0</v>
      </c>
      <c r="AB1033" s="1167">
        <v>0</v>
      </c>
      <c r="AC1033" s="1167">
        <v>0</v>
      </c>
      <c r="AD1033" s="1167">
        <v>0</v>
      </c>
      <c r="AE1033" s="1167">
        <v>0</v>
      </c>
      <c r="AF1033" s="1167">
        <v>0</v>
      </c>
      <c r="AG1033" s="1167">
        <v>2.5</v>
      </c>
      <c r="AH1033" s="1167">
        <v>0</v>
      </c>
      <c r="AI1033" s="1167">
        <v>50</v>
      </c>
      <c r="BK1033" s="1167">
        <v>1029</v>
      </c>
    </row>
    <row r="1034" spans="1:63" s="1167" customFormat="1" ht="13.5" customHeight="1">
      <c r="A1034" s="1218">
        <v>44305</v>
      </c>
      <c r="B1034" s="1167" t="s">
        <v>160</v>
      </c>
      <c r="C1034" s="1167" t="s">
        <v>66</v>
      </c>
      <c r="D1034" s="1167">
        <v>14</v>
      </c>
      <c r="E1034" s="1167">
        <v>12</v>
      </c>
      <c r="J1034" s="1167">
        <v>0</v>
      </c>
      <c r="M1034" s="1167">
        <v>4</v>
      </c>
      <c r="O1034" s="1167">
        <v>48</v>
      </c>
      <c r="R1034" s="1167">
        <v>4</v>
      </c>
      <c r="T1034" s="1167">
        <v>48</v>
      </c>
      <c r="U1034" s="1167">
        <v>0</v>
      </c>
      <c r="V1034" s="1167">
        <v>0</v>
      </c>
      <c r="W1034" s="1167">
        <v>8</v>
      </c>
      <c r="X1034" s="1167">
        <v>0</v>
      </c>
      <c r="Y1034" s="1167">
        <v>96</v>
      </c>
      <c r="Z1034" s="1167">
        <v>0</v>
      </c>
      <c r="AA1034" s="1167">
        <v>0</v>
      </c>
      <c r="AB1034" s="1167">
        <v>0</v>
      </c>
      <c r="AC1034" s="1167">
        <v>0</v>
      </c>
      <c r="AD1034" s="1167">
        <v>0</v>
      </c>
      <c r="AE1034" s="1167">
        <v>0</v>
      </c>
      <c r="AF1034" s="1167">
        <v>0</v>
      </c>
      <c r="AG1034" s="1167">
        <v>8</v>
      </c>
      <c r="AH1034" s="1167">
        <v>0</v>
      </c>
      <c r="AI1034" s="1167">
        <v>96</v>
      </c>
      <c r="BK1034" s="1167">
        <v>1030</v>
      </c>
    </row>
    <row r="1035" spans="1:63" s="1167" customFormat="1" ht="13.5" customHeight="1">
      <c r="A1035" s="1218">
        <v>44305</v>
      </c>
      <c r="B1035" s="1167" t="s">
        <v>161</v>
      </c>
      <c r="C1035" s="1167" t="s">
        <v>389</v>
      </c>
      <c r="D1035" s="1167">
        <v>13</v>
      </c>
      <c r="E1035" s="1167">
        <v>13</v>
      </c>
      <c r="J1035" s="1167">
        <v>0</v>
      </c>
      <c r="M1035" s="1167">
        <v>6</v>
      </c>
      <c r="O1035" s="1167">
        <v>78</v>
      </c>
      <c r="T1035" s="1167">
        <v>0</v>
      </c>
      <c r="U1035" s="1167">
        <v>0</v>
      </c>
      <c r="V1035" s="1167">
        <v>0</v>
      </c>
      <c r="W1035" s="1167">
        <v>6</v>
      </c>
      <c r="X1035" s="1167">
        <v>0</v>
      </c>
      <c r="Y1035" s="1167">
        <v>78</v>
      </c>
      <c r="Z1035" s="1167">
        <v>0</v>
      </c>
      <c r="AA1035" s="1167">
        <v>0</v>
      </c>
      <c r="AB1035" s="1167">
        <v>0</v>
      </c>
      <c r="AC1035" s="1167">
        <v>0</v>
      </c>
      <c r="AD1035" s="1167">
        <v>0</v>
      </c>
      <c r="AE1035" s="1167">
        <v>0</v>
      </c>
      <c r="AF1035" s="1167">
        <v>0</v>
      </c>
      <c r="AG1035" s="1167">
        <v>6</v>
      </c>
      <c r="AH1035" s="1167">
        <v>0</v>
      </c>
      <c r="AI1035" s="1167">
        <v>78</v>
      </c>
      <c r="BK1035" s="1167">
        <v>1031</v>
      </c>
    </row>
    <row r="1036" spans="1:63" s="1167" customFormat="1" ht="13.5" customHeight="1">
      <c r="A1036" s="1218">
        <v>44305</v>
      </c>
      <c r="B1036" s="1167" t="s">
        <v>896</v>
      </c>
      <c r="C1036" s="1167" t="s">
        <v>66</v>
      </c>
      <c r="D1036" s="1167">
        <v>10</v>
      </c>
      <c r="E1036" s="1167">
        <v>10</v>
      </c>
      <c r="H1036" s="1167">
        <v>5</v>
      </c>
      <c r="J1036" s="1167">
        <v>50</v>
      </c>
      <c r="O1036" s="1167">
        <v>0</v>
      </c>
      <c r="R1036" s="1167">
        <v>5</v>
      </c>
      <c r="T1036" s="1167">
        <v>50</v>
      </c>
      <c r="U1036" s="1167">
        <v>0</v>
      </c>
      <c r="V1036" s="1167">
        <v>0</v>
      </c>
      <c r="W1036" s="1167">
        <v>10</v>
      </c>
      <c r="X1036" s="1167">
        <v>0</v>
      </c>
      <c r="Y1036" s="1167">
        <v>100</v>
      </c>
      <c r="Z1036" s="1167">
        <v>0</v>
      </c>
      <c r="AA1036" s="1167">
        <v>0</v>
      </c>
      <c r="AB1036" s="1167">
        <v>0</v>
      </c>
      <c r="AC1036" s="1167">
        <v>0</v>
      </c>
      <c r="AD1036" s="1167">
        <v>0</v>
      </c>
      <c r="AE1036" s="1167">
        <v>0</v>
      </c>
      <c r="AF1036" s="1167">
        <v>0</v>
      </c>
      <c r="AG1036" s="1167">
        <v>10</v>
      </c>
      <c r="AH1036" s="1167">
        <v>0</v>
      </c>
      <c r="AI1036" s="1167">
        <v>100</v>
      </c>
      <c r="BK1036" s="1167">
        <v>1032</v>
      </c>
    </row>
    <row r="1037" spans="1:63" s="1167" customFormat="1" ht="13.5" customHeight="1">
      <c r="A1037" s="1218">
        <v>44305</v>
      </c>
      <c r="B1037" s="1167" t="s">
        <v>893</v>
      </c>
      <c r="C1037" s="1167" t="s">
        <v>66</v>
      </c>
      <c r="D1037" s="1167">
        <v>25</v>
      </c>
      <c r="E1037" s="1167">
        <v>25</v>
      </c>
      <c r="J1037" s="1167">
        <v>0</v>
      </c>
      <c r="O1037" s="1167">
        <v>0</v>
      </c>
      <c r="R1037" s="1167">
        <v>6</v>
      </c>
      <c r="T1037" s="1167">
        <v>150</v>
      </c>
      <c r="U1037" s="1167">
        <v>0</v>
      </c>
      <c r="V1037" s="1167">
        <v>0</v>
      </c>
      <c r="W1037" s="1167">
        <v>6</v>
      </c>
      <c r="X1037" s="1167">
        <v>0</v>
      </c>
      <c r="Y1037" s="1167">
        <v>150</v>
      </c>
      <c r="Z1037" s="1167">
        <v>0</v>
      </c>
      <c r="AA1037" s="1167">
        <v>0</v>
      </c>
      <c r="AB1037" s="1167">
        <v>0</v>
      </c>
      <c r="AC1037" s="1167">
        <v>0</v>
      </c>
      <c r="AD1037" s="1167">
        <v>0</v>
      </c>
      <c r="AE1037" s="1167">
        <v>0</v>
      </c>
      <c r="AF1037" s="1167">
        <v>0</v>
      </c>
      <c r="AG1037" s="1167">
        <v>6</v>
      </c>
      <c r="AH1037" s="1167">
        <v>0</v>
      </c>
      <c r="AI1037" s="1167">
        <v>150</v>
      </c>
      <c r="BK1037" s="1167">
        <v>1033</v>
      </c>
    </row>
    <row r="1038" spans="1:63" s="1167" customFormat="1" ht="13.5" customHeight="1">
      <c r="A1038" s="1218">
        <v>44305</v>
      </c>
      <c r="B1038" s="1167" t="s">
        <v>126</v>
      </c>
      <c r="C1038" s="1167" t="s">
        <v>66</v>
      </c>
      <c r="D1038" s="1167">
        <v>15</v>
      </c>
      <c r="E1038" s="1167">
        <v>15</v>
      </c>
      <c r="J1038" s="1167">
        <v>0</v>
      </c>
      <c r="O1038" s="1167">
        <v>0</v>
      </c>
      <c r="T1038" s="1167">
        <v>0</v>
      </c>
      <c r="U1038" s="1167">
        <v>0</v>
      </c>
      <c r="V1038" s="1167">
        <v>0</v>
      </c>
      <c r="W1038" s="1167">
        <v>0</v>
      </c>
      <c r="X1038" s="1167">
        <v>0</v>
      </c>
      <c r="Y1038" s="1167">
        <v>0</v>
      </c>
      <c r="Z1038" s="1167">
        <v>0</v>
      </c>
      <c r="AA1038" s="1167">
        <v>0</v>
      </c>
      <c r="AB1038" s="1167">
        <v>0</v>
      </c>
      <c r="AC1038" s="1167">
        <v>0</v>
      </c>
      <c r="AD1038" s="1167">
        <v>0</v>
      </c>
      <c r="AE1038" s="1167">
        <v>0</v>
      </c>
      <c r="AF1038" s="1167">
        <v>0</v>
      </c>
      <c r="AG1038" s="1167">
        <v>0</v>
      </c>
      <c r="AH1038" s="1167">
        <v>0</v>
      </c>
      <c r="AI1038" s="1167">
        <v>0</v>
      </c>
      <c r="BK1038" s="1167">
        <v>1034</v>
      </c>
    </row>
    <row r="1039" spans="1:63" s="1167" customFormat="1" ht="13.5" customHeight="1">
      <c r="A1039" s="1218">
        <v>44305</v>
      </c>
      <c r="B1039" s="1167" t="s">
        <v>894</v>
      </c>
      <c r="C1039" s="1167" t="s">
        <v>66</v>
      </c>
      <c r="D1039" s="1167">
        <v>15</v>
      </c>
      <c r="E1039" s="1167">
        <v>15</v>
      </c>
      <c r="J1039" s="1167">
        <v>0</v>
      </c>
      <c r="O1039" s="1167">
        <v>0</v>
      </c>
      <c r="R1039" s="1167">
        <v>5</v>
      </c>
      <c r="T1039" s="1167">
        <v>75</v>
      </c>
      <c r="U1039" s="1167">
        <v>0</v>
      </c>
      <c r="V1039" s="1167">
        <v>0</v>
      </c>
      <c r="W1039" s="1167">
        <v>5</v>
      </c>
      <c r="X1039" s="1167">
        <v>0</v>
      </c>
      <c r="Y1039" s="1167">
        <v>75</v>
      </c>
      <c r="Z1039" s="1167">
        <v>0</v>
      </c>
      <c r="AA1039" s="1167">
        <v>0</v>
      </c>
      <c r="AB1039" s="1167">
        <v>0</v>
      </c>
      <c r="AC1039" s="1167">
        <v>0</v>
      </c>
      <c r="AD1039" s="1167">
        <v>0</v>
      </c>
      <c r="AE1039" s="1167">
        <v>0</v>
      </c>
      <c r="AF1039" s="1167">
        <v>0</v>
      </c>
      <c r="AG1039" s="1167">
        <v>5</v>
      </c>
      <c r="AH1039" s="1167">
        <v>0</v>
      </c>
      <c r="AI1039" s="1167">
        <v>75</v>
      </c>
      <c r="BK1039" s="1167">
        <v>1035</v>
      </c>
    </row>
    <row r="1040" spans="1:63" s="1167" customFormat="1" ht="13.5" customHeight="1">
      <c r="A1040" s="1218">
        <v>44305</v>
      </c>
      <c r="B1040" s="1167" t="s">
        <v>64</v>
      </c>
      <c r="C1040" s="1167" t="s">
        <v>66</v>
      </c>
      <c r="D1040" s="1167">
        <v>13</v>
      </c>
      <c r="E1040" s="1167">
        <v>13</v>
      </c>
      <c r="J1040" s="1167">
        <v>0</v>
      </c>
      <c r="M1040" s="1167">
        <v>7</v>
      </c>
      <c r="O1040" s="1167">
        <v>91</v>
      </c>
      <c r="T1040" s="1167">
        <v>0</v>
      </c>
      <c r="U1040" s="1167">
        <v>0</v>
      </c>
      <c r="V1040" s="1167">
        <v>0</v>
      </c>
      <c r="W1040" s="1167">
        <v>7</v>
      </c>
      <c r="X1040" s="1167">
        <v>0</v>
      </c>
      <c r="Y1040" s="1167">
        <v>91</v>
      </c>
      <c r="Z1040" s="1167">
        <v>0</v>
      </c>
      <c r="AA1040" s="1167">
        <v>0</v>
      </c>
      <c r="AB1040" s="1167">
        <v>0</v>
      </c>
      <c r="AC1040" s="1167">
        <v>0</v>
      </c>
      <c r="AD1040" s="1167">
        <v>0</v>
      </c>
      <c r="AE1040" s="1167">
        <v>0</v>
      </c>
      <c r="AF1040" s="1167">
        <v>0</v>
      </c>
      <c r="AG1040" s="1167">
        <v>7</v>
      </c>
      <c r="AH1040" s="1167">
        <v>0</v>
      </c>
      <c r="AI1040" s="1167">
        <v>91</v>
      </c>
      <c r="BK1040" s="1167">
        <v>1036</v>
      </c>
    </row>
    <row r="1041" spans="1:63" s="1167" customFormat="1" ht="13.5" customHeight="1">
      <c r="A1041" s="1218">
        <v>44305</v>
      </c>
      <c r="B1041" s="1167" t="s">
        <v>511</v>
      </c>
      <c r="C1041" s="1167" t="s">
        <v>66</v>
      </c>
      <c r="D1041" s="1167">
        <v>20</v>
      </c>
      <c r="E1041" s="1167">
        <v>15</v>
      </c>
      <c r="J1041" s="1167">
        <v>0</v>
      </c>
      <c r="O1041" s="1167">
        <v>0</v>
      </c>
      <c r="T1041" s="1167">
        <v>0</v>
      </c>
      <c r="U1041" s="1167">
        <v>0</v>
      </c>
      <c r="V1041" s="1167">
        <v>0</v>
      </c>
      <c r="W1041" s="1167">
        <v>0</v>
      </c>
      <c r="X1041" s="1167">
        <v>0</v>
      </c>
      <c r="Y1041" s="1167">
        <v>0</v>
      </c>
      <c r="Z1041" s="1167">
        <v>0</v>
      </c>
      <c r="AA1041" s="1167">
        <v>0</v>
      </c>
      <c r="AB1041" s="1167">
        <v>0</v>
      </c>
      <c r="AC1041" s="1167">
        <v>0</v>
      </c>
      <c r="AD1041" s="1167">
        <v>0</v>
      </c>
      <c r="AE1041" s="1167">
        <v>0</v>
      </c>
      <c r="AF1041" s="1167">
        <v>0</v>
      </c>
      <c r="AG1041" s="1167">
        <v>0</v>
      </c>
      <c r="AH1041" s="1167">
        <v>0</v>
      </c>
      <c r="AI1041" s="1167">
        <v>0</v>
      </c>
      <c r="BK1041" s="1167">
        <v>1037</v>
      </c>
    </row>
    <row r="1042" spans="1:63" s="1167" customFormat="1" ht="13.5" customHeight="1">
      <c r="A1042" s="1218">
        <v>44305</v>
      </c>
      <c r="B1042" s="1167" t="s">
        <v>895</v>
      </c>
      <c r="C1042" s="1167" t="s">
        <v>66</v>
      </c>
      <c r="D1042" s="1167">
        <v>8</v>
      </c>
      <c r="E1042" s="1167">
        <v>8</v>
      </c>
      <c r="J1042" s="1167">
        <v>0</v>
      </c>
      <c r="M1042" s="1167">
        <v>4</v>
      </c>
      <c r="O1042" s="1167">
        <v>32</v>
      </c>
      <c r="T1042" s="1167">
        <v>0</v>
      </c>
      <c r="U1042" s="1167">
        <v>0</v>
      </c>
      <c r="V1042" s="1167">
        <v>0</v>
      </c>
      <c r="W1042" s="1167">
        <v>4</v>
      </c>
      <c r="X1042" s="1167">
        <v>0</v>
      </c>
      <c r="Y1042" s="1167">
        <v>32</v>
      </c>
      <c r="Z1042" s="1167">
        <v>0</v>
      </c>
      <c r="AA1042" s="1167">
        <v>0</v>
      </c>
      <c r="AB1042" s="1167">
        <v>0</v>
      </c>
      <c r="AC1042" s="1167">
        <v>0</v>
      </c>
      <c r="AD1042" s="1167">
        <v>0</v>
      </c>
      <c r="AE1042" s="1167">
        <v>0</v>
      </c>
      <c r="AF1042" s="1167">
        <v>0</v>
      </c>
      <c r="AG1042" s="1167">
        <v>4</v>
      </c>
      <c r="AH1042" s="1167">
        <v>0</v>
      </c>
      <c r="AI1042" s="1167">
        <v>32</v>
      </c>
      <c r="BK1042" s="1167">
        <v>1038</v>
      </c>
    </row>
    <row r="1043" spans="1:63" s="1167" customFormat="1" ht="13.5" customHeight="1">
      <c r="A1043" s="1218">
        <v>44305</v>
      </c>
      <c r="B1043" s="1167" t="s">
        <v>512</v>
      </c>
      <c r="C1043" s="1167" t="s">
        <v>66</v>
      </c>
      <c r="D1043" s="1167">
        <v>20</v>
      </c>
      <c r="E1043" s="1167">
        <v>20</v>
      </c>
      <c r="J1043" s="1167">
        <v>0</v>
      </c>
      <c r="O1043" s="1167">
        <v>0</v>
      </c>
      <c r="T1043" s="1167">
        <v>0</v>
      </c>
      <c r="U1043" s="1167">
        <v>0</v>
      </c>
      <c r="V1043" s="1167">
        <v>0</v>
      </c>
      <c r="W1043" s="1167">
        <v>0</v>
      </c>
      <c r="X1043" s="1167">
        <v>0</v>
      </c>
      <c r="Y1043" s="1167">
        <v>0</v>
      </c>
      <c r="Z1043" s="1167">
        <v>0</v>
      </c>
      <c r="AA1043" s="1167">
        <v>0</v>
      </c>
      <c r="AB1043" s="1167">
        <v>0</v>
      </c>
      <c r="AC1043" s="1167">
        <v>0</v>
      </c>
      <c r="AD1043" s="1167">
        <v>0</v>
      </c>
      <c r="AE1043" s="1167">
        <v>0</v>
      </c>
      <c r="AF1043" s="1167">
        <v>0</v>
      </c>
      <c r="AG1043" s="1167">
        <v>0</v>
      </c>
      <c r="AH1043" s="1167">
        <v>0</v>
      </c>
      <c r="AI1043" s="1167">
        <v>0</v>
      </c>
      <c r="BK1043" s="1167">
        <v>1039</v>
      </c>
    </row>
    <row r="1044" spans="1:63" s="1167" customFormat="1" ht="13.5" customHeight="1">
      <c r="A1044" s="1218">
        <v>44305</v>
      </c>
      <c r="B1044" s="1167" t="s">
        <v>636</v>
      </c>
      <c r="C1044" s="1167" t="s">
        <v>66</v>
      </c>
      <c r="D1044" s="1167">
        <v>10</v>
      </c>
      <c r="E1044" s="1167">
        <v>10</v>
      </c>
      <c r="J1044" s="1167">
        <v>0</v>
      </c>
      <c r="O1044" s="1167">
        <v>0</v>
      </c>
      <c r="T1044" s="1167">
        <v>0</v>
      </c>
      <c r="U1044" s="1167">
        <v>0</v>
      </c>
      <c r="V1044" s="1167">
        <v>0</v>
      </c>
      <c r="W1044" s="1167">
        <v>0</v>
      </c>
      <c r="X1044" s="1167">
        <v>0</v>
      </c>
      <c r="Y1044" s="1167">
        <v>0</v>
      </c>
      <c r="Z1044" s="1167">
        <v>0</v>
      </c>
      <c r="AA1044" s="1167">
        <v>0</v>
      </c>
      <c r="AB1044" s="1167">
        <v>0</v>
      </c>
      <c r="AC1044" s="1167">
        <v>0</v>
      </c>
      <c r="AD1044" s="1167">
        <v>0</v>
      </c>
      <c r="AE1044" s="1167">
        <v>0</v>
      </c>
      <c r="AF1044" s="1167">
        <v>0</v>
      </c>
      <c r="AG1044" s="1167">
        <v>0</v>
      </c>
      <c r="AH1044" s="1167">
        <v>0</v>
      </c>
      <c r="AI1044" s="1167">
        <v>0</v>
      </c>
      <c r="BK1044" s="1167">
        <v>1040</v>
      </c>
    </row>
    <row r="1045" spans="1:63" s="1167" customFormat="1" ht="13.5" customHeight="1">
      <c r="A1045" s="1218">
        <v>44306</v>
      </c>
      <c r="B1045" s="1167" t="s">
        <v>229</v>
      </c>
      <c r="C1045" s="1167" t="s">
        <v>66</v>
      </c>
      <c r="D1045" s="1167">
        <v>2</v>
      </c>
      <c r="E1045" s="1167">
        <v>2</v>
      </c>
      <c r="F1045" s="1167">
        <v>30</v>
      </c>
      <c r="J1045" s="1167">
        <v>60</v>
      </c>
      <c r="K1045" s="1167">
        <v>50</v>
      </c>
      <c r="O1045" s="1167">
        <v>100</v>
      </c>
      <c r="P1045" s="1167">
        <v>50</v>
      </c>
      <c r="T1045" s="1167">
        <v>100</v>
      </c>
      <c r="U1045" s="1167">
        <v>130</v>
      </c>
      <c r="V1045" s="1167">
        <v>0</v>
      </c>
      <c r="W1045" s="1167">
        <v>0</v>
      </c>
      <c r="X1045" s="1167">
        <v>0</v>
      </c>
      <c r="Y1045" s="1167">
        <v>260</v>
      </c>
      <c r="Z1045" s="1167">
        <v>9736</v>
      </c>
      <c r="AA1045" s="1167">
        <v>0</v>
      </c>
      <c r="AB1045" s="1167">
        <v>0</v>
      </c>
      <c r="AC1045" s="1167">
        <v>0</v>
      </c>
      <c r="AD1045" s="1167">
        <v>19472</v>
      </c>
      <c r="AI1045" s="1167">
        <v>0</v>
      </c>
      <c r="AJ1045" s="1167">
        <v>115</v>
      </c>
      <c r="AK1045" s="1167">
        <v>14</v>
      </c>
      <c r="AL1045" s="1167">
        <v>0.16</v>
      </c>
      <c r="AM1045" s="1167">
        <v>115</v>
      </c>
      <c r="AN1045" s="1167">
        <v>32</v>
      </c>
      <c r="AO1045" s="1167">
        <v>0.28999999999999998</v>
      </c>
      <c r="AP1045" s="1167">
        <v>115</v>
      </c>
      <c r="AQ1045" s="1167">
        <v>32</v>
      </c>
      <c r="AR1045" s="1167">
        <v>0.28999999999999998</v>
      </c>
      <c r="AS1045" s="1167">
        <v>13</v>
      </c>
      <c r="AT1045" s="1167">
        <v>14</v>
      </c>
      <c r="AU1045" s="1167">
        <v>0.16</v>
      </c>
      <c r="AV1045" s="1167">
        <v>13</v>
      </c>
      <c r="AW1045" s="1167">
        <v>24</v>
      </c>
      <c r="AX1045" s="1167">
        <v>0.26</v>
      </c>
      <c r="AY1045" s="1167">
        <v>13</v>
      </c>
      <c r="AZ1045" s="1167">
        <v>24</v>
      </c>
      <c r="BA1045" s="1167">
        <v>0.26</v>
      </c>
      <c r="BG1045" s="1167">
        <v>12041.799999999996</v>
      </c>
      <c r="BH1045" s="1167">
        <v>22.479999999999734</v>
      </c>
      <c r="BI1045" s="1167">
        <v>0</v>
      </c>
      <c r="BK1045" s="1167">
        <v>1041</v>
      </c>
    </row>
    <row r="1046" spans="1:63" s="1167" customFormat="1" ht="13.5" customHeight="1">
      <c r="A1046" s="1218">
        <v>44306</v>
      </c>
      <c r="B1046" s="1167" t="s">
        <v>848</v>
      </c>
      <c r="C1046" s="1167" t="s">
        <v>66</v>
      </c>
      <c r="D1046" s="1167">
        <v>2</v>
      </c>
      <c r="E1046" s="1167">
        <v>2</v>
      </c>
      <c r="J1046" s="1167">
        <v>0</v>
      </c>
      <c r="O1046" s="1167">
        <v>0</v>
      </c>
      <c r="T1046" s="1167">
        <v>0</v>
      </c>
      <c r="U1046" s="1167">
        <v>0</v>
      </c>
      <c r="V1046" s="1167">
        <v>0</v>
      </c>
      <c r="W1046" s="1167">
        <v>0</v>
      </c>
      <c r="X1046" s="1167">
        <v>0</v>
      </c>
      <c r="Y1046" s="1167">
        <v>0</v>
      </c>
      <c r="Z1046" s="1167">
        <v>1980</v>
      </c>
      <c r="AA1046" s="1167">
        <v>0</v>
      </c>
      <c r="AB1046" s="1167">
        <v>0</v>
      </c>
      <c r="AC1046" s="1167">
        <v>0</v>
      </c>
      <c r="AD1046" s="1167">
        <v>3960</v>
      </c>
      <c r="AI1046" s="1167">
        <v>0</v>
      </c>
      <c r="BK1046" s="1167">
        <v>1042</v>
      </c>
    </row>
    <row r="1047" spans="1:63" s="1167" customFormat="1" ht="13.5" customHeight="1">
      <c r="A1047" s="1218">
        <v>44306</v>
      </c>
      <c r="B1047" s="1167" t="s">
        <v>202</v>
      </c>
      <c r="C1047" s="1167" t="s">
        <v>66</v>
      </c>
      <c r="D1047" s="1167">
        <v>12.6</v>
      </c>
      <c r="E1047" s="1167">
        <v>12.6</v>
      </c>
      <c r="F1047" s="1167">
        <v>20</v>
      </c>
      <c r="J1047" s="1167">
        <v>252</v>
      </c>
      <c r="K1047" s="1167">
        <v>37</v>
      </c>
      <c r="O1047" s="1167">
        <v>466.2</v>
      </c>
      <c r="P1047" s="1167">
        <v>37</v>
      </c>
      <c r="T1047" s="1167">
        <v>466.2</v>
      </c>
      <c r="U1047" s="1167">
        <v>94</v>
      </c>
      <c r="V1047" s="1167">
        <v>0</v>
      </c>
      <c r="W1047" s="1167">
        <v>0</v>
      </c>
      <c r="X1047" s="1167">
        <v>0</v>
      </c>
      <c r="Y1047" s="1167">
        <v>1184.4000000000001</v>
      </c>
      <c r="Z1047" s="1167">
        <v>3804</v>
      </c>
      <c r="AA1047" s="1167">
        <v>0</v>
      </c>
      <c r="AB1047" s="1167">
        <v>0</v>
      </c>
      <c r="AC1047" s="1167">
        <v>0</v>
      </c>
      <c r="AD1047" s="1167">
        <v>47930.400000000001</v>
      </c>
      <c r="AI1047" s="1167">
        <v>0</v>
      </c>
      <c r="BK1047" s="1167">
        <v>1043</v>
      </c>
    </row>
    <row r="1048" spans="1:63" s="1167" customFormat="1" ht="13.5" customHeight="1">
      <c r="A1048" s="1218">
        <v>44306</v>
      </c>
      <c r="B1048" s="1167" t="s">
        <v>850</v>
      </c>
      <c r="C1048" s="1167" t="s">
        <v>389</v>
      </c>
      <c r="D1048" s="1167">
        <v>10</v>
      </c>
      <c r="E1048" s="1167">
        <v>10</v>
      </c>
      <c r="J1048" s="1167">
        <v>0</v>
      </c>
      <c r="M1048" s="1167">
        <v>0.8</v>
      </c>
      <c r="O1048" s="1167">
        <v>8</v>
      </c>
      <c r="R1048" s="1167">
        <v>0.7</v>
      </c>
      <c r="T1048" s="1167">
        <v>7</v>
      </c>
      <c r="U1048" s="1167">
        <v>0</v>
      </c>
      <c r="V1048" s="1167">
        <v>0</v>
      </c>
      <c r="W1048" s="1167">
        <v>1.5</v>
      </c>
      <c r="X1048" s="1167">
        <v>0</v>
      </c>
      <c r="Y1048" s="1167">
        <v>15</v>
      </c>
      <c r="Z1048" s="1167">
        <v>0</v>
      </c>
      <c r="AA1048" s="1167">
        <v>0</v>
      </c>
      <c r="AB1048" s="1167">
        <v>8</v>
      </c>
      <c r="AC1048" s="1167">
        <v>0</v>
      </c>
      <c r="AD1048" s="1167">
        <v>80</v>
      </c>
      <c r="AI1048" s="1167">
        <v>0</v>
      </c>
      <c r="BK1048" s="1167">
        <v>1044</v>
      </c>
    </row>
    <row r="1049" spans="1:63" s="1167" customFormat="1" ht="13.5" customHeight="1">
      <c r="A1049" s="1218">
        <v>44306</v>
      </c>
      <c r="B1049" s="1167" t="s">
        <v>851</v>
      </c>
      <c r="C1049" s="1167" t="s">
        <v>389</v>
      </c>
      <c r="D1049" s="1167">
        <v>30</v>
      </c>
      <c r="E1049" s="1167">
        <v>25</v>
      </c>
      <c r="G1049" s="1167">
        <v>2</v>
      </c>
      <c r="J1049" s="1167">
        <v>50</v>
      </c>
      <c r="L1049" s="1167">
        <v>3</v>
      </c>
      <c r="O1049" s="1167">
        <v>75</v>
      </c>
      <c r="Q1049" s="1167">
        <v>2</v>
      </c>
      <c r="T1049" s="1167">
        <v>50</v>
      </c>
      <c r="U1049" s="1167">
        <v>0</v>
      </c>
      <c r="V1049" s="1167">
        <v>7</v>
      </c>
      <c r="W1049" s="1167">
        <v>0</v>
      </c>
      <c r="X1049" s="1167">
        <v>0</v>
      </c>
      <c r="Y1049" s="1167">
        <v>175</v>
      </c>
      <c r="Z1049" s="1167">
        <v>0</v>
      </c>
      <c r="AA1049" s="1167">
        <v>58</v>
      </c>
      <c r="AB1049" s="1167">
        <v>0</v>
      </c>
      <c r="AC1049" s="1167">
        <v>0</v>
      </c>
      <c r="AD1049" s="1167">
        <v>1450</v>
      </c>
      <c r="AI1049" s="1167">
        <v>0</v>
      </c>
      <c r="BK1049" s="1167">
        <v>1045</v>
      </c>
    </row>
    <row r="1050" spans="1:63" s="1167" customFormat="1" ht="13.5" customHeight="1">
      <c r="A1050" s="1218">
        <v>44306</v>
      </c>
      <c r="B1050" s="1167" t="s">
        <v>496</v>
      </c>
      <c r="C1050" s="1167" t="s">
        <v>852</v>
      </c>
      <c r="D1050" s="1167">
        <v>42</v>
      </c>
      <c r="E1050" s="1167">
        <v>42</v>
      </c>
      <c r="H1050" s="1167">
        <v>0.4</v>
      </c>
      <c r="J1050" s="1167">
        <v>16.8</v>
      </c>
      <c r="M1050" s="1167">
        <v>0.8</v>
      </c>
      <c r="O1050" s="1167">
        <v>33.6</v>
      </c>
      <c r="R1050" s="1167">
        <v>0.8</v>
      </c>
      <c r="T1050" s="1167">
        <v>33.6</v>
      </c>
      <c r="U1050" s="1167">
        <v>0</v>
      </c>
      <c r="V1050" s="1167">
        <v>0</v>
      </c>
      <c r="W1050" s="1167">
        <v>2</v>
      </c>
      <c r="X1050" s="1167">
        <v>0</v>
      </c>
      <c r="Y1050" s="1167">
        <v>84</v>
      </c>
      <c r="Z1050" s="1167">
        <v>0</v>
      </c>
      <c r="AA1050" s="1167">
        <v>0</v>
      </c>
      <c r="AB1050" s="1167">
        <v>3.7000000000000011</v>
      </c>
      <c r="AC1050" s="1167">
        <v>0</v>
      </c>
      <c r="AD1050" s="1167">
        <v>155.40000000000003</v>
      </c>
      <c r="AI1050" s="1167">
        <v>0</v>
      </c>
      <c r="BK1050" s="1167">
        <v>1046</v>
      </c>
    </row>
    <row r="1051" spans="1:63" s="1167" customFormat="1" ht="13.5" customHeight="1">
      <c r="A1051" s="1218">
        <v>44306</v>
      </c>
      <c r="B1051" s="1167" t="s">
        <v>43</v>
      </c>
      <c r="C1051" s="1167" t="s">
        <v>66</v>
      </c>
      <c r="D1051" s="1167">
        <v>3.5</v>
      </c>
      <c r="E1051" s="1167">
        <v>3.5</v>
      </c>
      <c r="H1051" s="1167">
        <v>1</v>
      </c>
      <c r="J1051" s="1167">
        <v>3.5</v>
      </c>
      <c r="M1051" s="1167">
        <v>1.5</v>
      </c>
      <c r="O1051" s="1167">
        <v>5.25</v>
      </c>
      <c r="P1051" s="1167" t="s">
        <v>883</v>
      </c>
      <c r="R1051" s="1167">
        <v>1.5</v>
      </c>
      <c r="T1051" s="1167">
        <v>5.25</v>
      </c>
      <c r="U1051" s="1167">
        <v>0</v>
      </c>
      <c r="W1051" s="1167">
        <v>4</v>
      </c>
      <c r="X1051" s="1167">
        <v>0</v>
      </c>
      <c r="Y1051" s="1167">
        <v>14</v>
      </c>
      <c r="Z1051" s="1167">
        <v>0</v>
      </c>
      <c r="AA1051" s="1167">
        <v>0</v>
      </c>
      <c r="AB1051" s="1167">
        <v>2</v>
      </c>
      <c r="AC1051" s="1167">
        <v>0</v>
      </c>
      <c r="AD1051" s="1167">
        <v>7</v>
      </c>
      <c r="AG1051" s="1167">
        <v>100</v>
      </c>
      <c r="AI1051" s="1167">
        <v>350</v>
      </c>
      <c r="BK1051" s="1167">
        <v>1047</v>
      </c>
    </row>
    <row r="1052" spans="1:63" s="1167" customFormat="1" ht="13.5" customHeight="1">
      <c r="A1052" s="1218">
        <v>44306</v>
      </c>
      <c r="B1052" s="1167" t="s">
        <v>618</v>
      </c>
      <c r="C1052" s="1167" t="s">
        <v>66</v>
      </c>
      <c r="D1052" s="1167">
        <v>35</v>
      </c>
      <c r="E1052" s="1167">
        <v>35</v>
      </c>
      <c r="H1052" s="1167">
        <v>0.4</v>
      </c>
      <c r="J1052" s="1167">
        <v>14</v>
      </c>
      <c r="M1052" s="1167">
        <v>0.8</v>
      </c>
      <c r="O1052" s="1167">
        <v>28</v>
      </c>
      <c r="R1052" s="1167">
        <v>0.8</v>
      </c>
      <c r="T1052" s="1167">
        <v>28</v>
      </c>
      <c r="U1052" s="1167">
        <v>0</v>
      </c>
      <c r="V1052" s="1167">
        <v>0</v>
      </c>
      <c r="W1052" s="1167">
        <v>2</v>
      </c>
      <c r="X1052" s="1167">
        <v>0</v>
      </c>
      <c r="Y1052" s="1167">
        <v>70</v>
      </c>
      <c r="Z1052" s="1167">
        <v>0</v>
      </c>
      <c r="AA1052" s="1167">
        <v>0</v>
      </c>
      <c r="AB1052" s="1167">
        <v>5</v>
      </c>
      <c r="AC1052" s="1167">
        <v>0</v>
      </c>
      <c r="AD1052" s="1167">
        <v>175</v>
      </c>
      <c r="AI1052" s="1167">
        <v>0</v>
      </c>
      <c r="BK1052" s="1167">
        <v>1048</v>
      </c>
    </row>
    <row r="1053" spans="1:63" s="1167" customFormat="1" ht="13.5" customHeight="1">
      <c r="A1053" s="1218">
        <v>44306</v>
      </c>
      <c r="B1053" s="1167" t="s">
        <v>44</v>
      </c>
      <c r="C1053" s="1167" t="s">
        <v>66</v>
      </c>
      <c r="D1053" s="1167">
        <v>20</v>
      </c>
      <c r="E1053" s="1167">
        <v>20</v>
      </c>
      <c r="H1053" s="1167">
        <v>0.4</v>
      </c>
      <c r="J1053" s="1167">
        <v>8</v>
      </c>
      <c r="M1053" s="1167">
        <v>0.8</v>
      </c>
      <c r="O1053" s="1167">
        <v>16</v>
      </c>
      <c r="Q1053" s="1167" t="s">
        <v>884</v>
      </c>
      <c r="R1053" s="1167">
        <v>0.8</v>
      </c>
      <c r="T1053" s="1167">
        <v>16</v>
      </c>
      <c r="U1053" s="1167">
        <v>0</v>
      </c>
      <c r="V1053" s="1167">
        <v>0</v>
      </c>
      <c r="W1053" s="1167">
        <v>2</v>
      </c>
      <c r="X1053" s="1167">
        <v>0</v>
      </c>
      <c r="Y1053" s="1167">
        <v>40</v>
      </c>
      <c r="Z1053" s="1167">
        <v>0</v>
      </c>
      <c r="AA1053" s="1167">
        <v>0</v>
      </c>
      <c r="AB1053" s="1167">
        <v>5</v>
      </c>
      <c r="AC1053" s="1167">
        <v>0</v>
      </c>
      <c r="AD1053" s="1167">
        <v>100</v>
      </c>
      <c r="AI1053" s="1167">
        <v>0</v>
      </c>
      <c r="BK1053" s="1167">
        <v>1049</v>
      </c>
    </row>
    <row r="1054" spans="1:63" s="1167" customFormat="1" ht="13.5" customHeight="1">
      <c r="A1054" s="1218">
        <v>44306</v>
      </c>
      <c r="B1054" s="1167" t="s">
        <v>593</v>
      </c>
      <c r="C1054" s="1167" t="s">
        <v>389</v>
      </c>
      <c r="D1054" s="1167">
        <v>22</v>
      </c>
      <c r="E1054" s="1167">
        <v>22</v>
      </c>
      <c r="H1054" s="1167">
        <v>1</v>
      </c>
      <c r="J1054" s="1167">
        <v>22</v>
      </c>
      <c r="M1054" s="1167">
        <v>1</v>
      </c>
      <c r="O1054" s="1167">
        <v>22</v>
      </c>
      <c r="R1054" s="1167">
        <v>1.5</v>
      </c>
      <c r="T1054" s="1167">
        <v>33</v>
      </c>
      <c r="U1054" s="1167">
        <v>0</v>
      </c>
      <c r="V1054" s="1167">
        <v>0</v>
      </c>
      <c r="W1054" s="1167">
        <v>3.5</v>
      </c>
      <c r="X1054" s="1167">
        <v>0</v>
      </c>
      <c r="Y1054" s="1167">
        <v>77</v>
      </c>
      <c r="Z1054" s="1167">
        <v>0</v>
      </c>
      <c r="AA1054" s="1167">
        <v>0</v>
      </c>
      <c r="AB1054" s="1167">
        <v>3</v>
      </c>
      <c r="AC1054" s="1167">
        <v>0</v>
      </c>
      <c r="AD1054" s="1167">
        <v>66</v>
      </c>
      <c r="AG1054" s="1167">
        <v>20</v>
      </c>
      <c r="AI1054" s="1167">
        <v>440</v>
      </c>
      <c r="BK1054" s="1167">
        <v>1050</v>
      </c>
    </row>
    <row r="1055" spans="1:63" s="1167" customFormat="1" ht="13.5" customHeight="1">
      <c r="A1055" s="1218">
        <v>44306</v>
      </c>
      <c r="B1055" s="1167" t="s">
        <v>45</v>
      </c>
      <c r="C1055" s="1167" t="s">
        <v>66</v>
      </c>
      <c r="D1055" s="1167">
        <v>130</v>
      </c>
      <c r="E1055" s="1167">
        <v>90</v>
      </c>
      <c r="F1055" s="1167" t="s">
        <v>885</v>
      </c>
      <c r="G1055" s="1167" t="s">
        <v>886</v>
      </c>
      <c r="J1055" s="1167">
        <v>0</v>
      </c>
      <c r="M1055" s="1167">
        <v>0.1</v>
      </c>
      <c r="O1055" s="1167">
        <v>9</v>
      </c>
      <c r="R1055" s="1167">
        <v>0.1</v>
      </c>
      <c r="T1055" s="1167">
        <v>9</v>
      </c>
      <c r="U1055" s="1167">
        <v>0</v>
      </c>
      <c r="V1055" s="1167">
        <v>0</v>
      </c>
      <c r="W1055" s="1167">
        <v>0.2</v>
      </c>
      <c r="X1055" s="1167">
        <v>0</v>
      </c>
      <c r="Y1055" s="1167">
        <v>18</v>
      </c>
      <c r="Z1055" s="1167">
        <v>0</v>
      </c>
      <c r="AA1055" s="1167">
        <v>0</v>
      </c>
      <c r="AB1055" s="1167">
        <v>3.1999999999999984</v>
      </c>
      <c r="AC1055" s="1167">
        <v>0</v>
      </c>
      <c r="AD1055" s="1167">
        <v>287.99999999999983</v>
      </c>
      <c r="AI1055" s="1167">
        <v>0</v>
      </c>
      <c r="BK1055" s="1167">
        <v>1051</v>
      </c>
    </row>
    <row r="1056" spans="1:63" s="1167" customFormat="1" ht="13.5" customHeight="1">
      <c r="A1056" s="1218">
        <v>44306</v>
      </c>
      <c r="B1056" s="1167" t="s">
        <v>46</v>
      </c>
      <c r="C1056" s="1167" t="s">
        <v>66</v>
      </c>
      <c r="D1056" s="1167">
        <v>35</v>
      </c>
      <c r="E1056" s="1167">
        <v>35</v>
      </c>
      <c r="H1056" s="1167">
        <v>0.1</v>
      </c>
      <c r="J1056" s="1167">
        <v>3.5</v>
      </c>
      <c r="M1056" s="1167">
        <v>0.2</v>
      </c>
      <c r="O1056" s="1167">
        <v>7</v>
      </c>
      <c r="R1056" s="1167">
        <v>0.2</v>
      </c>
      <c r="T1056" s="1167">
        <v>7</v>
      </c>
      <c r="U1056" s="1167">
        <v>0</v>
      </c>
      <c r="V1056" s="1167">
        <v>0</v>
      </c>
      <c r="W1056" s="1167">
        <v>0.5</v>
      </c>
      <c r="X1056" s="1167">
        <v>0</v>
      </c>
      <c r="Y1056" s="1167">
        <v>17.5</v>
      </c>
      <c r="Z1056" s="1167">
        <v>0</v>
      </c>
      <c r="AA1056" s="1167">
        <v>0</v>
      </c>
      <c r="AB1056" s="1167">
        <v>5.5</v>
      </c>
      <c r="AC1056" s="1167">
        <v>0</v>
      </c>
      <c r="AD1056" s="1167">
        <v>192.5</v>
      </c>
      <c r="AI1056" s="1167">
        <v>0</v>
      </c>
      <c r="BK1056" s="1167">
        <v>1052</v>
      </c>
    </row>
    <row r="1057" spans="1:63" s="1167" customFormat="1" ht="13.5" customHeight="1">
      <c r="A1057" s="1218">
        <v>44306</v>
      </c>
      <c r="B1057" s="1167" t="s">
        <v>47</v>
      </c>
      <c r="C1057" s="1167" t="s">
        <v>66</v>
      </c>
      <c r="D1057" s="1167">
        <v>17</v>
      </c>
      <c r="E1057" s="1167">
        <v>17</v>
      </c>
      <c r="J1057" s="1167">
        <v>0</v>
      </c>
      <c r="O1057" s="1167">
        <v>0</v>
      </c>
      <c r="T1057" s="1167">
        <v>0</v>
      </c>
      <c r="U1057" s="1167">
        <v>0</v>
      </c>
      <c r="V1057" s="1167">
        <v>0</v>
      </c>
      <c r="W1057" s="1167">
        <v>0</v>
      </c>
      <c r="X1057" s="1167">
        <v>0</v>
      </c>
      <c r="Y1057" s="1167">
        <v>0</v>
      </c>
      <c r="Z1057" s="1167">
        <v>0</v>
      </c>
      <c r="AA1057" s="1167">
        <v>0</v>
      </c>
      <c r="AB1057" s="1167">
        <v>1</v>
      </c>
      <c r="AC1057" s="1167">
        <v>0</v>
      </c>
      <c r="AD1057" s="1167">
        <v>17</v>
      </c>
      <c r="AI1057" s="1167">
        <v>0</v>
      </c>
      <c r="BK1057" s="1167">
        <v>1053</v>
      </c>
    </row>
    <row r="1058" spans="1:63" s="1167" customFormat="1" ht="13.5" customHeight="1">
      <c r="A1058" s="1218">
        <v>44306</v>
      </c>
      <c r="B1058" s="1167" t="s">
        <v>48</v>
      </c>
      <c r="C1058" s="1167" t="s">
        <v>389</v>
      </c>
      <c r="D1058" s="1167">
        <v>23</v>
      </c>
      <c r="E1058" s="1167">
        <v>23</v>
      </c>
      <c r="H1058" s="1167">
        <v>0.5</v>
      </c>
      <c r="J1058" s="1167">
        <v>11.5</v>
      </c>
      <c r="M1058" s="1167">
        <v>0.8</v>
      </c>
      <c r="O1058" s="1167">
        <v>18.400000000000002</v>
      </c>
      <c r="R1058" s="1167">
        <v>0.7</v>
      </c>
      <c r="T1058" s="1167">
        <v>16.099999999999998</v>
      </c>
      <c r="U1058" s="1167">
        <v>0</v>
      </c>
      <c r="V1058" s="1167">
        <v>0</v>
      </c>
      <c r="W1058" s="1167">
        <v>2</v>
      </c>
      <c r="X1058" s="1167">
        <v>0</v>
      </c>
      <c r="Y1058" s="1167">
        <v>46</v>
      </c>
      <c r="Z1058" s="1167">
        <v>0</v>
      </c>
      <c r="AA1058" s="1167">
        <v>0</v>
      </c>
      <c r="AB1058" s="1167">
        <v>3.5</v>
      </c>
      <c r="AC1058" s="1167">
        <v>0</v>
      </c>
      <c r="AD1058" s="1167">
        <v>80.5</v>
      </c>
      <c r="AI1058" s="1167">
        <v>0</v>
      </c>
      <c r="BK1058" s="1167">
        <v>1054</v>
      </c>
    </row>
    <row r="1059" spans="1:63" s="1167" customFormat="1" ht="13.5" customHeight="1">
      <c r="A1059" s="1218">
        <v>44306</v>
      </c>
      <c r="B1059" s="1167" t="s">
        <v>164</v>
      </c>
      <c r="C1059" s="1167" t="s">
        <v>66</v>
      </c>
      <c r="D1059" s="1167">
        <v>80</v>
      </c>
      <c r="E1059" s="1167">
        <v>80</v>
      </c>
      <c r="H1059" s="1167">
        <v>0.2</v>
      </c>
      <c r="J1059" s="1167">
        <v>16</v>
      </c>
      <c r="M1059" s="1167">
        <v>0.3</v>
      </c>
      <c r="O1059" s="1167">
        <v>24</v>
      </c>
      <c r="R1059" s="1167">
        <v>0.3</v>
      </c>
      <c r="T1059" s="1167">
        <v>24</v>
      </c>
      <c r="U1059" s="1167">
        <v>0</v>
      </c>
      <c r="V1059" s="1167">
        <v>0</v>
      </c>
      <c r="W1059" s="1167">
        <v>0.8</v>
      </c>
      <c r="X1059" s="1167">
        <v>0</v>
      </c>
      <c r="Y1059" s="1167">
        <v>64</v>
      </c>
      <c r="Z1059" s="1167">
        <v>0</v>
      </c>
      <c r="AA1059" s="1167">
        <v>0</v>
      </c>
      <c r="AB1059" s="1167">
        <v>2.8000000000000016</v>
      </c>
      <c r="AC1059" s="1167">
        <v>0</v>
      </c>
      <c r="AD1059" s="1167">
        <v>224.00000000000011</v>
      </c>
      <c r="AI1059" s="1167">
        <v>0</v>
      </c>
      <c r="BK1059" s="1167">
        <v>1055</v>
      </c>
    </row>
    <row r="1060" spans="1:63" s="1167" customFormat="1" ht="13.5" customHeight="1">
      <c r="A1060" s="1218">
        <v>44306</v>
      </c>
      <c r="B1060" s="1167" t="s">
        <v>49</v>
      </c>
      <c r="C1060" s="1167" t="s">
        <v>66</v>
      </c>
      <c r="D1060" s="1167">
        <v>40</v>
      </c>
      <c r="E1060" s="1167">
        <v>40</v>
      </c>
      <c r="H1060" s="1167">
        <v>0.2</v>
      </c>
      <c r="J1060" s="1167">
        <v>8</v>
      </c>
      <c r="M1060" s="1167">
        <v>0.3</v>
      </c>
      <c r="O1060" s="1167">
        <v>12</v>
      </c>
      <c r="R1060" s="1167">
        <v>0.3</v>
      </c>
      <c r="T1060" s="1167">
        <v>12</v>
      </c>
      <c r="U1060" s="1167">
        <v>0</v>
      </c>
      <c r="V1060" s="1167">
        <v>0</v>
      </c>
      <c r="W1060" s="1167">
        <v>0.8</v>
      </c>
      <c r="X1060" s="1167">
        <v>0</v>
      </c>
      <c r="Y1060" s="1167">
        <v>32</v>
      </c>
      <c r="Z1060" s="1167">
        <v>0</v>
      </c>
      <c r="AA1060" s="1167">
        <v>0</v>
      </c>
      <c r="AB1060" s="1167">
        <v>14.79999999999999</v>
      </c>
      <c r="AC1060" s="1167">
        <v>0</v>
      </c>
      <c r="AD1060" s="1167">
        <v>591.99999999999955</v>
      </c>
      <c r="AI1060" s="1167">
        <v>0</v>
      </c>
      <c r="BK1060" s="1167">
        <v>1056</v>
      </c>
    </row>
    <row r="1061" spans="1:63" s="1167" customFormat="1" ht="13.5" customHeight="1">
      <c r="A1061" s="1218">
        <v>44306</v>
      </c>
      <c r="B1061" s="1167" t="s">
        <v>373</v>
      </c>
      <c r="C1061" s="1167" t="s">
        <v>66</v>
      </c>
      <c r="D1061" s="1167">
        <v>43</v>
      </c>
      <c r="E1061" s="1167">
        <v>43</v>
      </c>
      <c r="H1061" s="1167">
        <v>5</v>
      </c>
      <c r="J1061" s="1167">
        <v>215</v>
      </c>
      <c r="M1061" s="1167">
        <v>1</v>
      </c>
      <c r="O1061" s="1167">
        <v>43</v>
      </c>
      <c r="R1061" s="1167">
        <v>1</v>
      </c>
      <c r="T1061" s="1167">
        <v>43</v>
      </c>
      <c r="U1061" s="1167">
        <v>0</v>
      </c>
      <c r="V1061" s="1167">
        <v>0</v>
      </c>
      <c r="W1061" s="1167">
        <v>7</v>
      </c>
      <c r="X1061" s="1167">
        <v>0</v>
      </c>
      <c r="Y1061" s="1167">
        <v>301</v>
      </c>
      <c r="Z1061" s="1167">
        <v>0</v>
      </c>
      <c r="AA1061" s="1167">
        <v>0</v>
      </c>
      <c r="AB1061" s="1167">
        <v>6.8000000000000007</v>
      </c>
      <c r="AC1061" s="1167">
        <v>0</v>
      </c>
      <c r="AD1061" s="1167">
        <v>292.40000000000003</v>
      </c>
      <c r="AE1061" s="1167">
        <v>0</v>
      </c>
      <c r="AF1061" s="1167">
        <v>0</v>
      </c>
      <c r="AG1061" s="1167">
        <v>5</v>
      </c>
      <c r="AH1061" s="1167">
        <v>0</v>
      </c>
      <c r="AI1061" s="1167">
        <v>215</v>
      </c>
      <c r="BK1061" s="1167">
        <v>1057</v>
      </c>
    </row>
    <row r="1062" spans="1:63" s="1167" customFormat="1" ht="13.5" customHeight="1">
      <c r="A1062" s="1218">
        <v>44306</v>
      </c>
      <c r="B1062" s="1167" t="s">
        <v>853</v>
      </c>
      <c r="C1062" s="1167" t="s">
        <v>66</v>
      </c>
      <c r="D1062" s="1167">
        <v>30</v>
      </c>
      <c r="E1062" s="1167">
        <v>6</v>
      </c>
      <c r="H1062" s="1167">
        <v>0.5</v>
      </c>
      <c r="J1062" s="1167">
        <v>3</v>
      </c>
      <c r="M1062" s="1167">
        <v>1</v>
      </c>
      <c r="O1062" s="1167">
        <v>6</v>
      </c>
      <c r="R1062" s="1167">
        <v>1</v>
      </c>
      <c r="T1062" s="1167">
        <v>6</v>
      </c>
      <c r="V1062" s="1167">
        <v>0</v>
      </c>
      <c r="W1062" s="1167">
        <v>2.5</v>
      </c>
      <c r="X1062" s="1167">
        <v>0</v>
      </c>
      <c r="Y1062" s="1167">
        <v>15</v>
      </c>
      <c r="Z1062" s="1167">
        <v>0</v>
      </c>
      <c r="AA1062" s="1167">
        <v>0</v>
      </c>
      <c r="AB1062" s="1167">
        <v>2</v>
      </c>
      <c r="AC1062" s="1167">
        <v>0</v>
      </c>
      <c r="AD1062" s="1167">
        <v>12</v>
      </c>
      <c r="AE1062" s="1167">
        <v>0</v>
      </c>
      <c r="AF1062" s="1167">
        <v>0</v>
      </c>
      <c r="AG1062" s="1167">
        <v>5</v>
      </c>
      <c r="AH1062" s="1167">
        <v>0</v>
      </c>
      <c r="AI1062" s="1167">
        <v>30</v>
      </c>
      <c r="BK1062" s="1167">
        <v>1058</v>
      </c>
    </row>
    <row r="1063" spans="1:63" s="1167" customFormat="1" ht="13.5" customHeight="1">
      <c r="A1063" s="1218">
        <v>44306</v>
      </c>
      <c r="B1063" s="1167" t="s">
        <v>176</v>
      </c>
      <c r="C1063" s="1167" t="s">
        <v>389</v>
      </c>
      <c r="D1063" s="1167">
        <v>9</v>
      </c>
      <c r="E1063" s="1167">
        <v>9</v>
      </c>
      <c r="H1063" s="1167">
        <v>0.5</v>
      </c>
      <c r="J1063" s="1167">
        <v>4.5</v>
      </c>
      <c r="K1063" s="1167" t="s">
        <v>887</v>
      </c>
      <c r="M1063" s="1167">
        <v>1</v>
      </c>
      <c r="O1063" s="1167">
        <v>9</v>
      </c>
      <c r="R1063" s="1167">
        <v>1</v>
      </c>
      <c r="T1063" s="1167">
        <v>9</v>
      </c>
      <c r="U1063" s="1167">
        <v>0</v>
      </c>
      <c r="V1063" s="1167">
        <v>0</v>
      </c>
      <c r="W1063" s="1167">
        <v>2.5</v>
      </c>
      <c r="X1063" s="1167">
        <v>0</v>
      </c>
      <c r="Y1063" s="1167">
        <v>22.5</v>
      </c>
      <c r="Z1063" s="1167">
        <v>0</v>
      </c>
      <c r="AA1063" s="1167">
        <v>0</v>
      </c>
      <c r="AB1063" s="1167">
        <v>3</v>
      </c>
      <c r="AC1063" s="1167">
        <v>0</v>
      </c>
      <c r="AD1063" s="1167">
        <v>27</v>
      </c>
      <c r="AE1063" s="1167">
        <v>0</v>
      </c>
      <c r="AF1063" s="1167">
        <v>0</v>
      </c>
      <c r="AH1063" s="1167">
        <v>0</v>
      </c>
      <c r="AI1063" s="1167">
        <v>0</v>
      </c>
      <c r="BK1063" s="1167">
        <v>1059</v>
      </c>
    </row>
    <row r="1064" spans="1:63" s="1167" customFormat="1" ht="13.5" customHeight="1">
      <c r="A1064" s="1218">
        <v>44306</v>
      </c>
      <c r="B1064" s="1167" t="s">
        <v>158</v>
      </c>
      <c r="C1064" s="1167" t="s">
        <v>66</v>
      </c>
      <c r="D1064" s="1167">
        <v>30</v>
      </c>
      <c r="E1064" s="1167">
        <v>30</v>
      </c>
      <c r="H1064" s="1167">
        <v>0.5</v>
      </c>
      <c r="J1064" s="1167">
        <v>15</v>
      </c>
      <c r="M1064" s="1167">
        <v>1</v>
      </c>
      <c r="O1064" s="1167">
        <v>30</v>
      </c>
      <c r="R1064" s="1167">
        <v>1</v>
      </c>
      <c r="T1064" s="1167">
        <v>30</v>
      </c>
      <c r="U1064" s="1167">
        <v>0</v>
      </c>
      <c r="V1064" s="1167">
        <v>0</v>
      </c>
      <c r="W1064" s="1167">
        <v>2.5</v>
      </c>
      <c r="X1064" s="1167">
        <v>0</v>
      </c>
      <c r="Y1064" s="1167">
        <v>75</v>
      </c>
      <c r="Z1064" s="1167">
        <v>0</v>
      </c>
      <c r="AA1064" s="1167">
        <v>0</v>
      </c>
      <c r="AB1064" s="1167">
        <v>7</v>
      </c>
      <c r="AC1064" s="1167">
        <v>0</v>
      </c>
      <c r="AD1064" s="1167">
        <v>210</v>
      </c>
      <c r="AE1064" s="1167">
        <v>0</v>
      </c>
      <c r="AF1064" s="1167">
        <v>0</v>
      </c>
      <c r="AH1064" s="1167">
        <v>0</v>
      </c>
      <c r="AI1064" s="1167">
        <v>0</v>
      </c>
      <c r="BK1064" s="1167">
        <v>1060</v>
      </c>
    </row>
    <row r="1065" spans="1:63" s="1167" customFormat="1" ht="13.5" customHeight="1">
      <c r="A1065" s="1218">
        <v>44306</v>
      </c>
      <c r="B1065" s="1167" t="s">
        <v>166</v>
      </c>
      <c r="C1065" s="1167" t="s">
        <v>66</v>
      </c>
      <c r="D1065" s="1167">
        <v>30</v>
      </c>
      <c r="E1065" s="1167">
        <v>30</v>
      </c>
      <c r="J1065" s="1167">
        <v>0</v>
      </c>
      <c r="M1065" s="1167">
        <v>0.1</v>
      </c>
      <c r="O1065" s="1167">
        <v>3</v>
      </c>
      <c r="R1065" s="1167">
        <v>0.1</v>
      </c>
      <c r="T1065" s="1167">
        <v>3</v>
      </c>
      <c r="U1065" s="1167">
        <v>0</v>
      </c>
      <c r="V1065" s="1167">
        <v>0</v>
      </c>
      <c r="W1065" s="1167">
        <v>0.2</v>
      </c>
      <c r="X1065" s="1167">
        <v>0</v>
      </c>
      <c r="Y1065" s="1167">
        <v>6</v>
      </c>
      <c r="Z1065" s="1167">
        <v>0</v>
      </c>
      <c r="AA1065" s="1167">
        <v>0</v>
      </c>
      <c r="AB1065" s="1167">
        <v>4.0999999999999979</v>
      </c>
      <c r="AC1065" s="1167">
        <v>0</v>
      </c>
      <c r="AD1065" s="1167">
        <v>122.99999999999994</v>
      </c>
      <c r="AE1065" s="1167">
        <v>0</v>
      </c>
      <c r="AF1065" s="1167">
        <v>0</v>
      </c>
      <c r="AH1065" s="1167">
        <v>0</v>
      </c>
      <c r="AI1065" s="1167">
        <v>0</v>
      </c>
      <c r="BK1065" s="1167">
        <v>1061</v>
      </c>
    </row>
    <row r="1066" spans="1:63" s="1167" customFormat="1" ht="13.5" customHeight="1">
      <c r="A1066" s="1218">
        <v>44306</v>
      </c>
      <c r="B1066" s="1167" t="s">
        <v>145</v>
      </c>
      <c r="C1066" s="1167" t="s">
        <v>389</v>
      </c>
      <c r="D1066" s="1167">
        <v>16</v>
      </c>
      <c r="E1066" s="1167">
        <v>16</v>
      </c>
      <c r="H1066" s="1167">
        <v>1</v>
      </c>
      <c r="J1066" s="1167">
        <v>16</v>
      </c>
      <c r="M1066" s="1167">
        <v>1</v>
      </c>
      <c r="O1066" s="1167">
        <v>16</v>
      </c>
      <c r="R1066" s="1167">
        <v>1</v>
      </c>
      <c r="T1066" s="1167">
        <v>16</v>
      </c>
      <c r="U1066" s="1167">
        <v>0</v>
      </c>
      <c r="V1066" s="1167">
        <v>0</v>
      </c>
      <c r="W1066" s="1167">
        <v>3</v>
      </c>
      <c r="X1066" s="1167">
        <v>0</v>
      </c>
      <c r="Y1066" s="1167">
        <v>48</v>
      </c>
      <c r="Z1066" s="1167">
        <v>0</v>
      </c>
      <c r="AA1066" s="1167">
        <v>0</v>
      </c>
      <c r="AB1066" s="1167">
        <v>28</v>
      </c>
      <c r="AC1066" s="1167">
        <v>0</v>
      </c>
      <c r="AD1066" s="1167">
        <v>448</v>
      </c>
      <c r="AE1066" s="1167">
        <v>0</v>
      </c>
      <c r="AF1066" s="1167">
        <v>0</v>
      </c>
      <c r="AH1066" s="1167">
        <v>0</v>
      </c>
      <c r="AI1066" s="1167">
        <v>0</v>
      </c>
      <c r="BK1066" s="1167">
        <v>1062</v>
      </c>
    </row>
    <row r="1067" spans="1:63" s="1167" customFormat="1" ht="13.5" customHeight="1">
      <c r="A1067" s="1218">
        <v>44306</v>
      </c>
      <c r="B1067" s="1167" t="s">
        <v>136</v>
      </c>
      <c r="C1067" s="1167" t="s">
        <v>66</v>
      </c>
      <c r="D1067" s="1167">
        <v>120</v>
      </c>
      <c r="E1067" s="1167">
        <v>120</v>
      </c>
      <c r="J1067" s="1167">
        <v>0</v>
      </c>
      <c r="O1067" s="1167">
        <v>0</v>
      </c>
      <c r="P1067" s="1167" t="s">
        <v>883</v>
      </c>
      <c r="T1067" s="1167">
        <v>0</v>
      </c>
      <c r="U1067" s="1167">
        <v>0</v>
      </c>
      <c r="V1067" s="1167">
        <v>0</v>
      </c>
      <c r="W1067" s="1167">
        <v>0</v>
      </c>
      <c r="X1067" s="1167">
        <v>0</v>
      </c>
      <c r="Y1067" s="1167">
        <v>0</v>
      </c>
      <c r="Z1067" s="1167">
        <v>0</v>
      </c>
      <c r="AA1067" s="1167">
        <v>0</v>
      </c>
      <c r="AB1067" s="1167">
        <v>5</v>
      </c>
      <c r="AC1067" s="1167">
        <v>0</v>
      </c>
      <c r="AD1067" s="1167">
        <v>600</v>
      </c>
      <c r="AE1067" s="1167">
        <v>0</v>
      </c>
      <c r="AF1067" s="1167">
        <v>0</v>
      </c>
      <c r="AH1067" s="1167">
        <v>0</v>
      </c>
      <c r="AI1067" s="1167">
        <v>0</v>
      </c>
      <c r="BK1067" s="1167">
        <v>1063</v>
      </c>
    </row>
    <row r="1068" spans="1:63" s="1167" customFormat="1" ht="13.5" customHeight="1">
      <c r="A1068" s="1218">
        <v>44306</v>
      </c>
      <c r="B1068" s="1167" t="s">
        <v>183</v>
      </c>
      <c r="C1068" s="1167" t="s">
        <v>66</v>
      </c>
      <c r="D1068" s="1167">
        <v>30</v>
      </c>
      <c r="E1068" s="1167">
        <v>30</v>
      </c>
      <c r="H1068" s="1167">
        <v>0.1</v>
      </c>
      <c r="J1068" s="1167">
        <v>3</v>
      </c>
      <c r="M1068" s="1167">
        <v>0.2</v>
      </c>
      <c r="O1068" s="1167">
        <v>6</v>
      </c>
      <c r="R1068" s="1167">
        <v>0.2</v>
      </c>
      <c r="T1068" s="1167">
        <v>6</v>
      </c>
      <c r="U1068" s="1167">
        <v>0</v>
      </c>
      <c r="V1068" s="1167">
        <v>0</v>
      </c>
      <c r="W1068" s="1167">
        <v>0.5</v>
      </c>
      <c r="X1068" s="1167">
        <v>0</v>
      </c>
      <c r="Y1068" s="1167">
        <v>15</v>
      </c>
      <c r="Z1068" s="1167">
        <v>0</v>
      </c>
      <c r="AA1068" s="1167">
        <v>0</v>
      </c>
      <c r="AB1068" s="1167">
        <v>1</v>
      </c>
      <c r="AC1068" s="1167">
        <v>0</v>
      </c>
      <c r="AD1068" s="1167">
        <v>30</v>
      </c>
      <c r="AE1068" s="1167">
        <v>0</v>
      </c>
      <c r="AF1068" s="1167">
        <v>0</v>
      </c>
      <c r="AH1068" s="1167">
        <v>0</v>
      </c>
      <c r="AI1068" s="1167">
        <v>0</v>
      </c>
      <c r="BK1068" s="1167">
        <v>1064</v>
      </c>
    </row>
    <row r="1069" spans="1:63" s="1167" customFormat="1" ht="13.5" customHeight="1">
      <c r="A1069" s="1218">
        <v>44306</v>
      </c>
      <c r="B1069" s="1167" t="s">
        <v>142</v>
      </c>
      <c r="C1069" s="1167" t="s">
        <v>66</v>
      </c>
      <c r="D1069" s="1167">
        <v>35</v>
      </c>
      <c r="E1069" s="1167">
        <v>35</v>
      </c>
      <c r="J1069" s="1167">
        <v>0</v>
      </c>
      <c r="M1069" s="1167">
        <v>0.2</v>
      </c>
      <c r="O1069" s="1167">
        <v>7</v>
      </c>
      <c r="R1069" s="1167">
        <v>0.2</v>
      </c>
      <c r="T1069" s="1167">
        <v>7</v>
      </c>
      <c r="U1069" s="1167">
        <v>0</v>
      </c>
      <c r="V1069" s="1167">
        <v>0</v>
      </c>
      <c r="W1069" s="1167">
        <v>0.4</v>
      </c>
      <c r="X1069" s="1167">
        <v>0</v>
      </c>
      <c r="Y1069" s="1167">
        <v>14</v>
      </c>
      <c r="Z1069" s="1167">
        <v>0</v>
      </c>
      <c r="AA1069" s="1167">
        <v>0</v>
      </c>
      <c r="AB1069" s="1167">
        <v>1.9</v>
      </c>
      <c r="AC1069" s="1167">
        <v>0</v>
      </c>
      <c r="AD1069" s="1167">
        <v>66.5</v>
      </c>
      <c r="AE1069" s="1167">
        <v>0</v>
      </c>
      <c r="AF1069" s="1167">
        <v>0</v>
      </c>
      <c r="AH1069" s="1167">
        <v>0</v>
      </c>
      <c r="AI1069" s="1167">
        <v>0</v>
      </c>
      <c r="BK1069" s="1167">
        <v>1065</v>
      </c>
    </row>
    <row r="1070" spans="1:63" s="1167" customFormat="1" ht="13.5" customHeight="1">
      <c r="A1070" s="1218">
        <v>44306</v>
      </c>
      <c r="B1070" s="1167" t="s">
        <v>51</v>
      </c>
      <c r="C1070" s="1167" t="s">
        <v>66</v>
      </c>
      <c r="D1070" s="1167">
        <v>100</v>
      </c>
      <c r="E1070" s="1167">
        <v>100</v>
      </c>
      <c r="H1070" s="1167">
        <v>0.5</v>
      </c>
      <c r="J1070" s="1167">
        <v>50</v>
      </c>
      <c r="O1070" s="1167">
        <v>0</v>
      </c>
      <c r="R1070" s="1167">
        <v>0.5</v>
      </c>
      <c r="T1070" s="1167">
        <v>50</v>
      </c>
      <c r="U1070" s="1167">
        <v>0</v>
      </c>
      <c r="V1070" s="1167">
        <v>0</v>
      </c>
      <c r="W1070" s="1167">
        <v>1</v>
      </c>
      <c r="X1070" s="1167">
        <v>0</v>
      </c>
      <c r="Y1070" s="1167">
        <v>100</v>
      </c>
      <c r="Z1070" s="1167">
        <v>0</v>
      </c>
      <c r="AA1070" s="1167">
        <v>0</v>
      </c>
      <c r="AB1070" s="1167">
        <v>3</v>
      </c>
      <c r="AC1070" s="1167">
        <v>0</v>
      </c>
      <c r="AD1070" s="1167">
        <v>300</v>
      </c>
      <c r="AE1070" s="1167">
        <v>0</v>
      </c>
      <c r="AF1070" s="1167">
        <v>0</v>
      </c>
      <c r="AH1070" s="1167">
        <v>0</v>
      </c>
      <c r="AI1070" s="1167">
        <v>0</v>
      </c>
      <c r="BK1070" s="1167">
        <v>1066</v>
      </c>
    </row>
    <row r="1071" spans="1:63" s="1167" customFormat="1" ht="13.5" customHeight="1">
      <c r="A1071" s="1218">
        <v>44306</v>
      </c>
      <c r="B1071" s="1167" t="s">
        <v>935</v>
      </c>
      <c r="C1071" s="1167" t="s">
        <v>66</v>
      </c>
      <c r="D1071" s="1167">
        <v>50</v>
      </c>
      <c r="E1071" s="1167">
        <v>50</v>
      </c>
      <c r="H1071" s="1167">
        <v>0.2</v>
      </c>
      <c r="J1071" s="1167">
        <v>10</v>
      </c>
      <c r="M1071" s="1167">
        <v>0.4</v>
      </c>
      <c r="O1071" s="1167">
        <v>20</v>
      </c>
      <c r="R1071" s="1167">
        <v>0.4</v>
      </c>
      <c r="T1071" s="1167">
        <v>20</v>
      </c>
      <c r="U1071" s="1167">
        <v>0</v>
      </c>
      <c r="V1071" s="1167">
        <v>0</v>
      </c>
      <c r="W1071" s="1167">
        <v>1</v>
      </c>
      <c r="X1071" s="1167">
        <v>0</v>
      </c>
      <c r="Y1071" s="1167">
        <v>50</v>
      </c>
      <c r="Z1071" s="1167">
        <v>0</v>
      </c>
      <c r="AA1071" s="1167">
        <v>0</v>
      </c>
      <c r="AB1071" s="1167">
        <v>2</v>
      </c>
      <c r="AC1071" s="1167">
        <v>0</v>
      </c>
      <c r="AD1071" s="1167">
        <v>100</v>
      </c>
      <c r="AE1071" s="1167">
        <v>0</v>
      </c>
      <c r="AF1071" s="1167">
        <v>0</v>
      </c>
      <c r="AH1071" s="1167">
        <v>0</v>
      </c>
      <c r="AI1071" s="1167">
        <v>0</v>
      </c>
      <c r="BK1071" s="1167">
        <v>1067</v>
      </c>
    </row>
    <row r="1072" spans="1:63" s="1167" customFormat="1" ht="13.5" customHeight="1">
      <c r="A1072" s="1218">
        <v>44306</v>
      </c>
      <c r="B1072" s="1167" t="s">
        <v>168</v>
      </c>
      <c r="C1072" s="1167" t="s">
        <v>66</v>
      </c>
      <c r="D1072" s="1167">
        <v>120</v>
      </c>
      <c r="E1072" s="1167">
        <v>91</v>
      </c>
      <c r="J1072" s="1167">
        <v>0</v>
      </c>
      <c r="L1072" s="1167">
        <v>8</v>
      </c>
      <c r="O1072" s="1167">
        <v>728</v>
      </c>
      <c r="T1072" s="1167">
        <v>0</v>
      </c>
      <c r="U1072" s="1167">
        <v>0</v>
      </c>
      <c r="V1072" s="1167">
        <v>8</v>
      </c>
      <c r="W1072" s="1167">
        <v>0</v>
      </c>
      <c r="X1072" s="1167">
        <v>0</v>
      </c>
      <c r="Y1072" s="1167">
        <v>728</v>
      </c>
      <c r="Z1072" s="1167">
        <v>0</v>
      </c>
      <c r="AA1072" s="1167">
        <v>0</v>
      </c>
      <c r="AB1072" s="1167">
        <v>0</v>
      </c>
      <c r="AC1072" s="1167">
        <v>0</v>
      </c>
      <c r="AD1072" s="1167">
        <v>0</v>
      </c>
      <c r="AE1072" s="1167">
        <v>0</v>
      </c>
      <c r="AF1072" s="1167">
        <v>8</v>
      </c>
      <c r="AG1072" s="1167">
        <v>0</v>
      </c>
      <c r="AH1072" s="1167">
        <v>0</v>
      </c>
      <c r="AI1072" s="1167">
        <v>728</v>
      </c>
      <c r="BK1072" s="1167">
        <v>1068</v>
      </c>
    </row>
    <row r="1073" spans="1:63" s="1167" customFormat="1" ht="13.5" customHeight="1">
      <c r="A1073" s="1218">
        <v>44306</v>
      </c>
      <c r="B1073" s="1167" t="s">
        <v>416</v>
      </c>
      <c r="C1073" s="1167" t="s">
        <v>66</v>
      </c>
      <c r="D1073" s="1167">
        <v>90</v>
      </c>
      <c r="E1073" s="1167">
        <v>83</v>
      </c>
      <c r="J1073" s="1167">
        <v>0</v>
      </c>
      <c r="O1073" s="1167">
        <v>0</v>
      </c>
      <c r="Q1073" s="1167">
        <v>9</v>
      </c>
      <c r="T1073" s="1167">
        <v>747</v>
      </c>
      <c r="U1073" s="1167">
        <v>0</v>
      </c>
      <c r="V1073" s="1167">
        <v>9</v>
      </c>
      <c r="W1073" s="1167">
        <v>0</v>
      </c>
      <c r="X1073" s="1167">
        <v>0</v>
      </c>
      <c r="Y1073" s="1167">
        <v>747</v>
      </c>
      <c r="Z1073" s="1167">
        <v>0</v>
      </c>
      <c r="AA1073" s="1167">
        <v>0</v>
      </c>
      <c r="AB1073" s="1167">
        <v>0</v>
      </c>
      <c r="AC1073" s="1167">
        <v>0</v>
      </c>
      <c r="AD1073" s="1167">
        <v>0</v>
      </c>
      <c r="AE1073" s="1167">
        <v>0</v>
      </c>
      <c r="AF1073" s="1167">
        <v>9</v>
      </c>
      <c r="AG1073" s="1167">
        <v>0</v>
      </c>
      <c r="AH1073" s="1167">
        <v>0</v>
      </c>
      <c r="AI1073" s="1167">
        <v>747</v>
      </c>
      <c r="BK1073" s="1167">
        <v>1069</v>
      </c>
    </row>
    <row r="1074" spans="1:63" s="1167" customFormat="1" ht="13.5" customHeight="1">
      <c r="A1074" s="1218">
        <v>44306</v>
      </c>
      <c r="B1074" s="1167" t="s">
        <v>911</v>
      </c>
      <c r="C1074" s="1167" t="s">
        <v>66</v>
      </c>
      <c r="D1074" s="1167">
        <v>125</v>
      </c>
      <c r="E1074" s="1167">
        <v>125</v>
      </c>
      <c r="G1074" s="1167">
        <v>4.5</v>
      </c>
      <c r="J1074" s="1167">
        <v>562.5</v>
      </c>
      <c r="O1074" s="1167">
        <v>0</v>
      </c>
      <c r="S1074" s="1167" t="s">
        <v>888</v>
      </c>
      <c r="T1074" s="1167">
        <v>0</v>
      </c>
      <c r="U1074" s="1167">
        <v>0</v>
      </c>
      <c r="V1074" s="1167">
        <v>4.5</v>
      </c>
      <c r="W1074" s="1167">
        <v>0</v>
      </c>
      <c r="X1074" s="1167">
        <v>0</v>
      </c>
      <c r="Y1074" s="1167">
        <v>562.5</v>
      </c>
      <c r="Z1074" s="1167">
        <v>0</v>
      </c>
      <c r="AA1074" s="1167">
        <v>0</v>
      </c>
      <c r="AB1074" s="1167">
        <v>0</v>
      </c>
      <c r="AC1074" s="1167">
        <v>0</v>
      </c>
      <c r="AD1074" s="1167">
        <v>0</v>
      </c>
      <c r="AE1074" s="1167">
        <v>0</v>
      </c>
      <c r="AF1074" s="1167">
        <v>4.5</v>
      </c>
      <c r="AG1074" s="1167">
        <v>0</v>
      </c>
      <c r="AH1074" s="1167">
        <v>0</v>
      </c>
      <c r="AI1074" s="1167">
        <v>562.5</v>
      </c>
      <c r="BK1074" s="1167">
        <v>1070</v>
      </c>
    </row>
    <row r="1075" spans="1:63" s="1167" customFormat="1" ht="13.5" customHeight="1">
      <c r="A1075" s="1218">
        <v>44306</v>
      </c>
      <c r="B1075" s="1167" t="s">
        <v>16</v>
      </c>
      <c r="C1075" s="1167" t="s">
        <v>786</v>
      </c>
      <c r="D1075" s="1167">
        <v>145</v>
      </c>
      <c r="E1075" s="1167">
        <v>145</v>
      </c>
      <c r="H1075" s="1167" t="s">
        <v>883</v>
      </c>
      <c r="I1075" s="1167" t="s">
        <v>883</v>
      </c>
      <c r="J1075" s="1167">
        <v>0</v>
      </c>
      <c r="L1075" s="1167">
        <v>4</v>
      </c>
      <c r="O1075" s="1167">
        <v>580</v>
      </c>
      <c r="T1075" s="1167">
        <v>0</v>
      </c>
      <c r="U1075" s="1167">
        <v>0</v>
      </c>
      <c r="V1075" s="1167">
        <v>4</v>
      </c>
      <c r="W1075" s="1167">
        <v>0</v>
      </c>
      <c r="X1075" s="1167">
        <v>0</v>
      </c>
      <c r="Y1075" s="1167">
        <v>580</v>
      </c>
      <c r="Z1075" s="1167">
        <v>0</v>
      </c>
      <c r="AA1075" s="1167">
        <v>0</v>
      </c>
      <c r="AB1075" s="1167">
        <v>0</v>
      </c>
      <c r="AC1075" s="1167">
        <v>0</v>
      </c>
      <c r="AD1075" s="1167">
        <v>0</v>
      </c>
      <c r="AE1075" s="1167">
        <v>0</v>
      </c>
      <c r="AF1075" s="1167">
        <v>4</v>
      </c>
      <c r="AG1075" s="1167">
        <v>0</v>
      </c>
      <c r="AH1075" s="1167">
        <v>0</v>
      </c>
      <c r="AI1075" s="1167">
        <v>580</v>
      </c>
      <c r="BK1075" s="1167">
        <v>1071</v>
      </c>
    </row>
    <row r="1076" spans="1:63" s="1167" customFormat="1" ht="13.5" customHeight="1">
      <c r="A1076" s="1218">
        <v>44306</v>
      </c>
      <c r="B1076" s="1167" t="s">
        <v>195</v>
      </c>
      <c r="C1076" s="1167" t="s">
        <v>66</v>
      </c>
      <c r="D1076" s="1167">
        <v>100</v>
      </c>
      <c r="E1076" s="1167">
        <v>100</v>
      </c>
      <c r="J1076" s="1167">
        <v>0</v>
      </c>
      <c r="L1076" s="1167">
        <v>3</v>
      </c>
      <c r="O1076" s="1167">
        <v>300</v>
      </c>
      <c r="T1076" s="1167">
        <v>0</v>
      </c>
      <c r="U1076" s="1167">
        <v>0</v>
      </c>
      <c r="V1076" s="1167">
        <v>3</v>
      </c>
      <c r="W1076" s="1167">
        <v>0</v>
      </c>
      <c r="X1076" s="1167">
        <v>0</v>
      </c>
      <c r="Y1076" s="1167">
        <v>300</v>
      </c>
      <c r="Z1076" s="1167">
        <v>0</v>
      </c>
      <c r="AA1076" s="1167">
        <v>0</v>
      </c>
      <c r="AB1076" s="1167">
        <v>0</v>
      </c>
      <c r="AC1076" s="1167">
        <v>0</v>
      </c>
      <c r="AD1076" s="1167">
        <v>0</v>
      </c>
      <c r="AE1076" s="1167">
        <v>0</v>
      </c>
      <c r="AF1076" s="1167">
        <v>3</v>
      </c>
      <c r="AG1076" s="1167">
        <v>0</v>
      </c>
      <c r="AH1076" s="1167">
        <v>0</v>
      </c>
      <c r="AI1076" s="1167">
        <v>300</v>
      </c>
      <c r="BK1076" s="1167">
        <v>1072</v>
      </c>
    </row>
    <row r="1077" spans="1:63" s="1167" customFormat="1" ht="13.5" customHeight="1">
      <c r="A1077" s="1218">
        <v>44306</v>
      </c>
      <c r="B1077" s="1167" t="s">
        <v>63</v>
      </c>
      <c r="C1077" s="1167" t="s">
        <v>66</v>
      </c>
      <c r="D1077" s="1167">
        <v>200</v>
      </c>
      <c r="E1077" s="1167">
        <v>200</v>
      </c>
      <c r="G1077" s="1167" t="s">
        <v>900</v>
      </c>
      <c r="J1077" s="1167">
        <v>0</v>
      </c>
      <c r="O1077" s="1167">
        <v>0</v>
      </c>
      <c r="Q1077" s="1167">
        <v>2</v>
      </c>
      <c r="T1077" s="1167">
        <v>400</v>
      </c>
      <c r="U1077" s="1167">
        <v>0</v>
      </c>
      <c r="V1077" s="1167">
        <v>2</v>
      </c>
      <c r="W1077" s="1167">
        <v>0</v>
      </c>
      <c r="X1077" s="1167">
        <v>0</v>
      </c>
      <c r="Y1077" s="1167">
        <v>400</v>
      </c>
      <c r="Z1077" s="1167">
        <v>0</v>
      </c>
      <c r="AA1077" s="1167">
        <v>0</v>
      </c>
      <c r="AB1077" s="1167">
        <v>0</v>
      </c>
      <c r="AC1077" s="1167">
        <v>0</v>
      </c>
      <c r="AD1077" s="1167">
        <v>0</v>
      </c>
      <c r="AE1077" s="1167">
        <v>0</v>
      </c>
      <c r="AF1077" s="1167">
        <v>2</v>
      </c>
      <c r="AG1077" s="1167">
        <v>0</v>
      </c>
      <c r="AH1077" s="1167">
        <v>0</v>
      </c>
      <c r="AI1077" s="1167">
        <v>400</v>
      </c>
      <c r="BK1077" s="1167">
        <v>1073</v>
      </c>
    </row>
    <row r="1078" spans="1:63" s="1167" customFormat="1" ht="13.5" customHeight="1">
      <c r="A1078" s="1218">
        <v>44306</v>
      </c>
      <c r="B1078" s="1167" t="s">
        <v>889</v>
      </c>
      <c r="C1078" s="1167" t="s">
        <v>66</v>
      </c>
      <c r="D1078" s="1167">
        <v>45</v>
      </c>
      <c r="E1078" s="1167">
        <v>40</v>
      </c>
      <c r="J1078" s="1167">
        <v>0</v>
      </c>
      <c r="O1078" s="1167">
        <v>0</v>
      </c>
      <c r="Q1078" s="1167">
        <v>4.5</v>
      </c>
      <c r="T1078" s="1167">
        <v>180</v>
      </c>
      <c r="U1078" s="1167">
        <v>0</v>
      </c>
      <c r="V1078" s="1167">
        <v>4.5</v>
      </c>
      <c r="W1078" s="1167">
        <v>0</v>
      </c>
      <c r="X1078" s="1167">
        <v>0</v>
      </c>
      <c r="Y1078" s="1167">
        <v>180</v>
      </c>
      <c r="Z1078" s="1167">
        <v>0</v>
      </c>
      <c r="AA1078" s="1167">
        <v>0</v>
      </c>
      <c r="AB1078" s="1167">
        <v>0</v>
      </c>
      <c r="AC1078" s="1167">
        <v>0</v>
      </c>
      <c r="AD1078" s="1167">
        <v>0</v>
      </c>
      <c r="AE1078" s="1167">
        <v>0</v>
      </c>
      <c r="AF1078" s="1167">
        <v>4.5</v>
      </c>
      <c r="AG1078" s="1167">
        <v>0</v>
      </c>
      <c r="AH1078" s="1167">
        <v>0</v>
      </c>
      <c r="AI1078" s="1167">
        <v>180</v>
      </c>
      <c r="BK1078" s="1167">
        <v>1074</v>
      </c>
    </row>
    <row r="1079" spans="1:63" s="1167" customFormat="1" ht="13.5" customHeight="1">
      <c r="A1079" s="1218">
        <v>44306</v>
      </c>
      <c r="B1079" s="1167" t="s">
        <v>3</v>
      </c>
      <c r="C1079" s="1167" t="s">
        <v>66</v>
      </c>
      <c r="D1079" s="1167">
        <v>14</v>
      </c>
      <c r="E1079" s="1167">
        <v>12</v>
      </c>
      <c r="J1079" s="1167">
        <v>0</v>
      </c>
      <c r="L1079" s="1167">
        <v>12</v>
      </c>
      <c r="O1079" s="1167">
        <v>144</v>
      </c>
      <c r="T1079" s="1167">
        <v>0</v>
      </c>
      <c r="U1079" s="1167">
        <v>0</v>
      </c>
      <c r="V1079" s="1167">
        <v>12</v>
      </c>
      <c r="W1079" s="1167">
        <v>0</v>
      </c>
      <c r="X1079" s="1167">
        <v>0</v>
      </c>
      <c r="Y1079" s="1167">
        <v>144</v>
      </c>
      <c r="Z1079" s="1167">
        <v>0</v>
      </c>
      <c r="AA1079" s="1167">
        <v>0</v>
      </c>
      <c r="AB1079" s="1167">
        <v>0</v>
      </c>
      <c r="AC1079" s="1167">
        <v>0</v>
      </c>
      <c r="AD1079" s="1167">
        <v>0</v>
      </c>
      <c r="AE1079" s="1167">
        <v>0</v>
      </c>
      <c r="AF1079" s="1167">
        <v>12</v>
      </c>
      <c r="AG1079" s="1167">
        <v>0</v>
      </c>
      <c r="AH1079" s="1167">
        <v>0</v>
      </c>
      <c r="AI1079" s="1167">
        <v>144</v>
      </c>
      <c r="BK1079" s="1167">
        <v>1075</v>
      </c>
    </row>
    <row r="1080" spans="1:63" s="1167" customFormat="1" ht="13.5" customHeight="1">
      <c r="A1080" s="1218">
        <v>44306</v>
      </c>
      <c r="B1080" s="1167" t="s">
        <v>53</v>
      </c>
      <c r="C1080" s="1167" t="s">
        <v>66</v>
      </c>
      <c r="D1080" s="1167">
        <v>40</v>
      </c>
      <c r="E1080" s="1167">
        <v>38</v>
      </c>
      <c r="J1080" s="1167">
        <v>0</v>
      </c>
      <c r="O1080" s="1167">
        <v>0</v>
      </c>
      <c r="Q1080" s="1167">
        <v>9</v>
      </c>
      <c r="T1080" s="1167">
        <v>342</v>
      </c>
      <c r="U1080" s="1167">
        <v>0</v>
      </c>
      <c r="V1080" s="1167">
        <v>9</v>
      </c>
      <c r="W1080" s="1167">
        <v>0</v>
      </c>
      <c r="X1080" s="1167">
        <v>0</v>
      </c>
      <c r="Y1080" s="1167">
        <v>342</v>
      </c>
      <c r="Z1080" s="1167">
        <v>0</v>
      </c>
      <c r="AA1080" s="1167">
        <v>0</v>
      </c>
      <c r="AB1080" s="1167">
        <v>0</v>
      </c>
      <c r="AC1080" s="1167">
        <v>0</v>
      </c>
      <c r="AD1080" s="1167">
        <v>0</v>
      </c>
      <c r="AE1080" s="1167">
        <v>0</v>
      </c>
      <c r="AF1080" s="1167">
        <v>9</v>
      </c>
      <c r="AG1080" s="1167">
        <v>0</v>
      </c>
      <c r="AH1080" s="1167">
        <v>0</v>
      </c>
      <c r="AI1080" s="1167">
        <v>342</v>
      </c>
      <c r="BK1080" s="1167">
        <v>1076</v>
      </c>
    </row>
    <row r="1081" spans="1:63" s="1167" customFormat="1" ht="13.5" customHeight="1">
      <c r="A1081" s="1218">
        <v>44306</v>
      </c>
      <c r="B1081" s="1167" t="s">
        <v>134</v>
      </c>
      <c r="C1081" s="1167" t="s">
        <v>66</v>
      </c>
      <c r="D1081" s="1167">
        <v>39</v>
      </c>
      <c r="E1081" s="1167">
        <v>39</v>
      </c>
      <c r="J1081" s="1167">
        <v>0</v>
      </c>
      <c r="L1081" s="1167">
        <v>9</v>
      </c>
      <c r="O1081" s="1167">
        <v>351</v>
      </c>
      <c r="T1081" s="1167">
        <v>0</v>
      </c>
      <c r="U1081" s="1167">
        <v>0</v>
      </c>
      <c r="V1081" s="1167">
        <v>9</v>
      </c>
      <c r="W1081" s="1167">
        <v>0</v>
      </c>
      <c r="X1081" s="1167">
        <v>0</v>
      </c>
      <c r="Y1081" s="1167">
        <v>351</v>
      </c>
      <c r="Z1081" s="1167">
        <v>0</v>
      </c>
      <c r="AA1081" s="1167">
        <v>0</v>
      </c>
      <c r="AB1081" s="1167">
        <v>0</v>
      </c>
      <c r="AC1081" s="1167">
        <v>0</v>
      </c>
      <c r="AD1081" s="1167">
        <v>0</v>
      </c>
      <c r="AE1081" s="1167">
        <v>0</v>
      </c>
      <c r="AF1081" s="1167">
        <v>9</v>
      </c>
      <c r="AG1081" s="1167">
        <v>0</v>
      </c>
      <c r="AH1081" s="1167">
        <v>0</v>
      </c>
      <c r="AI1081" s="1167">
        <v>351</v>
      </c>
      <c r="BK1081" s="1167">
        <v>1077</v>
      </c>
    </row>
    <row r="1082" spans="1:63" s="1167" customFormat="1" ht="13.5" customHeight="1">
      <c r="A1082" s="1218">
        <v>44306</v>
      </c>
      <c r="B1082" s="1167" t="s">
        <v>913</v>
      </c>
      <c r="C1082" s="1167" t="s">
        <v>66</v>
      </c>
      <c r="D1082" s="1167">
        <v>115</v>
      </c>
      <c r="E1082" s="1167">
        <v>113</v>
      </c>
      <c r="J1082" s="1167">
        <v>0</v>
      </c>
      <c r="O1082" s="1167">
        <v>0</v>
      </c>
      <c r="Q1082" s="1167">
        <v>8.5</v>
      </c>
      <c r="T1082" s="1167">
        <v>960.5</v>
      </c>
      <c r="U1082" s="1167">
        <v>0</v>
      </c>
      <c r="V1082" s="1167">
        <v>8.5</v>
      </c>
      <c r="W1082" s="1167">
        <v>0</v>
      </c>
      <c r="X1082" s="1167">
        <v>0</v>
      </c>
      <c r="Y1082" s="1167">
        <v>960.5</v>
      </c>
      <c r="Z1082" s="1167">
        <v>0</v>
      </c>
      <c r="AA1082" s="1167">
        <v>0</v>
      </c>
      <c r="AB1082" s="1167">
        <v>0</v>
      </c>
      <c r="AC1082" s="1167">
        <v>0</v>
      </c>
      <c r="AD1082" s="1167">
        <v>0</v>
      </c>
      <c r="AE1082" s="1167">
        <v>0</v>
      </c>
      <c r="AF1082" s="1167">
        <v>8.5</v>
      </c>
      <c r="AG1082" s="1167">
        <v>0</v>
      </c>
      <c r="AH1082" s="1167">
        <v>0</v>
      </c>
      <c r="AI1082" s="1167">
        <v>960.5</v>
      </c>
      <c r="BK1082" s="1167">
        <v>1078</v>
      </c>
    </row>
    <row r="1083" spans="1:63" s="1167" customFormat="1" ht="13.5" customHeight="1">
      <c r="A1083" s="1218">
        <v>44306</v>
      </c>
      <c r="B1083" s="1167" t="s">
        <v>83</v>
      </c>
      <c r="C1083" s="1167" t="s">
        <v>786</v>
      </c>
      <c r="D1083" s="1167">
        <v>10</v>
      </c>
      <c r="E1083" s="1167">
        <v>10</v>
      </c>
      <c r="J1083" s="1167">
        <v>0</v>
      </c>
      <c r="M1083" s="1167">
        <v>13</v>
      </c>
      <c r="O1083" s="1167">
        <v>130</v>
      </c>
      <c r="R1083" s="1167">
        <v>13</v>
      </c>
      <c r="T1083" s="1167">
        <v>130</v>
      </c>
      <c r="U1083" s="1167">
        <v>0</v>
      </c>
      <c r="V1083" s="1167">
        <v>0</v>
      </c>
      <c r="W1083" s="1167">
        <v>26</v>
      </c>
      <c r="X1083" s="1167">
        <v>0</v>
      </c>
      <c r="Y1083" s="1167">
        <v>260</v>
      </c>
      <c r="Z1083" s="1167">
        <v>0</v>
      </c>
      <c r="AA1083" s="1167">
        <v>0</v>
      </c>
      <c r="AB1083" s="1167">
        <v>0</v>
      </c>
      <c r="AC1083" s="1167">
        <v>0</v>
      </c>
      <c r="AD1083" s="1167">
        <v>0</v>
      </c>
      <c r="AE1083" s="1167">
        <v>0</v>
      </c>
      <c r="AF1083" s="1167">
        <v>0</v>
      </c>
      <c r="AG1083" s="1167">
        <v>26</v>
      </c>
      <c r="AH1083" s="1167">
        <v>0</v>
      </c>
      <c r="AI1083" s="1167">
        <v>260</v>
      </c>
      <c r="BK1083" s="1167">
        <v>1079</v>
      </c>
    </row>
    <row r="1084" spans="1:63" s="1167" customFormat="1" ht="13.5" customHeight="1">
      <c r="A1084" s="1218">
        <v>44306</v>
      </c>
      <c r="B1084" s="1167" t="s">
        <v>909</v>
      </c>
      <c r="C1084" s="1167" t="s">
        <v>66</v>
      </c>
      <c r="D1084" s="1167">
        <v>10</v>
      </c>
      <c r="E1084" s="1167">
        <v>7</v>
      </c>
      <c r="J1084" s="1167">
        <v>0</v>
      </c>
      <c r="O1084" s="1167">
        <v>0</v>
      </c>
      <c r="R1084" s="1167">
        <v>35</v>
      </c>
      <c r="T1084" s="1167">
        <v>245</v>
      </c>
      <c r="U1084" s="1167">
        <v>0</v>
      </c>
      <c r="V1084" s="1167">
        <v>0</v>
      </c>
      <c r="W1084" s="1167">
        <v>35</v>
      </c>
      <c r="X1084" s="1167">
        <v>0</v>
      </c>
      <c r="Y1084" s="1167">
        <v>245</v>
      </c>
      <c r="Z1084" s="1167">
        <v>0</v>
      </c>
      <c r="AA1084" s="1167">
        <v>0</v>
      </c>
      <c r="AB1084" s="1167">
        <v>0</v>
      </c>
      <c r="AC1084" s="1167">
        <v>0</v>
      </c>
      <c r="AD1084" s="1167">
        <v>0</v>
      </c>
      <c r="AE1084" s="1167">
        <v>0</v>
      </c>
      <c r="AF1084" s="1167">
        <v>0</v>
      </c>
      <c r="AG1084" s="1167">
        <v>35</v>
      </c>
      <c r="AH1084" s="1167">
        <v>0</v>
      </c>
      <c r="AI1084" s="1167">
        <v>245</v>
      </c>
      <c r="BK1084" s="1167">
        <v>1080</v>
      </c>
    </row>
    <row r="1085" spans="1:63" s="1167" customFormat="1" ht="13.5" customHeight="1">
      <c r="A1085" s="1218">
        <v>44306</v>
      </c>
      <c r="B1085" s="1167" t="s">
        <v>906</v>
      </c>
      <c r="C1085" s="1167" t="s">
        <v>66</v>
      </c>
      <c r="D1085" s="1167">
        <v>5</v>
      </c>
      <c r="E1085" s="1167">
        <v>5</v>
      </c>
      <c r="J1085" s="1167">
        <v>0</v>
      </c>
      <c r="M1085" s="1167">
        <v>35</v>
      </c>
      <c r="O1085" s="1167">
        <v>175</v>
      </c>
      <c r="T1085" s="1167">
        <v>0</v>
      </c>
      <c r="U1085" s="1167">
        <v>0</v>
      </c>
      <c r="V1085" s="1167">
        <v>0</v>
      </c>
      <c r="W1085" s="1167">
        <v>35</v>
      </c>
      <c r="X1085" s="1167">
        <v>0</v>
      </c>
      <c r="Y1085" s="1167">
        <v>175</v>
      </c>
      <c r="Z1085" s="1167">
        <v>0</v>
      </c>
      <c r="AA1085" s="1167">
        <v>0</v>
      </c>
      <c r="AB1085" s="1167">
        <v>0</v>
      </c>
      <c r="AC1085" s="1167">
        <v>0</v>
      </c>
      <c r="AD1085" s="1167">
        <v>0</v>
      </c>
      <c r="AE1085" s="1167">
        <v>0</v>
      </c>
      <c r="AF1085" s="1167">
        <v>0</v>
      </c>
      <c r="AG1085" s="1167">
        <v>35</v>
      </c>
      <c r="AH1085" s="1167">
        <v>0</v>
      </c>
      <c r="AI1085" s="1167">
        <v>175</v>
      </c>
      <c r="BK1085" s="1167">
        <v>1081</v>
      </c>
    </row>
    <row r="1086" spans="1:63" s="1167" customFormat="1" ht="13.5" customHeight="1">
      <c r="A1086" s="1218">
        <v>44306</v>
      </c>
      <c r="B1086" s="1167" t="s">
        <v>478</v>
      </c>
      <c r="C1086" s="1167" t="s">
        <v>66</v>
      </c>
      <c r="D1086" s="1167">
        <v>12</v>
      </c>
      <c r="E1086" s="1167">
        <v>12</v>
      </c>
      <c r="H1086" s="1167">
        <v>20</v>
      </c>
      <c r="J1086" s="1167">
        <v>240</v>
      </c>
      <c r="O1086" s="1167">
        <v>0</v>
      </c>
      <c r="T1086" s="1167">
        <v>0</v>
      </c>
      <c r="U1086" s="1167">
        <v>0</v>
      </c>
      <c r="V1086" s="1167">
        <v>0</v>
      </c>
      <c r="W1086" s="1167">
        <v>20</v>
      </c>
      <c r="X1086" s="1167">
        <v>0</v>
      </c>
      <c r="Y1086" s="1167">
        <v>240</v>
      </c>
      <c r="Z1086" s="1167">
        <v>0</v>
      </c>
      <c r="AA1086" s="1167">
        <v>0</v>
      </c>
      <c r="AB1086" s="1167">
        <v>0</v>
      </c>
      <c r="AC1086" s="1167">
        <v>0</v>
      </c>
      <c r="AD1086" s="1167">
        <v>0</v>
      </c>
      <c r="AE1086" s="1167">
        <v>0</v>
      </c>
      <c r="AF1086" s="1167">
        <v>0</v>
      </c>
      <c r="AG1086" s="1167">
        <v>20</v>
      </c>
      <c r="AH1086" s="1167">
        <v>0</v>
      </c>
      <c r="AI1086" s="1167">
        <v>240</v>
      </c>
      <c r="BK1086" s="1167">
        <v>1082</v>
      </c>
    </row>
    <row r="1087" spans="1:63" s="1167" customFormat="1" ht="13.5" customHeight="1">
      <c r="A1087" s="1218">
        <v>44306</v>
      </c>
      <c r="B1087" s="1167" t="s">
        <v>60</v>
      </c>
      <c r="C1087" s="1167" t="s">
        <v>66</v>
      </c>
      <c r="D1087" s="1167">
        <v>20</v>
      </c>
      <c r="E1087" s="1167">
        <v>20</v>
      </c>
      <c r="H1087" s="1167">
        <v>0.5</v>
      </c>
      <c r="J1087" s="1167">
        <v>10</v>
      </c>
      <c r="M1087" s="1167">
        <v>1</v>
      </c>
      <c r="O1087" s="1167">
        <v>20</v>
      </c>
      <c r="R1087" s="1167">
        <v>1</v>
      </c>
      <c r="T1087" s="1167">
        <v>20</v>
      </c>
      <c r="U1087" s="1167">
        <v>0</v>
      </c>
      <c r="V1087" s="1167">
        <v>0</v>
      </c>
      <c r="W1087" s="1167">
        <v>2.5</v>
      </c>
      <c r="X1087" s="1167">
        <v>0</v>
      </c>
      <c r="Y1087" s="1167">
        <v>50</v>
      </c>
      <c r="Z1087" s="1167">
        <v>0</v>
      </c>
      <c r="AA1087" s="1167">
        <v>0</v>
      </c>
      <c r="AB1087" s="1167">
        <v>0</v>
      </c>
      <c r="AC1087" s="1167">
        <v>0</v>
      </c>
      <c r="AD1087" s="1167">
        <v>0</v>
      </c>
      <c r="AE1087" s="1167">
        <v>0</v>
      </c>
      <c r="AF1087" s="1167">
        <v>0</v>
      </c>
      <c r="AG1087" s="1167">
        <v>2.5</v>
      </c>
      <c r="AH1087" s="1167">
        <v>0</v>
      </c>
      <c r="AI1087" s="1167">
        <v>50</v>
      </c>
      <c r="BK1087" s="1167">
        <v>1083</v>
      </c>
    </row>
    <row r="1088" spans="1:63" s="1167" customFormat="1" ht="13.5" customHeight="1">
      <c r="A1088" s="1218">
        <v>44306</v>
      </c>
      <c r="B1088" s="1167" t="s">
        <v>61</v>
      </c>
      <c r="C1088" s="1167" t="s">
        <v>66</v>
      </c>
      <c r="D1088" s="1167">
        <v>20</v>
      </c>
      <c r="E1088" s="1167">
        <v>20</v>
      </c>
      <c r="H1088" s="1167">
        <v>0.5</v>
      </c>
      <c r="J1088" s="1167">
        <v>10</v>
      </c>
      <c r="M1088" s="1167">
        <v>1</v>
      </c>
      <c r="O1088" s="1167">
        <v>20</v>
      </c>
      <c r="R1088" s="1167">
        <v>1</v>
      </c>
      <c r="T1088" s="1167">
        <v>20</v>
      </c>
      <c r="U1088" s="1167">
        <v>0</v>
      </c>
      <c r="V1088" s="1167">
        <v>0</v>
      </c>
      <c r="W1088" s="1167">
        <v>2.5</v>
      </c>
      <c r="X1088" s="1167">
        <v>0</v>
      </c>
      <c r="Y1088" s="1167">
        <v>50</v>
      </c>
      <c r="Z1088" s="1167">
        <v>0</v>
      </c>
      <c r="AA1088" s="1167">
        <v>0</v>
      </c>
      <c r="AB1088" s="1167">
        <v>0</v>
      </c>
      <c r="AC1088" s="1167">
        <v>0</v>
      </c>
      <c r="AD1088" s="1167">
        <v>0</v>
      </c>
      <c r="AE1088" s="1167">
        <v>0</v>
      </c>
      <c r="AF1088" s="1167">
        <v>0</v>
      </c>
      <c r="AG1088" s="1167">
        <v>2.5</v>
      </c>
      <c r="AH1088" s="1167">
        <v>0</v>
      </c>
      <c r="AI1088" s="1167">
        <v>50</v>
      </c>
      <c r="BK1088" s="1167">
        <v>1084</v>
      </c>
    </row>
    <row r="1089" spans="1:63" s="1167" customFormat="1" ht="13.5" customHeight="1">
      <c r="A1089" s="1218">
        <v>44306</v>
      </c>
      <c r="B1089" s="1167" t="s">
        <v>160</v>
      </c>
      <c r="C1089" s="1167" t="s">
        <v>66</v>
      </c>
      <c r="D1089" s="1167">
        <v>14</v>
      </c>
      <c r="E1089" s="1167">
        <v>12</v>
      </c>
      <c r="J1089" s="1167">
        <v>0</v>
      </c>
      <c r="M1089" s="1167">
        <v>4</v>
      </c>
      <c r="O1089" s="1167">
        <v>48</v>
      </c>
      <c r="R1089" s="1167">
        <v>4</v>
      </c>
      <c r="T1089" s="1167">
        <v>48</v>
      </c>
      <c r="U1089" s="1167">
        <v>0</v>
      </c>
      <c r="V1089" s="1167">
        <v>0</v>
      </c>
      <c r="W1089" s="1167">
        <v>8</v>
      </c>
      <c r="X1089" s="1167">
        <v>0</v>
      </c>
      <c r="Y1089" s="1167">
        <v>96</v>
      </c>
      <c r="Z1089" s="1167">
        <v>0</v>
      </c>
      <c r="AA1089" s="1167">
        <v>0</v>
      </c>
      <c r="AB1089" s="1167">
        <v>0</v>
      </c>
      <c r="AC1089" s="1167">
        <v>0</v>
      </c>
      <c r="AD1089" s="1167">
        <v>0</v>
      </c>
      <c r="AE1089" s="1167">
        <v>0</v>
      </c>
      <c r="AF1089" s="1167">
        <v>0</v>
      </c>
      <c r="AG1089" s="1167">
        <v>8</v>
      </c>
      <c r="AH1089" s="1167">
        <v>0</v>
      </c>
      <c r="AI1089" s="1167">
        <v>96</v>
      </c>
      <c r="BK1089" s="1167">
        <v>1085</v>
      </c>
    </row>
    <row r="1090" spans="1:63" s="1167" customFormat="1" ht="13.5" customHeight="1">
      <c r="A1090" s="1218">
        <v>44306</v>
      </c>
      <c r="B1090" s="1167" t="s">
        <v>161</v>
      </c>
      <c r="C1090" s="1167" t="s">
        <v>389</v>
      </c>
      <c r="D1090" s="1167">
        <v>13</v>
      </c>
      <c r="E1090" s="1167">
        <v>13</v>
      </c>
      <c r="J1090" s="1167">
        <v>0</v>
      </c>
      <c r="M1090" s="1167">
        <v>6</v>
      </c>
      <c r="O1090" s="1167">
        <v>78</v>
      </c>
      <c r="T1090" s="1167">
        <v>0</v>
      </c>
      <c r="U1090" s="1167">
        <v>0</v>
      </c>
      <c r="V1090" s="1167">
        <v>0</v>
      </c>
      <c r="W1090" s="1167">
        <v>6</v>
      </c>
      <c r="X1090" s="1167">
        <v>0</v>
      </c>
      <c r="Y1090" s="1167">
        <v>78</v>
      </c>
      <c r="Z1090" s="1167">
        <v>0</v>
      </c>
      <c r="AA1090" s="1167">
        <v>0</v>
      </c>
      <c r="AB1090" s="1167">
        <v>0</v>
      </c>
      <c r="AC1090" s="1167">
        <v>0</v>
      </c>
      <c r="AD1090" s="1167">
        <v>0</v>
      </c>
      <c r="AE1090" s="1167">
        <v>0</v>
      </c>
      <c r="AF1090" s="1167">
        <v>0</v>
      </c>
      <c r="AG1090" s="1167">
        <v>6</v>
      </c>
      <c r="AH1090" s="1167">
        <v>0</v>
      </c>
      <c r="AI1090" s="1167">
        <v>78</v>
      </c>
      <c r="BK1090" s="1167">
        <v>1086</v>
      </c>
    </row>
    <row r="1091" spans="1:63" s="1167" customFormat="1" ht="13.5" customHeight="1">
      <c r="A1091" s="1218">
        <v>44306</v>
      </c>
      <c r="B1091" s="1167" t="s">
        <v>896</v>
      </c>
      <c r="C1091" s="1167" t="s">
        <v>66</v>
      </c>
      <c r="D1091" s="1167">
        <v>10</v>
      </c>
      <c r="E1091" s="1167">
        <v>10</v>
      </c>
      <c r="H1091" s="1167">
        <v>5</v>
      </c>
      <c r="J1091" s="1167">
        <v>50</v>
      </c>
      <c r="M1091" s="1167">
        <v>5</v>
      </c>
      <c r="O1091" s="1167">
        <v>50</v>
      </c>
      <c r="R1091" s="1167">
        <v>5</v>
      </c>
      <c r="T1091" s="1167">
        <v>50</v>
      </c>
      <c r="U1091" s="1167">
        <v>0</v>
      </c>
      <c r="V1091" s="1167">
        <v>0</v>
      </c>
      <c r="W1091" s="1167">
        <v>15</v>
      </c>
      <c r="X1091" s="1167">
        <v>0</v>
      </c>
      <c r="Y1091" s="1167">
        <v>150</v>
      </c>
      <c r="Z1091" s="1167">
        <v>0</v>
      </c>
      <c r="AA1091" s="1167">
        <v>0</v>
      </c>
      <c r="AB1091" s="1167">
        <v>0</v>
      </c>
      <c r="AC1091" s="1167">
        <v>0</v>
      </c>
      <c r="AD1091" s="1167">
        <v>0</v>
      </c>
      <c r="AE1091" s="1167">
        <v>0</v>
      </c>
      <c r="AF1091" s="1167">
        <v>0</v>
      </c>
      <c r="AG1091" s="1167">
        <v>15</v>
      </c>
      <c r="AH1091" s="1167">
        <v>0</v>
      </c>
      <c r="AI1091" s="1167">
        <v>150</v>
      </c>
      <c r="BK1091" s="1167">
        <v>1087</v>
      </c>
    </row>
    <row r="1092" spans="1:63" s="1167" customFormat="1" ht="13.5" customHeight="1">
      <c r="A1092" s="1218">
        <v>44306</v>
      </c>
      <c r="B1092" s="1167" t="s">
        <v>893</v>
      </c>
      <c r="C1092" s="1167" t="s">
        <v>66</v>
      </c>
      <c r="D1092" s="1167">
        <v>25</v>
      </c>
      <c r="E1092" s="1167">
        <v>25</v>
      </c>
      <c r="J1092" s="1167">
        <v>0</v>
      </c>
      <c r="O1092" s="1167">
        <v>0</v>
      </c>
      <c r="R1092" s="1167">
        <v>7</v>
      </c>
      <c r="T1092" s="1167">
        <v>175</v>
      </c>
      <c r="U1092" s="1167">
        <v>0</v>
      </c>
      <c r="V1092" s="1167">
        <v>0</v>
      </c>
      <c r="W1092" s="1167">
        <v>7</v>
      </c>
      <c r="X1092" s="1167">
        <v>0</v>
      </c>
      <c r="Y1092" s="1167">
        <v>175</v>
      </c>
      <c r="Z1092" s="1167">
        <v>0</v>
      </c>
      <c r="AA1092" s="1167">
        <v>0</v>
      </c>
      <c r="AB1092" s="1167">
        <v>0</v>
      </c>
      <c r="AC1092" s="1167">
        <v>0</v>
      </c>
      <c r="AD1092" s="1167">
        <v>0</v>
      </c>
      <c r="AE1092" s="1167">
        <v>0</v>
      </c>
      <c r="AF1092" s="1167">
        <v>0</v>
      </c>
      <c r="AG1092" s="1167">
        <v>7</v>
      </c>
      <c r="AH1092" s="1167">
        <v>0</v>
      </c>
      <c r="AI1092" s="1167">
        <v>175</v>
      </c>
      <c r="BK1092" s="1167">
        <v>1088</v>
      </c>
    </row>
    <row r="1093" spans="1:63" s="1167" customFormat="1" ht="13.5" customHeight="1">
      <c r="A1093" s="1218">
        <v>44306</v>
      </c>
      <c r="B1093" s="1167" t="s">
        <v>126</v>
      </c>
      <c r="C1093" s="1167" t="s">
        <v>66</v>
      </c>
      <c r="D1093" s="1167">
        <v>15</v>
      </c>
      <c r="E1093" s="1167">
        <v>15</v>
      </c>
      <c r="J1093" s="1167">
        <v>0</v>
      </c>
      <c r="O1093" s="1167">
        <v>0</v>
      </c>
      <c r="T1093" s="1167">
        <v>0</v>
      </c>
      <c r="U1093" s="1167">
        <v>0</v>
      </c>
      <c r="V1093" s="1167">
        <v>0</v>
      </c>
      <c r="W1093" s="1167">
        <v>0</v>
      </c>
      <c r="X1093" s="1167">
        <v>0</v>
      </c>
      <c r="Y1093" s="1167">
        <v>0</v>
      </c>
      <c r="Z1093" s="1167">
        <v>0</v>
      </c>
      <c r="AA1093" s="1167">
        <v>0</v>
      </c>
      <c r="AB1093" s="1167">
        <v>0</v>
      </c>
      <c r="AC1093" s="1167">
        <v>0</v>
      </c>
      <c r="AD1093" s="1167">
        <v>0</v>
      </c>
      <c r="AE1093" s="1167">
        <v>0</v>
      </c>
      <c r="AF1093" s="1167">
        <v>0</v>
      </c>
      <c r="AG1093" s="1167">
        <v>0</v>
      </c>
      <c r="AH1093" s="1167">
        <v>0</v>
      </c>
      <c r="AI1093" s="1167">
        <v>0</v>
      </c>
      <c r="BK1093" s="1167">
        <v>1089</v>
      </c>
    </row>
    <row r="1094" spans="1:63" s="1167" customFormat="1" ht="13.5" customHeight="1">
      <c r="A1094" s="1218">
        <v>44306</v>
      </c>
      <c r="B1094" s="1167" t="s">
        <v>62</v>
      </c>
      <c r="C1094" s="1167" t="s">
        <v>66</v>
      </c>
      <c r="D1094" s="1167">
        <v>10</v>
      </c>
      <c r="E1094" s="1167">
        <v>8</v>
      </c>
      <c r="J1094" s="1167">
        <v>0</v>
      </c>
      <c r="O1094" s="1167">
        <v>0</v>
      </c>
      <c r="R1094" s="1167">
        <v>8</v>
      </c>
      <c r="T1094" s="1167">
        <v>64</v>
      </c>
      <c r="U1094" s="1167">
        <v>0</v>
      </c>
      <c r="V1094" s="1167">
        <v>0</v>
      </c>
      <c r="W1094" s="1167">
        <v>8</v>
      </c>
      <c r="X1094" s="1167">
        <v>0</v>
      </c>
      <c r="Y1094" s="1167">
        <v>64</v>
      </c>
      <c r="Z1094" s="1167">
        <v>0</v>
      </c>
      <c r="AA1094" s="1167">
        <v>0</v>
      </c>
      <c r="AB1094" s="1167">
        <v>0</v>
      </c>
      <c r="AC1094" s="1167">
        <v>0</v>
      </c>
      <c r="AD1094" s="1167">
        <v>0</v>
      </c>
      <c r="AE1094" s="1167">
        <v>0</v>
      </c>
      <c r="AF1094" s="1167">
        <v>0</v>
      </c>
      <c r="AG1094" s="1167">
        <v>8</v>
      </c>
      <c r="AH1094" s="1167">
        <v>0</v>
      </c>
      <c r="AI1094" s="1167">
        <v>64</v>
      </c>
      <c r="BK1094" s="1167">
        <v>1090</v>
      </c>
    </row>
    <row r="1095" spans="1:63" s="1167" customFormat="1" ht="13.5" customHeight="1">
      <c r="A1095" s="1218">
        <v>44306</v>
      </c>
      <c r="B1095" s="1167" t="s">
        <v>64</v>
      </c>
      <c r="C1095" s="1167" t="s">
        <v>66</v>
      </c>
      <c r="D1095" s="1167">
        <v>13</v>
      </c>
      <c r="E1095" s="1167">
        <v>13</v>
      </c>
      <c r="J1095" s="1167">
        <v>0</v>
      </c>
      <c r="M1095" s="1167">
        <v>7</v>
      </c>
      <c r="O1095" s="1167">
        <v>91</v>
      </c>
      <c r="T1095" s="1167">
        <v>0</v>
      </c>
      <c r="U1095" s="1167">
        <v>0</v>
      </c>
      <c r="V1095" s="1167">
        <v>0</v>
      </c>
      <c r="W1095" s="1167">
        <v>7</v>
      </c>
      <c r="X1095" s="1167">
        <v>0</v>
      </c>
      <c r="Y1095" s="1167">
        <v>91</v>
      </c>
      <c r="Z1095" s="1167">
        <v>0</v>
      </c>
      <c r="AA1095" s="1167">
        <v>0</v>
      </c>
      <c r="AB1095" s="1167">
        <v>0</v>
      </c>
      <c r="AC1095" s="1167">
        <v>0</v>
      </c>
      <c r="AD1095" s="1167">
        <v>0</v>
      </c>
      <c r="AE1095" s="1167">
        <v>0</v>
      </c>
      <c r="AF1095" s="1167">
        <v>0</v>
      </c>
      <c r="AG1095" s="1167">
        <v>7</v>
      </c>
      <c r="AH1095" s="1167">
        <v>0</v>
      </c>
      <c r="AI1095" s="1167">
        <v>91</v>
      </c>
      <c r="BK1095" s="1167">
        <v>1091</v>
      </c>
    </row>
    <row r="1096" spans="1:63" s="1167" customFormat="1" ht="13.5" customHeight="1">
      <c r="A1096" s="1218">
        <v>44306</v>
      </c>
      <c r="B1096" s="1167" t="s">
        <v>511</v>
      </c>
      <c r="C1096" s="1167" t="s">
        <v>66</v>
      </c>
      <c r="D1096" s="1167">
        <v>20</v>
      </c>
      <c r="E1096" s="1167">
        <v>15</v>
      </c>
      <c r="J1096" s="1167">
        <v>0</v>
      </c>
      <c r="O1096" s="1167">
        <v>0</v>
      </c>
      <c r="R1096" s="1167">
        <v>1</v>
      </c>
      <c r="T1096" s="1167">
        <v>15</v>
      </c>
      <c r="U1096" s="1167">
        <v>0</v>
      </c>
      <c r="V1096" s="1167">
        <v>0</v>
      </c>
      <c r="W1096" s="1167">
        <v>1</v>
      </c>
      <c r="X1096" s="1167">
        <v>0</v>
      </c>
      <c r="Y1096" s="1167">
        <v>15</v>
      </c>
      <c r="Z1096" s="1167">
        <v>0</v>
      </c>
      <c r="AA1096" s="1167">
        <v>0</v>
      </c>
      <c r="AB1096" s="1167">
        <v>0</v>
      </c>
      <c r="AC1096" s="1167">
        <v>0</v>
      </c>
      <c r="AD1096" s="1167">
        <v>0</v>
      </c>
      <c r="AE1096" s="1167">
        <v>0</v>
      </c>
      <c r="AF1096" s="1167">
        <v>0</v>
      </c>
      <c r="AG1096" s="1167">
        <v>1</v>
      </c>
      <c r="AH1096" s="1167">
        <v>0</v>
      </c>
      <c r="AI1096" s="1167">
        <v>15</v>
      </c>
      <c r="BK1096" s="1167">
        <v>1092</v>
      </c>
    </row>
    <row r="1097" spans="1:63" s="1167" customFormat="1" ht="13.5" customHeight="1">
      <c r="A1097" s="1218">
        <v>44306</v>
      </c>
      <c r="B1097" s="1167" t="s">
        <v>895</v>
      </c>
      <c r="C1097" s="1167" t="s">
        <v>66</v>
      </c>
      <c r="D1097" s="1167">
        <v>8</v>
      </c>
      <c r="E1097" s="1167">
        <v>8</v>
      </c>
      <c r="J1097" s="1167">
        <v>0</v>
      </c>
      <c r="M1097" s="1167">
        <v>6</v>
      </c>
      <c r="O1097" s="1167">
        <v>48</v>
      </c>
      <c r="T1097" s="1167">
        <v>0</v>
      </c>
      <c r="U1097" s="1167">
        <v>0</v>
      </c>
      <c r="V1097" s="1167">
        <v>0</v>
      </c>
      <c r="W1097" s="1167">
        <v>6</v>
      </c>
      <c r="X1097" s="1167">
        <v>0</v>
      </c>
      <c r="Y1097" s="1167">
        <v>48</v>
      </c>
      <c r="Z1097" s="1167">
        <v>0</v>
      </c>
      <c r="AA1097" s="1167">
        <v>0</v>
      </c>
      <c r="AB1097" s="1167">
        <v>0</v>
      </c>
      <c r="AC1097" s="1167">
        <v>0</v>
      </c>
      <c r="AD1097" s="1167">
        <v>0</v>
      </c>
      <c r="AE1097" s="1167">
        <v>0</v>
      </c>
      <c r="AF1097" s="1167">
        <v>0</v>
      </c>
      <c r="AG1097" s="1167">
        <v>6</v>
      </c>
      <c r="AH1097" s="1167">
        <v>0</v>
      </c>
      <c r="AI1097" s="1167">
        <v>48</v>
      </c>
      <c r="BK1097" s="1167">
        <v>1093</v>
      </c>
    </row>
    <row r="1098" spans="1:63" s="1167" customFormat="1" ht="13.5" customHeight="1">
      <c r="A1098" s="1218">
        <v>44306</v>
      </c>
      <c r="B1098" s="1167" t="s">
        <v>512</v>
      </c>
      <c r="C1098" s="1167" t="s">
        <v>66</v>
      </c>
      <c r="D1098" s="1167">
        <v>20</v>
      </c>
      <c r="E1098" s="1167">
        <v>20</v>
      </c>
      <c r="J1098" s="1167">
        <v>0</v>
      </c>
      <c r="O1098" s="1167">
        <v>0</v>
      </c>
      <c r="T1098" s="1167">
        <v>0</v>
      </c>
      <c r="U1098" s="1167">
        <v>0</v>
      </c>
      <c r="V1098" s="1167">
        <v>0</v>
      </c>
      <c r="W1098" s="1167">
        <v>0</v>
      </c>
      <c r="X1098" s="1167">
        <v>0</v>
      </c>
      <c r="Y1098" s="1167">
        <v>0</v>
      </c>
      <c r="Z1098" s="1167">
        <v>0</v>
      </c>
      <c r="AA1098" s="1167">
        <v>0</v>
      </c>
      <c r="AB1098" s="1167">
        <v>0</v>
      </c>
      <c r="AC1098" s="1167">
        <v>0</v>
      </c>
      <c r="AD1098" s="1167">
        <v>0</v>
      </c>
      <c r="AE1098" s="1167">
        <v>0</v>
      </c>
      <c r="AF1098" s="1167">
        <v>0</v>
      </c>
      <c r="AG1098" s="1167">
        <v>0</v>
      </c>
      <c r="AH1098" s="1167">
        <v>0</v>
      </c>
      <c r="AI1098" s="1167">
        <v>0</v>
      </c>
      <c r="BK1098" s="1167">
        <v>1094</v>
      </c>
    </row>
    <row r="1099" spans="1:63" s="1167" customFormat="1" ht="13.5" customHeight="1">
      <c r="A1099" s="1218">
        <v>44306</v>
      </c>
      <c r="B1099" s="1167" t="s">
        <v>636</v>
      </c>
      <c r="C1099" s="1167" t="s">
        <v>66</v>
      </c>
      <c r="D1099" s="1167">
        <v>10</v>
      </c>
      <c r="E1099" s="1167">
        <v>10</v>
      </c>
      <c r="J1099" s="1167">
        <v>0</v>
      </c>
      <c r="O1099" s="1167">
        <v>0</v>
      </c>
      <c r="T1099" s="1167">
        <v>0</v>
      </c>
      <c r="U1099" s="1167">
        <v>0</v>
      </c>
      <c r="V1099" s="1167">
        <v>0</v>
      </c>
      <c r="W1099" s="1167">
        <v>0</v>
      </c>
      <c r="X1099" s="1167">
        <v>0</v>
      </c>
      <c r="Y1099" s="1167">
        <v>0</v>
      </c>
      <c r="Z1099" s="1167">
        <v>0</v>
      </c>
      <c r="AA1099" s="1167">
        <v>0</v>
      </c>
      <c r="AB1099" s="1167">
        <v>0</v>
      </c>
      <c r="AC1099" s="1167">
        <v>0</v>
      </c>
      <c r="AD1099" s="1167">
        <v>0</v>
      </c>
      <c r="AE1099" s="1167">
        <v>0</v>
      </c>
      <c r="AF1099" s="1167">
        <v>0</v>
      </c>
      <c r="AG1099" s="1167">
        <v>0</v>
      </c>
      <c r="AH1099" s="1167">
        <v>0</v>
      </c>
      <c r="AI1099" s="1167">
        <v>0</v>
      </c>
      <c r="BK1099" s="1167">
        <v>1095</v>
      </c>
    </row>
    <row r="1100" spans="1:63" s="1167" customFormat="1" ht="13.5" customHeight="1">
      <c r="A1100" s="1218">
        <v>44307</v>
      </c>
      <c r="B1100" s="1167" t="s">
        <v>229</v>
      </c>
      <c r="C1100" s="1167" t="s">
        <v>66</v>
      </c>
      <c r="D1100" s="1167">
        <v>2</v>
      </c>
      <c r="E1100" s="1167">
        <v>2</v>
      </c>
      <c r="F1100" s="1167">
        <v>40</v>
      </c>
      <c r="J1100" s="1167">
        <v>80</v>
      </c>
      <c r="K1100" s="1167">
        <v>100</v>
      </c>
      <c r="O1100" s="1167">
        <v>200</v>
      </c>
      <c r="P1100" s="1167">
        <v>50</v>
      </c>
      <c r="T1100" s="1167">
        <v>100</v>
      </c>
      <c r="U1100" s="1167">
        <v>190</v>
      </c>
      <c r="V1100" s="1167">
        <v>0</v>
      </c>
      <c r="W1100" s="1167">
        <v>0</v>
      </c>
      <c r="X1100" s="1167">
        <v>0</v>
      </c>
      <c r="Y1100" s="1167">
        <v>380</v>
      </c>
      <c r="Z1100" s="1167">
        <v>9606</v>
      </c>
      <c r="AA1100" s="1167">
        <v>0</v>
      </c>
      <c r="AB1100" s="1167">
        <v>0</v>
      </c>
      <c r="AC1100" s="1167">
        <v>0</v>
      </c>
      <c r="AD1100" s="1167">
        <v>19212</v>
      </c>
      <c r="AI1100" s="1167">
        <v>0</v>
      </c>
      <c r="AJ1100" s="1167">
        <v>114</v>
      </c>
      <c r="AK1100" s="1167">
        <v>14</v>
      </c>
      <c r="AL1100" s="1167">
        <v>0.16</v>
      </c>
      <c r="AM1100" s="1167">
        <v>114</v>
      </c>
      <c r="AN1100" s="1167">
        <v>94</v>
      </c>
      <c r="AO1100" s="1167">
        <v>0.28999999999999998</v>
      </c>
      <c r="AP1100" s="1167">
        <v>114</v>
      </c>
      <c r="AQ1100" s="1167">
        <v>32</v>
      </c>
      <c r="AR1100" s="1167">
        <v>0.28999999999999998</v>
      </c>
      <c r="AS1100" s="1167">
        <v>14</v>
      </c>
      <c r="AT1100" s="1167">
        <v>14</v>
      </c>
      <c r="AU1100" s="1167">
        <v>0.16</v>
      </c>
      <c r="AV1100" s="1167">
        <v>14</v>
      </c>
      <c r="AW1100" s="1167">
        <v>86</v>
      </c>
      <c r="AX1100" s="1167">
        <v>0.26</v>
      </c>
      <c r="AY1100" s="1167">
        <v>14</v>
      </c>
      <c r="AZ1100" s="1167">
        <v>24</v>
      </c>
      <c r="BA1100" s="1167">
        <v>0.26</v>
      </c>
      <c r="BG1100" s="1167">
        <v>19962.399999999994</v>
      </c>
      <c r="BH1100" s="1167">
        <v>22.359999999999715</v>
      </c>
      <c r="BI1100" s="1167">
        <v>0</v>
      </c>
      <c r="BK1100" s="1167">
        <v>1096</v>
      </c>
    </row>
    <row r="1101" spans="1:63" s="1167" customFormat="1" ht="13.5" customHeight="1">
      <c r="A1101" s="1218">
        <v>44307</v>
      </c>
      <c r="B1101" s="1167" t="s">
        <v>848</v>
      </c>
      <c r="C1101" s="1167" t="s">
        <v>66</v>
      </c>
      <c r="D1101" s="1167">
        <v>2</v>
      </c>
      <c r="E1101" s="1167">
        <v>2</v>
      </c>
      <c r="J1101" s="1167">
        <v>0</v>
      </c>
      <c r="O1101" s="1167">
        <v>0</v>
      </c>
      <c r="T1101" s="1167">
        <v>0</v>
      </c>
      <c r="U1101" s="1167">
        <v>0</v>
      </c>
      <c r="V1101" s="1167">
        <v>0</v>
      </c>
      <c r="W1101" s="1167">
        <v>0</v>
      </c>
      <c r="X1101" s="1167">
        <v>0</v>
      </c>
      <c r="Y1101" s="1167">
        <v>0</v>
      </c>
      <c r="Z1101" s="1167">
        <v>1980</v>
      </c>
      <c r="AA1101" s="1167">
        <v>0</v>
      </c>
      <c r="AB1101" s="1167">
        <v>0</v>
      </c>
      <c r="AC1101" s="1167">
        <v>0</v>
      </c>
      <c r="AD1101" s="1167">
        <v>3960</v>
      </c>
      <c r="AI1101" s="1167">
        <v>0</v>
      </c>
      <c r="BK1101" s="1167">
        <v>1097</v>
      </c>
    </row>
    <row r="1102" spans="1:63" s="1167" customFormat="1" ht="13.5" customHeight="1">
      <c r="A1102" s="1218">
        <v>44307</v>
      </c>
      <c r="B1102" s="1167" t="s">
        <v>202</v>
      </c>
      <c r="C1102" s="1167" t="s">
        <v>66</v>
      </c>
      <c r="D1102" s="1167">
        <v>12.6</v>
      </c>
      <c r="E1102" s="1167">
        <v>12.6</v>
      </c>
      <c r="F1102" s="1167">
        <v>20</v>
      </c>
      <c r="J1102" s="1167">
        <v>252</v>
      </c>
      <c r="K1102" s="1167">
        <v>37</v>
      </c>
      <c r="O1102" s="1167">
        <v>466.2</v>
      </c>
      <c r="P1102" s="1167">
        <v>37</v>
      </c>
      <c r="T1102" s="1167">
        <v>466.2</v>
      </c>
      <c r="U1102" s="1167">
        <v>94</v>
      </c>
      <c r="V1102" s="1167">
        <v>0</v>
      </c>
      <c r="W1102" s="1167">
        <v>0</v>
      </c>
      <c r="X1102" s="1167">
        <v>0</v>
      </c>
      <c r="Y1102" s="1167">
        <v>1184.4000000000001</v>
      </c>
      <c r="Z1102" s="1167">
        <v>3710</v>
      </c>
      <c r="AA1102" s="1167">
        <v>0</v>
      </c>
      <c r="AB1102" s="1167">
        <v>0</v>
      </c>
      <c r="AC1102" s="1167">
        <v>0</v>
      </c>
      <c r="AD1102" s="1167">
        <v>46746</v>
      </c>
      <c r="AI1102" s="1167">
        <v>0</v>
      </c>
      <c r="BK1102" s="1167">
        <v>1098</v>
      </c>
    </row>
    <row r="1103" spans="1:63" s="1167" customFormat="1" ht="13.5" customHeight="1">
      <c r="A1103" s="1218">
        <v>44307</v>
      </c>
      <c r="B1103" s="1167" t="s">
        <v>850</v>
      </c>
      <c r="C1103" s="1167" t="s">
        <v>389</v>
      </c>
      <c r="D1103" s="1167">
        <v>10</v>
      </c>
      <c r="E1103" s="1167">
        <v>10</v>
      </c>
      <c r="J1103" s="1167">
        <v>0</v>
      </c>
      <c r="M1103" s="1167">
        <v>0.8</v>
      </c>
      <c r="O1103" s="1167">
        <v>8</v>
      </c>
      <c r="R1103" s="1167">
        <v>0.7</v>
      </c>
      <c r="T1103" s="1167">
        <v>7</v>
      </c>
      <c r="U1103" s="1167">
        <v>0</v>
      </c>
      <c r="V1103" s="1167">
        <v>0</v>
      </c>
      <c r="W1103" s="1167">
        <v>1.5</v>
      </c>
      <c r="X1103" s="1167">
        <v>0</v>
      </c>
      <c r="Y1103" s="1167">
        <v>15</v>
      </c>
      <c r="Z1103" s="1167">
        <v>0</v>
      </c>
      <c r="AA1103" s="1167">
        <v>0</v>
      </c>
      <c r="AB1103" s="1167">
        <v>6.5</v>
      </c>
      <c r="AC1103" s="1167">
        <v>0</v>
      </c>
      <c r="AD1103" s="1167">
        <v>65</v>
      </c>
      <c r="AI1103" s="1167">
        <v>0</v>
      </c>
      <c r="BK1103" s="1167">
        <v>1099</v>
      </c>
    </row>
    <row r="1104" spans="1:63" s="1167" customFormat="1" ht="13.5" customHeight="1">
      <c r="A1104" s="1218">
        <v>44307</v>
      </c>
      <c r="B1104" s="1167" t="s">
        <v>851</v>
      </c>
      <c r="C1104" s="1167" t="s">
        <v>389</v>
      </c>
      <c r="D1104" s="1167">
        <v>30</v>
      </c>
      <c r="E1104" s="1167">
        <v>25</v>
      </c>
      <c r="G1104" s="1167">
        <v>2</v>
      </c>
      <c r="J1104" s="1167">
        <v>50</v>
      </c>
      <c r="L1104" s="1167">
        <v>4</v>
      </c>
      <c r="O1104" s="1167">
        <v>100</v>
      </c>
      <c r="Q1104" s="1167">
        <v>2</v>
      </c>
      <c r="T1104" s="1167">
        <v>50</v>
      </c>
      <c r="U1104" s="1167">
        <v>0</v>
      </c>
      <c r="V1104" s="1167">
        <v>8</v>
      </c>
      <c r="W1104" s="1167">
        <v>0</v>
      </c>
      <c r="X1104" s="1167">
        <v>0</v>
      </c>
      <c r="Y1104" s="1167">
        <v>200</v>
      </c>
      <c r="Z1104" s="1167">
        <v>0</v>
      </c>
      <c r="AA1104" s="1167">
        <v>51</v>
      </c>
      <c r="AB1104" s="1167">
        <v>0</v>
      </c>
      <c r="AC1104" s="1167">
        <v>0</v>
      </c>
      <c r="AD1104" s="1167">
        <v>1275</v>
      </c>
      <c r="AI1104" s="1167">
        <v>0</v>
      </c>
      <c r="BK1104" s="1167">
        <v>1100</v>
      </c>
    </row>
    <row r="1105" spans="1:63" s="1167" customFormat="1" ht="13.5" customHeight="1">
      <c r="A1105" s="1218">
        <v>44307</v>
      </c>
      <c r="B1105" s="1167" t="s">
        <v>496</v>
      </c>
      <c r="C1105" s="1167" t="s">
        <v>852</v>
      </c>
      <c r="D1105" s="1167">
        <v>42</v>
      </c>
      <c r="E1105" s="1167">
        <v>42</v>
      </c>
      <c r="H1105" s="1167">
        <v>0.4</v>
      </c>
      <c r="J1105" s="1167">
        <v>16.8</v>
      </c>
      <c r="M1105" s="1167">
        <v>0.8</v>
      </c>
      <c r="O1105" s="1167">
        <v>33.6</v>
      </c>
      <c r="R1105" s="1167">
        <v>0.8</v>
      </c>
      <c r="T1105" s="1167">
        <v>33.6</v>
      </c>
      <c r="U1105" s="1167">
        <v>0</v>
      </c>
      <c r="V1105" s="1167">
        <v>0</v>
      </c>
      <c r="W1105" s="1167">
        <v>2</v>
      </c>
      <c r="X1105" s="1167">
        <v>0</v>
      </c>
      <c r="Y1105" s="1167">
        <v>84</v>
      </c>
      <c r="Z1105" s="1167">
        <v>0</v>
      </c>
      <c r="AA1105" s="1167">
        <v>0</v>
      </c>
      <c r="AB1105" s="1167">
        <v>1.7000000000000011</v>
      </c>
      <c r="AC1105" s="1167">
        <v>0</v>
      </c>
      <c r="AD1105" s="1167">
        <v>71.400000000000048</v>
      </c>
      <c r="AG1105" s="1167">
        <v>25</v>
      </c>
      <c r="AI1105" s="1167">
        <v>1050</v>
      </c>
      <c r="BK1105" s="1167">
        <v>1101</v>
      </c>
    </row>
    <row r="1106" spans="1:63" s="1167" customFormat="1" ht="13.5" customHeight="1">
      <c r="A1106" s="1218">
        <v>44307</v>
      </c>
      <c r="B1106" s="1167" t="s">
        <v>43</v>
      </c>
      <c r="C1106" s="1167" t="s">
        <v>66</v>
      </c>
      <c r="D1106" s="1167">
        <v>3.5</v>
      </c>
      <c r="E1106" s="1167">
        <v>3.5</v>
      </c>
      <c r="H1106" s="1167">
        <v>1</v>
      </c>
      <c r="J1106" s="1167">
        <v>3.5</v>
      </c>
      <c r="M1106" s="1167">
        <v>1.5</v>
      </c>
      <c r="O1106" s="1167">
        <v>5.25</v>
      </c>
      <c r="P1106" s="1167" t="s">
        <v>883</v>
      </c>
      <c r="R1106" s="1167">
        <v>1.5</v>
      </c>
      <c r="T1106" s="1167">
        <v>5.25</v>
      </c>
      <c r="U1106" s="1167">
        <v>0</v>
      </c>
      <c r="W1106" s="1167">
        <v>4</v>
      </c>
      <c r="X1106" s="1167">
        <v>0</v>
      </c>
      <c r="Y1106" s="1167">
        <v>14</v>
      </c>
      <c r="Z1106" s="1167">
        <v>0</v>
      </c>
      <c r="AA1106" s="1167">
        <v>0</v>
      </c>
      <c r="AB1106" s="1167">
        <v>98</v>
      </c>
      <c r="AC1106" s="1167">
        <v>0</v>
      </c>
      <c r="AD1106" s="1167">
        <v>343</v>
      </c>
      <c r="AI1106" s="1167">
        <v>0</v>
      </c>
      <c r="BK1106" s="1167">
        <v>1102</v>
      </c>
    </row>
    <row r="1107" spans="1:63" s="1167" customFormat="1" ht="13.5" customHeight="1">
      <c r="A1107" s="1218">
        <v>44307</v>
      </c>
      <c r="B1107" s="1167" t="s">
        <v>618</v>
      </c>
      <c r="C1107" s="1167" t="s">
        <v>66</v>
      </c>
      <c r="D1107" s="1167">
        <v>35</v>
      </c>
      <c r="E1107" s="1167">
        <v>35</v>
      </c>
      <c r="H1107" s="1167">
        <v>0.4</v>
      </c>
      <c r="J1107" s="1167">
        <v>14</v>
      </c>
      <c r="M1107" s="1167">
        <v>1</v>
      </c>
      <c r="O1107" s="1167">
        <v>35</v>
      </c>
      <c r="R1107" s="1167">
        <v>0.8</v>
      </c>
      <c r="T1107" s="1167">
        <v>28</v>
      </c>
      <c r="U1107" s="1167">
        <v>0</v>
      </c>
      <c r="V1107" s="1167">
        <v>0</v>
      </c>
      <c r="W1107" s="1167">
        <v>2.2000000000000002</v>
      </c>
      <c r="X1107" s="1167">
        <v>0</v>
      </c>
      <c r="Y1107" s="1167">
        <v>77</v>
      </c>
      <c r="Z1107" s="1167">
        <v>0</v>
      </c>
      <c r="AA1107" s="1167">
        <v>0</v>
      </c>
      <c r="AB1107" s="1167">
        <v>3</v>
      </c>
      <c r="AC1107" s="1167">
        <v>0</v>
      </c>
      <c r="AD1107" s="1167">
        <v>105</v>
      </c>
      <c r="AI1107" s="1167">
        <v>0</v>
      </c>
      <c r="BK1107" s="1167">
        <v>1103</v>
      </c>
    </row>
    <row r="1108" spans="1:63" s="1167" customFormat="1" ht="13.5" customHeight="1">
      <c r="A1108" s="1218">
        <v>44307</v>
      </c>
      <c r="B1108" s="1167" t="s">
        <v>44</v>
      </c>
      <c r="C1108" s="1167" t="s">
        <v>66</v>
      </c>
      <c r="D1108" s="1167">
        <v>20</v>
      </c>
      <c r="E1108" s="1167">
        <v>20</v>
      </c>
      <c r="H1108" s="1167">
        <v>0.4</v>
      </c>
      <c r="J1108" s="1167">
        <v>8</v>
      </c>
      <c r="M1108" s="1167">
        <v>1</v>
      </c>
      <c r="O1108" s="1167">
        <v>20</v>
      </c>
      <c r="Q1108" s="1167" t="s">
        <v>884</v>
      </c>
      <c r="R1108" s="1167">
        <v>0.8</v>
      </c>
      <c r="T1108" s="1167">
        <v>16</v>
      </c>
      <c r="U1108" s="1167">
        <v>0</v>
      </c>
      <c r="V1108" s="1167">
        <v>0</v>
      </c>
      <c r="W1108" s="1167">
        <v>2.2000000000000002</v>
      </c>
      <c r="X1108" s="1167">
        <v>0</v>
      </c>
      <c r="Y1108" s="1167">
        <v>44</v>
      </c>
      <c r="Z1108" s="1167">
        <v>0</v>
      </c>
      <c r="AA1108" s="1167">
        <v>0</v>
      </c>
      <c r="AB1108" s="1167">
        <v>3</v>
      </c>
      <c r="AC1108" s="1167">
        <v>0</v>
      </c>
      <c r="AD1108" s="1167">
        <v>60</v>
      </c>
      <c r="AI1108" s="1167">
        <v>0</v>
      </c>
      <c r="BK1108" s="1167">
        <v>1104</v>
      </c>
    </row>
    <row r="1109" spans="1:63" s="1167" customFormat="1" ht="13.5" customHeight="1">
      <c r="A1109" s="1218">
        <v>44307</v>
      </c>
      <c r="B1109" s="1167" t="s">
        <v>593</v>
      </c>
      <c r="C1109" s="1167" t="s">
        <v>389</v>
      </c>
      <c r="D1109" s="1167">
        <v>22</v>
      </c>
      <c r="E1109" s="1167">
        <v>22</v>
      </c>
      <c r="H1109" s="1167">
        <v>1</v>
      </c>
      <c r="J1109" s="1167">
        <v>22</v>
      </c>
      <c r="M1109" s="1167">
        <v>1</v>
      </c>
      <c r="O1109" s="1167">
        <v>22</v>
      </c>
      <c r="R1109" s="1167">
        <v>1.5</v>
      </c>
      <c r="T1109" s="1167">
        <v>33</v>
      </c>
      <c r="U1109" s="1167">
        <v>0</v>
      </c>
      <c r="V1109" s="1167">
        <v>0</v>
      </c>
      <c r="W1109" s="1167">
        <v>3.5</v>
      </c>
      <c r="X1109" s="1167">
        <v>0</v>
      </c>
      <c r="Y1109" s="1167">
        <v>77</v>
      </c>
      <c r="Z1109" s="1167">
        <v>0</v>
      </c>
      <c r="AA1109" s="1167">
        <v>0</v>
      </c>
      <c r="AB1109" s="1167">
        <v>19.5</v>
      </c>
      <c r="AC1109" s="1167">
        <v>0</v>
      </c>
      <c r="AD1109" s="1167">
        <v>429</v>
      </c>
      <c r="AI1109" s="1167">
        <v>0</v>
      </c>
      <c r="BK1109" s="1167">
        <v>1105</v>
      </c>
    </row>
    <row r="1110" spans="1:63" s="1167" customFormat="1" ht="13.5" customHeight="1">
      <c r="A1110" s="1218">
        <v>44307</v>
      </c>
      <c r="B1110" s="1167" t="s">
        <v>45</v>
      </c>
      <c r="C1110" s="1167" t="s">
        <v>66</v>
      </c>
      <c r="D1110" s="1167">
        <v>130</v>
      </c>
      <c r="E1110" s="1167">
        <v>90</v>
      </c>
      <c r="F1110" s="1167" t="s">
        <v>885</v>
      </c>
      <c r="G1110" s="1167" t="s">
        <v>886</v>
      </c>
      <c r="J1110" s="1167">
        <v>0</v>
      </c>
      <c r="M1110" s="1167">
        <v>0.1</v>
      </c>
      <c r="O1110" s="1167">
        <v>9</v>
      </c>
      <c r="R1110" s="1167">
        <v>0.1</v>
      </c>
      <c r="T1110" s="1167">
        <v>9</v>
      </c>
      <c r="U1110" s="1167">
        <v>0</v>
      </c>
      <c r="V1110" s="1167">
        <v>0</v>
      </c>
      <c r="W1110" s="1167">
        <v>0.2</v>
      </c>
      <c r="X1110" s="1167">
        <v>0</v>
      </c>
      <c r="Y1110" s="1167">
        <v>18</v>
      </c>
      <c r="Z1110" s="1167">
        <v>0</v>
      </c>
      <c r="AA1110" s="1167">
        <v>0</v>
      </c>
      <c r="AB1110" s="1167">
        <v>2.9999999999999982</v>
      </c>
      <c r="AC1110" s="1167">
        <v>0</v>
      </c>
      <c r="AD1110" s="1167">
        <v>269.99999999999983</v>
      </c>
      <c r="AI1110" s="1167">
        <v>0</v>
      </c>
      <c r="BK1110" s="1167">
        <v>1106</v>
      </c>
    </row>
    <row r="1111" spans="1:63" s="1167" customFormat="1" ht="13.5" customHeight="1">
      <c r="A1111" s="1218">
        <v>44307</v>
      </c>
      <c r="B1111" s="1167" t="s">
        <v>46</v>
      </c>
      <c r="C1111" s="1167" t="s">
        <v>66</v>
      </c>
      <c r="D1111" s="1167">
        <v>35</v>
      </c>
      <c r="E1111" s="1167">
        <v>35</v>
      </c>
      <c r="H1111" s="1167">
        <v>0.1</v>
      </c>
      <c r="J1111" s="1167">
        <v>3.5</v>
      </c>
      <c r="M1111" s="1167">
        <v>0.2</v>
      </c>
      <c r="O1111" s="1167">
        <v>7</v>
      </c>
      <c r="R1111" s="1167">
        <v>0.2</v>
      </c>
      <c r="T1111" s="1167">
        <v>7</v>
      </c>
      <c r="U1111" s="1167">
        <v>0</v>
      </c>
      <c r="V1111" s="1167">
        <v>0</v>
      </c>
      <c r="W1111" s="1167">
        <v>0.5</v>
      </c>
      <c r="X1111" s="1167">
        <v>0</v>
      </c>
      <c r="Y1111" s="1167">
        <v>17.5</v>
      </c>
      <c r="Z1111" s="1167">
        <v>0</v>
      </c>
      <c r="AA1111" s="1167">
        <v>0</v>
      </c>
      <c r="AB1111" s="1167">
        <v>5</v>
      </c>
      <c r="AC1111" s="1167">
        <v>0</v>
      </c>
      <c r="AD1111" s="1167">
        <v>175</v>
      </c>
      <c r="AI1111" s="1167">
        <v>0</v>
      </c>
      <c r="BK1111" s="1167">
        <v>1107</v>
      </c>
    </row>
    <row r="1112" spans="1:63" s="1167" customFormat="1" ht="13.5" customHeight="1">
      <c r="A1112" s="1218">
        <v>44307</v>
      </c>
      <c r="B1112" s="1167" t="s">
        <v>47</v>
      </c>
      <c r="C1112" s="1167" t="s">
        <v>66</v>
      </c>
      <c r="D1112" s="1167">
        <v>17</v>
      </c>
      <c r="E1112" s="1167">
        <v>17</v>
      </c>
      <c r="J1112" s="1167">
        <v>0</v>
      </c>
      <c r="M1112" s="1167">
        <v>1</v>
      </c>
      <c r="O1112" s="1167">
        <v>17</v>
      </c>
      <c r="T1112" s="1167">
        <v>0</v>
      </c>
      <c r="U1112" s="1167">
        <v>0</v>
      </c>
      <c r="V1112" s="1167">
        <v>0</v>
      </c>
      <c r="W1112" s="1167">
        <v>1</v>
      </c>
      <c r="X1112" s="1167">
        <v>0</v>
      </c>
      <c r="Y1112" s="1167">
        <v>17</v>
      </c>
      <c r="Z1112" s="1167">
        <v>0</v>
      </c>
      <c r="AA1112" s="1167">
        <v>0</v>
      </c>
      <c r="AB1112" s="1167">
        <v>1</v>
      </c>
      <c r="AC1112" s="1167">
        <v>0</v>
      </c>
      <c r="AD1112" s="1167">
        <v>17</v>
      </c>
      <c r="AI1112" s="1167">
        <v>0</v>
      </c>
      <c r="BK1112" s="1167">
        <v>1108</v>
      </c>
    </row>
    <row r="1113" spans="1:63" s="1167" customFormat="1" ht="13.5" customHeight="1">
      <c r="A1113" s="1218">
        <v>44307</v>
      </c>
      <c r="B1113" s="1167" t="s">
        <v>48</v>
      </c>
      <c r="C1113" s="1167" t="s">
        <v>389</v>
      </c>
      <c r="D1113" s="1167">
        <v>23</v>
      </c>
      <c r="E1113" s="1167">
        <v>23</v>
      </c>
      <c r="H1113" s="1167">
        <v>0.5</v>
      </c>
      <c r="J1113" s="1167">
        <v>11.5</v>
      </c>
      <c r="M1113" s="1167">
        <v>1</v>
      </c>
      <c r="O1113" s="1167">
        <v>23</v>
      </c>
      <c r="R1113" s="1167">
        <v>0.7</v>
      </c>
      <c r="T1113" s="1167">
        <v>16.099999999999998</v>
      </c>
      <c r="U1113" s="1167">
        <v>0</v>
      </c>
      <c r="V1113" s="1167">
        <v>0</v>
      </c>
      <c r="W1113" s="1167">
        <v>2.2000000000000002</v>
      </c>
      <c r="X1113" s="1167">
        <v>0</v>
      </c>
      <c r="Y1113" s="1167">
        <v>50.599999999999994</v>
      </c>
      <c r="Z1113" s="1167">
        <v>0</v>
      </c>
      <c r="AA1113" s="1167">
        <v>0</v>
      </c>
      <c r="AB1113" s="1167">
        <v>1.5</v>
      </c>
      <c r="AC1113" s="1167">
        <v>0</v>
      </c>
      <c r="AD1113" s="1167">
        <v>34.5</v>
      </c>
      <c r="AG1113" s="1167">
        <v>10</v>
      </c>
      <c r="AI1113" s="1167">
        <v>230</v>
      </c>
      <c r="BK1113" s="1167">
        <v>1109</v>
      </c>
    </row>
    <row r="1114" spans="1:63" s="1167" customFormat="1" ht="13.5" customHeight="1">
      <c r="A1114" s="1218">
        <v>44307</v>
      </c>
      <c r="B1114" s="1167" t="s">
        <v>164</v>
      </c>
      <c r="C1114" s="1167" t="s">
        <v>66</v>
      </c>
      <c r="D1114" s="1167">
        <v>80</v>
      </c>
      <c r="E1114" s="1167">
        <v>80</v>
      </c>
      <c r="H1114" s="1167">
        <v>0.2</v>
      </c>
      <c r="J1114" s="1167">
        <v>16</v>
      </c>
      <c r="M1114" s="1167">
        <v>0.3</v>
      </c>
      <c r="O1114" s="1167">
        <v>24</v>
      </c>
      <c r="R1114" s="1167">
        <v>0.3</v>
      </c>
      <c r="T1114" s="1167">
        <v>24</v>
      </c>
      <c r="U1114" s="1167">
        <v>0</v>
      </c>
      <c r="V1114" s="1167">
        <v>0</v>
      </c>
      <c r="W1114" s="1167">
        <v>0.8</v>
      </c>
      <c r="X1114" s="1167">
        <v>0</v>
      </c>
      <c r="Y1114" s="1167">
        <v>64</v>
      </c>
      <c r="Z1114" s="1167">
        <v>0</v>
      </c>
      <c r="AA1114" s="1167">
        <v>0</v>
      </c>
      <c r="AB1114" s="1167">
        <v>2.0000000000000018</v>
      </c>
      <c r="AC1114" s="1167">
        <v>0</v>
      </c>
      <c r="AD1114" s="1167">
        <v>160.00000000000014</v>
      </c>
      <c r="AI1114" s="1167">
        <v>0</v>
      </c>
      <c r="BK1114" s="1167">
        <v>1110</v>
      </c>
    </row>
    <row r="1115" spans="1:63" s="1167" customFormat="1" ht="13.5" customHeight="1">
      <c r="A1115" s="1218">
        <v>44307</v>
      </c>
      <c r="B1115" s="1167" t="s">
        <v>49</v>
      </c>
      <c r="C1115" s="1167" t="s">
        <v>66</v>
      </c>
      <c r="D1115" s="1167">
        <v>40</v>
      </c>
      <c r="E1115" s="1167">
        <v>40</v>
      </c>
      <c r="H1115" s="1167">
        <v>0.2</v>
      </c>
      <c r="J1115" s="1167">
        <v>8</v>
      </c>
      <c r="M1115" s="1167">
        <v>0.3</v>
      </c>
      <c r="O1115" s="1167">
        <v>12</v>
      </c>
      <c r="R1115" s="1167">
        <v>0.3</v>
      </c>
      <c r="T1115" s="1167">
        <v>12</v>
      </c>
      <c r="U1115" s="1167">
        <v>0</v>
      </c>
      <c r="V1115" s="1167">
        <v>0</v>
      </c>
      <c r="W1115" s="1167">
        <v>0.8</v>
      </c>
      <c r="X1115" s="1167">
        <v>0</v>
      </c>
      <c r="Y1115" s="1167">
        <v>32</v>
      </c>
      <c r="Z1115" s="1167">
        <v>0</v>
      </c>
      <c r="AA1115" s="1167">
        <v>0</v>
      </c>
      <c r="AB1115" s="1167">
        <v>13.999999999999989</v>
      </c>
      <c r="AC1115" s="1167">
        <v>0</v>
      </c>
      <c r="AD1115" s="1167">
        <v>559.99999999999955</v>
      </c>
      <c r="AI1115" s="1167">
        <v>0</v>
      </c>
      <c r="BK1115" s="1167">
        <v>1111</v>
      </c>
    </row>
    <row r="1116" spans="1:63" s="1167" customFormat="1" ht="13.5" customHeight="1">
      <c r="A1116" s="1218">
        <v>44307</v>
      </c>
      <c r="B1116" s="1167" t="s">
        <v>373</v>
      </c>
      <c r="C1116" s="1167" t="s">
        <v>66</v>
      </c>
      <c r="D1116" s="1167">
        <v>43</v>
      </c>
      <c r="E1116" s="1167">
        <v>43</v>
      </c>
      <c r="H1116" s="1167">
        <v>1</v>
      </c>
      <c r="J1116" s="1167">
        <v>43</v>
      </c>
      <c r="M1116" s="1167">
        <v>1</v>
      </c>
      <c r="O1116" s="1167">
        <v>43</v>
      </c>
      <c r="R1116" s="1167">
        <v>1</v>
      </c>
      <c r="T1116" s="1167">
        <v>43</v>
      </c>
      <c r="U1116" s="1167">
        <v>0</v>
      </c>
      <c r="V1116" s="1167">
        <v>0</v>
      </c>
      <c r="W1116" s="1167">
        <v>3</v>
      </c>
      <c r="X1116" s="1167">
        <v>0</v>
      </c>
      <c r="Y1116" s="1167">
        <v>129</v>
      </c>
      <c r="Z1116" s="1167">
        <v>0</v>
      </c>
      <c r="AA1116" s="1167">
        <v>0</v>
      </c>
      <c r="AB1116" s="1167">
        <v>4.8000000000000007</v>
      </c>
      <c r="AC1116" s="1167">
        <v>0</v>
      </c>
      <c r="AD1116" s="1167">
        <v>206.40000000000003</v>
      </c>
      <c r="AE1116" s="1167">
        <v>0</v>
      </c>
      <c r="AF1116" s="1167">
        <v>0</v>
      </c>
      <c r="AH1116" s="1167">
        <v>0</v>
      </c>
      <c r="AI1116" s="1167">
        <v>0</v>
      </c>
      <c r="BK1116" s="1167">
        <v>1112</v>
      </c>
    </row>
    <row r="1117" spans="1:63" s="1167" customFormat="1" ht="13.5" customHeight="1">
      <c r="A1117" s="1218">
        <v>44307</v>
      </c>
      <c r="B1117" s="1167" t="s">
        <v>853</v>
      </c>
      <c r="C1117" s="1167" t="s">
        <v>66</v>
      </c>
      <c r="D1117" s="1167">
        <v>30</v>
      </c>
      <c r="E1117" s="1167">
        <v>6</v>
      </c>
      <c r="H1117" s="1167">
        <v>0.5</v>
      </c>
      <c r="J1117" s="1167">
        <v>3</v>
      </c>
      <c r="M1117" s="1167">
        <v>1</v>
      </c>
      <c r="O1117" s="1167">
        <v>6</v>
      </c>
      <c r="R1117" s="1167">
        <v>1</v>
      </c>
      <c r="T1117" s="1167">
        <v>6</v>
      </c>
      <c r="V1117" s="1167">
        <v>0</v>
      </c>
      <c r="W1117" s="1167">
        <v>2.5</v>
      </c>
      <c r="X1117" s="1167">
        <v>0</v>
      </c>
      <c r="Y1117" s="1167">
        <v>15</v>
      </c>
      <c r="Z1117" s="1167">
        <v>0</v>
      </c>
      <c r="AA1117" s="1167">
        <v>0</v>
      </c>
      <c r="AB1117" s="1167">
        <v>4.5</v>
      </c>
      <c r="AC1117" s="1167">
        <v>0</v>
      </c>
      <c r="AD1117" s="1167">
        <v>27</v>
      </c>
      <c r="AE1117" s="1167">
        <v>0</v>
      </c>
      <c r="AF1117" s="1167">
        <v>0</v>
      </c>
      <c r="AH1117" s="1167">
        <v>0</v>
      </c>
      <c r="AI1117" s="1167">
        <v>0</v>
      </c>
      <c r="BK1117" s="1167">
        <v>1113</v>
      </c>
    </row>
    <row r="1118" spans="1:63" s="1167" customFormat="1" ht="13.5" customHeight="1">
      <c r="A1118" s="1218">
        <v>44307</v>
      </c>
      <c r="B1118" s="1167" t="s">
        <v>176</v>
      </c>
      <c r="C1118" s="1167" t="s">
        <v>389</v>
      </c>
      <c r="D1118" s="1167">
        <v>9</v>
      </c>
      <c r="E1118" s="1167">
        <v>9</v>
      </c>
      <c r="H1118" s="1167">
        <v>0.5</v>
      </c>
      <c r="J1118" s="1167">
        <v>4.5</v>
      </c>
      <c r="K1118" s="1167" t="s">
        <v>887</v>
      </c>
      <c r="M1118" s="1167">
        <v>1</v>
      </c>
      <c r="O1118" s="1167">
        <v>9</v>
      </c>
      <c r="R1118" s="1167">
        <v>1</v>
      </c>
      <c r="T1118" s="1167">
        <v>9</v>
      </c>
      <c r="U1118" s="1167">
        <v>0</v>
      </c>
      <c r="V1118" s="1167">
        <v>0</v>
      </c>
      <c r="W1118" s="1167">
        <v>2.5</v>
      </c>
      <c r="X1118" s="1167">
        <v>0</v>
      </c>
      <c r="Y1118" s="1167">
        <v>22.5</v>
      </c>
      <c r="Z1118" s="1167">
        <v>0</v>
      </c>
      <c r="AA1118" s="1167">
        <v>0</v>
      </c>
      <c r="AB1118" s="1167">
        <v>0.5</v>
      </c>
      <c r="AC1118" s="1167">
        <v>0</v>
      </c>
      <c r="AD1118" s="1167">
        <v>4.5</v>
      </c>
      <c r="AE1118" s="1167">
        <v>0</v>
      </c>
      <c r="AF1118" s="1167">
        <v>0</v>
      </c>
      <c r="AG1118" s="1167">
        <v>10</v>
      </c>
      <c r="AH1118" s="1167">
        <v>0</v>
      </c>
      <c r="AI1118" s="1167">
        <v>90</v>
      </c>
      <c r="BK1118" s="1167">
        <v>1114</v>
      </c>
    </row>
    <row r="1119" spans="1:63" s="1167" customFormat="1" ht="13.5" customHeight="1">
      <c r="A1119" s="1218">
        <v>44307</v>
      </c>
      <c r="B1119" s="1167" t="s">
        <v>158</v>
      </c>
      <c r="C1119" s="1167" t="s">
        <v>66</v>
      </c>
      <c r="D1119" s="1167">
        <v>30</v>
      </c>
      <c r="E1119" s="1167">
        <v>30</v>
      </c>
      <c r="H1119" s="1167">
        <v>0.5</v>
      </c>
      <c r="J1119" s="1167">
        <v>15</v>
      </c>
      <c r="M1119" s="1167">
        <v>2</v>
      </c>
      <c r="O1119" s="1167">
        <v>60</v>
      </c>
      <c r="R1119" s="1167">
        <v>1</v>
      </c>
      <c r="T1119" s="1167">
        <v>30</v>
      </c>
      <c r="U1119" s="1167">
        <v>0</v>
      </c>
      <c r="V1119" s="1167">
        <v>0</v>
      </c>
      <c r="W1119" s="1167">
        <v>3.5</v>
      </c>
      <c r="X1119" s="1167">
        <v>0</v>
      </c>
      <c r="Y1119" s="1167">
        <v>105</v>
      </c>
      <c r="Z1119" s="1167">
        <v>0</v>
      </c>
      <c r="AA1119" s="1167">
        <v>0</v>
      </c>
      <c r="AB1119" s="1167">
        <v>4.5</v>
      </c>
      <c r="AC1119" s="1167">
        <v>0</v>
      </c>
      <c r="AD1119" s="1167">
        <v>135</v>
      </c>
      <c r="AE1119" s="1167">
        <v>0</v>
      </c>
      <c r="AF1119" s="1167">
        <v>0</v>
      </c>
      <c r="AH1119" s="1167">
        <v>0</v>
      </c>
      <c r="AI1119" s="1167">
        <v>0</v>
      </c>
      <c r="BK1119" s="1167">
        <v>1115</v>
      </c>
    </row>
    <row r="1120" spans="1:63" s="1167" customFormat="1" ht="13.5" customHeight="1">
      <c r="A1120" s="1218">
        <v>44307</v>
      </c>
      <c r="B1120" s="1167" t="s">
        <v>166</v>
      </c>
      <c r="C1120" s="1167" t="s">
        <v>66</v>
      </c>
      <c r="D1120" s="1167">
        <v>30</v>
      </c>
      <c r="E1120" s="1167">
        <v>30</v>
      </c>
      <c r="J1120" s="1167">
        <v>0</v>
      </c>
      <c r="M1120" s="1167">
        <v>0.5</v>
      </c>
      <c r="O1120" s="1167">
        <v>15</v>
      </c>
      <c r="R1120" s="1167">
        <v>0.1</v>
      </c>
      <c r="T1120" s="1167">
        <v>3</v>
      </c>
      <c r="U1120" s="1167">
        <v>0</v>
      </c>
      <c r="V1120" s="1167">
        <v>0</v>
      </c>
      <c r="W1120" s="1167">
        <v>0.6</v>
      </c>
      <c r="X1120" s="1167">
        <v>0</v>
      </c>
      <c r="Y1120" s="1167">
        <v>18</v>
      </c>
      <c r="Z1120" s="1167">
        <v>0</v>
      </c>
      <c r="AA1120" s="1167">
        <v>0</v>
      </c>
      <c r="AB1120" s="1167">
        <v>3.8999999999999977</v>
      </c>
      <c r="AC1120" s="1167">
        <v>0</v>
      </c>
      <c r="AD1120" s="1167">
        <v>116.99999999999993</v>
      </c>
      <c r="AE1120" s="1167">
        <v>0</v>
      </c>
      <c r="AF1120" s="1167">
        <v>0</v>
      </c>
      <c r="AH1120" s="1167">
        <v>0</v>
      </c>
      <c r="AI1120" s="1167">
        <v>0</v>
      </c>
      <c r="BK1120" s="1167">
        <v>1116</v>
      </c>
    </row>
    <row r="1121" spans="1:63" s="1167" customFormat="1" ht="13.5" customHeight="1">
      <c r="A1121" s="1218">
        <v>44307</v>
      </c>
      <c r="B1121" s="1167" t="s">
        <v>145</v>
      </c>
      <c r="C1121" s="1167" t="s">
        <v>389</v>
      </c>
      <c r="D1121" s="1167">
        <v>16</v>
      </c>
      <c r="E1121" s="1167">
        <v>16</v>
      </c>
      <c r="H1121" s="1167">
        <v>1</v>
      </c>
      <c r="J1121" s="1167">
        <v>16</v>
      </c>
      <c r="M1121" s="1167">
        <v>1.5</v>
      </c>
      <c r="O1121" s="1167">
        <v>24</v>
      </c>
      <c r="R1121" s="1167">
        <v>1</v>
      </c>
      <c r="T1121" s="1167">
        <v>16</v>
      </c>
      <c r="U1121" s="1167">
        <v>0</v>
      </c>
      <c r="V1121" s="1167">
        <v>0</v>
      </c>
      <c r="W1121" s="1167">
        <v>3.5</v>
      </c>
      <c r="X1121" s="1167">
        <v>0</v>
      </c>
      <c r="Y1121" s="1167">
        <v>56</v>
      </c>
      <c r="Z1121" s="1167">
        <v>0</v>
      </c>
      <c r="AA1121" s="1167">
        <v>0</v>
      </c>
      <c r="AB1121" s="1167">
        <v>25</v>
      </c>
      <c r="AC1121" s="1167">
        <v>0</v>
      </c>
      <c r="AD1121" s="1167">
        <v>400</v>
      </c>
      <c r="AE1121" s="1167">
        <v>0</v>
      </c>
      <c r="AF1121" s="1167">
        <v>0</v>
      </c>
      <c r="AH1121" s="1167">
        <v>0</v>
      </c>
      <c r="AI1121" s="1167">
        <v>0</v>
      </c>
      <c r="BK1121" s="1167">
        <v>1117</v>
      </c>
    </row>
    <row r="1122" spans="1:63" s="1167" customFormat="1" ht="13.5" customHeight="1">
      <c r="A1122" s="1218">
        <v>44307</v>
      </c>
      <c r="B1122" s="1167" t="s">
        <v>136</v>
      </c>
      <c r="C1122" s="1167" t="s">
        <v>66</v>
      </c>
      <c r="D1122" s="1167">
        <v>120</v>
      </c>
      <c r="E1122" s="1167">
        <v>120</v>
      </c>
      <c r="H1122" s="1167">
        <v>5</v>
      </c>
      <c r="J1122" s="1167">
        <v>600</v>
      </c>
      <c r="M1122" s="1167">
        <v>0.5</v>
      </c>
      <c r="O1122" s="1167">
        <v>60</v>
      </c>
      <c r="P1122" s="1167" t="s">
        <v>883</v>
      </c>
      <c r="T1122" s="1167">
        <v>0</v>
      </c>
      <c r="U1122" s="1167">
        <v>0</v>
      </c>
      <c r="V1122" s="1167">
        <v>0</v>
      </c>
      <c r="W1122" s="1167">
        <v>5.5</v>
      </c>
      <c r="X1122" s="1167">
        <v>0</v>
      </c>
      <c r="Y1122" s="1167">
        <v>660</v>
      </c>
      <c r="Z1122" s="1167">
        <v>0</v>
      </c>
      <c r="AA1122" s="1167">
        <v>0</v>
      </c>
      <c r="AB1122" s="1167">
        <v>5</v>
      </c>
      <c r="AC1122" s="1167">
        <v>0</v>
      </c>
      <c r="AD1122" s="1167">
        <v>600</v>
      </c>
      <c r="AE1122" s="1167">
        <v>0</v>
      </c>
      <c r="AF1122" s="1167">
        <v>0</v>
      </c>
      <c r="AG1122" s="1167">
        <v>20</v>
      </c>
      <c r="AH1122" s="1167">
        <v>0</v>
      </c>
      <c r="AI1122" s="1167">
        <v>2400</v>
      </c>
      <c r="BK1122" s="1167">
        <v>1118</v>
      </c>
    </row>
    <row r="1123" spans="1:63" s="1167" customFormat="1" ht="13.5" customHeight="1">
      <c r="A1123" s="1218">
        <v>44307</v>
      </c>
      <c r="B1123" s="1167" t="s">
        <v>183</v>
      </c>
      <c r="C1123" s="1167" t="s">
        <v>66</v>
      </c>
      <c r="D1123" s="1167">
        <v>30</v>
      </c>
      <c r="E1123" s="1167">
        <v>30</v>
      </c>
      <c r="H1123" s="1167">
        <v>0.1</v>
      </c>
      <c r="J1123" s="1167">
        <v>3</v>
      </c>
      <c r="M1123" s="1167">
        <v>0.2</v>
      </c>
      <c r="O1123" s="1167">
        <v>6</v>
      </c>
      <c r="R1123" s="1167">
        <v>0.2</v>
      </c>
      <c r="T1123" s="1167">
        <v>6</v>
      </c>
      <c r="U1123" s="1167">
        <v>0</v>
      </c>
      <c r="V1123" s="1167">
        <v>0</v>
      </c>
      <c r="W1123" s="1167">
        <v>0.5</v>
      </c>
      <c r="X1123" s="1167">
        <v>0</v>
      </c>
      <c r="Y1123" s="1167">
        <v>15</v>
      </c>
      <c r="Z1123" s="1167">
        <v>0</v>
      </c>
      <c r="AA1123" s="1167">
        <v>0</v>
      </c>
      <c r="AB1123" s="1167">
        <v>0.5</v>
      </c>
      <c r="AC1123" s="1167">
        <v>0</v>
      </c>
      <c r="AD1123" s="1167">
        <v>15</v>
      </c>
      <c r="AE1123" s="1167">
        <v>0</v>
      </c>
      <c r="AF1123" s="1167">
        <v>0</v>
      </c>
      <c r="AH1123" s="1167">
        <v>0</v>
      </c>
      <c r="AI1123" s="1167">
        <v>0</v>
      </c>
      <c r="BK1123" s="1167">
        <v>1119</v>
      </c>
    </row>
    <row r="1124" spans="1:63" s="1167" customFormat="1" ht="13.5" customHeight="1">
      <c r="A1124" s="1218">
        <v>44307</v>
      </c>
      <c r="B1124" s="1167" t="s">
        <v>142</v>
      </c>
      <c r="C1124" s="1167" t="s">
        <v>66</v>
      </c>
      <c r="D1124" s="1167">
        <v>35</v>
      </c>
      <c r="E1124" s="1167">
        <v>35</v>
      </c>
      <c r="J1124" s="1167">
        <v>0</v>
      </c>
      <c r="M1124" s="1167">
        <v>0.2</v>
      </c>
      <c r="O1124" s="1167">
        <v>7</v>
      </c>
      <c r="R1124" s="1167">
        <v>0.2</v>
      </c>
      <c r="T1124" s="1167">
        <v>7</v>
      </c>
      <c r="U1124" s="1167">
        <v>0</v>
      </c>
      <c r="V1124" s="1167">
        <v>0</v>
      </c>
      <c r="W1124" s="1167">
        <v>0.4</v>
      </c>
      <c r="X1124" s="1167">
        <v>0</v>
      </c>
      <c r="Y1124" s="1167">
        <v>14</v>
      </c>
      <c r="Z1124" s="1167">
        <v>0</v>
      </c>
      <c r="AA1124" s="1167">
        <v>0</v>
      </c>
      <c r="AB1124" s="1167">
        <v>1.5</v>
      </c>
      <c r="AC1124" s="1167">
        <v>0</v>
      </c>
      <c r="AD1124" s="1167">
        <v>52.5</v>
      </c>
      <c r="AE1124" s="1167">
        <v>0</v>
      </c>
      <c r="AF1124" s="1167">
        <v>0</v>
      </c>
      <c r="AH1124" s="1167">
        <v>0</v>
      </c>
      <c r="AI1124" s="1167">
        <v>0</v>
      </c>
      <c r="BK1124" s="1167">
        <v>1120</v>
      </c>
    </row>
    <row r="1125" spans="1:63" s="1167" customFormat="1" ht="13.5" customHeight="1">
      <c r="A1125" s="1218">
        <v>44307</v>
      </c>
      <c r="B1125" s="1167" t="s">
        <v>51</v>
      </c>
      <c r="C1125" s="1167" t="s">
        <v>66</v>
      </c>
      <c r="D1125" s="1167">
        <v>100</v>
      </c>
      <c r="E1125" s="1167">
        <v>100</v>
      </c>
      <c r="H1125" s="1167">
        <v>0.7</v>
      </c>
      <c r="J1125" s="1167">
        <v>70</v>
      </c>
      <c r="O1125" s="1167">
        <v>0</v>
      </c>
      <c r="R1125" s="1167">
        <v>0.7</v>
      </c>
      <c r="T1125" s="1167">
        <v>70</v>
      </c>
      <c r="U1125" s="1167">
        <v>0</v>
      </c>
      <c r="V1125" s="1167">
        <v>0</v>
      </c>
      <c r="W1125" s="1167">
        <v>1.4</v>
      </c>
      <c r="X1125" s="1167">
        <v>0</v>
      </c>
      <c r="Y1125" s="1167">
        <v>140</v>
      </c>
      <c r="Z1125" s="1167">
        <v>0</v>
      </c>
      <c r="AA1125" s="1167">
        <v>0</v>
      </c>
      <c r="AB1125" s="1167">
        <v>2</v>
      </c>
      <c r="AC1125" s="1167">
        <v>0</v>
      </c>
      <c r="AD1125" s="1167">
        <v>200</v>
      </c>
      <c r="AE1125" s="1167">
        <v>0</v>
      </c>
      <c r="AF1125" s="1167">
        <v>0</v>
      </c>
      <c r="AH1125" s="1167">
        <v>0</v>
      </c>
      <c r="AI1125" s="1167">
        <v>0</v>
      </c>
      <c r="BK1125" s="1167">
        <v>1121</v>
      </c>
    </row>
    <row r="1126" spans="1:63" s="1167" customFormat="1" ht="13.5" customHeight="1">
      <c r="A1126" s="1218">
        <v>44307</v>
      </c>
      <c r="B1126" s="1167" t="s">
        <v>935</v>
      </c>
      <c r="C1126" s="1167" t="s">
        <v>66</v>
      </c>
      <c r="D1126" s="1167">
        <v>50</v>
      </c>
      <c r="E1126" s="1167">
        <v>50</v>
      </c>
      <c r="H1126" s="1167">
        <v>0.3</v>
      </c>
      <c r="J1126" s="1167">
        <v>15</v>
      </c>
      <c r="M1126" s="1167">
        <v>0.8</v>
      </c>
      <c r="O1126" s="1167">
        <v>40</v>
      </c>
      <c r="R1126" s="1167">
        <v>0.4</v>
      </c>
      <c r="T1126" s="1167">
        <v>20</v>
      </c>
      <c r="U1126" s="1167">
        <v>0</v>
      </c>
      <c r="V1126" s="1167">
        <v>0</v>
      </c>
      <c r="W1126" s="1167">
        <v>1.5</v>
      </c>
      <c r="X1126" s="1167">
        <v>0</v>
      </c>
      <c r="Y1126" s="1167">
        <v>75</v>
      </c>
      <c r="Z1126" s="1167">
        <v>0</v>
      </c>
      <c r="AA1126" s="1167">
        <v>0</v>
      </c>
      <c r="AB1126" s="1167">
        <v>1</v>
      </c>
      <c r="AC1126" s="1167">
        <v>0</v>
      </c>
      <c r="AD1126" s="1167">
        <v>50</v>
      </c>
      <c r="AE1126" s="1167">
        <v>0</v>
      </c>
      <c r="AF1126" s="1167">
        <v>0</v>
      </c>
      <c r="AG1126" s="1167">
        <v>7</v>
      </c>
      <c r="AH1126" s="1167">
        <v>0</v>
      </c>
      <c r="AI1126" s="1167">
        <v>350</v>
      </c>
      <c r="BK1126" s="1167">
        <v>1122</v>
      </c>
    </row>
    <row r="1127" spans="1:63" s="1167" customFormat="1" ht="13.5" customHeight="1">
      <c r="A1127" s="1218">
        <v>44307</v>
      </c>
      <c r="B1127" s="1167" t="s">
        <v>168</v>
      </c>
      <c r="C1127" s="1167" t="s">
        <v>66</v>
      </c>
      <c r="D1127" s="1167">
        <v>120</v>
      </c>
      <c r="E1127" s="1167">
        <v>91</v>
      </c>
      <c r="J1127" s="1167">
        <v>0</v>
      </c>
      <c r="L1127" s="1167">
        <v>12</v>
      </c>
      <c r="O1127" s="1167">
        <v>1092</v>
      </c>
      <c r="T1127" s="1167">
        <v>0</v>
      </c>
      <c r="U1127" s="1167">
        <v>0</v>
      </c>
      <c r="V1127" s="1167">
        <v>12</v>
      </c>
      <c r="W1127" s="1167">
        <v>0</v>
      </c>
      <c r="X1127" s="1167">
        <v>0</v>
      </c>
      <c r="Y1127" s="1167">
        <v>1092</v>
      </c>
      <c r="Z1127" s="1167">
        <v>0</v>
      </c>
      <c r="AA1127" s="1167">
        <v>0</v>
      </c>
      <c r="AB1127" s="1167">
        <v>0</v>
      </c>
      <c r="AC1127" s="1167">
        <v>0</v>
      </c>
      <c r="AD1127" s="1167">
        <v>0</v>
      </c>
      <c r="AE1127" s="1167">
        <v>0</v>
      </c>
      <c r="AF1127" s="1167">
        <v>12</v>
      </c>
      <c r="AG1127" s="1167">
        <v>0</v>
      </c>
      <c r="AH1127" s="1167">
        <v>0</v>
      </c>
      <c r="AI1127" s="1167">
        <v>1092</v>
      </c>
      <c r="BK1127" s="1167">
        <v>1123</v>
      </c>
    </row>
    <row r="1128" spans="1:63" s="1167" customFormat="1" ht="13.5" customHeight="1">
      <c r="A1128" s="1218">
        <v>44307</v>
      </c>
      <c r="B1128" s="1167" t="s">
        <v>416</v>
      </c>
      <c r="C1128" s="1167" t="s">
        <v>66</v>
      </c>
      <c r="D1128" s="1167">
        <v>90</v>
      </c>
      <c r="E1128" s="1167">
        <v>83</v>
      </c>
      <c r="J1128" s="1167">
        <v>0</v>
      </c>
      <c r="O1128" s="1167">
        <v>0</v>
      </c>
      <c r="Q1128" s="1167">
        <v>8.5</v>
      </c>
      <c r="T1128" s="1167">
        <v>705.5</v>
      </c>
      <c r="U1128" s="1167">
        <v>0</v>
      </c>
      <c r="V1128" s="1167">
        <v>8.5</v>
      </c>
      <c r="W1128" s="1167">
        <v>0</v>
      </c>
      <c r="X1128" s="1167">
        <v>0</v>
      </c>
      <c r="Y1128" s="1167">
        <v>705.5</v>
      </c>
      <c r="Z1128" s="1167">
        <v>0</v>
      </c>
      <c r="AA1128" s="1167">
        <v>0</v>
      </c>
      <c r="AB1128" s="1167">
        <v>0</v>
      </c>
      <c r="AC1128" s="1167">
        <v>0</v>
      </c>
      <c r="AD1128" s="1167">
        <v>0</v>
      </c>
      <c r="AE1128" s="1167">
        <v>0</v>
      </c>
      <c r="AF1128" s="1167">
        <v>8.5</v>
      </c>
      <c r="AG1128" s="1167">
        <v>0</v>
      </c>
      <c r="AH1128" s="1167">
        <v>0</v>
      </c>
      <c r="AI1128" s="1167">
        <v>705.5</v>
      </c>
      <c r="BK1128" s="1167">
        <v>1124</v>
      </c>
    </row>
    <row r="1129" spans="1:63" s="1167" customFormat="1" ht="13.5" customHeight="1">
      <c r="A1129" s="1218">
        <v>44307</v>
      </c>
      <c r="B1129" s="1167" t="s">
        <v>840</v>
      </c>
      <c r="C1129" s="1167" t="s">
        <v>66</v>
      </c>
      <c r="D1129" s="1167">
        <v>135</v>
      </c>
      <c r="E1129" s="1167">
        <v>135</v>
      </c>
      <c r="J1129" s="1167">
        <v>0</v>
      </c>
      <c r="L1129" s="1167">
        <v>9</v>
      </c>
      <c r="O1129" s="1167">
        <v>1215</v>
      </c>
      <c r="S1129" s="1167" t="s">
        <v>888</v>
      </c>
      <c r="T1129" s="1167">
        <v>0</v>
      </c>
      <c r="U1129" s="1167">
        <v>0</v>
      </c>
      <c r="V1129" s="1167">
        <v>9</v>
      </c>
      <c r="W1129" s="1167">
        <v>0</v>
      </c>
      <c r="X1129" s="1167">
        <v>0</v>
      </c>
      <c r="Y1129" s="1167">
        <v>1215</v>
      </c>
      <c r="Z1129" s="1167">
        <v>0</v>
      </c>
      <c r="AA1129" s="1167">
        <v>0</v>
      </c>
      <c r="AB1129" s="1167">
        <v>0</v>
      </c>
      <c r="AC1129" s="1167">
        <v>0</v>
      </c>
      <c r="AD1129" s="1167">
        <v>0</v>
      </c>
      <c r="AE1129" s="1167">
        <v>0</v>
      </c>
      <c r="AF1129" s="1167">
        <v>9</v>
      </c>
      <c r="AG1129" s="1167">
        <v>0</v>
      </c>
      <c r="AH1129" s="1167">
        <v>0</v>
      </c>
      <c r="AI1129" s="1167">
        <v>1215</v>
      </c>
      <c r="BK1129" s="1167">
        <v>1125</v>
      </c>
    </row>
    <row r="1130" spans="1:63" s="1167" customFormat="1" ht="13.5" customHeight="1">
      <c r="A1130" s="1218">
        <v>44307</v>
      </c>
      <c r="B1130" s="1167" t="s">
        <v>16</v>
      </c>
      <c r="C1130" s="1167" t="s">
        <v>786</v>
      </c>
      <c r="D1130" s="1167">
        <v>145</v>
      </c>
      <c r="E1130" s="1167">
        <v>145</v>
      </c>
      <c r="H1130" s="1167" t="s">
        <v>883</v>
      </c>
      <c r="I1130" s="1167" t="s">
        <v>883</v>
      </c>
      <c r="J1130" s="1167">
        <v>0</v>
      </c>
      <c r="O1130" s="1167">
        <v>0</v>
      </c>
      <c r="Q1130" s="1167">
        <v>4</v>
      </c>
      <c r="T1130" s="1167">
        <v>580</v>
      </c>
      <c r="U1130" s="1167">
        <v>0</v>
      </c>
      <c r="V1130" s="1167">
        <v>4</v>
      </c>
      <c r="W1130" s="1167">
        <v>0</v>
      </c>
      <c r="X1130" s="1167">
        <v>0</v>
      </c>
      <c r="Y1130" s="1167">
        <v>580</v>
      </c>
      <c r="Z1130" s="1167">
        <v>0</v>
      </c>
      <c r="AA1130" s="1167">
        <v>0</v>
      </c>
      <c r="AB1130" s="1167">
        <v>0</v>
      </c>
      <c r="AC1130" s="1167">
        <v>0</v>
      </c>
      <c r="AD1130" s="1167">
        <v>0</v>
      </c>
      <c r="AE1130" s="1167">
        <v>0</v>
      </c>
      <c r="AF1130" s="1167">
        <v>4</v>
      </c>
      <c r="AG1130" s="1167">
        <v>0</v>
      </c>
      <c r="AH1130" s="1167">
        <v>0</v>
      </c>
      <c r="AI1130" s="1167">
        <v>580</v>
      </c>
      <c r="BK1130" s="1167">
        <v>1126</v>
      </c>
    </row>
    <row r="1131" spans="1:63" s="1167" customFormat="1" ht="13.5" customHeight="1">
      <c r="A1131" s="1218">
        <v>44307</v>
      </c>
      <c r="B1131" s="1167" t="s">
        <v>171</v>
      </c>
      <c r="C1131" s="1167" t="s">
        <v>66</v>
      </c>
      <c r="D1131" s="1167">
        <v>220</v>
      </c>
      <c r="E1131" s="1167">
        <v>220</v>
      </c>
      <c r="J1131" s="1167">
        <v>0</v>
      </c>
      <c r="L1131" s="1167">
        <v>3</v>
      </c>
      <c r="O1131" s="1167">
        <v>660</v>
      </c>
      <c r="T1131" s="1167">
        <v>0</v>
      </c>
      <c r="U1131" s="1167">
        <v>0</v>
      </c>
      <c r="V1131" s="1167">
        <v>3</v>
      </c>
      <c r="W1131" s="1167">
        <v>0</v>
      </c>
      <c r="X1131" s="1167">
        <v>0</v>
      </c>
      <c r="Y1131" s="1167">
        <v>660</v>
      </c>
      <c r="Z1131" s="1167">
        <v>0</v>
      </c>
      <c r="AA1131" s="1167">
        <v>0</v>
      </c>
      <c r="AB1131" s="1167">
        <v>0</v>
      </c>
      <c r="AC1131" s="1167">
        <v>0</v>
      </c>
      <c r="AD1131" s="1167">
        <v>0</v>
      </c>
      <c r="AE1131" s="1167">
        <v>0</v>
      </c>
      <c r="AF1131" s="1167">
        <v>3</v>
      </c>
      <c r="AG1131" s="1167">
        <v>0</v>
      </c>
      <c r="AH1131" s="1167">
        <v>0</v>
      </c>
      <c r="AI1131" s="1167">
        <v>660</v>
      </c>
      <c r="BK1131" s="1167">
        <v>1127</v>
      </c>
    </row>
    <row r="1132" spans="1:63" s="1167" customFormat="1" ht="13.5" customHeight="1">
      <c r="A1132" s="1218">
        <v>44307</v>
      </c>
      <c r="B1132" s="1167" t="s">
        <v>63</v>
      </c>
      <c r="C1132" s="1167" t="s">
        <v>66</v>
      </c>
      <c r="D1132" s="1167">
        <v>200</v>
      </c>
      <c r="E1132" s="1167">
        <v>200</v>
      </c>
      <c r="J1132" s="1167">
        <v>0</v>
      </c>
      <c r="L1132" s="1167">
        <v>3.5</v>
      </c>
      <c r="O1132" s="1167">
        <v>700</v>
      </c>
      <c r="T1132" s="1167">
        <v>0</v>
      </c>
      <c r="U1132" s="1167">
        <v>0</v>
      </c>
      <c r="V1132" s="1167">
        <v>3.5</v>
      </c>
      <c r="W1132" s="1167">
        <v>0</v>
      </c>
      <c r="X1132" s="1167">
        <v>0</v>
      </c>
      <c r="Y1132" s="1167">
        <v>700</v>
      </c>
      <c r="Z1132" s="1167">
        <v>0</v>
      </c>
      <c r="AA1132" s="1167">
        <v>0</v>
      </c>
      <c r="AB1132" s="1167">
        <v>0</v>
      </c>
      <c r="AC1132" s="1167">
        <v>0</v>
      </c>
      <c r="AD1132" s="1167">
        <v>0</v>
      </c>
      <c r="AE1132" s="1167">
        <v>0</v>
      </c>
      <c r="AF1132" s="1167">
        <v>3.5</v>
      </c>
      <c r="AG1132" s="1167">
        <v>0</v>
      </c>
      <c r="AH1132" s="1167">
        <v>0</v>
      </c>
      <c r="AI1132" s="1167">
        <v>700</v>
      </c>
      <c r="BK1132" s="1167">
        <v>1128</v>
      </c>
    </row>
    <row r="1133" spans="1:63" s="1167" customFormat="1" ht="13.5" customHeight="1">
      <c r="A1133" s="1218">
        <v>44307</v>
      </c>
      <c r="B1133" s="1167" t="s">
        <v>889</v>
      </c>
      <c r="C1133" s="1167" t="s">
        <v>66</v>
      </c>
      <c r="D1133" s="1167">
        <v>45</v>
      </c>
      <c r="E1133" s="1167">
        <v>40</v>
      </c>
      <c r="J1133" s="1167">
        <v>0</v>
      </c>
      <c r="O1133" s="1167">
        <v>0</v>
      </c>
      <c r="Q1133" s="1167">
        <v>4.5</v>
      </c>
      <c r="T1133" s="1167">
        <v>180</v>
      </c>
      <c r="U1133" s="1167">
        <v>0</v>
      </c>
      <c r="V1133" s="1167">
        <v>4.5</v>
      </c>
      <c r="W1133" s="1167">
        <v>0</v>
      </c>
      <c r="X1133" s="1167">
        <v>0</v>
      </c>
      <c r="Y1133" s="1167">
        <v>180</v>
      </c>
      <c r="Z1133" s="1167">
        <v>0</v>
      </c>
      <c r="AA1133" s="1167">
        <v>0</v>
      </c>
      <c r="AB1133" s="1167">
        <v>0</v>
      </c>
      <c r="AC1133" s="1167">
        <v>0</v>
      </c>
      <c r="AD1133" s="1167">
        <v>0</v>
      </c>
      <c r="AE1133" s="1167">
        <v>0</v>
      </c>
      <c r="AF1133" s="1167">
        <v>4.5</v>
      </c>
      <c r="AG1133" s="1167">
        <v>0</v>
      </c>
      <c r="AH1133" s="1167">
        <v>0</v>
      </c>
      <c r="AI1133" s="1167">
        <v>180</v>
      </c>
      <c r="BK1133" s="1167">
        <v>1129</v>
      </c>
    </row>
    <row r="1134" spans="1:63" s="1167" customFormat="1" ht="13.5" customHeight="1">
      <c r="A1134" s="1218">
        <v>44307</v>
      </c>
      <c r="B1134" s="1167" t="s">
        <v>141</v>
      </c>
      <c r="C1134" s="1167" t="s">
        <v>66</v>
      </c>
      <c r="D1134" s="1167">
        <v>3.5</v>
      </c>
      <c r="E1134" s="1167">
        <v>3.5</v>
      </c>
      <c r="J1134" s="1167">
        <v>0</v>
      </c>
      <c r="O1134" s="1167">
        <v>0</v>
      </c>
      <c r="Q1134" s="1167">
        <v>135</v>
      </c>
      <c r="T1134" s="1167">
        <v>472.5</v>
      </c>
      <c r="U1134" s="1167">
        <v>0</v>
      </c>
      <c r="V1134" s="1167">
        <v>135</v>
      </c>
      <c r="W1134" s="1167">
        <v>0</v>
      </c>
      <c r="X1134" s="1167">
        <v>0</v>
      </c>
      <c r="Y1134" s="1167">
        <v>472.5</v>
      </c>
      <c r="Z1134" s="1167">
        <v>0</v>
      </c>
      <c r="AA1134" s="1167">
        <v>0</v>
      </c>
      <c r="AB1134" s="1167">
        <v>0</v>
      </c>
      <c r="AC1134" s="1167">
        <v>0</v>
      </c>
      <c r="AD1134" s="1167">
        <v>0</v>
      </c>
      <c r="AE1134" s="1167">
        <v>0</v>
      </c>
      <c r="AF1134" s="1167">
        <v>135</v>
      </c>
      <c r="AG1134" s="1167">
        <v>0</v>
      </c>
      <c r="AH1134" s="1167">
        <v>0</v>
      </c>
      <c r="AI1134" s="1167">
        <v>472.5</v>
      </c>
      <c r="BK1134" s="1167">
        <v>1130</v>
      </c>
    </row>
    <row r="1135" spans="1:63" s="1167" customFormat="1" ht="13.5" customHeight="1">
      <c r="A1135" s="1218">
        <v>44307</v>
      </c>
      <c r="B1135" s="1167" t="s">
        <v>548</v>
      </c>
      <c r="C1135" s="1167" t="s">
        <v>66</v>
      </c>
      <c r="D1135" s="1167">
        <v>240</v>
      </c>
      <c r="E1135" s="1167">
        <v>240</v>
      </c>
      <c r="J1135" s="1167">
        <v>0</v>
      </c>
      <c r="L1135" s="1167">
        <v>6</v>
      </c>
      <c r="O1135" s="1167">
        <v>1440</v>
      </c>
      <c r="T1135" s="1167">
        <v>0</v>
      </c>
      <c r="U1135" s="1167">
        <v>0</v>
      </c>
      <c r="V1135" s="1167">
        <v>6</v>
      </c>
      <c r="W1135" s="1167">
        <v>0</v>
      </c>
      <c r="X1135" s="1167">
        <v>0</v>
      </c>
      <c r="Y1135" s="1167">
        <v>1440</v>
      </c>
      <c r="Z1135" s="1167">
        <v>0</v>
      </c>
      <c r="AA1135" s="1167">
        <v>0</v>
      </c>
      <c r="AB1135" s="1167">
        <v>0</v>
      </c>
      <c r="AC1135" s="1167">
        <v>0</v>
      </c>
      <c r="AD1135" s="1167">
        <v>0</v>
      </c>
      <c r="AE1135" s="1167">
        <v>0</v>
      </c>
      <c r="AF1135" s="1167">
        <v>6</v>
      </c>
      <c r="AG1135" s="1167">
        <v>0</v>
      </c>
      <c r="AH1135" s="1167">
        <v>0</v>
      </c>
      <c r="AI1135" s="1167">
        <v>1440</v>
      </c>
      <c r="BK1135" s="1167">
        <v>1131</v>
      </c>
    </row>
    <row r="1136" spans="1:63" s="1167" customFormat="1" ht="13.5" customHeight="1">
      <c r="A1136" s="1218">
        <v>44307</v>
      </c>
      <c r="B1136" s="1167" t="s">
        <v>174</v>
      </c>
      <c r="C1136" s="1167" t="s">
        <v>66</v>
      </c>
      <c r="D1136" s="1167">
        <v>39</v>
      </c>
      <c r="E1136" s="1167">
        <v>39</v>
      </c>
      <c r="J1136" s="1167">
        <v>0</v>
      </c>
      <c r="O1136" s="1167">
        <v>0</v>
      </c>
      <c r="Q1136" s="1167">
        <v>9</v>
      </c>
      <c r="T1136" s="1167">
        <v>351</v>
      </c>
      <c r="U1136" s="1167">
        <v>0</v>
      </c>
      <c r="V1136" s="1167">
        <v>9</v>
      </c>
      <c r="W1136" s="1167">
        <v>0</v>
      </c>
      <c r="X1136" s="1167">
        <v>0</v>
      </c>
      <c r="Y1136" s="1167">
        <v>351</v>
      </c>
      <c r="Z1136" s="1167">
        <v>0</v>
      </c>
      <c r="AA1136" s="1167">
        <v>0</v>
      </c>
      <c r="AB1136" s="1167">
        <v>0</v>
      </c>
      <c r="AC1136" s="1167">
        <v>0</v>
      </c>
      <c r="AD1136" s="1167">
        <v>0</v>
      </c>
      <c r="AE1136" s="1167">
        <v>0</v>
      </c>
      <c r="AF1136" s="1167">
        <v>9</v>
      </c>
      <c r="AG1136" s="1167">
        <v>0</v>
      </c>
      <c r="AH1136" s="1167">
        <v>0</v>
      </c>
      <c r="AI1136" s="1167">
        <v>351</v>
      </c>
      <c r="BK1136" s="1167">
        <v>1132</v>
      </c>
    </row>
    <row r="1137" spans="1:63" s="1167" customFormat="1" ht="13.5" customHeight="1">
      <c r="A1137" s="1218">
        <v>44307</v>
      </c>
      <c r="B1137" s="1167" t="s">
        <v>913</v>
      </c>
      <c r="C1137" s="1167" t="s">
        <v>66</v>
      </c>
      <c r="D1137" s="1167">
        <v>115</v>
      </c>
      <c r="E1137" s="1167">
        <v>113</v>
      </c>
      <c r="G1137" s="1167">
        <v>5</v>
      </c>
      <c r="J1137" s="1167">
        <v>565</v>
      </c>
      <c r="O1137" s="1167">
        <v>0</v>
      </c>
      <c r="T1137" s="1167">
        <v>0</v>
      </c>
      <c r="U1137" s="1167">
        <v>0</v>
      </c>
      <c r="V1137" s="1167">
        <v>5</v>
      </c>
      <c r="W1137" s="1167">
        <v>0</v>
      </c>
      <c r="X1137" s="1167">
        <v>0</v>
      </c>
      <c r="Y1137" s="1167">
        <v>565</v>
      </c>
      <c r="Z1137" s="1167">
        <v>0</v>
      </c>
      <c r="AA1137" s="1167">
        <v>0</v>
      </c>
      <c r="AB1137" s="1167">
        <v>0</v>
      </c>
      <c r="AC1137" s="1167">
        <v>0</v>
      </c>
      <c r="AD1137" s="1167">
        <v>0</v>
      </c>
      <c r="AE1137" s="1167">
        <v>0</v>
      </c>
      <c r="AF1137" s="1167">
        <v>5</v>
      </c>
      <c r="AG1137" s="1167">
        <v>0</v>
      </c>
      <c r="AH1137" s="1167">
        <v>0</v>
      </c>
      <c r="AI1137" s="1167">
        <v>565</v>
      </c>
      <c r="BK1137" s="1167">
        <v>1133</v>
      </c>
    </row>
    <row r="1138" spans="1:63" s="1167" customFormat="1" ht="13.5" customHeight="1">
      <c r="A1138" s="1218">
        <v>44307</v>
      </c>
      <c r="B1138" s="1167" t="s">
        <v>189</v>
      </c>
      <c r="C1138" s="1167" t="s">
        <v>786</v>
      </c>
      <c r="D1138" s="1167">
        <v>145</v>
      </c>
      <c r="E1138" s="1167">
        <v>145</v>
      </c>
      <c r="J1138" s="1167">
        <v>0</v>
      </c>
      <c r="L1138" s="1167">
        <v>12</v>
      </c>
      <c r="O1138" s="1167">
        <v>1740</v>
      </c>
      <c r="T1138" s="1167">
        <v>0</v>
      </c>
      <c r="U1138" s="1167">
        <v>0</v>
      </c>
      <c r="V1138" s="1167">
        <v>12</v>
      </c>
      <c r="W1138" s="1167">
        <v>0</v>
      </c>
      <c r="X1138" s="1167">
        <v>0</v>
      </c>
      <c r="Y1138" s="1167">
        <v>1740</v>
      </c>
      <c r="Z1138" s="1167">
        <v>0</v>
      </c>
      <c r="AA1138" s="1167">
        <v>0</v>
      </c>
      <c r="AB1138" s="1167">
        <v>0</v>
      </c>
      <c r="AC1138" s="1167">
        <v>0</v>
      </c>
      <c r="AD1138" s="1167">
        <v>0</v>
      </c>
      <c r="AE1138" s="1167">
        <v>0</v>
      </c>
      <c r="AF1138" s="1167">
        <v>12</v>
      </c>
      <c r="AG1138" s="1167">
        <v>0</v>
      </c>
      <c r="AH1138" s="1167">
        <v>0</v>
      </c>
      <c r="AI1138" s="1167">
        <v>1740</v>
      </c>
      <c r="BK1138" s="1167">
        <v>1134</v>
      </c>
    </row>
    <row r="1139" spans="1:63" s="1167" customFormat="1" ht="13.5" customHeight="1">
      <c r="A1139" s="1218">
        <v>44307</v>
      </c>
      <c r="B1139" s="1167" t="s">
        <v>78</v>
      </c>
      <c r="C1139" s="1167" t="s">
        <v>66</v>
      </c>
      <c r="D1139" s="1167">
        <v>10</v>
      </c>
      <c r="E1139" s="1167">
        <v>7</v>
      </c>
      <c r="J1139" s="1167">
        <v>0</v>
      </c>
      <c r="M1139" s="1167">
        <v>15</v>
      </c>
      <c r="O1139" s="1167">
        <v>105</v>
      </c>
      <c r="R1139" s="1167">
        <v>35</v>
      </c>
      <c r="T1139" s="1167">
        <v>245</v>
      </c>
      <c r="U1139" s="1167">
        <v>0</v>
      </c>
      <c r="V1139" s="1167">
        <v>0</v>
      </c>
      <c r="W1139" s="1167">
        <v>50</v>
      </c>
      <c r="X1139" s="1167">
        <v>0</v>
      </c>
      <c r="Y1139" s="1167">
        <v>350</v>
      </c>
      <c r="Z1139" s="1167">
        <v>0</v>
      </c>
      <c r="AA1139" s="1167">
        <v>0</v>
      </c>
      <c r="AB1139" s="1167">
        <v>0</v>
      </c>
      <c r="AC1139" s="1167">
        <v>0</v>
      </c>
      <c r="AD1139" s="1167">
        <v>0</v>
      </c>
      <c r="AE1139" s="1167">
        <v>0</v>
      </c>
      <c r="AF1139" s="1167">
        <v>0</v>
      </c>
      <c r="AG1139" s="1167">
        <v>50</v>
      </c>
      <c r="AH1139" s="1167">
        <v>0</v>
      </c>
      <c r="AI1139" s="1167">
        <v>350</v>
      </c>
      <c r="BK1139" s="1167">
        <v>1135</v>
      </c>
    </row>
    <row r="1140" spans="1:63" s="1167" customFormat="1" ht="13.5" customHeight="1">
      <c r="A1140" s="1218">
        <v>44307</v>
      </c>
      <c r="B1140" s="1167" t="s">
        <v>17</v>
      </c>
      <c r="C1140" s="1167" t="s">
        <v>66</v>
      </c>
      <c r="D1140" s="1167">
        <v>5</v>
      </c>
      <c r="E1140" s="1167">
        <v>5</v>
      </c>
      <c r="J1140" s="1167">
        <v>0</v>
      </c>
      <c r="M1140" s="1167">
        <v>30</v>
      </c>
      <c r="O1140" s="1167">
        <v>150</v>
      </c>
      <c r="T1140" s="1167">
        <v>0</v>
      </c>
      <c r="U1140" s="1167">
        <v>0</v>
      </c>
      <c r="V1140" s="1167">
        <v>0</v>
      </c>
      <c r="W1140" s="1167">
        <v>30</v>
      </c>
      <c r="X1140" s="1167">
        <v>0</v>
      </c>
      <c r="Y1140" s="1167">
        <v>150</v>
      </c>
      <c r="Z1140" s="1167">
        <v>0</v>
      </c>
      <c r="AA1140" s="1167">
        <v>0</v>
      </c>
      <c r="AB1140" s="1167">
        <v>0</v>
      </c>
      <c r="AC1140" s="1167">
        <v>0</v>
      </c>
      <c r="AD1140" s="1167">
        <v>0</v>
      </c>
      <c r="AE1140" s="1167">
        <v>0</v>
      </c>
      <c r="AF1140" s="1167">
        <v>0</v>
      </c>
      <c r="AG1140" s="1167">
        <v>30</v>
      </c>
      <c r="AH1140" s="1167">
        <v>0</v>
      </c>
      <c r="AI1140" s="1167">
        <v>150</v>
      </c>
      <c r="BK1140" s="1167">
        <v>1136</v>
      </c>
    </row>
    <row r="1141" spans="1:63" s="1167" customFormat="1" ht="13.5" customHeight="1">
      <c r="A1141" s="1218">
        <v>44307</v>
      </c>
      <c r="B1141" s="1167" t="s">
        <v>478</v>
      </c>
      <c r="C1141" s="1167" t="s">
        <v>66</v>
      </c>
      <c r="D1141" s="1167">
        <v>12</v>
      </c>
      <c r="E1141" s="1167">
        <v>12</v>
      </c>
      <c r="H1141" s="1167">
        <v>26</v>
      </c>
      <c r="J1141" s="1167">
        <v>312</v>
      </c>
      <c r="O1141" s="1167">
        <v>0</v>
      </c>
      <c r="T1141" s="1167">
        <v>0</v>
      </c>
      <c r="U1141" s="1167">
        <v>0</v>
      </c>
      <c r="V1141" s="1167">
        <v>0</v>
      </c>
      <c r="W1141" s="1167">
        <v>26</v>
      </c>
      <c r="X1141" s="1167">
        <v>0</v>
      </c>
      <c r="Y1141" s="1167">
        <v>312</v>
      </c>
      <c r="Z1141" s="1167">
        <v>0</v>
      </c>
      <c r="AA1141" s="1167">
        <v>0</v>
      </c>
      <c r="AB1141" s="1167">
        <v>0</v>
      </c>
      <c r="AC1141" s="1167">
        <v>0</v>
      </c>
      <c r="AD1141" s="1167">
        <v>0</v>
      </c>
      <c r="AE1141" s="1167">
        <v>0</v>
      </c>
      <c r="AF1141" s="1167">
        <v>0</v>
      </c>
      <c r="AG1141" s="1167">
        <v>26</v>
      </c>
      <c r="AH1141" s="1167">
        <v>0</v>
      </c>
      <c r="AI1141" s="1167">
        <v>312</v>
      </c>
      <c r="BK1141" s="1167">
        <v>1137</v>
      </c>
    </row>
    <row r="1142" spans="1:63" s="1167" customFormat="1" ht="13.5" customHeight="1">
      <c r="A1142" s="1218">
        <v>44307</v>
      </c>
      <c r="B1142" s="1167" t="s">
        <v>60</v>
      </c>
      <c r="C1142" s="1167" t="s">
        <v>66</v>
      </c>
      <c r="D1142" s="1167">
        <v>20</v>
      </c>
      <c r="E1142" s="1167">
        <v>20</v>
      </c>
      <c r="H1142" s="1167">
        <v>0.5</v>
      </c>
      <c r="J1142" s="1167">
        <v>10</v>
      </c>
      <c r="M1142" s="1167">
        <v>3</v>
      </c>
      <c r="O1142" s="1167">
        <v>60</v>
      </c>
      <c r="R1142" s="1167">
        <v>1</v>
      </c>
      <c r="T1142" s="1167">
        <v>20</v>
      </c>
      <c r="U1142" s="1167">
        <v>0</v>
      </c>
      <c r="V1142" s="1167">
        <v>0</v>
      </c>
      <c r="W1142" s="1167">
        <v>4.5</v>
      </c>
      <c r="X1142" s="1167">
        <v>0</v>
      </c>
      <c r="Y1142" s="1167">
        <v>90</v>
      </c>
      <c r="Z1142" s="1167">
        <v>0</v>
      </c>
      <c r="AA1142" s="1167">
        <v>0</v>
      </c>
      <c r="AB1142" s="1167">
        <v>0</v>
      </c>
      <c r="AC1142" s="1167">
        <v>0</v>
      </c>
      <c r="AD1142" s="1167">
        <v>0</v>
      </c>
      <c r="AE1142" s="1167">
        <v>0</v>
      </c>
      <c r="AF1142" s="1167">
        <v>0</v>
      </c>
      <c r="AG1142" s="1167">
        <v>4.5</v>
      </c>
      <c r="AH1142" s="1167">
        <v>0</v>
      </c>
      <c r="AI1142" s="1167">
        <v>90</v>
      </c>
      <c r="BK1142" s="1167">
        <v>1138</v>
      </c>
    </row>
    <row r="1143" spans="1:63" s="1167" customFormat="1" ht="13.5" customHeight="1">
      <c r="A1143" s="1218">
        <v>44307</v>
      </c>
      <c r="B1143" s="1167" t="s">
        <v>61</v>
      </c>
      <c r="C1143" s="1167" t="s">
        <v>66</v>
      </c>
      <c r="D1143" s="1167">
        <v>20</v>
      </c>
      <c r="E1143" s="1167">
        <v>20</v>
      </c>
      <c r="H1143" s="1167">
        <v>0.5</v>
      </c>
      <c r="J1143" s="1167">
        <v>10</v>
      </c>
      <c r="M1143" s="1167">
        <v>2</v>
      </c>
      <c r="O1143" s="1167">
        <v>40</v>
      </c>
      <c r="R1143" s="1167">
        <v>1</v>
      </c>
      <c r="T1143" s="1167">
        <v>20</v>
      </c>
      <c r="U1143" s="1167">
        <v>0</v>
      </c>
      <c r="V1143" s="1167">
        <v>0</v>
      </c>
      <c r="W1143" s="1167">
        <v>3.5</v>
      </c>
      <c r="X1143" s="1167">
        <v>0</v>
      </c>
      <c r="Y1143" s="1167">
        <v>70</v>
      </c>
      <c r="Z1143" s="1167">
        <v>0</v>
      </c>
      <c r="AA1143" s="1167">
        <v>0</v>
      </c>
      <c r="AB1143" s="1167">
        <v>0</v>
      </c>
      <c r="AC1143" s="1167">
        <v>0</v>
      </c>
      <c r="AD1143" s="1167">
        <v>0</v>
      </c>
      <c r="AE1143" s="1167">
        <v>0</v>
      </c>
      <c r="AF1143" s="1167">
        <v>0</v>
      </c>
      <c r="AG1143" s="1167">
        <v>3.5</v>
      </c>
      <c r="AH1143" s="1167">
        <v>0</v>
      </c>
      <c r="AI1143" s="1167">
        <v>70</v>
      </c>
      <c r="BK1143" s="1167">
        <v>1139</v>
      </c>
    </row>
    <row r="1144" spans="1:63" s="1167" customFormat="1" ht="13.5" customHeight="1">
      <c r="A1144" s="1218">
        <v>44307</v>
      </c>
      <c r="B1144" s="1167" t="s">
        <v>160</v>
      </c>
      <c r="C1144" s="1167" t="s">
        <v>66</v>
      </c>
      <c r="D1144" s="1167">
        <v>14</v>
      </c>
      <c r="E1144" s="1167">
        <v>12</v>
      </c>
      <c r="J1144" s="1167">
        <v>0</v>
      </c>
      <c r="M1144" s="1167">
        <v>4</v>
      </c>
      <c r="O1144" s="1167">
        <v>48</v>
      </c>
      <c r="R1144" s="1167">
        <v>4</v>
      </c>
      <c r="T1144" s="1167">
        <v>48</v>
      </c>
      <c r="U1144" s="1167">
        <v>0</v>
      </c>
      <c r="V1144" s="1167">
        <v>0</v>
      </c>
      <c r="W1144" s="1167">
        <v>8</v>
      </c>
      <c r="X1144" s="1167">
        <v>0</v>
      </c>
      <c r="Y1144" s="1167">
        <v>96</v>
      </c>
      <c r="Z1144" s="1167">
        <v>0</v>
      </c>
      <c r="AA1144" s="1167">
        <v>0</v>
      </c>
      <c r="AB1144" s="1167">
        <v>0</v>
      </c>
      <c r="AC1144" s="1167">
        <v>0</v>
      </c>
      <c r="AD1144" s="1167">
        <v>0</v>
      </c>
      <c r="AE1144" s="1167">
        <v>0</v>
      </c>
      <c r="AF1144" s="1167">
        <v>0</v>
      </c>
      <c r="AG1144" s="1167">
        <v>8</v>
      </c>
      <c r="AH1144" s="1167">
        <v>0</v>
      </c>
      <c r="AI1144" s="1167">
        <v>96</v>
      </c>
      <c r="BK1144" s="1167">
        <v>1140</v>
      </c>
    </row>
    <row r="1145" spans="1:63" s="1167" customFormat="1" ht="13.5" customHeight="1">
      <c r="A1145" s="1218">
        <v>44307</v>
      </c>
      <c r="B1145" s="1167" t="s">
        <v>161</v>
      </c>
      <c r="C1145" s="1167" t="s">
        <v>389</v>
      </c>
      <c r="D1145" s="1167">
        <v>13</v>
      </c>
      <c r="E1145" s="1167">
        <v>13</v>
      </c>
      <c r="J1145" s="1167">
        <v>0</v>
      </c>
      <c r="M1145" s="1167">
        <v>7</v>
      </c>
      <c r="O1145" s="1167">
        <v>91</v>
      </c>
      <c r="T1145" s="1167">
        <v>0</v>
      </c>
      <c r="U1145" s="1167">
        <v>0</v>
      </c>
      <c r="V1145" s="1167">
        <v>0</v>
      </c>
      <c r="W1145" s="1167">
        <v>7</v>
      </c>
      <c r="X1145" s="1167">
        <v>0</v>
      </c>
      <c r="Y1145" s="1167">
        <v>91</v>
      </c>
      <c r="Z1145" s="1167">
        <v>0</v>
      </c>
      <c r="AA1145" s="1167">
        <v>0</v>
      </c>
      <c r="AB1145" s="1167">
        <v>0</v>
      </c>
      <c r="AC1145" s="1167">
        <v>0</v>
      </c>
      <c r="AD1145" s="1167">
        <v>0</v>
      </c>
      <c r="AE1145" s="1167">
        <v>0</v>
      </c>
      <c r="AF1145" s="1167">
        <v>0</v>
      </c>
      <c r="AG1145" s="1167">
        <v>7</v>
      </c>
      <c r="AH1145" s="1167">
        <v>0</v>
      </c>
      <c r="AI1145" s="1167">
        <v>91</v>
      </c>
      <c r="BK1145" s="1167">
        <v>1141</v>
      </c>
    </row>
    <row r="1146" spans="1:63" s="1167" customFormat="1" ht="13.5" customHeight="1">
      <c r="A1146" s="1218">
        <v>44307</v>
      </c>
      <c r="B1146" s="1167" t="s">
        <v>896</v>
      </c>
      <c r="C1146" s="1167" t="s">
        <v>66</v>
      </c>
      <c r="D1146" s="1167">
        <v>10</v>
      </c>
      <c r="E1146" s="1167">
        <v>10</v>
      </c>
      <c r="H1146" s="1167">
        <v>5</v>
      </c>
      <c r="J1146" s="1167">
        <v>50</v>
      </c>
      <c r="O1146" s="1167">
        <v>0</v>
      </c>
      <c r="R1146" s="1167">
        <v>5</v>
      </c>
      <c r="T1146" s="1167">
        <v>50</v>
      </c>
      <c r="U1146" s="1167">
        <v>0</v>
      </c>
      <c r="V1146" s="1167">
        <v>0</v>
      </c>
      <c r="W1146" s="1167">
        <v>10</v>
      </c>
      <c r="X1146" s="1167">
        <v>0</v>
      </c>
      <c r="Y1146" s="1167">
        <v>100</v>
      </c>
      <c r="Z1146" s="1167">
        <v>0</v>
      </c>
      <c r="AA1146" s="1167">
        <v>0</v>
      </c>
      <c r="AB1146" s="1167">
        <v>0</v>
      </c>
      <c r="AC1146" s="1167">
        <v>0</v>
      </c>
      <c r="AD1146" s="1167">
        <v>0</v>
      </c>
      <c r="AE1146" s="1167">
        <v>0</v>
      </c>
      <c r="AF1146" s="1167">
        <v>0</v>
      </c>
      <c r="AG1146" s="1167">
        <v>10</v>
      </c>
      <c r="AH1146" s="1167">
        <v>0</v>
      </c>
      <c r="AI1146" s="1167">
        <v>100</v>
      </c>
      <c r="BK1146" s="1167">
        <v>1142</v>
      </c>
    </row>
    <row r="1147" spans="1:63" s="1167" customFormat="1" ht="13.5" customHeight="1">
      <c r="A1147" s="1218">
        <v>44307</v>
      </c>
      <c r="B1147" s="1167" t="s">
        <v>893</v>
      </c>
      <c r="C1147" s="1167" t="s">
        <v>66</v>
      </c>
      <c r="D1147" s="1167">
        <v>25</v>
      </c>
      <c r="E1147" s="1167">
        <v>25</v>
      </c>
      <c r="J1147" s="1167">
        <v>0</v>
      </c>
      <c r="O1147" s="1167">
        <v>0</v>
      </c>
      <c r="R1147" s="1167">
        <v>7</v>
      </c>
      <c r="T1147" s="1167">
        <v>175</v>
      </c>
      <c r="U1147" s="1167">
        <v>0</v>
      </c>
      <c r="V1147" s="1167">
        <v>0</v>
      </c>
      <c r="W1147" s="1167">
        <v>7</v>
      </c>
      <c r="X1147" s="1167">
        <v>0</v>
      </c>
      <c r="Y1147" s="1167">
        <v>175</v>
      </c>
      <c r="Z1147" s="1167">
        <v>0</v>
      </c>
      <c r="AA1147" s="1167">
        <v>0</v>
      </c>
      <c r="AB1147" s="1167">
        <v>0</v>
      </c>
      <c r="AC1147" s="1167">
        <v>0</v>
      </c>
      <c r="AD1147" s="1167">
        <v>0</v>
      </c>
      <c r="AE1147" s="1167">
        <v>0</v>
      </c>
      <c r="AF1147" s="1167">
        <v>0</v>
      </c>
      <c r="AG1147" s="1167">
        <v>7</v>
      </c>
      <c r="AH1147" s="1167">
        <v>0</v>
      </c>
      <c r="AI1147" s="1167">
        <v>175</v>
      </c>
      <c r="BK1147" s="1167">
        <v>1143</v>
      </c>
    </row>
    <row r="1148" spans="1:63" s="1167" customFormat="1" ht="13.5" customHeight="1">
      <c r="A1148" s="1218">
        <v>44307</v>
      </c>
      <c r="B1148" s="1167" t="s">
        <v>914</v>
      </c>
      <c r="C1148" s="1167" t="s">
        <v>66</v>
      </c>
      <c r="D1148" s="1167">
        <v>15</v>
      </c>
      <c r="E1148" s="1167">
        <v>15</v>
      </c>
      <c r="J1148" s="1167">
        <v>0</v>
      </c>
      <c r="M1148" s="1167">
        <v>3</v>
      </c>
      <c r="O1148" s="1167">
        <v>45</v>
      </c>
      <c r="T1148" s="1167">
        <v>0</v>
      </c>
      <c r="U1148" s="1167">
        <v>0</v>
      </c>
      <c r="V1148" s="1167">
        <v>0</v>
      </c>
      <c r="W1148" s="1167">
        <v>3</v>
      </c>
      <c r="X1148" s="1167">
        <v>0</v>
      </c>
      <c r="Y1148" s="1167">
        <v>45</v>
      </c>
      <c r="Z1148" s="1167">
        <v>0</v>
      </c>
      <c r="AA1148" s="1167">
        <v>0</v>
      </c>
      <c r="AB1148" s="1167">
        <v>0</v>
      </c>
      <c r="AC1148" s="1167">
        <v>0</v>
      </c>
      <c r="AD1148" s="1167">
        <v>0</v>
      </c>
      <c r="AE1148" s="1167">
        <v>0</v>
      </c>
      <c r="AF1148" s="1167">
        <v>0</v>
      </c>
      <c r="AG1148" s="1167">
        <v>3</v>
      </c>
      <c r="AH1148" s="1167">
        <v>0</v>
      </c>
      <c r="AI1148" s="1167">
        <v>45</v>
      </c>
      <c r="BK1148" s="1167">
        <v>1144</v>
      </c>
    </row>
    <row r="1149" spans="1:63" s="1167" customFormat="1" ht="13.5" customHeight="1">
      <c r="A1149" s="1218">
        <v>44307</v>
      </c>
      <c r="B1149" s="1167" t="s">
        <v>62</v>
      </c>
      <c r="C1149" s="1167" t="s">
        <v>66</v>
      </c>
      <c r="D1149" s="1167">
        <v>10</v>
      </c>
      <c r="E1149" s="1167">
        <v>8</v>
      </c>
      <c r="J1149" s="1167">
        <v>0</v>
      </c>
      <c r="O1149" s="1167">
        <v>0</v>
      </c>
      <c r="R1149" s="1167">
        <v>8</v>
      </c>
      <c r="T1149" s="1167">
        <v>64</v>
      </c>
      <c r="U1149" s="1167">
        <v>0</v>
      </c>
      <c r="V1149" s="1167">
        <v>0</v>
      </c>
      <c r="W1149" s="1167">
        <v>8</v>
      </c>
      <c r="X1149" s="1167">
        <v>0</v>
      </c>
      <c r="Y1149" s="1167">
        <v>64</v>
      </c>
      <c r="Z1149" s="1167">
        <v>0</v>
      </c>
      <c r="AA1149" s="1167">
        <v>0</v>
      </c>
      <c r="AB1149" s="1167">
        <v>0</v>
      </c>
      <c r="AC1149" s="1167">
        <v>0</v>
      </c>
      <c r="AD1149" s="1167">
        <v>0</v>
      </c>
      <c r="AE1149" s="1167">
        <v>0</v>
      </c>
      <c r="AF1149" s="1167">
        <v>0</v>
      </c>
      <c r="AG1149" s="1167">
        <v>8</v>
      </c>
      <c r="AH1149" s="1167">
        <v>0</v>
      </c>
      <c r="AI1149" s="1167">
        <v>64</v>
      </c>
      <c r="BK1149" s="1167">
        <v>1145</v>
      </c>
    </row>
    <row r="1150" spans="1:63" s="1167" customFormat="1" ht="13.5" customHeight="1">
      <c r="A1150" s="1218">
        <v>44307</v>
      </c>
      <c r="B1150" s="1167" t="s">
        <v>64</v>
      </c>
      <c r="C1150" s="1167" t="s">
        <v>66</v>
      </c>
      <c r="D1150" s="1167">
        <v>13</v>
      </c>
      <c r="E1150" s="1167">
        <v>13</v>
      </c>
      <c r="J1150" s="1167">
        <v>0</v>
      </c>
      <c r="M1150" s="1167">
        <v>7</v>
      </c>
      <c r="O1150" s="1167">
        <v>91</v>
      </c>
      <c r="T1150" s="1167">
        <v>0</v>
      </c>
      <c r="U1150" s="1167">
        <v>0</v>
      </c>
      <c r="V1150" s="1167">
        <v>0</v>
      </c>
      <c r="W1150" s="1167">
        <v>7</v>
      </c>
      <c r="X1150" s="1167">
        <v>0</v>
      </c>
      <c r="Y1150" s="1167">
        <v>91</v>
      </c>
      <c r="Z1150" s="1167">
        <v>0</v>
      </c>
      <c r="AA1150" s="1167">
        <v>0</v>
      </c>
      <c r="AB1150" s="1167">
        <v>0</v>
      </c>
      <c r="AC1150" s="1167">
        <v>0</v>
      </c>
      <c r="AD1150" s="1167">
        <v>0</v>
      </c>
      <c r="AE1150" s="1167">
        <v>0</v>
      </c>
      <c r="AF1150" s="1167">
        <v>0</v>
      </c>
      <c r="AG1150" s="1167">
        <v>7</v>
      </c>
      <c r="AH1150" s="1167">
        <v>0</v>
      </c>
      <c r="AI1150" s="1167">
        <v>91</v>
      </c>
      <c r="BK1150" s="1167">
        <v>1146</v>
      </c>
    </row>
    <row r="1151" spans="1:63" s="1167" customFormat="1" ht="13.5" customHeight="1">
      <c r="A1151" s="1218">
        <v>44307</v>
      </c>
      <c r="B1151" s="1167" t="s">
        <v>157</v>
      </c>
      <c r="C1151" s="1167" t="s">
        <v>66</v>
      </c>
      <c r="D1151" s="1167">
        <v>185</v>
      </c>
      <c r="E1151" s="1167">
        <v>185</v>
      </c>
      <c r="J1151" s="1167">
        <v>0</v>
      </c>
      <c r="L1151" s="1167">
        <v>12.5</v>
      </c>
      <c r="O1151" s="1167">
        <v>2312.5</v>
      </c>
      <c r="T1151" s="1167">
        <v>0</v>
      </c>
      <c r="U1151" s="1167">
        <v>0</v>
      </c>
      <c r="V1151" s="1167">
        <v>12.5</v>
      </c>
      <c r="W1151" s="1167">
        <v>0</v>
      </c>
      <c r="X1151" s="1167">
        <v>0</v>
      </c>
      <c r="Y1151" s="1167">
        <v>2312.5</v>
      </c>
      <c r="Z1151" s="1167">
        <v>0</v>
      </c>
      <c r="AA1151" s="1167">
        <v>0</v>
      </c>
      <c r="AB1151" s="1167">
        <v>0</v>
      </c>
      <c r="AC1151" s="1167">
        <v>0</v>
      </c>
      <c r="AD1151" s="1167">
        <v>0</v>
      </c>
      <c r="AE1151" s="1167">
        <v>0</v>
      </c>
      <c r="AF1151" s="1167">
        <v>12.5</v>
      </c>
      <c r="AG1151" s="1167">
        <v>0</v>
      </c>
      <c r="AH1151" s="1167">
        <v>0</v>
      </c>
      <c r="AI1151" s="1167">
        <v>2312.5</v>
      </c>
      <c r="BK1151" s="1167">
        <v>1147</v>
      </c>
    </row>
    <row r="1152" spans="1:63" s="1167" customFormat="1" ht="13.5" customHeight="1">
      <c r="A1152" s="1218">
        <v>44307</v>
      </c>
      <c r="B1152" s="1167" t="s">
        <v>895</v>
      </c>
      <c r="C1152" s="1167" t="s">
        <v>66</v>
      </c>
      <c r="D1152" s="1167">
        <v>8</v>
      </c>
      <c r="E1152" s="1167">
        <v>8</v>
      </c>
      <c r="J1152" s="1167">
        <v>0</v>
      </c>
      <c r="M1152" s="1167">
        <v>6</v>
      </c>
      <c r="O1152" s="1167">
        <v>48</v>
      </c>
      <c r="T1152" s="1167">
        <v>0</v>
      </c>
      <c r="U1152" s="1167">
        <v>0</v>
      </c>
      <c r="V1152" s="1167">
        <v>0</v>
      </c>
      <c r="W1152" s="1167">
        <v>6</v>
      </c>
      <c r="X1152" s="1167">
        <v>0</v>
      </c>
      <c r="Y1152" s="1167">
        <v>48</v>
      </c>
      <c r="Z1152" s="1167">
        <v>0</v>
      </c>
      <c r="AA1152" s="1167">
        <v>0</v>
      </c>
      <c r="AB1152" s="1167">
        <v>0</v>
      </c>
      <c r="AC1152" s="1167">
        <v>0</v>
      </c>
      <c r="AD1152" s="1167">
        <v>0</v>
      </c>
      <c r="AE1152" s="1167">
        <v>0</v>
      </c>
      <c r="AF1152" s="1167">
        <v>0</v>
      </c>
      <c r="AG1152" s="1167">
        <v>6</v>
      </c>
      <c r="AH1152" s="1167">
        <v>0</v>
      </c>
      <c r="AI1152" s="1167">
        <v>48</v>
      </c>
      <c r="BK1152" s="1167">
        <v>1148</v>
      </c>
    </row>
    <row r="1153" spans="1:63" s="1167" customFormat="1" ht="13.5" customHeight="1">
      <c r="A1153" s="1218">
        <v>44307</v>
      </c>
      <c r="B1153" s="1167" t="s">
        <v>62</v>
      </c>
      <c r="C1153" s="1167" t="s">
        <v>66</v>
      </c>
      <c r="D1153" s="1167">
        <v>8</v>
      </c>
      <c r="E1153" s="1167">
        <v>8</v>
      </c>
      <c r="J1153" s="1167">
        <v>0</v>
      </c>
      <c r="M1153" s="1167">
        <v>5</v>
      </c>
      <c r="O1153" s="1167">
        <v>40</v>
      </c>
      <c r="T1153" s="1167">
        <v>0</v>
      </c>
      <c r="U1153" s="1167">
        <v>0</v>
      </c>
      <c r="V1153" s="1167">
        <v>0</v>
      </c>
      <c r="W1153" s="1167">
        <v>5</v>
      </c>
      <c r="X1153" s="1167">
        <v>0</v>
      </c>
      <c r="Y1153" s="1167">
        <v>40</v>
      </c>
      <c r="Z1153" s="1167">
        <v>0</v>
      </c>
      <c r="AA1153" s="1167">
        <v>0</v>
      </c>
      <c r="AB1153" s="1167">
        <v>0</v>
      </c>
      <c r="AC1153" s="1167">
        <v>0</v>
      </c>
      <c r="AD1153" s="1167">
        <v>0</v>
      </c>
      <c r="AE1153" s="1167">
        <v>0</v>
      </c>
      <c r="AF1153" s="1167">
        <v>0</v>
      </c>
      <c r="AG1153" s="1167">
        <v>5</v>
      </c>
      <c r="AH1153" s="1167">
        <v>0</v>
      </c>
      <c r="AI1153" s="1167">
        <v>40</v>
      </c>
      <c r="BK1153" s="1167">
        <v>1149</v>
      </c>
    </row>
    <row r="1154" spans="1:63" s="1167" customFormat="1" ht="13.5" customHeight="1">
      <c r="A1154" s="1218">
        <v>44307</v>
      </c>
      <c r="B1154" s="1167" t="s">
        <v>636</v>
      </c>
      <c r="C1154" s="1167" t="s">
        <v>66</v>
      </c>
      <c r="D1154" s="1167">
        <v>10</v>
      </c>
      <c r="E1154" s="1167">
        <v>10</v>
      </c>
      <c r="J1154" s="1167">
        <v>0</v>
      </c>
      <c r="M1154" s="1167">
        <v>1</v>
      </c>
      <c r="O1154" s="1167">
        <v>10</v>
      </c>
      <c r="T1154" s="1167">
        <v>0</v>
      </c>
      <c r="U1154" s="1167">
        <v>0</v>
      </c>
      <c r="V1154" s="1167">
        <v>0</v>
      </c>
      <c r="W1154" s="1167">
        <v>1</v>
      </c>
      <c r="X1154" s="1167">
        <v>0</v>
      </c>
      <c r="Y1154" s="1167">
        <v>10</v>
      </c>
      <c r="Z1154" s="1167">
        <v>0</v>
      </c>
      <c r="AA1154" s="1167">
        <v>0</v>
      </c>
      <c r="AB1154" s="1167">
        <v>0</v>
      </c>
      <c r="AC1154" s="1167">
        <v>0</v>
      </c>
      <c r="AD1154" s="1167">
        <v>0</v>
      </c>
      <c r="AE1154" s="1167">
        <v>0</v>
      </c>
      <c r="AF1154" s="1167">
        <v>0</v>
      </c>
      <c r="AG1154" s="1167">
        <v>1</v>
      </c>
      <c r="AH1154" s="1167">
        <v>0</v>
      </c>
      <c r="AI1154" s="1167">
        <v>10</v>
      </c>
      <c r="BK1154" s="1167">
        <v>1150</v>
      </c>
    </row>
    <row r="1155" spans="1:63" s="1167" customFormat="1" ht="13.5" customHeight="1">
      <c r="A1155" s="1218">
        <v>44307</v>
      </c>
      <c r="B1155" s="1167" t="s">
        <v>83</v>
      </c>
      <c r="C1155" s="1167" t="s">
        <v>66</v>
      </c>
      <c r="D1155" s="1167">
        <v>10</v>
      </c>
      <c r="E1155" s="1167">
        <v>10</v>
      </c>
      <c r="J1155" s="1167">
        <v>0</v>
      </c>
      <c r="M1155" s="1167">
        <v>15</v>
      </c>
      <c r="O1155" s="1167">
        <v>150</v>
      </c>
      <c r="R1155" s="1167">
        <v>14</v>
      </c>
      <c r="T1155" s="1167">
        <v>140</v>
      </c>
      <c r="U1155" s="1167">
        <v>0</v>
      </c>
      <c r="V1155" s="1167">
        <v>0</v>
      </c>
      <c r="W1155" s="1167">
        <v>29</v>
      </c>
      <c r="X1155" s="1167">
        <v>0</v>
      </c>
      <c r="Y1155" s="1167">
        <v>290</v>
      </c>
      <c r="Z1155" s="1167">
        <v>0</v>
      </c>
      <c r="AA1155" s="1167">
        <v>0</v>
      </c>
      <c r="AB1155" s="1167">
        <v>0</v>
      </c>
      <c r="AC1155" s="1167">
        <v>0</v>
      </c>
      <c r="AD1155" s="1167">
        <v>0</v>
      </c>
      <c r="AE1155" s="1167">
        <v>0</v>
      </c>
      <c r="AF1155" s="1167">
        <v>0</v>
      </c>
      <c r="AG1155" s="1167">
        <v>29</v>
      </c>
      <c r="AH1155" s="1167">
        <v>0</v>
      </c>
      <c r="AI1155" s="1167">
        <v>290</v>
      </c>
      <c r="BK1155" s="1167">
        <v>1151</v>
      </c>
    </row>
    <row r="1156" spans="1:63" s="1167" customFormat="1" ht="13.5" customHeight="1">
      <c r="A1156" s="1218">
        <v>44307</v>
      </c>
      <c r="B1156" s="1167" t="s">
        <v>915</v>
      </c>
      <c r="C1156" s="1167" t="s">
        <v>66</v>
      </c>
      <c r="D1156" s="1167">
        <v>100</v>
      </c>
      <c r="E1156" s="1167">
        <v>100</v>
      </c>
      <c r="J1156" s="1167">
        <v>0</v>
      </c>
      <c r="M1156" s="1167">
        <v>0.4</v>
      </c>
      <c r="O1156" s="1167">
        <v>40</v>
      </c>
      <c r="T1156" s="1167">
        <v>0</v>
      </c>
      <c r="U1156" s="1167">
        <v>0</v>
      </c>
      <c r="V1156" s="1167">
        <v>0</v>
      </c>
      <c r="W1156" s="1167">
        <v>0.4</v>
      </c>
      <c r="X1156" s="1167">
        <v>0</v>
      </c>
      <c r="Y1156" s="1167">
        <v>40</v>
      </c>
      <c r="Z1156" s="1167">
        <v>0</v>
      </c>
      <c r="AA1156" s="1167">
        <v>0</v>
      </c>
      <c r="AB1156" s="1167">
        <v>0</v>
      </c>
      <c r="AC1156" s="1167">
        <v>0</v>
      </c>
      <c r="AD1156" s="1167">
        <v>0</v>
      </c>
      <c r="AE1156" s="1167">
        <v>0</v>
      </c>
      <c r="AF1156" s="1167">
        <v>0</v>
      </c>
      <c r="AG1156" s="1167">
        <v>0.4</v>
      </c>
      <c r="AH1156" s="1167">
        <v>0</v>
      </c>
      <c r="AI1156" s="1167">
        <v>40</v>
      </c>
      <c r="BK1156" s="1167">
        <v>1152</v>
      </c>
    </row>
    <row r="1157" spans="1:63" s="1167" customFormat="1" ht="13.5" customHeight="1">
      <c r="A1157" s="1218">
        <v>44307</v>
      </c>
      <c r="B1157" s="1167" t="s">
        <v>3</v>
      </c>
      <c r="C1157" s="1167" t="s">
        <v>66</v>
      </c>
      <c r="D1157" s="1167">
        <v>12</v>
      </c>
      <c r="E1157" s="1167">
        <v>12</v>
      </c>
      <c r="J1157" s="1167">
        <v>0</v>
      </c>
      <c r="L1157" s="1167">
        <v>8</v>
      </c>
      <c r="O1157" s="1167">
        <v>96</v>
      </c>
      <c r="T1157" s="1167">
        <v>0</v>
      </c>
      <c r="U1157" s="1167">
        <v>0</v>
      </c>
      <c r="V1157" s="1167">
        <v>8</v>
      </c>
      <c r="W1157" s="1167">
        <v>0</v>
      </c>
      <c r="X1157" s="1167">
        <v>0</v>
      </c>
      <c r="Y1157" s="1167">
        <v>96</v>
      </c>
      <c r="Z1157" s="1167">
        <v>0</v>
      </c>
      <c r="AA1157" s="1167">
        <v>0</v>
      </c>
      <c r="AB1157" s="1167">
        <v>0</v>
      </c>
      <c r="AC1157" s="1167">
        <v>0</v>
      </c>
      <c r="AD1157" s="1167">
        <v>0</v>
      </c>
      <c r="AE1157" s="1167">
        <v>0</v>
      </c>
      <c r="AF1157" s="1167">
        <v>8</v>
      </c>
      <c r="AG1157" s="1167">
        <v>0</v>
      </c>
      <c r="AH1157" s="1167">
        <v>0</v>
      </c>
      <c r="AI1157" s="1167">
        <v>96</v>
      </c>
      <c r="BK1157" s="1167">
        <v>1153</v>
      </c>
    </row>
    <row r="1158" spans="1:63" s="1167" customFormat="1" ht="13.5" customHeight="1">
      <c r="A1158" s="1218">
        <v>44308</v>
      </c>
      <c r="B1158" s="1167" t="s">
        <v>229</v>
      </c>
      <c r="C1158" s="1167" t="s">
        <v>66</v>
      </c>
      <c r="D1158" s="1167">
        <v>2</v>
      </c>
      <c r="E1158" s="1167">
        <v>2</v>
      </c>
      <c r="F1158" s="1167">
        <v>30</v>
      </c>
      <c r="J1158" s="1167">
        <v>60</v>
      </c>
      <c r="K1158" s="1167">
        <v>50</v>
      </c>
      <c r="O1158" s="1167">
        <v>100</v>
      </c>
      <c r="P1158" s="1167">
        <v>50</v>
      </c>
      <c r="T1158" s="1167">
        <v>100</v>
      </c>
      <c r="U1158" s="1167">
        <v>130</v>
      </c>
      <c r="V1158" s="1167">
        <v>0</v>
      </c>
      <c r="W1158" s="1167">
        <v>0</v>
      </c>
      <c r="X1158" s="1167">
        <v>0</v>
      </c>
      <c r="Y1158" s="1167">
        <v>260</v>
      </c>
      <c r="Z1158" s="1167">
        <v>9416</v>
      </c>
      <c r="AA1158" s="1167">
        <v>0</v>
      </c>
      <c r="AB1158" s="1167">
        <v>0</v>
      </c>
      <c r="AC1158" s="1167">
        <v>0</v>
      </c>
      <c r="AD1158" s="1167">
        <v>18832</v>
      </c>
      <c r="AI1158" s="1167">
        <v>0</v>
      </c>
      <c r="AJ1158" s="1167">
        <v>114</v>
      </c>
      <c r="AK1158" s="1167">
        <v>14</v>
      </c>
      <c r="AM1158" s="1167">
        <v>114</v>
      </c>
      <c r="AN1158" s="1167">
        <v>32</v>
      </c>
      <c r="AO1158" s="1167">
        <v>0.16</v>
      </c>
      <c r="AP1158" s="1167">
        <v>114</v>
      </c>
      <c r="AQ1158" s="1167">
        <v>32</v>
      </c>
      <c r="AR1158" s="1167">
        <v>0.28999999999999998</v>
      </c>
      <c r="AS1158" s="1167">
        <v>14</v>
      </c>
      <c r="AT1158" s="1167">
        <v>14</v>
      </c>
      <c r="AV1158" s="1167">
        <v>14</v>
      </c>
      <c r="AW1158" s="1167">
        <v>24</v>
      </c>
      <c r="AX1158" s="1167">
        <v>0.16</v>
      </c>
      <c r="AY1158" s="1167">
        <v>14</v>
      </c>
      <c r="AZ1158" s="1167">
        <v>24</v>
      </c>
      <c r="BA1158" s="1167">
        <v>0.26</v>
      </c>
      <c r="BG1158" s="1167">
        <v>12026.899999999994</v>
      </c>
      <c r="BH1158" s="1167">
        <v>94</v>
      </c>
      <c r="BI1158" s="1167">
        <v>22.239999999999696</v>
      </c>
      <c r="BK1158" s="1167">
        <v>1154</v>
      </c>
    </row>
    <row r="1159" spans="1:63" s="1167" customFormat="1" ht="13.5" customHeight="1">
      <c r="A1159" s="1218">
        <v>44308</v>
      </c>
      <c r="B1159" s="1167" t="s">
        <v>848</v>
      </c>
      <c r="C1159" s="1167" t="s">
        <v>66</v>
      </c>
      <c r="D1159" s="1167">
        <v>2</v>
      </c>
      <c r="E1159" s="1167">
        <v>2</v>
      </c>
      <c r="J1159" s="1167">
        <v>0</v>
      </c>
      <c r="O1159" s="1167">
        <v>0</v>
      </c>
      <c r="T1159" s="1167">
        <v>0</v>
      </c>
      <c r="U1159" s="1167">
        <v>0</v>
      </c>
      <c r="V1159" s="1167">
        <v>0</v>
      </c>
      <c r="W1159" s="1167">
        <v>0</v>
      </c>
      <c r="X1159" s="1167">
        <v>0</v>
      </c>
      <c r="Y1159" s="1167">
        <v>0</v>
      </c>
      <c r="Z1159" s="1167">
        <v>1980</v>
      </c>
      <c r="AA1159" s="1167">
        <v>0</v>
      </c>
      <c r="AB1159" s="1167">
        <v>0</v>
      </c>
      <c r="AC1159" s="1167">
        <v>0</v>
      </c>
      <c r="AD1159" s="1167">
        <v>3960</v>
      </c>
      <c r="AI1159" s="1167">
        <v>0</v>
      </c>
      <c r="BK1159" s="1167">
        <v>1155</v>
      </c>
    </row>
    <row r="1160" spans="1:63" s="1167" customFormat="1" ht="13.5" customHeight="1">
      <c r="A1160" s="1218">
        <v>44308</v>
      </c>
      <c r="B1160" s="1167" t="s">
        <v>202</v>
      </c>
      <c r="C1160" s="1167" t="s">
        <v>66</v>
      </c>
      <c r="D1160" s="1167">
        <v>12.6</v>
      </c>
      <c r="E1160" s="1167">
        <v>12.6</v>
      </c>
      <c r="F1160" s="1167">
        <v>20</v>
      </c>
      <c r="J1160" s="1167">
        <v>252</v>
      </c>
      <c r="K1160" s="1167">
        <v>37</v>
      </c>
      <c r="O1160" s="1167">
        <v>466.2</v>
      </c>
      <c r="P1160" s="1167">
        <v>37</v>
      </c>
      <c r="T1160" s="1167">
        <v>466.2</v>
      </c>
      <c r="U1160" s="1167">
        <v>94</v>
      </c>
      <c r="V1160" s="1167">
        <v>0</v>
      </c>
      <c r="W1160" s="1167">
        <v>0</v>
      </c>
      <c r="X1160" s="1167">
        <v>0</v>
      </c>
      <c r="Y1160" s="1167">
        <v>1184.4000000000001</v>
      </c>
      <c r="Z1160" s="1167">
        <v>3616</v>
      </c>
      <c r="AA1160" s="1167">
        <v>0</v>
      </c>
      <c r="AB1160" s="1167">
        <v>0</v>
      </c>
      <c r="AC1160" s="1167">
        <v>0</v>
      </c>
      <c r="AD1160" s="1167">
        <v>45561.599999999999</v>
      </c>
      <c r="AI1160" s="1167">
        <v>0</v>
      </c>
      <c r="BK1160" s="1167">
        <v>1156</v>
      </c>
    </row>
    <row r="1161" spans="1:63" s="1167" customFormat="1" ht="13.5" customHeight="1">
      <c r="A1161" s="1218">
        <v>44308</v>
      </c>
      <c r="B1161" s="1167" t="s">
        <v>850</v>
      </c>
      <c r="C1161" s="1167" t="s">
        <v>389</v>
      </c>
      <c r="D1161" s="1167">
        <v>10</v>
      </c>
      <c r="E1161" s="1167">
        <v>10</v>
      </c>
      <c r="J1161" s="1167">
        <v>0</v>
      </c>
      <c r="M1161" s="1167">
        <v>0.8</v>
      </c>
      <c r="O1161" s="1167">
        <v>8</v>
      </c>
      <c r="R1161" s="1167">
        <v>0.7</v>
      </c>
      <c r="T1161" s="1167">
        <v>7</v>
      </c>
      <c r="U1161" s="1167">
        <v>0</v>
      </c>
      <c r="V1161" s="1167">
        <v>0</v>
      </c>
      <c r="W1161" s="1167">
        <v>1.5</v>
      </c>
      <c r="X1161" s="1167">
        <v>0</v>
      </c>
      <c r="Y1161" s="1167">
        <v>15</v>
      </c>
      <c r="Z1161" s="1167">
        <v>0</v>
      </c>
      <c r="AA1161" s="1167">
        <v>0</v>
      </c>
      <c r="AB1161" s="1167">
        <v>5</v>
      </c>
      <c r="AC1161" s="1167">
        <v>0</v>
      </c>
      <c r="AD1161" s="1167">
        <v>50</v>
      </c>
      <c r="AI1161" s="1167">
        <v>0</v>
      </c>
      <c r="BK1161" s="1167">
        <v>1157</v>
      </c>
    </row>
    <row r="1162" spans="1:63" s="1167" customFormat="1" ht="13.5" customHeight="1">
      <c r="A1162" s="1218">
        <v>44308</v>
      </c>
      <c r="B1162" s="1167" t="s">
        <v>851</v>
      </c>
      <c r="C1162" s="1167" t="s">
        <v>389</v>
      </c>
      <c r="D1162" s="1167">
        <v>30</v>
      </c>
      <c r="E1162" s="1167">
        <v>25</v>
      </c>
      <c r="G1162" s="1167">
        <v>2</v>
      </c>
      <c r="J1162" s="1167">
        <v>50</v>
      </c>
      <c r="L1162" s="1167">
        <v>3</v>
      </c>
      <c r="O1162" s="1167">
        <v>75</v>
      </c>
      <c r="Q1162" s="1167">
        <v>2</v>
      </c>
      <c r="T1162" s="1167">
        <v>50</v>
      </c>
      <c r="U1162" s="1167">
        <v>0</v>
      </c>
      <c r="V1162" s="1167">
        <v>7</v>
      </c>
      <c r="W1162" s="1167">
        <v>0</v>
      </c>
      <c r="X1162" s="1167">
        <v>0</v>
      </c>
      <c r="Y1162" s="1167">
        <v>175</v>
      </c>
      <c r="Z1162" s="1167">
        <v>0</v>
      </c>
      <c r="AA1162" s="1167">
        <v>43</v>
      </c>
      <c r="AB1162" s="1167">
        <v>0</v>
      </c>
      <c r="AC1162" s="1167">
        <v>0</v>
      </c>
      <c r="AD1162" s="1167">
        <v>1075</v>
      </c>
      <c r="AI1162" s="1167">
        <v>0</v>
      </c>
      <c r="BK1162" s="1167">
        <v>1158</v>
      </c>
    </row>
    <row r="1163" spans="1:63" s="1167" customFormat="1" ht="13.5" customHeight="1">
      <c r="A1163" s="1218">
        <v>44308</v>
      </c>
      <c r="B1163" s="1167" t="s">
        <v>496</v>
      </c>
      <c r="C1163" s="1167" t="s">
        <v>852</v>
      </c>
      <c r="D1163" s="1167">
        <v>42</v>
      </c>
      <c r="E1163" s="1167">
        <v>42</v>
      </c>
      <c r="H1163" s="1167">
        <v>0.4</v>
      </c>
      <c r="J1163" s="1167">
        <v>16.8</v>
      </c>
      <c r="M1163" s="1167">
        <v>0.8</v>
      </c>
      <c r="O1163" s="1167">
        <v>33.6</v>
      </c>
      <c r="R1163" s="1167">
        <v>0.8</v>
      </c>
      <c r="T1163" s="1167">
        <v>33.6</v>
      </c>
      <c r="U1163" s="1167">
        <v>0</v>
      </c>
      <c r="V1163" s="1167">
        <v>0</v>
      </c>
      <c r="W1163" s="1167">
        <v>2</v>
      </c>
      <c r="X1163" s="1167">
        <v>0</v>
      </c>
      <c r="Y1163" s="1167">
        <v>84</v>
      </c>
      <c r="Z1163" s="1167">
        <v>0</v>
      </c>
      <c r="AA1163" s="1167">
        <v>0</v>
      </c>
      <c r="AB1163" s="1167">
        <v>24.700000000000003</v>
      </c>
      <c r="AC1163" s="1167">
        <v>0</v>
      </c>
      <c r="AD1163" s="1167">
        <v>1037.4000000000001</v>
      </c>
      <c r="AI1163" s="1167">
        <v>0</v>
      </c>
      <c r="BK1163" s="1167">
        <v>1159</v>
      </c>
    </row>
    <row r="1164" spans="1:63" s="1167" customFormat="1" ht="13.5" customHeight="1">
      <c r="A1164" s="1218">
        <v>44308</v>
      </c>
      <c r="B1164" s="1167" t="s">
        <v>43</v>
      </c>
      <c r="C1164" s="1167" t="s">
        <v>66</v>
      </c>
      <c r="D1164" s="1167">
        <v>3.5</v>
      </c>
      <c r="E1164" s="1167">
        <v>3.5</v>
      </c>
      <c r="H1164" s="1167">
        <v>1</v>
      </c>
      <c r="J1164" s="1167">
        <v>3.5</v>
      </c>
      <c r="M1164" s="1167">
        <v>1.5</v>
      </c>
      <c r="O1164" s="1167">
        <v>5.25</v>
      </c>
      <c r="P1164" s="1167" t="s">
        <v>883</v>
      </c>
      <c r="R1164" s="1167">
        <v>1.5</v>
      </c>
      <c r="T1164" s="1167">
        <v>5.25</v>
      </c>
      <c r="U1164" s="1167">
        <v>0</v>
      </c>
      <c r="W1164" s="1167">
        <v>4</v>
      </c>
      <c r="X1164" s="1167">
        <v>0</v>
      </c>
      <c r="Y1164" s="1167">
        <v>14</v>
      </c>
      <c r="Z1164" s="1167">
        <v>0</v>
      </c>
      <c r="AA1164" s="1167">
        <v>0</v>
      </c>
      <c r="AB1164" s="1167">
        <v>94</v>
      </c>
      <c r="AC1164" s="1167">
        <v>0</v>
      </c>
      <c r="AD1164" s="1167">
        <v>329</v>
      </c>
      <c r="AI1164" s="1167">
        <v>0</v>
      </c>
      <c r="BK1164" s="1167">
        <v>1160</v>
      </c>
    </row>
    <row r="1165" spans="1:63" s="1167" customFormat="1" ht="13.5" customHeight="1">
      <c r="A1165" s="1218">
        <v>44308</v>
      </c>
      <c r="B1165" s="1167" t="s">
        <v>618</v>
      </c>
      <c r="C1165" s="1167" t="s">
        <v>66</v>
      </c>
      <c r="D1165" s="1167">
        <v>35</v>
      </c>
      <c r="E1165" s="1167">
        <v>35</v>
      </c>
      <c r="H1165" s="1167">
        <v>0.4</v>
      </c>
      <c r="J1165" s="1167">
        <v>14</v>
      </c>
      <c r="M1165" s="1167">
        <v>0.8</v>
      </c>
      <c r="O1165" s="1167">
        <v>28</v>
      </c>
      <c r="R1165" s="1167">
        <v>0.8</v>
      </c>
      <c r="T1165" s="1167">
        <v>28</v>
      </c>
      <c r="U1165" s="1167">
        <v>0</v>
      </c>
      <c r="V1165" s="1167">
        <v>0</v>
      </c>
      <c r="W1165" s="1167">
        <v>2</v>
      </c>
      <c r="X1165" s="1167">
        <v>0</v>
      </c>
      <c r="Y1165" s="1167">
        <v>70</v>
      </c>
      <c r="Z1165" s="1167">
        <v>0</v>
      </c>
      <c r="AA1165" s="1167">
        <v>0</v>
      </c>
      <c r="AB1165" s="1167">
        <v>0.79999999999999982</v>
      </c>
      <c r="AC1165" s="1167">
        <v>0</v>
      </c>
      <c r="AD1165" s="1167">
        <v>27.999999999999993</v>
      </c>
      <c r="AG1165" s="1167">
        <v>10</v>
      </c>
      <c r="AI1165" s="1167">
        <v>350</v>
      </c>
      <c r="BK1165" s="1167">
        <v>1161</v>
      </c>
    </row>
    <row r="1166" spans="1:63" s="1167" customFormat="1" ht="13.5" customHeight="1">
      <c r="A1166" s="1218">
        <v>44308</v>
      </c>
      <c r="B1166" s="1167" t="s">
        <v>44</v>
      </c>
      <c r="C1166" s="1167" t="s">
        <v>66</v>
      </c>
      <c r="D1166" s="1167">
        <v>20</v>
      </c>
      <c r="E1166" s="1167">
        <v>20</v>
      </c>
      <c r="H1166" s="1167">
        <v>0.4</v>
      </c>
      <c r="J1166" s="1167">
        <v>8</v>
      </c>
      <c r="M1166" s="1167">
        <v>0.8</v>
      </c>
      <c r="O1166" s="1167">
        <v>16</v>
      </c>
      <c r="Q1166" s="1167" t="s">
        <v>884</v>
      </c>
      <c r="R1166" s="1167">
        <v>0.8</v>
      </c>
      <c r="T1166" s="1167">
        <v>16</v>
      </c>
      <c r="U1166" s="1167">
        <v>0</v>
      </c>
      <c r="V1166" s="1167">
        <v>0</v>
      </c>
      <c r="W1166" s="1167">
        <v>2</v>
      </c>
      <c r="X1166" s="1167">
        <v>0</v>
      </c>
      <c r="Y1166" s="1167">
        <v>40</v>
      </c>
      <c r="Z1166" s="1167">
        <v>0</v>
      </c>
      <c r="AA1166" s="1167">
        <v>0</v>
      </c>
      <c r="AB1166" s="1167">
        <v>0.79999999999999982</v>
      </c>
      <c r="AC1166" s="1167">
        <v>0</v>
      </c>
      <c r="AD1166" s="1167">
        <v>15.999999999999996</v>
      </c>
      <c r="AG1166" s="1167">
        <v>10</v>
      </c>
      <c r="AI1166" s="1167">
        <v>200</v>
      </c>
      <c r="BK1166" s="1167">
        <v>1162</v>
      </c>
    </row>
    <row r="1167" spans="1:63" s="1167" customFormat="1" ht="13.5" customHeight="1">
      <c r="A1167" s="1218">
        <v>44308</v>
      </c>
      <c r="B1167" s="1167" t="s">
        <v>593</v>
      </c>
      <c r="C1167" s="1167" t="s">
        <v>389</v>
      </c>
      <c r="D1167" s="1167">
        <v>22</v>
      </c>
      <c r="E1167" s="1167">
        <v>22</v>
      </c>
      <c r="H1167" s="1167">
        <v>1</v>
      </c>
      <c r="J1167" s="1167">
        <v>22</v>
      </c>
      <c r="M1167" s="1167">
        <v>1</v>
      </c>
      <c r="O1167" s="1167">
        <v>22</v>
      </c>
      <c r="R1167" s="1167">
        <v>1.5</v>
      </c>
      <c r="T1167" s="1167">
        <v>33</v>
      </c>
      <c r="U1167" s="1167">
        <v>0</v>
      </c>
      <c r="V1167" s="1167">
        <v>0</v>
      </c>
      <c r="W1167" s="1167">
        <v>3.5</v>
      </c>
      <c r="X1167" s="1167">
        <v>0</v>
      </c>
      <c r="Y1167" s="1167">
        <v>77</v>
      </c>
      <c r="Z1167" s="1167">
        <v>0</v>
      </c>
      <c r="AA1167" s="1167">
        <v>0</v>
      </c>
      <c r="AB1167" s="1167">
        <v>16</v>
      </c>
      <c r="AC1167" s="1167">
        <v>0</v>
      </c>
      <c r="AD1167" s="1167">
        <v>352</v>
      </c>
      <c r="AI1167" s="1167">
        <v>0</v>
      </c>
      <c r="BK1167" s="1167">
        <v>1163</v>
      </c>
    </row>
    <row r="1168" spans="1:63" s="1167" customFormat="1" ht="13.5" customHeight="1">
      <c r="A1168" s="1218">
        <v>44308</v>
      </c>
      <c r="B1168" s="1167" t="s">
        <v>45</v>
      </c>
      <c r="C1168" s="1167" t="s">
        <v>66</v>
      </c>
      <c r="D1168" s="1167">
        <v>130</v>
      </c>
      <c r="E1168" s="1167">
        <v>90</v>
      </c>
      <c r="F1168" s="1167" t="s">
        <v>885</v>
      </c>
      <c r="G1168" s="1167" t="s">
        <v>886</v>
      </c>
      <c r="J1168" s="1167">
        <v>0</v>
      </c>
      <c r="M1168" s="1167">
        <v>0.1</v>
      </c>
      <c r="O1168" s="1167">
        <v>9</v>
      </c>
      <c r="R1168" s="1167">
        <v>0.1</v>
      </c>
      <c r="T1168" s="1167">
        <v>9</v>
      </c>
      <c r="U1168" s="1167">
        <v>0</v>
      </c>
      <c r="V1168" s="1167">
        <v>0</v>
      </c>
      <c r="W1168" s="1167">
        <v>0.2</v>
      </c>
      <c r="X1168" s="1167">
        <v>0</v>
      </c>
      <c r="Y1168" s="1167">
        <v>18</v>
      </c>
      <c r="Z1168" s="1167">
        <v>0</v>
      </c>
      <c r="AA1168" s="1167">
        <v>0</v>
      </c>
      <c r="AB1168" s="1167">
        <v>2.799999999999998</v>
      </c>
      <c r="AC1168" s="1167">
        <v>0</v>
      </c>
      <c r="AD1168" s="1167">
        <v>251.99999999999983</v>
      </c>
      <c r="AI1168" s="1167">
        <v>0</v>
      </c>
      <c r="BK1168" s="1167">
        <v>1164</v>
      </c>
    </row>
    <row r="1169" spans="1:63" s="1167" customFormat="1" ht="13.5" customHeight="1">
      <c r="A1169" s="1218">
        <v>44308</v>
      </c>
      <c r="B1169" s="1167" t="s">
        <v>46</v>
      </c>
      <c r="C1169" s="1167" t="s">
        <v>66</v>
      </c>
      <c r="D1169" s="1167">
        <v>35</v>
      </c>
      <c r="E1169" s="1167">
        <v>35</v>
      </c>
      <c r="H1169" s="1167">
        <v>0.1</v>
      </c>
      <c r="J1169" s="1167">
        <v>3.5</v>
      </c>
      <c r="M1169" s="1167">
        <v>0.2</v>
      </c>
      <c r="O1169" s="1167">
        <v>7</v>
      </c>
      <c r="R1169" s="1167">
        <v>0.2</v>
      </c>
      <c r="T1169" s="1167">
        <v>7</v>
      </c>
      <c r="U1169" s="1167">
        <v>0</v>
      </c>
      <c r="V1169" s="1167">
        <v>0</v>
      </c>
      <c r="W1169" s="1167">
        <v>0.5</v>
      </c>
      <c r="X1169" s="1167">
        <v>0</v>
      </c>
      <c r="Y1169" s="1167">
        <v>17.5</v>
      </c>
      <c r="Z1169" s="1167">
        <v>0</v>
      </c>
      <c r="AA1169" s="1167">
        <v>0</v>
      </c>
      <c r="AB1169" s="1167">
        <v>4.5</v>
      </c>
      <c r="AC1169" s="1167">
        <v>0</v>
      </c>
      <c r="AD1169" s="1167">
        <v>157.5</v>
      </c>
      <c r="AI1169" s="1167">
        <v>0</v>
      </c>
      <c r="BK1169" s="1167">
        <v>1165</v>
      </c>
    </row>
    <row r="1170" spans="1:63" s="1167" customFormat="1" ht="13.5" customHeight="1">
      <c r="A1170" s="1218">
        <v>44308</v>
      </c>
      <c r="B1170" s="1167" t="s">
        <v>47</v>
      </c>
      <c r="C1170" s="1167" t="s">
        <v>66</v>
      </c>
      <c r="D1170" s="1167">
        <v>17</v>
      </c>
      <c r="E1170" s="1167">
        <v>17</v>
      </c>
      <c r="J1170" s="1167">
        <v>0</v>
      </c>
      <c r="O1170" s="1167">
        <v>0</v>
      </c>
      <c r="T1170" s="1167">
        <v>0</v>
      </c>
      <c r="U1170" s="1167">
        <v>0</v>
      </c>
      <c r="V1170" s="1167">
        <v>0</v>
      </c>
      <c r="W1170" s="1167">
        <v>0</v>
      </c>
      <c r="X1170" s="1167">
        <v>0</v>
      </c>
      <c r="Y1170" s="1167">
        <v>0</v>
      </c>
      <c r="Z1170" s="1167">
        <v>0</v>
      </c>
      <c r="AA1170" s="1167">
        <v>0</v>
      </c>
      <c r="AB1170" s="1167">
        <v>0</v>
      </c>
      <c r="AC1170" s="1167">
        <v>0</v>
      </c>
      <c r="AD1170" s="1167">
        <v>0</v>
      </c>
      <c r="AI1170" s="1167">
        <v>0</v>
      </c>
      <c r="BK1170" s="1167">
        <v>1166</v>
      </c>
    </row>
    <row r="1171" spans="1:63" s="1167" customFormat="1" ht="13.5" customHeight="1">
      <c r="A1171" s="1218">
        <v>44308</v>
      </c>
      <c r="B1171" s="1167" t="s">
        <v>48</v>
      </c>
      <c r="C1171" s="1167" t="s">
        <v>389</v>
      </c>
      <c r="D1171" s="1167">
        <v>23</v>
      </c>
      <c r="E1171" s="1167">
        <v>23</v>
      </c>
      <c r="H1171" s="1167">
        <v>0.5</v>
      </c>
      <c r="J1171" s="1167">
        <v>11.5</v>
      </c>
      <c r="M1171" s="1167">
        <v>0.8</v>
      </c>
      <c r="O1171" s="1167">
        <v>18.400000000000002</v>
      </c>
      <c r="R1171" s="1167">
        <v>0.7</v>
      </c>
      <c r="T1171" s="1167">
        <v>16.099999999999998</v>
      </c>
      <c r="U1171" s="1167">
        <v>0</v>
      </c>
      <c r="V1171" s="1167">
        <v>0</v>
      </c>
      <c r="W1171" s="1167">
        <v>2</v>
      </c>
      <c r="X1171" s="1167">
        <v>0</v>
      </c>
      <c r="Y1171" s="1167">
        <v>46</v>
      </c>
      <c r="Z1171" s="1167">
        <v>0</v>
      </c>
      <c r="AA1171" s="1167">
        <v>0</v>
      </c>
      <c r="AB1171" s="1167">
        <v>9.3000000000000007</v>
      </c>
      <c r="AC1171" s="1167">
        <v>0</v>
      </c>
      <c r="AD1171" s="1167">
        <v>213.9</v>
      </c>
      <c r="AI1171" s="1167">
        <v>0</v>
      </c>
      <c r="BK1171" s="1167">
        <v>1167</v>
      </c>
    </row>
    <row r="1172" spans="1:63" s="1167" customFormat="1" ht="13.5" customHeight="1">
      <c r="A1172" s="1218">
        <v>44308</v>
      </c>
      <c r="B1172" s="1167" t="s">
        <v>164</v>
      </c>
      <c r="C1172" s="1167" t="s">
        <v>66</v>
      </c>
      <c r="D1172" s="1167">
        <v>80</v>
      </c>
      <c r="E1172" s="1167">
        <v>80</v>
      </c>
      <c r="H1172" s="1167">
        <v>0.2</v>
      </c>
      <c r="J1172" s="1167">
        <v>16</v>
      </c>
      <c r="M1172" s="1167">
        <v>0.3</v>
      </c>
      <c r="O1172" s="1167">
        <v>24</v>
      </c>
      <c r="R1172" s="1167">
        <v>0.3</v>
      </c>
      <c r="T1172" s="1167">
        <v>24</v>
      </c>
      <c r="U1172" s="1167">
        <v>0</v>
      </c>
      <c r="V1172" s="1167">
        <v>0</v>
      </c>
      <c r="W1172" s="1167">
        <v>0.8</v>
      </c>
      <c r="X1172" s="1167">
        <v>0</v>
      </c>
      <c r="Y1172" s="1167">
        <v>64</v>
      </c>
      <c r="Z1172" s="1167">
        <v>0</v>
      </c>
      <c r="AA1172" s="1167">
        <v>0</v>
      </c>
      <c r="AB1172" s="1167">
        <v>1.2000000000000017</v>
      </c>
      <c r="AC1172" s="1167">
        <v>0</v>
      </c>
      <c r="AD1172" s="1167">
        <v>96.000000000000142</v>
      </c>
      <c r="AI1172" s="1167">
        <v>0</v>
      </c>
      <c r="BK1172" s="1167">
        <v>1168</v>
      </c>
    </row>
    <row r="1173" spans="1:63" s="1167" customFormat="1" ht="13.5" customHeight="1">
      <c r="A1173" s="1218">
        <v>44308</v>
      </c>
      <c r="B1173" s="1167" t="s">
        <v>49</v>
      </c>
      <c r="C1173" s="1167" t="s">
        <v>66</v>
      </c>
      <c r="D1173" s="1167">
        <v>40</v>
      </c>
      <c r="E1173" s="1167">
        <v>40</v>
      </c>
      <c r="H1173" s="1167">
        <v>0.2</v>
      </c>
      <c r="J1173" s="1167">
        <v>8</v>
      </c>
      <c r="M1173" s="1167">
        <v>0.3</v>
      </c>
      <c r="O1173" s="1167">
        <v>12</v>
      </c>
      <c r="R1173" s="1167">
        <v>0.3</v>
      </c>
      <c r="T1173" s="1167">
        <v>12</v>
      </c>
      <c r="U1173" s="1167">
        <v>0</v>
      </c>
      <c r="V1173" s="1167">
        <v>0</v>
      </c>
      <c r="W1173" s="1167">
        <v>0.8</v>
      </c>
      <c r="X1173" s="1167">
        <v>0</v>
      </c>
      <c r="Y1173" s="1167">
        <v>32</v>
      </c>
      <c r="Z1173" s="1167">
        <v>0</v>
      </c>
      <c r="AA1173" s="1167">
        <v>0</v>
      </c>
      <c r="AB1173" s="1167">
        <v>13.199999999999989</v>
      </c>
      <c r="AC1173" s="1167">
        <v>0</v>
      </c>
      <c r="AD1173" s="1167">
        <v>527.99999999999955</v>
      </c>
      <c r="AI1173" s="1167">
        <v>0</v>
      </c>
      <c r="BK1173" s="1167">
        <v>1169</v>
      </c>
    </row>
    <row r="1174" spans="1:63" s="1167" customFormat="1" ht="13.5" customHeight="1">
      <c r="A1174" s="1218">
        <v>44308</v>
      </c>
      <c r="B1174" s="1167" t="s">
        <v>373</v>
      </c>
      <c r="C1174" s="1167" t="s">
        <v>66</v>
      </c>
      <c r="D1174" s="1167">
        <v>43</v>
      </c>
      <c r="E1174" s="1167">
        <v>43</v>
      </c>
      <c r="H1174" s="1167">
        <v>1</v>
      </c>
      <c r="J1174" s="1167">
        <v>43</v>
      </c>
      <c r="M1174" s="1167">
        <v>1</v>
      </c>
      <c r="O1174" s="1167">
        <v>43</v>
      </c>
      <c r="R1174" s="1167">
        <v>1</v>
      </c>
      <c r="T1174" s="1167">
        <v>43</v>
      </c>
      <c r="U1174" s="1167">
        <v>0</v>
      </c>
      <c r="V1174" s="1167">
        <v>0</v>
      </c>
      <c r="W1174" s="1167">
        <v>3</v>
      </c>
      <c r="X1174" s="1167">
        <v>0</v>
      </c>
      <c r="Y1174" s="1167">
        <v>129</v>
      </c>
      <c r="Z1174" s="1167">
        <v>0</v>
      </c>
      <c r="AA1174" s="1167">
        <v>0</v>
      </c>
      <c r="AB1174" s="1167">
        <v>1.8000000000000007</v>
      </c>
      <c r="AC1174" s="1167">
        <v>0</v>
      </c>
      <c r="AD1174" s="1167">
        <v>77.400000000000034</v>
      </c>
      <c r="AE1174" s="1167">
        <v>0</v>
      </c>
      <c r="AF1174" s="1167">
        <v>0</v>
      </c>
      <c r="AG1174" s="1167">
        <v>10</v>
      </c>
      <c r="AH1174" s="1167">
        <v>0</v>
      </c>
      <c r="AI1174" s="1167">
        <v>430</v>
      </c>
      <c r="BK1174" s="1167">
        <v>1170</v>
      </c>
    </row>
    <row r="1175" spans="1:63" s="1167" customFormat="1" ht="13.5" customHeight="1">
      <c r="A1175" s="1218">
        <v>44308</v>
      </c>
      <c r="B1175" s="1167" t="s">
        <v>853</v>
      </c>
      <c r="C1175" s="1167" t="s">
        <v>66</v>
      </c>
      <c r="D1175" s="1167">
        <v>30</v>
      </c>
      <c r="E1175" s="1167">
        <v>6</v>
      </c>
      <c r="H1175" s="1167">
        <v>0.5</v>
      </c>
      <c r="J1175" s="1167">
        <v>3</v>
      </c>
      <c r="M1175" s="1167">
        <v>1</v>
      </c>
      <c r="O1175" s="1167">
        <v>6</v>
      </c>
      <c r="R1175" s="1167">
        <v>1</v>
      </c>
      <c r="T1175" s="1167">
        <v>6</v>
      </c>
      <c r="V1175" s="1167">
        <v>0</v>
      </c>
      <c r="W1175" s="1167">
        <v>2.5</v>
      </c>
      <c r="X1175" s="1167">
        <v>0</v>
      </c>
      <c r="Y1175" s="1167">
        <v>15</v>
      </c>
      <c r="Z1175" s="1167">
        <v>0</v>
      </c>
      <c r="AA1175" s="1167">
        <v>0</v>
      </c>
      <c r="AB1175" s="1167">
        <v>2</v>
      </c>
      <c r="AC1175" s="1167">
        <v>0</v>
      </c>
      <c r="AD1175" s="1167">
        <v>12</v>
      </c>
      <c r="AE1175" s="1167">
        <v>0</v>
      </c>
      <c r="AF1175" s="1167">
        <v>0</v>
      </c>
      <c r="AG1175" s="1167">
        <v>10</v>
      </c>
      <c r="AH1175" s="1167">
        <v>0</v>
      </c>
      <c r="AI1175" s="1167">
        <v>60</v>
      </c>
      <c r="BK1175" s="1167">
        <v>1171</v>
      </c>
    </row>
    <row r="1176" spans="1:63" s="1167" customFormat="1" ht="13.5" customHeight="1">
      <c r="A1176" s="1218">
        <v>44308</v>
      </c>
      <c r="B1176" s="1167" t="s">
        <v>176</v>
      </c>
      <c r="C1176" s="1167" t="s">
        <v>389</v>
      </c>
      <c r="D1176" s="1167">
        <v>9</v>
      </c>
      <c r="E1176" s="1167">
        <v>9</v>
      </c>
      <c r="H1176" s="1167">
        <v>0.5</v>
      </c>
      <c r="J1176" s="1167">
        <v>4.5</v>
      </c>
      <c r="K1176" s="1167" t="s">
        <v>887</v>
      </c>
      <c r="M1176" s="1167">
        <v>1</v>
      </c>
      <c r="O1176" s="1167">
        <v>9</v>
      </c>
      <c r="R1176" s="1167">
        <v>1</v>
      </c>
      <c r="T1176" s="1167">
        <v>9</v>
      </c>
      <c r="U1176" s="1167">
        <v>0</v>
      </c>
      <c r="V1176" s="1167">
        <v>0</v>
      </c>
      <c r="W1176" s="1167">
        <v>2.5</v>
      </c>
      <c r="X1176" s="1167">
        <v>0</v>
      </c>
      <c r="Y1176" s="1167">
        <v>22.5</v>
      </c>
      <c r="Z1176" s="1167">
        <v>0</v>
      </c>
      <c r="AA1176" s="1167">
        <v>0</v>
      </c>
      <c r="AB1176" s="1167">
        <v>8</v>
      </c>
      <c r="AC1176" s="1167">
        <v>0</v>
      </c>
      <c r="AD1176" s="1167">
        <v>72</v>
      </c>
      <c r="AE1176" s="1167">
        <v>0</v>
      </c>
      <c r="AF1176" s="1167">
        <v>0</v>
      </c>
      <c r="AH1176" s="1167">
        <v>0</v>
      </c>
      <c r="AI1176" s="1167">
        <v>0</v>
      </c>
      <c r="BK1176" s="1167">
        <v>1172</v>
      </c>
    </row>
    <row r="1177" spans="1:63" s="1167" customFormat="1" ht="13.5" customHeight="1">
      <c r="A1177" s="1218">
        <v>44308</v>
      </c>
      <c r="B1177" s="1167" t="s">
        <v>158</v>
      </c>
      <c r="C1177" s="1167" t="s">
        <v>66</v>
      </c>
      <c r="D1177" s="1167">
        <v>30</v>
      </c>
      <c r="E1177" s="1167">
        <v>30</v>
      </c>
      <c r="H1177" s="1167">
        <v>0.5</v>
      </c>
      <c r="J1177" s="1167">
        <v>15</v>
      </c>
      <c r="M1177" s="1167">
        <v>1</v>
      </c>
      <c r="O1177" s="1167">
        <v>30</v>
      </c>
      <c r="R1177" s="1167">
        <v>1</v>
      </c>
      <c r="T1177" s="1167">
        <v>30</v>
      </c>
      <c r="U1177" s="1167">
        <v>0</v>
      </c>
      <c r="V1177" s="1167">
        <v>0</v>
      </c>
      <c r="W1177" s="1167">
        <v>2.5</v>
      </c>
      <c r="X1177" s="1167">
        <v>0</v>
      </c>
      <c r="Y1177" s="1167">
        <v>75</v>
      </c>
      <c r="Z1177" s="1167">
        <v>0</v>
      </c>
      <c r="AA1177" s="1167">
        <v>0</v>
      </c>
      <c r="AB1177" s="1167">
        <v>1</v>
      </c>
      <c r="AC1177" s="1167">
        <v>0</v>
      </c>
      <c r="AD1177" s="1167">
        <v>30</v>
      </c>
      <c r="AE1177" s="1167">
        <v>0</v>
      </c>
      <c r="AF1177" s="1167">
        <v>0</v>
      </c>
      <c r="AG1177" s="1167">
        <v>20</v>
      </c>
      <c r="AH1177" s="1167">
        <v>0</v>
      </c>
      <c r="AI1177" s="1167">
        <v>600</v>
      </c>
      <c r="BK1177" s="1167">
        <v>1173</v>
      </c>
    </row>
    <row r="1178" spans="1:63" s="1167" customFormat="1" ht="13.5" customHeight="1">
      <c r="A1178" s="1218">
        <v>44308</v>
      </c>
      <c r="B1178" s="1167" t="s">
        <v>166</v>
      </c>
      <c r="C1178" s="1167" t="s">
        <v>66</v>
      </c>
      <c r="D1178" s="1167">
        <v>30</v>
      </c>
      <c r="E1178" s="1167">
        <v>30</v>
      </c>
      <c r="J1178" s="1167">
        <v>0</v>
      </c>
      <c r="M1178" s="1167">
        <v>0.1</v>
      </c>
      <c r="O1178" s="1167">
        <v>3</v>
      </c>
      <c r="R1178" s="1167">
        <v>0.1</v>
      </c>
      <c r="T1178" s="1167">
        <v>3</v>
      </c>
      <c r="U1178" s="1167">
        <v>0</v>
      </c>
      <c r="V1178" s="1167">
        <v>0</v>
      </c>
      <c r="W1178" s="1167">
        <v>0.2</v>
      </c>
      <c r="X1178" s="1167">
        <v>0</v>
      </c>
      <c r="Y1178" s="1167">
        <v>6</v>
      </c>
      <c r="Z1178" s="1167">
        <v>0</v>
      </c>
      <c r="AA1178" s="1167">
        <v>0</v>
      </c>
      <c r="AB1178" s="1167">
        <v>3.2999999999999976</v>
      </c>
      <c r="AC1178" s="1167">
        <v>0</v>
      </c>
      <c r="AD1178" s="1167">
        <v>98.999999999999929</v>
      </c>
      <c r="AE1178" s="1167">
        <v>0</v>
      </c>
      <c r="AF1178" s="1167">
        <v>0</v>
      </c>
      <c r="AH1178" s="1167">
        <v>0</v>
      </c>
      <c r="AI1178" s="1167">
        <v>0</v>
      </c>
      <c r="BK1178" s="1167">
        <v>1174</v>
      </c>
    </row>
    <row r="1179" spans="1:63" s="1167" customFormat="1" ht="13.5" customHeight="1">
      <c r="A1179" s="1218">
        <v>44308</v>
      </c>
      <c r="B1179" s="1167" t="s">
        <v>145</v>
      </c>
      <c r="C1179" s="1167" t="s">
        <v>389</v>
      </c>
      <c r="D1179" s="1167">
        <v>16</v>
      </c>
      <c r="E1179" s="1167">
        <v>16</v>
      </c>
      <c r="H1179" s="1167">
        <v>1</v>
      </c>
      <c r="J1179" s="1167">
        <v>16</v>
      </c>
      <c r="M1179" s="1167">
        <v>1</v>
      </c>
      <c r="O1179" s="1167">
        <v>16</v>
      </c>
      <c r="R1179" s="1167">
        <v>1</v>
      </c>
      <c r="T1179" s="1167">
        <v>16</v>
      </c>
      <c r="U1179" s="1167">
        <v>0</v>
      </c>
      <c r="V1179" s="1167">
        <v>0</v>
      </c>
      <c r="W1179" s="1167">
        <v>3</v>
      </c>
      <c r="X1179" s="1167">
        <v>0</v>
      </c>
      <c r="Y1179" s="1167">
        <v>48</v>
      </c>
      <c r="Z1179" s="1167">
        <v>0</v>
      </c>
      <c r="AA1179" s="1167">
        <v>0</v>
      </c>
      <c r="AB1179" s="1167">
        <v>21.5</v>
      </c>
      <c r="AC1179" s="1167">
        <v>0</v>
      </c>
      <c r="AD1179" s="1167">
        <v>344</v>
      </c>
      <c r="AE1179" s="1167">
        <v>0</v>
      </c>
      <c r="AF1179" s="1167">
        <v>0</v>
      </c>
      <c r="AH1179" s="1167">
        <v>0</v>
      </c>
      <c r="AI1179" s="1167">
        <v>0</v>
      </c>
      <c r="BK1179" s="1167">
        <v>1175</v>
      </c>
    </row>
    <row r="1180" spans="1:63" s="1167" customFormat="1" ht="13.5" customHeight="1">
      <c r="A1180" s="1218">
        <v>44308</v>
      </c>
      <c r="B1180" s="1167" t="s">
        <v>136</v>
      </c>
      <c r="C1180" s="1167" t="s">
        <v>66</v>
      </c>
      <c r="D1180" s="1167">
        <v>120</v>
      </c>
      <c r="E1180" s="1167">
        <v>120</v>
      </c>
      <c r="H1180" s="1167">
        <v>3</v>
      </c>
      <c r="J1180" s="1167">
        <v>360</v>
      </c>
      <c r="O1180" s="1167">
        <v>0</v>
      </c>
      <c r="P1180" s="1167" t="s">
        <v>883</v>
      </c>
      <c r="T1180" s="1167">
        <v>0</v>
      </c>
      <c r="U1180" s="1167">
        <v>0</v>
      </c>
      <c r="V1180" s="1167">
        <v>0</v>
      </c>
      <c r="W1180" s="1167">
        <v>3</v>
      </c>
      <c r="X1180" s="1167">
        <v>0</v>
      </c>
      <c r="Y1180" s="1167">
        <v>360</v>
      </c>
      <c r="Z1180" s="1167">
        <v>0</v>
      </c>
      <c r="AA1180" s="1167">
        <v>0</v>
      </c>
      <c r="AB1180" s="1167">
        <v>19.5</v>
      </c>
      <c r="AC1180" s="1167">
        <v>0</v>
      </c>
      <c r="AD1180" s="1167">
        <v>2340</v>
      </c>
      <c r="AE1180" s="1167">
        <v>0</v>
      </c>
      <c r="AF1180" s="1167">
        <v>0</v>
      </c>
      <c r="AH1180" s="1167">
        <v>0</v>
      </c>
      <c r="AI1180" s="1167">
        <v>0</v>
      </c>
      <c r="BK1180" s="1167">
        <v>1176</v>
      </c>
    </row>
    <row r="1181" spans="1:63" s="1167" customFormat="1" ht="13.5" customHeight="1">
      <c r="A1181" s="1218">
        <v>44308</v>
      </c>
      <c r="B1181" s="1167" t="s">
        <v>183</v>
      </c>
      <c r="C1181" s="1167" t="s">
        <v>66</v>
      </c>
      <c r="D1181" s="1167">
        <v>30</v>
      </c>
      <c r="E1181" s="1167">
        <v>30</v>
      </c>
      <c r="H1181" s="1167">
        <v>0.1</v>
      </c>
      <c r="J1181" s="1167">
        <v>3</v>
      </c>
      <c r="M1181" s="1167">
        <v>0.2</v>
      </c>
      <c r="O1181" s="1167">
        <v>6</v>
      </c>
      <c r="R1181" s="1167">
        <v>0.2</v>
      </c>
      <c r="T1181" s="1167">
        <v>6</v>
      </c>
      <c r="U1181" s="1167">
        <v>0</v>
      </c>
      <c r="V1181" s="1167">
        <v>0</v>
      </c>
      <c r="W1181" s="1167">
        <v>0.5</v>
      </c>
      <c r="X1181" s="1167">
        <v>0</v>
      </c>
      <c r="Y1181" s="1167">
        <v>15</v>
      </c>
      <c r="Z1181" s="1167">
        <v>0</v>
      </c>
      <c r="AA1181" s="1167">
        <v>0</v>
      </c>
      <c r="AB1181" s="1167">
        <v>0</v>
      </c>
      <c r="AC1181" s="1167">
        <v>0</v>
      </c>
      <c r="AD1181" s="1167">
        <v>0</v>
      </c>
      <c r="AE1181" s="1167">
        <v>0</v>
      </c>
      <c r="AF1181" s="1167">
        <v>0</v>
      </c>
      <c r="AG1181" s="1167">
        <v>5</v>
      </c>
      <c r="AH1181" s="1167">
        <v>0</v>
      </c>
      <c r="AI1181" s="1167">
        <v>150</v>
      </c>
      <c r="BK1181" s="1167">
        <v>1177</v>
      </c>
    </row>
    <row r="1182" spans="1:63" s="1167" customFormat="1" ht="13.5" customHeight="1">
      <c r="A1182" s="1218">
        <v>44308</v>
      </c>
      <c r="B1182" s="1167" t="s">
        <v>142</v>
      </c>
      <c r="C1182" s="1167" t="s">
        <v>66</v>
      </c>
      <c r="D1182" s="1167">
        <v>35</v>
      </c>
      <c r="E1182" s="1167">
        <v>35</v>
      </c>
      <c r="J1182" s="1167">
        <v>0</v>
      </c>
      <c r="M1182" s="1167">
        <v>0.2</v>
      </c>
      <c r="O1182" s="1167">
        <v>7</v>
      </c>
      <c r="R1182" s="1167">
        <v>0.2</v>
      </c>
      <c r="T1182" s="1167">
        <v>7</v>
      </c>
      <c r="U1182" s="1167">
        <v>0</v>
      </c>
      <c r="V1182" s="1167">
        <v>0</v>
      </c>
      <c r="W1182" s="1167">
        <v>0.4</v>
      </c>
      <c r="X1182" s="1167">
        <v>0</v>
      </c>
      <c r="Y1182" s="1167">
        <v>14</v>
      </c>
      <c r="Z1182" s="1167">
        <v>0</v>
      </c>
      <c r="AA1182" s="1167">
        <v>0</v>
      </c>
      <c r="AB1182" s="1167">
        <v>1.1000000000000001</v>
      </c>
      <c r="AC1182" s="1167">
        <v>0</v>
      </c>
      <c r="AD1182" s="1167">
        <v>38.5</v>
      </c>
      <c r="AE1182" s="1167">
        <v>0</v>
      </c>
      <c r="AF1182" s="1167">
        <v>0</v>
      </c>
      <c r="AG1182" s="1167">
        <v>5</v>
      </c>
      <c r="AH1182" s="1167">
        <v>0</v>
      </c>
      <c r="AI1182" s="1167">
        <v>175</v>
      </c>
      <c r="BK1182" s="1167">
        <v>1178</v>
      </c>
    </row>
    <row r="1183" spans="1:63" s="1167" customFormat="1" ht="13.5" customHeight="1">
      <c r="A1183" s="1218">
        <v>44308</v>
      </c>
      <c r="B1183" s="1167" t="s">
        <v>51</v>
      </c>
      <c r="C1183" s="1167" t="s">
        <v>66</v>
      </c>
      <c r="D1183" s="1167">
        <v>100</v>
      </c>
      <c r="E1183" s="1167">
        <v>100</v>
      </c>
      <c r="H1183" s="1167">
        <v>0.5</v>
      </c>
      <c r="J1183" s="1167">
        <v>50</v>
      </c>
      <c r="O1183" s="1167">
        <v>0</v>
      </c>
      <c r="R1183" s="1167">
        <v>0.5</v>
      </c>
      <c r="T1183" s="1167">
        <v>50</v>
      </c>
      <c r="U1183" s="1167">
        <v>0</v>
      </c>
      <c r="V1183" s="1167">
        <v>0</v>
      </c>
      <c r="W1183" s="1167">
        <v>1</v>
      </c>
      <c r="X1183" s="1167">
        <v>0</v>
      </c>
      <c r="Y1183" s="1167">
        <v>100</v>
      </c>
      <c r="Z1183" s="1167">
        <v>0</v>
      </c>
      <c r="AA1183" s="1167">
        <v>0</v>
      </c>
      <c r="AB1183" s="1167">
        <v>0.60000000000000009</v>
      </c>
      <c r="AC1183" s="1167">
        <v>0</v>
      </c>
      <c r="AD1183" s="1167">
        <v>60.000000000000007</v>
      </c>
      <c r="AE1183" s="1167">
        <v>0</v>
      </c>
      <c r="AF1183" s="1167">
        <v>0</v>
      </c>
      <c r="AG1183" s="1167">
        <v>5</v>
      </c>
      <c r="AH1183" s="1167">
        <v>0</v>
      </c>
      <c r="AI1183" s="1167">
        <v>500</v>
      </c>
      <c r="BK1183" s="1167">
        <v>1179</v>
      </c>
    </row>
    <row r="1184" spans="1:63" s="1167" customFormat="1" ht="13.5" customHeight="1">
      <c r="A1184" s="1218">
        <v>44308</v>
      </c>
      <c r="B1184" s="1167" t="s">
        <v>935</v>
      </c>
      <c r="C1184" s="1167" t="s">
        <v>66</v>
      </c>
      <c r="D1184" s="1167">
        <v>50</v>
      </c>
      <c r="E1184" s="1167">
        <v>50</v>
      </c>
      <c r="H1184" s="1167">
        <v>0.2</v>
      </c>
      <c r="J1184" s="1167">
        <v>10</v>
      </c>
      <c r="M1184" s="1167">
        <v>0.4</v>
      </c>
      <c r="O1184" s="1167">
        <v>20</v>
      </c>
      <c r="R1184" s="1167">
        <v>0.4</v>
      </c>
      <c r="T1184" s="1167">
        <v>20</v>
      </c>
      <c r="U1184" s="1167">
        <v>0</v>
      </c>
      <c r="V1184" s="1167">
        <v>0</v>
      </c>
      <c r="W1184" s="1167">
        <v>1</v>
      </c>
      <c r="X1184" s="1167">
        <v>0</v>
      </c>
      <c r="Y1184" s="1167">
        <v>50</v>
      </c>
      <c r="Z1184" s="1167">
        <v>0</v>
      </c>
      <c r="AA1184" s="1167">
        <v>0</v>
      </c>
      <c r="AB1184" s="1167">
        <v>6.5</v>
      </c>
      <c r="AC1184" s="1167">
        <v>0</v>
      </c>
      <c r="AD1184" s="1167">
        <v>325</v>
      </c>
      <c r="AE1184" s="1167">
        <v>0</v>
      </c>
      <c r="AF1184" s="1167">
        <v>0</v>
      </c>
      <c r="AH1184" s="1167">
        <v>0</v>
      </c>
      <c r="AI1184" s="1167">
        <v>0</v>
      </c>
      <c r="BK1184" s="1167">
        <v>1180</v>
      </c>
    </row>
    <row r="1185" spans="1:63" s="1167" customFormat="1" ht="13.5" customHeight="1">
      <c r="A1185" s="1218">
        <v>44308</v>
      </c>
      <c r="B1185" s="1167" t="s">
        <v>168</v>
      </c>
      <c r="C1185" s="1167" t="s">
        <v>66</v>
      </c>
      <c r="D1185" s="1167">
        <v>120</v>
      </c>
      <c r="E1185" s="1167">
        <v>91</v>
      </c>
      <c r="J1185" s="1167">
        <v>0</v>
      </c>
      <c r="L1185" s="1167">
        <v>8</v>
      </c>
      <c r="O1185" s="1167">
        <v>728</v>
      </c>
      <c r="T1185" s="1167">
        <v>0</v>
      </c>
      <c r="U1185" s="1167">
        <v>0</v>
      </c>
      <c r="V1185" s="1167">
        <v>8</v>
      </c>
      <c r="W1185" s="1167">
        <v>0</v>
      </c>
      <c r="X1185" s="1167">
        <v>0</v>
      </c>
      <c r="Y1185" s="1167">
        <v>728</v>
      </c>
      <c r="Z1185" s="1167">
        <v>0</v>
      </c>
      <c r="AA1185" s="1167">
        <v>0</v>
      </c>
      <c r="AB1185" s="1167">
        <v>0</v>
      </c>
      <c r="AC1185" s="1167">
        <v>0</v>
      </c>
      <c r="AD1185" s="1167">
        <v>0</v>
      </c>
      <c r="AE1185" s="1167">
        <v>0</v>
      </c>
      <c r="AF1185" s="1167">
        <v>8</v>
      </c>
      <c r="AG1185" s="1167">
        <v>0</v>
      </c>
      <c r="AH1185" s="1167">
        <v>0</v>
      </c>
      <c r="AI1185" s="1167">
        <v>728</v>
      </c>
      <c r="BK1185" s="1167">
        <v>1181</v>
      </c>
    </row>
    <row r="1186" spans="1:63" s="1167" customFormat="1" ht="13.5" customHeight="1">
      <c r="A1186" s="1218">
        <v>44308</v>
      </c>
      <c r="B1186" s="1167" t="s">
        <v>132</v>
      </c>
      <c r="C1186" s="1167" t="s">
        <v>66</v>
      </c>
      <c r="D1186" s="1167">
        <v>70</v>
      </c>
      <c r="E1186" s="1167">
        <v>63</v>
      </c>
      <c r="J1186" s="1167">
        <v>0</v>
      </c>
      <c r="O1186" s="1167">
        <v>0</v>
      </c>
      <c r="Q1186" s="1167">
        <v>9</v>
      </c>
      <c r="T1186" s="1167">
        <v>567</v>
      </c>
      <c r="U1186" s="1167">
        <v>0</v>
      </c>
      <c r="V1186" s="1167">
        <v>9</v>
      </c>
      <c r="W1186" s="1167">
        <v>0</v>
      </c>
      <c r="X1186" s="1167">
        <v>0</v>
      </c>
      <c r="Y1186" s="1167">
        <v>567</v>
      </c>
      <c r="Z1186" s="1167">
        <v>0</v>
      </c>
      <c r="AA1186" s="1167">
        <v>0</v>
      </c>
      <c r="AB1186" s="1167">
        <v>0</v>
      </c>
      <c r="AC1186" s="1167">
        <v>0</v>
      </c>
      <c r="AD1186" s="1167">
        <v>0</v>
      </c>
      <c r="AE1186" s="1167">
        <v>0</v>
      </c>
      <c r="AF1186" s="1167">
        <v>9</v>
      </c>
      <c r="AG1186" s="1167">
        <v>0</v>
      </c>
      <c r="AH1186" s="1167">
        <v>0</v>
      </c>
      <c r="AI1186" s="1167">
        <v>567</v>
      </c>
      <c r="BK1186" s="1167">
        <v>1182</v>
      </c>
    </row>
    <row r="1187" spans="1:63" s="1167" customFormat="1" ht="13.5" customHeight="1">
      <c r="A1187" s="1218">
        <v>44308</v>
      </c>
      <c r="B1187" s="1167" t="s">
        <v>911</v>
      </c>
      <c r="C1187" s="1167" t="s">
        <v>66</v>
      </c>
      <c r="D1187" s="1167">
        <v>125</v>
      </c>
      <c r="E1187" s="1167">
        <v>125</v>
      </c>
      <c r="G1187" s="1167">
        <v>4.5</v>
      </c>
      <c r="J1187" s="1167">
        <v>562.5</v>
      </c>
      <c r="O1187" s="1167">
        <v>0</v>
      </c>
      <c r="Q1187" s="1167">
        <v>7.5</v>
      </c>
      <c r="S1187" s="1167" t="s">
        <v>888</v>
      </c>
      <c r="T1187" s="1167">
        <v>937.5</v>
      </c>
      <c r="U1187" s="1167">
        <v>0</v>
      </c>
      <c r="V1187" s="1167">
        <v>12</v>
      </c>
      <c r="W1187" s="1167">
        <v>0</v>
      </c>
      <c r="X1187" s="1167">
        <v>0</v>
      </c>
      <c r="Y1187" s="1167">
        <v>1500</v>
      </c>
      <c r="Z1187" s="1167">
        <v>0</v>
      </c>
      <c r="AA1187" s="1167">
        <v>0</v>
      </c>
      <c r="AB1187" s="1167">
        <v>0</v>
      </c>
      <c r="AC1187" s="1167">
        <v>0</v>
      </c>
      <c r="AD1187" s="1167">
        <v>0</v>
      </c>
      <c r="AE1187" s="1167">
        <v>0</v>
      </c>
      <c r="AF1187" s="1167">
        <v>12</v>
      </c>
      <c r="AG1187" s="1167">
        <v>0</v>
      </c>
      <c r="AH1187" s="1167">
        <v>0</v>
      </c>
      <c r="AI1187" s="1167">
        <v>1500</v>
      </c>
      <c r="BK1187" s="1167">
        <v>1183</v>
      </c>
    </row>
    <row r="1188" spans="1:63" s="1167" customFormat="1" ht="13.5" customHeight="1">
      <c r="A1188" s="1218">
        <v>44308</v>
      </c>
      <c r="B1188" s="1167" t="s">
        <v>16</v>
      </c>
      <c r="C1188" s="1167" t="s">
        <v>786</v>
      </c>
      <c r="D1188" s="1167">
        <v>145</v>
      </c>
      <c r="E1188" s="1167">
        <v>145</v>
      </c>
      <c r="H1188" s="1167" t="s">
        <v>883</v>
      </c>
      <c r="I1188" s="1167" t="s">
        <v>883</v>
      </c>
      <c r="J1188" s="1167">
        <v>0</v>
      </c>
      <c r="L1188" s="1167">
        <v>4</v>
      </c>
      <c r="O1188" s="1167">
        <v>580</v>
      </c>
      <c r="T1188" s="1167">
        <v>0</v>
      </c>
      <c r="U1188" s="1167">
        <v>0</v>
      </c>
      <c r="V1188" s="1167">
        <v>4</v>
      </c>
      <c r="W1188" s="1167">
        <v>0</v>
      </c>
      <c r="X1188" s="1167">
        <v>0</v>
      </c>
      <c r="Y1188" s="1167">
        <v>580</v>
      </c>
      <c r="Z1188" s="1167">
        <v>0</v>
      </c>
      <c r="AA1188" s="1167">
        <v>0</v>
      </c>
      <c r="AB1188" s="1167">
        <v>0</v>
      </c>
      <c r="AC1188" s="1167">
        <v>0</v>
      </c>
      <c r="AD1188" s="1167">
        <v>0</v>
      </c>
      <c r="AE1188" s="1167">
        <v>0</v>
      </c>
      <c r="AF1188" s="1167">
        <v>4</v>
      </c>
      <c r="AG1188" s="1167">
        <v>0</v>
      </c>
      <c r="AH1188" s="1167">
        <v>0</v>
      </c>
      <c r="AI1188" s="1167">
        <v>580</v>
      </c>
      <c r="BK1188" s="1167">
        <v>1184</v>
      </c>
    </row>
    <row r="1189" spans="1:63" s="1167" customFormat="1" ht="13.5" customHeight="1">
      <c r="A1189" s="1218">
        <v>44308</v>
      </c>
      <c r="B1189" s="1167" t="s">
        <v>195</v>
      </c>
      <c r="C1189" s="1167" t="s">
        <v>66</v>
      </c>
      <c r="D1189" s="1167">
        <v>100</v>
      </c>
      <c r="E1189" s="1167">
        <v>100</v>
      </c>
      <c r="J1189" s="1167">
        <v>0</v>
      </c>
      <c r="L1189" s="1167">
        <v>3.5</v>
      </c>
      <c r="O1189" s="1167">
        <v>350</v>
      </c>
      <c r="T1189" s="1167">
        <v>0</v>
      </c>
      <c r="U1189" s="1167">
        <v>0</v>
      </c>
      <c r="V1189" s="1167">
        <v>3.5</v>
      </c>
      <c r="W1189" s="1167">
        <v>0</v>
      </c>
      <c r="X1189" s="1167">
        <v>0</v>
      </c>
      <c r="Y1189" s="1167">
        <v>350</v>
      </c>
      <c r="Z1189" s="1167">
        <v>0</v>
      </c>
      <c r="AA1189" s="1167">
        <v>0</v>
      </c>
      <c r="AB1189" s="1167">
        <v>0</v>
      </c>
      <c r="AC1189" s="1167">
        <v>0</v>
      </c>
      <c r="AD1189" s="1167">
        <v>0</v>
      </c>
      <c r="AE1189" s="1167">
        <v>0</v>
      </c>
      <c r="AF1189" s="1167">
        <v>3.5</v>
      </c>
      <c r="AG1189" s="1167">
        <v>0</v>
      </c>
      <c r="AH1189" s="1167">
        <v>0</v>
      </c>
      <c r="AI1189" s="1167">
        <v>350</v>
      </c>
      <c r="BK1189" s="1167">
        <v>1185</v>
      </c>
    </row>
    <row r="1190" spans="1:63" s="1167" customFormat="1" ht="13.5" customHeight="1">
      <c r="A1190" s="1218">
        <v>44308</v>
      </c>
      <c r="B1190" s="1167" t="s">
        <v>63</v>
      </c>
      <c r="C1190" s="1167" t="s">
        <v>66</v>
      </c>
      <c r="D1190" s="1167">
        <v>200</v>
      </c>
      <c r="E1190" s="1167">
        <v>200</v>
      </c>
      <c r="G1190" s="1167" t="s">
        <v>900</v>
      </c>
      <c r="J1190" s="1167">
        <v>0</v>
      </c>
      <c r="O1190" s="1167">
        <v>0</v>
      </c>
      <c r="Q1190" s="1167">
        <v>2</v>
      </c>
      <c r="T1190" s="1167">
        <v>400</v>
      </c>
      <c r="U1190" s="1167">
        <v>0</v>
      </c>
      <c r="V1190" s="1167">
        <v>2</v>
      </c>
      <c r="W1190" s="1167">
        <v>0</v>
      </c>
      <c r="X1190" s="1167">
        <v>0</v>
      </c>
      <c r="Y1190" s="1167">
        <v>400</v>
      </c>
      <c r="Z1190" s="1167">
        <v>0</v>
      </c>
      <c r="AA1190" s="1167">
        <v>0</v>
      </c>
      <c r="AB1190" s="1167">
        <v>0</v>
      </c>
      <c r="AC1190" s="1167">
        <v>0</v>
      </c>
      <c r="AD1190" s="1167">
        <v>0</v>
      </c>
      <c r="AE1190" s="1167">
        <v>0</v>
      </c>
      <c r="AF1190" s="1167">
        <v>2</v>
      </c>
      <c r="AG1190" s="1167">
        <v>0</v>
      </c>
      <c r="AH1190" s="1167">
        <v>0</v>
      </c>
      <c r="AI1190" s="1167">
        <v>400</v>
      </c>
      <c r="BK1190" s="1167">
        <v>1186</v>
      </c>
    </row>
    <row r="1191" spans="1:63" s="1167" customFormat="1" ht="13.5" customHeight="1">
      <c r="A1191" s="1218">
        <v>44308</v>
      </c>
      <c r="B1191" s="1167" t="s">
        <v>889</v>
      </c>
      <c r="C1191" s="1167" t="s">
        <v>66</v>
      </c>
      <c r="D1191" s="1167">
        <v>45</v>
      </c>
      <c r="E1191" s="1167">
        <v>40</v>
      </c>
      <c r="J1191" s="1167">
        <v>0</v>
      </c>
      <c r="O1191" s="1167">
        <v>0</v>
      </c>
      <c r="Q1191" s="1167">
        <v>4.5</v>
      </c>
      <c r="T1191" s="1167">
        <v>180</v>
      </c>
      <c r="U1191" s="1167">
        <v>0</v>
      </c>
      <c r="V1191" s="1167">
        <v>4.5</v>
      </c>
      <c r="W1191" s="1167">
        <v>0</v>
      </c>
      <c r="X1191" s="1167">
        <v>0</v>
      </c>
      <c r="Y1191" s="1167">
        <v>180</v>
      </c>
      <c r="Z1191" s="1167">
        <v>0</v>
      </c>
      <c r="AA1191" s="1167">
        <v>0</v>
      </c>
      <c r="AB1191" s="1167">
        <v>0</v>
      </c>
      <c r="AC1191" s="1167">
        <v>0</v>
      </c>
      <c r="AD1191" s="1167">
        <v>0</v>
      </c>
      <c r="AE1191" s="1167">
        <v>0</v>
      </c>
      <c r="AF1191" s="1167">
        <v>4.5</v>
      </c>
      <c r="AG1191" s="1167">
        <v>0</v>
      </c>
      <c r="AH1191" s="1167">
        <v>0</v>
      </c>
      <c r="AI1191" s="1167">
        <v>180</v>
      </c>
      <c r="BK1191" s="1167">
        <v>1187</v>
      </c>
    </row>
    <row r="1192" spans="1:63" s="1167" customFormat="1" ht="13.5" customHeight="1">
      <c r="A1192" s="1218">
        <v>44308</v>
      </c>
      <c r="B1192" s="1167" t="s">
        <v>3</v>
      </c>
      <c r="C1192" s="1167" t="s">
        <v>66</v>
      </c>
      <c r="D1192" s="1167">
        <v>14</v>
      </c>
      <c r="E1192" s="1167">
        <v>12</v>
      </c>
      <c r="J1192" s="1167">
        <v>0</v>
      </c>
      <c r="L1192" s="1167">
        <v>12</v>
      </c>
      <c r="O1192" s="1167">
        <v>144</v>
      </c>
      <c r="T1192" s="1167">
        <v>0</v>
      </c>
      <c r="U1192" s="1167">
        <v>0</v>
      </c>
      <c r="V1192" s="1167">
        <v>12</v>
      </c>
      <c r="W1192" s="1167">
        <v>0</v>
      </c>
      <c r="X1192" s="1167">
        <v>0</v>
      </c>
      <c r="Y1192" s="1167">
        <v>144</v>
      </c>
      <c r="Z1192" s="1167">
        <v>0</v>
      </c>
      <c r="AA1192" s="1167">
        <v>0</v>
      </c>
      <c r="AB1192" s="1167">
        <v>0</v>
      </c>
      <c r="AC1192" s="1167">
        <v>0</v>
      </c>
      <c r="AD1192" s="1167">
        <v>0</v>
      </c>
      <c r="AE1192" s="1167">
        <v>0</v>
      </c>
      <c r="AF1192" s="1167">
        <v>12</v>
      </c>
      <c r="AG1192" s="1167">
        <v>0</v>
      </c>
      <c r="AH1192" s="1167">
        <v>0</v>
      </c>
      <c r="AI1192" s="1167">
        <v>144</v>
      </c>
      <c r="BK1192" s="1167">
        <v>1188</v>
      </c>
    </row>
    <row r="1193" spans="1:63" s="1167" customFormat="1" ht="13.5" customHeight="1">
      <c r="A1193" s="1218">
        <v>44308</v>
      </c>
      <c r="B1193" s="1167" t="s">
        <v>67</v>
      </c>
      <c r="C1193" s="1167" t="s">
        <v>66</v>
      </c>
      <c r="D1193" s="1167">
        <v>30</v>
      </c>
      <c r="E1193" s="1167">
        <v>27</v>
      </c>
      <c r="J1193" s="1167">
        <v>0</v>
      </c>
      <c r="O1193" s="1167">
        <v>0</v>
      </c>
      <c r="Q1193" s="1167">
        <v>9</v>
      </c>
      <c r="T1193" s="1167">
        <v>243</v>
      </c>
      <c r="U1193" s="1167">
        <v>0</v>
      </c>
      <c r="V1193" s="1167">
        <v>9</v>
      </c>
      <c r="W1193" s="1167">
        <v>0</v>
      </c>
      <c r="X1193" s="1167">
        <v>0</v>
      </c>
      <c r="Y1193" s="1167">
        <v>243</v>
      </c>
      <c r="Z1193" s="1167">
        <v>0</v>
      </c>
      <c r="AA1193" s="1167">
        <v>0</v>
      </c>
      <c r="AB1193" s="1167">
        <v>0</v>
      </c>
      <c r="AC1193" s="1167">
        <v>0</v>
      </c>
      <c r="AD1193" s="1167">
        <v>0</v>
      </c>
      <c r="AE1193" s="1167">
        <v>0</v>
      </c>
      <c r="AF1193" s="1167">
        <v>9</v>
      </c>
      <c r="AG1193" s="1167">
        <v>0</v>
      </c>
      <c r="AH1193" s="1167">
        <v>0</v>
      </c>
      <c r="AI1193" s="1167">
        <v>243</v>
      </c>
      <c r="BK1193" s="1167">
        <v>1189</v>
      </c>
    </row>
    <row r="1194" spans="1:63" s="1167" customFormat="1" ht="13.5" customHeight="1">
      <c r="A1194" s="1218">
        <v>44308</v>
      </c>
      <c r="B1194" s="1167" t="s">
        <v>134</v>
      </c>
      <c r="C1194" s="1167" t="s">
        <v>66</v>
      </c>
      <c r="D1194" s="1167">
        <v>39</v>
      </c>
      <c r="E1194" s="1167">
        <v>39</v>
      </c>
      <c r="J1194" s="1167">
        <v>0</v>
      </c>
      <c r="L1194" s="1167">
        <v>9</v>
      </c>
      <c r="O1194" s="1167">
        <v>351</v>
      </c>
      <c r="T1194" s="1167">
        <v>0</v>
      </c>
      <c r="U1194" s="1167">
        <v>0</v>
      </c>
      <c r="V1194" s="1167">
        <v>9</v>
      </c>
      <c r="W1194" s="1167">
        <v>0</v>
      </c>
      <c r="X1194" s="1167">
        <v>0</v>
      </c>
      <c r="Y1194" s="1167">
        <v>351</v>
      </c>
      <c r="Z1194" s="1167">
        <v>0</v>
      </c>
      <c r="AA1194" s="1167">
        <v>0</v>
      </c>
      <c r="AB1194" s="1167">
        <v>0</v>
      </c>
      <c r="AC1194" s="1167">
        <v>0</v>
      </c>
      <c r="AD1194" s="1167">
        <v>0</v>
      </c>
      <c r="AE1194" s="1167">
        <v>0</v>
      </c>
      <c r="AF1194" s="1167">
        <v>9</v>
      </c>
      <c r="AG1194" s="1167">
        <v>0</v>
      </c>
      <c r="AH1194" s="1167">
        <v>0</v>
      </c>
      <c r="AI1194" s="1167">
        <v>351</v>
      </c>
      <c r="BK1194" s="1167">
        <v>1190</v>
      </c>
    </row>
    <row r="1195" spans="1:63" s="1167" customFormat="1" ht="13.5" customHeight="1">
      <c r="A1195" s="1218">
        <v>44308</v>
      </c>
      <c r="B1195" s="1167" t="s">
        <v>913</v>
      </c>
      <c r="C1195" s="1167" t="s">
        <v>66</v>
      </c>
      <c r="D1195" s="1167">
        <v>115</v>
      </c>
      <c r="E1195" s="1167">
        <v>113</v>
      </c>
      <c r="J1195" s="1167">
        <v>0</v>
      </c>
      <c r="O1195" s="1167">
        <v>0</v>
      </c>
      <c r="T1195" s="1167">
        <v>0</v>
      </c>
      <c r="U1195" s="1167">
        <v>0</v>
      </c>
      <c r="V1195" s="1167">
        <v>0</v>
      </c>
      <c r="W1195" s="1167">
        <v>0</v>
      </c>
      <c r="X1195" s="1167">
        <v>0</v>
      </c>
      <c r="Y1195" s="1167">
        <v>0</v>
      </c>
      <c r="Z1195" s="1167">
        <v>0</v>
      </c>
      <c r="AA1195" s="1167">
        <v>0</v>
      </c>
      <c r="AB1195" s="1167">
        <v>0</v>
      </c>
      <c r="AC1195" s="1167">
        <v>0</v>
      </c>
      <c r="AD1195" s="1167">
        <v>0</v>
      </c>
      <c r="AE1195" s="1167">
        <v>0</v>
      </c>
      <c r="AF1195" s="1167">
        <v>0</v>
      </c>
      <c r="AG1195" s="1167">
        <v>0</v>
      </c>
      <c r="AH1195" s="1167">
        <v>0</v>
      </c>
      <c r="AI1195" s="1167">
        <v>0</v>
      </c>
      <c r="BK1195" s="1167">
        <v>1191</v>
      </c>
    </row>
    <row r="1196" spans="1:63" s="1167" customFormat="1" ht="13.5" customHeight="1">
      <c r="A1196" s="1218">
        <v>44308</v>
      </c>
      <c r="B1196" s="1167" t="s">
        <v>83</v>
      </c>
      <c r="C1196" s="1167" t="s">
        <v>786</v>
      </c>
      <c r="D1196" s="1167">
        <v>10</v>
      </c>
      <c r="E1196" s="1167">
        <v>10</v>
      </c>
      <c r="J1196" s="1167">
        <v>0</v>
      </c>
      <c r="M1196" s="1167">
        <v>13</v>
      </c>
      <c r="O1196" s="1167">
        <v>130</v>
      </c>
      <c r="R1196" s="1167">
        <v>13</v>
      </c>
      <c r="T1196" s="1167">
        <v>130</v>
      </c>
      <c r="U1196" s="1167">
        <v>0</v>
      </c>
      <c r="V1196" s="1167">
        <v>0</v>
      </c>
      <c r="W1196" s="1167">
        <v>26</v>
      </c>
      <c r="X1196" s="1167">
        <v>0</v>
      </c>
      <c r="Y1196" s="1167">
        <v>260</v>
      </c>
      <c r="Z1196" s="1167">
        <v>0</v>
      </c>
      <c r="AA1196" s="1167">
        <v>0</v>
      </c>
      <c r="AB1196" s="1167">
        <v>0</v>
      </c>
      <c r="AC1196" s="1167">
        <v>0</v>
      </c>
      <c r="AD1196" s="1167">
        <v>0</v>
      </c>
      <c r="AE1196" s="1167">
        <v>0</v>
      </c>
      <c r="AF1196" s="1167">
        <v>0</v>
      </c>
      <c r="AG1196" s="1167">
        <v>26</v>
      </c>
      <c r="AH1196" s="1167">
        <v>0</v>
      </c>
      <c r="AI1196" s="1167">
        <v>260</v>
      </c>
      <c r="BK1196" s="1167">
        <v>1192</v>
      </c>
    </row>
    <row r="1197" spans="1:63" s="1167" customFormat="1" ht="13.5" customHeight="1">
      <c r="A1197" s="1218">
        <v>44308</v>
      </c>
      <c r="B1197" s="1167" t="s">
        <v>692</v>
      </c>
      <c r="C1197" s="1167" t="s">
        <v>66</v>
      </c>
      <c r="D1197" s="1167">
        <v>10</v>
      </c>
      <c r="E1197" s="1167">
        <v>7</v>
      </c>
      <c r="J1197" s="1167">
        <v>0</v>
      </c>
      <c r="O1197" s="1167">
        <v>0</v>
      </c>
      <c r="R1197" s="1167">
        <v>35</v>
      </c>
      <c r="T1197" s="1167">
        <v>245</v>
      </c>
      <c r="U1197" s="1167">
        <v>0</v>
      </c>
      <c r="V1197" s="1167">
        <v>0</v>
      </c>
      <c r="W1197" s="1167">
        <v>35</v>
      </c>
      <c r="X1197" s="1167">
        <v>0</v>
      </c>
      <c r="Y1197" s="1167">
        <v>245</v>
      </c>
      <c r="Z1197" s="1167">
        <v>0</v>
      </c>
      <c r="AA1197" s="1167">
        <v>0</v>
      </c>
      <c r="AB1197" s="1167">
        <v>0</v>
      </c>
      <c r="AC1197" s="1167">
        <v>0</v>
      </c>
      <c r="AD1197" s="1167">
        <v>0</v>
      </c>
      <c r="AE1197" s="1167">
        <v>0</v>
      </c>
      <c r="AF1197" s="1167">
        <v>0</v>
      </c>
      <c r="AG1197" s="1167">
        <v>35</v>
      </c>
      <c r="AH1197" s="1167">
        <v>0</v>
      </c>
      <c r="AI1197" s="1167">
        <v>245</v>
      </c>
      <c r="BK1197" s="1167">
        <v>1193</v>
      </c>
    </row>
    <row r="1198" spans="1:63" s="1167" customFormat="1" ht="13.5" customHeight="1">
      <c r="A1198" s="1218">
        <v>44308</v>
      </c>
      <c r="B1198" s="1167" t="s">
        <v>17</v>
      </c>
      <c r="C1198" s="1167" t="s">
        <v>66</v>
      </c>
      <c r="D1198" s="1167">
        <v>5</v>
      </c>
      <c r="E1198" s="1167">
        <v>5</v>
      </c>
      <c r="J1198" s="1167">
        <v>0</v>
      </c>
      <c r="M1198" s="1167">
        <v>35</v>
      </c>
      <c r="O1198" s="1167">
        <v>175</v>
      </c>
      <c r="T1198" s="1167">
        <v>0</v>
      </c>
      <c r="U1198" s="1167">
        <v>0</v>
      </c>
      <c r="V1198" s="1167">
        <v>0</v>
      </c>
      <c r="W1198" s="1167">
        <v>35</v>
      </c>
      <c r="X1198" s="1167">
        <v>0</v>
      </c>
      <c r="Y1198" s="1167">
        <v>175</v>
      </c>
      <c r="Z1198" s="1167">
        <v>0</v>
      </c>
      <c r="AA1198" s="1167">
        <v>0</v>
      </c>
      <c r="AB1198" s="1167">
        <v>0</v>
      </c>
      <c r="AC1198" s="1167">
        <v>0</v>
      </c>
      <c r="AD1198" s="1167">
        <v>0</v>
      </c>
      <c r="AE1198" s="1167">
        <v>0</v>
      </c>
      <c r="AF1198" s="1167">
        <v>0</v>
      </c>
      <c r="AG1198" s="1167">
        <v>35</v>
      </c>
      <c r="AH1198" s="1167">
        <v>0</v>
      </c>
      <c r="AI1198" s="1167">
        <v>175</v>
      </c>
      <c r="BK1198" s="1167">
        <v>1194</v>
      </c>
    </row>
    <row r="1199" spans="1:63" s="1167" customFormat="1" ht="13.5" customHeight="1">
      <c r="A1199" s="1218">
        <v>44308</v>
      </c>
      <c r="B1199" s="1167" t="s">
        <v>478</v>
      </c>
      <c r="C1199" s="1167" t="s">
        <v>66</v>
      </c>
      <c r="D1199" s="1167">
        <v>12</v>
      </c>
      <c r="E1199" s="1167">
        <v>12</v>
      </c>
      <c r="H1199" s="1167">
        <v>24</v>
      </c>
      <c r="J1199" s="1167">
        <v>288</v>
      </c>
      <c r="O1199" s="1167">
        <v>0</v>
      </c>
      <c r="T1199" s="1167">
        <v>0</v>
      </c>
      <c r="U1199" s="1167">
        <v>0</v>
      </c>
      <c r="V1199" s="1167">
        <v>0</v>
      </c>
      <c r="W1199" s="1167">
        <v>24</v>
      </c>
      <c r="X1199" s="1167">
        <v>0</v>
      </c>
      <c r="Y1199" s="1167">
        <v>288</v>
      </c>
      <c r="Z1199" s="1167">
        <v>0</v>
      </c>
      <c r="AA1199" s="1167">
        <v>0</v>
      </c>
      <c r="AB1199" s="1167">
        <v>0</v>
      </c>
      <c r="AC1199" s="1167">
        <v>0</v>
      </c>
      <c r="AD1199" s="1167">
        <v>0</v>
      </c>
      <c r="AE1199" s="1167">
        <v>0</v>
      </c>
      <c r="AF1199" s="1167">
        <v>0</v>
      </c>
      <c r="AG1199" s="1167">
        <v>24</v>
      </c>
      <c r="AH1199" s="1167">
        <v>0</v>
      </c>
      <c r="AI1199" s="1167">
        <v>288</v>
      </c>
      <c r="BK1199" s="1167">
        <v>1195</v>
      </c>
    </row>
    <row r="1200" spans="1:63" s="1167" customFormat="1" ht="13.5" customHeight="1">
      <c r="A1200" s="1218">
        <v>44308</v>
      </c>
      <c r="B1200" s="1167" t="s">
        <v>60</v>
      </c>
      <c r="C1200" s="1167" t="s">
        <v>66</v>
      </c>
      <c r="D1200" s="1167">
        <v>20</v>
      </c>
      <c r="E1200" s="1167">
        <v>20</v>
      </c>
      <c r="H1200" s="1167">
        <v>0.5</v>
      </c>
      <c r="J1200" s="1167">
        <v>10</v>
      </c>
      <c r="M1200" s="1167">
        <v>1</v>
      </c>
      <c r="O1200" s="1167">
        <v>20</v>
      </c>
      <c r="R1200" s="1167">
        <v>1</v>
      </c>
      <c r="T1200" s="1167">
        <v>20</v>
      </c>
      <c r="U1200" s="1167">
        <v>0</v>
      </c>
      <c r="V1200" s="1167">
        <v>0</v>
      </c>
      <c r="W1200" s="1167">
        <v>2.5</v>
      </c>
      <c r="X1200" s="1167">
        <v>0</v>
      </c>
      <c r="Y1200" s="1167">
        <v>50</v>
      </c>
      <c r="Z1200" s="1167">
        <v>0</v>
      </c>
      <c r="AA1200" s="1167">
        <v>0</v>
      </c>
      <c r="AB1200" s="1167">
        <v>0</v>
      </c>
      <c r="AC1200" s="1167">
        <v>0</v>
      </c>
      <c r="AD1200" s="1167">
        <v>0</v>
      </c>
      <c r="AE1200" s="1167">
        <v>0</v>
      </c>
      <c r="AF1200" s="1167">
        <v>0</v>
      </c>
      <c r="AG1200" s="1167">
        <v>2.5</v>
      </c>
      <c r="AH1200" s="1167">
        <v>0</v>
      </c>
      <c r="AI1200" s="1167">
        <v>50</v>
      </c>
      <c r="BK1200" s="1167">
        <v>1196</v>
      </c>
    </row>
    <row r="1201" spans="1:63" s="1167" customFormat="1" ht="13.5" customHeight="1">
      <c r="A1201" s="1218">
        <v>44308</v>
      </c>
      <c r="B1201" s="1167" t="s">
        <v>61</v>
      </c>
      <c r="C1201" s="1167" t="s">
        <v>66</v>
      </c>
      <c r="D1201" s="1167">
        <v>20</v>
      </c>
      <c r="E1201" s="1167">
        <v>20</v>
      </c>
      <c r="H1201" s="1167">
        <v>0.6</v>
      </c>
      <c r="J1201" s="1167">
        <v>12</v>
      </c>
      <c r="M1201" s="1167">
        <v>1</v>
      </c>
      <c r="O1201" s="1167">
        <v>20</v>
      </c>
      <c r="R1201" s="1167">
        <v>1</v>
      </c>
      <c r="T1201" s="1167">
        <v>20</v>
      </c>
      <c r="U1201" s="1167">
        <v>0</v>
      </c>
      <c r="V1201" s="1167">
        <v>0</v>
      </c>
      <c r="W1201" s="1167">
        <v>2.6</v>
      </c>
      <c r="X1201" s="1167">
        <v>0</v>
      </c>
      <c r="Y1201" s="1167">
        <v>52</v>
      </c>
      <c r="Z1201" s="1167">
        <v>0</v>
      </c>
      <c r="AA1201" s="1167">
        <v>0</v>
      </c>
      <c r="AB1201" s="1167">
        <v>0</v>
      </c>
      <c r="AC1201" s="1167">
        <v>0</v>
      </c>
      <c r="AD1201" s="1167">
        <v>0</v>
      </c>
      <c r="AE1201" s="1167">
        <v>0</v>
      </c>
      <c r="AF1201" s="1167">
        <v>0</v>
      </c>
      <c r="AG1201" s="1167">
        <v>2.6</v>
      </c>
      <c r="AH1201" s="1167">
        <v>0</v>
      </c>
      <c r="AI1201" s="1167">
        <v>52</v>
      </c>
      <c r="BK1201" s="1167">
        <v>1197</v>
      </c>
    </row>
    <row r="1202" spans="1:63" s="1167" customFormat="1" ht="13.5" customHeight="1">
      <c r="A1202" s="1218">
        <v>44308</v>
      </c>
      <c r="B1202" s="1167" t="s">
        <v>160</v>
      </c>
      <c r="C1202" s="1167" t="s">
        <v>66</v>
      </c>
      <c r="D1202" s="1167">
        <v>14</v>
      </c>
      <c r="E1202" s="1167">
        <v>12</v>
      </c>
      <c r="J1202" s="1167">
        <v>0</v>
      </c>
      <c r="M1202" s="1167">
        <v>4</v>
      </c>
      <c r="O1202" s="1167">
        <v>48</v>
      </c>
      <c r="R1202" s="1167">
        <v>4</v>
      </c>
      <c r="T1202" s="1167">
        <v>48</v>
      </c>
      <c r="U1202" s="1167">
        <v>0</v>
      </c>
      <c r="V1202" s="1167">
        <v>0</v>
      </c>
      <c r="W1202" s="1167">
        <v>8</v>
      </c>
      <c r="X1202" s="1167">
        <v>0</v>
      </c>
      <c r="Y1202" s="1167">
        <v>96</v>
      </c>
      <c r="Z1202" s="1167">
        <v>0</v>
      </c>
      <c r="AA1202" s="1167">
        <v>0</v>
      </c>
      <c r="AB1202" s="1167">
        <v>0</v>
      </c>
      <c r="AC1202" s="1167">
        <v>0</v>
      </c>
      <c r="AD1202" s="1167">
        <v>0</v>
      </c>
      <c r="AE1202" s="1167">
        <v>0</v>
      </c>
      <c r="AF1202" s="1167">
        <v>0</v>
      </c>
      <c r="AG1202" s="1167">
        <v>8</v>
      </c>
      <c r="AH1202" s="1167">
        <v>0</v>
      </c>
      <c r="AI1202" s="1167">
        <v>96</v>
      </c>
      <c r="BK1202" s="1167">
        <v>1198</v>
      </c>
    </row>
    <row r="1203" spans="1:63" s="1167" customFormat="1" ht="13.5" customHeight="1">
      <c r="A1203" s="1218">
        <v>44308</v>
      </c>
      <c r="B1203" s="1167" t="s">
        <v>161</v>
      </c>
      <c r="C1203" s="1167" t="s">
        <v>389</v>
      </c>
      <c r="D1203" s="1167">
        <v>13</v>
      </c>
      <c r="E1203" s="1167">
        <v>13</v>
      </c>
      <c r="J1203" s="1167">
        <v>0</v>
      </c>
      <c r="M1203" s="1167">
        <v>6</v>
      </c>
      <c r="O1203" s="1167">
        <v>78</v>
      </c>
      <c r="T1203" s="1167">
        <v>0</v>
      </c>
      <c r="U1203" s="1167">
        <v>0</v>
      </c>
      <c r="V1203" s="1167">
        <v>0</v>
      </c>
      <c r="W1203" s="1167">
        <v>6</v>
      </c>
      <c r="X1203" s="1167">
        <v>0</v>
      </c>
      <c r="Y1203" s="1167">
        <v>78</v>
      </c>
      <c r="Z1203" s="1167">
        <v>0</v>
      </c>
      <c r="AA1203" s="1167">
        <v>0</v>
      </c>
      <c r="AB1203" s="1167">
        <v>0</v>
      </c>
      <c r="AC1203" s="1167">
        <v>0</v>
      </c>
      <c r="AD1203" s="1167">
        <v>0</v>
      </c>
      <c r="AE1203" s="1167">
        <v>0</v>
      </c>
      <c r="AF1203" s="1167">
        <v>0</v>
      </c>
      <c r="AG1203" s="1167">
        <v>6</v>
      </c>
      <c r="AH1203" s="1167">
        <v>0</v>
      </c>
      <c r="AI1203" s="1167">
        <v>78</v>
      </c>
      <c r="BK1203" s="1167">
        <v>1199</v>
      </c>
    </row>
    <row r="1204" spans="1:63" s="1167" customFormat="1" ht="13.5" customHeight="1">
      <c r="A1204" s="1218">
        <v>44308</v>
      </c>
      <c r="B1204" s="1167" t="s">
        <v>896</v>
      </c>
      <c r="C1204" s="1167" t="s">
        <v>66</v>
      </c>
      <c r="D1204" s="1167">
        <v>10</v>
      </c>
      <c r="E1204" s="1167">
        <v>10</v>
      </c>
      <c r="H1204" s="1167">
        <v>5</v>
      </c>
      <c r="J1204" s="1167">
        <v>50</v>
      </c>
      <c r="M1204" s="1167">
        <v>5</v>
      </c>
      <c r="O1204" s="1167">
        <v>50</v>
      </c>
      <c r="R1204" s="1167">
        <v>5</v>
      </c>
      <c r="T1204" s="1167">
        <v>50</v>
      </c>
      <c r="U1204" s="1167">
        <v>0</v>
      </c>
      <c r="V1204" s="1167">
        <v>0</v>
      </c>
      <c r="W1204" s="1167">
        <v>15</v>
      </c>
      <c r="X1204" s="1167">
        <v>0</v>
      </c>
      <c r="Y1204" s="1167">
        <v>150</v>
      </c>
      <c r="Z1204" s="1167">
        <v>0</v>
      </c>
      <c r="AA1204" s="1167">
        <v>0</v>
      </c>
      <c r="AB1204" s="1167">
        <v>0</v>
      </c>
      <c r="AC1204" s="1167">
        <v>0</v>
      </c>
      <c r="AD1204" s="1167">
        <v>0</v>
      </c>
      <c r="AE1204" s="1167">
        <v>0</v>
      </c>
      <c r="AF1204" s="1167">
        <v>0</v>
      </c>
      <c r="AG1204" s="1167">
        <v>15</v>
      </c>
      <c r="AH1204" s="1167">
        <v>0</v>
      </c>
      <c r="AI1204" s="1167">
        <v>150</v>
      </c>
      <c r="BK1204" s="1167">
        <v>1200</v>
      </c>
    </row>
    <row r="1205" spans="1:63" s="1167" customFormat="1" ht="13.5" customHeight="1">
      <c r="A1205" s="1218">
        <v>44308</v>
      </c>
      <c r="B1205" s="1167" t="s">
        <v>893</v>
      </c>
      <c r="C1205" s="1167" t="s">
        <v>66</v>
      </c>
      <c r="D1205" s="1167">
        <v>25</v>
      </c>
      <c r="E1205" s="1167">
        <v>25</v>
      </c>
      <c r="J1205" s="1167">
        <v>0</v>
      </c>
      <c r="O1205" s="1167">
        <v>0</v>
      </c>
      <c r="R1205" s="1167">
        <v>7</v>
      </c>
      <c r="T1205" s="1167">
        <v>175</v>
      </c>
      <c r="U1205" s="1167">
        <v>0</v>
      </c>
      <c r="V1205" s="1167">
        <v>0</v>
      </c>
      <c r="W1205" s="1167">
        <v>7</v>
      </c>
      <c r="X1205" s="1167">
        <v>0</v>
      </c>
      <c r="Y1205" s="1167">
        <v>175</v>
      </c>
      <c r="Z1205" s="1167">
        <v>0</v>
      </c>
      <c r="AA1205" s="1167">
        <v>0</v>
      </c>
      <c r="AB1205" s="1167">
        <v>0</v>
      </c>
      <c r="AC1205" s="1167">
        <v>0</v>
      </c>
      <c r="AD1205" s="1167">
        <v>0</v>
      </c>
      <c r="AE1205" s="1167">
        <v>0</v>
      </c>
      <c r="AF1205" s="1167">
        <v>0</v>
      </c>
      <c r="AG1205" s="1167">
        <v>7</v>
      </c>
      <c r="AH1205" s="1167">
        <v>0</v>
      </c>
      <c r="AI1205" s="1167">
        <v>175</v>
      </c>
      <c r="BK1205" s="1167">
        <v>1201</v>
      </c>
    </row>
    <row r="1206" spans="1:63" s="1167" customFormat="1" ht="13.5" customHeight="1">
      <c r="A1206" s="1218">
        <v>44308</v>
      </c>
      <c r="B1206" s="1167" t="s">
        <v>126</v>
      </c>
      <c r="C1206" s="1167" t="s">
        <v>66</v>
      </c>
      <c r="D1206" s="1167">
        <v>15</v>
      </c>
      <c r="E1206" s="1167">
        <v>15</v>
      </c>
      <c r="J1206" s="1167">
        <v>0</v>
      </c>
      <c r="O1206" s="1167">
        <v>0</v>
      </c>
      <c r="T1206" s="1167">
        <v>0</v>
      </c>
      <c r="U1206" s="1167">
        <v>0</v>
      </c>
      <c r="V1206" s="1167">
        <v>0</v>
      </c>
      <c r="W1206" s="1167">
        <v>0</v>
      </c>
      <c r="X1206" s="1167">
        <v>0</v>
      </c>
      <c r="Y1206" s="1167">
        <v>0</v>
      </c>
      <c r="Z1206" s="1167">
        <v>0</v>
      </c>
      <c r="AA1206" s="1167">
        <v>0</v>
      </c>
      <c r="AB1206" s="1167">
        <v>0</v>
      </c>
      <c r="AC1206" s="1167">
        <v>0</v>
      </c>
      <c r="AD1206" s="1167">
        <v>0</v>
      </c>
      <c r="AE1206" s="1167">
        <v>0</v>
      </c>
      <c r="AF1206" s="1167">
        <v>0</v>
      </c>
      <c r="AG1206" s="1167">
        <v>0</v>
      </c>
      <c r="AH1206" s="1167">
        <v>0</v>
      </c>
      <c r="AI1206" s="1167">
        <v>0</v>
      </c>
      <c r="BK1206" s="1167">
        <v>1202</v>
      </c>
    </row>
    <row r="1207" spans="1:63" s="1167" customFormat="1" ht="13.5" customHeight="1">
      <c r="A1207" s="1218">
        <v>44308</v>
      </c>
      <c r="B1207" s="1167" t="s">
        <v>62</v>
      </c>
      <c r="C1207" s="1167" t="s">
        <v>66</v>
      </c>
      <c r="D1207" s="1167">
        <v>10</v>
      </c>
      <c r="E1207" s="1167">
        <v>8</v>
      </c>
      <c r="J1207" s="1167">
        <v>0</v>
      </c>
      <c r="O1207" s="1167">
        <v>0</v>
      </c>
      <c r="R1207" s="1167">
        <v>8</v>
      </c>
      <c r="T1207" s="1167">
        <v>64</v>
      </c>
      <c r="U1207" s="1167">
        <v>0</v>
      </c>
      <c r="V1207" s="1167">
        <v>0</v>
      </c>
      <c r="W1207" s="1167">
        <v>8</v>
      </c>
      <c r="X1207" s="1167">
        <v>0</v>
      </c>
      <c r="Y1207" s="1167">
        <v>64</v>
      </c>
      <c r="Z1207" s="1167">
        <v>0</v>
      </c>
      <c r="AA1207" s="1167">
        <v>0</v>
      </c>
      <c r="AB1207" s="1167">
        <v>0</v>
      </c>
      <c r="AC1207" s="1167">
        <v>0</v>
      </c>
      <c r="AD1207" s="1167">
        <v>0</v>
      </c>
      <c r="AE1207" s="1167">
        <v>0</v>
      </c>
      <c r="AF1207" s="1167">
        <v>0</v>
      </c>
      <c r="AG1207" s="1167">
        <v>8</v>
      </c>
      <c r="AH1207" s="1167">
        <v>0</v>
      </c>
      <c r="AI1207" s="1167">
        <v>64</v>
      </c>
      <c r="BK1207" s="1167">
        <v>1203</v>
      </c>
    </row>
    <row r="1208" spans="1:63" s="1167" customFormat="1" ht="13.5" customHeight="1">
      <c r="A1208" s="1218">
        <v>44308</v>
      </c>
      <c r="B1208" s="1167" t="s">
        <v>64</v>
      </c>
      <c r="C1208" s="1167" t="s">
        <v>66</v>
      </c>
      <c r="D1208" s="1167">
        <v>13</v>
      </c>
      <c r="E1208" s="1167">
        <v>13</v>
      </c>
      <c r="J1208" s="1167">
        <v>0</v>
      </c>
      <c r="M1208" s="1167">
        <v>7</v>
      </c>
      <c r="O1208" s="1167">
        <v>91</v>
      </c>
      <c r="T1208" s="1167">
        <v>0</v>
      </c>
      <c r="U1208" s="1167">
        <v>0</v>
      </c>
      <c r="V1208" s="1167">
        <v>0</v>
      </c>
      <c r="W1208" s="1167">
        <v>7</v>
      </c>
      <c r="X1208" s="1167">
        <v>0</v>
      </c>
      <c r="Y1208" s="1167">
        <v>91</v>
      </c>
      <c r="Z1208" s="1167">
        <v>0</v>
      </c>
      <c r="AA1208" s="1167">
        <v>0</v>
      </c>
      <c r="AB1208" s="1167">
        <v>0</v>
      </c>
      <c r="AC1208" s="1167">
        <v>0</v>
      </c>
      <c r="AD1208" s="1167">
        <v>0</v>
      </c>
      <c r="AE1208" s="1167">
        <v>0</v>
      </c>
      <c r="AF1208" s="1167">
        <v>0</v>
      </c>
      <c r="AG1208" s="1167">
        <v>7</v>
      </c>
      <c r="AH1208" s="1167">
        <v>0</v>
      </c>
      <c r="AI1208" s="1167">
        <v>91</v>
      </c>
      <c r="BK1208" s="1167">
        <v>1204</v>
      </c>
    </row>
    <row r="1209" spans="1:63" s="1167" customFormat="1" ht="13.5" customHeight="1">
      <c r="A1209" s="1218">
        <v>44308</v>
      </c>
      <c r="B1209" s="1167" t="s">
        <v>511</v>
      </c>
      <c r="C1209" s="1167" t="s">
        <v>66</v>
      </c>
      <c r="D1209" s="1167">
        <v>20</v>
      </c>
      <c r="E1209" s="1167">
        <v>15</v>
      </c>
      <c r="J1209" s="1167">
        <v>0</v>
      </c>
      <c r="O1209" s="1167">
        <v>0</v>
      </c>
      <c r="R1209" s="1167">
        <v>1</v>
      </c>
      <c r="T1209" s="1167">
        <v>15</v>
      </c>
      <c r="U1209" s="1167">
        <v>0</v>
      </c>
      <c r="V1209" s="1167">
        <v>0</v>
      </c>
      <c r="W1209" s="1167">
        <v>1</v>
      </c>
      <c r="X1209" s="1167">
        <v>0</v>
      </c>
      <c r="Y1209" s="1167">
        <v>15</v>
      </c>
      <c r="Z1209" s="1167">
        <v>0</v>
      </c>
      <c r="AA1209" s="1167">
        <v>0</v>
      </c>
      <c r="AB1209" s="1167">
        <v>0</v>
      </c>
      <c r="AC1209" s="1167">
        <v>0</v>
      </c>
      <c r="AD1209" s="1167">
        <v>0</v>
      </c>
      <c r="AE1209" s="1167">
        <v>0</v>
      </c>
      <c r="AF1209" s="1167">
        <v>0</v>
      </c>
      <c r="AG1209" s="1167">
        <v>1</v>
      </c>
      <c r="AH1209" s="1167">
        <v>0</v>
      </c>
      <c r="AI1209" s="1167">
        <v>15</v>
      </c>
      <c r="BK1209" s="1167">
        <v>1205</v>
      </c>
    </row>
    <row r="1210" spans="1:63" s="1167" customFormat="1" ht="13.5" customHeight="1">
      <c r="A1210" s="1218">
        <v>44308</v>
      </c>
      <c r="B1210" s="1167" t="s">
        <v>895</v>
      </c>
      <c r="C1210" s="1167" t="s">
        <v>66</v>
      </c>
      <c r="D1210" s="1167">
        <v>8</v>
      </c>
      <c r="E1210" s="1167">
        <v>8</v>
      </c>
      <c r="J1210" s="1167">
        <v>0</v>
      </c>
      <c r="M1210" s="1167">
        <v>6</v>
      </c>
      <c r="O1210" s="1167">
        <v>48</v>
      </c>
      <c r="T1210" s="1167">
        <v>0</v>
      </c>
      <c r="U1210" s="1167">
        <v>0</v>
      </c>
      <c r="V1210" s="1167">
        <v>0</v>
      </c>
      <c r="W1210" s="1167">
        <v>6</v>
      </c>
      <c r="X1210" s="1167">
        <v>0</v>
      </c>
      <c r="Y1210" s="1167">
        <v>48</v>
      </c>
      <c r="Z1210" s="1167">
        <v>0</v>
      </c>
      <c r="AA1210" s="1167">
        <v>0</v>
      </c>
      <c r="AB1210" s="1167">
        <v>0</v>
      </c>
      <c r="AC1210" s="1167">
        <v>0</v>
      </c>
      <c r="AD1210" s="1167">
        <v>0</v>
      </c>
      <c r="AE1210" s="1167">
        <v>0</v>
      </c>
      <c r="AF1210" s="1167">
        <v>0</v>
      </c>
      <c r="AG1210" s="1167">
        <v>6</v>
      </c>
      <c r="AH1210" s="1167">
        <v>0</v>
      </c>
      <c r="AI1210" s="1167">
        <v>48</v>
      </c>
      <c r="BK1210" s="1167">
        <v>1206</v>
      </c>
    </row>
    <row r="1211" spans="1:63" s="1167" customFormat="1" ht="13.5" customHeight="1">
      <c r="A1211" s="1218">
        <v>44308</v>
      </c>
      <c r="B1211" s="1167" t="s">
        <v>512</v>
      </c>
      <c r="C1211" s="1167" t="s">
        <v>66</v>
      </c>
      <c r="D1211" s="1167">
        <v>20</v>
      </c>
      <c r="E1211" s="1167">
        <v>20</v>
      </c>
      <c r="J1211" s="1167">
        <v>0</v>
      </c>
      <c r="O1211" s="1167">
        <v>0</v>
      </c>
      <c r="T1211" s="1167">
        <v>0</v>
      </c>
      <c r="U1211" s="1167">
        <v>0</v>
      </c>
      <c r="V1211" s="1167">
        <v>0</v>
      </c>
      <c r="W1211" s="1167">
        <v>0</v>
      </c>
      <c r="X1211" s="1167">
        <v>0</v>
      </c>
      <c r="Y1211" s="1167">
        <v>0</v>
      </c>
      <c r="Z1211" s="1167">
        <v>0</v>
      </c>
      <c r="AA1211" s="1167">
        <v>0</v>
      </c>
      <c r="AB1211" s="1167">
        <v>0</v>
      </c>
      <c r="AC1211" s="1167">
        <v>0</v>
      </c>
      <c r="AD1211" s="1167">
        <v>0</v>
      </c>
      <c r="AE1211" s="1167">
        <v>0</v>
      </c>
      <c r="AF1211" s="1167">
        <v>0</v>
      </c>
      <c r="AG1211" s="1167">
        <v>0</v>
      </c>
      <c r="AH1211" s="1167">
        <v>0</v>
      </c>
      <c r="AI1211" s="1167">
        <v>0</v>
      </c>
      <c r="BK1211" s="1167">
        <v>1207</v>
      </c>
    </row>
    <row r="1212" spans="1:63" s="1167" customFormat="1" ht="13.5" customHeight="1">
      <c r="A1212" s="1218">
        <v>44308</v>
      </c>
      <c r="B1212" s="1167" t="s">
        <v>636</v>
      </c>
      <c r="C1212" s="1167" t="s">
        <v>66</v>
      </c>
      <c r="D1212" s="1167">
        <v>10</v>
      </c>
      <c r="E1212" s="1167">
        <v>10</v>
      </c>
      <c r="J1212" s="1167">
        <v>0</v>
      </c>
      <c r="O1212" s="1167">
        <v>0</v>
      </c>
      <c r="T1212" s="1167">
        <v>0</v>
      </c>
      <c r="U1212" s="1167">
        <v>0</v>
      </c>
      <c r="V1212" s="1167">
        <v>0</v>
      </c>
      <c r="W1212" s="1167">
        <v>0</v>
      </c>
      <c r="X1212" s="1167">
        <v>0</v>
      </c>
      <c r="Y1212" s="1167">
        <v>0</v>
      </c>
      <c r="Z1212" s="1167">
        <v>0</v>
      </c>
      <c r="AA1212" s="1167">
        <v>0</v>
      </c>
      <c r="AB1212" s="1167">
        <v>0</v>
      </c>
      <c r="AC1212" s="1167">
        <v>0</v>
      </c>
      <c r="AD1212" s="1167">
        <v>0</v>
      </c>
      <c r="AE1212" s="1167">
        <v>0</v>
      </c>
      <c r="AF1212" s="1167">
        <v>0</v>
      </c>
      <c r="AG1212" s="1167">
        <v>0</v>
      </c>
      <c r="AH1212" s="1167">
        <v>0</v>
      </c>
      <c r="AI1212" s="1167">
        <v>0</v>
      </c>
      <c r="BK1212" s="1167">
        <v>1208</v>
      </c>
    </row>
    <row r="1213" spans="1:63" s="1167" customFormat="1" ht="13.5" customHeight="1">
      <c r="A1213" s="1218">
        <v>44309</v>
      </c>
      <c r="B1213" s="1167" t="s">
        <v>229</v>
      </c>
      <c r="C1213" s="1167" t="s">
        <v>66</v>
      </c>
      <c r="D1213" s="1167">
        <v>2</v>
      </c>
      <c r="E1213" s="1167">
        <v>2</v>
      </c>
      <c r="F1213" s="1167">
        <v>30</v>
      </c>
      <c r="J1213" s="1167">
        <v>60</v>
      </c>
      <c r="K1213" s="1167">
        <v>50</v>
      </c>
      <c r="O1213" s="1167">
        <v>100</v>
      </c>
      <c r="P1213" s="1167">
        <v>50</v>
      </c>
      <c r="T1213" s="1167">
        <v>100</v>
      </c>
      <c r="U1213" s="1167">
        <v>130</v>
      </c>
      <c r="V1213" s="1167">
        <v>0</v>
      </c>
      <c r="W1213" s="1167">
        <v>0</v>
      </c>
      <c r="X1213" s="1167">
        <v>0</v>
      </c>
      <c r="Y1213" s="1167">
        <v>260</v>
      </c>
      <c r="Z1213" s="1167">
        <v>9286</v>
      </c>
      <c r="AA1213" s="1167">
        <v>0</v>
      </c>
      <c r="AB1213" s="1167">
        <v>0</v>
      </c>
      <c r="AC1213" s="1167">
        <v>0</v>
      </c>
      <c r="AD1213" s="1167">
        <v>18572</v>
      </c>
      <c r="AI1213" s="1167">
        <v>0</v>
      </c>
      <c r="AJ1213" s="1167">
        <v>114</v>
      </c>
      <c r="AK1213" s="1167">
        <v>14</v>
      </c>
      <c r="AM1213" s="1167">
        <v>114</v>
      </c>
      <c r="AN1213" s="1167">
        <v>32</v>
      </c>
      <c r="AO1213" s="1167">
        <v>0.16</v>
      </c>
      <c r="AP1213" s="1167">
        <v>105</v>
      </c>
      <c r="AQ1213" s="1167">
        <v>32</v>
      </c>
      <c r="AR1213" s="1167">
        <v>0.28999999999999998</v>
      </c>
      <c r="AS1213" s="1167">
        <v>14</v>
      </c>
      <c r="AT1213" s="1167">
        <v>14</v>
      </c>
      <c r="AV1213" s="1167">
        <v>14</v>
      </c>
      <c r="AW1213" s="1167">
        <v>24</v>
      </c>
      <c r="AX1213" s="1167">
        <v>0.16</v>
      </c>
      <c r="AY1213" s="1167">
        <v>7</v>
      </c>
      <c r="AZ1213" s="1167">
        <v>24</v>
      </c>
      <c r="BA1213" s="1167">
        <v>0.26</v>
      </c>
      <c r="BG1213" s="1167">
        <v>11569.499999999995</v>
      </c>
      <c r="BH1213" s="1167">
        <v>90</v>
      </c>
      <c r="BI1213" s="1167">
        <v>21.689999999999685</v>
      </c>
      <c r="BK1213" s="1167">
        <v>1209</v>
      </c>
    </row>
    <row r="1214" spans="1:63" s="1167" customFormat="1" ht="13.5" customHeight="1">
      <c r="A1214" s="1218">
        <v>44309</v>
      </c>
      <c r="B1214" s="1167" t="s">
        <v>848</v>
      </c>
      <c r="C1214" s="1167" t="s">
        <v>66</v>
      </c>
      <c r="D1214" s="1167">
        <v>2</v>
      </c>
      <c r="E1214" s="1167">
        <v>2</v>
      </c>
      <c r="J1214" s="1167">
        <v>0</v>
      </c>
      <c r="O1214" s="1167">
        <v>0</v>
      </c>
      <c r="T1214" s="1167">
        <v>0</v>
      </c>
      <c r="U1214" s="1167">
        <v>0</v>
      </c>
      <c r="V1214" s="1167">
        <v>0</v>
      </c>
      <c r="W1214" s="1167">
        <v>0</v>
      </c>
      <c r="X1214" s="1167">
        <v>0</v>
      </c>
      <c r="Y1214" s="1167">
        <v>0</v>
      </c>
      <c r="Z1214" s="1167">
        <v>1980</v>
      </c>
      <c r="AA1214" s="1167">
        <v>0</v>
      </c>
      <c r="AB1214" s="1167">
        <v>0</v>
      </c>
      <c r="AC1214" s="1167">
        <v>0</v>
      </c>
      <c r="AD1214" s="1167">
        <v>3960</v>
      </c>
      <c r="AI1214" s="1167">
        <v>0</v>
      </c>
      <c r="BK1214" s="1167">
        <v>1210</v>
      </c>
    </row>
    <row r="1215" spans="1:63" s="1167" customFormat="1" ht="13.5" customHeight="1">
      <c r="A1215" s="1218">
        <v>44309</v>
      </c>
      <c r="B1215" s="1167" t="s">
        <v>202</v>
      </c>
      <c r="C1215" s="1167" t="s">
        <v>66</v>
      </c>
      <c r="D1215" s="1167">
        <v>12.6</v>
      </c>
      <c r="E1215" s="1167">
        <v>12.6</v>
      </c>
      <c r="F1215" s="1167">
        <v>20</v>
      </c>
      <c r="J1215" s="1167">
        <v>252</v>
      </c>
      <c r="K1215" s="1167">
        <v>37</v>
      </c>
      <c r="O1215" s="1167">
        <v>466.2</v>
      </c>
      <c r="P1215" s="1167">
        <v>33</v>
      </c>
      <c r="T1215" s="1167">
        <v>415.8</v>
      </c>
      <c r="U1215" s="1167">
        <v>90</v>
      </c>
      <c r="V1215" s="1167">
        <v>0</v>
      </c>
      <c r="W1215" s="1167">
        <v>0</v>
      </c>
      <c r="X1215" s="1167">
        <v>0</v>
      </c>
      <c r="Y1215" s="1167">
        <v>1134</v>
      </c>
      <c r="Z1215" s="1167">
        <v>3522</v>
      </c>
      <c r="AA1215" s="1167">
        <v>0</v>
      </c>
      <c r="AB1215" s="1167">
        <v>0</v>
      </c>
      <c r="AC1215" s="1167">
        <v>0</v>
      </c>
      <c r="AD1215" s="1167">
        <v>44377.2</v>
      </c>
      <c r="AI1215" s="1167">
        <v>0</v>
      </c>
      <c r="BK1215" s="1167">
        <v>1211</v>
      </c>
    </row>
    <row r="1216" spans="1:63" s="1167" customFormat="1" ht="13.5" customHeight="1">
      <c r="A1216" s="1218">
        <v>44309</v>
      </c>
      <c r="B1216" s="1167" t="s">
        <v>850</v>
      </c>
      <c r="C1216" s="1167" t="s">
        <v>389</v>
      </c>
      <c r="D1216" s="1167">
        <v>10</v>
      </c>
      <c r="E1216" s="1167">
        <v>10</v>
      </c>
      <c r="J1216" s="1167">
        <v>0</v>
      </c>
      <c r="M1216" s="1167">
        <v>0.8</v>
      </c>
      <c r="O1216" s="1167">
        <v>8</v>
      </c>
      <c r="R1216" s="1167">
        <v>0.7</v>
      </c>
      <c r="T1216" s="1167">
        <v>7</v>
      </c>
      <c r="U1216" s="1167">
        <v>0</v>
      </c>
      <c r="V1216" s="1167">
        <v>0</v>
      </c>
      <c r="W1216" s="1167">
        <v>1.5</v>
      </c>
      <c r="X1216" s="1167">
        <v>0</v>
      </c>
      <c r="Y1216" s="1167">
        <v>15</v>
      </c>
      <c r="Z1216" s="1167">
        <v>0</v>
      </c>
      <c r="AA1216" s="1167">
        <v>0</v>
      </c>
      <c r="AB1216" s="1167">
        <v>3.5</v>
      </c>
      <c r="AC1216" s="1167">
        <v>0</v>
      </c>
      <c r="AD1216" s="1167">
        <v>35</v>
      </c>
      <c r="AI1216" s="1167">
        <v>0</v>
      </c>
      <c r="BK1216" s="1167">
        <v>1212</v>
      </c>
    </row>
    <row r="1217" spans="1:63" s="1167" customFormat="1" ht="13.5" customHeight="1">
      <c r="A1217" s="1218">
        <v>44309</v>
      </c>
      <c r="B1217" s="1167" t="s">
        <v>851</v>
      </c>
      <c r="C1217" s="1167" t="s">
        <v>389</v>
      </c>
      <c r="D1217" s="1167">
        <v>30</v>
      </c>
      <c r="E1217" s="1167">
        <v>25</v>
      </c>
      <c r="G1217" s="1167">
        <v>2</v>
      </c>
      <c r="J1217" s="1167">
        <v>50</v>
      </c>
      <c r="L1217" s="1167">
        <v>3</v>
      </c>
      <c r="O1217" s="1167">
        <v>75</v>
      </c>
      <c r="Q1217" s="1167">
        <v>2</v>
      </c>
      <c r="T1217" s="1167">
        <v>50</v>
      </c>
      <c r="U1217" s="1167">
        <v>0</v>
      </c>
      <c r="V1217" s="1167">
        <v>7</v>
      </c>
      <c r="W1217" s="1167">
        <v>0</v>
      </c>
      <c r="X1217" s="1167">
        <v>0</v>
      </c>
      <c r="Y1217" s="1167">
        <v>175</v>
      </c>
      <c r="Z1217" s="1167">
        <v>0</v>
      </c>
      <c r="AA1217" s="1167">
        <v>36</v>
      </c>
      <c r="AB1217" s="1167">
        <v>0</v>
      </c>
      <c r="AC1217" s="1167">
        <v>0</v>
      </c>
      <c r="AD1217" s="1167">
        <v>900</v>
      </c>
      <c r="AI1217" s="1167">
        <v>0</v>
      </c>
      <c r="BK1217" s="1167">
        <v>1213</v>
      </c>
    </row>
    <row r="1218" spans="1:63" s="1167" customFormat="1" ht="13.5" customHeight="1">
      <c r="A1218" s="1218">
        <v>44309</v>
      </c>
      <c r="B1218" s="1167" t="s">
        <v>496</v>
      </c>
      <c r="C1218" s="1167" t="s">
        <v>852</v>
      </c>
      <c r="D1218" s="1167">
        <v>42</v>
      </c>
      <c r="E1218" s="1167">
        <v>42</v>
      </c>
      <c r="H1218" s="1167">
        <v>0.4</v>
      </c>
      <c r="J1218" s="1167">
        <v>16.8</v>
      </c>
      <c r="M1218" s="1167">
        <v>0.8</v>
      </c>
      <c r="O1218" s="1167">
        <v>33.6</v>
      </c>
      <c r="R1218" s="1167">
        <v>0.8</v>
      </c>
      <c r="T1218" s="1167">
        <v>33.6</v>
      </c>
      <c r="U1218" s="1167">
        <v>0</v>
      </c>
      <c r="V1218" s="1167">
        <v>0</v>
      </c>
      <c r="W1218" s="1167">
        <v>2</v>
      </c>
      <c r="X1218" s="1167">
        <v>0</v>
      </c>
      <c r="Y1218" s="1167">
        <v>84</v>
      </c>
      <c r="Z1218" s="1167">
        <v>0</v>
      </c>
      <c r="AA1218" s="1167">
        <v>0</v>
      </c>
      <c r="AB1218" s="1167">
        <v>22.700000000000003</v>
      </c>
      <c r="AC1218" s="1167">
        <v>0</v>
      </c>
      <c r="AD1218" s="1167">
        <v>953.40000000000009</v>
      </c>
      <c r="AI1218" s="1167">
        <v>0</v>
      </c>
      <c r="BK1218" s="1167">
        <v>1214</v>
      </c>
    </row>
    <row r="1219" spans="1:63" s="1167" customFormat="1" ht="13.5" customHeight="1">
      <c r="A1219" s="1218">
        <v>44309</v>
      </c>
      <c r="B1219" s="1167" t="s">
        <v>43</v>
      </c>
      <c r="C1219" s="1167" t="s">
        <v>66</v>
      </c>
      <c r="D1219" s="1167">
        <v>3.5</v>
      </c>
      <c r="E1219" s="1167">
        <v>3.5</v>
      </c>
      <c r="H1219" s="1167">
        <v>1</v>
      </c>
      <c r="J1219" s="1167">
        <v>3.5</v>
      </c>
      <c r="M1219" s="1167">
        <v>1.5</v>
      </c>
      <c r="O1219" s="1167">
        <v>5.25</v>
      </c>
      <c r="P1219" s="1167" t="s">
        <v>883</v>
      </c>
      <c r="R1219" s="1167">
        <v>1.5</v>
      </c>
      <c r="T1219" s="1167">
        <v>5.25</v>
      </c>
      <c r="U1219" s="1167">
        <v>0</v>
      </c>
      <c r="W1219" s="1167">
        <v>4</v>
      </c>
      <c r="X1219" s="1167">
        <v>0</v>
      </c>
      <c r="Y1219" s="1167">
        <v>14</v>
      </c>
      <c r="Z1219" s="1167">
        <v>0</v>
      </c>
      <c r="AA1219" s="1167">
        <v>0</v>
      </c>
      <c r="AB1219" s="1167">
        <v>90</v>
      </c>
      <c r="AC1219" s="1167">
        <v>0</v>
      </c>
      <c r="AD1219" s="1167">
        <v>315</v>
      </c>
      <c r="AI1219" s="1167">
        <v>0</v>
      </c>
      <c r="BK1219" s="1167">
        <v>1215</v>
      </c>
    </row>
    <row r="1220" spans="1:63" s="1167" customFormat="1" ht="13.5" customHeight="1">
      <c r="A1220" s="1218">
        <v>44309</v>
      </c>
      <c r="B1220" s="1167" t="s">
        <v>618</v>
      </c>
      <c r="C1220" s="1167" t="s">
        <v>66</v>
      </c>
      <c r="D1220" s="1167">
        <v>35</v>
      </c>
      <c r="E1220" s="1167">
        <v>35</v>
      </c>
      <c r="H1220" s="1167">
        <v>0.4</v>
      </c>
      <c r="J1220" s="1167">
        <v>14</v>
      </c>
      <c r="M1220" s="1167">
        <v>0.8</v>
      </c>
      <c r="O1220" s="1167">
        <v>28</v>
      </c>
      <c r="R1220" s="1167">
        <v>0.8</v>
      </c>
      <c r="T1220" s="1167">
        <v>28</v>
      </c>
      <c r="U1220" s="1167">
        <v>0</v>
      </c>
      <c r="V1220" s="1167">
        <v>0</v>
      </c>
      <c r="W1220" s="1167">
        <v>2</v>
      </c>
      <c r="X1220" s="1167">
        <v>0</v>
      </c>
      <c r="Y1220" s="1167">
        <v>70</v>
      </c>
      <c r="Z1220" s="1167">
        <v>0</v>
      </c>
      <c r="AA1220" s="1167">
        <v>0</v>
      </c>
      <c r="AB1220" s="1167">
        <v>8.8000000000000007</v>
      </c>
      <c r="AC1220" s="1167">
        <v>0</v>
      </c>
      <c r="AD1220" s="1167">
        <v>308</v>
      </c>
      <c r="AI1220" s="1167">
        <v>0</v>
      </c>
      <c r="BK1220" s="1167">
        <v>1216</v>
      </c>
    </row>
    <row r="1221" spans="1:63" s="1167" customFormat="1" ht="13.5" customHeight="1">
      <c r="A1221" s="1218">
        <v>44309</v>
      </c>
      <c r="B1221" s="1167" t="s">
        <v>44</v>
      </c>
      <c r="C1221" s="1167" t="s">
        <v>66</v>
      </c>
      <c r="D1221" s="1167">
        <v>20</v>
      </c>
      <c r="E1221" s="1167">
        <v>20</v>
      </c>
      <c r="H1221" s="1167">
        <v>0.4</v>
      </c>
      <c r="J1221" s="1167">
        <v>8</v>
      </c>
      <c r="M1221" s="1167">
        <v>0.8</v>
      </c>
      <c r="O1221" s="1167">
        <v>16</v>
      </c>
      <c r="Q1221" s="1167" t="s">
        <v>884</v>
      </c>
      <c r="R1221" s="1167">
        <v>0.8</v>
      </c>
      <c r="T1221" s="1167">
        <v>16</v>
      </c>
      <c r="U1221" s="1167">
        <v>0</v>
      </c>
      <c r="V1221" s="1167">
        <v>0</v>
      </c>
      <c r="W1221" s="1167">
        <v>2</v>
      </c>
      <c r="X1221" s="1167">
        <v>0</v>
      </c>
      <c r="Y1221" s="1167">
        <v>40</v>
      </c>
      <c r="Z1221" s="1167">
        <v>0</v>
      </c>
      <c r="AA1221" s="1167">
        <v>0</v>
      </c>
      <c r="AB1221" s="1167">
        <v>8.8000000000000007</v>
      </c>
      <c r="AC1221" s="1167">
        <v>0</v>
      </c>
      <c r="AD1221" s="1167">
        <v>176</v>
      </c>
      <c r="AI1221" s="1167">
        <v>0</v>
      </c>
      <c r="BK1221" s="1167">
        <v>1217</v>
      </c>
    </row>
    <row r="1222" spans="1:63" s="1167" customFormat="1" ht="13.5" customHeight="1">
      <c r="A1222" s="1218">
        <v>44309</v>
      </c>
      <c r="B1222" s="1167" t="s">
        <v>593</v>
      </c>
      <c r="C1222" s="1167" t="s">
        <v>389</v>
      </c>
      <c r="D1222" s="1167">
        <v>22</v>
      </c>
      <c r="E1222" s="1167">
        <v>22</v>
      </c>
      <c r="H1222" s="1167">
        <v>1</v>
      </c>
      <c r="J1222" s="1167">
        <v>22</v>
      </c>
      <c r="M1222" s="1167">
        <v>1</v>
      </c>
      <c r="O1222" s="1167">
        <v>22</v>
      </c>
      <c r="R1222" s="1167">
        <v>1.5</v>
      </c>
      <c r="T1222" s="1167">
        <v>33</v>
      </c>
      <c r="U1222" s="1167">
        <v>0</v>
      </c>
      <c r="V1222" s="1167">
        <v>0</v>
      </c>
      <c r="W1222" s="1167">
        <v>3.5</v>
      </c>
      <c r="X1222" s="1167">
        <v>0</v>
      </c>
      <c r="Y1222" s="1167">
        <v>77</v>
      </c>
      <c r="Z1222" s="1167">
        <v>0</v>
      </c>
      <c r="AA1222" s="1167">
        <v>0</v>
      </c>
      <c r="AB1222" s="1167">
        <v>12.5</v>
      </c>
      <c r="AC1222" s="1167">
        <v>0</v>
      </c>
      <c r="AD1222" s="1167">
        <v>275</v>
      </c>
      <c r="AI1222" s="1167">
        <v>0</v>
      </c>
      <c r="BK1222" s="1167">
        <v>1218</v>
      </c>
    </row>
    <row r="1223" spans="1:63" s="1167" customFormat="1" ht="13.5" customHeight="1">
      <c r="A1223" s="1218">
        <v>44309</v>
      </c>
      <c r="B1223" s="1167" t="s">
        <v>45</v>
      </c>
      <c r="C1223" s="1167" t="s">
        <v>66</v>
      </c>
      <c r="D1223" s="1167">
        <v>130</v>
      </c>
      <c r="E1223" s="1167">
        <v>90</v>
      </c>
      <c r="F1223" s="1167" t="s">
        <v>885</v>
      </c>
      <c r="G1223" s="1167" t="s">
        <v>886</v>
      </c>
      <c r="J1223" s="1167">
        <v>0</v>
      </c>
      <c r="M1223" s="1167">
        <v>0.1</v>
      </c>
      <c r="O1223" s="1167">
        <v>9</v>
      </c>
      <c r="R1223" s="1167">
        <v>0.1</v>
      </c>
      <c r="T1223" s="1167">
        <v>9</v>
      </c>
      <c r="U1223" s="1167">
        <v>0</v>
      </c>
      <c r="V1223" s="1167">
        <v>0</v>
      </c>
      <c r="W1223" s="1167">
        <v>0.2</v>
      </c>
      <c r="X1223" s="1167">
        <v>0</v>
      </c>
      <c r="Y1223" s="1167">
        <v>18</v>
      </c>
      <c r="Z1223" s="1167">
        <v>0</v>
      </c>
      <c r="AA1223" s="1167">
        <v>0</v>
      </c>
      <c r="AB1223" s="1167">
        <v>2.5999999999999979</v>
      </c>
      <c r="AC1223" s="1167">
        <v>0</v>
      </c>
      <c r="AD1223" s="1167">
        <v>233.9999999999998</v>
      </c>
      <c r="AI1223" s="1167">
        <v>0</v>
      </c>
      <c r="BK1223" s="1167">
        <v>1219</v>
      </c>
    </row>
    <row r="1224" spans="1:63" s="1167" customFormat="1" ht="13.5" customHeight="1">
      <c r="A1224" s="1218">
        <v>44309</v>
      </c>
      <c r="B1224" s="1167" t="s">
        <v>46</v>
      </c>
      <c r="C1224" s="1167" t="s">
        <v>66</v>
      </c>
      <c r="D1224" s="1167">
        <v>35</v>
      </c>
      <c r="E1224" s="1167">
        <v>35</v>
      </c>
      <c r="H1224" s="1167">
        <v>0.1</v>
      </c>
      <c r="J1224" s="1167">
        <v>3.5</v>
      </c>
      <c r="M1224" s="1167">
        <v>0.2</v>
      </c>
      <c r="O1224" s="1167">
        <v>7</v>
      </c>
      <c r="R1224" s="1167">
        <v>0.2</v>
      </c>
      <c r="T1224" s="1167">
        <v>7</v>
      </c>
      <c r="U1224" s="1167">
        <v>0</v>
      </c>
      <c r="V1224" s="1167">
        <v>0</v>
      </c>
      <c r="W1224" s="1167">
        <v>0.5</v>
      </c>
      <c r="X1224" s="1167">
        <v>0</v>
      </c>
      <c r="Y1224" s="1167">
        <v>17.5</v>
      </c>
      <c r="Z1224" s="1167">
        <v>0</v>
      </c>
      <c r="AA1224" s="1167">
        <v>0</v>
      </c>
      <c r="AB1224" s="1167">
        <v>4</v>
      </c>
      <c r="AC1224" s="1167">
        <v>0</v>
      </c>
      <c r="AD1224" s="1167">
        <v>140</v>
      </c>
      <c r="AI1224" s="1167">
        <v>0</v>
      </c>
      <c r="BK1224" s="1167">
        <v>1220</v>
      </c>
    </row>
    <row r="1225" spans="1:63" s="1167" customFormat="1" ht="13.5" customHeight="1">
      <c r="A1225" s="1218">
        <v>44309</v>
      </c>
      <c r="B1225" s="1167" t="s">
        <v>47</v>
      </c>
      <c r="C1225" s="1167" t="s">
        <v>66</v>
      </c>
      <c r="D1225" s="1167">
        <v>17</v>
      </c>
      <c r="E1225" s="1167">
        <v>17</v>
      </c>
      <c r="J1225" s="1167">
        <v>0</v>
      </c>
      <c r="O1225" s="1167">
        <v>0</v>
      </c>
      <c r="T1225" s="1167">
        <v>0</v>
      </c>
      <c r="U1225" s="1167">
        <v>0</v>
      </c>
      <c r="V1225" s="1167">
        <v>0</v>
      </c>
      <c r="W1225" s="1167">
        <v>0</v>
      </c>
      <c r="X1225" s="1167">
        <v>0</v>
      </c>
      <c r="Y1225" s="1167">
        <v>0</v>
      </c>
      <c r="Z1225" s="1167">
        <v>0</v>
      </c>
      <c r="AA1225" s="1167">
        <v>0</v>
      </c>
      <c r="AB1225" s="1167">
        <v>0</v>
      </c>
      <c r="AC1225" s="1167">
        <v>0</v>
      </c>
      <c r="AD1225" s="1167">
        <v>0</v>
      </c>
      <c r="AI1225" s="1167">
        <v>0</v>
      </c>
      <c r="BK1225" s="1167">
        <v>1221</v>
      </c>
    </row>
    <row r="1226" spans="1:63" s="1167" customFormat="1" ht="13.5" customHeight="1">
      <c r="A1226" s="1218">
        <v>44309</v>
      </c>
      <c r="B1226" s="1167" t="s">
        <v>48</v>
      </c>
      <c r="C1226" s="1167" t="s">
        <v>389</v>
      </c>
      <c r="D1226" s="1167">
        <v>23</v>
      </c>
      <c r="E1226" s="1167">
        <v>23</v>
      </c>
      <c r="H1226" s="1167">
        <v>0.5</v>
      </c>
      <c r="J1226" s="1167">
        <v>11.5</v>
      </c>
      <c r="M1226" s="1167">
        <v>0.8</v>
      </c>
      <c r="O1226" s="1167">
        <v>18.400000000000002</v>
      </c>
      <c r="R1226" s="1167">
        <v>0.7</v>
      </c>
      <c r="T1226" s="1167">
        <v>16.099999999999998</v>
      </c>
      <c r="U1226" s="1167">
        <v>0</v>
      </c>
      <c r="V1226" s="1167">
        <v>0</v>
      </c>
      <c r="W1226" s="1167">
        <v>2</v>
      </c>
      <c r="X1226" s="1167">
        <v>0</v>
      </c>
      <c r="Y1226" s="1167">
        <v>46</v>
      </c>
      <c r="Z1226" s="1167">
        <v>0</v>
      </c>
      <c r="AA1226" s="1167">
        <v>0</v>
      </c>
      <c r="AB1226" s="1167">
        <v>7.3000000000000007</v>
      </c>
      <c r="AC1226" s="1167">
        <v>0</v>
      </c>
      <c r="AD1226" s="1167">
        <v>167.9</v>
      </c>
      <c r="AI1226" s="1167">
        <v>0</v>
      </c>
      <c r="BK1226" s="1167">
        <v>1222</v>
      </c>
    </row>
    <row r="1227" spans="1:63" s="1167" customFormat="1" ht="13.5" customHeight="1">
      <c r="A1227" s="1218">
        <v>44309</v>
      </c>
      <c r="B1227" s="1167" t="s">
        <v>164</v>
      </c>
      <c r="C1227" s="1167" t="s">
        <v>66</v>
      </c>
      <c r="D1227" s="1167">
        <v>80</v>
      </c>
      <c r="E1227" s="1167">
        <v>80</v>
      </c>
      <c r="H1227" s="1167">
        <v>0.2</v>
      </c>
      <c r="J1227" s="1167">
        <v>16</v>
      </c>
      <c r="M1227" s="1167">
        <v>0.3</v>
      </c>
      <c r="O1227" s="1167">
        <v>24</v>
      </c>
      <c r="R1227" s="1167">
        <v>0.3</v>
      </c>
      <c r="T1227" s="1167">
        <v>24</v>
      </c>
      <c r="U1227" s="1167">
        <v>0</v>
      </c>
      <c r="V1227" s="1167">
        <v>0</v>
      </c>
      <c r="W1227" s="1167">
        <v>0.8</v>
      </c>
      <c r="X1227" s="1167">
        <v>0</v>
      </c>
      <c r="Y1227" s="1167">
        <v>64</v>
      </c>
      <c r="Z1227" s="1167">
        <v>0</v>
      </c>
      <c r="AA1227" s="1167">
        <v>0</v>
      </c>
      <c r="AB1227" s="1167">
        <v>0.40000000000000169</v>
      </c>
      <c r="AC1227" s="1167">
        <v>0</v>
      </c>
      <c r="AD1227" s="1167">
        <v>32.000000000000135</v>
      </c>
      <c r="AG1227" s="1167">
        <v>5</v>
      </c>
      <c r="AI1227" s="1167">
        <v>400</v>
      </c>
      <c r="BK1227" s="1167">
        <v>1223</v>
      </c>
    </row>
    <row r="1228" spans="1:63" s="1167" customFormat="1" ht="13.5" customHeight="1">
      <c r="A1228" s="1218">
        <v>44309</v>
      </c>
      <c r="B1228" s="1167" t="s">
        <v>49</v>
      </c>
      <c r="C1228" s="1167" t="s">
        <v>66</v>
      </c>
      <c r="D1228" s="1167">
        <v>40</v>
      </c>
      <c r="E1228" s="1167">
        <v>40</v>
      </c>
      <c r="H1228" s="1167">
        <v>0.2</v>
      </c>
      <c r="J1228" s="1167">
        <v>8</v>
      </c>
      <c r="M1228" s="1167">
        <v>0.3</v>
      </c>
      <c r="O1228" s="1167">
        <v>12</v>
      </c>
      <c r="R1228" s="1167">
        <v>0.3</v>
      </c>
      <c r="T1228" s="1167">
        <v>12</v>
      </c>
      <c r="U1228" s="1167">
        <v>0</v>
      </c>
      <c r="V1228" s="1167">
        <v>0</v>
      </c>
      <c r="W1228" s="1167">
        <v>0.8</v>
      </c>
      <c r="X1228" s="1167">
        <v>0</v>
      </c>
      <c r="Y1228" s="1167">
        <v>32</v>
      </c>
      <c r="Z1228" s="1167">
        <v>0</v>
      </c>
      <c r="AA1228" s="1167">
        <v>0</v>
      </c>
      <c r="AB1228" s="1167">
        <v>12.399999999999988</v>
      </c>
      <c r="AC1228" s="1167">
        <v>0</v>
      </c>
      <c r="AD1228" s="1167">
        <v>495.99999999999955</v>
      </c>
      <c r="AI1228" s="1167">
        <v>0</v>
      </c>
      <c r="BK1228" s="1167">
        <v>1224</v>
      </c>
    </row>
    <row r="1229" spans="1:63" s="1167" customFormat="1" ht="13.5" customHeight="1">
      <c r="A1229" s="1218">
        <v>44309</v>
      </c>
      <c r="B1229" s="1167" t="s">
        <v>373</v>
      </c>
      <c r="C1229" s="1167" t="s">
        <v>66</v>
      </c>
      <c r="D1229" s="1167">
        <v>43</v>
      </c>
      <c r="E1229" s="1167">
        <v>43</v>
      </c>
      <c r="H1229" s="1167">
        <v>1</v>
      </c>
      <c r="J1229" s="1167">
        <v>43</v>
      </c>
      <c r="M1229" s="1167">
        <v>1</v>
      </c>
      <c r="O1229" s="1167">
        <v>43</v>
      </c>
      <c r="R1229" s="1167">
        <v>1</v>
      </c>
      <c r="T1229" s="1167">
        <v>43</v>
      </c>
      <c r="U1229" s="1167">
        <v>0</v>
      </c>
      <c r="V1229" s="1167">
        <v>0</v>
      </c>
      <c r="W1229" s="1167">
        <v>3</v>
      </c>
      <c r="X1229" s="1167">
        <v>0</v>
      </c>
      <c r="Y1229" s="1167">
        <v>129</v>
      </c>
      <c r="Z1229" s="1167">
        <v>0</v>
      </c>
      <c r="AA1229" s="1167">
        <v>0</v>
      </c>
      <c r="AB1229" s="1167">
        <v>8.8000000000000007</v>
      </c>
      <c r="AC1229" s="1167">
        <v>0</v>
      </c>
      <c r="AD1229" s="1167">
        <v>378.40000000000003</v>
      </c>
      <c r="AE1229" s="1167">
        <v>0</v>
      </c>
      <c r="AF1229" s="1167">
        <v>0</v>
      </c>
      <c r="AH1229" s="1167">
        <v>0</v>
      </c>
      <c r="AI1229" s="1167">
        <v>0</v>
      </c>
      <c r="BK1229" s="1167">
        <v>1225</v>
      </c>
    </row>
    <row r="1230" spans="1:63" s="1167" customFormat="1" ht="13.5" customHeight="1">
      <c r="A1230" s="1218">
        <v>44309</v>
      </c>
      <c r="B1230" s="1167" t="s">
        <v>853</v>
      </c>
      <c r="C1230" s="1167" t="s">
        <v>66</v>
      </c>
      <c r="D1230" s="1167">
        <v>30</v>
      </c>
      <c r="E1230" s="1167">
        <v>6</v>
      </c>
      <c r="H1230" s="1167">
        <v>0.5</v>
      </c>
      <c r="J1230" s="1167">
        <v>3</v>
      </c>
      <c r="M1230" s="1167">
        <v>1</v>
      </c>
      <c r="O1230" s="1167">
        <v>6</v>
      </c>
      <c r="R1230" s="1167">
        <v>1</v>
      </c>
      <c r="T1230" s="1167">
        <v>6</v>
      </c>
      <c r="V1230" s="1167">
        <v>0</v>
      </c>
      <c r="W1230" s="1167">
        <v>2.5</v>
      </c>
      <c r="X1230" s="1167">
        <v>0</v>
      </c>
      <c r="Y1230" s="1167">
        <v>15</v>
      </c>
      <c r="Z1230" s="1167">
        <v>0</v>
      </c>
      <c r="AA1230" s="1167">
        <v>0</v>
      </c>
      <c r="AB1230" s="1167">
        <v>9.5</v>
      </c>
      <c r="AC1230" s="1167">
        <v>0</v>
      </c>
      <c r="AD1230" s="1167">
        <v>57</v>
      </c>
      <c r="AE1230" s="1167">
        <v>0</v>
      </c>
      <c r="AF1230" s="1167">
        <v>0</v>
      </c>
      <c r="AH1230" s="1167">
        <v>0</v>
      </c>
      <c r="AI1230" s="1167">
        <v>0</v>
      </c>
      <c r="BK1230" s="1167">
        <v>1226</v>
      </c>
    </row>
    <row r="1231" spans="1:63" s="1167" customFormat="1" ht="13.5" customHeight="1">
      <c r="A1231" s="1218">
        <v>44309</v>
      </c>
      <c r="B1231" s="1167" t="s">
        <v>176</v>
      </c>
      <c r="C1231" s="1167" t="s">
        <v>389</v>
      </c>
      <c r="D1231" s="1167">
        <v>9</v>
      </c>
      <c r="E1231" s="1167">
        <v>9</v>
      </c>
      <c r="H1231" s="1167">
        <v>0.5</v>
      </c>
      <c r="J1231" s="1167">
        <v>4.5</v>
      </c>
      <c r="K1231" s="1167" t="s">
        <v>887</v>
      </c>
      <c r="M1231" s="1167">
        <v>1</v>
      </c>
      <c r="O1231" s="1167">
        <v>9</v>
      </c>
      <c r="R1231" s="1167">
        <v>1</v>
      </c>
      <c r="T1231" s="1167">
        <v>9</v>
      </c>
      <c r="U1231" s="1167">
        <v>0</v>
      </c>
      <c r="V1231" s="1167">
        <v>0</v>
      </c>
      <c r="W1231" s="1167">
        <v>2.5</v>
      </c>
      <c r="X1231" s="1167">
        <v>0</v>
      </c>
      <c r="Y1231" s="1167">
        <v>22.5</v>
      </c>
      <c r="Z1231" s="1167">
        <v>0</v>
      </c>
      <c r="AA1231" s="1167">
        <v>0</v>
      </c>
      <c r="AB1231" s="1167">
        <v>5.5</v>
      </c>
      <c r="AC1231" s="1167">
        <v>0</v>
      </c>
      <c r="AD1231" s="1167">
        <v>49.5</v>
      </c>
      <c r="AE1231" s="1167">
        <v>0</v>
      </c>
      <c r="AF1231" s="1167">
        <v>0</v>
      </c>
      <c r="AH1231" s="1167">
        <v>0</v>
      </c>
      <c r="AI1231" s="1167">
        <v>0</v>
      </c>
      <c r="BK1231" s="1167">
        <v>1227</v>
      </c>
    </row>
    <row r="1232" spans="1:63" s="1167" customFormat="1" ht="13.5" customHeight="1">
      <c r="A1232" s="1218">
        <v>44309</v>
      </c>
      <c r="B1232" s="1167" t="s">
        <v>158</v>
      </c>
      <c r="C1232" s="1167" t="s">
        <v>66</v>
      </c>
      <c r="D1232" s="1167">
        <v>30</v>
      </c>
      <c r="E1232" s="1167">
        <v>30</v>
      </c>
      <c r="H1232" s="1167">
        <v>0.5</v>
      </c>
      <c r="J1232" s="1167">
        <v>15</v>
      </c>
      <c r="M1232" s="1167">
        <v>1</v>
      </c>
      <c r="O1232" s="1167">
        <v>30</v>
      </c>
      <c r="R1232" s="1167">
        <v>1</v>
      </c>
      <c r="T1232" s="1167">
        <v>30</v>
      </c>
      <c r="U1232" s="1167">
        <v>0</v>
      </c>
      <c r="V1232" s="1167">
        <v>0</v>
      </c>
      <c r="W1232" s="1167">
        <v>2.5</v>
      </c>
      <c r="X1232" s="1167">
        <v>0</v>
      </c>
      <c r="Y1232" s="1167">
        <v>75</v>
      </c>
      <c r="Z1232" s="1167">
        <v>0</v>
      </c>
      <c r="AA1232" s="1167">
        <v>0</v>
      </c>
      <c r="AB1232" s="1167">
        <v>18.5</v>
      </c>
      <c r="AC1232" s="1167">
        <v>0</v>
      </c>
      <c r="AD1232" s="1167">
        <v>555</v>
      </c>
      <c r="AE1232" s="1167">
        <v>0</v>
      </c>
      <c r="AF1232" s="1167">
        <v>0</v>
      </c>
      <c r="AH1232" s="1167">
        <v>0</v>
      </c>
      <c r="AI1232" s="1167">
        <v>0</v>
      </c>
      <c r="BK1232" s="1167">
        <v>1228</v>
      </c>
    </row>
    <row r="1233" spans="1:63" s="1167" customFormat="1" ht="13.5" customHeight="1">
      <c r="A1233" s="1218">
        <v>44309</v>
      </c>
      <c r="B1233" s="1167" t="s">
        <v>166</v>
      </c>
      <c r="C1233" s="1167" t="s">
        <v>66</v>
      </c>
      <c r="D1233" s="1167">
        <v>30</v>
      </c>
      <c r="E1233" s="1167">
        <v>30</v>
      </c>
      <c r="J1233" s="1167">
        <v>0</v>
      </c>
      <c r="M1233" s="1167">
        <v>0.1</v>
      </c>
      <c r="O1233" s="1167">
        <v>3</v>
      </c>
      <c r="R1233" s="1167">
        <v>0.1</v>
      </c>
      <c r="T1233" s="1167">
        <v>3</v>
      </c>
      <c r="U1233" s="1167">
        <v>0</v>
      </c>
      <c r="V1233" s="1167">
        <v>0</v>
      </c>
      <c r="W1233" s="1167">
        <v>0.2</v>
      </c>
      <c r="X1233" s="1167">
        <v>0</v>
      </c>
      <c r="Y1233" s="1167">
        <v>6</v>
      </c>
      <c r="Z1233" s="1167">
        <v>0</v>
      </c>
      <c r="AA1233" s="1167">
        <v>0</v>
      </c>
      <c r="AB1233" s="1167">
        <v>3.0999999999999974</v>
      </c>
      <c r="AC1233" s="1167">
        <v>0</v>
      </c>
      <c r="AD1233" s="1167">
        <v>92.999999999999929</v>
      </c>
      <c r="AE1233" s="1167">
        <v>0</v>
      </c>
      <c r="AF1233" s="1167">
        <v>0</v>
      </c>
      <c r="AH1233" s="1167">
        <v>0</v>
      </c>
      <c r="AI1233" s="1167">
        <v>0</v>
      </c>
      <c r="BK1233" s="1167">
        <v>1229</v>
      </c>
    </row>
    <row r="1234" spans="1:63" s="1167" customFormat="1" ht="13.5" customHeight="1">
      <c r="A1234" s="1218">
        <v>44309</v>
      </c>
      <c r="B1234" s="1167" t="s">
        <v>145</v>
      </c>
      <c r="C1234" s="1167" t="s">
        <v>389</v>
      </c>
      <c r="D1234" s="1167">
        <v>16</v>
      </c>
      <c r="E1234" s="1167">
        <v>16</v>
      </c>
      <c r="H1234" s="1167">
        <v>1</v>
      </c>
      <c r="J1234" s="1167">
        <v>16</v>
      </c>
      <c r="M1234" s="1167">
        <v>1</v>
      </c>
      <c r="O1234" s="1167">
        <v>16</v>
      </c>
      <c r="R1234" s="1167">
        <v>1</v>
      </c>
      <c r="T1234" s="1167">
        <v>16</v>
      </c>
      <c r="U1234" s="1167">
        <v>0</v>
      </c>
      <c r="V1234" s="1167">
        <v>0</v>
      </c>
      <c r="W1234" s="1167">
        <v>3</v>
      </c>
      <c r="X1234" s="1167">
        <v>0</v>
      </c>
      <c r="Y1234" s="1167">
        <v>48</v>
      </c>
      <c r="Z1234" s="1167">
        <v>0</v>
      </c>
      <c r="AA1234" s="1167">
        <v>0</v>
      </c>
      <c r="AB1234" s="1167">
        <v>18.5</v>
      </c>
      <c r="AC1234" s="1167">
        <v>0</v>
      </c>
      <c r="AD1234" s="1167">
        <v>296</v>
      </c>
      <c r="AE1234" s="1167">
        <v>0</v>
      </c>
      <c r="AF1234" s="1167">
        <v>0</v>
      </c>
      <c r="AH1234" s="1167">
        <v>0</v>
      </c>
      <c r="AI1234" s="1167">
        <v>0</v>
      </c>
      <c r="BK1234" s="1167">
        <v>1230</v>
      </c>
    </row>
    <row r="1235" spans="1:63" s="1167" customFormat="1" ht="13.5" customHeight="1">
      <c r="A1235" s="1218">
        <v>44309</v>
      </c>
      <c r="B1235" s="1167" t="s">
        <v>136</v>
      </c>
      <c r="C1235" s="1167" t="s">
        <v>66</v>
      </c>
      <c r="D1235" s="1167">
        <v>120</v>
      </c>
      <c r="E1235" s="1167">
        <v>120</v>
      </c>
      <c r="J1235" s="1167">
        <v>0</v>
      </c>
      <c r="O1235" s="1167">
        <v>0</v>
      </c>
      <c r="P1235" s="1167" t="s">
        <v>883</v>
      </c>
      <c r="T1235" s="1167">
        <v>0</v>
      </c>
      <c r="U1235" s="1167">
        <v>0</v>
      </c>
      <c r="V1235" s="1167">
        <v>0</v>
      </c>
      <c r="W1235" s="1167">
        <v>0</v>
      </c>
      <c r="X1235" s="1167">
        <v>0</v>
      </c>
      <c r="Y1235" s="1167">
        <v>0</v>
      </c>
      <c r="Z1235" s="1167">
        <v>0</v>
      </c>
      <c r="AA1235" s="1167">
        <v>0</v>
      </c>
      <c r="AB1235" s="1167">
        <v>16.5</v>
      </c>
      <c r="AC1235" s="1167">
        <v>0</v>
      </c>
      <c r="AD1235" s="1167">
        <v>1980</v>
      </c>
      <c r="AE1235" s="1167">
        <v>0</v>
      </c>
      <c r="AF1235" s="1167">
        <v>0</v>
      </c>
      <c r="AH1235" s="1167">
        <v>0</v>
      </c>
      <c r="AI1235" s="1167">
        <v>0</v>
      </c>
      <c r="BK1235" s="1167">
        <v>1231</v>
      </c>
    </row>
    <row r="1236" spans="1:63" s="1167" customFormat="1" ht="13.5" customHeight="1">
      <c r="A1236" s="1218">
        <v>44309</v>
      </c>
      <c r="B1236" s="1167" t="s">
        <v>183</v>
      </c>
      <c r="C1236" s="1167" t="s">
        <v>66</v>
      </c>
      <c r="D1236" s="1167">
        <v>30</v>
      </c>
      <c r="E1236" s="1167">
        <v>30</v>
      </c>
      <c r="H1236" s="1167">
        <v>0.1</v>
      </c>
      <c r="J1236" s="1167">
        <v>3</v>
      </c>
      <c r="M1236" s="1167">
        <v>0.2</v>
      </c>
      <c r="O1236" s="1167">
        <v>6</v>
      </c>
      <c r="R1236" s="1167">
        <v>0.2</v>
      </c>
      <c r="T1236" s="1167">
        <v>6</v>
      </c>
      <c r="U1236" s="1167">
        <v>0</v>
      </c>
      <c r="V1236" s="1167">
        <v>0</v>
      </c>
      <c r="W1236" s="1167">
        <v>0.5</v>
      </c>
      <c r="X1236" s="1167">
        <v>0</v>
      </c>
      <c r="Y1236" s="1167">
        <v>15</v>
      </c>
      <c r="Z1236" s="1167">
        <v>0</v>
      </c>
      <c r="AA1236" s="1167">
        <v>0</v>
      </c>
      <c r="AB1236" s="1167">
        <v>4.5</v>
      </c>
      <c r="AC1236" s="1167">
        <v>0</v>
      </c>
      <c r="AD1236" s="1167">
        <v>135</v>
      </c>
      <c r="AE1236" s="1167">
        <v>0</v>
      </c>
      <c r="AF1236" s="1167">
        <v>0</v>
      </c>
      <c r="AH1236" s="1167">
        <v>0</v>
      </c>
      <c r="AI1236" s="1167">
        <v>0</v>
      </c>
      <c r="BK1236" s="1167">
        <v>1232</v>
      </c>
    </row>
    <row r="1237" spans="1:63" s="1167" customFormat="1" ht="13.5" customHeight="1">
      <c r="A1237" s="1218">
        <v>44309</v>
      </c>
      <c r="B1237" s="1167" t="s">
        <v>142</v>
      </c>
      <c r="C1237" s="1167" t="s">
        <v>66</v>
      </c>
      <c r="D1237" s="1167">
        <v>35</v>
      </c>
      <c r="E1237" s="1167">
        <v>35</v>
      </c>
      <c r="J1237" s="1167">
        <v>0</v>
      </c>
      <c r="M1237" s="1167">
        <v>0.2</v>
      </c>
      <c r="O1237" s="1167">
        <v>7</v>
      </c>
      <c r="R1237" s="1167">
        <v>0.2</v>
      </c>
      <c r="T1237" s="1167">
        <v>7</v>
      </c>
      <c r="U1237" s="1167">
        <v>0</v>
      </c>
      <c r="V1237" s="1167">
        <v>0</v>
      </c>
      <c r="W1237" s="1167">
        <v>0.4</v>
      </c>
      <c r="X1237" s="1167">
        <v>0</v>
      </c>
      <c r="Y1237" s="1167">
        <v>14</v>
      </c>
      <c r="Z1237" s="1167">
        <v>0</v>
      </c>
      <c r="AA1237" s="1167">
        <v>0</v>
      </c>
      <c r="AB1237" s="1167">
        <v>5.6999999999999993</v>
      </c>
      <c r="AC1237" s="1167">
        <v>0</v>
      </c>
      <c r="AD1237" s="1167">
        <v>199.49999999999997</v>
      </c>
      <c r="AE1237" s="1167">
        <v>0</v>
      </c>
      <c r="AF1237" s="1167">
        <v>0</v>
      </c>
      <c r="AH1237" s="1167">
        <v>0</v>
      </c>
      <c r="AI1237" s="1167">
        <v>0</v>
      </c>
      <c r="BK1237" s="1167">
        <v>1233</v>
      </c>
    </row>
    <row r="1238" spans="1:63" s="1167" customFormat="1" ht="13.5" customHeight="1">
      <c r="A1238" s="1218">
        <v>44309</v>
      </c>
      <c r="B1238" s="1167" t="s">
        <v>51</v>
      </c>
      <c r="C1238" s="1167" t="s">
        <v>66</v>
      </c>
      <c r="D1238" s="1167">
        <v>100</v>
      </c>
      <c r="E1238" s="1167">
        <v>100</v>
      </c>
      <c r="H1238" s="1167">
        <v>0.5</v>
      </c>
      <c r="J1238" s="1167">
        <v>50</v>
      </c>
      <c r="O1238" s="1167">
        <v>0</v>
      </c>
      <c r="R1238" s="1167">
        <v>0.5</v>
      </c>
      <c r="T1238" s="1167">
        <v>50</v>
      </c>
      <c r="U1238" s="1167">
        <v>0</v>
      </c>
      <c r="V1238" s="1167">
        <v>0</v>
      </c>
      <c r="W1238" s="1167">
        <v>1</v>
      </c>
      <c r="X1238" s="1167">
        <v>0</v>
      </c>
      <c r="Y1238" s="1167">
        <v>100</v>
      </c>
      <c r="Z1238" s="1167">
        <v>0</v>
      </c>
      <c r="AA1238" s="1167">
        <v>0</v>
      </c>
      <c r="AB1238" s="1167">
        <v>4.5999999999999996</v>
      </c>
      <c r="AC1238" s="1167">
        <v>0</v>
      </c>
      <c r="AD1238" s="1167">
        <v>459.99999999999994</v>
      </c>
      <c r="AE1238" s="1167">
        <v>0</v>
      </c>
      <c r="AF1238" s="1167">
        <v>0</v>
      </c>
      <c r="AH1238" s="1167">
        <v>0</v>
      </c>
      <c r="AI1238" s="1167">
        <v>0</v>
      </c>
      <c r="BK1238" s="1167">
        <v>1234</v>
      </c>
    </row>
    <row r="1239" spans="1:63" s="1167" customFormat="1" ht="13.5" customHeight="1">
      <c r="A1239" s="1218">
        <v>44309</v>
      </c>
      <c r="B1239" s="1167" t="s">
        <v>935</v>
      </c>
      <c r="C1239" s="1167" t="s">
        <v>66</v>
      </c>
      <c r="D1239" s="1167">
        <v>50</v>
      </c>
      <c r="E1239" s="1167">
        <v>50</v>
      </c>
      <c r="H1239" s="1167">
        <v>0.2</v>
      </c>
      <c r="J1239" s="1167">
        <v>10</v>
      </c>
      <c r="M1239" s="1167">
        <v>0.4</v>
      </c>
      <c r="O1239" s="1167">
        <v>20</v>
      </c>
      <c r="R1239" s="1167">
        <v>0.4</v>
      </c>
      <c r="T1239" s="1167">
        <v>20</v>
      </c>
      <c r="U1239" s="1167">
        <v>0</v>
      </c>
      <c r="V1239" s="1167">
        <v>0</v>
      </c>
      <c r="W1239" s="1167">
        <v>1</v>
      </c>
      <c r="X1239" s="1167">
        <v>0</v>
      </c>
      <c r="Y1239" s="1167">
        <v>50</v>
      </c>
      <c r="Z1239" s="1167">
        <v>0</v>
      </c>
      <c r="AA1239" s="1167">
        <v>0</v>
      </c>
      <c r="AB1239" s="1167">
        <v>5.5</v>
      </c>
      <c r="AC1239" s="1167">
        <v>0</v>
      </c>
      <c r="AD1239" s="1167">
        <v>275</v>
      </c>
      <c r="AE1239" s="1167">
        <v>0</v>
      </c>
      <c r="AF1239" s="1167">
        <v>0</v>
      </c>
      <c r="AH1239" s="1167">
        <v>0</v>
      </c>
      <c r="AI1239" s="1167">
        <v>0</v>
      </c>
      <c r="BK1239" s="1167">
        <v>1235</v>
      </c>
    </row>
    <row r="1240" spans="1:63" s="1167" customFormat="1" ht="13.5" customHeight="1">
      <c r="A1240" s="1218">
        <v>44309</v>
      </c>
      <c r="B1240" s="1167" t="s">
        <v>168</v>
      </c>
      <c r="C1240" s="1167" t="s">
        <v>66</v>
      </c>
      <c r="D1240" s="1167">
        <v>120</v>
      </c>
      <c r="E1240" s="1167">
        <v>91</v>
      </c>
      <c r="J1240" s="1167">
        <v>0</v>
      </c>
      <c r="L1240" s="1167">
        <v>8</v>
      </c>
      <c r="O1240" s="1167">
        <v>728</v>
      </c>
      <c r="T1240" s="1167">
        <v>0</v>
      </c>
      <c r="U1240" s="1167">
        <v>0</v>
      </c>
      <c r="V1240" s="1167">
        <v>8</v>
      </c>
      <c r="W1240" s="1167">
        <v>0</v>
      </c>
      <c r="X1240" s="1167">
        <v>0</v>
      </c>
      <c r="Y1240" s="1167">
        <v>728</v>
      </c>
      <c r="Z1240" s="1167">
        <v>0</v>
      </c>
      <c r="AA1240" s="1167">
        <v>0</v>
      </c>
      <c r="AB1240" s="1167">
        <v>0</v>
      </c>
      <c r="AC1240" s="1167">
        <v>0</v>
      </c>
      <c r="AD1240" s="1167">
        <v>0</v>
      </c>
      <c r="AE1240" s="1167">
        <v>0</v>
      </c>
      <c r="AF1240" s="1167">
        <v>8</v>
      </c>
      <c r="AG1240" s="1167">
        <v>0</v>
      </c>
      <c r="AH1240" s="1167">
        <v>0</v>
      </c>
      <c r="AI1240" s="1167">
        <v>728</v>
      </c>
      <c r="BK1240" s="1167">
        <v>1236</v>
      </c>
    </row>
    <row r="1241" spans="1:63" s="1167" customFormat="1" ht="13.5" customHeight="1">
      <c r="A1241" s="1218">
        <v>44309</v>
      </c>
      <c r="B1241" s="1167" t="s">
        <v>416</v>
      </c>
      <c r="C1241" s="1167" t="s">
        <v>66</v>
      </c>
      <c r="D1241" s="1167">
        <v>90</v>
      </c>
      <c r="E1241" s="1167">
        <v>83</v>
      </c>
      <c r="J1241" s="1167">
        <v>0</v>
      </c>
      <c r="O1241" s="1167">
        <v>0</v>
      </c>
      <c r="Q1241" s="1167">
        <v>8</v>
      </c>
      <c r="T1241" s="1167">
        <v>664</v>
      </c>
      <c r="U1241" s="1167">
        <v>0</v>
      </c>
      <c r="V1241" s="1167">
        <v>8</v>
      </c>
      <c r="W1241" s="1167">
        <v>0</v>
      </c>
      <c r="X1241" s="1167">
        <v>0</v>
      </c>
      <c r="Y1241" s="1167">
        <v>664</v>
      </c>
      <c r="Z1241" s="1167">
        <v>0</v>
      </c>
      <c r="AA1241" s="1167">
        <v>0</v>
      </c>
      <c r="AB1241" s="1167">
        <v>0</v>
      </c>
      <c r="AC1241" s="1167">
        <v>0</v>
      </c>
      <c r="AD1241" s="1167">
        <v>0</v>
      </c>
      <c r="AE1241" s="1167">
        <v>0</v>
      </c>
      <c r="AF1241" s="1167">
        <v>8</v>
      </c>
      <c r="AG1241" s="1167">
        <v>0</v>
      </c>
      <c r="AH1241" s="1167">
        <v>0</v>
      </c>
      <c r="AI1241" s="1167">
        <v>664</v>
      </c>
      <c r="BK1241" s="1167">
        <v>1237</v>
      </c>
    </row>
    <row r="1242" spans="1:63" s="1167" customFormat="1" ht="13.5" customHeight="1">
      <c r="A1242" s="1218">
        <v>44309</v>
      </c>
      <c r="B1242" s="1167" t="s">
        <v>911</v>
      </c>
      <c r="C1242" s="1167" t="s">
        <v>66</v>
      </c>
      <c r="D1242" s="1167">
        <v>125</v>
      </c>
      <c r="E1242" s="1167">
        <v>125</v>
      </c>
      <c r="G1242" s="1167">
        <v>4.5</v>
      </c>
      <c r="J1242" s="1167">
        <v>562.5</v>
      </c>
      <c r="O1242" s="1167">
        <v>0</v>
      </c>
      <c r="S1242" s="1167" t="s">
        <v>888</v>
      </c>
      <c r="T1242" s="1167">
        <v>0</v>
      </c>
      <c r="U1242" s="1167">
        <v>0</v>
      </c>
      <c r="V1242" s="1167">
        <v>4.5</v>
      </c>
      <c r="W1242" s="1167">
        <v>0</v>
      </c>
      <c r="X1242" s="1167">
        <v>0</v>
      </c>
      <c r="Y1242" s="1167">
        <v>562.5</v>
      </c>
      <c r="Z1242" s="1167">
        <v>0</v>
      </c>
      <c r="AA1242" s="1167">
        <v>0</v>
      </c>
      <c r="AB1242" s="1167">
        <v>0</v>
      </c>
      <c r="AC1242" s="1167">
        <v>0</v>
      </c>
      <c r="AD1242" s="1167">
        <v>0</v>
      </c>
      <c r="AE1242" s="1167">
        <v>0</v>
      </c>
      <c r="AF1242" s="1167">
        <v>4.5</v>
      </c>
      <c r="AG1242" s="1167">
        <v>0</v>
      </c>
      <c r="AH1242" s="1167">
        <v>0</v>
      </c>
      <c r="AI1242" s="1167">
        <v>562.5</v>
      </c>
      <c r="BK1242" s="1167">
        <v>1238</v>
      </c>
    </row>
    <row r="1243" spans="1:63" s="1167" customFormat="1" ht="13.5" customHeight="1">
      <c r="A1243" s="1218">
        <v>44309</v>
      </c>
      <c r="B1243" s="1167" t="s">
        <v>16</v>
      </c>
      <c r="C1243" s="1167" t="s">
        <v>786</v>
      </c>
      <c r="D1243" s="1167">
        <v>145</v>
      </c>
      <c r="E1243" s="1167">
        <v>145</v>
      </c>
      <c r="H1243" s="1167" t="s">
        <v>883</v>
      </c>
      <c r="I1243" s="1167" t="s">
        <v>883</v>
      </c>
      <c r="J1243" s="1167">
        <v>0</v>
      </c>
      <c r="L1243" s="1167">
        <v>4</v>
      </c>
      <c r="O1243" s="1167">
        <v>580</v>
      </c>
      <c r="T1243" s="1167">
        <v>0</v>
      </c>
      <c r="U1243" s="1167">
        <v>0</v>
      </c>
      <c r="V1243" s="1167">
        <v>4</v>
      </c>
      <c r="W1243" s="1167">
        <v>0</v>
      </c>
      <c r="X1243" s="1167">
        <v>0</v>
      </c>
      <c r="Y1243" s="1167">
        <v>580</v>
      </c>
      <c r="Z1243" s="1167">
        <v>0</v>
      </c>
      <c r="AA1243" s="1167">
        <v>0</v>
      </c>
      <c r="AB1243" s="1167">
        <v>0</v>
      </c>
      <c r="AC1243" s="1167">
        <v>0</v>
      </c>
      <c r="AD1243" s="1167">
        <v>0</v>
      </c>
      <c r="AE1243" s="1167">
        <v>0</v>
      </c>
      <c r="AF1243" s="1167">
        <v>4</v>
      </c>
      <c r="AG1243" s="1167">
        <v>0</v>
      </c>
      <c r="AH1243" s="1167">
        <v>0</v>
      </c>
      <c r="AI1243" s="1167">
        <v>580</v>
      </c>
      <c r="BK1243" s="1167">
        <v>1239</v>
      </c>
    </row>
    <row r="1244" spans="1:63" s="1167" customFormat="1" ht="13.5" customHeight="1">
      <c r="A1244" s="1218">
        <v>44309</v>
      </c>
      <c r="B1244" s="1167" t="s">
        <v>910</v>
      </c>
      <c r="C1244" s="1167" t="s">
        <v>66</v>
      </c>
      <c r="D1244" s="1167">
        <v>160</v>
      </c>
      <c r="E1244" s="1167">
        <v>160</v>
      </c>
      <c r="J1244" s="1167">
        <v>0</v>
      </c>
      <c r="L1244" s="1167">
        <v>3.5</v>
      </c>
      <c r="O1244" s="1167">
        <v>560</v>
      </c>
      <c r="T1244" s="1167">
        <v>0</v>
      </c>
      <c r="U1244" s="1167">
        <v>0</v>
      </c>
      <c r="V1244" s="1167">
        <v>3.5</v>
      </c>
      <c r="W1244" s="1167">
        <v>0</v>
      </c>
      <c r="X1244" s="1167">
        <v>0</v>
      </c>
      <c r="Y1244" s="1167">
        <v>560</v>
      </c>
      <c r="Z1244" s="1167">
        <v>0</v>
      </c>
      <c r="AA1244" s="1167">
        <v>0</v>
      </c>
      <c r="AB1244" s="1167">
        <v>0</v>
      </c>
      <c r="AC1244" s="1167">
        <v>0</v>
      </c>
      <c r="AD1244" s="1167">
        <v>0</v>
      </c>
      <c r="AE1244" s="1167">
        <v>0</v>
      </c>
      <c r="AF1244" s="1167">
        <v>3.5</v>
      </c>
      <c r="AG1244" s="1167">
        <v>0</v>
      </c>
      <c r="AH1244" s="1167">
        <v>0</v>
      </c>
      <c r="AI1244" s="1167">
        <v>560</v>
      </c>
      <c r="BK1244" s="1167">
        <v>1240</v>
      </c>
    </row>
    <row r="1245" spans="1:63" s="1167" customFormat="1" ht="13.5" customHeight="1">
      <c r="A1245" s="1218">
        <v>44309</v>
      </c>
      <c r="B1245" s="1167" t="s">
        <v>71</v>
      </c>
      <c r="C1245" s="1167" t="s">
        <v>66</v>
      </c>
      <c r="D1245" s="1167">
        <v>65</v>
      </c>
      <c r="E1245" s="1167">
        <v>55</v>
      </c>
      <c r="J1245" s="1167">
        <v>0</v>
      </c>
      <c r="O1245" s="1167">
        <v>0</v>
      </c>
      <c r="Q1245" s="1167">
        <v>4</v>
      </c>
      <c r="T1245" s="1167">
        <v>220</v>
      </c>
      <c r="U1245" s="1167">
        <v>0</v>
      </c>
      <c r="V1245" s="1167">
        <v>4</v>
      </c>
      <c r="W1245" s="1167">
        <v>0</v>
      </c>
      <c r="X1245" s="1167">
        <v>0</v>
      </c>
      <c r="Y1245" s="1167">
        <v>220</v>
      </c>
      <c r="Z1245" s="1167">
        <v>0</v>
      </c>
      <c r="AA1245" s="1167">
        <v>0</v>
      </c>
      <c r="AB1245" s="1167">
        <v>0</v>
      </c>
      <c r="AC1245" s="1167">
        <v>0</v>
      </c>
      <c r="AD1245" s="1167">
        <v>0</v>
      </c>
      <c r="AE1245" s="1167">
        <v>0</v>
      </c>
      <c r="AF1245" s="1167">
        <v>4</v>
      </c>
      <c r="AG1245" s="1167">
        <v>0</v>
      </c>
      <c r="AH1245" s="1167">
        <v>0</v>
      </c>
      <c r="AI1245" s="1167">
        <v>220</v>
      </c>
      <c r="BK1245" s="1167">
        <v>1241</v>
      </c>
    </row>
    <row r="1246" spans="1:63" s="1167" customFormat="1" ht="13.5" customHeight="1">
      <c r="A1246" s="1218">
        <v>44309</v>
      </c>
      <c r="B1246" s="1167" t="s">
        <v>889</v>
      </c>
      <c r="C1246" s="1167" t="s">
        <v>66</v>
      </c>
      <c r="D1246" s="1167">
        <v>45</v>
      </c>
      <c r="E1246" s="1167">
        <v>40</v>
      </c>
      <c r="G1246" s="1167">
        <v>4.5</v>
      </c>
      <c r="J1246" s="1167">
        <v>180</v>
      </c>
      <c r="O1246" s="1167">
        <v>0</v>
      </c>
      <c r="Q1246" s="1167">
        <v>4.5</v>
      </c>
      <c r="T1246" s="1167">
        <v>180</v>
      </c>
      <c r="U1246" s="1167">
        <v>0</v>
      </c>
      <c r="V1246" s="1167">
        <v>9</v>
      </c>
      <c r="W1246" s="1167">
        <v>0</v>
      </c>
      <c r="X1246" s="1167">
        <v>0</v>
      </c>
      <c r="Y1246" s="1167">
        <v>360</v>
      </c>
      <c r="Z1246" s="1167">
        <v>0</v>
      </c>
      <c r="AA1246" s="1167">
        <v>0</v>
      </c>
      <c r="AB1246" s="1167">
        <v>0</v>
      </c>
      <c r="AC1246" s="1167">
        <v>0</v>
      </c>
      <c r="AD1246" s="1167">
        <v>0</v>
      </c>
      <c r="AE1246" s="1167">
        <v>0</v>
      </c>
      <c r="AF1246" s="1167">
        <v>9</v>
      </c>
      <c r="AG1246" s="1167">
        <v>0</v>
      </c>
      <c r="AH1246" s="1167">
        <v>0</v>
      </c>
      <c r="AI1246" s="1167">
        <v>360</v>
      </c>
      <c r="BK1246" s="1167">
        <v>1242</v>
      </c>
    </row>
    <row r="1247" spans="1:63" s="1167" customFormat="1" ht="13.5" customHeight="1">
      <c r="A1247" s="1218">
        <v>44309</v>
      </c>
      <c r="B1247" s="1167" t="s">
        <v>3</v>
      </c>
      <c r="C1247" s="1167" t="s">
        <v>66</v>
      </c>
      <c r="D1247" s="1167">
        <v>14</v>
      </c>
      <c r="E1247" s="1167">
        <v>12</v>
      </c>
      <c r="J1247" s="1167">
        <v>0</v>
      </c>
      <c r="L1247" s="1167">
        <v>12</v>
      </c>
      <c r="O1247" s="1167">
        <v>144</v>
      </c>
      <c r="T1247" s="1167">
        <v>0</v>
      </c>
      <c r="U1247" s="1167">
        <v>0</v>
      </c>
      <c r="V1247" s="1167">
        <v>12</v>
      </c>
      <c r="W1247" s="1167">
        <v>0</v>
      </c>
      <c r="X1247" s="1167">
        <v>0</v>
      </c>
      <c r="Y1247" s="1167">
        <v>144</v>
      </c>
      <c r="Z1247" s="1167">
        <v>0</v>
      </c>
      <c r="AA1247" s="1167">
        <v>0</v>
      </c>
      <c r="AB1247" s="1167">
        <v>0</v>
      </c>
      <c r="AC1247" s="1167">
        <v>0</v>
      </c>
      <c r="AD1247" s="1167">
        <v>0</v>
      </c>
      <c r="AE1247" s="1167">
        <v>0</v>
      </c>
      <c r="AF1247" s="1167">
        <v>12</v>
      </c>
      <c r="AG1247" s="1167">
        <v>0</v>
      </c>
      <c r="AH1247" s="1167">
        <v>0</v>
      </c>
      <c r="AI1247" s="1167">
        <v>144</v>
      </c>
      <c r="BK1247" s="1167">
        <v>1243</v>
      </c>
    </row>
    <row r="1248" spans="1:63" s="1167" customFormat="1" ht="13.5" customHeight="1">
      <c r="A1248" s="1218">
        <v>44309</v>
      </c>
      <c r="B1248" s="1167" t="s">
        <v>67</v>
      </c>
      <c r="C1248" s="1167" t="s">
        <v>66</v>
      </c>
      <c r="D1248" s="1167">
        <v>30</v>
      </c>
      <c r="E1248" s="1167">
        <v>27</v>
      </c>
      <c r="J1248" s="1167">
        <v>0</v>
      </c>
      <c r="O1248" s="1167">
        <v>0</v>
      </c>
      <c r="Q1248" s="1167">
        <v>9</v>
      </c>
      <c r="T1248" s="1167">
        <v>243</v>
      </c>
      <c r="U1248" s="1167">
        <v>0</v>
      </c>
      <c r="V1248" s="1167">
        <v>9</v>
      </c>
      <c r="W1248" s="1167">
        <v>0</v>
      </c>
      <c r="X1248" s="1167">
        <v>0</v>
      </c>
      <c r="Y1248" s="1167">
        <v>243</v>
      </c>
      <c r="Z1248" s="1167">
        <v>0</v>
      </c>
      <c r="AA1248" s="1167">
        <v>0</v>
      </c>
      <c r="AB1248" s="1167">
        <v>0</v>
      </c>
      <c r="AC1248" s="1167">
        <v>0</v>
      </c>
      <c r="AD1248" s="1167">
        <v>0</v>
      </c>
      <c r="AE1248" s="1167">
        <v>0</v>
      </c>
      <c r="AF1248" s="1167">
        <v>9</v>
      </c>
      <c r="AG1248" s="1167">
        <v>0</v>
      </c>
      <c r="AH1248" s="1167">
        <v>0</v>
      </c>
      <c r="AI1248" s="1167">
        <v>243</v>
      </c>
      <c r="BK1248" s="1167">
        <v>1244</v>
      </c>
    </row>
    <row r="1249" spans="1:63" s="1167" customFormat="1" ht="13.5" customHeight="1">
      <c r="A1249" s="1218">
        <v>44309</v>
      </c>
      <c r="B1249" s="1167" t="s">
        <v>172</v>
      </c>
      <c r="C1249" s="1167" t="s">
        <v>66</v>
      </c>
      <c r="D1249" s="1167">
        <v>40</v>
      </c>
      <c r="E1249" s="1167">
        <v>40</v>
      </c>
      <c r="J1249" s="1167">
        <v>0</v>
      </c>
      <c r="L1249" s="1167">
        <v>8</v>
      </c>
      <c r="O1249" s="1167">
        <v>320</v>
      </c>
      <c r="T1249" s="1167">
        <v>0</v>
      </c>
      <c r="U1249" s="1167">
        <v>0</v>
      </c>
      <c r="V1249" s="1167">
        <v>8</v>
      </c>
      <c r="W1249" s="1167">
        <v>0</v>
      </c>
      <c r="X1249" s="1167">
        <v>0</v>
      </c>
      <c r="Y1249" s="1167">
        <v>320</v>
      </c>
      <c r="Z1249" s="1167">
        <v>0</v>
      </c>
      <c r="AA1249" s="1167">
        <v>0</v>
      </c>
      <c r="AB1249" s="1167">
        <v>0</v>
      </c>
      <c r="AC1249" s="1167">
        <v>0</v>
      </c>
      <c r="AD1249" s="1167">
        <v>0</v>
      </c>
      <c r="AE1249" s="1167">
        <v>0</v>
      </c>
      <c r="AF1249" s="1167">
        <v>8</v>
      </c>
      <c r="AG1249" s="1167">
        <v>0</v>
      </c>
      <c r="AH1249" s="1167">
        <v>0</v>
      </c>
      <c r="AI1249" s="1167">
        <v>320</v>
      </c>
      <c r="BK1249" s="1167">
        <v>1245</v>
      </c>
    </row>
    <row r="1250" spans="1:63" s="1167" customFormat="1" ht="13.5" customHeight="1">
      <c r="A1250" s="1218">
        <v>44309</v>
      </c>
      <c r="B1250" s="1167" t="s">
        <v>197</v>
      </c>
      <c r="C1250" s="1167" t="s">
        <v>66</v>
      </c>
      <c r="D1250" s="1167">
        <v>80</v>
      </c>
      <c r="E1250" s="1167">
        <v>77</v>
      </c>
      <c r="J1250" s="1167">
        <v>0</v>
      </c>
      <c r="O1250" s="1167">
        <v>0</v>
      </c>
      <c r="Q1250" s="1167">
        <v>9</v>
      </c>
      <c r="T1250" s="1167">
        <v>693</v>
      </c>
      <c r="U1250" s="1167">
        <v>0</v>
      </c>
      <c r="V1250" s="1167">
        <v>9</v>
      </c>
      <c r="W1250" s="1167">
        <v>0</v>
      </c>
      <c r="X1250" s="1167">
        <v>0</v>
      </c>
      <c r="Y1250" s="1167">
        <v>693</v>
      </c>
      <c r="Z1250" s="1167">
        <v>0</v>
      </c>
      <c r="AA1250" s="1167">
        <v>0</v>
      </c>
      <c r="AB1250" s="1167">
        <v>0</v>
      </c>
      <c r="AC1250" s="1167">
        <v>0</v>
      </c>
      <c r="AD1250" s="1167">
        <v>0</v>
      </c>
      <c r="AE1250" s="1167">
        <v>0</v>
      </c>
      <c r="AF1250" s="1167">
        <v>9</v>
      </c>
      <c r="AG1250" s="1167">
        <v>0</v>
      </c>
      <c r="AH1250" s="1167">
        <v>0</v>
      </c>
      <c r="AI1250" s="1167">
        <v>693</v>
      </c>
      <c r="BK1250" s="1167">
        <v>1246</v>
      </c>
    </row>
    <row r="1251" spans="1:63" s="1167" customFormat="1" ht="13.5" customHeight="1">
      <c r="A1251" s="1218">
        <v>44309</v>
      </c>
      <c r="B1251" s="1167" t="s">
        <v>83</v>
      </c>
      <c r="C1251" s="1167" t="s">
        <v>786</v>
      </c>
      <c r="D1251" s="1167">
        <v>10</v>
      </c>
      <c r="E1251" s="1167">
        <v>10</v>
      </c>
      <c r="J1251" s="1167">
        <v>0</v>
      </c>
      <c r="M1251" s="1167">
        <v>13</v>
      </c>
      <c r="O1251" s="1167">
        <v>130</v>
      </c>
      <c r="R1251" s="1167">
        <v>13</v>
      </c>
      <c r="T1251" s="1167">
        <v>130</v>
      </c>
      <c r="U1251" s="1167">
        <v>0</v>
      </c>
      <c r="V1251" s="1167">
        <v>0</v>
      </c>
      <c r="W1251" s="1167">
        <v>26</v>
      </c>
      <c r="X1251" s="1167">
        <v>0</v>
      </c>
      <c r="Y1251" s="1167">
        <v>260</v>
      </c>
      <c r="Z1251" s="1167">
        <v>0</v>
      </c>
      <c r="AA1251" s="1167">
        <v>0</v>
      </c>
      <c r="AB1251" s="1167">
        <v>0</v>
      </c>
      <c r="AC1251" s="1167">
        <v>0</v>
      </c>
      <c r="AD1251" s="1167">
        <v>0</v>
      </c>
      <c r="AE1251" s="1167">
        <v>0</v>
      </c>
      <c r="AF1251" s="1167">
        <v>0</v>
      </c>
      <c r="AG1251" s="1167">
        <v>26</v>
      </c>
      <c r="AH1251" s="1167">
        <v>0</v>
      </c>
      <c r="AI1251" s="1167">
        <v>260</v>
      </c>
      <c r="BK1251" s="1167">
        <v>1247</v>
      </c>
    </row>
    <row r="1252" spans="1:63" s="1167" customFormat="1" ht="13.5" customHeight="1">
      <c r="A1252" s="1218">
        <v>44309</v>
      </c>
      <c r="B1252" s="1167" t="s">
        <v>692</v>
      </c>
      <c r="C1252" s="1167" t="s">
        <v>66</v>
      </c>
      <c r="D1252" s="1167">
        <v>10</v>
      </c>
      <c r="E1252" s="1167">
        <v>7</v>
      </c>
      <c r="J1252" s="1167">
        <v>0</v>
      </c>
      <c r="O1252" s="1167">
        <v>0</v>
      </c>
      <c r="R1252" s="1167">
        <v>35</v>
      </c>
      <c r="T1252" s="1167">
        <v>245</v>
      </c>
      <c r="U1252" s="1167">
        <v>0</v>
      </c>
      <c r="V1252" s="1167">
        <v>0</v>
      </c>
      <c r="W1252" s="1167">
        <v>35</v>
      </c>
      <c r="X1252" s="1167">
        <v>0</v>
      </c>
      <c r="Y1252" s="1167">
        <v>245</v>
      </c>
      <c r="Z1252" s="1167">
        <v>0</v>
      </c>
      <c r="AA1252" s="1167">
        <v>0</v>
      </c>
      <c r="AB1252" s="1167">
        <v>0</v>
      </c>
      <c r="AC1252" s="1167">
        <v>0</v>
      </c>
      <c r="AD1252" s="1167">
        <v>0</v>
      </c>
      <c r="AE1252" s="1167">
        <v>0</v>
      </c>
      <c r="AF1252" s="1167">
        <v>0</v>
      </c>
      <c r="AG1252" s="1167">
        <v>35</v>
      </c>
      <c r="AH1252" s="1167">
        <v>0</v>
      </c>
      <c r="AI1252" s="1167">
        <v>245</v>
      </c>
      <c r="BK1252" s="1167">
        <v>1248</v>
      </c>
    </row>
    <row r="1253" spans="1:63" s="1167" customFormat="1" ht="13.5" customHeight="1">
      <c r="A1253" s="1218">
        <v>44309</v>
      </c>
      <c r="B1253" s="1167" t="s">
        <v>904</v>
      </c>
      <c r="C1253" s="1167" t="s">
        <v>66</v>
      </c>
      <c r="D1253" s="1167">
        <v>5</v>
      </c>
      <c r="E1253" s="1167">
        <v>5</v>
      </c>
      <c r="J1253" s="1167">
        <v>0</v>
      </c>
      <c r="M1253" s="1167">
        <v>35</v>
      </c>
      <c r="O1253" s="1167">
        <v>175</v>
      </c>
      <c r="T1253" s="1167">
        <v>0</v>
      </c>
      <c r="U1253" s="1167">
        <v>0</v>
      </c>
      <c r="V1253" s="1167">
        <v>0</v>
      </c>
      <c r="W1253" s="1167">
        <v>35</v>
      </c>
      <c r="X1253" s="1167">
        <v>0</v>
      </c>
      <c r="Y1253" s="1167">
        <v>175</v>
      </c>
      <c r="Z1253" s="1167">
        <v>0</v>
      </c>
      <c r="AA1253" s="1167">
        <v>0</v>
      </c>
      <c r="AB1253" s="1167">
        <v>0</v>
      </c>
      <c r="AC1253" s="1167">
        <v>0</v>
      </c>
      <c r="AD1253" s="1167">
        <v>0</v>
      </c>
      <c r="AE1253" s="1167">
        <v>0</v>
      </c>
      <c r="AF1253" s="1167">
        <v>0</v>
      </c>
      <c r="AG1253" s="1167">
        <v>35</v>
      </c>
      <c r="AH1253" s="1167">
        <v>0</v>
      </c>
      <c r="AI1253" s="1167">
        <v>175</v>
      </c>
      <c r="BK1253" s="1167">
        <v>1249</v>
      </c>
    </row>
    <row r="1254" spans="1:63" s="1167" customFormat="1" ht="13.5" customHeight="1">
      <c r="A1254" s="1218">
        <v>44309</v>
      </c>
      <c r="B1254" s="1167" t="s">
        <v>478</v>
      </c>
      <c r="C1254" s="1167" t="s">
        <v>66</v>
      </c>
      <c r="D1254" s="1167">
        <v>12</v>
      </c>
      <c r="E1254" s="1167">
        <v>12</v>
      </c>
      <c r="H1254" s="1167">
        <v>24</v>
      </c>
      <c r="J1254" s="1167">
        <v>288</v>
      </c>
      <c r="O1254" s="1167">
        <v>0</v>
      </c>
      <c r="T1254" s="1167">
        <v>0</v>
      </c>
      <c r="U1254" s="1167">
        <v>0</v>
      </c>
      <c r="V1254" s="1167">
        <v>0</v>
      </c>
      <c r="W1254" s="1167">
        <v>24</v>
      </c>
      <c r="X1254" s="1167">
        <v>0</v>
      </c>
      <c r="Y1254" s="1167">
        <v>288</v>
      </c>
      <c r="Z1254" s="1167">
        <v>0</v>
      </c>
      <c r="AA1254" s="1167">
        <v>0</v>
      </c>
      <c r="AB1254" s="1167">
        <v>0</v>
      </c>
      <c r="AC1254" s="1167">
        <v>0</v>
      </c>
      <c r="AD1254" s="1167">
        <v>0</v>
      </c>
      <c r="AE1254" s="1167">
        <v>0</v>
      </c>
      <c r="AF1254" s="1167">
        <v>0</v>
      </c>
      <c r="AG1254" s="1167">
        <v>24</v>
      </c>
      <c r="AH1254" s="1167">
        <v>0</v>
      </c>
      <c r="AI1254" s="1167">
        <v>288</v>
      </c>
      <c r="BK1254" s="1167">
        <v>1250</v>
      </c>
    </row>
    <row r="1255" spans="1:63" s="1167" customFormat="1" ht="13.5" customHeight="1">
      <c r="A1255" s="1218">
        <v>44309</v>
      </c>
      <c r="B1255" s="1167" t="s">
        <v>60</v>
      </c>
      <c r="C1255" s="1167" t="s">
        <v>66</v>
      </c>
      <c r="D1255" s="1167">
        <v>20</v>
      </c>
      <c r="E1255" s="1167">
        <v>20</v>
      </c>
      <c r="H1255" s="1167">
        <v>0.5</v>
      </c>
      <c r="J1255" s="1167">
        <v>10</v>
      </c>
      <c r="M1255" s="1167">
        <v>1</v>
      </c>
      <c r="O1255" s="1167">
        <v>20</v>
      </c>
      <c r="R1255" s="1167">
        <v>1</v>
      </c>
      <c r="T1255" s="1167">
        <v>20</v>
      </c>
      <c r="U1255" s="1167">
        <v>0</v>
      </c>
      <c r="V1255" s="1167">
        <v>0</v>
      </c>
      <c r="W1255" s="1167">
        <v>2.5</v>
      </c>
      <c r="X1255" s="1167">
        <v>0</v>
      </c>
      <c r="Y1255" s="1167">
        <v>50</v>
      </c>
      <c r="Z1255" s="1167">
        <v>0</v>
      </c>
      <c r="AA1255" s="1167">
        <v>0</v>
      </c>
      <c r="AB1255" s="1167">
        <v>0</v>
      </c>
      <c r="AC1255" s="1167">
        <v>0</v>
      </c>
      <c r="AD1255" s="1167">
        <v>0</v>
      </c>
      <c r="AE1255" s="1167">
        <v>0</v>
      </c>
      <c r="AF1255" s="1167">
        <v>0</v>
      </c>
      <c r="AG1255" s="1167">
        <v>2.5</v>
      </c>
      <c r="AH1255" s="1167">
        <v>0</v>
      </c>
      <c r="AI1255" s="1167">
        <v>50</v>
      </c>
      <c r="BK1255" s="1167">
        <v>1251</v>
      </c>
    </row>
    <row r="1256" spans="1:63" s="1167" customFormat="1" ht="13.5" customHeight="1">
      <c r="A1256" s="1218">
        <v>44309</v>
      </c>
      <c r="B1256" s="1167" t="s">
        <v>61</v>
      </c>
      <c r="C1256" s="1167" t="s">
        <v>66</v>
      </c>
      <c r="D1256" s="1167">
        <v>20</v>
      </c>
      <c r="E1256" s="1167">
        <v>20</v>
      </c>
      <c r="H1256" s="1167">
        <v>0.5</v>
      </c>
      <c r="J1256" s="1167">
        <v>10</v>
      </c>
      <c r="M1256" s="1167">
        <v>1</v>
      </c>
      <c r="O1256" s="1167">
        <v>20</v>
      </c>
      <c r="R1256" s="1167">
        <v>1</v>
      </c>
      <c r="T1256" s="1167">
        <v>20</v>
      </c>
      <c r="U1256" s="1167">
        <v>0</v>
      </c>
      <c r="V1256" s="1167">
        <v>0</v>
      </c>
      <c r="W1256" s="1167">
        <v>2.5</v>
      </c>
      <c r="X1256" s="1167">
        <v>0</v>
      </c>
      <c r="Y1256" s="1167">
        <v>50</v>
      </c>
      <c r="Z1256" s="1167">
        <v>0</v>
      </c>
      <c r="AA1256" s="1167">
        <v>0</v>
      </c>
      <c r="AB1256" s="1167">
        <v>0</v>
      </c>
      <c r="AC1256" s="1167">
        <v>0</v>
      </c>
      <c r="AD1256" s="1167">
        <v>0</v>
      </c>
      <c r="AE1256" s="1167">
        <v>0</v>
      </c>
      <c r="AF1256" s="1167">
        <v>0</v>
      </c>
      <c r="AG1256" s="1167">
        <v>2.5</v>
      </c>
      <c r="AH1256" s="1167">
        <v>0</v>
      </c>
      <c r="AI1256" s="1167">
        <v>50</v>
      </c>
      <c r="BK1256" s="1167">
        <v>1252</v>
      </c>
    </row>
    <row r="1257" spans="1:63" s="1167" customFormat="1" ht="13.5" customHeight="1">
      <c r="A1257" s="1218">
        <v>44309</v>
      </c>
      <c r="B1257" s="1167" t="s">
        <v>160</v>
      </c>
      <c r="C1257" s="1167" t="s">
        <v>66</v>
      </c>
      <c r="D1257" s="1167">
        <v>14</v>
      </c>
      <c r="E1257" s="1167">
        <v>12</v>
      </c>
      <c r="J1257" s="1167">
        <v>0</v>
      </c>
      <c r="M1257" s="1167">
        <v>4</v>
      </c>
      <c r="O1257" s="1167">
        <v>48</v>
      </c>
      <c r="R1257" s="1167">
        <v>5</v>
      </c>
      <c r="T1257" s="1167">
        <v>60</v>
      </c>
      <c r="U1257" s="1167">
        <v>0</v>
      </c>
      <c r="V1257" s="1167">
        <v>0</v>
      </c>
      <c r="W1257" s="1167">
        <v>9</v>
      </c>
      <c r="X1257" s="1167">
        <v>0</v>
      </c>
      <c r="Y1257" s="1167">
        <v>108</v>
      </c>
      <c r="Z1257" s="1167">
        <v>0</v>
      </c>
      <c r="AA1257" s="1167">
        <v>0</v>
      </c>
      <c r="AB1257" s="1167">
        <v>0</v>
      </c>
      <c r="AC1257" s="1167">
        <v>0</v>
      </c>
      <c r="AD1257" s="1167">
        <v>0</v>
      </c>
      <c r="AE1257" s="1167">
        <v>0</v>
      </c>
      <c r="AF1257" s="1167">
        <v>0</v>
      </c>
      <c r="AG1257" s="1167">
        <v>9</v>
      </c>
      <c r="AH1257" s="1167">
        <v>0</v>
      </c>
      <c r="AI1257" s="1167">
        <v>108</v>
      </c>
      <c r="BK1257" s="1167">
        <v>1253</v>
      </c>
    </row>
    <row r="1258" spans="1:63" s="1167" customFormat="1" ht="13.5" customHeight="1">
      <c r="A1258" s="1218">
        <v>44309</v>
      </c>
      <c r="B1258" s="1167" t="s">
        <v>161</v>
      </c>
      <c r="C1258" s="1167" t="s">
        <v>389</v>
      </c>
      <c r="D1258" s="1167">
        <v>13</v>
      </c>
      <c r="E1258" s="1167">
        <v>13</v>
      </c>
      <c r="J1258" s="1167">
        <v>0</v>
      </c>
      <c r="M1258" s="1167">
        <v>6</v>
      </c>
      <c r="O1258" s="1167">
        <v>78</v>
      </c>
      <c r="T1258" s="1167">
        <v>0</v>
      </c>
      <c r="U1258" s="1167">
        <v>0</v>
      </c>
      <c r="V1258" s="1167">
        <v>0</v>
      </c>
      <c r="W1258" s="1167">
        <v>6</v>
      </c>
      <c r="X1258" s="1167">
        <v>0</v>
      </c>
      <c r="Y1258" s="1167">
        <v>78</v>
      </c>
      <c r="Z1258" s="1167">
        <v>0</v>
      </c>
      <c r="AA1258" s="1167">
        <v>0</v>
      </c>
      <c r="AB1258" s="1167">
        <v>0</v>
      </c>
      <c r="AC1258" s="1167">
        <v>0</v>
      </c>
      <c r="AD1258" s="1167">
        <v>0</v>
      </c>
      <c r="AE1258" s="1167">
        <v>0</v>
      </c>
      <c r="AF1258" s="1167">
        <v>0</v>
      </c>
      <c r="AG1258" s="1167">
        <v>6</v>
      </c>
      <c r="AH1258" s="1167">
        <v>0</v>
      </c>
      <c r="AI1258" s="1167">
        <v>78</v>
      </c>
      <c r="BK1258" s="1167">
        <v>1254</v>
      </c>
    </row>
    <row r="1259" spans="1:63" s="1167" customFormat="1" ht="13.5" customHeight="1">
      <c r="A1259" s="1218">
        <v>44309</v>
      </c>
      <c r="B1259" s="1167" t="s">
        <v>896</v>
      </c>
      <c r="C1259" s="1167" t="s">
        <v>66</v>
      </c>
      <c r="D1259" s="1167">
        <v>10</v>
      </c>
      <c r="E1259" s="1167">
        <v>10</v>
      </c>
      <c r="H1259" s="1167">
        <v>5</v>
      </c>
      <c r="J1259" s="1167">
        <v>50</v>
      </c>
      <c r="M1259" s="1167">
        <v>5</v>
      </c>
      <c r="O1259" s="1167">
        <v>50</v>
      </c>
      <c r="R1259" s="1167">
        <v>5</v>
      </c>
      <c r="T1259" s="1167">
        <v>50</v>
      </c>
      <c r="U1259" s="1167">
        <v>0</v>
      </c>
      <c r="V1259" s="1167">
        <v>0</v>
      </c>
      <c r="W1259" s="1167">
        <v>15</v>
      </c>
      <c r="X1259" s="1167">
        <v>0</v>
      </c>
      <c r="Y1259" s="1167">
        <v>150</v>
      </c>
      <c r="Z1259" s="1167">
        <v>0</v>
      </c>
      <c r="AA1259" s="1167">
        <v>0</v>
      </c>
      <c r="AB1259" s="1167">
        <v>0</v>
      </c>
      <c r="AC1259" s="1167">
        <v>0</v>
      </c>
      <c r="AD1259" s="1167">
        <v>0</v>
      </c>
      <c r="AE1259" s="1167">
        <v>0</v>
      </c>
      <c r="AF1259" s="1167">
        <v>0</v>
      </c>
      <c r="AG1259" s="1167">
        <v>15</v>
      </c>
      <c r="AH1259" s="1167">
        <v>0</v>
      </c>
      <c r="AI1259" s="1167">
        <v>150</v>
      </c>
      <c r="BK1259" s="1167">
        <v>1255</v>
      </c>
    </row>
    <row r="1260" spans="1:63" s="1167" customFormat="1" ht="13.5" customHeight="1">
      <c r="A1260" s="1218">
        <v>44309</v>
      </c>
      <c r="B1260" s="1167" t="s">
        <v>893</v>
      </c>
      <c r="C1260" s="1167" t="s">
        <v>66</v>
      </c>
      <c r="D1260" s="1167">
        <v>25</v>
      </c>
      <c r="E1260" s="1167">
        <v>25</v>
      </c>
      <c r="J1260" s="1167">
        <v>0</v>
      </c>
      <c r="O1260" s="1167">
        <v>0</v>
      </c>
      <c r="R1260" s="1167">
        <v>6</v>
      </c>
      <c r="T1260" s="1167">
        <v>150</v>
      </c>
      <c r="U1260" s="1167">
        <v>0</v>
      </c>
      <c r="V1260" s="1167">
        <v>0</v>
      </c>
      <c r="W1260" s="1167">
        <v>6</v>
      </c>
      <c r="X1260" s="1167">
        <v>0</v>
      </c>
      <c r="Y1260" s="1167">
        <v>150</v>
      </c>
      <c r="Z1260" s="1167">
        <v>0</v>
      </c>
      <c r="AA1260" s="1167">
        <v>0</v>
      </c>
      <c r="AB1260" s="1167">
        <v>0</v>
      </c>
      <c r="AC1260" s="1167">
        <v>0</v>
      </c>
      <c r="AD1260" s="1167">
        <v>0</v>
      </c>
      <c r="AE1260" s="1167">
        <v>0</v>
      </c>
      <c r="AF1260" s="1167">
        <v>0</v>
      </c>
      <c r="AG1260" s="1167">
        <v>6</v>
      </c>
      <c r="AH1260" s="1167">
        <v>0</v>
      </c>
      <c r="AI1260" s="1167">
        <v>150</v>
      </c>
      <c r="BK1260" s="1167">
        <v>1256</v>
      </c>
    </row>
    <row r="1261" spans="1:63" s="1167" customFormat="1" ht="13.5" customHeight="1">
      <c r="A1261" s="1218">
        <v>44309</v>
      </c>
      <c r="B1261" s="1167" t="s">
        <v>126</v>
      </c>
      <c r="C1261" s="1167" t="s">
        <v>66</v>
      </c>
      <c r="D1261" s="1167">
        <v>15</v>
      </c>
      <c r="E1261" s="1167">
        <v>15</v>
      </c>
      <c r="J1261" s="1167">
        <v>0</v>
      </c>
      <c r="O1261" s="1167">
        <v>0</v>
      </c>
      <c r="T1261" s="1167">
        <v>0</v>
      </c>
      <c r="U1261" s="1167">
        <v>0</v>
      </c>
      <c r="V1261" s="1167">
        <v>0</v>
      </c>
      <c r="W1261" s="1167">
        <v>0</v>
      </c>
      <c r="X1261" s="1167">
        <v>0</v>
      </c>
      <c r="Y1261" s="1167">
        <v>0</v>
      </c>
      <c r="Z1261" s="1167">
        <v>0</v>
      </c>
      <c r="AA1261" s="1167">
        <v>0</v>
      </c>
      <c r="AB1261" s="1167">
        <v>0</v>
      </c>
      <c r="AC1261" s="1167">
        <v>0</v>
      </c>
      <c r="AD1261" s="1167">
        <v>0</v>
      </c>
      <c r="AE1261" s="1167">
        <v>0</v>
      </c>
      <c r="AF1261" s="1167">
        <v>0</v>
      </c>
      <c r="AG1261" s="1167">
        <v>0</v>
      </c>
      <c r="AH1261" s="1167">
        <v>0</v>
      </c>
      <c r="AI1261" s="1167">
        <v>0</v>
      </c>
      <c r="BK1261" s="1167">
        <v>1257</v>
      </c>
    </row>
    <row r="1262" spans="1:63" s="1167" customFormat="1" ht="13.5" customHeight="1">
      <c r="A1262" s="1218">
        <v>44309</v>
      </c>
      <c r="B1262" s="1167" t="s">
        <v>62</v>
      </c>
      <c r="C1262" s="1167" t="s">
        <v>66</v>
      </c>
      <c r="D1262" s="1167">
        <v>10</v>
      </c>
      <c r="E1262" s="1167">
        <v>8</v>
      </c>
      <c r="J1262" s="1167">
        <v>0</v>
      </c>
      <c r="O1262" s="1167">
        <v>0</v>
      </c>
      <c r="T1262" s="1167">
        <v>0</v>
      </c>
      <c r="U1262" s="1167">
        <v>0</v>
      </c>
      <c r="V1262" s="1167">
        <v>0</v>
      </c>
      <c r="W1262" s="1167">
        <v>0</v>
      </c>
      <c r="X1262" s="1167">
        <v>0</v>
      </c>
      <c r="Y1262" s="1167">
        <v>0</v>
      </c>
      <c r="Z1262" s="1167">
        <v>0</v>
      </c>
      <c r="AA1262" s="1167">
        <v>0</v>
      </c>
      <c r="AB1262" s="1167">
        <v>0</v>
      </c>
      <c r="AC1262" s="1167">
        <v>0</v>
      </c>
      <c r="AD1262" s="1167">
        <v>0</v>
      </c>
      <c r="AE1262" s="1167">
        <v>0</v>
      </c>
      <c r="AF1262" s="1167">
        <v>0</v>
      </c>
      <c r="AG1262" s="1167">
        <v>0</v>
      </c>
      <c r="AH1262" s="1167">
        <v>0</v>
      </c>
      <c r="AI1262" s="1167">
        <v>0</v>
      </c>
      <c r="BK1262" s="1167">
        <v>1258</v>
      </c>
    </row>
    <row r="1263" spans="1:63" s="1167" customFormat="1" ht="13.5" customHeight="1">
      <c r="A1263" s="1218">
        <v>44309</v>
      </c>
      <c r="B1263" s="1167" t="s">
        <v>64</v>
      </c>
      <c r="C1263" s="1167" t="s">
        <v>66</v>
      </c>
      <c r="D1263" s="1167">
        <v>13</v>
      </c>
      <c r="E1263" s="1167">
        <v>13</v>
      </c>
      <c r="J1263" s="1167">
        <v>0</v>
      </c>
      <c r="M1263" s="1167">
        <v>7</v>
      </c>
      <c r="O1263" s="1167">
        <v>91</v>
      </c>
      <c r="T1263" s="1167">
        <v>0</v>
      </c>
      <c r="U1263" s="1167">
        <v>0</v>
      </c>
      <c r="V1263" s="1167">
        <v>0</v>
      </c>
      <c r="W1263" s="1167">
        <v>7</v>
      </c>
      <c r="X1263" s="1167">
        <v>0</v>
      </c>
      <c r="Y1263" s="1167">
        <v>91</v>
      </c>
      <c r="Z1263" s="1167">
        <v>0</v>
      </c>
      <c r="AA1263" s="1167">
        <v>0</v>
      </c>
      <c r="AB1263" s="1167">
        <v>0</v>
      </c>
      <c r="AC1263" s="1167">
        <v>0</v>
      </c>
      <c r="AD1263" s="1167">
        <v>0</v>
      </c>
      <c r="AE1263" s="1167">
        <v>0</v>
      </c>
      <c r="AF1263" s="1167">
        <v>0</v>
      </c>
      <c r="AG1263" s="1167">
        <v>7</v>
      </c>
      <c r="AH1263" s="1167">
        <v>0</v>
      </c>
      <c r="AI1263" s="1167">
        <v>91</v>
      </c>
      <c r="BK1263" s="1167">
        <v>1259</v>
      </c>
    </row>
    <row r="1264" spans="1:63" s="1167" customFormat="1" ht="13.5" customHeight="1">
      <c r="A1264" s="1218">
        <v>44309</v>
      </c>
      <c r="B1264" s="1167" t="s">
        <v>511</v>
      </c>
      <c r="C1264" s="1167" t="s">
        <v>66</v>
      </c>
      <c r="D1264" s="1167">
        <v>20</v>
      </c>
      <c r="E1264" s="1167">
        <v>15</v>
      </c>
      <c r="J1264" s="1167">
        <v>0</v>
      </c>
      <c r="O1264" s="1167">
        <v>0</v>
      </c>
      <c r="R1264" s="1167">
        <v>1</v>
      </c>
      <c r="T1264" s="1167">
        <v>15</v>
      </c>
      <c r="U1264" s="1167">
        <v>0</v>
      </c>
      <c r="V1264" s="1167">
        <v>0</v>
      </c>
      <c r="W1264" s="1167">
        <v>1</v>
      </c>
      <c r="X1264" s="1167">
        <v>0</v>
      </c>
      <c r="Y1264" s="1167">
        <v>15</v>
      </c>
      <c r="Z1264" s="1167">
        <v>0</v>
      </c>
      <c r="AA1264" s="1167">
        <v>0</v>
      </c>
      <c r="AB1264" s="1167">
        <v>0</v>
      </c>
      <c r="AC1264" s="1167">
        <v>0</v>
      </c>
      <c r="AD1264" s="1167">
        <v>0</v>
      </c>
      <c r="AE1264" s="1167">
        <v>0</v>
      </c>
      <c r="AF1264" s="1167">
        <v>0</v>
      </c>
      <c r="AG1264" s="1167">
        <v>1</v>
      </c>
      <c r="AH1264" s="1167">
        <v>0</v>
      </c>
      <c r="AI1264" s="1167">
        <v>15</v>
      </c>
      <c r="BK1264" s="1167">
        <v>1260</v>
      </c>
    </row>
    <row r="1265" spans="1:63" s="1167" customFormat="1" ht="13.5" customHeight="1">
      <c r="A1265" s="1218">
        <v>44309</v>
      </c>
      <c r="B1265" s="1167" t="s">
        <v>895</v>
      </c>
      <c r="C1265" s="1167" t="s">
        <v>66</v>
      </c>
      <c r="D1265" s="1167">
        <v>8</v>
      </c>
      <c r="E1265" s="1167">
        <v>8</v>
      </c>
      <c r="J1265" s="1167">
        <v>0</v>
      </c>
      <c r="M1265" s="1167">
        <v>6</v>
      </c>
      <c r="O1265" s="1167">
        <v>48</v>
      </c>
      <c r="T1265" s="1167">
        <v>0</v>
      </c>
      <c r="U1265" s="1167">
        <v>0</v>
      </c>
      <c r="V1265" s="1167">
        <v>0</v>
      </c>
      <c r="W1265" s="1167">
        <v>6</v>
      </c>
      <c r="X1265" s="1167">
        <v>0</v>
      </c>
      <c r="Y1265" s="1167">
        <v>48</v>
      </c>
      <c r="Z1265" s="1167">
        <v>0</v>
      </c>
      <c r="AA1265" s="1167">
        <v>0</v>
      </c>
      <c r="AB1265" s="1167">
        <v>0</v>
      </c>
      <c r="AC1265" s="1167">
        <v>0</v>
      </c>
      <c r="AD1265" s="1167">
        <v>0</v>
      </c>
      <c r="AE1265" s="1167">
        <v>0</v>
      </c>
      <c r="AF1265" s="1167">
        <v>0</v>
      </c>
      <c r="AG1265" s="1167">
        <v>6</v>
      </c>
      <c r="AH1265" s="1167">
        <v>0</v>
      </c>
      <c r="AI1265" s="1167">
        <v>48</v>
      </c>
      <c r="BK1265" s="1167">
        <v>1261</v>
      </c>
    </row>
    <row r="1266" spans="1:63" s="1167" customFormat="1" ht="13.5" customHeight="1">
      <c r="A1266" s="1218">
        <v>44309</v>
      </c>
      <c r="B1266" s="1167" t="s">
        <v>512</v>
      </c>
      <c r="C1266" s="1167" t="s">
        <v>66</v>
      </c>
      <c r="D1266" s="1167">
        <v>20</v>
      </c>
      <c r="E1266" s="1167">
        <v>20</v>
      </c>
      <c r="J1266" s="1167">
        <v>0</v>
      </c>
      <c r="O1266" s="1167">
        <v>0</v>
      </c>
      <c r="T1266" s="1167">
        <v>0</v>
      </c>
      <c r="U1266" s="1167">
        <v>0</v>
      </c>
      <c r="V1266" s="1167">
        <v>0</v>
      </c>
      <c r="W1266" s="1167">
        <v>0</v>
      </c>
      <c r="X1266" s="1167">
        <v>0</v>
      </c>
      <c r="Y1266" s="1167">
        <v>0</v>
      </c>
      <c r="Z1266" s="1167">
        <v>0</v>
      </c>
      <c r="AA1266" s="1167">
        <v>0</v>
      </c>
      <c r="AB1266" s="1167">
        <v>0</v>
      </c>
      <c r="AC1266" s="1167">
        <v>0</v>
      </c>
      <c r="AD1266" s="1167">
        <v>0</v>
      </c>
      <c r="AE1266" s="1167">
        <v>0</v>
      </c>
      <c r="AF1266" s="1167">
        <v>0</v>
      </c>
      <c r="AG1266" s="1167">
        <v>0</v>
      </c>
      <c r="AH1266" s="1167">
        <v>0</v>
      </c>
      <c r="AI1266" s="1167">
        <v>0</v>
      </c>
      <c r="BK1266" s="1167">
        <v>1262</v>
      </c>
    </row>
    <row r="1267" spans="1:63" s="1167" customFormat="1" ht="13.5" customHeight="1">
      <c r="A1267" s="1218">
        <v>44309</v>
      </c>
      <c r="B1267" s="1167" t="s">
        <v>636</v>
      </c>
      <c r="C1267" s="1167" t="s">
        <v>66</v>
      </c>
      <c r="D1267" s="1167">
        <v>10</v>
      </c>
      <c r="E1267" s="1167">
        <v>10</v>
      </c>
      <c r="J1267" s="1167">
        <v>0</v>
      </c>
      <c r="O1267" s="1167">
        <v>0</v>
      </c>
      <c r="T1267" s="1167">
        <v>0</v>
      </c>
      <c r="U1267" s="1167">
        <v>0</v>
      </c>
      <c r="V1267" s="1167">
        <v>0</v>
      </c>
      <c r="W1267" s="1167">
        <v>0</v>
      </c>
      <c r="X1267" s="1167">
        <v>0</v>
      </c>
      <c r="Y1267" s="1167">
        <v>0</v>
      </c>
      <c r="Z1267" s="1167">
        <v>0</v>
      </c>
      <c r="AA1267" s="1167">
        <v>0</v>
      </c>
      <c r="AB1267" s="1167">
        <v>0</v>
      </c>
      <c r="AC1267" s="1167">
        <v>0</v>
      </c>
      <c r="AD1267" s="1167">
        <v>0</v>
      </c>
      <c r="AE1267" s="1167">
        <v>0</v>
      </c>
      <c r="AF1267" s="1167">
        <v>0</v>
      </c>
      <c r="AG1267" s="1167">
        <v>0</v>
      </c>
      <c r="AH1267" s="1167">
        <v>0</v>
      </c>
      <c r="AI1267" s="1167">
        <v>0</v>
      </c>
      <c r="BK1267" s="1167">
        <v>1263</v>
      </c>
    </row>
    <row r="1268" spans="1:63" s="1167" customFormat="1" ht="13.5" customHeight="1">
      <c r="A1268" s="1218">
        <v>44310</v>
      </c>
      <c r="B1268" s="1167" t="s">
        <v>229</v>
      </c>
      <c r="C1268" s="1167" t="s">
        <v>66</v>
      </c>
      <c r="D1268" s="1167">
        <v>2</v>
      </c>
      <c r="E1268" s="1167">
        <v>2</v>
      </c>
      <c r="F1268" s="1167">
        <v>30</v>
      </c>
      <c r="J1268" s="1167">
        <v>60</v>
      </c>
      <c r="K1268" s="1167">
        <v>50</v>
      </c>
      <c r="O1268" s="1167">
        <v>100</v>
      </c>
      <c r="P1268" s="1167">
        <v>50</v>
      </c>
      <c r="T1268" s="1167">
        <v>100</v>
      </c>
      <c r="U1268" s="1167">
        <v>130</v>
      </c>
      <c r="V1268" s="1167">
        <v>0</v>
      </c>
      <c r="W1268" s="1167">
        <v>0</v>
      </c>
      <c r="X1268" s="1167">
        <v>0</v>
      </c>
      <c r="Y1268" s="1167">
        <v>260</v>
      </c>
      <c r="Z1268" s="1167">
        <v>9156</v>
      </c>
      <c r="AA1268" s="1167">
        <v>0</v>
      </c>
      <c r="AB1268" s="1167">
        <v>0</v>
      </c>
      <c r="AC1268" s="1167">
        <v>0</v>
      </c>
      <c r="AD1268" s="1167">
        <v>18312</v>
      </c>
      <c r="AI1268" s="1167">
        <v>0</v>
      </c>
      <c r="AJ1268" s="1167">
        <v>105</v>
      </c>
      <c r="AK1268" s="1167">
        <v>14</v>
      </c>
      <c r="AM1268" s="1167">
        <v>105</v>
      </c>
      <c r="AN1268" s="1167">
        <v>32</v>
      </c>
      <c r="AO1268" s="1167">
        <v>0.16</v>
      </c>
      <c r="AP1268" s="1167">
        <v>105</v>
      </c>
      <c r="AQ1268" s="1167">
        <v>32</v>
      </c>
      <c r="AR1268" s="1167">
        <v>0.28999999999999998</v>
      </c>
      <c r="AS1268" s="1167">
        <v>8</v>
      </c>
      <c r="AT1268" s="1167">
        <v>14</v>
      </c>
      <c r="AV1268" s="1167">
        <v>8</v>
      </c>
      <c r="AW1268" s="1167">
        <v>24</v>
      </c>
      <c r="AX1268" s="1167">
        <v>0.16</v>
      </c>
      <c r="AY1268" s="1167">
        <v>8</v>
      </c>
      <c r="AZ1268" s="1167">
        <v>24</v>
      </c>
      <c r="BA1268" s="1167">
        <v>0.26</v>
      </c>
      <c r="BG1268" s="1167">
        <v>10951.999999999995</v>
      </c>
      <c r="BH1268" s="1167">
        <v>82</v>
      </c>
      <c r="BI1268" s="1167">
        <v>22.829999999999686</v>
      </c>
      <c r="BK1268" s="1167">
        <v>1264</v>
      </c>
    </row>
    <row r="1269" spans="1:63" s="1167" customFormat="1" ht="13.5" customHeight="1">
      <c r="A1269" s="1218">
        <v>44310</v>
      </c>
      <c r="B1269" s="1167" t="s">
        <v>848</v>
      </c>
      <c r="C1269" s="1167" t="s">
        <v>66</v>
      </c>
      <c r="D1269" s="1167">
        <v>2</v>
      </c>
      <c r="E1269" s="1167">
        <v>2</v>
      </c>
      <c r="J1269" s="1167">
        <v>0</v>
      </c>
      <c r="O1269" s="1167">
        <v>0</v>
      </c>
      <c r="T1269" s="1167">
        <v>0</v>
      </c>
      <c r="U1269" s="1167">
        <v>0</v>
      </c>
      <c r="V1269" s="1167">
        <v>0</v>
      </c>
      <c r="W1269" s="1167">
        <v>0</v>
      </c>
      <c r="X1269" s="1167">
        <v>0</v>
      </c>
      <c r="Y1269" s="1167">
        <v>0</v>
      </c>
      <c r="Z1269" s="1167">
        <v>1980</v>
      </c>
      <c r="AA1269" s="1167">
        <v>0</v>
      </c>
      <c r="AB1269" s="1167">
        <v>0</v>
      </c>
      <c r="AC1269" s="1167">
        <v>0</v>
      </c>
      <c r="AD1269" s="1167">
        <v>3960</v>
      </c>
      <c r="AI1269" s="1167">
        <v>0</v>
      </c>
      <c r="BK1269" s="1167">
        <v>1265</v>
      </c>
    </row>
    <row r="1270" spans="1:63" s="1167" customFormat="1" ht="13.5" customHeight="1">
      <c r="A1270" s="1218">
        <v>44310</v>
      </c>
      <c r="B1270" s="1167" t="s">
        <v>202</v>
      </c>
      <c r="C1270" s="1167" t="s">
        <v>66</v>
      </c>
      <c r="D1270" s="1167">
        <v>12.6</v>
      </c>
      <c r="E1270" s="1167">
        <v>12.6</v>
      </c>
      <c r="F1270" s="1167">
        <v>18</v>
      </c>
      <c r="J1270" s="1167">
        <v>226.79999999999998</v>
      </c>
      <c r="K1270" s="1167">
        <v>32</v>
      </c>
      <c r="O1270" s="1167">
        <v>403.2</v>
      </c>
      <c r="P1270" s="1167">
        <v>32</v>
      </c>
      <c r="T1270" s="1167">
        <v>403.2</v>
      </c>
      <c r="U1270" s="1167">
        <v>82</v>
      </c>
      <c r="V1270" s="1167">
        <v>0</v>
      </c>
      <c r="W1270" s="1167">
        <v>0</v>
      </c>
      <c r="X1270" s="1167">
        <v>0</v>
      </c>
      <c r="Y1270" s="1167">
        <v>1033.2</v>
      </c>
      <c r="Z1270" s="1167">
        <v>3432</v>
      </c>
      <c r="AA1270" s="1167">
        <v>0</v>
      </c>
      <c r="AB1270" s="1167">
        <v>0</v>
      </c>
      <c r="AC1270" s="1167">
        <v>0</v>
      </c>
      <c r="AD1270" s="1167">
        <v>43243.199999999997</v>
      </c>
      <c r="AI1270" s="1167">
        <v>0</v>
      </c>
      <c r="BK1270" s="1167">
        <v>1266</v>
      </c>
    </row>
    <row r="1271" spans="1:63" s="1167" customFormat="1" ht="13.5" customHeight="1">
      <c r="A1271" s="1218">
        <v>44310</v>
      </c>
      <c r="B1271" s="1167" t="s">
        <v>850</v>
      </c>
      <c r="C1271" s="1167" t="s">
        <v>389</v>
      </c>
      <c r="D1271" s="1167">
        <v>10</v>
      </c>
      <c r="E1271" s="1167">
        <v>10</v>
      </c>
      <c r="J1271" s="1167">
        <v>0</v>
      </c>
      <c r="M1271" s="1167">
        <v>0.8</v>
      </c>
      <c r="O1271" s="1167">
        <v>8</v>
      </c>
      <c r="R1271" s="1167">
        <v>0.7</v>
      </c>
      <c r="T1271" s="1167">
        <v>7</v>
      </c>
      <c r="U1271" s="1167">
        <v>0</v>
      </c>
      <c r="V1271" s="1167">
        <v>0</v>
      </c>
      <c r="W1271" s="1167">
        <v>1.5</v>
      </c>
      <c r="X1271" s="1167">
        <v>0</v>
      </c>
      <c r="Y1271" s="1167">
        <v>15</v>
      </c>
      <c r="Z1271" s="1167">
        <v>0</v>
      </c>
      <c r="AA1271" s="1167">
        <v>0</v>
      </c>
      <c r="AB1271" s="1167">
        <v>2</v>
      </c>
      <c r="AC1271" s="1167">
        <v>0</v>
      </c>
      <c r="AD1271" s="1167">
        <v>20</v>
      </c>
      <c r="AI1271" s="1167">
        <v>0</v>
      </c>
      <c r="BK1271" s="1167">
        <v>1267</v>
      </c>
    </row>
    <row r="1272" spans="1:63" s="1167" customFormat="1" ht="13.5" customHeight="1">
      <c r="A1272" s="1218">
        <v>44310</v>
      </c>
      <c r="B1272" s="1167" t="s">
        <v>851</v>
      </c>
      <c r="C1272" s="1167" t="s">
        <v>389</v>
      </c>
      <c r="D1272" s="1167">
        <v>30</v>
      </c>
      <c r="E1272" s="1167">
        <v>25</v>
      </c>
      <c r="G1272" s="1167">
        <v>2</v>
      </c>
      <c r="J1272" s="1167">
        <v>50</v>
      </c>
      <c r="L1272" s="1167">
        <v>3</v>
      </c>
      <c r="O1272" s="1167">
        <v>75</v>
      </c>
      <c r="Q1272" s="1167">
        <v>2</v>
      </c>
      <c r="T1272" s="1167">
        <v>50</v>
      </c>
      <c r="U1272" s="1167">
        <v>0</v>
      </c>
      <c r="V1272" s="1167">
        <v>7</v>
      </c>
      <c r="W1272" s="1167">
        <v>0</v>
      </c>
      <c r="X1272" s="1167">
        <v>0</v>
      </c>
      <c r="Y1272" s="1167">
        <v>175</v>
      </c>
      <c r="Z1272" s="1167">
        <v>0</v>
      </c>
      <c r="AA1272" s="1167">
        <v>29</v>
      </c>
      <c r="AB1272" s="1167">
        <v>0</v>
      </c>
      <c r="AC1272" s="1167">
        <v>0</v>
      </c>
      <c r="AD1272" s="1167">
        <v>725</v>
      </c>
      <c r="AI1272" s="1167">
        <v>0</v>
      </c>
      <c r="BK1272" s="1167">
        <v>1268</v>
      </c>
    </row>
    <row r="1273" spans="1:63" s="1167" customFormat="1" ht="13.5" customHeight="1">
      <c r="A1273" s="1218">
        <v>44310</v>
      </c>
      <c r="B1273" s="1167" t="s">
        <v>496</v>
      </c>
      <c r="C1273" s="1167" t="s">
        <v>852</v>
      </c>
      <c r="D1273" s="1167">
        <v>42</v>
      </c>
      <c r="E1273" s="1167">
        <v>42</v>
      </c>
      <c r="H1273" s="1167">
        <v>0.4</v>
      </c>
      <c r="J1273" s="1167">
        <v>16.8</v>
      </c>
      <c r="M1273" s="1167">
        <v>0.8</v>
      </c>
      <c r="O1273" s="1167">
        <v>33.6</v>
      </c>
      <c r="R1273" s="1167">
        <v>0.8</v>
      </c>
      <c r="T1273" s="1167">
        <v>33.6</v>
      </c>
      <c r="U1273" s="1167">
        <v>0</v>
      </c>
      <c r="V1273" s="1167">
        <v>0</v>
      </c>
      <c r="W1273" s="1167">
        <v>2</v>
      </c>
      <c r="X1273" s="1167">
        <v>0</v>
      </c>
      <c r="Y1273" s="1167">
        <v>84</v>
      </c>
      <c r="Z1273" s="1167">
        <v>0</v>
      </c>
      <c r="AA1273" s="1167">
        <v>0</v>
      </c>
      <c r="AB1273" s="1167">
        <v>20.700000000000003</v>
      </c>
      <c r="AC1273" s="1167">
        <v>0</v>
      </c>
      <c r="AD1273" s="1167">
        <v>869.40000000000009</v>
      </c>
      <c r="AI1273" s="1167">
        <v>0</v>
      </c>
      <c r="BK1273" s="1167">
        <v>1269</v>
      </c>
    </row>
    <row r="1274" spans="1:63" s="1167" customFormat="1" ht="13.5" customHeight="1">
      <c r="A1274" s="1218">
        <v>44310</v>
      </c>
      <c r="B1274" s="1167" t="s">
        <v>43</v>
      </c>
      <c r="C1274" s="1167" t="s">
        <v>66</v>
      </c>
      <c r="D1274" s="1167">
        <v>3.5</v>
      </c>
      <c r="E1274" s="1167">
        <v>3.5</v>
      </c>
      <c r="H1274" s="1167">
        <v>1</v>
      </c>
      <c r="J1274" s="1167">
        <v>3.5</v>
      </c>
      <c r="M1274" s="1167">
        <v>1.5</v>
      </c>
      <c r="O1274" s="1167">
        <v>5.25</v>
      </c>
      <c r="P1274" s="1167" t="s">
        <v>883</v>
      </c>
      <c r="R1274" s="1167">
        <v>1.5</v>
      </c>
      <c r="T1274" s="1167">
        <v>5.25</v>
      </c>
      <c r="U1274" s="1167">
        <v>0</v>
      </c>
      <c r="W1274" s="1167">
        <v>4</v>
      </c>
      <c r="X1274" s="1167">
        <v>0</v>
      </c>
      <c r="Y1274" s="1167">
        <v>14</v>
      </c>
      <c r="Z1274" s="1167">
        <v>0</v>
      </c>
      <c r="AA1274" s="1167">
        <v>0</v>
      </c>
      <c r="AB1274" s="1167">
        <v>86</v>
      </c>
      <c r="AC1274" s="1167">
        <v>0</v>
      </c>
      <c r="AD1274" s="1167">
        <v>301</v>
      </c>
      <c r="AI1274" s="1167">
        <v>0</v>
      </c>
      <c r="BK1274" s="1167">
        <v>1270</v>
      </c>
    </row>
    <row r="1275" spans="1:63" s="1167" customFormat="1" ht="13.5" customHeight="1">
      <c r="A1275" s="1218">
        <v>44310</v>
      </c>
      <c r="B1275" s="1167" t="s">
        <v>618</v>
      </c>
      <c r="C1275" s="1167" t="s">
        <v>66</v>
      </c>
      <c r="D1275" s="1167">
        <v>35</v>
      </c>
      <c r="E1275" s="1167">
        <v>35</v>
      </c>
      <c r="H1275" s="1167">
        <v>0.4</v>
      </c>
      <c r="J1275" s="1167">
        <v>14</v>
      </c>
      <c r="M1275" s="1167">
        <v>0.8</v>
      </c>
      <c r="O1275" s="1167">
        <v>28</v>
      </c>
      <c r="R1275" s="1167">
        <v>0.8</v>
      </c>
      <c r="T1275" s="1167">
        <v>28</v>
      </c>
      <c r="U1275" s="1167">
        <v>0</v>
      </c>
      <c r="V1275" s="1167">
        <v>0</v>
      </c>
      <c r="W1275" s="1167">
        <v>2</v>
      </c>
      <c r="X1275" s="1167">
        <v>0</v>
      </c>
      <c r="Y1275" s="1167">
        <v>70</v>
      </c>
      <c r="Z1275" s="1167">
        <v>0</v>
      </c>
      <c r="AA1275" s="1167">
        <v>0</v>
      </c>
      <c r="AB1275" s="1167">
        <v>6.8000000000000007</v>
      </c>
      <c r="AC1275" s="1167">
        <v>0</v>
      </c>
      <c r="AD1275" s="1167">
        <v>238.00000000000003</v>
      </c>
      <c r="AI1275" s="1167">
        <v>0</v>
      </c>
      <c r="BK1275" s="1167">
        <v>1271</v>
      </c>
    </row>
    <row r="1276" spans="1:63" s="1167" customFormat="1" ht="13.5" customHeight="1">
      <c r="A1276" s="1218">
        <v>44310</v>
      </c>
      <c r="B1276" s="1167" t="s">
        <v>44</v>
      </c>
      <c r="C1276" s="1167" t="s">
        <v>66</v>
      </c>
      <c r="D1276" s="1167">
        <v>20</v>
      </c>
      <c r="E1276" s="1167">
        <v>20</v>
      </c>
      <c r="H1276" s="1167">
        <v>0.4</v>
      </c>
      <c r="J1276" s="1167">
        <v>8</v>
      </c>
      <c r="M1276" s="1167">
        <v>0.8</v>
      </c>
      <c r="O1276" s="1167">
        <v>16</v>
      </c>
      <c r="Q1276" s="1167" t="s">
        <v>884</v>
      </c>
      <c r="R1276" s="1167">
        <v>0.8</v>
      </c>
      <c r="T1276" s="1167">
        <v>16</v>
      </c>
      <c r="U1276" s="1167">
        <v>0</v>
      </c>
      <c r="V1276" s="1167">
        <v>0</v>
      </c>
      <c r="W1276" s="1167">
        <v>2</v>
      </c>
      <c r="X1276" s="1167">
        <v>0</v>
      </c>
      <c r="Y1276" s="1167">
        <v>40</v>
      </c>
      <c r="Z1276" s="1167">
        <v>0</v>
      </c>
      <c r="AA1276" s="1167">
        <v>0</v>
      </c>
      <c r="AB1276" s="1167">
        <v>6.8000000000000007</v>
      </c>
      <c r="AC1276" s="1167">
        <v>0</v>
      </c>
      <c r="AD1276" s="1167">
        <v>136</v>
      </c>
      <c r="AI1276" s="1167">
        <v>0</v>
      </c>
      <c r="BK1276" s="1167">
        <v>1272</v>
      </c>
    </row>
    <row r="1277" spans="1:63" s="1167" customFormat="1" ht="13.5" customHeight="1">
      <c r="A1277" s="1218">
        <v>44310</v>
      </c>
      <c r="B1277" s="1167" t="s">
        <v>593</v>
      </c>
      <c r="C1277" s="1167" t="s">
        <v>389</v>
      </c>
      <c r="D1277" s="1167">
        <v>22</v>
      </c>
      <c r="E1277" s="1167">
        <v>22</v>
      </c>
      <c r="H1277" s="1167">
        <v>1</v>
      </c>
      <c r="J1277" s="1167">
        <v>22</v>
      </c>
      <c r="M1277" s="1167">
        <v>1</v>
      </c>
      <c r="O1277" s="1167">
        <v>22</v>
      </c>
      <c r="R1277" s="1167">
        <v>1.5</v>
      </c>
      <c r="T1277" s="1167">
        <v>33</v>
      </c>
      <c r="U1277" s="1167">
        <v>0</v>
      </c>
      <c r="V1277" s="1167">
        <v>0</v>
      </c>
      <c r="W1277" s="1167">
        <v>3.5</v>
      </c>
      <c r="X1277" s="1167">
        <v>0</v>
      </c>
      <c r="Y1277" s="1167">
        <v>77</v>
      </c>
      <c r="Z1277" s="1167">
        <v>0</v>
      </c>
      <c r="AA1277" s="1167">
        <v>0</v>
      </c>
      <c r="AB1277" s="1167">
        <v>9</v>
      </c>
      <c r="AC1277" s="1167">
        <v>0</v>
      </c>
      <c r="AD1277" s="1167">
        <v>198</v>
      </c>
      <c r="AI1277" s="1167">
        <v>0</v>
      </c>
      <c r="BK1277" s="1167">
        <v>1273</v>
      </c>
    </row>
    <row r="1278" spans="1:63" s="1167" customFormat="1" ht="13.5" customHeight="1">
      <c r="A1278" s="1218">
        <v>44310</v>
      </c>
      <c r="B1278" s="1167" t="s">
        <v>45</v>
      </c>
      <c r="C1278" s="1167" t="s">
        <v>66</v>
      </c>
      <c r="D1278" s="1167">
        <v>130</v>
      </c>
      <c r="E1278" s="1167">
        <v>90</v>
      </c>
      <c r="F1278" s="1167" t="s">
        <v>885</v>
      </c>
      <c r="G1278" s="1167" t="s">
        <v>886</v>
      </c>
      <c r="J1278" s="1167">
        <v>0</v>
      </c>
      <c r="M1278" s="1167">
        <v>0.1</v>
      </c>
      <c r="O1278" s="1167">
        <v>9</v>
      </c>
      <c r="R1278" s="1167">
        <v>0.1</v>
      </c>
      <c r="T1278" s="1167">
        <v>9</v>
      </c>
      <c r="U1278" s="1167">
        <v>0</v>
      </c>
      <c r="V1278" s="1167">
        <v>0</v>
      </c>
      <c r="W1278" s="1167">
        <v>0.2</v>
      </c>
      <c r="X1278" s="1167">
        <v>0</v>
      </c>
      <c r="Y1278" s="1167">
        <v>18</v>
      </c>
      <c r="Z1278" s="1167">
        <v>0</v>
      </c>
      <c r="AA1278" s="1167">
        <v>0</v>
      </c>
      <c r="AB1278" s="1167">
        <v>2.3999999999999977</v>
      </c>
      <c r="AC1278" s="1167">
        <v>0</v>
      </c>
      <c r="AD1278" s="1167">
        <v>215.9999999999998</v>
      </c>
      <c r="AI1278" s="1167">
        <v>0</v>
      </c>
      <c r="BK1278" s="1167">
        <v>1274</v>
      </c>
    </row>
    <row r="1279" spans="1:63" s="1167" customFormat="1" ht="13.5" customHeight="1">
      <c r="A1279" s="1218">
        <v>44310</v>
      </c>
      <c r="B1279" s="1167" t="s">
        <v>46</v>
      </c>
      <c r="C1279" s="1167" t="s">
        <v>66</v>
      </c>
      <c r="D1279" s="1167">
        <v>35</v>
      </c>
      <c r="E1279" s="1167">
        <v>35</v>
      </c>
      <c r="H1279" s="1167">
        <v>0.1</v>
      </c>
      <c r="J1279" s="1167">
        <v>3.5</v>
      </c>
      <c r="M1279" s="1167">
        <v>0.2</v>
      </c>
      <c r="O1279" s="1167">
        <v>7</v>
      </c>
      <c r="R1279" s="1167">
        <v>0.2</v>
      </c>
      <c r="T1279" s="1167">
        <v>7</v>
      </c>
      <c r="U1279" s="1167">
        <v>0</v>
      </c>
      <c r="V1279" s="1167">
        <v>0</v>
      </c>
      <c r="W1279" s="1167">
        <v>0.5</v>
      </c>
      <c r="X1279" s="1167">
        <v>0</v>
      </c>
      <c r="Y1279" s="1167">
        <v>17.5</v>
      </c>
      <c r="Z1279" s="1167">
        <v>0</v>
      </c>
      <c r="AA1279" s="1167">
        <v>0</v>
      </c>
      <c r="AB1279" s="1167">
        <v>3.5</v>
      </c>
      <c r="AC1279" s="1167">
        <v>0</v>
      </c>
      <c r="AD1279" s="1167">
        <v>122.5</v>
      </c>
      <c r="AI1279" s="1167">
        <v>0</v>
      </c>
      <c r="BK1279" s="1167">
        <v>1275</v>
      </c>
    </row>
    <row r="1280" spans="1:63" s="1167" customFormat="1" ht="13.5" customHeight="1">
      <c r="A1280" s="1218">
        <v>44310</v>
      </c>
      <c r="B1280" s="1167" t="s">
        <v>47</v>
      </c>
      <c r="C1280" s="1167" t="s">
        <v>66</v>
      </c>
      <c r="D1280" s="1167">
        <v>17</v>
      </c>
      <c r="E1280" s="1167">
        <v>17</v>
      </c>
      <c r="J1280" s="1167">
        <v>0</v>
      </c>
      <c r="O1280" s="1167">
        <v>0</v>
      </c>
      <c r="T1280" s="1167">
        <v>0</v>
      </c>
      <c r="U1280" s="1167">
        <v>0</v>
      </c>
      <c r="V1280" s="1167">
        <v>0</v>
      </c>
      <c r="W1280" s="1167">
        <v>0</v>
      </c>
      <c r="X1280" s="1167">
        <v>0</v>
      </c>
      <c r="Y1280" s="1167">
        <v>0</v>
      </c>
      <c r="Z1280" s="1167">
        <v>0</v>
      </c>
      <c r="AA1280" s="1167">
        <v>0</v>
      </c>
      <c r="AB1280" s="1167">
        <v>0</v>
      </c>
      <c r="AC1280" s="1167">
        <v>0</v>
      </c>
      <c r="AD1280" s="1167">
        <v>0</v>
      </c>
      <c r="AI1280" s="1167">
        <v>0</v>
      </c>
      <c r="BK1280" s="1167">
        <v>1276</v>
      </c>
    </row>
    <row r="1281" spans="1:63" s="1167" customFormat="1" ht="13.5" customHeight="1">
      <c r="A1281" s="1218">
        <v>44310</v>
      </c>
      <c r="B1281" s="1167" t="s">
        <v>48</v>
      </c>
      <c r="C1281" s="1167" t="s">
        <v>389</v>
      </c>
      <c r="D1281" s="1167">
        <v>23</v>
      </c>
      <c r="E1281" s="1167">
        <v>23</v>
      </c>
      <c r="H1281" s="1167">
        <v>0.5</v>
      </c>
      <c r="J1281" s="1167">
        <v>11.5</v>
      </c>
      <c r="M1281" s="1167">
        <v>0.8</v>
      </c>
      <c r="O1281" s="1167">
        <v>18.400000000000002</v>
      </c>
      <c r="R1281" s="1167">
        <v>0.7</v>
      </c>
      <c r="T1281" s="1167">
        <v>16.099999999999998</v>
      </c>
      <c r="U1281" s="1167">
        <v>0</v>
      </c>
      <c r="V1281" s="1167">
        <v>0</v>
      </c>
      <c r="W1281" s="1167">
        <v>2</v>
      </c>
      <c r="X1281" s="1167">
        <v>0</v>
      </c>
      <c r="Y1281" s="1167">
        <v>46</v>
      </c>
      <c r="Z1281" s="1167">
        <v>0</v>
      </c>
      <c r="AA1281" s="1167">
        <v>0</v>
      </c>
      <c r="AB1281" s="1167">
        <v>5.3000000000000007</v>
      </c>
      <c r="AC1281" s="1167">
        <v>0</v>
      </c>
      <c r="AD1281" s="1167">
        <v>121.90000000000002</v>
      </c>
      <c r="AI1281" s="1167">
        <v>0</v>
      </c>
      <c r="BK1281" s="1167">
        <v>1277</v>
      </c>
    </row>
    <row r="1282" spans="1:63" s="1167" customFormat="1" ht="13.5" customHeight="1">
      <c r="A1282" s="1218">
        <v>44310</v>
      </c>
      <c r="B1282" s="1167" t="s">
        <v>164</v>
      </c>
      <c r="C1282" s="1167" t="s">
        <v>66</v>
      </c>
      <c r="D1282" s="1167">
        <v>80</v>
      </c>
      <c r="E1282" s="1167">
        <v>80</v>
      </c>
      <c r="H1282" s="1167">
        <v>0.2</v>
      </c>
      <c r="J1282" s="1167">
        <v>16</v>
      </c>
      <c r="M1282" s="1167">
        <v>0.3</v>
      </c>
      <c r="O1282" s="1167">
        <v>24</v>
      </c>
      <c r="R1282" s="1167">
        <v>0.3</v>
      </c>
      <c r="T1282" s="1167">
        <v>24</v>
      </c>
      <c r="U1282" s="1167">
        <v>0</v>
      </c>
      <c r="V1282" s="1167">
        <v>0</v>
      </c>
      <c r="W1282" s="1167">
        <v>0.8</v>
      </c>
      <c r="X1282" s="1167">
        <v>0</v>
      </c>
      <c r="Y1282" s="1167">
        <v>64</v>
      </c>
      <c r="Z1282" s="1167">
        <v>0</v>
      </c>
      <c r="AA1282" s="1167">
        <v>0</v>
      </c>
      <c r="AB1282" s="1167">
        <v>4.6000000000000023</v>
      </c>
      <c r="AC1282" s="1167">
        <v>0</v>
      </c>
      <c r="AD1282" s="1167">
        <v>368.00000000000017</v>
      </c>
      <c r="AI1282" s="1167">
        <v>0</v>
      </c>
      <c r="BK1282" s="1167">
        <v>1278</v>
      </c>
    </row>
    <row r="1283" spans="1:63" s="1167" customFormat="1" ht="13.5" customHeight="1">
      <c r="A1283" s="1218">
        <v>44310</v>
      </c>
      <c r="B1283" s="1167" t="s">
        <v>49</v>
      </c>
      <c r="C1283" s="1167" t="s">
        <v>66</v>
      </c>
      <c r="D1283" s="1167">
        <v>40</v>
      </c>
      <c r="E1283" s="1167">
        <v>40</v>
      </c>
      <c r="H1283" s="1167">
        <v>0.2</v>
      </c>
      <c r="J1283" s="1167">
        <v>8</v>
      </c>
      <c r="M1283" s="1167">
        <v>0.3</v>
      </c>
      <c r="O1283" s="1167">
        <v>12</v>
      </c>
      <c r="R1283" s="1167">
        <v>0.3</v>
      </c>
      <c r="T1283" s="1167">
        <v>12</v>
      </c>
      <c r="U1283" s="1167">
        <v>0</v>
      </c>
      <c r="V1283" s="1167">
        <v>0</v>
      </c>
      <c r="W1283" s="1167">
        <v>0.8</v>
      </c>
      <c r="X1283" s="1167">
        <v>0</v>
      </c>
      <c r="Y1283" s="1167">
        <v>32</v>
      </c>
      <c r="Z1283" s="1167">
        <v>0</v>
      </c>
      <c r="AA1283" s="1167">
        <v>0</v>
      </c>
      <c r="AB1283" s="1167">
        <v>11.599999999999987</v>
      </c>
      <c r="AC1283" s="1167">
        <v>0</v>
      </c>
      <c r="AD1283" s="1167">
        <v>463.99999999999949</v>
      </c>
      <c r="AI1283" s="1167">
        <v>0</v>
      </c>
      <c r="BK1283" s="1167">
        <v>1279</v>
      </c>
    </row>
    <row r="1284" spans="1:63" s="1167" customFormat="1" ht="13.5" customHeight="1">
      <c r="A1284" s="1218">
        <v>44310</v>
      </c>
      <c r="B1284" s="1167" t="s">
        <v>373</v>
      </c>
      <c r="C1284" s="1167" t="s">
        <v>66</v>
      </c>
      <c r="D1284" s="1167">
        <v>43</v>
      </c>
      <c r="E1284" s="1167">
        <v>43</v>
      </c>
      <c r="H1284" s="1167">
        <v>3.5</v>
      </c>
      <c r="J1284" s="1167">
        <v>150.5</v>
      </c>
      <c r="M1284" s="1167">
        <v>1</v>
      </c>
      <c r="O1284" s="1167">
        <v>43</v>
      </c>
      <c r="R1284" s="1167">
        <v>1</v>
      </c>
      <c r="T1284" s="1167">
        <v>43</v>
      </c>
      <c r="U1284" s="1167">
        <v>0</v>
      </c>
      <c r="V1284" s="1167">
        <v>0</v>
      </c>
      <c r="W1284" s="1167">
        <v>5.5</v>
      </c>
      <c r="X1284" s="1167">
        <v>0</v>
      </c>
      <c r="Y1284" s="1167">
        <v>236.5</v>
      </c>
      <c r="Z1284" s="1167">
        <v>0</v>
      </c>
      <c r="AA1284" s="1167">
        <v>0</v>
      </c>
      <c r="AB1284" s="1167">
        <v>5.8000000000000007</v>
      </c>
      <c r="AC1284" s="1167">
        <v>0</v>
      </c>
      <c r="AD1284" s="1167">
        <v>249.40000000000003</v>
      </c>
      <c r="AE1284" s="1167">
        <v>0</v>
      </c>
      <c r="AF1284" s="1167">
        <v>0</v>
      </c>
      <c r="AH1284" s="1167">
        <v>0</v>
      </c>
      <c r="AI1284" s="1167">
        <v>0</v>
      </c>
      <c r="BK1284" s="1167">
        <v>1280</v>
      </c>
    </row>
    <row r="1285" spans="1:63" s="1167" customFormat="1" ht="13.5" customHeight="1">
      <c r="A1285" s="1218">
        <v>44310</v>
      </c>
      <c r="B1285" s="1167" t="s">
        <v>853</v>
      </c>
      <c r="C1285" s="1167" t="s">
        <v>66</v>
      </c>
      <c r="D1285" s="1167">
        <v>30</v>
      </c>
      <c r="E1285" s="1167">
        <v>6</v>
      </c>
      <c r="H1285" s="1167">
        <v>0.5</v>
      </c>
      <c r="J1285" s="1167">
        <v>3</v>
      </c>
      <c r="M1285" s="1167">
        <v>1</v>
      </c>
      <c r="O1285" s="1167">
        <v>6</v>
      </c>
      <c r="R1285" s="1167">
        <v>1</v>
      </c>
      <c r="T1285" s="1167">
        <v>6</v>
      </c>
      <c r="V1285" s="1167">
        <v>0</v>
      </c>
      <c r="W1285" s="1167">
        <v>2.5</v>
      </c>
      <c r="X1285" s="1167">
        <v>0</v>
      </c>
      <c r="Y1285" s="1167">
        <v>15</v>
      </c>
      <c r="Z1285" s="1167">
        <v>0</v>
      </c>
      <c r="AA1285" s="1167">
        <v>0</v>
      </c>
      <c r="AB1285" s="1167">
        <v>7</v>
      </c>
      <c r="AC1285" s="1167">
        <v>0</v>
      </c>
      <c r="AD1285" s="1167">
        <v>42</v>
      </c>
      <c r="AE1285" s="1167">
        <v>0</v>
      </c>
      <c r="AF1285" s="1167">
        <v>0</v>
      </c>
      <c r="AH1285" s="1167">
        <v>0</v>
      </c>
      <c r="AI1285" s="1167">
        <v>0</v>
      </c>
      <c r="BK1285" s="1167">
        <v>1281</v>
      </c>
    </row>
    <row r="1286" spans="1:63" s="1167" customFormat="1" ht="13.5" customHeight="1">
      <c r="A1286" s="1218">
        <v>44310</v>
      </c>
      <c r="B1286" s="1167" t="s">
        <v>176</v>
      </c>
      <c r="C1286" s="1167" t="s">
        <v>389</v>
      </c>
      <c r="D1286" s="1167">
        <v>9</v>
      </c>
      <c r="E1286" s="1167">
        <v>9</v>
      </c>
      <c r="H1286" s="1167">
        <v>0.5</v>
      </c>
      <c r="J1286" s="1167">
        <v>4.5</v>
      </c>
      <c r="K1286" s="1167" t="s">
        <v>887</v>
      </c>
      <c r="M1286" s="1167">
        <v>1</v>
      </c>
      <c r="O1286" s="1167">
        <v>9</v>
      </c>
      <c r="R1286" s="1167">
        <v>1</v>
      </c>
      <c r="T1286" s="1167">
        <v>9</v>
      </c>
      <c r="U1286" s="1167">
        <v>0</v>
      </c>
      <c r="V1286" s="1167">
        <v>0</v>
      </c>
      <c r="W1286" s="1167">
        <v>2.5</v>
      </c>
      <c r="X1286" s="1167">
        <v>0</v>
      </c>
      <c r="Y1286" s="1167">
        <v>22.5</v>
      </c>
      <c r="Z1286" s="1167">
        <v>0</v>
      </c>
      <c r="AA1286" s="1167">
        <v>0</v>
      </c>
      <c r="AB1286" s="1167">
        <v>3</v>
      </c>
      <c r="AC1286" s="1167">
        <v>0</v>
      </c>
      <c r="AD1286" s="1167">
        <v>27</v>
      </c>
      <c r="AE1286" s="1167">
        <v>0</v>
      </c>
      <c r="AF1286" s="1167">
        <v>0</v>
      </c>
      <c r="AH1286" s="1167">
        <v>0</v>
      </c>
      <c r="AI1286" s="1167">
        <v>0</v>
      </c>
      <c r="BK1286" s="1167">
        <v>1282</v>
      </c>
    </row>
    <row r="1287" spans="1:63" s="1167" customFormat="1" ht="13.5" customHeight="1">
      <c r="A1287" s="1218">
        <v>44310</v>
      </c>
      <c r="B1287" s="1167" t="s">
        <v>158</v>
      </c>
      <c r="C1287" s="1167" t="s">
        <v>66</v>
      </c>
      <c r="D1287" s="1167">
        <v>30</v>
      </c>
      <c r="E1287" s="1167">
        <v>30</v>
      </c>
      <c r="H1287" s="1167">
        <v>0.5</v>
      </c>
      <c r="J1287" s="1167">
        <v>15</v>
      </c>
      <c r="M1287" s="1167">
        <v>1</v>
      </c>
      <c r="O1287" s="1167">
        <v>30</v>
      </c>
      <c r="R1287" s="1167">
        <v>1</v>
      </c>
      <c r="T1287" s="1167">
        <v>30</v>
      </c>
      <c r="U1287" s="1167">
        <v>0</v>
      </c>
      <c r="V1287" s="1167">
        <v>0</v>
      </c>
      <c r="W1287" s="1167">
        <v>2.5</v>
      </c>
      <c r="X1287" s="1167">
        <v>0</v>
      </c>
      <c r="Y1287" s="1167">
        <v>75</v>
      </c>
      <c r="Z1287" s="1167">
        <v>0</v>
      </c>
      <c r="AA1287" s="1167">
        <v>0</v>
      </c>
      <c r="AB1287" s="1167">
        <v>16</v>
      </c>
      <c r="AC1287" s="1167">
        <v>0</v>
      </c>
      <c r="AD1287" s="1167">
        <v>480</v>
      </c>
      <c r="AE1287" s="1167">
        <v>0</v>
      </c>
      <c r="AF1287" s="1167">
        <v>0</v>
      </c>
      <c r="AH1287" s="1167">
        <v>0</v>
      </c>
      <c r="AI1287" s="1167">
        <v>0</v>
      </c>
      <c r="BK1287" s="1167">
        <v>1283</v>
      </c>
    </row>
    <row r="1288" spans="1:63" s="1167" customFormat="1" ht="13.5" customHeight="1">
      <c r="A1288" s="1218">
        <v>44310</v>
      </c>
      <c r="B1288" s="1167" t="s">
        <v>166</v>
      </c>
      <c r="C1288" s="1167" t="s">
        <v>66</v>
      </c>
      <c r="D1288" s="1167">
        <v>30</v>
      </c>
      <c r="E1288" s="1167">
        <v>30</v>
      </c>
      <c r="J1288" s="1167">
        <v>0</v>
      </c>
      <c r="M1288" s="1167">
        <v>0.1</v>
      </c>
      <c r="O1288" s="1167">
        <v>3</v>
      </c>
      <c r="R1288" s="1167">
        <v>0.1</v>
      </c>
      <c r="T1288" s="1167">
        <v>3</v>
      </c>
      <c r="U1288" s="1167">
        <v>0</v>
      </c>
      <c r="V1288" s="1167">
        <v>0</v>
      </c>
      <c r="W1288" s="1167">
        <v>0.2</v>
      </c>
      <c r="X1288" s="1167">
        <v>0</v>
      </c>
      <c r="Y1288" s="1167">
        <v>6</v>
      </c>
      <c r="Z1288" s="1167">
        <v>0</v>
      </c>
      <c r="AA1288" s="1167">
        <v>0</v>
      </c>
      <c r="AB1288" s="1167">
        <v>2.8999999999999972</v>
      </c>
      <c r="AC1288" s="1167">
        <v>0</v>
      </c>
      <c r="AD1288" s="1167">
        <v>86.999999999999915</v>
      </c>
      <c r="AE1288" s="1167">
        <v>0</v>
      </c>
      <c r="AF1288" s="1167">
        <v>0</v>
      </c>
      <c r="AH1288" s="1167">
        <v>0</v>
      </c>
      <c r="AI1288" s="1167">
        <v>0</v>
      </c>
      <c r="BK1288" s="1167">
        <v>1284</v>
      </c>
    </row>
    <row r="1289" spans="1:63" s="1167" customFormat="1" ht="13.5" customHeight="1">
      <c r="A1289" s="1218">
        <v>44310</v>
      </c>
      <c r="B1289" s="1167" t="s">
        <v>145</v>
      </c>
      <c r="C1289" s="1167" t="s">
        <v>389</v>
      </c>
      <c r="D1289" s="1167">
        <v>16</v>
      </c>
      <c r="E1289" s="1167">
        <v>16</v>
      </c>
      <c r="H1289" s="1167">
        <v>1</v>
      </c>
      <c r="J1289" s="1167">
        <v>16</v>
      </c>
      <c r="M1289" s="1167">
        <v>1</v>
      </c>
      <c r="O1289" s="1167">
        <v>16</v>
      </c>
      <c r="R1289" s="1167">
        <v>1</v>
      </c>
      <c r="T1289" s="1167">
        <v>16</v>
      </c>
      <c r="U1289" s="1167">
        <v>0</v>
      </c>
      <c r="V1289" s="1167">
        <v>0</v>
      </c>
      <c r="W1289" s="1167">
        <v>3</v>
      </c>
      <c r="X1289" s="1167">
        <v>0</v>
      </c>
      <c r="Y1289" s="1167">
        <v>48</v>
      </c>
      <c r="Z1289" s="1167">
        <v>0</v>
      </c>
      <c r="AA1289" s="1167">
        <v>0</v>
      </c>
      <c r="AB1289" s="1167">
        <v>15.5</v>
      </c>
      <c r="AC1289" s="1167">
        <v>0</v>
      </c>
      <c r="AD1289" s="1167">
        <v>248</v>
      </c>
      <c r="AE1289" s="1167">
        <v>0</v>
      </c>
      <c r="AF1289" s="1167">
        <v>0</v>
      </c>
      <c r="AH1289" s="1167">
        <v>0</v>
      </c>
      <c r="AI1289" s="1167">
        <v>0</v>
      </c>
      <c r="BK1289" s="1167">
        <v>1285</v>
      </c>
    </row>
    <row r="1290" spans="1:63" s="1167" customFormat="1" ht="13.5" customHeight="1">
      <c r="A1290" s="1218">
        <v>44310</v>
      </c>
      <c r="B1290" s="1167" t="s">
        <v>136</v>
      </c>
      <c r="C1290" s="1167" t="s">
        <v>66</v>
      </c>
      <c r="D1290" s="1167">
        <v>120</v>
      </c>
      <c r="E1290" s="1167">
        <v>120</v>
      </c>
      <c r="J1290" s="1167">
        <v>0</v>
      </c>
      <c r="O1290" s="1167">
        <v>0</v>
      </c>
      <c r="P1290" s="1167" t="s">
        <v>883</v>
      </c>
      <c r="T1290" s="1167">
        <v>0</v>
      </c>
      <c r="U1290" s="1167">
        <v>0</v>
      </c>
      <c r="V1290" s="1167">
        <v>0</v>
      </c>
      <c r="W1290" s="1167">
        <v>0</v>
      </c>
      <c r="X1290" s="1167">
        <v>0</v>
      </c>
      <c r="Y1290" s="1167">
        <v>0</v>
      </c>
      <c r="Z1290" s="1167">
        <v>0</v>
      </c>
      <c r="AA1290" s="1167">
        <v>0</v>
      </c>
      <c r="AB1290" s="1167">
        <v>16.5</v>
      </c>
      <c r="AC1290" s="1167">
        <v>0</v>
      </c>
      <c r="AD1290" s="1167">
        <v>1980</v>
      </c>
      <c r="AE1290" s="1167">
        <v>0</v>
      </c>
      <c r="AF1290" s="1167">
        <v>0</v>
      </c>
      <c r="AH1290" s="1167">
        <v>0</v>
      </c>
      <c r="AI1290" s="1167">
        <v>0</v>
      </c>
      <c r="BK1290" s="1167">
        <v>1286</v>
      </c>
    </row>
    <row r="1291" spans="1:63" s="1167" customFormat="1" ht="13.5" customHeight="1">
      <c r="A1291" s="1218">
        <v>44310</v>
      </c>
      <c r="B1291" s="1167" t="s">
        <v>183</v>
      </c>
      <c r="C1291" s="1167" t="s">
        <v>66</v>
      </c>
      <c r="D1291" s="1167">
        <v>30</v>
      </c>
      <c r="E1291" s="1167">
        <v>30</v>
      </c>
      <c r="H1291" s="1167">
        <v>0.1</v>
      </c>
      <c r="J1291" s="1167">
        <v>3</v>
      </c>
      <c r="M1291" s="1167">
        <v>0.2</v>
      </c>
      <c r="O1291" s="1167">
        <v>6</v>
      </c>
      <c r="R1291" s="1167">
        <v>0.2</v>
      </c>
      <c r="T1291" s="1167">
        <v>6</v>
      </c>
      <c r="U1291" s="1167">
        <v>0</v>
      </c>
      <c r="V1291" s="1167">
        <v>0</v>
      </c>
      <c r="W1291" s="1167">
        <v>0.5</v>
      </c>
      <c r="X1291" s="1167">
        <v>0</v>
      </c>
      <c r="Y1291" s="1167">
        <v>15</v>
      </c>
      <c r="Z1291" s="1167">
        <v>0</v>
      </c>
      <c r="AA1291" s="1167">
        <v>0</v>
      </c>
      <c r="AB1291" s="1167">
        <v>4</v>
      </c>
      <c r="AC1291" s="1167">
        <v>0</v>
      </c>
      <c r="AD1291" s="1167">
        <v>120</v>
      </c>
      <c r="AE1291" s="1167">
        <v>0</v>
      </c>
      <c r="AF1291" s="1167">
        <v>0</v>
      </c>
      <c r="AH1291" s="1167">
        <v>0</v>
      </c>
      <c r="AI1291" s="1167">
        <v>0</v>
      </c>
      <c r="BK1291" s="1167">
        <v>1287</v>
      </c>
    </row>
    <row r="1292" spans="1:63" s="1167" customFormat="1" ht="13.5" customHeight="1">
      <c r="A1292" s="1218">
        <v>44310</v>
      </c>
      <c r="B1292" s="1167" t="s">
        <v>142</v>
      </c>
      <c r="C1292" s="1167" t="s">
        <v>66</v>
      </c>
      <c r="D1292" s="1167">
        <v>35</v>
      </c>
      <c r="E1292" s="1167">
        <v>35</v>
      </c>
      <c r="J1292" s="1167">
        <v>0</v>
      </c>
      <c r="M1292" s="1167">
        <v>0.2</v>
      </c>
      <c r="O1292" s="1167">
        <v>7</v>
      </c>
      <c r="T1292" s="1167">
        <v>0</v>
      </c>
      <c r="U1292" s="1167">
        <v>0</v>
      </c>
      <c r="V1292" s="1167">
        <v>0</v>
      </c>
      <c r="W1292" s="1167">
        <v>0.2</v>
      </c>
      <c r="X1292" s="1167">
        <v>0</v>
      </c>
      <c r="Y1292" s="1167">
        <v>7</v>
      </c>
      <c r="Z1292" s="1167">
        <v>0</v>
      </c>
      <c r="AA1292" s="1167">
        <v>0</v>
      </c>
      <c r="AB1292" s="1167">
        <v>5.2999999999999989</v>
      </c>
      <c r="AC1292" s="1167">
        <v>0</v>
      </c>
      <c r="AD1292" s="1167">
        <v>185.49999999999997</v>
      </c>
      <c r="AE1292" s="1167">
        <v>0</v>
      </c>
      <c r="AF1292" s="1167">
        <v>0</v>
      </c>
      <c r="AH1292" s="1167">
        <v>0</v>
      </c>
      <c r="AI1292" s="1167">
        <v>0</v>
      </c>
      <c r="BK1292" s="1167">
        <v>1288</v>
      </c>
    </row>
    <row r="1293" spans="1:63" s="1167" customFormat="1" ht="13.5" customHeight="1">
      <c r="A1293" s="1218">
        <v>44310</v>
      </c>
      <c r="B1293" s="1167" t="s">
        <v>51</v>
      </c>
      <c r="C1293" s="1167" t="s">
        <v>66</v>
      </c>
      <c r="D1293" s="1167">
        <v>100</v>
      </c>
      <c r="E1293" s="1167">
        <v>100</v>
      </c>
      <c r="H1293" s="1167">
        <v>0.5</v>
      </c>
      <c r="J1293" s="1167">
        <v>50</v>
      </c>
      <c r="O1293" s="1167">
        <v>0</v>
      </c>
      <c r="R1293" s="1167">
        <v>0.5</v>
      </c>
      <c r="T1293" s="1167">
        <v>50</v>
      </c>
      <c r="U1293" s="1167">
        <v>0</v>
      </c>
      <c r="V1293" s="1167">
        <v>0</v>
      </c>
      <c r="W1293" s="1167">
        <v>1</v>
      </c>
      <c r="X1293" s="1167">
        <v>0</v>
      </c>
      <c r="Y1293" s="1167">
        <v>100</v>
      </c>
      <c r="Z1293" s="1167">
        <v>0</v>
      </c>
      <c r="AA1293" s="1167">
        <v>0</v>
      </c>
      <c r="AB1293" s="1167">
        <v>3.5999999999999996</v>
      </c>
      <c r="AC1293" s="1167">
        <v>0</v>
      </c>
      <c r="AD1293" s="1167">
        <v>359.99999999999994</v>
      </c>
      <c r="AE1293" s="1167">
        <v>0</v>
      </c>
      <c r="AF1293" s="1167">
        <v>0</v>
      </c>
      <c r="AH1293" s="1167">
        <v>0</v>
      </c>
      <c r="AI1293" s="1167">
        <v>0</v>
      </c>
      <c r="BK1293" s="1167">
        <v>1289</v>
      </c>
    </row>
    <row r="1294" spans="1:63" s="1167" customFormat="1" ht="13.5" customHeight="1">
      <c r="A1294" s="1218">
        <v>44310</v>
      </c>
      <c r="B1294" s="1167" t="s">
        <v>935</v>
      </c>
      <c r="C1294" s="1167" t="s">
        <v>66</v>
      </c>
      <c r="D1294" s="1167">
        <v>50</v>
      </c>
      <c r="E1294" s="1167">
        <v>50</v>
      </c>
      <c r="H1294" s="1167">
        <v>0.2</v>
      </c>
      <c r="J1294" s="1167">
        <v>10</v>
      </c>
      <c r="M1294" s="1167">
        <v>0.4</v>
      </c>
      <c r="O1294" s="1167">
        <v>20</v>
      </c>
      <c r="R1294" s="1167">
        <v>0.4</v>
      </c>
      <c r="T1294" s="1167">
        <v>20</v>
      </c>
      <c r="U1294" s="1167">
        <v>0</v>
      </c>
      <c r="V1294" s="1167">
        <v>0</v>
      </c>
      <c r="W1294" s="1167">
        <v>1</v>
      </c>
      <c r="X1294" s="1167">
        <v>0</v>
      </c>
      <c r="Y1294" s="1167">
        <v>50</v>
      </c>
      <c r="Z1294" s="1167">
        <v>0</v>
      </c>
      <c r="AA1294" s="1167">
        <v>0</v>
      </c>
      <c r="AB1294" s="1167">
        <v>4.5</v>
      </c>
      <c r="AC1294" s="1167">
        <v>0</v>
      </c>
      <c r="AD1294" s="1167">
        <v>225</v>
      </c>
      <c r="AE1294" s="1167">
        <v>0</v>
      </c>
      <c r="AF1294" s="1167">
        <v>0</v>
      </c>
      <c r="AH1294" s="1167">
        <v>0</v>
      </c>
      <c r="AI1294" s="1167">
        <v>0</v>
      </c>
      <c r="BK1294" s="1167">
        <v>1290</v>
      </c>
    </row>
    <row r="1295" spans="1:63" s="1167" customFormat="1" ht="13.5" customHeight="1">
      <c r="A1295" s="1218">
        <v>44310</v>
      </c>
      <c r="B1295" s="1167" t="s">
        <v>168</v>
      </c>
      <c r="C1295" s="1167" t="s">
        <v>66</v>
      </c>
      <c r="D1295" s="1167">
        <v>120</v>
      </c>
      <c r="E1295" s="1167">
        <v>91</v>
      </c>
      <c r="J1295" s="1167">
        <v>0</v>
      </c>
      <c r="L1295" s="1167">
        <v>7.5</v>
      </c>
      <c r="O1295" s="1167">
        <v>682.5</v>
      </c>
      <c r="T1295" s="1167">
        <v>0</v>
      </c>
      <c r="U1295" s="1167">
        <v>0</v>
      </c>
      <c r="V1295" s="1167">
        <v>7.5</v>
      </c>
      <c r="W1295" s="1167">
        <v>0</v>
      </c>
      <c r="X1295" s="1167">
        <v>0</v>
      </c>
      <c r="Y1295" s="1167">
        <v>682.5</v>
      </c>
      <c r="Z1295" s="1167">
        <v>0</v>
      </c>
      <c r="AA1295" s="1167">
        <v>0</v>
      </c>
      <c r="AB1295" s="1167">
        <v>0</v>
      </c>
      <c r="AC1295" s="1167">
        <v>0</v>
      </c>
      <c r="AD1295" s="1167">
        <v>0</v>
      </c>
      <c r="AE1295" s="1167">
        <v>0</v>
      </c>
      <c r="AF1295" s="1167">
        <v>7.5</v>
      </c>
      <c r="AG1295" s="1167">
        <v>0</v>
      </c>
      <c r="AH1295" s="1167">
        <v>0</v>
      </c>
      <c r="AI1295" s="1167">
        <v>682.5</v>
      </c>
      <c r="BK1295" s="1167">
        <v>1291</v>
      </c>
    </row>
    <row r="1296" spans="1:63" s="1167" customFormat="1" ht="13.5" customHeight="1">
      <c r="A1296" s="1218">
        <v>44310</v>
      </c>
      <c r="B1296" s="1167" t="s">
        <v>132</v>
      </c>
      <c r="C1296" s="1167" t="s">
        <v>66</v>
      </c>
      <c r="D1296" s="1167">
        <v>70</v>
      </c>
      <c r="E1296" s="1167">
        <v>63</v>
      </c>
      <c r="J1296" s="1167">
        <v>0</v>
      </c>
      <c r="O1296" s="1167">
        <v>0</v>
      </c>
      <c r="Q1296" s="1167">
        <v>8</v>
      </c>
      <c r="T1296" s="1167">
        <v>504</v>
      </c>
      <c r="U1296" s="1167">
        <v>0</v>
      </c>
      <c r="V1296" s="1167">
        <v>8</v>
      </c>
      <c r="W1296" s="1167">
        <v>0</v>
      </c>
      <c r="X1296" s="1167">
        <v>0</v>
      </c>
      <c r="Y1296" s="1167">
        <v>504</v>
      </c>
      <c r="Z1296" s="1167">
        <v>0</v>
      </c>
      <c r="AA1296" s="1167">
        <v>0</v>
      </c>
      <c r="AB1296" s="1167">
        <v>0</v>
      </c>
      <c r="AC1296" s="1167">
        <v>0</v>
      </c>
      <c r="AD1296" s="1167">
        <v>0</v>
      </c>
      <c r="AE1296" s="1167">
        <v>0</v>
      </c>
      <c r="AF1296" s="1167">
        <v>8</v>
      </c>
      <c r="AG1296" s="1167">
        <v>0</v>
      </c>
      <c r="AH1296" s="1167">
        <v>0</v>
      </c>
      <c r="AI1296" s="1167">
        <v>504</v>
      </c>
      <c r="BK1296" s="1167">
        <v>1292</v>
      </c>
    </row>
    <row r="1297" spans="1:63" s="1167" customFormat="1" ht="13.5" customHeight="1">
      <c r="A1297" s="1218">
        <v>44310</v>
      </c>
      <c r="B1297" s="1167" t="s">
        <v>911</v>
      </c>
      <c r="C1297" s="1167" t="s">
        <v>66</v>
      </c>
      <c r="D1297" s="1167">
        <v>125</v>
      </c>
      <c r="E1297" s="1167">
        <v>125</v>
      </c>
      <c r="G1297" s="1167">
        <v>4.5</v>
      </c>
      <c r="J1297" s="1167">
        <v>562.5</v>
      </c>
      <c r="O1297" s="1167">
        <v>0</v>
      </c>
      <c r="Q1297" s="1167">
        <v>7</v>
      </c>
      <c r="S1297" s="1167" t="s">
        <v>888</v>
      </c>
      <c r="T1297" s="1167">
        <v>875</v>
      </c>
      <c r="U1297" s="1167">
        <v>0</v>
      </c>
      <c r="V1297" s="1167">
        <v>11.5</v>
      </c>
      <c r="W1297" s="1167">
        <v>0</v>
      </c>
      <c r="X1297" s="1167">
        <v>0</v>
      </c>
      <c r="Y1297" s="1167">
        <v>1437.5</v>
      </c>
      <c r="Z1297" s="1167">
        <v>0</v>
      </c>
      <c r="AA1297" s="1167">
        <v>0</v>
      </c>
      <c r="AB1297" s="1167">
        <v>0</v>
      </c>
      <c r="AC1297" s="1167">
        <v>0</v>
      </c>
      <c r="AD1297" s="1167">
        <v>0</v>
      </c>
      <c r="AE1297" s="1167">
        <v>0</v>
      </c>
      <c r="AF1297" s="1167">
        <v>11.5</v>
      </c>
      <c r="AG1297" s="1167">
        <v>0</v>
      </c>
      <c r="AH1297" s="1167">
        <v>0</v>
      </c>
      <c r="AI1297" s="1167">
        <v>1437.5</v>
      </c>
      <c r="BK1297" s="1167">
        <v>1293</v>
      </c>
    </row>
    <row r="1298" spans="1:63" s="1167" customFormat="1" ht="13.5" customHeight="1">
      <c r="A1298" s="1218">
        <v>44310</v>
      </c>
      <c r="B1298" s="1167" t="s">
        <v>16</v>
      </c>
      <c r="C1298" s="1167" t="s">
        <v>786</v>
      </c>
      <c r="D1298" s="1167">
        <v>145</v>
      </c>
      <c r="E1298" s="1167">
        <v>145</v>
      </c>
      <c r="H1298" s="1167" t="s">
        <v>883</v>
      </c>
      <c r="I1298" s="1167" t="s">
        <v>883</v>
      </c>
      <c r="J1298" s="1167">
        <v>0</v>
      </c>
      <c r="L1298" s="1167">
        <v>3.5</v>
      </c>
      <c r="O1298" s="1167">
        <v>507.5</v>
      </c>
      <c r="T1298" s="1167">
        <v>0</v>
      </c>
      <c r="U1298" s="1167">
        <v>0</v>
      </c>
      <c r="V1298" s="1167">
        <v>3.5</v>
      </c>
      <c r="W1298" s="1167">
        <v>0</v>
      </c>
      <c r="X1298" s="1167">
        <v>0</v>
      </c>
      <c r="Y1298" s="1167">
        <v>507.5</v>
      </c>
      <c r="Z1298" s="1167">
        <v>0</v>
      </c>
      <c r="AA1298" s="1167">
        <v>0</v>
      </c>
      <c r="AB1298" s="1167">
        <v>0</v>
      </c>
      <c r="AC1298" s="1167">
        <v>0</v>
      </c>
      <c r="AD1298" s="1167">
        <v>0</v>
      </c>
      <c r="AE1298" s="1167">
        <v>0</v>
      </c>
      <c r="AF1298" s="1167">
        <v>3.5</v>
      </c>
      <c r="AG1298" s="1167">
        <v>0</v>
      </c>
      <c r="AH1298" s="1167">
        <v>0</v>
      </c>
      <c r="AI1298" s="1167">
        <v>507.5</v>
      </c>
      <c r="BK1298" s="1167">
        <v>1294</v>
      </c>
    </row>
    <row r="1299" spans="1:63" s="1167" customFormat="1" ht="13.5" customHeight="1">
      <c r="A1299" s="1218">
        <v>44310</v>
      </c>
      <c r="B1299" s="1167" t="s">
        <v>899</v>
      </c>
      <c r="C1299" s="1167" t="s">
        <v>66</v>
      </c>
      <c r="D1299" s="1167">
        <v>100</v>
      </c>
      <c r="E1299" s="1167">
        <v>100</v>
      </c>
      <c r="J1299" s="1167">
        <v>0</v>
      </c>
      <c r="L1299" s="1167">
        <v>3.5</v>
      </c>
      <c r="O1299" s="1167">
        <v>350</v>
      </c>
      <c r="T1299" s="1167">
        <v>0</v>
      </c>
      <c r="U1299" s="1167">
        <v>0</v>
      </c>
      <c r="V1299" s="1167">
        <v>3.5</v>
      </c>
      <c r="W1299" s="1167">
        <v>0</v>
      </c>
      <c r="X1299" s="1167">
        <v>0</v>
      </c>
      <c r="Y1299" s="1167">
        <v>350</v>
      </c>
      <c r="Z1299" s="1167">
        <v>0</v>
      </c>
      <c r="AA1299" s="1167">
        <v>0</v>
      </c>
      <c r="AB1299" s="1167">
        <v>0</v>
      </c>
      <c r="AC1299" s="1167">
        <v>0</v>
      </c>
      <c r="AD1299" s="1167">
        <v>0</v>
      </c>
      <c r="AE1299" s="1167">
        <v>0</v>
      </c>
      <c r="AF1299" s="1167">
        <v>3.5</v>
      </c>
      <c r="AG1299" s="1167">
        <v>0</v>
      </c>
      <c r="AH1299" s="1167">
        <v>0</v>
      </c>
      <c r="AI1299" s="1167">
        <v>350</v>
      </c>
      <c r="BK1299" s="1167">
        <v>1295</v>
      </c>
    </row>
    <row r="1300" spans="1:63" s="1167" customFormat="1" ht="13.5" customHeight="1">
      <c r="A1300" s="1218">
        <v>44310</v>
      </c>
      <c r="B1300" s="1167" t="s">
        <v>233</v>
      </c>
      <c r="C1300" s="1167" t="s">
        <v>66</v>
      </c>
      <c r="D1300" s="1167">
        <v>105</v>
      </c>
      <c r="E1300" s="1167">
        <v>105</v>
      </c>
      <c r="J1300" s="1167">
        <v>0</v>
      </c>
      <c r="O1300" s="1167">
        <v>0</v>
      </c>
      <c r="Q1300" s="1167">
        <v>2.5</v>
      </c>
      <c r="T1300" s="1167">
        <v>262.5</v>
      </c>
      <c r="U1300" s="1167">
        <v>0</v>
      </c>
      <c r="V1300" s="1167">
        <v>2.5</v>
      </c>
      <c r="W1300" s="1167">
        <v>0</v>
      </c>
      <c r="X1300" s="1167">
        <v>0</v>
      </c>
      <c r="Y1300" s="1167">
        <v>262.5</v>
      </c>
      <c r="Z1300" s="1167">
        <v>0</v>
      </c>
      <c r="AA1300" s="1167">
        <v>0</v>
      </c>
      <c r="AB1300" s="1167">
        <v>0</v>
      </c>
      <c r="AC1300" s="1167">
        <v>0</v>
      </c>
      <c r="AD1300" s="1167">
        <v>0</v>
      </c>
      <c r="AE1300" s="1167">
        <v>0</v>
      </c>
      <c r="AF1300" s="1167">
        <v>2.5</v>
      </c>
      <c r="AG1300" s="1167">
        <v>0</v>
      </c>
      <c r="AH1300" s="1167">
        <v>0</v>
      </c>
      <c r="AI1300" s="1167">
        <v>262.5</v>
      </c>
      <c r="BK1300" s="1167">
        <v>1296</v>
      </c>
    </row>
    <row r="1301" spans="1:63" s="1167" customFormat="1" ht="13.5" customHeight="1">
      <c r="A1301" s="1218">
        <v>44310</v>
      </c>
      <c r="B1301" s="1167" t="s">
        <v>889</v>
      </c>
      <c r="C1301" s="1167" t="s">
        <v>66</v>
      </c>
      <c r="D1301" s="1167">
        <v>45</v>
      </c>
      <c r="E1301" s="1167">
        <v>40</v>
      </c>
      <c r="J1301" s="1167">
        <v>0</v>
      </c>
      <c r="O1301" s="1167">
        <v>0</v>
      </c>
      <c r="Q1301" s="1167">
        <v>4</v>
      </c>
      <c r="T1301" s="1167">
        <v>160</v>
      </c>
      <c r="U1301" s="1167">
        <v>0</v>
      </c>
      <c r="V1301" s="1167">
        <v>4</v>
      </c>
      <c r="W1301" s="1167">
        <v>0</v>
      </c>
      <c r="X1301" s="1167">
        <v>0</v>
      </c>
      <c r="Y1301" s="1167">
        <v>160</v>
      </c>
      <c r="Z1301" s="1167">
        <v>0</v>
      </c>
      <c r="AA1301" s="1167">
        <v>0</v>
      </c>
      <c r="AB1301" s="1167">
        <v>0</v>
      </c>
      <c r="AC1301" s="1167">
        <v>0</v>
      </c>
      <c r="AD1301" s="1167">
        <v>0</v>
      </c>
      <c r="AE1301" s="1167">
        <v>0</v>
      </c>
      <c r="AF1301" s="1167">
        <v>4</v>
      </c>
      <c r="AG1301" s="1167">
        <v>0</v>
      </c>
      <c r="AH1301" s="1167">
        <v>0</v>
      </c>
      <c r="AI1301" s="1167">
        <v>160</v>
      </c>
      <c r="BK1301" s="1167">
        <v>1297</v>
      </c>
    </row>
    <row r="1302" spans="1:63" s="1167" customFormat="1" ht="13.5" customHeight="1">
      <c r="A1302" s="1218">
        <v>44310</v>
      </c>
      <c r="B1302" s="1167" t="s">
        <v>3</v>
      </c>
      <c r="C1302" s="1167" t="s">
        <v>66</v>
      </c>
      <c r="D1302" s="1167">
        <v>14</v>
      </c>
      <c r="E1302" s="1167">
        <v>12</v>
      </c>
      <c r="J1302" s="1167">
        <v>0</v>
      </c>
      <c r="L1302" s="1167">
        <v>10</v>
      </c>
      <c r="O1302" s="1167">
        <v>120</v>
      </c>
      <c r="T1302" s="1167">
        <v>0</v>
      </c>
      <c r="U1302" s="1167">
        <v>0</v>
      </c>
      <c r="V1302" s="1167">
        <v>10</v>
      </c>
      <c r="W1302" s="1167">
        <v>0</v>
      </c>
      <c r="X1302" s="1167">
        <v>0</v>
      </c>
      <c r="Y1302" s="1167">
        <v>120</v>
      </c>
      <c r="Z1302" s="1167">
        <v>0</v>
      </c>
      <c r="AA1302" s="1167">
        <v>0</v>
      </c>
      <c r="AB1302" s="1167">
        <v>0</v>
      </c>
      <c r="AC1302" s="1167">
        <v>0</v>
      </c>
      <c r="AD1302" s="1167">
        <v>0</v>
      </c>
      <c r="AE1302" s="1167">
        <v>0</v>
      </c>
      <c r="AF1302" s="1167">
        <v>10</v>
      </c>
      <c r="AG1302" s="1167">
        <v>0</v>
      </c>
      <c r="AH1302" s="1167">
        <v>0</v>
      </c>
      <c r="AI1302" s="1167">
        <v>120</v>
      </c>
      <c r="BK1302" s="1167">
        <v>1298</v>
      </c>
    </row>
    <row r="1303" spans="1:63" s="1167" customFormat="1" ht="13.5" customHeight="1">
      <c r="A1303" s="1218">
        <v>44310</v>
      </c>
      <c r="B1303" s="1167" t="s">
        <v>67</v>
      </c>
      <c r="C1303" s="1167" t="s">
        <v>66</v>
      </c>
      <c r="D1303" s="1167">
        <v>30</v>
      </c>
      <c r="E1303" s="1167">
        <v>27</v>
      </c>
      <c r="J1303" s="1167">
        <v>0</v>
      </c>
      <c r="O1303" s="1167">
        <v>0</v>
      </c>
      <c r="Q1303" s="1167">
        <v>9</v>
      </c>
      <c r="T1303" s="1167">
        <v>243</v>
      </c>
      <c r="U1303" s="1167">
        <v>0</v>
      </c>
      <c r="V1303" s="1167">
        <v>9</v>
      </c>
      <c r="W1303" s="1167">
        <v>0</v>
      </c>
      <c r="X1303" s="1167">
        <v>0</v>
      </c>
      <c r="Y1303" s="1167">
        <v>243</v>
      </c>
      <c r="Z1303" s="1167">
        <v>0</v>
      </c>
      <c r="AA1303" s="1167">
        <v>0</v>
      </c>
      <c r="AB1303" s="1167">
        <v>0</v>
      </c>
      <c r="AC1303" s="1167">
        <v>0</v>
      </c>
      <c r="AD1303" s="1167">
        <v>0</v>
      </c>
      <c r="AE1303" s="1167">
        <v>0</v>
      </c>
      <c r="AF1303" s="1167">
        <v>9</v>
      </c>
      <c r="AG1303" s="1167">
        <v>0</v>
      </c>
      <c r="AH1303" s="1167">
        <v>0</v>
      </c>
      <c r="AI1303" s="1167">
        <v>243</v>
      </c>
      <c r="BK1303" s="1167">
        <v>1299</v>
      </c>
    </row>
    <row r="1304" spans="1:63" s="1167" customFormat="1" ht="13.5" customHeight="1">
      <c r="A1304" s="1218">
        <v>44310</v>
      </c>
      <c r="B1304" s="1167" t="s">
        <v>157</v>
      </c>
      <c r="C1304" s="1167" t="s">
        <v>66</v>
      </c>
      <c r="D1304" s="1167">
        <v>140</v>
      </c>
      <c r="E1304" s="1167">
        <v>140</v>
      </c>
      <c r="J1304" s="1167">
        <v>0</v>
      </c>
      <c r="L1304" s="1167">
        <v>3.5</v>
      </c>
      <c r="O1304" s="1167">
        <v>490</v>
      </c>
      <c r="T1304" s="1167">
        <v>0</v>
      </c>
      <c r="U1304" s="1167">
        <v>0</v>
      </c>
      <c r="V1304" s="1167">
        <v>3.5</v>
      </c>
      <c r="W1304" s="1167">
        <v>0</v>
      </c>
      <c r="X1304" s="1167">
        <v>0</v>
      </c>
      <c r="Y1304" s="1167">
        <v>490</v>
      </c>
      <c r="Z1304" s="1167">
        <v>0</v>
      </c>
      <c r="AA1304" s="1167">
        <v>0</v>
      </c>
      <c r="AB1304" s="1167">
        <v>0</v>
      </c>
      <c r="AC1304" s="1167">
        <v>0</v>
      </c>
      <c r="AD1304" s="1167">
        <v>0</v>
      </c>
      <c r="AE1304" s="1167">
        <v>0</v>
      </c>
      <c r="AF1304" s="1167">
        <v>3.5</v>
      </c>
      <c r="AG1304" s="1167">
        <v>0</v>
      </c>
      <c r="AH1304" s="1167">
        <v>0</v>
      </c>
      <c r="AI1304" s="1167">
        <v>490</v>
      </c>
      <c r="BK1304" s="1167">
        <v>1300</v>
      </c>
    </row>
    <row r="1305" spans="1:63" s="1167" customFormat="1" ht="13.5" customHeight="1">
      <c r="A1305" s="1218">
        <v>44310</v>
      </c>
      <c r="B1305" s="1167" t="s">
        <v>913</v>
      </c>
      <c r="C1305" s="1167" t="s">
        <v>66</v>
      </c>
      <c r="D1305" s="1167">
        <v>115</v>
      </c>
      <c r="E1305" s="1167">
        <v>113</v>
      </c>
      <c r="J1305" s="1167">
        <v>0</v>
      </c>
      <c r="O1305" s="1167">
        <v>0</v>
      </c>
      <c r="T1305" s="1167">
        <v>0</v>
      </c>
      <c r="U1305" s="1167">
        <v>0</v>
      </c>
      <c r="V1305" s="1167">
        <v>0</v>
      </c>
      <c r="W1305" s="1167">
        <v>0</v>
      </c>
      <c r="X1305" s="1167">
        <v>0</v>
      </c>
      <c r="Y1305" s="1167">
        <v>0</v>
      </c>
      <c r="Z1305" s="1167">
        <v>0</v>
      </c>
      <c r="AA1305" s="1167">
        <v>0</v>
      </c>
      <c r="AB1305" s="1167">
        <v>0</v>
      </c>
      <c r="AC1305" s="1167">
        <v>0</v>
      </c>
      <c r="AD1305" s="1167">
        <v>0</v>
      </c>
      <c r="AE1305" s="1167">
        <v>0</v>
      </c>
      <c r="AF1305" s="1167">
        <v>0</v>
      </c>
      <c r="AG1305" s="1167">
        <v>0</v>
      </c>
      <c r="AH1305" s="1167">
        <v>0</v>
      </c>
      <c r="AI1305" s="1167">
        <v>0</v>
      </c>
      <c r="BK1305" s="1167">
        <v>1301</v>
      </c>
    </row>
    <row r="1306" spans="1:63" s="1167" customFormat="1" ht="13.5" customHeight="1">
      <c r="A1306" s="1218">
        <v>44310</v>
      </c>
      <c r="B1306" s="1167" t="s">
        <v>83</v>
      </c>
      <c r="C1306" s="1167" t="s">
        <v>786</v>
      </c>
      <c r="D1306" s="1167">
        <v>10</v>
      </c>
      <c r="E1306" s="1167">
        <v>10</v>
      </c>
      <c r="J1306" s="1167">
        <v>0</v>
      </c>
      <c r="M1306" s="1167">
        <v>12</v>
      </c>
      <c r="O1306" s="1167">
        <v>120</v>
      </c>
      <c r="R1306" s="1167">
        <v>12</v>
      </c>
      <c r="T1306" s="1167">
        <v>120</v>
      </c>
      <c r="U1306" s="1167">
        <v>0</v>
      </c>
      <c r="V1306" s="1167">
        <v>0</v>
      </c>
      <c r="W1306" s="1167">
        <v>24</v>
      </c>
      <c r="X1306" s="1167">
        <v>0</v>
      </c>
      <c r="Y1306" s="1167">
        <v>240</v>
      </c>
      <c r="Z1306" s="1167">
        <v>0</v>
      </c>
      <c r="AA1306" s="1167">
        <v>0</v>
      </c>
      <c r="AB1306" s="1167">
        <v>0</v>
      </c>
      <c r="AC1306" s="1167">
        <v>0</v>
      </c>
      <c r="AD1306" s="1167">
        <v>0</v>
      </c>
      <c r="AE1306" s="1167">
        <v>0</v>
      </c>
      <c r="AF1306" s="1167">
        <v>0</v>
      </c>
      <c r="AG1306" s="1167">
        <v>24</v>
      </c>
      <c r="AH1306" s="1167">
        <v>0</v>
      </c>
      <c r="AI1306" s="1167">
        <v>240</v>
      </c>
      <c r="BK1306" s="1167">
        <v>1302</v>
      </c>
    </row>
    <row r="1307" spans="1:63" s="1167" customFormat="1" ht="13.5" customHeight="1">
      <c r="A1307" s="1218">
        <v>44310</v>
      </c>
      <c r="B1307" s="1167" t="s">
        <v>78</v>
      </c>
      <c r="C1307" s="1167" t="s">
        <v>66</v>
      </c>
      <c r="D1307" s="1167">
        <v>10</v>
      </c>
      <c r="E1307" s="1167">
        <v>7</v>
      </c>
      <c r="J1307" s="1167">
        <v>0</v>
      </c>
      <c r="O1307" s="1167">
        <v>0</v>
      </c>
      <c r="R1307" s="1167">
        <v>30</v>
      </c>
      <c r="T1307" s="1167">
        <v>210</v>
      </c>
      <c r="U1307" s="1167">
        <v>0</v>
      </c>
      <c r="V1307" s="1167">
        <v>0</v>
      </c>
      <c r="W1307" s="1167">
        <v>30</v>
      </c>
      <c r="X1307" s="1167">
        <v>0</v>
      </c>
      <c r="Y1307" s="1167">
        <v>210</v>
      </c>
      <c r="Z1307" s="1167">
        <v>0</v>
      </c>
      <c r="AA1307" s="1167">
        <v>0</v>
      </c>
      <c r="AB1307" s="1167">
        <v>0</v>
      </c>
      <c r="AC1307" s="1167">
        <v>0</v>
      </c>
      <c r="AD1307" s="1167">
        <v>0</v>
      </c>
      <c r="AE1307" s="1167">
        <v>0</v>
      </c>
      <c r="AF1307" s="1167">
        <v>0</v>
      </c>
      <c r="AG1307" s="1167">
        <v>30</v>
      </c>
      <c r="AH1307" s="1167">
        <v>0</v>
      </c>
      <c r="AI1307" s="1167">
        <v>210</v>
      </c>
      <c r="BK1307" s="1167">
        <v>1303</v>
      </c>
    </row>
    <row r="1308" spans="1:63" s="1167" customFormat="1" ht="13.5" customHeight="1">
      <c r="A1308" s="1218">
        <v>44310</v>
      </c>
      <c r="B1308" s="1167" t="s">
        <v>904</v>
      </c>
      <c r="C1308" s="1167" t="s">
        <v>66</v>
      </c>
      <c r="D1308" s="1167">
        <v>5</v>
      </c>
      <c r="E1308" s="1167">
        <v>5</v>
      </c>
      <c r="J1308" s="1167">
        <v>0</v>
      </c>
      <c r="M1308" s="1167">
        <v>30</v>
      </c>
      <c r="O1308" s="1167">
        <v>150</v>
      </c>
      <c r="T1308" s="1167">
        <v>0</v>
      </c>
      <c r="U1308" s="1167">
        <v>0</v>
      </c>
      <c r="V1308" s="1167">
        <v>0</v>
      </c>
      <c r="W1308" s="1167">
        <v>30</v>
      </c>
      <c r="X1308" s="1167">
        <v>0</v>
      </c>
      <c r="Y1308" s="1167">
        <v>150</v>
      </c>
      <c r="Z1308" s="1167">
        <v>0</v>
      </c>
      <c r="AA1308" s="1167">
        <v>0</v>
      </c>
      <c r="AB1308" s="1167">
        <v>0</v>
      </c>
      <c r="AC1308" s="1167">
        <v>0</v>
      </c>
      <c r="AD1308" s="1167">
        <v>0</v>
      </c>
      <c r="AE1308" s="1167">
        <v>0</v>
      </c>
      <c r="AF1308" s="1167">
        <v>0</v>
      </c>
      <c r="AG1308" s="1167">
        <v>30</v>
      </c>
      <c r="AH1308" s="1167">
        <v>0</v>
      </c>
      <c r="AI1308" s="1167">
        <v>150</v>
      </c>
      <c r="BK1308" s="1167">
        <v>1304</v>
      </c>
    </row>
    <row r="1309" spans="1:63" s="1167" customFormat="1" ht="13.5" customHeight="1">
      <c r="A1309" s="1218">
        <v>44310</v>
      </c>
      <c r="B1309" s="1167" t="s">
        <v>478</v>
      </c>
      <c r="C1309" s="1167" t="s">
        <v>66</v>
      </c>
      <c r="D1309" s="1167">
        <v>12</v>
      </c>
      <c r="E1309" s="1167">
        <v>12</v>
      </c>
      <c r="H1309" s="1167">
        <v>18</v>
      </c>
      <c r="J1309" s="1167">
        <v>216</v>
      </c>
      <c r="O1309" s="1167">
        <v>0</v>
      </c>
      <c r="T1309" s="1167">
        <v>0</v>
      </c>
      <c r="U1309" s="1167">
        <v>0</v>
      </c>
      <c r="V1309" s="1167">
        <v>0</v>
      </c>
      <c r="W1309" s="1167">
        <v>18</v>
      </c>
      <c r="X1309" s="1167">
        <v>0</v>
      </c>
      <c r="Y1309" s="1167">
        <v>216</v>
      </c>
      <c r="Z1309" s="1167">
        <v>0</v>
      </c>
      <c r="AA1309" s="1167">
        <v>0</v>
      </c>
      <c r="AB1309" s="1167">
        <v>0</v>
      </c>
      <c r="AC1309" s="1167">
        <v>0</v>
      </c>
      <c r="AD1309" s="1167">
        <v>0</v>
      </c>
      <c r="AE1309" s="1167">
        <v>0</v>
      </c>
      <c r="AF1309" s="1167">
        <v>0</v>
      </c>
      <c r="AG1309" s="1167">
        <v>18</v>
      </c>
      <c r="AH1309" s="1167">
        <v>0</v>
      </c>
      <c r="AI1309" s="1167">
        <v>216</v>
      </c>
      <c r="BK1309" s="1167">
        <v>1305</v>
      </c>
    </row>
    <row r="1310" spans="1:63" s="1167" customFormat="1" ht="13.5" customHeight="1">
      <c r="A1310" s="1218">
        <v>44310</v>
      </c>
      <c r="B1310" s="1167" t="s">
        <v>60</v>
      </c>
      <c r="C1310" s="1167" t="s">
        <v>66</v>
      </c>
      <c r="D1310" s="1167">
        <v>20</v>
      </c>
      <c r="E1310" s="1167">
        <v>20</v>
      </c>
      <c r="H1310" s="1167">
        <v>0.5</v>
      </c>
      <c r="J1310" s="1167">
        <v>10</v>
      </c>
      <c r="M1310" s="1167">
        <v>1</v>
      </c>
      <c r="O1310" s="1167">
        <v>20</v>
      </c>
      <c r="R1310" s="1167">
        <v>1</v>
      </c>
      <c r="T1310" s="1167">
        <v>20</v>
      </c>
      <c r="U1310" s="1167">
        <v>0</v>
      </c>
      <c r="V1310" s="1167">
        <v>0</v>
      </c>
      <c r="W1310" s="1167">
        <v>2.5</v>
      </c>
      <c r="X1310" s="1167">
        <v>0</v>
      </c>
      <c r="Y1310" s="1167">
        <v>50</v>
      </c>
      <c r="Z1310" s="1167">
        <v>0</v>
      </c>
      <c r="AA1310" s="1167">
        <v>0</v>
      </c>
      <c r="AB1310" s="1167">
        <v>0</v>
      </c>
      <c r="AC1310" s="1167">
        <v>0</v>
      </c>
      <c r="AD1310" s="1167">
        <v>0</v>
      </c>
      <c r="AE1310" s="1167">
        <v>0</v>
      </c>
      <c r="AF1310" s="1167">
        <v>0</v>
      </c>
      <c r="AG1310" s="1167">
        <v>2.5</v>
      </c>
      <c r="AH1310" s="1167">
        <v>0</v>
      </c>
      <c r="AI1310" s="1167">
        <v>50</v>
      </c>
      <c r="BK1310" s="1167">
        <v>1306</v>
      </c>
    </row>
    <row r="1311" spans="1:63" s="1167" customFormat="1" ht="13.5" customHeight="1">
      <c r="A1311" s="1218">
        <v>44310</v>
      </c>
      <c r="B1311" s="1167" t="s">
        <v>61</v>
      </c>
      <c r="C1311" s="1167" t="s">
        <v>66</v>
      </c>
      <c r="D1311" s="1167">
        <v>20</v>
      </c>
      <c r="E1311" s="1167">
        <v>20</v>
      </c>
      <c r="H1311" s="1167">
        <v>0.8</v>
      </c>
      <c r="J1311" s="1167">
        <v>16</v>
      </c>
      <c r="M1311" s="1167">
        <v>1</v>
      </c>
      <c r="O1311" s="1167">
        <v>20</v>
      </c>
      <c r="R1311" s="1167">
        <v>0.8</v>
      </c>
      <c r="T1311" s="1167">
        <v>16</v>
      </c>
      <c r="U1311" s="1167">
        <v>0</v>
      </c>
      <c r="V1311" s="1167">
        <v>0</v>
      </c>
      <c r="W1311" s="1167">
        <v>2.6</v>
      </c>
      <c r="X1311" s="1167">
        <v>0</v>
      </c>
      <c r="Y1311" s="1167">
        <v>52</v>
      </c>
      <c r="Z1311" s="1167">
        <v>0</v>
      </c>
      <c r="AA1311" s="1167">
        <v>0</v>
      </c>
      <c r="AB1311" s="1167">
        <v>0</v>
      </c>
      <c r="AC1311" s="1167">
        <v>0</v>
      </c>
      <c r="AD1311" s="1167">
        <v>0</v>
      </c>
      <c r="AE1311" s="1167">
        <v>0</v>
      </c>
      <c r="AF1311" s="1167">
        <v>0</v>
      </c>
      <c r="AG1311" s="1167">
        <v>2.6</v>
      </c>
      <c r="AH1311" s="1167">
        <v>0</v>
      </c>
      <c r="AI1311" s="1167">
        <v>52</v>
      </c>
      <c r="BK1311" s="1167">
        <v>1307</v>
      </c>
    </row>
    <row r="1312" spans="1:63" s="1167" customFormat="1" ht="13.5" customHeight="1">
      <c r="A1312" s="1218">
        <v>44310</v>
      </c>
      <c r="B1312" s="1167" t="s">
        <v>160</v>
      </c>
      <c r="C1312" s="1167" t="s">
        <v>66</v>
      </c>
      <c r="D1312" s="1167">
        <v>14</v>
      </c>
      <c r="E1312" s="1167">
        <v>12</v>
      </c>
      <c r="J1312" s="1167">
        <v>0</v>
      </c>
      <c r="O1312" s="1167">
        <v>0</v>
      </c>
      <c r="T1312" s="1167">
        <v>0</v>
      </c>
      <c r="U1312" s="1167">
        <v>0</v>
      </c>
      <c r="V1312" s="1167">
        <v>0</v>
      </c>
      <c r="W1312" s="1167">
        <v>0</v>
      </c>
      <c r="X1312" s="1167">
        <v>0</v>
      </c>
      <c r="Y1312" s="1167">
        <v>0</v>
      </c>
      <c r="Z1312" s="1167">
        <v>0</v>
      </c>
      <c r="AA1312" s="1167">
        <v>0</v>
      </c>
      <c r="AB1312" s="1167">
        <v>0</v>
      </c>
      <c r="AC1312" s="1167">
        <v>0</v>
      </c>
      <c r="AD1312" s="1167">
        <v>0</v>
      </c>
      <c r="AE1312" s="1167">
        <v>0</v>
      </c>
      <c r="AF1312" s="1167">
        <v>0</v>
      </c>
      <c r="AG1312" s="1167">
        <v>0</v>
      </c>
      <c r="AH1312" s="1167">
        <v>0</v>
      </c>
      <c r="AI1312" s="1167">
        <v>0</v>
      </c>
      <c r="BK1312" s="1167">
        <v>1308</v>
      </c>
    </row>
    <row r="1313" spans="1:63" s="1167" customFormat="1" ht="13.5" customHeight="1">
      <c r="A1313" s="1218">
        <v>44310</v>
      </c>
      <c r="B1313" s="1167" t="s">
        <v>161</v>
      </c>
      <c r="C1313" s="1167" t="s">
        <v>389</v>
      </c>
      <c r="D1313" s="1167">
        <v>13</v>
      </c>
      <c r="E1313" s="1167">
        <v>13</v>
      </c>
      <c r="J1313" s="1167">
        <v>0</v>
      </c>
      <c r="O1313" s="1167">
        <v>0</v>
      </c>
      <c r="T1313" s="1167">
        <v>0</v>
      </c>
      <c r="U1313" s="1167">
        <v>0</v>
      </c>
      <c r="V1313" s="1167">
        <v>0</v>
      </c>
      <c r="W1313" s="1167">
        <v>0</v>
      </c>
      <c r="X1313" s="1167">
        <v>0</v>
      </c>
      <c r="Y1313" s="1167">
        <v>0</v>
      </c>
      <c r="Z1313" s="1167">
        <v>0</v>
      </c>
      <c r="AA1313" s="1167">
        <v>0</v>
      </c>
      <c r="AB1313" s="1167">
        <v>0</v>
      </c>
      <c r="AC1313" s="1167">
        <v>0</v>
      </c>
      <c r="AD1313" s="1167">
        <v>0</v>
      </c>
      <c r="AE1313" s="1167">
        <v>0</v>
      </c>
      <c r="AF1313" s="1167">
        <v>0</v>
      </c>
      <c r="AG1313" s="1167">
        <v>0</v>
      </c>
      <c r="AH1313" s="1167">
        <v>0</v>
      </c>
      <c r="AI1313" s="1167">
        <v>0</v>
      </c>
      <c r="BK1313" s="1167">
        <v>1309</v>
      </c>
    </row>
    <row r="1314" spans="1:63" s="1167" customFormat="1" ht="13.5" customHeight="1">
      <c r="A1314" s="1218">
        <v>44310</v>
      </c>
      <c r="B1314" s="1167" t="s">
        <v>896</v>
      </c>
      <c r="C1314" s="1167" t="s">
        <v>66</v>
      </c>
      <c r="D1314" s="1167">
        <v>10</v>
      </c>
      <c r="E1314" s="1167">
        <v>10</v>
      </c>
      <c r="H1314" s="1167">
        <v>5</v>
      </c>
      <c r="J1314" s="1167">
        <v>50</v>
      </c>
      <c r="M1314" s="1167">
        <v>5</v>
      </c>
      <c r="O1314" s="1167">
        <v>50</v>
      </c>
      <c r="R1314" s="1167">
        <v>5</v>
      </c>
      <c r="T1314" s="1167">
        <v>50</v>
      </c>
      <c r="U1314" s="1167">
        <v>0</v>
      </c>
      <c r="V1314" s="1167">
        <v>0</v>
      </c>
      <c r="W1314" s="1167">
        <v>15</v>
      </c>
      <c r="X1314" s="1167">
        <v>0</v>
      </c>
      <c r="Y1314" s="1167">
        <v>150</v>
      </c>
      <c r="Z1314" s="1167">
        <v>0</v>
      </c>
      <c r="AA1314" s="1167">
        <v>0</v>
      </c>
      <c r="AB1314" s="1167">
        <v>0</v>
      </c>
      <c r="AC1314" s="1167">
        <v>0</v>
      </c>
      <c r="AD1314" s="1167">
        <v>0</v>
      </c>
      <c r="AE1314" s="1167">
        <v>0</v>
      </c>
      <c r="AF1314" s="1167">
        <v>0</v>
      </c>
      <c r="AG1314" s="1167">
        <v>15</v>
      </c>
      <c r="AH1314" s="1167">
        <v>0</v>
      </c>
      <c r="AI1314" s="1167">
        <v>150</v>
      </c>
      <c r="BK1314" s="1167">
        <v>1310</v>
      </c>
    </row>
    <row r="1315" spans="1:63" s="1167" customFormat="1" ht="13.5" customHeight="1">
      <c r="A1315" s="1218">
        <v>44310</v>
      </c>
      <c r="B1315" s="1167" t="s">
        <v>893</v>
      </c>
      <c r="C1315" s="1167" t="s">
        <v>66</v>
      </c>
      <c r="D1315" s="1167">
        <v>25</v>
      </c>
      <c r="E1315" s="1167">
        <v>25</v>
      </c>
      <c r="J1315" s="1167">
        <v>0</v>
      </c>
      <c r="O1315" s="1167">
        <v>0</v>
      </c>
      <c r="R1315" s="1167">
        <v>5</v>
      </c>
      <c r="T1315" s="1167">
        <v>125</v>
      </c>
      <c r="U1315" s="1167">
        <v>0</v>
      </c>
      <c r="V1315" s="1167">
        <v>0</v>
      </c>
      <c r="W1315" s="1167">
        <v>5</v>
      </c>
      <c r="X1315" s="1167">
        <v>0</v>
      </c>
      <c r="Y1315" s="1167">
        <v>125</v>
      </c>
      <c r="Z1315" s="1167">
        <v>0</v>
      </c>
      <c r="AA1315" s="1167">
        <v>0</v>
      </c>
      <c r="AB1315" s="1167">
        <v>0</v>
      </c>
      <c r="AC1315" s="1167">
        <v>0</v>
      </c>
      <c r="AD1315" s="1167">
        <v>0</v>
      </c>
      <c r="AE1315" s="1167">
        <v>0</v>
      </c>
      <c r="AF1315" s="1167">
        <v>0</v>
      </c>
      <c r="AG1315" s="1167">
        <v>5</v>
      </c>
      <c r="AH1315" s="1167">
        <v>0</v>
      </c>
      <c r="AI1315" s="1167">
        <v>125</v>
      </c>
      <c r="BK1315" s="1167">
        <v>1311</v>
      </c>
    </row>
    <row r="1316" spans="1:63" s="1167" customFormat="1" ht="13.5" customHeight="1">
      <c r="A1316" s="1218">
        <v>44310</v>
      </c>
      <c r="B1316" s="1167" t="s">
        <v>126</v>
      </c>
      <c r="C1316" s="1167" t="s">
        <v>66</v>
      </c>
      <c r="D1316" s="1167">
        <v>15</v>
      </c>
      <c r="E1316" s="1167">
        <v>15</v>
      </c>
      <c r="J1316" s="1167">
        <v>0</v>
      </c>
      <c r="O1316" s="1167">
        <v>0</v>
      </c>
      <c r="T1316" s="1167">
        <v>0</v>
      </c>
      <c r="U1316" s="1167">
        <v>0</v>
      </c>
      <c r="V1316" s="1167">
        <v>0</v>
      </c>
      <c r="W1316" s="1167">
        <v>0</v>
      </c>
      <c r="X1316" s="1167">
        <v>0</v>
      </c>
      <c r="Y1316" s="1167">
        <v>0</v>
      </c>
      <c r="Z1316" s="1167">
        <v>0</v>
      </c>
      <c r="AA1316" s="1167">
        <v>0</v>
      </c>
      <c r="AB1316" s="1167">
        <v>0</v>
      </c>
      <c r="AC1316" s="1167">
        <v>0</v>
      </c>
      <c r="AD1316" s="1167">
        <v>0</v>
      </c>
      <c r="AE1316" s="1167">
        <v>0</v>
      </c>
      <c r="AF1316" s="1167">
        <v>0</v>
      </c>
      <c r="AG1316" s="1167">
        <v>0</v>
      </c>
      <c r="AH1316" s="1167">
        <v>0</v>
      </c>
      <c r="AI1316" s="1167">
        <v>0</v>
      </c>
      <c r="BK1316" s="1167">
        <v>1312</v>
      </c>
    </row>
    <row r="1317" spans="1:63" s="1167" customFormat="1" ht="13.5" customHeight="1">
      <c r="A1317" s="1218">
        <v>44310</v>
      </c>
      <c r="B1317" s="1167" t="s">
        <v>918</v>
      </c>
      <c r="C1317" s="1167" t="s">
        <v>66</v>
      </c>
      <c r="D1317" s="1167">
        <v>15</v>
      </c>
      <c r="E1317" s="1167">
        <v>15</v>
      </c>
      <c r="J1317" s="1167">
        <v>0</v>
      </c>
      <c r="O1317" s="1167">
        <v>0</v>
      </c>
      <c r="R1317" s="1167">
        <v>5</v>
      </c>
      <c r="T1317" s="1167">
        <v>75</v>
      </c>
      <c r="U1317" s="1167">
        <v>0</v>
      </c>
      <c r="V1317" s="1167">
        <v>0</v>
      </c>
      <c r="W1317" s="1167">
        <v>5</v>
      </c>
      <c r="X1317" s="1167">
        <v>0</v>
      </c>
      <c r="Y1317" s="1167">
        <v>75</v>
      </c>
      <c r="Z1317" s="1167">
        <v>0</v>
      </c>
      <c r="AA1317" s="1167">
        <v>0</v>
      </c>
      <c r="AB1317" s="1167">
        <v>0</v>
      </c>
      <c r="AC1317" s="1167">
        <v>0</v>
      </c>
      <c r="AD1317" s="1167">
        <v>0</v>
      </c>
      <c r="AE1317" s="1167">
        <v>0</v>
      </c>
      <c r="AF1317" s="1167">
        <v>0</v>
      </c>
      <c r="AG1317" s="1167">
        <v>5</v>
      </c>
      <c r="AH1317" s="1167">
        <v>0</v>
      </c>
      <c r="AI1317" s="1167">
        <v>75</v>
      </c>
      <c r="BK1317" s="1167">
        <v>1313</v>
      </c>
    </row>
    <row r="1318" spans="1:63" s="1167" customFormat="1" ht="13.5" customHeight="1">
      <c r="A1318" s="1218">
        <v>44310</v>
      </c>
      <c r="B1318" s="1167" t="s">
        <v>64</v>
      </c>
      <c r="C1318" s="1167" t="s">
        <v>66</v>
      </c>
      <c r="D1318" s="1167">
        <v>13</v>
      </c>
      <c r="E1318" s="1167">
        <v>13</v>
      </c>
      <c r="J1318" s="1167">
        <v>0</v>
      </c>
      <c r="M1318" s="1167">
        <v>6</v>
      </c>
      <c r="O1318" s="1167">
        <v>78</v>
      </c>
      <c r="T1318" s="1167">
        <v>0</v>
      </c>
      <c r="U1318" s="1167">
        <v>0</v>
      </c>
      <c r="V1318" s="1167">
        <v>0</v>
      </c>
      <c r="W1318" s="1167">
        <v>6</v>
      </c>
      <c r="X1318" s="1167">
        <v>0</v>
      </c>
      <c r="Y1318" s="1167">
        <v>78</v>
      </c>
      <c r="Z1318" s="1167">
        <v>0</v>
      </c>
      <c r="AA1318" s="1167">
        <v>0</v>
      </c>
      <c r="AB1318" s="1167">
        <v>0</v>
      </c>
      <c r="AC1318" s="1167">
        <v>0</v>
      </c>
      <c r="AD1318" s="1167">
        <v>0</v>
      </c>
      <c r="AE1318" s="1167">
        <v>0</v>
      </c>
      <c r="AF1318" s="1167">
        <v>0</v>
      </c>
      <c r="AG1318" s="1167">
        <v>6</v>
      </c>
      <c r="AH1318" s="1167">
        <v>0</v>
      </c>
      <c r="AI1318" s="1167">
        <v>78</v>
      </c>
      <c r="BK1318" s="1167">
        <v>1314</v>
      </c>
    </row>
    <row r="1319" spans="1:63" s="1167" customFormat="1" ht="13.5" customHeight="1">
      <c r="A1319" s="1218">
        <v>44310</v>
      </c>
      <c r="B1319" s="1167" t="s">
        <v>511</v>
      </c>
      <c r="C1319" s="1167" t="s">
        <v>66</v>
      </c>
      <c r="D1319" s="1167">
        <v>20</v>
      </c>
      <c r="E1319" s="1167">
        <v>15</v>
      </c>
      <c r="J1319" s="1167">
        <v>0</v>
      </c>
      <c r="O1319" s="1167">
        <v>0</v>
      </c>
      <c r="R1319" s="1167">
        <v>1</v>
      </c>
      <c r="T1319" s="1167">
        <v>15</v>
      </c>
      <c r="U1319" s="1167">
        <v>0</v>
      </c>
      <c r="V1319" s="1167">
        <v>0</v>
      </c>
      <c r="W1319" s="1167">
        <v>1</v>
      </c>
      <c r="X1319" s="1167">
        <v>0</v>
      </c>
      <c r="Y1319" s="1167">
        <v>15</v>
      </c>
      <c r="Z1319" s="1167">
        <v>0</v>
      </c>
      <c r="AA1319" s="1167">
        <v>0</v>
      </c>
      <c r="AB1319" s="1167">
        <v>0</v>
      </c>
      <c r="AC1319" s="1167">
        <v>0</v>
      </c>
      <c r="AD1319" s="1167">
        <v>0</v>
      </c>
      <c r="AE1319" s="1167">
        <v>0</v>
      </c>
      <c r="AF1319" s="1167">
        <v>0</v>
      </c>
      <c r="AG1319" s="1167">
        <v>1</v>
      </c>
      <c r="AH1319" s="1167">
        <v>0</v>
      </c>
      <c r="AI1319" s="1167">
        <v>15</v>
      </c>
      <c r="BK1319" s="1167">
        <v>1315</v>
      </c>
    </row>
    <row r="1320" spans="1:63" s="1167" customFormat="1" ht="13.5" customHeight="1">
      <c r="A1320" s="1218">
        <v>44310</v>
      </c>
      <c r="B1320" s="1167" t="s">
        <v>895</v>
      </c>
      <c r="C1320" s="1167" t="s">
        <v>66</v>
      </c>
      <c r="D1320" s="1167">
        <v>8</v>
      </c>
      <c r="E1320" s="1167">
        <v>8</v>
      </c>
      <c r="J1320" s="1167">
        <v>0</v>
      </c>
      <c r="M1320" s="1167">
        <v>6</v>
      </c>
      <c r="O1320" s="1167">
        <v>48</v>
      </c>
      <c r="T1320" s="1167">
        <v>0</v>
      </c>
      <c r="U1320" s="1167">
        <v>0</v>
      </c>
      <c r="V1320" s="1167">
        <v>0</v>
      </c>
      <c r="W1320" s="1167">
        <v>6</v>
      </c>
      <c r="X1320" s="1167">
        <v>0</v>
      </c>
      <c r="Y1320" s="1167">
        <v>48</v>
      </c>
      <c r="Z1320" s="1167">
        <v>0</v>
      </c>
      <c r="AA1320" s="1167">
        <v>0</v>
      </c>
      <c r="AB1320" s="1167">
        <v>0</v>
      </c>
      <c r="AC1320" s="1167">
        <v>0</v>
      </c>
      <c r="AD1320" s="1167">
        <v>0</v>
      </c>
      <c r="AE1320" s="1167">
        <v>0</v>
      </c>
      <c r="AF1320" s="1167">
        <v>0</v>
      </c>
      <c r="AG1320" s="1167">
        <v>6</v>
      </c>
      <c r="AH1320" s="1167">
        <v>0</v>
      </c>
      <c r="AI1320" s="1167">
        <v>48</v>
      </c>
      <c r="BK1320" s="1167">
        <v>1316</v>
      </c>
    </row>
    <row r="1321" spans="1:63" s="1167" customFormat="1" ht="13.5" customHeight="1">
      <c r="A1321" s="1218">
        <v>44310</v>
      </c>
      <c r="B1321" s="1167" t="s">
        <v>512</v>
      </c>
      <c r="C1321" s="1167" t="s">
        <v>66</v>
      </c>
      <c r="D1321" s="1167">
        <v>20</v>
      </c>
      <c r="E1321" s="1167">
        <v>20</v>
      </c>
      <c r="J1321" s="1167">
        <v>0</v>
      </c>
      <c r="O1321" s="1167">
        <v>0</v>
      </c>
      <c r="T1321" s="1167">
        <v>0</v>
      </c>
      <c r="U1321" s="1167">
        <v>0</v>
      </c>
      <c r="V1321" s="1167">
        <v>0</v>
      </c>
      <c r="W1321" s="1167">
        <v>0</v>
      </c>
      <c r="X1321" s="1167">
        <v>0</v>
      </c>
      <c r="Y1321" s="1167">
        <v>0</v>
      </c>
      <c r="Z1321" s="1167">
        <v>0</v>
      </c>
      <c r="AA1321" s="1167">
        <v>0</v>
      </c>
      <c r="AB1321" s="1167">
        <v>0</v>
      </c>
      <c r="AC1321" s="1167">
        <v>0</v>
      </c>
      <c r="AD1321" s="1167">
        <v>0</v>
      </c>
      <c r="AE1321" s="1167">
        <v>0</v>
      </c>
      <c r="AF1321" s="1167">
        <v>0</v>
      </c>
      <c r="AG1321" s="1167">
        <v>0</v>
      </c>
      <c r="AH1321" s="1167">
        <v>0</v>
      </c>
      <c r="AI1321" s="1167">
        <v>0</v>
      </c>
      <c r="BK1321" s="1167">
        <v>1317</v>
      </c>
    </row>
    <row r="1322" spans="1:63" s="1167" customFormat="1" ht="13.5" customHeight="1">
      <c r="A1322" s="1218">
        <v>44310</v>
      </c>
      <c r="B1322" s="1167" t="s">
        <v>636</v>
      </c>
      <c r="C1322" s="1167" t="s">
        <v>66</v>
      </c>
      <c r="D1322" s="1167">
        <v>10</v>
      </c>
      <c r="E1322" s="1167">
        <v>10</v>
      </c>
      <c r="J1322" s="1167">
        <v>0</v>
      </c>
      <c r="O1322" s="1167">
        <v>0</v>
      </c>
      <c r="T1322" s="1167">
        <v>0</v>
      </c>
      <c r="U1322" s="1167">
        <v>0</v>
      </c>
      <c r="V1322" s="1167">
        <v>0</v>
      </c>
      <c r="W1322" s="1167">
        <v>0</v>
      </c>
      <c r="X1322" s="1167">
        <v>0</v>
      </c>
      <c r="Y1322" s="1167">
        <v>0</v>
      </c>
      <c r="Z1322" s="1167">
        <v>0</v>
      </c>
      <c r="AA1322" s="1167">
        <v>0</v>
      </c>
      <c r="AB1322" s="1167">
        <v>0</v>
      </c>
      <c r="AC1322" s="1167">
        <v>0</v>
      </c>
      <c r="AD1322" s="1167">
        <v>0</v>
      </c>
      <c r="AE1322" s="1167">
        <v>0</v>
      </c>
      <c r="AF1322" s="1167">
        <v>0</v>
      </c>
      <c r="AG1322" s="1167">
        <v>0</v>
      </c>
      <c r="AH1322" s="1167">
        <v>0</v>
      </c>
      <c r="AI1322" s="1167">
        <v>0</v>
      </c>
      <c r="BK1322" s="1167">
        <v>1318</v>
      </c>
    </row>
    <row r="1323" spans="1:63" s="1167" customFormat="1" ht="13.5" customHeight="1">
      <c r="A1323" s="1218">
        <v>44311</v>
      </c>
      <c r="B1323" s="1167" t="s">
        <v>229</v>
      </c>
      <c r="C1323" s="1167" t="s">
        <v>66</v>
      </c>
      <c r="D1323" s="1167">
        <v>2</v>
      </c>
      <c r="E1323" s="1167">
        <v>2</v>
      </c>
      <c r="F1323" s="1167">
        <v>30</v>
      </c>
      <c r="J1323" s="1167">
        <v>60</v>
      </c>
      <c r="K1323" s="1167">
        <v>50</v>
      </c>
      <c r="O1323" s="1167">
        <v>100</v>
      </c>
      <c r="P1323" s="1167">
        <v>50</v>
      </c>
      <c r="T1323" s="1167">
        <v>100</v>
      </c>
      <c r="U1323" s="1167">
        <v>130</v>
      </c>
      <c r="V1323" s="1167">
        <v>0</v>
      </c>
      <c r="W1323" s="1167">
        <v>0</v>
      </c>
      <c r="X1323" s="1167">
        <v>0</v>
      </c>
      <c r="Y1323" s="1167">
        <v>260</v>
      </c>
      <c r="Z1323" s="1167">
        <v>9026</v>
      </c>
      <c r="AA1323" s="1167">
        <v>0</v>
      </c>
      <c r="AB1323" s="1167">
        <v>0</v>
      </c>
      <c r="AC1323" s="1167">
        <v>0</v>
      </c>
      <c r="AD1323" s="1167">
        <v>18052</v>
      </c>
      <c r="AI1323" s="1167">
        <v>0</v>
      </c>
      <c r="AJ1323" s="1167">
        <v>105</v>
      </c>
      <c r="AK1323" s="1167">
        <v>14</v>
      </c>
      <c r="AM1323" s="1167">
        <v>105</v>
      </c>
      <c r="AN1323" s="1167">
        <v>32</v>
      </c>
      <c r="AO1323" s="1167">
        <v>0.16</v>
      </c>
      <c r="AP1323" s="1167">
        <v>114</v>
      </c>
      <c r="AQ1323" s="1167">
        <v>32</v>
      </c>
      <c r="AR1323" s="1167">
        <v>0.28999999999999998</v>
      </c>
      <c r="AS1323" s="1167">
        <v>8</v>
      </c>
      <c r="AT1323" s="1167">
        <v>14</v>
      </c>
      <c r="AV1323" s="1167">
        <v>8</v>
      </c>
      <c r="AW1323" s="1167">
        <v>24</v>
      </c>
      <c r="AX1323" s="1167">
        <v>0.16</v>
      </c>
      <c r="AY1323" s="1167">
        <v>8</v>
      </c>
      <c r="AZ1323" s="1167">
        <v>24</v>
      </c>
      <c r="BA1323" s="1167">
        <v>0.26</v>
      </c>
      <c r="BG1323" s="1167">
        <v>11239.299999999994</v>
      </c>
      <c r="BH1323" s="1167">
        <v>86</v>
      </c>
      <c r="BI1323" s="1167">
        <v>22.579999999999686</v>
      </c>
      <c r="BK1323" s="1167">
        <v>1319</v>
      </c>
    </row>
    <row r="1324" spans="1:63" s="1167" customFormat="1" ht="13.5" customHeight="1">
      <c r="A1324" s="1218">
        <v>44311</v>
      </c>
      <c r="B1324" s="1167" t="s">
        <v>848</v>
      </c>
      <c r="C1324" s="1167" t="s">
        <v>66</v>
      </c>
      <c r="D1324" s="1167">
        <v>2</v>
      </c>
      <c r="E1324" s="1167">
        <v>2</v>
      </c>
      <c r="J1324" s="1167">
        <v>0</v>
      </c>
      <c r="O1324" s="1167">
        <v>0</v>
      </c>
      <c r="T1324" s="1167">
        <v>0</v>
      </c>
      <c r="U1324" s="1167">
        <v>0</v>
      </c>
      <c r="V1324" s="1167">
        <v>0</v>
      </c>
      <c r="W1324" s="1167">
        <v>0</v>
      </c>
      <c r="X1324" s="1167">
        <v>0</v>
      </c>
      <c r="Y1324" s="1167">
        <v>0</v>
      </c>
      <c r="Z1324" s="1167">
        <v>1980</v>
      </c>
      <c r="AA1324" s="1167">
        <v>0</v>
      </c>
      <c r="AB1324" s="1167">
        <v>0</v>
      </c>
      <c r="AC1324" s="1167">
        <v>0</v>
      </c>
      <c r="AD1324" s="1167">
        <v>3960</v>
      </c>
      <c r="AI1324" s="1167">
        <v>0</v>
      </c>
      <c r="BK1324" s="1167">
        <v>1320</v>
      </c>
    </row>
    <row r="1325" spans="1:63" s="1167" customFormat="1" ht="13.5" customHeight="1">
      <c r="A1325" s="1218">
        <v>44311</v>
      </c>
      <c r="B1325" s="1167" t="s">
        <v>202</v>
      </c>
      <c r="C1325" s="1167" t="s">
        <v>66</v>
      </c>
      <c r="D1325" s="1167">
        <v>12.6</v>
      </c>
      <c r="E1325" s="1167">
        <v>12.6</v>
      </c>
      <c r="F1325" s="1167">
        <v>18</v>
      </c>
      <c r="J1325" s="1167">
        <v>226.79999999999998</v>
      </c>
      <c r="K1325" s="1167">
        <v>32</v>
      </c>
      <c r="O1325" s="1167">
        <v>403.2</v>
      </c>
      <c r="P1325" s="1167">
        <v>36</v>
      </c>
      <c r="T1325" s="1167">
        <v>453.59999999999997</v>
      </c>
      <c r="U1325" s="1167">
        <v>86</v>
      </c>
      <c r="V1325" s="1167">
        <v>0</v>
      </c>
      <c r="W1325" s="1167">
        <v>0</v>
      </c>
      <c r="X1325" s="1167">
        <v>0</v>
      </c>
      <c r="Y1325" s="1167">
        <v>1083.5999999999999</v>
      </c>
      <c r="Z1325" s="1167">
        <v>3350</v>
      </c>
      <c r="AA1325" s="1167">
        <v>0</v>
      </c>
      <c r="AB1325" s="1167">
        <v>0</v>
      </c>
      <c r="AC1325" s="1167">
        <v>0</v>
      </c>
      <c r="AD1325" s="1167">
        <v>42210</v>
      </c>
      <c r="AI1325" s="1167">
        <v>0</v>
      </c>
      <c r="BK1325" s="1167">
        <v>1321</v>
      </c>
    </row>
    <row r="1326" spans="1:63" s="1167" customFormat="1" ht="13.5" customHeight="1">
      <c r="A1326" s="1218">
        <v>44311</v>
      </c>
      <c r="B1326" s="1167" t="s">
        <v>850</v>
      </c>
      <c r="C1326" s="1167" t="s">
        <v>389</v>
      </c>
      <c r="D1326" s="1167">
        <v>10</v>
      </c>
      <c r="E1326" s="1167">
        <v>10</v>
      </c>
      <c r="J1326" s="1167">
        <v>0</v>
      </c>
      <c r="M1326" s="1167">
        <v>0.8</v>
      </c>
      <c r="O1326" s="1167">
        <v>8</v>
      </c>
      <c r="R1326" s="1167">
        <v>0.7</v>
      </c>
      <c r="T1326" s="1167">
        <v>7</v>
      </c>
      <c r="U1326" s="1167">
        <v>0</v>
      </c>
      <c r="V1326" s="1167">
        <v>0</v>
      </c>
      <c r="W1326" s="1167">
        <v>1.5</v>
      </c>
      <c r="X1326" s="1167">
        <v>0</v>
      </c>
      <c r="Y1326" s="1167">
        <v>15</v>
      </c>
      <c r="Z1326" s="1167">
        <v>0</v>
      </c>
      <c r="AA1326" s="1167">
        <v>0</v>
      </c>
      <c r="AB1326" s="1167">
        <v>0.5</v>
      </c>
      <c r="AC1326" s="1167">
        <v>0</v>
      </c>
      <c r="AD1326" s="1167">
        <v>5</v>
      </c>
      <c r="AG1326" s="1167">
        <v>10</v>
      </c>
      <c r="AI1326" s="1167">
        <v>100</v>
      </c>
      <c r="BK1326" s="1167">
        <v>1322</v>
      </c>
    </row>
    <row r="1327" spans="1:63" s="1167" customFormat="1" ht="13.5" customHeight="1">
      <c r="A1327" s="1218">
        <v>44311</v>
      </c>
      <c r="B1327" s="1167" t="s">
        <v>851</v>
      </c>
      <c r="C1327" s="1167" t="s">
        <v>389</v>
      </c>
      <c r="D1327" s="1167">
        <v>30</v>
      </c>
      <c r="E1327" s="1167">
        <v>25</v>
      </c>
      <c r="G1327" s="1167">
        <v>2</v>
      </c>
      <c r="J1327" s="1167">
        <v>50</v>
      </c>
      <c r="L1327" s="1167">
        <v>3</v>
      </c>
      <c r="O1327" s="1167">
        <v>75</v>
      </c>
      <c r="Q1327" s="1167">
        <v>2</v>
      </c>
      <c r="T1327" s="1167">
        <v>50</v>
      </c>
      <c r="U1327" s="1167">
        <v>0</v>
      </c>
      <c r="V1327" s="1167">
        <v>7</v>
      </c>
      <c r="W1327" s="1167">
        <v>0</v>
      </c>
      <c r="X1327" s="1167">
        <v>0</v>
      </c>
      <c r="Y1327" s="1167">
        <v>175</v>
      </c>
      <c r="Z1327" s="1167">
        <v>0</v>
      </c>
      <c r="AA1327" s="1167">
        <v>22</v>
      </c>
      <c r="AB1327" s="1167">
        <v>0</v>
      </c>
      <c r="AC1327" s="1167">
        <v>0</v>
      </c>
      <c r="AD1327" s="1167">
        <v>550</v>
      </c>
      <c r="AI1327" s="1167">
        <v>0</v>
      </c>
      <c r="BK1327" s="1167">
        <v>1323</v>
      </c>
    </row>
    <row r="1328" spans="1:63" s="1167" customFormat="1" ht="13.5" customHeight="1">
      <c r="A1328" s="1218">
        <v>44311</v>
      </c>
      <c r="B1328" s="1167" t="s">
        <v>496</v>
      </c>
      <c r="C1328" s="1167" t="s">
        <v>852</v>
      </c>
      <c r="D1328" s="1167">
        <v>42</v>
      </c>
      <c r="E1328" s="1167">
        <v>42</v>
      </c>
      <c r="H1328" s="1167">
        <v>0.4</v>
      </c>
      <c r="J1328" s="1167">
        <v>16.8</v>
      </c>
      <c r="M1328" s="1167">
        <v>0.8</v>
      </c>
      <c r="O1328" s="1167">
        <v>33.6</v>
      </c>
      <c r="R1328" s="1167">
        <v>0.8</v>
      </c>
      <c r="T1328" s="1167">
        <v>33.6</v>
      </c>
      <c r="U1328" s="1167">
        <v>0</v>
      </c>
      <c r="V1328" s="1167">
        <v>0</v>
      </c>
      <c r="W1328" s="1167">
        <v>2</v>
      </c>
      <c r="X1328" s="1167">
        <v>0</v>
      </c>
      <c r="Y1328" s="1167">
        <v>84</v>
      </c>
      <c r="Z1328" s="1167">
        <v>0</v>
      </c>
      <c r="AA1328" s="1167">
        <v>0</v>
      </c>
      <c r="AB1328" s="1167">
        <v>18.700000000000003</v>
      </c>
      <c r="AC1328" s="1167">
        <v>0</v>
      </c>
      <c r="AD1328" s="1167">
        <v>785.40000000000009</v>
      </c>
      <c r="AI1328" s="1167">
        <v>0</v>
      </c>
      <c r="BK1328" s="1167">
        <v>1324</v>
      </c>
    </row>
    <row r="1329" spans="1:63" s="1167" customFormat="1" ht="13.5" customHeight="1">
      <c r="A1329" s="1218">
        <v>44311</v>
      </c>
      <c r="B1329" s="1167" t="s">
        <v>43</v>
      </c>
      <c r="C1329" s="1167" t="s">
        <v>66</v>
      </c>
      <c r="D1329" s="1167">
        <v>3.5</v>
      </c>
      <c r="E1329" s="1167">
        <v>3.5</v>
      </c>
      <c r="H1329" s="1167">
        <v>1</v>
      </c>
      <c r="J1329" s="1167">
        <v>3.5</v>
      </c>
      <c r="M1329" s="1167">
        <v>1.5</v>
      </c>
      <c r="O1329" s="1167">
        <v>5.25</v>
      </c>
      <c r="P1329" s="1167" t="s">
        <v>883</v>
      </c>
      <c r="R1329" s="1167">
        <v>1.5</v>
      </c>
      <c r="T1329" s="1167">
        <v>5.25</v>
      </c>
      <c r="U1329" s="1167">
        <v>0</v>
      </c>
      <c r="W1329" s="1167">
        <v>4</v>
      </c>
      <c r="X1329" s="1167">
        <v>0</v>
      </c>
      <c r="Y1329" s="1167">
        <v>14</v>
      </c>
      <c r="Z1329" s="1167">
        <v>0</v>
      </c>
      <c r="AA1329" s="1167">
        <v>0</v>
      </c>
      <c r="AB1329" s="1167">
        <v>82</v>
      </c>
      <c r="AC1329" s="1167">
        <v>0</v>
      </c>
      <c r="AD1329" s="1167">
        <v>287</v>
      </c>
      <c r="AI1329" s="1167">
        <v>0</v>
      </c>
      <c r="BK1329" s="1167">
        <v>1325</v>
      </c>
    </row>
    <row r="1330" spans="1:63" s="1167" customFormat="1" ht="13.5" customHeight="1">
      <c r="A1330" s="1218">
        <v>44311</v>
      </c>
      <c r="B1330" s="1167" t="s">
        <v>618</v>
      </c>
      <c r="C1330" s="1167" t="s">
        <v>66</v>
      </c>
      <c r="D1330" s="1167">
        <v>35</v>
      </c>
      <c r="E1330" s="1167">
        <v>35</v>
      </c>
      <c r="H1330" s="1167">
        <v>0.4</v>
      </c>
      <c r="J1330" s="1167">
        <v>14</v>
      </c>
      <c r="M1330" s="1167">
        <v>0.8</v>
      </c>
      <c r="O1330" s="1167">
        <v>28</v>
      </c>
      <c r="R1330" s="1167">
        <v>0.8</v>
      </c>
      <c r="T1330" s="1167">
        <v>28</v>
      </c>
      <c r="U1330" s="1167">
        <v>0</v>
      </c>
      <c r="V1330" s="1167">
        <v>0</v>
      </c>
      <c r="W1330" s="1167">
        <v>2</v>
      </c>
      <c r="X1330" s="1167">
        <v>0</v>
      </c>
      <c r="Y1330" s="1167">
        <v>70</v>
      </c>
      <c r="Z1330" s="1167">
        <v>0</v>
      </c>
      <c r="AA1330" s="1167">
        <v>0</v>
      </c>
      <c r="AB1330" s="1167">
        <v>4.8000000000000007</v>
      </c>
      <c r="AC1330" s="1167">
        <v>0</v>
      </c>
      <c r="AD1330" s="1167">
        <v>168.00000000000003</v>
      </c>
      <c r="AI1330" s="1167">
        <v>0</v>
      </c>
      <c r="BK1330" s="1167">
        <v>1326</v>
      </c>
    </row>
    <row r="1331" spans="1:63" s="1167" customFormat="1" ht="13.5" customHeight="1">
      <c r="A1331" s="1218">
        <v>44311</v>
      </c>
      <c r="B1331" s="1167" t="s">
        <v>44</v>
      </c>
      <c r="C1331" s="1167" t="s">
        <v>66</v>
      </c>
      <c r="D1331" s="1167">
        <v>20</v>
      </c>
      <c r="E1331" s="1167">
        <v>20</v>
      </c>
      <c r="H1331" s="1167">
        <v>0.4</v>
      </c>
      <c r="J1331" s="1167">
        <v>8</v>
      </c>
      <c r="M1331" s="1167">
        <v>0.8</v>
      </c>
      <c r="O1331" s="1167">
        <v>16</v>
      </c>
      <c r="Q1331" s="1167" t="s">
        <v>884</v>
      </c>
      <c r="R1331" s="1167">
        <v>0.8</v>
      </c>
      <c r="T1331" s="1167">
        <v>16</v>
      </c>
      <c r="U1331" s="1167">
        <v>0</v>
      </c>
      <c r="V1331" s="1167">
        <v>0</v>
      </c>
      <c r="W1331" s="1167">
        <v>2</v>
      </c>
      <c r="X1331" s="1167">
        <v>0</v>
      </c>
      <c r="Y1331" s="1167">
        <v>40</v>
      </c>
      <c r="Z1331" s="1167">
        <v>0</v>
      </c>
      <c r="AA1331" s="1167">
        <v>0</v>
      </c>
      <c r="AB1331" s="1167">
        <v>4.8000000000000007</v>
      </c>
      <c r="AC1331" s="1167">
        <v>0</v>
      </c>
      <c r="AD1331" s="1167">
        <v>96.000000000000014</v>
      </c>
      <c r="AI1331" s="1167">
        <v>0</v>
      </c>
      <c r="BK1331" s="1167">
        <v>1327</v>
      </c>
    </row>
    <row r="1332" spans="1:63" s="1167" customFormat="1" ht="13.5" customHeight="1">
      <c r="A1332" s="1218">
        <v>44311</v>
      </c>
      <c r="B1332" s="1167" t="s">
        <v>593</v>
      </c>
      <c r="C1332" s="1167" t="s">
        <v>389</v>
      </c>
      <c r="D1332" s="1167">
        <v>22</v>
      </c>
      <c r="E1332" s="1167">
        <v>22</v>
      </c>
      <c r="H1332" s="1167">
        <v>1</v>
      </c>
      <c r="J1332" s="1167">
        <v>22</v>
      </c>
      <c r="M1332" s="1167">
        <v>1</v>
      </c>
      <c r="O1332" s="1167">
        <v>22</v>
      </c>
      <c r="R1332" s="1167">
        <v>1.5</v>
      </c>
      <c r="T1332" s="1167">
        <v>33</v>
      </c>
      <c r="U1332" s="1167">
        <v>0</v>
      </c>
      <c r="V1332" s="1167">
        <v>0</v>
      </c>
      <c r="W1332" s="1167">
        <v>3.5</v>
      </c>
      <c r="X1332" s="1167">
        <v>0</v>
      </c>
      <c r="Y1332" s="1167">
        <v>77</v>
      </c>
      <c r="Z1332" s="1167">
        <v>0</v>
      </c>
      <c r="AA1332" s="1167">
        <v>0</v>
      </c>
      <c r="AB1332" s="1167">
        <v>5.5</v>
      </c>
      <c r="AC1332" s="1167">
        <v>0</v>
      </c>
      <c r="AD1332" s="1167">
        <v>121</v>
      </c>
      <c r="AI1332" s="1167">
        <v>0</v>
      </c>
      <c r="BK1332" s="1167">
        <v>1328</v>
      </c>
    </row>
    <row r="1333" spans="1:63" s="1167" customFormat="1" ht="13.5" customHeight="1">
      <c r="A1333" s="1218">
        <v>44311</v>
      </c>
      <c r="B1333" s="1167" t="s">
        <v>45</v>
      </c>
      <c r="C1333" s="1167" t="s">
        <v>66</v>
      </c>
      <c r="D1333" s="1167">
        <v>130</v>
      </c>
      <c r="E1333" s="1167">
        <v>90</v>
      </c>
      <c r="F1333" s="1167" t="s">
        <v>885</v>
      </c>
      <c r="G1333" s="1167" t="s">
        <v>886</v>
      </c>
      <c r="J1333" s="1167">
        <v>0</v>
      </c>
      <c r="M1333" s="1167">
        <v>0.1</v>
      </c>
      <c r="O1333" s="1167">
        <v>9</v>
      </c>
      <c r="R1333" s="1167">
        <v>0.1</v>
      </c>
      <c r="T1333" s="1167">
        <v>9</v>
      </c>
      <c r="U1333" s="1167">
        <v>0</v>
      </c>
      <c r="V1333" s="1167">
        <v>0</v>
      </c>
      <c r="W1333" s="1167">
        <v>0.2</v>
      </c>
      <c r="X1333" s="1167">
        <v>0</v>
      </c>
      <c r="Y1333" s="1167">
        <v>18</v>
      </c>
      <c r="Z1333" s="1167">
        <v>0</v>
      </c>
      <c r="AA1333" s="1167">
        <v>0</v>
      </c>
      <c r="AB1333" s="1167">
        <v>2.1999999999999975</v>
      </c>
      <c r="AC1333" s="1167">
        <v>0</v>
      </c>
      <c r="AD1333" s="1167">
        <v>197.99999999999977</v>
      </c>
      <c r="AI1333" s="1167">
        <v>0</v>
      </c>
      <c r="BK1333" s="1167">
        <v>1329</v>
      </c>
    </row>
    <row r="1334" spans="1:63" s="1167" customFormat="1" ht="13.5" customHeight="1">
      <c r="A1334" s="1218">
        <v>44311</v>
      </c>
      <c r="B1334" s="1167" t="s">
        <v>46</v>
      </c>
      <c r="C1334" s="1167" t="s">
        <v>66</v>
      </c>
      <c r="D1334" s="1167">
        <v>35</v>
      </c>
      <c r="E1334" s="1167">
        <v>35</v>
      </c>
      <c r="H1334" s="1167">
        <v>0.1</v>
      </c>
      <c r="J1334" s="1167">
        <v>3.5</v>
      </c>
      <c r="M1334" s="1167">
        <v>0.2</v>
      </c>
      <c r="O1334" s="1167">
        <v>7</v>
      </c>
      <c r="R1334" s="1167">
        <v>0.2</v>
      </c>
      <c r="T1334" s="1167">
        <v>7</v>
      </c>
      <c r="U1334" s="1167">
        <v>0</v>
      </c>
      <c r="V1334" s="1167">
        <v>0</v>
      </c>
      <c r="W1334" s="1167">
        <v>0.5</v>
      </c>
      <c r="X1334" s="1167">
        <v>0</v>
      </c>
      <c r="Y1334" s="1167">
        <v>17.5</v>
      </c>
      <c r="Z1334" s="1167">
        <v>0</v>
      </c>
      <c r="AA1334" s="1167">
        <v>0</v>
      </c>
      <c r="AB1334" s="1167">
        <v>3</v>
      </c>
      <c r="AC1334" s="1167">
        <v>0</v>
      </c>
      <c r="AD1334" s="1167">
        <v>105</v>
      </c>
      <c r="AI1334" s="1167">
        <v>0</v>
      </c>
      <c r="BK1334" s="1167">
        <v>1330</v>
      </c>
    </row>
    <row r="1335" spans="1:63" s="1167" customFormat="1" ht="13.5" customHeight="1">
      <c r="A1335" s="1218">
        <v>44311</v>
      </c>
      <c r="B1335" s="1167" t="s">
        <v>47</v>
      </c>
      <c r="C1335" s="1167" t="s">
        <v>66</v>
      </c>
      <c r="D1335" s="1167">
        <v>17</v>
      </c>
      <c r="E1335" s="1167">
        <v>17</v>
      </c>
      <c r="J1335" s="1167">
        <v>0</v>
      </c>
      <c r="O1335" s="1167">
        <v>0</v>
      </c>
      <c r="T1335" s="1167">
        <v>0</v>
      </c>
      <c r="U1335" s="1167">
        <v>0</v>
      </c>
      <c r="V1335" s="1167">
        <v>0</v>
      </c>
      <c r="W1335" s="1167">
        <v>0</v>
      </c>
      <c r="X1335" s="1167">
        <v>0</v>
      </c>
      <c r="Y1335" s="1167">
        <v>0</v>
      </c>
      <c r="Z1335" s="1167">
        <v>0</v>
      </c>
      <c r="AA1335" s="1167">
        <v>0</v>
      </c>
      <c r="AB1335" s="1167">
        <v>0</v>
      </c>
      <c r="AC1335" s="1167">
        <v>0</v>
      </c>
      <c r="AD1335" s="1167">
        <v>0</v>
      </c>
      <c r="AI1335" s="1167">
        <v>0</v>
      </c>
      <c r="BK1335" s="1167">
        <v>1331</v>
      </c>
    </row>
    <row r="1336" spans="1:63" s="1167" customFormat="1" ht="13.5" customHeight="1">
      <c r="A1336" s="1218">
        <v>44311</v>
      </c>
      <c r="B1336" s="1167" t="s">
        <v>48</v>
      </c>
      <c r="C1336" s="1167" t="s">
        <v>389</v>
      </c>
      <c r="D1336" s="1167">
        <v>23</v>
      </c>
      <c r="E1336" s="1167">
        <v>23</v>
      </c>
      <c r="H1336" s="1167">
        <v>0.5</v>
      </c>
      <c r="J1336" s="1167">
        <v>11.5</v>
      </c>
      <c r="M1336" s="1167">
        <v>0.8</v>
      </c>
      <c r="O1336" s="1167">
        <v>18.400000000000002</v>
      </c>
      <c r="R1336" s="1167">
        <v>0.7</v>
      </c>
      <c r="T1336" s="1167">
        <v>16.099999999999998</v>
      </c>
      <c r="U1336" s="1167">
        <v>0</v>
      </c>
      <c r="V1336" s="1167">
        <v>0</v>
      </c>
      <c r="W1336" s="1167">
        <v>2</v>
      </c>
      <c r="X1336" s="1167">
        <v>0</v>
      </c>
      <c r="Y1336" s="1167">
        <v>46</v>
      </c>
      <c r="Z1336" s="1167">
        <v>0</v>
      </c>
      <c r="AA1336" s="1167">
        <v>0</v>
      </c>
      <c r="AB1336" s="1167">
        <v>3.3000000000000007</v>
      </c>
      <c r="AC1336" s="1167">
        <v>0</v>
      </c>
      <c r="AD1336" s="1167">
        <v>75.90000000000002</v>
      </c>
      <c r="AI1336" s="1167">
        <v>0</v>
      </c>
      <c r="BK1336" s="1167">
        <v>1332</v>
      </c>
    </row>
    <row r="1337" spans="1:63" s="1167" customFormat="1" ht="13.5" customHeight="1">
      <c r="A1337" s="1218">
        <v>44311</v>
      </c>
      <c r="B1337" s="1167" t="s">
        <v>164</v>
      </c>
      <c r="C1337" s="1167" t="s">
        <v>66</v>
      </c>
      <c r="D1337" s="1167">
        <v>80</v>
      </c>
      <c r="E1337" s="1167">
        <v>80</v>
      </c>
      <c r="H1337" s="1167">
        <v>0.2</v>
      </c>
      <c r="J1337" s="1167">
        <v>16</v>
      </c>
      <c r="M1337" s="1167">
        <v>0.3</v>
      </c>
      <c r="O1337" s="1167">
        <v>24</v>
      </c>
      <c r="R1337" s="1167">
        <v>0.3</v>
      </c>
      <c r="T1337" s="1167">
        <v>24</v>
      </c>
      <c r="U1337" s="1167">
        <v>0</v>
      </c>
      <c r="V1337" s="1167">
        <v>0</v>
      </c>
      <c r="W1337" s="1167">
        <v>0.8</v>
      </c>
      <c r="X1337" s="1167">
        <v>0</v>
      </c>
      <c r="Y1337" s="1167">
        <v>64</v>
      </c>
      <c r="Z1337" s="1167">
        <v>0</v>
      </c>
      <c r="AA1337" s="1167">
        <v>0</v>
      </c>
      <c r="AB1337" s="1167">
        <v>3.8000000000000025</v>
      </c>
      <c r="AC1337" s="1167">
        <v>0</v>
      </c>
      <c r="AD1337" s="1167">
        <v>304.00000000000023</v>
      </c>
      <c r="AI1337" s="1167">
        <v>0</v>
      </c>
      <c r="BK1337" s="1167">
        <v>1333</v>
      </c>
    </row>
    <row r="1338" spans="1:63" s="1167" customFormat="1" ht="13.5" customHeight="1">
      <c r="A1338" s="1218">
        <v>44311</v>
      </c>
      <c r="B1338" s="1167" t="s">
        <v>49</v>
      </c>
      <c r="C1338" s="1167" t="s">
        <v>66</v>
      </c>
      <c r="D1338" s="1167">
        <v>40</v>
      </c>
      <c r="E1338" s="1167">
        <v>40</v>
      </c>
      <c r="H1338" s="1167">
        <v>0.2</v>
      </c>
      <c r="J1338" s="1167">
        <v>8</v>
      </c>
      <c r="M1338" s="1167">
        <v>0.3</v>
      </c>
      <c r="O1338" s="1167">
        <v>12</v>
      </c>
      <c r="R1338" s="1167">
        <v>0.3</v>
      </c>
      <c r="T1338" s="1167">
        <v>12</v>
      </c>
      <c r="U1338" s="1167">
        <v>0</v>
      </c>
      <c r="V1338" s="1167">
        <v>0</v>
      </c>
      <c r="W1338" s="1167">
        <v>0.8</v>
      </c>
      <c r="X1338" s="1167">
        <v>0</v>
      </c>
      <c r="Y1338" s="1167">
        <v>32</v>
      </c>
      <c r="Z1338" s="1167">
        <v>0</v>
      </c>
      <c r="AA1338" s="1167">
        <v>0</v>
      </c>
      <c r="AB1338" s="1167">
        <v>10.799999999999986</v>
      </c>
      <c r="AC1338" s="1167">
        <v>0</v>
      </c>
      <c r="AD1338" s="1167">
        <v>431.99999999999943</v>
      </c>
      <c r="AI1338" s="1167">
        <v>0</v>
      </c>
      <c r="BK1338" s="1167">
        <v>1334</v>
      </c>
    </row>
    <row r="1339" spans="1:63" s="1167" customFormat="1" ht="13.5" customHeight="1">
      <c r="A1339" s="1218">
        <v>44311</v>
      </c>
      <c r="B1339" s="1167" t="s">
        <v>373</v>
      </c>
      <c r="C1339" s="1167" t="s">
        <v>66</v>
      </c>
      <c r="D1339" s="1167">
        <v>43</v>
      </c>
      <c r="E1339" s="1167">
        <v>43</v>
      </c>
      <c r="H1339" s="1167">
        <v>3.5</v>
      </c>
      <c r="J1339" s="1167">
        <v>150.5</v>
      </c>
      <c r="M1339" s="1167">
        <v>1</v>
      </c>
      <c r="O1339" s="1167">
        <v>43</v>
      </c>
      <c r="R1339" s="1167">
        <v>1</v>
      </c>
      <c r="T1339" s="1167">
        <v>43</v>
      </c>
      <c r="U1339" s="1167">
        <v>0</v>
      </c>
      <c r="V1339" s="1167">
        <v>0</v>
      </c>
      <c r="W1339" s="1167">
        <v>5.5</v>
      </c>
      <c r="X1339" s="1167">
        <v>0</v>
      </c>
      <c r="Y1339" s="1167">
        <v>236.5</v>
      </c>
      <c r="Z1339" s="1167">
        <v>0</v>
      </c>
      <c r="AA1339" s="1167">
        <v>0</v>
      </c>
      <c r="AB1339" s="1167">
        <v>0.30000000000000071</v>
      </c>
      <c r="AC1339" s="1167">
        <v>0</v>
      </c>
      <c r="AD1339" s="1167">
        <v>12.900000000000031</v>
      </c>
      <c r="AE1339" s="1167">
        <v>0</v>
      </c>
      <c r="AF1339" s="1167">
        <v>0</v>
      </c>
      <c r="AG1339" s="1167">
        <v>15</v>
      </c>
      <c r="AH1339" s="1167">
        <v>0</v>
      </c>
      <c r="AI1339" s="1167">
        <v>645</v>
      </c>
      <c r="BK1339" s="1167">
        <v>1335</v>
      </c>
    </row>
    <row r="1340" spans="1:63" s="1167" customFormat="1" ht="13.5" customHeight="1">
      <c r="A1340" s="1218">
        <v>44311</v>
      </c>
      <c r="B1340" s="1167" t="s">
        <v>853</v>
      </c>
      <c r="C1340" s="1167" t="s">
        <v>66</v>
      </c>
      <c r="D1340" s="1167">
        <v>30</v>
      </c>
      <c r="E1340" s="1167">
        <v>6</v>
      </c>
      <c r="H1340" s="1167">
        <v>0.5</v>
      </c>
      <c r="J1340" s="1167">
        <v>3</v>
      </c>
      <c r="M1340" s="1167">
        <v>1</v>
      </c>
      <c r="O1340" s="1167">
        <v>6</v>
      </c>
      <c r="R1340" s="1167">
        <v>1</v>
      </c>
      <c r="T1340" s="1167">
        <v>6</v>
      </c>
      <c r="V1340" s="1167">
        <v>0</v>
      </c>
      <c r="W1340" s="1167">
        <v>2.5</v>
      </c>
      <c r="X1340" s="1167">
        <v>0</v>
      </c>
      <c r="Y1340" s="1167">
        <v>15</v>
      </c>
      <c r="Z1340" s="1167">
        <v>0</v>
      </c>
      <c r="AA1340" s="1167">
        <v>0</v>
      </c>
      <c r="AB1340" s="1167">
        <v>4.5</v>
      </c>
      <c r="AC1340" s="1167">
        <v>0</v>
      </c>
      <c r="AD1340" s="1167">
        <v>27</v>
      </c>
      <c r="AE1340" s="1167">
        <v>0</v>
      </c>
      <c r="AF1340" s="1167">
        <v>0</v>
      </c>
      <c r="AH1340" s="1167">
        <v>0</v>
      </c>
      <c r="AI1340" s="1167">
        <v>0</v>
      </c>
      <c r="BK1340" s="1167">
        <v>1336</v>
      </c>
    </row>
    <row r="1341" spans="1:63" s="1167" customFormat="1" ht="13.5" customHeight="1">
      <c r="A1341" s="1218">
        <v>44311</v>
      </c>
      <c r="B1341" s="1167" t="s">
        <v>176</v>
      </c>
      <c r="C1341" s="1167" t="s">
        <v>389</v>
      </c>
      <c r="D1341" s="1167">
        <v>9</v>
      </c>
      <c r="E1341" s="1167">
        <v>9</v>
      </c>
      <c r="H1341" s="1167">
        <v>0.5</v>
      </c>
      <c r="J1341" s="1167">
        <v>4.5</v>
      </c>
      <c r="K1341" s="1167" t="s">
        <v>887</v>
      </c>
      <c r="M1341" s="1167">
        <v>1</v>
      </c>
      <c r="O1341" s="1167">
        <v>9</v>
      </c>
      <c r="R1341" s="1167">
        <v>1</v>
      </c>
      <c r="T1341" s="1167">
        <v>9</v>
      </c>
      <c r="U1341" s="1167">
        <v>0</v>
      </c>
      <c r="V1341" s="1167">
        <v>0</v>
      </c>
      <c r="W1341" s="1167">
        <v>2.5</v>
      </c>
      <c r="X1341" s="1167">
        <v>0</v>
      </c>
      <c r="Y1341" s="1167">
        <v>22.5</v>
      </c>
      <c r="Z1341" s="1167">
        <v>0</v>
      </c>
      <c r="AA1341" s="1167">
        <v>0</v>
      </c>
      <c r="AB1341" s="1167">
        <v>0.5</v>
      </c>
      <c r="AC1341" s="1167">
        <v>0</v>
      </c>
      <c r="AD1341" s="1167">
        <v>4.5</v>
      </c>
      <c r="AE1341" s="1167">
        <v>0</v>
      </c>
      <c r="AF1341" s="1167">
        <v>0</v>
      </c>
      <c r="AG1341" s="1167">
        <v>20</v>
      </c>
      <c r="AH1341" s="1167">
        <v>0</v>
      </c>
      <c r="AI1341" s="1167">
        <v>180</v>
      </c>
      <c r="BK1341" s="1167">
        <v>1337</v>
      </c>
    </row>
    <row r="1342" spans="1:63" s="1167" customFormat="1" ht="13.5" customHeight="1">
      <c r="A1342" s="1218">
        <v>44311</v>
      </c>
      <c r="B1342" s="1167" t="s">
        <v>158</v>
      </c>
      <c r="C1342" s="1167" t="s">
        <v>66</v>
      </c>
      <c r="D1342" s="1167">
        <v>30</v>
      </c>
      <c r="E1342" s="1167">
        <v>30</v>
      </c>
      <c r="H1342" s="1167">
        <v>0.5</v>
      </c>
      <c r="J1342" s="1167">
        <v>15</v>
      </c>
      <c r="M1342" s="1167">
        <v>1</v>
      </c>
      <c r="O1342" s="1167">
        <v>30</v>
      </c>
      <c r="R1342" s="1167">
        <v>1</v>
      </c>
      <c r="T1342" s="1167">
        <v>30</v>
      </c>
      <c r="U1342" s="1167">
        <v>0</v>
      </c>
      <c r="V1342" s="1167">
        <v>0</v>
      </c>
      <c r="W1342" s="1167">
        <v>2.5</v>
      </c>
      <c r="X1342" s="1167">
        <v>0</v>
      </c>
      <c r="Y1342" s="1167">
        <v>75</v>
      </c>
      <c r="Z1342" s="1167">
        <v>0</v>
      </c>
      <c r="AA1342" s="1167">
        <v>0</v>
      </c>
      <c r="AB1342" s="1167">
        <v>13.5</v>
      </c>
      <c r="AC1342" s="1167">
        <v>0</v>
      </c>
      <c r="AD1342" s="1167">
        <v>405</v>
      </c>
      <c r="AE1342" s="1167">
        <v>0</v>
      </c>
      <c r="AF1342" s="1167">
        <v>0</v>
      </c>
      <c r="AH1342" s="1167">
        <v>0</v>
      </c>
      <c r="AI1342" s="1167">
        <v>0</v>
      </c>
      <c r="BK1342" s="1167">
        <v>1338</v>
      </c>
    </row>
    <row r="1343" spans="1:63" s="1167" customFormat="1" ht="13.5" customHeight="1">
      <c r="A1343" s="1218">
        <v>44311</v>
      </c>
      <c r="B1343" s="1167" t="s">
        <v>166</v>
      </c>
      <c r="C1343" s="1167" t="s">
        <v>66</v>
      </c>
      <c r="D1343" s="1167">
        <v>30</v>
      </c>
      <c r="E1343" s="1167">
        <v>30</v>
      </c>
      <c r="J1343" s="1167">
        <v>0</v>
      </c>
      <c r="M1343" s="1167">
        <v>0.1</v>
      </c>
      <c r="O1343" s="1167">
        <v>3</v>
      </c>
      <c r="R1343" s="1167">
        <v>0.1</v>
      </c>
      <c r="T1343" s="1167">
        <v>3</v>
      </c>
      <c r="U1343" s="1167">
        <v>0</v>
      </c>
      <c r="V1343" s="1167">
        <v>0</v>
      </c>
      <c r="W1343" s="1167">
        <v>0.2</v>
      </c>
      <c r="X1343" s="1167">
        <v>0</v>
      </c>
      <c r="Y1343" s="1167">
        <v>6</v>
      </c>
      <c r="Z1343" s="1167">
        <v>0</v>
      </c>
      <c r="AA1343" s="1167">
        <v>0</v>
      </c>
      <c r="AB1343" s="1167">
        <v>2.6999999999999971</v>
      </c>
      <c r="AC1343" s="1167">
        <v>0</v>
      </c>
      <c r="AD1343" s="1167">
        <v>80.999999999999915</v>
      </c>
      <c r="AE1343" s="1167">
        <v>0</v>
      </c>
      <c r="AF1343" s="1167">
        <v>0</v>
      </c>
      <c r="AH1343" s="1167">
        <v>0</v>
      </c>
      <c r="AI1343" s="1167">
        <v>0</v>
      </c>
      <c r="BK1343" s="1167">
        <v>1339</v>
      </c>
    </row>
    <row r="1344" spans="1:63" s="1167" customFormat="1" ht="13.5" customHeight="1">
      <c r="A1344" s="1218">
        <v>44311</v>
      </c>
      <c r="B1344" s="1167" t="s">
        <v>145</v>
      </c>
      <c r="C1344" s="1167" t="s">
        <v>389</v>
      </c>
      <c r="D1344" s="1167">
        <v>16</v>
      </c>
      <c r="E1344" s="1167">
        <v>16</v>
      </c>
      <c r="H1344" s="1167">
        <v>1</v>
      </c>
      <c r="J1344" s="1167">
        <v>16</v>
      </c>
      <c r="M1344" s="1167">
        <v>1</v>
      </c>
      <c r="O1344" s="1167">
        <v>16</v>
      </c>
      <c r="R1344" s="1167">
        <v>1</v>
      </c>
      <c r="T1344" s="1167">
        <v>16</v>
      </c>
      <c r="U1344" s="1167">
        <v>0</v>
      </c>
      <c r="V1344" s="1167">
        <v>0</v>
      </c>
      <c r="W1344" s="1167">
        <v>3</v>
      </c>
      <c r="X1344" s="1167">
        <v>0</v>
      </c>
      <c r="Y1344" s="1167">
        <v>48</v>
      </c>
      <c r="Z1344" s="1167">
        <v>0</v>
      </c>
      <c r="AA1344" s="1167">
        <v>0</v>
      </c>
      <c r="AB1344" s="1167">
        <v>12.5</v>
      </c>
      <c r="AC1344" s="1167">
        <v>0</v>
      </c>
      <c r="AD1344" s="1167">
        <v>200</v>
      </c>
      <c r="AE1344" s="1167">
        <v>0</v>
      </c>
      <c r="AF1344" s="1167">
        <v>0</v>
      </c>
      <c r="AH1344" s="1167">
        <v>0</v>
      </c>
      <c r="AI1344" s="1167">
        <v>0</v>
      </c>
      <c r="BK1344" s="1167">
        <v>1340</v>
      </c>
    </row>
    <row r="1345" spans="1:63" s="1167" customFormat="1" ht="13.5" customHeight="1">
      <c r="A1345" s="1218">
        <v>44311</v>
      </c>
      <c r="B1345" s="1167" t="s">
        <v>136</v>
      </c>
      <c r="C1345" s="1167" t="s">
        <v>66</v>
      </c>
      <c r="D1345" s="1167">
        <v>120</v>
      </c>
      <c r="E1345" s="1167">
        <v>120</v>
      </c>
      <c r="J1345" s="1167">
        <v>0</v>
      </c>
      <c r="O1345" s="1167">
        <v>0</v>
      </c>
      <c r="P1345" s="1167" t="s">
        <v>883</v>
      </c>
      <c r="T1345" s="1167">
        <v>0</v>
      </c>
      <c r="U1345" s="1167">
        <v>0</v>
      </c>
      <c r="V1345" s="1167">
        <v>0</v>
      </c>
      <c r="W1345" s="1167">
        <v>0</v>
      </c>
      <c r="X1345" s="1167">
        <v>0</v>
      </c>
      <c r="Y1345" s="1167">
        <v>0</v>
      </c>
      <c r="Z1345" s="1167">
        <v>0</v>
      </c>
      <c r="AA1345" s="1167">
        <v>0</v>
      </c>
      <c r="AB1345" s="1167">
        <v>16.5</v>
      </c>
      <c r="AC1345" s="1167">
        <v>0</v>
      </c>
      <c r="AD1345" s="1167">
        <v>1980</v>
      </c>
      <c r="AE1345" s="1167">
        <v>0</v>
      </c>
      <c r="AF1345" s="1167">
        <v>0</v>
      </c>
      <c r="AH1345" s="1167">
        <v>0</v>
      </c>
      <c r="AI1345" s="1167">
        <v>0</v>
      </c>
      <c r="BK1345" s="1167">
        <v>1341</v>
      </c>
    </row>
    <row r="1346" spans="1:63" s="1167" customFormat="1" ht="13.5" customHeight="1">
      <c r="A1346" s="1218">
        <v>44311</v>
      </c>
      <c r="B1346" s="1167" t="s">
        <v>183</v>
      </c>
      <c r="C1346" s="1167" t="s">
        <v>66</v>
      </c>
      <c r="D1346" s="1167">
        <v>30</v>
      </c>
      <c r="E1346" s="1167">
        <v>30</v>
      </c>
      <c r="H1346" s="1167">
        <v>0.1</v>
      </c>
      <c r="J1346" s="1167">
        <v>3</v>
      </c>
      <c r="M1346" s="1167">
        <v>0.2</v>
      </c>
      <c r="O1346" s="1167">
        <v>6</v>
      </c>
      <c r="R1346" s="1167">
        <v>0.2</v>
      </c>
      <c r="T1346" s="1167">
        <v>6</v>
      </c>
      <c r="U1346" s="1167">
        <v>0</v>
      </c>
      <c r="V1346" s="1167">
        <v>0</v>
      </c>
      <c r="W1346" s="1167">
        <v>0.5</v>
      </c>
      <c r="X1346" s="1167">
        <v>0</v>
      </c>
      <c r="Y1346" s="1167">
        <v>15</v>
      </c>
      <c r="Z1346" s="1167">
        <v>0</v>
      </c>
      <c r="AA1346" s="1167">
        <v>0</v>
      </c>
      <c r="AB1346" s="1167">
        <v>3.5</v>
      </c>
      <c r="AC1346" s="1167">
        <v>0</v>
      </c>
      <c r="AD1346" s="1167">
        <v>105</v>
      </c>
      <c r="AE1346" s="1167">
        <v>0</v>
      </c>
      <c r="AF1346" s="1167">
        <v>0</v>
      </c>
      <c r="AH1346" s="1167">
        <v>0</v>
      </c>
      <c r="AI1346" s="1167">
        <v>0</v>
      </c>
      <c r="BK1346" s="1167">
        <v>1342</v>
      </c>
    </row>
    <row r="1347" spans="1:63" s="1167" customFormat="1" ht="13.5" customHeight="1">
      <c r="A1347" s="1218">
        <v>44311</v>
      </c>
      <c r="B1347" s="1167" t="s">
        <v>142</v>
      </c>
      <c r="C1347" s="1167" t="s">
        <v>66</v>
      </c>
      <c r="D1347" s="1167">
        <v>35</v>
      </c>
      <c r="E1347" s="1167">
        <v>35</v>
      </c>
      <c r="J1347" s="1167">
        <v>0</v>
      </c>
      <c r="M1347" s="1167">
        <v>0.2</v>
      </c>
      <c r="O1347" s="1167">
        <v>7</v>
      </c>
      <c r="T1347" s="1167">
        <v>0</v>
      </c>
      <c r="U1347" s="1167">
        <v>0</v>
      </c>
      <c r="V1347" s="1167">
        <v>0</v>
      </c>
      <c r="W1347" s="1167">
        <v>0.2</v>
      </c>
      <c r="X1347" s="1167">
        <v>0</v>
      </c>
      <c r="Y1347" s="1167">
        <v>7</v>
      </c>
      <c r="Z1347" s="1167">
        <v>0</v>
      </c>
      <c r="AA1347" s="1167">
        <v>0</v>
      </c>
      <c r="AB1347" s="1167">
        <v>5.0999999999999988</v>
      </c>
      <c r="AC1347" s="1167">
        <v>0</v>
      </c>
      <c r="AD1347" s="1167">
        <v>178.49999999999994</v>
      </c>
      <c r="AE1347" s="1167">
        <v>0</v>
      </c>
      <c r="AF1347" s="1167">
        <v>0</v>
      </c>
      <c r="AH1347" s="1167">
        <v>0</v>
      </c>
      <c r="AI1347" s="1167">
        <v>0</v>
      </c>
      <c r="BK1347" s="1167">
        <v>1343</v>
      </c>
    </row>
    <row r="1348" spans="1:63" s="1167" customFormat="1" ht="13.5" customHeight="1">
      <c r="A1348" s="1218">
        <v>44311</v>
      </c>
      <c r="B1348" s="1167" t="s">
        <v>51</v>
      </c>
      <c r="C1348" s="1167" t="s">
        <v>66</v>
      </c>
      <c r="D1348" s="1167">
        <v>100</v>
      </c>
      <c r="E1348" s="1167">
        <v>100</v>
      </c>
      <c r="H1348" s="1167">
        <v>0.5</v>
      </c>
      <c r="J1348" s="1167">
        <v>50</v>
      </c>
      <c r="O1348" s="1167">
        <v>0</v>
      </c>
      <c r="T1348" s="1167">
        <v>0</v>
      </c>
      <c r="U1348" s="1167">
        <v>0</v>
      </c>
      <c r="V1348" s="1167">
        <v>0</v>
      </c>
      <c r="W1348" s="1167">
        <v>0.5</v>
      </c>
      <c r="X1348" s="1167">
        <v>0</v>
      </c>
      <c r="Y1348" s="1167">
        <v>50</v>
      </c>
      <c r="Z1348" s="1167">
        <v>0</v>
      </c>
      <c r="AA1348" s="1167">
        <v>0</v>
      </c>
      <c r="AB1348" s="1167">
        <v>2.5999999999999996</v>
      </c>
      <c r="AC1348" s="1167">
        <v>0</v>
      </c>
      <c r="AD1348" s="1167">
        <v>259.99999999999994</v>
      </c>
      <c r="AE1348" s="1167">
        <v>0</v>
      </c>
      <c r="AF1348" s="1167">
        <v>0</v>
      </c>
      <c r="AH1348" s="1167">
        <v>0</v>
      </c>
      <c r="AI1348" s="1167">
        <v>0</v>
      </c>
      <c r="BK1348" s="1167">
        <v>1344</v>
      </c>
    </row>
    <row r="1349" spans="1:63" s="1167" customFormat="1" ht="13.5" customHeight="1">
      <c r="A1349" s="1218">
        <v>44311</v>
      </c>
      <c r="B1349" s="1167" t="s">
        <v>935</v>
      </c>
      <c r="C1349" s="1167" t="s">
        <v>66</v>
      </c>
      <c r="D1349" s="1167">
        <v>50</v>
      </c>
      <c r="E1349" s="1167">
        <v>50</v>
      </c>
      <c r="H1349" s="1167">
        <v>0.2</v>
      </c>
      <c r="J1349" s="1167">
        <v>10</v>
      </c>
      <c r="M1349" s="1167">
        <v>0.4</v>
      </c>
      <c r="O1349" s="1167">
        <v>20</v>
      </c>
      <c r="R1349" s="1167">
        <v>0.4</v>
      </c>
      <c r="T1349" s="1167">
        <v>20</v>
      </c>
      <c r="U1349" s="1167">
        <v>0</v>
      </c>
      <c r="V1349" s="1167">
        <v>0</v>
      </c>
      <c r="W1349" s="1167">
        <v>1</v>
      </c>
      <c r="X1349" s="1167">
        <v>0</v>
      </c>
      <c r="Y1349" s="1167">
        <v>50</v>
      </c>
      <c r="Z1349" s="1167">
        <v>0</v>
      </c>
      <c r="AA1349" s="1167">
        <v>0</v>
      </c>
      <c r="AB1349" s="1167">
        <v>3.5</v>
      </c>
      <c r="AC1349" s="1167">
        <v>0</v>
      </c>
      <c r="AD1349" s="1167">
        <v>175</v>
      </c>
      <c r="AE1349" s="1167">
        <v>0</v>
      </c>
      <c r="AF1349" s="1167">
        <v>0</v>
      </c>
      <c r="AH1349" s="1167">
        <v>0</v>
      </c>
      <c r="AI1349" s="1167">
        <v>0</v>
      </c>
      <c r="BK1349" s="1167">
        <v>1345</v>
      </c>
    </row>
    <row r="1350" spans="1:63" s="1167" customFormat="1" ht="13.5" customHeight="1">
      <c r="A1350" s="1218">
        <v>44311</v>
      </c>
      <c r="B1350" s="1167" t="s">
        <v>168</v>
      </c>
      <c r="C1350" s="1167" t="s">
        <v>66</v>
      </c>
      <c r="D1350" s="1167">
        <v>120</v>
      </c>
      <c r="E1350" s="1167">
        <v>91</v>
      </c>
      <c r="J1350" s="1167">
        <v>0</v>
      </c>
      <c r="L1350" s="1167">
        <v>7.5</v>
      </c>
      <c r="O1350" s="1167">
        <v>682.5</v>
      </c>
      <c r="T1350" s="1167">
        <v>0</v>
      </c>
      <c r="U1350" s="1167">
        <v>0</v>
      </c>
      <c r="V1350" s="1167">
        <v>7.5</v>
      </c>
      <c r="W1350" s="1167">
        <v>0</v>
      </c>
      <c r="X1350" s="1167">
        <v>0</v>
      </c>
      <c r="Y1350" s="1167">
        <v>682.5</v>
      </c>
      <c r="Z1350" s="1167">
        <v>0</v>
      </c>
      <c r="AA1350" s="1167">
        <v>0</v>
      </c>
      <c r="AB1350" s="1167">
        <v>0</v>
      </c>
      <c r="AC1350" s="1167">
        <v>0</v>
      </c>
      <c r="AD1350" s="1167">
        <v>0</v>
      </c>
      <c r="AE1350" s="1167">
        <v>0</v>
      </c>
      <c r="AF1350" s="1167">
        <v>7.5</v>
      </c>
      <c r="AG1350" s="1167">
        <v>0</v>
      </c>
      <c r="AH1350" s="1167">
        <v>0</v>
      </c>
      <c r="AI1350" s="1167">
        <v>682.5</v>
      </c>
      <c r="BK1350" s="1167">
        <v>1346</v>
      </c>
    </row>
    <row r="1351" spans="1:63" s="1167" customFormat="1" ht="13.5" customHeight="1">
      <c r="A1351" s="1218">
        <v>44311</v>
      </c>
      <c r="B1351" s="1167" t="s">
        <v>416</v>
      </c>
      <c r="C1351" s="1167" t="s">
        <v>66</v>
      </c>
      <c r="D1351" s="1167">
        <v>90</v>
      </c>
      <c r="E1351" s="1167">
        <v>83</v>
      </c>
      <c r="J1351" s="1167">
        <v>0</v>
      </c>
      <c r="O1351" s="1167">
        <v>0</v>
      </c>
      <c r="Q1351" s="1167">
        <v>8</v>
      </c>
      <c r="T1351" s="1167">
        <v>664</v>
      </c>
      <c r="U1351" s="1167">
        <v>0</v>
      </c>
      <c r="V1351" s="1167">
        <v>8</v>
      </c>
      <c r="W1351" s="1167">
        <v>0</v>
      </c>
      <c r="X1351" s="1167">
        <v>0</v>
      </c>
      <c r="Y1351" s="1167">
        <v>664</v>
      </c>
      <c r="Z1351" s="1167">
        <v>0</v>
      </c>
      <c r="AA1351" s="1167">
        <v>0</v>
      </c>
      <c r="AB1351" s="1167">
        <v>0</v>
      </c>
      <c r="AC1351" s="1167">
        <v>0</v>
      </c>
      <c r="AD1351" s="1167">
        <v>0</v>
      </c>
      <c r="AE1351" s="1167">
        <v>0</v>
      </c>
      <c r="AF1351" s="1167">
        <v>8</v>
      </c>
      <c r="AG1351" s="1167">
        <v>0</v>
      </c>
      <c r="AH1351" s="1167">
        <v>0</v>
      </c>
      <c r="AI1351" s="1167">
        <v>664</v>
      </c>
      <c r="BK1351" s="1167">
        <v>1347</v>
      </c>
    </row>
    <row r="1352" spans="1:63" s="1167" customFormat="1" ht="13.5" customHeight="1">
      <c r="A1352" s="1218">
        <v>44311</v>
      </c>
      <c r="B1352" s="1167" t="s">
        <v>911</v>
      </c>
      <c r="C1352" s="1167" t="s">
        <v>66</v>
      </c>
      <c r="D1352" s="1167">
        <v>125</v>
      </c>
      <c r="E1352" s="1167">
        <v>125</v>
      </c>
      <c r="G1352" s="1167">
        <v>4.5</v>
      </c>
      <c r="J1352" s="1167">
        <v>562.5</v>
      </c>
      <c r="O1352" s="1167">
        <v>0</v>
      </c>
      <c r="Q1352" s="1167">
        <v>7</v>
      </c>
      <c r="S1352" s="1167" t="s">
        <v>888</v>
      </c>
      <c r="T1352" s="1167">
        <v>875</v>
      </c>
      <c r="U1352" s="1167">
        <v>0</v>
      </c>
      <c r="V1352" s="1167">
        <v>11.5</v>
      </c>
      <c r="W1352" s="1167">
        <v>0</v>
      </c>
      <c r="X1352" s="1167">
        <v>0</v>
      </c>
      <c r="Y1352" s="1167">
        <v>1437.5</v>
      </c>
      <c r="Z1352" s="1167">
        <v>0</v>
      </c>
      <c r="AA1352" s="1167">
        <v>0</v>
      </c>
      <c r="AB1352" s="1167">
        <v>0</v>
      </c>
      <c r="AC1352" s="1167">
        <v>0</v>
      </c>
      <c r="AD1352" s="1167">
        <v>0</v>
      </c>
      <c r="AE1352" s="1167">
        <v>0</v>
      </c>
      <c r="AF1352" s="1167">
        <v>11.5</v>
      </c>
      <c r="AG1352" s="1167">
        <v>0</v>
      </c>
      <c r="AH1352" s="1167">
        <v>0</v>
      </c>
      <c r="AI1352" s="1167">
        <v>1437.5</v>
      </c>
      <c r="BK1352" s="1167">
        <v>1348</v>
      </c>
    </row>
    <row r="1353" spans="1:63" s="1167" customFormat="1" ht="13.5" customHeight="1">
      <c r="A1353" s="1218">
        <v>44311</v>
      </c>
      <c r="B1353" s="1167" t="s">
        <v>16</v>
      </c>
      <c r="C1353" s="1167" t="s">
        <v>786</v>
      </c>
      <c r="D1353" s="1167">
        <v>145</v>
      </c>
      <c r="E1353" s="1167">
        <v>145</v>
      </c>
      <c r="H1353" s="1167" t="s">
        <v>883</v>
      </c>
      <c r="I1353" s="1167" t="s">
        <v>883</v>
      </c>
      <c r="J1353" s="1167">
        <v>0</v>
      </c>
      <c r="L1353" s="1167">
        <v>3.5</v>
      </c>
      <c r="O1353" s="1167">
        <v>507.5</v>
      </c>
      <c r="T1353" s="1167">
        <v>0</v>
      </c>
      <c r="U1353" s="1167">
        <v>0</v>
      </c>
      <c r="V1353" s="1167">
        <v>3.5</v>
      </c>
      <c r="W1353" s="1167">
        <v>0</v>
      </c>
      <c r="X1353" s="1167">
        <v>0</v>
      </c>
      <c r="Y1353" s="1167">
        <v>507.5</v>
      </c>
      <c r="Z1353" s="1167">
        <v>0</v>
      </c>
      <c r="AA1353" s="1167">
        <v>0</v>
      </c>
      <c r="AB1353" s="1167">
        <v>0</v>
      </c>
      <c r="AC1353" s="1167">
        <v>0</v>
      </c>
      <c r="AD1353" s="1167">
        <v>0</v>
      </c>
      <c r="AE1353" s="1167">
        <v>0</v>
      </c>
      <c r="AF1353" s="1167">
        <v>3.5</v>
      </c>
      <c r="AG1353" s="1167">
        <v>0</v>
      </c>
      <c r="AH1353" s="1167">
        <v>0</v>
      </c>
      <c r="AI1353" s="1167">
        <v>507.5</v>
      </c>
      <c r="BK1353" s="1167">
        <v>1349</v>
      </c>
    </row>
    <row r="1354" spans="1:63" s="1167" customFormat="1" ht="13.5" customHeight="1">
      <c r="A1354" s="1218">
        <v>44311</v>
      </c>
      <c r="B1354" s="1167" t="s">
        <v>919</v>
      </c>
      <c r="C1354" s="1167" t="s">
        <v>66</v>
      </c>
      <c r="D1354" s="1167">
        <v>160</v>
      </c>
      <c r="E1354" s="1167">
        <v>160</v>
      </c>
      <c r="J1354" s="1167">
        <v>0</v>
      </c>
      <c r="L1354" s="1167">
        <v>3</v>
      </c>
      <c r="O1354" s="1167">
        <v>480</v>
      </c>
      <c r="T1354" s="1167">
        <v>0</v>
      </c>
      <c r="U1354" s="1167">
        <v>0</v>
      </c>
      <c r="V1354" s="1167">
        <v>3</v>
      </c>
      <c r="W1354" s="1167">
        <v>0</v>
      </c>
      <c r="X1354" s="1167">
        <v>0</v>
      </c>
      <c r="Y1354" s="1167">
        <v>480</v>
      </c>
      <c r="Z1354" s="1167">
        <v>0</v>
      </c>
      <c r="AA1354" s="1167">
        <v>0</v>
      </c>
      <c r="AB1354" s="1167">
        <v>0</v>
      </c>
      <c r="AC1354" s="1167">
        <v>0</v>
      </c>
      <c r="AD1354" s="1167">
        <v>0</v>
      </c>
      <c r="AE1354" s="1167">
        <v>0</v>
      </c>
      <c r="AF1354" s="1167">
        <v>3</v>
      </c>
      <c r="AG1354" s="1167">
        <v>0</v>
      </c>
      <c r="AH1354" s="1167">
        <v>0</v>
      </c>
      <c r="AI1354" s="1167">
        <v>480</v>
      </c>
      <c r="BK1354" s="1167">
        <v>1350</v>
      </c>
    </row>
    <row r="1355" spans="1:63" s="1167" customFormat="1" ht="13.5" customHeight="1">
      <c r="A1355" s="1218">
        <v>44311</v>
      </c>
      <c r="B1355" s="1167" t="s">
        <v>171</v>
      </c>
      <c r="C1355" s="1167" t="s">
        <v>66</v>
      </c>
      <c r="D1355" s="1167">
        <v>220</v>
      </c>
      <c r="E1355" s="1167">
        <v>220</v>
      </c>
      <c r="J1355" s="1167">
        <v>0</v>
      </c>
      <c r="O1355" s="1167">
        <v>0</v>
      </c>
      <c r="Q1355" s="1167">
        <v>2</v>
      </c>
      <c r="T1355" s="1167">
        <v>440</v>
      </c>
      <c r="U1355" s="1167">
        <v>0</v>
      </c>
      <c r="V1355" s="1167">
        <v>2</v>
      </c>
      <c r="W1355" s="1167">
        <v>0</v>
      </c>
      <c r="X1355" s="1167">
        <v>0</v>
      </c>
      <c r="Y1355" s="1167">
        <v>440</v>
      </c>
      <c r="Z1355" s="1167">
        <v>0</v>
      </c>
      <c r="AA1355" s="1167">
        <v>0</v>
      </c>
      <c r="AB1355" s="1167">
        <v>0</v>
      </c>
      <c r="AC1355" s="1167">
        <v>0</v>
      </c>
      <c r="AD1355" s="1167">
        <v>0</v>
      </c>
      <c r="AE1355" s="1167">
        <v>0</v>
      </c>
      <c r="AF1355" s="1167">
        <v>2</v>
      </c>
      <c r="AG1355" s="1167">
        <v>0</v>
      </c>
      <c r="AH1355" s="1167">
        <v>0</v>
      </c>
      <c r="AI1355" s="1167">
        <v>440</v>
      </c>
      <c r="BK1355" s="1167">
        <v>1351</v>
      </c>
    </row>
    <row r="1356" spans="1:63" s="1167" customFormat="1" ht="13.5" customHeight="1">
      <c r="A1356" s="1218">
        <v>44311</v>
      </c>
      <c r="B1356" s="1167" t="s">
        <v>889</v>
      </c>
      <c r="C1356" s="1167" t="s">
        <v>66</v>
      </c>
      <c r="D1356" s="1167">
        <v>45</v>
      </c>
      <c r="E1356" s="1167">
        <v>40</v>
      </c>
      <c r="J1356" s="1167">
        <v>0</v>
      </c>
      <c r="O1356" s="1167">
        <v>0</v>
      </c>
      <c r="Q1356" s="1167">
        <v>4</v>
      </c>
      <c r="T1356" s="1167">
        <v>160</v>
      </c>
      <c r="U1356" s="1167">
        <v>0</v>
      </c>
      <c r="V1356" s="1167">
        <v>4</v>
      </c>
      <c r="W1356" s="1167">
        <v>0</v>
      </c>
      <c r="X1356" s="1167">
        <v>0</v>
      </c>
      <c r="Y1356" s="1167">
        <v>160</v>
      </c>
      <c r="Z1356" s="1167">
        <v>0</v>
      </c>
      <c r="AA1356" s="1167">
        <v>0</v>
      </c>
      <c r="AB1356" s="1167">
        <v>0</v>
      </c>
      <c r="AC1356" s="1167">
        <v>0</v>
      </c>
      <c r="AD1356" s="1167">
        <v>0</v>
      </c>
      <c r="AE1356" s="1167">
        <v>0</v>
      </c>
      <c r="AF1356" s="1167">
        <v>4</v>
      </c>
      <c r="AG1356" s="1167">
        <v>0</v>
      </c>
      <c r="AH1356" s="1167">
        <v>0</v>
      </c>
      <c r="AI1356" s="1167">
        <v>160</v>
      </c>
      <c r="BK1356" s="1167">
        <v>1352</v>
      </c>
    </row>
    <row r="1357" spans="1:63" s="1167" customFormat="1" ht="13.5" customHeight="1">
      <c r="A1357" s="1218">
        <v>44311</v>
      </c>
      <c r="B1357" s="1167" t="s">
        <v>195</v>
      </c>
      <c r="C1357" s="1167" t="s">
        <v>66</v>
      </c>
      <c r="D1357" s="1167">
        <v>125</v>
      </c>
      <c r="E1357" s="1167">
        <v>125</v>
      </c>
      <c r="J1357" s="1167">
        <v>0</v>
      </c>
      <c r="L1357" s="1167">
        <v>3</v>
      </c>
      <c r="O1357" s="1167">
        <v>375</v>
      </c>
      <c r="T1357" s="1167">
        <v>0</v>
      </c>
      <c r="U1357" s="1167">
        <v>0</v>
      </c>
      <c r="V1357" s="1167">
        <v>3</v>
      </c>
      <c r="W1357" s="1167">
        <v>0</v>
      </c>
      <c r="X1357" s="1167">
        <v>0</v>
      </c>
      <c r="Y1357" s="1167">
        <v>375</v>
      </c>
      <c r="Z1357" s="1167">
        <v>0</v>
      </c>
      <c r="AA1357" s="1167">
        <v>0</v>
      </c>
      <c r="AB1357" s="1167">
        <v>0</v>
      </c>
      <c r="AC1357" s="1167">
        <v>0</v>
      </c>
      <c r="AD1357" s="1167">
        <v>0</v>
      </c>
      <c r="AE1357" s="1167">
        <v>0</v>
      </c>
      <c r="AF1357" s="1167">
        <v>3</v>
      </c>
      <c r="AG1357" s="1167">
        <v>0</v>
      </c>
      <c r="AH1357" s="1167">
        <v>0</v>
      </c>
      <c r="AI1357" s="1167">
        <v>375</v>
      </c>
      <c r="BK1357" s="1167">
        <v>1353</v>
      </c>
    </row>
    <row r="1358" spans="1:63" s="1167" customFormat="1" ht="13.5" customHeight="1">
      <c r="A1358" s="1218">
        <v>44311</v>
      </c>
      <c r="B1358" s="1167" t="s">
        <v>53</v>
      </c>
      <c r="C1358" s="1167" t="s">
        <v>66</v>
      </c>
      <c r="D1358" s="1167">
        <v>40</v>
      </c>
      <c r="E1358" s="1167">
        <v>38</v>
      </c>
      <c r="J1358" s="1167">
        <v>0</v>
      </c>
      <c r="O1358" s="1167">
        <v>0</v>
      </c>
      <c r="Q1358" s="1167">
        <v>8</v>
      </c>
      <c r="T1358" s="1167">
        <v>304</v>
      </c>
      <c r="U1358" s="1167">
        <v>0</v>
      </c>
      <c r="V1358" s="1167">
        <v>8</v>
      </c>
      <c r="W1358" s="1167">
        <v>0</v>
      </c>
      <c r="X1358" s="1167">
        <v>0</v>
      </c>
      <c r="Y1358" s="1167">
        <v>304</v>
      </c>
      <c r="Z1358" s="1167">
        <v>0</v>
      </c>
      <c r="AA1358" s="1167">
        <v>0</v>
      </c>
      <c r="AB1358" s="1167">
        <v>0</v>
      </c>
      <c r="AC1358" s="1167">
        <v>0</v>
      </c>
      <c r="AD1358" s="1167">
        <v>0</v>
      </c>
      <c r="AE1358" s="1167">
        <v>0</v>
      </c>
      <c r="AF1358" s="1167">
        <v>8</v>
      </c>
      <c r="AG1358" s="1167">
        <v>0</v>
      </c>
      <c r="AH1358" s="1167">
        <v>0</v>
      </c>
      <c r="AI1358" s="1167">
        <v>304</v>
      </c>
      <c r="BK1358" s="1167">
        <v>1354</v>
      </c>
    </row>
    <row r="1359" spans="1:63" s="1167" customFormat="1" ht="13.5" customHeight="1">
      <c r="A1359" s="1218">
        <v>44311</v>
      </c>
      <c r="B1359" s="1167" t="s">
        <v>134</v>
      </c>
      <c r="C1359" s="1167" t="s">
        <v>66</v>
      </c>
      <c r="D1359" s="1167">
        <v>39</v>
      </c>
      <c r="E1359" s="1167">
        <v>39</v>
      </c>
      <c r="J1359" s="1167">
        <v>0</v>
      </c>
      <c r="L1359" s="1167">
        <v>8</v>
      </c>
      <c r="O1359" s="1167">
        <v>312</v>
      </c>
      <c r="T1359" s="1167">
        <v>0</v>
      </c>
      <c r="U1359" s="1167">
        <v>0</v>
      </c>
      <c r="V1359" s="1167">
        <v>8</v>
      </c>
      <c r="W1359" s="1167">
        <v>0</v>
      </c>
      <c r="X1359" s="1167">
        <v>0</v>
      </c>
      <c r="Y1359" s="1167">
        <v>312</v>
      </c>
      <c r="Z1359" s="1167">
        <v>0</v>
      </c>
      <c r="AA1359" s="1167">
        <v>0</v>
      </c>
      <c r="AB1359" s="1167">
        <v>0</v>
      </c>
      <c r="AC1359" s="1167">
        <v>0</v>
      </c>
      <c r="AD1359" s="1167">
        <v>0</v>
      </c>
      <c r="AE1359" s="1167">
        <v>0</v>
      </c>
      <c r="AF1359" s="1167">
        <v>8</v>
      </c>
      <c r="AG1359" s="1167">
        <v>0</v>
      </c>
      <c r="AH1359" s="1167">
        <v>0</v>
      </c>
      <c r="AI1359" s="1167">
        <v>312</v>
      </c>
      <c r="BK1359" s="1167">
        <v>1355</v>
      </c>
    </row>
    <row r="1360" spans="1:63" s="1167" customFormat="1" ht="13.5" customHeight="1">
      <c r="A1360" s="1218">
        <v>44311</v>
      </c>
      <c r="B1360" s="1167" t="s">
        <v>913</v>
      </c>
      <c r="C1360" s="1167" t="s">
        <v>66</v>
      </c>
      <c r="D1360" s="1167">
        <v>115</v>
      </c>
      <c r="E1360" s="1167">
        <v>113</v>
      </c>
      <c r="J1360" s="1167">
        <v>0</v>
      </c>
      <c r="O1360" s="1167">
        <v>0</v>
      </c>
      <c r="T1360" s="1167">
        <v>0</v>
      </c>
      <c r="U1360" s="1167">
        <v>0</v>
      </c>
      <c r="V1360" s="1167">
        <v>0</v>
      </c>
      <c r="W1360" s="1167">
        <v>0</v>
      </c>
      <c r="X1360" s="1167">
        <v>0</v>
      </c>
      <c r="Y1360" s="1167">
        <v>0</v>
      </c>
      <c r="Z1360" s="1167">
        <v>0</v>
      </c>
      <c r="AA1360" s="1167">
        <v>0</v>
      </c>
      <c r="AB1360" s="1167">
        <v>0</v>
      </c>
      <c r="AC1360" s="1167">
        <v>0</v>
      </c>
      <c r="AD1360" s="1167">
        <v>0</v>
      </c>
      <c r="AE1360" s="1167">
        <v>0</v>
      </c>
      <c r="AF1360" s="1167">
        <v>0</v>
      </c>
      <c r="AG1360" s="1167">
        <v>0</v>
      </c>
      <c r="AH1360" s="1167">
        <v>0</v>
      </c>
      <c r="AI1360" s="1167">
        <v>0</v>
      </c>
      <c r="BK1360" s="1167">
        <v>1356</v>
      </c>
    </row>
    <row r="1361" spans="1:63" s="1167" customFormat="1" ht="13.5" customHeight="1">
      <c r="A1361" s="1218">
        <v>44311</v>
      </c>
      <c r="B1361" s="1167" t="s">
        <v>83</v>
      </c>
      <c r="C1361" s="1167" t="s">
        <v>786</v>
      </c>
      <c r="D1361" s="1167">
        <v>10</v>
      </c>
      <c r="E1361" s="1167">
        <v>10</v>
      </c>
      <c r="J1361" s="1167">
        <v>0</v>
      </c>
      <c r="M1361" s="1167">
        <v>12</v>
      </c>
      <c r="O1361" s="1167">
        <v>120</v>
      </c>
      <c r="T1361" s="1167">
        <v>0</v>
      </c>
      <c r="U1361" s="1167">
        <v>0</v>
      </c>
      <c r="V1361" s="1167">
        <v>0</v>
      </c>
      <c r="W1361" s="1167">
        <v>12</v>
      </c>
      <c r="X1361" s="1167">
        <v>0</v>
      </c>
      <c r="Y1361" s="1167">
        <v>120</v>
      </c>
      <c r="Z1361" s="1167">
        <v>0</v>
      </c>
      <c r="AA1361" s="1167">
        <v>0</v>
      </c>
      <c r="AB1361" s="1167">
        <v>0</v>
      </c>
      <c r="AC1361" s="1167">
        <v>0</v>
      </c>
      <c r="AD1361" s="1167">
        <v>0</v>
      </c>
      <c r="AE1361" s="1167">
        <v>0</v>
      </c>
      <c r="AF1361" s="1167">
        <v>0</v>
      </c>
      <c r="AG1361" s="1167">
        <v>12</v>
      </c>
      <c r="AH1361" s="1167">
        <v>0</v>
      </c>
      <c r="AI1361" s="1167">
        <v>120</v>
      </c>
      <c r="BK1361" s="1167">
        <v>1357</v>
      </c>
    </row>
    <row r="1362" spans="1:63" s="1167" customFormat="1" ht="13.5" customHeight="1">
      <c r="A1362" s="1218">
        <v>44311</v>
      </c>
      <c r="B1362" s="1167" t="s">
        <v>692</v>
      </c>
      <c r="C1362" s="1167" t="s">
        <v>66</v>
      </c>
      <c r="D1362" s="1167">
        <v>10</v>
      </c>
      <c r="E1362" s="1167">
        <v>7</v>
      </c>
      <c r="J1362" s="1167">
        <v>0</v>
      </c>
      <c r="O1362" s="1167">
        <v>0</v>
      </c>
      <c r="R1362" s="1167">
        <v>25</v>
      </c>
      <c r="T1362" s="1167">
        <v>175</v>
      </c>
      <c r="U1362" s="1167">
        <v>0</v>
      </c>
      <c r="V1362" s="1167">
        <v>0</v>
      </c>
      <c r="W1362" s="1167">
        <v>25</v>
      </c>
      <c r="X1362" s="1167">
        <v>0</v>
      </c>
      <c r="Y1362" s="1167">
        <v>175</v>
      </c>
      <c r="Z1362" s="1167">
        <v>0</v>
      </c>
      <c r="AA1362" s="1167">
        <v>0</v>
      </c>
      <c r="AB1362" s="1167">
        <v>0</v>
      </c>
      <c r="AC1362" s="1167">
        <v>0</v>
      </c>
      <c r="AD1362" s="1167">
        <v>0</v>
      </c>
      <c r="AE1362" s="1167">
        <v>0</v>
      </c>
      <c r="AF1362" s="1167">
        <v>0</v>
      </c>
      <c r="AG1362" s="1167">
        <v>25</v>
      </c>
      <c r="AH1362" s="1167">
        <v>0</v>
      </c>
      <c r="AI1362" s="1167">
        <v>175</v>
      </c>
      <c r="BK1362" s="1167">
        <v>1358</v>
      </c>
    </row>
    <row r="1363" spans="1:63" s="1167" customFormat="1" ht="13.5" customHeight="1">
      <c r="A1363" s="1218">
        <v>44311</v>
      </c>
      <c r="B1363" s="1167" t="s">
        <v>906</v>
      </c>
      <c r="C1363" s="1167" t="s">
        <v>66</v>
      </c>
      <c r="D1363" s="1167">
        <v>5</v>
      </c>
      <c r="E1363" s="1167">
        <v>5</v>
      </c>
      <c r="J1363" s="1167">
        <v>0</v>
      </c>
      <c r="M1363" s="1167">
        <v>25</v>
      </c>
      <c r="O1363" s="1167">
        <v>125</v>
      </c>
      <c r="T1363" s="1167">
        <v>0</v>
      </c>
      <c r="U1363" s="1167">
        <v>0</v>
      </c>
      <c r="V1363" s="1167">
        <v>0</v>
      </c>
      <c r="W1363" s="1167">
        <v>25</v>
      </c>
      <c r="X1363" s="1167">
        <v>0</v>
      </c>
      <c r="Y1363" s="1167">
        <v>125</v>
      </c>
      <c r="Z1363" s="1167">
        <v>0</v>
      </c>
      <c r="AA1363" s="1167">
        <v>0</v>
      </c>
      <c r="AB1363" s="1167">
        <v>0</v>
      </c>
      <c r="AC1363" s="1167">
        <v>0</v>
      </c>
      <c r="AD1363" s="1167">
        <v>0</v>
      </c>
      <c r="AE1363" s="1167">
        <v>0</v>
      </c>
      <c r="AF1363" s="1167">
        <v>0</v>
      </c>
      <c r="AG1363" s="1167">
        <v>25</v>
      </c>
      <c r="AH1363" s="1167">
        <v>0</v>
      </c>
      <c r="AI1363" s="1167">
        <v>125</v>
      </c>
      <c r="BK1363" s="1167">
        <v>1359</v>
      </c>
    </row>
    <row r="1364" spans="1:63" s="1167" customFormat="1" ht="13.5" customHeight="1">
      <c r="A1364" s="1218">
        <v>44311</v>
      </c>
      <c r="B1364" s="1167" t="s">
        <v>478</v>
      </c>
      <c r="C1364" s="1167" t="s">
        <v>66</v>
      </c>
      <c r="D1364" s="1167">
        <v>12</v>
      </c>
      <c r="E1364" s="1167">
        <v>12</v>
      </c>
      <c r="H1364" s="1167">
        <v>16</v>
      </c>
      <c r="J1364" s="1167">
        <v>192</v>
      </c>
      <c r="O1364" s="1167">
        <v>0</v>
      </c>
      <c r="T1364" s="1167">
        <v>0</v>
      </c>
      <c r="U1364" s="1167">
        <v>0</v>
      </c>
      <c r="V1364" s="1167">
        <v>0</v>
      </c>
      <c r="W1364" s="1167">
        <v>16</v>
      </c>
      <c r="X1364" s="1167">
        <v>0</v>
      </c>
      <c r="Y1364" s="1167">
        <v>192</v>
      </c>
      <c r="Z1364" s="1167">
        <v>0</v>
      </c>
      <c r="AA1364" s="1167">
        <v>0</v>
      </c>
      <c r="AB1364" s="1167">
        <v>0</v>
      </c>
      <c r="AC1364" s="1167">
        <v>0</v>
      </c>
      <c r="AD1364" s="1167">
        <v>0</v>
      </c>
      <c r="AE1364" s="1167">
        <v>0</v>
      </c>
      <c r="AF1364" s="1167">
        <v>0</v>
      </c>
      <c r="AG1364" s="1167">
        <v>16</v>
      </c>
      <c r="AH1364" s="1167">
        <v>0</v>
      </c>
      <c r="AI1364" s="1167">
        <v>192</v>
      </c>
      <c r="BK1364" s="1167">
        <v>1360</v>
      </c>
    </row>
    <row r="1365" spans="1:63" s="1167" customFormat="1" ht="13.5" customHeight="1">
      <c r="A1365" s="1218">
        <v>44311</v>
      </c>
      <c r="B1365" s="1167" t="s">
        <v>60</v>
      </c>
      <c r="C1365" s="1167" t="s">
        <v>66</v>
      </c>
      <c r="D1365" s="1167">
        <v>20</v>
      </c>
      <c r="E1365" s="1167">
        <v>20</v>
      </c>
      <c r="H1365" s="1167">
        <v>0.5</v>
      </c>
      <c r="J1365" s="1167">
        <v>10</v>
      </c>
      <c r="M1365" s="1167">
        <v>1</v>
      </c>
      <c r="O1365" s="1167">
        <v>20</v>
      </c>
      <c r="R1365" s="1167">
        <v>1</v>
      </c>
      <c r="T1365" s="1167">
        <v>20</v>
      </c>
      <c r="U1365" s="1167">
        <v>0</v>
      </c>
      <c r="V1365" s="1167">
        <v>0</v>
      </c>
      <c r="W1365" s="1167">
        <v>2.5</v>
      </c>
      <c r="X1365" s="1167">
        <v>0</v>
      </c>
      <c r="Y1365" s="1167">
        <v>50</v>
      </c>
      <c r="Z1365" s="1167">
        <v>0</v>
      </c>
      <c r="AA1365" s="1167">
        <v>0</v>
      </c>
      <c r="AB1365" s="1167">
        <v>0</v>
      </c>
      <c r="AC1365" s="1167">
        <v>0</v>
      </c>
      <c r="AD1365" s="1167">
        <v>0</v>
      </c>
      <c r="AE1365" s="1167">
        <v>0</v>
      </c>
      <c r="AF1365" s="1167">
        <v>0</v>
      </c>
      <c r="AG1365" s="1167">
        <v>2.5</v>
      </c>
      <c r="AH1365" s="1167">
        <v>0</v>
      </c>
      <c r="AI1365" s="1167">
        <v>50</v>
      </c>
      <c r="BK1365" s="1167">
        <v>1361</v>
      </c>
    </row>
    <row r="1366" spans="1:63" s="1167" customFormat="1" ht="13.5" customHeight="1">
      <c r="A1366" s="1218">
        <v>44311</v>
      </c>
      <c r="B1366" s="1167" t="s">
        <v>61</v>
      </c>
      <c r="C1366" s="1167" t="s">
        <v>66</v>
      </c>
      <c r="D1366" s="1167">
        <v>20</v>
      </c>
      <c r="E1366" s="1167">
        <v>20</v>
      </c>
      <c r="H1366" s="1167">
        <v>0.4</v>
      </c>
      <c r="J1366" s="1167">
        <v>8</v>
      </c>
      <c r="M1366" s="1167">
        <v>0.7</v>
      </c>
      <c r="O1366" s="1167">
        <v>14</v>
      </c>
      <c r="R1366" s="1167">
        <v>0.7</v>
      </c>
      <c r="T1366" s="1167">
        <v>14</v>
      </c>
      <c r="U1366" s="1167">
        <v>0</v>
      </c>
      <c r="V1366" s="1167">
        <v>0</v>
      </c>
      <c r="W1366" s="1167">
        <v>1.8</v>
      </c>
      <c r="X1366" s="1167">
        <v>0</v>
      </c>
      <c r="Y1366" s="1167">
        <v>36</v>
      </c>
      <c r="Z1366" s="1167">
        <v>0</v>
      </c>
      <c r="AA1366" s="1167">
        <v>0</v>
      </c>
      <c r="AB1366" s="1167">
        <v>0</v>
      </c>
      <c r="AC1366" s="1167">
        <v>0</v>
      </c>
      <c r="AD1366" s="1167">
        <v>0</v>
      </c>
      <c r="AE1366" s="1167">
        <v>0</v>
      </c>
      <c r="AF1366" s="1167">
        <v>0</v>
      </c>
      <c r="AG1366" s="1167">
        <v>1.8</v>
      </c>
      <c r="AH1366" s="1167">
        <v>0</v>
      </c>
      <c r="AI1366" s="1167">
        <v>36</v>
      </c>
      <c r="BK1366" s="1167">
        <v>1362</v>
      </c>
    </row>
    <row r="1367" spans="1:63" s="1167" customFormat="1" ht="13.5" customHeight="1">
      <c r="A1367" s="1218">
        <v>44311</v>
      </c>
      <c r="B1367" s="1167" t="s">
        <v>160</v>
      </c>
      <c r="C1367" s="1167" t="s">
        <v>66</v>
      </c>
      <c r="D1367" s="1167">
        <v>14</v>
      </c>
      <c r="E1367" s="1167">
        <v>12</v>
      </c>
      <c r="J1367" s="1167">
        <v>0</v>
      </c>
      <c r="O1367" s="1167">
        <v>0</v>
      </c>
      <c r="T1367" s="1167">
        <v>0</v>
      </c>
      <c r="U1367" s="1167">
        <v>0</v>
      </c>
      <c r="V1367" s="1167">
        <v>0</v>
      </c>
      <c r="W1367" s="1167">
        <v>0</v>
      </c>
      <c r="X1367" s="1167">
        <v>0</v>
      </c>
      <c r="Y1367" s="1167">
        <v>0</v>
      </c>
      <c r="Z1367" s="1167">
        <v>0</v>
      </c>
      <c r="AA1367" s="1167">
        <v>0</v>
      </c>
      <c r="AB1367" s="1167">
        <v>0</v>
      </c>
      <c r="AC1367" s="1167">
        <v>0</v>
      </c>
      <c r="AD1367" s="1167">
        <v>0</v>
      </c>
      <c r="AE1367" s="1167">
        <v>0</v>
      </c>
      <c r="AF1367" s="1167">
        <v>0</v>
      </c>
      <c r="AG1367" s="1167">
        <v>0</v>
      </c>
      <c r="AH1367" s="1167">
        <v>0</v>
      </c>
      <c r="AI1367" s="1167">
        <v>0</v>
      </c>
      <c r="BK1367" s="1167">
        <v>1363</v>
      </c>
    </row>
    <row r="1368" spans="1:63" s="1167" customFormat="1" ht="13.5" customHeight="1">
      <c r="A1368" s="1218">
        <v>44311</v>
      </c>
      <c r="B1368" s="1167" t="s">
        <v>161</v>
      </c>
      <c r="C1368" s="1167" t="s">
        <v>389</v>
      </c>
      <c r="D1368" s="1167">
        <v>13</v>
      </c>
      <c r="E1368" s="1167">
        <v>13</v>
      </c>
      <c r="J1368" s="1167">
        <v>0</v>
      </c>
      <c r="O1368" s="1167">
        <v>0</v>
      </c>
      <c r="T1368" s="1167">
        <v>0</v>
      </c>
      <c r="U1368" s="1167">
        <v>0</v>
      </c>
      <c r="V1368" s="1167">
        <v>0</v>
      </c>
      <c r="W1368" s="1167">
        <v>0</v>
      </c>
      <c r="X1368" s="1167">
        <v>0</v>
      </c>
      <c r="Y1368" s="1167">
        <v>0</v>
      </c>
      <c r="Z1368" s="1167">
        <v>0</v>
      </c>
      <c r="AA1368" s="1167">
        <v>0</v>
      </c>
      <c r="AB1368" s="1167">
        <v>0</v>
      </c>
      <c r="AC1368" s="1167">
        <v>0</v>
      </c>
      <c r="AD1368" s="1167">
        <v>0</v>
      </c>
      <c r="AE1368" s="1167">
        <v>0</v>
      </c>
      <c r="AF1368" s="1167">
        <v>0</v>
      </c>
      <c r="AG1368" s="1167">
        <v>0</v>
      </c>
      <c r="AH1368" s="1167">
        <v>0</v>
      </c>
      <c r="AI1368" s="1167">
        <v>0</v>
      </c>
      <c r="BK1368" s="1167">
        <v>1364</v>
      </c>
    </row>
    <row r="1369" spans="1:63" s="1167" customFormat="1" ht="13.5" customHeight="1">
      <c r="A1369" s="1218">
        <v>44311</v>
      </c>
      <c r="B1369" s="1167" t="s">
        <v>896</v>
      </c>
      <c r="C1369" s="1167" t="s">
        <v>66</v>
      </c>
      <c r="D1369" s="1167">
        <v>10</v>
      </c>
      <c r="E1369" s="1167">
        <v>10</v>
      </c>
      <c r="H1369" s="1167">
        <v>5</v>
      </c>
      <c r="J1369" s="1167">
        <v>50</v>
      </c>
      <c r="O1369" s="1167">
        <v>0</v>
      </c>
      <c r="T1369" s="1167">
        <v>0</v>
      </c>
      <c r="U1369" s="1167">
        <v>0</v>
      </c>
      <c r="V1369" s="1167">
        <v>0</v>
      </c>
      <c r="W1369" s="1167">
        <v>5</v>
      </c>
      <c r="X1369" s="1167">
        <v>0</v>
      </c>
      <c r="Y1369" s="1167">
        <v>50</v>
      </c>
      <c r="Z1369" s="1167">
        <v>0</v>
      </c>
      <c r="AA1369" s="1167">
        <v>0</v>
      </c>
      <c r="AB1369" s="1167">
        <v>0</v>
      </c>
      <c r="AC1369" s="1167">
        <v>0</v>
      </c>
      <c r="AD1369" s="1167">
        <v>0</v>
      </c>
      <c r="AE1369" s="1167">
        <v>0</v>
      </c>
      <c r="AF1369" s="1167">
        <v>0</v>
      </c>
      <c r="AG1369" s="1167">
        <v>5</v>
      </c>
      <c r="AH1369" s="1167">
        <v>0</v>
      </c>
      <c r="AI1369" s="1167">
        <v>50</v>
      </c>
      <c r="BK1369" s="1167">
        <v>1365</v>
      </c>
    </row>
    <row r="1370" spans="1:63" s="1167" customFormat="1" ht="13.5" customHeight="1">
      <c r="A1370" s="1218">
        <v>44311</v>
      </c>
      <c r="B1370" s="1167" t="s">
        <v>893</v>
      </c>
      <c r="C1370" s="1167" t="s">
        <v>66</v>
      </c>
      <c r="D1370" s="1167">
        <v>25</v>
      </c>
      <c r="E1370" s="1167">
        <v>25</v>
      </c>
      <c r="J1370" s="1167">
        <v>0</v>
      </c>
      <c r="O1370" s="1167">
        <v>0</v>
      </c>
      <c r="R1370" s="1167">
        <v>5</v>
      </c>
      <c r="T1370" s="1167">
        <v>125</v>
      </c>
      <c r="U1370" s="1167">
        <v>0</v>
      </c>
      <c r="V1370" s="1167">
        <v>0</v>
      </c>
      <c r="W1370" s="1167">
        <v>5</v>
      </c>
      <c r="X1370" s="1167">
        <v>0</v>
      </c>
      <c r="Y1370" s="1167">
        <v>125</v>
      </c>
      <c r="Z1370" s="1167">
        <v>0</v>
      </c>
      <c r="AA1370" s="1167">
        <v>0</v>
      </c>
      <c r="AB1370" s="1167">
        <v>0</v>
      </c>
      <c r="AC1370" s="1167">
        <v>0</v>
      </c>
      <c r="AD1370" s="1167">
        <v>0</v>
      </c>
      <c r="AE1370" s="1167">
        <v>0</v>
      </c>
      <c r="AF1370" s="1167">
        <v>0</v>
      </c>
      <c r="AG1370" s="1167">
        <v>5</v>
      </c>
      <c r="AH1370" s="1167">
        <v>0</v>
      </c>
      <c r="AI1370" s="1167">
        <v>125</v>
      </c>
      <c r="BK1370" s="1167">
        <v>1366</v>
      </c>
    </row>
    <row r="1371" spans="1:63" s="1167" customFormat="1" ht="13.5" customHeight="1">
      <c r="A1371" s="1218">
        <v>44311</v>
      </c>
      <c r="B1371" s="1167" t="s">
        <v>126</v>
      </c>
      <c r="C1371" s="1167" t="s">
        <v>66</v>
      </c>
      <c r="D1371" s="1167">
        <v>15</v>
      </c>
      <c r="E1371" s="1167">
        <v>15</v>
      </c>
      <c r="J1371" s="1167">
        <v>0</v>
      </c>
      <c r="O1371" s="1167">
        <v>0</v>
      </c>
      <c r="T1371" s="1167">
        <v>0</v>
      </c>
      <c r="U1371" s="1167">
        <v>0</v>
      </c>
      <c r="V1371" s="1167">
        <v>0</v>
      </c>
      <c r="W1371" s="1167">
        <v>0</v>
      </c>
      <c r="X1371" s="1167">
        <v>0</v>
      </c>
      <c r="Y1371" s="1167">
        <v>0</v>
      </c>
      <c r="Z1371" s="1167">
        <v>0</v>
      </c>
      <c r="AA1371" s="1167">
        <v>0</v>
      </c>
      <c r="AB1371" s="1167">
        <v>0</v>
      </c>
      <c r="AC1371" s="1167">
        <v>0</v>
      </c>
      <c r="AD1371" s="1167">
        <v>0</v>
      </c>
      <c r="AE1371" s="1167">
        <v>0</v>
      </c>
      <c r="AF1371" s="1167">
        <v>0</v>
      </c>
      <c r="AG1371" s="1167">
        <v>0</v>
      </c>
      <c r="AH1371" s="1167">
        <v>0</v>
      </c>
      <c r="AI1371" s="1167">
        <v>0</v>
      </c>
      <c r="BK1371" s="1167">
        <v>1367</v>
      </c>
    </row>
    <row r="1372" spans="1:63" s="1167" customFormat="1" ht="13.5" customHeight="1">
      <c r="A1372" s="1218">
        <v>44311</v>
      </c>
      <c r="B1372" s="1167" t="s">
        <v>918</v>
      </c>
      <c r="C1372" s="1167" t="s">
        <v>66</v>
      </c>
      <c r="D1372" s="1167">
        <v>15</v>
      </c>
      <c r="E1372" s="1167">
        <v>15</v>
      </c>
      <c r="J1372" s="1167">
        <v>0</v>
      </c>
      <c r="O1372" s="1167">
        <v>0</v>
      </c>
      <c r="R1372" s="1167">
        <v>5</v>
      </c>
      <c r="T1372" s="1167">
        <v>75</v>
      </c>
      <c r="U1372" s="1167">
        <v>0</v>
      </c>
      <c r="V1372" s="1167">
        <v>0</v>
      </c>
      <c r="W1372" s="1167">
        <v>5</v>
      </c>
      <c r="X1372" s="1167">
        <v>0</v>
      </c>
      <c r="Y1372" s="1167">
        <v>75</v>
      </c>
      <c r="Z1372" s="1167">
        <v>0</v>
      </c>
      <c r="AA1372" s="1167">
        <v>0</v>
      </c>
      <c r="AB1372" s="1167">
        <v>0</v>
      </c>
      <c r="AC1372" s="1167">
        <v>0</v>
      </c>
      <c r="AD1372" s="1167">
        <v>0</v>
      </c>
      <c r="AE1372" s="1167">
        <v>0</v>
      </c>
      <c r="AF1372" s="1167">
        <v>0</v>
      </c>
      <c r="AG1372" s="1167">
        <v>5</v>
      </c>
      <c r="AH1372" s="1167">
        <v>0</v>
      </c>
      <c r="AI1372" s="1167">
        <v>75</v>
      </c>
      <c r="BK1372" s="1167">
        <v>1368</v>
      </c>
    </row>
    <row r="1373" spans="1:63" s="1167" customFormat="1" ht="13.5" customHeight="1">
      <c r="A1373" s="1218">
        <v>44311</v>
      </c>
      <c r="B1373" s="1167" t="s">
        <v>64</v>
      </c>
      <c r="C1373" s="1167" t="s">
        <v>66</v>
      </c>
      <c r="D1373" s="1167">
        <v>13</v>
      </c>
      <c r="E1373" s="1167">
        <v>13</v>
      </c>
      <c r="J1373" s="1167">
        <v>0</v>
      </c>
      <c r="M1373" s="1167">
        <v>6</v>
      </c>
      <c r="O1373" s="1167">
        <v>78</v>
      </c>
      <c r="T1373" s="1167">
        <v>0</v>
      </c>
      <c r="U1373" s="1167">
        <v>0</v>
      </c>
      <c r="V1373" s="1167">
        <v>0</v>
      </c>
      <c r="W1373" s="1167">
        <v>6</v>
      </c>
      <c r="X1373" s="1167">
        <v>0</v>
      </c>
      <c r="Y1373" s="1167">
        <v>78</v>
      </c>
      <c r="Z1373" s="1167">
        <v>0</v>
      </c>
      <c r="AA1373" s="1167">
        <v>0</v>
      </c>
      <c r="AB1373" s="1167">
        <v>0</v>
      </c>
      <c r="AC1373" s="1167">
        <v>0</v>
      </c>
      <c r="AD1373" s="1167">
        <v>0</v>
      </c>
      <c r="AE1373" s="1167">
        <v>0</v>
      </c>
      <c r="AF1373" s="1167">
        <v>0</v>
      </c>
      <c r="AG1373" s="1167">
        <v>6</v>
      </c>
      <c r="AH1373" s="1167">
        <v>0</v>
      </c>
      <c r="AI1373" s="1167">
        <v>78</v>
      </c>
      <c r="BK1373" s="1167">
        <v>1369</v>
      </c>
    </row>
    <row r="1374" spans="1:63" s="1167" customFormat="1" ht="13.5" customHeight="1">
      <c r="A1374" s="1218">
        <v>44311</v>
      </c>
      <c r="B1374" s="1167" t="s">
        <v>511</v>
      </c>
      <c r="C1374" s="1167" t="s">
        <v>66</v>
      </c>
      <c r="D1374" s="1167">
        <v>20</v>
      </c>
      <c r="E1374" s="1167">
        <v>15</v>
      </c>
      <c r="J1374" s="1167">
        <v>0</v>
      </c>
      <c r="O1374" s="1167">
        <v>0</v>
      </c>
      <c r="R1374" s="1167">
        <v>1</v>
      </c>
      <c r="T1374" s="1167">
        <v>15</v>
      </c>
      <c r="U1374" s="1167">
        <v>0</v>
      </c>
      <c r="V1374" s="1167">
        <v>0</v>
      </c>
      <c r="W1374" s="1167">
        <v>1</v>
      </c>
      <c r="X1374" s="1167">
        <v>0</v>
      </c>
      <c r="Y1374" s="1167">
        <v>15</v>
      </c>
      <c r="Z1374" s="1167">
        <v>0</v>
      </c>
      <c r="AA1374" s="1167">
        <v>0</v>
      </c>
      <c r="AB1374" s="1167">
        <v>0</v>
      </c>
      <c r="AC1374" s="1167">
        <v>0</v>
      </c>
      <c r="AD1374" s="1167">
        <v>0</v>
      </c>
      <c r="AE1374" s="1167">
        <v>0</v>
      </c>
      <c r="AF1374" s="1167">
        <v>0</v>
      </c>
      <c r="AG1374" s="1167">
        <v>1</v>
      </c>
      <c r="AH1374" s="1167">
        <v>0</v>
      </c>
      <c r="AI1374" s="1167">
        <v>15</v>
      </c>
      <c r="BK1374" s="1167">
        <v>1370</v>
      </c>
    </row>
    <row r="1375" spans="1:63" s="1167" customFormat="1" ht="13.5" customHeight="1">
      <c r="A1375" s="1218">
        <v>44311</v>
      </c>
      <c r="B1375" s="1167" t="s">
        <v>895</v>
      </c>
      <c r="C1375" s="1167" t="s">
        <v>66</v>
      </c>
      <c r="D1375" s="1167">
        <v>8</v>
      </c>
      <c r="E1375" s="1167">
        <v>8</v>
      </c>
      <c r="J1375" s="1167">
        <v>0</v>
      </c>
      <c r="M1375" s="1167">
        <v>6</v>
      </c>
      <c r="O1375" s="1167">
        <v>48</v>
      </c>
      <c r="T1375" s="1167">
        <v>0</v>
      </c>
      <c r="U1375" s="1167">
        <v>0</v>
      </c>
      <c r="V1375" s="1167">
        <v>0</v>
      </c>
      <c r="W1375" s="1167">
        <v>6</v>
      </c>
      <c r="X1375" s="1167">
        <v>0</v>
      </c>
      <c r="Y1375" s="1167">
        <v>48</v>
      </c>
      <c r="Z1375" s="1167">
        <v>0</v>
      </c>
      <c r="AA1375" s="1167">
        <v>0</v>
      </c>
      <c r="AB1375" s="1167">
        <v>0</v>
      </c>
      <c r="AC1375" s="1167">
        <v>0</v>
      </c>
      <c r="AD1375" s="1167">
        <v>0</v>
      </c>
      <c r="AE1375" s="1167">
        <v>0</v>
      </c>
      <c r="AF1375" s="1167">
        <v>0</v>
      </c>
      <c r="AG1375" s="1167">
        <v>6</v>
      </c>
      <c r="AH1375" s="1167">
        <v>0</v>
      </c>
      <c r="AI1375" s="1167">
        <v>48</v>
      </c>
      <c r="BK1375" s="1167">
        <v>1371</v>
      </c>
    </row>
    <row r="1376" spans="1:63" s="1167" customFormat="1" ht="13.5" customHeight="1">
      <c r="A1376" s="1218">
        <v>44311</v>
      </c>
      <c r="B1376" s="1167" t="s">
        <v>512</v>
      </c>
      <c r="C1376" s="1167" t="s">
        <v>66</v>
      </c>
      <c r="D1376" s="1167">
        <v>20</v>
      </c>
      <c r="E1376" s="1167">
        <v>20</v>
      </c>
      <c r="J1376" s="1167">
        <v>0</v>
      </c>
      <c r="O1376" s="1167">
        <v>0</v>
      </c>
      <c r="T1376" s="1167">
        <v>0</v>
      </c>
      <c r="U1376" s="1167">
        <v>0</v>
      </c>
      <c r="V1376" s="1167">
        <v>0</v>
      </c>
      <c r="W1376" s="1167">
        <v>0</v>
      </c>
      <c r="X1376" s="1167">
        <v>0</v>
      </c>
      <c r="Y1376" s="1167">
        <v>0</v>
      </c>
      <c r="Z1376" s="1167">
        <v>0</v>
      </c>
      <c r="AA1376" s="1167">
        <v>0</v>
      </c>
      <c r="AB1376" s="1167">
        <v>0</v>
      </c>
      <c r="AC1376" s="1167">
        <v>0</v>
      </c>
      <c r="AD1376" s="1167">
        <v>0</v>
      </c>
      <c r="AE1376" s="1167">
        <v>0</v>
      </c>
      <c r="AF1376" s="1167">
        <v>0</v>
      </c>
      <c r="AG1376" s="1167">
        <v>0</v>
      </c>
      <c r="AH1376" s="1167">
        <v>0</v>
      </c>
      <c r="AI1376" s="1167">
        <v>0</v>
      </c>
      <c r="BK1376" s="1167">
        <v>1372</v>
      </c>
    </row>
    <row r="1377" spans="1:63" s="1167" customFormat="1" ht="13.5" customHeight="1">
      <c r="A1377" s="1218">
        <v>44311</v>
      </c>
      <c r="B1377" s="1167" t="s">
        <v>636</v>
      </c>
      <c r="C1377" s="1167" t="s">
        <v>66</v>
      </c>
      <c r="D1377" s="1167">
        <v>10</v>
      </c>
      <c r="E1377" s="1167">
        <v>10</v>
      </c>
      <c r="J1377" s="1167">
        <v>0</v>
      </c>
      <c r="O1377" s="1167">
        <v>0</v>
      </c>
      <c r="T1377" s="1167">
        <v>0</v>
      </c>
      <c r="U1377" s="1167">
        <v>0</v>
      </c>
      <c r="V1377" s="1167">
        <v>0</v>
      </c>
      <c r="W1377" s="1167">
        <v>0</v>
      </c>
      <c r="X1377" s="1167">
        <v>0</v>
      </c>
      <c r="Y1377" s="1167">
        <v>0</v>
      </c>
      <c r="Z1377" s="1167">
        <v>0</v>
      </c>
      <c r="AA1377" s="1167">
        <v>0</v>
      </c>
      <c r="AB1377" s="1167">
        <v>0</v>
      </c>
      <c r="AC1377" s="1167">
        <v>0</v>
      </c>
      <c r="AD1377" s="1167">
        <v>0</v>
      </c>
      <c r="AE1377" s="1167">
        <v>0</v>
      </c>
      <c r="AF1377" s="1167">
        <v>0</v>
      </c>
      <c r="AG1377" s="1167">
        <v>0</v>
      </c>
      <c r="AH1377" s="1167">
        <v>0</v>
      </c>
      <c r="AI1377" s="1167">
        <v>0</v>
      </c>
      <c r="BK1377" s="1167">
        <v>1373</v>
      </c>
    </row>
    <row r="1378" spans="1:63" s="1167" customFormat="1" ht="13.5" customHeight="1">
      <c r="A1378" s="1218">
        <v>44312</v>
      </c>
      <c r="B1378" s="1167" t="s">
        <v>229</v>
      </c>
      <c r="C1378" s="1167" t="s">
        <v>66</v>
      </c>
      <c r="D1378" s="1167">
        <v>2</v>
      </c>
      <c r="E1378" s="1167">
        <v>2</v>
      </c>
      <c r="F1378" s="1167">
        <v>30</v>
      </c>
      <c r="J1378" s="1167">
        <v>60</v>
      </c>
      <c r="K1378" s="1167">
        <v>50</v>
      </c>
      <c r="O1378" s="1167">
        <v>100</v>
      </c>
      <c r="P1378" s="1167">
        <v>50</v>
      </c>
      <c r="T1378" s="1167">
        <v>100</v>
      </c>
      <c r="U1378" s="1167">
        <v>130</v>
      </c>
      <c r="V1378" s="1167">
        <v>0</v>
      </c>
      <c r="W1378" s="1167">
        <v>0</v>
      </c>
      <c r="X1378" s="1167">
        <v>0</v>
      </c>
      <c r="Y1378" s="1167">
        <v>260</v>
      </c>
      <c r="Z1378" s="1167">
        <v>8896</v>
      </c>
      <c r="AA1378" s="1167">
        <v>0</v>
      </c>
      <c r="AB1378" s="1167">
        <v>0</v>
      </c>
      <c r="AC1378" s="1167">
        <v>0</v>
      </c>
      <c r="AD1378" s="1167">
        <v>17792</v>
      </c>
      <c r="AI1378" s="1167">
        <v>0</v>
      </c>
      <c r="AJ1378" s="1167">
        <v>114</v>
      </c>
      <c r="AK1378" s="1167">
        <v>14</v>
      </c>
      <c r="AM1378" s="1167">
        <v>114</v>
      </c>
      <c r="AN1378" s="1167">
        <v>32</v>
      </c>
      <c r="AO1378" s="1167">
        <v>0.16</v>
      </c>
      <c r="AP1378" s="1167">
        <v>114</v>
      </c>
      <c r="AQ1378" s="1167">
        <v>32</v>
      </c>
      <c r="AR1378" s="1167">
        <v>0.28999999999999998</v>
      </c>
      <c r="AS1378" s="1167">
        <v>13</v>
      </c>
      <c r="AT1378" s="1167">
        <v>14</v>
      </c>
      <c r="AV1378" s="1167">
        <v>13</v>
      </c>
      <c r="AW1378" s="1167">
        <v>24</v>
      </c>
      <c r="AX1378" s="1167">
        <v>0.16</v>
      </c>
      <c r="AY1378" s="1167">
        <v>13</v>
      </c>
      <c r="AZ1378" s="1167">
        <v>24</v>
      </c>
      <c r="BA1378" s="1167">
        <v>0.26</v>
      </c>
      <c r="BG1378" s="1167">
        <v>11964.699999999993</v>
      </c>
      <c r="BH1378" s="1167">
        <v>94</v>
      </c>
      <c r="BI1378" s="1167">
        <v>21.77999999999966</v>
      </c>
      <c r="BK1378" s="1167">
        <v>1374</v>
      </c>
    </row>
    <row r="1379" spans="1:63" s="1167" customFormat="1" ht="13.5" customHeight="1">
      <c r="A1379" s="1218">
        <v>44312</v>
      </c>
      <c r="B1379" s="1167" t="s">
        <v>848</v>
      </c>
      <c r="C1379" s="1167" t="s">
        <v>66</v>
      </c>
      <c r="D1379" s="1167">
        <v>2</v>
      </c>
      <c r="E1379" s="1167">
        <v>2</v>
      </c>
      <c r="J1379" s="1167">
        <v>0</v>
      </c>
      <c r="O1379" s="1167">
        <v>0</v>
      </c>
      <c r="T1379" s="1167">
        <v>0</v>
      </c>
      <c r="U1379" s="1167">
        <v>0</v>
      </c>
      <c r="V1379" s="1167">
        <v>0</v>
      </c>
      <c r="W1379" s="1167">
        <v>0</v>
      </c>
      <c r="X1379" s="1167">
        <v>0</v>
      </c>
      <c r="Y1379" s="1167">
        <v>0</v>
      </c>
      <c r="Z1379" s="1167">
        <v>1980</v>
      </c>
      <c r="AA1379" s="1167">
        <v>0</v>
      </c>
      <c r="AB1379" s="1167">
        <v>0</v>
      </c>
      <c r="AC1379" s="1167">
        <v>0</v>
      </c>
      <c r="AD1379" s="1167">
        <v>3960</v>
      </c>
      <c r="AI1379" s="1167">
        <v>0</v>
      </c>
      <c r="BK1379" s="1167">
        <v>1375</v>
      </c>
    </row>
    <row r="1380" spans="1:63" s="1167" customFormat="1" ht="13.5" customHeight="1">
      <c r="A1380" s="1218">
        <v>44312</v>
      </c>
      <c r="B1380" s="1167" t="s">
        <v>202</v>
      </c>
      <c r="C1380" s="1167" t="s">
        <v>66</v>
      </c>
      <c r="D1380" s="1167">
        <v>12.6</v>
      </c>
      <c r="E1380" s="1167">
        <v>12.6</v>
      </c>
      <c r="F1380" s="1167">
        <v>20</v>
      </c>
      <c r="J1380" s="1167">
        <v>252</v>
      </c>
      <c r="K1380" s="1167">
        <v>37</v>
      </c>
      <c r="O1380" s="1167">
        <v>466.2</v>
      </c>
      <c r="P1380" s="1167">
        <v>37</v>
      </c>
      <c r="T1380" s="1167">
        <v>466.2</v>
      </c>
      <c r="U1380" s="1167">
        <v>94</v>
      </c>
      <c r="V1380" s="1167">
        <v>0</v>
      </c>
      <c r="W1380" s="1167">
        <v>0</v>
      </c>
      <c r="X1380" s="1167">
        <v>0</v>
      </c>
      <c r="Y1380" s="1167">
        <v>1184.4000000000001</v>
      </c>
      <c r="Z1380" s="1167">
        <v>3264</v>
      </c>
      <c r="AA1380" s="1167">
        <v>0</v>
      </c>
      <c r="AB1380" s="1167">
        <v>0</v>
      </c>
      <c r="AC1380" s="1167">
        <v>0</v>
      </c>
      <c r="AD1380" s="1167">
        <v>41126.400000000001</v>
      </c>
      <c r="AI1380" s="1167">
        <v>0</v>
      </c>
      <c r="BK1380" s="1167">
        <v>1376</v>
      </c>
    </row>
    <row r="1381" spans="1:63" s="1167" customFormat="1" ht="13.5" customHeight="1">
      <c r="A1381" s="1218">
        <v>44312</v>
      </c>
      <c r="B1381" s="1167" t="s">
        <v>850</v>
      </c>
      <c r="C1381" s="1167" t="s">
        <v>389</v>
      </c>
      <c r="D1381" s="1167">
        <v>10</v>
      </c>
      <c r="E1381" s="1167">
        <v>10</v>
      </c>
      <c r="J1381" s="1167">
        <v>0</v>
      </c>
      <c r="M1381" s="1167">
        <v>0.8</v>
      </c>
      <c r="O1381" s="1167">
        <v>8</v>
      </c>
      <c r="R1381" s="1167">
        <v>0.7</v>
      </c>
      <c r="T1381" s="1167">
        <v>7</v>
      </c>
      <c r="U1381" s="1167">
        <v>0</v>
      </c>
      <c r="V1381" s="1167">
        <v>0</v>
      </c>
      <c r="W1381" s="1167">
        <v>1.5</v>
      </c>
      <c r="X1381" s="1167">
        <v>0</v>
      </c>
      <c r="Y1381" s="1167">
        <v>15</v>
      </c>
      <c r="Z1381" s="1167">
        <v>0</v>
      </c>
      <c r="AA1381" s="1167">
        <v>0</v>
      </c>
      <c r="AB1381" s="1167">
        <v>9</v>
      </c>
      <c r="AC1381" s="1167">
        <v>0</v>
      </c>
      <c r="AD1381" s="1167">
        <v>90</v>
      </c>
      <c r="AI1381" s="1167">
        <v>0</v>
      </c>
      <c r="BK1381" s="1167">
        <v>1377</v>
      </c>
    </row>
    <row r="1382" spans="1:63" s="1167" customFormat="1" ht="13.5" customHeight="1">
      <c r="A1382" s="1218">
        <v>44312</v>
      </c>
      <c r="B1382" s="1167" t="s">
        <v>851</v>
      </c>
      <c r="C1382" s="1167" t="s">
        <v>389</v>
      </c>
      <c r="D1382" s="1167">
        <v>30</v>
      </c>
      <c r="E1382" s="1167">
        <v>25</v>
      </c>
      <c r="G1382" s="1167">
        <v>2</v>
      </c>
      <c r="J1382" s="1167">
        <v>50</v>
      </c>
      <c r="L1382" s="1167">
        <v>3</v>
      </c>
      <c r="O1382" s="1167">
        <v>75</v>
      </c>
      <c r="Q1382" s="1167">
        <v>2</v>
      </c>
      <c r="T1382" s="1167">
        <v>50</v>
      </c>
      <c r="U1382" s="1167">
        <v>0</v>
      </c>
      <c r="V1382" s="1167">
        <v>7</v>
      </c>
      <c r="W1382" s="1167">
        <v>0</v>
      </c>
      <c r="X1382" s="1167">
        <v>0</v>
      </c>
      <c r="Y1382" s="1167">
        <v>175</v>
      </c>
      <c r="Z1382" s="1167">
        <v>0</v>
      </c>
      <c r="AA1382" s="1167">
        <v>15</v>
      </c>
      <c r="AB1382" s="1167">
        <v>0</v>
      </c>
      <c r="AC1382" s="1167">
        <v>0</v>
      </c>
      <c r="AD1382" s="1167">
        <v>375</v>
      </c>
      <c r="AI1382" s="1167">
        <v>0</v>
      </c>
      <c r="BK1382" s="1167">
        <v>1378</v>
      </c>
    </row>
    <row r="1383" spans="1:63" s="1167" customFormat="1" ht="13.5" customHeight="1">
      <c r="A1383" s="1218">
        <v>44312</v>
      </c>
      <c r="B1383" s="1167" t="s">
        <v>496</v>
      </c>
      <c r="C1383" s="1167" t="s">
        <v>852</v>
      </c>
      <c r="D1383" s="1167">
        <v>42</v>
      </c>
      <c r="E1383" s="1167">
        <v>42</v>
      </c>
      <c r="H1383" s="1167">
        <v>0.4</v>
      </c>
      <c r="J1383" s="1167">
        <v>16.8</v>
      </c>
      <c r="M1383" s="1167">
        <v>0.8</v>
      </c>
      <c r="O1383" s="1167">
        <v>33.6</v>
      </c>
      <c r="R1383" s="1167">
        <v>0.8</v>
      </c>
      <c r="T1383" s="1167">
        <v>33.6</v>
      </c>
      <c r="U1383" s="1167">
        <v>0</v>
      </c>
      <c r="V1383" s="1167">
        <v>0</v>
      </c>
      <c r="W1383" s="1167">
        <v>2</v>
      </c>
      <c r="X1383" s="1167">
        <v>0</v>
      </c>
      <c r="Y1383" s="1167">
        <v>84</v>
      </c>
      <c r="Z1383" s="1167">
        <v>0</v>
      </c>
      <c r="AA1383" s="1167">
        <v>0</v>
      </c>
      <c r="AB1383" s="1167">
        <v>16.700000000000003</v>
      </c>
      <c r="AC1383" s="1167">
        <v>0</v>
      </c>
      <c r="AD1383" s="1167">
        <v>701.40000000000009</v>
      </c>
      <c r="AI1383" s="1167">
        <v>0</v>
      </c>
      <c r="BK1383" s="1167">
        <v>1379</v>
      </c>
    </row>
    <row r="1384" spans="1:63" s="1167" customFormat="1" ht="13.5" customHeight="1">
      <c r="A1384" s="1218">
        <v>44312</v>
      </c>
      <c r="B1384" s="1167" t="s">
        <v>43</v>
      </c>
      <c r="C1384" s="1167" t="s">
        <v>66</v>
      </c>
      <c r="D1384" s="1167">
        <v>3.5</v>
      </c>
      <c r="E1384" s="1167">
        <v>3.5</v>
      </c>
      <c r="H1384" s="1167">
        <v>1</v>
      </c>
      <c r="J1384" s="1167">
        <v>3.5</v>
      </c>
      <c r="M1384" s="1167">
        <v>1.5</v>
      </c>
      <c r="O1384" s="1167">
        <v>5.25</v>
      </c>
      <c r="P1384" s="1167" t="s">
        <v>883</v>
      </c>
      <c r="R1384" s="1167">
        <v>1.5</v>
      </c>
      <c r="T1384" s="1167">
        <v>5.25</v>
      </c>
      <c r="U1384" s="1167">
        <v>0</v>
      </c>
      <c r="W1384" s="1167">
        <v>4</v>
      </c>
      <c r="X1384" s="1167">
        <v>0</v>
      </c>
      <c r="Y1384" s="1167">
        <v>14</v>
      </c>
      <c r="Z1384" s="1167">
        <v>0</v>
      </c>
      <c r="AA1384" s="1167">
        <v>0</v>
      </c>
      <c r="AB1384" s="1167">
        <v>78</v>
      </c>
      <c r="AC1384" s="1167">
        <v>0</v>
      </c>
      <c r="AD1384" s="1167">
        <v>273</v>
      </c>
      <c r="AI1384" s="1167">
        <v>0</v>
      </c>
      <c r="BK1384" s="1167">
        <v>1380</v>
      </c>
    </row>
    <row r="1385" spans="1:63" s="1167" customFormat="1" ht="13.5" customHeight="1">
      <c r="A1385" s="1218">
        <v>44312</v>
      </c>
      <c r="B1385" s="1167" t="s">
        <v>618</v>
      </c>
      <c r="C1385" s="1167" t="s">
        <v>66</v>
      </c>
      <c r="D1385" s="1167">
        <v>35</v>
      </c>
      <c r="E1385" s="1167">
        <v>35</v>
      </c>
      <c r="H1385" s="1167">
        <v>0.4</v>
      </c>
      <c r="J1385" s="1167">
        <v>14</v>
      </c>
      <c r="M1385" s="1167">
        <v>0.8</v>
      </c>
      <c r="O1385" s="1167">
        <v>28</v>
      </c>
      <c r="R1385" s="1167">
        <v>0.8</v>
      </c>
      <c r="T1385" s="1167">
        <v>28</v>
      </c>
      <c r="U1385" s="1167">
        <v>0</v>
      </c>
      <c r="V1385" s="1167">
        <v>0</v>
      </c>
      <c r="W1385" s="1167">
        <v>2</v>
      </c>
      <c r="X1385" s="1167">
        <v>0</v>
      </c>
      <c r="Y1385" s="1167">
        <v>70</v>
      </c>
      <c r="Z1385" s="1167">
        <v>0</v>
      </c>
      <c r="AA1385" s="1167">
        <v>0</v>
      </c>
      <c r="AB1385" s="1167">
        <v>2.8000000000000007</v>
      </c>
      <c r="AC1385" s="1167">
        <v>0</v>
      </c>
      <c r="AD1385" s="1167">
        <v>98.000000000000028</v>
      </c>
      <c r="AI1385" s="1167">
        <v>0</v>
      </c>
      <c r="BK1385" s="1167">
        <v>1381</v>
      </c>
    </row>
    <row r="1386" spans="1:63" s="1167" customFormat="1" ht="13.5" customHeight="1">
      <c r="A1386" s="1218">
        <v>44312</v>
      </c>
      <c r="B1386" s="1167" t="s">
        <v>44</v>
      </c>
      <c r="C1386" s="1167" t="s">
        <v>66</v>
      </c>
      <c r="D1386" s="1167">
        <v>20</v>
      </c>
      <c r="E1386" s="1167">
        <v>20</v>
      </c>
      <c r="H1386" s="1167">
        <v>0.4</v>
      </c>
      <c r="J1386" s="1167">
        <v>8</v>
      </c>
      <c r="M1386" s="1167">
        <v>0.8</v>
      </c>
      <c r="O1386" s="1167">
        <v>16</v>
      </c>
      <c r="Q1386" s="1167" t="s">
        <v>884</v>
      </c>
      <c r="R1386" s="1167">
        <v>0.8</v>
      </c>
      <c r="T1386" s="1167">
        <v>16</v>
      </c>
      <c r="U1386" s="1167">
        <v>0</v>
      </c>
      <c r="V1386" s="1167">
        <v>0</v>
      </c>
      <c r="W1386" s="1167">
        <v>2</v>
      </c>
      <c r="X1386" s="1167">
        <v>0</v>
      </c>
      <c r="Y1386" s="1167">
        <v>40</v>
      </c>
      <c r="Z1386" s="1167">
        <v>0</v>
      </c>
      <c r="AA1386" s="1167">
        <v>0</v>
      </c>
      <c r="AB1386" s="1167">
        <v>2.8000000000000007</v>
      </c>
      <c r="AC1386" s="1167">
        <v>0</v>
      </c>
      <c r="AD1386" s="1167">
        <v>56.000000000000014</v>
      </c>
      <c r="AI1386" s="1167">
        <v>0</v>
      </c>
      <c r="BK1386" s="1167">
        <v>1382</v>
      </c>
    </row>
    <row r="1387" spans="1:63" s="1167" customFormat="1" ht="13.5" customHeight="1">
      <c r="A1387" s="1218">
        <v>44312</v>
      </c>
      <c r="B1387" s="1167" t="s">
        <v>593</v>
      </c>
      <c r="C1387" s="1167" t="s">
        <v>389</v>
      </c>
      <c r="D1387" s="1167">
        <v>22</v>
      </c>
      <c r="E1387" s="1167">
        <v>22</v>
      </c>
      <c r="H1387" s="1167">
        <v>1</v>
      </c>
      <c r="J1387" s="1167">
        <v>22</v>
      </c>
      <c r="M1387" s="1167">
        <v>1</v>
      </c>
      <c r="O1387" s="1167">
        <v>22</v>
      </c>
      <c r="R1387" s="1167">
        <v>1.5</v>
      </c>
      <c r="T1387" s="1167">
        <v>33</v>
      </c>
      <c r="U1387" s="1167">
        <v>0</v>
      </c>
      <c r="V1387" s="1167">
        <v>0</v>
      </c>
      <c r="W1387" s="1167">
        <v>3.5</v>
      </c>
      <c r="X1387" s="1167">
        <v>0</v>
      </c>
      <c r="Y1387" s="1167">
        <v>77</v>
      </c>
      <c r="Z1387" s="1167">
        <v>0</v>
      </c>
      <c r="AA1387" s="1167">
        <v>0</v>
      </c>
      <c r="AB1387" s="1167">
        <v>2</v>
      </c>
      <c r="AC1387" s="1167">
        <v>0</v>
      </c>
      <c r="AD1387" s="1167">
        <v>44</v>
      </c>
      <c r="AG1387" s="1167">
        <v>20</v>
      </c>
      <c r="AI1387" s="1167">
        <v>440</v>
      </c>
      <c r="BK1387" s="1167">
        <v>1383</v>
      </c>
    </row>
    <row r="1388" spans="1:63" s="1167" customFormat="1" ht="13.5" customHeight="1">
      <c r="A1388" s="1218">
        <v>44312</v>
      </c>
      <c r="B1388" s="1167" t="s">
        <v>45</v>
      </c>
      <c r="C1388" s="1167" t="s">
        <v>66</v>
      </c>
      <c r="D1388" s="1167">
        <v>130</v>
      </c>
      <c r="E1388" s="1167">
        <v>90</v>
      </c>
      <c r="F1388" s="1167" t="s">
        <v>885</v>
      </c>
      <c r="G1388" s="1167" t="s">
        <v>886</v>
      </c>
      <c r="J1388" s="1167">
        <v>0</v>
      </c>
      <c r="M1388" s="1167">
        <v>0.1</v>
      </c>
      <c r="O1388" s="1167">
        <v>9</v>
      </c>
      <c r="R1388" s="1167">
        <v>0.1</v>
      </c>
      <c r="T1388" s="1167">
        <v>9</v>
      </c>
      <c r="U1388" s="1167">
        <v>0</v>
      </c>
      <c r="V1388" s="1167">
        <v>0</v>
      </c>
      <c r="W1388" s="1167">
        <v>0.2</v>
      </c>
      <c r="X1388" s="1167">
        <v>0</v>
      </c>
      <c r="Y1388" s="1167">
        <v>18</v>
      </c>
      <c r="Z1388" s="1167">
        <v>0</v>
      </c>
      <c r="AA1388" s="1167">
        <v>0</v>
      </c>
      <c r="AB1388" s="1167">
        <v>1.9999999999999976</v>
      </c>
      <c r="AC1388" s="1167">
        <v>0</v>
      </c>
      <c r="AD1388" s="1167">
        <v>179.99999999999977</v>
      </c>
      <c r="AI1388" s="1167">
        <v>0</v>
      </c>
      <c r="BK1388" s="1167">
        <v>1384</v>
      </c>
    </row>
    <row r="1389" spans="1:63" s="1167" customFormat="1" ht="13.5" customHeight="1">
      <c r="A1389" s="1218">
        <v>44312</v>
      </c>
      <c r="B1389" s="1167" t="s">
        <v>46</v>
      </c>
      <c r="C1389" s="1167" t="s">
        <v>66</v>
      </c>
      <c r="D1389" s="1167">
        <v>35</v>
      </c>
      <c r="E1389" s="1167">
        <v>35</v>
      </c>
      <c r="H1389" s="1167">
        <v>0.1</v>
      </c>
      <c r="J1389" s="1167">
        <v>3.5</v>
      </c>
      <c r="M1389" s="1167">
        <v>0.2</v>
      </c>
      <c r="O1389" s="1167">
        <v>7</v>
      </c>
      <c r="R1389" s="1167">
        <v>0.2</v>
      </c>
      <c r="T1389" s="1167">
        <v>7</v>
      </c>
      <c r="U1389" s="1167">
        <v>0</v>
      </c>
      <c r="V1389" s="1167">
        <v>0</v>
      </c>
      <c r="W1389" s="1167">
        <v>0.5</v>
      </c>
      <c r="X1389" s="1167">
        <v>0</v>
      </c>
      <c r="Y1389" s="1167">
        <v>17.5</v>
      </c>
      <c r="Z1389" s="1167">
        <v>0</v>
      </c>
      <c r="AA1389" s="1167">
        <v>0</v>
      </c>
      <c r="AB1389" s="1167">
        <v>2.5</v>
      </c>
      <c r="AC1389" s="1167">
        <v>0</v>
      </c>
      <c r="AD1389" s="1167">
        <v>87.5</v>
      </c>
      <c r="AI1389" s="1167">
        <v>0</v>
      </c>
      <c r="BK1389" s="1167">
        <v>1385</v>
      </c>
    </row>
    <row r="1390" spans="1:63" s="1167" customFormat="1" ht="13.5" customHeight="1">
      <c r="A1390" s="1218">
        <v>44312</v>
      </c>
      <c r="B1390" s="1167" t="s">
        <v>47</v>
      </c>
      <c r="C1390" s="1167" t="s">
        <v>66</v>
      </c>
      <c r="D1390" s="1167">
        <v>17</v>
      </c>
      <c r="E1390" s="1167">
        <v>17</v>
      </c>
      <c r="J1390" s="1167">
        <v>0</v>
      </c>
      <c r="O1390" s="1167">
        <v>0</v>
      </c>
      <c r="T1390" s="1167">
        <v>0</v>
      </c>
      <c r="U1390" s="1167">
        <v>0</v>
      </c>
      <c r="V1390" s="1167">
        <v>0</v>
      </c>
      <c r="W1390" s="1167">
        <v>0</v>
      </c>
      <c r="X1390" s="1167">
        <v>0</v>
      </c>
      <c r="Y1390" s="1167">
        <v>0</v>
      </c>
      <c r="Z1390" s="1167">
        <v>0</v>
      </c>
      <c r="AA1390" s="1167">
        <v>0</v>
      </c>
      <c r="AB1390" s="1167">
        <v>0</v>
      </c>
      <c r="AC1390" s="1167">
        <v>0</v>
      </c>
      <c r="AD1390" s="1167">
        <v>0</v>
      </c>
      <c r="AI1390" s="1167">
        <v>0</v>
      </c>
      <c r="BK1390" s="1167">
        <v>1386</v>
      </c>
    </row>
    <row r="1391" spans="1:63" s="1167" customFormat="1" ht="13.5" customHeight="1">
      <c r="A1391" s="1218">
        <v>44312</v>
      </c>
      <c r="B1391" s="1167" t="s">
        <v>48</v>
      </c>
      <c r="C1391" s="1167" t="s">
        <v>389</v>
      </c>
      <c r="D1391" s="1167">
        <v>23</v>
      </c>
      <c r="E1391" s="1167">
        <v>23</v>
      </c>
      <c r="H1391" s="1167">
        <v>0.5</v>
      </c>
      <c r="J1391" s="1167">
        <v>11.5</v>
      </c>
      <c r="M1391" s="1167">
        <v>0.8</v>
      </c>
      <c r="O1391" s="1167">
        <v>18.400000000000002</v>
      </c>
      <c r="R1391" s="1167">
        <v>0.7</v>
      </c>
      <c r="T1391" s="1167">
        <v>16.099999999999998</v>
      </c>
      <c r="U1391" s="1167">
        <v>0</v>
      </c>
      <c r="V1391" s="1167">
        <v>0</v>
      </c>
      <c r="W1391" s="1167">
        <v>2</v>
      </c>
      <c r="X1391" s="1167">
        <v>0</v>
      </c>
      <c r="Y1391" s="1167">
        <v>46</v>
      </c>
      <c r="Z1391" s="1167">
        <v>0</v>
      </c>
      <c r="AA1391" s="1167">
        <v>0</v>
      </c>
      <c r="AB1391" s="1167">
        <v>1.3000000000000007</v>
      </c>
      <c r="AC1391" s="1167">
        <v>0</v>
      </c>
      <c r="AD1391" s="1167">
        <v>29.900000000000016</v>
      </c>
      <c r="AG1391" s="1167">
        <v>10</v>
      </c>
      <c r="AI1391" s="1167">
        <v>230</v>
      </c>
      <c r="BK1391" s="1167">
        <v>1387</v>
      </c>
    </row>
    <row r="1392" spans="1:63" s="1167" customFormat="1" ht="13.5" customHeight="1">
      <c r="A1392" s="1218">
        <v>44312</v>
      </c>
      <c r="B1392" s="1167" t="s">
        <v>164</v>
      </c>
      <c r="C1392" s="1167" t="s">
        <v>66</v>
      </c>
      <c r="D1392" s="1167">
        <v>80</v>
      </c>
      <c r="E1392" s="1167">
        <v>80</v>
      </c>
      <c r="H1392" s="1167">
        <v>0.2</v>
      </c>
      <c r="J1392" s="1167">
        <v>16</v>
      </c>
      <c r="M1392" s="1167">
        <v>0.3</v>
      </c>
      <c r="O1392" s="1167">
        <v>24</v>
      </c>
      <c r="R1392" s="1167">
        <v>0.3</v>
      </c>
      <c r="T1392" s="1167">
        <v>24</v>
      </c>
      <c r="U1392" s="1167">
        <v>0</v>
      </c>
      <c r="V1392" s="1167">
        <v>0</v>
      </c>
      <c r="W1392" s="1167">
        <v>0.8</v>
      </c>
      <c r="X1392" s="1167">
        <v>0</v>
      </c>
      <c r="Y1392" s="1167">
        <v>64</v>
      </c>
      <c r="Z1392" s="1167">
        <v>0</v>
      </c>
      <c r="AA1392" s="1167">
        <v>0</v>
      </c>
      <c r="AB1392" s="1167">
        <v>3.0000000000000027</v>
      </c>
      <c r="AC1392" s="1167">
        <v>0</v>
      </c>
      <c r="AD1392" s="1167">
        <v>240.00000000000023</v>
      </c>
      <c r="AI1392" s="1167">
        <v>0</v>
      </c>
      <c r="BK1392" s="1167">
        <v>1388</v>
      </c>
    </row>
    <row r="1393" spans="1:63" s="1167" customFormat="1" ht="13.5" customHeight="1">
      <c r="A1393" s="1218">
        <v>44312</v>
      </c>
      <c r="B1393" s="1167" t="s">
        <v>49</v>
      </c>
      <c r="C1393" s="1167" t="s">
        <v>66</v>
      </c>
      <c r="D1393" s="1167">
        <v>40</v>
      </c>
      <c r="E1393" s="1167">
        <v>40</v>
      </c>
      <c r="H1393" s="1167">
        <v>0.2</v>
      </c>
      <c r="J1393" s="1167">
        <v>8</v>
      </c>
      <c r="M1393" s="1167">
        <v>0.3</v>
      </c>
      <c r="O1393" s="1167">
        <v>12</v>
      </c>
      <c r="R1393" s="1167">
        <v>0.3</v>
      </c>
      <c r="T1393" s="1167">
        <v>12</v>
      </c>
      <c r="U1393" s="1167">
        <v>0</v>
      </c>
      <c r="V1393" s="1167">
        <v>0</v>
      </c>
      <c r="W1393" s="1167">
        <v>0.8</v>
      </c>
      <c r="X1393" s="1167">
        <v>0</v>
      </c>
      <c r="Y1393" s="1167">
        <v>32</v>
      </c>
      <c r="Z1393" s="1167">
        <v>0</v>
      </c>
      <c r="AA1393" s="1167">
        <v>0</v>
      </c>
      <c r="AB1393" s="1167">
        <v>9.9999999999999858</v>
      </c>
      <c r="AC1393" s="1167">
        <v>0</v>
      </c>
      <c r="AD1393" s="1167">
        <v>399.99999999999943</v>
      </c>
      <c r="AI1393" s="1167">
        <v>0</v>
      </c>
      <c r="BK1393" s="1167">
        <v>1389</v>
      </c>
    </row>
    <row r="1394" spans="1:63" s="1167" customFormat="1" ht="13.5" customHeight="1">
      <c r="A1394" s="1218">
        <v>44312</v>
      </c>
      <c r="B1394" s="1167" t="s">
        <v>373</v>
      </c>
      <c r="C1394" s="1167" t="s">
        <v>66</v>
      </c>
      <c r="D1394" s="1167">
        <v>43</v>
      </c>
      <c r="E1394" s="1167">
        <v>43</v>
      </c>
      <c r="H1394" s="1167">
        <v>0.5</v>
      </c>
      <c r="J1394" s="1167">
        <v>21.5</v>
      </c>
      <c r="M1394" s="1167">
        <v>1</v>
      </c>
      <c r="O1394" s="1167">
        <v>43</v>
      </c>
      <c r="R1394" s="1167">
        <v>1</v>
      </c>
      <c r="T1394" s="1167">
        <v>43</v>
      </c>
      <c r="U1394" s="1167">
        <v>0</v>
      </c>
      <c r="V1394" s="1167">
        <v>0</v>
      </c>
      <c r="W1394" s="1167">
        <v>2.5</v>
      </c>
      <c r="X1394" s="1167">
        <v>0</v>
      </c>
      <c r="Y1394" s="1167">
        <v>107.5</v>
      </c>
      <c r="Z1394" s="1167">
        <v>0</v>
      </c>
      <c r="AA1394" s="1167">
        <v>0</v>
      </c>
      <c r="AB1394" s="1167">
        <v>9.8000000000000007</v>
      </c>
      <c r="AC1394" s="1167">
        <v>0</v>
      </c>
      <c r="AD1394" s="1167">
        <v>421.40000000000003</v>
      </c>
      <c r="AE1394" s="1167">
        <v>0</v>
      </c>
      <c r="AF1394" s="1167">
        <v>0</v>
      </c>
      <c r="AH1394" s="1167">
        <v>0</v>
      </c>
      <c r="AI1394" s="1167">
        <v>0</v>
      </c>
      <c r="BK1394" s="1167">
        <v>1390</v>
      </c>
    </row>
    <row r="1395" spans="1:63" s="1167" customFormat="1" ht="13.5" customHeight="1">
      <c r="A1395" s="1218">
        <v>44312</v>
      </c>
      <c r="B1395" s="1167" t="s">
        <v>853</v>
      </c>
      <c r="C1395" s="1167" t="s">
        <v>66</v>
      </c>
      <c r="D1395" s="1167">
        <v>30</v>
      </c>
      <c r="E1395" s="1167">
        <v>6</v>
      </c>
      <c r="H1395" s="1167">
        <v>0.5</v>
      </c>
      <c r="J1395" s="1167">
        <v>3</v>
      </c>
      <c r="M1395" s="1167">
        <v>1</v>
      </c>
      <c r="O1395" s="1167">
        <v>6</v>
      </c>
      <c r="R1395" s="1167">
        <v>1</v>
      </c>
      <c r="T1395" s="1167">
        <v>6</v>
      </c>
      <c r="V1395" s="1167">
        <v>0</v>
      </c>
      <c r="W1395" s="1167">
        <v>2.5</v>
      </c>
      <c r="X1395" s="1167">
        <v>0</v>
      </c>
      <c r="Y1395" s="1167">
        <v>15</v>
      </c>
      <c r="Z1395" s="1167">
        <v>0</v>
      </c>
      <c r="AA1395" s="1167">
        <v>0</v>
      </c>
      <c r="AB1395" s="1167">
        <v>2</v>
      </c>
      <c r="AC1395" s="1167">
        <v>0</v>
      </c>
      <c r="AD1395" s="1167">
        <v>12</v>
      </c>
      <c r="AE1395" s="1167">
        <v>0</v>
      </c>
      <c r="AF1395" s="1167">
        <v>0</v>
      </c>
      <c r="AG1395" s="1167">
        <v>15</v>
      </c>
      <c r="AH1395" s="1167">
        <v>0</v>
      </c>
      <c r="AI1395" s="1167">
        <v>90</v>
      </c>
      <c r="BK1395" s="1167">
        <v>1391</v>
      </c>
    </row>
    <row r="1396" spans="1:63" s="1167" customFormat="1" ht="13.5" customHeight="1">
      <c r="A1396" s="1218">
        <v>44312</v>
      </c>
      <c r="B1396" s="1167" t="s">
        <v>176</v>
      </c>
      <c r="C1396" s="1167" t="s">
        <v>389</v>
      </c>
      <c r="D1396" s="1167">
        <v>9</v>
      </c>
      <c r="E1396" s="1167">
        <v>9</v>
      </c>
      <c r="H1396" s="1167">
        <v>0.5</v>
      </c>
      <c r="J1396" s="1167">
        <v>4.5</v>
      </c>
      <c r="K1396" s="1167" t="s">
        <v>887</v>
      </c>
      <c r="M1396" s="1167">
        <v>1</v>
      </c>
      <c r="O1396" s="1167">
        <v>9</v>
      </c>
      <c r="R1396" s="1167">
        <v>1</v>
      </c>
      <c r="T1396" s="1167">
        <v>9</v>
      </c>
      <c r="U1396" s="1167">
        <v>0</v>
      </c>
      <c r="V1396" s="1167">
        <v>0</v>
      </c>
      <c r="W1396" s="1167">
        <v>2.5</v>
      </c>
      <c r="X1396" s="1167">
        <v>0</v>
      </c>
      <c r="Y1396" s="1167">
        <v>22.5</v>
      </c>
      <c r="Z1396" s="1167">
        <v>0</v>
      </c>
      <c r="AA1396" s="1167">
        <v>0</v>
      </c>
      <c r="AB1396" s="1167">
        <v>18</v>
      </c>
      <c r="AC1396" s="1167">
        <v>0</v>
      </c>
      <c r="AD1396" s="1167">
        <v>162</v>
      </c>
      <c r="AE1396" s="1167">
        <v>0</v>
      </c>
      <c r="AF1396" s="1167">
        <v>0</v>
      </c>
      <c r="AH1396" s="1167">
        <v>0</v>
      </c>
      <c r="AI1396" s="1167">
        <v>0</v>
      </c>
      <c r="BK1396" s="1167">
        <v>1392</v>
      </c>
    </row>
    <row r="1397" spans="1:63" s="1167" customFormat="1" ht="13.5" customHeight="1">
      <c r="A1397" s="1218">
        <v>44312</v>
      </c>
      <c r="B1397" s="1167" t="s">
        <v>158</v>
      </c>
      <c r="C1397" s="1167" t="s">
        <v>66</v>
      </c>
      <c r="D1397" s="1167">
        <v>30</v>
      </c>
      <c r="E1397" s="1167">
        <v>30</v>
      </c>
      <c r="H1397" s="1167">
        <v>0.5</v>
      </c>
      <c r="J1397" s="1167">
        <v>15</v>
      </c>
      <c r="M1397" s="1167">
        <v>1</v>
      </c>
      <c r="O1397" s="1167">
        <v>30</v>
      </c>
      <c r="R1397" s="1167">
        <v>1</v>
      </c>
      <c r="T1397" s="1167">
        <v>30</v>
      </c>
      <c r="U1397" s="1167">
        <v>0</v>
      </c>
      <c r="V1397" s="1167">
        <v>0</v>
      </c>
      <c r="W1397" s="1167">
        <v>2.5</v>
      </c>
      <c r="X1397" s="1167">
        <v>0</v>
      </c>
      <c r="Y1397" s="1167">
        <v>75</v>
      </c>
      <c r="Z1397" s="1167">
        <v>0</v>
      </c>
      <c r="AA1397" s="1167">
        <v>0</v>
      </c>
      <c r="AB1397" s="1167">
        <v>11</v>
      </c>
      <c r="AC1397" s="1167">
        <v>0</v>
      </c>
      <c r="AD1397" s="1167">
        <v>330</v>
      </c>
      <c r="AE1397" s="1167">
        <v>0</v>
      </c>
      <c r="AF1397" s="1167">
        <v>0</v>
      </c>
      <c r="AH1397" s="1167">
        <v>0</v>
      </c>
      <c r="AI1397" s="1167">
        <v>0</v>
      </c>
      <c r="BK1397" s="1167">
        <v>1393</v>
      </c>
    </row>
    <row r="1398" spans="1:63" s="1167" customFormat="1" ht="13.5" customHeight="1">
      <c r="A1398" s="1218">
        <v>44312</v>
      </c>
      <c r="B1398" s="1167" t="s">
        <v>166</v>
      </c>
      <c r="C1398" s="1167" t="s">
        <v>66</v>
      </c>
      <c r="D1398" s="1167">
        <v>30</v>
      </c>
      <c r="E1398" s="1167">
        <v>30</v>
      </c>
      <c r="J1398" s="1167">
        <v>0</v>
      </c>
      <c r="M1398" s="1167">
        <v>0.1</v>
      </c>
      <c r="O1398" s="1167">
        <v>3</v>
      </c>
      <c r="R1398" s="1167">
        <v>0.1</v>
      </c>
      <c r="T1398" s="1167">
        <v>3</v>
      </c>
      <c r="U1398" s="1167">
        <v>0</v>
      </c>
      <c r="V1398" s="1167">
        <v>0</v>
      </c>
      <c r="W1398" s="1167">
        <v>0.2</v>
      </c>
      <c r="X1398" s="1167">
        <v>0</v>
      </c>
      <c r="Y1398" s="1167">
        <v>6</v>
      </c>
      <c r="Z1398" s="1167">
        <v>0</v>
      </c>
      <c r="AA1398" s="1167">
        <v>0</v>
      </c>
      <c r="AB1398" s="1167">
        <v>2.4999999999999969</v>
      </c>
      <c r="AC1398" s="1167">
        <v>0</v>
      </c>
      <c r="AD1398" s="1167">
        <v>74.999999999999901</v>
      </c>
      <c r="AE1398" s="1167">
        <v>0</v>
      </c>
      <c r="AF1398" s="1167">
        <v>0</v>
      </c>
      <c r="AH1398" s="1167">
        <v>0</v>
      </c>
      <c r="AI1398" s="1167">
        <v>0</v>
      </c>
      <c r="BK1398" s="1167">
        <v>1394</v>
      </c>
    </row>
    <row r="1399" spans="1:63" s="1167" customFormat="1" ht="13.5" customHeight="1">
      <c r="A1399" s="1218">
        <v>44312</v>
      </c>
      <c r="B1399" s="1167" t="s">
        <v>145</v>
      </c>
      <c r="C1399" s="1167" t="s">
        <v>389</v>
      </c>
      <c r="D1399" s="1167">
        <v>16</v>
      </c>
      <c r="E1399" s="1167">
        <v>16</v>
      </c>
      <c r="H1399" s="1167">
        <v>1</v>
      </c>
      <c r="J1399" s="1167">
        <v>16</v>
      </c>
      <c r="M1399" s="1167">
        <v>1</v>
      </c>
      <c r="O1399" s="1167">
        <v>16</v>
      </c>
      <c r="R1399" s="1167">
        <v>1</v>
      </c>
      <c r="T1399" s="1167">
        <v>16</v>
      </c>
      <c r="U1399" s="1167">
        <v>0</v>
      </c>
      <c r="V1399" s="1167">
        <v>0</v>
      </c>
      <c r="W1399" s="1167">
        <v>3</v>
      </c>
      <c r="X1399" s="1167">
        <v>0</v>
      </c>
      <c r="Y1399" s="1167">
        <v>48</v>
      </c>
      <c r="Z1399" s="1167">
        <v>0</v>
      </c>
      <c r="AA1399" s="1167">
        <v>0</v>
      </c>
      <c r="AB1399" s="1167">
        <v>9.5</v>
      </c>
      <c r="AC1399" s="1167">
        <v>0</v>
      </c>
      <c r="AD1399" s="1167">
        <v>152</v>
      </c>
      <c r="AE1399" s="1167">
        <v>0</v>
      </c>
      <c r="AF1399" s="1167">
        <v>0</v>
      </c>
      <c r="AH1399" s="1167">
        <v>0</v>
      </c>
      <c r="AI1399" s="1167">
        <v>0</v>
      </c>
      <c r="BK1399" s="1167">
        <v>1395</v>
      </c>
    </row>
    <row r="1400" spans="1:63" s="1167" customFormat="1" ht="13.5" customHeight="1">
      <c r="A1400" s="1218">
        <v>44312</v>
      </c>
      <c r="B1400" s="1167" t="s">
        <v>136</v>
      </c>
      <c r="C1400" s="1167" t="s">
        <v>66</v>
      </c>
      <c r="D1400" s="1167">
        <v>120</v>
      </c>
      <c r="E1400" s="1167">
        <v>120</v>
      </c>
      <c r="H1400" s="1167">
        <v>2.5</v>
      </c>
      <c r="J1400" s="1167">
        <v>300</v>
      </c>
      <c r="O1400" s="1167">
        <v>0</v>
      </c>
      <c r="P1400" s="1167" t="s">
        <v>883</v>
      </c>
      <c r="T1400" s="1167">
        <v>0</v>
      </c>
      <c r="U1400" s="1167">
        <v>0</v>
      </c>
      <c r="V1400" s="1167">
        <v>0</v>
      </c>
      <c r="W1400" s="1167">
        <v>2.5</v>
      </c>
      <c r="X1400" s="1167">
        <v>0</v>
      </c>
      <c r="Y1400" s="1167">
        <v>300</v>
      </c>
      <c r="Z1400" s="1167">
        <v>0</v>
      </c>
      <c r="AA1400" s="1167">
        <v>0</v>
      </c>
      <c r="AB1400" s="1167">
        <v>16.5</v>
      </c>
      <c r="AC1400" s="1167">
        <v>0</v>
      </c>
      <c r="AD1400" s="1167">
        <v>1980</v>
      </c>
      <c r="AE1400" s="1167">
        <v>0</v>
      </c>
      <c r="AF1400" s="1167">
        <v>0</v>
      </c>
      <c r="AH1400" s="1167">
        <v>0</v>
      </c>
      <c r="AI1400" s="1167">
        <v>0</v>
      </c>
      <c r="BK1400" s="1167">
        <v>1396</v>
      </c>
    </row>
    <row r="1401" spans="1:63" s="1167" customFormat="1" ht="13.5" customHeight="1">
      <c r="A1401" s="1218">
        <v>44312</v>
      </c>
      <c r="B1401" s="1167" t="s">
        <v>183</v>
      </c>
      <c r="C1401" s="1167" t="s">
        <v>66</v>
      </c>
      <c r="D1401" s="1167">
        <v>30</v>
      </c>
      <c r="E1401" s="1167">
        <v>30</v>
      </c>
      <c r="H1401" s="1167">
        <v>0.1</v>
      </c>
      <c r="J1401" s="1167">
        <v>3</v>
      </c>
      <c r="M1401" s="1167">
        <v>0.2</v>
      </c>
      <c r="O1401" s="1167">
        <v>6</v>
      </c>
      <c r="R1401" s="1167">
        <v>0.2</v>
      </c>
      <c r="T1401" s="1167">
        <v>6</v>
      </c>
      <c r="U1401" s="1167">
        <v>0</v>
      </c>
      <c r="V1401" s="1167">
        <v>0</v>
      </c>
      <c r="W1401" s="1167">
        <v>0.5</v>
      </c>
      <c r="X1401" s="1167">
        <v>0</v>
      </c>
      <c r="Y1401" s="1167">
        <v>15</v>
      </c>
      <c r="Z1401" s="1167">
        <v>0</v>
      </c>
      <c r="AA1401" s="1167">
        <v>0</v>
      </c>
      <c r="AB1401" s="1167">
        <v>3</v>
      </c>
      <c r="AC1401" s="1167">
        <v>0</v>
      </c>
      <c r="AD1401" s="1167">
        <v>90</v>
      </c>
      <c r="AE1401" s="1167">
        <v>0</v>
      </c>
      <c r="AF1401" s="1167">
        <v>0</v>
      </c>
      <c r="AH1401" s="1167">
        <v>0</v>
      </c>
      <c r="AI1401" s="1167">
        <v>0</v>
      </c>
      <c r="BK1401" s="1167">
        <v>1397</v>
      </c>
    </row>
    <row r="1402" spans="1:63" s="1167" customFormat="1" ht="13.5" customHeight="1">
      <c r="A1402" s="1218">
        <v>44312</v>
      </c>
      <c r="B1402" s="1167" t="s">
        <v>142</v>
      </c>
      <c r="C1402" s="1167" t="s">
        <v>66</v>
      </c>
      <c r="D1402" s="1167">
        <v>35</v>
      </c>
      <c r="E1402" s="1167">
        <v>35</v>
      </c>
      <c r="J1402" s="1167">
        <v>0</v>
      </c>
      <c r="M1402" s="1167">
        <v>0.2</v>
      </c>
      <c r="O1402" s="1167">
        <v>7</v>
      </c>
      <c r="T1402" s="1167">
        <v>0</v>
      </c>
      <c r="U1402" s="1167">
        <v>0</v>
      </c>
      <c r="V1402" s="1167">
        <v>0</v>
      </c>
      <c r="W1402" s="1167">
        <v>0.2</v>
      </c>
      <c r="X1402" s="1167">
        <v>0</v>
      </c>
      <c r="Y1402" s="1167">
        <v>7</v>
      </c>
      <c r="Z1402" s="1167">
        <v>0</v>
      </c>
      <c r="AA1402" s="1167">
        <v>0</v>
      </c>
      <c r="AB1402" s="1167">
        <v>4.8999999999999986</v>
      </c>
      <c r="AC1402" s="1167">
        <v>0</v>
      </c>
      <c r="AD1402" s="1167">
        <v>171.49999999999994</v>
      </c>
      <c r="AE1402" s="1167">
        <v>0</v>
      </c>
      <c r="AF1402" s="1167">
        <v>0</v>
      </c>
      <c r="AH1402" s="1167">
        <v>0</v>
      </c>
      <c r="AI1402" s="1167">
        <v>0</v>
      </c>
      <c r="BK1402" s="1167">
        <v>1398</v>
      </c>
    </row>
    <row r="1403" spans="1:63" s="1167" customFormat="1" ht="13.5" customHeight="1">
      <c r="A1403" s="1218">
        <v>44312</v>
      </c>
      <c r="B1403" s="1167" t="s">
        <v>51</v>
      </c>
      <c r="C1403" s="1167" t="s">
        <v>66</v>
      </c>
      <c r="D1403" s="1167">
        <v>100</v>
      </c>
      <c r="E1403" s="1167">
        <v>100</v>
      </c>
      <c r="H1403" s="1167">
        <v>0.5</v>
      </c>
      <c r="J1403" s="1167">
        <v>50</v>
      </c>
      <c r="O1403" s="1167">
        <v>0</v>
      </c>
      <c r="T1403" s="1167">
        <v>0</v>
      </c>
      <c r="U1403" s="1167">
        <v>0</v>
      </c>
      <c r="V1403" s="1167">
        <v>0</v>
      </c>
      <c r="W1403" s="1167">
        <v>0.5</v>
      </c>
      <c r="X1403" s="1167">
        <v>0</v>
      </c>
      <c r="Y1403" s="1167">
        <v>50</v>
      </c>
      <c r="Z1403" s="1167">
        <v>0</v>
      </c>
      <c r="AA1403" s="1167">
        <v>0</v>
      </c>
      <c r="AB1403" s="1167">
        <v>2.0999999999999996</v>
      </c>
      <c r="AC1403" s="1167">
        <v>0</v>
      </c>
      <c r="AD1403" s="1167">
        <v>209.99999999999997</v>
      </c>
      <c r="AE1403" s="1167">
        <v>0</v>
      </c>
      <c r="AF1403" s="1167">
        <v>0</v>
      </c>
      <c r="AH1403" s="1167">
        <v>0</v>
      </c>
      <c r="AI1403" s="1167">
        <v>0</v>
      </c>
      <c r="BK1403" s="1167">
        <v>1399</v>
      </c>
    </row>
    <row r="1404" spans="1:63" s="1167" customFormat="1" ht="13.5" customHeight="1">
      <c r="A1404" s="1218">
        <v>44312</v>
      </c>
      <c r="B1404" s="1167" t="s">
        <v>935</v>
      </c>
      <c r="C1404" s="1167" t="s">
        <v>66</v>
      </c>
      <c r="D1404" s="1167">
        <v>50</v>
      </c>
      <c r="E1404" s="1167">
        <v>50</v>
      </c>
      <c r="H1404" s="1167">
        <v>0.3</v>
      </c>
      <c r="J1404" s="1167">
        <v>15</v>
      </c>
      <c r="M1404" s="1167">
        <v>0.4</v>
      </c>
      <c r="O1404" s="1167">
        <v>20</v>
      </c>
      <c r="R1404" s="1167">
        <v>0.4</v>
      </c>
      <c r="T1404" s="1167">
        <v>20</v>
      </c>
      <c r="U1404" s="1167">
        <v>0</v>
      </c>
      <c r="V1404" s="1167">
        <v>0</v>
      </c>
      <c r="W1404" s="1167">
        <v>1.1000000000000001</v>
      </c>
      <c r="X1404" s="1167">
        <v>0</v>
      </c>
      <c r="Y1404" s="1167">
        <v>55</v>
      </c>
      <c r="Z1404" s="1167">
        <v>0</v>
      </c>
      <c r="AA1404" s="1167">
        <v>0</v>
      </c>
      <c r="AB1404" s="1167">
        <v>2.5</v>
      </c>
      <c r="AC1404" s="1167">
        <v>0</v>
      </c>
      <c r="AD1404" s="1167">
        <v>125</v>
      </c>
      <c r="AE1404" s="1167">
        <v>0</v>
      </c>
      <c r="AF1404" s="1167">
        <v>0</v>
      </c>
      <c r="AH1404" s="1167">
        <v>0</v>
      </c>
      <c r="AI1404" s="1167">
        <v>0</v>
      </c>
      <c r="BK1404" s="1167">
        <v>1400</v>
      </c>
    </row>
    <row r="1405" spans="1:63" s="1167" customFormat="1" ht="13.5" customHeight="1">
      <c r="A1405" s="1218">
        <v>44312</v>
      </c>
      <c r="B1405" s="1167" t="s">
        <v>168</v>
      </c>
      <c r="C1405" s="1167" t="s">
        <v>66</v>
      </c>
      <c r="D1405" s="1167">
        <v>120</v>
      </c>
      <c r="E1405" s="1167">
        <v>91</v>
      </c>
      <c r="J1405" s="1167">
        <v>0</v>
      </c>
      <c r="L1405" s="1167">
        <v>8.5</v>
      </c>
      <c r="O1405" s="1167">
        <v>773.5</v>
      </c>
      <c r="T1405" s="1167">
        <v>0</v>
      </c>
      <c r="U1405" s="1167">
        <v>0</v>
      </c>
      <c r="V1405" s="1167">
        <v>8.5</v>
      </c>
      <c r="W1405" s="1167">
        <v>0</v>
      </c>
      <c r="X1405" s="1167">
        <v>0</v>
      </c>
      <c r="Y1405" s="1167">
        <v>773.5</v>
      </c>
      <c r="Z1405" s="1167">
        <v>0</v>
      </c>
      <c r="AA1405" s="1167">
        <v>0</v>
      </c>
      <c r="AB1405" s="1167">
        <v>0</v>
      </c>
      <c r="AC1405" s="1167">
        <v>0</v>
      </c>
      <c r="AD1405" s="1167">
        <v>0</v>
      </c>
      <c r="AE1405" s="1167">
        <v>0</v>
      </c>
      <c r="AF1405" s="1167">
        <v>8.5</v>
      </c>
      <c r="AG1405" s="1167">
        <v>0</v>
      </c>
      <c r="AH1405" s="1167">
        <v>0</v>
      </c>
      <c r="AI1405" s="1167">
        <v>773.5</v>
      </c>
      <c r="BK1405" s="1167">
        <v>1401</v>
      </c>
    </row>
    <row r="1406" spans="1:63" s="1167" customFormat="1" ht="13.5" customHeight="1">
      <c r="A1406" s="1218">
        <v>44312</v>
      </c>
      <c r="B1406" s="1167" t="s">
        <v>416</v>
      </c>
      <c r="C1406" s="1167" t="s">
        <v>66</v>
      </c>
      <c r="D1406" s="1167">
        <v>90</v>
      </c>
      <c r="E1406" s="1167">
        <v>83</v>
      </c>
      <c r="J1406" s="1167">
        <v>0</v>
      </c>
      <c r="O1406" s="1167">
        <v>0</v>
      </c>
      <c r="Q1406" s="1167">
        <v>9</v>
      </c>
      <c r="T1406" s="1167">
        <v>747</v>
      </c>
      <c r="U1406" s="1167">
        <v>0</v>
      </c>
      <c r="V1406" s="1167">
        <v>9</v>
      </c>
      <c r="W1406" s="1167">
        <v>0</v>
      </c>
      <c r="X1406" s="1167">
        <v>0</v>
      </c>
      <c r="Y1406" s="1167">
        <v>747</v>
      </c>
      <c r="Z1406" s="1167">
        <v>0</v>
      </c>
      <c r="AA1406" s="1167">
        <v>0</v>
      </c>
      <c r="AB1406" s="1167">
        <v>0</v>
      </c>
      <c r="AC1406" s="1167">
        <v>0</v>
      </c>
      <c r="AD1406" s="1167">
        <v>0</v>
      </c>
      <c r="AE1406" s="1167">
        <v>0</v>
      </c>
      <c r="AF1406" s="1167">
        <v>9</v>
      </c>
      <c r="AG1406" s="1167">
        <v>0</v>
      </c>
      <c r="AH1406" s="1167">
        <v>0</v>
      </c>
      <c r="AI1406" s="1167">
        <v>747</v>
      </c>
      <c r="BK1406" s="1167">
        <v>1402</v>
      </c>
    </row>
    <row r="1407" spans="1:63" s="1167" customFormat="1" ht="13.5" customHeight="1">
      <c r="A1407" s="1218">
        <v>44312</v>
      </c>
      <c r="B1407" s="1167" t="s">
        <v>911</v>
      </c>
      <c r="C1407" s="1167" t="s">
        <v>66</v>
      </c>
      <c r="D1407" s="1167">
        <v>125</v>
      </c>
      <c r="E1407" s="1167">
        <v>125</v>
      </c>
      <c r="G1407" s="1167">
        <v>4.5</v>
      </c>
      <c r="J1407" s="1167">
        <v>562.5</v>
      </c>
      <c r="O1407" s="1167">
        <v>0</v>
      </c>
      <c r="Q1407" s="1167">
        <v>8</v>
      </c>
      <c r="S1407" s="1167" t="s">
        <v>888</v>
      </c>
      <c r="T1407" s="1167">
        <v>1000</v>
      </c>
      <c r="U1407" s="1167">
        <v>0</v>
      </c>
      <c r="V1407" s="1167">
        <v>12.5</v>
      </c>
      <c r="W1407" s="1167">
        <v>0</v>
      </c>
      <c r="X1407" s="1167">
        <v>0</v>
      </c>
      <c r="Y1407" s="1167">
        <v>1562.5</v>
      </c>
      <c r="Z1407" s="1167">
        <v>0</v>
      </c>
      <c r="AA1407" s="1167">
        <v>0</v>
      </c>
      <c r="AB1407" s="1167">
        <v>0</v>
      </c>
      <c r="AC1407" s="1167">
        <v>0</v>
      </c>
      <c r="AD1407" s="1167">
        <v>0</v>
      </c>
      <c r="AE1407" s="1167">
        <v>0</v>
      </c>
      <c r="AF1407" s="1167">
        <v>12.5</v>
      </c>
      <c r="AG1407" s="1167">
        <v>0</v>
      </c>
      <c r="AH1407" s="1167">
        <v>0</v>
      </c>
      <c r="AI1407" s="1167">
        <v>1562.5</v>
      </c>
      <c r="BK1407" s="1167">
        <v>1403</v>
      </c>
    </row>
    <row r="1408" spans="1:63" s="1167" customFormat="1" ht="13.5" customHeight="1">
      <c r="A1408" s="1218">
        <v>44312</v>
      </c>
      <c r="B1408" s="1167" t="s">
        <v>16</v>
      </c>
      <c r="C1408" s="1167" t="s">
        <v>786</v>
      </c>
      <c r="D1408" s="1167">
        <v>145</v>
      </c>
      <c r="E1408" s="1167">
        <v>145</v>
      </c>
      <c r="H1408" s="1167" t="s">
        <v>883</v>
      </c>
      <c r="I1408" s="1167" t="s">
        <v>883</v>
      </c>
      <c r="J1408" s="1167">
        <v>0</v>
      </c>
      <c r="L1408" s="1167">
        <v>4</v>
      </c>
      <c r="O1408" s="1167">
        <v>580</v>
      </c>
      <c r="T1408" s="1167">
        <v>0</v>
      </c>
      <c r="U1408" s="1167">
        <v>0</v>
      </c>
      <c r="V1408" s="1167">
        <v>4</v>
      </c>
      <c r="W1408" s="1167">
        <v>0</v>
      </c>
      <c r="X1408" s="1167">
        <v>0</v>
      </c>
      <c r="Y1408" s="1167">
        <v>580</v>
      </c>
      <c r="Z1408" s="1167">
        <v>0</v>
      </c>
      <c r="AA1408" s="1167">
        <v>0</v>
      </c>
      <c r="AB1408" s="1167">
        <v>0</v>
      </c>
      <c r="AC1408" s="1167">
        <v>0</v>
      </c>
      <c r="AD1408" s="1167">
        <v>0</v>
      </c>
      <c r="AE1408" s="1167">
        <v>0</v>
      </c>
      <c r="AF1408" s="1167">
        <v>4</v>
      </c>
      <c r="AG1408" s="1167">
        <v>0</v>
      </c>
      <c r="AH1408" s="1167">
        <v>0</v>
      </c>
      <c r="AI1408" s="1167">
        <v>580</v>
      </c>
      <c r="BK1408" s="1167">
        <v>1404</v>
      </c>
    </row>
    <row r="1409" spans="1:63" s="1167" customFormat="1" ht="13.5" customHeight="1">
      <c r="A1409" s="1218">
        <v>44312</v>
      </c>
      <c r="B1409" s="1167" t="s">
        <v>899</v>
      </c>
      <c r="C1409" s="1167" t="s">
        <v>66</v>
      </c>
      <c r="D1409" s="1167">
        <v>100</v>
      </c>
      <c r="E1409" s="1167">
        <v>100</v>
      </c>
      <c r="J1409" s="1167">
        <v>0</v>
      </c>
      <c r="L1409" s="1167">
        <v>4.5</v>
      </c>
      <c r="O1409" s="1167">
        <v>450</v>
      </c>
      <c r="T1409" s="1167">
        <v>0</v>
      </c>
      <c r="U1409" s="1167">
        <v>0</v>
      </c>
      <c r="V1409" s="1167">
        <v>4.5</v>
      </c>
      <c r="W1409" s="1167">
        <v>0</v>
      </c>
      <c r="X1409" s="1167">
        <v>0</v>
      </c>
      <c r="Y1409" s="1167">
        <v>450</v>
      </c>
      <c r="Z1409" s="1167">
        <v>0</v>
      </c>
      <c r="AA1409" s="1167">
        <v>0</v>
      </c>
      <c r="AB1409" s="1167">
        <v>0</v>
      </c>
      <c r="AC1409" s="1167">
        <v>0</v>
      </c>
      <c r="AD1409" s="1167">
        <v>0</v>
      </c>
      <c r="AE1409" s="1167">
        <v>0</v>
      </c>
      <c r="AF1409" s="1167">
        <v>4.5</v>
      </c>
      <c r="AG1409" s="1167">
        <v>0</v>
      </c>
      <c r="AH1409" s="1167">
        <v>0</v>
      </c>
      <c r="AI1409" s="1167">
        <v>450</v>
      </c>
      <c r="BK1409" s="1167">
        <v>1405</v>
      </c>
    </row>
    <row r="1410" spans="1:63" s="1167" customFormat="1" ht="13.5" customHeight="1">
      <c r="A1410" s="1218">
        <v>44312</v>
      </c>
      <c r="B1410" s="1167" t="s">
        <v>233</v>
      </c>
      <c r="C1410" s="1167" t="s">
        <v>66</v>
      </c>
      <c r="D1410" s="1167">
        <v>105</v>
      </c>
      <c r="E1410" s="1167">
        <v>105</v>
      </c>
      <c r="J1410" s="1167">
        <v>0</v>
      </c>
      <c r="O1410" s="1167">
        <v>0</v>
      </c>
      <c r="Q1410" s="1167">
        <v>2.5</v>
      </c>
      <c r="T1410" s="1167">
        <v>262.5</v>
      </c>
      <c r="U1410" s="1167">
        <v>0</v>
      </c>
      <c r="V1410" s="1167">
        <v>2.5</v>
      </c>
      <c r="W1410" s="1167">
        <v>0</v>
      </c>
      <c r="X1410" s="1167">
        <v>0</v>
      </c>
      <c r="Y1410" s="1167">
        <v>262.5</v>
      </c>
      <c r="Z1410" s="1167">
        <v>0</v>
      </c>
      <c r="AA1410" s="1167">
        <v>0</v>
      </c>
      <c r="AB1410" s="1167">
        <v>0</v>
      </c>
      <c r="AC1410" s="1167">
        <v>0</v>
      </c>
      <c r="AD1410" s="1167">
        <v>0</v>
      </c>
      <c r="AE1410" s="1167">
        <v>0</v>
      </c>
      <c r="AF1410" s="1167">
        <v>2.5</v>
      </c>
      <c r="AG1410" s="1167">
        <v>0</v>
      </c>
      <c r="AH1410" s="1167">
        <v>0</v>
      </c>
      <c r="AI1410" s="1167">
        <v>262.5</v>
      </c>
      <c r="BK1410" s="1167">
        <v>1406</v>
      </c>
    </row>
    <row r="1411" spans="1:63" s="1167" customFormat="1" ht="13.5" customHeight="1">
      <c r="A1411" s="1218">
        <v>44312</v>
      </c>
      <c r="B1411" s="1167" t="s">
        <v>889</v>
      </c>
      <c r="C1411" s="1167" t="s">
        <v>66</v>
      </c>
      <c r="D1411" s="1167">
        <v>45</v>
      </c>
      <c r="E1411" s="1167">
        <v>40</v>
      </c>
      <c r="J1411" s="1167">
        <v>0</v>
      </c>
      <c r="O1411" s="1167">
        <v>0</v>
      </c>
      <c r="Q1411" s="1167">
        <v>4.5</v>
      </c>
      <c r="T1411" s="1167">
        <v>180</v>
      </c>
      <c r="U1411" s="1167">
        <v>0</v>
      </c>
      <c r="V1411" s="1167">
        <v>4.5</v>
      </c>
      <c r="W1411" s="1167">
        <v>0</v>
      </c>
      <c r="X1411" s="1167">
        <v>0</v>
      </c>
      <c r="Y1411" s="1167">
        <v>180</v>
      </c>
      <c r="Z1411" s="1167">
        <v>0</v>
      </c>
      <c r="AA1411" s="1167">
        <v>0</v>
      </c>
      <c r="AB1411" s="1167">
        <v>0</v>
      </c>
      <c r="AC1411" s="1167">
        <v>0</v>
      </c>
      <c r="AD1411" s="1167">
        <v>0</v>
      </c>
      <c r="AE1411" s="1167">
        <v>0</v>
      </c>
      <c r="AF1411" s="1167">
        <v>4.5</v>
      </c>
      <c r="AG1411" s="1167">
        <v>0</v>
      </c>
      <c r="AH1411" s="1167">
        <v>0</v>
      </c>
      <c r="AI1411" s="1167">
        <v>180</v>
      </c>
      <c r="BK1411" s="1167">
        <v>1407</v>
      </c>
    </row>
    <row r="1412" spans="1:63" s="1167" customFormat="1" ht="13.5" customHeight="1">
      <c r="A1412" s="1218">
        <v>44312</v>
      </c>
      <c r="B1412" s="1167" t="s">
        <v>3</v>
      </c>
      <c r="C1412" s="1167" t="s">
        <v>66</v>
      </c>
      <c r="D1412" s="1167">
        <v>15</v>
      </c>
      <c r="E1412" s="1167">
        <v>12</v>
      </c>
      <c r="J1412" s="1167">
        <v>0</v>
      </c>
      <c r="L1412" s="1167">
        <v>12</v>
      </c>
      <c r="O1412" s="1167">
        <v>144</v>
      </c>
      <c r="T1412" s="1167">
        <v>0</v>
      </c>
      <c r="U1412" s="1167">
        <v>0</v>
      </c>
      <c r="V1412" s="1167">
        <v>12</v>
      </c>
      <c r="W1412" s="1167">
        <v>0</v>
      </c>
      <c r="X1412" s="1167">
        <v>0</v>
      </c>
      <c r="Y1412" s="1167">
        <v>144</v>
      </c>
      <c r="Z1412" s="1167">
        <v>0</v>
      </c>
      <c r="AA1412" s="1167">
        <v>0</v>
      </c>
      <c r="AB1412" s="1167">
        <v>0</v>
      </c>
      <c r="AC1412" s="1167">
        <v>0</v>
      </c>
      <c r="AD1412" s="1167">
        <v>0</v>
      </c>
      <c r="AE1412" s="1167">
        <v>0</v>
      </c>
      <c r="AF1412" s="1167">
        <v>12</v>
      </c>
      <c r="AG1412" s="1167">
        <v>0</v>
      </c>
      <c r="AH1412" s="1167">
        <v>0</v>
      </c>
      <c r="AI1412" s="1167">
        <v>144</v>
      </c>
      <c r="BK1412" s="1167">
        <v>1408</v>
      </c>
    </row>
    <row r="1413" spans="1:63" s="1167" customFormat="1" ht="13.5" customHeight="1">
      <c r="A1413" s="1218">
        <v>44312</v>
      </c>
      <c r="B1413" s="1167" t="s">
        <v>157</v>
      </c>
      <c r="C1413" s="1167" t="s">
        <v>66</v>
      </c>
      <c r="D1413" s="1167">
        <v>140</v>
      </c>
      <c r="E1413" s="1167">
        <v>140</v>
      </c>
      <c r="J1413" s="1167">
        <v>0</v>
      </c>
      <c r="L1413" s="1167">
        <v>4</v>
      </c>
      <c r="O1413" s="1167">
        <v>560</v>
      </c>
      <c r="T1413" s="1167">
        <v>0</v>
      </c>
      <c r="U1413" s="1167">
        <v>0</v>
      </c>
      <c r="V1413" s="1167">
        <v>4</v>
      </c>
      <c r="W1413" s="1167">
        <v>0</v>
      </c>
      <c r="X1413" s="1167">
        <v>0</v>
      </c>
      <c r="Y1413" s="1167">
        <v>560</v>
      </c>
      <c r="Z1413" s="1167">
        <v>0</v>
      </c>
      <c r="AA1413" s="1167">
        <v>0</v>
      </c>
      <c r="AB1413" s="1167">
        <v>0</v>
      </c>
      <c r="AC1413" s="1167">
        <v>0</v>
      </c>
      <c r="AD1413" s="1167">
        <v>0</v>
      </c>
      <c r="AE1413" s="1167">
        <v>0</v>
      </c>
      <c r="AF1413" s="1167">
        <v>4</v>
      </c>
      <c r="AG1413" s="1167">
        <v>0</v>
      </c>
      <c r="AH1413" s="1167">
        <v>0</v>
      </c>
      <c r="AI1413" s="1167">
        <v>560</v>
      </c>
      <c r="BK1413" s="1167">
        <v>1409</v>
      </c>
    </row>
    <row r="1414" spans="1:63" s="1167" customFormat="1" ht="13.5" customHeight="1">
      <c r="A1414" s="1218">
        <v>44312</v>
      </c>
      <c r="B1414" s="1167" t="s">
        <v>67</v>
      </c>
      <c r="C1414" s="1167" t="s">
        <v>66</v>
      </c>
      <c r="D1414" s="1167">
        <v>30</v>
      </c>
      <c r="E1414" s="1167">
        <v>27</v>
      </c>
      <c r="J1414" s="1167">
        <v>0</v>
      </c>
      <c r="O1414" s="1167">
        <v>0</v>
      </c>
      <c r="Q1414" s="1167">
        <v>10</v>
      </c>
      <c r="T1414" s="1167">
        <v>270</v>
      </c>
      <c r="U1414" s="1167">
        <v>0</v>
      </c>
      <c r="V1414" s="1167">
        <v>10</v>
      </c>
      <c r="W1414" s="1167">
        <v>0</v>
      </c>
      <c r="X1414" s="1167">
        <v>0</v>
      </c>
      <c r="Y1414" s="1167">
        <v>270</v>
      </c>
      <c r="Z1414" s="1167">
        <v>0</v>
      </c>
      <c r="AA1414" s="1167">
        <v>0</v>
      </c>
      <c r="AB1414" s="1167">
        <v>0</v>
      </c>
      <c r="AC1414" s="1167">
        <v>0</v>
      </c>
      <c r="AD1414" s="1167">
        <v>0</v>
      </c>
      <c r="AE1414" s="1167">
        <v>0</v>
      </c>
      <c r="AF1414" s="1167">
        <v>10</v>
      </c>
      <c r="AG1414" s="1167">
        <v>0</v>
      </c>
      <c r="AH1414" s="1167">
        <v>0</v>
      </c>
      <c r="AI1414" s="1167">
        <v>270</v>
      </c>
      <c r="BK1414" s="1167">
        <v>1410</v>
      </c>
    </row>
    <row r="1415" spans="1:63" s="1167" customFormat="1" ht="13.5" customHeight="1">
      <c r="A1415" s="1218">
        <v>44312</v>
      </c>
      <c r="B1415" s="1167" t="s">
        <v>913</v>
      </c>
      <c r="C1415" s="1167" t="s">
        <v>66</v>
      </c>
      <c r="D1415" s="1167">
        <v>115</v>
      </c>
      <c r="E1415" s="1167">
        <v>113</v>
      </c>
      <c r="J1415" s="1167">
        <v>0</v>
      </c>
      <c r="O1415" s="1167">
        <v>0</v>
      </c>
      <c r="T1415" s="1167">
        <v>0</v>
      </c>
      <c r="U1415" s="1167">
        <v>0</v>
      </c>
      <c r="V1415" s="1167">
        <v>0</v>
      </c>
      <c r="W1415" s="1167">
        <v>0</v>
      </c>
      <c r="X1415" s="1167">
        <v>0</v>
      </c>
      <c r="Y1415" s="1167">
        <v>0</v>
      </c>
      <c r="Z1415" s="1167">
        <v>0</v>
      </c>
      <c r="AA1415" s="1167">
        <v>0</v>
      </c>
      <c r="AB1415" s="1167">
        <v>0</v>
      </c>
      <c r="AC1415" s="1167">
        <v>0</v>
      </c>
      <c r="AD1415" s="1167">
        <v>0</v>
      </c>
      <c r="AE1415" s="1167">
        <v>0</v>
      </c>
      <c r="AF1415" s="1167">
        <v>0</v>
      </c>
      <c r="AG1415" s="1167">
        <v>0</v>
      </c>
      <c r="AH1415" s="1167">
        <v>0</v>
      </c>
      <c r="AI1415" s="1167">
        <v>0</v>
      </c>
      <c r="BK1415" s="1167">
        <v>1411</v>
      </c>
    </row>
    <row r="1416" spans="1:63" s="1167" customFormat="1" ht="13.5" customHeight="1">
      <c r="A1416" s="1218">
        <v>44312</v>
      </c>
      <c r="B1416" s="1167" t="s">
        <v>83</v>
      </c>
      <c r="C1416" s="1167" t="s">
        <v>786</v>
      </c>
      <c r="D1416" s="1167">
        <v>10</v>
      </c>
      <c r="E1416" s="1167">
        <v>10</v>
      </c>
      <c r="J1416" s="1167">
        <v>0</v>
      </c>
      <c r="M1416" s="1167">
        <v>13</v>
      </c>
      <c r="O1416" s="1167">
        <v>130</v>
      </c>
      <c r="R1416" s="1167">
        <v>13</v>
      </c>
      <c r="T1416" s="1167">
        <v>130</v>
      </c>
      <c r="U1416" s="1167">
        <v>0</v>
      </c>
      <c r="V1416" s="1167">
        <v>0</v>
      </c>
      <c r="W1416" s="1167">
        <v>26</v>
      </c>
      <c r="X1416" s="1167">
        <v>0</v>
      </c>
      <c r="Y1416" s="1167">
        <v>260</v>
      </c>
      <c r="Z1416" s="1167">
        <v>0</v>
      </c>
      <c r="AA1416" s="1167">
        <v>0</v>
      </c>
      <c r="AB1416" s="1167">
        <v>0</v>
      </c>
      <c r="AC1416" s="1167">
        <v>0</v>
      </c>
      <c r="AD1416" s="1167">
        <v>0</v>
      </c>
      <c r="AE1416" s="1167">
        <v>0</v>
      </c>
      <c r="AF1416" s="1167">
        <v>0</v>
      </c>
      <c r="AG1416" s="1167">
        <v>26</v>
      </c>
      <c r="AH1416" s="1167">
        <v>0</v>
      </c>
      <c r="AI1416" s="1167">
        <v>260</v>
      </c>
      <c r="BK1416" s="1167">
        <v>1412</v>
      </c>
    </row>
    <row r="1417" spans="1:63" s="1167" customFormat="1" ht="13.5" customHeight="1">
      <c r="A1417" s="1218">
        <v>44312</v>
      </c>
      <c r="B1417" s="1167" t="s">
        <v>78</v>
      </c>
      <c r="C1417" s="1167" t="s">
        <v>66</v>
      </c>
      <c r="D1417" s="1167">
        <v>10</v>
      </c>
      <c r="E1417" s="1167">
        <v>7</v>
      </c>
      <c r="J1417" s="1167">
        <v>0</v>
      </c>
      <c r="O1417" s="1167">
        <v>0</v>
      </c>
      <c r="R1417" s="1167">
        <v>25</v>
      </c>
      <c r="T1417" s="1167">
        <v>175</v>
      </c>
      <c r="U1417" s="1167">
        <v>0</v>
      </c>
      <c r="V1417" s="1167">
        <v>0</v>
      </c>
      <c r="W1417" s="1167">
        <v>25</v>
      </c>
      <c r="X1417" s="1167">
        <v>0</v>
      </c>
      <c r="Y1417" s="1167">
        <v>175</v>
      </c>
      <c r="Z1417" s="1167">
        <v>0</v>
      </c>
      <c r="AA1417" s="1167">
        <v>0</v>
      </c>
      <c r="AB1417" s="1167">
        <v>0</v>
      </c>
      <c r="AC1417" s="1167">
        <v>0</v>
      </c>
      <c r="AD1417" s="1167">
        <v>0</v>
      </c>
      <c r="AE1417" s="1167">
        <v>0</v>
      </c>
      <c r="AF1417" s="1167">
        <v>0</v>
      </c>
      <c r="AG1417" s="1167">
        <v>25</v>
      </c>
      <c r="AH1417" s="1167">
        <v>0</v>
      </c>
      <c r="AI1417" s="1167">
        <v>175</v>
      </c>
      <c r="BK1417" s="1167">
        <v>1413</v>
      </c>
    </row>
    <row r="1418" spans="1:63" s="1167" customFormat="1" ht="13.5" customHeight="1">
      <c r="A1418" s="1218">
        <v>44312</v>
      </c>
      <c r="B1418" s="1167" t="s">
        <v>17</v>
      </c>
      <c r="C1418" s="1167" t="s">
        <v>66</v>
      </c>
      <c r="D1418" s="1167">
        <v>5</v>
      </c>
      <c r="E1418" s="1167">
        <v>3.5</v>
      </c>
      <c r="J1418" s="1167">
        <v>0</v>
      </c>
      <c r="M1418" s="1167">
        <v>25</v>
      </c>
      <c r="O1418" s="1167">
        <v>87.5</v>
      </c>
      <c r="T1418" s="1167">
        <v>0</v>
      </c>
      <c r="U1418" s="1167">
        <v>0</v>
      </c>
      <c r="V1418" s="1167">
        <v>0</v>
      </c>
      <c r="W1418" s="1167">
        <v>25</v>
      </c>
      <c r="X1418" s="1167">
        <v>0</v>
      </c>
      <c r="Y1418" s="1167">
        <v>87.5</v>
      </c>
      <c r="Z1418" s="1167">
        <v>0</v>
      </c>
      <c r="AA1418" s="1167">
        <v>0</v>
      </c>
      <c r="AB1418" s="1167">
        <v>0</v>
      </c>
      <c r="AC1418" s="1167">
        <v>0</v>
      </c>
      <c r="AD1418" s="1167">
        <v>0</v>
      </c>
      <c r="AE1418" s="1167">
        <v>0</v>
      </c>
      <c r="AF1418" s="1167">
        <v>0</v>
      </c>
      <c r="AG1418" s="1167">
        <v>25</v>
      </c>
      <c r="AH1418" s="1167">
        <v>0</v>
      </c>
      <c r="AI1418" s="1167">
        <v>87.5</v>
      </c>
      <c r="BK1418" s="1167">
        <v>1414</v>
      </c>
    </row>
    <row r="1419" spans="1:63" s="1167" customFormat="1" ht="13.5" customHeight="1">
      <c r="A1419" s="1218">
        <v>44312</v>
      </c>
      <c r="B1419" s="1167" t="s">
        <v>478</v>
      </c>
      <c r="C1419" s="1167" t="s">
        <v>66</v>
      </c>
      <c r="D1419" s="1167">
        <v>12</v>
      </c>
      <c r="E1419" s="1167">
        <v>12</v>
      </c>
      <c r="H1419" s="1167">
        <v>20</v>
      </c>
      <c r="J1419" s="1167">
        <v>240</v>
      </c>
      <c r="O1419" s="1167">
        <v>0</v>
      </c>
      <c r="T1419" s="1167">
        <v>0</v>
      </c>
      <c r="U1419" s="1167">
        <v>0</v>
      </c>
      <c r="V1419" s="1167">
        <v>0</v>
      </c>
      <c r="W1419" s="1167">
        <v>20</v>
      </c>
      <c r="X1419" s="1167">
        <v>0</v>
      </c>
      <c r="Y1419" s="1167">
        <v>240</v>
      </c>
      <c r="Z1419" s="1167">
        <v>0</v>
      </c>
      <c r="AA1419" s="1167">
        <v>0</v>
      </c>
      <c r="AB1419" s="1167">
        <v>0</v>
      </c>
      <c r="AC1419" s="1167">
        <v>0</v>
      </c>
      <c r="AD1419" s="1167">
        <v>0</v>
      </c>
      <c r="AE1419" s="1167">
        <v>0</v>
      </c>
      <c r="AF1419" s="1167">
        <v>0</v>
      </c>
      <c r="AG1419" s="1167">
        <v>20</v>
      </c>
      <c r="AH1419" s="1167">
        <v>0</v>
      </c>
      <c r="AI1419" s="1167">
        <v>240</v>
      </c>
      <c r="BK1419" s="1167">
        <v>1415</v>
      </c>
    </row>
    <row r="1420" spans="1:63" s="1167" customFormat="1" ht="13.5" customHeight="1">
      <c r="A1420" s="1218">
        <v>44312</v>
      </c>
      <c r="B1420" s="1167" t="s">
        <v>60</v>
      </c>
      <c r="C1420" s="1167" t="s">
        <v>66</v>
      </c>
      <c r="D1420" s="1167">
        <v>20</v>
      </c>
      <c r="E1420" s="1167">
        <v>20</v>
      </c>
      <c r="H1420" s="1167">
        <v>0.5</v>
      </c>
      <c r="J1420" s="1167">
        <v>10</v>
      </c>
      <c r="M1420" s="1167">
        <v>1</v>
      </c>
      <c r="O1420" s="1167">
        <v>20</v>
      </c>
      <c r="R1420" s="1167">
        <v>1</v>
      </c>
      <c r="T1420" s="1167">
        <v>20</v>
      </c>
      <c r="U1420" s="1167">
        <v>0</v>
      </c>
      <c r="V1420" s="1167">
        <v>0</v>
      </c>
      <c r="W1420" s="1167">
        <v>2.5</v>
      </c>
      <c r="X1420" s="1167">
        <v>0</v>
      </c>
      <c r="Y1420" s="1167">
        <v>50</v>
      </c>
      <c r="Z1420" s="1167">
        <v>0</v>
      </c>
      <c r="AA1420" s="1167">
        <v>0</v>
      </c>
      <c r="AB1420" s="1167">
        <v>0</v>
      </c>
      <c r="AC1420" s="1167">
        <v>0</v>
      </c>
      <c r="AD1420" s="1167">
        <v>0</v>
      </c>
      <c r="AE1420" s="1167">
        <v>0</v>
      </c>
      <c r="AF1420" s="1167">
        <v>0</v>
      </c>
      <c r="AG1420" s="1167">
        <v>2.5</v>
      </c>
      <c r="AH1420" s="1167">
        <v>0</v>
      </c>
      <c r="AI1420" s="1167">
        <v>50</v>
      </c>
      <c r="BK1420" s="1167">
        <v>1416</v>
      </c>
    </row>
    <row r="1421" spans="1:63" s="1167" customFormat="1" ht="13.5" customHeight="1">
      <c r="A1421" s="1218">
        <v>44312</v>
      </c>
      <c r="B1421" s="1167" t="s">
        <v>61</v>
      </c>
      <c r="C1421" s="1167" t="s">
        <v>66</v>
      </c>
      <c r="D1421" s="1167">
        <v>20</v>
      </c>
      <c r="E1421" s="1167">
        <v>20</v>
      </c>
      <c r="H1421" s="1167">
        <v>0.6</v>
      </c>
      <c r="J1421" s="1167">
        <v>12</v>
      </c>
      <c r="M1421" s="1167">
        <v>1</v>
      </c>
      <c r="O1421" s="1167">
        <v>20</v>
      </c>
      <c r="R1421" s="1167">
        <v>1</v>
      </c>
      <c r="T1421" s="1167">
        <v>20</v>
      </c>
      <c r="U1421" s="1167">
        <v>0</v>
      </c>
      <c r="V1421" s="1167">
        <v>0</v>
      </c>
      <c r="W1421" s="1167">
        <v>2.6</v>
      </c>
      <c r="X1421" s="1167">
        <v>0</v>
      </c>
      <c r="Y1421" s="1167">
        <v>52</v>
      </c>
      <c r="Z1421" s="1167">
        <v>0</v>
      </c>
      <c r="AA1421" s="1167">
        <v>0</v>
      </c>
      <c r="AB1421" s="1167">
        <v>0</v>
      </c>
      <c r="AC1421" s="1167">
        <v>0</v>
      </c>
      <c r="AD1421" s="1167">
        <v>0</v>
      </c>
      <c r="AE1421" s="1167">
        <v>0</v>
      </c>
      <c r="AF1421" s="1167">
        <v>0</v>
      </c>
      <c r="AG1421" s="1167">
        <v>2.6</v>
      </c>
      <c r="AH1421" s="1167">
        <v>0</v>
      </c>
      <c r="AI1421" s="1167">
        <v>52</v>
      </c>
      <c r="BK1421" s="1167">
        <v>1417</v>
      </c>
    </row>
    <row r="1422" spans="1:63" s="1167" customFormat="1" ht="13.5" customHeight="1">
      <c r="A1422" s="1218">
        <v>44312</v>
      </c>
      <c r="B1422" s="1167" t="s">
        <v>160</v>
      </c>
      <c r="C1422" s="1167" t="s">
        <v>66</v>
      </c>
      <c r="D1422" s="1167">
        <v>14</v>
      </c>
      <c r="E1422" s="1167">
        <v>12</v>
      </c>
      <c r="J1422" s="1167">
        <v>0</v>
      </c>
      <c r="O1422" s="1167">
        <v>0</v>
      </c>
      <c r="T1422" s="1167">
        <v>0</v>
      </c>
      <c r="U1422" s="1167">
        <v>0</v>
      </c>
      <c r="V1422" s="1167">
        <v>0</v>
      </c>
      <c r="W1422" s="1167">
        <v>0</v>
      </c>
      <c r="X1422" s="1167">
        <v>0</v>
      </c>
      <c r="Y1422" s="1167">
        <v>0</v>
      </c>
      <c r="Z1422" s="1167">
        <v>0</v>
      </c>
      <c r="AA1422" s="1167">
        <v>0</v>
      </c>
      <c r="AB1422" s="1167">
        <v>0</v>
      </c>
      <c r="AC1422" s="1167">
        <v>0</v>
      </c>
      <c r="AD1422" s="1167">
        <v>0</v>
      </c>
      <c r="AE1422" s="1167">
        <v>0</v>
      </c>
      <c r="AF1422" s="1167">
        <v>0</v>
      </c>
      <c r="AG1422" s="1167">
        <v>0</v>
      </c>
      <c r="AH1422" s="1167">
        <v>0</v>
      </c>
      <c r="AI1422" s="1167">
        <v>0</v>
      </c>
      <c r="BK1422" s="1167">
        <v>1418</v>
      </c>
    </row>
    <row r="1423" spans="1:63" s="1167" customFormat="1" ht="13.5" customHeight="1">
      <c r="A1423" s="1218">
        <v>44312</v>
      </c>
      <c r="B1423" s="1167" t="s">
        <v>161</v>
      </c>
      <c r="C1423" s="1167" t="s">
        <v>389</v>
      </c>
      <c r="D1423" s="1167">
        <v>13</v>
      </c>
      <c r="E1423" s="1167">
        <v>13</v>
      </c>
      <c r="J1423" s="1167">
        <v>0</v>
      </c>
      <c r="O1423" s="1167">
        <v>0</v>
      </c>
      <c r="T1423" s="1167">
        <v>0</v>
      </c>
      <c r="U1423" s="1167">
        <v>0</v>
      </c>
      <c r="V1423" s="1167">
        <v>0</v>
      </c>
      <c r="W1423" s="1167">
        <v>0</v>
      </c>
      <c r="X1423" s="1167">
        <v>0</v>
      </c>
      <c r="Y1423" s="1167">
        <v>0</v>
      </c>
      <c r="Z1423" s="1167">
        <v>0</v>
      </c>
      <c r="AA1423" s="1167">
        <v>0</v>
      </c>
      <c r="AB1423" s="1167">
        <v>0</v>
      </c>
      <c r="AC1423" s="1167">
        <v>0</v>
      </c>
      <c r="AD1423" s="1167">
        <v>0</v>
      </c>
      <c r="AE1423" s="1167">
        <v>0</v>
      </c>
      <c r="AF1423" s="1167">
        <v>0</v>
      </c>
      <c r="AG1423" s="1167">
        <v>0</v>
      </c>
      <c r="AH1423" s="1167">
        <v>0</v>
      </c>
      <c r="AI1423" s="1167">
        <v>0</v>
      </c>
      <c r="BK1423" s="1167">
        <v>1419</v>
      </c>
    </row>
    <row r="1424" spans="1:63" s="1167" customFormat="1" ht="13.5" customHeight="1">
      <c r="A1424" s="1218">
        <v>44312</v>
      </c>
      <c r="B1424" s="1167" t="s">
        <v>896</v>
      </c>
      <c r="C1424" s="1167" t="s">
        <v>66</v>
      </c>
      <c r="D1424" s="1167">
        <v>10</v>
      </c>
      <c r="E1424" s="1167">
        <v>10</v>
      </c>
      <c r="H1424" s="1167">
        <v>5</v>
      </c>
      <c r="J1424" s="1167">
        <v>50</v>
      </c>
      <c r="M1424" s="1167">
        <v>5</v>
      </c>
      <c r="O1424" s="1167">
        <v>50</v>
      </c>
      <c r="R1424" s="1167">
        <v>5</v>
      </c>
      <c r="T1424" s="1167">
        <v>50</v>
      </c>
      <c r="U1424" s="1167">
        <v>0</v>
      </c>
      <c r="V1424" s="1167">
        <v>0</v>
      </c>
      <c r="W1424" s="1167">
        <v>15</v>
      </c>
      <c r="X1424" s="1167">
        <v>0</v>
      </c>
      <c r="Y1424" s="1167">
        <v>150</v>
      </c>
      <c r="Z1424" s="1167">
        <v>0</v>
      </c>
      <c r="AA1424" s="1167">
        <v>0</v>
      </c>
      <c r="AB1424" s="1167">
        <v>0</v>
      </c>
      <c r="AC1424" s="1167">
        <v>0</v>
      </c>
      <c r="AD1424" s="1167">
        <v>0</v>
      </c>
      <c r="AE1424" s="1167">
        <v>0</v>
      </c>
      <c r="AF1424" s="1167">
        <v>0</v>
      </c>
      <c r="AG1424" s="1167">
        <v>15</v>
      </c>
      <c r="AH1424" s="1167">
        <v>0</v>
      </c>
      <c r="AI1424" s="1167">
        <v>150</v>
      </c>
      <c r="BK1424" s="1167">
        <v>1420</v>
      </c>
    </row>
    <row r="1425" spans="1:63" s="1167" customFormat="1" ht="13.5" customHeight="1">
      <c r="A1425" s="1218">
        <v>44312</v>
      </c>
      <c r="B1425" s="1167" t="s">
        <v>893</v>
      </c>
      <c r="C1425" s="1167" t="s">
        <v>66</v>
      </c>
      <c r="D1425" s="1167">
        <v>25</v>
      </c>
      <c r="E1425" s="1167">
        <v>25</v>
      </c>
      <c r="J1425" s="1167">
        <v>0</v>
      </c>
      <c r="O1425" s="1167">
        <v>0</v>
      </c>
      <c r="R1425" s="1167">
        <v>5</v>
      </c>
      <c r="T1425" s="1167">
        <v>125</v>
      </c>
      <c r="U1425" s="1167">
        <v>0</v>
      </c>
      <c r="V1425" s="1167">
        <v>0</v>
      </c>
      <c r="W1425" s="1167">
        <v>5</v>
      </c>
      <c r="X1425" s="1167">
        <v>0</v>
      </c>
      <c r="Y1425" s="1167">
        <v>125</v>
      </c>
      <c r="Z1425" s="1167">
        <v>0</v>
      </c>
      <c r="AA1425" s="1167">
        <v>0</v>
      </c>
      <c r="AB1425" s="1167">
        <v>0</v>
      </c>
      <c r="AC1425" s="1167">
        <v>0</v>
      </c>
      <c r="AD1425" s="1167">
        <v>0</v>
      </c>
      <c r="AE1425" s="1167">
        <v>0</v>
      </c>
      <c r="AF1425" s="1167">
        <v>0</v>
      </c>
      <c r="AG1425" s="1167">
        <v>5</v>
      </c>
      <c r="AH1425" s="1167">
        <v>0</v>
      </c>
      <c r="AI1425" s="1167">
        <v>125</v>
      </c>
      <c r="BK1425" s="1167">
        <v>1421</v>
      </c>
    </row>
    <row r="1426" spans="1:63" s="1167" customFormat="1" ht="13.5" customHeight="1">
      <c r="A1426" s="1218">
        <v>44312</v>
      </c>
      <c r="B1426" s="1167" t="s">
        <v>126</v>
      </c>
      <c r="C1426" s="1167" t="s">
        <v>66</v>
      </c>
      <c r="D1426" s="1167">
        <v>15</v>
      </c>
      <c r="E1426" s="1167">
        <v>15</v>
      </c>
      <c r="J1426" s="1167">
        <v>0</v>
      </c>
      <c r="O1426" s="1167">
        <v>0</v>
      </c>
      <c r="T1426" s="1167">
        <v>0</v>
      </c>
      <c r="U1426" s="1167">
        <v>0</v>
      </c>
      <c r="V1426" s="1167">
        <v>0</v>
      </c>
      <c r="W1426" s="1167">
        <v>0</v>
      </c>
      <c r="X1426" s="1167">
        <v>0</v>
      </c>
      <c r="Y1426" s="1167">
        <v>0</v>
      </c>
      <c r="Z1426" s="1167">
        <v>0</v>
      </c>
      <c r="AA1426" s="1167">
        <v>0</v>
      </c>
      <c r="AB1426" s="1167">
        <v>0</v>
      </c>
      <c r="AC1426" s="1167">
        <v>0</v>
      </c>
      <c r="AD1426" s="1167">
        <v>0</v>
      </c>
      <c r="AE1426" s="1167">
        <v>0</v>
      </c>
      <c r="AF1426" s="1167">
        <v>0</v>
      </c>
      <c r="AG1426" s="1167">
        <v>0</v>
      </c>
      <c r="AH1426" s="1167">
        <v>0</v>
      </c>
      <c r="AI1426" s="1167">
        <v>0</v>
      </c>
      <c r="BK1426" s="1167">
        <v>1422</v>
      </c>
    </row>
    <row r="1427" spans="1:63" s="1167" customFormat="1" ht="13.5" customHeight="1">
      <c r="A1427" s="1218">
        <v>44312</v>
      </c>
      <c r="B1427" s="1167" t="s">
        <v>918</v>
      </c>
      <c r="C1427" s="1167" t="s">
        <v>66</v>
      </c>
      <c r="D1427" s="1167">
        <v>15</v>
      </c>
      <c r="E1427" s="1167">
        <v>15</v>
      </c>
      <c r="J1427" s="1167">
        <v>0</v>
      </c>
      <c r="O1427" s="1167">
        <v>0</v>
      </c>
      <c r="R1427" s="1167">
        <v>6</v>
      </c>
      <c r="T1427" s="1167">
        <v>90</v>
      </c>
      <c r="U1427" s="1167">
        <v>0</v>
      </c>
      <c r="V1427" s="1167">
        <v>0</v>
      </c>
      <c r="W1427" s="1167">
        <v>6</v>
      </c>
      <c r="X1427" s="1167">
        <v>0</v>
      </c>
      <c r="Y1427" s="1167">
        <v>90</v>
      </c>
      <c r="Z1427" s="1167">
        <v>0</v>
      </c>
      <c r="AA1427" s="1167">
        <v>0</v>
      </c>
      <c r="AB1427" s="1167">
        <v>0</v>
      </c>
      <c r="AC1427" s="1167">
        <v>0</v>
      </c>
      <c r="AD1427" s="1167">
        <v>0</v>
      </c>
      <c r="AE1427" s="1167">
        <v>0</v>
      </c>
      <c r="AF1427" s="1167">
        <v>0</v>
      </c>
      <c r="AG1427" s="1167">
        <v>6</v>
      </c>
      <c r="AH1427" s="1167">
        <v>0</v>
      </c>
      <c r="AI1427" s="1167">
        <v>90</v>
      </c>
      <c r="BK1427" s="1167">
        <v>1423</v>
      </c>
    </row>
    <row r="1428" spans="1:63" s="1167" customFormat="1" ht="13.5" customHeight="1">
      <c r="A1428" s="1218">
        <v>44312</v>
      </c>
      <c r="B1428" s="1167" t="s">
        <v>64</v>
      </c>
      <c r="C1428" s="1167" t="s">
        <v>66</v>
      </c>
      <c r="D1428" s="1167">
        <v>13</v>
      </c>
      <c r="E1428" s="1167">
        <v>13</v>
      </c>
      <c r="J1428" s="1167">
        <v>0</v>
      </c>
      <c r="M1428" s="1167">
        <v>6</v>
      </c>
      <c r="O1428" s="1167">
        <v>78</v>
      </c>
      <c r="T1428" s="1167">
        <v>0</v>
      </c>
      <c r="U1428" s="1167">
        <v>0</v>
      </c>
      <c r="V1428" s="1167">
        <v>0</v>
      </c>
      <c r="W1428" s="1167">
        <v>6</v>
      </c>
      <c r="X1428" s="1167">
        <v>0</v>
      </c>
      <c r="Y1428" s="1167">
        <v>78</v>
      </c>
      <c r="Z1428" s="1167">
        <v>0</v>
      </c>
      <c r="AA1428" s="1167">
        <v>0</v>
      </c>
      <c r="AB1428" s="1167">
        <v>0</v>
      </c>
      <c r="AC1428" s="1167">
        <v>0</v>
      </c>
      <c r="AD1428" s="1167">
        <v>0</v>
      </c>
      <c r="AE1428" s="1167">
        <v>0</v>
      </c>
      <c r="AF1428" s="1167">
        <v>0</v>
      </c>
      <c r="AG1428" s="1167">
        <v>6</v>
      </c>
      <c r="AH1428" s="1167">
        <v>0</v>
      </c>
      <c r="AI1428" s="1167">
        <v>78</v>
      </c>
      <c r="BK1428" s="1167">
        <v>1424</v>
      </c>
    </row>
    <row r="1429" spans="1:63" s="1167" customFormat="1" ht="13.5" customHeight="1">
      <c r="A1429" s="1218">
        <v>44312</v>
      </c>
      <c r="B1429" s="1167" t="s">
        <v>511</v>
      </c>
      <c r="C1429" s="1167" t="s">
        <v>66</v>
      </c>
      <c r="D1429" s="1167">
        <v>20</v>
      </c>
      <c r="E1429" s="1167">
        <v>15</v>
      </c>
      <c r="J1429" s="1167">
        <v>0</v>
      </c>
      <c r="O1429" s="1167">
        <v>0</v>
      </c>
      <c r="R1429" s="1167">
        <v>1</v>
      </c>
      <c r="T1429" s="1167">
        <v>15</v>
      </c>
      <c r="U1429" s="1167">
        <v>0</v>
      </c>
      <c r="V1429" s="1167">
        <v>0</v>
      </c>
      <c r="W1429" s="1167">
        <v>1</v>
      </c>
      <c r="X1429" s="1167">
        <v>0</v>
      </c>
      <c r="Y1429" s="1167">
        <v>15</v>
      </c>
      <c r="Z1429" s="1167">
        <v>0</v>
      </c>
      <c r="AA1429" s="1167">
        <v>0</v>
      </c>
      <c r="AB1429" s="1167">
        <v>0</v>
      </c>
      <c r="AC1429" s="1167">
        <v>0</v>
      </c>
      <c r="AD1429" s="1167">
        <v>0</v>
      </c>
      <c r="AE1429" s="1167">
        <v>0</v>
      </c>
      <c r="AF1429" s="1167">
        <v>0</v>
      </c>
      <c r="AG1429" s="1167">
        <v>1</v>
      </c>
      <c r="AH1429" s="1167">
        <v>0</v>
      </c>
      <c r="AI1429" s="1167">
        <v>15</v>
      </c>
      <c r="BK1429" s="1167">
        <v>1425</v>
      </c>
    </row>
    <row r="1430" spans="1:63" s="1167" customFormat="1" ht="13.5" customHeight="1">
      <c r="A1430" s="1218">
        <v>44312</v>
      </c>
      <c r="B1430" s="1167" t="s">
        <v>895</v>
      </c>
      <c r="C1430" s="1167" t="s">
        <v>66</v>
      </c>
      <c r="D1430" s="1167">
        <v>8</v>
      </c>
      <c r="E1430" s="1167">
        <v>8</v>
      </c>
      <c r="J1430" s="1167">
        <v>0</v>
      </c>
      <c r="M1430" s="1167">
        <v>6</v>
      </c>
      <c r="O1430" s="1167">
        <v>48</v>
      </c>
      <c r="T1430" s="1167">
        <v>0</v>
      </c>
      <c r="U1430" s="1167">
        <v>0</v>
      </c>
      <c r="V1430" s="1167">
        <v>0</v>
      </c>
      <c r="W1430" s="1167">
        <v>6</v>
      </c>
      <c r="X1430" s="1167">
        <v>0</v>
      </c>
      <c r="Y1430" s="1167">
        <v>48</v>
      </c>
      <c r="Z1430" s="1167">
        <v>0</v>
      </c>
      <c r="AA1430" s="1167">
        <v>0</v>
      </c>
      <c r="AB1430" s="1167">
        <v>0</v>
      </c>
      <c r="AC1430" s="1167">
        <v>0</v>
      </c>
      <c r="AD1430" s="1167">
        <v>0</v>
      </c>
      <c r="AE1430" s="1167">
        <v>0</v>
      </c>
      <c r="AF1430" s="1167">
        <v>0</v>
      </c>
      <c r="AG1430" s="1167">
        <v>6</v>
      </c>
      <c r="AH1430" s="1167">
        <v>0</v>
      </c>
      <c r="AI1430" s="1167">
        <v>48</v>
      </c>
      <c r="BK1430" s="1167">
        <v>1426</v>
      </c>
    </row>
    <row r="1431" spans="1:63" s="1167" customFormat="1" ht="13.5" customHeight="1">
      <c r="A1431" s="1218">
        <v>44312</v>
      </c>
      <c r="B1431" s="1167" t="s">
        <v>512</v>
      </c>
      <c r="C1431" s="1167" t="s">
        <v>66</v>
      </c>
      <c r="D1431" s="1167">
        <v>20</v>
      </c>
      <c r="E1431" s="1167">
        <v>20</v>
      </c>
      <c r="J1431" s="1167">
        <v>0</v>
      </c>
      <c r="O1431" s="1167">
        <v>0</v>
      </c>
      <c r="T1431" s="1167">
        <v>0</v>
      </c>
      <c r="U1431" s="1167">
        <v>0</v>
      </c>
      <c r="V1431" s="1167">
        <v>0</v>
      </c>
      <c r="W1431" s="1167">
        <v>0</v>
      </c>
      <c r="X1431" s="1167">
        <v>0</v>
      </c>
      <c r="Y1431" s="1167">
        <v>0</v>
      </c>
      <c r="Z1431" s="1167">
        <v>0</v>
      </c>
      <c r="AA1431" s="1167">
        <v>0</v>
      </c>
      <c r="AB1431" s="1167">
        <v>0</v>
      </c>
      <c r="AC1431" s="1167">
        <v>0</v>
      </c>
      <c r="AD1431" s="1167">
        <v>0</v>
      </c>
      <c r="AE1431" s="1167">
        <v>0</v>
      </c>
      <c r="AF1431" s="1167">
        <v>0</v>
      </c>
      <c r="AG1431" s="1167">
        <v>0</v>
      </c>
      <c r="AH1431" s="1167">
        <v>0</v>
      </c>
      <c r="AI1431" s="1167">
        <v>0</v>
      </c>
      <c r="BK1431" s="1167">
        <v>1427</v>
      </c>
    </row>
    <row r="1432" spans="1:63" s="1167" customFormat="1" ht="13.5" customHeight="1">
      <c r="A1432" s="1218">
        <v>44312</v>
      </c>
      <c r="B1432" s="1167" t="s">
        <v>636</v>
      </c>
      <c r="C1432" s="1167" t="s">
        <v>66</v>
      </c>
      <c r="D1432" s="1167">
        <v>10</v>
      </c>
      <c r="E1432" s="1167">
        <v>10</v>
      </c>
      <c r="J1432" s="1167">
        <v>0</v>
      </c>
      <c r="O1432" s="1167">
        <v>0</v>
      </c>
      <c r="T1432" s="1167">
        <v>0</v>
      </c>
      <c r="U1432" s="1167">
        <v>0</v>
      </c>
      <c r="V1432" s="1167">
        <v>0</v>
      </c>
      <c r="W1432" s="1167">
        <v>0</v>
      </c>
      <c r="X1432" s="1167">
        <v>0</v>
      </c>
      <c r="Y1432" s="1167">
        <v>0</v>
      </c>
      <c r="Z1432" s="1167">
        <v>0</v>
      </c>
      <c r="AA1432" s="1167">
        <v>0</v>
      </c>
      <c r="AB1432" s="1167">
        <v>0</v>
      </c>
      <c r="AC1432" s="1167">
        <v>0</v>
      </c>
      <c r="AD1432" s="1167">
        <v>0</v>
      </c>
      <c r="AE1432" s="1167">
        <v>0</v>
      </c>
      <c r="AF1432" s="1167">
        <v>0</v>
      </c>
      <c r="AG1432" s="1167">
        <v>0</v>
      </c>
      <c r="AH1432" s="1167">
        <v>0</v>
      </c>
      <c r="AI1432" s="1167">
        <v>0</v>
      </c>
      <c r="BK1432" s="1167">
        <v>1428</v>
      </c>
    </row>
    <row r="1433" spans="1:63" s="1167" customFormat="1" ht="13.5" customHeight="1">
      <c r="A1433" s="1218">
        <v>44313</v>
      </c>
      <c r="B1433" s="1167" t="s">
        <v>229</v>
      </c>
      <c r="C1433" s="1167" t="s">
        <v>66</v>
      </c>
      <c r="D1433" s="1167">
        <v>2</v>
      </c>
      <c r="E1433" s="1167">
        <v>2</v>
      </c>
      <c r="F1433" s="1167">
        <v>30</v>
      </c>
      <c r="J1433" s="1167">
        <v>60</v>
      </c>
      <c r="K1433" s="1167">
        <v>50</v>
      </c>
      <c r="O1433" s="1167">
        <v>100</v>
      </c>
      <c r="P1433" s="1167">
        <v>50</v>
      </c>
      <c r="T1433" s="1167">
        <v>100</v>
      </c>
      <c r="U1433" s="1167">
        <v>130</v>
      </c>
      <c r="V1433" s="1167">
        <v>0</v>
      </c>
      <c r="W1433" s="1167">
        <v>0</v>
      </c>
      <c r="X1433" s="1167">
        <v>0</v>
      </c>
      <c r="Y1433" s="1167">
        <v>260</v>
      </c>
      <c r="Z1433" s="1167">
        <v>8766</v>
      </c>
      <c r="AA1433" s="1167">
        <v>0</v>
      </c>
      <c r="AB1433" s="1167">
        <v>0</v>
      </c>
      <c r="AC1433" s="1167">
        <v>0</v>
      </c>
      <c r="AD1433" s="1167">
        <v>17532</v>
      </c>
      <c r="AI1433" s="1167">
        <v>0</v>
      </c>
      <c r="AJ1433" s="1167">
        <v>114</v>
      </c>
      <c r="AK1433" s="1167">
        <v>14</v>
      </c>
      <c r="AM1433" s="1167">
        <v>114</v>
      </c>
      <c r="AN1433" s="1167">
        <v>32</v>
      </c>
      <c r="AO1433" s="1167">
        <v>0.16</v>
      </c>
      <c r="AP1433" s="1167">
        <v>114</v>
      </c>
      <c r="AQ1433" s="1167">
        <v>32</v>
      </c>
      <c r="AR1433" s="1167">
        <v>0.28999999999999998</v>
      </c>
      <c r="AS1433" s="1167">
        <v>13</v>
      </c>
      <c r="AT1433" s="1167">
        <v>14</v>
      </c>
      <c r="AV1433" s="1167">
        <v>13</v>
      </c>
      <c r="AW1433" s="1167">
        <v>24</v>
      </c>
      <c r="AX1433" s="1167">
        <v>0.16</v>
      </c>
      <c r="AY1433" s="1167">
        <v>13</v>
      </c>
      <c r="AZ1433" s="1167">
        <v>24</v>
      </c>
      <c r="BA1433" s="1167">
        <v>0.26</v>
      </c>
      <c r="BG1433" s="1167">
        <v>11964.799999999994</v>
      </c>
      <c r="BH1433" s="1167">
        <v>94</v>
      </c>
      <c r="BI1433" s="1167">
        <v>20.979999999999634</v>
      </c>
      <c r="BK1433" s="1167">
        <v>1429</v>
      </c>
    </row>
    <row r="1434" spans="1:63" s="1167" customFormat="1" ht="13.5" customHeight="1">
      <c r="A1434" s="1218">
        <v>44313</v>
      </c>
      <c r="B1434" s="1167" t="s">
        <v>848</v>
      </c>
      <c r="C1434" s="1167" t="s">
        <v>66</v>
      </c>
      <c r="D1434" s="1167">
        <v>2</v>
      </c>
      <c r="E1434" s="1167">
        <v>2</v>
      </c>
      <c r="J1434" s="1167">
        <v>0</v>
      </c>
      <c r="O1434" s="1167">
        <v>0</v>
      </c>
      <c r="T1434" s="1167">
        <v>0</v>
      </c>
      <c r="U1434" s="1167">
        <v>0</v>
      </c>
      <c r="V1434" s="1167">
        <v>0</v>
      </c>
      <c r="W1434" s="1167">
        <v>0</v>
      </c>
      <c r="X1434" s="1167">
        <v>0</v>
      </c>
      <c r="Y1434" s="1167">
        <v>0</v>
      </c>
      <c r="Z1434" s="1167">
        <v>1980</v>
      </c>
      <c r="AA1434" s="1167">
        <v>0</v>
      </c>
      <c r="AB1434" s="1167">
        <v>0</v>
      </c>
      <c r="AC1434" s="1167">
        <v>0</v>
      </c>
      <c r="AD1434" s="1167">
        <v>3960</v>
      </c>
      <c r="AI1434" s="1167">
        <v>0</v>
      </c>
      <c r="BK1434" s="1167">
        <v>1430</v>
      </c>
    </row>
    <row r="1435" spans="1:63" s="1167" customFormat="1" ht="13.5" customHeight="1">
      <c r="A1435" s="1218">
        <v>44313</v>
      </c>
      <c r="B1435" s="1167" t="s">
        <v>202</v>
      </c>
      <c r="C1435" s="1167" t="s">
        <v>66</v>
      </c>
      <c r="D1435" s="1167">
        <v>12.6</v>
      </c>
      <c r="E1435" s="1167">
        <v>12.6</v>
      </c>
      <c r="F1435" s="1167">
        <v>20</v>
      </c>
      <c r="J1435" s="1167">
        <v>252</v>
      </c>
      <c r="K1435" s="1167">
        <v>37</v>
      </c>
      <c r="O1435" s="1167">
        <v>466.2</v>
      </c>
      <c r="P1435" s="1167">
        <v>37</v>
      </c>
      <c r="T1435" s="1167">
        <v>466.2</v>
      </c>
      <c r="U1435" s="1167">
        <v>94</v>
      </c>
      <c r="V1435" s="1167">
        <v>0</v>
      </c>
      <c r="W1435" s="1167">
        <v>0</v>
      </c>
      <c r="X1435" s="1167">
        <v>0</v>
      </c>
      <c r="Y1435" s="1167">
        <v>1184.4000000000001</v>
      </c>
      <c r="Z1435" s="1167">
        <v>3170</v>
      </c>
      <c r="AA1435" s="1167">
        <v>0</v>
      </c>
      <c r="AB1435" s="1167">
        <v>0</v>
      </c>
      <c r="AC1435" s="1167">
        <v>0</v>
      </c>
      <c r="AD1435" s="1167">
        <v>39942</v>
      </c>
      <c r="AI1435" s="1167">
        <v>0</v>
      </c>
      <c r="BK1435" s="1167">
        <v>1431</v>
      </c>
    </row>
    <row r="1436" spans="1:63" s="1167" customFormat="1" ht="13.5" customHeight="1">
      <c r="A1436" s="1218">
        <v>44313</v>
      </c>
      <c r="B1436" s="1167" t="s">
        <v>850</v>
      </c>
      <c r="C1436" s="1167" t="s">
        <v>389</v>
      </c>
      <c r="D1436" s="1167">
        <v>10</v>
      </c>
      <c r="E1436" s="1167">
        <v>10</v>
      </c>
      <c r="J1436" s="1167">
        <v>0</v>
      </c>
      <c r="M1436" s="1167">
        <v>0.8</v>
      </c>
      <c r="O1436" s="1167">
        <v>8</v>
      </c>
      <c r="R1436" s="1167">
        <v>0.7</v>
      </c>
      <c r="T1436" s="1167">
        <v>7</v>
      </c>
      <c r="U1436" s="1167">
        <v>0</v>
      </c>
      <c r="V1436" s="1167">
        <v>0</v>
      </c>
      <c r="W1436" s="1167">
        <v>1.5</v>
      </c>
      <c r="X1436" s="1167">
        <v>0</v>
      </c>
      <c r="Y1436" s="1167">
        <v>15</v>
      </c>
      <c r="Z1436" s="1167">
        <v>0</v>
      </c>
      <c r="AA1436" s="1167">
        <v>0</v>
      </c>
      <c r="AB1436" s="1167">
        <v>7.5</v>
      </c>
      <c r="AC1436" s="1167">
        <v>0</v>
      </c>
      <c r="AD1436" s="1167">
        <v>75</v>
      </c>
      <c r="AI1436" s="1167">
        <v>0</v>
      </c>
      <c r="BK1436" s="1167">
        <v>1432</v>
      </c>
    </row>
    <row r="1437" spans="1:63" s="1167" customFormat="1" ht="13.5" customHeight="1">
      <c r="A1437" s="1218">
        <v>44313</v>
      </c>
      <c r="B1437" s="1167" t="s">
        <v>851</v>
      </c>
      <c r="C1437" s="1167" t="s">
        <v>389</v>
      </c>
      <c r="D1437" s="1167">
        <v>30</v>
      </c>
      <c r="E1437" s="1167">
        <v>25</v>
      </c>
      <c r="G1437" s="1167">
        <v>2</v>
      </c>
      <c r="J1437" s="1167">
        <v>50</v>
      </c>
      <c r="L1437" s="1167">
        <v>2</v>
      </c>
      <c r="O1437" s="1167">
        <v>50</v>
      </c>
      <c r="Q1437" s="1167">
        <v>2</v>
      </c>
      <c r="T1437" s="1167">
        <v>50</v>
      </c>
      <c r="U1437" s="1167">
        <v>0</v>
      </c>
      <c r="V1437" s="1167">
        <v>6</v>
      </c>
      <c r="W1437" s="1167">
        <v>0</v>
      </c>
      <c r="X1437" s="1167">
        <v>0</v>
      </c>
      <c r="Y1437" s="1167">
        <v>150</v>
      </c>
      <c r="Z1437" s="1167">
        <v>0</v>
      </c>
      <c r="AA1437" s="1167">
        <v>8</v>
      </c>
      <c r="AB1437" s="1167">
        <v>0</v>
      </c>
      <c r="AC1437" s="1167">
        <v>0</v>
      </c>
      <c r="AD1437" s="1167">
        <v>200</v>
      </c>
      <c r="AF1437" s="1167">
        <v>40</v>
      </c>
      <c r="AI1437" s="1167">
        <v>1000</v>
      </c>
      <c r="BK1437" s="1167">
        <v>1433</v>
      </c>
    </row>
    <row r="1438" spans="1:63" s="1167" customFormat="1" ht="13.5" customHeight="1">
      <c r="A1438" s="1218">
        <v>44313</v>
      </c>
      <c r="B1438" s="1167" t="s">
        <v>496</v>
      </c>
      <c r="C1438" s="1167" t="s">
        <v>852</v>
      </c>
      <c r="D1438" s="1167">
        <v>42</v>
      </c>
      <c r="E1438" s="1167">
        <v>42</v>
      </c>
      <c r="H1438" s="1167">
        <v>0.4</v>
      </c>
      <c r="J1438" s="1167">
        <v>16.8</v>
      </c>
      <c r="M1438" s="1167">
        <v>0.8</v>
      </c>
      <c r="O1438" s="1167">
        <v>33.6</v>
      </c>
      <c r="R1438" s="1167">
        <v>0.8</v>
      </c>
      <c r="T1438" s="1167">
        <v>33.6</v>
      </c>
      <c r="U1438" s="1167">
        <v>0</v>
      </c>
      <c r="V1438" s="1167">
        <v>0</v>
      </c>
      <c r="W1438" s="1167">
        <v>2</v>
      </c>
      <c r="X1438" s="1167">
        <v>0</v>
      </c>
      <c r="Y1438" s="1167">
        <v>84</v>
      </c>
      <c r="Z1438" s="1167">
        <v>0</v>
      </c>
      <c r="AA1438" s="1167">
        <v>0</v>
      </c>
      <c r="AB1438" s="1167">
        <v>14.700000000000003</v>
      </c>
      <c r="AC1438" s="1167">
        <v>0</v>
      </c>
      <c r="AD1438" s="1167">
        <v>617.40000000000009</v>
      </c>
      <c r="AI1438" s="1167">
        <v>0</v>
      </c>
      <c r="BK1438" s="1167">
        <v>1434</v>
      </c>
    </row>
    <row r="1439" spans="1:63" s="1167" customFormat="1" ht="13.5" customHeight="1">
      <c r="A1439" s="1218">
        <v>44313</v>
      </c>
      <c r="B1439" s="1167" t="s">
        <v>43</v>
      </c>
      <c r="C1439" s="1167" t="s">
        <v>66</v>
      </c>
      <c r="D1439" s="1167">
        <v>3.5</v>
      </c>
      <c r="E1439" s="1167">
        <v>3.5</v>
      </c>
      <c r="H1439" s="1167">
        <v>1</v>
      </c>
      <c r="J1439" s="1167">
        <v>3.5</v>
      </c>
      <c r="M1439" s="1167">
        <v>1.5</v>
      </c>
      <c r="O1439" s="1167">
        <v>5.25</v>
      </c>
      <c r="P1439" s="1167" t="s">
        <v>883</v>
      </c>
      <c r="R1439" s="1167">
        <v>1.5</v>
      </c>
      <c r="T1439" s="1167">
        <v>5.25</v>
      </c>
      <c r="U1439" s="1167">
        <v>0</v>
      </c>
      <c r="W1439" s="1167">
        <v>4</v>
      </c>
      <c r="X1439" s="1167">
        <v>0</v>
      </c>
      <c r="Y1439" s="1167">
        <v>14</v>
      </c>
      <c r="Z1439" s="1167">
        <v>0</v>
      </c>
      <c r="AA1439" s="1167">
        <v>0</v>
      </c>
      <c r="AB1439" s="1167">
        <v>74</v>
      </c>
      <c r="AC1439" s="1167">
        <v>0</v>
      </c>
      <c r="AD1439" s="1167">
        <v>259</v>
      </c>
      <c r="AI1439" s="1167">
        <v>0</v>
      </c>
      <c r="BK1439" s="1167">
        <v>1435</v>
      </c>
    </row>
    <row r="1440" spans="1:63" s="1167" customFormat="1" ht="13.5" customHeight="1">
      <c r="A1440" s="1218">
        <v>44313</v>
      </c>
      <c r="B1440" s="1167" t="s">
        <v>618</v>
      </c>
      <c r="C1440" s="1167" t="s">
        <v>66</v>
      </c>
      <c r="D1440" s="1167">
        <v>35</v>
      </c>
      <c r="E1440" s="1167">
        <v>35</v>
      </c>
      <c r="H1440" s="1167">
        <v>0.4</v>
      </c>
      <c r="J1440" s="1167">
        <v>14</v>
      </c>
      <c r="M1440" s="1167">
        <v>0.8</v>
      </c>
      <c r="O1440" s="1167">
        <v>28</v>
      </c>
      <c r="R1440" s="1167">
        <v>0.8</v>
      </c>
      <c r="T1440" s="1167">
        <v>28</v>
      </c>
      <c r="U1440" s="1167">
        <v>0</v>
      </c>
      <c r="V1440" s="1167">
        <v>0</v>
      </c>
      <c r="W1440" s="1167">
        <v>2</v>
      </c>
      <c r="X1440" s="1167">
        <v>0</v>
      </c>
      <c r="Y1440" s="1167">
        <v>70</v>
      </c>
      <c r="Z1440" s="1167">
        <v>0</v>
      </c>
      <c r="AA1440" s="1167">
        <v>0</v>
      </c>
      <c r="AB1440" s="1167">
        <v>0.80000000000000071</v>
      </c>
      <c r="AC1440" s="1167">
        <v>0</v>
      </c>
      <c r="AD1440" s="1167">
        <v>28.000000000000025</v>
      </c>
      <c r="AG1440" s="1167">
        <v>10</v>
      </c>
      <c r="AI1440" s="1167">
        <v>350</v>
      </c>
      <c r="BK1440" s="1167">
        <v>1436</v>
      </c>
    </row>
    <row r="1441" spans="1:63" s="1167" customFormat="1" ht="13.5" customHeight="1">
      <c r="A1441" s="1218">
        <v>44313</v>
      </c>
      <c r="B1441" s="1167" t="s">
        <v>44</v>
      </c>
      <c r="C1441" s="1167" t="s">
        <v>66</v>
      </c>
      <c r="D1441" s="1167">
        <v>20</v>
      </c>
      <c r="E1441" s="1167">
        <v>20</v>
      </c>
      <c r="H1441" s="1167">
        <v>0.4</v>
      </c>
      <c r="J1441" s="1167">
        <v>8</v>
      </c>
      <c r="M1441" s="1167">
        <v>0.8</v>
      </c>
      <c r="O1441" s="1167">
        <v>16</v>
      </c>
      <c r="Q1441" s="1167" t="s">
        <v>884</v>
      </c>
      <c r="R1441" s="1167">
        <v>0.8</v>
      </c>
      <c r="T1441" s="1167">
        <v>16</v>
      </c>
      <c r="U1441" s="1167">
        <v>0</v>
      </c>
      <c r="V1441" s="1167">
        <v>0</v>
      </c>
      <c r="W1441" s="1167">
        <v>2</v>
      </c>
      <c r="X1441" s="1167">
        <v>0</v>
      </c>
      <c r="Y1441" s="1167">
        <v>40</v>
      </c>
      <c r="Z1441" s="1167">
        <v>0</v>
      </c>
      <c r="AA1441" s="1167">
        <v>0</v>
      </c>
      <c r="AB1441" s="1167">
        <v>0.80000000000000071</v>
      </c>
      <c r="AC1441" s="1167">
        <v>0</v>
      </c>
      <c r="AD1441" s="1167">
        <v>16.000000000000014</v>
      </c>
      <c r="AG1441" s="1167">
        <v>10</v>
      </c>
      <c r="AI1441" s="1167">
        <v>200</v>
      </c>
      <c r="BK1441" s="1167">
        <v>1437</v>
      </c>
    </row>
    <row r="1442" spans="1:63" s="1167" customFormat="1" ht="13.5" customHeight="1">
      <c r="A1442" s="1218">
        <v>44313</v>
      </c>
      <c r="B1442" s="1167" t="s">
        <v>593</v>
      </c>
      <c r="C1442" s="1167" t="s">
        <v>389</v>
      </c>
      <c r="D1442" s="1167">
        <v>22</v>
      </c>
      <c r="E1442" s="1167">
        <v>22</v>
      </c>
      <c r="H1442" s="1167">
        <v>1</v>
      </c>
      <c r="J1442" s="1167">
        <v>22</v>
      </c>
      <c r="M1442" s="1167">
        <v>1</v>
      </c>
      <c r="O1442" s="1167">
        <v>22</v>
      </c>
      <c r="R1442" s="1167">
        <v>1.5</v>
      </c>
      <c r="T1442" s="1167">
        <v>33</v>
      </c>
      <c r="U1442" s="1167">
        <v>0</v>
      </c>
      <c r="V1442" s="1167">
        <v>0</v>
      </c>
      <c r="W1442" s="1167">
        <v>3.5</v>
      </c>
      <c r="X1442" s="1167">
        <v>0</v>
      </c>
      <c r="Y1442" s="1167">
        <v>77</v>
      </c>
      <c r="Z1442" s="1167">
        <v>0</v>
      </c>
      <c r="AA1442" s="1167">
        <v>0</v>
      </c>
      <c r="AB1442" s="1167">
        <v>18.5</v>
      </c>
      <c r="AC1442" s="1167">
        <v>0</v>
      </c>
      <c r="AD1442" s="1167">
        <v>407</v>
      </c>
      <c r="AI1442" s="1167">
        <v>0</v>
      </c>
      <c r="BK1442" s="1167">
        <v>1438</v>
      </c>
    </row>
    <row r="1443" spans="1:63" s="1167" customFormat="1" ht="13.5" customHeight="1">
      <c r="A1443" s="1218">
        <v>44313</v>
      </c>
      <c r="B1443" s="1167" t="s">
        <v>45</v>
      </c>
      <c r="C1443" s="1167" t="s">
        <v>66</v>
      </c>
      <c r="D1443" s="1167">
        <v>130</v>
      </c>
      <c r="E1443" s="1167">
        <v>90</v>
      </c>
      <c r="F1443" s="1167" t="s">
        <v>885</v>
      </c>
      <c r="G1443" s="1167" t="s">
        <v>886</v>
      </c>
      <c r="J1443" s="1167">
        <v>0</v>
      </c>
      <c r="M1443" s="1167">
        <v>0.1</v>
      </c>
      <c r="O1443" s="1167">
        <v>9</v>
      </c>
      <c r="R1443" s="1167">
        <v>0.1</v>
      </c>
      <c r="T1443" s="1167">
        <v>9</v>
      </c>
      <c r="U1443" s="1167">
        <v>0</v>
      </c>
      <c r="V1443" s="1167">
        <v>0</v>
      </c>
      <c r="W1443" s="1167">
        <v>0.2</v>
      </c>
      <c r="X1443" s="1167">
        <v>0</v>
      </c>
      <c r="Y1443" s="1167">
        <v>18</v>
      </c>
      <c r="Z1443" s="1167">
        <v>0</v>
      </c>
      <c r="AA1443" s="1167">
        <v>0</v>
      </c>
      <c r="AB1443" s="1167">
        <v>1.7999999999999976</v>
      </c>
      <c r="AC1443" s="1167">
        <v>0</v>
      </c>
      <c r="AD1443" s="1167">
        <v>161.99999999999977</v>
      </c>
      <c r="AI1443" s="1167">
        <v>0</v>
      </c>
      <c r="BK1443" s="1167">
        <v>1439</v>
      </c>
    </row>
    <row r="1444" spans="1:63" s="1167" customFormat="1" ht="13.5" customHeight="1">
      <c r="A1444" s="1218">
        <v>44313</v>
      </c>
      <c r="B1444" s="1167" t="s">
        <v>46</v>
      </c>
      <c r="C1444" s="1167" t="s">
        <v>66</v>
      </c>
      <c r="D1444" s="1167">
        <v>35</v>
      </c>
      <c r="E1444" s="1167">
        <v>35</v>
      </c>
      <c r="H1444" s="1167">
        <v>0.1</v>
      </c>
      <c r="J1444" s="1167">
        <v>3.5</v>
      </c>
      <c r="M1444" s="1167">
        <v>0.2</v>
      </c>
      <c r="O1444" s="1167">
        <v>7</v>
      </c>
      <c r="R1444" s="1167">
        <v>0.2</v>
      </c>
      <c r="T1444" s="1167">
        <v>7</v>
      </c>
      <c r="U1444" s="1167">
        <v>0</v>
      </c>
      <c r="V1444" s="1167">
        <v>0</v>
      </c>
      <c r="W1444" s="1167">
        <v>0.5</v>
      </c>
      <c r="X1444" s="1167">
        <v>0</v>
      </c>
      <c r="Y1444" s="1167">
        <v>17.5</v>
      </c>
      <c r="Z1444" s="1167">
        <v>0</v>
      </c>
      <c r="AA1444" s="1167">
        <v>0</v>
      </c>
      <c r="AB1444" s="1167">
        <v>2</v>
      </c>
      <c r="AC1444" s="1167">
        <v>0</v>
      </c>
      <c r="AD1444" s="1167">
        <v>70</v>
      </c>
      <c r="AI1444" s="1167">
        <v>0</v>
      </c>
      <c r="BK1444" s="1167">
        <v>1440</v>
      </c>
    </row>
    <row r="1445" spans="1:63" s="1167" customFormat="1" ht="13.5" customHeight="1">
      <c r="A1445" s="1218">
        <v>44313</v>
      </c>
      <c r="B1445" s="1167" t="s">
        <v>47</v>
      </c>
      <c r="C1445" s="1167" t="s">
        <v>66</v>
      </c>
      <c r="D1445" s="1167">
        <v>17</v>
      </c>
      <c r="E1445" s="1167">
        <v>17</v>
      </c>
      <c r="J1445" s="1167">
        <v>0</v>
      </c>
      <c r="O1445" s="1167">
        <v>0</v>
      </c>
      <c r="T1445" s="1167">
        <v>0</v>
      </c>
      <c r="U1445" s="1167">
        <v>0</v>
      </c>
      <c r="V1445" s="1167">
        <v>0</v>
      </c>
      <c r="W1445" s="1167">
        <v>0</v>
      </c>
      <c r="X1445" s="1167">
        <v>0</v>
      </c>
      <c r="Y1445" s="1167">
        <v>0</v>
      </c>
      <c r="Z1445" s="1167">
        <v>0</v>
      </c>
      <c r="AA1445" s="1167">
        <v>0</v>
      </c>
      <c r="AB1445" s="1167">
        <v>0</v>
      </c>
      <c r="AC1445" s="1167">
        <v>0</v>
      </c>
      <c r="AD1445" s="1167">
        <v>0</v>
      </c>
      <c r="AI1445" s="1167">
        <v>0</v>
      </c>
      <c r="BK1445" s="1167">
        <v>1441</v>
      </c>
    </row>
    <row r="1446" spans="1:63" s="1167" customFormat="1" ht="13.5" customHeight="1">
      <c r="A1446" s="1218">
        <v>44313</v>
      </c>
      <c r="B1446" s="1167" t="s">
        <v>48</v>
      </c>
      <c r="C1446" s="1167" t="s">
        <v>389</v>
      </c>
      <c r="D1446" s="1167">
        <v>23</v>
      </c>
      <c r="E1446" s="1167">
        <v>23</v>
      </c>
      <c r="H1446" s="1167">
        <v>0.5</v>
      </c>
      <c r="J1446" s="1167">
        <v>11.5</v>
      </c>
      <c r="M1446" s="1167">
        <v>0.8</v>
      </c>
      <c r="O1446" s="1167">
        <v>18.400000000000002</v>
      </c>
      <c r="R1446" s="1167">
        <v>0.7</v>
      </c>
      <c r="T1446" s="1167">
        <v>16.099999999999998</v>
      </c>
      <c r="U1446" s="1167">
        <v>0</v>
      </c>
      <c r="V1446" s="1167">
        <v>0</v>
      </c>
      <c r="W1446" s="1167">
        <v>2</v>
      </c>
      <c r="X1446" s="1167">
        <v>0</v>
      </c>
      <c r="Y1446" s="1167">
        <v>46</v>
      </c>
      <c r="Z1446" s="1167">
        <v>0</v>
      </c>
      <c r="AA1446" s="1167">
        <v>0</v>
      </c>
      <c r="AB1446" s="1167">
        <v>9.3000000000000007</v>
      </c>
      <c r="AC1446" s="1167">
        <v>0</v>
      </c>
      <c r="AD1446" s="1167">
        <v>213.9</v>
      </c>
      <c r="AI1446" s="1167">
        <v>0</v>
      </c>
      <c r="BK1446" s="1167">
        <v>1442</v>
      </c>
    </row>
    <row r="1447" spans="1:63" s="1167" customFormat="1" ht="13.5" customHeight="1">
      <c r="A1447" s="1218">
        <v>44313</v>
      </c>
      <c r="B1447" s="1167" t="s">
        <v>164</v>
      </c>
      <c r="C1447" s="1167" t="s">
        <v>66</v>
      </c>
      <c r="D1447" s="1167">
        <v>80</v>
      </c>
      <c r="E1447" s="1167">
        <v>80</v>
      </c>
      <c r="H1447" s="1167">
        <v>0.2</v>
      </c>
      <c r="J1447" s="1167">
        <v>16</v>
      </c>
      <c r="M1447" s="1167">
        <v>0.3</v>
      </c>
      <c r="O1447" s="1167">
        <v>24</v>
      </c>
      <c r="R1447" s="1167">
        <v>0.3</v>
      </c>
      <c r="T1447" s="1167">
        <v>24</v>
      </c>
      <c r="U1447" s="1167">
        <v>0</v>
      </c>
      <c r="V1447" s="1167">
        <v>0</v>
      </c>
      <c r="W1447" s="1167">
        <v>0.8</v>
      </c>
      <c r="X1447" s="1167">
        <v>0</v>
      </c>
      <c r="Y1447" s="1167">
        <v>64</v>
      </c>
      <c r="Z1447" s="1167">
        <v>0</v>
      </c>
      <c r="AA1447" s="1167">
        <v>0</v>
      </c>
      <c r="AB1447" s="1167">
        <v>2.2000000000000028</v>
      </c>
      <c r="AC1447" s="1167">
        <v>0</v>
      </c>
      <c r="AD1447" s="1167">
        <v>176.00000000000023</v>
      </c>
      <c r="AI1447" s="1167">
        <v>0</v>
      </c>
      <c r="BK1447" s="1167">
        <v>1443</v>
      </c>
    </row>
    <row r="1448" spans="1:63" s="1167" customFormat="1" ht="13.5" customHeight="1">
      <c r="A1448" s="1218">
        <v>44313</v>
      </c>
      <c r="B1448" s="1167" t="s">
        <v>49</v>
      </c>
      <c r="C1448" s="1167" t="s">
        <v>66</v>
      </c>
      <c r="D1448" s="1167">
        <v>40</v>
      </c>
      <c r="E1448" s="1167">
        <v>40</v>
      </c>
      <c r="H1448" s="1167">
        <v>0.2</v>
      </c>
      <c r="J1448" s="1167">
        <v>8</v>
      </c>
      <c r="M1448" s="1167">
        <v>0.3</v>
      </c>
      <c r="O1448" s="1167">
        <v>12</v>
      </c>
      <c r="R1448" s="1167">
        <v>0.3</v>
      </c>
      <c r="T1448" s="1167">
        <v>12</v>
      </c>
      <c r="U1448" s="1167">
        <v>0</v>
      </c>
      <c r="V1448" s="1167">
        <v>0</v>
      </c>
      <c r="W1448" s="1167">
        <v>0.8</v>
      </c>
      <c r="X1448" s="1167">
        <v>0</v>
      </c>
      <c r="Y1448" s="1167">
        <v>32</v>
      </c>
      <c r="Z1448" s="1167">
        <v>0</v>
      </c>
      <c r="AA1448" s="1167">
        <v>0</v>
      </c>
      <c r="AB1448" s="1167">
        <v>9.1999999999999851</v>
      </c>
      <c r="AC1448" s="1167">
        <v>0</v>
      </c>
      <c r="AD1448" s="1167">
        <v>367.99999999999943</v>
      </c>
      <c r="AI1448" s="1167">
        <v>0</v>
      </c>
      <c r="BK1448" s="1167">
        <v>1444</v>
      </c>
    </row>
    <row r="1449" spans="1:63" s="1167" customFormat="1" ht="13.5" customHeight="1">
      <c r="A1449" s="1218">
        <v>44313</v>
      </c>
      <c r="B1449" s="1167" t="s">
        <v>373</v>
      </c>
      <c r="C1449" s="1167" t="s">
        <v>66</v>
      </c>
      <c r="D1449" s="1167">
        <v>43</v>
      </c>
      <c r="E1449" s="1167">
        <v>43</v>
      </c>
      <c r="H1449" s="1167">
        <v>0.5</v>
      </c>
      <c r="J1449" s="1167">
        <v>21.5</v>
      </c>
      <c r="M1449" s="1167">
        <v>1</v>
      </c>
      <c r="O1449" s="1167">
        <v>43</v>
      </c>
      <c r="R1449" s="1167">
        <v>1</v>
      </c>
      <c r="T1449" s="1167">
        <v>43</v>
      </c>
      <c r="U1449" s="1167">
        <v>0</v>
      </c>
      <c r="V1449" s="1167">
        <v>0</v>
      </c>
      <c r="W1449" s="1167">
        <v>2.5</v>
      </c>
      <c r="X1449" s="1167">
        <v>0</v>
      </c>
      <c r="Y1449" s="1167">
        <v>107.5</v>
      </c>
      <c r="Z1449" s="1167">
        <v>0</v>
      </c>
      <c r="AA1449" s="1167">
        <v>0</v>
      </c>
      <c r="AB1449" s="1167">
        <v>7.3000000000000007</v>
      </c>
      <c r="AC1449" s="1167">
        <v>0</v>
      </c>
      <c r="AD1449" s="1167">
        <v>313.90000000000003</v>
      </c>
      <c r="AE1449" s="1167">
        <v>0</v>
      </c>
      <c r="AF1449" s="1167">
        <v>0</v>
      </c>
      <c r="AH1449" s="1167">
        <v>0</v>
      </c>
      <c r="AI1449" s="1167">
        <v>0</v>
      </c>
      <c r="BK1449" s="1167">
        <v>1445</v>
      </c>
    </row>
    <row r="1450" spans="1:63" s="1167" customFormat="1" ht="13.5" customHeight="1">
      <c r="A1450" s="1218">
        <v>44313</v>
      </c>
      <c r="B1450" s="1167" t="s">
        <v>853</v>
      </c>
      <c r="C1450" s="1167" t="s">
        <v>66</v>
      </c>
      <c r="D1450" s="1167">
        <v>30</v>
      </c>
      <c r="E1450" s="1167">
        <v>6</v>
      </c>
      <c r="H1450" s="1167">
        <v>0.5</v>
      </c>
      <c r="J1450" s="1167">
        <v>3</v>
      </c>
      <c r="M1450" s="1167">
        <v>1</v>
      </c>
      <c r="O1450" s="1167">
        <v>6</v>
      </c>
      <c r="R1450" s="1167">
        <v>1</v>
      </c>
      <c r="T1450" s="1167">
        <v>6</v>
      </c>
      <c r="V1450" s="1167">
        <v>0</v>
      </c>
      <c r="W1450" s="1167">
        <v>2.5</v>
      </c>
      <c r="X1450" s="1167">
        <v>0</v>
      </c>
      <c r="Y1450" s="1167">
        <v>15</v>
      </c>
      <c r="Z1450" s="1167">
        <v>0</v>
      </c>
      <c r="AA1450" s="1167">
        <v>0</v>
      </c>
      <c r="AB1450" s="1167">
        <v>14.5</v>
      </c>
      <c r="AC1450" s="1167">
        <v>0</v>
      </c>
      <c r="AD1450" s="1167">
        <v>87</v>
      </c>
      <c r="AE1450" s="1167">
        <v>0</v>
      </c>
      <c r="AF1450" s="1167">
        <v>0</v>
      </c>
      <c r="AH1450" s="1167">
        <v>0</v>
      </c>
      <c r="AI1450" s="1167">
        <v>0</v>
      </c>
      <c r="BK1450" s="1167">
        <v>1446</v>
      </c>
    </row>
    <row r="1451" spans="1:63" s="1167" customFormat="1" ht="13.5" customHeight="1">
      <c r="A1451" s="1218">
        <v>44313</v>
      </c>
      <c r="B1451" s="1167" t="s">
        <v>176</v>
      </c>
      <c r="C1451" s="1167" t="s">
        <v>389</v>
      </c>
      <c r="D1451" s="1167">
        <v>9</v>
      </c>
      <c r="E1451" s="1167">
        <v>9</v>
      </c>
      <c r="H1451" s="1167">
        <v>0.5</v>
      </c>
      <c r="J1451" s="1167">
        <v>4.5</v>
      </c>
      <c r="K1451" s="1167" t="s">
        <v>887</v>
      </c>
      <c r="M1451" s="1167">
        <v>1</v>
      </c>
      <c r="O1451" s="1167">
        <v>9</v>
      </c>
      <c r="R1451" s="1167">
        <v>1</v>
      </c>
      <c r="T1451" s="1167">
        <v>9</v>
      </c>
      <c r="U1451" s="1167">
        <v>0</v>
      </c>
      <c r="V1451" s="1167">
        <v>0</v>
      </c>
      <c r="W1451" s="1167">
        <v>2.5</v>
      </c>
      <c r="X1451" s="1167">
        <v>0</v>
      </c>
      <c r="Y1451" s="1167">
        <v>22.5</v>
      </c>
      <c r="Z1451" s="1167">
        <v>0</v>
      </c>
      <c r="AA1451" s="1167">
        <v>0</v>
      </c>
      <c r="AB1451" s="1167">
        <v>15.5</v>
      </c>
      <c r="AC1451" s="1167">
        <v>0</v>
      </c>
      <c r="AD1451" s="1167">
        <v>139.5</v>
      </c>
      <c r="AE1451" s="1167">
        <v>0</v>
      </c>
      <c r="AF1451" s="1167">
        <v>0</v>
      </c>
      <c r="AH1451" s="1167">
        <v>0</v>
      </c>
      <c r="AI1451" s="1167">
        <v>0</v>
      </c>
      <c r="BK1451" s="1167">
        <v>1447</v>
      </c>
    </row>
    <row r="1452" spans="1:63" s="1167" customFormat="1" ht="13.5" customHeight="1">
      <c r="A1452" s="1218">
        <v>44313</v>
      </c>
      <c r="B1452" s="1167" t="s">
        <v>158</v>
      </c>
      <c r="C1452" s="1167" t="s">
        <v>66</v>
      </c>
      <c r="D1452" s="1167">
        <v>30</v>
      </c>
      <c r="E1452" s="1167">
        <v>30</v>
      </c>
      <c r="H1452" s="1167">
        <v>0.5</v>
      </c>
      <c r="J1452" s="1167">
        <v>15</v>
      </c>
      <c r="M1452" s="1167">
        <v>1</v>
      </c>
      <c r="O1452" s="1167">
        <v>30</v>
      </c>
      <c r="R1452" s="1167">
        <v>1</v>
      </c>
      <c r="T1452" s="1167">
        <v>30</v>
      </c>
      <c r="U1452" s="1167">
        <v>0</v>
      </c>
      <c r="V1452" s="1167">
        <v>0</v>
      </c>
      <c r="W1452" s="1167">
        <v>2.5</v>
      </c>
      <c r="X1452" s="1167">
        <v>0</v>
      </c>
      <c r="Y1452" s="1167">
        <v>75</v>
      </c>
      <c r="Z1452" s="1167">
        <v>0</v>
      </c>
      <c r="AA1452" s="1167">
        <v>0</v>
      </c>
      <c r="AB1452" s="1167">
        <v>8.5</v>
      </c>
      <c r="AC1452" s="1167">
        <v>0</v>
      </c>
      <c r="AD1452" s="1167">
        <v>255</v>
      </c>
      <c r="AE1452" s="1167">
        <v>0</v>
      </c>
      <c r="AF1452" s="1167">
        <v>0</v>
      </c>
      <c r="AH1452" s="1167">
        <v>0</v>
      </c>
      <c r="AI1452" s="1167">
        <v>0</v>
      </c>
      <c r="BK1452" s="1167">
        <v>1448</v>
      </c>
    </row>
    <row r="1453" spans="1:63" s="1167" customFormat="1" ht="13.5" customHeight="1">
      <c r="A1453" s="1218">
        <v>44313</v>
      </c>
      <c r="B1453" s="1167" t="s">
        <v>166</v>
      </c>
      <c r="C1453" s="1167" t="s">
        <v>66</v>
      </c>
      <c r="D1453" s="1167">
        <v>30</v>
      </c>
      <c r="E1453" s="1167">
        <v>30</v>
      </c>
      <c r="J1453" s="1167">
        <v>0</v>
      </c>
      <c r="M1453" s="1167">
        <v>0.1</v>
      </c>
      <c r="O1453" s="1167">
        <v>3</v>
      </c>
      <c r="R1453" s="1167">
        <v>0.1</v>
      </c>
      <c r="T1453" s="1167">
        <v>3</v>
      </c>
      <c r="U1453" s="1167">
        <v>0</v>
      </c>
      <c r="V1453" s="1167">
        <v>0</v>
      </c>
      <c r="W1453" s="1167">
        <v>0.2</v>
      </c>
      <c r="X1453" s="1167">
        <v>0</v>
      </c>
      <c r="Y1453" s="1167">
        <v>6</v>
      </c>
      <c r="Z1453" s="1167">
        <v>0</v>
      </c>
      <c r="AA1453" s="1167">
        <v>0</v>
      </c>
      <c r="AB1453" s="1167">
        <v>2.2999999999999967</v>
      </c>
      <c r="AC1453" s="1167">
        <v>0</v>
      </c>
      <c r="AD1453" s="1167">
        <v>68.999999999999901</v>
      </c>
      <c r="AE1453" s="1167">
        <v>0</v>
      </c>
      <c r="AF1453" s="1167">
        <v>0</v>
      </c>
      <c r="AH1453" s="1167">
        <v>0</v>
      </c>
      <c r="AI1453" s="1167">
        <v>0</v>
      </c>
      <c r="BK1453" s="1167">
        <v>1449</v>
      </c>
    </row>
    <row r="1454" spans="1:63" s="1167" customFormat="1" ht="13.5" customHeight="1">
      <c r="A1454" s="1218">
        <v>44313</v>
      </c>
      <c r="B1454" s="1167" t="s">
        <v>145</v>
      </c>
      <c r="C1454" s="1167" t="s">
        <v>389</v>
      </c>
      <c r="D1454" s="1167">
        <v>16</v>
      </c>
      <c r="E1454" s="1167">
        <v>16</v>
      </c>
      <c r="H1454" s="1167">
        <v>1</v>
      </c>
      <c r="J1454" s="1167">
        <v>16</v>
      </c>
      <c r="M1454" s="1167">
        <v>1</v>
      </c>
      <c r="O1454" s="1167">
        <v>16</v>
      </c>
      <c r="R1454" s="1167">
        <v>1</v>
      </c>
      <c r="T1454" s="1167">
        <v>16</v>
      </c>
      <c r="U1454" s="1167">
        <v>0</v>
      </c>
      <c r="V1454" s="1167">
        <v>0</v>
      </c>
      <c r="W1454" s="1167">
        <v>3</v>
      </c>
      <c r="X1454" s="1167">
        <v>0</v>
      </c>
      <c r="Y1454" s="1167">
        <v>48</v>
      </c>
      <c r="Z1454" s="1167">
        <v>0</v>
      </c>
      <c r="AA1454" s="1167">
        <v>0</v>
      </c>
      <c r="AB1454" s="1167">
        <v>6.5</v>
      </c>
      <c r="AC1454" s="1167">
        <v>0</v>
      </c>
      <c r="AD1454" s="1167">
        <v>104</v>
      </c>
      <c r="AE1454" s="1167">
        <v>0</v>
      </c>
      <c r="AF1454" s="1167">
        <v>0</v>
      </c>
      <c r="AH1454" s="1167">
        <v>0</v>
      </c>
      <c r="AI1454" s="1167">
        <v>0</v>
      </c>
      <c r="BK1454" s="1167">
        <v>1450</v>
      </c>
    </row>
    <row r="1455" spans="1:63" s="1167" customFormat="1" ht="13.5" customHeight="1">
      <c r="A1455" s="1218">
        <v>44313</v>
      </c>
      <c r="B1455" s="1167" t="s">
        <v>136</v>
      </c>
      <c r="C1455" s="1167" t="s">
        <v>66</v>
      </c>
      <c r="D1455" s="1167">
        <v>120</v>
      </c>
      <c r="E1455" s="1167">
        <v>120</v>
      </c>
      <c r="H1455" s="1167">
        <v>3</v>
      </c>
      <c r="J1455" s="1167">
        <v>360</v>
      </c>
      <c r="O1455" s="1167">
        <v>0</v>
      </c>
      <c r="P1455" s="1167" t="s">
        <v>883</v>
      </c>
      <c r="T1455" s="1167">
        <v>0</v>
      </c>
      <c r="U1455" s="1167">
        <v>0</v>
      </c>
      <c r="V1455" s="1167">
        <v>0</v>
      </c>
      <c r="W1455" s="1167">
        <v>3</v>
      </c>
      <c r="X1455" s="1167">
        <v>0</v>
      </c>
      <c r="Y1455" s="1167">
        <v>360</v>
      </c>
      <c r="Z1455" s="1167">
        <v>0</v>
      </c>
      <c r="AA1455" s="1167">
        <v>0</v>
      </c>
      <c r="AB1455" s="1167">
        <v>14</v>
      </c>
      <c r="AC1455" s="1167">
        <v>0</v>
      </c>
      <c r="AD1455" s="1167">
        <v>1680</v>
      </c>
      <c r="AE1455" s="1167">
        <v>0</v>
      </c>
      <c r="AF1455" s="1167">
        <v>0</v>
      </c>
      <c r="AH1455" s="1167">
        <v>0</v>
      </c>
      <c r="AI1455" s="1167">
        <v>0</v>
      </c>
      <c r="BK1455" s="1167">
        <v>1451</v>
      </c>
    </row>
    <row r="1456" spans="1:63" s="1167" customFormat="1" ht="13.5" customHeight="1">
      <c r="A1456" s="1218">
        <v>44313</v>
      </c>
      <c r="B1456" s="1167" t="s">
        <v>183</v>
      </c>
      <c r="C1456" s="1167" t="s">
        <v>66</v>
      </c>
      <c r="D1456" s="1167">
        <v>30</v>
      </c>
      <c r="E1456" s="1167">
        <v>30</v>
      </c>
      <c r="H1456" s="1167">
        <v>0.1</v>
      </c>
      <c r="J1456" s="1167">
        <v>3</v>
      </c>
      <c r="M1456" s="1167">
        <v>0.2</v>
      </c>
      <c r="O1456" s="1167">
        <v>6</v>
      </c>
      <c r="R1456" s="1167">
        <v>0.2</v>
      </c>
      <c r="T1456" s="1167">
        <v>6</v>
      </c>
      <c r="U1456" s="1167">
        <v>0</v>
      </c>
      <c r="V1456" s="1167">
        <v>0</v>
      </c>
      <c r="W1456" s="1167">
        <v>0.5</v>
      </c>
      <c r="X1456" s="1167">
        <v>0</v>
      </c>
      <c r="Y1456" s="1167">
        <v>15</v>
      </c>
      <c r="Z1456" s="1167">
        <v>0</v>
      </c>
      <c r="AA1456" s="1167">
        <v>0</v>
      </c>
      <c r="AB1456" s="1167">
        <v>2.5</v>
      </c>
      <c r="AC1456" s="1167">
        <v>0</v>
      </c>
      <c r="AD1456" s="1167">
        <v>75</v>
      </c>
      <c r="AE1456" s="1167">
        <v>0</v>
      </c>
      <c r="AF1456" s="1167">
        <v>0</v>
      </c>
      <c r="AH1456" s="1167">
        <v>0</v>
      </c>
      <c r="AI1456" s="1167">
        <v>0</v>
      </c>
      <c r="BK1456" s="1167">
        <v>1452</v>
      </c>
    </row>
    <row r="1457" spans="1:63" s="1167" customFormat="1" ht="13.5" customHeight="1">
      <c r="A1457" s="1218">
        <v>44313</v>
      </c>
      <c r="B1457" s="1167" t="s">
        <v>142</v>
      </c>
      <c r="C1457" s="1167" t="s">
        <v>66</v>
      </c>
      <c r="D1457" s="1167">
        <v>35</v>
      </c>
      <c r="E1457" s="1167">
        <v>35</v>
      </c>
      <c r="J1457" s="1167">
        <v>0</v>
      </c>
      <c r="M1457" s="1167">
        <v>0.2</v>
      </c>
      <c r="O1457" s="1167">
        <v>7</v>
      </c>
      <c r="T1457" s="1167">
        <v>0</v>
      </c>
      <c r="U1457" s="1167">
        <v>0</v>
      </c>
      <c r="V1457" s="1167">
        <v>0</v>
      </c>
      <c r="W1457" s="1167">
        <v>0.2</v>
      </c>
      <c r="X1457" s="1167">
        <v>0</v>
      </c>
      <c r="Y1457" s="1167">
        <v>7</v>
      </c>
      <c r="Z1457" s="1167">
        <v>0</v>
      </c>
      <c r="AA1457" s="1167">
        <v>0</v>
      </c>
      <c r="AB1457" s="1167">
        <v>4.6999999999999984</v>
      </c>
      <c r="AC1457" s="1167">
        <v>0</v>
      </c>
      <c r="AD1457" s="1167">
        <v>164.49999999999994</v>
      </c>
      <c r="AE1457" s="1167">
        <v>0</v>
      </c>
      <c r="AF1457" s="1167">
        <v>0</v>
      </c>
      <c r="AH1457" s="1167">
        <v>0</v>
      </c>
      <c r="AI1457" s="1167">
        <v>0</v>
      </c>
      <c r="BK1457" s="1167">
        <v>1453</v>
      </c>
    </row>
    <row r="1458" spans="1:63" s="1167" customFormat="1" ht="13.5" customHeight="1">
      <c r="A1458" s="1218">
        <v>44313</v>
      </c>
      <c r="B1458" s="1167" t="s">
        <v>51</v>
      </c>
      <c r="C1458" s="1167" t="s">
        <v>66</v>
      </c>
      <c r="D1458" s="1167">
        <v>100</v>
      </c>
      <c r="E1458" s="1167">
        <v>100</v>
      </c>
      <c r="H1458" s="1167">
        <v>0.5</v>
      </c>
      <c r="J1458" s="1167">
        <v>50</v>
      </c>
      <c r="O1458" s="1167">
        <v>0</v>
      </c>
      <c r="T1458" s="1167">
        <v>0</v>
      </c>
      <c r="U1458" s="1167">
        <v>0</v>
      </c>
      <c r="V1458" s="1167">
        <v>0</v>
      </c>
      <c r="W1458" s="1167">
        <v>0.5</v>
      </c>
      <c r="X1458" s="1167">
        <v>0</v>
      </c>
      <c r="Y1458" s="1167">
        <v>50</v>
      </c>
      <c r="Z1458" s="1167">
        <v>0</v>
      </c>
      <c r="AA1458" s="1167">
        <v>0</v>
      </c>
      <c r="AB1458" s="1167">
        <v>1.5999999999999996</v>
      </c>
      <c r="AC1458" s="1167">
        <v>0</v>
      </c>
      <c r="AD1458" s="1167">
        <v>159.99999999999997</v>
      </c>
      <c r="AE1458" s="1167">
        <v>0</v>
      </c>
      <c r="AF1458" s="1167">
        <v>0</v>
      </c>
      <c r="AH1458" s="1167">
        <v>0</v>
      </c>
      <c r="AI1458" s="1167">
        <v>0</v>
      </c>
      <c r="BK1458" s="1167">
        <v>1454</v>
      </c>
    </row>
    <row r="1459" spans="1:63" s="1167" customFormat="1" ht="13.5" customHeight="1">
      <c r="A1459" s="1218">
        <v>44313</v>
      </c>
      <c r="B1459" s="1167" t="s">
        <v>935</v>
      </c>
      <c r="C1459" s="1167" t="s">
        <v>66</v>
      </c>
      <c r="D1459" s="1167">
        <v>50</v>
      </c>
      <c r="E1459" s="1167">
        <v>50</v>
      </c>
      <c r="H1459" s="1167">
        <v>0.2</v>
      </c>
      <c r="J1459" s="1167">
        <v>10</v>
      </c>
      <c r="M1459" s="1167">
        <v>0.4</v>
      </c>
      <c r="O1459" s="1167">
        <v>20</v>
      </c>
      <c r="R1459" s="1167">
        <v>0.4</v>
      </c>
      <c r="T1459" s="1167">
        <v>20</v>
      </c>
      <c r="U1459" s="1167">
        <v>0</v>
      </c>
      <c r="V1459" s="1167">
        <v>0</v>
      </c>
      <c r="W1459" s="1167">
        <v>1</v>
      </c>
      <c r="X1459" s="1167">
        <v>0</v>
      </c>
      <c r="Y1459" s="1167">
        <v>50</v>
      </c>
      <c r="Z1459" s="1167">
        <v>0</v>
      </c>
      <c r="AA1459" s="1167">
        <v>0</v>
      </c>
      <c r="AB1459" s="1167">
        <v>1.4</v>
      </c>
      <c r="AC1459" s="1167">
        <v>0</v>
      </c>
      <c r="AD1459" s="1167">
        <v>70</v>
      </c>
      <c r="AE1459" s="1167">
        <v>0</v>
      </c>
      <c r="AF1459" s="1167">
        <v>0</v>
      </c>
      <c r="AH1459" s="1167">
        <v>0</v>
      </c>
      <c r="AI1459" s="1167">
        <v>0</v>
      </c>
      <c r="BK1459" s="1167">
        <v>1455</v>
      </c>
    </row>
    <row r="1460" spans="1:63" s="1167" customFormat="1" ht="13.5" customHeight="1">
      <c r="A1460" s="1218">
        <v>44313</v>
      </c>
      <c r="B1460" s="1167" t="s">
        <v>168</v>
      </c>
      <c r="C1460" s="1167" t="s">
        <v>66</v>
      </c>
      <c r="D1460" s="1167">
        <v>120</v>
      </c>
      <c r="E1460" s="1167">
        <v>91</v>
      </c>
      <c r="J1460" s="1167">
        <v>0</v>
      </c>
      <c r="L1460" s="1167">
        <v>8</v>
      </c>
      <c r="O1460" s="1167">
        <v>728</v>
      </c>
      <c r="T1460" s="1167">
        <v>0</v>
      </c>
      <c r="U1460" s="1167">
        <v>0</v>
      </c>
      <c r="V1460" s="1167">
        <v>8</v>
      </c>
      <c r="W1460" s="1167">
        <v>0</v>
      </c>
      <c r="X1460" s="1167">
        <v>0</v>
      </c>
      <c r="Y1460" s="1167">
        <v>728</v>
      </c>
      <c r="Z1460" s="1167">
        <v>0</v>
      </c>
      <c r="AA1460" s="1167">
        <v>0</v>
      </c>
      <c r="AB1460" s="1167">
        <v>0</v>
      </c>
      <c r="AC1460" s="1167">
        <v>0</v>
      </c>
      <c r="AD1460" s="1167">
        <v>0</v>
      </c>
      <c r="AE1460" s="1167">
        <v>0</v>
      </c>
      <c r="AF1460" s="1167">
        <v>8</v>
      </c>
      <c r="AG1460" s="1167">
        <v>0</v>
      </c>
      <c r="AH1460" s="1167">
        <v>0</v>
      </c>
      <c r="AI1460" s="1167">
        <v>728</v>
      </c>
      <c r="BK1460" s="1167">
        <v>1456</v>
      </c>
    </row>
    <row r="1461" spans="1:63" s="1167" customFormat="1" ht="13.5" customHeight="1">
      <c r="A1461" s="1218">
        <v>44313</v>
      </c>
      <c r="B1461" s="1167" t="s">
        <v>132</v>
      </c>
      <c r="C1461" s="1167" t="s">
        <v>66</v>
      </c>
      <c r="D1461" s="1167">
        <v>70</v>
      </c>
      <c r="E1461" s="1167">
        <v>63</v>
      </c>
      <c r="J1461" s="1167">
        <v>0</v>
      </c>
      <c r="O1461" s="1167">
        <v>0</v>
      </c>
      <c r="Q1461" s="1167">
        <v>8.5</v>
      </c>
      <c r="T1461" s="1167">
        <v>535.5</v>
      </c>
      <c r="U1461" s="1167">
        <v>0</v>
      </c>
      <c r="V1461" s="1167">
        <v>8.5</v>
      </c>
      <c r="W1461" s="1167">
        <v>0</v>
      </c>
      <c r="X1461" s="1167">
        <v>0</v>
      </c>
      <c r="Y1461" s="1167">
        <v>535.5</v>
      </c>
      <c r="Z1461" s="1167">
        <v>0</v>
      </c>
      <c r="AA1461" s="1167">
        <v>0</v>
      </c>
      <c r="AB1461" s="1167">
        <v>0</v>
      </c>
      <c r="AC1461" s="1167">
        <v>0</v>
      </c>
      <c r="AD1461" s="1167">
        <v>0</v>
      </c>
      <c r="AE1461" s="1167">
        <v>0</v>
      </c>
      <c r="AF1461" s="1167">
        <v>8.5</v>
      </c>
      <c r="AG1461" s="1167">
        <v>0</v>
      </c>
      <c r="AH1461" s="1167">
        <v>0</v>
      </c>
      <c r="AI1461" s="1167">
        <v>535.5</v>
      </c>
      <c r="BK1461" s="1167">
        <v>1457</v>
      </c>
    </row>
    <row r="1462" spans="1:63" s="1167" customFormat="1" ht="13.5" customHeight="1">
      <c r="A1462" s="1218">
        <v>44313</v>
      </c>
      <c r="B1462" s="1167" t="s">
        <v>488</v>
      </c>
      <c r="C1462" s="1167" t="s">
        <v>66</v>
      </c>
      <c r="D1462" s="1167">
        <v>120</v>
      </c>
      <c r="E1462" s="1167">
        <v>113</v>
      </c>
      <c r="G1462" s="1167">
        <v>4.5</v>
      </c>
      <c r="J1462" s="1167">
        <v>508.5</v>
      </c>
      <c r="O1462" s="1167">
        <v>0</v>
      </c>
      <c r="Q1462" s="1167">
        <v>8.5</v>
      </c>
      <c r="S1462" s="1167" t="s">
        <v>888</v>
      </c>
      <c r="T1462" s="1167">
        <v>960.5</v>
      </c>
      <c r="U1462" s="1167">
        <v>0</v>
      </c>
      <c r="V1462" s="1167">
        <v>13</v>
      </c>
      <c r="W1462" s="1167">
        <v>0</v>
      </c>
      <c r="X1462" s="1167">
        <v>0</v>
      </c>
      <c r="Y1462" s="1167">
        <v>1469</v>
      </c>
      <c r="Z1462" s="1167">
        <v>0</v>
      </c>
      <c r="AA1462" s="1167">
        <v>0</v>
      </c>
      <c r="AB1462" s="1167">
        <v>0</v>
      </c>
      <c r="AC1462" s="1167">
        <v>0</v>
      </c>
      <c r="AD1462" s="1167">
        <v>0</v>
      </c>
      <c r="AE1462" s="1167">
        <v>0</v>
      </c>
      <c r="AF1462" s="1167">
        <v>13</v>
      </c>
      <c r="AG1462" s="1167">
        <v>0</v>
      </c>
      <c r="AH1462" s="1167">
        <v>0</v>
      </c>
      <c r="AI1462" s="1167">
        <v>1469</v>
      </c>
      <c r="BK1462" s="1167">
        <v>1458</v>
      </c>
    </row>
    <row r="1463" spans="1:63" s="1167" customFormat="1" ht="13.5" customHeight="1">
      <c r="A1463" s="1218">
        <v>44313</v>
      </c>
      <c r="B1463" s="1167" t="s">
        <v>16</v>
      </c>
      <c r="C1463" s="1167" t="s">
        <v>786</v>
      </c>
      <c r="D1463" s="1167">
        <v>145</v>
      </c>
      <c r="E1463" s="1167">
        <v>145</v>
      </c>
      <c r="H1463" s="1167" t="s">
        <v>883</v>
      </c>
      <c r="I1463" s="1167" t="s">
        <v>883</v>
      </c>
      <c r="J1463" s="1167">
        <v>0</v>
      </c>
      <c r="L1463" s="1167">
        <v>4</v>
      </c>
      <c r="O1463" s="1167">
        <v>580</v>
      </c>
      <c r="T1463" s="1167">
        <v>0</v>
      </c>
      <c r="U1463" s="1167">
        <v>0</v>
      </c>
      <c r="V1463" s="1167">
        <v>4</v>
      </c>
      <c r="W1463" s="1167">
        <v>0</v>
      </c>
      <c r="X1463" s="1167">
        <v>0</v>
      </c>
      <c r="Y1463" s="1167">
        <v>580</v>
      </c>
      <c r="Z1463" s="1167">
        <v>0</v>
      </c>
      <c r="AA1463" s="1167">
        <v>0</v>
      </c>
      <c r="AB1463" s="1167">
        <v>0</v>
      </c>
      <c r="AC1463" s="1167">
        <v>0</v>
      </c>
      <c r="AD1463" s="1167">
        <v>0</v>
      </c>
      <c r="AE1463" s="1167">
        <v>0</v>
      </c>
      <c r="AF1463" s="1167">
        <v>4</v>
      </c>
      <c r="AG1463" s="1167">
        <v>0</v>
      </c>
      <c r="AH1463" s="1167">
        <v>0</v>
      </c>
      <c r="AI1463" s="1167">
        <v>580</v>
      </c>
      <c r="BK1463" s="1167">
        <v>1459</v>
      </c>
    </row>
    <row r="1464" spans="1:63" s="1167" customFormat="1" ht="13.5" customHeight="1">
      <c r="A1464" s="1218">
        <v>44313</v>
      </c>
      <c r="B1464" s="1167" t="s">
        <v>195</v>
      </c>
      <c r="C1464" s="1167" t="s">
        <v>66</v>
      </c>
      <c r="D1464" s="1167">
        <v>130</v>
      </c>
      <c r="E1464" s="1167">
        <v>125</v>
      </c>
      <c r="J1464" s="1167">
        <v>0</v>
      </c>
      <c r="O1464" s="1167">
        <v>0</v>
      </c>
      <c r="Q1464" s="1167">
        <v>3.5</v>
      </c>
      <c r="T1464" s="1167">
        <v>437.5</v>
      </c>
      <c r="U1464" s="1167">
        <v>0</v>
      </c>
      <c r="V1464" s="1167">
        <v>3.5</v>
      </c>
      <c r="W1464" s="1167">
        <v>0</v>
      </c>
      <c r="X1464" s="1167">
        <v>0</v>
      </c>
      <c r="Y1464" s="1167">
        <v>437.5</v>
      </c>
      <c r="Z1464" s="1167">
        <v>0</v>
      </c>
      <c r="AA1464" s="1167">
        <v>0</v>
      </c>
      <c r="AB1464" s="1167">
        <v>0</v>
      </c>
      <c r="AC1464" s="1167">
        <v>0</v>
      </c>
      <c r="AD1464" s="1167">
        <v>0</v>
      </c>
      <c r="AE1464" s="1167">
        <v>0</v>
      </c>
      <c r="AF1464" s="1167">
        <v>3.5</v>
      </c>
      <c r="AG1464" s="1167">
        <v>0</v>
      </c>
      <c r="AH1464" s="1167">
        <v>0</v>
      </c>
      <c r="AI1464" s="1167">
        <v>437.5</v>
      </c>
      <c r="BK1464" s="1167">
        <v>1460</v>
      </c>
    </row>
    <row r="1465" spans="1:63" s="1167" customFormat="1" ht="13.5" customHeight="1">
      <c r="A1465" s="1218">
        <v>44313</v>
      </c>
      <c r="B1465" s="1167" t="s">
        <v>232</v>
      </c>
      <c r="C1465" s="1167" t="s">
        <v>66</v>
      </c>
      <c r="D1465" s="1167">
        <v>160</v>
      </c>
      <c r="E1465" s="1167">
        <v>160</v>
      </c>
      <c r="J1465" s="1167">
        <v>0</v>
      </c>
      <c r="L1465" s="1167">
        <v>3.5</v>
      </c>
      <c r="O1465" s="1167">
        <v>560</v>
      </c>
      <c r="T1465" s="1167">
        <v>0</v>
      </c>
      <c r="U1465" s="1167">
        <v>0</v>
      </c>
      <c r="V1465" s="1167">
        <v>3.5</v>
      </c>
      <c r="W1465" s="1167">
        <v>0</v>
      </c>
      <c r="X1465" s="1167">
        <v>0</v>
      </c>
      <c r="Y1465" s="1167">
        <v>560</v>
      </c>
      <c r="Z1465" s="1167">
        <v>0</v>
      </c>
      <c r="AA1465" s="1167">
        <v>0</v>
      </c>
      <c r="AB1465" s="1167">
        <v>0</v>
      </c>
      <c r="AC1465" s="1167">
        <v>0</v>
      </c>
      <c r="AD1465" s="1167">
        <v>0</v>
      </c>
      <c r="AE1465" s="1167">
        <v>0</v>
      </c>
      <c r="AF1465" s="1167">
        <v>3.5</v>
      </c>
      <c r="AG1465" s="1167">
        <v>0</v>
      </c>
      <c r="AH1465" s="1167">
        <v>0</v>
      </c>
      <c r="AI1465" s="1167">
        <v>560</v>
      </c>
      <c r="BK1465" s="1167">
        <v>1461</v>
      </c>
    </row>
    <row r="1466" spans="1:63" s="1167" customFormat="1" ht="13.5" customHeight="1">
      <c r="A1466" s="1218">
        <v>44313</v>
      </c>
      <c r="B1466" s="1167" t="s">
        <v>889</v>
      </c>
      <c r="C1466" s="1167" t="s">
        <v>66</v>
      </c>
      <c r="D1466" s="1167">
        <v>45</v>
      </c>
      <c r="E1466" s="1167">
        <v>40</v>
      </c>
      <c r="J1466" s="1167">
        <v>0</v>
      </c>
      <c r="O1466" s="1167">
        <v>0</v>
      </c>
      <c r="Q1466" s="1167">
        <v>4.5</v>
      </c>
      <c r="T1466" s="1167">
        <v>180</v>
      </c>
      <c r="U1466" s="1167">
        <v>0</v>
      </c>
      <c r="V1466" s="1167">
        <v>4.5</v>
      </c>
      <c r="W1466" s="1167">
        <v>0</v>
      </c>
      <c r="X1466" s="1167">
        <v>0</v>
      </c>
      <c r="Y1466" s="1167">
        <v>180</v>
      </c>
      <c r="Z1466" s="1167">
        <v>0</v>
      </c>
      <c r="AA1466" s="1167">
        <v>0</v>
      </c>
      <c r="AB1466" s="1167">
        <v>0</v>
      </c>
      <c r="AC1466" s="1167">
        <v>0</v>
      </c>
      <c r="AD1466" s="1167">
        <v>0</v>
      </c>
      <c r="AE1466" s="1167">
        <v>0</v>
      </c>
      <c r="AF1466" s="1167">
        <v>4.5</v>
      </c>
      <c r="AG1466" s="1167">
        <v>0</v>
      </c>
      <c r="AH1466" s="1167">
        <v>0</v>
      </c>
      <c r="AI1466" s="1167">
        <v>180</v>
      </c>
      <c r="BK1466" s="1167">
        <v>1462</v>
      </c>
    </row>
    <row r="1467" spans="1:63" s="1167" customFormat="1" ht="13.5" customHeight="1">
      <c r="A1467" s="1218">
        <v>44313</v>
      </c>
      <c r="B1467" s="1167" t="s">
        <v>3</v>
      </c>
      <c r="C1467" s="1167" t="s">
        <v>66</v>
      </c>
      <c r="D1467" s="1167">
        <v>15</v>
      </c>
      <c r="E1467" s="1167">
        <v>12</v>
      </c>
      <c r="J1467" s="1167">
        <v>0</v>
      </c>
      <c r="L1467" s="1167">
        <v>12</v>
      </c>
      <c r="O1467" s="1167">
        <v>144</v>
      </c>
      <c r="T1467" s="1167">
        <v>0</v>
      </c>
      <c r="U1467" s="1167">
        <v>0</v>
      </c>
      <c r="V1467" s="1167">
        <v>12</v>
      </c>
      <c r="W1467" s="1167">
        <v>0</v>
      </c>
      <c r="X1467" s="1167">
        <v>0</v>
      </c>
      <c r="Y1467" s="1167">
        <v>144</v>
      </c>
      <c r="Z1467" s="1167">
        <v>0</v>
      </c>
      <c r="AA1467" s="1167">
        <v>0</v>
      </c>
      <c r="AB1467" s="1167">
        <v>0</v>
      </c>
      <c r="AC1467" s="1167">
        <v>0</v>
      </c>
      <c r="AD1467" s="1167">
        <v>0</v>
      </c>
      <c r="AE1467" s="1167">
        <v>0</v>
      </c>
      <c r="AF1467" s="1167">
        <v>12</v>
      </c>
      <c r="AG1467" s="1167">
        <v>0</v>
      </c>
      <c r="AH1467" s="1167">
        <v>0</v>
      </c>
      <c r="AI1467" s="1167">
        <v>144</v>
      </c>
      <c r="BK1467" s="1167">
        <v>1463</v>
      </c>
    </row>
    <row r="1468" spans="1:63" s="1167" customFormat="1" ht="13.5" customHeight="1">
      <c r="A1468" s="1218">
        <v>44313</v>
      </c>
      <c r="B1468" s="1167" t="s">
        <v>208</v>
      </c>
      <c r="C1468" s="1167" t="s">
        <v>66</v>
      </c>
      <c r="D1468" s="1167">
        <v>40</v>
      </c>
      <c r="E1468" s="1167">
        <v>38</v>
      </c>
      <c r="J1468" s="1167">
        <v>0</v>
      </c>
      <c r="O1468" s="1167">
        <v>0</v>
      </c>
      <c r="Q1468" s="1167">
        <v>7</v>
      </c>
      <c r="R1468" s="1167">
        <v>3</v>
      </c>
      <c r="T1468" s="1167">
        <v>380</v>
      </c>
      <c r="U1468" s="1167">
        <v>0</v>
      </c>
      <c r="V1468" s="1167">
        <v>7</v>
      </c>
      <c r="W1468" s="1167">
        <v>3</v>
      </c>
      <c r="X1468" s="1167">
        <v>0</v>
      </c>
      <c r="Y1468" s="1167">
        <v>380</v>
      </c>
      <c r="Z1468" s="1167">
        <v>0</v>
      </c>
      <c r="AA1468" s="1167">
        <v>0</v>
      </c>
      <c r="AB1468" s="1167">
        <v>0</v>
      </c>
      <c r="AC1468" s="1167">
        <v>0</v>
      </c>
      <c r="AD1468" s="1167">
        <v>0</v>
      </c>
      <c r="AE1468" s="1167">
        <v>0</v>
      </c>
      <c r="AF1468" s="1167">
        <v>7</v>
      </c>
      <c r="AG1468" s="1167">
        <v>3</v>
      </c>
      <c r="AH1468" s="1167">
        <v>0</v>
      </c>
      <c r="AI1468" s="1167">
        <v>380</v>
      </c>
      <c r="BK1468" s="1167">
        <v>1464</v>
      </c>
    </row>
    <row r="1469" spans="1:63" s="1167" customFormat="1" ht="13.5" customHeight="1">
      <c r="A1469" s="1218">
        <v>44313</v>
      </c>
      <c r="B1469" s="1167" t="s">
        <v>203</v>
      </c>
      <c r="C1469" s="1167" t="s">
        <v>66</v>
      </c>
      <c r="D1469" s="1167">
        <v>65</v>
      </c>
      <c r="E1469" s="1167">
        <v>65</v>
      </c>
      <c r="J1469" s="1167">
        <v>0</v>
      </c>
      <c r="L1469" s="1167">
        <v>8</v>
      </c>
      <c r="O1469" s="1167">
        <v>520</v>
      </c>
      <c r="T1469" s="1167">
        <v>0</v>
      </c>
      <c r="U1469" s="1167">
        <v>0</v>
      </c>
      <c r="V1469" s="1167">
        <v>8</v>
      </c>
      <c r="W1469" s="1167">
        <v>0</v>
      </c>
      <c r="X1469" s="1167">
        <v>0</v>
      </c>
      <c r="Y1469" s="1167">
        <v>520</v>
      </c>
      <c r="Z1469" s="1167">
        <v>0</v>
      </c>
      <c r="AA1469" s="1167">
        <v>0</v>
      </c>
      <c r="AB1469" s="1167">
        <v>0</v>
      </c>
      <c r="AC1469" s="1167">
        <v>0</v>
      </c>
      <c r="AD1469" s="1167">
        <v>0</v>
      </c>
      <c r="AE1469" s="1167">
        <v>0</v>
      </c>
      <c r="AF1469" s="1167">
        <v>8</v>
      </c>
      <c r="AG1469" s="1167">
        <v>0</v>
      </c>
      <c r="AH1469" s="1167">
        <v>0</v>
      </c>
      <c r="AI1469" s="1167">
        <v>520</v>
      </c>
      <c r="BK1469" s="1167">
        <v>1465</v>
      </c>
    </row>
    <row r="1470" spans="1:63" s="1167" customFormat="1" ht="13.5" customHeight="1">
      <c r="A1470" s="1218">
        <v>44313</v>
      </c>
      <c r="B1470" s="1167" t="s">
        <v>913</v>
      </c>
      <c r="C1470" s="1167" t="s">
        <v>66</v>
      </c>
      <c r="D1470" s="1167">
        <v>115</v>
      </c>
      <c r="E1470" s="1167">
        <v>113</v>
      </c>
      <c r="J1470" s="1167">
        <v>0</v>
      </c>
      <c r="O1470" s="1167">
        <v>0</v>
      </c>
      <c r="T1470" s="1167">
        <v>0</v>
      </c>
      <c r="U1470" s="1167">
        <v>0</v>
      </c>
      <c r="V1470" s="1167">
        <v>0</v>
      </c>
      <c r="W1470" s="1167">
        <v>0</v>
      </c>
      <c r="X1470" s="1167">
        <v>0</v>
      </c>
      <c r="Y1470" s="1167">
        <v>0</v>
      </c>
      <c r="Z1470" s="1167">
        <v>0</v>
      </c>
      <c r="AA1470" s="1167">
        <v>0</v>
      </c>
      <c r="AB1470" s="1167">
        <v>0</v>
      </c>
      <c r="AC1470" s="1167">
        <v>0</v>
      </c>
      <c r="AD1470" s="1167">
        <v>0</v>
      </c>
      <c r="AE1470" s="1167">
        <v>0</v>
      </c>
      <c r="AF1470" s="1167">
        <v>0</v>
      </c>
      <c r="AG1470" s="1167">
        <v>0</v>
      </c>
      <c r="AH1470" s="1167">
        <v>0</v>
      </c>
      <c r="AI1470" s="1167">
        <v>0</v>
      </c>
      <c r="BK1470" s="1167">
        <v>1466</v>
      </c>
    </row>
    <row r="1471" spans="1:63" s="1167" customFormat="1" ht="13.5" customHeight="1">
      <c r="A1471" s="1218">
        <v>44313</v>
      </c>
      <c r="B1471" s="1167" t="s">
        <v>83</v>
      </c>
      <c r="C1471" s="1167" t="s">
        <v>786</v>
      </c>
      <c r="D1471" s="1167">
        <v>10</v>
      </c>
      <c r="E1471" s="1167">
        <v>10</v>
      </c>
      <c r="J1471" s="1167">
        <v>0</v>
      </c>
      <c r="M1471" s="1167">
        <v>13</v>
      </c>
      <c r="O1471" s="1167">
        <v>130</v>
      </c>
      <c r="R1471" s="1167">
        <v>13</v>
      </c>
      <c r="T1471" s="1167">
        <v>130</v>
      </c>
      <c r="U1471" s="1167">
        <v>0</v>
      </c>
      <c r="V1471" s="1167">
        <v>0</v>
      </c>
      <c r="W1471" s="1167">
        <v>26</v>
      </c>
      <c r="X1471" s="1167">
        <v>0</v>
      </c>
      <c r="Y1471" s="1167">
        <v>260</v>
      </c>
      <c r="Z1471" s="1167">
        <v>0</v>
      </c>
      <c r="AA1471" s="1167">
        <v>0</v>
      </c>
      <c r="AB1471" s="1167">
        <v>0</v>
      </c>
      <c r="AC1471" s="1167">
        <v>0</v>
      </c>
      <c r="AD1471" s="1167">
        <v>0</v>
      </c>
      <c r="AE1471" s="1167">
        <v>0</v>
      </c>
      <c r="AF1471" s="1167">
        <v>0</v>
      </c>
      <c r="AG1471" s="1167">
        <v>26</v>
      </c>
      <c r="AH1471" s="1167">
        <v>0</v>
      </c>
      <c r="AI1471" s="1167">
        <v>260</v>
      </c>
      <c r="BK1471" s="1167">
        <v>1467</v>
      </c>
    </row>
    <row r="1472" spans="1:63" s="1167" customFormat="1" ht="13.5" customHeight="1">
      <c r="A1472" s="1218">
        <v>44313</v>
      </c>
      <c r="B1472" s="1167" t="s">
        <v>692</v>
      </c>
      <c r="C1472" s="1167" t="s">
        <v>66</v>
      </c>
      <c r="D1472" s="1167">
        <v>10</v>
      </c>
      <c r="E1472" s="1167">
        <v>7</v>
      </c>
      <c r="J1472" s="1167">
        <v>0</v>
      </c>
      <c r="O1472" s="1167">
        <v>0</v>
      </c>
      <c r="R1472" s="1167">
        <v>28</v>
      </c>
      <c r="T1472" s="1167">
        <v>196</v>
      </c>
      <c r="U1472" s="1167">
        <v>0</v>
      </c>
      <c r="V1472" s="1167">
        <v>0</v>
      </c>
      <c r="W1472" s="1167">
        <v>28</v>
      </c>
      <c r="X1472" s="1167">
        <v>0</v>
      </c>
      <c r="Y1472" s="1167">
        <v>196</v>
      </c>
      <c r="Z1472" s="1167">
        <v>0</v>
      </c>
      <c r="AA1472" s="1167">
        <v>0</v>
      </c>
      <c r="AB1472" s="1167">
        <v>0</v>
      </c>
      <c r="AC1472" s="1167">
        <v>0</v>
      </c>
      <c r="AD1472" s="1167">
        <v>0</v>
      </c>
      <c r="AE1472" s="1167">
        <v>0</v>
      </c>
      <c r="AF1472" s="1167">
        <v>0</v>
      </c>
      <c r="AG1472" s="1167">
        <v>28</v>
      </c>
      <c r="AH1472" s="1167">
        <v>0</v>
      </c>
      <c r="AI1472" s="1167">
        <v>196</v>
      </c>
      <c r="BK1472" s="1167">
        <v>1468</v>
      </c>
    </row>
    <row r="1473" spans="1:63" s="1167" customFormat="1" ht="13.5" customHeight="1">
      <c r="A1473" s="1218">
        <v>44313</v>
      </c>
      <c r="B1473" s="1167" t="s">
        <v>906</v>
      </c>
      <c r="C1473" s="1167" t="s">
        <v>66</v>
      </c>
      <c r="D1473" s="1167">
        <v>5</v>
      </c>
      <c r="E1473" s="1167">
        <v>5</v>
      </c>
      <c r="J1473" s="1167">
        <v>0</v>
      </c>
      <c r="M1473" s="1167">
        <v>28</v>
      </c>
      <c r="O1473" s="1167">
        <v>140</v>
      </c>
      <c r="T1473" s="1167">
        <v>0</v>
      </c>
      <c r="U1473" s="1167">
        <v>0</v>
      </c>
      <c r="V1473" s="1167">
        <v>0</v>
      </c>
      <c r="W1473" s="1167">
        <v>28</v>
      </c>
      <c r="X1473" s="1167">
        <v>0</v>
      </c>
      <c r="Y1473" s="1167">
        <v>140</v>
      </c>
      <c r="Z1473" s="1167">
        <v>0</v>
      </c>
      <c r="AA1473" s="1167">
        <v>0</v>
      </c>
      <c r="AB1473" s="1167">
        <v>0</v>
      </c>
      <c r="AC1473" s="1167">
        <v>0</v>
      </c>
      <c r="AD1473" s="1167">
        <v>0</v>
      </c>
      <c r="AE1473" s="1167">
        <v>0</v>
      </c>
      <c r="AF1473" s="1167">
        <v>0</v>
      </c>
      <c r="AG1473" s="1167">
        <v>28</v>
      </c>
      <c r="AH1473" s="1167">
        <v>0</v>
      </c>
      <c r="AI1473" s="1167">
        <v>140</v>
      </c>
      <c r="BK1473" s="1167">
        <v>1469</v>
      </c>
    </row>
    <row r="1474" spans="1:63" s="1167" customFormat="1" ht="13.5" customHeight="1">
      <c r="A1474" s="1218">
        <v>44313</v>
      </c>
      <c r="B1474" s="1167" t="s">
        <v>478</v>
      </c>
      <c r="C1474" s="1167" t="s">
        <v>66</v>
      </c>
      <c r="D1474" s="1167">
        <v>12</v>
      </c>
      <c r="E1474" s="1167">
        <v>12</v>
      </c>
      <c r="H1474" s="1167">
        <v>17</v>
      </c>
      <c r="J1474" s="1167">
        <v>204</v>
      </c>
      <c r="O1474" s="1167">
        <v>0</v>
      </c>
      <c r="T1474" s="1167">
        <v>0</v>
      </c>
      <c r="U1474" s="1167">
        <v>0</v>
      </c>
      <c r="V1474" s="1167">
        <v>0</v>
      </c>
      <c r="W1474" s="1167">
        <v>17</v>
      </c>
      <c r="X1474" s="1167">
        <v>0</v>
      </c>
      <c r="Y1474" s="1167">
        <v>204</v>
      </c>
      <c r="Z1474" s="1167">
        <v>0</v>
      </c>
      <c r="AA1474" s="1167">
        <v>0</v>
      </c>
      <c r="AB1474" s="1167">
        <v>0</v>
      </c>
      <c r="AC1474" s="1167">
        <v>0</v>
      </c>
      <c r="AD1474" s="1167">
        <v>0</v>
      </c>
      <c r="AE1474" s="1167">
        <v>0</v>
      </c>
      <c r="AF1474" s="1167">
        <v>0</v>
      </c>
      <c r="AG1474" s="1167">
        <v>17</v>
      </c>
      <c r="AH1474" s="1167">
        <v>0</v>
      </c>
      <c r="AI1474" s="1167">
        <v>204</v>
      </c>
      <c r="BK1474" s="1167">
        <v>1470</v>
      </c>
    </row>
    <row r="1475" spans="1:63" s="1167" customFormat="1" ht="13.5" customHeight="1">
      <c r="A1475" s="1218">
        <v>44313</v>
      </c>
      <c r="B1475" s="1167" t="s">
        <v>60</v>
      </c>
      <c r="C1475" s="1167" t="s">
        <v>66</v>
      </c>
      <c r="D1475" s="1167">
        <v>20</v>
      </c>
      <c r="E1475" s="1167">
        <v>20</v>
      </c>
      <c r="H1475" s="1167">
        <v>0.5</v>
      </c>
      <c r="J1475" s="1167">
        <v>10</v>
      </c>
      <c r="M1475" s="1167">
        <v>1</v>
      </c>
      <c r="O1475" s="1167">
        <v>20</v>
      </c>
      <c r="R1475" s="1167">
        <v>1</v>
      </c>
      <c r="T1475" s="1167">
        <v>20</v>
      </c>
      <c r="U1475" s="1167">
        <v>0</v>
      </c>
      <c r="V1475" s="1167">
        <v>0</v>
      </c>
      <c r="W1475" s="1167">
        <v>2.5</v>
      </c>
      <c r="X1475" s="1167">
        <v>0</v>
      </c>
      <c r="Y1475" s="1167">
        <v>50</v>
      </c>
      <c r="Z1475" s="1167">
        <v>0</v>
      </c>
      <c r="AA1475" s="1167">
        <v>0</v>
      </c>
      <c r="AB1475" s="1167">
        <v>0</v>
      </c>
      <c r="AC1475" s="1167">
        <v>0</v>
      </c>
      <c r="AD1475" s="1167">
        <v>0</v>
      </c>
      <c r="AE1475" s="1167">
        <v>0</v>
      </c>
      <c r="AF1475" s="1167">
        <v>0</v>
      </c>
      <c r="AG1475" s="1167">
        <v>2.5</v>
      </c>
      <c r="AH1475" s="1167">
        <v>0</v>
      </c>
      <c r="AI1475" s="1167">
        <v>50</v>
      </c>
      <c r="BK1475" s="1167">
        <v>1471</v>
      </c>
    </row>
    <row r="1476" spans="1:63" s="1167" customFormat="1" ht="13.5" customHeight="1">
      <c r="A1476" s="1218">
        <v>44313</v>
      </c>
      <c r="B1476" s="1167" t="s">
        <v>61</v>
      </c>
      <c r="C1476" s="1167" t="s">
        <v>66</v>
      </c>
      <c r="D1476" s="1167">
        <v>20</v>
      </c>
      <c r="E1476" s="1167">
        <v>20</v>
      </c>
      <c r="H1476" s="1167">
        <v>0.5</v>
      </c>
      <c r="J1476" s="1167">
        <v>10</v>
      </c>
      <c r="M1476" s="1167">
        <v>0.7</v>
      </c>
      <c r="O1476" s="1167">
        <v>14</v>
      </c>
      <c r="R1476" s="1167">
        <v>0.7</v>
      </c>
      <c r="T1476" s="1167">
        <v>14</v>
      </c>
      <c r="U1476" s="1167">
        <v>0</v>
      </c>
      <c r="V1476" s="1167">
        <v>0</v>
      </c>
      <c r="W1476" s="1167">
        <v>1.9</v>
      </c>
      <c r="X1476" s="1167">
        <v>0</v>
      </c>
      <c r="Y1476" s="1167">
        <v>38</v>
      </c>
      <c r="Z1476" s="1167">
        <v>0</v>
      </c>
      <c r="AA1476" s="1167">
        <v>0</v>
      </c>
      <c r="AB1476" s="1167">
        <v>0</v>
      </c>
      <c r="AC1476" s="1167">
        <v>0</v>
      </c>
      <c r="AD1476" s="1167">
        <v>0</v>
      </c>
      <c r="AE1476" s="1167">
        <v>0</v>
      </c>
      <c r="AF1476" s="1167">
        <v>0</v>
      </c>
      <c r="AG1476" s="1167">
        <v>1.9</v>
      </c>
      <c r="AH1476" s="1167">
        <v>0</v>
      </c>
      <c r="AI1476" s="1167">
        <v>38</v>
      </c>
      <c r="BK1476" s="1167">
        <v>1472</v>
      </c>
    </row>
    <row r="1477" spans="1:63" s="1167" customFormat="1" ht="13.5" customHeight="1">
      <c r="A1477" s="1218">
        <v>44313</v>
      </c>
      <c r="B1477" s="1167" t="s">
        <v>160</v>
      </c>
      <c r="C1477" s="1167" t="s">
        <v>66</v>
      </c>
      <c r="D1477" s="1167">
        <v>14</v>
      </c>
      <c r="E1477" s="1167">
        <v>12</v>
      </c>
      <c r="J1477" s="1167">
        <v>0</v>
      </c>
      <c r="M1477" s="1167">
        <v>5</v>
      </c>
      <c r="O1477" s="1167">
        <v>60</v>
      </c>
      <c r="T1477" s="1167">
        <v>0</v>
      </c>
      <c r="U1477" s="1167">
        <v>0</v>
      </c>
      <c r="V1477" s="1167">
        <v>0</v>
      </c>
      <c r="W1477" s="1167">
        <v>5</v>
      </c>
      <c r="X1477" s="1167">
        <v>0</v>
      </c>
      <c r="Y1477" s="1167">
        <v>60</v>
      </c>
      <c r="Z1477" s="1167">
        <v>0</v>
      </c>
      <c r="AA1477" s="1167">
        <v>0</v>
      </c>
      <c r="AB1477" s="1167">
        <v>0</v>
      </c>
      <c r="AC1477" s="1167">
        <v>0</v>
      </c>
      <c r="AD1477" s="1167">
        <v>0</v>
      </c>
      <c r="AE1477" s="1167">
        <v>0</v>
      </c>
      <c r="AF1477" s="1167">
        <v>0</v>
      </c>
      <c r="AG1477" s="1167">
        <v>5</v>
      </c>
      <c r="AH1477" s="1167">
        <v>0</v>
      </c>
      <c r="AI1477" s="1167">
        <v>60</v>
      </c>
      <c r="BK1477" s="1167">
        <v>1473</v>
      </c>
    </row>
    <row r="1478" spans="1:63" s="1167" customFormat="1" ht="13.5" customHeight="1">
      <c r="A1478" s="1218">
        <v>44313</v>
      </c>
      <c r="B1478" s="1167" t="s">
        <v>161</v>
      </c>
      <c r="C1478" s="1167" t="s">
        <v>389</v>
      </c>
      <c r="D1478" s="1167">
        <v>13</v>
      </c>
      <c r="E1478" s="1167">
        <v>13</v>
      </c>
      <c r="J1478" s="1167">
        <v>0</v>
      </c>
      <c r="O1478" s="1167">
        <v>0</v>
      </c>
      <c r="T1478" s="1167">
        <v>0</v>
      </c>
      <c r="U1478" s="1167">
        <v>0</v>
      </c>
      <c r="V1478" s="1167">
        <v>0</v>
      </c>
      <c r="W1478" s="1167">
        <v>0</v>
      </c>
      <c r="X1478" s="1167">
        <v>0</v>
      </c>
      <c r="Y1478" s="1167">
        <v>0</v>
      </c>
      <c r="Z1478" s="1167">
        <v>0</v>
      </c>
      <c r="AA1478" s="1167">
        <v>0</v>
      </c>
      <c r="AB1478" s="1167">
        <v>0</v>
      </c>
      <c r="AC1478" s="1167">
        <v>0</v>
      </c>
      <c r="AD1478" s="1167">
        <v>0</v>
      </c>
      <c r="AE1478" s="1167">
        <v>0</v>
      </c>
      <c r="AF1478" s="1167">
        <v>0</v>
      </c>
      <c r="AG1478" s="1167">
        <v>0</v>
      </c>
      <c r="AH1478" s="1167">
        <v>0</v>
      </c>
      <c r="AI1478" s="1167">
        <v>0</v>
      </c>
      <c r="BK1478" s="1167">
        <v>1474</v>
      </c>
    </row>
    <row r="1479" spans="1:63" s="1167" customFormat="1" ht="13.5" customHeight="1">
      <c r="A1479" s="1218">
        <v>44313</v>
      </c>
      <c r="B1479" s="1167" t="s">
        <v>896</v>
      </c>
      <c r="C1479" s="1167" t="s">
        <v>66</v>
      </c>
      <c r="D1479" s="1167">
        <v>10</v>
      </c>
      <c r="E1479" s="1167">
        <v>10</v>
      </c>
      <c r="H1479" s="1167">
        <v>5</v>
      </c>
      <c r="J1479" s="1167">
        <v>50</v>
      </c>
      <c r="O1479" s="1167">
        <v>0</v>
      </c>
      <c r="R1479" s="1167">
        <v>5</v>
      </c>
      <c r="T1479" s="1167">
        <v>50</v>
      </c>
      <c r="U1479" s="1167">
        <v>0</v>
      </c>
      <c r="V1479" s="1167">
        <v>0</v>
      </c>
      <c r="W1479" s="1167">
        <v>10</v>
      </c>
      <c r="X1479" s="1167">
        <v>0</v>
      </c>
      <c r="Y1479" s="1167">
        <v>100</v>
      </c>
      <c r="Z1479" s="1167">
        <v>0</v>
      </c>
      <c r="AA1479" s="1167">
        <v>0</v>
      </c>
      <c r="AB1479" s="1167">
        <v>0</v>
      </c>
      <c r="AC1479" s="1167">
        <v>0</v>
      </c>
      <c r="AD1479" s="1167">
        <v>0</v>
      </c>
      <c r="AE1479" s="1167">
        <v>0</v>
      </c>
      <c r="AF1479" s="1167">
        <v>0</v>
      </c>
      <c r="AG1479" s="1167">
        <v>10</v>
      </c>
      <c r="AH1479" s="1167">
        <v>0</v>
      </c>
      <c r="AI1479" s="1167">
        <v>100</v>
      </c>
      <c r="BK1479" s="1167">
        <v>1475</v>
      </c>
    </row>
    <row r="1480" spans="1:63" s="1167" customFormat="1" ht="13.5" customHeight="1">
      <c r="A1480" s="1218">
        <v>44313</v>
      </c>
      <c r="B1480" s="1167" t="s">
        <v>893</v>
      </c>
      <c r="C1480" s="1167" t="s">
        <v>66</v>
      </c>
      <c r="D1480" s="1167">
        <v>25</v>
      </c>
      <c r="E1480" s="1167">
        <v>25</v>
      </c>
      <c r="J1480" s="1167">
        <v>0</v>
      </c>
      <c r="O1480" s="1167">
        <v>0</v>
      </c>
      <c r="R1480" s="1167">
        <v>6</v>
      </c>
      <c r="T1480" s="1167">
        <v>150</v>
      </c>
      <c r="U1480" s="1167">
        <v>0</v>
      </c>
      <c r="V1480" s="1167">
        <v>0</v>
      </c>
      <c r="W1480" s="1167">
        <v>6</v>
      </c>
      <c r="X1480" s="1167">
        <v>0</v>
      </c>
      <c r="Y1480" s="1167">
        <v>150</v>
      </c>
      <c r="Z1480" s="1167">
        <v>0</v>
      </c>
      <c r="AA1480" s="1167">
        <v>0</v>
      </c>
      <c r="AB1480" s="1167">
        <v>0</v>
      </c>
      <c r="AC1480" s="1167">
        <v>0</v>
      </c>
      <c r="AD1480" s="1167">
        <v>0</v>
      </c>
      <c r="AE1480" s="1167">
        <v>0</v>
      </c>
      <c r="AF1480" s="1167">
        <v>0</v>
      </c>
      <c r="AG1480" s="1167">
        <v>6</v>
      </c>
      <c r="AH1480" s="1167">
        <v>0</v>
      </c>
      <c r="AI1480" s="1167">
        <v>150</v>
      </c>
      <c r="BK1480" s="1167">
        <v>1476</v>
      </c>
    </row>
    <row r="1481" spans="1:63" s="1167" customFormat="1" ht="13.5" customHeight="1">
      <c r="A1481" s="1218">
        <v>44313</v>
      </c>
      <c r="B1481" s="1167" t="s">
        <v>126</v>
      </c>
      <c r="C1481" s="1167" t="s">
        <v>66</v>
      </c>
      <c r="D1481" s="1167">
        <v>15</v>
      </c>
      <c r="E1481" s="1167">
        <v>15</v>
      </c>
      <c r="J1481" s="1167">
        <v>0</v>
      </c>
      <c r="M1481" s="1167">
        <v>6</v>
      </c>
      <c r="O1481" s="1167">
        <v>90</v>
      </c>
      <c r="T1481" s="1167">
        <v>0</v>
      </c>
      <c r="U1481" s="1167">
        <v>0</v>
      </c>
      <c r="V1481" s="1167">
        <v>0</v>
      </c>
      <c r="W1481" s="1167">
        <v>6</v>
      </c>
      <c r="X1481" s="1167">
        <v>0</v>
      </c>
      <c r="Y1481" s="1167">
        <v>90</v>
      </c>
      <c r="Z1481" s="1167">
        <v>0</v>
      </c>
      <c r="AA1481" s="1167">
        <v>0</v>
      </c>
      <c r="AB1481" s="1167">
        <v>0</v>
      </c>
      <c r="AC1481" s="1167">
        <v>0</v>
      </c>
      <c r="AD1481" s="1167">
        <v>0</v>
      </c>
      <c r="AE1481" s="1167">
        <v>0</v>
      </c>
      <c r="AF1481" s="1167">
        <v>0</v>
      </c>
      <c r="AG1481" s="1167">
        <v>6</v>
      </c>
      <c r="AH1481" s="1167">
        <v>0</v>
      </c>
      <c r="AI1481" s="1167">
        <v>90</v>
      </c>
      <c r="BK1481" s="1167">
        <v>1477</v>
      </c>
    </row>
    <row r="1482" spans="1:63" s="1167" customFormat="1" ht="13.5" customHeight="1">
      <c r="A1482" s="1218">
        <v>44313</v>
      </c>
      <c r="B1482" s="1167" t="s">
        <v>918</v>
      </c>
      <c r="C1482" s="1167" t="s">
        <v>66</v>
      </c>
      <c r="D1482" s="1167">
        <v>15</v>
      </c>
      <c r="E1482" s="1167">
        <v>15</v>
      </c>
      <c r="J1482" s="1167">
        <v>0</v>
      </c>
      <c r="O1482" s="1167">
        <v>0</v>
      </c>
      <c r="T1482" s="1167">
        <v>0</v>
      </c>
      <c r="U1482" s="1167">
        <v>0</v>
      </c>
      <c r="V1482" s="1167">
        <v>0</v>
      </c>
      <c r="W1482" s="1167">
        <v>0</v>
      </c>
      <c r="X1482" s="1167">
        <v>0</v>
      </c>
      <c r="Y1482" s="1167">
        <v>0</v>
      </c>
      <c r="Z1482" s="1167">
        <v>0</v>
      </c>
      <c r="AA1482" s="1167">
        <v>0</v>
      </c>
      <c r="AB1482" s="1167">
        <v>0</v>
      </c>
      <c r="AC1482" s="1167">
        <v>0</v>
      </c>
      <c r="AD1482" s="1167">
        <v>0</v>
      </c>
      <c r="AE1482" s="1167">
        <v>0</v>
      </c>
      <c r="AF1482" s="1167">
        <v>0</v>
      </c>
      <c r="AG1482" s="1167">
        <v>0</v>
      </c>
      <c r="AH1482" s="1167">
        <v>0</v>
      </c>
      <c r="AI1482" s="1167">
        <v>0</v>
      </c>
      <c r="BK1482" s="1167">
        <v>1478</v>
      </c>
    </row>
    <row r="1483" spans="1:63" s="1167" customFormat="1" ht="13.5" customHeight="1">
      <c r="A1483" s="1218">
        <v>44313</v>
      </c>
      <c r="B1483" s="1167" t="s">
        <v>64</v>
      </c>
      <c r="C1483" s="1167" t="s">
        <v>66</v>
      </c>
      <c r="D1483" s="1167">
        <v>13</v>
      </c>
      <c r="E1483" s="1167">
        <v>13</v>
      </c>
      <c r="J1483" s="1167">
        <v>0</v>
      </c>
      <c r="O1483" s="1167">
        <v>0</v>
      </c>
      <c r="T1483" s="1167">
        <v>0</v>
      </c>
      <c r="U1483" s="1167">
        <v>0</v>
      </c>
      <c r="V1483" s="1167">
        <v>0</v>
      </c>
      <c r="W1483" s="1167">
        <v>0</v>
      </c>
      <c r="X1483" s="1167">
        <v>0</v>
      </c>
      <c r="Y1483" s="1167">
        <v>0</v>
      </c>
      <c r="Z1483" s="1167">
        <v>0</v>
      </c>
      <c r="AA1483" s="1167">
        <v>0</v>
      </c>
      <c r="AB1483" s="1167">
        <v>0</v>
      </c>
      <c r="AC1483" s="1167">
        <v>0</v>
      </c>
      <c r="AD1483" s="1167">
        <v>0</v>
      </c>
      <c r="AE1483" s="1167">
        <v>0</v>
      </c>
      <c r="AF1483" s="1167">
        <v>0</v>
      </c>
      <c r="AG1483" s="1167">
        <v>0</v>
      </c>
      <c r="AH1483" s="1167">
        <v>0</v>
      </c>
      <c r="AI1483" s="1167">
        <v>0</v>
      </c>
      <c r="BK1483" s="1167">
        <v>1479</v>
      </c>
    </row>
    <row r="1484" spans="1:63" s="1167" customFormat="1" ht="13.5" customHeight="1">
      <c r="A1484" s="1218">
        <v>44313</v>
      </c>
      <c r="B1484" s="1167" t="s">
        <v>511</v>
      </c>
      <c r="C1484" s="1167" t="s">
        <v>66</v>
      </c>
      <c r="D1484" s="1167">
        <v>20</v>
      </c>
      <c r="E1484" s="1167">
        <v>15</v>
      </c>
      <c r="J1484" s="1167">
        <v>0</v>
      </c>
      <c r="O1484" s="1167">
        <v>0</v>
      </c>
      <c r="T1484" s="1167">
        <v>0</v>
      </c>
      <c r="U1484" s="1167">
        <v>0</v>
      </c>
      <c r="V1484" s="1167">
        <v>0</v>
      </c>
      <c r="W1484" s="1167">
        <v>0</v>
      </c>
      <c r="X1484" s="1167">
        <v>0</v>
      </c>
      <c r="Y1484" s="1167">
        <v>0</v>
      </c>
      <c r="Z1484" s="1167">
        <v>0</v>
      </c>
      <c r="AA1484" s="1167">
        <v>0</v>
      </c>
      <c r="AB1484" s="1167">
        <v>0</v>
      </c>
      <c r="AC1484" s="1167">
        <v>0</v>
      </c>
      <c r="AD1484" s="1167">
        <v>0</v>
      </c>
      <c r="AE1484" s="1167">
        <v>0</v>
      </c>
      <c r="AF1484" s="1167">
        <v>0</v>
      </c>
      <c r="AG1484" s="1167">
        <v>0</v>
      </c>
      <c r="AH1484" s="1167">
        <v>0</v>
      </c>
      <c r="AI1484" s="1167">
        <v>0</v>
      </c>
      <c r="BK1484" s="1167">
        <v>1480</v>
      </c>
    </row>
    <row r="1485" spans="1:63" s="1167" customFormat="1" ht="13.5" customHeight="1">
      <c r="A1485" s="1218">
        <v>44313</v>
      </c>
      <c r="B1485" s="1167" t="s">
        <v>895</v>
      </c>
      <c r="C1485" s="1167" t="s">
        <v>66</v>
      </c>
      <c r="D1485" s="1167">
        <v>8</v>
      </c>
      <c r="E1485" s="1167">
        <v>8</v>
      </c>
      <c r="J1485" s="1167">
        <v>0</v>
      </c>
      <c r="M1485" s="1167">
        <v>6</v>
      </c>
      <c r="O1485" s="1167">
        <v>48</v>
      </c>
      <c r="T1485" s="1167">
        <v>0</v>
      </c>
      <c r="U1485" s="1167">
        <v>0</v>
      </c>
      <c r="V1485" s="1167">
        <v>0</v>
      </c>
      <c r="W1485" s="1167">
        <v>6</v>
      </c>
      <c r="X1485" s="1167">
        <v>0</v>
      </c>
      <c r="Y1485" s="1167">
        <v>48</v>
      </c>
      <c r="Z1485" s="1167">
        <v>0</v>
      </c>
      <c r="AA1485" s="1167">
        <v>0</v>
      </c>
      <c r="AB1485" s="1167">
        <v>0</v>
      </c>
      <c r="AC1485" s="1167">
        <v>0</v>
      </c>
      <c r="AD1485" s="1167">
        <v>0</v>
      </c>
      <c r="AE1485" s="1167">
        <v>0</v>
      </c>
      <c r="AF1485" s="1167">
        <v>0</v>
      </c>
      <c r="AG1485" s="1167">
        <v>6</v>
      </c>
      <c r="AH1485" s="1167">
        <v>0</v>
      </c>
      <c r="AI1485" s="1167">
        <v>48</v>
      </c>
      <c r="BK1485" s="1167">
        <v>1481</v>
      </c>
    </row>
    <row r="1486" spans="1:63" s="1167" customFormat="1" ht="13.5" customHeight="1">
      <c r="A1486" s="1218">
        <v>44313</v>
      </c>
      <c r="B1486" s="1167" t="s">
        <v>512</v>
      </c>
      <c r="C1486" s="1167" t="s">
        <v>66</v>
      </c>
      <c r="D1486" s="1167">
        <v>20</v>
      </c>
      <c r="E1486" s="1167">
        <v>20</v>
      </c>
      <c r="J1486" s="1167">
        <v>0</v>
      </c>
      <c r="O1486" s="1167">
        <v>0</v>
      </c>
      <c r="T1486" s="1167">
        <v>0</v>
      </c>
      <c r="U1486" s="1167">
        <v>0</v>
      </c>
      <c r="V1486" s="1167">
        <v>0</v>
      </c>
      <c r="W1486" s="1167">
        <v>0</v>
      </c>
      <c r="X1486" s="1167">
        <v>0</v>
      </c>
      <c r="Y1486" s="1167">
        <v>0</v>
      </c>
      <c r="Z1486" s="1167">
        <v>0</v>
      </c>
      <c r="AA1486" s="1167">
        <v>0</v>
      </c>
      <c r="AB1486" s="1167">
        <v>0</v>
      </c>
      <c r="AC1486" s="1167">
        <v>0</v>
      </c>
      <c r="AD1486" s="1167">
        <v>0</v>
      </c>
      <c r="AE1486" s="1167">
        <v>0</v>
      </c>
      <c r="AF1486" s="1167">
        <v>0</v>
      </c>
      <c r="AG1486" s="1167">
        <v>0</v>
      </c>
      <c r="AH1486" s="1167">
        <v>0</v>
      </c>
      <c r="AI1486" s="1167">
        <v>0</v>
      </c>
      <c r="BK1486" s="1167">
        <v>1482</v>
      </c>
    </row>
    <row r="1487" spans="1:63" s="1167" customFormat="1" ht="13.5" customHeight="1">
      <c r="A1487" s="1218">
        <v>44313</v>
      </c>
      <c r="B1487" s="1167" t="s">
        <v>636</v>
      </c>
      <c r="C1487" s="1167" t="s">
        <v>66</v>
      </c>
      <c r="D1487" s="1167">
        <v>10</v>
      </c>
      <c r="E1487" s="1167">
        <v>10</v>
      </c>
      <c r="J1487" s="1167">
        <v>0</v>
      </c>
      <c r="O1487" s="1167">
        <v>0</v>
      </c>
      <c r="T1487" s="1167">
        <v>0</v>
      </c>
      <c r="U1487" s="1167">
        <v>0</v>
      </c>
      <c r="V1487" s="1167">
        <v>0</v>
      </c>
      <c r="W1487" s="1167">
        <v>0</v>
      </c>
      <c r="X1487" s="1167">
        <v>0</v>
      </c>
      <c r="Y1487" s="1167">
        <v>0</v>
      </c>
      <c r="Z1487" s="1167">
        <v>0</v>
      </c>
      <c r="AA1487" s="1167">
        <v>0</v>
      </c>
      <c r="AB1487" s="1167">
        <v>0</v>
      </c>
      <c r="AC1487" s="1167">
        <v>0</v>
      </c>
      <c r="AD1487" s="1167">
        <v>0</v>
      </c>
      <c r="AE1487" s="1167">
        <v>0</v>
      </c>
      <c r="AF1487" s="1167">
        <v>0</v>
      </c>
      <c r="AG1487" s="1167">
        <v>0</v>
      </c>
      <c r="AH1487" s="1167">
        <v>0</v>
      </c>
      <c r="AI1487" s="1167">
        <v>0</v>
      </c>
      <c r="BK1487" s="1167">
        <v>1483</v>
      </c>
    </row>
    <row r="1488" spans="1:63" s="1167" customFormat="1" ht="13.5" customHeight="1">
      <c r="A1488" s="1218">
        <v>44314</v>
      </c>
      <c r="B1488" s="1167" t="s">
        <v>229</v>
      </c>
      <c r="C1488" s="1167" t="s">
        <v>66</v>
      </c>
      <c r="D1488" s="1167">
        <v>2</v>
      </c>
      <c r="E1488" s="1167">
        <v>2</v>
      </c>
      <c r="F1488" s="1167">
        <v>30</v>
      </c>
      <c r="J1488" s="1167">
        <v>60</v>
      </c>
      <c r="K1488" s="1167">
        <v>50</v>
      </c>
      <c r="O1488" s="1167">
        <v>100</v>
      </c>
      <c r="P1488" s="1167">
        <v>40</v>
      </c>
      <c r="T1488" s="1167">
        <v>80</v>
      </c>
      <c r="U1488" s="1167">
        <v>120</v>
      </c>
      <c r="V1488" s="1167">
        <v>0</v>
      </c>
      <c r="W1488" s="1167">
        <v>0</v>
      </c>
      <c r="X1488" s="1167">
        <v>0</v>
      </c>
      <c r="Y1488" s="1167">
        <v>240</v>
      </c>
      <c r="Z1488" s="1167">
        <v>8636</v>
      </c>
      <c r="AA1488" s="1167">
        <v>0</v>
      </c>
      <c r="AB1488" s="1167">
        <v>0</v>
      </c>
      <c r="AC1488" s="1167">
        <v>0</v>
      </c>
      <c r="AD1488" s="1167">
        <v>17272</v>
      </c>
      <c r="AI1488" s="1167">
        <v>0</v>
      </c>
      <c r="AJ1488" s="1167">
        <v>114</v>
      </c>
      <c r="AK1488" s="1167">
        <v>14</v>
      </c>
      <c r="AM1488" s="1167">
        <v>114</v>
      </c>
      <c r="AN1488" s="1167">
        <v>32</v>
      </c>
      <c r="AO1488" s="1167">
        <v>0.16</v>
      </c>
      <c r="AP1488" s="1167">
        <v>114</v>
      </c>
      <c r="AQ1488" s="1167">
        <v>32</v>
      </c>
      <c r="AR1488" s="1167">
        <v>0.28999999999999998</v>
      </c>
      <c r="AS1488" s="1167">
        <v>13</v>
      </c>
      <c r="AT1488" s="1167">
        <v>14</v>
      </c>
      <c r="AV1488" s="1167">
        <v>13</v>
      </c>
      <c r="AW1488" s="1167">
        <v>24</v>
      </c>
      <c r="AX1488" s="1167">
        <v>0.16</v>
      </c>
      <c r="AY1488" s="1167">
        <v>13</v>
      </c>
      <c r="AZ1488" s="1167">
        <v>24</v>
      </c>
      <c r="BA1488" s="1167">
        <v>0.26</v>
      </c>
      <c r="BG1488" s="1167">
        <v>11964.899999999994</v>
      </c>
      <c r="BH1488" s="1167">
        <v>93</v>
      </c>
      <c r="BI1488" s="1167">
        <v>21.179999999999609</v>
      </c>
      <c r="BK1488" s="1167">
        <v>1484</v>
      </c>
    </row>
    <row r="1489" spans="1:63" s="1167" customFormat="1" ht="13.5" customHeight="1">
      <c r="A1489" s="1218">
        <v>44314</v>
      </c>
      <c r="B1489" s="1167" t="s">
        <v>848</v>
      </c>
      <c r="C1489" s="1167" t="s">
        <v>66</v>
      </c>
      <c r="D1489" s="1167">
        <v>2</v>
      </c>
      <c r="E1489" s="1167">
        <v>2</v>
      </c>
      <c r="J1489" s="1167">
        <v>0</v>
      </c>
      <c r="O1489" s="1167">
        <v>0</v>
      </c>
      <c r="T1489" s="1167">
        <v>0</v>
      </c>
      <c r="U1489" s="1167">
        <v>0</v>
      </c>
      <c r="V1489" s="1167">
        <v>0</v>
      </c>
      <c r="W1489" s="1167">
        <v>0</v>
      </c>
      <c r="X1489" s="1167">
        <v>0</v>
      </c>
      <c r="Y1489" s="1167">
        <v>0</v>
      </c>
      <c r="Z1489" s="1167">
        <v>1980</v>
      </c>
      <c r="AA1489" s="1167">
        <v>0</v>
      </c>
      <c r="AB1489" s="1167">
        <v>0</v>
      </c>
      <c r="AC1489" s="1167">
        <v>0</v>
      </c>
      <c r="AD1489" s="1167">
        <v>3960</v>
      </c>
      <c r="AI1489" s="1167">
        <v>0</v>
      </c>
      <c r="BK1489" s="1167">
        <v>1485</v>
      </c>
    </row>
    <row r="1490" spans="1:63" s="1167" customFormat="1" ht="13.5" customHeight="1">
      <c r="A1490" s="1218">
        <v>44314</v>
      </c>
      <c r="B1490" s="1167" t="s">
        <v>202</v>
      </c>
      <c r="C1490" s="1167" t="s">
        <v>66</v>
      </c>
      <c r="D1490" s="1167">
        <v>12.6</v>
      </c>
      <c r="E1490" s="1167">
        <v>12.6</v>
      </c>
      <c r="F1490" s="1167">
        <v>19</v>
      </c>
      <c r="J1490" s="1167">
        <v>239.4</v>
      </c>
      <c r="K1490" s="1167">
        <v>37</v>
      </c>
      <c r="O1490" s="1167">
        <v>466.2</v>
      </c>
      <c r="P1490" s="1167">
        <v>37</v>
      </c>
      <c r="T1490" s="1167">
        <v>466.2</v>
      </c>
      <c r="U1490" s="1167">
        <v>93</v>
      </c>
      <c r="V1490" s="1167">
        <v>0</v>
      </c>
      <c r="W1490" s="1167">
        <v>0</v>
      </c>
      <c r="X1490" s="1167">
        <v>0</v>
      </c>
      <c r="Y1490" s="1167">
        <v>1171.8</v>
      </c>
      <c r="Z1490" s="1167">
        <v>3076</v>
      </c>
      <c r="AA1490" s="1167">
        <v>0</v>
      </c>
      <c r="AB1490" s="1167">
        <v>0</v>
      </c>
      <c r="AC1490" s="1167">
        <v>0</v>
      </c>
      <c r="AD1490" s="1167">
        <v>38757.599999999999</v>
      </c>
      <c r="AI1490" s="1167">
        <v>0</v>
      </c>
      <c r="BK1490" s="1167">
        <v>1486</v>
      </c>
    </row>
    <row r="1491" spans="1:63" s="1167" customFormat="1" ht="13.5" customHeight="1">
      <c r="A1491" s="1218">
        <v>44314</v>
      </c>
      <c r="B1491" s="1167" t="s">
        <v>850</v>
      </c>
      <c r="C1491" s="1167" t="s">
        <v>389</v>
      </c>
      <c r="D1491" s="1167">
        <v>10</v>
      </c>
      <c r="E1491" s="1167">
        <v>10</v>
      </c>
      <c r="J1491" s="1167">
        <v>0</v>
      </c>
      <c r="M1491" s="1167">
        <v>0.8</v>
      </c>
      <c r="O1491" s="1167">
        <v>8</v>
      </c>
      <c r="R1491" s="1167">
        <v>0.7</v>
      </c>
      <c r="T1491" s="1167">
        <v>7</v>
      </c>
      <c r="U1491" s="1167">
        <v>0</v>
      </c>
      <c r="V1491" s="1167">
        <v>0</v>
      </c>
      <c r="W1491" s="1167">
        <v>1.5</v>
      </c>
      <c r="X1491" s="1167">
        <v>0</v>
      </c>
      <c r="Y1491" s="1167">
        <v>15</v>
      </c>
      <c r="Z1491" s="1167">
        <v>0</v>
      </c>
      <c r="AA1491" s="1167">
        <v>0</v>
      </c>
      <c r="AB1491" s="1167">
        <v>6</v>
      </c>
      <c r="AC1491" s="1167">
        <v>0</v>
      </c>
      <c r="AD1491" s="1167">
        <v>60</v>
      </c>
      <c r="AI1491" s="1167">
        <v>0</v>
      </c>
      <c r="BK1491" s="1167">
        <v>1487</v>
      </c>
    </row>
    <row r="1492" spans="1:63" s="1167" customFormat="1" ht="13.5" customHeight="1">
      <c r="A1492" s="1218">
        <v>44314</v>
      </c>
      <c r="B1492" s="1167" t="s">
        <v>851</v>
      </c>
      <c r="C1492" s="1167" t="s">
        <v>389</v>
      </c>
      <c r="D1492" s="1167">
        <v>30</v>
      </c>
      <c r="E1492" s="1167">
        <v>25</v>
      </c>
      <c r="G1492" s="1167">
        <v>2</v>
      </c>
      <c r="J1492" s="1167">
        <v>50</v>
      </c>
      <c r="L1492" s="1167">
        <v>2</v>
      </c>
      <c r="O1492" s="1167">
        <v>50</v>
      </c>
      <c r="Q1492" s="1167">
        <v>2</v>
      </c>
      <c r="T1492" s="1167">
        <v>50</v>
      </c>
      <c r="U1492" s="1167">
        <v>0</v>
      </c>
      <c r="V1492" s="1167">
        <v>6</v>
      </c>
      <c r="W1492" s="1167">
        <v>0</v>
      </c>
      <c r="X1492" s="1167">
        <v>0</v>
      </c>
      <c r="Y1492" s="1167">
        <v>150</v>
      </c>
      <c r="Z1492" s="1167">
        <v>0</v>
      </c>
      <c r="AA1492" s="1167">
        <v>42</v>
      </c>
      <c r="AB1492" s="1167">
        <v>0</v>
      </c>
      <c r="AC1492" s="1167">
        <v>0</v>
      </c>
      <c r="AD1492" s="1167">
        <v>1050</v>
      </c>
      <c r="AI1492" s="1167">
        <v>0</v>
      </c>
      <c r="BK1492" s="1167">
        <v>1488</v>
      </c>
    </row>
    <row r="1493" spans="1:63" s="1167" customFormat="1" ht="13.5" customHeight="1">
      <c r="A1493" s="1218">
        <v>44314</v>
      </c>
      <c r="B1493" s="1167" t="s">
        <v>496</v>
      </c>
      <c r="C1493" s="1167" t="s">
        <v>852</v>
      </c>
      <c r="D1493" s="1167">
        <v>42</v>
      </c>
      <c r="E1493" s="1167">
        <v>42</v>
      </c>
      <c r="H1493" s="1167">
        <v>0.4</v>
      </c>
      <c r="J1493" s="1167">
        <v>16.8</v>
      </c>
      <c r="M1493" s="1167">
        <v>0.8</v>
      </c>
      <c r="O1493" s="1167">
        <v>33.6</v>
      </c>
      <c r="R1493" s="1167">
        <v>0.8</v>
      </c>
      <c r="T1493" s="1167">
        <v>33.6</v>
      </c>
      <c r="U1493" s="1167">
        <v>0</v>
      </c>
      <c r="V1493" s="1167">
        <v>0</v>
      </c>
      <c r="W1493" s="1167">
        <v>2</v>
      </c>
      <c r="X1493" s="1167">
        <v>0</v>
      </c>
      <c r="Y1493" s="1167">
        <v>84</v>
      </c>
      <c r="Z1493" s="1167">
        <v>0</v>
      </c>
      <c r="AA1493" s="1167">
        <v>0</v>
      </c>
      <c r="AB1493" s="1167">
        <v>12.700000000000003</v>
      </c>
      <c r="AC1493" s="1167">
        <v>0</v>
      </c>
      <c r="AD1493" s="1167">
        <v>533.40000000000009</v>
      </c>
      <c r="AI1493" s="1167">
        <v>0</v>
      </c>
      <c r="BK1493" s="1167">
        <v>1489</v>
      </c>
    </row>
    <row r="1494" spans="1:63" s="1167" customFormat="1" ht="13.5" customHeight="1">
      <c r="A1494" s="1218">
        <v>44314</v>
      </c>
      <c r="B1494" s="1167" t="s">
        <v>43</v>
      </c>
      <c r="C1494" s="1167" t="s">
        <v>66</v>
      </c>
      <c r="D1494" s="1167">
        <v>3.5</v>
      </c>
      <c r="E1494" s="1167">
        <v>3.5</v>
      </c>
      <c r="H1494" s="1167">
        <v>1</v>
      </c>
      <c r="J1494" s="1167">
        <v>3.5</v>
      </c>
      <c r="M1494" s="1167">
        <v>1.5</v>
      </c>
      <c r="O1494" s="1167">
        <v>5.25</v>
      </c>
      <c r="P1494" s="1167" t="s">
        <v>883</v>
      </c>
      <c r="R1494" s="1167">
        <v>1.5</v>
      </c>
      <c r="T1494" s="1167">
        <v>5.25</v>
      </c>
      <c r="U1494" s="1167">
        <v>0</v>
      </c>
      <c r="W1494" s="1167">
        <v>4</v>
      </c>
      <c r="X1494" s="1167">
        <v>0</v>
      </c>
      <c r="Y1494" s="1167">
        <v>14</v>
      </c>
      <c r="Z1494" s="1167">
        <v>0</v>
      </c>
      <c r="AA1494" s="1167">
        <v>0</v>
      </c>
      <c r="AB1494" s="1167">
        <v>70</v>
      </c>
      <c r="AC1494" s="1167">
        <v>0</v>
      </c>
      <c r="AD1494" s="1167">
        <v>245</v>
      </c>
      <c r="AI1494" s="1167">
        <v>0</v>
      </c>
      <c r="BK1494" s="1167">
        <v>1490</v>
      </c>
    </row>
    <row r="1495" spans="1:63" s="1167" customFormat="1" ht="13.5" customHeight="1">
      <c r="A1495" s="1218">
        <v>44314</v>
      </c>
      <c r="B1495" s="1167" t="s">
        <v>618</v>
      </c>
      <c r="C1495" s="1167" t="s">
        <v>66</v>
      </c>
      <c r="D1495" s="1167">
        <v>35</v>
      </c>
      <c r="E1495" s="1167">
        <v>35</v>
      </c>
      <c r="H1495" s="1167">
        <v>0.4</v>
      </c>
      <c r="J1495" s="1167">
        <v>14</v>
      </c>
      <c r="M1495" s="1167">
        <v>0.8</v>
      </c>
      <c r="O1495" s="1167">
        <v>28</v>
      </c>
      <c r="R1495" s="1167">
        <v>0.8</v>
      </c>
      <c r="T1495" s="1167">
        <v>28</v>
      </c>
      <c r="U1495" s="1167">
        <v>0</v>
      </c>
      <c r="V1495" s="1167">
        <v>0</v>
      </c>
      <c r="W1495" s="1167">
        <v>2</v>
      </c>
      <c r="X1495" s="1167">
        <v>0</v>
      </c>
      <c r="Y1495" s="1167">
        <v>70</v>
      </c>
      <c r="Z1495" s="1167">
        <v>0</v>
      </c>
      <c r="AA1495" s="1167">
        <v>0</v>
      </c>
      <c r="AB1495" s="1167">
        <v>8.8000000000000007</v>
      </c>
      <c r="AC1495" s="1167">
        <v>0</v>
      </c>
      <c r="AD1495" s="1167">
        <v>308</v>
      </c>
      <c r="AI1495" s="1167">
        <v>0</v>
      </c>
      <c r="BK1495" s="1167">
        <v>1491</v>
      </c>
    </row>
    <row r="1496" spans="1:63" s="1167" customFormat="1" ht="13.5" customHeight="1">
      <c r="A1496" s="1218">
        <v>44314</v>
      </c>
      <c r="B1496" s="1167" t="s">
        <v>44</v>
      </c>
      <c r="C1496" s="1167" t="s">
        <v>66</v>
      </c>
      <c r="D1496" s="1167">
        <v>20</v>
      </c>
      <c r="E1496" s="1167">
        <v>20</v>
      </c>
      <c r="H1496" s="1167">
        <v>0.4</v>
      </c>
      <c r="J1496" s="1167">
        <v>8</v>
      </c>
      <c r="M1496" s="1167">
        <v>0.8</v>
      </c>
      <c r="O1496" s="1167">
        <v>16</v>
      </c>
      <c r="Q1496" s="1167" t="s">
        <v>884</v>
      </c>
      <c r="R1496" s="1167">
        <v>0.8</v>
      </c>
      <c r="T1496" s="1167">
        <v>16</v>
      </c>
      <c r="U1496" s="1167">
        <v>0</v>
      </c>
      <c r="V1496" s="1167">
        <v>0</v>
      </c>
      <c r="W1496" s="1167">
        <v>2</v>
      </c>
      <c r="X1496" s="1167">
        <v>0</v>
      </c>
      <c r="Y1496" s="1167">
        <v>40</v>
      </c>
      <c r="Z1496" s="1167">
        <v>0</v>
      </c>
      <c r="AA1496" s="1167">
        <v>0</v>
      </c>
      <c r="AB1496" s="1167">
        <v>8.8000000000000007</v>
      </c>
      <c r="AC1496" s="1167">
        <v>0</v>
      </c>
      <c r="AD1496" s="1167">
        <v>176</v>
      </c>
      <c r="AI1496" s="1167">
        <v>0</v>
      </c>
      <c r="BK1496" s="1167">
        <v>1492</v>
      </c>
    </row>
    <row r="1497" spans="1:63" s="1167" customFormat="1" ht="13.5" customHeight="1">
      <c r="A1497" s="1218">
        <v>44314</v>
      </c>
      <c r="B1497" s="1167" t="s">
        <v>593</v>
      </c>
      <c r="C1497" s="1167" t="s">
        <v>389</v>
      </c>
      <c r="D1497" s="1167">
        <v>22</v>
      </c>
      <c r="E1497" s="1167">
        <v>22</v>
      </c>
      <c r="H1497" s="1167">
        <v>1</v>
      </c>
      <c r="J1497" s="1167">
        <v>22</v>
      </c>
      <c r="M1497" s="1167">
        <v>1</v>
      </c>
      <c r="O1497" s="1167">
        <v>22</v>
      </c>
      <c r="R1497" s="1167">
        <v>1.5</v>
      </c>
      <c r="T1497" s="1167">
        <v>33</v>
      </c>
      <c r="U1497" s="1167">
        <v>0</v>
      </c>
      <c r="V1497" s="1167">
        <v>0</v>
      </c>
      <c r="W1497" s="1167">
        <v>3.5</v>
      </c>
      <c r="X1497" s="1167">
        <v>0</v>
      </c>
      <c r="Y1497" s="1167">
        <v>77</v>
      </c>
      <c r="Z1497" s="1167">
        <v>0</v>
      </c>
      <c r="AA1497" s="1167">
        <v>0</v>
      </c>
      <c r="AB1497" s="1167">
        <v>15</v>
      </c>
      <c r="AC1497" s="1167">
        <v>0</v>
      </c>
      <c r="AD1497" s="1167">
        <v>330</v>
      </c>
      <c r="AI1497" s="1167">
        <v>0</v>
      </c>
      <c r="BK1497" s="1167">
        <v>1493</v>
      </c>
    </row>
    <row r="1498" spans="1:63" s="1167" customFormat="1" ht="13.5" customHeight="1">
      <c r="A1498" s="1218">
        <v>44314</v>
      </c>
      <c r="B1498" s="1167" t="s">
        <v>45</v>
      </c>
      <c r="C1498" s="1167" t="s">
        <v>66</v>
      </c>
      <c r="D1498" s="1167">
        <v>130</v>
      </c>
      <c r="E1498" s="1167">
        <v>90</v>
      </c>
      <c r="F1498" s="1167" t="s">
        <v>885</v>
      </c>
      <c r="G1498" s="1167" t="s">
        <v>886</v>
      </c>
      <c r="J1498" s="1167">
        <v>0</v>
      </c>
      <c r="M1498" s="1167">
        <v>0.1</v>
      </c>
      <c r="O1498" s="1167">
        <v>9</v>
      </c>
      <c r="R1498" s="1167">
        <v>0.1</v>
      </c>
      <c r="T1498" s="1167">
        <v>9</v>
      </c>
      <c r="U1498" s="1167">
        <v>0</v>
      </c>
      <c r="V1498" s="1167">
        <v>0</v>
      </c>
      <c r="W1498" s="1167">
        <v>0.2</v>
      </c>
      <c r="X1498" s="1167">
        <v>0</v>
      </c>
      <c r="Y1498" s="1167">
        <v>18</v>
      </c>
      <c r="Z1498" s="1167">
        <v>0</v>
      </c>
      <c r="AA1498" s="1167">
        <v>0</v>
      </c>
      <c r="AB1498" s="1167">
        <v>1.5999999999999976</v>
      </c>
      <c r="AC1498" s="1167">
        <v>0</v>
      </c>
      <c r="AD1498" s="1167">
        <v>143.9999999999998</v>
      </c>
      <c r="AI1498" s="1167">
        <v>0</v>
      </c>
      <c r="BK1498" s="1167">
        <v>1494</v>
      </c>
    </row>
    <row r="1499" spans="1:63" s="1167" customFormat="1" ht="13.5" customHeight="1">
      <c r="A1499" s="1218">
        <v>44314</v>
      </c>
      <c r="B1499" s="1167" t="s">
        <v>46</v>
      </c>
      <c r="C1499" s="1167" t="s">
        <v>66</v>
      </c>
      <c r="D1499" s="1167">
        <v>35</v>
      </c>
      <c r="E1499" s="1167">
        <v>35</v>
      </c>
      <c r="H1499" s="1167">
        <v>0.1</v>
      </c>
      <c r="J1499" s="1167">
        <v>3.5</v>
      </c>
      <c r="M1499" s="1167">
        <v>0.2</v>
      </c>
      <c r="O1499" s="1167">
        <v>7</v>
      </c>
      <c r="R1499" s="1167">
        <v>0.2</v>
      </c>
      <c r="T1499" s="1167">
        <v>7</v>
      </c>
      <c r="U1499" s="1167">
        <v>0</v>
      </c>
      <c r="V1499" s="1167">
        <v>0</v>
      </c>
      <c r="W1499" s="1167">
        <v>0.5</v>
      </c>
      <c r="X1499" s="1167">
        <v>0</v>
      </c>
      <c r="Y1499" s="1167">
        <v>17.5</v>
      </c>
      <c r="Z1499" s="1167">
        <v>0</v>
      </c>
      <c r="AA1499" s="1167">
        <v>0</v>
      </c>
      <c r="AB1499" s="1167">
        <v>1.5</v>
      </c>
      <c r="AC1499" s="1167">
        <v>0</v>
      </c>
      <c r="AD1499" s="1167">
        <v>52.5</v>
      </c>
      <c r="AI1499" s="1167">
        <v>0</v>
      </c>
      <c r="BK1499" s="1167">
        <v>1495</v>
      </c>
    </row>
    <row r="1500" spans="1:63" s="1167" customFormat="1" ht="13.5" customHeight="1">
      <c r="A1500" s="1218">
        <v>44314</v>
      </c>
      <c r="B1500" s="1167" t="s">
        <v>47</v>
      </c>
      <c r="C1500" s="1167" t="s">
        <v>66</v>
      </c>
      <c r="D1500" s="1167">
        <v>17</v>
      </c>
      <c r="E1500" s="1167">
        <v>17</v>
      </c>
      <c r="J1500" s="1167">
        <v>0</v>
      </c>
      <c r="O1500" s="1167">
        <v>0</v>
      </c>
      <c r="T1500" s="1167">
        <v>0</v>
      </c>
      <c r="U1500" s="1167">
        <v>0</v>
      </c>
      <c r="V1500" s="1167">
        <v>0</v>
      </c>
      <c r="W1500" s="1167">
        <v>0</v>
      </c>
      <c r="X1500" s="1167">
        <v>0</v>
      </c>
      <c r="Y1500" s="1167">
        <v>0</v>
      </c>
      <c r="Z1500" s="1167">
        <v>0</v>
      </c>
      <c r="AA1500" s="1167">
        <v>0</v>
      </c>
      <c r="AB1500" s="1167">
        <v>0</v>
      </c>
      <c r="AC1500" s="1167">
        <v>0</v>
      </c>
      <c r="AD1500" s="1167">
        <v>0</v>
      </c>
      <c r="AI1500" s="1167">
        <v>0</v>
      </c>
      <c r="BK1500" s="1167">
        <v>1496</v>
      </c>
    </row>
    <row r="1501" spans="1:63" s="1167" customFormat="1" ht="13.5" customHeight="1">
      <c r="A1501" s="1218">
        <v>44314</v>
      </c>
      <c r="B1501" s="1167" t="s">
        <v>48</v>
      </c>
      <c r="C1501" s="1167" t="s">
        <v>389</v>
      </c>
      <c r="D1501" s="1167">
        <v>23</v>
      </c>
      <c r="E1501" s="1167">
        <v>23</v>
      </c>
      <c r="H1501" s="1167">
        <v>0.5</v>
      </c>
      <c r="J1501" s="1167">
        <v>11.5</v>
      </c>
      <c r="M1501" s="1167">
        <v>0.8</v>
      </c>
      <c r="O1501" s="1167">
        <v>18.400000000000002</v>
      </c>
      <c r="R1501" s="1167">
        <v>0.7</v>
      </c>
      <c r="T1501" s="1167">
        <v>16.099999999999998</v>
      </c>
      <c r="U1501" s="1167">
        <v>0</v>
      </c>
      <c r="V1501" s="1167">
        <v>0</v>
      </c>
      <c r="W1501" s="1167">
        <v>2</v>
      </c>
      <c r="X1501" s="1167">
        <v>0</v>
      </c>
      <c r="Y1501" s="1167">
        <v>46</v>
      </c>
      <c r="Z1501" s="1167">
        <v>0</v>
      </c>
      <c r="AA1501" s="1167">
        <v>0</v>
      </c>
      <c r="AB1501" s="1167">
        <v>7.3000000000000007</v>
      </c>
      <c r="AC1501" s="1167">
        <v>0</v>
      </c>
      <c r="AD1501" s="1167">
        <v>167.9</v>
      </c>
      <c r="AI1501" s="1167">
        <v>0</v>
      </c>
      <c r="BK1501" s="1167">
        <v>1497</v>
      </c>
    </row>
    <row r="1502" spans="1:63" s="1167" customFormat="1" ht="13.5" customHeight="1">
      <c r="A1502" s="1218">
        <v>44314</v>
      </c>
      <c r="B1502" s="1167" t="s">
        <v>164</v>
      </c>
      <c r="C1502" s="1167" t="s">
        <v>66</v>
      </c>
      <c r="D1502" s="1167">
        <v>80</v>
      </c>
      <c r="E1502" s="1167">
        <v>80</v>
      </c>
      <c r="H1502" s="1167">
        <v>0.2</v>
      </c>
      <c r="J1502" s="1167">
        <v>16</v>
      </c>
      <c r="M1502" s="1167">
        <v>0.3</v>
      </c>
      <c r="O1502" s="1167">
        <v>24</v>
      </c>
      <c r="R1502" s="1167">
        <v>0.3</v>
      </c>
      <c r="T1502" s="1167">
        <v>24</v>
      </c>
      <c r="U1502" s="1167">
        <v>0</v>
      </c>
      <c r="V1502" s="1167">
        <v>0</v>
      </c>
      <c r="W1502" s="1167">
        <v>0.8</v>
      </c>
      <c r="X1502" s="1167">
        <v>0</v>
      </c>
      <c r="Y1502" s="1167">
        <v>64</v>
      </c>
      <c r="Z1502" s="1167">
        <v>0</v>
      </c>
      <c r="AA1502" s="1167">
        <v>0</v>
      </c>
      <c r="AB1502" s="1167">
        <v>1.4000000000000028</v>
      </c>
      <c r="AC1502" s="1167">
        <v>0</v>
      </c>
      <c r="AD1502" s="1167">
        <v>112.00000000000023</v>
      </c>
      <c r="AG1502" s="1167">
        <v>5</v>
      </c>
      <c r="AI1502" s="1167">
        <v>400</v>
      </c>
      <c r="BK1502" s="1167">
        <v>1498</v>
      </c>
    </row>
    <row r="1503" spans="1:63" s="1167" customFormat="1" ht="13.5" customHeight="1">
      <c r="A1503" s="1218">
        <v>44314</v>
      </c>
      <c r="B1503" s="1167" t="s">
        <v>49</v>
      </c>
      <c r="C1503" s="1167" t="s">
        <v>66</v>
      </c>
      <c r="D1503" s="1167">
        <v>40</v>
      </c>
      <c r="E1503" s="1167">
        <v>40</v>
      </c>
      <c r="H1503" s="1167">
        <v>0.2</v>
      </c>
      <c r="J1503" s="1167">
        <v>8</v>
      </c>
      <c r="M1503" s="1167">
        <v>0.3</v>
      </c>
      <c r="O1503" s="1167">
        <v>12</v>
      </c>
      <c r="R1503" s="1167">
        <v>0.3</v>
      </c>
      <c r="T1503" s="1167">
        <v>12</v>
      </c>
      <c r="U1503" s="1167">
        <v>0</v>
      </c>
      <c r="V1503" s="1167">
        <v>0</v>
      </c>
      <c r="W1503" s="1167">
        <v>0.8</v>
      </c>
      <c r="X1503" s="1167">
        <v>0</v>
      </c>
      <c r="Y1503" s="1167">
        <v>32</v>
      </c>
      <c r="Z1503" s="1167">
        <v>0</v>
      </c>
      <c r="AA1503" s="1167">
        <v>0</v>
      </c>
      <c r="AB1503" s="1167">
        <v>8.3999999999999844</v>
      </c>
      <c r="AC1503" s="1167">
        <v>0</v>
      </c>
      <c r="AD1503" s="1167">
        <v>335.99999999999937</v>
      </c>
      <c r="AI1503" s="1167">
        <v>0</v>
      </c>
      <c r="BK1503" s="1167">
        <v>1499</v>
      </c>
    </row>
    <row r="1504" spans="1:63" s="1167" customFormat="1" ht="13.5" customHeight="1">
      <c r="A1504" s="1218">
        <v>44314</v>
      </c>
      <c r="B1504" s="1167" t="s">
        <v>373</v>
      </c>
      <c r="C1504" s="1167" t="s">
        <v>66</v>
      </c>
      <c r="D1504" s="1167">
        <v>43</v>
      </c>
      <c r="E1504" s="1167">
        <v>43</v>
      </c>
      <c r="H1504" s="1167">
        <v>1</v>
      </c>
      <c r="J1504" s="1167">
        <v>43</v>
      </c>
      <c r="M1504" s="1167">
        <v>1</v>
      </c>
      <c r="O1504" s="1167">
        <v>43</v>
      </c>
      <c r="R1504" s="1167">
        <v>1</v>
      </c>
      <c r="T1504" s="1167">
        <v>43</v>
      </c>
      <c r="U1504" s="1167">
        <v>0</v>
      </c>
      <c r="V1504" s="1167">
        <v>0</v>
      </c>
      <c r="W1504" s="1167">
        <v>3</v>
      </c>
      <c r="X1504" s="1167">
        <v>0</v>
      </c>
      <c r="Y1504" s="1167">
        <v>129</v>
      </c>
      <c r="Z1504" s="1167">
        <v>0</v>
      </c>
      <c r="AA1504" s="1167">
        <v>0</v>
      </c>
      <c r="AB1504" s="1167">
        <v>4.8000000000000007</v>
      </c>
      <c r="AC1504" s="1167">
        <v>0</v>
      </c>
      <c r="AD1504" s="1167">
        <v>206.40000000000003</v>
      </c>
      <c r="AE1504" s="1167">
        <v>0</v>
      </c>
      <c r="AF1504" s="1167">
        <v>0</v>
      </c>
      <c r="AH1504" s="1167">
        <v>0</v>
      </c>
      <c r="AI1504" s="1167">
        <v>0</v>
      </c>
      <c r="BK1504" s="1167">
        <v>1500</v>
      </c>
    </row>
    <row r="1505" spans="1:63" s="1167" customFormat="1" ht="13.5" customHeight="1">
      <c r="A1505" s="1218">
        <v>44314</v>
      </c>
      <c r="B1505" s="1167" t="s">
        <v>853</v>
      </c>
      <c r="C1505" s="1167" t="s">
        <v>66</v>
      </c>
      <c r="D1505" s="1167">
        <v>30</v>
      </c>
      <c r="E1505" s="1167">
        <v>6</v>
      </c>
      <c r="H1505" s="1167">
        <v>0.5</v>
      </c>
      <c r="J1505" s="1167">
        <v>3</v>
      </c>
      <c r="M1505" s="1167">
        <v>1</v>
      </c>
      <c r="O1505" s="1167">
        <v>6</v>
      </c>
      <c r="R1505" s="1167">
        <v>1</v>
      </c>
      <c r="T1505" s="1167">
        <v>6</v>
      </c>
      <c r="V1505" s="1167">
        <v>0</v>
      </c>
      <c r="W1505" s="1167">
        <v>2.5</v>
      </c>
      <c r="X1505" s="1167">
        <v>0</v>
      </c>
      <c r="Y1505" s="1167">
        <v>15</v>
      </c>
      <c r="Z1505" s="1167">
        <v>0</v>
      </c>
      <c r="AA1505" s="1167">
        <v>0</v>
      </c>
      <c r="AB1505" s="1167">
        <v>12</v>
      </c>
      <c r="AC1505" s="1167">
        <v>0</v>
      </c>
      <c r="AD1505" s="1167">
        <v>72</v>
      </c>
      <c r="AE1505" s="1167">
        <v>0</v>
      </c>
      <c r="AF1505" s="1167">
        <v>0</v>
      </c>
      <c r="AH1505" s="1167">
        <v>0</v>
      </c>
      <c r="AI1505" s="1167">
        <v>0</v>
      </c>
      <c r="BK1505" s="1167">
        <v>1501</v>
      </c>
    </row>
    <row r="1506" spans="1:63" s="1167" customFormat="1" ht="13.5" customHeight="1">
      <c r="A1506" s="1218">
        <v>44314</v>
      </c>
      <c r="B1506" s="1167" t="s">
        <v>176</v>
      </c>
      <c r="C1506" s="1167" t="s">
        <v>389</v>
      </c>
      <c r="D1506" s="1167">
        <v>9</v>
      </c>
      <c r="E1506" s="1167">
        <v>9</v>
      </c>
      <c r="H1506" s="1167">
        <v>0.5</v>
      </c>
      <c r="J1506" s="1167">
        <v>4.5</v>
      </c>
      <c r="K1506" s="1167" t="s">
        <v>887</v>
      </c>
      <c r="M1506" s="1167">
        <v>1</v>
      </c>
      <c r="O1506" s="1167">
        <v>9</v>
      </c>
      <c r="R1506" s="1167">
        <v>1</v>
      </c>
      <c r="T1506" s="1167">
        <v>9</v>
      </c>
      <c r="U1506" s="1167">
        <v>0</v>
      </c>
      <c r="V1506" s="1167">
        <v>0</v>
      </c>
      <c r="W1506" s="1167">
        <v>2.5</v>
      </c>
      <c r="X1506" s="1167">
        <v>0</v>
      </c>
      <c r="Y1506" s="1167">
        <v>22.5</v>
      </c>
      <c r="Z1506" s="1167">
        <v>0</v>
      </c>
      <c r="AA1506" s="1167">
        <v>0</v>
      </c>
      <c r="AB1506" s="1167">
        <v>13</v>
      </c>
      <c r="AC1506" s="1167">
        <v>0</v>
      </c>
      <c r="AD1506" s="1167">
        <v>117</v>
      </c>
      <c r="AE1506" s="1167">
        <v>0</v>
      </c>
      <c r="AF1506" s="1167">
        <v>0</v>
      </c>
      <c r="AH1506" s="1167">
        <v>0</v>
      </c>
      <c r="AI1506" s="1167">
        <v>0</v>
      </c>
      <c r="BK1506" s="1167">
        <v>1502</v>
      </c>
    </row>
    <row r="1507" spans="1:63" s="1167" customFormat="1" ht="13.5" customHeight="1">
      <c r="A1507" s="1218">
        <v>44314</v>
      </c>
      <c r="B1507" s="1167" t="s">
        <v>158</v>
      </c>
      <c r="C1507" s="1167" t="s">
        <v>66</v>
      </c>
      <c r="D1507" s="1167">
        <v>30</v>
      </c>
      <c r="E1507" s="1167">
        <v>30</v>
      </c>
      <c r="H1507" s="1167">
        <v>0.5</v>
      </c>
      <c r="J1507" s="1167">
        <v>15</v>
      </c>
      <c r="M1507" s="1167">
        <v>1</v>
      </c>
      <c r="O1507" s="1167">
        <v>30</v>
      </c>
      <c r="R1507" s="1167">
        <v>1</v>
      </c>
      <c r="T1507" s="1167">
        <v>30</v>
      </c>
      <c r="U1507" s="1167">
        <v>0</v>
      </c>
      <c r="V1507" s="1167">
        <v>0</v>
      </c>
      <c r="W1507" s="1167">
        <v>2.5</v>
      </c>
      <c r="X1507" s="1167">
        <v>0</v>
      </c>
      <c r="Y1507" s="1167">
        <v>75</v>
      </c>
      <c r="Z1507" s="1167">
        <v>0</v>
      </c>
      <c r="AA1507" s="1167">
        <v>0</v>
      </c>
      <c r="AB1507" s="1167">
        <v>6</v>
      </c>
      <c r="AC1507" s="1167">
        <v>0</v>
      </c>
      <c r="AD1507" s="1167">
        <v>180</v>
      </c>
      <c r="AE1507" s="1167">
        <v>0</v>
      </c>
      <c r="AF1507" s="1167">
        <v>0</v>
      </c>
      <c r="AH1507" s="1167">
        <v>0</v>
      </c>
      <c r="AI1507" s="1167">
        <v>0</v>
      </c>
      <c r="BK1507" s="1167">
        <v>1503</v>
      </c>
    </row>
    <row r="1508" spans="1:63" s="1167" customFormat="1" ht="13.5" customHeight="1">
      <c r="A1508" s="1218">
        <v>44314</v>
      </c>
      <c r="B1508" s="1167" t="s">
        <v>166</v>
      </c>
      <c r="C1508" s="1167" t="s">
        <v>66</v>
      </c>
      <c r="D1508" s="1167">
        <v>30</v>
      </c>
      <c r="E1508" s="1167">
        <v>30</v>
      </c>
      <c r="J1508" s="1167">
        <v>0</v>
      </c>
      <c r="M1508" s="1167">
        <v>0.1</v>
      </c>
      <c r="O1508" s="1167">
        <v>3</v>
      </c>
      <c r="R1508" s="1167">
        <v>0.1</v>
      </c>
      <c r="T1508" s="1167">
        <v>3</v>
      </c>
      <c r="U1508" s="1167">
        <v>0</v>
      </c>
      <c r="V1508" s="1167">
        <v>0</v>
      </c>
      <c r="W1508" s="1167">
        <v>0.2</v>
      </c>
      <c r="X1508" s="1167">
        <v>0</v>
      </c>
      <c r="Y1508" s="1167">
        <v>6</v>
      </c>
      <c r="Z1508" s="1167">
        <v>0</v>
      </c>
      <c r="AA1508" s="1167">
        <v>0</v>
      </c>
      <c r="AB1508" s="1167">
        <v>2.0999999999999965</v>
      </c>
      <c r="AC1508" s="1167">
        <v>0</v>
      </c>
      <c r="AD1508" s="1167">
        <v>62.999999999999893</v>
      </c>
      <c r="AE1508" s="1167">
        <v>0</v>
      </c>
      <c r="AF1508" s="1167">
        <v>0</v>
      </c>
      <c r="AH1508" s="1167">
        <v>0</v>
      </c>
      <c r="AI1508" s="1167">
        <v>0</v>
      </c>
      <c r="BK1508" s="1167">
        <v>1504</v>
      </c>
    </row>
    <row r="1509" spans="1:63" s="1167" customFormat="1" ht="13.5" customHeight="1">
      <c r="A1509" s="1218">
        <v>44314</v>
      </c>
      <c r="B1509" s="1167" t="s">
        <v>145</v>
      </c>
      <c r="C1509" s="1167" t="s">
        <v>389</v>
      </c>
      <c r="D1509" s="1167">
        <v>16</v>
      </c>
      <c r="E1509" s="1167">
        <v>16</v>
      </c>
      <c r="H1509" s="1167">
        <v>1</v>
      </c>
      <c r="J1509" s="1167">
        <v>16</v>
      </c>
      <c r="M1509" s="1167">
        <v>1</v>
      </c>
      <c r="O1509" s="1167">
        <v>16</v>
      </c>
      <c r="R1509" s="1167">
        <v>1</v>
      </c>
      <c r="T1509" s="1167">
        <v>16</v>
      </c>
      <c r="U1509" s="1167">
        <v>0</v>
      </c>
      <c r="V1509" s="1167">
        <v>0</v>
      </c>
      <c r="W1509" s="1167">
        <v>3</v>
      </c>
      <c r="X1509" s="1167">
        <v>0</v>
      </c>
      <c r="Y1509" s="1167">
        <v>48</v>
      </c>
      <c r="Z1509" s="1167">
        <v>0</v>
      </c>
      <c r="AA1509" s="1167">
        <v>0</v>
      </c>
      <c r="AB1509" s="1167">
        <v>3.5</v>
      </c>
      <c r="AC1509" s="1167">
        <v>0</v>
      </c>
      <c r="AD1509" s="1167">
        <v>56</v>
      </c>
      <c r="AE1509" s="1167">
        <v>0</v>
      </c>
      <c r="AF1509" s="1167">
        <v>0</v>
      </c>
      <c r="AG1509" s="1167">
        <v>30</v>
      </c>
      <c r="AH1509" s="1167">
        <v>0</v>
      </c>
      <c r="AI1509" s="1167">
        <v>480</v>
      </c>
      <c r="BK1509" s="1167">
        <v>1505</v>
      </c>
    </row>
    <row r="1510" spans="1:63" s="1167" customFormat="1" ht="13.5" customHeight="1">
      <c r="A1510" s="1218">
        <v>44314</v>
      </c>
      <c r="B1510" s="1167" t="s">
        <v>136</v>
      </c>
      <c r="C1510" s="1167" t="s">
        <v>66</v>
      </c>
      <c r="D1510" s="1167">
        <v>120</v>
      </c>
      <c r="E1510" s="1167">
        <v>120</v>
      </c>
      <c r="J1510" s="1167">
        <v>0</v>
      </c>
      <c r="O1510" s="1167">
        <v>0</v>
      </c>
      <c r="P1510" s="1167" t="s">
        <v>883</v>
      </c>
      <c r="T1510" s="1167">
        <v>0</v>
      </c>
      <c r="U1510" s="1167">
        <v>0</v>
      </c>
      <c r="V1510" s="1167">
        <v>0</v>
      </c>
      <c r="W1510" s="1167">
        <v>0</v>
      </c>
      <c r="X1510" s="1167">
        <v>0</v>
      </c>
      <c r="Y1510" s="1167">
        <v>0</v>
      </c>
      <c r="Z1510" s="1167">
        <v>0</v>
      </c>
      <c r="AA1510" s="1167">
        <v>0</v>
      </c>
      <c r="AB1510" s="1167">
        <v>11</v>
      </c>
      <c r="AC1510" s="1167">
        <v>0</v>
      </c>
      <c r="AD1510" s="1167">
        <v>1320</v>
      </c>
      <c r="AE1510" s="1167">
        <v>0</v>
      </c>
      <c r="AF1510" s="1167">
        <v>0</v>
      </c>
      <c r="AH1510" s="1167">
        <v>0</v>
      </c>
      <c r="AI1510" s="1167">
        <v>0</v>
      </c>
      <c r="BK1510" s="1167">
        <v>1506</v>
      </c>
    </row>
    <row r="1511" spans="1:63" s="1167" customFormat="1" ht="13.5" customHeight="1">
      <c r="A1511" s="1218">
        <v>44314</v>
      </c>
      <c r="B1511" s="1167" t="s">
        <v>183</v>
      </c>
      <c r="C1511" s="1167" t="s">
        <v>66</v>
      </c>
      <c r="D1511" s="1167">
        <v>30</v>
      </c>
      <c r="E1511" s="1167">
        <v>30</v>
      </c>
      <c r="H1511" s="1167">
        <v>0.1</v>
      </c>
      <c r="J1511" s="1167">
        <v>3</v>
      </c>
      <c r="M1511" s="1167">
        <v>0.2</v>
      </c>
      <c r="O1511" s="1167">
        <v>6</v>
      </c>
      <c r="R1511" s="1167">
        <v>0.2</v>
      </c>
      <c r="T1511" s="1167">
        <v>6</v>
      </c>
      <c r="U1511" s="1167">
        <v>0</v>
      </c>
      <c r="V1511" s="1167">
        <v>0</v>
      </c>
      <c r="W1511" s="1167">
        <v>0.5</v>
      </c>
      <c r="X1511" s="1167">
        <v>0</v>
      </c>
      <c r="Y1511" s="1167">
        <v>15</v>
      </c>
      <c r="Z1511" s="1167">
        <v>0</v>
      </c>
      <c r="AA1511" s="1167">
        <v>0</v>
      </c>
      <c r="AB1511" s="1167">
        <v>2</v>
      </c>
      <c r="AC1511" s="1167">
        <v>0</v>
      </c>
      <c r="AD1511" s="1167">
        <v>60</v>
      </c>
      <c r="AE1511" s="1167">
        <v>0</v>
      </c>
      <c r="AF1511" s="1167">
        <v>0</v>
      </c>
      <c r="AH1511" s="1167">
        <v>0</v>
      </c>
      <c r="AI1511" s="1167">
        <v>0</v>
      </c>
      <c r="BK1511" s="1167">
        <v>1507</v>
      </c>
    </row>
    <row r="1512" spans="1:63" s="1167" customFormat="1" ht="13.5" customHeight="1">
      <c r="A1512" s="1218">
        <v>44314</v>
      </c>
      <c r="B1512" s="1167" t="s">
        <v>142</v>
      </c>
      <c r="C1512" s="1167" t="s">
        <v>66</v>
      </c>
      <c r="D1512" s="1167">
        <v>35</v>
      </c>
      <c r="E1512" s="1167">
        <v>35</v>
      </c>
      <c r="J1512" s="1167">
        <v>0</v>
      </c>
      <c r="M1512" s="1167">
        <v>0.2</v>
      </c>
      <c r="O1512" s="1167">
        <v>7</v>
      </c>
      <c r="T1512" s="1167">
        <v>0</v>
      </c>
      <c r="U1512" s="1167">
        <v>0</v>
      </c>
      <c r="V1512" s="1167">
        <v>0</v>
      </c>
      <c r="W1512" s="1167">
        <v>0.2</v>
      </c>
      <c r="X1512" s="1167">
        <v>0</v>
      </c>
      <c r="Y1512" s="1167">
        <v>7</v>
      </c>
      <c r="Z1512" s="1167">
        <v>0</v>
      </c>
      <c r="AA1512" s="1167">
        <v>0</v>
      </c>
      <c r="AB1512" s="1167">
        <v>4.4999999999999982</v>
      </c>
      <c r="AC1512" s="1167">
        <v>0</v>
      </c>
      <c r="AD1512" s="1167">
        <v>157.49999999999994</v>
      </c>
      <c r="AE1512" s="1167">
        <v>0</v>
      </c>
      <c r="AF1512" s="1167">
        <v>0</v>
      </c>
      <c r="AH1512" s="1167">
        <v>0</v>
      </c>
      <c r="AI1512" s="1167">
        <v>0</v>
      </c>
      <c r="BK1512" s="1167">
        <v>1508</v>
      </c>
    </row>
    <row r="1513" spans="1:63" s="1167" customFormat="1" ht="13.5" customHeight="1">
      <c r="A1513" s="1218">
        <v>44314</v>
      </c>
      <c r="B1513" s="1167" t="s">
        <v>51</v>
      </c>
      <c r="C1513" s="1167" t="s">
        <v>66</v>
      </c>
      <c r="D1513" s="1167">
        <v>100</v>
      </c>
      <c r="E1513" s="1167">
        <v>100</v>
      </c>
      <c r="H1513" s="1167">
        <v>0.5</v>
      </c>
      <c r="J1513" s="1167">
        <v>50</v>
      </c>
      <c r="O1513" s="1167">
        <v>0</v>
      </c>
      <c r="T1513" s="1167">
        <v>0</v>
      </c>
      <c r="U1513" s="1167">
        <v>0</v>
      </c>
      <c r="V1513" s="1167">
        <v>0</v>
      </c>
      <c r="W1513" s="1167">
        <v>0.5</v>
      </c>
      <c r="X1513" s="1167">
        <v>0</v>
      </c>
      <c r="Y1513" s="1167">
        <v>50</v>
      </c>
      <c r="Z1513" s="1167">
        <v>0</v>
      </c>
      <c r="AA1513" s="1167">
        <v>0</v>
      </c>
      <c r="AB1513" s="1167">
        <v>1.0999999999999996</v>
      </c>
      <c r="AC1513" s="1167">
        <v>0</v>
      </c>
      <c r="AD1513" s="1167">
        <v>109.99999999999997</v>
      </c>
      <c r="AE1513" s="1167">
        <v>0</v>
      </c>
      <c r="AF1513" s="1167">
        <v>0</v>
      </c>
      <c r="AH1513" s="1167">
        <v>0</v>
      </c>
      <c r="AI1513" s="1167">
        <v>0</v>
      </c>
      <c r="BK1513" s="1167">
        <v>1509</v>
      </c>
    </row>
    <row r="1514" spans="1:63" s="1167" customFormat="1" ht="13.5" customHeight="1">
      <c r="A1514" s="1218">
        <v>44314</v>
      </c>
      <c r="B1514" s="1167" t="s">
        <v>935</v>
      </c>
      <c r="C1514" s="1167" t="s">
        <v>66</v>
      </c>
      <c r="D1514" s="1167">
        <v>50</v>
      </c>
      <c r="E1514" s="1167">
        <v>50</v>
      </c>
      <c r="H1514" s="1167">
        <v>0.2</v>
      </c>
      <c r="J1514" s="1167">
        <v>10</v>
      </c>
      <c r="M1514" s="1167">
        <v>0.4</v>
      </c>
      <c r="O1514" s="1167">
        <v>20</v>
      </c>
      <c r="R1514" s="1167">
        <v>0.4</v>
      </c>
      <c r="T1514" s="1167">
        <v>20</v>
      </c>
      <c r="U1514" s="1167">
        <v>0</v>
      </c>
      <c r="V1514" s="1167">
        <v>0</v>
      </c>
      <c r="W1514" s="1167">
        <v>1</v>
      </c>
      <c r="X1514" s="1167">
        <v>0</v>
      </c>
      <c r="Y1514" s="1167">
        <v>50</v>
      </c>
      <c r="Z1514" s="1167">
        <v>0</v>
      </c>
      <c r="AA1514" s="1167">
        <v>0</v>
      </c>
      <c r="AB1514" s="1167">
        <v>0.39999999999999991</v>
      </c>
      <c r="AC1514" s="1167">
        <v>0</v>
      </c>
      <c r="AD1514" s="1167">
        <v>19.999999999999996</v>
      </c>
      <c r="AE1514" s="1167">
        <v>0</v>
      </c>
      <c r="AF1514" s="1167">
        <v>0</v>
      </c>
      <c r="AG1514" s="1167">
        <v>5</v>
      </c>
      <c r="AH1514" s="1167">
        <v>0</v>
      </c>
      <c r="AI1514" s="1167">
        <v>250</v>
      </c>
      <c r="BK1514" s="1167">
        <v>1510</v>
      </c>
    </row>
    <row r="1515" spans="1:63" s="1167" customFormat="1" ht="13.5" customHeight="1">
      <c r="A1515" s="1218">
        <v>44314</v>
      </c>
      <c r="B1515" s="1167" t="s">
        <v>416</v>
      </c>
      <c r="C1515" s="1167" t="s">
        <v>66</v>
      </c>
      <c r="D1515" s="1167">
        <v>90</v>
      </c>
      <c r="E1515" s="1167">
        <v>83</v>
      </c>
      <c r="J1515" s="1167">
        <v>0</v>
      </c>
      <c r="O1515" s="1167">
        <v>0</v>
      </c>
      <c r="Q1515" s="1167">
        <v>8.5</v>
      </c>
      <c r="T1515" s="1167">
        <v>705.5</v>
      </c>
      <c r="U1515" s="1167">
        <v>0</v>
      </c>
      <c r="V1515" s="1167">
        <v>8.5</v>
      </c>
      <c r="W1515" s="1167">
        <v>0</v>
      </c>
      <c r="X1515" s="1167">
        <v>0</v>
      </c>
      <c r="Y1515" s="1167">
        <v>705.5</v>
      </c>
      <c r="Z1515" s="1167">
        <v>0</v>
      </c>
      <c r="AA1515" s="1167">
        <v>0</v>
      </c>
      <c r="AB1515" s="1167">
        <v>0</v>
      </c>
      <c r="AC1515" s="1167">
        <v>0</v>
      </c>
      <c r="AD1515" s="1167">
        <v>0</v>
      </c>
      <c r="AE1515" s="1167">
        <v>0</v>
      </c>
      <c r="AF1515" s="1167">
        <v>8.5</v>
      </c>
      <c r="AG1515" s="1167">
        <v>0</v>
      </c>
      <c r="AH1515" s="1167">
        <v>0</v>
      </c>
      <c r="AI1515" s="1167">
        <v>705.5</v>
      </c>
      <c r="BK1515" s="1167">
        <v>1511</v>
      </c>
    </row>
    <row r="1516" spans="1:63" s="1167" customFormat="1" ht="13.5" customHeight="1">
      <c r="A1516" s="1218">
        <v>44314</v>
      </c>
      <c r="B1516" s="1167" t="s">
        <v>168</v>
      </c>
      <c r="C1516" s="1167" t="s">
        <v>66</v>
      </c>
      <c r="D1516" s="1167">
        <v>102</v>
      </c>
      <c r="E1516" s="1167">
        <v>91</v>
      </c>
      <c r="J1516" s="1167">
        <v>0</v>
      </c>
      <c r="L1516" s="1167">
        <v>8.5</v>
      </c>
      <c r="O1516" s="1167">
        <v>773.5</v>
      </c>
      <c r="T1516" s="1167">
        <v>0</v>
      </c>
      <c r="U1516" s="1167">
        <v>0</v>
      </c>
      <c r="V1516" s="1167">
        <v>8.5</v>
      </c>
      <c r="W1516" s="1167">
        <v>0</v>
      </c>
      <c r="X1516" s="1167">
        <v>0</v>
      </c>
      <c r="Y1516" s="1167">
        <v>773.5</v>
      </c>
      <c r="Z1516" s="1167">
        <v>0</v>
      </c>
      <c r="AA1516" s="1167">
        <v>0</v>
      </c>
      <c r="AB1516" s="1167">
        <v>0</v>
      </c>
      <c r="AC1516" s="1167">
        <v>0</v>
      </c>
      <c r="AD1516" s="1167">
        <v>0</v>
      </c>
      <c r="AE1516" s="1167">
        <v>0</v>
      </c>
      <c r="AF1516" s="1167">
        <v>8.5</v>
      </c>
      <c r="AG1516" s="1167">
        <v>0</v>
      </c>
      <c r="AH1516" s="1167">
        <v>0</v>
      </c>
      <c r="AI1516" s="1167">
        <v>773.5</v>
      </c>
      <c r="BK1516" s="1167">
        <v>1512</v>
      </c>
    </row>
    <row r="1517" spans="1:63" s="1167" customFormat="1" ht="13.5" customHeight="1">
      <c r="A1517" s="1218">
        <v>44314</v>
      </c>
      <c r="B1517" s="1167" t="s">
        <v>488</v>
      </c>
      <c r="C1517" s="1167" t="s">
        <v>66</v>
      </c>
      <c r="D1517" s="1167">
        <v>120</v>
      </c>
      <c r="E1517" s="1167">
        <v>113</v>
      </c>
      <c r="G1517" s="1167">
        <v>4.5</v>
      </c>
      <c r="J1517" s="1167">
        <v>508.5</v>
      </c>
      <c r="O1517" s="1167">
        <v>0</v>
      </c>
      <c r="Q1517" s="1167">
        <v>8.5</v>
      </c>
      <c r="S1517" s="1167" t="s">
        <v>888</v>
      </c>
      <c r="T1517" s="1167">
        <v>960.5</v>
      </c>
      <c r="U1517" s="1167">
        <v>0</v>
      </c>
      <c r="V1517" s="1167">
        <v>13</v>
      </c>
      <c r="W1517" s="1167">
        <v>0</v>
      </c>
      <c r="X1517" s="1167">
        <v>0</v>
      </c>
      <c r="Y1517" s="1167">
        <v>1469</v>
      </c>
      <c r="Z1517" s="1167">
        <v>0</v>
      </c>
      <c r="AA1517" s="1167">
        <v>0</v>
      </c>
      <c r="AB1517" s="1167">
        <v>0</v>
      </c>
      <c r="AC1517" s="1167">
        <v>0</v>
      </c>
      <c r="AD1517" s="1167">
        <v>0</v>
      </c>
      <c r="AE1517" s="1167">
        <v>0</v>
      </c>
      <c r="AF1517" s="1167">
        <v>13</v>
      </c>
      <c r="AG1517" s="1167">
        <v>0</v>
      </c>
      <c r="AH1517" s="1167">
        <v>0</v>
      </c>
      <c r="AI1517" s="1167">
        <v>1469</v>
      </c>
      <c r="BK1517" s="1167">
        <v>1513</v>
      </c>
    </row>
    <row r="1518" spans="1:63" s="1167" customFormat="1" ht="13.5" customHeight="1">
      <c r="A1518" s="1218">
        <v>44314</v>
      </c>
      <c r="B1518" s="1167" t="s">
        <v>16</v>
      </c>
      <c r="C1518" s="1167" t="s">
        <v>786</v>
      </c>
      <c r="D1518" s="1167">
        <v>145</v>
      </c>
      <c r="E1518" s="1167">
        <v>145</v>
      </c>
      <c r="H1518" s="1167" t="s">
        <v>883</v>
      </c>
      <c r="I1518" s="1167" t="s">
        <v>883</v>
      </c>
      <c r="J1518" s="1167">
        <v>0</v>
      </c>
      <c r="L1518" s="1167">
        <v>4</v>
      </c>
      <c r="O1518" s="1167">
        <v>580</v>
      </c>
      <c r="T1518" s="1167">
        <v>0</v>
      </c>
      <c r="U1518" s="1167">
        <v>0</v>
      </c>
      <c r="V1518" s="1167">
        <v>4</v>
      </c>
      <c r="W1518" s="1167">
        <v>0</v>
      </c>
      <c r="X1518" s="1167">
        <v>0</v>
      </c>
      <c r="Y1518" s="1167">
        <v>580</v>
      </c>
      <c r="Z1518" s="1167">
        <v>0</v>
      </c>
      <c r="AA1518" s="1167">
        <v>0</v>
      </c>
      <c r="AB1518" s="1167">
        <v>0</v>
      </c>
      <c r="AC1518" s="1167">
        <v>0</v>
      </c>
      <c r="AD1518" s="1167">
        <v>0</v>
      </c>
      <c r="AE1518" s="1167">
        <v>0</v>
      </c>
      <c r="AF1518" s="1167">
        <v>4</v>
      </c>
      <c r="AG1518" s="1167">
        <v>0</v>
      </c>
      <c r="AH1518" s="1167">
        <v>0</v>
      </c>
      <c r="AI1518" s="1167">
        <v>580</v>
      </c>
      <c r="BK1518" s="1167">
        <v>1514</v>
      </c>
    </row>
    <row r="1519" spans="1:63" s="1167" customFormat="1" ht="13.5" customHeight="1">
      <c r="A1519" s="1218">
        <v>44314</v>
      </c>
      <c r="B1519" s="1167" t="s">
        <v>899</v>
      </c>
      <c r="C1519" s="1167" t="s">
        <v>66</v>
      </c>
      <c r="D1519" s="1167">
        <v>100</v>
      </c>
      <c r="E1519" s="1167">
        <v>100</v>
      </c>
      <c r="J1519" s="1167">
        <v>0</v>
      </c>
      <c r="L1519" s="1167">
        <v>4.5</v>
      </c>
      <c r="O1519" s="1167">
        <v>450</v>
      </c>
      <c r="T1519" s="1167">
        <v>0</v>
      </c>
      <c r="U1519" s="1167">
        <v>0</v>
      </c>
      <c r="V1519" s="1167">
        <v>4.5</v>
      </c>
      <c r="W1519" s="1167">
        <v>0</v>
      </c>
      <c r="X1519" s="1167">
        <v>0</v>
      </c>
      <c r="Y1519" s="1167">
        <v>450</v>
      </c>
      <c r="Z1519" s="1167">
        <v>0</v>
      </c>
      <c r="AA1519" s="1167">
        <v>0</v>
      </c>
      <c r="AB1519" s="1167">
        <v>0</v>
      </c>
      <c r="AC1519" s="1167">
        <v>0</v>
      </c>
      <c r="AD1519" s="1167">
        <v>0</v>
      </c>
      <c r="AE1519" s="1167">
        <v>0</v>
      </c>
      <c r="AF1519" s="1167">
        <v>4.5</v>
      </c>
      <c r="AG1519" s="1167">
        <v>0</v>
      </c>
      <c r="AH1519" s="1167">
        <v>0</v>
      </c>
      <c r="AI1519" s="1167">
        <v>450</v>
      </c>
      <c r="BK1519" s="1167">
        <v>1515</v>
      </c>
    </row>
    <row r="1520" spans="1:63" s="1167" customFormat="1" ht="13.5" customHeight="1">
      <c r="A1520" s="1218">
        <v>44314</v>
      </c>
      <c r="B1520" s="1167" t="s">
        <v>141</v>
      </c>
      <c r="C1520" s="1167" t="s">
        <v>66</v>
      </c>
      <c r="D1520" s="1167">
        <v>3.5</v>
      </c>
      <c r="E1520" s="1167">
        <v>3.5</v>
      </c>
      <c r="J1520" s="1167">
        <v>0</v>
      </c>
      <c r="O1520" s="1167">
        <v>0</v>
      </c>
      <c r="Q1520" s="1167">
        <v>135</v>
      </c>
      <c r="T1520" s="1167">
        <v>472.5</v>
      </c>
      <c r="U1520" s="1167">
        <v>0</v>
      </c>
      <c r="V1520" s="1167">
        <v>135</v>
      </c>
      <c r="W1520" s="1167">
        <v>0</v>
      </c>
      <c r="X1520" s="1167">
        <v>0</v>
      </c>
      <c r="Y1520" s="1167">
        <v>472.5</v>
      </c>
      <c r="Z1520" s="1167">
        <v>0</v>
      </c>
      <c r="AA1520" s="1167">
        <v>0</v>
      </c>
      <c r="AB1520" s="1167">
        <v>0</v>
      </c>
      <c r="AC1520" s="1167">
        <v>0</v>
      </c>
      <c r="AD1520" s="1167">
        <v>0</v>
      </c>
      <c r="AE1520" s="1167">
        <v>0</v>
      </c>
      <c r="AF1520" s="1167">
        <v>135</v>
      </c>
      <c r="AG1520" s="1167">
        <v>0</v>
      </c>
      <c r="AH1520" s="1167">
        <v>0</v>
      </c>
      <c r="AI1520" s="1167">
        <v>472.5</v>
      </c>
      <c r="BK1520" s="1167">
        <v>1516</v>
      </c>
    </row>
    <row r="1521" spans="1:63" s="1167" customFormat="1" ht="13.5" customHeight="1">
      <c r="A1521" s="1218">
        <v>44314</v>
      </c>
      <c r="B1521" s="1167" t="s">
        <v>889</v>
      </c>
      <c r="C1521" s="1167" t="s">
        <v>66</v>
      </c>
      <c r="D1521" s="1167">
        <v>45</v>
      </c>
      <c r="E1521" s="1167">
        <v>40</v>
      </c>
      <c r="G1521" s="1167">
        <v>5</v>
      </c>
      <c r="J1521" s="1167">
        <v>200</v>
      </c>
      <c r="O1521" s="1167">
        <v>0</v>
      </c>
      <c r="Q1521" s="1167">
        <v>5</v>
      </c>
      <c r="T1521" s="1167">
        <v>200</v>
      </c>
      <c r="U1521" s="1167">
        <v>0</v>
      </c>
      <c r="V1521" s="1167">
        <v>10</v>
      </c>
      <c r="W1521" s="1167">
        <v>0</v>
      </c>
      <c r="X1521" s="1167">
        <v>0</v>
      </c>
      <c r="Y1521" s="1167">
        <v>400</v>
      </c>
      <c r="Z1521" s="1167">
        <v>0</v>
      </c>
      <c r="AA1521" s="1167">
        <v>0</v>
      </c>
      <c r="AB1521" s="1167">
        <v>0</v>
      </c>
      <c r="AC1521" s="1167">
        <v>0</v>
      </c>
      <c r="AD1521" s="1167">
        <v>0</v>
      </c>
      <c r="AE1521" s="1167">
        <v>0</v>
      </c>
      <c r="AF1521" s="1167">
        <v>10</v>
      </c>
      <c r="AG1521" s="1167">
        <v>0</v>
      </c>
      <c r="AH1521" s="1167">
        <v>0</v>
      </c>
      <c r="AI1521" s="1167">
        <v>400</v>
      </c>
      <c r="BK1521" s="1167">
        <v>1517</v>
      </c>
    </row>
    <row r="1522" spans="1:63" s="1167" customFormat="1" ht="13.5" customHeight="1">
      <c r="A1522" s="1218">
        <v>44314</v>
      </c>
      <c r="B1522" s="1167" t="s">
        <v>3</v>
      </c>
      <c r="C1522" s="1167" t="s">
        <v>66</v>
      </c>
      <c r="D1522" s="1167">
        <v>15</v>
      </c>
      <c r="E1522" s="1167">
        <v>12</v>
      </c>
      <c r="J1522" s="1167">
        <v>0</v>
      </c>
      <c r="L1522" s="1167">
        <v>12</v>
      </c>
      <c r="O1522" s="1167">
        <v>144</v>
      </c>
      <c r="T1522" s="1167">
        <v>0</v>
      </c>
      <c r="U1522" s="1167">
        <v>0</v>
      </c>
      <c r="V1522" s="1167">
        <v>12</v>
      </c>
      <c r="W1522" s="1167">
        <v>0</v>
      </c>
      <c r="X1522" s="1167">
        <v>0</v>
      </c>
      <c r="Y1522" s="1167">
        <v>144</v>
      </c>
      <c r="Z1522" s="1167">
        <v>0</v>
      </c>
      <c r="AA1522" s="1167">
        <v>0</v>
      </c>
      <c r="AB1522" s="1167">
        <v>0</v>
      </c>
      <c r="AC1522" s="1167">
        <v>0</v>
      </c>
      <c r="AD1522" s="1167">
        <v>0</v>
      </c>
      <c r="AE1522" s="1167">
        <v>0</v>
      </c>
      <c r="AF1522" s="1167">
        <v>12</v>
      </c>
      <c r="AG1522" s="1167">
        <v>0</v>
      </c>
      <c r="AH1522" s="1167">
        <v>0</v>
      </c>
      <c r="AI1522" s="1167">
        <v>144</v>
      </c>
      <c r="BK1522" s="1167">
        <v>1518</v>
      </c>
    </row>
    <row r="1523" spans="1:63" s="1167" customFormat="1" ht="13.5" customHeight="1">
      <c r="A1523" s="1218">
        <v>44314</v>
      </c>
      <c r="B1523" s="1167" t="s">
        <v>157</v>
      </c>
      <c r="C1523" s="1167" t="s">
        <v>66</v>
      </c>
      <c r="D1523" s="1167">
        <v>140</v>
      </c>
      <c r="E1523" s="1167">
        <v>140</v>
      </c>
      <c r="J1523" s="1167">
        <v>0</v>
      </c>
      <c r="L1523" s="1167">
        <v>4.5</v>
      </c>
      <c r="O1523" s="1167">
        <v>630</v>
      </c>
      <c r="T1523" s="1167">
        <v>0</v>
      </c>
      <c r="U1523" s="1167">
        <v>0</v>
      </c>
      <c r="V1523" s="1167">
        <v>4.5</v>
      </c>
      <c r="W1523" s="1167">
        <v>0</v>
      </c>
      <c r="X1523" s="1167">
        <v>0</v>
      </c>
      <c r="Y1523" s="1167">
        <v>630</v>
      </c>
      <c r="Z1523" s="1167">
        <v>0</v>
      </c>
      <c r="AA1523" s="1167">
        <v>0</v>
      </c>
      <c r="AB1523" s="1167">
        <v>0</v>
      </c>
      <c r="AC1523" s="1167">
        <v>0</v>
      </c>
      <c r="AD1523" s="1167">
        <v>0</v>
      </c>
      <c r="AE1523" s="1167">
        <v>0</v>
      </c>
      <c r="AF1523" s="1167">
        <v>4.5</v>
      </c>
      <c r="AG1523" s="1167">
        <v>0</v>
      </c>
      <c r="AH1523" s="1167">
        <v>0</v>
      </c>
      <c r="AI1523" s="1167">
        <v>630</v>
      </c>
      <c r="BK1523" s="1167">
        <v>1519</v>
      </c>
    </row>
    <row r="1524" spans="1:63" s="1167" customFormat="1" ht="13.5" customHeight="1">
      <c r="A1524" s="1218">
        <v>44314</v>
      </c>
      <c r="B1524" s="1167" t="s">
        <v>174</v>
      </c>
      <c r="C1524" s="1167" t="s">
        <v>66</v>
      </c>
      <c r="D1524" s="1167">
        <v>39</v>
      </c>
      <c r="E1524" s="1167">
        <v>39</v>
      </c>
      <c r="J1524" s="1167">
        <v>0</v>
      </c>
      <c r="O1524" s="1167">
        <v>0</v>
      </c>
      <c r="Q1524" s="1167">
        <v>9</v>
      </c>
      <c r="T1524" s="1167">
        <v>351</v>
      </c>
      <c r="U1524" s="1167">
        <v>0</v>
      </c>
      <c r="V1524" s="1167">
        <v>9</v>
      </c>
      <c r="W1524" s="1167">
        <v>0</v>
      </c>
      <c r="X1524" s="1167">
        <v>0</v>
      </c>
      <c r="Y1524" s="1167">
        <v>351</v>
      </c>
      <c r="Z1524" s="1167">
        <v>0</v>
      </c>
      <c r="AA1524" s="1167">
        <v>0</v>
      </c>
      <c r="AB1524" s="1167">
        <v>0</v>
      </c>
      <c r="AC1524" s="1167">
        <v>0</v>
      </c>
      <c r="AD1524" s="1167">
        <v>0</v>
      </c>
      <c r="AE1524" s="1167">
        <v>0</v>
      </c>
      <c r="AF1524" s="1167">
        <v>9</v>
      </c>
      <c r="AG1524" s="1167">
        <v>0</v>
      </c>
      <c r="AH1524" s="1167">
        <v>0</v>
      </c>
      <c r="AI1524" s="1167">
        <v>351</v>
      </c>
      <c r="BK1524" s="1167">
        <v>1520</v>
      </c>
    </row>
    <row r="1525" spans="1:63" s="1167" customFormat="1" ht="13.5" customHeight="1">
      <c r="A1525" s="1218">
        <v>44314</v>
      </c>
      <c r="B1525" s="1167" t="s">
        <v>913</v>
      </c>
      <c r="C1525" s="1167" t="s">
        <v>66</v>
      </c>
      <c r="D1525" s="1167">
        <v>115</v>
      </c>
      <c r="E1525" s="1167">
        <v>113</v>
      </c>
      <c r="J1525" s="1167">
        <v>0</v>
      </c>
      <c r="O1525" s="1167">
        <v>0</v>
      </c>
      <c r="T1525" s="1167">
        <v>0</v>
      </c>
      <c r="U1525" s="1167">
        <v>0</v>
      </c>
      <c r="V1525" s="1167">
        <v>0</v>
      </c>
      <c r="W1525" s="1167">
        <v>0</v>
      </c>
      <c r="X1525" s="1167">
        <v>0</v>
      </c>
      <c r="Y1525" s="1167">
        <v>0</v>
      </c>
      <c r="Z1525" s="1167">
        <v>0</v>
      </c>
      <c r="AA1525" s="1167">
        <v>0</v>
      </c>
      <c r="AB1525" s="1167">
        <v>0</v>
      </c>
      <c r="AC1525" s="1167">
        <v>0</v>
      </c>
      <c r="AD1525" s="1167">
        <v>0</v>
      </c>
      <c r="AE1525" s="1167">
        <v>0</v>
      </c>
      <c r="AF1525" s="1167">
        <v>0</v>
      </c>
      <c r="AG1525" s="1167">
        <v>0</v>
      </c>
      <c r="AH1525" s="1167">
        <v>0</v>
      </c>
      <c r="AI1525" s="1167">
        <v>0</v>
      </c>
      <c r="BK1525" s="1167">
        <v>1521</v>
      </c>
    </row>
    <row r="1526" spans="1:63" s="1167" customFormat="1" ht="13.5" customHeight="1">
      <c r="A1526" s="1218">
        <v>44314</v>
      </c>
      <c r="B1526" s="1167" t="s">
        <v>83</v>
      </c>
      <c r="C1526" s="1167" t="s">
        <v>786</v>
      </c>
      <c r="D1526" s="1167">
        <v>10</v>
      </c>
      <c r="E1526" s="1167">
        <v>10</v>
      </c>
      <c r="J1526" s="1167">
        <v>0</v>
      </c>
      <c r="M1526" s="1167">
        <v>13</v>
      </c>
      <c r="O1526" s="1167">
        <v>130</v>
      </c>
      <c r="R1526" s="1167">
        <v>13</v>
      </c>
      <c r="T1526" s="1167">
        <v>130</v>
      </c>
      <c r="U1526" s="1167">
        <v>0</v>
      </c>
      <c r="V1526" s="1167">
        <v>0</v>
      </c>
      <c r="W1526" s="1167">
        <v>26</v>
      </c>
      <c r="X1526" s="1167">
        <v>0</v>
      </c>
      <c r="Y1526" s="1167">
        <v>260</v>
      </c>
      <c r="Z1526" s="1167">
        <v>0</v>
      </c>
      <c r="AA1526" s="1167">
        <v>0</v>
      </c>
      <c r="AB1526" s="1167">
        <v>0</v>
      </c>
      <c r="AC1526" s="1167">
        <v>0</v>
      </c>
      <c r="AD1526" s="1167">
        <v>0</v>
      </c>
      <c r="AE1526" s="1167">
        <v>0</v>
      </c>
      <c r="AF1526" s="1167">
        <v>0</v>
      </c>
      <c r="AG1526" s="1167">
        <v>26</v>
      </c>
      <c r="AH1526" s="1167">
        <v>0</v>
      </c>
      <c r="AI1526" s="1167">
        <v>260</v>
      </c>
      <c r="BK1526" s="1167">
        <v>1522</v>
      </c>
    </row>
    <row r="1527" spans="1:63" s="1167" customFormat="1" ht="13.5" customHeight="1">
      <c r="A1527" s="1218">
        <v>44314</v>
      </c>
      <c r="B1527" s="1167" t="s">
        <v>78</v>
      </c>
      <c r="C1527" s="1167" t="s">
        <v>66</v>
      </c>
      <c r="D1527" s="1167">
        <v>10</v>
      </c>
      <c r="E1527" s="1167">
        <v>7</v>
      </c>
      <c r="J1527" s="1167">
        <v>0</v>
      </c>
      <c r="O1527" s="1167">
        <v>0</v>
      </c>
      <c r="R1527" s="1167">
        <v>25</v>
      </c>
      <c r="T1527" s="1167">
        <v>175</v>
      </c>
      <c r="U1527" s="1167">
        <v>0</v>
      </c>
      <c r="V1527" s="1167">
        <v>0</v>
      </c>
      <c r="W1527" s="1167">
        <v>25</v>
      </c>
      <c r="X1527" s="1167">
        <v>0</v>
      </c>
      <c r="Y1527" s="1167">
        <v>175</v>
      </c>
      <c r="Z1527" s="1167">
        <v>0</v>
      </c>
      <c r="AA1527" s="1167">
        <v>0</v>
      </c>
      <c r="AB1527" s="1167">
        <v>0</v>
      </c>
      <c r="AC1527" s="1167">
        <v>0</v>
      </c>
      <c r="AD1527" s="1167">
        <v>0</v>
      </c>
      <c r="AE1527" s="1167">
        <v>0</v>
      </c>
      <c r="AF1527" s="1167">
        <v>0</v>
      </c>
      <c r="AG1527" s="1167">
        <v>25</v>
      </c>
      <c r="AH1527" s="1167">
        <v>0</v>
      </c>
      <c r="AI1527" s="1167">
        <v>175</v>
      </c>
      <c r="BK1527" s="1167">
        <v>1523</v>
      </c>
    </row>
    <row r="1528" spans="1:63" s="1167" customFormat="1" ht="13.5" customHeight="1">
      <c r="A1528" s="1218">
        <v>44314</v>
      </c>
      <c r="B1528" s="1167" t="s">
        <v>17</v>
      </c>
      <c r="C1528" s="1167" t="s">
        <v>66</v>
      </c>
      <c r="D1528" s="1167">
        <v>5</v>
      </c>
      <c r="E1528" s="1167">
        <v>4</v>
      </c>
      <c r="J1528" s="1167">
        <v>0</v>
      </c>
      <c r="M1528" s="1167">
        <v>30</v>
      </c>
      <c r="O1528" s="1167">
        <v>120</v>
      </c>
      <c r="T1528" s="1167">
        <v>0</v>
      </c>
      <c r="U1528" s="1167">
        <v>0</v>
      </c>
      <c r="V1528" s="1167">
        <v>0</v>
      </c>
      <c r="W1528" s="1167">
        <v>30</v>
      </c>
      <c r="X1528" s="1167">
        <v>0</v>
      </c>
      <c r="Y1528" s="1167">
        <v>120</v>
      </c>
      <c r="Z1528" s="1167">
        <v>0</v>
      </c>
      <c r="AA1528" s="1167">
        <v>0</v>
      </c>
      <c r="AB1528" s="1167">
        <v>0</v>
      </c>
      <c r="AC1528" s="1167">
        <v>0</v>
      </c>
      <c r="AD1528" s="1167">
        <v>0</v>
      </c>
      <c r="AE1528" s="1167">
        <v>0</v>
      </c>
      <c r="AF1528" s="1167">
        <v>0</v>
      </c>
      <c r="AG1528" s="1167">
        <v>30</v>
      </c>
      <c r="AH1528" s="1167">
        <v>0</v>
      </c>
      <c r="AI1528" s="1167">
        <v>120</v>
      </c>
      <c r="BK1528" s="1167">
        <v>1524</v>
      </c>
    </row>
    <row r="1529" spans="1:63" s="1167" customFormat="1" ht="13.5" customHeight="1">
      <c r="A1529" s="1218">
        <v>44314</v>
      </c>
      <c r="B1529" s="1167" t="s">
        <v>478</v>
      </c>
      <c r="C1529" s="1167" t="s">
        <v>66</v>
      </c>
      <c r="D1529" s="1167">
        <v>12</v>
      </c>
      <c r="E1529" s="1167">
        <v>12</v>
      </c>
      <c r="H1529" s="1167">
        <v>18</v>
      </c>
      <c r="J1529" s="1167">
        <v>216</v>
      </c>
      <c r="O1529" s="1167">
        <v>0</v>
      </c>
      <c r="T1529" s="1167">
        <v>0</v>
      </c>
      <c r="U1529" s="1167">
        <v>0</v>
      </c>
      <c r="V1529" s="1167">
        <v>0</v>
      </c>
      <c r="W1529" s="1167">
        <v>18</v>
      </c>
      <c r="X1529" s="1167">
        <v>0</v>
      </c>
      <c r="Y1529" s="1167">
        <v>216</v>
      </c>
      <c r="Z1529" s="1167">
        <v>0</v>
      </c>
      <c r="AA1529" s="1167">
        <v>0</v>
      </c>
      <c r="AB1529" s="1167">
        <v>0</v>
      </c>
      <c r="AC1529" s="1167">
        <v>0</v>
      </c>
      <c r="AD1529" s="1167">
        <v>0</v>
      </c>
      <c r="AE1529" s="1167">
        <v>0</v>
      </c>
      <c r="AF1529" s="1167">
        <v>0</v>
      </c>
      <c r="AG1529" s="1167">
        <v>18</v>
      </c>
      <c r="AH1529" s="1167">
        <v>0</v>
      </c>
      <c r="AI1529" s="1167">
        <v>216</v>
      </c>
      <c r="BK1529" s="1167">
        <v>1525</v>
      </c>
    </row>
    <row r="1530" spans="1:63" s="1167" customFormat="1" ht="13.5" customHeight="1">
      <c r="A1530" s="1218">
        <v>44314</v>
      </c>
      <c r="B1530" s="1167" t="s">
        <v>60</v>
      </c>
      <c r="C1530" s="1167" t="s">
        <v>66</v>
      </c>
      <c r="D1530" s="1167">
        <v>20</v>
      </c>
      <c r="E1530" s="1167">
        <v>20</v>
      </c>
      <c r="H1530" s="1167">
        <v>0.5</v>
      </c>
      <c r="J1530" s="1167">
        <v>10</v>
      </c>
      <c r="M1530" s="1167">
        <v>1</v>
      </c>
      <c r="O1530" s="1167">
        <v>20</v>
      </c>
      <c r="R1530" s="1167">
        <v>1</v>
      </c>
      <c r="T1530" s="1167">
        <v>20</v>
      </c>
      <c r="U1530" s="1167">
        <v>0</v>
      </c>
      <c r="V1530" s="1167">
        <v>0</v>
      </c>
      <c r="W1530" s="1167">
        <v>2.5</v>
      </c>
      <c r="X1530" s="1167">
        <v>0</v>
      </c>
      <c r="Y1530" s="1167">
        <v>50</v>
      </c>
      <c r="Z1530" s="1167">
        <v>0</v>
      </c>
      <c r="AA1530" s="1167">
        <v>0</v>
      </c>
      <c r="AB1530" s="1167">
        <v>0</v>
      </c>
      <c r="AC1530" s="1167">
        <v>0</v>
      </c>
      <c r="AD1530" s="1167">
        <v>0</v>
      </c>
      <c r="AE1530" s="1167">
        <v>0</v>
      </c>
      <c r="AF1530" s="1167">
        <v>0</v>
      </c>
      <c r="AG1530" s="1167">
        <v>2.5</v>
      </c>
      <c r="AH1530" s="1167">
        <v>0</v>
      </c>
      <c r="AI1530" s="1167">
        <v>50</v>
      </c>
      <c r="BK1530" s="1167">
        <v>1526</v>
      </c>
    </row>
    <row r="1531" spans="1:63" s="1167" customFormat="1" ht="13.5" customHeight="1">
      <c r="A1531" s="1218">
        <v>44314</v>
      </c>
      <c r="B1531" s="1167" t="s">
        <v>61</v>
      </c>
      <c r="C1531" s="1167" t="s">
        <v>66</v>
      </c>
      <c r="D1531" s="1167">
        <v>20</v>
      </c>
      <c r="E1531" s="1167">
        <v>20</v>
      </c>
      <c r="H1531" s="1167">
        <v>0.6</v>
      </c>
      <c r="J1531" s="1167">
        <v>12</v>
      </c>
      <c r="M1531" s="1167">
        <v>1</v>
      </c>
      <c r="O1531" s="1167">
        <v>20</v>
      </c>
      <c r="R1531" s="1167">
        <v>0.8</v>
      </c>
      <c r="T1531" s="1167">
        <v>16</v>
      </c>
      <c r="U1531" s="1167">
        <v>0</v>
      </c>
      <c r="V1531" s="1167">
        <v>0</v>
      </c>
      <c r="W1531" s="1167">
        <v>2.4000000000000004</v>
      </c>
      <c r="X1531" s="1167">
        <v>0</v>
      </c>
      <c r="Y1531" s="1167">
        <v>48</v>
      </c>
      <c r="Z1531" s="1167">
        <v>0</v>
      </c>
      <c r="AA1531" s="1167">
        <v>0</v>
      </c>
      <c r="AB1531" s="1167">
        <v>0</v>
      </c>
      <c r="AC1531" s="1167">
        <v>0</v>
      </c>
      <c r="AD1531" s="1167">
        <v>0</v>
      </c>
      <c r="AE1531" s="1167">
        <v>0</v>
      </c>
      <c r="AF1531" s="1167">
        <v>0</v>
      </c>
      <c r="AG1531" s="1167">
        <v>2.4000000000000004</v>
      </c>
      <c r="AH1531" s="1167">
        <v>0</v>
      </c>
      <c r="AI1531" s="1167">
        <v>48.000000000000007</v>
      </c>
      <c r="BK1531" s="1167">
        <v>1527</v>
      </c>
    </row>
    <row r="1532" spans="1:63" s="1167" customFormat="1" ht="13.5" customHeight="1">
      <c r="A1532" s="1218">
        <v>44314</v>
      </c>
      <c r="B1532" s="1167" t="s">
        <v>160</v>
      </c>
      <c r="C1532" s="1167" t="s">
        <v>66</v>
      </c>
      <c r="D1532" s="1167">
        <v>14</v>
      </c>
      <c r="E1532" s="1167">
        <v>12</v>
      </c>
      <c r="J1532" s="1167">
        <v>0</v>
      </c>
      <c r="M1532" s="1167">
        <v>5</v>
      </c>
      <c r="O1532" s="1167">
        <v>60</v>
      </c>
      <c r="T1532" s="1167">
        <v>0</v>
      </c>
      <c r="U1532" s="1167">
        <v>0</v>
      </c>
      <c r="V1532" s="1167">
        <v>0</v>
      </c>
      <c r="W1532" s="1167">
        <v>5</v>
      </c>
      <c r="X1532" s="1167">
        <v>0</v>
      </c>
      <c r="Y1532" s="1167">
        <v>60</v>
      </c>
      <c r="Z1532" s="1167">
        <v>0</v>
      </c>
      <c r="AA1532" s="1167">
        <v>0</v>
      </c>
      <c r="AB1532" s="1167">
        <v>0</v>
      </c>
      <c r="AC1532" s="1167">
        <v>0</v>
      </c>
      <c r="AD1532" s="1167">
        <v>0</v>
      </c>
      <c r="AE1532" s="1167">
        <v>0</v>
      </c>
      <c r="AF1532" s="1167">
        <v>0</v>
      </c>
      <c r="AG1532" s="1167">
        <v>5</v>
      </c>
      <c r="AH1532" s="1167">
        <v>0</v>
      </c>
      <c r="AI1532" s="1167">
        <v>60</v>
      </c>
      <c r="BK1532" s="1167">
        <v>1528</v>
      </c>
    </row>
    <row r="1533" spans="1:63" s="1167" customFormat="1" ht="13.5" customHeight="1">
      <c r="A1533" s="1218">
        <v>44314</v>
      </c>
      <c r="B1533" s="1167" t="s">
        <v>161</v>
      </c>
      <c r="C1533" s="1167" t="s">
        <v>389</v>
      </c>
      <c r="D1533" s="1167">
        <v>13</v>
      </c>
      <c r="E1533" s="1167">
        <v>13</v>
      </c>
      <c r="J1533" s="1167">
        <v>0</v>
      </c>
      <c r="O1533" s="1167">
        <v>0</v>
      </c>
      <c r="T1533" s="1167">
        <v>0</v>
      </c>
      <c r="U1533" s="1167">
        <v>0</v>
      </c>
      <c r="V1533" s="1167">
        <v>0</v>
      </c>
      <c r="W1533" s="1167">
        <v>0</v>
      </c>
      <c r="X1533" s="1167">
        <v>0</v>
      </c>
      <c r="Y1533" s="1167">
        <v>0</v>
      </c>
      <c r="Z1533" s="1167">
        <v>0</v>
      </c>
      <c r="AA1533" s="1167">
        <v>0</v>
      </c>
      <c r="AB1533" s="1167">
        <v>0</v>
      </c>
      <c r="AC1533" s="1167">
        <v>0</v>
      </c>
      <c r="AD1533" s="1167">
        <v>0</v>
      </c>
      <c r="AE1533" s="1167">
        <v>0</v>
      </c>
      <c r="AF1533" s="1167">
        <v>0</v>
      </c>
      <c r="AG1533" s="1167">
        <v>0</v>
      </c>
      <c r="AH1533" s="1167">
        <v>0</v>
      </c>
      <c r="AI1533" s="1167">
        <v>0</v>
      </c>
      <c r="BK1533" s="1167">
        <v>1529</v>
      </c>
    </row>
    <row r="1534" spans="1:63" s="1167" customFormat="1" ht="13.5" customHeight="1">
      <c r="A1534" s="1218">
        <v>44314</v>
      </c>
      <c r="B1534" s="1167" t="s">
        <v>896</v>
      </c>
      <c r="C1534" s="1167" t="s">
        <v>66</v>
      </c>
      <c r="D1534" s="1167">
        <v>10</v>
      </c>
      <c r="E1534" s="1167">
        <v>10</v>
      </c>
      <c r="H1534" s="1167">
        <v>5</v>
      </c>
      <c r="J1534" s="1167">
        <v>50</v>
      </c>
      <c r="O1534" s="1167">
        <v>0</v>
      </c>
      <c r="T1534" s="1167">
        <v>0</v>
      </c>
      <c r="U1534" s="1167">
        <v>0</v>
      </c>
      <c r="V1534" s="1167">
        <v>0</v>
      </c>
      <c r="W1534" s="1167">
        <v>5</v>
      </c>
      <c r="X1534" s="1167">
        <v>0</v>
      </c>
      <c r="Y1534" s="1167">
        <v>50</v>
      </c>
      <c r="Z1534" s="1167">
        <v>0</v>
      </c>
      <c r="AA1534" s="1167">
        <v>0</v>
      </c>
      <c r="AB1534" s="1167">
        <v>0</v>
      </c>
      <c r="AC1534" s="1167">
        <v>0</v>
      </c>
      <c r="AD1534" s="1167">
        <v>0</v>
      </c>
      <c r="AE1534" s="1167">
        <v>0</v>
      </c>
      <c r="AF1534" s="1167">
        <v>0</v>
      </c>
      <c r="AG1534" s="1167">
        <v>5</v>
      </c>
      <c r="AH1534" s="1167">
        <v>0</v>
      </c>
      <c r="AI1534" s="1167">
        <v>50</v>
      </c>
      <c r="BK1534" s="1167">
        <v>1530</v>
      </c>
    </row>
    <row r="1535" spans="1:63" s="1167" customFormat="1" ht="13.5" customHeight="1">
      <c r="A1535" s="1218">
        <v>44314</v>
      </c>
      <c r="B1535" s="1167" t="s">
        <v>893</v>
      </c>
      <c r="C1535" s="1167" t="s">
        <v>66</v>
      </c>
      <c r="D1535" s="1167">
        <v>25</v>
      </c>
      <c r="E1535" s="1167">
        <v>25</v>
      </c>
      <c r="J1535" s="1167">
        <v>0</v>
      </c>
      <c r="O1535" s="1167">
        <v>0</v>
      </c>
      <c r="R1535" s="1167">
        <v>6</v>
      </c>
      <c r="T1535" s="1167">
        <v>150</v>
      </c>
      <c r="U1535" s="1167">
        <v>0</v>
      </c>
      <c r="V1535" s="1167">
        <v>0</v>
      </c>
      <c r="W1535" s="1167">
        <v>6</v>
      </c>
      <c r="X1535" s="1167">
        <v>0</v>
      </c>
      <c r="Y1535" s="1167">
        <v>150</v>
      </c>
      <c r="Z1535" s="1167">
        <v>0</v>
      </c>
      <c r="AA1535" s="1167">
        <v>0</v>
      </c>
      <c r="AB1535" s="1167">
        <v>0</v>
      </c>
      <c r="AC1535" s="1167">
        <v>0</v>
      </c>
      <c r="AD1535" s="1167">
        <v>0</v>
      </c>
      <c r="AE1535" s="1167">
        <v>0</v>
      </c>
      <c r="AF1535" s="1167">
        <v>0</v>
      </c>
      <c r="AG1535" s="1167">
        <v>6</v>
      </c>
      <c r="AH1535" s="1167">
        <v>0</v>
      </c>
      <c r="AI1535" s="1167">
        <v>150</v>
      </c>
      <c r="BK1535" s="1167">
        <v>1531</v>
      </c>
    </row>
    <row r="1536" spans="1:63" s="1167" customFormat="1" ht="13.5" customHeight="1">
      <c r="A1536" s="1218">
        <v>44314</v>
      </c>
      <c r="B1536" s="1167" t="s">
        <v>126</v>
      </c>
      <c r="C1536" s="1167" t="s">
        <v>66</v>
      </c>
      <c r="D1536" s="1167">
        <v>15</v>
      </c>
      <c r="E1536" s="1167">
        <v>15</v>
      </c>
      <c r="J1536" s="1167">
        <v>0</v>
      </c>
      <c r="M1536" s="1167">
        <v>6</v>
      </c>
      <c r="O1536" s="1167">
        <v>90</v>
      </c>
      <c r="T1536" s="1167">
        <v>0</v>
      </c>
      <c r="U1536" s="1167">
        <v>0</v>
      </c>
      <c r="V1536" s="1167">
        <v>0</v>
      </c>
      <c r="W1536" s="1167">
        <v>6</v>
      </c>
      <c r="X1536" s="1167">
        <v>0</v>
      </c>
      <c r="Y1536" s="1167">
        <v>90</v>
      </c>
      <c r="Z1536" s="1167">
        <v>0</v>
      </c>
      <c r="AA1536" s="1167">
        <v>0</v>
      </c>
      <c r="AB1536" s="1167">
        <v>0</v>
      </c>
      <c r="AC1536" s="1167">
        <v>0</v>
      </c>
      <c r="AD1536" s="1167">
        <v>0</v>
      </c>
      <c r="AE1536" s="1167">
        <v>0</v>
      </c>
      <c r="AF1536" s="1167">
        <v>0</v>
      </c>
      <c r="AG1536" s="1167">
        <v>6</v>
      </c>
      <c r="AH1536" s="1167">
        <v>0</v>
      </c>
      <c r="AI1536" s="1167">
        <v>90</v>
      </c>
      <c r="BK1536" s="1167">
        <v>1532</v>
      </c>
    </row>
    <row r="1537" spans="1:63" s="1167" customFormat="1" ht="13.5" customHeight="1">
      <c r="A1537" s="1218">
        <v>44314</v>
      </c>
      <c r="B1537" s="1167" t="s">
        <v>918</v>
      </c>
      <c r="C1537" s="1167" t="s">
        <v>66</v>
      </c>
      <c r="D1537" s="1167">
        <v>15</v>
      </c>
      <c r="E1537" s="1167">
        <v>15</v>
      </c>
      <c r="J1537" s="1167">
        <v>0</v>
      </c>
      <c r="O1537" s="1167">
        <v>0</v>
      </c>
      <c r="T1537" s="1167">
        <v>0</v>
      </c>
      <c r="U1537" s="1167">
        <v>0</v>
      </c>
      <c r="V1537" s="1167">
        <v>0</v>
      </c>
      <c r="W1537" s="1167">
        <v>0</v>
      </c>
      <c r="X1537" s="1167">
        <v>0</v>
      </c>
      <c r="Y1537" s="1167">
        <v>0</v>
      </c>
      <c r="Z1537" s="1167">
        <v>0</v>
      </c>
      <c r="AA1537" s="1167">
        <v>0</v>
      </c>
      <c r="AB1537" s="1167">
        <v>0</v>
      </c>
      <c r="AC1537" s="1167">
        <v>0</v>
      </c>
      <c r="AD1537" s="1167">
        <v>0</v>
      </c>
      <c r="AE1537" s="1167">
        <v>0</v>
      </c>
      <c r="AF1537" s="1167">
        <v>0</v>
      </c>
      <c r="AG1537" s="1167">
        <v>0</v>
      </c>
      <c r="AH1537" s="1167">
        <v>0</v>
      </c>
      <c r="AI1537" s="1167">
        <v>0</v>
      </c>
      <c r="BK1537" s="1167">
        <v>1533</v>
      </c>
    </row>
    <row r="1538" spans="1:63" s="1167" customFormat="1" ht="13.5" customHeight="1">
      <c r="A1538" s="1218">
        <v>44314</v>
      </c>
      <c r="B1538" s="1167" t="s">
        <v>64</v>
      </c>
      <c r="C1538" s="1167" t="s">
        <v>66</v>
      </c>
      <c r="D1538" s="1167">
        <v>13</v>
      </c>
      <c r="E1538" s="1167">
        <v>13</v>
      </c>
      <c r="J1538" s="1167">
        <v>0</v>
      </c>
      <c r="O1538" s="1167">
        <v>0</v>
      </c>
      <c r="T1538" s="1167">
        <v>0</v>
      </c>
      <c r="U1538" s="1167">
        <v>0</v>
      </c>
      <c r="V1538" s="1167">
        <v>0</v>
      </c>
      <c r="W1538" s="1167">
        <v>0</v>
      </c>
      <c r="X1538" s="1167">
        <v>0</v>
      </c>
      <c r="Y1538" s="1167">
        <v>0</v>
      </c>
      <c r="Z1538" s="1167">
        <v>0</v>
      </c>
      <c r="AA1538" s="1167">
        <v>0</v>
      </c>
      <c r="AB1538" s="1167">
        <v>0</v>
      </c>
      <c r="AC1538" s="1167">
        <v>0</v>
      </c>
      <c r="AD1538" s="1167">
        <v>0</v>
      </c>
      <c r="AE1538" s="1167">
        <v>0</v>
      </c>
      <c r="AF1538" s="1167">
        <v>0</v>
      </c>
      <c r="AG1538" s="1167">
        <v>0</v>
      </c>
      <c r="AH1538" s="1167">
        <v>0</v>
      </c>
      <c r="AI1538" s="1167">
        <v>0</v>
      </c>
      <c r="BK1538" s="1167">
        <v>1534</v>
      </c>
    </row>
    <row r="1539" spans="1:63" s="1167" customFormat="1" ht="13.5" customHeight="1">
      <c r="A1539" s="1218">
        <v>44314</v>
      </c>
      <c r="B1539" s="1167" t="s">
        <v>511</v>
      </c>
      <c r="C1539" s="1167" t="s">
        <v>66</v>
      </c>
      <c r="D1539" s="1167">
        <v>20</v>
      </c>
      <c r="E1539" s="1167">
        <v>15</v>
      </c>
      <c r="J1539" s="1167">
        <v>0</v>
      </c>
      <c r="O1539" s="1167">
        <v>0</v>
      </c>
      <c r="T1539" s="1167">
        <v>0</v>
      </c>
      <c r="U1539" s="1167">
        <v>0</v>
      </c>
      <c r="V1539" s="1167">
        <v>0</v>
      </c>
      <c r="W1539" s="1167">
        <v>0</v>
      </c>
      <c r="X1539" s="1167">
        <v>0</v>
      </c>
      <c r="Y1539" s="1167">
        <v>0</v>
      </c>
      <c r="Z1539" s="1167">
        <v>0</v>
      </c>
      <c r="AA1539" s="1167">
        <v>0</v>
      </c>
      <c r="AB1539" s="1167">
        <v>0</v>
      </c>
      <c r="AC1539" s="1167">
        <v>0</v>
      </c>
      <c r="AD1539" s="1167">
        <v>0</v>
      </c>
      <c r="AE1539" s="1167">
        <v>0</v>
      </c>
      <c r="AF1539" s="1167">
        <v>0</v>
      </c>
      <c r="AG1539" s="1167">
        <v>0</v>
      </c>
      <c r="AH1539" s="1167">
        <v>0</v>
      </c>
      <c r="AI1539" s="1167">
        <v>0</v>
      </c>
      <c r="BK1539" s="1167">
        <v>1535</v>
      </c>
    </row>
    <row r="1540" spans="1:63" s="1167" customFormat="1" ht="13.5" customHeight="1">
      <c r="A1540" s="1218">
        <v>44314</v>
      </c>
      <c r="B1540" s="1167" t="s">
        <v>895</v>
      </c>
      <c r="C1540" s="1167" t="s">
        <v>66</v>
      </c>
      <c r="D1540" s="1167">
        <v>8</v>
      </c>
      <c r="E1540" s="1167">
        <v>8</v>
      </c>
      <c r="J1540" s="1167">
        <v>0</v>
      </c>
      <c r="M1540" s="1167">
        <v>6</v>
      </c>
      <c r="O1540" s="1167">
        <v>48</v>
      </c>
      <c r="T1540" s="1167">
        <v>0</v>
      </c>
      <c r="U1540" s="1167">
        <v>0</v>
      </c>
      <c r="V1540" s="1167">
        <v>0</v>
      </c>
      <c r="W1540" s="1167">
        <v>6</v>
      </c>
      <c r="X1540" s="1167">
        <v>0</v>
      </c>
      <c r="Y1540" s="1167">
        <v>48</v>
      </c>
      <c r="Z1540" s="1167">
        <v>0</v>
      </c>
      <c r="AA1540" s="1167">
        <v>0</v>
      </c>
      <c r="AB1540" s="1167">
        <v>0</v>
      </c>
      <c r="AC1540" s="1167">
        <v>0</v>
      </c>
      <c r="AD1540" s="1167">
        <v>0</v>
      </c>
      <c r="AE1540" s="1167">
        <v>0</v>
      </c>
      <c r="AF1540" s="1167">
        <v>0</v>
      </c>
      <c r="AG1540" s="1167">
        <v>6</v>
      </c>
      <c r="AH1540" s="1167">
        <v>0</v>
      </c>
      <c r="AI1540" s="1167">
        <v>48</v>
      </c>
      <c r="BK1540" s="1167">
        <v>1536</v>
      </c>
    </row>
    <row r="1541" spans="1:63" s="1167" customFormat="1" ht="13.5" customHeight="1">
      <c r="A1541" s="1218">
        <v>44314</v>
      </c>
      <c r="B1541" s="1167" t="s">
        <v>512</v>
      </c>
      <c r="C1541" s="1167" t="s">
        <v>66</v>
      </c>
      <c r="D1541" s="1167">
        <v>20</v>
      </c>
      <c r="E1541" s="1167">
        <v>20</v>
      </c>
      <c r="J1541" s="1167">
        <v>0</v>
      </c>
      <c r="O1541" s="1167">
        <v>0</v>
      </c>
      <c r="T1541" s="1167">
        <v>0</v>
      </c>
      <c r="U1541" s="1167">
        <v>0</v>
      </c>
      <c r="V1541" s="1167">
        <v>0</v>
      </c>
      <c r="W1541" s="1167">
        <v>0</v>
      </c>
      <c r="X1541" s="1167">
        <v>0</v>
      </c>
      <c r="Y1541" s="1167">
        <v>0</v>
      </c>
      <c r="Z1541" s="1167">
        <v>0</v>
      </c>
      <c r="AA1541" s="1167">
        <v>0</v>
      </c>
      <c r="AB1541" s="1167">
        <v>0</v>
      </c>
      <c r="AC1541" s="1167">
        <v>0</v>
      </c>
      <c r="AD1541" s="1167">
        <v>0</v>
      </c>
      <c r="AE1541" s="1167">
        <v>0</v>
      </c>
      <c r="AF1541" s="1167">
        <v>0</v>
      </c>
      <c r="AG1541" s="1167">
        <v>0</v>
      </c>
      <c r="AH1541" s="1167">
        <v>0</v>
      </c>
      <c r="AI1541" s="1167">
        <v>0</v>
      </c>
      <c r="BK1541" s="1167">
        <v>1537</v>
      </c>
    </row>
    <row r="1542" spans="1:63" s="1167" customFormat="1" ht="13.5" customHeight="1">
      <c r="A1542" s="1218">
        <v>44314</v>
      </c>
      <c r="B1542" s="1167" t="s">
        <v>636</v>
      </c>
      <c r="C1542" s="1167" t="s">
        <v>66</v>
      </c>
      <c r="D1542" s="1167">
        <v>10</v>
      </c>
      <c r="E1542" s="1167">
        <v>10</v>
      </c>
      <c r="J1542" s="1167">
        <v>0</v>
      </c>
      <c r="O1542" s="1167">
        <v>0</v>
      </c>
      <c r="T1542" s="1167">
        <v>0</v>
      </c>
      <c r="U1542" s="1167">
        <v>0</v>
      </c>
      <c r="V1542" s="1167">
        <v>0</v>
      </c>
      <c r="W1542" s="1167">
        <v>0</v>
      </c>
      <c r="X1542" s="1167">
        <v>0</v>
      </c>
      <c r="Y1542" s="1167">
        <v>0</v>
      </c>
      <c r="Z1542" s="1167">
        <v>0</v>
      </c>
      <c r="AA1542" s="1167">
        <v>0</v>
      </c>
      <c r="AB1542" s="1167">
        <v>0</v>
      </c>
      <c r="AC1542" s="1167">
        <v>0</v>
      </c>
      <c r="AD1542" s="1167">
        <v>0</v>
      </c>
      <c r="AE1542" s="1167">
        <v>0</v>
      </c>
      <c r="AF1542" s="1167">
        <v>0</v>
      </c>
      <c r="AG1542" s="1167">
        <v>0</v>
      </c>
      <c r="AH1542" s="1167">
        <v>0</v>
      </c>
      <c r="AI1542" s="1167">
        <v>0</v>
      </c>
      <c r="BK1542" s="1167">
        <v>1538</v>
      </c>
    </row>
    <row r="1543" spans="1:63" s="1167" customFormat="1" ht="13.5" customHeight="1">
      <c r="A1543" s="1218">
        <v>44315</v>
      </c>
      <c r="B1543" s="1167" t="s">
        <v>229</v>
      </c>
      <c r="C1543" s="1167" t="s">
        <v>66</v>
      </c>
      <c r="D1543" s="1167">
        <v>2</v>
      </c>
      <c r="E1543" s="1167">
        <v>2</v>
      </c>
      <c r="F1543" s="1167">
        <v>30</v>
      </c>
      <c r="J1543" s="1167">
        <v>60</v>
      </c>
      <c r="K1543" s="1167">
        <v>35</v>
      </c>
      <c r="O1543" s="1167">
        <v>70</v>
      </c>
      <c r="P1543" s="1167">
        <v>35</v>
      </c>
      <c r="T1543" s="1167">
        <v>70</v>
      </c>
      <c r="U1543" s="1167">
        <v>100</v>
      </c>
      <c r="V1543" s="1167">
        <v>0</v>
      </c>
      <c r="W1543" s="1167">
        <v>0</v>
      </c>
      <c r="X1543" s="1167">
        <v>0</v>
      </c>
      <c r="Y1543" s="1167">
        <v>200</v>
      </c>
      <c r="Z1543" s="1167">
        <v>8516</v>
      </c>
      <c r="AA1543" s="1167">
        <v>0</v>
      </c>
      <c r="AB1543" s="1167">
        <v>0</v>
      </c>
      <c r="AC1543" s="1167">
        <v>0</v>
      </c>
      <c r="AD1543" s="1167">
        <v>17032</v>
      </c>
      <c r="AI1543" s="1167">
        <v>0</v>
      </c>
      <c r="AJ1543" s="1167">
        <v>114</v>
      </c>
      <c r="AK1543" s="1167">
        <v>14</v>
      </c>
      <c r="AM1543" s="1167">
        <v>61</v>
      </c>
      <c r="AN1543" s="1167">
        <v>32</v>
      </c>
      <c r="AO1543" s="1167">
        <v>0.16</v>
      </c>
      <c r="AP1543" s="1167">
        <v>43</v>
      </c>
      <c r="AQ1543" s="1167">
        <v>32</v>
      </c>
      <c r="AR1543" s="1167">
        <v>0.28999999999999998</v>
      </c>
      <c r="AS1543" s="1167">
        <v>14</v>
      </c>
      <c r="AT1543" s="1167">
        <v>14</v>
      </c>
      <c r="AV1543" s="1167">
        <v>13</v>
      </c>
      <c r="AW1543" s="1167">
        <v>24</v>
      </c>
      <c r="AX1543" s="1167">
        <v>0.16</v>
      </c>
      <c r="AY1543" s="1167">
        <v>7</v>
      </c>
      <c r="AZ1543" s="1167">
        <v>24</v>
      </c>
      <c r="BA1543" s="1167">
        <v>0.26</v>
      </c>
      <c r="BG1543" s="1167">
        <v>7865.5999999999949</v>
      </c>
      <c r="BH1543" s="1167">
        <v>55</v>
      </c>
      <c r="BI1543" s="1167">
        <v>22.019999999999612</v>
      </c>
      <c r="BK1543" s="1167">
        <v>1539</v>
      </c>
    </row>
    <row r="1544" spans="1:63" s="1167" customFormat="1" ht="13.5" customHeight="1">
      <c r="A1544" s="1218">
        <v>44315</v>
      </c>
      <c r="B1544" s="1167" t="s">
        <v>848</v>
      </c>
      <c r="C1544" s="1167" t="s">
        <v>66</v>
      </c>
      <c r="D1544" s="1167">
        <v>2</v>
      </c>
      <c r="E1544" s="1167">
        <v>2</v>
      </c>
      <c r="J1544" s="1167">
        <v>0</v>
      </c>
      <c r="O1544" s="1167">
        <v>0</v>
      </c>
      <c r="T1544" s="1167">
        <v>0</v>
      </c>
      <c r="U1544" s="1167">
        <v>0</v>
      </c>
      <c r="V1544" s="1167">
        <v>0</v>
      </c>
      <c r="W1544" s="1167">
        <v>0</v>
      </c>
      <c r="X1544" s="1167">
        <v>0</v>
      </c>
      <c r="Y1544" s="1167">
        <v>0</v>
      </c>
      <c r="Z1544" s="1167">
        <v>1980</v>
      </c>
      <c r="AA1544" s="1167">
        <v>0</v>
      </c>
      <c r="AB1544" s="1167">
        <v>0</v>
      </c>
      <c r="AC1544" s="1167">
        <v>0</v>
      </c>
      <c r="AD1544" s="1167">
        <v>3960</v>
      </c>
      <c r="AI1544" s="1167">
        <v>0</v>
      </c>
      <c r="BK1544" s="1167">
        <v>1540</v>
      </c>
    </row>
    <row r="1545" spans="1:63" s="1167" customFormat="1" ht="13.5" customHeight="1">
      <c r="A1545" s="1218">
        <v>44315</v>
      </c>
      <c r="B1545" s="1167" t="s">
        <v>202</v>
      </c>
      <c r="C1545" s="1167" t="s">
        <v>66</v>
      </c>
      <c r="D1545" s="1167">
        <v>12.6</v>
      </c>
      <c r="E1545" s="1167">
        <v>12.6</v>
      </c>
      <c r="F1545" s="1167">
        <v>19</v>
      </c>
      <c r="J1545" s="1167">
        <v>239.4</v>
      </c>
      <c r="K1545" s="1167">
        <v>21</v>
      </c>
      <c r="O1545" s="1167">
        <v>264.59999999999997</v>
      </c>
      <c r="P1545" s="1167">
        <v>15</v>
      </c>
      <c r="T1545" s="1167">
        <v>189</v>
      </c>
      <c r="U1545" s="1167">
        <v>55</v>
      </c>
      <c r="V1545" s="1167">
        <v>0</v>
      </c>
      <c r="W1545" s="1167">
        <v>0</v>
      </c>
      <c r="X1545" s="1167">
        <v>0</v>
      </c>
      <c r="Y1545" s="1167">
        <v>693</v>
      </c>
      <c r="Z1545" s="1167">
        <v>2983</v>
      </c>
      <c r="AA1545" s="1167">
        <v>0</v>
      </c>
      <c r="AB1545" s="1167">
        <v>0</v>
      </c>
      <c r="AC1545" s="1167">
        <v>0</v>
      </c>
      <c r="AD1545" s="1167">
        <v>37585.799999999996</v>
      </c>
      <c r="AI1545" s="1167">
        <v>0</v>
      </c>
      <c r="BK1545" s="1167">
        <v>1541</v>
      </c>
    </row>
    <row r="1546" spans="1:63" s="1167" customFormat="1" ht="13.5" customHeight="1">
      <c r="A1546" s="1218">
        <v>44315</v>
      </c>
      <c r="B1546" s="1167" t="s">
        <v>850</v>
      </c>
      <c r="C1546" s="1167" t="s">
        <v>389</v>
      </c>
      <c r="D1546" s="1167">
        <v>10</v>
      </c>
      <c r="E1546" s="1167">
        <v>10</v>
      </c>
      <c r="J1546" s="1167">
        <v>0</v>
      </c>
      <c r="M1546" s="1167">
        <v>0.5</v>
      </c>
      <c r="O1546" s="1167">
        <v>5</v>
      </c>
      <c r="R1546" s="1167">
        <v>0.5</v>
      </c>
      <c r="T1546" s="1167">
        <v>5</v>
      </c>
      <c r="U1546" s="1167">
        <v>0</v>
      </c>
      <c r="V1546" s="1167">
        <v>0</v>
      </c>
      <c r="W1546" s="1167">
        <v>1</v>
      </c>
      <c r="X1546" s="1167">
        <v>0</v>
      </c>
      <c r="Y1546" s="1167">
        <v>10</v>
      </c>
      <c r="Z1546" s="1167">
        <v>0</v>
      </c>
      <c r="AA1546" s="1167">
        <v>0</v>
      </c>
      <c r="AB1546" s="1167">
        <v>4.5</v>
      </c>
      <c r="AC1546" s="1167">
        <v>0</v>
      </c>
      <c r="AD1546" s="1167">
        <v>45</v>
      </c>
      <c r="AI1546" s="1167">
        <v>0</v>
      </c>
      <c r="BK1546" s="1167">
        <v>1542</v>
      </c>
    </row>
    <row r="1547" spans="1:63" s="1167" customFormat="1" ht="13.5" customHeight="1">
      <c r="A1547" s="1218">
        <v>44315</v>
      </c>
      <c r="B1547" s="1167" t="s">
        <v>851</v>
      </c>
      <c r="C1547" s="1167" t="s">
        <v>389</v>
      </c>
      <c r="D1547" s="1167">
        <v>30</v>
      </c>
      <c r="E1547" s="1167">
        <v>25</v>
      </c>
      <c r="G1547" s="1167">
        <v>2</v>
      </c>
      <c r="J1547" s="1167">
        <v>50</v>
      </c>
      <c r="L1547" s="1167">
        <v>1.5</v>
      </c>
      <c r="O1547" s="1167">
        <v>37.5</v>
      </c>
      <c r="Q1547" s="1167">
        <v>1</v>
      </c>
      <c r="T1547" s="1167">
        <v>25</v>
      </c>
      <c r="U1547" s="1167">
        <v>0</v>
      </c>
      <c r="V1547" s="1167">
        <v>4.5</v>
      </c>
      <c r="W1547" s="1167">
        <v>0</v>
      </c>
      <c r="X1547" s="1167">
        <v>0</v>
      </c>
      <c r="Y1547" s="1167">
        <v>112.5</v>
      </c>
      <c r="Z1547" s="1167">
        <v>0</v>
      </c>
      <c r="AA1547" s="1167">
        <v>36</v>
      </c>
      <c r="AB1547" s="1167">
        <v>0</v>
      </c>
      <c r="AC1547" s="1167">
        <v>0</v>
      </c>
      <c r="AD1547" s="1167">
        <v>900</v>
      </c>
      <c r="AI1547" s="1167">
        <v>0</v>
      </c>
      <c r="BK1547" s="1167">
        <v>1543</v>
      </c>
    </row>
    <row r="1548" spans="1:63" s="1167" customFormat="1" ht="13.5" customHeight="1">
      <c r="A1548" s="1218">
        <v>44315</v>
      </c>
      <c r="B1548" s="1167" t="s">
        <v>496</v>
      </c>
      <c r="C1548" s="1167" t="s">
        <v>852</v>
      </c>
      <c r="D1548" s="1167">
        <v>42</v>
      </c>
      <c r="E1548" s="1167">
        <v>42</v>
      </c>
      <c r="H1548" s="1167">
        <v>0.4</v>
      </c>
      <c r="J1548" s="1167">
        <v>16.8</v>
      </c>
      <c r="M1548" s="1167">
        <v>0.5</v>
      </c>
      <c r="O1548" s="1167">
        <v>21</v>
      </c>
      <c r="R1548" s="1167">
        <v>0.5</v>
      </c>
      <c r="T1548" s="1167">
        <v>21</v>
      </c>
      <c r="U1548" s="1167">
        <v>0</v>
      </c>
      <c r="V1548" s="1167">
        <v>0</v>
      </c>
      <c r="W1548" s="1167">
        <v>1.4</v>
      </c>
      <c r="X1548" s="1167">
        <v>0</v>
      </c>
      <c r="Y1548" s="1167">
        <v>58.8</v>
      </c>
      <c r="Z1548" s="1167">
        <v>0</v>
      </c>
      <c r="AA1548" s="1167">
        <v>0</v>
      </c>
      <c r="AB1548" s="1167">
        <v>10.700000000000003</v>
      </c>
      <c r="AC1548" s="1167">
        <v>0</v>
      </c>
      <c r="AD1548" s="1167">
        <v>449.40000000000009</v>
      </c>
      <c r="AI1548" s="1167">
        <v>0</v>
      </c>
      <c r="BK1548" s="1167">
        <v>1544</v>
      </c>
    </row>
    <row r="1549" spans="1:63" s="1167" customFormat="1" ht="13.5" customHeight="1">
      <c r="A1549" s="1218">
        <v>44315</v>
      </c>
      <c r="B1549" s="1167" t="s">
        <v>43</v>
      </c>
      <c r="C1549" s="1167" t="s">
        <v>66</v>
      </c>
      <c r="D1549" s="1167">
        <v>3.5</v>
      </c>
      <c r="E1549" s="1167">
        <v>3.5</v>
      </c>
      <c r="H1549" s="1167">
        <v>0.5</v>
      </c>
      <c r="J1549" s="1167">
        <v>1.75</v>
      </c>
      <c r="M1549" s="1167">
        <v>0.8</v>
      </c>
      <c r="O1549" s="1167">
        <v>2.8000000000000003</v>
      </c>
      <c r="P1549" s="1167" t="s">
        <v>883</v>
      </c>
      <c r="R1549" s="1167">
        <v>0.7</v>
      </c>
      <c r="T1549" s="1167">
        <v>2.4499999999999997</v>
      </c>
      <c r="U1549" s="1167">
        <v>0</v>
      </c>
      <c r="W1549" s="1167">
        <v>2</v>
      </c>
      <c r="X1549" s="1167">
        <v>0</v>
      </c>
      <c r="Y1549" s="1167">
        <v>7</v>
      </c>
      <c r="Z1549" s="1167">
        <v>0</v>
      </c>
      <c r="AA1549" s="1167">
        <v>0</v>
      </c>
      <c r="AB1549" s="1167">
        <v>66</v>
      </c>
      <c r="AC1549" s="1167">
        <v>0</v>
      </c>
      <c r="AD1549" s="1167">
        <v>231</v>
      </c>
      <c r="AI1549" s="1167">
        <v>0</v>
      </c>
      <c r="BK1549" s="1167">
        <v>1545</v>
      </c>
    </row>
    <row r="1550" spans="1:63" s="1167" customFormat="1" ht="13.5" customHeight="1">
      <c r="A1550" s="1218">
        <v>44315</v>
      </c>
      <c r="B1550" s="1167" t="s">
        <v>618</v>
      </c>
      <c r="C1550" s="1167" t="s">
        <v>66</v>
      </c>
      <c r="D1550" s="1167">
        <v>35</v>
      </c>
      <c r="E1550" s="1167">
        <v>35</v>
      </c>
      <c r="H1550" s="1167">
        <v>0.4</v>
      </c>
      <c r="J1550" s="1167">
        <v>14</v>
      </c>
      <c r="M1550" s="1167">
        <v>0.3</v>
      </c>
      <c r="O1550" s="1167">
        <v>10.5</v>
      </c>
      <c r="R1550" s="1167">
        <v>0.3</v>
      </c>
      <c r="T1550" s="1167">
        <v>10.5</v>
      </c>
      <c r="U1550" s="1167">
        <v>0</v>
      </c>
      <c r="V1550" s="1167">
        <v>0</v>
      </c>
      <c r="W1550" s="1167">
        <v>1</v>
      </c>
      <c r="X1550" s="1167">
        <v>0</v>
      </c>
      <c r="Y1550" s="1167">
        <v>35</v>
      </c>
      <c r="Z1550" s="1167">
        <v>0</v>
      </c>
      <c r="AA1550" s="1167">
        <v>0</v>
      </c>
      <c r="AB1550" s="1167">
        <v>6.8000000000000007</v>
      </c>
      <c r="AC1550" s="1167">
        <v>0</v>
      </c>
      <c r="AD1550" s="1167">
        <v>238.00000000000003</v>
      </c>
      <c r="AI1550" s="1167">
        <v>0</v>
      </c>
      <c r="BK1550" s="1167">
        <v>1546</v>
      </c>
    </row>
    <row r="1551" spans="1:63" s="1167" customFormat="1" ht="13.5" customHeight="1">
      <c r="A1551" s="1218">
        <v>44315</v>
      </c>
      <c r="B1551" s="1167" t="s">
        <v>44</v>
      </c>
      <c r="C1551" s="1167" t="s">
        <v>66</v>
      </c>
      <c r="D1551" s="1167">
        <v>20</v>
      </c>
      <c r="E1551" s="1167">
        <v>20</v>
      </c>
      <c r="H1551" s="1167">
        <v>0.4</v>
      </c>
      <c r="J1551" s="1167">
        <v>8</v>
      </c>
      <c r="M1551" s="1167">
        <v>0.3</v>
      </c>
      <c r="O1551" s="1167">
        <v>6</v>
      </c>
      <c r="Q1551" s="1167" t="s">
        <v>884</v>
      </c>
      <c r="R1551" s="1167">
        <v>0.3</v>
      </c>
      <c r="T1551" s="1167">
        <v>6</v>
      </c>
      <c r="U1551" s="1167">
        <v>0</v>
      </c>
      <c r="V1551" s="1167">
        <v>0</v>
      </c>
      <c r="W1551" s="1167">
        <v>1</v>
      </c>
      <c r="X1551" s="1167">
        <v>0</v>
      </c>
      <c r="Y1551" s="1167">
        <v>20</v>
      </c>
      <c r="Z1551" s="1167">
        <v>0</v>
      </c>
      <c r="AA1551" s="1167">
        <v>0</v>
      </c>
      <c r="AB1551" s="1167">
        <v>6.8000000000000007</v>
      </c>
      <c r="AC1551" s="1167">
        <v>0</v>
      </c>
      <c r="AD1551" s="1167">
        <v>136</v>
      </c>
      <c r="AI1551" s="1167">
        <v>0</v>
      </c>
      <c r="BK1551" s="1167">
        <v>1547</v>
      </c>
    </row>
    <row r="1552" spans="1:63" s="1167" customFormat="1" ht="13.5" customHeight="1">
      <c r="A1552" s="1218">
        <v>44315</v>
      </c>
      <c r="B1552" s="1167" t="s">
        <v>593</v>
      </c>
      <c r="C1552" s="1167" t="s">
        <v>389</v>
      </c>
      <c r="D1552" s="1167">
        <v>22</v>
      </c>
      <c r="E1552" s="1167">
        <v>22</v>
      </c>
      <c r="H1552" s="1167">
        <v>0.5</v>
      </c>
      <c r="J1552" s="1167">
        <v>11</v>
      </c>
      <c r="M1552" s="1167">
        <v>0.7</v>
      </c>
      <c r="O1552" s="1167">
        <v>15.399999999999999</v>
      </c>
      <c r="R1552" s="1167">
        <v>0.8</v>
      </c>
      <c r="T1552" s="1167">
        <v>17.600000000000001</v>
      </c>
      <c r="U1552" s="1167">
        <v>0</v>
      </c>
      <c r="V1552" s="1167">
        <v>0</v>
      </c>
      <c r="W1552" s="1167">
        <v>2</v>
      </c>
      <c r="X1552" s="1167">
        <v>0</v>
      </c>
      <c r="Y1552" s="1167">
        <v>44</v>
      </c>
      <c r="Z1552" s="1167">
        <v>0</v>
      </c>
      <c r="AA1552" s="1167">
        <v>0</v>
      </c>
      <c r="AB1552" s="1167">
        <v>11.5</v>
      </c>
      <c r="AC1552" s="1167">
        <v>0</v>
      </c>
      <c r="AD1552" s="1167">
        <v>253</v>
      </c>
      <c r="AI1552" s="1167">
        <v>0</v>
      </c>
      <c r="BK1552" s="1167">
        <v>1548</v>
      </c>
    </row>
    <row r="1553" spans="1:63" s="1167" customFormat="1" ht="13.5" customHeight="1">
      <c r="A1553" s="1218">
        <v>44315</v>
      </c>
      <c r="B1553" s="1167" t="s">
        <v>45</v>
      </c>
      <c r="C1553" s="1167" t="s">
        <v>66</v>
      </c>
      <c r="D1553" s="1167">
        <v>130</v>
      </c>
      <c r="E1553" s="1167">
        <v>90</v>
      </c>
      <c r="F1553" s="1167" t="s">
        <v>885</v>
      </c>
      <c r="G1553" s="1167" t="s">
        <v>886</v>
      </c>
      <c r="J1553" s="1167">
        <v>0</v>
      </c>
      <c r="O1553" s="1167">
        <v>0</v>
      </c>
      <c r="T1553" s="1167">
        <v>0</v>
      </c>
      <c r="U1553" s="1167">
        <v>0</v>
      </c>
      <c r="V1553" s="1167">
        <v>0</v>
      </c>
      <c r="W1553" s="1167">
        <v>0</v>
      </c>
      <c r="X1553" s="1167">
        <v>0</v>
      </c>
      <c r="Y1553" s="1167">
        <v>0</v>
      </c>
      <c r="Z1553" s="1167">
        <v>0</v>
      </c>
      <c r="AA1553" s="1167">
        <v>0</v>
      </c>
      <c r="AB1553" s="1167">
        <v>1.3999999999999977</v>
      </c>
      <c r="AC1553" s="1167">
        <v>0</v>
      </c>
      <c r="AD1553" s="1167">
        <v>125.99999999999979</v>
      </c>
      <c r="AI1553" s="1167">
        <v>0</v>
      </c>
      <c r="BK1553" s="1167">
        <v>1549</v>
      </c>
    </row>
    <row r="1554" spans="1:63" s="1167" customFormat="1" ht="13.5" customHeight="1">
      <c r="A1554" s="1218">
        <v>44315</v>
      </c>
      <c r="B1554" s="1167" t="s">
        <v>46</v>
      </c>
      <c r="C1554" s="1167" t="s">
        <v>66</v>
      </c>
      <c r="D1554" s="1167">
        <v>35</v>
      </c>
      <c r="E1554" s="1167">
        <v>35</v>
      </c>
      <c r="H1554" s="1167">
        <v>0.1</v>
      </c>
      <c r="J1554" s="1167">
        <v>3.5</v>
      </c>
      <c r="M1554" s="1167">
        <v>0.2</v>
      </c>
      <c r="O1554" s="1167">
        <v>7</v>
      </c>
      <c r="R1554" s="1167">
        <v>0.2</v>
      </c>
      <c r="T1554" s="1167">
        <v>7</v>
      </c>
      <c r="U1554" s="1167">
        <v>0</v>
      </c>
      <c r="V1554" s="1167">
        <v>0</v>
      </c>
      <c r="W1554" s="1167">
        <v>0.5</v>
      </c>
      <c r="X1554" s="1167">
        <v>0</v>
      </c>
      <c r="Y1554" s="1167">
        <v>17.5</v>
      </c>
      <c r="Z1554" s="1167">
        <v>0</v>
      </c>
      <c r="AA1554" s="1167">
        <v>0</v>
      </c>
      <c r="AB1554" s="1167">
        <v>1</v>
      </c>
      <c r="AC1554" s="1167">
        <v>0</v>
      </c>
      <c r="AD1554" s="1167">
        <v>35</v>
      </c>
      <c r="AI1554" s="1167">
        <v>0</v>
      </c>
      <c r="BK1554" s="1167">
        <v>1550</v>
      </c>
    </row>
    <row r="1555" spans="1:63" s="1167" customFormat="1" ht="13.5" customHeight="1">
      <c r="A1555" s="1218">
        <v>44315</v>
      </c>
      <c r="B1555" s="1167" t="s">
        <v>47</v>
      </c>
      <c r="C1555" s="1167" t="s">
        <v>66</v>
      </c>
      <c r="D1555" s="1167">
        <v>17</v>
      </c>
      <c r="E1555" s="1167">
        <v>17</v>
      </c>
      <c r="J1555" s="1167">
        <v>0</v>
      </c>
      <c r="O1555" s="1167">
        <v>0</v>
      </c>
      <c r="T1555" s="1167">
        <v>0</v>
      </c>
      <c r="U1555" s="1167">
        <v>0</v>
      </c>
      <c r="V1555" s="1167">
        <v>0</v>
      </c>
      <c r="W1555" s="1167">
        <v>0</v>
      </c>
      <c r="X1555" s="1167">
        <v>0</v>
      </c>
      <c r="Y1555" s="1167">
        <v>0</v>
      </c>
      <c r="Z1555" s="1167">
        <v>0</v>
      </c>
      <c r="AA1555" s="1167">
        <v>0</v>
      </c>
      <c r="AB1555" s="1167">
        <v>0</v>
      </c>
      <c r="AC1555" s="1167">
        <v>0</v>
      </c>
      <c r="AD1555" s="1167">
        <v>0</v>
      </c>
      <c r="AI1555" s="1167">
        <v>0</v>
      </c>
      <c r="BK1555" s="1167">
        <v>1551</v>
      </c>
    </row>
    <row r="1556" spans="1:63" s="1167" customFormat="1" ht="13.5" customHeight="1">
      <c r="A1556" s="1218">
        <v>44315</v>
      </c>
      <c r="B1556" s="1167" t="s">
        <v>48</v>
      </c>
      <c r="C1556" s="1167" t="s">
        <v>389</v>
      </c>
      <c r="D1556" s="1167">
        <v>23</v>
      </c>
      <c r="E1556" s="1167">
        <v>23</v>
      </c>
      <c r="H1556" s="1167">
        <v>0.5</v>
      </c>
      <c r="J1556" s="1167">
        <v>11.5</v>
      </c>
      <c r="M1556" s="1167">
        <v>0.5</v>
      </c>
      <c r="O1556" s="1167">
        <v>11.5</v>
      </c>
      <c r="R1556" s="1167">
        <v>0.5</v>
      </c>
      <c r="T1556" s="1167">
        <v>11.5</v>
      </c>
      <c r="U1556" s="1167">
        <v>0</v>
      </c>
      <c r="V1556" s="1167">
        <v>0</v>
      </c>
      <c r="W1556" s="1167">
        <v>1.5</v>
      </c>
      <c r="X1556" s="1167">
        <v>0</v>
      </c>
      <c r="Y1556" s="1167">
        <v>34.5</v>
      </c>
      <c r="Z1556" s="1167">
        <v>0</v>
      </c>
      <c r="AA1556" s="1167">
        <v>0</v>
      </c>
      <c r="AB1556" s="1167">
        <v>5.3000000000000007</v>
      </c>
      <c r="AC1556" s="1167">
        <v>0</v>
      </c>
      <c r="AD1556" s="1167">
        <v>121.90000000000002</v>
      </c>
      <c r="AI1556" s="1167">
        <v>0</v>
      </c>
      <c r="BK1556" s="1167">
        <v>1552</v>
      </c>
    </row>
    <row r="1557" spans="1:63" s="1167" customFormat="1" ht="13.5" customHeight="1">
      <c r="A1557" s="1218">
        <v>44315</v>
      </c>
      <c r="B1557" s="1167" t="s">
        <v>164</v>
      </c>
      <c r="C1557" s="1167" t="s">
        <v>66</v>
      </c>
      <c r="D1557" s="1167">
        <v>80</v>
      </c>
      <c r="E1557" s="1167">
        <v>80</v>
      </c>
      <c r="H1557" s="1167">
        <v>0.2</v>
      </c>
      <c r="J1557" s="1167">
        <v>16</v>
      </c>
      <c r="M1557" s="1167">
        <v>0.2</v>
      </c>
      <c r="O1557" s="1167">
        <v>16</v>
      </c>
      <c r="R1557" s="1167">
        <v>0.2</v>
      </c>
      <c r="T1557" s="1167">
        <v>16</v>
      </c>
      <c r="U1557" s="1167">
        <v>0</v>
      </c>
      <c r="V1557" s="1167">
        <v>0</v>
      </c>
      <c r="W1557" s="1167">
        <v>0.60000000000000009</v>
      </c>
      <c r="X1557" s="1167">
        <v>0</v>
      </c>
      <c r="Y1557" s="1167">
        <v>48</v>
      </c>
      <c r="Z1557" s="1167">
        <v>0</v>
      </c>
      <c r="AA1557" s="1167">
        <v>0</v>
      </c>
      <c r="AB1557" s="1167">
        <v>5.6000000000000032</v>
      </c>
      <c r="AC1557" s="1167">
        <v>0</v>
      </c>
      <c r="AD1557" s="1167">
        <v>448.00000000000023</v>
      </c>
      <c r="AI1557" s="1167">
        <v>0</v>
      </c>
      <c r="BK1557" s="1167">
        <v>1553</v>
      </c>
    </row>
    <row r="1558" spans="1:63" s="1167" customFormat="1" ht="13.5" customHeight="1">
      <c r="A1558" s="1218">
        <v>44315</v>
      </c>
      <c r="B1558" s="1167" t="s">
        <v>49</v>
      </c>
      <c r="C1558" s="1167" t="s">
        <v>66</v>
      </c>
      <c r="D1558" s="1167">
        <v>40</v>
      </c>
      <c r="E1558" s="1167">
        <v>40</v>
      </c>
      <c r="H1558" s="1167">
        <v>0.2</v>
      </c>
      <c r="J1558" s="1167">
        <v>8</v>
      </c>
      <c r="M1558" s="1167">
        <v>0.2</v>
      </c>
      <c r="O1558" s="1167">
        <v>8</v>
      </c>
      <c r="R1558" s="1167">
        <v>0.2</v>
      </c>
      <c r="T1558" s="1167">
        <v>8</v>
      </c>
      <c r="U1558" s="1167">
        <v>0</v>
      </c>
      <c r="V1558" s="1167">
        <v>0</v>
      </c>
      <c r="W1558" s="1167">
        <v>0.60000000000000009</v>
      </c>
      <c r="X1558" s="1167">
        <v>0</v>
      </c>
      <c r="Y1558" s="1167">
        <v>24</v>
      </c>
      <c r="Z1558" s="1167">
        <v>0</v>
      </c>
      <c r="AA1558" s="1167">
        <v>0</v>
      </c>
      <c r="AB1558" s="1167">
        <v>7.5999999999999845</v>
      </c>
      <c r="AC1558" s="1167">
        <v>0</v>
      </c>
      <c r="AD1558" s="1167">
        <v>303.99999999999937</v>
      </c>
      <c r="AI1558" s="1167">
        <v>0</v>
      </c>
      <c r="BK1558" s="1167">
        <v>1554</v>
      </c>
    </row>
    <row r="1559" spans="1:63" s="1167" customFormat="1" ht="13.5" customHeight="1">
      <c r="A1559" s="1218">
        <v>44315</v>
      </c>
      <c r="B1559" s="1167" t="s">
        <v>373</v>
      </c>
      <c r="C1559" s="1167" t="s">
        <v>66</v>
      </c>
      <c r="D1559" s="1167">
        <v>43</v>
      </c>
      <c r="E1559" s="1167">
        <v>43</v>
      </c>
      <c r="H1559" s="1167">
        <v>2.5</v>
      </c>
      <c r="J1559" s="1167">
        <v>107.5</v>
      </c>
      <c r="M1559" s="1167">
        <v>0.5</v>
      </c>
      <c r="O1559" s="1167">
        <v>21.5</v>
      </c>
      <c r="R1559" s="1167">
        <v>0.5</v>
      </c>
      <c r="T1559" s="1167">
        <v>21.5</v>
      </c>
      <c r="U1559" s="1167">
        <v>0</v>
      </c>
      <c r="V1559" s="1167">
        <v>0</v>
      </c>
      <c r="W1559" s="1167">
        <v>3.5</v>
      </c>
      <c r="X1559" s="1167">
        <v>0</v>
      </c>
      <c r="Y1559" s="1167">
        <v>150.5</v>
      </c>
      <c r="Z1559" s="1167">
        <v>0</v>
      </c>
      <c r="AA1559" s="1167">
        <v>0</v>
      </c>
      <c r="AB1559" s="1167">
        <v>1.8000000000000007</v>
      </c>
      <c r="AC1559" s="1167">
        <v>0</v>
      </c>
      <c r="AD1559" s="1167">
        <v>77.400000000000034</v>
      </c>
      <c r="AE1559" s="1167">
        <v>0</v>
      </c>
      <c r="AF1559" s="1167">
        <v>0</v>
      </c>
      <c r="AG1559" s="1167">
        <v>20</v>
      </c>
      <c r="AH1559" s="1167">
        <v>0</v>
      </c>
      <c r="AI1559" s="1167">
        <v>860</v>
      </c>
      <c r="BK1559" s="1167">
        <v>1555</v>
      </c>
    </row>
    <row r="1560" spans="1:63" s="1167" customFormat="1" ht="13.5" customHeight="1">
      <c r="A1560" s="1218">
        <v>44315</v>
      </c>
      <c r="B1560" s="1167" t="s">
        <v>853</v>
      </c>
      <c r="C1560" s="1167" t="s">
        <v>66</v>
      </c>
      <c r="D1560" s="1167">
        <v>30</v>
      </c>
      <c r="E1560" s="1167">
        <v>6</v>
      </c>
      <c r="H1560" s="1167">
        <v>0.5</v>
      </c>
      <c r="J1560" s="1167">
        <v>3</v>
      </c>
      <c r="M1560" s="1167">
        <v>1</v>
      </c>
      <c r="O1560" s="1167">
        <v>6</v>
      </c>
      <c r="R1560" s="1167">
        <v>1</v>
      </c>
      <c r="T1560" s="1167">
        <v>6</v>
      </c>
      <c r="V1560" s="1167">
        <v>0</v>
      </c>
      <c r="W1560" s="1167">
        <v>2.5</v>
      </c>
      <c r="X1560" s="1167">
        <v>0</v>
      </c>
      <c r="Y1560" s="1167">
        <v>15</v>
      </c>
      <c r="Z1560" s="1167">
        <v>0</v>
      </c>
      <c r="AA1560" s="1167">
        <v>0</v>
      </c>
      <c r="AB1560" s="1167">
        <v>9.5</v>
      </c>
      <c r="AC1560" s="1167">
        <v>0</v>
      </c>
      <c r="AD1560" s="1167">
        <v>57</v>
      </c>
      <c r="AE1560" s="1167">
        <v>0</v>
      </c>
      <c r="AF1560" s="1167">
        <v>0</v>
      </c>
      <c r="AH1560" s="1167">
        <v>0</v>
      </c>
      <c r="AI1560" s="1167">
        <v>0</v>
      </c>
      <c r="BK1560" s="1167">
        <v>1556</v>
      </c>
    </row>
    <row r="1561" spans="1:63" s="1167" customFormat="1" ht="13.5" customHeight="1">
      <c r="A1561" s="1218">
        <v>44315</v>
      </c>
      <c r="B1561" s="1167" t="s">
        <v>176</v>
      </c>
      <c r="C1561" s="1167" t="s">
        <v>389</v>
      </c>
      <c r="D1561" s="1167">
        <v>9</v>
      </c>
      <c r="E1561" s="1167">
        <v>9</v>
      </c>
      <c r="H1561" s="1167">
        <v>0.5</v>
      </c>
      <c r="J1561" s="1167">
        <v>4.5</v>
      </c>
      <c r="K1561" s="1167" t="s">
        <v>887</v>
      </c>
      <c r="M1561" s="1167">
        <v>0.5</v>
      </c>
      <c r="O1561" s="1167">
        <v>4.5</v>
      </c>
      <c r="R1561" s="1167">
        <v>0.5</v>
      </c>
      <c r="T1561" s="1167">
        <v>4.5</v>
      </c>
      <c r="U1561" s="1167">
        <v>0</v>
      </c>
      <c r="V1561" s="1167">
        <v>0</v>
      </c>
      <c r="W1561" s="1167">
        <v>1.5</v>
      </c>
      <c r="X1561" s="1167">
        <v>0</v>
      </c>
      <c r="Y1561" s="1167">
        <v>13.5</v>
      </c>
      <c r="Z1561" s="1167">
        <v>0</v>
      </c>
      <c r="AA1561" s="1167">
        <v>0</v>
      </c>
      <c r="AB1561" s="1167">
        <v>10.5</v>
      </c>
      <c r="AC1561" s="1167">
        <v>0</v>
      </c>
      <c r="AD1561" s="1167">
        <v>94.5</v>
      </c>
      <c r="AE1561" s="1167">
        <v>0</v>
      </c>
      <c r="AF1561" s="1167">
        <v>0</v>
      </c>
      <c r="AH1561" s="1167">
        <v>0</v>
      </c>
      <c r="AI1561" s="1167">
        <v>0</v>
      </c>
      <c r="BK1561" s="1167">
        <v>1557</v>
      </c>
    </row>
    <row r="1562" spans="1:63" s="1167" customFormat="1" ht="13.5" customHeight="1">
      <c r="A1562" s="1218">
        <v>44315</v>
      </c>
      <c r="B1562" s="1167" t="s">
        <v>158</v>
      </c>
      <c r="C1562" s="1167" t="s">
        <v>66</v>
      </c>
      <c r="D1562" s="1167">
        <v>30</v>
      </c>
      <c r="E1562" s="1167">
        <v>30</v>
      </c>
      <c r="H1562" s="1167">
        <v>0.5</v>
      </c>
      <c r="J1562" s="1167">
        <v>15</v>
      </c>
      <c r="M1562" s="1167">
        <v>0.7</v>
      </c>
      <c r="O1562" s="1167">
        <v>21</v>
      </c>
      <c r="R1562" s="1167">
        <v>0.8</v>
      </c>
      <c r="T1562" s="1167">
        <v>24</v>
      </c>
      <c r="U1562" s="1167">
        <v>0</v>
      </c>
      <c r="V1562" s="1167">
        <v>0</v>
      </c>
      <c r="W1562" s="1167">
        <v>2</v>
      </c>
      <c r="X1562" s="1167">
        <v>0</v>
      </c>
      <c r="Y1562" s="1167">
        <v>60</v>
      </c>
      <c r="Z1562" s="1167">
        <v>0</v>
      </c>
      <c r="AA1562" s="1167">
        <v>0</v>
      </c>
      <c r="AB1562" s="1167">
        <v>3.5</v>
      </c>
      <c r="AC1562" s="1167">
        <v>0</v>
      </c>
      <c r="AD1562" s="1167">
        <v>105</v>
      </c>
      <c r="AE1562" s="1167">
        <v>0</v>
      </c>
      <c r="AF1562" s="1167">
        <v>0</v>
      </c>
      <c r="AH1562" s="1167">
        <v>0</v>
      </c>
      <c r="AI1562" s="1167">
        <v>0</v>
      </c>
      <c r="BK1562" s="1167">
        <v>1558</v>
      </c>
    </row>
    <row r="1563" spans="1:63" s="1167" customFormat="1" ht="13.5" customHeight="1">
      <c r="A1563" s="1218">
        <v>44315</v>
      </c>
      <c r="B1563" s="1167" t="s">
        <v>166</v>
      </c>
      <c r="C1563" s="1167" t="s">
        <v>66</v>
      </c>
      <c r="D1563" s="1167">
        <v>30</v>
      </c>
      <c r="E1563" s="1167">
        <v>30</v>
      </c>
      <c r="J1563" s="1167">
        <v>0</v>
      </c>
      <c r="O1563" s="1167">
        <v>0</v>
      </c>
      <c r="T1563" s="1167">
        <v>0</v>
      </c>
      <c r="U1563" s="1167">
        <v>0</v>
      </c>
      <c r="V1563" s="1167">
        <v>0</v>
      </c>
      <c r="W1563" s="1167">
        <v>0</v>
      </c>
      <c r="X1563" s="1167">
        <v>0</v>
      </c>
      <c r="Y1563" s="1167">
        <v>0</v>
      </c>
      <c r="Z1563" s="1167">
        <v>0</v>
      </c>
      <c r="AA1563" s="1167">
        <v>0</v>
      </c>
      <c r="AB1563" s="1167">
        <v>1.8999999999999966</v>
      </c>
      <c r="AC1563" s="1167">
        <v>0</v>
      </c>
      <c r="AD1563" s="1167">
        <v>56.999999999999901</v>
      </c>
      <c r="AE1563" s="1167">
        <v>0</v>
      </c>
      <c r="AF1563" s="1167">
        <v>0</v>
      </c>
      <c r="AH1563" s="1167">
        <v>0</v>
      </c>
      <c r="AI1563" s="1167">
        <v>0</v>
      </c>
      <c r="BK1563" s="1167">
        <v>1559</v>
      </c>
    </row>
    <row r="1564" spans="1:63" s="1167" customFormat="1" ht="13.5" customHeight="1">
      <c r="A1564" s="1218">
        <v>44315</v>
      </c>
      <c r="B1564" s="1167" t="s">
        <v>145</v>
      </c>
      <c r="C1564" s="1167" t="s">
        <v>389</v>
      </c>
      <c r="D1564" s="1167">
        <v>16</v>
      </c>
      <c r="E1564" s="1167">
        <v>16</v>
      </c>
      <c r="H1564" s="1167">
        <v>0.5</v>
      </c>
      <c r="J1564" s="1167">
        <v>8</v>
      </c>
      <c r="M1564" s="1167">
        <v>0.7</v>
      </c>
      <c r="O1564" s="1167">
        <v>11.2</v>
      </c>
      <c r="R1564" s="1167">
        <v>0.8</v>
      </c>
      <c r="T1564" s="1167">
        <v>12.8</v>
      </c>
      <c r="U1564" s="1167">
        <v>0</v>
      </c>
      <c r="V1564" s="1167">
        <v>0</v>
      </c>
      <c r="W1564" s="1167">
        <v>2</v>
      </c>
      <c r="X1564" s="1167">
        <v>0</v>
      </c>
      <c r="Y1564" s="1167">
        <v>32</v>
      </c>
      <c r="Z1564" s="1167">
        <v>0</v>
      </c>
      <c r="AA1564" s="1167">
        <v>0</v>
      </c>
      <c r="AB1564" s="1167">
        <v>30.5</v>
      </c>
      <c r="AC1564" s="1167">
        <v>0</v>
      </c>
      <c r="AD1564" s="1167">
        <v>488</v>
      </c>
      <c r="AE1564" s="1167">
        <v>0</v>
      </c>
      <c r="AF1564" s="1167">
        <v>0</v>
      </c>
      <c r="AH1564" s="1167">
        <v>0</v>
      </c>
      <c r="AI1564" s="1167">
        <v>0</v>
      </c>
      <c r="BK1564" s="1167">
        <v>1560</v>
      </c>
    </row>
    <row r="1565" spans="1:63" s="1167" customFormat="1" ht="13.5" customHeight="1">
      <c r="A1565" s="1218">
        <v>44315</v>
      </c>
      <c r="B1565" s="1167" t="s">
        <v>136</v>
      </c>
      <c r="C1565" s="1167" t="s">
        <v>66</v>
      </c>
      <c r="D1565" s="1167">
        <v>120</v>
      </c>
      <c r="E1565" s="1167">
        <v>120</v>
      </c>
      <c r="J1565" s="1167">
        <v>0</v>
      </c>
      <c r="O1565" s="1167">
        <v>0</v>
      </c>
      <c r="P1565" s="1167" t="s">
        <v>883</v>
      </c>
      <c r="T1565" s="1167">
        <v>0</v>
      </c>
      <c r="U1565" s="1167">
        <v>0</v>
      </c>
      <c r="V1565" s="1167">
        <v>0</v>
      </c>
      <c r="W1565" s="1167">
        <v>0</v>
      </c>
      <c r="X1565" s="1167">
        <v>0</v>
      </c>
      <c r="Y1565" s="1167">
        <v>0</v>
      </c>
      <c r="Z1565" s="1167">
        <v>0</v>
      </c>
      <c r="AA1565" s="1167">
        <v>0</v>
      </c>
      <c r="AB1565" s="1167">
        <v>11</v>
      </c>
      <c r="AC1565" s="1167">
        <v>0</v>
      </c>
      <c r="AD1565" s="1167">
        <v>1320</v>
      </c>
      <c r="AE1565" s="1167">
        <v>0</v>
      </c>
      <c r="AF1565" s="1167">
        <v>0</v>
      </c>
      <c r="AH1565" s="1167">
        <v>0</v>
      </c>
      <c r="AI1565" s="1167">
        <v>0</v>
      </c>
      <c r="BK1565" s="1167">
        <v>1561</v>
      </c>
    </row>
    <row r="1566" spans="1:63" s="1167" customFormat="1" ht="13.5" customHeight="1">
      <c r="A1566" s="1218">
        <v>44315</v>
      </c>
      <c r="B1566" s="1167" t="s">
        <v>183</v>
      </c>
      <c r="C1566" s="1167" t="s">
        <v>66</v>
      </c>
      <c r="D1566" s="1167">
        <v>30</v>
      </c>
      <c r="E1566" s="1167">
        <v>30</v>
      </c>
      <c r="J1566" s="1167">
        <v>0</v>
      </c>
      <c r="O1566" s="1167">
        <v>0</v>
      </c>
      <c r="R1566" s="1167">
        <v>0.2</v>
      </c>
      <c r="T1566" s="1167">
        <v>6</v>
      </c>
      <c r="U1566" s="1167">
        <v>0</v>
      </c>
      <c r="V1566" s="1167">
        <v>0</v>
      </c>
      <c r="W1566" s="1167">
        <v>0.2</v>
      </c>
      <c r="X1566" s="1167">
        <v>0</v>
      </c>
      <c r="Y1566" s="1167">
        <v>6</v>
      </c>
      <c r="Z1566" s="1167">
        <v>0</v>
      </c>
      <c r="AA1566" s="1167">
        <v>0</v>
      </c>
      <c r="AB1566" s="1167">
        <v>1.5</v>
      </c>
      <c r="AC1566" s="1167">
        <v>0</v>
      </c>
      <c r="AD1566" s="1167">
        <v>45</v>
      </c>
      <c r="AE1566" s="1167">
        <v>0</v>
      </c>
      <c r="AF1566" s="1167">
        <v>0</v>
      </c>
      <c r="AH1566" s="1167">
        <v>0</v>
      </c>
      <c r="AI1566" s="1167">
        <v>0</v>
      </c>
      <c r="BK1566" s="1167">
        <v>1562</v>
      </c>
    </row>
    <row r="1567" spans="1:63" s="1167" customFormat="1" ht="13.5" customHeight="1">
      <c r="A1567" s="1218">
        <v>44315</v>
      </c>
      <c r="B1567" s="1167" t="s">
        <v>142</v>
      </c>
      <c r="C1567" s="1167" t="s">
        <v>66</v>
      </c>
      <c r="D1567" s="1167">
        <v>35</v>
      </c>
      <c r="E1567" s="1167">
        <v>35</v>
      </c>
      <c r="J1567" s="1167">
        <v>0</v>
      </c>
      <c r="O1567" s="1167">
        <v>0</v>
      </c>
      <c r="T1567" s="1167">
        <v>0</v>
      </c>
      <c r="U1567" s="1167">
        <v>0</v>
      </c>
      <c r="V1567" s="1167">
        <v>0</v>
      </c>
      <c r="W1567" s="1167">
        <v>0</v>
      </c>
      <c r="X1567" s="1167">
        <v>0</v>
      </c>
      <c r="Y1567" s="1167">
        <v>0</v>
      </c>
      <c r="Z1567" s="1167">
        <v>0</v>
      </c>
      <c r="AA1567" s="1167">
        <v>0</v>
      </c>
      <c r="AB1567" s="1167">
        <v>4.299999999999998</v>
      </c>
      <c r="AC1567" s="1167">
        <v>0</v>
      </c>
      <c r="AD1567" s="1167">
        <v>150.49999999999994</v>
      </c>
      <c r="AE1567" s="1167">
        <v>0</v>
      </c>
      <c r="AF1567" s="1167">
        <v>0</v>
      </c>
      <c r="AH1567" s="1167">
        <v>0</v>
      </c>
      <c r="AI1567" s="1167">
        <v>0</v>
      </c>
      <c r="BK1567" s="1167">
        <v>1563</v>
      </c>
    </row>
    <row r="1568" spans="1:63" s="1167" customFormat="1" ht="13.5" customHeight="1">
      <c r="A1568" s="1218">
        <v>44315</v>
      </c>
      <c r="B1568" s="1167" t="s">
        <v>51</v>
      </c>
      <c r="C1568" s="1167" t="s">
        <v>66</v>
      </c>
      <c r="D1568" s="1167">
        <v>100</v>
      </c>
      <c r="E1568" s="1167">
        <v>100</v>
      </c>
      <c r="J1568" s="1167">
        <v>0</v>
      </c>
      <c r="O1568" s="1167">
        <v>0</v>
      </c>
      <c r="T1568" s="1167">
        <v>0</v>
      </c>
      <c r="U1568" s="1167">
        <v>0</v>
      </c>
      <c r="V1568" s="1167">
        <v>0</v>
      </c>
      <c r="W1568" s="1167">
        <v>0</v>
      </c>
      <c r="X1568" s="1167">
        <v>0</v>
      </c>
      <c r="Y1568" s="1167">
        <v>0</v>
      </c>
      <c r="Z1568" s="1167">
        <v>0</v>
      </c>
      <c r="AA1568" s="1167">
        <v>0</v>
      </c>
      <c r="AB1568" s="1167">
        <v>0.59999999999999964</v>
      </c>
      <c r="AC1568" s="1167">
        <v>0</v>
      </c>
      <c r="AD1568" s="1167">
        <v>59.999999999999964</v>
      </c>
      <c r="AE1568" s="1167">
        <v>0</v>
      </c>
      <c r="AF1568" s="1167">
        <v>0</v>
      </c>
      <c r="AH1568" s="1167">
        <v>0</v>
      </c>
      <c r="AI1568" s="1167">
        <v>0</v>
      </c>
      <c r="BK1568" s="1167">
        <v>1564</v>
      </c>
    </row>
    <row r="1569" spans="1:63" s="1167" customFormat="1" ht="13.5" customHeight="1">
      <c r="A1569" s="1218">
        <v>44315</v>
      </c>
      <c r="B1569" s="1167" t="s">
        <v>935</v>
      </c>
      <c r="C1569" s="1167" t="s">
        <v>66</v>
      </c>
      <c r="D1569" s="1167">
        <v>50</v>
      </c>
      <c r="E1569" s="1167">
        <v>50</v>
      </c>
      <c r="H1569" s="1167">
        <v>0.2</v>
      </c>
      <c r="J1569" s="1167">
        <v>10</v>
      </c>
      <c r="M1569" s="1167">
        <v>0.3</v>
      </c>
      <c r="O1569" s="1167">
        <v>15</v>
      </c>
      <c r="R1569" s="1167">
        <v>0.3</v>
      </c>
      <c r="T1569" s="1167">
        <v>15</v>
      </c>
      <c r="U1569" s="1167">
        <v>0</v>
      </c>
      <c r="V1569" s="1167">
        <v>0</v>
      </c>
      <c r="W1569" s="1167">
        <v>0.8</v>
      </c>
      <c r="X1569" s="1167">
        <v>0</v>
      </c>
      <c r="Y1569" s="1167">
        <v>40</v>
      </c>
      <c r="Z1569" s="1167">
        <v>0</v>
      </c>
      <c r="AA1569" s="1167">
        <v>0</v>
      </c>
      <c r="AB1569" s="1167">
        <v>4.4000000000000004</v>
      </c>
      <c r="AC1569" s="1167">
        <v>0</v>
      </c>
      <c r="AD1569" s="1167">
        <v>220.00000000000003</v>
      </c>
      <c r="AE1569" s="1167">
        <v>0</v>
      </c>
      <c r="AF1569" s="1167">
        <v>0</v>
      </c>
      <c r="AH1569" s="1167">
        <v>0</v>
      </c>
      <c r="AI1569" s="1167">
        <v>0</v>
      </c>
      <c r="BK1569" s="1167">
        <v>1565</v>
      </c>
    </row>
    <row r="1570" spans="1:63" s="1167" customFormat="1" ht="13.5" customHeight="1">
      <c r="A1570" s="1218">
        <v>44315</v>
      </c>
      <c r="B1570" s="1167" t="s">
        <v>132</v>
      </c>
      <c r="C1570" s="1167" t="s">
        <v>66</v>
      </c>
      <c r="D1570" s="1167">
        <v>70</v>
      </c>
      <c r="E1570" s="1167">
        <v>63</v>
      </c>
      <c r="J1570" s="1167">
        <v>0</v>
      </c>
      <c r="O1570" s="1167">
        <v>0</v>
      </c>
      <c r="Q1570" s="1167">
        <v>4</v>
      </c>
      <c r="T1570" s="1167">
        <v>252</v>
      </c>
      <c r="U1570" s="1167">
        <v>0</v>
      </c>
      <c r="V1570" s="1167">
        <v>4</v>
      </c>
      <c r="W1570" s="1167">
        <v>0</v>
      </c>
      <c r="X1570" s="1167">
        <v>0</v>
      </c>
      <c r="Y1570" s="1167">
        <v>252</v>
      </c>
      <c r="Z1570" s="1167">
        <v>0</v>
      </c>
      <c r="AA1570" s="1167">
        <v>0</v>
      </c>
      <c r="AB1570" s="1167">
        <v>0</v>
      </c>
      <c r="AC1570" s="1167">
        <v>0</v>
      </c>
      <c r="AD1570" s="1167">
        <v>0</v>
      </c>
      <c r="AE1570" s="1167">
        <v>0</v>
      </c>
      <c r="AF1570" s="1167">
        <v>4</v>
      </c>
      <c r="AG1570" s="1167">
        <v>0</v>
      </c>
      <c r="AH1570" s="1167">
        <v>0</v>
      </c>
      <c r="AI1570" s="1167">
        <v>252</v>
      </c>
      <c r="BK1570" s="1167">
        <v>1566</v>
      </c>
    </row>
    <row r="1571" spans="1:63" s="1167" customFormat="1" ht="13.5" customHeight="1">
      <c r="A1571" s="1218">
        <v>44315</v>
      </c>
      <c r="B1571" s="1167" t="s">
        <v>168</v>
      </c>
      <c r="C1571" s="1167" t="s">
        <v>66</v>
      </c>
      <c r="D1571" s="1167">
        <v>102</v>
      </c>
      <c r="E1571" s="1167">
        <v>91</v>
      </c>
      <c r="J1571" s="1167">
        <v>0</v>
      </c>
      <c r="L1571" s="1167">
        <v>5.5</v>
      </c>
      <c r="O1571" s="1167">
        <v>500.5</v>
      </c>
      <c r="T1571" s="1167">
        <v>0</v>
      </c>
      <c r="U1571" s="1167">
        <v>0</v>
      </c>
      <c r="V1571" s="1167">
        <v>5.5</v>
      </c>
      <c r="W1571" s="1167">
        <v>0</v>
      </c>
      <c r="X1571" s="1167">
        <v>0</v>
      </c>
      <c r="Y1571" s="1167">
        <v>500.5</v>
      </c>
      <c r="Z1571" s="1167">
        <v>0</v>
      </c>
      <c r="AA1571" s="1167">
        <v>0</v>
      </c>
      <c r="AB1571" s="1167">
        <v>0</v>
      </c>
      <c r="AC1571" s="1167">
        <v>0</v>
      </c>
      <c r="AD1571" s="1167">
        <v>0</v>
      </c>
      <c r="AE1571" s="1167">
        <v>0</v>
      </c>
      <c r="AF1571" s="1167">
        <v>5.5</v>
      </c>
      <c r="AG1571" s="1167">
        <v>0</v>
      </c>
      <c r="AH1571" s="1167">
        <v>0</v>
      </c>
      <c r="AI1571" s="1167">
        <v>500.5</v>
      </c>
      <c r="BK1571" s="1167">
        <v>1567</v>
      </c>
    </row>
    <row r="1572" spans="1:63" s="1167" customFormat="1" ht="13.5" customHeight="1">
      <c r="A1572" s="1218">
        <v>44315</v>
      </c>
      <c r="B1572" s="1167" t="s">
        <v>488</v>
      </c>
      <c r="C1572" s="1167" t="s">
        <v>66</v>
      </c>
      <c r="D1572" s="1167">
        <v>120</v>
      </c>
      <c r="E1572" s="1167">
        <v>113</v>
      </c>
      <c r="G1572" s="1167">
        <v>5</v>
      </c>
      <c r="J1572" s="1167">
        <v>565</v>
      </c>
      <c r="O1572" s="1167">
        <v>0</v>
      </c>
      <c r="Q1572" s="1167">
        <v>4</v>
      </c>
      <c r="S1572" s="1167" t="s">
        <v>888</v>
      </c>
      <c r="T1572" s="1167">
        <v>452</v>
      </c>
      <c r="U1572" s="1167">
        <v>0</v>
      </c>
      <c r="V1572" s="1167">
        <v>9</v>
      </c>
      <c r="W1572" s="1167">
        <v>0</v>
      </c>
      <c r="X1572" s="1167">
        <v>0</v>
      </c>
      <c r="Y1572" s="1167">
        <v>1017</v>
      </c>
      <c r="Z1572" s="1167">
        <v>0</v>
      </c>
      <c r="AA1572" s="1167">
        <v>0</v>
      </c>
      <c r="AB1572" s="1167">
        <v>0</v>
      </c>
      <c r="AC1572" s="1167">
        <v>0</v>
      </c>
      <c r="AD1572" s="1167">
        <v>0</v>
      </c>
      <c r="AE1572" s="1167">
        <v>0</v>
      </c>
      <c r="AF1572" s="1167">
        <v>9</v>
      </c>
      <c r="AG1572" s="1167">
        <v>0</v>
      </c>
      <c r="AH1572" s="1167">
        <v>0</v>
      </c>
      <c r="AI1572" s="1167">
        <v>1017</v>
      </c>
      <c r="BK1572" s="1167">
        <v>1568</v>
      </c>
    </row>
    <row r="1573" spans="1:63" s="1167" customFormat="1" ht="13.5" customHeight="1">
      <c r="A1573" s="1218">
        <v>44315</v>
      </c>
      <c r="B1573" s="1167" t="s">
        <v>171</v>
      </c>
      <c r="C1573" s="1167" t="s">
        <v>786</v>
      </c>
      <c r="D1573" s="1167">
        <v>220</v>
      </c>
      <c r="E1573" s="1167">
        <v>220</v>
      </c>
      <c r="H1573" s="1167" t="s">
        <v>883</v>
      </c>
      <c r="I1573" s="1167" t="s">
        <v>883</v>
      </c>
      <c r="J1573" s="1167">
        <v>0</v>
      </c>
      <c r="L1573" s="1167">
        <v>2</v>
      </c>
      <c r="O1573" s="1167">
        <v>440</v>
      </c>
      <c r="T1573" s="1167">
        <v>0</v>
      </c>
      <c r="U1573" s="1167">
        <v>0</v>
      </c>
      <c r="V1573" s="1167">
        <v>2</v>
      </c>
      <c r="W1573" s="1167">
        <v>0</v>
      </c>
      <c r="X1573" s="1167">
        <v>0</v>
      </c>
      <c r="Y1573" s="1167">
        <v>440</v>
      </c>
      <c r="Z1573" s="1167">
        <v>0</v>
      </c>
      <c r="AA1573" s="1167">
        <v>0</v>
      </c>
      <c r="AB1573" s="1167">
        <v>0</v>
      </c>
      <c r="AC1573" s="1167">
        <v>0</v>
      </c>
      <c r="AD1573" s="1167">
        <v>0</v>
      </c>
      <c r="AE1573" s="1167">
        <v>0</v>
      </c>
      <c r="AF1573" s="1167">
        <v>2</v>
      </c>
      <c r="AG1573" s="1167">
        <v>0</v>
      </c>
      <c r="AH1573" s="1167">
        <v>0</v>
      </c>
      <c r="AI1573" s="1167">
        <v>440</v>
      </c>
      <c r="BK1573" s="1167">
        <v>1569</v>
      </c>
    </row>
    <row r="1574" spans="1:63" s="1167" customFormat="1" ht="13.5" customHeight="1">
      <c r="A1574" s="1218">
        <v>44315</v>
      </c>
      <c r="B1574" s="1167" t="s">
        <v>920</v>
      </c>
      <c r="C1574" s="1167" t="s">
        <v>66</v>
      </c>
      <c r="D1574" s="1167">
        <v>125</v>
      </c>
      <c r="E1574" s="1167">
        <v>125</v>
      </c>
      <c r="J1574" s="1167">
        <v>0</v>
      </c>
      <c r="L1574" s="1167">
        <v>2</v>
      </c>
      <c r="O1574" s="1167">
        <v>250</v>
      </c>
      <c r="T1574" s="1167">
        <v>0</v>
      </c>
      <c r="U1574" s="1167">
        <v>0</v>
      </c>
      <c r="V1574" s="1167">
        <v>2</v>
      </c>
      <c r="W1574" s="1167">
        <v>0</v>
      </c>
      <c r="X1574" s="1167">
        <v>0</v>
      </c>
      <c r="Y1574" s="1167">
        <v>250</v>
      </c>
      <c r="Z1574" s="1167">
        <v>0</v>
      </c>
      <c r="AA1574" s="1167">
        <v>0</v>
      </c>
      <c r="AB1574" s="1167">
        <v>0</v>
      </c>
      <c r="AC1574" s="1167">
        <v>0</v>
      </c>
      <c r="AD1574" s="1167">
        <v>0</v>
      </c>
      <c r="AE1574" s="1167">
        <v>0</v>
      </c>
      <c r="AF1574" s="1167">
        <v>2</v>
      </c>
      <c r="AG1574" s="1167">
        <v>0</v>
      </c>
      <c r="AH1574" s="1167">
        <v>0</v>
      </c>
      <c r="AI1574" s="1167">
        <v>250</v>
      </c>
      <c r="BK1574" s="1167">
        <v>1570</v>
      </c>
    </row>
    <row r="1575" spans="1:63" s="1167" customFormat="1" ht="13.5" customHeight="1">
      <c r="A1575" s="1218">
        <v>44315</v>
      </c>
      <c r="B1575" s="1167" t="s">
        <v>233</v>
      </c>
      <c r="C1575" s="1167" t="s">
        <v>66</v>
      </c>
      <c r="D1575" s="1167">
        <v>105</v>
      </c>
      <c r="E1575" s="1167">
        <v>105</v>
      </c>
      <c r="J1575" s="1167">
        <v>0</v>
      </c>
      <c r="O1575" s="1167">
        <v>0</v>
      </c>
      <c r="Q1575" s="1167">
        <v>1.5</v>
      </c>
      <c r="T1575" s="1167">
        <v>157.5</v>
      </c>
      <c r="U1575" s="1167">
        <v>0</v>
      </c>
      <c r="V1575" s="1167">
        <v>1.5</v>
      </c>
      <c r="W1575" s="1167">
        <v>0</v>
      </c>
      <c r="X1575" s="1167">
        <v>0</v>
      </c>
      <c r="Y1575" s="1167">
        <v>157.5</v>
      </c>
      <c r="Z1575" s="1167">
        <v>0</v>
      </c>
      <c r="AA1575" s="1167">
        <v>0</v>
      </c>
      <c r="AB1575" s="1167">
        <v>0</v>
      </c>
      <c r="AC1575" s="1167">
        <v>0</v>
      </c>
      <c r="AD1575" s="1167">
        <v>0</v>
      </c>
      <c r="AE1575" s="1167">
        <v>0</v>
      </c>
      <c r="AF1575" s="1167">
        <v>1.5</v>
      </c>
      <c r="AG1575" s="1167">
        <v>0</v>
      </c>
      <c r="AH1575" s="1167">
        <v>0</v>
      </c>
      <c r="AI1575" s="1167">
        <v>157.5</v>
      </c>
      <c r="BK1575" s="1167">
        <v>1571</v>
      </c>
    </row>
    <row r="1576" spans="1:63" s="1167" customFormat="1" ht="13.5" customHeight="1">
      <c r="A1576" s="1218">
        <v>44315</v>
      </c>
      <c r="B1576" s="1167" t="s">
        <v>889</v>
      </c>
      <c r="C1576" s="1167" t="s">
        <v>66</v>
      </c>
      <c r="D1576" s="1167">
        <v>45</v>
      </c>
      <c r="E1576" s="1167">
        <v>40</v>
      </c>
      <c r="J1576" s="1167">
        <v>0</v>
      </c>
      <c r="O1576" s="1167">
        <v>0</v>
      </c>
      <c r="Q1576" s="1167">
        <v>1.5</v>
      </c>
      <c r="T1576" s="1167">
        <v>60</v>
      </c>
      <c r="U1576" s="1167">
        <v>0</v>
      </c>
      <c r="V1576" s="1167">
        <v>1.5</v>
      </c>
      <c r="W1576" s="1167">
        <v>0</v>
      </c>
      <c r="X1576" s="1167">
        <v>0</v>
      </c>
      <c r="Y1576" s="1167">
        <v>60</v>
      </c>
      <c r="Z1576" s="1167">
        <v>0</v>
      </c>
      <c r="AA1576" s="1167">
        <v>0</v>
      </c>
      <c r="AB1576" s="1167">
        <v>0</v>
      </c>
      <c r="AC1576" s="1167">
        <v>0</v>
      </c>
      <c r="AD1576" s="1167">
        <v>0</v>
      </c>
      <c r="AE1576" s="1167">
        <v>0</v>
      </c>
      <c r="AF1576" s="1167">
        <v>1.5</v>
      </c>
      <c r="AG1576" s="1167">
        <v>0</v>
      </c>
      <c r="AH1576" s="1167">
        <v>0</v>
      </c>
      <c r="AI1576" s="1167">
        <v>60</v>
      </c>
      <c r="BK1576" s="1167">
        <v>1572</v>
      </c>
    </row>
    <row r="1577" spans="1:63" s="1167" customFormat="1" ht="13.5" customHeight="1">
      <c r="A1577" s="1218">
        <v>44315</v>
      </c>
      <c r="B1577" s="1167" t="s">
        <v>3</v>
      </c>
      <c r="C1577" s="1167" t="s">
        <v>66</v>
      </c>
      <c r="D1577" s="1167">
        <v>15</v>
      </c>
      <c r="E1577" s="1167">
        <v>12</v>
      </c>
      <c r="J1577" s="1167">
        <v>0</v>
      </c>
      <c r="L1577" s="1167">
        <v>8</v>
      </c>
      <c r="O1577" s="1167">
        <v>96</v>
      </c>
      <c r="T1577" s="1167">
        <v>0</v>
      </c>
      <c r="U1577" s="1167">
        <v>0</v>
      </c>
      <c r="V1577" s="1167">
        <v>8</v>
      </c>
      <c r="W1577" s="1167">
        <v>0</v>
      </c>
      <c r="X1577" s="1167">
        <v>0</v>
      </c>
      <c r="Y1577" s="1167">
        <v>96</v>
      </c>
      <c r="Z1577" s="1167">
        <v>0</v>
      </c>
      <c r="AA1577" s="1167">
        <v>0</v>
      </c>
      <c r="AB1577" s="1167">
        <v>0</v>
      </c>
      <c r="AC1577" s="1167">
        <v>0</v>
      </c>
      <c r="AD1577" s="1167">
        <v>0</v>
      </c>
      <c r="AE1577" s="1167">
        <v>0</v>
      </c>
      <c r="AF1577" s="1167">
        <v>8</v>
      </c>
      <c r="AG1577" s="1167">
        <v>0</v>
      </c>
      <c r="AH1577" s="1167">
        <v>0</v>
      </c>
      <c r="AI1577" s="1167">
        <v>96</v>
      </c>
      <c r="BK1577" s="1167">
        <v>1573</v>
      </c>
    </row>
    <row r="1578" spans="1:63" s="1167" customFormat="1" ht="13.5" customHeight="1">
      <c r="A1578" s="1218">
        <v>44315</v>
      </c>
      <c r="B1578" s="1167" t="s">
        <v>67</v>
      </c>
      <c r="C1578" s="1167" t="s">
        <v>66</v>
      </c>
      <c r="D1578" s="1167">
        <v>30</v>
      </c>
      <c r="E1578" s="1167">
        <v>27</v>
      </c>
      <c r="J1578" s="1167">
        <v>0</v>
      </c>
      <c r="L1578" s="1167">
        <v>6</v>
      </c>
      <c r="O1578" s="1167">
        <v>162</v>
      </c>
      <c r="T1578" s="1167">
        <v>0</v>
      </c>
      <c r="U1578" s="1167">
        <v>0</v>
      </c>
      <c r="V1578" s="1167">
        <v>6</v>
      </c>
      <c r="W1578" s="1167">
        <v>0</v>
      </c>
      <c r="X1578" s="1167">
        <v>0</v>
      </c>
      <c r="Y1578" s="1167">
        <v>162</v>
      </c>
      <c r="Z1578" s="1167">
        <v>0</v>
      </c>
      <c r="AA1578" s="1167">
        <v>0</v>
      </c>
      <c r="AB1578" s="1167">
        <v>0</v>
      </c>
      <c r="AC1578" s="1167">
        <v>0</v>
      </c>
      <c r="AD1578" s="1167">
        <v>0</v>
      </c>
      <c r="AE1578" s="1167">
        <v>0</v>
      </c>
      <c r="AF1578" s="1167">
        <v>6</v>
      </c>
      <c r="AG1578" s="1167">
        <v>0</v>
      </c>
      <c r="AH1578" s="1167">
        <v>0</v>
      </c>
      <c r="AI1578" s="1167">
        <v>162</v>
      </c>
      <c r="BK1578" s="1167">
        <v>1574</v>
      </c>
    </row>
    <row r="1579" spans="1:63" s="1167" customFormat="1" ht="13.5" customHeight="1">
      <c r="A1579" s="1218">
        <v>44315</v>
      </c>
      <c r="B1579" s="1167" t="s">
        <v>134</v>
      </c>
      <c r="C1579" s="1167" t="s">
        <v>66</v>
      </c>
      <c r="D1579" s="1167">
        <v>39</v>
      </c>
      <c r="E1579" s="1167">
        <v>39</v>
      </c>
      <c r="J1579" s="1167">
        <v>0</v>
      </c>
      <c r="O1579" s="1167">
        <v>0</v>
      </c>
      <c r="Q1579" s="1167">
        <v>4</v>
      </c>
      <c r="T1579" s="1167">
        <v>156</v>
      </c>
      <c r="U1579" s="1167">
        <v>0</v>
      </c>
      <c r="V1579" s="1167">
        <v>4</v>
      </c>
      <c r="W1579" s="1167">
        <v>0</v>
      </c>
      <c r="X1579" s="1167">
        <v>0</v>
      </c>
      <c r="Y1579" s="1167">
        <v>156</v>
      </c>
      <c r="Z1579" s="1167">
        <v>0</v>
      </c>
      <c r="AA1579" s="1167">
        <v>0</v>
      </c>
      <c r="AB1579" s="1167">
        <v>0</v>
      </c>
      <c r="AC1579" s="1167">
        <v>0</v>
      </c>
      <c r="AD1579" s="1167">
        <v>0</v>
      </c>
      <c r="AE1579" s="1167">
        <v>0</v>
      </c>
      <c r="AF1579" s="1167">
        <v>4</v>
      </c>
      <c r="AG1579" s="1167">
        <v>0</v>
      </c>
      <c r="AH1579" s="1167">
        <v>0</v>
      </c>
      <c r="AI1579" s="1167">
        <v>156</v>
      </c>
      <c r="BK1579" s="1167">
        <v>1575</v>
      </c>
    </row>
    <row r="1580" spans="1:63" s="1167" customFormat="1" ht="13.5" customHeight="1">
      <c r="A1580" s="1218">
        <v>44315</v>
      </c>
      <c r="B1580" s="1167" t="s">
        <v>913</v>
      </c>
      <c r="C1580" s="1167" t="s">
        <v>66</v>
      </c>
      <c r="D1580" s="1167">
        <v>115</v>
      </c>
      <c r="E1580" s="1167">
        <v>113</v>
      </c>
      <c r="J1580" s="1167">
        <v>0</v>
      </c>
      <c r="O1580" s="1167">
        <v>0</v>
      </c>
      <c r="T1580" s="1167">
        <v>0</v>
      </c>
      <c r="U1580" s="1167">
        <v>0</v>
      </c>
      <c r="V1580" s="1167">
        <v>0</v>
      </c>
      <c r="W1580" s="1167">
        <v>0</v>
      </c>
      <c r="X1580" s="1167">
        <v>0</v>
      </c>
      <c r="Y1580" s="1167">
        <v>0</v>
      </c>
      <c r="Z1580" s="1167">
        <v>0</v>
      </c>
      <c r="AA1580" s="1167">
        <v>0</v>
      </c>
      <c r="AB1580" s="1167">
        <v>0</v>
      </c>
      <c r="AC1580" s="1167">
        <v>0</v>
      </c>
      <c r="AD1580" s="1167">
        <v>0</v>
      </c>
      <c r="AE1580" s="1167">
        <v>0</v>
      </c>
      <c r="AF1580" s="1167">
        <v>0</v>
      </c>
      <c r="AG1580" s="1167">
        <v>0</v>
      </c>
      <c r="AH1580" s="1167">
        <v>0</v>
      </c>
      <c r="AI1580" s="1167">
        <v>0</v>
      </c>
      <c r="BK1580" s="1167">
        <v>1576</v>
      </c>
    </row>
    <row r="1581" spans="1:63" s="1167" customFormat="1" ht="13.5" customHeight="1">
      <c r="A1581" s="1218">
        <v>44315</v>
      </c>
      <c r="B1581" s="1167" t="s">
        <v>83</v>
      </c>
      <c r="C1581" s="1167" t="s">
        <v>786</v>
      </c>
      <c r="D1581" s="1167">
        <v>10</v>
      </c>
      <c r="E1581" s="1167">
        <v>10</v>
      </c>
      <c r="J1581" s="1167">
        <v>0</v>
      </c>
      <c r="M1581" s="1167">
        <v>6</v>
      </c>
      <c r="O1581" s="1167">
        <v>60</v>
      </c>
      <c r="R1581" s="1167">
        <v>6</v>
      </c>
      <c r="T1581" s="1167">
        <v>60</v>
      </c>
      <c r="U1581" s="1167">
        <v>0</v>
      </c>
      <c r="V1581" s="1167">
        <v>0</v>
      </c>
      <c r="W1581" s="1167">
        <v>12</v>
      </c>
      <c r="X1581" s="1167">
        <v>0</v>
      </c>
      <c r="Y1581" s="1167">
        <v>120</v>
      </c>
      <c r="Z1581" s="1167">
        <v>0</v>
      </c>
      <c r="AA1581" s="1167">
        <v>0</v>
      </c>
      <c r="AB1581" s="1167">
        <v>0</v>
      </c>
      <c r="AC1581" s="1167">
        <v>0</v>
      </c>
      <c r="AD1581" s="1167">
        <v>0</v>
      </c>
      <c r="AE1581" s="1167">
        <v>0</v>
      </c>
      <c r="AF1581" s="1167">
        <v>0</v>
      </c>
      <c r="AG1581" s="1167">
        <v>12</v>
      </c>
      <c r="AH1581" s="1167">
        <v>0</v>
      </c>
      <c r="AI1581" s="1167">
        <v>120</v>
      </c>
      <c r="BK1581" s="1167">
        <v>1577</v>
      </c>
    </row>
    <row r="1582" spans="1:63" s="1167" customFormat="1" ht="13.5" customHeight="1">
      <c r="A1582" s="1218">
        <v>44315</v>
      </c>
      <c r="B1582" s="1167" t="s">
        <v>78</v>
      </c>
      <c r="C1582" s="1167" t="s">
        <v>66</v>
      </c>
      <c r="D1582" s="1167">
        <v>10</v>
      </c>
      <c r="E1582" s="1167">
        <v>7</v>
      </c>
      <c r="J1582" s="1167">
        <v>0</v>
      </c>
      <c r="O1582" s="1167">
        <v>0</v>
      </c>
      <c r="R1582" s="1167">
        <v>15</v>
      </c>
      <c r="T1582" s="1167">
        <v>105</v>
      </c>
      <c r="U1582" s="1167">
        <v>0</v>
      </c>
      <c r="V1582" s="1167">
        <v>0</v>
      </c>
      <c r="W1582" s="1167">
        <v>15</v>
      </c>
      <c r="X1582" s="1167">
        <v>0</v>
      </c>
      <c r="Y1582" s="1167">
        <v>105</v>
      </c>
      <c r="Z1582" s="1167">
        <v>0</v>
      </c>
      <c r="AA1582" s="1167">
        <v>0</v>
      </c>
      <c r="AB1582" s="1167">
        <v>0</v>
      </c>
      <c r="AC1582" s="1167">
        <v>0</v>
      </c>
      <c r="AD1582" s="1167">
        <v>0</v>
      </c>
      <c r="AE1582" s="1167">
        <v>0</v>
      </c>
      <c r="AF1582" s="1167">
        <v>0</v>
      </c>
      <c r="AG1582" s="1167">
        <v>15</v>
      </c>
      <c r="AH1582" s="1167">
        <v>0</v>
      </c>
      <c r="AI1582" s="1167">
        <v>105</v>
      </c>
      <c r="BK1582" s="1167">
        <v>1578</v>
      </c>
    </row>
    <row r="1583" spans="1:63" s="1167" customFormat="1" ht="13.5" customHeight="1">
      <c r="A1583" s="1218">
        <v>44315</v>
      </c>
      <c r="B1583" s="1167" t="s">
        <v>17</v>
      </c>
      <c r="C1583" s="1167" t="s">
        <v>66</v>
      </c>
      <c r="D1583" s="1167">
        <v>5</v>
      </c>
      <c r="E1583" s="1167">
        <v>4</v>
      </c>
      <c r="J1583" s="1167">
        <v>0</v>
      </c>
      <c r="M1583" s="1167">
        <v>15</v>
      </c>
      <c r="O1583" s="1167">
        <v>60</v>
      </c>
      <c r="T1583" s="1167">
        <v>0</v>
      </c>
      <c r="U1583" s="1167">
        <v>0</v>
      </c>
      <c r="V1583" s="1167">
        <v>0</v>
      </c>
      <c r="W1583" s="1167">
        <v>15</v>
      </c>
      <c r="X1583" s="1167">
        <v>0</v>
      </c>
      <c r="Y1583" s="1167">
        <v>60</v>
      </c>
      <c r="Z1583" s="1167">
        <v>0</v>
      </c>
      <c r="AA1583" s="1167">
        <v>0</v>
      </c>
      <c r="AB1583" s="1167">
        <v>0</v>
      </c>
      <c r="AC1583" s="1167">
        <v>0</v>
      </c>
      <c r="AD1583" s="1167">
        <v>0</v>
      </c>
      <c r="AE1583" s="1167">
        <v>0</v>
      </c>
      <c r="AF1583" s="1167">
        <v>0</v>
      </c>
      <c r="AG1583" s="1167">
        <v>15</v>
      </c>
      <c r="AH1583" s="1167">
        <v>0</v>
      </c>
      <c r="AI1583" s="1167">
        <v>60</v>
      </c>
      <c r="BK1583" s="1167">
        <v>1579</v>
      </c>
    </row>
    <row r="1584" spans="1:63" s="1167" customFormat="1" ht="13.5" customHeight="1">
      <c r="A1584" s="1218">
        <v>44315</v>
      </c>
      <c r="B1584" s="1167" t="s">
        <v>478</v>
      </c>
      <c r="C1584" s="1167" t="s">
        <v>66</v>
      </c>
      <c r="D1584" s="1167">
        <v>12</v>
      </c>
      <c r="E1584" s="1167">
        <v>12</v>
      </c>
      <c r="H1584" s="1167">
        <v>12</v>
      </c>
      <c r="J1584" s="1167">
        <v>144</v>
      </c>
      <c r="O1584" s="1167">
        <v>0</v>
      </c>
      <c r="T1584" s="1167">
        <v>0</v>
      </c>
      <c r="U1584" s="1167">
        <v>0</v>
      </c>
      <c r="V1584" s="1167">
        <v>0</v>
      </c>
      <c r="W1584" s="1167">
        <v>12</v>
      </c>
      <c r="X1584" s="1167">
        <v>0</v>
      </c>
      <c r="Y1584" s="1167">
        <v>144</v>
      </c>
      <c r="Z1584" s="1167">
        <v>0</v>
      </c>
      <c r="AA1584" s="1167">
        <v>0</v>
      </c>
      <c r="AB1584" s="1167">
        <v>0</v>
      </c>
      <c r="AC1584" s="1167">
        <v>0</v>
      </c>
      <c r="AD1584" s="1167">
        <v>0</v>
      </c>
      <c r="AE1584" s="1167">
        <v>0</v>
      </c>
      <c r="AF1584" s="1167">
        <v>0</v>
      </c>
      <c r="AG1584" s="1167">
        <v>12</v>
      </c>
      <c r="AH1584" s="1167">
        <v>0</v>
      </c>
      <c r="AI1584" s="1167">
        <v>144</v>
      </c>
      <c r="BK1584" s="1167">
        <v>1580</v>
      </c>
    </row>
    <row r="1585" spans="1:63" s="1167" customFormat="1" ht="13.5" customHeight="1">
      <c r="A1585" s="1218">
        <v>44315</v>
      </c>
      <c r="B1585" s="1167" t="s">
        <v>60</v>
      </c>
      <c r="C1585" s="1167" t="s">
        <v>66</v>
      </c>
      <c r="D1585" s="1167">
        <v>20</v>
      </c>
      <c r="E1585" s="1167">
        <v>20</v>
      </c>
      <c r="H1585" s="1167">
        <v>0.5</v>
      </c>
      <c r="J1585" s="1167">
        <v>10</v>
      </c>
      <c r="M1585" s="1167">
        <v>0.8</v>
      </c>
      <c r="O1585" s="1167">
        <v>16</v>
      </c>
      <c r="R1585" s="1167">
        <v>0.7</v>
      </c>
      <c r="T1585" s="1167">
        <v>14</v>
      </c>
      <c r="U1585" s="1167">
        <v>0</v>
      </c>
      <c r="V1585" s="1167">
        <v>0</v>
      </c>
      <c r="W1585" s="1167">
        <v>2</v>
      </c>
      <c r="X1585" s="1167">
        <v>0</v>
      </c>
      <c r="Y1585" s="1167">
        <v>40</v>
      </c>
      <c r="Z1585" s="1167">
        <v>0</v>
      </c>
      <c r="AA1585" s="1167">
        <v>0</v>
      </c>
      <c r="AB1585" s="1167">
        <v>0</v>
      </c>
      <c r="AC1585" s="1167">
        <v>0</v>
      </c>
      <c r="AD1585" s="1167">
        <v>0</v>
      </c>
      <c r="AE1585" s="1167">
        <v>0</v>
      </c>
      <c r="AF1585" s="1167">
        <v>0</v>
      </c>
      <c r="AG1585" s="1167">
        <v>2</v>
      </c>
      <c r="AH1585" s="1167">
        <v>0</v>
      </c>
      <c r="AI1585" s="1167">
        <v>40</v>
      </c>
      <c r="BK1585" s="1167">
        <v>1581</v>
      </c>
    </row>
    <row r="1586" spans="1:63" s="1167" customFormat="1" ht="13.5" customHeight="1">
      <c r="A1586" s="1218">
        <v>44315</v>
      </c>
      <c r="B1586" s="1167" t="s">
        <v>61</v>
      </c>
      <c r="C1586" s="1167" t="s">
        <v>66</v>
      </c>
      <c r="D1586" s="1167">
        <v>20</v>
      </c>
      <c r="E1586" s="1167">
        <v>20</v>
      </c>
      <c r="H1586" s="1167">
        <v>0.5</v>
      </c>
      <c r="J1586" s="1167">
        <v>10</v>
      </c>
      <c r="M1586" s="1167">
        <v>0.5</v>
      </c>
      <c r="O1586" s="1167">
        <v>10</v>
      </c>
      <c r="R1586" s="1167">
        <v>0.6</v>
      </c>
      <c r="T1586" s="1167">
        <v>12</v>
      </c>
      <c r="U1586" s="1167">
        <v>0</v>
      </c>
      <c r="V1586" s="1167">
        <v>0</v>
      </c>
      <c r="W1586" s="1167">
        <v>1.6</v>
      </c>
      <c r="X1586" s="1167">
        <v>0</v>
      </c>
      <c r="Y1586" s="1167">
        <v>32</v>
      </c>
      <c r="Z1586" s="1167">
        <v>0</v>
      </c>
      <c r="AA1586" s="1167">
        <v>0</v>
      </c>
      <c r="AB1586" s="1167">
        <v>0</v>
      </c>
      <c r="AC1586" s="1167">
        <v>0</v>
      </c>
      <c r="AD1586" s="1167">
        <v>0</v>
      </c>
      <c r="AE1586" s="1167">
        <v>0</v>
      </c>
      <c r="AF1586" s="1167">
        <v>0</v>
      </c>
      <c r="AG1586" s="1167">
        <v>1.6</v>
      </c>
      <c r="AH1586" s="1167">
        <v>0</v>
      </c>
      <c r="AI1586" s="1167">
        <v>32</v>
      </c>
      <c r="BK1586" s="1167">
        <v>1582</v>
      </c>
    </row>
    <row r="1587" spans="1:63" s="1167" customFormat="1" ht="13.5" customHeight="1">
      <c r="A1587" s="1218">
        <v>44315</v>
      </c>
      <c r="B1587" s="1167" t="s">
        <v>160</v>
      </c>
      <c r="C1587" s="1167" t="s">
        <v>66</v>
      </c>
      <c r="D1587" s="1167">
        <v>14</v>
      </c>
      <c r="E1587" s="1167">
        <v>12</v>
      </c>
      <c r="J1587" s="1167">
        <v>0</v>
      </c>
      <c r="M1587" s="1167">
        <v>4</v>
      </c>
      <c r="O1587" s="1167">
        <v>48</v>
      </c>
      <c r="T1587" s="1167">
        <v>0</v>
      </c>
      <c r="U1587" s="1167">
        <v>0</v>
      </c>
      <c r="V1587" s="1167">
        <v>0</v>
      </c>
      <c r="W1587" s="1167">
        <v>4</v>
      </c>
      <c r="X1587" s="1167">
        <v>0</v>
      </c>
      <c r="Y1587" s="1167">
        <v>48</v>
      </c>
      <c r="Z1587" s="1167">
        <v>0</v>
      </c>
      <c r="AA1587" s="1167">
        <v>0</v>
      </c>
      <c r="AB1587" s="1167">
        <v>0</v>
      </c>
      <c r="AC1587" s="1167">
        <v>0</v>
      </c>
      <c r="AD1587" s="1167">
        <v>0</v>
      </c>
      <c r="AE1587" s="1167">
        <v>0</v>
      </c>
      <c r="AF1587" s="1167">
        <v>0</v>
      </c>
      <c r="AG1587" s="1167">
        <v>4</v>
      </c>
      <c r="AH1587" s="1167">
        <v>0</v>
      </c>
      <c r="AI1587" s="1167">
        <v>48</v>
      </c>
      <c r="BK1587" s="1167">
        <v>1583</v>
      </c>
    </row>
    <row r="1588" spans="1:63" s="1167" customFormat="1" ht="13.5" customHeight="1">
      <c r="A1588" s="1218">
        <v>44315</v>
      </c>
      <c r="B1588" s="1167" t="s">
        <v>161</v>
      </c>
      <c r="C1588" s="1167" t="s">
        <v>389</v>
      </c>
      <c r="D1588" s="1167">
        <v>13</v>
      </c>
      <c r="E1588" s="1167">
        <v>13</v>
      </c>
      <c r="J1588" s="1167">
        <v>0</v>
      </c>
      <c r="O1588" s="1167">
        <v>0</v>
      </c>
      <c r="T1588" s="1167">
        <v>0</v>
      </c>
      <c r="U1588" s="1167">
        <v>0</v>
      </c>
      <c r="V1588" s="1167">
        <v>0</v>
      </c>
      <c r="W1588" s="1167">
        <v>0</v>
      </c>
      <c r="X1588" s="1167">
        <v>0</v>
      </c>
      <c r="Y1588" s="1167">
        <v>0</v>
      </c>
      <c r="Z1588" s="1167">
        <v>0</v>
      </c>
      <c r="AA1588" s="1167">
        <v>0</v>
      </c>
      <c r="AB1588" s="1167">
        <v>0</v>
      </c>
      <c r="AC1588" s="1167">
        <v>0</v>
      </c>
      <c r="AD1588" s="1167">
        <v>0</v>
      </c>
      <c r="AE1588" s="1167">
        <v>0</v>
      </c>
      <c r="AF1588" s="1167">
        <v>0</v>
      </c>
      <c r="AG1588" s="1167">
        <v>0</v>
      </c>
      <c r="AH1588" s="1167">
        <v>0</v>
      </c>
      <c r="AI1588" s="1167">
        <v>0</v>
      </c>
      <c r="BK1588" s="1167">
        <v>1584</v>
      </c>
    </row>
    <row r="1589" spans="1:63" s="1167" customFormat="1" ht="13.5" customHeight="1">
      <c r="A1589" s="1218">
        <v>44315</v>
      </c>
      <c r="B1589" s="1167" t="s">
        <v>896</v>
      </c>
      <c r="C1589" s="1167" t="s">
        <v>66</v>
      </c>
      <c r="D1589" s="1167">
        <v>10</v>
      </c>
      <c r="E1589" s="1167">
        <v>10</v>
      </c>
      <c r="H1589" s="1167">
        <v>4</v>
      </c>
      <c r="J1589" s="1167">
        <v>40</v>
      </c>
      <c r="O1589" s="1167">
        <v>0</v>
      </c>
      <c r="R1589" s="1167">
        <v>4</v>
      </c>
      <c r="T1589" s="1167">
        <v>40</v>
      </c>
      <c r="U1589" s="1167">
        <v>0</v>
      </c>
      <c r="V1589" s="1167">
        <v>0</v>
      </c>
      <c r="W1589" s="1167">
        <v>8</v>
      </c>
      <c r="X1589" s="1167">
        <v>0</v>
      </c>
      <c r="Y1589" s="1167">
        <v>80</v>
      </c>
      <c r="Z1589" s="1167">
        <v>0</v>
      </c>
      <c r="AA1589" s="1167">
        <v>0</v>
      </c>
      <c r="AB1589" s="1167">
        <v>0</v>
      </c>
      <c r="AC1589" s="1167">
        <v>0</v>
      </c>
      <c r="AD1589" s="1167">
        <v>0</v>
      </c>
      <c r="AE1589" s="1167">
        <v>0</v>
      </c>
      <c r="AF1589" s="1167">
        <v>0</v>
      </c>
      <c r="AG1589" s="1167">
        <v>8</v>
      </c>
      <c r="AH1589" s="1167">
        <v>0</v>
      </c>
      <c r="AI1589" s="1167">
        <v>80</v>
      </c>
      <c r="BK1589" s="1167">
        <v>1585</v>
      </c>
    </row>
    <row r="1590" spans="1:63" s="1167" customFormat="1" ht="13.5" customHeight="1">
      <c r="A1590" s="1218">
        <v>44315</v>
      </c>
      <c r="B1590" s="1167" t="s">
        <v>893</v>
      </c>
      <c r="C1590" s="1167" t="s">
        <v>66</v>
      </c>
      <c r="D1590" s="1167">
        <v>25</v>
      </c>
      <c r="E1590" s="1167">
        <v>25</v>
      </c>
      <c r="J1590" s="1167">
        <v>0</v>
      </c>
      <c r="O1590" s="1167">
        <v>0</v>
      </c>
      <c r="R1590" s="1167">
        <v>4</v>
      </c>
      <c r="T1590" s="1167">
        <v>100</v>
      </c>
      <c r="U1590" s="1167">
        <v>0</v>
      </c>
      <c r="V1590" s="1167">
        <v>0</v>
      </c>
      <c r="W1590" s="1167">
        <v>4</v>
      </c>
      <c r="X1590" s="1167">
        <v>0</v>
      </c>
      <c r="Y1590" s="1167">
        <v>100</v>
      </c>
      <c r="Z1590" s="1167">
        <v>0</v>
      </c>
      <c r="AA1590" s="1167">
        <v>0</v>
      </c>
      <c r="AB1590" s="1167">
        <v>0</v>
      </c>
      <c r="AC1590" s="1167">
        <v>0</v>
      </c>
      <c r="AD1590" s="1167">
        <v>0</v>
      </c>
      <c r="AE1590" s="1167">
        <v>0</v>
      </c>
      <c r="AF1590" s="1167">
        <v>0</v>
      </c>
      <c r="AG1590" s="1167">
        <v>4</v>
      </c>
      <c r="AH1590" s="1167">
        <v>0</v>
      </c>
      <c r="AI1590" s="1167">
        <v>100</v>
      </c>
      <c r="BK1590" s="1167">
        <v>1586</v>
      </c>
    </row>
    <row r="1591" spans="1:63" s="1167" customFormat="1" ht="13.5" customHeight="1">
      <c r="A1591" s="1218">
        <v>44315</v>
      </c>
      <c r="B1591" s="1167" t="s">
        <v>126</v>
      </c>
      <c r="C1591" s="1167" t="s">
        <v>66</v>
      </c>
      <c r="D1591" s="1167">
        <v>15</v>
      </c>
      <c r="E1591" s="1167">
        <v>15</v>
      </c>
      <c r="J1591" s="1167">
        <v>0</v>
      </c>
      <c r="M1591" s="1167">
        <v>5</v>
      </c>
      <c r="O1591" s="1167">
        <v>75</v>
      </c>
      <c r="T1591" s="1167">
        <v>0</v>
      </c>
      <c r="U1591" s="1167">
        <v>0</v>
      </c>
      <c r="V1591" s="1167">
        <v>0</v>
      </c>
      <c r="W1591" s="1167">
        <v>5</v>
      </c>
      <c r="X1591" s="1167">
        <v>0</v>
      </c>
      <c r="Y1591" s="1167">
        <v>75</v>
      </c>
      <c r="Z1591" s="1167">
        <v>0</v>
      </c>
      <c r="AA1591" s="1167">
        <v>0</v>
      </c>
      <c r="AB1591" s="1167">
        <v>0</v>
      </c>
      <c r="AC1591" s="1167">
        <v>0</v>
      </c>
      <c r="AD1591" s="1167">
        <v>0</v>
      </c>
      <c r="AE1591" s="1167">
        <v>0</v>
      </c>
      <c r="AF1591" s="1167">
        <v>0</v>
      </c>
      <c r="AG1591" s="1167">
        <v>5</v>
      </c>
      <c r="AH1591" s="1167">
        <v>0</v>
      </c>
      <c r="AI1591" s="1167">
        <v>75</v>
      </c>
      <c r="BK1591" s="1167">
        <v>1587</v>
      </c>
    </row>
    <row r="1592" spans="1:63" s="1167" customFormat="1" ht="13.5" customHeight="1">
      <c r="A1592" s="1218">
        <v>44315</v>
      </c>
      <c r="B1592" s="1167" t="s">
        <v>918</v>
      </c>
      <c r="C1592" s="1167" t="s">
        <v>66</v>
      </c>
      <c r="D1592" s="1167">
        <v>15</v>
      </c>
      <c r="E1592" s="1167">
        <v>15</v>
      </c>
      <c r="J1592" s="1167">
        <v>0</v>
      </c>
      <c r="O1592" s="1167">
        <v>0</v>
      </c>
      <c r="R1592" s="1167">
        <v>4</v>
      </c>
      <c r="T1592" s="1167">
        <v>60</v>
      </c>
      <c r="U1592" s="1167">
        <v>0</v>
      </c>
      <c r="V1592" s="1167">
        <v>0</v>
      </c>
      <c r="W1592" s="1167">
        <v>4</v>
      </c>
      <c r="X1592" s="1167">
        <v>0</v>
      </c>
      <c r="Y1592" s="1167">
        <v>60</v>
      </c>
      <c r="Z1592" s="1167">
        <v>0</v>
      </c>
      <c r="AA1592" s="1167">
        <v>0</v>
      </c>
      <c r="AB1592" s="1167">
        <v>0</v>
      </c>
      <c r="AC1592" s="1167">
        <v>0</v>
      </c>
      <c r="AD1592" s="1167">
        <v>0</v>
      </c>
      <c r="AE1592" s="1167">
        <v>0</v>
      </c>
      <c r="AF1592" s="1167">
        <v>0</v>
      </c>
      <c r="AG1592" s="1167">
        <v>4</v>
      </c>
      <c r="AH1592" s="1167">
        <v>0</v>
      </c>
      <c r="AI1592" s="1167">
        <v>60</v>
      </c>
      <c r="BK1592" s="1167">
        <v>1588</v>
      </c>
    </row>
    <row r="1593" spans="1:63" s="1167" customFormat="1" ht="13.5" customHeight="1">
      <c r="A1593" s="1218">
        <v>44315</v>
      </c>
      <c r="B1593" s="1167" t="s">
        <v>64</v>
      </c>
      <c r="C1593" s="1167" t="s">
        <v>66</v>
      </c>
      <c r="D1593" s="1167">
        <v>13</v>
      </c>
      <c r="E1593" s="1167">
        <v>13</v>
      </c>
      <c r="J1593" s="1167">
        <v>0</v>
      </c>
      <c r="O1593" s="1167">
        <v>0</v>
      </c>
      <c r="T1593" s="1167">
        <v>0</v>
      </c>
      <c r="U1593" s="1167">
        <v>0</v>
      </c>
      <c r="V1593" s="1167">
        <v>0</v>
      </c>
      <c r="W1593" s="1167">
        <v>0</v>
      </c>
      <c r="X1593" s="1167">
        <v>0</v>
      </c>
      <c r="Y1593" s="1167">
        <v>0</v>
      </c>
      <c r="Z1593" s="1167">
        <v>0</v>
      </c>
      <c r="AA1593" s="1167">
        <v>0</v>
      </c>
      <c r="AB1593" s="1167">
        <v>0</v>
      </c>
      <c r="AC1593" s="1167">
        <v>0</v>
      </c>
      <c r="AD1593" s="1167">
        <v>0</v>
      </c>
      <c r="AE1593" s="1167">
        <v>0</v>
      </c>
      <c r="AF1593" s="1167">
        <v>0</v>
      </c>
      <c r="AG1593" s="1167">
        <v>0</v>
      </c>
      <c r="AH1593" s="1167">
        <v>0</v>
      </c>
      <c r="AI1593" s="1167">
        <v>0</v>
      </c>
      <c r="BK1593" s="1167">
        <v>1589</v>
      </c>
    </row>
    <row r="1594" spans="1:63" s="1167" customFormat="1" ht="13.5" customHeight="1">
      <c r="A1594" s="1218">
        <v>44315</v>
      </c>
      <c r="B1594" s="1167" t="s">
        <v>511</v>
      </c>
      <c r="C1594" s="1167" t="s">
        <v>66</v>
      </c>
      <c r="D1594" s="1167">
        <v>20</v>
      </c>
      <c r="E1594" s="1167">
        <v>15</v>
      </c>
      <c r="J1594" s="1167">
        <v>0</v>
      </c>
      <c r="O1594" s="1167">
        <v>0</v>
      </c>
      <c r="T1594" s="1167">
        <v>0</v>
      </c>
      <c r="U1594" s="1167">
        <v>0</v>
      </c>
      <c r="V1594" s="1167">
        <v>0</v>
      </c>
      <c r="W1594" s="1167">
        <v>0</v>
      </c>
      <c r="X1594" s="1167">
        <v>0</v>
      </c>
      <c r="Y1594" s="1167">
        <v>0</v>
      </c>
      <c r="Z1594" s="1167">
        <v>0</v>
      </c>
      <c r="AA1594" s="1167">
        <v>0</v>
      </c>
      <c r="AB1594" s="1167">
        <v>0</v>
      </c>
      <c r="AC1594" s="1167">
        <v>0</v>
      </c>
      <c r="AD1594" s="1167">
        <v>0</v>
      </c>
      <c r="AE1594" s="1167">
        <v>0</v>
      </c>
      <c r="AF1594" s="1167">
        <v>0</v>
      </c>
      <c r="AG1594" s="1167">
        <v>0</v>
      </c>
      <c r="AH1594" s="1167">
        <v>0</v>
      </c>
      <c r="AI1594" s="1167">
        <v>0</v>
      </c>
      <c r="BK1594" s="1167">
        <v>1590</v>
      </c>
    </row>
    <row r="1595" spans="1:63" s="1167" customFormat="1" ht="13.5" customHeight="1">
      <c r="A1595" s="1218">
        <v>44315</v>
      </c>
      <c r="B1595" s="1167" t="s">
        <v>895</v>
      </c>
      <c r="C1595" s="1167" t="s">
        <v>66</v>
      </c>
      <c r="D1595" s="1167">
        <v>8</v>
      </c>
      <c r="E1595" s="1167">
        <v>8</v>
      </c>
      <c r="J1595" s="1167">
        <v>0</v>
      </c>
      <c r="M1595" s="1167">
        <v>3</v>
      </c>
      <c r="O1595" s="1167">
        <v>24</v>
      </c>
      <c r="T1595" s="1167">
        <v>0</v>
      </c>
      <c r="U1595" s="1167">
        <v>0</v>
      </c>
      <c r="V1595" s="1167">
        <v>0</v>
      </c>
      <c r="W1595" s="1167">
        <v>3</v>
      </c>
      <c r="X1595" s="1167">
        <v>0</v>
      </c>
      <c r="Y1595" s="1167">
        <v>24</v>
      </c>
      <c r="Z1595" s="1167">
        <v>0</v>
      </c>
      <c r="AA1595" s="1167">
        <v>0</v>
      </c>
      <c r="AB1595" s="1167">
        <v>0</v>
      </c>
      <c r="AC1595" s="1167">
        <v>0</v>
      </c>
      <c r="AD1595" s="1167">
        <v>0</v>
      </c>
      <c r="AE1595" s="1167">
        <v>0</v>
      </c>
      <c r="AF1595" s="1167">
        <v>0</v>
      </c>
      <c r="AG1595" s="1167">
        <v>3</v>
      </c>
      <c r="AH1595" s="1167">
        <v>0</v>
      </c>
      <c r="AI1595" s="1167">
        <v>24</v>
      </c>
      <c r="BK1595" s="1167">
        <v>1591</v>
      </c>
    </row>
    <row r="1596" spans="1:63" s="1167" customFormat="1" ht="13.5" customHeight="1">
      <c r="A1596" s="1218">
        <v>44315</v>
      </c>
      <c r="B1596" s="1167" t="s">
        <v>512</v>
      </c>
      <c r="C1596" s="1167" t="s">
        <v>66</v>
      </c>
      <c r="D1596" s="1167">
        <v>20</v>
      </c>
      <c r="E1596" s="1167">
        <v>20</v>
      </c>
      <c r="J1596" s="1167">
        <v>0</v>
      </c>
      <c r="O1596" s="1167">
        <v>0</v>
      </c>
      <c r="T1596" s="1167">
        <v>0</v>
      </c>
      <c r="U1596" s="1167">
        <v>0</v>
      </c>
      <c r="V1596" s="1167">
        <v>0</v>
      </c>
      <c r="W1596" s="1167">
        <v>0</v>
      </c>
      <c r="X1596" s="1167">
        <v>0</v>
      </c>
      <c r="Y1596" s="1167">
        <v>0</v>
      </c>
      <c r="Z1596" s="1167">
        <v>0</v>
      </c>
      <c r="AA1596" s="1167">
        <v>0</v>
      </c>
      <c r="AB1596" s="1167">
        <v>0</v>
      </c>
      <c r="AC1596" s="1167">
        <v>0</v>
      </c>
      <c r="AD1596" s="1167">
        <v>0</v>
      </c>
      <c r="AE1596" s="1167">
        <v>0</v>
      </c>
      <c r="AF1596" s="1167">
        <v>0</v>
      </c>
      <c r="AG1596" s="1167">
        <v>0</v>
      </c>
      <c r="AH1596" s="1167">
        <v>0</v>
      </c>
      <c r="AI1596" s="1167">
        <v>0</v>
      </c>
      <c r="BK1596" s="1167">
        <v>1592</v>
      </c>
    </row>
    <row r="1597" spans="1:63" s="1167" customFormat="1" ht="13.5" customHeight="1">
      <c r="A1597" s="1218">
        <v>44315</v>
      </c>
      <c r="B1597" s="1167" t="s">
        <v>636</v>
      </c>
      <c r="C1597" s="1167" t="s">
        <v>66</v>
      </c>
      <c r="D1597" s="1167">
        <v>10</v>
      </c>
      <c r="E1597" s="1167">
        <v>10</v>
      </c>
      <c r="J1597" s="1167">
        <v>0</v>
      </c>
      <c r="O1597" s="1167">
        <v>0</v>
      </c>
      <c r="T1597" s="1167">
        <v>0</v>
      </c>
      <c r="U1597" s="1167">
        <v>0</v>
      </c>
      <c r="V1597" s="1167">
        <v>0</v>
      </c>
      <c r="W1597" s="1167">
        <v>0</v>
      </c>
      <c r="X1597" s="1167">
        <v>0</v>
      </c>
      <c r="Y1597" s="1167">
        <v>0</v>
      </c>
      <c r="Z1597" s="1167">
        <v>0</v>
      </c>
      <c r="AA1597" s="1167">
        <v>0</v>
      </c>
      <c r="AB1597" s="1167">
        <v>0</v>
      </c>
      <c r="AC1597" s="1167">
        <v>0</v>
      </c>
      <c r="AD1597" s="1167">
        <v>0</v>
      </c>
      <c r="AE1597" s="1167">
        <v>0</v>
      </c>
      <c r="AF1597" s="1167">
        <v>0</v>
      </c>
      <c r="AG1597" s="1167">
        <v>0</v>
      </c>
      <c r="AH1597" s="1167">
        <v>0</v>
      </c>
      <c r="AI1597" s="1167">
        <v>0</v>
      </c>
      <c r="BK1597" s="1167">
        <v>1593</v>
      </c>
    </row>
    <row r="1598" spans="1:63" s="1167" customFormat="1" ht="13.5" customHeight="1">
      <c r="A1598" s="1218">
        <v>44316</v>
      </c>
      <c r="B1598" s="1167" t="s">
        <v>229</v>
      </c>
      <c r="C1598" s="1167" t="s">
        <v>66</v>
      </c>
      <c r="D1598" s="1167">
        <v>2</v>
      </c>
      <c r="E1598" s="1167">
        <v>2</v>
      </c>
      <c r="F1598" s="1167">
        <v>20</v>
      </c>
      <c r="J1598" s="1167">
        <v>40</v>
      </c>
      <c r="K1598" s="1167">
        <v>25</v>
      </c>
      <c r="O1598" s="1167">
        <v>50</v>
      </c>
      <c r="P1598" s="1167">
        <v>25</v>
      </c>
      <c r="T1598" s="1167">
        <v>50</v>
      </c>
      <c r="U1598" s="1167">
        <v>70</v>
      </c>
      <c r="V1598" s="1167">
        <v>0</v>
      </c>
      <c r="W1598" s="1167">
        <v>0</v>
      </c>
      <c r="X1598" s="1167">
        <v>0</v>
      </c>
      <c r="Y1598" s="1167">
        <v>140</v>
      </c>
      <c r="Z1598" s="1167">
        <v>8416</v>
      </c>
      <c r="AA1598" s="1167">
        <v>0</v>
      </c>
      <c r="AB1598" s="1167">
        <v>0</v>
      </c>
      <c r="AC1598" s="1167">
        <v>0</v>
      </c>
      <c r="AD1598" s="1167">
        <v>16832</v>
      </c>
      <c r="AI1598" s="1167">
        <v>0</v>
      </c>
      <c r="AJ1598" s="1167">
        <v>43</v>
      </c>
      <c r="AK1598" s="1167">
        <v>14</v>
      </c>
      <c r="AM1598" s="1167">
        <v>43</v>
      </c>
      <c r="AN1598" s="1167">
        <v>32</v>
      </c>
      <c r="AO1598" s="1167">
        <v>0.16</v>
      </c>
      <c r="AP1598" s="1167">
        <v>43</v>
      </c>
      <c r="AQ1598" s="1167">
        <v>94</v>
      </c>
      <c r="AR1598" s="1167">
        <v>0.28999999999999998</v>
      </c>
      <c r="AS1598" s="1167">
        <v>7</v>
      </c>
      <c r="AT1598" s="1167">
        <v>14</v>
      </c>
      <c r="AV1598" s="1167">
        <v>7</v>
      </c>
      <c r="AW1598" s="1167">
        <v>24</v>
      </c>
      <c r="AX1598" s="1167">
        <v>0.16</v>
      </c>
      <c r="AY1598" s="1167">
        <v>15</v>
      </c>
      <c r="AZ1598" s="1167">
        <v>86</v>
      </c>
      <c r="BA1598" s="1167">
        <v>0.26</v>
      </c>
      <c r="BG1598" s="1167">
        <v>9841.2999999999956</v>
      </c>
      <c r="BH1598" s="1167">
        <v>39</v>
      </c>
      <c r="BI1598" s="1167">
        <v>21.679999999999609</v>
      </c>
      <c r="BK1598" s="1167">
        <v>1594</v>
      </c>
    </row>
    <row r="1599" spans="1:63" s="1167" customFormat="1" ht="13.5" customHeight="1">
      <c r="A1599" s="1218">
        <v>44316</v>
      </c>
      <c r="B1599" s="1167" t="s">
        <v>848</v>
      </c>
      <c r="C1599" s="1167" t="s">
        <v>66</v>
      </c>
      <c r="D1599" s="1167">
        <v>2</v>
      </c>
      <c r="E1599" s="1167">
        <v>2</v>
      </c>
      <c r="J1599" s="1167">
        <v>0</v>
      </c>
      <c r="O1599" s="1167">
        <v>0</v>
      </c>
      <c r="T1599" s="1167">
        <v>0</v>
      </c>
      <c r="U1599" s="1167">
        <v>0</v>
      </c>
      <c r="V1599" s="1167">
        <v>0</v>
      </c>
      <c r="W1599" s="1167">
        <v>0</v>
      </c>
      <c r="X1599" s="1167">
        <v>0</v>
      </c>
      <c r="Y1599" s="1167">
        <v>0</v>
      </c>
      <c r="Z1599" s="1167">
        <v>1980</v>
      </c>
      <c r="AA1599" s="1167">
        <v>0</v>
      </c>
      <c r="AB1599" s="1167">
        <v>0</v>
      </c>
      <c r="AC1599" s="1167">
        <v>0</v>
      </c>
      <c r="AD1599" s="1167">
        <v>3960</v>
      </c>
      <c r="AI1599" s="1167">
        <v>0</v>
      </c>
      <c r="BK1599" s="1167">
        <v>1595</v>
      </c>
    </row>
    <row r="1600" spans="1:63" s="1167" customFormat="1" ht="13.5" customHeight="1">
      <c r="A1600" s="1218">
        <v>44316</v>
      </c>
      <c r="B1600" s="1167" t="s">
        <v>202</v>
      </c>
      <c r="C1600" s="1167" t="s">
        <v>66</v>
      </c>
      <c r="D1600" s="1167">
        <v>12.6</v>
      </c>
      <c r="E1600" s="1167">
        <v>12.6</v>
      </c>
      <c r="F1600" s="1167">
        <v>8</v>
      </c>
      <c r="J1600" s="1167">
        <v>100.8</v>
      </c>
      <c r="K1600" s="1167">
        <v>14</v>
      </c>
      <c r="O1600" s="1167">
        <v>176.4</v>
      </c>
      <c r="P1600" s="1167">
        <v>17</v>
      </c>
      <c r="T1600" s="1167">
        <v>214.2</v>
      </c>
      <c r="U1600" s="1167">
        <v>39</v>
      </c>
      <c r="V1600" s="1167">
        <v>0</v>
      </c>
      <c r="W1600" s="1167">
        <v>0</v>
      </c>
      <c r="X1600" s="1167">
        <v>0</v>
      </c>
      <c r="Y1600" s="1167">
        <v>491.4</v>
      </c>
      <c r="Z1600" s="1167">
        <v>2928</v>
      </c>
      <c r="AA1600" s="1167">
        <v>0</v>
      </c>
      <c r="AB1600" s="1167">
        <v>0</v>
      </c>
      <c r="AC1600" s="1167">
        <v>0</v>
      </c>
      <c r="AD1600" s="1167">
        <v>36892.799999999996</v>
      </c>
      <c r="AI1600" s="1167">
        <v>0</v>
      </c>
      <c r="BK1600" s="1167">
        <v>1596</v>
      </c>
    </row>
    <row r="1601" spans="1:63" s="1167" customFormat="1" ht="13.5" customHeight="1">
      <c r="A1601" s="1218">
        <v>44316</v>
      </c>
      <c r="B1601" s="1167" t="s">
        <v>850</v>
      </c>
      <c r="C1601" s="1167" t="s">
        <v>389</v>
      </c>
      <c r="D1601" s="1167">
        <v>10</v>
      </c>
      <c r="E1601" s="1167">
        <v>10</v>
      </c>
      <c r="J1601" s="1167">
        <v>0</v>
      </c>
      <c r="O1601" s="1167">
        <v>0</v>
      </c>
      <c r="R1601" s="1167">
        <v>0.5</v>
      </c>
      <c r="T1601" s="1167">
        <v>5</v>
      </c>
      <c r="U1601" s="1167">
        <v>0</v>
      </c>
      <c r="V1601" s="1167">
        <v>0</v>
      </c>
      <c r="W1601" s="1167">
        <v>0.5</v>
      </c>
      <c r="X1601" s="1167">
        <v>0</v>
      </c>
      <c r="Y1601" s="1167">
        <v>5</v>
      </c>
      <c r="Z1601" s="1167">
        <v>0</v>
      </c>
      <c r="AA1601" s="1167">
        <v>0</v>
      </c>
      <c r="AB1601" s="1167">
        <v>3.5</v>
      </c>
      <c r="AC1601" s="1167">
        <v>0</v>
      </c>
      <c r="AD1601" s="1167">
        <v>35</v>
      </c>
      <c r="AI1601" s="1167">
        <v>0</v>
      </c>
      <c r="BK1601" s="1167">
        <v>1597</v>
      </c>
    </row>
    <row r="1602" spans="1:63" s="1167" customFormat="1" ht="13.5" customHeight="1">
      <c r="A1602" s="1218">
        <v>44316</v>
      </c>
      <c r="B1602" s="1167" t="s">
        <v>851</v>
      </c>
      <c r="C1602" s="1167" t="s">
        <v>389</v>
      </c>
      <c r="D1602" s="1167">
        <v>30</v>
      </c>
      <c r="E1602" s="1167">
        <v>25</v>
      </c>
      <c r="G1602" s="1167">
        <v>0.5</v>
      </c>
      <c r="J1602" s="1167">
        <v>12.5</v>
      </c>
      <c r="L1602" s="1167">
        <v>1</v>
      </c>
      <c r="O1602" s="1167">
        <v>25</v>
      </c>
      <c r="Q1602" s="1167">
        <v>1</v>
      </c>
      <c r="T1602" s="1167">
        <v>25</v>
      </c>
      <c r="U1602" s="1167">
        <v>0</v>
      </c>
      <c r="V1602" s="1167">
        <v>2.5</v>
      </c>
      <c r="W1602" s="1167">
        <v>0</v>
      </c>
      <c r="X1602" s="1167">
        <v>0</v>
      </c>
      <c r="Y1602" s="1167">
        <v>62.5</v>
      </c>
      <c r="Z1602" s="1167">
        <v>0</v>
      </c>
      <c r="AA1602" s="1167">
        <v>31.5</v>
      </c>
      <c r="AB1602" s="1167">
        <v>0</v>
      </c>
      <c r="AC1602" s="1167">
        <v>0</v>
      </c>
      <c r="AD1602" s="1167">
        <v>787.5</v>
      </c>
      <c r="AI1602" s="1167">
        <v>0</v>
      </c>
      <c r="BK1602" s="1167">
        <v>1598</v>
      </c>
    </row>
    <row r="1603" spans="1:63" s="1167" customFormat="1" ht="13.5" customHeight="1">
      <c r="A1603" s="1218">
        <v>44316</v>
      </c>
      <c r="B1603" s="1167" t="s">
        <v>496</v>
      </c>
      <c r="C1603" s="1167" t="s">
        <v>852</v>
      </c>
      <c r="D1603" s="1167">
        <v>42</v>
      </c>
      <c r="E1603" s="1167">
        <v>42</v>
      </c>
      <c r="H1603" s="1167">
        <v>0.2</v>
      </c>
      <c r="J1603" s="1167">
        <v>8.4</v>
      </c>
      <c r="M1603" s="1167">
        <v>0.4</v>
      </c>
      <c r="O1603" s="1167">
        <v>16.8</v>
      </c>
      <c r="R1603" s="1167">
        <v>0.6</v>
      </c>
      <c r="T1603" s="1167">
        <v>25.2</v>
      </c>
      <c r="U1603" s="1167">
        <v>0</v>
      </c>
      <c r="V1603" s="1167">
        <v>0</v>
      </c>
      <c r="W1603" s="1167">
        <v>1.2000000000000002</v>
      </c>
      <c r="X1603" s="1167">
        <v>0</v>
      </c>
      <c r="Y1603" s="1167">
        <v>50.400000000000006</v>
      </c>
      <c r="Z1603" s="1167">
        <v>0</v>
      </c>
      <c r="AA1603" s="1167">
        <v>0</v>
      </c>
      <c r="AB1603" s="1167">
        <v>9.3000000000000025</v>
      </c>
      <c r="AC1603" s="1167">
        <v>0</v>
      </c>
      <c r="AD1603" s="1167">
        <v>390.60000000000008</v>
      </c>
      <c r="AI1603" s="1167">
        <v>0</v>
      </c>
      <c r="BK1603" s="1167">
        <v>1599</v>
      </c>
    </row>
    <row r="1604" spans="1:63" s="1167" customFormat="1" ht="13.5" customHeight="1">
      <c r="A1604" s="1218">
        <v>44316</v>
      </c>
      <c r="B1604" s="1167" t="s">
        <v>43</v>
      </c>
      <c r="C1604" s="1167" t="s">
        <v>66</v>
      </c>
      <c r="D1604" s="1167">
        <v>3.5</v>
      </c>
      <c r="E1604" s="1167">
        <v>3.5</v>
      </c>
      <c r="H1604" s="1167">
        <v>0.5</v>
      </c>
      <c r="J1604" s="1167">
        <v>1.75</v>
      </c>
      <c r="M1604" s="1167">
        <v>0.7</v>
      </c>
      <c r="O1604" s="1167">
        <v>2.4499999999999997</v>
      </c>
      <c r="P1604" s="1167" t="s">
        <v>883</v>
      </c>
      <c r="R1604" s="1167">
        <v>0.8</v>
      </c>
      <c r="T1604" s="1167">
        <v>2.8000000000000003</v>
      </c>
      <c r="U1604" s="1167">
        <v>0</v>
      </c>
      <c r="W1604" s="1167">
        <v>2</v>
      </c>
      <c r="X1604" s="1167">
        <v>0</v>
      </c>
      <c r="Y1604" s="1167">
        <v>7</v>
      </c>
      <c r="Z1604" s="1167">
        <v>0</v>
      </c>
      <c r="AA1604" s="1167">
        <v>0</v>
      </c>
      <c r="AB1604" s="1167">
        <v>64</v>
      </c>
      <c r="AC1604" s="1167">
        <v>0</v>
      </c>
      <c r="AD1604" s="1167">
        <v>224</v>
      </c>
      <c r="AI1604" s="1167">
        <v>0</v>
      </c>
      <c r="BK1604" s="1167">
        <v>1600</v>
      </c>
    </row>
    <row r="1605" spans="1:63" s="1167" customFormat="1" ht="13.5" customHeight="1">
      <c r="A1605" s="1218">
        <v>44316</v>
      </c>
      <c r="B1605" s="1167" t="s">
        <v>618</v>
      </c>
      <c r="C1605" s="1167" t="s">
        <v>66</v>
      </c>
      <c r="D1605" s="1167">
        <v>35</v>
      </c>
      <c r="E1605" s="1167">
        <v>35</v>
      </c>
      <c r="H1605" s="1167">
        <v>0.2</v>
      </c>
      <c r="J1605" s="1167">
        <v>7</v>
      </c>
      <c r="M1605" s="1167">
        <v>0.4</v>
      </c>
      <c r="O1605" s="1167">
        <v>14</v>
      </c>
      <c r="R1605" s="1167">
        <v>0.4</v>
      </c>
      <c r="T1605" s="1167">
        <v>14</v>
      </c>
      <c r="U1605" s="1167">
        <v>0</v>
      </c>
      <c r="V1605" s="1167">
        <v>0</v>
      </c>
      <c r="W1605" s="1167">
        <v>1</v>
      </c>
      <c r="X1605" s="1167">
        <v>0</v>
      </c>
      <c r="Y1605" s="1167">
        <v>35</v>
      </c>
      <c r="Z1605" s="1167">
        <v>0</v>
      </c>
      <c r="AA1605" s="1167">
        <v>0</v>
      </c>
      <c r="AB1605" s="1167">
        <v>5.8000000000000007</v>
      </c>
      <c r="AC1605" s="1167">
        <v>0</v>
      </c>
      <c r="AD1605" s="1167">
        <v>203.00000000000003</v>
      </c>
      <c r="AI1605" s="1167">
        <v>0</v>
      </c>
      <c r="BK1605" s="1167">
        <v>1601</v>
      </c>
    </row>
    <row r="1606" spans="1:63" s="1167" customFormat="1" ht="13.5" customHeight="1">
      <c r="A1606" s="1218">
        <v>44316</v>
      </c>
      <c r="B1606" s="1167" t="s">
        <v>44</v>
      </c>
      <c r="C1606" s="1167" t="s">
        <v>66</v>
      </c>
      <c r="D1606" s="1167">
        <v>20</v>
      </c>
      <c r="E1606" s="1167">
        <v>20</v>
      </c>
      <c r="H1606" s="1167">
        <v>0.2</v>
      </c>
      <c r="J1606" s="1167">
        <v>4</v>
      </c>
      <c r="M1606" s="1167">
        <v>0.4</v>
      </c>
      <c r="O1606" s="1167">
        <v>8</v>
      </c>
      <c r="Q1606" s="1167" t="s">
        <v>884</v>
      </c>
      <c r="R1606" s="1167">
        <v>0.4</v>
      </c>
      <c r="T1606" s="1167">
        <v>8</v>
      </c>
      <c r="U1606" s="1167">
        <v>0</v>
      </c>
      <c r="V1606" s="1167">
        <v>0</v>
      </c>
      <c r="W1606" s="1167">
        <v>1</v>
      </c>
      <c r="X1606" s="1167">
        <v>0</v>
      </c>
      <c r="Y1606" s="1167">
        <v>20</v>
      </c>
      <c r="Z1606" s="1167">
        <v>0</v>
      </c>
      <c r="AA1606" s="1167">
        <v>0</v>
      </c>
      <c r="AB1606" s="1167">
        <v>5.8000000000000007</v>
      </c>
      <c r="AC1606" s="1167">
        <v>0</v>
      </c>
      <c r="AD1606" s="1167">
        <v>116.00000000000001</v>
      </c>
      <c r="AI1606" s="1167">
        <v>0</v>
      </c>
      <c r="BK1606" s="1167">
        <v>1602</v>
      </c>
    </row>
    <row r="1607" spans="1:63" s="1167" customFormat="1" ht="13.5" customHeight="1">
      <c r="A1607" s="1218">
        <v>44316</v>
      </c>
      <c r="B1607" s="1167" t="s">
        <v>593</v>
      </c>
      <c r="C1607" s="1167" t="s">
        <v>389</v>
      </c>
      <c r="D1607" s="1167">
        <v>22</v>
      </c>
      <c r="E1607" s="1167">
        <v>22</v>
      </c>
      <c r="H1607" s="1167">
        <v>0.5</v>
      </c>
      <c r="J1607" s="1167">
        <v>11</v>
      </c>
      <c r="M1607" s="1167">
        <v>1</v>
      </c>
      <c r="O1607" s="1167">
        <v>22</v>
      </c>
      <c r="R1607" s="1167">
        <v>1</v>
      </c>
      <c r="T1607" s="1167">
        <v>22</v>
      </c>
      <c r="U1607" s="1167">
        <v>0</v>
      </c>
      <c r="V1607" s="1167">
        <v>0</v>
      </c>
      <c r="W1607" s="1167">
        <v>2.5</v>
      </c>
      <c r="X1607" s="1167">
        <v>0</v>
      </c>
      <c r="Y1607" s="1167">
        <v>55</v>
      </c>
      <c r="Z1607" s="1167">
        <v>0</v>
      </c>
      <c r="AA1607" s="1167">
        <v>0</v>
      </c>
      <c r="AB1607" s="1167">
        <v>9.5</v>
      </c>
      <c r="AC1607" s="1167">
        <v>0</v>
      </c>
      <c r="AD1607" s="1167">
        <v>209</v>
      </c>
      <c r="AI1607" s="1167">
        <v>0</v>
      </c>
      <c r="BK1607" s="1167">
        <v>1603</v>
      </c>
    </row>
    <row r="1608" spans="1:63" s="1167" customFormat="1" ht="13.5" customHeight="1">
      <c r="A1608" s="1218">
        <v>44316</v>
      </c>
      <c r="B1608" s="1167" t="s">
        <v>45</v>
      </c>
      <c r="C1608" s="1167" t="s">
        <v>66</v>
      </c>
      <c r="D1608" s="1167">
        <v>130</v>
      </c>
      <c r="E1608" s="1167">
        <v>90</v>
      </c>
      <c r="F1608" s="1167" t="s">
        <v>885</v>
      </c>
      <c r="G1608" s="1167" t="s">
        <v>886</v>
      </c>
      <c r="J1608" s="1167">
        <v>0</v>
      </c>
      <c r="O1608" s="1167">
        <v>0</v>
      </c>
      <c r="T1608" s="1167">
        <v>0</v>
      </c>
      <c r="U1608" s="1167">
        <v>0</v>
      </c>
      <c r="V1608" s="1167">
        <v>0</v>
      </c>
      <c r="W1608" s="1167">
        <v>0</v>
      </c>
      <c r="X1608" s="1167">
        <v>0</v>
      </c>
      <c r="Y1608" s="1167">
        <v>0</v>
      </c>
      <c r="Z1608" s="1167">
        <v>0</v>
      </c>
      <c r="AA1608" s="1167">
        <v>0</v>
      </c>
      <c r="AB1608" s="1167">
        <v>1.3999999999999977</v>
      </c>
      <c r="AC1608" s="1167">
        <v>0</v>
      </c>
      <c r="AD1608" s="1167">
        <v>125.99999999999979</v>
      </c>
      <c r="AI1608" s="1167">
        <v>0</v>
      </c>
      <c r="BK1608" s="1167">
        <v>1604</v>
      </c>
    </row>
    <row r="1609" spans="1:63" s="1167" customFormat="1" ht="13.5" customHeight="1">
      <c r="A1609" s="1218">
        <v>44316</v>
      </c>
      <c r="B1609" s="1167" t="s">
        <v>46</v>
      </c>
      <c r="C1609" s="1167" t="s">
        <v>66</v>
      </c>
      <c r="D1609" s="1167">
        <v>35</v>
      </c>
      <c r="E1609" s="1167">
        <v>35</v>
      </c>
      <c r="H1609" s="1167">
        <v>0.1</v>
      </c>
      <c r="J1609" s="1167">
        <v>3.5</v>
      </c>
      <c r="M1609" s="1167">
        <v>0.2</v>
      </c>
      <c r="O1609" s="1167">
        <v>7</v>
      </c>
      <c r="R1609" s="1167">
        <v>0.2</v>
      </c>
      <c r="T1609" s="1167">
        <v>7</v>
      </c>
      <c r="U1609" s="1167">
        <v>0</v>
      </c>
      <c r="V1609" s="1167">
        <v>0</v>
      </c>
      <c r="W1609" s="1167">
        <v>0.5</v>
      </c>
      <c r="X1609" s="1167">
        <v>0</v>
      </c>
      <c r="Y1609" s="1167">
        <v>17.5</v>
      </c>
      <c r="Z1609" s="1167">
        <v>0</v>
      </c>
      <c r="AA1609" s="1167">
        <v>0</v>
      </c>
      <c r="AB1609" s="1167">
        <v>0.5</v>
      </c>
      <c r="AC1609" s="1167">
        <v>0</v>
      </c>
      <c r="AD1609" s="1167">
        <v>17.5</v>
      </c>
      <c r="AI1609" s="1167">
        <v>0</v>
      </c>
      <c r="BK1609" s="1167">
        <v>1605</v>
      </c>
    </row>
    <row r="1610" spans="1:63" s="1167" customFormat="1" ht="13.5" customHeight="1">
      <c r="A1610" s="1218">
        <v>44316</v>
      </c>
      <c r="B1610" s="1167" t="s">
        <v>47</v>
      </c>
      <c r="C1610" s="1167" t="s">
        <v>66</v>
      </c>
      <c r="D1610" s="1167">
        <v>17</v>
      </c>
      <c r="E1610" s="1167">
        <v>17</v>
      </c>
      <c r="J1610" s="1167">
        <v>0</v>
      </c>
      <c r="O1610" s="1167">
        <v>0</v>
      </c>
      <c r="T1610" s="1167">
        <v>0</v>
      </c>
      <c r="U1610" s="1167">
        <v>0</v>
      </c>
      <c r="V1610" s="1167">
        <v>0</v>
      </c>
      <c r="W1610" s="1167">
        <v>0</v>
      </c>
      <c r="X1610" s="1167">
        <v>0</v>
      </c>
      <c r="Y1610" s="1167">
        <v>0</v>
      </c>
      <c r="Z1610" s="1167">
        <v>0</v>
      </c>
      <c r="AA1610" s="1167">
        <v>0</v>
      </c>
      <c r="AB1610" s="1167">
        <v>0</v>
      </c>
      <c r="AC1610" s="1167">
        <v>0</v>
      </c>
      <c r="AD1610" s="1167">
        <v>0</v>
      </c>
      <c r="AI1610" s="1167">
        <v>0</v>
      </c>
      <c r="BK1610" s="1167">
        <v>1606</v>
      </c>
    </row>
    <row r="1611" spans="1:63" s="1167" customFormat="1" ht="13.5" customHeight="1">
      <c r="A1611" s="1218">
        <v>44316</v>
      </c>
      <c r="B1611" s="1167" t="s">
        <v>48</v>
      </c>
      <c r="C1611" s="1167" t="s">
        <v>389</v>
      </c>
      <c r="D1611" s="1167">
        <v>23</v>
      </c>
      <c r="E1611" s="1167">
        <v>23</v>
      </c>
      <c r="H1611" s="1167">
        <v>0.2</v>
      </c>
      <c r="J1611" s="1167">
        <v>4.6000000000000005</v>
      </c>
      <c r="M1611" s="1167">
        <v>0.4</v>
      </c>
      <c r="O1611" s="1167">
        <v>9.2000000000000011</v>
      </c>
      <c r="R1611" s="1167">
        <v>0.4</v>
      </c>
      <c r="T1611" s="1167">
        <v>9.2000000000000011</v>
      </c>
      <c r="U1611" s="1167">
        <v>0</v>
      </c>
      <c r="V1611" s="1167">
        <v>0</v>
      </c>
      <c r="W1611" s="1167">
        <v>1</v>
      </c>
      <c r="X1611" s="1167">
        <v>0</v>
      </c>
      <c r="Y1611" s="1167">
        <v>23</v>
      </c>
      <c r="Z1611" s="1167">
        <v>0</v>
      </c>
      <c r="AA1611" s="1167">
        <v>0</v>
      </c>
      <c r="AB1611" s="1167">
        <v>3.8000000000000007</v>
      </c>
      <c r="AC1611" s="1167">
        <v>0</v>
      </c>
      <c r="AD1611" s="1167">
        <v>87.40000000000002</v>
      </c>
      <c r="AI1611" s="1167">
        <v>0</v>
      </c>
      <c r="BK1611" s="1167">
        <v>1607</v>
      </c>
    </row>
    <row r="1612" spans="1:63" s="1167" customFormat="1" ht="13.5" customHeight="1">
      <c r="A1612" s="1218">
        <v>44316</v>
      </c>
      <c r="B1612" s="1167" t="s">
        <v>164</v>
      </c>
      <c r="C1612" s="1167" t="s">
        <v>66</v>
      </c>
      <c r="D1612" s="1167">
        <v>80</v>
      </c>
      <c r="E1612" s="1167">
        <v>80</v>
      </c>
      <c r="H1612" s="1167">
        <v>0.1</v>
      </c>
      <c r="J1612" s="1167">
        <v>8</v>
      </c>
      <c r="M1612" s="1167">
        <v>0.2</v>
      </c>
      <c r="O1612" s="1167">
        <v>16</v>
      </c>
      <c r="R1612" s="1167">
        <v>0.2</v>
      </c>
      <c r="T1612" s="1167">
        <v>16</v>
      </c>
      <c r="U1612" s="1167">
        <v>0</v>
      </c>
      <c r="V1612" s="1167">
        <v>0</v>
      </c>
      <c r="W1612" s="1167">
        <v>0.5</v>
      </c>
      <c r="X1612" s="1167">
        <v>0</v>
      </c>
      <c r="Y1612" s="1167">
        <v>40</v>
      </c>
      <c r="Z1612" s="1167">
        <v>0</v>
      </c>
      <c r="AA1612" s="1167">
        <v>0</v>
      </c>
      <c r="AB1612" s="1167">
        <v>5.0000000000000036</v>
      </c>
      <c r="AC1612" s="1167">
        <v>0</v>
      </c>
      <c r="AD1612" s="1167">
        <v>400.00000000000028</v>
      </c>
      <c r="AI1612" s="1167">
        <v>0</v>
      </c>
      <c r="BK1612" s="1167">
        <v>1608</v>
      </c>
    </row>
    <row r="1613" spans="1:63" s="1167" customFormat="1" ht="13.5" customHeight="1">
      <c r="A1613" s="1218">
        <v>44316</v>
      </c>
      <c r="B1613" s="1167" t="s">
        <v>49</v>
      </c>
      <c r="C1613" s="1167" t="s">
        <v>66</v>
      </c>
      <c r="D1613" s="1167">
        <v>40</v>
      </c>
      <c r="E1613" s="1167">
        <v>40</v>
      </c>
      <c r="H1613" s="1167">
        <v>0.1</v>
      </c>
      <c r="J1613" s="1167">
        <v>4</v>
      </c>
      <c r="M1613" s="1167">
        <v>0.2</v>
      </c>
      <c r="O1613" s="1167">
        <v>8</v>
      </c>
      <c r="R1613" s="1167">
        <v>0.2</v>
      </c>
      <c r="T1613" s="1167">
        <v>8</v>
      </c>
      <c r="U1613" s="1167">
        <v>0</v>
      </c>
      <c r="V1613" s="1167">
        <v>0</v>
      </c>
      <c r="W1613" s="1167">
        <v>0.5</v>
      </c>
      <c r="X1613" s="1167">
        <v>0</v>
      </c>
      <c r="Y1613" s="1167">
        <v>20</v>
      </c>
      <c r="Z1613" s="1167">
        <v>0</v>
      </c>
      <c r="AA1613" s="1167">
        <v>0</v>
      </c>
      <c r="AB1613" s="1167">
        <v>6.999999999999984</v>
      </c>
      <c r="AC1613" s="1167">
        <v>0</v>
      </c>
      <c r="AD1613" s="1167">
        <v>279.99999999999937</v>
      </c>
      <c r="AI1613" s="1167">
        <v>0</v>
      </c>
      <c r="BK1613" s="1167">
        <v>1609</v>
      </c>
    </row>
    <row r="1614" spans="1:63" s="1167" customFormat="1" ht="13.5" customHeight="1">
      <c r="A1614" s="1218">
        <v>44316</v>
      </c>
      <c r="B1614" s="1167" t="s">
        <v>373</v>
      </c>
      <c r="C1614" s="1167" t="s">
        <v>66</v>
      </c>
      <c r="D1614" s="1167">
        <v>43</v>
      </c>
      <c r="E1614" s="1167">
        <v>43</v>
      </c>
      <c r="H1614" s="1167">
        <v>1.5</v>
      </c>
      <c r="J1614" s="1167">
        <v>64.5</v>
      </c>
      <c r="M1614" s="1167">
        <v>0.5</v>
      </c>
      <c r="O1614" s="1167">
        <v>21.5</v>
      </c>
      <c r="R1614" s="1167">
        <v>0.5</v>
      </c>
      <c r="T1614" s="1167">
        <v>21.5</v>
      </c>
      <c r="U1614" s="1167">
        <v>0</v>
      </c>
      <c r="V1614" s="1167">
        <v>0</v>
      </c>
      <c r="W1614" s="1167">
        <v>2.5</v>
      </c>
      <c r="X1614" s="1167">
        <v>0</v>
      </c>
      <c r="Y1614" s="1167">
        <v>107.5</v>
      </c>
      <c r="Z1614" s="1167">
        <v>0</v>
      </c>
      <c r="AA1614" s="1167">
        <v>0</v>
      </c>
      <c r="AB1614" s="1167">
        <v>18.3</v>
      </c>
      <c r="AC1614" s="1167">
        <v>0</v>
      </c>
      <c r="AD1614" s="1167">
        <v>786.9</v>
      </c>
      <c r="AE1614" s="1167">
        <v>0</v>
      </c>
      <c r="AF1614" s="1167">
        <v>0</v>
      </c>
      <c r="AH1614" s="1167">
        <v>0</v>
      </c>
      <c r="AI1614" s="1167">
        <v>0</v>
      </c>
      <c r="BK1614" s="1167">
        <v>1610</v>
      </c>
    </row>
    <row r="1615" spans="1:63" s="1167" customFormat="1" ht="13.5" customHeight="1">
      <c r="A1615" s="1218">
        <v>44316</v>
      </c>
      <c r="B1615" s="1167" t="s">
        <v>853</v>
      </c>
      <c r="C1615" s="1167" t="s">
        <v>66</v>
      </c>
      <c r="D1615" s="1167">
        <v>30</v>
      </c>
      <c r="E1615" s="1167">
        <v>6</v>
      </c>
      <c r="H1615" s="1167">
        <v>0.5</v>
      </c>
      <c r="J1615" s="1167">
        <v>3</v>
      </c>
      <c r="M1615" s="1167">
        <v>0.8</v>
      </c>
      <c r="O1615" s="1167">
        <v>4.8000000000000007</v>
      </c>
      <c r="R1615" s="1167">
        <v>0.7</v>
      </c>
      <c r="T1615" s="1167">
        <v>4.1999999999999993</v>
      </c>
      <c r="V1615" s="1167">
        <v>0</v>
      </c>
      <c r="W1615" s="1167">
        <v>2</v>
      </c>
      <c r="X1615" s="1167">
        <v>0</v>
      </c>
      <c r="Y1615" s="1167">
        <v>12</v>
      </c>
      <c r="Z1615" s="1167">
        <v>0</v>
      </c>
      <c r="AA1615" s="1167">
        <v>0</v>
      </c>
      <c r="AB1615" s="1167">
        <v>7</v>
      </c>
      <c r="AC1615" s="1167">
        <v>0</v>
      </c>
      <c r="AD1615" s="1167">
        <v>42</v>
      </c>
      <c r="AE1615" s="1167">
        <v>0</v>
      </c>
      <c r="AF1615" s="1167">
        <v>0</v>
      </c>
      <c r="AH1615" s="1167">
        <v>0</v>
      </c>
      <c r="AI1615" s="1167">
        <v>0</v>
      </c>
      <c r="BK1615" s="1167">
        <v>1611</v>
      </c>
    </row>
    <row r="1616" spans="1:63" s="1167" customFormat="1" ht="13.5" customHeight="1">
      <c r="A1616" s="1218">
        <v>44316</v>
      </c>
      <c r="B1616" s="1167" t="s">
        <v>176</v>
      </c>
      <c r="C1616" s="1167" t="s">
        <v>389</v>
      </c>
      <c r="D1616" s="1167">
        <v>9</v>
      </c>
      <c r="E1616" s="1167">
        <v>9</v>
      </c>
      <c r="H1616" s="1167">
        <v>0.5</v>
      </c>
      <c r="J1616" s="1167">
        <v>4.5</v>
      </c>
      <c r="K1616" s="1167" t="s">
        <v>887</v>
      </c>
      <c r="M1616" s="1167">
        <v>0.8</v>
      </c>
      <c r="O1616" s="1167">
        <v>7.2</v>
      </c>
      <c r="R1616" s="1167">
        <v>0.7</v>
      </c>
      <c r="T1616" s="1167">
        <v>6.3</v>
      </c>
      <c r="U1616" s="1167">
        <v>0</v>
      </c>
      <c r="V1616" s="1167">
        <v>0</v>
      </c>
      <c r="W1616" s="1167">
        <v>2</v>
      </c>
      <c r="X1616" s="1167">
        <v>0</v>
      </c>
      <c r="Y1616" s="1167">
        <v>18</v>
      </c>
      <c r="Z1616" s="1167">
        <v>0</v>
      </c>
      <c r="AA1616" s="1167">
        <v>0</v>
      </c>
      <c r="AB1616" s="1167">
        <v>9</v>
      </c>
      <c r="AC1616" s="1167">
        <v>0</v>
      </c>
      <c r="AD1616" s="1167">
        <v>81</v>
      </c>
      <c r="AE1616" s="1167">
        <v>0</v>
      </c>
      <c r="AF1616" s="1167">
        <v>0</v>
      </c>
      <c r="AH1616" s="1167">
        <v>0</v>
      </c>
      <c r="AI1616" s="1167">
        <v>0</v>
      </c>
      <c r="BK1616" s="1167">
        <v>1612</v>
      </c>
    </row>
    <row r="1617" spans="1:63" s="1167" customFormat="1" ht="13.5" customHeight="1">
      <c r="A1617" s="1218">
        <v>44316</v>
      </c>
      <c r="B1617" s="1167" t="s">
        <v>158</v>
      </c>
      <c r="C1617" s="1167" t="s">
        <v>66</v>
      </c>
      <c r="D1617" s="1167">
        <v>30</v>
      </c>
      <c r="E1617" s="1167">
        <v>30</v>
      </c>
      <c r="H1617" s="1167">
        <v>0.5</v>
      </c>
      <c r="J1617" s="1167">
        <v>15</v>
      </c>
      <c r="M1617" s="1167">
        <v>0.5</v>
      </c>
      <c r="O1617" s="1167">
        <v>15</v>
      </c>
      <c r="R1617" s="1167">
        <v>0.5</v>
      </c>
      <c r="T1617" s="1167">
        <v>15</v>
      </c>
      <c r="U1617" s="1167">
        <v>0</v>
      </c>
      <c r="V1617" s="1167">
        <v>0</v>
      </c>
      <c r="W1617" s="1167">
        <v>1.5</v>
      </c>
      <c r="X1617" s="1167">
        <v>0</v>
      </c>
      <c r="Y1617" s="1167">
        <v>45</v>
      </c>
      <c r="Z1617" s="1167">
        <v>0</v>
      </c>
      <c r="AA1617" s="1167">
        <v>0</v>
      </c>
      <c r="AB1617" s="1167">
        <v>1.5</v>
      </c>
      <c r="AC1617" s="1167">
        <v>0</v>
      </c>
      <c r="AD1617" s="1167">
        <v>45</v>
      </c>
      <c r="AE1617" s="1167">
        <v>0</v>
      </c>
      <c r="AF1617" s="1167">
        <v>0</v>
      </c>
      <c r="AG1617" s="1167">
        <v>10</v>
      </c>
      <c r="AH1617" s="1167">
        <v>0</v>
      </c>
      <c r="AI1617" s="1167">
        <v>300</v>
      </c>
      <c r="BK1617" s="1167">
        <v>1613</v>
      </c>
    </row>
    <row r="1618" spans="1:63" s="1167" customFormat="1" ht="13.5" customHeight="1">
      <c r="A1618" s="1218">
        <v>44316</v>
      </c>
      <c r="B1618" s="1167" t="s">
        <v>166</v>
      </c>
      <c r="C1618" s="1167" t="s">
        <v>66</v>
      </c>
      <c r="D1618" s="1167">
        <v>30</v>
      </c>
      <c r="E1618" s="1167">
        <v>30</v>
      </c>
      <c r="J1618" s="1167">
        <v>0</v>
      </c>
      <c r="O1618" s="1167">
        <v>0</v>
      </c>
      <c r="T1618" s="1167">
        <v>0</v>
      </c>
      <c r="U1618" s="1167">
        <v>0</v>
      </c>
      <c r="V1618" s="1167">
        <v>0</v>
      </c>
      <c r="W1618" s="1167">
        <v>0</v>
      </c>
      <c r="X1618" s="1167">
        <v>0</v>
      </c>
      <c r="Y1618" s="1167">
        <v>0</v>
      </c>
      <c r="Z1618" s="1167">
        <v>0</v>
      </c>
      <c r="AA1618" s="1167">
        <v>0</v>
      </c>
      <c r="AB1618" s="1167">
        <v>1.8999999999999966</v>
      </c>
      <c r="AC1618" s="1167">
        <v>0</v>
      </c>
      <c r="AD1618" s="1167">
        <v>56.999999999999901</v>
      </c>
      <c r="AE1618" s="1167">
        <v>0</v>
      </c>
      <c r="AF1618" s="1167">
        <v>0</v>
      </c>
      <c r="AH1618" s="1167">
        <v>0</v>
      </c>
      <c r="AI1618" s="1167">
        <v>0</v>
      </c>
      <c r="BK1618" s="1167">
        <v>1614</v>
      </c>
    </row>
    <row r="1619" spans="1:63" s="1167" customFormat="1" ht="13.5" customHeight="1">
      <c r="A1619" s="1218">
        <v>44316</v>
      </c>
      <c r="B1619" s="1167" t="s">
        <v>145</v>
      </c>
      <c r="C1619" s="1167" t="s">
        <v>389</v>
      </c>
      <c r="D1619" s="1167">
        <v>16</v>
      </c>
      <c r="E1619" s="1167">
        <v>16</v>
      </c>
      <c r="H1619" s="1167">
        <v>0.5</v>
      </c>
      <c r="J1619" s="1167">
        <v>8</v>
      </c>
      <c r="M1619" s="1167">
        <v>1</v>
      </c>
      <c r="O1619" s="1167">
        <v>16</v>
      </c>
      <c r="R1619" s="1167">
        <v>1</v>
      </c>
      <c r="T1619" s="1167">
        <v>16</v>
      </c>
      <c r="U1619" s="1167">
        <v>0</v>
      </c>
      <c r="V1619" s="1167">
        <v>0</v>
      </c>
      <c r="W1619" s="1167">
        <v>2.5</v>
      </c>
      <c r="X1619" s="1167">
        <v>0</v>
      </c>
      <c r="Y1619" s="1167">
        <v>40</v>
      </c>
      <c r="Z1619" s="1167">
        <v>0</v>
      </c>
      <c r="AA1619" s="1167">
        <v>0</v>
      </c>
      <c r="AB1619" s="1167">
        <v>28.5</v>
      </c>
      <c r="AC1619" s="1167">
        <v>0</v>
      </c>
      <c r="AD1619" s="1167">
        <v>456</v>
      </c>
      <c r="AE1619" s="1167">
        <v>0</v>
      </c>
      <c r="AF1619" s="1167">
        <v>0</v>
      </c>
      <c r="AH1619" s="1167">
        <v>0</v>
      </c>
      <c r="AI1619" s="1167">
        <v>0</v>
      </c>
      <c r="BK1619" s="1167">
        <v>1615</v>
      </c>
    </row>
    <row r="1620" spans="1:63" s="1167" customFormat="1" ht="13.5" customHeight="1">
      <c r="A1620" s="1218">
        <v>44316</v>
      </c>
      <c r="B1620" s="1167" t="s">
        <v>136</v>
      </c>
      <c r="C1620" s="1167" t="s">
        <v>66</v>
      </c>
      <c r="D1620" s="1167">
        <v>120</v>
      </c>
      <c r="E1620" s="1167">
        <v>120</v>
      </c>
      <c r="J1620" s="1167">
        <v>0</v>
      </c>
      <c r="O1620" s="1167">
        <v>0</v>
      </c>
      <c r="P1620" s="1167" t="s">
        <v>883</v>
      </c>
      <c r="T1620" s="1167">
        <v>0</v>
      </c>
      <c r="U1620" s="1167">
        <v>0</v>
      </c>
      <c r="V1620" s="1167">
        <v>0</v>
      </c>
      <c r="W1620" s="1167">
        <v>0</v>
      </c>
      <c r="X1620" s="1167">
        <v>0</v>
      </c>
      <c r="Y1620" s="1167">
        <v>0</v>
      </c>
      <c r="Z1620" s="1167">
        <v>0</v>
      </c>
      <c r="AA1620" s="1167">
        <v>0</v>
      </c>
      <c r="AB1620" s="1167">
        <v>11</v>
      </c>
      <c r="AC1620" s="1167">
        <v>0</v>
      </c>
      <c r="AD1620" s="1167">
        <v>1320</v>
      </c>
      <c r="AE1620" s="1167">
        <v>0</v>
      </c>
      <c r="AF1620" s="1167">
        <v>0</v>
      </c>
      <c r="AH1620" s="1167">
        <v>0</v>
      </c>
      <c r="AI1620" s="1167">
        <v>0</v>
      </c>
      <c r="BK1620" s="1167">
        <v>1616</v>
      </c>
    </row>
    <row r="1621" spans="1:63" s="1167" customFormat="1" ht="13.5" customHeight="1">
      <c r="A1621" s="1218">
        <v>44316</v>
      </c>
      <c r="B1621" s="1167" t="s">
        <v>183</v>
      </c>
      <c r="C1621" s="1167" t="s">
        <v>66</v>
      </c>
      <c r="D1621" s="1167">
        <v>30</v>
      </c>
      <c r="E1621" s="1167">
        <v>30</v>
      </c>
      <c r="H1621" s="1167">
        <v>0.1</v>
      </c>
      <c r="J1621" s="1167">
        <v>3</v>
      </c>
      <c r="M1621" s="1167">
        <v>0.2</v>
      </c>
      <c r="O1621" s="1167">
        <v>6</v>
      </c>
      <c r="R1621" s="1167">
        <v>0.2</v>
      </c>
      <c r="T1621" s="1167">
        <v>6</v>
      </c>
      <c r="U1621" s="1167">
        <v>0</v>
      </c>
      <c r="V1621" s="1167">
        <v>0</v>
      </c>
      <c r="W1621" s="1167">
        <v>0.5</v>
      </c>
      <c r="X1621" s="1167">
        <v>0</v>
      </c>
      <c r="Y1621" s="1167">
        <v>15</v>
      </c>
      <c r="Z1621" s="1167">
        <v>0</v>
      </c>
      <c r="AA1621" s="1167">
        <v>0</v>
      </c>
      <c r="AB1621" s="1167">
        <v>1.3</v>
      </c>
      <c r="AC1621" s="1167">
        <v>0</v>
      </c>
      <c r="AD1621" s="1167">
        <v>39</v>
      </c>
      <c r="AE1621" s="1167">
        <v>0</v>
      </c>
      <c r="AF1621" s="1167">
        <v>0</v>
      </c>
      <c r="AH1621" s="1167">
        <v>0</v>
      </c>
      <c r="AI1621" s="1167">
        <v>0</v>
      </c>
      <c r="BK1621" s="1167">
        <v>1617</v>
      </c>
    </row>
    <row r="1622" spans="1:63" s="1167" customFormat="1" ht="13.5" customHeight="1">
      <c r="A1622" s="1218">
        <v>44316</v>
      </c>
      <c r="B1622" s="1167" t="s">
        <v>142</v>
      </c>
      <c r="C1622" s="1167" t="s">
        <v>66</v>
      </c>
      <c r="D1622" s="1167">
        <v>35</v>
      </c>
      <c r="E1622" s="1167">
        <v>35</v>
      </c>
      <c r="J1622" s="1167">
        <v>0</v>
      </c>
      <c r="O1622" s="1167">
        <v>0</v>
      </c>
      <c r="T1622" s="1167">
        <v>0</v>
      </c>
      <c r="U1622" s="1167">
        <v>0</v>
      </c>
      <c r="V1622" s="1167">
        <v>0</v>
      </c>
      <c r="W1622" s="1167">
        <v>0</v>
      </c>
      <c r="X1622" s="1167">
        <v>0</v>
      </c>
      <c r="Y1622" s="1167">
        <v>0</v>
      </c>
      <c r="Z1622" s="1167">
        <v>0</v>
      </c>
      <c r="AA1622" s="1167">
        <v>0</v>
      </c>
      <c r="AB1622" s="1167">
        <v>4.299999999999998</v>
      </c>
      <c r="AC1622" s="1167">
        <v>0</v>
      </c>
      <c r="AD1622" s="1167">
        <v>150.49999999999994</v>
      </c>
      <c r="AE1622" s="1167">
        <v>0</v>
      </c>
      <c r="AF1622" s="1167">
        <v>0</v>
      </c>
      <c r="AH1622" s="1167">
        <v>0</v>
      </c>
      <c r="AI1622" s="1167">
        <v>0</v>
      </c>
      <c r="BK1622" s="1167">
        <v>1618</v>
      </c>
    </row>
    <row r="1623" spans="1:63" s="1167" customFormat="1" ht="13.5" customHeight="1">
      <c r="A1623" s="1218">
        <v>44316</v>
      </c>
      <c r="B1623" s="1167" t="s">
        <v>51</v>
      </c>
      <c r="C1623" s="1167" t="s">
        <v>66</v>
      </c>
      <c r="D1623" s="1167">
        <v>100</v>
      </c>
      <c r="E1623" s="1167">
        <v>100</v>
      </c>
      <c r="J1623" s="1167">
        <v>0</v>
      </c>
      <c r="O1623" s="1167">
        <v>0</v>
      </c>
      <c r="R1623" s="1167">
        <v>0.2</v>
      </c>
      <c r="T1623" s="1167">
        <v>20</v>
      </c>
      <c r="U1623" s="1167">
        <v>0</v>
      </c>
      <c r="V1623" s="1167">
        <v>0</v>
      </c>
      <c r="W1623" s="1167">
        <v>0.2</v>
      </c>
      <c r="X1623" s="1167">
        <v>0</v>
      </c>
      <c r="Y1623" s="1167">
        <v>20</v>
      </c>
      <c r="Z1623" s="1167">
        <v>0</v>
      </c>
      <c r="AA1623" s="1167">
        <v>0</v>
      </c>
      <c r="AB1623" s="1167">
        <v>0.59999999999999964</v>
      </c>
      <c r="AC1623" s="1167">
        <v>0</v>
      </c>
      <c r="AD1623" s="1167">
        <v>59.999999999999964</v>
      </c>
      <c r="AE1623" s="1167">
        <v>0</v>
      </c>
      <c r="AF1623" s="1167">
        <v>0</v>
      </c>
      <c r="AH1623" s="1167">
        <v>0</v>
      </c>
      <c r="AI1623" s="1167">
        <v>0</v>
      </c>
      <c r="BK1623" s="1167">
        <v>1619</v>
      </c>
    </row>
    <row r="1624" spans="1:63" s="1167" customFormat="1" ht="13.5" customHeight="1">
      <c r="A1624" s="1218">
        <v>44316</v>
      </c>
      <c r="B1624" s="1167" t="s">
        <v>935</v>
      </c>
      <c r="C1624" s="1167" t="s">
        <v>66</v>
      </c>
      <c r="D1624" s="1167">
        <v>50</v>
      </c>
      <c r="E1624" s="1167">
        <v>50</v>
      </c>
      <c r="H1624" s="1167">
        <v>0.2</v>
      </c>
      <c r="J1624" s="1167">
        <v>10</v>
      </c>
      <c r="M1624" s="1167">
        <v>0.3</v>
      </c>
      <c r="O1624" s="1167">
        <v>15</v>
      </c>
      <c r="R1624" s="1167">
        <v>0.3</v>
      </c>
      <c r="T1624" s="1167">
        <v>15</v>
      </c>
      <c r="U1624" s="1167">
        <v>0</v>
      </c>
      <c r="V1624" s="1167">
        <v>0</v>
      </c>
      <c r="W1624" s="1167">
        <v>0.8</v>
      </c>
      <c r="X1624" s="1167">
        <v>0</v>
      </c>
      <c r="Y1624" s="1167">
        <v>40</v>
      </c>
      <c r="Z1624" s="1167">
        <v>0</v>
      </c>
      <c r="AA1624" s="1167">
        <v>0</v>
      </c>
      <c r="AB1624" s="1167">
        <v>3.6000000000000005</v>
      </c>
      <c r="AC1624" s="1167">
        <v>0</v>
      </c>
      <c r="AD1624" s="1167">
        <v>180.00000000000003</v>
      </c>
      <c r="AE1624" s="1167">
        <v>0</v>
      </c>
      <c r="AF1624" s="1167">
        <v>0</v>
      </c>
      <c r="AH1624" s="1167">
        <v>0</v>
      </c>
      <c r="AI1624" s="1167">
        <v>0</v>
      </c>
      <c r="BK1624" s="1167">
        <v>1620</v>
      </c>
    </row>
    <row r="1625" spans="1:63" s="1167" customFormat="1" ht="13.5" customHeight="1">
      <c r="A1625" s="1218">
        <v>44316</v>
      </c>
      <c r="B1625" s="1167" t="s">
        <v>416</v>
      </c>
      <c r="C1625" s="1167" t="s">
        <v>66</v>
      </c>
      <c r="D1625" s="1167">
        <v>90</v>
      </c>
      <c r="E1625" s="1167">
        <v>83</v>
      </c>
      <c r="J1625" s="1167">
        <v>0</v>
      </c>
      <c r="L1625" s="1167">
        <v>4</v>
      </c>
      <c r="O1625" s="1167">
        <v>332</v>
      </c>
      <c r="T1625" s="1167">
        <v>0</v>
      </c>
      <c r="U1625" s="1167">
        <v>0</v>
      </c>
      <c r="V1625" s="1167">
        <v>4</v>
      </c>
      <c r="W1625" s="1167">
        <v>0</v>
      </c>
      <c r="X1625" s="1167">
        <v>0</v>
      </c>
      <c r="Y1625" s="1167">
        <v>332</v>
      </c>
      <c r="Z1625" s="1167">
        <v>0</v>
      </c>
      <c r="AA1625" s="1167">
        <v>0</v>
      </c>
      <c r="AB1625" s="1167">
        <v>0</v>
      </c>
      <c r="AC1625" s="1167">
        <v>0</v>
      </c>
      <c r="AD1625" s="1167">
        <v>0</v>
      </c>
      <c r="AE1625" s="1167">
        <v>0</v>
      </c>
      <c r="AF1625" s="1167">
        <v>4</v>
      </c>
      <c r="AG1625" s="1167">
        <v>0</v>
      </c>
      <c r="AH1625" s="1167">
        <v>0</v>
      </c>
      <c r="AI1625" s="1167">
        <v>332</v>
      </c>
      <c r="BK1625" s="1167">
        <v>1621</v>
      </c>
    </row>
    <row r="1626" spans="1:63" s="1167" customFormat="1" ht="13.5" customHeight="1">
      <c r="A1626" s="1218">
        <v>44316</v>
      </c>
      <c r="B1626" s="1167" t="s">
        <v>16</v>
      </c>
      <c r="C1626" s="1167" t="s">
        <v>66</v>
      </c>
      <c r="D1626" s="1167">
        <v>145</v>
      </c>
      <c r="E1626" s="1167">
        <v>145</v>
      </c>
      <c r="J1626" s="1167">
        <v>0</v>
      </c>
      <c r="L1626" s="1167">
        <v>2</v>
      </c>
      <c r="O1626" s="1167">
        <v>290</v>
      </c>
      <c r="T1626" s="1167">
        <v>0</v>
      </c>
      <c r="U1626" s="1167">
        <v>0</v>
      </c>
      <c r="V1626" s="1167">
        <v>2</v>
      </c>
      <c r="W1626" s="1167">
        <v>0</v>
      </c>
      <c r="X1626" s="1167">
        <v>0</v>
      </c>
      <c r="Y1626" s="1167">
        <v>290</v>
      </c>
      <c r="Z1626" s="1167">
        <v>0</v>
      </c>
      <c r="AA1626" s="1167">
        <v>0</v>
      </c>
      <c r="AB1626" s="1167">
        <v>0</v>
      </c>
      <c r="AC1626" s="1167">
        <v>0</v>
      </c>
      <c r="AD1626" s="1167">
        <v>0</v>
      </c>
      <c r="AE1626" s="1167">
        <v>0</v>
      </c>
      <c r="AF1626" s="1167">
        <v>2</v>
      </c>
      <c r="AG1626" s="1167">
        <v>0</v>
      </c>
      <c r="AH1626" s="1167">
        <v>0</v>
      </c>
      <c r="AI1626" s="1167">
        <v>290</v>
      </c>
      <c r="BK1626" s="1167">
        <v>1622</v>
      </c>
    </row>
    <row r="1627" spans="1:63" s="1167" customFormat="1" ht="13.5" customHeight="1">
      <c r="A1627" s="1218">
        <v>44316</v>
      </c>
      <c r="B1627" s="1167" t="s">
        <v>174</v>
      </c>
      <c r="C1627" s="1167" t="s">
        <v>66</v>
      </c>
      <c r="D1627" s="1167">
        <v>39</v>
      </c>
      <c r="E1627" s="1167">
        <v>39</v>
      </c>
      <c r="J1627" s="1167">
        <v>0</v>
      </c>
      <c r="L1627" s="1167">
        <v>4</v>
      </c>
      <c r="O1627" s="1167">
        <v>156</v>
      </c>
      <c r="S1627" s="1167" t="s">
        <v>888</v>
      </c>
      <c r="T1627" s="1167">
        <v>0</v>
      </c>
      <c r="U1627" s="1167">
        <v>0</v>
      </c>
      <c r="V1627" s="1167">
        <v>4</v>
      </c>
      <c r="W1627" s="1167">
        <v>0</v>
      </c>
      <c r="X1627" s="1167">
        <v>0</v>
      </c>
      <c r="Y1627" s="1167">
        <v>156</v>
      </c>
      <c r="Z1627" s="1167">
        <v>0</v>
      </c>
      <c r="AA1627" s="1167">
        <v>0</v>
      </c>
      <c r="AB1627" s="1167">
        <v>0</v>
      </c>
      <c r="AC1627" s="1167">
        <v>0</v>
      </c>
      <c r="AD1627" s="1167">
        <v>0</v>
      </c>
      <c r="AE1627" s="1167">
        <v>0</v>
      </c>
      <c r="AF1627" s="1167">
        <v>4</v>
      </c>
      <c r="AG1627" s="1167">
        <v>0</v>
      </c>
      <c r="AH1627" s="1167">
        <v>0</v>
      </c>
      <c r="AI1627" s="1167">
        <v>156</v>
      </c>
      <c r="BK1627" s="1167">
        <v>1623</v>
      </c>
    </row>
    <row r="1628" spans="1:63" s="1167" customFormat="1" ht="13.5" customHeight="1">
      <c r="A1628" s="1218">
        <v>44316</v>
      </c>
      <c r="B1628" s="1167" t="s">
        <v>140</v>
      </c>
      <c r="C1628" s="1167" t="s">
        <v>786</v>
      </c>
      <c r="D1628" s="1167">
        <v>45</v>
      </c>
      <c r="E1628" s="1167">
        <v>40</v>
      </c>
      <c r="H1628" s="1167" t="s">
        <v>883</v>
      </c>
      <c r="I1628" s="1167" t="s">
        <v>883</v>
      </c>
      <c r="J1628" s="1167">
        <v>0</v>
      </c>
      <c r="L1628" s="1167">
        <v>2</v>
      </c>
      <c r="O1628" s="1167">
        <v>80</v>
      </c>
      <c r="T1628" s="1167">
        <v>0</v>
      </c>
      <c r="U1628" s="1167">
        <v>0</v>
      </c>
      <c r="V1628" s="1167">
        <v>2</v>
      </c>
      <c r="W1628" s="1167">
        <v>0</v>
      </c>
      <c r="X1628" s="1167">
        <v>0</v>
      </c>
      <c r="Y1628" s="1167">
        <v>80</v>
      </c>
      <c r="Z1628" s="1167">
        <v>0</v>
      </c>
      <c r="AA1628" s="1167">
        <v>0</v>
      </c>
      <c r="AB1628" s="1167">
        <v>0</v>
      </c>
      <c r="AC1628" s="1167">
        <v>0</v>
      </c>
      <c r="AD1628" s="1167">
        <v>0</v>
      </c>
      <c r="AE1628" s="1167">
        <v>0</v>
      </c>
      <c r="AF1628" s="1167">
        <v>2</v>
      </c>
      <c r="AG1628" s="1167">
        <v>0</v>
      </c>
      <c r="AH1628" s="1167">
        <v>0</v>
      </c>
      <c r="AI1628" s="1167">
        <v>80</v>
      </c>
      <c r="BK1628" s="1167">
        <v>1624</v>
      </c>
    </row>
    <row r="1629" spans="1:63" s="1167" customFormat="1" ht="13.5" customHeight="1">
      <c r="A1629" s="1218">
        <v>44316</v>
      </c>
      <c r="B1629" s="1167" t="s">
        <v>71</v>
      </c>
      <c r="C1629" s="1167" t="s">
        <v>66</v>
      </c>
      <c r="D1629" s="1167">
        <v>125</v>
      </c>
      <c r="E1629" s="1167">
        <v>125</v>
      </c>
      <c r="J1629" s="1167">
        <v>0</v>
      </c>
      <c r="L1629" s="1167">
        <v>2</v>
      </c>
      <c r="O1629" s="1167">
        <v>250</v>
      </c>
      <c r="T1629" s="1167">
        <v>0</v>
      </c>
      <c r="U1629" s="1167">
        <v>0</v>
      </c>
      <c r="V1629" s="1167">
        <v>2</v>
      </c>
      <c r="W1629" s="1167">
        <v>0</v>
      </c>
      <c r="X1629" s="1167">
        <v>0</v>
      </c>
      <c r="Y1629" s="1167">
        <v>250</v>
      </c>
      <c r="Z1629" s="1167">
        <v>0</v>
      </c>
      <c r="AA1629" s="1167">
        <v>0</v>
      </c>
      <c r="AB1629" s="1167">
        <v>0</v>
      </c>
      <c r="AC1629" s="1167">
        <v>0</v>
      </c>
      <c r="AD1629" s="1167">
        <v>0</v>
      </c>
      <c r="AE1629" s="1167">
        <v>0</v>
      </c>
      <c r="AF1629" s="1167">
        <v>2</v>
      </c>
      <c r="AG1629" s="1167">
        <v>0</v>
      </c>
      <c r="AH1629" s="1167">
        <v>0</v>
      </c>
      <c r="AI1629" s="1167">
        <v>250</v>
      </c>
      <c r="BK1629" s="1167">
        <v>1625</v>
      </c>
    </row>
    <row r="1630" spans="1:63" s="1167" customFormat="1" ht="13.5" customHeight="1">
      <c r="A1630" s="1218">
        <v>44316</v>
      </c>
      <c r="B1630" s="1167" t="s">
        <v>171</v>
      </c>
      <c r="C1630" s="1167" t="s">
        <v>66</v>
      </c>
      <c r="D1630" s="1167">
        <v>220</v>
      </c>
      <c r="E1630" s="1167">
        <v>220</v>
      </c>
      <c r="J1630" s="1167">
        <v>0</v>
      </c>
      <c r="O1630" s="1167">
        <v>0</v>
      </c>
      <c r="Q1630" s="1167">
        <v>2.5</v>
      </c>
      <c r="T1630" s="1167">
        <v>550</v>
      </c>
      <c r="U1630" s="1167">
        <v>0</v>
      </c>
      <c r="V1630" s="1167">
        <v>2.5</v>
      </c>
      <c r="W1630" s="1167">
        <v>0</v>
      </c>
      <c r="X1630" s="1167">
        <v>0</v>
      </c>
      <c r="Y1630" s="1167">
        <v>550</v>
      </c>
      <c r="Z1630" s="1167">
        <v>0</v>
      </c>
      <c r="AA1630" s="1167">
        <v>0</v>
      </c>
      <c r="AB1630" s="1167">
        <v>0</v>
      </c>
      <c r="AC1630" s="1167">
        <v>0</v>
      </c>
      <c r="AD1630" s="1167">
        <v>0</v>
      </c>
      <c r="AE1630" s="1167">
        <v>0</v>
      </c>
      <c r="AF1630" s="1167">
        <v>2.5</v>
      </c>
      <c r="AG1630" s="1167">
        <v>0</v>
      </c>
      <c r="AH1630" s="1167">
        <v>0</v>
      </c>
      <c r="AI1630" s="1167">
        <v>550</v>
      </c>
      <c r="BK1630" s="1167">
        <v>1626</v>
      </c>
    </row>
    <row r="1631" spans="1:63" s="1167" customFormat="1" ht="13.5" customHeight="1">
      <c r="A1631" s="1218">
        <v>44316</v>
      </c>
      <c r="B1631" s="1167" t="s">
        <v>232</v>
      </c>
      <c r="C1631" s="1167" t="s">
        <v>66</v>
      </c>
      <c r="D1631" s="1167">
        <v>190</v>
      </c>
      <c r="E1631" s="1167">
        <v>190</v>
      </c>
      <c r="J1631" s="1167">
        <v>0</v>
      </c>
      <c r="O1631" s="1167">
        <v>0</v>
      </c>
      <c r="Q1631" s="1167">
        <v>6.5</v>
      </c>
      <c r="T1631" s="1167">
        <v>1235</v>
      </c>
      <c r="U1631" s="1167">
        <v>0</v>
      </c>
      <c r="V1631" s="1167">
        <v>6.5</v>
      </c>
      <c r="W1631" s="1167">
        <v>0</v>
      </c>
      <c r="X1631" s="1167">
        <v>0</v>
      </c>
      <c r="Y1631" s="1167">
        <v>1235</v>
      </c>
      <c r="Z1631" s="1167">
        <v>0</v>
      </c>
      <c r="AA1631" s="1167">
        <v>0</v>
      </c>
      <c r="AB1631" s="1167">
        <v>0</v>
      </c>
      <c r="AC1631" s="1167">
        <v>0</v>
      </c>
      <c r="AD1631" s="1167">
        <v>0</v>
      </c>
      <c r="AE1631" s="1167">
        <v>0</v>
      </c>
      <c r="AF1631" s="1167">
        <v>6.5</v>
      </c>
      <c r="AG1631" s="1167">
        <v>0</v>
      </c>
      <c r="AH1631" s="1167">
        <v>0</v>
      </c>
      <c r="AI1631" s="1167">
        <v>1235</v>
      </c>
      <c r="BK1631" s="1167">
        <v>1627</v>
      </c>
    </row>
    <row r="1632" spans="1:63" s="1167" customFormat="1" ht="13.5" customHeight="1">
      <c r="A1632" s="1218">
        <v>44316</v>
      </c>
      <c r="B1632" s="1167" t="s">
        <v>921</v>
      </c>
      <c r="C1632" s="1167" t="s">
        <v>66</v>
      </c>
      <c r="D1632" s="1167">
        <v>145</v>
      </c>
      <c r="E1632" s="1167">
        <v>145</v>
      </c>
      <c r="J1632" s="1167">
        <v>0</v>
      </c>
      <c r="O1632" s="1167">
        <v>0</v>
      </c>
      <c r="Q1632" s="1167">
        <v>5.5</v>
      </c>
      <c r="T1632" s="1167">
        <v>797.5</v>
      </c>
      <c r="U1632" s="1167">
        <v>0</v>
      </c>
      <c r="V1632" s="1167">
        <v>5.5</v>
      </c>
      <c r="W1632" s="1167">
        <v>0</v>
      </c>
      <c r="X1632" s="1167">
        <v>0</v>
      </c>
      <c r="Y1632" s="1167">
        <v>797.5</v>
      </c>
      <c r="Z1632" s="1167">
        <v>0</v>
      </c>
      <c r="AA1632" s="1167">
        <v>0</v>
      </c>
      <c r="AB1632" s="1167">
        <v>0</v>
      </c>
      <c r="AC1632" s="1167">
        <v>0</v>
      </c>
      <c r="AD1632" s="1167">
        <v>0</v>
      </c>
      <c r="AE1632" s="1167">
        <v>0</v>
      </c>
      <c r="AF1632" s="1167">
        <v>5.5</v>
      </c>
      <c r="AG1632" s="1167">
        <v>0</v>
      </c>
      <c r="AH1632" s="1167">
        <v>0</v>
      </c>
      <c r="AI1632" s="1167">
        <v>797.5</v>
      </c>
      <c r="BK1632" s="1167">
        <v>1628</v>
      </c>
    </row>
    <row r="1633" spans="1:63" s="1167" customFormat="1" ht="13.5" customHeight="1">
      <c r="A1633" s="1218">
        <v>44316</v>
      </c>
      <c r="B1633" s="1167" t="s">
        <v>548</v>
      </c>
      <c r="C1633" s="1167" t="s">
        <v>66</v>
      </c>
      <c r="D1633" s="1167">
        <v>240</v>
      </c>
      <c r="E1633" s="1167">
        <v>240</v>
      </c>
      <c r="J1633" s="1167">
        <v>0</v>
      </c>
      <c r="O1633" s="1167">
        <v>0</v>
      </c>
      <c r="Q1633" s="1167">
        <v>2.5</v>
      </c>
      <c r="T1633" s="1167">
        <v>600</v>
      </c>
      <c r="U1633" s="1167">
        <v>0</v>
      </c>
      <c r="V1633" s="1167">
        <v>2.5</v>
      </c>
      <c r="W1633" s="1167">
        <v>0</v>
      </c>
      <c r="X1633" s="1167">
        <v>0</v>
      </c>
      <c r="Y1633" s="1167">
        <v>600</v>
      </c>
      <c r="Z1633" s="1167">
        <v>0</v>
      </c>
      <c r="AA1633" s="1167">
        <v>0</v>
      </c>
      <c r="AB1633" s="1167">
        <v>0</v>
      </c>
      <c r="AC1633" s="1167">
        <v>0</v>
      </c>
      <c r="AD1633" s="1167">
        <v>0</v>
      </c>
      <c r="AE1633" s="1167">
        <v>0</v>
      </c>
      <c r="AF1633" s="1167">
        <v>2.5</v>
      </c>
      <c r="AG1633" s="1167">
        <v>0</v>
      </c>
      <c r="AH1633" s="1167">
        <v>0</v>
      </c>
      <c r="AI1633" s="1167">
        <v>600</v>
      </c>
      <c r="BK1633" s="1167">
        <v>1629</v>
      </c>
    </row>
    <row r="1634" spans="1:63" s="1167" customFormat="1" ht="13.5" customHeight="1">
      <c r="A1634" s="1218">
        <v>44316</v>
      </c>
      <c r="B1634" s="1167" t="s">
        <v>141</v>
      </c>
      <c r="C1634" s="1167" t="s">
        <v>66</v>
      </c>
      <c r="D1634" s="1167">
        <v>3.5</v>
      </c>
      <c r="E1634" s="1167">
        <v>3.5</v>
      </c>
      <c r="J1634" s="1167">
        <v>0</v>
      </c>
      <c r="O1634" s="1167">
        <v>0</v>
      </c>
      <c r="Q1634" s="1167">
        <v>60</v>
      </c>
      <c r="T1634" s="1167">
        <v>210</v>
      </c>
      <c r="U1634" s="1167">
        <v>0</v>
      </c>
      <c r="V1634" s="1167">
        <v>60</v>
      </c>
      <c r="W1634" s="1167">
        <v>0</v>
      </c>
      <c r="X1634" s="1167">
        <v>0</v>
      </c>
      <c r="Y1634" s="1167">
        <v>210</v>
      </c>
      <c r="Z1634" s="1167">
        <v>0</v>
      </c>
      <c r="AA1634" s="1167">
        <v>0</v>
      </c>
      <c r="AB1634" s="1167">
        <v>0</v>
      </c>
      <c r="AC1634" s="1167">
        <v>0</v>
      </c>
      <c r="AD1634" s="1167">
        <v>0</v>
      </c>
      <c r="AE1634" s="1167">
        <v>0</v>
      </c>
      <c r="AF1634" s="1167">
        <v>60</v>
      </c>
      <c r="AG1634" s="1167">
        <v>0</v>
      </c>
      <c r="AH1634" s="1167">
        <v>0</v>
      </c>
      <c r="AI1634" s="1167">
        <v>210</v>
      </c>
      <c r="BK1634" s="1167">
        <v>1630</v>
      </c>
    </row>
    <row r="1635" spans="1:63" s="1167" customFormat="1" ht="13.5" customHeight="1">
      <c r="A1635" s="1218">
        <v>44316</v>
      </c>
      <c r="B1635" s="1167" t="s">
        <v>175</v>
      </c>
      <c r="C1635" s="1167" t="s">
        <v>66</v>
      </c>
      <c r="D1635" s="1167">
        <v>100</v>
      </c>
      <c r="E1635" s="1167">
        <v>100</v>
      </c>
      <c r="J1635" s="1167">
        <v>0</v>
      </c>
      <c r="O1635" s="1167">
        <v>0</v>
      </c>
      <c r="Q1635" s="1167">
        <v>3</v>
      </c>
      <c r="T1635" s="1167">
        <v>300</v>
      </c>
      <c r="U1635" s="1167">
        <v>0</v>
      </c>
      <c r="V1635" s="1167">
        <v>3</v>
      </c>
      <c r="W1635" s="1167">
        <v>0</v>
      </c>
      <c r="X1635" s="1167">
        <v>0</v>
      </c>
      <c r="Y1635" s="1167">
        <v>300</v>
      </c>
      <c r="Z1635" s="1167">
        <v>0</v>
      </c>
      <c r="AA1635" s="1167">
        <v>0</v>
      </c>
      <c r="AB1635" s="1167">
        <v>0</v>
      </c>
      <c r="AC1635" s="1167">
        <v>0</v>
      </c>
      <c r="AD1635" s="1167">
        <v>0</v>
      </c>
      <c r="AE1635" s="1167">
        <v>0</v>
      </c>
      <c r="AF1635" s="1167">
        <v>3</v>
      </c>
      <c r="AG1635" s="1167">
        <v>0</v>
      </c>
      <c r="AH1635" s="1167">
        <v>0</v>
      </c>
      <c r="AI1635" s="1167">
        <v>300</v>
      </c>
      <c r="BK1635" s="1167">
        <v>1631</v>
      </c>
    </row>
    <row r="1636" spans="1:63" s="1167" customFormat="1" ht="13.5" customHeight="1">
      <c r="A1636" s="1218">
        <v>44316</v>
      </c>
      <c r="B1636" s="1167" t="s">
        <v>168</v>
      </c>
      <c r="C1636" s="1167" t="s">
        <v>786</v>
      </c>
      <c r="D1636" s="1167">
        <v>98</v>
      </c>
      <c r="E1636" s="1167">
        <v>91</v>
      </c>
      <c r="J1636" s="1167">
        <v>0</v>
      </c>
      <c r="O1636" s="1167">
        <v>0</v>
      </c>
      <c r="Q1636" s="1167">
        <v>5.5</v>
      </c>
      <c r="T1636" s="1167">
        <v>500.5</v>
      </c>
      <c r="U1636" s="1167">
        <v>0</v>
      </c>
      <c r="V1636" s="1167">
        <v>5.5</v>
      </c>
      <c r="W1636" s="1167">
        <v>0</v>
      </c>
      <c r="X1636" s="1167">
        <v>0</v>
      </c>
      <c r="Y1636" s="1167">
        <v>500.5</v>
      </c>
      <c r="Z1636" s="1167">
        <v>0</v>
      </c>
      <c r="AA1636" s="1167">
        <v>0</v>
      </c>
      <c r="AB1636" s="1167">
        <v>0</v>
      </c>
      <c r="AC1636" s="1167">
        <v>0</v>
      </c>
      <c r="AD1636" s="1167">
        <v>0</v>
      </c>
      <c r="AE1636" s="1167">
        <v>0</v>
      </c>
      <c r="AF1636" s="1167">
        <v>5.5</v>
      </c>
      <c r="AG1636" s="1167">
        <v>0</v>
      </c>
      <c r="AH1636" s="1167">
        <v>0</v>
      </c>
      <c r="AI1636" s="1167">
        <v>500.5</v>
      </c>
      <c r="BK1636" s="1167">
        <v>1632</v>
      </c>
    </row>
    <row r="1637" spans="1:63" s="1167" customFormat="1" ht="13.5" customHeight="1">
      <c r="A1637" s="1218">
        <v>44316</v>
      </c>
      <c r="B1637" s="1167" t="s">
        <v>78</v>
      </c>
      <c r="C1637" s="1167" t="s">
        <v>66</v>
      </c>
      <c r="D1637" s="1167">
        <v>10</v>
      </c>
      <c r="E1637" s="1167">
        <v>7</v>
      </c>
      <c r="J1637" s="1167">
        <v>0</v>
      </c>
      <c r="M1637" s="1167">
        <v>15</v>
      </c>
      <c r="O1637" s="1167">
        <v>105</v>
      </c>
      <c r="T1637" s="1167">
        <v>0</v>
      </c>
      <c r="U1637" s="1167">
        <v>0</v>
      </c>
      <c r="V1637" s="1167">
        <v>0</v>
      </c>
      <c r="W1637" s="1167">
        <v>15</v>
      </c>
      <c r="X1637" s="1167">
        <v>0</v>
      </c>
      <c r="Y1637" s="1167">
        <v>105</v>
      </c>
      <c r="Z1637" s="1167">
        <v>0</v>
      </c>
      <c r="AA1637" s="1167">
        <v>0</v>
      </c>
      <c r="AB1637" s="1167">
        <v>0</v>
      </c>
      <c r="AC1637" s="1167">
        <v>0</v>
      </c>
      <c r="AD1637" s="1167">
        <v>0</v>
      </c>
      <c r="AE1637" s="1167">
        <v>0</v>
      </c>
      <c r="AF1637" s="1167">
        <v>0</v>
      </c>
      <c r="AG1637" s="1167">
        <v>15</v>
      </c>
      <c r="AH1637" s="1167">
        <v>0</v>
      </c>
      <c r="AI1637" s="1167">
        <v>105</v>
      </c>
      <c r="BK1637" s="1167">
        <v>1633</v>
      </c>
    </row>
    <row r="1638" spans="1:63" s="1167" customFormat="1" ht="13.5" customHeight="1">
      <c r="A1638" s="1218">
        <v>44316</v>
      </c>
      <c r="B1638" s="1167" t="s">
        <v>17</v>
      </c>
      <c r="C1638" s="1167" t="s">
        <v>66</v>
      </c>
      <c r="D1638" s="1167">
        <v>5</v>
      </c>
      <c r="E1638" s="1167">
        <v>4</v>
      </c>
      <c r="J1638" s="1167">
        <v>0</v>
      </c>
      <c r="O1638" s="1167">
        <v>0</v>
      </c>
      <c r="R1638" s="1167">
        <v>15</v>
      </c>
      <c r="T1638" s="1167">
        <v>60</v>
      </c>
      <c r="U1638" s="1167">
        <v>0</v>
      </c>
      <c r="V1638" s="1167">
        <v>0</v>
      </c>
      <c r="W1638" s="1167">
        <v>15</v>
      </c>
      <c r="X1638" s="1167">
        <v>0</v>
      </c>
      <c r="Y1638" s="1167">
        <v>60</v>
      </c>
      <c r="Z1638" s="1167">
        <v>0</v>
      </c>
      <c r="AA1638" s="1167">
        <v>0</v>
      </c>
      <c r="AB1638" s="1167">
        <v>0</v>
      </c>
      <c r="AC1638" s="1167">
        <v>0</v>
      </c>
      <c r="AD1638" s="1167">
        <v>0</v>
      </c>
      <c r="AE1638" s="1167">
        <v>0</v>
      </c>
      <c r="AF1638" s="1167">
        <v>0</v>
      </c>
      <c r="AG1638" s="1167">
        <v>15</v>
      </c>
      <c r="AH1638" s="1167">
        <v>0</v>
      </c>
      <c r="AI1638" s="1167">
        <v>60</v>
      </c>
      <c r="BK1638" s="1167">
        <v>1634</v>
      </c>
    </row>
    <row r="1639" spans="1:63" s="1167" customFormat="1" ht="13.5" customHeight="1">
      <c r="A1639" s="1218">
        <v>44316</v>
      </c>
      <c r="B1639" s="1167" t="s">
        <v>478</v>
      </c>
      <c r="C1639" s="1167" t="s">
        <v>66</v>
      </c>
      <c r="D1639" s="1167">
        <v>12</v>
      </c>
      <c r="E1639" s="1167">
        <v>12</v>
      </c>
      <c r="H1639" s="1167">
        <v>8</v>
      </c>
      <c r="J1639" s="1167">
        <v>96</v>
      </c>
      <c r="O1639" s="1167">
        <v>0</v>
      </c>
      <c r="T1639" s="1167">
        <v>0</v>
      </c>
      <c r="U1639" s="1167">
        <v>0</v>
      </c>
      <c r="V1639" s="1167">
        <v>0</v>
      </c>
      <c r="W1639" s="1167">
        <v>8</v>
      </c>
      <c r="X1639" s="1167">
        <v>0</v>
      </c>
      <c r="Y1639" s="1167">
        <v>96</v>
      </c>
      <c r="Z1639" s="1167">
        <v>0</v>
      </c>
      <c r="AA1639" s="1167">
        <v>0</v>
      </c>
      <c r="AB1639" s="1167">
        <v>0</v>
      </c>
      <c r="AC1639" s="1167">
        <v>0</v>
      </c>
      <c r="AD1639" s="1167">
        <v>0</v>
      </c>
      <c r="AE1639" s="1167">
        <v>0</v>
      </c>
      <c r="AF1639" s="1167">
        <v>0</v>
      </c>
      <c r="AG1639" s="1167">
        <v>8</v>
      </c>
      <c r="AH1639" s="1167">
        <v>0</v>
      </c>
      <c r="AI1639" s="1167">
        <v>96</v>
      </c>
      <c r="BK1639" s="1167">
        <v>1635</v>
      </c>
    </row>
    <row r="1640" spans="1:63" s="1167" customFormat="1" ht="13.5" customHeight="1">
      <c r="A1640" s="1218">
        <v>44316</v>
      </c>
      <c r="B1640" s="1167" t="s">
        <v>60</v>
      </c>
      <c r="C1640" s="1167" t="s">
        <v>66</v>
      </c>
      <c r="D1640" s="1167">
        <v>20</v>
      </c>
      <c r="E1640" s="1167">
        <v>20</v>
      </c>
      <c r="H1640" s="1167">
        <v>0.5</v>
      </c>
      <c r="J1640" s="1167">
        <v>10</v>
      </c>
      <c r="M1640" s="1167">
        <v>0.5</v>
      </c>
      <c r="O1640" s="1167">
        <v>10</v>
      </c>
      <c r="R1640" s="1167">
        <v>1</v>
      </c>
      <c r="T1640" s="1167">
        <v>20</v>
      </c>
      <c r="U1640" s="1167">
        <v>0</v>
      </c>
      <c r="V1640" s="1167">
        <v>0</v>
      </c>
      <c r="W1640" s="1167">
        <v>2</v>
      </c>
      <c r="X1640" s="1167">
        <v>0</v>
      </c>
      <c r="Y1640" s="1167">
        <v>40</v>
      </c>
      <c r="Z1640" s="1167">
        <v>0</v>
      </c>
      <c r="AA1640" s="1167">
        <v>0</v>
      </c>
      <c r="AB1640" s="1167">
        <v>0</v>
      </c>
      <c r="AC1640" s="1167">
        <v>0</v>
      </c>
      <c r="AD1640" s="1167">
        <v>0</v>
      </c>
      <c r="AE1640" s="1167">
        <v>0</v>
      </c>
      <c r="AF1640" s="1167">
        <v>0</v>
      </c>
      <c r="AG1640" s="1167">
        <v>2</v>
      </c>
      <c r="AH1640" s="1167">
        <v>0</v>
      </c>
      <c r="AI1640" s="1167">
        <v>40</v>
      </c>
      <c r="BK1640" s="1167">
        <v>1636</v>
      </c>
    </row>
    <row r="1641" spans="1:63" s="1167" customFormat="1" ht="13.5" customHeight="1">
      <c r="A1641" s="1218">
        <v>44316</v>
      </c>
      <c r="B1641" s="1167" t="s">
        <v>61</v>
      </c>
      <c r="C1641" s="1167" t="s">
        <v>66</v>
      </c>
      <c r="D1641" s="1167">
        <v>20</v>
      </c>
      <c r="E1641" s="1167">
        <v>20</v>
      </c>
      <c r="H1641" s="1167">
        <v>0.5</v>
      </c>
      <c r="J1641" s="1167">
        <v>10</v>
      </c>
      <c r="M1641" s="1167">
        <v>0.5</v>
      </c>
      <c r="O1641" s="1167">
        <v>10</v>
      </c>
      <c r="R1641" s="1167">
        <v>0.7</v>
      </c>
      <c r="T1641" s="1167">
        <v>14</v>
      </c>
      <c r="U1641" s="1167">
        <v>0</v>
      </c>
      <c r="V1641" s="1167">
        <v>0</v>
      </c>
      <c r="W1641" s="1167">
        <v>1.7</v>
      </c>
      <c r="X1641" s="1167">
        <v>0</v>
      </c>
      <c r="Y1641" s="1167">
        <v>34</v>
      </c>
      <c r="Z1641" s="1167">
        <v>0</v>
      </c>
      <c r="AA1641" s="1167">
        <v>0</v>
      </c>
      <c r="AB1641" s="1167">
        <v>0</v>
      </c>
      <c r="AC1641" s="1167">
        <v>0</v>
      </c>
      <c r="AD1641" s="1167">
        <v>0</v>
      </c>
      <c r="AE1641" s="1167">
        <v>0</v>
      </c>
      <c r="AF1641" s="1167">
        <v>0</v>
      </c>
      <c r="AG1641" s="1167">
        <v>1.7</v>
      </c>
      <c r="AH1641" s="1167">
        <v>0</v>
      </c>
      <c r="AI1641" s="1167">
        <v>34</v>
      </c>
      <c r="BK1641" s="1167">
        <v>1637</v>
      </c>
    </row>
    <row r="1642" spans="1:63" s="1167" customFormat="1" ht="13.5" customHeight="1">
      <c r="A1642" s="1218">
        <v>44316</v>
      </c>
      <c r="B1642" s="1167" t="s">
        <v>488</v>
      </c>
      <c r="C1642" s="1167" t="s">
        <v>66</v>
      </c>
      <c r="D1642" s="1167">
        <v>115</v>
      </c>
      <c r="E1642" s="1167">
        <v>113</v>
      </c>
      <c r="G1642" s="1167">
        <v>2.5</v>
      </c>
      <c r="J1642" s="1167">
        <v>282.5</v>
      </c>
      <c r="O1642" s="1167">
        <v>0</v>
      </c>
      <c r="T1642" s="1167">
        <v>0</v>
      </c>
      <c r="U1642" s="1167">
        <v>0</v>
      </c>
      <c r="V1642" s="1167">
        <v>2.5</v>
      </c>
      <c r="W1642" s="1167">
        <v>0</v>
      </c>
      <c r="X1642" s="1167">
        <v>0</v>
      </c>
      <c r="Y1642" s="1167">
        <v>282.5</v>
      </c>
      <c r="Z1642" s="1167">
        <v>0</v>
      </c>
      <c r="AA1642" s="1167">
        <v>0</v>
      </c>
      <c r="AB1642" s="1167">
        <v>0</v>
      </c>
      <c r="AC1642" s="1167">
        <v>0</v>
      </c>
      <c r="AD1642" s="1167">
        <v>0</v>
      </c>
      <c r="AE1642" s="1167">
        <v>0</v>
      </c>
      <c r="AF1642" s="1167">
        <v>2.5</v>
      </c>
      <c r="AG1642" s="1167">
        <v>0</v>
      </c>
      <c r="AH1642" s="1167">
        <v>0</v>
      </c>
      <c r="AI1642" s="1167">
        <v>282.5</v>
      </c>
      <c r="BK1642" s="1167">
        <v>1638</v>
      </c>
    </row>
    <row r="1643" spans="1:63" s="1167" customFormat="1" ht="13.5" customHeight="1">
      <c r="A1643" s="1218">
        <v>44316</v>
      </c>
      <c r="B1643" s="1167" t="s">
        <v>161</v>
      </c>
      <c r="C1643" s="1167" t="s">
        <v>389</v>
      </c>
      <c r="D1643" s="1167">
        <v>13</v>
      </c>
      <c r="E1643" s="1167">
        <v>13</v>
      </c>
      <c r="J1643" s="1167">
        <v>0</v>
      </c>
      <c r="O1643" s="1167">
        <v>0</v>
      </c>
      <c r="R1643" s="1167">
        <v>3</v>
      </c>
      <c r="T1643" s="1167">
        <v>39</v>
      </c>
      <c r="U1643" s="1167">
        <v>0</v>
      </c>
      <c r="V1643" s="1167">
        <v>0</v>
      </c>
      <c r="W1643" s="1167">
        <v>3</v>
      </c>
      <c r="X1643" s="1167">
        <v>0</v>
      </c>
      <c r="Y1643" s="1167">
        <v>39</v>
      </c>
      <c r="Z1643" s="1167">
        <v>0</v>
      </c>
      <c r="AA1643" s="1167">
        <v>0</v>
      </c>
      <c r="AB1643" s="1167">
        <v>0</v>
      </c>
      <c r="AC1643" s="1167">
        <v>0</v>
      </c>
      <c r="AD1643" s="1167">
        <v>0</v>
      </c>
      <c r="AE1643" s="1167">
        <v>0</v>
      </c>
      <c r="AF1643" s="1167">
        <v>0</v>
      </c>
      <c r="AG1643" s="1167">
        <v>3</v>
      </c>
      <c r="AH1643" s="1167">
        <v>0</v>
      </c>
      <c r="AI1643" s="1167">
        <v>39</v>
      </c>
      <c r="BK1643" s="1167">
        <v>1639</v>
      </c>
    </row>
    <row r="1644" spans="1:63" s="1167" customFormat="1" ht="13.5" customHeight="1">
      <c r="A1644" s="1218">
        <v>44316</v>
      </c>
      <c r="B1644" s="1167" t="s">
        <v>896</v>
      </c>
      <c r="C1644" s="1167" t="s">
        <v>66</v>
      </c>
      <c r="D1644" s="1167">
        <v>10</v>
      </c>
      <c r="E1644" s="1167">
        <v>10</v>
      </c>
      <c r="H1644" s="1167">
        <v>2</v>
      </c>
      <c r="J1644" s="1167">
        <v>20</v>
      </c>
      <c r="O1644" s="1167">
        <v>0</v>
      </c>
      <c r="R1644" s="1167">
        <v>3</v>
      </c>
      <c r="T1644" s="1167">
        <v>30</v>
      </c>
      <c r="U1644" s="1167">
        <v>0</v>
      </c>
      <c r="V1644" s="1167">
        <v>0</v>
      </c>
      <c r="W1644" s="1167">
        <v>5</v>
      </c>
      <c r="X1644" s="1167">
        <v>0</v>
      </c>
      <c r="Y1644" s="1167">
        <v>50</v>
      </c>
      <c r="Z1644" s="1167">
        <v>0</v>
      </c>
      <c r="AA1644" s="1167">
        <v>0</v>
      </c>
      <c r="AB1644" s="1167">
        <v>0</v>
      </c>
      <c r="AC1644" s="1167">
        <v>0</v>
      </c>
      <c r="AD1644" s="1167">
        <v>0</v>
      </c>
      <c r="AE1644" s="1167">
        <v>0</v>
      </c>
      <c r="AF1644" s="1167">
        <v>0</v>
      </c>
      <c r="AG1644" s="1167">
        <v>5</v>
      </c>
      <c r="AH1644" s="1167">
        <v>0</v>
      </c>
      <c r="AI1644" s="1167">
        <v>50</v>
      </c>
      <c r="BK1644" s="1167">
        <v>1640</v>
      </c>
    </row>
    <row r="1645" spans="1:63" s="1167" customFormat="1" ht="13.5" customHeight="1">
      <c r="A1645" s="1218">
        <v>44316</v>
      </c>
      <c r="B1645" s="1167" t="s">
        <v>893</v>
      </c>
      <c r="C1645" s="1167" t="s">
        <v>66</v>
      </c>
      <c r="D1645" s="1167">
        <v>25</v>
      </c>
      <c r="E1645" s="1167">
        <v>25</v>
      </c>
      <c r="J1645" s="1167">
        <v>0</v>
      </c>
      <c r="M1645" s="1167">
        <v>3</v>
      </c>
      <c r="O1645" s="1167">
        <v>75</v>
      </c>
      <c r="T1645" s="1167">
        <v>0</v>
      </c>
      <c r="U1645" s="1167">
        <v>0</v>
      </c>
      <c r="V1645" s="1167">
        <v>0</v>
      </c>
      <c r="W1645" s="1167">
        <v>3</v>
      </c>
      <c r="X1645" s="1167">
        <v>0</v>
      </c>
      <c r="Y1645" s="1167">
        <v>75</v>
      </c>
      <c r="Z1645" s="1167">
        <v>0</v>
      </c>
      <c r="AA1645" s="1167">
        <v>0</v>
      </c>
      <c r="AB1645" s="1167">
        <v>0</v>
      </c>
      <c r="AC1645" s="1167">
        <v>0</v>
      </c>
      <c r="AD1645" s="1167">
        <v>0</v>
      </c>
      <c r="AE1645" s="1167">
        <v>0</v>
      </c>
      <c r="AF1645" s="1167">
        <v>0</v>
      </c>
      <c r="AG1645" s="1167">
        <v>3</v>
      </c>
      <c r="AH1645" s="1167">
        <v>0</v>
      </c>
      <c r="AI1645" s="1167">
        <v>75</v>
      </c>
      <c r="BK1645" s="1167">
        <v>1641</v>
      </c>
    </row>
    <row r="1646" spans="1:63" s="1167" customFormat="1" ht="13.5" customHeight="1">
      <c r="A1646" s="1218">
        <v>44316</v>
      </c>
      <c r="B1646" s="1167" t="s">
        <v>126</v>
      </c>
      <c r="C1646" s="1167" t="s">
        <v>66</v>
      </c>
      <c r="D1646" s="1167">
        <v>15</v>
      </c>
      <c r="E1646" s="1167">
        <v>15</v>
      </c>
      <c r="J1646" s="1167">
        <v>0</v>
      </c>
      <c r="M1646" s="1167">
        <v>3</v>
      </c>
      <c r="O1646" s="1167">
        <v>45</v>
      </c>
      <c r="T1646" s="1167">
        <v>0</v>
      </c>
      <c r="U1646" s="1167">
        <v>0</v>
      </c>
      <c r="V1646" s="1167">
        <v>0</v>
      </c>
      <c r="W1646" s="1167">
        <v>3</v>
      </c>
      <c r="X1646" s="1167">
        <v>0</v>
      </c>
      <c r="Y1646" s="1167">
        <v>45</v>
      </c>
      <c r="Z1646" s="1167">
        <v>0</v>
      </c>
      <c r="AA1646" s="1167">
        <v>0</v>
      </c>
      <c r="AB1646" s="1167">
        <v>0</v>
      </c>
      <c r="AC1646" s="1167">
        <v>0</v>
      </c>
      <c r="AD1646" s="1167">
        <v>0</v>
      </c>
      <c r="AE1646" s="1167">
        <v>0</v>
      </c>
      <c r="AF1646" s="1167">
        <v>0</v>
      </c>
      <c r="AG1646" s="1167">
        <v>3</v>
      </c>
      <c r="AH1646" s="1167">
        <v>0</v>
      </c>
      <c r="AI1646" s="1167">
        <v>45</v>
      </c>
      <c r="BK1646" s="1167">
        <v>1642</v>
      </c>
    </row>
    <row r="1647" spans="1:63" s="1167" customFormat="1" ht="13.5" customHeight="1">
      <c r="A1647" s="1218">
        <v>44316</v>
      </c>
      <c r="B1647" s="1167" t="s">
        <v>918</v>
      </c>
      <c r="C1647" s="1167" t="s">
        <v>66</v>
      </c>
      <c r="D1647" s="1167">
        <v>15</v>
      </c>
      <c r="E1647" s="1167">
        <v>15</v>
      </c>
      <c r="J1647" s="1167">
        <v>0</v>
      </c>
      <c r="O1647" s="1167">
        <v>0</v>
      </c>
      <c r="T1647" s="1167">
        <v>0</v>
      </c>
      <c r="U1647" s="1167">
        <v>0</v>
      </c>
      <c r="V1647" s="1167">
        <v>0</v>
      </c>
      <c r="W1647" s="1167">
        <v>0</v>
      </c>
      <c r="X1647" s="1167">
        <v>0</v>
      </c>
      <c r="Y1647" s="1167">
        <v>0</v>
      </c>
      <c r="Z1647" s="1167">
        <v>0</v>
      </c>
      <c r="AA1647" s="1167">
        <v>0</v>
      </c>
      <c r="AB1647" s="1167">
        <v>0</v>
      </c>
      <c r="AC1647" s="1167">
        <v>0</v>
      </c>
      <c r="AD1647" s="1167">
        <v>0</v>
      </c>
      <c r="AE1647" s="1167">
        <v>0</v>
      </c>
      <c r="AF1647" s="1167">
        <v>0</v>
      </c>
      <c r="AG1647" s="1167">
        <v>0</v>
      </c>
      <c r="AH1647" s="1167">
        <v>0</v>
      </c>
      <c r="AI1647" s="1167">
        <v>0</v>
      </c>
      <c r="BK1647" s="1167">
        <v>1643</v>
      </c>
    </row>
    <row r="1648" spans="1:63" s="1167" customFormat="1" ht="13.5" customHeight="1">
      <c r="A1648" s="1218">
        <v>44316</v>
      </c>
      <c r="B1648" s="1167" t="s">
        <v>64</v>
      </c>
      <c r="C1648" s="1167" t="s">
        <v>66</v>
      </c>
      <c r="D1648" s="1167">
        <v>13</v>
      </c>
      <c r="E1648" s="1167">
        <v>13</v>
      </c>
      <c r="J1648" s="1167">
        <v>0</v>
      </c>
      <c r="O1648" s="1167">
        <v>0</v>
      </c>
      <c r="R1648" s="1167">
        <v>2</v>
      </c>
      <c r="T1648" s="1167">
        <v>26</v>
      </c>
      <c r="U1648" s="1167">
        <v>0</v>
      </c>
      <c r="V1648" s="1167">
        <v>0</v>
      </c>
      <c r="W1648" s="1167">
        <v>2</v>
      </c>
      <c r="X1648" s="1167">
        <v>0</v>
      </c>
      <c r="Y1648" s="1167">
        <v>26</v>
      </c>
      <c r="Z1648" s="1167">
        <v>0</v>
      </c>
      <c r="AA1648" s="1167">
        <v>0</v>
      </c>
      <c r="AB1648" s="1167">
        <v>0</v>
      </c>
      <c r="AC1648" s="1167">
        <v>0</v>
      </c>
      <c r="AD1648" s="1167">
        <v>0</v>
      </c>
      <c r="AE1648" s="1167">
        <v>0</v>
      </c>
      <c r="AF1648" s="1167">
        <v>0</v>
      </c>
      <c r="AG1648" s="1167">
        <v>2</v>
      </c>
      <c r="AH1648" s="1167">
        <v>0</v>
      </c>
      <c r="AI1648" s="1167">
        <v>26</v>
      </c>
      <c r="BK1648" s="1167">
        <v>1644</v>
      </c>
    </row>
    <row r="1649" spans="1:70" s="1167" customFormat="1" ht="13.5" customHeight="1">
      <c r="A1649" s="1218">
        <v>44316</v>
      </c>
      <c r="B1649" s="1167" t="s">
        <v>511</v>
      </c>
      <c r="C1649" s="1167" t="s">
        <v>66</v>
      </c>
      <c r="D1649" s="1167">
        <v>20</v>
      </c>
      <c r="E1649" s="1167">
        <v>15</v>
      </c>
      <c r="J1649" s="1167">
        <v>0</v>
      </c>
      <c r="O1649" s="1167">
        <v>0</v>
      </c>
      <c r="R1649" s="1167">
        <v>1</v>
      </c>
      <c r="T1649" s="1167">
        <v>15</v>
      </c>
      <c r="U1649" s="1167">
        <v>0</v>
      </c>
      <c r="V1649" s="1167">
        <v>0</v>
      </c>
      <c r="W1649" s="1167">
        <v>1</v>
      </c>
      <c r="X1649" s="1167">
        <v>0</v>
      </c>
      <c r="Y1649" s="1167">
        <v>15</v>
      </c>
      <c r="Z1649" s="1167">
        <v>0</v>
      </c>
      <c r="AA1649" s="1167">
        <v>0</v>
      </c>
      <c r="AB1649" s="1167">
        <v>0</v>
      </c>
      <c r="AC1649" s="1167">
        <v>0</v>
      </c>
      <c r="AD1649" s="1167">
        <v>0</v>
      </c>
      <c r="AE1649" s="1167">
        <v>0</v>
      </c>
      <c r="AF1649" s="1167">
        <v>0</v>
      </c>
      <c r="AG1649" s="1167">
        <v>1</v>
      </c>
      <c r="AH1649" s="1167">
        <v>0</v>
      </c>
      <c r="AI1649" s="1167">
        <v>15</v>
      </c>
      <c r="BK1649" s="1167">
        <v>1645</v>
      </c>
    </row>
    <row r="1650" spans="1:70" s="1167" customFormat="1" ht="13.5" customHeight="1">
      <c r="A1650" s="1218">
        <v>44316</v>
      </c>
      <c r="B1650" s="1167" t="s">
        <v>3</v>
      </c>
      <c r="C1650" s="1167" t="s">
        <v>66</v>
      </c>
      <c r="D1650" s="1167">
        <v>12</v>
      </c>
      <c r="E1650" s="1167">
        <v>12</v>
      </c>
      <c r="J1650" s="1167">
        <v>0</v>
      </c>
      <c r="O1650" s="1167">
        <v>0</v>
      </c>
      <c r="Q1650" s="1167">
        <v>2</v>
      </c>
      <c r="T1650" s="1167">
        <v>24</v>
      </c>
      <c r="U1650" s="1167">
        <v>0</v>
      </c>
      <c r="V1650" s="1167">
        <v>2</v>
      </c>
      <c r="W1650" s="1167">
        <v>0</v>
      </c>
      <c r="X1650" s="1167">
        <v>0</v>
      </c>
      <c r="Y1650" s="1167">
        <v>24</v>
      </c>
      <c r="Z1650" s="1167">
        <v>0</v>
      </c>
      <c r="AA1650" s="1167">
        <v>0</v>
      </c>
      <c r="AB1650" s="1167">
        <v>0</v>
      </c>
      <c r="AC1650" s="1167">
        <v>0</v>
      </c>
      <c r="AD1650" s="1167">
        <v>0</v>
      </c>
      <c r="AE1650" s="1167">
        <v>0</v>
      </c>
      <c r="AF1650" s="1167">
        <v>2</v>
      </c>
      <c r="AG1650" s="1167">
        <v>0</v>
      </c>
      <c r="AH1650" s="1167">
        <v>0</v>
      </c>
      <c r="AI1650" s="1167">
        <v>24</v>
      </c>
      <c r="BK1650" s="1167">
        <v>1646</v>
      </c>
    </row>
    <row r="1651" spans="1:70" s="1167" customFormat="1" ht="13.5" customHeight="1">
      <c r="A1651" s="1218">
        <v>44316</v>
      </c>
      <c r="B1651" s="1167" t="s">
        <v>83</v>
      </c>
      <c r="C1651" s="1167" t="s">
        <v>66</v>
      </c>
      <c r="D1651" s="1167">
        <v>10</v>
      </c>
      <c r="E1651" s="1167">
        <v>10</v>
      </c>
      <c r="J1651" s="1167">
        <v>0</v>
      </c>
      <c r="O1651" s="1167">
        <v>0</v>
      </c>
      <c r="R1651" s="1167">
        <v>6</v>
      </c>
      <c r="T1651" s="1167">
        <v>60</v>
      </c>
      <c r="U1651" s="1167">
        <v>0</v>
      </c>
      <c r="V1651" s="1167">
        <v>0</v>
      </c>
      <c r="W1651" s="1167">
        <v>6</v>
      </c>
      <c r="X1651" s="1167">
        <v>0</v>
      </c>
      <c r="Y1651" s="1167">
        <v>60</v>
      </c>
      <c r="Z1651" s="1167">
        <v>0</v>
      </c>
      <c r="AA1651" s="1167">
        <v>0</v>
      </c>
      <c r="AB1651" s="1167">
        <v>0</v>
      </c>
      <c r="AC1651" s="1167">
        <v>0</v>
      </c>
      <c r="AD1651" s="1167">
        <v>0</v>
      </c>
      <c r="AE1651" s="1167">
        <v>0</v>
      </c>
      <c r="AF1651" s="1167">
        <v>0</v>
      </c>
      <c r="AG1651" s="1167">
        <v>6</v>
      </c>
      <c r="AH1651" s="1167">
        <v>0</v>
      </c>
      <c r="AI1651" s="1167">
        <v>60</v>
      </c>
      <c r="BK1651" s="1167">
        <v>1647</v>
      </c>
    </row>
    <row r="1652" spans="1:70" s="1167" customFormat="1" ht="13.5" customHeight="1">
      <c r="A1652" s="1218">
        <v>44316</v>
      </c>
      <c r="B1652" s="1167" t="s">
        <v>636</v>
      </c>
      <c r="C1652" s="1167" t="s">
        <v>66</v>
      </c>
      <c r="D1652" s="1167">
        <v>10</v>
      </c>
      <c r="E1652" s="1167">
        <v>10</v>
      </c>
      <c r="J1652" s="1167">
        <v>0</v>
      </c>
      <c r="O1652" s="1167">
        <v>0</v>
      </c>
      <c r="R1652" s="1167">
        <v>1</v>
      </c>
      <c r="T1652" s="1167">
        <v>10</v>
      </c>
      <c r="U1652" s="1167">
        <v>0</v>
      </c>
      <c r="V1652" s="1167">
        <v>0</v>
      </c>
      <c r="W1652" s="1167">
        <v>1</v>
      </c>
      <c r="X1652" s="1167">
        <v>0</v>
      </c>
      <c r="Y1652" s="1167">
        <v>10</v>
      </c>
      <c r="Z1652" s="1167">
        <v>0</v>
      </c>
      <c r="AA1652" s="1167">
        <v>0</v>
      </c>
      <c r="AB1652" s="1167">
        <v>0</v>
      </c>
      <c r="AC1652" s="1167">
        <v>0</v>
      </c>
      <c r="AD1652" s="1167">
        <v>0</v>
      </c>
      <c r="AE1652" s="1167">
        <v>0</v>
      </c>
      <c r="AF1652" s="1167">
        <v>0</v>
      </c>
      <c r="AG1652" s="1167">
        <v>1</v>
      </c>
      <c r="AH1652" s="1167">
        <v>0</v>
      </c>
      <c r="AI1652" s="1167">
        <v>10</v>
      </c>
      <c r="BK1652" s="1167">
        <v>1648</v>
      </c>
    </row>
    <row r="1653" spans="1:70" s="1167" customFormat="1" ht="13.5" customHeight="1">
      <c r="A1653" s="1218">
        <v>44316</v>
      </c>
      <c r="B1653" s="1167" t="s">
        <v>922</v>
      </c>
      <c r="C1653" s="1167" t="s">
        <v>66</v>
      </c>
      <c r="D1653" s="1167">
        <v>14</v>
      </c>
      <c r="E1653" s="1167">
        <v>12</v>
      </c>
      <c r="J1653" s="1167">
        <v>0</v>
      </c>
      <c r="M1653" s="1167">
        <v>2</v>
      </c>
      <c r="O1653" s="1167">
        <v>24</v>
      </c>
      <c r="R1653" s="1167">
        <v>2</v>
      </c>
      <c r="T1653" s="1167">
        <v>24</v>
      </c>
      <c r="U1653" s="1167">
        <v>0</v>
      </c>
      <c r="V1653" s="1167">
        <v>0</v>
      </c>
      <c r="W1653" s="1167">
        <v>4</v>
      </c>
      <c r="X1653" s="1167">
        <v>0</v>
      </c>
      <c r="Y1653" s="1167">
        <v>48</v>
      </c>
      <c r="Z1653" s="1167">
        <v>0</v>
      </c>
      <c r="AA1653" s="1167">
        <v>0</v>
      </c>
      <c r="AB1653" s="1167">
        <v>0</v>
      </c>
      <c r="AC1653" s="1167">
        <v>0</v>
      </c>
      <c r="AD1653" s="1167">
        <v>0</v>
      </c>
      <c r="AE1653" s="1167">
        <v>0</v>
      </c>
      <c r="AF1653" s="1167">
        <v>0</v>
      </c>
      <c r="AG1653" s="1167">
        <v>4</v>
      </c>
      <c r="AH1653" s="1167">
        <v>0</v>
      </c>
      <c r="AI1653" s="1167">
        <v>48</v>
      </c>
      <c r="BK1653" s="1167">
        <v>1649</v>
      </c>
    </row>
    <row r="1654" spans="1:70" ht="0" hidden="1" customHeight="1">
      <c r="A1654" s="1248">
        <v>44317</v>
      </c>
      <c r="B1654" s="172" t="s">
        <v>229</v>
      </c>
      <c r="C1654" s="172" t="s">
        <v>66</v>
      </c>
      <c r="D1654" s="172">
        <v>2</v>
      </c>
      <c r="E1654" s="172">
        <v>2</v>
      </c>
      <c r="F1654" s="172">
        <v>20</v>
      </c>
      <c r="G1654" s="172"/>
      <c r="H1654" s="1251"/>
      <c r="I1654" s="172"/>
      <c r="J1654" s="172">
        <v>40</v>
      </c>
      <c r="K1654" s="172">
        <v>25</v>
      </c>
      <c r="L1654" s="172"/>
      <c r="M1654" s="172"/>
      <c r="N1654" s="172"/>
      <c r="O1654" s="172">
        <v>50</v>
      </c>
      <c r="P1654" s="172">
        <v>25</v>
      </c>
      <c r="Q1654" s="172"/>
      <c r="R1654" s="172"/>
      <c r="S1654" s="172"/>
      <c r="T1654" s="172">
        <v>50</v>
      </c>
      <c r="U1654" s="172">
        <v>70</v>
      </c>
      <c r="V1654" s="172">
        <v>0</v>
      </c>
      <c r="W1654" s="172">
        <v>0</v>
      </c>
      <c r="X1654" s="172">
        <v>0</v>
      </c>
      <c r="Y1654" s="172">
        <v>140</v>
      </c>
      <c r="Z1654" s="172">
        <v>8266</v>
      </c>
      <c r="AA1654" s="172">
        <v>0</v>
      </c>
      <c r="AB1654" s="172">
        <v>0</v>
      </c>
      <c r="AC1654" s="172">
        <v>0</v>
      </c>
      <c r="AD1654" s="172">
        <v>16532</v>
      </c>
      <c r="AE1654" s="172"/>
      <c r="AF1654" s="172"/>
      <c r="AG1654" s="172"/>
      <c r="AH1654" s="172"/>
      <c r="AI1654" s="172">
        <v>0</v>
      </c>
      <c r="AJ1654" s="172">
        <v>43</v>
      </c>
      <c r="AK1654" s="172">
        <v>14</v>
      </c>
      <c r="AL1654" s="172"/>
      <c r="AM1654" s="172">
        <v>43</v>
      </c>
      <c r="AN1654" s="172">
        <v>32</v>
      </c>
      <c r="AO1654" s="172">
        <v>0.16</v>
      </c>
      <c r="AP1654" s="172">
        <v>43</v>
      </c>
      <c r="AQ1654" s="172">
        <v>32</v>
      </c>
      <c r="AR1654" s="172">
        <v>0.28999999999999998</v>
      </c>
      <c r="AS1654" s="172">
        <v>7</v>
      </c>
      <c r="AT1654" s="172">
        <v>14</v>
      </c>
      <c r="AU1654" s="172"/>
      <c r="AV1654" s="172">
        <v>7</v>
      </c>
      <c r="AW1654" s="172">
        <v>24</v>
      </c>
      <c r="AX1654" s="172">
        <v>0.16</v>
      </c>
      <c r="AY1654" s="172">
        <v>7</v>
      </c>
      <c r="AZ1654" s="172">
        <v>24</v>
      </c>
      <c r="BA1654" s="172">
        <v>0.26</v>
      </c>
      <c r="BB1654" s="172"/>
      <c r="BC1654" s="172"/>
      <c r="BD1654" s="172"/>
      <c r="BE1654" s="172"/>
      <c r="BF1654" s="172">
        <v>0</v>
      </c>
      <c r="BG1654" s="172">
        <v>9842.0999999999967</v>
      </c>
      <c r="BH1654" s="172">
        <v>46.629999999999605</v>
      </c>
      <c r="BI1654" s="172">
        <v>0</v>
      </c>
      <c r="BJ1654" s="172"/>
      <c r="BK1654" s="172"/>
      <c r="BL1654" s="172"/>
      <c r="BM1654" s="172"/>
      <c r="BN1654" s="172"/>
      <c r="BO1654" s="172"/>
      <c r="BP1654" s="172"/>
      <c r="BQ1654" s="172"/>
      <c r="BR1654" s="172"/>
    </row>
    <row r="1655" spans="1:70" s="1167" customFormat="1" ht="13.5" customHeight="1">
      <c r="A1655" s="1248">
        <v>44317</v>
      </c>
      <c r="B1655" s="172" t="s">
        <v>848</v>
      </c>
      <c r="C1655" s="172" t="s">
        <v>66</v>
      </c>
      <c r="D1655" s="172">
        <v>2</v>
      </c>
      <c r="E1655" s="172">
        <v>2</v>
      </c>
      <c r="F1655" s="172"/>
      <c r="G1655" s="172"/>
      <c r="H1655" s="1251"/>
      <c r="I1655" s="172"/>
      <c r="J1655" s="172">
        <v>0</v>
      </c>
      <c r="K1655" s="172"/>
      <c r="L1655" s="172"/>
      <c r="M1655" s="172"/>
      <c r="N1655" s="172"/>
      <c r="O1655" s="172">
        <v>0</v>
      </c>
      <c r="P1655" s="172"/>
      <c r="Q1655" s="172"/>
      <c r="R1655" s="172"/>
      <c r="S1655" s="172"/>
      <c r="T1655" s="172">
        <v>0</v>
      </c>
      <c r="U1655" s="172">
        <v>0</v>
      </c>
      <c r="V1655" s="172">
        <v>0</v>
      </c>
      <c r="W1655" s="172">
        <v>0</v>
      </c>
      <c r="X1655" s="172">
        <v>0</v>
      </c>
      <c r="Y1655" s="172">
        <v>0</v>
      </c>
      <c r="Z1655" s="172">
        <v>1980</v>
      </c>
      <c r="AA1655" s="172">
        <v>0</v>
      </c>
      <c r="AB1655" s="172">
        <v>0</v>
      </c>
      <c r="AC1655" s="172">
        <v>0</v>
      </c>
      <c r="AD1655" s="172">
        <v>3960</v>
      </c>
      <c r="AE1655" s="172"/>
      <c r="AF1655" s="172"/>
      <c r="AG1655" s="172"/>
      <c r="AH1655" s="172"/>
      <c r="AI1655" s="172">
        <v>0</v>
      </c>
      <c r="AJ1655" s="172"/>
      <c r="AK1655" s="172"/>
      <c r="AL1655" s="172"/>
      <c r="AM1655" s="172"/>
      <c r="AN1655" s="172"/>
      <c r="AO1655" s="172"/>
      <c r="AP1655" s="172"/>
      <c r="AQ1655" s="172"/>
      <c r="AR1655" s="172"/>
      <c r="AS1655" s="172"/>
      <c r="AT1655" s="172"/>
      <c r="AU1655" s="172"/>
      <c r="AV1655" s="172"/>
      <c r="AW1655" s="172"/>
      <c r="AX1655" s="172"/>
      <c r="AY1655" s="172"/>
      <c r="AZ1655" s="172"/>
      <c r="BA1655" s="172"/>
      <c r="BB1655" s="172"/>
      <c r="BC1655" s="172"/>
      <c r="BD1655" s="172"/>
      <c r="BE1655" s="172"/>
      <c r="BF1655" s="172"/>
      <c r="BG1655" s="172"/>
      <c r="BH1655" s="172"/>
      <c r="BI1655" s="172"/>
      <c r="BJ1655" s="172"/>
      <c r="BK1655" s="172"/>
      <c r="BL1655" s="172"/>
      <c r="BM1655" s="172"/>
      <c r="BN1655" s="172"/>
      <c r="BO1655" s="172"/>
      <c r="BP1655" s="172"/>
      <c r="BQ1655" s="172"/>
      <c r="BR1655" s="172"/>
    </row>
    <row r="1656" spans="1:70" s="1167" customFormat="1" ht="13.5" customHeight="1">
      <c r="A1656" s="1248">
        <v>44317</v>
      </c>
      <c r="B1656" s="172" t="s">
        <v>202</v>
      </c>
      <c r="C1656" s="172" t="s">
        <v>66</v>
      </c>
      <c r="D1656" s="172">
        <v>12.6</v>
      </c>
      <c r="E1656" s="172">
        <v>12.6</v>
      </c>
      <c r="F1656" s="172">
        <v>8</v>
      </c>
      <c r="G1656" s="172"/>
      <c r="H1656" s="1251"/>
      <c r="I1656" s="172"/>
      <c r="J1656" s="172">
        <v>100.8</v>
      </c>
      <c r="K1656" s="172">
        <v>14</v>
      </c>
      <c r="L1656" s="172"/>
      <c r="M1656" s="172"/>
      <c r="N1656" s="172"/>
      <c r="O1656" s="172">
        <v>176.4</v>
      </c>
      <c r="P1656" s="172">
        <v>14</v>
      </c>
      <c r="Q1656" s="172"/>
      <c r="R1656" s="172"/>
      <c r="S1656" s="172"/>
      <c r="T1656" s="172">
        <v>176.4</v>
      </c>
      <c r="U1656" s="172">
        <v>36</v>
      </c>
      <c r="V1656" s="172">
        <v>0</v>
      </c>
      <c r="W1656" s="172">
        <v>0</v>
      </c>
      <c r="X1656" s="172">
        <v>0</v>
      </c>
      <c r="Y1656" s="172">
        <v>453.6</v>
      </c>
      <c r="Z1656" s="172">
        <v>2850</v>
      </c>
      <c r="AA1656" s="172">
        <v>0</v>
      </c>
      <c r="AB1656" s="172">
        <v>0</v>
      </c>
      <c r="AC1656" s="172">
        <v>0</v>
      </c>
      <c r="AD1656" s="172">
        <v>35910</v>
      </c>
      <c r="AE1656" s="172"/>
      <c r="AF1656" s="172"/>
      <c r="AG1656" s="172"/>
      <c r="AH1656" s="172"/>
      <c r="AI1656" s="172">
        <v>0</v>
      </c>
      <c r="AJ1656" s="172"/>
      <c r="AK1656" s="172"/>
      <c r="AL1656" s="172"/>
      <c r="AM1656" s="172"/>
      <c r="AN1656" s="172"/>
      <c r="AO1656" s="172"/>
      <c r="AP1656" s="172"/>
      <c r="AQ1656" s="172"/>
      <c r="AR1656" s="172"/>
      <c r="AS1656" s="172"/>
      <c r="AT1656" s="172"/>
      <c r="AU1656" s="172"/>
      <c r="AV1656" s="172"/>
      <c r="AW1656" s="172"/>
      <c r="AX1656" s="172"/>
      <c r="AY1656" s="172"/>
      <c r="AZ1656" s="172"/>
      <c r="BA1656" s="172"/>
      <c r="BB1656" s="172"/>
      <c r="BC1656" s="172"/>
      <c r="BD1656" s="172"/>
      <c r="BE1656" s="172"/>
      <c r="BF1656" s="172"/>
      <c r="BG1656" s="172"/>
      <c r="BH1656" s="172"/>
      <c r="BI1656" s="172"/>
      <c r="BJ1656" s="172"/>
      <c r="BK1656" s="172"/>
      <c r="BL1656" s="172"/>
      <c r="BM1656" s="172"/>
      <c r="BN1656" s="172"/>
      <c r="BO1656" s="172"/>
      <c r="BP1656" s="172"/>
      <c r="BQ1656" s="172"/>
      <c r="BR1656" s="172"/>
    </row>
    <row r="1657" spans="1:70" s="1167" customFormat="1" ht="13.5" customHeight="1">
      <c r="A1657" s="1248">
        <v>44317</v>
      </c>
      <c r="B1657" s="172" t="s">
        <v>850</v>
      </c>
      <c r="C1657" s="172" t="s">
        <v>389</v>
      </c>
      <c r="D1657" s="172">
        <v>10</v>
      </c>
      <c r="E1657" s="172">
        <v>10</v>
      </c>
      <c r="F1657" s="172"/>
      <c r="G1657" s="172"/>
      <c r="H1657" s="1251"/>
      <c r="I1657" s="172"/>
      <c r="J1657" s="172">
        <v>0</v>
      </c>
      <c r="K1657" s="172"/>
      <c r="L1657" s="172"/>
      <c r="M1657" s="172">
        <v>0.5</v>
      </c>
      <c r="N1657" s="172"/>
      <c r="O1657" s="172">
        <v>5</v>
      </c>
      <c r="P1657" s="172"/>
      <c r="Q1657" s="172"/>
      <c r="R1657" s="172"/>
      <c r="S1657" s="172"/>
      <c r="T1657" s="172">
        <v>0</v>
      </c>
      <c r="U1657" s="172">
        <v>0</v>
      </c>
      <c r="V1657" s="172">
        <v>0</v>
      </c>
      <c r="W1657" s="172">
        <v>0.5</v>
      </c>
      <c r="X1657" s="172">
        <v>0</v>
      </c>
      <c r="Y1657" s="172">
        <v>5</v>
      </c>
      <c r="Z1657" s="172">
        <v>0</v>
      </c>
      <c r="AA1657" s="172">
        <v>0</v>
      </c>
      <c r="AB1657" s="172">
        <v>2.5</v>
      </c>
      <c r="AC1657" s="172">
        <v>0</v>
      </c>
      <c r="AD1657" s="172">
        <v>25</v>
      </c>
      <c r="AE1657" s="172"/>
      <c r="AF1657" s="172"/>
      <c r="AG1657" s="172"/>
      <c r="AH1657" s="172"/>
      <c r="AI1657" s="172">
        <v>0</v>
      </c>
      <c r="AJ1657" s="172"/>
      <c r="AK1657" s="172"/>
      <c r="AL1657" s="172"/>
      <c r="AM1657" s="172"/>
      <c r="AN1657" s="172"/>
      <c r="AO1657" s="172"/>
      <c r="AP1657" s="172"/>
      <c r="AQ1657" s="172"/>
      <c r="AR1657" s="172"/>
      <c r="AS1657" s="172"/>
      <c r="AT1657" s="172"/>
      <c r="AU1657" s="172"/>
      <c r="AV1657" s="172"/>
      <c r="AW1657" s="172"/>
      <c r="AX1657" s="172"/>
      <c r="AY1657" s="172"/>
      <c r="AZ1657" s="172"/>
      <c r="BA1657" s="172"/>
      <c r="BB1657" s="172"/>
      <c r="BC1657" s="172"/>
      <c r="BD1657" s="172"/>
      <c r="BE1657" s="172"/>
      <c r="BF1657" s="172"/>
      <c r="BG1657" s="172"/>
      <c r="BH1657" s="172"/>
      <c r="BI1657" s="172"/>
      <c r="BJ1657" s="172"/>
      <c r="BK1657" s="172"/>
      <c r="BL1657" s="172"/>
      <c r="BM1657" s="172"/>
      <c r="BN1657" s="172"/>
      <c r="BO1657" s="172"/>
      <c r="BP1657" s="172"/>
      <c r="BQ1657" s="172"/>
      <c r="BR1657" s="172"/>
    </row>
    <row r="1658" spans="1:70" s="1167" customFormat="1" ht="13.5" customHeight="1">
      <c r="A1658" s="1248">
        <v>44317</v>
      </c>
      <c r="B1658" s="172" t="s">
        <v>851</v>
      </c>
      <c r="C1658" s="172" t="s">
        <v>389</v>
      </c>
      <c r="D1658" s="172">
        <v>30</v>
      </c>
      <c r="E1658" s="172">
        <v>25</v>
      </c>
      <c r="F1658" s="172"/>
      <c r="G1658" s="172">
        <v>0.5</v>
      </c>
      <c r="H1658" s="1251"/>
      <c r="I1658" s="172"/>
      <c r="J1658" s="172">
        <v>12.5</v>
      </c>
      <c r="K1658" s="172"/>
      <c r="L1658" s="172">
        <v>1</v>
      </c>
      <c r="M1658" s="172"/>
      <c r="N1658" s="172"/>
      <c r="O1658" s="172">
        <v>25</v>
      </c>
      <c r="P1658" s="172"/>
      <c r="Q1658" s="172">
        <v>1</v>
      </c>
      <c r="R1658" s="172"/>
      <c r="S1658" s="172"/>
      <c r="T1658" s="172">
        <v>25</v>
      </c>
      <c r="U1658" s="172">
        <v>0</v>
      </c>
      <c r="V1658" s="172">
        <v>2.5</v>
      </c>
      <c r="W1658" s="172">
        <v>0</v>
      </c>
      <c r="X1658" s="172">
        <v>0</v>
      </c>
      <c r="Y1658" s="172">
        <v>62.5</v>
      </c>
      <c r="Z1658" s="172">
        <v>0</v>
      </c>
      <c r="AA1658" s="172">
        <v>26</v>
      </c>
      <c r="AB1658" s="172">
        <v>0</v>
      </c>
      <c r="AC1658" s="172">
        <v>0</v>
      </c>
      <c r="AD1658" s="172">
        <v>650</v>
      </c>
      <c r="AE1658" s="172"/>
      <c r="AF1658" s="172"/>
      <c r="AG1658" s="172"/>
      <c r="AH1658" s="172"/>
      <c r="AI1658" s="172">
        <v>0</v>
      </c>
      <c r="AJ1658" s="172"/>
      <c r="AK1658" s="172"/>
      <c r="AL1658" s="172"/>
      <c r="AM1658" s="172"/>
      <c r="AN1658" s="172"/>
      <c r="AO1658" s="172"/>
      <c r="AP1658" s="172"/>
      <c r="AQ1658" s="172"/>
      <c r="AR1658" s="172"/>
      <c r="AS1658" s="172"/>
      <c r="AT1658" s="172"/>
      <c r="AU1658" s="172"/>
      <c r="AV1658" s="172"/>
      <c r="AW1658" s="172"/>
      <c r="AX1658" s="172"/>
      <c r="AY1658" s="172"/>
      <c r="AZ1658" s="172"/>
      <c r="BA1658" s="172"/>
      <c r="BB1658" s="172"/>
      <c r="BC1658" s="172"/>
      <c r="BD1658" s="172"/>
      <c r="BE1658" s="172"/>
      <c r="BF1658" s="172"/>
      <c r="BG1658" s="172"/>
      <c r="BH1658" s="172"/>
      <c r="BI1658" s="172"/>
      <c r="BJ1658" s="172"/>
      <c r="BK1658" s="172"/>
      <c r="BL1658" s="172"/>
      <c r="BM1658" s="172"/>
      <c r="BN1658" s="172"/>
      <c r="BO1658" s="172"/>
      <c r="BP1658" s="172"/>
      <c r="BQ1658" s="172"/>
      <c r="BR1658" s="172"/>
    </row>
    <row r="1659" spans="1:70" s="1167" customFormat="1" ht="13.5" customHeight="1">
      <c r="A1659" s="1248">
        <v>44317</v>
      </c>
      <c r="B1659" s="172" t="s">
        <v>496</v>
      </c>
      <c r="C1659" s="172" t="s">
        <v>852</v>
      </c>
      <c r="D1659" s="172">
        <v>42</v>
      </c>
      <c r="E1659" s="172">
        <v>42</v>
      </c>
      <c r="F1659" s="172"/>
      <c r="G1659" s="172"/>
      <c r="H1659" s="1251">
        <v>0.2</v>
      </c>
      <c r="I1659" s="172"/>
      <c r="J1659" s="172">
        <v>8.4</v>
      </c>
      <c r="K1659" s="172"/>
      <c r="L1659" s="172"/>
      <c r="M1659" s="172">
        <v>0.3</v>
      </c>
      <c r="N1659" s="172"/>
      <c r="O1659" s="172">
        <v>12.6</v>
      </c>
      <c r="P1659" s="172"/>
      <c r="Q1659" s="172"/>
      <c r="R1659" s="172">
        <v>0.3</v>
      </c>
      <c r="S1659" s="172"/>
      <c r="T1659" s="172">
        <v>12.6</v>
      </c>
      <c r="U1659" s="172">
        <v>0</v>
      </c>
      <c r="V1659" s="172">
        <v>0</v>
      </c>
      <c r="W1659" s="172">
        <v>0.8</v>
      </c>
      <c r="X1659" s="172">
        <v>0</v>
      </c>
      <c r="Y1659" s="172">
        <v>33.6</v>
      </c>
      <c r="Z1659" s="172">
        <v>0</v>
      </c>
      <c r="AA1659" s="172">
        <v>0</v>
      </c>
      <c r="AB1659" s="172">
        <v>7.1000000000000014</v>
      </c>
      <c r="AC1659" s="172">
        <v>0</v>
      </c>
      <c r="AD1659" s="172">
        <v>298.20000000000005</v>
      </c>
      <c r="AE1659" s="172"/>
      <c r="AF1659" s="172"/>
      <c r="AG1659" s="172"/>
      <c r="AH1659" s="172"/>
      <c r="AI1659" s="172">
        <v>0</v>
      </c>
      <c r="AJ1659" s="172"/>
      <c r="AK1659" s="172"/>
      <c r="AL1659" s="172"/>
      <c r="AM1659" s="172"/>
      <c r="AN1659" s="172"/>
      <c r="AO1659" s="172"/>
      <c r="AP1659" s="172"/>
      <c r="AQ1659" s="172"/>
      <c r="AR1659" s="172"/>
      <c r="AS1659" s="172"/>
      <c r="AT1659" s="172"/>
      <c r="AU1659" s="172"/>
      <c r="AV1659" s="172"/>
      <c r="AW1659" s="172"/>
      <c r="AX1659" s="172"/>
      <c r="AY1659" s="172"/>
      <c r="AZ1659" s="172"/>
      <c r="BA1659" s="172"/>
      <c r="BB1659" s="172"/>
      <c r="BC1659" s="172"/>
      <c r="BD1659" s="172"/>
      <c r="BE1659" s="172"/>
      <c r="BF1659" s="172"/>
      <c r="BG1659" s="172"/>
      <c r="BH1659" s="172"/>
      <c r="BI1659" s="172"/>
      <c r="BJ1659" s="172"/>
      <c r="BK1659" s="172"/>
      <c r="BL1659" s="172"/>
      <c r="BM1659" s="172"/>
      <c r="BN1659" s="172"/>
      <c r="BO1659" s="172"/>
      <c r="BP1659" s="172"/>
      <c r="BQ1659" s="172"/>
      <c r="BR1659" s="172"/>
    </row>
    <row r="1660" spans="1:70" s="1167" customFormat="1" ht="13.5" customHeight="1">
      <c r="A1660" s="1248">
        <v>44317</v>
      </c>
      <c r="B1660" s="172" t="s">
        <v>43</v>
      </c>
      <c r="C1660" s="172" t="s">
        <v>66</v>
      </c>
      <c r="D1660" s="172">
        <v>3.5</v>
      </c>
      <c r="E1660" s="172">
        <v>3.5</v>
      </c>
      <c r="F1660" s="172"/>
      <c r="G1660" s="172"/>
      <c r="H1660" s="1251">
        <v>0</v>
      </c>
      <c r="I1660" s="172"/>
      <c r="J1660" s="172">
        <v>0</v>
      </c>
      <c r="K1660" s="172"/>
      <c r="L1660" s="172"/>
      <c r="M1660" s="172">
        <v>1</v>
      </c>
      <c r="N1660" s="172"/>
      <c r="O1660" s="172">
        <v>3.5</v>
      </c>
      <c r="P1660" s="172" t="s">
        <v>883</v>
      </c>
      <c r="Q1660" s="172"/>
      <c r="R1660" s="172">
        <v>1</v>
      </c>
      <c r="S1660" s="172"/>
      <c r="T1660" s="172">
        <v>3.5</v>
      </c>
      <c r="U1660" s="172">
        <v>0</v>
      </c>
      <c r="V1660" s="172"/>
      <c r="W1660" s="172">
        <v>2</v>
      </c>
      <c r="X1660" s="172">
        <v>0</v>
      </c>
      <c r="Y1660" s="172">
        <v>7</v>
      </c>
      <c r="Z1660" s="172">
        <v>0</v>
      </c>
      <c r="AA1660" s="172">
        <v>0</v>
      </c>
      <c r="AB1660" s="172">
        <v>60</v>
      </c>
      <c r="AC1660" s="172">
        <v>0</v>
      </c>
      <c r="AD1660" s="172">
        <v>210</v>
      </c>
      <c r="AE1660" s="172"/>
      <c r="AF1660" s="172"/>
      <c r="AG1660" s="172"/>
      <c r="AH1660" s="172"/>
      <c r="AI1660" s="172">
        <v>0</v>
      </c>
      <c r="AJ1660" s="172"/>
      <c r="AK1660" s="172"/>
      <c r="AL1660" s="172"/>
      <c r="AM1660" s="172"/>
      <c r="AN1660" s="172"/>
      <c r="AO1660" s="172"/>
      <c r="AP1660" s="172"/>
      <c r="AQ1660" s="172"/>
      <c r="AR1660" s="172"/>
      <c r="AS1660" s="172"/>
      <c r="AT1660" s="172"/>
      <c r="AU1660" s="172"/>
      <c r="AV1660" s="172"/>
      <c r="AW1660" s="172"/>
      <c r="AX1660" s="172"/>
      <c r="AY1660" s="172"/>
      <c r="AZ1660" s="172"/>
      <c r="BA1660" s="172"/>
      <c r="BB1660" s="172"/>
      <c r="BC1660" s="172"/>
      <c r="BD1660" s="172"/>
      <c r="BE1660" s="172"/>
      <c r="BF1660" s="172"/>
      <c r="BG1660" s="172"/>
      <c r="BH1660" s="172"/>
      <c r="BI1660" s="172"/>
      <c r="BJ1660" s="172"/>
      <c r="BK1660" s="172"/>
      <c r="BL1660" s="172"/>
      <c r="BM1660" s="172"/>
      <c r="BN1660" s="172"/>
      <c r="BO1660" s="172"/>
      <c r="BP1660" s="172"/>
      <c r="BQ1660" s="172"/>
      <c r="BR1660" s="172"/>
    </row>
    <row r="1661" spans="1:70" s="1167" customFormat="1" ht="13.5" customHeight="1">
      <c r="A1661" s="1248">
        <v>44317</v>
      </c>
      <c r="B1661" s="172" t="s">
        <v>618</v>
      </c>
      <c r="C1661" s="172" t="s">
        <v>66</v>
      </c>
      <c r="D1661" s="172">
        <v>35</v>
      </c>
      <c r="E1661" s="172">
        <v>35</v>
      </c>
      <c r="F1661" s="172"/>
      <c r="G1661" s="172"/>
      <c r="H1661" s="1251">
        <v>0.1</v>
      </c>
      <c r="I1661" s="172"/>
      <c r="J1661" s="172">
        <v>3.5</v>
      </c>
      <c r="K1661" s="172"/>
      <c r="L1661" s="172"/>
      <c r="M1661" s="172">
        <v>0.2</v>
      </c>
      <c r="N1661" s="172"/>
      <c r="O1661" s="172">
        <v>7</v>
      </c>
      <c r="P1661" s="172"/>
      <c r="Q1661" s="172"/>
      <c r="R1661" s="172">
        <v>0.2</v>
      </c>
      <c r="S1661" s="172"/>
      <c r="T1661" s="172">
        <v>7</v>
      </c>
      <c r="U1661" s="172">
        <v>0</v>
      </c>
      <c r="V1661" s="172">
        <v>0</v>
      </c>
      <c r="W1661" s="172">
        <v>0.5</v>
      </c>
      <c r="X1661" s="172">
        <v>0</v>
      </c>
      <c r="Y1661" s="172">
        <v>17.5</v>
      </c>
      <c r="Z1661" s="172">
        <v>0</v>
      </c>
      <c r="AA1661" s="172">
        <v>0</v>
      </c>
      <c r="AB1661" s="172">
        <v>3.8000000000000007</v>
      </c>
      <c r="AC1661" s="172">
        <v>0</v>
      </c>
      <c r="AD1661" s="172">
        <v>133.00000000000003</v>
      </c>
      <c r="AE1661" s="172"/>
      <c r="AF1661" s="172"/>
      <c r="AG1661" s="172"/>
      <c r="AH1661" s="172"/>
      <c r="AI1661" s="172">
        <v>0</v>
      </c>
      <c r="AJ1661" s="172"/>
      <c r="AK1661" s="172"/>
      <c r="AL1661" s="172"/>
      <c r="AM1661" s="172"/>
      <c r="AN1661" s="172"/>
      <c r="AO1661" s="172"/>
      <c r="AP1661" s="172"/>
      <c r="AQ1661" s="172"/>
      <c r="AR1661" s="172"/>
      <c r="AS1661" s="172"/>
      <c r="AT1661" s="172"/>
      <c r="AU1661" s="172"/>
      <c r="AV1661" s="172"/>
      <c r="AW1661" s="172"/>
      <c r="AX1661" s="172"/>
      <c r="AY1661" s="172"/>
      <c r="AZ1661" s="172"/>
      <c r="BA1661" s="172"/>
      <c r="BB1661" s="172"/>
      <c r="BC1661" s="172"/>
      <c r="BD1661" s="172"/>
      <c r="BE1661" s="172"/>
      <c r="BF1661" s="172"/>
      <c r="BG1661" s="172"/>
      <c r="BH1661" s="172"/>
      <c r="BI1661" s="172"/>
      <c r="BJ1661" s="172"/>
      <c r="BK1661" s="172"/>
      <c r="BL1661" s="172"/>
      <c r="BM1661" s="172"/>
      <c r="BN1661" s="172"/>
      <c r="BO1661" s="172"/>
      <c r="BP1661" s="172"/>
      <c r="BQ1661" s="172"/>
      <c r="BR1661" s="172"/>
    </row>
    <row r="1662" spans="1:70" s="1167" customFormat="1" ht="13.5" customHeight="1">
      <c r="A1662" s="1248">
        <v>44317</v>
      </c>
      <c r="B1662" s="172" t="s">
        <v>44</v>
      </c>
      <c r="C1662" s="172" t="s">
        <v>66</v>
      </c>
      <c r="D1662" s="172">
        <v>20</v>
      </c>
      <c r="E1662" s="172">
        <v>20</v>
      </c>
      <c r="F1662" s="172"/>
      <c r="G1662" s="172"/>
      <c r="H1662" s="1251">
        <v>0.1</v>
      </c>
      <c r="I1662" s="172"/>
      <c r="J1662" s="172">
        <v>2</v>
      </c>
      <c r="K1662" s="172"/>
      <c r="L1662" s="172"/>
      <c r="M1662" s="172">
        <v>0.2</v>
      </c>
      <c r="N1662" s="172"/>
      <c r="O1662" s="172">
        <v>4</v>
      </c>
      <c r="P1662" s="172"/>
      <c r="Q1662" s="172" t="s">
        <v>884</v>
      </c>
      <c r="R1662" s="172">
        <v>0.2</v>
      </c>
      <c r="S1662" s="172"/>
      <c r="T1662" s="172">
        <v>4</v>
      </c>
      <c r="U1662" s="172"/>
      <c r="V1662" s="172">
        <v>0</v>
      </c>
      <c r="W1662" s="172">
        <v>0.5</v>
      </c>
      <c r="X1662" s="172">
        <v>0</v>
      </c>
      <c r="Y1662" s="172">
        <v>10</v>
      </c>
      <c r="Z1662" s="172">
        <v>0</v>
      </c>
      <c r="AA1662" s="172">
        <v>0</v>
      </c>
      <c r="AB1662" s="172">
        <v>3.8000000000000007</v>
      </c>
      <c r="AC1662" s="172">
        <v>0</v>
      </c>
      <c r="AD1662" s="172">
        <v>76.000000000000014</v>
      </c>
      <c r="AE1662" s="172"/>
      <c r="AF1662" s="172"/>
      <c r="AG1662" s="172"/>
      <c r="AH1662" s="172"/>
      <c r="AI1662" s="172">
        <v>0</v>
      </c>
      <c r="AJ1662" s="172"/>
      <c r="AK1662" s="172"/>
      <c r="AL1662" s="172"/>
      <c r="AM1662" s="172"/>
      <c r="AN1662" s="172"/>
      <c r="AO1662" s="172"/>
      <c r="AP1662" s="172"/>
      <c r="AQ1662" s="172"/>
      <c r="AR1662" s="172"/>
      <c r="AS1662" s="172"/>
      <c r="AT1662" s="172"/>
      <c r="AU1662" s="172"/>
      <c r="AV1662" s="172"/>
      <c r="AW1662" s="172"/>
      <c r="AX1662" s="172"/>
      <c r="AY1662" s="172"/>
      <c r="AZ1662" s="172"/>
      <c r="BA1662" s="172"/>
      <c r="BB1662" s="172"/>
      <c r="BC1662" s="172"/>
      <c r="BD1662" s="172"/>
      <c r="BE1662" s="172"/>
      <c r="BF1662" s="172"/>
      <c r="BG1662" s="172"/>
      <c r="BH1662" s="172"/>
      <c r="BI1662" s="172"/>
      <c r="BJ1662" s="172"/>
      <c r="BK1662" s="172"/>
      <c r="BL1662" s="172"/>
      <c r="BM1662" s="172"/>
      <c r="BN1662" s="172"/>
      <c r="BO1662" s="172"/>
      <c r="BP1662" s="172"/>
      <c r="BQ1662" s="172"/>
      <c r="BR1662" s="172"/>
    </row>
    <row r="1663" spans="1:70" s="1167" customFormat="1" ht="13.5" customHeight="1">
      <c r="A1663" s="1248">
        <v>44317</v>
      </c>
      <c r="B1663" s="172" t="s">
        <v>593</v>
      </c>
      <c r="C1663" s="172" t="s">
        <v>389</v>
      </c>
      <c r="D1663" s="172">
        <v>22</v>
      </c>
      <c r="E1663" s="172">
        <v>22</v>
      </c>
      <c r="F1663" s="172"/>
      <c r="G1663" s="172"/>
      <c r="H1663" s="1251">
        <v>0.5</v>
      </c>
      <c r="I1663" s="172"/>
      <c r="J1663" s="172">
        <v>11</v>
      </c>
      <c r="K1663" s="172"/>
      <c r="L1663" s="172"/>
      <c r="M1663" s="172">
        <v>0.5</v>
      </c>
      <c r="N1663" s="172"/>
      <c r="O1663" s="172">
        <v>11</v>
      </c>
      <c r="P1663" s="172"/>
      <c r="Q1663" s="172"/>
      <c r="R1663" s="172">
        <v>1</v>
      </c>
      <c r="S1663" s="172"/>
      <c r="T1663" s="172">
        <v>22</v>
      </c>
      <c r="U1663" s="172">
        <v>0</v>
      </c>
      <c r="V1663" s="172">
        <v>0</v>
      </c>
      <c r="W1663" s="172">
        <v>2</v>
      </c>
      <c r="X1663" s="172">
        <v>0</v>
      </c>
      <c r="Y1663" s="172">
        <v>44</v>
      </c>
      <c r="Z1663" s="172">
        <v>0</v>
      </c>
      <c r="AA1663" s="172">
        <v>0</v>
      </c>
      <c r="AB1663" s="172">
        <v>4.5</v>
      </c>
      <c r="AC1663" s="172">
        <v>0</v>
      </c>
      <c r="AD1663" s="172">
        <v>99</v>
      </c>
      <c r="AE1663" s="172"/>
      <c r="AF1663" s="172"/>
      <c r="AG1663" s="172"/>
      <c r="AH1663" s="172"/>
      <c r="AI1663" s="172">
        <v>0</v>
      </c>
      <c r="AJ1663" s="172"/>
      <c r="AK1663" s="172"/>
      <c r="AL1663" s="172"/>
      <c r="AM1663" s="172"/>
      <c r="AN1663" s="172"/>
      <c r="AO1663" s="172"/>
      <c r="AP1663" s="172"/>
      <c r="AQ1663" s="172"/>
      <c r="AR1663" s="172"/>
      <c r="AS1663" s="172"/>
      <c r="AT1663" s="172"/>
      <c r="AU1663" s="172"/>
      <c r="AV1663" s="172"/>
      <c r="AW1663" s="172"/>
      <c r="AX1663" s="172"/>
      <c r="AY1663" s="172"/>
      <c r="AZ1663" s="172"/>
      <c r="BA1663" s="172"/>
      <c r="BB1663" s="172"/>
      <c r="BC1663" s="172"/>
      <c r="BD1663" s="172"/>
      <c r="BE1663" s="172"/>
      <c r="BF1663" s="172"/>
      <c r="BG1663" s="172"/>
      <c r="BH1663" s="172"/>
      <c r="BI1663" s="172"/>
      <c r="BJ1663" s="172"/>
      <c r="BK1663" s="172"/>
      <c r="BL1663" s="172"/>
      <c r="BM1663" s="172"/>
      <c r="BN1663" s="172"/>
      <c r="BO1663" s="172"/>
      <c r="BP1663" s="172"/>
      <c r="BQ1663" s="172"/>
      <c r="BR1663" s="172"/>
    </row>
    <row r="1664" spans="1:70" s="1167" customFormat="1" ht="13.5" customHeight="1">
      <c r="A1664" s="1248">
        <v>44317</v>
      </c>
      <c r="B1664" s="172" t="s">
        <v>45</v>
      </c>
      <c r="C1664" s="172" t="s">
        <v>66</v>
      </c>
      <c r="D1664" s="172">
        <v>130</v>
      </c>
      <c r="E1664" s="172">
        <v>90</v>
      </c>
      <c r="F1664" s="172" t="s">
        <v>885</v>
      </c>
      <c r="G1664" s="172" t="s">
        <v>886</v>
      </c>
      <c r="H1664" s="1251"/>
      <c r="I1664" s="172"/>
      <c r="J1664" s="172">
        <v>0</v>
      </c>
      <c r="K1664" s="172"/>
      <c r="L1664" s="172"/>
      <c r="M1664" s="172"/>
      <c r="N1664" s="172"/>
      <c r="O1664" s="172">
        <v>0</v>
      </c>
      <c r="P1664" s="172"/>
      <c r="Q1664" s="172"/>
      <c r="R1664" s="172"/>
      <c r="S1664" s="172"/>
      <c r="T1664" s="172">
        <v>0</v>
      </c>
      <c r="U1664" s="172">
        <v>0</v>
      </c>
      <c r="V1664" s="172">
        <v>0</v>
      </c>
      <c r="W1664" s="172">
        <v>0</v>
      </c>
      <c r="X1664" s="172">
        <v>0</v>
      </c>
      <c r="Y1664" s="172">
        <v>0</v>
      </c>
      <c r="Z1664" s="172">
        <v>0</v>
      </c>
      <c r="AA1664" s="172">
        <v>0</v>
      </c>
      <c r="AB1664" s="172">
        <v>1.3999999999999977</v>
      </c>
      <c r="AC1664" s="172">
        <v>0</v>
      </c>
      <c r="AD1664" s="172">
        <v>125.99999999999979</v>
      </c>
      <c r="AE1664" s="172"/>
      <c r="AF1664" s="172"/>
      <c r="AG1664" s="172"/>
      <c r="AH1664" s="172"/>
      <c r="AI1664" s="172">
        <v>0</v>
      </c>
      <c r="AJ1664" s="172"/>
      <c r="AK1664" s="172"/>
      <c r="AL1664" s="172"/>
      <c r="AM1664" s="172"/>
      <c r="AN1664" s="172"/>
      <c r="AO1664" s="172"/>
      <c r="AP1664" s="172"/>
      <c r="AQ1664" s="172"/>
      <c r="AR1664" s="172"/>
      <c r="AS1664" s="172"/>
      <c r="AT1664" s="172"/>
      <c r="AU1664" s="172"/>
      <c r="AV1664" s="172"/>
      <c r="AW1664" s="172"/>
      <c r="AX1664" s="172"/>
      <c r="AY1664" s="172"/>
      <c r="AZ1664" s="172"/>
      <c r="BA1664" s="172"/>
      <c r="BB1664" s="172"/>
      <c r="BC1664" s="172"/>
      <c r="BD1664" s="172"/>
      <c r="BE1664" s="172"/>
      <c r="BF1664" s="172"/>
      <c r="BG1664" s="172"/>
      <c r="BH1664" s="172"/>
      <c r="BI1664" s="172"/>
      <c r="BJ1664" s="172"/>
      <c r="BK1664" s="172"/>
      <c r="BL1664" s="172"/>
      <c r="BM1664" s="172"/>
      <c r="BN1664" s="172"/>
      <c r="BO1664" s="172"/>
      <c r="BP1664" s="172"/>
      <c r="BQ1664" s="172"/>
      <c r="BR1664" s="172"/>
    </row>
    <row r="1665" spans="1:70" s="1167" customFormat="1" ht="13.5" customHeight="1">
      <c r="A1665" s="1248">
        <v>44317</v>
      </c>
      <c r="B1665" s="172" t="s">
        <v>46</v>
      </c>
      <c r="C1665" s="172" t="s">
        <v>66</v>
      </c>
      <c r="D1665" s="172">
        <v>35</v>
      </c>
      <c r="E1665" s="172">
        <v>35</v>
      </c>
      <c r="F1665" s="172"/>
      <c r="G1665" s="172"/>
      <c r="H1665" s="1251"/>
      <c r="I1665" s="172"/>
      <c r="J1665" s="172">
        <v>0</v>
      </c>
      <c r="K1665" s="172"/>
      <c r="L1665" s="172"/>
      <c r="M1665" s="172"/>
      <c r="N1665" s="172"/>
      <c r="O1665" s="172">
        <v>0</v>
      </c>
      <c r="P1665" s="172"/>
      <c r="Q1665" s="172"/>
      <c r="R1665" s="172">
        <v>0.2</v>
      </c>
      <c r="S1665" s="172"/>
      <c r="T1665" s="172">
        <v>7</v>
      </c>
      <c r="U1665" s="172">
        <v>0</v>
      </c>
      <c r="V1665" s="172">
        <v>0</v>
      </c>
      <c r="W1665" s="172">
        <v>0.2</v>
      </c>
      <c r="X1665" s="172">
        <v>0</v>
      </c>
      <c r="Y1665" s="172">
        <v>7</v>
      </c>
      <c r="Z1665" s="172">
        <v>0</v>
      </c>
      <c r="AA1665" s="172">
        <v>0</v>
      </c>
      <c r="AB1665" s="172">
        <v>4.5</v>
      </c>
      <c r="AC1665" s="172">
        <v>0</v>
      </c>
      <c r="AD1665" s="172">
        <v>157.5</v>
      </c>
      <c r="AE1665" s="172"/>
      <c r="AF1665" s="172"/>
      <c r="AG1665" s="172"/>
      <c r="AH1665" s="172"/>
      <c r="AI1665" s="172">
        <v>0</v>
      </c>
      <c r="AJ1665" s="172"/>
      <c r="AK1665" s="172"/>
      <c r="AL1665" s="172"/>
      <c r="AM1665" s="172"/>
      <c r="AN1665" s="172"/>
      <c r="AO1665" s="172"/>
      <c r="AP1665" s="172"/>
      <c r="AQ1665" s="172"/>
      <c r="AR1665" s="172"/>
      <c r="AS1665" s="172"/>
      <c r="AT1665" s="172"/>
      <c r="AU1665" s="172"/>
      <c r="AV1665" s="172"/>
      <c r="AW1665" s="172"/>
      <c r="AX1665" s="172"/>
      <c r="AY1665" s="172"/>
      <c r="AZ1665" s="172"/>
      <c r="BA1665" s="172"/>
      <c r="BB1665" s="172"/>
      <c r="BC1665" s="172"/>
      <c r="BD1665" s="172"/>
      <c r="BE1665" s="172"/>
      <c r="BF1665" s="172"/>
      <c r="BG1665" s="172"/>
      <c r="BH1665" s="172"/>
      <c r="BI1665" s="172"/>
      <c r="BJ1665" s="172"/>
      <c r="BK1665" s="172"/>
      <c r="BL1665" s="172"/>
      <c r="BM1665" s="172"/>
      <c r="BN1665" s="172"/>
      <c r="BO1665" s="172"/>
      <c r="BP1665" s="172"/>
      <c r="BQ1665" s="172"/>
      <c r="BR1665" s="172"/>
    </row>
    <row r="1666" spans="1:70" s="1167" customFormat="1" ht="13.5" customHeight="1">
      <c r="A1666" s="1248">
        <v>44317</v>
      </c>
      <c r="B1666" s="172" t="s">
        <v>47</v>
      </c>
      <c r="C1666" s="172" t="s">
        <v>66</v>
      </c>
      <c r="D1666" s="172">
        <v>17</v>
      </c>
      <c r="E1666" s="172">
        <v>17</v>
      </c>
      <c r="F1666" s="172"/>
      <c r="G1666" s="172"/>
      <c r="H1666" s="1251"/>
      <c r="I1666" s="172"/>
      <c r="J1666" s="172">
        <v>0</v>
      </c>
      <c r="K1666" s="172"/>
      <c r="L1666" s="172"/>
      <c r="M1666" s="172"/>
      <c r="N1666" s="172"/>
      <c r="O1666" s="172">
        <v>0</v>
      </c>
      <c r="P1666" s="172"/>
      <c r="Q1666" s="172"/>
      <c r="R1666" s="172"/>
      <c r="S1666" s="172"/>
      <c r="T1666" s="172">
        <v>0</v>
      </c>
      <c r="U1666" s="172">
        <v>0</v>
      </c>
      <c r="V1666" s="172">
        <v>0</v>
      </c>
      <c r="W1666" s="172">
        <v>0</v>
      </c>
      <c r="X1666" s="172">
        <v>0</v>
      </c>
      <c r="Y1666" s="172">
        <v>0</v>
      </c>
      <c r="Z1666" s="172">
        <v>0</v>
      </c>
      <c r="AA1666" s="172">
        <v>0</v>
      </c>
      <c r="AB1666" s="172">
        <v>0</v>
      </c>
      <c r="AC1666" s="172">
        <v>0</v>
      </c>
      <c r="AD1666" s="172">
        <v>0</v>
      </c>
      <c r="AE1666" s="172"/>
      <c r="AF1666" s="172"/>
      <c r="AG1666" s="172"/>
      <c r="AH1666" s="172"/>
      <c r="AI1666" s="172">
        <v>0</v>
      </c>
      <c r="AJ1666" s="172"/>
      <c r="AK1666" s="172"/>
      <c r="AL1666" s="172"/>
      <c r="AM1666" s="172"/>
      <c r="AN1666" s="172"/>
      <c r="AO1666" s="172"/>
      <c r="AP1666" s="172"/>
      <c r="AQ1666" s="172"/>
      <c r="AR1666" s="172"/>
      <c r="AS1666" s="172"/>
      <c r="AT1666" s="172"/>
      <c r="AU1666" s="172"/>
      <c r="AV1666" s="172"/>
      <c r="AW1666" s="172"/>
      <c r="AX1666" s="172"/>
      <c r="AY1666" s="172"/>
      <c r="AZ1666" s="172"/>
      <c r="BA1666" s="172"/>
      <c r="BB1666" s="172"/>
      <c r="BC1666" s="172"/>
      <c r="BD1666" s="172"/>
      <c r="BE1666" s="172"/>
      <c r="BF1666" s="172"/>
      <c r="BG1666" s="172"/>
      <c r="BH1666" s="172"/>
      <c r="BI1666" s="172"/>
      <c r="BJ1666" s="172"/>
      <c r="BK1666" s="172"/>
      <c r="BL1666" s="172"/>
      <c r="BM1666" s="172"/>
      <c r="BN1666" s="172"/>
      <c r="BO1666" s="172"/>
      <c r="BP1666" s="172"/>
      <c r="BQ1666" s="172"/>
      <c r="BR1666" s="172"/>
    </row>
    <row r="1667" spans="1:70" s="1167" customFormat="1" ht="13.5" customHeight="1">
      <c r="A1667" s="1248">
        <v>44317</v>
      </c>
      <c r="B1667" s="172" t="s">
        <v>48</v>
      </c>
      <c r="C1667" s="172" t="s">
        <v>389</v>
      </c>
      <c r="D1667" s="172">
        <v>23</v>
      </c>
      <c r="E1667" s="172">
        <v>23</v>
      </c>
      <c r="F1667" s="172"/>
      <c r="G1667" s="172"/>
      <c r="H1667" s="1251">
        <v>0.2</v>
      </c>
      <c r="I1667" s="172"/>
      <c r="J1667" s="172">
        <v>4.6000000000000005</v>
      </c>
      <c r="K1667" s="172"/>
      <c r="L1667" s="172"/>
      <c r="M1667" s="172">
        <v>0.3</v>
      </c>
      <c r="N1667" s="172"/>
      <c r="O1667" s="172">
        <v>6.8999999999999995</v>
      </c>
      <c r="P1667" s="172"/>
      <c r="Q1667" s="172"/>
      <c r="R1667" s="172">
        <v>0.3</v>
      </c>
      <c r="S1667" s="172"/>
      <c r="T1667" s="172">
        <v>6.8999999999999995</v>
      </c>
      <c r="U1667" s="172">
        <v>0</v>
      </c>
      <c r="V1667" s="172">
        <v>0</v>
      </c>
      <c r="W1667" s="172">
        <v>0.8</v>
      </c>
      <c r="X1667" s="172">
        <v>0</v>
      </c>
      <c r="Y1667" s="172">
        <v>18.399999999999999</v>
      </c>
      <c r="Z1667" s="172">
        <v>0</v>
      </c>
      <c r="AA1667" s="172">
        <v>0</v>
      </c>
      <c r="AB1667" s="172">
        <v>1.3000000000000007</v>
      </c>
      <c r="AC1667" s="172">
        <v>0</v>
      </c>
      <c r="AD1667" s="172">
        <v>29.900000000000016</v>
      </c>
      <c r="AE1667" s="172"/>
      <c r="AF1667" s="172"/>
      <c r="AG1667" s="172"/>
      <c r="AH1667" s="172"/>
      <c r="AI1667" s="172">
        <v>0</v>
      </c>
      <c r="AJ1667" s="172"/>
      <c r="AK1667" s="172"/>
      <c r="AL1667" s="172"/>
      <c r="AM1667" s="172"/>
      <c r="AN1667" s="172"/>
      <c r="AO1667" s="172"/>
      <c r="AP1667" s="172"/>
      <c r="AQ1667" s="172"/>
      <c r="AR1667" s="172"/>
      <c r="AS1667" s="172"/>
      <c r="AT1667" s="172"/>
      <c r="AU1667" s="172"/>
      <c r="AV1667" s="172"/>
      <c r="AW1667" s="172"/>
      <c r="AX1667" s="172"/>
      <c r="AY1667" s="172"/>
      <c r="AZ1667" s="172"/>
      <c r="BA1667" s="172"/>
      <c r="BB1667" s="172"/>
      <c r="BC1667" s="172"/>
      <c r="BD1667" s="172"/>
      <c r="BE1667" s="172"/>
      <c r="BF1667" s="172"/>
      <c r="BG1667" s="172"/>
      <c r="BH1667" s="172"/>
      <c r="BI1667" s="172"/>
      <c r="BJ1667" s="172"/>
      <c r="BK1667" s="172"/>
      <c r="BL1667" s="172"/>
      <c r="BM1667" s="172"/>
      <c r="BN1667" s="172"/>
      <c r="BO1667" s="172"/>
      <c r="BP1667" s="172"/>
      <c r="BQ1667" s="172"/>
      <c r="BR1667" s="172"/>
    </row>
    <row r="1668" spans="1:70" s="1167" customFormat="1" ht="13.5" customHeight="1">
      <c r="A1668" s="1248">
        <v>44317</v>
      </c>
      <c r="B1668" s="172" t="s">
        <v>164</v>
      </c>
      <c r="C1668" s="172" t="s">
        <v>66</v>
      </c>
      <c r="D1668" s="172">
        <v>80</v>
      </c>
      <c r="E1668" s="172">
        <v>80</v>
      </c>
      <c r="F1668" s="172"/>
      <c r="G1668" s="172"/>
      <c r="H1668" s="1251"/>
      <c r="I1668" s="172"/>
      <c r="J1668" s="172">
        <v>0</v>
      </c>
      <c r="K1668" s="172"/>
      <c r="L1668" s="172"/>
      <c r="M1668" s="172">
        <v>0.2</v>
      </c>
      <c r="N1668" s="172"/>
      <c r="O1668" s="172">
        <v>16</v>
      </c>
      <c r="P1668" s="172"/>
      <c r="Q1668" s="172"/>
      <c r="R1668" s="172">
        <v>0.2</v>
      </c>
      <c r="S1668" s="172"/>
      <c r="T1668" s="172">
        <v>16</v>
      </c>
      <c r="U1668" s="172">
        <v>0</v>
      </c>
      <c r="V1668" s="172">
        <v>0</v>
      </c>
      <c r="W1668" s="172">
        <v>0.4</v>
      </c>
      <c r="X1668" s="172">
        <v>0</v>
      </c>
      <c r="Y1668" s="172">
        <v>32</v>
      </c>
      <c r="Z1668" s="172">
        <v>0</v>
      </c>
      <c r="AA1668" s="172">
        <v>0</v>
      </c>
      <c r="AB1668" s="172">
        <v>3.9000000000000035</v>
      </c>
      <c r="AC1668" s="172">
        <v>0</v>
      </c>
      <c r="AD1668" s="172">
        <v>312.00000000000028</v>
      </c>
      <c r="AE1668" s="172"/>
      <c r="AF1668" s="172"/>
      <c r="AG1668" s="172">
        <v>5</v>
      </c>
      <c r="AH1668" s="172"/>
      <c r="AI1668" s="172">
        <v>400</v>
      </c>
      <c r="AJ1668" s="172"/>
      <c r="AK1668" s="172"/>
      <c r="AL1668" s="172"/>
      <c r="AM1668" s="172"/>
      <c r="AN1668" s="172"/>
      <c r="AO1668" s="172"/>
      <c r="AP1668" s="172"/>
      <c r="AQ1668" s="172"/>
      <c r="AR1668" s="172"/>
      <c r="AS1668" s="172"/>
      <c r="AT1668" s="172"/>
      <c r="AU1668" s="172"/>
      <c r="AV1668" s="172"/>
      <c r="AW1668" s="172"/>
      <c r="AX1668" s="172"/>
      <c r="AY1668" s="172"/>
      <c r="AZ1668" s="172"/>
      <c r="BA1668" s="172"/>
      <c r="BB1668" s="172"/>
      <c r="BC1668" s="172"/>
      <c r="BD1668" s="172"/>
      <c r="BE1668" s="172"/>
      <c r="BF1668" s="172"/>
      <c r="BG1668" s="172"/>
      <c r="BH1668" s="172"/>
      <c r="BI1668" s="172"/>
      <c r="BJ1668" s="172"/>
      <c r="BK1668" s="172"/>
      <c r="BL1668" s="172"/>
      <c r="BM1668" s="172"/>
      <c r="BN1668" s="172"/>
      <c r="BO1668" s="172"/>
      <c r="BP1668" s="172"/>
      <c r="BQ1668" s="172"/>
      <c r="BR1668" s="172"/>
    </row>
    <row r="1669" spans="1:70" s="1167" customFormat="1" ht="13.5" customHeight="1">
      <c r="A1669" s="1248">
        <v>44317</v>
      </c>
      <c r="B1669" s="172" t="s">
        <v>49</v>
      </c>
      <c r="C1669" s="172" t="s">
        <v>66</v>
      </c>
      <c r="D1669" s="172">
        <v>40</v>
      </c>
      <c r="E1669" s="172">
        <v>40</v>
      </c>
      <c r="F1669" s="172"/>
      <c r="G1669" s="172"/>
      <c r="H1669" s="1251"/>
      <c r="I1669" s="172"/>
      <c r="J1669" s="172">
        <v>0</v>
      </c>
      <c r="K1669" s="172"/>
      <c r="L1669" s="172"/>
      <c r="M1669" s="172">
        <v>0.2</v>
      </c>
      <c r="N1669" s="172"/>
      <c r="O1669" s="172">
        <v>8</v>
      </c>
      <c r="P1669" s="172"/>
      <c r="Q1669" s="172"/>
      <c r="R1669" s="172">
        <v>0.2</v>
      </c>
      <c r="S1669" s="172"/>
      <c r="T1669" s="172">
        <v>8</v>
      </c>
      <c r="U1669" s="172">
        <v>0</v>
      </c>
      <c r="V1669" s="172">
        <v>0</v>
      </c>
      <c r="W1669" s="172">
        <v>0.4</v>
      </c>
      <c r="X1669" s="172">
        <v>0</v>
      </c>
      <c r="Y1669" s="172">
        <v>16</v>
      </c>
      <c r="Z1669" s="172">
        <v>0</v>
      </c>
      <c r="AA1669" s="172">
        <v>0</v>
      </c>
      <c r="AB1669" s="172">
        <v>5.8999999999999844</v>
      </c>
      <c r="AC1669" s="172">
        <v>0</v>
      </c>
      <c r="AD1669" s="172">
        <v>235.99999999999937</v>
      </c>
      <c r="AE1669" s="172"/>
      <c r="AF1669" s="172"/>
      <c r="AG1669" s="172"/>
      <c r="AH1669" s="172"/>
      <c r="AI1669" s="172">
        <v>0</v>
      </c>
      <c r="AJ1669" s="172"/>
      <c r="AK1669" s="172"/>
      <c r="AL1669" s="172"/>
      <c r="AM1669" s="172"/>
      <c r="AN1669" s="172"/>
      <c r="AO1669" s="172"/>
      <c r="AP1669" s="172"/>
      <c r="AQ1669" s="172"/>
      <c r="AR1669" s="172"/>
      <c r="AS1669" s="172"/>
      <c r="AT1669" s="172"/>
      <c r="AU1669" s="172"/>
      <c r="AV1669" s="172"/>
      <c r="AW1669" s="172"/>
      <c r="AX1669" s="172"/>
      <c r="AY1669" s="172"/>
      <c r="AZ1669" s="172"/>
      <c r="BA1669" s="172"/>
      <c r="BB1669" s="172"/>
      <c r="BC1669" s="172"/>
      <c r="BD1669" s="172"/>
      <c r="BE1669" s="172"/>
      <c r="BF1669" s="172"/>
      <c r="BG1669" s="172"/>
      <c r="BH1669" s="172"/>
      <c r="BI1669" s="172"/>
      <c r="BJ1669" s="172"/>
      <c r="BK1669" s="172"/>
      <c r="BL1669" s="172"/>
      <c r="BM1669" s="172"/>
      <c r="BN1669" s="172"/>
      <c r="BO1669" s="172"/>
      <c r="BP1669" s="172"/>
      <c r="BQ1669" s="172"/>
      <c r="BR1669" s="172"/>
    </row>
    <row r="1670" spans="1:70" s="1167" customFormat="1" ht="13.5" customHeight="1">
      <c r="A1670" s="1248">
        <v>44317</v>
      </c>
      <c r="B1670" s="172" t="s">
        <v>373</v>
      </c>
      <c r="C1670" s="172" t="s">
        <v>66</v>
      </c>
      <c r="D1670" s="172">
        <v>43</v>
      </c>
      <c r="E1670" s="172">
        <v>43</v>
      </c>
      <c r="F1670" s="172"/>
      <c r="G1670" s="172"/>
      <c r="H1670" s="1251"/>
      <c r="I1670" s="172"/>
      <c r="J1670" s="172">
        <v>0</v>
      </c>
      <c r="K1670" s="172"/>
      <c r="L1670" s="172"/>
      <c r="M1670" s="172">
        <v>0.8</v>
      </c>
      <c r="N1670" s="172"/>
      <c r="O1670" s="172">
        <v>34.4</v>
      </c>
      <c r="P1670" s="172"/>
      <c r="Q1670" s="172"/>
      <c r="R1670" s="172">
        <v>0.7</v>
      </c>
      <c r="S1670" s="172"/>
      <c r="T1670" s="172">
        <v>30.099999999999998</v>
      </c>
      <c r="U1670" s="172">
        <v>0</v>
      </c>
      <c r="V1670" s="172">
        <v>0</v>
      </c>
      <c r="W1670" s="172">
        <v>1.5</v>
      </c>
      <c r="X1670" s="172">
        <v>0</v>
      </c>
      <c r="Y1670" s="172">
        <v>64.5</v>
      </c>
      <c r="Z1670" s="172">
        <v>0</v>
      </c>
      <c r="AA1670" s="172">
        <v>0</v>
      </c>
      <c r="AB1670" s="172">
        <v>13.8</v>
      </c>
      <c r="AC1670" s="172">
        <v>0</v>
      </c>
      <c r="AD1670" s="172">
        <v>593.4</v>
      </c>
      <c r="AE1670" s="172">
        <v>0</v>
      </c>
      <c r="AF1670" s="172">
        <v>0</v>
      </c>
      <c r="AG1670" s="172"/>
      <c r="AH1670" s="172">
        <v>0</v>
      </c>
      <c r="AI1670" s="172">
        <v>0</v>
      </c>
      <c r="AJ1670" s="172"/>
      <c r="AK1670" s="172"/>
      <c r="AL1670" s="172"/>
      <c r="AM1670" s="172"/>
      <c r="AN1670" s="172"/>
      <c r="AO1670" s="172"/>
      <c r="AP1670" s="172"/>
      <c r="AQ1670" s="172"/>
      <c r="AR1670" s="172"/>
      <c r="AS1670" s="172"/>
      <c r="AT1670" s="172"/>
      <c r="AU1670" s="172"/>
      <c r="AV1670" s="172"/>
      <c r="AW1670" s="172"/>
      <c r="AX1670" s="172"/>
      <c r="AY1670" s="172"/>
      <c r="AZ1670" s="172"/>
      <c r="BA1670" s="172"/>
      <c r="BB1670" s="172"/>
      <c r="BC1670" s="172"/>
      <c r="BD1670" s="172"/>
      <c r="BE1670" s="172"/>
      <c r="BF1670" s="172"/>
      <c r="BG1670" s="172"/>
      <c r="BH1670" s="172"/>
      <c r="BI1670" s="172"/>
      <c r="BJ1670" s="172"/>
      <c r="BK1670" s="172"/>
      <c r="BL1670" s="172"/>
      <c r="BM1670" s="172"/>
      <c r="BN1670" s="172"/>
      <c r="BO1670" s="172"/>
      <c r="BP1670" s="172"/>
      <c r="BQ1670" s="172"/>
      <c r="BR1670" s="172"/>
    </row>
    <row r="1671" spans="1:70" s="1167" customFormat="1" ht="13.5" customHeight="1">
      <c r="A1671" s="1248">
        <v>44317</v>
      </c>
      <c r="B1671" s="172" t="s">
        <v>853</v>
      </c>
      <c r="C1671" s="172" t="s">
        <v>66</v>
      </c>
      <c r="D1671" s="172">
        <v>30</v>
      </c>
      <c r="E1671" s="172">
        <v>6</v>
      </c>
      <c r="F1671" s="172"/>
      <c r="G1671" s="172"/>
      <c r="H1671" s="1251"/>
      <c r="I1671" s="172"/>
      <c r="J1671" s="172">
        <v>0</v>
      </c>
      <c r="K1671" s="172"/>
      <c r="L1671" s="172"/>
      <c r="M1671" s="172">
        <v>0.5</v>
      </c>
      <c r="N1671" s="172"/>
      <c r="O1671" s="172">
        <v>3</v>
      </c>
      <c r="P1671" s="172"/>
      <c r="Q1671" s="172"/>
      <c r="R1671" s="172">
        <v>0.5</v>
      </c>
      <c r="S1671" s="172"/>
      <c r="T1671" s="172">
        <v>3</v>
      </c>
      <c r="U1671" s="172"/>
      <c r="V1671" s="172">
        <v>0</v>
      </c>
      <c r="W1671" s="172">
        <v>1</v>
      </c>
      <c r="X1671" s="172">
        <v>0</v>
      </c>
      <c r="Y1671" s="172">
        <v>6</v>
      </c>
      <c r="Z1671" s="172">
        <v>0</v>
      </c>
      <c r="AA1671" s="172">
        <v>0</v>
      </c>
      <c r="AB1671" s="172">
        <v>2.5</v>
      </c>
      <c r="AC1671" s="172">
        <v>0</v>
      </c>
      <c r="AD1671" s="172">
        <v>15</v>
      </c>
      <c r="AE1671" s="172">
        <v>0</v>
      </c>
      <c r="AF1671" s="172">
        <v>0</v>
      </c>
      <c r="AG1671" s="172"/>
      <c r="AH1671" s="172">
        <v>0</v>
      </c>
      <c r="AI1671" s="172">
        <v>0</v>
      </c>
      <c r="AJ1671" s="172"/>
      <c r="AK1671" s="172"/>
      <c r="AL1671" s="172"/>
      <c r="AM1671" s="172"/>
      <c r="AN1671" s="172"/>
      <c r="AO1671" s="172"/>
      <c r="AP1671" s="172"/>
      <c r="AQ1671" s="172"/>
      <c r="AR1671" s="172"/>
      <c r="AS1671" s="172"/>
      <c r="AT1671" s="172"/>
      <c r="AU1671" s="172"/>
      <c r="AV1671" s="172"/>
      <c r="AW1671" s="172"/>
      <c r="AX1671" s="172"/>
      <c r="AY1671" s="172"/>
      <c r="AZ1671" s="172"/>
      <c r="BA1671" s="172"/>
      <c r="BB1671" s="172"/>
      <c r="BC1671" s="172"/>
      <c r="BD1671" s="172"/>
      <c r="BE1671" s="172"/>
      <c r="BF1671" s="172"/>
      <c r="BG1671" s="172"/>
      <c r="BH1671" s="172"/>
      <c r="BI1671" s="172"/>
      <c r="BJ1671" s="172"/>
      <c r="BK1671" s="172"/>
      <c r="BL1671" s="172"/>
      <c r="BM1671" s="172"/>
      <c r="BN1671" s="172"/>
      <c r="BO1671" s="172"/>
      <c r="BP1671" s="172"/>
      <c r="BQ1671" s="172"/>
      <c r="BR1671" s="172"/>
    </row>
    <row r="1672" spans="1:70" s="1167" customFormat="1" ht="13.5" customHeight="1">
      <c r="A1672" s="1248">
        <v>44317</v>
      </c>
      <c r="B1672" s="172" t="s">
        <v>176</v>
      </c>
      <c r="C1672" s="172" t="s">
        <v>389</v>
      </c>
      <c r="D1672" s="172">
        <v>9</v>
      </c>
      <c r="E1672" s="172">
        <v>9</v>
      </c>
      <c r="F1672" s="172"/>
      <c r="G1672" s="172"/>
      <c r="H1672" s="1251"/>
      <c r="I1672" s="172"/>
      <c r="J1672" s="172">
        <v>0</v>
      </c>
      <c r="K1672" s="172" t="s">
        <v>887</v>
      </c>
      <c r="L1672" s="172"/>
      <c r="M1672" s="172">
        <v>0.5</v>
      </c>
      <c r="N1672" s="172"/>
      <c r="O1672" s="172">
        <v>4.5</v>
      </c>
      <c r="P1672" s="172"/>
      <c r="Q1672" s="172"/>
      <c r="R1672" s="172">
        <v>0.5</v>
      </c>
      <c r="S1672" s="172"/>
      <c r="T1672" s="172">
        <v>4.5</v>
      </c>
      <c r="U1672" s="172">
        <v>0</v>
      </c>
      <c r="V1672" s="172">
        <v>0</v>
      </c>
      <c r="W1672" s="172">
        <v>1</v>
      </c>
      <c r="X1672" s="172">
        <v>0</v>
      </c>
      <c r="Y1672" s="172">
        <v>9</v>
      </c>
      <c r="Z1672" s="172">
        <v>0</v>
      </c>
      <c r="AA1672" s="172">
        <v>0</v>
      </c>
      <c r="AB1672" s="172">
        <v>5</v>
      </c>
      <c r="AC1672" s="172">
        <v>0</v>
      </c>
      <c r="AD1672" s="172">
        <v>45</v>
      </c>
      <c r="AE1672" s="172">
        <v>0</v>
      </c>
      <c r="AF1672" s="172">
        <v>0</v>
      </c>
      <c r="AG1672" s="172"/>
      <c r="AH1672" s="172">
        <v>0</v>
      </c>
      <c r="AI1672" s="172">
        <v>0</v>
      </c>
      <c r="AJ1672" s="172"/>
      <c r="AK1672" s="172"/>
      <c r="AL1672" s="172"/>
      <c r="AM1672" s="172"/>
      <c r="AN1672" s="172"/>
      <c r="AO1672" s="172"/>
      <c r="AP1672" s="172"/>
      <c r="AQ1672" s="172"/>
      <c r="AR1672" s="172"/>
      <c r="AS1672" s="172"/>
      <c r="AT1672" s="172"/>
      <c r="AU1672" s="172"/>
      <c r="AV1672" s="172"/>
      <c r="AW1672" s="172"/>
      <c r="AX1672" s="172"/>
      <c r="AY1672" s="172"/>
      <c r="AZ1672" s="172"/>
      <c r="BA1672" s="172"/>
      <c r="BB1672" s="172"/>
      <c r="BC1672" s="172"/>
      <c r="BD1672" s="172"/>
      <c r="BE1672" s="172"/>
      <c r="BF1672" s="172"/>
      <c r="BG1672" s="172"/>
      <c r="BH1672" s="172"/>
      <c r="BI1672" s="172"/>
      <c r="BJ1672" s="172"/>
      <c r="BK1672" s="172"/>
      <c r="BL1672" s="172"/>
      <c r="BM1672" s="172"/>
      <c r="BN1672" s="172"/>
      <c r="BO1672" s="172"/>
      <c r="BP1672" s="172"/>
      <c r="BQ1672" s="172"/>
      <c r="BR1672" s="172"/>
    </row>
    <row r="1673" spans="1:70" s="1167" customFormat="1" ht="13.5" customHeight="1">
      <c r="A1673" s="1248">
        <v>44317</v>
      </c>
      <c r="B1673" s="172" t="s">
        <v>158</v>
      </c>
      <c r="C1673" s="172" t="s">
        <v>66</v>
      </c>
      <c r="D1673" s="172">
        <v>30</v>
      </c>
      <c r="E1673" s="172">
        <v>30</v>
      </c>
      <c r="F1673" s="172"/>
      <c r="G1673" s="172"/>
      <c r="H1673" s="1251">
        <v>0.5</v>
      </c>
      <c r="I1673" s="172"/>
      <c r="J1673" s="172">
        <v>15</v>
      </c>
      <c r="K1673" s="172"/>
      <c r="L1673" s="172"/>
      <c r="M1673" s="172">
        <v>0.5</v>
      </c>
      <c r="N1673" s="172"/>
      <c r="O1673" s="172">
        <v>15</v>
      </c>
      <c r="P1673" s="172"/>
      <c r="Q1673" s="172"/>
      <c r="R1673" s="172">
        <v>0.5</v>
      </c>
      <c r="S1673" s="172"/>
      <c r="T1673" s="172">
        <v>15</v>
      </c>
      <c r="U1673" s="172">
        <v>0</v>
      </c>
      <c r="V1673" s="172">
        <v>0</v>
      </c>
      <c r="W1673" s="172">
        <v>1.5</v>
      </c>
      <c r="X1673" s="172">
        <v>0</v>
      </c>
      <c r="Y1673" s="172">
        <v>45</v>
      </c>
      <c r="Z1673" s="172">
        <v>0</v>
      </c>
      <c r="AA1673" s="172">
        <v>0</v>
      </c>
      <c r="AB1673" s="172">
        <v>8</v>
      </c>
      <c r="AC1673" s="172">
        <v>0</v>
      </c>
      <c r="AD1673" s="172">
        <v>240</v>
      </c>
      <c r="AE1673" s="172">
        <v>0</v>
      </c>
      <c r="AF1673" s="172">
        <v>0</v>
      </c>
      <c r="AG1673" s="172"/>
      <c r="AH1673" s="172">
        <v>0</v>
      </c>
      <c r="AI1673" s="172">
        <v>0</v>
      </c>
      <c r="AJ1673" s="172"/>
      <c r="AK1673" s="172"/>
      <c r="AL1673" s="172"/>
      <c r="AM1673" s="172"/>
      <c r="AN1673" s="172"/>
      <c r="AO1673" s="172"/>
      <c r="AP1673" s="172"/>
      <c r="AQ1673" s="172"/>
      <c r="AR1673" s="172"/>
      <c r="AS1673" s="172"/>
      <c r="AT1673" s="172"/>
      <c r="AU1673" s="172"/>
      <c r="AV1673" s="172"/>
      <c r="AW1673" s="172"/>
      <c r="AX1673" s="172"/>
      <c r="AY1673" s="172"/>
      <c r="AZ1673" s="172"/>
      <c r="BA1673" s="172"/>
      <c r="BB1673" s="172"/>
      <c r="BC1673" s="172"/>
      <c r="BD1673" s="172"/>
      <c r="BE1673" s="172"/>
      <c r="BF1673" s="172"/>
      <c r="BG1673" s="172"/>
      <c r="BH1673" s="172"/>
      <c r="BI1673" s="172"/>
      <c r="BJ1673" s="172"/>
      <c r="BK1673" s="172"/>
      <c r="BL1673" s="172"/>
      <c r="BM1673" s="172"/>
      <c r="BN1673" s="172"/>
      <c r="BO1673" s="172"/>
      <c r="BP1673" s="172"/>
      <c r="BQ1673" s="172"/>
      <c r="BR1673" s="172"/>
    </row>
    <row r="1674" spans="1:70" s="1167" customFormat="1" ht="13.5" customHeight="1">
      <c r="A1674" s="1248">
        <v>44317</v>
      </c>
      <c r="B1674" s="172" t="s">
        <v>166</v>
      </c>
      <c r="C1674" s="172" t="s">
        <v>66</v>
      </c>
      <c r="D1674" s="172">
        <v>30</v>
      </c>
      <c r="E1674" s="172">
        <v>30</v>
      </c>
      <c r="F1674" s="172"/>
      <c r="G1674" s="172"/>
      <c r="H1674" s="1251"/>
      <c r="I1674" s="172"/>
      <c r="J1674" s="172">
        <v>0</v>
      </c>
      <c r="K1674" s="172"/>
      <c r="L1674" s="172"/>
      <c r="M1674" s="172"/>
      <c r="N1674" s="172"/>
      <c r="O1674" s="172">
        <v>0</v>
      </c>
      <c r="P1674" s="172"/>
      <c r="Q1674" s="172"/>
      <c r="R1674" s="172"/>
      <c r="S1674" s="172"/>
      <c r="T1674" s="172">
        <v>0</v>
      </c>
      <c r="U1674" s="172">
        <v>0</v>
      </c>
      <c r="V1674" s="172">
        <v>0</v>
      </c>
      <c r="W1674" s="172">
        <v>0</v>
      </c>
      <c r="X1674" s="172">
        <v>0</v>
      </c>
      <c r="Y1674" s="172">
        <v>0</v>
      </c>
      <c r="Z1674" s="172">
        <v>0</v>
      </c>
      <c r="AA1674" s="172">
        <v>0</v>
      </c>
      <c r="AB1674" s="172">
        <v>1.8999999999999966</v>
      </c>
      <c r="AC1674" s="172">
        <v>0</v>
      </c>
      <c r="AD1674" s="172">
        <v>56.999999999999901</v>
      </c>
      <c r="AE1674" s="172">
        <v>0</v>
      </c>
      <c r="AF1674" s="172">
        <v>0</v>
      </c>
      <c r="AG1674" s="172"/>
      <c r="AH1674" s="172">
        <v>0</v>
      </c>
      <c r="AI1674" s="172">
        <v>0</v>
      </c>
      <c r="AJ1674" s="172"/>
      <c r="AK1674" s="172"/>
      <c r="AL1674" s="172"/>
      <c r="AM1674" s="172"/>
      <c r="AN1674" s="172"/>
      <c r="AO1674" s="172"/>
      <c r="AP1674" s="172"/>
      <c r="AQ1674" s="172"/>
      <c r="AR1674" s="172"/>
      <c r="AS1674" s="172"/>
      <c r="AT1674" s="172"/>
      <c r="AU1674" s="172"/>
      <c r="AV1674" s="172"/>
      <c r="AW1674" s="172"/>
      <c r="AX1674" s="172"/>
      <c r="AY1674" s="172"/>
      <c r="AZ1674" s="172"/>
      <c r="BA1674" s="172"/>
      <c r="BB1674" s="172"/>
      <c r="BC1674" s="172"/>
      <c r="BD1674" s="172"/>
      <c r="BE1674" s="172"/>
      <c r="BF1674" s="172"/>
      <c r="BG1674" s="172"/>
      <c r="BH1674" s="172"/>
      <c r="BI1674" s="172"/>
      <c r="BJ1674" s="172"/>
      <c r="BK1674" s="172"/>
      <c r="BL1674" s="172"/>
      <c r="BM1674" s="172"/>
      <c r="BN1674" s="172"/>
      <c r="BO1674" s="172"/>
      <c r="BP1674" s="172"/>
      <c r="BQ1674" s="172"/>
      <c r="BR1674" s="172"/>
    </row>
    <row r="1675" spans="1:70" s="1167" customFormat="1" ht="13.5" customHeight="1">
      <c r="A1675" s="1248">
        <v>44317</v>
      </c>
      <c r="B1675" s="172" t="s">
        <v>145</v>
      </c>
      <c r="C1675" s="172" t="s">
        <v>389</v>
      </c>
      <c r="D1675" s="172">
        <v>16</v>
      </c>
      <c r="E1675" s="172">
        <v>16</v>
      </c>
      <c r="F1675" s="172"/>
      <c r="G1675" s="172"/>
      <c r="H1675" s="1251">
        <v>1</v>
      </c>
      <c r="I1675" s="172"/>
      <c r="J1675" s="172">
        <v>16</v>
      </c>
      <c r="K1675" s="172"/>
      <c r="L1675" s="172"/>
      <c r="M1675" s="172">
        <v>1</v>
      </c>
      <c r="N1675" s="172"/>
      <c r="O1675" s="172">
        <v>16</v>
      </c>
      <c r="P1675" s="172"/>
      <c r="Q1675" s="172"/>
      <c r="R1675" s="172">
        <v>1</v>
      </c>
      <c r="S1675" s="172"/>
      <c r="T1675" s="172">
        <v>16</v>
      </c>
      <c r="U1675" s="172">
        <v>0</v>
      </c>
      <c r="V1675" s="172">
        <v>0</v>
      </c>
      <c r="W1675" s="172">
        <v>3</v>
      </c>
      <c r="X1675" s="172">
        <v>0</v>
      </c>
      <c r="Y1675" s="172">
        <v>48</v>
      </c>
      <c r="Z1675" s="172">
        <v>0</v>
      </c>
      <c r="AA1675" s="172">
        <v>0</v>
      </c>
      <c r="AB1675" s="172">
        <v>23</v>
      </c>
      <c r="AC1675" s="172">
        <v>0</v>
      </c>
      <c r="AD1675" s="172">
        <v>368</v>
      </c>
      <c r="AE1675" s="172">
        <v>0</v>
      </c>
      <c r="AF1675" s="172">
        <v>0</v>
      </c>
      <c r="AG1675" s="172"/>
      <c r="AH1675" s="172">
        <v>0</v>
      </c>
      <c r="AI1675" s="172">
        <v>0</v>
      </c>
      <c r="AJ1675" s="172"/>
      <c r="AK1675" s="172"/>
      <c r="AL1675" s="172"/>
      <c r="AM1675" s="172"/>
      <c r="AN1675" s="172"/>
      <c r="AO1675" s="172"/>
      <c r="AP1675" s="172"/>
      <c r="AQ1675" s="172"/>
      <c r="AR1675" s="172"/>
      <c r="AS1675" s="172"/>
      <c r="AT1675" s="172"/>
      <c r="AU1675" s="172"/>
      <c r="AV1675" s="172"/>
      <c r="AW1675" s="172"/>
      <c r="AX1675" s="172"/>
      <c r="AY1675" s="172"/>
      <c r="AZ1675" s="172"/>
      <c r="BA1675" s="172"/>
      <c r="BB1675" s="172"/>
      <c r="BC1675" s="172"/>
      <c r="BD1675" s="172"/>
      <c r="BE1675" s="172"/>
      <c r="BF1675" s="172"/>
      <c r="BG1675" s="172"/>
      <c r="BH1675" s="172"/>
      <c r="BI1675" s="172"/>
      <c r="BJ1675" s="172"/>
      <c r="BK1675" s="172"/>
      <c r="BL1675" s="172"/>
      <c r="BM1675" s="172"/>
      <c r="BN1675" s="172"/>
      <c r="BO1675" s="172"/>
      <c r="BP1675" s="172"/>
      <c r="BQ1675" s="172"/>
      <c r="BR1675" s="172"/>
    </row>
    <row r="1676" spans="1:70" s="1167" customFormat="1" ht="13.5" customHeight="1">
      <c r="A1676" s="1248">
        <v>44317</v>
      </c>
      <c r="B1676" s="172" t="s">
        <v>136</v>
      </c>
      <c r="C1676" s="172" t="s">
        <v>66</v>
      </c>
      <c r="D1676" s="172">
        <v>120</v>
      </c>
      <c r="E1676" s="172">
        <v>120</v>
      </c>
      <c r="F1676" s="172"/>
      <c r="G1676" s="172"/>
      <c r="H1676" s="1251"/>
      <c r="I1676" s="172"/>
      <c r="J1676" s="172">
        <v>0</v>
      </c>
      <c r="K1676" s="172"/>
      <c r="L1676" s="172"/>
      <c r="M1676" s="172"/>
      <c r="N1676" s="172"/>
      <c r="O1676" s="172">
        <v>0</v>
      </c>
      <c r="P1676" s="172" t="s">
        <v>883</v>
      </c>
      <c r="Q1676" s="172"/>
      <c r="R1676" s="172"/>
      <c r="S1676" s="172"/>
      <c r="T1676" s="172">
        <v>0</v>
      </c>
      <c r="U1676" s="172">
        <v>0</v>
      </c>
      <c r="V1676" s="172">
        <v>0</v>
      </c>
      <c r="W1676" s="172">
        <v>0</v>
      </c>
      <c r="X1676" s="172">
        <v>0</v>
      </c>
      <c r="Y1676" s="172">
        <v>0</v>
      </c>
      <c r="Z1676" s="172">
        <v>0</v>
      </c>
      <c r="AA1676" s="172">
        <v>0</v>
      </c>
      <c r="AB1676" s="172">
        <v>11</v>
      </c>
      <c r="AC1676" s="172">
        <v>0</v>
      </c>
      <c r="AD1676" s="172">
        <v>1320</v>
      </c>
      <c r="AE1676" s="172">
        <v>0</v>
      </c>
      <c r="AF1676" s="172">
        <v>0</v>
      </c>
      <c r="AG1676" s="172"/>
      <c r="AH1676" s="172">
        <v>0</v>
      </c>
      <c r="AI1676" s="172">
        <v>0</v>
      </c>
      <c r="AJ1676" s="172"/>
      <c r="AK1676" s="172"/>
      <c r="AL1676" s="172"/>
      <c r="AM1676" s="172"/>
      <c r="AN1676" s="172"/>
      <c r="AO1676" s="172"/>
      <c r="AP1676" s="172"/>
      <c r="AQ1676" s="172"/>
      <c r="AR1676" s="172"/>
      <c r="AS1676" s="172"/>
      <c r="AT1676" s="172"/>
      <c r="AU1676" s="172"/>
      <c r="AV1676" s="172"/>
      <c r="AW1676" s="172"/>
      <c r="AX1676" s="172"/>
      <c r="AY1676" s="172"/>
      <c r="AZ1676" s="172"/>
      <c r="BA1676" s="172"/>
      <c r="BB1676" s="172"/>
      <c r="BC1676" s="172"/>
      <c r="BD1676" s="172"/>
      <c r="BE1676" s="172"/>
      <c r="BF1676" s="172"/>
      <c r="BG1676" s="172"/>
      <c r="BH1676" s="172"/>
      <c r="BI1676" s="172"/>
      <c r="BJ1676" s="172"/>
      <c r="BK1676" s="172"/>
      <c r="BL1676" s="172"/>
      <c r="BM1676" s="172"/>
      <c r="BN1676" s="172"/>
      <c r="BO1676" s="172"/>
      <c r="BP1676" s="172"/>
      <c r="BQ1676" s="172"/>
      <c r="BR1676" s="172"/>
    </row>
    <row r="1677" spans="1:70" s="1167" customFormat="1" ht="13.5" customHeight="1">
      <c r="A1677" s="1248">
        <v>44317</v>
      </c>
      <c r="B1677" s="172" t="s">
        <v>183</v>
      </c>
      <c r="C1677" s="172" t="s">
        <v>66</v>
      </c>
      <c r="D1677" s="172">
        <v>30</v>
      </c>
      <c r="E1677" s="172">
        <v>30</v>
      </c>
      <c r="F1677" s="172"/>
      <c r="G1677" s="172"/>
      <c r="H1677" s="1251">
        <v>0.1</v>
      </c>
      <c r="I1677" s="172"/>
      <c r="J1677" s="172">
        <v>3</v>
      </c>
      <c r="K1677" s="172"/>
      <c r="L1677" s="172"/>
      <c r="M1677" s="172">
        <v>0.2</v>
      </c>
      <c r="N1677" s="172"/>
      <c r="O1677" s="172">
        <v>6</v>
      </c>
      <c r="P1677" s="172"/>
      <c r="Q1677" s="172"/>
      <c r="R1677" s="172">
        <v>0.2</v>
      </c>
      <c r="S1677" s="172"/>
      <c r="T1677" s="172">
        <v>6</v>
      </c>
      <c r="U1677" s="172">
        <v>0</v>
      </c>
      <c r="V1677" s="172">
        <v>0</v>
      </c>
      <c r="W1677" s="172">
        <v>0.5</v>
      </c>
      <c r="X1677" s="172">
        <v>0</v>
      </c>
      <c r="Y1677" s="172">
        <v>15</v>
      </c>
      <c r="Z1677" s="172">
        <v>0</v>
      </c>
      <c r="AA1677" s="172">
        <v>0</v>
      </c>
      <c r="AB1677" s="172">
        <v>0.30000000000000004</v>
      </c>
      <c r="AC1677" s="172">
        <v>0</v>
      </c>
      <c r="AD1677" s="172">
        <v>9.0000000000000018</v>
      </c>
      <c r="AE1677" s="172">
        <v>0</v>
      </c>
      <c r="AF1677" s="172">
        <v>0</v>
      </c>
      <c r="AG1677" s="172">
        <v>5</v>
      </c>
      <c r="AH1677" s="172">
        <v>0</v>
      </c>
      <c r="AI1677" s="172">
        <v>150</v>
      </c>
      <c r="AJ1677" s="172"/>
      <c r="AK1677" s="172"/>
      <c r="AL1677" s="172"/>
      <c r="AM1677" s="172"/>
      <c r="AN1677" s="172"/>
      <c r="AO1677" s="172"/>
      <c r="AP1677" s="172"/>
      <c r="AQ1677" s="172"/>
      <c r="AR1677" s="172"/>
      <c r="AS1677" s="172"/>
      <c r="AT1677" s="172"/>
      <c r="AU1677" s="172"/>
      <c r="AV1677" s="172"/>
      <c r="AW1677" s="172"/>
      <c r="AX1677" s="172"/>
      <c r="AY1677" s="172"/>
      <c r="AZ1677" s="172"/>
      <c r="BA1677" s="172"/>
      <c r="BB1677" s="172"/>
      <c r="BC1677" s="172"/>
      <c r="BD1677" s="172"/>
      <c r="BE1677" s="172"/>
      <c r="BF1677" s="172"/>
      <c r="BG1677" s="172"/>
      <c r="BH1677" s="172"/>
      <c r="BI1677" s="172"/>
      <c r="BJ1677" s="172"/>
      <c r="BK1677" s="172"/>
      <c r="BL1677" s="172"/>
      <c r="BM1677" s="172"/>
      <c r="BN1677" s="172"/>
      <c r="BO1677" s="172"/>
      <c r="BP1677" s="172"/>
      <c r="BQ1677" s="172"/>
      <c r="BR1677" s="172"/>
    </row>
    <row r="1678" spans="1:70" s="1167" customFormat="1" ht="13.5" customHeight="1">
      <c r="A1678" s="1248">
        <v>44317</v>
      </c>
      <c r="B1678" s="172" t="s">
        <v>142</v>
      </c>
      <c r="C1678" s="172" t="s">
        <v>66</v>
      </c>
      <c r="D1678" s="172">
        <v>35</v>
      </c>
      <c r="E1678" s="172">
        <v>35</v>
      </c>
      <c r="F1678" s="172"/>
      <c r="G1678" s="172"/>
      <c r="H1678" s="1251"/>
      <c r="I1678" s="172"/>
      <c r="J1678" s="172">
        <v>0</v>
      </c>
      <c r="K1678" s="172"/>
      <c r="L1678" s="172"/>
      <c r="M1678" s="172"/>
      <c r="N1678" s="172"/>
      <c r="O1678" s="172">
        <v>0</v>
      </c>
      <c r="P1678" s="172"/>
      <c r="Q1678" s="172"/>
      <c r="R1678" s="172"/>
      <c r="S1678" s="172"/>
      <c r="T1678" s="172">
        <v>0</v>
      </c>
      <c r="U1678" s="172">
        <v>0</v>
      </c>
      <c r="V1678" s="172">
        <v>0</v>
      </c>
      <c r="W1678" s="172">
        <v>0</v>
      </c>
      <c r="X1678" s="172">
        <v>0</v>
      </c>
      <c r="Y1678" s="172">
        <v>0</v>
      </c>
      <c r="Z1678" s="172">
        <v>0</v>
      </c>
      <c r="AA1678" s="172">
        <v>0</v>
      </c>
      <c r="AB1678" s="172">
        <v>4.299999999999998</v>
      </c>
      <c r="AC1678" s="172">
        <v>0</v>
      </c>
      <c r="AD1678" s="172">
        <v>150.49999999999994</v>
      </c>
      <c r="AE1678" s="172">
        <v>0</v>
      </c>
      <c r="AF1678" s="172">
        <v>0</v>
      </c>
      <c r="AG1678" s="172"/>
      <c r="AH1678" s="172">
        <v>0</v>
      </c>
      <c r="AI1678" s="172">
        <v>0</v>
      </c>
      <c r="AJ1678" s="172"/>
      <c r="AK1678" s="172"/>
      <c r="AL1678" s="172"/>
      <c r="AM1678" s="172"/>
      <c r="AN1678" s="172"/>
      <c r="AO1678" s="172"/>
      <c r="AP1678" s="172"/>
      <c r="AQ1678" s="172"/>
      <c r="AR1678" s="172"/>
      <c r="AS1678" s="172"/>
      <c r="AT1678" s="172"/>
      <c r="AU1678" s="172"/>
      <c r="AV1678" s="172"/>
      <c r="AW1678" s="172"/>
      <c r="AX1678" s="172"/>
      <c r="AY1678" s="172"/>
      <c r="AZ1678" s="172"/>
      <c r="BA1678" s="172"/>
      <c r="BB1678" s="172"/>
      <c r="BC1678" s="172"/>
      <c r="BD1678" s="172"/>
      <c r="BE1678" s="172"/>
      <c r="BF1678" s="172"/>
      <c r="BG1678" s="172"/>
      <c r="BH1678" s="172"/>
      <c r="BI1678" s="172"/>
      <c r="BJ1678" s="172"/>
      <c r="BK1678" s="172"/>
      <c r="BL1678" s="172"/>
      <c r="BM1678" s="172"/>
      <c r="BN1678" s="172"/>
      <c r="BO1678" s="172"/>
      <c r="BP1678" s="172"/>
      <c r="BQ1678" s="172"/>
      <c r="BR1678" s="172"/>
    </row>
    <row r="1679" spans="1:70" s="1167" customFormat="1" ht="13.5" customHeight="1">
      <c r="A1679" s="1248">
        <v>44317</v>
      </c>
      <c r="B1679" s="172" t="s">
        <v>51</v>
      </c>
      <c r="C1679" s="172" t="s">
        <v>66</v>
      </c>
      <c r="D1679" s="172">
        <v>100</v>
      </c>
      <c r="E1679" s="172">
        <v>100</v>
      </c>
      <c r="F1679" s="172"/>
      <c r="G1679" s="172"/>
      <c r="H1679" s="1251"/>
      <c r="I1679" s="172"/>
      <c r="J1679" s="172">
        <v>0</v>
      </c>
      <c r="K1679" s="172"/>
      <c r="L1679" s="172"/>
      <c r="M1679" s="172"/>
      <c r="N1679" s="172"/>
      <c r="O1679" s="172">
        <v>0</v>
      </c>
      <c r="P1679" s="172"/>
      <c r="Q1679" s="172"/>
      <c r="R1679" s="172"/>
      <c r="S1679" s="172"/>
      <c r="T1679" s="172">
        <v>0</v>
      </c>
      <c r="U1679" s="172">
        <v>0</v>
      </c>
      <c r="V1679" s="172">
        <v>0</v>
      </c>
      <c r="W1679" s="172">
        <v>0</v>
      </c>
      <c r="X1679" s="172">
        <v>0</v>
      </c>
      <c r="Y1679" s="172">
        <v>0</v>
      </c>
      <c r="Z1679" s="172">
        <v>0</v>
      </c>
      <c r="AA1679" s="172">
        <v>0</v>
      </c>
      <c r="AB1679" s="172">
        <v>0.39999999999999963</v>
      </c>
      <c r="AC1679" s="172">
        <v>0</v>
      </c>
      <c r="AD1679" s="172">
        <v>39.999999999999964</v>
      </c>
      <c r="AE1679" s="172">
        <v>0</v>
      </c>
      <c r="AF1679" s="172">
        <v>0</v>
      </c>
      <c r="AG1679" s="172"/>
      <c r="AH1679" s="172">
        <v>0</v>
      </c>
      <c r="AI1679" s="172">
        <v>0</v>
      </c>
      <c r="AJ1679" s="172"/>
      <c r="AK1679" s="172"/>
      <c r="AL1679" s="172"/>
      <c r="AM1679" s="172"/>
      <c r="AN1679" s="172"/>
      <c r="AO1679" s="172"/>
      <c r="AP1679" s="172"/>
      <c r="AQ1679" s="172"/>
      <c r="AR1679" s="172"/>
      <c r="AS1679" s="172"/>
      <c r="AT1679" s="172"/>
      <c r="AU1679" s="172"/>
      <c r="AV1679" s="172"/>
      <c r="AW1679" s="172"/>
      <c r="AX1679" s="172"/>
      <c r="AY1679" s="172"/>
      <c r="AZ1679" s="172"/>
      <c r="BA1679" s="172"/>
      <c r="BB1679" s="172"/>
      <c r="BC1679" s="172"/>
      <c r="BD1679" s="172"/>
      <c r="BE1679" s="172"/>
      <c r="BF1679" s="172"/>
      <c r="BG1679" s="172"/>
      <c r="BH1679" s="172"/>
      <c r="BI1679" s="172"/>
      <c r="BJ1679" s="172"/>
      <c r="BK1679" s="172"/>
      <c r="BL1679" s="172"/>
      <c r="BM1679" s="172"/>
      <c r="BN1679" s="172"/>
      <c r="BO1679" s="172"/>
      <c r="BP1679" s="172"/>
      <c r="BQ1679" s="172"/>
      <c r="BR1679" s="172"/>
    </row>
    <row r="1680" spans="1:70" s="1167" customFormat="1" ht="13.5" customHeight="1">
      <c r="A1680" s="1248">
        <v>44317</v>
      </c>
      <c r="B1680" s="172" t="s">
        <v>935</v>
      </c>
      <c r="C1680" s="172" t="s">
        <v>66</v>
      </c>
      <c r="D1680" s="172">
        <v>50</v>
      </c>
      <c r="E1680" s="172">
        <v>50</v>
      </c>
      <c r="F1680" s="172"/>
      <c r="G1680" s="172"/>
      <c r="H1680" s="1251"/>
      <c r="I1680" s="172"/>
      <c r="J1680" s="172">
        <v>0</v>
      </c>
      <c r="K1680" s="172"/>
      <c r="L1680" s="172"/>
      <c r="M1680" s="172">
        <v>0.2</v>
      </c>
      <c r="N1680" s="172"/>
      <c r="O1680" s="172">
        <v>10</v>
      </c>
      <c r="P1680" s="172"/>
      <c r="Q1680" s="172"/>
      <c r="R1680" s="172">
        <v>0.2</v>
      </c>
      <c r="S1680" s="172"/>
      <c r="T1680" s="172">
        <v>10</v>
      </c>
      <c r="U1680" s="172">
        <v>0</v>
      </c>
      <c r="V1680" s="172">
        <v>0</v>
      </c>
      <c r="W1680" s="172">
        <v>0.4</v>
      </c>
      <c r="X1680" s="172">
        <v>0</v>
      </c>
      <c r="Y1680" s="172">
        <v>20</v>
      </c>
      <c r="Z1680" s="172">
        <v>0</v>
      </c>
      <c r="AA1680" s="172">
        <v>0</v>
      </c>
      <c r="AB1680" s="172">
        <v>1.8000000000000007</v>
      </c>
      <c r="AC1680" s="172">
        <v>0</v>
      </c>
      <c r="AD1680" s="172">
        <v>90.000000000000028</v>
      </c>
      <c r="AE1680" s="172">
        <v>0</v>
      </c>
      <c r="AF1680" s="172">
        <v>0</v>
      </c>
      <c r="AG1680" s="172">
        <v>5</v>
      </c>
      <c r="AH1680" s="172">
        <v>0</v>
      </c>
      <c r="AI1680" s="172">
        <v>250</v>
      </c>
      <c r="AJ1680" s="172"/>
      <c r="AK1680" s="172"/>
      <c r="AL1680" s="172"/>
      <c r="AM1680" s="172"/>
      <c r="AN1680" s="172"/>
      <c r="AO1680" s="172"/>
      <c r="AP1680" s="172"/>
      <c r="AQ1680" s="172"/>
      <c r="AR1680" s="172"/>
      <c r="AS1680" s="172"/>
      <c r="AT1680" s="172"/>
      <c r="AU1680" s="172"/>
      <c r="AV1680" s="172"/>
      <c r="AW1680" s="172"/>
      <c r="AX1680" s="172"/>
      <c r="AY1680" s="172"/>
      <c r="AZ1680" s="172"/>
      <c r="BA1680" s="172"/>
      <c r="BB1680" s="172"/>
      <c r="BC1680" s="172"/>
      <c r="BD1680" s="172"/>
      <c r="BE1680" s="172"/>
      <c r="BF1680" s="172"/>
      <c r="BG1680" s="172"/>
      <c r="BH1680" s="172"/>
      <c r="BI1680" s="172"/>
      <c r="BJ1680" s="172"/>
      <c r="BK1680" s="172"/>
      <c r="BL1680" s="172"/>
      <c r="BM1680" s="172"/>
      <c r="BN1680" s="172"/>
      <c r="BO1680" s="172"/>
      <c r="BP1680" s="172"/>
      <c r="BQ1680" s="172"/>
      <c r="BR1680" s="172"/>
    </row>
    <row r="1681" spans="1:70" s="1167" customFormat="1" ht="13.5" customHeight="1">
      <c r="A1681" s="1248">
        <v>44317</v>
      </c>
      <c r="B1681" s="172" t="s">
        <v>168</v>
      </c>
      <c r="C1681" s="172" t="s">
        <v>66</v>
      </c>
      <c r="D1681" s="172">
        <v>100</v>
      </c>
      <c r="E1681" s="172">
        <v>91</v>
      </c>
      <c r="F1681" s="172"/>
      <c r="G1681" s="172"/>
      <c r="H1681" s="1251"/>
      <c r="I1681" s="172"/>
      <c r="J1681" s="172">
        <v>0</v>
      </c>
      <c r="K1681" s="172"/>
      <c r="L1681" s="172">
        <v>3</v>
      </c>
      <c r="M1681" s="172"/>
      <c r="N1681" s="172"/>
      <c r="O1681" s="172">
        <v>273</v>
      </c>
      <c r="P1681" s="172"/>
      <c r="Q1681" s="172"/>
      <c r="R1681" s="172"/>
      <c r="S1681" s="172"/>
      <c r="T1681" s="172">
        <v>0</v>
      </c>
      <c r="U1681" s="172">
        <v>0</v>
      </c>
      <c r="V1681" s="172">
        <v>3</v>
      </c>
      <c r="W1681" s="172">
        <v>0</v>
      </c>
      <c r="X1681" s="172">
        <v>0</v>
      </c>
      <c r="Y1681" s="172">
        <v>273</v>
      </c>
      <c r="Z1681" s="172">
        <v>0</v>
      </c>
      <c r="AA1681" s="172">
        <v>0</v>
      </c>
      <c r="AB1681" s="172">
        <v>0</v>
      </c>
      <c r="AC1681" s="172">
        <v>0</v>
      </c>
      <c r="AD1681" s="172">
        <v>0</v>
      </c>
      <c r="AE1681" s="172">
        <v>0</v>
      </c>
      <c r="AF1681" s="172">
        <v>3</v>
      </c>
      <c r="AG1681" s="172">
        <v>0</v>
      </c>
      <c r="AH1681" s="172">
        <v>0</v>
      </c>
      <c r="AI1681" s="172">
        <v>273</v>
      </c>
      <c r="AJ1681" s="172"/>
      <c r="AK1681" s="172"/>
      <c r="AL1681" s="172"/>
      <c r="AM1681" s="172"/>
      <c r="AN1681" s="172"/>
      <c r="AO1681" s="172"/>
      <c r="AP1681" s="172"/>
      <c r="AQ1681" s="172"/>
      <c r="AR1681" s="172"/>
      <c r="AS1681" s="172"/>
      <c r="AT1681" s="172"/>
      <c r="AU1681" s="172"/>
      <c r="AV1681" s="172"/>
      <c r="AW1681" s="172"/>
      <c r="AX1681" s="172"/>
      <c r="AY1681" s="172"/>
      <c r="AZ1681" s="172"/>
      <c r="BA1681" s="172"/>
      <c r="BB1681" s="172"/>
      <c r="BC1681" s="172"/>
      <c r="BD1681" s="172"/>
      <c r="BE1681" s="172"/>
      <c r="BF1681" s="172"/>
      <c r="BG1681" s="172"/>
      <c r="BH1681" s="172"/>
      <c r="BI1681" s="172"/>
      <c r="BJ1681" s="172"/>
      <c r="BK1681" s="172"/>
      <c r="BL1681" s="172"/>
      <c r="BM1681" s="172"/>
      <c r="BN1681" s="172"/>
      <c r="BO1681" s="172"/>
      <c r="BP1681" s="172"/>
      <c r="BQ1681" s="172"/>
      <c r="BR1681" s="172"/>
    </row>
    <row r="1682" spans="1:70" s="1167" customFormat="1" ht="13.5" customHeight="1">
      <c r="A1682" s="1248">
        <v>44317</v>
      </c>
      <c r="B1682" s="172" t="s">
        <v>925</v>
      </c>
      <c r="C1682" s="172" t="s">
        <v>66</v>
      </c>
      <c r="D1682" s="172">
        <v>125</v>
      </c>
      <c r="E1682" s="172">
        <v>125</v>
      </c>
      <c r="F1682" s="172"/>
      <c r="G1682" s="172">
        <v>2</v>
      </c>
      <c r="H1682" s="1251"/>
      <c r="I1682" s="172"/>
      <c r="J1682" s="172">
        <v>250</v>
      </c>
      <c r="K1682" s="172"/>
      <c r="L1682" s="172">
        <v>2</v>
      </c>
      <c r="M1682" s="172"/>
      <c r="N1682" s="172"/>
      <c r="O1682" s="172">
        <v>250</v>
      </c>
      <c r="P1682" s="172"/>
      <c r="Q1682" s="172"/>
      <c r="R1682" s="172"/>
      <c r="S1682" s="172"/>
      <c r="T1682" s="172">
        <v>0</v>
      </c>
      <c r="U1682" s="172">
        <v>0</v>
      </c>
      <c r="V1682" s="172">
        <v>4</v>
      </c>
      <c r="W1682" s="172">
        <v>0</v>
      </c>
      <c r="X1682" s="172">
        <v>0</v>
      </c>
      <c r="Y1682" s="172">
        <v>500</v>
      </c>
      <c r="Z1682" s="172">
        <v>0</v>
      </c>
      <c r="AA1682" s="172">
        <v>0</v>
      </c>
      <c r="AB1682" s="172">
        <v>0</v>
      </c>
      <c r="AC1682" s="172">
        <v>0</v>
      </c>
      <c r="AD1682" s="172">
        <v>0</v>
      </c>
      <c r="AE1682" s="172">
        <v>0</v>
      </c>
      <c r="AF1682" s="172">
        <v>4</v>
      </c>
      <c r="AG1682" s="172">
        <v>0</v>
      </c>
      <c r="AH1682" s="172">
        <v>0</v>
      </c>
      <c r="AI1682" s="172">
        <v>500</v>
      </c>
      <c r="AJ1682" s="172"/>
      <c r="AK1682" s="172"/>
      <c r="AL1682" s="172"/>
      <c r="AM1682" s="172"/>
      <c r="AN1682" s="172"/>
      <c r="AO1682" s="172"/>
      <c r="AP1682" s="172"/>
      <c r="AQ1682" s="172"/>
      <c r="AR1682" s="172"/>
      <c r="AS1682" s="172"/>
      <c r="AT1682" s="172"/>
      <c r="AU1682" s="172"/>
      <c r="AV1682" s="172"/>
      <c r="AW1682" s="172"/>
      <c r="AX1682" s="172"/>
      <c r="AY1682" s="172"/>
      <c r="AZ1682" s="172"/>
      <c r="BA1682" s="172"/>
      <c r="BB1682" s="172"/>
      <c r="BC1682" s="172"/>
      <c r="BD1682" s="172"/>
      <c r="BE1682" s="172"/>
      <c r="BF1682" s="172"/>
      <c r="BG1682" s="172"/>
      <c r="BH1682" s="172"/>
      <c r="BI1682" s="172"/>
      <c r="BJ1682" s="172"/>
      <c r="BK1682" s="172"/>
      <c r="BL1682" s="172"/>
      <c r="BM1682" s="172"/>
      <c r="BN1682" s="172"/>
      <c r="BO1682" s="172"/>
      <c r="BP1682" s="172"/>
      <c r="BQ1682" s="172"/>
      <c r="BR1682" s="172"/>
    </row>
    <row r="1683" spans="1:70" s="1167" customFormat="1" ht="13.5" customHeight="1">
      <c r="A1683" s="1248">
        <v>44317</v>
      </c>
      <c r="B1683" s="172" t="s">
        <v>134</v>
      </c>
      <c r="C1683" s="172" t="s">
        <v>66</v>
      </c>
      <c r="D1683" s="172">
        <v>39</v>
      </c>
      <c r="E1683" s="172">
        <v>39</v>
      </c>
      <c r="F1683" s="172"/>
      <c r="G1683" s="172"/>
      <c r="H1683" s="1251"/>
      <c r="I1683" s="172"/>
      <c r="J1683" s="172">
        <v>0</v>
      </c>
      <c r="K1683" s="172"/>
      <c r="L1683" s="172">
        <v>3.5</v>
      </c>
      <c r="M1683" s="172"/>
      <c r="N1683" s="172"/>
      <c r="O1683" s="172">
        <v>136.5</v>
      </c>
      <c r="P1683" s="172"/>
      <c r="Q1683" s="172"/>
      <c r="R1683" s="172"/>
      <c r="S1683" s="172" t="s">
        <v>888</v>
      </c>
      <c r="T1683" s="172">
        <v>0</v>
      </c>
      <c r="U1683" s="172">
        <v>0</v>
      </c>
      <c r="V1683" s="172">
        <v>3.5</v>
      </c>
      <c r="W1683" s="172">
        <v>0</v>
      </c>
      <c r="X1683" s="172">
        <v>0</v>
      </c>
      <c r="Y1683" s="172">
        <v>136.5</v>
      </c>
      <c r="Z1683" s="172">
        <v>0</v>
      </c>
      <c r="AA1683" s="172">
        <v>0</v>
      </c>
      <c r="AB1683" s="172">
        <v>0</v>
      </c>
      <c r="AC1683" s="172">
        <v>0</v>
      </c>
      <c r="AD1683" s="172">
        <v>0</v>
      </c>
      <c r="AE1683" s="172">
        <v>0</v>
      </c>
      <c r="AF1683" s="172">
        <v>3.5</v>
      </c>
      <c r="AG1683" s="172">
        <v>0</v>
      </c>
      <c r="AH1683" s="172">
        <v>0</v>
      </c>
      <c r="AI1683" s="172">
        <v>136.5</v>
      </c>
      <c r="AJ1683" s="172"/>
      <c r="AK1683" s="172"/>
      <c r="AL1683" s="172"/>
      <c r="AM1683" s="172"/>
      <c r="AN1683" s="172"/>
      <c r="AO1683" s="172"/>
      <c r="AP1683" s="172"/>
      <c r="AQ1683" s="172"/>
      <c r="AR1683" s="172"/>
      <c r="AS1683" s="172"/>
      <c r="AT1683" s="172"/>
      <c r="AU1683" s="172"/>
      <c r="AV1683" s="172"/>
      <c r="AW1683" s="172"/>
      <c r="AX1683" s="172"/>
      <c r="AY1683" s="172"/>
      <c r="AZ1683" s="172"/>
      <c r="BA1683" s="172"/>
      <c r="BB1683" s="172"/>
      <c r="BC1683" s="172"/>
      <c r="BD1683" s="172"/>
      <c r="BE1683" s="172"/>
      <c r="BF1683" s="172"/>
      <c r="BG1683" s="172"/>
      <c r="BH1683" s="172"/>
      <c r="BI1683" s="172"/>
      <c r="BJ1683" s="172"/>
      <c r="BK1683" s="172"/>
      <c r="BL1683" s="172"/>
      <c r="BM1683" s="172"/>
      <c r="BN1683" s="172"/>
      <c r="BO1683" s="172"/>
      <c r="BP1683" s="172"/>
      <c r="BQ1683" s="172"/>
      <c r="BR1683" s="172"/>
    </row>
    <row r="1684" spans="1:70" s="1167" customFormat="1" ht="13.5" customHeight="1">
      <c r="A1684" s="1248">
        <v>44317</v>
      </c>
      <c r="B1684" s="172" t="s">
        <v>920</v>
      </c>
      <c r="C1684" s="172" t="s">
        <v>786</v>
      </c>
      <c r="D1684" s="172">
        <v>125</v>
      </c>
      <c r="E1684" s="172">
        <v>125</v>
      </c>
      <c r="F1684" s="172"/>
      <c r="G1684" s="172"/>
      <c r="H1684" s="1251" t="s">
        <v>883</v>
      </c>
      <c r="I1684" s="172" t="s">
        <v>883</v>
      </c>
      <c r="J1684" s="172">
        <v>0</v>
      </c>
      <c r="K1684" s="172"/>
      <c r="L1684" s="172">
        <v>1.5</v>
      </c>
      <c r="M1684" s="172"/>
      <c r="N1684" s="172"/>
      <c r="O1684" s="172">
        <v>187.5</v>
      </c>
      <c r="P1684" s="172"/>
      <c r="Q1684" s="172"/>
      <c r="R1684" s="172"/>
      <c r="S1684" s="172"/>
      <c r="T1684" s="172">
        <v>0</v>
      </c>
      <c r="U1684" s="172">
        <v>0</v>
      </c>
      <c r="V1684" s="172">
        <v>1.5</v>
      </c>
      <c r="W1684" s="172">
        <v>0</v>
      </c>
      <c r="X1684" s="172">
        <v>0</v>
      </c>
      <c r="Y1684" s="172">
        <v>187.5</v>
      </c>
      <c r="Z1684" s="172">
        <v>0</v>
      </c>
      <c r="AA1684" s="172">
        <v>0</v>
      </c>
      <c r="AB1684" s="172">
        <v>0</v>
      </c>
      <c r="AC1684" s="172">
        <v>0</v>
      </c>
      <c r="AD1684" s="172">
        <v>0</v>
      </c>
      <c r="AE1684" s="172">
        <v>0</v>
      </c>
      <c r="AF1684" s="172">
        <v>1.5</v>
      </c>
      <c r="AG1684" s="172">
        <v>0</v>
      </c>
      <c r="AH1684" s="172">
        <v>0</v>
      </c>
      <c r="AI1684" s="172">
        <v>187.5</v>
      </c>
      <c r="AJ1684" s="172"/>
      <c r="AK1684" s="172"/>
      <c r="AL1684" s="172"/>
      <c r="AM1684" s="172"/>
      <c r="AN1684" s="172"/>
      <c r="AO1684" s="172"/>
      <c r="AP1684" s="172"/>
      <c r="AQ1684" s="172"/>
      <c r="AR1684" s="172"/>
      <c r="AS1684" s="172"/>
      <c r="AT1684" s="172"/>
      <c r="AU1684" s="172"/>
      <c r="AV1684" s="172"/>
      <c r="AW1684" s="172"/>
      <c r="AX1684" s="172"/>
      <c r="AY1684" s="172"/>
      <c r="AZ1684" s="172"/>
      <c r="BA1684" s="172"/>
      <c r="BB1684" s="172"/>
      <c r="BC1684" s="172"/>
      <c r="BD1684" s="172"/>
      <c r="BE1684" s="172"/>
      <c r="BF1684" s="172"/>
      <c r="BG1684" s="172"/>
      <c r="BH1684" s="172"/>
      <c r="BI1684" s="172"/>
      <c r="BJ1684" s="172"/>
      <c r="BK1684" s="172"/>
      <c r="BL1684" s="172"/>
      <c r="BM1684" s="172"/>
      <c r="BN1684" s="172"/>
      <c r="BO1684" s="172"/>
      <c r="BP1684" s="172"/>
      <c r="BQ1684" s="172"/>
      <c r="BR1684" s="172"/>
    </row>
    <row r="1685" spans="1:70" s="1167" customFormat="1" ht="13.5" customHeight="1">
      <c r="A1685" s="1248">
        <v>44317</v>
      </c>
      <c r="B1685" s="172" t="s">
        <v>232</v>
      </c>
      <c r="C1685" s="172" t="s">
        <v>66</v>
      </c>
      <c r="D1685" s="172">
        <v>160</v>
      </c>
      <c r="E1685" s="172">
        <v>160</v>
      </c>
      <c r="F1685" s="172"/>
      <c r="G1685" s="172"/>
      <c r="H1685" s="1251"/>
      <c r="I1685" s="172"/>
      <c r="J1685" s="172">
        <v>0</v>
      </c>
      <c r="K1685" s="172"/>
      <c r="L1685" s="172">
        <v>1.5</v>
      </c>
      <c r="M1685" s="172"/>
      <c r="N1685" s="172"/>
      <c r="O1685" s="172">
        <v>240</v>
      </c>
      <c r="P1685" s="172"/>
      <c r="Q1685" s="172"/>
      <c r="R1685" s="172"/>
      <c r="S1685" s="172"/>
      <c r="T1685" s="172">
        <v>0</v>
      </c>
      <c r="U1685" s="172">
        <v>0</v>
      </c>
      <c r="V1685" s="172">
        <v>1.5</v>
      </c>
      <c r="W1685" s="172">
        <v>0</v>
      </c>
      <c r="X1685" s="172">
        <v>0</v>
      </c>
      <c r="Y1685" s="172">
        <v>240</v>
      </c>
      <c r="Z1685" s="172">
        <v>0</v>
      </c>
      <c r="AA1685" s="172">
        <v>0</v>
      </c>
      <c r="AB1685" s="172">
        <v>0</v>
      </c>
      <c r="AC1685" s="172">
        <v>0</v>
      </c>
      <c r="AD1685" s="172">
        <v>0</v>
      </c>
      <c r="AE1685" s="172">
        <v>0</v>
      </c>
      <c r="AF1685" s="172">
        <v>1.5</v>
      </c>
      <c r="AG1685" s="172">
        <v>0</v>
      </c>
      <c r="AH1685" s="172">
        <v>0</v>
      </c>
      <c r="AI1685" s="172">
        <v>240</v>
      </c>
      <c r="AJ1685" s="172"/>
      <c r="AK1685" s="172"/>
      <c r="AL1685" s="172"/>
      <c r="AM1685" s="172"/>
      <c r="AN1685" s="172"/>
      <c r="AO1685" s="172"/>
      <c r="AP1685" s="172"/>
      <c r="AQ1685" s="172"/>
      <c r="AR1685" s="172"/>
      <c r="AS1685" s="172"/>
      <c r="AT1685" s="172"/>
      <c r="AU1685" s="172"/>
      <c r="AV1685" s="172"/>
      <c r="AW1685" s="172"/>
      <c r="AX1685" s="172"/>
      <c r="AY1685" s="172"/>
      <c r="AZ1685" s="172"/>
      <c r="BA1685" s="172"/>
      <c r="BB1685" s="172"/>
      <c r="BC1685" s="172"/>
      <c r="BD1685" s="172"/>
      <c r="BE1685" s="172"/>
      <c r="BF1685" s="172"/>
      <c r="BG1685" s="172"/>
      <c r="BH1685" s="172"/>
      <c r="BI1685" s="172"/>
      <c r="BJ1685" s="172"/>
      <c r="BK1685" s="172"/>
      <c r="BL1685" s="172"/>
      <c r="BM1685" s="172"/>
      <c r="BN1685" s="172"/>
      <c r="BO1685" s="172"/>
      <c r="BP1685" s="172"/>
      <c r="BQ1685" s="172"/>
      <c r="BR1685" s="172"/>
    </row>
    <row r="1686" spans="1:70" s="1167" customFormat="1" ht="13.5" customHeight="1">
      <c r="A1686" s="1248">
        <v>44317</v>
      </c>
      <c r="B1686" s="172" t="s">
        <v>16</v>
      </c>
      <c r="C1686" s="172" t="s">
        <v>66</v>
      </c>
      <c r="D1686" s="172">
        <v>145</v>
      </c>
      <c r="E1686" s="172">
        <v>145</v>
      </c>
      <c r="F1686" s="172"/>
      <c r="G1686" s="172"/>
      <c r="H1686" s="1251"/>
      <c r="I1686" s="172"/>
      <c r="J1686" s="172">
        <v>0</v>
      </c>
      <c r="K1686" s="172"/>
      <c r="L1686" s="172"/>
      <c r="M1686" s="172"/>
      <c r="N1686" s="172"/>
      <c r="O1686" s="172">
        <v>0</v>
      </c>
      <c r="P1686" s="172"/>
      <c r="Q1686" s="172">
        <v>1.5</v>
      </c>
      <c r="R1686" s="172"/>
      <c r="S1686" s="172"/>
      <c r="T1686" s="172">
        <v>217.5</v>
      </c>
      <c r="U1686" s="172">
        <v>0</v>
      </c>
      <c r="V1686" s="172">
        <v>1.5</v>
      </c>
      <c r="W1686" s="172">
        <v>0</v>
      </c>
      <c r="X1686" s="172">
        <v>0</v>
      </c>
      <c r="Y1686" s="172">
        <v>217.5</v>
      </c>
      <c r="Z1686" s="172">
        <v>0</v>
      </c>
      <c r="AA1686" s="172">
        <v>0</v>
      </c>
      <c r="AB1686" s="172">
        <v>0</v>
      </c>
      <c r="AC1686" s="172">
        <v>0</v>
      </c>
      <c r="AD1686" s="172">
        <v>0</v>
      </c>
      <c r="AE1686" s="172">
        <v>0</v>
      </c>
      <c r="AF1686" s="172">
        <v>1.5</v>
      </c>
      <c r="AG1686" s="172">
        <v>0</v>
      </c>
      <c r="AH1686" s="172">
        <v>0</v>
      </c>
      <c r="AI1686" s="172">
        <v>217.5</v>
      </c>
      <c r="AJ1686" s="172"/>
      <c r="AK1686" s="172"/>
      <c r="AL1686" s="172"/>
      <c r="AM1686" s="172"/>
      <c r="AN1686" s="172"/>
      <c r="AO1686" s="172"/>
      <c r="AP1686" s="172"/>
      <c r="AQ1686" s="172"/>
      <c r="AR1686" s="172"/>
      <c r="AS1686" s="172"/>
      <c r="AT1686" s="172"/>
      <c r="AU1686" s="172"/>
      <c r="AV1686" s="172"/>
      <c r="AW1686" s="172"/>
      <c r="AX1686" s="172"/>
      <c r="AY1686" s="172"/>
      <c r="AZ1686" s="172"/>
      <c r="BA1686" s="172"/>
      <c r="BB1686" s="172"/>
      <c r="BC1686" s="172"/>
      <c r="BD1686" s="172"/>
      <c r="BE1686" s="172"/>
      <c r="BF1686" s="172"/>
      <c r="BG1686" s="172"/>
      <c r="BH1686" s="172"/>
      <c r="BI1686" s="172"/>
      <c r="BJ1686" s="172"/>
      <c r="BK1686" s="172"/>
      <c r="BL1686" s="172"/>
      <c r="BM1686" s="172"/>
      <c r="BN1686" s="172"/>
      <c r="BO1686" s="172"/>
      <c r="BP1686" s="172"/>
      <c r="BQ1686" s="172"/>
      <c r="BR1686" s="172"/>
    </row>
    <row r="1687" spans="1:70" s="1167" customFormat="1" ht="13.5" customHeight="1">
      <c r="A1687" s="1248">
        <v>44317</v>
      </c>
      <c r="B1687" s="172" t="s">
        <v>416</v>
      </c>
      <c r="C1687" s="172" t="s">
        <v>66</v>
      </c>
      <c r="D1687" s="172">
        <v>90</v>
      </c>
      <c r="E1687" s="172">
        <v>83</v>
      </c>
      <c r="F1687" s="172"/>
      <c r="G1687" s="172"/>
      <c r="H1687" s="1251"/>
      <c r="I1687" s="172"/>
      <c r="J1687" s="172">
        <v>0</v>
      </c>
      <c r="K1687" s="172"/>
      <c r="L1687" s="172"/>
      <c r="M1687" s="172"/>
      <c r="N1687" s="172"/>
      <c r="O1687" s="172">
        <v>0</v>
      </c>
      <c r="P1687" s="172"/>
      <c r="Q1687" s="172">
        <v>3</v>
      </c>
      <c r="R1687" s="172"/>
      <c r="S1687" s="172"/>
      <c r="T1687" s="172">
        <v>249</v>
      </c>
      <c r="U1687" s="172">
        <v>0</v>
      </c>
      <c r="V1687" s="172">
        <v>3</v>
      </c>
      <c r="W1687" s="172">
        <v>0</v>
      </c>
      <c r="X1687" s="172">
        <v>0</v>
      </c>
      <c r="Y1687" s="172">
        <v>249</v>
      </c>
      <c r="Z1687" s="172">
        <v>0</v>
      </c>
      <c r="AA1687" s="172">
        <v>0</v>
      </c>
      <c r="AB1687" s="172">
        <v>0</v>
      </c>
      <c r="AC1687" s="172">
        <v>0</v>
      </c>
      <c r="AD1687" s="172">
        <v>0</v>
      </c>
      <c r="AE1687" s="172">
        <v>0</v>
      </c>
      <c r="AF1687" s="172">
        <v>3</v>
      </c>
      <c r="AG1687" s="172">
        <v>0</v>
      </c>
      <c r="AH1687" s="172">
        <v>0</v>
      </c>
      <c r="AI1687" s="172">
        <v>249</v>
      </c>
      <c r="AJ1687" s="172"/>
      <c r="AK1687" s="172"/>
      <c r="AL1687" s="172"/>
      <c r="AM1687" s="172"/>
      <c r="AN1687" s="172"/>
      <c r="AO1687" s="172"/>
      <c r="AP1687" s="172"/>
      <c r="AQ1687" s="172"/>
      <c r="AR1687" s="172"/>
      <c r="AS1687" s="172"/>
      <c r="AT1687" s="172"/>
      <c r="AU1687" s="172"/>
      <c r="AV1687" s="172"/>
      <c r="AW1687" s="172"/>
      <c r="AX1687" s="172"/>
      <c r="AY1687" s="172"/>
      <c r="AZ1687" s="172"/>
      <c r="BA1687" s="172"/>
      <c r="BB1687" s="172"/>
      <c r="BC1687" s="172"/>
      <c r="BD1687" s="172"/>
      <c r="BE1687" s="172"/>
      <c r="BF1687" s="172"/>
      <c r="BG1687" s="172"/>
      <c r="BH1687" s="172"/>
      <c r="BI1687" s="172"/>
      <c r="BJ1687" s="172"/>
      <c r="BK1687" s="172"/>
      <c r="BL1687" s="172"/>
      <c r="BM1687" s="172"/>
      <c r="BN1687" s="172"/>
      <c r="BO1687" s="172"/>
      <c r="BP1687" s="172"/>
      <c r="BQ1687" s="172"/>
      <c r="BR1687" s="172"/>
    </row>
    <row r="1688" spans="1:70" s="1167" customFormat="1" ht="13.5" customHeight="1">
      <c r="A1688" s="1248">
        <v>44317</v>
      </c>
      <c r="B1688" s="172" t="s">
        <v>140</v>
      </c>
      <c r="C1688" s="172" t="s">
        <v>66</v>
      </c>
      <c r="D1688" s="172">
        <v>45</v>
      </c>
      <c r="E1688" s="172">
        <v>40</v>
      </c>
      <c r="F1688" s="172"/>
      <c r="G1688" s="172">
        <v>2</v>
      </c>
      <c r="H1688" s="1251"/>
      <c r="I1688" s="172"/>
      <c r="J1688" s="172">
        <v>80</v>
      </c>
      <c r="K1688" s="172"/>
      <c r="L1688" s="172"/>
      <c r="M1688" s="172"/>
      <c r="N1688" s="172"/>
      <c r="O1688" s="172">
        <v>0</v>
      </c>
      <c r="P1688" s="172"/>
      <c r="Q1688" s="172">
        <v>2</v>
      </c>
      <c r="R1688" s="172"/>
      <c r="S1688" s="172"/>
      <c r="T1688" s="172">
        <v>80</v>
      </c>
      <c r="U1688" s="172">
        <v>0</v>
      </c>
      <c r="V1688" s="172">
        <v>4</v>
      </c>
      <c r="W1688" s="172">
        <v>0</v>
      </c>
      <c r="X1688" s="172">
        <v>0</v>
      </c>
      <c r="Y1688" s="172">
        <v>160</v>
      </c>
      <c r="Z1688" s="172">
        <v>0</v>
      </c>
      <c r="AA1688" s="172">
        <v>0</v>
      </c>
      <c r="AB1688" s="172">
        <v>0</v>
      </c>
      <c r="AC1688" s="172">
        <v>0</v>
      </c>
      <c r="AD1688" s="172">
        <v>0</v>
      </c>
      <c r="AE1688" s="172">
        <v>0</v>
      </c>
      <c r="AF1688" s="172">
        <v>4</v>
      </c>
      <c r="AG1688" s="172">
        <v>0</v>
      </c>
      <c r="AH1688" s="172">
        <v>0</v>
      </c>
      <c r="AI1688" s="172">
        <v>160</v>
      </c>
      <c r="AJ1688" s="172"/>
      <c r="AK1688" s="172"/>
      <c r="AL1688" s="172"/>
      <c r="AM1688" s="172"/>
      <c r="AN1688" s="172"/>
      <c r="AO1688" s="172"/>
      <c r="AP1688" s="172"/>
      <c r="AQ1688" s="172"/>
      <c r="AR1688" s="172"/>
      <c r="AS1688" s="172"/>
      <c r="AT1688" s="172"/>
      <c r="AU1688" s="172"/>
      <c r="AV1688" s="172"/>
      <c r="AW1688" s="172"/>
      <c r="AX1688" s="172"/>
      <c r="AY1688" s="172"/>
      <c r="AZ1688" s="172"/>
      <c r="BA1688" s="172"/>
      <c r="BB1688" s="172"/>
      <c r="BC1688" s="172"/>
      <c r="BD1688" s="172"/>
      <c r="BE1688" s="172"/>
      <c r="BF1688" s="172"/>
      <c r="BG1688" s="172"/>
      <c r="BH1688" s="172"/>
      <c r="BI1688" s="172"/>
      <c r="BJ1688" s="172"/>
      <c r="BK1688" s="172"/>
      <c r="BL1688" s="172"/>
      <c r="BM1688" s="172"/>
      <c r="BN1688" s="172"/>
      <c r="BO1688" s="172"/>
      <c r="BP1688" s="172"/>
      <c r="BQ1688" s="172"/>
      <c r="BR1688" s="172"/>
    </row>
    <row r="1689" spans="1:70" s="1167" customFormat="1" ht="13.5" customHeight="1">
      <c r="A1689" s="1248">
        <v>44317</v>
      </c>
      <c r="B1689" s="172" t="s">
        <v>53</v>
      </c>
      <c r="C1689" s="172" t="s">
        <v>66</v>
      </c>
      <c r="D1689" s="172">
        <v>40</v>
      </c>
      <c r="E1689" s="172">
        <v>38</v>
      </c>
      <c r="F1689" s="172"/>
      <c r="G1689" s="172"/>
      <c r="H1689" s="1251"/>
      <c r="I1689" s="172"/>
      <c r="J1689" s="172">
        <v>0</v>
      </c>
      <c r="K1689" s="172"/>
      <c r="L1689" s="172"/>
      <c r="M1689" s="172"/>
      <c r="N1689" s="172"/>
      <c r="O1689" s="172">
        <v>0</v>
      </c>
      <c r="P1689" s="172"/>
      <c r="Q1689" s="172">
        <v>4</v>
      </c>
      <c r="R1689" s="172"/>
      <c r="S1689" s="172"/>
      <c r="T1689" s="172">
        <v>152</v>
      </c>
      <c r="U1689" s="172">
        <v>0</v>
      </c>
      <c r="V1689" s="172">
        <v>4</v>
      </c>
      <c r="W1689" s="172">
        <v>0</v>
      </c>
      <c r="X1689" s="172">
        <v>0</v>
      </c>
      <c r="Y1689" s="172">
        <v>152</v>
      </c>
      <c r="Z1689" s="172">
        <v>0</v>
      </c>
      <c r="AA1689" s="172">
        <v>0</v>
      </c>
      <c r="AB1689" s="172">
        <v>0</v>
      </c>
      <c r="AC1689" s="172">
        <v>0</v>
      </c>
      <c r="AD1689" s="172">
        <v>0</v>
      </c>
      <c r="AE1689" s="172">
        <v>0</v>
      </c>
      <c r="AF1689" s="172">
        <v>4</v>
      </c>
      <c r="AG1689" s="172">
        <v>0</v>
      </c>
      <c r="AH1689" s="172">
        <v>0</v>
      </c>
      <c r="AI1689" s="172">
        <v>152</v>
      </c>
      <c r="AJ1689" s="172"/>
      <c r="AK1689" s="172"/>
      <c r="AL1689" s="172"/>
      <c r="AM1689" s="172"/>
      <c r="AN1689" s="172"/>
      <c r="AO1689" s="172"/>
      <c r="AP1689" s="172"/>
      <c r="AQ1689" s="172"/>
      <c r="AR1689" s="172"/>
      <c r="AS1689" s="172"/>
      <c r="AT1689" s="172"/>
      <c r="AU1689" s="172"/>
      <c r="AV1689" s="172"/>
      <c r="AW1689" s="172"/>
      <c r="AX1689" s="172"/>
      <c r="AY1689" s="172"/>
      <c r="AZ1689" s="172"/>
      <c r="BA1689" s="172"/>
      <c r="BB1689" s="172"/>
      <c r="BC1689" s="172"/>
      <c r="BD1689" s="172"/>
      <c r="BE1689" s="172"/>
      <c r="BF1689" s="172"/>
      <c r="BG1689" s="172"/>
      <c r="BH1689" s="172"/>
      <c r="BI1689" s="172"/>
      <c r="BJ1689" s="172"/>
      <c r="BK1689" s="172"/>
      <c r="BL1689" s="172"/>
      <c r="BM1689" s="172"/>
      <c r="BN1689" s="172"/>
      <c r="BO1689" s="172"/>
      <c r="BP1689" s="172"/>
      <c r="BQ1689" s="172"/>
      <c r="BR1689" s="172"/>
    </row>
    <row r="1690" spans="1:70" s="1167" customFormat="1" ht="13.5" customHeight="1">
      <c r="A1690" s="1248">
        <v>44317</v>
      </c>
      <c r="B1690" s="172" t="s">
        <v>171</v>
      </c>
      <c r="C1690" s="172" t="s">
        <v>66</v>
      </c>
      <c r="D1690" s="172">
        <v>220</v>
      </c>
      <c r="E1690" s="172">
        <v>220</v>
      </c>
      <c r="F1690" s="172"/>
      <c r="G1690" s="172"/>
      <c r="H1690" s="1251"/>
      <c r="I1690" s="172"/>
      <c r="J1690" s="172">
        <v>0</v>
      </c>
      <c r="K1690" s="172"/>
      <c r="L1690" s="172"/>
      <c r="M1690" s="172"/>
      <c r="N1690" s="172"/>
      <c r="O1690" s="172">
        <v>0</v>
      </c>
      <c r="P1690" s="172"/>
      <c r="Q1690" s="172">
        <v>1</v>
      </c>
      <c r="R1690" s="172"/>
      <c r="S1690" s="172"/>
      <c r="T1690" s="172">
        <v>220</v>
      </c>
      <c r="U1690" s="172">
        <v>0</v>
      </c>
      <c r="V1690" s="172">
        <v>1</v>
      </c>
      <c r="W1690" s="172">
        <v>0</v>
      </c>
      <c r="X1690" s="172">
        <v>0</v>
      </c>
      <c r="Y1690" s="172">
        <v>220</v>
      </c>
      <c r="Z1690" s="172">
        <v>0</v>
      </c>
      <c r="AA1690" s="172">
        <v>0</v>
      </c>
      <c r="AB1690" s="172">
        <v>0</v>
      </c>
      <c r="AC1690" s="172">
        <v>0</v>
      </c>
      <c r="AD1690" s="172">
        <v>0</v>
      </c>
      <c r="AE1690" s="172">
        <v>0</v>
      </c>
      <c r="AF1690" s="172">
        <v>1</v>
      </c>
      <c r="AG1690" s="172">
        <v>0</v>
      </c>
      <c r="AH1690" s="172">
        <v>0</v>
      </c>
      <c r="AI1690" s="172">
        <v>220</v>
      </c>
      <c r="AJ1690" s="172"/>
      <c r="AK1690" s="172"/>
      <c r="AL1690" s="172"/>
      <c r="AM1690" s="172"/>
      <c r="AN1690" s="172"/>
      <c r="AO1690" s="172"/>
      <c r="AP1690" s="172"/>
      <c r="AQ1690" s="172"/>
      <c r="AR1690" s="172"/>
      <c r="AS1690" s="172"/>
      <c r="AT1690" s="172"/>
      <c r="AU1690" s="172"/>
      <c r="AV1690" s="172"/>
      <c r="AW1690" s="172"/>
      <c r="AX1690" s="172"/>
      <c r="AY1690" s="172"/>
      <c r="AZ1690" s="172"/>
      <c r="BA1690" s="172"/>
      <c r="BB1690" s="172"/>
      <c r="BC1690" s="172"/>
      <c r="BD1690" s="172"/>
      <c r="BE1690" s="172"/>
      <c r="BF1690" s="172"/>
      <c r="BG1690" s="172"/>
      <c r="BH1690" s="172"/>
      <c r="BI1690" s="172"/>
      <c r="BJ1690" s="172"/>
      <c r="BK1690" s="172"/>
      <c r="BL1690" s="172"/>
      <c r="BM1690" s="172"/>
      <c r="BN1690" s="172"/>
      <c r="BO1690" s="172"/>
      <c r="BP1690" s="172"/>
      <c r="BQ1690" s="172"/>
      <c r="BR1690" s="172"/>
    </row>
    <row r="1691" spans="1:70" s="1167" customFormat="1" ht="13.5" customHeight="1">
      <c r="A1691" s="1248">
        <v>44317</v>
      </c>
      <c r="B1691" s="172" t="s">
        <v>488</v>
      </c>
      <c r="C1691" s="172" t="s">
        <v>66</v>
      </c>
      <c r="D1691" s="172">
        <v>120</v>
      </c>
      <c r="E1691" s="172">
        <v>113</v>
      </c>
      <c r="F1691" s="172"/>
      <c r="G1691" s="172"/>
      <c r="H1691" s="1251"/>
      <c r="I1691" s="172"/>
      <c r="J1691" s="172">
        <v>0</v>
      </c>
      <c r="K1691" s="172"/>
      <c r="L1691" s="172"/>
      <c r="M1691" s="172"/>
      <c r="N1691" s="172"/>
      <c r="O1691" s="172">
        <v>0</v>
      </c>
      <c r="P1691" s="172"/>
      <c r="Q1691" s="172"/>
      <c r="R1691" s="172"/>
      <c r="S1691" s="172"/>
      <c r="T1691" s="172">
        <v>0</v>
      </c>
      <c r="U1691" s="172">
        <v>0</v>
      </c>
      <c r="V1691" s="172">
        <v>0</v>
      </c>
      <c r="W1691" s="172">
        <v>0</v>
      </c>
      <c r="X1691" s="172">
        <v>0</v>
      </c>
      <c r="Y1691" s="172">
        <v>0</v>
      </c>
      <c r="Z1691" s="172">
        <v>0</v>
      </c>
      <c r="AA1691" s="172">
        <v>0</v>
      </c>
      <c r="AB1691" s="172">
        <v>0</v>
      </c>
      <c r="AC1691" s="172">
        <v>0</v>
      </c>
      <c r="AD1691" s="172">
        <v>0</v>
      </c>
      <c r="AE1691" s="172">
        <v>0</v>
      </c>
      <c r="AF1691" s="172">
        <v>0</v>
      </c>
      <c r="AG1691" s="172">
        <v>0</v>
      </c>
      <c r="AH1691" s="172">
        <v>0</v>
      </c>
      <c r="AI1691" s="172">
        <v>0</v>
      </c>
      <c r="AJ1691" s="172"/>
      <c r="AK1691" s="172"/>
      <c r="AL1691" s="172"/>
      <c r="AM1691" s="172"/>
      <c r="AN1691" s="172"/>
      <c r="AO1691" s="172"/>
      <c r="AP1691" s="172"/>
      <c r="AQ1691" s="172"/>
      <c r="AR1691" s="172"/>
      <c r="AS1691" s="172"/>
      <c r="AT1691" s="172"/>
      <c r="AU1691" s="172"/>
      <c r="AV1691" s="172"/>
      <c r="AW1691" s="172"/>
      <c r="AX1691" s="172"/>
      <c r="AY1691" s="172"/>
      <c r="AZ1691" s="172"/>
      <c r="BA1691" s="172"/>
      <c r="BB1691" s="172"/>
      <c r="BC1691" s="172"/>
      <c r="BD1691" s="172"/>
      <c r="BE1691" s="172"/>
      <c r="BF1691" s="172"/>
      <c r="BG1691" s="172"/>
      <c r="BH1691" s="172"/>
      <c r="BI1691" s="172"/>
      <c r="BJ1691" s="172"/>
      <c r="BK1691" s="172"/>
      <c r="BL1691" s="172"/>
      <c r="BM1691" s="172"/>
      <c r="BN1691" s="172"/>
      <c r="BO1691" s="172"/>
      <c r="BP1691" s="172"/>
      <c r="BQ1691" s="172"/>
      <c r="BR1691" s="172"/>
    </row>
    <row r="1692" spans="1:70" s="1167" customFormat="1" ht="13.5" customHeight="1">
      <c r="A1692" s="1248">
        <v>44317</v>
      </c>
      <c r="B1692" s="172" t="s">
        <v>83</v>
      </c>
      <c r="C1692" s="172" t="s">
        <v>786</v>
      </c>
      <c r="D1692" s="172">
        <v>10</v>
      </c>
      <c r="E1692" s="172">
        <v>10</v>
      </c>
      <c r="F1692" s="172"/>
      <c r="G1692" s="172"/>
      <c r="H1692" s="1251"/>
      <c r="I1692" s="172"/>
      <c r="J1692" s="172">
        <v>0</v>
      </c>
      <c r="K1692" s="172"/>
      <c r="L1692" s="172"/>
      <c r="M1692" s="172">
        <v>5</v>
      </c>
      <c r="N1692" s="172"/>
      <c r="O1692" s="172">
        <v>50</v>
      </c>
      <c r="P1692" s="172"/>
      <c r="Q1692" s="172"/>
      <c r="R1692" s="172">
        <v>5</v>
      </c>
      <c r="S1692" s="172"/>
      <c r="T1692" s="172">
        <v>50</v>
      </c>
      <c r="U1692" s="172">
        <v>0</v>
      </c>
      <c r="V1692" s="172">
        <v>0</v>
      </c>
      <c r="W1692" s="172">
        <v>10</v>
      </c>
      <c r="X1692" s="172">
        <v>0</v>
      </c>
      <c r="Y1692" s="172">
        <v>100</v>
      </c>
      <c r="Z1692" s="172">
        <v>0</v>
      </c>
      <c r="AA1692" s="172">
        <v>0</v>
      </c>
      <c r="AB1692" s="172">
        <v>0</v>
      </c>
      <c r="AC1692" s="172">
        <v>0</v>
      </c>
      <c r="AD1692" s="172">
        <v>0</v>
      </c>
      <c r="AE1692" s="172">
        <v>0</v>
      </c>
      <c r="AF1692" s="172">
        <v>0</v>
      </c>
      <c r="AG1692" s="172">
        <v>10</v>
      </c>
      <c r="AH1692" s="172">
        <v>0</v>
      </c>
      <c r="AI1692" s="172">
        <v>100</v>
      </c>
      <c r="AJ1692" s="172"/>
      <c r="AK1692" s="172"/>
      <c r="AL1692" s="172"/>
      <c r="AM1692" s="172"/>
      <c r="AN1692" s="172"/>
      <c r="AO1692" s="172"/>
      <c r="AP1692" s="172"/>
      <c r="AQ1692" s="172"/>
      <c r="AR1692" s="172"/>
      <c r="AS1692" s="172"/>
      <c r="AT1692" s="172"/>
      <c r="AU1692" s="172"/>
      <c r="AV1692" s="172"/>
      <c r="AW1692" s="172"/>
      <c r="AX1692" s="172"/>
      <c r="AY1692" s="172"/>
      <c r="AZ1692" s="172"/>
      <c r="BA1692" s="172"/>
      <c r="BB1692" s="172"/>
      <c r="BC1692" s="172"/>
      <c r="BD1692" s="172"/>
      <c r="BE1692" s="172"/>
      <c r="BF1692" s="172"/>
      <c r="BG1692" s="172"/>
      <c r="BH1692" s="172"/>
      <c r="BI1692" s="172"/>
      <c r="BJ1692" s="172"/>
      <c r="BK1692" s="172"/>
      <c r="BL1692" s="172"/>
      <c r="BM1692" s="172"/>
      <c r="BN1692" s="172"/>
      <c r="BO1692" s="172"/>
      <c r="BP1692" s="172"/>
      <c r="BQ1692" s="172"/>
      <c r="BR1692" s="172"/>
    </row>
    <row r="1693" spans="1:70" s="1167" customFormat="1" ht="13.5" customHeight="1">
      <c r="A1693" s="1248">
        <v>44317</v>
      </c>
      <c r="B1693" s="172" t="s">
        <v>78</v>
      </c>
      <c r="C1693" s="172" t="s">
        <v>66</v>
      </c>
      <c r="D1693" s="172">
        <v>10</v>
      </c>
      <c r="E1693" s="172">
        <v>7</v>
      </c>
      <c r="F1693" s="172"/>
      <c r="G1693" s="172"/>
      <c r="H1693" s="1251"/>
      <c r="I1693" s="172"/>
      <c r="J1693" s="172">
        <v>0</v>
      </c>
      <c r="K1693" s="172"/>
      <c r="L1693" s="172"/>
      <c r="M1693" s="172"/>
      <c r="N1693" s="172"/>
      <c r="O1693" s="172">
        <v>0</v>
      </c>
      <c r="P1693" s="172"/>
      <c r="Q1693" s="172"/>
      <c r="R1693" s="172">
        <v>8</v>
      </c>
      <c r="S1693" s="172"/>
      <c r="T1693" s="172">
        <v>56</v>
      </c>
      <c r="U1693" s="172">
        <v>0</v>
      </c>
      <c r="V1693" s="172">
        <v>0</v>
      </c>
      <c r="W1693" s="172">
        <v>8</v>
      </c>
      <c r="X1693" s="172">
        <v>0</v>
      </c>
      <c r="Y1693" s="172">
        <v>56</v>
      </c>
      <c r="Z1693" s="172">
        <v>0</v>
      </c>
      <c r="AA1693" s="172">
        <v>0</v>
      </c>
      <c r="AB1693" s="172">
        <v>0</v>
      </c>
      <c r="AC1693" s="172">
        <v>0</v>
      </c>
      <c r="AD1693" s="172">
        <v>0</v>
      </c>
      <c r="AE1693" s="172">
        <v>0</v>
      </c>
      <c r="AF1693" s="172">
        <v>0</v>
      </c>
      <c r="AG1693" s="172">
        <v>8</v>
      </c>
      <c r="AH1693" s="172">
        <v>0</v>
      </c>
      <c r="AI1693" s="172">
        <v>56</v>
      </c>
      <c r="AJ1693" s="172"/>
      <c r="AK1693" s="172"/>
      <c r="AL1693" s="172"/>
      <c r="AM1693" s="172"/>
      <c r="AN1693" s="172"/>
      <c r="AO1693" s="172"/>
      <c r="AP1693" s="172"/>
      <c r="AQ1693" s="172"/>
      <c r="AR1693" s="172"/>
      <c r="AS1693" s="172"/>
      <c r="AT1693" s="172"/>
      <c r="AU1693" s="172"/>
      <c r="AV1693" s="172"/>
      <c r="AW1693" s="172"/>
      <c r="AX1693" s="172"/>
      <c r="AY1693" s="172"/>
      <c r="AZ1693" s="172"/>
      <c r="BA1693" s="172"/>
      <c r="BB1693" s="172"/>
      <c r="BC1693" s="172"/>
      <c r="BD1693" s="172"/>
      <c r="BE1693" s="172"/>
      <c r="BF1693" s="172"/>
      <c r="BG1693" s="172"/>
      <c r="BH1693" s="172"/>
      <c r="BI1693" s="172"/>
      <c r="BJ1693" s="172"/>
      <c r="BK1693" s="172"/>
      <c r="BL1693" s="172"/>
      <c r="BM1693" s="172"/>
      <c r="BN1693" s="172"/>
      <c r="BO1693" s="172"/>
      <c r="BP1693" s="172"/>
      <c r="BQ1693" s="172"/>
      <c r="BR1693" s="172"/>
    </row>
    <row r="1694" spans="1:70" s="1167" customFormat="1" ht="13.5" customHeight="1">
      <c r="A1694" s="1248">
        <v>44317</v>
      </c>
      <c r="B1694" s="172" t="s">
        <v>17</v>
      </c>
      <c r="C1694" s="172" t="s">
        <v>66</v>
      </c>
      <c r="D1694" s="172">
        <v>5</v>
      </c>
      <c r="E1694" s="172">
        <v>4</v>
      </c>
      <c r="F1694" s="172"/>
      <c r="G1694" s="172"/>
      <c r="H1694" s="1251"/>
      <c r="I1694" s="172"/>
      <c r="J1694" s="172">
        <v>0</v>
      </c>
      <c r="K1694" s="172"/>
      <c r="L1694" s="172"/>
      <c r="M1694" s="172">
        <v>8</v>
      </c>
      <c r="N1694" s="172"/>
      <c r="O1694" s="172">
        <v>32</v>
      </c>
      <c r="P1694" s="172"/>
      <c r="Q1694" s="172"/>
      <c r="R1694" s="172"/>
      <c r="S1694" s="172"/>
      <c r="T1694" s="172">
        <v>0</v>
      </c>
      <c r="U1694" s="172">
        <v>0</v>
      </c>
      <c r="V1694" s="172">
        <v>0</v>
      </c>
      <c r="W1694" s="172">
        <v>8</v>
      </c>
      <c r="X1694" s="172">
        <v>0</v>
      </c>
      <c r="Y1694" s="172">
        <v>32</v>
      </c>
      <c r="Z1694" s="172">
        <v>0</v>
      </c>
      <c r="AA1694" s="172">
        <v>0</v>
      </c>
      <c r="AB1694" s="172">
        <v>0</v>
      </c>
      <c r="AC1694" s="172">
        <v>0</v>
      </c>
      <c r="AD1694" s="172">
        <v>0</v>
      </c>
      <c r="AE1694" s="172">
        <v>0</v>
      </c>
      <c r="AF1694" s="172">
        <v>0</v>
      </c>
      <c r="AG1694" s="172">
        <v>8</v>
      </c>
      <c r="AH1694" s="172">
        <v>0</v>
      </c>
      <c r="AI1694" s="172">
        <v>32</v>
      </c>
      <c r="AJ1694" s="172"/>
      <c r="AK1694" s="172"/>
      <c r="AL1694" s="172"/>
      <c r="AM1694" s="172"/>
      <c r="AN1694" s="172"/>
      <c r="AO1694" s="172"/>
      <c r="AP1694" s="172"/>
      <c r="AQ1694" s="172"/>
      <c r="AR1694" s="172"/>
      <c r="AS1694" s="172"/>
      <c r="AT1694" s="172"/>
      <c r="AU1694" s="172"/>
      <c r="AV1694" s="172"/>
      <c r="AW1694" s="172"/>
      <c r="AX1694" s="172"/>
      <c r="AY1694" s="172"/>
      <c r="AZ1694" s="172"/>
      <c r="BA1694" s="172"/>
      <c r="BB1694" s="172"/>
      <c r="BC1694" s="172"/>
      <c r="BD1694" s="172"/>
      <c r="BE1694" s="172"/>
      <c r="BF1694" s="172"/>
      <c r="BG1694" s="172"/>
      <c r="BH1694" s="172"/>
      <c r="BI1694" s="172"/>
      <c r="BJ1694" s="172"/>
      <c r="BK1694" s="172"/>
      <c r="BL1694" s="172"/>
      <c r="BM1694" s="172"/>
      <c r="BN1694" s="172"/>
      <c r="BO1694" s="172"/>
      <c r="BP1694" s="172"/>
      <c r="BQ1694" s="172"/>
      <c r="BR1694" s="172"/>
    </row>
    <row r="1695" spans="1:70" s="1167" customFormat="1" ht="13.5" customHeight="1">
      <c r="A1695" s="1248">
        <v>44317</v>
      </c>
      <c r="B1695" s="172" t="s">
        <v>478</v>
      </c>
      <c r="C1695" s="172" t="s">
        <v>66</v>
      </c>
      <c r="D1695" s="172">
        <v>12</v>
      </c>
      <c r="E1695" s="172">
        <v>12</v>
      </c>
      <c r="F1695" s="172"/>
      <c r="G1695" s="172"/>
      <c r="H1695" s="1251">
        <v>3</v>
      </c>
      <c r="I1695" s="172"/>
      <c r="J1695" s="172">
        <v>36</v>
      </c>
      <c r="K1695" s="172"/>
      <c r="L1695" s="172"/>
      <c r="M1695" s="172"/>
      <c r="N1695" s="172"/>
      <c r="O1695" s="172">
        <v>0</v>
      </c>
      <c r="P1695" s="172"/>
      <c r="Q1695" s="172"/>
      <c r="R1695" s="172"/>
      <c r="S1695" s="172"/>
      <c r="T1695" s="172">
        <v>0</v>
      </c>
      <c r="U1695" s="172">
        <v>0</v>
      </c>
      <c r="V1695" s="172">
        <v>0</v>
      </c>
      <c r="W1695" s="172">
        <v>3</v>
      </c>
      <c r="X1695" s="172">
        <v>0</v>
      </c>
      <c r="Y1695" s="172">
        <v>36</v>
      </c>
      <c r="Z1695" s="172">
        <v>0</v>
      </c>
      <c r="AA1695" s="172">
        <v>0</v>
      </c>
      <c r="AB1695" s="172">
        <v>0</v>
      </c>
      <c r="AC1695" s="172">
        <v>0</v>
      </c>
      <c r="AD1695" s="172">
        <v>0</v>
      </c>
      <c r="AE1695" s="172">
        <v>0</v>
      </c>
      <c r="AF1695" s="172">
        <v>0</v>
      </c>
      <c r="AG1695" s="172">
        <v>3</v>
      </c>
      <c r="AH1695" s="172">
        <v>0</v>
      </c>
      <c r="AI1695" s="172">
        <v>36</v>
      </c>
      <c r="AJ1695" s="172"/>
      <c r="AK1695" s="172"/>
      <c r="AL1695" s="172"/>
      <c r="AM1695" s="172"/>
      <c r="AN1695" s="172"/>
      <c r="AO1695" s="172"/>
      <c r="AP1695" s="172"/>
      <c r="AQ1695" s="172"/>
      <c r="AR1695" s="172"/>
      <c r="AS1695" s="172"/>
      <c r="AT1695" s="172"/>
      <c r="AU1695" s="172"/>
      <c r="AV1695" s="172"/>
      <c r="AW1695" s="172"/>
      <c r="AX1695" s="172"/>
      <c r="AY1695" s="172"/>
      <c r="AZ1695" s="172"/>
      <c r="BA1695" s="172"/>
      <c r="BB1695" s="172"/>
      <c r="BC1695" s="172"/>
      <c r="BD1695" s="172"/>
      <c r="BE1695" s="172"/>
      <c r="BF1695" s="172"/>
      <c r="BG1695" s="172"/>
      <c r="BH1695" s="172"/>
      <c r="BI1695" s="172"/>
      <c r="BJ1695" s="172"/>
      <c r="BK1695" s="172"/>
      <c r="BL1695" s="172"/>
      <c r="BM1695" s="172"/>
      <c r="BN1695" s="172"/>
      <c r="BO1695" s="172"/>
      <c r="BP1695" s="172"/>
      <c r="BQ1695" s="172"/>
      <c r="BR1695" s="172"/>
    </row>
    <row r="1696" spans="1:70" s="1167" customFormat="1" ht="13.5" customHeight="1">
      <c r="A1696" s="1248">
        <v>44317</v>
      </c>
      <c r="B1696" s="172" t="s">
        <v>60</v>
      </c>
      <c r="C1696" s="172" t="s">
        <v>66</v>
      </c>
      <c r="D1696" s="172">
        <v>20</v>
      </c>
      <c r="E1696" s="172">
        <v>20</v>
      </c>
      <c r="F1696" s="172"/>
      <c r="G1696" s="172"/>
      <c r="H1696" s="1251"/>
      <c r="I1696" s="172"/>
      <c r="J1696" s="172">
        <v>0</v>
      </c>
      <c r="K1696" s="172"/>
      <c r="L1696" s="172"/>
      <c r="M1696" s="172">
        <v>0.5</v>
      </c>
      <c r="N1696" s="172"/>
      <c r="O1696" s="172">
        <v>10</v>
      </c>
      <c r="P1696" s="172"/>
      <c r="Q1696" s="172"/>
      <c r="R1696" s="172">
        <v>0.5</v>
      </c>
      <c r="S1696" s="172"/>
      <c r="T1696" s="172">
        <v>10</v>
      </c>
      <c r="U1696" s="172">
        <v>0</v>
      </c>
      <c r="V1696" s="172">
        <v>0</v>
      </c>
      <c r="W1696" s="172">
        <v>1</v>
      </c>
      <c r="X1696" s="172">
        <v>0</v>
      </c>
      <c r="Y1696" s="172">
        <v>20</v>
      </c>
      <c r="Z1696" s="172">
        <v>0</v>
      </c>
      <c r="AA1696" s="172">
        <v>0</v>
      </c>
      <c r="AB1696" s="172">
        <v>0</v>
      </c>
      <c r="AC1696" s="172">
        <v>0</v>
      </c>
      <c r="AD1696" s="172">
        <v>0</v>
      </c>
      <c r="AE1696" s="172">
        <v>0</v>
      </c>
      <c r="AF1696" s="172">
        <v>0</v>
      </c>
      <c r="AG1696" s="172">
        <v>1</v>
      </c>
      <c r="AH1696" s="172">
        <v>0</v>
      </c>
      <c r="AI1696" s="172">
        <v>20</v>
      </c>
      <c r="AJ1696" s="172"/>
      <c r="AK1696" s="172"/>
      <c r="AL1696" s="172"/>
      <c r="AM1696" s="172"/>
      <c r="AN1696" s="172"/>
      <c r="AO1696" s="172"/>
      <c r="AP1696" s="172"/>
      <c r="AQ1696" s="172"/>
      <c r="AR1696" s="172"/>
      <c r="AS1696" s="172"/>
      <c r="AT1696" s="172"/>
      <c r="AU1696" s="172"/>
      <c r="AV1696" s="172"/>
      <c r="AW1696" s="172"/>
      <c r="AX1696" s="172"/>
      <c r="AY1696" s="172"/>
      <c r="AZ1696" s="172"/>
      <c r="BA1696" s="172"/>
      <c r="BB1696" s="172"/>
      <c r="BC1696" s="172"/>
      <c r="BD1696" s="172"/>
      <c r="BE1696" s="172"/>
      <c r="BF1696" s="172"/>
      <c r="BG1696" s="172"/>
      <c r="BH1696" s="172"/>
      <c r="BI1696" s="172"/>
      <c r="BJ1696" s="172"/>
      <c r="BK1696" s="172"/>
      <c r="BL1696" s="172"/>
      <c r="BM1696" s="172"/>
      <c r="BN1696" s="172"/>
      <c r="BO1696" s="172"/>
      <c r="BP1696" s="172"/>
      <c r="BQ1696" s="172"/>
      <c r="BR1696" s="172"/>
    </row>
    <row r="1697" spans="1:70" s="1167" customFormat="1" ht="13.5" customHeight="1">
      <c r="A1697" s="1248">
        <v>44317</v>
      </c>
      <c r="B1697" s="172" t="s">
        <v>61</v>
      </c>
      <c r="C1697" s="172" t="s">
        <v>66</v>
      </c>
      <c r="D1697" s="172">
        <v>20</v>
      </c>
      <c r="E1697" s="172">
        <v>20</v>
      </c>
      <c r="F1697" s="172"/>
      <c r="G1697" s="172"/>
      <c r="H1697" s="1251">
        <v>0.2</v>
      </c>
      <c r="I1697" s="172"/>
      <c r="J1697" s="172">
        <v>4</v>
      </c>
      <c r="K1697" s="172"/>
      <c r="L1697" s="172"/>
      <c r="M1697" s="172">
        <v>0.4</v>
      </c>
      <c r="N1697" s="172"/>
      <c r="O1697" s="172">
        <v>8</v>
      </c>
      <c r="P1697" s="172"/>
      <c r="Q1697" s="172"/>
      <c r="R1697" s="172">
        <v>0.4</v>
      </c>
      <c r="S1697" s="172"/>
      <c r="T1697" s="172">
        <v>8</v>
      </c>
      <c r="U1697" s="172">
        <v>0</v>
      </c>
      <c r="V1697" s="172">
        <v>0</v>
      </c>
      <c r="W1697" s="172">
        <v>1</v>
      </c>
      <c r="X1697" s="172">
        <v>0</v>
      </c>
      <c r="Y1697" s="172">
        <v>20</v>
      </c>
      <c r="Z1697" s="172">
        <v>0</v>
      </c>
      <c r="AA1697" s="172">
        <v>0</v>
      </c>
      <c r="AB1697" s="172">
        <v>0</v>
      </c>
      <c r="AC1697" s="172">
        <v>0</v>
      </c>
      <c r="AD1697" s="172">
        <v>0</v>
      </c>
      <c r="AE1697" s="172">
        <v>0</v>
      </c>
      <c r="AF1697" s="172">
        <v>0</v>
      </c>
      <c r="AG1697" s="172">
        <v>1</v>
      </c>
      <c r="AH1697" s="172">
        <v>0</v>
      </c>
      <c r="AI1697" s="172">
        <v>20</v>
      </c>
      <c r="AJ1697" s="172"/>
      <c r="AK1697" s="172"/>
      <c r="AL1697" s="172"/>
      <c r="AM1697" s="172"/>
      <c r="AN1697" s="172"/>
      <c r="AO1697" s="172"/>
      <c r="AP1697" s="172"/>
      <c r="AQ1697" s="172"/>
      <c r="AR1697" s="172"/>
      <c r="AS1697" s="172"/>
      <c r="AT1697" s="172"/>
      <c r="AU1697" s="172"/>
      <c r="AV1697" s="172"/>
      <c r="AW1697" s="172"/>
      <c r="AX1697" s="172"/>
      <c r="AY1697" s="172"/>
      <c r="AZ1697" s="172"/>
      <c r="BA1697" s="172"/>
      <c r="BB1697" s="172"/>
      <c r="BC1697" s="172"/>
      <c r="BD1697" s="172"/>
      <c r="BE1697" s="172"/>
      <c r="BF1697" s="172"/>
      <c r="BG1697" s="172"/>
      <c r="BH1697" s="172"/>
      <c r="BI1697" s="172"/>
      <c r="BJ1697" s="172"/>
      <c r="BK1697" s="172"/>
      <c r="BL1697" s="172"/>
      <c r="BM1697" s="172"/>
      <c r="BN1697" s="172"/>
      <c r="BO1697" s="172"/>
      <c r="BP1697" s="172"/>
      <c r="BQ1697" s="172"/>
      <c r="BR1697" s="172"/>
    </row>
    <row r="1698" spans="1:70" s="1167" customFormat="1" ht="13.5" customHeight="1">
      <c r="A1698" s="1248">
        <v>44317</v>
      </c>
      <c r="B1698" s="172" t="s">
        <v>160</v>
      </c>
      <c r="C1698" s="172" t="s">
        <v>66</v>
      </c>
      <c r="D1698" s="172">
        <v>14</v>
      </c>
      <c r="E1698" s="172">
        <v>12</v>
      </c>
      <c r="F1698" s="172"/>
      <c r="G1698" s="172"/>
      <c r="H1698" s="1251"/>
      <c r="I1698" s="172"/>
      <c r="J1698" s="172">
        <v>0</v>
      </c>
      <c r="K1698" s="172"/>
      <c r="L1698" s="172"/>
      <c r="M1698" s="172">
        <v>1</v>
      </c>
      <c r="N1698" s="172"/>
      <c r="O1698" s="172">
        <v>12</v>
      </c>
      <c r="P1698" s="172"/>
      <c r="Q1698" s="172"/>
      <c r="R1698" s="172"/>
      <c r="S1698" s="172"/>
      <c r="T1698" s="172">
        <v>0</v>
      </c>
      <c r="U1698" s="172">
        <v>0</v>
      </c>
      <c r="V1698" s="172">
        <v>0</v>
      </c>
      <c r="W1698" s="172">
        <v>1</v>
      </c>
      <c r="X1698" s="172">
        <v>0</v>
      </c>
      <c r="Y1698" s="172">
        <v>12</v>
      </c>
      <c r="Z1698" s="172">
        <v>0</v>
      </c>
      <c r="AA1698" s="172">
        <v>0</v>
      </c>
      <c r="AB1698" s="172">
        <v>0</v>
      </c>
      <c r="AC1698" s="172">
        <v>0</v>
      </c>
      <c r="AD1698" s="172">
        <v>0</v>
      </c>
      <c r="AE1698" s="172">
        <v>0</v>
      </c>
      <c r="AF1698" s="172">
        <v>0</v>
      </c>
      <c r="AG1698" s="172">
        <v>1</v>
      </c>
      <c r="AH1698" s="172">
        <v>0</v>
      </c>
      <c r="AI1698" s="172">
        <v>12</v>
      </c>
      <c r="AJ1698" s="172"/>
      <c r="AK1698" s="172"/>
      <c r="AL1698" s="172"/>
      <c r="AM1698" s="172"/>
      <c r="AN1698" s="172"/>
      <c r="AO1698" s="172"/>
      <c r="AP1698" s="172"/>
      <c r="AQ1698" s="172"/>
      <c r="AR1698" s="172"/>
      <c r="AS1698" s="172"/>
      <c r="AT1698" s="172"/>
      <c r="AU1698" s="172"/>
      <c r="AV1698" s="172"/>
      <c r="AW1698" s="172"/>
      <c r="AX1698" s="172"/>
      <c r="AY1698" s="172"/>
      <c r="AZ1698" s="172"/>
      <c r="BA1698" s="172"/>
      <c r="BB1698" s="172"/>
      <c r="BC1698" s="172"/>
      <c r="BD1698" s="172"/>
      <c r="BE1698" s="172"/>
      <c r="BF1698" s="172"/>
      <c r="BG1698" s="172"/>
      <c r="BH1698" s="172"/>
      <c r="BI1698" s="172"/>
      <c r="BJ1698" s="172"/>
      <c r="BK1698" s="172"/>
      <c r="BL1698" s="172"/>
      <c r="BM1698" s="172"/>
      <c r="BN1698" s="172"/>
      <c r="BO1698" s="172"/>
      <c r="BP1698" s="172"/>
      <c r="BQ1698" s="172"/>
      <c r="BR1698" s="172"/>
    </row>
    <row r="1699" spans="1:70" s="1167" customFormat="1" ht="13.5" customHeight="1">
      <c r="A1699" s="1248">
        <v>44317</v>
      </c>
      <c r="B1699" s="172" t="s">
        <v>161</v>
      </c>
      <c r="C1699" s="172" t="s">
        <v>389</v>
      </c>
      <c r="D1699" s="172">
        <v>13</v>
      </c>
      <c r="E1699" s="172">
        <v>13</v>
      </c>
      <c r="F1699" s="172"/>
      <c r="G1699" s="172"/>
      <c r="H1699" s="1251"/>
      <c r="I1699" s="172"/>
      <c r="J1699" s="172">
        <v>0</v>
      </c>
      <c r="K1699" s="172"/>
      <c r="L1699" s="172"/>
      <c r="M1699" s="172"/>
      <c r="N1699" s="172"/>
      <c r="O1699" s="172">
        <v>0</v>
      </c>
      <c r="P1699" s="172"/>
      <c r="Q1699" s="172"/>
      <c r="R1699" s="172"/>
      <c r="S1699" s="172"/>
      <c r="T1699" s="172">
        <v>0</v>
      </c>
      <c r="U1699" s="172">
        <v>0</v>
      </c>
      <c r="V1699" s="172">
        <v>0</v>
      </c>
      <c r="W1699" s="172">
        <v>0</v>
      </c>
      <c r="X1699" s="172">
        <v>0</v>
      </c>
      <c r="Y1699" s="172">
        <v>0</v>
      </c>
      <c r="Z1699" s="172">
        <v>0</v>
      </c>
      <c r="AA1699" s="172">
        <v>0</v>
      </c>
      <c r="AB1699" s="172">
        <v>0</v>
      </c>
      <c r="AC1699" s="172">
        <v>0</v>
      </c>
      <c r="AD1699" s="172">
        <v>0</v>
      </c>
      <c r="AE1699" s="172">
        <v>0</v>
      </c>
      <c r="AF1699" s="172">
        <v>0</v>
      </c>
      <c r="AG1699" s="172">
        <v>0</v>
      </c>
      <c r="AH1699" s="172">
        <v>0</v>
      </c>
      <c r="AI1699" s="172">
        <v>0</v>
      </c>
      <c r="AJ1699" s="172"/>
      <c r="AK1699" s="172"/>
      <c r="AL1699" s="172"/>
      <c r="AM1699" s="172"/>
      <c r="AN1699" s="172"/>
      <c r="AO1699" s="172"/>
      <c r="AP1699" s="172"/>
      <c r="AQ1699" s="172"/>
      <c r="AR1699" s="172"/>
      <c r="AS1699" s="172"/>
      <c r="AT1699" s="172"/>
      <c r="AU1699" s="172"/>
      <c r="AV1699" s="172"/>
      <c r="AW1699" s="172"/>
      <c r="AX1699" s="172"/>
      <c r="AY1699" s="172"/>
      <c r="AZ1699" s="172"/>
      <c r="BA1699" s="172"/>
      <c r="BB1699" s="172"/>
      <c r="BC1699" s="172"/>
      <c r="BD1699" s="172"/>
      <c r="BE1699" s="172"/>
      <c r="BF1699" s="172"/>
      <c r="BG1699" s="172"/>
      <c r="BH1699" s="172"/>
      <c r="BI1699" s="172"/>
      <c r="BJ1699" s="172"/>
      <c r="BK1699" s="172"/>
      <c r="BL1699" s="172"/>
      <c r="BM1699" s="172"/>
      <c r="BN1699" s="172"/>
      <c r="BO1699" s="172"/>
      <c r="BP1699" s="172"/>
      <c r="BQ1699" s="172"/>
      <c r="BR1699" s="172"/>
    </row>
    <row r="1700" spans="1:70" s="1167" customFormat="1" ht="13.5" customHeight="1">
      <c r="A1700" s="1248">
        <v>44317</v>
      </c>
      <c r="B1700" s="172" t="s">
        <v>896</v>
      </c>
      <c r="C1700" s="172" t="s">
        <v>66</v>
      </c>
      <c r="D1700" s="172">
        <v>10</v>
      </c>
      <c r="E1700" s="172">
        <v>10</v>
      </c>
      <c r="F1700" s="172"/>
      <c r="G1700" s="172"/>
      <c r="H1700" s="1251"/>
      <c r="I1700" s="172"/>
      <c r="J1700" s="172">
        <v>0</v>
      </c>
      <c r="K1700" s="172"/>
      <c r="L1700" s="172"/>
      <c r="M1700" s="172"/>
      <c r="N1700" s="172"/>
      <c r="O1700" s="172">
        <v>0</v>
      </c>
      <c r="P1700" s="172"/>
      <c r="Q1700" s="172"/>
      <c r="R1700" s="172"/>
      <c r="S1700" s="172"/>
      <c r="T1700" s="172">
        <v>0</v>
      </c>
      <c r="U1700" s="172">
        <v>0</v>
      </c>
      <c r="V1700" s="172">
        <v>0</v>
      </c>
      <c r="W1700" s="172">
        <v>0</v>
      </c>
      <c r="X1700" s="172">
        <v>0</v>
      </c>
      <c r="Y1700" s="172">
        <v>0</v>
      </c>
      <c r="Z1700" s="172">
        <v>0</v>
      </c>
      <c r="AA1700" s="172">
        <v>0</v>
      </c>
      <c r="AB1700" s="172">
        <v>0</v>
      </c>
      <c r="AC1700" s="172">
        <v>0</v>
      </c>
      <c r="AD1700" s="172">
        <v>0</v>
      </c>
      <c r="AE1700" s="172">
        <v>0</v>
      </c>
      <c r="AF1700" s="172">
        <v>0</v>
      </c>
      <c r="AG1700" s="172">
        <v>0</v>
      </c>
      <c r="AH1700" s="172">
        <v>0</v>
      </c>
      <c r="AI1700" s="172">
        <v>0</v>
      </c>
      <c r="AJ1700" s="172"/>
      <c r="AK1700" s="172"/>
      <c r="AL1700" s="172"/>
      <c r="AM1700" s="172"/>
      <c r="AN1700" s="172"/>
      <c r="AO1700" s="172"/>
      <c r="AP1700" s="172"/>
      <c r="AQ1700" s="172"/>
      <c r="AR1700" s="172"/>
      <c r="AS1700" s="172"/>
      <c r="AT1700" s="172"/>
      <c r="AU1700" s="172"/>
      <c r="AV1700" s="172"/>
      <c r="AW1700" s="172"/>
      <c r="AX1700" s="172"/>
      <c r="AY1700" s="172"/>
      <c r="AZ1700" s="172"/>
      <c r="BA1700" s="172"/>
      <c r="BB1700" s="172"/>
      <c r="BC1700" s="172"/>
      <c r="BD1700" s="172"/>
      <c r="BE1700" s="172"/>
      <c r="BF1700" s="172"/>
      <c r="BG1700" s="172"/>
      <c r="BH1700" s="172"/>
      <c r="BI1700" s="172"/>
      <c r="BJ1700" s="172"/>
      <c r="BK1700" s="172"/>
      <c r="BL1700" s="172"/>
      <c r="BM1700" s="172"/>
      <c r="BN1700" s="172"/>
      <c r="BO1700" s="172"/>
      <c r="BP1700" s="172"/>
      <c r="BQ1700" s="172"/>
      <c r="BR1700" s="172"/>
    </row>
    <row r="1701" spans="1:70" s="1167" customFormat="1" ht="13.5" customHeight="1">
      <c r="A1701" s="1248">
        <v>44317</v>
      </c>
      <c r="B1701" s="172" t="s">
        <v>893</v>
      </c>
      <c r="C1701" s="172" t="s">
        <v>66</v>
      </c>
      <c r="D1701" s="172">
        <v>25</v>
      </c>
      <c r="E1701" s="172">
        <v>25</v>
      </c>
      <c r="F1701" s="172"/>
      <c r="G1701" s="172"/>
      <c r="H1701" s="1251"/>
      <c r="I1701" s="172"/>
      <c r="J1701" s="172">
        <v>0</v>
      </c>
      <c r="K1701" s="172"/>
      <c r="L1701" s="172"/>
      <c r="M1701" s="172"/>
      <c r="N1701" s="172"/>
      <c r="O1701" s="172">
        <v>0</v>
      </c>
      <c r="P1701" s="172"/>
      <c r="Q1701" s="172"/>
      <c r="R1701" s="172">
        <v>2</v>
      </c>
      <c r="S1701" s="172"/>
      <c r="T1701" s="172">
        <v>50</v>
      </c>
      <c r="U1701" s="172">
        <v>0</v>
      </c>
      <c r="V1701" s="172">
        <v>0</v>
      </c>
      <c r="W1701" s="172">
        <v>2</v>
      </c>
      <c r="X1701" s="172">
        <v>0</v>
      </c>
      <c r="Y1701" s="172">
        <v>50</v>
      </c>
      <c r="Z1701" s="172">
        <v>0</v>
      </c>
      <c r="AA1701" s="172">
        <v>0</v>
      </c>
      <c r="AB1701" s="172">
        <v>0</v>
      </c>
      <c r="AC1701" s="172">
        <v>0</v>
      </c>
      <c r="AD1701" s="172">
        <v>0</v>
      </c>
      <c r="AE1701" s="172">
        <v>0</v>
      </c>
      <c r="AF1701" s="172">
        <v>0</v>
      </c>
      <c r="AG1701" s="172">
        <v>2</v>
      </c>
      <c r="AH1701" s="172">
        <v>0</v>
      </c>
      <c r="AI1701" s="172">
        <v>50</v>
      </c>
      <c r="AJ1701" s="172"/>
      <c r="AK1701" s="172"/>
      <c r="AL1701" s="172"/>
      <c r="AM1701" s="172"/>
      <c r="AN1701" s="172"/>
      <c r="AO1701" s="172"/>
      <c r="AP1701" s="172"/>
      <c r="AQ1701" s="172"/>
      <c r="AR1701" s="172"/>
      <c r="AS1701" s="172"/>
      <c r="AT1701" s="172"/>
      <c r="AU1701" s="172"/>
      <c r="AV1701" s="172"/>
      <c r="AW1701" s="172"/>
      <c r="AX1701" s="172"/>
      <c r="AY1701" s="172"/>
      <c r="AZ1701" s="172"/>
      <c r="BA1701" s="172"/>
      <c r="BB1701" s="172"/>
      <c r="BC1701" s="172"/>
      <c r="BD1701" s="172"/>
      <c r="BE1701" s="172"/>
      <c r="BF1701" s="172"/>
      <c r="BG1701" s="172"/>
      <c r="BH1701" s="172"/>
      <c r="BI1701" s="172"/>
      <c r="BJ1701" s="172"/>
      <c r="BK1701" s="172"/>
      <c r="BL1701" s="172"/>
      <c r="BM1701" s="172"/>
      <c r="BN1701" s="172"/>
      <c r="BO1701" s="172"/>
      <c r="BP1701" s="172"/>
      <c r="BQ1701" s="172"/>
      <c r="BR1701" s="172"/>
    </row>
    <row r="1702" spans="1:70" s="1167" customFormat="1" ht="13.5" customHeight="1">
      <c r="A1702" s="1248">
        <v>44317</v>
      </c>
      <c r="B1702" s="172" t="s">
        <v>126</v>
      </c>
      <c r="C1702" s="172" t="s">
        <v>66</v>
      </c>
      <c r="D1702" s="172">
        <v>15</v>
      </c>
      <c r="E1702" s="172">
        <v>15</v>
      </c>
      <c r="F1702" s="172"/>
      <c r="G1702" s="172"/>
      <c r="H1702" s="1251"/>
      <c r="I1702" s="172"/>
      <c r="J1702" s="172">
        <v>0</v>
      </c>
      <c r="K1702" s="172"/>
      <c r="L1702" s="172"/>
      <c r="M1702" s="172"/>
      <c r="N1702" s="172"/>
      <c r="O1702" s="172">
        <v>0</v>
      </c>
      <c r="P1702" s="172"/>
      <c r="Q1702" s="172"/>
      <c r="R1702" s="172">
        <v>2</v>
      </c>
      <c r="S1702" s="172"/>
      <c r="T1702" s="172">
        <v>30</v>
      </c>
      <c r="U1702" s="172">
        <v>0</v>
      </c>
      <c r="V1702" s="172">
        <v>0</v>
      </c>
      <c r="W1702" s="172">
        <v>2</v>
      </c>
      <c r="X1702" s="172">
        <v>0</v>
      </c>
      <c r="Y1702" s="172">
        <v>30</v>
      </c>
      <c r="Z1702" s="172">
        <v>0</v>
      </c>
      <c r="AA1702" s="172">
        <v>0</v>
      </c>
      <c r="AB1702" s="172">
        <v>0</v>
      </c>
      <c r="AC1702" s="172">
        <v>0</v>
      </c>
      <c r="AD1702" s="172">
        <v>0</v>
      </c>
      <c r="AE1702" s="172">
        <v>0</v>
      </c>
      <c r="AF1702" s="172">
        <v>0</v>
      </c>
      <c r="AG1702" s="172">
        <v>2</v>
      </c>
      <c r="AH1702" s="172">
        <v>0</v>
      </c>
      <c r="AI1702" s="172">
        <v>30</v>
      </c>
      <c r="AJ1702" s="172"/>
      <c r="AK1702" s="172"/>
      <c r="AL1702" s="172"/>
      <c r="AM1702" s="172"/>
      <c r="AN1702" s="172"/>
      <c r="AO1702" s="172"/>
      <c r="AP1702" s="172"/>
      <c r="AQ1702" s="172"/>
      <c r="AR1702" s="172"/>
      <c r="AS1702" s="172"/>
      <c r="AT1702" s="172"/>
      <c r="AU1702" s="172"/>
      <c r="AV1702" s="172"/>
      <c r="AW1702" s="172"/>
      <c r="AX1702" s="172"/>
      <c r="AY1702" s="172"/>
      <c r="AZ1702" s="172"/>
      <c r="BA1702" s="172"/>
      <c r="BB1702" s="172"/>
      <c r="BC1702" s="172"/>
      <c r="BD1702" s="172"/>
      <c r="BE1702" s="172"/>
      <c r="BF1702" s="172"/>
      <c r="BG1702" s="172"/>
      <c r="BH1702" s="172"/>
      <c r="BI1702" s="172"/>
      <c r="BJ1702" s="172"/>
      <c r="BK1702" s="172"/>
      <c r="BL1702" s="172"/>
      <c r="BM1702" s="172"/>
      <c r="BN1702" s="172"/>
      <c r="BO1702" s="172"/>
      <c r="BP1702" s="172"/>
      <c r="BQ1702" s="172"/>
      <c r="BR1702" s="172"/>
    </row>
    <row r="1703" spans="1:70" s="1167" customFormat="1" ht="13.5" customHeight="1">
      <c r="A1703" s="1248">
        <v>44317</v>
      </c>
      <c r="B1703" s="172" t="s">
        <v>918</v>
      </c>
      <c r="C1703" s="172" t="s">
        <v>66</v>
      </c>
      <c r="D1703" s="172">
        <v>15</v>
      </c>
      <c r="E1703" s="172">
        <v>15</v>
      </c>
      <c r="F1703" s="172"/>
      <c r="G1703" s="172"/>
      <c r="H1703" s="1251"/>
      <c r="I1703" s="172"/>
      <c r="J1703" s="172">
        <v>0</v>
      </c>
      <c r="K1703" s="172"/>
      <c r="L1703" s="172"/>
      <c r="M1703" s="172"/>
      <c r="N1703" s="172"/>
      <c r="O1703" s="172">
        <v>0</v>
      </c>
      <c r="P1703" s="172"/>
      <c r="Q1703" s="172"/>
      <c r="R1703" s="172"/>
      <c r="S1703" s="172"/>
      <c r="T1703" s="172">
        <v>0</v>
      </c>
      <c r="U1703" s="172">
        <v>0</v>
      </c>
      <c r="V1703" s="172">
        <v>0</v>
      </c>
      <c r="W1703" s="172">
        <v>0</v>
      </c>
      <c r="X1703" s="172">
        <v>0</v>
      </c>
      <c r="Y1703" s="172">
        <v>0</v>
      </c>
      <c r="Z1703" s="172">
        <v>0</v>
      </c>
      <c r="AA1703" s="172">
        <v>0</v>
      </c>
      <c r="AB1703" s="172">
        <v>0</v>
      </c>
      <c r="AC1703" s="172">
        <v>0</v>
      </c>
      <c r="AD1703" s="172">
        <v>0</v>
      </c>
      <c r="AE1703" s="172">
        <v>0</v>
      </c>
      <c r="AF1703" s="172">
        <v>0</v>
      </c>
      <c r="AG1703" s="172">
        <v>0</v>
      </c>
      <c r="AH1703" s="172">
        <v>0</v>
      </c>
      <c r="AI1703" s="172">
        <v>0</v>
      </c>
      <c r="AJ1703" s="172"/>
      <c r="AK1703" s="172"/>
      <c r="AL1703" s="172"/>
      <c r="AM1703" s="172"/>
      <c r="AN1703" s="172"/>
      <c r="AO1703" s="172"/>
      <c r="AP1703" s="172"/>
      <c r="AQ1703" s="172"/>
      <c r="AR1703" s="172"/>
      <c r="AS1703" s="172"/>
      <c r="AT1703" s="172"/>
      <c r="AU1703" s="172"/>
      <c r="AV1703" s="172"/>
      <c r="AW1703" s="172"/>
      <c r="AX1703" s="172"/>
      <c r="AY1703" s="172"/>
      <c r="AZ1703" s="172"/>
      <c r="BA1703" s="172"/>
      <c r="BB1703" s="172"/>
      <c r="BC1703" s="172"/>
      <c r="BD1703" s="172"/>
      <c r="BE1703" s="172"/>
      <c r="BF1703" s="172"/>
      <c r="BG1703" s="172"/>
      <c r="BH1703" s="172"/>
      <c r="BI1703" s="172"/>
      <c r="BJ1703" s="172"/>
      <c r="BK1703" s="172"/>
      <c r="BL1703" s="172"/>
      <c r="BM1703" s="172"/>
      <c r="BN1703" s="172"/>
      <c r="BO1703" s="172"/>
      <c r="BP1703" s="172"/>
      <c r="BQ1703" s="172"/>
      <c r="BR1703" s="172"/>
    </row>
    <row r="1704" spans="1:70" s="1167" customFormat="1" ht="13.5" customHeight="1">
      <c r="A1704" s="1248">
        <v>44317</v>
      </c>
      <c r="B1704" s="172" t="s">
        <v>64</v>
      </c>
      <c r="C1704" s="172" t="s">
        <v>66</v>
      </c>
      <c r="D1704" s="172">
        <v>13</v>
      </c>
      <c r="E1704" s="172">
        <v>13</v>
      </c>
      <c r="F1704" s="172"/>
      <c r="G1704" s="172"/>
      <c r="H1704" s="1251"/>
      <c r="I1704" s="172"/>
      <c r="J1704" s="172">
        <v>0</v>
      </c>
      <c r="K1704" s="172"/>
      <c r="L1704" s="172"/>
      <c r="M1704" s="172"/>
      <c r="N1704" s="172"/>
      <c r="O1704" s="172">
        <v>0</v>
      </c>
      <c r="P1704" s="172"/>
      <c r="Q1704" s="172"/>
      <c r="R1704" s="172">
        <v>2</v>
      </c>
      <c r="S1704" s="172"/>
      <c r="T1704" s="172">
        <v>26</v>
      </c>
      <c r="U1704" s="172">
        <v>0</v>
      </c>
      <c r="V1704" s="172">
        <v>0</v>
      </c>
      <c r="W1704" s="172">
        <v>2</v>
      </c>
      <c r="X1704" s="172">
        <v>0</v>
      </c>
      <c r="Y1704" s="172">
        <v>26</v>
      </c>
      <c r="Z1704" s="172">
        <v>0</v>
      </c>
      <c r="AA1704" s="172">
        <v>0</v>
      </c>
      <c r="AB1704" s="172">
        <v>0</v>
      </c>
      <c r="AC1704" s="172">
        <v>0</v>
      </c>
      <c r="AD1704" s="172">
        <v>0</v>
      </c>
      <c r="AE1704" s="172">
        <v>0</v>
      </c>
      <c r="AF1704" s="172">
        <v>0</v>
      </c>
      <c r="AG1704" s="172">
        <v>2</v>
      </c>
      <c r="AH1704" s="172">
        <v>0</v>
      </c>
      <c r="AI1704" s="172">
        <v>26</v>
      </c>
      <c r="AJ1704" s="172"/>
      <c r="AK1704" s="172"/>
      <c r="AL1704" s="172"/>
      <c r="AM1704" s="172"/>
      <c r="AN1704" s="172"/>
      <c r="AO1704" s="172"/>
      <c r="AP1704" s="172"/>
      <c r="AQ1704" s="172"/>
      <c r="AR1704" s="172"/>
      <c r="AS1704" s="172"/>
      <c r="AT1704" s="172"/>
      <c r="AU1704" s="172"/>
      <c r="AV1704" s="172"/>
      <c r="AW1704" s="172"/>
      <c r="AX1704" s="172"/>
      <c r="AY1704" s="172"/>
      <c r="AZ1704" s="172"/>
      <c r="BA1704" s="172"/>
      <c r="BB1704" s="172"/>
      <c r="BC1704" s="172"/>
      <c r="BD1704" s="172"/>
      <c r="BE1704" s="172"/>
      <c r="BF1704" s="172"/>
      <c r="BG1704" s="172"/>
      <c r="BH1704" s="172"/>
      <c r="BI1704" s="172"/>
      <c r="BJ1704" s="172"/>
      <c r="BK1704" s="172"/>
      <c r="BL1704" s="172"/>
      <c r="BM1704" s="172"/>
      <c r="BN1704" s="172"/>
      <c r="BO1704" s="172"/>
      <c r="BP1704" s="172"/>
      <c r="BQ1704" s="172"/>
      <c r="BR1704" s="172"/>
    </row>
    <row r="1705" spans="1:70" s="1167" customFormat="1" ht="13.5" customHeight="1">
      <c r="A1705" s="1248">
        <v>44317</v>
      </c>
      <c r="B1705" s="172" t="s">
        <v>511</v>
      </c>
      <c r="C1705" s="172" t="s">
        <v>66</v>
      </c>
      <c r="D1705" s="172">
        <v>20</v>
      </c>
      <c r="E1705" s="172">
        <v>15</v>
      </c>
      <c r="F1705" s="172"/>
      <c r="G1705" s="172"/>
      <c r="H1705" s="1251"/>
      <c r="I1705" s="172"/>
      <c r="J1705" s="172">
        <v>0</v>
      </c>
      <c r="K1705" s="172"/>
      <c r="L1705" s="172"/>
      <c r="M1705" s="172"/>
      <c r="N1705" s="172"/>
      <c r="O1705" s="172">
        <v>0</v>
      </c>
      <c r="P1705" s="172"/>
      <c r="Q1705" s="172"/>
      <c r="R1705" s="172"/>
      <c r="S1705" s="172"/>
      <c r="T1705" s="172">
        <v>0</v>
      </c>
      <c r="U1705" s="172">
        <v>0</v>
      </c>
      <c r="V1705" s="172">
        <v>0</v>
      </c>
      <c r="W1705" s="172">
        <v>0</v>
      </c>
      <c r="X1705" s="172">
        <v>0</v>
      </c>
      <c r="Y1705" s="172">
        <v>0</v>
      </c>
      <c r="Z1705" s="172">
        <v>0</v>
      </c>
      <c r="AA1705" s="172">
        <v>0</v>
      </c>
      <c r="AB1705" s="172">
        <v>0</v>
      </c>
      <c r="AC1705" s="172">
        <v>0</v>
      </c>
      <c r="AD1705" s="172">
        <v>0</v>
      </c>
      <c r="AE1705" s="172">
        <v>0</v>
      </c>
      <c r="AF1705" s="172">
        <v>0</v>
      </c>
      <c r="AG1705" s="172">
        <v>0</v>
      </c>
      <c r="AH1705" s="172">
        <v>0</v>
      </c>
      <c r="AI1705" s="172">
        <v>0</v>
      </c>
      <c r="AJ1705" s="172"/>
      <c r="AK1705" s="172"/>
      <c r="AL1705" s="172"/>
      <c r="AM1705" s="172"/>
      <c r="AN1705" s="172"/>
      <c r="AO1705" s="172"/>
      <c r="AP1705" s="172"/>
      <c r="AQ1705" s="172"/>
      <c r="AR1705" s="172"/>
      <c r="AS1705" s="172"/>
      <c r="AT1705" s="172"/>
      <c r="AU1705" s="172"/>
      <c r="AV1705" s="172"/>
      <c r="AW1705" s="172"/>
      <c r="AX1705" s="172"/>
      <c r="AY1705" s="172"/>
      <c r="AZ1705" s="172"/>
      <c r="BA1705" s="172"/>
      <c r="BB1705" s="172"/>
      <c r="BC1705" s="172"/>
      <c r="BD1705" s="172"/>
      <c r="BE1705" s="172"/>
      <c r="BF1705" s="172"/>
      <c r="BG1705" s="172"/>
      <c r="BH1705" s="172"/>
      <c r="BI1705" s="172"/>
      <c r="BJ1705" s="172"/>
      <c r="BK1705" s="172"/>
      <c r="BL1705" s="172"/>
      <c r="BM1705" s="172"/>
      <c r="BN1705" s="172"/>
      <c r="BO1705" s="172"/>
      <c r="BP1705" s="172"/>
      <c r="BQ1705" s="172"/>
      <c r="BR1705" s="172"/>
    </row>
    <row r="1706" spans="1:70" s="1167" customFormat="1" ht="13.5" customHeight="1">
      <c r="A1706" s="1248">
        <v>44317</v>
      </c>
      <c r="B1706" s="172" t="s">
        <v>895</v>
      </c>
      <c r="C1706" s="172" t="s">
        <v>66</v>
      </c>
      <c r="D1706" s="172">
        <v>8</v>
      </c>
      <c r="E1706" s="172">
        <v>8</v>
      </c>
      <c r="F1706" s="172"/>
      <c r="G1706" s="172"/>
      <c r="H1706" s="1251"/>
      <c r="I1706" s="172"/>
      <c r="J1706" s="172">
        <v>0</v>
      </c>
      <c r="K1706" s="172"/>
      <c r="L1706" s="172"/>
      <c r="M1706" s="172">
        <v>2</v>
      </c>
      <c r="N1706" s="172"/>
      <c r="O1706" s="172">
        <v>16</v>
      </c>
      <c r="P1706" s="172"/>
      <c r="Q1706" s="172"/>
      <c r="R1706" s="172"/>
      <c r="S1706" s="172"/>
      <c r="T1706" s="172">
        <v>0</v>
      </c>
      <c r="U1706" s="172">
        <v>0</v>
      </c>
      <c r="V1706" s="172">
        <v>0</v>
      </c>
      <c r="W1706" s="172">
        <v>2</v>
      </c>
      <c r="X1706" s="172">
        <v>0</v>
      </c>
      <c r="Y1706" s="172">
        <v>16</v>
      </c>
      <c r="Z1706" s="172">
        <v>0</v>
      </c>
      <c r="AA1706" s="172">
        <v>0</v>
      </c>
      <c r="AB1706" s="172">
        <v>0</v>
      </c>
      <c r="AC1706" s="172">
        <v>0</v>
      </c>
      <c r="AD1706" s="172">
        <v>0</v>
      </c>
      <c r="AE1706" s="172">
        <v>0</v>
      </c>
      <c r="AF1706" s="172">
        <v>0</v>
      </c>
      <c r="AG1706" s="172">
        <v>2</v>
      </c>
      <c r="AH1706" s="172">
        <v>0</v>
      </c>
      <c r="AI1706" s="172">
        <v>16</v>
      </c>
      <c r="AJ1706" s="172"/>
      <c r="AK1706" s="172"/>
      <c r="AL1706" s="172"/>
      <c r="AM1706" s="172"/>
      <c r="AN1706" s="172"/>
      <c r="AO1706" s="172"/>
      <c r="AP1706" s="172"/>
      <c r="AQ1706" s="172"/>
      <c r="AR1706" s="172"/>
      <c r="AS1706" s="172"/>
      <c r="AT1706" s="172"/>
      <c r="AU1706" s="172"/>
      <c r="AV1706" s="172"/>
      <c r="AW1706" s="172"/>
      <c r="AX1706" s="172"/>
      <c r="AY1706" s="172"/>
      <c r="AZ1706" s="172"/>
      <c r="BA1706" s="172"/>
      <c r="BB1706" s="172"/>
      <c r="BC1706" s="172"/>
      <c r="BD1706" s="172"/>
      <c r="BE1706" s="172"/>
      <c r="BF1706" s="172"/>
      <c r="BG1706" s="172"/>
      <c r="BH1706" s="172"/>
      <c r="BI1706" s="172"/>
      <c r="BJ1706" s="172"/>
      <c r="BK1706" s="172"/>
      <c r="BL1706" s="172"/>
      <c r="BM1706" s="172"/>
      <c r="BN1706" s="172"/>
      <c r="BO1706" s="172"/>
      <c r="BP1706" s="172"/>
      <c r="BQ1706" s="172"/>
      <c r="BR1706" s="172"/>
    </row>
    <row r="1707" spans="1:70" s="1167" customFormat="1" ht="13.5" customHeight="1">
      <c r="A1707" s="1248">
        <v>44317</v>
      </c>
      <c r="B1707" s="172" t="s">
        <v>512</v>
      </c>
      <c r="C1707" s="172" t="s">
        <v>66</v>
      </c>
      <c r="D1707" s="172">
        <v>20</v>
      </c>
      <c r="E1707" s="172">
        <v>20</v>
      </c>
      <c r="F1707" s="172"/>
      <c r="G1707" s="172"/>
      <c r="H1707" s="1251"/>
      <c r="I1707" s="172"/>
      <c r="J1707" s="172">
        <v>0</v>
      </c>
      <c r="K1707" s="172"/>
      <c r="L1707" s="172"/>
      <c r="M1707" s="172"/>
      <c r="N1707" s="172"/>
      <c r="O1707" s="172">
        <v>0</v>
      </c>
      <c r="P1707" s="172"/>
      <c r="Q1707" s="172"/>
      <c r="R1707" s="172"/>
      <c r="S1707" s="172"/>
      <c r="T1707" s="172">
        <v>0</v>
      </c>
      <c r="U1707" s="172">
        <v>0</v>
      </c>
      <c r="V1707" s="172">
        <v>0</v>
      </c>
      <c r="W1707" s="172">
        <v>0</v>
      </c>
      <c r="X1707" s="172">
        <v>0</v>
      </c>
      <c r="Y1707" s="172">
        <v>0</v>
      </c>
      <c r="Z1707" s="172">
        <v>0</v>
      </c>
      <c r="AA1707" s="172">
        <v>0</v>
      </c>
      <c r="AB1707" s="172">
        <v>0</v>
      </c>
      <c r="AC1707" s="172">
        <v>0</v>
      </c>
      <c r="AD1707" s="172">
        <v>0</v>
      </c>
      <c r="AE1707" s="172">
        <v>0</v>
      </c>
      <c r="AF1707" s="172">
        <v>0</v>
      </c>
      <c r="AG1707" s="172">
        <v>0</v>
      </c>
      <c r="AH1707" s="172">
        <v>0</v>
      </c>
      <c r="AI1707" s="172">
        <v>0</v>
      </c>
      <c r="AJ1707" s="172"/>
      <c r="AK1707" s="172"/>
      <c r="AL1707" s="172"/>
      <c r="AM1707" s="172"/>
      <c r="AN1707" s="172"/>
      <c r="AO1707" s="172"/>
      <c r="AP1707" s="172"/>
      <c r="AQ1707" s="172"/>
      <c r="AR1707" s="172"/>
      <c r="AS1707" s="172"/>
      <c r="AT1707" s="172"/>
      <c r="AU1707" s="172"/>
      <c r="AV1707" s="172"/>
      <c r="AW1707" s="172"/>
      <c r="AX1707" s="172"/>
      <c r="AY1707" s="172"/>
      <c r="AZ1707" s="172"/>
      <c r="BA1707" s="172"/>
      <c r="BB1707" s="172"/>
      <c r="BC1707" s="172"/>
      <c r="BD1707" s="172"/>
      <c r="BE1707" s="172"/>
      <c r="BF1707" s="172"/>
      <c r="BG1707" s="172"/>
      <c r="BH1707" s="172"/>
      <c r="BI1707" s="172"/>
      <c r="BJ1707" s="172"/>
      <c r="BK1707" s="172"/>
      <c r="BL1707" s="172"/>
      <c r="BM1707" s="172"/>
      <c r="BN1707" s="172"/>
      <c r="BO1707" s="172"/>
      <c r="BP1707" s="172"/>
      <c r="BQ1707" s="172"/>
      <c r="BR1707" s="172"/>
    </row>
    <row r="1708" spans="1:70" s="1167" customFormat="1" ht="13.5" customHeight="1">
      <c r="A1708" s="1218">
        <v>44318</v>
      </c>
      <c r="B1708" s="1167" t="s">
        <v>229</v>
      </c>
      <c r="C1708" s="1167" t="s">
        <v>66</v>
      </c>
      <c r="D1708" s="1167">
        <v>2</v>
      </c>
      <c r="E1708" s="1167">
        <v>2</v>
      </c>
      <c r="F1708" s="1167">
        <v>20</v>
      </c>
      <c r="J1708" s="1167">
        <v>40</v>
      </c>
      <c r="K1708" s="1167">
        <v>25</v>
      </c>
      <c r="O1708" s="1167">
        <v>50</v>
      </c>
      <c r="P1708" s="1167">
        <v>25</v>
      </c>
      <c r="T1708" s="1167">
        <v>50</v>
      </c>
      <c r="U1708" s="1167">
        <v>70</v>
      </c>
      <c r="V1708" s="1167">
        <v>0</v>
      </c>
      <c r="W1708" s="1167">
        <v>0</v>
      </c>
      <c r="X1708" s="1167">
        <v>0</v>
      </c>
      <c r="Y1708" s="1167">
        <v>140</v>
      </c>
      <c r="Z1708" s="1167">
        <v>8266</v>
      </c>
      <c r="AA1708" s="1167">
        <v>0</v>
      </c>
      <c r="AB1708" s="1167">
        <v>0</v>
      </c>
      <c r="AC1708" s="1167">
        <v>0</v>
      </c>
      <c r="AD1708" s="1167">
        <v>16532</v>
      </c>
      <c r="AI1708" s="1167">
        <v>0</v>
      </c>
      <c r="AJ1708" s="1167">
        <v>43</v>
      </c>
      <c r="AK1708" s="1167">
        <v>14</v>
      </c>
      <c r="AM1708" s="1167">
        <v>43</v>
      </c>
      <c r="AN1708" s="1167">
        <v>32</v>
      </c>
      <c r="AO1708" s="1167">
        <v>0.16</v>
      </c>
      <c r="AP1708" s="1167">
        <v>43</v>
      </c>
      <c r="AQ1708" s="1167">
        <v>32</v>
      </c>
      <c r="AR1708" s="1167">
        <v>0.28999999999999998</v>
      </c>
      <c r="AS1708" s="1167">
        <v>7</v>
      </c>
      <c r="AT1708" s="1167">
        <v>14</v>
      </c>
      <c r="AV1708" s="1167">
        <v>7</v>
      </c>
      <c r="AW1708" s="1167">
        <v>24</v>
      </c>
      <c r="AX1708" s="1167">
        <v>0.16</v>
      </c>
      <c r="AY1708" s="1167">
        <v>7</v>
      </c>
      <c r="AZ1708" s="1167">
        <v>24</v>
      </c>
      <c r="BA1708" s="1167">
        <v>0.26</v>
      </c>
      <c r="BG1708" s="1167">
        <v>6053.0999999999967</v>
      </c>
      <c r="BH1708" s="1167">
        <v>36</v>
      </c>
      <c r="BI1708" s="1167">
        <v>21.919999999999604</v>
      </c>
      <c r="BK1708" s="1167">
        <v>1705</v>
      </c>
    </row>
    <row r="1709" spans="1:70" s="1167" customFormat="1" ht="13.5" customHeight="1">
      <c r="A1709" s="1218">
        <v>44318</v>
      </c>
      <c r="B1709" s="1167" t="s">
        <v>848</v>
      </c>
      <c r="C1709" s="1167" t="s">
        <v>66</v>
      </c>
      <c r="D1709" s="1167">
        <v>2</v>
      </c>
      <c r="E1709" s="1167">
        <v>2</v>
      </c>
      <c r="J1709" s="1167">
        <v>0</v>
      </c>
      <c r="O1709" s="1167">
        <v>0</v>
      </c>
      <c r="T1709" s="1167">
        <v>0</v>
      </c>
      <c r="U1709" s="1167">
        <v>0</v>
      </c>
      <c r="V1709" s="1167">
        <v>0</v>
      </c>
      <c r="W1709" s="1167">
        <v>0</v>
      </c>
      <c r="X1709" s="1167">
        <v>0</v>
      </c>
      <c r="Y1709" s="1167">
        <v>0</v>
      </c>
      <c r="Z1709" s="1167">
        <v>1980</v>
      </c>
      <c r="AA1709" s="1167">
        <v>0</v>
      </c>
      <c r="AB1709" s="1167">
        <v>0</v>
      </c>
      <c r="AC1709" s="1167">
        <v>0</v>
      </c>
      <c r="AD1709" s="1167">
        <v>3960</v>
      </c>
      <c r="AI1709" s="1167">
        <v>0</v>
      </c>
      <c r="BK1709" s="1167">
        <v>1706</v>
      </c>
    </row>
    <row r="1710" spans="1:70" s="1167" customFormat="1" ht="13.5" customHeight="1">
      <c r="A1710" s="1218">
        <v>44318</v>
      </c>
      <c r="B1710" s="1167" t="s">
        <v>202</v>
      </c>
      <c r="C1710" s="1167" t="s">
        <v>66</v>
      </c>
      <c r="D1710" s="1167">
        <v>12.6</v>
      </c>
      <c r="E1710" s="1167">
        <v>12.6</v>
      </c>
      <c r="F1710" s="1167">
        <v>8</v>
      </c>
      <c r="J1710" s="1167">
        <v>100.8</v>
      </c>
      <c r="K1710" s="1167">
        <v>14</v>
      </c>
      <c r="O1710" s="1167">
        <v>176.4</v>
      </c>
      <c r="P1710" s="1167">
        <v>14</v>
      </c>
      <c r="T1710" s="1167">
        <v>176.4</v>
      </c>
      <c r="U1710" s="1167">
        <v>36</v>
      </c>
      <c r="V1710" s="1167">
        <v>0</v>
      </c>
      <c r="W1710" s="1167">
        <v>0</v>
      </c>
      <c r="X1710" s="1167">
        <v>0</v>
      </c>
      <c r="Y1710" s="1167">
        <v>453.6</v>
      </c>
      <c r="Z1710" s="1167">
        <v>2850</v>
      </c>
      <c r="AA1710" s="1167">
        <v>0</v>
      </c>
      <c r="AB1710" s="1167">
        <v>0</v>
      </c>
      <c r="AC1710" s="1167">
        <v>0</v>
      </c>
      <c r="AD1710" s="1167">
        <v>35910</v>
      </c>
      <c r="AI1710" s="1167">
        <v>0</v>
      </c>
      <c r="BK1710" s="1167">
        <v>1707</v>
      </c>
    </row>
    <row r="1711" spans="1:70" s="1167" customFormat="1" ht="13.5" customHeight="1">
      <c r="A1711" s="1218">
        <v>44318</v>
      </c>
      <c r="B1711" s="1167" t="s">
        <v>850</v>
      </c>
      <c r="C1711" s="1167" t="s">
        <v>389</v>
      </c>
      <c r="D1711" s="1167">
        <v>10</v>
      </c>
      <c r="E1711" s="1167">
        <v>10</v>
      </c>
      <c r="J1711" s="1167">
        <v>0</v>
      </c>
      <c r="M1711" s="1167">
        <v>0.5</v>
      </c>
      <c r="O1711" s="1167">
        <v>5</v>
      </c>
      <c r="T1711" s="1167">
        <v>0</v>
      </c>
      <c r="U1711" s="1167">
        <v>0</v>
      </c>
      <c r="V1711" s="1167">
        <v>0</v>
      </c>
      <c r="W1711" s="1167">
        <v>0.5</v>
      </c>
      <c r="X1711" s="1167">
        <v>0</v>
      </c>
      <c r="Y1711" s="1167">
        <v>5</v>
      </c>
      <c r="Z1711" s="1167">
        <v>0</v>
      </c>
      <c r="AA1711" s="1167">
        <v>0</v>
      </c>
      <c r="AB1711" s="1167">
        <v>2.5</v>
      </c>
      <c r="AC1711" s="1167">
        <v>0</v>
      </c>
      <c r="AD1711" s="1167">
        <v>25</v>
      </c>
      <c r="AI1711" s="1167">
        <v>0</v>
      </c>
      <c r="BK1711" s="1167">
        <v>1708</v>
      </c>
    </row>
    <row r="1712" spans="1:70" s="1167" customFormat="1" ht="13.5" customHeight="1">
      <c r="A1712" s="1218">
        <v>44318</v>
      </c>
      <c r="B1712" s="1167" t="s">
        <v>851</v>
      </c>
      <c r="C1712" s="1167" t="s">
        <v>389</v>
      </c>
      <c r="D1712" s="1167">
        <v>30</v>
      </c>
      <c r="E1712" s="1167">
        <v>25</v>
      </c>
      <c r="G1712" s="1167">
        <v>0.5</v>
      </c>
      <c r="J1712" s="1167">
        <v>12.5</v>
      </c>
      <c r="L1712" s="1167">
        <v>1</v>
      </c>
      <c r="O1712" s="1167">
        <v>25</v>
      </c>
      <c r="Q1712" s="1167">
        <v>1</v>
      </c>
      <c r="T1712" s="1167">
        <v>25</v>
      </c>
      <c r="U1712" s="1167">
        <v>0</v>
      </c>
      <c r="V1712" s="1167">
        <v>2.5</v>
      </c>
      <c r="W1712" s="1167">
        <v>0</v>
      </c>
      <c r="X1712" s="1167">
        <v>0</v>
      </c>
      <c r="Y1712" s="1167">
        <v>62.5</v>
      </c>
      <c r="Z1712" s="1167">
        <v>0</v>
      </c>
      <c r="AA1712" s="1167">
        <v>26</v>
      </c>
      <c r="AB1712" s="1167">
        <v>0</v>
      </c>
      <c r="AC1712" s="1167">
        <v>0</v>
      </c>
      <c r="AD1712" s="1167">
        <v>650</v>
      </c>
      <c r="AI1712" s="1167">
        <v>0</v>
      </c>
      <c r="BK1712" s="1167">
        <v>1709</v>
      </c>
    </row>
    <row r="1713" spans="1:63" s="1167" customFormat="1" ht="13.5" customHeight="1">
      <c r="A1713" s="1218">
        <v>44318</v>
      </c>
      <c r="B1713" s="1167" t="s">
        <v>496</v>
      </c>
      <c r="C1713" s="1167" t="s">
        <v>852</v>
      </c>
      <c r="D1713" s="1167">
        <v>42</v>
      </c>
      <c r="E1713" s="1167">
        <v>42</v>
      </c>
      <c r="H1713" s="1167">
        <v>0.2</v>
      </c>
      <c r="J1713" s="1167">
        <v>8.4</v>
      </c>
      <c r="M1713" s="1167">
        <v>0.3</v>
      </c>
      <c r="O1713" s="1167">
        <v>12.6</v>
      </c>
      <c r="R1713" s="1167">
        <v>0.3</v>
      </c>
      <c r="T1713" s="1167">
        <v>12.6</v>
      </c>
      <c r="U1713" s="1167">
        <v>0</v>
      </c>
      <c r="V1713" s="1167">
        <v>0</v>
      </c>
      <c r="W1713" s="1167">
        <v>0.8</v>
      </c>
      <c r="X1713" s="1167">
        <v>0</v>
      </c>
      <c r="Y1713" s="1167">
        <v>33.6</v>
      </c>
      <c r="Z1713" s="1167">
        <v>0</v>
      </c>
      <c r="AA1713" s="1167">
        <v>0</v>
      </c>
      <c r="AB1713" s="1167">
        <v>7.1000000000000014</v>
      </c>
      <c r="AC1713" s="1167">
        <v>0</v>
      </c>
      <c r="AD1713" s="1167">
        <v>298.20000000000005</v>
      </c>
      <c r="AI1713" s="1167">
        <v>0</v>
      </c>
      <c r="BK1713" s="1167">
        <v>1710</v>
      </c>
    </row>
    <row r="1714" spans="1:63" s="1167" customFormat="1" ht="13.5" customHeight="1">
      <c r="A1714" s="1218">
        <v>44318</v>
      </c>
      <c r="B1714" s="1167" t="s">
        <v>43</v>
      </c>
      <c r="C1714" s="1167" t="s">
        <v>66</v>
      </c>
      <c r="D1714" s="1167">
        <v>3.5</v>
      </c>
      <c r="E1714" s="1167">
        <v>3.5</v>
      </c>
      <c r="H1714" s="1167">
        <v>0</v>
      </c>
      <c r="J1714" s="1167">
        <v>0</v>
      </c>
      <c r="M1714" s="1167">
        <v>1</v>
      </c>
      <c r="O1714" s="1167">
        <v>3.5</v>
      </c>
      <c r="P1714" s="1167" t="s">
        <v>883</v>
      </c>
      <c r="R1714" s="1167">
        <v>1</v>
      </c>
      <c r="T1714" s="1167">
        <v>3.5</v>
      </c>
      <c r="U1714" s="1167">
        <v>0</v>
      </c>
      <c r="W1714" s="1167">
        <v>2</v>
      </c>
      <c r="X1714" s="1167">
        <v>0</v>
      </c>
      <c r="Y1714" s="1167">
        <v>7</v>
      </c>
      <c r="Z1714" s="1167">
        <v>0</v>
      </c>
      <c r="AA1714" s="1167">
        <v>0</v>
      </c>
      <c r="AB1714" s="1167">
        <v>60</v>
      </c>
      <c r="AC1714" s="1167">
        <v>0</v>
      </c>
      <c r="AD1714" s="1167">
        <v>210</v>
      </c>
      <c r="AI1714" s="1167">
        <v>0</v>
      </c>
      <c r="BK1714" s="1167">
        <v>1711</v>
      </c>
    </row>
    <row r="1715" spans="1:63" s="1167" customFormat="1" ht="13.5" customHeight="1">
      <c r="A1715" s="1218">
        <v>44318</v>
      </c>
      <c r="B1715" s="1167" t="s">
        <v>618</v>
      </c>
      <c r="C1715" s="1167" t="s">
        <v>66</v>
      </c>
      <c r="D1715" s="1167">
        <v>35</v>
      </c>
      <c r="E1715" s="1167">
        <v>35</v>
      </c>
      <c r="H1715" s="1167">
        <v>0.1</v>
      </c>
      <c r="J1715" s="1167">
        <v>3.5</v>
      </c>
      <c r="M1715" s="1167">
        <v>0.2</v>
      </c>
      <c r="O1715" s="1167">
        <v>7</v>
      </c>
      <c r="R1715" s="1167">
        <v>0.2</v>
      </c>
      <c r="T1715" s="1167">
        <v>7</v>
      </c>
      <c r="U1715" s="1167">
        <v>0</v>
      </c>
      <c r="V1715" s="1167">
        <v>0</v>
      </c>
      <c r="W1715" s="1167">
        <v>0.5</v>
      </c>
      <c r="X1715" s="1167">
        <v>0</v>
      </c>
      <c r="Y1715" s="1167">
        <v>17.5</v>
      </c>
      <c r="Z1715" s="1167">
        <v>0</v>
      </c>
      <c r="AA1715" s="1167">
        <v>0</v>
      </c>
      <c r="AB1715" s="1167">
        <v>3.8000000000000007</v>
      </c>
      <c r="AC1715" s="1167">
        <v>0</v>
      </c>
      <c r="AD1715" s="1167">
        <v>133.00000000000003</v>
      </c>
      <c r="AI1715" s="1167">
        <v>0</v>
      </c>
      <c r="BK1715" s="1167">
        <v>1712</v>
      </c>
    </row>
    <row r="1716" spans="1:63" s="1167" customFormat="1" ht="13.5" customHeight="1">
      <c r="A1716" s="1218">
        <v>44318</v>
      </c>
      <c r="B1716" s="1167" t="s">
        <v>44</v>
      </c>
      <c r="C1716" s="1167" t="s">
        <v>66</v>
      </c>
      <c r="D1716" s="1167">
        <v>20</v>
      </c>
      <c r="E1716" s="1167">
        <v>20</v>
      </c>
      <c r="H1716" s="1167">
        <v>0.1</v>
      </c>
      <c r="J1716" s="1167">
        <v>2</v>
      </c>
      <c r="M1716" s="1167">
        <v>0.2</v>
      </c>
      <c r="O1716" s="1167">
        <v>4</v>
      </c>
      <c r="Q1716" s="1167" t="s">
        <v>884</v>
      </c>
      <c r="R1716" s="1167">
        <v>0.2</v>
      </c>
      <c r="T1716" s="1167">
        <v>4</v>
      </c>
      <c r="V1716" s="1167">
        <v>0</v>
      </c>
      <c r="W1716" s="1167">
        <v>0.5</v>
      </c>
      <c r="X1716" s="1167">
        <v>0</v>
      </c>
      <c r="Y1716" s="1167">
        <v>10</v>
      </c>
      <c r="Z1716" s="1167">
        <v>0</v>
      </c>
      <c r="AA1716" s="1167">
        <v>0</v>
      </c>
      <c r="AB1716" s="1167">
        <v>3.8000000000000007</v>
      </c>
      <c r="AC1716" s="1167">
        <v>0</v>
      </c>
      <c r="AD1716" s="1167">
        <v>76.000000000000014</v>
      </c>
      <c r="AI1716" s="1167">
        <v>0</v>
      </c>
      <c r="BK1716" s="1167">
        <v>1713</v>
      </c>
    </row>
    <row r="1717" spans="1:63" s="1167" customFormat="1" ht="13.5" customHeight="1">
      <c r="A1717" s="1218">
        <v>44318</v>
      </c>
      <c r="B1717" s="1167" t="s">
        <v>593</v>
      </c>
      <c r="C1717" s="1167" t="s">
        <v>389</v>
      </c>
      <c r="D1717" s="1167">
        <v>22</v>
      </c>
      <c r="E1717" s="1167">
        <v>22</v>
      </c>
      <c r="H1717" s="1167">
        <v>0.5</v>
      </c>
      <c r="J1717" s="1167">
        <v>11</v>
      </c>
      <c r="M1717" s="1167">
        <v>0.5</v>
      </c>
      <c r="O1717" s="1167">
        <v>11</v>
      </c>
      <c r="R1717" s="1167">
        <v>1</v>
      </c>
      <c r="T1717" s="1167">
        <v>22</v>
      </c>
      <c r="U1717" s="1167">
        <v>0</v>
      </c>
      <c r="V1717" s="1167">
        <v>0</v>
      </c>
      <c r="W1717" s="1167">
        <v>2</v>
      </c>
      <c r="X1717" s="1167">
        <v>0</v>
      </c>
      <c r="Y1717" s="1167">
        <v>44</v>
      </c>
      <c r="Z1717" s="1167">
        <v>0</v>
      </c>
      <c r="AA1717" s="1167">
        <v>0</v>
      </c>
      <c r="AB1717" s="1167">
        <v>4.5</v>
      </c>
      <c r="AC1717" s="1167">
        <v>0</v>
      </c>
      <c r="AD1717" s="1167">
        <v>99</v>
      </c>
      <c r="AI1717" s="1167">
        <v>0</v>
      </c>
      <c r="BK1717" s="1167">
        <v>1714</v>
      </c>
    </row>
    <row r="1718" spans="1:63" s="1167" customFormat="1" ht="13.5" customHeight="1">
      <c r="A1718" s="1218">
        <v>44318</v>
      </c>
      <c r="B1718" s="1167" t="s">
        <v>45</v>
      </c>
      <c r="C1718" s="1167" t="s">
        <v>66</v>
      </c>
      <c r="D1718" s="1167">
        <v>130</v>
      </c>
      <c r="E1718" s="1167">
        <v>90</v>
      </c>
      <c r="F1718" s="1167" t="s">
        <v>885</v>
      </c>
      <c r="G1718" s="1167" t="s">
        <v>886</v>
      </c>
      <c r="J1718" s="1167">
        <v>0</v>
      </c>
      <c r="O1718" s="1167">
        <v>0</v>
      </c>
      <c r="T1718" s="1167">
        <v>0</v>
      </c>
      <c r="U1718" s="1167">
        <v>0</v>
      </c>
      <c r="V1718" s="1167">
        <v>0</v>
      </c>
      <c r="W1718" s="1167">
        <v>0</v>
      </c>
      <c r="X1718" s="1167">
        <v>0</v>
      </c>
      <c r="Y1718" s="1167">
        <v>0</v>
      </c>
      <c r="Z1718" s="1167">
        <v>0</v>
      </c>
      <c r="AA1718" s="1167">
        <v>0</v>
      </c>
      <c r="AB1718" s="1167">
        <v>1.3999999999999977</v>
      </c>
      <c r="AC1718" s="1167">
        <v>0</v>
      </c>
      <c r="AD1718" s="1167">
        <v>125.99999999999979</v>
      </c>
      <c r="AI1718" s="1167">
        <v>0</v>
      </c>
      <c r="BK1718" s="1167">
        <v>1715</v>
      </c>
    </row>
    <row r="1719" spans="1:63" s="1167" customFormat="1" ht="13.5" customHeight="1">
      <c r="A1719" s="1218">
        <v>44318</v>
      </c>
      <c r="B1719" s="1167" t="s">
        <v>46</v>
      </c>
      <c r="C1719" s="1167" t="s">
        <v>66</v>
      </c>
      <c r="D1719" s="1167">
        <v>35</v>
      </c>
      <c r="E1719" s="1167">
        <v>35</v>
      </c>
      <c r="J1719" s="1167">
        <v>0</v>
      </c>
      <c r="O1719" s="1167">
        <v>0</v>
      </c>
      <c r="R1719" s="1167">
        <v>0.2</v>
      </c>
      <c r="T1719" s="1167">
        <v>7</v>
      </c>
      <c r="U1719" s="1167">
        <v>0</v>
      </c>
      <c r="V1719" s="1167">
        <v>0</v>
      </c>
      <c r="W1719" s="1167">
        <v>0.2</v>
      </c>
      <c r="X1719" s="1167">
        <v>0</v>
      </c>
      <c r="Y1719" s="1167">
        <v>7</v>
      </c>
      <c r="Z1719" s="1167">
        <v>0</v>
      </c>
      <c r="AA1719" s="1167">
        <v>0</v>
      </c>
      <c r="AB1719" s="1167">
        <v>4.5</v>
      </c>
      <c r="AC1719" s="1167">
        <v>0</v>
      </c>
      <c r="AD1719" s="1167">
        <v>157.5</v>
      </c>
      <c r="AI1719" s="1167">
        <v>0</v>
      </c>
      <c r="BK1719" s="1167">
        <v>1716</v>
      </c>
    </row>
    <row r="1720" spans="1:63" s="1167" customFormat="1" ht="13.5" customHeight="1">
      <c r="A1720" s="1218">
        <v>44318</v>
      </c>
      <c r="B1720" s="1167" t="s">
        <v>47</v>
      </c>
      <c r="C1720" s="1167" t="s">
        <v>66</v>
      </c>
      <c r="D1720" s="1167">
        <v>17</v>
      </c>
      <c r="E1720" s="1167">
        <v>17</v>
      </c>
      <c r="J1720" s="1167">
        <v>0</v>
      </c>
      <c r="O1720" s="1167">
        <v>0</v>
      </c>
      <c r="T1720" s="1167">
        <v>0</v>
      </c>
      <c r="U1720" s="1167">
        <v>0</v>
      </c>
      <c r="V1720" s="1167">
        <v>0</v>
      </c>
      <c r="W1720" s="1167">
        <v>0</v>
      </c>
      <c r="X1720" s="1167">
        <v>0</v>
      </c>
      <c r="Y1720" s="1167">
        <v>0</v>
      </c>
      <c r="Z1720" s="1167">
        <v>0</v>
      </c>
      <c r="AA1720" s="1167">
        <v>0</v>
      </c>
      <c r="AB1720" s="1167">
        <v>0</v>
      </c>
      <c r="AC1720" s="1167">
        <v>0</v>
      </c>
      <c r="AD1720" s="1167">
        <v>0</v>
      </c>
      <c r="AI1720" s="1167">
        <v>0</v>
      </c>
      <c r="BK1720" s="1167">
        <v>1717</v>
      </c>
    </row>
    <row r="1721" spans="1:63" s="1167" customFormat="1" ht="13.5" customHeight="1">
      <c r="A1721" s="1218">
        <v>44318</v>
      </c>
      <c r="B1721" s="1167" t="s">
        <v>48</v>
      </c>
      <c r="C1721" s="1167" t="s">
        <v>389</v>
      </c>
      <c r="D1721" s="1167">
        <v>23</v>
      </c>
      <c r="E1721" s="1167">
        <v>23</v>
      </c>
      <c r="H1721" s="1167">
        <v>0.2</v>
      </c>
      <c r="J1721" s="1167">
        <v>4.6000000000000005</v>
      </c>
      <c r="M1721" s="1167">
        <v>0.3</v>
      </c>
      <c r="O1721" s="1167">
        <v>6.8999999999999995</v>
      </c>
      <c r="R1721" s="1167">
        <v>0.3</v>
      </c>
      <c r="T1721" s="1167">
        <v>6.8999999999999995</v>
      </c>
      <c r="U1721" s="1167">
        <v>0</v>
      </c>
      <c r="V1721" s="1167">
        <v>0</v>
      </c>
      <c r="W1721" s="1167">
        <v>0.8</v>
      </c>
      <c r="X1721" s="1167">
        <v>0</v>
      </c>
      <c r="Y1721" s="1167">
        <v>18.399999999999999</v>
      </c>
      <c r="Z1721" s="1167">
        <v>0</v>
      </c>
      <c r="AA1721" s="1167">
        <v>0</v>
      </c>
      <c r="AB1721" s="1167">
        <v>1.3000000000000007</v>
      </c>
      <c r="AC1721" s="1167">
        <v>0</v>
      </c>
      <c r="AD1721" s="1167">
        <v>29.900000000000016</v>
      </c>
      <c r="AI1721" s="1167">
        <v>0</v>
      </c>
      <c r="BK1721" s="1167">
        <v>1718</v>
      </c>
    </row>
    <row r="1722" spans="1:63" s="1167" customFormat="1" ht="13.5" customHeight="1">
      <c r="A1722" s="1218">
        <v>44318</v>
      </c>
      <c r="B1722" s="1167" t="s">
        <v>164</v>
      </c>
      <c r="C1722" s="1167" t="s">
        <v>66</v>
      </c>
      <c r="D1722" s="1167">
        <v>80</v>
      </c>
      <c r="E1722" s="1167">
        <v>80</v>
      </c>
      <c r="J1722" s="1167">
        <v>0</v>
      </c>
      <c r="M1722" s="1167">
        <v>0.2</v>
      </c>
      <c r="O1722" s="1167">
        <v>16</v>
      </c>
      <c r="R1722" s="1167">
        <v>0.2</v>
      </c>
      <c r="T1722" s="1167">
        <v>16</v>
      </c>
      <c r="U1722" s="1167">
        <v>0</v>
      </c>
      <c r="V1722" s="1167">
        <v>0</v>
      </c>
      <c r="W1722" s="1167">
        <v>0.4</v>
      </c>
      <c r="X1722" s="1167">
        <v>0</v>
      </c>
      <c r="Y1722" s="1167">
        <v>32</v>
      </c>
      <c r="Z1722" s="1167">
        <v>0</v>
      </c>
      <c r="AA1722" s="1167">
        <v>0</v>
      </c>
      <c r="AB1722" s="1167">
        <v>3.9000000000000035</v>
      </c>
      <c r="AC1722" s="1167">
        <v>0</v>
      </c>
      <c r="AD1722" s="1167">
        <v>312.00000000000028</v>
      </c>
      <c r="AG1722" s="1167">
        <v>5</v>
      </c>
      <c r="AI1722" s="1167">
        <v>400</v>
      </c>
      <c r="BK1722" s="1167">
        <v>1719</v>
      </c>
    </row>
    <row r="1723" spans="1:63" s="1167" customFormat="1" ht="13.5" customHeight="1">
      <c r="A1723" s="1218">
        <v>44318</v>
      </c>
      <c r="B1723" s="1167" t="s">
        <v>49</v>
      </c>
      <c r="C1723" s="1167" t="s">
        <v>66</v>
      </c>
      <c r="D1723" s="1167">
        <v>40</v>
      </c>
      <c r="E1723" s="1167">
        <v>40</v>
      </c>
      <c r="J1723" s="1167">
        <v>0</v>
      </c>
      <c r="M1723" s="1167">
        <v>0.2</v>
      </c>
      <c r="O1723" s="1167">
        <v>8</v>
      </c>
      <c r="R1723" s="1167">
        <v>0.2</v>
      </c>
      <c r="T1723" s="1167">
        <v>8</v>
      </c>
      <c r="U1723" s="1167">
        <v>0</v>
      </c>
      <c r="V1723" s="1167">
        <v>0</v>
      </c>
      <c r="W1723" s="1167">
        <v>0.4</v>
      </c>
      <c r="X1723" s="1167">
        <v>0</v>
      </c>
      <c r="Y1723" s="1167">
        <v>16</v>
      </c>
      <c r="Z1723" s="1167">
        <v>0</v>
      </c>
      <c r="AA1723" s="1167">
        <v>0</v>
      </c>
      <c r="AB1723" s="1167">
        <v>5.8999999999999844</v>
      </c>
      <c r="AC1723" s="1167">
        <v>0</v>
      </c>
      <c r="AD1723" s="1167">
        <v>235.99999999999937</v>
      </c>
      <c r="AI1723" s="1167">
        <v>0</v>
      </c>
      <c r="BK1723" s="1167">
        <v>1720</v>
      </c>
    </row>
    <row r="1724" spans="1:63" s="1167" customFormat="1" ht="13.5" customHeight="1">
      <c r="A1724" s="1218">
        <v>44318</v>
      </c>
      <c r="B1724" s="1167" t="s">
        <v>373</v>
      </c>
      <c r="C1724" s="1167" t="s">
        <v>66</v>
      </c>
      <c r="D1724" s="1167">
        <v>43</v>
      </c>
      <c r="E1724" s="1167">
        <v>43</v>
      </c>
      <c r="J1724" s="1167">
        <v>0</v>
      </c>
      <c r="M1724" s="1167">
        <v>0.8</v>
      </c>
      <c r="O1724" s="1167">
        <v>34.4</v>
      </c>
      <c r="R1724" s="1167">
        <v>0.7</v>
      </c>
      <c r="T1724" s="1167">
        <v>30.099999999999998</v>
      </c>
      <c r="U1724" s="1167">
        <v>0</v>
      </c>
      <c r="V1724" s="1167">
        <v>0</v>
      </c>
      <c r="W1724" s="1167">
        <v>1.5</v>
      </c>
      <c r="X1724" s="1167">
        <v>0</v>
      </c>
      <c r="Y1724" s="1167">
        <v>64.5</v>
      </c>
      <c r="Z1724" s="1167">
        <v>0</v>
      </c>
      <c r="AA1724" s="1167">
        <v>0</v>
      </c>
      <c r="AB1724" s="1167">
        <v>13.8</v>
      </c>
      <c r="AC1724" s="1167">
        <v>0</v>
      </c>
      <c r="AD1724" s="1167">
        <v>593.4</v>
      </c>
      <c r="AE1724" s="1167">
        <v>0</v>
      </c>
      <c r="AF1724" s="1167">
        <v>0</v>
      </c>
      <c r="AH1724" s="1167">
        <v>0</v>
      </c>
      <c r="AI1724" s="1167">
        <v>0</v>
      </c>
      <c r="BK1724" s="1167">
        <v>1721</v>
      </c>
    </row>
    <row r="1725" spans="1:63" s="1167" customFormat="1" ht="13.5" customHeight="1">
      <c r="A1725" s="1218">
        <v>44318</v>
      </c>
      <c r="B1725" s="1167" t="s">
        <v>853</v>
      </c>
      <c r="C1725" s="1167" t="s">
        <v>66</v>
      </c>
      <c r="D1725" s="1167">
        <v>30</v>
      </c>
      <c r="E1725" s="1167">
        <v>6</v>
      </c>
      <c r="J1725" s="1167">
        <v>0</v>
      </c>
      <c r="M1725" s="1167">
        <v>0.5</v>
      </c>
      <c r="O1725" s="1167">
        <v>3</v>
      </c>
      <c r="R1725" s="1167">
        <v>0.5</v>
      </c>
      <c r="T1725" s="1167">
        <v>3</v>
      </c>
      <c r="V1725" s="1167">
        <v>0</v>
      </c>
      <c r="W1725" s="1167">
        <v>1</v>
      </c>
      <c r="X1725" s="1167">
        <v>0</v>
      </c>
      <c r="Y1725" s="1167">
        <v>6</v>
      </c>
      <c r="Z1725" s="1167">
        <v>0</v>
      </c>
      <c r="AA1725" s="1167">
        <v>0</v>
      </c>
      <c r="AB1725" s="1167">
        <v>2.5</v>
      </c>
      <c r="AC1725" s="1167">
        <v>0</v>
      </c>
      <c r="AD1725" s="1167">
        <v>15</v>
      </c>
      <c r="AE1725" s="1167">
        <v>0</v>
      </c>
      <c r="AF1725" s="1167">
        <v>0</v>
      </c>
      <c r="AH1725" s="1167">
        <v>0</v>
      </c>
      <c r="AI1725" s="1167">
        <v>0</v>
      </c>
      <c r="BK1725" s="1167">
        <v>1722</v>
      </c>
    </row>
    <row r="1726" spans="1:63" s="1167" customFormat="1" ht="13.5" customHeight="1">
      <c r="A1726" s="1218">
        <v>44318</v>
      </c>
      <c r="B1726" s="1167" t="s">
        <v>176</v>
      </c>
      <c r="C1726" s="1167" t="s">
        <v>389</v>
      </c>
      <c r="D1726" s="1167">
        <v>9</v>
      </c>
      <c r="E1726" s="1167">
        <v>9</v>
      </c>
      <c r="J1726" s="1167">
        <v>0</v>
      </c>
      <c r="K1726" s="1167" t="s">
        <v>887</v>
      </c>
      <c r="M1726" s="1167">
        <v>0.5</v>
      </c>
      <c r="O1726" s="1167">
        <v>4.5</v>
      </c>
      <c r="R1726" s="1167">
        <v>0.5</v>
      </c>
      <c r="T1726" s="1167">
        <v>4.5</v>
      </c>
      <c r="U1726" s="1167">
        <v>0</v>
      </c>
      <c r="V1726" s="1167">
        <v>0</v>
      </c>
      <c r="W1726" s="1167">
        <v>1</v>
      </c>
      <c r="X1726" s="1167">
        <v>0</v>
      </c>
      <c r="Y1726" s="1167">
        <v>9</v>
      </c>
      <c r="Z1726" s="1167">
        <v>0</v>
      </c>
      <c r="AA1726" s="1167">
        <v>0</v>
      </c>
      <c r="AB1726" s="1167">
        <v>5</v>
      </c>
      <c r="AC1726" s="1167">
        <v>0</v>
      </c>
      <c r="AD1726" s="1167">
        <v>45</v>
      </c>
      <c r="AE1726" s="1167">
        <v>0</v>
      </c>
      <c r="AF1726" s="1167">
        <v>0</v>
      </c>
      <c r="AH1726" s="1167">
        <v>0</v>
      </c>
      <c r="AI1726" s="1167">
        <v>0</v>
      </c>
      <c r="BK1726" s="1167">
        <v>1723</v>
      </c>
    </row>
    <row r="1727" spans="1:63" s="1167" customFormat="1" ht="13.5" customHeight="1">
      <c r="A1727" s="1218">
        <v>44318</v>
      </c>
      <c r="B1727" s="1167" t="s">
        <v>158</v>
      </c>
      <c r="C1727" s="1167" t="s">
        <v>66</v>
      </c>
      <c r="D1727" s="1167">
        <v>30</v>
      </c>
      <c r="E1727" s="1167">
        <v>30</v>
      </c>
      <c r="H1727" s="1167">
        <v>0.5</v>
      </c>
      <c r="J1727" s="1167">
        <v>15</v>
      </c>
      <c r="M1727" s="1167">
        <v>0.5</v>
      </c>
      <c r="O1727" s="1167">
        <v>15</v>
      </c>
      <c r="R1727" s="1167">
        <v>0.5</v>
      </c>
      <c r="T1727" s="1167">
        <v>15</v>
      </c>
      <c r="U1727" s="1167">
        <v>0</v>
      </c>
      <c r="V1727" s="1167">
        <v>0</v>
      </c>
      <c r="W1727" s="1167">
        <v>1.5</v>
      </c>
      <c r="X1727" s="1167">
        <v>0</v>
      </c>
      <c r="Y1727" s="1167">
        <v>45</v>
      </c>
      <c r="Z1727" s="1167">
        <v>0</v>
      </c>
      <c r="AA1727" s="1167">
        <v>0</v>
      </c>
      <c r="AB1727" s="1167">
        <v>8</v>
      </c>
      <c r="AC1727" s="1167">
        <v>0</v>
      </c>
      <c r="AD1727" s="1167">
        <v>240</v>
      </c>
      <c r="AE1727" s="1167">
        <v>0</v>
      </c>
      <c r="AF1727" s="1167">
        <v>0</v>
      </c>
      <c r="AH1727" s="1167">
        <v>0</v>
      </c>
      <c r="AI1727" s="1167">
        <v>0</v>
      </c>
      <c r="BK1727" s="1167">
        <v>1724</v>
      </c>
    </row>
    <row r="1728" spans="1:63" s="1167" customFormat="1" ht="13.5" customHeight="1">
      <c r="A1728" s="1218">
        <v>44318</v>
      </c>
      <c r="B1728" s="1167" t="s">
        <v>166</v>
      </c>
      <c r="C1728" s="1167" t="s">
        <v>66</v>
      </c>
      <c r="D1728" s="1167">
        <v>30</v>
      </c>
      <c r="E1728" s="1167">
        <v>30</v>
      </c>
      <c r="J1728" s="1167">
        <v>0</v>
      </c>
      <c r="O1728" s="1167">
        <v>0</v>
      </c>
      <c r="T1728" s="1167">
        <v>0</v>
      </c>
      <c r="U1728" s="1167">
        <v>0</v>
      </c>
      <c r="V1728" s="1167">
        <v>0</v>
      </c>
      <c r="W1728" s="1167">
        <v>0</v>
      </c>
      <c r="X1728" s="1167">
        <v>0</v>
      </c>
      <c r="Y1728" s="1167">
        <v>0</v>
      </c>
      <c r="Z1728" s="1167">
        <v>0</v>
      </c>
      <c r="AA1728" s="1167">
        <v>0</v>
      </c>
      <c r="AB1728" s="1167">
        <v>1.8999999999999966</v>
      </c>
      <c r="AC1728" s="1167">
        <v>0</v>
      </c>
      <c r="AD1728" s="1167">
        <v>56.999999999999901</v>
      </c>
      <c r="AE1728" s="1167">
        <v>0</v>
      </c>
      <c r="AF1728" s="1167">
        <v>0</v>
      </c>
      <c r="AH1728" s="1167">
        <v>0</v>
      </c>
      <c r="AI1728" s="1167">
        <v>0</v>
      </c>
      <c r="BK1728" s="1167">
        <v>1725</v>
      </c>
    </row>
    <row r="1729" spans="1:63" s="1167" customFormat="1" ht="13.5" customHeight="1">
      <c r="A1729" s="1218">
        <v>44318</v>
      </c>
      <c r="B1729" s="1167" t="s">
        <v>145</v>
      </c>
      <c r="C1729" s="1167" t="s">
        <v>389</v>
      </c>
      <c r="D1729" s="1167">
        <v>16</v>
      </c>
      <c r="E1729" s="1167">
        <v>16</v>
      </c>
      <c r="H1729" s="1167">
        <v>1</v>
      </c>
      <c r="J1729" s="1167">
        <v>16</v>
      </c>
      <c r="M1729" s="1167">
        <v>1</v>
      </c>
      <c r="O1729" s="1167">
        <v>16</v>
      </c>
      <c r="R1729" s="1167">
        <v>1</v>
      </c>
      <c r="T1729" s="1167">
        <v>16</v>
      </c>
      <c r="U1729" s="1167">
        <v>0</v>
      </c>
      <c r="V1729" s="1167">
        <v>0</v>
      </c>
      <c r="W1729" s="1167">
        <v>3</v>
      </c>
      <c r="X1729" s="1167">
        <v>0</v>
      </c>
      <c r="Y1729" s="1167">
        <v>48</v>
      </c>
      <c r="Z1729" s="1167">
        <v>0</v>
      </c>
      <c r="AA1729" s="1167">
        <v>0</v>
      </c>
      <c r="AB1729" s="1167">
        <v>23</v>
      </c>
      <c r="AC1729" s="1167">
        <v>0</v>
      </c>
      <c r="AD1729" s="1167">
        <v>368</v>
      </c>
      <c r="AE1729" s="1167">
        <v>0</v>
      </c>
      <c r="AF1729" s="1167">
        <v>0</v>
      </c>
      <c r="AH1729" s="1167">
        <v>0</v>
      </c>
      <c r="AI1729" s="1167">
        <v>0</v>
      </c>
      <c r="BK1729" s="1167">
        <v>1726</v>
      </c>
    </row>
    <row r="1730" spans="1:63" s="1167" customFormat="1" ht="13.5" customHeight="1">
      <c r="A1730" s="1218">
        <v>44318</v>
      </c>
      <c r="B1730" s="1167" t="s">
        <v>136</v>
      </c>
      <c r="C1730" s="1167" t="s">
        <v>66</v>
      </c>
      <c r="D1730" s="1167">
        <v>120</v>
      </c>
      <c r="E1730" s="1167">
        <v>120</v>
      </c>
      <c r="J1730" s="1167">
        <v>0</v>
      </c>
      <c r="O1730" s="1167">
        <v>0</v>
      </c>
      <c r="P1730" s="1167" t="s">
        <v>883</v>
      </c>
      <c r="T1730" s="1167">
        <v>0</v>
      </c>
      <c r="U1730" s="1167">
        <v>0</v>
      </c>
      <c r="V1730" s="1167">
        <v>0</v>
      </c>
      <c r="W1730" s="1167">
        <v>0</v>
      </c>
      <c r="X1730" s="1167">
        <v>0</v>
      </c>
      <c r="Y1730" s="1167">
        <v>0</v>
      </c>
      <c r="Z1730" s="1167">
        <v>0</v>
      </c>
      <c r="AA1730" s="1167">
        <v>0</v>
      </c>
      <c r="AB1730" s="1167">
        <v>11</v>
      </c>
      <c r="AC1730" s="1167">
        <v>0</v>
      </c>
      <c r="AD1730" s="1167">
        <v>1320</v>
      </c>
      <c r="AE1730" s="1167">
        <v>0</v>
      </c>
      <c r="AF1730" s="1167">
        <v>0</v>
      </c>
      <c r="AH1730" s="1167">
        <v>0</v>
      </c>
      <c r="AI1730" s="1167">
        <v>0</v>
      </c>
      <c r="BK1730" s="1167">
        <v>1727</v>
      </c>
    </row>
    <row r="1731" spans="1:63" s="1167" customFormat="1" ht="13.5" customHeight="1">
      <c r="A1731" s="1218">
        <v>44318</v>
      </c>
      <c r="B1731" s="1167" t="s">
        <v>183</v>
      </c>
      <c r="C1731" s="1167" t="s">
        <v>66</v>
      </c>
      <c r="D1731" s="1167">
        <v>30</v>
      </c>
      <c r="E1731" s="1167">
        <v>30</v>
      </c>
      <c r="H1731" s="1167">
        <v>0.1</v>
      </c>
      <c r="J1731" s="1167">
        <v>3</v>
      </c>
      <c r="M1731" s="1167">
        <v>0.2</v>
      </c>
      <c r="O1731" s="1167">
        <v>6</v>
      </c>
      <c r="R1731" s="1167">
        <v>0.2</v>
      </c>
      <c r="T1731" s="1167">
        <v>6</v>
      </c>
      <c r="U1731" s="1167">
        <v>0</v>
      </c>
      <c r="V1731" s="1167">
        <v>0</v>
      </c>
      <c r="W1731" s="1167">
        <v>0.5</v>
      </c>
      <c r="X1731" s="1167">
        <v>0</v>
      </c>
      <c r="Y1731" s="1167">
        <v>15</v>
      </c>
      <c r="Z1731" s="1167">
        <v>0</v>
      </c>
      <c r="AA1731" s="1167">
        <v>0</v>
      </c>
      <c r="AB1731" s="1167">
        <v>0.30000000000000004</v>
      </c>
      <c r="AC1731" s="1167">
        <v>0</v>
      </c>
      <c r="AD1731" s="1167">
        <v>9.0000000000000018</v>
      </c>
      <c r="AE1731" s="1167">
        <v>0</v>
      </c>
      <c r="AF1731" s="1167">
        <v>0</v>
      </c>
      <c r="AG1731" s="1167">
        <v>5</v>
      </c>
      <c r="AH1731" s="1167">
        <v>0</v>
      </c>
      <c r="AI1731" s="1167">
        <v>150</v>
      </c>
      <c r="BK1731" s="1167">
        <v>1728</v>
      </c>
    </row>
    <row r="1732" spans="1:63" s="1167" customFormat="1" ht="13.5" customHeight="1">
      <c r="A1732" s="1218">
        <v>44318</v>
      </c>
      <c r="B1732" s="1167" t="s">
        <v>142</v>
      </c>
      <c r="C1732" s="1167" t="s">
        <v>66</v>
      </c>
      <c r="D1732" s="1167">
        <v>35</v>
      </c>
      <c r="E1732" s="1167">
        <v>35</v>
      </c>
      <c r="J1732" s="1167">
        <v>0</v>
      </c>
      <c r="O1732" s="1167">
        <v>0</v>
      </c>
      <c r="T1732" s="1167">
        <v>0</v>
      </c>
      <c r="U1732" s="1167">
        <v>0</v>
      </c>
      <c r="V1732" s="1167">
        <v>0</v>
      </c>
      <c r="W1732" s="1167">
        <v>0</v>
      </c>
      <c r="X1732" s="1167">
        <v>0</v>
      </c>
      <c r="Y1732" s="1167">
        <v>0</v>
      </c>
      <c r="Z1732" s="1167">
        <v>0</v>
      </c>
      <c r="AA1732" s="1167">
        <v>0</v>
      </c>
      <c r="AB1732" s="1167">
        <v>4.299999999999998</v>
      </c>
      <c r="AC1732" s="1167">
        <v>0</v>
      </c>
      <c r="AD1732" s="1167">
        <v>150.49999999999994</v>
      </c>
      <c r="AE1732" s="1167">
        <v>0</v>
      </c>
      <c r="AF1732" s="1167">
        <v>0</v>
      </c>
      <c r="AH1732" s="1167">
        <v>0</v>
      </c>
      <c r="AI1732" s="1167">
        <v>0</v>
      </c>
      <c r="BK1732" s="1167">
        <v>1729</v>
      </c>
    </row>
    <row r="1733" spans="1:63" s="1167" customFormat="1" ht="13.5" customHeight="1">
      <c r="A1733" s="1218">
        <v>44318</v>
      </c>
      <c r="B1733" s="1167" t="s">
        <v>51</v>
      </c>
      <c r="C1733" s="1167" t="s">
        <v>66</v>
      </c>
      <c r="D1733" s="1167">
        <v>100</v>
      </c>
      <c r="E1733" s="1167">
        <v>100</v>
      </c>
      <c r="J1733" s="1167">
        <v>0</v>
      </c>
      <c r="O1733" s="1167">
        <v>0</v>
      </c>
      <c r="T1733" s="1167">
        <v>0</v>
      </c>
      <c r="U1733" s="1167">
        <v>0</v>
      </c>
      <c r="V1733" s="1167">
        <v>0</v>
      </c>
      <c r="W1733" s="1167">
        <v>0</v>
      </c>
      <c r="X1733" s="1167">
        <v>0</v>
      </c>
      <c r="Y1733" s="1167">
        <v>0</v>
      </c>
      <c r="Z1733" s="1167">
        <v>0</v>
      </c>
      <c r="AA1733" s="1167">
        <v>0</v>
      </c>
      <c r="AB1733" s="1167">
        <v>0.39999999999999963</v>
      </c>
      <c r="AC1733" s="1167">
        <v>0</v>
      </c>
      <c r="AD1733" s="1167">
        <v>39.999999999999964</v>
      </c>
      <c r="AE1733" s="1167">
        <v>0</v>
      </c>
      <c r="AF1733" s="1167">
        <v>0</v>
      </c>
      <c r="AH1733" s="1167">
        <v>0</v>
      </c>
      <c r="AI1733" s="1167">
        <v>0</v>
      </c>
      <c r="BK1733" s="1167">
        <v>1730</v>
      </c>
    </row>
    <row r="1734" spans="1:63" s="1167" customFormat="1" ht="13.5" customHeight="1">
      <c r="A1734" s="1218">
        <v>44318</v>
      </c>
      <c r="B1734" s="1167" t="s">
        <v>935</v>
      </c>
      <c r="C1734" s="1167" t="s">
        <v>66</v>
      </c>
      <c r="D1734" s="1167">
        <v>50</v>
      </c>
      <c r="E1734" s="1167">
        <v>50</v>
      </c>
      <c r="J1734" s="1167">
        <v>0</v>
      </c>
      <c r="M1734" s="1167">
        <v>0.2</v>
      </c>
      <c r="O1734" s="1167">
        <v>10</v>
      </c>
      <c r="R1734" s="1167">
        <v>0.2</v>
      </c>
      <c r="T1734" s="1167">
        <v>10</v>
      </c>
      <c r="U1734" s="1167">
        <v>0</v>
      </c>
      <c r="V1734" s="1167">
        <v>0</v>
      </c>
      <c r="W1734" s="1167">
        <v>0.4</v>
      </c>
      <c r="X1734" s="1167">
        <v>0</v>
      </c>
      <c r="Y1734" s="1167">
        <v>20</v>
      </c>
      <c r="Z1734" s="1167">
        <v>0</v>
      </c>
      <c r="AA1734" s="1167">
        <v>0</v>
      </c>
      <c r="AB1734" s="1167">
        <v>1.8000000000000007</v>
      </c>
      <c r="AC1734" s="1167">
        <v>0</v>
      </c>
      <c r="AD1734" s="1167">
        <v>90.000000000000028</v>
      </c>
      <c r="AE1734" s="1167">
        <v>0</v>
      </c>
      <c r="AF1734" s="1167">
        <v>0</v>
      </c>
      <c r="AG1734" s="1167">
        <v>5</v>
      </c>
      <c r="AH1734" s="1167">
        <v>0</v>
      </c>
      <c r="AI1734" s="1167">
        <v>250</v>
      </c>
      <c r="BK1734" s="1167">
        <v>1731</v>
      </c>
    </row>
    <row r="1735" spans="1:63" s="1167" customFormat="1" ht="13.5" customHeight="1">
      <c r="A1735" s="1218">
        <v>44318</v>
      </c>
      <c r="B1735" s="1167" t="s">
        <v>168</v>
      </c>
      <c r="C1735" s="1167" t="s">
        <v>66</v>
      </c>
      <c r="D1735" s="1167">
        <v>100</v>
      </c>
      <c r="E1735" s="1167">
        <v>91</v>
      </c>
      <c r="J1735" s="1167">
        <v>0</v>
      </c>
      <c r="L1735" s="1167">
        <v>3</v>
      </c>
      <c r="O1735" s="1167">
        <v>273</v>
      </c>
      <c r="T1735" s="1167">
        <v>0</v>
      </c>
      <c r="U1735" s="1167">
        <v>0</v>
      </c>
      <c r="V1735" s="1167">
        <v>3</v>
      </c>
      <c r="W1735" s="1167">
        <v>0</v>
      </c>
      <c r="X1735" s="1167">
        <v>0</v>
      </c>
      <c r="Y1735" s="1167">
        <v>273</v>
      </c>
      <c r="Z1735" s="1167">
        <v>0</v>
      </c>
      <c r="AA1735" s="1167">
        <v>0</v>
      </c>
      <c r="AB1735" s="1167">
        <v>0</v>
      </c>
      <c r="AC1735" s="1167">
        <v>0</v>
      </c>
      <c r="AD1735" s="1167">
        <v>0</v>
      </c>
      <c r="AE1735" s="1167">
        <v>0</v>
      </c>
      <c r="AF1735" s="1167">
        <v>3</v>
      </c>
      <c r="AG1735" s="1167">
        <v>0</v>
      </c>
      <c r="AH1735" s="1167">
        <v>0</v>
      </c>
      <c r="AI1735" s="1167">
        <v>273</v>
      </c>
      <c r="BK1735" s="1167">
        <v>1732</v>
      </c>
    </row>
    <row r="1736" spans="1:63" s="1167" customFormat="1" ht="13.5" customHeight="1">
      <c r="A1736" s="1218">
        <v>44318</v>
      </c>
      <c r="B1736" s="1167" t="s">
        <v>925</v>
      </c>
      <c r="C1736" s="1167" t="s">
        <v>66</v>
      </c>
      <c r="D1736" s="1167">
        <v>125</v>
      </c>
      <c r="E1736" s="1167">
        <v>125</v>
      </c>
      <c r="G1736" s="1167">
        <v>2</v>
      </c>
      <c r="J1736" s="1167">
        <v>250</v>
      </c>
      <c r="L1736" s="1167">
        <v>2</v>
      </c>
      <c r="O1736" s="1167">
        <v>250</v>
      </c>
      <c r="T1736" s="1167">
        <v>0</v>
      </c>
      <c r="U1736" s="1167">
        <v>0</v>
      </c>
      <c r="V1736" s="1167">
        <v>4</v>
      </c>
      <c r="W1736" s="1167">
        <v>0</v>
      </c>
      <c r="X1736" s="1167">
        <v>0</v>
      </c>
      <c r="Y1736" s="1167">
        <v>500</v>
      </c>
      <c r="Z1736" s="1167">
        <v>0</v>
      </c>
      <c r="AA1736" s="1167">
        <v>0</v>
      </c>
      <c r="AB1736" s="1167">
        <v>0</v>
      </c>
      <c r="AC1736" s="1167">
        <v>0</v>
      </c>
      <c r="AD1736" s="1167">
        <v>0</v>
      </c>
      <c r="AE1736" s="1167">
        <v>0</v>
      </c>
      <c r="AF1736" s="1167">
        <v>4</v>
      </c>
      <c r="AG1736" s="1167">
        <v>0</v>
      </c>
      <c r="AH1736" s="1167">
        <v>0</v>
      </c>
      <c r="AI1736" s="1167">
        <v>500</v>
      </c>
      <c r="BK1736" s="1167">
        <v>1733</v>
      </c>
    </row>
    <row r="1737" spans="1:63" s="1167" customFormat="1" ht="13.5" customHeight="1">
      <c r="A1737" s="1218">
        <v>44318</v>
      </c>
      <c r="B1737" s="1167" t="s">
        <v>134</v>
      </c>
      <c r="C1737" s="1167" t="s">
        <v>66</v>
      </c>
      <c r="D1737" s="1167">
        <v>39</v>
      </c>
      <c r="E1737" s="1167">
        <v>39</v>
      </c>
      <c r="J1737" s="1167">
        <v>0</v>
      </c>
      <c r="L1737" s="1167">
        <v>3.5</v>
      </c>
      <c r="O1737" s="1167">
        <v>136.5</v>
      </c>
      <c r="S1737" s="1167" t="s">
        <v>888</v>
      </c>
      <c r="T1737" s="1167">
        <v>0</v>
      </c>
      <c r="U1737" s="1167">
        <v>0</v>
      </c>
      <c r="V1737" s="1167">
        <v>3.5</v>
      </c>
      <c r="W1737" s="1167">
        <v>0</v>
      </c>
      <c r="X1737" s="1167">
        <v>0</v>
      </c>
      <c r="Y1737" s="1167">
        <v>136.5</v>
      </c>
      <c r="Z1737" s="1167">
        <v>0</v>
      </c>
      <c r="AA1737" s="1167">
        <v>0</v>
      </c>
      <c r="AB1737" s="1167">
        <v>0</v>
      </c>
      <c r="AC1737" s="1167">
        <v>0</v>
      </c>
      <c r="AD1737" s="1167">
        <v>0</v>
      </c>
      <c r="AE1737" s="1167">
        <v>0</v>
      </c>
      <c r="AF1737" s="1167">
        <v>3.5</v>
      </c>
      <c r="AG1737" s="1167">
        <v>0</v>
      </c>
      <c r="AH1737" s="1167">
        <v>0</v>
      </c>
      <c r="AI1737" s="1167">
        <v>136.5</v>
      </c>
      <c r="BK1737" s="1167">
        <v>1734</v>
      </c>
    </row>
    <row r="1738" spans="1:63" s="1167" customFormat="1" ht="13.5" customHeight="1">
      <c r="A1738" s="1218">
        <v>44318</v>
      </c>
      <c r="B1738" s="1167" t="s">
        <v>920</v>
      </c>
      <c r="C1738" s="1167" t="s">
        <v>786</v>
      </c>
      <c r="D1738" s="1167">
        <v>125</v>
      </c>
      <c r="E1738" s="1167">
        <v>125</v>
      </c>
      <c r="H1738" s="1167" t="s">
        <v>883</v>
      </c>
      <c r="I1738" s="1167" t="s">
        <v>883</v>
      </c>
      <c r="J1738" s="1167">
        <v>0</v>
      </c>
      <c r="L1738" s="1167">
        <v>1.5</v>
      </c>
      <c r="O1738" s="1167">
        <v>187.5</v>
      </c>
      <c r="T1738" s="1167">
        <v>0</v>
      </c>
      <c r="U1738" s="1167">
        <v>0</v>
      </c>
      <c r="V1738" s="1167">
        <v>1.5</v>
      </c>
      <c r="W1738" s="1167">
        <v>0</v>
      </c>
      <c r="X1738" s="1167">
        <v>0</v>
      </c>
      <c r="Y1738" s="1167">
        <v>187.5</v>
      </c>
      <c r="Z1738" s="1167">
        <v>0</v>
      </c>
      <c r="AA1738" s="1167">
        <v>0</v>
      </c>
      <c r="AB1738" s="1167">
        <v>0</v>
      </c>
      <c r="AC1738" s="1167">
        <v>0</v>
      </c>
      <c r="AD1738" s="1167">
        <v>0</v>
      </c>
      <c r="AE1738" s="1167">
        <v>0</v>
      </c>
      <c r="AF1738" s="1167">
        <v>1.5</v>
      </c>
      <c r="AG1738" s="1167">
        <v>0</v>
      </c>
      <c r="AH1738" s="1167">
        <v>0</v>
      </c>
      <c r="AI1738" s="1167">
        <v>187.5</v>
      </c>
      <c r="BK1738" s="1167">
        <v>1735</v>
      </c>
    </row>
    <row r="1739" spans="1:63" s="1167" customFormat="1" ht="13.5" customHeight="1">
      <c r="A1739" s="1218">
        <v>44318</v>
      </c>
      <c r="B1739" s="1167" t="s">
        <v>232</v>
      </c>
      <c r="C1739" s="1167" t="s">
        <v>66</v>
      </c>
      <c r="D1739" s="1167">
        <v>160</v>
      </c>
      <c r="E1739" s="1167">
        <v>160</v>
      </c>
      <c r="J1739" s="1167">
        <v>0</v>
      </c>
      <c r="L1739" s="1167">
        <v>1.5</v>
      </c>
      <c r="O1739" s="1167">
        <v>240</v>
      </c>
      <c r="T1739" s="1167">
        <v>0</v>
      </c>
      <c r="U1739" s="1167">
        <v>0</v>
      </c>
      <c r="V1739" s="1167">
        <v>1.5</v>
      </c>
      <c r="W1739" s="1167">
        <v>0</v>
      </c>
      <c r="X1739" s="1167">
        <v>0</v>
      </c>
      <c r="Y1739" s="1167">
        <v>240</v>
      </c>
      <c r="Z1739" s="1167">
        <v>0</v>
      </c>
      <c r="AA1739" s="1167">
        <v>0</v>
      </c>
      <c r="AB1739" s="1167">
        <v>0</v>
      </c>
      <c r="AC1739" s="1167">
        <v>0</v>
      </c>
      <c r="AD1739" s="1167">
        <v>0</v>
      </c>
      <c r="AE1739" s="1167">
        <v>0</v>
      </c>
      <c r="AF1739" s="1167">
        <v>1.5</v>
      </c>
      <c r="AG1739" s="1167">
        <v>0</v>
      </c>
      <c r="AH1739" s="1167">
        <v>0</v>
      </c>
      <c r="AI1739" s="1167">
        <v>240</v>
      </c>
      <c r="BK1739" s="1167">
        <v>1736</v>
      </c>
    </row>
    <row r="1740" spans="1:63" s="1167" customFormat="1" ht="13.5" customHeight="1">
      <c r="A1740" s="1218">
        <v>44318</v>
      </c>
      <c r="B1740" s="1167" t="s">
        <v>16</v>
      </c>
      <c r="C1740" s="1167" t="s">
        <v>66</v>
      </c>
      <c r="D1740" s="1167">
        <v>145</v>
      </c>
      <c r="E1740" s="1167">
        <v>145</v>
      </c>
      <c r="J1740" s="1167">
        <v>0</v>
      </c>
      <c r="O1740" s="1167">
        <v>0</v>
      </c>
      <c r="Q1740" s="1167">
        <v>1.5</v>
      </c>
      <c r="T1740" s="1167">
        <v>217.5</v>
      </c>
      <c r="U1740" s="1167">
        <v>0</v>
      </c>
      <c r="V1740" s="1167">
        <v>1.5</v>
      </c>
      <c r="W1740" s="1167">
        <v>0</v>
      </c>
      <c r="X1740" s="1167">
        <v>0</v>
      </c>
      <c r="Y1740" s="1167">
        <v>217.5</v>
      </c>
      <c r="Z1740" s="1167">
        <v>0</v>
      </c>
      <c r="AA1740" s="1167">
        <v>0</v>
      </c>
      <c r="AB1740" s="1167">
        <v>0</v>
      </c>
      <c r="AC1740" s="1167">
        <v>0</v>
      </c>
      <c r="AD1740" s="1167">
        <v>0</v>
      </c>
      <c r="AE1740" s="1167">
        <v>0</v>
      </c>
      <c r="AF1740" s="1167">
        <v>1.5</v>
      </c>
      <c r="AG1740" s="1167">
        <v>0</v>
      </c>
      <c r="AH1740" s="1167">
        <v>0</v>
      </c>
      <c r="AI1740" s="1167">
        <v>217.5</v>
      </c>
      <c r="BK1740" s="1167">
        <v>1737</v>
      </c>
    </row>
    <row r="1741" spans="1:63" s="1167" customFormat="1" ht="13.5" customHeight="1">
      <c r="A1741" s="1218">
        <v>44318</v>
      </c>
      <c r="B1741" s="1167" t="s">
        <v>416</v>
      </c>
      <c r="C1741" s="1167" t="s">
        <v>66</v>
      </c>
      <c r="D1741" s="1167">
        <v>90</v>
      </c>
      <c r="E1741" s="1167">
        <v>83</v>
      </c>
      <c r="J1741" s="1167">
        <v>0</v>
      </c>
      <c r="O1741" s="1167">
        <v>0</v>
      </c>
      <c r="Q1741" s="1167">
        <v>3</v>
      </c>
      <c r="T1741" s="1167">
        <v>249</v>
      </c>
      <c r="U1741" s="1167">
        <v>0</v>
      </c>
      <c r="V1741" s="1167">
        <v>3</v>
      </c>
      <c r="W1741" s="1167">
        <v>0</v>
      </c>
      <c r="X1741" s="1167">
        <v>0</v>
      </c>
      <c r="Y1741" s="1167">
        <v>249</v>
      </c>
      <c r="Z1741" s="1167">
        <v>0</v>
      </c>
      <c r="AA1741" s="1167">
        <v>0</v>
      </c>
      <c r="AB1741" s="1167">
        <v>0</v>
      </c>
      <c r="AC1741" s="1167">
        <v>0</v>
      </c>
      <c r="AD1741" s="1167">
        <v>0</v>
      </c>
      <c r="AE1741" s="1167">
        <v>0</v>
      </c>
      <c r="AF1741" s="1167">
        <v>3</v>
      </c>
      <c r="AG1741" s="1167">
        <v>0</v>
      </c>
      <c r="AH1741" s="1167">
        <v>0</v>
      </c>
      <c r="AI1741" s="1167">
        <v>249</v>
      </c>
      <c r="BK1741" s="1167">
        <v>1738</v>
      </c>
    </row>
    <row r="1742" spans="1:63" s="1167" customFormat="1" ht="13.5" customHeight="1">
      <c r="A1742" s="1218">
        <v>44318</v>
      </c>
      <c r="B1742" s="1167" t="s">
        <v>140</v>
      </c>
      <c r="C1742" s="1167" t="s">
        <v>66</v>
      </c>
      <c r="D1742" s="1167">
        <v>45</v>
      </c>
      <c r="E1742" s="1167">
        <v>40</v>
      </c>
      <c r="G1742" s="1167">
        <v>2</v>
      </c>
      <c r="J1742" s="1167">
        <v>80</v>
      </c>
      <c r="O1742" s="1167">
        <v>0</v>
      </c>
      <c r="Q1742" s="1167">
        <v>2</v>
      </c>
      <c r="T1742" s="1167">
        <v>80</v>
      </c>
      <c r="U1742" s="1167">
        <v>0</v>
      </c>
      <c r="V1742" s="1167">
        <v>4</v>
      </c>
      <c r="W1742" s="1167">
        <v>0</v>
      </c>
      <c r="X1742" s="1167">
        <v>0</v>
      </c>
      <c r="Y1742" s="1167">
        <v>160</v>
      </c>
      <c r="Z1742" s="1167">
        <v>0</v>
      </c>
      <c r="AA1742" s="1167">
        <v>0</v>
      </c>
      <c r="AB1742" s="1167">
        <v>0</v>
      </c>
      <c r="AC1742" s="1167">
        <v>0</v>
      </c>
      <c r="AD1742" s="1167">
        <v>0</v>
      </c>
      <c r="AE1742" s="1167">
        <v>0</v>
      </c>
      <c r="AF1742" s="1167">
        <v>4</v>
      </c>
      <c r="AG1742" s="1167">
        <v>0</v>
      </c>
      <c r="AH1742" s="1167">
        <v>0</v>
      </c>
      <c r="AI1742" s="1167">
        <v>160</v>
      </c>
      <c r="BK1742" s="1167">
        <v>1739</v>
      </c>
    </row>
    <row r="1743" spans="1:63" s="1167" customFormat="1" ht="13.5" customHeight="1">
      <c r="A1743" s="1218">
        <v>44318</v>
      </c>
      <c r="B1743" s="1167" t="s">
        <v>53</v>
      </c>
      <c r="C1743" s="1167" t="s">
        <v>66</v>
      </c>
      <c r="D1743" s="1167">
        <v>40</v>
      </c>
      <c r="E1743" s="1167">
        <v>38</v>
      </c>
      <c r="J1743" s="1167">
        <v>0</v>
      </c>
      <c r="O1743" s="1167">
        <v>0</v>
      </c>
      <c r="Q1743" s="1167">
        <v>4</v>
      </c>
      <c r="T1743" s="1167">
        <v>152</v>
      </c>
      <c r="U1743" s="1167">
        <v>0</v>
      </c>
      <c r="V1743" s="1167">
        <v>4</v>
      </c>
      <c r="W1743" s="1167">
        <v>0</v>
      </c>
      <c r="X1743" s="1167">
        <v>0</v>
      </c>
      <c r="Y1743" s="1167">
        <v>152</v>
      </c>
      <c r="Z1743" s="1167">
        <v>0</v>
      </c>
      <c r="AA1743" s="1167">
        <v>0</v>
      </c>
      <c r="AB1743" s="1167">
        <v>0</v>
      </c>
      <c r="AC1743" s="1167">
        <v>0</v>
      </c>
      <c r="AD1743" s="1167">
        <v>0</v>
      </c>
      <c r="AE1743" s="1167">
        <v>0</v>
      </c>
      <c r="AF1743" s="1167">
        <v>4</v>
      </c>
      <c r="AG1743" s="1167">
        <v>0</v>
      </c>
      <c r="AH1743" s="1167">
        <v>0</v>
      </c>
      <c r="AI1743" s="1167">
        <v>152</v>
      </c>
      <c r="BK1743" s="1167">
        <v>1740</v>
      </c>
    </row>
    <row r="1744" spans="1:63" s="1167" customFormat="1" ht="13.5" customHeight="1">
      <c r="A1744" s="1218">
        <v>44318</v>
      </c>
      <c r="B1744" s="1167" t="s">
        <v>171</v>
      </c>
      <c r="C1744" s="1167" t="s">
        <v>66</v>
      </c>
      <c r="D1744" s="1167">
        <v>220</v>
      </c>
      <c r="E1744" s="1167">
        <v>220</v>
      </c>
      <c r="J1744" s="1167">
        <v>0</v>
      </c>
      <c r="O1744" s="1167">
        <v>0</v>
      </c>
      <c r="Q1744" s="1167">
        <v>1</v>
      </c>
      <c r="T1744" s="1167">
        <v>220</v>
      </c>
      <c r="U1744" s="1167">
        <v>0</v>
      </c>
      <c r="V1744" s="1167">
        <v>1</v>
      </c>
      <c r="W1744" s="1167">
        <v>0</v>
      </c>
      <c r="X1744" s="1167">
        <v>0</v>
      </c>
      <c r="Y1744" s="1167">
        <v>220</v>
      </c>
      <c r="Z1744" s="1167">
        <v>0</v>
      </c>
      <c r="AA1744" s="1167">
        <v>0</v>
      </c>
      <c r="AB1744" s="1167">
        <v>0</v>
      </c>
      <c r="AC1744" s="1167">
        <v>0</v>
      </c>
      <c r="AD1744" s="1167">
        <v>0</v>
      </c>
      <c r="AE1744" s="1167">
        <v>0</v>
      </c>
      <c r="AF1744" s="1167">
        <v>1</v>
      </c>
      <c r="AG1744" s="1167">
        <v>0</v>
      </c>
      <c r="AH1744" s="1167">
        <v>0</v>
      </c>
      <c r="AI1744" s="1167">
        <v>220</v>
      </c>
      <c r="BK1744" s="1167">
        <v>1741</v>
      </c>
    </row>
    <row r="1745" spans="1:63" s="1167" customFormat="1" ht="13.5" customHeight="1">
      <c r="A1745" s="1218">
        <v>44318</v>
      </c>
      <c r="B1745" s="1167" t="s">
        <v>488</v>
      </c>
      <c r="C1745" s="1167" t="s">
        <v>66</v>
      </c>
      <c r="D1745" s="1167">
        <v>120</v>
      </c>
      <c r="E1745" s="1167">
        <v>113</v>
      </c>
      <c r="J1745" s="1167">
        <v>0</v>
      </c>
      <c r="O1745" s="1167">
        <v>0</v>
      </c>
      <c r="T1745" s="1167">
        <v>0</v>
      </c>
      <c r="U1745" s="1167">
        <v>0</v>
      </c>
      <c r="V1745" s="1167">
        <v>0</v>
      </c>
      <c r="W1745" s="1167">
        <v>0</v>
      </c>
      <c r="X1745" s="1167">
        <v>0</v>
      </c>
      <c r="Y1745" s="1167">
        <v>0</v>
      </c>
      <c r="Z1745" s="1167">
        <v>0</v>
      </c>
      <c r="AA1745" s="1167">
        <v>0</v>
      </c>
      <c r="AB1745" s="1167">
        <v>0</v>
      </c>
      <c r="AC1745" s="1167">
        <v>0</v>
      </c>
      <c r="AD1745" s="1167">
        <v>0</v>
      </c>
      <c r="AE1745" s="1167">
        <v>0</v>
      </c>
      <c r="AF1745" s="1167">
        <v>0</v>
      </c>
      <c r="AG1745" s="1167">
        <v>0</v>
      </c>
      <c r="AH1745" s="1167">
        <v>0</v>
      </c>
      <c r="AI1745" s="1167">
        <v>0</v>
      </c>
      <c r="BK1745" s="1167">
        <v>1742</v>
      </c>
    </row>
    <row r="1746" spans="1:63" s="1167" customFormat="1" ht="13.5" customHeight="1">
      <c r="A1746" s="1218">
        <v>44318</v>
      </c>
      <c r="B1746" s="1167" t="s">
        <v>83</v>
      </c>
      <c r="C1746" s="1167" t="s">
        <v>786</v>
      </c>
      <c r="D1746" s="1167">
        <v>10</v>
      </c>
      <c r="E1746" s="1167">
        <v>10</v>
      </c>
      <c r="J1746" s="1167">
        <v>0</v>
      </c>
      <c r="M1746" s="1167">
        <v>5</v>
      </c>
      <c r="O1746" s="1167">
        <v>50</v>
      </c>
      <c r="R1746" s="1167">
        <v>5</v>
      </c>
      <c r="T1746" s="1167">
        <v>50</v>
      </c>
      <c r="U1746" s="1167">
        <v>0</v>
      </c>
      <c r="V1746" s="1167">
        <v>0</v>
      </c>
      <c r="W1746" s="1167">
        <v>10</v>
      </c>
      <c r="X1746" s="1167">
        <v>0</v>
      </c>
      <c r="Y1746" s="1167">
        <v>100</v>
      </c>
      <c r="Z1746" s="1167">
        <v>0</v>
      </c>
      <c r="AA1746" s="1167">
        <v>0</v>
      </c>
      <c r="AB1746" s="1167">
        <v>0</v>
      </c>
      <c r="AC1746" s="1167">
        <v>0</v>
      </c>
      <c r="AD1746" s="1167">
        <v>0</v>
      </c>
      <c r="AE1746" s="1167">
        <v>0</v>
      </c>
      <c r="AF1746" s="1167">
        <v>0</v>
      </c>
      <c r="AG1746" s="1167">
        <v>10</v>
      </c>
      <c r="AH1746" s="1167">
        <v>0</v>
      </c>
      <c r="AI1746" s="1167">
        <v>100</v>
      </c>
      <c r="BK1746" s="1167">
        <v>1743</v>
      </c>
    </row>
    <row r="1747" spans="1:63" s="1167" customFormat="1" ht="13.5" customHeight="1">
      <c r="A1747" s="1218">
        <v>44318</v>
      </c>
      <c r="B1747" s="1167" t="s">
        <v>78</v>
      </c>
      <c r="C1747" s="1167" t="s">
        <v>66</v>
      </c>
      <c r="D1747" s="1167">
        <v>10</v>
      </c>
      <c r="E1747" s="1167">
        <v>7</v>
      </c>
      <c r="J1747" s="1167">
        <v>0</v>
      </c>
      <c r="O1747" s="1167">
        <v>0</v>
      </c>
      <c r="R1747" s="1167">
        <v>8</v>
      </c>
      <c r="T1747" s="1167">
        <v>56</v>
      </c>
      <c r="U1747" s="1167">
        <v>0</v>
      </c>
      <c r="V1747" s="1167">
        <v>0</v>
      </c>
      <c r="W1747" s="1167">
        <v>8</v>
      </c>
      <c r="X1747" s="1167">
        <v>0</v>
      </c>
      <c r="Y1747" s="1167">
        <v>56</v>
      </c>
      <c r="Z1747" s="1167">
        <v>0</v>
      </c>
      <c r="AA1747" s="1167">
        <v>0</v>
      </c>
      <c r="AB1747" s="1167">
        <v>0</v>
      </c>
      <c r="AC1747" s="1167">
        <v>0</v>
      </c>
      <c r="AD1747" s="1167">
        <v>0</v>
      </c>
      <c r="AE1747" s="1167">
        <v>0</v>
      </c>
      <c r="AF1747" s="1167">
        <v>0</v>
      </c>
      <c r="AG1747" s="1167">
        <v>8</v>
      </c>
      <c r="AH1747" s="1167">
        <v>0</v>
      </c>
      <c r="AI1747" s="1167">
        <v>56</v>
      </c>
      <c r="BK1747" s="1167">
        <v>1744</v>
      </c>
    </row>
    <row r="1748" spans="1:63" s="1167" customFormat="1" ht="13.5" customHeight="1">
      <c r="A1748" s="1218">
        <v>44318</v>
      </c>
      <c r="B1748" s="1167" t="s">
        <v>17</v>
      </c>
      <c r="C1748" s="1167" t="s">
        <v>66</v>
      </c>
      <c r="D1748" s="1167">
        <v>5</v>
      </c>
      <c r="E1748" s="1167">
        <v>4</v>
      </c>
      <c r="J1748" s="1167">
        <v>0</v>
      </c>
      <c r="M1748" s="1167">
        <v>8</v>
      </c>
      <c r="O1748" s="1167">
        <v>32</v>
      </c>
      <c r="T1748" s="1167">
        <v>0</v>
      </c>
      <c r="U1748" s="1167">
        <v>0</v>
      </c>
      <c r="V1748" s="1167">
        <v>0</v>
      </c>
      <c r="W1748" s="1167">
        <v>8</v>
      </c>
      <c r="X1748" s="1167">
        <v>0</v>
      </c>
      <c r="Y1748" s="1167">
        <v>32</v>
      </c>
      <c r="Z1748" s="1167">
        <v>0</v>
      </c>
      <c r="AA1748" s="1167">
        <v>0</v>
      </c>
      <c r="AB1748" s="1167">
        <v>0</v>
      </c>
      <c r="AC1748" s="1167">
        <v>0</v>
      </c>
      <c r="AD1748" s="1167">
        <v>0</v>
      </c>
      <c r="AE1748" s="1167">
        <v>0</v>
      </c>
      <c r="AF1748" s="1167">
        <v>0</v>
      </c>
      <c r="AG1748" s="1167">
        <v>8</v>
      </c>
      <c r="AH1748" s="1167">
        <v>0</v>
      </c>
      <c r="AI1748" s="1167">
        <v>32</v>
      </c>
      <c r="BK1748" s="1167">
        <v>1745</v>
      </c>
    </row>
    <row r="1749" spans="1:63" s="1167" customFormat="1" ht="13.5" customHeight="1">
      <c r="A1749" s="1218">
        <v>44318</v>
      </c>
      <c r="B1749" s="1167" t="s">
        <v>478</v>
      </c>
      <c r="C1749" s="1167" t="s">
        <v>66</v>
      </c>
      <c r="D1749" s="1167">
        <v>12</v>
      </c>
      <c r="E1749" s="1167">
        <v>12</v>
      </c>
      <c r="H1749" s="1167">
        <v>3</v>
      </c>
      <c r="J1749" s="1167">
        <v>36</v>
      </c>
      <c r="O1749" s="1167">
        <v>0</v>
      </c>
      <c r="T1749" s="1167">
        <v>0</v>
      </c>
      <c r="U1749" s="1167">
        <v>0</v>
      </c>
      <c r="V1749" s="1167">
        <v>0</v>
      </c>
      <c r="W1749" s="1167">
        <v>3</v>
      </c>
      <c r="X1749" s="1167">
        <v>0</v>
      </c>
      <c r="Y1749" s="1167">
        <v>36</v>
      </c>
      <c r="Z1749" s="1167">
        <v>0</v>
      </c>
      <c r="AA1749" s="1167">
        <v>0</v>
      </c>
      <c r="AB1749" s="1167">
        <v>0</v>
      </c>
      <c r="AC1749" s="1167">
        <v>0</v>
      </c>
      <c r="AD1749" s="1167">
        <v>0</v>
      </c>
      <c r="AE1749" s="1167">
        <v>0</v>
      </c>
      <c r="AF1749" s="1167">
        <v>0</v>
      </c>
      <c r="AG1749" s="1167">
        <v>3</v>
      </c>
      <c r="AH1749" s="1167">
        <v>0</v>
      </c>
      <c r="AI1749" s="1167">
        <v>36</v>
      </c>
      <c r="BK1749" s="1167">
        <v>1746</v>
      </c>
    </row>
    <row r="1750" spans="1:63" s="1167" customFormat="1" ht="13.5" customHeight="1">
      <c r="A1750" s="1218">
        <v>44318</v>
      </c>
      <c r="B1750" s="1167" t="s">
        <v>60</v>
      </c>
      <c r="C1750" s="1167" t="s">
        <v>66</v>
      </c>
      <c r="D1750" s="1167">
        <v>20</v>
      </c>
      <c r="E1750" s="1167">
        <v>20</v>
      </c>
      <c r="J1750" s="1167">
        <v>0</v>
      </c>
      <c r="M1750" s="1167">
        <v>0.5</v>
      </c>
      <c r="O1750" s="1167">
        <v>10</v>
      </c>
      <c r="R1750" s="1167">
        <v>0.5</v>
      </c>
      <c r="T1750" s="1167">
        <v>10</v>
      </c>
      <c r="U1750" s="1167">
        <v>0</v>
      </c>
      <c r="V1750" s="1167">
        <v>0</v>
      </c>
      <c r="W1750" s="1167">
        <v>1</v>
      </c>
      <c r="X1750" s="1167">
        <v>0</v>
      </c>
      <c r="Y1750" s="1167">
        <v>20</v>
      </c>
      <c r="Z1750" s="1167">
        <v>0</v>
      </c>
      <c r="AA1750" s="1167">
        <v>0</v>
      </c>
      <c r="AB1750" s="1167">
        <v>0</v>
      </c>
      <c r="AC1750" s="1167">
        <v>0</v>
      </c>
      <c r="AD1750" s="1167">
        <v>0</v>
      </c>
      <c r="AE1750" s="1167">
        <v>0</v>
      </c>
      <c r="AF1750" s="1167">
        <v>0</v>
      </c>
      <c r="AG1750" s="1167">
        <v>1</v>
      </c>
      <c r="AH1750" s="1167">
        <v>0</v>
      </c>
      <c r="AI1750" s="1167">
        <v>20</v>
      </c>
      <c r="BK1750" s="1167">
        <v>1747</v>
      </c>
    </row>
    <row r="1751" spans="1:63" s="1167" customFormat="1" ht="13.5" customHeight="1">
      <c r="A1751" s="1218">
        <v>44318</v>
      </c>
      <c r="B1751" s="1167" t="s">
        <v>61</v>
      </c>
      <c r="C1751" s="1167" t="s">
        <v>66</v>
      </c>
      <c r="D1751" s="1167">
        <v>20</v>
      </c>
      <c r="E1751" s="1167">
        <v>20</v>
      </c>
      <c r="H1751" s="1167">
        <v>0.2</v>
      </c>
      <c r="J1751" s="1167">
        <v>4</v>
      </c>
      <c r="M1751" s="1167">
        <v>0.4</v>
      </c>
      <c r="O1751" s="1167">
        <v>8</v>
      </c>
      <c r="R1751" s="1167">
        <v>0.4</v>
      </c>
      <c r="T1751" s="1167">
        <v>8</v>
      </c>
      <c r="U1751" s="1167">
        <v>0</v>
      </c>
      <c r="V1751" s="1167">
        <v>0</v>
      </c>
      <c r="W1751" s="1167">
        <v>1</v>
      </c>
      <c r="X1751" s="1167">
        <v>0</v>
      </c>
      <c r="Y1751" s="1167">
        <v>20</v>
      </c>
      <c r="Z1751" s="1167">
        <v>0</v>
      </c>
      <c r="AA1751" s="1167">
        <v>0</v>
      </c>
      <c r="AB1751" s="1167">
        <v>0</v>
      </c>
      <c r="AC1751" s="1167">
        <v>0</v>
      </c>
      <c r="AD1751" s="1167">
        <v>0</v>
      </c>
      <c r="AE1751" s="1167">
        <v>0</v>
      </c>
      <c r="AF1751" s="1167">
        <v>0</v>
      </c>
      <c r="AG1751" s="1167">
        <v>1</v>
      </c>
      <c r="AH1751" s="1167">
        <v>0</v>
      </c>
      <c r="AI1751" s="1167">
        <v>20</v>
      </c>
      <c r="BK1751" s="1167">
        <v>1748</v>
      </c>
    </row>
    <row r="1752" spans="1:63" s="1167" customFormat="1" ht="13.5" customHeight="1">
      <c r="A1752" s="1218">
        <v>44318</v>
      </c>
      <c r="B1752" s="1167" t="s">
        <v>160</v>
      </c>
      <c r="C1752" s="1167" t="s">
        <v>66</v>
      </c>
      <c r="D1752" s="1167">
        <v>14</v>
      </c>
      <c r="E1752" s="1167">
        <v>12</v>
      </c>
      <c r="J1752" s="1167">
        <v>0</v>
      </c>
      <c r="M1752" s="1167">
        <v>1</v>
      </c>
      <c r="O1752" s="1167">
        <v>12</v>
      </c>
      <c r="T1752" s="1167">
        <v>0</v>
      </c>
      <c r="U1752" s="1167">
        <v>0</v>
      </c>
      <c r="V1752" s="1167">
        <v>0</v>
      </c>
      <c r="W1752" s="1167">
        <v>1</v>
      </c>
      <c r="X1752" s="1167">
        <v>0</v>
      </c>
      <c r="Y1752" s="1167">
        <v>12</v>
      </c>
      <c r="Z1752" s="1167">
        <v>0</v>
      </c>
      <c r="AA1752" s="1167">
        <v>0</v>
      </c>
      <c r="AB1752" s="1167">
        <v>0</v>
      </c>
      <c r="AC1752" s="1167">
        <v>0</v>
      </c>
      <c r="AD1752" s="1167">
        <v>0</v>
      </c>
      <c r="AE1752" s="1167">
        <v>0</v>
      </c>
      <c r="AF1752" s="1167">
        <v>0</v>
      </c>
      <c r="AG1752" s="1167">
        <v>1</v>
      </c>
      <c r="AH1752" s="1167">
        <v>0</v>
      </c>
      <c r="AI1752" s="1167">
        <v>12</v>
      </c>
      <c r="BK1752" s="1167">
        <v>1749</v>
      </c>
    </row>
    <row r="1753" spans="1:63" s="1167" customFormat="1" ht="13.5" customHeight="1">
      <c r="A1753" s="1218">
        <v>44318</v>
      </c>
      <c r="B1753" s="1167" t="s">
        <v>161</v>
      </c>
      <c r="C1753" s="1167" t="s">
        <v>389</v>
      </c>
      <c r="D1753" s="1167">
        <v>13</v>
      </c>
      <c r="E1753" s="1167">
        <v>13</v>
      </c>
      <c r="J1753" s="1167">
        <v>0</v>
      </c>
      <c r="O1753" s="1167">
        <v>0</v>
      </c>
      <c r="T1753" s="1167">
        <v>0</v>
      </c>
      <c r="U1753" s="1167">
        <v>0</v>
      </c>
      <c r="V1753" s="1167">
        <v>0</v>
      </c>
      <c r="W1753" s="1167">
        <v>0</v>
      </c>
      <c r="X1753" s="1167">
        <v>0</v>
      </c>
      <c r="Y1753" s="1167">
        <v>0</v>
      </c>
      <c r="Z1753" s="1167">
        <v>0</v>
      </c>
      <c r="AA1753" s="1167">
        <v>0</v>
      </c>
      <c r="AB1753" s="1167">
        <v>0</v>
      </c>
      <c r="AC1753" s="1167">
        <v>0</v>
      </c>
      <c r="AD1753" s="1167">
        <v>0</v>
      </c>
      <c r="AE1753" s="1167">
        <v>0</v>
      </c>
      <c r="AF1753" s="1167">
        <v>0</v>
      </c>
      <c r="AG1753" s="1167">
        <v>0</v>
      </c>
      <c r="AH1753" s="1167">
        <v>0</v>
      </c>
      <c r="AI1753" s="1167">
        <v>0</v>
      </c>
      <c r="BK1753" s="1167">
        <v>1750</v>
      </c>
    </row>
    <row r="1754" spans="1:63" s="1167" customFormat="1" ht="13.5" customHeight="1">
      <c r="A1754" s="1218">
        <v>44318</v>
      </c>
      <c r="B1754" s="1167" t="s">
        <v>896</v>
      </c>
      <c r="C1754" s="1167" t="s">
        <v>66</v>
      </c>
      <c r="D1754" s="1167">
        <v>10</v>
      </c>
      <c r="E1754" s="1167">
        <v>10</v>
      </c>
      <c r="J1754" s="1167">
        <v>0</v>
      </c>
      <c r="O1754" s="1167">
        <v>0</v>
      </c>
      <c r="T1754" s="1167">
        <v>0</v>
      </c>
      <c r="U1754" s="1167">
        <v>0</v>
      </c>
      <c r="V1754" s="1167">
        <v>0</v>
      </c>
      <c r="W1754" s="1167">
        <v>0</v>
      </c>
      <c r="X1754" s="1167">
        <v>0</v>
      </c>
      <c r="Y1754" s="1167">
        <v>0</v>
      </c>
      <c r="Z1754" s="1167">
        <v>0</v>
      </c>
      <c r="AA1754" s="1167">
        <v>0</v>
      </c>
      <c r="AB1754" s="1167">
        <v>0</v>
      </c>
      <c r="AC1754" s="1167">
        <v>0</v>
      </c>
      <c r="AD1754" s="1167">
        <v>0</v>
      </c>
      <c r="AE1754" s="1167">
        <v>0</v>
      </c>
      <c r="AF1754" s="1167">
        <v>0</v>
      </c>
      <c r="AG1754" s="1167">
        <v>0</v>
      </c>
      <c r="AH1754" s="1167">
        <v>0</v>
      </c>
      <c r="AI1754" s="1167">
        <v>0</v>
      </c>
      <c r="BK1754" s="1167">
        <v>1751</v>
      </c>
    </row>
    <row r="1755" spans="1:63" s="1167" customFormat="1" ht="13.5" customHeight="1">
      <c r="A1755" s="1218">
        <v>44318</v>
      </c>
      <c r="B1755" s="1167" t="s">
        <v>893</v>
      </c>
      <c r="C1755" s="1167" t="s">
        <v>66</v>
      </c>
      <c r="D1755" s="1167">
        <v>25</v>
      </c>
      <c r="E1755" s="1167">
        <v>25</v>
      </c>
      <c r="J1755" s="1167">
        <v>0</v>
      </c>
      <c r="O1755" s="1167">
        <v>0</v>
      </c>
      <c r="R1755" s="1167">
        <v>2</v>
      </c>
      <c r="T1755" s="1167">
        <v>50</v>
      </c>
      <c r="U1755" s="1167">
        <v>0</v>
      </c>
      <c r="V1755" s="1167">
        <v>0</v>
      </c>
      <c r="W1755" s="1167">
        <v>2</v>
      </c>
      <c r="X1755" s="1167">
        <v>0</v>
      </c>
      <c r="Y1755" s="1167">
        <v>50</v>
      </c>
      <c r="Z1755" s="1167">
        <v>0</v>
      </c>
      <c r="AA1755" s="1167">
        <v>0</v>
      </c>
      <c r="AB1755" s="1167">
        <v>0</v>
      </c>
      <c r="AC1755" s="1167">
        <v>0</v>
      </c>
      <c r="AD1755" s="1167">
        <v>0</v>
      </c>
      <c r="AE1755" s="1167">
        <v>0</v>
      </c>
      <c r="AF1755" s="1167">
        <v>0</v>
      </c>
      <c r="AG1755" s="1167">
        <v>2</v>
      </c>
      <c r="AH1755" s="1167">
        <v>0</v>
      </c>
      <c r="AI1755" s="1167">
        <v>50</v>
      </c>
      <c r="BK1755" s="1167">
        <v>1752</v>
      </c>
    </row>
    <row r="1756" spans="1:63" s="1167" customFormat="1" ht="13.5" customHeight="1">
      <c r="A1756" s="1218">
        <v>44318</v>
      </c>
      <c r="B1756" s="1167" t="s">
        <v>126</v>
      </c>
      <c r="C1756" s="1167" t="s">
        <v>66</v>
      </c>
      <c r="D1756" s="1167">
        <v>15</v>
      </c>
      <c r="E1756" s="1167">
        <v>15</v>
      </c>
      <c r="J1756" s="1167">
        <v>0</v>
      </c>
      <c r="O1756" s="1167">
        <v>0</v>
      </c>
      <c r="R1756" s="1167">
        <v>2</v>
      </c>
      <c r="T1756" s="1167">
        <v>30</v>
      </c>
      <c r="U1756" s="1167">
        <v>0</v>
      </c>
      <c r="V1756" s="1167">
        <v>0</v>
      </c>
      <c r="W1756" s="1167">
        <v>2</v>
      </c>
      <c r="X1756" s="1167">
        <v>0</v>
      </c>
      <c r="Y1756" s="1167">
        <v>30</v>
      </c>
      <c r="Z1756" s="1167">
        <v>0</v>
      </c>
      <c r="AA1756" s="1167">
        <v>0</v>
      </c>
      <c r="AB1756" s="1167">
        <v>0</v>
      </c>
      <c r="AC1756" s="1167">
        <v>0</v>
      </c>
      <c r="AD1756" s="1167">
        <v>0</v>
      </c>
      <c r="AE1756" s="1167">
        <v>0</v>
      </c>
      <c r="AF1756" s="1167">
        <v>0</v>
      </c>
      <c r="AG1756" s="1167">
        <v>2</v>
      </c>
      <c r="AH1756" s="1167">
        <v>0</v>
      </c>
      <c r="AI1756" s="1167">
        <v>30</v>
      </c>
      <c r="BK1756" s="1167">
        <v>1753</v>
      </c>
    </row>
    <row r="1757" spans="1:63" s="1167" customFormat="1" ht="13.5" customHeight="1">
      <c r="A1757" s="1218">
        <v>44318</v>
      </c>
      <c r="B1757" s="1167" t="s">
        <v>918</v>
      </c>
      <c r="C1757" s="1167" t="s">
        <v>66</v>
      </c>
      <c r="D1757" s="1167">
        <v>15</v>
      </c>
      <c r="E1757" s="1167">
        <v>15</v>
      </c>
      <c r="J1757" s="1167">
        <v>0</v>
      </c>
      <c r="O1757" s="1167">
        <v>0</v>
      </c>
      <c r="T1757" s="1167">
        <v>0</v>
      </c>
      <c r="U1757" s="1167">
        <v>0</v>
      </c>
      <c r="V1757" s="1167">
        <v>0</v>
      </c>
      <c r="W1757" s="1167">
        <v>0</v>
      </c>
      <c r="X1757" s="1167">
        <v>0</v>
      </c>
      <c r="Y1757" s="1167">
        <v>0</v>
      </c>
      <c r="Z1757" s="1167">
        <v>0</v>
      </c>
      <c r="AA1757" s="1167">
        <v>0</v>
      </c>
      <c r="AB1757" s="1167">
        <v>0</v>
      </c>
      <c r="AC1757" s="1167">
        <v>0</v>
      </c>
      <c r="AD1757" s="1167">
        <v>0</v>
      </c>
      <c r="AE1757" s="1167">
        <v>0</v>
      </c>
      <c r="AF1757" s="1167">
        <v>0</v>
      </c>
      <c r="AG1757" s="1167">
        <v>0</v>
      </c>
      <c r="AH1757" s="1167">
        <v>0</v>
      </c>
      <c r="AI1757" s="1167">
        <v>0</v>
      </c>
      <c r="BK1757" s="1167">
        <v>1754</v>
      </c>
    </row>
    <row r="1758" spans="1:63" s="1167" customFormat="1" ht="13.5" customHeight="1">
      <c r="A1758" s="1218">
        <v>44318</v>
      </c>
      <c r="B1758" s="1167" t="s">
        <v>64</v>
      </c>
      <c r="C1758" s="1167" t="s">
        <v>66</v>
      </c>
      <c r="D1758" s="1167">
        <v>13</v>
      </c>
      <c r="E1758" s="1167">
        <v>13</v>
      </c>
      <c r="J1758" s="1167">
        <v>0</v>
      </c>
      <c r="O1758" s="1167">
        <v>0</v>
      </c>
      <c r="R1758" s="1167">
        <v>2</v>
      </c>
      <c r="T1758" s="1167">
        <v>26</v>
      </c>
      <c r="U1758" s="1167">
        <v>0</v>
      </c>
      <c r="V1758" s="1167">
        <v>0</v>
      </c>
      <c r="W1758" s="1167">
        <v>2</v>
      </c>
      <c r="X1758" s="1167">
        <v>0</v>
      </c>
      <c r="Y1758" s="1167">
        <v>26</v>
      </c>
      <c r="Z1758" s="1167">
        <v>0</v>
      </c>
      <c r="AA1758" s="1167">
        <v>0</v>
      </c>
      <c r="AB1758" s="1167">
        <v>0</v>
      </c>
      <c r="AC1758" s="1167">
        <v>0</v>
      </c>
      <c r="AD1758" s="1167">
        <v>0</v>
      </c>
      <c r="AE1758" s="1167">
        <v>0</v>
      </c>
      <c r="AF1758" s="1167">
        <v>0</v>
      </c>
      <c r="AG1758" s="1167">
        <v>2</v>
      </c>
      <c r="AH1758" s="1167">
        <v>0</v>
      </c>
      <c r="AI1758" s="1167">
        <v>26</v>
      </c>
      <c r="BK1758" s="1167">
        <v>1755</v>
      </c>
    </row>
    <row r="1759" spans="1:63" s="1167" customFormat="1" ht="13.5" customHeight="1">
      <c r="A1759" s="1218">
        <v>44318</v>
      </c>
      <c r="B1759" s="1167" t="s">
        <v>511</v>
      </c>
      <c r="C1759" s="1167" t="s">
        <v>66</v>
      </c>
      <c r="D1759" s="1167">
        <v>20</v>
      </c>
      <c r="E1759" s="1167">
        <v>15</v>
      </c>
      <c r="J1759" s="1167">
        <v>0</v>
      </c>
      <c r="O1759" s="1167">
        <v>0</v>
      </c>
      <c r="T1759" s="1167">
        <v>0</v>
      </c>
      <c r="U1759" s="1167">
        <v>0</v>
      </c>
      <c r="V1759" s="1167">
        <v>0</v>
      </c>
      <c r="W1759" s="1167">
        <v>0</v>
      </c>
      <c r="X1759" s="1167">
        <v>0</v>
      </c>
      <c r="Y1759" s="1167">
        <v>0</v>
      </c>
      <c r="Z1759" s="1167">
        <v>0</v>
      </c>
      <c r="AA1759" s="1167">
        <v>0</v>
      </c>
      <c r="AB1759" s="1167">
        <v>0</v>
      </c>
      <c r="AC1759" s="1167">
        <v>0</v>
      </c>
      <c r="AD1759" s="1167">
        <v>0</v>
      </c>
      <c r="AE1759" s="1167">
        <v>0</v>
      </c>
      <c r="AF1759" s="1167">
        <v>0</v>
      </c>
      <c r="AG1759" s="1167">
        <v>0</v>
      </c>
      <c r="AH1759" s="1167">
        <v>0</v>
      </c>
      <c r="AI1759" s="1167">
        <v>0</v>
      </c>
      <c r="BK1759" s="1167">
        <v>1756</v>
      </c>
    </row>
    <row r="1760" spans="1:63" s="1167" customFormat="1" ht="13.5" customHeight="1">
      <c r="A1760" s="1218">
        <v>44318</v>
      </c>
      <c r="B1760" s="1167" t="s">
        <v>895</v>
      </c>
      <c r="C1760" s="1167" t="s">
        <v>66</v>
      </c>
      <c r="D1760" s="1167">
        <v>8</v>
      </c>
      <c r="E1760" s="1167">
        <v>8</v>
      </c>
      <c r="J1760" s="1167">
        <v>0</v>
      </c>
      <c r="M1760" s="1167">
        <v>2</v>
      </c>
      <c r="O1760" s="1167">
        <v>16</v>
      </c>
      <c r="T1760" s="1167">
        <v>0</v>
      </c>
      <c r="U1760" s="1167">
        <v>0</v>
      </c>
      <c r="V1760" s="1167">
        <v>0</v>
      </c>
      <c r="W1760" s="1167">
        <v>2</v>
      </c>
      <c r="X1760" s="1167">
        <v>0</v>
      </c>
      <c r="Y1760" s="1167">
        <v>16</v>
      </c>
      <c r="Z1760" s="1167">
        <v>0</v>
      </c>
      <c r="AA1760" s="1167">
        <v>0</v>
      </c>
      <c r="AB1760" s="1167">
        <v>0</v>
      </c>
      <c r="AC1760" s="1167">
        <v>0</v>
      </c>
      <c r="AD1760" s="1167">
        <v>0</v>
      </c>
      <c r="AE1760" s="1167">
        <v>0</v>
      </c>
      <c r="AF1760" s="1167">
        <v>0</v>
      </c>
      <c r="AG1760" s="1167">
        <v>2</v>
      </c>
      <c r="AH1760" s="1167">
        <v>0</v>
      </c>
      <c r="AI1760" s="1167">
        <v>16</v>
      </c>
      <c r="BK1760" s="1167">
        <v>1757</v>
      </c>
    </row>
    <row r="1761" spans="1:63" s="1167" customFormat="1" ht="13.5" customHeight="1">
      <c r="A1761" s="1218">
        <v>44318</v>
      </c>
      <c r="B1761" s="1167" t="s">
        <v>512</v>
      </c>
      <c r="C1761" s="1167" t="s">
        <v>66</v>
      </c>
      <c r="D1761" s="1167">
        <v>20</v>
      </c>
      <c r="E1761" s="1167">
        <v>20</v>
      </c>
      <c r="J1761" s="1167">
        <v>0</v>
      </c>
      <c r="O1761" s="1167">
        <v>0</v>
      </c>
      <c r="T1761" s="1167">
        <v>0</v>
      </c>
      <c r="U1761" s="1167">
        <v>0</v>
      </c>
      <c r="V1761" s="1167">
        <v>0</v>
      </c>
      <c r="W1761" s="1167">
        <v>0</v>
      </c>
      <c r="X1761" s="1167">
        <v>0</v>
      </c>
      <c r="Y1761" s="1167">
        <v>0</v>
      </c>
      <c r="Z1761" s="1167">
        <v>0</v>
      </c>
      <c r="AA1761" s="1167">
        <v>0</v>
      </c>
      <c r="AB1761" s="1167">
        <v>0</v>
      </c>
      <c r="AC1761" s="1167">
        <v>0</v>
      </c>
      <c r="AD1761" s="1167">
        <v>0</v>
      </c>
      <c r="AE1761" s="1167">
        <v>0</v>
      </c>
      <c r="AF1761" s="1167">
        <v>0</v>
      </c>
      <c r="AG1761" s="1167">
        <v>0</v>
      </c>
      <c r="AH1761" s="1167">
        <v>0</v>
      </c>
      <c r="AI1761" s="1167">
        <v>0</v>
      </c>
      <c r="BK1761" s="1167">
        <v>1758</v>
      </c>
    </row>
    <row r="1762" spans="1:63" s="1167" customFormat="1" ht="13.5" customHeight="1">
      <c r="A1762" s="1218">
        <v>44318</v>
      </c>
      <c r="B1762" s="1167" t="s">
        <v>636</v>
      </c>
      <c r="C1762" s="1167" t="s">
        <v>66</v>
      </c>
      <c r="D1762" s="1167">
        <v>10</v>
      </c>
      <c r="E1762" s="1167">
        <v>10</v>
      </c>
      <c r="J1762" s="1167">
        <v>0</v>
      </c>
      <c r="O1762" s="1167">
        <v>0</v>
      </c>
      <c r="T1762" s="1167">
        <v>0</v>
      </c>
      <c r="U1762" s="1167">
        <v>0</v>
      </c>
      <c r="V1762" s="1167">
        <v>0</v>
      </c>
      <c r="W1762" s="1167">
        <v>0</v>
      </c>
      <c r="X1762" s="1167">
        <v>0</v>
      </c>
      <c r="Y1762" s="1167">
        <v>0</v>
      </c>
      <c r="Z1762" s="1167">
        <v>0</v>
      </c>
      <c r="AA1762" s="1167">
        <v>0</v>
      </c>
      <c r="AB1762" s="1167">
        <v>0</v>
      </c>
      <c r="AC1762" s="1167">
        <v>0</v>
      </c>
      <c r="AD1762" s="1167">
        <v>0</v>
      </c>
      <c r="AE1762" s="1167">
        <v>0</v>
      </c>
      <c r="AF1762" s="1167">
        <v>0</v>
      </c>
      <c r="AG1762" s="1167">
        <v>0</v>
      </c>
      <c r="AH1762" s="1167">
        <v>0</v>
      </c>
      <c r="AI1762" s="1167">
        <v>0</v>
      </c>
      <c r="BK1762" s="1167">
        <v>1759</v>
      </c>
    </row>
    <row r="1763" spans="1:63" s="1167" customFormat="1" ht="13.5" customHeight="1">
      <c r="A1763" s="1218">
        <v>44319</v>
      </c>
      <c r="B1763" s="1167" t="s">
        <v>229</v>
      </c>
      <c r="C1763" s="1167" t="s">
        <v>66</v>
      </c>
      <c r="D1763" s="1167">
        <v>2</v>
      </c>
      <c r="E1763" s="1167">
        <v>2</v>
      </c>
      <c r="F1763" s="1167">
        <v>20</v>
      </c>
      <c r="J1763" s="1167">
        <v>40</v>
      </c>
      <c r="K1763" s="1167">
        <v>30</v>
      </c>
      <c r="O1763" s="1167">
        <v>60</v>
      </c>
      <c r="P1763" s="1167">
        <v>50</v>
      </c>
      <c r="T1763" s="1167">
        <v>100</v>
      </c>
      <c r="U1763" s="1167">
        <v>100</v>
      </c>
      <c r="V1763" s="1167">
        <v>0</v>
      </c>
      <c r="W1763" s="1167">
        <v>0</v>
      </c>
      <c r="X1763" s="1167">
        <v>0</v>
      </c>
      <c r="Y1763" s="1167">
        <v>200</v>
      </c>
      <c r="Z1763" s="1167">
        <v>8196</v>
      </c>
      <c r="AA1763" s="1167">
        <v>0</v>
      </c>
      <c r="AB1763" s="1167">
        <v>0</v>
      </c>
      <c r="AC1763" s="1167">
        <v>0</v>
      </c>
      <c r="AD1763" s="1167">
        <v>16392</v>
      </c>
      <c r="AI1763" s="1167">
        <v>0</v>
      </c>
      <c r="AJ1763" s="1167">
        <v>43</v>
      </c>
      <c r="AK1763" s="1167">
        <v>14</v>
      </c>
      <c r="AM1763" s="1167">
        <v>43</v>
      </c>
      <c r="AN1763" s="1167">
        <v>32</v>
      </c>
      <c r="AO1763" s="1167">
        <v>0.16</v>
      </c>
      <c r="AP1763" s="1167">
        <v>61</v>
      </c>
      <c r="AQ1763" s="1167">
        <v>32</v>
      </c>
      <c r="AR1763" s="1167">
        <v>0.28999999999999998</v>
      </c>
      <c r="AS1763" s="1167">
        <v>7</v>
      </c>
      <c r="AT1763" s="1167">
        <v>14</v>
      </c>
      <c r="AV1763" s="1167">
        <v>7</v>
      </c>
      <c r="AW1763" s="1167">
        <v>86</v>
      </c>
      <c r="AX1763" s="1167">
        <v>0.16</v>
      </c>
      <c r="AY1763" s="1167">
        <v>7</v>
      </c>
      <c r="AZ1763" s="1167">
        <v>24</v>
      </c>
      <c r="BA1763" s="1167">
        <v>0.26</v>
      </c>
      <c r="BG1763" s="1167">
        <v>7063.4999999999964</v>
      </c>
      <c r="BH1763" s="1167">
        <v>42</v>
      </c>
      <c r="BI1763" s="1167">
        <v>21.719999999999594</v>
      </c>
      <c r="BK1763" s="1167">
        <v>1760</v>
      </c>
    </row>
    <row r="1764" spans="1:63" s="1167" customFormat="1" ht="13.5" customHeight="1">
      <c r="A1764" s="1218">
        <v>44319</v>
      </c>
      <c r="B1764" s="1167" t="s">
        <v>848</v>
      </c>
      <c r="C1764" s="1167" t="s">
        <v>66</v>
      </c>
      <c r="D1764" s="1167">
        <v>2</v>
      </c>
      <c r="E1764" s="1167">
        <v>2</v>
      </c>
      <c r="J1764" s="1167">
        <v>0</v>
      </c>
      <c r="O1764" s="1167">
        <v>0</v>
      </c>
      <c r="T1764" s="1167">
        <v>0</v>
      </c>
      <c r="U1764" s="1167">
        <v>0</v>
      </c>
      <c r="V1764" s="1167">
        <v>0</v>
      </c>
      <c r="W1764" s="1167">
        <v>0</v>
      </c>
      <c r="X1764" s="1167">
        <v>0</v>
      </c>
      <c r="Y1764" s="1167">
        <v>0</v>
      </c>
      <c r="Z1764" s="1167">
        <v>1980</v>
      </c>
      <c r="AA1764" s="1167">
        <v>0</v>
      </c>
      <c r="AB1764" s="1167">
        <v>0</v>
      </c>
      <c r="AC1764" s="1167">
        <v>0</v>
      </c>
      <c r="AD1764" s="1167">
        <v>3960</v>
      </c>
      <c r="AI1764" s="1167">
        <v>0</v>
      </c>
      <c r="BK1764" s="1167">
        <v>1761</v>
      </c>
    </row>
    <row r="1765" spans="1:63" s="1167" customFormat="1" ht="13.5" customHeight="1">
      <c r="A1765" s="1218">
        <v>44319</v>
      </c>
      <c r="B1765" s="1167" t="s">
        <v>202</v>
      </c>
      <c r="C1765" s="1167" t="s">
        <v>66</v>
      </c>
      <c r="D1765" s="1167">
        <v>12.6</v>
      </c>
      <c r="E1765" s="1167">
        <v>12.6</v>
      </c>
      <c r="F1765" s="1167">
        <v>8</v>
      </c>
      <c r="J1765" s="1167">
        <v>100.8</v>
      </c>
      <c r="K1765" s="1167">
        <v>14</v>
      </c>
      <c r="O1765" s="1167">
        <v>176.4</v>
      </c>
      <c r="P1765" s="1167">
        <v>20</v>
      </c>
      <c r="T1765" s="1167">
        <v>252</v>
      </c>
      <c r="U1765" s="1167">
        <v>42</v>
      </c>
      <c r="V1765" s="1167">
        <v>0</v>
      </c>
      <c r="W1765" s="1167">
        <v>0</v>
      </c>
      <c r="X1765" s="1167">
        <v>0</v>
      </c>
      <c r="Y1765" s="1167">
        <v>529.20000000000005</v>
      </c>
      <c r="Z1765" s="1167">
        <v>2814</v>
      </c>
      <c r="AA1765" s="1167">
        <v>0</v>
      </c>
      <c r="AB1765" s="1167">
        <v>0</v>
      </c>
      <c r="AC1765" s="1167">
        <v>0</v>
      </c>
      <c r="AD1765" s="1167">
        <v>35456.400000000001</v>
      </c>
      <c r="AI1765" s="1167">
        <v>0</v>
      </c>
      <c r="BK1765" s="1167">
        <v>1762</v>
      </c>
    </row>
    <row r="1766" spans="1:63" s="1167" customFormat="1" ht="13.5" customHeight="1">
      <c r="A1766" s="1218">
        <v>44319</v>
      </c>
      <c r="B1766" s="1167" t="s">
        <v>850</v>
      </c>
      <c r="C1766" s="1167" t="s">
        <v>389</v>
      </c>
      <c r="D1766" s="1167">
        <v>10</v>
      </c>
      <c r="E1766" s="1167">
        <v>10</v>
      </c>
      <c r="J1766" s="1167">
        <v>0</v>
      </c>
      <c r="M1766" s="1167">
        <v>0.5</v>
      </c>
      <c r="O1766" s="1167">
        <v>5</v>
      </c>
      <c r="T1766" s="1167">
        <v>0</v>
      </c>
      <c r="U1766" s="1167">
        <v>0</v>
      </c>
      <c r="V1766" s="1167">
        <v>0</v>
      </c>
      <c r="W1766" s="1167">
        <v>0.5</v>
      </c>
      <c r="X1766" s="1167">
        <v>0</v>
      </c>
      <c r="Y1766" s="1167">
        <v>5</v>
      </c>
      <c r="Z1766" s="1167">
        <v>0</v>
      </c>
      <c r="AA1766" s="1167">
        <v>0</v>
      </c>
      <c r="AB1766" s="1167">
        <v>2</v>
      </c>
      <c r="AC1766" s="1167">
        <v>0</v>
      </c>
      <c r="AD1766" s="1167">
        <v>20</v>
      </c>
      <c r="AI1766" s="1167">
        <v>0</v>
      </c>
      <c r="BK1766" s="1167">
        <v>1763</v>
      </c>
    </row>
    <row r="1767" spans="1:63" s="1167" customFormat="1" ht="13.5" customHeight="1">
      <c r="A1767" s="1218">
        <v>44319</v>
      </c>
      <c r="B1767" s="1167" t="s">
        <v>851</v>
      </c>
      <c r="C1767" s="1167" t="s">
        <v>389</v>
      </c>
      <c r="D1767" s="1167">
        <v>30</v>
      </c>
      <c r="E1767" s="1167">
        <v>25</v>
      </c>
      <c r="G1767" s="1167">
        <v>1</v>
      </c>
      <c r="J1767" s="1167">
        <v>25</v>
      </c>
      <c r="L1767" s="1167">
        <v>1</v>
      </c>
      <c r="O1767" s="1167">
        <v>25</v>
      </c>
      <c r="Q1767" s="1167">
        <v>1</v>
      </c>
      <c r="T1767" s="1167">
        <v>25</v>
      </c>
      <c r="U1767" s="1167">
        <v>0</v>
      </c>
      <c r="V1767" s="1167">
        <v>3</v>
      </c>
      <c r="W1767" s="1167">
        <v>0</v>
      </c>
      <c r="X1767" s="1167">
        <v>0</v>
      </c>
      <c r="Y1767" s="1167">
        <v>75</v>
      </c>
      <c r="Z1767" s="1167">
        <v>0</v>
      </c>
      <c r="AA1767" s="1167">
        <v>23.5</v>
      </c>
      <c r="AB1767" s="1167">
        <v>0</v>
      </c>
      <c r="AC1767" s="1167">
        <v>0</v>
      </c>
      <c r="AD1767" s="1167">
        <v>587.5</v>
      </c>
      <c r="AI1767" s="1167">
        <v>0</v>
      </c>
      <c r="BK1767" s="1167">
        <v>1764</v>
      </c>
    </row>
    <row r="1768" spans="1:63" s="1167" customFormat="1" ht="13.5" customHeight="1">
      <c r="A1768" s="1218">
        <v>44319</v>
      </c>
      <c r="B1768" s="1167" t="s">
        <v>496</v>
      </c>
      <c r="C1768" s="1167" t="s">
        <v>852</v>
      </c>
      <c r="D1768" s="1167">
        <v>42</v>
      </c>
      <c r="E1768" s="1167">
        <v>42</v>
      </c>
      <c r="H1768" s="1167">
        <v>0.2</v>
      </c>
      <c r="J1768" s="1167">
        <v>8.4</v>
      </c>
      <c r="M1768" s="1167">
        <v>0.4</v>
      </c>
      <c r="O1768" s="1167">
        <v>16.8</v>
      </c>
      <c r="R1768" s="1167">
        <v>0.4</v>
      </c>
      <c r="T1768" s="1167">
        <v>16.8</v>
      </c>
      <c r="U1768" s="1167">
        <v>0</v>
      </c>
      <c r="V1768" s="1167">
        <v>0</v>
      </c>
      <c r="W1768" s="1167">
        <v>1</v>
      </c>
      <c r="X1768" s="1167">
        <v>0</v>
      </c>
      <c r="Y1768" s="1167">
        <v>42</v>
      </c>
      <c r="Z1768" s="1167">
        <v>0</v>
      </c>
      <c r="AA1768" s="1167">
        <v>0</v>
      </c>
      <c r="AB1768" s="1167">
        <v>6.3000000000000016</v>
      </c>
      <c r="AC1768" s="1167">
        <v>0</v>
      </c>
      <c r="AD1768" s="1167">
        <v>264.60000000000008</v>
      </c>
      <c r="AI1768" s="1167">
        <v>0</v>
      </c>
      <c r="BK1768" s="1167">
        <v>1765</v>
      </c>
    </row>
    <row r="1769" spans="1:63" s="1167" customFormat="1" ht="13.5" customHeight="1">
      <c r="A1769" s="1218">
        <v>44319</v>
      </c>
      <c r="B1769" s="1167" t="s">
        <v>43</v>
      </c>
      <c r="C1769" s="1167" t="s">
        <v>66</v>
      </c>
      <c r="D1769" s="1167">
        <v>3.5</v>
      </c>
      <c r="E1769" s="1167">
        <v>3.5</v>
      </c>
      <c r="H1769" s="1167">
        <v>0</v>
      </c>
      <c r="J1769" s="1167">
        <v>0</v>
      </c>
      <c r="M1769" s="1167">
        <v>1</v>
      </c>
      <c r="O1769" s="1167">
        <v>3.5</v>
      </c>
      <c r="P1769" s="1167" t="s">
        <v>883</v>
      </c>
      <c r="R1769" s="1167">
        <v>1</v>
      </c>
      <c r="T1769" s="1167">
        <v>3.5</v>
      </c>
      <c r="U1769" s="1167">
        <v>0</v>
      </c>
      <c r="W1769" s="1167">
        <v>2</v>
      </c>
      <c r="X1769" s="1167">
        <v>0</v>
      </c>
      <c r="Y1769" s="1167">
        <v>7</v>
      </c>
      <c r="Z1769" s="1167">
        <v>0</v>
      </c>
      <c r="AA1769" s="1167">
        <v>0</v>
      </c>
      <c r="AB1769" s="1167">
        <v>58</v>
      </c>
      <c r="AC1769" s="1167">
        <v>0</v>
      </c>
      <c r="AD1769" s="1167">
        <v>203</v>
      </c>
      <c r="AI1769" s="1167">
        <v>0</v>
      </c>
      <c r="BK1769" s="1167">
        <v>1766</v>
      </c>
    </row>
    <row r="1770" spans="1:63" s="1167" customFormat="1" ht="13.5" customHeight="1">
      <c r="A1770" s="1218">
        <v>44319</v>
      </c>
      <c r="B1770" s="1167" t="s">
        <v>618</v>
      </c>
      <c r="C1770" s="1167" t="s">
        <v>66</v>
      </c>
      <c r="D1770" s="1167">
        <v>35</v>
      </c>
      <c r="E1770" s="1167">
        <v>35</v>
      </c>
      <c r="H1770" s="1167">
        <v>0.2</v>
      </c>
      <c r="J1770" s="1167">
        <v>7</v>
      </c>
      <c r="M1770" s="1167">
        <v>0.4</v>
      </c>
      <c r="O1770" s="1167">
        <v>14</v>
      </c>
      <c r="R1770" s="1167">
        <v>0.4</v>
      </c>
      <c r="T1770" s="1167">
        <v>14</v>
      </c>
      <c r="U1770" s="1167">
        <v>0</v>
      </c>
      <c r="V1770" s="1167">
        <v>0</v>
      </c>
      <c r="W1770" s="1167">
        <v>1</v>
      </c>
      <c r="X1770" s="1167">
        <v>0</v>
      </c>
      <c r="Y1770" s="1167">
        <v>35</v>
      </c>
      <c r="Z1770" s="1167">
        <v>0</v>
      </c>
      <c r="AA1770" s="1167">
        <v>0</v>
      </c>
      <c r="AB1770" s="1167">
        <v>3.3000000000000007</v>
      </c>
      <c r="AC1770" s="1167">
        <v>0</v>
      </c>
      <c r="AD1770" s="1167">
        <v>115.50000000000003</v>
      </c>
      <c r="AI1770" s="1167">
        <v>0</v>
      </c>
      <c r="BK1770" s="1167">
        <v>1767</v>
      </c>
    </row>
    <row r="1771" spans="1:63" s="1167" customFormat="1" ht="13.5" customHeight="1">
      <c r="A1771" s="1218">
        <v>44319</v>
      </c>
      <c r="B1771" s="1167" t="s">
        <v>44</v>
      </c>
      <c r="C1771" s="1167" t="s">
        <v>66</v>
      </c>
      <c r="D1771" s="1167">
        <v>20</v>
      </c>
      <c r="E1771" s="1167">
        <v>20</v>
      </c>
      <c r="H1771" s="1167">
        <v>0.2</v>
      </c>
      <c r="J1771" s="1167">
        <v>4</v>
      </c>
      <c r="M1771" s="1167">
        <v>0.4</v>
      </c>
      <c r="O1771" s="1167">
        <v>8</v>
      </c>
      <c r="Q1771" s="1167" t="s">
        <v>884</v>
      </c>
      <c r="R1771" s="1167">
        <v>0.4</v>
      </c>
      <c r="T1771" s="1167">
        <v>8</v>
      </c>
      <c r="V1771" s="1167">
        <v>0</v>
      </c>
      <c r="W1771" s="1167">
        <v>1</v>
      </c>
      <c r="X1771" s="1167">
        <v>0</v>
      </c>
      <c r="Y1771" s="1167">
        <v>20</v>
      </c>
      <c r="Z1771" s="1167">
        <v>0</v>
      </c>
      <c r="AA1771" s="1167">
        <v>0</v>
      </c>
      <c r="AB1771" s="1167">
        <v>3.3000000000000007</v>
      </c>
      <c r="AC1771" s="1167">
        <v>0</v>
      </c>
      <c r="AD1771" s="1167">
        <v>66.000000000000014</v>
      </c>
      <c r="AI1771" s="1167">
        <v>0</v>
      </c>
      <c r="BK1771" s="1167">
        <v>1768</v>
      </c>
    </row>
    <row r="1772" spans="1:63" s="1167" customFormat="1" ht="13.5" customHeight="1">
      <c r="A1772" s="1218">
        <v>44319</v>
      </c>
      <c r="B1772" s="1167" t="s">
        <v>593</v>
      </c>
      <c r="C1772" s="1167" t="s">
        <v>389</v>
      </c>
      <c r="D1772" s="1167">
        <v>22</v>
      </c>
      <c r="E1772" s="1167">
        <v>22</v>
      </c>
      <c r="H1772" s="1167">
        <v>0.5</v>
      </c>
      <c r="J1772" s="1167">
        <v>11</v>
      </c>
      <c r="M1772" s="1167">
        <v>1</v>
      </c>
      <c r="O1772" s="1167">
        <v>22</v>
      </c>
      <c r="R1772" s="1167">
        <v>1</v>
      </c>
      <c r="T1772" s="1167">
        <v>22</v>
      </c>
      <c r="U1772" s="1167">
        <v>0</v>
      </c>
      <c r="V1772" s="1167">
        <v>0</v>
      </c>
      <c r="W1772" s="1167">
        <v>2.5</v>
      </c>
      <c r="X1772" s="1167">
        <v>0</v>
      </c>
      <c r="Y1772" s="1167">
        <v>55</v>
      </c>
      <c r="Z1772" s="1167">
        <v>0</v>
      </c>
      <c r="AA1772" s="1167">
        <v>0</v>
      </c>
      <c r="AB1772" s="1167">
        <v>2.5</v>
      </c>
      <c r="AC1772" s="1167">
        <v>0</v>
      </c>
      <c r="AD1772" s="1167">
        <v>55</v>
      </c>
      <c r="AG1772" s="1167">
        <v>30</v>
      </c>
      <c r="AI1772" s="1167">
        <v>660</v>
      </c>
      <c r="BK1772" s="1167">
        <v>1769</v>
      </c>
    </row>
    <row r="1773" spans="1:63" s="1167" customFormat="1" ht="13.5" customHeight="1">
      <c r="A1773" s="1218">
        <v>44319</v>
      </c>
      <c r="B1773" s="1167" t="s">
        <v>45</v>
      </c>
      <c r="C1773" s="1167" t="s">
        <v>66</v>
      </c>
      <c r="D1773" s="1167">
        <v>130</v>
      </c>
      <c r="E1773" s="1167">
        <v>90</v>
      </c>
      <c r="F1773" s="1167" t="s">
        <v>885</v>
      </c>
      <c r="G1773" s="1167" t="s">
        <v>886</v>
      </c>
      <c r="J1773" s="1167">
        <v>0</v>
      </c>
      <c r="O1773" s="1167">
        <v>0</v>
      </c>
      <c r="T1773" s="1167">
        <v>0</v>
      </c>
      <c r="U1773" s="1167">
        <v>0</v>
      </c>
      <c r="V1773" s="1167">
        <v>0</v>
      </c>
      <c r="W1773" s="1167">
        <v>0</v>
      </c>
      <c r="X1773" s="1167">
        <v>0</v>
      </c>
      <c r="Y1773" s="1167">
        <v>0</v>
      </c>
      <c r="Z1773" s="1167">
        <v>0</v>
      </c>
      <c r="AA1773" s="1167">
        <v>0</v>
      </c>
      <c r="AB1773" s="1167">
        <v>1.3999999999999977</v>
      </c>
      <c r="AC1773" s="1167">
        <v>0</v>
      </c>
      <c r="AD1773" s="1167">
        <v>125.99999999999979</v>
      </c>
      <c r="AI1773" s="1167">
        <v>0</v>
      </c>
      <c r="BK1773" s="1167">
        <v>1770</v>
      </c>
    </row>
    <row r="1774" spans="1:63" s="1167" customFormat="1" ht="13.5" customHeight="1">
      <c r="A1774" s="1218">
        <v>44319</v>
      </c>
      <c r="B1774" s="1167" t="s">
        <v>46</v>
      </c>
      <c r="C1774" s="1167" t="s">
        <v>66</v>
      </c>
      <c r="D1774" s="1167">
        <v>35</v>
      </c>
      <c r="E1774" s="1167">
        <v>35</v>
      </c>
      <c r="H1774" s="1167">
        <v>0.1</v>
      </c>
      <c r="J1774" s="1167">
        <v>3.5</v>
      </c>
      <c r="M1774" s="1167">
        <v>0.2</v>
      </c>
      <c r="O1774" s="1167">
        <v>7</v>
      </c>
      <c r="R1774" s="1167">
        <v>0.2</v>
      </c>
      <c r="T1774" s="1167">
        <v>7</v>
      </c>
      <c r="U1774" s="1167">
        <v>0</v>
      </c>
      <c r="V1774" s="1167">
        <v>0</v>
      </c>
      <c r="W1774" s="1167">
        <v>0.5</v>
      </c>
      <c r="X1774" s="1167">
        <v>0</v>
      </c>
      <c r="Y1774" s="1167">
        <v>17.5</v>
      </c>
      <c r="Z1774" s="1167">
        <v>0</v>
      </c>
      <c r="AA1774" s="1167">
        <v>0</v>
      </c>
      <c r="AB1774" s="1167">
        <v>4.3</v>
      </c>
      <c r="AC1774" s="1167">
        <v>0</v>
      </c>
      <c r="AD1774" s="1167">
        <v>150.5</v>
      </c>
      <c r="AI1774" s="1167">
        <v>0</v>
      </c>
      <c r="BK1774" s="1167">
        <v>1771</v>
      </c>
    </row>
    <row r="1775" spans="1:63" s="1167" customFormat="1" ht="13.5" customHeight="1">
      <c r="A1775" s="1218">
        <v>44319</v>
      </c>
      <c r="B1775" s="1167" t="s">
        <v>47</v>
      </c>
      <c r="C1775" s="1167" t="s">
        <v>66</v>
      </c>
      <c r="D1775" s="1167">
        <v>17</v>
      </c>
      <c r="E1775" s="1167">
        <v>17</v>
      </c>
      <c r="J1775" s="1167">
        <v>0</v>
      </c>
      <c r="O1775" s="1167">
        <v>0</v>
      </c>
      <c r="T1775" s="1167">
        <v>0</v>
      </c>
      <c r="U1775" s="1167">
        <v>0</v>
      </c>
      <c r="V1775" s="1167">
        <v>0</v>
      </c>
      <c r="W1775" s="1167">
        <v>0</v>
      </c>
      <c r="X1775" s="1167">
        <v>0</v>
      </c>
      <c r="Y1775" s="1167">
        <v>0</v>
      </c>
      <c r="Z1775" s="1167">
        <v>0</v>
      </c>
      <c r="AA1775" s="1167">
        <v>0</v>
      </c>
      <c r="AB1775" s="1167">
        <v>0</v>
      </c>
      <c r="AC1775" s="1167">
        <v>0</v>
      </c>
      <c r="AD1775" s="1167">
        <v>0</v>
      </c>
      <c r="AI1775" s="1167">
        <v>0</v>
      </c>
      <c r="BK1775" s="1167">
        <v>1772</v>
      </c>
    </row>
    <row r="1776" spans="1:63" s="1167" customFormat="1" ht="13.5" customHeight="1">
      <c r="A1776" s="1218">
        <v>44319</v>
      </c>
      <c r="B1776" s="1167" t="s">
        <v>48</v>
      </c>
      <c r="C1776" s="1167" t="s">
        <v>389</v>
      </c>
      <c r="D1776" s="1167">
        <v>23</v>
      </c>
      <c r="E1776" s="1167">
        <v>23</v>
      </c>
      <c r="H1776" s="1167">
        <v>0.2</v>
      </c>
      <c r="J1776" s="1167">
        <v>4.6000000000000005</v>
      </c>
      <c r="M1776" s="1167">
        <v>0.4</v>
      </c>
      <c r="O1776" s="1167">
        <v>9.2000000000000011</v>
      </c>
      <c r="R1776" s="1167">
        <v>0.4</v>
      </c>
      <c r="T1776" s="1167">
        <v>9.2000000000000011</v>
      </c>
      <c r="U1776" s="1167">
        <v>0</v>
      </c>
      <c r="V1776" s="1167">
        <v>0</v>
      </c>
      <c r="W1776" s="1167">
        <v>1</v>
      </c>
      <c r="X1776" s="1167">
        <v>0</v>
      </c>
      <c r="Y1776" s="1167">
        <v>23</v>
      </c>
      <c r="Z1776" s="1167">
        <v>0</v>
      </c>
      <c r="AA1776" s="1167">
        <v>0</v>
      </c>
      <c r="AB1776" s="1167">
        <v>0.50000000000000067</v>
      </c>
      <c r="AC1776" s="1167">
        <v>0</v>
      </c>
      <c r="AD1776" s="1167">
        <v>11.500000000000016</v>
      </c>
      <c r="AG1776" s="1167">
        <v>10</v>
      </c>
      <c r="AI1776" s="1167">
        <v>230</v>
      </c>
      <c r="BK1776" s="1167">
        <v>1773</v>
      </c>
    </row>
    <row r="1777" spans="1:63" s="1167" customFormat="1" ht="13.5" customHeight="1">
      <c r="A1777" s="1218">
        <v>44319</v>
      </c>
      <c r="B1777" s="1167" t="s">
        <v>164</v>
      </c>
      <c r="C1777" s="1167" t="s">
        <v>66</v>
      </c>
      <c r="D1777" s="1167">
        <v>80</v>
      </c>
      <c r="E1777" s="1167">
        <v>80</v>
      </c>
      <c r="H1777" s="1167">
        <v>0.2</v>
      </c>
      <c r="J1777" s="1167">
        <v>16</v>
      </c>
      <c r="M1777" s="1167">
        <v>0.2</v>
      </c>
      <c r="O1777" s="1167">
        <v>16</v>
      </c>
      <c r="R1777" s="1167">
        <v>0.2</v>
      </c>
      <c r="T1777" s="1167">
        <v>16</v>
      </c>
      <c r="U1777" s="1167">
        <v>0</v>
      </c>
      <c r="V1777" s="1167">
        <v>0</v>
      </c>
      <c r="W1777" s="1167">
        <v>0.60000000000000009</v>
      </c>
      <c r="X1777" s="1167">
        <v>0</v>
      </c>
      <c r="Y1777" s="1167">
        <v>48</v>
      </c>
      <c r="Z1777" s="1167">
        <v>0</v>
      </c>
      <c r="AA1777" s="1167">
        <v>0</v>
      </c>
      <c r="AB1777" s="1167">
        <v>8.5000000000000036</v>
      </c>
      <c r="AC1777" s="1167">
        <v>0</v>
      </c>
      <c r="AD1777" s="1167">
        <v>680.00000000000023</v>
      </c>
      <c r="AI1777" s="1167">
        <v>0</v>
      </c>
      <c r="BK1777" s="1167">
        <v>1774</v>
      </c>
    </row>
    <row r="1778" spans="1:63" s="1167" customFormat="1" ht="13.5" customHeight="1">
      <c r="A1778" s="1218">
        <v>44319</v>
      </c>
      <c r="B1778" s="1167" t="s">
        <v>49</v>
      </c>
      <c r="C1778" s="1167" t="s">
        <v>66</v>
      </c>
      <c r="D1778" s="1167">
        <v>40</v>
      </c>
      <c r="E1778" s="1167">
        <v>40</v>
      </c>
      <c r="H1778" s="1167">
        <v>0.2</v>
      </c>
      <c r="J1778" s="1167">
        <v>8</v>
      </c>
      <c r="M1778" s="1167">
        <v>0.2</v>
      </c>
      <c r="O1778" s="1167">
        <v>8</v>
      </c>
      <c r="R1778" s="1167">
        <v>0.2</v>
      </c>
      <c r="T1778" s="1167">
        <v>8</v>
      </c>
      <c r="U1778" s="1167">
        <v>0</v>
      </c>
      <c r="V1778" s="1167">
        <v>0</v>
      </c>
      <c r="W1778" s="1167">
        <v>0.60000000000000009</v>
      </c>
      <c r="X1778" s="1167">
        <v>0</v>
      </c>
      <c r="Y1778" s="1167">
        <v>24</v>
      </c>
      <c r="Z1778" s="1167">
        <v>0</v>
      </c>
      <c r="AA1778" s="1167">
        <v>0</v>
      </c>
      <c r="AB1778" s="1167">
        <v>5.499999999999984</v>
      </c>
      <c r="AC1778" s="1167">
        <v>0</v>
      </c>
      <c r="AD1778" s="1167">
        <v>219.99999999999937</v>
      </c>
      <c r="AI1778" s="1167">
        <v>0</v>
      </c>
      <c r="BK1778" s="1167">
        <v>1775</v>
      </c>
    </row>
    <row r="1779" spans="1:63" s="1167" customFormat="1" ht="13.5" customHeight="1">
      <c r="A1779" s="1218">
        <v>44319</v>
      </c>
      <c r="B1779" s="1167" t="s">
        <v>373</v>
      </c>
      <c r="C1779" s="1167" t="s">
        <v>66</v>
      </c>
      <c r="D1779" s="1167">
        <v>43</v>
      </c>
      <c r="E1779" s="1167">
        <v>43</v>
      </c>
      <c r="H1779" s="1167">
        <v>3</v>
      </c>
      <c r="J1779" s="1167">
        <v>129</v>
      </c>
      <c r="M1779" s="1167">
        <v>0.8</v>
      </c>
      <c r="O1779" s="1167">
        <v>34.4</v>
      </c>
      <c r="R1779" s="1167">
        <v>0.7</v>
      </c>
      <c r="T1779" s="1167">
        <v>30.099999999999998</v>
      </c>
      <c r="U1779" s="1167">
        <v>0</v>
      </c>
      <c r="V1779" s="1167">
        <v>0</v>
      </c>
      <c r="W1779" s="1167">
        <v>4.5</v>
      </c>
      <c r="X1779" s="1167">
        <v>0</v>
      </c>
      <c r="Y1779" s="1167">
        <v>193.5</v>
      </c>
      <c r="Z1779" s="1167">
        <v>0</v>
      </c>
      <c r="AA1779" s="1167">
        <v>0</v>
      </c>
      <c r="AB1779" s="1167">
        <v>12.3</v>
      </c>
      <c r="AC1779" s="1167">
        <v>0</v>
      </c>
      <c r="AD1779" s="1167">
        <v>528.9</v>
      </c>
      <c r="AE1779" s="1167">
        <v>0</v>
      </c>
      <c r="AF1779" s="1167">
        <v>0</v>
      </c>
      <c r="AH1779" s="1167">
        <v>0</v>
      </c>
      <c r="AI1779" s="1167">
        <v>0</v>
      </c>
      <c r="BK1779" s="1167">
        <v>1776</v>
      </c>
    </row>
    <row r="1780" spans="1:63" s="1167" customFormat="1" ht="13.5" customHeight="1">
      <c r="A1780" s="1218">
        <v>44319</v>
      </c>
      <c r="B1780" s="1167" t="s">
        <v>853</v>
      </c>
      <c r="C1780" s="1167" t="s">
        <v>66</v>
      </c>
      <c r="D1780" s="1167">
        <v>30</v>
      </c>
      <c r="E1780" s="1167">
        <v>6</v>
      </c>
      <c r="H1780" s="1167">
        <v>0.5</v>
      </c>
      <c r="J1780" s="1167">
        <v>3</v>
      </c>
      <c r="M1780" s="1167">
        <v>0.5</v>
      </c>
      <c r="O1780" s="1167">
        <v>3</v>
      </c>
      <c r="R1780" s="1167">
        <v>0.5</v>
      </c>
      <c r="T1780" s="1167">
        <v>3</v>
      </c>
      <c r="V1780" s="1167">
        <v>0</v>
      </c>
      <c r="W1780" s="1167">
        <v>1.5</v>
      </c>
      <c r="X1780" s="1167">
        <v>0</v>
      </c>
      <c r="Y1780" s="1167">
        <v>9</v>
      </c>
      <c r="Z1780" s="1167">
        <v>0</v>
      </c>
      <c r="AA1780" s="1167">
        <v>0</v>
      </c>
      <c r="AB1780" s="1167">
        <v>1.5</v>
      </c>
      <c r="AC1780" s="1167">
        <v>0</v>
      </c>
      <c r="AD1780" s="1167">
        <v>9</v>
      </c>
      <c r="AE1780" s="1167">
        <v>0</v>
      </c>
      <c r="AF1780" s="1167">
        <v>0</v>
      </c>
      <c r="AG1780" s="1167">
        <v>10</v>
      </c>
      <c r="AH1780" s="1167">
        <v>0</v>
      </c>
      <c r="AI1780" s="1167">
        <v>60</v>
      </c>
      <c r="BK1780" s="1167">
        <v>1777</v>
      </c>
    </row>
    <row r="1781" spans="1:63" s="1167" customFormat="1" ht="13.5" customHeight="1">
      <c r="A1781" s="1218">
        <v>44319</v>
      </c>
      <c r="B1781" s="1167" t="s">
        <v>176</v>
      </c>
      <c r="C1781" s="1167" t="s">
        <v>389</v>
      </c>
      <c r="D1781" s="1167">
        <v>9</v>
      </c>
      <c r="E1781" s="1167">
        <v>9</v>
      </c>
      <c r="H1781" s="1167">
        <v>0.5</v>
      </c>
      <c r="J1781" s="1167">
        <v>4.5</v>
      </c>
      <c r="K1781" s="1167" t="s">
        <v>887</v>
      </c>
      <c r="M1781" s="1167">
        <v>0.8</v>
      </c>
      <c r="O1781" s="1167">
        <v>7.2</v>
      </c>
      <c r="R1781" s="1167">
        <v>0.7</v>
      </c>
      <c r="T1781" s="1167">
        <v>6.3</v>
      </c>
      <c r="U1781" s="1167">
        <v>0</v>
      </c>
      <c r="V1781" s="1167">
        <v>0</v>
      </c>
      <c r="W1781" s="1167">
        <v>2</v>
      </c>
      <c r="X1781" s="1167">
        <v>0</v>
      </c>
      <c r="Y1781" s="1167">
        <v>18</v>
      </c>
      <c r="Z1781" s="1167">
        <v>0</v>
      </c>
      <c r="AA1781" s="1167">
        <v>0</v>
      </c>
      <c r="AB1781" s="1167">
        <v>4</v>
      </c>
      <c r="AC1781" s="1167">
        <v>0</v>
      </c>
      <c r="AD1781" s="1167">
        <v>36</v>
      </c>
      <c r="AE1781" s="1167">
        <v>0</v>
      </c>
      <c r="AF1781" s="1167">
        <v>0</v>
      </c>
      <c r="AH1781" s="1167">
        <v>0</v>
      </c>
      <c r="AI1781" s="1167">
        <v>0</v>
      </c>
      <c r="BK1781" s="1167">
        <v>1778</v>
      </c>
    </row>
    <row r="1782" spans="1:63" s="1167" customFormat="1" ht="13.5" customHeight="1">
      <c r="A1782" s="1218">
        <v>44319</v>
      </c>
      <c r="B1782" s="1167" t="s">
        <v>158</v>
      </c>
      <c r="C1782" s="1167" t="s">
        <v>66</v>
      </c>
      <c r="D1782" s="1167">
        <v>30</v>
      </c>
      <c r="E1782" s="1167">
        <v>30</v>
      </c>
      <c r="H1782" s="1167">
        <v>0.5</v>
      </c>
      <c r="J1782" s="1167">
        <v>15</v>
      </c>
      <c r="M1782" s="1167">
        <v>0.5</v>
      </c>
      <c r="O1782" s="1167">
        <v>15</v>
      </c>
      <c r="R1782" s="1167">
        <v>0.5</v>
      </c>
      <c r="T1782" s="1167">
        <v>15</v>
      </c>
      <c r="U1782" s="1167">
        <v>0</v>
      </c>
      <c r="V1782" s="1167">
        <v>0</v>
      </c>
      <c r="W1782" s="1167">
        <v>1.5</v>
      </c>
      <c r="X1782" s="1167">
        <v>0</v>
      </c>
      <c r="Y1782" s="1167">
        <v>45</v>
      </c>
      <c r="Z1782" s="1167">
        <v>0</v>
      </c>
      <c r="AA1782" s="1167">
        <v>0</v>
      </c>
      <c r="AB1782" s="1167">
        <v>6.5</v>
      </c>
      <c r="AC1782" s="1167">
        <v>0</v>
      </c>
      <c r="AD1782" s="1167">
        <v>195</v>
      </c>
      <c r="AE1782" s="1167">
        <v>0</v>
      </c>
      <c r="AF1782" s="1167">
        <v>0</v>
      </c>
      <c r="AH1782" s="1167">
        <v>0</v>
      </c>
      <c r="AI1782" s="1167">
        <v>0</v>
      </c>
      <c r="BK1782" s="1167">
        <v>1779</v>
      </c>
    </row>
    <row r="1783" spans="1:63" s="1167" customFormat="1" ht="13.5" customHeight="1">
      <c r="A1783" s="1218">
        <v>44319</v>
      </c>
      <c r="B1783" s="1167" t="s">
        <v>166</v>
      </c>
      <c r="C1783" s="1167" t="s">
        <v>66</v>
      </c>
      <c r="D1783" s="1167">
        <v>30</v>
      </c>
      <c r="E1783" s="1167">
        <v>30</v>
      </c>
      <c r="J1783" s="1167">
        <v>0</v>
      </c>
      <c r="O1783" s="1167">
        <v>0</v>
      </c>
      <c r="T1783" s="1167">
        <v>0</v>
      </c>
      <c r="U1783" s="1167">
        <v>0</v>
      </c>
      <c r="V1783" s="1167">
        <v>0</v>
      </c>
      <c r="W1783" s="1167">
        <v>0</v>
      </c>
      <c r="X1783" s="1167">
        <v>0</v>
      </c>
      <c r="Y1783" s="1167">
        <v>0</v>
      </c>
      <c r="Z1783" s="1167">
        <v>0</v>
      </c>
      <c r="AA1783" s="1167">
        <v>0</v>
      </c>
      <c r="AB1783" s="1167">
        <v>1.8999999999999966</v>
      </c>
      <c r="AC1783" s="1167">
        <v>0</v>
      </c>
      <c r="AD1783" s="1167">
        <v>56.999999999999901</v>
      </c>
      <c r="AE1783" s="1167">
        <v>0</v>
      </c>
      <c r="AF1783" s="1167">
        <v>0</v>
      </c>
      <c r="AH1783" s="1167">
        <v>0</v>
      </c>
      <c r="AI1783" s="1167">
        <v>0</v>
      </c>
      <c r="BK1783" s="1167">
        <v>1780</v>
      </c>
    </row>
    <row r="1784" spans="1:63" s="1167" customFormat="1" ht="13.5" customHeight="1">
      <c r="A1784" s="1218">
        <v>44319</v>
      </c>
      <c r="B1784" s="1167" t="s">
        <v>145</v>
      </c>
      <c r="C1784" s="1167" t="s">
        <v>389</v>
      </c>
      <c r="D1784" s="1167">
        <v>16</v>
      </c>
      <c r="E1784" s="1167">
        <v>16</v>
      </c>
      <c r="H1784" s="1167">
        <v>1</v>
      </c>
      <c r="J1784" s="1167">
        <v>16</v>
      </c>
      <c r="M1784" s="1167">
        <v>1</v>
      </c>
      <c r="O1784" s="1167">
        <v>16</v>
      </c>
      <c r="R1784" s="1167">
        <v>1</v>
      </c>
      <c r="T1784" s="1167">
        <v>16</v>
      </c>
      <c r="U1784" s="1167">
        <v>0</v>
      </c>
      <c r="V1784" s="1167">
        <v>0</v>
      </c>
      <c r="W1784" s="1167">
        <v>3</v>
      </c>
      <c r="X1784" s="1167">
        <v>0</v>
      </c>
      <c r="Y1784" s="1167">
        <v>48</v>
      </c>
      <c r="Z1784" s="1167">
        <v>0</v>
      </c>
      <c r="AA1784" s="1167">
        <v>0</v>
      </c>
      <c r="AB1784" s="1167">
        <v>20</v>
      </c>
      <c r="AC1784" s="1167">
        <v>0</v>
      </c>
      <c r="AD1784" s="1167">
        <v>320</v>
      </c>
      <c r="AE1784" s="1167">
        <v>0</v>
      </c>
      <c r="AF1784" s="1167">
        <v>0</v>
      </c>
      <c r="AH1784" s="1167">
        <v>0</v>
      </c>
      <c r="AI1784" s="1167">
        <v>0</v>
      </c>
      <c r="BK1784" s="1167">
        <v>1781</v>
      </c>
    </row>
    <row r="1785" spans="1:63" s="1167" customFormat="1" ht="13.5" customHeight="1">
      <c r="A1785" s="1218">
        <v>44319</v>
      </c>
      <c r="B1785" s="1167" t="s">
        <v>136</v>
      </c>
      <c r="C1785" s="1167" t="s">
        <v>66</v>
      </c>
      <c r="D1785" s="1167">
        <v>120</v>
      </c>
      <c r="E1785" s="1167">
        <v>120</v>
      </c>
      <c r="J1785" s="1167">
        <v>0</v>
      </c>
      <c r="O1785" s="1167">
        <v>0</v>
      </c>
      <c r="P1785" s="1167" t="s">
        <v>883</v>
      </c>
      <c r="T1785" s="1167">
        <v>0</v>
      </c>
      <c r="U1785" s="1167">
        <v>0</v>
      </c>
      <c r="V1785" s="1167">
        <v>0</v>
      </c>
      <c r="W1785" s="1167">
        <v>0</v>
      </c>
      <c r="X1785" s="1167">
        <v>0</v>
      </c>
      <c r="Y1785" s="1167">
        <v>0</v>
      </c>
      <c r="Z1785" s="1167">
        <v>0</v>
      </c>
      <c r="AA1785" s="1167">
        <v>0</v>
      </c>
      <c r="AB1785" s="1167">
        <v>11</v>
      </c>
      <c r="AC1785" s="1167">
        <v>0</v>
      </c>
      <c r="AD1785" s="1167">
        <v>1320</v>
      </c>
      <c r="AE1785" s="1167">
        <v>0</v>
      </c>
      <c r="AF1785" s="1167">
        <v>0</v>
      </c>
      <c r="AH1785" s="1167">
        <v>0</v>
      </c>
      <c r="AI1785" s="1167">
        <v>0</v>
      </c>
      <c r="BK1785" s="1167">
        <v>1782</v>
      </c>
    </row>
    <row r="1786" spans="1:63" s="1167" customFormat="1" ht="13.5" customHeight="1">
      <c r="A1786" s="1218">
        <v>44319</v>
      </c>
      <c r="B1786" s="1167" t="s">
        <v>183</v>
      </c>
      <c r="C1786" s="1167" t="s">
        <v>66</v>
      </c>
      <c r="D1786" s="1167">
        <v>30</v>
      </c>
      <c r="E1786" s="1167">
        <v>30</v>
      </c>
      <c r="H1786" s="1167">
        <v>0.1</v>
      </c>
      <c r="J1786" s="1167">
        <v>3</v>
      </c>
      <c r="M1786" s="1167">
        <v>0.2</v>
      </c>
      <c r="O1786" s="1167">
        <v>6</v>
      </c>
      <c r="R1786" s="1167">
        <v>0.2</v>
      </c>
      <c r="T1786" s="1167">
        <v>6</v>
      </c>
      <c r="U1786" s="1167">
        <v>0</v>
      </c>
      <c r="V1786" s="1167">
        <v>0</v>
      </c>
      <c r="W1786" s="1167">
        <v>0.5</v>
      </c>
      <c r="X1786" s="1167">
        <v>0</v>
      </c>
      <c r="Y1786" s="1167">
        <v>15</v>
      </c>
      <c r="Z1786" s="1167">
        <v>0</v>
      </c>
      <c r="AA1786" s="1167">
        <v>0</v>
      </c>
      <c r="AB1786" s="1167">
        <v>4.8</v>
      </c>
      <c r="AC1786" s="1167">
        <v>0</v>
      </c>
      <c r="AD1786" s="1167">
        <v>144</v>
      </c>
      <c r="AE1786" s="1167">
        <v>0</v>
      </c>
      <c r="AF1786" s="1167">
        <v>0</v>
      </c>
      <c r="AH1786" s="1167">
        <v>0</v>
      </c>
      <c r="AI1786" s="1167">
        <v>0</v>
      </c>
      <c r="BK1786" s="1167">
        <v>1783</v>
      </c>
    </row>
    <row r="1787" spans="1:63" s="1167" customFormat="1" ht="13.5" customHeight="1">
      <c r="A1787" s="1218">
        <v>44319</v>
      </c>
      <c r="B1787" s="1167" t="s">
        <v>142</v>
      </c>
      <c r="C1787" s="1167" t="s">
        <v>66</v>
      </c>
      <c r="D1787" s="1167">
        <v>35</v>
      </c>
      <c r="E1787" s="1167">
        <v>35</v>
      </c>
      <c r="J1787" s="1167">
        <v>0</v>
      </c>
      <c r="O1787" s="1167">
        <v>0</v>
      </c>
      <c r="T1787" s="1167">
        <v>0</v>
      </c>
      <c r="U1787" s="1167">
        <v>0</v>
      </c>
      <c r="V1787" s="1167">
        <v>0</v>
      </c>
      <c r="W1787" s="1167">
        <v>0</v>
      </c>
      <c r="X1787" s="1167">
        <v>0</v>
      </c>
      <c r="Y1787" s="1167">
        <v>0</v>
      </c>
      <c r="Z1787" s="1167">
        <v>0</v>
      </c>
      <c r="AA1787" s="1167">
        <v>0</v>
      </c>
      <c r="AB1787" s="1167">
        <v>4.299999999999998</v>
      </c>
      <c r="AC1787" s="1167">
        <v>0</v>
      </c>
      <c r="AD1787" s="1167">
        <v>150.49999999999994</v>
      </c>
      <c r="AE1787" s="1167">
        <v>0</v>
      </c>
      <c r="AF1787" s="1167">
        <v>0</v>
      </c>
      <c r="AH1787" s="1167">
        <v>0</v>
      </c>
      <c r="AI1787" s="1167">
        <v>0</v>
      </c>
      <c r="BK1787" s="1167">
        <v>1784</v>
      </c>
    </row>
    <row r="1788" spans="1:63" s="1167" customFormat="1" ht="13.5" customHeight="1">
      <c r="A1788" s="1218">
        <v>44319</v>
      </c>
      <c r="B1788" s="1167" t="s">
        <v>51</v>
      </c>
      <c r="C1788" s="1167" t="s">
        <v>66</v>
      </c>
      <c r="D1788" s="1167">
        <v>100</v>
      </c>
      <c r="E1788" s="1167">
        <v>100</v>
      </c>
      <c r="J1788" s="1167">
        <v>0</v>
      </c>
      <c r="O1788" s="1167">
        <v>0</v>
      </c>
      <c r="T1788" s="1167">
        <v>0</v>
      </c>
      <c r="U1788" s="1167">
        <v>0</v>
      </c>
      <c r="V1788" s="1167">
        <v>0</v>
      </c>
      <c r="W1788" s="1167">
        <v>0</v>
      </c>
      <c r="X1788" s="1167">
        <v>0</v>
      </c>
      <c r="Y1788" s="1167">
        <v>0</v>
      </c>
      <c r="Z1788" s="1167">
        <v>0</v>
      </c>
      <c r="AA1788" s="1167">
        <v>0</v>
      </c>
      <c r="AB1788" s="1167">
        <v>0.39999999999999963</v>
      </c>
      <c r="AC1788" s="1167">
        <v>0</v>
      </c>
      <c r="AD1788" s="1167">
        <v>39.999999999999964</v>
      </c>
      <c r="AE1788" s="1167">
        <v>0</v>
      </c>
      <c r="AF1788" s="1167">
        <v>0</v>
      </c>
      <c r="AH1788" s="1167">
        <v>0</v>
      </c>
      <c r="AI1788" s="1167">
        <v>0</v>
      </c>
      <c r="BK1788" s="1167">
        <v>1785</v>
      </c>
    </row>
    <row r="1789" spans="1:63" s="1167" customFormat="1" ht="13.5" customHeight="1">
      <c r="A1789" s="1218">
        <v>44319</v>
      </c>
      <c r="B1789" s="1167" t="s">
        <v>935</v>
      </c>
      <c r="C1789" s="1167" t="s">
        <v>66</v>
      </c>
      <c r="D1789" s="1167">
        <v>50</v>
      </c>
      <c r="E1789" s="1167">
        <v>50</v>
      </c>
      <c r="H1789" s="1167">
        <v>0.2</v>
      </c>
      <c r="J1789" s="1167">
        <v>10</v>
      </c>
      <c r="M1789" s="1167">
        <v>0.4</v>
      </c>
      <c r="O1789" s="1167">
        <v>20</v>
      </c>
      <c r="R1789" s="1167">
        <v>0.4</v>
      </c>
      <c r="T1789" s="1167">
        <v>20</v>
      </c>
      <c r="U1789" s="1167">
        <v>0</v>
      </c>
      <c r="V1789" s="1167">
        <v>0</v>
      </c>
      <c r="W1789" s="1167">
        <v>1</v>
      </c>
      <c r="X1789" s="1167">
        <v>0</v>
      </c>
      <c r="Y1789" s="1167">
        <v>50</v>
      </c>
      <c r="Z1789" s="1167">
        <v>0</v>
      </c>
      <c r="AA1789" s="1167">
        <v>0</v>
      </c>
      <c r="AB1789" s="1167">
        <v>6.4</v>
      </c>
      <c r="AC1789" s="1167">
        <v>0</v>
      </c>
      <c r="AD1789" s="1167">
        <v>320</v>
      </c>
      <c r="AE1789" s="1167">
        <v>0</v>
      </c>
      <c r="AF1789" s="1167">
        <v>0</v>
      </c>
      <c r="AH1789" s="1167">
        <v>0</v>
      </c>
      <c r="AI1789" s="1167">
        <v>0</v>
      </c>
      <c r="BK1789" s="1167">
        <v>1786</v>
      </c>
    </row>
    <row r="1790" spans="1:63" s="1167" customFormat="1" ht="13.5" customHeight="1">
      <c r="A1790" s="1218">
        <v>44319</v>
      </c>
      <c r="B1790" s="1167" t="s">
        <v>168</v>
      </c>
      <c r="C1790" s="1167" t="s">
        <v>66</v>
      </c>
      <c r="D1790" s="1167">
        <v>100</v>
      </c>
      <c r="E1790" s="1167">
        <v>91</v>
      </c>
      <c r="J1790" s="1167">
        <v>0</v>
      </c>
      <c r="L1790" s="1167">
        <v>3</v>
      </c>
      <c r="O1790" s="1167">
        <v>273</v>
      </c>
      <c r="T1790" s="1167">
        <v>0</v>
      </c>
      <c r="U1790" s="1167">
        <v>0</v>
      </c>
      <c r="V1790" s="1167">
        <v>3</v>
      </c>
      <c r="W1790" s="1167">
        <v>0</v>
      </c>
      <c r="X1790" s="1167">
        <v>0</v>
      </c>
      <c r="Y1790" s="1167">
        <v>273</v>
      </c>
      <c r="Z1790" s="1167">
        <v>0</v>
      </c>
      <c r="AA1790" s="1167">
        <v>0</v>
      </c>
      <c r="AB1790" s="1167">
        <v>0</v>
      </c>
      <c r="AC1790" s="1167">
        <v>0</v>
      </c>
      <c r="AD1790" s="1167">
        <v>0</v>
      </c>
      <c r="AE1790" s="1167">
        <v>0</v>
      </c>
      <c r="AF1790" s="1167">
        <v>3</v>
      </c>
      <c r="AG1790" s="1167">
        <v>0</v>
      </c>
      <c r="AH1790" s="1167">
        <v>0</v>
      </c>
      <c r="AI1790" s="1167">
        <v>273</v>
      </c>
      <c r="BK1790" s="1167">
        <v>1787</v>
      </c>
    </row>
    <row r="1791" spans="1:63" s="1167" customFormat="1" ht="13.5" customHeight="1">
      <c r="A1791" s="1218">
        <v>44319</v>
      </c>
      <c r="B1791" s="1167" t="s">
        <v>925</v>
      </c>
      <c r="C1791" s="1167" t="s">
        <v>66</v>
      </c>
      <c r="D1791" s="1167">
        <v>125</v>
      </c>
      <c r="E1791" s="1167">
        <v>125</v>
      </c>
      <c r="G1791" s="1167">
        <v>2</v>
      </c>
      <c r="J1791" s="1167">
        <v>250</v>
      </c>
      <c r="L1791" s="1167">
        <v>2</v>
      </c>
      <c r="O1791" s="1167">
        <v>250</v>
      </c>
      <c r="T1791" s="1167">
        <v>0</v>
      </c>
      <c r="U1791" s="1167">
        <v>0</v>
      </c>
      <c r="V1791" s="1167">
        <v>4</v>
      </c>
      <c r="W1791" s="1167">
        <v>0</v>
      </c>
      <c r="X1791" s="1167">
        <v>0</v>
      </c>
      <c r="Y1791" s="1167">
        <v>500</v>
      </c>
      <c r="Z1791" s="1167">
        <v>0</v>
      </c>
      <c r="AA1791" s="1167">
        <v>0</v>
      </c>
      <c r="AB1791" s="1167">
        <v>0</v>
      </c>
      <c r="AC1791" s="1167">
        <v>0</v>
      </c>
      <c r="AD1791" s="1167">
        <v>0</v>
      </c>
      <c r="AE1791" s="1167">
        <v>0</v>
      </c>
      <c r="AF1791" s="1167">
        <v>4</v>
      </c>
      <c r="AG1791" s="1167">
        <v>0</v>
      </c>
      <c r="AH1791" s="1167">
        <v>0</v>
      </c>
      <c r="AI1791" s="1167">
        <v>500</v>
      </c>
      <c r="BK1791" s="1167">
        <v>1788</v>
      </c>
    </row>
    <row r="1792" spans="1:63" s="1167" customFormat="1" ht="13.5" customHeight="1">
      <c r="A1792" s="1218">
        <v>44319</v>
      </c>
      <c r="B1792" s="1167" t="s">
        <v>157</v>
      </c>
      <c r="C1792" s="1167" t="s">
        <v>66</v>
      </c>
      <c r="D1792" s="1167">
        <v>140</v>
      </c>
      <c r="E1792" s="1167">
        <v>140</v>
      </c>
      <c r="J1792" s="1167">
        <v>0</v>
      </c>
      <c r="L1792" s="1167">
        <v>1.7</v>
      </c>
      <c r="O1792" s="1167">
        <v>238</v>
      </c>
      <c r="S1792" s="1167" t="s">
        <v>888</v>
      </c>
      <c r="T1792" s="1167">
        <v>0</v>
      </c>
      <c r="U1792" s="1167">
        <v>0</v>
      </c>
      <c r="V1792" s="1167">
        <v>1.7</v>
      </c>
      <c r="W1792" s="1167">
        <v>0</v>
      </c>
      <c r="X1792" s="1167">
        <v>0</v>
      </c>
      <c r="Y1792" s="1167">
        <v>238</v>
      </c>
      <c r="Z1792" s="1167">
        <v>0</v>
      </c>
      <c r="AA1792" s="1167">
        <v>0</v>
      </c>
      <c r="AB1792" s="1167">
        <v>0</v>
      </c>
      <c r="AC1792" s="1167">
        <v>0</v>
      </c>
      <c r="AD1792" s="1167">
        <v>0</v>
      </c>
      <c r="AE1792" s="1167">
        <v>0</v>
      </c>
      <c r="AF1792" s="1167">
        <v>1.7</v>
      </c>
      <c r="AG1792" s="1167">
        <v>0</v>
      </c>
      <c r="AH1792" s="1167">
        <v>0</v>
      </c>
      <c r="AI1792" s="1167">
        <v>238</v>
      </c>
      <c r="BK1792" s="1167">
        <v>1789</v>
      </c>
    </row>
    <row r="1793" spans="1:63" s="1167" customFormat="1" ht="13.5" customHeight="1">
      <c r="A1793" s="1218">
        <v>44319</v>
      </c>
      <c r="B1793" s="1167" t="s">
        <v>899</v>
      </c>
      <c r="C1793" s="1167" t="s">
        <v>786</v>
      </c>
      <c r="D1793" s="1167">
        <v>100</v>
      </c>
      <c r="E1793" s="1167">
        <v>100</v>
      </c>
      <c r="H1793" s="1167" t="s">
        <v>883</v>
      </c>
      <c r="I1793" s="1167" t="s">
        <v>883</v>
      </c>
      <c r="J1793" s="1167">
        <v>0</v>
      </c>
      <c r="L1793" s="1167">
        <v>1.7</v>
      </c>
      <c r="O1793" s="1167">
        <v>170</v>
      </c>
      <c r="T1793" s="1167">
        <v>0</v>
      </c>
      <c r="U1793" s="1167">
        <v>0</v>
      </c>
      <c r="V1793" s="1167">
        <v>1.7</v>
      </c>
      <c r="W1793" s="1167">
        <v>0</v>
      </c>
      <c r="X1793" s="1167">
        <v>0</v>
      </c>
      <c r="Y1793" s="1167">
        <v>170</v>
      </c>
      <c r="Z1793" s="1167">
        <v>0</v>
      </c>
      <c r="AA1793" s="1167">
        <v>0</v>
      </c>
      <c r="AB1793" s="1167">
        <v>0</v>
      </c>
      <c r="AC1793" s="1167">
        <v>0</v>
      </c>
      <c r="AD1793" s="1167">
        <v>0</v>
      </c>
      <c r="AE1793" s="1167">
        <v>0</v>
      </c>
      <c r="AF1793" s="1167">
        <v>1.7</v>
      </c>
      <c r="AG1793" s="1167">
        <v>0</v>
      </c>
      <c r="AH1793" s="1167">
        <v>0</v>
      </c>
      <c r="AI1793" s="1167">
        <v>170</v>
      </c>
      <c r="BK1793" s="1167">
        <v>1790</v>
      </c>
    </row>
    <row r="1794" spans="1:63" s="1167" customFormat="1" ht="13.5" customHeight="1">
      <c r="A1794" s="1218">
        <v>44319</v>
      </c>
      <c r="B1794" s="1167" t="s">
        <v>3</v>
      </c>
      <c r="C1794" s="1167" t="s">
        <v>66</v>
      </c>
      <c r="D1794" s="1167">
        <v>12</v>
      </c>
      <c r="E1794" s="1167">
        <v>12</v>
      </c>
      <c r="J1794" s="1167">
        <v>0</v>
      </c>
      <c r="L1794" s="1167">
        <v>5</v>
      </c>
      <c r="O1794" s="1167">
        <v>60</v>
      </c>
      <c r="T1794" s="1167">
        <v>0</v>
      </c>
      <c r="U1794" s="1167">
        <v>0</v>
      </c>
      <c r="V1794" s="1167">
        <v>5</v>
      </c>
      <c r="W1794" s="1167">
        <v>0</v>
      </c>
      <c r="X1794" s="1167">
        <v>0</v>
      </c>
      <c r="Y1794" s="1167">
        <v>60</v>
      </c>
      <c r="Z1794" s="1167">
        <v>0</v>
      </c>
      <c r="AA1794" s="1167">
        <v>0</v>
      </c>
      <c r="AB1794" s="1167">
        <v>0</v>
      </c>
      <c r="AC1794" s="1167">
        <v>0</v>
      </c>
      <c r="AD1794" s="1167">
        <v>0</v>
      </c>
      <c r="AE1794" s="1167">
        <v>0</v>
      </c>
      <c r="AF1794" s="1167">
        <v>5</v>
      </c>
      <c r="AG1794" s="1167">
        <v>0</v>
      </c>
      <c r="AH1794" s="1167">
        <v>0</v>
      </c>
      <c r="AI1794" s="1167">
        <v>60</v>
      </c>
      <c r="BK1794" s="1167">
        <v>1791</v>
      </c>
    </row>
    <row r="1795" spans="1:63" s="1167" customFormat="1" ht="13.5" customHeight="1">
      <c r="A1795" s="1218">
        <v>44319</v>
      </c>
      <c r="B1795" s="1167" t="s">
        <v>16</v>
      </c>
      <c r="C1795" s="1167" t="s">
        <v>66</v>
      </c>
      <c r="D1795" s="1167">
        <v>145</v>
      </c>
      <c r="E1795" s="1167">
        <v>145</v>
      </c>
      <c r="J1795" s="1167">
        <v>0</v>
      </c>
      <c r="O1795" s="1167">
        <v>0</v>
      </c>
      <c r="Q1795" s="1167">
        <v>2.5</v>
      </c>
      <c r="T1795" s="1167">
        <v>362.5</v>
      </c>
      <c r="U1795" s="1167">
        <v>0</v>
      </c>
      <c r="V1795" s="1167">
        <v>2.5</v>
      </c>
      <c r="W1795" s="1167">
        <v>0</v>
      </c>
      <c r="X1795" s="1167">
        <v>0</v>
      </c>
      <c r="Y1795" s="1167">
        <v>362.5</v>
      </c>
      <c r="Z1795" s="1167">
        <v>0</v>
      </c>
      <c r="AA1795" s="1167">
        <v>0</v>
      </c>
      <c r="AB1795" s="1167">
        <v>0</v>
      </c>
      <c r="AC1795" s="1167">
        <v>0</v>
      </c>
      <c r="AD1795" s="1167">
        <v>0</v>
      </c>
      <c r="AE1795" s="1167">
        <v>0</v>
      </c>
      <c r="AF1795" s="1167">
        <v>2.5</v>
      </c>
      <c r="AG1795" s="1167">
        <v>0</v>
      </c>
      <c r="AH1795" s="1167">
        <v>0</v>
      </c>
      <c r="AI1795" s="1167">
        <v>362.5</v>
      </c>
      <c r="BK1795" s="1167">
        <v>1792</v>
      </c>
    </row>
    <row r="1796" spans="1:63" s="1167" customFormat="1" ht="13.5" customHeight="1">
      <c r="A1796" s="1218">
        <v>44319</v>
      </c>
      <c r="B1796" s="1167" t="s">
        <v>416</v>
      </c>
      <c r="C1796" s="1167" t="s">
        <v>66</v>
      </c>
      <c r="D1796" s="1167">
        <v>90</v>
      </c>
      <c r="E1796" s="1167">
        <v>83</v>
      </c>
      <c r="J1796" s="1167">
        <v>0</v>
      </c>
      <c r="O1796" s="1167">
        <v>0</v>
      </c>
      <c r="Q1796" s="1167">
        <v>4.5</v>
      </c>
      <c r="T1796" s="1167">
        <v>373.5</v>
      </c>
      <c r="U1796" s="1167">
        <v>0</v>
      </c>
      <c r="V1796" s="1167">
        <v>4.5</v>
      </c>
      <c r="W1796" s="1167">
        <v>0</v>
      </c>
      <c r="X1796" s="1167">
        <v>0</v>
      </c>
      <c r="Y1796" s="1167">
        <v>373.5</v>
      </c>
      <c r="Z1796" s="1167">
        <v>0</v>
      </c>
      <c r="AA1796" s="1167">
        <v>0</v>
      </c>
      <c r="AB1796" s="1167">
        <v>0</v>
      </c>
      <c r="AC1796" s="1167">
        <v>0</v>
      </c>
      <c r="AD1796" s="1167">
        <v>0</v>
      </c>
      <c r="AE1796" s="1167">
        <v>0</v>
      </c>
      <c r="AF1796" s="1167">
        <v>4.5</v>
      </c>
      <c r="AG1796" s="1167">
        <v>0</v>
      </c>
      <c r="AH1796" s="1167">
        <v>0</v>
      </c>
      <c r="AI1796" s="1167">
        <v>373.5</v>
      </c>
      <c r="BK1796" s="1167">
        <v>1793</v>
      </c>
    </row>
    <row r="1797" spans="1:63" s="1167" customFormat="1" ht="13.5" customHeight="1">
      <c r="A1797" s="1218">
        <v>44319</v>
      </c>
      <c r="B1797" s="1167" t="s">
        <v>140</v>
      </c>
      <c r="C1797" s="1167" t="s">
        <v>66</v>
      </c>
      <c r="D1797" s="1167">
        <v>45</v>
      </c>
      <c r="E1797" s="1167">
        <v>40</v>
      </c>
      <c r="J1797" s="1167">
        <v>0</v>
      </c>
      <c r="O1797" s="1167">
        <v>0</v>
      </c>
      <c r="Q1797" s="1167">
        <v>2.5</v>
      </c>
      <c r="T1797" s="1167">
        <v>100</v>
      </c>
      <c r="U1797" s="1167">
        <v>0</v>
      </c>
      <c r="V1797" s="1167">
        <v>2.5</v>
      </c>
      <c r="W1797" s="1167">
        <v>0</v>
      </c>
      <c r="X1797" s="1167">
        <v>0</v>
      </c>
      <c r="Y1797" s="1167">
        <v>100</v>
      </c>
      <c r="Z1797" s="1167">
        <v>0</v>
      </c>
      <c r="AA1797" s="1167">
        <v>0</v>
      </c>
      <c r="AB1797" s="1167">
        <v>0</v>
      </c>
      <c r="AC1797" s="1167">
        <v>0</v>
      </c>
      <c r="AD1797" s="1167">
        <v>0</v>
      </c>
      <c r="AE1797" s="1167">
        <v>0</v>
      </c>
      <c r="AF1797" s="1167">
        <v>2.5</v>
      </c>
      <c r="AG1797" s="1167">
        <v>0</v>
      </c>
      <c r="AH1797" s="1167">
        <v>0</v>
      </c>
      <c r="AI1797" s="1167">
        <v>100</v>
      </c>
      <c r="BK1797" s="1167">
        <v>1794</v>
      </c>
    </row>
    <row r="1798" spans="1:63" s="1167" customFormat="1" ht="13.5" customHeight="1">
      <c r="A1798" s="1218">
        <v>44319</v>
      </c>
      <c r="B1798" s="1167" t="s">
        <v>67</v>
      </c>
      <c r="C1798" s="1167" t="s">
        <v>66</v>
      </c>
      <c r="D1798" s="1167">
        <v>30</v>
      </c>
      <c r="E1798" s="1167">
        <v>27</v>
      </c>
      <c r="J1798" s="1167">
        <v>0</v>
      </c>
      <c r="O1798" s="1167">
        <v>0</v>
      </c>
      <c r="Q1798" s="1167">
        <v>6</v>
      </c>
      <c r="T1798" s="1167">
        <v>162</v>
      </c>
      <c r="U1798" s="1167">
        <v>0</v>
      </c>
      <c r="V1798" s="1167">
        <v>6</v>
      </c>
      <c r="W1798" s="1167">
        <v>0</v>
      </c>
      <c r="X1798" s="1167">
        <v>0</v>
      </c>
      <c r="Y1798" s="1167">
        <v>162</v>
      </c>
      <c r="Z1798" s="1167">
        <v>0</v>
      </c>
      <c r="AA1798" s="1167">
        <v>0</v>
      </c>
      <c r="AB1798" s="1167">
        <v>0</v>
      </c>
      <c r="AC1798" s="1167">
        <v>0</v>
      </c>
      <c r="AD1798" s="1167">
        <v>0</v>
      </c>
      <c r="AE1798" s="1167">
        <v>0</v>
      </c>
      <c r="AF1798" s="1167">
        <v>6</v>
      </c>
      <c r="AG1798" s="1167">
        <v>0</v>
      </c>
      <c r="AH1798" s="1167">
        <v>0</v>
      </c>
      <c r="AI1798" s="1167">
        <v>162</v>
      </c>
      <c r="BK1798" s="1167">
        <v>1795</v>
      </c>
    </row>
    <row r="1799" spans="1:63" s="1167" customFormat="1" ht="13.5" customHeight="1">
      <c r="A1799" s="1218">
        <v>44319</v>
      </c>
      <c r="B1799" s="1167" t="s">
        <v>233</v>
      </c>
      <c r="C1799" s="1167" t="s">
        <v>66</v>
      </c>
      <c r="D1799" s="1167">
        <v>105</v>
      </c>
      <c r="E1799" s="1167">
        <v>105</v>
      </c>
      <c r="J1799" s="1167">
        <v>0</v>
      </c>
      <c r="O1799" s="1167">
        <v>0</v>
      </c>
      <c r="Q1799" s="1167">
        <v>2</v>
      </c>
      <c r="T1799" s="1167">
        <v>210</v>
      </c>
      <c r="U1799" s="1167">
        <v>0</v>
      </c>
      <c r="V1799" s="1167">
        <v>2</v>
      </c>
      <c r="W1799" s="1167">
        <v>0</v>
      </c>
      <c r="X1799" s="1167">
        <v>0</v>
      </c>
      <c r="Y1799" s="1167">
        <v>210</v>
      </c>
      <c r="Z1799" s="1167">
        <v>0</v>
      </c>
      <c r="AA1799" s="1167">
        <v>0</v>
      </c>
      <c r="AB1799" s="1167">
        <v>0</v>
      </c>
      <c r="AC1799" s="1167">
        <v>0</v>
      </c>
      <c r="AD1799" s="1167">
        <v>0</v>
      </c>
      <c r="AE1799" s="1167">
        <v>0</v>
      </c>
      <c r="AF1799" s="1167">
        <v>2</v>
      </c>
      <c r="AG1799" s="1167">
        <v>0</v>
      </c>
      <c r="AH1799" s="1167">
        <v>0</v>
      </c>
      <c r="AI1799" s="1167">
        <v>210</v>
      </c>
      <c r="BK1799" s="1167">
        <v>1796</v>
      </c>
    </row>
    <row r="1800" spans="1:63" s="1167" customFormat="1" ht="13.5" customHeight="1">
      <c r="A1800" s="1218">
        <v>44319</v>
      </c>
      <c r="B1800" s="1167" t="s">
        <v>488</v>
      </c>
      <c r="C1800" s="1167" t="s">
        <v>66</v>
      </c>
      <c r="D1800" s="1167">
        <v>120</v>
      </c>
      <c r="E1800" s="1167">
        <v>113</v>
      </c>
      <c r="J1800" s="1167">
        <v>0</v>
      </c>
      <c r="O1800" s="1167">
        <v>0</v>
      </c>
      <c r="T1800" s="1167">
        <v>0</v>
      </c>
      <c r="U1800" s="1167">
        <v>0</v>
      </c>
      <c r="V1800" s="1167">
        <v>0</v>
      </c>
      <c r="W1800" s="1167">
        <v>0</v>
      </c>
      <c r="X1800" s="1167">
        <v>0</v>
      </c>
      <c r="Y1800" s="1167">
        <v>0</v>
      </c>
      <c r="Z1800" s="1167">
        <v>0</v>
      </c>
      <c r="AA1800" s="1167">
        <v>0</v>
      </c>
      <c r="AB1800" s="1167">
        <v>0</v>
      </c>
      <c r="AC1800" s="1167">
        <v>0</v>
      </c>
      <c r="AD1800" s="1167">
        <v>0</v>
      </c>
      <c r="AE1800" s="1167">
        <v>0</v>
      </c>
      <c r="AF1800" s="1167">
        <v>0</v>
      </c>
      <c r="AG1800" s="1167">
        <v>0</v>
      </c>
      <c r="AH1800" s="1167">
        <v>0</v>
      </c>
      <c r="AI1800" s="1167">
        <v>0</v>
      </c>
      <c r="BK1800" s="1167">
        <v>1797</v>
      </c>
    </row>
    <row r="1801" spans="1:63" s="1167" customFormat="1" ht="13.5" customHeight="1">
      <c r="A1801" s="1218">
        <v>44319</v>
      </c>
      <c r="B1801" s="1167" t="s">
        <v>83</v>
      </c>
      <c r="C1801" s="1167" t="s">
        <v>786</v>
      </c>
      <c r="D1801" s="1167">
        <v>10</v>
      </c>
      <c r="E1801" s="1167">
        <v>10</v>
      </c>
      <c r="J1801" s="1167">
        <v>0</v>
      </c>
      <c r="M1801" s="1167">
        <v>5</v>
      </c>
      <c r="O1801" s="1167">
        <v>50</v>
      </c>
      <c r="R1801" s="1167">
        <v>7</v>
      </c>
      <c r="T1801" s="1167">
        <v>70</v>
      </c>
      <c r="U1801" s="1167">
        <v>0</v>
      </c>
      <c r="V1801" s="1167">
        <v>0</v>
      </c>
      <c r="W1801" s="1167">
        <v>12</v>
      </c>
      <c r="X1801" s="1167">
        <v>0</v>
      </c>
      <c r="Y1801" s="1167">
        <v>120</v>
      </c>
      <c r="Z1801" s="1167">
        <v>0</v>
      </c>
      <c r="AA1801" s="1167">
        <v>0</v>
      </c>
      <c r="AB1801" s="1167">
        <v>0</v>
      </c>
      <c r="AC1801" s="1167">
        <v>0</v>
      </c>
      <c r="AD1801" s="1167">
        <v>0</v>
      </c>
      <c r="AE1801" s="1167">
        <v>0</v>
      </c>
      <c r="AF1801" s="1167">
        <v>0</v>
      </c>
      <c r="AG1801" s="1167">
        <v>12</v>
      </c>
      <c r="AH1801" s="1167">
        <v>0</v>
      </c>
      <c r="AI1801" s="1167">
        <v>120</v>
      </c>
      <c r="BK1801" s="1167">
        <v>1798</v>
      </c>
    </row>
    <row r="1802" spans="1:63" s="1167" customFormat="1" ht="13.5" customHeight="1">
      <c r="A1802" s="1218">
        <v>44319</v>
      </c>
      <c r="B1802" s="1167" t="s">
        <v>78</v>
      </c>
      <c r="C1802" s="1167" t="s">
        <v>66</v>
      </c>
      <c r="D1802" s="1167">
        <v>10</v>
      </c>
      <c r="E1802" s="1167">
        <v>7</v>
      </c>
      <c r="J1802" s="1167">
        <v>0</v>
      </c>
      <c r="O1802" s="1167">
        <v>0</v>
      </c>
      <c r="R1802" s="1167">
        <v>25</v>
      </c>
      <c r="T1802" s="1167">
        <v>175</v>
      </c>
      <c r="U1802" s="1167">
        <v>0</v>
      </c>
      <c r="V1802" s="1167">
        <v>0</v>
      </c>
      <c r="W1802" s="1167">
        <v>25</v>
      </c>
      <c r="X1802" s="1167">
        <v>0</v>
      </c>
      <c r="Y1802" s="1167">
        <v>175</v>
      </c>
      <c r="Z1802" s="1167">
        <v>0</v>
      </c>
      <c r="AA1802" s="1167">
        <v>0</v>
      </c>
      <c r="AB1802" s="1167">
        <v>0</v>
      </c>
      <c r="AC1802" s="1167">
        <v>0</v>
      </c>
      <c r="AD1802" s="1167">
        <v>0</v>
      </c>
      <c r="AE1802" s="1167">
        <v>0</v>
      </c>
      <c r="AF1802" s="1167">
        <v>0</v>
      </c>
      <c r="AG1802" s="1167">
        <v>25</v>
      </c>
      <c r="AH1802" s="1167">
        <v>0</v>
      </c>
      <c r="AI1802" s="1167">
        <v>175</v>
      </c>
      <c r="BK1802" s="1167">
        <v>1799</v>
      </c>
    </row>
    <row r="1803" spans="1:63" s="1167" customFormat="1" ht="13.5" customHeight="1">
      <c r="A1803" s="1218">
        <v>44319</v>
      </c>
      <c r="B1803" s="1167" t="s">
        <v>17</v>
      </c>
      <c r="C1803" s="1167" t="s">
        <v>66</v>
      </c>
      <c r="D1803" s="1167">
        <v>5</v>
      </c>
      <c r="E1803" s="1167">
        <v>4</v>
      </c>
      <c r="J1803" s="1167">
        <v>0</v>
      </c>
      <c r="M1803" s="1167">
        <v>20</v>
      </c>
      <c r="O1803" s="1167">
        <v>80</v>
      </c>
      <c r="T1803" s="1167">
        <v>0</v>
      </c>
      <c r="U1803" s="1167">
        <v>0</v>
      </c>
      <c r="V1803" s="1167">
        <v>0</v>
      </c>
      <c r="W1803" s="1167">
        <v>20</v>
      </c>
      <c r="X1803" s="1167">
        <v>0</v>
      </c>
      <c r="Y1803" s="1167">
        <v>80</v>
      </c>
      <c r="Z1803" s="1167">
        <v>0</v>
      </c>
      <c r="AA1803" s="1167">
        <v>0</v>
      </c>
      <c r="AB1803" s="1167">
        <v>0</v>
      </c>
      <c r="AC1803" s="1167">
        <v>0</v>
      </c>
      <c r="AD1803" s="1167">
        <v>0</v>
      </c>
      <c r="AE1803" s="1167">
        <v>0</v>
      </c>
      <c r="AF1803" s="1167">
        <v>0</v>
      </c>
      <c r="AG1803" s="1167">
        <v>20</v>
      </c>
      <c r="AH1803" s="1167">
        <v>0</v>
      </c>
      <c r="AI1803" s="1167">
        <v>80</v>
      </c>
      <c r="BK1803" s="1167">
        <v>1800</v>
      </c>
    </row>
    <row r="1804" spans="1:63" s="1167" customFormat="1" ht="13.5" customHeight="1">
      <c r="A1804" s="1218">
        <v>44319</v>
      </c>
      <c r="B1804" s="1167" t="s">
        <v>478</v>
      </c>
      <c r="C1804" s="1167" t="s">
        <v>66</v>
      </c>
      <c r="D1804" s="1167">
        <v>12</v>
      </c>
      <c r="E1804" s="1167">
        <v>12</v>
      </c>
      <c r="H1804" s="1167">
        <v>12</v>
      </c>
      <c r="J1804" s="1167">
        <v>144</v>
      </c>
      <c r="O1804" s="1167">
        <v>0</v>
      </c>
      <c r="T1804" s="1167">
        <v>0</v>
      </c>
      <c r="U1804" s="1167">
        <v>0</v>
      </c>
      <c r="V1804" s="1167">
        <v>0</v>
      </c>
      <c r="W1804" s="1167">
        <v>12</v>
      </c>
      <c r="X1804" s="1167">
        <v>0</v>
      </c>
      <c r="Y1804" s="1167">
        <v>144</v>
      </c>
      <c r="Z1804" s="1167">
        <v>0</v>
      </c>
      <c r="AA1804" s="1167">
        <v>0</v>
      </c>
      <c r="AB1804" s="1167">
        <v>0</v>
      </c>
      <c r="AC1804" s="1167">
        <v>0</v>
      </c>
      <c r="AD1804" s="1167">
        <v>0</v>
      </c>
      <c r="AE1804" s="1167">
        <v>0</v>
      </c>
      <c r="AF1804" s="1167">
        <v>0</v>
      </c>
      <c r="AG1804" s="1167">
        <v>12</v>
      </c>
      <c r="AH1804" s="1167">
        <v>0</v>
      </c>
      <c r="AI1804" s="1167">
        <v>144</v>
      </c>
      <c r="BK1804" s="1167">
        <v>1801</v>
      </c>
    </row>
    <row r="1805" spans="1:63" s="1167" customFormat="1" ht="13.5" customHeight="1">
      <c r="A1805" s="1218">
        <v>44319</v>
      </c>
      <c r="B1805" s="1167" t="s">
        <v>60</v>
      </c>
      <c r="C1805" s="1167" t="s">
        <v>66</v>
      </c>
      <c r="D1805" s="1167">
        <v>20</v>
      </c>
      <c r="E1805" s="1167">
        <v>20</v>
      </c>
      <c r="H1805" s="1167">
        <v>0.5</v>
      </c>
      <c r="J1805" s="1167">
        <v>10</v>
      </c>
      <c r="M1805" s="1167">
        <v>0.8</v>
      </c>
      <c r="O1805" s="1167">
        <v>16</v>
      </c>
      <c r="R1805" s="1167">
        <v>0.7</v>
      </c>
      <c r="T1805" s="1167">
        <v>14</v>
      </c>
      <c r="U1805" s="1167">
        <v>0</v>
      </c>
      <c r="V1805" s="1167">
        <v>0</v>
      </c>
      <c r="W1805" s="1167">
        <v>2</v>
      </c>
      <c r="X1805" s="1167">
        <v>0</v>
      </c>
      <c r="Y1805" s="1167">
        <v>40</v>
      </c>
      <c r="Z1805" s="1167">
        <v>0</v>
      </c>
      <c r="AA1805" s="1167">
        <v>0</v>
      </c>
      <c r="AB1805" s="1167">
        <v>0</v>
      </c>
      <c r="AC1805" s="1167">
        <v>0</v>
      </c>
      <c r="AD1805" s="1167">
        <v>0</v>
      </c>
      <c r="AE1805" s="1167">
        <v>0</v>
      </c>
      <c r="AF1805" s="1167">
        <v>0</v>
      </c>
      <c r="AG1805" s="1167">
        <v>2</v>
      </c>
      <c r="AH1805" s="1167">
        <v>0</v>
      </c>
      <c r="AI1805" s="1167">
        <v>40</v>
      </c>
      <c r="BK1805" s="1167">
        <v>1802</v>
      </c>
    </row>
    <row r="1806" spans="1:63" s="1167" customFormat="1" ht="13.5" customHeight="1">
      <c r="A1806" s="1218">
        <v>44319</v>
      </c>
      <c r="B1806" s="1167" t="s">
        <v>61</v>
      </c>
      <c r="C1806" s="1167" t="s">
        <v>66</v>
      </c>
      <c r="D1806" s="1167">
        <v>20</v>
      </c>
      <c r="E1806" s="1167">
        <v>20</v>
      </c>
      <c r="H1806" s="1167">
        <v>0.2</v>
      </c>
      <c r="J1806" s="1167">
        <v>4</v>
      </c>
      <c r="M1806" s="1167">
        <v>0.4</v>
      </c>
      <c r="O1806" s="1167">
        <v>8</v>
      </c>
      <c r="R1806" s="1167">
        <v>0.4</v>
      </c>
      <c r="T1806" s="1167">
        <v>8</v>
      </c>
      <c r="U1806" s="1167">
        <v>0</v>
      </c>
      <c r="V1806" s="1167">
        <v>0</v>
      </c>
      <c r="W1806" s="1167">
        <v>1</v>
      </c>
      <c r="X1806" s="1167">
        <v>0</v>
      </c>
      <c r="Y1806" s="1167">
        <v>20</v>
      </c>
      <c r="Z1806" s="1167">
        <v>0</v>
      </c>
      <c r="AA1806" s="1167">
        <v>0</v>
      </c>
      <c r="AB1806" s="1167">
        <v>0</v>
      </c>
      <c r="AC1806" s="1167">
        <v>0</v>
      </c>
      <c r="AD1806" s="1167">
        <v>0</v>
      </c>
      <c r="AE1806" s="1167">
        <v>0</v>
      </c>
      <c r="AF1806" s="1167">
        <v>0</v>
      </c>
      <c r="AG1806" s="1167">
        <v>1</v>
      </c>
      <c r="AH1806" s="1167">
        <v>0</v>
      </c>
      <c r="AI1806" s="1167">
        <v>20</v>
      </c>
      <c r="BK1806" s="1167">
        <v>1803</v>
      </c>
    </row>
    <row r="1807" spans="1:63" s="1167" customFormat="1" ht="13.5" customHeight="1">
      <c r="A1807" s="1218">
        <v>44319</v>
      </c>
      <c r="B1807" s="1167" t="s">
        <v>160</v>
      </c>
      <c r="C1807" s="1167" t="s">
        <v>66</v>
      </c>
      <c r="D1807" s="1167">
        <v>14</v>
      </c>
      <c r="E1807" s="1167">
        <v>12</v>
      </c>
      <c r="J1807" s="1167">
        <v>0</v>
      </c>
      <c r="M1807" s="1167">
        <v>1</v>
      </c>
      <c r="O1807" s="1167">
        <v>12</v>
      </c>
      <c r="T1807" s="1167">
        <v>0</v>
      </c>
      <c r="U1807" s="1167">
        <v>0</v>
      </c>
      <c r="V1807" s="1167">
        <v>0</v>
      </c>
      <c r="W1807" s="1167">
        <v>1</v>
      </c>
      <c r="X1807" s="1167">
        <v>0</v>
      </c>
      <c r="Y1807" s="1167">
        <v>12</v>
      </c>
      <c r="Z1807" s="1167">
        <v>0</v>
      </c>
      <c r="AA1807" s="1167">
        <v>0</v>
      </c>
      <c r="AB1807" s="1167">
        <v>0</v>
      </c>
      <c r="AC1807" s="1167">
        <v>0</v>
      </c>
      <c r="AD1807" s="1167">
        <v>0</v>
      </c>
      <c r="AE1807" s="1167">
        <v>0</v>
      </c>
      <c r="AF1807" s="1167">
        <v>0</v>
      </c>
      <c r="AG1807" s="1167">
        <v>1</v>
      </c>
      <c r="AH1807" s="1167">
        <v>0</v>
      </c>
      <c r="AI1807" s="1167">
        <v>12</v>
      </c>
      <c r="BK1807" s="1167">
        <v>1804</v>
      </c>
    </row>
    <row r="1808" spans="1:63" s="1167" customFormat="1" ht="13.5" customHeight="1">
      <c r="A1808" s="1218">
        <v>44319</v>
      </c>
      <c r="B1808" s="1167" t="s">
        <v>161</v>
      </c>
      <c r="C1808" s="1167" t="s">
        <v>389</v>
      </c>
      <c r="D1808" s="1167">
        <v>13</v>
      </c>
      <c r="E1808" s="1167">
        <v>13</v>
      </c>
      <c r="J1808" s="1167">
        <v>0</v>
      </c>
      <c r="M1808" s="1167">
        <v>3</v>
      </c>
      <c r="O1808" s="1167">
        <v>39</v>
      </c>
      <c r="T1808" s="1167">
        <v>0</v>
      </c>
      <c r="U1808" s="1167">
        <v>0</v>
      </c>
      <c r="V1808" s="1167">
        <v>0</v>
      </c>
      <c r="W1808" s="1167">
        <v>3</v>
      </c>
      <c r="X1808" s="1167">
        <v>0</v>
      </c>
      <c r="Y1808" s="1167">
        <v>39</v>
      </c>
      <c r="Z1808" s="1167">
        <v>0</v>
      </c>
      <c r="AA1808" s="1167">
        <v>0</v>
      </c>
      <c r="AB1808" s="1167">
        <v>0</v>
      </c>
      <c r="AC1808" s="1167">
        <v>0</v>
      </c>
      <c r="AD1808" s="1167">
        <v>0</v>
      </c>
      <c r="AE1808" s="1167">
        <v>0</v>
      </c>
      <c r="AF1808" s="1167">
        <v>0</v>
      </c>
      <c r="AG1808" s="1167">
        <v>3</v>
      </c>
      <c r="AH1808" s="1167">
        <v>0</v>
      </c>
      <c r="AI1808" s="1167">
        <v>39</v>
      </c>
      <c r="BK1808" s="1167">
        <v>1805</v>
      </c>
    </row>
    <row r="1809" spans="1:63" s="1167" customFormat="1" ht="13.5" customHeight="1">
      <c r="A1809" s="1218">
        <v>44319</v>
      </c>
      <c r="B1809" s="1167" t="s">
        <v>896</v>
      </c>
      <c r="C1809" s="1167" t="s">
        <v>66</v>
      </c>
      <c r="D1809" s="1167">
        <v>10</v>
      </c>
      <c r="E1809" s="1167">
        <v>10</v>
      </c>
      <c r="H1809" s="1167">
        <v>3</v>
      </c>
      <c r="J1809" s="1167">
        <v>30</v>
      </c>
      <c r="O1809" s="1167">
        <v>0</v>
      </c>
      <c r="T1809" s="1167">
        <v>0</v>
      </c>
      <c r="U1809" s="1167">
        <v>0</v>
      </c>
      <c r="V1809" s="1167">
        <v>0</v>
      </c>
      <c r="W1809" s="1167">
        <v>3</v>
      </c>
      <c r="X1809" s="1167">
        <v>0</v>
      </c>
      <c r="Y1809" s="1167">
        <v>30</v>
      </c>
      <c r="Z1809" s="1167">
        <v>0</v>
      </c>
      <c r="AA1809" s="1167">
        <v>0</v>
      </c>
      <c r="AB1809" s="1167">
        <v>0</v>
      </c>
      <c r="AC1809" s="1167">
        <v>0</v>
      </c>
      <c r="AD1809" s="1167">
        <v>0</v>
      </c>
      <c r="AE1809" s="1167">
        <v>0</v>
      </c>
      <c r="AF1809" s="1167">
        <v>0</v>
      </c>
      <c r="AG1809" s="1167">
        <v>3</v>
      </c>
      <c r="AH1809" s="1167">
        <v>0</v>
      </c>
      <c r="AI1809" s="1167">
        <v>30</v>
      </c>
      <c r="BK1809" s="1167">
        <v>1806</v>
      </c>
    </row>
    <row r="1810" spans="1:63" s="1167" customFormat="1" ht="13.5" customHeight="1">
      <c r="A1810" s="1218">
        <v>44319</v>
      </c>
      <c r="B1810" s="1167" t="s">
        <v>893</v>
      </c>
      <c r="C1810" s="1167" t="s">
        <v>66</v>
      </c>
      <c r="D1810" s="1167">
        <v>25</v>
      </c>
      <c r="E1810" s="1167">
        <v>25</v>
      </c>
      <c r="J1810" s="1167">
        <v>0</v>
      </c>
      <c r="O1810" s="1167">
        <v>0</v>
      </c>
      <c r="R1810" s="1167">
        <v>4</v>
      </c>
      <c r="T1810" s="1167">
        <v>100</v>
      </c>
      <c r="U1810" s="1167">
        <v>0</v>
      </c>
      <c r="V1810" s="1167">
        <v>0</v>
      </c>
      <c r="W1810" s="1167">
        <v>4</v>
      </c>
      <c r="X1810" s="1167">
        <v>0</v>
      </c>
      <c r="Y1810" s="1167">
        <v>100</v>
      </c>
      <c r="Z1810" s="1167">
        <v>0</v>
      </c>
      <c r="AA1810" s="1167">
        <v>0</v>
      </c>
      <c r="AB1810" s="1167">
        <v>0</v>
      </c>
      <c r="AC1810" s="1167">
        <v>0</v>
      </c>
      <c r="AD1810" s="1167">
        <v>0</v>
      </c>
      <c r="AE1810" s="1167">
        <v>0</v>
      </c>
      <c r="AF1810" s="1167">
        <v>0</v>
      </c>
      <c r="AG1810" s="1167">
        <v>4</v>
      </c>
      <c r="AH1810" s="1167">
        <v>0</v>
      </c>
      <c r="AI1810" s="1167">
        <v>100</v>
      </c>
      <c r="BK1810" s="1167">
        <v>1807</v>
      </c>
    </row>
    <row r="1811" spans="1:63" s="1167" customFormat="1" ht="13.5" customHeight="1">
      <c r="A1811" s="1218">
        <v>44319</v>
      </c>
      <c r="B1811" s="1167" t="s">
        <v>126</v>
      </c>
      <c r="C1811" s="1167" t="s">
        <v>66</v>
      </c>
      <c r="D1811" s="1167">
        <v>15</v>
      </c>
      <c r="E1811" s="1167">
        <v>15</v>
      </c>
      <c r="J1811" s="1167">
        <v>0</v>
      </c>
      <c r="O1811" s="1167">
        <v>0</v>
      </c>
      <c r="T1811" s="1167">
        <v>0</v>
      </c>
      <c r="U1811" s="1167">
        <v>0</v>
      </c>
      <c r="V1811" s="1167">
        <v>0</v>
      </c>
      <c r="W1811" s="1167">
        <v>0</v>
      </c>
      <c r="X1811" s="1167">
        <v>0</v>
      </c>
      <c r="Y1811" s="1167">
        <v>0</v>
      </c>
      <c r="Z1811" s="1167">
        <v>0</v>
      </c>
      <c r="AA1811" s="1167">
        <v>0</v>
      </c>
      <c r="AB1811" s="1167">
        <v>0</v>
      </c>
      <c r="AC1811" s="1167">
        <v>0</v>
      </c>
      <c r="AD1811" s="1167">
        <v>0</v>
      </c>
      <c r="AE1811" s="1167">
        <v>0</v>
      </c>
      <c r="AF1811" s="1167">
        <v>0</v>
      </c>
      <c r="AG1811" s="1167">
        <v>0</v>
      </c>
      <c r="AH1811" s="1167">
        <v>0</v>
      </c>
      <c r="AI1811" s="1167">
        <v>0</v>
      </c>
      <c r="BK1811" s="1167">
        <v>1808</v>
      </c>
    </row>
    <row r="1812" spans="1:63" s="1167" customFormat="1" ht="13.5" customHeight="1">
      <c r="A1812" s="1218">
        <v>44319</v>
      </c>
      <c r="B1812" s="1167" t="s">
        <v>918</v>
      </c>
      <c r="C1812" s="1167" t="s">
        <v>66</v>
      </c>
      <c r="D1812" s="1167">
        <v>15</v>
      </c>
      <c r="E1812" s="1167">
        <v>15</v>
      </c>
      <c r="J1812" s="1167">
        <v>0</v>
      </c>
      <c r="O1812" s="1167">
        <v>0</v>
      </c>
      <c r="R1812" s="1167">
        <v>3</v>
      </c>
      <c r="T1812" s="1167">
        <v>45</v>
      </c>
      <c r="U1812" s="1167">
        <v>0</v>
      </c>
      <c r="V1812" s="1167">
        <v>0</v>
      </c>
      <c r="W1812" s="1167">
        <v>3</v>
      </c>
      <c r="X1812" s="1167">
        <v>0</v>
      </c>
      <c r="Y1812" s="1167">
        <v>45</v>
      </c>
      <c r="Z1812" s="1167">
        <v>0</v>
      </c>
      <c r="AA1812" s="1167">
        <v>0</v>
      </c>
      <c r="AB1812" s="1167">
        <v>0</v>
      </c>
      <c r="AC1812" s="1167">
        <v>0</v>
      </c>
      <c r="AD1812" s="1167">
        <v>0</v>
      </c>
      <c r="AE1812" s="1167">
        <v>0</v>
      </c>
      <c r="AF1812" s="1167">
        <v>0</v>
      </c>
      <c r="AG1812" s="1167">
        <v>3</v>
      </c>
      <c r="AH1812" s="1167">
        <v>0</v>
      </c>
      <c r="AI1812" s="1167">
        <v>45</v>
      </c>
      <c r="BK1812" s="1167">
        <v>1809</v>
      </c>
    </row>
    <row r="1813" spans="1:63" s="1167" customFormat="1" ht="13.5" customHeight="1">
      <c r="A1813" s="1218">
        <v>44319</v>
      </c>
      <c r="B1813" s="1167" t="s">
        <v>64</v>
      </c>
      <c r="C1813" s="1167" t="s">
        <v>66</v>
      </c>
      <c r="D1813" s="1167">
        <v>13</v>
      </c>
      <c r="E1813" s="1167">
        <v>13</v>
      </c>
      <c r="J1813" s="1167">
        <v>0</v>
      </c>
      <c r="O1813" s="1167">
        <v>0</v>
      </c>
      <c r="R1813" s="1167">
        <v>4</v>
      </c>
      <c r="T1813" s="1167">
        <v>52</v>
      </c>
      <c r="U1813" s="1167">
        <v>0</v>
      </c>
      <c r="V1813" s="1167">
        <v>0</v>
      </c>
      <c r="W1813" s="1167">
        <v>4</v>
      </c>
      <c r="X1813" s="1167">
        <v>0</v>
      </c>
      <c r="Y1813" s="1167">
        <v>52</v>
      </c>
      <c r="Z1813" s="1167">
        <v>0</v>
      </c>
      <c r="AA1813" s="1167">
        <v>0</v>
      </c>
      <c r="AB1813" s="1167">
        <v>0</v>
      </c>
      <c r="AC1813" s="1167">
        <v>0</v>
      </c>
      <c r="AD1813" s="1167">
        <v>0</v>
      </c>
      <c r="AE1813" s="1167">
        <v>0</v>
      </c>
      <c r="AF1813" s="1167">
        <v>0</v>
      </c>
      <c r="AG1813" s="1167">
        <v>4</v>
      </c>
      <c r="AH1813" s="1167">
        <v>0</v>
      </c>
      <c r="AI1813" s="1167">
        <v>52</v>
      </c>
      <c r="BK1813" s="1167">
        <v>1810</v>
      </c>
    </row>
    <row r="1814" spans="1:63" s="1167" customFormat="1" ht="13.5" customHeight="1">
      <c r="A1814" s="1218">
        <v>44319</v>
      </c>
      <c r="B1814" s="1167" t="s">
        <v>511</v>
      </c>
      <c r="C1814" s="1167" t="s">
        <v>66</v>
      </c>
      <c r="D1814" s="1167">
        <v>20</v>
      </c>
      <c r="E1814" s="1167">
        <v>15</v>
      </c>
      <c r="J1814" s="1167">
        <v>0</v>
      </c>
      <c r="O1814" s="1167">
        <v>0</v>
      </c>
      <c r="T1814" s="1167">
        <v>0</v>
      </c>
      <c r="U1814" s="1167">
        <v>0</v>
      </c>
      <c r="V1814" s="1167">
        <v>0</v>
      </c>
      <c r="W1814" s="1167">
        <v>0</v>
      </c>
      <c r="X1814" s="1167">
        <v>0</v>
      </c>
      <c r="Y1814" s="1167">
        <v>0</v>
      </c>
      <c r="Z1814" s="1167">
        <v>0</v>
      </c>
      <c r="AA1814" s="1167">
        <v>0</v>
      </c>
      <c r="AB1814" s="1167">
        <v>0</v>
      </c>
      <c r="AC1814" s="1167">
        <v>0</v>
      </c>
      <c r="AD1814" s="1167">
        <v>0</v>
      </c>
      <c r="AE1814" s="1167">
        <v>0</v>
      </c>
      <c r="AF1814" s="1167">
        <v>0</v>
      </c>
      <c r="AG1814" s="1167">
        <v>0</v>
      </c>
      <c r="AH1814" s="1167">
        <v>0</v>
      </c>
      <c r="AI1814" s="1167">
        <v>0</v>
      </c>
      <c r="BK1814" s="1167">
        <v>1811</v>
      </c>
    </row>
    <row r="1815" spans="1:63" s="1167" customFormat="1" ht="13.5" customHeight="1">
      <c r="A1815" s="1218">
        <v>44319</v>
      </c>
      <c r="B1815" s="1167" t="s">
        <v>895</v>
      </c>
      <c r="C1815" s="1167" t="s">
        <v>66</v>
      </c>
      <c r="D1815" s="1167">
        <v>8</v>
      </c>
      <c r="E1815" s="1167">
        <v>8</v>
      </c>
      <c r="J1815" s="1167">
        <v>0</v>
      </c>
      <c r="M1815" s="1167">
        <v>4</v>
      </c>
      <c r="O1815" s="1167">
        <v>32</v>
      </c>
      <c r="T1815" s="1167">
        <v>0</v>
      </c>
      <c r="U1815" s="1167">
        <v>0</v>
      </c>
      <c r="V1815" s="1167">
        <v>0</v>
      </c>
      <c r="W1815" s="1167">
        <v>4</v>
      </c>
      <c r="X1815" s="1167">
        <v>0</v>
      </c>
      <c r="Y1815" s="1167">
        <v>32</v>
      </c>
      <c r="Z1815" s="1167">
        <v>0</v>
      </c>
      <c r="AA1815" s="1167">
        <v>0</v>
      </c>
      <c r="AB1815" s="1167">
        <v>0</v>
      </c>
      <c r="AC1815" s="1167">
        <v>0</v>
      </c>
      <c r="AD1815" s="1167">
        <v>0</v>
      </c>
      <c r="AE1815" s="1167">
        <v>0</v>
      </c>
      <c r="AF1815" s="1167">
        <v>0</v>
      </c>
      <c r="AG1815" s="1167">
        <v>4</v>
      </c>
      <c r="AH1815" s="1167">
        <v>0</v>
      </c>
      <c r="AI1815" s="1167">
        <v>32</v>
      </c>
      <c r="BK1815" s="1167">
        <v>1812</v>
      </c>
    </row>
    <row r="1816" spans="1:63" s="1167" customFormat="1" ht="13.5" customHeight="1">
      <c r="A1816" s="1218">
        <v>44319</v>
      </c>
      <c r="B1816" s="1167" t="s">
        <v>512</v>
      </c>
      <c r="C1816" s="1167" t="s">
        <v>66</v>
      </c>
      <c r="D1816" s="1167">
        <v>20</v>
      </c>
      <c r="E1816" s="1167">
        <v>20</v>
      </c>
      <c r="J1816" s="1167">
        <v>0</v>
      </c>
      <c r="O1816" s="1167">
        <v>0</v>
      </c>
      <c r="T1816" s="1167">
        <v>0</v>
      </c>
      <c r="U1816" s="1167">
        <v>0</v>
      </c>
      <c r="V1816" s="1167">
        <v>0</v>
      </c>
      <c r="W1816" s="1167">
        <v>0</v>
      </c>
      <c r="X1816" s="1167">
        <v>0</v>
      </c>
      <c r="Y1816" s="1167">
        <v>0</v>
      </c>
      <c r="Z1816" s="1167">
        <v>0</v>
      </c>
      <c r="AA1816" s="1167">
        <v>0</v>
      </c>
      <c r="AB1816" s="1167">
        <v>0</v>
      </c>
      <c r="AC1816" s="1167">
        <v>0</v>
      </c>
      <c r="AD1816" s="1167">
        <v>0</v>
      </c>
      <c r="AE1816" s="1167">
        <v>0</v>
      </c>
      <c r="AF1816" s="1167">
        <v>0</v>
      </c>
      <c r="AG1816" s="1167">
        <v>0</v>
      </c>
      <c r="AH1816" s="1167">
        <v>0</v>
      </c>
      <c r="AI1816" s="1167">
        <v>0</v>
      </c>
      <c r="BK1816" s="1167">
        <v>1813</v>
      </c>
    </row>
    <row r="1817" spans="1:63" s="1167" customFormat="1" ht="13.5" customHeight="1">
      <c r="A1817" s="1218">
        <v>44319</v>
      </c>
      <c r="B1817" s="1167" t="s">
        <v>636</v>
      </c>
      <c r="C1817" s="1167" t="s">
        <v>66</v>
      </c>
      <c r="D1817" s="1167">
        <v>10</v>
      </c>
      <c r="E1817" s="1167">
        <v>10</v>
      </c>
      <c r="J1817" s="1167">
        <v>0</v>
      </c>
      <c r="O1817" s="1167">
        <v>0</v>
      </c>
      <c r="T1817" s="1167">
        <v>0</v>
      </c>
      <c r="U1817" s="1167">
        <v>0</v>
      </c>
      <c r="V1817" s="1167">
        <v>0</v>
      </c>
      <c r="W1817" s="1167">
        <v>0</v>
      </c>
      <c r="X1817" s="1167">
        <v>0</v>
      </c>
      <c r="Y1817" s="1167">
        <v>0</v>
      </c>
      <c r="Z1817" s="1167">
        <v>0</v>
      </c>
      <c r="AA1817" s="1167">
        <v>0</v>
      </c>
      <c r="AB1817" s="1167">
        <v>0</v>
      </c>
      <c r="AC1817" s="1167">
        <v>0</v>
      </c>
      <c r="AD1817" s="1167">
        <v>0</v>
      </c>
      <c r="AE1817" s="1167">
        <v>0</v>
      </c>
      <c r="AF1817" s="1167">
        <v>0</v>
      </c>
      <c r="AG1817" s="1167">
        <v>0</v>
      </c>
      <c r="AH1817" s="1167">
        <v>0</v>
      </c>
      <c r="AI1817" s="1167">
        <v>0</v>
      </c>
      <c r="BK1817" s="1167">
        <v>1814</v>
      </c>
    </row>
    <row r="1818" spans="1:63" s="1167" customFormat="1" ht="13.5" customHeight="1">
      <c r="A1818" s="1218">
        <v>44320</v>
      </c>
      <c r="B1818" s="1167" t="s">
        <v>229</v>
      </c>
      <c r="C1818" s="1167" t="s">
        <v>66</v>
      </c>
      <c r="D1818" s="1167">
        <v>2</v>
      </c>
      <c r="E1818" s="1167">
        <v>2</v>
      </c>
      <c r="F1818" s="1167">
        <v>40</v>
      </c>
      <c r="J1818" s="1167">
        <v>80</v>
      </c>
      <c r="K1818" s="1167">
        <v>60</v>
      </c>
      <c r="O1818" s="1167">
        <v>120</v>
      </c>
      <c r="P1818" s="1167">
        <v>60</v>
      </c>
      <c r="T1818" s="1167">
        <v>120</v>
      </c>
      <c r="U1818" s="1167">
        <v>160</v>
      </c>
      <c r="V1818" s="1167">
        <v>0</v>
      </c>
      <c r="W1818" s="1167">
        <v>0</v>
      </c>
      <c r="X1818" s="1167">
        <v>0</v>
      </c>
      <c r="Y1818" s="1167">
        <v>320</v>
      </c>
      <c r="Z1818" s="1167">
        <v>8096</v>
      </c>
      <c r="AA1818" s="1167">
        <v>0</v>
      </c>
      <c r="AB1818" s="1167">
        <v>0</v>
      </c>
      <c r="AC1818" s="1167">
        <v>0</v>
      </c>
      <c r="AD1818" s="1167">
        <v>16192</v>
      </c>
      <c r="AI1818" s="1167">
        <v>0</v>
      </c>
      <c r="AJ1818" s="1167">
        <v>61</v>
      </c>
      <c r="AK1818" s="1167">
        <v>14</v>
      </c>
      <c r="AM1818" s="1167">
        <v>61</v>
      </c>
      <c r="AN1818" s="1167">
        <v>32</v>
      </c>
      <c r="AO1818" s="1167">
        <v>0.16</v>
      </c>
      <c r="AP1818" s="1167">
        <v>61</v>
      </c>
      <c r="AQ1818" s="1167">
        <v>32</v>
      </c>
      <c r="AR1818" s="1167">
        <v>0.28999999999999998</v>
      </c>
      <c r="AS1818" s="1167">
        <v>14</v>
      </c>
      <c r="AT1818" s="1167">
        <v>14</v>
      </c>
      <c r="AV1818" s="1167">
        <v>95</v>
      </c>
      <c r="AW1818" s="1167">
        <v>24</v>
      </c>
      <c r="AX1818" s="1167">
        <v>0.16</v>
      </c>
      <c r="AY1818" s="1167">
        <v>129</v>
      </c>
      <c r="AZ1818" s="1167">
        <v>24</v>
      </c>
      <c r="BA1818" s="1167">
        <v>0.26</v>
      </c>
      <c r="BG1818" s="1167">
        <v>12596.299999999996</v>
      </c>
      <c r="BH1818" s="1167">
        <v>105</v>
      </c>
      <c r="BI1818" s="1167">
        <v>22.339999999999606</v>
      </c>
      <c r="BK1818" s="1167">
        <v>1815</v>
      </c>
    </row>
    <row r="1819" spans="1:63" s="1167" customFormat="1" ht="13.5" customHeight="1">
      <c r="A1819" s="1218">
        <v>44320</v>
      </c>
      <c r="B1819" s="1167" t="s">
        <v>848</v>
      </c>
      <c r="C1819" s="1167" t="s">
        <v>66</v>
      </c>
      <c r="D1819" s="1167">
        <v>2</v>
      </c>
      <c r="E1819" s="1167">
        <v>2</v>
      </c>
      <c r="J1819" s="1167">
        <v>0</v>
      </c>
      <c r="O1819" s="1167">
        <v>0</v>
      </c>
      <c r="T1819" s="1167">
        <v>0</v>
      </c>
      <c r="U1819" s="1167">
        <v>0</v>
      </c>
      <c r="V1819" s="1167">
        <v>0</v>
      </c>
      <c r="W1819" s="1167">
        <v>0</v>
      </c>
      <c r="X1819" s="1167">
        <v>0</v>
      </c>
      <c r="Y1819" s="1167">
        <v>0</v>
      </c>
      <c r="Z1819" s="1167">
        <v>1980</v>
      </c>
      <c r="AA1819" s="1167">
        <v>0</v>
      </c>
      <c r="AB1819" s="1167">
        <v>0</v>
      </c>
      <c r="AC1819" s="1167">
        <v>0</v>
      </c>
      <c r="AD1819" s="1167">
        <v>3960</v>
      </c>
      <c r="AI1819" s="1167">
        <v>0</v>
      </c>
      <c r="BK1819" s="1167">
        <v>1816</v>
      </c>
    </row>
    <row r="1820" spans="1:63" s="1167" customFormat="1" ht="13.5" customHeight="1">
      <c r="A1820" s="1218">
        <v>44320</v>
      </c>
      <c r="B1820" s="1167" t="s">
        <v>202</v>
      </c>
      <c r="C1820" s="1167" t="s">
        <v>66</v>
      </c>
      <c r="D1820" s="1167">
        <v>12.6</v>
      </c>
      <c r="E1820" s="1167">
        <v>12.6</v>
      </c>
      <c r="F1820" s="1167">
        <v>14</v>
      </c>
      <c r="J1820" s="1167">
        <v>176.4</v>
      </c>
      <c r="K1820" s="1167">
        <v>41</v>
      </c>
      <c r="O1820" s="1167">
        <v>516.6</v>
      </c>
      <c r="P1820" s="1167">
        <v>50</v>
      </c>
      <c r="T1820" s="1167">
        <v>630</v>
      </c>
      <c r="U1820" s="1167">
        <v>105</v>
      </c>
      <c r="V1820" s="1167">
        <v>0</v>
      </c>
      <c r="W1820" s="1167">
        <v>0</v>
      </c>
      <c r="X1820" s="1167">
        <v>0</v>
      </c>
      <c r="Y1820" s="1167">
        <v>1323</v>
      </c>
      <c r="Z1820" s="1167">
        <v>2772</v>
      </c>
      <c r="AA1820" s="1167">
        <v>0</v>
      </c>
      <c r="AB1820" s="1167">
        <v>0</v>
      </c>
      <c r="AC1820" s="1167">
        <v>0</v>
      </c>
      <c r="AD1820" s="1167">
        <v>34927.199999999997</v>
      </c>
      <c r="AI1820" s="1167">
        <v>0</v>
      </c>
      <c r="BK1820" s="1167">
        <v>1817</v>
      </c>
    </row>
    <row r="1821" spans="1:63" s="1167" customFormat="1" ht="13.5" customHeight="1">
      <c r="A1821" s="1218">
        <v>44320</v>
      </c>
      <c r="B1821" s="1167" t="s">
        <v>850</v>
      </c>
      <c r="C1821" s="1167" t="s">
        <v>389</v>
      </c>
      <c r="D1821" s="1167">
        <v>10</v>
      </c>
      <c r="E1821" s="1167">
        <v>10</v>
      </c>
      <c r="J1821" s="1167">
        <v>0</v>
      </c>
      <c r="M1821" s="1167">
        <v>0.5</v>
      </c>
      <c r="O1821" s="1167">
        <v>5</v>
      </c>
      <c r="T1821" s="1167">
        <v>0</v>
      </c>
      <c r="U1821" s="1167">
        <v>0</v>
      </c>
      <c r="V1821" s="1167">
        <v>0</v>
      </c>
      <c r="W1821" s="1167">
        <v>0.5</v>
      </c>
      <c r="X1821" s="1167">
        <v>0</v>
      </c>
      <c r="Y1821" s="1167">
        <v>5</v>
      </c>
      <c r="Z1821" s="1167">
        <v>0</v>
      </c>
      <c r="AA1821" s="1167">
        <v>0</v>
      </c>
      <c r="AB1821" s="1167">
        <v>1.5</v>
      </c>
      <c r="AC1821" s="1167">
        <v>0</v>
      </c>
      <c r="AD1821" s="1167">
        <v>15</v>
      </c>
      <c r="AI1821" s="1167">
        <v>0</v>
      </c>
      <c r="BK1821" s="1167">
        <v>1818</v>
      </c>
    </row>
    <row r="1822" spans="1:63" s="1167" customFormat="1" ht="13.5" customHeight="1">
      <c r="A1822" s="1218">
        <v>44320</v>
      </c>
      <c r="B1822" s="1167" t="s">
        <v>851</v>
      </c>
      <c r="C1822" s="1167" t="s">
        <v>389</v>
      </c>
      <c r="D1822" s="1167">
        <v>30</v>
      </c>
      <c r="E1822" s="1167">
        <v>25</v>
      </c>
      <c r="G1822" s="1167">
        <v>1</v>
      </c>
      <c r="J1822" s="1167">
        <v>25</v>
      </c>
      <c r="L1822" s="1167">
        <v>2</v>
      </c>
      <c r="O1822" s="1167">
        <v>50</v>
      </c>
      <c r="Q1822" s="1167">
        <v>2</v>
      </c>
      <c r="T1822" s="1167">
        <v>50</v>
      </c>
      <c r="U1822" s="1167">
        <v>0</v>
      </c>
      <c r="V1822" s="1167">
        <v>5</v>
      </c>
      <c r="W1822" s="1167">
        <v>0</v>
      </c>
      <c r="X1822" s="1167">
        <v>0</v>
      </c>
      <c r="Y1822" s="1167">
        <v>125</v>
      </c>
      <c r="Z1822" s="1167">
        <v>0</v>
      </c>
      <c r="AA1822" s="1167">
        <v>20.5</v>
      </c>
      <c r="AB1822" s="1167">
        <v>0</v>
      </c>
      <c r="AC1822" s="1167">
        <v>0</v>
      </c>
      <c r="AD1822" s="1167">
        <v>512.5</v>
      </c>
      <c r="AI1822" s="1167">
        <v>0</v>
      </c>
      <c r="BK1822" s="1167">
        <v>1819</v>
      </c>
    </row>
    <row r="1823" spans="1:63" s="1167" customFormat="1" ht="13.5" customHeight="1">
      <c r="A1823" s="1218">
        <v>44320</v>
      </c>
      <c r="B1823" s="1167" t="s">
        <v>496</v>
      </c>
      <c r="C1823" s="1167" t="s">
        <v>852</v>
      </c>
      <c r="D1823" s="1167">
        <v>42</v>
      </c>
      <c r="E1823" s="1167">
        <v>42</v>
      </c>
      <c r="H1823" s="1167">
        <v>0.3</v>
      </c>
      <c r="J1823" s="1167">
        <v>12.6</v>
      </c>
      <c r="M1823" s="1167">
        <v>0.6</v>
      </c>
      <c r="O1823" s="1167">
        <v>25.2</v>
      </c>
      <c r="R1823" s="1167">
        <v>0.6</v>
      </c>
      <c r="T1823" s="1167">
        <v>25.2</v>
      </c>
      <c r="U1823" s="1167">
        <v>0</v>
      </c>
      <c r="V1823" s="1167">
        <v>0</v>
      </c>
      <c r="W1823" s="1167">
        <v>1.5</v>
      </c>
      <c r="X1823" s="1167">
        <v>0</v>
      </c>
      <c r="Y1823" s="1167">
        <v>63</v>
      </c>
      <c r="Z1823" s="1167">
        <v>0</v>
      </c>
      <c r="AA1823" s="1167">
        <v>0</v>
      </c>
      <c r="AB1823" s="1167">
        <v>5.3000000000000016</v>
      </c>
      <c r="AC1823" s="1167">
        <v>0</v>
      </c>
      <c r="AD1823" s="1167">
        <v>222.60000000000008</v>
      </c>
      <c r="AI1823" s="1167">
        <v>0</v>
      </c>
      <c r="BK1823" s="1167">
        <v>1820</v>
      </c>
    </row>
    <row r="1824" spans="1:63" s="1167" customFormat="1" ht="13.5" customHeight="1">
      <c r="A1824" s="1218">
        <v>44320</v>
      </c>
      <c r="B1824" s="1167" t="s">
        <v>43</v>
      </c>
      <c r="C1824" s="1167" t="s">
        <v>66</v>
      </c>
      <c r="D1824" s="1167">
        <v>3.5</v>
      </c>
      <c r="E1824" s="1167">
        <v>3.5</v>
      </c>
      <c r="H1824" s="1167">
        <v>0</v>
      </c>
      <c r="J1824" s="1167">
        <v>0</v>
      </c>
      <c r="M1824" s="1167">
        <v>1</v>
      </c>
      <c r="O1824" s="1167">
        <v>3.5</v>
      </c>
      <c r="P1824" s="1167" t="s">
        <v>883</v>
      </c>
      <c r="R1824" s="1167">
        <v>1</v>
      </c>
      <c r="T1824" s="1167">
        <v>3.5</v>
      </c>
      <c r="U1824" s="1167">
        <v>0</v>
      </c>
      <c r="W1824" s="1167">
        <v>2</v>
      </c>
      <c r="X1824" s="1167">
        <v>0</v>
      </c>
      <c r="Y1824" s="1167">
        <v>7</v>
      </c>
      <c r="Z1824" s="1167">
        <v>0</v>
      </c>
      <c r="AA1824" s="1167">
        <v>0</v>
      </c>
      <c r="AB1824" s="1167">
        <v>56</v>
      </c>
      <c r="AC1824" s="1167">
        <v>0</v>
      </c>
      <c r="AD1824" s="1167">
        <v>196</v>
      </c>
      <c r="AI1824" s="1167">
        <v>0</v>
      </c>
      <c r="BK1824" s="1167">
        <v>1821</v>
      </c>
    </row>
    <row r="1825" spans="1:63" s="1167" customFormat="1" ht="13.5" customHeight="1">
      <c r="A1825" s="1218">
        <v>44320</v>
      </c>
      <c r="B1825" s="1167" t="s">
        <v>618</v>
      </c>
      <c r="C1825" s="1167" t="s">
        <v>66</v>
      </c>
      <c r="D1825" s="1167">
        <v>35</v>
      </c>
      <c r="E1825" s="1167">
        <v>35</v>
      </c>
      <c r="H1825" s="1167">
        <v>0.3</v>
      </c>
      <c r="J1825" s="1167">
        <v>10.5</v>
      </c>
      <c r="M1825" s="1167">
        <v>0.6</v>
      </c>
      <c r="O1825" s="1167">
        <v>21</v>
      </c>
      <c r="R1825" s="1167">
        <v>0.6</v>
      </c>
      <c r="T1825" s="1167">
        <v>21</v>
      </c>
      <c r="U1825" s="1167">
        <v>0</v>
      </c>
      <c r="V1825" s="1167">
        <v>0</v>
      </c>
      <c r="W1825" s="1167">
        <v>1.5</v>
      </c>
      <c r="X1825" s="1167">
        <v>0</v>
      </c>
      <c r="Y1825" s="1167">
        <v>52.5</v>
      </c>
      <c r="Z1825" s="1167">
        <v>0</v>
      </c>
      <c r="AA1825" s="1167">
        <v>0</v>
      </c>
      <c r="AB1825" s="1167">
        <v>2.3000000000000007</v>
      </c>
      <c r="AC1825" s="1167">
        <v>0</v>
      </c>
      <c r="AD1825" s="1167">
        <v>80.500000000000028</v>
      </c>
      <c r="AI1825" s="1167">
        <v>0</v>
      </c>
      <c r="BK1825" s="1167">
        <v>1822</v>
      </c>
    </row>
    <row r="1826" spans="1:63" s="1167" customFormat="1" ht="13.5" customHeight="1">
      <c r="A1826" s="1218">
        <v>44320</v>
      </c>
      <c r="B1826" s="1167" t="s">
        <v>44</v>
      </c>
      <c r="C1826" s="1167" t="s">
        <v>66</v>
      </c>
      <c r="D1826" s="1167">
        <v>20</v>
      </c>
      <c r="E1826" s="1167">
        <v>20</v>
      </c>
      <c r="H1826" s="1167">
        <v>0.3</v>
      </c>
      <c r="J1826" s="1167">
        <v>6</v>
      </c>
      <c r="M1826" s="1167">
        <v>0.6</v>
      </c>
      <c r="O1826" s="1167">
        <v>12</v>
      </c>
      <c r="Q1826" s="1167" t="s">
        <v>884</v>
      </c>
      <c r="R1826" s="1167">
        <v>0.6</v>
      </c>
      <c r="T1826" s="1167">
        <v>12</v>
      </c>
      <c r="V1826" s="1167">
        <v>0</v>
      </c>
      <c r="W1826" s="1167">
        <v>1.5</v>
      </c>
      <c r="X1826" s="1167">
        <v>0</v>
      </c>
      <c r="Y1826" s="1167">
        <v>30</v>
      </c>
      <c r="Z1826" s="1167">
        <v>0</v>
      </c>
      <c r="AA1826" s="1167">
        <v>0</v>
      </c>
      <c r="AB1826" s="1167">
        <v>2.3000000000000007</v>
      </c>
      <c r="AC1826" s="1167">
        <v>0</v>
      </c>
      <c r="AD1826" s="1167">
        <v>46.000000000000014</v>
      </c>
      <c r="AI1826" s="1167">
        <v>0</v>
      </c>
      <c r="BK1826" s="1167">
        <v>1823</v>
      </c>
    </row>
    <row r="1827" spans="1:63" s="1167" customFormat="1" ht="13.5" customHeight="1">
      <c r="A1827" s="1218">
        <v>44320</v>
      </c>
      <c r="B1827" s="1167" t="s">
        <v>593</v>
      </c>
      <c r="C1827" s="1167" t="s">
        <v>389</v>
      </c>
      <c r="D1827" s="1167">
        <v>22</v>
      </c>
      <c r="E1827" s="1167">
        <v>22</v>
      </c>
      <c r="H1827" s="1167">
        <v>0.5</v>
      </c>
      <c r="J1827" s="1167">
        <v>11</v>
      </c>
      <c r="M1827" s="1167">
        <v>1</v>
      </c>
      <c r="O1827" s="1167">
        <v>22</v>
      </c>
      <c r="R1827" s="1167">
        <v>3</v>
      </c>
      <c r="T1827" s="1167">
        <v>66</v>
      </c>
      <c r="U1827" s="1167">
        <v>0</v>
      </c>
      <c r="V1827" s="1167">
        <v>0</v>
      </c>
      <c r="W1827" s="1167">
        <v>4.5</v>
      </c>
      <c r="X1827" s="1167">
        <v>0</v>
      </c>
      <c r="Y1827" s="1167">
        <v>99</v>
      </c>
      <c r="Z1827" s="1167">
        <v>0</v>
      </c>
      <c r="AA1827" s="1167">
        <v>0</v>
      </c>
      <c r="AB1827" s="1167">
        <v>30</v>
      </c>
      <c r="AC1827" s="1167">
        <v>0</v>
      </c>
      <c r="AD1827" s="1167">
        <v>660</v>
      </c>
      <c r="AI1827" s="1167">
        <v>0</v>
      </c>
      <c r="BK1827" s="1167">
        <v>1824</v>
      </c>
    </row>
    <row r="1828" spans="1:63" s="1167" customFormat="1" ht="13.5" customHeight="1">
      <c r="A1828" s="1218">
        <v>44320</v>
      </c>
      <c r="B1828" s="1167" t="s">
        <v>45</v>
      </c>
      <c r="C1828" s="1167" t="s">
        <v>66</v>
      </c>
      <c r="D1828" s="1167">
        <v>130</v>
      </c>
      <c r="E1828" s="1167">
        <v>90</v>
      </c>
      <c r="F1828" s="1167" t="s">
        <v>885</v>
      </c>
      <c r="G1828" s="1167" t="s">
        <v>886</v>
      </c>
      <c r="J1828" s="1167">
        <v>0</v>
      </c>
      <c r="M1828" s="1167">
        <v>0.1</v>
      </c>
      <c r="O1828" s="1167">
        <v>9</v>
      </c>
      <c r="R1828" s="1167">
        <v>0.1</v>
      </c>
      <c r="T1828" s="1167">
        <v>9</v>
      </c>
      <c r="U1828" s="1167">
        <v>0</v>
      </c>
      <c r="V1828" s="1167">
        <v>0</v>
      </c>
      <c r="W1828" s="1167">
        <v>0.2</v>
      </c>
      <c r="X1828" s="1167">
        <v>0</v>
      </c>
      <c r="Y1828" s="1167">
        <v>18</v>
      </c>
      <c r="Z1828" s="1167">
        <v>0</v>
      </c>
      <c r="AA1828" s="1167">
        <v>0</v>
      </c>
      <c r="AB1828" s="1167">
        <v>1.3999999999999977</v>
      </c>
      <c r="AC1828" s="1167">
        <v>0</v>
      </c>
      <c r="AD1828" s="1167">
        <v>125.99999999999979</v>
      </c>
      <c r="AI1828" s="1167">
        <v>0</v>
      </c>
      <c r="BK1828" s="1167">
        <v>1825</v>
      </c>
    </row>
    <row r="1829" spans="1:63" s="1167" customFormat="1" ht="13.5" customHeight="1">
      <c r="A1829" s="1218">
        <v>44320</v>
      </c>
      <c r="B1829" s="1167" t="s">
        <v>46</v>
      </c>
      <c r="C1829" s="1167" t="s">
        <v>66</v>
      </c>
      <c r="D1829" s="1167">
        <v>35</v>
      </c>
      <c r="E1829" s="1167">
        <v>35</v>
      </c>
      <c r="H1829" s="1167">
        <v>0.1</v>
      </c>
      <c r="J1829" s="1167">
        <v>3.5</v>
      </c>
      <c r="M1829" s="1167">
        <v>0.2</v>
      </c>
      <c r="O1829" s="1167">
        <v>7</v>
      </c>
      <c r="R1829" s="1167">
        <v>0.2</v>
      </c>
      <c r="T1829" s="1167">
        <v>7</v>
      </c>
      <c r="U1829" s="1167">
        <v>0</v>
      </c>
      <c r="V1829" s="1167">
        <v>0</v>
      </c>
      <c r="W1829" s="1167">
        <v>0.5</v>
      </c>
      <c r="X1829" s="1167">
        <v>0</v>
      </c>
      <c r="Y1829" s="1167">
        <v>17.5</v>
      </c>
      <c r="Z1829" s="1167">
        <v>0</v>
      </c>
      <c r="AA1829" s="1167">
        <v>0</v>
      </c>
      <c r="AB1829" s="1167">
        <v>3.8</v>
      </c>
      <c r="AC1829" s="1167">
        <v>0</v>
      </c>
      <c r="AD1829" s="1167">
        <v>133</v>
      </c>
      <c r="AI1829" s="1167">
        <v>0</v>
      </c>
      <c r="BK1829" s="1167">
        <v>1826</v>
      </c>
    </row>
    <row r="1830" spans="1:63" s="1167" customFormat="1" ht="13.5" customHeight="1">
      <c r="A1830" s="1218">
        <v>44320</v>
      </c>
      <c r="B1830" s="1167" t="s">
        <v>47</v>
      </c>
      <c r="C1830" s="1167" t="s">
        <v>66</v>
      </c>
      <c r="D1830" s="1167">
        <v>17</v>
      </c>
      <c r="E1830" s="1167">
        <v>17</v>
      </c>
      <c r="J1830" s="1167">
        <v>0</v>
      </c>
      <c r="O1830" s="1167">
        <v>0</v>
      </c>
      <c r="T1830" s="1167">
        <v>0</v>
      </c>
      <c r="U1830" s="1167">
        <v>0</v>
      </c>
      <c r="V1830" s="1167">
        <v>0</v>
      </c>
      <c r="W1830" s="1167">
        <v>0</v>
      </c>
      <c r="X1830" s="1167">
        <v>0</v>
      </c>
      <c r="Y1830" s="1167">
        <v>0</v>
      </c>
      <c r="Z1830" s="1167">
        <v>0</v>
      </c>
      <c r="AA1830" s="1167">
        <v>0</v>
      </c>
      <c r="AB1830" s="1167">
        <v>0</v>
      </c>
      <c r="AC1830" s="1167">
        <v>0</v>
      </c>
      <c r="AD1830" s="1167">
        <v>0</v>
      </c>
      <c r="AI1830" s="1167">
        <v>0</v>
      </c>
      <c r="BK1830" s="1167">
        <v>1827</v>
      </c>
    </row>
    <row r="1831" spans="1:63" s="1167" customFormat="1" ht="13.5" customHeight="1">
      <c r="A1831" s="1218">
        <v>44320</v>
      </c>
      <c r="B1831" s="1167" t="s">
        <v>48</v>
      </c>
      <c r="C1831" s="1167" t="s">
        <v>389</v>
      </c>
      <c r="D1831" s="1167">
        <v>23</v>
      </c>
      <c r="E1831" s="1167">
        <v>23</v>
      </c>
      <c r="H1831" s="1167">
        <v>0.2</v>
      </c>
      <c r="J1831" s="1167">
        <v>4.6000000000000005</v>
      </c>
      <c r="M1831" s="1167">
        <v>0.4</v>
      </c>
      <c r="O1831" s="1167">
        <v>9.2000000000000011</v>
      </c>
      <c r="R1831" s="1167">
        <v>0.4</v>
      </c>
      <c r="T1831" s="1167">
        <v>9.2000000000000011</v>
      </c>
      <c r="U1831" s="1167">
        <v>0</v>
      </c>
      <c r="V1831" s="1167">
        <v>0</v>
      </c>
      <c r="W1831" s="1167">
        <v>1</v>
      </c>
      <c r="X1831" s="1167">
        <v>0</v>
      </c>
      <c r="Y1831" s="1167">
        <v>23</v>
      </c>
      <c r="Z1831" s="1167">
        <v>0</v>
      </c>
      <c r="AA1831" s="1167">
        <v>0</v>
      </c>
      <c r="AB1831" s="1167">
        <v>9.5</v>
      </c>
      <c r="AC1831" s="1167">
        <v>0</v>
      </c>
      <c r="AD1831" s="1167">
        <v>218.5</v>
      </c>
      <c r="AI1831" s="1167">
        <v>0</v>
      </c>
      <c r="BK1831" s="1167">
        <v>1828</v>
      </c>
    </row>
    <row r="1832" spans="1:63" s="1167" customFormat="1" ht="13.5" customHeight="1">
      <c r="A1832" s="1218">
        <v>44320</v>
      </c>
      <c r="B1832" s="1167" t="s">
        <v>164</v>
      </c>
      <c r="C1832" s="1167" t="s">
        <v>66</v>
      </c>
      <c r="D1832" s="1167">
        <v>80</v>
      </c>
      <c r="E1832" s="1167">
        <v>80</v>
      </c>
      <c r="H1832" s="1167">
        <v>0.2</v>
      </c>
      <c r="J1832" s="1167">
        <v>16</v>
      </c>
      <c r="M1832" s="1167">
        <v>0.2</v>
      </c>
      <c r="O1832" s="1167">
        <v>16</v>
      </c>
      <c r="R1832" s="1167">
        <v>0.2</v>
      </c>
      <c r="T1832" s="1167">
        <v>16</v>
      </c>
      <c r="U1832" s="1167">
        <v>0</v>
      </c>
      <c r="V1832" s="1167">
        <v>0</v>
      </c>
      <c r="W1832" s="1167">
        <v>0.60000000000000009</v>
      </c>
      <c r="X1832" s="1167">
        <v>0</v>
      </c>
      <c r="Y1832" s="1167">
        <v>48</v>
      </c>
      <c r="Z1832" s="1167">
        <v>0</v>
      </c>
      <c r="AA1832" s="1167">
        <v>0</v>
      </c>
      <c r="AB1832" s="1167">
        <v>7.9000000000000039</v>
      </c>
      <c r="AC1832" s="1167">
        <v>0</v>
      </c>
      <c r="AD1832" s="1167">
        <v>632.00000000000034</v>
      </c>
      <c r="AI1832" s="1167">
        <v>0</v>
      </c>
      <c r="BK1832" s="1167">
        <v>1829</v>
      </c>
    </row>
    <row r="1833" spans="1:63" s="1167" customFormat="1" ht="13.5" customHeight="1">
      <c r="A1833" s="1218">
        <v>44320</v>
      </c>
      <c r="B1833" s="1167" t="s">
        <v>49</v>
      </c>
      <c r="C1833" s="1167" t="s">
        <v>66</v>
      </c>
      <c r="D1833" s="1167">
        <v>40</v>
      </c>
      <c r="E1833" s="1167">
        <v>40</v>
      </c>
      <c r="H1833" s="1167">
        <v>0.2</v>
      </c>
      <c r="J1833" s="1167">
        <v>8</v>
      </c>
      <c r="M1833" s="1167">
        <v>0.2</v>
      </c>
      <c r="O1833" s="1167">
        <v>8</v>
      </c>
      <c r="R1833" s="1167">
        <v>0.2</v>
      </c>
      <c r="T1833" s="1167">
        <v>8</v>
      </c>
      <c r="U1833" s="1167">
        <v>0</v>
      </c>
      <c r="V1833" s="1167">
        <v>0</v>
      </c>
      <c r="W1833" s="1167">
        <v>0.60000000000000009</v>
      </c>
      <c r="X1833" s="1167">
        <v>0</v>
      </c>
      <c r="Y1833" s="1167">
        <v>24</v>
      </c>
      <c r="Z1833" s="1167">
        <v>0</v>
      </c>
      <c r="AA1833" s="1167">
        <v>0</v>
      </c>
      <c r="AB1833" s="1167">
        <v>4.8999999999999844</v>
      </c>
      <c r="AC1833" s="1167">
        <v>0</v>
      </c>
      <c r="AD1833" s="1167">
        <v>195.99999999999937</v>
      </c>
      <c r="AI1833" s="1167">
        <v>0</v>
      </c>
      <c r="BK1833" s="1167">
        <v>1830</v>
      </c>
    </row>
    <row r="1834" spans="1:63" s="1167" customFormat="1" ht="13.5" customHeight="1">
      <c r="A1834" s="1218">
        <v>44320</v>
      </c>
      <c r="B1834" s="1167" t="s">
        <v>373</v>
      </c>
      <c r="C1834" s="1167" t="s">
        <v>66</v>
      </c>
      <c r="D1834" s="1167">
        <v>43</v>
      </c>
      <c r="E1834" s="1167">
        <v>43</v>
      </c>
      <c r="H1834" s="1167">
        <v>0.5</v>
      </c>
      <c r="J1834" s="1167">
        <v>21.5</v>
      </c>
      <c r="M1834" s="1167">
        <v>0.8</v>
      </c>
      <c r="O1834" s="1167">
        <v>34.4</v>
      </c>
      <c r="R1834" s="1167">
        <v>0.7</v>
      </c>
      <c r="T1834" s="1167">
        <v>30.099999999999998</v>
      </c>
      <c r="U1834" s="1167">
        <v>0</v>
      </c>
      <c r="V1834" s="1167">
        <v>0</v>
      </c>
      <c r="W1834" s="1167">
        <v>2</v>
      </c>
      <c r="X1834" s="1167">
        <v>0</v>
      </c>
      <c r="Y1834" s="1167">
        <v>86</v>
      </c>
      <c r="Z1834" s="1167">
        <v>0</v>
      </c>
      <c r="AA1834" s="1167">
        <v>0</v>
      </c>
      <c r="AB1834" s="1167">
        <v>7.8000000000000007</v>
      </c>
      <c r="AC1834" s="1167">
        <v>0</v>
      </c>
      <c r="AD1834" s="1167">
        <v>335.40000000000003</v>
      </c>
      <c r="AE1834" s="1167">
        <v>0</v>
      </c>
      <c r="AF1834" s="1167">
        <v>0</v>
      </c>
      <c r="AH1834" s="1167">
        <v>0</v>
      </c>
      <c r="AI1834" s="1167">
        <v>0</v>
      </c>
      <c r="BK1834" s="1167">
        <v>1831</v>
      </c>
    </row>
    <row r="1835" spans="1:63" s="1167" customFormat="1" ht="13.5" customHeight="1">
      <c r="A1835" s="1218">
        <v>44320</v>
      </c>
      <c r="B1835" s="1167" t="s">
        <v>853</v>
      </c>
      <c r="C1835" s="1167" t="s">
        <v>66</v>
      </c>
      <c r="D1835" s="1167">
        <v>30</v>
      </c>
      <c r="E1835" s="1167">
        <v>6</v>
      </c>
      <c r="H1835" s="1167">
        <v>0.5</v>
      </c>
      <c r="J1835" s="1167">
        <v>3</v>
      </c>
      <c r="M1835" s="1167">
        <v>0.5</v>
      </c>
      <c r="O1835" s="1167">
        <v>3</v>
      </c>
      <c r="R1835" s="1167">
        <v>0.5</v>
      </c>
      <c r="T1835" s="1167">
        <v>3</v>
      </c>
      <c r="V1835" s="1167">
        <v>0</v>
      </c>
      <c r="W1835" s="1167">
        <v>1.5</v>
      </c>
      <c r="X1835" s="1167">
        <v>0</v>
      </c>
      <c r="Y1835" s="1167">
        <v>9</v>
      </c>
      <c r="Z1835" s="1167">
        <v>0</v>
      </c>
      <c r="AA1835" s="1167">
        <v>0</v>
      </c>
      <c r="AB1835" s="1167">
        <v>10</v>
      </c>
      <c r="AC1835" s="1167">
        <v>0</v>
      </c>
      <c r="AD1835" s="1167">
        <v>60</v>
      </c>
      <c r="AE1835" s="1167">
        <v>0</v>
      </c>
      <c r="AF1835" s="1167">
        <v>0</v>
      </c>
      <c r="AH1835" s="1167">
        <v>0</v>
      </c>
      <c r="AI1835" s="1167">
        <v>0</v>
      </c>
      <c r="BK1835" s="1167">
        <v>1832</v>
      </c>
    </row>
    <row r="1836" spans="1:63" s="1167" customFormat="1" ht="13.5" customHeight="1">
      <c r="A1836" s="1218">
        <v>44320</v>
      </c>
      <c r="B1836" s="1167" t="s">
        <v>176</v>
      </c>
      <c r="C1836" s="1167" t="s">
        <v>389</v>
      </c>
      <c r="D1836" s="1167">
        <v>9</v>
      </c>
      <c r="E1836" s="1167">
        <v>9</v>
      </c>
      <c r="H1836" s="1167">
        <v>0.5</v>
      </c>
      <c r="J1836" s="1167">
        <v>4.5</v>
      </c>
      <c r="K1836" s="1167" t="s">
        <v>887</v>
      </c>
      <c r="M1836" s="1167">
        <v>0.8</v>
      </c>
      <c r="O1836" s="1167">
        <v>7.2</v>
      </c>
      <c r="R1836" s="1167">
        <v>0.7</v>
      </c>
      <c r="T1836" s="1167">
        <v>6.3</v>
      </c>
      <c r="U1836" s="1167">
        <v>0</v>
      </c>
      <c r="V1836" s="1167">
        <v>0</v>
      </c>
      <c r="W1836" s="1167">
        <v>2</v>
      </c>
      <c r="X1836" s="1167">
        <v>0</v>
      </c>
      <c r="Y1836" s="1167">
        <v>18</v>
      </c>
      <c r="Z1836" s="1167">
        <v>0</v>
      </c>
      <c r="AA1836" s="1167">
        <v>0</v>
      </c>
      <c r="AB1836" s="1167">
        <v>2</v>
      </c>
      <c r="AC1836" s="1167">
        <v>0</v>
      </c>
      <c r="AD1836" s="1167">
        <v>18</v>
      </c>
      <c r="AE1836" s="1167">
        <v>0</v>
      </c>
      <c r="AF1836" s="1167">
        <v>0</v>
      </c>
      <c r="AH1836" s="1167">
        <v>0</v>
      </c>
      <c r="AI1836" s="1167">
        <v>0</v>
      </c>
      <c r="BK1836" s="1167">
        <v>1833</v>
      </c>
    </row>
    <row r="1837" spans="1:63" s="1167" customFormat="1" ht="13.5" customHeight="1">
      <c r="A1837" s="1218">
        <v>44320</v>
      </c>
      <c r="B1837" s="1167" t="s">
        <v>158</v>
      </c>
      <c r="C1837" s="1167" t="s">
        <v>66</v>
      </c>
      <c r="D1837" s="1167">
        <v>30</v>
      </c>
      <c r="E1837" s="1167">
        <v>30</v>
      </c>
      <c r="H1837" s="1167">
        <v>0.5</v>
      </c>
      <c r="J1837" s="1167">
        <v>15</v>
      </c>
      <c r="M1837" s="1167">
        <v>0.5</v>
      </c>
      <c r="O1837" s="1167">
        <v>15</v>
      </c>
      <c r="R1837" s="1167">
        <v>0.5</v>
      </c>
      <c r="T1837" s="1167">
        <v>15</v>
      </c>
      <c r="U1837" s="1167">
        <v>0</v>
      </c>
      <c r="V1837" s="1167">
        <v>0</v>
      </c>
      <c r="W1837" s="1167">
        <v>1.5</v>
      </c>
      <c r="X1837" s="1167">
        <v>0</v>
      </c>
      <c r="Y1837" s="1167">
        <v>45</v>
      </c>
      <c r="Z1837" s="1167">
        <v>0</v>
      </c>
      <c r="AA1837" s="1167">
        <v>0</v>
      </c>
      <c r="AB1837" s="1167">
        <v>5</v>
      </c>
      <c r="AC1837" s="1167">
        <v>0</v>
      </c>
      <c r="AD1837" s="1167">
        <v>150</v>
      </c>
      <c r="AE1837" s="1167">
        <v>0</v>
      </c>
      <c r="AF1837" s="1167">
        <v>0</v>
      </c>
      <c r="AH1837" s="1167">
        <v>0</v>
      </c>
      <c r="AI1837" s="1167">
        <v>0</v>
      </c>
      <c r="BK1837" s="1167">
        <v>1834</v>
      </c>
    </row>
    <row r="1838" spans="1:63" s="1167" customFormat="1" ht="13.5" customHeight="1">
      <c r="A1838" s="1218">
        <v>44320</v>
      </c>
      <c r="B1838" s="1167" t="s">
        <v>166</v>
      </c>
      <c r="C1838" s="1167" t="s">
        <v>66</v>
      </c>
      <c r="D1838" s="1167">
        <v>30</v>
      </c>
      <c r="E1838" s="1167">
        <v>30</v>
      </c>
      <c r="J1838" s="1167">
        <v>0</v>
      </c>
      <c r="O1838" s="1167">
        <v>0</v>
      </c>
      <c r="R1838" s="1167">
        <v>0.2</v>
      </c>
      <c r="T1838" s="1167">
        <v>6</v>
      </c>
      <c r="U1838" s="1167">
        <v>0</v>
      </c>
      <c r="V1838" s="1167">
        <v>0</v>
      </c>
      <c r="W1838" s="1167">
        <v>0.2</v>
      </c>
      <c r="X1838" s="1167">
        <v>0</v>
      </c>
      <c r="Y1838" s="1167">
        <v>6</v>
      </c>
      <c r="Z1838" s="1167">
        <v>0</v>
      </c>
      <c r="AA1838" s="1167">
        <v>0</v>
      </c>
      <c r="AB1838" s="1167">
        <v>1.8999999999999966</v>
      </c>
      <c r="AC1838" s="1167">
        <v>0</v>
      </c>
      <c r="AD1838" s="1167">
        <v>56.999999999999901</v>
      </c>
      <c r="AE1838" s="1167">
        <v>0</v>
      </c>
      <c r="AF1838" s="1167">
        <v>0</v>
      </c>
      <c r="AH1838" s="1167">
        <v>0</v>
      </c>
      <c r="AI1838" s="1167">
        <v>0</v>
      </c>
      <c r="BK1838" s="1167">
        <v>1835</v>
      </c>
    </row>
    <row r="1839" spans="1:63" s="1167" customFormat="1" ht="13.5" customHeight="1">
      <c r="A1839" s="1218">
        <v>44320</v>
      </c>
      <c r="B1839" s="1167" t="s">
        <v>145</v>
      </c>
      <c r="C1839" s="1167" t="s">
        <v>389</v>
      </c>
      <c r="D1839" s="1167">
        <v>16</v>
      </c>
      <c r="E1839" s="1167">
        <v>16</v>
      </c>
      <c r="H1839" s="1167">
        <v>1</v>
      </c>
      <c r="J1839" s="1167">
        <v>16</v>
      </c>
      <c r="M1839" s="1167">
        <v>1</v>
      </c>
      <c r="O1839" s="1167">
        <v>16</v>
      </c>
      <c r="R1839" s="1167">
        <v>1</v>
      </c>
      <c r="T1839" s="1167">
        <v>16</v>
      </c>
      <c r="U1839" s="1167">
        <v>0</v>
      </c>
      <c r="V1839" s="1167">
        <v>0</v>
      </c>
      <c r="W1839" s="1167">
        <v>3</v>
      </c>
      <c r="X1839" s="1167">
        <v>0</v>
      </c>
      <c r="Y1839" s="1167">
        <v>48</v>
      </c>
      <c r="Z1839" s="1167">
        <v>0</v>
      </c>
      <c r="AA1839" s="1167">
        <v>0</v>
      </c>
      <c r="AB1839" s="1167">
        <v>17</v>
      </c>
      <c r="AC1839" s="1167">
        <v>0</v>
      </c>
      <c r="AD1839" s="1167">
        <v>272</v>
      </c>
      <c r="AE1839" s="1167">
        <v>0</v>
      </c>
      <c r="AF1839" s="1167">
        <v>0</v>
      </c>
      <c r="AH1839" s="1167">
        <v>0</v>
      </c>
      <c r="AI1839" s="1167">
        <v>0</v>
      </c>
      <c r="BK1839" s="1167">
        <v>1836</v>
      </c>
    </row>
    <row r="1840" spans="1:63" s="1167" customFormat="1" ht="13.5" customHeight="1">
      <c r="A1840" s="1218">
        <v>44320</v>
      </c>
      <c r="B1840" s="1167" t="s">
        <v>136</v>
      </c>
      <c r="C1840" s="1167" t="s">
        <v>66</v>
      </c>
      <c r="D1840" s="1167">
        <v>120</v>
      </c>
      <c r="E1840" s="1167">
        <v>120</v>
      </c>
      <c r="H1840" s="1167">
        <v>3</v>
      </c>
      <c r="J1840" s="1167">
        <v>360</v>
      </c>
      <c r="O1840" s="1167">
        <v>0</v>
      </c>
      <c r="P1840" s="1167" t="s">
        <v>883</v>
      </c>
      <c r="T1840" s="1167">
        <v>0</v>
      </c>
      <c r="U1840" s="1167">
        <v>0</v>
      </c>
      <c r="V1840" s="1167">
        <v>0</v>
      </c>
      <c r="W1840" s="1167">
        <v>3</v>
      </c>
      <c r="X1840" s="1167">
        <v>0</v>
      </c>
      <c r="Y1840" s="1167">
        <v>360</v>
      </c>
      <c r="Z1840" s="1167">
        <v>0</v>
      </c>
      <c r="AA1840" s="1167">
        <v>0</v>
      </c>
      <c r="AB1840" s="1167">
        <v>11</v>
      </c>
      <c r="AC1840" s="1167">
        <v>0</v>
      </c>
      <c r="AD1840" s="1167">
        <v>1320</v>
      </c>
      <c r="AE1840" s="1167">
        <v>0</v>
      </c>
      <c r="AF1840" s="1167">
        <v>0</v>
      </c>
      <c r="AH1840" s="1167">
        <v>0</v>
      </c>
      <c r="AI1840" s="1167">
        <v>0</v>
      </c>
      <c r="BK1840" s="1167">
        <v>1837</v>
      </c>
    </row>
    <row r="1841" spans="1:63" s="1167" customFormat="1" ht="13.5" customHeight="1">
      <c r="A1841" s="1218">
        <v>44320</v>
      </c>
      <c r="B1841" s="1167" t="s">
        <v>183</v>
      </c>
      <c r="C1841" s="1167" t="s">
        <v>66</v>
      </c>
      <c r="D1841" s="1167">
        <v>30</v>
      </c>
      <c r="E1841" s="1167">
        <v>30</v>
      </c>
      <c r="H1841" s="1167">
        <v>0.1</v>
      </c>
      <c r="J1841" s="1167">
        <v>3</v>
      </c>
      <c r="M1841" s="1167">
        <v>0.2</v>
      </c>
      <c r="O1841" s="1167">
        <v>6</v>
      </c>
      <c r="R1841" s="1167">
        <v>0.2</v>
      </c>
      <c r="T1841" s="1167">
        <v>6</v>
      </c>
      <c r="U1841" s="1167">
        <v>0</v>
      </c>
      <c r="V1841" s="1167">
        <v>0</v>
      </c>
      <c r="W1841" s="1167">
        <v>0.5</v>
      </c>
      <c r="X1841" s="1167">
        <v>0</v>
      </c>
      <c r="Y1841" s="1167">
        <v>15</v>
      </c>
      <c r="Z1841" s="1167">
        <v>0</v>
      </c>
      <c r="AA1841" s="1167">
        <v>0</v>
      </c>
      <c r="AB1841" s="1167">
        <v>4.3</v>
      </c>
      <c r="AC1841" s="1167">
        <v>0</v>
      </c>
      <c r="AD1841" s="1167">
        <v>129</v>
      </c>
      <c r="AE1841" s="1167">
        <v>0</v>
      </c>
      <c r="AF1841" s="1167">
        <v>0</v>
      </c>
      <c r="AH1841" s="1167">
        <v>0</v>
      </c>
      <c r="AI1841" s="1167">
        <v>0</v>
      </c>
      <c r="BK1841" s="1167">
        <v>1838</v>
      </c>
    </row>
    <row r="1842" spans="1:63" s="1167" customFormat="1" ht="13.5" customHeight="1">
      <c r="A1842" s="1218">
        <v>44320</v>
      </c>
      <c r="B1842" s="1167" t="s">
        <v>142</v>
      </c>
      <c r="C1842" s="1167" t="s">
        <v>66</v>
      </c>
      <c r="D1842" s="1167">
        <v>35</v>
      </c>
      <c r="E1842" s="1167">
        <v>35</v>
      </c>
      <c r="J1842" s="1167">
        <v>0</v>
      </c>
      <c r="M1842" s="1167">
        <v>0.5</v>
      </c>
      <c r="O1842" s="1167">
        <v>17.5</v>
      </c>
      <c r="T1842" s="1167">
        <v>0</v>
      </c>
      <c r="U1842" s="1167">
        <v>0</v>
      </c>
      <c r="V1842" s="1167">
        <v>0</v>
      </c>
      <c r="W1842" s="1167">
        <v>0.5</v>
      </c>
      <c r="X1842" s="1167">
        <v>0</v>
      </c>
      <c r="Y1842" s="1167">
        <v>17.5</v>
      </c>
      <c r="Z1842" s="1167">
        <v>0</v>
      </c>
      <c r="AA1842" s="1167">
        <v>0</v>
      </c>
      <c r="AB1842" s="1167">
        <v>4.299999999999998</v>
      </c>
      <c r="AC1842" s="1167">
        <v>0</v>
      </c>
      <c r="AD1842" s="1167">
        <v>150.49999999999994</v>
      </c>
      <c r="AE1842" s="1167">
        <v>0</v>
      </c>
      <c r="AF1842" s="1167">
        <v>0</v>
      </c>
      <c r="AH1842" s="1167">
        <v>0</v>
      </c>
      <c r="AI1842" s="1167">
        <v>0</v>
      </c>
      <c r="BK1842" s="1167">
        <v>1839</v>
      </c>
    </row>
    <row r="1843" spans="1:63" s="1167" customFormat="1" ht="13.5" customHeight="1">
      <c r="A1843" s="1218">
        <v>44320</v>
      </c>
      <c r="B1843" s="1167" t="s">
        <v>51</v>
      </c>
      <c r="C1843" s="1167" t="s">
        <v>66</v>
      </c>
      <c r="D1843" s="1167">
        <v>100</v>
      </c>
      <c r="E1843" s="1167">
        <v>100</v>
      </c>
      <c r="H1843" s="1167">
        <v>0.5</v>
      </c>
      <c r="J1843" s="1167">
        <v>50</v>
      </c>
      <c r="O1843" s="1167">
        <v>0</v>
      </c>
      <c r="R1843" s="1167">
        <v>0.5</v>
      </c>
      <c r="T1843" s="1167">
        <v>50</v>
      </c>
      <c r="U1843" s="1167">
        <v>0</v>
      </c>
      <c r="V1843" s="1167">
        <v>0</v>
      </c>
      <c r="W1843" s="1167">
        <v>1</v>
      </c>
      <c r="X1843" s="1167">
        <v>0</v>
      </c>
      <c r="Y1843" s="1167">
        <v>100</v>
      </c>
      <c r="Z1843" s="1167">
        <v>0</v>
      </c>
      <c r="AA1843" s="1167">
        <v>0</v>
      </c>
      <c r="AB1843" s="1167">
        <v>0.39999999999999963</v>
      </c>
      <c r="AC1843" s="1167">
        <v>0</v>
      </c>
      <c r="AD1843" s="1167">
        <v>39.999999999999964</v>
      </c>
      <c r="AE1843" s="1167">
        <v>0</v>
      </c>
      <c r="AF1843" s="1167">
        <v>0</v>
      </c>
      <c r="AG1843" s="1167">
        <v>5</v>
      </c>
      <c r="AH1843" s="1167">
        <v>0</v>
      </c>
      <c r="AI1843" s="1167">
        <v>500</v>
      </c>
      <c r="BK1843" s="1167">
        <v>1840</v>
      </c>
    </row>
    <row r="1844" spans="1:63" s="1167" customFormat="1" ht="13.5" customHeight="1">
      <c r="A1844" s="1218">
        <v>44320</v>
      </c>
      <c r="B1844" s="1167" t="s">
        <v>935</v>
      </c>
      <c r="C1844" s="1167" t="s">
        <v>66</v>
      </c>
      <c r="D1844" s="1167">
        <v>50</v>
      </c>
      <c r="E1844" s="1167">
        <v>50</v>
      </c>
      <c r="H1844" s="1167">
        <v>0.3</v>
      </c>
      <c r="J1844" s="1167">
        <v>15</v>
      </c>
      <c r="M1844" s="1167">
        <v>0.6</v>
      </c>
      <c r="O1844" s="1167">
        <v>30</v>
      </c>
      <c r="R1844" s="1167">
        <v>0.6</v>
      </c>
      <c r="T1844" s="1167">
        <v>30</v>
      </c>
      <c r="U1844" s="1167">
        <v>0</v>
      </c>
      <c r="V1844" s="1167">
        <v>0</v>
      </c>
      <c r="W1844" s="1167">
        <v>1.5</v>
      </c>
      <c r="X1844" s="1167">
        <v>0</v>
      </c>
      <c r="Y1844" s="1167">
        <v>75</v>
      </c>
      <c r="Z1844" s="1167">
        <v>0</v>
      </c>
      <c r="AA1844" s="1167">
        <v>0</v>
      </c>
      <c r="AB1844" s="1167">
        <v>5.4</v>
      </c>
      <c r="AC1844" s="1167">
        <v>0</v>
      </c>
      <c r="AD1844" s="1167">
        <v>270</v>
      </c>
      <c r="AE1844" s="1167">
        <v>0</v>
      </c>
      <c r="AF1844" s="1167">
        <v>0</v>
      </c>
      <c r="AH1844" s="1167">
        <v>0</v>
      </c>
      <c r="AI1844" s="1167">
        <v>0</v>
      </c>
      <c r="BK1844" s="1167">
        <v>1841</v>
      </c>
    </row>
    <row r="1845" spans="1:63" s="1167" customFormat="1" ht="13.5" customHeight="1">
      <c r="A1845" s="1218">
        <v>44320</v>
      </c>
      <c r="B1845" s="1167" t="s">
        <v>168</v>
      </c>
      <c r="C1845" s="1167" t="s">
        <v>66</v>
      </c>
      <c r="D1845" s="1167">
        <v>100</v>
      </c>
      <c r="E1845" s="1167">
        <v>92</v>
      </c>
      <c r="J1845" s="1167">
        <v>0</v>
      </c>
      <c r="O1845" s="1167">
        <v>0</v>
      </c>
      <c r="Q1845" s="1167">
        <v>5</v>
      </c>
      <c r="R1845" s="1167">
        <v>5</v>
      </c>
      <c r="T1845" s="1167">
        <v>920</v>
      </c>
      <c r="U1845" s="1167">
        <v>0</v>
      </c>
      <c r="V1845" s="1167">
        <v>5</v>
      </c>
      <c r="W1845" s="1167">
        <v>5</v>
      </c>
      <c r="X1845" s="1167">
        <v>0</v>
      </c>
      <c r="Y1845" s="1167">
        <v>920</v>
      </c>
      <c r="Z1845" s="1167">
        <v>0</v>
      </c>
      <c r="AA1845" s="1167">
        <v>0</v>
      </c>
      <c r="AB1845" s="1167">
        <v>0</v>
      </c>
      <c r="AC1845" s="1167">
        <v>0</v>
      </c>
      <c r="AD1845" s="1167">
        <v>0</v>
      </c>
      <c r="AE1845" s="1167">
        <v>0</v>
      </c>
      <c r="AF1845" s="1167">
        <v>5</v>
      </c>
      <c r="AG1845" s="1167">
        <v>5</v>
      </c>
      <c r="AH1845" s="1167">
        <v>0</v>
      </c>
      <c r="AI1845" s="1167">
        <v>920</v>
      </c>
      <c r="BK1845" s="1167">
        <v>1842</v>
      </c>
    </row>
    <row r="1846" spans="1:63" s="1167" customFormat="1" ht="13.5" customHeight="1">
      <c r="A1846" s="1218">
        <v>44320</v>
      </c>
      <c r="B1846" s="1167" t="s">
        <v>925</v>
      </c>
      <c r="C1846" s="1167" t="s">
        <v>66</v>
      </c>
      <c r="D1846" s="1167">
        <v>125</v>
      </c>
      <c r="E1846" s="1167">
        <v>125</v>
      </c>
      <c r="G1846" s="1167">
        <v>3</v>
      </c>
      <c r="J1846" s="1167">
        <v>375</v>
      </c>
      <c r="M1846" s="1167">
        <v>4</v>
      </c>
      <c r="O1846" s="1167">
        <v>500</v>
      </c>
      <c r="Q1846" s="1167">
        <v>3.5</v>
      </c>
      <c r="R1846" s="1167">
        <v>7</v>
      </c>
      <c r="T1846" s="1167">
        <v>1312.5</v>
      </c>
      <c r="U1846" s="1167">
        <v>0</v>
      </c>
      <c r="V1846" s="1167">
        <v>6.5</v>
      </c>
      <c r="W1846" s="1167">
        <v>11</v>
      </c>
      <c r="X1846" s="1167">
        <v>0</v>
      </c>
      <c r="Y1846" s="1167">
        <v>2187.5</v>
      </c>
      <c r="Z1846" s="1167">
        <v>0</v>
      </c>
      <c r="AA1846" s="1167">
        <v>0</v>
      </c>
      <c r="AB1846" s="1167">
        <v>0</v>
      </c>
      <c r="AC1846" s="1167">
        <v>0</v>
      </c>
      <c r="AD1846" s="1167">
        <v>0</v>
      </c>
      <c r="AE1846" s="1167">
        <v>0</v>
      </c>
      <c r="AF1846" s="1167">
        <v>6.5</v>
      </c>
      <c r="AG1846" s="1167">
        <v>11</v>
      </c>
      <c r="AH1846" s="1167">
        <v>0</v>
      </c>
      <c r="AI1846" s="1167">
        <v>2187.5</v>
      </c>
      <c r="BK1846" s="1167">
        <v>1843</v>
      </c>
    </row>
    <row r="1847" spans="1:63" s="1167" customFormat="1" ht="13.5" customHeight="1">
      <c r="A1847" s="1218">
        <v>44320</v>
      </c>
      <c r="B1847" s="1167" t="s">
        <v>53</v>
      </c>
      <c r="C1847" s="1167" t="s">
        <v>66</v>
      </c>
      <c r="D1847" s="1167">
        <v>40</v>
      </c>
      <c r="E1847" s="1167">
        <v>38</v>
      </c>
      <c r="J1847" s="1167">
        <v>0</v>
      </c>
      <c r="L1847" s="1167">
        <v>6</v>
      </c>
      <c r="M1847" s="1167">
        <v>8</v>
      </c>
      <c r="O1847" s="1167">
        <v>532</v>
      </c>
      <c r="R1847" s="1167">
        <v>9</v>
      </c>
      <c r="S1847" s="1167" t="s">
        <v>888</v>
      </c>
      <c r="T1847" s="1167">
        <v>342</v>
      </c>
      <c r="U1847" s="1167">
        <v>0</v>
      </c>
      <c r="V1847" s="1167">
        <v>6</v>
      </c>
      <c r="W1847" s="1167">
        <v>17</v>
      </c>
      <c r="X1847" s="1167">
        <v>0</v>
      </c>
      <c r="Y1847" s="1167">
        <v>874</v>
      </c>
      <c r="Z1847" s="1167">
        <v>0</v>
      </c>
      <c r="AA1847" s="1167">
        <v>0</v>
      </c>
      <c r="AB1847" s="1167">
        <v>0</v>
      </c>
      <c r="AC1847" s="1167">
        <v>0</v>
      </c>
      <c r="AD1847" s="1167">
        <v>0</v>
      </c>
      <c r="AE1847" s="1167">
        <v>0</v>
      </c>
      <c r="AF1847" s="1167">
        <v>6</v>
      </c>
      <c r="AG1847" s="1167">
        <v>17</v>
      </c>
      <c r="AH1847" s="1167">
        <v>0</v>
      </c>
      <c r="AI1847" s="1167">
        <v>874</v>
      </c>
      <c r="BK1847" s="1167">
        <v>1844</v>
      </c>
    </row>
    <row r="1848" spans="1:63" s="1167" customFormat="1" ht="13.5" customHeight="1">
      <c r="A1848" s="1218">
        <v>44320</v>
      </c>
      <c r="B1848" s="1167" t="s">
        <v>195</v>
      </c>
      <c r="C1848" s="1167" t="s">
        <v>786</v>
      </c>
      <c r="D1848" s="1167">
        <v>125</v>
      </c>
      <c r="E1848" s="1167">
        <v>125</v>
      </c>
      <c r="H1848" s="1167" t="s">
        <v>883</v>
      </c>
      <c r="I1848" s="1167" t="s">
        <v>883</v>
      </c>
      <c r="J1848" s="1167">
        <v>0</v>
      </c>
      <c r="L1848" s="1167">
        <v>2.5</v>
      </c>
      <c r="O1848" s="1167">
        <v>312.5</v>
      </c>
      <c r="T1848" s="1167">
        <v>0</v>
      </c>
      <c r="U1848" s="1167">
        <v>0</v>
      </c>
      <c r="V1848" s="1167">
        <v>2.5</v>
      </c>
      <c r="W1848" s="1167">
        <v>0</v>
      </c>
      <c r="X1848" s="1167">
        <v>0</v>
      </c>
      <c r="Y1848" s="1167">
        <v>312.5</v>
      </c>
      <c r="Z1848" s="1167">
        <v>0</v>
      </c>
      <c r="AA1848" s="1167">
        <v>0</v>
      </c>
      <c r="AB1848" s="1167">
        <v>0</v>
      </c>
      <c r="AC1848" s="1167">
        <v>0</v>
      </c>
      <c r="AD1848" s="1167">
        <v>0</v>
      </c>
      <c r="AE1848" s="1167">
        <v>0</v>
      </c>
      <c r="AF1848" s="1167">
        <v>2.5</v>
      </c>
      <c r="AG1848" s="1167">
        <v>0</v>
      </c>
      <c r="AH1848" s="1167">
        <v>0</v>
      </c>
      <c r="AI1848" s="1167">
        <v>312.5</v>
      </c>
      <c r="BK1848" s="1167">
        <v>1845</v>
      </c>
    </row>
    <row r="1849" spans="1:63" s="1167" customFormat="1" ht="13.5" customHeight="1">
      <c r="A1849" s="1218">
        <v>44320</v>
      </c>
      <c r="B1849" s="1167" t="s">
        <v>3</v>
      </c>
      <c r="C1849" s="1167" t="s">
        <v>66</v>
      </c>
      <c r="D1849" s="1167">
        <v>12</v>
      </c>
      <c r="E1849" s="1167">
        <v>12</v>
      </c>
      <c r="J1849" s="1167">
        <v>0</v>
      </c>
      <c r="L1849" s="1167">
        <v>7</v>
      </c>
      <c r="M1849" s="1167">
        <v>7</v>
      </c>
      <c r="O1849" s="1167">
        <v>168</v>
      </c>
      <c r="T1849" s="1167">
        <v>0</v>
      </c>
      <c r="U1849" s="1167">
        <v>0</v>
      </c>
      <c r="V1849" s="1167">
        <v>7</v>
      </c>
      <c r="W1849" s="1167">
        <v>7</v>
      </c>
      <c r="X1849" s="1167">
        <v>0</v>
      </c>
      <c r="Y1849" s="1167">
        <v>168</v>
      </c>
      <c r="Z1849" s="1167">
        <v>0</v>
      </c>
      <c r="AA1849" s="1167">
        <v>0</v>
      </c>
      <c r="AB1849" s="1167">
        <v>0</v>
      </c>
      <c r="AC1849" s="1167">
        <v>0</v>
      </c>
      <c r="AD1849" s="1167">
        <v>0</v>
      </c>
      <c r="AE1849" s="1167">
        <v>0</v>
      </c>
      <c r="AF1849" s="1167">
        <v>7</v>
      </c>
      <c r="AG1849" s="1167">
        <v>7</v>
      </c>
      <c r="AH1849" s="1167">
        <v>0</v>
      </c>
      <c r="AI1849" s="1167">
        <v>168</v>
      </c>
      <c r="BK1849" s="1167">
        <v>1846</v>
      </c>
    </row>
    <row r="1850" spans="1:63" s="1167" customFormat="1" ht="13.5" customHeight="1">
      <c r="A1850" s="1218">
        <v>44320</v>
      </c>
      <c r="B1850" s="1167" t="s">
        <v>16</v>
      </c>
      <c r="C1850" s="1167" t="s">
        <v>66</v>
      </c>
      <c r="D1850" s="1167">
        <v>145</v>
      </c>
      <c r="E1850" s="1167">
        <v>145</v>
      </c>
      <c r="J1850" s="1167">
        <v>0</v>
      </c>
      <c r="L1850" s="1167">
        <v>2.5</v>
      </c>
      <c r="O1850" s="1167">
        <v>362.5</v>
      </c>
      <c r="T1850" s="1167">
        <v>0</v>
      </c>
      <c r="U1850" s="1167">
        <v>0</v>
      </c>
      <c r="V1850" s="1167">
        <v>2.5</v>
      </c>
      <c r="W1850" s="1167">
        <v>0</v>
      </c>
      <c r="X1850" s="1167">
        <v>0</v>
      </c>
      <c r="Y1850" s="1167">
        <v>362.5</v>
      </c>
      <c r="Z1850" s="1167">
        <v>0</v>
      </c>
      <c r="AA1850" s="1167">
        <v>0</v>
      </c>
      <c r="AB1850" s="1167">
        <v>0</v>
      </c>
      <c r="AC1850" s="1167">
        <v>0</v>
      </c>
      <c r="AD1850" s="1167">
        <v>0</v>
      </c>
      <c r="AE1850" s="1167">
        <v>0</v>
      </c>
      <c r="AF1850" s="1167">
        <v>2.5</v>
      </c>
      <c r="AG1850" s="1167">
        <v>0</v>
      </c>
      <c r="AH1850" s="1167">
        <v>0</v>
      </c>
      <c r="AI1850" s="1167">
        <v>362.5</v>
      </c>
      <c r="BK1850" s="1167">
        <v>1847</v>
      </c>
    </row>
    <row r="1851" spans="1:63" s="1167" customFormat="1" ht="13.5" customHeight="1">
      <c r="A1851" s="1218">
        <v>44320</v>
      </c>
      <c r="B1851" s="1167" t="s">
        <v>132</v>
      </c>
      <c r="C1851" s="1167" t="s">
        <v>66</v>
      </c>
      <c r="D1851" s="1167">
        <v>70</v>
      </c>
      <c r="E1851" s="1167">
        <v>63</v>
      </c>
      <c r="J1851" s="1167">
        <v>0</v>
      </c>
      <c r="L1851" s="1167">
        <v>5</v>
      </c>
      <c r="O1851" s="1167">
        <v>315</v>
      </c>
      <c r="T1851" s="1167">
        <v>0</v>
      </c>
      <c r="U1851" s="1167">
        <v>0</v>
      </c>
      <c r="V1851" s="1167">
        <v>5</v>
      </c>
      <c r="W1851" s="1167">
        <v>0</v>
      </c>
      <c r="X1851" s="1167">
        <v>0</v>
      </c>
      <c r="Y1851" s="1167">
        <v>315</v>
      </c>
      <c r="Z1851" s="1167">
        <v>0</v>
      </c>
      <c r="AA1851" s="1167">
        <v>0</v>
      </c>
      <c r="AB1851" s="1167">
        <v>0</v>
      </c>
      <c r="AC1851" s="1167">
        <v>0</v>
      </c>
      <c r="AD1851" s="1167">
        <v>0</v>
      </c>
      <c r="AE1851" s="1167">
        <v>0</v>
      </c>
      <c r="AF1851" s="1167">
        <v>5</v>
      </c>
      <c r="AG1851" s="1167">
        <v>0</v>
      </c>
      <c r="AH1851" s="1167">
        <v>0</v>
      </c>
      <c r="AI1851" s="1167">
        <v>315</v>
      </c>
      <c r="BK1851" s="1167">
        <v>1848</v>
      </c>
    </row>
    <row r="1852" spans="1:63" s="1167" customFormat="1" ht="13.5" customHeight="1">
      <c r="A1852" s="1218">
        <v>44320</v>
      </c>
      <c r="B1852" s="1167" t="s">
        <v>140</v>
      </c>
      <c r="C1852" s="1167" t="s">
        <v>66</v>
      </c>
      <c r="D1852" s="1167">
        <v>45</v>
      </c>
      <c r="E1852" s="1167">
        <v>40</v>
      </c>
      <c r="J1852" s="1167">
        <v>0</v>
      </c>
      <c r="O1852" s="1167">
        <v>0</v>
      </c>
      <c r="Q1852" s="1167">
        <v>2.5</v>
      </c>
      <c r="T1852" s="1167">
        <v>100</v>
      </c>
      <c r="U1852" s="1167">
        <v>0</v>
      </c>
      <c r="V1852" s="1167">
        <v>2.5</v>
      </c>
      <c r="W1852" s="1167">
        <v>0</v>
      </c>
      <c r="X1852" s="1167">
        <v>0</v>
      </c>
      <c r="Y1852" s="1167">
        <v>100</v>
      </c>
      <c r="Z1852" s="1167">
        <v>0</v>
      </c>
      <c r="AA1852" s="1167">
        <v>0</v>
      </c>
      <c r="AB1852" s="1167">
        <v>0</v>
      </c>
      <c r="AC1852" s="1167">
        <v>0</v>
      </c>
      <c r="AD1852" s="1167">
        <v>0</v>
      </c>
      <c r="AE1852" s="1167">
        <v>0</v>
      </c>
      <c r="AF1852" s="1167">
        <v>2.5</v>
      </c>
      <c r="AG1852" s="1167">
        <v>0</v>
      </c>
      <c r="AH1852" s="1167">
        <v>0</v>
      </c>
      <c r="AI1852" s="1167">
        <v>100</v>
      </c>
      <c r="BK1852" s="1167">
        <v>1849</v>
      </c>
    </row>
    <row r="1853" spans="1:63" s="1167" customFormat="1" ht="13.5" customHeight="1">
      <c r="A1853" s="1218">
        <v>44320</v>
      </c>
      <c r="B1853" s="1167" t="s">
        <v>203</v>
      </c>
      <c r="C1853" s="1167" t="s">
        <v>66</v>
      </c>
      <c r="D1853" s="1167">
        <v>65</v>
      </c>
      <c r="E1853" s="1167">
        <v>65</v>
      </c>
      <c r="J1853" s="1167">
        <v>0</v>
      </c>
      <c r="O1853" s="1167">
        <v>0</v>
      </c>
      <c r="Q1853" s="1167">
        <v>5</v>
      </c>
      <c r="T1853" s="1167">
        <v>325</v>
      </c>
      <c r="U1853" s="1167">
        <v>0</v>
      </c>
      <c r="V1853" s="1167">
        <v>5</v>
      </c>
      <c r="W1853" s="1167">
        <v>0</v>
      </c>
      <c r="X1853" s="1167">
        <v>0</v>
      </c>
      <c r="Y1853" s="1167">
        <v>325</v>
      </c>
      <c r="Z1853" s="1167">
        <v>0</v>
      </c>
      <c r="AA1853" s="1167">
        <v>0</v>
      </c>
      <c r="AB1853" s="1167">
        <v>0</v>
      </c>
      <c r="AC1853" s="1167">
        <v>0</v>
      </c>
      <c r="AD1853" s="1167">
        <v>0</v>
      </c>
      <c r="AE1853" s="1167">
        <v>0</v>
      </c>
      <c r="AF1853" s="1167">
        <v>5</v>
      </c>
      <c r="AG1853" s="1167">
        <v>0</v>
      </c>
      <c r="AH1853" s="1167">
        <v>0</v>
      </c>
      <c r="AI1853" s="1167">
        <v>325</v>
      </c>
      <c r="BK1853" s="1167">
        <v>1850</v>
      </c>
    </row>
    <row r="1854" spans="1:63" s="1167" customFormat="1" ht="13.5" customHeight="1">
      <c r="A1854" s="1218">
        <v>44320</v>
      </c>
      <c r="B1854" s="1167" t="s">
        <v>232</v>
      </c>
      <c r="C1854" s="1167" t="s">
        <v>66</v>
      </c>
      <c r="D1854" s="1167">
        <v>160</v>
      </c>
      <c r="E1854" s="1167">
        <v>160</v>
      </c>
      <c r="J1854" s="1167">
        <v>0</v>
      </c>
      <c r="O1854" s="1167">
        <v>0</v>
      </c>
      <c r="Q1854" s="1167">
        <v>2</v>
      </c>
      <c r="T1854" s="1167">
        <v>320</v>
      </c>
      <c r="U1854" s="1167">
        <v>0</v>
      </c>
      <c r="V1854" s="1167">
        <v>2</v>
      </c>
      <c r="W1854" s="1167">
        <v>0</v>
      </c>
      <c r="X1854" s="1167">
        <v>0</v>
      </c>
      <c r="Y1854" s="1167">
        <v>320</v>
      </c>
      <c r="Z1854" s="1167">
        <v>0</v>
      </c>
      <c r="AA1854" s="1167">
        <v>0</v>
      </c>
      <c r="AB1854" s="1167">
        <v>0</v>
      </c>
      <c r="AC1854" s="1167">
        <v>0</v>
      </c>
      <c r="AD1854" s="1167">
        <v>0</v>
      </c>
      <c r="AE1854" s="1167">
        <v>0</v>
      </c>
      <c r="AF1854" s="1167">
        <v>2</v>
      </c>
      <c r="AG1854" s="1167">
        <v>0</v>
      </c>
      <c r="AH1854" s="1167">
        <v>0</v>
      </c>
      <c r="AI1854" s="1167">
        <v>320</v>
      </c>
      <c r="BK1854" s="1167">
        <v>1851</v>
      </c>
    </row>
    <row r="1855" spans="1:63" s="1167" customFormat="1" ht="13.5" customHeight="1">
      <c r="A1855" s="1218">
        <v>44320</v>
      </c>
      <c r="B1855" s="1167" t="s">
        <v>488</v>
      </c>
      <c r="C1855" s="1167" t="s">
        <v>66</v>
      </c>
      <c r="D1855" s="1167">
        <v>120</v>
      </c>
      <c r="E1855" s="1167">
        <v>113</v>
      </c>
      <c r="J1855" s="1167">
        <v>0</v>
      </c>
      <c r="O1855" s="1167">
        <v>0</v>
      </c>
      <c r="T1855" s="1167">
        <v>0</v>
      </c>
      <c r="U1855" s="1167">
        <v>0</v>
      </c>
      <c r="V1855" s="1167">
        <v>0</v>
      </c>
      <c r="W1855" s="1167">
        <v>0</v>
      </c>
      <c r="X1855" s="1167">
        <v>0</v>
      </c>
      <c r="Y1855" s="1167">
        <v>0</v>
      </c>
      <c r="Z1855" s="1167">
        <v>0</v>
      </c>
      <c r="AA1855" s="1167">
        <v>0</v>
      </c>
      <c r="AB1855" s="1167">
        <v>0</v>
      </c>
      <c r="AC1855" s="1167">
        <v>0</v>
      </c>
      <c r="AD1855" s="1167">
        <v>0</v>
      </c>
      <c r="AE1855" s="1167">
        <v>0</v>
      </c>
      <c r="AF1855" s="1167">
        <v>0</v>
      </c>
      <c r="AG1855" s="1167">
        <v>0</v>
      </c>
      <c r="AH1855" s="1167">
        <v>0</v>
      </c>
      <c r="AI1855" s="1167">
        <v>0</v>
      </c>
      <c r="BK1855" s="1167">
        <v>1852</v>
      </c>
    </row>
    <row r="1856" spans="1:63" s="1167" customFormat="1" ht="13.5" customHeight="1">
      <c r="A1856" s="1218">
        <v>44320</v>
      </c>
      <c r="B1856" s="1167" t="s">
        <v>83</v>
      </c>
      <c r="C1856" s="1167" t="s">
        <v>786</v>
      </c>
      <c r="D1856" s="1167">
        <v>10</v>
      </c>
      <c r="E1856" s="1167">
        <v>10</v>
      </c>
      <c r="J1856" s="1167">
        <v>0</v>
      </c>
      <c r="M1856" s="1167">
        <v>15</v>
      </c>
      <c r="O1856" s="1167">
        <v>150</v>
      </c>
      <c r="R1856" s="1167">
        <v>20</v>
      </c>
      <c r="T1856" s="1167">
        <v>200</v>
      </c>
      <c r="U1856" s="1167">
        <v>0</v>
      </c>
      <c r="V1856" s="1167">
        <v>0</v>
      </c>
      <c r="W1856" s="1167">
        <v>35</v>
      </c>
      <c r="X1856" s="1167">
        <v>0</v>
      </c>
      <c r="Y1856" s="1167">
        <v>350</v>
      </c>
      <c r="Z1856" s="1167">
        <v>0</v>
      </c>
      <c r="AA1856" s="1167">
        <v>0</v>
      </c>
      <c r="AB1856" s="1167">
        <v>0</v>
      </c>
      <c r="AC1856" s="1167">
        <v>0</v>
      </c>
      <c r="AD1856" s="1167">
        <v>0</v>
      </c>
      <c r="AE1856" s="1167">
        <v>0</v>
      </c>
      <c r="AF1856" s="1167">
        <v>0</v>
      </c>
      <c r="AG1856" s="1167">
        <v>35</v>
      </c>
      <c r="AH1856" s="1167">
        <v>0</v>
      </c>
      <c r="AI1856" s="1167">
        <v>350</v>
      </c>
      <c r="BK1856" s="1167">
        <v>1853</v>
      </c>
    </row>
    <row r="1857" spans="1:63" s="1167" customFormat="1" ht="13.5" customHeight="1">
      <c r="A1857" s="1218">
        <v>44320</v>
      </c>
      <c r="B1857" s="1167" t="s">
        <v>78</v>
      </c>
      <c r="C1857" s="1167" t="s">
        <v>66</v>
      </c>
      <c r="D1857" s="1167">
        <v>10</v>
      </c>
      <c r="E1857" s="1167">
        <v>7</v>
      </c>
      <c r="J1857" s="1167">
        <v>0</v>
      </c>
      <c r="O1857" s="1167">
        <v>0</v>
      </c>
      <c r="R1857" s="1167">
        <v>40</v>
      </c>
      <c r="T1857" s="1167">
        <v>280</v>
      </c>
      <c r="U1857" s="1167">
        <v>0</v>
      </c>
      <c r="V1857" s="1167">
        <v>0</v>
      </c>
      <c r="W1857" s="1167">
        <v>40</v>
      </c>
      <c r="X1857" s="1167">
        <v>0</v>
      </c>
      <c r="Y1857" s="1167">
        <v>280</v>
      </c>
      <c r="Z1857" s="1167">
        <v>0</v>
      </c>
      <c r="AA1857" s="1167">
        <v>0</v>
      </c>
      <c r="AB1857" s="1167">
        <v>0</v>
      </c>
      <c r="AC1857" s="1167">
        <v>0</v>
      </c>
      <c r="AD1857" s="1167">
        <v>0</v>
      </c>
      <c r="AE1857" s="1167">
        <v>0</v>
      </c>
      <c r="AF1857" s="1167">
        <v>0</v>
      </c>
      <c r="AG1857" s="1167">
        <v>40</v>
      </c>
      <c r="AH1857" s="1167">
        <v>0</v>
      </c>
      <c r="AI1857" s="1167">
        <v>280</v>
      </c>
      <c r="BK1857" s="1167">
        <v>1854</v>
      </c>
    </row>
    <row r="1858" spans="1:63" s="1167" customFormat="1" ht="13.5" customHeight="1">
      <c r="A1858" s="1218">
        <v>44320</v>
      </c>
      <c r="B1858" s="1167" t="s">
        <v>17</v>
      </c>
      <c r="C1858" s="1167" t="s">
        <v>66</v>
      </c>
      <c r="D1858" s="1167">
        <v>5</v>
      </c>
      <c r="E1858" s="1167">
        <v>4</v>
      </c>
      <c r="J1858" s="1167">
        <v>0</v>
      </c>
      <c r="M1858" s="1167">
        <v>40</v>
      </c>
      <c r="O1858" s="1167">
        <v>160</v>
      </c>
      <c r="T1858" s="1167">
        <v>0</v>
      </c>
      <c r="U1858" s="1167">
        <v>0</v>
      </c>
      <c r="V1858" s="1167">
        <v>0</v>
      </c>
      <c r="W1858" s="1167">
        <v>40</v>
      </c>
      <c r="X1858" s="1167">
        <v>0</v>
      </c>
      <c r="Y1858" s="1167">
        <v>160</v>
      </c>
      <c r="Z1858" s="1167">
        <v>0</v>
      </c>
      <c r="AA1858" s="1167">
        <v>0</v>
      </c>
      <c r="AB1858" s="1167">
        <v>0</v>
      </c>
      <c r="AC1858" s="1167">
        <v>0</v>
      </c>
      <c r="AD1858" s="1167">
        <v>0</v>
      </c>
      <c r="AE1858" s="1167">
        <v>0</v>
      </c>
      <c r="AF1858" s="1167">
        <v>0</v>
      </c>
      <c r="AG1858" s="1167">
        <v>40</v>
      </c>
      <c r="AH1858" s="1167">
        <v>0</v>
      </c>
      <c r="AI1858" s="1167">
        <v>160</v>
      </c>
      <c r="BK1858" s="1167">
        <v>1855</v>
      </c>
    </row>
    <row r="1859" spans="1:63" s="1167" customFormat="1" ht="13.5" customHeight="1">
      <c r="A1859" s="1218">
        <v>44320</v>
      </c>
      <c r="B1859" s="1167" t="s">
        <v>478</v>
      </c>
      <c r="C1859" s="1167" t="s">
        <v>66</v>
      </c>
      <c r="D1859" s="1167">
        <v>12</v>
      </c>
      <c r="E1859" s="1167">
        <v>12</v>
      </c>
      <c r="H1859" s="1167">
        <v>17</v>
      </c>
      <c r="J1859" s="1167">
        <v>204</v>
      </c>
      <c r="O1859" s="1167">
        <v>0</v>
      </c>
      <c r="T1859" s="1167">
        <v>0</v>
      </c>
      <c r="U1859" s="1167">
        <v>0</v>
      </c>
      <c r="V1859" s="1167">
        <v>0</v>
      </c>
      <c r="W1859" s="1167">
        <v>17</v>
      </c>
      <c r="X1859" s="1167">
        <v>0</v>
      </c>
      <c r="Y1859" s="1167">
        <v>204</v>
      </c>
      <c r="Z1859" s="1167">
        <v>0</v>
      </c>
      <c r="AA1859" s="1167">
        <v>0</v>
      </c>
      <c r="AB1859" s="1167">
        <v>0</v>
      </c>
      <c r="AC1859" s="1167">
        <v>0</v>
      </c>
      <c r="AD1859" s="1167">
        <v>0</v>
      </c>
      <c r="AE1859" s="1167">
        <v>0</v>
      </c>
      <c r="AF1859" s="1167">
        <v>0</v>
      </c>
      <c r="AG1859" s="1167">
        <v>17</v>
      </c>
      <c r="AH1859" s="1167">
        <v>0</v>
      </c>
      <c r="AI1859" s="1167">
        <v>204</v>
      </c>
      <c r="BK1859" s="1167">
        <v>1856</v>
      </c>
    </row>
    <row r="1860" spans="1:63" s="1167" customFormat="1" ht="13.5" customHeight="1">
      <c r="A1860" s="1218">
        <v>44320</v>
      </c>
      <c r="B1860" s="1167" t="s">
        <v>60</v>
      </c>
      <c r="C1860" s="1167" t="s">
        <v>66</v>
      </c>
      <c r="D1860" s="1167">
        <v>20</v>
      </c>
      <c r="E1860" s="1167">
        <v>20</v>
      </c>
      <c r="H1860" s="1167">
        <v>0.5</v>
      </c>
      <c r="J1860" s="1167">
        <v>10</v>
      </c>
      <c r="M1860" s="1167">
        <v>1</v>
      </c>
      <c r="O1860" s="1167">
        <v>20</v>
      </c>
      <c r="R1860" s="1167">
        <v>1</v>
      </c>
      <c r="T1860" s="1167">
        <v>20</v>
      </c>
      <c r="U1860" s="1167">
        <v>0</v>
      </c>
      <c r="V1860" s="1167">
        <v>0</v>
      </c>
      <c r="W1860" s="1167">
        <v>2.5</v>
      </c>
      <c r="X1860" s="1167">
        <v>0</v>
      </c>
      <c r="Y1860" s="1167">
        <v>50</v>
      </c>
      <c r="Z1860" s="1167">
        <v>0</v>
      </c>
      <c r="AA1860" s="1167">
        <v>0</v>
      </c>
      <c r="AB1860" s="1167">
        <v>0</v>
      </c>
      <c r="AC1860" s="1167">
        <v>0</v>
      </c>
      <c r="AD1860" s="1167">
        <v>0</v>
      </c>
      <c r="AE1860" s="1167">
        <v>0</v>
      </c>
      <c r="AF1860" s="1167">
        <v>0</v>
      </c>
      <c r="AG1860" s="1167">
        <v>2.5</v>
      </c>
      <c r="AH1860" s="1167">
        <v>0</v>
      </c>
      <c r="AI1860" s="1167">
        <v>50</v>
      </c>
      <c r="BK1860" s="1167">
        <v>1857</v>
      </c>
    </row>
    <row r="1861" spans="1:63" s="1167" customFormat="1" ht="13.5" customHeight="1">
      <c r="A1861" s="1218">
        <v>44320</v>
      </c>
      <c r="B1861" s="1167" t="s">
        <v>61</v>
      </c>
      <c r="C1861" s="1167" t="s">
        <v>66</v>
      </c>
      <c r="D1861" s="1167">
        <v>20</v>
      </c>
      <c r="E1861" s="1167">
        <v>20</v>
      </c>
      <c r="H1861" s="1167">
        <v>0.4</v>
      </c>
      <c r="J1861" s="1167">
        <v>8</v>
      </c>
      <c r="M1861" s="1167">
        <v>0.6</v>
      </c>
      <c r="O1861" s="1167">
        <v>12</v>
      </c>
      <c r="R1861" s="1167">
        <v>0.6</v>
      </c>
      <c r="T1861" s="1167">
        <v>12</v>
      </c>
      <c r="U1861" s="1167">
        <v>0</v>
      </c>
      <c r="V1861" s="1167">
        <v>0</v>
      </c>
      <c r="W1861" s="1167">
        <v>1.6</v>
      </c>
      <c r="X1861" s="1167">
        <v>0</v>
      </c>
      <c r="Y1861" s="1167">
        <v>32</v>
      </c>
      <c r="Z1861" s="1167">
        <v>0</v>
      </c>
      <c r="AA1861" s="1167">
        <v>0</v>
      </c>
      <c r="AB1861" s="1167">
        <v>0</v>
      </c>
      <c r="AC1861" s="1167">
        <v>0</v>
      </c>
      <c r="AD1861" s="1167">
        <v>0</v>
      </c>
      <c r="AE1861" s="1167">
        <v>0</v>
      </c>
      <c r="AF1861" s="1167">
        <v>0</v>
      </c>
      <c r="AG1861" s="1167">
        <v>1.6</v>
      </c>
      <c r="AH1861" s="1167">
        <v>0</v>
      </c>
      <c r="AI1861" s="1167">
        <v>32</v>
      </c>
      <c r="BK1861" s="1167">
        <v>1858</v>
      </c>
    </row>
    <row r="1862" spans="1:63" s="1167" customFormat="1" ht="13.5" customHeight="1">
      <c r="A1862" s="1218">
        <v>44320</v>
      </c>
      <c r="B1862" s="1167" t="s">
        <v>160</v>
      </c>
      <c r="C1862" s="1167" t="s">
        <v>66</v>
      </c>
      <c r="D1862" s="1167">
        <v>14</v>
      </c>
      <c r="E1862" s="1167">
        <v>12</v>
      </c>
      <c r="J1862" s="1167">
        <v>0</v>
      </c>
      <c r="M1862" s="1167">
        <v>1</v>
      </c>
      <c r="O1862" s="1167">
        <v>12</v>
      </c>
      <c r="R1862" s="1167">
        <v>3</v>
      </c>
      <c r="T1862" s="1167">
        <v>36</v>
      </c>
      <c r="U1862" s="1167">
        <v>0</v>
      </c>
      <c r="V1862" s="1167">
        <v>0</v>
      </c>
      <c r="W1862" s="1167">
        <v>4</v>
      </c>
      <c r="X1862" s="1167">
        <v>0</v>
      </c>
      <c r="Y1862" s="1167">
        <v>48</v>
      </c>
      <c r="Z1862" s="1167">
        <v>0</v>
      </c>
      <c r="AA1862" s="1167">
        <v>0</v>
      </c>
      <c r="AB1862" s="1167">
        <v>0</v>
      </c>
      <c r="AC1862" s="1167">
        <v>0</v>
      </c>
      <c r="AD1862" s="1167">
        <v>0</v>
      </c>
      <c r="AE1862" s="1167">
        <v>0</v>
      </c>
      <c r="AF1862" s="1167">
        <v>0</v>
      </c>
      <c r="AG1862" s="1167">
        <v>4</v>
      </c>
      <c r="AH1862" s="1167">
        <v>0</v>
      </c>
      <c r="AI1862" s="1167">
        <v>48</v>
      </c>
      <c r="BK1862" s="1167">
        <v>1859</v>
      </c>
    </row>
    <row r="1863" spans="1:63" s="1167" customFormat="1" ht="13.5" customHeight="1">
      <c r="A1863" s="1218">
        <v>44320</v>
      </c>
      <c r="B1863" s="1167" t="s">
        <v>161</v>
      </c>
      <c r="C1863" s="1167" t="s">
        <v>389</v>
      </c>
      <c r="D1863" s="1167">
        <v>13</v>
      </c>
      <c r="E1863" s="1167">
        <v>13</v>
      </c>
      <c r="J1863" s="1167">
        <v>0</v>
      </c>
      <c r="M1863" s="1167">
        <v>4</v>
      </c>
      <c r="O1863" s="1167">
        <v>52</v>
      </c>
      <c r="T1863" s="1167">
        <v>0</v>
      </c>
      <c r="U1863" s="1167">
        <v>0</v>
      </c>
      <c r="V1863" s="1167">
        <v>0</v>
      </c>
      <c r="W1863" s="1167">
        <v>4</v>
      </c>
      <c r="X1863" s="1167">
        <v>0</v>
      </c>
      <c r="Y1863" s="1167">
        <v>52</v>
      </c>
      <c r="Z1863" s="1167">
        <v>0</v>
      </c>
      <c r="AA1863" s="1167">
        <v>0</v>
      </c>
      <c r="AB1863" s="1167">
        <v>0</v>
      </c>
      <c r="AC1863" s="1167">
        <v>0</v>
      </c>
      <c r="AD1863" s="1167">
        <v>0</v>
      </c>
      <c r="AE1863" s="1167">
        <v>0</v>
      </c>
      <c r="AF1863" s="1167">
        <v>0</v>
      </c>
      <c r="AG1863" s="1167">
        <v>4</v>
      </c>
      <c r="AH1863" s="1167">
        <v>0</v>
      </c>
      <c r="AI1863" s="1167">
        <v>52</v>
      </c>
      <c r="BK1863" s="1167">
        <v>1860</v>
      </c>
    </row>
    <row r="1864" spans="1:63" s="1167" customFormat="1" ht="13.5" customHeight="1">
      <c r="A1864" s="1218">
        <v>44320</v>
      </c>
      <c r="B1864" s="1167" t="s">
        <v>896</v>
      </c>
      <c r="C1864" s="1167" t="s">
        <v>66</v>
      </c>
      <c r="D1864" s="1167">
        <v>10</v>
      </c>
      <c r="E1864" s="1167">
        <v>10</v>
      </c>
      <c r="H1864" s="1167">
        <v>5</v>
      </c>
      <c r="J1864" s="1167">
        <v>50</v>
      </c>
      <c r="O1864" s="1167">
        <v>0</v>
      </c>
      <c r="R1864" s="1167">
        <v>5</v>
      </c>
      <c r="T1864" s="1167">
        <v>50</v>
      </c>
      <c r="U1864" s="1167">
        <v>0</v>
      </c>
      <c r="V1864" s="1167">
        <v>0</v>
      </c>
      <c r="W1864" s="1167">
        <v>10</v>
      </c>
      <c r="X1864" s="1167">
        <v>0</v>
      </c>
      <c r="Y1864" s="1167">
        <v>100</v>
      </c>
      <c r="Z1864" s="1167">
        <v>0</v>
      </c>
      <c r="AA1864" s="1167">
        <v>0</v>
      </c>
      <c r="AB1864" s="1167">
        <v>0</v>
      </c>
      <c r="AC1864" s="1167">
        <v>0</v>
      </c>
      <c r="AD1864" s="1167">
        <v>0</v>
      </c>
      <c r="AE1864" s="1167">
        <v>0</v>
      </c>
      <c r="AF1864" s="1167">
        <v>0</v>
      </c>
      <c r="AG1864" s="1167">
        <v>10</v>
      </c>
      <c r="AH1864" s="1167">
        <v>0</v>
      </c>
      <c r="AI1864" s="1167">
        <v>100</v>
      </c>
      <c r="BK1864" s="1167">
        <v>1861</v>
      </c>
    </row>
    <row r="1865" spans="1:63" s="1167" customFormat="1" ht="13.5" customHeight="1">
      <c r="A1865" s="1218">
        <v>44320</v>
      </c>
      <c r="B1865" s="1167" t="s">
        <v>893</v>
      </c>
      <c r="C1865" s="1167" t="s">
        <v>66</v>
      </c>
      <c r="D1865" s="1167">
        <v>25</v>
      </c>
      <c r="E1865" s="1167">
        <v>25</v>
      </c>
      <c r="J1865" s="1167">
        <v>0</v>
      </c>
      <c r="M1865" s="1167">
        <v>5</v>
      </c>
      <c r="O1865" s="1167">
        <v>125</v>
      </c>
      <c r="T1865" s="1167">
        <v>0</v>
      </c>
      <c r="U1865" s="1167">
        <v>0</v>
      </c>
      <c r="V1865" s="1167">
        <v>0</v>
      </c>
      <c r="W1865" s="1167">
        <v>5</v>
      </c>
      <c r="X1865" s="1167">
        <v>0</v>
      </c>
      <c r="Y1865" s="1167">
        <v>125</v>
      </c>
      <c r="Z1865" s="1167">
        <v>0</v>
      </c>
      <c r="AA1865" s="1167">
        <v>0</v>
      </c>
      <c r="AB1865" s="1167">
        <v>0</v>
      </c>
      <c r="AC1865" s="1167">
        <v>0</v>
      </c>
      <c r="AD1865" s="1167">
        <v>0</v>
      </c>
      <c r="AE1865" s="1167">
        <v>0</v>
      </c>
      <c r="AF1865" s="1167">
        <v>0</v>
      </c>
      <c r="AG1865" s="1167">
        <v>5</v>
      </c>
      <c r="AH1865" s="1167">
        <v>0</v>
      </c>
      <c r="AI1865" s="1167">
        <v>125</v>
      </c>
      <c r="BK1865" s="1167">
        <v>1862</v>
      </c>
    </row>
    <row r="1866" spans="1:63" s="1167" customFormat="1" ht="13.5" customHeight="1">
      <c r="A1866" s="1218">
        <v>44320</v>
      </c>
      <c r="B1866" s="1167" t="s">
        <v>126</v>
      </c>
      <c r="C1866" s="1167" t="s">
        <v>66</v>
      </c>
      <c r="D1866" s="1167">
        <v>15</v>
      </c>
      <c r="E1866" s="1167">
        <v>15</v>
      </c>
      <c r="J1866" s="1167">
        <v>0</v>
      </c>
      <c r="M1866" s="1167">
        <v>4</v>
      </c>
      <c r="O1866" s="1167">
        <v>60</v>
      </c>
      <c r="T1866" s="1167">
        <v>0</v>
      </c>
      <c r="U1866" s="1167">
        <v>0</v>
      </c>
      <c r="V1866" s="1167">
        <v>0</v>
      </c>
      <c r="W1866" s="1167">
        <v>4</v>
      </c>
      <c r="X1866" s="1167">
        <v>0</v>
      </c>
      <c r="Y1866" s="1167">
        <v>60</v>
      </c>
      <c r="Z1866" s="1167">
        <v>0</v>
      </c>
      <c r="AA1866" s="1167">
        <v>0</v>
      </c>
      <c r="AB1866" s="1167">
        <v>0</v>
      </c>
      <c r="AC1866" s="1167">
        <v>0</v>
      </c>
      <c r="AD1866" s="1167">
        <v>0</v>
      </c>
      <c r="AE1866" s="1167">
        <v>0</v>
      </c>
      <c r="AF1866" s="1167">
        <v>0</v>
      </c>
      <c r="AG1866" s="1167">
        <v>4</v>
      </c>
      <c r="AH1866" s="1167">
        <v>0</v>
      </c>
      <c r="AI1866" s="1167">
        <v>60</v>
      </c>
      <c r="BK1866" s="1167">
        <v>1863</v>
      </c>
    </row>
    <row r="1867" spans="1:63" s="1167" customFormat="1" ht="13.5" customHeight="1">
      <c r="A1867" s="1218">
        <v>44320</v>
      </c>
      <c r="B1867" s="1167" t="s">
        <v>918</v>
      </c>
      <c r="C1867" s="1167" t="s">
        <v>66</v>
      </c>
      <c r="D1867" s="1167">
        <v>15</v>
      </c>
      <c r="E1867" s="1167">
        <v>15</v>
      </c>
      <c r="J1867" s="1167">
        <v>0</v>
      </c>
      <c r="O1867" s="1167">
        <v>0</v>
      </c>
      <c r="T1867" s="1167">
        <v>0</v>
      </c>
      <c r="U1867" s="1167">
        <v>0</v>
      </c>
      <c r="V1867" s="1167">
        <v>0</v>
      </c>
      <c r="W1867" s="1167">
        <v>0</v>
      </c>
      <c r="X1867" s="1167">
        <v>0</v>
      </c>
      <c r="Y1867" s="1167">
        <v>0</v>
      </c>
      <c r="Z1867" s="1167">
        <v>0</v>
      </c>
      <c r="AA1867" s="1167">
        <v>0</v>
      </c>
      <c r="AB1867" s="1167">
        <v>0</v>
      </c>
      <c r="AC1867" s="1167">
        <v>0</v>
      </c>
      <c r="AD1867" s="1167">
        <v>0</v>
      </c>
      <c r="AE1867" s="1167">
        <v>0</v>
      </c>
      <c r="AF1867" s="1167">
        <v>0</v>
      </c>
      <c r="AG1867" s="1167">
        <v>0</v>
      </c>
      <c r="AH1867" s="1167">
        <v>0</v>
      </c>
      <c r="AI1867" s="1167">
        <v>0</v>
      </c>
      <c r="BK1867" s="1167">
        <v>1864</v>
      </c>
    </row>
    <row r="1868" spans="1:63" s="1167" customFormat="1" ht="13.5" customHeight="1">
      <c r="A1868" s="1218">
        <v>44320</v>
      </c>
      <c r="B1868" s="1167" t="s">
        <v>64</v>
      </c>
      <c r="C1868" s="1167" t="s">
        <v>66</v>
      </c>
      <c r="D1868" s="1167">
        <v>13</v>
      </c>
      <c r="E1868" s="1167">
        <v>13</v>
      </c>
      <c r="J1868" s="1167">
        <v>0</v>
      </c>
      <c r="O1868" s="1167">
        <v>0</v>
      </c>
      <c r="T1868" s="1167">
        <v>0</v>
      </c>
      <c r="U1868" s="1167">
        <v>0</v>
      </c>
      <c r="V1868" s="1167">
        <v>0</v>
      </c>
      <c r="W1868" s="1167">
        <v>0</v>
      </c>
      <c r="X1868" s="1167">
        <v>0</v>
      </c>
      <c r="Y1868" s="1167">
        <v>0</v>
      </c>
      <c r="Z1868" s="1167">
        <v>0</v>
      </c>
      <c r="AA1868" s="1167">
        <v>0</v>
      </c>
      <c r="AB1868" s="1167">
        <v>0</v>
      </c>
      <c r="AC1868" s="1167">
        <v>0</v>
      </c>
      <c r="AD1868" s="1167">
        <v>0</v>
      </c>
      <c r="AE1868" s="1167">
        <v>0</v>
      </c>
      <c r="AF1868" s="1167">
        <v>0</v>
      </c>
      <c r="AG1868" s="1167">
        <v>0</v>
      </c>
      <c r="AH1868" s="1167">
        <v>0</v>
      </c>
      <c r="AI1868" s="1167">
        <v>0</v>
      </c>
      <c r="BK1868" s="1167">
        <v>1865</v>
      </c>
    </row>
    <row r="1869" spans="1:63" s="1167" customFormat="1" ht="13.5" customHeight="1">
      <c r="A1869" s="1218">
        <v>44320</v>
      </c>
      <c r="B1869" s="1167" t="s">
        <v>511</v>
      </c>
      <c r="C1869" s="1167" t="s">
        <v>66</v>
      </c>
      <c r="D1869" s="1167">
        <v>20</v>
      </c>
      <c r="E1869" s="1167">
        <v>15</v>
      </c>
      <c r="J1869" s="1167">
        <v>0</v>
      </c>
      <c r="O1869" s="1167">
        <v>0</v>
      </c>
      <c r="T1869" s="1167">
        <v>0</v>
      </c>
      <c r="U1869" s="1167">
        <v>0</v>
      </c>
      <c r="V1869" s="1167">
        <v>0</v>
      </c>
      <c r="W1869" s="1167">
        <v>0</v>
      </c>
      <c r="X1869" s="1167">
        <v>0</v>
      </c>
      <c r="Y1869" s="1167">
        <v>0</v>
      </c>
      <c r="Z1869" s="1167">
        <v>0</v>
      </c>
      <c r="AA1869" s="1167">
        <v>0</v>
      </c>
      <c r="AB1869" s="1167">
        <v>0</v>
      </c>
      <c r="AC1869" s="1167">
        <v>0</v>
      </c>
      <c r="AD1869" s="1167">
        <v>0</v>
      </c>
      <c r="AE1869" s="1167">
        <v>0</v>
      </c>
      <c r="AF1869" s="1167">
        <v>0</v>
      </c>
      <c r="AG1869" s="1167">
        <v>0</v>
      </c>
      <c r="AH1869" s="1167">
        <v>0</v>
      </c>
      <c r="AI1869" s="1167">
        <v>0</v>
      </c>
      <c r="BK1869" s="1167">
        <v>1866</v>
      </c>
    </row>
    <row r="1870" spans="1:63" s="1167" customFormat="1" ht="13.5" customHeight="1">
      <c r="A1870" s="1218">
        <v>44320</v>
      </c>
      <c r="B1870" s="1167" t="s">
        <v>895</v>
      </c>
      <c r="C1870" s="1167" t="s">
        <v>66</v>
      </c>
      <c r="D1870" s="1167">
        <v>8</v>
      </c>
      <c r="E1870" s="1167">
        <v>8</v>
      </c>
      <c r="J1870" s="1167">
        <v>0</v>
      </c>
      <c r="O1870" s="1167">
        <v>0</v>
      </c>
      <c r="R1870" s="1167">
        <v>5</v>
      </c>
      <c r="T1870" s="1167">
        <v>40</v>
      </c>
      <c r="U1870" s="1167">
        <v>0</v>
      </c>
      <c r="V1870" s="1167">
        <v>0</v>
      </c>
      <c r="W1870" s="1167">
        <v>5</v>
      </c>
      <c r="X1870" s="1167">
        <v>0</v>
      </c>
      <c r="Y1870" s="1167">
        <v>40</v>
      </c>
      <c r="Z1870" s="1167">
        <v>0</v>
      </c>
      <c r="AA1870" s="1167">
        <v>0</v>
      </c>
      <c r="AB1870" s="1167">
        <v>0</v>
      </c>
      <c r="AC1870" s="1167">
        <v>0</v>
      </c>
      <c r="AD1870" s="1167">
        <v>0</v>
      </c>
      <c r="AE1870" s="1167">
        <v>0</v>
      </c>
      <c r="AF1870" s="1167">
        <v>0</v>
      </c>
      <c r="AG1870" s="1167">
        <v>5</v>
      </c>
      <c r="AH1870" s="1167">
        <v>0</v>
      </c>
      <c r="AI1870" s="1167">
        <v>40</v>
      </c>
      <c r="BK1870" s="1167">
        <v>1867</v>
      </c>
    </row>
    <row r="1871" spans="1:63" s="1167" customFormat="1" ht="13.5" customHeight="1">
      <c r="A1871" s="1218">
        <v>44320</v>
      </c>
      <c r="B1871" s="1167" t="s">
        <v>512</v>
      </c>
      <c r="C1871" s="1167" t="s">
        <v>66</v>
      </c>
      <c r="D1871" s="1167">
        <v>20</v>
      </c>
      <c r="E1871" s="1167">
        <v>20</v>
      </c>
      <c r="J1871" s="1167">
        <v>0</v>
      </c>
      <c r="O1871" s="1167">
        <v>0</v>
      </c>
      <c r="T1871" s="1167">
        <v>0</v>
      </c>
      <c r="U1871" s="1167">
        <v>0</v>
      </c>
      <c r="V1871" s="1167">
        <v>0</v>
      </c>
      <c r="W1871" s="1167">
        <v>0</v>
      </c>
      <c r="X1871" s="1167">
        <v>0</v>
      </c>
      <c r="Y1871" s="1167">
        <v>0</v>
      </c>
      <c r="Z1871" s="1167">
        <v>0</v>
      </c>
      <c r="AA1871" s="1167">
        <v>0</v>
      </c>
      <c r="AB1871" s="1167">
        <v>0</v>
      </c>
      <c r="AC1871" s="1167">
        <v>0</v>
      </c>
      <c r="AD1871" s="1167">
        <v>0</v>
      </c>
      <c r="AE1871" s="1167">
        <v>0</v>
      </c>
      <c r="AF1871" s="1167">
        <v>0</v>
      </c>
      <c r="AG1871" s="1167">
        <v>0</v>
      </c>
      <c r="AH1871" s="1167">
        <v>0</v>
      </c>
      <c r="AI1871" s="1167">
        <v>0</v>
      </c>
      <c r="BK1871" s="1167">
        <v>1868</v>
      </c>
    </row>
    <row r="1872" spans="1:63" s="1167" customFormat="1" ht="13.5" customHeight="1">
      <c r="A1872" s="1218">
        <v>44320</v>
      </c>
      <c r="B1872" s="1167" t="s">
        <v>636</v>
      </c>
      <c r="C1872" s="1167" t="s">
        <v>66</v>
      </c>
      <c r="D1872" s="1167">
        <v>10</v>
      </c>
      <c r="E1872" s="1167">
        <v>10</v>
      </c>
      <c r="J1872" s="1167">
        <v>0</v>
      </c>
      <c r="M1872" s="1167">
        <v>1</v>
      </c>
      <c r="O1872" s="1167">
        <v>10</v>
      </c>
      <c r="T1872" s="1167">
        <v>0</v>
      </c>
      <c r="U1872" s="1167">
        <v>0</v>
      </c>
      <c r="V1872" s="1167">
        <v>0</v>
      </c>
      <c r="W1872" s="1167">
        <v>1</v>
      </c>
      <c r="X1872" s="1167">
        <v>0</v>
      </c>
      <c r="Y1872" s="1167">
        <v>10</v>
      </c>
      <c r="Z1872" s="1167">
        <v>0</v>
      </c>
      <c r="AA1872" s="1167">
        <v>0</v>
      </c>
      <c r="AB1872" s="1167">
        <v>0</v>
      </c>
      <c r="AC1872" s="1167">
        <v>0</v>
      </c>
      <c r="AD1872" s="1167">
        <v>0</v>
      </c>
      <c r="AE1872" s="1167">
        <v>0</v>
      </c>
      <c r="AF1872" s="1167">
        <v>0</v>
      </c>
      <c r="AG1872" s="1167">
        <v>1</v>
      </c>
      <c r="AH1872" s="1167">
        <v>0</v>
      </c>
      <c r="AI1872" s="1167">
        <v>10</v>
      </c>
      <c r="BK1872" s="1167">
        <v>1869</v>
      </c>
    </row>
    <row r="1873" spans="1:63" s="1167" customFormat="1" ht="13.5" customHeight="1">
      <c r="A1873" s="1218">
        <v>44321</v>
      </c>
      <c r="B1873" s="1167" t="s">
        <v>229</v>
      </c>
      <c r="C1873" s="1167" t="s">
        <v>66</v>
      </c>
      <c r="D1873" s="1167">
        <v>2</v>
      </c>
      <c r="E1873" s="1167">
        <v>2</v>
      </c>
      <c r="F1873" s="1167">
        <v>50</v>
      </c>
      <c r="J1873" s="1167">
        <v>100</v>
      </c>
      <c r="K1873" s="1167">
        <v>50</v>
      </c>
      <c r="O1873" s="1167">
        <v>100</v>
      </c>
      <c r="P1873" s="1167">
        <v>50</v>
      </c>
      <c r="T1873" s="1167">
        <v>100</v>
      </c>
      <c r="U1873" s="1167">
        <v>150</v>
      </c>
      <c r="V1873" s="1167">
        <v>0</v>
      </c>
      <c r="W1873" s="1167">
        <v>0</v>
      </c>
      <c r="X1873" s="1167">
        <v>0</v>
      </c>
      <c r="Y1873" s="1167">
        <v>300</v>
      </c>
      <c r="Z1873" s="1167">
        <v>7936</v>
      </c>
      <c r="AA1873" s="1167">
        <v>0</v>
      </c>
      <c r="AB1873" s="1167">
        <v>0</v>
      </c>
      <c r="AC1873" s="1167">
        <v>0</v>
      </c>
      <c r="AD1873" s="1167">
        <v>15872</v>
      </c>
      <c r="AI1873" s="1167">
        <v>0</v>
      </c>
      <c r="AJ1873" s="1167">
        <v>61</v>
      </c>
      <c r="AK1873" s="1167">
        <v>14</v>
      </c>
      <c r="AM1873" s="1167">
        <v>61</v>
      </c>
      <c r="AN1873" s="1167">
        <v>32</v>
      </c>
      <c r="AO1873" s="1167">
        <v>0.16</v>
      </c>
      <c r="AP1873" s="1167">
        <v>61</v>
      </c>
      <c r="AQ1873" s="1167">
        <v>32</v>
      </c>
      <c r="AR1873" s="1167">
        <v>0.28999999999999998</v>
      </c>
      <c r="AS1873" s="1167">
        <v>129</v>
      </c>
      <c r="AT1873" s="1167">
        <v>14</v>
      </c>
      <c r="AV1873" s="1167">
        <v>129</v>
      </c>
      <c r="AW1873" s="1167">
        <v>24</v>
      </c>
      <c r="AX1873" s="1167">
        <v>0.16</v>
      </c>
      <c r="AY1873" s="1167">
        <v>129</v>
      </c>
      <c r="AZ1873" s="1167">
        <v>24</v>
      </c>
      <c r="BA1873" s="1167">
        <v>0.26</v>
      </c>
      <c r="BG1873" s="1167">
        <v>15022.299999999996</v>
      </c>
      <c r="BH1873" s="1167">
        <v>133</v>
      </c>
      <c r="BI1873" s="1167">
        <v>22.199999999999591</v>
      </c>
      <c r="BK1873" s="1167">
        <v>1870</v>
      </c>
    </row>
    <row r="1874" spans="1:63" s="1167" customFormat="1" ht="13.5" customHeight="1">
      <c r="A1874" s="1218">
        <v>44321</v>
      </c>
      <c r="B1874" s="1167" t="s">
        <v>848</v>
      </c>
      <c r="C1874" s="1167" t="s">
        <v>66</v>
      </c>
      <c r="D1874" s="1167">
        <v>2</v>
      </c>
      <c r="E1874" s="1167">
        <v>2</v>
      </c>
      <c r="J1874" s="1167">
        <v>0</v>
      </c>
      <c r="O1874" s="1167">
        <v>0</v>
      </c>
      <c r="T1874" s="1167">
        <v>0</v>
      </c>
      <c r="U1874" s="1167">
        <v>0</v>
      </c>
      <c r="V1874" s="1167">
        <v>0</v>
      </c>
      <c r="W1874" s="1167">
        <v>0</v>
      </c>
      <c r="X1874" s="1167">
        <v>0</v>
      </c>
      <c r="Y1874" s="1167">
        <v>0</v>
      </c>
      <c r="Z1874" s="1167">
        <v>1980</v>
      </c>
      <c r="AA1874" s="1167">
        <v>0</v>
      </c>
      <c r="AB1874" s="1167">
        <v>0</v>
      </c>
      <c r="AC1874" s="1167">
        <v>0</v>
      </c>
      <c r="AD1874" s="1167">
        <v>3960</v>
      </c>
      <c r="AI1874" s="1167">
        <v>0</v>
      </c>
      <c r="BK1874" s="1167">
        <v>1871</v>
      </c>
    </row>
    <row r="1875" spans="1:63" s="1167" customFormat="1" ht="13.5" customHeight="1">
      <c r="A1875" s="1218">
        <v>44321</v>
      </c>
      <c r="B1875" s="1167" t="s">
        <v>202</v>
      </c>
      <c r="C1875" s="1167" t="s">
        <v>66</v>
      </c>
      <c r="D1875" s="1167">
        <v>12.6</v>
      </c>
      <c r="E1875" s="1167">
        <v>12.6</v>
      </c>
      <c r="F1875" s="1167">
        <v>31</v>
      </c>
      <c r="J1875" s="1167">
        <v>390.59999999999997</v>
      </c>
      <c r="K1875" s="1167">
        <v>51</v>
      </c>
      <c r="O1875" s="1167">
        <v>642.6</v>
      </c>
      <c r="P1875" s="1167">
        <v>51</v>
      </c>
      <c r="T1875" s="1167">
        <v>642.6</v>
      </c>
      <c r="U1875" s="1167">
        <v>133</v>
      </c>
      <c r="V1875" s="1167">
        <v>0</v>
      </c>
      <c r="W1875" s="1167">
        <v>0</v>
      </c>
      <c r="X1875" s="1167">
        <v>0</v>
      </c>
      <c r="Y1875" s="1167">
        <v>1675.8000000000002</v>
      </c>
      <c r="Z1875" s="1167">
        <v>2667</v>
      </c>
      <c r="AA1875" s="1167">
        <v>0</v>
      </c>
      <c r="AB1875" s="1167">
        <v>0</v>
      </c>
      <c r="AC1875" s="1167">
        <v>0</v>
      </c>
      <c r="AD1875" s="1167">
        <v>33604.199999999997</v>
      </c>
      <c r="AI1875" s="1167">
        <v>0</v>
      </c>
      <c r="BK1875" s="1167">
        <v>1872</v>
      </c>
    </row>
    <row r="1876" spans="1:63" s="1167" customFormat="1" ht="13.5" customHeight="1">
      <c r="A1876" s="1218">
        <v>44321</v>
      </c>
      <c r="B1876" s="1167" t="s">
        <v>850</v>
      </c>
      <c r="C1876" s="1167" t="s">
        <v>389</v>
      </c>
      <c r="D1876" s="1167">
        <v>10</v>
      </c>
      <c r="E1876" s="1167">
        <v>10</v>
      </c>
      <c r="J1876" s="1167">
        <v>0</v>
      </c>
      <c r="M1876" s="1167">
        <v>0.5</v>
      </c>
      <c r="O1876" s="1167">
        <v>5</v>
      </c>
      <c r="R1876" s="1167">
        <v>0.5</v>
      </c>
      <c r="T1876" s="1167">
        <v>5</v>
      </c>
      <c r="U1876" s="1167">
        <v>0</v>
      </c>
      <c r="V1876" s="1167">
        <v>0</v>
      </c>
      <c r="W1876" s="1167">
        <v>1</v>
      </c>
      <c r="X1876" s="1167">
        <v>0</v>
      </c>
      <c r="Y1876" s="1167">
        <v>10</v>
      </c>
      <c r="Z1876" s="1167">
        <v>0</v>
      </c>
      <c r="AA1876" s="1167">
        <v>0</v>
      </c>
      <c r="AB1876" s="1167">
        <v>1</v>
      </c>
      <c r="AC1876" s="1167">
        <v>0</v>
      </c>
      <c r="AD1876" s="1167">
        <v>10</v>
      </c>
      <c r="AI1876" s="1167">
        <v>0</v>
      </c>
      <c r="BK1876" s="1167">
        <v>1873</v>
      </c>
    </row>
    <row r="1877" spans="1:63" s="1167" customFormat="1" ht="13.5" customHeight="1">
      <c r="A1877" s="1218">
        <v>44321</v>
      </c>
      <c r="B1877" s="1167" t="s">
        <v>851</v>
      </c>
      <c r="C1877" s="1167" t="s">
        <v>389</v>
      </c>
      <c r="D1877" s="1167">
        <v>30</v>
      </c>
      <c r="E1877" s="1167">
        <v>25</v>
      </c>
      <c r="G1877" s="1167">
        <v>1</v>
      </c>
      <c r="J1877" s="1167">
        <v>25</v>
      </c>
      <c r="L1877" s="1167">
        <v>2</v>
      </c>
      <c r="O1877" s="1167">
        <v>50</v>
      </c>
      <c r="Q1877" s="1167">
        <v>2</v>
      </c>
      <c r="T1877" s="1167">
        <v>50</v>
      </c>
      <c r="U1877" s="1167">
        <v>0</v>
      </c>
      <c r="V1877" s="1167">
        <v>5</v>
      </c>
      <c r="W1877" s="1167">
        <v>0</v>
      </c>
      <c r="X1877" s="1167">
        <v>0</v>
      </c>
      <c r="Y1877" s="1167">
        <v>125</v>
      </c>
      <c r="Z1877" s="1167">
        <v>0</v>
      </c>
      <c r="AA1877" s="1167">
        <v>15.5</v>
      </c>
      <c r="AB1877" s="1167">
        <v>0</v>
      </c>
      <c r="AC1877" s="1167">
        <v>0</v>
      </c>
      <c r="AD1877" s="1167">
        <v>387.5</v>
      </c>
      <c r="AI1877" s="1167">
        <v>0</v>
      </c>
      <c r="BK1877" s="1167">
        <v>1874</v>
      </c>
    </row>
    <row r="1878" spans="1:63" s="1167" customFormat="1" ht="13.5" customHeight="1">
      <c r="A1878" s="1218">
        <v>44321</v>
      </c>
      <c r="B1878" s="1167" t="s">
        <v>496</v>
      </c>
      <c r="C1878" s="1167" t="s">
        <v>852</v>
      </c>
      <c r="D1878" s="1167">
        <v>42</v>
      </c>
      <c r="E1878" s="1167">
        <v>42</v>
      </c>
      <c r="H1878" s="1167">
        <v>0.3</v>
      </c>
      <c r="J1878" s="1167">
        <v>12.6</v>
      </c>
      <c r="M1878" s="1167">
        <v>0.6</v>
      </c>
      <c r="O1878" s="1167">
        <v>25.2</v>
      </c>
      <c r="R1878" s="1167">
        <v>0.6</v>
      </c>
      <c r="T1878" s="1167">
        <v>25.2</v>
      </c>
      <c r="U1878" s="1167">
        <v>0</v>
      </c>
      <c r="V1878" s="1167">
        <v>0</v>
      </c>
      <c r="W1878" s="1167">
        <v>1.5</v>
      </c>
      <c r="X1878" s="1167">
        <v>0</v>
      </c>
      <c r="Y1878" s="1167">
        <v>63</v>
      </c>
      <c r="Z1878" s="1167">
        <v>0</v>
      </c>
      <c r="AA1878" s="1167">
        <v>0</v>
      </c>
      <c r="AB1878" s="1167">
        <v>3.8000000000000016</v>
      </c>
      <c r="AC1878" s="1167">
        <v>0</v>
      </c>
      <c r="AD1878" s="1167">
        <v>159.60000000000008</v>
      </c>
      <c r="AI1878" s="1167">
        <v>0</v>
      </c>
      <c r="BK1878" s="1167">
        <v>1875</v>
      </c>
    </row>
    <row r="1879" spans="1:63" s="1167" customFormat="1" ht="13.5" customHeight="1">
      <c r="A1879" s="1218">
        <v>44321</v>
      </c>
      <c r="B1879" s="1167" t="s">
        <v>43</v>
      </c>
      <c r="C1879" s="1167" t="s">
        <v>66</v>
      </c>
      <c r="D1879" s="1167">
        <v>3.5</v>
      </c>
      <c r="E1879" s="1167">
        <v>3.5</v>
      </c>
      <c r="H1879" s="1167">
        <v>0</v>
      </c>
      <c r="J1879" s="1167">
        <v>0</v>
      </c>
      <c r="M1879" s="1167">
        <v>1</v>
      </c>
      <c r="O1879" s="1167">
        <v>3.5</v>
      </c>
      <c r="P1879" s="1167" t="s">
        <v>883</v>
      </c>
      <c r="R1879" s="1167">
        <v>1</v>
      </c>
      <c r="T1879" s="1167">
        <v>3.5</v>
      </c>
      <c r="U1879" s="1167">
        <v>0</v>
      </c>
      <c r="W1879" s="1167">
        <v>2</v>
      </c>
      <c r="X1879" s="1167">
        <v>0</v>
      </c>
      <c r="Y1879" s="1167">
        <v>7</v>
      </c>
      <c r="Z1879" s="1167">
        <v>0</v>
      </c>
      <c r="AA1879" s="1167">
        <v>0</v>
      </c>
      <c r="AB1879" s="1167">
        <v>54</v>
      </c>
      <c r="AC1879" s="1167">
        <v>0</v>
      </c>
      <c r="AD1879" s="1167">
        <v>189</v>
      </c>
      <c r="AI1879" s="1167">
        <v>0</v>
      </c>
      <c r="BK1879" s="1167">
        <v>1876</v>
      </c>
    </row>
    <row r="1880" spans="1:63" s="1167" customFormat="1" ht="13.5" customHeight="1">
      <c r="A1880" s="1218">
        <v>44321</v>
      </c>
      <c r="B1880" s="1167" t="s">
        <v>618</v>
      </c>
      <c r="C1880" s="1167" t="s">
        <v>66</v>
      </c>
      <c r="D1880" s="1167">
        <v>35</v>
      </c>
      <c r="E1880" s="1167">
        <v>35</v>
      </c>
      <c r="H1880" s="1167">
        <v>0.3</v>
      </c>
      <c r="J1880" s="1167">
        <v>10.5</v>
      </c>
      <c r="M1880" s="1167">
        <v>0.6</v>
      </c>
      <c r="O1880" s="1167">
        <v>21</v>
      </c>
      <c r="R1880" s="1167">
        <v>0.6</v>
      </c>
      <c r="T1880" s="1167">
        <v>21</v>
      </c>
      <c r="U1880" s="1167">
        <v>0</v>
      </c>
      <c r="V1880" s="1167">
        <v>0</v>
      </c>
      <c r="W1880" s="1167">
        <v>1.5</v>
      </c>
      <c r="X1880" s="1167">
        <v>0</v>
      </c>
      <c r="Y1880" s="1167">
        <v>52.5</v>
      </c>
      <c r="Z1880" s="1167">
        <v>0</v>
      </c>
      <c r="AA1880" s="1167">
        <v>0</v>
      </c>
      <c r="AB1880" s="1167">
        <v>0.80000000000000071</v>
      </c>
      <c r="AC1880" s="1167">
        <v>0</v>
      </c>
      <c r="AD1880" s="1167">
        <v>28.000000000000025</v>
      </c>
      <c r="AG1880" s="1167">
        <v>10</v>
      </c>
      <c r="AI1880" s="1167">
        <v>350</v>
      </c>
      <c r="BK1880" s="1167">
        <v>1877</v>
      </c>
    </row>
    <row r="1881" spans="1:63" s="1167" customFormat="1" ht="13.5" customHeight="1">
      <c r="A1881" s="1218">
        <v>44321</v>
      </c>
      <c r="B1881" s="1167" t="s">
        <v>44</v>
      </c>
      <c r="C1881" s="1167" t="s">
        <v>66</v>
      </c>
      <c r="D1881" s="1167">
        <v>20</v>
      </c>
      <c r="E1881" s="1167">
        <v>20</v>
      </c>
      <c r="H1881" s="1167">
        <v>0.3</v>
      </c>
      <c r="J1881" s="1167">
        <v>6</v>
      </c>
      <c r="M1881" s="1167">
        <v>0.6</v>
      </c>
      <c r="O1881" s="1167">
        <v>12</v>
      </c>
      <c r="Q1881" s="1167" t="s">
        <v>884</v>
      </c>
      <c r="R1881" s="1167">
        <v>0.6</v>
      </c>
      <c r="T1881" s="1167">
        <v>12</v>
      </c>
      <c r="V1881" s="1167">
        <v>0</v>
      </c>
      <c r="W1881" s="1167">
        <v>1.5</v>
      </c>
      <c r="X1881" s="1167">
        <v>0</v>
      </c>
      <c r="Y1881" s="1167">
        <v>30</v>
      </c>
      <c r="Z1881" s="1167">
        <v>0</v>
      </c>
      <c r="AA1881" s="1167">
        <v>0</v>
      </c>
      <c r="AB1881" s="1167">
        <v>0.80000000000000071</v>
      </c>
      <c r="AC1881" s="1167">
        <v>0</v>
      </c>
      <c r="AD1881" s="1167">
        <v>16.000000000000014</v>
      </c>
      <c r="AG1881" s="1167">
        <v>10</v>
      </c>
      <c r="AI1881" s="1167">
        <v>200</v>
      </c>
      <c r="BK1881" s="1167">
        <v>1878</v>
      </c>
    </row>
    <row r="1882" spans="1:63" s="1167" customFormat="1" ht="13.5" customHeight="1">
      <c r="A1882" s="1218">
        <v>44321</v>
      </c>
      <c r="B1882" s="1167" t="s">
        <v>593</v>
      </c>
      <c r="C1882" s="1167" t="s">
        <v>389</v>
      </c>
      <c r="D1882" s="1167">
        <v>22</v>
      </c>
      <c r="E1882" s="1167">
        <v>22</v>
      </c>
      <c r="H1882" s="1167">
        <v>0.5</v>
      </c>
      <c r="J1882" s="1167">
        <v>11</v>
      </c>
      <c r="M1882" s="1167">
        <v>1</v>
      </c>
      <c r="O1882" s="1167">
        <v>22</v>
      </c>
      <c r="R1882" s="1167">
        <v>3</v>
      </c>
      <c r="T1882" s="1167">
        <v>66</v>
      </c>
      <c r="U1882" s="1167">
        <v>0</v>
      </c>
      <c r="V1882" s="1167">
        <v>0</v>
      </c>
      <c r="W1882" s="1167">
        <v>4.5</v>
      </c>
      <c r="X1882" s="1167">
        <v>0</v>
      </c>
      <c r="Y1882" s="1167">
        <v>99</v>
      </c>
      <c r="Z1882" s="1167">
        <v>0</v>
      </c>
      <c r="AA1882" s="1167">
        <v>0</v>
      </c>
      <c r="AB1882" s="1167">
        <v>25.5</v>
      </c>
      <c r="AC1882" s="1167">
        <v>0</v>
      </c>
      <c r="AD1882" s="1167">
        <v>561</v>
      </c>
      <c r="AI1882" s="1167">
        <v>0</v>
      </c>
      <c r="BK1882" s="1167">
        <v>1879</v>
      </c>
    </row>
    <row r="1883" spans="1:63" s="1167" customFormat="1" ht="13.5" customHeight="1">
      <c r="A1883" s="1218">
        <v>44321</v>
      </c>
      <c r="B1883" s="1167" t="s">
        <v>45</v>
      </c>
      <c r="C1883" s="1167" t="s">
        <v>66</v>
      </c>
      <c r="D1883" s="1167">
        <v>130</v>
      </c>
      <c r="E1883" s="1167">
        <v>90</v>
      </c>
      <c r="F1883" s="1167" t="s">
        <v>885</v>
      </c>
      <c r="G1883" s="1167" t="s">
        <v>886</v>
      </c>
      <c r="J1883" s="1167">
        <v>0</v>
      </c>
      <c r="M1883" s="1167">
        <v>0.1</v>
      </c>
      <c r="O1883" s="1167">
        <v>9</v>
      </c>
      <c r="R1883" s="1167">
        <v>0.1</v>
      </c>
      <c r="T1883" s="1167">
        <v>9</v>
      </c>
      <c r="U1883" s="1167">
        <v>0</v>
      </c>
      <c r="V1883" s="1167">
        <v>0</v>
      </c>
      <c r="W1883" s="1167">
        <v>0.2</v>
      </c>
      <c r="X1883" s="1167">
        <v>0</v>
      </c>
      <c r="Y1883" s="1167">
        <v>18</v>
      </c>
      <c r="Z1883" s="1167">
        <v>0</v>
      </c>
      <c r="AA1883" s="1167">
        <v>0</v>
      </c>
      <c r="AB1883" s="1167">
        <v>1.1999999999999977</v>
      </c>
      <c r="AC1883" s="1167">
        <v>0</v>
      </c>
      <c r="AD1883" s="1167">
        <v>107.9999999999998</v>
      </c>
      <c r="AI1883" s="1167">
        <v>0</v>
      </c>
      <c r="BK1883" s="1167">
        <v>1880</v>
      </c>
    </row>
    <row r="1884" spans="1:63" s="1167" customFormat="1" ht="13.5" customHeight="1">
      <c r="A1884" s="1218">
        <v>44321</v>
      </c>
      <c r="B1884" s="1167" t="s">
        <v>46</v>
      </c>
      <c r="C1884" s="1167" t="s">
        <v>66</v>
      </c>
      <c r="D1884" s="1167">
        <v>35</v>
      </c>
      <c r="E1884" s="1167">
        <v>35</v>
      </c>
      <c r="H1884" s="1167">
        <v>0.1</v>
      </c>
      <c r="J1884" s="1167">
        <v>3.5</v>
      </c>
      <c r="M1884" s="1167">
        <v>0.2</v>
      </c>
      <c r="O1884" s="1167">
        <v>7</v>
      </c>
      <c r="R1884" s="1167">
        <v>0.2</v>
      </c>
      <c r="T1884" s="1167">
        <v>7</v>
      </c>
      <c r="U1884" s="1167">
        <v>0</v>
      </c>
      <c r="V1884" s="1167">
        <v>0</v>
      </c>
      <c r="W1884" s="1167">
        <v>0.5</v>
      </c>
      <c r="X1884" s="1167">
        <v>0</v>
      </c>
      <c r="Y1884" s="1167">
        <v>17.5</v>
      </c>
      <c r="Z1884" s="1167">
        <v>0</v>
      </c>
      <c r="AA1884" s="1167">
        <v>0</v>
      </c>
      <c r="AB1884" s="1167">
        <v>3.3</v>
      </c>
      <c r="AC1884" s="1167">
        <v>0</v>
      </c>
      <c r="AD1884" s="1167">
        <v>115.5</v>
      </c>
      <c r="AI1884" s="1167">
        <v>0</v>
      </c>
      <c r="BK1884" s="1167">
        <v>1881</v>
      </c>
    </row>
    <row r="1885" spans="1:63" s="1167" customFormat="1" ht="13.5" customHeight="1">
      <c r="A1885" s="1218">
        <v>44321</v>
      </c>
      <c r="B1885" s="1167" t="s">
        <v>47</v>
      </c>
      <c r="C1885" s="1167" t="s">
        <v>66</v>
      </c>
      <c r="D1885" s="1167">
        <v>17</v>
      </c>
      <c r="E1885" s="1167">
        <v>17</v>
      </c>
      <c r="J1885" s="1167">
        <v>0</v>
      </c>
      <c r="O1885" s="1167">
        <v>0</v>
      </c>
      <c r="T1885" s="1167">
        <v>0</v>
      </c>
      <c r="U1885" s="1167">
        <v>0</v>
      </c>
      <c r="V1885" s="1167">
        <v>0</v>
      </c>
      <c r="W1885" s="1167">
        <v>0</v>
      </c>
      <c r="X1885" s="1167">
        <v>0</v>
      </c>
      <c r="Y1885" s="1167">
        <v>0</v>
      </c>
      <c r="Z1885" s="1167">
        <v>0</v>
      </c>
      <c r="AA1885" s="1167">
        <v>0</v>
      </c>
      <c r="AB1885" s="1167">
        <v>0</v>
      </c>
      <c r="AC1885" s="1167">
        <v>0</v>
      </c>
      <c r="AD1885" s="1167">
        <v>0</v>
      </c>
      <c r="AI1885" s="1167">
        <v>0</v>
      </c>
      <c r="BK1885" s="1167">
        <v>1882</v>
      </c>
    </row>
    <row r="1886" spans="1:63" s="1167" customFormat="1" ht="13.5" customHeight="1">
      <c r="A1886" s="1218">
        <v>44321</v>
      </c>
      <c r="B1886" s="1167" t="s">
        <v>48</v>
      </c>
      <c r="C1886" s="1167" t="s">
        <v>389</v>
      </c>
      <c r="D1886" s="1167">
        <v>23</v>
      </c>
      <c r="E1886" s="1167">
        <v>23</v>
      </c>
      <c r="H1886" s="1167">
        <v>0.2</v>
      </c>
      <c r="J1886" s="1167">
        <v>4.6000000000000005</v>
      </c>
      <c r="M1886" s="1167">
        <v>0.4</v>
      </c>
      <c r="O1886" s="1167">
        <v>9.2000000000000011</v>
      </c>
      <c r="R1886" s="1167">
        <v>0.4</v>
      </c>
      <c r="T1886" s="1167">
        <v>9.2000000000000011</v>
      </c>
      <c r="U1886" s="1167">
        <v>0</v>
      </c>
      <c r="V1886" s="1167">
        <v>0</v>
      </c>
      <c r="W1886" s="1167">
        <v>1</v>
      </c>
      <c r="X1886" s="1167">
        <v>0</v>
      </c>
      <c r="Y1886" s="1167">
        <v>23</v>
      </c>
      <c r="Z1886" s="1167">
        <v>0</v>
      </c>
      <c r="AA1886" s="1167">
        <v>0</v>
      </c>
      <c r="AB1886" s="1167">
        <v>8.5</v>
      </c>
      <c r="AC1886" s="1167">
        <v>0</v>
      </c>
      <c r="AD1886" s="1167">
        <v>195.5</v>
      </c>
      <c r="AI1886" s="1167">
        <v>0</v>
      </c>
      <c r="BK1886" s="1167">
        <v>1883</v>
      </c>
    </row>
    <row r="1887" spans="1:63" s="1167" customFormat="1" ht="13.5" customHeight="1">
      <c r="A1887" s="1218">
        <v>44321</v>
      </c>
      <c r="B1887" s="1167" t="s">
        <v>164</v>
      </c>
      <c r="C1887" s="1167" t="s">
        <v>66</v>
      </c>
      <c r="D1887" s="1167">
        <v>80</v>
      </c>
      <c r="E1887" s="1167">
        <v>80</v>
      </c>
      <c r="H1887" s="1167">
        <v>0.2</v>
      </c>
      <c r="J1887" s="1167">
        <v>16</v>
      </c>
      <c r="M1887" s="1167">
        <v>0.2</v>
      </c>
      <c r="O1887" s="1167">
        <v>16</v>
      </c>
      <c r="R1887" s="1167">
        <v>0.2</v>
      </c>
      <c r="T1887" s="1167">
        <v>16</v>
      </c>
      <c r="U1887" s="1167">
        <v>0</v>
      </c>
      <c r="V1887" s="1167">
        <v>0</v>
      </c>
      <c r="W1887" s="1167">
        <v>0.60000000000000009</v>
      </c>
      <c r="X1887" s="1167">
        <v>0</v>
      </c>
      <c r="Y1887" s="1167">
        <v>48</v>
      </c>
      <c r="Z1887" s="1167">
        <v>0</v>
      </c>
      <c r="AA1887" s="1167">
        <v>0</v>
      </c>
      <c r="AB1887" s="1167">
        <v>7.3000000000000043</v>
      </c>
      <c r="AC1887" s="1167">
        <v>0</v>
      </c>
      <c r="AD1887" s="1167">
        <v>584.00000000000034</v>
      </c>
      <c r="AI1887" s="1167">
        <v>0</v>
      </c>
      <c r="BK1887" s="1167">
        <v>1884</v>
      </c>
    </row>
    <row r="1888" spans="1:63" s="1167" customFormat="1" ht="13.5" customHeight="1">
      <c r="A1888" s="1218">
        <v>44321</v>
      </c>
      <c r="B1888" s="1167" t="s">
        <v>49</v>
      </c>
      <c r="C1888" s="1167" t="s">
        <v>66</v>
      </c>
      <c r="D1888" s="1167">
        <v>40</v>
      </c>
      <c r="E1888" s="1167">
        <v>40</v>
      </c>
      <c r="H1888" s="1167">
        <v>0.2</v>
      </c>
      <c r="J1888" s="1167">
        <v>8</v>
      </c>
      <c r="M1888" s="1167">
        <v>0.2</v>
      </c>
      <c r="O1888" s="1167">
        <v>8</v>
      </c>
      <c r="R1888" s="1167">
        <v>0.2</v>
      </c>
      <c r="T1888" s="1167">
        <v>8</v>
      </c>
      <c r="U1888" s="1167">
        <v>0</v>
      </c>
      <c r="V1888" s="1167">
        <v>0</v>
      </c>
      <c r="W1888" s="1167">
        <v>0.60000000000000009</v>
      </c>
      <c r="X1888" s="1167">
        <v>0</v>
      </c>
      <c r="Y1888" s="1167">
        <v>24</v>
      </c>
      <c r="Z1888" s="1167">
        <v>0</v>
      </c>
      <c r="AA1888" s="1167">
        <v>0</v>
      </c>
      <c r="AB1888" s="1167">
        <v>4.2999999999999847</v>
      </c>
      <c r="AC1888" s="1167">
        <v>0</v>
      </c>
      <c r="AD1888" s="1167">
        <v>171.99999999999937</v>
      </c>
      <c r="AI1888" s="1167">
        <v>0</v>
      </c>
      <c r="BK1888" s="1167">
        <v>1885</v>
      </c>
    </row>
    <row r="1889" spans="1:63" s="1167" customFormat="1" ht="13.5" customHeight="1">
      <c r="A1889" s="1218">
        <v>44321</v>
      </c>
      <c r="B1889" s="1167" t="s">
        <v>373</v>
      </c>
      <c r="C1889" s="1167" t="s">
        <v>66</v>
      </c>
      <c r="D1889" s="1167">
        <v>43</v>
      </c>
      <c r="E1889" s="1167">
        <v>43</v>
      </c>
      <c r="H1889" s="1167">
        <v>0.5</v>
      </c>
      <c r="J1889" s="1167">
        <v>21.5</v>
      </c>
      <c r="M1889" s="1167">
        <v>1</v>
      </c>
      <c r="O1889" s="1167">
        <v>43</v>
      </c>
      <c r="R1889" s="1167">
        <v>1</v>
      </c>
      <c r="T1889" s="1167">
        <v>43</v>
      </c>
      <c r="U1889" s="1167">
        <v>0</v>
      </c>
      <c r="V1889" s="1167">
        <v>0</v>
      </c>
      <c r="W1889" s="1167">
        <v>2.5</v>
      </c>
      <c r="X1889" s="1167">
        <v>0</v>
      </c>
      <c r="Y1889" s="1167">
        <v>107.5</v>
      </c>
      <c r="Z1889" s="1167">
        <v>0</v>
      </c>
      <c r="AA1889" s="1167">
        <v>0</v>
      </c>
      <c r="AB1889" s="1167">
        <v>5.8000000000000007</v>
      </c>
      <c r="AC1889" s="1167">
        <v>0</v>
      </c>
      <c r="AD1889" s="1167">
        <v>249.40000000000003</v>
      </c>
      <c r="AE1889" s="1167">
        <v>0</v>
      </c>
      <c r="AF1889" s="1167">
        <v>0</v>
      </c>
      <c r="AH1889" s="1167">
        <v>0</v>
      </c>
      <c r="AI1889" s="1167">
        <v>0</v>
      </c>
      <c r="BK1889" s="1167">
        <v>1886</v>
      </c>
    </row>
    <row r="1890" spans="1:63" s="1167" customFormat="1" ht="13.5" customHeight="1">
      <c r="A1890" s="1218">
        <v>44321</v>
      </c>
      <c r="B1890" s="1167" t="s">
        <v>853</v>
      </c>
      <c r="C1890" s="1167" t="s">
        <v>66</v>
      </c>
      <c r="D1890" s="1167">
        <v>30</v>
      </c>
      <c r="E1890" s="1167">
        <v>6</v>
      </c>
      <c r="H1890" s="1167">
        <v>0.5</v>
      </c>
      <c r="J1890" s="1167">
        <v>3</v>
      </c>
      <c r="M1890" s="1167">
        <v>0.5</v>
      </c>
      <c r="O1890" s="1167">
        <v>3</v>
      </c>
      <c r="R1890" s="1167">
        <v>0.5</v>
      </c>
      <c r="T1890" s="1167">
        <v>3</v>
      </c>
      <c r="V1890" s="1167">
        <v>0</v>
      </c>
      <c r="W1890" s="1167">
        <v>1.5</v>
      </c>
      <c r="X1890" s="1167">
        <v>0</v>
      </c>
      <c r="Y1890" s="1167">
        <v>9</v>
      </c>
      <c r="Z1890" s="1167">
        <v>0</v>
      </c>
      <c r="AA1890" s="1167">
        <v>0</v>
      </c>
      <c r="AB1890" s="1167">
        <v>8.5</v>
      </c>
      <c r="AC1890" s="1167">
        <v>0</v>
      </c>
      <c r="AD1890" s="1167">
        <v>51</v>
      </c>
      <c r="AE1890" s="1167">
        <v>0</v>
      </c>
      <c r="AF1890" s="1167">
        <v>0</v>
      </c>
      <c r="AH1890" s="1167">
        <v>0</v>
      </c>
      <c r="AI1890" s="1167">
        <v>0</v>
      </c>
      <c r="BK1890" s="1167">
        <v>1887</v>
      </c>
    </row>
    <row r="1891" spans="1:63" s="1167" customFormat="1" ht="13.5" customHeight="1">
      <c r="A1891" s="1218">
        <v>44321</v>
      </c>
      <c r="B1891" s="1167" t="s">
        <v>176</v>
      </c>
      <c r="C1891" s="1167" t="s">
        <v>389</v>
      </c>
      <c r="D1891" s="1167">
        <v>9</v>
      </c>
      <c r="E1891" s="1167">
        <v>9</v>
      </c>
      <c r="H1891" s="1167">
        <v>0.5</v>
      </c>
      <c r="J1891" s="1167">
        <v>4.5</v>
      </c>
      <c r="K1891" s="1167" t="s">
        <v>887</v>
      </c>
      <c r="M1891" s="1167">
        <v>0.8</v>
      </c>
      <c r="O1891" s="1167">
        <v>7.2</v>
      </c>
      <c r="R1891" s="1167">
        <v>0.7</v>
      </c>
      <c r="T1891" s="1167">
        <v>6.3</v>
      </c>
      <c r="U1891" s="1167">
        <v>0</v>
      </c>
      <c r="V1891" s="1167">
        <v>0</v>
      </c>
      <c r="W1891" s="1167">
        <v>2</v>
      </c>
      <c r="X1891" s="1167">
        <v>0</v>
      </c>
      <c r="Y1891" s="1167">
        <v>18</v>
      </c>
      <c r="Z1891" s="1167">
        <v>0</v>
      </c>
      <c r="AA1891" s="1167">
        <v>0</v>
      </c>
      <c r="AB1891" s="1167">
        <v>0</v>
      </c>
      <c r="AC1891" s="1167">
        <v>0</v>
      </c>
      <c r="AD1891" s="1167">
        <v>0</v>
      </c>
      <c r="AE1891" s="1167">
        <v>0</v>
      </c>
      <c r="AF1891" s="1167">
        <v>0</v>
      </c>
      <c r="AG1891" s="1167">
        <v>20</v>
      </c>
      <c r="AH1891" s="1167">
        <v>0</v>
      </c>
      <c r="AI1891" s="1167">
        <v>180</v>
      </c>
      <c r="BK1891" s="1167">
        <v>1888</v>
      </c>
    </row>
    <row r="1892" spans="1:63" s="1167" customFormat="1" ht="13.5" customHeight="1">
      <c r="A1892" s="1218">
        <v>44321</v>
      </c>
      <c r="B1892" s="1167" t="s">
        <v>158</v>
      </c>
      <c r="C1892" s="1167" t="s">
        <v>66</v>
      </c>
      <c r="D1892" s="1167">
        <v>30</v>
      </c>
      <c r="E1892" s="1167">
        <v>30</v>
      </c>
      <c r="H1892" s="1167">
        <v>0.5</v>
      </c>
      <c r="J1892" s="1167">
        <v>15</v>
      </c>
      <c r="M1892" s="1167">
        <v>0.5</v>
      </c>
      <c r="O1892" s="1167">
        <v>15</v>
      </c>
      <c r="R1892" s="1167">
        <v>0.5</v>
      </c>
      <c r="T1892" s="1167">
        <v>15</v>
      </c>
      <c r="U1892" s="1167">
        <v>0</v>
      </c>
      <c r="V1892" s="1167">
        <v>0</v>
      </c>
      <c r="W1892" s="1167">
        <v>1.5</v>
      </c>
      <c r="X1892" s="1167">
        <v>0</v>
      </c>
      <c r="Y1892" s="1167">
        <v>45</v>
      </c>
      <c r="Z1892" s="1167">
        <v>0</v>
      </c>
      <c r="AA1892" s="1167">
        <v>0</v>
      </c>
      <c r="AB1892" s="1167">
        <v>3.5</v>
      </c>
      <c r="AC1892" s="1167">
        <v>0</v>
      </c>
      <c r="AD1892" s="1167">
        <v>105</v>
      </c>
      <c r="AE1892" s="1167">
        <v>0</v>
      </c>
      <c r="AF1892" s="1167">
        <v>0</v>
      </c>
      <c r="AH1892" s="1167">
        <v>0</v>
      </c>
      <c r="AI1892" s="1167">
        <v>0</v>
      </c>
      <c r="BK1892" s="1167">
        <v>1889</v>
      </c>
    </row>
    <row r="1893" spans="1:63" s="1167" customFormat="1" ht="13.5" customHeight="1">
      <c r="A1893" s="1218">
        <v>44321</v>
      </c>
      <c r="B1893" s="1167" t="s">
        <v>166</v>
      </c>
      <c r="C1893" s="1167" t="s">
        <v>66</v>
      </c>
      <c r="D1893" s="1167">
        <v>30</v>
      </c>
      <c r="E1893" s="1167">
        <v>30</v>
      </c>
      <c r="J1893" s="1167">
        <v>0</v>
      </c>
      <c r="O1893" s="1167">
        <v>0</v>
      </c>
      <c r="R1893" s="1167">
        <v>0.2</v>
      </c>
      <c r="T1893" s="1167">
        <v>6</v>
      </c>
      <c r="U1893" s="1167">
        <v>0</v>
      </c>
      <c r="V1893" s="1167">
        <v>0</v>
      </c>
      <c r="W1893" s="1167">
        <v>0.2</v>
      </c>
      <c r="X1893" s="1167">
        <v>0</v>
      </c>
      <c r="Y1893" s="1167">
        <v>6</v>
      </c>
      <c r="Z1893" s="1167">
        <v>0</v>
      </c>
      <c r="AA1893" s="1167">
        <v>0</v>
      </c>
      <c r="AB1893" s="1167">
        <v>1.6999999999999966</v>
      </c>
      <c r="AC1893" s="1167">
        <v>0</v>
      </c>
      <c r="AD1893" s="1167">
        <v>50.999999999999901</v>
      </c>
      <c r="AE1893" s="1167">
        <v>0</v>
      </c>
      <c r="AF1893" s="1167">
        <v>0</v>
      </c>
      <c r="AH1893" s="1167">
        <v>0</v>
      </c>
      <c r="AI1893" s="1167">
        <v>0</v>
      </c>
      <c r="BK1893" s="1167">
        <v>1890</v>
      </c>
    </row>
    <row r="1894" spans="1:63" s="1167" customFormat="1" ht="13.5" customHeight="1">
      <c r="A1894" s="1218">
        <v>44321</v>
      </c>
      <c r="B1894" s="1167" t="s">
        <v>145</v>
      </c>
      <c r="C1894" s="1167" t="s">
        <v>389</v>
      </c>
      <c r="D1894" s="1167">
        <v>16</v>
      </c>
      <c r="E1894" s="1167">
        <v>16</v>
      </c>
      <c r="H1894" s="1167">
        <v>1</v>
      </c>
      <c r="J1894" s="1167">
        <v>16</v>
      </c>
      <c r="M1894" s="1167">
        <v>1</v>
      </c>
      <c r="O1894" s="1167">
        <v>16</v>
      </c>
      <c r="R1894" s="1167">
        <v>1</v>
      </c>
      <c r="T1894" s="1167">
        <v>16</v>
      </c>
      <c r="U1894" s="1167">
        <v>0</v>
      </c>
      <c r="V1894" s="1167">
        <v>0</v>
      </c>
      <c r="W1894" s="1167">
        <v>3</v>
      </c>
      <c r="X1894" s="1167">
        <v>0</v>
      </c>
      <c r="Y1894" s="1167">
        <v>48</v>
      </c>
      <c r="Z1894" s="1167">
        <v>0</v>
      </c>
      <c r="AA1894" s="1167">
        <v>0</v>
      </c>
      <c r="AB1894" s="1167">
        <v>14</v>
      </c>
      <c r="AC1894" s="1167">
        <v>0</v>
      </c>
      <c r="AD1894" s="1167">
        <v>224</v>
      </c>
      <c r="AE1894" s="1167">
        <v>0</v>
      </c>
      <c r="AF1894" s="1167">
        <v>0</v>
      </c>
      <c r="AH1894" s="1167">
        <v>0</v>
      </c>
      <c r="AI1894" s="1167">
        <v>0</v>
      </c>
      <c r="BK1894" s="1167">
        <v>1891</v>
      </c>
    </row>
    <row r="1895" spans="1:63" s="1167" customFormat="1" ht="13.5" customHeight="1">
      <c r="A1895" s="1218">
        <v>44321</v>
      </c>
      <c r="B1895" s="1167" t="s">
        <v>136</v>
      </c>
      <c r="C1895" s="1167" t="s">
        <v>66</v>
      </c>
      <c r="D1895" s="1167">
        <v>120</v>
      </c>
      <c r="E1895" s="1167">
        <v>120</v>
      </c>
      <c r="H1895" s="1167">
        <v>3</v>
      </c>
      <c r="J1895" s="1167">
        <v>360</v>
      </c>
      <c r="O1895" s="1167">
        <v>0</v>
      </c>
      <c r="P1895" s="1167" t="s">
        <v>883</v>
      </c>
      <c r="T1895" s="1167">
        <v>0</v>
      </c>
      <c r="U1895" s="1167">
        <v>0</v>
      </c>
      <c r="V1895" s="1167">
        <v>0</v>
      </c>
      <c r="W1895" s="1167">
        <v>3</v>
      </c>
      <c r="X1895" s="1167">
        <v>0</v>
      </c>
      <c r="Y1895" s="1167">
        <v>360</v>
      </c>
      <c r="Z1895" s="1167">
        <v>0</v>
      </c>
      <c r="AA1895" s="1167">
        <v>0</v>
      </c>
      <c r="AB1895" s="1167">
        <v>8</v>
      </c>
      <c r="AC1895" s="1167">
        <v>0</v>
      </c>
      <c r="AD1895" s="1167">
        <v>960</v>
      </c>
      <c r="AE1895" s="1167">
        <v>0</v>
      </c>
      <c r="AF1895" s="1167">
        <v>0</v>
      </c>
      <c r="AH1895" s="1167">
        <v>0</v>
      </c>
      <c r="AI1895" s="1167">
        <v>0</v>
      </c>
      <c r="BK1895" s="1167">
        <v>1892</v>
      </c>
    </row>
    <row r="1896" spans="1:63" s="1167" customFormat="1" ht="13.5" customHeight="1">
      <c r="A1896" s="1218">
        <v>44321</v>
      </c>
      <c r="B1896" s="1167" t="s">
        <v>183</v>
      </c>
      <c r="C1896" s="1167" t="s">
        <v>66</v>
      </c>
      <c r="D1896" s="1167">
        <v>30</v>
      </c>
      <c r="E1896" s="1167">
        <v>30</v>
      </c>
      <c r="H1896" s="1167">
        <v>0.1</v>
      </c>
      <c r="J1896" s="1167">
        <v>3</v>
      </c>
      <c r="M1896" s="1167">
        <v>0.2</v>
      </c>
      <c r="O1896" s="1167">
        <v>6</v>
      </c>
      <c r="R1896" s="1167">
        <v>0.2</v>
      </c>
      <c r="T1896" s="1167">
        <v>6</v>
      </c>
      <c r="U1896" s="1167">
        <v>0</v>
      </c>
      <c r="V1896" s="1167">
        <v>0</v>
      </c>
      <c r="W1896" s="1167">
        <v>0.5</v>
      </c>
      <c r="X1896" s="1167">
        <v>0</v>
      </c>
      <c r="Y1896" s="1167">
        <v>15</v>
      </c>
      <c r="Z1896" s="1167">
        <v>0</v>
      </c>
      <c r="AA1896" s="1167">
        <v>0</v>
      </c>
      <c r="AB1896" s="1167">
        <v>3.8</v>
      </c>
      <c r="AC1896" s="1167">
        <v>0</v>
      </c>
      <c r="AD1896" s="1167">
        <v>114</v>
      </c>
      <c r="AE1896" s="1167">
        <v>0</v>
      </c>
      <c r="AF1896" s="1167">
        <v>0</v>
      </c>
      <c r="AH1896" s="1167">
        <v>0</v>
      </c>
      <c r="AI1896" s="1167">
        <v>0</v>
      </c>
      <c r="BK1896" s="1167">
        <v>1893</v>
      </c>
    </row>
    <row r="1897" spans="1:63" s="1167" customFormat="1" ht="13.5" customHeight="1">
      <c r="A1897" s="1218">
        <v>44321</v>
      </c>
      <c r="B1897" s="1167" t="s">
        <v>142</v>
      </c>
      <c r="C1897" s="1167" t="s">
        <v>66</v>
      </c>
      <c r="D1897" s="1167">
        <v>35</v>
      </c>
      <c r="E1897" s="1167">
        <v>35</v>
      </c>
      <c r="H1897" s="1167">
        <v>0.1</v>
      </c>
      <c r="J1897" s="1167">
        <v>3.5</v>
      </c>
      <c r="M1897" s="1167">
        <v>0.2</v>
      </c>
      <c r="O1897" s="1167">
        <v>7</v>
      </c>
      <c r="R1897" s="1167">
        <v>0.2</v>
      </c>
      <c r="T1897" s="1167">
        <v>7</v>
      </c>
      <c r="U1897" s="1167">
        <v>0</v>
      </c>
      <c r="V1897" s="1167">
        <v>0</v>
      </c>
      <c r="W1897" s="1167">
        <v>0.5</v>
      </c>
      <c r="X1897" s="1167">
        <v>0</v>
      </c>
      <c r="Y1897" s="1167">
        <v>17.5</v>
      </c>
      <c r="Z1897" s="1167">
        <v>0</v>
      </c>
      <c r="AA1897" s="1167">
        <v>0</v>
      </c>
      <c r="AB1897" s="1167">
        <v>3.799999999999998</v>
      </c>
      <c r="AC1897" s="1167">
        <v>0</v>
      </c>
      <c r="AD1897" s="1167">
        <v>132.99999999999994</v>
      </c>
      <c r="AE1897" s="1167">
        <v>0</v>
      </c>
      <c r="AF1897" s="1167">
        <v>0</v>
      </c>
      <c r="AH1897" s="1167">
        <v>0</v>
      </c>
      <c r="AI1897" s="1167">
        <v>0</v>
      </c>
      <c r="BK1897" s="1167">
        <v>1894</v>
      </c>
    </row>
    <row r="1898" spans="1:63" s="1167" customFormat="1" ht="13.5" customHeight="1">
      <c r="A1898" s="1218">
        <v>44321</v>
      </c>
      <c r="B1898" s="1167" t="s">
        <v>51</v>
      </c>
      <c r="C1898" s="1167" t="s">
        <v>66</v>
      </c>
      <c r="D1898" s="1167">
        <v>100</v>
      </c>
      <c r="E1898" s="1167">
        <v>100</v>
      </c>
      <c r="H1898" s="1167">
        <v>0.5</v>
      </c>
      <c r="J1898" s="1167">
        <v>50</v>
      </c>
      <c r="O1898" s="1167">
        <v>0</v>
      </c>
      <c r="R1898" s="1167">
        <v>0.5</v>
      </c>
      <c r="T1898" s="1167">
        <v>50</v>
      </c>
      <c r="U1898" s="1167">
        <v>0</v>
      </c>
      <c r="V1898" s="1167">
        <v>0</v>
      </c>
      <c r="W1898" s="1167">
        <v>1</v>
      </c>
      <c r="X1898" s="1167">
        <v>0</v>
      </c>
      <c r="Y1898" s="1167">
        <v>100</v>
      </c>
      <c r="Z1898" s="1167">
        <v>0</v>
      </c>
      <c r="AA1898" s="1167">
        <v>0</v>
      </c>
      <c r="AB1898" s="1167">
        <v>4.3999999999999995</v>
      </c>
      <c r="AC1898" s="1167">
        <v>0</v>
      </c>
      <c r="AD1898" s="1167">
        <v>439.99999999999994</v>
      </c>
      <c r="AE1898" s="1167">
        <v>0</v>
      </c>
      <c r="AF1898" s="1167">
        <v>0</v>
      </c>
      <c r="AH1898" s="1167">
        <v>0</v>
      </c>
      <c r="AI1898" s="1167">
        <v>0</v>
      </c>
      <c r="BK1898" s="1167">
        <v>1895</v>
      </c>
    </row>
    <row r="1899" spans="1:63" s="1167" customFormat="1" ht="13.5" customHeight="1">
      <c r="A1899" s="1218">
        <v>44321</v>
      </c>
      <c r="B1899" s="1167" t="s">
        <v>935</v>
      </c>
      <c r="C1899" s="1167" t="s">
        <v>66</v>
      </c>
      <c r="D1899" s="1167">
        <v>50</v>
      </c>
      <c r="E1899" s="1167">
        <v>50</v>
      </c>
      <c r="H1899" s="1167">
        <v>0.3</v>
      </c>
      <c r="J1899" s="1167">
        <v>15</v>
      </c>
      <c r="M1899" s="1167">
        <v>0.6</v>
      </c>
      <c r="O1899" s="1167">
        <v>30</v>
      </c>
      <c r="R1899" s="1167">
        <v>0.6</v>
      </c>
      <c r="T1899" s="1167">
        <v>30</v>
      </c>
      <c r="U1899" s="1167">
        <v>0</v>
      </c>
      <c r="V1899" s="1167">
        <v>0</v>
      </c>
      <c r="W1899" s="1167">
        <v>1.5</v>
      </c>
      <c r="X1899" s="1167">
        <v>0</v>
      </c>
      <c r="Y1899" s="1167">
        <v>75</v>
      </c>
      <c r="Z1899" s="1167">
        <v>0</v>
      </c>
      <c r="AA1899" s="1167">
        <v>0</v>
      </c>
      <c r="AB1899" s="1167">
        <v>3.9000000000000004</v>
      </c>
      <c r="AC1899" s="1167">
        <v>0</v>
      </c>
      <c r="AD1899" s="1167">
        <v>195.00000000000003</v>
      </c>
      <c r="AE1899" s="1167">
        <v>0</v>
      </c>
      <c r="AF1899" s="1167">
        <v>0</v>
      </c>
      <c r="AH1899" s="1167">
        <v>0</v>
      </c>
      <c r="AI1899" s="1167">
        <v>0</v>
      </c>
      <c r="BK1899" s="1167">
        <v>1896</v>
      </c>
    </row>
    <row r="1900" spans="1:63" s="1167" customFormat="1" ht="13.5" customHeight="1">
      <c r="A1900" s="1218">
        <v>44321</v>
      </c>
      <c r="B1900" s="1167" t="s">
        <v>168</v>
      </c>
      <c r="C1900" s="1167" t="s">
        <v>66</v>
      </c>
      <c r="D1900" s="1167">
        <v>100</v>
      </c>
      <c r="E1900" s="1167">
        <v>92</v>
      </c>
      <c r="J1900" s="1167">
        <v>0</v>
      </c>
      <c r="L1900" s="1167">
        <v>14</v>
      </c>
      <c r="O1900" s="1167">
        <v>1288</v>
      </c>
      <c r="T1900" s="1167">
        <v>0</v>
      </c>
      <c r="U1900" s="1167">
        <v>0</v>
      </c>
      <c r="V1900" s="1167">
        <v>14</v>
      </c>
      <c r="W1900" s="1167">
        <v>0</v>
      </c>
      <c r="X1900" s="1167">
        <v>0</v>
      </c>
      <c r="Y1900" s="1167">
        <v>1288</v>
      </c>
      <c r="Z1900" s="1167">
        <v>0</v>
      </c>
      <c r="AA1900" s="1167">
        <v>0</v>
      </c>
      <c r="AB1900" s="1167">
        <v>0</v>
      </c>
      <c r="AC1900" s="1167">
        <v>0</v>
      </c>
      <c r="AD1900" s="1167">
        <v>0</v>
      </c>
      <c r="AE1900" s="1167">
        <v>0</v>
      </c>
      <c r="AF1900" s="1167">
        <v>14</v>
      </c>
      <c r="AG1900" s="1167">
        <v>0</v>
      </c>
      <c r="AH1900" s="1167">
        <v>0</v>
      </c>
      <c r="AI1900" s="1167">
        <v>1288</v>
      </c>
      <c r="BK1900" s="1167">
        <v>1897</v>
      </c>
    </row>
    <row r="1901" spans="1:63" s="1167" customFormat="1" ht="13.5" customHeight="1">
      <c r="A1901" s="1218">
        <v>44321</v>
      </c>
      <c r="B1901" s="1167" t="s">
        <v>925</v>
      </c>
      <c r="C1901" s="1167" t="s">
        <v>66</v>
      </c>
      <c r="D1901" s="1167">
        <v>125</v>
      </c>
      <c r="E1901" s="1167">
        <v>125</v>
      </c>
      <c r="G1901" s="1167">
        <v>3.5</v>
      </c>
      <c r="H1901" s="1167">
        <v>4</v>
      </c>
      <c r="J1901" s="1167">
        <v>937.5</v>
      </c>
      <c r="L1901" s="1167">
        <v>12</v>
      </c>
      <c r="O1901" s="1167">
        <v>1500</v>
      </c>
      <c r="T1901" s="1167">
        <v>0</v>
      </c>
      <c r="U1901" s="1167">
        <v>0</v>
      </c>
      <c r="V1901" s="1167">
        <v>15.5</v>
      </c>
      <c r="W1901" s="1167">
        <v>4</v>
      </c>
      <c r="X1901" s="1167">
        <v>0</v>
      </c>
      <c r="Y1901" s="1167">
        <v>2437.5</v>
      </c>
      <c r="Z1901" s="1167">
        <v>0</v>
      </c>
      <c r="AA1901" s="1167">
        <v>0</v>
      </c>
      <c r="AB1901" s="1167">
        <v>0</v>
      </c>
      <c r="AC1901" s="1167">
        <v>0</v>
      </c>
      <c r="AD1901" s="1167">
        <v>0</v>
      </c>
      <c r="AE1901" s="1167">
        <v>0</v>
      </c>
      <c r="AF1901" s="1167">
        <v>15.5</v>
      </c>
      <c r="AG1901" s="1167">
        <v>4</v>
      </c>
      <c r="AH1901" s="1167">
        <v>0</v>
      </c>
      <c r="AI1901" s="1167">
        <v>2437.5</v>
      </c>
      <c r="BK1901" s="1167">
        <v>1898</v>
      </c>
    </row>
    <row r="1902" spans="1:63" s="1167" customFormat="1" ht="13.5" customHeight="1">
      <c r="A1902" s="1218">
        <v>44321</v>
      </c>
      <c r="B1902" s="1167" t="s">
        <v>157</v>
      </c>
      <c r="C1902" s="1167" t="s">
        <v>66</v>
      </c>
      <c r="D1902" s="1167">
        <v>140</v>
      </c>
      <c r="E1902" s="1167">
        <v>140</v>
      </c>
      <c r="J1902" s="1167">
        <v>0</v>
      </c>
      <c r="L1902" s="1167">
        <v>6.5</v>
      </c>
      <c r="O1902" s="1167">
        <v>910</v>
      </c>
      <c r="S1902" s="1167" t="s">
        <v>888</v>
      </c>
      <c r="T1902" s="1167">
        <v>0</v>
      </c>
      <c r="U1902" s="1167">
        <v>0</v>
      </c>
      <c r="V1902" s="1167">
        <v>6.5</v>
      </c>
      <c r="W1902" s="1167">
        <v>0</v>
      </c>
      <c r="X1902" s="1167">
        <v>0</v>
      </c>
      <c r="Y1902" s="1167">
        <v>910</v>
      </c>
      <c r="Z1902" s="1167">
        <v>0</v>
      </c>
      <c r="AA1902" s="1167">
        <v>0</v>
      </c>
      <c r="AB1902" s="1167">
        <v>0</v>
      </c>
      <c r="AC1902" s="1167">
        <v>0</v>
      </c>
      <c r="AD1902" s="1167">
        <v>0</v>
      </c>
      <c r="AE1902" s="1167">
        <v>0</v>
      </c>
      <c r="AF1902" s="1167">
        <v>6.5</v>
      </c>
      <c r="AG1902" s="1167">
        <v>0</v>
      </c>
      <c r="AH1902" s="1167">
        <v>0</v>
      </c>
      <c r="AI1902" s="1167">
        <v>910</v>
      </c>
      <c r="BK1902" s="1167">
        <v>1899</v>
      </c>
    </row>
    <row r="1903" spans="1:63" s="1167" customFormat="1" ht="13.5" customHeight="1">
      <c r="A1903" s="1218">
        <v>44321</v>
      </c>
      <c r="B1903" s="1167" t="s">
        <v>140</v>
      </c>
      <c r="C1903" s="1167" t="s">
        <v>786</v>
      </c>
      <c r="D1903" s="1167">
        <v>45</v>
      </c>
      <c r="E1903" s="1167">
        <v>40</v>
      </c>
      <c r="H1903" s="1167" t="s">
        <v>883</v>
      </c>
      <c r="I1903" s="1167" t="s">
        <v>883</v>
      </c>
      <c r="J1903" s="1167">
        <v>0</v>
      </c>
      <c r="L1903" s="1167">
        <v>6</v>
      </c>
      <c r="O1903" s="1167">
        <v>240</v>
      </c>
      <c r="T1903" s="1167">
        <v>0</v>
      </c>
      <c r="U1903" s="1167">
        <v>0</v>
      </c>
      <c r="V1903" s="1167">
        <v>6</v>
      </c>
      <c r="W1903" s="1167">
        <v>0</v>
      </c>
      <c r="X1903" s="1167">
        <v>0</v>
      </c>
      <c r="Y1903" s="1167">
        <v>240</v>
      </c>
      <c r="Z1903" s="1167">
        <v>0</v>
      </c>
      <c r="AA1903" s="1167">
        <v>0</v>
      </c>
      <c r="AB1903" s="1167">
        <v>0</v>
      </c>
      <c r="AC1903" s="1167">
        <v>0</v>
      </c>
      <c r="AD1903" s="1167">
        <v>0</v>
      </c>
      <c r="AE1903" s="1167">
        <v>0</v>
      </c>
      <c r="AF1903" s="1167">
        <v>6</v>
      </c>
      <c r="AG1903" s="1167">
        <v>0</v>
      </c>
      <c r="AH1903" s="1167">
        <v>0</v>
      </c>
      <c r="AI1903" s="1167">
        <v>240</v>
      </c>
      <c r="BK1903" s="1167">
        <v>1900</v>
      </c>
    </row>
    <row r="1904" spans="1:63" s="1167" customFormat="1" ht="13.5" customHeight="1">
      <c r="A1904" s="1218">
        <v>44321</v>
      </c>
      <c r="B1904" s="1167" t="s">
        <v>171</v>
      </c>
      <c r="C1904" s="1167" t="s">
        <v>66</v>
      </c>
      <c r="D1904" s="1167">
        <v>210</v>
      </c>
      <c r="E1904" s="1167">
        <v>210</v>
      </c>
      <c r="J1904" s="1167">
        <v>0</v>
      </c>
      <c r="L1904" s="1167">
        <v>1.5</v>
      </c>
      <c r="O1904" s="1167">
        <v>315</v>
      </c>
      <c r="T1904" s="1167">
        <v>0</v>
      </c>
      <c r="U1904" s="1167">
        <v>0</v>
      </c>
      <c r="V1904" s="1167">
        <v>1.5</v>
      </c>
      <c r="W1904" s="1167">
        <v>0</v>
      </c>
      <c r="X1904" s="1167">
        <v>0</v>
      </c>
      <c r="Y1904" s="1167">
        <v>315</v>
      </c>
      <c r="Z1904" s="1167">
        <v>0</v>
      </c>
      <c r="AA1904" s="1167">
        <v>0</v>
      </c>
      <c r="AB1904" s="1167">
        <v>0</v>
      </c>
      <c r="AC1904" s="1167">
        <v>0</v>
      </c>
      <c r="AD1904" s="1167">
        <v>0</v>
      </c>
      <c r="AE1904" s="1167">
        <v>0</v>
      </c>
      <c r="AF1904" s="1167">
        <v>1.5</v>
      </c>
      <c r="AG1904" s="1167">
        <v>0</v>
      </c>
      <c r="AH1904" s="1167">
        <v>0</v>
      </c>
      <c r="AI1904" s="1167">
        <v>315</v>
      </c>
      <c r="BK1904" s="1167">
        <v>1901</v>
      </c>
    </row>
    <row r="1905" spans="1:63" s="1167" customFormat="1" ht="13.5" customHeight="1">
      <c r="A1905" s="1218">
        <v>44321</v>
      </c>
      <c r="B1905" s="1167" t="s">
        <v>16</v>
      </c>
      <c r="C1905" s="1167" t="s">
        <v>66</v>
      </c>
      <c r="D1905" s="1167">
        <v>145</v>
      </c>
      <c r="E1905" s="1167">
        <v>140</v>
      </c>
      <c r="J1905" s="1167">
        <v>0</v>
      </c>
      <c r="O1905" s="1167">
        <v>0</v>
      </c>
      <c r="Q1905" s="1167">
        <v>5</v>
      </c>
      <c r="T1905" s="1167">
        <v>700</v>
      </c>
      <c r="U1905" s="1167">
        <v>0</v>
      </c>
      <c r="V1905" s="1167">
        <v>5</v>
      </c>
      <c r="W1905" s="1167">
        <v>0</v>
      </c>
      <c r="X1905" s="1167">
        <v>0</v>
      </c>
      <c r="Y1905" s="1167">
        <v>700</v>
      </c>
      <c r="Z1905" s="1167">
        <v>0</v>
      </c>
      <c r="AA1905" s="1167">
        <v>0</v>
      </c>
      <c r="AB1905" s="1167">
        <v>0</v>
      </c>
      <c r="AC1905" s="1167">
        <v>0</v>
      </c>
      <c r="AD1905" s="1167">
        <v>0</v>
      </c>
      <c r="AE1905" s="1167">
        <v>0</v>
      </c>
      <c r="AF1905" s="1167">
        <v>5</v>
      </c>
      <c r="AG1905" s="1167">
        <v>0</v>
      </c>
      <c r="AH1905" s="1167">
        <v>0</v>
      </c>
      <c r="AI1905" s="1167">
        <v>700</v>
      </c>
      <c r="BK1905" s="1167">
        <v>1902</v>
      </c>
    </row>
    <row r="1906" spans="1:63" s="1167" customFormat="1" ht="13.5" customHeight="1">
      <c r="A1906" s="1218">
        <v>44321</v>
      </c>
      <c r="B1906" s="1167" t="s">
        <v>169</v>
      </c>
      <c r="C1906" s="1167" t="s">
        <v>66</v>
      </c>
      <c r="D1906" s="1167">
        <v>90</v>
      </c>
      <c r="E1906" s="1167">
        <v>84</v>
      </c>
      <c r="J1906" s="1167">
        <v>0</v>
      </c>
      <c r="O1906" s="1167">
        <v>0</v>
      </c>
      <c r="Q1906" s="1167">
        <v>14</v>
      </c>
      <c r="T1906" s="1167">
        <v>1176</v>
      </c>
      <c r="U1906" s="1167">
        <v>0</v>
      </c>
      <c r="V1906" s="1167">
        <v>14</v>
      </c>
      <c r="W1906" s="1167">
        <v>0</v>
      </c>
      <c r="X1906" s="1167">
        <v>0</v>
      </c>
      <c r="Y1906" s="1167">
        <v>1176</v>
      </c>
      <c r="Z1906" s="1167">
        <v>0</v>
      </c>
      <c r="AA1906" s="1167">
        <v>0</v>
      </c>
      <c r="AB1906" s="1167">
        <v>0</v>
      </c>
      <c r="AC1906" s="1167">
        <v>0</v>
      </c>
      <c r="AD1906" s="1167">
        <v>0</v>
      </c>
      <c r="AE1906" s="1167">
        <v>0</v>
      </c>
      <c r="AF1906" s="1167">
        <v>14</v>
      </c>
      <c r="AG1906" s="1167">
        <v>0</v>
      </c>
      <c r="AH1906" s="1167">
        <v>0</v>
      </c>
      <c r="AI1906" s="1167">
        <v>1176</v>
      </c>
      <c r="BK1906" s="1167">
        <v>1903</v>
      </c>
    </row>
    <row r="1907" spans="1:63" s="1167" customFormat="1" ht="13.5" customHeight="1">
      <c r="A1907" s="1218">
        <v>44321</v>
      </c>
      <c r="B1907" s="1167" t="s">
        <v>3</v>
      </c>
      <c r="C1907" s="1167" t="s">
        <v>66</v>
      </c>
      <c r="D1907" s="1167">
        <v>12</v>
      </c>
      <c r="E1907" s="1167">
        <v>12</v>
      </c>
      <c r="J1907" s="1167">
        <v>0</v>
      </c>
      <c r="O1907" s="1167">
        <v>0</v>
      </c>
      <c r="Q1907" s="1167">
        <v>18</v>
      </c>
      <c r="T1907" s="1167">
        <v>216</v>
      </c>
      <c r="U1907" s="1167">
        <v>0</v>
      </c>
      <c r="V1907" s="1167">
        <v>18</v>
      </c>
      <c r="W1907" s="1167">
        <v>0</v>
      </c>
      <c r="X1907" s="1167">
        <v>0</v>
      </c>
      <c r="Y1907" s="1167">
        <v>216</v>
      </c>
      <c r="Z1907" s="1167">
        <v>0</v>
      </c>
      <c r="AA1907" s="1167">
        <v>0</v>
      </c>
      <c r="AB1907" s="1167">
        <v>0</v>
      </c>
      <c r="AC1907" s="1167">
        <v>0</v>
      </c>
      <c r="AD1907" s="1167">
        <v>0</v>
      </c>
      <c r="AE1907" s="1167">
        <v>0</v>
      </c>
      <c r="AF1907" s="1167">
        <v>18</v>
      </c>
      <c r="AG1907" s="1167">
        <v>0</v>
      </c>
      <c r="AH1907" s="1167">
        <v>0</v>
      </c>
      <c r="AI1907" s="1167">
        <v>216</v>
      </c>
      <c r="BK1907" s="1167">
        <v>1904</v>
      </c>
    </row>
    <row r="1908" spans="1:63" s="1167" customFormat="1" ht="13.5" customHeight="1">
      <c r="A1908" s="1218">
        <v>44321</v>
      </c>
      <c r="B1908" s="1167" t="s">
        <v>67</v>
      </c>
      <c r="C1908" s="1167" t="s">
        <v>66</v>
      </c>
      <c r="D1908" s="1167">
        <v>30</v>
      </c>
      <c r="E1908" s="1167">
        <v>27</v>
      </c>
      <c r="J1908" s="1167">
        <v>0</v>
      </c>
      <c r="O1908" s="1167">
        <v>0</v>
      </c>
      <c r="Q1908" s="1167">
        <v>15</v>
      </c>
      <c r="T1908" s="1167">
        <v>405</v>
      </c>
      <c r="U1908" s="1167">
        <v>0</v>
      </c>
      <c r="V1908" s="1167">
        <v>15</v>
      </c>
      <c r="W1908" s="1167">
        <v>0</v>
      </c>
      <c r="X1908" s="1167">
        <v>0</v>
      </c>
      <c r="Y1908" s="1167">
        <v>405</v>
      </c>
      <c r="Z1908" s="1167">
        <v>0</v>
      </c>
      <c r="AA1908" s="1167">
        <v>0</v>
      </c>
      <c r="AB1908" s="1167">
        <v>0</v>
      </c>
      <c r="AC1908" s="1167">
        <v>0</v>
      </c>
      <c r="AD1908" s="1167">
        <v>0</v>
      </c>
      <c r="AE1908" s="1167">
        <v>0</v>
      </c>
      <c r="AF1908" s="1167">
        <v>15</v>
      </c>
      <c r="AG1908" s="1167">
        <v>0</v>
      </c>
      <c r="AH1908" s="1167">
        <v>0</v>
      </c>
      <c r="AI1908" s="1167">
        <v>405</v>
      </c>
      <c r="BK1908" s="1167">
        <v>1905</v>
      </c>
    </row>
    <row r="1909" spans="1:63" s="1167" customFormat="1" ht="13.5" customHeight="1">
      <c r="A1909" s="1218">
        <v>44321</v>
      </c>
      <c r="B1909" s="1167" t="s">
        <v>899</v>
      </c>
      <c r="C1909" s="1167" t="s">
        <v>66</v>
      </c>
      <c r="D1909" s="1167">
        <v>100</v>
      </c>
      <c r="E1909" s="1167">
        <v>100</v>
      </c>
      <c r="J1909" s="1167">
        <v>0</v>
      </c>
      <c r="O1909" s="1167">
        <v>0</v>
      </c>
      <c r="Q1909" s="1167">
        <v>2</v>
      </c>
      <c r="T1909" s="1167">
        <v>200</v>
      </c>
      <c r="U1909" s="1167">
        <v>0</v>
      </c>
      <c r="V1909" s="1167">
        <v>2</v>
      </c>
      <c r="W1909" s="1167">
        <v>0</v>
      </c>
      <c r="X1909" s="1167">
        <v>0</v>
      </c>
      <c r="Y1909" s="1167">
        <v>200</v>
      </c>
      <c r="Z1909" s="1167">
        <v>0</v>
      </c>
      <c r="AA1909" s="1167">
        <v>0</v>
      </c>
      <c r="AB1909" s="1167">
        <v>0</v>
      </c>
      <c r="AC1909" s="1167">
        <v>0</v>
      </c>
      <c r="AD1909" s="1167">
        <v>0</v>
      </c>
      <c r="AE1909" s="1167">
        <v>0</v>
      </c>
      <c r="AF1909" s="1167">
        <v>2</v>
      </c>
      <c r="AG1909" s="1167">
        <v>0</v>
      </c>
      <c r="AH1909" s="1167">
        <v>0</v>
      </c>
      <c r="AI1909" s="1167">
        <v>200</v>
      </c>
      <c r="BK1909" s="1167">
        <v>1906</v>
      </c>
    </row>
    <row r="1910" spans="1:63" s="1167" customFormat="1" ht="13.5" customHeight="1">
      <c r="A1910" s="1218">
        <v>44321</v>
      </c>
      <c r="B1910" s="1167" t="s">
        <v>488</v>
      </c>
      <c r="C1910" s="1167" t="s">
        <v>66</v>
      </c>
      <c r="D1910" s="1167">
        <v>110</v>
      </c>
      <c r="E1910" s="1167">
        <v>106</v>
      </c>
      <c r="J1910" s="1167">
        <v>0</v>
      </c>
      <c r="O1910" s="1167">
        <v>0</v>
      </c>
      <c r="T1910" s="1167">
        <v>0</v>
      </c>
      <c r="U1910" s="1167">
        <v>0</v>
      </c>
      <c r="V1910" s="1167">
        <v>0</v>
      </c>
      <c r="W1910" s="1167">
        <v>0</v>
      </c>
      <c r="X1910" s="1167">
        <v>0</v>
      </c>
      <c r="Y1910" s="1167">
        <v>0</v>
      </c>
      <c r="Z1910" s="1167">
        <v>0</v>
      </c>
      <c r="AA1910" s="1167">
        <v>0</v>
      </c>
      <c r="AB1910" s="1167">
        <v>0</v>
      </c>
      <c r="AC1910" s="1167">
        <v>0</v>
      </c>
      <c r="AD1910" s="1167">
        <v>0</v>
      </c>
      <c r="AE1910" s="1167">
        <v>0</v>
      </c>
      <c r="AF1910" s="1167">
        <v>0</v>
      </c>
      <c r="AG1910" s="1167">
        <v>0</v>
      </c>
      <c r="AH1910" s="1167">
        <v>0</v>
      </c>
      <c r="AI1910" s="1167">
        <v>0</v>
      </c>
      <c r="BK1910" s="1167">
        <v>1907</v>
      </c>
    </row>
    <row r="1911" spans="1:63" s="1167" customFormat="1" ht="13.5" customHeight="1">
      <c r="A1911" s="1218">
        <v>44321</v>
      </c>
      <c r="B1911" s="1167" t="s">
        <v>83</v>
      </c>
      <c r="C1911" s="1167" t="s">
        <v>786</v>
      </c>
      <c r="D1911" s="1167">
        <v>10</v>
      </c>
      <c r="E1911" s="1167">
        <v>10</v>
      </c>
      <c r="J1911" s="1167">
        <v>0</v>
      </c>
      <c r="M1911" s="1167">
        <v>20</v>
      </c>
      <c r="O1911" s="1167">
        <v>200</v>
      </c>
      <c r="R1911" s="1167">
        <v>20</v>
      </c>
      <c r="T1911" s="1167">
        <v>200</v>
      </c>
      <c r="U1911" s="1167">
        <v>0</v>
      </c>
      <c r="V1911" s="1167">
        <v>0</v>
      </c>
      <c r="W1911" s="1167">
        <v>40</v>
      </c>
      <c r="X1911" s="1167">
        <v>0</v>
      </c>
      <c r="Y1911" s="1167">
        <v>400</v>
      </c>
      <c r="Z1911" s="1167">
        <v>0</v>
      </c>
      <c r="AA1911" s="1167">
        <v>0</v>
      </c>
      <c r="AB1911" s="1167">
        <v>0</v>
      </c>
      <c r="AC1911" s="1167">
        <v>0</v>
      </c>
      <c r="AD1911" s="1167">
        <v>0</v>
      </c>
      <c r="AE1911" s="1167">
        <v>0</v>
      </c>
      <c r="AF1911" s="1167">
        <v>0</v>
      </c>
      <c r="AG1911" s="1167">
        <v>40</v>
      </c>
      <c r="AH1911" s="1167">
        <v>0</v>
      </c>
      <c r="AI1911" s="1167">
        <v>400</v>
      </c>
      <c r="BK1911" s="1167">
        <v>1908</v>
      </c>
    </row>
    <row r="1912" spans="1:63" s="1167" customFormat="1" ht="13.5" customHeight="1">
      <c r="A1912" s="1218">
        <v>44321</v>
      </c>
      <c r="B1912" s="1167" t="s">
        <v>78</v>
      </c>
      <c r="C1912" s="1167" t="s">
        <v>66</v>
      </c>
      <c r="D1912" s="1167">
        <v>10</v>
      </c>
      <c r="E1912" s="1167">
        <v>7</v>
      </c>
      <c r="J1912" s="1167">
        <v>0</v>
      </c>
      <c r="O1912" s="1167">
        <v>0</v>
      </c>
      <c r="R1912" s="1167">
        <v>32</v>
      </c>
      <c r="T1912" s="1167">
        <v>224</v>
      </c>
      <c r="U1912" s="1167">
        <v>0</v>
      </c>
      <c r="V1912" s="1167">
        <v>0</v>
      </c>
      <c r="W1912" s="1167">
        <v>32</v>
      </c>
      <c r="X1912" s="1167">
        <v>0</v>
      </c>
      <c r="Y1912" s="1167">
        <v>224</v>
      </c>
      <c r="Z1912" s="1167">
        <v>0</v>
      </c>
      <c r="AA1912" s="1167">
        <v>0</v>
      </c>
      <c r="AB1912" s="1167">
        <v>0</v>
      </c>
      <c r="AC1912" s="1167">
        <v>0</v>
      </c>
      <c r="AD1912" s="1167">
        <v>0</v>
      </c>
      <c r="AE1912" s="1167">
        <v>0</v>
      </c>
      <c r="AF1912" s="1167">
        <v>0</v>
      </c>
      <c r="AG1912" s="1167">
        <v>32</v>
      </c>
      <c r="AH1912" s="1167">
        <v>0</v>
      </c>
      <c r="AI1912" s="1167">
        <v>224</v>
      </c>
      <c r="BK1912" s="1167">
        <v>1909</v>
      </c>
    </row>
    <row r="1913" spans="1:63" s="1167" customFormat="1" ht="13.5" customHeight="1">
      <c r="A1913" s="1218">
        <v>44321</v>
      </c>
      <c r="B1913" s="1167" t="s">
        <v>17</v>
      </c>
      <c r="C1913" s="1167" t="s">
        <v>66</v>
      </c>
      <c r="D1913" s="1167">
        <v>5</v>
      </c>
      <c r="E1913" s="1167">
        <v>4</v>
      </c>
      <c r="J1913" s="1167">
        <v>0</v>
      </c>
      <c r="M1913" s="1167">
        <v>30</v>
      </c>
      <c r="O1913" s="1167">
        <v>120</v>
      </c>
      <c r="T1913" s="1167">
        <v>0</v>
      </c>
      <c r="U1913" s="1167">
        <v>0</v>
      </c>
      <c r="V1913" s="1167">
        <v>0</v>
      </c>
      <c r="W1913" s="1167">
        <v>30</v>
      </c>
      <c r="X1913" s="1167">
        <v>0</v>
      </c>
      <c r="Y1913" s="1167">
        <v>120</v>
      </c>
      <c r="Z1913" s="1167">
        <v>0</v>
      </c>
      <c r="AA1913" s="1167">
        <v>0</v>
      </c>
      <c r="AB1913" s="1167">
        <v>0</v>
      </c>
      <c r="AC1913" s="1167">
        <v>0</v>
      </c>
      <c r="AD1913" s="1167">
        <v>0</v>
      </c>
      <c r="AE1913" s="1167">
        <v>0</v>
      </c>
      <c r="AF1913" s="1167">
        <v>0</v>
      </c>
      <c r="AG1913" s="1167">
        <v>30</v>
      </c>
      <c r="AH1913" s="1167">
        <v>0</v>
      </c>
      <c r="AI1913" s="1167">
        <v>120</v>
      </c>
      <c r="BK1913" s="1167">
        <v>1910</v>
      </c>
    </row>
    <row r="1914" spans="1:63" s="1167" customFormat="1" ht="13.5" customHeight="1">
      <c r="A1914" s="1218">
        <v>44321</v>
      </c>
      <c r="B1914" s="1167" t="s">
        <v>478</v>
      </c>
      <c r="C1914" s="1167" t="s">
        <v>66</v>
      </c>
      <c r="D1914" s="1167">
        <v>12</v>
      </c>
      <c r="E1914" s="1167">
        <v>12</v>
      </c>
      <c r="H1914" s="1167">
        <v>18</v>
      </c>
      <c r="J1914" s="1167">
        <v>216</v>
      </c>
      <c r="O1914" s="1167">
        <v>0</v>
      </c>
      <c r="T1914" s="1167">
        <v>0</v>
      </c>
      <c r="U1914" s="1167">
        <v>0</v>
      </c>
      <c r="V1914" s="1167">
        <v>0</v>
      </c>
      <c r="W1914" s="1167">
        <v>18</v>
      </c>
      <c r="X1914" s="1167">
        <v>0</v>
      </c>
      <c r="Y1914" s="1167">
        <v>216</v>
      </c>
      <c r="Z1914" s="1167">
        <v>0</v>
      </c>
      <c r="AA1914" s="1167">
        <v>0</v>
      </c>
      <c r="AB1914" s="1167">
        <v>0</v>
      </c>
      <c r="AC1914" s="1167">
        <v>0</v>
      </c>
      <c r="AD1914" s="1167">
        <v>0</v>
      </c>
      <c r="AE1914" s="1167">
        <v>0</v>
      </c>
      <c r="AF1914" s="1167">
        <v>0</v>
      </c>
      <c r="AG1914" s="1167">
        <v>18</v>
      </c>
      <c r="AH1914" s="1167">
        <v>0</v>
      </c>
      <c r="AI1914" s="1167">
        <v>216</v>
      </c>
      <c r="BK1914" s="1167">
        <v>1911</v>
      </c>
    </row>
    <row r="1915" spans="1:63" s="1167" customFormat="1" ht="13.5" customHeight="1">
      <c r="A1915" s="1218">
        <v>44321</v>
      </c>
      <c r="B1915" s="1167" t="s">
        <v>60</v>
      </c>
      <c r="C1915" s="1167" t="s">
        <v>66</v>
      </c>
      <c r="D1915" s="1167">
        <v>20</v>
      </c>
      <c r="E1915" s="1167">
        <v>20</v>
      </c>
      <c r="H1915" s="1167">
        <v>0.5</v>
      </c>
      <c r="J1915" s="1167">
        <v>10</v>
      </c>
      <c r="M1915" s="1167">
        <v>1</v>
      </c>
      <c r="O1915" s="1167">
        <v>20</v>
      </c>
      <c r="R1915" s="1167">
        <v>1</v>
      </c>
      <c r="T1915" s="1167">
        <v>20</v>
      </c>
      <c r="U1915" s="1167">
        <v>0</v>
      </c>
      <c r="V1915" s="1167">
        <v>0</v>
      </c>
      <c r="W1915" s="1167">
        <v>2.5</v>
      </c>
      <c r="X1915" s="1167">
        <v>0</v>
      </c>
      <c r="Y1915" s="1167">
        <v>50</v>
      </c>
      <c r="Z1915" s="1167">
        <v>0</v>
      </c>
      <c r="AA1915" s="1167">
        <v>0</v>
      </c>
      <c r="AB1915" s="1167">
        <v>0</v>
      </c>
      <c r="AC1915" s="1167">
        <v>0</v>
      </c>
      <c r="AD1915" s="1167">
        <v>0</v>
      </c>
      <c r="AE1915" s="1167">
        <v>0</v>
      </c>
      <c r="AF1915" s="1167">
        <v>0</v>
      </c>
      <c r="AG1915" s="1167">
        <v>2.5</v>
      </c>
      <c r="AH1915" s="1167">
        <v>0</v>
      </c>
      <c r="AI1915" s="1167">
        <v>50</v>
      </c>
      <c r="BK1915" s="1167">
        <v>1912</v>
      </c>
    </row>
    <row r="1916" spans="1:63" s="1167" customFormat="1" ht="13.5" customHeight="1">
      <c r="A1916" s="1218">
        <v>44321</v>
      </c>
      <c r="B1916" s="1167" t="s">
        <v>61</v>
      </c>
      <c r="C1916" s="1167" t="s">
        <v>66</v>
      </c>
      <c r="D1916" s="1167">
        <v>20</v>
      </c>
      <c r="E1916" s="1167">
        <v>20</v>
      </c>
      <c r="H1916" s="1167">
        <v>0.4</v>
      </c>
      <c r="J1916" s="1167">
        <v>8</v>
      </c>
      <c r="M1916" s="1167">
        <v>0.6</v>
      </c>
      <c r="O1916" s="1167">
        <v>12</v>
      </c>
      <c r="R1916" s="1167">
        <v>0.6</v>
      </c>
      <c r="T1916" s="1167">
        <v>12</v>
      </c>
      <c r="U1916" s="1167">
        <v>0</v>
      </c>
      <c r="V1916" s="1167">
        <v>0</v>
      </c>
      <c r="W1916" s="1167">
        <v>1.6</v>
      </c>
      <c r="X1916" s="1167">
        <v>0</v>
      </c>
      <c r="Y1916" s="1167">
        <v>32</v>
      </c>
      <c r="Z1916" s="1167">
        <v>0</v>
      </c>
      <c r="AA1916" s="1167">
        <v>0</v>
      </c>
      <c r="AB1916" s="1167">
        <v>0</v>
      </c>
      <c r="AC1916" s="1167">
        <v>0</v>
      </c>
      <c r="AD1916" s="1167">
        <v>0</v>
      </c>
      <c r="AE1916" s="1167">
        <v>0</v>
      </c>
      <c r="AF1916" s="1167">
        <v>0</v>
      </c>
      <c r="AG1916" s="1167">
        <v>1.6</v>
      </c>
      <c r="AH1916" s="1167">
        <v>0</v>
      </c>
      <c r="AI1916" s="1167">
        <v>32</v>
      </c>
      <c r="BK1916" s="1167">
        <v>1913</v>
      </c>
    </row>
    <row r="1917" spans="1:63" s="1167" customFormat="1" ht="13.5" customHeight="1">
      <c r="A1917" s="1218">
        <v>44321</v>
      </c>
      <c r="B1917" s="1167" t="s">
        <v>160</v>
      </c>
      <c r="C1917" s="1167" t="s">
        <v>66</v>
      </c>
      <c r="D1917" s="1167">
        <v>14</v>
      </c>
      <c r="E1917" s="1167">
        <v>12</v>
      </c>
      <c r="J1917" s="1167">
        <v>0</v>
      </c>
      <c r="M1917" s="1167">
        <v>1</v>
      </c>
      <c r="O1917" s="1167">
        <v>12</v>
      </c>
      <c r="R1917" s="1167">
        <v>3</v>
      </c>
      <c r="T1917" s="1167">
        <v>36</v>
      </c>
      <c r="U1917" s="1167">
        <v>0</v>
      </c>
      <c r="V1917" s="1167">
        <v>0</v>
      </c>
      <c r="W1917" s="1167">
        <v>4</v>
      </c>
      <c r="X1917" s="1167">
        <v>0</v>
      </c>
      <c r="Y1917" s="1167">
        <v>48</v>
      </c>
      <c r="Z1917" s="1167">
        <v>0</v>
      </c>
      <c r="AA1917" s="1167">
        <v>0</v>
      </c>
      <c r="AB1917" s="1167">
        <v>0</v>
      </c>
      <c r="AC1917" s="1167">
        <v>0</v>
      </c>
      <c r="AD1917" s="1167">
        <v>0</v>
      </c>
      <c r="AE1917" s="1167">
        <v>0</v>
      </c>
      <c r="AF1917" s="1167">
        <v>0</v>
      </c>
      <c r="AG1917" s="1167">
        <v>4</v>
      </c>
      <c r="AH1917" s="1167">
        <v>0</v>
      </c>
      <c r="AI1917" s="1167">
        <v>48</v>
      </c>
      <c r="BK1917" s="1167">
        <v>1914</v>
      </c>
    </row>
    <row r="1918" spans="1:63" s="1167" customFormat="1" ht="13.5" customHeight="1">
      <c r="A1918" s="1218">
        <v>44321</v>
      </c>
      <c r="B1918" s="1167" t="s">
        <v>161</v>
      </c>
      <c r="C1918" s="1167" t="s">
        <v>389</v>
      </c>
      <c r="D1918" s="1167">
        <v>13</v>
      </c>
      <c r="E1918" s="1167">
        <v>13</v>
      </c>
      <c r="J1918" s="1167">
        <v>0</v>
      </c>
      <c r="M1918" s="1167">
        <v>4</v>
      </c>
      <c r="O1918" s="1167">
        <v>52</v>
      </c>
      <c r="T1918" s="1167">
        <v>0</v>
      </c>
      <c r="U1918" s="1167">
        <v>0</v>
      </c>
      <c r="V1918" s="1167">
        <v>0</v>
      </c>
      <c r="W1918" s="1167">
        <v>4</v>
      </c>
      <c r="X1918" s="1167">
        <v>0</v>
      </c>
      <c r="Y1918" s="1167">
        <v>52</v>
      </c>
      <c r="Z1918" s="1167">
        <v>0</v>
      </c>
      <c r="AA1918" s="1167">
        <v>0</v>
      </c>
      <c r="AB1918" s="1167">
        <v>0</v>
      </c>
      <c r="AC1918" s="1167">
        <v>0</v>
      </c>
      <c r="AD1918" s="1167">
        <v>0</v>
      </c>
      <c r="AE1918" s="1167">
        <v>0</v>
      </c>
      <c r="AF1918" s="1167">
        <v>0</v>
      </c>
      <c r="AG1918" s="1167">
        <v>4</v>
      </c>
      <c r="AH1918" s="1167">
        <v>0</v>
      </c>
      <c r="AI1918" s="1167">
        <v>52</v>
      </c>
      <c r="BK1918" s="1167">
        <v>1915</v>
      </c>
    </row>
    <row r="1919" spans="1:63" s="1167" customFormat="1" ht="13.5" customHeight="1">
      <c r="A1919" s="1218">
        <v>44321</v>
      </c>
      <c r="B1919" s="1167" t="s">
        <v>896</v>
      </c>
      <c r="C1919" s="1167" t="s">
        <v>66</v>
      </c>
      <c r="D1919" s="1167">
        <v>10</v>
      </c>
      <c r="E1919" s="1167">
        <v>10</v>
      </c>
      <c r="H1919" s="1167">
        <v>5</v>
      </c>
      <c r="J1919" s="1167">
        <v>50</v>
      </c>
      <c r="O1919" s="1167">
        <v>0</v>
      </c>
      <c r="R1919" s="1167">
        <v>5</v>
      </c>
      <c r="T1919" s="1167">
        <v>50</v>
      </c>
      <c r="U1919" s="1167">
        <v>0</v>
      </c>
      <c r="V1919" s="1167">
        <v>0</v>
      </c>
      <c r="W1919" s="1167">
        <v>10</v>
      </c>
      <c r="X1919" s="1167">
        <v>0</v>
      </c>
      <c r="Y1919" s="1167">
        <v>100</v>
      </c>
      <c r="Z1919" s="1167">
        <v>0</v>
      </c>
      <c r="AA1919" s="1167">
        <v>0</v>
      </c>
      <c r="AB1919" s="1167">
        <v>0</v>
      </c>
      <c r="AC1919" s="1167">
        <v>0</v>
      </c>
      <c r="AD1919" s="1167">
        <v>0</v>
      </c>
      <c r="AE1919" s="1167">
        <v>0</v>
      </c>
      <c r="AF1919" s="1167">
        <v>0</v>
      </c>
      <c r="AG1919" s="1167">
        <v>10</v>
      </c>
      <c r="AH1919" s="1167">
        <v>0</v>
      </c>
      <c r="AI1919" s="1167">
        <v>100</v>
      </c>
      <c r="BK1919" s="1167">
        <v>1916</v>
      </c>
    </row>
    <row r="1920" spans="1:63" s="1167" customFormat="1" ht="13.5" customHeight="1">
      <c r="A1920" s="1218">
        <v>44321</v>
      </c>
      <c r="B1920" s="1167" t="s">
        <v>893</v>
      </c>
      <c r="C1920" s="1167" t="s">
        <v>66</v>
      </c>
      <c r="D1920" s="1167">
        <v>25</v>
      </c>
      <c r="E1920" s="1167">
        <v>25</v>
      </c>
      <c r="J1920" s="1167">
        <v>0</v>
      </c>
      <c r="M1920" s="1167">
        <v>5</v>
      </c>
      <c r="O1920" s="1167">
        <v>125</v>
      </c>
      <c r="T1920" s="1167">
        <v>0</v>
      </c>
      <c r="U1920" s="1167">
        <v>0</v>
      </c>
      <c r="V1920" s="1167">
        <v>0</v>
      </c>
      <c r="W1920" s="1167">
        <v>5</v>
      </c>
      <c r="X1920" s="1167">
        <v>0</v>
      </c>
      <c r="Y1920" s="1167">
        <v>125</v>
      </c>
      <c r="Z1920" s="1167">
        <v>0</v>
      </c>
      <c r="AA1920" s="1167">
        <v>0</v>
      </c>
      <c r="AB1920" s="1167">
        <v>0</v>
      </c>
      <c r="AC1920" s="1167">
        <v>0</v>
      </c>
      <c r="AD1920" s="1167">
        <v>0</v>
      </c>
      <c r="AE1920" s="1167">
        <v>0</v>
      </c>
      <c r="AF1920" s="1167">
        <v>0</v>
      </c>
      <c r="AG1920" s="1167">
        <v>5</v>
      </c>
      <c r="AH1920" s="1167">
        <v>0</v>
      </c>
      <c r="AI1920" s="1167">
        <v>125</v>
      </c>
      <c r="BK1920" s="1167">
        <v>1917</v>
      </c>
    </row>
    <row r="1921" spans="1:63" s="1167" customFormat="1" ht="13.5" customHeight="1">
      <c r="A1921" s="1218">
        <v>44321</v>
      </c>
      <c r="B1921" s="1167" t="s">
        <v>126</v>
      </c>
      <c r="C1921" s="1167" t="s">
        <v>66</v>
      </c>
      <c r="D1921" s="1167">
        <v>15</v>
      </c>
      <c r="E1921" s="1167">
        <v>15</v>
      </c>
      <c r="J1921" s="1167">
        <v>0</v>
      </c>
      <c r="M1921" s="1167">
        <v>4</v>
      </c>
      <c r="O1921" s="1167">
        <v>60</v>
      </c>
      <c r="T1921" s="1167">
        <v>0</v>
      </c>
      <c r="U1921" s="1167">
        <v>0</v>
      </c>
      <c r="V1921" s="1167">
        <v>0</v>
      </c>
      <c r="W1921" s="1167">
        <v>4</v>
      </c>
      <c r="X1921" s="1167">
        <v>0</v>
      </c>
      <c r="Y1921" s="1167">
        <v>60</v>
      </c>
      <c r="Z1921" s="1167">
        <v>0</v>
      </c>
      <c r="AA1921" s="1167">
        <v>0</v>
      </c>
      <c r="AB1921" s="1167">
        <v>0</v>
      </c>
      <c r="AC1921" s="1167">
        <v>0</v>
      </c>
      <c r="AD1921" s="1167">
        <v>0</v>
      </c>
      <c r="AE1921" s="1167">
        <v>0</v>
      </c>
      <c r="AF1921" s="1167">
        <v>0</v>
      </c>
      <c r="AG1921" s="1167">
        <v>4</v>
      </c>
      <c r="AH1921" s="1167">
        <v>0</v>
      </c>
      <c r="AI1921" s="1167">
        <v>60</v>
      </c>
      <c r="BK1921" s="1167">
        <v>1918</v>
      </c>
    </row>
    <row r="1922" spans="1:63" s="1167" customFormat="1" ht="13.5" customHeight="1">
      <c r="A1922" s="1218">
        <v>44321</v>
      </c>
      <c r="B1922" s="1167" t="s">
        <v>918</v>
      </c>
      <c r="C1922" s="1167" t="s">
        <v>66</v>
      </c>
      <c r="D1922" s="1167">
        <v>15</v>
      </c>
      <c r="E1922" s="1167">
        <v>15</v>
      </c>
      <c r="J1922" s="1167">
        <v>0</v>
      </c>
      <c r="O1922" s="1167">
        <v>0</v>
      </c>
      <c r="T1922" s="1167">
        <v>0</v>
      </c>
      <c r="U1922" s="1167">
        <v>0</v>
      </c>
      <c r="V1922" s="1167">
        <v>0</v>
      </c>
      <c r="W1922" s="1167">
        <v>0</v>
      </c>
      <c r="X1922" s="1167">
        <v>0</v>
      </c>
      <c r="Y1922" s="1167">
        <v>0</v>
      </c>
      <c r="Z1922" s="1167">
        <v>0</v>
      </c>
      <c r="AA1922" s="1167">
        <v>0</v>
      </c>
      <c r="AB1922" s="1167">
        <v>0</v>
      </c>
      <c r="AC1922" s="1167">
        <v>0</v>
      </c>
      <c r="AD1922" s="1167">
        <v>0</v>
      </c>
      <c r="AE1922" s="1167">
        <v>0</v>
      </c>
      <c r="AF1922" s="1167">
        <v>0</v>
      </c>
      <c r="AG1922" s="1167">
        <v>0</v>
      </c>
      <c r="AH1922" s="1167">
        <v>0</v>
      </c>
      <c r="AI1922" s="1167">
        <v>0</v>
      </c>
      <c r="BK1922" s="1167">
        <v>1919</v>
      </c>
    </row>
    <row r="1923" spans="1:63" s="1167" customFormat="1" ht="13.5" customHeight="1">
      <c r="A1923" s="1218">
        <v>44321</v>
      </c>
      <c r="B1923" s="1167" t="s">
        <v>64</v>
      </c>
      <c r="C1923" s="1167" t="s">
        <v>66</v>
      </c>
      <c r="D1923" s="1167">
        <v>13</v>
      </c>
      <c r="E1923" s="1167">
        <v>13</v>
      </c>
      <c r="J1923" s="1167">
        <v>0</v>
      </c>
      <c r="O1923" s="1167">
        <v>0</v>
      </c>
      <c r="T1923" s="1167">
        <v>0</v>
      </c>
      <c r="U1923" s="1167">
        <v>0</v>
      </c>
      <c r="V1923" s="1167">
        <v>0</v>
      </c>
      <c r="W1923" s="1167">
        <v>0</v>
      </c>
      <c r="X1923" s="1167">
        <v>0</v>
      </c>
      <c r="Y1923" s="1167">
        <v>0</v>
      </c>
      <c r="Z1923" s="1167">
        <v>0</v>
      </c>
      <c r="AA1923" s="1167">
        <v>0</v>
      </c>
      <c r="AB1923" s="1167">
        <v>0</v>
      </c>
      <c r="AC1923" s="1167">
        <v>0</v>
      </c>
      <c r="AD1923" s="1167">
        <v>0</v>
      </c>
      <c r="AE1923" s="1167">
        <v>0</v>
      </c>
      <c r="AF1923" s="1167">
        <v>0</v>
      </c>
      <c r="AG1923" s="1167">
        <v>0</v>
      </c>
      <c r="AH1923" s="1167">
        <v>0</v>
      </c>
      <c r="AI1923" s="1167">
        <v>0</v>
      </c>
      <c r="BK1923" s="1167">
        <v>1920</v>
      </c>
    </row>
    <row r="1924" spans="1:63" s="1167" customFormat="1" ht="13.5" customHeight="1">
      <c r="A1924" s="1218">
        <v>44321</v>
      </c>
      <c r="B1924" s="1167" t="s">
        <v>511</v>
      </c>
      <c r="C1924" s="1167" t="s">
        <v>66</v>
      </c>
      <c r="D1924" s="1167">
        <v>20</v>
      </c>
      <c r="E1924" s="1167">
        <v>15</v>
      </c>
      <c r="J1924" s="1167">
        <v>0</v>
      </c>
      <c r="O1924" s="1167">
        <v>0</v>
      </c>
      <c r="R1924" s="1167">
        <v>2</v>
      </c>
      <c r="T1924" s="1167">
        <v>30</v>
      </c>
      <c r="U1924" s="1167">
        <v>0</v>
      </c>
      <c r="V1924" s="1167">
        <v>0</v>
      </c>
      <c r="W1924" s="1167">
        <v>2</v>
      </c>
      <c r="X1924" s="1167">
        <v>0</v>
      </c>
      <c r="Y1924" s="1167">
        <v>30</v>
      </c>
      <c r="Z1924" s="1167">
        <v>0</v>
      </c>
      <c r="AA1924" s="1167">
        <v>0</v>
      </c>
      <c r="AB1924" s="1167">
        <v>0</v>
      </c>
      <c r="AC1924" s="1167">
        <v>0</v>
      </c>
      <c r="AD1924" s="1167">
        <v>0</v>
      </c>
      <c r="AE1924" s="1167">
        <v>0</v>
      </c>
      <c r="AF1924" s="1167">
        <v>0</v>
      </c>
      <c r="AG1924" s="1167">
        <v>2</v>
      </c>
      <c r="AH1924" s="1167">
        <v>0</v>
      </c>
      <c r="AI1924" s="1167">
        <v>30</v>
      </c>
      <c r="BK1924" s="1167">
        <v>1921</v>
      </c>
    </row>
    <row r="1925" spans="1:63" s="1167" customFormat="1" ht="13.5" customHeight="1">
      <c r="A1925" s="1218">
        <v>44321</v>
      </c>
      <c r="B1925" s="1167" t="s">
        <v>895</v>
      </c>
      <c r="C1925" s="1167" t="s">
        <v>66</v>
      </c>
      <c r="D1925" s="1167">
        <v>8</v>
      </c>
      <c r="E1925" s="1167">
        <v>8</v>
      </c>
      <c r="J1925" s="1167">
        <v>0</v>
      </c>
      <c r="M1925" s="1167">
        <v>6</v>
      </c>
      <c r="O1925" s="1167">
        <v>48</v>
      </c>
      <c r="T1925" s="1167">
        <v>0</v>
      </c>
      <c r="U1925" s="1167">
        <v>0</v>
      </c>
      <c r="V1925" s="1167">
        <v>0</v>
      </c>
      <c r="W1925" s="1167">
        <v>6</v>
      </c>
      <c r="X1925" s="1167">
        <v>0</v>
      </c>
      <c r="Y1925" s="1167">
        <v>48</v>
      </c>
      <c r="Z1925" s="1167">
        <v>0</v>
      </c>
      <c r="AA1925" s="1167">
        <v>0</v>
      </c>
      <c r="AB1925" s="1167">
        <v>0</v>
      </c>
      <c r="AC1925" s="1167">
        <v>0</v>
      </c>
      <c r="AD1925" s="1167">
        <v>0</v>
      </c>
      <c r="AE1925" s="1167">
        <v>0</v>
      </c>
      <c r="AF1925" s="1167">
        <v>0</v>
      </c>
      <c r="AG1925" s="1167">
        <v>6</v>
      </c>
      <c r="AH1925" s="1167">
        <v>0</v>
      </c>
      <c r="AI1925" s="1167">
        <v>48</v>
      </c>
      <c r="BK1925" s="1167">
        <v>1922</v>
      </c>
    </row>
    <row r="1926" spans="1:63" s="1167" customFormat="1" ht="13.5" customHeight="1">
      <c r="A1926" s="1218">
        <v>44321</v>
      </c>
      <c r="B1926" s="1167" t="s">
        <v>512</v>
      </c>
      <c r="C1926" s="1167" t="s">
        <v>66</v>
      </c>
      <c r="D1926" s="1167">
        <v>20</v>
      </c>
      <c r="E1926" s="1167">
        <v>20</v>
      </c>
      <c r="J1926" s="1167">
        <v>0</v>
      </c>
      <c r="O1926" s="1167">
        <v>0</v>
      </c>
      <c r="R1926" s="1167">
        <v>3</v>
      </c>
      <c r="T1926" s="1167">
        <v>60</v>
      </c>
      <c r="U1926" s="1167">
        <v>0</v>
      </c>
      <c r="V1926" s="1167">
        <v>0</v>
      </c>
      <c r="W1926" s="1167">
        <v>3</v>
      </c>
      <c r="X1926" s="1167">
        <v>0</v>
      </c>
      <c r="Y1926" s="1167">
        <v>60</v>
      </c>
      <c r="Z1926" s="1167">
        <v>0</v>
      </c>
      <c r="AA1926" s="1167">
        <v>0</v>
      </c>
      <c r="AB1926" s="1167">
        <v>0</v>
      </c>
      <c r="AC1926" s="1167">
        <v>0</v>
      </c>
      <c r="AD1926" s="1167">
        <v>0</v>
      </c>
      <c r="AE1926" s="1167">
        <v>0</v>
      </c>
      <c r="AF1926" s="1167">
        <v>0</v>
      </c>
      <c r="AG1926" s="1167">
        <v>3</v>
      </c>
      <c r="AH1926" s="1167">
        <v>0</v>
      </c>
      <c r="AI1926" s="1167">
        <v>60</v>
      </c>
      <c r="BK1926" s="1167">
        <v>1923</v>
      </c>
    </row>
    <row r="1927" spans="1:63" s="1167" customFormat="1" ht="13.5" customHeight="1">
      <c r="A1927" s="1218">
        <v>44321</v>
      </c>
      <c r="B1927" s="1167" t="s">
        <v>636</v>
      </c>
      <c r="C1927" s="1167" t="s">
        <v>66</v>
      </c>
      <c r="D1927" s="1167">
        <v>10</v>
      </c>
      <c r="E1927" s="1167">
        <v>10</v>
      </c>
      <c r="J1927" s="1167">
        <v>0</v>
      </c>
      <c r="M1927" s="1167">
        <v>0.5</v>
      </c>
      <c r="O1927" s="1167">
        <v>5</v>
      </c>
      <c r="R1927" s="1167">
        <v>0.5</v>
      </c>
      <c r="T1927" s="1167">
        <v>5</v>
      </c>
      <c r="U1927" s="1167">
        <v>0</v>
      </c>
      <c r="V1927" s="1167">
        <v>0</v>
      </c>
      <c r="W1927" s="1167">
        <v>1</v>
      </c>
      <c r="X1927" s="1167">
        <v>0</v>
      </c>
      <c r="Y1927" s="1167">
        <v>10</v>
      </c>
      <c r="Z1927" s="1167">
        <v>0</v>
      </c>
      <c r="AA1927" s="1167">
        <v>0</v>
      </c>
      <c r="AB1927" s="1167">
        <v>0</v>
      </c>
      <c r="AC1927" s="1167">
        <v>0</v>
      </c>
      <c r="AD1927" s="1167">
        <v>0</v>
      </c>
      <c r="AE1927" s="1167">
        <v>0</v>
      </c>
      <c r="AF1927" s="1167">
        <v>0</v>
      </c>
      <c r="AG1927" s="1167">
        <v>1</v>
      </c>
      <c r="AH1927" s="1167">
        <v>0</v>
      </c>
      <c r="AI1927" s="1167">
        <v>10</v>
      </c>
      <c r="BK1927" s="1167">
        <v>1924</v>
      </c>
    </row>
    <row r="1928" spans="1:63" s="1167" customFormat="1" ht="13.5" customHeight="1">
      <c r="A1928" s="1218">
        <v>44322</v>
      </c>
      <c r="B1928" s="1167" t="s">
        <v>229</v>
      </c>
      <c r="C1928" s="1167" t="s">
        <v>66</v>
      </c>
      <c r="D1928" s="1167">
        <v>2</v>
      </c>
      <c r="E1928" s="1167">
        <v>2</v>
      </c>
      <c r="F1928" s="1167">
        <v>50</v>
      </c>
      <c r="J1928" s="1167">
        <v>100</v>
      </c>
      <c r="K1928" s="1167">
        <v>50</v>
      </c>
      <c r="O1928" s="1167">
        <v>100</v>
      </c>
      <c r="P1928" s="1167">
        <v>50</v>
      </c>
      <c r="T1928" s="1167">
        <v>100</v>
      </c>
      <c r="U1928" s="1167">
        <v>150</v>
      </c>
      <c r="V1928" s="1167">
        <v>0</v>
      </c>
      <c r="W1928" s="1167">
        <v>0</v>
      </c>
      <c r="X1928" s="1167">
        <v>0</v>
      </c>
      <c r="Y1928" s="1167">
        <v>300</v>
      </c>
      <c r="Z1928" s="1167">
        <v>7786</v>
      </c>
      <c r="AA1928" s="1167">
        <v>0</v>
      </c>
      <c r="AB1928" s="1167">
        <v>0</v>
      </c>
      <c r="AC1928" s="1167">
        <v>0</v>
      </c>
      <c r="AD1928" s="1167">
        <v>15572</v>
      </c>
      <c r="AI1928" s="1167">
        <v>0</v>
      </c>
      <c r="AJ1928" s="1167">
        <v>61</v>
      </c>
      <c r="AK1928" s="1167">
        <v>14</v>
      </c>
      <c r="AM1928" s="1167">
        <v>61</v>
      </c>
      <c r="AN1928" s="1167">
        <v>32</v>
      </c>
      <c r="AO1928" s="1167">
        <v>0.16</v>
      </c>
      <c r="AP1928" s="1167">
        <v>61</v>
      </c>
      <c r="AQ1928" s="1167">
        <v>32</v>
      </c>
      <c r="AR1928" s="1167">
        <v>0.28999999999999998</v>
      </c>
      <c r="AS1928" s="1167">
        <v>129</v>
      </c>
      <c r="AT1928" s="1167">
        <v>14</v>
      </c>
      <c r="AV1928" s="1167">
        <v>129</v>
      </c>
      <c r="AW1928" s="1167">
        <v>24</v>
      </c>
      <c r="AX1928" s="1167">
        <v>0.16</v>
      </c>
      <c r="AY1928" s="1167">
        <v>129</v>
      </c>
      <c r="AZ1928" s="1167">
        <v>24</v>
      </c>
      <c r="BA1928" s="1167">
        <v>0.26</v>
      </c>
      <c r="BG1928" s="1167">
        <v>15021.999999999996</v>
      </c>
      <c r="BH1928" s="1167">
        <v>133</v>
      </c>
      <c r="BI1928" s="1167">
        <v>22.059999999999576</v>
      </c>
      <c r="BK1928" s="1167">
        <v>1925</v>
      </c>
    </row>
    <row r="1929" spans="1:63" s="1167" customFormat="1" ht="13.5" customHeight="1">
      <c r="A1929" s="1218">
        <v>44322</v>
      </c>
      <c r="B1929" s="1167" t="s">
        <v>848</v>
      </c>
      <c r="C1929" s="1167" t="s">
        <v>66</v>
      </c>
      <c r="D1929" s="1167">
        <v>2</v>
      </c>
      <c r="E1929" s="1167">
        <v>2</v>
      </c>
      <c r="J1929" s="1167">
        <v>0</v>
      </c>
      <c r="O1929" s="1167">
        <v>0</v>
      </c>
      <c r="T1929" s="1167">
        <v>0</v>
      </c>
      <c r="U1929" s="1167">
        <v>0</v>
      </c>
      <c r="V1929" s="1167">
        <v>0</v>
      </c>
      <c r="W1929" s="1167">
        <v>0</v>
      </c>
      <c r="X1929" s="1167">
        <v>0</v>
      </c>
      <c r="Y1929" s="1167">
        <v>0</v>
      </c>
      <c r="Z1929" s="1167">
        <v>1980</v>
      </c>
      <c r="AA1929" s="1167">
        <v>0</v>
      </c>
      <c r="AB1929" s="1167">
        <v>0</v>
      </c>
      <c r="AC1929" s="1167">
        <v>0</v>
      </c>
      <c r="AD1929" s="1167">
        <v>3960</v>
      </c>
      <c r="AI1929" s="1167">
        <v>0</v>
      </c>
      <c r="BK1929" s="1167">
        <v>1926</v>
      </c>
    </row>
    <row r="1930" spans="1:63" s="1167" customFormat="1" ht="13.5" customHeight="1">
      <c r="A1930" s="1218">
        <v>44322</v>
      </c>
      <c r="B1930" s="1167" t="s">
        <v>202</v>
      </c>
      <c r="C1930" s="1167" t="s">
        <v>66</v>
      </c>
      <c r="D1930" s="1167">
        <v>12.6</v>
      </c>
      <c r="E1930" s="1167">
        <v>12.6</v>
      </c>
      <c r="F1930" s="1167">
        <v>31</v>
      </c>
      <c r="J1930" s="1167">
        <v>390.59999999999997</v>
      </c>
      <c r="K1930" s="1167">
        <v>51</v>
      </c>
      <c r="O1930" s="1167">
        <v>642.6</v>
      </c>
      <c r="P1930" s="1167">
        <v>51</v>
      </c>
      <c r="T1930" s="1167">
        <v>642.6</v>
      </c>
      <c r="U1930" s="1167">
        <v>133</v>
      </c>
      <c r="V1930" s="1167">
        <v>0</v>
      </c>
      <c r="W1930" s="1167">
        <v>0</v>
      </c>
      <c r="X1930" s="1167">
        <v>0</v>
      </c>
      <c r="Y1930" s="1167">
        <v>1675.8000000000002</v>
      </c>
      <c r="Z1930" s="1167">
        <v>2534</v>
      </c>
      <c r="AA1930" s="1167">
        <v>0</v>
      </c>
      <c r="AB1930" s="1167">
        <v>0</v>
      </c>
      <c r="AC1930" s="1167">
        <v>0</v>
      </c>
      <c r="AD1930" s="1167">
        <v>31928.399999999998</v>
      </c>
      <c r="AI1930" s="1167">
        <v>0</v>
      </c>
      <c r="BK1930" s="1167">
        <v>1927</v>
      </c>
    </row>
    <row r="1931" spans="1:63" s="1167" customFormat="1" ht="13.5" customHeight="1">
      <c r="A1931" s="1218">
        <v>44322</v>
      </c>
      <c r="B1931" s="1167" t="s">
        <v>850</v>
      </c>
      <c r="C1931" s="1167" t="s">
        <v>389</v>
      </c>
      <c r="D1931" s="1167">
        <v>10</v>
      </c>
      <c r="E1931" s="1167">
        <v>10</v>
      </c>
      <c r="J1931" s="1167">
        <v>0</v>
      </c>
      <c r="M1931" s="1167">
        <v>0.5</v>
      </c>
      <c r="O1931" s="1167">
        <v>5</v>
      </c>
      <c r="R1931" s="1167">
        <v>0.5</v>
      </c>
      <c r="T1931" s="1167">
        <v>5</v>
      </c>
      <c r="U1931" s="1167">
        <v>0</v>
      </c>
      <c r="V1931" s="1167">
        <v>0</v>
      </c>
      <c r="W1931" s="1167">
        <v>1</v>
      </c>
      <c r="X1931" s="1167">
        <v>0</v>
      </c>
      <c r="Y1931" s="1167">
        <v>10</v>
      </c>
      <c r="Z1931" s="1167">
        <v>0</v>
      </c>
      <c r="AA1931" s="1167">
        <v>0</v>
      </c>
      <c r="AB1931" s="1167">
        <v>0</v>
      </c>
      <c r="AC1931" s="1167">
        <v>0</v>
      </c>
      <c r="AD1931" s="1167">
        <v>0</v>
      </c>
      <c r="AG1931" s="1167">
        <v>20</v>
      </c>
      <c r="AI1931" s="1167">
        <v>200</v>
      </c>
      <c r="BK1931" s="1167">
        <v>1928</v>
      </c>
    </row>
    <row r="1932" spans="1:63" s="1167" customFormat="1" ht="13.5" customHeight="1">
      <c r="A1932" s="1218">
        <v>44322</v>
      </c>
      <c r="B1932" s="1167" t="s">
        <v>851</v>
      </c>
      <c r="C1932" s="1167" t="s">
        <v>389</v>
      </c>
      <c r="D1932" s="1167">
        <v>30</v>
      </c>
      <c r="E1932" s="1167">
        <v>25</v>
      </c>
      <c r="G1932" s="1167">
        <v>1</v>
      </c>
      <c r="J1932" s="1167">
        <v>25</v>
      </c>
      <c r="L1932" s="1167">
        <v>2</v>
      </c>
      <c r="O1932" s="1167">
        <v>50</v>
      </c>
      <c r="Q1932" s="1167">
        <v>2</v>
      </c>
      <c r="T1932" s="1167">
        <v>50</v>
      </c>
      <c r="U1932" s="1167">
        <v>0</v>
      </c>
      <c r="V1932" s="1167">
        <v>5</v>
      </c>
      <c r="W1932" s="1167">
        <v>0</v>
      </c>
      <c r="X1932" s="1167">
        <v>0</v>
      </c>
      <c r="Y1932" s="1167">
        <v>125</v>
      </c>
      <c r="Z1932" s="1167">
        <v>0</v>
      </c>
      <c r="AA1932" s="1167">
        <v>10.5</v>
      </c>
      <c r="AB1932" s="1167">
        <v>0</v>
      </c>
      <c r="AC1932" s="1167">
        <v>0</v>
      </c>
      <c r="AD1932" s="1167">
        <v>262.5</v>
      </c>
      <c r="AI1932" s="1167">
        <v>0</v>
      </c>
      <c r="BK1932" s="1167">
        <v>1929</v>
      </c>
    </row>
    <row r="1933" spans="1:63" s="1167" customFormat="1" ht="13.5" customHeight="1">
      <c r="A1933" s="1218">
        <v>44322</v>
      </c>
      <c r="B1933" s="1167" t="s">
        <v>496</v>
      </c>
      <c r="C1933" s="1167" t="s">
        <v>852</v>
      </c>
      <c r="D1933" s="1167">
        <v>42</v>
      </c>
      <c r="E1933" s="1167">
        <v>42</v>
      </c>
      <c r="H1933" s="1167">
        <v>0.3</v>
      </c>
      <c r="J1933" s="1167">
        <v>12.6</v>
      </c>
      <c r="M1933" s="1167">
        <v>0.6</v>
      </c>
      <c r="O1933" s="1167">
        <v>25.2</v>
      </c>
      <c r="R1933" s="1167">
        <v>0.6</v>
      </c>
      <c r="T1933" s="1167">
        <v>25.2</v>
      </c>
      <c r="U1933" s="1167">
        <v>0</v>
      </c>
      <c r="V1933" s="1167">
        <v>0</v>
      </c>
      <c r="W1933" s="1167">
        <v>1.5</v>
      </c>
      <c r="X1933" s="1167">
        <v>0</v>
      </c>
      <c r="Y1933" s="1167">
        <v>63</v>
      </c>
      <c r="Z1933" s="1167">
        <v>0</v>
      </c>
      <c r="AA1933" s="1167">
        <v>0</v>
      </c>
      <c r="AB1933" s="1167">
        <v>2.3000000000000016</v>
      </c>
      <c r="AC1933" s="1167">
        <v>0</v>
      </c>
      <c r="AD1933" s="1167">
        <v>96.600000000000065</v>
      </c>
      <c r="AI1933" s="1167">
        <v>0</v>
      </c>
      <c r="BK1933" s="1167">
        <v>1930</v>
      </c>
    </row>
    <row r="1934" spans="1:63" s="1167" customFormat="1" ht="13.5" customHeight="1">
      <c r="A1934" s="1218">
        <v>44322</v>
      </c>
      <c r="B1934" s="1167" t="s">
        <v>43</v>
      </c>
      <c r="C1934" s="1167" t="s">
        <v>66</v>
      </c>
      <c r="D1934" s="1167">
        <v>3.5</v>
      </c>
      <c r="E1934" s="1167">
        <v>3.5</v>
      </c>
      <c r="H1934" s="1167">
        <v>0</v>
      </c>
      <c r="J1934" s="1167">
        <v>0</v>
      </c>
      <c r="M1934" s="1167">
        <v>1</v>
      </c>
      <c r="O1934" s="1167">
        <v>3.5</v>
      </c>
      <c r="P1934" s="1167" t="s">
        <v>883</v>
      </c>
      <c r="R1934" s="1167">
        <v>1</v>
      </c>
      <c r="T1934" s="1167">
        <v>3.5</v>
      </c>
      <c r="U1934" s="1167">
        <v>0</v>
      </c>
      <c r="W1934" s="1167">
        <v>2</v>
      </c>
      <c r="X1934" s="1167">
        <v>0</v>
      </c>
      <c r="Y1934" s="1167">
        <v>7</v>
      </c>
      <c r="Z1934" s="1167">
        <v>0</v>
      </c>
      <c r="AA1934" s="1167">
        <v>0</v>
      </c>
      <c r="AB1934" s="1167">
        <v>52</v>
      </c>
      <c r="AC1934" s="1167">
        <v>0</v>
      </c>
      <c r="AD1934" s="1167">
        <v>182</v>
      </c>
      <c r="AI1934" s="1167">
        <v>0</v>
      </c>
      <c r="BK1934" s="1167">
        <v>1931</v>
      </c>
    </row>
    <row r="1935" spans="1:63" s="1167" customFormat="1" ht="13.5" customHeight="1">
      <c r="A1935" s="1218">
        <v>44322</v>
      </c>
      <c r="B1935" s="1167" t="s">
        <v>618</v>
      </c>
      <c r="C1935" s="1167" t="s">
        <v>66</v>
      </c>
      <c r="D1935" s="1167">
        <v>35</v>
      </c>
      <c r="E1935" s="1167">
        <v>35</v>
      </c>
      <c r="H1935" s="1167">
        <v>0.3</v>
      </c>
      <c r="J1935" s="1167">
        <v>10.5</v>
      </c>
      <c r="M1935" s="1167">
        <v>0.6</v>
      </c>
      <c r="O1935" s="1167">
        <v>21</v>
      </c>
      <c r="R1935" s="1167">
        <v>0.6</v>
      </c>
      <c r="T1935" s="1167">
        <v>21</v>
      </c>
      <c r="U1935" s="1167">
        <v>0</v>
      </c>
      <c r="V1935" s="1167">
        <v>0</v>
      </c>
      <c r="W1935" s="1167">
        <v>1.5</v>
      </c>
      <c r="X1935" s="1167">
        <v>0</v>
      </c>
      <c r="Y1935" s="1167">
        <v>52.5</v>
      </c>
      <c r="Z1935" s="1167">
        <v>0</v>
      </c>
      <c r="AA1935" s="1167">
        <v>0</v>
      </c>
      <c r="AB1935" s="1167">
        <v>9.3000000000000007</v>
      </c>
      <c r="AC1935" s="1167">
        <v>0</v>
      </c>
      <c r="AD1935" s="1167">
        <v>325.5</v>
      </c>
      <c r="AI1935" s="1167">
        <v>0</v>
      </c>
      <c r="BK1935" s="1167">
        <v>1932</v>
      </c>
    </row>
    <row r="1936" spans="1:63" s="1167" customFormat="1" ht="13.5" customHeight="1">
      <c r="A1936" s="1218">
        <v>44322</v>
      </c>
      <c r="B1936" s="1167" t="s">
        <v>44</v>
      </c>
      <c r="C1936" s="1167" t="s">
        <v>66</v>
      </c>
      <c r="D1936" s="1167">
        <v>20</v>
      </c>
      <c r="E1936" s="1167">
        <v>20</v>
      </c>
      <c r="H1936" s="1167">
        <v>0.3</v>
      </c>
      <c r="J1936" s="1167">
        <v>6</v>
      </c>
      <c r="M1936" s="1167">
        <v>0.6</v>
      </c>
      <c r="O1936" s="1167">
        <v>12</v>
      </c>
      <c r="Q1936" s="1167" t="s">
        <v>884</v>
      </c>
      <c r="R1936" s="1167">
        <v>0.6</v>
      </c>
      <c r="T1936" s="1167">
        <v>12</v>
      </c>
      <c r="V1936" s="1167">
        <v>0</v>
      </c>
      <c r="W1936" s="1167">
        <v>1.5</v>
      </c>
      <c r="X1936" s="1167">
        <v>0</v>
      </c>
      <c r="Y1936" s="1167">
        <v>30</v>
      </c>
      <c r="Z1936" s="1167">
        <v>0</v>
      </c>
      <c r="AA1936" s="1167">
        <v>0</v>
      </c>
      <c r="AB1936" s="1167">
        <v>9.3000000000000007</v>
      </c>
      <c r="AC1936" s="1167">
        <v>0</v>
      </c>
      <c r="AD1936" s="1167">
        <v>186</v>
      </c>
      <c r="AI1936" s="1167">
        <v>0</v>
      </c>
      <c r="BK1936" s="1167">
        <v>1933</v>
      </c>
    </row>
    <row r="1937" spans="1:63" s="1167" customFormat="1" ht="13.5" customHeight="1">
      <c r="A1937" s="1218">
        <v>44322</v>
      </c>
      <c r="B1937" s="1167" t="s">
        <v>593</v>
      </c>
      <c r="C1937" s="1167" t="s">
        <v>389</v>
      </c>
      <c r="D1937" s="1167">
        <v>22</v>
      </c>
      <c r="E1937" s="1167">
        <v>22</v>
      </c>
      <c r="H1937" s="1167">
        <v>0.5</v>
      </c>
      <c r="J1937" s="1167">
        <v>11</v>
      </c>
      <c r="M1937" s="1167">
        <v>1</v>
      </c>
      <c r="O1937" s="1167">
        <v>22</v>
      </c>
      <c r="R1937" s="1167">
        <v>3</v>
      </c>
      <c r="T1937" s="1167">
        <v>66</v>
      </c>
      <c r="U1937" s="1167">
        <v>0</v>
      </c>
      <c r="V1937" s="1167">
        <v>0</v>
      </c>
      <c r="W1937" s="1167">
        <v>4.5</v>
      </c>
      <c r="X1937" s="1167">
        <v>0</v>
      </c>
      <c r="Y1937" s="1167">
        <v>99</v>
      </c>
      <c r="Z1937" s="1167">
        <v>0</v>
      </c>
      <c r="AA1937" s="1167">
        <v>0</v>
      </c>
      <c r="AB1937" s="1167">
        <v>21</v>
      </c>
      <c r="AC1937" s="1167">
        <v>0</v>
      </c>
      <c r="AD1937" s="1167">
        <v>462</v>
      </c>
      <c r="AI1937" s="1167">
        <v>0</v>
      </c>
      <c r="BK1937" s="1167">
        <v>1934</v>
      </c>
    </row>
    <row r="1938" spans="1:63" s="1167" customFormat="1" ht="13.5" customHeight="1">
      <c r="A1938" s="1218">
        <v>44322</v>
      </c>
      <c r="B1938" s="1167" t="s">
        <v>45</v>
      </c>
      <c r="C1938" s="1167" t="s">
        <v>66</v>
      </c>
      <c r="D1938" s="1167">
        <v>130</v>
      </c>
      <c r="E1938" s="1167">
        <v>90</v>
      </c>
      <c r="F1938" s="1167" t="s">
        <v>885</v>
      </c>
      <c r="G1938" s="1167" t="s">
        <v>886</v>
      </c>
      <c r="J1938" s="1167">
        <v>0</v>
      </c>
      <c r="M1938" s="1167">
        <v>0.1</v>
      </c>
      <c r="O1938" s="1167">
        <v>9</v>
      </c>
      <c r="R1938" s="1167">
        <v>0.1</v>
      </c>
      <c r="T1938" s="1167">
        <v>9</v>
      </c>
      <c r="U1938" s="1167">
        <v>0</v>
      </c>
      <c r="V1938" s="1167">
        <v>0</v>
      </c>
      <c r="W1938" s="1167">
        <v>0.2</v>
      </c>
      <c r="X1938" s="1167">
        <v>0</v>
      </c>
      <c r="Y1938" s="1167">
        <v>18</v>
      </c>
      <c r="Z1938" s="1167">
        <v>0</v>
      </c>
      <c r="AA1938" s="1167">
        <v>0</v>
      </c>
      <c r="AB1938" s="1167">
        <v>0.99999999999999778</v>
      </c>
      <c r="AC1938" s="1167">
        <v>0</v>
      </c>
      <c r="AD1938" s="1167">
        <v>89.999999999999801</v>
      </c>
      <c r="AI1938" s="1167">
        <v>0</v>
      </c>
      <c r="BK1938" s="1167">
        <v>1935</v>
      </c>
    </row>
    <row r="1939" spans="1:63" s="1167" customFormat="1" ht="13.5" customHeight="1">
      <c r="A1939" s="1218">
        <v>44322</v>
      </c>
      <c r="B1939" s="1167" t="s">
        <v>46</v>
      </c>
      <c r="C1939" s="1167" t="s">
        <v>66</v>
      </c>
      <c r="D1939" s="1167">
        <v>35</v>
      </c>
      <c r="E1939" s="1167">
        <v>35</v>
      </c>
      <c r="H1939" s="1167">
        <v>0.1</v>
      </c>
      <c r="J1939" s="1167">
        <v>3.5</v>
      </c>
      <c r="M1939" s="1167">
        <v>0.2</v>
      </c>
      <c r="O1939" s="1167">
        <v>7</v>
      </c>
      <c r="R1939" s="1167">
        <v>0.2</v>
      </c>
      <c r="T1939" s="1167">
        <v>7</v>
      </c>
      <c r="U1939" s="1167">
        <v>0</v>
      </c>
      <c r="V1939" s="1167">
        <v>0</v>
      </c>
      <c r="W1939" s="1167">
        <v>0.5</v>
      </c>
      <c r="X1939" s="1167">
        <v>0</v>
      </c>
      <c r="Y1939" s="1167">
        <v>17.5</v>
      </c>
      <c r="Z1939" s="1167">
        <v>0</v>
      </c>
      <c r="AA1939" s="1167">
        <v>0</v>
      </c>
      <c r="AB1939" s="1167">
        <v>2.8</v>
      </c>
      <c r="AC1939" s="1167">
        <v>0</v>
      </c>
      <c r="AD1939" s="1167">
        <v>98</v>
      </c>
      <c r="AI1939" s="1167">
        <v>0</v>
      </c>
      <c r="BK1939" s="1167">
        <v>1936</v>
      </c>
    </row>
    <row r="1940" spans="1:63" s="1167" customFormat="1" ht="13.5" customHeight="1">
      <c r="A1940" s="1218">
        <v>44322</v>
      </c>
      <c r="B1940" s="1167" t="s">
        <v>47</v>
      </c>
      <c r="C1940" s="1167" t="s">
        <v>66</v>
      </c>
      <c r="D1940" s="1167">
        <v>17</v>
      </c>
      <c r="E1940" s="1167">
        <v>17</v>
      </c>
      <c r="J1940" s="1167">
        <v>0</v>
      </c>
      <c r="O1940" s="1167">
        <v>0</v>
      </c>
      <c r="T1940" s="1167">
        <v>0</v>
      </c>
      <c r="U1940" s="1167">
        <v>0</v>
      </c>
      <c r="V1940" s="1167">
        <v>0</v>
      </c>
      <c r="W1940" s="1167">
        <v>0</v>
      </c>
      <c r="X1940" s="1167">
        <v>0</v>
      </c>
      <c r="Y1940" s="1167">
        <v>0</v>
      </c>
      <c r="Z1940" s="1167">
        <v>0</v>
      </c>
      <c r="AA1940" s="1167">
        <v>0</v>
      </c>
      <c r="AB1940" s="1167">
        <v>0</v>
      </c>
      <c r="AC1940" s="1167">
        <v>0</v>
      </c>
      <c r="AD1940" s="1167">
        <v>0</v>
      </c>
      <c r="AI1940" s="1167">
        <v>0</v>
      </c>
      <c r="BK1940" s="1167">
        <v>1937</v>
      </c>
    </row>
    <row r="1941" spans="1:63" s="1167" customFormat="1" ht="13.5" customHeight="1">
      <c r="A1941" s="1218">
        <v>44322</v>
      </c>
      <c r="B1941" s="1167" t="s">
        <v>48</v>
      </c>
      <c r="C1941" s="1167" t="s">
        <v>389</v>
      </c>
      <c r="D1941" s="1167">
        <v>23</v>
      </c>
      <c r="E1941" s="1167">
        <v>23</v>
      </c>
      <c r="H1941" s="1167">
        <v>0.2</v>
      </c>
      <c r="J1941" s="1167">
        <v>4.6000000000000005</v>
      </c>
      <c r="M1941" s="1167">
        <v>0.4</v>
      </c>
      <c r="O1941" s="1167">
        <v>9.2000000000000011</v>
      </c>
      <c r="R1941" s="1167">
        <v>0.4</v>
      </c>
      <c r="T1941" s="1167">
        <v>9.2000000000000011</v>
      </c>
      <c r="U1941" s="1167">
        <v>0</v>
      </c>
      <c r="V1941" s="1167">
        <v>0</v>
      </c>
      <c r="W1941" s="1167">
        <v>1</v>
      </c>
      <c r="X1941" s="1167">
        <v>0</v>
      </c>
      <c r="Y1941" s="1167">
        <v>23</v>
      </c>
      <c r="Z1941" s="1167">
        <v>0</v>
      </c>
      <c r="AA1941" s="1167">
        <v>0</v>
      </c>
      <c r="AB1941" s="1167">
        <v>7.5</v>
      </c>
      <c r="AC1941" s="1167">
        <v>0</v>
      </c>
      <c r="AD1941" s="1167">
        <v>172.5</v>
      </c>
      <c r="AI1941" s="1167">
        <v>0</v>
      </c>
      <c r="BK1941" s="1167">
        <v>1938</v>
      </c>
    </row>
    <row r="1942" spans="1:63" s="1167" customFormat="1" ht="13.5" customHeight="1">
      <c r="A1942" s="1218">
        <v>44322</v>
      </c>
      <c r="B1942" s="1167" t="s">
        <v>164</v>
      </c>
      <c r="C1942" s="1167" t="s">
        <v>66</v>
      </c>
      <c r="D1942" s="1167">
        <v>80</v>
      </c>
      <c r="E1942" s="1167">
        <v>80</v>
      </c>
      <c r="H1942" s="1167">
        <v>0.2</v>
      </c>
      <c r="J1942" s="1167">
        <v>16</v>
      </c>
      <c r="M1942" s="1167">
        <v>0.2</v>
      </c>
      <c r="O1942" s="1167">
        <v>16</v>
      </c>
      <c r="R1942" s="1167">
        <v>0.2</v>
      </c>
      <c r="T1942" s="1167">
        <v>16</v>
      </c>
      <c r="U1942" s="1167">
        <v>0</v>
      </c>
      <c r="V1942" s="1167">
        <v>0</v>
      </c>
      <c r="W1942" s="1167">
        <v>0.60000000000000009</v>
      </c>
      <c r="X1942" s="1167">
        <v>0</v>
      </c>
      <c r="Y1942" s="1167">
        <v>48</v>
      </c>
      <c r="Z1942" s="1167">
        <v>0</v>
      </c>
      <c r="AA1942" s="1167">
        <v>0</v>
      </c>
      <c r="AB1942" s="1167">
        <v>6.7000000000000046</v>
      </c>
      <c r="AC1942" s="1167">
        <v>0</v>
      </c>
      <c r="AD1942" s="1167">
        <v>536.00000000000034</v>
      </c>
      <c r="AI1942" s="1167">
        <v>0</v>
      </c>
      <c r="BK1942" s="1167">
        <v>1939</v>
      </c>
    </row>
    <row r="1943" spans="1:63" s="1167" customFormat="1" ht="13.5" customHeight="1">
      <c r="A1943" s="1218">
        <v>44322</v>
      </c>
      <c r="B1943" s="1167" t="s">
        <v>49</v>
      </c>
      <c r="C1943" s="1167" t="s">
        <v>66</v>
      </c>
      <c r="D1943" s="1167">
        <v>40</v>
      </c>
      <c r="E1943" s="1167">
        <v>40</v>
      </c>
      <c r="H1943" s="1167">
        <v>0.2</v>
      </c>
      <c r="J1943" s="1167">
        <v>8</v>
      </c>
      <c r="M1943" s="1167">
        <v>0.2</v>
      </c>
      <c r="O1943" s="1167">
        <v>8</v>
      </c>
      <c r="R1943" s="1167">
        <v>0.2</v>
      </c>
      <c r="T1943" s="1167">
        <v>8</v>
      </c>
      <c r="U1943" s="1167">
        <v>0</v>
      </c>
      <c r="V1943" s="1167">
        <v>0</v>
      </c>
      <c r="W1943" s="1167">
        <v>0.60000000000000009</v>
      </c>
      <c r="X1943" s="1167">
        <v>0</v>
      </c>
      <c r="Y1943" s="1167">
        <v>24</v>
      </c>
      <c r="Z1943" s="1167">
        <v>0</v>
      </c>
      <c r="AA1943" s="1167">
        <v>0</v>
      </c>
      <c r="AB1943" s="1167">
        <v>3.6999999999999846</v>
      </c>
      <c r="AC1943" s="1167">
        <v>0</v>
      </c>
      <c r="AD1943" s="1167">
        <v>147.99999999999937</v>
      </c>
      <c r="AI1943" s="1167">
        <v>0</v>
      </c>
      <c r="BK1943" s="1167">
        <v>1940</v>
      </c>
    </row>
    <row r="1944" spans="1:63" s="1167" customFormat="1" ht="13.5" customHeight="1">
      <c r="A1944" s="1218">
        <v>44322</v>
      </c>
      <c r="B1944" s="1167" t="s">
        <v>373</v>
      </c>
      <c r="C1944" s="1167" t="s">
        <v>66</v>
      </c>
      <c r="D1944" s="1167">
        <v>43</v>
      </c>
      <c r="E1944" s="1167">
        <v>43</v>
      </c>
      <c r="H1944" s="1167">
        <v>0.5</v>
      </c>
      <c r="J1944" s="1167">
        <v>21.5</v>
      </c>
      <c r="M1944" s="1167">
        <v>1</v>
      </c>
      <c r="O1944" s="1167">
        <v>43</v>
      </c>
      <c r="R1944" s="1167">
        <v>1</v>
      </c>
      <c r="T1944" s="1167">
        <v>43</v>
      </c>
      <c r="U1944" s="1167">
        <v>0</v>
      </c>
      <c r="V1944" s="1167">
        <v>0</v>
      </c>
      <c r="W1944" s="1167">
        <v>2.5</v>
      </c>
      <c r="X1944" s="1167">
        <v>0</v>
      </c>
      <c r="Y1944" s="1167">
        <v>107.5</v>
      </c>
      <c r="Z1944" s="1167">
        <v>0</v>
      </c>
      <c r="AA1944" s="1167">
        <v>0</v>
      </c>
      <c r="AB1944" s="1167">
        <v>3.3000000000000007</v>
      </c>
      <c r="AC1944" s="1167">
        <v>0</v>
      </c>
      <c r="AD1944" s="1167">
        <v>141.90000000000003</v>
      </c>
      <c r="AE1944" s="1167">
        <v>0</v>
      </c>
      <c r="AF1944" s="1167">
        <v>0</v>
      </c>
      <c r="AH1944" s="1167">
        <v>0</v>
      </c>
      <c r="AI1944" s="1167">
        <v>0</v>
      </c>
      <c r="BK1944" s="1167">
        <v>1941</v>
      </c>
    </row>
    <row r="1945" spans="1:63" s="1167" customFormat="1" ht="13.5" customHeight="1">
      <c r="A1945" s="1218">
        <v>44322</v>
      </c>
      <c r="B1945" s="1167" t="s">
        <v>853</v>
      </c>
      <c r="C1945" s="1167" t="s">
        <v>66</v>
      </c>
      <c r="D1945" s="1167">
        <v>30</v>
      </c>
      <c r="E1945" s="1167">
        <v>6</v>
      </c>
      <c r="H1945" s="1167">
        <v>0.5</v>
      </c>
      <c r="J1945" s="1167">
        <v>3</v>
      </c>
      <c r="M1945" s="1167">
        <v>0.5</v>
      </c>
      <c r="O1945" s="1167">
        <v>3</v>
      </c>
      <c r="R1945" s="1167">
        <v>0.5</v>
      </c>
      <c r="T1945" s="1167">
        <v>3</v>
      </c>
      <c r="V1945" s="1167">
        <v>0</v>
      </c>
      <c r="W1945" s="1167">
        <v>1.5</v>
      </c>
      <c r="X1945" s="1167">
        <v>0</v>
      </c>
      <c r="Y1945" s="1167">
        <v>9</v>
      </c>
      <c r="Z1945" s="1167">
        <v>0</v>
      </c>
      <c r="AA1945" s="1167">
        <v>0</v>
      </c>
      <c r="AB1945" s="1167">
        <v>7</v>
      </c>
      <c r="AC1945" s="1167">
        <v>0</v>
      </c>
      <c r="AD1945" s="1167">
        <v>42</v>
      </c>
      <c r="AE1945" s="1167">
        <v>0</v>
      </c>
      <c r="AF1945" s="1167">
        <v>0</v>
      </c>
      <c r="AH1945" s="1167">
        <v>0</v>
      </c>
      <c r="AI1945" s="1167">
        <v>0</v>
      </c>
      <c r="BK1945" s="1167">
        <v>1942</v>
      </c>
    </row>
    <row r="1946" spans="1:63" s="1167" customFormat="1" ht="13.5" customHeight="1">
      <c r="A1946" s="1218">
        <v>44322</v>
      </c>
      <c r="B1946" s="1167" t="s">
        <v>176</v>
      </c>
      <c r="C1946" s="1167" t="s">
        <v>389</v>
      </c>
      <c r="D1946" s="1167">
        <v>9</v>
      </c>
      <c r="E1946" s="1167">
        <v>9</v>
      </c>
      <c r="H1946" s="1167">
        <v>0.5</v>
      </c>
      <c r="J1946" s="1167">
        <v>4.5</v>
      </c>
      <c r="K1946" s="1167" t="s">
        <v>887</v>
      </c>
      <c r="M1946" s="1167">
        <v>0.8</v>
      </c>
      <c r="O1946" s="1167">
        <v>7.2</v>
      </c>
      <c r="R1946" s="1167">
        <v>0.7</v>
      </c>
      <c r="T1946" s="1167">
        <v>6.3</v>
      </c>
      <c r="U1946" s="1167">
        <v>0</v>
      </c>
      <c r="V1946" s="1167">
        <v>0</v>
      </c>
      <c r="W1946" s="1167">
        <v>2</v>
      </c>
      <c r="X1946" s="1167">
        <v>0</v>
      </c>
      <c r="Y1946" s="1167">
        <v>18</v>
      </c>
      <c r="Z1946" s="1167">
        <v>0</v>
      </c>
      <c r="AA1946" s="1167">
        <v>0</v>
      </c>
      <c r="AB1946" s="1167">
        <v>18</v>
      </c>
      <c r="AC1946" s="1167">
        <v>0</v>
      </c>
      <c r="AD1946" s="1167">
        <v>162</v>
      </c>
      <c r="AE1946" s="1167">
        <v>0</v>
      </c>
      <c r="AF1946" s="1167">
        <v>0</v>
      </c>
      <c r="AH1946" s="1167">
        <v>0</v>
      </c>
      <c r="AI1946" s="1167">
        <v>0</v>
      </c>
      <c r="BK1946" s="1167">
        <v>1943</v>
      </c>
    </row>
    <row r="1947" spans="1:63" s="1167" customFormat="1" ht="13.5" customHeight="1">
      <c r="A1947" s="1218">
        <v>44322</v>
      </c>
      <c r="B1947" s="1167" t="s">
        <v>158</v>
      </c>
      <c r="C1947" s="1167" t="s">
        <v>66</v>
      </c>
      <c r="D1947" s="1167">
        <v>30</v>
      </c>
      <c r="E1947" s="1167">
        <v>30</v>
      </c>
      <c r="H1947" s="1167">
        <v>0.5</v>
      </c>
      <c r="J1947" s="1167">
        <v>15</v>
      </c>
      <c r="M1947" s="1167">
        <v>0.5</v>
      </c>
      <c r="O1947" s="1167">
        <v>15</v>
      </c>
      <c r="R1947" s="1167">
        <v>0.5</v>
      </c>
      <c r="T1947" s="1167">
        <v>15</v>
      </c>
      <c r="U1947" s="1167">
        <v>0</v>
      </c>
      <c r="V1947" s="1167">
        <v>0</v>
      </c>
      <c r="W1947" s="1167">
        <v>1.5</v>
      </c>
      <c r="X1947" s="1167">
        <v>0</v>
      </c>
      <c r="Y1947" s="1167">
        <v>45</v>
      </c>
      <c r="Z1947" s="1167">
        <v>0</v>
      </c>
      <c r="AA1947" s="1167">
        <v>0</v>
      </c>
      <c r="AB1947" s="1167">
        <v>2</v>
      </c>
      <c r="AC1947" s="1167">
        <v>0</v>
      </c>
      <c r="AD1947" s="1167">
        <v>60</v>
      </c>
      <c r="AE1947" s="1167">
        <v>0</v>
      </c>
      <c r="AF1947" s="1167">
        <v>0</v>
      </c>
      <c r="AH1947" s="1167">
        <v>0</v>
      </c>
      <c r="AI1947" s="1167">
        <v>0</v>
      </c>
      <c r="BK1947" s="1167">
        <v>1944</v>
      </c>
    </row>
    <row r="1948" spans="1:63" s="1167" customFormat="1" ht="13.5" customHeight="1">
      <c r="A1948" s="1218">
        <v>44322</v>
      </c>
      <c r="B1948" s="1167" t="s">
        <v>166</v>
      </c>
      <c r="C1948" s="1167" t="s">
        <v>66</v>
      </c>
      <c r="D1948" s="1167">
        <v>30</v>
      </c>
      <c r="E1948" s="1167">
        <v>30</v>
      </c>
      <c r="J1948" s="1167">
        <v>0</v>
      </c>
      <c r="O1948" s="1167">
        <v>0</v>
      </c>
      <c r="R1948" s="1167">
        <v>0.2</v>
      </c>
      <c r="T1948" s="1167">
        <v>6</v>
      </c>
      <c r="U1948" s="1167">
        <v>0</v>
      </c>
      <c r="V1948" s="1167">
        <v>0</v>
      </c>
      <c r="W1948" s="1167">
        <v>0.2</v>
      </c>
      <c r="X1948" s="1167">
        <v>0</v>
      </c>
      <c r="Y1948" s="1167">
        <v>6</v>
      </c>
      <c r="Z1948" s="1167">
        <v>0</v>
      </c>
      <c r="AA1948" s="1167">
        <v>0</v>
      </c>
      <c r="AB1948" s="1167">
        <v>1.4999999999999967</v>
      </c>
      <c r="AC1948" s="1167">
        <v>0</v>
      </c>
      <c r="AD1948" s="1167">
        <v>44.999999999999901</v>
      </c>
      <c r="AE1948" s="1167">
        <v>0</v>
      </c>
      <c r="AF1948" s="1167">
        <v>0</v>
      </c>
      <c r="AH1948" s="1167">
        <v>0</v>
      </c>
      <c r="AI1948" s="1167">
        <v>0</v>
      </c>
      <c r="BK1948" s="1167">
        <v>1945</v>
      </c>
    </row>
    <row r="1949" spans="1:63" s="1167" customFormat="1" ht="13.5" customHeight="1">
      <c r="A1949" s="1218">
        <v>44322</v>
      </c>
      <c r="B1949" s="1167" t="s">
        <v>145</v>
      </c>
      <c r="C1949" s="1167" t="s">
        <v>389</v>
      </c>
      <c r="D1949" s="1167">
        <v>16</v>
      </c>
      <c r="E1949" s="1167">
        <v>16</v>
      </c>
      <c r="H1949" s="1167">
        <v>1</v>
      </c>
      <c r="J1949" s="1167">
        <v>16</v>
      </c>
      <c r="M1949" s="1167">
        <v>1</v>
      </c>
      <c r="O1949" s="1167">
        <v>16</v>
      </c>
      <c r="R1949" s="1167">
        <v>1</v>
      </c>
      <c r="T1949" s="1167">
        <v>16</v>
      </c>
      <c r="U1949" s="1167">
        <v>0</v>
      </c>
      <c r="V1949" s="1167">
        <v>0</v>
      </c>
      <c r="W1949" s="1167">
        <v>3</v>
      </c>
      <c r="X1949" s="1167">
        <v>0</v>
      </c>
      <c r="Y1949" s="1167">
        <v>48</v>
      </c>
      <c r="Z1949" s="1167">
        <v>0</v>
      </c>
      <c r="AA1949" s="1167">
        <v>0</v>
      </c>
      <c r="AB1949" s="1167">
        <v>11</v>
      </c>
      <c r="AC1949" s="1167">
        <v>0</v>
      </c>
      <c r="AD1949" s="1167">
        <v>176</v>
      </c>
      <c r="AE1949" s="1167">
        <v>0</v>
      </c>
      <c r="AF1949" s="1167">
        <v>0</v>
      </c>
      <c r="AH1949" s="1167">
        <v>0</v>
      </c>
      <c r="AI1949" s="1167">
        <v>0</v>
      </c>
      <c r="BK1949" s="1167">
        <v>1946</v>
      </c>
    </row>
    <row r="1950" spans="1:63" s="1167" customFormat="1" ht="13.5" customHeight="1">
      <c r="A1950" s="1218">
        <v>44322</v>
      </c>
      <c r="B1950" s="1167" t="s">
        <v>136</v>
      </c>
      <c r="C1950" s="1167" t="s">
        <v>66</v>
      </c>
      <c r="D1950" s="1167">
        <v>120</v>
      </c>
      <c r="E1950" s="1167">
        <v>120</v>
      </c>
      <c r="H1950" s="1167">
        <v>4.5</v>
      </c>
      <c r="J1950" s="1167">
        <v>540</v>
      </c>
      <c r="O1950" s="1167">
        <v>0</v>
      </c>
      <c r="P1950" s="1167" t="s">
        <v>883</v>
      </c>
      <c r="T1950" s="1167">
        <v>0</v>
      </c>
      <c r="U1950" s="1167">
        <v>0</v>
      </c>
      <c r="V1950" s="1167">
        <v>0</v>
      </c>
      <c r="W1950" s="1167">
        <v>4.5</v>
      </c>
      <c r="X1950" s="1167">
        <v>0</v>
      </c>
      <c r="Y1950" s="1167">
        <v>540</v>
      </c>
      <c r="Z1950" s="1167">
        <v>0</v>
      </c>
      <c r="AA1950" s="1167">
        <v>0</v>
      </c>
      <c r="AB1950" s="1167">
        <v>5</v>
      </c>
      <c r="AC1950" s="1167">
        <v>0</v>
      </c>
      <c r="AD1950" s="1167">
        <v>600</v>
      </c>
      <c r="AE1950" s="1167">
        <v>0</v>
      </c>
      <c r="AF1950" s="1167">
        <v>0</v>
      </c>
      <c r="AH1950" s="1167">
        <v>0</v>
      </c>
      <c r="AI1950" s="1167">
        <v>0</v>
      </c>
      <c r="BK1950" s="1167">
        <v>1947</v>
      </c>
    </row>
    <row r="1951" spans="1:63" s="1167" customFormat="1" ht="13.5" customHeight="1">
      <c r="A1951" s="1218">
        <v>44322</v>
      </c>
      <c r="B1951" s="1167" t="s">
        <v>183</v>
      </c>
      <c r="C1951" s="1167" t="s">
        <v>66</v>
      </c>
      <c r="D1951" s="1167">
        <v>30</v>
      </c>
      <c r="E1951" s="1167">
        <v>30</v>
      </c>
      <c r="H1951" s="1167">
        <v>0.1</v>
      </c>
      <c r="J1951" s="1167">
        <v>3</v>
      </c>
      <c r="M1951" s="1167">
        <v>0.2</v>
      </c>
      <c r="O1951" s="1167">
        <v>6</v>
      </c>
      <c r="R1951" s="1167">
        <v>0.2</v>
      </c>
      <c r="T1951" s="1167">
        <v>6</v>
      </c>
      <c r="U1951" s="1167">
        <v>0</v>
      </c>
      <c r="V1951" s="1167">
        <v>0</v>
      </c>
      <c r="W1951" s="1167">
        <v>0.5</v>
      </c>
      <c r="X1951" s="1167">
        <v>0</v>
      </c>
      <c r="Y1951" s="1167">
        <v>15</v>
      </c>
      <c r="Z1951" s="1167">
        <v>0</v>
      </c>
      <c r="AA1951" s="1167">
        <v>0</v>
      </c>
      <c r="AB1951" s="1167">
        <v>3.3</v>
      </c>
      <c r="AC1951" s="1167">
        <v>0</v>
      </c>
      <c r="AD1951" s="1167">
        <v>99</v>
      </c>
      <c r="AE1951" s="1167">
        <v>0</v>
      </c>
      <c r="AF1951" s="1167">
        <v>0</v>
      </c>
      <c r="AH1951" s="1167">
        <v>0</v>
      </c>
      <c r="AI1951" s="1167">
        <v>0</v>
      </c>
      <c r="BK1951" s="1167">
        <v>1948</v>
      </c>
    </row>
    <row r="1952" spans="1:63" s="1167" customFormat="1" ht="13.5" customHeight="1">
      <c r="A1952" s="1218">
        <v>44322</v>
      </c>
      <c r="B1952" s="1167" t="s">
        <v>142</v>
      </c>
      <c r="C1952" s="1167" t="s">
        <v>66</v>
      </c>
      <c r="D1952" s="1167">
        <v>35</v>
      </c>
      <c r="E1952" s="1167">
        <v>35</v>
      </c>
      <c r="H1952" s="1167">
        <v>0.1</v>
      </c>
      <c r="J1952" s="1167">
        <v>3.5</v>
      </c>
      <c r="M1952" s="1167">
        <v>0.2</v>
      </c>
      <c r="O1952" s="1167">
        <v>7</v>
      </c>
      <c r="R1952" s="1167">
        <v>0.2</v>
      </c>
      <c r="T1952" s="1167">
        <v>7</v>
      </c>
      <c r="U1952" s="1167">
        <v>0</v>
      </c>
      <c r="V1952" s="1167">
        <v>0</v>
      </c>
      <c r="W1952" s="1167">
        <v>0.5</v>
      </c>
      <c r="X1952" s="1167">
        <v>0</v>
      </c>
      <c r="Y1952" s="1167">
        <v>17.5</v>
      </c>
      <c r="Z1952" s="1167">
        <v>0</v>
      </c>
      <c r="AA1952" s="1167">
        <v>0</v>
      </c>
      <c r="AB1952" s="1167">
        <v>3.299999999999998</v>
      </c>
      <c r="AC1952" s="1167">
        <v>0</v>
      </c>
      <c r="AD1952" s="1167">
        <v>115.49999999999993</v>
      </c>
      <c r="AE1952" s="1167">
        <v>0</v>
      </c>
      <c r="AF1952" s="1167">
        <v>0</v>
      </c>
      <c r="AH1952" s="1167">
        <v>0</v>
      </c>
      <c r="AI1952" s="1167">
        <v>0</v>
      </c>
      <c r="BK1952" s="1167">
        <v>1949</v>
      </c>
    </row>
    <row r="1953" spans="1:63" s="1167" customFormat="1" ht="13.5" customHeight="1">
      <c r="A1953" s="1218">
        <v>44322</v>
      </c>
      <c r="B1953" s="1167" t="s">
        <v>51</v>
      </c>
      <c r="C1953" s="1167" t="s">
        <v>66</v>
      </c>
      <c r="D1953" s="1167">
        <v>100</v>
      </c>
      <c r="E1953" s="1167">
        <v>100</v>
      </c>
      <c r="H1953" s="1167">
        <v>0.5</v>
      </c>
      <c r="J1953" s="1167">
        <v>50</v>
      </c>
      <c r="O1953" s="1167">
        <v>0</v>
      </c>
      <c r="R1953" s="1167">
        <v>0.5</v>
      </c>
      <c r="T1953" s="1167">
        <v>50</v>
      </c>
      <c r="U1953" s="1167">
        <v>0</v>
      </c>
      <c r="V1953" s="1167">
        <v>0</v>
      </c>
      <c r="W1953" s="1167">
        <v>1</v>
      </c>
      <c r="X1953" s="1167">
        <v>0</v>
      </c>
      <c r="Y1953" s="1167">
        <v>100</v>
      </c>
      <c r="Z1953" s="1167">
        <v>0</v>
      </c>
      <c r="AA1953" s="1167">
        <v>0</v>
      </c>
      <c r="AB1953" s="1167">
        <v>3.3999999999999995</v>
      </c>
      <c r="AC1953" s="1167">
        <v>0</v>
      </c>
      <c r="AD1953" s="1167">
        <v>339.99999999999994</v>
      </c>
      <c r="AE1953" s="1167">
        <v>0</v>
      </c>
      <c r="AF1953" s="1167">
        <v>0</v>
      </c>
      <c r="AH1953" s="1167">
        <v>0</v>
      </c>
      <c r="AI1953" s="1167">
        <v>0</v>
      </c>
      <c r="BK1953" s="1167">
        <v>1950</v>
      </c>
    </row>
    <row r="1954" spans="1:63" s="1167" customFormat="1" ht="13.5" customHeight="1">
      <c r="A1954" s="1218">
        <v>44322</v>
      </c>
      <c r="B1954" s="1167" t="s">
        <v>935</v>
      </c>
      <c r="C1954" s="1167" t="s">
        <v>66</v>
      </c>
      <c r="D1954" s="1167">
        <v>50</v>
      </c>
      <c r="E1954" s="1167">
        <v>50</v>
      </c>
      <c r="H1954" s="1167">
        <v>0.3</v>
      </c>
      <c r="J1954" s="1167">
        <v>15</v>
      </c>
      <c r="M1954" s="1167">
        <v>0.6</v>
      </c>
      <c r="O1954" s="1167">
        <v>30</v>
      </c>
      <c r="R1954" s="1167">
        <v>0.6</v>
      </c>
      <c r="T1954" s="1167">
        <v>30</v>
      </c>
      <c r="U1954" s="1167">
        <v>0</v>
      </c>
      <c r="V1954" s="1167">
        <v>0</v>
      </c>
      <c r="W1954" s="1167">
        <v>1.5</v>
      </c>
      <c r="X1954" s="1167">
        <v>0</v>
      </c>
      <c r="Y1954" s="1167">
        <v>75</v>
      </c>
      <c r="Z1954" s="1167">
        <v>0</v>
      </c>
      <c r="AA1954" s="1167">
        <v>0</v>
      </c>
      <c r="AB1954" s="1167">
        <v>2.4000000000000004</v>
      </c>
      <c r="AC1954" s="1167">
        <v>0</v>
      </c>
      <c r="AD1954" s="1167">
        <v>120.00000000000001</v>
      </c>
      <c r="AE1954" s="1167">
        <v>0</v>
      </c>
      <c r="AF1954" s="1167">
        <v>0</v>
      </c>
      <c r="AH1954" s="1167">
        <v>0</v>
      </c>
      <c r="AI1954" s="1167">
        <v>0</v>
      </c>
      <c r="BK1954" s="1167">
        <v>1951</v>
      </c>
    </row>
    <row r="1955" spans="1:63" s="1167" customFormat="1" ht="13.5" customHeight="1">
      <c r="A1955" s="1218">
        <v>44322</v>
      </c>
      <c r="B1955" s="1167" t="s">
        <v>171</v>
      </c>
      <c r="C1955" s="1167" t="s">
        <v>66</v>
      </c>
      <c r="D1955" s="1167">
        <v>215</v>
      </c>
      <c r="E1955" s="1167">
        <v>215</v>
      </c>
      <c r="J1955" s="1167">
        <v>0</v>
      </c>
      <c r="L1955" s="1167">
        <v>5.5</v>
      </c>
      <c r="O1955" s="1167">
        <v>1182.5</v>
      </c>
      <c r="T1955" s="1167">
        <v>0</v>
      </c>
      <c r="U1955" s="1167">
        <v>0</v>
      </c>
      <c r="V1955" s="1167">
        <v>5.5</v>
      </c>
      <c r="W1955" s="1167">
        <v>0</v>
      </c>
      <c r="X1955" s="1167">
        <v>0</v>
      </c>
      <c r="Y1955" s="1167">
        <v>1182.5</v>
      </c>
      <c r="Z1955" s="1167">
        <v>0</v>
      </c>
      <c r="AA1955" s="1167">
        <v>0</v>
      </c>
      <c r="AB1955" s="1167">
        <v>0</v>
      </c>
      <c r="AC1955" s="1167">
        <v>0</v>
      </c>
      <c r="AD1955" s="1167">
        <v>0</v>
      </c>
      <c r="AE1955" s="1167">
        <v>0</v>
      </c>
      <c r="AF1955" s="1167">
        <v>5.5</v>
      </c>
      <c r="AG1955" s="1167">
        <v>0</v>
      </c>
      <c r="AH1955" s="1167">
        <v>0</v>
      </c>
      <c r="AI1955" s="1167">
        <v>1182.5</v>
      </c>
      <c r="BK1955" s="1167">
        <v>1952</v>
      </c>
    </row>
    <row r="1956" spans="1:63" s="1167" customFormat="1" ht="13.5" customHeight="1">
      <c r="A1956" s="1218">
        <v>44322</v>
      </c>
      <c r="B1956" s="1167" t="s">
        <v>132</v>
      </c>
      <c r="C1956" s="1167" t="s">
        <v>66</v>
      </c>
      <c r="D1956" s="1167">
        <v>70</v>
      </c>
      <c r="E1956" s="1167">
        <v>65</v>
      </c>
      <c r="J1956" s="1167">
        <v>0</v>
      </c>
      <c r="L1956" s="1167">
        <v>14</v>
      </c>
      <c r="O1956" s="1167">
        <v>910</v>
      </c>
      <c r="T1956" s="1167">
        <v>0</v>
      </c>
      <c r="U1956" s="1167">
        <v>0</v>
      </c>
      <c r="V1956" s="1167">
        <v>14</v>
      </c>
      <c r="W1956" s="1167">
        <v>0</v>
      </c>
      <c r="X1956" s="1167">
        <v>0</v>
      </c>
      <c r="Y1956" s="1167">
        <v>910</v>
      </c>
      <c r="Z1956" s="1167">
        <v>0</v>
      </c>
      <c r="AA1956" s="1167">
        <v>0</v>
      </c>
      <c r="AB1956" s="1167">
        <v>0</v>
      </c>
      <c r="AC1956" s="1167">
        <v>0</v>
      </c>
      <c r="AD1956" s="1167">
        <v>0</v>
      </c>
      <c r="AE1956" s="1167">
        <v>0</v>
      </c>
      <c r="AF1956" s="1167">
        <v>14</v>
      </c>
      <c r="AG1956" s="1167">
        <v>0</v>
      </c>
      <c r="AH1956" s="1167">
        <v>0</v>
      </c>
      <c r="AI1956" s="1167">
        <v>910</v>
      </c>
      <c r="BK1956" s="1167">
        <v>1953</v>
      </c>
    </row>
    <row r="1957" spans="1:63" s="1167" customFormat="1" ht="13.5" customHeight="1">
      <c r="A1957" s="1218">
        <v>44322</v>
      </c>
      <c r="B1957" s="1167" t="s">
        <v>67</v>
      </c>
      <c r="C1957" s="1167" t="s">
        <v>66</v>
      </c>
      <c r="D1957" s="1167">
        <v>30</v>
      </c>
      <c r="E1957" s="1167">
        <v>27</v>
      </c>
      <c r="J1957" s="1167">
        <v>0</v>
      </c>
      <c r="L1957" s="1167">
        <v>16</v>
      </c>
      <c r="O1957" s="1167">
        <v>432</v>
      </c>
      <c r="S1957" s="1167" t="s">
        <v>888</v>
      </c>
      <c r="T1957" s="1167">
        <v>0</v>
      </c>
      <c r="U1957" s="1167">
        <v>0</v>
      </c>
      <c r="V1957" s="1167">
        <v>16</v>
      </c>
      <c r="W1957" s="1167">
        <v>0</v>
      </c>
      <c r="X1957" s="1167">
        <v>0</v>
      </c>
      <c r="Y1957" s="1167">
        <v>432</v>
      </c>
      <c r="Z1957" s="1167">
        <v>0</v>
      </c>
      <c r="AA1957" s="1167">
        <v>0</v>
      </c>
      <c r="AB1957" s="1167">
        <v>0</v>
      </c>
      <c r="AC1957" s="1167">
        <v>0</v>
      </c>
      <c r="AD1957" s="1167">
        <v>0</v>
      </c>
      <c r="AE1957" s="1167">
        <v>0</v>
      </c>
      <c r="AF1957" s="1167">
        <v>16</v>
      </c>
      <c r="AG1957" s="1167">
        <v>0</v>
      </c>
      <c r="AH1957" s="1167">
        <v>0</v>
      </c>
      <c r="AI1957" s="1167">
        <v>432</v>
      </c>
      <c r="BK1957" s="1167">
        <v>1954</v>
      </c>
    </row>
    <row r="1958" spans="1:63" s="1167" customFormat="1" ht="13.5" customHeight="1">
      <c r="A1958" s="1218">
        <v>44322</v>
      </c>
      <c r="B1958" s="1167" t="s">
        <v>195</v>
      </c>
      <c r="C1958" s="1167" t="s">
        <v>786</v>
      </c>
      <c r="D1958" s="1167">
        <v>125</v>
      </c>
      <c r="E1958" s="1167">
        <v>120</v>
      </c>
      <c r="H1958" s="1167" t="s">
        <v>883</v>
      </c>
      <c r="I1958" s="1167" t="s">
        <v>883</v>
      </c>
      <c r="J1958" s="1167">
        <v>0</v>
      </c>
      <c r="L1958" s="1167">
        <v>2</v>
      </c>
      <c r="O1958" s="1167">
        <v>240</v>
      </c>
      <c r="T1958" s="1167">
        <v>0</v>
      </c>
      <c r="U1958" s="1167">
        <v>0</v>
      </c>
      <c r="V1958" s="1167">
        <v>2</v>
      </c>
      <c r="W1958" s="1167">
        <v>0</v>
      </c>
      <c r="X1958" s="1167">
        <v>0</v>
      </c>
      <c r="Y1958" s="1167">
        <v>240</v>
      </c>
      <c r="Z1958" s="1167">
        <v>0</v>
      </c>
      <c r="AA1958" s="1167">
        <v>0</v>
      </c>
      <c r="AB1958" s="1167">
        <v>0</v>
      </c>
      <c r="AC1958" s="1167">
        <v>0</v>
      </c>
      <c r="AD1958" s="1167">
        <v>0</v>
      </c>
      <c r="AE1958" s="1167">
        <v>0</v>
      </c>
      <c r="AF1958" s="1167">
        <v>2</v>
      </c>
      <c r="AG1958" s="1167">
        <v>0</v>
      </c>
      <c r="AH1958" s="1167">
        <v>0</v>
      </c>
      <c r="AI1958" s="1167">
        <v>240</v>
      </c>
      <c r="BK1958" s="1167">
        <v>1955</v>
      </c>
    </row>
    <row r="1959" spans="1:63" s="1167" customFormat="1" ht="13.5" customHeight="1">
      <c r="A1959" s="1218">
        <v>44322</v>
      </c>
      <c r="B1959" s="1167" t="s">
        <v>3</v>
      </c>
      <c r="C1959" s="1167" t="s">
        <v>66</v>
      </c>
      <c r="D1959" s="1167">
        <v>12</v>
      </c>
      <c r="E1959" s="1167">
        <v>12</v>
      </c>
      <c r="J1959" s="1167">
        <v>0</v>
      </c>
      <c r="L1959" s="1167">
        <v>18</v>
      </c>
      <c r="O1959" s="1167">
        <v>216</v>
      </c>
      <c r="T1959" s="1167">
        <v>0</v>
      </c>
      <c r="U1959" s="1167">
        <v>0</v>
      </c>
      <c r="V1959" s="1167">
        <v>18</v>
      </c>
      <c r="W1959" s="1167">
        <v>0</v>
      </c>
      <c r="X1959" s="1167">
        <v>0</v>
      </c>
      <c r="Y1959" s="1167">
        <v>216</v>
      </c>
      <c r="Z1959" s="1167">
        <v>0</v>
      </c>
      <c r="AA1959" s="1167">
        <v>0</v>
      </c>
      <c r="AB1959" s="1167">
        <v>0</v>
      </c>
      <c r="AC1959" s="1167">
        <v>0</v>
      </c>
      <c r="AD1959" s="1167">
        <v>0</v>
      </c>
      <c r="AE1959" s="1167">
        <v>0</v>
      </c>
      <c r="AF1959" s="1167">
        <v>18</v>
      </c>
      <c r="AG1959" s="1167">
        <v>0</v>
      </c>
      <c r="AH1959" s="1167">
        <v>0</v>
      </c>
      <c r="AI1959" s="1167">
        <v>216</v>
      </c>
      <c r="BK1959" s="1167">
        <v>1956</v>
      </c>
    </row>
    <row r="1960" spans="1:63" s="1167" customFormat="1" ht="13.5" customHeight="1">
      <c r="A1960" s="1218">
        <v>44322</v>
      </c>
      <c r="B1960" s="1167" t="s">
        <v>926</v>
      </c>
      <c r="C1960" s="1167" t="s">
        <v>66</v>
      </c>
      <c r="D1960" s="1167">
        <v>125</v>
      </c>
      <c r="E1960" s="1167">
        <v>125</v>
      </c>
      <c r="G1960" s="1167">
        <v>7</v>
      </c>
      <c r="J1960" s="1167">
        <v>875</v>
      </c>
      <c r="O1960" s="1167">
        <v>0</v>
      </c>
      <c r="Q1960" s="1167">
        <v>11</v>
      </c>
      <c r="T1960" s="1167">
        <v>1375</v>
      </c>
      <c r="U1960" s="1167">
        <v>0</v>
      </c>
      <c r="V1960" s="1167">
        <v>18</v>
      </c>
      <c r="W1960" s="1167">
        <v>0</v>
      </c>
      <c r="X1960" s="1167">
        <v>0</v>
      </c>
      <c r="Y1960" s="1167">
        <v>2250</v>
      </c>
      <c r="Z1960" s="1167">
        <v>0</v>
      </c>
      <c r="AA1960" s="1167">
        <v>0</v>
      </c>
      <c r="AB1960" s="1167">
        <v>0</v>
      </c>
      <c r="AC1960" s="1167">
        <v>0</v>
      </c>
      <c r="AD1960" s="1167">
        <v>0</v>
      </c>
      <c r="AE1960" s="1167">
        <v>0</v>
      </c>
      <c r="AF1960" s="1167">
        <v>18</v>
      </c>
      <c r="AG1960" s="1167">
        <v>0</v>
      </c>
      <c r="AH1960" s="1167">
        <v>0</v>
      </c>
      <c r="AI1960" s="1167">
        <v>2250</v>
      </c>
      <c r="BK1960" s="1167">
        <v>1957</v>
      </c>
    </row>
    <row r="1961" spans="1:63" s="1167" customFormat="1" ht="13.5" customHeight="1">
      <c r="A1961" s="1218">
        <v>44322</v>
      </c>
      <c r="B1961" s="1167" t="s">
        <v>168</v>
      </c>
      <c r="C1961" s="1167" t="s">
        <v>66</v>
      </c>
      <c r="D1961" s="1167">
        <v>98</v>
      </c>
      <c r="E1961" s="1167">
        <v>92</v>
      </c>
      <c r="J1961" s="1167">
        <v>0</v>
      </c>
      <c r="O1961" s="1167">
        <v>0</v>
      </c>
      <c r="Q1961" s="1167">
        <v>13</v>
      </c>
      <c r="T1961" s="1167">
        <v>1196</v>
      </c>
      <c r="U1961" s="1167">
        <v>0</v>
      </c>
      <c r="V1961" s="1167">
        <v>13</v>
      </c>
      <c r="W1961" s="1167">
        <v>0</v>
      </c>
      <c r="X1961" s="1167">
        <v>0</v>
      </c>
      <c r="Y1961" s="1167">
        <v>1196</v>
      </c>
      <c r="Z1961" s="1167">
        <v>0</v>
      </c>
      <c r="AA1961" s="1167">
        <v>0</v>
      </c>
      <c r="AB1961" s="1167">
        <v>0</v>
      </c>
      <c r="AC1961" s="1167">
        <v>0</v>
      </c>
      <c r="AD1961" s="1167">
        <v>0</v>
      </c>
      <c r="AE1961" s="1167">
        <v>0</v>
      </c>
      <c r="AF1961" s="1167">
        <v>13</v>
      </c>
      <c r="AG1961" s="1167">
        <v>0</v>
      </c>
      <c r="AH1961" s="1167">
        <v>0</v>
      </c>
      <c r="AI1961" s="1167">
        <v>1196</v>
      </c>
      <c r="BK1961" s="1167">
        <v>1958</v>
      </c>
    </row>
    <row r="1962" spans="1:63" s="1167" customFormat="1" ht="13.5" customHeight="1">
      <c r="A1962" s="1218">
        <v>44322</v>
      </c>
      <c r="B1962" s="1167" t="s">
        <v>134</v>
      </c>
      <c r="C1962" s="1167" t="s">
        <v>66</v>
      </c>
      <c r="D1962" s="1167">
        <v>39</v>
      </c>
      <c r="E1962" s="1167">
        <v>39</v>
      </c>
      <c r="J1962" s="1167">
        <v>0</v>
      </c>
      <c r="O1962" s="1167">
        <v>0</v>
      </c>
      <c r="Q1962" s="1167">
        <v>14</v>
      </c>
      <c r="T1962" s="1167">
        <v>546</v>
      </c>
      <c r="U1962" s="1167">
        <v>0</v>
      </c>
      <c r="V1962" s="1167">
        <v>14</v>
      </c>
      <c r="W1962" s="1167">
        <v>0</v>
      </c>
      <c r="X1962" s="1167">
        <v>0</v>
      </c>
      <c r="Y1962" s="1167">
        <v>546</v>
      </c>
      <c r="Z1962" s="1167">
        <v>0</v>
      </c>
      <c r="AA1962" s="1167">
        <v>0</v>
      </c>
      <c r="AB1962" s="1167">
        <v>0</v>
      </c>
      <c r="AC1962" s="1167">
        <v>0</v>
      </c>
      <c r="AD1962" s="1167">
        <v>0</v>
      </c>
      <c r="AE1962" s="1167">
        <v>0</v>
      </c>
      <c r="AF1962" s="1167">
        <v>14</v>
      </c>
      <c r="AG1962" s="1167">
        <v>0</v>
      </c>
      <c r="AH1962" s="1167">
        <v>0</v>
      </c>
      <c r="AI1962" s="1167">
        <v>546</v>
      </c>
      <c r="BK1962" s="1167">
        <v>1959</v>
      </c>
    </row>
    <row r="1963" spans="1:63" s="1167" customFormat="1" ht="13.5" customHeight="1">
      <c r="A1963" s="1218">
        <v>44322</v>
      </c>
      <c r="B1963" s="1167" t="s">
        <v>927</v>
      </c>
      <c r="C1963" s="1167" t="s">
        <v>928</v>
      </c>
      <c r="D1963" s="1167">
        <v>3.5</v>
      </c>
      <c r="E1963" s="1167">
        <v>3.5</v>
      </c>
      <c r="J1963" s="1167">
        <v>0</v>
      </c>
      <c r="O1963" s="1167">
        <v>0</v>
      </c>
      <c r="Q1963" s="1167">
        <v>65</v>
      </c>
      <c r="T1963" s="1167">
        <v>227.5</v>
      </c>
      <c r="U1963" s="1167">
        <v>0</v>
      </c>
      <c r="V1963" s="1167">
        <v>65</v>
      </c>
      <c r="W1963" s="1167">
        <v>0</v>
      </c>
      <c r="X1963" s="1167">
        <v>0</v>
      </c>
      <c r="Y1963" s="1167">
        <v>227.5</v>
      </c>
      <c r="Z1963" s="1167">
        <v>0</v>
      </c>
      <c r="AA1963" s="1167">
        <v>0</v>
      </c>
      <c r="AB1963" s="1167">
        <v>0</v>
      </c>
      <c r="AC1963" s="1167">
        <v>0</v>
      </c>
      <c r="AD1963" s="1167">
        <v>0</v>
      </c>
      <c r="AE1963" s="1167">
        <v>0</v>
      </c>
      <c r="AF1963" s="1167">
        <v>65</v>
      </c>
      <c r="AG1963" s="1167">
        <v>0</v>
      </c>
      <c r="AH1963" s="1167">
        <v>0</v>
      </c>
      <c r="AI1963" s="1167">
        <v>227.5</v>
      </c>
      <c r="BK1963" s="1167">
        <v>1960</v>
      </c>
    </row>
    <row r="1964" spans="1:63" s="1167" customFormat="1" ht="13.5" customHeight="1">
      <c r="A1964" s="1218">
        <v>44322</v>
      </c>
      <c r="B1964" s="1167" t="s">
        <v>929</v>
      </c>
      <c r="C1964" s="1167" t="s">
        <v>66</v>
      </c>
      <c r="D1964" s="1167">
        <v>40</v>
      </c>
      <c r="E1964" s="1167">
        <v>40</v>
      </c>
      <c r="J1964" s="1167">
        <v>0</v>
      </c>
      <c r="O1964" s="1167">
        <v>0</v>
      </c>
      <c r="Q1964" s="1167">
        <v>6</v>
      </c>
      <c r="T1964" s="1167">
        <v>240</v>
      </c>
      <c r="U1964" s="1167">
        <v>0</v>
      </c>
      <c r="V1964" s="1167">
        <v>6</v>
      </c>
      <c r="W1964" s="1167">
        <v>0</v>
      </c>
      <c r="X1964" s="1167">
        <v>0</v>
      </c>
      <c r="Y1964" s="1167">
        <v>240</v>
      </c>
      <c r="Z1964" s="1167">
        <v>0</v>
      </c>
      <c r="AA1964" s="1167">
        <v>0</v>
      </c>
      <c r="AB1964" s="1167">
        <v>0</v>
      </c>
      <c r="AC1964" s="1167">
        <v>0</v>
      </c>
      <c r="AD1964" s="1167">
        <v>0</v>
      </c>
      <c r="AE1964" s="1167">
        <v>0</v>
      </c>
      <c r="AF1964" s="1167">
        <v>6</v>
      </c>
      <c r="AG1964" s="1167">
        <v>0</v>
      </c>
      <c r="AH1964" s="1167">
        <v>0</v>
      </c>
      <c r="AI1964" s="1167">
        <v>240</v>
      </c>
      <c r="BK1964" s="1167">
        <v>1961</v>
      </c>
    </row>
    <row r="1965" spans="1:63" s="1167" customFormat="1" ht="13.5" customHeight="1">
      <c r="A1965" s="1218">
        <v>44322</v>
      </c>
      <c r="B1965" s="1167" t="s">
        <v>488</v>
      </c>
      <c r="C1965" s="1167" t="s">
        <v>66</v>
      </c>
      <c r="D1965" s="1167">
        <v>110</v>
      </c>
      <c r="E1965" s="1167">
        <v>106</v>
      </c>
      <c r="J1965" s="1167">
        <v>0</v>
      </c>
      <c r="O1965" s="1167">
        <v>0</v>
      </c>
      <c r="T1965" s="1167">
        <v>0</v>
      </c>
      <c r="U1965" s="1167">
        <v>0</v>
      </c>
      <c r="V1965" s="1167">
        <v>0</v>
      </c>
      <c r="W1965" s="1167">
        <v>0</v>
      </c>
      <c r="X1965" s="1167">
        <v>0</v>
      </c>
      <c r="Y1965" s="1167">
        <v>0</v>
      </c>
      <c r="Z1965" s="1167">
        <v>0</v>
      </c>
      <c r="AA1965" s="1167">
        <v>0</v>
      </c>
      <c r="AB1965" s="1167">
        <v>0</v>
      </c>
      <c r="AC1965" s="1167">
        <v>0</v>
      </c>
      <c r="AD1965" s="1167">
        <v>0</v>
      </c>
      <c r="AE1965" s="1167">
        <v>0</v>
      </c>
      <c r="AF1965" s="1167">
        <v>0</v>
      </c>
      <c r="AG1965" s="1167">
        <v>0</v>
      </c>
      <c r="AH1965" s="1167">
        <v>0</v>
      </c>
      <c r="AI1965" s="1167">
        <v>0</v>
      </c>
      <c r="BK1965" s="1167">
        <v>1962</v>
      </c>
    </row>
    <row r="1966" spans="1:63" s="1167" customFormat="1" ht="13.5" customHeight="1">
      <c r="A1966" s="1218">
        <v>44322</v>
      </c>
      <c r="B1966" s="1167" t="s">
        <v>83</v>
      </c>
      <c r="C1966" s="1167" t="s">
        <v>786</v>
      </c>
      <c r="D1966" s="1167">
        <v>10</v>
      </c>
      <c r="E1966" s="1167">
        <v>10</v>
      </c>
      <c r="J1966" s="1167">
        <v>0</v>
      </c>
      <c r="M1966" s="1167">
        <v>20</v>
      </c>
      <c r="O1966" s="1167">
        <v>200</v>
      </c>
      <c r="R1966" s="1167">
        <v>20</v>
      </c>
      <c r="T1966" s="1167">
        <v>200</v>
      </c>
      <c r="U1966" s="1167">
        <v>0</v>
      </c>
      <c r="V1966" s="1167">
        <v>0</v>
      </c>
      <c r="W1966" s="1167">
        <v>40</v>
      </c>
      <c r="X1966" s="1167">
        <v>0</v>
      </c>
      <c r="Y1966" s="1167">
        <v>400</v>
      </c>
      <c r="Z1966" s="1167">
        <v>0</v>
      </c>
      <c r="AA1966" s="1167">
        <v>0</v>
      </c>
      <c r="AB1966" s="1167">
        <v>0</v>
      </c>
      <c r="AC1966" s="1167">
        <v>0</v>
      </c>
      <c r="AD1966" s="1167">
        <v>0</v>
      </c>
      <c r="AE1966" s="1167">
        <v>0</v>
      </c>
      <c r="AF1966" s="1167">
        <v>0</v>
      </c>
      <c r="AG1966" s="1167">
        <v>40</v>
      </c>
      <c r="AH1966" s="1167">
        <v>0</v>
      </c>
      <c r="AI1966" s="1167">
        <v>400</v>
      </c>
      <c r="BK1966" s="1167">
        <v>1963</v>
      </c>
    </row>
    <row r="1967" spans="1:63" s="1167" customFormat="1" ht="13.5" customHeight="1">
      <c r="A1967" s="1218">
        <v>44322</v>
      </c>
      <c r="B1967" s="1167" t="s">
        <v>78</v>
      </c>
      <c r="C1967" s="1167" t="s">
        <v>66</v>
      </c>
      <c r="D1967" s="1167">
        <v>10</v>
      </c>
      <c r="E1967" s="1167">
        <v>7</v>
      </c>
      <c r="J1967" s="1167">
        <v>0</v>
      </c>
      <c r="M1967" s="1167">
        <v>34</v>
      </c>
      <c r="O1967" s="1167">
        <v>238</v>
      </c>
      <c r="R1967" s="1167">
        <v>33</v>
      </c>
      <c r="T1967" s="1167">
        <v>231</v>
      </c>
      <c r="U1967" s="1167">
        <v>0</v>
      </c>
      <c r="V1967" s="1167">
        <v>0</v>
      </c>
      <c r="W1967" s="1167">
        <v>67</v>
      </c>
      <c r="X1967" s="1167">
        <v>0</v>
      </c>
      <c r="Y1967" s="1167">
        <v>469</v>
      </c>
      <c r="Z1967" s="1167">
        <v>0</v>
      </c>
      <c r="AA1967" s="1167">
        <v>0</v>
      </c>
      <c r="AB1967" s="1167">
        <v>0</v>
      </c>
      <c r="AC1967" s="1167">
        <v>0</v>
      </c>
      <c r="AD1967" s="1167">
        <v>0</v>
      </c>
      <c r="AE1967" s="1167">
        <v>0</v>
      </c>
      <c r="AF1967" s="1167">
        <v>0</v>
      </c>
      <c r="AG1967" s="1167">
        <v>67</v>
      </c>
      <c r="AH1967" s="1167">
        <v>0</v>
      </c>
      <c r="AI1967" s="1167">
        <v>469</v>
      </c>
      <c r="BK1967" s="1167">
        <v>1964</v>
      </c>
    </row>
    <row r="1968" spans="1:63" s="1167" customFormat="1" ht="13.5" customHeight="1">
      <c r="A1968" s="1218">
        <v>44322</v>
      </c>
      <c r="B1968" s="1167" t="s">
        <v>17</v>
      </c>
      <c r="C1968" s="1167" t="s">
        <v>66</v>
      </c>
      <c r="D1968" s="1167">
        <v>5</v>
      </c>
      <c r="E1968" s="1167">
        <v>4</v>
      </c>
      <c r="J1968" s="1167">
        <v>0</v>
      </c>
      <c r="O1968" s="1167">
        <v>0</v>
      </c>
      <c r="T1968" s="1167">
        <v>0</v>
      </c>
      <c r="U1968" s="1167">
        <v>0</v>
      </c>
      <c r="V1968" s="1167">
        <v>0</v>
      </c>
      <c r="W1968" s="1167">
        <v>0</v>
      </c>
      <c r="X1968" s="1167">
        <v>0</v>
      </c>
      <c r="Y1968" s="1167">
        <v>0</v>
      </c>
      <c r="Z1968" s="1167">
        <v>0</v>
      </c>
      <c r="AA1968" s="1167">
        <v>0</v>
      </c>
      <c r="AB1968" s="1167">
        <v>0</v>
      </c>
      <c r="AC1968" s="1167">
        <v>0</v>
      </c>
      <c r="AD1968" s="1167">
        <v>0</v>
      </c>
      <c r="AE1968" s="1167">
        <v>0</v>
      </c>
      <c r="AF1968" s="1167">
        <v>0</v>
      </c>
      <c r="AG1968" s="1167">
        <v>0</v>
      </c>
      <c r="AH1968" s="1167">
        <v>0</v>
      </c>
      <c r="AI1968" s="1167">
        <v>0</v>
      </c>
      <c r="BK1968" s="1167">
        <v>1965</v>
      </c>
    </row>
    <row r="1969" spans="1:63" s="1167" customFormat="1" ht="13.5" customHeight="1">
      <c r="A1969" s="1218">
        <v>44322</v>
      </c>
      <c r="B1969" s="1167" t="s">
        <v>478</v>
      </c>
      <c r="C1969" s="1167" t="s">
        <v>66</v>
      </c>
      <c r="D1969" s="1167">
        <v>12</v>
      </c>
      <c r="E1969" s="1167">
        <v>12</v>
      </c>
      <c r="H1969" s="1167">
        <v>20</v>
      </c>
      <c r="J1969" s="1167">
        <v>240</v>
      </c>
      <c r="O1969" s="1167">
        <v>0</v>
      </c>
      <c r="T1969" s="1167">
        <v>0</v>
      </c>
      <c r="U1969" s="1167">
        <v>0</v>
      </c>
      <c r="V1969" s="1167">
        <v>0</v>
      </c>
      <c r="W1969" s="1167">
        <v>20</v>
      </c>
      <c r="X1969" s="1167">
        <v>0</v>
      </c>
      <c r="Y1969" s="1167">
        <v>240</v>
      </c>
      <c r="Z1969" s="1167">
        <v>0</v>
      </c>
      <c r="AA1969" s="1167">
        <v>0</v>
      </c>
      <c r="AB1969" s="1167">
        <v>0</v>
      </c>
      <c r="AC1969" s="1167">
        <v>0</v>
      </c>
      <c r="AD1969" s="1167">
        <v>0</v>
      </c>
      <c r="AE1969" s="1167">
        <v>0</v>
      </c>
      <c r="AF1969" s="1167">
        <v>0</v>
      </c>
      <c r="AG1969" s="1167">
        <v>20</v>
      </c>
      <c r="AH1969" s="1167">
        <v>0</v>
      </c>
      <c r="AI1969" s="1167">
        <v>240</v>
      </c>
      <c r="BK1969" s="1167">
        <v>1966</v>
      </c>
    </row>
    <row r="1970" spans="1:63" s="1167" customFormat="1" ht="13.5" customHeight="1">
      <c r="A1970" s="1218">
        <v>44322</v>
      </c>
      <c r="B1970" s="1167" t="s">
        <v>60</v>
      </c>
      <c r="C1970" s="1167" t="s">
        <v>66</v>
      </c>
      <c r="D1970" s="1167">
        <v>20</v>
      </c>
      <c r="E1970" s="1167">
        <v>20</v>
      </c>
      <c r="H1970" s="1167">
        <v>0.5</v>
      </c>
      <c r="J1970" s="1167">
        <v>10</v>
      </c>
      <c r="M1970" s="1167">
        <v>1.8</v>
      </c>
      <c r="O1970" s="1167">
        <v>36</v>
      </c>
      <c r="R1970" s="1167">
        <v>1</v>
      </c>
      <c r="T1970" s="1167">
        <v>20</v>
      </c>
      <c r="U1970" s="1167">
        <v>0</v>
      </c>
      <c r="V1970" s="1167">
        <v>0</v>
      </c>
      <c r="W1970" s="1167">
        <v>3.3</v>
      </c>
      <c r="X1970" s="1167">
        <v>0</v>
      </c>
      <c r="Y1970" s="1167">
        <v>66</v>
      </c>
      <c r="Z1970" s="1167">
        <v>0</v>
      </c>
      <c r="AA1970" s="1167">
        <v>0</v>
      </c>
      <c r="AB1970" s="1167">
        <v>0</v>
      </c>
      <c r="AC1970" s="1167">
        <v>0</v>
      </c>
      <c r="AD1970" s="1167">
        <v>0</v>
      </c>
      <c r="AE1970" s="1167">
        <v>0</v>
      </c>
      <c r="AF1970" s="1167">
        <v>0</v>
      </c>
      <c r="AG1970" s="1167">
        <v>3.3</v>
      </c>
      <c r="AH1970" s="1167">
        <v>0</v>
      </c>
      <c r="AI1970" s="1167">
        <v>66</v>
      </c>
      <c r="BK1970" s="1167">
        <v>1967</v>
      </c>
    </row>
    <row r="1971" spans="1:63" s="1167" customFormat="1" ht="13.5" customHeight="1">
      <c r="A1971" s="1218">
        <v>44322</v>
      </c>
      <c r="B1971" s="1167" t="s">
        <v>61</v>
      </c>
      <c r="C1971" s="1167" t="s">
        <v>66</v>
      </c>
      <c r="D1971" s="1167">
        <v>20</v>
      </c>
      <c r="E1971" s="1167">
        <v>20</v>
      </c>
      <c r="H1971" s="1167">
        <v>0.4</v>
      </c>
      <c r="J1971" s="1167">
        <v>8</v>
      </c>
      <c r="M1971" s="1167">
        <v>0.8</v>
      </c>
      <c r="O1971" s="1167">
        <v>16</v>
      </c>
      <c r="R1971" s="1167">
        <v>0.8</v>
      </c>
      <c r="T1971" s="1167">
        <v>16</v>
      </c>
      <c r="U1971" s="1167">
        <v>0</v>
      </c>
      <c r="V1971" s="1167">
        <v>0</v>
      </c>
      <c r="W1971" s="1167">
        <v>2</v>
      </c>
      <c r="X1971" s="1167">
        <v>0</v>
      </c>
      <c r="Y1971" s="1167">
        <v>40</v>
      </c>
      <c r="Z1971" s="1167">
        <v>0</v>
      </c>
      <c r="AA1971" s="1167">
        <v>0</v>
      </c>
      <c r="AB1971" s="1167">
        <v>0</v>
      </c>
      <c r="AC1971" s="1167">
        <v>0</v>
      </c>
      <c r="AD1971" s="1167">
        <v>0</v>
      </c>
      <c r="AE1971" s="1167">
        <v>0</v>
      </c>
      <c r="AF1971" s="1167">
        <v>0</v>
      </c>
      <c r="AG1971" s="1167">
        <v>2</v>
      </c>
      <c r="AH1971" s="1167">
        <v>0</v>
      </c>
      <c r="AI1971" s="1167">
        <v>40</v>
      </c>
      <c r="BK1971" s="1167">
        <v>1968</v>
      </c>
    </row>
    <row r="1972" spans="1:63" s="1167" customFormat="1" ht="13.5" customHeight="1">
      <c r="A1972" s="1218">
        <v>44322</v>
      </c>
      <c r="B1972" s="1167" t="s">
        <v>160</v>
      </c>
      <c r="C1972" s="1167" t="s">
        <v>66</v>
      </c>
      <c r="D1972" s="1167">
        <v>14</v>
      </c>
      <c r="E1972" s="1167">
        <v>12</v>
      </c>
      <c r="J1972" s="1167">
        <v>0</v>
      </c>
      <c r="M1972" s="1167">
        <v>1</v>
      </c>
      <c r="O1972" s="1167">
        <v>12</v>
      </c>
      <c r="R1972" s="1167">
        <v>3</v>
      </c>
      <c r="T1972" s="1167">
        <v>36</v>
      </c>
      <c r="U1972" s="1167">
        <v>0</v>
      </c>
      <c r="V1972" s="1167">
        <v>0</v>
      </c>
      <c r="W1972" s="1167">
        <v>4</v>
      </c>
      <c r="X1972" s="1167">
        <v>0</v>
      </c>
      <c r="Y1972" s="1167">
        <v>48</v>
      </c>
      <c r="Z1972" s="1167">
        <v>0</v>
      </c>
      <c r="AA1972" s="1167">
        <v>0</v>
      </c>
      <c r="AB1972" s="1167">
        <v>0</v>
      </c>
      <c r="AC1972" s="1167">
        <v>0</v>
      </c>
      <c r="AD1972" s="1167">
        <v>0</v>
      </c>
      <c r="AE1972" s="1167">
        <v>0</v>
      </c>
      <c r="AF1972" s="1167">
        <v>0</v>
      </c>
      <c r="AG1972" s="1167">
        <v>4</v>
      </c>
      <c r="AH1972" s="1167">
        <v>0</v>
      </c>
      <c r="AI1972" s="1167">
        <v>48</v>
      </c>
      <c r="BK1972" s="1167">
        <v>1969</v>
      </c>
    </row>
    <row r="1973" spans="1:63" s="1167" customFormat="1" ht="13.5" customHeight="1">
      <c r="A1973" s="1218">
        <v>44322</v>
      </c>
      <c r="B1973" s="1167" t="s">
        <v>161</v>
      </c>
      <c r="C1973" s="1167" t="s">
        <v>389</v>
      </c>
      <c r="D1973" s="1167">
        <v>13</v>
      </c>
      <c r="E1973" s="1167">
        <v>13</v>
      </c>
      <c r="J1973" s="1167">
        <v>0</v>
      </c>
      <c r="M1973" s="1167">
        <v>4</v>
      </c>
      <c r="O1973" s="1167">
        <v>52</v>
      </c>
      <c r="T1973" s="1167">
        <v>0</v>
      </c>
      <c r="U1973" s="1167">
        <v>0</v>
      </c>
      <c r="V1973" s="1167">
        <v>0</v>
      </c>
      <c r="W1973" s="1167">
        <v>4</v>
      </c>
      <c r="X1973" s="1167">
        <v>0</v>
      </c>
      <c r="Y1973" s="1167">
        <v>52</v>
      </c>
      <c r="Z1973" s="1167">
        <v>0</v>
      </c>
      <c r="AA1973" s="1167">
        <v>0</v>
      </c>
      <c r="AB1973" s="1167">
        <v>0</v>
      </c>
      <c r="AC1973" s="1167">
        <v>0</v>
      </c>
      <c r="AD1973" s="1167">
        <v>0</v>
      </c>
      <c r="AE1973" s="1167">
        <v>0</v>
      </c>
      <c r="AF1973" s="1167">
        <v>0</v>
      </c>
      <c r="AG1973" s="1167">
        <v>4</v>
      </c>
      <c r="AH1973" s="1167">
        <v>0</v>
      </c>
      <c r="AI1973" s="1167">
        <v>52</v>
      </c>
      <c r="BK1973" s="1167">
        <v>1970</v>
      </c>
    </row>
    <row r="1974" spans="1:63" s="1167" customFormat="1" ht="13.5" customHeight="1">
      <c r="A1974" s="1218">
        <v>44322</v>
      </c>
      <c r="B1974" s="1167" t="s">
        <v>896</v>
      </c>
      <c r="C1974" s="1167" t="s">
        <v>66</v>
      </c>
      <c r="D1974" s="1167">
        <v>10</v>
      </c>
      <c r="E1974" s="1167">
        <v>10</v>
      </c>
      <c r="H1974" s="1167">
        <v>5</v>
      </c>
      <c r="J1974" s="1167">
        <v>50</v>
      </c>
      <c r="M1974" s="1167">
        <v>5</v>
      </c>
      <c r="O1974" s="1167">
        <v>50</v>
      </c>
      <c r="R1974" s="1167">
        <v>5</v>
      </c>
      <c r="T1974" s="1167">
        <v>50</v>
      </c>
      <c r="U1974" s="1167">
        <v>0</v>
      </c>
      <c r="V1974" s="1167">
        <v>0</v>
      </c>
      <c r="W1974" s="1167">
        <v>15</v>
      </c>
      <c r="X1974" s="1167">
        <v>0</v>
      </c>
      <c r="Y1974" s="1167">
        <v>150</v>
      </c>
      <c r="Z1974" s="1167">
        <v>0</v>
      </c>
      <c r="AA1974" s="1167">
        <v>0</v>
      </c>
      <c r="AB1974" s="1167">
        <v>0</v>
      </c>
      <c r="AC1974" s="1167">
        <v>0</v>
      </c>
      <c r="AD1974" s="1167">
        <v>0</v>
      </c>
      <c r="AE1974" s="1167">
        <v>0</v>
      </c>
      <c r="AF1974" s="1167">
        <v>0</v>
      </c>
      <c r="AG1974" s="1167">
        <v>15</v>
      </c>
      <c r="AH1974" s="1167">
        <v>0</v>
      </c>
      <c r="AI1974" s="1167">
        <v>150</v>
      </c>
      <c r="BK1974" s="1167">
        <v>1971</v>
      </c>
    </row>
    <row r="1975" spans="1:63" s="1167" customFormat="1" ht="13.5" customHeight="1">
      <c r="A1975" s="1218">
        <v>44322</v>
      </c>
      <c r="B1975" s="1167" t="s">
        <v>893</v>
      </c>
      <c r="C1975" s="1167" t="s">
        <v>66</v>
      </c>
      <c r="D1975" s="1167">
        <v>25</v>
      </c>
      <c r="E1975" s="1167">
        <v>25</v>
      </c>
      <c r="J1975" s="1167">
        <v>0</v>
      </c>
      <c r="M1975" s="1167">
        <v>5</v>
      </c>
      <c r="O1975" s="1167">
        <v>125</v>
      </c>
      <c r="T1975" s="1167">
        <v>0</v>
      </c>
      <c r="U1975" s="1167">
        <v>0</v>
      </c>
      <c r="V1975" s="1167">
        <v>0</v>
      </c>
      <c r="W1975" s="1167">
        <v>5</v>
      </c>
      <c r="X1975" s="1167">
        <v>0</v>
      </c>
      <c r="Y1975" s="1167">
        <v>125</v>
      </c>
      <c r="Z1975" s="1167">
        <v>0</v>
      </c>
      <c r="AA1975" s="1167">
        <v>0</v>
      </c>
      <c r="AB1975" s="1167">
        <v>0</v>
      </c>
      <c r="AC1975" s="1167">
        <v>0</v>
      </c>
      <c r="AD1975" s="1167">
        <v>0</v>
      </c>
      <c r="AE1975" s="1167">
        <v>0</v>
      </c>
      <c r="AF1975" s="1167">
        <v>0</v>
      </c>
      <c r="AG1975" s="1167">
        <v>5</v>
      </c>
      <c r="AH1975" s="1167">
        <v>0</v>
      </c>
      <c r="AI1975" s="1167">
        <v>125</v>
      </c>
      <c r="BK1975" s="1167">
        <v>1972</v>
      </c>
    </row>
    <row r="1976" spans="1:63" s="1167" customFormat="1" ht="13.5" customHeight="1">
      <c r="A1976" s="1218">
        <v>44322</v>
      </c>
      <c r="B1976" s="1167" t="s">
        <v>126</v>
      </c>
      <c r="C1976" s="1167" t="s">
        <v>66</v>
      </c>
      <c r="D1976" s="1167">
        <v>15</v>
      </c>
      <c r="E1976" s="1167">
        <v>15</v>
      </c>
      <c r="J1976" s="1167">
        <v>0</v>
      </c>
      <c r="M1976" s="1167">
        <v>7</v>
      </c>
      <c r="O1976" s="1167">
        <v>105</v>
      </c>
      <c r="T1976" s="1167">
        <v>0</v>
      </c>
      <c r="U1976" s="1167">
        <v>0</v>
      </c>
      <c r="V1976" s="1167">
        <v>0</v>
      </c>
      <c r="W1976" s="1167">
        <v>7</v>
      </c>
      <c r="X1976" s="1167">
        <v>0</v>
      </c>
      <c r="Y1976" s="1167">
        <v>105</v>
      </c>
      <c r="Z1976" s="1167">
        <v>0</v>
      </c>
      <c r="AA1976" s="1167">
        <v>0</v>
      </c>
      <c r="AB1976" s="1167">
        <v>0</v>
      </c>
      <c r="AC1976" s="1167">
        <v>0</v>
      </c>
      <c r="AD1976" s="1167">
        <v>0</v>
      </c>
      <c r="AE1976" s="1167">
        <v>0</v>
      </c>
      <c r="AF1976" s="1167">
        <v>0</v>
      </c>
      <c r="AG1976" s="1167">
        <v>7</v>
      </c>
      <c r="AH1976" s="1167">
        <v>0</v>
      </c>
      <c r="AI1976" s="1167">
        <v>105</v>
      </c>
      <c r="BK1976" s="1167">
        <v>1973</v>
      </c>
    </row>
    <row r="1977" spans="1:63" s="1167" customFormat="1" ht="13.5" customHeight="1">
      <c r="A1977" s="1218">
        <v>44322</v>
      </c>
      <c r="B1977" s="1167" t="s">
        <v>918</v>
      </c>
      <c r="C1977" s="1167" t="s">
        <v>66</v>
      </c>
      <c r="D1977" s="1167">
        <v>15</v>
      </c>
      <c r="E1977" s="1167">
        <v>15</v>
      </c>
      <c r="J1977" s="1167">
        <v>0</v>
      </c>
      <c r="O1977" s="1167">
        <v>0</v>
      </c>
      <c r="T1977" s="1167">
        <v>0</v>
      </c>
      <c r="U1977" s="1167">
        <v>0</v>
      </c>
      <c r="V1977" s="1167">
        <v>0</v>
      </c>
      <c r="W1977" s="1167">
        <v>0</v>
      </c>
      <c r="X1977" s="1167">
        <v>0</v>
      </c>
      <c r="Y1977" s="1167">
        <v>0</v>
      </c>
      <c r="Z1977" s="1167">
        <v>0</v>
      </c>
      <c r="AA1977" s="1167">
        <v>0</v>
      </c>
      <c r="AB1977" s="1167">
        <v>0</v>
      </c>
      <c r="AC1977" s="1167">
        <v>0</v>
      </c>
      <c r="AD1977" s="1167">
        <v>0</v>
      </c>
      <c r="AE1977" s="1167">
        <v>0</v>
      </c>
      <c r="AF1977" s="1167">
        <v>0</v>
      </c>
      <c r="AG1977" s="1167">
        <v>0</v>
      </c>
      <c r="AH1977" s="1167">
        <v>0</v>
      </c>
      <c r="AI1977" s="1167">
        <v>0</v>
      </c>
      <c r="BK1977" s="1167">
        <v>1974</v>
      </c>
    </row>
    <row r="1978" spans="1:63" s="1167" customFormat="1" ht="13.5" customHeight="1">
      <c r="A1978" s="1218">
        <v>44322</v>
      </c>
      <c r="B1978" s="1167" t="s">
        <v>64</v>
      </c>
      <c r="C1978" s="1167" t="s">
        <v>66</v>
      </c>
      <c r="D1978" s="1167">
        <v>13</v>
      </c>
      <c r="E1978" s="1167">
        <v>13</v>
      </c>
      <c r="J1978" s="1167">
        <v>0</v>
      </c>
      <c r="O1978" s="1167">
        <v>0</v>
      </c>
      <c r="T1978" s="1167">
        <v>0</v>
      </c>
      <c r="U1978" s="1167">
        <v>0</v>
      </c>
      <c r="V1978" s="1167">
        <v>0</v>
      </c>
      <c r="W1978" s="1167">
        <v>0</v>
      </c>
      <c r="X1978" s="1167">
        <v>0</v>
      </c>
      <c r="Y1978" s="1167">
        <v>0</v>
      </c>
      <c r="Z1978" s="1167">
        <v>0</v>
      </c>
      <c r="AA1978" s="1167">
        <v>0</v>
      </c>
      <c r="AB1978" s="1167">
        <v>0</v>
      </c>
      <c r="AC1978" s="1167">
        <v>0</v>
      </c>
      <c r="AD1978" s="1167">
        <v>0</v>
      </c>
      <c r="AE1978" s="1167">
        <v>0</v>
      </c>
      <c r="AF1978" s="1167">
        <v>0</v>
      </c>
      <c r="AG1978" s="1167">
        <v>0</v>
      </c>
      <c r="AH1978" s="1167">
        <v>0</v>
      </c>
      <c r="AI1978" s="1167">
        <v>0</v>
      </c>
      <c r="BK1978" s="1167">
        <v>1975</v>
      </c>
    </row>
    <row r="1979" spans="1:63" s="1167" customFormat="1" ht="13.5" customHeight="1">
      <c r="A1979" s="1218">
        <v>44322</v>
      </c>
      <c r="B1979" s="1167" t="s">
        <v>511</v>
      </c>
      <c r="C1979" s="1167" t="s">
        <v>66</v>
      </c>
      <c r="D1979" s="1167">
        <v>20</v>
      </c>
      <c r="E1979" s="1167">
        <v>15</v>
      </c>
      <c r="J1979" s="1167">
        <v>0</v>
      </c>
      <c r="O1979" s="1167">
        <v>0</v>
      </c>
      <c r="R1979" s="1167">
        <v>2</v>
      </c>
      <c r="T1979" s="1167">
        <v>30</v>
      </c>
      <c r="U1979" s="1167">
        <v>0</v>
      </c>
      <c r="V1979" s="1167">
        <v>0</v>
      </c>
      <c r="W1979" s="1167">
        <v>2</v>
      </c>
      <c r="X1979" s="1167">
        <v>0</v>
      </c>
      <c r="Y1979" s="1167">
        <v>30</v>
      </c>
      <c r="Z1979" s="1167">
        <v>0</v>
      </c>
      <c r="AA1979" s="1167">
        <v>0</v>
      </c>
      <c r="AB1979" s="1167">
        <v>0</v>
      </c>
      <c r="AC1979" s="1167">
        <v>0</v>
      </c>
      <c r="AD1979" s="1167">
        <v>0</v>
      </c>
      <c r="AE1979" s="1167">
        <v>0</v>
      </c>
      <c r="AF1979" s="1167">
        <v>0</v>
      </c>
      <c r="AG1979" s="1167">
        <v>2</v>
      </c>
      <c r="AH1979" s="1167">
        <v>0</v>
      </c>
      <c r="AI1979" s="1167">
        <v>30</v>
      </c>
      <c r="BK1979" s="1167">
        <v>1976</v>
      </c>
    </row>
    <row r="1980" spans="1:63" s="1167" customFormat="1" ht="13.5" customHeight="1">
      <c r="A1980" s="1218">
        <v>44322</v>
      </c>
      <c r="B1980" s="1167" t="s">
        <v>895</v>
      </c>
      <c r="C1980" s="1167" t="s">
        <v>66</v>
      </c>
      <c r="D1980" s="1167">
        <v>8</v>
      </c>
      <c r="E1980" s="1167">
        <v>8</v>
      </c>
      <c r="J1980" s="1167">
        <v>0</v>
      </c>
      <c r="M1980" s="1167">
        <v>6</v>
      </c>
      <c r="O1980" s="1167">
        <v>48</v>
      </c>
      <c r="T1980" s="1167">
        <v>0</v>
      </c>
      <c r="U1980" s="1167">
        <v>0</v>
      </c>
      <c r="V1980" s="1167">
        <v>0</v>
      </c>
      <c r="W1980" s="1167">
        <v>6</v>
      </c>
      <c r="X1980" s="1167">
        <v>0</v>
      </c>
      <c r="Y1980" s="1167">
        <v>48</v>
      </c>
      <c r="Z1980" s="1167">
        <v>0</v>
      </c>
      <c r="AA1980" s="1167">
        <v>0</v>
      </c>
      <c r="AB1980" s="1167">
        <v>0</v>
      </c>
      <c r="AC1980" s="1167">
        <v>0</v>
      </c>
      <c r="AD1980" s="1167">
        <v>0</v>
      </c>
      <c r="AE1980" s="1167">
        <v>0</v>
      </c>
      <c r="AF1980" s="1167">
        <v>0</v>
      </c>
      <c r="AG1980" s="1167">
        <v>6</v>
      </c>
      <c r="AH1980" s="1167">
        <v>0</v>
      </c>
      <c r="AI1980" s="1167">
        <v>48</v>
      </c>
      <c r="BK1980" s="1167">
        <v>1977</v>
      </c>
    </row>
    <row r="1981" spans="1:63" s="1167" customFormat="1" ht="13.5" customHeight="1">
      <c r="A1981" s="1218">
        <v>44322</v>
      </c>
      <c r="B1981" s="1167" t="s">
        <v>512</v>
      </c>
      <c r="C1981" s="1167" t="s">
        <v>66</v>
      </c>
      <c r="D1981" s="1167">
        <v>20</v>
      </c>
      <c r="E1981" s="1167">
        <v>20</v>
      </c>
      <c r="J1981" s="1167">
        <v>0</v>
      </c>
      <c r="O1981" s="1167">
        <v>0</v>
      </c>
      <c r="R1981" s="1167">
        <v>3</v>
      </c>
      <c r="T1981" s="1167">
        <v>60</v>
      </c>
      <c r="U1981" s="1167">
        <v>0</v>
      </c>
      <c r="V1981" s="1167">
        <v>0</v>
      </c>
      <c r="W1981" s="1167">
        <v>3</v>
      </c>
      <c r="X1981" s="1167">
        <v>0</v>
      </c>
      <c r="Y1981" s="1167">
        <v>60</v>
      </c>
      <c r="Z1981" s="1167">
        <v>0</v>
      </c>
      <c r="AA1981" s="1167">
        <v>0</v>
      </c>
      <c r="AB1981" s="1167">
        <v>0</v>
      </c>
      <c r="AC1981" s="1167">
        <v>0</v>
      </c>
      <c r="AD1981" s="1167">
        <v>0</v>
      </c>
      <c r="AE1981" s="1167">
        <v>0</v>
      </c>
      <c r="AF1981" s="1167">
        <v>0</v>
      </c>
      <c r="AG1981" s="1167">
        <v>3</v>
      </c>
      <c r="AH1981" s="1167">
        <v>0</v>
      </c>
      <c r="AI1981" s="1167">
        <v>60</v>
      </c>
      <c r="BK1981" s="1167">
        <v>1978</v>
      </c>
    </row>
    <row r="1982" spans="1:63" s="1167" customFormat="1" ht="13.5" customHeight="1">
      <c r="A1982" s="1218">
        <v>44322</v>
      </c>
      <c r="B1982" s="1167" t="s">
        <v>636</v>
      </c>
      <c r="C1982" s="1167" t="s">
        <v>66</v>
      </c>
      <c r="D1982" s="1167">
        <v>10</v>
      </c>
      <c r="E1982" s="1167">
        <v>10</v>
      </c>
      <c r="J1982" s="1167">
        <v>0</v>
      </c>
      <c r="M1982" s="1167">
        <v>0.5</v>
      </c>
      <c r="O1982" s="1167">
        <v>5</v>
      </c>
      <c r="R1982" s="1167">
        <v>0.5</v>
      </c>
      <c r="T1982" s="1167">
        <v>5</v>
      </c>
      <c r="U1982" s="1167">
        <v>0</v>
      </c>
      <c r="V1982" s="1167">
        <v>0</v>
      </c>
      <c r="W1982" s="1167">
        <v>1</v>
      </c>
      <c r="X1982" s="1167">
        <v>0</v>
      </c>
      <c r="Y1982" s="1167">
        <v>10</v>
      </c>
      <c r="Z1982" s="1167">
        <v>0</v>
      </c>
      <c r="AA1982" s="1167">
        <v>0</v>
      </c>
      <c r="AB1982" s="1167">
        <v>0</v>
      </c>
      <c r="AC1982" s="1167">
        <v>0</v>
      </c>
      <c r="AD1982" s="1167">
        <v>0</v>
      </c>
      <c r="AE1982" s="1167">
        <v>0</v>
      </c>
      <c r="AF1982" s="1167">
        <v>0</v>
      </c>
      <c r="AG1982" s="1167">
        <v>1</v>
      </c>
      <c r="AH1982" s="1167">
        <v>0</v>
      </c>
      <c r="AI1982" s="1167">
        <v>10</v>
      </c>
      <c r="BK1982" s="1167">
        <v>1979</v>
      </c>
    </row>
    <row r="1983" spans="1:63" s="1167" customFormat="1" ht="13.5" customHeight="1">
      <c r="A1983" s="1218">
        <v>44323</v>
      </c>
      <c r="B1983" s="1167" t="s">
        <v>229</v>
      </c>
      <c r="C1983" s="1167" t="s">
        <v>66</v>
      </c>
      <c r="D1983" s="1167">
        <v>2</v>
      </c>
      <c r="E1983" s="1167">
        <v>2</v>
      </c>
      <c r="F1983" s="1167">
        <v>50</v>
      </c>
      <c r="J1983" s="1167">
        <v>100</v>
      </c>
      <c r="K1983" s="1167">
        <v>60</v>
      </c>
      <c r="O1983" s="1167">
        <v>120</v>
      </c>
      <c r="P1983" s="1167">
        <v>60</v>
      </c>
      <c r="T1983" s="1167">
        <v>120</v>
      </c>
      <c r="U1983" s="1167">
        <v>170</v>
      </c>
      <c r="V1983" s="1167">
        <v>0</v>
      </c>
      <c r="W1983" s="1167">
        <v>0</v>
      </c>
      <c r="X1983" s="1167">
        <v>0</v>
      </c>
      <c r="Y1983" s="1167">
        <v>340</v>
      </c>
      <c r="Z1983" s="1167">
        <v>7636</v>
      </c>
      <c r="AA1983" s="1167">
        <v>0</v>
      </c>
      <c r="AB1983" s="1167">
        <v>0</v>
      </c>
      <c r="AC1983" s="1167">
        <v>0</v>
      </c>
      <c r="AD1983" s="1167">
        <v>15272</v>
      </c>
      <c r="AI1983" s="1167">
        <v>0</v>
      </c>
      <c r="AJ1983" s="1167">
        <v>177</v>
      </c>
      <c r="AK1983" s="1167">
        <v>14</v>
      </c>
      <c r="AM1983" s="1167">
        <v>177</v>
      </c>
      <c r="AN1983" s="1167">
        <v>32</v>
      </c>
      <c r="AO1983" s="1167">
        <v>0.16</v>
      </c>
      <c r="AP1983" s="1167">
        <v>167</v>
      </c>
      <c r="AQ1983" s="1167">
        <v>32</v>
      </c>
      <c r="AR1983" s="1167">
        <v>0.28999999999999998</v>
      </c>
      <c r="AS1983" s="1167">
        <v>13</v>
      </c>
      <c r="AT1983" s="1167">
        <v>14</v>
      </c>
      <c r="AV1983" s="1167">
        <v>13</v>
      </c>
      <c r="AW1983" s="1167">
        <v>24</v>
      </c>
      <c r="AX1983" s="1167">
        <v>0.16</v>
      </c>
      <c r="AY1983" s="1167">
        <v>7</v>
      </c>
      <c r="AZ1983" s="1167">
        <v>24</v>
      </c>
      <c r="BA1983" s="1167">
        <v>0.26</v>
      </c>
      <c r="BG1983" s="1167">
        <v>16413.199999999997</v>
      </c>
      <c r="BH1983" s="1167">
        <v>135</v>
      </c>
      <c r="BI1983" s="1167">
        <v>22.41999999999959</v>
      </c>
      <c r="BK1983" s="1167">
        <v>1980</v>
      </c>
    </row>
    <row r="1984" spans="1:63" s="1167" customFormat="1" ht="13.5" customHeight="1">
      <c r="A1984" s="1218">
        <v>44323</v>
      </c>
      <c r="B1984" s="1167" t="s">
        <v>848</v>
      </c>
      <c r="C1984" s="1167" t="s">
        <v>66</v>
      </c>
      <c r="D1984" s="1167">
        <v>2</v>
      </c>
      <c r="E1984" s="1167">
        <v>2</v>
      </c>
      <c r="J1984" s="1167">
        <v>0</v>
      </c>
      <c r="O1984" s="1167">
        <v>0</v>
      </c>
      <c r="T1984" s="1167">
        <v>0</v>
      </c>
      <c r="U1984" s="1167">
        <v>0</v>
      </c>
      <c r="V1984" s="1167">
        <v>0</v>
      </c>
      <c r="W1984" s="1167">
        <v>0</v>
      </c>
      <c r="X1984" s="1167">
        <v>0</v>
      </c>
      <c r="Y1984" s="1167">
        <v>0</v>
      </c>
      <c r="Z1984" s="1167">
        <v>1980</v>
      </c>
      <c r="AA1984" s="1167">
        <v>0</v>
      </c>
      <c r="AB1984" s="1167">
        <v>0</v>
      </c>
      <c r="AC1984" s="1167">
        <v>0</v>
      </c>
      <c r="AD1984" s="1167">
        <v>3960</v>
      </c>
      <c r="AI1984" s="1167">
        <v>0</v>
      </c>
      <c r="BK1984" s="1167">
        <v>1981</v>
      </c>
    </row>
    <row r="1985" spans="1:63" s="1167" customFormat="1" ht="13.5" customHeight="1">
      <c r="A1985" s="1218">
        <v>44323</v>
      </c>
      <c r="B1985" s="1167" t="s">
        <v>202</v>
      </c>
      <c r="C1985" s="1167" t="s">
        <v>66</v>
      </c>
      <c r="D1985" s="1167">
        <v>12.6</v>
      </c>
      <c r="E1985" s="1167">
        <v>12.6</v>
      </c>
      <c r="F1985" s="1167">
        <v>31</v>
      </c>
      <c r="J1985" s="1167">
        <v>390.59999999999997</v>
      </c>
      <c r="K1985" s="1167">
        <v>54</v>
      </c>
      <c r="O1985" s="1167">
        <v>680.4</v>
      </c>
      <c r="P1985" s="1167">
        <v>50</v>
      </c>
      <c r="T1985" s="1167">
        <v>630</v>
      </c>
      <c r="U1985" s="1167">
        <v>135</v>
      </c>
      <c r="V1985" s="1167">
        <v>0</v>
      </c>
      <c r="W1985" s="1167">
        <v>0</v>
      </c>
      <c r="X1985" s="1167">
        <v>0</v>
      </c>
      <c r="Y1985" s="1167">
        <v>1701</v>
      </c>
      <c r="Z1985" s="1167">
        <v>2401</v>
      </c>
      <c r="AA1985" s="1167">
        <v>0</v>
      </c>
      <c r="AB1985" s="1167">
        <v>0</v>
      </c>
      <c r="AC1985" s="1167">
        <v>0</v>
      </c>
      <c r="AD1985" s="1167">
        <v>30252.6</v>
      </c>
      <c r="AI1985" s="1167">
        <v>0</v>
      </c>
      <c r="BK1985" s="1167">
        <v>1982</v>
      </c>
    </row>
    <row r="1986" spans="1:63" s="1167" customFormat="1" ht="13.5" customHeight="1">
      <c r="A1986" s="1218">
        <v>44323</v>
      </c>
      <c r="B1986" s="1167" t="s">
        <v>850</v>
      </c>
      <c r="C1986" s="1167" t="s">
        <v>389</v>
      </c>
      <c r="D1986" s="1167">
        <v>10</v>
      </c>
      <c r="E1986" s="1167">
        <v>10</v>
      </c>
      <c r="J1986" s="1167">
        <v>0</v>
      </c>
      <c r="M1986" s="1167">
        <v>0.5</v>
      </c>
      <c r="O1986" s="1167">
        <v>5</v>
      </c>
      <c r="R1986" s="1167">
        <v>0.5</v>
      </c>
      <c r="T1986" s="1167">
        <v>5</v>
      </c>
      <c r="U1986" s="1167">
        <v>0</v>
      </c>
      <c r="V1986" s="1167">
        <v>0</v>
      </c>
      <c r="W1986" s="1167">
        <v>1</v>
      </c>
      <c r="X1986" s="1167">
        <v>0</v>
      </c>
      <c r="Y1986" s="1167">
        <v>10</v>
      </c>
      <c r="Z1986" s="1167">
        <v>0</v>
      </c>
      <c r="AA1986" s="1167">
        <v>0</v>
      </c>
      <c r="AB1986" s="1167">
        <v>19</v>
      </c>
      <c r="AC1986" s="1167">
        <v>0</v>
      </c>
      <c r="AD1986" s="1167">
        <v>190</v>
      </c>
      <c r="AI1986" s="1167">
        <v>0</v>
      </c>
      <c r="BK1986" s="1167">
        <v>1983</v>
      </c>
    </row>
    <row r="1987" spans="1:63" s="1167" customFormat="1" ht="13.5" customHeight="1">
      <c r="A1987" s="1218">
        <v>44323</v>
      </c>
      <c r="B1987" s="1167" t="s">
        <v>851</v>
      </c>
      <c r="C1987" s="1167" t="s">
        <v>389</v>
      </c>
      <c r="D1987" s="1167">
        <v>30</v>
      </c>
      <c r="E1987" s="1167">
        <v>25</v>
      </c>
      <c r="G1987" s="1167">
        <v>1</v>
      </c>
      <c r="J1987" s="1167">
        <v>25</v>
      </c>
      <c r="L1987" s="1167">
        <v>2.5</v>
      </c>
      <c r="O1987" s="1167">
        <v>62.5</v>
      </c>
      <c r="Q1987" s="1167">
        <v>2.5</v>
      </c>
      <c r="T1987" s="1167">
        <v>62.5</v>
      </c>
      <c r="U1987" s="1167">
        <v>0</v>
      </c>
      <c r="V1987" s="1167">
        <v>6</v>
      </c>
      <c r="W1987" s="1167">
        <v>0</v>
      </c>
      <c r="X1987" s="1167">
        <v>0</v>
      </c>
      <c r="Y1987" s="1167">
        <v>150</v>
      </c>
      <c r="Z1987" s="1167">
        <v>0</v>
      </c>
      <c r="AA1987" s="1167">
        <v>5.5</v>
      </c>
      <c r="AB1987" s="1167">
        <v>0</v>
      </c>
      <c r="AC1987" s="1167">
        <v>0</v>
      </c>
      <c r="AD1987" s="1167">
        <v>137.5</v>
      </c>
      <c r="AF1987" s="1167">
        <v>40</v>
      </c>
      <c r="AI1987" s="1167">
        <v>1000</v>
      </c>
      <c r="BK1987" s="1167">
        <v>1984</v>
      </c>
    </row>
    <row r="1988" spans="1:63" s="1167" customFormat="1" ht="13.5" customHeight="1">
      <c r="A1988" s="1218">
        <v>44323</v>
      </c>
      <c r="B1988" s="1167" t="s">
        <v>496</v>
      </c>
      <c r="C1988" s="1167" t="s">
        <v>852</v>
      </c>
      <c r="D1988" s="1167">
        <v>42</v>
      </c>
      <c r="E1988" s="1167">
        <v>42</v>
      </c>
      <c r="H1988" s="1167">
        <v>0.3</v>
      </c>
      <c r="J1988" s="1167">
        <v>12.6</v>
      </c>
      <c r="M1988" s="1167">
        <v>0.6</v>
      </c>
      <c r="O1988" s="1167">
        <v>25.2</v>
      </c>
      <c r="R1988" s="1167">
        <v>0.6</v>
      </c>
      <c r="T1988" s="1167">
        <v>25.2</v>
      </c>
      <c r="U1988" s="1167">
        <v>0</v>
      </c>
      <c r="V1988" s="1167">
        <v>0</v>
      </c>
      <c r="W1988" s="1167">
        <v>1.5</v>
      </c>
      <c r="X1988" s="1167">
        <v>0</v>
      </c>
      <c r="Y1988" s="1167">
        <v>63</v>
      </c>
      <c r="Z1988" s="1167">
        <v>0</v>
      </c>
      <c r="AA1988" s="1167">
        <v>0</v>
      </c>
      <c r="AB1988" s="1167">
        <v>0.8000000000000016</v>
      </c>
      <c r="AC1988" s="1167">
        <v>0</v>
      </c>
      <c r="AD1988" s="1167">
        <v>33.600000000000065</v>
      </c>
      <c r="AG1988" s="1167">
        <v>25</v>
      </c>
      <c r="AI1988" s="1167">
        <v>1050</v>
      </c>
      <c r="BK1988" s="1167">
        <v>1985</v>
      </c>
    </row>
    <row r="1989" spans="1:63" s="1167" customFormat="1" ht="13.5" customHeight="1">
      <c r="A1989" s="1218">
        <v>44323</v>
      </c>
      <c r="B1989" s="1167" t="s">
        <v>43</v>
      </c>
      <c r="C1989" s="1167" t="s">
        <v>66</v>
      </c>
      <c r="D1989" s="1167">
        <v>3.5</v>
      </c>
      <c r="E1989" s="1167">
        <v>3.5</v>
      </c>
      <c r="H1989" s="1167">
        <v>1</v>
      </c>
      <c r="J1989" s="1167">
        <v>3.5</v>
      </c>
      <c r="M1989" s="1167">
        <v>1</v>
      </c>
      <c r="O1989" s="1167">
        <v>3.5</v>
      </c>
      <c r="P1989" s="1167" t="s">
        <v>883</v>
      </c>
      <c r="R1989" s="1167">
        <v>1</v>
      </c>
      <c r="T1989" s="1167">
        <v>3.5</v>
      </c>
      <c r="U1989" s="1167">
        <v>0</v>
      </c>
      <c r="W1989" s="1167">
        <v>3</v>
      </c>
      <c r="X1989" s="1167">
        <v>0</v>
      </c>
      <c r="Y1989" s="1167">
        <v>10.5</v>
      </c>
      <c r="Z1989" s="1167">
        <v>0</v>
      </c>
      <c r="AA1989" s="1167">
        <v>0</v>
      </c>
      <c r="AB1989" s="1167">
        <v>50</v>
      </c>
      <c r="AC1989" s="1167">
        <v>0</v>
      </c>
      <c r="AD1989" s="1167">
        <v>175</v>
      </c>
      <c r="AI1989" s="1167">
        <v>0</v>
      </c>
      <c r="BK1989" s="1167">
        <v>1986</v>
      </c>
    </row>
    <row r="1990" spans="1:63" s="1167" customFormat="1" ht="13.5" customHeight="1">
      <c r="A1990" s="1218">
        <v>44323</v>
      </c>
      <c r="B1990" s="1167" t="s">
        <v>618</v>
      </c>
      <c r="C1990" s="1167" t="s">
        <v>66</v>
      </c>
      <c r="D1990" s="1167">
        <v>35</v>
      </c>
      <c r="E1990" s="1167">
        <v>35</v>
      </c>
      <c r="H1990" s="1167">
        <v>0.3</v>
      </c>
      <c r="J1990" s="1167">
        <v>10.5</v>
      </c>
      <c r="M1990" s="1167">
        <v>0.6</v>
      </c>
      <c r="O1990" s="1167">
        <v>21</v>
      </c>
      <c r="R1990" s="1167">
        <v>0.6</v>
      </c>
      <c r="T1990" s="1167">
        <v>21</v>
      </c>
      <c r="U1990" s="1167">
        <v>0</v>
      </c>
      <c r="V1990" s="1167">
        <v>0</v>
      </c>
      <c r="W1990" s="1167">
        <v>1.5</v>
      </c>
      <c r="X1990" s="1167">
        <v>0</v>
      </c>
      <c r="Y1990" s="1167">
        <v>52.5</v>
      </c>
      <c r="Z1990" s="1167">
        <v>0</v>
      </c>
      <c r="AA1990" s="1167">
        <v>0</v>
      </c>
      <c r="AB1990" s="1167">
        <v>7.8000000000000007</v>
      </c>
      <c r="AC1990" s="1167">
        <v>0</v>
      </c>
      <c r="AD1990" s="1167">
        <v>273</v>
      </c>
      <c r="AI1990" s="1167">
        <v>0</v>
      </c>
      <c r="BK1990" s="1167">
        <v>1987</v>
      </c>
    </row>
    <row r="1991" spans="1:63" s="1167" customFormat="1" ht="13.5" customHeight="1">
      <c r="A1991" s="1218">
        <v>44323</v>
      </c>
      <c r="B1991" s="1167" t="s">
        <v>44</v>
      </c>
      <c r="C1991" s="1167" t="s">
        <v>66</v>
      </c>
      <c r="D1991" s="1167">
        <v>20</v>
      </c>
      <c r="E1991" s="1167">
        <v>20</v>
      </c>
      <c r="H1991" s="1167">
        <v>0.3</v>
      </c>
      <c r="J1991" s="1167">
        <v>6</v>
      </c>
      <c r="M1991" s="1167">
        <v>0.6</v>
      </c>
      <c r="O1991" s="1167">
        <v>12</v>
      </c>
      <c r="Q1991" s="1167" t="s">
        <v>884</v>
      </c>
      <c r="R1991" s="1167">
        <v>0.6</v>
      </c>
      <c r="T1991" s="1167">
        <v>12</v>
      </c>
      <c r="V1991" s="1167">
        <v>0</v>
      </c>
      <c r="W1991" s="1167">
        <v>1.5</v>
      </c>
      <c r="X1991" s="1167">
        <v>0</v>
      </c>
      <c r="Y1991" s="1167">
        <v>30</v>
      </c>
      <c r="Z1991" s="1167">
        <v>0</v>
      </c>
      <c r="AA1991" s="1167">
        <v>0</v>
      </c>
      <c r="AB1991" s="1167">
        <v>7.8000000000000007</v>
      </c>
      <c r="AC1991" s="1167">
        <v>0</v>
      </c>
      <c r="AD1991" s="1167">
        <v>156</v>
      </c>
      <c r="AI1991" s="1167">
        <v>0</v>
      </c>
      <c r="BK1991" s="1167">
        <v>1988</v>
      </c>
    </row>
    <row r="1992" spans="1:63" s="1167" customFormat="1" ht="13.5" customHeight="1">
      <c r="A1992" s="1218">
        <v>44323</v>
      </c>
      <c r="B1992" s="1167" t="s">
        <v>593</v>
      </c>
      <c r="C1992" s="1167" t="s">
        <v>389</v>
      </c>
      <c r="D1992" s="1167">
        <v>22</v>
      </c>
      <c r="E1992" s="1167">
        <v>22</v>
      </c>
      <c r="H1992" s="1167">
        <v>1</v>
      </c>
      <c r="J1992" s="1167">
        <v>22</v>
      </c>
      <c r="M1992" s="1167">
        <v>1</v>
      </c>
      <c r="O1992" s="1167">
        <v>22</v>
      </c>
      <c r="R1992" s="1167">
        <v>3</v>
      </c>
      <c r="T1992" s="1167">
        <v>66</v>
      </c>
      <c r="U1992" s="1167">
        <v>0</v>
      </c>
      <c r="V1992" s="1167">
        <v>0</v>
      </c>
      <c r="W1992" s="1167">
        <v>5</v>
      </c>
      <c r="X1992" s="1167">
        <v>0</v>
      </c>
      <c r="Y1992" s="1167">
        <v>110</v>
      </c>
      <c r="Z1992" s="1167">
        <v>0</v>
      </c>
      <c r="AA1992" s="1167">
        <v>0</v>
      </c>
      <c r="AB1992" s="1167">
        <v>16.5</v>
      </c>
      <c r="AC1992" s="1167">
        <v>0</v>
      </c>
      <c r="AD1992" s="1167">
        <v>363</v>
      </c>
      <c r="AI1992" s="1167">
        <v>0</v>
      </c>
      <c r="BK1992" s="1167">
        <v>1989</v>
      </c>
    </row>
    <row r="1993" spans="1:63" s="1167" customFormat="1" ht="13.5" customHeight="1">
      <c r="A1993" s="1218">
        <v>44323</v>
      </c>
      <c r="B1993" s="1167" t="s">
        <v>45</v>
      </c>
      <c r="C1993" s="1167" t="s">
        <v>66</v>
      </c>
      <c r="D1993" s="1167">
        <v>130</v>
      </c>
      <c r="E1993" s="1167">
        <v>90</v>
      </c>
      <c r="F1993" s="1167" t="s">
        <v>885</v>
      </c>
      <c r="G1993" s="1167" t="s">
        <v>886</v>
      </c>
      <c r="J1993" s="1167">
        <v>0</v>
      </c>
      <c r="M1993" s="1167">
        <v>0.1</v>
      </c>
      <c r="O1993" s="1167">
        <v>9</v>
      </c>
      <c r="R1993" s="1167">
        <v>0.1</v>
      </c>
      <c r="T1993" s="1167">
        <v>9</v>
      </c>
      <c r="U1993" s="1167">
        <v>0</v>
      </c>
      <c r="V1993" s="1167">
        <v>0</v>
      </c>
      <c r="W1993" s="1167">
        <v>0.2</v>
      </c>
      <c r="X1993" s="1167">
        <v>0</v>
      </c>
      <c r="Y1993" s="1167">
        <v>18</v>
      </c>
      <c r="Z1993" s="1167">
        <v>0</v>
      </c>
      <c r="AA1993" s="1167">
        <v>0</v>
      </c>
      <c r="AB1993" s="1167">
        <v>0.79999999999999782</v>
      </c>
      <c r="AC1993" s="1167">
        <v>0</v>
      </c>
      <c r="AD1993" s="1167">
        <v>71.999999999999801</v>
      </c>
      <c r="AI1993" s="1167">
        <v>0</v>
      </c>
      <c r="BK1993" s="1167">
        <v>1990</v>
      </c>
    </row>
    <row r="1994" spans="1:63" s="1167" customFormat="1" ht="13.5" customHeight="1">
      <c r="A1994" s="1218">
        <v>44323</v>
      </c>
      <c r="B1994" s="1167" t="s">
        <v>46</v>
      </c>
      <c r="C1994" s="1167" t="s">
        <v>66</v>
      </c>
      <c r="D1994" s="1167">
        <v>35</v>
      </c>
      <c r="E1994" s="1167">
        <v>35</v>
      </c>
      <c r="H1994" s="1167">
        <v>0.1</v>
      </c>
      <c r="J1994" s="1167">
        <v>3.5</v>
      </c>
      <c r="M1994" s="1167">
        <v>0.2</v>
      </c>
      <c r="O1994" s="1167">
        <v>7</v>
      </c>
      <c r="R1994" s="1167">
        <v>0.2</v>
      </c>
      <c r="T1994" s="1167">
        <v>7</v>
      </c>
      <c r="U1994" s="1167">
        <v>0</v>
      </c>
      <c r="V1994" s="1167">
        <v>0</v>
      </c>
      <c r="W1994" s="1167">
        <v>0.5</v>
      </c>
      <c r="X1994" s="1167">
        <v>0</v>
      </c>
      <c r="Y1994" s="1167">
        <v>17.5</v>
      </c>
      <c r="Z1994" s="1167">
        <v>0</v>
      </c>
      <c r="AA1994" s="1167">
        <v>0</v>
      </c>
      <c r="AB1994" s="1167">
        <v>2.2999999999999998</v>
      </c>
      <c r="AC1994" s="1167">
        <v>0</v>
      </c>
      <c r="AD1994" s="1167">
        <v>80.5</v>
      </c>
      <c r="AI1994" s="1167">
        <v>0</v>
      </c>
      <c r="BK1994" s="1167">
        <v>1991</v>
      </c>
    </row>
    <row r="1995" spans="1:63" s="1167" customFormat="1" ht="13.5" customHeight="1">
      <c r="A1995" s="1218">
        <v>44323</v>
      </c>
      <c r="B1995" s="1167" t="s">
        <v>47</v>
      </c>
      <c r="C1995" s="1167" t="s">
        <v>66</v>
      </c>
      <c r="D1995" s="1167">
        <v>17</v>
      </c>
      <c r="E1995" s="1167">
        <v>17</v>
      </c>
      <c r="J1995" s="1167">
        <v>0</v>
      </c>
      <c r="O1995" s="1167">
        <v>0</v>
      </c>
      <c r="T1995" s="1167">
        <v>0</v>
      </c>
      <c r="U1995" s="1167">
        <v>0</v>
      </c>
      <c r="V1995" s="1167">
        <v>0</v>
      </c>
      <c r="W1995" s="1167">
        <v>0</v>
      </c>
      <c r="X1995" s="1167">
        <v>0</v>
      </c>
      <c r="Y1995" s="1167">
        <v>0</v>
      </c>
      <c r="Z1995" s="1167">
        <v>0</v>
      </c>
      <c r="AA1995" s="1167">
        <v>0</v>
      </c>
      <c r="AB1995" s="1167">
        <v>0</v>
      </c>
      <c r="AC1995" s="1167">
        <v>0</v>
      </c>
      <c r="AD1995" s="1167">
        <v>0</v>
      </c>
      <c r="AI1995" s="1167">
        <v>0</v>
      </c>
      <c r="BK1995" s="1167">
        <v>1992</v>
      </c>
    </row>
    <row r="1996" spans="1:63" s="1167" customFormat="1" ht="13.5" customHeight="1">
      <c r="A1996" s="1218">
        <v>44323</v>
      </c>
      <c r="B1996" s="1167" t="s">
        <v>48</v>
      </c>
      <c r="C1996" s="1167" t="s">
        <v>389</v>
      </c>
      <c r="D1996" s="1167">
        <v>23</v>
      </c>
      <c r="E1996" s="1167">
        <v>23</v>
      </c>
      <c r="H1996" s="1167">
        <v>0.3</v>
      </c>
      <c r="J1996" s="1167">
        <v>6.8999999999999995</v>
      </c>
      <c r="M1996" s="1167">
        <v>0.6</v>
      </c>
      <c r="O1996" s="1167">
        <v>13.799999999999999</v>
      </c>
      <c r="R1996" s="1167">
        <v>0.6</v>
      </c>
      <c r="T1996" s="1167">
        <v>13.799999999999999</v>
      </c>
      <c r="U1996" s="1167">
        <v>0</v>
      </c>
      <c r="V1996" s="1167">
        <v>0</v>
      </c>
      <c r="W1996" s="1167">
        <v>1.5</v>
      </c>
      <c r="X1996" s="1167">
        <v>0</v>
      </c>
      <c r="Y1996" s="1167">
        <v>34.5</v>
      </c>
      <c r="Z1996" s="1167">
        <v>0</v>
      </c>
      <c r="AA1996" s="1167">
        <v>0</v>
      </c>
      <c r="AB1996" s="1167">
        <v>6.5</v>
      </c>
      <c r="AC1996" s="1167">
        <v>0</v>
      </c>
      <c r="AD1996" s="1167">
        <v>149.5</v>
      </c>
      <c r="AI1996" s="1167">
        <v>0</v>
      </c>
      <c r="BK1996" s="1167">
        <v>1993</v>
      </c>
    </row>
    <row r="1997" spans="1:63" s="1167" customFormat="1" ht="13.5" customHeight="1">
      <c r="A1997" s="1218">
        <v>44323</v>
      </c>
      <c r="B1997" s="1167" t="s">
        <v>164</v>
      </c>
      <c r="C1997" s="1167" t="s">
        <v>66</v>
      </c>
      <c r="D1997" s="1167">
        <v>80</v>
      </c>
      <c r="E1997" s="1167">
        <v>80</v>
      </c>
      <c r="H1997" s="1167">
        <v>0.2</v>
      </c>
      <c r="J1997" s="1167">
        <v>16</v>
      </c>
      <c r="M1997" s="1167">
        <v>0.2</v>
      </c>
      <c r="O1997" s="1167">
        <v>16</v>
      </c>
      <c r="R1997" s="1167">
        <v>0.2</v>
      </c>
      <c r="T1997" s="1167">
        <v>16</v>
      </c>
      <c r="U1997" s="1167">
        <v>0</v>
      </c>
      <c r="V1997" s="1167">
        <v>0</v>
      </c>
      <c r="W1997" s="1167">
        <v>0.60000000000000009</v>
      </c>
      <c r="X1997" s="1167">
        <v>0</v>
      </c>
      <c r="Y1997" s="1167">
        <v>48</v>
      </c>
      <c r="Z1997" s="1167">
        <v>0</v>
      </c>
      <c r="AA1997" s="1167">
        <v>0</v>
      </c>
      <c r="AB1997" s="1167">
        <v>6.100000000000005</v>
      </c>
      <c r="AC1997" s="1167">
        <v>0</v>
      </c>
      <c r="AD1997" s="1167">
        <v>488.0000000000004</v>
      </c>
      <c r="AI1997" s="1167">
        <v>0</v>
      </c>
      <c r="BK1997" s="1167">
        <v>1994</v>
      </c>
    </row>
    <row r="1998" spans="1:63" s="1167" customFormat="1" ht="13.5" customHeight="1">
      <c r="A1998" s="1218">
        <v>44323</v>
      </c>
      <c r="B1998" s="1167" t="s">
        <v>49</v>
      </c>
      <c r="C1998" s="1167" t="s">
        <v>66</v>
      </c>
      <c r="D1998" s="1167">
        <v>40</v>
      </c>
      <c r="E1998" s="1167">
        <v>40</v>
      </c>
      <c r="H1998" s="1167">
        <v>0.2</v>
      </c>
      <c r="J1998" s="1167">
        <v>8</v>
      </c>
      <c r="M1998" s="1167">
        <v>0.2</v>
      </c>
      <c r="O1998" s="1167">
        <v>8</v>
      </c>
      <c r="R1998" s="1167">
        <v>0.2</v>
      </c>
      <c r="T1998" s="1167">
        <v>8</v>
      </c>
      <c r="U1998" s="1167">
        <v>0</v>
      </c>
      <c r="V1998" s="1167">
        <v>0</v>
      </c>
      <c r="W1998" s="1167">
        <v>0.60000000000000009</v>
      </c>
      <c r="X1998" s="1167">
        <v>0</v>
      </c>
      <c r="Y1998" s="1167">
        <v>24</v>
      </c>
      <c r="Z1998" s="1167">
        <v>0</v>
      </c>
      <c r="AA1998" s="1167">
        <v>0</v>
      </c>
      <c r="AB1998" s="1167">
        <v>3.0999999999999845</v>
      </c>
      <c r="AC1998" s="1167">
        <v>0</v>
      </c>
      <c r="AD1998" s="1167">
        <v>123.99999999999937</v>
      </c>
      <c r="AI1998" s="1167">
        <v>0</v>
      </c>
      <c r="BK1998" s="1167">
        <v>1995</v>
      </c>
    </row>
    <row r="1999" spans="1:63" s="1167" customFormat="1" ht="13.5" customHeight="1">
      <c r="A1999" s="1218">
        <v>44323</v>
      </c>
      <c r="B1999" s="1167" t="s">
        <v>373</v>
      </c>
      <c r="C1999" s="1167" t="s">
        <v>66</v>
      </c>
      <c r="D1999" s="1167">
        <v>43</v>
      </c>
      <c r="E1999" s="1167">
        <v>43</v>
      </c>
      <c r="H1999" s="1167">
        <v>0.5</v>
      </c>
      <c r="J1999" s="1167">
        <v>21.5</v>
      </c>
      <c r="M1999" s="1167">
        <v>1</v>
      </c>
      <c r="O1999" s="1167">
        <v>43</v>
      </c>
      <c r="R1999" s="1167">
        <v>1</v>
      </c>
      <c r="T1999" s="1167">
        <v>43</v>
      </c>
      <c r="U1999" s="1167">
        <v>0</v>
      </c>
      <c r="V1999" s="1167">
        <v>0</v>
      </c>
      <c r="W1999" s="1167">
        <v>2.5</v>
      </c>
      <c r="X1999" s="1167">
        <v>0</v>
      </c>
      <c r="Y1999" s="1167">
        <v>107.5</v>
      </c>
      <c r="Z1999" s="1167">
        <v>0</v>
      </c>
      <c r="AA1999" s="1167">
        <v>0</v>
      </c>
      <c r="AB1999" s="1167">
        <v>0.80000000000000071</v>
      </c>
      <c r="AC1999" s="1167">
        <v>0</v>
      </c>
      <c r="AD1999" s="1167">
        <v>34.400000000000034</v>
      </c>
      <c r="AE1999" s="1167">
        <v>0</v>
      </c>
      <c r="AF1999" s="1167">
        <v>0</v>
      </c>
      <c r="AG1999" s="1167">
        <v>10</v>
      </c>
      <c r="AH1999" s="1167">
        <v>0</v>
      </c>
      <c r="AI1999" s="1167">
        <v>430</v>
      </c>
      <c r="BK1999" s="1167">
        <v>1996</v>
      </c>
    </row>
    <row r="2000" spans="1:63" s="1167" customFormat="1" ht="13.5" customHeight="1">
      <c r="A2000" s="1218">
        <v>44323</v>
      </c>
      <c r="B2000" s="1167" t="s">
        <v>853</v>
      </c>
      <c r="C2000" s="1167" t="s">
        <v>66</v>
      </c>
      <c r="D2000" s="1167">
        <v>30</v>
      </c>
      <c r="E2000" s="1167">
        <v>6</v>
      </c>
      <c r="H2000" s="1167">
        <v>0.5</v>
      </c>
      <c r="J2000" s="1167">
        <v>3</v>
      </c>
      <c r="M2000" s="1167">
        <v>0.5</v>
      </c>
      <c r="O2000" s="1167">
        <v>3</v>
      </c>
      <c r="R2000" s="1167">
        <v>0.5</v>
      </c>
      <c r="T2000" s="1167">
        <v>3</v>
      </c>
      <c r="V2000" s="1167">
        <v>0</v>
      </c>
      <c r="W2000" s="1167">
        <v>1.5</v>
      </c>
      <c r="X2000" s="1167">
        <v>0</v>
      </c>
      <c r="Y2000" s="1167">
        <v>9</v>
      </c>
      <c r="Z2000" s="1167">
        <v>0</v>
      </c>
      <c r="AA2000" s="1167">
        <v>0</v>
      </c>
      <c r="AB2000" s="1167">
        <v>5.5</v>
      </c>
      <c r="AC2000" s="1167">
        <v>0</v>
      </c>
      <c r="AD2000" s="1167">
        <v>33</v>
      </c>
      <c r="AE2000" s="1167">
        <v>0</v>
      </c>
      <c r="AF2000" s="1167">
        <v>0</v>
      </c>
      <c r="AH2000" s="1167">
        <v>0</v>
      </c>
      <c r="AI2000" s="1167">
        <v>0</v>
      </c>
      <c r="BK2000" s="1167">
        <v>1997</v>
      </c>
    </row>
    <row r="2001" spans="1:63" s="1167" customFormat="1" ht="13.5" customHeight="1">
      <c r="A2001" s="1218">
        <v>44323</v>
      </c>
      <c r="B2001" s="1167" t="s">
        <v>176</v>
      </c>
      <c r="C2001" s="1167" t="s">
        <v>389</v>
      </c>
      <c r="D2001" s="1167">
        <v>9</v>
      </c>
      <c r="E2001" s="1167">
        <v>9</v>
      </c>
      <c r="H2001" s="1167">
        <v>0.5</v>
      </c>
      <c r="J2001" s="1167">
        <v>4.5</v>
      </c>
      <c r="K2001" s="1167" t="s">
        <v>887</v>
      </c>
      <c r="M2001" s="1167">
        <v>0.8</v>
      </c>
      <c r="O2001" s="1167">
        <v>7.2</v>
      </c>
      <c r="R2001" s="1167">
        <v>0.7</v>
      </c>
      <c r="T2001" s="1167">
        <v>6.3</v>
      </c>
      <c r="U2001" s="1167">
        <v>0</v>
      </c>
      <c r="V2001" s="1167">
        <v>0</v>
      </c>
      <c r="W2001" s="1167">
        <v>2</v>
      </c>
      <c r="X2001" s="1167">
        <v>0</v>
      </c>
      <c r="Y2001" s="1167">
        <v>18</v>
      </c>
      <c r="Z2001" s="1167">
        <v>0</v>
      </c>
      <c r="AA2001" s="1167">
        <v>0</v>
      </c>
      <c r="AB2001" s="1167">
        <v>16</v>
      </c>
      <c r="AC2001" s="1167">
        <v>0</v>
      </c>
      <c r="AD2001" s="1167">
        <v>144</v>
      </c>
      <c r="AE2001" s="1167">
        <v>0</v>
      </c>
      <c r="AF2001" s="1167">
        <v>0</v>
      </c>
      <c r="AH2001" s="1167">
        <v>0</v>
      </c>
      <c r="AI2001" s="1167">
        <v>0</v>
      </c>
      <c r="BK2001" s="1167">
        <v>1998</v>
      </c>
    </row>
    <row r="2002" spans="1:63" s="1167" customFormat="1" ht="13.5" customHeight="1">
      <c r="A2002" s="1218">
        <v>44323</v>
      </c>
      <c r="B2002" s="1167" t="s">
        <v>158</v>
      </c>
      <c r="C2002" s="1167" t="s">
        <v>66</v>
      </c>
      <c r="D2002" s="1167">
        <v>30</v>
      </c>
      <c r="E2002" s="1167">
        <v>30</v>
      </c>
      <c r="H2002" s="1167">
        <v>0.5</v>
      </c>
      <c r="J2002" s="1167">
        <v>15</v>
      </c>
      <c r="M2002" s="1167">
        <v>0.5</v>
      </c>
      <c r="O2002" s="1167">
        <v>15</v>
      </c>
      <c r="R2002" s="1167">
        <v>0.5</v>
      </c>
      <c r="T2002" s="1167">
        <v>15</v>
      </c>
      <c r="U2002" s="1167">
        <v>0</v>
      </c>
      <c r="V2002" s="1167">
        <v>0</v>
      </c>
      <c r="W2002" s="1167">
        <v>1.5</v>
      </c>
      <c r="X2002" s="1167">
        <v>0</v>
      </c>
      <c r="Y2002" s="1167">
        <v>45</v>
      </c>
      <c r="Z2002" s="1167">
        <v>0</v>
      </c>
      <c r="AA2002" s="1167">
        <v>0</v>
      </c>
      <c r="AB2002" s="1167">
        <v>0.5</v>
      </c>
      <c r="AC2002" s="1167">
        <v>0</v>
      </c>
      <c r="AD2002" s="1167">
        <v>15</v>
      </c>
      <c r="AE2002" s="1167">
        <v>0</v>
      </c>
      <c r="AF2002" s="1167">
        <v>0</v>
      </c>
      <c r="AG2002" s="1167">
        <v>10</v>
      </c>
      <c r="AH2002" s="1167">
        <v>0</v>
      </c>
      <c r="AI2002" s="1167">
        <v>300</v>
      </c>
      <c r="BK2002" s="1167">
        <v>1999</v>
      </c>
    </row>
    <row r="2003" spans="1:63" s="1167" customFormat="1" ht="13.5" customHeight="1">
      <c r="A2003" s="1218">
        <v>44323</v>
      </c>
      <c r="B2003" s="1167" t="s">
        <v>166</v>
      </c>
      <c r="C2003" s="1167" t="s">
        <v>66</v>
      </c>
      <c r="D2003" s="1167">
        <v>30</v>
      </c>
      <c r="E2003" s="1167">
        <v>30</v>
      </c>
      <c r="H2003" s="1167">
        <v>0.1</v>
      </c>
      <c r="J2003" s="1167">
        <v>3</v>
      </c>
      <c r="M2003" s="1167">
        <v>0.2</v>
      </c>
      <c r="O2003" s="1167">
        <v>6</v>
      </c>
      <c r="R2003" s="1167">
        <v>0.2</v>
      </c>
      <c r="T2003" s="1167">
        <v>6</v>
      </c>
      <c r="U2003" s="1167">
        <v>0</v>
      </c>
      <c r="V2003" s="1167">
        <v>0</v>
      </c>
      <c r="W2003" s="1167">
        <v>0.5</v>
      </c>
      <c r="X2003" s="1167">
        <v>0</v>
      </c>
      <c r="Y2003" s="1167">
        <v>15</v>
      </c>
      <c r="Z2003" s="1167">
        <v>0</v>
      </c>
      <c r="AA2003" s="1167">
        <v>0</v>
      </c>
      <c r="AB2003" s="1167">
        <v>1.2999999999999967</v>
      </c>
      <c r="AC2003" s="1167">
        <v>0</v>
      </c>
      <c r="AD2003" s="1167">
        <v>38.999999999999901</v>
      </c>
      <c r="AE2003" s="1167">
        <v>0</v>
      </c>
      <c r="AF2003" s="1167">
        <v>0</v>
      </c>
      <c r="AH2003" s="1167">
        <v>0</v>
      </c>
      <c r="AI2003" s="1167">
        <v>0</v>
      </c>
      <c r="BK2003" s="1167">
        <v>2000</v>
      </c>
    </row>
    <row r="2004" spans="1:63" s="1167" customFormat="1" ht="13.5" customHeight="1">
      <c r="A2004" s="1218">
        <v>44323</v>
      </c>
      <c r="B2004" s="1167" t="s">
        <v>145</v>
      </c>
      <c r="C2004" s="1167" t="s">
        <v>389</v>
      </c>
      <c r="D2004" s="1167">
        <v>16</v>
      </c>
      <c r="E2004" s="1167">
        <v>16</v>
      </c>
      <c r="H2004" s="1167">
        <v>1</v>
      </c>
      <c r="J2004" s="1167">
        <v>16</v>
      </c>
      <c r="M2004" s="1167">
        <v>1</v>
      </c>
      <c r="O2004" s="1167">
        <v>16</v>
      </c>
      <c r="R2004" s="1167">
        <v>1</v>
      </c>
      <c r="T2004" s="1167">
        <v>16</v>
      </c>
      <c r="U2004" s="1167">
        <v>0</v>
      </c>
      <c r="V2004" s="1167">
        <v>0</v>
      </c>
      <c r="W2004" s="1167">
        <v>3</v>
      </c>
      <c r="X2004" s="1167">
        <v>0</v>
      </c>
      <c r="Y2004" s="1167">
        <v>48</v>
      </c>
      <c r="Z2004" s="1167">
        <v>0</v>
      </c>
      <c r="AA2004" s="1167">
        <v>0</v>
      </c>
      <c r="AB2004" s="1167">
        <v>8</v>
      </c>
      <c r="AC2004" s="1167">
        <v>0</v>
      </c>
      <c r="AD2004" s="1167">
        <v>128</v>
      </c>
      <c r="AE2004" s="1167">
        <v>0</v>
      </c>
      <c r="AF2004" s="1167">
        <v>0</v>
      </c>
      <c r="AG2004" s="1167">
        <v>20</v>
      </c>
      <c r="AH2004" s="1167">
        <v>0</v>
      </c>
      <c r="AI2004" s="1167">
        <v>320</v>
      </c>
      <c r="BK2004" s="1167">
        <v>2001</v>
      </c>
    </row>
    <row r="2005" spans="1:63" s="1167" customFormat="1" ht="13.5" customHeight="1">
      <c r="A2005" s="1218">
        <v>44323</v>
      </c>
      <c r="B2005" s="1167" t="s">
        <v>136</v>
      </c>
      <c r="C2005" s="1167" t="s">
        <v>66</v>
      </c>
      <c r="D2005" s="1167">
        <v>120</v>
      </c>
      <c r="E2005" s="1167">
        <v>120</v>
      </c>
      <c r="H2005" s="1167">
        <v>6</v>
      </c>
      <c r="J2005" s="1167">
        <v>720</v>
      </c>
      <c r="O2005" s="1167">
        <v>0</v>
      </c>
      <c r="P2005" s="1167" t="s">
        <v>883</v>
      </c>
      <c r="T2005" s="1167">
        <v>0</v>
      </c>
      <c r="U2005" s="1167">
        <v>0</v>
      </c>
      <c r="V2005" s="1167">
        <v>0</v>
      </c>
      <c r="W2005" s="1167">
        <v>6</v>
      </c>
      <c r="X2005" s="1167">
        <v>0</v>
      </c>
      <c r="Y2005" s="1167">
        <v>720</v>
      </c>
      <c r="Z2005" s="1167">
        <v>0</v>
      </c>
      <c r="AA2005" s="1167">
        <v>0</v>
      </c>
      <c r="AB2005" s="1167">
        <v>0.5</v>
      </c>
      <c r="AC2005" s="1167">
        <v>0</v>
      </c>
      <c r="AD2005" s="1167">
        <v>60</v>
      </c>
      <c r="AE2005" s="1167">
        <v>0</v>
      </c>
      <c r="AF2005" s="1167">
        <v>0</v>
      </c>
      <c r="AG2005" s="1167">
        <v>20</v>
      </c>
      <c r="AH2005" s="1167">
        <v>0</v>
      </c>
      <c r="AI2005" s="1167">
        <v>2400</v>
      </c>
      <c r="BK2005" s="1167">
        <v>2002</v>
      </c>
    </row>
    <row r="2006" spans="1:63" s="1167" customFormat="1" ht="13.5" customHeight="1">
      <c r="A2006" s="1218">
        <v>44323</v>
      </c>
      <c r="B2006" s="1167" t="s">
        <v>183</v>
      </c>
      <c r="C2006" s="1167" t="s">
        <v>66</v>
      </c>
      <c r="D2006" s="1167">
        <v>30</v>
      </c>
      <c r="E2006" s="1167">
        <v>30</v>
      </c>
      <c r="H2006" s="1167">
        <v>0.1</v>
      </c>
      <c r="J2006" s="1167">
        <v>3</v>
      </c>
      <c r="M2006" s="1167">
        <v>0.2</v>
      </c>
      <c r="O2006" s="1167">
        <v>6</v>
      </c>
      <c r="R2006" s="1167">
        <v>0.2</v>
      </c>
      <c r="T2006" s="1167">
        <v>6</v>
      </c>
      <c r="U2006" s="1167">
        <v>0</v>
      </c>
      <c r="V2006" s="1167">
        <v>0</v>
      </c>
      <c r="W2006" s="1167">
        <v>0.5</v>
      </c>
      <c r="X2006" s="1167">
        <v>0</v>
      </c>
      <c r="Y2006" s="1167">
        <v>15</v>
      </c>
      <c r="Z2006" s="1167">
        <v>0</v>
      </c>
      <c r="AA2006" s="1167">
        <v>0</v>
      </c>
      <c r="AB2006" s="1167">
        <v>2.8</v>
      </c>
      <c r="AC2006" s="1167">
        <v>0</v>
      </c>
      <c r="AD2006" s="1167">
        <v>84</v>
      </c>
      <c r="AE2006" s="1167">
        <v>0</v>
      </c>
      <c r="AF2006" s="1167">
        <v>0</v>
      </c>
      <c r="AH2006" s="1167">
        <v>0</v>
      </c>
      <c r="AI2006" s="1167">
        <v>0</v>
      </c>
      <c r="BK2006" s="1167">
        <v>2003</v>
      </c>
    </row>
    <row r="2007" spans="1:63" s="1167" customFormat="1" ht="13.5" customHeight="1">
      <c r="A2007" s="1218">
        <v>44323</v>
      </c>
      <c r="B2007" s="1167" t="s">
        <v>142</v>
      </c>
      <c r="C2007" s="1167" t="s">
        <v>66</v>
      </c>
      <c r="D2007" s="1167">
        <v>35</v>
      </c>
      <c r="E2007" s="1167">
        <v>35</v>
      </c>
      <c r="H2007" s="1167">
        <v>0.1</v>
      </c>
      <c r="J2007" s="1167">
        <v>3.5</v>
      </c>
      <c r="M2007" s="1167">
        <v>0.2</v>
      </c>
      <c r="O2007" s="1167">
        <v>7</v>
      </c>
      <c r="R2007" s="1167">
        <v>0.2</v>
      </c>
      <c r="T2007" s="1167">
        <v>7</v>
      </c>
      <c r="U2007" s="1167">
        <v>0</v>
      </c>
      <c r="V2007" s="1167">
        <v>0</v>
      </c>
      <c r="W2007" s="1167">
        <v>0.5</v>
      </c>
      <c r="X2007" s="1167">
        <v>0</v>
      </c>
      <c r="Y2007" s="1167">
        <v>17.5</v>
      </c>
      <c r="Z2007" s="1167">
        <v>0</v>
      </c>
      <c r="AA2007" s="1167">
        <v>0</v>
      </c>
      <c r="AB2007" s="1167">
        <v>2.799999999999998</v>
      </c>
      <c r="AC2007" s="1167">
        <v>0</v>
      </c>
      <c r="AD2007" s="1167">
        <v>97.999999999999929</v>
      </c>
      <c r="AE2007" s="1167">
        <v>0</v>
      </c>
      <c r="AF2007" s="1167">
        <v>0</v>
      </c>
      <c r="AH2007" s="1167">
        <v>0</v>
      </c>
      <c r="AI2007" s="1167">
        <v>0</v>
      </c>
      <c r="BK2007" s="1167">
        <v>2004</v>
      </c>
    </row>
    <row r="2008" spans="1:63" s="1167" customFormat="1" ht="13.5" customHeight="1">
      <c r="A2008" s="1218">
        <v>44323</v>
      </c>
      <c r="B2008" s="1167" t="s">
        <v>51</v>
      </c>
      <c r="C2008" s="1167" t="s">
        <v>66</v>
      </c>
      <c r="D2008" s="1167">
        <v>100</v>
      </c>
      <c r="E2008" s="1167">
        <v>100</v>
      </c>
      <c r="H2008" s="1167">
        <v>0.5</v>
      </c>
      <c r="J2008" s="1167">
        <v>50</v>
      </c>
      <c r="M2008" s="1167">
        <v>0.5</v>
      </c>
      <c r="O2008" s="1167">
        <v>50</v>
      </c>
      <c r="R2008" s="1167">
        <v>0.5</v>
      </c>
      <c r="T2008" s="1167">
        <v>50</v>
      </c>
      <c r="U2008" s="1167">
        <v>0</v>
      </c>
      <c r="V2008" s="1167">
        <v>0</v>
      </c>
      <c r="W2008" s="1167">
        <v>1.5</v>
      </c>
      <c r="X2008" s="1167">
        <v>0</v>
      </c>
      <c r="Y2008" s="1167">
        <v>150</v>
      </c>
      <c r="Z2008" s="1167">
        <v>0</v>
      </c>
      <c r="AA2008" s="1167">
        <v>0</v>
      </c>
      <c r="AB2008" s="1167">
        <v>2.3999999999999995</v>
      </c>
      <c r="AC2008" s="1167">
        <v>0</v>
      </c>
      <c r="AD2008" s="1167">
        <v>239.99999999999994</v>
      </c>
      <c r="AE2008" s="1167">
        <v>0</v>
      </c>
      <c r="AF2008" s="1167">
        <v>0</v>
      </c>
      <c r="AH2008" s="1167">
        <v>0</v>
      </c>
      <c r="AI2008" s="1167">
        <v>0</v>
      </c>
      <c r="BK2008" s="1167">
        <v>2005</v>
      </c>
    </row>
    <row r="2009" spans="1:63" s="1167" customFormat="1" ht="13.5" customHeight="1">
      <c r="A2009" s="1218">
        <v>44323</v>
      </c>
      <c r="B2009" s="1167" t="s">
        <v>935</v>
      </c>
      <c r="C2009" s="1167" t="s">
        <v>66</v>
      </c>
      <c r="D2009" s="1167">
        <v>50</v>
      </c>
      <c r="E2009" s="1167">
        <v>50</v>
      </c>
      <c r="H2009" s="1167">
        <v>0.3</v>
      </c>
      <c r="J2009" s="1167">
        <v>15</v>
      </c>
      <c r="M2009" s="1167">
        <v>0.6</v>
      </c>
      <c r="O2009" s="1167">
        <v>30</v>
      </c>
      <c r="R2009" s="1167">
        <v>0.6</v>
      </c>
      <c r="T2009" s="1167">
        <v>30</v>
      </c>
      <c r="U2009" s="1167">
        <v>0</v>
      </c>
      <c r="V2009" s="1167">
        <v>0</v>
      </c>
      <c r="W2009" s="1167">
        <v>1.5</v>
      </c>
      <c r="X2009" s="1167">
        <v>0</v>
      </c>
      <c r="Y2009" s="1167">
        <v>75</v>
      </c>
      <c r="Z2009" s="1167">
        <v>0</v>
      </c>
      <c r="AA2009" s="1167">
        <v>0</v>
      </c>
      <c r="AB2009" s="1167">
        <v>0.90000000000000036</v>
      </c>
      <c r="AC2009" s="1167">
        <v>0</v>
      </c>
      <c r="AD2009" s="1167">
        <v>45.000000000000014</v>
      </c>
      <c r="AE2009" s="1167">
        <v>0</v>
      </c>
      <c r="AF2009" s="1167">
        <v>0</v>
      </c>
      <c r="AG2009" s="1167">
        <v>5</v>
      </c>
      <c r="AH2009" s="1167">
        <v>0</v>
      </c>
      <c r="AI2009" s="1167">
        <v>250</v>
      </c>
      <c r="BK2009" s="1167">
        <v>2006</v>
      </c>
    </row>
    <row r="2010" spans="1:63" s="1167" customFormat="1" ht="13.5" customHeight="1">
      <c r="A2010" s="1218">
        <v>44323</v>
      </c>
      <c r="B2010" s="1167" t="s">
        <v>16</v>
      </c>
      <c r="C2010" s="1167" t="s">
        <v>66</v>
      </c>
      <c r="D2010" s="1167">
        <v>140</v>
      </c>
      <c r="E2010" s="1167">
        <v>140</v>
      </c>
      <c r="J2010" s="1167">
        <v>0</v>
      </c>
      <c r="L2010" s="1167">
        <v>7</v>
      </c>
      <c r="O2010" s="1167">
        <v>980</v>
      </c>
      <c r="T2010" s="1167">
        <v>0</v>
      </c>
      <c r="U2010" s="1167">
        <v>0</v>
      </c>
      <c r="V2010" s="1167">
        <v>7</v>
      </c>
      <c r="W2010" s="1167">
        <v>0</v>
      </c>
      <c r="X2010" s="1167">
        <v>0</v>
      </c>
      <c r="Y2010" s="1167">
        <v>980</v>
      </c>
      <c r="Z2010" s="1167">
        <v>0</v>
      </c>
      <c r="AA2010" s="1167">
        <v>0</v>
      </c>
      <c r="AB2010" s="1167">
        <v>0</v>
      </c>
      <c r="AC2010" s="1167">
        <v>0</v>
      </c>
      <c r="AD2010" s="1167">
        <v>0</v>
      </c>
      <c r="AE2010" s="1167">
        <v>0</v>
      </c>
      <c r="AF2010" s="1167">
        <v>7</v>
      </c>
      <c r="AG2010" s="1167">
        <v>0</v>
      </c>
      <c r="AH2010" s="1167">
        <v>0</v>
      </c>
      <c r="AI2010" s="1167">
        <v>980</v>
      </c>
      <c r="BK2010" s="1167">
        <v>2007</v>
      </c>
    </row>
    <row r="2011" spans="1:63" s="1167" customFormat="1" ht="13.5" customHeight="1">
      <c r="A2011" s="1218">
        <v>44323</v>
      </c>
      <c r="B2011" s="1167" t="s">
        <v>416</v>
      </c>
      <c r="C2011" s="1167" t="s">
        <v>66</v>
      </c>
      <c r="D2011" s="1167">
        <v>90</v>
      </c>
      <c r="E2011" s="1167">
        <v>84</v>
      </c>
      <c r="J2011" s="1167">
        <v>0</v>
      </c>
      <c r="L2011" s="1167">
        <v>13</v>
      </c>
      <c r="O2011" s="1167">
        <v>1092</v>
      </c>
      <c r="T2011" s="1167">
        <v>0</v>
      </c>
      <c r="U2011" s="1167">
        <v>0</v>
      </c>
      <c r="V2011" s="1167">
        <v>13</v>
      </c>
      <c r="W2011" s="1167">
        <v>0</v>
      </c>
      <c r="X2011" s="1167">
        <v>0</v>
      </c>
      <c r="Y2011" s="1167">
        <v>1092</v>
      </c>
      <c r="Z2011" s="1167">
        <v>0</v>
      </c>
      <c r="AA2011" s="1167">
        <v>0</v>
      </c>
      <c r="AB2011" s="1167">
        <v>0</v>
      </c>
      <c r="AC2011" s="1167">
        <v>0</v>
      </c>
      <c r="AD2011" s="1167">
        <v>0</v>
      </c>
      <c r="AE2011" s="1167">
        <v>0</v>
      </c>
      <c r="AF2011" s="1167">
        <v>13</v>
      </c>
      <c r="AG2011" s="1167">
        <v>0</v>
      </c>
      <c r="AH2011" s="1167">
        <v>0</v>
      </c>
      <c r="AI2011" s="1167">
        <v>1092</v>
      </c>
      <c r="BK2011" s="1167">
        <v>2008</v>
      </c>
    </row>
    <row r="2012" spans="1:63" s="1167" customFormat="1" ht="13.5" customHeight="1">
      <c r="A2012" s="1218">
        <v>44323</v>
      </c>
      <c r="B2012" s="1167" t="s">
        <v>67</v>
      </c>
      <c r="C2012" s="1167" t="s">
        <v>66</v>
      </c>
      <c r="D2012" s="1167">
        <v>30</v>
      </c>
      <c r="E2012" s="1167">
        <v>27</v>
      </c>
      <c r="J2012" s="1167">
        <v>0</v>
      </c>
      <c r="L2012" s="1167">
        <v>17</v>
      </c>
      <c r="O2012" s="1167">
        <v>459</v>
      </c>
      <c r="S2012" s="1167" t="s">
        <v>888</v>
      </c>
      <c r="T2012" s="1167">
        <v>0</v>
      </c>
      <c r="U2012" s="1167">
        <v>0</v>
      </c>
      <c r="V2012" s="1167">
        <v>17</v>
      </c>
      <c r="W2012" s="1167">
        <v>0</v>
      </c>
      <c r="X2012" s="1167">
        <v>0</v>
      </c>
      <c r="Y2012" s="1167">
        <v>459</v>
      </c>
      <c r="Z2012" s="1167">
        <v>0</v>
      </c>
      <c r="AA2012" s="1167">
        <v>0</v>
      </c>
      <c r="AB2012" s="1167">
        <v>0</v>
      </c>
      <c r="AC2012" s="1167">
        <v>0</v>
      </c>
      <c r="AD2012" s="1167">
        <v>0</v>
      </c>
      <c r="AE2012" s="1167">
        <v>0</v>
      </c>
      <c r="AF2012" s="1167">
        <v>17</v>
      </c>
      <c r="AG2012" s="1167">
        <v>0</v>
      </c>
      <c r="AH2012" s="1167">
        <v>0</v>
      </c>
      <c r="AI2012" s="1167">
        <v>459</v>
      </c>
      <c r="BK2012" s="1167">
        <v>2009</v>
      </c>
    </row>
    <row r="2013" spans="1:63" s="1167" customFormat="1" ht="13.5" customHeight="1">
      <c r="A2013" s="1218">
        <v>44323</v>
      </c>
      <c r="B2013" s="1167" t="s">
        <v>71</v>
      </c>
      <c r="C2013" s="1167" t="s">
        <v>786</v>
      </c>
      <c r="D2013" s="1167">
        <v>65</v>
      </c>
      <c r="E2013" s="1167">
        <v>55</v>
      </c>
      <c r="H2013" s="1167" t="s">
        <v>883</v>
      </c>
      <c r="I2013" s="1167" t="s">
        <v>883</v>
      </c>
      <c r="J2013" s="1167">
        <v>0</v>
      </c>
      <c r="L2013" s="1167">
        <v>10</v>
      </c>
      <c r="O2013" s="1167">
        <v>550</v>
      </c>
      <c r="T2013" s="1167">
        <v>0</v>
      </c>
      <c r="U2013" s="1167">
        <v>0</v>
      </c>
      <c r="V2013" s="1167">
        <v>10</v>
      </c>
      <c r="W2013" s="1167">
        <v>0</v>
      </c>
      <c r="X2013" s="1167">
        <v>0</v>
      </c>
      <c r="Y2013" s="1167">
        <v>550</v>
      </c>
      <c r="Z2013" s="1167">
        <v>0</v>
      </c>
      <c r="AA2013" s="1167">
        <v>0</v>
      </c>
      <c r="AB2013" s="1167">
        <v>0</v>
      </c>
      <c r="AC2013" s="1167">
        <v>0</v>
      </c>
      <c r="AD2013" s="1167">
        <v>0</v>
      </c>
      <c r="AE2013" s="1167">
        <v>0</v>
      </c>
      <c r="AF2013" s="1167">
        <v>10</v>
      </c>
      <c r="AG2013" s="1167">
        <v>0</v>
      </c>
      <c r="AH2013" s="1167">
        <v>0</v>
      </c>
      <c r="AI2013" s="1167">
        <v>550</v>
      </c>
      <c r="BK2013" s="1167">
        <v>2010</v>
      </c>
    </row>
    <row r="2014" spans="1:63" s="1167" customFormat="1" ht="13.5" customHeight="1">
      <c r="A2014" s="1218">
        <v>44323</v>
      </c>
      <c r="B2014" s="1167" t="s">
        <v>3</v>
      </c>
      <c r="C2014" s="1167" t="s">
        <v>66</v>
      </c>
      <c r="D2014" s="1167">
        <v>12</v>
      </c>
      <c r="E2014" s="1167">
        <v>12</v>
      </c>
      <c r="J2014" s="1167">
        <v>0</v>
      </c>
      <c r="L2014" s="1167">
        <v>18</v>
      </c>
      <c r="O2014" s="1167">
        <v>216</v>
      </c>
      <c r="T2014" s="1167">
        <v>0</v>
      </c>
      <c r="U2014" s="1167">
        <v>0</v>
      </c>
      <c r="V2014" s="1167">
        <v>18</v>
      </c>
      <c r="W2014" s="1167">
        <v>0</v>
      </c>
      <c r="X2014" s="1167">
        <v>0</v>
      </c>
      <c r="Y2014" s="1167">
        <v>216</v>
      </c>
      <c r="Z2014" s="1167">
        <v>0</v>
      </c>
      <c r="AA2014" s="1167">
        <v>0</v>
      </c>
      <c r="AB2014" s="1167">
        <v>0</v>
      </c>
      <c r="AC2014" s="1167">
        <v>0</v>
      </c>
      <c r="AD2014" s="1167">
        <v>0</v>
      </c>
      <c r="AE2014" s="1167">
        <v>0</v>
      </c>
      <c r="AF2014" s="1167">
        <v>18</v>
      </c>
      <c r="AG2014" s="1167">
        <v>0</v>
      </c>
      <c r="AH2014" s="1167">
        <v>0</v>
      </c>
      <c r="AI2014" s="1167">
        <v>216</v>
      </c>
      <c r="BK2014" s="1167">
        <v>2011</v>
      </c>
    </row>
    <row r="2015" spans="1:63" s="1167" customFormat="1" ht="13.5" customHeight="1">
      <c r="A2015" s="1218">
        <v>44323</v>
      </c>
      <c r="B2015" s="1167" t="s">
        <v>926</v>
      </c>
      <c r="C2015" s="1167" t="s">
        <v>66</v>
      </c>
      <c r="D2015" s="1167">
        <v>125</v>
      </c>
      <c r="E2015" s="1167">
        <v>125</v>
      </c>
      <c r="G2015" s="1167">
        <v>7</v>
      </c>
      <c r="J2015" s="1167">
        <v>875</v>
      </c>
      <c r="O2015" s="1167">
        <v>0</v>
      </c>
      <c r="Q2015" s="1167">
        <v>10</v>
      </c>
      <c r="T2015" s="1167">
        <v>1250</v>
      </c>
      <c r="U2015" s="1167">
        <v>0</v>
      </c>
      <c r="V2015" s="1167">
        <v>17</v>
      </c>
      <c r="W2015" s="1167">
        <v>0</v>
      </c>
      <c r="X2015" s="1167">
        <v>0</v>
      </c>
      <c r="Y2015" s="1167">
        <v>2125</v>
      </c>
      <c r="Z2015" s="1167">
        <v>0</v>
      </c>
      <c r="AA2015" s="1167">
        <v>0</v>
      </c>
      <c r="AB2015" s="1167">
        <v>0</v>
      </c>
      <c r="AC2015" s="1167">
        <v>0</v>
      </c>
      <c r="AD2015" s="1167">
        <v>0</v>
      </c>
      <c r="AE2015" s="1167">
        <v>0</v>
      </c>
      <c r="AF2015" s="1167">
        <v>17</v>
      </c>
      <c r="AG2015" s="1167">
        <v>0</v>
      </c>
      <c r="AH2015" s="1167">
        <v>0</v>
      </c>
      <c r="AI2015" s="1167">
        <v>2125</v>
      </c>
      <c r="BK2015" s="1167">
        <v>2012</v>
      </c>
    </row>
    <row r="2016" spans="1:63" s="1167" customFormat="1" ht="13.5" customHeight="1">
      <c r="A2016" s="1218">
        <v>44323</v>
      </c>
      <c r="B2016" s="1167" t="s">
        <v>168</v>
      </c>
      <c r="C2016" s="1167" t="s">
        <v>66</v>
      </c>
      <c r="D2016" s="1167">
        <v>98</v>
      </c>
      <c r="E2016" s="1167">
        <v>92</v>
      </c>
      <c r="J2016" s="1167">
        <v>0</v>
      </c>
      <c r="O2016" s="1167">
        <v>0</v>
      </c>
      <c r="Q2016" s="1167">
        <v>13</v>
      </c>
      <c r="T2016" s="1167">
        <v>1196</v>
      </c>
      <c r="U2016" s="1167">
        <v>0</v>
      </c>
      <c r="V2016" s="1167">
        <v>13</v>
      </c>
      <c r="W2016" s="1167">
        <v>0</v>
      </c>
      <c r="X2016" s="1167">
        <v>0</v>
      </c>
      <c r="Y2016" s="1167">
        <v>1196</v>
      </c>
      <c r="Z2016" s="1167">
        <v>0</v>
      </c>
      <c r="AA2016" s="1167">
        <v>0</v>
      </c>
      <c r="AB2016" s="1167">
        <v>0</v>
      </c>
      <c r="AC2016" s="1167">
        <v>0</v>
      </c>
      <c r="AD2016" s="1167">
        <v>0</v>
      </c>
      <c r="AE2016" s="1167">
        <v>0</v>
      </c>
      <c r="AF2016" s="1167">
        <v>13</v>
      </c>
      <c r="AG2016" s="1167">
        <v>0</v>
      </c>
      <c r="AH2016" s="1167">
        <v>0</v>
      </c>
      <c r="AI2016" s="1167">
        <v>1196</v>
      </c>
      <c r="BK2016" s="1167">
        <v>2013</v>
      </c>
    </row>
    <row r="2017" spans="1:63" s="1167" customFormat="1" ht="13.5" customHeight="1">
      <c r="A2017" s="1218">
        <v>44323</v>
      </c>
      <c r="B2017" s="1167" t="s">
        <v>203</v>
      </c>
      <c r="C2017" s="1167" t="s">
        <v>66</v>
      </c>
      <c r="D2017" s="1167">
        <v>65</v>
      </c>
      <c r="E2017" s="1167">
        <v>65</v>
      </c>
      <c r="J2017" s="1167">
        <v>0</v>
      </c>
      <c r="O2017" s="1167">
        <v>0</v>
      </c>
      <c r="Q2017" s="1167">
        <v>13</v>
      </c>
      <c r="T2017" s="1167">
        <v>845</v>
      </c>
      <c r="U2017" s="1167">
        <v>0</v>
      </c>
      <c r="V2017" s="1167">
        <v>13</v>
      </c>
      <c r="W2017" s="1167">
        <v>0</v>
      </c>
      <c r="X2017" s="1167">
        <v>0</v>
      </c>
      <c r="Y2017" s="1167">
        <v>845</v>
      </c>
      <c r="Z2017" s="1167">
        <v>0</v>
      </c>
      <c r="AA2017" s="1167">
        <v>0</v>
      </c>
      <c r="AB2017" s="1167">
        <v>0</v>
      </c>
      <c r="AC2017" s="1167">
        <v>0</v>
      </c>
      <c r="AD2017" s="1167">
        <v>0</v>
      </c>
      <c r="AE2017" s="1167">
        <v>0</v>
      </c>
      <c r="AF2017" s="1167">
        <v>13</v>
      </c>
      <c r="AG2017" s="1167">
        <v>0</v>
      </c>
      <c r="AH2017" s="1167">
        <v>0</v>
      </c>
      <c r="AI2017" s="1167">
        <v>845</v>
      </c>
      <c r="BK2017" s="1167">
        <v>2014</v>
      </c>
    </row>
    <row r="2018" spans="1:63" s="1167" customFormat="1" ht="13.5" customHeight="1">
      <c r="A2018" s="1218">
        <v>44323</v>
      </c>
      <c r="B2018" s="1167" t="s">
        <v>927</v>
      </c>
      <c r="C2018" s="1167" t="s">
        <v>928</v>
      </c>
      <c r="D2018" s="1167">
        <v>3.5</v>
      </c>
      <c r="E2018" s="1167">
        <v>3.5</v>
      </c>
      <c r="J2018" s="1167">
        <v>0</v>
      </c>
      <c r="O2018" s="1167">
        <v>0</v>
      </c>
      <c r="Q2018" s="1167">
        <v>190</v>
      </c>
      <c r="T2018" s="1167">
        <v>665</v>
      </c>
      <c r="U2018" s="1167">
        <v>0</v>
      </c>
      <c r="V2018" s="1167">
        <v>190</v>
      </c>
      <c r="W2018" s="1167">
        <v>0</v>
      </c>
      <c r="X2018" s="1167">
        <v>0</v>
      </c>
      <c r="Y2018" s="1167">
        <v>665</v>
      </c>
      <c r="Z2018" s="1167">
        <v>0</v>
      </c>
      <c r="AA2018" s="1167">
        <v>0</v>
      </c>
      <c r="AB2018" s="1167">
        <v>0</v>
      </c>
      <c r="AC2018" s="1167">
        <v>0</v>
      </c>
      <c r="AD2018" s="1167">
        <v>0</v>
      </c>
      <c r="AE2018" s="1167">
        <v>0</v>
      </c>
      <c r="AF2018" s="1167">
        <v>190</v>
      </c>
      <c r="AG2018" s="1167">
        <v>0</v>
      </c>
      <c r="AH2018" s="1167">
        <v>0</v>
      </c>
      <c r="AI2018" s="1167">
        <v>665</v>
      </c>
      <c r="BK2018" s="1167">
        <v>2015</v>
      </c>
    </row>
    <row r="2019" spans="1:63" s="1167" customFormat="1" ht="13.5" customHeight="1">
      <c r="A2019" s="1218">
        <v>44323</v>
      </c>
      <c r="B2019" s="1167" t="s">
        <v>929</v>
      </c>
      <c r="C2019" s="1167" t="s">
        <v>66</v>
      </c>
      <c r="D2019" s="1167">
        <v>40</v>
      </c>
      <c r="E2019" s="1167">
        <v>40</v>
      </c>
      <c r="J2019" s="1167">
        <v>0</v>
      </c>
      <c r="O2019" s="1167">
        <v>0</v>
      </c>
      <c r="Q2019" s="1167">
        <v>7</v>
      </c>
      <c r="T2019" s="1167">
        <v>280</v>
      </c>
      <c r="U2019" s="1167">
        <v>0</v>
      </c>
      <c r="V2019" s="1167">
        <v>7</v>
      </c>
      <c r="W2019" s="1167">
        <v>0</v>
      </c>
      <c r="X2019" s="1167">
        <v>0</v>
      </c>
      <c r="Y2019" s="1167">
        <v>280</v>
      </c>
      <c r="Z2019" s="1167">
        <v>0</v>
      </c>
      <c r="AA2019" s="1167">
        <v>0</v>
      </c>
      <c r="AB2019" s="1167">
        <v>0</v>
      </c>
      <c r="AC2019" s="1167">
        <v>0</v>
      </c>
      <c r="AD2019" s="1167">
        <v>0</v>
      </c>
      <c r="AE2019" s="1167">
        <v>0</v>
      </c>
      <c r="AF2019" s="1167">
        <v>7</v>
      </c>
      <c r="AG2019" s="1167">
        <v>0</v>
      </c>
      <c r="AH2019" s="1167">
        <v>0</v>
      </c>
      <c r="AI2019" s="1167">
        <v>280</v>
      </c>
      <c r="BK2019" s="1167">
        <v>2016</v>
      </c>
    </row>
    <row r="2020" spans="1:63" s="1167" customFormat="1" ht="13.5" customHeight="1">
      <c r="A2020" s="1218">
        <v>44323</v>
      </c>
      <c r="B2020" s="1167" t="s">
        <v>488</v>
      </c>
      <c r="C2020" s="1167" t="s">
        <v>66</v>
      </c>
      <c r="D2020" s="1167">
        <v>110</v>
      </c>
      <c r="E2020" s="1167">
        <v>106</v>
      </c>
      <c r="J2020" s="1167">
        <v>0</v>
      </c>
      <c r="O2020" s="1167">
        <v>0</v>
      </c>
      <c r="T2020" s="1167">
        <v>0</v>
      </c>
      <c r="U2020" s="1167">
        <v>0</v>
      </c>
      <c r="V2020" s="1167">
        <v>0</v>
      </c>
      <c r="W2020" s="1167">
        <v>0</v>
      </c>
      <c r="X2020" s="1167">
        <v>0</v>
      </c>
      <c r="Y2020" s="1167">
        <v>0</v>
      </c>
      <c r="Z2020" s="1167">
        <v>0</v>
      </c>
      <c r="AA2020" s="1167">
        <v>0</v>
      </c>
      <c r="AB2020" s="1167">
        <v>0</v>
      </c>
      <c r="AC2020" s="1167">
        <v>0</v>
      </c>
      <c r="AD2020" s="1167">
        <v>0</v>
      </c>
      <c r="AE2020" s="1167">
        <v>0</v>
      </c>
      <c r="AF2020" s="1167">
        <v>0</v>
      </c>
      <c r="AG2020" s="1167">
        <v>0</v>
      </c>
      <c r="AH2020" s="1167">
        <v>0</v>
      </c>
      <c r="AI2020" s="1167">
        <v>0</v>
      </c>
      <c r="BK2020" s="1167">
        <v>2017</v>
      </c>
    </row>
    <row r="2021" spans="1:63" s="1167" customFormat="1" ht="13.5" customHeight="1">
      <c r="A2021" s="1218">
        <v>44323</v>
      </c>
      <c r="B2021" s="1167" t="s">
        <v>83</v>
      </c>
      <c r="C2021" s="1167" t="s">
        <v>786</v>
      </c>
      <c r="D2021" s="1167">
        <v>10</v>
      </c>
      <c r="E2021" s="1167">
        <v>10</v>
      </c>
      <c r="J2021" s="1167">
        <v>0</v>
      </c>
      <c r="M2021" s="1167">
        <v>20</v>
      </c>
      <c r="O2021" s="1167">
        <v>200</v>
      </c>
      <c r="R2021" s="1167">
        <v>20</v>
      </c>
      <c r="T2021" s="1167">
        <v>200</v>
      </c>
      <c r="U2021" s="1167">
        <v>0</v>
      </c>
      <c r="V2021" s="1167">
        <v>0</v>
      </c>
      <c r="W2021" s="1167">
        <v>40</v>
      </c>
      <c r="X2021" s="1167">
        <v>0</v>
      </c>
      <c r="Y2021" s="1167">
        <v>400</v>
      </c>
      <c r="Z2021" s="1167">
        <v>0</v>
      </c>
      <c r="AA2021" s="1167">
        <v>0</v>
      </c>
      <c r="AB2021" s="1167">
        <v>0</v>
      </c>
      <c r="AC2021" s="1167">
        <v>0</v>
      </c>
      <c r="AD2021" s="1167">
        <v>0</v>
      </c>
      <c r="AE2021" s="1167">
        <v>0</v>
      </c>
      <c r="AF2021" s="1167">
        <v>0</v>
      </c>
      <c r="AG2021" s="1167">
        <v>40</v>
      </c>
      <c r="AH2021" s="1167">
        <v>0</v>
      </c>
      <c r="AI2021" s="1167">
        <v>400</v>
      </c>
      <c r="BK2021" s="1167">
        <v>2018</v>
      </c>
    </row>
    <row r="2022" spans="1:63" s="1167" customFormat="1" ht="13.5" customHeight="1">
      <c r="A2022" s="1218">
        <v>44323</v>
      </c>
      <c r="B2022" s="1167" t="s">
        <v>78</v>
      </c>
      <c r="C2022" s="1167" t="s">
        <v>66</v>
      </c>
      <c r="D2022" s="1167">
        <v>10</v>
      </c>
      <c r="E2022" s="1167">
        <v>7</v>
      </c>
      <c r="J2022" s="1167">
        <v>0</v>
      </c>
      <c r="M2022" s="1167">
        <v>40</v>
      </c>
      <c r="O2022" s="1167">
        <v>280</v>
      </c>
      <c r="R2022" s="1167">
        <v>40</v>
      </c>
      <c r="T2022" s="1167">
        <v>280</v>
      </c>
      <c r="U2022" s="1167">
        <v>0</v>
      </c>
      <c r="V2022" s="1167">
        <v>0</v>
      </c>
      <c r="W2022" s="1167">
        <v>80</v>
      </c>
      <c r="X2022" s="1167">
        <v>0</v>
      </c>
      <c r="Y2022" s="1167">
        <v>560</v>
      </c>
      <c r="Z2022" s="1167">
        <v>0</v>
      </c>
      <c r="AA2022" s="1167">
        <v>0</v>
      </c>
      <c r="AB2022" s="1167">
        <v>0</v>
      </c>
      <c r="AC2022" s="1167">
        <v>0</v>
      </c>
      <c r="AD2022" s="1167">
        <v>0</v>
      </c>
      <c r="AE2022" s="1167">
        <v>0</v>
      </c>
      <c r="AF2022" s="1167">
        <v>0</v>
      </c>
      <c r="AG2022" s="1167">
        <v>80</v>
      </c>
      <c r="AH2022" s="1167">
        <v>0</v>
      </c>
      <c r="AI2022" s="1167">
        <v>560</v>
      </c>
      <c r="BK2022" s="1167">
        <v>2019</v>
      </c>
    </row>
    <row r="2023" spans="1:63" s="1167" customFormat="1" ht="13.5" customHeight="1">
      <c r="A2023" s="1218">
        <v>44323</v>
      </c>
      <c r="B2023" s="1167" t="s">
        <v>17</v>
      </c>
      <c r="C2023" s="1167" t="s">
        <v>66</v>
      </c>
      <c r="D2023" s="1167">
        <v>5</v>
      </c>
      <c r="E2023" s="1167">
        <v>4</v>
      </c>
      <c r="J2023" s="1167">
        <v>0</v>
      </c>
      <c r="O2023" s="1167">
        <v>0</v>
      </c>
      <c r="T2023" s="1167">
        <v>0</v>
      </c>
      <c r="U2023" s="1167">
        <v>0</v>
      </c>
      <c r="V2023" s="1167">
        <v>0</v>
      </c>
      <c r="W2023" s="1167">
        <v>0</v>
      </c>
      <c r="X2023" s="1167">
        <v>0</v>
      </c>
      <c r="Y2023" s="1167">
        <v>0</v>
      </c>
      <c r="Z2023" s="1167">
        <v>0</v>
      </c>
      <c r="AA2023" s="1167">
        <v>0</v>
      </c>
      <c r="AB2023" s="1167">
        <v>0</v>
      </c>
      <c r="AC2023" s="1167">
        <v>0</v>
      </c>
      <c r="AD2023" s="1167">
        <v>0</v>
      </c>
      <c r="AE2023" s="1167">
        <v>0</v>
      </c>
      <c r="AF2023" s="1167">
        <v>0</v>
      </c>
      <c r="AG2023" s="1167">
        <v>0</v>
      </c>
      <c r="AH2023" s="1167">
        <v>0</v>
      </c>
      <c r="AI2023" s="1167">
        <v>0</v>
      </c>
      <c r="BK2023" s="1167">
        <v>2020</v>
      </c>
    </row>
    <row r="2024" spans="1:63" s="1167" customFormat="1" ht="13.5" customHeight="1">
      <c r="A2024" s="1218">
        <v>44323</v>
      </c>
      <c r="B2024" s="1167" t="s">
        <v>478</v>
      </c>
      <c r="C2024" s="1167" t="s">
        <v>66</v>
      </c>
      <c r="D2024" s="1167">
        <v>12</v>
      </c>
      <c r="E2024" s="1167">
        <v>12</v>
      </c>
      <c r="H2024" s="1167">
        <v>24</v>
      </c>
      <c r="J2024" s="1167">
        <v>288</v>
      </c>
      <c r="O2024" s="1167">
        <v>0</v>
      </c>
      <c r="T2024" s="1167">
        <v>0</v>
      </c>
      <c r="U2024" s="1167">
        <v>0</v>
      </c>
      <c r="V2024" s="1167">
        <v>0</v>
      </c>
      <c r="W2024" s="1167">
        <v>24</v>
      </c>
      <c r="X2024" s="1167">
        <v>0</v>
      </c>
      <c r="Y2024" s="1167">
        <v>288</v>
      </c>
      <c r="Z2024" s="1167">
        <v>0</v>
      </c>
      <c r="AA2024" s="1167">
        <v>0</v>
      </c>
      <c r="AB2024" s="1167">
        <v>0</v>
      </c>
      <c r="AC2024" s="1167">
        <v>0</v>
      </c>
      <c r="AD2024" s="1167">
        <v>0</v>
      </c>
      <c r="AE2024" s="1167">
        <v>0</v>
      </c>
      <c r="AF2024" s="1167">
        <v>0</v>
      </c>
      <c r="AG2024" s="1167">
        <v>24</v>
      </c>
      <c r="AH2024" s="1167">
        <v>0</v>
      </c>
      <c r="AI2024" s="1167">
        <v>288</v>
      </c>
      <c r="BK2024" s="1167">
        <v>2021</v>
      </c>
    </row>
    <row r="2025" spans="1:63" s="1167" customFormat="1" ht="13.5" customHeight="1">
      <c r="A2025" s="1218">
        <v>44323</v>
      </c>
      <c r="B2025" s="1167" t="s">
        <v>60</v>
      </c>
      <c r="C2025" s="1167" t="s">
        <v>66</v>
      </c>
      <c r="D2025" s="1167">
        <v>20</v>
      </c>
      <c r="E2025" s="1167">
        <v>20</v>
      </c>
      <c r="H2025" s="1167">
        <v>0.5</v>
      </c>
      <c r="J2025" s="1167">
        <v>10</v>
      </c>
      <c r="M2025" s="1167">
        <v>1</v>
      </c>
      <c r="O2025" s="1167">
        <v>20</v>
      </c>
      <c r="R2025" s="1167">
        <v>0.8</v>
      </c>
      <c r="T2025" s="1167">
        <v>16</v>
      </c>
      <c r="U2025" s="1167">
        <v>0</v>
      </c>
      <c r="V2025" s="1167">
        <v>0</v>
      </c>
      <c r="W2025" s="1167">
        <v>2.2999999999999998</v>
      </c>
      <c r="X2025" s="1167">
        <v>0</v>
      </c>
      <c r="Y2025" s="1167">
        <v>46</v>
      </c>
      <c r="Z2025" s="1167">
        <v>0</v>
      </c>
      <c r="AA2025" s="1167">
        <v>0</v>
      </c>
      <c r="AB2025" s="1167">
        <v>0</v>
      </c>
      <c r="AC2025" s="1167">
        <v>0</v>
      </c>
      <c r="AD2025" s="1167">
        <v>0</v>
      </c>
      <c r="AE2025" s="1167">
        <v>0</v>
      </c>
      <c r="AF2025" s="1167">
        <v>0</v>
      </c>
      <c r="AG2025" s="1167">
        <v>2.2999999999999998</v>
      </c>
      <c r="AH2025" s="1167">
        <v>0</v>
      </c>
      <c r="AI2025" s="1167">
        <v>46</v>
      </c>
      <c r="BK2025" s="1167">
        <v>2022</v>
      </c>
    </row>
    <row r="2026" spans="1:63" s="1167" customFormat="1" ht="13.5" customHeight="1">
      <c r="A2026" s="1218">
        <v>44323</v>
      </c>
      <c r="B2026" s="1167" t="s">
        <v>61</v>
      </c>
      <c r="C2026" s="1167" t="s">
        <v>66</v>
      </c>
      <c r="D2026" s="1167">
        <v>20</v>
      </c>
      <c r="E2026" s="1167">
        <v>20</v>
      </c>
      <c r="H2026" s="1167">
        <v>0.4</v>
      </c>
      <c r="J2026" s="1167">
        <v>8</v>
      </c>
      <c r="M2026" s="1167">
        <v>0.8</v>
      </c>
      <c r="O2026" s="1167">
        <v>16</v>
      </c>
      <c r="R2026" s="1167">
        <v>0.8</v>
      </c>
      <c r="T2026" s="1167">
        <v>16</v>
      </c>
      <c r="U2026" s="1167">
        <v>0</v>
      </c>
      <c r="V2026" s="1167">
        <v>0</v>
      </c>
      <c r="W2026" s="1167">
        <v>2</v>
      </c>
      <c r="X2026" s="1167">
        <v>0</v>
      </c>
      <c r="Y2026" s="1167">
        <v>40</v>
      </c>
      <c r="Z2026" s="1167">
        <v>0</v>
      </c>
      <c r="AA2026" s="1167">
        <v>0</v>
      </c>
      <c r="AB2026" s="1167">
        <v>0</v>
      </c>
      <c r="AC2026" s="1167">
        <v>0</v>
      </c>
      <c r="AD2026" s="1167">
        <v>0</v>
      </c>
      <c r="AE2026" s="1167">
        <v>0</v>
      </c>
      <c r="AF2026" s="1167">
        <v>0</v>
      </c>
      <c r="AG2026" s="1167">
        <v>2</v>
      </c>
      <c r="AH2026" s="1167">
        <v>0</v>
      </c>
      <c r="AI2026" s="1167">
        <v>40</v>
      </c>
      <c r="BK2026" s="1167">
        <v>2023</v>
      </c>
    </row>
    <row r="2027" spans="1:63" s="1167" customFormat="1" ht="13.5" customHeight="1">
      <c r="A2027" s="1218">
        <v>44323</v>
      </c>
      <c r="B2027" s="1167" t="s">
        <v>160</v>
      </c>
      <c r="C2027" s="1167" t="s">
        <v>66</v>
      </c>
      <c r="D2027" s="1167">
        <v>14</v>
      </c>
      <c r="E2027" s="1167">
        <v>12</v>
      </c>
      <c r="J2027" s="1167">
        <v>0</v>
      </c>
      <c r="M2027" s="1167">
        <v>4</v>
      </c>
      <c r="O2027" s="1167">
        <v>48</v>
      </c>
      <c r="T2027" s="1167">
        <v>0</v>
      </c>
      <c r="U2027" s="1167">
        <v>0</v>
      </c>
      <c r="V2027" s="1167">
        <v>0</v>
      </c>
      <c r="W2027" s="1167">
        <v>4</v>
      </c>
      <c r="X2027" s="1167">
        <v>0</v>
      </c>
      <c r="Y2027" s="1167">
        <v>48</v>
      </c>
      <c r="Z2027" s="1167">
        <v>0</v>
      </c>
      <c r="AA2027" s="1167">
        <v>0</v>
      </c>
      <c r="AB2027" s="1167">
        <v>0</v>
      </c>
      <c r="AC2027" s="1167">
        <v>0</v>
      </c>
      <c r="AD2027" s="1167">
        <v>0</v>
      </c>
      <c r="AE2027" s="1167">
        <v>0</v>
      </c>
      <c r="AF2027" s="1167">
        <v>0</v>
      </c>
      <c r="AG2027" s="1167">
        <v>4</v>
      </c>
      <c r="AH2027" s="1167">
        <v>0</v>
      </c>
      <c r="AI2027" s="1167">
        <v>48</v>
      </c>
      <c r="BK2027" s="1167">
        <v>2024</v>
      </c>
    </row>
    <row r="2028" spans="1:63" s="1167" customFormat="1" ht="13.5" customHeight="1">
      <c r="A2028" s="1218">
        <v>44323</v>
      </c>
      <c r="B2028" s="1167" t="s">
        <v>161</v>
      </c>
      <c r="C2028" s="1167" t="s">
        <v>389</v>
      </c>
      <c r="D2028" s="1167">
        <v>13</v>
      </c>
      <c r="E2028" s="1167">
        <v>13</v>
      </c>
      <c r="J2028" s="1167">
        <v>0</v>
      </c>
      <c r="O2028" s="1167">
        <v>0</v>
      </c>
      <c r="T2028" s="1167">
        <v>0</v>
      </c>
      <c r="U2028" s="1167">
        <v>0</v>
      </c>
      <c r="V2028" s="1167">
        <v>0</v>
      </c>
      <c r="W2028" s="1167">
        <v>0</v>
      </c>
      <c r="X2028" s="1167">
        <v>0</v>
      </c>
      <c r="Y2028" s="1167">
        <v>0</v>
      </c>
      <c r="Z2028" s="1167">
        <v>0</v>
      </c>
      <c r="AA2028" s="1167">
        <v>0</v>
      </c>
      <c r="AB2028" s="1167">
        <v>0</v>
      </c>
      <c r="AC2028" s="1167">
        <v>0</v>
      </c>
      <c r="AD2028" s="1167">
        <v>0</v>
      </c>
      <c r="AE2028" s="1167">
        <v>0</v>
      </c>
      <c r="AF2028" s="1167">
        <v>0</v>
      </c>
      <c r="AG2028" s="1167">
        <v>0</v>
      </c>
      <c r="AH2028" s="1167">
        <v>0</v>
      </c>
      <c r="AI2028" s="1167">
        <v>0</v>
      </c>
      <c r="BK2028" s="1167">
        <v>2025</v>
      </c>
    </row>
    <row r="2029" spans="1:63" s="1167" customFormat="1" ht="13.5" customHeight="1">
      <c r="A2029" s="1218">
        <v>44323</v>
      </c>
      <c r="B2029" s="1167" t="s">
        <v>896</v>
      </c>
      <c r="C2029" s="1167" t="s">
        <v>66</v>
      </c>
      <c r="D2029" s="1167">
        <v>10</v>
      </c>
      <c r="E2029" s="1167">
        <v>10</v>
      </c>
      <c r="H2029" s="1167">
        <v>5</v>
      </c>
      <c r="J2029" s="1167">
        <v>50</v>
      </c>
      <c r="M2029" s="1167">
        <v>5</v>
      </c>
      <c r="O2029" s="1167">
        <v>50</v>
      </c>
      <c r="R2029" s="1167">
        <v>5</v>
      </c>
      <c r="T2029" s="1167">
        <v>50</v>
      </c>
      <c r="U2029" s="1167">
        <v>0</v>
      </c>
      <c r="V2029" s="1167">
        <v>0</v>
      </c>
      <c r="W2029" s="1167">
        <v>15</v>
      </c>
      <c r="X2029" s="1167">
        <v>0</v>
      </c>
      <c r="Y2029" s="1167">
        <v>150</v>
      </c>
      <c r="Z2029" s="1167">
        <v>0</v>
      </c>
      <c r="AA2029" s="1167">
        <v>0</v>
      </c>
      <c r="AB2029" s="1167">
        <v>0</v>
      </c>
      <c r="AC2029" s="1167">
        <v>0</v>
      </c>
      <c r="AD2029" s="1167">
        <v>0</v>
      </c>
      <c r="AE2029" s="1167">
        <v>0</v>
      </c>
      <c r="AF2029" s="1167">
        <v>0</v>
      </c>
      <c r="AG2029" s="1167">
        <v>15</v>
      </c>
      <c r="AH2029" s="1167">
        <v>0</v>
      </c>
      <c r="AI2029" s="1167">
        <v>150</v>
      </c>
      <c r="BK2029" s="1167">
        <v>2026</v>
      </c>
    </row>
    <row r="2030" spans="1:63" s="1167" customFormat="1" ht="13.5" customHeight="1">
      <c r="A2030" s="1218">
        <v>44323</v>
      </c>
      <c r="B2030" s="1167" t="s">
        <v>893</v>
      </c>
      <c r="C2030" s="1167" t="s">
        <v>66</v>
      </c>
      <c r="D2030" s="1167">
        <v>25</v>
      </c>
      <c r="E2030" s="1167">
        <v>25</v>
      </c>
      <c r="J2030" s="1167">
        <v>0</v>
      </c>
      <c r="M2030" s="1167">
        <v>5</v>
      </c>
      <c r="O2030" s="1167">
        <v>125</v>
      </c>
      <c r="T2030" s="1167">
        <v>0</v>
      </c>
      <c r="U2030" s="1167">
        <v>0</v>
      </c>
      <c r="V2030" s="1167">
        <v>0</v>
      </c>
      <c r="W2030" s="1167">
        <v>5</v>
      </c>
      <c r="X2030" s="1167">
        <v>0</v>
      </c>
      <c r="Y2030" s="1167">
        <v>125</v>
      </c>
      <c r="Z2030" s="1167">
        <v>0</v>
      </c>
      <c r="AA2030" s="1167">
        <v>0</v>
      </c>
      <c r="AB2030" s="1167">
        <v>0</v>
      </c>
      <c r="AC2030" s="1167">
        <v>0</v>
      </c>
      <c r="AD2030" s="1167">
        <v>0</v>
      </c>
      <c r="AE2030" s="1167">
        <v>0</v>
      </c>
      <c r="AF2030" s="1167">
        <v>0</v>
      </c>
      <c r="AG2030" s="1167">
        <v>5</v>
      </c>
      <c r="AH2030" s="1167">
        <v>0</v>
      </c>
      <c r="AI2030" s="1167">
        <v>125</v>
      </c>
      <c r="BK2030" s="1167">
        <v>2027</v>
      </c>
    </row>
    <row r="2031" spans="1:63" s="1167" customFormat="1" ht="13.5" customHeight="1">
      <c r="A2031" s="1218">
        <v>44323</v>
      </c>
      <c r="B2031" s="1167" t="s">
        <v>126</v>
      </c>
      <c r="C2031" s="1167" t="s">
        <v>66</v>
      </c>
      <c r="D2031" s="1167">
        <v>15</v>
      </c>
      <c r="E2031" s="1167">
        <v>15</v>
      </c>
      <c r="J2031" s="1167">
        <v>0</v>
      </c>
      <c r="M2031" s="1167">
        <v>7</v>
      </c>
      <c r="O2031" s="1167">
        <v>105</v>
      </c>
      <c r="T2031" s="1167">
        <v>0</v>
      </c>
      <c r="U2031" s="1167">
        <v>0</v>
      </c>
      <c r="V2031" s="1167">
        <v>0</v>
      </c>
      <c r="W2031" s="1167">
        <v>7</v>
      </c>
      <c r="X2031" s="1167">
        <v>0</v>
      </c>
      <c r="Y2031" s="1167">
        <v>105</v>
      </c>
      <c r="Z2031" s="1167">
        <v>0</v>
      </c>
      <c r="AA2031" s="1167">
        <v>0</v>
      </c>
      <c r="AB2031" s="1167">
        <v>0</v>
      </c>
      <c r="AC2031" s="1167">
        <v>0</v>
      </c>
      <c r="AD2031" s="1167">
        <v>0</v>
      </c>
      <c r="AE2031" s="1167">
        <v>0</v>
      </c>
      <c r="AF2031" s="1167">
        <v>0</v>
      </c>
      <c r="AG2031" s="1167">
        <v>7</v>
      </c>
      <c r="AH2031" s="1167">
        <v>0</v>
      </c>
      <c r="AI2031" s="1167">
        <v>105</v>
      </c>
      <c r="BK2031" s="1167">
        <v>2028</v>
      </c>
    </row>
    <row r="2032" spans="1:63" s="1167" customFormat="1" ht="13.5" customHeight="1">
      <c r="A2032" s="1218">
        <v>44323</v>
      </c>
      <c r="B2032" s="1167" t="s">
        <v>918</v>
      </c>
      <c r="C2032" s="1167" t="s">
        <v>66</v>
      </c>
      <c r="D2032" s="1167">
        <v>15</v>
      </c>
      <c r="E2032" s="1167">
        <v>15</v>
      </c>
      <c r="J2032" s="1167">
        <v>0</v>
      </c>
      <c r="O2032" s="1167">
        <v>0</v>
      </c>
      <c r="T2032" s="1167">
        <v>0</v>
      </c>
      <c r="U2032" s="1167">
        <v>0</v>
      </c>
      <c r="V2032" s="1167">
        <v>0</v>
      </c>
      <c r="W2032" s="1167">
        <v>0</v>
      </c>
      <c r="X2032" s="1167">
        <v>0</v>
      </c>
      <c r="Y2032" s="1167">
        <v>0</v>
      </c>
      <c r="Z2032" s="1167">
        <v>0</v>
      </c>
      <c r="AA2032" s="1167">
        <v>0</v>
      </c>
      <c r="AB2032" s="1167">
        <v>0</v>
      </c>
      <c r="AC2032" s="1167">
        <v>0</v>
      </c>
      <c r="AD2032" s="1167">
        <v>0</v>
      </c>
      <c r="AE2032" s="1167">
        <v>0</v>
      </c>
      <c r="AF2032" s="1167">
        <v>0</v>
      </c>
      <c r="AG2032" s="1167">
        <v>0</v>
      </c>
      <c r="AH2032" s="1167">
        <v>0</v>
      </c>
      <c r="AI2032" s="1167">
        <v>0</v>
      </c>
      <c r="BK2032" s="1167">
        <v>2029</v>
      </c>
    </row>
    <row r="2033" spans="1:63" s="1167" customFormat="1" ht="13.5" customHeight="1">
      <c r="A2033" s="1218">
        <v>44323</v>
      </c>
      <c r="B2033" s="1167" t="s">
        <v>64</v>
      </c>
      <c r="C2033" s="1167" t="s">
        <v>66</v>
      </c>
      <c r="D2033" s="1167">
        <v>13</v>
      </c>
      <c r="E2033" s="1167">
        <v>13</v>
      </c>
      <c r="J2033" s="1167">
        <v>0</v>
      </c>
      <c r="O2033" s="1167">
        <v>0</v>
      </c>
      <c r="T2033" s="1167">
        <v>0</v>
      </c>
      <c r="U2033" s="1167">
        <v>0</v>
      </c>
      <c r="V2033" s="1167">
        <v>0</v>
      </c>
      <c r="W2033" s="1167">
        <v>0</v>
      </c>
      <c r="X2033" s="1167">
        <v>0</v>
      </c>
      <c r="Y2033" s="1167">
        <v>0</v>
      </c>
      <c r="Z2033" s="1167">
        <v>0</v>
      </c>
      <c r="AA2033" s="1167">
        <v>0</v>
      </c>
      <c r="AB2033" s="1167">
        <v>0</v>
      </c>
      <c r="AC2033" s="1167">
        <v>0</v>
      </c>
      <c r="AD2033" s="1167">
        <v>0</v>
      </c>
      <c r="AE2033" s="1167">
        <v>0</v>
      </c>
      <c r="AF2033" s="1167">
        <v>0</v>
      </c>
      <c r="AG2033" s="1167">
        <v>0</v>
      </c>
      <c r="AH2033" s="1167">
        <v>0</v>
      </c>
      <c r="AI2033" s="1167">
        <v>0</v>
      </c>
      <c r="BK2033" s="1167">
        <v>2030</v>
      </c>
    </row>
    <row r="2034" spans="1:63" s="1167" customFormat="1" ht="13.5" customHeight="1">
      <c r="A2034" s="1218">
        <v>44323</v>
      </c>
      <c r="B2034" s="1167" t="s">
        <v>511</v>
      </c>
      <c r="C2034" s="1167" t="s">
        <v>66</v>
      </c>
      <c r="D2034" s="1167">
        <v>20</v>
      </c>
      <c r="E2034" s="1167">
        <v>15</v>
      </c>
      <c r="J2034" s="1167">
        <v>0</v>
      </c>
      <c r="O2034" s="1167">
        <v>0</v>
      </c>
      <c r="R2034" s="1167">
        <v>2</v>
      </c>
      <c r="T2034" s="1167">
        <v>30</v>
      </c>
      <c r="U2034" s="1167">
        <v>0</v>
      </c>
      <c r="V2034" s="1167">
        <v>0</v>
      </c>
      <c r="W2034" s="1167">
        <v>2</v>
      </c>
      <c r="X2034" s="1167">
        <v>0</v>
      </c>
      <c r="Y2034" s="1167">
        <v>30</v>
      </c>
      <c r="Z2034" s="1167">
        <v>0</v>
      </c>
      <c r="AA2034" s="1167">
        <v>0</v>
      </c>
      <c r="AB2034" s="1167">
        <v>0</v>
      </c>
      <c r="AC2034" s="1167">
        <v>0</v>
      </c>
      <c r="AD2034" s="1167">
        <v>0</v>
      </c>
      <c r="AE2034" s="1167">
        <v>0</v>
      </c>
      <c r="AF2034" s="1167">
        <v>0</v>
      </c>
      <c r="AG2034" s="1167">
        <v>2</v>
      </c>
      <c r="AH2034" s="1167">
        <v>0</v>
      </c>
      <c r="AI2034" s="1167">
        <v>30</v>
      </c>
      <c r="BK2034" s="1167">
        <v>2031</v>
      </c>
    </row>
    <row r="2035" spans="1:63" s="1167" customFormat="1" ht="13.5" customHeight="1">
      <c r="A2035" s="1218">
        <v>44323</v>
      </c>
      <c r="B2035" s="1167" t="s">
        <v>895</v>
      </c>
      <c r="C2035" s="1167" t="s">
        <v>66</v>
      </c>
      <c r="D2035" s="1167">
        <v>8</v>
      </c>
      <c r="E2035" s="1167">
        <v>8</v>
      </c>
      <c r="J2035" s="1167">
        <v>0</v>
      </c>
      <c r="M2035" s="1167">
        <v>6</v>
      </c>
      <c r="O2035" s="1167">
        <v>48</v>
      </c>
      <c r="T2035" s="1167">
        <v>0</v>
      </c>
      <c r="U2035" s="1167">
        <v>0</v>
      </c>
      <c r="V2035" s="1167">
        <v>0</v>
      </c>
      <c r="W2035" s="1167">
        <v>6</v>
      </c>
      <c r="X2035" s="1167">
        <v>0</v>
      </c>
      <c r="Y2035" s="1167">
        <v>48</v>
      </c>
      <c r="Z2035" s="1167">
        <v>0</v>
      </c>
      <c r="AA2035" s="1167">
        <v>0</v>
      </c>
      <c r="AB2035" s="1167">
        <v>0</v>
      </c>
      <c r="AC2035" s="1167">
        <v>0</v>
      </c>
      <c r="AD2035" s="1167">
        <v>0</v>
      </c>
      <c r="AE2035" s="1167">
        <v>0</v>
      </c>
      <c r="AF2035" s="1167">
        <v>0</v>
      </c>
      <c r="AG2035" s="1167">
        <v>6</v>
      </c>
      <c r="AH2035" s="1167">
        <v>0</v>
      </c>
      <c r="AI2035" s="1167">
        <v>48</v>
      </c>
      <c r="BK2035" s="1167">
        <v>2032</v>
      </c>
    </row>
    <row r="2036" spans="1:63" s="1167" customFormat="1" ht="13.5" customHeight="1">
      <c r="A2036" s="1218">
        <v>44323</v>
      </c>
      <c r="B2036" s="1167" t="s">
        <v>512</v>
      </c>
      <c r="C2036" s="1167" t="s">
        <v>66</v>
      </c>
      <c r="D2036" s="1167">
        <v>20</v>
      </c>
      <c r="E2036" s="1167">
        <v>20</v>
      </c>
      <c r="J2036" s="1167">
        <v>0</v>
      </c>
      <c r="O2036" s="1167">
        <v>0</v>
      </c>
      <c r="R2036" s="1167">
        <v>3</v>
      </c>
      <c r="T2036" s="1167">
        <v>60</v>
      </c>
      <c r="U2036" s="1167">
        <v>0</v>
      </c>
      <c r="V2036" s="1167">
        <v>0</v>
      </c>
      <c r="W2036" s="1167">
        <v>3</v>
      </c>
      <c r="X2036" s="1167">
        <v>0</v>
      </c>
      <c r="Y2036" s="1167">
        <v>60</v>
      </c>
      <c r="Z2036" s="1167">
        <v>0</v>
      </c>
      <c r="AA2036" s="1167">
        <v>0</v>
      </c>
      <c r="AB2036" s="1167">
        <v>0</v>
      </c>
      <c r="AC2036" s="1167">
        <v>0</v>
      </c>
      <c r="AD2036" s="1167">
        <v>0</v>
      </c>
      <c r="AE2036" s="1167">
        <v>0</v>
      </c>
      <c r="AF2036" s="1167">
        <v>0</v>
      </c>
      <c r="AG2036" s="1167">
        <v>3</v>
      </c>
      <c r="AH2036" s="1167">
        <v>0</v>
      </c>
      <c r="AI2036" s="1167">
        <v>60</v>
      </c>
      <c r="BK2036" s="1167">
        <v>2033</v>
      </c>
    </row>
    <row r="2037" spans="1:63" s="1167" customFormat="1" ht="13.5" customHeight="1">
      <c r="A2037" s="1218">
        <v>44323</v>
      </c>
      <c r="B2037" s="1167" t="s">
        <v>636</v>
      </c>
      <c r="C2037" s="1167" t="s">
        <v>66</v>
      </c>
      <c r="D2037" s="1167">
        <v>10</v>
      </c>
      <c r="E2037" s="1167">
        <v>10</v>
      </c>
      <c r="J2037" s="1167">
        <v>0</v>
      </c>
      <c r="M2037" s="1167">
        <v>0.5</v>
      </c>
      <c r="O2037" s="1167">
        <v>5</v>
      </c>
      <c r="R2037" s="1167">
        <v>0.5</v>
      </c>
      <c r="T2037" s="1167">
        <v>5</v>
      </c>
      <c r="U2037" s="1167">
        <v>0</v>
      </c>
      <c r="V2037" s="1167">
        <v>0</v>
      </c>
      <c r="W2037" s="1167">
        <v>1</v>
      </c>
      <c r="X2037" s="1167">
        <v>0</v>
      </c>
      <c r="Y2037" s="1167">
        <v>10</v>
      </c>
      <c r="Z2037" s="1167">
        <v>0</v>
      </c>
      <c r="AA2037" s="1167">
        <v>0</v>
      </c>
      <c r="AB2037" s="1167">
        <v>0</v>
      </c>
      <c r="AC2037" s="1167">
        <v>0</v>
      </c>
      <c r="AD2037" s="1167">
        <v>0</v>
      </c>
      <c r="AE2037" s="1167">
        <v>0</v>
      </c>
      <c r="AF2037" s="1167">
        <v>0</v>
      </c>
      <c r="AG2037" s="1167">
        <v>1</v>
      </c>
      <c r="AH2037" s="1167">
        <v>0</v>
      </c>
      <c r="AI2037" s="1167">
        <v>10</v>
      </c>
      <c r="BK2037" s="1167">
        <v>2034</v>
      </c>
    </row>
    <row r="2038" spans="1:63" s="1167" customFormat="1" ht="13.5" customHeight="1">
      <c r="A2038" s="1218">
        <v>44324</v>
      </c>
      <c r="B2038" s="1167" t="s">
        <v>229</v>
      </c>
      <c r="C2038" s="1167" t="s">
        <v>66</v>
      </c>
      <c r="D2038" s="1167">
        <v>2</v>
      </c>
      <c r="E2038" s="1167">
        <v>2</v>
      </c>
      <c r="F2038" s="1167">
        <v>50</v>
      </c>
      <c r="J2038" s="1167">
        <v>100</v>
      </c>
      <c r="K2038" s="1167">
        <v>60</v>
      </c>
      <c r="O2038" s="1167">
        <v>120</v>
      </c>
      <c r="P2038" s="1167">
        <v>60</v>
      </c>
      <c r="T2038" s="1167">
        <v>120</v>
      </c>
      <c r="U2038" s="1167">
        <v>170</v>
      </c>
      <c r="V2038" s="1167">
        <v>0</v>
      </c>
      <c r="W2038" s="1167">
        <v>0</v>
      </c>
      <c r="X2038" s="1167">
        <v>0</v>
      </c>
      <c r="Y2038" s="1167">
        <v>340</v>
      </c>
      <c r="Z2038" s="1167">
        <v>7466</v>
      </c>
      <c r="AA2038" s="1167">
        <v>0</v>
      </c>
      <c r="AB2038" s="1167">
        <v>0</v>
      </c>
      <c r="AC2038" s="1167">
        <v>0</v>
      </c>
      <c r="AD2038" s="1167">
        <v>14932</v>
      </c>
      <c r="AI2038" s="1167">
        <v>0</v>
      </c>
      <c r="AJ2038" s="1167">
        <v>177</v>
      </c>
      <c r="AK2038" s="1167">
        <v>14</v>
      </c>
      <c r="AM2038" s="1167">
        <v>177</v>
      </c>
      <c r="AN2038" s="1167">
        <v>32</v>
      </c>
      <c r="AO2038" s="1167">
        <v>0.16</v>
      </c>
      <c r="AP2038" s="1167">
        <v>177</v>
      </c>
      <c r="AQ2038" s="1167">
        <v>32</v>
      </c>
      <c r="AR2038" s="1167">
        <v>0.28999999999999998</v>
      </c>
      <c r="AS2038" s="1167">
        <v>14</v>
      </c>
      <c r="AT2038" s="1167">
        <v>14</v>
      </c>
      <c r="AV2038" s="1167">
        <v>14</v>
      </c>
      <c r="AW2038" s="1167">
        <v>24</v>
      </c>
      <c r="AX2038" s="1167">
        <v>0.16</v>
      </c>
      <c r="AY2038" s="1167">
        <v>14</v>
      </c>
      <c r="AZ2038" s="1167">
        <v>24</v>
      </c>
      <c r="BA2038" s="1167">
        <v>0.26</v>
      </c>
      <c r="BG2038" s="1167">
        <v>16940.199999999997</v>
      </c>
      <c r="BH2038" s="1167">
        <v>141</v>
      </c>
      <c r="BI2038" s="1167">
        <v>21.91999999999959</v>
      </c>
      <c r="BK2038" s="1167">
        <v>2035</v>
      </c>
    </row>
    <row r="2039" spans="1:63" s="1167" customFormat="1" ht="13.5" customHeight="1">
      <c r="A2039" s="1218">
        <v>44324</v>
      </c>
      <c r="B2039" s="1167" t="s">
        <v>848</v>
      </c>
      <c r="C2039" s="1167" t="s">
        <v>66</v>
      </c>
      <c r="D2039" s="1167">
        <v>2</v>
      </c>
      <c r="E2039" s="1167">
        <v>2</v>
      </c>
      <c r="J2039" s="1167">
        <v>0</v>
      </c>
      <c r="O2039" s="1167">
        <v>0</v>
      </c>
      <c r="T2039" s="1167">
        <v>0</v>
      </c>
      <c r="U2039" s="1167">
        <v>0</v>
      </c>
      <c r="V2039" s="1167">
        <v>0</v>
      </c>
      <c r="W2039" s="1167">
        <v>0</v>
      </c>
      <c r="X2039" s="1167">
        <v>0</v>
      </c>
      <c r="Y2039" s="1167">
        <v>0</v>
      </c>
      <c r="Z2039" s="1167">
        <v>1980</v>
      </c>
      <c r="AA2039" s="1167">
        <v>0</v>
      </c>
      <c r="AB2039" s="1167">
        <v>0</v>
      </c>
      <c r="AC2039" s="1167">
        <v>0</v>
      </c>
      <c r="AD2039" s="1167">
        <v>3960</v>
      </c>
      <c r="AI2039" s="1167">
        <v>0</v>
      </c>
      <c r="BK2039" s="1167">
        <v>2036</v>
      </c>
    </row>
    <row r="2040" spans="1:63" s="1167" customFormat="1" ht="13.5" customHeight="1">
      <c r="A2040" s="1218">
        <v>44324</v>
      </c>
      <c r="B2040" s="1167" t="s">
        <v>202</v>
      </c>
      <c r="C2040" s="1167" t="s">
        <v>66</v>
      </c>
      <c r="D2040" s="1167">
        <v>12.6</v>
      </c>
      <c r="E2040" s="1167">
        <v>12.6</v>
      </c>
      <c r="F2040" s="1167">
        <v>31</v>
      </c>
      <c r="J2040" s="1167">
        <v>390.59999999999997</v>
      </c>
      <c r="K2040" s="1167">
        <v>55</v>
      </c>
      <c r="O2040" s="1167">
        <v>693</v>
      </c>
      <c r="P2040" s="1167">
        <v>55</v>
      </c>
      <c r="T2040" s="1167">
        <v>693</v>
      </c>
      <c r="U2040" s="1167">
        <v>141</v>
      </c>
      <c r="V2040" s="1167">
        <v>0</v>
      </c>
      <c r="W2040" s="1167">
        <v>0</v>
      </c>
      <c r="X2040" s="1167">
        <v>0</v>
      </c>
      <c r="Y2040" s="1167">
        <v>1776.6</v>
      </c>
      <c r="Z2040" s="1167">
        <v>2266</v>
      </c>
      <c r="AA2040" s="1167">
        <v>0</v>
      </c>
      <c r="AB2040" s="1167">
        <v>0</v>
      </c>
      <c r="AC2040" s="1167">
        <v>0</v>
      </c>
      <c r="AD2040" s="1167">
        <v>28551.599999999999</v>
      </c>
      <c r="AI2040" s="1167">
        <v>0</v>
      </c>
      <c r="BK2040" s="1167">
        <v>2037</v>
      </c>
    </row>
    <row r="2041" spans="1:63" s="1167" customFormat="1" ht="13.5" customHeight="1">
      <c r="A2041" s="1218">
        <v>44324</v>
      </c>
      <c r="B2041" s="1167" t="s">
        <v>850</v>
      </c>
      <c r="C2041" s="1167" t="s">
        <v>389</v>
      </c>
      <c r="D2041" s="1167">
        <v>10</v>
      </c>
      <c r="E2041" s="1167">
        <v>10</v>
      </c>
      <c r="J2041" s="1167">
        <v>0</v>
      </c>
      <c r="M2041" s="1167">
        <v>0.5</v>
      </c>
      <c r="O2041" s="1167">
        <v>5</v>
      </c>
      <c r="R2041" s="1167">
        <v>0.5</v>
      </c>
      <c r="T2041" s="1167">
        <v>5</v>
      </c>
      <c r="U2041" s="1167">
        <v>0</v>
      </c>
      <c r="V2041" s="1167">
        <v>0</v>
      </c>
      <c r="W2041" s="1167">
        <v>1</v>
      </c>
      <c r="X2041" s="1167">
        <v>0</v>
      </c>
      <c r="Y2041" s="1167">
        <v>10</v>
      </c>
      <c r="Z2041" s="1167">
        <v>0</v>
      </c>
      <c r="AA2041" s="1167">
        <v>0</v>
      </c>
      <c r="AB2041" s="1167">
        <v>18</v>
      </c>
      <c r="AC2041" s="1167">
        <v>0</v>
      </c>
      <c r="AD2041" s="1167">
        <v>180</v>
      </c>
      <c r="AI2041" s="1167">
        <v>0</v>
      </c>
      <c r="BK2041" s="1167">
        <v>2038</v>
      </c>
    </row>
    <row r="2042" spans="1:63" s="1167" customFormat="1" ht="13.5" customHeight="1">
      <c r="A2042" s="1218">
        <v>44324</v>
      </c>
      <c r="B2042" s="1167" t="s">
        <v>851</v>
      </c>
      <c r="C2042" s="1167" t="s">
        <v>389</v>
      </c>
      <c r="D2042" s="1167">
        <v>30</v>
      </c>
      <c r="E2042" s="1167">
        <v>25</v>
      </c>
      <c r="G2042" s="1167">
        <v>1</v>
      </c>
      <c r="J2042" s="1167">
        <v>25</v>
      </c>
      <c r="L2042" s="1167">
        <v>2.5</v>
      </c>
      <c r="O2042" s="1167">
        <v>62.5</v>
      </c>
      <c r="Q2042" s="1167">
        <v>2.5</v>
      </c>
      <c r="T2042" s="1167">
        <v>62.5</v>
      </c>
      <c r="U2042" s="1167">
        <v>0</v>
      </c>
      <c r="V2042" s="1167">
        <v>6</v>
      </c>
      <c r="W2042" s="1167">
        <v>0</v>
      </c>
      <c r="X2042" s="1167">
        <v>0</v>
      </c>
      <c r="Y2042" s="1167">
        <v>150</v>
      </c>
      <c r="Z2042" s="1167">
        <v>0</v>
      </c>
      <c r="AA2042" s="1167">
        <v>39.5</v>
      </c>
      <c r="AB2042" s="1167">
        <v>0</v>
      </c>
      <c r="AC2042" s="1167">
        <v>0</v>
      </c>
      <c r="AD2042" s="1167">
        <v>987.5</v>
      </c>
      <c r="AI2042" s="1167">
        <v>0</v>
      </c>
      <c r="BK2042" s="1167">
        <v>2039</v>
      </c>
    </row>
    <row r="2043" spans="1:63" s="1167" customFormat="1" ht="13.5" customHeight="1">
      <c r="A2043" s="1218">
        <v>44324</v>
      </c>
      <c r="B2043" s="1167" t="s">
        <v>496</v>
      </c>
      <c r="C2043" s="1167" t="s">
        <v>852</v>
      </c>
      <c r="D2043" s="1167">
        <v>42</v>
      </c>
      <c r="E2043" s="1167">
        <v>42</v>
      </c>
      <c r="H2043" s="1167">
        <v>0.3</v>
      </c>
      <c r="J2043" s="1167">
        <v>12.6</v>
      </c>
      <c r="M2043" s="1167">
        <v>0.6</v>
      </c>
      <c r="O2043" s="1167">
        <v>25.2</v>
      </c>
      <c r="R2043" s="1167">
        <v>0.6</v>
      </c>
      <c r="T2043" s="1167">
        <v>25.2</v>
      </c>
      <c r="U2043" s="1167">
        <v>0</v>
      </c>
      <c r="V2043" s="1167">
        <v>0</v>
      </c>
      <c r="W2043" s="1167">
        <v>1.5</v>
      </c>
      <c r="X2043" s="1167">
        <v>0</v>
      </c>
      <c r="Y2043" s="1167">
        <v>63</v>
      </c>
      <c r="Z2043" s="1167">
        <v>0</v>
      </c>
      <c r="AA2043" s="1167">
        <v>0</v>
      </c>
      <c r="AB2043" s="1167">
        <v>24.3</v>
      </c>
      <c r="AC2043" s="1167">
        <v>0</v>
      </c>
      <c r="AD2043" s="1167">
        <v>1020.6</v>
      </c>
      <c r="AI2043" s="1167">
        <v>0</v>
      </c>
      <c r="BK2043" s="1167">
        <v>2040</v>
      </c>
    </row>
    <row r="2044" spans="1:63" s="1167" customFormat="1" ht="13.5" customHeight="1">
      <c r="A2044" s="1218">
        <v>44324</v>
      </c>
      <c r="B2044" s="1167" t="s">
        <v>43</v>
      </c>
      <c r="C2044" s="1167" t="s">
        <v>66</v>
      </c>
      <c r="D2044" s="1167">
        <v>3.5</v>
      </c>
      <c r="E2044" s="1167">
        <v>3.5</v>
      </c>
      <c r="H2044" s="1167">
        <v>1</v>
      </c>
      <c r="J2044" s="1167">
        <v>3.5</v>
      </c>
      <c r="M2044" s="1167">
        <v>1</v>
      </c>
      <c r="O2044" s="1167">
        <v>3.5</v>
      </c>
      <c r="P2044" s="1167" t="s">
        <v>883</v>
      </c>
      <c r="R2044" s="1167">
        <v>1</v>
      </c>
      <c r="T2044" s="1167">
        <v>3.5</v>
      </c>
      <c r="U2044" s="1167">
        <v>0</v>
      </c>
      <c r="W2044" s="1167">
        <v>3</v>
      </c>
      <c r="X2044" s="1167">
        <v>0</v>
      </c>
      <c r="Y2044" s="1167">
        <v>10.5</v>
      </c>
      <c r="Z2044" s="1167">
        <v>0</v>
      </c>
      <c r="AA2044" s="1167">
        <v>0</v>
      </c>
      <c r="AB2044" s="1167">
        <v>47</v>
      </c>
      <c r="AC2044" s="1167">
        <v>0</v>
      </c>
      <c r="AD2044" s="1167">
        <v>164.5</v>
      </c>
      <c r="AI2044" s="1167">
        <v>0</v>
      </c>
      <c r="BK2044" s="1167">
        <v>2041</v>
      </c>
    </row>
    <row r="2045" spans="1:63" s="1167" customFormat="1" ht="13.5" customHeight="1">
      <c r="A2045" s="1218">
        <v>44324</v>
      </c>
      <c r="B2045" s="1167" t="s">
        <v>618</v>
      </c>
      <c r="C2045" s="1167" t="s">
        <v>66</v>
      </c>
      <c r="D2045" s="1167">
        <v>35</v>
      </c>
      <c r="E2045" s="1167">
        <v>35</v>
      </c>
      <c r="H2045" s="1167">
        <v>0.3</v>
      </c>
      <c r="J2045" s="1167">
        <v>10.5</v>
      </c>
      <c r="M2045" s="1167">
        <v>0.6</v>
      </c>
      <c r="O2045" s="1167">
        <v>21</v>
      </c>
      <c r="R2045" s="1167">
        <v>0.6</v>
      </c>
      <c r="T2045" s="1167">
        <v>21</v>
      </c>
      <c r="U2045" s="1167">
        <v>0</v>
      </c>
      <c r="V2045" s="1167">
        <v>0</v>
      </c>
      <c r="W2045" s="1167">
        <v>1.5</v>
      </c>
      <c r="X2045" s="1167">
        <v>0</v>
      </c>
      <c r="Y2045" s="1167">
        <v>52.5</v>
      </c>
      <c r="Z2045" s="1167">
        <v>0</v>
      </c>
      <c r="AA2045" s="1167">
        <v>0</v>
      </c>
      <c r="AB2045" s="1167">
        <v>6.3000000000000007</v>
      </c>
      <c r="AC2045" s="1167">
        <v>0</v>
      </c>
      <c r="AD2045" s="1167">
        <v>220.50000000000003</v>
      </c>
      <c r="AI2045" s="1167">
        <v>0</v>
      </c>
      <c r="BK2045" s="1167">
        <v>2042</v>
      </c>
    </row>
    <row r="2046" spans="1:63" s="1167" customFormat="1" ht="13.5" customHeight="1">
      <c r="A2046" s="1218">
        <v>44324</v>
      </c>
      <c r="B2046" s="1167" t="s">
        <v>44</v>
      </c>
      <c r="C2046" s="1167" t="s">
        <v>66</v>
      </c>
      <c r="D2046" s="1167">
        <v>20</v>
      </c>
      <c r="E2046" s="1167">
        <v>20</v>
      </c>
      <c r="H2046" s="1167">
        <v>0.3</v>
      </c>
      <c r="J2046" s="1167">
        <v>6</v>
      </c>
      <c r="M2046" s="1167">
        <v>0.6</v>
      </c>
      <c r="O2046" s="1167">
        <v>12</v>
      </c>
      <c r="Q2046" s="1167" t="s">
        <v>884</v>
      </c>
      <c r="R2046" s="1167">
        <v>0.6</v>
      </c>
      <c r="T2046" s="1167">
        <v>12</v>
      </c>
      <c r="V2046" s="1167">
        <v>0</v>
      </c>
      <c r="W2046" s="1167">
        <v>1.5</v>
      </c>
      <c r="X2046" s="1167">
        <v>0</v>
      </c>
      <c r="Y2046" s="1167">
        <v>30</v>
      </c>
      <c r="Z2046" s="1167">
        <v>0</v>
      </c>
      <c r="AA2046" s="1167">
        <v>0</v>
      </c>
      <c r="AB2046" s="1167">
        <v>6.3000000000000007</v>
      </c>
      <c r="AC2046" s="1167">
        <v>0</v>
      </c>
      <c r="AD2046" s="1167">
        <v>126.00000000000001</v>
      </c>
      <c r="AI2046" s="1167">
        <v>0</v>
      </c>
      <c r="BK2046" s="1167">
        <v>2043</v>
      </c>
    </row>
    <row r="2047" spans="1:63" s="1167" customFormat="1" ht="13.5" customHeight="1">
      <c r="A2047" s="1218">
        <v>44324</v>
      </c>
      <c r="B2047" s="1167" t="s">
        <v>593</v>
      </c>
      <c r="C2047" s="1167" t="s">
        <v>389</v>
      </c>
      <c r="D2047" s="1167">
        <v>22</v>
      </c>
      <c r="E2047" s="1167">
        <v>22</v>
      </c>
      <c r="H2047" s="1167">
        <v>1</v>
      </c>
      <c r="J2047" s="1167">
        <v>22</v>
      </c>
      <c r="M2047" s="1167">
        <v>1</v>
      </c>
      <c r="O2047" s="1167">
        <v>22</v>
      </c>
      <c r="R2047" s="1167">
        <v>3</v>
      </c>
      <c r="T2047" s="1167">
        <v>66</v>
      </c>
      <c r="U2047" s="1167">
        <v>0</v>
      </c>
      <c r="V2047" s="1167">
        <v>0</v>
      </c>
      <c r="W2047" s="1167">
        <v>5</v>
      </c>
      <c r="X2047" s="1167">
        <v>0</v>
      </c>
      <c r="Y2047" s="1167">
        <v>110</v>
      </c>
      <c r="Z2047" s="1167">
        <v>0</v>
      </c>
      <c r="AA2047" s="1167">
        <v>0</v>
      </c>
      <c r="AB2047" s="1167">
        <v>11.5</v>
      </c>
      <c r="AC2047" s="1167">
        <v>0</v>
      </c>
      <c r="AD2047" s="1167">
        <v>253</v>
      </c>
      <c r="AI2047" s="1167">
        <v>0</v>
      </c>
      <c r="BK2047" s="1167">
        <v>2044</v>
      </c>
    </row>
    <row r="2048" spans="1:63" s="1167" customFormat="1" ht="13.5" customHeight="1">
      <c r="A2048" s="1218">
        <v>44324</v>
      </c>
      <c r="B2048" s="1167" t="s">
        <v>45</v>
      </c>
      <c r="C2048" s="1167" t="s">
        <v>66</v>
      </c>
      <c r="D2048" s="1167">
        <v>130</v>
      </c>
      <c r="E2048" s="1167">
        <v>90</v>
      </c>
      <c r="F2048" s="1167" t="s">
        <v>885</v>
      </c>
      <c r="G2048" s="1167" t="s">
        <v>886</v>
      </c>
      <c r="J2048" s="1167">
        <v>0</v>
      </c>
      <c r="M2048" s="1167">
        <v>0.1</v>
      </c>
      <c r="O2048" s="1167">
        <v>9</v>
      </c>
      <c r="R2048" s="1167">
        <v>0.1</v>
      </c>
      <c r="T2048" s="1167">
        <v>9</v>
      </c>
      <c r="U2048" s="1167">
        <v>0</v>
      </c>
      <c r="V2048" s="1167">
        <v>0</v>
      </c>
      <c r="W2048" s="1167">
        <v>0.2</v>
      </c>
      <c r="X2048" s="1167">
        <v>0</v>
      </c>
      <c r="Y2048" s="1167">
        <v>18</v>
      </c>
      <c r="Z2048" s="1167">
        <v>0</v>
      </c>
      <c r="AA2048" s="1167">
        <v>0</v>
      </c>
      <c r="AB2048" s="1167">
        <v>0.59999999999999787</v>
      </c>
      <c r="AC2048" s="1167">
        <v>0</v>
      </c>
      <c r="AD2048" s="1167">
        <v>53.999999999999808</v>
      </c>
      <c r="AI2048" s="1167">
        <v>0</v>
      </c>
      <c r="BK2048" s="1167">
        <v>2045</v>
      </c>
    </row>
    <row r="2049" spans="1:63" s="1167" customFormat="1" ht="13.5" customHeight="1">
      <c r="A2049" s="1218">
        <v>44324</v>
      </c>
      <c r="B2049" s="1167" t="s">
        <v>46</v>
      </c>
      <c r="C2049" s="1167" t="s">
        <v>66</v>
      </c>
      <c r="D2049" s="1167">
        <v>35</v>
      </c>
      <c r="E2049" s="1167">
        <v>35</v>
      </c>
      <c r="H2049" s="1167">
        <v>0.1</v>
      </c>
      <c r="J2049" s="1167">
        <v>3.5</v>
      </c>
      <c r="M2049" s="1167">
        <v>0.2</v>
      </c>
      <c r="O2049" s="1167">
        <v>7</v>
      </c>
      <c r="R2049" s="1167">
        <v>0.2</v>
      </c>
      <c r="T2049" s="1167">
        <v>7</v>
      </c>
      <c r="U2049" s="1167">
        <v>0</v>
      </c>
      <c r="V2049" s="1167">
        <v>0</v>
      </c>
      <c r="W2049" s="1167">
        <v>0.5</v>
      </c>
      <c r="X2049" s="1167">
        <v>0</v>
      </c>
      <c r="Y2049" s="1167">
        <v>17.5</v>
      </c>
      <c r="Z2049" s="1167">
        <v>0</v>
      </c>
      <c r="AA2049" s="1167">
        <v>0</v>
      </c>
      <c r="AB2049" s="1167">
        <v>1.7999999999999998</v>
      </c>
      <c r="AC2049" s="1167">
        <v>0</v>
      </c>
      <c r="AD2049" s="1167">
        <v>62.999999999999993</v>
      </c>
      <c r="AI2049" s="1167">
        <v>0</v>
      </c>
      <c r="BK2049" s="1167">
        <v>2046</v>
      </c>
    </row>
    <row r="2050" spans="1:63" s="1167" customFormat="1" ht="13.5" customHeight="1">
      <c r="A2050" s="1218">
        <v>44324</v>
      </c>
      <c r="B2050" s="1167" t="s">
        <v>47</v>
      </c>
      <c r="C2050" s="1167" t="s">
        <v>66</v>
      </c>
      <c r="D2050" s="1167">
        <v>17</v>
      </c>
      <c r="E2050" s="1167">
        <v>17</v>
      </c>
      <c r="J2050" s="1167">
        <v>0</v>
      </c>
      <c r="O2050" s="1167">
        <v>0</v>
      </c>
      <c r="T2050" s="1167">
        <v>0</v>
      </c>
      <c r="U2050" s="1167">
        <v>0</v>
      </c>
      <c r="V2050" s="1167">
        <v>0</v>
      </c>
      <c r="W2050" s="1167">
        <v>0</v>
      </c>
      <c r="X2050" s="1167">
        <v>0</v>
      </c>
      <c r="Y2050" s="1167">
        <v>0</v>
      </c>
      <c r="Z2050" s="1167">
        <v>0</v>
      </c>
      <c r="AA2050" s="1167">
        <v>0</v>
      </c>
      <c r="AB2050" s="1167">
        <v>0</v>
      </c>
      <c r="AC2050" s="1167">
        <v>0</v>
      </c>
      <c r="AD2050" s="1167">
        <v>0</v>
      </c>
      <c r="AI2050" s="1167">
        <v>0</v>
      </c>
      <c r="BK2050" s="1167">
        <v>2047</v>
      </c>
    </row>
    <row r="2051" spans="1:63" s="1167" customFormat="1" ht="13.5" customHeight="1">
      <c r="A2051" s="1218">
        <v>44324</v>
      </c>
      <c r="B2051" s="1167" t="s">
        <v>48</v>
      </c>
      <c r="C2051" s="1167" t="s">
        <v>389</v>
      </c>
      <c r="D2051" s="1167">
        <v>23</v>
      </c>
      <c r="E2051" s="1167">
        <v>23</v>
      </c>
      <c r="H2051" s="1167">
        <v>0.3</v>
      </c>
      <c r="J2051" s="1167">
        <v>6.8999999999999995</v>
      </c>
      <c r="M2051" s="1167">
        <v>0.6</v>
      </c>
      <c r="O2051" s="1167">
        <v>13.799999999999999</v>
      </c>
      <c r="R2051" s="1167">
        <v>0.6</v>
      </c>
      <c r="T2051" s="1167">
        <v>13.799999999999999</v>
      </c>
      <c r="U2051" s="1167">
        <v>0</v>
      </c>
      <c r="V2051" s="1167">
        <v>0</v>
      </c>
      <c r="W2051" s="1167">
        <v>1.5</v>
      </c>
      <c r="X2051" s="1167">
        <v>0</v>
      </c>
      <c r="Y2051" s="1167">
        <v>34.5</v>
      </c>
      <c r="Z2051" s="1167">
        <v>0</v>
      </c>
      <c r="AA2051" s="1167">
        <v>0</v>
      </c>
      <c r="AB2051" s="1167">
        <v>5</v>
      </c>
      <c r="AC2051" s="1167">
        <v>0</v>
      </c>
      <c r="AD2051" s="1167">
        <v>115</v>
      </c>
      <c r="AI2051" s="1167">
        <v>0</v>
      </c>
      <c r="BK2051" s="1167">
        <v>2048</v>
      </c>
    </row>
    <row r="2052" spans="1:63" s="1167" customFormat="1" ht="13.5" customHeight="1">
      <c r="A2052" s="1218">
        <v>44324</v>
      </c>
      <c r="B2052" s="1167" t="s">
        <v>164</v>
      </c>
      <c r="C2052" s="1167" t="s">
        <v>66</v>
      </c>
      <c r="D2052" s="1167">
        <v>80</v>
      </c>
      <c r="E2052" s="1167">
        <v>80</v>
      </c>
      <c r="H2052" s="1167">
        <v>0.2</v>
      </c>
      <c r="J2052" s="1167">
        <v>16</v>
      </c>
      <c r="M2052" s="1167">
        <v>0.2</v>
      </c>
      <c r="O2052" s="1167">
        <v>16</v>
      </c>
      <c r="R2052" s="1167">
        <v>0.2</v>
      </c>
      <c r="T2052" s="1167">
        <v>16</v>
      </c>
      <c r="U2052" s="1167">
        <v>0</v>
      </c>
      <c r="V2052" s="1167">
        <v>0</v>
      </c>
      <c r="W2052" s="1167">
        <v>0.60000000000000009</v>
      </c>
      <c r="X2052" s="1167">
        <v>0</v>
      </c>
      <c r="Y2052" s="1167">
        <v>48</v>
      </c>
      <c r="Z2052" s="1167">
        <v>0</v>
      </c>
      <c r="AA2052" s="1167">
        <v>0</v>
      </c>
      <c r="AB2052" s="1167">
        <v>5.5000000000000053</v>
      </c>
      <c r="AC2052" s="1167">
        <v>0</v>
      </c>
      <c r="AD2052" s="1167">
        <v>440.00000000000045</v>
      </c>
      <c r="AI2052" s="1167">
        <v>0</v>
      </c>
      <c r="BK2052" s="1167">
        <v>2049</v>
      </c>
    </row>
    <row r="2053" spans="1:63" s="1167" customFormat="1" ht="13.5" customHeight="1">
      <c r="A2053" s="1218">
        <v>44324</v>
      </c>
      <c r="B2053" s="1167" t="s">
        <v>49</v>
      </c>
      <c r="C2053" s="1167" t="s">
        <v>66</v>
      </c>
      <c r="D2053" s="1167">
        <v>40</v>
      </c>
      <c r="E2053" s="1167">
        <v>40</v>
      </c>
      <c r="H2053" s="1167">
        <v>0.2</v>
      </c>
      <c r="J2053" s="1167">
        <v>8</v>
      </c>
      <c r="M2053" s="1167">
        <v>0.2</v>
      </c>
      <c r="O2053" s="1167">
        <v>8</v>
      </c>
      <c r="R2053" s="1167">
        <v>0.2</v>
      </c>
      <c r="T2053" s="1167">
        <v>8</v>
      </c>
      <c r="U2053" s="1167">
        <v>0</v>
      </c>
      <c r="V2053" s="1167">
        <v>0</v>
      </c>
      <c r="W2053" s="1167">
        <v>0.60000000000000009</v>
      </c>
      <c r="X2053" s="1167">
        <v>0</v>
      </c>
      <c r="Y2053" s="1167">
        <v>24</v>
      </c>
      <c r="Z2053" s="1167">
        <v>0</v>
      </c>
      <c r="AA2053" s="1167">
        <v>0</v>
      </c>
      <c r="AB2053" s="1167">
        <v>2.4999999999999845</v>
      </c>
      <c r="AC2053" s="1167">
        <v>0</v>
      </c>
      <c r="AD2053" s="1167">
        <v>99.999999999999375</v>
      </c>
      <c r="AI2053" s="1167">
        <v>0</v>
      </c>
      <c r="BK2053" s="1167">
        <v>2050</v>
      </c>
    </row>
    <row r="2054" spans="1:63" s="1167" customFormat="1" ht="13.5" customHeight="1">
      <c r="A2054" s="1218">
        <v>44324</v>
      </c>
      <c r="B2054" s="1167" t="s">
        <v>373</v>
      </c>
      <c r="C2054" s="1167" t="s">
        <v>66</v>
      </c>
      <c r="D2054" s="1167">
        <v>43</v>
      </c>
      <c r="E2054" s="1167">
        <v>43</v>
      </c>
      <c r="H2054" s="1167">
        <v>0.5</v>
      </c>
      <c r="J2054" s="1167">
        <v>21.5</v>
      </c>
      <c r="M2054" s="1167">
        <v>1</v>
      </c>
      <c r="O2054" s="1167">
        <v>43</v>
      </c>
      <c r="R2054" s="1167">
        <v>1</v>
      </c>
      <c r="T2054" s="1167">
        <v>43</v>
      </c>
      <c r="U2054" s="1167">
        <v>0</v>
      </c>
      <c r="V2054" s="1167">
        <v>0</v>
      </c>
      <c r="W2054" s="1167">
        <v>2.5</v>
      </c>
      <c r="X2054" s="1167">
        <v>0</v>
      </c>
      <c r="Y2054" s="1167">
        <v>107.5</v>
      </c>
      <c r="Z2054" s="1167">
        <v>0</v>
      </c>
      <c r="AA2054" s="1167">
        <v>0</v>
      </c>
      <c r="AB2054" s="1167">
        <v>8.3000000000000007</v>
      </c>
      <c r="AC2054" s="1167">
        <v>0</v>
      </c>
      <c r="AD2054" s="1167">
        <v>356.90000000000003</v>
      </c>
      <c r="AE2054" s="1167">
        <v>0</v>
      </c>
      <c r="AF2054" s="1167">
        <v>0</v>
      </c>
      <c r="AH2054" s="1167">
        <v>0</v>
      </c>
      <c r="AI2054" s="1167">
        <v>0</v>
      </c>
      <c r="BK2054" s="1167">
        <v>2051</v>
      </c>
    </row>
    <row r="2055" spans="1:63" s="1167" customFormat="1" ht="13.5" customHeight="1">
      <c r="A2055" s="1218">
        <v>44324</v>
      </c>
      <c r="B2055" s="1167" t="s">
        <v>853</v>
      </c>
      <c r="C2055" s="1167" t="s">
        <v>66</v>
      </c>
      <c r="D2055" s="1167">
        <v>30</v>
      </c>
      <c r="E2055" s="1167">
        <v>6</v>
      </c>
      <c r="H2055" s="1167">
        <v>0.5</v>
      </c>
      <c r="J2055" s="1167">
        <v>3</v>
      </c>
      <c r="M2055" s="1167">
        <v>0.5</v>
      </c>
      <c r="O2055" s="1167">
        <v>3</v>
      </c>
      <c r="R2055" s="1167">
        <v>0.5</v>
      </c>
      <c r="T2055" s="1167">
        <v>3</v>
      </c>
      <c r="V2055" s="1167">
        <v>0</v>
      </c>
      <c r="W2055" s="1167">
        <v>1.5</v>
      </c>
      <c r="X2055" s="1167">
        <v>0</v>
      </c>
      <c r="Y2055" s="1167">
        <v>9</v>
      </c>
      <c r="Z2055" s="1167">
        <v>0</v>
      </c>
      <c r="AA2055" s="1167">
        <v>0</v>
      </c>
      <c r="AB2055" s="1167">
        <v>4</v>
      </c>
      <c r="AC2055" s="1167">
        <v>0</v>
      </c>
      <c r="AD2055" s="1167">
        <v>24</v>
      </c>
      <c r="AE2055" s="1167">
        <v>0</v>
      </c>
      <c r="AF2055" s="1167">
        <v>0</v>
      </c>
      <c r="AH2055" s="1167">
        <v>0</v>
      </c>
      <c r="AI2055" s="1167">
        <v>0</v>
      </c>
      <c r="BK2055" s="1167">
        <v>2052</v>
      </c>
    </row>
    <row r="2056" spans="1:63" s="1167" customFormat="1" ht="13.5" customHeight="1">
      <c r="A2056" s="1218">
        <v>44324</v>
      </c>
      <c r="B2056" s="1167" t="s">
        <v>176</v>
      </c>
      <c r="C2056" s="1167" t="s">
        <v>389</v>
      </c>
      <c r="D2056" s="1167">
        <v>9</v>
      </c>
      <c r="E2056" s="1167">
        <v>9</v>
      </c>
      <c r="H2056" s="1167">
        <v>0.5</v>
      </c>
      <c r="J2056" s="1167">
        <v>4.5</v>
      </c>
      <c r="K2056" s="1167" t="s">
        <v>887</v>
      </c>
      <c r="M2056" s="1167">
        <v>0.8</v>
      </c>
      <c r="O2056" s="1167">
        <v>7.2</v>
      </c>
      <c r="R2056" s="1167">
        <v>0.7</v>
      </c>
      <c r="T2056" s="1167">
        <v>6.3</v>
      </c>
      <c r="U2056" s="1167">
        <v>0</v>
      </c>
      <c r="V2056" s="1167">
        <v>0</v>
      </c>
      <c r="W2056" s="1167">
        <v>2</v>
      </c>
      <c r="X2056" s="1167">
        <v>0</v>
      </c>
      <c r="Y2056" s="1167">
        <v>18</v>
      </c>
      <c r="Z2056" s="1167">
        <v>0</v>
      </c>
      <c r="AA2056" s="1167">
        <v>0</v>
      </c>
      <c r="AB2056" s="1167">
        <v>14</v>
      </c>
      <c r="AC2056" s="1167">
        <v>0</v>
      </c>
      <c r="AD2056" s="1167">
        <v>126</v>
      </c>
      <c r="AE2056" s="1167">
        <v>0</v>
      </c>
      <c r="AF2056" s="1167">
        <v>0</v>
      </c>
      <c r="AH2056" s="1167">
        <v>0</v>
      </c>
      <c r="AI2056" s="1167">
        <v>0</v>
      </c>
      <c r="BK2056" s="1167">
        <v>2053</v>
      </c>
    </row>
    <row r="2057" spans="1:63" s="1167" customFormat="1" ht="13.5" customHeight="1">
      <c r="A2057" s="1218">
        <v>44324</v>
      </c>
      <c r="B2057" s="1167" t="s">
        <v>158</v>
      </c>
      <c r="C2057" s="1167" t="s">
        <v>66</v>
      </c>
      <c r="D2057" s="1167">
        <v>30</v>
      </c>
      <c r="E2057" s="1167">
        <v>30</v>
      </c>
      <c r="H2057" s="1167">
        <v>0.5</v>
      </c>
      <c r="J2057" s="1167">
        <v>15</v>
      </c>
      <c r="M2057" s="1167">
        <v>0.5</v>
      </c>
      <c r="O2057" s="1167">
        <v>15</v>
      </c>
      <c r="R2057" s="1167">
        <v>0.5</v>
      </c>
      <c r="T2057" s="1167">
        <v>15</v>
      </c>
      <c r="U2057" s="1167">
        <v>0</v>
      </c>
      <c r="V2057" s="1167">
        <v>0</v>
      </c>
      <c r="W2057" s="1167">
        <v>1.5</v>
      </c>
      <c r="X2057" s="1167">
        <v>0</v>
      </c>
      <c r="Y2057" s="1167">
        <v>45</v>
      </c>
      <c r="Z2057" s="1167">
        <v>0</v>
      </c>
      <c r="AA2057" s="1167">
        <v>0</v>
      </c>
      <c r="AB2057" s="1167">
        <v>9</v>
      </c>
      <c r="AC2057" s="1167">
        <v>0</v>
      </c>
      <c r="AD2057" s="1167">
        <v>270</v>
      </c>
      <c r="AE2057" s="1167">
        <v>0</v>
      </c>
      <c r="AF2057" s="1167">
        <v>0</v>
      </c>
      <c r="AH2057" s="1167">
        <v>0</v>
      </c>
      <c r="AI2057" s="1167">
        <v>0</v>
      </c>
      <c r="BK2057" s="1167">
        <v>2054</v>
      </c>
    </row>
    <row r="2058" spans="1:63" s="1167" customFormat="1" ht="13.5" customHeight="1">
      <c r="A2058" s="1218">
        <v>44324</v>
      </c>
      <c r="B2058" s="1167" t="s">
        <v>166</v>
      </c>
      <c r="C2058" s="1167" t="s">
        <v>66</v>
      </c>
      <c r="D2058" s="1167">
        <v>30</v>
      </c>
      <c r="E2058" s="1167">
        <v>30</v>
      </c>
      <c r="H2058" s="1167">
        <v>0.1</v>
      </c>
      <c r="J2058" s="1167">
        <v>3</v>
      </c>
      <c r="M2058" s="1167">
        <v>0.2</v>
      </c>
      <c r="O2058" s="1167">
        <v>6</v>
      </c>
      <c r="R2058" s="1167">
        <v>0.2</v>
      </c>
      <c r="T2058" s="1167">
        <v>6</v>
      </c>
      <c r="U2058" s="1167">
        <v>0</v>
      </c>
      <c r="V2058" s="1167">
        <v>0</v>
      </c>
      <c r="W2058" s="1167">
        <v>0.5</v>
      </c>
      <c r="X2058" s="1167">
        <v>0</v>
      </c>
      <c r="Y2058" s="1167">
        <v>15</v>
      </c>
      <c r="Z2058" s="1167">
        <v>0</v>
      </c>
      <c r="AA2058" s="1167">
        <v>0</v>
      </c>
      <c r="AB2058" s="1167">
        <v>0.79999999999999671</v>
      </c>
      <c r="AC2058" s="1167">
        <v>0</v>
      </c>
      <c r="AD2058" s="1167">
        <v>23.999999999999901</v>
      </c>
      <c r="AE2058" s="1167">
        <v>0</v>
      </c>
      <c r="AF2058" s="1167">
        <v>0</v>
      </c>
      <c r="AH2058" s="1167">
        <v>0</v>
      </c>
      <c r="AI2058" s="1167">
        <v>0</v>
      </c>
      <c r="BK2058" s="1167">
        <v>2055</v>
      </c>
    </row>
    <row r="2059" spans="1:63" s="1167" customFormat="1" ht="13.5" customHeight="1">
      <c r="A2059" s="1218">
        <v>44324</v>
      </c>
      <c r="B2059" s="1167" t="s">
        <v>145</v>
      </c>
      <c r="C2059" s="1167" t="s">
        <v>389</v>
      </c>
      <c r="D2059" s="1167">
        <v>16</v>
      </c>
      <c r="E2059" s="1167">
        <v>16</v>
      </c>
      <c r="H2059" s="1167">
        <v>1</v>
      </c>
      <c r="J2059" s="1167">
        <v>16</v>
      </c>
      <c r="M2059" s="1167">
        <v>1</v>
      </c>
      <c r="O2059" s="1167">
        <v>16</v>
      </c>
      <c r="R2059" s="1167">
        <v>1</v>
      </c>
      <c r="T2059" s="1167">
        <v>16</v>
      </c>
      <c r="U2059" s="1167">
        <v>0</v>
      </c>
      <c r="V2059" s="1167">
        <v>0</v>
      </c>
      <c r="W2059" s="1167">
        <v>3</v>
      </c>
      <c r="X2059" s="1167">
        <v>0</v>
      </c>
      <c r="Y2059" s="1167">
        <v>48</v>
      </c>
      <c r="Z2059" s="1167">
        <v>0</v>
      </c>
      <c r="AA2059" s="1167">
        <v>0</v>
      </c>
      <c r="AB2059" s="1167">
        <v>25</v>
      </c>
      <c r="AC2059" s="1167">
        <v>0</v>
      </c>
      <c r="AD2059" s="1167">
        <v>400</v>
      </c>
      <c r="AE2059" s="1167">
        <v>0</v>
      </c>
      <c r="AF2059" s="1167">
        <v>0</v>
      </c>
      <c r="AH2059" s="1167">
        <v>0</v>
      </c>
      <c r="AI2059" s="1167">
        <v>0</v>
      </c>
      <c r="BK2059" s="1167">
        <v>2056</v>
      </c>
    </row>
    <row r="2060" spans="1:63" s="1167" customFormat="1" ht="13.5" customHeight="1">
      <c r="A2060" s="1218">
        <v>44324</v>
      </c>
      <c r="B2060" s="1167" t="s">
        <v>136</v>
      </c>
      <c r="C2060" s="1167" t="s">
        <v>66</v>
      </c>
      <c r="D2060" s="1167">
        <v>120</v>
      </c>
      <c r="E2060" s="1167">
        <v>120</v>
      </c>
      <c r="H2060" s="1167">
        <v>6</v>
      </c>
      <c r="J2060" s="1167">
        <v>720</v>
      </c>
      <c r="O2060" s="1167">
        <v>0</v>
      </c>
      <c r="P2060" s="1167" t="s">
        <v>883</v>
      </c>
      <c r="T2060" s="1167">
        <v>0</v>
      </c>
      <c r="U2060" s="1167">
        <v>0</v>
      </c>
      <c r="V2060" s="1167">
        <v>0</v>
      </c>
      <c r="W2060" s="1167">
        <v>6</v>
      </c>
      <c r="X2060" s="1167">
        <v>0</v>
      </c>
      <c r="Y2060" s="1167">
        <v>720</v>
      </c>
      <c r="Z2060" s="1167">
        <v>0</v>
      </c>
      <c r="AA2060" s="1167">
        <v>0</v>
      </c>
      <c r="AB2060" s="1167">
        <v>14.5</v>
      </c>
      <c r="AC2060" s="1167">
        <v>0</v>
      </c>
      <c r="AD2060" s="1167">
        <v>1740</v>
      </c>
      <c r="AE2060" s="1167">
        <v>0</v>
      </c>
      <c r="AF2060" s="1167">
        <v>0</v>
      </c>
      <c r="AH2060" s="1167">
        <v>0</v>
      </c>
      <c r="AI2060" s="1167">
        <v>0</v>
      </c>
      <c r="BK2060" s="1167">
        <v>2057</v>
      </c>
    </row>
    <row r="2061" spans="1:63" s="1167" customFormat="1" ht="13.5" customHeight="1">
      <c r="A2061" s="1218">
        <v>44324</v>
      </c>
      <c r="B2061" s="1167" t="s">
        <v>183</v>
      </c>
      <c r="C2061" s="1167" t="s">
        <v>66</v>
      </c>
      <c r="D2061" s="1167">
        <v>30</v>
      </c>
      <c r="E2061" s="1167">
        <v>30</v>
      </c>
      <c r="H2061" s="1167">
        <v>0.1</v>
      </c>
      <c r="J2061" s="1167">
        <v>3</v>
      </c>
      <c r="M2061" s="1167">
        <v>0.2</v>
      </c>
      <c r="O2061" s="1167">
        <v>6</v>
      </c>
      <c r="R2061" s="1167">
        <v>0.2</v>
      </c>
      <c r="T2061" s="1167">
        <v>6</v>
      </c>
      <c r="U2061" s="1167">
        <v>0</v>
      </c>
      <c r="V2061" s="1167">
        <v>0</v>
      </c>
      <c r="W2061" s="1167">
        <v>0.5</v>
      </c>
      <c r="X2061" s="1167">
        <v>0</v>
      </c>
      <c r="Y2061" s="1167">
        <v>15</v>
      </c>
      <c r="Z2061" s="1167">
        <v>0</v>
      </c>
      <c r="AA2061" s="1167">
        <v>0</v>
      </c>
      <c r="AB2061" s="1167">
        <v>2.2999999999999998</v>
      </c>
      <c r="AC2061" s="1167">
        <v>0</v>
      </c>
      <c r="AD2061" s="1167">
        <v>69</v>
      </c>
      <c r="AE2061" s="1167">
        <v>0</v>
      </c>
      <c r="AF2061" s="1167">
        <v>0</v>
      </c>
      <c r="AH2061" s="1167">
        <v>0</v>
      </c>
      <c r="AI2061" s="1167">
        <v>0</v>
      </c>
      <c r="BK2061" s="1167">
        <v>2058</v>
      </c>
    </row>
    <row r="2062" spans="1:63" s="1167" customFormat="1" ht="13.5" customHeight="1">
      <c r="A2062" s="1218">
        <v>44324</v>
      </c>
      <c r="B2062" s="1167" t="s">
        <v>142</v>
      </c>
      <c r="C2062" s="1167" t="s">
        <v>66</v>
      </c>
      <c r="D2062" s="1167">
        <v>35</v>
      </c>
      <c r="E2062" s="1167">
        <v>35</v>
      </c>
      <c r="H2062" s="1167">
        <v>0.1</v>
      </c>
      <c r="J2062" s="1167">
        <v>3.5</v>
      </c>
      <c r="M2062" s="1167">
        <v>0.2</v>
      </c>
      <c r="O2062" s="1167">
        <v>7</v>
      </c>
      <c r="R2062" s="1167">
        <v>0.2</v>
      </c>
      <c r="T2062" s="1167">
        <v>7</v>
      </c>
      <c r="U2062" s="1167">
        <v>0</v>
      </c>
      <c r="V2062" s="1167">
        <v>0</v>
      </c>
      <c r="W2062" s="1167">
        <v>0.5</v>
      </c>
      <c r="X2062" s="1167">
        <v>0</v>
      </c>
      <c r="Y2062" s="1167">
        <v>17.5</v>
      </c>
      <c r="Z2062" s="1167">
        <v>0</v>
      </c>
      <c r="AA2062" s="1167">
        <v>0</v>
      </c>
      <c r="AB2062" s="1167">
        <v>2.299999999999998</v>
      </c>
      <c r="AC2062" s="1167">
        <v>0</v>
      </c>
      <c r="AD2062" s="1167">
        <v>80.499999999999929</v>
      </c>
      <c r="AE2062" s="1167">
        <v>0</v>
      </c>
      <c r="AF2062" s="1167">
        <v>0</v>
      </c>
      <c r="AH2062" s="1167">
        <v>0</v>
      </c>
      <c r="AI2062" s="1167">
        <v>0</v>
      </c>
      <c r="BK2062" s="1167">
        <v>2059</v>
      </c>
    </row>
    <row r="2063" spans="1:63" s="1167" customFormat="1" ht="13.5" customHeight="1">
      <c r="A2063" s="1218">
        <v>44324</v>
      </c>
      <c r="B2063" s="1167" t="s">
        <v>51</v>
      </c>
      <c r="C2063" s="1167" t="s">
        <v>66</v>
      </c>
      <c r="D2063" s="1167">
        <v>100</v>
      </c>
      <c r="E2063" s="1167">
        <v>100</v>
      </c>
      <c r="H2063" s="1167">
        <v>0.5</v>
      </c>
      <c r="J2063" s="1167">
        <v>50</v>
      </c>
      <c r="O2063" s="1167">
        <v>0</v>
      </c>
      <c r="R2063" s="1167">
        <v>0.5</v>
      </c>
      <c r="T2063" s="1167">
        <v>50</v>
      </c>
      <c r="U2063" s="1167">
        <v>0</v>
      </c>
      <c r="V2063" s="1167">
        <v>0</v>
      </c>
      <c r="W2063" s="1167">
        <v>1</v>
      </c>
      <c r="X2063" s="1167">
        <v>0</v>
      </c>
      <c r="Y2063" s="1167">
        <v>100</v>
      </c>
      <c r="Z2063" s="1167">
        <v>0</v>
      </c>
      <c r="AA2063" s="1167">
        <v>0</v>
      </c>
      <c r="AB2063" s="1167">
        <v>0.89999999999999947</v>
      </c>
      <c r="AC2063" s="1167">
        <v>0</v>
      </c>
      <c r="AD2063" s="1167">
        <v>89.999999999999943</v>
      </c>
      <c r="AE2063" s="1167">
        <v>0</v>
      </c>
      <c r="AF2063" s="1167">
        <v>0</v>
      </c>
      <c r="AG2063" s="1167">
        <v>4</v>
      </c>
      <c r="AH2063" s="1167">
        <v>0</v>
      </c>
      <c r="AI2063" s="1167">
        <v>400</v>
      </c>
      <c r="BK2063" s="1167">
        <v>2060</v>
      </c>
    </row>
    <row r="2064" spans="1:63" s="1167" customFormat="1" ht="13.5" customHeight="1">
      <c r="A2064" s="1218">
        <v>44324</v>
      </c>
      <c r="B2064" s="1167" t="s">
        <v>935</v>
      </c>
      <c r="C2064" s="1167" t="s">
        <v>66</v>
      </c>
      <c r="D2064" s="1167">
        <v>50</v>
      </c>
      <c r="E2064" s="1167">
        <v>50</v>
      </c>
      <c r="H2064" s="1167">
        <v>0.3</v>
      </c>
      <c r="J2064" s="1167">
        <v>15</v>
      </c>
      <c r="M2064" s="1167">
        <v>0.6</v>
      </c>
      <c r="O2064" s="1167">
        <v>30</v>
      </c>
      <c r="R2064" s="1167">
        <v>0.6</v>
      </c>
      <c r="T2064" s="1167">
        <v>30</v>
      </c>
      <c r="U2064" s="1167">
        <v>0</v>
      </c>
      <c r="V2064" s="1167">
        <v>0</v>
      </c>
      <c r="W2064" s="1167">
        <v>1.5</v>
      </c>
      <c r="X2064" s="1167">
        <v>0</v>
      </c>
      <c r="Y2064" s="1167">
        <v>75</v>
      </c>
      <c r="Z2064" s="1167">
        <v>0</v>
      </c>
      <c r="AA2064" s="1167">
        <v>0</v>
      </c>
      <c r="AB2064" s="1167">
        <v>4.4000000000000004</v>
      </c>
      <c r="AC2064" s="1167">
        <v>0</v>
      </c>
      <c r="AD2064" s="1167">
        <v>220.00000000000003</v>
      </c>
      <c r="AE2064" s="1167">
        <v>0</v>
      </c>
      <c r="AF2064" s="1167">
        <v>0</v>
      </c>
      <c r="AH2064" s="1167">
        <v>0</v>
      </c>
      <c r="AI2064" s="1167">
        <v>0</v>
      </c>
      <c r="BK2064" s="1167">
        <v>2061</v>
      </c>
    </row>
    <row r="2065" spans="1:63" s="1167" customFormat="1" ht="13.5" customHeight="1">
      <c r="A2065" s="1218">
        <v>44324</v>
      </c>
      <c r="B2065" s="1167" t="s">
        <v>16</v>
      </c>
      <c r="C2065" s="1167" t="s">
        <v>66</v>
      </c>
      <c r="D2065" s="1167">
        <v>140</v>
      </c>
      <c r="E2065" s="1167">
        <v>140</v>
      </c>
      <c r="J2065" s="1167">
        <v>0</v>
      </c>
      <c r="L2065" s="1167">
        <v>7</v>
      </c>
      <c r="O2065" s="1167">
        <v>980</v>
      </c>
      <c r="T2065" s="1167">
        <v>0</v>
      </c>
      <c r="U2065" s="1167">
        <v>0</v>
      </c>
      <c r="V2065" s="1167">
        <v>7</v>
      </c>
      <c r="W2065" s="1167">
        <v>0</v>
      </c>
      <c r="X2065" s="1167">
        <v>0</v>
      </c>
      <c r="Y2065" s="1167">
        <v>980</v>
      </c>
      <c r="Z2065" s="1167">
        <v>0</v>
      </c>
      <c r="AA2065" s="1167">
        <v>0</v>
      </c>
      <c r="AB2065" s="1167">
        <v>0</v>
      </c>
      <c r="AC2065" s="1167">
        <v>0</v>
      </c>
      <c r="AD2065" s="1167">
        <v>0</v>
      </c>
      <c r="AE2065" s="1167">
        <v>0</v>
      </c>
      <c r="AF2065" s="1167">
        <v>7</v>
      </c>
      <c r="AG2065" s="1167">
        <v>0</v>
      </c>
      <c r="AH2065" s="1167">
        <v>0</v>
      </c>
      <c r="AI2065" s="1167">
        <v>980</v>
      </c>
      <c r="BK2065" s="1167">
        <v>2062</v>
      </c>
    </row>
    <row r="2066" spans="1:63" s="1167" customFormat="1" ht="13.5" customHeight="1">
      <c r="A2066" s="1218">
        <v>44324</v>
      </c>
      <c r="B2066" s="1167" t="s">
        <v>132</v>
      </c>
      <c r="C2066" s="1167" t="s">
        <v>66</v>
      </c>
      <c r="D2066" s="1167">
        <v>70</v>
      </c>
      <c r="E2066" s="1167">
        <v>65</v>
      </c>
      <c r="J2066" s="1167">
        <v>0</v>
      </c>
      <c r="L2066" s="1167">
        <v>15</v>
      </c>
      <c r="O2066" s="1167">
        <v>975</v>
      </c>
      <c r="T2066" s="1167">
        <v>0</v>
      </c>
      <c r="U2066" s="1167">
        <v>0</v>
      </c>
      <c r="V2066" s="1167">
        <v>15</v>
      </c>
      <c r="W2066" s="1167">
        <v>0</v>
      </c>
      <c r="X2066" s="1167">
        <v>0</v>
      </c>
      <c r="Y2066" s="1167">
        <v>975</v>
      </c>
      <c r="Z2066" s="1167">
        <v>0</v>
      </c>
      <c r="AA2066" s="1167">
        <v>0</v>
      </c>
      <c r="AB2066" s="1167">
        <v>0</v>
      </c>
      <c r="AC2066" s="1167">
        <v>0</v>
      </c>
      <c r="AD2066" s="1167">
        <v>0</v>
      </c>
      <c r="AE2066" s="1167">
        <v>0</v>
      </c>
      <c r="AF2066" s="1167">
        <v>15</v>
      </c>
      <c r="AG2066" s="1167">
        <v>0</v>
      </c>
      <c r="AH2066" s="1167">
        <v>0</v>
      </c>
      <c r="AI2066" s="1167">
        <v>975</v>
      </c>
      <c r="BK2066" s="1167">
        <v>2063</v>
      </c>
    </row>
    <row r="2067" spans="1:63" s="1167" customFormat="1" ht="13.5" customHeight="1">
      <c r="A2067" s="1218">
        <v>44324</v>
      </c>
      <c r="B2067" s="1167" t="s">
        <v>930</v>
      </c>
      <c r="C2067" s="1167" t="s">
        <v>66</v>
      </c>
      <c r="D2067" s="1167">
        <v>140</v>
      </c>
      <c r="E2067" s="1167">
        <v>140</v>
      </c>
      <c r="J2067" s="1167">
        <v>0</v>
      </c>
      <c r="L2067" s="1167">
        <v>7</v>
      </c>
      <c r="O2067" s="1167">
        <v>980</v>
      </c>
      <c r="S2067" s="1167" t="s">
        <v>888</v>
      </c>
      <c r="T2067" s="1167">
        <v>0</v>
      </c>
      <c r="U2067" s="1167">
        <v>0</v>
      </c>
      <c r="V2067" s="1167">
        <v>7</v>
      </c>
      <c r="W2067" s="1167">
        <v>0</v>
      </c>
      <c r="X2067" s="1167">
        <v>0</v>
      </c>
      <c r="Y2067" s="1167">
        <v>980</v>
      </c>
      <c r="Z2067" s="1167">
        <v>0</v>
      </c>
      <c r="AA2067" s="1167">
        <v>0</v>
      </c>
      <c r="AB2067" s="1167">
        <v>0</v>
      </c>
      <c r="AC2067" s="1167">
        <v>0</v>
      </c>
      <c r="AD2067" s="1167">
        <v>0</v>
      </c>
      <c r="AE2067" s="1167">
        <v>0</v>
      </c>
      <c r="AF2067" s="1167">
        <v>7</v>
      </c>
      <c r="AG2067" s="1167">
        <v>0</v>
      </c>
      <c r="AH2067" s="1167">
        <v>0</v>
      </c>
      <c r="AI2067" s="1167">
        <v>980</v>
      </c>
      <c r="BK2067" s="1167">
        <v>2064</v>
      </c>
    </row>
    <row r="2068" spans="1:63" s="1167" customFormat="1" ht="13.5" customHeight="1">
      <c r="A2068" s="1218">
        <v>44324</v>
      </c>
      <c r="B2068" s="1167" t="s">
        <v>195</v>
      </c>
      <c r="C2068" s="1167" t="s">
        <v>786</v>
      </c>
      <c r="D2068" s="1167">
        <v>120</v>
      </c>
      <c r="E2068" s="1167">
        <v>120</v>
      </c>
      <c r="H2068" s="1167" t="s">
        <v>883</v>
      </c>
      <c r="I2068" s="1167" t="s">
        <v>883</v>
      </c>
      <c r="J2068" s="1167">
        <v>0</v>
      </c>
      <c r="L2068" s="1167">
        <v>5</v>
      </c>
      <c r="O2068" s="1167">
        <v>600</v>
      </c>
      <c r="T2068" s="1167">
        <v>0</v>
      </c>
      <c r="U2068" s="1167">
        <v>0</v>
      </c>
      <c r="V2068" s="1167">
        <v>5</v>
      </c>
      <c r="W2068" s="1167">
        <v>0</v>
      </c>
      <c r="X2068" s="1167">
        <v>0</v>
      </c>
      <c r="Y2068" s="1167">
        <v>600</v>
      </c>
      <c r="Z2068" s="1167">
        <v>0</v>
      </c>
      <c r="AA2068" s="1167">
        <v>0</v>
      </c>
      <c r="AB2068" s="1167">
        <v>0</v>
      </c>
      <c r="AC2068" s="1167">
        <v>0</v>
      </c>
      <c r="AD2068" s="1167">
        <v>0</v>
      </c>
      <c r="AE2068" s="1167">
        <v>0</v>
      </c>
      <c r="AF2068" s="1167">
        <v>5</v>
      </c>
      <c r="AG2068" s="1167">
        <v>0</v>
      </c>
      <c r="AH2068" s="1167">
        <v>0</v>
      </c>
      <c r="AI2068" s="1167">
        <v>600</v>
      </c>
      <c r="BK2068" s="1167">
        <v>2065</v>
      </c>
    </row>
    <row r="2069" spans="1:63" s="1167" customFormat="1" ht="13.5" customHeight="1">
      <c r="A2069" s="1218">
        <v>44324</v>
      </c>
      <c r="B2069" s="1167" t="s">
        <v>3</v>
      </c>
      <c r="C2069" s="1167" t="s">
        <v>66</v>
      </c>
      <c r="D2069" s="1167">
        <v>12</v>
      </c>
      <c r="E2069" s="1167">
        <v>12</v>
      </c>
      <c r="J2069" s="1167">
        <v>0</v>
      </c>
      <c r="L2069" s="1167">
        <v>18</v>
      </c>
      <c r="O2069" s="1167">
        <v>216</v>
      </c>
      <c r="T2069" s="1167">
        <v>0</v>
      </c>
      <c r="U2069" s="1167">
        <v>0</v>
      </c>
      <c r="V2069" s="1167">
        <v>18</v>
      </c>
      <c r="W2069" s="1167">
        <v>0</v>
      </c>
      <c r="X2069" s="1167">
        <v>0</v>
      </c>
      <c r="Y2069" s="1167">
        <v>216</v>
      </c>
      <c r="Z2069" s="1167">
        <v>0</v>
      </c>
      <c r="AA2069" s="1167">
        <v>0</v>
      </c>
      <c r="AB2069" s="1167">
        <v>0</v>
      </c>
      <c r="AC2069" s="1167">
        <v>0</v>
      </c>
      <c r="AD2069" s="1167">
        <v>0</v>
      </c>
      <c r="AE2069" s="1167">
        <v>0</v>
      </c>
      <c r="AF2069" s="1167">
        <v>18</v>
      </c>
      <c r="AG2069" s="1167">
        <v>0</v>
      </c>
      <c r="AH2069" s="1167">
        <v>0</v>
      </c>
      <c r="AI2069" s="1167">
        <v>216</v>
      </c>
      <c r="BK2069" s="1167">
        <v>2066</v>
      </c>
    </row>
    <row r="2070" spans="1:63" s="1167" customFormat="1" ht="13.5" customHeight="1">
      <c r="A2070" s="1218">
        <v>44324</v>
      </c>
      <c r="B2070" s="1167" t="s">
        <v>926</v>
      </c>
      <c r="C2070" s="1167" t="s">
        <v>66</v>
      </c>
      <c r="D2070" s="1167">
        <v>125</v>
      </c>
      <c r="E2070" s="1167">
        <v>125</v>
      </c>
      <c r="G2070" s="1167">
        <v>7</v>
      </c>
      <c r="J2070" s="1167">
        <v>875</v>
      </c>
      <c r="O2070" s="1167">
        <v>0</v>
      </c>
      <c r="Q2070" s="1167">
        <v>12</v>
      </c>
      <c r="T2070" s="1167">
        <v>1500</v>
      </c>
      <c r="U2070" s="1167">
        <v>0</v>
      </c>
      <c r="V2070" s="1167">
        <v>19</v>
      </c>
      <c r="W2070" s="1167">
        <v>0</v>
      </c>
      <c r="X2070" s="1167">
        <v>0</v>
      </c>
      <c r="Y2070" s="1167">
        <v>2375</v>
      </c>
      <c r="Z2070" s="1167">
        <v>0</v>
      </c>
      <c r="AA2070" s="1167">
        <v>0</v>
      </c>
      <c r="AB2070" s="1167">
        <v>0</v>
      </c>
      <c r="AC2070" s="1167">
        <v>0</v>
      </c>
      <c r="AD2070" s="1167">
        <v>0</v>
      </c>
      <c r="AE2070" s="1167">
        <v>0</v>
      </c>
      <c r="AF2070" s="1167">
        <v>19</v>
      </c>
      <c r="AG2070" s="1167">
        <v>0</v>
      </c>
      <c r="AH2070" s="1167">
        <v>0</v>
      </c>
      <c r="AI2070" s="1167">
        <v>2375</v>
      </c>
      <c r="BK2070" s="1167">
        <v>2067</v>
      </c>
    </row>
    <row r="2071" spans="1:63" s="1167" customFormat="1" ht="13.5" customHeight="1">
      <c r="A2071" s="1218">
        <v>44324</v>
      </c>
      <c r="B2071" s="1167" t="s">
        <v>168</v>
      </c>
      <c r="C2071" s="1167" t="s">
        <v>66</v>
      </c>
      <c r="D2071" s="1167">
        <v>98</v>
      </c>
      <c r="E2071" s="1167">
        <v>92</v>
      </c>
      <c r="J2071" s="1167">
        <v>0</v>
      </c>
      <c r="O2071" s="1167">
        <v>0</v>
      </c>
      <c r="Q2071" s="1167">
        <v>14</v>
      </c>
      <c r="T2071" s="1167">
        <v>1288</v>
      </c>
      <c r="U2071" s="1167">
        <v>0</v>
      </c>
      <c r="V2071" s="1167">
        <v>14</v>
      </c>
      <c r="W2071" s="1167">
        <v>0</v>
      </c>
      <c r="X2071" s="1167">
        <v>0</v>
      </c>
      <c r="Y2071" s="1167">
        <v>1288</v>
      </c>
      <c r="Z2071" s="1167">
        <v>0</v>
      </c>
      <c r="AA2071" s="1167">
        <v>0</v>
      </c>
      <c r="AB2071" s="1167">
        <v>0</v>
      </c>
      <c r="AC2071" s="1167">
        <v>0</v>
      </c>
      <c r="AD2071" s="1167">
        <v>0</v>
      </c>
      <c r="AE2071" s="1167">
        <v>0</v>
      </c>
      <c r="AF2071" s="1167">
        <v>14</v>
      </c>
      <c r="AG2071" s="1167">
        <v>0</v>
      </c>
      <c r="AH2071" s="1167">
        <v>0</v>
      </c>
      <c r="AI2071" s="1167">
        <v>1288</v>
      </c>
      <c r="BK2071" s="1167">
        <v>2068</v>
      </c>
    </row>
    <row r="2072" spans="1:63" s="1167" customFormat="1" ht="13.5" customHeight="1">
      <c r="A2072" s="1218">
        <v>44324</v>
      </c>
      <c r="B2072" s="1167" t="s">
        <v>67</v>
      </c>
      <c r="C2072" s="1167" t="s">
        <v>66</v>
      </c>
      <c r="D2072" s="1167">
        <v>30</v>
      </c>
      <c r="E2072" s="1167">
        <v>27</v>
      </c>
      <c r="J2072" s="1167">
        <v>0</v>
      </c>
      <c r="O2072" s="1167">
        <v>0</v>
      </c>
      <c r="Q2072" s="1167">
        <v>18</v>
      </c>
      <c r="T2072" s="1167">
        <v>486</v>
      </c>
      <c r="U2072" s="1167">
        <v>0</v>
      </c>
      <c r="V2072" s="1167">
        <v>18</v>
      </c>
      <c r="W2072" s="1167">
        <v>0</v>
      </c>
      <c r="X2072" s="1167">
        <v>0</v>
      </c>
      <c r="Y2072" s="1167">
        <v>486</v>
      </c>
      <c r="Z2072" s="1167">
        <v>0</v>
      </c>
      <c r="AA2072" s="1167">
        <v>0</v>
      </c>
      <c r="AB2072" s="1167">
        <v>0</v>
      </c>
      <c r="AC2072" s="1167">
        <v>0</v>
      </c>
      <c r="AD2072" s="1167">
        <v>0</v>
      </c>
      <c r="AE2072" s="1167">
        <v>0</v>
      </c>
      <c r="AF2072" s="1167">
        <v>18</v>
      </c>
      <c r="AG2072" s="1167">
        <v>0</v>
      </c>
      <c r="AH2072" s="1167">
        <v>0</v>
      </c>
      <c r="AI2072" s="1167">
        <v>486</v>
      </c>
      <c r="BK2072" s="1167">
        <v>2069</v>
      </c>
    </row>
    <row r="2073" spans="1:63" s="1167" customFormat="1" ht="13.5" customHeight="1">
      <c r="A2073" s="1218">
        <v>44324</v>
      </c>
      <c r="B2073" s="1167" t="s">
        <v>899</v>
      </c>
      <c r="C2073" s="1167" t="s">
        <v>928</v>
      </c>
      <c r="D2073" s="1167">
        <v>100</v>
      </c>
      <c r="E2073" s="1167">
        <v>100</v>
      </c>
      <c r="J2073" s="1167">
        <v>0</v>
      </c>
      <c r="O2073" s="1167">
        <v>0</v>
      </c>
      <c r="Q2073" s="1167">
        <v>7</v>
      </c>
      <c r="T2073" s="1167">
        <v>700</v>
      </c>
      <c r="U2073" s="1167">
        <v>0</v>
      </c>
      <c r="V2073" s="1167">
        <v>7</v>
      </c>
      <c r="W2073" s="1167">
        <v>0</v>
      </c>
      <c r="X2073" s="1167">
        <v>0</v>
      </c>
      <c r="Y2073" s="1167">
        <v>700</v>
      </c>
      <c r="Z2073" s="1167">
        <v>0</v>
      </c>
      <c r="AA2073" s="1167">
        <v>0</v>
      </c>
      <c r="AB2073" s="1167">
        <v>0</v>
      </c>
      <c r="AC2073" s="1167">
        <v>0</v>
      </c>
      <c r="AD2073" s="1167">
        <v>0</v>
      </c>
      <c r="AE2073" s="1167">
        <v>0</v>
      </c>
      <c r="AF2073" s="1167">
        <v>7</v>
      </c>
      <c r="AG2073" s="1167">
        <v>0</v>
      </c>
      <c r="AH2073" s="1167">
        <v>0</v>
      </c>
      <c r="AI2073" s="1167">
        <v>700</v>
      </c>
      <c r="BK2073" s="1167">
        <v>2070</v>
      </c>
    </row>
    <row r="2074" spans="1:63" s="1167" customFormat="1" ht="13.5" customHeight="1">
      <c r="A2074" s="1218">
        <v>44324</v>
      </c>
      <c r="B2074" s="1167" t="s">
        <v>929</v>
      </c>
      <c r="C2074" s="1167" t="s">
        <v>66</v>
      </c>
      <c r="D2074" s="1167">
        <v>40</v>
      </c>
      <c r="E2074" s="1167">
        <v>40</v>
      </c>
      <c r="J2074" s="1167">
        <v>0</v>
      </c>
      <c r="O2074" s="1167">
        <v>0</v>
      </c>
      <c r="Q2074" s="1167">
        <v>8</v>
      </c>
      <c r="T2074" s="1167">
        <v>320</v>
      </c>
      <c r="U2074" s="1167">
        <v>0</v>
      </c>
      <c r="V2074" s="1167">
        <v>8</v>
      </c>
      <c r="W2074" s="1167">
        <v>0</v>
      </c>
      <c r="X2074" s="1167">
        <v>0</v>
      </c>
      <c r="Y2074" s="1167">
        <v>320</v>
      </c>
      <c r="Z2074" s="1167">
        <v>0</v>
      </c>
      <c r="AA2074" s="1167">
        <v>0</v>
      </c>
      <c r="AB2074" s="1167">
        <v>0</v>
      </c>
      <c r="AC2074" s="1167">
        <v>0</v>
      </c>
      <c r="AD2074" s="1167">
        <v>0</v>
      </c>
      <c r="AE2074" s="1167">
        <v>0</v>
      </c>
      <c r="AF2074" s="1167">
        <v>8</v>
      </c>
      <c r="AG2074" s="1167">
        <v>0</v>
      </c>
      <c r="AH2074" s="1167">
        <v>0</v>
      </c>
      <c r="AI2074" s="1167">
        <v>320</v>
      </c>
      <c r="BK2074" s="1167">
        <v>2071</v>
      </c>
    </row>
    <row r="2075" spans="1:63" s="1167" customFormat="1" ht="13.5" customHeight="1">
      <c r="A2075" s="1218">
        <v>44324</v>
      </c>
      <c r="B2075" s="1167" t="s">
        <v>488</v>
      </c>
      <c r="C2075" s="1167" t="s">
        <v>66</v>
      </c>
      <c r="D2075" s="1167">
        <v>110</v>
      </c>
      <c r="E2075" s="1167">
        <v>106</v>
      </c>
      <c r="J2075" s="1167">
        <v>0</v>
      </c>
      <c r="O2075" s="1167">
        <v>0</v>
      </c>
      <c r="T2075" s="1167">
        <v>0</v>
      </c>
      <c r="U2075" s="1167">
        <v>0</v>
      </c>
      <c r="V2075" s="1167">
        <v>0</v>
      </c>
      <c r="W2075" s="1167">
        <v>0</v>
      </c>
      <c r="X2075" s="1167">
        <v>0</v>
      </c>
      <c r="Y2075" s="1167">
        <v>0</v>
      </c>
      <c r="Z2075" s="1167">
        <v>0</v>
      </c>
      <c r="AA2075" s="1167">
        <v>0</v>
      </c>
      <c r="AB2075" s="1167">
        <v>0</v>
      </c>
      <c r="AC2075" s="1167">
        <v>0</v>
      </c>
      <c r="AD2075" s="1167">
        <v>0</v>
      </c>
      <c r="AE2075" s="1167">
        <v>0</v>
      </c>
      <c r="AF2075" s="1167">
        <v>0</v>
      </c>
      <c r="AG2075" s="1167">
        <v>0</v>
      </c>
      <c r="AH2075" s="1167">
        <v>0</v>
      </c>
      <c r="AI2075" s="1167">
        <v>0</v>
      </c>
      <c r="BK2075" s="1167">
        <v>2072</v>
      </c>
    </row>
    <row r="2076" spans="1:63" s="1167" customFormat="1" ht="13.5" customHeight="1">
      <c r="A2076" s="1218">
        <v>44324</v>
      </c>
      <c r="B2076" s="1167" t="s">
        <v>83</v>
      </c>
      <c r="C2076" s="1167" t="s">
        <v>786</v>
      </c>
      <c r="D2076" s="1167">
        <v>10</v>
      </c>
      <c r="E2076" s="1167">
        <v>10</v>
      </c>
      <c r="J2076" s="1167">
        <v>0</v>
      </c>
      <c r="M2076" s="1167">
        <v>20</v>
      </c>
      <c r="O2076" s="1167">
        <v>200</v>
      </c>
      <c r="R2076" s="1167">
        <v>20</v>
      </c>
      <c r="T2076" s="1167">
        <v>200</v>
      </c>
      <c r="U2076" s="1167">
        <v>0</v>
      </c>
      <c r="V2076" s="1167">
        <v>0</v>
      </c>
      <c r="W2076" s="1167">
        <v>40</v>
      </c>
      <c r="X2076" s="1167">
        <v>0</v>
      </c>
      <c r="Y2076" s="1167">
        <v>400</v>
      </c>
      <c r="Z2076" s="1167">
        <v>0</v>
      </c>
      <c r="AA2076" s="1167">
        <v>0</v>
      </c>
      <c r="AB2076" s="1167">
        <v>0</v>
      </c>
      <c r="AC2076" s="1167">
        <v>0</v>
      </c>
      <c r="AD2076" s="1167">
        <v>0</v>
      </c>
      <c r="AE2076" s="1167">
        <v>0</v>
      </c>
      <c r="AF2076" s="1167">
        <v>0</v>
      </c>
      <c r="AG2076" s="1167">
        <v>40</v>
      </c>
      <c r="AH2076" s="1167">
        <v>0</v>
      </c>
      <c r="AI2076" s="1167">
        <v>400</v>
      </c>
      <c r="BK2076" s="1167">
        <v>2073</v>
      </c>
    </row>
    <row r="2077" spans="1:63" s="1167" customFormat="1" ht="13.5" customHeight="1">
      <c r="A2077" s="1218">
        <v>44324</v>
      </c>
      <c r="B2077" s="1167" t="s">
        <v>78</v>
      </c>
      <c r="C2077" s="1167" t="s">
        <v>66</v>
      </c>
      <c r="D2077" s="1167">
        <v>10</v>
      </c>
      <c r="E2077" s="1167">
        <v>7</v>
      </c>
      <c r="J2077" s="1167">
        <v>0</v>
      </c>
      <c r="M2077" s="1167">
        <v>36</v>
      </c>
      <c r="O2077" s="1167">
        <v>252</v>
      </c>
      <c r="R2077" s="1167">
        <v>40</v>
      </c>
      <c r="T2077" s="1167">
        <v>280</v>
      </c>
      <c r="U2077" s="1167">
        <v>0</v>
      </c>
      <c r="V2077" s="1167">
        <v>0</v>
      </c>
      <c r="W2077" s="1167">
        <v>76</v>
      </c>
      <c r="X2077" s="1167">
        <v>0</v>
      </c>
      <c r="Y2077" s="1167">
        <v>532</v>
      </c>
      <c r="Z2077" s="1167">
        <v>0</v>
      </c>
      <c r="AA2077" s="1167">
        <v>0</v>
      </c>
      <c r="AB2077" s="1167">
        <v>0</v>
      </c>
      <c r="AC2077" s="1167">
        <v>0</v>
      </c>
      <c r="AD2077" s="1167">
        <v>0</v>
      </c>
      <c r="AE2077" s="1167">
        <v>0</v>
      </c>
      <c r="AF2077" s="1167">
        <v>0</v>
      </c>
      <c r="AG2077" s="1167">
        <v>76</v>
      </c>
      <c r="AH2077" s="1167">
        <v>0</v>
      </c>
      <c r="AI2077" s="1167">
        <v>532</v>
      </c>
      <c r="BK2077" s="1167">
        <v>2074</v>
      </c>
    </row>
    <row r="2078" spans="1:63" s="1167" customFormat="1" ht="13.5" customHeight="1">
      <c r="A2078" s="1218">
        <v>44324</v>
      </c>
      <c r="B2078" s="1167" t="s">
        <v>17</v>
      </c>
      <c r="C2078" s="1167" t="s">
        <v>66</v>
      </c>
      <c r="D2078" s="1167">
        <v>5</v>
      </c>
      <c r="E2078" s="1167">
        <v>4</v>
      </c>
      <c r="J2078" s="1167">
        <v>0</v>
      </c>
      <c r="O2078" s="1167">
        <v>0</v>
      </c>
      <c r="T2078" s="1167">
        <v>0</v>
      </c>
      <c r="U2078" s="1167">
        <v>0</v>
      </c>
      <c r="V2078" s="1167">
        <v>0</v>
      </c>
      <c r="W2078" s="1167">
        <v>0</v>
      </c>
      <c r="X2078" s="1167">
        <v>0</v>
      </c>
      <c r="Y2078" s="1167">
        <v>0</v>
      </c>
      <c r="Z2078" s="1167">
        <v>0</v>
      </c>
      <c r="AA2078" s="1167">
        <v>0</v>
      </c>
      <c r="AB2078" s="1167">
        <v>0</v>
      </c>
      <c r="AC2078" s="1167">
        <v>0</v>
      </c>
      <c r="AD2078" s="1167">
        <v>0</v>
      </c>
      <c r="AE2078" s="1167">
        <v>0</v>
      </c>
      <c r="AF2078" s="1167">
        <v>0</v>
      </c>
      <c r="AG2078" s="1167">
        <v>0</v>
      </c>
      <c r="AH2078" s="1167">
        <v>0</v>
      </c>
      <c r="AI2078" s="1167">
        <v>0</v>
      </c>
      <c r="BK2078" s="1167">
        <v>2075</v>
      </c>
    </row>
    <row r="2079" spans="1:63" s="1167" customFormat="1" ht="13.5" customHeight="1">
      <c r="A2079" s="1218">
        <v>44324</v>
      </c>
      <c r="B2079" s="1167" t="s">
        <v>478</v>
      </c>
      <c r="C2079" s="1167" t="s">
        <v>66</v>
      </c>
      <c r="D2079" s="1167">
        <v>12</v>
      </c>
      <c r="E2079" s="1167">
        <v>12</v>
      </c>
      <c r="H2079" s="1167">
        <v>25</v>
      </c>
      <c r="J2079" s="1167">
        <v>300</v>
      </c>
      <c r="O2079" s="1167">
        <v>0</v>
      </c>
      <c r="T2079" s="1167">
        <v>0</v>
      </c>
      <c r="U2079" s="1167">
        <v>0</v>
      </c>
      <c r="V2079" s="1167">
        <v>0</v>
      </c>
      <c r="W2079" s="1167">
        <v>25</v>
      </c>
      <c r="X2079" s="1167">
        <v>0</v>
      </c>
      <c r="Y2079" s="1167">
        <v>300</v>
      </c>
      <c r="Z2079" s="1167">
        <v>0</v>
      </c>
      <c r="AA2079" s="1167">
        <v>0</v>
      </c>
      <c r="AB2079" s="1167">
        <v>0</v>
      </c>
      <c r="AC2079" s="1167">
        <v>0</v>
      </c>
      <c r="AD2079" s="1167">
        <v>0</v>
      </c>
      <c r="AE2079" s="1167">
        <v>0</v>
      </c>
      <c r="AF2079" s="1167">
        <v>0</v>
      </c>
      <c r="AG2079" s="1167">
        <v>25</v>
      </c>
      <c r="AH2079" s="1167">
        <v>0</v>
      </c>
      <c r="AI2079" s="1167">
        <v>300</v>
      </c>
      <c r="BK2079" s="1167">
        <v>2076</v>
      </c>
    </row>
    <row r="2080" spans="1:63" s="1167" customFormat="1" ht="13.5" customHeight="1">
      <c r="A2080" s="1218">
        <v>44324</v>
      </c>
      <c r="B2080" s="1167" t="s">
        <v>60</v>
      </c>
      <c r="C2080" s="1167" t="s">
        <v>66</v>
      </c>
      <c r="D2080" s="1167">
        <v>20</v>
      </c>
      <c r="E2080" s="1167">
        <v>20</v>
      </c>
      <c r="H2080" s="1167">
        <v>0.5</v>
      </c>
      <c r="J2080" s="1167">
        <v>10</v>
      </c>
      <c r="M2080" s="1167">
        <v>1</v>
      </c>
      <c r="O2080" s="1167">
        <v>20</v>
      </c>
      <c r="R2080" s="1167">
        <v>1</v>
      </c>
      <c r="T2080" s="1167">
        <v>20</v>
      </c>
      <c r="U2080" s="1167">
        <v>0</v>
      </c>
      <c r="V2080" s="1167">
        <v>0</v>
      </c>
      <c r="W2080" s="1167">
        <v>2.5</v>
      </c>
      <c r="X2080" s="1167">
        <v>0</v>
      </c>
      <c r="Y2080" s="1167">
        <v>50</v>
      </c>
      <c r="Z2080" s="1167">
        <v>0</v>
      </c>
      <c r="AA2080" s="1167">
        <v>0</v>
      </c>
      <c r="AB2080" s="1167">
        <v>0</v>
      </c>
      <c r="AC2080" s="1167">
        <v>0</v>
      </c>
      <c r="AD2080" s="1167">
        <v>0</v>
      </c>
      <c r="AE2080" s="1167">
        <v>0</v>
      </c>
      <c r="AF2080" s="1167">
        <v>0</v>
      </c>
      <c r="AG2080" s="1167">
        <v>2.5</v>
      </c>
      <c r="AH2080" s="1167">
        <v>0</v>
      </c>
      <c r="AI2080" s="1167">
        <v>50</v>
      </c>
      <c r="BK2080" s="1167">
        <v>2077</v>
      </c>
    </row>
    <row r="2081" spans="1:63" s="1167" customFormat="1" ht="13.5" customHeight="1">
      <c r="A2081" s="1218">
        <v>44324</v>
      </c>
      <c r="B2081" s="1167" t="s">
        <v>61</v>
      </c>
      <c r="C2081" s="1167" t="s">
        <v>66</v>
      </c>
      <c r="D2081" s="1167">
        <v>20</v>
      </c>
      <c r="E2081" s="1167">
        <v>20</v>
      </c>
      <c r="H2081" s="1167">
        <v>0.5</v>
      </c>
      <c r="J2081" s="1167">
        <v>10</v>
      </c>
      <c r="M2081" s="1167">
        <v>0.8</v>
      </c>
      <c r="O2081" s="1167">
        <v>16</v>
      </c>
      <c r="R2081" s="1167">
        <v>0.8</v>
      </c>
      <c r="T2081" s="1167">
        <v>16</v>
      </c>
      <c r="U2081" s="1167">
        <v>0</v>
      </c>
      <c r="V2081" s="1167">
        <v>0</v>
      </c>
      <c r="W2081" s="1167">
        <v>2.1</v>
      </c>
      <c r="X2081" s="1167">
        <v>0</v>
      </c>
      <c r="Y2081" s="1167">
        <v>42</v>
      </c>
      <c r="Z2081" s="1167">
        <v>0</v>
      </c>
      <c r="AA2081" s="1167">
        <v>0</v>
      </c>
      <c r="AB2081" s="1167">
        <v>0</v>
      </c>
      <c r="AC2081" s="1167">
        <v>0</v>
      </c>
      <c r="AD2081" s="1167">
        <v>0</v>
      </c>
      <c r="AE2081" s="1167">
        <v>0</v>
      </c>
      <c r="AF2081" s="1167">
        <v>0</v>
      </c>
      <c r="AG2081" s="1167">
        <v>2.1</v>
      </c>
      <c r="AH2081" s="1167">
        <v>0</v>
      </c>
      <c r="AI2081" s="1167">
        <v>42</v>
      </c>
      <c r="BK2081" s="1167">
        <v>2078</v>
      </c>
    </row>
    <row r="2082" spans="1:63" s="1167" customFormat="1" ht="13.5" customHeight="1">
      <c r="A2082" s="1218">
        <v>44324</v>
      </c>
      <c r="B2082" s="1167" t="s">
        <v>160</v>
      </c>
      <c r="C2082" s="1167" t="s">
        <v>66</v>
      </c>
      <c r="D2082" s="1167">
        <v>14</v>
      </c>
      <c r="E2082" s="1167">
        <v>12</v>
      </c>
      <c r="J2082" s="1167">
        <v>0</v>
      </c>
      <c r="M2082" s="1167">
        <v>4</v>
      </c>
      <c r="O2082" s="1167">
        <v>48</v>
      </c>
      <c r="T2082" s="1167">
        <v>0</v>
      </c>
      <c r="U2082" s="1167">
        <v>0</v>
      </c>
      <c r="V2082" s="1167">
        <v>0</v>
      </c>
      <c r="W2082" s="1167">
        <v>4</v>
      </c>
      <c r="X2082" s="1167">
        <v>0</v>
      </c>
      <c r="Y2082" s="1167">
        <v>48</v>
      </c>
      <c r="Z2082" s="1167">
        <v>0</v>
      </c>
      <c r="AA2082" s="1167">
        <v>0</v>
      </c>
      <c r="AB2082" s="1167">
        <v>0</v>
      </c>
      <c r="AC2082" s="1167">
        <v>0</v>
      </c>
      <c r="AD2082" s="1167">
        <v>0</v>
      </c>
      <c r="AE2082" s="1167">
        <v>0</v>
      </c>
      <c r="AF2082" s="1167">
        <v>0</v>
      </c>
      <c r="AG2082" s="1167">
        <v>4</v>
      </c>
      <c r="AH2082" s="1167">
        <v>0</v>
      </c>
      <c r="AI2082" s="1167">
        <v>48</v>
      </c>
      <c r="BK2082" s="1167">
        <v>2079</v>
      </c>
    </row>
    <row r="2083" spans="1:63" s="1167" customFormat="1" ht="13.5" customHeight="1">
      <c r="A2083" s="1218">
        <v>44324</v>
      </c>
      <c r="B2083" s="1167" t="s">
        <v>161</v>
      </c>
      <c r="C2083" s="1167" t="s">
        <v>389</v>
      </c>
      <c r="D2083" s="1167">
        <v>13</v>
      </c>
      <c r="E2083" s="1167">
        <v>13</v>
      </c>
      <c r="J2083" s="1167">
        <v>0</v>
      </c>
      <c r="O2083" s="1167">
        <v>0</v>
      </c>
      <c r="T2083" s="1167">
        <v>0</v>
      </c>
      <c r="U2083" s="1167">
        <v>0</v>
      </c>
      <c r="V2083" s="1167">
        <v>0</v>
      </c>
      <c r="W2083" s="1167">
        <v>0</v>
      </c>
      <c r="X2083" s="1167">
        <v>0</v>
      </c>
      <c r="Y2083" s="1167">
        <v>0</v>
      </c>
      <c r="Z2083" s="1167">
        <v>0</v>
      </c>
      <c r="AA2083" s="1167">
        <v>0</v>
      </c>
      <c r="AB2083" s="1167">
        <v>0</v>
      </c>
      <c r="AC2083" s="1167">
        <v>0</v>
      </c>
      <c r="AD2083" s="1167">
        <v>0</v>
      </c>
      <c r="AE2083" s="1167">
        <v>0</v>
      </c>
      <c r="AF2083" s="1167">
        <v>0</v>
      </c>
      <c r="AG2083" s="1167">
        <v>0</v>
      </c>
      <c r="AH2083" s="1167">
        <v>0</v>
      </c>
      <c r="AI2083" s="1167">
        <v>0</v>
      </c>
      <c r="BK2083" s="1167">
        <v>2080</v>
      </c>
    </row>
    <row r="2084" spans="1:63" s="1167" customFormat="1" ht="13.5" customHeight="1">
      <c r="A2084" s="1218">
        <v>44324</v>
      </c>
      <c r="B2084" s="1167" t="s">
        <v>896</v>
      </c>
      <c r="C2084" s="1167" t="s">
        <v>66</v>
      </c>
      <c r="D2084" s="1167">
        <v>10</v>
      </c>
      <c r="E2084" s="1167">
        <v>10</v>
      </c>
      <c r="H2084" s="1167">
        <v>5</v>
      </c>
      <c r="J2084" s="1167">
        <v>50</v>
      </c>
      <c r="M2084" s="1167">
        <v>5</v>
      </c>
      <c r="O2084" s="1167">
        <v>50</v>
      </c>
      <c r="R2084" s="1167">
        <v>5</v>
      </c>
      <c r="T2084" s="1167">
        <v>50</v>
      </c>
      <c r="U2084" s="1167">
        <v>0</v>
      </c>
      <c r="V2084" s="1167">
        <v>0</v>
      </c>
      <c r="W2084" s="1167">
        <v>15</v>
      </c>
      <c r="X2084" s="1167">
        <v>0</v>
      </c>
      <c r="Y2084" s="1167">
        <v>150</v>
      </c>
      <c r="Z2084" s="1167">
        <v>0</v>
      </c>
      <c r="AA2084" s="1167">
        <v>0</v>
      </c>
      <c r="AB2084" s="1167">
        <v>0</v>
      </c>
      <c r="AC2084" s="1167">
        <v>0</v>
      </c>
      <c r="AD2084" s="1167">
        <v>0</v>
      </c>
      <c r="AE2084" s="1167">
        <v>0</v>
      </c>
      <c r="AF2084" s="1167">
        <v>0</v>
      </c>
      <c r="AG2084" s="1167">
        <v>15</v>
      </c>
      <c r="AH2084" s="1167">
        <v>0</v>
      </c>
      <c r="AI2084" s="1167">
        <v>150</v>
      </c>
      <c r="BK2084" s="1167">
        <v>2081</v>
      </c>
    </row>
    <row r="2085" spans="1:63" s="1167" customFormat="1" ht="13.5" customHeight="1">
      <c r="A2085" s="1218">
        <v>44324</v>
      </c>
      <c r="B2085" s="1167" t="s">
        <v>893</v>
      </c>
      <c r="C2085" s="1167" t="s">
        <v>66</v>
      </c>
      <c r="D2085" s="1167">
        <v>25</v>
      </c>
      <c r="E2085" s="1167">
        <v>25</v>
      </c>
      <c r="J2085" s="1167">
        <v>0</v>
      </c>
      <c r="M2085" s="1167">
        <v>5</v>
      </c>
      <c r="O2085" s="1167">
        <v>125</v>
      </c>
      <c r="T2085" s="1167">
        <v>0</v>
      </c>
      <c r="U2085" s="1167">
        <v>0</v>
      </c>
      <c r="V2085" s="1167">
        <v>0</v>
      </c>
      <c r="W2085" s="1167">
        <v>5</v>
      </c>
      <c r="X2085" s="1167">
        <v>0</v>
      </c>
      <c r="Y2085" s="1167">
        <v>125</v>
      </c>
      <c r="Z2085" s="1167">
        <v>0</v>
      </c>
      <c r="AA2085" s="1167">
        <v>0</v>
      </c>
      <c r="AB2085" s="1167">
        <v>0</v>
      </c>
      <c r="AC2085" s="1167">
        <v>0</v>
      </c>
      <c r="AD2085" s="1167">
        <v>0</v>
      </c>
      <c r="AE2085" s="1167">
        <v>0</v>
      </c>
      <c r="AF2085" s="1167">
        <v>0</v>
      </c>
      <c r="AG2085" s="1167">
        <v>5</v>
      </c>
      <c r="AH2085" s="1167">
        <v>0</v>
      </c>
      <c r="AI2085" s="1167">
        <v>125</v>
      </c>
      <c r="BK2085" s="1167">
        <v>2082</v>
      </c>
    </row>
    <row r="2086" spans="1:63" s="1167" customFormat="1" ht="13.5" customHeight="1">
      <c r="A2086" s="1218">
        <v>44324</v>
      </c>
      <c r="B2086" s="1167" t="s">
        <v>126</v>
      </c>
      <c r="C2086" s="1167" t="s">
        <v>66</v>
      </c>
      <c r="D2086" s="1167">
        <v>15</v>
      </c>
      <c r="E2086" s="1167">
        <v>15</v>
      </c>
      <c r="J2086" s="1167">
        <v>0</v>
      </c>
      <c r="M2086" s="1167">
        <v>7</v>
      </c>
      <c r="O2086" s="1167">
        <v>105</v>
      </c>
      <c r="T2086" s="1167">
        <v>0</v>
      </c>
      <c r="U2086" s="1167">
        <v>0</v>
      </c>
      <c r="V2086" s="1167">
        <v>0</v>
      </c>
      <c r="W2086" s="1167">
        <v>7</v>
      </c>
      <c r="X2086" s="1167">
        <v>0</v>
      </c>
      <c r="Y2086" s="1167">
        <v>105</v>
      </c>
      <c r="Z2086" s="1167">
        <v>0</v>
      </c>
      <c r="AA2086" s="1167">
        <v>0</v>
      </c>
      <c r="AB2086" s="1167">
        <v>0</v>
      </c>
      <c r="AC2086" s="1167">
        <v>0</v>
      </c>
      <c r="AD2086" s="1167">
        <v>0</v>
      </c>
      <c r="AE2086" s="1167">
        <v>0</v>
      </c>
      <c r="AF2086" s="1167">
        <v>0</v>
      </c>
      <c r="AG2086" s="1167">
        <v>7</v>
      </c>
      <c r="AH2086" s="1167">
        <v>0</v>
      </c>
      <c r="AI2086" s="1167">
        <v>105</v>
      </c>
      <c r="BK2086" s="1167">
        <v>2083</v>
      </c>
    </row>
    <row r="2087" spans="1:63" s="1167" customFormat="1" ht="13.5" customHeight="1">
      <c r="A2087" s="1218">
        <v>44324</v>
      </c>
      <c r="B2087" s="1167" t="s">
        <v>918</v>
      </c>
      <c r="C2087" s="1167" t="s">
        <v>66</v>
      </c>
      <c r="D2087" s="1167">
        <v>15</v>
      </c>
      <c r="E2087" s="1167">
        <v>15</v>
      </c>
      <c r="J2087" s="1167">
        <v>0</v>
      </c>
      <c r="O2087" s="1167">
        <v>0</v>
      </c>
      <c r="T2087" s="1167">
        <v>0</v>
      </c>
      <c r="U2087" s="1167">
        <v>0</v>
      </c>
      <c r="V2087" s="1167">
        <v>0</v>
      </c>
      <c r="W2087" s="1167">
        <v>0</v>
      </c>
      <c r="X2087" s="1167">
        <v>0</v>
      </c>
      <c r="Y2087" s="1167">
        <v>0</v>
      </c>
      <c r="Z2087" s="1167">
        <v>0</v>
      </c>
      <c r="AA2087" s="1167">
        <v>0</v>
      </c>
      <c r="AB2087" s="1167">
        <v>0</v>
      </c>
      <c r="AC2087" s="1167">
        <v>0</v>
      </c>
      <c r="AD2087" s="1167">
        <v>0</v>
      </c>
      <c r="AE2087" s="1167">
        <v>0</v>
      </c>
      <c r="AF2087" s="1167">
        <v>0</v>
      </c>
      <c r="AG2087" s="1167">
        <v>0</v>
      </c>
      <c r="AH2087" s="1167">
        <v>0</v>
      </c>
      <c r="AI2087" s="1167">
        <v>0</v>
      </c>
      <c r="BK2087" s="1167">
        <v>2084</v>
      </c>
    </row>
    <row r="2088" spans="1:63" s="1167" customFormat="1" ht="13.5" customHeight="1">
      <c r="A2088" s="1218">
        <v>44324</v>
      </c>
      <c r="B2088" s="1167" t="s">
        <v>64</v>
      </c>
      <c r="C2088" s="1167" t="s">
        <v>66</v>
      </c>
      <c r="D2088" s="1167">
        <v>13</v>
      </c>
      <c r="E2088" s="1167">
        <v>13</v>
      </c>
      <c r="J2088" s="1167">
        <v>0</v>
      </c>
      <c r="O2088" s="1167">
        <v>0</v>
      </c>
      <c r="T2088" s="1167">
        <v>0</v>
      </c>
      <c r="U2088" s="1167">
        <v>0</v>
      </c>
      <c r="V2088" s="1167">
        <v>0</v>
      </c>
      <c r="W2088" s="1167">
        <v>0</v>
      </c>
      <c r="X2088" s="1167">
        <v>0</v>
      </c>
      <c r="Y2088" s="1167">
        <v>0</v>
      </c>
      <c r="Z2088" s="1167">
        <v>0</v>
      </c>
      <c r="AA2088" s="1167">
        <v>0</v>
      </c>
      <c r="AB2088" s="1167">
        <v>0</v>
      </c>
      <c r="AC2088" s="1167">
        <v>0</v>
      </c>
      <c r="AD2088" s="1167">
        <v>0</v>
      </c>
      <c r="AE2088" s="1167">
        <v>0</v>
      </c>
      <c r="AF2088" s="1167">
        <v>0</v>
      </c>
      <c r="AG2088" s="1167">
        <v>0</v>
      </c>
      <c r="AH2088" s="1167">
        <v>0</v>
      </c>
      <c r="AI2088" s="1167">
        <v>0</v>
      </c>
      <c r="BK2088" s="1167">
        <v>2085</v>
      </c>
    </row>
    <row r="2089" spans="1:63" s="1167" customFormat="1" ht="13.5" customHeight="1">
      <c r="A2089" s="1218">
        <v>44324</v>
      </c>
      <c r="B2089" s="1167" t="s">
        <v>511</v>
      </c>
      <c r="C2089" s="1167" t="s">
        <v>66</v>
      </c>
      <c r="D2089" s="1167">
        <v>20</v>
      </c>
      <c r="E2089" s="1167">
        <v>15</v>
      </c>
      <c r="J2089" s="1167">
        <v>0</v>
      </c>
      <c r="O2089" s="1167">
        <v>0</v>
      </c>
      <c r="R2089" s="1167">
        <v>2</v>
      </c>
      <c r="T2089" s="1167">
        <v>30</v>
      </c>
      <c r="U2089" s="1167">
        <v>0</v>
      </c>
      <c r="V2089" s="1167">
        <v>0</v>
      </c>
      <c r="W2089" s="1167">
        <v>2</v>
      </c>
      <c r="X2089" s="1167">
        <v>0</v>
      </c>
      <c r="Y2089" s="1167">
        <v>30</v>
      </c>
      <c r="Z2089" s="1167">
        <v>0</v>
      </c>
      <c r="AA2089" s="1167">
        <v>0</v>
      </c>
      <c r="AB2089" s="1167">
        <v>0</v>
      </c>
      <c r="AC2089" s="1167">
        <v>0</v>
      </c>
      <c r="AD2089" s="1167">
        <v>0</v>
      </c>
      <c r="AE2089" s="1167">
        <v>0</v>
      </c>
      <c r="AF2089" s="1167">
        <v>0</v>
      </c>
      <c r="AG2089" s="1167">
        <v>2</v>
      </c>
      <c r="AH2089" s="1167">
        <v>0</v>
      </c>
      <c r="AI2089" s="1167">
        <v>30</v>
      </c>
      <c r="BK2089" s="1167">
        <v>2086</v>
      </c>
    </row>
    <row r="2090" spans="1:63" s="1167" customFormat="1" ht="13.5" customHeight="1">
      <c r="A2090" s="1218">
        <v>44324</v>
      </c>
      <c r="B2090" s="1167" t="s">
        <v>895</v>
      </c>
      <c r="C2090" s="1167" t="s">
        <v>66</v>
      </c>
      <c r="D2090" s="1167">
        <v>8</v>
      </c>
      <c r="E2090" s="1167">
        <v>8</v>
      </c>
      <c r="J2090" s="1167">
        <v>0</v>
      </c>
      <c r="M2090" s="1167">
        <v>6</v>
      </c>
      <c r="O2090" s="1167">
        <v>48</v>
      </c>
      <c r="T2090" s="1167">
        <v>0</v>
      </c>
      <c r="U2090" s="1167">
        <v>0</v>
      </c>
      <c r="V2090" s="1167">
        <v>0</v>
      </c>
      <c r="W2090" s="1167">
        <v>6</v>
      </c>
      <c r="X2090" s="1167">
        <v>0</v>
      </c>
      <c r="Y2090" s="1167">
        <v>48</v>
      </c>
      <c r="Z2090" s="1167">
        <v>0</v>
      </c>
      <c r="AA2090" s="1167">
        <v>0</v>
      </c>
      <c r="AB2090" s="1167">
        <v>0</v>
      </c>
      <c r="AC2090" s="1167">
        <v>0</v>
      </c>
      <c r="AD2090" s="1167">
        <v>0</v>
      </c>
      <c r="AE2090" s="1167">
        <v>0</v>
      </c>
      <c r="AF2090" s="1167">
        <v>0</v>
      </c>
      <c r="AG2090" s="1167">
        <v>6</v>
      </c>
      <c r="AH2090" s="1167">
        <v>0</v>
      </c>
      <c r="AI2090" s="1167">
        <v>48</v>
      </c>
      <c r="BK2090" s="1167">
        <v>2087</v>
      </c>
    </row>
    <row r="2091" spans="1:63" s="1167" customFormat="1" ht="13.5" customHeight="1">
      <c r="A2091" s="1218">
        <v>44324</v>
      </c>
      <c r="B2091" s="1167" t="s">
        <v>512</v>
      </c>
      <c r="C2091" s="1167" t="s">
        <v>66</v>
      </c>
      <c r="D2091" s="1167">
        <v>20</v>
      </c>
      <c r="E2091" s="1167">
        <v>20</v>
      </c>
      <c r="J2091" s="1167">
        <v>0</v>
      </c>
      <c r="O2091" s="1167">
        <v>0</v>
      </c>
      <c r="R2091" s="1167">
        <v>3</v>
      </c>
      <c r="T2091" s="1167">
        <v>60</v>
      </c>
      <c r="U2091" s="1167">
        <v>0</v>
      </c>
      <c r="V2091" s="1167">
        <v>0</v>
      </c>
      <c r="W2091" s="1167">
        <v>3</v>
      </c>
      <c r="X2091" s="1167">
        <v>0</v>
      </c>
      <c r="Y2091" s="1167">
        <v>60</v>
      </c>
      <c r="Z2091" s="1167">
        <v>0</v>
      </c>
      <c r="AA2091" s="1167">
        <v>0</v>
      </c>
      <c r="AB2091" s="1167">
        <v>0</v>
      </c>
      <c r="AC2091" s="1167">
        <v>0</v>
      </c>
      <c r="AD2091" s="1167">
        <v>0</v>
      </c>
      <c r="AE2091" s="1167">
        <v>0</v>
      </c>
      <c r="AF2091" s="1167">
        <v>0</v>
      </c>
      <c r="AG2091" s="1167">
        <v>3</v>
      </c>
      <c r="AH2091" s="1167">
        <v>0</v>
      </c>
      <c r="AI2091" s="1167">
        <v>60</v>
      </c>
      <c r="BK2091" s="1167">
        <v>2088</v>
      </c>
    </row>
    <row r="2092" spans="1:63" s="1167" customFormat="1" ht="13.5" customHeight="1">
      <c r="A2092" s="1218">
        <v>44324</v>
      </c>
      <c r="B2092" s="1167" t="s">
        <v>636</v>
      </c>
      <c r="C2092" s="1167" t="s">
        <v>66</v>
      </c>
      <c r="D2092" s="1167">
        <v>10</v>
      </c>
      <c r="E2092" s="1167">
        <v>10</v>
      </c>
      <c r="J2092" s="1167">
        <v>0</v>
      </c>
      <c r="M2092" s="1167">
        <v>0.5</v>
      </c>
      <c r="O2092" s="1167">
        <v>5</v>
      </c>
      <c r="R2092" s="1167">
        <v>0.5</v>
      </c>
      <c r="T2092" s="1167">
        <v>5</v>
      </c>
      <c r="U2092" s="1167">
        <v>0</v>
      </c>
      <c r="V2092" s="1167">
        <v>0</v>
      </c>
      <c r="W2092" s="1167">
        <v>1</v>
      </c>
      <c r="X2092" s="1167">
        <v>0</v>
      </c>
      <c r="Y2092" s="1167">
        <v>10</v>
      </c>
      <c r="Z2092" s="1167">
        <v>0</v>
      </c>
      <c r="AA2092" s="1167">
        <v>0</v>
      </c>
      <c r="AB2092" s="1167">
        <v>0</v>
      </c>
      <c r="AC2092" s="1167">
        <v>0</v>
      </c>
      <c r="AD2092" s="1167">
        <v>0</v>
      </c>
      <c r="AE2092" s="1167">
        <v>0</v>
      </c>
      <c r="AF2092" s="1167">
        <v>0</v>
      </c>
      <c r="AG2092" s="1167">
        <v>1</v>
      </c>
      <c r="AH2092" s="1167">
        <v>0</v>
      </c>
      <c r="AI2092" s="1167">
        <v>10</v>
      </c>
      <c r="BK2092" s="1167">
        <v>2089</v>
      </c>
    </row>
    <row r="2093" spans="1:63" s="1167" customFormat="1" ht="13.5" customHeight="1">
      <c r="A2093" s="1218">
        <v>44325</v>
      </c>
      <c r="B2093" s="1167" t="s">
        <v>229</v>
      </c>
      <c r="C2093" s="1167" t="s">
        <v>66</v>
      </c>
      <c r="D2093" s="1167">
        <v>2</v>
      </c>
      <c r="E2093" s="1167">
        <v>2</v>
      </c>
      <c r="F2093" s="1167">
        <v>50</v>
      </c>
      <c r="J2093" s="1167">
        <v>100</v>
      </c>
      <c r="K2093" s="1167">
        <v>60</v>
      </c>
      <c r="O2093" s="1167">
        <v>120</v>
      </c>
      <c r="P2093" s="1167">
        <v>60</v>
      </c>
      <c r="T2093" s="1167">
        <v>120</v>
      </c>
      <c r="U2093" s="1167">
        <v>170</v>
      </c>
      <c r="V2093" s="1167">
        <v>0</v>
      </c>
      <c r="W2093" s="1167">
        <v>0</v>
      </c>
      <c r="X2093" s="1167">
        <v>0</v>
      </c>
      <c r="Y2093" s="1167">
        <v>340</v>
      </c>
      <c r="Z2093" s="1167">
        <v>7296</v>
      </c>
      <c r="AA2093" s="1167">
        <v>0</v>
      </c>
      <c r="AB2093" s="1167">
        <v>0</v>
      </c>
      <c r="AC2093" s="1167">
        <v>0</v>
      </c>
      <c r="AD2093" s="1167">
        <v>14592</v>
      </c>
      <c r="AI2093" s="1167">
        <v>0</v>
      </c>
      <c r="AJ2093" s="1167">
        <v>177</v>
      </c>
      <c r="AK2093" s="1167">
        <v>14</v>
      </c>
      <c r="AM2093" s="1167">
        <v>177</v>
      </c>
      <c r="AN2093" s="1167">
        <v>32</v>
      </c>
      <c r="AO2093" s="1167">
        <v>0.16</v>
      </c>
      <c r="AP2093" s="1167">
        <v>177</v>
      </c>
      <c r="AQ2093" s="1167">
        <v>32</v>
      </c>
      <c r="AR2093" s="1167">
        <v>0.28999999999999998</v>
      </c>
      <c r="AS2093" s="1167">
        <v>20</v>
      </c>
      <c r="AT2093" s="1167">
        <v>14</v>
      </c>
      <c r="AV2093" s="1167">
        <v>20</v>
      </c>
      <c r="AW2093" s="1167">
        <v>24</v>
      </c>
      <c r="AX2093" s="1167">
        <v>0.16</v>
      </c>
      <c r="AY2093" s="1167">
        <v>20</v>
      </c>
      <c r="AZ2093" s="1167">
        <v>24</v>
      </c>
      <c r="BA2093" s="1167">
        <v>0.26</v>
      </c>
      <c r="BG2093" s="1167">
        <v>17311.599999999999</v>
      </c>
      <c r="BH2093" s="1167">
        <v>144</v>
      </c>
      <c r="BI2093" s="1167">
        <v>22.499999999999574</v>
      </c>
      <c r="BK2093" s="1167">
        <v>2090</v>
      </c>
    </row>
    <row r="2094" spans="1:63" s="1167" customFormat="1" ht="13.5" customHeight="1">
      <c r="A2094" s="1218">
        <v>44325</v>
      </c>
      <c r="B2094" s="1167" t="s">
        <v>848</v>
      </c>
      <c r="C2094" s="1167" t="s">
        <v>66</v>
      </c>
      <c r="D2094" s="1167">
        <v>2</v>
      </c>
      <c r="E2094" s="1167">
        <v>2</v>
      </c>
      <c r="J2094" s="1167">
        <v>0</v>
      </c>
      <c r="O2094" s="1167">
        <v>0</v>
      </c>
      <c r="T2094" s="1167">
        <v>0</v>
      </c>
      <c r="U2094" s="1167">
        <v>0</v>
      </c>
      <c r="V2094" s="1167">
        <v>0</v>
      </c>
      <c r="W2094" s="1167">
        <v>0</v>
      </c>
      <c r="X2094" s="1167">
        <v>0</v>
      </c>
      <c r="Y2094" s="1167">
        <v>0</v>
      </c>
      <c r="Z2094" s="1167">
        <v>1980</v>
      </c>
      <c r="AA2094" s="1167">
        <v>0</v>
      </c>
      <c r="AB2094" s="1167">
        <v>0</v>
      </c>
      <c r="AC2094" s="1167">
        <v>0</v>
      </c>
      <c r="AD2094" s="1167">
        <v>3960</v>
      </c>
      <c r="AI2094" s="1167">
        <v>0</v>
      </c>
      <c r="BK2094" s="1167">
        <v>2091</v>
      </c>
    </row>
    <row r="2095" spans="1:63" s="1167" customFormat="1" ht="13.5" customHeight="1">
      <c r="A2095" s="1218">
        <v>44325</v>
      </c>
      <c r="B2095" s="1167" t="s">
        <v>202</v>
      </c>
      <c r="C2095" s="1167" t="s">
        <v>66</v>
      </c>
      <c r="D2095" s="1167">
        <v>12.6</v>
      </c>
      <c r="E2095" s="1167">
        <v>12.6</v>
      </c>
      <c r="F2095" s="1167">
        <v>32</v>
      </c>
      <c r="J2095" s="1167">
        <v>403.2</v>
      </c>
      <c r="K2095" s="1167">
        <v>56</v>
      </c>
      <c r="O2095" s="1167">
        <v>705.6</v>
      </c>
      <c r="P2095" s="1167">
        <v>56</v>
      </c>
      <c r="T2095" s="1167">
        <v>705.6</v>
      </c>
      <c r="U2095" s="1167">
        <v>144</v>
      </c>
      <c r="V2095" s="1167">
        <v>0</v>
      </c>
      <c r="W2095" s="1167">
        <v>0</v>
      </c>
      <c r="X2095" s="1167">
        <v>0</v>
      </c>
      <c r="Y2095" s="1167">
        <v>1814.4</v>
      </c>
      <c r="Z2095" s="1167">
        <v>2125</v>
      </c>
      <c r="AA2095" s="1167">
        <v>0</v>
      </c>
      <c r="AB2095" s="1167">
        <v>0</v>
      </c>
      <c r="AC2095" s="1167">
        <v>0</v>
      </c>
      <c r="AD2095" s="1167">
        <v>26775</v>
      </c>
      <c r="AI2095" s="1167">
        <v>0</v>
      </c>
      <c r="BK2095" s="1167">
        <v>2092</v>
      </c>
    </row>
    <row r="2096" spans="1:63" s="1167" customFormat="1" ht="13.5" customHeight="1">
      <c r="A2096" s="1218">
        <v>44325</v>
      </c>
      <c r="B2096" s="1167" t="s">
        <v>850</v>
      </c>
      <c r="C2096" s="1167" t="s">
        <v>389</v>
      </c>
      <c r="D2096" s="1167">
        <v>10</v>
      </c>
      <c r="E2096" s="1167">
        <v>10</v>
      </c>
      <c r="J2096" s="1167">
        <v>0</v>
      </c>
      <c r="M2096" s="1167">
        <v>0.5</v>
      </c>
      <c r="O2096" s="1167">
        <v>5</v>
      </c>
      <c r="R2096" s="1167">
        <v>0.5</v>
      </c>
      <c r="T2096" s="1167">
        <v>5</v>
      </c>
      <c r="U2096" s="1167">
        <v>0</v>
      </c>
      <c r="V2096" s="1167">
        <v>0</v>
      </c>
      <c r="W2096" s="1167">
        <v>1</v>
      </c>
      <c r="X2096" s="1167">
        <v>0</v>
      </c>
      <c r="Y2096" s="1167">
        <v>10</v>
      </c>
      <c r="Z2096" s="1167">
        <v>0</v>
      </c>
      <c r="AA2096" s="1167">
        <v>0</v>
      </c>
      <c r="AB2096" s="1167">
        <v>17</v>
      </c>
      <c r="AC2096" s="1167">
        <v>0</v>
      </c>
      <c r="AD2096" s="1167">
        <v>170</v>
      </c>
      <c r="AI2096" s="1167">
        <v>0</v>
      </c>
      <c r="BK2096" s="1167">
        <v>2093</v>
      </c>
    </row>
    <row r="2097" spans="1:63" s="1167" customFormat="1" ht="13.5" customHeight="1">
      <c r="A2097" s="1218">
        <v>44325</v>
      </c>
      <c r="B2097" s="1167" t="s">
        <v>851</v>
      </c>
      <c r="C2097" s="1167" t="s">
        <v>389</v>
      </c>
      <c r="D2097" s="1167">
        <v>30</v>
      </c>
      <c r="E2097" s="1167">
        <v>25</v>
      </c>
      <c r="G2097" s="1167">
        <v>1</v>
      </c>
      <c r="J2097" s="1167">
        <v>25</v>
      </c>
      <c r="L2097" s="1167">
        <v>2.5</v>
      </c>
      <c r="O2097" s="1167">
        <v>62.5</v>
      </c>
      <c r="Q2097" s="1167">
        <v>2.5</v>
      </c>
      <c r="T2097" s="1167">
        <v>62.5</v>
      </c>
      <c r="U2097" s="1167">
        <v>0</v>
      </c>
      <c r="V2097" s="1167">
        <v>6</v>
      </c>
      <c r="W2097" s="1167">
        <v>0</v>
      </c>
      <c r="X2097" s="1167">
        <v>0</v>
      </c>
      <c r="Y2097" s="1167">
        <v>150</v>
      </c>
      <c r="Z2097" s="1167">
        <v>0</v>
      </c>
      <c r="AA2097" s="1167">
        <v>33.5</v>
      </c>
      <c r="AB2097" s="1167">
        <v>0</v>
      </c>
      <c r="AC2097" s="1167">
        <v>0</v>
      </c>
      <c r="AD2097" s="1167">
        <v>837.5</v>
      </c>
      <c r="AI2097" s="1167">
        <v>0</v>
      </c>
      <c r="BK2097" s="1167">
        <v>2094</v>
      </c>
    </row>
    <row r="2098" spans="1:63" s="1167" customFormat="1" ht="13.5" customHeight="1">
      <c r="A2098" s="1218">
        <v>44325</v>
      </c>
      <c r="B2098" s="1167" t="s">
        <v>496</v>
      </c>
      <c r="C2098" s="1167" t="s">
        <v>852</v>
      </c>
      <c r="D2098" s="1167">
        <v>42</v>
      </c>
      <c r="E2098" s="1167">
        <v>42</v>
      </c>
      <c r="H2098" s="1167">
        <v>0.3</v>
      </c>
      <c r="J2098" s="1167">
        <v>12.6</v>
      </c>
      <c r="M2098" s="1167">
        <v>0.6</v>
      </c>
      <c r="O2098" s="1167">
        <v>25.2</v>
      </c>
      <c r="R2098" s="1167">
        <v>0.6</v>
      </c>
      <c r="T2098" s="1167">
        <v>25.2</v>
      </c>
      <c r="U2098" s="1167">
        <v>0</v>
      </c>
      <c r="V2098" s="1167">
        <v>0</v>
      </c>
      <c r="W2098" s="1167">
        <v>1.5</v>
      </c>
      <c r="X2098" s="1167">
        <v>0</v>
      </c>
      <c r="Y2098" s="1167">
        <v>63</v>
      </c>
      <c r="Z2098" s="1167">
        <v>0</v>
      </c>
      <c r="AA2098" s="1167">
        <v>0</v>
      </c>
      <c r="AB2098" s="1167">
        <v>22.8</v>
      </c>
      <c r="AC2098" s="1167">
        <v>0</v>
      </c>
      <c r="AD2098" s="1167">
        <v>957.6</v>
      </c>
      <c r="AI2098" s="1167">
        <v>0</v>
      </c>
      <c r="BK2098" s="1167">
        <v>2095</v>
      </c>
    </row>
    <row r="2099" spans="1:63" s="1167" customFormat="1" ht="13.5" customHeight="1">
      <c r="A2099" s="1218">
        <v>44325</v>
      </c>
      <c r="B2099" s="1167" t="s">
        <v>43</v>
      </c>
      <c r="C2099" s="1167" t="s">
        <v>66</v>
      </c>
      <c r="D2099" s="1167">
        <v>3.5</v>
      </c>
      <c r="E2099" s="1167">
        <v>3.5</v>
      </c>
      <c r="H2099" s="1167">
        <v>1</v>
      </c>
      <c r="J2099" s="1167">
        <v>3.5</v>
      </c>
      <c r="M2099" s="1167">
        <v>1</v>
      </c>
      <c r="O2099" s="1167">
        <v>3.5</v>
      </c>
      <c r="P2099" s="1167" t="s">
        <v>883</v>
      </c>
      <c r="R2099" s="1167">
        <v>1</v>
      </c>
      <c r="T2099" s="1167">
        <v>3.5</v>
      </c>
      <c r="U2099" s="1167">
        <v>0</v>
      </c>
      <c r="W2099" s="1167">
        <v>3</v>
      </c>
      <c r="X2099" s="1167">
        <v>0</v>
      </c>
      <c r="Y2099" s="1167">
        <v>10.5</v>
      </c>
      <c r="Z2099" s="1167">
        <v>0</v>
      </c>
      <c r="AA2099" s="1167">
        <v>0</v>
      </c>
      <c r="AB2099" s="1167">
        <v>44</v>
      </c>
      <c r="AC2099" s="1167">
        <v>0</v>
      </c>
      <c r="AD2099" s="1167">
        <v>154</v>
      </c>
      <c r="AI2099" s="1167">
        <v>0</v>
      </c>
      <c r="BK2099" s="1167">
        <v>2096</v>
      </c>
    </row>
    <row r="2100" spans="1:63" s="1167" customFormat="1" ht="13.5" customHeight="1">
      <c r="A2100" s="1218">
        <v>44325</v>
      </c>
      <c r="B2100" s="1167" t="s">
        <v>618</v>
      </c>
      <c r="C2100" s="1167" t="s">
        <v>66</v>
      </c>
      <c r="D2100" s="1167">
        <v>35</v>
      </c>
      <c r="E2100" s="1167">
        <v>35</v>
      </c>
      <c r="H2100" s="1167">
        <v>0.3</v>
      </c>
      <c r="J2100" s="1167">
        <v>10.5</v>
      </c>
      <c r="M2100" s="1167">
        <v>0.6</v>
      </c>
      <c r="O2100" s="1167">
        <v>21</v>
      </c>
      <c r="R2100" s="1167">
        <v>0.6</v>
      </c>
      <c r="T2100" s="1167">
        <v>21</v>
      </c>
      <c r="U2100" s="1167">
        <v>0</v>
      </c>
      <c r="V2100" s="1167">
        <v>0</v>
      </c>
      <c r="W2100" s="1167">
        <v>1.5</v>
      </c>
      <c r="X2100" s="1167">
        <v>0</v>
      </c>
      <c r="Y2100" s="1167">
        <v>52.5</v>
      </c>
      <c r="Z2100" s="1167">
        <v>0</v>
      </c>
      <c r="AA2100" s="1167">
        <v>0</v>
      </c>
      <c r="AB2100" s="1167">
        <v>4.8000000000000007</v>
      </c>
      <c r="AC2100" s="1167">
        <v>0</v>
      </c>
      <c r="AD2100" s="1167">
        <v>168.00000000000003</v>
      </c>
      <c r="AI2100" s="1167">
        <v>0</v>
      </c>
      <c r="BK2100" s="1167">
        <v>2097</v>
      </c>
    </row>
    <row r="2101" spans="1:63" s="1167" customFormat="1" ht="13.5" customHeight="1">
      <c r="A2101" s="1218">
        <v>44325</v>
      </c>
      <c r="B2101" s="1167" t="s">
        <v>44</v>
      </c>
      <c r="C2101" s="1167" t="s">
        <v>66</v>
      </c>
      <c r="D2101" s="1167">
        <v>20</v>
      </c>
      <c r="E2101" s="1167">
        <v>20</v>
      </c>
      <c r="H2101" s="1167">
        <v>0.3</v>
      </c>
      <c r="J2101" s="1167">
        <v>6</v>
      </c>
      <c r="M2101" s="1167">
        <v>0.6</v>
      </c>
      <c r="O2101" s="1167">
        <v>12</v>
      </c>
      <c r="Q2101" s="1167" t="s">
        <v>884</v>
      </c>
      <c r="R2101" s="1167">
        <v>0.6</v>
      </c>
      <c r="T2101" s="1167">
        <v>12</v>
      </c>
      <c r="V2101" s="1167">
        <v>0</v>
      </c>
      <c r="W2101" s="1167">
        <v>1.5</v>
      </c>
      <c r="X2101" s="1167">
        <v>0</v>
      </c>
      <c r="Y2101" s="1167">
        <v>30</v>
      </c>
      <c r="Z2101" s="1167">
        <v>0</v>
      </c>
      <c r="AA2101" s="1167">
        <v>0</v>
      </c>
      <c r="AB2101" s="1167">
        <v>4.8000000000000007</v>
      </c>
      <c r="AC2101" s="1167">
        <v>0</v>
      </c>
      <c r="AD2101" s="1167">
        <v>96.000000000000014</v>
      </c>
      <c r="AI2101" s="1167">
        <v>0</v>
      </c>
      <c r="BK2101" s="1167">
        <v>2098</v>
      </c>
    </row>
    <row r="2102" spans="1:63" s="1167" customFormat="1" ht="13.5" customHeight="1">
      <c r="A2102" s="1218">
        <v>44325</v>
      </c>
      <c r="B2102" s="1167" t="s">
        <v>593</v>
      </c>
      <c r="C2102" s="1167" t="s">
        <v>389</v>
      </c>
      <c r="D2102" s="1167">
        <v>22</v>
      </c>
      <c r="E2102" s="1167">
        <v>22</v>
      </c>
      <c r="H2102" s="1167">
        <v>1</v>
      </c>
      <c r="J2102" s="1167">
        <v>22</v>
      </c>
      <c r="M2102" s="1167">
        <v>1</v>
      </c>
      <c r="O2102" s="1167">
        <v>22</v>
      </c>
      <c r="R2102" s="1167">
        <v>3</v>
      </c>
      <c r="T2102" s="1167">
        <v>66</v>
      </c>
      <c r="U2102" s="1167">
        <v>0</v>
      </c>
      <c r="V2102" s="1167">
        <v>0</v>
      </c>
      <c r="W2102" s="1167">
        <v>5</v>
      </c>
      <c r="X2102" s="1167">
        <v>0</v>
      </c>
      <c r="Y2102" s="1167">
        <v>110</v>
      </c>
      <c r="Z2102" s="1167">
        <v>0</v>
      </c>
      <c r="AA2102" s="1167">
        <v>0</v>
      </c>
      <c r="AB2102" s="1167">
        <v>6.5</v>
      </c>
      <c r="AC2102" s="1167">
        <v>0</v>
      </c>
      <c r="AD2102" s="1167">
        <v>143</v>
      </c>
      <c r="AI2102" s="1167">
        <v>0</v>
      </c>
      <c r="BK2102" s="1167">
        <v>2099</v>
      </c>
    </row>
    <row r="2103" spans="1:63" s="1167" customFormat="1" ht="13.5" customHeight="1">
      <c r="A2103" s="1218">
        <v>44325</v>
      </c>
      <c r="B2103" s="1167" t="s">
        <v>45</v>
      </c>
      <c r="C2103" s="1167" t="s">
        <v>66</v>
      </c>
      <c r="D2103" s="1167">
        <v>130</v>
      </c>
      <c r="E2103" s="1167">
        <v>90</v>
      </c>
      <c r="F2103" s="1167" t="s">
        <v>885</v>
      </c>
      <c r="G2103" s="1167" t="s">
        <v>886</v>
      </c>
      <c r="J2103" s="1167">
        <v>0</v>
      </c>
      <c r="M2103" s="1167">
        <v>0.1</v>
      </c>
      <c r="O2103" s="1167">
        <v>9</v>
      </c>
      <c r="R2103" s="1167">
        <v>0.1</v>
      </c>
      <c r="T2103" s="1167">
        <v>9</v>
      </c>
      <c r="U2103" s="1167">
        <v>0</v>
      </c>
      <c r="V2103" s="1167">
        <v>0</v>
      </c>
      <c r="W2103" s="1167">
        <v>0.2</v>
      </c>
      <c r="X2103" s="1167">
        <v>0</v>
      </c>
      <c r="Y2103" s="1167">
        <v>18</v>
      </c>
      <c r="Z2103" s="1167">
        <v>0</v>
      </c>
      <c r="AA2103" s="1167">
        <v>0</v>
      </c>
      <c r="AB2103" s="1167">
        <v>0.39999999999999786</v>
      </c>
      <c r="AC2103" s="1167">
        <v>0</v>
      </c>
      <c r="AD2103" s="1167">
        <v>35.999999999999808</v>
      </c>
      <c r="AI2103" s="1167">
        <v>0</v>
      </c>
      <c r="BK2103" s="1167">
        <v>2100</v>
      </c>
    </row>
    <row r="2104" spans="1:63" s="1167" customFormat="1" ht="13.5" customHeight="1">
      <c r="A2104" s="1218">
        <v>44325</v>
      </c>
      <c r="B2104" s="1167" t="s">
        <v>46</v>
      </c>
      <c r="C2104" s="1167" t="s">
        <v>66</v>
      </c>
      <c r="D2104" s="1167">
        <v>35</v>
      </c>
      <c r="E2104" s="1167">
        <v>35</v>
      </c>
      <c r="H2104" s="1167">
        <v>0.1</v>
      </c>
      <c r="J2104" s="1167">
        <v>3.5</v>
      </c>
      <c r="M2104" s="1167">
        <v>0.2</v>
      </c>
      <c r="O2104" s="1167">
        <v>7</v>
      </c>
      <c r="R2104" s="1167">
        <v>0.2</v>
      </c>
      <c r="T2104" s="1167">
        <v>7</v>
      </c>
      <c r="U2104" s="1167">
        <v>0</v>
      </c>
      <c r="V2104" s="1167">
        <v>0</v>
      </c>
      <c r="W2104" s="1167">
        <v>0.5</v>
      </c>
      <c r="X2104" s="1167">
        <v>0</v>
      </c>
      <c r="Y2104" s="1167">
        <v>17.5</v>
      </c>
      <c r="Z2104" s="1167">
        <v>0</v>
      </c>
      <c r="AA2104" s="1167">
        <v>0</v>
      </c>
      <c r="AB2104" s="1167">
        <v>1.2999999999999998</v>
      </c>
      <c r="AC2104" s="1167">
        <v>0</v>
      </c>
      <c r="AD2104" s="1167">
        <v>45.499999999999993</v>
      </c>
      <c r="AG2104" s="1167">
        <v>5</v>
      </c>
      <c r="AI2104" s="1167">
        <v>175</v>
      </c>
      <c r="BK2104" s="1167">
        <v>2101</v>
      </c>
    </row>
    <row r="2105" spans="1:63" s="1167" customFormat="1" ht="13.5" customHeight="1">
      <c r="A2105" s="1218">
        <v>44325</v>
      </c>
      <c r="B2105" s="1167" t="s">
        <v>47</v>
      </c>
      <c r="C2105" s="1167" t="s">
        <v>66</v>
      </c>
      <c r="D2105" s="1167">
        <v>17</v>
      </c>
      <c r="E2105" s="1167">
        <v>17</v>
      </c>
      <c r="J2105" s="1167">
        <v>0</v>
      </c>
      <c r="O2105" s="1167">
        <v>0</v>
      </c>
      <c r="T2105" s="1167">
        <v>0</v>
      </c>
      <c r="U2105" s="1167">
        <v>0</v>
      </c>
      <c r="V2105" s="1167">
        <v>0</v>
      </c>
      <c r="W2105" s="1167">
        <v>0</v>
      </c>
      <c r="X2105" s="1167">
        <v>0</v>
      </c>
      <c r="Y2105" s="1167">
        <v>0</v>
      </c>
      <c r="Z2105" s="1167">
        <v>0</v>
      </c>
      <c r="AA2105" s="1167">
        <v>0</v>
      </c>
      <c r="AB2105" s="1167">
        <v>0</v>
      </c>
      <c r="AC2105" s="1167">
        <v>0</v>
      </c>
      <c r="AD2105" s="1167">
        <v>0</v>
      </c>
      <c r="AI2105" s="1167">
        <v>0</v>
      </c>
      <c r="BK2105" s="1167">
        <v>2102</v>
      </c>
    </row>
    <row r="2106" spans="1:63" s="1167" customFormat="1" ht="13.5" customHeight="1">
      <c r="A2106" s="1218">
        <v>44325</v>
      </c>
      <c r="B2106" s="1167" t="s">
        <v>48</v>
      </c>
      <c r="C2106" s="1167" t="s">
        <v>389</v>
      </c>
      <c r="D2106" s="1167">
        <v>23</v>
      </c>
      <c r="E2106" s="1167">
        <v>23</v>
      </c>
      <c r="H2106" s="1167">
        <v>0.3</v>
      </c>
      <c r="J2106" s="1167">
        <v>6.8999999999999995</v>
      </c>
      <c r="M2106" s="1167">
        <v>0.6</v>
      </c>
      <c r="O2106" s="1167">
        <v>13.799999999999999</v>
      </c>
      <c r="R2106" s="1167">
        <v>0.6</v>
      </c>
      <c r="T2106" s="1167">
        <v>13.799999999999999</v>
      </c>
      <c r="U2106" s="1167">
        <v>0</v>
      </c>
      <c r="V2106" s="1167">
        <v>0</v>
      </c>
      <c r="W2106" s="1167">
        <v>1.5</v>
      </c>
      <c r="X2106" s="1167">
        <v>0</v>
      </c>
      <c r="Y2106" s="1167">
        <v>34.5</v>
      </c>
      <c r="Z2106" s="1167">
        <v>0</v>
      </c>
      <c r="AA2106" s="1167">
        <v>0</v>
      </c>
      <c r="AB2106" s="1167">
        <v>3.5</v>
      </c>
      <c r="AC2106" s="1167">
        <v>0</v>
      </c>
      <c r="AD2106" s="1167">
        <v>80.5</v>
      </c>
      <c r="AI2106" s="1167">
        <v>0</v>
      </c>
      <c r="BK2106" s="1167">
        <v>2103</v>
      </c>
    </row>
    <row r="2107" spans="1:63" s="1167" customFormat="1" ht="13.5" customHeight="1">
      <c r="A2107" s="1218">
        <v>44325</v>
      </c>
      <c r="B2107" s="1167" t="s">
        <v>164</v>
      </c>
      <c r="C2107" s="1167" t="s">
        <v>66</v>
      </c>
      <c r="D2107" s="1167">
        <v>80</v>
      </c>
      <c r="E2107" s="1167">
        <v>80</v>
      </c>
      <c r="H2107" s="1167">
        <v>0.2</v>
      </c>
      <c r="J2107" s="1167">
        <v>16</v>
      </c>
      <c r="M2107" s="1167">
        <v>0.2</v>
      </c>
      <c r="O2107" s="1167">
        <v>16</v>
      </c>
      <c r="R2107" s="1167">
        <v>0.2</v>
      </c>
      <c r="T2107" s="1167">
        <v>16</v>
      </c>
      <c r="U2107" s="1167">
        <v>0</v>
      </c>
      <c r="V2107" s="1167">
        <v>0</v>
      </c>
      <c r="W2107" s="1167">
        <v>0.60000000000000009</v>
      </c>
      <c r="X2107" s="1167">
        <v>0</v>
      </c>
      <c r="Y2107" s="1167">
        <v>48</v>
      </c>
      <c r="Z2107" s="1167">
        <v>0</v>
      </c>
      <c r="AA2107" s="1167">
        <v>0</v>
      </c>
      <c r="AB2107" s="1167">
        <v>4.9000000000000057</v>
      </c>
      <c r="AC2107" s="1167">
        <v>0</v>
      </c>
      <c r="AD2107" s="1167">
        <v>392.00000000000045</v>
      </c>
      <c r="AI2107" s="1167">
        <v>0</v>
      </c>
      <c r="BK2107" s="1167">
        <v>2104</v>
      </c>
    </row>
    <row r="2108" spans="1:63" s="1167" customFormat="1" ht="13.5" customHeight="1">
      <c r="A2108" s="1218">
        <v>44325</v>
      </c>
      <c r="B2108" s="1167" t="s">
        <v>49</v>
      </c>
      <c r="C2108" s="1167" t="s">
        <v>66</v>
      </c>
      <c r="D2108" s="1167">
        <v>40</v>
      </c>
      <c r="E2108" s="1167">
        <v>40</v>
      </c>
      <c r="H2108" s="1167">
        <v>0.2</v>
      </c>
      <c r="J2108" s="1167">
        <v>8</v>
      </c>
      <c r="M2108" s="1167">
        <v>0.2</v>
      </c>
      <c r="O2108" s="1167">
        <v>8</v>
      </c>
      <c r="R2108" s="1167">
        <v>0.2</v>
      </c>
      <c r="T2108" s="1167">
        <v>8</v>
      </c>
      <c r="U2108" s="1167">
        <v>0</v>
      </c>
      <c r="V2108" s="1167">
        <v>0</v>
      </c>
      <c r="W2108" s="1167">
        <v>0.60000000000000009</v>
      </c>
      <c r="X2108" s="1167">
        <v>0</v>
      </c>
      <c r="Y2108" s="1167">
        <v>24</v>
      </c>
      <c r="Z2108" s="1167">
        <v>0</v>
      </c>
      <c r="AA2108" s="1167">
        <v>0</v>
      </c>
      <c r="AB2108" s="1167">
        <v>1.8999999999999844</v>
      </c>
      <c r="AC2108" s="1167">
        <v>0</v>
      </c>
      <c r="AD2108" s="1167">
        <v>75.999999999999375</v>
      </c>
      <c r="AG2108" s="1167">
        <v>20</v>
      </c>
      <c r="AI2108" s="1167">
        <v>800</v>
      </c>
      <c r="BK2108" s="1167">
        <v>2105</v>
      </c>
    </row>
    <row r="2109" spans="1:63" s="1167" customFormat="1" ht="13.5" customHeight="1">
      <c r="A2109" s="1218">
        <v>44325</v>
      </c>
      <c r="B2109" s="1167" t="s">
        <v>373</v>
      </c>
      <c r="C2109" s="1167" t="s">
        <v>66</v>
      </c>
      <c r="D2109" s="1167">
        <v>43</v>
      </c>
      <c r="E2109" s="1167">
        <v>43</v>
      </c>
      <c r="H2109" s="1167">
        <v>0.5</v>
      </c>
      <c r="J2109" s="1167">
        <v>21.5</v>
      </c>
      <c r="M2109" s="1167">
        <v>1</v>
      </c>
      <c r="O2109" s="1167">
        <v>43</v>
      </c>
      <c r="R2109" s="1167">
        <v>1</v>
      </c>
      <c r="T2109" s="1167">
        <v>43</v>
      </c>
      <c r="U2109" s="1167">
        <v>0</v>
      </c>
      <c r="V2109" s="1167">
        <v>0</v>
      </c>
      <c r="W2109" s="1167">
        <v>2.5</v>
      </c>
      <c r="X2109" s="1167">
        <v>0</v>
      </c>
      <c r="Y2109" s="1167">
        <v>107.5</v>
      </c>
      <c r="Z2109" s="1167">
        <v>0</v>
      </c>
      <c r="AA2109" s="1167">
        <v>0</v>
      </c>
      <c r="AB2109" s="1167">
        <v>5.8000000000000007</v>
      </c>
      <c r="AC2109" s="1167">
        <v>0</v>
      </c>
      <c r="AD2109" s="1167">
        <v>249.40000000000003</v>
      </c>
      <c r="AE2109" s="1167">
        <v>0</v>
      </c>
      <c r="AF2109" s="1167">
        <v>0</v>
      </c>
      <c r="AH2109" s="1167">
        <v>0</v>
      </c>
      <c r="AI2109" s="1167">
        <v>0</v>
      </c>
      <c r="BK2109" s="1167">
        <v>2106</v>
      </c>
    </row>
    <row r="2110" spans="1:63" s="1167" customFormat="1" ht="13.5" customHeight="1">
      <c r="A2110" s="1218">
        <v>44325</v>
      </c>
      <c r="B2110" s="1167" t="s">
        <v>853</v>
      </c>
      <c r="C2110" s="1167" t="s">
        <v>66</v>
      </c>
      <c r="D2110" s="1167">
        <v>30</v>
      </c>
      <c r="E2110" s="1167">
        <v>6</v>
      </c>
      <c r="H2110" s="1167">
        <v>0.5</v>
      </c>
      <c r="J2110" s="1167">
        <v>3</v>
      </c>
      <c r="M2110" s="1167">
        <v>0.5</v>
      </c>
      <c r="O2110" s="1167">
        <v>3</v>
      </c>
      <c r="R2110" s="1167">
        <v>0.5</v>
      </c>
      <c r="T2110" s="1167">
        <v>3</v>
      </c>
      <c r="V2110" s="1167">
        <v>0</v>
      </c>
      <c r="W2110" s="1167">
        <v>1.5</v>
      </c>
      <c r="X2110" s="1167">
        <v>0</v>
      </c>
      <c r="Y2110" s="1167">
        <v>9</v>
      </c>
      <c r="Z2110" s="1167">
        <v>0</v>
      </c>
      <c r="AA2110" s="1167">
        <v>0</v>
      </c>
      <c r="AB2110" s="1167">
        <v>2.5</v>
      </c>
      <c r="AC2110" s="1167">
        <v>0</v>
      </c>
      <c r="AD2110" s="1167">
        <v>15</v>
      </c>
      <c r="AE2110" s="1167">
        <v>0</v>
      </c>
      <c r="AF2110" s="1167">
        <v>0</v>
      </c>
      <c r="AH2110" s="1167">
        <v>0</v>
      </c>
      <c r="AI2110" s="1167">
        <v>0</v>
      </c>
      <c r="BK2110" s="1167">
        <v>2107</v>
      </c>
    </row>
    <row r="2111" spans="1:63" s="1167" customFormat="1" ht="13.5" customHeight="1">
      <c r="A2111" s="1218">
        <v>44325</v>
      </c>
      <c r="B2111" s="1167" t="s">
        <v>176</v>
      </c>
      <c r="C2111" s="1167" t="s">
        <v>389</v>
      </c>
      <c r="D2111" s="1167">
        <v>9</v>
      </c>
      <c r="E2111" s="1167">
        <v>9</v>
      </c>
      <c r="H2111" s="1167">
        <v>0.5</v>
      </c>
      <c r="J2111" s="1167">
        <v>4.5</v>
      </c>
      <c r="K2111" s="1167" t="s">
        <v>887</v>
      </c>
      <c r="M2111" s="1167">
        <v>0.8</v>
      </c>
      <c r="O2111" s="1167">
        <v>7.2</v>
      </c>
      <c r="R2111" s="1167">
        <v>0.7</v>
      </c>
      <c r="T2111" s="1167">
        <v>6.3</v>
      </c>
      <c r="U2111" s="1167">
        <v>0</v>
      </c>
      <c r="V2111" s="1167">
        <v>0</v>
      </c>
      <c r="W2111" s="1167">
        <v>2</v>
      </c>
      <c r="X2111" s="1167">
        <v>0</v>
      </c>
      <c r="Y2111" s="1167">
        <v>18</v>
      </c>
      <c r="Z2111" s="1167">
        <v>0</v>
      </c>
      <c r="AA2111" s="1167">
        <v>0</v>
      </c>
      <c r="AB2111" s="1167">
        <v>12</v>
      </c>
      <c r="AC2111" s="1167">
        <v>0</v>
      </c>
      <c r="AD2111" s="1167">
        <v>108</v>
      </c>
      <c r="AE2111" s="1167">
        <v>0</v>
      </c>
      <c r="AF2111" s="1167">
        <v>0</v>
      </c>
      <c r="AH2111" s="1167">
        <v>0</v>
      </c>
      <c r="AI2111" s="1167">
        <v>0</v>
      </c>
      <c r="BK2111" s="1167">
        <v>2108</v>
      </c>
    </row>
    <row r="2112" spans="1:63" s="1167" customFormat="1" ht="13.5" customHeight="1">
      <c r="A2112" s="1218">
        <v>44325</v>
      </c>
      <c r="B2112" s="1167" t="s">
        <v>158</v>
      </c>
      <c r="C2112" s="1167" t="s">
        <v>66</v>
      </c>
      <c r="D2112" s="1167">
        <v>30</v>
      </c>
      <c r="E2112" s="1167">
        <v>30</v>
      </c>
      <c r="H2112" s="1167">
        <v>0.5</v>
      </c>
      <c r="J2112" s="1167">
        <v>15</v>
      </c>
      <c r="M2112" s="1167">
        <v>0.5</v>
      </c>
      <c r="O2112" s="1167">
        <v>15</v>
      </c>
      <c r="R2112" s="1167">
        <v>0.5</v>
      </c>
      <c r="T2112" s="1167">
        <v>15</v>
      </c>
      <c r="U2112" s="1167">
        <v>0</v>
      </c>
      <c r="V2112" s="1167">
        <v>0</v>
      </c>
      <c r="W2112" s="1167">
        <v>1.5</v>
      </c>
      <c r="X2112" s="1167">
        <v>0</v>
      </c>
      <c r="Y2112" s="1167">
        <v>45</v>
      </c>
      <c r="Z2112" s="1167">
        <v>0</v>
      </c>
      <c r="AA2112" s="1167">
        <v>0</v>
      </c>
      <c r="AB2112" s="1167">
        <v>7.5</v>
      </c>
      <c r="AC2112" s="1167">
        <v>0</v>
      </c>
      <c r="AD2112" s="1167">
        <v>225</v>
      </c>
      <c r="AE2112" s="1167">
        <v>0</v>
      </c>
      <c r="AF2112" s="1167">
        <v>0</v>
      </c>
      <c r="AH2112" s="1167">
        <v>0</v>
      </c>
      <c r="AI2112" s="1167">
        <v>0</v>
      </c>
      <c r="BK2112" s="1167">
        <v>2109</v>
      </c>
    </row>
    <row r="2113" spans="1:63" s="1167" customFormat="1" ht="13.5" customHeight="1">
      <c r="A2113" s="1218">
        <v>44325</v>
      </c>
      <c r="B2113" s="1167" t="s">
        <v>166</v>
      </c>
      <c r="C2113" s="1167" t="s">
        <v>66</v>
      </c>
      <c r="D2113" s="1167">
        <v>30</v>
      </c>
      <c r="E2113" s="1167">
        <v>30</v>
      </c>
      <c r="H2113" s="1167">
        <v>0.1</v>
      </c>
      <c r="J2113" s="1167">
        <v>3</v>
      </c>
      <c r="M2113" s="1167">
        <v>0.2</v>
      </c>
      <c r="O2113" s="1167">
        <v>6</v>
      </c>
      <c r="R2113" s="1167">
        <v>0.2</v>
      </c>
      <c r="T2113" s="1167">
        <v>6</v>
      </c>
      <c r="U2113" s="1167">
        <v>0</v>
      </c>
      <c r="V2113" s="1167">
        <v>0</v>
      </c>
      <c r="W2113" s="1167">
        <v>0.5</v>
      </c>
      <c r="X2113" s="1167">
        <v>0</v>
      </c>
      <c r="Y2113" s="1167">
        <v>15</v>
      </c>
      <c r="Z2113" s="1167">
        <v>0</v>
      </c>
      <c r="AA2113" s="1167">
        <v>0</v>
      </c>
      <c r="AB2113" s="1167">
        <v>0.29999999999999671</v>
      </c>
      <c r="AC2113" s="1167">
        <v>0</v>
      </c>
      <c r="AD2113" s="1167">
        <v>8.9999999999999005</v>
      </c>
      <c r="AE2113" s="1167">
        <v>0</v>
      </c>
      <c r="AF2113" s="1167">
        <v>0</v>
      </c>
      <c r="AG2113" s="1167">
        <v>5</v>
      </c>
      <c r="AH2113" s="1167">
        <v>0</v>
      </c>
      <c r="AI2113" s="1167">
        <v>150</v>
      </c>
      <c r="BK2113" s="1167">
        <v>2110</v>
      </c>
    </row>
    <row r="2114" spans="1:63" s="1167" customFormat="1" ht="13.5" customHeight="1">
      <c r="A2114" s="1218">
        <v>44325</v>
      </c>
      <c r="B2114" s="1167" t="s">
        <v>145</v>
      </c>
      <c r="C2114" s="1167" t="s">
        <v>389</v>
      </c>
      <c r="D2114" s="1167">
        <v>16</v>
      </c>
      <c r="E2114" s="1167">
        <v>16</v>
      </c>
      <c r="H2114" s="1167">
        <v>1</v>
      </c>
      <c r="J2114" s="1167">
        <v>16</v>
      </c>
      <c r="M2114" s="1167">
        <v>1</v>
      </c>
      <c r="O2114" s="1167">
        <v>16</v>
      </c>
      <c r="R2114" s="1167">
        <v>1</v>
      </c>
      <c r="T2114" s="1167">
        <v>16</v>
      </c>
      <c r="U2114" s="1167">
        <v>0</v>
      </c>
      <c r="V2114" s="1167">
        <v>0</v>
      </c>
      <c r="W2114" s="1167">
        <v>3</v>
      </c>
      <c r="X2114" s="1167">
        <v>0</v>
      </c>
      <c r="Y2114" s="1167">
        <v>48</v>
      </c>
      <c r="Z2114" s="1167">
        <v>0</v>
      </c>
      <c r="AA2114" s="1167">
        <v>0</v>
      </c>
      <c r="AB2114" s="1167">
        <v>22</v>
      </c>
      <c r="AC2114" s="1167">
        <v>0</v>
      </c>
      <c r="AD2114" s="1167">
        <v>352</v>
      </c>
      <c r="AE2114" s="1167">
        <v>0</v>
      </c>
      <c r="AF2114" s="1167">
        <v>0</v>
      </c>
      <c r="AH2114" s="1167">
        <v>0</v>
      </c>
      <c r="AI2114" s="1167">
        <v>0</v>
      </c>
      <c r="BK2114" s="1167">
        <v>2111</v>
      </c>
    </row>
    <row r="2115" spans="1:63" s="1167" customFormat="1" ht="13.5" customHeight="1">
      <c r="A2115" s="1218">
        <v>44325</v>
      </c>
      <c r="B2115" s="1167" t="s">
        <v>136</v>
      </c>
      <c r="C2115" s="1167" t="s">
        <v>66</v>
      </c>
      <c r="D2115" s="1167">
        <v>120</v>
      </c>
      <c r="E2115" s="1167">
        <v>120</v>
      </c>
      <c r="H2115" s="1167">
        <v>5</v>
      </c>
      <c r="J2115" s="1167">
        <v>600</v>
      </c>
      <c r="O2115" s="1167">
        <v>0</v>
      </c>
      <c r="P2115" s="1167" t="s">
        <v>883</v>
      </c>
      <c r="T2115" s="1167">
        <v>0</v>
      </c>
      <c r="U2115" s="1167">
        <v>0</v>
      </c>
      <c r="V2115" s="1167">
        <v>0</v>
      </c>
      <c r="W2115" s="1167">
        <v>5</v>
      </c>
      <c r="X2115" s="1167">
        <v>0</v>
      </c>
      <c r="Y2115" s="1167">
        <v>600</v>
      </c>
      <c r="Z2115" s="1167">
        <v>0</v>
      </c>
      <c r="AA2115" s="1167">
        <v>0</v>
      </c>
      <c r="AB2115" s="1167">
        <v>8.5</v>
      </c>
      <c r="AC2115" s="1167">
        <v>0</v>
      </c>
      <c r="AD2115" s="1167">
        <v>1020</v>
      </c>
      <c r="AE2115" s="1167">
        <v>0</v>
      </c>
      <c r="AF2115" s="1167">
        <v>0</v>
      </c>
      <c r="AH2115" s="1167">
        <v>0</v>
      </c>
      <c r="AI2115" s="1167">
        <v>0</v>
      </c>
      <c r="BK2115" s="1167">
        <v>2112</v>
      </c>
    </row>
    <row r="2116" spans="1:63" s="1167" customFormat="1" ht="13.5" customHeight="1">
      <c r="A2116" s="1218">
        <v>44325</v>
      </c>
      <c r="B2116" s="1167" t="s">
        <v>183</v>
      </c>
      <c r="C2116" s="1167" t="s">
        <v>66</v>
      </c>
      <c r="D2116" s="1167">
        <v>30</v>
      </c>
      <c r="E2116" s="1167">
        <v>30</v>
      </c>
      <c r="H2116" s="1167">
        <v>0.1</v>
      </c>
      <c r="J2116" s="1167">
        <v>3</v>
      </c>
      <c r="M2116" s="1167">
        <v>0.2</v>
      </c>
      <c r="O2116" s="1167">
        <v>6</v>
      </c>
      <c r="R2116" s="1167">
        <v>0.2</v>
      </c>
      <c r="T2116" s="1167">
        <v>6</v>
      </c>
      <c r="U2116" s="1167">
        <v>0</v>
      </c>
      <c r="V2116" s="1167">
        <v>0</v>
      </c>
      <c r="W2116" s="1167">
        <v>0.5</v>
      </c>
      <c r="X2116" s="1167">
        <v>0</v>
      </c>
      <c r="Y2116" s="1167">
        <v>15</v>
      </c>
      <c r="Z2116" s="1167">
        <v>0</v>
      </c>
      <c r="AA2116" s="1167">
        <v>0</v>
      </c>
      <c r="AB2116" s="1167">
        <v>1.7999999999999998</v>
      </c>
      <c r="AC2116" s="1167">
        <v>0</v>
      </c>
      <c r="AD2116" s="1167">
        <v>53.999999999999993</v>
      </c>
      <c r="AE2116" s="1167">
        <v>0</v>
      </c>
      <c r="AF2116" s="1167">
        <v>0</v>
      </c>
      <c r="AG2116" s="1167">
        <v>20</v>
      </c>
      <c r="AH2116" s="1167">
        <v>0</v>
      </c>
      <c r="AI2116" s="1167">
        <v>600</v>
      </c>
      <c r="BK2116" s="1167">
        <v>2113</v>
      </c>
    </row>
    <row r="2117" spans="1:63" s="1167" customFormat="1" ht="13.5" customHeight="1">
      <c r="A2117" s="1218">
        <v>44325</v>
      </c>
      <c r="B2117" s="1167" t="s">
        <v>142</v>
      </c>
      <c r="C2117" s="1167" t="s">
        <v>66</v>
      </c>
      <c r="D2117" s="1167">
        <v>35</v>
      </c>
      <c r="E2117" s="1167">
        <v>35</v>
      </c>
      <c r="H2117" s="1167">
        <v>0.1</v>
      </c>
      <c r="J2117" s="1167">
        <v>3.5</v>
      </c>
      <c r="M2117" s="1167">
        <v>0.2</v>
      </c>
      <c r="O2117" s="1167">
        <v>7</v>
      </c>
      <c r="R2117" s="1167">
        <v>0.2</v>
      </c>
      <c r="T2117" s="1167">
        <v>7</v>
      </c>
      <c r="U2117" s="1167">
        <v>0</v>
      </c>
      <c r="V2117" s="1167">
        <v>0</v>
      </c>
      <c r="W2117" s="1167">
        <v>0.5</v>
      </c>
      <c r="X2117" s="1167">
        <v>0</v>
      </c>
      <c r="Y2117" s="1167">
        <v>17.5</v>
      </c>
      <c r="Z2117" s="1167">
        <v>0</v>
      </c>
      <c r="AA2117" s="1167">
        <v>0</v>
      </c>
      <c r="AB2117" s="1167">
        <v>1.799999999999998</v>
      </c>
      <c r="AC2117" s="1167">
        <v>0</v>
      </c>
      <c r="AD2117" s="1167">
        <v>62.999999999999929</v>
      </c>
      <c r="AE2117" s="1167">
        <v>0</v>
      </c>
      <c r="AF2117" s="1167">
        <v>0</v>
      </c>
      <c r="AG2117" s="1167">
        <v>5</v>
      </c>
      <c r="AH2117" s="1167">
        <v>0</v>
      </c>
      <c r="AI2117" s="1167">
        <v>175</v>
      </c>
      <c r="BK2117" s="1167">
        <v>2114</v>
      </c>
    </row>
    <row r="2118" spans="1:63" s="1167" customFormat="1" ht="13.5" customHeight="1">
      <c r="A2118" s="1218">
        <v>44325</v>
      </c>
      <c r="B2118" s="1167" t="s">
        <v>51</v>
      </c>
      <c r="C2118" s="1167" t="s">
        <v>66</v>
      </c>
      <c r="D2118" s="1167">
        <v>100</v>
      </c>
      <c r="E2118" s="1167">
        <v>100</v>
      </c>
      <c r="H2118" s="1167">
        <v>0.5</v>
      </c>
      <c r="J2118" s="1167">
        <v>50</v>
      </c>
      <c r="O2118" s="1167">
        <v>0</v>
      </c>
      <c r="R2118" s="1167">
        <v>0.5</v>
      </c>
      <c r="T2118" s="1167">
        <v>50</v>
      </c>
      <c r="U2118" s="1167">
        <v>0</v>
      </c>
      <c r="V2118" s="1167">
        <v>0</v>
      </c>
      <c r="W2118" s="1167">
        <v>1</v>
      </c>
      <c r="X2118" s="1167">
        <v>0</v>
      </c>
      <c r="Y2118" s="1167">
        <v>100</v>
      </c>
      <c r="Z2118" s="1167">
        <v>0</v>
      </c>
      <c r="AA2118" s="1167">
        <v>0</v>
      </c>
      <c r="AB2118" s="1167">
        <v>3.8999999999999995</v>
      </c>
      <c r="AC2118" s="1167">
        <v>0</v>
      </c>
      <c r="AD2118" s="1167">
        <v>389.99999999999994</v>
      </c>
      <c r="AE2118" s="1167">
        <v>0</v>
      </c>
      <c r="AF2118" s="1167">
        <v>0</v>
      </c>
      <c r="AH2118" s="1167">
        <v>0</v>
      </c>
      <c r="AI2118" s="1167">
        <v>0</v>
      </c>
      <c r="BK2118" s="1167">
        <v>2115</v>
      </c>
    </row>
    <row r="2119" spans="1:63" s="1167" customFormat="1" ht="13.5" customHeight="1">
      <c r="A2119" s="1218">
        <v>44325</v>
      </c>
      <c r="B2119" s="1167" t="s">
        <v>935</v>
      </c>
      <c r="C2119" s="1167" t="s">
        <v>66</v>
      </c>
      <c r="D2119" s="1167">
        <v>50</v>
      </c>
      <c r="E2119" s="1167">
        <v>50</v>
      </c>
      <c r="H2119" s="1167">
        <v>0.3</v>
      </c>
      <c r="J2119" s="1167">
        <v>15</v>
      </c>
      <c r="M2119" s="1167">
        <v>0.6</v>
      </c>
      <c r="O2119" s="1167">
        <v>30</v>
      </c>
      <c r="R2119" s="1167">
        <v>0.6</v>
      </c>
      <c r="T2119" s="1167">
        <v>30</v>
      </c>
      <c r="U2119" s="1167">
        <v>0</v>
      </c>
      <c r="V2119" s="1167">
        <v>0</v>
      </c>
      <c r="W2119" s="1167">
        <v>1.5</v>
      </c>
      <c r="X2119" s="1167">
        <v>0</v>
      </c>
      <c r="Y2119" s="1167">
        <v>75</v>
      </c>
      <c r="Z2119" s="1167">
        <v>0</v>
      </c>
      <c r="AA2119" s="1167">
        <v>0</v>
      </c>
      <c r="AB2119" s="1167">
        <v>2.9000000000000004</v>
      </c>
      <c r="AC2119" s="1167">
        <v>0</v>
      </c>
      <c r="AD2119" s="1167">
        <v>145.00000000000003</v>
      </c>
      <c r="AE2119" s="1167">
        <v>0</v>
      </c>
      <c r="AF2119" s="1167">
        <v>0</v>
      </c>
      <c r="AH2119" s="1167">
        <v>0</v>
      </c>
      <c r="AI2119" s="1167">
        <v>0</v>
      </c>
      <c r="BK2119" s="1167">
        <v>2116</v>
      </c>
    </row>
    <row r="2120" spans="1:63" s="1167" customFormat="1" ht="13.5" customHeight="1">
      <c r="A2120" s="1218">
        <v>44325</v>
      </c>
      <c r="B2120" s="1167" t="s">
        <v>16</v>
      </c>
      <c r="C2120" s="1167" t="s">
        <v>66</v>
      </c>
      <c r="D2120" s="1167">
        <v>140</v>
      </c>
      <c r="E2120" s="1167">
        <v>140</v>
      </c>
      <c r="J2120" s="1167">
        <v>0</v>
      </c>
      <c r="O2120" s="1167">
        <v>0</v>
      </c>
      <c r="Q2120" s="1167">
        <v>6.5</v>
      </c>
      <c r="T2120" s="1167">
        <v>910</v>
      </c>
      <c r="U2120" s="1167">
        <v>0</v>
      </c>
      <c r="V2120" s="1167">
        <v>6.5</v>
      </c>
      <c r="W2120" s="1167">
        <v>0</v>
      </c>
      <c r="X2120" s="1167">
        <v>0</v>
      </c>
      <c r="Y2120" s="1167">
        <v>910</v>
      </c>
      <c r="Z2120" s="1167">
        <v>0</v>
      </c>
      <c r="AA2120" s="1167">
        <v>0</v>
      </c>
      <c r="AB2120" s="1167">
        <v>0</v>
      </c>
      <c r="AC2120" s="1167">
        <v>0</v>
      </c>
      <c r="AD2120" s="1167">
        <v>0</v>
      </c>
      <c r="AE2120" s="1167">
        <v>0</v>
      </c>
      <c r="AF2120" s="1167">
        <v>6.5</v>
      </c>
      <c r="AG2120" s="1167">
        <v>0</v>
      </c>
      <c r="AH2120" s="1167">
        <v>0</v>
      </c>
      <c r="AI2120" s="1167">
        <v>910</v>
      </c>
      <c r="BK2120" s="1167">
        <v>2117</v>
      </c>
    </row>
    <row r="2121" spans="1:63" s="1167" customFormat="1" ht="13.5" customHeight="1">
      <c r="A2121" s="1218">
        <v>44325</v>
      </c>
      <c r="B2121" s="1167" t="s">
        <v>412</v>
      </c>
      <c r="C2121" s="1167" t="s">
        <v>66</v>
      </c>
      <c r="D2121" s="1167">
        <v>83</v>
      </c>
      <c r="E2121" s="1167">
        <v>76</v>
      </c>
      <c r="J2121" s="1167">
        <v>0</v>
      </c>
      <c r="O2121" s="1167">
        <v>0</v>
      </c>
      <c r="Q2121" s="1167">
        <v>14</v>
      </c>
      <c r="T2121" s="1167">
        <v>1064</v>
      </c>
      <c r="U2121" s="1167">
        <v>0</v>
      </c>
      <c r="V2121" s="1167">
        <v>14</v>
      </c>
      <c r="W2121" s="1167">
        <v>0</v>
      </c>
      <c r="X2121" s="1167">
        <v>0</v>
      </c>
      <c r="Y2121" s="1167">
        <v>1064</v>
      </c>
      <c r="Z2121" s="1167">
        <v>0</v>
      </c>
      <c r="AA2121" s="1167">
        <v>0</v>
      </c>
      <c r="AB2121" s="1167">
        <v>0</v>
      </c>
      <c r="AC2121" s="1167">
        <v>0</v>
      </c>
      <c r="AD2121" s="1167">
        <v>0</v>
      </c>
      <c r="AE2121" s="1167">
        <v>0</v>
      </c>
      <c r="AF2121" s="1167">
        <v>14</v>
      </c>
      <c r="AG2121" s="1167">
        <v>0</v>
      </c>
      <c r="AH2121" s="1167">
        <v>0</v>
      </c>
      <c r="AI2121" s="1167">
        <v>1064</v>
      </c>
      <c r="BK2121" s="1167">
        <v>2118</v>
      </c>
    </row>
    <row r="2122" spans="1:63" s="1167" customFormat="1" ht="13.5" customHeight="1">
      <c r="A2122" s="1218">
        <v>44325</v>
      </c>
      <c r="B2122" s="1167" t="s">
        <v>134</v>
      </c>
      <c r="C2122" s="1167" t="s">
        <v>66</v>
      </c>
      <c r="D2122" s="1167">
        <v>39</v>
      </c>
      <c r="E2122" s="1167">
        <v>39</v>
      </c>
      <c r="J2122" s="1167">
        <v>0</v>
      </c>
      <c r="O2122" s="1167">
        <v>0</v>
      </c>
      <c r="Q2122" s="1167">
        <v>15</v>
      </c>
      <c r="S2122" s="1167" t="s">
        <v>888</v>
      </c>
      <c r="T2122" s="1167">
        <v>585</v>
      </c>
      <c r="U2122" s="1167">
        <v>0</v>
      </c>
      <c r="V2122" s="1167">
        <v>15</v>
      </c>
      <c r="W2122" s="1167">
        <v>0</v>
      </c>
      <c r="X2122" s="1167">
        <v>0</v>
      </c>
      <c r="Y2122" s="1167">
        <v>585</v>
      </c>
      <c r="Z2122" s="1167">
        <v>0</v>
      </c>
      <c r="AA2122" s="1167">
        <v>0</v>
      </c>
      <c r="AB2122" s="1167">
        <v>0</v>
      </c>
      <c r="AC2122" s="1167">
        <v>0</v>
      </c>
      <c r="AD2122" s="1167">
        <v>0</v>
      </c>
      <c r="AE2122" s="1167">
        <v>0</v>
      </c>
      <c r="AF2122" s="1167">
        <v>15</v>
      </c>
      <c r="AG2122" s="1167">
        <v>0</v>
      </c>
      <c r="AH2122" s="1167">
        <v>0</v>
      </c>
      <c r="AI2122" s="1167">
        <v>585</v>
      </c>
      <c r="BK2122" s="1167">
        <v>2119</v>
      </c>
    </row>
    <row r="2123" spans="1:63" s="1167" customFormat="1" ht="13.5" customHeight="1">
      <c r="A2123" s="1218">
        <v>44325</v>
      </c>
      <c r="B2123" s="1167" t="s">
        <v>232</v>
      </c>
      <c r="C2123" s="1167" t="s">
        <v>66</v>
      </c>
      <c r="D2123" s="1167">
        <v>160</v>
      </c>
      <c r="E2123" s="1167">
        <v>160</v>
      </c>
      <c r="H2123" s="1167" t="s">
        <v>883</v>
      </c>
      <c r="I2123" s="1167" t="s">
        <v>883</v>
      </c>
      <c r="J2123" s="1167">
        <v>0</v>
      </c>
      <c r="L2123" s="1167">
        <v>5</v>
      </c>
      <c r="O2123" s="1167">
        <v>800</v>
      </c>
      <c r="T2123" s="1167">
        <v>0</v>
      </c>
      <c r="U2123" s="1167">
        <v>0</v>
      </c>
      <c r="V2123" s="1167">
        <v>5</v>
      </c>
      <c r="W2123" s="1167">
        <v>0</v>
      </c>
      <c r="X2123" s="1167">
        <v>0</v>
      </c>
      <c r="Y2123" s="1167">
        <v>800</v>
      </c>
      <c r="Z2123" s="1167">
        <v>0</v>
      </c>
      <c r="AA2123" s="1167">
        <v>0</v>
      </c>
      <c r="AB2123" s="1167">
        <v>0</v>
      </c>
      <c r="AC2123" s="1167">
        <v>0</v>
      </c>
      <c r="AD2123" s="1167">
        <v>0</v>
      </c>
      <c r="AE2123" s="1167">
        <v>0</v>
      </c>
      <c r="AF2123" s="1167">
        <v>5</v>
      </c>
      <c r="AG2123" s="1167">
        <v>0</v>
      </c>
      <c r="AH2123" s="1167">
        <v>0</v>
      </c>
      <c r="AI2123" s="1167">
        <v>800</v>
      </c>
      <c r="BK2123" s="1167">
        <v>2120</v>
      </c>
    </row>
    <row r="2124" spans="1:63" s="1167" customFormat="1" ht="13.5" customHeight="1">
      <c r="A2124" s="1218">
        <v>44325</v>
      </c>
      <c r="B2124" s="1167" t="s">
        <v>931</v>
      </c>
      <c r="C2124" s="1167" t="s">
        <v>66</v>
      </c>
      <c r="D2124" s="1167">
        <v>120</v>
      </c>
      <c r="E2124" s="1167">
        <v>120</v>
      </c>
      <c r="J2124" s="1167">
        <v>0</v>
      </c>
      <c r="L2124" s="1167">
        <v>5</v>
      </c>
      <c r="O2124" s="1167">
        <v>600</v>
      </c>
      <c r="T2124" s="1167">
        <v>0</v>
      </c>
      <c r="U2124" s="1167">
        <v>0</v>
      </c>
      <c r="V2124" s="1167">
        <v>5</v>
      </c>
      <c r="W2124" s="1167">
        <v>0</v>
      </c>
      <c r="X2124" s="1167">
        <v>0</v>
      </c>
      <c r="Y2124" s="1167">
        <v>600</v>
      </c>
      <c r="Z2124" s="1167">
        <v>0</v>
      </c>
      <c r="AA2124" s="1167">
        <v>0</v>
      </c>
      <c r="AB2124" s="1167">
        <v>0</v>
      </c>
      <c r="AC2124" s="1167">
        <v>0</v>
      </c>
      <c r="AD2124" s="1167">
        <v>0</v>
      </c>
      <c r="AE2124" s="1167">
        <v>0</v>
      </c>
      <c r="AF2124" s="1167">
        <v>5</v>
      </c>
      <c r="AG2124" s="1167">
        <v>0</v>
      </c>
      <c r="AH2124" s="1167">
        <v>0</v>
      </c>
      <c r="AI2124" s="1167">
        <v>600</v>
      </c>
      <c r="BK2124" s="1167">
        <v>2121</v>
      </c>
    </row>
    <row r="2125" spans="1:63" s="1167" customFormat="1" ht="13.5" customHeight="1">
      <c r="A2125" s="1218">
        <v>44325</v>
      </c>
      <c r="B2125" s="1167" t="s">
        <v>926</v>
      </c>
      <c r="C2125" s="1167" t="s">
        <v>66</v>
      </c>
      <c r="D2125" s="1167">
        <v>125</v>
      </c>
      <c r="E2125" s="1167">
        <v>125</v>
      </c>
      <c r="G2125" s="1167">
        <v>7</v>
      </c>
      <c r="J2125" s="1167">
        <v>875</v>
      </c>
      <c r="L2125" s="1167">
        <v>12</v>
      </c>
      <c r="O2125" s="1167">
        <v>1500</v>
      </c>
      <c r="T2125" s="1167">
        <v>0</v>
      </c>
      <c r="U2125" s="1167">
        <v>0</v>
      </c>
      <c r="V2125" s="1167">
        <v>19</v>
      </c>
      <c r="W2125" s="1167">
        <v>0</v>
      </c>
      <c r="X2125" s="1167">
        <v>0</v>
      </c>
      <c r="Y2125" s="1167">
        <v>2375</v>
      </c>
      <c r="Z2125" s="1167">
        <v>0</v>
      </c>
      <c r="AA2125" s="1167">
        <v>0</v>
      </c>
      <c r="AB2125" s="1167">
        <v>0</v>
      </c>
      <c r="AC2125" s="1167">
        <v>0</v>
      </c>
      <c r="AD2125" s="1167">
        <v>0</v>
      </c>
      <c r="AE2125" s="1167">
        <v>0</v>
      </c>
      <c r="AF2125" s="1167">
        <v>19</v>
      </c>
      <c r="AG2125" s="1167">
        <v>0</v>
      </c>
      <c r="AH2125" s="1167">
        <v>0</v>
      </c>
      <c r="AI2125" s="1167">
        <v>2375</v>
      </c>
      <c r="BK2125" s="1167">
        <v>2122</v>
      </c>
    </row>
    <row r="2126" spans="1:63" s="1167" customFormat="1" ht="13.5" customHeight="1">
      <c r="A2126" s="1218">
        <v>44325</v>
      </c>
      <c r="B2126" s="1167" t="s">
        <v>168</v>
      </c>
      <c r="C2126" s="1167" t="s">
        <v>66</v>
      </c>
      <c r="D2126" s="1167">
        <v>98</v>
      </c>
      <c r="E2126" s="1167">
        <v>92</v>
      </c>
      <c r="J2126" s="1167">
        <v>0</v>
      </c>
      <c r="L2126" s="1167">
        <v>13</v>
      </c>
      <c r="O2126" s="1167">
        <v>1196</v>
      </c>
      <c r="T2126" s="1167">
        <v>0</v>
      </c>
      <c r="U2126" s="1167">
        <v>0</v>
      </c>
      <c r="V2126" s="1167">
        <v>13</v>
      </c>
      <c r="W2126" s="1167">
        <v>0</v>
      </c>
      <c r="X2126" s="1167">
        <v>0</v>
      </c>
      <c r="Y2126" s="1167">
        <v>1196</v>
      </c>
      <c r="Z2126" s="1167">
        <v>0</v>
      </c>
      <c r="AA2126" s="1167">
        <v>0</v>
      </c>
      <c r="AB2126" s="1167">
        <v>0</v>
      </c>
      <c r="AC2126" s="1167">
        <v>0</v>
      </c>
      <c r="AD2126" s="1167">
        <v>0</v>
      </c>
      <c r="AE2126" s="1167">
        <v>0</v>
      </c>
      <c r="AF2126" s="1167">
        <v>13</v>
      </c>
      <c r="AG2126" s="1167">
        <v>0</v>
      </c>
      <c r="AH2126" s="1167">
        <v>0</v>
      </c>
      <c r="AI2126" s="1167">
        <v>1196</v>
      </c>
      <c r="BK2126" s="1167">
        <v>2123</v>
      </c>
    </row>
    <row r="2127" spans="1:63" s="1167" customFormat="1" ht="13.5" customHeight="1">
      <c r="A2127" s="1218">
        <v>44325</v>
      </c>
      <c r="B2127" s="1167" t="s">
        <v>53</v>
      </c>
      <c r="C2127" s="1167" t="s">
        <v>66</v>
      </c>
      <c r="D2127" s="1167">
        <v>40</v>
      </c>
      <c r="E2127" s="1167">
        <v>38</v>
      </c>
      <c r="J2127" s="1167">
        <v>0</v>
      </c>
      <c r="L2127" s="1167">
        <v>17</v>
      </c>
      <c r="O2127" s="1167">
        <v>646</v>
      </c>
      <c r="T2127" s="1167">
        <v>0</v>
      </c>
      <c r="U2127" s="1167">
        <v>0</v>
      </c>
      <c r="V2127" s="1167">
        <v>17</v>
      </c>
      <c r="W2127" s="1167">
        <v>0</v>
      </c>
      <c r="X2127" s="1167">
        <v>0</v>
      </c>
      <c r="Y2127" s="1167">
        <v>646</v>
      </c>
      <c r="Z2127" s="1167">
        <v>0</v>
      </c>
      <c r="AA2127" s="1167">
        <v>0</v>
      </c>
      <c r="AB2127" s="1167">
        <v>0</v>
      </c>
      <c r="AC2127" s="1167">
        <v>0</v>
      </c>
      <c r="AD2127" s="1167">
        <v>0</v>
      </c>
      <c r="AE2127" s="1167">
        <v>0</v>
      </c>
      <c r="AF2127" s="1167">
        <v>17</v>
      </c>
      <c r="AG2127" s="1167">
        <v>0</v>
      </c>
      <c r="AH2127" s="1167">
        <v>0</v>
      </c>
      <c r="AI2127" s="1167">
        <v>646</v>
      </c>
      <c r="BK2127" s="1167">
        <v>2124</v>
      </c>
    </row>
    <row r="2128" spans="1:63" s="1167" customFormat="1" ht="13.5" customHeight="1">
      <c r="A2128" s="1218">
        <v>44325</v>
      </c>
      <c r="B2128" s="1167" t="s">
        <v>171</v>
      </c>
      <c r="C2128" s="1167" t="s">
        <v>928</v>
      </c>
      <c r="D2128" s="1167">
        <v>215</v>
      </c>
      <c r="E2128" s="1167">
        <v>215</v>
      </c>
      <c r="J2128" s="1167">
        <v>0</v>
      </c>
      <c r="O2128" s="1167">
        <v>0</v>
      </c>
      <c r="Q2128" s="1167">
        <v>4</v>
      </c>
      <c r="T2128" s="1167">
        <v>860</v>
      </c>
      <c r="U2128" s="1167">
        <v>0</v>
      </c>
      <c r="V2128" s="1167">
        <v>4</v>
      </c>
      <c r="W2128" s="1167">
        <v>0</v>
      </c>
      <c r="X2128" s="1167">
        <v>0</v>
      </c>
      <c r="Y2128" s="1167">
        <v>860</v>
      </c>
      <c r="Z2128" s="1167">
        <v>0</v>
      </c>
      <c r="AA2128" s="1167">
        <v>0</v>
      </c>
      <c r="AB2128" s="1167">
        <v>0</v>
      </c>
      <c r="AC2128" s="1167">
        <v>0</v>
      </c>
      <c r="AD2128" s="1167">
        <v>0</v>
      </c>
      <c r="AE2128" s="1167">
        <v>0</v>
      </c>
      <c r="AF2128" s="1167">
        <v>4</v>
      </c>
      <c r="AG2128" s="1167">
        <v>0</v>
      </c>
      <c r="AH2128" s="1167">
        <v>0</v>
      </c>
      <c r="AI2128" s="1167">
        <v>860</v>
      </c>
      <c r="BK2128" s="1167">
        <v>2125</v>
      </c>
    </row>
    <row r="2129" spans="1:63" s="1167" customFormat="1" ht="13.5" customHeight="1">
      <c r="A2129" s="1218">
        <v>44325</v>
      </c>
      <c r="B2129" s="1167" t="s">
        <v>929</v>
      </c>
      <c r="C2129" s="1167" t="s">
        <v>66</v>
      </c>
      <c r="D2129" s="1167">
        <v>40</v>
      </c>
      <c r="E2129" s="1167">
        <v>40</v>
      </c>
      <c r="J2129" s="1167">
        <v>0</v>
      </c>
      <c r="O2129" s="1167">
        <v>0</v>
      </c>
      <c r="Q2129" s="1167">
        <v>8</v>
      </c>
      <c r="T2129" s="1167">
        <v>320</v>
      </c>
      <c r="U2129" s="1167">
        <v>0</v>
      </c>
      <c r="V2129" s="1167">
        <v>8</v>
      </c>
      <c r="W2129" s="1167">
        <v>0</v>
      </c>
      <c r="X2129" s="1167">
        <v>0</v>
      </c>
      <c r="Y2129" s="1167">
        <v>320</v>
      </c>
      <c r="Z2129" s="1167">
        <v>0</v>
      </c>
      <c r="AA2129" s="1167">
        <v>0</v>
      </c>
      <c r="AB2129" s="1167">
        <v>0</v>
      </c>
      <c r="AC2129" s="1167">
        <v>0</v>
      </c>
      <c r="AD2129" s="1167">
        <v>0</v>
      </c>
      <c r="AE2129" s="1167">
        <v>0</v>
      </c>
      <c r="AF2129" s="1167">
        <v>8</v>
      </c>
      <c r="AG2129" s="1167">
        <v>0</v>
      </c>
      <c r="AH2129" s="1167">
        <v>0</v>
      </c>
      <c r="AI2129" s="1167">
        <v>320</v>
      </c>
      <c r="BK2129" s="1167">
        <v>2126</v>
      </c>
    </row>
    <row r="2130" spans="1:63" s="1167" customFormat="1" ht="13.5" customHeight="1">
      <c r="A2130" s="1218">
        <v>44325</v>
      </c>
      <c r="B2130" s="1167" t="s">
        <v>488</v>
      </c>
      <c r="C2130" s="1167" t="s">
        <v>66</v>
      </c>
      <c r="D2130" s="1167">
        <v>110</v>
      </c>
      <c r="E2130" s="1167">
        <v>106</v>
      </c>
      <c r="J2130" s="1167">
        <v>0</v>
      </c>
      <c r="O2130" s="1167">
        <v>0</v>
      </c>
      <c r="T2130" s="1167">
        <v>0</v>
      </c>
      <c r="U2130" s="1167">
        <v>0</v>
      </c>
      <c r="V2130" s="1167">
        <v>0</v>
      </c>
      <c r="W2130" s="1167">
        <v>0</v>
      </c>
      <c r="X2130" s="1167">
        <v>0</v>
      </c>
      <c r="Y2130" s="1167">
        <v>0</v>
      </c>
      <c r="Z2130" s="1167">
        <v>0</v>
      </c>
      <c r="AA2130" s="1167">
        <v>0</v>
      </c>
      <c r="AB2130" s="1167">
        <v>0</v>
      </c>
      <c r="AC2130" s="1167">
        <v>0</v>
      </c>
      <c r="AD2130" s="1167">
        <v>0</v>
      </c>
      <c r="AE2130" s="1167">
        <v>0</v>
      </c>
      <c r="AF2130" s="1167">
        <v>0</v>
      </c>
      <c r="AG2130" s="1167">
        <v>0</v>
      </c>
      <c r="AH2130" s="1167">
        <v>0</v>
      </c>
      <c r="AI2130" s="1167">
        <v>0</v>
      </c>
      <c r="BK2130" s="1167">
        <v>2127</v>
      </c>
    </row>
    <row r="2131" spans="1:63" s="1167" customFormat="1" ht="13.5" customHeight="1">
      <c r="A2131" s="1218">
        <v>44325</v>
      </c>
      <c r="B2131" s="1167" t="s">
        <v>83</v>
      </c>
      <c r="C2131" s="1167" t="s">
        <v>786</v>
      </c>
      <c r="D2131" s="1167">
        <v>10</v>
      </c>
      <c r="E2131" s="1167">
        <v>10</v>
      </c>
      <c r="J2131" s="1167">
        <v>0</v>
      </c>
      <c r="M2131" s="1167">
        <v>20</v>
      </c>
      <c r="O2131" s="1167">
        <v>200</v>
      </c>
      <c r="R2131" s="1167">
        <v>20</v>
      </c>
      <c r="T2131" s="1167">
        <v>200</v>
      </c>
      <c r="U2131" s="1167">
        <v>0</v>
      </c>
      <c r="V2131" s="1167">
        <v>0</v>
      </c>
      <c r="W2131" s="1167">
        <v>40</v>
      </c>
      <c r="X2131" s="1167">
        <v>0</v>
      </c>
      <c r="Y2131" s="1167">
        <v>400</v>
      </c>
      <c r="Z2131" s="1167">
        <v>0</v>
      </c>
      <c r="AA2131" s="1167">
        <v>0</v>
      </c>
      <c r="AB2131" s="1167">
        <v>0</v>
      </c>
      <c r="AC2131" s="1167">
        <v>0</v>
      </c>
      <c r="AD2131" s="1167">
        <v>0</v>
      </c>
      <c r="AE2131" s="1167">
        <v>0</v>
      </c>
      <c r="AF2131" s="1167">
        <v>0</v>
      </c>
      <c r="AG2131" s="1167">
        <v>40</v>
      </c>
      <c r="AH2131" s="1167">
        <v>0</v>
      </c>
      <c r="AI2131" s="1167">
        <v>400</v>
      </c>
      <c r="BK2131" s="1167">
        <v>2128</v>
      </c>
    </row>
    <row r="2132" spans="1:63" s="1167" customFormat="1" ht="13.5" customHeight="1">
      <c r="A2132" s="1218">
        <v>44325</v>
      </c>
      <c r="B2132" s="1167" t="s">
        <v>78</v>
      </c>
      <c r="C2132" s="1167" t="s">
        <v>66</v>
      </c>
      <c r="D2132" s="1167">
        <v>10</v>
      </c>
      <c r="E2132" s="1167">
        <v>7</v>
      </c>
      <c r="J2132" s="1167">
        <v>0</v>
      </c>
      <c r="M2132" s="1167">
        <v>40</v>
      </c>
      <c r="O2132" s="1167">
        <v>280</v>
      </c>
      <c r="R2132" s="1167">
        <v>37</v>
      </c>
      <c r="T2132" s="1167">
        <v>259</v>
      </c>
      <c r="U2132" s="1167">
        <v>0</v>
      </c>
      <c r="V2132" s="1167">
        <v>0</v>
      </c>
      <c r="W2132" s="1167">
        <v>77</v>
      </c>
      <c r="X2132" s="1167">
        <v>0</v>
      </c>
      <c r="Y2132" s="1167">
        <v>539</v>
      </c>
      <c r="Z2132" s="1167">
        <v>0</v>
      </c>
      <c r="AA2132" s="1167">
        <v>0</v>
      </c>
      <c r="AB2132" s="1167">
        <v>0</v>
      </c>
      <c r="AC2132" s="1167">
        <v>0</v>
      </c>
      <c r="AD2132" s="1167">
        <v>0</v>
      </c>
      <c r="AE2132" s="1167">
        <v>0</v>
      </c>
      <c r="AF2132" s="1167">
        <v>0</v>
      </c>
      <c r="AG2132" s="1167">
        <v>77</v>
      </c>
      <c r="AH2132" s="1167">
        <v>0</v>
      </c>
      <c r="AI2132" s="1167">
        <v>539</v>
      </c>
      <c r="BK2132" s="1167">
        <v>2129</v>
      </c>
    </row>
    <row r="2133" spans="1:63" s="1167" customFormat="1" ht="13.5" customHeight="1">
      <c r="A2133" s="1218">
        <v>44325</v>
      </c>
      <c r="B2133" s="1167" t="s">
        <v>17</v>
      </c>
      <c r="C2133" s="1167" t="s">
        <v>66</v>
      </c>
      <c r="D2133" s="1167">
        <v>5</v>
      </c>
      <c r="E2133" s="1167">
        <v>4</v>
      </c>
      <c r="J2133" s="1167">
        <v>0</v>
      </c>
      <c r="O2133" s="1167">
        <v>0</v>
      </c>
      <c r="T2133" s="1167">
        <v>0</v>
      </c>
      <c r="U2133" s="1167">
        <v>0</v>
      </c>
      <c r="V2133" s="1167">
        <v>0</v>
      </c>
      <c r="W2133" s="1167">
        <v>0</v>
      </c>
      <c r="X2133" s="1167">
        <v>0</v>
      </c>
      <c r="Y2133" s="1167">
        <v>0</v>
      </c>
      <c r="Z2133" s="1167">
        <v>0</v>
      </c>
      <c r="AA2133" s="1167">
        <v>0</v>
      </c>
      <c r="AB2133" s="1167">
        <v>0</v>
      </c>
      <c r="AC2133" s="1167">
        <v>0</v>
      </c>
      <c r="AD2133" s="1167">
        <v>0</v>
      </c>
      <c r="AE2133" s="1167">
        <v>0</v>
      </c>
      <c r="AF2133" s="1167">
        <v>0</v>
      </c>
      <c r="AG2133" s="1167">
        <v>0</v>
      </c>
      <c r="AH2133" s="1167">
        <v>0</v>
      </c>
      <c r="AI2133" s="1167">
        <v>0</v>
      </c>
      <c r="BK2133" s="1167">
        <v>2130</v>
      </c>
    </row>
    <row r="2134" spans="1:63" s="1167" customFormat="1" ht="13.5" customHeight="1">
      <c r="A2134" s="1218">
        <v>44325</v>
      </c>
      <c r="B2134" s="1167" t="s">
        <v>478</v>
      </c>
      <c r="C2134" s="1167" t="s">
        <v>66</v>
      </c>
      <c r="D2134" s="1167">
        <v>12</v>
      </c>
      <c r="E2134" s="1167">
        <v>12</v>
      </c>
      <c r="H2134" s="1167">
        <v>20</v>
      </c>
      <c r="J2134" s="1167">
        <v>240</v>
      </c>
      <c r="M2134" s="1167">
        <v>6</v>
      </c>
      <c r="O2134" s="1167">
        <v>72</v>
      </c>
      <c r="T2134" s="1167">
        <v>0</v>
      </c>
      <c r="U2134" s="1167">
        <v>0</v>
      </c>
      <c r="V2134" s="1167">
        <v>0</v>
      </c>
      <c r="W2134" s="1167">
        <v>26</v>
      </c>
      <c r="X2134" s="1167">
        <v>0</v>
      </c>
      <c r="Y2134" s="1167">
        <v>312</v>
      </c>
      <c r="Z2134" s="1167">
        <v>0</v>
      </c>
      <c r="AA2134" s="1167">
        <v>0</v>
      </c>
      <c r="AB2134" s="1167">
        <v>0</v>
      </c>
      <c r="AC2134" s="1167">
        <v>0</v>
      </c>
      <c r="AD2134" s="1167">
        <v>0</v>
      </c>
      <c r="AE2134" s="1167">
        <v>0</v>
      </c>
      <c r="AF2134" s="1167">
        <v>0</v>
      </c>
      <c r="AG2134" s="1167">
        <v>26</v>
      </c>
      <c r="AH2134" s="1167">
        <v>0</v>
      </c>
      <c r="AI2134" s="1167">
        <v>312</v>
      </c>
      <c r="BK2134" s="1167">
        <v>2131</v>
      </c>
    </row>
    <row r="2135" spans="1:63" s="1167" customFormat="1" ht="13.5" customHeight="1">
      <c r="A2135" s="1218">
        <v>44325</v>
      </c>
      <c r="B2135" s="1167" t="s">
        <v>60</v>
      </c>
      <c r="C2135" s="1167" t="s">
        <v>66</v>
      </c>
      <c r="D2135" s="1167">
        <v>20</v>
      </c>
      <c r="E2135" s="1167">
        <v>20</v>
      </c>
      <c r="H2135" s="1167">
        <v>0.5</v>
      </c>
      <c r="J2135" s="1167">
        <v>10</v>
      </c>
      <c r="M2135" s="1167">
        <v>1</v>
      </c>
      <c r="O2135" s="1167">
        <v>20</v>
      </c>
      <c r="R2135" s="1167">
        <v>1</v>
      </c>
      <c r="T2135" s="1167">
        <v>20</v>
      </c>
      <c r="U2135" s="1167">
        <v>0</v>
      </c>
      <c r="V2135" s="1167">
        <v>0</v>
      </c>
      <c r="W2135" s="1167">
        <v>2.5</v>
      </c>
      <c r="X2135" s="1167">
        <v>0</v>
      </c>
      <c r="Y2135" s="1167">
        <v>50</v>
      </c>
      <c r="Z2135" s="1167">
        <v>0</v>
      </c>
      <c r="AA2135" s="1167">
        <v>0</v>
      </c>
      <c r="AB2135" s="1167">
        <v>0</v>
      </c>
      <c r="AC2135" s="1167">
        <v>0</v>
      </c>
      <c r="AD2135" s="1167">
        <v>0</v>
      </c>
      <c r="AE2135" s="1167">
        <v>0</v>
      </c>
      <c r="AF2135" s="1167">
        <v>0</v>
      </c>
      <c r="AG2135" s="1167">
        <v>2.5</v>
      </c>
      <c r="AH2135" s="1167">
        <v>0</v>
      </c>
      <c r="AI2135" s="1167">
        <v>50</v>
      </c>
      <c r="BK2135" s="1167">
        <v>2132</v>
      </c>
    </row>
    <row r="2136" spans="1:63" s="1167" customFormat="1" ht="13.5" customHeight="1">
      <c r="A2136" s="1218">
        <v>44325</v>
      </c>
      <c r="B2136" s="1167" t="s">
        <v>61</v>
      </c>
      <c r="C2136" s="1167" t="s">
        <v>66</v>
      </c>
      <c r="D2136" s="1167">
        <v>20</v>
      </c>
      <c r="E2136" s="1167">
        <v>20</v>
      </c>
      <c r="H2136" s="1167">
        <v>0.5</v>
      </c>
      <c r="J2136" s="1167">
        <v>10</v>
      </c>
      <c r="M2136" s="1167">
        <v>0.8</v>
      </c>
      <c r="O2136" s="1167">
        <v>16</v>
      </c>
      <c r="R2136" s="1167">
        <v>0.7</v>
      </c>
      <c r="T2136" s="1167">
        <v>14</v>
      </c>
      <c r="U2136" s="1167">
        <v>0</v>
      </c>
      <c r="V2136" s="1167">
        <v>0</v>
      </c>
      <c r="W2136" s="1167">
        <v>2</v>
      </c>
      <c r="X2136" s="1167">
        <v>0</v>
      </c>
      <c r="Y2136" s="1167">
        <v>40</v>
      </c>
      <c r="Z2136" s="1167">
        <v>0</v>
      </c>
      <c r="AA2136" s="1167">
        <v>0</v>
      </c>
      <c r="AB2136" s="1167">
        <v>0</v>
      </c>
      <c r="AC2136" s="1167">
        <v>0</v>
      </c>
      <c r="AD2136" s="1167">
        <v>0</v>
      </c>
      <c r="AE2136" s="1167">
        <v>0</v>
      </c>
      <c r="AF2136" s="1167">
        <v>0</v>
      </c>
      <c r="AG2136" s="1167">
        <v>2</v>
      </c>
      <c r="AH2136" s="1167">
        <v>0</v>
      </c>
      <c r="AI2136" s="1167">
        <v>40</v>
      </c>
      <c r="BK2136" s="1167">
        <v>2133</v>
      </c>
    </row>
    <row r="2137" spans="1:63" s="1167" customFormat="1" ht="13.5" customHeight="1">
      <c r="A2137" s="1218">
        <v>44325</v>
      </c>
      <c r="B2137" s="1167" t="s">
        <v>160</v>
      </c>
      <c r="C2137" s="1167" t="s">
        <v>66</v>
      </c>
      <c r="D2137" s="1167">
        <v>14</v>
      </c>
      <c r="E2137" s="1167">
        <v>12</v>
      </c>
      <c r="J2137" s="1167">
        <v>0</v>
      </c>
      <c r="M2137" s="1167">
        <v>4</v>
      </c>
      <c r="O2137" s="1167">
        <v>48</v>
      </c>
      <c r="T2137" s="1167">
        <v>0</v>
      </c>
      <c r="U2137" s="1167">
        <v>0</v>
      </c>
      <c r="V2137" s="1167">
        <v>0</v>
      </c>
      <c r="W2137" s="1167">
        <v>4</v>
      </c>
      <c r="X2137" s="1167">
        <v>0</v>
      </c>
      <c r="Y2137" s="1167">
        <v>48</v>
      </c>
      <c r="Z2137" s="1167">
        <v>0</v>
      </c>
      <c r="AA2137" s="1167">
        <v>0</v>
      </c>
      <c r="AB2137" s="1167">
        <v>0</v>
      </c>
      <c r="AC2137" s="1167">
        <v>0</v>
      </c>
      <c r="AD2137" s="1167">
        <v>0</v>
      </c>
      <c r="AE2137" s="1167">
        <v>0</v>
      </c>
      <c r="AF2137" s="1167">
        <v>0</v>
      </c>
      <c r="AG2137" s="1167">
        <v>4</v>
      </c>
      <c r="AH2137" s="1167">
        <v>0</v>
      </c>
      <c r="AI2137" s="1167">
        <v>48</v>
      </c>
      <c r="BK2137" s="1167">
        <v>2134</v>
      </c>
    </row>
    <row r="2138" spans="1:63" s="1167" customFormat="1" ht="13.5" customHeight="1">
      <c r="A2138" s="1218">
        <v>44325</v>
      </c>
      <c r="B2138" s="1167" t="s">
        <v>161</v>
      </c>
      <c r="C2138" s="1167" t="s">
        <v>389</v>
      </c>
      <c r="D2138" s="1167">
        <v>13</v>
      </c>
      <c r="E2138" s="1167">
        <v>13</v>
      </c>
      <c r="J2138" s="1167">
        <v>0</v>
      </c>
      <c r="O2138" s="1167">
        <v>0</v>
      </c>
      <c r="T2138" s="1167">
        <v>0</v>
      </c>
      <c r="U2138" s="1167">
        <v>0</v>
      </c>
      <c r="V2138" s="1167">
        <v>0</v>
      </c>
      <c r="W2138" s="1167">
        <v>0</v>
      </c>
      <c r="X2138" s="1167">
        <v>0</v>
      </c>
      <c r="Y2138" s="1167">
        <v>0</v>
      </c>
      <c r="Z2138" s="1167">
        <v>0</v>
      </c>
      <c r="AA2138" s="1167">
        <v>0</v>
      </c>
      <c r="AB2138" s="1167">
        <v>0</v>
      </c>
      <c r="AC2138" s="1167">
        <v>0</v>
      </c>
      <c r="AD2138" s="1167">
        <v>0</v>
      </c>
      <c r="AE2138" s="1167">
        <v>0</v>
      </c>
      <c r="AF2138" s="1167">
        <v>0</v>
      </c>
      <c r="AG2138" s="1167">
        <v>0</v>
      </c>
      <c r="AH2138" s="1167">
        <v>0</v>
      </c>
      <c r="AI2138" s="1167">
        <v>0</v>
      </c>
      <c r="BK2138" s="1167">
        <v>2135</v>
      </c>
    </row>
    <row r="2139" spans="1:63" s="1167" customFormat="1" ht="13.5" customHeight="1">
      <c r="A2139" s="1218">
        <v>44325</v>
      </c>
      <c r="B2139" s="1167" t="s">
        <v>896</v>
      </c>
      <c r="C2139" s="1167" t="s">
        <v>66</v>
      </c>
      <c r="D2139" s="1167">
        <v>10</v>
      </c>
      <c r="E2139" s="1167">
        <v>10</v>
      </c>
      <c r="H2139" s="1167">
        <v>5</v>
      </c>
      <c r="J2139" s="1167">
        <v>50</v>
      </c>
      <c r="M2139" s="1167">
        <v>5</v>
      </c>
      <c r="O2139" s="1167">
        <v>50</v>
      </c>
      <c r="R2139" s="1167">
        <v>5</v>
      </c>
      <c r="T2139" s="1167">
        <v>50</v>
      </c>
      <c r="U2139" s="1167">
        <v>0</v>
      </c>
      <c r="V2139" s="1167">
        <v>0</v>
      </c>
      <c r="W2139" s="1167">
        <v>15</v>
      </c>
      <c r="X2139" s="1167">
        <v>0</v>
      </c>
      <c r="Y2139" s="1167">
        <v>150</v>
      </c>
      <c r="Z2139" s="1167">
        <v>0</v>
      </c>
      <c r="AA2139" s="1167">
        <v>0</v>
      </c>
      <c r="AB2139" s="1167">
        <v>0</v>
      </c>
      <c r="AC2139" s="1167">
        <v>0</v>
      </c>
      <c r="AD2139" s="1167">
        <v>0</v>
      </c>
      <c r="AE2139" s="1167">
        <v>0</v>
      </c>
      <c r="AF2139" s="1167">
        <v>0</v>
      </c>
      <c r="AG2139" s="1167">
        <v>15</v>
      </c>
      <c r="AH2139" s="1167">
        <v>0</v>
      </c>
      <c r="AI2139" s="1167">
        <v>150</v>
      </c>
      <c r="BK2139" s="1167">
        <v>2136</v>
      </c>
    </row>
    <row r="2140" spans="1:63" s="1167" customFormat="1" ht="13.5" customHeight="1">
      <c r="A2140" s="1218">
        <v>44325</v>
      </c>
      <c r="B2140" s="1167" t="s">
        <v>893</v>
      </c>
      <c r="C2140" s="1167" t="s">
        <v>66</v>
      </c>
      <c r="D2140" s="1167">
        <v>25</v>
      </c>
      <c r="E2140" s="1167">
        <v>25</v>
      </c>
      <c r="J2140" s="1167">
        <v>0</v>
      </c>
      <c r="M2140" s="1167">
        <v>5</v>
      </c>
      <c r="O2140" s="1167">
        <v>125</v>
      </c>
      <c r="T2140" s="1167">
        <v>0</v>
      </c>
      <c r="U2140" s="1167">
        <v>0</v>
      </c>
      <c r="V2140" s="1167">
        <v>0</v>
      </c>
      <c r="W2140" s="1167">
        <v>5</v>
      </c>
      <c r="X2140" s="1167">
        <v>0</v>
      </c>
      <c r="Y2140" s="1167">
        <v>125</v>
      </c>
      <c r="Z2140" s="1167">
        <v>0</v>
      </c>
      <c r="AA2140" s="1167">
        <v>0</v>
      </c>
      <c r="AB2140" s="1167">
        <v>0</v>
      </c>
      <c r="AC2140" s="1167">
        <v>0</v>
      </c>
      <c r="AD2140" s="1167">
        <v>0</v>
      </c>
      <c r="AE2140" s="1167">
        <v>0</v>
      </c>
      <c r="AF2140" s="1167">
        <v>0</v>
      </c>
      <c r="AG2140" s="1167">
        <v>5</v>
      </c>
      <c r="AH2140" s="1167">
        <v>0</v>
      </c>
      <c r="AI2140" s="1167">
        <v>125</v>
      </c>
      <c r="BK2140" s="1167">
        <v>2137</v>
      </c>
    </row>
    <row r="2141" spans="1:63" s="1167" customFormat="1" ht="13.5" customHeight="1">
      <c r="A2141" s="1218">
        <v>44325</v>
      </c>
      <c r="B2141" s="1167" t="s">
        <v>126</v>
      </c>
      <c r="C2141" s="1167" t="s">
        <v>66</v>
      </c>
      <c r="D2141" s="1167">
        <v>15</v>
      </c>
      <c r="E2141" s="1167">
        <v>15</v>
      </c>
      <c r="J2141" s="1167">
        <v>0</v>
      </c>
      <c r="M2141" s="1167">
        <v>7</v>
      </c>
      <c r="O2141" s="1167">
        <v>105</v>
      </c>
      <c r="T2141" s="1167">
        <v>0</v>
      </c>
      <c r="U2141" s="1167">
        <v>0</v>
      </c>
      <c r="V2141" s="1167">
        <v>0</v>
      </c>
      <c r="W2141" s="1167">
        <v>7</v>
      </c>
      <c r="X2141" s="1167">
        <v>0</v>
      </c>
      <c r="Y2141" s="1167">
        <v>105</v>
      </c>
      <c r="Z2141" s="1167">
        <v>0</v>
      </c>
      <c r="AA2141" s="1167">
        <v>0</v>
      </c>
      <c r="AB2141" s="1167">
        <v>0</v>
      </c>
      <c r="AC2141" s="1167">
        <v>0</v>
      </c>
      <c r="AD2141" s="1167">
        <v>0</v>
      </c>
      <c r="AE2141" s="1167">
        <v>0</v>
      </c>
      <c r="AF2141" s="1167">
        <v>0</v>
      </c>
      <c r="AG2141" s="1167">
        <v>7</v>
      </c>
      <c r="AH2141" s="1167">
        <v>0</v>
      </c>
      <c r="AI2141" s="1167">
        <v>105</v>
      </c>
      <c r="BK2141" s="1167">
        <v>2138</v>
      </c>
    </row>
    <row r="2142" spans="1:63" s="1167" customFormat="1" ht="13.5" customHeight="1">
      <c r="A2142" s="1218">
        <v>44325</v>
      </c>
      <c r="B2142" s="1167" t="s">
        <v>918</v>
      </c>
      <c r="C2142" s="1167" t="s">
        <v>66</v>
      </c>
      <c r="D2142" s="1167">
        <v>15</v>
      </c>
      <c r="E2142" s="1167">
        <v>15</v>
      </c>
      <c r="J2142" s="1167">
        <v>0</v>
      </c>
      <c r="O2142" s="1167">
        <v>0</v>
      </c>
      <c r="T2142" s="1167">
        <v>0</v>
      </c>
      <c r="U2142" s="1167">
        <v>0</v>
      </c>
      <c r="V2142" s="1167">
        <v>0</v>
      </c>
      <c r="W2142" s="1167">
        <v>0</v>
      </c>
      <c r="X2142" s="1167">
        <v>0</v>
      </c>
      <c r="Y2142" s="1167">
        <v>0</v>
      </c>
      <c r="Z2142" s="1167">
        <v>0</v>
      </c>
      <c r="AA2142" s="1167">
        <v>0</v>
      </c>
      <c r="AB2142" s="1167">
        <v>0</v>
      </c>
      <c r="AC2142" s="1167">
        <v>0</v>
      </c>
      <c r="AD2142" s="1167">
        <v>0</v>
      </c>
      <c r="AE2142" s="1167">
        <v>0</v>
      </c>
      <c r="AF2142" s="1167">
        <v>0</v>
      </c>
      <c r="AG2142" s="1167">
        <v>0</v>
      </c>
      <c r="AH2142" s="1167">
        <v>0</v>
      </c>
      <c r="AI2142" s="1167">
        <v>0</v>
      </c>
      <c r="BK2142" s="1167">
        <v>2139</v>
      </c>
    </row>
    <row r="2143" spans="1:63" s="1167" customFormat="1" ht="13.5" customHeight="1">
      <c r="A2143" s="1218">
        <v>44325</v>
      </c>
      <c r="B2143" s="1167" t="s">
        <v>64</v>
      </c>
      <c r="C2143" s="1167" t="s">
        <v>66</v>
      </c>
      <c r="D2143" s="1167">
        <v>13</v>
      </c>
      <c r="E2143" s="1167">
        <v>13</v>
      </c>
      <c r="J2143" s="1167">
        <v>0</v>
      </c>
      <c r="O2143" s="1167">
        <v>0</v>
      </c>
      <c r="T2143" s="1167">
        <v>0</v>
      </c>
      <c r="U2143" s="1167">
        <v>0</v>
      </c>
      <c r="V2143" s="1167">
        <v>0</v>
      </c>
      <c r="W2143" s="1167">
        <v>0</v>
      </c>
      <c r="X2143" s="1167">
        <v>0</v>
      </c>
      <c r="Y2143" s="1167">
        <v>0</v>
      </c>
      <c r="Z2143" s="1167">
        <v>0</v>
      </c>
      <c r="AA2143" s="1167">
        <v>0</v>
      </c>
      <c r="AB2143" s="1167">
        <v>0</v>
      </c>
      <c r="AC2143" s="1167">
        <v>0</v>
      </c>
      <c r="AD2143" s="1167">
        <v>0</v>
      </c>
      <c r="AE2143" s="1167">
        <v>0</v>
      </c>
      <c r="AF2143" s="1167">
        <v>0</v>
      </c>
      <c r="AG2143" s="1167">
        <v>0</v>
      </c>
      <c r="AH2143" s="1167">
        <v>0</v>
      </c>
      <c r="AI2143" s="1167">
        <v>0</v>
      </c>
      <c r="BK2143" s="1167">
        <v>2140</v>
      </c>
    </row>
    <row r="2144" spans="1:63" s="1167" customFormat="1" ht="13.5" customHeight="1">
      <c r="A2144" s="1218">
        <v>44325</v>
      </c>
      <c r="B2144" s="1167" t="s">
        <v>511</v>
      </c>
      <c r="C2144" s="1167" t="s">
        <v>66</v>
      </c>
      <c r="D2144" s="1167">
        <v>20</v>
      </c>
      <c r="E2144" s="1167">
        <v>15</v>
      </c>
      <c r="J2144" s="1167">
        <v>0</v>
      </c>
      <c r="O2144" s="1167">
        <v>0</v>
      </c>
      <c r="R2144" s="1167">
        <v>2</v>
      </c>
      <c r="T2144" s="1167">
        <v>30</v>
      </c>
      <c r="U2144" s="1167">
        <v>0</v>
      </c>
      <c r="V2144" s="1167">
        <v>0</v>
      </c>
      <c r="W2144" s="1167">
        <v>2</v>
      </c>
      <c r="X2144" s="1167">
        <v>0</v>
      </c>
      <c r="Y2144" s="1167">
        <v>30</v>
      </c>
      <c r="Z2144" s="1167">
        <v>0</v>
      </c>
      <c r="AA2144" s="1167">
        <v>0</v>
      </c>
      <c r="AB2144" s="1167">
        <v>0</v>
      </c>
      <c r="AC2144" s="1167">
        <v>0</v>
      </c>
      <c r="AD2144" s="1167">
        <v>0</v>
      </c>
      <c r="AE2144" s="1167">
        <v>0</v>
      </c>
      <c r="AF2144" s="1167">
        <v>0</v>
      </c>
      <c r="AG2144" s="1167">
        <v>2</v>
      </c>
      <c r="AH2144" s="1167">
        <v>0</v>
      </c>
      <c r="AI2144" s="1167">
        <v>30</v>
      </c>
      <c r="BK2144" s="1167">
        <v>2141</v>
      </c>
    </row>
    <row r="2145" spans="1:63" s="1167" customFormat="1" ht="13.5" customHeight="1">
      <c r="A2145" s="1218">
        <v>44325</v>
      </c>
      <c r="B2145" s="1167" t="s">
        <v>895</v>
      </c>
      <c r="C2145" s="1167" t="s">
        <v>66</v>
      </c>
      <c r="D2145" s="1167">
        <v>8</v>
      </c>
      <c r="E2145" s="1167">
        <v>8</v>
      </c>
      <c r="J2145" s="1167">
        <v>0</v>
      </c>
      <c r="M2145" s="1167">
        <v>6</v>
      </c>
      <c r="O2145" s="1167">
        <v>48</v>
      </c>
      <c r="T2145" s="1167">
        <v>0</v>
      </c>
      <c r="U2145" s="1167">
        <v>0</v>
      </c>
      <c r="V2145" s="1167">
        <v>0</v>
      </c>
      <c r="W2145" s="1167">
        <v>6</v>
      </c>
      <c r="X2145" s="1167">
        <v>0</v>
      </c>
      <c r="Y2145" s="1167">
        <v>48</v>
      </c>
      <c r="Z2145" s="1167">
        <v>0</v>
      </c>
      <c r="AA2145" s="1167">
        <v>0</v>
      </c>
      <c r="AB2145" s="1167">
        <v>0</v>
      </c>
      <c r="AC2145" s="1167">
        <v>0</v>
      </c>
      <c r="AD2145" s="1167">
        <v>0</v>
      </c>
      <c r="AE2145" s="1167">
        <v>0</v>
      </c>
      <c r="AF2145" s="1167">
        <v>0</v>
      </c>
      <c r="AG2145" s="1167">
        <v>6</v>
      </c>
      <c r="AH2145" s="1167">
        <v>0</v>
      </c>
      <c r="AI2145" s="1167">
        <v>48</v>
      </c>
      <c r="BK2145" s="1167">
        <v>2142</v>
      </c>
    </row>
    <row r="2146" spans="1:63" s="1167" customFormat="1" ht="13.5" customHeight="1">
      <c r="A2146" s="1218">
        <v>44325</v>
      </c>
      <c r="B2146" s="1167" t="s">
        <v>512</v>
      </c>
      <c r="C2146" s="1167" t="s">
        <v>66</v>
      </c>
      <c r="D2146" s="1167">
        <v>20</v>
      </c>
      <c r="E2146" s="1167">
        <v>20</v>
      </c>
      <c r="J2146" s="1167">
        <v>0</v>
      </c>
      <c r="O2146" s="1167">
        <v>0</v>
      </c>
      <c r="R2146" s="1167">
        <v>3</v>
      </c>
      <c r="T2146" s="1167">
        <v>60</v>
      </c>
      <c r="U2146" s="1167">
        <v>0</v>
      </c>
      <c r="V2146" s="1167">
        <v>0</v>
      </c>
      <c r="W2146" s="1167">
        <v>3</v>
      </c>
      <c r="X2146" s="1167">
        <v>0</v>
      </c>
      <c r="Y2146" s="1167">
        <v>60</v>
      </c>
      <c r="Z2146" s="1167">
        <v>0</v>
      </c>
      <c r="AA2146" s="1167">
        <v>0</v>
      </c>
      <c r="AB2146" s="1167">
        <v>0</v>
      </c>
      <c r="AC2146" s="1167">
        <v>0</v>
      </c>
      <c r="AD2146" s="1167">
        <v>0</v>
      </c>
      <c r="AE2146" s="1167">
        <v>0</v>
      </c>
      <c r="AF2146" s="1167">
        <v>0</v>
      </c>
      <c r="AG2146" s="1167">
        <v>3</v>
      </c>
      <c r="AH2146" s="1167">
        <v>0</v>
      </c>
      <c r="AI2146" s="1167">
        <v>60</v>
      </c>
      <c r="BK2146" s="1167">
        <v>2143</v>
      </c>
    </row>
    <row r="2147" spans="1:63" s="1167" customFormat="1" ht="13.5" customHeight="1">
      <c r="A2147" s="1218">
        <v>44325</v>
      </c>
      <c r="B2147" s="1167" t="s">
        <v>636</v>
      </c>
      <c r="C2147" s="1167" t="s">
        <v>66</v>
      </c>
      <c r="D2147" s="1167">
        <v>10</v>
      </c>
      <c r="E2147" s="1167">
        <v>10</v>
      </c>
      <c r="J2147" s="1167">
        <v>0</v>
      </c>
      <c r="M2147" s="1167">
        <v>0.5</v>
      </c>
      <c r="O2147" s="1167">
        <v>5</v>
      </c>
      <c r="R2147" s="1167">
        <v>0.5</v>
      </c>
      <c r="T2147" s="1167">
        <v>5</v>
      </c>
      <c r="U2147" s="1167">
        <v>0</v>
      </c>
      <c r="V2147" s="1167">
        <v>0</v>
      </c>
      <c r="W2147" s="1167">
        <v>1</v>
      </c>
      <c r="X2147" s="1167">
        <v>0</v>
      </c>
      <c r="Y2147" s="1167">
        <v>10</v>
      </c>
      <c r="Z2147" s="1167">
        <v>0</v>
      </c>
      <c r="AA2147" s="1167">
        <v>0</v>
      </c>
      <c r="AB2147" s="1167">
        <v>0</v>
      </c>
      <c r="AC2147" s="1167">
        <v>0</v>
      </c>
      <c r="AD2147" s="1167">
        <v>0</v>
      </c>
      <c r="AE2147" s="1167">
        <v>0</v>
      </c>
      <c r="AF2147" s="1167">
        <v>0</v>
      </c>
      <c r="AG2147" s="1167">
        <v>1</v>
      </c>
      <c r="AH2147" s="1167">
        <v>0</v>
      </c>
      <c r="AI2147" s="1167">
        <v>10</v>
      </c>
      <c r="BK2147" s="1167">
        <v>2144</v>
      </c>
    </row>
    <row r="2148" spans="1:63" s="1167" customFormat="1" ht="13.5" customHeight="1">
      <c r="A2148" s="1218">
        <v>44326</v>
      </c>
      <c r="B2148" s="1167" t="s">
        <v>229</v>
      </c>
      <c r="C2148" s="1167" t="s">
        <v>66</v>
      </c>
      <c r="D2148" s="1167">
        <v>2</v>
      </c>
      <c r="E2148" s="1167">
        <v>2</v>
      </c>
      <c r="F2148" s="1167">
        <v>50</v>
      </c>
      <c r="J2148" s="1167">
        <v>100</v>
      </c>
      <c r="K2148" s="1167">
        <v>70</v>
      </c>
      <c r="O2148" s="1167">
        <v>140</v>
      </c>
      <c r="P2148" s="1167">
        <v>70</v>
      </c>
      <c r="T2148" s="1167">
        <v>140</v>
      </c>
      <c r="U2148" s="1167">
        <v>190</v>
      </c>
      <c r="V2148" s="1167">
        <v>0</v>
      </c>
      <c r="W2148" s="1167">
        <v>0</v>
      </c>
      <c r="X2148" s="1167">
        <v>0</v>
      </c>
      <c r="Y2148" s="1167">
        <v>380</v>
      </c>
      <c r="Z2148" s="1167">
        <v>7126</v>
      </c>
      <c r="AA2148" s="1167">
        <v>0</v>
      </c>
      <c r="AB2148" s="1167">
        <v>0</v>
      </c>
      <c r="AC2148" s="1167">
        <v>0</v>
      </c>
      <c r="AD2148" s="1167">
        <v>14252</v>
      </c>
      <c r="AI2148" s="1167">
        <v>0</v>
      </c>
      <c r="AJ2148" s="1167">
        <v>177</v>
      </c>
      <c r="AK2148" s="1167">
        <v>14</v>
      </c>
      <c r="AM2148" s="1167">
        <v>177</v>
      </c>
      <c r="AN2148" s="1167">
        <v>32</v>
      </c>
      <c r="AO2148" s="1167">
        <v>0.16</v>
      </c>
      <c r="AP2148" s="1167">
        <v>177</v>
      </c>
      <c r="AQ2148" s="1167">
        <v>32</v>
      </c>
      <c r="AR2148" s="1167">
        <v>0.28999999999999998</v>
      </c>
      <c r="AS2148" s="1167">
        <v>20</v>
      </c>
      <c r="AT2148" s="1167">
        <v>14</v>
      </c>
      <c r="AV2148" s="1167">
        <v>20</v>
      </c>
      <c r="AW2148" s="1167">
        <v>24</v>
      </c>
      <c r="AX2148" s="1167">
        <v>0.16</v>
      </c>
      <c r="AY2148" s="1167">
        <v>20</v>
      </c>
      <c r="AZ2148" s="1167">
        <v>24</v>
      </c>
      <c r="BA2148" s="1167">
        <v>0.26</v>
      </c>
      <c r="BG2148" s="1167">
        <v>17312.199999999997</v>
      </c>
      <c r="BH2148" s="1167">
        <v>145</v>
      </c>
      <c r="BI2148" s="1167">
        <v>22.079999999999558</v>
      </c>
      <c r="BK2148" s="1167">
        <v>2145</v>
      </c>
    </row>
    <row r="2149" spans="1:63" s="1167" customFormat="1" ht="13.5" customHeight="1">
      <c r="A2149" s="1218">
        <v>44326</v>
      </c>
      <c r="B2149" s="1167" t="s">
        <v>848</v>
      </c>
      <c r="C2149" s="1167" t="s">
        <v>66</v>
      </c>
      <c r="D2149" s="1167">
        <v>2</v>
      </c>
      <c r="E2149" s="1167">
        <v>2</v>
      </c>
      <c r="J2149" s="1167">
        <v>0</v>
      </c>
      <c r="O2149" s="1167">
        <v>0</v>
      </c>
      <c r="T2149" s="1167">
        <v>0</v>
      </c>
      <c r="U2149" s="1167">
        <v>0</v>
      </c>
      <c r="V2149" s="1167">
        <v>0</v>
      </c>
      <c r="W2149" s="1167">
        <v>0</v>
      </c>
      <c r="X2149" s="1167">
        <v>0</v>
      </c>
      <c r="Y2149" s="1167">
        <v>0</v>
      </c>
      <c r="Z2149" s="1167">
        <v>1980</v>
      </c>
      <c r="AA2149" s="1167">
        <v>0</v>
      </c>
      <c r="AB2149" s="1167">
        <v>0</v>
      </c>
      <c r="AC2149" s="1167">
        <v>0</v>
      </c>
      <c r="AD2149" s="1167">
        <v>3960</v>
      </c>
      <c r="AI2149" s="1167">
        <v>0</v>
      </c>
      <c r="BK2149" s="1167">
        <v>2146</v>
      </c>
    </row>
    <row r="2150" spans="1:63" s="1167" customFormat="1" ht="13.5" customHeight="1">
      <c r="A2150" s="1218">
        <v>44326</v>
      </c>
      <c r="B2150" s="1167" t="s">
        <v>202</v>
      </c>
      <c r="C2150" s="1167" t="s">
        <v>66</v>
      </c>
      <c r="D2150" s="1167">
        <v>12.6</v>
      </c>
      <c r="E2150" s="1167">
        <v>12.6</v>
      </c>
      <c r="F2150" s="1167">
        <v>33</v>
      </c>
      <c r="J2150" s="1167">
        <v>415.8</v>
      </c>
      <c r="K2150" s="1167">
        <v>56</v>
      </c>
      <c r="O2150" s="1167">
        <v>705.6</v>
      </c>
      <c r="P2150" s="1167">
        <v>56</v>
      </c>
      <c r="T2150" s="1167">
        <v>705.6</v>
      </c>
      <c r="U2150" s="1167">
        <v>145</v>
      </c>
      <c r="V2150" s="1167">
        <v>0</v>
      </c>
      <c r="W2150" s="1167">
        <v>0</v>
      </c>
      <c r="X2150" s="1167">
        <v>0</v>
      </c>
      <c r="Y2150" s="1167">
        <v>1827</v>
      </c>
      <c r="Z2150" s="1167">
        <v>1981</v>
      </c>
      <c r="AA2150" s="1167">
        <v>0</v>
      </c>
      <c r="AB2150" s="1167">
        <v>0</v>
      </c>
      <c r="AC2150" s="1167">
        <v>0</v>
      </c>
      <c r="AD2150" s="1167">
        <v>24960.6</v>
      </c>
      <c r="AI2150" s="1167">
        <v>0</v>
      </c>
      <c r="BK2150" s="1167">
        <v>2147</v>
      </c>
    </row>
    <row r="2151" spans="1:63" s="1167" customFormat="1" ht="13.5" customHeight="1">
      <c r="A2151" s="1218">
        <v>44326</v>
      </c>
      <c r="B2151" s="1167" t="s">
        <v>850</v>
      </c>
      <c r="C2151" s="1167" t="s">
        <v>389</v>
      </c>
      <c r="D2151" s="1167">
        <v>10</v>
      </c>
      <c r="E2151" s="1167">
        <v>10</v>
      </c>
      <c r="J2151" s="1167">
        <v>0</v>
      </c>
      <c r="M2151" s="1167">
        <v>0.5</v>
      </c>
      <c r="O2151" s="1167">
        <v>5</v>
      </c>
      <c r="R2151" s="1167">
        <v>0.5</v>
      </c>
      <c r="T2151" s="1167">
        <v>5</v>
      </c>
      <c r="U2151" s="1167">
        <v>0</v>
      </c>
      <c r="V2151" s="1167">
        <v>0</v>
      </c>
      <c r="W2151" s="1167">
        <v>1</v>
      </c>
      <c r="X2151" s="1167">
        <v>0</v>
      </c>
      <c r="Y2151" s="1167">
        <v>10</v>
      </c>
      <c r="Z2151" s="1167">
        <v>0</v>
      </c>
      <c r="AA2151" s="1167">
        <v>0</v>
      </c>
      <c r="AB2151" s="1167">
        <v>16</v>
      </c>
      <c r="AC2151" s="1167">
        <v>0</v>
      </c>
      <c r="AD2151" s="1167">
        <v>160</v>
      </c>
      <c r="AI2151" s="1167">
        <v>0</v>
      </c>
      <c r="BK2151" s="1167">
        <v>2148</v>
      </c>
    </row>
    <row r="2152" spans="1:63" s="1167" customFormat="1" ht="13.5" customHeight="1">
      <c r="A2152" s="1218">
        <v>44326</v>
      </c>
      <c r="B2152" s="1167" t="s">
        <v>851</v>
      </c>
      <c r="C2152" s="1167" t="s">
        <v>389</v>
      </c>
      <c r="D2152" s="1167">
        <v>30</v>
      </c>
      <c r="E2152" s="1167">
        <v>25</v>
      </c>
      <c r="G2152" s="1167">
        <v>2</v>
      </c>
      <c r="J2152" s="1167">
        <v>50</v>
      </c>
      <c r="L2152" s="1167">
        <v>3</v>
      </c>
      <c r="O2152" s="1167">
        <v>75</v>
      </c>
      <c r="Q2152" s="1167">
        <v>3</v>
      </c>
      <c r="T2152" s="1167">
        <v>75</v>
      </c>
      <c r="U2152" s="1167">
        <v>0</v>
      </c>
      <c r="V2152" s="1167">
        <v>8</v>
      </c>
      <c r="W2152" s="1167">
        <v>0</v>
      </c>
      <c r="X2152" s="1167">
        <v>0</v>
      </c>
      <c r="Y2152" s="1167">
        <v>200</v>
      </c>
      <c r="Z2152" s="1167">
        <v>0</v>
      </c>
      <c r="AA2152" s="1167">
        <v>27.5</v>
      </c>
      <c r="AB2152" s="1167">
        <v>0</v>
      </c>
      <c r="AC2152" s="1167">
        <v>0</v>
      </c>
      <c r="AD2152" s="1167">
        <v>687.5</v>
      </c>
      <c r="AI2152" s="1167">
        <v>0</v>
      </c>
      <c r="BK2152" s="1167">
        <v>2149</v>
      </c>
    </row>
    <row r="2153" spans="1:63" s="1167" customFormat="1" ht="13.5" customHeight="1">
      <c r="A2153" s="1218">
        <v>44326</v>
      </c>
      <c r="B2153" s="1167" t="s">
        <v>496</v>
      </c>
      <c r="C2153" s="1167" t="s">
        <v>852</v>
      </c>
      <c r="D2153" s="1167">
        <v>42</v>
      </c>
      <c r="E2153" s="1167">
        <v>42</v>
      </c>
      <c r="H2153" s="1167">
        <v>0.4</v>
      </c>
      <c r="J2153" s="1167">
        <v>16.8</v>
      </c>
      <c r="M2153" s="1167">
        <v>0.8</v>
      </c>
      <c r="O2153" s="1167">
        <v>33.6</v>
      </c>
      <c r="R2153" s="1167">
        <v>0.8</v>
      </c>
      <c r="T2153" s="1167">
        <v>33.6</v>
      </c>
      <c r="U2153" s="1167">
        <v>0</v>
      </c>
      <c r="V2153" s="1167">
        <v>0</v>
      </c>
      <c r="W2153" s="1167">
        <v>2</v>
      </c>
      <c r="X2153" s="1167">
        <v>0</v>
      </c>
      <c r="Y2153" s="1167">
        <v>84</v>
      </c>
      <c r="Z2153" s="1167">
        <v>0</v>
      </c>
      <c r="AA2153" s="1167">
        <v>0</v>
      </c>
      <c r="AB2153" s="1167">
        <v>21.3</v>
      </c>
      <c r="AC2153" s="1167">
        <v>0</v>
      </c>
      <c r="AD2153" s="1167">
        <v>894.6</v>
      </c>
      <c r="AI2153" s="1167">
        <v>0</v>
      </c>
      <c r="BK2153" s="1167">
        <v>2150</v>
      </c>
    </row>
    <row r="2154" spans="1:63" s="1167" customFormat="1" ht="13.5" customHeight="1">
      <c r="A2154" s="1218">
        <v>44326</v>
      </c>
      <c r="B2154" s="1167" t="s">
        <v>43</v>
      </c>
      <c r="C2154" s="1167" t="s">
        <v>66</v>
      </c>
      <c r="D2154" s="1167">
        <v>3.5</v>
      </c>
      <c r="E2154" s="1167">
        <v>3.5</v>
      </c>
      <c r="H2154" s="1167">
        <v>1</v>
      </c>
      <c r="J2154" s="1167">
        <v>3.5</v>
      </c>
      <c r="M2154" s="1167">
        <v>1</v>
      </c>
      <c r="O2154" s="1167">
        <v>3.5</v>
      </c>
      <c r="P2154" s="1167" t="s">
        <v>883</v>
      </c>
      <c r="R2154" s="1167">
        <v>1</v>
      </c>
      <c r="T2154" s="1167">
        <v>3.5</v>
      </c>
      <c r="U2154" s="1167">
        <v>0</v>
      </c>
      <c r="W2154" s="1167">
        <v>3</v>
      </c>
      <c r="X2154" s="1167">
        <v>0</v>
      </c>
      <c r="Y2154" s="1167">
        <v>10.5</v>
      </c>
      <c r="Z2154" s="1167">
        <v>0</v>
      </c>
      <c r="AA2154" s="1167">
        <v>0</v>
      </c>
      <c r="AB2154" s="1167">
        <v>41</v>
      </c>
      <c r="AC2154" s="1167">
        <v>0</v>
      </c>
      <c r="AD2154" s="1167">
        <v>143.5</v>
      </c>
      <c r="AI2154" s="1167">
        <v>0</v>
      </c>
      <c r="BK2154" s="1167">
        <v>2151</v>
      </c>
    </row>
    <row r="2155" spans="1:63" s="1167" customFormat="1" ht="13.5" customHeight="1">
      <c r="A2155" s="1218">
        <v>44326</v>
      </c>
      <c r="B2155" s="1167" t="s">
        <v>618</v>
      </c>
      <c r="C2155" s="1167" t="s">
        <v>66</v>
      </c>
      <c r="D2155" s="1167">
        <v>35</v>
      </c>
      <c r="E2155" s="1167">
        <v>35</v>
      </c>
      <c r="H2155" s="1167">
        <v>0.3</v>
      </c>
      <c r="J2155" s="1167">
        <v>10.5</v>
      </c>
      <c r="M2155" s="1167">
        <v>0.6</v>
      </c>
      <c r="O2155" s="1167">
        <v>21</v>
      </c>
      <c r="R2155" s="1167">
        <v>0.6</v>
      </c>
      <c r="T2155" s="1167">
        <v>21</v>
      </c>
      <c r="U2155" s="1167">
        <v>0</v>
      </c>
      <c r="V2155" s="1167">
        <v>0</v>
      </c>
      <c r="W2155" s="1167">
        <v>1.5</v>
      </c>
      <c r="X2155" s="1167">
        <v>0</v>
      </c>
      <c r="Y2155" s="1167">
        <v>52.5</v>
      </c>
      <c r="Z2155" s="1167">
        <v>0</v>
      </c>
      <c r="AA2155" s="1167">
        <v>0</v>
      </c>
      <c r="AB2155" s="1167">
        <v>3.3000000000000007</v>
      </c>
      <c r="AC2155" s="1167">
        <v>0</v>
      </c>
      <c r="AD2155" s="1167">
        <v>115.50000000000003</v>
      </c>
      <c r="AI2155" s="1167">
        <v>0</v>
      </c>
      <c r="BK2155" s="1167">
        <v>2152</v>
      </c>
    </row>
    <row r="2156" spans="1:63" s="1167" customFormat="1" ht="13.5" customHeight="1">
      <c r="A2156" s="1218">
        <v>44326</v>
      </c>
      <c r="B2156" s="1167" t="s">
        <v>44</v>
      </c>
      <c r="C2156" s="1167" t="s">
        <v>66</v>
      </c>
      <c r="D2156" s="1167">
        <v>20</v>
      </c>
      <c r="E2156" s="1167">
        <v>20</v>
      </c>
      <c r="H2156" s="1167">
        <v>0.3</v>
      </c>
      <c r="J2156" s="1167">
        <v>6</v>
      </c>
      <c r="M2156" s="1167">
        <v>0.6</v>
      </c>
      <c r="O2156" s="1167">
        <v>12</v>
      </c>
      <c r="Q2156" s="1167" t="s">
        <v>884</v>
      </c>
      <c r="R2156" s="1167">
        <v>0.6</v>
      </c>
      <c r="T2156" s="1167">
        <v>12</v>
      </c>
      <c r="V2156" s="1167">
        <v>0</v>
      </c>
      <c r="W2156" s="1167">
        <v>1.5</v>
      </c>
      <c r="X2156" s="1167">
        <v>0</v>
      </c>
      <c r="Y2156" s="1167">
        <v>30</v>
      </c>
      <c r="Z2156" s="1167">
        <v>0</v>
      </c>
      <c r="AA2156" s="1167">
        <v>0</v>
      </c>
      <c r="AB2156" s="1167">
        <v>3.3000000000000007</v>
      </c>
      <c r="AC2156" s="1167">
        <v>0</v>
      </c>
      <c r="AD2156" s="1167">
        <v>66.000000000000014</v>
      </c>
      <c r="AI2156" s="1167">
        <v>0</v>
      </c>
      <c r="BK2156" s="1167">
        <v>2153</v>
      </c>
    </row>
    <row r="2157" spans="1:63" s="1167" customFormat="1" ht="13.5" customHeight="1">
      <c r="A2157" s="1218">
        <v>44326</v>
      </c>
      <c r="B2157" s="1167" t="s">
        <v>593</v>
      </c>
      <c r="C2157" s="1167" t="s">
        <v>389</v>
      </c>
      <c r="D2157" s="1167">
        <v>22</v>
      </c>
      <c r="E2157" s="1167">
        <v>22</v>
      </c>
      <c r="H2157" s="1167">
        <v>1</v>
      </c>
      <c r="J2157" s="1167">
        <v>22</v>
      </c>
      <c r="M2157" s="1167">
        <v>1</v>
      </c>
      <c r="O2157" s="1167">
        <v>22</v>
      </c>
      <c r="R2157" s="1167">
        <v>3</v>
      </c>
      <c r="T2157" s="1167">
        <v>66</v>
      </c>
      <c r="U2157" s="1167">
        <v>0</v>
      </c>
      <c r="V2157" s="1167">
        <v>0</v>
      </c>
      <c r="W2157" s="1167">
        <v>5</v>
      </c>
      <c r="X2157" s="1167">
        <v>0</v>
      </c>
      <c r="Y2157" s="1167">
        <v>110</v>
      </c>
      <c r="Z2157" s="1167">
        <v>0</v>
      </c>
      <c r="AA2157" s="1167">
        <v>0</v>
      </c>
      <c r="AB2157" s="1167">
        <v>1.5</v>
      </c>
      <c r="AC2157" s="1167">
        <v>0</v>
      </c>
      <c r="AD2157" s="1167">
        <v>33</v>
      </c>
      <c r="AG2157" s="1167">
        <v>30</v>
      </c>
      <c r="AI2157" s="1167">
        <v>660</v>
      </c>
      <c r="BK2157" s="1167">
        <v>2154</v>
      </c>
    </row>
    <row r="2158" spans="1:63" s="1167" customFormat="1" ht="13.5" customHeight="1">
      <c r="A2158" s="1218">
        <v>44326</v>
      </c>
      <c r="B2158" s="1167" t="s">
        <v>45</v>
      </c>
      <c r="C2158" s="1167" t="s">
        <v>66</v>
      </c>
      <c r="D2158" s="1167">
        <v>130</v>
      </c>
      <c r="E2158" s="1167">
        <v>90</v>
      </c>
      <c r="F2158" s="1167" t="s">
        <v>885</v>
      </c>
      <c r="G2158" s="1167" t="s">
        <v>886</v>
      </c>
      <c r="J2158" s="1167">
        <v>0</v>
      </c>
      <c r="M2158" s="1167">
        <v>0.1</v>
      </c>
      <c r="O2158" s="1167">
        <v>9</v>
      </c>
      <c r="R2158" s="1167">
        <v>0.1</v>
      </c>
      <c r="T2158" s="1167">
        <v>9</v>
      </c>
      <c r="U2158" s="1167">
        <v>0</v>
      </c>
      <c r="V2158" s="1167">
        <v>0</v>
      </c>
      <c r="W2158" s="1167">
        <v>0.2</v>
      </c>
      <c r="X2158" s="1167">
        <v>0</v>
      </c>
      <c r="Y2158" s="1167">
        <v>18</v>
      </c>
      <c r="Z2158" s="1167">
        <v>0</v>
      </c>
      <c r="AA2158" s="1167">
        <v>0</v>
      </c>
      <c r="AB2158" s="1167">
        <v>0.19999999999999785</v>
      </c>
      <c r="AC2158" s="1167">
        <v>0</v>
      </c>
      <c r="AD2158" s="1167">
        <v>17.999999999999805</v>
      </c>
      <c r="AI2158" s="1167">
        <v>0</v>
      </c>
      <c r="BK2158" s="1167">
        <v>2155</v>
      </c>
    </row>
    <row r="2159" spans="1:63" s="1167" customFormat="1" ht="13.5" customHeight="1">
      <c r="A2159" s="1218">
        <v>44326</v>
      </c>
      <c r="B2159" s="1167" t="s">
        <v>46</v>
      </c>
      <c r="C2159" s="1167" t="s">
        <v>66</v>
      </c>
      <c r="D2159" s="1167">
        <v>35</v>
      </c>
      <c r="E2159" s="1167">
        <v>35</v>
      </c>
      <c r="H2159" s="1167">
        <v>0.1</v>
      </c>
      <c r="J2159" s="1167">
        <v>3.5</v>
      </c>
      <c r="M2159" s="1167">
        <v>0.2</v>
      </c>
      <c r="O2159" s="1167">
        <v>7</v>
      </c>
      <c r="R2159" s="1167">
        <v>0.2</v>
      </c>
      <c r="T2159" s="1167">
        <v>7</v>
      </c>
      <c r="U2159" s="1167">
        <v>0</v>
      </c>
      <c r="V2159" s="1167">
        <v>0</v>
      </c>
      <c r="W2159" s="1167">
        <v>0.5</v>
      </c>
      <c r="X2159" s="1167">
        <v>0</v>
      </c>
      <c r="Y2159" s="1167">
        <v>17.5</v>
      </c>
      <c r="Z2159" s="1167">
        <v>0</v>
      </c>
      <c r="AA2159" s="1167">
        <v>0</v>
      </c>
      <c r="AB2159" s="1167">
        <v>5.8</v>
      </c>
      <c r="AC2159" s="1167">
        <v>0</v>
      </c>
      <c r="AD2159" s="1167">
        <v>203</v>
      </c>
      <c r="AI2159" s="1167">
        <v>0</v>
      </c>
      <c r="BK2159" s="1167">
        <v>2156</v>
      </c>
    </row>
    <row r="2160" spans="1:63" s="1167" customFormat="1" ht="13.5" customHeight="1">
      <c r="A2160" s="1218">
        <v>44326</v>
      </c>
      <c r="B2160" s="1167" t="s">
        <v>47</v>
      </c>
      <c r="C2160" s="1167" t="s">
        <v>66</v>
      </c>
      <c r="D2160" s="1167">
        <v>17</v>
      </c>
      <c r="E2160" s="1167">
        <v>17</v>
      </c>
      <c r="J2160" s="1167">
        <v>0</v>
      </c>
      <c r="O2160" s="1167">
        <v>0</v>
      </c>
      <c r="T2160" s="1167">
        <v>0</v>
      </c>
      <c r="U2160" s="1167">
        <v>0</v>
      </c>
      <c r="V2160" s="1167">
        <v>0</v>
      </c>
      <c r="W2160" s="1167">
        <v>0</v>
      </c>
      <c r="X2160" s="1167">
        <v>0</v>
      </c>
      <c r="Y2160" s="1167">
        <v>0</v>
      </c>
      <c r="Z2160" s="1167">
        <v>0</v>
      </c>
      <c r="AA2160" s="1167">
        <v>0</v>
      </c>
      <c r="AB2160" s="1167">
        <v>0</v>
      </c>
      <c r="AC2160" s="1167">
        <v>0</v>
      </c>
      <c r="AD2160" s="1167">
        <v>0</v>
      </c>
      <c r="AI2160" s="1167">
        <v>0</v>
      </c>
      <c r="BK2160" s="1167">
        <v>2157</v>
      </c>
    </row>
    <row r="2161" spans="1:63" s="1167" customFormat="1" ht="13.5" customHeight="1">
      <c r="A2161" s="1218">
        <v>44326</v>
      </c>
      <c r="B2161" s="1167" t="s">
        <v>48</v>
      </c>
      <c r="C2161" s="1167" t="s">
        <v>389</v>
      </c>
      <c r="D2161" s="1167">
        <v>23</v>
      </c>
      <c r="E2161" s="1167">
        <v>23</v>
      </c>
      <c r="H2161" s="1167">
        <v>0.3</v>
      </c>
      <c r="J2161" s="1167">
        <v>6.8999999999999995</v>
      </c>
      <c r="M2161" s="1167">
        <v>0.6</v>
      </c>
      <c r="O2161" s="1167">
        <v>13.799999999999999</v>
      </c>
      <c r="R2161" s="1167">
        <v>0.6</v>
      </c>
      <c r="T2161" s="1167">
        <v>13.799999999999999</v>
      </c>
      <c r="U2161" s="1167">
        <v>0</v>
      </c>
      <c r="V2161" s="1167">
        <v>0</v>
      </c>
      <c r="W2161" s="1167">
        <v>1.5</v>
      </c>
      <c r="X2161" s="1167">
        <v>0</v>
      </c>
      <c r="Y2161" s="1167">
        <v>34.5</v>
      </c>
      <c r="Z2161" s="1167">
        <v>0</v>
      </c>
      <c r="AA2161" s="1167">
        <v>0</v>
      </c>
      <c r="AB2161" s="1167">
        <v>2</v>
      </c>
      <c r="AC2161" s="1167">
        <v>0</v>
      </c>
      <c r="AD2161" s="1167">
        <v>46</v>
      </c>
      <c r="AI2161" s="1167">
        <v>0</v>
      </c>
      <c r="BK2161" s="1167">
        <v>2158</v>
      </c>
    </row>
    <row r="2162" spans="1:63" s="1167" customFormat="1" ht="13.5" customHeight="1">
      <c r="A2162" s="1218">
        <v>44326</v>
      </c>
      <c r="B2162" s="1167" t="s">
        <v>164</v>
      </c>
      <c r="C2162" s="1167" t="s">
        <v>66</v>
      </c>
      <c r="D2162" s="1167">
        <v>80</v>
      </c>
      <c r="E2162" s="1167">
        <v>80</v>
      </c>
      <c r="H2162" s="1167">
        <v>0.2</v>
      </c>
      <c r="J2162" s="1167">
        <v>16</v>
      </c>
      <c r="M2162" s="1167">
        <v>0.2</v>
      </c>
      <c r="O2162" s="1167">
        <v>16</v>
      </c>
      <c r="R2162" s="1167">
        <v>0.2</v>
      </c>
      <c r="T2162" s="1167">
        <v>16</v>
      </c>
      <c r="U2162" s="1167">
        <v>0</v>
      </c>
      <c r="V2162" s="1167">
        <v>0</v>
      </c>
      <c r="W2162" s="1167">
        <v>0.60000000000000009</v>
      </c>
      <c r="X2162" s="1167">
        <v>0</v>
      </c>
      <c r="Y2162" s="1167">
        <v>48</v>
      </c>
      <c r="Z2162" s="1167">
        <v>0</v>
      </c>
      <c r="AA2162" s="1167">
        <v>0</v>
      </c>
      <c r="AB2162" s="1167">
        <v>4.300000000000006</v>
      </c>
      <c r="AC2162" s="1167">
        <v>0</v>
      </c>
      <c r="AD2162" s="1167">
        <v>344.00000000000045</v>
      </c>
      <c r="AI2162" s="1167">
        <v>0</v>
      </c>
      <c r="BK2162" s="1167">
        <v>2159</v>
      </c>
    </row>
    <row r="2163" spans="1:63" s="1167" customFormat="1" ht="13.5" customHeight="1">
      <c r="A2163" s="1218">
        <v>44326</v>
      </c>
      <c r="B2163" s="1167" t="s">
        <v>49</v>
      </c>
      <c r="C2163" s="1167" t="s">
        <v>66</v>
      </c>
      <c r="D2163" s="1167">
        <v>40</v>
      </c>
      <c r="E2163" s="1167">
        <v>40</v>
      </c>
      <c r="H2163" s="1167">
        <v>0.2</v>
      </c>
      <c r="J2163" s="1167">
        <v>8</v>
      </c>
      <c r="M2163" s="1167">
        <v>0.2</v>
      </c>
      <c r="O2163" s="1167">
        <v>8</v>
      </c>
      <c r="R2163" s="1167">
        <v>0.2</v>
      </c>
      <c r="T2163" s="1167">
        <v>8</v>
      </c>
      <c r="U2163" s="1167">
        <v>0</v>
      </c>
      <c r="V2163" s="1167">
        <v>0</v>
      </c>
      <c r="W2163" s="1167">
        <v>0.60000000000000009</v>
      </c>
      <c r="X2163" s="1167">
        <v>0</v>
      </c>
      <c r="Y2163" s="1167">
        <v>24</v>
      </c>
      <c r="Z2163" s="1167">
        <v>0</v>
      </c>
      <c r="AA2163" s="1167">
        <v>0</v>
      </c>
      <c r="AB2163" s="1167">
        <v>21.299999999999983</v>
      </c>
      <c r="AC2163" s="1167">
        <v>0</v>
      </c>
      <c r="AD2163" s="1167">
        <v>851.99999999999932</v>
      </c>
      <c r="AI2163" s="1167">
        <v>0</v>
      </c>
      <c r="BK2163" s="1167">
        <v>2160</v>
      </c>
    </row>
    <row r="2164" spans="1:63" s="1167" customFormat="1" ht="13.5" customHeight="1">
      <c r="A2164" s="1218">
        <v>44326</v>
      </c>
      <c r="B2164" s="1167" t="s">
        <v>373</v>
      </c>
      <c r="C2164" s="1167" t="s">
        <v>66</v>
      </c>
      <c r="D2164" s="1167">
        <v>43</v>
      </c>
      <c r="E2164" s="1167">
        <v>43</v>
      </c>
      <c r="H2164" s="1167">
        <v>0.5</v>
      </c>
      <c r="J2164" s="1167">
        <v>21.5</v>
      </c>
      <c r="M2164" s="1167">
        <v>1</v>
      </c>
      <c r="O2164" s="1167">
        <v>43</v>
      </c>
      <c r="R2164" s="1167">
        <v>1</v>
      </c>
      <c r="T2164" s="1167">
        <v>43</v>
      </c>
      <c r="U2164" s="1167">
        <v>0</v>
      </c>
      <c r="V2164" s="1167">
        <v>0</v>
      </c>
      <c r="W2164" s="1167">
        <v>2.5</v>
      </c>
      <c r="X2164" s="1167">
        <v>0</v>
      </c>
      <c r="Y2164" s="1167">
        <v>107.5</v>
      </c>
      <c r="Z2164" s="1167">
        <v>0</v>
      </c>
      <c r="AA2164" s="1167">
        <v>0</v>
      </c>
      <c r="AB2164" s="1167">
        <v>3.3000000000000007</v>
      </c>
      <c r="AC2164" s="1167">
        <v>0</v>
      </c>
      <c r="AD2164" s="1167">
        <v>141.90000000000003</v>
      </c>
      <c r="AE2164" s="1167">
        <v>0</v>
      </c>
      <c r="AF2164" s="1167">
        <v>0</v>
      </c>
      <c r="AH2164" s="1167">
        <v>0</v>
      </c>
      <c r="AI2164" s="1167">
        <v>0</v>
      </c>
      <c r="BK2164" s="1167">
        <v>2161</v>
      </c>
    </row>
    <row r="2165" spans="1:63" s="1167" customFormat="1" ht="13.5" customHeight="1">
      <c r="A2165" s="1218">
        <v>44326</v>
      </c>
      <c r="B2165" s="1167" t="s">
        <v>853</v>
      </c>
      <c r="C2165" s="1167" t="s">
        <v>66</v>
      </c>
      <c r="D2165" s="1167">
        <v>30</v>
      </c>
      <c r="E2165" s="1167">
        <v>6</v>
      </c>
      <c r="H2165" s="1167">
        <v>0.5</v>
      </c>
      <c r="J2165" s="1167">
        <v>3</v>
      </c>
      <c r="M2165" s="1167">
        <v>0.5</v>
      </c>
      <c r="O2165" s="1167">
        <v>3</v>
      </c>
      <c r="R2165" s="1167">
        <v>0.5</v>
      </c>
      <c r="T2165" s="1167">
        <v>3</v>
      </c>
      <c r="V2165" s="1167">
        <v>0</v>
      </c>
      <c r="W2165" s="1167">
        <v>1.5</v>
      </c>
      <c r="X2165" s="1167">
        <v>0</v>
      </c>
      <c r="Y2165" s="1167">
        <v>9</v>
      </c>
      <c r="Z2165" s="1167">
        <v>0</v>
      </c>
      <c r="AA2165" s="1167">
        <v>0</v>
      </c>
      <c r="AB2165" s="1167">
        <v>1</v>
      </c>
      <c r="AC2165" s="1167">
        <v>0</v>
      </c>
      <c r="AD2165" s="1167">
        <v>6</v>
      </c>
      <c r="AE2165" s="1167">
        <v>0</v>
      </c>
      <c r="AF2165" s="1167">
        <v>0</v>
      </c>
      <c r="AG2165" s="1167">
        <v>10</v>
      </c>
      <c r="AH2165" s="1167">
        <v>0</v>
      </c>
      <c r="AI2165" s="1167">
        <v>60</v>
      </c>
      <c r="BK2165" s="1167">
        <v>2162</v>
      </c>
    </row>
    <row r="2166" spans="1:63" s="1167" customFormat="1" ht="13.5" customHeight="1">
      <c r="A2166" s="1218">
        <v>44326</v>
      </c>
      <c r="B2166" s="1167" t="s">
        <v>176</v>
      </c>
      <c r="C2166" s="1167" t="s">
        <v>389</v>
      </c>
      <c r="D2166" s="1167">
        <v>9</v>
      </c>
      <c r="E2166" s="1167">
        <v>9</v>
      </c>
      <c r="H2166" s="1167">
        <v>0.5</v>
      </c>
      <c r="J2166" s="1167">
        <v>4.5</v>
      </c>
      <c r="K2166" s="1167" t="s">
        <v>887</v>
      </c>
      <c r="M2166" s="1167">
        <v>0.8</v>
      </c>
      <c r="O2166" s="1167">
        <v>7.2</v>
      </c>
      <c r="R2166" s="1167">
        <v>0.7</v>
      </c>
      <c r="T2166" s="1167">
        <v>6.3</v>
      </c>
      <c r="U2166" s="1167">
        <v>0</v>
      </c>
      <c r="V2166" s="1167">
        <v>0</v>
      </c>
      <c r="W2166" s="1167">
        <v>2</v>
      </c>
      <c r="X2166" s="1167">
        <v>0</v>
      </c>
      <c r="Y2166" s="1167">
        <v>18</v>
      </c>
      <c r="Z2166" s="1167">
        <v>0</v>
      </c>
      <c r="AA2166" s="1167">
        <v>0</v>
      </c>
      <c r="AB2166" s="1167">
        <v>10</v>
      </c>
      <c r="AC2166" s="1167">
        <v>0</v>
      </c>
      <c r="AD2166" s="1167">
        <v>90</v>
      </c>
      <c r="AE2166" s="1167">
        <v>0</v>
      </c>
      <c r="AF2166" s="1167">
        <v>0</v>
      </c>
      <c r="AH2166" s="1167">
        <v>0</v>
      </c>
      <c r="AI2166" s="1167">
        <v>0</v>
      </c>
      <c r="BK2166" s="1167">
        <v>2163</v>
      </c>
    </row>
    <row r="2167" spans="1:63" s="1167" customFormat="1" ht="13.5" customHeight="1">
      <c r="A2167" s="1218">
        <v>44326</v>
      </c>
      <c r="B2167" s="1167" t="s">
        <v>158</v>
      </c>
      <c r="C2167" s="1167" t="s">
        <v>66</v>
      </c>
      <c r="D2167" s="1167">
        <v>30</v>
      </c>
      <c r="E2167" s="1167">
        <v>30</v>
      </c>
      <c r="H2167" s="1167">
        <v>0.5</v>
      </c>
      <c r="J2167" s="1167">
        <v>15</v>
      </c>
      <c r="M2167" s="1167">
        <v>0.5</v>
      </c>
      <c r="O2167" s="1167">
        <v>15</v>
      </c>
      <c r="R2167" s="1167">
        <v>0.5</v>
      </c>
      <c r="T2167" s="1167">
        <v>15</v>
      </c>
      <c r="U2167" s="1167">
        <v>0</v>
      </c>
      <c r="V2167" s="1167">
        <v>0</v>
      </c>
      <c r="W2167" s="1167">
        <v>1.5</v>
      </c>
      <c r="X2167" s="1167">
        <v>0</v>
      </c>
      <c r="Y2167" s="1167">
        <v>45</v>
      </c>
      <c r="Z2167" s="1167">
        <v>0</v>
      </c>
      <c r="AA2167" s="1167">
        <v>0</v>
      </c>
      <c r="AB2167" s="1167">
        <v>6</v>
      </c>
      <c r="AC2167" s="1167">
        <v>0</v>
      </c>
      <c r="AD2167" s="1167">
        <v>180</v>
      </c>
      <c r="AE2167" s="1167">
        <v>0</v>
      </c>
      <c r="AF2167" s="1167">
        <v>0</v>
      </c>
      <c r="AH2167" s="1167">
        <v>0</v>
      </c>
      <c r="AI2167" s="1167">
        <v>0</v>
      </c>
      <c r="BK2167" s="1167">
        <v>2164</v>
      </c>
    </row>
    <row r="2168" spans="1:63" s="1167" customFormat="1" ht="13.5" customHeight="1">
      <c r="A2168" s="1218">
        <v>44326</v>
      </c>
      <c r="B2168" s="1167" t="s">
        <v>166</v>
      </c>
      <c r="C2168" s="1167" t="s">
        <v>66</v>
      </c>
      <c r="D2168" s="1167">
        <v>30</v>
      </c>
      <c r="E2168" s="1167">
        <v>30</v>
      </c>
      <c r="H2168" s="1167">
        <v>0.1</v>
      </c>
      <c r="J2168" s="1167">
        <v>3</v>
      </c>
      <c r="M2168" s="1167">
        <v>0.2</v>
      </c>
      <c r="O2168" s="1167">
        <v>6</v>
      </c>
      <c r="R2168" s="1167">
        <v>0.2</v>
      </c>
      <c r="T2168" s="1167">
        <v>6</v>
      </c>
      <c r="U2168" s="1167">
        <v>0</v>
      </c>
      <c r="V2168" s="1167">
        <v>0</v>
      </c>
      <c r="W2168" s="1167">
        <v>0.5</v>
      </c>
      <c r="X2168" s="1167">
        <v>0</v>
      </c>
      <c r="Y2168" s="1167">
        <v>15</v>
      </c>
      <c r="Z2168" s="1167">
        <v>0</v>
      </c>
      <c r="AA2168" s="1167">
        <v>0</v>
      </c>
      <c r="AB2168" s="1167">
        <v>4.7999999999999972</v>
      </c>
      <c r="AC2168" s="1167">
        <v>0</v>
      </c>
      <c r="AD2168" s="1167">
        <v>143.99999999999991</v>
      </c>
      <c r="AE2168" s="1167">
        <v>0</v>
      </c>
      <c r="AF2168" s="1167">
        <v>0</v>
      </c>
      <c r="AH2168" s="1167">
        <v>0</v>
      </c>
      <c r="AI2168" s="1167">
        <v>0</v>
      </c>
      <c r="BK2168" s="1167">
        <v>2165</v>
      </c>
    </row>
    <row r="2169" spans="1:63" s="1167" customFormat="1" ht="13.5" customHeight="1">
      <c r="A2169" s="1218">
        <v>44326</v>
      </c>
      <c r="B2169" s="1167" t="s">
        <v>145</v>
      </c>
      <c r="C2169" s="1167" t="s">
        <v>389</v>
      </c>
      <c r="D2169" s="1167">
        <v>16</v>
      </c>
      <c r="E2169" s="1167">
        <v>16</v>
      </c>
      <c r="H2169" s="1167">
        <v>1</v>
      </c>
      <c r="J2169" s="1167">
        <v>16</v>
      </c>
      <c r="M2169" s="1167">
        <v>1</v>
      </c>
      <c r="O2169" s="1167">
        <v>16</v>
      </c>
      <c r="R2169" s="1167">
        <v>1</v>
      </c>
      <c r="T2169" s="1167">
        <v>16</v>
      </c>
      <c r="U2169" s="1167">
        <v>0</v>
      </c>
      <c r="V2169" s="1167">
        <v>0</v>
      </c>
      <c r="W2169" s="1167">
        <v>3</v>
      </c>
      <c r="X2169" s="1167">
        <v>0</v>
      </c>
      <c r="Y2169" s="1167">
        <v>48</v>
      </c>
      <c r="Z2169" s="1167">
        <v>0</v>
      </c>
      <c r="AA2169" s="1167">
        <v>0</v>
      </c>
      <c r="AB2169" s="1167">
        <v>19</v>
      </c>
      <c r="AC2169" s="1167">
        <v>0</v>
      </c>
      <c r="AD2169" s="1167">
        <v>304</v>
      </c>
      <c r="AE2169" s="1167">
        <v>0</v>
      </c>
      <c r="AF2169" s="1167">
        <v>0</v>
      </c>
      <c r="AH2169" s="1167">
        <v>0</v>
      </c>
      <c r="AI2169" s="1167">
        <v>0</v>
      </c>
      <c r="BK2169" s="1167">
        <v>2166</v>
      </c>
    </row>
    <row r="2170" spans="1:63" s="1167" customFormat="1" ht="13.5" customHeight="1">
      <c r="A2170" s="1218">
        <v>44326</v>
      </c>
      <c r="B2170" s="1167" t="s">
        <v>136</v>
      </c>
      <c r="C2170" s="1167" t="s">
        <v>66</v>
      </c>
      <c r="D2170" s="1167">
        <v>120</v>
      </c>
      <c r="E2170" s="1167">
        <v>120</v>
      </c>
      <c r="H2170" s="1167">
        <v>8</v>
      </c>
      <c r="J2170" s="1167">
        <v>960</v>
      </c>
      <c r="O2170" s="1167">
        <v>0</v>
      </c>
      <c r="P2170" s="1167" t="s">
        <v>883</v>
      </c>
      <c r="T2170" s="1167">
        <v>0</v>
      </c>
      <c r="U2170" s="1167">
        <v>0</v>
      </c>
      <c r="V2170" s="1167">
        <v>0</v>
      </c>
      <c r="W2170" s="1167">
        <v>8</v>
      </c>
      <c r="X2170" s="1167">
        <v>0</v>
      </c>
      <c r="Y2170" s="1167">
        <v>960</v>
      </c>
      <c r="Z2170" s="1167">
        <v>0</v>
      </c>
      <c r="AA2170" s="1167">
        <v>0</v>
      </c>
      <c r="AB2170" s="1167">
        <v>3.5</v>
      </c>
      <c r="AC2170" s="1167">
        <v>0</v>
      </c>
      <c r="AD2170" s="1167">
        <v>420</v>
      </c>
      <c r="AE2170" s="1167">
        <v>0</v>
      </c>
      <c r="AF2170" s="1167">
        <v>0</v>
      </c>
      <c r="AG2170" s="1167">
        <v>10</v>
      </c>
      <c r="AH2170" s="1167">
        <v>0</v>
      </c>
      <c r="AI2170" s="1167">
        <v>1200</v>
      </c>
      <c r="BK2170" s="1167">
        <v>2167</v>
      </c>
    </row>
    <row r="2171" spans="1:63" s="1167" customFormat="1" ht="13.5" customHeight="1">
      <c r="A2171" s="1218">
        <v>44326</v>
      </c>
      <c r="B2171" s="1167" t="s">
        <v>183</v>
      </c>
      <c r="C2171" s="1167" t="s">
        <v>66</v>
      </c>
      <c r="D2171" s="1167">
        <v>30</v>
      </c>
      <c r="E2171" s="1167">
        <v>30</v>
      </c>
      <c r="H2171" s="1167">
        <v>0.1</v>
      </c>
      <c r="J2171" s="1167">
        <v>3</v>
      </c>
      <c r="M2171" s="1167">
        <v>0.2</v>
      </c>
      <c r="O2171" s="1167">
        <v>6</v>
      </c>
      <c r="R2171" s="1167">
        <v>0.2</v>
      </c>
      <c r="T2171" s="1167">
        <v>6</v>
      </c>
      <c r="U2171" s="1167">
        <v>0</v>
      </c>
      <c r="V2171" s="1167">
        <v>0</v>
      </c>
      <c r="W2171" s="1167">
        <v>0.5</v>
      </c>
      <c r="X2171" s="1167">
        <v>0</v>
      </c>
      <c r="Y2171" s="1167">
        <v>15</v>
      </c>
      <c r="Z2171" s="1167">
        <v>0</v>
      </c>
      <c r="AA2171" s="1167">
        <v>0</v>
      </c>
      <c r="AB2171" s="1167">
        <v>21.3</v>
      </c>
      <c r="AC2171" s="1167">
        <v>0</v>
      </c>
      <c r="AD2171" s="1167">
        <v>639</v>
      </c>
      <c r="AE2171" s="1167">
        <v>0</v>
      </c>
      <c r="AF2171" s="1167">
        <v>0</v>
      </c>
      <c r="AH2171" s="1167">
        <v>0</v>
      </c>
      <c r="AI2171" s="1167">
        <v>0</v>
      </c>
      <c r="BK2171" s="1167">
        <v>2168</v>
      </c>
    </row>
    <row r="2172" spans="1:63" s="1167" customFormat="1" ht="13.5" customHeight="1">
      <c r="A2172" s="1218">
        <v>44326</v>
      </c>
      <c r="B2172" s="1167" t="s">
        <v>142</v>
      </c>
      <c r="C2172" s="1167" t="s">
        <v>66</v>
      </c>
      <c r="D2172" s="1167">
        <v>35</v>
      </c>
      <c r="E2172" s="1167">
        <v>35</v>
      </c>
      <c r="H2172" s="1167">
        <v>0.1</v>
      </c>
      <c r="J2172" s="1167">
        <v>3.5</v>
      </c>
      <c r="M2172" s="1167">
        <v>0.2</v>
      </c>
      <c r="O2172" s="1167">
        <v>7</v>
      </c>
      <c r="R2172" s="1167">
        <v>0.2</v>
      </c>
      <c r="T2172" s="1167">
        <v>7</v>
      </c>
      <c r="U2172" s="1167">
        <v>0</v>
      </c>
      <c r="V2172" s="1167">
        <v>0</v>
      </c>
      <c r="W2172" s="1167">
        <v>0.5</v>
      </c>
      <c r="X2172" s="1167">
        <v>0</v>
      </c>
      <c r="Y2172" s="1167">
        <v>17.5</v>
      </c>
      <c r="Z2172" s="1167">
        <v>0</v>
      </c>
      <c r="AA2172" s="1167">
        <v>0</v>
      </c>
      <c r="AB2172" s="1167">
        <v>6.299999999999998</v>
      </c>
      <c r="AC2172" s="1167">
        <v>0</v>
      </c>
      <c r="AD2172" s="1167">
        <v>220.49999999999994</v>
      </c>
      <c r="AE2172" s="1167">
        <v>0</v>
      </c>
      <c r="AF2172" s="1167">
        <v>0</v>
      </c>
      <c r="AH2172" s="1167">
        <v>0</v>
      </c>
      <c r="AI2172" s="1167">
        <v>0</v>
      </c>
      <c r="BK2172" s="1167">
        <v>2169</v>
      </c>
    </row>
    <row r="2173" spans="1:63" s="1167" customFormat="1" ht="13.5" customHeight="1">
      <c r="A2173" s="1218">
        <v>44326</v>
      </c>
      <c r="B2173" s="1167" t="s">
        <v>51</v>
      </c>
      <c r="C2173" s="1167" t="s">
        <v>66</v>
      </c>
      <c r="D2173" s="1167">
        <v>100</v>
      </c>
      <c r="E2173" s="1167">
        <v>100</v>
      </c>
      <c r="H2173" s="1167">
        <v>0.5</v>
      </c>
      <c r="J2173" s="1167">
        <v>50</v>
      </c>
      <c r="M2173" s="1167">
        <v>0.5</v>
      </c>
      <c r="O2173" s="1167">
        <v>50</v>
      </c>
      <c r="R2173" s="1167">
        <v>0.5</v>
      </c>
      <c r="T2173" s="1167">
        <v>50</v>
      </c>
      <c r="U2173" s="1167">
        <v>0</v>
      </c>
      <c r="V2173" s="1167">
        <v>0</v>
      </c>
      <c r="W2173" s="1167">
        <v>1.5</v>
      </c>
      <c r="X2173" s="1167">
        <v>0</v>
      </c>
      <c r="Y2173" s="1167">
        <v>150</v>
      </c>
      <c r="Z2173" s="1167">
        <v>0</v>
      </c>
      <c r="AA2173" s="1167">
        <v>0</v>
      </c>
      <c r="AB2173" s="1167">
        <v>2.8999999999999995</v>
      </c>
      <c r="AC2173" s="1167">
        <v>0</v>
      </c>
      <c r="AD2173" s="1167">
        <v>289.99999999999994</v>
      </c>
      <c r="AE2173" s="1167">
        <v>0</v>
      </c>
      <c r="AF2173" s="1167">
        <v>0</v>
      </c>
      <c r="AH2173" s="1167">
        <v>0</v>
      </c>
      <c r="AI2173" s="1167">
        <v>0</v>
      </c>
      <c r="BK2173" s="1167">
        <v>2170</v>
      </c>
    </row>
    <row r="2174" spans="1:63" s="1167" customFormat="1" ht="13.5" customHeight="1">
      <c r="A2174" s="1218">
        <v>44326</v>
      </c>
      <c r="B2174" s="1167" t="s">
        <v>935</v>
      </c>
      <c r="C2174" s="1167" t="s">
        <v>66</v>
      </c>
      <c r="D2174" s="1167">
        <v>50</v>
      </c>
      <c r="E2174" s="1167">
        <v>50</v>
      </c>
      <c r="H2174" s="1167">
        <v>0.3</v>
      </c>
      <c r="J2174" s="1167">
        <v>15</v>
      </c>
      <c r="M2174" s="1167">
        <v>0.6</v>
      </c>
      <c r="O2174" s="1167">
        <v>30</v>
      </c>
      <c r="R2174" s="1167">
        <v>0.6</v>
      </c>
      <c r="T2174" s="1167">
        <v>30</v>
      </c>
      <c r="U2174" s="1167">
        <v>0</v>
      </c>
      <c r="V2174" s="1167">
        <v>0</v>
      </c>
      <c r="W2174" s="1167">
        <v>1.5</v>
      </c>
      <c r="X2174" s="1167">
        <v>0</v>
      </c>
      <c r="Y2174" s="1167">
        <v>75</v>
      </c>
      <c r="Z2174" s="1167">
        <v>0</v>
      </c>
      <c r="AA2174" s="1167">
        <v>0</v>
      </c>
      <c r="AB2174" s="1167">
        <v>1.4000000000000004</v>
      </c>
      <c r="AC2174" s="1167">
        <v>0</v>
      </c>
      <c r="AD2174" s="1167">
        <v>70.000000000000014</v>
      </c>
      <c r="AE2174" s="1167">
        <v>0</v>
      </c>
      <c r="AF2174" s="1167">
        <v>0</v>
      </c>
      <c r="AG2174" s="1167">
        <v>5</v>
      </c>
      <c r="AH2174" s="1167">
        <v>0</v>
      </c>
      <c r="AI2174" s="1167">
        <v>250</v>
      </c>
      <c r="BK2174" s="1167">
        <v>2171</v>
      </c>
    </row>
    <row r="2175" spans="1:63" s="1167" customFormat="1" ht="13.5" customHeight="1">
      <c r="A2175" s="1218">
        <v>44326</v>
      </c>
      <c r="B2175" s="1167" t="s">
        <v>16</v>
      </c>
      <c r="C2175" s="1167" t="s">
        <v>66</v>
      </c>
      <c r="D2175" s="1167">
        <v>140</v>
      </c>
      <c r="E2175" s="1167">
        <v>140</v>
      </c>
      <c r="J2175" s="1167">
        <v>0</v>
      </c>
      <c r="O2175" s="1167">
        <v>0</v>
      </c>
      <c r="Q2175" s="1167">
        <v>6.5</v>
      </c>
      <c r="T2175" s="1167">
        <v>910</v>
      </c>
      <c r="U2175" s="1167">
        <v>0</v>
      </c>
      <c r="V2175" s="1167">
        <v>6.5</v>
      </c>
      <c r="W2175" s="1167">
        <v>0</v>
      </c>
      <c r="X2175" s="1167">
        <v>0</v>
      </c>
      <c r="Y2175" s="1167">
        <v>910</v>
      </c>
      <c r="Z2175" s="1167">
        <v>0</v>
      </c>
      <c r="AA2175" s="1167">
        <v>0</v>
      </c>
      <c r="AB2175" s="1167">
        <v>0</v>
      </c>
      <c r="AC2175" s="1167">
        <v>0</v>
      </c>
      <c r="AD2175" s="1167">
        <v>0</v>
      </c>
      <c r="AE2175" s="1167">
        <v>0</v>
      </c>
      <c r="AF2175" s="1167">
        <v>6.5</v>
      </c>
      <c r="AG2175" s="1167">
        <v>0</v>
      </c>
      <c r="AH2175" s="1167">
        <v>0</v>
      </c>
      <c r="AI2175" s="1167">
        <v>910</v>
      </c>
      <c r="BK2175" s="1167">
        <v>2172</v>
      </c>
    </row>
    <row r="2176" spans="1:63" s="1167" customFormat="1" ht="13.5" customHeight="1">
      <c r="A2176" s="1218">
        <v>44326</v>
      </c>
      <c r="B2176" s="1167" t="s">
        <v>412</v>
      </c>
      <c r="C2176" s="1167" t="s">
        <v>66</v>
      </c>
      <c r="D2176" s="1167">
        <v>83</v>
      </c>
      <c r="E2176" s="1167">
        <v>76</v>
      </c>
      <c r="J2176" s="1167">
        <v>0</v>
      </c>
      <c r="O2176" s="1167">
        <v>0</v>
      </c>
      <c r="Q2176" s="1167">
        <v>13</v>
      </c>
      <c r="T2176" s="1167">
        <v>988</v>
      </c>
      <c r="U2176" s="1167">
        <v>0</v>
      </c>
      <c r="V2176" s="1167">
        <v>13</v>
      </c>
      <c r="W2176" s="1167">
        <v>0</v>
      </c>
      <c r="X2176" s="1167">
        <v>0</v>
      </c>
      <c r="Y2176" s="1167">
        <v>988</v>
      </c>
      <c r="Z2176" s="1167">
        <v>0</v>
      </c>
      <c r="AA2176" s="1167">
        <v>0</v>
      </c>
      <c r="AB2176" s="1167">
        <v>0</v>
      </c>
      <c r="AC2176" s="1167">
        <v>0</v>
      </c>
      <c r="AD2176" s="1167">
        <v>0</v>
      </c>
      <c r="AE2176" s="1167">
        <v>0</v>
      </c>
      <c r="AF2176" s="1167">
        <v>13</v>
      </c>
      <c r="AG2176" s="1167">
        <v>0</v>
      </c>
      <c r="AH2176" s="1167">
        <v>0</v>
      </c>
      <c r="AI2176" s="1167">
        <v>988</v>
      </c>
      <c r="BK2176" s="1167">
        <v>2173</v>
      </c>
    </row>
    <row r="2177" spans="1:63" s="1167" customFormat="1" ht="13.5" customHeight="1">
      <c r="A2177" s="1218">
        <v>44326</v>
      </c>
      <c r="B2177" s="1167" t="s">
        <v>67</v>
      </c>
      <c r="C2177" s="1167" t="s">
        <v>66</v>
      </c>
      <c r="D2177" s="1167">
        <v>30</v>
      </c>
      <c r="E2177" s="1167">
        <v>27</v>
      </c>
      <c r="J2177" s="1167">
        <v>0</v>
      </c>
      <c r="O2177" s="1167">
        <v>0</v>
      </c>
      <c r="Q2177" s="1167">
        <v>18</v>
      </c>
      <c r="S2177" s="1167" t="s">
        <v>888</v>
      </c>
      <c r="T2177" s="1167">
        <v>486</v>
      </c>
      <c r="U2177" s="1167">
        <v>0</v>
      </c>
      <c r="V2177" s="1167">
        <v>18</v>
      </c>
      <c r="W2177" s="1167">
        <v>0</v>
      </c>
      <c r="X2177" s="1167">
        <v>0</v>
      </c>
      <c r="Y2177" s="1167">
        <v>486</v>
      </c>
      <c r="Z2177" s="1167">
        <v>0</v>
      </c>
      <c r="AA2177" s="1167">
        <v>0</v>
      </c>
      <c r="AB2177" s="1167">
        <v>0</v>
      </c>
      <c r="AC2177" s="1167">
        <v>0</v>
      </c>
      <c r="AD2177" s="1167">
        <v>0</v>
      </c>
      <c r="AE2177" s="1167">
        <v>0</v>
      </c>
      <c r="AF2177" s="1167">
        <v>18</v>
      </c>
      <c r="AG2177" s="1167">
        <v>0</v>
      </c>
      <c r="AH2177" s="1167">
        <v>0</v>
      </c>
      <c r="AI2177" s="1167">
        <v>486</v>
      </c>
      <c r="BK2177" s="1167">
        <v>2174</v>
      </c>
    </row>
    <row r="2178" spans="1:63" s="1167" customFormat="1" ht="13.5" customHeight="1">
      <c r="A2178" s="1218">
        <v>44326</v>
      </c>
      <c r="B2178" s="1167" t="s">
        <v>233</v>
      </c>
      <c r="C2178" s="1167" t="s">
        <v>66</v>
      </c>
      <c r="D2178" s="1167">
        <v>105</v>
      </c>
      <c r="E2178" s="1167">
        <v>105</v>
      </c>
      <c r="H2178" s="1167" t="s">
        <v>883</v>
      </c>
      <c r="I2178" s="1167" t="s">
        <v>883</v>
      </c>
      <c r="J2178" s="1167">
        <v>0</v>
      </c>
      <c r="O2178" s="1167">
        <v>0</v>
      </c>
      <c r="Q2178" s="1167">
        <v>6</v>
      </c>
      <c r="T2178" s="1167">
        <v>630</v>
      </c>
      <c r="U2178" s="1167">
        <v>0</v>
      </c>
      <c r="V2178" s="1167">
        <v>6</v>
      </c>
      <c r="W2178" s="1167">
        <v>0</v>
      </c>
      <c r="X2178" s="1167">
        <v>0</v>
      </c>
      <c r="Y2178" s="1167">
        <v>630</v>
      </c>
      <c r="Z2178" s="1167">
        <v>0</v>
      </c>
      <c r="AA2178" s="1167">
        <v>0</v>
      </c>
      <c r="AB2178" s="1167">
        <v>0</v>
      </c>
      <c r="AC2178" s="1167">
        <v>0</v>
      </c>
      <c r="AD2178" s="1167">
        <v>0</v>
      </c>
      <c r="AE2178" s="1167">
        <v>0</v>
      </c>
      <c r="AF2178" s="1167">
        <v>6</v>
      </c>
      <c r="AG2178" s="1167">
        <v>0</v>
      </c>
      <c r="AH2178" s="1167">
        <v>0</v>
      </c>
      <c r="AI2178" s="1167">
        <v>630</v>
      </c>
      <c r="BK2178" s="1167">
        <v>2175</v>
      </c>
    </row>
    <row r="2179" spans="1:63" s="1167" customFormat="1" ht="13.5" customHeight="1">
      <c r="A2179" s="1218">
        <v>44326</v>
      </c>
      <c r="B2179" s="1167" t="s">
        <v>175</v>
      </c>
      <c r="C2179" s="1167" t="s">
        <v>66</v>
      </c>
      <c r="D2179" s="1167">
        <v>100</v>
      </c>
      <c r="E2179" s="1167">
        <v>100</v>
      </c>
      <c r="J2179" s="1167">
        <v>0</v>
      </c>
      <c r="L2179" s="1167">
        <v>7</v>
      </c>
      <c r="O2179" s="1167">
        <v>700</v>
      </c>
      <c r="T2179" s="1167">
        <v>0</v>
      </c>
      <c r="U2179" s="1167">
        <v>0</v>
      </c>
      <c r="V2179" s="1167">
        <v>7</v>
      </c>
      <c r="W2179" s="1167">
        <v>0</v>
      </c>
      <c r="X2179" s="1167">
        <v>0</v>
      </c>
      <c r="Y2179" s="1167">
        <v>700</v>
      </c>
      <c r="Z2179" s="1167">
        <v>0</v>
      </c>
      <c r="AA2179" s="1167">
        <v>0</v>
      </c>
      <c r="AB2179" s="1167">
        <v>0</v>
      </c>
      <c r="AC2179" s="1167">
        <v>0</v>
      </c>
      <c r="AD2179" s="1167">
        <v>0</v>
      </c>
      <c r="AE2179" s="1167">
        <v>0</v>
      </c>
      <c r="AF2179" s="1167">
        <v>7</v>
      </c>
      <c r="AG2179" s="1167">
        <v>0</v>
      </c>
      <c r="AH2179" s="1167">
        <v>0</v>
      </c>
      <c r="AI2179" s="1167">
        <v>700</v>
      </c>
      <c r="BK2179" s="1167">
        <v>2176</v>
      </c>
    </row>
    <row r="2180" spans="1:63" s="1167" customFormat="1" ht="13.5" customHeight="1">
      <c r="A2180" s="1218">
        <v>44326</v>
      </c>
      <c r="B2180" s="1167" t="s">
        <v>926</v>
      </c>
      <c r="C2180" s="1167" t="s">
        <v>66</v>
      </c>
      <c r="D2180" s="1167">
        <v>125</v>
      </c>
      <c r="E2180" s="1167">
        <v>125</v>
      </c>
      <c r="G2180" s="1167">
        <v>7</v>
      </c>
      <c r="J2180" s="1167">
        <v>875</v>
      </c>
      <c r="L2180" s="1167">
        <v>11.5</v>
      </c>
      <c r="O2180" s="1167">
        <v>1437.5</v>
      </c>
      <c r="T2180" s="1167">
        <v>0</v>
      </c>
      <c r="U2180" s="1167">
        <v>0</v>
      </c>
      <c r="V2180" s="1167">
        <v>18.5</v>
      </c>
      <c r="W2180" s="1167">
        <v>0</v>
      </c>
      <c r="X2180" s="1167">
        <v>0</v>
      </c>
      <c r="Y2180" s="1167">
        <v>2312.5</v>
      </c>
      <c r="Z2180" s="1167">
        <v>0</v>
      </c>
      <c r="AA2180" s="1167">
        <v>0</v>
      </c>
      <c r="AB2180" s="1167">
        <v>0</v>
      </c>
      <c r="AC2180" s="1167">
        <v>0</v>
      </c>
      <c r="AD2180" s="1167">
        <v>0</v>
      </c>
      <c r="AE2180" s="1167">
        <v>0</v>
      </c>
      <c r="AF2180" s="1167">
        <v>18.5</v>
      </c>
      <c r="AG2180" s="1167">
        <v>0</v>
      </c>
      <c r="AH2180" s="1167">
        <v>0</v>
      </c>
      <c r="AI2180" s="1167">
        <v>2312.5</v>
      </c>
      <c r="BK2180" s="1167">
        <v>2177</v>
      </c>
    </row>
    <row r="2181" spans="1:63" s="1167" customFormat="1" ht="13.5" customHeight="1">
      <c r="A2181" s="1218">
        <v>44326</v>
      </c>
      <c r="B2181" s="1167" t="s">
        <v>168</v>
      </c>
      <c r="C2181" s="1167" t="s">
        <v>66</v>
      </c>
      <c r="D2181" s="1167">
        <v>98</v>
      </c>
      <c r="E2181" s="1167">
        <v>92</v>
      </c>
      <c r="J2181" s="1167">
        <v>0</v>
      </c>
      <c r="L2181" s="1167">
        <v>13</v>
      </c>
      <c r="O2181" s="1167">
        <v>1196</v>
      </c>
      <c r="T2181" s="1167">
        <v>0</v>
      </c>
      <c r="U2181" s="1167">
        <v>0</v>
      </c>
      <c r="V2181" s="1167">
        <v>13</v>
      </c>
      <c r="W2181" s="1167">
        <v>0</v>
      </c>
      <c r="X2181" s="1167">
        <v>0</v>
      </c>
      <c r="Y2181" s="1167">
        <v>1196</v>
      </c>
      <c r="Z2181" s="1167">
        <v>0</v>
      </c>
      <c r="AA2181" s="1167">
        <v>0</v>
      </c>
      <c r="AB2181" s="1167">
        <v>0</v>
      </c>
      <c r="AC2181" s="1167">
        <v>0</v>
      </c>
      <c r="AD2181" s="1167">
        <v>0</v>
      </c>
      <c r="AE2181" s="1167">
        <v>0</v>
      </c>
      <c r="AF2181" s="1167">
        <v>13</v>
      </c>
      <c r="AG2181" s="1167">
        <v>0</v>
      </c>
      <c r="AH2181" s="1167">
        <v>0</v>
      </c>
      <c r="AI2181" s="1167">
        <v>1196</v>
      </c>
      <c r="BK2181" s="1167">
        <v>2178</v>
      </c>
    </row>
    <row r="2182" spans="1:63" s="1167" customFormat="1" ht="13.5" customHeight="1">
      <c r="A2182" s="1218">
        <v>44326</v>
      </c>
      <c r="B2182" s="1167" t="s">
        <v>157</v>
      </c>
      <c r="C2182" s="1167" t="s">
        <v>66</v>
      </c>
      <c r="D2182" s="1167">
        <v>140</v>
      </c>
      <c r="E2182" s="1167">
        <v>140</v>
      </c>
      <c r="J2182" s="1167">
        <v>0</v>
      </c>
      <c r="L2182" s="1167">
        <v>6.5</v>
      </c>
      <c r="O2182" s="1167">
        <v>910</v>
      </c>
      <c r="T2182" s="1167">
        <v>0</v>
      </c>
      <c r="U2182" s="1167">
        <v>0</v>
      </c>
      <c r="V2182" s="1167">
        <v>6.5</v>
      </c>
      <c r="W2182" s="1167">
        <v>0</v>
      </c>
      <c r="X2182" s="1167">
        <v>0</v>
      </c>
      <c r="Y2182" s="1167">
        <v>910</v>
      </c>
      <c r="Z2182" s="1167">
        <v>0</v>
      </c>
      <c r="AA2182" s="1167">
        <v>0</v>
      </c>
      <c r="AB2182" s="1167">
        <v>0</v>
      </c>
      <c r="AC2182" s="1167">
        <v>0</v>
      </c>
      <c r="AD2182" s="1167">
        <v>0</v>
      </c>
      <c r="AE2182" s="1167">
        <v>0</v>
      </c>
      <c r="AF2182" s="1167">
        <v>6.5</v>
      </c>
      <c r="AG2182" s="1167">
        <v>0</v>
      </c>
      <c r="AH2182" s="1167">
        <v>0</v>
      </c>
      <c r="AI2182" s="1167">
        <v>910</v>
      </c>
      <c r="BK2182" s="1167">
        <v>2179</v>
      </c>
    </row>
    <row r="2183" spans="1:63" s="1167" customFormat="1" ht="13.5" customHeight="1">
      <c r="A2183" s="1218">
        <v>44326</v>
      </c>
      <c r="B2183" s="1167" t="s">
        <v>3</v>
      </c>
      <c r="C2183" s="1167" t="s">
        <v>928</v>
      </c>
      <c r="D2183" s="1167">
        <v>12</v>
      </c>
      <c r="E2183" s="1167">
        <v>12</v>
      </c>
      <c r="J2183" s="1167">
        <v>0</v>
      </c>
      <c r="L2183" s="1167">
        <v>18</v>
      </c>
      <c r="O2183" s="1167">
        <v>216</v>
      </c>
      <c r="T2183" s="1167">
        <v>0</v>
      </c>
      <c r="U2183" s="1167">
        <v>0</v>
      </c>
      <c r="V2183" s="1167">
        <v>18</v>
      </c>
      <c r="W2183" s="1167">
        <v>0</v>
      </c>
      <c r="X2183" s="1167">
        <v>0</v>
      </c>
      <c r="Y2183" s="1167">
        <v>216</v>
      </c>
      <c r="Z2183" s="1167">
        <v>0</v>
      </c>
      <c r="AA2183" s="1167">
        <v>0</v>
      </c>
      <c r="AB2183" s="1167">
        <v>0</v>
      </c>
      <c r="AC2183" s="1167">
        <v>0</v>
      </c>
      <c r="AD2183" s="1167">
        <v>0</v>
      </c>
      <c r="AE2183" s="1167">
        <v>0</v>
      </c>
      <c r="AF2183" s="1167">
        <v>18</v>
      </c>
      <c r="AG2183" s="1167">
        <v>0</v>
      </c>
      <c r="AH2183" s="1167">
        <v>0</v>
      </c>
      <c r="AI2183" s="1167">
        <v>216</v>
      </c>
      <c r="BK2183" s="1167">
        <v>2180</v>
      </c>
    </row>
    <row r="2184" spans="1:63" s="1167" customFormat="1" ht="13.5" customHeight="1">
      <c r="A2184" s="1218">
        <v>44326</v>
      </c>
      <c r="B2184" s="1167" t="s">
        <v>929</v>
      </c>
      <c r="C2184" s="1167" t="s">
        <v>66</v>
      </c>
      <c r="D2184" s="1167">
        <v>40</v>
      </c>
      <c r="E2184" s="1167">
        <v>40</v>
      </c>
      <c r="J2184" s="1167">
        <v>0</v>
      </c>
      <c r="O2184" s="1167">
        <v>0</v>
      </c>
      <c r="Q2184" s="1167">
        <v>7.5</v>
      </c>
      <c r="T2184" s="1167">
        <v>300</v>
      </c>
      <c r="U2184" s="1167">
        <v>0</v>
      </c>
      <c r="V2184" s="1167">
        <v>7.5</v>
      </c>
      <c r="W2184" s="1167">
        <v>0</v>
      </c>
      <c r="X2184" s="1167">
        <v>0</v>
      </c>
      <c r="Y2184" s="1167">
        <v>300</v>
      </c>
      <c r="Z2184" s="1167">
        <v>0</v>
      </c>
      <c r="AA2184" s="1167">
        <v>0</v>
      </c>
      <c r="AB2184" s="1167">
        <v>0</v>
      </c>
      <c r="AC2184" s="1167">
        <v>0</v>
      </c>
      <c r="AD2184" s="1167">
        <v>0</v>
      </c>
      <c r="AE2184" s="1167">
        <v>0</v>
      </c>
      <c r="AF2184" s="1167">
        <v>7.5</v>
      </c>
      <c r="AG2184" s="1167">
        <v>0</v>
      </c>
      <c r="AH2184" s="1167">
        <v>0</v>
      </c>
      <c r="AI2184" s="1167">
        <v>300</v>
      </c>
      <c r="BK2184" s="1167">
        <v>2181</v>
      </c>
    </row>
    <row r="2185" spans="1:63" s="1167" customFormat="1" ht="13.5" customHeight="1">
      <c r="A2185" s="1218">
        <v>44326</v>
      </c>
      <c r="B2185" s="1167" t="s">
        <v>488</v>
      </c>
      <c r="C2185" s="1167" t="s">
        <v>66</v>
      </c>
      <c r="D2185" s="1167">
        <v>110</v>
      </c>
      <c r="E2185" s="1167">
        <v>106</v>
      </c>
      <c r="J2185" s="1167">
        <v>0</v>
      </c>
      <c r="O2185" s="1167">
        <v>0</v>
      </c>
      <c r="T2185" s="1167">
        <v>0</v>
      </c>
      <c r="U2185" s="1167">
        <v>0</v>
      </c>
      <c r="V2185" s="1167">
        <v>0</v>
      </c>
      <c r="W2185" s="1167">
        <v>0</v>
      </c>
      <c r="X2185" s="1167">
        <v>0</v>
      </c>
      <c r="Y2185" s="1167">
        <v>0</v>
      </c>
      <c r="Z2185" s="1167">
        <v>0</v>
      </c>
      <c r="AA2185" s="1167">
        <v>0</v>
      </c>
      <c r="AB2185" s="1167">
        <v>0</v>
      </c>
      <c r="AC2185" s="1167">
        <v>0</v>
      </c>
      <c r="AD2185" s="1167">
        <v>0</v>
      </c>
      <c r="AE2185" s="1167">
        <v>0</v>
      </c>
      <c r="AF2185" s="1167">
        <v>0</v>
      </c>
      <c r="AG2185" s="1167">
        <v>0</v>
      </c>
      <c r="AH2185" s="1167">
        <v>0</v>
      </c>
      <c r="AI2185" s="1167">
        <v>0</v>
      </c>
      <c r="BK2185" s="1167">
        <v>2182</v>
      </c>
    </row>
    <row r="2186" spans="1:63" s="1167" customFormat="1" ht="13.5" customHeight="1">
      <c r="A2186" s="1218">
        <v>44326</v>
      </c>
      <c r="B2186" s="1167" t="s">
        <v>83</v>
      </c>
      <c r="C2186" s="1167" t="s">
        <v>786</v>
      </c>
      <c r="D2186" s="1167">
        <v>10</v>
      </c>
      <c r="E2186" s="1167">
        <v>10</v>
      </c>
      <c r="J2186" s="1167">
        <v>0</v>
      </c>
      <c r="M2186" s="1167">
        <v>20</v>
      </c>
      <c r="O2186" s="1167">
        <v>200</v>
      </c>
      <c r="R2186" s="1167">
        <v>20</v>
      </c>
      <c r="T2186" s="1167">
        <v>200</v>
      </c>
      <c r="U2186" s="1167">
        <v>0</v>
      </c>
      <c r="V2186" s="1167">
        <v>0</v>
      </c>
      <c r="W2186" s="1167">
        <v>40</v>
      </c>
      <c r="X2186" s="1167">
        <v>0</v>
      </c>
      <c r="Y2186" s="1167">
        <v>400</v>
      </c>
      <c r="Z2186" s="1167">
        <v>0</v>
      </c>
      <c r="AA2186" s="1167">
        <v>0</v>
      </c>
      <c r="AB2186" s="1167">
        <v>0</v>
      </c>
      <c r="AC2186" s="1167">
        <v>0</v>
      </c>
      <c r="AD2186" s="1167">
        <v>0</v>
      </c>
      <c r="AE2186" s="1167">
        <v>0</v>
      </c>
      <c r="AF2186" s="1167">
        <v>0</v>
      </c>
      <c r="AG2186" s="1167">
        <v>40</v>
      </c>
      <c r="AH2186" s="1167">
        <v>0</v>
      </c>
      <c r="AI2186" s="1167">
        <v>400</v>
      </c>
      <c r="BK2186" s="1167">
        <v>2183</v>
      </c>
    </row>
    <row r="2187" spans="1:63" s="1167" customFormat="1" ht="13.5" customHeight="1">
      <c r="A2187" s="1218">
        <v>44326</v>
      </c>
      <c r="B2187" s="1167" t="s">
        <v>78</v>
      </c>
      <c r="C2187" s="1167" t="s">
        <v>66</v>
      </c>
      <c r="D2187" s="1167">
        <v>10</v>
      </c>
      <c r="E2187" s="1167">
        <v>7</v>
      </c>
      <c r="J2187" s="1167">
        <v>0</v>
      </c>
      <c r="M2187" s="1167">
        <v>40</v>
      </c>
      <c r="O2187" s="1167">
        <v>280</v>
      </c>
      <c r="R2187" s="1167">
        <v>40</v>
      </c>
      <c r="T2187" s="1167">
        <v>280</v>
      </c>
      <c r="U2187" s="1167">
        <v>0</v>
      </c>
      <c r="V2187" s="1167">
        <v>0</v>
      </c>
      <c r="W2187" s="1167">
        <v>80</v>
      </c>
      <c r="X2187" s="1167">
        <v>0</v>
      </c>
      <c r="Y2187" s="1167">
        <v>560</v>
      </c>
      <c r="Z2187" s="1167">
        <v>0</v>
      </c>
      <c r="AA2187" s="1167">
        <v>0</v>
      </c>
      <c r="AB2187" s="1167">
        <v>0</v>
      </c>
      <c r="AC2187" s="1167">
        <v>0</v>
      </c>
      <c r="AD2187" s="1167">
        <v>0</v>
      </c>
      <c r="AE2187" s="1167">
        <v>0</v>
      </c>
      <c r="AF2187" s="1167">
        <v>0</v>
      </c>
      <c r="AG2187" s="1167">
        <v>80</v>
      </c>
      <c r="AH2187" s="1167">
        <v>0</v>
      </c>
      <c r="AI2187" s="1167">
        <v>560</v>
      </c>
      <c r="BK2187" s="1167">
        <v>2184</v>
      </c>
    </row>
    <row r="2188" spans="1:63" s="1167" customFormat="1" ht="13.5" customHeight="1">
      <c r="A2188" s="1218">
        <v>44326</v>
      </c>
      <c r="B2188" s="1167" t="s">
        <v>17</v>
      </c>
      <c r="C2188" s="1167" t="s">
        <v>66</v>
      </c>
      <c r="D2188" s="1167">
        <v>5</v>
      </c>
      <c r="E2188" s="1167">
        <v>4</v>
      </c>
      <c r="J2188" s="1167">
        <v>0</v>
      </c>
      <c r="O2188" s="1167">
        <v>0</v>
      </c>
      <c r="T2188" s="1167">
        <v>0</v>
      </c>
      <c r="U2188" s="1167">
        <v>0</v>
      </c>
      <c r="V2188" s="1167">
        <v>0</v>
      </c>
      <c r="W2188" s="1167">
        <v>0</v>
      </c>
      <c r="X2188" s="1167">
        <v>0</v>
      </c>
      <c r="Y2188" s="1167">
        <v>0</v>
      </c>
      <c r="Z2188" s="1167">
        <v>0</v>
      </c>
      <c r="AA2188" s="1167">
        <v>0</v>
      </c>
      <c r="AB2188" s="1167">
        <v>0</v>
      </c>
      <c r="AC2188" s="1167">
        <v>0</v>
      </c>
      <c r="AD2188" s="1167">
        <v>0</v>
      </c>
      <c r="AE2188" s="1167">
        <v>0</v>
      </c>
      <c r="AF2188" s="1167">
        <v>0</v>
      </c>
      <c r="AG2188" s="1167">
        <v>0</v>
      </c>
      <c r="AH2188" s="1167">
        <v>0</v>
      </c>
      <c r="AI2188" s="1167">
        <v>0</v>
      </c>
      <c r="BK2188" s="1167">
        <v>2185</v>
      </c>
    </row>
    <row r="2189" spans="1:63" s="1167" customFormat="1" ht="13.5" customHeight="1">
      <c r="A2189" s="1218">
        <v>44326</v>
      </c>
      <c r="B2189" s="1167" t="s">
        <v>478</v>
      </c>
      <c r="C2189" s="1167" t="s">
        <v>66</v>
      </c>
      <c r="D2189" s="1167">
        <v>12</v>
      </c>
      <c r="E2189" s="1167">
        <v>12</v>
      </c>
      <c r="H2189" s="1167">
        <v>24</v>
      </c>
      <c r="J2189" s="1167">
        <v>288</v>
      </c>
      <c r="M2189" s="1167">
        <v>6</v>
      </c>
      <c r="O2189" s="1167">
        <v>72</v>
      </c>
      <c r="T2189" s="1167">
        <v>0</v>
      </c>
      <c r="U2189" s="1167">
        <v>0</v>
      </c>
      <c r="V2189" s="1167">
        <v>0</v>
      </c>
      <c r="W2189" s="1167">
        <v>30</v>
      </c>
      <c r="X2189" s="1167">
        <v>0</v>
      </c>
      <c r="Y2189" s="1167">
        <v>360</v>
      </c>
      <c r="Z2189" s="1167">
        <v>0</v>
      </c>
      <c r="AA2189" s="1167">
        <v>0</v>
      </c>
      <c r="AB2189" s="1167">
        <v>0</v>
      </c>
      <c r="AC2189" s="1167">
        <v>0</v>
      </c>
      <c r="AD2189" s="1167">
        <v>0</v>
      </c>
      <c r="AE2189" s="1167">
        <v>0</v>
      </c>
      <c r="AF2189" s="1167">
        <v>0</v>
      </c>
      <c r="AG2189" s="1167">
        <v>30</v>
      </c>
      <c r="AH2189" s="1167">
        <v>0</v>
      </c>
      <c r="AI2189" s="1167">
        <v>360</v>
      </c>
      <c r="BK2189" s="1167">
        <v>2186</v>
      </c>
    </row>
    <row r="2190" spans="1:63" s="1167" customFormat="1" ht="13.5" customHeight="1">
      <c r="A2190" s="1218">
        <v>44326</v>
      </c>
      <c r="B2190" s="1167" t="s">
        <v>60</v>
      </c>
      <c r="C2190" s="1167" t="s">
        <v>66</v>
      </c>
      <c r="D2190" s="1167">
        <v>20</v>
      </c>
      <c r="E2190" s="1167">
        <v>20</v>
      </c>
      <c r="H2190" s="1167">
        <v>0.5</v>
      </c>
      <c r="J2190" s="1167">
        <v>10</v>
      </c>
      <c r="M2190" s="1167">
        <v>1</v>
      </c>
      <c r="O2190" s="1167">
        <v>20</v>
      </c>
      <c r="R2190" s="1167">
        <v>1</v>
      </c>
      <c r="T2190" s="1167">
        <v>20</v>
      </c>
      <c r="U2190" s="1167">
        <v>0</v>
      </c>
      <c r="V2190" s="1167">
        <v>0</v>
      </c>
      <c r="W2190" s="1167">
        <v>2.5</v>
      </c>
      <c r="X2190" s="1167">
        <v>0</v>
      </c>
      <c r="Y2190" s="1167">
        <v>50</v>
      </c>
      <c r="Z2190" s="1167">
        <v>0</v>
      </c>
      <c r="AA2190" s="1167">
        <v>0</v>
      </c>
      <c r="AB2190" s="1167">
        <v>0</v>
      </c>
      <c r="AC2190" s="1167">
        <v>0</v>
      </c>
      <c r="AD2190" s="1167">
        <v>0</v>
      </c>
      <c r="AE2190" s="1167">
        <v>0</v>
      </c>
      <c r="AF2190" s="1167">
        <v>0</v>
      </c>
      <c r="AG2190" s="1167">
        <v>2.5</v>
      </c>
      <c r="AH2190" s="1167">
        <v>0</v>
      </c>
      <c r="AI2190" s="1167">
        <v>50</v>
      </c>
      <c r="BK2190" s="1167">
        <v>2187</v>
      </c>
    </row>
    <row r="2191" spans="1:63" s="1167" customFormat="1" ht="13.5" customHeight="1">
      <c r="A2191" s="1218">
        <v>44326</v>
      </c>
      <c r="B2191" s="1167" t="s">
        <v>61</v>
      </c>
      <c r="C2191" s="1167" t="s">
        <v>66</v>
      </c>
      <c r="D2191" s="1167">
        <v>20</v>
      </c>
      <c r="E2191" s="1167">
        <v>20</v>
      </c>
      <c r="H2191" s="1167">
        <v>0.5</v>
      </c>
      <c r="J2191" s="1167">
        <v>10</v>
      </c>
      <c r="M2191" s="1167">
        <v>0.8</v>
      </c>
      <c r="O2191" s="1167">
        <v>16</v>
      </c>
      <c r="R2191" s="1167">
        <v>0.7</v>
      </c>
      <c r="T2191" s="1167">
        <v>14</v>
      </c>
      <c r="U2191" s="1167">
        <v>0</v>
      </c>
      <c r="V2191" s="1167">
        <v>0</v>
      </c>
      <c r="W2191" s="1167">
        <v>2</v>
      </c>
      <c r="X2191" s="1167">
        <v>0</v>
      </c>
      <c r="Y2191" s="1167">
        <v>40</v>
      </c>
      <c r="Z2191" s="1167">
        <v>0</v>
      </c>
      <c r="AA2191" s="1167">
        <v>0</v>
      </c>
      <c r="AB2191" s="1167">
        <v>0</v>
      </c>
      <c r="AC2191" s="1167">
        <v>0</v>
      </c>
      <c r="AD2191" s="1167">
        <v>0</v>
      </c>
      <c r="AE2191" s="1167">
        <v>0</v>
      </c>
      <c r="AF2191" s="1167">
        <v>0</v>
      </c>
      <c r="AG2191" s="1167">
        <v>2</v>
      </c>
      <c r="AH2191" s="1167">
        <v>0</v>
      </c>
      <c r="AI2191" s="1167">
        <v>40</v>
      </c>
      <c r="BK2191" s="1167">
        <v>2188</v>
      </c>
    </row>
    <row r="2192" spans="1:63" s="1167" customFormat="1" ht="13.5" customHeight="1">
      <c r="A2192" s="1218">
        <v>44326</v>
      </c>
      <c r="B2192" s="1167" t="s">
        <v>160</v>
      </c>
      <c r="C2192" s="1167" t="s">
        <v>66</v>
      </c>
      <c r="D2192" s="1167">
        <v>14</v>
      </c>
      <c r="E2192" s="1167">
        <v>12</v>
      </c>
      <c r="J2192" s="1167">
        <v>0</v>
      </c>
      <c r="M2192" s="1167">
        <v>4</v>
      </c>
      <c r="O2192" s="1167">
        <v>48</v>
      </c>
      <c r="T2192" s="1167">
        <v>0</v>
      </c>
      <c r="U2192" s="1167">
        <v>0</v>
      </c>
      <c r="V2192" s="1167">
        <v>0</v>
      </c>
      <c r="W2192" s="1167">
        <v>4</v>
      </c>
      <c r="X2192" s="1167">
        <v>0</v>
      </c>
      <c r="Y2192" s="1167">
        <v>48</v>
      </c>
      <c r="Z2192" s="1167">
        <v>0</v>
      </c>
      <c r="AA2192" s="1167">
        <v>0</v>
      </c>
      <c r="AB2192" s="1167">
        <v>0</v>
      </c>
      <c r="AC2192" s="1167">
        <v>0</v>
      </c>
      <c r="AD2192" s="1167">
        <v>0</v>
      </c>
      <c r="AE2192" s="1167">
        <v>0</v>
      </c>
      <c r="AF2192" s="1167">
        <v>0</v>
      </c>
      <c r="AG2192" s="1167">
        <v>4</v>
      </c>
      <c r="AH2192" s="1167">
        <v>0</v>
      </c>
      <c r="AI2192" s="1167">
        <v>48</v>
      </c>
      <c r="BK2192" s="1167">
        <v>2189</v>
      </c>
    </row>
    <row r="2193" spans="1:63" s="1167" customFormat="1" ht="13.5" customHeight="1">
      <c r="A2193" s="1218">
        <v>44326</v>
      </c>
      <c r="B2193" s="1167" t="s">
        <v>161</v>
      </c>
      <c r="C2193" s="1167" t="s">
        <v>389</v>
      </c>
      <c r="D2193" s="1167">
        <v>13</v>
      </c>
      <c r="E2193" s="1167">
        <v>13</v>
      </c>
      <c r="J2193" s="1167">
        <v>0</v>
      </c>
      <c r="O2193" s="1167">
        <v>0</v>
      </c>
      <c r="T2193" s="1167">
        <v>0</v>
      </c>
      <c r="U2193" s="1167">
        <v>0</v>
      </c>
      <c r="V2193" s="1167">
        <v>0</v>
      </c>
      <c r="W2193" s="1167">
        <v>0</v>
      </c>
      <c r="X2193" s="1167">
        <v>0</v>
      </c>
      <c r="Y2193" s="1167">
        <v>0</v>
      </c>
      <c r="Z2193" s="1167">
        <v>0</v>
      </c>
      <c r="AA2193" s="1167">
        <v>0</v>
      </c>
      <c r="AB2193" s="1167">
        <v>0</v>
      </c>
      <c r="AC2193" s="1167">
        <v>0</v>
      </c>
      <c r="AD2193" s="1167">
        <v>0</v>
      </c>
      <c r="AE2193" s="1167">
        <v>0</v>
      </c>
      <c r="AF2193" s="1167">
        <v>0</v>
      </c>
      <c r="AG2193" s="1167">
        <v>0</v>
      </c>
      <c r="AH2193" s="1167">
        <v>0</v>
      </c>
      <c r="AI2193" s="1167">
        <v>0</v>
      </c>
      <c r="BK2193" s="1167">
        <v>2190</v>
      </c>
    </row>
    <row r="2194" spans="1:63" s="1167" customFormat="1" ht="13.5" customHeight="1">
      <c r="A2194" s="1218">
        <v>44326</v>
      </c>
      <c r="B2194" s="1167" t="s">
        <v>896</v>
      </c>
      <c r="C2194" s="1167" t="s">
        <v>66</v>
      </c>
      <c r="D2194" s="1167">
        <v>10</v>
      </c>
      <c r="E2194" s="1167">
        <v>10</v>
      </c>
      <c r="H2194" s="1167">
        <v>5</v>
      </c>
      <c r="J2194" s="1167">
        <v>50</v>
      </c>
      <c r="M2194" s="1167">
        <v>5</v>
      </c>
      <c r="O2194" s="1167">
        <v>50</v>
      </c>
      <c r="R2194" s="1167">
        <v>5</v>
      </c>
      <c r="T2194" s="1167">
        <v>50</v>
      </c>
      <c r="U2194" s="1167">
        <v>0</v>
      </c>
      <c r="V2194" s="1167">
        <v>0</v>
      </c>
      <c r="W2194" s="1167">
        <v>15</v>
      </c>
      <c r="X2194" s="1167">
        <v>0</v>
      </c>
      <c r="Y2194" s="1167">
        <v>150</v>
      </c>
      <c r="Z2194" s="1167">
        <v>0</v>
      </c>
      <c r="AA2194" s="1167">
        <v>0</v>
      </c>
      <c r="AB2194" s="1167">
        <v>0</v>
      </c>
      <c r="AC2194" s="1167">
        <v>0</v>
      </c>
      <c r="AD2194" s="1167">
        <v>0</v>
      </c>
      <c r="AE2194" s="1167">
        <v>0</v>
      </c>
      <c r="AF2194" s="1167">
        <v>0</v>
      </c>
      <c r="AG2194" s="1167">
        <v>15</v>
      </c>
      <c r="AH2194" s="1167">
        <v>0</v>
      </c>
      <c r="AI2194" s="1167">
        <v>150</v>
      </c>
      <c r="BK2194" s="1167">
        <v>2191</v>
      </c>
    </row>
    <row r="2195" spans="1:63" s="1167" customFormat="1" ht="13.5" customHeight="1">
      <c r="A2195" s="1218">
        <v>44326</v>
      </c>
      <c r="B2195" s="1167" t="s">
        <v>893</v>
      </c>
      <c r="C2195" s="1167" t="s">
        <v>66</v>
      </c>
      <c r="D2195" s="1167">
        <v>25</v>
      </c>
      <c r="E2195" s="1167">
        <v>25</v>
      </c>
      <c r="J2195" s="1167">
        <v>0</v>
      </c>
      <c r="M2195" s="1167">
        <v>5</v>
      </c>
      <c r="O2195" s="1167">
        <v>125</v>
      </c>
      <c r="T2195" s="1167">
        <v>0</v>
      </c>
      <c r="U2195" s="1167">
        <v>0</v>
      </c>
      <c r="V2195" s="1167">
        <v>0</v>
      </c>
      <c r="W2195" s="1167">
        <v>5</v>
      </c>
      <c r="X2195" s="1167">
        <v>0</v>
      </c>
      <c r="Y2195" s="1167">
        <v>125</v>
      </c>
      <c r="Z2195" s="1167">
        <v>0</v>
      </c>
      <c r="AA2195" s="1167">
        <v>0</v>
      </c>
      <c r="AB2195" s="1167">
        <v>0</v>
      </c>
      <c r="AC2195" s="1167">
        <v>0</v>
      </c>
      <c r="AD2195" s="1167">
        <v>0</v>
      </c>
      <c r="AE2195" s="1167">
        <v>0</v>
      </c>
      <c r="AF2195" s="1167">
        <v>0</v>
      </c>
      <c r="AG2195" s="1167">
        <v>5</v>
      </c>
      <c r="AH2195" s="1167">
        <v>0</v>
      </c>
      <c r="AI2195" s="1167">
        <v>125</v>
      </c>
      <c r="BK2195" s="1167">
        <v>2192</v>
      </c>
    </row>
    <row r="2196" spans="1:63" s="1167" customFormat="1" ht="13.5" customHeight="1">
      <c r="A2196" s="1218">
        <v>44326</v>
      </c>
      <c r="B2196" s="1167" t="s">
        <v>126</v>
      </c>
      <c r="C2196" s="1167" t="s">
        <v>66</v>
      </c>
      <c r="D2196" s="1167">
        <v>15</v>
      </c>
      <c r="E2196" s="1167">
        <v>15</v>
      </c>
      <c r="J2196" s="1167">
        <v>0</v>
      </c>
      <c r="M2196" s="1167">
        <v>7</v>
      </c>
      <c r="O2196" s="1167">
        <v>105</v>
      </c>
      <c r="T2196" s="1167">
        <v>0</v>
      </c>
      <c r="U2196" s="1167">
        <v>0</v>
      </c>
      <c r="V2196" s="1167">
        <v>0</v>
      </c>
      <c r="W2196" s="1167">
        <v>7</v>
      </c>
      <c r="X2196" s="1167">
        <v>0</v>
      </c>
      <c r="Y2196" s="1167">
        <v>105</v>
      </c>
      <c r="Z2196" s="1167">
        <v>0</v>
      </c>
      <c r="AA2196" s="1167">
        <v>0</v>
      </c>
      <c r="AB2196" s="1167">
        <v>0</v>
      </c>
      <c r="AC2196" s="1167">
        <v>0</v>
      </c>
      <c r="AD2196" s="1167">
        <v>0</v>
      </c>
      <c r="AE2196" s="1167">
        <v>0</v>
      </c>
      <c r="AF2196" s="1167">
        <v>0</v>
      </c>
      <c r="AG2196" s="1167">
        <v>7</v>
      </c>
      <c r="AH2196" s="1167">
        <v>0</v>
      </c>
      <c r="AI2196" s="1167">
        <v>105</v>
      </c>
      <c r="BK2196" s="1167">
        <v>2193</v>
      </c>
    </row>
    <row r="2197" spans="1:63" s="1167" customFormat="1" ht="13.5" customHeight="1">
      <c r="A2197" s="1218">
        <v>44326</v>
      </c>
      <c r="B2197" s="1167" t="s">
        <v>918</v>
      </c>
      <c r="C2197" s="1167" t="s">
        <v>66</v>
      </c>
      <c r="D2197" s="1167">
        <v>15</v>
      </c>
      <c r="E2197" s="1167">
        <v>15</v>
      </c>
      <c r="J2197" s="1167">
        <v>0</v>
      </c>
      <c r="O2197" s="1167">
        <v>0</v>
      </c>
      <c r="R2197" s="1167">
        <v>7</v>
      </c>
      <c r="T2197" s="1167">
        <v>105</v>
      </c>
      <c r="U2197" s="1167">
        <v>0</v>
      </c>
      <c r="V2197" s="1167">
        <v>0</v>
      </c>
      <c r="W2197" s="1167">
        <v>7</v>
      </c>
      <c r="X2197" s="1167">
        <v>0</v>
      </c>
      <c r="Y2197" s="1167">
        <v>105</v>
      </c>
      <c r="Z2197" s="1167">
        <v>0</v>
      </c>
      <c r="AA2197" s="1167">
        <v>0</v>
      </c>
      <c r="AB2197" s="1167">
        <v>0</v>
      </c>
      <c r="AC2197" s="1167">
        <v>0</v>
      </c>
      <c r="AD2197" s="1167">
        <v>0</v>
      </c>
      <c r="AE2197" s="1167">
        <v>0</v>
      </c>
      <c r="AF2197" s="1167">
        <v>0</v>
      </c>
      <c r="AG2197" s="1167">
        <v>7</v>
      </c>
      <c r="AH2197" s="1167">
        <v>0</v>
      </c>
      <c r="AI2197" s="1167">
        <v>105</v>
      </c>
      <c r="BK2197" s="1167">
        <v>2194</v>
      </c>
    </row>
    <row r="2198" spans="1:63" s="1167" customFormat="1" ht="13.5" customHeight="1">
      <c r="A2198" s="1218">
        <v>44326</v>
      </c>
      <c r="B2198" s="1167" t="s">
        <v>64</v>
      </c>
      <c r="C2198" s="1167" t="s">
        <v>66</v>
      </c>
      <c r="D2198" s="1167">
        <v>13</v>
      </c>
      <c r="E2198" s="1167">
        <v>13</v>
      </c>
      <c r="J2198" s="1167">
        <v>0</v>
      </c>
      <c r="O2198" s="1167">
        <v>0</v>
      </c>
      <c r="T2198" s="1167">
        <v>0</v>
      </c>
      <c r="U2198" s="1167">
        <v>0</v>
      </c>
      <c r="V2198" s="1167">
        <v>0</v>
      </c>
      <c r="W2198" s="1167">
        <v>0</v>
      </c>
      <c r="X2198" s="1167">
        <v>0</v>
      </c>
      <c r="Y2198" s="1167">
        <v>0</v>
      </c>
      <c r="Z2198" s="1167">
        <v>0</v>
      </c>
      <c r="AA2198" s="1167">
        <v>0</v>
      </c>
      <c r="AB2198" s="1167">
        <v>0</v>
      </c>
      <c r="AC2198" s="1167">
        <v>0</v>
      </c>
      <c r="AD2198" s="1167">
        <v>0</v>
      </c>
      <c r="AE2198" s="1167">
        <v>0</v>
      </c>
      <c r="AF2198" s="1167">
        <v>0</v>
      </c>
      <c r="AG2198" s="1167">
        <v>0</v>
      </c>
      <c r="AH2198" s="1167">
        <v>0</v>
      </c>
      <c r="AI2198" s="1167">
        <v>0</v>
      </c>
      <c r="BK2198" s="1167">
        <v>2195</v>
      </c>
    </row>
    <row r="2199" spans="1:63" s="1167" customFormat="1" ht="13.5" customHeight="1">
      <c r="A2199" s="1218">
        <v>44326</v>
      </c>
      <c r="B2199" s="1167" t="s">
        <v>511</v>
      </c>
      <c r="C2199" s="1167" t="s">
        <v>66</v>
      </c>
      <c r="D2199" s="1167">
        <v>20</v>
      </c>
      <c r="E2199" s="1167">
        <v>15</v>
      </c>
      <c r="J2199" s="1167">
        <v>0</v>
      </c>
      <c r="O2199" s="1167">
        <v>0</v>
      </c>
      <c r="R2199" s="1167">
        <v>2</v>
      </c>
      <c r="T2199" s="1167">
        <v>30</v>
      </c>
      <c r="U2199" s="1167">
        <v>0</v>
      </c>
      <c r="V2199" s="1167">
        <v>0</v>
      </c>
      <c r="W2199" s="1167">
        <v>2</v>
      </c>
      <c r="X2199" s="1167">
        <v>0</v>
      </c>
      <c r="Y2199" s="1167">
        <v>30</v>
      </c>
      <c r="Z2199" s="1167">
        <v>0</v>
      </c>
      <c r="AA2199" s="1167">
        <v>0</v>
      </c>
      <c r="AB2199" s="1167">
        <v>0</v>
      </c>
      <c r="AC2199" s="1167">
        <v>0</v>
      </c>
      <c r="AD2199" s="1167">
        <v>0</v>
      </c>
      <c r="AE2199" s="1167">
        <v>0</v>
      </c>
      <c r="AF2199" s="1167">
        <v>0</v>
      </c>
      <c r="AG2199" s="1167">
        <v>2</v>
      </c>
      <c r="AH2199" s="1167">
        <v>0</v>
      </c>
      <c r="AI2199" s="1167">
        <v>30</v>
      </c>
      <c r="BK2199" s="1167">
        <v>2196</v>
      </c>
    </row>
    <row r="2200" spans="1:63" s="1167" customFormat="1" ht="13.5" customHeight="1">
      <c r="A2200" s="1218">
        <v>44326</v>
      </c>
      <c r="B2200" s="1167" t="s">
        <v>895</v>
      </c>
      <c r="C2200" s="1167" t="s">
        <v>66</v>
      </c>
      <c r="D2200" s="1167">
        <v>8</v>
      </c>
      <c r="E2200" s="1167">
        <v>8</v>
      </c>
      <c r="J2200" s="1167">
        <v>0</v>
      </c>
      <c r="M2200" s="1167">
        <v>6</v>
      </c>
      <c r="O2200" s="1167">
        <v>48</v>
      </c>
      <c r="T2200" s="1167">
        <v>0</v>
      </c>
      <c r="U2200" s="1167">
        <v>0</v>
      </c>
      <c r="V2200" s="1167">
        <v>0</v>
      </c>
      <c r="W2200" s="1167">
        <v>6</v>
      </c>
      <c r="X2200" s="1167">
        <v>0</v>
      </c>
      <c r="Y2200" s="1167">
        <v>48</v>
      </c>
      <c r="Z2200" s="1167">
        <v>0</v>
      </c>
      <c r="AA2200" s="1167">
        <v>0</v>
      </c>
      <c r="AB2200" s="1167">
        <v>0</v>
      </c>
      <c r="AC2200" s="1167">
        <v>0</v>
      </c>
      <c r="AD2200" s="1167">
        <v>0</v>
      </c>
      <c r="AE2200" s="1167">
        <v>0</v>
      </c>
      <c r="AF2200" s="1167">
        <v>0</v>
      </c>
      <c r="AG2200" s="1167">
        <v>6</v>
      </c>
      <c r="AH2200" s="1167">
        <v>0</v>
      </c>
      <c r="AI2200" s="1167">
        <v>48</v>
      </c>
      <c r="BK2200" s="1167">
        <v>2197</v>
      </c>
    </row>
    <row r="2201" spans="1:63" s="1167" customFormat="1" ht="13.5" customHeight="1">
      <c r="A2201" s="1218">
        <v>44326</v>
      </c>
      <c r="B2201" s="1167" t="s">
        <v>512</v>
      </c>
      <c r="C2201" s="1167" t="s">
        <v>66</v>
      </c>
      <c r="D2201" s="1167">
        <v>20</v>
      </c>
      <c r="E2201" s="1167">
        <v>20</v>
      </c>
      <c r="J2201" s="1167">
        <v>0</v>
      </c>
      <c r="O2201" s="1167">
        <v>0</v>
      </c>
      <c r="R2201" s="1167">
        <v>3</v>
      </c>
      <c r="T2201" s="1167">
        <v>60</v>
      </c>
      <c r="U2201" s="1167">
        <v>0</v>
      </c>
      <c r="V2201" s="1167">
        <v>0</v>
      </c>
      <c r="W2201" s="1167">
        <v>3</v>
      </c>
      <c r="X2201" s="1167">
        <v>0</v>
      </c>
      <c r="Y2201" s="1167">
        <v>60</v>
      </c>
      <c r="Z2201" s="1167">
        <v>0</v>
      </c>
      <c r="AA2201" s="1167">
        <v>0</v>
      </c>
      <c r="AB2201" s="1167">
        <v>0</v>
      </c>
      <c r="AC2201" s="1167">
        <v>0</v>
      </c>
      <c r="AD2201" s="1167">
        <v>0</v>
      </c>
      <c r="AE2201" s="1167">
        <v>0</v>
      </c>
      <c r="AF2201" s="1167">
        <v>0</v>
      </c>
      <c r="AG2201" s="1167">
        <v>3</v>
      </c>
      <c r="AH2201" s="1167">
        <v>0</v>
      </c>
      <c r="AI2201" s="1167">
        <v>60</v>
      </c>
      <c r="BK2201" s="1167">
        <v>2198</v>
      </c>
    </row>
    <row r="2202" spans="1:63" s="1167" customFormat="1" ht="13.5" customHeight="1">
      <c r="A2202" s="1218">
        <v>44326</v>
      </c>
      <c r="B2202" s="1167" t="s">
        <v>636</v>
      </c>
      <c r="C2202" s="1167" t="s">
        <v>66</v>
      </c>
      <c r="D2202" s="1167">
        <v>10</v>
      </c>
      <c r="E2202" s="1167">
        <v>10</v>
      </c>
      <c r="J2202" s="1167">
        <v>0</v>
      </c>
      <c r="M2202" s="1167">
        <v>0.5</v>
      </c>
      <c r="O2202" s="1167">
        <v>5</v>
      </c>
      <c r="R2202" s="1167">
        <v>0.5</v>
      </c>
      <c r="T2202" s="1167">
        <v>5</v>
      </c>
      <c r="U2202" s="1167">
        <v>0</v>
      </c>
      <c r="V2202" s="1167">
        <v>0</v>
      </c>
      <c r="W2202" s="1167">
        <v>1</v>
      </c>
      <c r="X2202" s="1167">
        <v>0</v>
      </c>
      <c r="Y2202" s="1167">
        <v>10</v>
      </c>
      <c r="Z2202" s="1167">
        <v>0</v>
      </c>
      <c r="AA2202" s="1167">
        <v>0</v>
      </c>
      <c r="AB2202" s="1167">
        <v>0</v>
      </c>
      <c r="AC2202" s="1167">
        <v>0</v>
      </c>
      <c r="AD2202" s="1167">
        <v>0</v>
      </c>
      <c r="AE2202" s="1167">
        <v>0</v>
      </c>
      <c r="AF2202" s="1167">
        <v>0</v>
      </c>
      <c r="AG2202" s="1167">
        <v>1</v>
      </c>
      <c r="AH2202" s="1167">
        <v>0</v>
      </c>
      <c r="AI2202" s="1167">
        <v>10</v>
      </c>
      <c r="BK2202" s="1167">
        <v>2199</v>
      </c>
    </row>
    <row r="2203" spans="1:63" s="1167" customFormat="1" ht="13.5" customHeight="1">
      <c r="A2203" s="1218">
        <v>44327</v>
      </c>
      <c r="B2203" s="1167" t="s">
        <v>229</v>
      </c>
      <c r="C2203" s="1167" t="s">
        <v>66</v>
      </c>
      <c r="D2203" s="1167">
        <v>2</v>
      </c>
      <c r="E2203" s="1167">
        <v>2</v>
      </c>
      <c r="F2203" s="1167">
        <v>60</v>
      </c>
      <c r="J2203" s="1167">
        <v>120</v>
      </c>
      <c r="K2203" s="1167">
        <v>70</v>
      </c>
      <c r="O2203" s="1167">
        <v>140</v>
      </c>
      <c r="P2203" s="1167">
        <v>70</v>
      </c>
      <c r="T2203" s="1167">
        <v>140</v>
      </c>
      <c r="U2203" s="1167">
        <v>200</v>
      </c>
      <c r="V2203" s="1167">
        <v>0</v>
      </c>
      <c r="W2203" s="1167">
        <v>0</v>
      </c>
      <c r="X2203" s="1167">
        <v>0</v>
      </c>
      <c r="Y2203" s="1167">
        <v>400</v>
      </c>
      <c r="Z2203" s="1167">
        <v>6936</v>
      </c>
      <c r="AA2203" s="1167">
        <v>0</v>
      </c>
      <c r="AB2203" s="1167">
        <v>0</v>
      </c>
      <c r="AC2203" s="1167">
        <v>0</v>
      </c>
      <c r="AD2203" s="1167">
        <v>13872</v>
      </c>
      <c r="AI2203" s="1167">
        <v>0</v>
      </c>
      <c r="AJ2203" s="1167">
        <v>177</v>
      </c>
      <c r="AK2203" s="1167">
        <v>14</v>
      </c>
      <c r="AM2203" s="1167">
        <v>177</v>
      </c>
      <c r="AN2203" s="1167">
        <v>32</v>
      </c>
      <c r="AO2203" s="1167">
        <v>0.16</v>
      </c>
      <c r="AP2203" s="1167">
        <v>177</v>
      </c>
      <c r="AQ2203" s="1167">
        <v>32</v>
      </c>
      <c r="AR2203" s="1167">
        <v>0.28999999999999998</v>
      </c>
      <c r="AS2203" s="1167">
        <v>24</v>
      </c>
      <c r="AT2203" s="1167">
        <v>14</v>
      </c>
      <c r="AV2203" s="1167">
        <v>24</v>
      </c>
      <c r="AW2203" s="1167">
        <v>24</v>
      </c>
      <c r="AX2203" s="1167">
        <v>0.16</v>
      </c>
      <c r="AY2203" s="1167">
        <v>24</v>
      </c>
      <c r="AZ2203" s="1167">
        <v>24</v>
      </c>
      <c r="BA2203" s="1167">
        <v>0.26</v>
      </c>
      <c r="BG2203" s="1167">
        <v>17560.699999999997</v>
      </c>
      <c r="BH2203" s="1167">
        <v>147</v>
      </c>
      <c r="BI2203" s="1167">
        <v>22.379999999999598</v>
      </c>
      <c r="BK2203" s="1167">
        <v>2200</v>
      </c>
    </row>
    <row r="2204" spans="1:63" s="1167" customFormat="1" ht="13.5" customHeight="1">
      <c r="A2204" s="1218">
        <v>44327</v>
      </c>
      <c r="B2204" s="1167" t="s">
        <v>848</v>
      </c>
      <c r="C2204" s="1167" t="s">
        <v>66</v>
      </c>
      <c r="D2204" s="1167">
        <v>2</v>
      </c>
      <c r="E2204" s="1167">
        <v>2</v>
      </c>
      <c r="J2204" s="1167">
        <v>0</v>
      </c>
      <c r="O2204" s="1167">
        <v>0</v>
      </c>
      <c r="T2204" s="1167">
        <v>0</v>
      </c>
      <c r="U2204" s="1167">
        <v>0</v>
      </c>
      <c r="V2204" s="1167">
        <v>0</v>
      </c>
      <c r="W2204" s="1167">
        <v>0</v>
      </c>
      <c r="X2204" s="1167">
        <v>0</v>
      </c>
      <c r="Y2204" s="1167">
        <v>0</v>
      </c>
      <c r="Z2204" s="1167">
        <v>1980</v>
      </c>
      <c r="AA2204" s="1167">
        <v>0</v>
      </c>
      <c r="AB2204" s="1167">
        <v>0</v>
      </c>
      <c r="AC2204" s="1167">
        <v>0</v>
      </c>
      <c r="AD2204" s="1167">
        <v>3960</v>
      </c>
      <c r="AI2204" s="1167">
        <v>0</v>
      </c>
      <c r="BK2204" s="1167">
        <v>2201</v>
      </c>
    </row>
    <row r="2205" spans="1:63" s="1167" customFormat="1" ht="13.5" customHeight="1">
      <c r="A2205" s="1218">
        <v>44327</v>
      </c>
      <c r="B2205" s="1167" t="s">
        <v>202</v>
      </c>
      <c r="C2205" s="1167" t="s">
        <v>66</v>
      </c>
      <c r="D2205" s="1167">
        <v>12.6</v>
      </c>
      <c r="E2205" s="1167">
        <v>12.6</v>
      </c>
      <c r="F2205" s="1167">
        <v>33</v>
      </c>
      <c r="J2205" s="1167">
        <v>415.8</v>
      </c>
      <c r="K2205" s="1167">
        <v>57</v>
      </c>
      <c r="O2205" s="1167">
        <v>718.19999999999993</v>
      </c>
      <c r="P2205" s="1167">
        <v>57</v>
      </c>
      <c r="T2205" s="1167">
        <v>718.19999999999993</v>
      </c>
      <c r="U2205" s="1167">
        <v>147</v>
      </c>
      <c r="V2205" s="1167">
        <v>0</v>
      </c>
      <c r="W2205" s="1167">
        <v>0</v>
      </c>
      <c r="X2205" s="1167">
        <v>0</v>
      </c>
      <c r="Y2205" s="1167">
        <v>1852.1999999999998</v>
      </c>
      <c r="Z2205" s="1167">
        <v>1836</v>
      </c>
      <c r="AA2205" s="1167">
        <v>0</v>
      </c>
      <c r="AB2205" s="1167">
        <v>0</v>
      </c>
      <c r="AC2205" s="1167">
        <v>0</v>
      </c>
      <c r="AD2205" s="1167">
        <v>23133.599999999999</v>
      </c>
      <c r="AI2205" s="1167">
        <v>0</v>
      </c>
      <c r="BK2205" s="1167">
        <v>2202</v>
      </c>
    </row>
    <row r="2206" spans="1:63" s="1167" customFormat="1" ht="13.5" customHeight="1">
      <c r="A2206" s="1218">
        <v>44327</v>
      </c>
      <c r="B2206" s="1167" t="s">
        <v>850</v>
      </c>
      <c r="C2206" s="1167" t="s">
        <v>389</v>
      </c>
      <c r="D2206" s="1167">
        <v>10</v>
      </c>
      <c r="E2206" s="1167">
        <v>10</v>
      </c>
      <c r="H2206" s="1167">
        <v>0.5</v>
      </c>
      <c r="J2206" s="1167">
        <v>5</v>
      </c>
      <c r="M2206" s="1167">
        <v>0.5</v>
      </c>
      <c r="O2206" s="1167">
        <v>5</v>
      </c>
      <c r="R2206" s="1167">
        <v>0.5</v>
      </c>
      <c r="T2206" s="1167">
        <v>5</v>
      </c>
      <c r="U2206" s="1167">
        <v>0</v>
      </c>
      <c r="V2206" s="1167">
        <v>0</v>
      </c>
      <c r="W2206" s="1167">
        <v>1.5</v>
      </c>
      <c r="X2206" s="1167">
        <v>0</v>
      </c>
      <c r="Y2206" s="1167">
        <v>15</v>
      </c>
      <c r="Z2206" s="1167">
        <v>0</v>
      </c>
      <c r="AA2206" s="1167">
        <v>0</v>
      </c>
      <c r="AB2206" s="1167">
        <v>15</v>
      </c>
      <c r="AC2206" s="1167">
        <v>0</v>
      </c>
      <c r="AD2206" s="1167">
        <v>150</v>
      </c>
      <c r="AI2206" s="1167">
        <v>0</v>
      </c>
      <c r="BK2206" s="1167">
        <v>2203</v>
      </c>
    </row>
    <row r="2207" spans="1:63" s="1167" customFormat="1" ht="13.5" customHeight="1">
      <c r="A2207" s="1218">
        <v>44327</v>
      </c>
      <c r="B2207" s="1167" t="s">
        <v>851</v>
      </c>
      <c r="C2207" s="1167" t="s">
        <v>389</v>
      </c>
      <c r="D2207" s="1167">
        <v>30</v>
      </c>
      <c r="E2207" s="1167">
        <v>25</v>
      </c>
      <c r="G2207" s="1167">
        <v>2</v>
      </c>
      <c r="J2207" s="1167">
        <v>50</v>
      </c>
      <c r="L2207" s="1167">
        <v>3</v>
      </c>
      <c r="O2207" s="1167">
        <v>75</v>
      </c>
      <c r="Q2207" s="1167">
        <v>3</v>
      </c>
      <c r="T2207" s="1167">
        <v>75</v>
      </c>
      <c r="U2207" s="1167">
        <v>0</v>
      </c>
      <c r="V2207" s="1167">
        <v>8</v>
      </c>
      <c r="W2207" s="1167">
        <v>0</v>
      </c>
      <c r="X2207" s="1167">
        <v>0</v>
      </c>
      <c r="Y2207" s="1167">
        <v>200</v>
      </c>
      <c r="Z2207" s="1167">
        <v>0</v>
      </c>
      <c r="AA2207" s="1167">
        <v>19.5</v>
      </c>
      <c r="AB2207" s="1167">
        <v>0</v>
      </c>
      <c r="AC2207" s="1167">
        <v>0</v>
      </c>
      <c r="AD2207" s="1167">
        <v>487.5</v>
      </c>
      <c r="AI2207" s="1167">
        <v>0</v>
      </c>
      <c r="BK2207" s="1167">
        <v>2204</v>
      </c>
    </row>
    <row r="2208" spans="1:63" s="1167" customFormat="1" ht="13.5" customHeight="1">
      <c r="A2208" s="1218">
        <v>44327</v>
      </c>
      <c r="B2208" s="1167" t="s">
        <v>496</v>
      </c>
      <c r="C2208" s="1167" t="s">
        <v>852</v>
      </c>
      <c r="D2208" s="1167">
        <v>42</v>
      </c>
      <c r="E2208" s="1167">
        <v>42</v>
      </c>
      <c r="H2208" s="1167">
        <v>0.4</v>
      </c>
      <c r="J2208" s="1167">
        <v>16.8</v>
      </c>
      <c r="M2208" s="1167">
        <v>0.8</v>
      </c>
      <c r="O2208" s="1167">
        <v>33.6</v>
      </c>
      <c r="R2208" s="1167">
        <v>0.8</v>
      </c>
      <c r="T2208" s="1167">
        <v>33.6</v>
      </c>
      <c r="U2208" s="1167">
        <v>0</v>
      </c>
      <c r="V2208" s="1167">
        <v>0</v>
      </c>
      <c r="W2208" s="1167">
        <v>2</v>
      </c>
      <c r="X2208" s="1167">
        <v>0</v>
      </c>
      <c r="Y2208" s="1167">
        <v>84</v>
      </c>
      <c r="Z2208" s="1167">
        <v>0</v>
      </c>
      <c r="AA2208" s="1167">
        <v>0</v>
      </c>
      <c r="AB2208" s="1167">
        <v>19.3</v>
      </c>
      <c r="AC2208" s="1167">
        <v>0</v>
      </c>
      <c r="AD2208" s="1167">
        <v>810.6</v>
      </c>
      <c r="AI2208" s="1167">
        <v>0</v>
      </c>
      <c r="BK2208" s="1167">
        <v>2205</v>
      </c>
    </row>
    <row r="2209" spans="1:63" s="1167" customFormat="1" ht="13.5" customHeight="1">
      <c r="A2209" s="1218">
        <v>44327</v>
      </c>
      <c r="B2209" s="1167" t="s">
        <v>43</v>
      </c>
      <c r="C2209" s="1167" t="s">
        <v>66</v>
      </c>
      <c r="D2209" s="1167">
        <v>3.5</v>
      </c>
      <c r="E2209" s="1167">
        <v>3.5</v>
      </c>
      <c r="H2209" s="1167">
        <v>1</v>
      </c>
      <c r="J2209" s="1167">
        <v>3.5</v>
      </c>
      <c r="M2209" s="1167">
        <v>1</v>
      </c>
      <c r="O2209" s="1167">
        <v>3.5</v>
      </c>
      <c r="P2209" s="1167" t="s">
        <v>883</v>
      </c>
      <c r="R2209" s="1167">
        <v>1</v>
      </c>
      <c r="T2209" s="1167">
        <v>3.5</v>
      </c>
      <c r="U2209" s="1167">
        <v>0</v>
      </c>
      <c r="W2209" s="1167">
        <v>3</v>
      </c>
      <c r="X2209" s="1167">
        <v>0</v>
      </c>
      <c r="Y2209" s="1167">
        <v>10.5</v>
      </c>
      <c r="Z2209" s="1167">
        <v>0</v>
      </c>
      <c r="AA2209" s="1167">
        <v>0</v>
      </c>
      <c r="AB2209" s="1167">
        <v>38</v>
      </c>
      <c r="AC2209" s="1167">
        <v>0</v>
      </c>
      <c r="AD2209" s="1167">
        <v>133</v>
      </c>
      <c r="AI2209" s="1167">
        <v>0</v>
      </c>
      <c r="BK2209" s="1167">
        <v>2206</v>
      </c>
    </row>
    <row r="2210" spans="1:63" s="1167" customFormat="1" ht="13.5" customHeight="1">
      <c r="A2210" s="1218">
        <v>44327</v>
      </c>
      <c r="B2210" s="1167" t="s">
        <v>618</v>
      </c>
      <c r="C2210" s="1167" t="s">
        <v>66</v>
      </c>
      <c r="D2210" s="1167">
        <v>35</v>
      </c>
      <c r="E2210" s="1167">
        <v>35</v>
      </c>
      <c r="H2210" s="1167">
        <v>0.3</v>
      </c>
      <c r="J2210" s="1167">
        <v>10.5</v>
      </c>
      <c r="M2210" s="1167">
        <v>0.6</v>
      </c>
      <c r="O2210" s="1167">
        <v>21</v>
      </c>
      <c r="R2210" s="1167">
        <v>0.6</v>
      </c>
      <c r="T2210" s="1167">
        <v>21</v>
      </c>
      <c r="U2210" s="1167">
        <v>0</v>
      </c>
      <c r="V2210" s="1167">
        <v>0</v>
      </c>
      <c r="W2210" s="1167">
        <v>1.5</v>
      </c>
      <c r="X2210" s="1167">
        <v>0</v>
      </c>
      <c r="Y2210" s="1167">
        <v>52.5</v>
      </c>
      <c r="Z2210" s="1167">
        <v>0</v>
      </c>
      <c r="AA2210" s="1167">
        <v>0</v>
      </c>
      <c r="AB2210" s="1167">
        <v>1.8000000000000007</v>
      </c>
      <c r="AC2210" s="1167">
        <v>0</v>
      </c>
      <c r="AD2210" s="1167">
        <v>63.000000000000028</v>
      </c>
      <c r="AG2210" s="1167">
        <v>5</v>
      </c>
      <c r="AI2210" s="1167">
        <v>175</v>
      </c>
      <c r="BK2210" s="1167">
        <v>2207</v>
      </c>
    </row>
    <row r="2211" spans="1:63" s="1167" customFormat="1" ht="13.5" customHeight="1">
      <c r="A2211" s="1218">
        <v>44327</v>
      </c>
      <c r="B2211" s="1167" t="s">
        <v>44</v>
      </c>
      <c r="C2211" s="1167" t="s">
        <v>66</v>
      </c>
      <c r="D2211" s="1167">
        <v>20</v>
      </c>
      <c r="E2211" s="1167">
        <v>20</v>
      </c>
      <c r="H2211" s="1167">
        <v>0.3</v>
      </c>
      <c r="J2211" s="1167">
        <v>6</v>
      </c>
      <c r="M2211" s="1167">
        <v>0.6</v>
      </c>
      <c r="O2211" s="1167">
        <v>12</v>
      </c>
      <c r="Q2211" s="1167" t="s">
        <v>884</v>
      </c>
      <c r="R2211" s="1167">
        <v>0.6</v>
      </c>
      <c r="T2211" s="1167">
        <v>12</v>
      </c>
      <c r="V2211" s="1167">
        <v>0</v>
      </c>
      <c r="W2211" s="1167">
        <v>1.5</v>
      </c>
      <c r="X2211" s="1167">
        <v>0</v>
      </c>
      <c r="Y2211" s="1167">
        <v>30</v>
      </c>
      <c r="Z2211" s="1167">
        <v>0</v>
      </c>
      <c r="AA2211" s="1167">
        <v>0</v>
      </c>
      <c r="AB2211" s="1167">
        <v>1.8000000000000007</v>
      </c>
      <c r="AC2211" s="1167">
        <v>0</v>
      </c>
      <c r="AD2211" s="1167">
        <v>36.000000000000014</v>
      </c>
      <c r="AG2211" s="1167">
        <v>5</v>
      </c>
      <c r="AI2211" s="1167">
        <v>100</v>
      </c>
      <c r="BK2211" s="1167">
        <v>2208</v>
      </c>
    </row>
    <row r="2212" spans="1:63" s="1167" customFormat="1" ht="13.5" customHeight="1">
      <c r="A2212" s="1218">
        <v>44327</v>
      </c>
      <c r="B2212" s="1167" t="s">
        <v>593</v>
      </c>
      <c r="C2212" s="1167" t="s">
        <v>389</v>
      </c>
      <c r="D2212" s="1167">
        <v>22</v>
      </c>
      <c r="E2212" s="1167">
        <v>22</v>
      </c>
      <c r="H2212" s="1167">
        <v>1</v>
      </c>
      <c r="J2212" s="1167">
        <v>22</v>
      </c>
      <c r="M2212" s="1167">
        <v>1</v>
      </c>
      <c r="O2212" s="1167">
        <v>22</v>
      </c>
      <c r="R2212" s="1167">
        <v>3</v>
      </c>
      <c r="T2212" s="1167">
        <v>66</v>
      </c>
      <c r="U2212" s="1167">
        <v>0</v>
      </c>
      <c r="V2212" s="1167">
        <v>0</v>
      </c>
      <c r="W2212" s="1167">
        <v>5</v>
      </c>
      <c r="X2212" s="1167">
        <v>0</v>
      </c>
      <c r="Y2212" s="1167">
        <v>110</v>
      </c>
      <c r="Z2212" s="1167">
        <v>0</v>
      </c>
      <c r="AA2212" s="1167">
        <v>0</v>
      </c>
      <c r="AB2212" s="1167">
        <v>26.5</v>
      </c>
      <c r="AC2212" s="1167">
        <v>0</v>
      </c>
      <c r="AD2212" s="1167">
        <v>583</v>
      </c>
      <c r="AI2212" s="1167">
        <v>0</v>
      </c>
      <c r="BK2212" s="1167">
        <v>2209</v>
      </c>
    </row>
    <row r="2213" spans="1:63" s="1167" customFormat="1" ht="13.5" customHeight="1">
      <c r="A2213" s="1218">
        <v>44327</v>
      </c>
      <c r="B2213" s="1167" t="s">
        <v>45</v>
      </c>
      <c r="C2213" s="1167" t="s">
        <v>66</v>
      </c>
      <c r="D2213" s="1167">
        <v>130</v>
      </c>
      <c r="E2213" s="1167">
        <v>90</v>
      </c>
      <c r="F2213" s="1167" t="s">
        <v>885</v>
      </c>
      <c r="G2213" s="1167" t="s">
        <v>886</v>
      </c>
      <c r="J2213" s="1167">
        <v>0</v>
      </c>
      <c r="M2213" s="1167">
        <v>0.1</v>
      </c>
      <c r="O2213" s="1167">
        <v>9</v>
      </c>
      <c r="R2213" s="1167">
        <v>0.1</v>
      </c>
      <c r="T2213" s="1167">
        <v>9</v>
      </c>
      <c r="U2213" s="1167">
        <v>0</v>
      </c>
      <c r="V2213" s="1167">
        <v>0</v>
      </c>
      <c r="W2213" s="1167">
        <v>0.2</v>
      </c>
      <c r="X2213" s="1167">
        <v>0</v>
      </c>
      <c r="Y2213" s="1167">
        <v>18</v>
      </c>
      <c r="Z2213" s="1167">
        <v>0</v>
      </c>
      <c r="AA2213" s="1167">
        <v>0</v>
      </c>
      <c r="AB2213" s="1167">
        <v>-2.1649348980190553E-15</v>
      </c>
      <c r="AC2213" s="1167">
        <v>0</v>
      </c>
      <c r="AD2213" s="1167">
        <v>-1.9484414082171497E-13</v>
      </c>
      <c r="AG2213" s="1167">
        <v>2</v>
      </c>
      <c r="AI2213" s="1167">
        <v>180</v>
      </c>
      <c r="BK2213" s="1167">
        <v>2210</v>
      </c>
    </row>
    <row r="2214" spans="1:63" s="1167" customFormat="1" ht="13.5" customHeight="1">
      <c r="A2214" s="1218">
        <v>44327</v>
      </c>
      <c r="B2214" s="1167" t="s">
        <v>46</v>
      </c>
      <c r="C2214" s="1167" t="s">
        <v>66</v>
      </c>
      <c r="D2214" s="1167">
        <v>35</v>
      </c>
      <c r="E2214" s="1167">
        <v>35</v>
      </c>
      <c r="H2214" s="1167">
        <v>0.1</v>
      </c>
      <c r="J2214" s="1167">
        <v>3.5</v>
      </c>
      <c r="M2214" s="1167">
        <v>0.2</v>
      </c>
      <c r="O2214" s="1167">
        <v>7</v>
      </c>
      <c r="R2214" s="1167">
        <v>0.2</v>
      </c>
      <c r="T2214" s="1167">
        <v>7</v>
      </c>
      <c r="U2214" s="1167">
        <v>0</v>
      </c>
      <c r="V2214" s="1167">
        <v>0</v>
      </c>
      <c r="W2214" s="1167">
        <v>0.5</v>
      </c>
      <c r="X2214" s="1167">
        <v>0</v>
      </c>
      <c r="Y2214" s="1167">
        <v>17.5</v>
      </c>
      <c r="Z2214" s="1167">
        <v>0</v>
      </c>
      <c r="AA2214" s="1167">
        <v>0</v>
      </c>
      <c r="AB2214" s="1167">
        <v>5.3</v>
      </c>
      <c r="AC2214" s="1167">
        <v>0</v>
      </c>
      <c r="AD2214" s="1167">
        <v>185.5</v>
      </c>
      <c r="AI2214" s="1167">
        <v>0</v>
      </c>
      <c r="BK2214" s="1167">
        <v>2211</v>
      </c>
    </row>
    <row r="2215" spans="1:63" s="1167" customFormat="1" ht="13.5" customHeight="1">
      <c r="A2215" s="1218">
        <v>44327</v>
      </c>
      <c r="B2215" s="1167" t="s">
        <v>47</v>
      </c>
      <c r="C2215" s="1167" t="s">
        <v>66</v>
      </c>
      <c r="D2215" s="1167">
        <v>17</v>
      </c>
      <c r="E2215" s="1167">
        <v>17</v>
      </c>
      <c r="J2215" s="1167">
        <v>0</v>
      </c>
      <c r="O2215" s="1167">
        <v>0</v>
      </c>
      <c r="T2215" s="1167">
        <v>0</v>
      </c>
      <c r="U2215" s="1167">
        <v>0</v>
      </c>
      <c r="V2215" s="1167">
        <v>0</v>
      </c>
      <c r="W2215" s="1167">
        <v>0</v>
      </c>
      <c r="X2215" s="1167">
        <v>0</v>
      </c>
      <c r="Y2215" s="1167">
        <v>0</v>
      </c>
      <c r="Z2215" s="1167">
        <v>0</v>
      </c>
      <c r="AA2215" s="1167">
        <v>0</v>
      </c>
      <c r="AB2215" s="1167">
        <v>0</v>
      </c>
      <c r="AC2215" s="1167">
        <v>0</v>
      </c>
      <c r="AD2215" s="1167">
        <v>0</v>
      </c>
      <c r="AI2215" s="1167">
        <v>0</v>
      </c>
      <c r="BK2215" s="1167">
        <v>2212</v>
      </c>
    </row>
    <row r="2216" spans="1:63" s="1167" customFormat="1" ht="13.5" customHeight="1">
      <c r="A2216" s="1218">
        <v>44327</v>
      </c>
      <c r="B2216" s="1167" t="s">
        <v>48</v>
      </c>
      <c r="C2216" s="1167" t="s">
        <v>389</v>
      </c>
      <c r="D2216" s="1167">
        <v>23</v>
      </c>
      <c r="E2216" s="1167">
        <v>23</v>
      </c>
      <c r="H2216" s="1167">
        <v>0.3</v>
      </c>
      <c r="J2216" s="1167">
        <v>6.8999999999999995</v>
      </c>
      <c r="M2216" s="1167">
        <v>0.6</v>
      </c>
      <c r="O2216" s="1167">
        <v>13.799999999999999</v>
      </c>
      <c r="R2216" s="1167">
        <v>0.6</v>
      </c>
      <c r="T2216" s="1167">
        <v>13.799999999999999</v>
      </c>
      <c r="U2216" s="1167">
        <v>0</v>
      </c>
      <c r="V2216" s="1167">
        <v>0</v>
      </c>
      <c r="W2216" s="1167">
        <v>1.5</v>
      </c>
      <c r="X2216" s="1167">
        <v>0</v>
      </c>
      <c r="Y2216" s="1167">
        <v>34.5</v>
      </c>
      <c r="Z2216" s="1167">
        <v>0</v>
      </c>
      <c r="AA2216" s="1167">
        <v>0</v>
      </c>
      <c r="AB2216" s="1167">
        <v>0.5</v>
      </c>
      <c r="AC2216" s="1167">
        <v>0</v>
      </c>
      <c r="AD2216" s="1167">
        <v>11.5</v>
      </c>
      <c r="AG2216" s="1167">
        <v>20</v>
      </c>
      <c r="AI2216" s="1167">
        <v>460</v>
      </c>
      <c r="BK2216" s="1167">
        <v>2213</v>
      </c>
    </row>
    <row r="2217" spans="1:63" s="1167" customFormat="1" ht="13.5" customHeight="1">
      <c r="A2217" s="1218">
        <v>44327</v>
      </c>
      <c r="B2217" s="1167" t="s">
        <v>164</v>
      </c>
      <c r="C2217" s="1167" t="s">
        <v>66</v>
      </c>
      <c r="D2217" s="1167">
        <v>80</v>
      </c>
      <c r="E2217" s="1167">
        <v>80</v>
      </c>
      <c r="H2217" s="1167">
        <v>0.2</v>
      </c>
      <c r="J2217" s="1167">
        <v>16</v>
      </c>
      <c r="M2217" s="1167">
        <v>0.2</v>
      </c>
      <c r="O2217" s="1167">
        <v>16</v>
      </c>
      <c r="R2217" s="1167">
        <v>0.2</v>
      </c>
      <c r="T2217" s="1167">
        <v>16</v>
      </c>
      <c r="U2217" s="1167">
        <v>0</v>
      </c>
      <c r="V2217" s="1167">
        <v>0</v>
      </c>
      <c r="W2217" s="1167">
        <v>0.60000000000000009</v>
      </c>
      <c r="X2217" s="1167">
        <v>0</v>
      </c>
      <c r="Y2217" s="1167">
        <v>48</v>
      </c>
      <c r="Z2217" s="1167">
        <v>0</v>
      </c>
      <c r="AA2217" s="1167">
        <v>0</v>
      </c>
      <c r="AB2217" s="1167">
        <v>3.700000000000006</v>
      </c>
      <c r="AC2217" s="1167">
        <v>0</v>
      </c>
      <c r="AD2217" s="1167">
        <v>296.00000000000045</v>
      </c>
      <c r="AI2217" s="1167">
        <v>0</v>
      </c>
      <c r="BK2217" s="1167">
        <v>2214</v>
      </c>
    </row>
    <row r="2218" spans="1:63" s="1167" customFormat="1" ht="13.5" customHeight="1">
      <c r="A2218" s="1218">
        <v>44327</v>
      </c>
      <c r="B2218" s="1167" t="s">
        <v>49</v>
      </c>
      <c r="C2218" s="1167" t="s">
        <v>66</v>
      </c>
      <c r="D2218" s="1167">
        <v>40</v>
      </c>
      <c r="E2218" s="1167">
        <v>40</v>
      </c>
      <c r="H2218" s="1167">
        <v>0.2</v>
      </c>
      <c r="J2218" s="1167">
        <v>8</v>
      </c>
      <c r="M2218" s="1167">
        <v>0.2</v>
      </c>
      <c r="O2218" s="1167">
        <v>8</v>
      </c>
      <c r="R2218" s="1167">
        <v>0.2</v>
      </c>
      <c r="T2218" s="1167">
        <v>8</v>
      </c>
      <c r="U2218" s="1167">
        <v>0</v>
      </c>
      <c r="V2218" s="1167">
        <v>0</v>
      </c>
      <c r="W2218" s="1167">
        <v>0.60000000000000009</v>
      </c>
      <c r="X2218" s="1167">
        <v>0</v>
      </c>
      <c r="Y2218" s="1167">
        <v>24</v>
      </c>
      <c r="Z2218" s="1167">
        <v>0</v>
      </c>
      <c r="AA2218" s="1167">
        <v>0</v>
      </c>
      <c r="AB2218" s="1167">
        <v>20.699999999999982</v>
      </c>
      <c r="AC2218" s="1167">
        <v>0</v>
      </c>
      <c r="AD2218" s="1167">
        <v>827.99999999999932</v>
      </c>
      <c r="AI2218" s="1167">
        <v>0</v>
      </c>
      <c r="BK2218" s="1167">
        <v>2215</v>
      </c>
    </row>
    <row r="2219" spans="1:63" s="1167" customFormat="1" ht="13.5" customHeight="1">
      <c r="A2219" s="1218">
        <v>44327</v>
      </c>
      <c r="B2219" s="1167" t="s">
        <v>373</v>
      </c>
      <c r="C2219" s="1167" t="s">
        <v>66</v>
      </c>
      <c r="D2219" s="1167">
        <v>43</v>
      </c>
      <c r="E2219" s="1167">
        <v>43</v>
      </c>
      <c r="H2219" s="1167">
        <v>0.5</v>
      </c>
      <c r="J2219" s="1167">
        <v>21.5</v>
      </c>
      <c r="M2219" s="1167">
        <v>1</v>
      </c>
      <c r="O2219" s="1167">
        <v>43</v>
      </c>
      <c r="R2219" s="1167">
        <v>1</v>
      </c>
      <c r="T2219" s="1167">
        <v>43</v>
      </c>
      <c r="U2219" s="1167">
        <v>0</v>
      </c>
      <c r="V2219" s="1167">
        <v>0</v>
      </c>
      <c r="W2219" s="1167">
        <v>2.5</v>
      </c>
      <c r="X2219" s="1167">
        <v>0</v>
      </c>
      <c r="Y2219" s="1167">
        <v>107.5</v>
      </c>
      <c r="Z2219" s="1167">
        <v>0</v>
      </c>
      <c r="AA2219" s="1167">
        <v>0</v>
      </c>
      <c r="AB2219" s="1167">
        <v>0.80000000000000071</v>
      </c>
      <c r="AC2219" s="1167">
        <v>0</v>
      </c>
      <c r="AD2219" s="1167">
        <v>34.400000000000034</v>
      </c>
      <c r="AE2219" s="1167">
        <v>0</v>
      </c>
      <c r="AF2219" s="1167">
        <v>0</v>
      </c>
      <c r="AG2219" s="1167">
        <v>20</v>
      </c>
      <c r="AH2219" s="1167">
        <v>0</v>
      </c>
      <c r="AI2219" s="1167">
        <v>860</v>
      </c>
      <c r="BK2219" s="1167">
        <v>2216</v>
      </c>
    </row>
    <row r="2220" spans="1:63" s="1167" customFormat="1" ht="13.5" customHeight="1">
      <c r="A2220" s="1218">
        <v>44327</v>
      </c>
      <c r="B2220" s="1167" t="s">
        <v>853</v>
      </c>
      <c r="C2220" s="1167" t="s">
        <v>66</v>
      </c>
      <c r="D2220" s="1167">
        <v>30</v>
      </c>
      <c r="E2220" s="1167">
        <v>6</v>
      </c>
      <c r="H2220" s="1167">
        <v>0.5</v>
      </c>
      <c r="J2220" s="1167">
        <v>3</v>
      </c>
      <c r="M2220" s="1167">
        <v>0.5</v>
      </c>
      <c r="O2220" s="1167">
        <v>3</v>
      </c>
      <c r="R2220" s="1167">
        <v>0.5</v>
      </c>
      <c r="T2220" s="1167">
        <v>3</v>
      </c>
      <c r="V2220" s="1167">
        <v>0</v>
      </c>
      <c r="W2220" s="1167">
        <v>1.5</v>
      </c>
      <c r="X2220" s="1167">
        <v>0</v>
      </c>
      <c r="Y2220" s="1167">
        <v>9</v>
      </c>
      <c r="Z2220" s="1167">
        <v>0</v>
      </c>
      <c r="AA2220" s="1167">
        <v>0</v>
      </c>
      <c r="AB2220" s="1167">
        <v>9.5</v>
      </c>
      <c r="AC2220" s="1167">
        <v>0</v>
      </c>
      <c r="AD2220" s="1167">
        <v>57</v>
      </c>
      <c r="AE2220" s="1167">
        <v>0</v>
      </c>
      <c r="AF2220" s="1167">
        <v>0</v>
      </c>
      <c r="AH2220" s="1167">
        <v>0</v>
      </c>
      <c r="AI2220" s="1167">
        <v>0</v>
      </c>
      <c r="BK2220" s="1167">
        <v>2217</v>
      </c>
    </row>
    <row r="2221" spans="1:63" s="1167" customFormat="1" ht="13.5" customHeight="1">
      <c r="A2221" s="1218">
        <v>44327</v>
      </c>
      <c r="B2221" s="1167" t="s">
        <v>176</v>
      </c>
      <c r="C2221" s="1167" t="s">
        <v>389</v>
      </c>
      <c r="D2221" s="1167">
        <v>9</v>
      </c>
      <c r="E2221" s="1167">
        <v>9</v>
      </c>
      <c r="H2221" s="1167">
        <v>0.5</v>
      </c>
      <c r="J2221" s="1167">
        <v>4.5</v>
      </c>
      <c r="K2221" s="1167" t="s">
        <v>887</v>
      </c>
      <c r="M2221" s="1167">
        <v>0.8</v>
      </c>
      <c r="O2221" s="1167">
        <v>7.2</v>
      </c>
      <c r="R2221" s="1167">
        <v>0.7</v>
      </c>
      <c r="T2221" s="1167">
        <v>6.3</v>
      </c>
      <c r="U2221" s="1167">
        <v>0</v>
      </c>
      <c r="V2221" s="1167">
        <v>0</v>
      </c>
      <c r="W2221" s="1167">
        <v>2</v>
      </c>
      <c r="X2221" s="1167">
        <v>0</v>
      </c>
      <c r="Y2221" s="1167">
        <v>18</v>
      </c>
      <c r="Z2221" s="1167">
        <v>0</v>
      </c>
      <c r="AA2221" s="1167">
        <v>0</v>
      </c>
      <c r="AB2221" s="1167">
        <v>8</v>
      </c>
      <c r="AC2221" s="1167">
        <v>0</v>
      </c>
      <c r="AD2221" s="1167">
        <v>72</v>
      </c>
      <c r="AE2221" s="1167">
        <v>0</v>
      </c>
      <c r="AF2221" s="1167">
        <v>0</v>
      </c>
      <c r="AH2221" s="1167">
        <v>0</v>
      </c>
      <c r="AI2221" s="1167">
        <v>0</v>
      </c>
      <c r="BK2221" s="1167">
        <v>2218</v>
      </c>
    </row>
    <row r="2222" spans="1:63" s="1167" customFormat="1" ht="13.5" customHeight="1">
      <c r="A2222" s="1218">
        <v>44327</v>
      </c>
      <c r="B2222" s="1167" t="s">
        <v>158</v>
      </c>
      <c r="C2222" s="1167" t="s">
        <v>66</v>
      </c>
      <c r="D2222" s="1167">
        <v>30</v>
      </c>
      <c r="E2222" s="1167">
        <v>30</v>
      </c>
      <c r="H2222" s="1167">
        <v>0.5</v>
      </c>
      <c r="J2222" s="1167">
        <v>15</v>
      </c>
      <c r="M2222" s="1167">
        <v>0.5</v>
      </c>
      <c r="O2222" s="1167">
        <v>15</v>
      </c>
      <c r="R2222" s="1167">
        <v>0.5</v>
      </c>
      <c r="T2222" s="1167">
        <v>15</v>
      </c>
      <c r="U2222" s="1167">
        <v>0</v>
      </c>
      <c r="V2222" s="1167">
        <v>0</v>
      </c>
      <c r="W2222" s="1167">
        <v>1.5</v>
      </c>
      <c r="X2222" s="1167">
        <v>0</v>
      </c>
      <c r="Y2222" s="1167">
        <v>45</v>
      </c>
      <c r="Z2222" s="1167">
        <v>0</v>
      </c>
      <c r="AA2222" s="1167">
        <v>0</v>
      </c>
      <c r="AB2222" s="1167">
        <v>4.5</v>
      </c>
      <c r="AC2222" s="1167">
        <v>0</v>
      </c>
      <c r="AD2222" s="1167">
        <v>135</v>
      </c>
      <c r="AE2222" s="1167">
        <v>0</v>
      </c>
      <c r="AF2222" s="1167">
        <v>0</v>
      </c>
      <c r="AH2222" s="1167">
        <v>0</v>
      </c>
      <c r="AI2222" s="1167">
        <v>0</v>
      </c>
      <c r="BK2222" s="1167">
        <v>2219</v>
      </c>
    </row>
    <row r="2223" spans="1:63" s="1167" customFormat="1" ht="13.5" customHeight="1">
      <c r="A2223" s="1218">
        <v>44327</v>
      </c>
      <c r="B2223" s="1167" t="s">
        <v>166</v>
      </c>
      <c r="C2223" s="1167" t="s">
        <v>66</v>
      </c>
      <c r="D2223" s="1167">
        <v>30</v>
      </c>
      <c r="E2223" s="1167">
        <v>30</v>
      </c>
      <c r="H2223" s="1167">
        <v>0.1</v>
      </c>
      <c r="J2223" s="1167">
        <v>3</v>
      </c>
      <c r="M2223" s="1167">
        <v>0.2</v>
      </c>
      <c r="O2223" s="1167">
        <v>6</v>
      </c>
      <c r="R2223" s="1167">
        <v>0.2</v>
      </c>
      <c r="T2223" s="1167">
        <v>6</v>
      </c>
      <c r="U2223" s="1167">
        <v>0</v>
      </c>
      <c r="V2223" s="1167">
        <v>0</v>
      </c>
      <c r="W2223" s="1167">
        <v>0.5</v>
      </c>
      <c r="X2223" s="1167">
        <v>0</v>
      </c>
      <c r="Y2223" s="1167">
        <v>15</v>
      </c>
      <c r="Z2223" s="1167">
        <v>0</v>
      </c>
      <c r="AA2223" s="1167">
        <v>0</v>
      </c>
      <c r="AB2223" s="1167">
        <v>4.2999999999999972</v>
      </c>
      <c r="AC2223" s="1167">
        <v>0</v>
      </c>
      <c r="AD2223" s="1167">
        <v>128.99999999999991</v>
      </c>
      <c r="AE2223" s="1167">
        <v>0</v>
      </c>
      <c r="AF2223" s="1167">
        <v>0</v>
      </c>
      <c r="AH2223" s="1167">
        <v>0</v>
      </c>
      <c r="AI2223" s="1167">
        <v>0</v>
      </c>
      <c r="BK2223" s="1167">
        <v>2220</v>
      </c>
    </row>
    <row r="2224" spans="1:63" s="1167" customFormat="1" ht="13.5" customHeight="1">
      <c r="A2224" s="1218">
        <v>44327</v>
      </c>
      <c r="B2224" s="1167" t="s">
        <v>145</v>
      </c>
      <c r="C2224" s="1167" t="s">
        <v>389</v>
      </c>
      <c r="D2224" s="1167">
        <v>16</v>
      </c>
      <c r="E2224" s="1167">
        <v>16</v>
      </c>
      <c r="H2224" s="1167">
        <v>1</v>
      </c>
      <c r="J2224" s="1167">
        <v>16</v>
      </c>
      <c r="M2224" s="1167">
        <v>1</v>
      </c>
      <c r="O2224" s="1167">
        <v>16</v>
      </c>
      <c r="R2224" s="1167">
        <v>1</v>
      </c>
      <c r="T2224" s="1167">
        <v>16</v>
      </c>
      <c r="U2224" s="1167">
        <v>0</v>
      </c>
      <c r="V2224" s="1167">
        <v>0</v>
      </c>
      <c r="W2224" s="1167">
        <v>3</v>
      </c>
      <c r="X2224" s="1167">
        <v>0</v>
      </c>
      <c r="Y2224" s="1167">
        <v>48</v>
      </c>
      <c r="Z2224" s="1167">
        <v>0</v>
      </c>
      <c r="AA2224" s="1167">
        <v>0</v>
      </c>
      <c r="AB2224" s="1167">
        <v>16</v>
      </c>
      <c r="AC2224" s="1167">
        <v>0</v>
      </c>
      <c r="AD2224" s="1167">
        <v>256</v>
      </c>
      <c r="AE2224" s="1167">
        <v>0</v>
      </c>
      <c r="AF2224" s="1167">
        <v>0</v>
      </c>
      <c r="AH2224" s="1167">
        <v>0</v>
      </c>
      <c r="AI2224" s="1167">
        <v>0</v>
      </c>
      <c r="BK2224" s="1167">
        <v>2221</v>
      </c>
    </row>
    <row r="2225" spans="1:63" s="1167" customFormat="1" ht="13.5" customHeight="1">
      <c r="A2225" s="1218">
        <v>44327</v>
      </c>
      <c r="B2225" s="1167" t="s">
        <v>136</v>
      </c>
      <c r="C2225" s="1167" t="s">
        <v>66</v>
      </c>
      <c r="D2225" s="1167">
        <v>120</v>
      </c>
      <c r="E2225" s="1167">
        <v>120</v>
      </c>
      <c r="H2225" s="1167">
        <v>5</v>
      </c>
      <c r="J2225" s="1167">
        <v>600</v>
      </c>
      <c r="O2225" s="1167">
        <v>0</v>
      </c>
      <c r="P2225" s="1167" t="s">
        <v>883</v>
      </c>
      <c r="T2225" s="1167">
        <v>0</v>
      </c>
      <c r="U2225" s="1167">
        <v>0</v>
      </c>
      <c r="V2225" s="1167">
        <v>0</v>
      </c>
      <c r="W2225" s="1167">
        <v>5</v>
      </c>
      <c r="X2225" s="1167">
        <v>0</v>
      </c>
      <c r="Y2225" s="1167">
        <v>600</v>
      </c>
      <c r="Z2225" s="1167">
        <v>0</v>
      </c>
      <c r="AA2225" s="1167">
        <v>0</v>
      </c>
      <c r="AB2225" s="1167">
        <v>5.5</v>
      </c>
      <c r="AC2225" s="1167">
        <v>0</v>
      </c>
      <c r="AD2225" s="1167">
        <v>660</v>
      </c>
      <c r="AE2225" s="1167">
        <v>0</v>
      </c>
      <c r="AF2225" s="1167">
        <v>0</v>
      </c>
      <c r="AH2225" s="1167">
        <v>0</v>
      </c>
      <c r="AI2225" s="1167">
        <v>0</v>
      </c>
      <c r="BK2225" s="1167">
        <v>2222</v>
      </c>
    </row>
    <row r="2226" spans="1:63" s="1167" customFormat="1" ht="13.5" customHeight="1">
      <c r="A2226" s="1218">
        <v>44327</v>
      </c>
      <c r="B2226" s="1167" t="s">
        <v>183</v>
      </c>
      <c r="C2226" s="1167" t="s">
        <v>66</v>
      </c>
      <c r="D2226" s="1167">
        <v>30</v>
      </c>
      <c r="E2226" s="1167">
        <v>30</v>
      </c>
      <c r="H2226" s="1167">
        <v>0.1</v>
      </c>
      <c r="J2226" s="1167">
        <v>3</v>
      </c>
      <c r="M2226" s="1167">
        <v>0.2</v>
      </c>
      <c r="O2226" s="1167">
        <v>6</v>
      </c>
      <c r="R2226" s="1167">
        <v>0.2</v>
      </c>
      <c r="T2226" s="1167">
        <v>6</v>
      </c>
      <c r="U2226" s="1167">
        <v>0</v>
      </c>
      <c r="V2226" s="1167">
        <v>0</v>
      </c>
      <c r="W2226" s="1167">
        <v>0.5</v>
      </c>
      <c r="X2226" s="1167">
        <v>0</v>
      </c>
      <c r="Y2226" s="1167">
        <v>15</v>
      </c>
      <c r="Z2226" s="1167">
        <v>0</v>
      </c>
      <c r="AA2226" s="1167">
        <v>0</v>
      </c>
      <c r="AB2226" s="1167">
        <v>20.8</v>
      </c>
      <c r="AC2226" s="1167">
        <v>0</v>
      </c>
      <c r="AD2226" s="1167">
        <v>624</v>
      </c>
      <c r="AE2226" s="1167">
        <v>0</v>
      </c>
      <c r="AF2226" s="1167">
        <v>0</v>
      </c>
      <c r="AH2226" s="1167">
        <v>0</v>
      </c>
      <c r="AI2226" s="1167">
        <v>0</v>
      </c>
      <c r="BK2226" s="1167">
        <v>2223</v>
      </c>
    </row>
    <row r="2227" spans="1:63" s="1167" customFormat="1" ht="13.5" customHeight="1">
      <c r="A2227" s="1218">
        <v>44327</v>
      </c>
      <c r="B2227" s="1167" t="s">
        <v>142</v>
      </c>
      <c r="C2227" s="1167" t="s">
        <v>66</v>
      </c>
      <c r="D2227" s="1167">
        <v>35</v>
      </c>
      <c r="E2227" s="1167">
        <v>35</v>
      </c>
      <c r="H2227" s="1167">
        <v>0.1</v>
      </c>
      <c r="J2227" s="1167">
        <v>3.5</v>
      </c>
      <c r="M2227" s="1167">
        <v>0.2</v>
      </c>
      <c r="O2227" s="1167">
        <v>7</v>
      </c>
      <c r="R2227" s="1167">
        <v>0.2</v>
      </c>
      <c r="T2227" s="1167">
        <v>7</v>
      </c>
      <c r="U2227" s="1167">
        <v>0</v>
      </c>
      <c r="V2227" s="1167">
        <v>0</v>
      </c>
      <c r="W2227" s="1167">
        <v>0.5</v>
      </c>
      <c r="X2227" s="1167">
        <v>0</v>
      </c>
      <c r="Y2227" s="1167">
        <v>17.5</v>
      </c>
      <c r="Z2227" s="1167">
        <v>0</v>
      </c>
      <c r="AA2227" s="1167">
        <v>0</v>
      </c>
      <c r="AB2227" s="1167">
        <v>5.799999999999998</v>
      </c>
      <c r="AC2227" s="1167">
        <v>0</v>
      </c>
      <c r="AD2227" s="1167">
        <v>202.99999999999994</v>
      </c>
      <c r="AE2227" s="1167">
        <v>0</v>
      </c>
      <c r="AF2227" s="1167">
        <v>0</v>
      </c>
      <c r="AH2227" s="1167">
        <v>0</v>
      </c>
      <c r="AI2227" s="1167">
        <v>0</v>
      </c>
      <c r="BK2227" s="1167">
        <v>2224</v>
      </c>
    </row>
    <row r="2228" spans="1:63" s="1167" customFormat="1" ht="13.5" customHeight="1">
      <c r="A2228" s="1218">
        <v>44327</v>
      </c>
      <c r="B2228" s="1167" t="s">
        <v>51</v>
      </c>
      <c r="C2228" s="1167" t="s">
        <v>66</v>
      </c>
      <c r="D2228" s="1167">
        <v>100</v>
      </c>
      <c r="E2228" s="1167">
        <v>100</v>
      </c>
      <c r="H2228" s="1167">
        <v>0.5</v>
      </c>
      <c r="J2228" s="1167">
        <v>50</v>
      </c>
      <c r="O2228" s="1167">
        <v>0</v>
      </c>
      <c r="R2228" s="1167">
        <v>0.5</v>
      </c>
      <c r="T2228" s="1167">
        <v>50</v>
      </c>
      <c r="U2228" s="1167">
        <v>0</v>
      </c>
      <c r="V2228" s="1167">
        <v>0</v>
      </c>
      <c r="W2228" s="1167">
        <v>1</v>
      </c>
      <c r="X2228" s="1167">
        <v>0</v>
      </c>
      <c r="Y2228" s="1167">
        <v>100</v>
      </c>
      <c r="Z2228" s="1167">
        <v>0</v>
      </c>
      <c r="AA2228" s="1167">
        <v>0</v>
      </c>
      <c r="AB2228" s="1167">
        <v>1.3999999999999995</v>
      </c>
      <c r="AC2228" s="1167">
        <v>0</v>
      </c>
      <c r="AD2228" s="1167">
        <v>139.99999999999994</v>
      </c>
      <c r="AE2228" s="1167">
        <v>0</v>
      </c>
      <c r="AF2228" s="1167">
        <v>0</v>
      </c>
      <c r="AH2228" s="1167">
        <v>0</v>
      </c>
      <c r="AI2228" s="1167">
        <v>0</v>
      </c>
      <c r="BK2228" s="1167">
        <v>2225</v>
      </c>
    </row>
    <row r="2229" spans="1:63" s="1167" customFormat="1" ht="13.5" customHeight="1">
      <c r="A2229" s="1218">
        <v>44327</v>
      </c>
      <c r="B2229" s="1167" t="s">
        <v>935</v>
      </c>
      <c r="C2229" s="1167" t="s">
        <v>66</v>
      </c>
      <c r="D2229" s="1167">
        <v>50</v>
      </c>
      <c r="E2229" s="1167">
        <v>50</v>
      </c>
      <c r="H2229" s="1167">
        <v>0.3</v>
      </c>
      <c r="J2229" s="1167">
        <v>15</v>
      </c>
      <c r="M2229" s="1167">
        <v>0.6</v>
      </c>
      <c r="O2229" s="1167">
        <v>30</v>
      </c>
      <c r="R2229" s="1167">
        <v>0.6</v>
      </c>
      <c r="T2229" s="1167">
        <v>30</v>
      </c>
      <c r="U2229" s="1167">
        <v>0</v>
      </c>
      <c r="V2229" s="1167">
        <v>0</v>
      </c>
      <c r="W2229" s="1167">
        <v>1.5</v>
      </c>
      <c r="X2229" s="1167">
        <v>0</v>
      </c>
      <c r="Y2229" s="1167">
        <v>75</v>
      </c>
      <c r="Z2229" s="1167">
        <v>0</v>
      </c>
      <c r="AA2229" s="1167">
        <v>0</v>
      </c>
      <c r="AB2229" s="1167">
        <v>4.9000000000000004</v>
      </c>
      <c r="AC2229" s="1167">
        <v>0</v>
      </c>
      <c r="AD2229" s="1167">
        <v>245.00000000000003</v>
      </c>
      <c r="AE2229" s="1167">
        <v>0</v>
      </c>
      <c r="AF2229" s="1167">
        <v>0</v>
      </c>
      <c r="AH2229" s="1167">
        <v>0</v>
      </c>
      <c r="AI2229" s="1167">
        <v>0</v>
      </c>
      <c r="BK2229" s="1167">
        <v>2226</v>
      </c>
    </row>
    <row r="2230" spans="1:63" s="1167" customFormat="1" ht="13.5" customHeight="1">
      <c r="A2230" s="1218">
        <v>44327</v>
      </c>
      <c r="B2230" s="1167" t="s">
        <v>16</v>
      </c>
      <c r="C2230" s="1167" t="s">
        <v>66</v>
      </c>
      <c r="D2230" s="1167">
        <v>140</v>
      </c>
      <c r="E2230" s="1167">
        <v>140</v>
      </c>
      <c r="J2230" s="1167">
        <v>0</v>
      </c>
      <c r="L2230" s="1167">
        <v>6.5</v>
      </c>
      <c r="O2230" s="1167">
        <v>910</v>
      </c>
      <c r="T2230" s="1167">
        <v>0</v>
      </c>
      <c r="U2230" s="1167">
        <v>0</v>
      </c>
      <c r="V2230" s="1167">
        <v>6.5</v>
      </c>
      <c r="W2230" s="1167">
        <v>0</v>
      </c>
      <c r="X2230" s="1167">
        <v>0</v>
      </c>
      <c r="Y2230" s="1167">
        <v>910</v>
      </c>
      <c r="Z2230" s="1167">
        <v>0</v>
      </c>
      <c r="AA2230" s="1167">
        <v>0</v>
      </c>
      <c r="AB2230" s="1167">
        <v>0</v>
      </c>
      <c r="AC2230" s="1167">
        <v>0</v>
      </c>
      <c r="AD2230" s="1167">
        <v>0</v>
      </c>
      <c r="AE2230" s="1167">
        <v>0</v>
      </c>
      <c r="AF2230" s="1167">
        <v>6.5</v>
      </c>
      <c r="AG2230" s="1167">
        <v>0</v>
      </c>
      <c r="AH2230" s="1167">
        <v>0</v>
      </c>
      <c r="AI2230" s="1167">
        <v>910</v>
      </c>
      <c r="BK2230" s="1167">
        <v>2227</v>
      </c>
    </row>
    <row r="2231" spans="1:63" s="1167" customFormat="1" ht="13.5" customHeight="1">
      <c r="A2231" s="1218">
        <v>44327</v>
      </c>
      <c r="B2231" s="1167" t="s">
        <v>132</v>
      </c>
      <c r="C2231" s="1167" t="s">
        <v>66</v>
      </c>
      <c r="D2231" s="1167">
        <v>70</v>
      </c>
      <c r="E2231" s="1167">
        <v>65</v>
      </c>
      <c r="J2231" s="1167">
        <v>0</v>
      </c>
      <c r="L2231" s="1167">
        <v>14</v>
      </c>
      <c r="O2231" s="1167">
        <v>910</v>
      </c>
      <c r="T2231" s="1167">
        <v>0</v>
      </c>
      <c r="U2231" s="1167">
        <v>0</v>
      </c>
      <c r="V2231" s="1167">
        <v>14</v>
      </c>
      <c r="W2231" s="1167">
        <v>0</v>
      </c>
      <c r="X2231" s="1167">
        <v>0</v>
      </c>
      <c r="Y2231" s="1167">
        <v>910</v>
      </c>
      <c r="Z2231" s="1167">
        <v>0</v>
      </c>
      <c r="AA2231" s="1167">
        <v>0</v>
      </c>
      <c r="AB2231" s="1167">
        <v>0</v>
      </c>
      <c r="AC2231" s="1167">
        <v>0</v>
      </c>
      <c r="AD2231" s="1167">
        <v>0</v>
      </c>
      <c r="AE2231" s="1167">
        <v>0</v>
      </c>
      <c r="AF2231" s="1167">
        <v>14</v>
      </c>
      <c r="AG2231" s="1167">
        <v>0</v>
      </c>
      <c r="AH2231" s="1167">
        <v>0</v>
      </c>
      <c r="AI2231" s="1167">
        <v>910</v>
      </c>
      <c r="BK2231" s="1167">
        <v>2228</v>
      </c>
    </row>
    <row r="2232" spans="1:63" s="1167" customFormat="1" ht="13.5" customHeight="1">
      <c r="A2232" s="1218">
        <v>44327</v>
      </c>
      <c r="B2232" s="1167" t="s">
        <v>53</v>
      </c>
      <c r="C2232" s="1167" t="s">
        <v>66</v>
      </c>
      <c r="D2232" s="1167">
        <v>40</v>
      </c>
      <c r="E2232" s="1167">
        <v>38</v>
      </c>
      <c r="J2232" s="1167">
        <v>0</v>
      </c>
      <c r="L2232" s="1167">
        <v>17</v>
      </c>
      <c r="O2232" s="1167">
        <v>646</v>
      </c>
      <c r="S2232" s="1167" t="s">
        <v>888</v>
      </c>
      <c r="T2232" s="1167">
        <v>0</v>
      </c>
      <c r="U2232" s="1167">
        <v>0</v>
      </c>
      <c r="V2232" s="1167">
        <v>17</v>
      </c>
      <c r="W2232" s="1167">
        <v>0</v>
      </c>
      <c r="X2232" s="1167">
        <v>0</v>
      </c>
      <c r="Y2232" s="1167">
        <v>646</v>
      </c>
      <c r="Z2232" s="1167">
        <v>0</v>
      </c>
      <c r="AA2232" s="1167">
        <v>0</v>
      </c>
      <c r="AB2232" s="1167">
        <v>0</v>
      </c>
      <c r="AC2232" s="1167">
        <v>0</v>
      </c>
      <c r="AD2232" s="1167">
        <v>0</v>
      </c>
      <c r="AE2232" s="1167">
        <v>0</v>
      </c>
      <c r="AF2232" s="1167">
        <v>17</v>
      </c>
      <c r="AG2232" s="1167">
        <v>0</v>
      </c>
      <c r="AH2232" s="1167">
        <v>0</v>
      </c>
      <c r="AI2232" s="1167">
        <v>646</v>
      </c>
      <c r="BK2232" s="1167">
        <v>2229</v>
      </c>
    </row>
    <row r="2233" spans="1:63" s="1167" customFormat="1" ht="13.5" customHeight="1">
      <c r="A2233" s="1218">
        <v>44327</v>
      </c>
      <c r="B2233" s="1167" t="s">
        <v>3</v>
      </c>
      <c r="C2233" s="1167" t="s">
        <v>66</v>
      </c>
      <c r="D2233" s="1167">
        <v>12</v>
      </c>
      <c r="E2233" s="1167">
        <v>12</v>
      </c>
      <c r="H2233" s="1167" t="s">
        <v>883</v>
      </c>
      <c r="I2233" s="1167" t="s">
        <v>883</v>
      </c>
      <c r="J2233" s="1167">
        <v>0</v>
      </c>
      <c r="L2233" s="1167">
        <v>18</v>
      </c>
      <c r="O2233" s="1167">
        <v>216</v>
      </c>
      <c r="T2233" s="1167">
        <v>0</v>
      </c>
      <c r="U2233" s="1167">
        <v>0</v>
      </c>
      <c r="V2233" s="1167">
        <v>18</v>
      </c>
      <c r="W2233" s="1167">
        <v>0</v>
      </c>
      <c r="X2233" s="1167">
        <v>0</v>
      </c>
      <c r="Y2233" s="1167">
        <v>216</v>
      </c>
      <c r="Z2233" s="1167">
        <v>0</v>
      </c>
      <c r="AA2233" s="1167">
        <v>0</v>
      </c>
      <c r="AB2233" s="1167">
        <v>0</v>
      </c>
      <c r="AC2233" s="1167">
        <v>0</v>
      </c>
      <c r="AD2233" s="1167">
        <v>0</v>
      </c>
      <c r="AE2233" s="1167">
        <v>0</v>
      </c>
      <c r="AF2233" s="1167">
        <v>18</v>
      </c>
      <c r="AG2233" s="1167">
        <v>0</v>
      </c>
      <c r="AH2233" s="1167">
        <v>0</v>
      </c>
      <c r="AI2233" s="1167">
        <v>216</v>
      </c>
      <c r="BK2233" s="1167">
        <v>2230</v>
      </c>
    </row>
    <row r="2234" spans="1:63" s="1167" customFormat="1" ht="13.5" customHeight="1">
      <c r="A2234" s="1218">
        <v>44327</v>
      </c>
      <c r="B2234" s="1167" t="s">
        <v>195</v>
      </c>
      <c r="C2234" s="1167" t="s">
        <v>66</v>
      </c>
      <c r="D2234" s="1167">
        <v>120</v>
      </c>
      <c r="E2234" s="1167">
        <v>120</v>
      </c>
      <c r="J2234" s="1167">
        <v>0</v>
      </c>
      <c r="L2234" s="1167">
        <v>8</v>
      </c>
      <c r="O2234" s="1167">
        <v>960</v>
      </c>
      <c r="T2234" s="1167">
        <v>0</v>
      </c>
      <c r="U2234" s="1167">
        <v>0</v>
      </c>
      <c r="V2234" s="1167">
        <v>8</v>
      </c>
      <c r="W2234" s="1167">
        <v>0</v>
      </c>
      <c r="X2234" s="1167">
        <v>0</v>
      </c>
      <c r="Y2234" s="1167">
        <v>960</v>
      </c>
      <c r="Z2234" s="1167">
        <v>0</v>
      </c>
      <c r="AA2234" s="1167">
        <v>0</v>
      </c>
      <c r="AB2234" s="1167">
        <v>0</v>
      </c>
      <c r="AC2234" s="1167">
        <v>0</v>
      </c>
      <c r="AD2234" s="1167">
        <v>0</v>
      </c>
      <c r="AE2234" s="1167">
        <v>0</v>
      </c>
      <c r="AF2234" s="1167">
        <v>8</v>
      </c>
      <c r="AG2234" s="1167">
        <v>0</v>
      </c>
      <c r="AH2234" s="1167">
        <v>0</v>
      </c>
      <c r="AI2234" s="1167">
        <v>960</v>
      </c>
      <c r="BK2234" s="1167">
        <v>2231</v>
      </c>
    </row>
    <row r="2235" spans="1:63" s="1167" customFormat="1" ht="13.5" customHeight="1">
      <c r="A2235" s="1218">
        <v>44327</v>
      </c>
      <c r="B2235" s="1167" t="s">
        <v>926</v>
      </c>
      <c r="C2235" s="1167" t="s">
        <v>66</v>
      </c>
      <c r="D2235" s="1167">
        <v>125</v>
      </c>
      <c r="E2235" s="1167">
        <v>125</v>
      </c>
      <c r="G2235" s="1167">
        <v>7</v>
      </c>
      <c r="J2235" s="1167">
        <v>875</v>
      </c>
      <c r="O2235" s="1167">
        <v>0</v>
      </c>
      <c r="Q2235" s="1167">
        <v>11.5</v>
      </c>
      <c r="T2235" s="1167">
        <v>1437.5</v>
      </c>
      <c r="U2235" s="1167">
        <v>0</v>
      </c>
      <c r="V2235" s="1167">
        <v>18.5</v>
      </c>
      <c r="W2235" s="1167">
        <v>0</v>
      </c>
      <c r="X2235" s="1167">
        <v>0</v>
      </c>
      <c r="Y2235" s="1167">
        <v>2312.5</v>
      </c>
      <c r="Z2235" s="1167">
        <v>0</v>
      </c>
      <c r="AA2235" s="1167">
        <v>0</v>
      </c>
      <c r="AB2235" s="1167">
        <v>0</v>
      </c>
      <c r="AC2235" s="1167">
        <v>0</v>
      </c>
      <c r="AD2235" s="1167">
        <v>0</v>
      </c>
      <c r="AE2235" s="1167">
        <v>0</v>
      </c>
      <c r="AF2235" s="1167">
        <v>18.5</v>
      </c>
      <c r="AG2235" s="1167">
        <v>0</v>
      </c>
      <c r="AH2235" s="1167">
        <v>0</v>
      </c>
      <c r="AI2235" s="1167">
        <v>2312.5</v>
      </c>
      <c r="BK2235" s="1167">
        <v>2232</v>
      </c>
    </row>
    <row r="2236" spans="1:63" s="1167" customFormat="1" ht="13.5" customHeight="1">
      <c r="A2236" s="1218">
        <v>44327</v>
      </c>
      <c r="B2236" s="1167" t="s">
        <v>168</v>
      </c>
      <c r="C2236" s="1167" t="s">
        <v>66</v>
      </c>
      <c r="D2236" s="1167">
        <v>98</v>
      </c>
      <c r="E2236" s="1167">
        <v>92</v>
      </c>
      <c r="J2236" s="1167">
        <v>0</v>
      </c>
      <c r="O2236" s="1167">
        <v>0</v>
      </c>
      <c r="Q2236" s="1167">
        <v>13</v>
      </c>
      <c r="T2236" s="1167">
        <v>1196</v>
      </c>
      <c r="U2236" s="1167">
        <v>0</v>
      </c>
      <c r="V2236" s="1167">
        <v>13</v>
      </c>
      <c r="W2236" s="1167">
        <v>0</v>
      </c>
      <c r="X2236" s="1167">
        <v>0</v>
      </c>
      <c r="Y2236" s="1167">
        <v>1196</v>
      </c>
      <c r="Z2236" s="1167">
        <v>0</v>
      </c>
      <c r="AA2236" s="1167">
        <v>0</v>
      </c>
      <c r="AB2236" s="1167">
        <v>0</v>
      </c>
      <c r="AC2236" s="1167">
        <v>0</v>
      </c>
      <c r="AD2236" s="1167">
        <v>0</v>
      </c>
      <c r="AE2236" s="1167">
        <v>0</v>
      </c>
      <c r="AF2236" s="1167">
        <v>13</v>
      </c>
      <c r="AG2236" s="1167">
        <v>0</v>
      </c>
      <c r="AH2236" s="1167">
        <v>0</v>
      </c>
      <c r="AI2236" s="1167">
        <v>1196</v>
      </c>
      <c r="BK2236" s="1167">
        <v>2233</v>
      </c>
    </row>
    <row r="2237" spans="1:63" s="1167" customFormat="1" ht="13.5" customHeight="1">
      <c r="A2237" s="1218">
        <v>44327</v>
      </c>
      <c r="B2237" s="1167" t="s">
        <v>203</v>
      </c>
      <c r="C2237" s="1167" t="s">
        <v>66</v>
      </c>
      <c r="D2237" s="1167">
        <v>65</v>
      </c>
      <c r="E2237" s="1167">
        <v>65</v>
      </c>
      <c r="J2237" s="1167">
        <v>0</v>
      </c>
      <c r="O2237" s="1167">
        <v>0</v>
      </c>
      <c r="Q2237" s="1167">
        <v>13</v>
      </c>
      <c r="T2237" s="1167">
        <v>845</v>
      </c>
      <c r="U2237" s="1167">
        <v>0</v>
      </c>
      <c r="V2237" s="1167">
        <v>13</v>
      </c>
      <c r="W2237" s="1167">
        <v>0</v>
      </c>
      <c r="X2237" s="1167">
        <v>0</v>
      </c>
      <c r="Y2237" s="1167">
        <v>845</v>
      </c>
      <c r="Z2237" s="1167">
        <v>0</v>
      </c>
      <c r="AA2237" s="1167">
        <v>0</v>
      </c>
      <c r="AB2237" s="1167">
        <v>0</v>
      </c>
      <c r="AC2237" s="1167">
        <v>0</v>
      </c>
      <c r="AD2237" s="1167">
        <v>0</v>
      </c>
      <c r="AE2237" s="1167">
        <v>0</v>
      </c>
      <c r="AF2237" s="1167">
        <v>13</v>
      </c>
      <c r="AG2237" s="1167">
        <v>0</v>
      </c>
      <c r="AH2237" s="1167">
        <v>0</v>
      </c>
      <c r="AI2237" s="1167">
        <v>845</v>
      </c>
      <c r="BK2237" s="1167">
        <v>2234</v>
      </c>
    </row>
    <row r="2238" spans="1:63" s="1167" customFormat="1" ht="13.5" customHeight="1">
      <c r="A2238" s="1218">
        <v>44327</v>
      </c>
      <c r="B2238" s="1167" t="s">
        <v>63</v>
      </c>
      <c r="C2238" s="1167" t="s">
        <v>66</v>
      </c>
      <c r="D2238" s="1167">
        <v>200</v>
      </c>
      <c r="E2238" s="1167">
        <v>200</v>
      </c>
      <c r="J2238" s="1167">
        <v>0</v>
      </c>
      <c r="O2238" s="1167">
        <v>0</v>
      </c>
      <c r="Q2238" s="1167">
        <v>5</v>
      </c>
      <c r="T2238" s="1167">
        <v>1000</v>
      </c>
      <c r="U2238" s="1167">
        <v>0</v>
      </c>
      <c r="V2238" s="1167">
        <v>5</v>
      </c>
      <c r="W2238" s="1167">
        <v>0</v>
      </c>
      <c r="X2238" s="1167">
        <v>0</v>
      </c>
      <c r="Y2238" s="1167">
        <v>1000</v>
      </c>
      <c r="Z2238" s="1167">
        <v>0</v>
      </c>
      <c r="AA2238" s="1167">
        <v>0</v>
      </c>
      <c r="AB2238" s="1167">
        <v>0</v>
      </c>
      <c r="AC2238" s="1167">
        <v>0</v>
      </c>
      <c r="AD2238" s="1167">
        <v>0</v>
      </c>
      <c r="AE2238" s="1167">
        <v>0</v>
      </c>
      <c r="AF2238" s="1167">
        <v>5</v>
      </c>
      <c r="AG2238" s="1167">
        <v>0</v>
      </c>
      <c r="AH2238" s="1167">
        <v>0</v>
      </c>
      <c r="AI2238" s="1167">
        <v>1000</v>
      </c>
      <c r="BK2238" s="1167">
        <v>2235</v>
      </c>
    </row>
    <row r="2239" spans="1:63" s="1167" customFormat="1" ht="13.5" customHeight="1">
      <c r="A2239" s="1218">
        <v>44327</v>
      </c>
      <c r="B2239" s="1167" t="s">
        <v>929</v>
      </c>
      <c r="C2239" s="1167" t="s">
        <v>66</v>
      </c>
      <c r="D2239" s="1167">
        <v>40</v>
      </c>
      <c r="E2239" s="1167">
        <v>40</v>
      </c>
      <c r="J2239" s="1167">
        <v>0</v>
      </c>
      <c r="O2239" s="1167">
        <v>0</v>
      </c>
      <c r="Q2239" s="1167">
        <v>7.5</v>
      </c>
      <c r="T2239" s="1167">
        <v>300</v>
      </c>
      <c r="U2239" s="1167">
        <v>0</v>
      </c>
      <c r="V2239" s="1167">
        <v>7.5</v>
      </c>
      <c r="W2239" s="1167">
        <v>0</v>
      </c>
      <c r="X2239" s="1167">
        <v>0</v>
      </c>
      <c r="Y2239" s="1167">
        <v>300</v>
      </c>
      <c r="Z2239" s="1167">
        <v>0</v>
      </c>
      <c r="AA2239" s="1167">
        <v>0</v>
      </c>
      <c r="AB2239" s="1167">
        <v>0</v>
      </c>
      <c r="AC2239" s="1167">
        <v>0</v>
      </c>
      <c r="AD2239" s="1167">
        <v>0</v>
      </c>
      <c r="AE2239" s="1167">
        <v>0</v>
      </c>
      <c r="AF2239" s="1167">
        <v>7.5</v>
      </c>
      <c r="AG2239" s="1167">
        <v>0</v>
      </c>
      <c r="AH2239" s="1167">
        <v>0</v>
      </c>
      <c r="AI2239" s="1167">
        <v>300</v>
      </c>
      <c r="BK2239" s="1167">
        <v>2236</v>
      </c>
    </row>
    <row r="2240" spans="1:63" s="1167" customFormat="1" ht="13.5" customHeight="1">
      <c r="A2240" s="1218">
        <v>44327</v>
      </c>
      <c r="B2240" s="1167" t="s">
        <v>488</v>
      </c>
      <c r="C2240" s="1167" t="s">
        <v>66</v>
      </c>
      <c r="D2240" s="1167">
        <v>110</v>
      </c>
      <c r="E2240" s="1167">
        <v>106</v>
      </c>
      <c r="J2240" s="1167">
        <v>0</v>
      </c>
      <c r="O2240" s="1167">
        <v>0</v>
      </c>
      <c r="T2240" s="1167">
        <v>0</v>
      </c>
      <c r="U2240" s="1167">
        <v>0</v>
      </c>
      <c r="V2240" s="1167">
        <v>0</v>
      </c>
      <c r="W2240" s="1167">
        <v>0</v>
      </c>
      <c r="X2240" s="1167">
        <v>0</v>
      </c>
      <c r="Y2240" s="1167">
        <v>0</v>
      </c>
      <c r="Z2240" s="1167">
        <v>0</v>
      </c>
      <c r="AA2240" s="1167">
        <v>0</v>
      </c>
      <c r="AB2240" s="1167">
        <v>0</v>
      </c>
      <c r="AC2240" s="1167">
        <v>0</v>
      </c>
      <c r="AD2240" s="1167">
        <v>0</v>
      </c>
      <c r="AE2240" s="1167">
        <v>0</v>
      </c>
      <c r="AF2240" s="1167">
        <v>0</v>
      </c>
      <c r="AG2240" s="1167">
        <v>0</v>
      </c>
      <c r="AH2240" s="1167">
        <v>0</v>
      </c>
      <c r="AI2240" s="1167">
        <v>0</v>
      </c>
      <c r="BK2240" s="1167">
        <v>2237</v>
      </c>
    </row>
    <row r="2241" spans="1:63" s="1167" customFormat="1" ht="13.5" customHeight="1">
      <c r="A2241" s="1218">
        <v>44327</v>
      </c>
      <c r="B2241" s="1167" t="s">
        <v>83</v>
      </c>
      <c r="C2241" s="1167" t="s">
        <v>786</v>
      </c>
      <c r="D2241" s="1167">
        <v>10</v>
      </c>
      <c r="E2241" s="1167">
        <v>10</v>
      </c>
      <c r="J2241" s="1167">
        <v>0</v>
      </c>
      <c r="M2241" s="1167">
        <v>21</v>
      </c>
      <c r="O2241" s="1167">
        <v>210</v>
      </c>
      <c r="R2241" s="1167">
        <v>21</v>
      </c>
      <c r="T2241" s="1167">
        <v>210</v>
      </c>
      <c r="U2241" s="1167">
        <v>0</v>
      </c>
      <c r="V2241" s="1167">
        <v>0</v>
      </c>
      <c r="W2241" s="1167">
        <v>42</v>
      </c>
      <c r="X2241" s="1167">
        <v>0</v>
      </c>
      <c r="Y2241" s="1167">
        <v>420</v>
      </c>
      <c r="Z2241" s="1167">
        <v>0</v>
      </c>
      <c r="AA2241" s="1167">
        <v>0</v>
      </c>
      <c r="AB2241" s="1167">
        <v>0</v>
      </c>
      <c r="AC2241" s="1167">
        <v>0</v>
      </c>
      <c r="AD2241" s="1167">
        <v>0</v>
      </c>
      <c r="AE2241" s="1167">
        <v>0</v>
      </c>
      <c r="AF2241" s="1167">
        <v>0</v>
      </c>
      <c r="AG2241" s="1167">
        <v>42</v>
      </c>
      <c r="AH2241" s="1167">
        <v>0</v>
      </c>
      <c r="AI2241" s="1167">
        <v>420</v>
      </c>
      <c r="BK2241" s="1167">
        <v>2238</v>
      </c>
    </row>
    <row r="2242" spans="1:63" s="1167" customFormat="1" ht="13.5" customHeight="1">
      <c r="A2242" s="1218">
        <v>44327</v>
      </c>
      <c r="B2242" s="1167" t="s">
        <v>78</v>
      </c>
      <c r="C2242" s="1167" t="s">
        <v>66</v>
      </c>
      <c r="D2242" s="1167">
        <v>10</v>
      </c>
      <c r="E2242" s="1167">
        <v>7</v>
      </c>
      <c r="J2242" s="1167">
        <v>0</v>
      </c>
      <c r="M2242" s="1167">
        <v>40</v>
      </c>
      <c r="O2242" s="1167">
        <v>280</v>
      </c>
      <c r="T2242" s="1167">
        <v>0</v>
      </c>
      <c r="U2242" s="1167">
        <v>0</v>
      </c>
      <c r="V2242" s="1167">
        <v>0</v>
      </c>
      <c r="W2242" s="1167">
        <v>40</v>
      </c>
      <c r="X2242" s="1167">
        <v>0</v>
      </c>
      <c r="Y2242" s="1167">
        <v>280</v>
      </c>
      <c r="Z2242" s="1167">
        <v>0</v>
      </c>
      <c r="AA2242" s="1167">
        <v>0</v>
      </c>
      <c r="AB2242" s="1167">
        <v>0</v>
      </c>
      <c r="AC2242" s="1167">
        <v>0</v>
      </c>
      <c r="AD2242" s="1167">
        <v>0</v>
      </c>
      <c r="AE2242" s="1167">
        <v>0</v>
      </c>
      <c r="AF2242" s="1167">
        <v>0</v>
      </c>
      <c r="AG2242" s="1167">
        <v>40</v>
      </c>
      <c r="AH2242" s="1167">
        <v>0</v>
      </c>
      <c r="AI2242" s="1167">
        <v>280</v>
      </c>
      <c r="BK2242" s="1167">
        <v>2239</v>
      </c>
    </row>
    <row r="2243" spans="1:63" s="1167" customFormat="1" ht="13.5" customHeight="1">
      <c r="A2243" s="1218">
        <v>44327</v>
      </c>
      <c r="B2243" s="1167" t="s">
        <v>17</v>
      </c>
      <c r="C2243" s="1167" t="s">
        <v>66</v>
      </c>
      <c r="D2243" s="1167">
        <v>5</v>
      </c>
      <c r="E2243" s="1167">
        <v>4</v>
      </c>
      <c r="J2243" s="1167">
        <v>0</v>
      </c>
      <c r="O2243" s="1167">
        <v>0</v>
      </c>
      <c r="R2243" s="1167">
        <v>40</v>
      </c>
      <c r="T2243" s="1167">
        <v>160</v>
      </c>
      <c r="U2243" s="1167">
        <v>0</v>
      </c>
      <c r="V2243" s="1167">
        <v>0</v>
      </c>
      <c r="W2243" s="1167">
        <v>40</v>
      </c>
      <c r="X2243" s="1167">
        <v>0</v>
      </c>
      <c r="Y2243" s="1167">
        <v>160</v>
      </c>
      <c r="Z2243" s="1167">
        <v>0</v>
      </c>
      <c r="AA2243" s="1167">
        <v>0</v>
      </c>
      <c r="AB2243" s="1167">
        <v>0</v>
      </c>
      <c r="AC2243" s="1167">
        <v>0</v>
      </c>
      <c r="AD2243" s="1167">
        <v>0</v>
      </c>
      <c r="AE2243" s="1167">
        <v>0</v>
      </c>
      <c r="AF2243" s="1167">
        <v>0</v>
      </c>
      <c r="AG2243" s="1167">
        <v>40</v>
      </c>
      <c r="AH2243" s="1167">
        <v>0</v>
      </c>
      <c r="AI2243" s="1167">
        <v>160</v>
      </c>
      <c r="BK2243" s="1167">
        <v>2240</v>
      </c>
    </row>
    <row r="2244" spans="1:63" s="1167" customFormat="1" ht="13.5" customHeight="1">
      <c r="A2244" s="1218">
        <v>44327</v>
      </c>
      <c r="B2244" s="1167" t="s">
        <v>478</v>
      </c>
      <c r="C2244" s="1167" t="s">
        <v>66</v>
      </c>
      <c r="D2244" s="1167">
        <v>12</v>
      </c>
      <c r="E2244" s="1167">
        <v>12</v>
      </c>
      <c r="H2244" s="1167">
        <v>25</v>
      </c>
      <c r="J2244" s="1167">
        <v>300</v>
      </c>
      <c r="M2244" s="1167">
        <v>7</v>
      </c>
      <c r="O2244" s="1167">
        <v>84</v>
      </c>
      <c r="T2244" s="1167">
        <v>0</v>
      </c>
      <c r="U2244" s="1167">
        <v>0</v>
      </c>
      <c r="V2244" s="1167">
        <v>0</v>
      </c>
      <c r="W2244" s="1167">
        <v>32</v>
      </c>
      <c r="X2244" s="1167">
        <v>0</v>
      </c>
      <c r="Y2244" s="1167">
        <v>384</v>
      </c>
      <c r="Z2244" s="1167">
        <v>0</v>
      </c>
      <c r="AA2244" s="1167">
        <v>0</v>
      </c>
      <c r="AB2244" s="1167">
        <v>0</v>
      </c>
      <c r="AC2244" s="1167">
        <v>0</v>
      </c>
      <c r="AD2244" s="1167">
        <v>0</v>
      </c>
      <c r="AE2244" s="1167">
        <v>0</v>
      </c>
      <c r="AF2244" s="1167">
        <v>0</v>
      </c>
      <c r="AG2244" s="1167">
        <v>32</v>
      </c>
      <c r="AH2244" s="1167">
        <v>0</v>
      </c>
      <c r="AI2244" s="1167">
        <v>384</v>
      </c>
      <c r="BK2244" s="1167">
        <v>2241</v>
      </c>
    </row>
    <row r="2245" spans="1:63" s="1167" customFormat="1" ht="13.5" customHeight="1">
      <c r="A2245" s="1218">
        <v>44327</v>
      </c>
      <c r="B2245" s="1167" t="s">
        <v>60</v>
      </c>
      <c r="C2245" s="1167" t="s">
        <v>66</v>
      </c>
      <c r="D2245" s="1167">
        <v>20</v>
      </c>
      <c r="E2245" s="1167">
        <v>20</v>
      </c>
      <c r="H2245" s="1167">
        <v>1</v>
      </c>
      <c r="J2245" s="1167">
        <v>20</v>
      </c>
      <c r="M2245" s="1167">
        <v>2</v>
      </c>
      <c r="O2245" s="1167">
        <v>40</v>
      </c>
      <c r="R2245" s="1167">
        <v>1</v>
      </c>
      <c r="T2245" s="1167">
        <v>20</v>
      </c>
      <c r="U2245" s="1167">
        <v>0</v>
      </c>
      <c r="V2245" s="1167">
        <v>0</v>
      </c>
      <c r="W2245" s="1167">
        <v>4</v>
      </c>
      <c r="X2245" s="1167">
        <v>0</v>
      </c>
      <c r="Y2245" s="1167">
        <v>80</v>
      </c>
      <c r="Z2245" s="1167">
        <v>0</v>
      </c>
      <c r="AA2245" s="1167">
        <v>0</v>
      </c>
      <c r="AB2245" s="1167">
        <v>0</v>
      </c>
      <c r="AC2245" s="1167">
        <v>0</v>
      </c>
      <c r="AD2245" s="1167">
        <v>0</v>
      </c>
      <c r="AE2245" s="1167">
        <v>0</v>
      </c>
      <c r="AF2245" s="1167">
        <v>0</v>
      </c>
      <c r="AG2245" s="1167">
        <v>4</v>
      </c>
      <c r="AH2245" s="1167">
        <v>0</v>
      </c>
      <c r="AI2245" s="1167">
        <v>80</v>
      </c>
      <c r="BK2245" s="1167">
        <v>2242</v>
      </c>
    </row>
    <row r="2246" spans="1:63" s="1167" customFormat="1" ht="13.5" customHeight="1">
      <c r="A2246" s="1218">
        <v>44327</v>
      </c>
      <c r="B2246" s="1167" t="s">
        <v>61</v>
      </c>
      <c r="C2246" s="1167" t="s">
        <v>66</v>
      </c>
      <c r="D2246" s="1167">
        <v>20</v>
      </c>
      <c r="E2246" s="1167">
        <v>20</v>
      </c>
      <c r="H2246" s="1167">
        <v>0.6</v>
      </c>
      <c r="J2246" s="1167">
        <v>12</v>
      </c>
      <c r="M2246" s="1167">
        <v>1</v>
      </c>
      <c r="O2246" s="1167">
        <v>20</v>
      </c>
      <c r="R2246" s="1167">
        <v>0.8</v>
      </c>
      <c r="T2246" s="1167">
        <v>16</v>
      </c>
      <c r="U2246" s="1167">
        <v>0</v>
      </c>
      <c r="V2246" s="1167">
        <v>0</v>
      </c>
      <c r="W2246" s="1167">
        <v>2.4000000000000004</v>
      </c>
      <c r="X2246" s="1167">
        <v>0</v>
      </c>
      <c r="Y2246" s="1167">
        <v>48</v>
      </c>
      <c r="Z2246" s="1167">
        <v>0</v>
      </c>
      <c r="AA2246" s="1167">
        <v>0</v>
      </c>
      <c r="AB2246" s="1167">
        <v>0</v>
      </c>
      <c r="AC2246" s="1167">
        <v>0</v>
      </c>
      <c r="AD2246" s="1167">
        <v>0</v>
      </c>
      <c r="AE2246" s="1167">
        <v>0</v>
      </c>
      <c r="AF2246" s="1167">
        <v>0</v>
      </c>
      <c r="AG2246" s="1167">
        <v>2.4000000000000004</v>
      </c>
      <c r="AH2246" s="1167">
        <v>0</v>
      </c>
      <c r="AI2246" s="1167">
        <v>48.000000000000007</v>
      </c>
      <c r="BK2246" s="1167">
        <v>2243</v>
      </c>
    </row>
    <row r="2247" spans="1:63" s="1167" customFormat="1" ht="13.5" customHeight="1">
      <c r="A2247" s="1218">
        <v>44327</v>
      </c>
      <c r="B2247" s="1167" t="s">
        <v>160</v>
      </c>
      <c r="C2247" s="1167" t="s">
        <v>66</v>
      </c>
      <c r="D2247" s="1167">
        <v>14</v>
      </c>
      <c r="E2247" s="1167">
        <v>12</v>
      </c>
      <c r="J2247" s="1167">
        <v>0</v>
      </c>
      <c r="O2247" s="1167">
        <v>0</v>
      </c>
      <c r="R2247" s="1167">
        <v>4</v>
      </c>
      <c r="T2247" s="1167">
        <v>48</v>
      </c>
      <c r="U2247" s="1167">
        <v>0</v>
      </c>
      <c r="V2247" s="1167">
        <v>0</v>
      </c>
      <c r="W2247" s="1167">
        <v>4</v>
      </c>
      <c r="X2247" s="1167">
        <v>0</v>
      </c>
      <c r="Y2247" s="1167">
        <v>48</v>
      </c>
      <c r="Z2247" s="1167">
        <v>0</v>
      </c>
      <c r="AA2247" s="1167">
        <v>0</v>
      </c>
      <c r="AB2247" s="1167">
        <v>0</v>
      </c>
      <c r="AC2247" s="1167">
        <v>0</v>
      </c>
      <c r="AD2247" s="1167">
        <v>0</v>
      </c>
      <c r="AE2247" s="1167">
        <v>0</v>
      </c>
      <c r="AF2247" s="1167">
        <v>0</v>
      </c>
      <c r="AG2247" s="1167">
        <v>4</v>
      </c>
      <c r="AH2247" s="1167">
        <v>0</v>
      </c>
      <c r="AI2247" s="1167">
        <v>48</v>
      </c>
      <c r="BK2247" s="1167">
        <v>2244</v>
      </c>
    </row>
    <row r="2248" spans="1:63" s="1167" customFormat="1" ht="13.5" customHeight="1">
      <c r="A2248" s="1218">
        <v>44327</v>
      </c>
      <c r="B2248" s="1167" t="s">
        <v>161</v>
      </c>
      <c r="C2248" s="1167" t="s">
        <v>389</v>
      </c>
      <c r="D2248" s="1167">
        <v>13</v>
      </c>
      <c r="E2248" s="1167">
        <v>13</v>
      </c>
      <c r="J2248" s="1167">
        <v>0</v>
      </c>
      <c r="O2248" s="1167">
        <v>0</v>
      </c>
      <c r="T2248" s="1167">
        <v>0</v>
      </c>
      <c r="U2248" s="1167">
        <v>0</v>
      </c>
      <c r="V2248" s="1167">
        <v>0</v>
      </c>
      <c r="W2248" s="1167">
        <v>0</v>
      </c>
      <c r="X2248" s="1167">
        <v>0</v>
      </c>
      <c r="Y2248" s="1167">
        <v>0</v>
      </c>
      <c r="Z2248" s="1167">
        <v>0</v>
      </c>
      <c r="AA2248" s="1167">
        <v>0</v>
      </c>
      <c r="AB2248" s="1167">
        <v>0</v>
      </c>
      <c r="AC2248" s="1167">
        <v>0</v>
      </c>
      <c r="AD2248" s="1167">
        <v>0</v>
      </c>
      <c r="AE2248" s="1167">
        <v>0</v>
      </c>
      <c r="AF2248" s="1167">
        <v>0</v>
      </c>
      <c r="AG2248" s="1167">
        <v>0</v>
      </c>
      <c r="AH2248" s="1167">
        <v>0</v>
      </c>
      <c r="AI2248" s="1167">
        <v>0</v>
      </c>
      <c r="BK2248" s="1167">
        <v>2245</v>
      </c>
    </row>
    <row r="2249" spans="1:63" s="1167" customFormat="1" ht="13.5" customHeight="1">
      <c r="A2249" s="1218">
        <v>44327</v>
      </c>
      <c r="B2249" s="1167" t="s">
        <v>896</v>
      </c>
      <c r="C2249" s="1167" t="s">
        <v>66</v>
      </c>
      <c r="D2249" s="1167">
        <v>10</v>
      </c>
      <c r="E2249" s="1167">
        <v>10</v>
      </c>
      <c r="H2249" s="1167">
        <v>7</v>
      </c>
      <c r="J2249" s="1167">
        <v>70</v>
      </c>
      <c r="O2249" s="1167">
        <v>0</v>
      </c>
      <c r="R2249" s="1167">
        <v>7</v>
      </c>
      <c r="T2249" s="1167">
        <v>70</v>
      </c>
      <c r="U2249" s="1167">
        <v>0</v>
      </c>
      <c r="V2249" s="1167">
        <v>0</v>
      </c>
      <c r="W2249" s="1167">
        <v>14</v>
      </c>
      <c r="X2249" s="1167">
        <v>0</v>
      </c>
      <c r="Y2249" s="1167">
        <v>140</v>
      </c>
      <c r="Z2249" s="1167">
        <v>0</v>
      </c>
      <c r="AA2249" s="1167">
        <v>0</v>
      </c>
      <c r="AB2249" s="1167">
        <v>0</v>
      </c>
      <c r="AC2249" s="1167">
        <v>0</v>
      </c>
      <c r="AD2249" s="1167">
        <v>0</v>
      </c>
      <c r="AE2249" s="1167">
        <v>0</v>
      </c>
      <c r="AF2249" s="1167">
        <v>0</v>
      </c>
      <c r="AG2249" s="1167">
        <v>14</v>
      </c>
      <c r="AH2249" s="1167">
        <v>0</v>
      </c>
      <c r="AI2249" s="1167">
        <v>140</v>
      </c>
      <c r="BK2249" s="1167">
        <v>2246</v>
      </c>
    </row>
    <row r="2250" spans="1:63" s="1167" customFormat="1" ht="13.5" customHeight="1">
      <c r="A2250" s="1218">
        <v>44327</v>
      </c>
      <c r="B2250" s="1167" t="s">
        <v>893</v>
      </c>
      <c r="C2250" s="1167" t="s">
        <v>66</v>
      </c>
      <c r="D2250" s="1167">
        <v>25</v>
      </c>
      <c r="E2250" s="1167">
        <v>25</v>
      </c>
      <c r="J2250" s="1167">
        <v>0</v>
      </c>
      <c r="M2250" s="1167">
        <v>7</v>
      </c>
      <c r="O2250" s="1167">
        <v>175</v>
      </c>
      <c r="T2250" s="1167">
        <v>0</v>
      </c>
      <c r="U2250" s="1167">
        <v>0</v>
      </c>
      <c r="V2250" s="1167">
        <v>0</v>
      </c>
      <c r="W2250" s="1167">
        <v>7</v>
      </c>
      <c r="X2250" s="1167">
        <v>0</v>
      </c>
      <c r="Y2250" s="1167">
        <v>175</v>
      </c>
      <c r="Z2250" s="1167">
        <v>0</v>
      </c>
      <c r="AA2250" s="1167">
        <v>0</v>
      </c>
      <c r="AB2250" s="1167">
        <v>0</v>
      </c>
      <c r="AC2250" s="1167">
        <v>0</v>
      </c>
      <c r="AD2250" s="1167">
        <v>0</v>
      </c>
      <c r="AE2250" s="1167">
        <v>0</v>
      </c>
      <c r="AF2250" s="1167">
        <v>0</v>
      </c>
      <c r="AG2250" s="1167">
        <v>7</v>
      </c>
      <c r="AH2250" s="1167">
        <v>0</v>
      </c>
      <c r="AI2250" s="1167">
        <v>175</v>
      </c>
      <c r="BK2250" s="1167">
        <v>2247</v>
      </c>
    </row>
    <row r="2251" spans="1:63" s="1167" customFormat="1" ht="13.5" customHeight="1">
      <c r="A2251" s="1218">
        <v>44327</v>
      </c>
      <c r="B2251" s="1167" t="s">
        <v>126</v>
      </c>
      <c r="C2251" s="1167" t="s">
        <v>66</v>
      </c>
      <c r="D2251" s="1167">
        <v>15</v>
      </c>
      <c r="E2251" s="1167">
        <v>15</v>
      </c>
      <c r="J2251" s="1167">
        <v>0</v>
      </c>
      <c r="M2251" s="1167">
        <v>7</v>
      </c>
      <c r="O2251" s="1167">
        <v>105</v>
      </c>
      <c r="T2251" s="1167">
        <v>0</v>
      </c>
      <c r="U2251" s="1167">
        <v>0</v>
      </c>
      <c r="V2251" s="1167">
        <v>0</v>
      </c>
      <c r="W2251" s="1167">
        <v>7</v>
      </c>
      <c r="X2251" s="1167">
        <v>0</v>
      </c>
      <c r="Y2251" s="1167">
        <v>105</v>
      </c>
      <c r="Z2251" s="1167">
        <v>0</v>
      </c>
      <c r="AA2251" s="1167">
        <v>0</v>
      </c>
      <c r="AB2251" s="1167">
        <v>0</v>
      </c>
      <c r="AC2251" s="1167">
        <v>0</v>
      </c>
      <c r="AD2251" s="1167">
        <v>0</v>
      </c>
      <c r="AE2251" s="1167">
        <v>0</v>
      </c>
      <c r="AF2251" s="1167">
        <v>0</v>
      </c>
      <c r="AG2251" s="1167">
        <v>7</v>
      </c>
      <c r="AH2251" s="1167">
        <v>0</v>
      </c>
      <c r="AI2251" s="1167">
        <v>105</v>
      </c>
      <c r="BK2251" s="1167">
        <v>2248</v>
      </c>
    </row>
    <row r="2252" spans="1:63" s="1167" customFormat="1" ht="13.5" customHeight="1">
      <c r="A2252" s="1218">
        <v>44327</v>
      </c>
      <c r="B2252" s="1167" t="s">
        <v>918</v>
      </c>
      <c r="C2252" s="1167" t="s">
        <v>66</v>
      </c>
      <c r="D2252" s="1167">
        <v>15</v>
      </c>
      <c r="E2252" s="1167">
        <v>15</v>
      </c>
      <c r="J2252" s="1167">
        <v>0</v>
      </c>
      <c r="O2252" s="1167">
        <v>0</v>
      </c>
      <c r="R2252" s="1167">
        <v>7</v>
      </c>
      <c r="T2252" s="1167">
        <v>105</v>
      </c>
      <c r="U2252" s="1167">
        <v>0</v>
      </c>
      <c r="V2252" s="1167">
        <v>0</v>
      </c>
      <c r="W2252" s="1167">
        <v>7</v>
      </c>
      <c r="X2252" s="1167">
        <v>0</v>
      </c>
      <c r="Y2252" s="1167">
        <v>105</v>
      </c>
      <c r="Z2252" s="1167">
        <v>0</v>
      </c>
      <c r="AA2252" s="1167">
        <v>0</v>
      </c>
      <c r="AB2252" s="1167">
        <v>0</v>
      </c>
      <c r="AC2252" s="1167">
        <v>0</v>
      </c>
      <c r="AD2252" s="1167">
        <v>0</v>
      </c>
      <c r="AE2252" s="1167">
        <v>0</v>
      </c>
      <c r="AF2252" s="1167">
        <v>0</v>
      </c>
      <c r="AG2252" s="1167">
        <v>7</v>
      </c>
      <c r="AH2252" s="1167">
        <v>0</v>
      </c>
      <c r="AI2252" s="1167">
        <v>105</v>
      </c>
      <c r="BK2252" s="1167">
        <v>2249</v>
      </c>
    </row>
    <row r="2253" spans="1:63" s="1167" customFormat="1" ht="13.5" customHeight="1">
      <c r="A2253" s="1218">
        <v>44327</v>
      </c>
      <c r="B2253" s="1167" t="s">
        <v>64</v>
      </c>
      <c r="C2253" s="1167" t="s">
        <v>66</v>
      </c>
      <c r="D2253" s="1167">
        <v>13</v>
      </c>
      <c r="E2253" s="1167">
        <v>13</v>
      </c>
      <c r="J2253" s="1167">
        <v>0</v>
      </c>
      <c r="O2253" s="1167">
        <v>0</v>
      </c>
      <c r="T2253" s="1167">
        <v>0</v>
      </c>
      <c r="U2253" s="1167">
        <v>0</v>
      </c>
      <c r="V2253" s="1167">
        <v>0</v>
      </c>
      <c r="W2253" s="1167">
        <v>0</v>
      </c>
      <c r="X2253" s="1167">
        <v>0</v>
      </c>
      <c r="Y2253" s="1167">
        <v>0</v>
      </c>
      <c r="Z2253" s="1167">
        <v>0</v>
      </c>
      <c r="AA2253" s="1167">
        <v>0</v>
      </c>
      <c r="AB2253" s="1167">
        <v>0</v>
      </c>
      <c r="AC2253" s="1167">
        <v>0</v>
      </c>
      <c r="AD2253" s="1167">
        <v>0</v>
      </c>
      <c r="AE2253" s="1167">
        <v>0</v>
      </c>
      <c r="AF2253" s="1167">
        <v>0</v>
      </c>
      <c r="AG2253" s="1167">
        <v>0</v>
      </c>
      <c r="AH2253" s="1167">
        <v>0</v>
      </c>
      <c r="AI2253" s="1167">
        <v>0</v>
      </c>
      <c r="BK2253" s="1167">
        <v>2250</v>
      </c>
    </row>
    <row r="2254" spans="1:63" s="1167" customFormat="1" ht="13.5" customHeight="1">
      <c r="A2254" s="1218">
        <v>44327</v>
      </c>
      <c r="B2254" s="1167" t="s">
        <v>62</v>
      </c>
      <c r="C2254" s="1167" t="s">
        <v>66</v>
      </c>
      <c r="D2254" s="1167">
        <v>8</v>
      </c>
      <c r="E2254" s="1167">
        <v>8</v>
      </c>
      <c r="J2254" s="1167">
        <v>0</v>
      </c>
      <c r="O2254" s="1167">
        <v>0</v>
      </c>
      <c r="R2254" s="1167">
        <v>9</v>
      </c>
      <c r="T2254" s="1167">
        <v>72</v>
      </c>
      <c r="U2254" s="1167">
        <v>0</v>
      </c>
      <c r="V2254" s="1167">
        <v>0</v>
      </c>
      <c r="W2254" s="1167">
        <v>9</v>
      </c>
      <c r="X2254" s="1167">
        <v>0</v>
      </c>
      <c r="Y2254" s="1167">
        <v>72</v>
      </c>
      <c r="Z2254" s="1167">
        <v>0</v>
      </c>
      <c r="AA2254" s="1167">
        <v>0</v>
      </c>
      <c r="AB2254" s="1167">
        <v>0</v>
      </c>
      <c r="AC2254" s="1167">
        <v>0</v>
      </c>
      <c r="AD2254" s="1167">
        <v>0</v>
      </c>
      <c r="AE2254" s="1167">
        <v>0</v>
      </c>
      <c r="AF2254" s="1167">
        <v>0</v>
      </c>
      <c r="AG2254" s="1167">
        <v>9</v>
      </c>
      <c r="AH2254" s="1167">
        <v>0</v>
      </c>
      <c r="AI2254" s="1167">
        <v>72</v>
      </c>
      <c r="BK2254" s="1167">
        <v>2251</v>
      </c>
    </row>
    <row r="2255" spans="1:63" s="1167" customFormat="1" ht="13.5" customHeight="1">
      <c r="A2255" s="1218">
        <v>44327</v>
      </c>
      <c r="B2255" s="1167" t="s">
        <v>895</v>
      </c>
      <c r="C2255" s="1167" t="s">
        <v>66</v>
      </c>
      <c r="D2255" s="1167">
        <v>8</v>
      </c>
      <c r="E2255" s="1167">
        <v>8</v>
      </c>
      <c r="J2255" s="1167">
        <v>0</v>
      </c>
      <c r="O2255" s="1167">
        <v>0</v>
      </c>
      <c r="R2255" s="1167">
        <v>7</v>
      </c>
      <c r="T2255" s="1167">
        <v>56</v>
      </c>
      <c r="U2255" s="1167">
        <v>0</v>
      </c>
      <c r="V2255" s="1167">
        <v>0</v>
      </c>
      <c r="W2255" s="1167">
        <v>7</v>
      </c>
      <c r="X2255" s="1167">
        <v>0</v>
      </c>
      <c r="Y2255" s="1167">
        <v>56</v>
      </c>
      <c r="Z2255" s="1167">
        <v>0</v>
      </c>
      <c r="AA2255" s="1167">
        <v>0</v>
      </c>
      <c r="AB2255" s="1167">
        <v>0</v>
      </c>
      <c r="AC2255" s="1167">
        <v>0</v>
      </c>
      <c r="AD2255" s="1167">
        <v>0</v>
      </c>
      <c r="AE2255" s="1167">
        <v>0</v>
      </c>
      <c r="AF2255" s="1167">
        <v>0</v>
      </c>
      <c r="AG2255" s="1167">
        <v>7</v>
      </c>
      <c r="AH2255" s="1167">
        <v>0</v>
      </c>
      <c r="AI2255" s="1167">
        <v>56</v>
      </c>
      <c r="BK2255" s="1167">
        <v>2252</v>
      </c>
    </row>
    <row r="2256" spans="1:63" s="1167" customFormat="1" ht="13.5" customHeight="1">
      <c r="A2256" s="1218">
        <v>44327</v>
      </c>
      <c r="B2256" s="1167" t="s">
        <v>512</v>
      </c>
      <c r="C2256" s="1167" t="s">
        <v>66</v>
      </c>
      <c r="D2256" s="1167">
        <v>20</v>
      </c>
      <c r="E2256" s="1167">
        <v>20</v>
      </c>
      <c r="J2256" s="1167">
        <v>0</v>
      </c>
      <c r="O2256" s="1167">
        <v>0</v>
      </c>
      <c r="T2256" s="1167">
        <v>0</v>
      </c>
      <c r="U2256" s="1167">
        <v>0</v>
      </c>
      <c r="V2256" s="1167">
        <v>0</v>
      </c>
      <c r="W2256" s="1167">
        <v>0</v>
      </c>
      <c r="X2256" s="1167">
        <v>0</v>
      </c>
      <c r="Y2256" s="1167">
        <v>0</v>
      </c>
      <c r="Z2256" s="1167">
        <v>0</v>
      </c>
      <c r="AA2256" s="1167">
        <v>0</v>
      </c>
      <c r="AB2256" s="1167">
        <v>0</v>
      </c>
      <c r="AC2256" s="1167">
        <v>0</v>
      </c>
      <c r="AD2256" s="1167">
        <v>0</v>
      </c>
      <c r="AE2256" s="1167">
        <v>0</v>
      </c>
      <c r="AF2256" s="1167">
        <v>0</v>
      </c>
      <c r="AG2256" s="1167">
        <v>0</v>
      </c>
      <c r="AH2256" s="1167">
        <v>0</v>
      </c>
      <c r="AI2256" s="1167">
        <v>0</v>
      </c>
      <c r="BK2256" s="1167">
        <v>2253</v>
      </c>
    </row>
    <row r="2257" spans="1:63" s="1167" customFormat="1" ht="13.5" customHeight="1">
      <c r="A2257" s="1218">
        <v>44327</v>
      </c>
      <c r="B2257" s="1167" t="s">
        <v>636</v>
      </c>
      <c r="C2257" s="1167" t="s">
        <v>66</v>
      </c>
      <c r="D2257" s="1167">
        <v>10</v>
      </c>
      <c r="E2257" s="1167">
        <v>10</v>
      </c>
      <c r="J2257" s="1167">
        <v>0</v>
      </c>
      <c r="O2257" s="1167">
        <v>0</v>
      </c>
      <c r="R2257" s="1167">
        <v>0.5</v>
      </c>
      <c r="T2257" s="1167">
        <v>5</v>
      </c>
      <c r="U2257" s="1167">
        <v>0</v>
      </c>
      <c r="V2257" s="1167">
        <v>0</v>
      </c>
      <c r="W2257" s="1167">
        <v>0.5</v>
      </c>
      <c r="X2257" s="1167">
        <v>0</v>
      </c>
      <c r="Y2257" s="1167">
        <v>5</v>
      </c>
      <c r="Z2257" s="1167">
        <v>0</v>
      </c>
      <c r="AA2257" s="1167">
        <v>0</v>
      </c>
      <c r="AB2257" s="1167">
        <v>0</v>
      </c>
      <c r="AC2257" s="1167">
        <v>0</v>
      </c>
      <c r="AD2257" s="1167">
        <v>0</v>
      </c>
      <c r="AE2257" s="1167">
        <v>0</v>
      </c>
      <c r="AF2257" s="1167">
        <v>0</v>
      </c>
      <c r="AG2257" s="1167">
        <v>0.5</v>
      </c>
      <c r="AH2257" s="1167">
        <v>0</v>
      </c>
      <c r="AI2257" s="1167">
        <v>5</v>
      </c>
      <c r="BK2257" s="1167">
        <v>2254</v>
      </c>
    </row>
    <row r="2258" spans="1:63" s="1167" customFormat="1" ht="13.5" customHeight="1">
      <c r="A2258" s="1218">
        <v>44328</v>
      </c>
      <c r="B2258" s="1167" t="s">
        <v>229</v>
      </c>
      <c r="C2258" s="1167" t="s">
        <v>66</v>
      </c>
      <c r="D2258" s="1167">
        <v>2</v>
      </c>
      <c r="E2258" s="1167">
        <v>2</v>
      </c>
      <c r="F2258" s="1167">
        <v>60</v>
      </c>
      <c r="J2258" s="1167">
        <v>120</v>
      </c>
      <c r="K2258" s="1167">
        <v>70</v>
      </c>
      <c r="O2258" s="1167">
        <v>140</v>
      </c>
      <c r="P2258" s="1167">
        <v>70</v>
      </c>
      <c r="T2258" s="1167">
        <v>140</v>
      </c>
      <c r="U2258" s="1167">
        <v>200</v>
      </c>
      <c r="V2258" s="1167">
        <v>0</v>
      </c>
      <c r="W2258" s="1167">
        <v>0</v>
      </c>
      <c r="X2258" s="1167">
        <v>0</v>
      </c>
      <c r="Y2258" s="1167">
        <v>400</v>
      </c>
      <c r="Z2258" s="1167">
        <v>6736</v>
      </c>
      <c r="AA2258" s="1167">
        <v>0</v>
      </c>
      <c r="AB2258" s="1167">
        <v>0</v>
      </c>
      <c r="AC2258" s="1167">
        <v>0</v>
      </c>
      <c r="AD2258" s="1167">
        <v>13472</v>
      </c>
      <c r="AI2258" s="1167">
        <v>0</v>
      </c>
      <c r="AJ2258" s="1167">
        <v>177</v>
      </c>
      <c r="AK2258" s="1167">
        <v>14</v>
      </c>
      <c r="AM2258" s="1167">
        <v>177</v>
      </c>
      <c r="AN2258" s="1167">
        <v>32</v>
      </c>
      <c r="AO2258" s="1167">
        <v>0.16</v>
      </c>
      <c r="AP2258" s="1167">
        <v>177</v>
      </c>
      <c r="AQ2258" s="1167">
        <v>32</v>
      </c>
      <c r="AR2258" s="1167">
        <v>0.28999999999999998</v>
      </c>
      <c r="AS2258" s="1167">
        <v>23</v>
      </c>
      <c r="AT2258" s="1167">
        <v>14</v>
      </c>
      <c r="AV2258" s="1167">
        <v>23</v>
      </c>
      <c r="AW2258" s="1167">
        <v>24</v>
      </c>
      <c r="AX2258" s="1167">
        <v>0.16</v>
      </c>
      <c r="AY2258" s="1167">
        <v>23</v>
      </c>
      <c r="AZ2258" s="1167">
        <v>24</v>
      </c>
      <c r="BA2258" s="1167">
        <v>0.26</v>
      </c>
      <c r="BG2258" s="1167">
        <v>17472.999999999996</v>
      </c>
      <c r="BH2258" s="1167">
        <v>147</v>
      </c>
      <c r="BI2258" s="1167">
        <v>21.999999999999602</v>
      </c>
      <c r="BK2258" s="1167">
        <v>2255</v>
      </c>
    </row>
    <row r="2259" spans="1:63" s="1167" customFormat="1" ht="13.5" customHeight="1">
      <c r="A2259" s="1218">
        <v>44328</v>
      </c>
      <c r="B2259" s="1167" t="s">
        <v>848</v>
      </c>
      <c r="C2259" s="1167" t="s">
        <v>66</v>
      </c>
      <c r="D2259" s="1167">
        <v>2</v>
      </c>
      <c r="E2259" s="1167">
        <v>2</v>
      </c>
      <c r="J2259" s="1167">
        <v>0</v>
      </c>
      <c r="O2259" s="1167">
        <v>0</v>
      </c>
      <c r="T2259" s="1167">
        <v>0</v>
      </c>
      <c r="U2259" s="1167">
        <v>0</v>
      </c>
      <c r="V2259" s="1167">
        <v>0</v>
      </c>
      <c r="W2259" s="1167">
        <v>0</v>
      </c>
      <c r="X2259" s="1167">
        <v>0</v>
      </c>
      <c r="Y2259" s="1167">
        <v>0</v>
      </c>
      <c r="Z2259" s="1167">
        <v>1980</v>
      </c>
      <c r="AA2259" s="1167">
        <v>0</v>
      </c>
      <c r="AB2259" s="1167">
        <v>0</v>
      </c>
      <c r="AC2259" s="1167">
        <v>0</v>
      </c>
      <c r="AD2259" s="1167">
        <v>3960</v>
      </c>
      <c r="AI2259" s="1167">
        <v>0</v>
      </c>
      <c r="BK2259" s="1167">
        <v>2256</v>
      </c>
    </row>
    <row r="2260" spans="1:63" s="1167" customFormat="1" ht="13.5" customHeight="1">
      <c r="A2260" s="1218">
        <v>44328</v>
      </c>
      <c r="B2260" s="1167" t="s">
        <v>202</v>
      </c>
      <c r="C2260" s="1167" t="s">
        <v>66</v>
      </c>
      <c r="D2260" s="1167">
        <v>12.6</v>
      </c>
      <c r="E2260" s="1167">
        <v>12.6</v>
      </c>
      <c r="F2260" s="1167">
        <v>33</v>
      </c>
      <c r="J2260" s="1167">
        <v>415.8</v>
      </c>
      <c r="K2260" s="1167">
        <v>57</v>
      </c>
      <c r="O2260" s="1167">
        <v>718.19999999999993</v>
      </c>
      <c r="P2260" s="1167">
        <v>57</v>
      </c>
      <c r="T2260" s="1167">
        <v>718.19999999999993</v>
      </c>
      <c r="U2260" s="1167">
        <v>147</v>
      </c>
      <c r="V2260" s="1167">
        <v>0</v>
      </c>
      <c r="W2260" s="1167">
        <v>0</v>
      </c>
      <c r="X2260" s="1167">
        <v>0</v>
      </c>
      <c r="Y2260" s="1167">
        <v>1852.1999999999998</v>
      </c>
      <c r="Z2260" s="1167">
        <v>1689</v>
      </c>
      <c r="AA2260" s="1167">
        <v>0</v>
      </c>
      <c r="AB2260" s="1167">
        <v>0</v>
      </c>
      <c r="AC2260" s="1167">
        <v>0</v>
      </c>
      <c r="AD2260" s="1167">
        <v>21281.399999999998</v>
      </c>
      <c r="AI2260" s="1167">
        <v>0</v>
      </c>
      <c r="BK2260" s="1167">
        <v>2257</v>
      </c>
    </row>
    <row r="2261" spans="1:63" s="1167" customFormat="1" ht="13.5" customHeight="1">
      <c r="A2261" s="1218">
        <v>44328</v>
      </c>
      <c r="B2261" s="1167" t="s">
        <v>850</v>
      </c>
      <c r="C2261" s="1167" t="s">
        <v>389</v>
      </c>
      <c r="D2261" s="1167">
        <v>10</v>
      </c>
      <c r="E2261" s="1167">
        <v>10</v>
      </c>
      <c r="H2261" s="1167">
        <v>0.5</v>
      </c>
      <c r="J2261" s="1167">
        <v>5</v>
      </c>
      <c r="M2261" s="1167">
        <v>0.5</v>
      </c>
      <c r="O2261" s="1167">
        <v>5</v>
      </c>
      <c r="R2261" s="1167">
        <v>0.5</v>
      </c>
      <c r="T2261" s="1167">
        <v>5</v>
      </c>
      <c r="U2261" s="1167">
        <v>0</v>
      </c>
      <c r="V2261" s="1167">
        <v>0</v>
      </c>
      <c r="W2261" s="1167">
        <v>1.5</v>
      </c>
      <c r="X2261" s="1167">
        <v>0</v>
      </c>
      <c r="Y2261" s="1167">
        <v>15</v>
      </c>
      <c r="Z2261" s="1167">
        <v>0</v>
      </c>
      <c r="AA2261" s="1167">
        <v>0</v>
      </c>
      <c r="AB2261" s="1167">
        <v>13.5</v>
      </c>
      <c r="AC2261" s="1167">
        <v>0</v>
      </c>
      <c r="AD2261" s="1167">
        <v>135</v>
      </c>
      <c r="AI2261" s="1167">
        <v>0</v>
      </c>
      <c r="BK2261" s="1167">
        <v>2258</v>
      </c>
    </row>
    <row r="2262" spans="1:63" s="1167" customFormat="1" ht="13.5" customHeight="1">
      <c r="A2262" s="1218">
        <v>44328</v>
      </c>
      <c r="B2262" s="1167" t="s">
        <v>851</v>
      </c>
      <c r="C2262" s="1167" t="s">
        <v>389</v>
      </c>
      <c r="D2262" s="1167">
        <v>30</v>
      </c>
      <c r="E2262" s="1167">
        <v>25</v>
      </c>
      <c r="G2262" s="1167">
        <v>2</v>
      </c>
      <c r="J2262" s="1167">
        <v>50</v>
      </c>
      <c r="L2262" s="1167">
        <v>3</v>
      </c>
      <c r="O2262" s="1167">
        <v>75</v>
      </c>
      <c r="Q2262" s="1167">
        <v>3</v>
      </c>
      <c r="T2262" s="1167">
        <v>75</v>
      </c>
      <c r="U2262" s="1167">
        <v>0</v>
      </c>
      <c r="V2262" s="1167">
        <v>8</v>
      </c>
      <c r="W2262" s="1167">
        <v>0</v>
      </c>
      <c r="X2262" s="1167">
        <v>0</v>
      </c>
      <c r="Y2262" s="1167">
        <v>200</v>
      </c>
      <c r="Z2262" s="1167">
        <v>0</v>
      </c>
      <c r="AA2262" s="1167">
        <v>11.5</v>
      </c>
      <c r="AB2262" s="1167">
        <v>0</v>
      </c>
      <c r="AC2262" s="1167">
        <v>0</v>
      </c>
      <c r="AD2262" s="1167">
        <v>287.5</v>
      </c>
      <c r="AI2262" s="1167">
        <v>0</v>
      </c>
      <c r="BK2262" s="1167">
        <v>2259</v>
      </c>
    </row>
    <row r="2263" spans="1:63" s="1167" customFormat="1" ht="13.5" customHeight="1">
      <c r="A2263" s="1218">
        <v>44328</v>
      </c>
      <c r="B2263" s="1167" t="s">
        <v>496</v>
      </c>
      <c r="C2263" s="1167" t="s">
        <v>852</v>
      </c>
      <c r="D2263" s="1167">
        <v>42</v>
      </c>
      <c r="E2263" s="1167">
        <v>42</v>
      </c>
      <c r="H2263" s="1167">
        <v>0.4</v>
      </c>
      <c r="J2263" s="1167">
        <v>16.8</v>
      </c>
      <c r="M2263" s="1167">
        <v>0.8</v>
      </c>
      <c r="O2263" s="1167">
        <v>33.6</v>
      </c>
      <c r="R2263" s="1167">
        <v>0.8</v>
      </c>
      <c r="T2263" s="1167">
        <v>33.6</v>
      </c>
      <c r="U2263" s="1167">
        <v>0</v>
      </c>
      <c r="V2263" s="1167">
        <v>0</v>
      </c>
      <c r="W2263" s="1167">
        <v>2</v>
      </c>
      <c r="X2263" s="1167">
        <v>0</v>
      </c>
      <c r="Y2263" s="1167">
        <v>84</v>
      </c>
      <c r="Z2263" s="1167">
        <v>0</v>
      </c>
      <c r="AA2263" s="1167">
        <v>0</v>
      </c>
      <c r="AB2263" s="1167">
        <v>17.3</v>
      </c>
      <c r="AC2263" s="1167">
        <v>0</v>
      </c>
      <c r="AD2263" s="1167">
        <v>726.6</v>
      </c>
      <c r="AI2263" s="1167">
        <v>0</v>
      </c>
      <c r="BK2263" s="1167">
        <v>2260</v>
      </c>
    </row>
    <row r="2264" spans="1:63" s="1167" customFormat="1" ht="13.5" customHeight="1">
      <c r="A2264" s="1218">
        <v>44328</v>
      </c>
      <c r="B2264" s="1167" t="s">
        <v>43</v>
      </c>
      <c r="C2264" s="1167" t="s">
        <v>66</v>
      </c>
      <c r="D2264" s="1167">
        <v>3.5</v>
      </c>
      <c r="E2264" s="1167">
        <v>3.5</v>
      </c>
      <c r="H2264" s="1167">
        <v>1</v>
      </c>
      <c r="J2264" s="1167">
        <v>3.5</v>
      </c>
      <c r="M2264" s="1167">
        <v>1</v>
      </c>
      <c r="O2264" s="1167">
        <v>3.5</v>
      </c>
      <c r="P2264" s="1167" t="s">
        <v>883</v>
      </c>
      <c r="R2264" s="1167">
        <v>1</v>
      </c>
      <c r="T2264" s="1167">
        <v>3.5</v>
      </c>
      <c r="U2264" s="1167">
        <v>0</v>
      </c>
      <c r="W2264" s="1167">
        <v>3</v>
      </c>
      <c r="X2264" s="1167">
        <v>0</v>
      </c>
      <c r="Y2264" s="1167">
        <v>10.5</v>
      </c>
      <c r="Z2264" s="1167">
        <v>0</v>
      </c>
      <c r="AA2264" s="1167">
        <v>0</v>
      </c>
      <c r="AB2264" s="1167">
        <v>35</v>
      </c>
      <c r="AC2264" s="1167">
        <v>0</v>
      </c>
      <c r="AD2264" s="1167">
        <v>122.5</v>
      </c>
      <c r="AI2264" s="1167">
        <v>0</v>
      </c>
      <c r="BK2264" s="1167">
        <v>2261</v>
      </c>
    </row>
    <row r="2265" spans="1:63" s="1167" customFormat="1" ht="13.5" customHeight="1">
      <c r="A2265" s="1218">
        <v>44328</v>
      </c>
      <c r="B2265" s="1167" t="s">
        <v>618</v>
      </c>
      <c r="C2265" s="1167" t="s">
        <v>66</v>
      </c>
      <c r="D2265" s="1167">
        <v>35</v>
      </c>
      <c r="E2265" s="1167">
        <v>35</v>
      </c>
      <c r="H2265" s="1167">
        <v>0.3</v>
      </c>
      <c r="J2265" s="1167">
        <v>10.5</v>
      </c>
      <c r="M2265" s="1167">
        <v>0.6</v>
      </c>
      <c r="O2265" s="1167">
        <v>21</v>
      </c>
      <c r="R2265" s="1167">
        <v>0.6</v>
      </c>
      <c r="T2265" s="1167">
        <v>21</v>
      </c>
      <c r="U2265" s="1167">
        <v>0</v>
      </c>
      <c r="V2265" s="1167">
        <v>0</v>
      </c>
      <c r="W2265" s="1167">
        <v>1.5</v>
      </c>
      <c r="X2265" s="1167">
        <v>0</v>
      </c>
      <c r="Y2265" s="1167">
        <v>52.5</v>
      </c>
      <c r="Z2265" s="1167">
        <v>0</v>
      </c>
      <c r="AA2265" s="1167">
        <v>0</v>
      </c>
      <c r="AB2265" s="1167">
        <v>5.3000000000000007</v>
      </c>
      <c r="AC2265" s="1167">
        <v>0</v>
      </c>
      <c r="AD2265" s="1167">
        <v>185.50000000000003</v>
      </c>
      <c r="AI2265" s="1167">
        <v>0</v>
      </c>
      <c r="BK2265" s="1167">
        <v>2262</v>
      </c>
    </row>
    <row r="2266" spans="1:63" s="1167" customFormat="1" ht="13.5" customHeight="1">
      <c r="A2266" s="1218">
        <v>44328</v>
      </c>
      <c r="B2266" s="1167" t="s">
        <v>44</v>
      </c>
      <c r="C2266" s="1167" t="s">
        <v>66</v>
      </c>
      <c r="D2266" s="1167">
        <v>20</v>
      </c>
      <c r="E2266" s="1167">
        <v>20</v>
      </c>
      <c r="H2266" s="1167">
        <v>0.3</v>
      </c>
      <c r="J2266" s="1167">
        <v>6</v>
      </c>
      <c r="M2266" s="1167">
        <v>0.6</v>
      </c>
      <c r="O2266" s="1167">
        <v>12</v>
      </c>
      <c r="Q2266" s="1167" t="s">
        <v>884</v>
      </c>
      <c r="R2266" s="1167">
        <v>0.6</v>
      </c>
      <c r="T2266" s="1167">
        <v>12</v>
      </c>
      <c r="V2266" s="1167">
        <v>0</v>
      </c>
      <c r="W2266" s="1167">
        <v>1.5</v>
      </c>
      <c r="X2266" s="1167">
        <v>0</v>
      </c>
      <c r="Y2266" s="1167">
        <v>30</v>
      </c>
      <c r="Z2266" s="1167">
        <v>0</v>
      </c>
      <c r="AA2266" s="1167">
        <v>0</v>
      </c>
      <c r="AB2266" s="1167">
        <v>5.3000000000000007</v>
      </c>
      <c r="AC2266" s="1167">
        <v>0</v>
      </c>
      <c r="AD2266" s="1167">
        <v>106.00000000000001</v>
      </c>
      <c r="AI2266" s="1167">
        <v>0</v>
      </c>
      <c r="BK2266" s="1167">
        <v>2263</v>
      </c>
    </row>
    <row r="2267" spans="1:63" s="1167" customFormat="1" ht="13.5" customHeight="1">
      <c r="A2267" s="1218">
        <v>44328</v>
      </c>
      <c r="B2267" s="1167" t="s">
        <v>593</v>
      </c>
      <c r="C2267" s="1167" t="s">
        <v>389</v>
      </c>
      <c r="D2267" s="1167">
        <v>22</v>
      </c>
      <c r="E2267" s="1167">
        <v>22</v>
      </c>
      <c r="H2267" s="1167">
        <v>1</v>
      </c>
      <c r="J2267" s="1167">
        <v>22</v>
      </c>
      <c r="M2267" s="1167">
        <v>1</v>
      </c>
      <c r="O2267" s="1167">
        <v>22</v>
      </c>
      <c r="R2267" s="1167">
        <v>3</v>
      </c>
      <c r="T2267" s="1167">
        <v>66</v>
      </c>
      <c r="U2267" s="1167">
        <v>0</v>
      </c>
      <c r="V2267" s="1167">
        <v>0</v>
      </c>
      <c r="W2267" s="1167">
        <v>5</v>
      </c>
      <c r="X2267" s="1167">
        <v>0</v>
      </c>
      <c r="Y2267" s="1167">
        <v>110</v>
      </c>
      <c r="Z2267" s="1167">
        <v>0</v>
      </c>
      <c r="AA2267" s="1167">
        <v>0</v>
      </c>
      <c r="AB2267" s="1167">
        <v>21.5</v>
      </c>
      <c r="AC2267" s="1167">
        <v>0</v>
      </c>
      <c r="AD2267" s="1167">
        <v>473</v>
      </c>
      <c r="AI2267" s="1167">
        <v>0</v>
      </c>
      <c r="BK2267" s="1167">
        <v>2264</v>
      </c>
    </row>
    <row r="2268" spans="1:63" s="1167" customFormat="1" ht="13.5" customHeight="1">
      <c r="A2268" s="1218">
        <v>44328</v>
      </c>
      <c r="B2268" s="1167" t="s">
        <v>45</v>
      </c>
      <c r="C2268" s="1167" t="s">
        <v>66</v>
      </c>
      <c r="D2268" s="1167">
        <v>130</v>
      </c>
      <c r="E2268" s="1167">
        <v>90</v>
      </c>
      <c r="F2268" s="1167" t="s">
        <v>885</v>
      </c>
      <c r="G2268" s="1167" t="s">
        <v>886</v>
      </c>
      <c r="J2268" s="1167">
        <v>0</v>
      </c>
      <c r="M2268" s="1167">
        <v>0.1</v>
      </c>
      <c r="O2268" s="1167">
        <v>9</v>
      </c>
      <c r="R2268" s="1167">
        <v>0.1</v>
      </c>
      <c r="T2268" s="1167">
        <v>9</v>
      </c>
      <c r="U2268" s="1167">
        <v>0</v>
      </c>
      <c r="V2268" s="1167">
        <v>0</v>
      </c>
      <c r="W2268" s="1167">
        <v>0.2</v>
      </c>
      <c r="X2268" s="1167">
        <v>0</v>
      </c>
      <c r="Y2268" s="1167">
        <v>18</v>
      </c>
      <c r="Z2268" s="1167">
        <v>0</v>
      </c>
      <c r="AA2268" s="1167">
        <v>0</v>
      </c>
      <c r="AB2268" s="1167">
        <v>1.7999999999999978</v>
      </c>
      <c r="AC2268" s="1167">
        <v>0</v>
      </c>
      <c r="AD2268" s="1167">
        <v>161.9999999999998</v>
      </c>
      <c r="AI2268" s="1167">
        <v>0</v>
      </c>
      <c r="BK2268" s="1167">
        <v>2265</v>
      </c>
    </row>
    <row r="2269" spans="1:63" s="1167" customFormat="1" ht="13.5" customHeight="1">
      <c r="A2269" s="1218">
        <v>44328</v>
      </c>
      <c r="B2269" s="1167" t="s">
        <v>46</v>
      </c>
      <c r="C2269" s="1167" t="s">
        <v>66</v>
      </c>
      <c r="D2269" s="1167">
        <v>35</v>
      </c>
      <c r="E2269" s="1167">
        <v>35</v>
      </c>
      <c r="H2269" s="1167">
        <v>0.1</v>
      </c>
      <c r="J2269" s="1167">
        <v>3.5</v>
      </c>
      <c r="M2269" s="1167">
        <v>0.2</v>
      </c>
      <c r="O2269" s="1167">
        <v>7</v>
      </c>
      <c r="R2269" s="1167">
        <v>0.2</v>
      </c>
      <c r="T2269" s="1167">
        <v>7</v>
      </c>
      <c r="U2269" s="1167">
        <v>0</v>
      </c>
      <c r="V2269" s="1167">
        <v>0</v>
      </c>
      <c r="W2269" s="1167">
        <v>0.5</v>
      </c>
      <c r="X2269" s="1167">
        <v>0</v>
      </c>
      <c r="Y2269" s="1167">
        <v>17.5</v>
      </c>
      <c r="Z2269" s="1167">
        <v>0</v>
      </c>
      <c r="AA2269" s="1167">
        <v>0</v>
      </c>
      <c r="AB2269" s="1167">
        <v>4.8</v>
      </c>
      <c r="AC2269" s="1167">
        <v>0</v>
      </c>
      <c r="AD2269" s="1167">
        <v>168</v>
      </c>
      <c r="AI2269" s="1167">
        <v>0</v>
      </c>
      <c r="BK2269" s="1167">
        <v>2266</v>
      </c>
    </row>
    <row r="2270" spans="1:63" s="1167" customFormat="1" ht="13.5" customHeight="1">
      <c r="A2270" s="1218">
        <v>44328</v>
      </c>
      <c r="B2270" s="1167" t="s">
        <v>47</v>
      </c>
      <c r="C2270" s="1167" t="s">
        <v>66</v>
      </c>
      <c r="D2270" s="1167">
        <v>17</v>
      </c>
      <c r="E2270" s="1167">
        <v>17</v>
      </c>
      <c r="J2270" s="1167">
        <v>0</v>
      </c>
      <c r="O2270" s="1167">
        <v>0</v>
      </c>
      <c r="T2270" s="1167">
        <v>0</v>
      </c>
      <c r="U2270" s="1167">
        <v>0</v>
      </c>
      <c r="V2270" s="1167">
        <v>0</v>
      </c>
      <c r="W2270" s="1167">
        <v>0</v>
      </c>
      <c r="X2270" s="1167">
        <v>0</v>
      </c>
      <c r="Y2270" s="1167">
        <v>0</v>
      </c>
      <c r="Z2270" s="1167">
        <v>0</v>
      </c>
      <c r="AA2270" s="1167">
        <v>0</v>
      </c>
      <c r="AB2270" s="1167">
        <v>0</v>
      </c>
      <c r="AC2270" s="1167">
        <v>0</v>
      </c>
      <c r="AD2270" s="1167">
        <v>0</v>
      </c>
      <c r="AI2270" s="1167">
        <v>0</v>
      </c>
      <c r="BK2270" s="1167">
        <v>2267</v>
      </c>
    </row>
    <row r="2271" spans="1:63" s="1167" customFormat="1" ht="13.5" customHeight="1">
      <c r="A2271" s="1218">
        <v>44328</v>
      </c>
      <c r="B2271" s="1167" t="s">
        <v>48</v>
      </c>
      <c r="C2271" s="1167" t="s">
        <v>389</v>
      </c>
      <c r="D2271" s="1167">
        <v>23</v>
      </c>
      <c r="E2271" s="1167">
        <v>23</v>
      </c>
      <c r="H2271" s="1167">
        <v>0.3</v>
      </c>
      <c r="J2271" s="1167">
        <v>6.8999999999999995</v>
      </c>
      <c r="M2271" s="1167">
        <v>0.6</v>
      </c>
      <c r="O2271" s="1167">
        <v>13.799999999999999</v>
      </c>
      <c r="R2271" s="1167">
        <v>0.6</v>
      </c>
      <c r="T2271" s="1167">
        <v>13.799999999999999</v>
      </c>
      <c r="U2271" s="1167">
        <v>0</v>
      </c>
      <c r="V2271" s="1167">
        <v>0</v>
      </c>
      <c r="W2271" s="1167">
        <v>1.5</v>
      </c>
      <c r="X2271" s="1167">
        <v>0</v>
      </c>
      <c r="Y2271" s="1167">
        <v>34.5</v>
      </c>
      <c r="Z2271" s="1167">
        <v>0</v>
      </c>
      <c r="AA2271" s="1167">
        <v>0</v>
      </c>
      <c r="AB2271" s="1167">
        <v>19</v>
      </c>
      <c r="AC2271" s="1167">
        <v>0</v>
      </c>
      <c r="AD2271" s="1167">
        <v>437</v>
      </c>
      <c r="AI2271" s="1167">
        <v>0</v>
      </c>
      <c r="BK2271" s="1167">
        <v>2268</v>
      </c>
    </row>
    <row r="2272" spans="1:63" s="1167" customFormat="1" ht="13.5" customHeight="1">
      <c r="A2272" s="1218">
        <v>44328</v>
      </c>
      <c r="B2272" s="1167" t="s">
        <v>164</v>
      </c>
      <c r="C2272" s="1167" t="s">
        <v>66</v>
      </c>
      <c r="D2272" s="1167">
        <v>80</v>
      </c>
      <c r="E2272" s="1167">
        <v>80</v>
      </c>
      <c r="H2272" s="1167">
        <v>0.2</v>
      </c>
      <c r="J2272" s="1167">
        <v>16</v>
      </c>
      <c r="M2272" s="1167">
        <v>0.2</v>
      </c>
      <c r="O2272" s="1167">
        <v>16</v>
      </c>
      <c r="R2272" s="1167">
        <v>0.2</v>
      </c>
      <c r="T2272" s="1167">
        <v>16</v>
      </c>
      <c r="U2272" s="1167">
        <v>0</v>
      </c>
      <c r="V2272" s="1167">
        <v>0</v>
      </c>
      <c r="W2272" s="1167">
        <v>0.60000000000000009</v>
      </c>
      <c r="X2272" s="1167">
        <v>0</v>
      </c>
      <c r="Y2272" s="1167">
        <v>48</v>
      </c>
      <c r="Z2272" s="1167">
        <v>0</v>
      </c>
      <c r="AA2272" s="1167">
        <v>0</v>
      </c>
      <c r="AB2272" s="1167">
        <v>3.1000000000000059</v>
      </c>
      <c r="AC2272" s="1167">
        <v>0</v>
      </c>
      <c r="AD2272" s="1167">
        <v>248.00000000000045</v>
      </c>
      <c r="AI2272" s="1167">
        <v>0</v>
      </c>
      <c r="BK2272" s="1167">
        <v>2269</v>
      </c>
    </row>
    <row r="2273" spans="1:63" s="1167" customFormat="1" ht="13.5" customHeight="1">
      <c r="A2273" s="1218">
        <v>44328</v>
      </c>
      <c r="B2273" s="1167" t="s">
        <v>49</v>
      </c>
      <c r="C2273" s="1167" t="s">
        <v>66</v>
      </c>
      <c r="D2273" s="1167">
        <v>40</v>
      </c>
      <c r="E2273" s="1167">
        <v>40</v>
      </c>
      <c r="H2273" s="1167">
        <v>0.2</v>
      </c>
      <c r="J2273" s="1167">
        <v>8</v>
      </c>
      <c r="M2273" s="1167">
        <v>0.2</v>
      </c>
      <c r="O2273" s="1167">
        <v>8</v>
      </c>
      <c r="R2273" s="1167">
        <v>0.2</v>
      </c>
      <c r="T2273" s="1167">
        <v>8</v>
      </c>
      <c r="U2273" s="1167">
        <v>0</v>
      </c>
      <c r="V2273" s="1167">
        <v>0</v>
      </c>
      <c r="W2273" s="1167">
        <v>0.60000000000000009</v>
      </c>
      <c r="X2273" s="1167">
        <v>0</v>
      </c>
      <c r="Y2273" s="1167">
        <v>24</v>
      </c>
      <c r="Z2273" s="1167">
        <v>0</v>
      </c>
      <c r="AA2273" s="1167">
        <v>0</v>
      </c>
      <c r="AB2273" s="1167">
        <v>20.09999999999998</v>
      </c>
      <c r="AC2273" s="1167">
        <v>0</v>
      </c>
      <c r="AD2273" s="1167">
        <v>803.9999999999992</v>
      </c>
      <c r="AI2273" s="1167">
        <v>0</v>
      </c>
      <c r="BK2273" s="1167">
        <v>2270</v>
      </c>
    </row>
    <row r="2274" spans="1:63" s="1167" customFormat="1" ht="13.5" customHeight="1">
      <c r="A2274" s="1218">
        <v>44328</v>
      </c>
      <c r="B2274" s="1167" t="s">
        <v>373</v>
      </c>
      <c r="C2274" s="1167" t="s">
        <v>66</v>
      </c>
      <c r="D2274" s="1167">
        <v>43</v>
      </c>
      <c r="E2274" s="1167">
        <v>43</v>
      </c>
      <c r="H2274" s="1167">
        <v>1</v>
      </c>
      <c r="J2274" s="1167">
        <v>43</v>
      </c>
      <c r="M2274" s="1167">
        <v>1</v>
      </c>
      <c r="O2274" s="1167">
        <v>43</v>
      </c>
      <c r="R2274" s="1167">
        <v>1</v>
      </c>
      <c r="T2274" s="1167">
        <v>43</v>
      </c>
      <c r="U2274" s="1167">
        <v>0</v>
      </c>
      <c r="V2274" s="1167">
        <v>0</v>
      </c>
      <c r="W2274" s="1167">
        <v>3</v>
      </c>
      <c r="X2274" s="1167">
        <v>0</v>
      </c>
      <c r="Y2274" s="1167">
        <v>129</v>
      </c>
      <c r="Z2274" s="1167">
        <v>0</v>
      </c>
      <c r="AA2274" s="1167">
        <v>0</v>
      </c>
      <c r="AB2274" s="1167">
        <v>18.3</v>
      </c>
      <c r="AC2274" s="1167">
        <v>0</v>
      </c>
      <c r="AD2274" s="1167">
        <v>786.9</v>
      </c>
      <c r="AE2274" s="1167">
        <v>0</v>
      </c>
      <c r="AF2274" s="1167">
        <v>0</v>
      </c>
      <c r="AH2274" s="1167">
        <v>0</v>
      </c>
      <c r="AI2274" s="1167">
        <v>0</v>
      </c>
      <c r="BK2274" s="1167">
        <v>2271</v>
      </c>
    </row>
    <row r="2275" spans="1:63" s="1167" customFormat="1" ht="13.5" customHeight="1">
      <c r="A2275" s="1218">
        <v>44328</v>
      </c>
      <c r="B2275" s="1167" t="s">
        <v>853</v>
      </c>
      <c r="C2275" s="1167" t="s">
        <v>66</v>
      </c>
      <c r="D2275" s="1167">
        <v>30</v>
      </c>
      <c r="E2275" s="1167">
        <v>6</v>
      </c>
      <c r="H2275" s="1167">
        <v>0.5</v>
      </c>
      <c r="J2275" s="1167">
        <v>3</v>
      </c>
      <c r="M2275" s="1167">
        <v>0.5</v>
      </c>
      <c r="O2275" s="1167">
        <v>3</v>
      </c>
      <c r="R2275" s="1167">
        <v>0.5</v>
      </c>
      <c r="T2275" s="1167">
        <v>3</v>
      </c>
      <c r="V2275" s="1167">
        <v>0</v>
      </c>
      <c r="W2275" s="1167">
        <v>1.5</v>
      </c>
      <c r="X2275" s="1167">
        <v>0</v>
      </c>
      <c r="Y2275" s="1167">
        <v>9</v>
      </c>
      <c r="Z2275" s="1167">
        <v>0</v>
      </c>
      <c r="AA2275" s="1167">
        <v>0</v>
      </c>
      <c r="AB2275" s="1167">
        <v>8</v>
      </c>
      <c r="AC2275" s="1167">
        <v>0</v>
      </c>
      <c r="AD2275" s="1167">
        <v>48</v>
      </c>
      <c r="AE2275" s="1167">
        <v>0</v>
      </c>
      <c r="AF2275" s="1167">
        <v>0</v>
      </c>
      <c r="AH2275" s="1167">
        <v>0</v>
      </c>
      <c r="AI2275" s="1167">
        <v>0</v>
      </c>
      <c r="BK2275" s="1167">
        <v>2272</v>
      </c>
    </row>
    <row r="2276" spans="1:63" s="1167" customFormat="1" ht="13.5" customHeight="1">
      <c r="A2276" s="1218">
        <v>44328</v>
      </c>
      <c r="B2276" s="1167" t="s">
        <v>176</v>
      </c>
      <c r="C2276" s="1167" t="s">
        <v>389</v>
      </c>
      <c r="D2276" s="1167">
        <v>9</v>
      </c>
      <c r="E2276" s="1167">
        <v>9</v>
      </c>
      <c r="H2276" s="1167">
        <v>0.5</v>
      </c>
      <c r="J2276" s="1167">
        <v>4.5</v>
      </c>
      <c r="K2276" s="1167" t="s">
        <v>887</v>
      </c>
      <c r="M2276" s="1167">
        <v>0.8</v>
      </c>
      <c r="O2276" s="1167">
        <v>7.2</v>
      </c>
      <c r="R2276" s="1167">
        <v>0.7</v>
      </c>
      <c r="T2276" s="1167">
        <v>6.3</v>
      </c>
      <c r="U2276" s="1167">
        <v>0</v>
      </c>
      <c r="V2276" s="1167">
        <v>0</v>
      </c>
      <c r="W2276" s="1167">
        <v>2</v>
      </c>
      <c r="X2276" s="1167">
        <v>0</v>
      </c>
      <c r="Y2276" s="1167">
        <v>18</v>
      </c>
      <c r="Z2276" s="1167">
        <v>0</v>
      </c>
      <c r="AA2276" s="1167">
        <v>0</v>
      </c>
      <c r="AB2276" s="1167">
        <v>6</v>
      </c>
      <c r="AC2276" s="1167">
        <v>0</v>
      </c>
      <c r="AD2276" s="1167">
        <v>54</v>
      </c>
      <c r="AE2276" s="1167">
        <v>0</v>
      </c>
      <c r="AF2276" s="1167">
        <v>0</v>
      </c>
      <c r="AH2276" s="1167">
        <v>0</v>
      </c>
      <c r="AI2276" s="1167">
        <v>0</v>
      </c>
      <c r="BK2276" s="1167">
        <v>2273</v>
      </c>
    </row>
    <row r="2277" spans="1:63" s="1167" customFormat="1" ht="13.5" customHeight="1">
      <c r="A2277" s="1218">
        <v>44328</v>
      </c>
      <c r="B2277" s="1167" t="s">
        <v>158</v>
      </c>
      <c r="C2277" s="1167" t="s">
        <v>66</v>
      </c>
      <c r="D2277" s="1167">
        <v>30</v>
      </c>
      <c r="E2277" s="1167">
        <v>30</v>
      </c>
      <c r="H2277" s="1167">
        <v>0.5</v>
      </c>
      <c r="J2277" s="1167">
        <v>15</v>
      </c>
      <c r="M2277" s="1167">
        <v>0.5</v>
      </c>
      <c r="O2277" s="1167">
        <v>15</v>
      </c>
      <c r="R2277" s="1167">
        <v>0.5</v>
      </c>
      <c r="T2277" s="1167">
        <v>15</v>
      </c>
      <c r="U2277" s="1167">
        <v>0</v>
      </c>
      <c r="V2277" s="1167">
        <v>0</v>
      </c>
      <c r="W2277" s="1167">
        <v>1.5</v>
      </c>
      <c r="X2277" s="1167">
        <v>0</v>
      </c>
      <c r="Y2277" s="1167">
        <v>45</v>
      </c>
      <c r="Z2277" s="1167">
        <v>0</v>
      </c>
      <c r="AA2277" s="1167">
        <v>0</v>
      </c>
      <c r="AB2277" s="1167">
        <v>3</v>
      </c>
      <c r="AC2277" s="1167">
        <v>0</v>
      </c>
      <c r="AD2277" s="1167">
        <v>90</v>
      </c>
      <c r="AE2277" s="1167">
        <v>0</v>
      </c>
      <c r="AF2277" s="1167">
        <v>0</v>
      </c>
      <c r="AH2277" s="1167">
        <v>0</v>
      </c>
      <c r="AI2277" s="1167">
        <v>0</v>
      </c>
      <c r="BK2277" s="1167">
        <v>2274</v>
      </c>
    </row>
    <row r="2278" spans="1:63" s="1167" customFormat="1" ht="13.5" customHeight="1">
      <c r="A2278" s="1218">
        <v>44328</v>
      </c>
      <c r="B2278" s="1167" t="s">
        <v>166</v>
      </c>
      <c r="C2278" s="1167" t="s">
        <v>66</v>
      </c>
      <c r="D2278" s="1167">
        <v>30</v>
      </c>
      <c r="E2278" s="1167">
        <v>30</v>
      </c>
      <c r="H2278" s="1167">
        <v>0.1</v>
      </c>
      <c r="J2278" s="1167">
        <v>3</v>
      </c>
      <c r="M2278" s="1167">
        <v>0.2</v>
      </c>
      <c r="O2278" s="1167">
        <v>6</v>
      </c>
      <c r="R2278" s="1167">
        <v>0.2</v>
      </c>
      <c r="T2278" s="1167">
        <v>6</v>
      </c>
      <c r="U2278" s="1167">
        <v>0</v>
      </c>
      <c r="V2278" s="1167">
        <v>0</v>
      </c>
      <c r="W2278" s="1167">
        <v>0.5</v>
      </c>
      <c r="X2278" s="1167">
        <v>0</v>
      </c>
      <c r="Y2278" s="1167">
        <v>15</v>
      </c>
      <c r="Z2278" s="1167">
        <v>0</v>
      </c>
      <c r="AA2278" s="1167">
        <v>0</v>
      </c>
      <c r="AB2278" s="1167">
        <v>3.7999999999999972</v>
      </c>
      <c r="AC2278" s="1167">
        <v>0</v>
      </c>
      <c r="AD2278" s="1167">
        <v>113.99999999999991</v>
      </c>
      <c r="AE2278" s="1167">
        <v>0</v>
      </c>
      <c r="AF2278" s="1167">
        <v>0</v>
      </c>
      <c r="AH2278" s="1167">
        <v>0</v>
      </c>
      <c r="AI2278" s="1167">
        <v>0</v>
      </c>
      <c r="BK2278" s="1167">
        <v>2275</v>
      </c>
    </row>
    <row r="2279" spans="1:63" s="1167" customFormat="1" ht="13.5" customHeight="1">
      <c r="A2279" s="1218">
        <v>44328</v>
      </c>
      <c r="B2279" s="1167" t="s">
        <v>145</v>
      </c>
      <c r="C2279" s="1167" t="s">
        <v>389</v>
      </c>
      <c r="D2279" s="1167">
        <v>16</v>
      </c>
      <c r="E2279" s="1167">
        <v>16</v>
      </c>
      <c r="H2279" s="1167">
        <v>1</v>
      </c>
      <c r="J2279" s="1167">
        <v>16</v>
      </c>
      <c r="M2279" s="1167">
        <v>1</v>
      </c>
      <c r="O2279" s="1167">
        <v>16</v>
      </c>
      <c r="R2279" s="1167">
        <v>1</v>
      </c>
      <c r="T2279" s="1167">
        <v>16</v>
      </c>
      <c r="U2279" s="1167">
        <v>0</v>
      </c>
      <c r="V2279" s="1167">
        <v>0</v>
      </c>
      <c r="W2279" s="1167">
        <v>3</v>
      </c>
      <c r="X2279" s="1167">
        <v>0</v>
      </c>
      <c r="Y2279" s="1167">
        <v>48</v>
      </c>
      <c r="Z2279" s="1167">
        <v>0</v>
      </c>
      <c r="AA2279" s="1167">
        <v>0</v>
      </c>
      <c r="AB2279" s="1167">
        <v>13</v>
      </c>
      <c r="AC2279" s="1167">
        <v>0</v>
      </c>
      <c r="AD2279" s="1167">
        <v>208</v>
      </c>
      <c r="AE2279" s="1167">
        <v>0</v>
      </c>
      <c r="AF2279" s="1167">
        <v>0</v>
      </c>
      <c r="AH2279" s="1167">
        <v>0</v>
      </c>
      <c r="AI2279" s="1167">
        <v>0</v>
      </c>
      <c r="BK2279" s="1167">
        <v>2276</v>
      </c>
    </row>
    <row r="2280" spans="1:63" s="1167" customFormat="1" ht="13.5" customHeight="1">
      <c r="A2280" s="1218">
        <v>44328</v>
      </c>
      <c r="B2280" s="1167" t="s">
        <v>136</v>
      </c>
      <c r="C2280" s="1167" t="s">
        <v>66</v>
      </c>
      <c r="D2280" s="1167">
        <v>120</v>
      </c>
      <c r="E2280" s="1167">
        <v>120</v>
      </c>
      <c r="H2280" s="1167">
        <v>1</v>
      </c>
      <c r="J2280" s="1167">
        <v>120</v>
      </c>
      <c r="O2280" s="1167">
        <v>0</v>
      </c>
      <c r="P2280" s="1167" t="s">
        <v>883</v>
      </c>
      <c r="T2280" s="1167">
        <v>0</v>
      </c>
      <c r="U2280" s="1167">
        <v>0</v>
      </c>
      <c r="V2280" s="1167">
        <v>0</v>
      </c>
      <c r="W2280" s="1167">
        <v>1</v>
      </c>
      <c r="X2280" s="1167">
        <v>0</v>
      </c>
      <c r="Y2280" s="1167">
        <v>120</v>
      </c>
      <c r="Z2280" s="1167">
        <v>0</v>
      </c>
      <c r="AA2280" s="1167">
        <v>0</v>
      </c>
      <c r="AB2280" s="1167">
        <v>0.5</v>
      </c>
      <c r="AC2280" s="1167">
        <v>0</v>
      </c>
      <c r="AD2280" s="1167">
        <v>60</v>
      </c>
      <c r="AE2280" s="1167">
        <v>0</v>
      </c>
      <c r="AF2280" s="1167">
        <v>0</v>
      </c>
      <c r="AG2280" s="1167">
        <v>20</v>
      </c>
      <c r="AH2280" s="1167">
        <v>0</v>
      </c>
      <c r="AI2280" s="1167">
        <v>2400</v>
      </c>
      <c r="BK2280" s="1167">
        <v>2277</v>
      </c>
    </row>
    <row r="2281" spans="1:63" s="1167" customFormat="1" ht="13.5" customHeight="1">
      <c r="A2281" s="1218">
        <v>44328</v>
      </c>
      <c r="B2281" s="1167" t="s">
        <v>183</v>
      </c>
      <c r="C2281" s="1167" t="s">
        <v>66</v>
      </c>
      <c r="D2281" s="1167">
        <v>30</v>
      </c>
      <c r="E2281" s="1167">
        <v>30</v>
      </c>
      <c r="H2281" s="1167">
        <v>0.1</v>
      </c>
      <c r="J2281" s="1167">
        <v>3</v>
      </c>
      <c r="M2281" s="1167">
        <v>0.2</v>
      </c>
      <c r="O2281" s="1167">
        <v>6</v>
      </c>
      <c r="R2281" s="1167">
        <v>0.2</v>
      </c>
      <c r="T2281" s="1167">
        <v>6</v>
      </c>
      <c r="U2281" s="1167">
        <v>0</v>
      </c>
      <c r="V2281" s="1167">
        <v>0</v>
      </c>
      <c r="W2281" s="1167">
        <v>0.5</v>
      </c>
      <c r="X2281" s="1167">
        <v>0</v>
      </c>
      <c r="Y2281" s="1167">
        <v>15</v>
      </c>
      <c r="Z2281" s="1167">
        <v>0</v>
      </c>
      <c r="AA2281" s="1167">
        <v>0</v>
      </c>
      <c r="AB2281" s="1167">
        <v>20.3</v>
      </c>
      <c r="AC2281" s="1167">
        <v>0</v>
      </c>
      <c r="AD2281" s="1167">
        <v>609</v>
      </c>
      <c r="AE2281" s="1167">
        <v>0</v>
      </c>
      <c r="AF2281" s="1167">
        <v>0</v>
      </c>
      <c r="AH2281" s="1167">
        <v>0</v>
      </c>
      <c r="AI2281" s="1167">
        <v>0</v>
      </c>
      <c r="BK2281" s="1167">
        <v>2278</v>
      </c>
    </row>
    <row r="2282" spans="1:63" s="1167" customFormat="1" ht="13.5" customHeight="1">
      <c r="A2282" s="1218">
        <v>44328</v>
      </c>
      <c r="B2282" s="1167" t="s">
        <v>142</v>
      </c>
      <c r="C2282" s="1167" t="s">
        <v>66</v>
      </c>
      <c r="D2282" s="1167">
        <v>35</v>
      </c>
      <c r="E2282" s="1167">
        <v>35</v>
      </c>
      <c r="H2282" s="1167">
        <v>0.1</v>
      </c>
      <c r="J2282" s="1167">
        <v>3.5</v>
      </c>
      <c r="M2282" s="1167">
        <v>0.2</v>
      </c>
      <c r="O2282" s="1167">
        <v>7</v>
      </c>
      <c r="R2282" s="1167">
        <v>0.2</v>
      </c>
      <c r="T2282" s="1167">
        <v>7</v>
      </c>
      <c r="U2282" s="1167">
        <v>0</v>
      </c>
      <c r="V2282" s="1167">
        <v>0</v>
      </c>
      <c r="W2282" s="1167">
        <v>0.5</v>
      </c>
      <c r="X2282" s="1167">
        <v>0</v>
      </c>
      <c r="Y2282" s="1167">
        <v>17.5</v>
      </c>
      <c r="Z2282" s="1167">
        <v>0</v>
      </c>
      <c r="AA2282" s="1167">
        <v>0</v>
      </c>
      <c r="AB2282" s="1167">
        <v>5.299999999999998</v>
      </c>
      <c r="AC2282" s="1167">
        <v>0</v>
      </c>
      <c r="AD2282" s="1167">
        <v>185.49999999999994</v>
      </c>
      <c r="AE2282" s="1167">
        <v>0</v>
      </c>
      <c r="AF2282" s="1167">
        <v>0</v>
      </c>
      <c r="AH2282" s="1167">
        <v>0</v>
      </c>
      <c r="AI2282" s="1167">
        <v>0</v>
      </c>
      <c r="BK2282" s="1167">
        <v>2279</v>
      </c>
    </row>
    <row r="2283" spans="1:63" s="1167" customFormat="1" ht="13.5" customHeight="1">
      <c r="A2283" s="1218">
        <v>44328</v>
      </c>
      <c r="B2283" s="1167" t="s">
        <v>51</v>
      </c>
      <c r="C2283" s="1167" t="s">
        <v>66</v>
      </c>
      <c r="D2283" s="1167">
        <v>100</v>
      </c>
      <c r="E2283" s="1167">
        <v>100</v>
      </c>
      <c r="H2283" s="1167">
        <v>0.5</v>
      </c>
      <c r="J2283" s="1167">
        <v>50</v>
      </c>
      <c r="O2283" s="1167">
        <v>0</v>
      </c>
      <c r="R2283" s="1167">
        <v>0.5</v>
      </c>
      <c r="T2283" s="1167">
        <v>50</v>
      </c>
      <c r="U2283" s="1167">
        <v>0</v>
      </c>
      <c r="V2283" s="1167">
        <v>0</v>
      </c>
      <c r="W2283" s="1167">
        <v>1</v>
      </c>
      <c r="X2283" s="1167">
        <v>0</v>
      </c>
      <c r="Y2283" s="1167">
        <v>100</v>
      </c>
      <c r="Z2283" s="1167">
        <v>0</v>
      </c>
      <c r="AA2283" s="1167">
        <v>0</v>
      </c>
      <c r="AB2283" s="1167">
        <v>0.39999999999999947</v>
      </c>
      <c r="AC2283" s="1167">
        <v>0</v>
      </c>
      <c r="AD2283" s="1167">
        <v>39.999999999999943</v>
      </c>
      <c r="AE2283" s="1167">
        <v>0</v>
      </c>
      <c r="AF2283" s="1167">
        <v>0</v>
      </c>
      <c r="AG2283" s="1167">
        <v>10</v>
      </c>
      <c r="AH2283" s="1167">
        <v>0</v>
      </c>
      <c r="AI2283" s="1167">
        <v>1000</v>
      </c>
      <c r="BK2283" s="1167">
        <v>2280</v>
      </c>
    </row>
    <row r="2284" spans="1:63" s="1167" customFormat="1" ht="13.5" customHeight="1">
      <c r="A2284" s="1218">
        <v>44328</v>
      </c>
      <c r="B2284" s="1167" t="s">
        <v>935</v>
      </c>
      <c r="C2284" s="1167" t="s">
        <v>66</v>
      </c>
      <c r="D2284" s="1167">
        <v>50</v>
      </c>
      <c r="E2284" s="1167">
        <v>50</v>
      </c>
      <c r="H2284" s="1167">
        <v>0.3</v>
      </c>
      <c r="J2284" s="1167">
        <v>15</v>
      </c>
      <c r="M2284" s="1167">
        <v>0.6</v>
      </c>
      <c r="O2284" s="1167">
        <v>30</v>
      </c>
      <c r="R2284" s="1167">
        <v>0.6</v>
      </c>
      <c r="T2284" s="1167">
        <v>30</v>
      </c>
      <c r="U2284" s="1167">
        <v>0</v>
      </c>
      <c r="V2284" s="1167">
        <v>0</v>
      </c>
      <c r="W2284" s="1167">
        <v>1.5</v>
      </c>
      <c r="X2284" s="1167">
        <v>0</v>
      </c>
      <c r="Y2284" s="1167">
        <v>75</v>
      </c>
      <c r="Z2284" s="1167">
        <v>0</v>
      </c>
      <c r="AA2284" s="1167">
        <v>0</v>
      </c>
      <c r="AB2284" s="1167">
        <v>3.4000000000000004</v>
      </c>
      <c r="AC2284" s="1167">
        <v>0</v>
      </c>
      <c r="AD2284" s="1167">
        <v>170.00000000000003</v>
      </c>
      <c r="AE2284" s="1167">
        <v>0</v>
      </c>
      <c r="AF2284" s="1167">
        <v>0</v>
      </c>
      <c r="AH2284" s="1167">
        <v>0</v>
      </c>
      <c r="AI2284" s="1167">
        <v>0</v>
      </c>
      <c r="BK2284" s="1167">
        <v>2281</v>
      </c>
    </row>
    <row r="2285" spans="1:63" s="1167" customFormat="1" ht="13.5" customHeight="1">
      <c r="A2285" s="1218">
        <v>44328</v>
      </c>
      <c r="B2285" s="1167" t="s">
        <v>16</v>
      </c>
      <c r="C2285" s="1167" t="s">
        <v>66</v>
      </c>
      <c r="D2285" s="1167">
        <v>140</v>
      </c>
      <c r="E2285" s="1167">
        <v>140</v>
      </c>
      <c r="J2285" s="1167">
        <v>0</v>
      </c>
      <c r="L2285" s="1167">
        <v>7</v>
      </c>
      <c r="O2285" s="1167">
        <v>980</v>
      </c>
      <c r="T2285" s="1167">
        <v>0</v>
      </c>
      <c r="U2285" s="1167">
        <v>0</v>
      </c>
      <c r="V2285" s="1167">
        <v>7</v>
      </c>
      <c r="W2285" s="1167">
        <v>0</v>
      </c>
      <c r="X2285" s="1167">
        <v>0</v>
      </c>
      <c r="Y2285" s="1167">
        <v>980</v>
      </c>
      <c r="Z2285" s="1167">
        <v>0</v>
      </c>
      <c r="AA2285" s="1167">
        <v>0</v>
      </c>
      <c r="AB2285" s="1167">
        <v>0</v>
      </c>
      <c r="AC2285" s="1167">
        <v>0</v>
      </c>
      <c r="AD2285" s="1167">
        <v>0</v>
      </c>
      <c r="AE2285" s="1167">
        <v>0</v>
      </c>
      <c r="AF2285" s="1167">
        <v>7</v>
      </c>
      <c r="AG2285" s="1167">
        <v>0</v>
      </c>
      <c r="AH2285" s="1167">
        <v>0</v>
      </c>
      <c r="AI2285" s="1167">
        <v>980</v>
      </c>
      <c r="BK2285" s="1167">
        <v>2282</v>
      </c>
    </row>
    <row r="2286" spans="1:63" s="1167" customFormat="1" ht="13.5" customHeight="1">
      <c r="A2286" s="1218">
        <v>44328</v>
      </c>
      <c r="B2286" s="1167" t="s">
        <v>412</v>
      </c>
      <c r="C2286" s="1167" t="s">
        <v>66</v>
      </c>
      <c r="D2286" s="1167">
        <v>84</v>
      </c>
      <c r="E2286" s="1167">
        <v>76</v>
      </c>
      <c r="J2286" s="1167">
        <v>0</v>
      </c>
      <c r="L2286" s="1167">
        <v>14</v>
      </c>
      <c r="O2286" s="1167">
        <v>1064</v>
      </c>
      <c r="T2286" s="1167">
        <v>0</v>
      </c>
      <c r="U2286" s="1167">
        <v>0</v>
      </c>
      <c r="V2286" s="1167">
        <v>14</v>
      </c>
      <c r="W2286" s="1167">
        <v>0</v>
      </c>
      <c r="X2286" s="1167">
        <v>0</v>
      </c>
      <c r="Y2286" s="1167">
        <v>1064</v>
      </c>
      <c r="Z2286" s="1167">
        <v>0</v>
      </c>
      <c r="AA2286" s="1167">
        <v>0</v>
      </c>
      <c r="AB2286" s="1167">
        <v>0</v>
      </c>
      <c r="AC2286" s="1167">
        <v>0</v>
      </c>
      <c r="AD2286" s="1167">
        <v>0</v>
      </c>
      <c r="AE2286" s="1167">
        <v>0</v>
      </c>
      <c r="AF2286" s="1167">
        <v>14</v>
      </c>
      <c r="AG2286" s="1167">
        <v>0</v>
      </c>
      <c r="AH2286" s="1167">
        <v>0</v>
      </c>
      <c r="AI2286" s="1167">
        <v>1064</v>
      </c>
      <c r="BK2286" s="1167">
        <v>2283</v>
      </c>
    </row>
    <row r="2287" spans="1:63" s="1167" customFormat="1" ht="13.5" customHeight="1">
      <c r="A2287" s="1218">
        <v>44328</v>
      </c>
      <c r="B2287" s="1167" t="s">
        <v>157</v>
      </c>
      <c r="C2287" s="1167" t="s">
        <v>66</v>
      </c>
      <c r="D2287" s="1167">
        <v>140</v>
      </c>
      <c r="E2287" s="1167">
        <v>140</v>
      </c>
      <c r="J2287" s="1167">
        <v>0</v>
      </c>
      <c r="L2287" s="1167">
        <v>6.5</v>
      </c>
      <c r="O2287" s="1167">
        <v>910</v>
      </c>
      <c r="S2287" s="1167" t="s">
        <v>888</v>
      </c>
      <c r="T2287" s="1167">
        <v>0</v>
      </c>
      <c r="U2287" s="1167">
        <v>0</v>
      </c>
      <c r="V2287" s="1167">
        <v>6.5</v>
      </c>
      <c r="W2287" s="1167">
        <v>0</v>
      </c>
      <c r="X2287" s="1167">
        <v>0</v>
      </c>
      <c r="Y2287" s="1167">
        <v>910</v>
      </c>
      <c r="Z2287" s="1167">
        <v>0</v>
      </c>
      <c r="AA2287" s="1167">
        <v>0</v>
      </c>
      <c r="AB2287" s="1167">
        <v>0</v>
      </c>
      <c r="AC2287" s="1167">
        <v>0</v>
      </c>
      <c r="AD2287" s="1167">
        <v>0</v>
      </c>
      <c r="AE2287" s="1167">
        <v>0</v>
      </c>
      <c r="AF2287" s="1167">
        <v>6.5</v>
      </c>
      <c r="AG2287" s="1167">
        <v>0</v>
      </c>
      <c r="AH2287" s="1167">
        <v>0</v>
      </c>
      <c r="AI2287" s="1167">
        <v>910</v>
      </c>
      <c r="BK2287" s="1167">
        <v>2284</v>
      </c>
    </row>
    <row r="2288" spans="1:63" s="1167" customFormat="1" ht="13.5" customHeight="1">
      <c r="A2288" s="1218">
        <v>44328</v>
      </c>
      <c r="B2288" s="1167" t="s">
        <v>3</v>
      </c>
      <c r="C2288" s="1167" t="s">
        <v>66</v>
      </c>
      <c r="D2288" s="1167">
        <v>12</v>
      </c>
      <c r="E2288" s="1167">
        <v>12</v>
      </c>
      <c r="H2288" s="1167" t="s">
        <v>883</v>
      </c>
      <c r="I2288" s="1167" t="s">
        <v>883</v>
      </c>
      <c r="J2288" s="1167">
        <v>0</v>
      </c>
      <c r="L2288" s="1167">
        <v>18</v>
      </c>
      <c r="O2288" s="1167">
        <v>216</v>
      </c>
      <c r="T2288" s="1167">
        <v>0</v>
      </c>
      <c r="U2288" s="1167">
        <v>0</v>
      </c>
      <c r="V2288" s="1167">
        <v>18</v>
      </c>
      <c r="W2288" s="1167">
        <v>0</v>
      </c>
      <c r="X2288" s="1167">
        <v>0</v>
      </c>
      <c r="Y2288" s="1167">
        <v>216</v>
      </c>
      <c r="Z2288" s="1167">
        <v>0</v>
      </c>
      <c r="AA2288" s="1167">
        <v>0</v>
      </c>
      <c r="AB2288" s="1167">
        <v>0</v>
      </c>
      <c r="AC2288" s="1167">
        <v>0</v>
      </c>
      <c r="AD2288" s="1167">
        <v>0</v>
      </c>
      <c r="AE2288" s="1167">
        <v>0</v>
      </c>
      <c r="AF2288" s="1167">
        <v>18</v>
      </c>
      <c r="AG2288" s="1167">
        <v>0</v>
      </c>
      <c r="AH2288" s="1167">
        <v>0</v>
      </c>
      <c r="AI2288" s="1167">
        <v>216</v>
      </c>
      <c r="BK2288" s="1167">
        <v>2285</v>
      </c>
    </row>
    <row r="2289" spans="1:63" s="1167" customFormat="1" ht="13.5" customHeight="1">
      <c r="A2289" s="1218">
        <v>44328</v>
      </c>
      <c r="B2289" s="1167" t="s">
        <v>171</v>
      </c>
      <c r="C2289" s="1167" t="s">
        <v>66</v>
      </c>
      <c r="D2289" s="1167">
        <v>215</v>
      </c>
      <c r="E2289" s="1167">
        <v>215</v>
      </c>
      <c r="J2289" s="1167">
        <v>0</v>
      </c>
      <c r="L2289" s="1167">
        <v>5</v>
      </c>
      <c r="O2289" s="1167">
        <v>1075</v>
      </c>
      <c r="T2289" s="1167">
        <v>0</v>
      </c>
      <c r="U2289" s="1167">
        <v>0</v>
      </c>
      <c r="V2289" s="1167">
        <v>5</v>
      </c>
      <c r="W2289" s="1167">
        <v>0</v>
      </c>
      <c r="X2289" s="1167">
        <v>0</v>
      </c>
      <c r="Y2289" s="1167">
        <v>1075</v>
      </c>
      <c r="Z2289" s="1167">
        <v>0</v>
      </c>
      <c r="AA2289" s="1167">
        <v>0</v>
      </c>
      <c r="AB2289" s="1167">
        <v>0</v>
      </c>
      <c r="AC2289" s="1167">
        <v>0</v>
      </c>
      <c r="AD2289" s="1167">
        <v>0</v>
      </c>
      <c r="AE2289" s="1167">
        <v>0</v>
      </c>
      <c r="AF2289" s="1167">
        <v>5</v>
      </c>
      <c r="AG2289" s="1167">
        <v>0</v>
      </c>
      <c r="AH2289" s="1167">
        <v>0</v>
      </c>
      <c r="AI2289" s="1167">
        <v>1075</v>
      </c>
      <c r="BK2289" s="1167">
        <v>2286</v>
      </c>
    </row>
    <row r="2290" spans="1:63" s="1167" customFormat="1" ht="13.5" customHeight="1">
      <c r="A2290" s="1218">
        <v>44328</v>
      </c>
      <c r="B2290" s="1167" t="s">
        <v>926</v>
      </c>
      <c r="C2290" s="1167" t="s">
        <v>66</v>
      </c>
      <c r="D2290" s="1167">
        <v>125</v>
      </c>
      <c r="E2290" s="1167">
        <v>125</v>
      </c>
      <c r="G2290" s="1167">
        <v>7</v>
      </c>
      <c r="J2290" s="1167">
        <v>875</v>
      </c>
      <c r="O2290" s="1167">
        <v>0</v>
      </c>
      <c r="Q2290" s="1167">
        <v>11.5</v>
      </c>
      <c r="T2290" s="1167">
        <v>1437.5</v>
      </c>
      <c r="U2290" s="1167">
        <v>0</v>
      </c>
      <c r="V2290" s="1167">
        <v>18.5</v>
      </c>
      <c r="W2290" s="1167">
        <v>0</v>
      </c>
      <c r="X2290" s="1167">
        <v>0</v>
      </c>
      <c r="Y2290" s="1167">
        <v>2312.5</v>
      </c>
      <c r="Z2290" s="1167">
        <v>0</v>
      </c>
      <c r="AA2290" s="1167">
        <v>0</v>
      </c>
      <c r="AB2290" s="1167">
        <v>0</v>
      </c>
      <c r="AC2290" s="1167">
        <v>0</v>
      </c>
      <c r="AD2290" s="1167">
        <v>0</v>
      </c>
      <c r="AE2290" s="1167">
        <v>0</v>
      </c>
      <c r="AF2290" s="1167">
        <v>18.5</v>
      </c>
      <c r="AG2290" s="1167">
        <v>0</v>
      </c>
      <c r="AH2290" s="1167">
        <v>0</v>
      </c>
      <c r="AI2290" s="1167">
        <v>2312.5</v>
      </c>
      <c r="BK2290" s="1167">
        <v>2287</v>
      </c>
    </row>
    <row r="2291" spans="1:63" s="1167" customFormat="1" ht="13.5" customHeight="1">
      <c r="A2291" s="1218">
        <v>44328</v>
      </c>
      <c r="B2291" s="1167" t="s">
        <v>168</v>
      </c>
      <c r="C2291" s="1167" t="s">
        <v>66</v>
      </c>
      <c r="D2291" s="1167">
        <v>98</v>
      </c>
      <c r="E2291" s="1167">
        <v>92</v>
      </c>
      <c r="J2291" s="1167">
        <v>0</v>
      </c>
      <c r="O2291" s="1167">
        <v>0</v>
      </c>
      <c r="Q2291" s="1167">
        <v>13</v>
      </c>
      <c r="T2291" s="1167">
        <v>1196</v>
      </c>
      <c r="U2291" s="1167">
        <v>0</v>
      </c>
      <c r="V2291" s="1167">
        <v>13</v>
      </c>
      <c r="W2291" s="1167">
        <v>0</v>
      </c>
      <c r="X2291" s="1167">
        <v>0</v>
      </c>
      <c r="Y2291" s="1167">
        <v>1196</v>
      </c>
      <c r="Z2291" s="1167">
        <v>0</v>
      </c>
      <c r="AA2291" s="1167">
        <v>0</v>
      </c>
      <c r="AB2291" s="1167">
        <v>0</v>
      </c>
      <c r="AC2291" s="1167">
        <v>0</v>
      </c>
      <c r="AD2291" s="1167">
        <v>0</v>
      </c>
      <c r="AE2291" s="1167">
        <v>0</v>
      </c>
      <c r="AF2291" s="1167">
        <v>13</v>
      </c>
      <c r="AG2291" s="1167">
        <v>0</v>
      </c>
      <c r="AH2291" s="1167">
        <v>0</v>
      </c>
      <c r="AI2291" s="1167">
        <v>1196</v>
      </c>
      <c r="BK2291" s="1167">
        <v>2288</v>
      </c>
    </row>
    <row r="2292" spans="1:63" s="1167" customFormat="1" ht="13.5" customHeight="1">
      <c r="A2292" s="1218">
        <v>44328</v>
      </c>
      <c r="B2292" s="1167" t="s">
        <v>67</v>
      </c>
      <c r="C2292" s="1167" t="s">
        <v>66</v>
      </c>
      <c r="D2292" s="1167">
        <v>30</v>
      </c>
      <c r="E2292" s="1167">
        <v>27</v>
      </c>
      <c r="J2292" s="1167">
        <v>0</v>
      </c>
      <c r="O2292" s="1167">
        <v>0</v>
      </c>
      <c r="Q2292" s="1167">
        <v>18</v>
      </c>
      <c r="T2292" s="1167">
        <v>486</v>
      </c>
      <c r="U2292" s="1167">
        <v>0</v>
      </c>
      <c r="V2292" s="1167">
        <v>18</v>
      </c>
      <c r="W2292" s="1167">
        <v>0</v>
      </c>
      <c r="X2292" s="1167">
        <v>0</v>
      </c>
      <c r="Y2292" s="1167">
        <v>486</v>
      </c>
      <c r="Z2292" s="1167">
        <v>0</v>
      </c>
      <c r="AA2292" s="1167">
        <v>0</v>
      </c>
      <c r="AB2292" s="1167">
        <v>0</v>
      </c>
      <c r="AC2292" s="1167">
        <v>0</v>
      </c>
      <c r="AD2292" s="1167">
        <v>0</v>
      </c>
      <c r="AE2292" s="1167">
        <v>0</v>
      </c>
      <c r="AF2292" s="1167">
        <v>18</v>
      </c>
      <c r="AG2292" s="1167">
        <v>0</v>
      </c>
      <c r="AH2292" s="1167">
        <v>0</v>
      </c>
      <c r="AI2292" s="1167">
        <v>486</v>
      </c>
      <c r="BK2292" s="1167">
        <v>2289</v>
      </c>
    </row>
    <row r="2293" spans="1:63" s="1167" customFormat="1" ht="13.5" customHeight="1">
      <c r="A2293" s="1218">
        <v>44328</v>
      </c>
      <c r="B2293" s="1167" t="s">
        <v>899</v>
      </c>
      <c r="C2293" s="1167" t="s">
        <v>66</v>
      </c>
      <c r="D2293" s="1167">
        <v>100</v>
      </c>
      <c r="E2293" s="1167">
        <v>100</v>
      </c>
      <c r="J2293" s="1167">
        <v>0</v>
      </c>
      <c r="O2293" s="1167">
        <v>0</v>
      </c>
      <c r="Q2293" s="1167">
        <v>8</v>
      </c>
      <c r="T2293" s="1167">
        <v>800</v>
      </c>
      <c r="U2293" s="1167">
        <v>0</v>
      </c>
      <c r="V2293" s="1167">
        <v>8</v>
      </c>
      <c r="W2293" s="1167">
        <v>0</v>
      </c>
      <c r="X2293" s="1167">
        <v>0</v>
      </c>
      <c r="Y2293" s="1167">
        <v>800</v>
      </c>
      <c r="Z2293" s="1167">
        <v>0</v>
      </c>
      <c r="AA2293" s="1167">
        <v>0</v>
      </c>
      <c r="AB2293" s="1167">
        <v>0</v>
      </c>
      <c r="AC2293" s="1167">
        <v>0</v>
      </c>
      <c r="AD2293" s="1167">
        <v>0</v>
      </c>
      <c r="AE2293" s="1167">
        <v>0</v>
      </c>
      <c r="AF2293" s="1167">
        <v>8</v>
      </c>
      <c r="AG2293" s="1167">
        <v>0</v>
      </c>
      <c r="AH2293" s="1167">
        <v>0</v>
      </c>
      <c r="AI2293" s="1167">
        <v>800</v>
      </c>
      <c r="BK2293" s="1167">
        <v>2290</v>
      </c>
    </row>
    <row r="2294" spans="1:63" s="1167" customFormat="1" ht="13.5" customHeight="1">
      <c r="A2294" s="1218">
        <v>44328</v>
      </c>
      <c r="B2294" s="1167" t="s">
        <v>929</v>
      </c>
      <c r="C2294" s="1167" t="s">
        <v>66</v>
      </c>
      <c r="D2294" s="1167">
        <v>40</v>
      </c>
      <c r="E2294" s="1167">
        <v>40</v>
      </c>
      <c r="G2294" s="1167">
        <v>7</v>
      </c>
      <c r="J2294" s="1167">
        <v>280</v>
      </c>
      <c r="O2294" s="1167">
        <v>0</v>
      </c>
      <c r="Q2294" s="1167">
        <v>8</v>
      </c>
      <c r="T2294" s="1167">
        <v>320</v>
      </c>
      <c r="U2294" s="1167">
        <v>0</v>
      </c>
      <c r="V2294" s="1167">
        <v>15</v>
      </c>
      <c r="W2294" s="1167">
        <v>0</v>
      </c>
      <c r="X2294" s="1167">
        <v>0</v>
      </c>
      <c r="Y2294" s="1167">
        <v>600</v>
      </c>
      <c r="Z2294" s="1167">
        <v>0</v>
      </c>
      <c r="AA2294" s="1167">
        <v>0</v>
      </c>
      <c r="AB2294" s="1167">
        <v>0</v>
      </c>
      <c r="AC2294" s="1167">
        <v>0</v>
      </c>
      <c r="AD2294" s="1167">
        <v>0</v>
      </c>
      <c r="AE2294" s="1167">
        <v>0</v>
      </c>
      <c r="AF2294" s="1167">
        <v>15</v>
      </c>
      <c r="AG2294" s="1167">
        <v>0</v>
      </c>
      <c r="AH2294" s="1167">
        <v>0</v>
      </c>
      <c r="AI2294" s="1167">
        <v>600</v>
      </c>
      <c r="BK2294" s="1167">
        <v>2291</v>
      </c>
    </row>
    <row r="2295" spans="1:63" s="1167" customFormat="1" ht="13.5" customHeight="1">
      <c r="A2295" s="1218">
        <v>44328</v>
      </c>
      <c r="B2295" s="1167" t="s">
        <v>488</v>
      </c>
      <c r="C2295" s="1167" t="s">
        <v>66</v>
      </c>
      <c r="D2295" s="1167">
        <v>110</v>
      </c>
      <c r="E2295" s="1167">
        <v>106</v>
      </c>
      <c r="J2295" s="1167">
        <v>0</v>
      </c>
      <c r="O2295" s="1167">
        <v>0</v>
      </c>
      <c r="T2295" s="1167">
        <v>0</v>
      </c>
      <c r="U2295" s="1167">
        <v>0</v>
      </c>
      <c r="V2295" s="1167">
        <v>0</v>
      </c>
      <c r="W2295" s="1167">
        <v>0</v>
      </c>
      <c r="X2295" s="1167">
        <v>0</v>
      </c>
      <c r="Y2295" s="1167">
        <v>0</v>
      </c>
      <c r="Z2295" s="1167">
        <v>0</v>
      </c>
      <c r="AA2295" s="1167">
        <v>0</v>
      </c>
      <c r="AB2295" s="1167">
        <v>0</v>
      </c>
      <c r="AC2295" s="1167">
        <v>0</v>
      </c>
      <c r="AD2295" s="1167">
        <v>0</v>
      </c>
      <c r="AE2295" s="1167">
        <v>0</v>
      </c>
      <c r="AF2295" s="1167">
        <v>0</v>
      </c>
      <c r="AG2295" s="1167">
        <v>0</v>
      </c>
      <c r="AH2295" s="1167">
        <v>0</v>
      </c>
      <c r="AI2295" s="1167">
        <v>0</v>
      </c>
      <c r="BK2295" s="1167">
        <v>2292</v>
      </c>
    </row>
    <row r="2296" spans="1:63" s="1167" customFormat="1" ht="13.5" customHeight="1">
      <c r="A2296" s="1218">
        <v>44328</v>
      </c>
      <c r="B2296" s="1167" t="s">
        <v>83</v>
      </c>
      <c r="C2296" s="1167" t="s">
        <v>786</v>
      </c>
      <c r="D2296" s="1167">
        <v>10</v>
      </c>
      <c r="E2296" s="1167">
        <v>10</v>
      </c>
      <c r="J2296" s="1167">
        <v>0</v>
      </c>
      <c r="M2296" s="1167">
        <v>21</v>
      </c>
      <c r="O2296" s="1167">
        <v>210</v>
      </c>
      <c r="R2296" s="1167">
        <v>21</v>
      </c>
      <c r="T2296" s="1167">
        <v>210</v>
      </c>
      <c r="U2296" s="1167">
        <v>0</v>
      </c>
      <c r="V2296" s="1167">
        <v>0</v>
      </c>
      <c r="W2296" s="1167">
        <v>42</v>
      </c>
      <c r="X2296" s="1167">
        <v>0</v>
      </c>
      <c r="Y2296" s="1167">
        <v>420</v>
      </c>
      <c r="Z2296" s="1167">
        <v>0</v>
      </c>
      <c r="AA2296" s="1167">
        <v>0</v>
      </c>
      <c r="AB2296" s="1167">
        <v>0</v>
      </c>
      <c r="AC2296" s="1167">
        <v>0</v>
      </c>
      <c r="AD2296" s="1167">
        <v>0</v>
      </c>
      <c r="AE2296" s="1167">
        <v>0</v>
      </c>
      <c r="AF2296" s="1167">
        <v>0</v>
      </c>
      <c r="AG2296" s="1167">
        <v>42</v>
      </c>
      <c r="AH2296" s="1167">
        <v>0</v>
      </c>
      <c r="AI2296" s="1167">
        <v>420</v>
      </c>
      <c r="BK2296" s="1167">
        <v>2293</v>
      </c>
    </row>
    <row r="2297" spans="1:63" s="1167" customFormat="1" ht="13.5" customHeight="1">
      <c r="A2297" s="1218">
        <v>44328</v>
      </c>
      <c r="B2297" s="1167" t="s">
        <v>692</v>
      </c>
      <c r="C2297" s="1167" t="s">
        <v>66</v>
      </c>
      <c r="D2297" s="1167">
        <v>10</v>
      </c>
      <c r="E2297" s="1167">
        <v>7</v>
      </c>
      <c r="J2297" s="1167">
        <v>0</v>
      </c>
      <c r="M2297" s="1167">
        <v>44</v>
      </c>
      <c r="O2297" s="1167">
        <v>308</v>
      </c>
      <c r="T2297" s="1167">
        <v>0</v>
      </c>
      <c r="U2297" s="1167">
        <v>0</v>
      </c>
      <c r="V2297" s="1167">
        <v>0</v>
      </c>
      <c r="W2297" s="1167">
        <v>44</v>
      </c>
      <c r="X2297" s="1167">
        <v>0</v>
      </c>
      <c r="Y2297" s="1167">
        <v>308</v>
      </c>
      <c r="Z2297" s="1167">
        <v>0</v>
      </c>
      <c r="AA2297" s="1167">
        <v>0</v>
      </c>
      <c r="AB2297" s="1167">
        <v>0</v>
      </c>
      <c r="AC2297" s="1167">
        <v>0</v>
      </c>
      <c r="AD2297" s="1167">
        <v>0</v>
      </c>
      <c r="AE2297" s="1167">
        <v>0</v>
      </c>
      <c r="AF2297" s="1167">
        <v>0</v>
      </c>
      <c r="AG2297" s="1167">
        <v>44</v>
      </c>
      <c r="AH2297" s="1167">
        <v>0</v>
      </c>
      <c r="AI2297" s="1167">
        <v>308</v>
      </c>
      <c r="BK2297" s="1167">
        <v>2294</v>
      </c>
    </row>
    <row r="2298" spans="1:63" s="1167" customFormat="1" ht="13.5" customHeight="1">
      <c r="A2298" s="1218">
        <v>44328</v>
      </c>
      <c r="B2298" s="1167" t="s">
        <v>17</v>
      </c>
      <c r="C2298" s="1167" t="s">
        <v>66</v>
      </c>
      <c r="D2298" s="1167">
        <v>5</v>
      </c>
      <c r="E2298" s="1167">
        <v>4</v>
      </c>
      <c r="J2298" s="1167">
        <v>0</v>
      </c>
      <c r="O2298" s="1167">
        <v>0</v>
      </c>
      <c r="R2298" s="1167">
        <v>50</v>
      </c>
      <c r="T2298" s="1167">
        <v>200</v>
      </c>
      <c r="U2298" s="1167">
        <v>0</v>
      </c>
      <c r="V2298" s="1167">
        <v>0</v>
      </c>
      <c r="W2298" s="1167">
        <v>50</v>
      </c>
      <c r="X2298" s="1167">
        <v>0</v>
      </c>
      <c r="Y2298" s="1167">
        <v>200</v>
      </c>
      <c r="Z2298" s="1167">
        <v>0</v>
      </c>
      <c r="AA2298" s="1167">
        <v>0</v>
      </c>
      <c r="AB2298" s="1167">
        <v>0</v>
      </c>
      <c r="AC2298" s="1167">
        <v>0</v>
      </c>
      <c r="AD2298" s="1167">
        <v>0</v>
      </c>
      <c r="AE2298" s="1167">
        <v>0</v>
      </c>
      <c r="AF2298" s="1167">
        <v>0</v>
      </c>
      <c r="AG2298" s="1167">
        <v>50</v>
      </c>
      <c r="AH2298" s="1167">
        <v>0</v>
      </c>
      <c r="AI2298" s="1167">
        <v>200</v>
      </c>
      <c r="BK2298" s="1167">
        <v>2295</v>
      </c>
    </row>
    <row r="2299" spans="1:63" s="1167" customFormat="1" ht="13.5" customHeight="1">
      <c r="A2299" s="1218">
        <v>44328</v>
      </c>
      <c r="B2299" s="1167" t="s">
        <v>478</v>
      </c>
      <c r="C2299" s="1167" t="s">
        <v>66</v>
      </c>
      <c r="D2299" s="1167">
        <v>12</v>
      </c>
      <c r="E2299" s="1167">
        <v>12</v>
      </c>
      <c r="H2299" s="1167">
        <v>25</v>
      </c>
      <c r="J2299" s="1167">
        <v>300</v>
      </c>
      <c r="M2299" s="1167">
        <v>8</v>
      </c>
      <c r="O2299" s="1167">
        <v>96</v>
      </c>
      <c r="T2299" s="1167">
        <v>0</v>
      </c>
      <c r="U2299" s="1167">
        <v>0</v>
      </c>
      <c r="V2299" s="1167">
        <v>0</v>
      </c>
      <c r="W2299" s="1167">
        <v>33</v>
      </c>
      <c r="X2299" s="1167">
        <v>0</v>
      </c>
      <c r="Y2299" s="1167">
        <v>396</v>
      </c>
      <c r="Z2299" s="1167">
        <v>0</v>
      </c>
      <c r="AA2299" s="1167">
        <v>0</v>
      </c>
      <c r="AB2299" s="1167">
        <v>0</v>
      </c>
      <c r="AC2299" s="1167">
        <v>0</v>
      </c>
      <c r="AD2299" s="1167">
        <v>0</v>
      </c>
      <c r="AE2299" s="1167">
        <v>0</v>
      </c>
      <c r="AF2299" s="1167">
        <v>0</v>
      </c>
      <c r="AG2299" s="1167">
        <v>33</v>
      </c>
      <c r="AH2299" s="1167">
        <v>0</v>
      </c>
      <c r="AI2299" s="1167">
        <v>396</v>
      </c>
      <c r="BK2299" s="1167">
        <v>2296</v>
      </c>
    </row>
    <row r="2300" spans="1:63" s="1167" customFormat="1" ht="13.5" customHeight="1">
      <c r="A2300" s="1218">
        <v>44328</v>
      </c>
      <c r="B2300" s="1167" t="s">
        <v>60</v>
      </c>
      <c r="C2300" s="1167" t="s">
        <v>66</v>
      </c>
      <c r="D2300" s="1167">
        <v>20</v>
      </c>
      <c r="E2300" s="1167">
        <v>20</v>
      </c>
      <c r="H2300" s="1167">
        <v>1</v>
      </c>
      <c r="J2300" s="1167">
        <v>20</v>
      </c>
      <c r="M2300" s="1167">
        <v>3</v>
      </c>
      <c r="O2300" s="1167">
        <v>60</v>
      </c>
      <c r="R2300" s="1167">
        <v>1</v>
      </c>
      <c r="T2300" s="1167">
        <v>20</v>
      </c>
      <c r="U2300" s="1167">
        <v>0</v>
      </c>
      <c r="V2300" s="1167">
        <v>0</v>
      </c>
      <c r="W2300" s="1167">
        <v>5</v>
      </c>
      <c r="X2300" s="1167">
        <v>0</v>
      </c>
      <c r="Y2300" s="1167">
        <v>100</v>
      </c>
      <c r="Z2300" s="1167">
        <v>0</v>
      </c>
      <c r="AA2300" s="1167">
        <v>0</v>
      </c>
      <c r="AB2300" s="1167">
        <v>0</v>
      </c>
      <c r="AC2300" s="1167">
        <v>0</v>
      </c>
      <c r="AD2300" s="1167">
        <v>0</v>
      </c>
      <c r="AE2300" s="1167">
        <v>0</v>
      </c>
      <c r="AF2300" s="1167">
        <v>0</v>
      </c>
      <c r="AG2300" s="1167">
        <v>5</v>
      </c>
      <c r="AH2300" s="1167">
        <v>0</v>
      </c>
      <c r="AI2300" s="1167">
        <v>100</v>
      </c>
      <c r="BK2300" s="1167">
        <v>2297</v>
      </c>
    </row>
    <row r="2301" spans="1:63" s="1167" customFormat="1" ht="13.5" customHeight="1">
      <c r="A2301" s="1218">
        <v>44328</v>
      </c>
      <c r="B2301" s="1167" t="s">
        <v>61</v>
      </c>
      <c r="C2301" s="1167" t="s">
        <v>66</v>
      </c>
      <c r="D2301" s="1167">
        <v>20</v>
      </c>
      <c r="E2301" s="1167">
        <v>20</v>
      </c>
      <c r="H2301" s="1167">
        <v>0.6</v>
      </c>
      <c r="J2301" s="1167">
        <v>12</v>
      </c>
      <c r="M2301" s="1167">
        <v>1</v>
      </c>
      <c r="O2301" s="1167">
        <v>20</v>
      </c>
      <c r="R2301" s="1167">
        <v>1</v>
      </c>
      <c r="T2301" s="1167">
        <v>20</v>
      </c>
      <c r="U2301" s="1167">
        <v>0</v>
      </c>
      <c r="V2301" s="1167">
        <v>0</v>
      </c>
      <c r="W2301" s="1167">
        <v>2.6</v>
      </c>
      <c r="X2301" s="1167">
        <v>0</v>
      </c>
      <c r="Y2301" s="1167">
        <v>52</v>
      </c>
      <c r="Z2301" s="1167">
        <v>0</v>
      </c>
      <c r="AA2301" s="1167">
        <v>0</v>
      </c>
      <c r="AB2301" s="1167">
        <v>0</v>
      </c>
      <c r="AC2301" s="1167">
        <v>0</v>
      </c>
      <c r="AD2301" s="1167">
        <v>0</v>
      </c>
      <c r="AE2301" s="1167">
        <v>0</v>
      </c>
      <c r="AF2301" s="1167">
        <v>0</v>
      </c>
      <c r="AG2301" s="1167">
        <v>2.6</v>
      </c>
      <c r="AH2301" s="1167">
        <v>0</v>
      </c>
      <c r="AI2301" s="1167">
        <v>52</v>
      </c>
      <c r="BK2301" s="1167">
        <v>2298</v>
      </c>
    </row>
    <row r="2302" spans="1:63" s="1167" customFormat="1" ht="13.5" customHeight="1">
      <c r="A2302" s="1218">
        <v>44328</v>
      </c>
      <c r="B2302" s="1167" t="s">
        <v>160</v>
      </c>
      <c r="C2302" s="1167" t="s">
        <v>66</v>
      </c>
      <c r="D2302" s="1167">
        <v>14</v>
      </c>
      <c r="E2302" s="1167">
        <v>12</v>
      </c>
      <c r="J2302" s="1167">
        <v>0</v>
      </c>
      <c r="M2302" s="1167">
        <v>5</v>
      </c>
      <c r="O2302" s="1167">
        <v>60</v>
      </c>
      <c r="T2302" s="1167">
        <v>0</v>
      </c>
      <c r="U2302" s="1167">
        <v>0</v>
      </c>
      <c r="V2302" s="1167">
        <v>0</v>
      </c>
      <c r="W2302" s="1167">
        <v>5</v>
      </c>
      <c r="X2302" s="1167">
        <v>0</v>
      </c>
      <c r="Y2302" s="1167">
        <v>60</v>
      </c>
      <c r="Z2302" s="1167">
        <v>0</v>
      </c>
      <c r="AA2302" s="1167">
        <v>0</v>
      </c>
      <c r="AB2302" s="1167">
        <v>0</v>
      </c>
      <c r="AC2302" s="1167">
        <v>0</v>
      </c>
      <c r="AD2302" s="1167">
        <v>0</v>
      </c>
      <c r="AE2302" s="1167">
        <v>0</v>
      </c>
      <c r="AF2302" s="1167">
        <v>0</v>
      </c>
      <c r="AG2302" s="1167">
        <v>5</v>
      </c>
      <c r="AH2302" s="1167">
        <v>0</v>
      </c>
      <c r="AI2302" s="1167">
        <v>60</v>
      </c>
      <c r="BK2302" s="1167">
        <v>2299</v>
      </c>
    </row>
    <row r="2303" spans="1:63" s="1167" customFormat="1" ht="13.5" customHeight="1">
      <c r="A2303" s="1218">
        <v>44328</v>
      </c>
      <c r="B2303" s="1167" t="s">
        <v>161</v>
      </c>
      <c r="C2303" s="1167" t="s">
        <v>389</v>
      </c>
      <c r="D2303" s="1167">
        <v>13</v>
      </c>
      <c r="E2303" s="1167">
        <v>13</v>
      </c>
      <c r="J2303" s="1167">
        <v>0</v>
      </c>
      <c r="M2303" s="1167">
        <v>6</v>
      </c>
      <c r="O2303" s="1167">
        <v>78</v>
      </c>
      <c r="T2303" s="1167">
        <v>0</v>
      </c>
      <c r="U2303" s="1167">
        <v>0</v>
      </c>
      <c r="V2303" s="1167">
        <v>0</v>
      </c>
      <c r="W2303" s="1167">
        <v>6</v>
      </c>
      <c r="X2303" s="1167">
        <v>0</v>
      </c>
      <c r="Y2303" s="1167">
        <v>78</v>
      </c>
      <c r="Z2303" s="1167">
        <v>0</v>
      </c>
      <c r="AA2303" s="1167">
        <v>0</v>
      </c>
      <c r="AB2303" s="1167">
        <v>0</v>
      </c>
      <c r="AC2303" s="1167">
        <v>0</v>
      </c>
      <c r="AD2303" s="1167">
        <v>0</v>
      </c>
      <c r="AE2303" s="1167">
        <v>0</v>
      </c>
      <c r="AF2303" s="1167">
        <v>0</v>
      </c>
      <c r="AG2303" s="1167">
        <v>6</v>
      </c>
      <c r="AH2303" s="1167">
        <v>0</v>
      </c>
      <c r="AI2303" s="1167">
        <v>78</v>
      </c>
      <c r="BK2303" s="1167">
        <v>2300</v>
      </c>
    </row>
    <row r="2304" spans="1:63" s="1167" customFormat="1" ht="13.5" customHeight="1">
      <c r="A2304" s="1218">
        <v>44328</v>
      </c>
      <c r="B2304" s="1167" t="s">
        <v>896</v>
      </c>
      <c r="C2304" s="1167" t="s">
        <v>66</v>
      </c>
      <c r="D2304" s="1167">
        <v>10</v>
      </c>
      <c r="E2304" s="1167">
        <v>10</v>
      </c>
      <c r="H2304" s="1167">
        <v>7</v>
      </c>
      <c r="J2304" s="1167">
        <v>70</v>
      </c>
      <c r="O2304" s="1167">
        <v>0</v>
      </c>
      <c r="R2304" s="1167">
        <v>7</v>
      </c>
      <c r="T2304" s="1167">
        <v>70</v>
      </c>
      <c r="U2304" s="1167">
        <v>0</v>
      </c>
      <c r="V2304" s="1167">
        <v>0</v>
      </c>
      <c r="W2304" s="1167">
        <v>14</v>
      </c>
      <c r="X2304" s="1167">
        <v>0</v>
      </c>
      <c r="Y2304" s="1167">
        <v>140</v>
      </c>
      <c r="Z2304" s="1167">
        <v>0</v>
      </c>
      <c r="AA2304" s="1167">
        <v>0</v>
      </c>
      <c r="AB2304" s="1167">
        <v>0</v>
      </c>
      <c r="AC2304" s="1167">
        <v>0</v>
      </c>
      <c r="AD2304" s="1167">
        <v>0</v>
      </c>
      <c r="AE2304" s="1167">
        <v>0</v>
      </c>
      <c r="AF2304" s="1167">
        <v>0</v>
      </c>
      <c r="AG2304" s="1167">
        <v>14</v>
      </c>
      <c r="AH2304" s="1167">
        <v>0</v>
      </c>
      <c r="AI2304" s="1167">
        <v>140</v>
      </c>
      <c r="BK2304" s="1167">
        <v>2301</v>
      </c>
    </row>
    <row r="2305" spans="1:63" s="1167" customFormat="1" ht="13.5" customHeight="1">
      <c r="A2305" s="1218">
        <v>44328</v>
      </c>
      <c r="B2305" s="1167" t="s">
        <v>893</v>
      </c>
      <c r="C2305" s="1167" t="s">
        <v>66</v>
      </c>
      <c r="D2305" s="1167">
        <v>25</v>
      </c>
      <c r="E2305" s="1167">
        <v>25</v>
      </c>
      <c r="J2305" s="1167">
        <v>0</v>
      </c>
      <c r="O2305" s="1167">
        <v>0</v>
      </c>
      <c r="T2305" s="1167">
        <v>0</v>
      </c>
      <c r="U2305" s="1167">
        <v>0</v>
      </c>
      <c r="V2305" s="1167">
        <v>0</v>
      </c>
      <c r="W2305" s="1167">
        <v>0</v>
      </c>
      <c r="X2305" s="1167">
        <v>0</v>
      </c>
      <c r="Y2305" s="1167">
        <v>0</v>
      </c>
      <c r="Z2305" s="1167">
        <v>0</v>
      </c>
      <c r="AA2305" s="1167">
        <v>0</v>
      </c>
      <c r="AB2305" s="1167">
        <v>0</v>
      </c>
      <c r="AC2305" s="1167">
        <v>0</v>
      </c>
      <c r="AD2305" s="1167">
        <v>0</v>
      </c>
      <c r="AE2305" s="1167">
        <v>0</v>
      </c>
      <c r="AF2305" s="1167">
        <v>0</v>
      </c>
      <c r="AG2305" s="1167">
        <v>0</v>
      </c>
      <c r="AH2305" s="1167">
        <v>0</v>
      </c>
      <c r="AI2305" s="1167">
        <v>0</v>
      </c>
      <c r="BK2305" s="1167">
        <v>2302</v>
      </c>
    </row>
    <row r="2306" spans="1:63" s="1167" customFormat="1" ht="13.5" customHeight="1">
      <c r="A2306" s="1218">
        <v>44328</v>
      </c>
      <c r="B2306" s="1167" t="s">
        <v>126</v>
      </c>
      <c r="C2306" s="1167" t="s">
        <v>66</v>
      </c>
      <c r="D2306" s="1167">
        <v>15</v>
      </c>
      <c r="E2306" s="1167">
        <v>15</v>
      </c>
      <c r="J2306" s="1167">
        <v>0</v>
      </c>
      <c r="M2306" s="1167">
        <v>8</v>
      </c>
      <c r="O2306" s="1167">
        <v>120</v>
      </c>
      <c r="T2306" s="1167">
        <v>0</v>
      </c>
      <c r="U2306" s="1167">
        <v>0</v>
      </c>
      <c r="V2306" s="1167">
        <v>0</v>
      </c>
      <c r="W2306" s="1167">
        <v>8</v>
      </c>
      <c r="X2306" s="1167">
        <v>0</v>
      </c>
      <c r="Y2306" s="1167">
        <v>120</v>
      </c>
      <c r="Z2306" s="1167">
        <v>0</v>
      </c>
      <c r="AA2306" s="1167">
        <v>0</v>
      </c>
      <c r="AB2306" s="1167">
        <v>0</v>
      </c>
      <c r="AC2306" s="1167">
        <v>0</v>
      </c>
      <c r="AD2306" s="1167">
        <v>0</v>
      </c>
      <c r="AE2306" s="1167">
        <v>0</v>
      </c>
      <c r="AF2306" s="1167">
        <v>0</v>
      </c>
      <c r="AG2306" s="1167">
        <v>8</v>
      </c>
      <c r="AH2306" s="1167">
        <v>0</v>
      </c>
      <c r="AI2306" s="1167">
        <v>120</v>
      </c>
      <c r="BK2306" s="1167">
        <v>2303</v>
      </c>
    </row>
    <row r="2307" spans="1:63" s="1167" customFormat="1" ht="13.5" customHeight="1">
      <c r="A2307" s="1218">
        <v>44328</v>
      </c>
      <c r="B2307" s="1167" t="s">
        <v>918</v>
      </c>
      <c r="C2307" s="1167" t="s">
        <v>66</v>
      </c>
      <c r="D2307" s="1167">
        <v>15</v>
      </c>
      <c r="E2307" s="1167">
        <v>15</v>
      </c>
      <c r="J2307" s="1167">
        <v>0</v>
      </c>
      <c r="O2307" s="1167">
        <v>0</v>
      </c>
      <c r="T2307" s="1167">
        <v>0</v>
      </c>
      <c r="U2307" s="1167">
        <v>0</v>
      </c>
      <c r="V2307" s="1167">
        <v>0</v>
      </c>
      <c r="W2307" s="1167">
        <v>0</v>
      </c>
      <c r="X2307" s="1167">
        <v>0</v>
      </c>
      <c r="Y2307" s="1167">
        <v>0</v>
      </c>
      <c r="Z2307" s="1167">
        <v>0</v>
      </c>
      <c r="AA2307" s="1167">
        <v>0</v>
      </c>
      <c r="AB2307" s="1167">
        <v>0</v>
      </c>
      <c r="AC2307" s="1167">
        <v>0</v>
      </c>
      <c r="AD2307" s="1167">
        <v>0</v>
      </c>
      <c r="AE2307" s="1167">
        <v>0</v>
      </c>
      <c r="AF2307" s="1167">
        <v>0</v>
      </c>
      <c r="AG2307" s="1167">
        <v>0</v>
      </c>
      <c r="AH2307" s="1167">
        <v>0</v>
      </c>
      <c r="AI2307" s="1167">
        <v>0</v>
      </c>
      <c r="BK2307" s="1167">
        <v>2304</v>
      </c>
    </row>
    <row r="2308" spans="1:63" s="1167" customFormat="1" ht="13.5" customHeight="1">
      <c r="A2308" s="1218">
        <v>44328</v>
      </c>
      <c r="B2308" s="1167" t="s">
        <v>64</v>
      </c>
      <c r="C2308" s="1167" t="s">
        <v>66</v>
      </c>
      <c r="D2308" s="1167">
        <v>13</v>
      </c>
      <c r="E2308" s="1167">
        <v>13</v>
      </c>
      <c r="J2308" s="1167">
        <v>0</v>
      </c>
      <c r="M2308" s="1167">
        <v>3</v>
      </c>
      <c r="O2308" s="1167">
        <v>39</v>
      </c>
      <c r="T2308" s="1167">
        <v>0</v>
      </c>
      <c r="U2308" s="1167">
        <v>0</v>
      </c>
      <c r="V2308" s="1167">
        <v>0</v>
      </c>
      <c r="W2308" s="1167">
        <v>3</v>
      </c>
      <c r="X2308" s="1167">
        <v>0</v>
      </c>
      <c r="Y2308" s="1167">
        <v>39</v>
      </c>
      <c r="Z2308" s="1167">
        <v>0</v>
      </c>
      <c r="AA2308" s="1167">
        <v>0</v>
      </c>
      <c r="AB2308" s="1167">
        <v>0</v>
      </c>
      <c r="AC2308" s="1167">
        <v>0</v>
      </c>
      <c r="AD2308" s="1167">
        <v>0</v>
      </c>
      <c r="AE2308" s="1167">
        <v>0</v>
      </c>
      <c r="AF2308" s="1167">
        <v>0</v>
      </c>
      <c r="AG2308" s="1167">
        <v>3</v>
      </c>
      <c r="AH2308" s="1167">
        <v>0</v>
      </c>
      <c r="AI2308" s="1167">
        <v>39</v>
      </c>
      <c r="BK2308" s="1167">
        <v>2305</v>
      </c>
    </row>
    <row r="2309" spans="1:63" s="1167" customFormat="1" ht="13.5" customHeight="1">
      <c r="A2309" s="1218">
        <v>44328</v>
      </c>
      <c r="B2309" s="1167" t="s">
        <v>914</v>
      </c>
      <c r="C2309" s="1167" t="s">
        <v>66</v>
      </c>
      <c r="D2309" s="1167">
        <v>15</v>
      </c>
      <c r="E2309" s="1167">
        <v>15</v>
      </c>
      <c r="J2309" s="1167">
        <v>0</v>
      </c>
      <c r="M2309" s="1167">
        <v>3</v>
      </c>
      <c r="O2309" s="1167">
        <v>45</v>
      </c>
      <c r="T2309" s="1167">
        <v>0</v>
      </c>
      <c r="U2309" s="1167">
        <v>0</v>
      </c>
      <c r="V2309" s="1167">
        <v>0</v>
      </c>
      <c r="W2309" s="1167">
        <v>3</v>
      </c>
      <c r="X2309" s="1167">
        <v>0</v>
      </c>
      <c r="Y2309" s="1167">
        <v>45</v>
      </c>
      <c r="Z2309" s="1167">
        <v>0</v>
      </c>
      <c r="AA2309" s="1167">
        <v>0</v>
      </c>
      <c r="AB2309" s="1167">
        <v>0</v>
      </c>
      <c r="AC2309" s="1167">
        <v>0</v>
      </c>
      <c r="AD2309" s="1167">
        <v>0</v>
      </c>
      <c r="AE2309" s="1167">
        <v>0</v>
      </c>
      <c r="AF2309" s="1167">
        <v>0</v>
      </c>
      <c r="AG2309" s="1167">
        <v>3</v>
      </c>
      <c r="AH2309" s="1167">
        <v>0</v>
      </c>
      <c r="AI2309" s="1167">
        <v>45</v>
      </c>
      <c r="BK2309" s="1167">
        <v>2306</v>
      </c>
    </row>
    <row r="2310" spans="1:63" s="1167" customFormat="1" ht="13.5" customHeight="1">
      <c r="A2310" s="1218">
        <v>44328</v>
      </c>
      <c r="B2310" s="1167" t="s">
        <v>895</v>
      </c>
      <c r="C2310" s="1167" t="s">
        <v>66</v>
      </c>
      <c r="D2310" s="1167">
        <v>8</v>
      </c>
      <c r="E2310" s="1167">
        <v>8</v>
      </c>
      <c r="J2310" s="1167">
        <v>0</v>
      </c>
      <c r="O2310" s="1167">
        <v>0</v>
      </c>
      <c r="R2310" s="1167">
        <v>7</v>
      </c>
      <c r="T2310" s="1167">
        <v>56</v>
      </c>
      <c r="U2310" s="1167">
        <v>0</v>
      </c>
      <c r="V2310" s="1167">
        <v>0</v>
      </c>
      <c r="W2310" s="1167">
        <v>7</v>
      </c>
      <c r="X2310" s="1167">
        <v>0</v>
      </c>
      <c r="Y2310" s="1167">
        <v>56</v>
      </c>
      <c r="Z2310" s="1167">
        <v>0</v>
      </c>
      <c r="AA2310" s="1167">
        <v>0</v>
      </c>
      <c r="AB2310" s="1167">
        <v>0</v>
      </c>
      <c r="AC2310" s="1167">
        <v>0</v>
      </c>
      <c r="AD2310" s="1167">
        <v>0</v>
      </c>
      <c r="AE2310" s="1167">
        <v>0</v>
      </c>
      <c r="AF2310" s="1167">
        <v>0</v>
      </c>
      <c r="AG2310" s="1167">
        <v>7</v>
      </c>
      <c r="AH2310" s="1167">
        <v>0</v>
      </c>
      <c r="AI2310" s="1167">
        <v>56</v>
      </c>
      <c r="BK2310" s="1167">
        <v>2307</v>
      </c>
    </row>
    <row r="2311" spans="1:63" s="1167" customFormat="1" ht="13.5" customHeight="1">
      <c r="A2311" s="1218">
        <v>44328</v>
      </c>
      <c r="B2311" s="1167" t="s">
        <v>512</v>
      </c>
      <c r="C2311" s="1167" t="s">
        <v>66</v>
      </c>
      <c r="D2311" s="1167">
        <v>20</v>
      </c>
      <c r="E2311" s="1167">
        <v>20</v>
      </c>
      <c r="J2311" s="1167">
        <v>0</v>
      </c>
      <c r="M2311" s="1167">
        <v>3</v>
      </c>
      <c r="O2311" s="1167">
        <v>60</v>
      </c>
      <c r="T2311" s="1167">
        <v>0</v>
      </c>
      <c r="U2311" s="1167">
        <v>0</v>
      </c>
      <c r="V2311" s="1167">
        <v>0</v>
      </c>
      <c r="W2311" s="1167">
        <v>3</v>
      </c>
      <c r="X2311" s="1167">
        <v>0</v>
      </c>
      <c r="Y2311" s="1167">
        <v>60</v>
      </c>
      <c r="Z2311" s="1167">
        <v>0</v>
      </c>
      <c r="AA2311" s="1167">
        <v>0</v>
      </c>
      <c r="AB2311" s="1167">
        <v>0</v>
      </c>
      <c r="AC2311" s="1167">
        <v>0</v>
      </c>
      <c r="AD2311" s="1167">
        <v>0</v>
      </c>
      <c r="AE2311" s="1167">
        <v>0</v>
      </c>
      <c r="AF2311" s="1167">
        <v>0</v>
      </c>
      <c r="AG2311" s="1167">
        <v>3</v>
      </c>
      <c r="AH2311" s="1167">
        <v>0</v>
      </c>
      <c r="AI2311" s="1167">
        <v>60</v>
      </c>
      <c r="BK2311" s="1167">
        <v>2308</v>
      </c>
    </row>
    <row r="2312" spans="1:63" s="1167" customFormat="1" ht="13.5" customHeight="1">
      <c r="A2312" s="1218">
        <v>44328</v>
      </c>
      <c r="B2312" s="1167" t="s">
        <v>636</v>
      </c>
      <c r="C2312" s="1167" t="s">
        <v>66</v>
      </c>
      <c r="D2312" s="1167">
        <v>10</v>
      </c>
      <c r="E2312" s="1167">
        <v>10</v>
      </c>
      <c r="J2312" s="1167">
        <v>0</v>
      </c>
      <c r="O2312" s="1167">
        <v>0</v>
      </c>
      <c r="R2312" s="1167">
        <v>0.5</v>
      </c>
      <c r="T2312" s="1167">
        <v>5</v>
      </c>
      <c r="U2312" s="1167">
        <v>0</v>
      </c>
      <c r="V2312" s="1167">
        <v>0</v>
      </c>
      <c r="W2312" s="1167">
        <v>0.5</v>
      </c>
      <c r="X2312" s="1167">
        <v>0</v>
      </c>
      <c r="Y2312" s="1167">
        <v>5</v>
      </c>
      <c r="Z2312" s="1167">
        <v>0</v>
      </c>
      <c r="AA2312" s="1167">
        <v>0</v>
      </c>
      <c r="AB2312" s="1167">
        <v>0</v>
      </c>
      <c r="AC2312" s="1167">
        <v>0</v>
      </c>
      <c r="AD2312" s="1167">
        <v>0</v>
      </c>
      <c r="AE2312" s="1167">
        <v>0</v>
      </c>
      <c r="AF2312" s="1167">
        <v>0</v>
      </c>
      <c r="AG2312" s="1167">
        <v>0.5</v>
      </c>
      <c r="AH2312" s="1167">
        <v>0</v>
      </c>
      <c r="AI2312" s="1167">
        <v>5</v>
      </c>
      <c r="BK2312" s="1167">
        <v>2309</v>
      </c>
    </row>
    <row r="2313" spans="1:63" s="1167" customFormat="1" ht="13.5" customHeight="1">
      <c r="A2313" s="1218">
        <v>44329</v>
      </c>
      <c r="B2313" s="1167" t="s">
        <v>229</v>
      </c>
      <c r="C2313" s="1167" t="s">
        <v>66</v>
      </c>
      <c r="D2313" s="1167">
        <v>2</v>
      </c>
      <c r="E2313" s="1167">
        <v>2</v>
      </c>
      <c r="F2313" s="1167">
        <v>60</v>
      </c>
      <c r="J2313" s="1167">
        <v>120</v>
      </c>
      <c r="K2313" s="1167">
        <v>70</v>
      </c>
      <c r="O2313" s="1167">
        <v>140</v>
      </c>
      <c r="P2313" s="1167">
        <v>70</v>
      </c>
      <c r="T2313" s="1167">
        <v>140</v>
      </c>
      <c r="U2313" s="1167">
        <v>200</v>
      </c>
      <c r="V2313" s="1167">
        <v>0</v>
      </c>
      <c r="W2313" s="1167">
        <v>0</v>
      </c>
      <c r="X2313" s="1167">
        <v>0</v>
      </c>
      <c r="Y2313" s="1167">
        <v>400</v>
      </c>
      <c r="Z2313" s="1167">
        <v>6536</v>
      </c>
      <c r="AA2313" s="1167">
        <v>0</v>
      </c>
      <c r="AB2313" s="1167">
        <v>0</v>
      </c>
      <c r="AC2313" s="1167">
        <v>0</v>
      </c>
      <c r="AD2313" s="1167">
        <v>13072</v>
      </c>
      <c r="AI2313" s="1167">
        <v>0</v>
      </c>
      <c r="AJ2313" s="1167">
        <v>177</v>
      </c>
      <c r="AK2313" s="1167">
        <v>14</v>
      </c>
      <c r="AM2313" s="1167">
        <v>177</v>
      </c>
      <c r="AN2313" s="1167">
        <v>32</v>
      </c>
      <c r="AO2313" s="1167">
        <v>0.16</v>
      </c>
      <c r="AP2313" s="1167">
        <v>177</v>
      </c>
      <c r="AQ2313" s="1167">
        <v>32</v>
      </c>
      <c r="AR2313" s="1167">
        <v>0.28999999999999998</v>
      </c>
      <c r="AS2313" s="1167">
        <v>22</v>
      </c>
      <c r="AT2313" s="1167">
        <v>14</v>
      </c>
      <c r="AV2313" s="1167">
        <v>22</v>
      </c>
      <c r="AW2313" s="1167">
        <v>24</v>
      </c>
      <c r="AX2313" s="1167">
        <v>0.16</v>
      </c>
      <c r="AY2313" s="1167">
        <v>22</v>
      </c>
      <c r="AZ2313" s="1167">
        <v>24</v>
      </c>
      <c r="BA2313" s="1167">
        <v>0.26</v>
      </c>
      <c r="BG2313" s="1167">
        <v>17436.799999999996</v>
      </c>
      <c r="BH2313" s="1167">
        <v>146</v>
      </c>
      <c r="BI2313" s="1167">
        <v>21.939999999999628</v>
      </c>
      <c r="BK2313" s="1167">
        <v>2310</v>
      </c>
    </row>
    <row r="2314" spans="1:63" s="1167" customFormat="1" ht="13.5" customHeight="1">
      <c r="A2314" s="1218">
        <v>44329</v>
      </c>
      <c r="B2314" s="1167" t="s">
        <v>848</v>
      </c>
      <c r="C2314" s="1167" t="s">
        <v>66</v>
      </c>
      <c r="D2314" s="1167">
        <v>2</v>
      </c>
      <c r="E2314" s="1167">
        <v>2</v>
      </c>
      <c r="J2314" s="1167">
        <v>0</v>
      </c>
      <c r="O2314" s="1167">
        <v>0</v>
      </c>
      <c r="T2314" s="1167">
        <v>0</v>
      </c>
      <c r="U2314" s="1167">
        <v>0</v>
      </c>
      <c r="V2314" s="1167">
        <v>0</v>
      </c>
      <c r="W2314" s="1167">
        <v>0</v>
      </c>
      <c r="X2314" s="1167">
        <v>0</v>
      </c>
      <c r="Y2314" s="1167">
        <v>0</v>
      </c>
      <c r="Z2314" s="1167">
        <v>1980</v>
      </c>
      <c r="AA2314" s="1167">
        <v>0</v>
      </c>
      <c r="AB2314" s="1167">
        <v>0</v>
      </c>
      <c r="AC2314" s="1167">
        <v>0</v>
      </c>
      <c r="AD2314" s="1167">
        <v>3960</v>
      </c>
      <c r="AI2314" s="1167">
        <v>0</v>
      </c>
      <c r="BK2314" s="1167">
        <v>2311</v>
      </c>
    </row>
    <row r="2315" spans="1:63" s="1167" customFormat="1" ht="13.5" customHeight="1">
      <c r="A2315" s="1218">
        <v>44329</v>
      </c>
      <c r="B2315" s="1167" t="s">
        <v>202</v>
      </c>
      <c r="C2315" s="1167" t="s">
        <v>66</v>
      </c>
      <c r="D2315" s="1167">
        <v>12.6</v>
      </c>
      <c r="E2315" s="1167">
        <v>12.6</v>
      </c>
      <c r="F2315" s="1167">
        <v>32</v>
      </c>
      <c r="J2315" s="1167">
        <v>403.2</v>
      </c>
      <c r="K2315" s="1167">
        <v>57</v>
      </c>
      <c r="O2315" s="1167">
        <v>718.19999999999993</v>
      </c>
      <c r="P2315" s="1167">
        <v>57</v>
      </c>
      <c r="T2315" s="1167">
        <v>718.19999999999993</v>
      </c>
      <c r="U2315" s="1167">
        <v>146</v>
      </c>
      <c r="V2315" s="1167">
        <v>0</v>
      </c>
      <c r="W2315" s="1167">
        <v>0</v>
      </c>
      <c r="X2315" s="1167">
        <v>0</v>
      </c>
      <c r="Y2315" s="1167">
        <v>1839.6</v>
      </c>
      <c r="Z2315" s="1167">
        <v>1542</v>
      </c>
      <c r="AA2315" s="1167">
        <v>0</v>
      </c>
      <c r="AB2315" s="1167">
        <v>0</v>
      </c>
      <c r="AC2315" s="1167">
        <v>0</v>
      </c>
      <c r="AD2315" s="1167">
        <v>19429.2</v>
      </c>
      <c r="AI2315" s="1167">
        <v>0</v>
      </c>
      <c r="BK2315" s="1167">
        <v>2312</v>
      </c>
    </row>
    <row r="2316" spans="1:63" s="1167" customFormat="1" ht="13.5" customHeight="1">
      <c r="A2316" s="1218">
        <v>44329</v>
      </c>
      <c r="B2316" s="1167" t="s">
        <v>850</v>
      </c>
      <c r="C2316" s="1167" t="s">
        <v>389</v>
      </c>
      <c r="D2316" s="1167">
        <v>10</v>
      </c>
      <c r="E2316" s="1167">
        <v>10</v>
      </c>
      <c r="H2316" s="1167">
        <v>0.5</v>
      </c>
      <c r="J2316" s="1167">
        <v>5</v>
      </c>
      <c r="M2316" s="1167">
        <v>0.5</v>
      </c>
      <c r="O2316" s="1167">
        <v>5</v>
      </c>
      <c r="R2316" s="1167">
        <v>0.5</v>
      </c>
      <c r="T2316" s="1167">
        <v>5</v>
      </c>
      <c r="U2316" s="1167">
        <v>0</v>
      </c>
      <c r="V2316" s="1167">
        <v>0</v>
      </c>
      <c r="W2316" s="1167">
        <v>1.5</v>
      </c>
      <c r="X2316" s="1167">
        <v>0</v>
      </c>
      <c r="Y2316" s="1167">
        <v>15</v>
      </c>
      <c r="Z2316" s="1167">
        <v>0</v>
      </c>
      <c r="AA2316" s="1167">
        <v>0</v>
      </c>
      <c r="AB2316" s="1167">
        <v>12</v>
      </c>
      <c r="AC2316" s="1167">
        <v>0</v>
      </c>
      <c r="AD2316" s="1167">
        <v>120</v>
      </c>
      <c r="AI2316" s="1167">
        <v>0</v>
      </c>
      <c r="BK2316" s="1167">
        <v>2313</v>
      </c>
    </row>
    <row r="2317" spans="1:63" s="1167" customFormat="1" ht="13.5" customHeight="1">
      <c r="A2317" s="1218">
        <v>44329</v>
      </c>
      <c r="B2317" s="1167" t="s">
        <v>851</v>
      </c>
      <c r="C2317" s="1167" t="s">
        <v>389</v>
      </c>
      <c r="D2317" s="1167">
        <v>30</v>
      </c>
      <c r="E2317" s="1167">
        <v>25</v>
      </c>
      <c r="G2317" s="1167">
        <v>2</v>
      </c>
      <c r="J2317" s="1167">
        <v>50</v>
      </c>
      <c r="L2317" s="1167">
        <v>3</v>
      </c>
      <c r="O2317" s="1167">
        <v>75</v>
      </c>
      <c r="Q2317" s="1167">
        <v>3</v>
      </c>
      <c r="T2317" s="1167">
        <v>75</v>
      </c>
      <c r="U2317" s="1167">
        <v>0</v>
      </c>
      <c r="V2317" s="1167">
        <v>8</v>
      </c>
      <c r="W2317" s="1167">
        <v>0</v>
      </c>
      <c r="X2317" s="1167">
        <v>0</v>
      </c>
      <c r="Y2317" s="1167">
        <v>200</v>
      </c>
      <c r="Z2317" s="1167">
        <v>0</v>
      </c>
      <c r="AA2317" s="1167">
        <v>3.5</v>
      </c>
      <c r="AB2317" s="1167">
        <v>0</v>
      </c>
      <c r="AC2317" s="1167">
        <v>0</v>
      </c>
      <c r="AD2317" s="1167">
        <v>87.5</v>
      </c>
      <c r="AF2317" s="1167">
        <v>40</v>
      </c>
      <c r="AI2317" s="1167">
        <v>1000</v>
      </c>
      <c r="BK2317" s="1167">
        <v>2314</v>
      </c>
    </row>
    <row r="2318" spans="1:63" s="1167" customFormat="1" ht="13.5" customHeight="1">
      <c r="A2318" s="1218">
        <v>44329</v>
      </c>
      <c r="B2318" s="1167" t="s">
        <v>496</v>
      </c>
      <c r="C2318" s="1167" t="s">
        <v>852</v>
      </c>
      <c r="D2318" s="1167">
        <v>42</v>
      </c>
      <c r="E2318" s="1167">
        <v>42</v>
      </c>
      <c r="H2318" s="1167">
        <v>0.4</v>
      </c>
      <c r="J2318" s="1167">
        <v>16.8</v>
      </c>
      <c r="M2318" s="1167">
        <v>0.8</v>
      </c>
      <c r="O2318" s="1167">
        <v>33.6</v>
      </c>
      <c r="R2318" s="1167">
        <v>0.8</v>
      </c>
      <c r="T2318" s="1167">
        <v>33.6</v>
      </c>
      <c r="U2318" s="1167">
        <v>0</v>
      </c>
      <c r="V2318" s="1167">
        <v>0</v>
      </c>
      <c r="W2318" s="1167">
        <v>2</v>
      </c>
      <c r="X2318" s="1167">
        <v>0</v>
      </c>
      <c r="Y2318" s="1167">
        <v>84</v>
      </c>
      <c r="Z2318" s="1167">
        <v>0</v>
      </c>
      <c r="AA2318" s="1167">
        <v>0</v>
      </c>
      <c r="AB2318" s="1167">
        <v>15.3</v>
      </c>
      <c r="AC2318" s="1167">
        <v>0</v>
      </c>
      <c r="AD2318" s="1167">
        <v>642.6</v>
      </c>
      <c r="AI2318" s="1167">
        <v>0</v>
      </c>
      <c r="BK2318" s="1167">
        <v>2315</v>
      </c>
    </row>
    <row r="2319" spans="1:63" s="1167" customFormat="1" ht="13.5" customHeight="1">
      <c r="A2319" s="1218">
        <v>44329</v>
      </c>
      <c r="B2319" s="1167" t="s">
        <v>43</v>
      </c>
      <c r="C2319" s="1167" t="s">
        <v>66</v>
      </c>
      <c r="D2319" s="1167">
        <v>3.5</v>
      </c>
      <c r="E2319" s="1167">
        <v>3.5</v>
      </c>
      <c r="H2319" s="1167">
        <v>1</v>
      </c>
      <c r="J2319" s="1167">
        <v>3.5</v>
      </c>
      <c r="M2319" s="1167">
        <v>1</v>
      </c>
      <c r="O2319" s="1167">
        <v>3.5</v>
      </c>
      <c r="P2319" s="1167" t="s">
        <v>883</v>
      </c>
      <c r="R2319" s="1167">
        <v>1</v>
      </c>
      <c r="T2319" s="1167">
        <v>3.5</v>
      </c>
      <c r="U2319" s="1167">
        <v>0</v>
      </c>
      <c r="W2319" s="1167">
        <v>3</v>
      </c>
      <c r="X2319" s="1167">
        <v>0</v>
      </c>
      <c r="Y2319" s="1167">
        <v>10.5</v>
      </c>
      <c r="Z2319" s="1167">
        <v>0</v>
      </c>
      <c r="AA2319" s="1167">
        <v>0</v>
      </c>
      <c r="AB2319" s="1167">
        <v>32</v>
      </c>
      <c r="AC2319" s="1167">
        <v>0</v>
      </c>
      <c r="AD2319" s="1167">
        <v>112</v>
      </c>
      <c r="AI2319" s="1167">
        <v>0</v>
      </c>
      <c r="BK2319" s="1167">
        <v>2316</v>
      </c>
    </row>
    <row r="2320" spans="1:63" s="1167" customFormat="1" ht="13.5" customHeight="1">
      <c r="A2320" s="1218">
        <v>44329</v>
      </c>
      <c r="B2320" s="1167" t="s">
        <v>618</v>
      </c>
      <c r="C2320" s="1167" t="s">
        <v>66</v>
      </c>
      <c r="D2320" s="1167">
        <v>35</v>
      </c>
      <c r="E2320" s="1167">
        <v>35</v>
      </c>
      <c r="H2320" s="1167">
        <v>0.3</v>
      </c>
      <c r="J2320" s="1167">
        <v>10.5</v>
      </c>
      <c r="M2320" s="1167">
        <v>0.6</v>
      </c>
      <c r="O2320" s="1167">
        <v>21</v>
      </c>
      <c r="R2320" s="1167">
        <v>0.6</v>
      </c>
      <c r="T2320" s="1167">
        <v>21</v>
      </c>
      <c r="U2320" s="1167">
        <v>0</v>
      </c>
      <c r="V2320" s="1167">
        <v>0</v>
      </c>
      <c r="W2320" s="1167">
        <v>1.5</v>
      </c>
      <c r="X2320" s="1167">
        <v>0</v>
      </c>
      <c r="Y2320" s="1167">
        <v>52.5</v>
      </c>
      <c r="Z2320" s="1167">
        <v>0</v>
      </c>
      <c r="AA2320" s="1167">
        <v>0</v>
      </c>
      <c r="AB2320" s="1167">
        <v>3.8000000000000007</v>
      </c>
      <c r="AC2320" s="1167">
        <v>0</v>
      </c>
      <c r="AD2320" s="1167">
        <v>133.00000000000003</v>
      </c>
      <c r="AI2320" s="1167">
        <v>0</v>
      </c>
      <c r="BK2320" s="1167">
        <v>2317</v>
      </c>
    </row>
    <row r="2321" spans="1:63" s="1167" customFormat="1" ht="13.5" customHeight="1">
      <c r="A2321" s="1218">
        <v>44329</v>
      </c>
      <c r="B2321" s="1167" t="s">
        <v>44</v>
      </c>
      <c r="C2321" s="1167" t="s">
        <v>66</v>
      </c>
      <c r="D2321" s="1167">
        <v>20</v>
      </c>
      <c r="E2321" s="1167">
        <v>20</v>
      </c>
      <c r="H2321" s="1167">
        <v>0.3</v>
      </c>
      <c r="J2321" s="1167">
        <v>6</v>
      </c>
      <c r="M2321" s="1167">
        <v>0.6</v>
      </c>
      <c r="O2321" s="1167">
        <v>12</v>
      </c>
      <c r="Q2321" s="1167" t="s">
        <v>884</v>
      </c>
      <c r="R2321" s="1167">
        <v>0.6</v>
      </c>
      <c r="T2321" s="1167">
        <v>12</v>
      </c>
      <c r="V2321" s="1167">
        <v>0</v>
      </c>
      <c r="W2321" s="1167">
        <v>1.5</v>
      </c>
      <c r="X2321" s="1167">
        <v>0</v>
      </c>
      <c r="Y2321" s="1167">
        <v>30</v>
      </c>
      <c r="Z2321" s="1167">
        <v>0</v>
      </c>
      <c r="AA2321" s="1167">
        <v>0</v>
      </c>
      <c r="AB2321" s="1167">
        <v>3.8000000000000007</v>
      </c>
      <c r="AC2321" s="1167">
        <v>0</v>
      </c>
      <c r="AD2321" s="1167">
        <v>76.000000000000014</v>
      </c>
      <c r="AI2321" s="1167">
        <v>0</v>
      </c>
      <c r="BK2321" s="1167">
        <v>2318</v>
      </c>
    </row>
    <row r="2322" spans="1:63" s="1167" customFormat="1" ht="13.5" customHeight="1">
      <c r="A2322" s="1218">
        <v>44329</v>
      </c>
      <c r="B2322" s="1167" t="s">
        <v>593</v>
      </c>
      <c r="C2322" s="1167" t="s">
        <v>389</v>
      </c>
      <c r="D2322" s="1167">
        <v>22</v>
      </c>
      <c r="E2322" s="1167">
        <v>22</v>
      </c>
      <c r="H2322" s="1167">
        <v>1</v>
      </c>
      <c r="J2322" s="1167">
        <v>22</v>
      </c>
      <c r="M2322" s="1167">
        <v>1</v>
      </c>
      <c r="O2322" s="1167">
        <v>22</v>
      </c>
      <c r="R2322" s="1167">
        <v>3</v>
      </c>
      <c r="T2322" s="1167">
        <v>66</v>
      </c>
      <c r="U2322" s="1167">
        <v>0</v>
      </c>
      <c r="V2322" s="1167">
        <v>0</v>
      </c>
      <c r="W2322" s="1167">
        <v>5</v>
      </c>
      <c r="X2322" s="1167">
        <v>0</v>
      </c>
      <c r="Y2322" s="1167">
        <v>110</v>
      </c>
      <c r="Z2322" s="1167">
        <v>0</v>
      </c>
      <c r="AA2322" s="1167">
        <v>0</v>
      </c>
      <c r="AB2322" s="1167">
        <v>16.5</v>
      </c>
      <c r="AC2322" s="1167">
        <v>0</v>
      </c>
      <c r="AD2322" s="1167">
        <v>363</v>
      </c>
      <c r="AI2322" s="1167">
        <v>0</v>
      </c>
      <c r="BK2322" s="1167">
        <v>2319</v>
      </c>
    </row>
    <row r="2323" spans="1:63" s="1167" customFormat="1" ht="13.5" customHeight="1">
      <c r="A2323" s="1218">
        <v>44329</v>
      </c>
      <c r="B2323" s="1167" t="s">
        <v>45</v>
      </c>
      <c r="C2323" s="1167" t="s">
        <v>66</v>
      </c>
      <c r="D2323" s="1167">
        <v>130</v>
      </c>
      <c r="E2323" s="1167">
        <v>90</v>
      </c>
      <c r="F2323" s="1167" t="s">
        <v>885</v>
      </c>
      <c r="G2323" s="1167" t="s">
        <v>886</v>
      </c>
      <c r="J2323" s="1167">
        <v>0</v>
      </c>
      <c r="M2323" s="1167">
        <v>0.1</v>
      </c>
      <c r="O2323" s="1167">
        <v>9</v>
      </c>
      <c r="R2323" s="1167">
        <v>0.1</v>
      </c>
      <c r="T2323" s="1167">
        <v>9</v>
      </c>
      <c r="U2323" s="1167">
        <v>0</v>
      </c>
      <c r="V2323" s="1167">
        <v>0</v>
      </c>
      <c r="W2323" s="1167">
        <v>0.2</v>
      </c>
      <c r="X2323" s="1167">
        <v>0</v>
      </c>
      <c r="Y2323" s="1167">
        <v>18</v>
      </c>
      <c r="Z2323" s="1167">
        <v>0</v>
      </c>
      <c r="AA2323" s="1167">
        <v>0</v>
      </c>
      <c r="AB2323" s="1167">
        <v>1.5999999999999979</v>
      </c>
      <c r="AC2323" s="1167">
        <v>0</v>
      </c>
      <c r="AD2323" s="1167">
        <v>143.9999999999998</v>
      </c>
      <c r="AI2323" s="1167">
        <v>0</v>
      </c>
      <c r="BK2323" s="1167">
        <v>2320</v>
      </c>
    </row>
    <row r="2324" spans="1:63" s="1167" customFormat="1" ht="13.5" customHeight="1">
      <c r="A2324" s="1218">
        <v>44329</v>
      </c>
      <c r="B2324" s="1167" t="s">
        <v>46</v>
      </c>
      <c r="C2324" s="1167" t="s">
        <v>66</v>
      </c>
      <c r="D2324" s="1167">
        <v>35</v>
      </c>
      <c r="E2324" s="1167">
        <v>35</v>
      </c>
      <c r="H2324" s="1167">
        <v>0.1</v>
      </c>
      <c r="J2324" s="1167">
        <v>3.5</v>
      </c>
      <c r="M2324" s="1167">
        <v>0.2</v>
      </c>
      <c r="O2324" s="1167">
        <v>7</v>
      </c>
      <c r="R2324" s="1167">
        <v>0.2</v>
      </c>
      <c r="T2324" s="1167">
        <v>7</v>
      </c>
      <c r="U2324" s="1167">
        <v>0</v>
      </c>
      <c r="V2324" s="1167">
        <v>0</v>
      </c>
      <c r="W2324" s="1167">
        <v>0.5</v>
      </c>
      <c r="X2324" s="1167">
        <v>0</v>
      </c>
      <c r="Y2324" s="1167">
        <v>17.5</v>
      </c>
      <c r="Z2324" s="1167">
        <v>0</v>
      </c>
      <c r="AA2324" s="1167">
        <v>0</v>
      </c>
      <c r="AB2324" s="1167">
        <v>4.3</v>
      </c>
      <c r="AC2324" s="1167">
        <v>0</v>
      </c>
      <c r="AD2324" s="1167">
        <v>150.5</v>
      </c>
      <c r="AI2324" s="1167">
        <v>0</v>
      </c>
      <c r="BK2324" s="1167">
        <v>2321</v>
      </c>
    </row>
    <row r="2325" spans="1:63" s="1167" customFormat="1" ht="13.5" customHeight="1">
      <c r="A2325" s="1218">
        <v>44329</v>
      </c>
      <c r="B2325" s="1167" t="s">
        <v>47</v>
      </c>
      <c r="C2325" s="1167" t="s">
        <v>66</v>
      </c>
      <c r="D2325" s="1167">
        <v>17</v>
      </c>
      <c r="E2325" s="1167">
        <v>17</v>
      </c>
      <c r="J2325" s="1167">
        <v>0</v>
      </c>
      <c r="O2325" s="1167">
        <v>0</v>
      </c>
      <c r="T2325" s="1167">
        <v>0</v>
      </c>
      <c r="U2325" s="1167">
        <v>0</v>
      </c>
      <c r="V2325" s="1167">
        <v>0</v>
      </c>
      <c r="W2325" s="1167">
        <v>0</v>
      </c>
      <c r="X2325" s="1167">
        <v>0</v>
      </c>
      <c r="Y2325" s="1167">
        <v>0</v>
      </c>
      <c r="Z2325" s="1167">
        <v>0</v>
      </c>
      <c r="AA2325" s="1167">
        <v>0</v>
      </c>
      <c r="AB2325" s="1167">
        <v>0</v>
      </c>
      <c r="AC2325" s="1167">
        <v>0</v>
      </c>
      <c r="AD2325" s="1167">
        <v>0</v>
      </c>
      <c r="AI2325" s="1167">
        <v>0</v>
      </c>
      <c r="BK2325" s="1167">
        <v>2322</v>
      </c>
    </row>
    <row r="2326" spans="1:63" s="1167" customFormat="1" ht="13.5" customHeight="1">
      <c r="A2326" s="1218">
        <v>44329</v>
      </c>
      <c r="B2326" s="1167" t="s">
        <v>48</v>
      </c>
      <c r="C2326" s="1167" t="s">
        <v>389</v>
      </c>
      <c r="D2326" s="1167">
        <v>23</v>
      </c>
      <c r="E2326" s="1167">
        <v>23</v>
      </c>
      <c r="H2326" s="1167">
        <v>0.3</v>
      </c>
      <c r="J2326" s="1167">
        <v>6.8999999999999995</v>
      </c>
      <c r="M2326" s="1167">
        <v>0.6</v>
      </c>
      <c r="O2326" s="1167">
        <v>13.799999999999999</v>
      </c>
      <c r="R2326" s="1167">
        <v>0.6</v>
      </c>
      <c r="T2326" s="1167">
        <v>13.799999999999999</v>
      </c>
      <c r="U2326" s="1167">
        <v>0</v>
      </c>
      <c r="V2326" s="1167">
        <v>0</v>
      </c>
      <c r="W2326" s="1167">
        <v>1.5</v>
      </c>
      <c r="X2326" s="1167">
        <v>0</v>
      </c>
      <c r="Y2326" s="1167">
        <v>34.5</v>
      </c>
      <c r="Z2326" s="1167">
        <v>0</v>
      </c>
      <c r="AA2326" s="1167">
        <v>0</v>
      </c>
      <c r="AB2326" s="1167">
        <v>17.5</v>
      </c>
      <c r="AC2326" s="1167">
        <v>0</v>
      </c>
      <c r="AD2326" s="1167">
        <v>402.5</v>
      </c>
      <c r="AI2326" s="1167">
        <v>0</v>
      </c>
      <c r="BK2326" s="1167">
        <v>2323</v>
      </c>
    </row>
    <row r="2327" spans="1:63" s="1167" customFormat="1" ht="13.5" customHeight="1">
      <c r="A2327" s="1218">
        <v>44329</v>
      </c>
      <c r="B2327" s="1167" t="s">
        <v>164</v>
      </c>
      <c r="C2327" s="1167" t="s">
        <v>66</v>
      </c>
      <c r="D2327" s="1167">
        <v>80</v>
      </c>
      <c r="E2327" s="1167">
        <v>80</v>
      </c>
      <c r="H2327" s="1167">
        <v>0.2</v>
      </c>
      <c r="J2327" s="1167">
        <v>16</v>
      </c>
      <c r="M2327" s="1167">
        <v>0.2</v>
      </c>
      <c r="O2327" s="1167">
        <v>16</v>
      </c>
      <c r="R2327" s="1167">
        <v>0.2</v>
      </c>
      <c r="T2327" s="1167">
        <v>16</v>
      </c>
      <c r="U2327" s="1167">
        <v>0</v>
      </c>
      <c r="V2327" s="1167">
        <v>0</v>
      </c>
      <c r="W2327" s="1167">
        <v>0.60000000000000009</v>
      </c>
      <c r="X2327" s="1167">
        <v>0</v>
      </c>
      <c r="Y2327" s="1167">
        <v>48</v>
      </c>
      <c r="Z2327" s="1167">
        <v>0</v>
      </c>
      <c r="AA2327" s="1167">
        <v>0</v>
      </c>
      <c r="AB2327" s="1167">
        <v>2.5000000000000058</v>
      </c>
      <c r="AC2327" s="1167">
        <v>0</v>
      </c>
      <c r="AD2327" s="1167">
        <v>200.00000000000045</v>
      </c>
      <c r="AI2327" s="1167">
        <v>0</v>
      </c>
      <c r="BK2327" s="1167">
        <v>2324</v>
      </c>
    </row>
    <row r="2328" spans="1:63" s="1167" customFormat="1" ht="13.5" customHeight="1">
      <c r="A2328" s="1218">
        <v>44329</v>
      </c>
      <c r="B2328" s="1167" t="s">
        <v>49</v>
      </c>
      <c r="C2328" s="1167" t="s">
        <v>66</v>
      </c>
      <c r="D2328" s="1167">
        <v>40</v>
      </c>
      <c r="E2328" s="1167">
        <v>40</v>
      </c>
      <c r="H2328" s="1167">
        <v>0.2</v>
      </c>
      <c r="J2328" s="1167">
        <v>8</v>
      </c>
      <c r="M2328" s="1167">
        <v>0.2</v>
      </c>
      <c r="O2328" s="1167">
        <v>8</v>
      </c>
      <c r="R2328" s="1167">
        <v>0.2</v>
      </c>
      <c r="T2328" s="1167">
        <v>8</v>
      </c>
      <c r="U2328" s="1167">
        <v>0</v>
      </c>
      <c r="V2328" s="1167">
        <v>0</v>
      </c>
      <c r="W2328" s="1167">
        <v>0.60000000000000009</v>
      </c>
      <c r="X2328" s="1167">
        <v>0</v>
      </c>
      <c r="Y2328" s="1167">
        <v>24</v>
      </c>
      <c r="Z2328" s="1167">
        <v>0</v>
      </c>
      <c r="AA2328" s="1167">
        <v>0</v>
      </c>
      <c r="AB2328" s="1167">
        <v>19.499999999999979</v>
      </c>
      <c r="AC2328" s="1167">
        <v>0</v>
      </c>
      <c r="AD2328" s="1167">
        <v>779.99999999999909</v>
      </c>
      <c r="AI2328" s="1167">
        <v>0</v>
      </c>
      <c r="BK2328" s="1167">
        <v>2325</v>
      </c>
    </row>
    <row r="2329" spans="1:63" s="1167" customFormat="1" ht="13.5" customHeight="1">
      <c r="A2329" s="1218">
        <v>44329</v>
      </c>
      <c r="B2329" s="1167" t="s">
        <v>373</v>
      </c>
      <c r="C2329" s="1167" t="s">
        <v>66</v>
      </c>
      <c r="D2329" s="1167">
        <v>43</v>
      </c>
      <c r="E2329" s="1167">
        <v>43</v>
      </c>
      <c r="H2329" s="1167">
        <v>1</v>
      </c>
      <c r="J2329" s="1167">
        <v>43</v>
      </c>
      <c r="M2329" s="1167">
        <v>1</v>
      </c>
      <c r="O2329" s="1167">
        <v>43</v>
      </c>
      <c r="R2329" s="1167">
        <v>1</v>
      </c>
      <c r="T2329" s="1167">
        <v>43</v>
      </c>
      <c r="U2329" s="1167">
        <v>0</v>
      </c>
      <c r="V2329" s="1167">
        <v>0</v>
      </c>
      <c r="W2329" s="1167">
        <v>3</v>
      </c>
      <c r="X2329" s="1167">
        <v>0</v>
      </c>
      <c r="Y2329" s="1167">
        <v>129</v>
      </c>
      <c r="Z2329" s="1167">
        <v>0</v>
      </c>
      <c r="AA2329" s="1167">
        <v>0</v>
      </c>
      <c r="AB2329" s="1167">
        <v>15.3</v>
      </c>
      <c r="AC2329" s="1167">
        <v>0</v>
      </c>
      <c r="AD2329" s="1167">
        <v>657.9</v>
      </c>
      <c r="AE2329" s="1167">
        <v>0</v>
      </c>
      <c r="AF2329" s="1167">
        <v>0</v>
      </c>
      <c r="AH2329" s="1167">
        <v>0</v>
      </c>
      <c r="AI2329" s="1167">
        <v>0</v>
      </c>
      <c r="BK2329" s="1167">
        <v>2326</v>
      </c>
    </row>
    <row r="2330" spans="1:63" s="1167" customFormat="1" ht="13.5" customHeight="1">
      <c r="A2330" s="1218">
        <v>44329</v>
      </c>
      <c r="B2330" s="1167" t="s">
        <v>853</v>
      </c>
      <c r="C2330" s="1167" t="s">
        <v>66</v>
      </c>
      <c r="D2330" s="1167">
        <v>30</v>
      </c>
      <c r="E2330" s="1167">
        <v>6</v>
      </c>
      <c r="H2330" s="1167">
        <v>0.5</v>
      </c>
      <c r="J2330" s="1167">
        <v>3</v>
      </c>
      <c r="M2330" s="1167">
        <v>0.5</v>
      </c>
      <c r="O2330" s="1167">
        <v>3</v>
      </c>
      <c r="R2330" s="1167">
        <v>0.5</v>
      </c>
      <c r="T2330" s="1167">
        <v>3</v>
      </c>
      <c r="V2330" s="1167">
        <v>0</v>
      </c>
      <c r="W2330" s="1167">
        <v>1.5</v>
      </c>
      <c r="X2330" s="1167">
        <v>0</v>
      </c>
      <c r="Y2330" s="1167">
        <v>9</v>
      </c>
      <c r="Z2330" s="1167">
        <v>0</v>
      </c>
      <c r="AA2330" s="1167">
        <v>0</v>
      </c>
      <c r="AB2330" s="1167">
        <v>6.5</v>
      </c>
      <c r="AC2330" s="1167">
        <v>0</v>
      </c>
      <c r="AD2330" s="1167">
        <v>39</v>
      </c>
      <c r="AE2330" s="1167">
        <v>0</v>
      </c>
      <c r="AF2330" s="1167">
        <v>0</v>
      </c>
      <c r="AH2330" s="1167">
        <v>0</v>
      </c>
      <c r="AI2330" s="1167">
        <v>0</v>
      </c>
      <c r="BK2330" s="1167">
        <v>2327</v>
      </c>
    </row>
    <row r="2331" spans="1:63" s="1167" customFormat="1" ht="13.5" customHeight="1">
      <c r="A2331" s="1218">
        <v>44329</v>
      </c>
      <c r="B2331" s="1167" t="s">
        <v>176</v>
      </c>
      <c r="C2331" s="1167" t="s">
        <v>389</v>
      </c>
      <c r="D2331" s="1167">
        <v>9</v>
      </c>
      <c r="E2331" s="1167">
        <v>9</v>
      </c>
      <c r="H2331" s="1167">
        <v>0.5</v>
      </c>
      <c r="J2331" s="1167">
        <v>4.5</v>
      </c>
      <c r="K2331" s="1167" t="s">
        <v>887</v>
      </c>
      <c r="M2331" s="1167">
        <v>0.8</v>
      </c>
      <c r="O2331" s="1167">
        <v>7.2</v>
      </c>
      <c r="R2331" s="1167">
        <v>0.7</v>
      </c>
      <c r="T2331" s="1167">
        <v>6.3</v>
      </c>
      <c r="U2331" s="1167">
        <v>0</v>
      </c>
      <c r="V2331" s="1167">
        <v>0</v>
      </c>
      <c r="W2331" s="1167">
        <v>2</v>
      </c>
      <c r="X2331" s="1167">
        <v>0</v>
      </c>
      <c r="Y2331" s="1167">
        <v>18</v>
      </c>
      <c r="Z2331" s="1167">
        <v>0</v>
      </c>
      <c r="AA2331" s="1167">
        <v>0</v>
      </c>
      <c r="AB2331" s="1167">
        <v>4</v>
      </c>
      <c r="AC2331" s="1167">
        <v>0</v>
      </c>
      <c r="AD2331" s="1167">
        <v>36</v>
      </c>
      <c r="AE2331" s="1167">
        <v>0</v>
      </c>
      <c r="AF2331" s="1167">
        <v>0</v>
      </c>
      <c r="AH2331" s="1167">
        <v>0</v>
      </c>
      <c r="AI2331" s="1167">
        <v>0</v>
      </c>
      <c r="BK2331" s="1167">
        <v>2328</v>
      </c>
    </row>
    <row r="2332" spans="1:63" s="1167" customFormat="1" ht="13.5" customHeight="1">
      <c r="A2332" s="1218">
        <v>44329</v>
      </c>
      <c r="B2332" s="1167" t="s">
        <v>158</v>
      </c>
      <c r="C2332" s="1167" t="s">
        <v>66</v>
      </c>
      <c r="D2332" s="1167">
        <v>30</v>
      </c>
      <c r="E2332" s="1167">
        <v>30</v>
      </c>
      <c r="H2332" s="1167">
        <v>0.5</v>
      </c>
      <c r="J2332" s="1167">
        <v>15</v>
      </c>
      <c r="M2332" s="1167">
        <v>0.5</v>
      </c>
      <c r="O2332" s="1167">
        <v>15</v>
      </c>
      <c r="R2332" s="1167">
        <v>0.5</v>
      </c>
      <c r="T2332" s="1167">
        <v>15</v>
      </c>
      <c r="U2332" s="1167">
        <v>0</v>
      </c>
      <c r="V2332" s="1167">
        <v>0</v>
      </c>
      <c r="W2332" s="1167">
        <v>1.5</v>
      </c>
      <c r="X2332" s="1167">
        <v>0</v>
      </c>
      <c r="Y2332" s="1167">
        <v>45</v>
      </c>
      <c r="Z2332" s="1167">
        <v>0</v>
      </c>
      <c r="AA2332" s="1167">
        <v>0</v>
      </c>
      <c r="AB2332" s="1167">
        <v>1.5</v>
      </c>
      <c r="AC2332" s="1167">
        <v>0</v>
      </c>
      <c r="AD2332" s="1167">
        <v>45</v>
      </c>
      <c r="AE2332" s="1167">
        <v>0</v>
      </c>
      <c r="AF2332" s="1167">
        <v>0</v>
      </c>
      <c r="AH2332" s="1167">
        <v>0</v>
      </c>
      <c r="AI2332" s="1167">
        <v>0</v>
      </c>
      <c r="BK2332" s="1167">
        <v>2329</v>
      </c>
    </row>
    <row r="2333" spans="1:63" s="1167" customFormat="1" ht="13.5" customHeight="1">
      <c r="A2333" s="1218">
        <v>44329</v>
      </c>
      <c r="B2333" s="1167" t="s">
        <v>166</v>
      </c>
      <c r="C2333" s="1167" t="s">
        <v>66</v>
      </c>
      <c r="D2333" s="1167">
        <v>30</v>
      </c>
      <c r="E2333" s="1167">
        <v>30</v>
      </c>
      <c r="H2333" s="1167">
        <v>0.1</v>
      </c>
      <c r="J2333" s="1167">
        <v>3</v>
      </c>
      <c r="M2333" s="1167">
        <v>0.2</v>
      </c>
      <c r="O2333" s="1167">
        <v>6</v>
      </c>
      <c r="R2333" s="1167">
        <v>0.2</v>
      </c>
      <c r="T2333" s="1167">
        <v>6</v>
      </c>
      <c r="U2333" s="1167">
        <v>0</v>
      </c>
      <c r="V2333" s="1167">
        <v>0</v>
      </c>
      <c r="W2333" s="1167">
        <v>0.5</v>
      </c>
      <c r="X2333" s="1167">
        <v>0</v>
      </c>
      <c r="Y2333" s="1167">
        <v>15</v>
      </c>
      <c r="Z2333" s="1167">
        <v>0</v>
      </c>
      <c r="AA2333" s="1167">
        <v>0</v>
      </c>
      <c r="AB2333" s="1167">
        <v>3.2999999999999972</v>
      </c>
      <c r="AC2333" s="1167">
        <v>0</v>
      </c>
      <c r="AD2333" s="1167">
        <v>98.999999999999915</v>
      </c>
      <c r="AE2333" s="1167">
        <v>0</v>
      </c>
      <c r="AF2333" s="1167">
        <v>0</v>
      </c>
      <c r="AH2333" s="1167">
        <v>0</v>
      </c>
      <c r="AI2333" s="1167">
        <v>0</v>
      </c>
      <c r="BK2333" s="1167">
        <v>2330</v>
      </c>
    </row>
    <row r="2334" spans="1:63" s="1167" customFormat="1" ht="13.5" customHeight="1">
      <c r="A2334" s="1218">
        <v>44329</v>
      </c>
      <c r="B2334" s="1167" t="s">
        <v>145</v>
      </c>
      <c r="C2334" s="1167" t="s">
        <v>389</v>
      </c>
      <c r="D2334" s="1167">
        <v>16</v>
      </c>
      <c r="E2334" s="1167">
        <v>16</v>
      </c>
      <c r="H2334" s="1167">
        <v>1</v>
      </c>
      <c r="J2334" s="1167">
        <v>16</v>
      </c>
      <c r="M2334" s="1167">
        <v>1</v>
      </c>
      <c r="O2334" s="1167">
        <v>16</v>
      </c>
      <c r="R2334" s="1167">
        <v>1</v>
      </c>
      <c r="T2334" s="1167">
        <v>16</v>
      </c>
      <c r="U2334" s="1167">
        <v>0</v>
      </c>
      <c r="V2334" s="1167">
        <v>0</v>
      </c>
      <c r="W2334" s="1167">
        <v>3</v>
      </c>
      <c r="X2334" s="1167">
        <v>0</v>
      </c>
      <c r="Y2334" s="1167">
        <v>48</v>
      </c>
      <c r="Z2334" s="1167">
        <v>0</v>
      </c>
      <c r="AA2334" s="1167">
        <v>0</v>
      </c>
      <c r="AB2334" s="1167">
        <v>10</v>
      </c>
      <c r="AC2334" s="1167">
        <v>0</v>
      </c>
      <c r="AD2334" s="1167">
        <v>160</v>
      </c>
      <c r="AE2334" s="1167">
        <v>0</v>
      </c>
      <c r="AF2334" s="1167">
        <v>0</v>
      </c>
      <c r="AH2334" s="1167">
        <v>0</v>
      </c>
      <c r="AI2334" s="1167">
        <v>0</v>
      </c>
      <c r="BK2334" s="1167">
        <v>2331</v>
      </c>
    </row>
    <row r="2335" spans="1:63" s="1167" customFormat="1" ht="13.5" customHeight="1">
      <c r="A2335" s="1218">
        <v>44329</v>
      </c>
      <c r="B2335" s="1167" t="s">
        <v>136</v>
      </c>
      <c r="C2335" s="1167" t="s">
        <v>66</v>
      </c>
      <c r="D2335" s="1167">
        <v>120</v>
      </c>
      <c r="E2335" s="1167">
        <v>120</v>
      </c>
      <c r="H2335" s="1167">
        <v>5</v>
      </c>
      <c r="J2335" s="1167">
        <v>600</v>
      </c>
      <c r="O2335" s="1167">
        <v>0</v>
      </c>
      <c r="P2335" s="1167" t="s">
        <v>883</v>
      </c>
      <c r="T2335" s="1167">
        <v>0</v>
      </c>
      <c r="U2335" s="1167">
        <v>0</v>
      </c>
      <c r="V2335" s="1167">
        <v>0</v>
      </c>
      <c r="W2335" s="1167">
        <v>5</v>
      </c>
      <c r="X2335" s="1167">
        <v>0</v>
      </c>
      <c r="Y2335" s="1167">
        <v>600</v>
      </c>
      <c r="Z2335" s="1167">
        <v>0</v>
      </c>
      <c r="AA2335" s="1167">
        <v>0</v>
      </c>
      <c r="AB2335" s="1167">
        <v>19.5</v>
      </c>
      <c r="AC2335" s="1167">
        <v>0</v>
      </c>
      <c r="AD2335" s="1167">
        <v>2340</v>
      </c>
      <c r="AE2335" s="1167">
        <v>0</v>
      </c>
      <c r="AF2335" s="1167">
        <v>0</v>
      </c>
      <c r="AH2335" s="1167">
        <v>0</v>
      </c>
      <c r="AI2335" s="1167">
        <v>0</v>
      </c>
      <c r="BK2335" s="1167">
        <v>2332</v>
      </c>
    </row>
    <row r="2336" spans="1:63" s="1167" customFormat="1" ht="13.5" customHeight="1">
      <c r="A2336" s="1218">
        <v>44329</v>
      </c>
      <c r="B2336" s="1167" t="s">
        <v>183</v>
      </c>
      <c r="C2336" s="1167" t="s">
        <v>66</v>
      </c>
      <c r="D2336" s="1167">
        <v>30</v>
      </c>
      <c r="E2336" s="1167">
        <v>30</v>
      </c>
      <c r="H2336" s="1167">
        <v>0.1</v>
      </c>
      <c r="J2336" s="1167">
        <v>3</v>
      </c>
      <c r="M2336" s="1167">
        <v>0.2</v>
      </c>
      <c r="O2336" s="1167">
        <v>6</v>
      </c>
      <c r="R2336" s="1167">
        <v>0.2</v>
      </c>
      <c r="T2336" s="1167">
        <v>6</v>
      </c>
      <c r="U2336" s="1167">
        <v>0</v>
      </c>
      <c r="V2336" s="1167">
        <v>0</v>
      </c>
      <c r="W2336" s="1167">
        <v>0.5</v>
      </c>
      <c r="X2336" s="1167">
        <v>0</v>
      </c>
      <c r="Y2336" s="1167">
        <v>15</v>
      </c>
      <c r="Z2336" s="1167">
        <v>0</v>
      </c>
      <c r="AA2336" s="1167">
        <v>0</v>
      </c>
      <c r="AB2336" s="1167">
        <v>19.8</v>
      </c>
      <c r="AC2336" s="1167">
        <v>0</v>
      </c>
      <c r="AD2336" s="1167">
        <v>594</v>
      </c>
      <c r="AE2336" s="1167">
        <v>0</v>
      </c>
      <c r="AF2336" s="1167">
        <v>0</v>
      </c>
      <c r="AH2336" s="1167">
        <v>0</v>
      </c>
      <c r="AI2336" s="1167">
        <v>0</v>
      </c>
      <c r="BK2336" s="1167">
        <v>2333</v>
      </c>
    </row>
    <row r="2337" spans="1:63" s="1167" customFormat="1" ht="13.5" customHeight="1">
      <c r="A2337" s="1218">
        <v>44329</v>
      </c>
      <c r="B2337" s="1167" t="s">
        <v>142</v>
      </c>
      <c r="C2337" s="1167" t="s">
        <v>66</v>
      </c>
      <c r="D2337" s="1167">
        <v>35</v>
      </c>
      <c r="E2337" s="1167">
        <v>35</v>
      </c>
      <c r="H2337" s="1167">
        <v>0.1</v>
      </c>
      <c r="J2337" s="1167">
        <v>3.5</v>
      </c>
      <c r="M2337" s="1167">
        <v>0.2</v>
      </c>
      <c r="O2337" s="1167">
        <v>7</v>
      </c>
      <c r="R2337" s="1167">
        <v>0.2</v>
      </c>
      <c r="T2337" s="1167">
        <v>7</v>
      </c>
      <c r="U2337" s="1167">
        <v>0</v>
      </c>
      <c r="V2337" s="1167">
        <v>0</v>
      </c>
      <c r="W2337" s="1167">
        <v>0.5</v>
      </c>
      <c r="X2337" s="1167">
        <v>0</v>
      </c>
      <c r="Y2337" s="1167">
        <v>17.5</v>
      </c>
      <c r="Z2337" s="1167">
        <v>0</v>
      </c>
      <c r="AA2337" s="1167">
        <v>0</v>
      </c>
      <c r="AB2337" s="1167">
        <v>4.799999999999998</v>
      </c>
      <c r="AC2337" s="1167">
        <v>0</v>
      </c>
      <c r="AD2337" s="1167">
        <v>167.99999999999994</v>
      </c>
      <c r="AE2337" s="1167">
        <v>0</v>
      </c>
      <c r="AF2337" s="1167">
        <v>0</v>
      </c>
      <c r="AH2337" s="1167">
        <v>0</v>
      </c>
      <c r="AI2337" s="1167">
        <v>0</v>
      </c>
      <c r="BK2337" s="1167">
        <v>2334</v>
      </c>
    </row>
    <row r="2338" spans="1:63" s="1167" customFormat="1" ht="13.5" customHeight="1">
      <c r="A2338" s="1218">
        <v>44329</v>
      </c>
      <c r="B2338" s="1167" t="s">
        <v>51</v>
      </c>
      <c r="C2338" s="1167" t="s">
        <v>66</v>
      </c>
      <c r="D2338" s="1167">
        <v>100</v>
      </c>
      <c r="E2338" s="1167">
        <v>100</v>
      </c>
      <c r="H2338" s="1167">
        <v>0.5</v>
      </c>
      <c r="J2338" s="1167">
        <v>50</v>
      </c>
      <c r="O2338" s="1167">
        <v>0</v>
      </c>
      <c r="R2338" s="1167">
        <v>0.5</v>
      </c>
      <c r="T2338" s="1167">
        <v>50</v>
      </c>
      <c r="U2338" s="1167">
        <v>0</v>
      </c>
      <c r="V2338" s="1167">
        <v>0</v>
      </c>
      <c r="W2338" s="1167">
        <v>1</v>
      </c>
      <c r="X2338" s="1167">
        <v>0</v>
      </c>
      <c r="Y2338" s="1167">
        <v>100</v>
      </c>
      <c r="Z2338" s="1167">
        <v>0</v>
      </c>
      <c r="AA2338" s="1167">
        <v>0</v>
      </c>
      <c r="AB2338" s="1167">
        <v>9.3999999999999986</v>
      </c>
      <c r="AC2338" s="1167">
        <v>0</v>
      </c>
      <c r="AD2338" s="1167">
        <v>939.99999999999989</v>
      </c>
      <c r="AE2338" s="1167">
        <v>0</v>
      </c>
      <c r="AF2338" s="1167">
        <v>0</v>
      </c>
      <c r="AH2338" s="1167">
        <v>0</v>
      </c>
      <c r="AI2338" s="1167">
        <v>0</v>
      </c>
      <c r="BK2338" s="1167">
        <v>2335</v>
      </c>
    </row>
    <row r="2339" spans="1:63" s="1167" customFormat="1" ht="13.5" customHeight="1">
      <c r="A2339" s="1218">
        <v>44329</v>
      </c>
      <c r="B2339" s="1167" t="s">
        <v>935</v>
      </c>
      <c r="C2339" s="1167" t="s">
        <v>66</v>
      </c>
      <c r="D2339" s="1167">
        <v>50</v>
      </c>
      <c r="E2339" s="1167">
        <v>50</v>
      </c>
      <c r="H2339" s="1167">
        <v>0.3</v>
      </c>
      <c r="J2339" s="1167">
        <v>15</v>
      </c>
      <c r="M2339" s="1167">
        <v>0.6</v>
      </c>
      <c r="O2339" s="1167">
        <v>30</v>
      </c>
      <c r="R2339" s="1167">
        <v>0.6</v>
      </c>
      <c r="T2339" s="1167">
        <v>30</v>
      </c>
      <c r="U2339" s="1167">
        <v>0</v>
      </c>
      <c r="V2339" s="1167">
        <v>0</v>
      </c>
      <c r="W2339" s="1167">
        <v>1.5</v>
      </c>
      <c r="X2339" s="1167">
        <v>0</v>
      </c>
      <c r="Y2339" s="1167">
        <v>75</v>
      </c>
      <c r="Z2339" s="1167">
        <v>0</v>
      </c>
      <c r="AA2339" s="1167">
        <v>0</v>
      </c>
      <c r="AB2339" s="1167">
        <v>1.9000000000000004</v>
      </c>
      <c r="AC2339" s="1167">
        <v>0</v>
      </c>
      <c r="AD2339" s="1167">
        <v>95.000000000000014</v>
      </c>
      <c r="AE2339" s="1167">
        <v>0</v>
      </c>
      <c r="AF2339" s="1167">
        <v>0</v>
      </c>
      <c r="AH2339" s="1167">
        <v>0</v>
      </c>
      <c r="AI2339" s="1167">
        <v>0</v>
      </c>
      <c r="BK2339" s="1167">
        <v>2336</v>
      </c>
    </row>
    <row r="2340" spans="1:63" s="1167" customFormat="1" ht="13.5" customHeight="1">
      <c r="A2340" s="1218">
        <v>44329</v>
      </c>
      <c r="B2340" s="1167" t="s">
        <v>171</v>
      </c>
      <c r="C2340" s="1167" t="s">
        <v>66</v>
      </c>
      <c r="D2340" s="1167">
        <v>215</v>
      </c>
      <c r="E2340" s="1167">
        <v>215</v>
      </c>
      <c r="J2340" s="1167">
        <v>0</v>
      </c>
      <c r="L2340" s="1167">
        <v>6</v>
      </c>
      <c r="O2340" s="1167">
        <v>1290</v>
      </c>
      <c r="T2340" s="1167">
        <v>0</v>
      </c>
      <c r="U2340" s="1167">
        <v>0</v>
      </c>
      <c r="V2340" s="1167">
        <v>6</v>
      </c>
      <c r="W2340" s="1167">
        <v>0</v>
      </c>
      <c r="X2340" s="1167">
        <v>0</v>
      </c>
      <c r="Y2340" s="1167">
        <v>1290</v>
      </c>
      <c r="Z2340" s="1167">
        <v>0</v>
      </c>
      <c r="AA2340" s="1167">
        <v>0</v>
      </c>
      <c r="AB2340" s="1167">
        <v>0</v>
      </c>
      <c r="AC2340" s="1167">
        <v>0</v>
      </c>
      <c r="AD2340" s="1167">
        <v>0</v>
      </c>
      <c r="AE2340" s="1167">
        <v>0</v>
      </c>
      <c r="AF2340" s="1167">
        <v>6</v>
      </c>
      <c r="AG2340" s="1167">
        <v>0</v>
      </c>
      <c r="AH2340" s="1167">
        <v>0</v>
      </c>
      <c r="AI2340" s="1167">
        <v>1290</v>
      </c>
      <c r="BK2340" s="1167">
        <v>2337</v>
      </c>
    </row>
    <row r="2341" spans="1:63" s="1167" customFormat="1" ht="13.5" customHeight="1">
      <c r="A2341" s="1218">
        <v>44329</v>
      </c>
      <c r="B2341" s="1167" t="s">
        <v>132</v>
      </c>
      <c r="C2341" s="1167" t="s">
        <v>66</v>
      </c>
      <c r="D2341" s="1167">
        <v>70</v>
      </c>
      <c r="E2341" s="1167">
        <v>65</v>
      </c>
      <c r="J2341" s="1167">
        <v>0</v>
      </c>
      <c r="L2341" s="1167">
        <v>14</v>
      </c>
      <c r="O2341" s="1167">
        <v>910</v>
      </c>
      <c r="T2341" s="1167">
        <v>0</v>
      </c>
      <c r="U2341" s="1167">
        <v>0</v>
      </c>
      <c r="V2341" s="1167">
        <v>14</v>
      </c>
      <c r="W2341" s="1167">
        <v>0</v>
      </c>
      <c r="X2341" s="1167">
        <v>0</v>
      </c>
      <c r="Y2341" s="1167">
        <v>910</v>
      </c>
      <c r="Z2341" s="1167">
        <v>0</v>
      </c>
      <c r="AA2341" s="1167">
        <v>0</v>
      </c>
      <c r="AB2341" s="1167">
        <v>0</v>
      </c>
      <c r="AC2341" s="1167">
        <v>0</v>
      </c>
      <c r="AD2341" s="1167">
        <v>0</v>
      </c>
      <c r="AE2341" s="1167">
        <v>0</v>
      </c>
      <c r="AF2341" s="1167">
        <v>14</v>
      </c>
      <c r="AG2341" s="1167">
        <v>0</v>
      </c>
      <c r="AH2341" s="1167">
        <v>0</v>
      </c>
      <c r="AI2341" s="1167">
        <v>910</v>
      </c>
      <c r="BK2341" s="1167">
        <v>2338</v>
      </c>
    </row>
    <row r="2342" spans="1:63" s="1167" customFormat="1" ht="13.5" customHeight="1">
      <c r="A2342" s="1218">
        <v>44329</v>
      </c>
      <c r="B2342" s="1167" t="s">
        <v>67</v>
      </c>
      <c r="C2342" s="1167" t="s">
        <v>66</v>
      </c>
      <c r="D2342" s="1167">
        <v>30</v>
      </c>
      <c r="E2342" s="1167">
        <v>27</v>
      </c>
      <c r="J2342" s="1167">
        <v>0</v>
      </c>
      <c r="L2342" s="1167">
        <v>18</v>
      </c>
      <c r="O2342" s="1167">
        <v>486</v>
      </c>
      <c r="S2342" s="1167" t="s">
        <v>888</v>
      </c>
      <c r="T2342" s="1167">
        <v>0</v>
      </c>
      <c r="U2342" s="1167">
        <v>0</v>
      </c>
      <c r="V2342" s="1167">
        <v>18</v>
      </c>
      <c r="W2342" s="1167">
        <v>0</v>
      </c>
      <c r="X2342" s="1167">
        <v>0</v>
      </c>
      <c r="Y2342" s="1167">
        <v>486</v>
      </c>
      <c r="Z2342" s="1167">
        <v>0</v>
      </c>
      <c r="AA2342" s="1167">
        <v>0</v>
      </c>
      <c r="AB2342" s="1167">
        <v>0</v>
      </c>
      <c r="AC2342" s="1167">
        <v>0</v>
      </c>
      <c r="AD2342" s="1167">
        <v>0</v>
      </c>
      <c r="AE2342" s="1167">
        <v>0</v>
      </c>
      <c r="AF2342" s="1167">
        <v>18</v>
      </c>
      <c r="AG2342" s="1167">
        <v>0</v>
      </c>
      <c r="AH2342" s="1167">
        <v>0</v>
      </c>
      <c r="AI2342" s="1167">
        <v>486</v>
      </c>
      <c r="BK2342" s="1167">
        <v>2339</v>
      </c>
    </row>
    <row r="2343" spans="1:63" s="1167" customFormat="1" ht="13.5" customHeight="1">
      <c r="A2343" s="1218">
        <v>44329</v>
      </c>
      <c r="B2343" s="1167" t="s">
        <v>3</v>
      </c>
      <c r="C2343" s="1167" t="s">
        <v>66</v>
      </c>
      <c r="D2343" s="1167">
        <v>12</v>
      </c>
      <c r="E2343" s="1167">
        <v>12</v>
      </c>
      <c r="H2343" s="1167" t="s">
        <v>883</v>
      </c>
      <c r="I2343" s="1167" t="s">
        <v>883</v>
      </c>
      <c r="J2343" s="1167">
        <v>0</v>
      </c>
      <c r="L2343" s="1167">
        <v>18</v>
      </c>
      <c r="O2343" s="1167">
        <v>216</v>
      </c>
      <c r="T2343" s="1167">
        <v>0</v>
      </c>
      <c r="U2343" s="1167">
        <v>0</v>
      </c>
      <c r="V2343" s="1167">
        <v>18</v>
      </c>
      <c r="W2343" s="1167">
        <v>0</v>
      </c>
      <c r="X2343" s="1167">
        <v>0</v>
      </c>
      <c r="Y2343" s="1167">
        <v>216</v>
      </c>
      <c r="Z2343" s="1167">
        <v>0</v>
      </c>
      <c r="AA2343" s="1167">
        <v>0</v>
      </c>
      <c r="AB2343" s="1167">
        <v>0</v>
      </c>
      <c r="AC2343" s="1167">
        <v>0</v>
      </c>
      <c r="AD2343" s="1167">
        <v>0</v>
      </c>
      <c r="AE2343" s="1167">
        <v>0</v>
      </c>
      <c r="AF2343" s="1167">
        <v>18</v>
      </c>
      <c r="AG2343" s="1167">
        <v>0</v>
      </c>
      <c r="AH2343" s="1167">
        <v>0</v>
      </c>
      <c r="AI2343" s="1167">
        <v>216</v>
      </c>
      <c r="BK2343" s="1167">
        <v>2340</v>
      </c>
    </row>
    <row r="2344" spans="1:63" s="1167" customFormat="1" ht="13.5" customHeight="1">
      <c r="A2344" s="1218">
        <v>44329</v>
      </c>
      <c r="B2344" s="1167" t="s">
        <v>195</v>
      </c>
      <c r="C2344" s="1167" t="s">
        <v>66</v>
      </c>
      <c r="D2344" s="1167">
        <v>120</v>
      </c>
      <c r="E2344" s="1167">
        <v>120</v>
      </c>
      <c r="J2344" s="1167">
        <v>0</v>
      </c>
      <c r="L2344" s="1167">
        <v>7</v>
      </c>
      <c r="O2344" s="1167">
        <v>840</v>
      </c>
      <c r="T2344" s="1167">
        <v>0</v>
      </c>
      <c r="U2344" s="1167">
        <v>0</v>
      </c>
      <c r="V2344" s="1167">
        <v>7</v>
      </c>
      <c r="W2344" s="1167">
        <v>0</v>
      </c>
      <c r="X2344" s="1167">
        <v>0</v>
      </c>
      <c r="Y2344" s="1167">
        <v>840</v>
      </c>
      <c r="Z2344" s="1167">
        <v>0</v>
      </c>
      <c r="AA2344" s="1167">
        <v>0</v>
      </c>
      <c r="AB2344" s="1167">
        <v>0</v>
      </c>
      <c r="AC2344" s="1167">
        <v>0</v>
      </c>
      <c r="AD2344" s="1167">
        <v>0</v>
      </c>
      <c r="AE2344" s="1167">
        <v>0</v>
      </c>
      <c r="AF2344" s="1167">
        <v>7</v>
      </c>
      <c r="AG2344" s="1167">
        <v>0</v>
      </c>
      <c r="AH2344" s="1167">
        <v>0</v>
      </c>
      <c r="AI2344" s="1167">
        <v>840</v>
      </c>
      <c r="BK2344" s="1167">
        <v>2341</v>
      </c>
    </row>
    <row r="2345" spans="1:63" s="1167" customFormat="1" ht="13.5" customHeight="1">
      <c r="A2345" s="1218">
        <v>44329</v>
      </c>
      <c r="B2345" s="1167" t="s">
        <v>926</v>
      </c>
      <c r="C2345" s="1167" t="s">
        <v>66</v>
      </c>
      <c r="D2345" s="1167">
        <v>125</v>
      </c>
      <c r="E2345" s="1167">
        <v>125</v>
      </c>
      <c r="G2345" s="1167">
        <v>7</v>
      </c>
      <c r="J2345" s="1167">
        <v>875</v>
      </c>
      <c r="O2345" s="1167">
        <v>0</v>
      </c>
      <c r="T2345" s="1167">
        <v>0</v>
      </c>
      <c r="U2345" s="1167">
        <v>0</v>
      </c>
      <c r="V2345" s="1167">
        <v>7</v>
      </c>
      <c r="W2345" s="1167">
        <v>0</v>
      </c>
      <c r="X2345" s="1167">
        <v>0</v>
      </c>
      <c r="Y2345" s="1167">
        <v>875</v>
      </c>
      <c r="Z2345" s="1167">
        <v>0</v>
      </c>
      <c r="AA2345" s="1167">
        <v>0</v>
      </c>
      <c r="AB2345" s="1167">
        <v>0</v>
      </c>
      <c r="AC2345" s="1167">
        <v>0</v>
      </c>
      <c r="AD2345" s="1167">
        <v>0</v>
      </c>
      <c r="AE2345" s="1167">
        <v>0</v>
      </c>
      <c r="AF2345" s="1167">
        <v>7</v>
      </c>
      <c r="AG2345" s="1167">
        <v>0</v>
      </c>
      <c r="AH2345" s="1167">
        <v>0</v>
      </c>
      <c r="AI2345" s="1167">
        <v>875</v>
      </c>
      <c r="BK2345" s="1167">
        <v>2342</v>
      </c>
    </row>
    <row r="2346" spans="1:63" s="1167" customFormat="1" ht="13.5" customHeight="1">
      <c r="A2346" s="1218">
        <v>44329</v>
      </c>
      <c r="B2346" s="1167" t="s">
        <v>168</v>
      </c>
      <c r="C2346" s="1167" t="s">
        <v>66</v>
      </c>
      <c r="D2346" s="1167">
        <v>98</v>
      </c>
      <c r="E2346" s="1167">
        <v>92</v>
      </c>
      <c r="J2346" s="1167">
        <v>0</v>
      </c>
      <c r="O2346" s="1167">
        <v>0</v>
      </c>
      <c r="Q2346" s="1167">
        <v>14</v>
      </c>
      <c r="T2346" s="1167">
        <v>1288</v>
      </c>
      <c r="U2346" s="1167">
        <v>0</v>
      </c>
      <c r="V2346" s="1167">
        <v>14</v>
      </c>
      <c r="W2346" s="1167">
        <v>0</v>
      </c>
      <c r="X2346" s="1167">
        <v>0</v>
      </c>
      <c r="Y2346" s="1167">
        <v>1288</v>
      </c>
      <c r="Z2346" s="1167">
        <v>0</v>
      </c>
      <c r="AA2346" s="1167">
        <v>0</v>
      </c>
      <c r="AB2346" s="1167">
        <v>0</v>
      </c>
      <c r="AC2346" s="1167">
        <v>0</v>
      </c>
      <c r="AD2346" s="1167">
        <v>0</v>
      </c>
      <c r="AE2346" s="1167">
        <v>0</v>
      </c>
      <c r="AF2346" s="1167">
        <v>14</v>
      </c>
      <c r="AG2346" s="1167">
        <v>0</v>
      </c>
      <c r="AH2346" s="1167">
        <v>0</v>
      </c>
      <c r="AI2346" s="1167">
        <v>1288</v>
      </c>
      <c r="BK2346" s="1167">
        <v>2343</v>
      </c>
    </row>
    <row r="2347" spans="1:63" s="1167" customFormat="1" ht="13.5" customHeight="1">
      <c r="A2347" s="1218">
        <v>44329</v>
      </c>
      <c r="B2347" s="1167" t="s">
        <v>134</v>
      </c>
      <c r="C2347" s="1167" t="s">
        <v>66</v>
      </c>
      <c r="D2347" s="1167">
        <v>39</v>
      </c>
      <c r="E2347" s="1167">
        <v>39</v>
      </c>
      <c r="J2347" s="1167">
        <v>0</v>
      </c>
      <c r="O2347" s="1167">
        <v>0</v>
      </c>
      <c r="Q2347" s="1167">
        <v>17</v>
      </c>
      <c r="T2347" s="1167">
        <v>663</v>
      </c>
      <c r="U2347" s="1167">
        <v>0</v>
      </c>
      <c r="V2347" s="1167">
        <v>17</v>
      </c>
      <c r="W2347" s="1167">
        <v>0</v>
      </c>
      <c r="X2347" s="1167">
        <v>0</v>
      </c>
      <c r="Y2347" s="1167">
        <v>663</v>
      </c>
      <c r="Z2347" s="1167">
        <v>0</v>
      </c>
      <c r="AA2347" s="1167">
        <v>0</v>
      </c>
      <c r="AB2347" s="1167">
        <v>0</v>
      </c>
      <c r="AC2347" s="1167">
        <v>0</v>
      </c>
      <c r="AD2347" s="1167">
        <v>0</v>
      </c>
      <c r="AE2347" s="1167">
        <v>0</v>
      </c>
      <c r="AF2347" s="1167">
        <v>17</v>
      </c>
      <c r="AG2347" s="1167">
        <v>0</v>
      </c>
      <c r="AH2347" s="1167">
        <v>0</v>
      </c>
      <c r="AI2347" s="1167">
        <v>663</v>
      </c>
      <c r="BK2347" s="1167">
        <v>2344</v>
      </c>
    </row>
    <row r="2348" spans="1:63" s="1167" customFormat="1" ht="13.5" customHeight="1">
      <c r="A2348" s="1218">
        <v>44329</v>
      </c>
      <c r="B2348" s="1167" t="s">
        <v>141</v>
      </c>
      <c r="C2348" s="1167" t="s">
        <v>66</v>
      </c>
      <c r="D2348" s="1167">
        <v>3.5</v>
      </c>
      <c r="E2348" s="1167">
        <v>3.5</v>
      </c>
      <c r="J2348" s="1167">
        <v>0</v>
      </c>
      <c r="O2348" s="1167">
        <v>0</v>
      </c>
      <c r="Q2348" s="1167">
        <v>205</v>
      </c>
      <c r="T2348" s="1167">
        <v>717.5</v>
      </c>
      <c r="U2348" s="1167">
        <v>0</v>
      </c>
      <c r="V2348" s="1167">
        <v>205</v>
      </c>
      <c r="W2348" s="1167">
        <v>0</v>
      </c>
      <c r="X2348" s="1167">
        <v>0</v>
      </c>
      <c r="Y2348" s="1167">
        <v>717.5</v>
      </c>
      <c r="Z2348" s="1167">
        <v>0</v>
      </c>
      <c r="AA2348" s="1167">
        <v>0</v>
      </c>
      <c r="AB2348" s="1167">
        <v>0</v>
      </c>
      <c r="AC2348" s="1167">
        <v>0</v>
      </c>
      <c r="AD2348" s="1167">
        <v>0</v>
      </c>
      <c r="AE2348" s="1167">
        <v>0</v>
      </c>
      <c r="AF2348" s="1167">
        <v>205</v>
      </c>
      <c r="AG2348" s="1167">
        <v>0</v>
      </c>
      <c r="AH2348" s="1167">
        <v>0</v>
      </c>
      <c r="AI2348" s="1167">
        <v>717.5</v>
      </c>
      <c r="BK2348" s="1167">
        <v>2345</v>
      </c>
    </row>
    <row r="2349" spans="1:63" s="1167" customFormat="1" ht="13.5" customHeight="1">
      <c r="A2349" s="1218">
        <v>44329</v>
      </c>
      <c r="B2349" s="1167" t="s">
        <v>929</v>
      </c>
      <c r="C2349" s="1167" t="s">
        <v>66</v>
      </c>
      <c r="D2349" s="1167">
        <v>40</v>
      </c>
      <c r="E2349" s="1167">
        <v>40</v>
      </c>
      <c r="J2349" s="1167">
        <v>0</v>
      </c>
      <c r="O2349" s="1167">
        <v>0</v>
      </c>
      <c r="Q2349" s="1167">
        <v>8</v>
      </c>
      <c r="T2349" s="1167">
        <v>320</v>
      </c>
      <c r="U2349" s="1167">
        <v>0</v>
      </c>
      <c r="V2349" s="1167">
        <v>8</v>
      </c>
      <c r="W2349" s="1167">
        <v>0</v>
      </c>
      <c r="X2349" s="1167">
        <v>0</v>
      </c>
      <c r="Y2349" s="1167">
        <v>320</v>
      </c>
      <c r="Z2349" s="1167">
        <v>0</v>
      </c>
      <c r="AA2349" s="1167">
        <v>0</v>
      </c>
      <c r="AB2349" s="1167">
        <v>0</v>
      </c>
      <c r="AC2349" s="1167">
        <v>0</v>
      </c>
      <c r="AD2349" s="1167">
        <v>0</v>
      </c>
      <c r="AE2349" s="1167">
        <v>0</v>
      </c>
      <c r="AF2349" s="1167">
        <v>8</v>
      </c>
      <c r="AG2349" s="1167">
        <v>0</v>
      </c>
      <c r="AH2349" s="1167">
        <v>0</v>
      </c>
      <c r="AI2349" s="1167">
        <v>320</v>
      </c>
      <c r="BK2349" s="1167">
        <v>2346</v>
      </c>
    </row>
    <row r="2350" spans="1:63" s="1167" customFormat="1" ht="13.5" customHeight="1">
      <c r="A2350" s="1218">
        <v>44329</v>
      </c>
      <c r="B2350" s="1167" t="s">
        <v>488</v>
      </c>
      <c r="C2350" s="1167" t="s">
        <v>66</v>
      </c>
      <c r="D2350" s="1167">
        <v>110</v>
      </c>
      <c r="E2350" s="1167">
        <v>106</v>
      </c>
      <c r="J2350" s="1167">
        <v>0</v>
      </c>
      <c r="O2350" s="1167">
        <v>0</v>
      </c>
      <c r="Q2350" s="1167">
        <v>13</v>
      </c>
      <c r="T2350" s="1167">
        <v>1378</v>
      </c>
      <c r="U2350" s="1167">
        <v>0</v>
      </c>
      <c r="V2350" s="1167">
        <v>13</v>
      </c>
      <c r="W2350" s="1167">
        <v>0</v>
      </c>
      <c r="X2350" s="1167">
        <v>0</v>
      </c>
      <c r="Y2350" s="1167">
        <v>1378</v>
      </c>
      <c r="Z2350" s="1167">
        <v>0</v>
      </c>
      <c r="AA2350" s="1167">
        <v>0</v>
      </c>
      <c r="AB2350" s="1167">
        <v>0</v>
      </c>
      <c r="AC2350" s="1167">
        <v>0</v>
      </c>
      <c r="AD2350" s="1167">
        <v>0</v>
      </c>
      <c r="AE2350" s="1167">
        <v>0</v>
      </c>
      <c r="AF2350" s="1167">
        <v>13</v>
      </c>
      <c r="AG2350" s="1167">
        <v>0</v>
      </c>
      <c r="AH2350" s="1167">
        <v>0</v>
      </c>
      <c r="AI2350" s="1167">
        <v>1378</v>
      </c>
      <c r="BK2350" s="1167">
        <v>2347</v>
      </c>
    </row>
    <row r="2351" spans="1:63" s="1167" customFormat="1" ht="13.5" customHeight="1">
      <c r="A2351" s="1218">
        <v>44329</v>
      </c>
      <c r="B2351" s="1167" t="s">
        <v>83</v>
      </c>
      <c r="C2351" s="1167" t="s">
        <v>786</v>
      </c>
      <c r="D2351" s="1167">
        <v>12</v>
      </c>
      <c r="E2351" s="1167">
        <v>12</v>
      </c>
      <c r="J2351" s="1167">
        <v>0</v>
      </c>
      <c r="M2351" s="1167">
        <v>21</v>
      </c>
      <c r="O2351" s="1167">
        <v>252</v>
      </c>
      <c r="R2351" s="1167">
        <v>21</v>
      </c>
      <c r="T2351" s="1167">
        <v>252</v>
      </c>
      <c r="U2351" s="1167">
        <v>0</v>
      </c>
      <c r="V2351" s="1167">
        <v>0</v>
      </c>
      <c r="W2351" s="1167">
        <v>42</v>
      </c>
      <c r="X2351" s="1167">
        <v>0</v>
      </c>
      <c r="Y2351" s="1167">
        <v>504</v>
      </c>
      <c r="Z2351" s="1167">
        <v>0</v>
      </c>
      <c r="AA2351" s="1167">
        <v>0</v>
      </c>
      <c r="AB2351" s="1167">
        <v>0</v>
      </c>
      <c r="AC2351" s="1167">
        <v>0</v>
      </c>
      <c r="AD2351" s="1167">
        <v>0</v>
      </c>
      <c r="AE2351" s="1167">
        <v>0</v>
      </c>
      <c r="AF2351" s="1167">
        <v>0</v>
      </c>
      <c r="AG2351" s="1167">
        <v>42</v>
      </c>
      <c r="AH2351" s="1167">
        <v>0</v>
      </c>
      <c r="AI2351" s="1167">
        <v>504</v>
      </c>
      <c r="BK2351" s="1167">
        <v>2348</v>
      </c>
    </row>
    <row r="2352" spans="1:63" s="1167" customFormat="1" ht="13.5" customHeight="1">
      <c r="A2352" s="1218">
        <v>44329</v>
      </c>
      <c r="B2352" s="1167" t="s">
        <v>692</v>
      </c>
      <c r="C2352" s="1167" t="s">
        <v>66</v>
      </c>
      <c r="D2352" s="1167">
        <v>10</v>
      </c>
      <c r="E2352" s="1167">
        <v>7</v>
      </c>
      <c r="J2352" s="1167">
        <v>0</v>
      </c>
      <c r="M2352" s="1167">
        <v>47</v>
      </c>
      <c r="O2352" s="1167">
        <v>329</v>
      </c>
      <c r="T2352" s="1167">
        <v>0</v>
      </c>
      <c r="U2352" s="1167">
        <v>0</v>
      </c>
      <c r="V2352" s="1167">
        <v>0</v>
      </c>
      <c r="W2352" s="1167">
        <v>47</v>
      </c>
      <c r="X2352" s="1167">
        <v>0</v>
      </c>
      <c r="Y2352" s="1167">
        <v>329</v>
      </c>
      <c r="Z2352" s="1167">
        <v>0</v>
      </c>
      <c r="AA2352" s="1167">
        <v>0</v>
      </c>
      <c r="AB2352" s="1167">
        <v>0</v>
      </c>
      <c r="AC2352" s="1167">
        <v>0</v>
      </c>
      <c r="AD2352" s="1167">
        <v>0</v>
      </c>
      <c r="AE2352" s="1167">
        <v>0</v>
      </c>
      <c r="AF2352" s="1167">
        <v>0</v>
      </c>
      <c r="AG2352" s="1167">
        <v>47</v>
      </c>
      <c r="AH2352" s="1167">
        <v>0</v>
      </c>
      <c r="AI2352" s="1167">
        <v>329</v>
      </c>
      <c r="BK2352" s="1167">
        <v>2349</v>
      </c>
    </row>
    <row r="2353" spans="1:63" s="1167" customFormat="1" ht="13.5" customHeight="1">
      <c r="A2353" s="1218">
        <v>44329</v>
      </c>
      <c r="B2353" s="1167" t="s">
        <v>17</v>
      </c>
      <c r="C2353" s="1167" t="s">
        <v>66</v>
      </c>
      <c r="D2353" s="1167">
        <v>5</v>
      </c>
      <c r="E2353" s="1167">
        <v>4</v>
      </c>
      <c r="J2353" s="1167">
        <v>0</v>
      </c>
      <c r="O2353" s="1167">
        <v>0</v>
      </c>
      <c r="R2353" s="1167">
        <v>50</v>
      </c>
      <c r="T2353" s="1167">
        <v>200</v>
      </c>
      <c r="U2353" s="1167">
        <v>0</v>
      </c>
      <c r="V2353" s="1167">
        <v>0</v>
      </c>
      <c r="W2353" s="1167">
        <v>50</v>
      </c>
      <c r="X2353" s="1167">
        <v>0</v>
      </c>
      <c r="Y2353" s="1167">
        <v>200</v>
      </c>
      <c r="Z2353" s="1167">
        <v>0</v>
      </c>
      <c r="AA2353" s="1167">
        <v>0</v>
      </c>
      <c r="AB2353" s="1167">
        <v>0</v>
      </c>
      <c r="AC2353" s="1167">
        <v>0</v>
      </c>
      <c r="AD2353" s="1167">
        <v>0</v>
      </c>
      <c r="AE2353" s="1167">
        <v>0</v>
      </c>
      <c r="AF2353" s="1167">
        <v>0</v>
      </c>
      <c r="AG2353" s="1167">
        <v>50</v>
      </c>
      <c r="AH2353" s="1167">
        <v>0</v>
      </c>
      <c r="AI2353" s="1167">
        <v>200</v>
      </c>
      <c r="BK2353" s="1167">
        <v>2350</v>
      </c>
    </row>
    <row r="2354" spans="1:63" s="1167" customFormat="1" ht="13.5" customHeight="1">
      <c r="A2354" s="1218">
        <v>44329</v>
      </c>
      <c r="B2354" s="1167" t="s">
        <v>478</v>
      </c>
      <c r="C2354" s="1167" t="s">
        <v>66</v>
      </c>
      <c r="D2354" s="1167">
        <v>12</v>
      </c>
      <c r="E2354" s="1167">
        <v>12</v>
      </c>
      <c r="H2354" s="1167">
        <v>25</v>
      </c>
      <c r="J2354" s="1167">
        <v>300</v>
      </c>
      <c r="M2354" s="1167">
        <v>8</v>
      </c>
      <c r="O2354" s="1167">
        <v>96</v>
      </c>
      <c r="T2354" s="1167">
        <v>0</v>
      </c>
      <c r="U2354" s="1167">
        <v>0</v>
      </c>
      <c r="V2354" s="1167">
        <v>0</v>
      </c>
      <c r="W2354" s="1167">
        <v>33</v>
      </c>
      <c r="X2354" s="1167">
        <v>0</v>
      </c>
      <c r="Y2354" s="1167">
        <v>396</v>
      </c>
      <c r="Z2354" s="1167">
        <v>0</v>
      </c>
      <c r="AA2354" s="1167">
        <v>0</v>
      </c>
      <c r="AB2354" s="1167">
        <v>0</v>
      </c>
      <c r="AC2354" s="1167">
        <v>0</v>
      </c>
      <c r="AD2354" s="1167">
        <v>0</v>
      </c>
      <c r="AE2354" s="1167">
        <v>0</v>
      </c>
      <c r="AF2354" s="1167">
        <v>0</v>
      </c>
      <c r="AG2354" s="1167">
        <v>33</v>
      </c>
      <c r="AH2354" s="1167">
        <v>0</v>
      </c>
      <c r="AI2354" s="1167">
        <v>396</v>
      </c>
      <c r="BK2354" s="1167">
        <v>2351</v>
      </c>
    </row>
    <row r="2355" spans="1:63" s="1167" customFormat="1" ht="13.5" customHeight="1">
      <c r="A2355" s="1218">
        <v>44329</v>
      </c>
      <c r="B2355" s="1167" t="s">
        <v>60</v>
      </c>
      <c r="C2355" s="1167" t="s">
        <v>66</v>
      </c>
      <c r="D2355" s="1167">
        <v>20</v>
      </c>
      <c r="E2355" s="1167">
        <v>20</v>
      </c>
      <c r="H2355" s="1167">
        <v>1</v>
      </c>
      <c r="J2355" s="1167">
        <v>20</v>
      </c>
      <c r="M2355" s="1167">
        <v>3</v>
      </c>
      <c r="O2355" s="1167">
        <v>60</v>
      </c>
      <c r="R2355" s="1167">
        <v>1</v>
      </c>
      <c r="T2355" s="1167">
        <v>20</v>
      </c>
      <c r="U2355" s="1167">
        <v>0</v>
      </c>
      <c r="V2355" s="1167">
        <v>0</v>
      </c>
      <c r="W2355" s="1167">
        <v>5</v>
      </c>
      <c r="X2355" s="1167">
        <v>0</v>
      </c>
      <c r="Y2355" s="1167">
        <v>100</v>
      </c>
      <c r="Z2355" s="1167">
        <v>0</v>
      </c>
      <c r="AA2355" s="1167">
        <v>0</v>
      </c>
      <c r="AB2355" s="1167">
        <v>0</v>
      </c>
      <c r="AC2355" s="1167">
        <v>0</v>
      </c>
      <c r="AD2355" s="1167">
        <v>0</v>
      </c>
      <c r="AE2355" s="1167">
        <v>0</v>
      </c>
      <c r="AF2355" s="1167">
        <v>0</v>
      </c>
      <c r="AG2355" s="1167">
        <v>5</v>
      </c>
      <c r="AH2355" s="1167">
        <v>0</v>
      </c>
      <c r="AI2355" s="1167">
        <v>100</v>
      </c>
      <c r="BK2355" s="1167">
        <v>2352</v>
      </c>
    </row>
    <row r="2356" spans="1:63" s="1167" customFormat="1" ht="13.5" customHeight="1">
      <c r="A2356" s="1218">
        <v>44329</v>
      </c>
      <c r="B2356" s="1167" t="s">
        <v>61</v>
      </c>
      <c r="C2356" s="1167" t="s">
        <v>66</v>
      </c>
      <c r="D2356" s="1167">
        <v>20</v>
      </c>
      <c r="E2356" s="1167">
        <v>20</v>
      </c>
      <c r="H2356" s="1167">
        <v>0.4</v>
      </c>
      <c r="J2356" s="1167">
        <v>8</v>
      </c>
      <c r="M2356" s="1167">
        <v>1</v>
      </c>
      <c r="O2356" s="1167">
        <v>20</v>
      </c>
      <c r="R2356" s="1167">
        <v>1</v>
      </c>
      <c r="T2356" s="1167">
        <v>20</v>
      </c>
      <c r="U2356" s="1167">
        <v>0</v>
      </c>
      <c r="V2356" s="1167">
        <v>0</v>
      </c>
      <c r="W2356" s="1167">
        <v>2.4</v>
      </c>
      <c r="X2356" s="1167">
        <v>0</v>
      </c>
      <c r="Y2356" s="1167">
        <v>48</v>
      </c>
      <c r="Z2356" s="1167">
        <v>0</v>
      </c>
      <c r="AA2356" s="1167">
        <v>0</v>
      </c>
      <c r="AB2356" s="1167">
        <v>0</v>
      </c>
      <c r="AC2356" s="1167">
        <v>0</v>
      </c>
      <c r="AD2356" s="1167">
        <v>0</v>
      </c>
      <c r="AE2356" s="1167">
        <v>0</v>
      </c>
      <c r="AF2356" s="1167">
        <v>0</v>
      </c>
      <c r="AG2356" s="1167">
        <v>2.4</v>
      </c>
      <c r="AH2356" s="1167">
        <v>0</v>
      </c>
      <c r="AI2356" s="1167">
        <v>48</v>
      </c>
      <c r="BK2356" s="1167">
        <v>2353</v>
      </c>
    </row>
    <row r="2357" spans="1:63" s="1167" customFormat="1" ht="13.5" customHeight="1">
      <c r="A2357" s="1218">
        <v>44329</v>
      </c>
      <c r="B2357" s="1167" t="s">
        <v>160</v>
      </c>
      <c r="C2357" s="1167" t="s">
        <v>66</v>
      </c>
      <c r="D2357" s="1167">
        <v>14</v>
      </c>
      <c r="E2357" s="1167">
        <v>12</v>
      </c>
      <c r="J2357" s="1167">
        <v>0</v>
      </c>
      <c r="O2357" s="1167">
        <v>0</v>
      </c>
      <c r="R2357" s="1167">
        <v>5</v>
      </c>
      <c r="T2357" s="1167">
        <v>60</v>
      </c>
      <c r="U2357" s="1167">
        <v>0</v>
      </c>
      <c r="V2357" s="1167">
        <v>0</v>
      </c>
      <c r="W2357" s="1167">
        <v>5</v>
      </c>
      <c r="X2357" s="1167">
        <v>0</v>
      </c>
      <c r="Y2357" s="1167">
        <v>60</v>
      </c>
      <c r="Z2357" s="1167">
        <v>0</v>
      </c>
      <c r="AA2357" s="1167">
        <v>0</v>
      </c>
      <c r="AB2357" s="1167">
        <v>0</v>
      </c>
      <c r="AC2357" s="1167">
        <v>0</v>
      </c>
      <c r="AD2357" s="1167">
        <v>0</v>
      </c>
      <c r="AE2357" s="1167">
        <v>0</v>
      </c>
      <c r="AF2357" s="1167">
        <v>0</v>
      </c>
      <c r="AG2357" s="1167">
        <v>5</v>
      </c>
      <c r="AH2357" s="1167">
        <v>0</v>
      </c>
      <c r="AI2357" s="1167">
        <v>60</v>
      </c>
      <c r="BK2357" s="1167">
        <v>2354</v>
      </c>
    </row>
    <row r="2358" spans="1:63" s="1167" customFormat="1" ht="13.5" customHeight="1">
      <c r="A2358" s="1218">
        <v>44329</v>
      </c>
      <c r="B2358" s="1167" t="s">
        <v>161</v>
      </c>
      <c r="C2358" s="1167" t="s">
        <v>389</v>
      </c>
      <c r="D2358" s="1167">
        <v>13</v>
      </c>
      <c r="E2358" s="1167">
        <v>13</v>
      </c>
      <c r="J2358" s="1167">
        <v>0</v>
      </c>
      <c r="M2358" s="1167">
        <v>6</v>
      </c>
      <c r="O2358" s="1167">
        <v>78</v>
      </c>
      <c r="T2358" s="1167">
        <v>0</v>
      </c>
      <c r="U2358" s="1167">
        <v>0</v>
      </c>
      <c r="V2358" s="1167">
        <v>0</v>
      </c>
      <c r="W2358" s="1167">
        <v>6</v>
      </c>
      <c r="X2358" s="1167">
        <v>0</v>
      </c>
      <c r="Y2358" s="1167">
        <v>78</v>
      </c>
      <c r="Z2358" s="1167">
        <v>0</v>
      </c>
      <c r="AA2358" s="1167">
        <v>0</v>
      </c>
      <c r="AB2358" s="1167">
        <v>0</v>
      </c>
      <c r="AC2358" s="1167">
        <v>0</v>
      </c>
      <c r="AD2358" s="1167">
        <v>0</v>
      </c>
      <c r="AE2358" s="1167">
        <v>0</v>
      </c>
      <c r="AF2358" s="1167">
        <v>0</v>
      </c>
      <c r="AG2358" s="1167">
        <v>6</v>
      </c>
      <c r="AH2358" s="1167">
        <v>0</v>
      </c>
      <c r="AI2358" s="1167">
        <v>78</v>
      </c>
      <c r="BK2358" s="1167">
        <v>2355</v>
      </c>
    </row>
    <row r="2359" spans="1:63" s="1167" customFormat="1" ht="13.5" customHeight="1">
      <c r="A2359" s="1218">
        <v>44329</v>
      </c>
      <c r="B2359" s="1167" t="s">
        <v>896</v>
      </c>
      <c r="C2359" s="1167" t="s">
        <v>66</v>
      </c>
      <c r="D2359" s="1167">
        <v>10</v>
      </c>
      <c r="E2359" s="1167">
        <v>10</v>
      </c>
      <c r="H2359" s="1167">
        <v>7</v>
      </c>
      <c r="J2359" s="1167">
        <v>70</v>
      </c>
      <c r="O2359" s="1167">
        <v>0</v>
      </c>
      <c r="R2359" s="1167">
        <v>7</v>
      </c>
      <c r="T2359" s="1167">
        <v>70</v>
      </c>
      <c r="U2359" s="1167">
        <v>0</v>
      </c>
      <c r="V2359" s="1167">
        <v>0</v>
      </c>
      <c r="W2359" s="1167">
        <v>14</v>
      </c>
      <c r="X2359" s="1167">
        <v>0</v>
      </c>
      <c r="Y2359" s="1167">
        <v>140</v>
      </c>
      <c r="Z2359" s="1167">
        <v>0</v>
      </c>
      <c r="AA2359" s="1167">
        <v>0</v>
      </c>
      <c r="AB2359" s="1167">
        <v>0</v>
      </c>
      <c r="AC2359" s="1167">
        <v>0</v>
      </c>
      <c r="AD2359" s="1167">
        <v>0</v>
      </c>
      <c r="AE2359" s="1167">
        <v>0</v>
      </c>
      <c r="AF2359" s="1167">
        <v>0</v>
      </c>
      <c r="AG2359" s="1167">
        <v>14</v>
      </c>
      <c r="AH2359" s="1167">
        <v>0</v>
      </c>
      <c r="AI2359" s="1167">
        <v>140</v>
      </c>
      <c r="BK2359" s="1167">
        <v>2356</v>
      </c>
    </row>
    <row r="2360" spans="1:63" s="1167" customFormat="1" ht="13.5" customHeight="1">
      <c r="A2360" s="1218">
        <v>44329</v>
      </c>
      <c r="B2360" s="1167" t="s">
        <v>893</v>
      </c>
      <c r="C2360" s="1167" t="s">
        <v>66</v>
      </c>
      <c r="D2360" s="1167">
        <v>25</v>
      </c>
      <c r="E2360" s="1167">
        <v>25</v>
      </c>
      <c r="J2360" s="1167">
        <v>0</v>
      </c>
      <c r="M2360" s="1167">
        <v>8</v>
      </c>
      <c r="O2360" s="1167">
        <v>200</v>
      </c>
      <c r="T2360" s="1167">
        <v>0</v>
      </c>
      <c r="U2360" s="1167">
        <v>0</v>
      </c>
      <c r="V2360" s="1167">
        <v>0</v>
      </c>
      <c r="W2360" s="1167">
        <v>8</v>
      </c>
      <c r="X2360" s="1167">
        <v>0</v>
      </c>
      <c r="Y2360" s="1167">
        <v>200</v>
      </c>
      <c r="Z2360" s="1167">
        <v>0</v>
      </c>
      <c r="AA2360" s="1167">
        <v>0</v>
      </c>
      <c r="AB2360" s="1167">
        <v>0</v>
      </c>
      <c r="AC2360" s="1167">
        <v>0</v>
      </c>
      <c r="AD2360" s="1167">
        <v>0</v>
      </c>
      <c r="AE2360" s="1167">
        <v>0</v>
      </c>
      <c r="AF2360" s="1167">
        <v>0</v>
      </c>
      <c r="AG2360" s="1167">
        <v>8</v>
      </c>
      <c r="AH2360" s="1167">
        <v>0</v>
      </c>
      <c r="AI2360" s="1167">
        <v>200</v>
      </c>
      <c r="BK2360" s="1167">
        <v>2357</v>
      </c>
    </row>
    <row r="2361" spans="1:63" s="1167" customFormat="1" ht="13.5" customHeight="1">
      <c r="A2361" s="1218">
        <v>44329</v>
      </c>
      <c r="B2361" s="1167" t="s">
        <v>126</v>
      </c>
      <c r="C2361" s="1167" t="s">
        <v>66</v>
      </c>
      <c r="D2361" s="1167">
        <v>15</v>
      </c>
      <c r="E2361" s="1167">
        <v>15</v>
      </c>
      <c r="J2361" s="1167">
        <v>0</v>
      </c>
      <c r="O2361" s="1167">
        <v>0</v>
      </c>
      <c r="T2361" s="1167">
        <v>0</v>
      </c>
      <c r="U2361" s="1167">
        <v>0</v>
      </c>
      <c r="V2361" s="1167">
        <v>0</v>
      </c>
      <c r="W2361" s="1167">
        <v>0</v>
      </c>
      <c r="X2361" s="1167">
        <v>0</v>
      </c>
      <c r="Y2361" s="1167">
        <v>0</v>
      </c>
      <c r="Z2361" s="1167">
        <v>0</v>
      </c>
      <c r="AA2361" s="1167">
        <v>0</v>
      </c>
      <c r="AB2361" s="1167">
        <v>0</v>
      </c>
      <c r="AC2361" s="1167">
        <v>0</v>
      </c>
      <c r="AD2361" s="1167">
        <v>0</v>
      </c>
      <c r="AE2361" s="1167">
        <v>0</v>
      </c>
      <c r="AF2361" s="1167">
        <v>0</v>
      </c>
      <c r="AG2361" s="1167">
        <v>0</v>
      </c>
      <c r="AH2361" s="1167">
        <v>0</v>
      </c>
      <c r="AI2361" s="1167">
        <v>0</v>
      </c>
      <c r="BK2361" s="1167">
        <v>2358</v>
      </c>
    </row>
    <row r="2362" spans="1:63" s="1167" customFormat="1" ht="13.5" customHeight="1">
      <c r="A2362" s="1218">
        <v>44329</v>
      </c>
      <c r="B2362" s="1167" t="s">
        <v>918</v>
      </c>
      <c r="C2362" s="1167" t="s">
        <v>66</v>
      </c>
      <c r="D2362" s="1167">
        <v>15</v>
      </c>
      <c r="E2362" s="1167">
        <v>15</v>
      </c>
      <c r="J2362" s="1167">
        <v>0</v>
      </c>
      <c r="O2362" s="1167">
        <v>0</v>
      </c>
      <c r="T2362" s="1167">
        <v>0</v>
      </c>
      <c r="U2362" s="1167">
        <v>0</v>
      </c>
      <c r="V2362" s="1167">
        <v>0</v>
      </c>
      <c r="W2362" s="1167">
        <v>0</v>
      </c>
      <c r="X2362" s="1167">
        <v>0</v>
      </c>
      <c r="Y2362" s="1167">
        <v>0</v>
      </c>
      <c r="Z2362" s="1167">
        <v>0</v>
      </c>
      <c r="AA2362" s="1167">
        <v>0</v>
      </c>
      <c r="AB2362" s="1167">
        <v>0</v>
      </c>
      <c r="AC2362" s="1167">
        <v>0</v>
      </c>
      <c r="AD2362" s="1167">
        <v>0</v>
      </c>
      <c r="AE2362" s="1167">
        <v>0</v>
      </c>
      <c r="AF2362" s="1167">
        <v>0</v>
      </c>
      <c r="AG2362" s="1167">
        <v>0</v>
      </c>
      <c r="AH2362" s="1167">
        <v>0</v>
      </c>
      <c r="AI2362" s="1167">
        <v>0</v>
      </c>
      <c r="BK2362" s="1167">
        <v>2359</v>
      </c>
    </row>
    <row r="2363" spans="1:63" s="1167" customFormat="1" ht="13.5" customHeight="1">
      <c r="A2363" s="1218">
        <v>44329</v>
      </c>
      <c r="B2363" s="1167" t="s">
        <v>64</v>
      </c>
      <c r="C2363" s="1167" t="s">
        <v>66</v>
      </c>
      <c r="D2363" s="1167">
        <v>13</v>
      </c>
      <c r="E2363" s="1167">
        <v>13</v>
      </c>
      <c r="J2363" s="1167">
        <v>0</v>
      </c>
      <c r="M2363" s="1167">
        <v>9</v>
      </c>
      <c r="O2363" s="1167">
        <v>117</v>
      </c>
      <c r="T2363" s="1167">
        <v>0</v>
      </c>
      <c r="U2363" s="1167">
        <v>0</v>
      </c>
      <c r="V2363" s="1167">
        <v>0</v>
      </c>
      <c r="W2363" s="1167">
        <v>9</v>
      </c>
      <c r="X2363" s="1167">
        <v>0</v>
      </c>
      <c r="Y2363" s="1167">
        <v>117</v>
      </c>
      <c r="Z2363" s="1167">
        <v>0</v>
      </c>
      <c r="AA2363" s="1167">
        <v>0</v>
      </c>
      <c r="AB2363" s="1167">
        <v>0</v>
      </c>
      <c r="AC2363" s="1167">
        <v>0</v>
      </c>
      <c r="AD2363" s="1167">
        <v>0</v>
      </c>
      <c r="AE2363" s="1167">
        <v>0</v>
      </c>
      <c r="AF2363" s="1167">
        <v>0</v>
      </c>
      <c r="AG2363" s="1167">
        <v>9</v>
      </c>
      <c r="AH2363" s="1167">
        <v>0</v>
      </c>
      <c r="AI2363" s="1167">
        <v>117</v>
      </c>
      <c r="BK2363" s="1167">
        <v>2360</v>
      </c>
    </row>
    <row r="2364" spans="1:63" s="1167" customFormat="1" ht="13.5" customHeight="1">
      <c r="A2364" s="1218">
        <v>44329</v>
      </c>
      <c r="B2364" s="1167" t="s">
        <v>914</v>
      </c>
      <c r="C2364" s="1167" t="s">
        <v>66</v>
      </c>
      <c r="D2364" s="1167">
        <v>15</v>
      </c>
      <c r="E2364" s="1167">
        <v>15</v>
      </c>
      <c r="J2364" s="1167">
        <v>0</v>
      </c>
      <c r="O2364" s="1167">
        <v>0</v>
      </c>
      <c r="T2364" s="1167">
        <v>0</v>
      </c>
      <c r="U2364" s="1167">
        <v>0</v>
      </c>
      <c r="V2364" s="1167">
        <v>0</v>
      </c>
      <c r="W2364" s="1167">
        <v>0</v>
      </c>
      <c r="X2364" s="1167">
        <v>0</v>
      </c>
      <c r="Y2364" s="1167">
        <v>0</v>
      </c>
      <c r="Z2364" s="1167">
        <v>0</v>
      </c>
      <c r="AA2364" s="1167">
        <v>0</v>
      </c>
      <c r="AB2364" s="1167">
        <v>0</v>
      </c>
      <c r="AC2364" s="1167">
        <v>0</v>
      </c>
      <c r="AD2364" s="1167">
        <v>0</v>
      </c>
      <c r="AE2364" s="1167">
        <v>0</v>
      </c>
      <c r="AF2364" s="1167">
        <v>0</v>
      </c>
      <c r="AG2364" s="1167">
        <v>0</v>
      </c>
      <c r="AH2364" s="1167">
        <v>0</v>
      </c>
      <c r="AI2364" s="1167">
        <v>0</v>
      </c>
      <c r="BK2364" s="1167">
        <v>2361</v>
      </c>
    </row>
    <row r="2365" spans="1:63" s="1167" customFormat="1" ht="13.5" customHeight="1">
      <c r="A2365" s="1218">
        <v>44329</v>
      </c>
      <c r="B2365" s="1167" t="s">
        <v>895</v>
      </c>
      <c r="C2365" s="1167" t="s">
        <v>66</v>
      </c>
      <c r="D2365" s="1167">
        <v>8</v>
      </c>
      <c r="E2365" s="1167">
        <v>8</v>
      </c>
      <c r="J2365" s="1167">
        <v>0</v>
      </c>
      <c r="O2365" s="1167">
        <v>0</v>
      </c>
      <c r="R2365" s="1167">
        <v>7</v>
      </c>
      <c r="T2365" s="1167">
        <v>56</v>
      </c>
      <c r="U2365" s="1167">
        <v>0</v>
      </c>
      <c r="V2365" s="1167">
        <v>0</v>
      </c>
      <c r="W2365" s="1167">
        <v>7</v>
      </c>
      <c r="X2365" s="1167">
        <v>0</v>
      </c>
      <c r="Y2365" s="1167">
        <v>56</v>
      </c>
      <c r="Z2365" s="1167">
        <v>0</v>
      </c>
      <c r="AA2365" s="1167">
        <v>0</v>
      </c>
      <c r="AB2365" s="1167">
        <v>0</v>
      </c>
      <c r="AC2365" s="1167">
        <v>0</v>
      </c>
      <c r="AD2365" s="1167">
        <v>0</v>
      </c>
      <c r="AE2365" s="1167">
        <v>0</v>
      </c>
      <c r="AF2365" s="1167">
        <v>0</v>
      </c>
      <c r="AG2365" s="1167">
        <v>7</v>
      </c>
      <c r="AH2365" s="1167">
        <v>0</v>
      </c>
      <c r="AI2365" s="1167">
        <v>56</v>
      </c>
      <c r="BK2365" s="1167">
        <v>2362</v>
      </c>
    </row>
    <row r="2366" spans="1:63" s="1167" customFormat="1" ht="13.5" customHeight="1">
      <c r="A2366" s="1218">
        <v>44329</v>
      </c>
      <c r="B2366" s="1167" t="s">
        <v>512</v>
      </c>
      <c r="C2366" s="1167" t="s">
        <v>66</v>
      </c>
      <c r="D2366" s="1167">
        <v>20</v>
      </c>
      <c r="E2366" s="1167">
        <v>20</v>
      </c>
      <c r="J2366" s="1167">
        <v>0</v>
      </c>
      <c r="O2366" s="1167">
        <v>0</v>
      </c>
      <c r="T2366" s="1167">
        <v>0</v>
      </c>
      <c r="U2366" s="1167">
        <v>0</v>
      </c>
      <c r="V2366" s="1167">
        <v>0</v>
      </c>
      <c r="W2366" s="1167">
        <v>0</v>
      </c>
      <c r="X2366" s="1167">
        <v>0</v>
      </c>
      <c r="Y2366" s="1167">
        <v>0</v>
      </c>
      <c r="Z2366" s="1167">
        <v>0</v>
      </c>
      <c r="AA2366" s="1167">
        <v>0</v>
      </c>
      <c r="AB2366" s="1167">
        <v>0</v>
      </c>
      <c r="AC2366" s="1167">
        <v>0</v>
      </c>
      <c r="AD2366" s="1167">
        <v>0</v>
      </c>
      <c r="AE2366" s="1167">
        <v>0</v>
      </c>
      <c r="AF2366" s="1167">
        <v>0</v>
      </c>
      <c r="AG2366" s="1167">
        <v>0</v>
      </c>
      <c r="AH2366" s="1167">
        <v>0</v>
      </c>
      <c r="AI2366" s="1167">
        <v>0</v>
      </c>
      <c r="BK2366" s="1167">
        <v>2363</v>
      </c>
    </row>
    <row r="2367" spans="1:63" s="1167" customFormat="1" ht="13.5" customHeight="1">
      <c r="A2367" s="1218">
        <v>44329</v>
      </c>
      <c r="B2367" s="1167" t="s">
        <v>636</v>
      </c>
      <c r="C2367" s="1167" t="s">
        <v>66</v>
      </c>
      <c r="D2367" s="1167">
        <v>10</v>
      </c>
      <c r="E2367" s="1167">
        <v>10</v>
      </c>
      <c r="J2367" s="1167">
        <v>0</v>
      </c>
      <c r="O2367" s="1167">
        <v>0</v>
      </c>
      <c r="R2367" s="1167">
        <v>0.5</v>
      </c>
      <c r="T2367" s="1167">
        <v>5</v>
      </c>
      <c r="U2367" s="1167">
        <v>0</v>
      </c>
      <c r="V2367" s="1167">
        <v>0</v>
      </c>
      <c r="W2367" s="1167">
        <v>0.5</v>
      </c>
      <c r="X2367" s="1167">
        <v>0</v>
      </c>
      <c r="Y2367" s="1167">
        <v>5</v>
      </c>
      <c r="Z2367" s="1167">
        <v>0</v>
      </c>
      <c r="AA2367" s="1167">
        <v>0</v>
      </c>
      <c r="AB2367" s="1167">
        <v>0</v>
      </c>
      <c r="AC2367" s="1167">
        <v>0</v>
      </c>
      <c r="AD2367" s="1167">
        <v>0</v>
      </c>
      <c r="AE2367" s="1167">
        <v>0</v>
      </c>
      <c r="AF2367" s="1167">
        <v>0</v>
      </c>
      <c r="AG2367" s="1167">
        <v>0.5</v>
      </c>
      <c r="AH2367" s="1167">
        <v>0</v>
      </c>
      <c r="AI2367" s="1167">
        <v>5</v>
      </c>
      <c r="BK2367" s="1167">
        <v>2364</v>
      </c>
    </row>
    <row r="2368" spans="1:63" s="1167" customFormat="1" ht="13.5" customHeight="1">
      <c r="A2368" s="1218">
        <v>44330</v>
      </c>
      <c r="B2368" s="1167" t="s">
        <v>229</v>
      </c>
      <c r="C2368" s="1167" t="s">
        <v>66</v>
      </c>
      <c r="D2368" s="1167">
        <v>2</v>
      </c>
      <c r="E2368" s="1167">
        <v>2</v>
      </c>
      <c r="F2368" s="1167">
        <v>60</v>
      </c>
      <c r="J2368" s="1167">
        <v>120</v>
      </c>
      <c r="K2368" s="1167">
        <v>70</v>
      </c>
      <c r="O2368" s="1167">
        <v>140</v>
      </c>
      <c r="P2368" s="1167">
        <v>70</v>
      </c>
      <c r="T2368" s="1167">
        <v>140</v>
      </c>
      <c r="U2368" s="1167">
        <v>200</v>
      </c>
      <c r="V2368" s="1167">
        <v>0</v>
      </c>
      <c r="W2368" s="1167">
        <v>0</v>
      </c>
      <c r="X2368" s="1167">
        <v>0</v>
      </c>
      <c r="Y2368" s="1167">
        <v>400</v>
      </c>
      <c r="Z2368" s="1167">
        <v>6336</v>
      </c>
      <c r="AA2368" s="1167">
        <v>0</v>
      </c>
      <c r="AB2368" s="1167">
        <v>0</v>
      </c>
      <c r="AC2368" s="1167">
        <v>0</v>
      </c>
      <c r="AD2368" s="1167">
        <v>12672</v>
      </c>
      <c r="AI2368" s="1167">
        <v>0</v>
      </c>
      <c r="AJ2368" s="1167">
        <v>177</v>
      </c>
      <c r="AK2368" s="1167">
        <v>14</v>
      </c>
      <c r="AM2368" s="1167">
        <v>177</v>
      </c>
      <c r="AN2368" s="1167">
        <v>32</v>
      </c>
      <c r="AO2368" s="1167">
        <v>0.16</v>
      </c>
      <c r="AP2368" s="1167">
        <v>177</v>
      </c>
      <c r="AQ2368" s="1167">
        <v>32</v>
      </c>
      <c r="AR2368" s="1167">
        <v>0.28999999999999998</v>
      </c>
      <c r="AS2368" s="1167">
        <v>22</v>
      </c>
      <c r="AT2368" s="1167">
        <v>14</v>
      </c>
      <c r="AV2368" s="1167">
        <v>22</v>
      </c>
      <c r="AW2368" s="1167">
        <v>24</v>
      </c>
      <c r="AX2368" s="1167">
        <v>0.16</v>
      </c>
      <c r="AY2368" s="1167">
        <v>22</v>
      </c>
      <c r="AZ2368" s="1167">
        <v>24</v>
      </c>
      <c r="BA2368" s="1167">
        <v>0.26</v>
      </c>
      <c r="BG2368" s="1167">
        <v>17435.199999999997</v>
      </c>
      <c r="BH2368" s="1167">
        <v>146</v>
      </c>
      <c r="BI2368" s="1167">
        <v>21.879999999999654</v>
      </c>
      <c r="BK2368" s="1167">
        <v>2365</v>
      </c>
    </row>
    <row r="2369" spans="1:63" s="1167" customFormat="1" ht="13.5" customHeight="1">
      <c r="A2369" s="1218">
        <v>44330</v>
      </c>
      <c r="B2369" s="1167" t="s">
        <v>848</v>
      </c>
      <c r="C2369" s="1167" t="s">
        <v>66</v>
      </c>
      <c r="D2369" s="1167">
        <v>2</v>
      </c>
      <c r="E2369" s="1167">
        <v>2</v>
      </c>
      <c r="J2369" s="1167">
        <v>0</v>
      </c>
      <c r="O2369" s="1167">
        <v>0</v>
      </c>
      <c r="T2369" s="1167">
        <v>0</v>
      </c>
      <c r="U2369" s="1167">
        <v>0</v>
      </c>
      <c r="V2369" s="1167">
        <v>0</v>
      </c>
      <c r="W2369" s="1167">
        <v>0</v>
      </c>
      <c r="X2369" s="1167">
        <v>0</v>
      </c>
      <c r="Y2369" s="1167">
        <v>0</v>
      </c>
      <c r="Z2369" s="1167">
        <v>1980</v>
      </c>
      <c r="AA2369" s="1167">
        <v>0</v>
      </c>
      <c r="AB2369" s="1167">
        <v>0</v>
      </c>
      <c r="AC2369" s="1167">
        <v>0</v>
      </c>
      <c r="AD2369" s="1167">
        <v>3960</v>
      </c>
      <c r="AI2369" s="1167">
        <v>0</v>
      </c>
      <c r="BK2369" s="1167">
        <v>2366</v>
      </c>
    </row>
    <row r="2370" spans="1:63" s="1167" customFormat="1" ht="13.5" customHeight="1">
      <c r="A2370" s="1218">
        <v>44330</v>
      </c>
      <c r="B2370" s="1167" t="s">
        <v>202</v>
      </c>
      <c r="C2370" s="1167" t="s">
        <v>66</v>
      </c>
      <c r="D2370" s="1167">
        <v>12.6</v>
      </c>
      <c r="E2370" s="1167">
        <v>12.6</v>
      </c>
      <c r="F2370" s="1167">
        <v>32</v>
      </c>
      <c r="J2370" s="1167">
        <v>403.2</v>
      </c>
      <c r="K2370" s="1167">
        <v>57</v>
      </c>
      <c r="O2370" s="1167">
        <v>718.19999999999993</v>
      </c>
      <c r="P2370" s="1167">
        <v>57</v>
      </c>
      <c r="T2370" s="1167">
        <v>718.19999999999993</v>
      </c>
      <c r="U2370" s="1167">
        <v>146</v>
      </c>
      <c r="V2370" s="1167">
        <v>0</v>
      </c>
      <c r="W2370" s="1167">
        <v>0</v>
      </c>
      <c r="X2370" s="1167">
        <v>0</v>
      </c>
      <c r="Y2370" s="1167">
        <v>1839.6</v>
      </c>
      <c r="Z2370" s="1167">
        <v>1396</v>
      </c>
      <c r="AA2370" s="1167">
        <v>0</v>
      </c>
      <c r="AB2370" s="1167">
        <v>0</v>
      </c>
      <c r="AC2370" s="1167">
        <v>0</v>
      </c>
      <c r="AD2370" s="1167">
        <v>17589.599999999999</v>
      </c>
      <c r="AI2370" s="1167">
        <v>0</v>
      </c>
      <c r="BK2370" s="1167">
        <v>2367</v>
      </c>
    </row>
    <row r="2371" spans="1:63" s="1167" customFormat="1" ht="13.5" customHeight="1">
      <c r="A2371" s="1218">
        <v>44330</v>
      </c>
      <c r="B2371" s="1167" t="s">
        <v>850</v>
      </c>
      <c r="C2371" s="1167" t="s">
        <v>389</v>
      </c>
      <c r="D2371" s="1167">
        <v>10</v>
      </c>
      <c r="E2371" s="1167">
        <v>10</v>
      </c>
      <c r="H2371" s="1167">
        <v>0.5</v>
      </c>
      <c r="J2371" s="1167">
        <v>5</v>
      </c>
      <c r="M2371" s="1167">
        <v>0.5</v>
      </c>
      <c r="O2371" s="1167">
        <v>5</v>
      </c>
      <c r="R2371" s="1167">
        <v>0.5</v>
      </c>
      <c r="T2371" s="1167">
        <v>5</v>
      </c>
      <c r="U2371" s="1167">
        <v>0</v>
      </c>
      <c r="V2371" s="1167">
        <v>0</v>
      </c>
      <c r="W2371" s="1167">
        <v>1.5</v>
      </c>
      <c r="X2371" s="1167">
        <v>0</v>
      </c>
      <c r="Y2371" s="1167">
        <v>15</v>
      </c>
      <c r="Z2371" s="1167">
        <v>0</v>
      </c>
      <c r="AA2371" s="1167">
        <v>0</v>
      </c>
      <c r="AB2371" s="1167">
        <v>10.5</v>
      </c>
      <c r="AC2371" s="1167">
        <v>0</v>
      </c>
      <c r="AD2371" s="1167">
        <v>105</v>
      </c>
      <c r="AI2371" s="1167">
        <v>0</v>
      </c>
      <c r="BK2371" s="1167">
        <v>2368</v>
      </c>
    </row>
    <row r="2372" spans="1:63" s="1167" customFormat="1" ht="13.5" customHeight="1">
      <c r="A2372" s="1218">
        <v>44330</v>
      </c>
      <c r="B2372" s="1167" t="s">
        <v>851</v>
      </c>
      <c r="C2372" s="1167" t="s">
        <v>389</v>
      </c>
      <c r="D2372" s="1167">
        <v>30</v>
      </c>
      <c r="E2372" s="1167">
        <v>25</v>
      </c>
      <c r="G2372" s="1167">
        <v>2</v>
      </c>
      <c r="J2372" s="1167">
        <v>50</v>
      </c>
      <c r="L2372" s="1167">
        <v>3</v>
      </c>
      <c r="O2372" s="1167">
        <v>75</v>
      </c>
      <c r="Q2372" s="1167">
        <v>3</v>
      </c>
      <c r="T2372" s="1167">
        <v>75</v>
      </c>
      <c r="U2372" s="1167">
        <v>0</v>
      </c>
      <c r="V2372" s="1167">
        <v>8</v>
      </c>
      <c r="W2372" s="1167">
        <v>0</v>
      </c>
      <c r="X2372" s="1167">
        <v>0</v>
      </c>
      <c r="Y2372" s="1167">
        <v>200</v>
      </c>
      <c r="Z2372" s="1167">
        <v>0</v>
      </c>
      <c r="AA2372" s="1167">
        <v>35.5</v>
      </c>
      <c r="AB2372" s="1167">
        <v>0</v>
      </c>
      <c r="AC2372" s="1167">
        <v>0</v>
      </c>
      <c r="AD2372" s="1167">
        <v>887.5</v>
      </c>
      <c r="AI2372" s="1167">
        <v>0</v>
      </c>
      <c r="BK2372" s="1167">
        <v>2369</v>
      </c>
    </row>
    <row r="2373" spans="1:63" s="1167" customFormat="1" ht="13.5" customHeight="1">
      <c r="A2373" s="1218">
        <v>44330</v>
      </c>
      <c r="B2373" s="1167" t="s">
        <v>496</v>
      </c>
      <c r="C2373" s="1167" t="s">
        <v>852</v>
      </c>
      <c r="D2373" s="1167">
        <v>42</v>
      </c>
      <c r="E2373" s="1167">
        <v>42</v>
      </c>
      <c r="H2373" s="1167">
        <v>0.4</v>
      </c>
      <c r="J2373" s="1167">
        <v>16.8</v>
      </c>
      <c r="M2373" s="1167">
        <v>0.8</v>
      </c>
      <c r="O2373" s="1167">
        <v>33.6</v>
      </c>
      <c r="R2373" s="1167">
        <v>0.8</v>
      </c>
      <c r="T2373" s="1167">
        <v>33.6</v>
      </c>
      <c r="U2373" s="1167">
        <v>0</v>
      </c>
      <c r="V2373" s="1167">
        <v>0</v>
      </c>
      <c r="W2373" s="1167">
        <v>2</v>
      </c>
      <c r="X2373" s="1167">
        <v>0</v>
      </c>
      <c r="Y2373" s="1167">
        <v>84</v>
      </c>
      <c r="Z2373" s="1167">
        <v>0</v>
      </c>
      <c r="AA2373" s="1167">
        <v>0</v>
      </c>
      <c r="AB2373" s="1167">
        <v>13.3</v>
      </c>
      <c r="AC2373" s="1167">
        <v>0</v>
      </c>
      <c r="AD2373" s="1167">
        <v>558.6</v>
      </c>
      <c r="AI2373" s="1167">
        <v>0</v>
      </c>
      <c r="BK2373" s="1167">
        <v>2370</v>
      </c>
    </row>
    <row r="2374" spans="1:63" s="1167" customFormat="1" ht="13.5" customHeight="1">
      <c r="A2374" s="1218">
        <v>44330</v>
      </c>
      <c r="B2374" s="1167" t="s">
        <v>43</v>
      </c>
      <c r="C2374" s="1167" t="s">
        <v>66</v>
      </c>
      <c r="D2374" s="1167">
        <v>3.5</v>
      </c>
      <c r="E2374" s="1167">
        <v>3.5</v>
      </c>
      <c r="H2374" s="1167">
        <v>2</v>
      </c>
      <c r="J2374" s="1167">
        <v>7</v>
      </c>
      <c r="M2374" s="1167">
        <v>2</v>
      </c>
      <c r="O2374" s="1167">
        <v>7</v>
      </c>
      <c r="P2374" s="1167" t="s">
        <v>883</v>
      </c>
      <c r="R2374" s="1167">
        <v>2</v>
      </c>
      <c r="T2374" s="1167">
        <v>7</v>
      </c>
      <c r="U2374" s="1167">
        <v>0</v>
      </c>
      <c r="W2374" s="1167">
        <v>6</v>
      </c>
      <c r="X2374" s="1167">
        <v>0</v>
      </c>
      <c r="Y2374" s="1167">
        <v>21</v>
      </c>
      <c r="Z2374" s="1167">
        <v>0</v>
      </c>
      <c r="AA2374" s="1167">
        <v>0</v>
      </c>
      <c r="AB2374" s="1167">
        <v>29</v>
      </c>
      <c r="AC2374" s="1167">
        <v>0</v>
      </c>
      <c r="AD2374" s="1167">
        <v>101.5</v>
      </c>
      <c r="AI2374" s="1167">
        <v>0</v>
      </c>
      <c r="BK2374" s="1167">
        <v>2371</v>
      </c>
    </row>
    <row r="2375" spans="1:63" s="1167" customFormat="1" ht="13.5" customHeight="1">
      <c r="A2375" s="1218">
        <v>44330</v>
      </c>
      <c r="B2375" s="1167" t="s">
        <v>618</v>
      </c>
      <c r="C2375" s="1167" t="s">
        <v>66</v>
      </c>
      <c r="D2375" s="1167">
        <v>35</v>
      </c>
      <c r="E2375" s="1167">
        <v>35</v>
      </c>
      <c r="H2375" s="1167">
        <v>0.3</v>
      </c>
      <c r="J2375" s="1167">
        <v>10.5</v>
      </c>
      <c r="M2375" s="1167">
        <v>0.6</v>
      </c>
      <c r="O2375" s="1167">
        <v>21</v>
      </c>
      <c r="R2375" s="1167">
        <v>0.6</v>
      </c>
      <c r="T2375" s="1167">
        <v>21</v>
      </c>
      <c r="U2375" s="1167">
        <v>0</v>
      </c>
      <c r="V2375" s="1167">
        <v>0</v>
      </c>
      <c r="W2375" s="1167">
        <v>1.5</v>
      </c>
      <c r="X2375" s="1167">
        <v>0</v>
      </c>
      <c r="Y2375" s="1167">
        <v>52.5</v>
      </c>
      <c r="Z2375" s="1167">
        <v>0</v>
      </c>
      <c r="AA2375" s="1167">
        <v>0</v>
      </c>
      <c r="AB2375" s="1167">
        <v>2.3000000000000007</v>
      </c>
      <c r="AC2375" s="1167">
        <v>0</v>
      </c>
      <c r="AD2375" s="1167">
        <v>80.500000000000028</v>
      </c>
      <c r="AI2375" s="1167">
        <v>0</v>
      </c>
      <c r="BK2375" s="1167">
        <v>2372</v>
      </c>
    </row>
    <row r="2376" spans="1:63" s="1167" customFormat="1" ht="13.5" customHeight="1">
      <c r="A2376" s="1218">
        <v>44330</v>
      </c>
      <c r="B2376" s="1167" t="s">
        <v>44</v>
      </c>
      <c r="C2376" s="1167" t="s">
        <v>66</v>
      </c>
      <c r="D2376" s="1167">
        <v>20</v>
      </c>
      <c r="E2376" s="1167">
        <v>20</v>
      </c>
      <c r="H2376" s="1167">
        <v>0.3</v>
      </c>
      <c r="J2376" s="1167">
        <v>6</v>
      </c>
      <c r="M2376" s="1167">
        <v>0.6</v>
      </c>
      <c r="O2376" s="1167">
        <v>12</v>
      </c>
      <c r="Q2376" s="1167" t="s">
        <v>884</v>
      </c>
      <c r="R2376" s="1167">
        <v>0.6</v>
      </c>
      <c r="T2376" s="1167">
        <v>12</v>
      </c>
      <c r="V2376" s="1167">
        <v>0</v>
      </c>
      <c r="W2376" s="1167">
        <v>1.5</v>
      </c>
      <c r="X2376" s="1167">
        <v>0</v>
      </c>
      <c r="Y2376" s="1167">
        <v>30</v>
      </c>
      <c r="Z2376" s="1167">
        <v>0</v>
      </c>
      <c r="AA2376" s="1167">
        <v>0</v>
      </c>
      <c r="AB2376" s="1167">
        <v>2.3000000000000007</v>
      </c>
      <c r="AC2376" s="1167">
        <v>0</v>
      </c>
      <c r="AD2376" s="1167">
        <v>46.000000000000014</v>
      </c>
      <c r="AI2376" s="1167">
        <v>0</v>
      </c>
      <c r="BK2376" s="1167">
        <v>2373</v>
      </c>
    </row>
    <row r="2377" spans="1:63" s="1167" customFormat="1" ht="13.5" customHeight="1">
      <c r="A2377" s="1218">
        <v>44330</v>
      </c>
      <c r="B2377" s="1167" t="s">
        <v>593</v>
      </c>
      <c r="C2377" s="1167" t="s">
        <v>389</v>
      </c>
      <c r="D2377" s="1167">
        <v>22</v>
      </c>
      <c r="E2377" s="1167">
        <v>22</v>
      </c>
      <c r="H2377" s="1167">
        <v>1</v>
      </c>
      <c r="J2377" s="1167">
        <v>22</v>
      </c>
      <c r="M2377" s="1167">
        <v>1</v>
      </c>
      <c r="O2377" s="1167">
        <v>22</v>
      </c>
      <c r="R2377" s="1167">
        <v>3</v>
      </c>
      <c r="T2377" s="1167">
        <v>66</v>
      </c>
      <c r="U2377" s="1167">
        <v>0</v>
      </c>
      <c r="V2377" s="1167">
        <v>0</v>
      </c>
      <c r="W2377" s="1167">
        <v>5</v>
      </c>
      <c r="X2377" s="1167">
        <v>0</v>
      </c>
      <c r="Y2377" s="1167">
        <v>110</v>
      </c>
      <c r="Z2377" s="1167">
        <v>0</v>
      </c>
      <c r="AA2377" s="1167">
        <v>0</v>
      </c>
      <c r="AB2377" s="1167">
        <v>11.5</v>
      </c>
      <c r="AC2377" s="1167">
        <v>0</v>
      </c>
      <c r="AD2377" s="1167">
        <v>253</v>
      </c>
      <c r="AI2377" s="1167">
        <v>0</v>
      </c>
      <c r="BK2377" s="1167">
        <v>2374</v>
      </c>
    </row>
    <row r="2378" spans="1:63" s="1167" customFormat="1" ht="13.5" customHeight="1">
      <c r="A2378" s="1218">
        <v>44330</v>
      </c>
      <c r="B2378" s="1167" t="s">
        <v>45</v>
      </c>
      <c r="C2378" s="1167" t="s">
        <v>66</v>
      </c>
      <c r="D2378" s="1167">
        <v>130</v>
      </c>
      <c r="E2378" s="1167">
        <v>90</v>
      </c>
      <c r="F2378" s="1167" t="s">
        <v>885</v>
      </c>
      <c r="G2378" s="1167" t="s">
        <v>886</v>
      </c>
      <c r="J2378" s="1167">
        <v>0</v>
      </c>
      <c r="M2378" s="1167">
        <v>0.1</v>
      </c>
      <c r="O2378" s="1167">
        <v>9</v>
      </c>
      <c r="R2378" s="1167">
        <v>0.1</v>
      </c>
      <c r="T2378" s="1167">
        <v>9</v>
      </c>
      <c r="U2378" s="1167">
        <v>0</v>
      </c>
      <c r="V2378" s="1167">
        <v>0</v>
      </c>
      <c r="W2378" s="1167">
        <v>0.2</v>
      </c>
      <c r="X2378" s="1167">
        <v>0</v>
      </c>
      <c r="Y2378" s="1167">
        <v>18</v>
      </c>
      <c r="Z2378" s="1167">
        <v>0</v>
      </c>
      <c r="AA2378" s="1167">
        <v>0</v>
      </c>
      <c r="AB2378" s="1167">
        <v>1.3999999999999979</v>
      </c>
      <c r="AC2378" s="1167">
        <v>0</v>
      </c>
      <c r="AD2378" s="1167">
        <v>125.99999999999982</v>
      </c>
      <c r="AI2378" s="1167">
        <v>0</v>
      </c>
      <c r="BK2378" s="1167">
        <v>2375</v>
      </c>
    </row>
    <row r="2379" spans="1:63" s="1167" customFormat="1" ht="13.5" customHeight="1">
      <c r="A2379" s="1218">
        <v>44330</v>
      </c>
      <c r="B2379" s="1167" t="s">
        <v>46</v>
      </c>
      <c r="C2379" s="1167" t="s">
        <v>66</v>
      </c>
      <c r="D2379" s="1167">
        <v>35</v>
      </c>
      <c r="E2379" s="1167">
        <v>35</v>
      </c>
      <c r="H2379" s="1167">
        <v>0.1</v>
      </c>
      <c r="J2379" s="1167">
        <v>3.5</v>
      </c>
      <c r="M2379" s="1167">
        <v>0.2</v>
      </c>
      <c r="O2379" s="1167">
        <v>7</v>
      </c>
      <c r="R2379" s="1167">
        <v>0.2</v>
      </c>
      <c r="T2379" s="1167">
        <v>7</v>
      </c>
      <c r="U2379" s="1167">
        <v>0</v>
      </c>
      <c r="V2379" s="1167">
        <v>0</v>
      </c>
      <c r="W2379" s="1167">
        <v>0.5</v>
      </c>
      <c r="X2379" s="1167">
        <v>0</v>
      </c>
      <c r="Y2379" s="1167">
        <v>17.5</v>
      </c>
      <c r="Z2379" s="1167">
        <v>0</v>
      </c>
      <c r="AA2379" s="1167">
        <v>0</v>
      </c>
      <c r="AB2379" s="1167">
        <v>3.8</v>
      </c>
      <c r="AC2379" s="1167">
        <v>0</v>
      </c>
      <c r="AD2379" s="1167">
        <v>133</v>
      </c>
      <c r="AI2379" s="1167">
        <v>0</v>
      </c>
      <c r="BK2379" s="1167">
        <v>2376</v>
      </c>
    </row>
    <row r="2380" spans="1:63" s="1167" customFormat="1" ht="13.5" customHeight="1">
      <c r="A2380" s="1218">
        <v>44330</v>
      </c>
      <c r="B2380" s="1167" t="s">
        <v>47</v>
      </c>
      <c r="C2380" s="1167" t="s">
        <v>66</v>
      </c>
      <c r="D2380" s="1167">
        <v>17</v>
      </c>
      <c r="E2380" s="1167">
        <v>17</v>
      </c>
      <c r="J2380" s="1167">
        <v>0</v>
      </c>
      <c r="O2380" s="1167">
        <v>0</v>
      </c>
      <c r="T2380" s="1167">
        <v>0</v>
      </c>
      <c r="U2380" s="1167">
        <v>0</v>
      </c>
      <c r="V2380" s="1167">
        <v>0</v>
      </c>
      <c r="W2380" s="1167">
        <v>0</v>
      </c>
      <c r="X2380" s="1167">
        <v>0</v>
      </c>
      <c r="Y2380" s="1167">
        <v>0</v>
      </c>
      <c r="Z2380" s="1167">
        <v>0</v>
      </c>
      <c r="AA2380" s="1167">
        <v>0</v>
      </c>
      <c r="AB2380" s="1167">
        <v>0</v>
      </c>
      <c r="AC2380" s="1167">
        <v>0</v>
      </c>
      <c r="AD2380" s="1167">
        <v>0</v>
      </c>
      <c r="AI2380" s="1167">
        <v>0</v>
      </c>
      <c r="BK2380" s="1167">
        <v>2377</v>
      </c>
    </row>
    <row r="2381" spans="1:63" s="1167" customFormat="1" ht="13.5" customHeight="1">
      <c r="A2381" s="1218">
        <v>44330</v>
      </c>
      <c r="B2381" s="1167" t="s">
        <v>48</v>
      </c>
      <c r="C2381" s="1167" t="s">
        <v>389</v>
      </c>
      <c r="D2381" s="1167">
        <v>23</v>
      </c>
      <c r="E2381" s="1167">
        <v>23</v>
      </c>
      <c r="H2381" s="1167">
        <v>0.3</v>
      </c>
      <c r="J2381" s="1167">
        <v>6.8999999999999995</v>
      </c>
      <c r="M2381" s="1167">
        <v>0.6</v>
      </c>
      <c r="O2381" s="1167">
        <v>13.799999999999999</v>
      </c>
      <c r="R2381" s="1167">
        <v>0.6</v>
      </c>
      <c r="T2381" s="1167">
        <v>13.799999999999999</v>
      </c>
      <c r="U2381" s="1167">
        <v>0</v>
      </c>
      <c r="V2381" s="1167">
        <v>0</v>
      </c>
      <c r="W2381" s="1167">
        <v>1.5</v>
      </c>
      <c r="X2381" s="1167">
        <v>0</v>
      </c>
      <c r="Y2381" s="1167">
        <v>34.5</v>
      </c>
      <c r="Z2381" s="1167">
        <v>0</v>
      </c>
      <c r="AA2381" s="1167">
        <v>0</v>
      </c>
      <c r="AB2381" s="1167">
        <v>16</v>
      </c>
      <c r="AC2381" s="1167">
        <v>0</v>
      </c>
      <c r="AD2381" s="1167">
        <v>368</v>
      </c>
      <c r="AI2381" s="1167">
        <v>0</v>
      </c>
      <c r="BK2381" s="1167">
        <v>2378</v>
      </c>
    </row>
    <row r="2382" spans="1:63" s="1167" customFormat="1" ht="13.5" customHeight="1">
      <c r="A2382" s="1218">
        <v>44330</v>
      </c>
      <c r="B2382" s="1167" t="s">
        <v>164</v>
      </c>
      <c r="C2382" s="1167" t="s">
        <v>66</v>
      </c>
      <c r="D2382" s="1167">
        <v>80</v>
      </c>
      <c r="E2382" s="1167">
        <v>80</v>
      </c>
      <c r="H2382" s="1167">
        <v>0.2</v>
      </c>
      <c r="J2382" s="1167">
        <v>16</v>
      </c>
      <c r="M2382" s="1167">
        <v>0.2</v>
      </c>
      <c r="O2382" s="1167">
        <v>16</v>
      </c>
      <c r="R2382" s="1167">
        <v>0.2</v>
      </c>
      <c r="T2382" s="1167">
        <v>16</v>
      </c>
      <c r="U2382" s="1167">
        <v>0</v>
      </c>
      <c r="V2382" s="1167">
        <v>0</v>
      </c>
      <c r="W2382" s="1167">
        <v>0.60000000000000009</v>
      </c>
      <c r="X2382" s="1167">
        <v>0</v>
      </c>
      <c r="Y2382" s="1167">
        <v>48</v>
      </c>
      <c r="Z2382" s="1167">
        <v>0</v>
      </c>
      <c r="AA2382" s="1167">
        <v>0</v>
      </c>
      <c r="AB2382" s="1167">
        <v>1.9000000000000057</v>
      </c>
      <c r="AC2382" s="1167">
        <v>0</v>
      </c>
      <c r="AD2382" s="1167">
        <v>152.00000000000045</v>
      </c>
      <c r="AI2382" s="1167">
        <v>0</v>
      </c>
      <c r="BK2382" s="1167">
        <v>2379</v>
      </c>
    </row>
    <row r="2383" spans="1:63" s="1167" customFormat="1" ht="13.5" customHeight="1">
      <c r="A2383" s="1218">
        <v>44330</v>
      </c>
      <c r="B2383" s="1167" t="s">
        <v>49</v>
      </c>
      <c r="C2383" s="1167" t="s">
        <v>66</v>
      </c>
      <c r="D2383" s="1167">
        <v>40</v>
      </c>
      <c r="E2383" s="1167">
        <v>40</v>
      </c>
      <c r="H2383" s="1167">
        <v>0.2</v>
      </c>
      <c r="J2383" s="1167">
        <v>8</v>
      </c>
      <c r="M2383" s="1167">
        <v>0.2</v>
      </c>
      <c r="O2383" s="1167">
        <v>8</v>
      </c>
      <c r="R2383" s="1167">
        <v>0.2</v>
      </c>
      <c r="T2383" s="1167">
        <v>8</v>
      </c>
      <c r="U2383" s="1167">
        <v>0</v>
      </c>
      <c r="V2383" s="1167">
        <v>0</v>
      </c>
      <c r="W2383" s="1167">
        <v>0.60000000000000009</v>
      </c>
      <c r="X2383" s="1167">
        <v>0</v>
      </c>
      <c r="Y2383" s="1167">
        <v>24</v>
      </c>
      <c r="Z2383" s="1167">
        <v>0</v>
      </c>
      <c r="AA2383" s="1167">
        <v>0</v>
      </c>
      <c r="AB2383" s="1167">
        <v>18.899999999999977</v>
      </c>
      <c r="AC2383" s="1167">
        <v>0</v>
      </c>
      <c r="AD2383" s="1167">
        <v>755.99999999999909</v>
      </c>
      <c r="AI2383" s="1167">
        <v>0</v>
      </c>
      <c r="BK2383" s="1167">
        <v>2380</v>
      </c>
    </row>
    <row r="2384" spans="1:63" s="1167" customFormat="1" ht="13.5" customHeight="1">
      <c r="A2384" s="1218">
        <v>44330</v>
      </c>
      <c r="B2384" s="1167" t="s">
        <v>373</v>
      </c>
      <c r="C2384" s="1167" t="s">
        <v>66</v>
      </c>
      <c r="D2384" s="1167">
        <v>43</v>
      </c>
      <c r="E2384" s="1167">
        <v>43</v>
      </c>
      <c r="H2384" s="1167">
        <v>1</v>
      </c>
      <c r="J2384" s="1167">
        <v>43</v>
      </c>
      <c r="M2384" s="1167">
        <v>1</v>
      </c>
      <c r="O2384" s="1167">
        <v>43</v>
      </c>
      <c r="R2384" s="1167">
        <v>1</v>
      </c>
      <c r="T2384" s="1167">
        <v>43</v>
      </c>
      <c r="U2384" s="1167">
        <v>0</v>
      </c>
      <c r="V2384" s="1167">
        <v>0</v>
      </c>
      <c r="W2384" s="1167">
        <v>3</v>
      </c>
      <c r="X2384" s="1167">
        <v>0</v>
      </c>
      <c r="Y2384" s="1167">
        <v>129</v>
      </c>
      <c r="Z2384" s="1167">
        <v>0</v>
      </c>
      <c r="AA2384" s="1167">
        <v>0</v>
      </c>
      <c r="AB2384" s="1167">
        <v>12.3</v>
      </c>
      <c r="AC2384" s="1167">
        <v>0</v>
      </c>
      <c r="AD2384" s="1167">
        <v>528.9</v>
      </c>
      <c r="AE2384" s="1167">
        <v>0</v>
      </c>
      <c r="AF2384" s="1167">
        <v>0</v>
      </c>
      <c r="AH2384" s="1167">
        <v>0</v>
      </c>
      <c r="AI2384" s="1167">
        <v>0</v>
      </c>
      <c r="BK2384" s="1167">
        <v>2381</v>
      </c>
    </row>
    <row r="2385" spans="1:63" s="1167" customFormat="1" ht="13.5" customHeight="1">
      <c r="A2385" s="1218">
        <v>44330</v>
      </c>
      <c r="B2385" s="1167" t="s">
        <v>853</v>
      </c>
      <c r="C2385" s="1167" t="s">
        <v>66</v>
      </c>
      <c r="D2385" s="1167">
        <v>30</v>
      </c>
      <c r="E2385" s="1167">
        <v>6</v>
      </c>
      <c r="H2385" s="1167">
        <v>0.5</v>
      </c>
      <c r="J2385" s="1167">
        <v>3</v>
      </c>
      <c r="M2385" s="1167">
        <v>0.5</v>
      </c>
      <c r="O2385" s="1167">
        <v>3</v>
      </c>
      <c r="R2385" s="1167">
        <v>0.5</v>
      </c>
      <c r="T2385" s="1167">
        <v>3</v>
      </c>
      <c r="V2385" s="1167">
        <v>0</v>
      </c>
      <c r="W2385" s="1167">
        <v>1.5</v>
      </c>
      <c r="X2385" s="1167">
        <v>0</v>
      </c>
      <c r="Y2385" s="1167">
        <v>9</v>
      </c>
      <c r="Z2385" s="1167">
        <v>0</v>
      </c>
      <c r="AA2385" s="1167">
        <v>0</v>
      </c>
      <c r="AB2385" s="1167">
        <v>5</v>
      </c>
      <c r="AC2385" s="1167">
        <v>0</v>
      </c>
      <c r="AD2385" s="1167">
        <v>30</v>
      </c>
      <c r="AE2385" s="1167">
        <v>0</v>
      </c>
      <c r="AF2385" s="1167">
        <v>0</v>
      </c>
      <c r="AH2385" s="1167">
        <v>0</v>
      </c>
      <c r="AI2385" s="1167">
        <v>0</v>
      </c>
      <c r="BK2385" s="1167">
        <v>2382</v>
      </c>
    </row>
    <row r="2386" spans="1:63" s="1167" customFormat="1" ht="13.5" customHeight="1">
      <c r="A2386" s="1218">
        <v>44330</v>
      </c>
      <c r="B2386" s="1167" t="s">
        <v>176</v>
      </c>
      <c r="C2386" s="1167" t="s">
        <v>389</v>
      </c>
      <c r="D2386" s="1167">
        <v>9</v>
      </c>
      <c r="E2386" s="1167">
        <v>9</v>
      </c>
      <c r="H2386" s="1167">
        <v>0.5</v>
      </c>
      <c r="J2386" s="1167">
        <v>4.5</v>
      </c>
      <c r="K2386" s="1167" t="s">
        <v>887</v>
      </c>
      <c r="M2386" s="1167">
        <v>0.8</v>
      </c>
      <c r="O2386" s="1167">
        <v>7.2</v>
      </c>
      <c r="R2386" s="1167">
        <v>0.7</v>
      </c>
      <c r="T2386" s="1167">
        <v>6.3</v>
      </c>
      <c r="U2386" s="1167">
        <v>0</v>
      </c>
      <c r="V2386" s="1167">
        <v>0</v>
      </c>
      <c r="W2386" s="1167">
        <v>2</v>
      </c>
      <c r="X2386" s="1167">
        <v>0</v>
      </c>
      <c r="Y2386" s="1167">
        <v>18</v>
      </c>
      <c r="Z2386" s="1167">
        <v>0</v>
      </c>
      <c r="AA2386" s="1167">
        <v>0</v>
      </c>
      <c r="AB2386" s="1167">
        <v>2</v>
      </c>
      <c r="AC2386" s="1167">
        <v>0</v>
      </c>
      <c r="AD2386" s="1167">
        <v>18</v>
      </c>
      <c r="AE2386" s="1167">
        <v>0</v>
      </c>
      <c r="AF2386" s="1167">
        <v>0</v>
      </c>
      <c r="AH2386" s="1167">
        <v>0</v>
      </c>
      <c r="AI2386" s="1167">
        <v>0</v>
      </c>
      <c r="BK2386" s="1167">
        <v>2383</v>
      </c>
    </row>
    <row r="2387" spans="1:63" s="1167" customFormat="1" ht="13.5" customHeight="1">
      <c r="A2387" s="1218">
        <v>44330</v>
      </c>
      <c r="B2387" s="1167" t="s">
        <v>158</v>
      </c>
      <c r="C2387" s="1167" t="s">
        <v>66</v>
      </c>
      <c r="D2387" s="1167">
        <v>30</v>
      </c>
      <c r="E2387" s="1167">
        <v>30</v>
      </c>
      <c r="H2387" s="1167">
        <v>0.5</v>
      </c>
      <c r="J2387" s="1167">
        <v>15</v>
      </c>
      <c r="M2387" s="1167">
        <v>0.5</v>
      </c>
      <c r="O2387" s="1167">
        <v>15</v>
      </c>
      <c r="R2387" s="1167">
        <v>0.5</v>
      </c>
      <c r="T2387" s="1167">
        <v>15</v>
      </c>
      <c r="U2387" s="1167">
        <v>0</v>
      </c>
      <c r="V2387" s="1167">
        <v>0</v>
      </c>
      <c r="W2387" s="1167">
        <v>1.5</v>
      </c>
      <c r="X2387" s="1167">
        <v>0</v>
      </c>
      <c r="Y2387" s="1167">
        <v>45</v>
      </c>
      <c r="Z2387" s="1167">
        <v>0</v>
      </c>
      <c r="AA2387" s="1167">
        <v>0</v>
      </c>
      <c r="AB2387" s="1167">
        <v>0</v>
      </c>
      <c r="AC2387" s="1167">
        <v>0</v>
      </c>
      <c r="AD2387" s="1167">
        <v>0</v>
      </c>
      <c r="AE2387" s="1167">
        <v>0</v>
      </c>
      <c r="AF2387" s="1167">
        <v>0</v>
      </c>
      <c r="AG2387" s="1167">
        <v>10</v>
      </c>
      <c r="AH2387" s="1167">
        <v>0</v>
      </c>
      <c r="AI2387" s="1167">
        <v>300</v>
      </c>
      <c r="BK2387" s="1167">
        <v>2384</v>
      </c>
    </row>
    <row r="2388" spans="1:63" s="1167" customFormat="1" ht="13.5" customHeight="1">
      <c r="A2388" s="1218">
        <v>44330</v>
      </c>
      <c r="B2388" s="1167" t="s">
        <v>166</v>
      </c>
      <c r="C2388" s="1167" t="s">
        <v>66</v>
      </c>
      <c r="D2388" s="1167">
        <v>30</v>
      </c>
      <c r="E2388" s="1167">
        <v>30</v>
      </c>
      <c r="H2388" s="1167">
        <v>0.1</v>
      </c>
      <c r="J2388" s="1167">
        <v>3</v>
      </c>
      <c r="M2388" s="1167">
        <v>0.2</v>
      </c>
      <c r="O2388" s="1167">
        <v>6</v>
      </c>
      <c r="R2388" s="1167">
        <v>0.2</v>
      </c>
      <c r="T2388" s="1167">
        <v>6</v>
      </c>
      <c r="U2388" s="1167">
        <v>0</v>
      </c>
      <c r="V2388" s="1167">
        <v>0</v>
      </c>
      <c r="W2388" s="1167">
        <v>0.5</v>
      </c>
      <c r="X2388" s="1167">
        <v>0</v>
      </c>
      <c r="Y2388" s="1167">
        <v>15</v>
      </c>
      <c r="Z2388" s="1167">
        <v>0</v>
      </c>
      <c r="AA2388" s="1167">
        <v>0</v>
      </c>
      <c r="AB2388" s="1167">
        <v>2.7999999999999972</v>
      </c>
      <c r="AC2388" s="1167">
        <v>0</v>
      </c>
      <c r="AD2388" s="1167">
        <v>83.999999999999915</v>
      </c>
      <c r="AE2388" s="1167">
        <v>0</v>
      </c>
      <c r="AF2388" s="1167">
        <v>0</v>
      </c>
      <c r="AH2388" s="1167">
        <v>0</v>
      </c>
      <c r="AI2388" s="1167">
        <v>0</v>
      </c>
      <c r="BK2388" s="1167">
        <v>2385</v>
      </c>
    </row>
    <row r="2389" spans="1:63" s="1167" customFormat="1" ht="13.5" customHeight="1">
      <c r="A2389" s="1218">
        <v>44330</v>
      </c>
      <c r="B2389" s="1167" t="s">
        <v>145</v>
      </c>
      <c r="C2389" s="1167" t="s">
        <v>389</v>
      </c>
      <c r="D2389" s="1167">
        <v>16</v>
      </c>
      <c r="E2389" s="1167">
        <v>16</v>
      </c>
      <c r="H2389" s="1167">
        <v>1</v>
      </c>
      <c r="J2389" s="1167">
        <v>16</v>
      </c>
      <c r="M2389" s="1167">
        <v>1</v>
      </c>
      <c r="O2389" s="1167">
        <v>16</v>
      </c>
      <c r="R2389" s="1167">
        <v>1</v>
      </c>
      <c r="T2389" s="1167">
        <v>16</v>
      </c>
      <c r="U2389" s="1167">
        <v>0</v>
      </c>
      <c r="V2389" s="1167">
        <v>0</v>
      </c>
      <c r="W2389" s="1167">
        <v>3</v>
      </c>
      <c r="X2389" s="1167">
        <v>0</v>
      </c>
      <c r="Y2389" s="1167">
        <v>48</v>
      </c>
      <c r="Z2389" s="1167">
        <v>0</v>
      </c>
      <c r="AA2389" s="1167">
        <v>0</v>
      </c>
      <c r="AB2389" s="1167">
        <v>7</v>
      </c>
      <c r="AC2389" s="1167">
        <v>0</v>
      </c>
      <c r="AD2389" s="1167">
        <v>112</v>
      </c>
      <c r="AE2389" s="1167">
        <v>0</v>
      </c>
      <c r="AF2389" s="1167">
        <v>0</v>
      </c>
      <c r="AH2389" s="1167">
        <v>0</v>
      </c>
      <c r="AI2389" s="1167">
        <v>0</v>
      </c>
      <c r="BK2389" s="1167">
        <v>2386</v>
      </c>
    </row>
    <row r="2390" spans="1:63" s="1167" customFormat="1" ht="13.5" customHeight="1">
      <c r="A2390" s="1218">
        <v>44330</v>
      </c>
      <c r="B2390" s="1167" t="s">
        <v>136</v>
      </c>
      <c r="C2390" s="1167" t="s">
        <v>66</v>
      </c>
      <c r="D2390" s="1167">
        <v>120</v>
      </c>
      <c r="E2390" s="1167">
        <v>120</v>
      </c>
      <c r="H2390" s="1167">
        <v>2</v>
      </c>
      <c r="J2390" s="1167">
        <v>240</v>
      </c>
      <c r="O2390" s="1167">
        <v>0</v>
      </c>
      <c r="P2390" s="1167" t="s">
        <v>883</v>
      </c>
      <c r="T2390" s="1167">
        <v>0</v>
      </c>
      <c r="U2390" s="1167">
        <v>0</v>
      </c>
      <c r="V2390" s="1167">
        <v>0</v>
      </c>
      <c r="W2390" s="1167">
        <v>2</v>
      </c>
      <c r="X2390" s="1167">
        <v>0</v>
      </c>
      <c r="Y2390" s="1167">
        <v>240</v>
      </c>
      <c r="Z2390" s="1167">
        <v>0</v>
      </c>
      <c r="AA2390" s="1167">
        <v>0</v>
      </c>
      <c r="AB2390" s="1167">
        <v>14.5</v>
      </c>
      <c r="AC2390" s="1167">
        <v>0</v>
      </c>
      <c r="AD2390" s="1167">
        <v>1740</v>
      </c>
      <c r="AE2390" s="1167">
        <v>0</v>
      </c>
      <c r="AF2390" s="1167">
        <v>0</v>
      </c>
      <c r="AH2390" s="1167">
        <v>0</v>
      </c>
      <c r="AI2390" s="1167">
        <v>0</v>
      </c>
      <c r="BK2390" s="1167">
        <v>2387</v>
      </c>
    </row>
    <row r="2391" spans="1:63" s="1167" customFormat="1" ht="13.5" customHeight="1">
      <c r="A2391" s="1218">
        <v>44330</v>
      </c>
      <c r="B2391" s="1167" t="s">
        <v>183</v>
      </c>
      <c r="C2391" s="1167" t="s">
        <v>66</v>
      </c>
      <c r="D2391" s="1167">
        <v>30</v>
      </c>
      <c r="E2391" s="1167">
        <v>30</v>
      </c>
      <c r="H2391" s="1167">
        <v>0.1</v>
      </c>
      <c r="J2391" s="1167">
        <v>3</v>
      </c>
      <c r="M2391" s="1167">
        <v>0.2</v>
      </c>
      <c r="O2391" s="1167">
        <v>6</v>
      </c>
      <c r="R2391" s="1167">
        <v>0.2</v>
      </c>
      <c r="T2391" s="1167">
        <v>6</v>
      </c>
      <c r="U2391" s="1167">
        <v>0</v>
      </c>
      <c r="V2391" s="1167">
        <v>0</v>
      </c>
      <c r="W2391" s="1167">
        <v>0.5</v>
      </c>
      <c r="X2391" s="1167">
        <v>0</v>
      </c>
      <c r="Y2391" s="1167">
        <v>15</v>
      </c>
      <c r="Z2391" s="1167">
        <v>0</v>
      </c>
      <c r="AA2391" s="1167">
        <v>0</v>
      </c>
      <c r="AB2391" s="1167">
        <v>19.3</v>
      </c>
      <c r="AC2391" s="1167">
        <v>0</v>
      </c>
      <c r="AD2391" s="1167">
        <v>579</v>
      </c>
      <c r="AE2391" s="1167">
        <v>0</v>
      </c>
      <c r="AF2391" s="1167">
        <v>0</v>
      </c>
      <c r="AH2391" s="1167">
        <v>0</v>
      </c>
      <c r="AI2391" s="1167">
        <v>0</v>
      </c>
      <c r="BK2391" s="1167">
        <v>2388</v>
      </c>
    </row>
    <row r="2392" spans="1:63" s="1167" customFormat="1" ht="13.5" customHeight="1">
      <c r="A2392" s="1218">
        <v>44330</v>
      </c>
      <c r="B2392" s="1167" t="s">
        <v>142</v>
      </c>
      <c r="C2392" s="1167" t="s">
        <v>66</v>
      </c>
      <c r="D2392" s="1167">
        <v>35</v>
      </c>
      <c r="E2392" s="1167">
        <v>35</v>
      </c>
      <c r="H2392" s="1167">
        <v>0.1</v>
      </c>
      <c r="J2392" s="1167">
        <v>3.5</v>
      </c>
      <c r="M2392" s="1167">
        <v>0.2</v>
      </c>
      <c r="O2392" s="1167">
        <v>7</v>
      </c>
      <c r="R2392" s="1167">
        <v>0.2</v>
      </c>
      <c r="T2392" s="1167">
        <v>7</v>
      </c>
      <c r="U2392" s="1167">
        <v>0</v>
      </c>
      <c r="V2392" s="1167">
        <v>0</v>
      </c>
      <c r="W2392" s="1167">
        <v>0.5</v>
      </c>
      <c r="X2392" s="1167">
        <v>0</v>
      </c>
      <c r="Y2392" s="1167">
        <v>17.5</v>
      </c>
      <c r="Z2392" s="1167">
        <v>0</v>
      </c>
      <c r="AA2392" s="1167">
        <v>0</v>
      </c>
      <c r="AB2392" s="1167">
        <v>4.299999999999998</v>
      </c>
      <c r="AC2392" s="1167">
        <v>0</v>
      </c>
      <c r="AD2392" s="1167">
        <v>150.49999999999994</v>
      </c>
      <c r="AE2392" s="1167">
        <v>0</v>
      </c>
      <c r="AF2392" s="1167">
        <v>0</v>
      </c>
      <c r="AH2392" s="1167">
        <v>0</v>
      </c>
      <c r="AI2392" s="1167">
        <v>0</v>
      </c>
      <c r="BK2392" s="1167">
        <v>2389</v>
      </c>
    </row>
    <row r="2393" spans="1:63" s="1167" customFormat="1" ht="13.5" customHeight="1">
      <c r="A2393" s="1218">
        <v>44330</v>
      </c>
      <c r="B2393" s="1167" t="s">
        <v>51</v>
      </c>
      <c r="C2393" s="1167" t="s">
        <v>66</v>
      </c>
      <c r="D2393" s="1167">
        <v>100</v>
      </c>
      <c r="E2393" s="1167">
        <v>100</v>
      </c>
      <c r="H2393" s="1167">
        <v>0.5</v>
      </c>
      <c r="J2393" s="1167">
        <v>50</v>
      </c>
      <c r="O2393" s="1167">
        <v>0</v>
      </c>
      <c r="R2393" s="1167">
        <v>0.5</v>
      </c>
      <c r="T2393" s="1167">
        <v>50</v>
      </c>
      <c r="U2393" s="1167">
        <v>0</v>
      </c>
      <c r="V2393" s="1167">
        <v>0</v>
      </c>
      <c r="W2393" s="1167">
        <v>1</v>
      </c>
      <c r="X2393" s="1167">
        <v>0</v>
      </c>
      <c r="Y2393" s="1167">
        <v>100</v>
      </c>
      <c r="Z2393" s="1167">
        <v>0</v>
      </c>
      <c r="AA2393" s="1167">
        <v>0</v>
      </c>
      <c r="AB2393" s="1167">
        <v>8.3999999999999986</v>
      </c>
      <c r="AC2393" s="1167">
        <v>0</v>
      </c>
      <c r="AD2393" s="1167">
        <v>839.99999999999989</v>
      </c>
      <c r="AE2393" s="1167">
        <v>0</v>
      </c>
      <c r="AF2393" s="1167">
        <v>0</v>
      </c>
      <c r="AH2393" s="1167">
        <v>0</v>
      </c>
      <c r="AI2393" s="1167">
        <v>0</v>
      </c>
      <c r="BK2393" s="1167">
        <v>2390</v>
      </c>
    </row>
    <row r="2394" spans="1:63" s="1167" customFormat="1" ht="13.5" customHeight="1">
      <c r="A2394" s="1218">
        <v>44330</v>
      </c>
      <c r="B2394" s="1167" t="s">
        <v>935</v>
      </c>
      <c r="C2394" s="1167" t="s">
        <v>66</v>
      </c>
      <c r="D2394" s="1167">
        <v>50</v>
      </c>
      <c r="E2394" s="1167">
        <v>50</v>
      </c>
      <c r="H2394" s="1167">
        <v>0.3</v>
      </c>
      <c r="J2394" s="1167">
        <v>15</v>
      </c>
      <c r="M2394" s="1167">
        <v>0.6</v>
      </c>
      <c r="O2394" s="1167">
        <v>30</v>
      </c>
      <c r="R2394" s="1167">
        <v>0.6</v>
      </c>
      <c r="T2394" s="1167">
        <v>30</v>
      </c>
      <c r="U2394" s="1167">
        <v>0</v>
      </c>
      <c r="V2394" s="1167">
        <v>0</v>
      </c>
      <c r="W2394" s="1167">
        <v>1.5</v>
      </c>
      <c r="X2394" s="1167">
        <v>0</v>
      </c>
      <c r="Y2394" s="1167">
        <v>75</v>
      </c>
      <c r="Z2394" s="1167">
        <v>0</v>
      </c>
      <c r="AA2394" s="1167">
        <v>0</v>
      </c>
      <c r="AB2394" s="1167">
        <v>0.40000000000000036</v>
      </c>
      <c r="AC2394" s="1167">
        <v>0</v>
      </c>
      <c r="AD2394" s="1167">
        <v>20.000000000000018</v>
      </c>
      <c r="AE2394" s="1167">
        <v>0</v>
      </c>
      <c r="AF2394" s="1167">
        <v>0</v>
      </c>
      <c r="AG2394" s="1167">
        <v>10</v>
      </c>
      <c r="AH2394" s="1167">
        <v>0</v>
      </c>
      <c r="AI2394" s="1167">
        <v>500</v>
      </c>
      <c r="BK2394" s="1167">
        <v>2391</v>
      </c>
    </row>
    <row r="2395" spans="1:63" s="1167" customFormat="1" ht="13.5" customHeight="1">
      <c r="A2395" s="1218">
        <v>44330</v>
      </c>
      <c r="B2395" s="1167" t="s">
        <v>16</v>
      </c>
      <c r="C2395" s="1167" t="s">
        <v>66</v>
      </c>
      <c r="D2395" s="1167">
        <v>140</v>
      </c>
      <c r="E2395" s="1167">
        <v>140</v>
      </c>
      <c r="J2395" s="1167">
        <v>0</v>
      </c>
      <c r="O2395" s="1167">
        <v>0</v>
      </c>
      <c r="Q2395" s="1167">
        <v>7</v>
      </c>
      <c r="T2395" s="1167">
        <v>980</v>
      </c>
      <c r="U2395" s="1167">
        <v>0</v>
      </c>
      <c r="V2395" s="1167">
        <v>7</v>
      </c>
      <c r="W2395" s="1167">
        <v>0</v>
      </c>
      <c r="X2395" s="1167">
        <v>0</v>
      </c>
      <c r="Y2395" s="1167">
        <v>980</v>
      </c>
      <c r="Z2395" s="1167">
        <v>0</v>
      </c>
      <c r="AA2395" s="1167">
        <v>0</v>
      </c>
      <c r="AB2395" s="1167">
        <v>0</v>
      </c>
      <c r="AC2395" s="1167">
        <v>0</v>
      </c>
      <c r="AD2395" s="1167">
        <v>0</v>
      </c>
      <c r="AE2395" s="1167">
        <v>0</v>
      </c>
      <c r="AF2395" s="1167">
        <v>7</v>
      </c>
      <c r="AG2395" s="1167">
        <v>0</v>
      </c>
      <c r="AH2395" s="1167">
        <v>0</v>
      </c>
      <c r="AI2395" s="1167">
        <v>980</v>
      </c>
      <c r="BK2395" s="1167">
        <v>2392</v>
      </c>
    </row>
    <row r="2396" spans="1:63" s="1167" customFormat="1" ht="13.5" customHeight="1">
      <c r="A2396" s="1218">
        <v>44330</v>
      </c>
      <c r="B2396" s="1167" t="s">
        <v>412</v>
      </c>
      <c r="C2396" s="1167" t="s">
        <v>66</v>
      </c>
      <c r="D2396" s="1167">
        <v>80</v>
      </c>
      <c r="E2396" s="1167">
        <v>76</v>
      </c>
      <c r="J2396" s="1167">
        <v>0</v>
      </c>
      <c r="O2396" s="1167">
        <v>0</v>
      </c>
      <c r="Q2396" s="1167">
        <v>14</v>
      </c>
      <c r="T2396" s="1167">
        <v>1064</v>
      </c>
      <c r="U2396" s="1167">
        <v>0</v>
      </c>
      <c r="V2396" s="1167">
        <v>14</v>
      </c>
      <c r="W2396" s="1167">
        <v>0</v>
      </c>
      <c r="X2396" s="1167">
        <v>0</v>
      </c>
      <c r="Y2396" s="1167">
        <v>1064</v>
      </c>
      <c r="Z2396" s="1167">
        <v>0</v>
      </c>
      <c r="AA2396" s="1167">
        <v>0</v>
      </c>
      <c r="AB2396" s="1167">
        <v>0</v>
      </c>
      <c r="AC2396" s="1167">
        <v>0</v>
      </c>
      <c r="AD2396" s="1167">
        <v>0</v>
      </c>
      <c r="AE2396" s="1167">
        <v>0</v>
      </c>
      <c r="AF2396" s="1167">
        <v>14</v>
      </c>
      <c r="AG2396" s="1167">
        <v>0</v>
      </c>
      <c r="AH2396" s="1167">
        <v>0</v>
      </c>
      <c r="AI2396" s="1167">
        <v>1064</v>
      </c>
      <c r="BK2396" s="1167">
        <v>2393</v>
      </c>
    </row>
    <row r="2397" spans="1:63" s="1167" customFormat="1" ht="13.5" customHeight="1">
      <c r="A2397" s="1218">
        <v>44330</v>
      </c>
      <c r="B2397" s="1167" t="s">
        <v>67</v>
      </c>
      <c r="C2397" s="1167" t="s">
        <v>66</v>
      </c>
      <c r="D2397" s="1167">
        <v>30</v>
      </c>
      <c r="E2397" s="1167">
        <v>27</v>
      </c>
      <c r="J2397" s="1167">
        <v>0</v>
      </c>
      <c r="L2397" s="1167">
        <v>18</v>
      </c>
      <c r="O2397" s="1167">
        <v>486</v>
      </c>
      <c r="S2397" s="1167" t="s">
        <v>888</v>
      </c>
      <c r="T2397" s="1167">
        <v>0</v>
      </c>
      <c r="U2397" s="1167">
        <v>0</v>
      </c>
      <c r="V2397" s="1167">
        <v>18</v>
      </c>
      <c r="W2397" s="1167">
        <v>0</v>
      </c>
      <c r="X2397" s="1167">
        <v>0</v>
      </c>
      <c r="Y2397" s="1167">
        <v>486</v>
      </c>
      <c r="Z2397" s="1167">
        <v>0</v>
      </c>
      <c r="AA2397" s="1167">
        <v>0</v>
      </c>
      <c r="AB2397" s="1167">
        <v>0</v>
      </c>
      <c r="AC2397" s="1167">
        <v>0</v>
      </c>
      <c r="AD2397" s="1167">
        <v>0</v>
      </c>
      <c r="AE2397" s="1167">
        <v>0</v>
      </c>
      <c r="AF2397" s="1167">
        <v>18</v>
      </c>
      <c r="AG2397" s="1167">
        <v>0</v>
      </c>
      <c r="AH2397" s="1167">
        <v>0</v>
      </c>
      <c r="AI2397" s="1167">
        <v>486</v>
      </c>
      <c r="BK2397" s="1167">
        <v>2394</v>
      </c>
    </row>
    <row r="2398" spans="1:63" s="1167" customFormat="1" ht="13.5" customHeight="1">
      <c r="A2398" s="1218">
        <v>44330</v>
      </c>
      <c r="B2398" s="1167" t="s">
        <v>3</v>
      </c>
      <c r="C2398" s="1167" t="s">
        <v>66</v>
      </c>
      <c r="D2398" s="1167">
        <v>12</v>
      </c>
      <c r="E2398" s="1167">
        <v>12</v>
      </c>
      <c r="H2398" s="1167" t="s">
        <v>883</v>
      </c>
      <c r="I2398" s="1167" t="s">
        <v>883</v>
      </c>
      <c r="J2398" s="1167">
        <v>0</v>
      </c>
      <c r="L2398" s="1167">
        <v>18</v>
      </c>
      <c r="O2398" s="1167">
        <v>216</v>
      </c>
      <c r="T2398" s="1167">
        <v>0</v>
      </c>
      <c r="U2398" s="1167">
        <v>0</v>
      </c>
      <c r="V2398" s="1167">
        <v>18</v>
      </c>
      <c r="W2398" s="1167">
        <v>0</v>
      </c>
      <c r="X2398" s="1167">
        <v>0</v>
      </c>
      <c r="Y2398" s="1167">
        <v>216</v>
      </c>
      <c r="Z2398" s="1167">
        <v>0</v>
      </c>
      <c r="AA2398" s="1167">
        <v>0</v>
      </c>
      <c r="AB2398" s="1167">
        <v>0</v>
      </c>
      <c r="AC2398" s="1167">
        <v>0</v>
      </c>
      <c r="AD2398" s="1167">
        <v>0</v>
      </c>
      <c r="AE2398" s="1167">
        <v>0</v>
      </c>
      <c r="AF2398" s="1167">
        <v>18</v>
      </c>
      <c r="AG2398" s="1167">
        <v>0</v>
      </c>
      <c r="AH2398" s="1167">
        <v>0</v>
      </c>
      <c r="AI2398" s="1167">
        <v>216</v>
      </c>
      <c r="BK2398" s="1167">
        <v>2395</v>
      </c>
    </row>
    <row r="2399" spans="1:63" s="1167" customFormat="1" ht="13.5" customHeight="1">
      <c r="A2399" s="1218">
        <v>44330</v>
      </c>
      <c r="B2399" s="1167" t="s">
        <v>71</v>
      </c>
      <c r="C2399" s="1167" t="s">
        <v>66</v>
      </c>
      <c r="D2399" s="1167">
        <v>65</v>
      </c>
      <c r="E2399" s="1167">
        <v>55</v>
      </c>
      <c r="J2399" s="1167">
        <v>0</v>
      </c>
      <c r="L2399" s="1167">
        <v>10</v>
      </c>
      <c r="O2399" s="1167">
        <v>550</v>
      </c>
      <c r="T2399" s="1167">
        <v>0</v>
      </c>
      <c r="U2399" s="1167">
        <v>0</v>
      </c>
      <c r="V2399" s="1167">
        <v>10</v>
      </c>
      <c r="W2399" s="1167">
        <v>0</v>
      </c>
      <c r="X2399" s="1167">
        <v>0</v>
      </c>
      <c r="Y2399" s="1167">
        <v>550</v>
      </c>
      <c r="Z2399" s="1167">
        <v>0</v>
      </c>
      <c r="AA2399" s="1167">
        <v>0</v>
      </c>
      <c r="AB2399" s="1167">
        <v>0</v>
      </c>
      <c r="AC2399" s="1167">
        <v>0</v>
      </c>
      <c r="AD2399" s="1167">
        <v>0</v>
      </c>
      <c r="AE2399" s="1167">
        <v>0</v>
      </c>
      <c r="AF2399" s="1167">
        <v>10</v>
      </c>
      <c r="AG2399" s="1167">
        <v>0</v>
      </c>
      <c r="AH2399" s="1167">
        <v>0</v>
      </c>
      <c r="AI2399" s="1167">
        <v>550</v>
      </c>
      <c r="BK2399" s="1167">
        <v>2396</v>
      </c>
    </row>
    <row r="2400" spans="1:63" s="1167" customFormat="1" ht="13.5" customHeight="1">
      <c r="A2400" s="1218">
        <v>44330</v>
      </c>
      <c r="B2400" s="1167" t="s">
        <v>926</v>
      </c>
      <c r="C2400" s="1167" t="s">
        <v>66</v>
      </c>
      <c r="D2400" s="1167">
        <v>125</v>
      </c>
      <c r="E2400" s="1167">
        <v>125</v>
      </c>
      <c r="J2400" s="1167">
        <v>0</v>
      </c>
      <c r="O2400" s="1167">
        <v>0</v>
      </c>
      <c r="T2400" s="1167">
        <v>0</v>
      </c>
      <c r="U2400" s="1167">
        <v>0</v>
      </c>
      <c r="V2400" s="1167">
        <v>0</v>
      </c>
      <c r="W2400" s="1167">
        <v>0</v>
      </c>
      <c r="X2400" s="1167">
        <v>0</v>
      </c>
      <c r="Y2400" s="1167">
        <v>0</v>
      </c>
      <c r="Z2400" s="1167">
        <v>0</v>
      </c>
      <c r="AA2400" s="1167">
        <v>0</v>
      </c>
      <c r="AB2400" s="1167">
        <v>0</v>
      </c>
      <c r="AC2400" s="1167">
        <v>0</v>
      </c>
      <c r="AD2400" s="1167">
        <v>0</v>
      </c>
      <c r="AE2400" s="1167">
        <v>0</v>
      </c>
      <c r="AF2400" s="1167">
        <v>0</v>
      </c>
      <c r="AG2400" s="1167">
        <v>0</v>
      </c>
      <c r="AH2400" s="1167">
        <v>0</v>
      </c>
      <c r="AI2400" s="1167">
        <v>0</v>
      </c>
      <c r="BK2400" s="1167">
        <v>2397</v>
      </c>
    </row>
    <row r="2401" spans="1:63" s="1167" customFormat="1" ht="13.5" customHeight="1">
      <c r="A2401" s="1218">
        <v>44330</v>
      </c>
      <c r="B2401" s="1167" t="s">
        <v>168</v>
      </c>
      <c r="C2401" s="1167" t="s">
        <v>66</v>
      </c>
      <c r="D2401" s="1167">
        <v>98</v>
      </c>
      <c r="E2401" s="1167">
        <v>92</v>
      </c>
      <c r="J2401" s="1167">
        <v>0</v>
      </c>
      <c r="L2401" s="1167">
        <v>14</v>
      </c>
      <c r="O2401" s="1167">
        <v>1288</v>
      </c>
      <c r="T2401" s="1167">
        <v>0</v>
      </c>
      <c r="U2401" s="1167">
        <v>0</v>
      </c>
      <c r="V2401" s="1167">
        <v>14</v>
      </c>
      <c r="W2401" s="1167">
        <v>0</v>
      </c>
      <c r="X2401" s="1167">
        <v>0</v>
      </c>
      <c r="Y2401" s="1167">
        <v>1288</v>
      </c>
      <c r="Z2401" s="1167">
        <v>0</v>
      </c>
      <c r="AA2401" s="1167">
        <v>0</v>
      </c>
      <c r="AB2401" s="1167">
        <v>0</v>
      </c>
      <c r="AC2401" s="1167">
        <v>0</v>
      </c>
      <c r="AD2401" s="1167">
        <v>0</v>
      </c>
      <c r="AE2401" s="1167">
        <v>0</v>
      </c>
      <c r="AF2401" s="1167">
        <v>14</v>
      </c>
      <c r="AG2401" s="1167">
        <v>0</v>
      </c>
      <c r="AH2401" s="1167">
        <v>0</v>
      </c>
      <c r="AI2401" s="1167">
        <v>1288</v>
      </c>
      <c r="BK2401" s="1167">
        <v>2398</v>
      </c>
    </row>
    <row r="2402" spans="1:63" s="1167" customFormat="1" ht="13.5" customHeight="1">
      <c r="A2402" s="1218">
        <v>44330</v>
      </c>
      <c r="B2402" s="1167" t="s">
        <v>203</v>
      </c>
      <c r="C2402" s="1167" t="s">
        <v>66</v>
      </c>
      <c r="D2402" s="1167">
        <v>65</v>
      </c>
      <c r="E2402" s="1167">
        <v>65</v>
      </c>
      <c r="J2402" s="1167">
        <v>0</v>
      </c>
      <c r="O2402" s="1167">
        <v>0</v>
      </c>
      <c r="Q2402" s="1167">
        <v>13</v>
      </c>
      <c r="T2402" s="1167">
        <v>845</v>
      </c>
      <c r="U2402" s="1167">
        <v>0</v>
      </c>
      <c r="V2402" s="1167">
        <v>13</v>
      </c>
      <c r="W2402" s="1167">
        <v>0</v>
      </c>
      <c r="X2402" s="1167">
        <v>0</v>
      </c>
      <c r="Y2402" s="1167">
        <v>845</v>
      </c>
      <c r="Z2402" s="1167">
        <v>0</v>
      </c>
      <c r="AA2402" s="1167">
        <v>0</v>
      </c>
      <c r="AB2402" s="1167">
        <v>0</v>
      </c>
      <c r="AC2402" s="1167">
        <v>0</v>
      </c>
      <c r="AD2402" s="1167">
        <v>0</v>
      </c>
      <c r="AE2402" s="1167">
        <v>0</v>
      </c>
      <c r="AF2402" s="1167">
        <v>13</v>
      </c>
      <c r="AG2402" s="1167">
        <v>0</v>
      </c>
      <c r="AH2402" s="1167">
        <v>0</v>
      </c>
      <c r="AI2402" s="1167">
        <v>845</v>
      </c>
      <c r="BK2402" s="1167">
        <v>2399</v>
      </c>
    </row>
    <row r="2403" spans="1:63" s="1167" customFormat="1" ht="13.5" customHeight="1">
      <c r="A2403" s="1218">
        <v>44330</v>
      </c>
      <c r="B2403" s="1167" t="s">
        <v>233</v>
      </c>
      <c r="C2403" s="1167" t="s">
        <v>66</v>
      </c>
      <c r="D2403" s="1167">
        <v>105</v>
      </c>
      <c r="E2403" s="1167">
        <v>105</v>
      </c>
      <c r="J2403" s="1167">
        <v>0</v>
      </c>
      <c r="O2403" s="1167">
        <v>0</v>
      </c>
      <c r="Q2403" s="1167">
        <v>8</v>
      </c>
      <c r="T2403" s="1167">
        <v>840</v>
      </c>
      <c r="U2403" s="1167">
        <v>0</v>
      </c>
      <c r="V2403" s="1167">
        <v>8</v>
      </c>
      <c r="W2403" s="1167">
        <v>0</v>
      </c>
      <c r="X2403" s="1167">
        <v>0</v>
      </c>
      <c r="Y2403" s="1167">
        <v>840</v>
      </c>
      <c r="Z2403" s="1167">
        <v>0</v>
      </c>
      <c r="AA2403" s="1167">
        <v>0</v>
      </c>
      <c r="AB2403" s="1167">
        <v>0</v>
      </c>
      <c r="AC2403" s="1167">
        <v>0</v>
      </c>
      <c r="AD2403" s="1167">
        <v>0</v>
      </c>
      <c r="AE2403" s="1167">
        <v>0</v>
      </c>
      <c r="AF2403" s="1167">
        <v>8</v>
      </c>
      <c r="AG2403" s="1167">
        <v>0</v>
      </c>
      <c r="AH2403" s="1167">
        <v>0</v>
      </c>
      <c r="AI2403" s="1167">
        <v>840</v>
      </c>
      <c r="BK2403" s="1167">
        <v>2400</v>
      </c>
    </row>
    <row r="2404" spans="1:63" s="1167" customFormat="1" ht="13.5" customHeight="1">
      <c r="A2404" s="1218">
        <v>44330</v>
      </c>
      <c r="B2404" s="1167" t="s">
        <v>929</v>
      </c>
      <c r="C2404" s="1167" t="s">
        <v>66</v>
      </c>
      <c r="D2404" s="1167">
        <v>40</v>
      </c>
      <c r="E2404" s="1167">
        <v>40</v>
      </c>
      <c r="G2404" s="1167">
        <v>7</v>
      </c>
      <c r="J2404" s="1167">
        <v>280</v>
      </c>
      <c r="O2404" s="1167">
        <v>0</v>
      </c>
      <c r="Q2404" s="1167">
        <v>8</v>
      </c>
      <c r="T2404" s="1167">
        <v>320</v>
      </c>
      <c r="U2404" s="1167">
        <v>0</v>
      </c>
      <c r="V2404" s="1167">
        <v>15</v>
      </c>
      <c r="W2404" s="1167">
        <v>0</v>
      </c>
      <c r="X2404" s="1167">
        <v>0</v>
      </c>
      <c r="Y2404" s="1167">
        <v>600</v>
      </c>
      <c r="Z2404" s="1167">
        <v>0</v>
      </c>
      <c r="AA2404" s="1167">
        <v>0</v>
      </c>
      <c r="AB2404" s="1167">
        <v>0</v>
      </c>
      <c r="AC2404" s="1167">
        <v>0</v>
      </c>
      <c r="AD2404" s="1167">
        <v>0</v>
      </c>
      <c r="AE2404" s="1167">
        <v>0</v>
      </c>
      <c r="AF2404" s="1167">
        <v>15</v>
      </c>
      <c r="AG2404" s="1167">
        <v>0</v>
      </c>
      <c r="AH2404" s="1167">
        <v>0</v>
      </c>
      <c r="AI2404" s="1167">
        <v>600</v>
      </c>
      <c r="BK2404" s="1167">
        <v>2401</v>
      </c>
    </row>
    <row r="2405" spans="1:63" s="1167" customFormat="1" ht="13.5" customHeight="1">
      <c r="A2405" s="1218">
        <v>44330</v>
      </c>
      <c r="B2405" s="1167" t="s">
        <v>488</v>
      </c>
      <c r="C2405" s="1167" t="s">
        <v>66</v>
      </c>
      <c r="D2405" s="1167">
        <v>110</v>
      </c>
      <c r="E2405" s="1167">
        <v>106</v>
      </c>
      <c r="G2405" s="1167">
        <v>8.5</v>
      </c>
      <c r="J2405" s="1167">
        <v>901</v>
      </c>
      <c r="L2405" s="1167">
        <v>13</v>
      </c>
      <c r="O2405" s="1167">
        <v>1378</v>
      </c>
      <c r="T2405" s="1167">
        <v>0</v>
      </c>
      <c r="U2405" s="1167">
        <v>0</v>
      </c>
      <c r="V2405" s="1167">
        <v>21.5</v>
      </c>
      <c r="W2405" s="1167">
        <v>0</v>
      </c>
      <c r="X2405" s="1167">
        <v>0</v>
      </c>
      <c r="Y2405" s="1167">
        <v>2279</v>
      </c>
      <c r="Z2405" s="1167">
        <v>0</v>
      </c>
      <c r="AA2405" s="1167">
        <v>0</v>
      </c>
      <c r="AB2405" s="1167">
        <v>0</v>
      </c>
      <c r="AC2405" s="1167">
        <v>0</v>
      </c>
      <c r="AD2405" s="1167">
        <v>0</v>
      </c>
      <c r="AE2405" s="1167">
        <v>0</v>
      </c>
      <c r="AF2405" s="1167">
        <v>21.5</v>
      </c>
      <c r="AG2405" s="1167">
        <v>0</v>
      </c>
      <c r="AH2405" s="1167">
        <v>0</v>
      </c>
      <c r="AI2405" s="1167">
        <v>2279</v>
      </c>
      <c r="BK2405" s="1167">
        <v>2402</v>
      </c>
    </row>
    <row r="2406" spans="1:63" s="1167" customFormat="1" ht="13.5" customHeight="1">
      <c r="A2406" s="1218">
        <v>44330</v>
      </c>
      <c r="B2406" s="1167" t="s">
        <v>83</v>
      </c>
      <c r="C2406" s="1167" t="s">
        <v>786</v>
      </c>
      <c r="D2406" s="1167">
        <v>12</v>
      </c>
      <c r="E2406" s="1167">
        <v>12</v>
      </c>
      <c r="J2406" s="1167">
        <v>0</v>
      </c>
      <c r="M2406" s="1167">
        <v>22</v>
      </c>
      <c r="O2406" s="1167">
        <v>264</v>
      </c>
      <c r="R2406" s="1167">
        <v>22</v>
      </c>
      <c r="T2406" s="1167">
        <v>264</v>
      </c>
      <c r="U2406" s="1167">
        <v>0</v>
      </c>
      <c r="V2406" s="1167">
        <v>0</v>
      </c>
      <c r="W2406" s="1167">
        <v>44</v>
      </c>
      <c r="X2406" s="1167">
        <v>0</v>
      </c>
      <c r="Y2406" s="1167">
        <v>528</v>
      </c>
      <c r="Z2406" s="1167">
        <v>0</v>
      </c>
      <c r="AA2406" s="1167">
        <v>0</v>
      </c>
      <c r="AB2406" s="1167">
        <v>0</v>
      </c>
      <c r="AC2406" s="1167">
        <v>0</v>
      </c>
      <c r="AD2406" s="1167">
        <v>0</v>
      </c>
      <c r="AE2406" s="1167">
        <v>0</v>
      </c>
      <c r="AF2406" s="1167">
        <v>0</v>
      </c>
      <c r="AG2406" s="1167">
        <v>44</v>
      </c>
      <c r="AH2406" s="1167">
        <v>0</v>
      </c>
      <c r="AI2406" s="1167">
        <v>528</v>
      </c>
      <c r="BK2406" s="1167">
        <v>2403</v>
      </c>
    </row>
    <row r="2407" spans="1:63" s="1167" customFormat="1" ht="13.5" customHeight="1">
      <c r="A2407" s="1218">
        <v>44330</v>
      </c>
      <c r="B2407" s="1167" t="s">
        <v>692</v>
      </c>
      <c r="C2407" s="1167" t="s">
        <v>66</v>
      </c>
      <c r="D2407" s="1167">
        <v>10</v>
      </c>
      <c r="E2407" s="1167">
        <v>7</v>
      </c>
      <c r="J2407" s="1167">
        <v>0</v>
      </c>
      <c r="M2407" s="1167">
        <v>44</v>
      </c>
      <c r="O2407" s="1167">
        <v>308</v>
      </c>
      <c r="T2407" s="1167">
        <v>0</v>
      </c>
      <c r="U2407" s="1167">
        <v>0</v>
      </c>
      <c r="V2407" s="1167">
        <v>0</v>
      </c>
      <c r="W2407" s="1167">
        <v>44</v>
      </c>
      <c r="X2407" s="1167">
        <v>0</v>
      </c>
      <c r="Y2407" s="1167">
        <v>308</v>
      </c>
      <c r="Z2407" s="1167">
        <v>0</v>
      </c>
      <c r="AA2407" s="1167">
        <v>0</v>
      </c>
      <c r="AB2407" s="1167">
        <v>0</v>
      </c>
      <c r="AC2407" s="1167">
        <v>0</v>
      </c>
      <c r="AD2407" s="1167">
        <v>0</v>
      </c>
      <c r="AE2407" s="1167">
        <v>0</v>
      </c>
      <c r="AF2407" s="1167">
        <v>0</v>
      </c>
      <c r="AG2407" s="1167">
        <v>44</v>
      </c>
      <c r="AH2407" s="1167">
        <v>0</v>
      </c>
      <c r="AI2407" s="1167">
        <v>308</v>
      </c>
      <c r="BK2407" s="1167">
        <v>2404</v>
      </c>
    </row>
    <row r="2408" spans="1:63" s="1167" customFormat="1" ht="13.5" customHeight="1">
      <c r="A2408" s="1218">
        <v>44330</v>
      </c>
      <c r="B2408" s="1167" t="s">
        <v>17</v>
      </c>
      <c r="C2408" s="1167" t="s">
        <v>66</v>
      </c>
      <c r="D2408" s="1167">
        <v>5</v>
      </c>
      <c r="E2408" s="1167">
        <v>4</v>
      </c>
      <c r="J2408" s="1167">
        <v>0</v>
      </c>
      <c r="O2408" s="1167">
        <v>0</v>
      </c>
      <c r="R2408" s="1167">
        <v>45</v>
      </c>
      <c r="T2408" s="1167">
        <v>180</v>
      </c>
      <c r="U2408" s="1167">
        <v>0</v>
      </c>
      <c r="V2408" s="1167">
        <v>0</v>
      </c>
      <c r="W2408" s="1167">
        <v>45</v>
      </c>
      <c r="X2408" s="1167">
        <v>0</v>
      </c>
      <c r="Y2408" s="1167">
        <v>180</v>
      </c>
      <c r="Z2408" s="1167">
        <v>0</v>
      </c>
      <c r="AA2408" s="1167">
        <v>0</v>
      </c>
      <c r="AB2408" s="1167">
        <v>0</v>
      </c>
      <c r="AC2408" s="1167">
        <v>0</v>
      </c>
      <c r="AD2408" s="1167">
        <v>0</v>
      </c>
      <c r="AE2408" s="1167">
        <v>0</v>
      </c>
      <c r="AF2408" s="1167">
        <v>0</v>
      </c>
      <c r="AG2408" s="1167">
        <v>45</v>
      </c>
      <c r="AH2408" s="1167">
        <v>0</v>
      </c>
      <c r="AI2408" s="1167">
        <v>180</v>
      </c>
      <c r="BK2408" s="1167">
        <v>2405</v>
      </c>
    </row>
    <row r="2409" spans="1:63" s="1167" customFormat="1" ht="13.5" customHeight="1">
      <c r="A2409" s="1218">
        <v>44330</v>
      </c>
      <c r="B2409" s="1167" t="s">
        <v>478</v>
      </c>
      <c r="C2409" s="1167" t="s">
        <v>66</v>
      </c>
      <c r="D2409" s="1167">
        <v>12</v>
      </c>
      <c r="E2409" s="1167">
        <v>12</v>
      </c>
      <c r="H2409" s="1167">
        <v>23</v>
      </c>
      <c r="J2409" s="1167">
        <v>276</v>
      </c>
      <c r="M2409" s="1167">
        <v>10</v>
      </c>
      <c r="O2409" s="1167">
        <v>120</v>
      </c>
      <c r="T2409" s="1167">
        <v>0</v>
      </c>
      <c r="U2409" s="1167">
        <v>0</v>
      </c>
      <c r="V2409" s="1167">
        <v>0</v>
      </c>
      <c r="W2409" s="1167">
        <v>33</v>
      </c>
      <c r="X2409" s="1167">
        <v>0</v>
      </c>
      <c r="Y2409" s="1167">
        <v>396</v>
      </c>
      <c r="Z2409" s="1167">
        <v>0</v>
      </c>
      <c r="AA2409" s="1167">
        <v>0</v>
      </c>
      <c r="AB2409" s="1167">
        <v>0</v>
      </c>
      <c r="AC2409" s="1167">
        <v>0</v>
      </c>
      <c r="AD2409" s="1167">
        <v>0</v>
      </c>
      <c r="AE2409" s="1167">
        <v>0</v>
      </c>
      <c r="AF2409" s="1167">
        <v>0</v>
      </c>
      <c r="AG2409" s="1167">
        <v>33</v>
      </c>
      <c r="AH2409" s="1167">
        <v>0</v>
      </c>
      <c r="AI2409" s="1167">
        <v>396</v>
      </c>
      <c r="BK2409" s="1167">
        <v>2406</v>
      </c>
    </row>
    <row r="2410" spans="1:63" s="1167" customFormat="1" ht="13.5" customHeight="1">
      <c r="A2410" s="1218">
        <v>44330</v>
      </c>
      <c r="B2410" s="1167" t="s">
        <v>60</v>
      </c>
      <c r="C2410" s="1167" t="s">
        <v>66</v>
      </c>
      <c r="D2410" s="1167">
        <v>20</v>
      </c>
      <c r="E2410" s="1167">
        <v>20</v>
      </c>
      <c r="H2410" s="1167">
        <v>1</v>
      </c>
      <c r="J2410" s="1167">
        <v>20</v>
      </c>
      <c r="M2410" s="1167">
        <v>3</v>
      </c>
      <c r="O2410" s="1167">
        <v>60</v>
      </c>
      <c r="R2410" s="1167">
        <v>1</v>
      </c>
      <c r="T2410" s="1167">
        <v>20</v>
      </c>
      <c r="U2410" s="1167">
        <v>0</v>
      </c>
      <c r="V2410" s="1167">
        <v>0</v>
      </c>
      <c r="W2410" s="1167">
        <v>5</v>
      </c>
      <c r="X2410" s="1167">
        <v>0</v>
      </c>
      <c r="Y2410" s="1167">
        <v>100</v>
      </c>
      <c r="Z2410" s="1167">
        <v>0</v>
      </c>
      <c r="AA2410" s="1167">
        <v>0</v>
      </c>
      <c r="AB2410" s="1167">
        <v>0</v>
      </c>
      <c r="AC2410" s="1167">
        <v>0</v>
      </c>
      <c r="AD2410" s="1167">
        <v>0</v>
      </c>
      <c r="AE2410" s="1167">
        <v>0</v>
      </c>
      <c r="AF2410" s="1167">
        <v>0</v>
      </c>
      <c r="AG2410" s="1167">
        <v>5</v>
      </c>
      <c r="AH2410" s="1167">
        <v>0</v>
      </c>
      <c r="AI2410" s="1167">
        <v>100</v>
      </c>
      <c r="BK2410" s="1167">
        <v>2407</v>
      </c>
    </row>
    <row r="2411" spans="1:63" s="1167" customFormat="1" ht="13.5" customHeight="1">
      <c r="A2411" s="1218">
        <v>44330</v>
      </c>
      <c r="B2411" s="1167" t="s">
        <v>61</v>
      </c>
      <c r="C2411" s="1167" t="s">
        <v>66</v>
      </c>
      <c r="D2411" s="1167">
        <v>20</v>
      </c>
      <c r="E2411" s="1167">
        <v>20</v>
      </c>
      <c r="H2411" s="1167">
        <v>0.5</v>
      </c>
      <c r="J2411" s="1167">
        <v>10</v>
      </c>
      <c r="M2411" s="1167">
        <v>1</v>
      </c>
      <c r="O2411" s="1167">
        <v>20</v>
      </c>
      <c r="R2411" s="1167">
        <v>0.7</v>
      </c>
      <c r="T2411" s="1167">
        <v>14</v>
      </c>
      <c r="U2411" s="1167">
        <v>0</v>
      </c>
      <c r="V2411" s="1167">
        <v>0</v>
      </c>
      <c r="W2411" s="1167">
        <v>2.2000000000000002</v>
      </c>
      <c r="X2411" s="1167">
        <v>0</v>
      </c>
      <c r="Y2411" s="1167">
        <v>44</v>
      </c>
      <c r="Z2411" s="1167">
        <v>0</v>
      </c>
      <c r="AA2411" s="1167">
        <v>0</v>
      </c>
      <c r="AB2411" s="1167">
        <v>0</v>
      </c>
      <c r="AC2411" s="1167">
        <v>0</v>
      </c>
      <c r="AD2411" s="1167">
        <v>0</v>
      </c>
      <c r="AE2411" s="1167">
        <v>0</v>
      </c>
      <c r="AF2411" s="1167">
        <v>0</v>
      </c>
      <c r="AG2411" s="1167">
        <v>2.2000000000000002</v>
      </c>
      <c r="AH2411" s="1167">
        <v>0</v>
      </c>
      <c r="AI2411" s="1167">
        <v>44</v>
      </c>
      <c r="BK2411" s="1167">
        <v>2408</v>
      </c>
    </row>
    <row r="2412" spans="1:63" s="1167" customFormat="1" ht="13.5" customHeight="1">
      <c r="A2412" s="1218">
        <v>44330</v>
      </c>
      <c r="B2412" s="1167" t="s">
        <v>160</v>
      </c>
      <c r="C2412" s="1167" t="s">
        <v>66</v>
      </c>
      <c r="D2412" s="1167">
        <v>14</v>
      </c>
      <c r="E2412" s="1167">
        <v>12</v>
      </c>
      <c r="J2412" s="1167">
        <v>0</v>
      </c>
      <c r="M2412" s="1167">
        <v>5</v>
      </c>
      <c r="O2412" s="1167">
        <v>60</v>
      </c>
      <c r="T2412" s="1167">
        <v>0</v>
      </c>
      <c r="U2412" s="1167">
        <v>0</v>
      </c>
      <c r="V2412" s="1167">
        <v>0</v>
      </c>
      <c r="W2412" s="1167">
        <v>5</v>
      </c>
      <c r="X2412" s="1167">
        <v>0</v>
      </c>
      <c r="Y2412" s="1167">
        <v>60</v>
      </c>
      <c r="Z2412" s="1167">
        <v>0</v>
      </c>
      <c r="AA2412" s="1167">
        <v>0</v>
      </c>
      <c r="AB2412" s="1167">
        <v>0</v>
      </c>
      <c r="AC2412" s="1167">
        <v>0</v>
      </c>
      <c r="AD2412" s="1167">
        <v>0</v>
      </c>
      <c r="AE2412" s="1167">
        <v>0</v>
      </c>
      <c r="AF2412" s="1167">
        <v>0</v>
      </c>
      <c r="AG2412" s="1167">
        <v>5</v>
      </c>
      <c r="AH2412" s="1167">
        <v>0</v>
      </c>
      <c r="AI2412" s="1167">
        <v>60</v>
      </c>
      <c r="BK2412" s="1167">
        <v>2409</v>
      </c>
    </row>
    <row r="2413" spans="1:63" s="1167" customFormat="1" ht="13.5" customHeight="1">
      <c r="A2413" s="1218">
        <v>44330</v>
      </c>
      <c r="B2413" s="1167" t="s">
        <v>161</v>
      </c>
      <c r="C2413" s="1167" t="s">
        <v>389</v>
      </c>
      <c r="D2413" s="1167">
        <v>13</v>
      </c>
      <c r="E2413" s="1167">
        <v>13</v>
      </c>
      <c r="J2413" s="1167">
        <v>0</v>
      </c>
      <c r="M2413" s="1167">
        <v>8</v>
      </c>
      <c r="O2413" s="1167">
        <v>104</v>
      </c>
      <c r="T2413" s="1167">
        <v>0</v>
      </c>
      <c r="U2413" s="1167">
        <v>0</v>
      </c>
      <c r="V2413" s="1167">
        <v>0</v>
      </c>
      <c r="W2413" s="1167">
        <v>8</v>
      </c>
      <c r="X2413" s="1167">
        <v>0</v>
      </c>
      <c r="Y2413" s="1167">
        <v>104</v>
      </c>
      <c r="Z2413" s="1167">
        <v>0</v>
      </c>
      <c r="AA2413" s="1167">
        <v>0</v>
      </c>
      <c r="AB2413" s="1167">
        <v>0</v>
      </c>
      <c r="AC2413" s="1167">
        <v>0</v>
      </c>
      <c r="AD2413" s="1167">
        <v>0</v>
      </c>
      <c r="AE2413" s="1167">
        <v>0</v>
      </c>
      <c r="AF2413" s="1167">
        <v>0</v>
      </c>
      <c r="AG2413" s="1167">
        <v>8</v>
      </c>
      <c r="AH2413" s="1167">
        <v>0</v>
      </c>
      <c r="AI2413" s="1167">
        <v>104</v>
      </c>
      <c r="BK2413" s="1167">
        <v>2410</v>
      </c>
    </row>
    <row r="2414" spans="1:63" s="1167" customFormat="1" ht="13.5" customHeight="1">
      <c r="A2414" s="1218">
        <v>44330</v>
      </c>
      <c r="B2414" s="1167" t="s">
        <v>896</v>
      </c>
      <c r="C2414" s="1167" t="s">
        <v>66</v>
      </c>
      <c r="D2414" s="1167">
        <v>10</v>
      </c>
      <c r="E2414" s="1167">
        <v>10</v>
      </c>
      <c r="H2414" s="1167">
        <v>7</v>
      </c>
      <c r="J2414" s="1167">
        <v>70</v>
      </c>
      <c r="M2414" s="1167">
        <v>7</v>
      </c>
      <c r="O2414" s="1167">
        <v>70</v>
      </c>
      <c r="R2414" s="1167">
        <v>7</v>
      </c>
      <c r="T2414" s="1167">
        <v>70</v>
      </c>
      <c r="U2414" s="1167">
        <v>0</v>
      </c>
      <c r="V2414" s="1167">
        <v>0</v>
      </c>
      <c r="W2414" s="1167">
        <v>21</v>
      </c>
      <c r="X2414" s="1167">
        <v>0</v>
      </c>
      <c r="Y2414" s="1167">
        <v>210</v>
      </c>
      <c r="Z2414" s="1167">
        <v>0</v>
      </c>
      <c r="AA2414" s="1167">
        <v>0</v>
      </c>
      <c r="AB2414" s="1167">
        <v>0</v>
      </c>
      <c r="AC2414" s="1167">
        <v>0</v>
      </c>
      <c r="AD2414" s="1167">
        <v>0</v>
      </c>
      <c r="AE2414" s="1167">
        <v>0</v>
      </c>
      <c r="AF2414" s="1167">
        <v>0</v>
      </c>
      <c r="AG2414" s="1167">
        <v>21</v>
      </c>
      <c r="AH2414" s="1167">
        <v>0</v>
      </c>
      <c r="AI2414" s="1167">
        <v>210</v>
      </c>
      <c r="BK2414" s="1167">
        <v>2411</v>
      </c>
    </row>
    <row r="2415" spans="1:63" s="1167" customFormat="1" ht="13.5" customHeight="1">
      <c r="A2415" s="1218">
        <v>44330</v>
      </c>
      <c r="B2415" s="1167" t="s">
        <v>893</v>
      </c>
      <c r="C2415" s="1167" t="s">
        <v>66</v>
      </c>
      <c r="D2415" s="1167">
        <v>25</v>
      </c>
      <c r="E2415" s="1167">
        <v>25</v>
      </c>
      <c r="J2415" s="1167">
        <v>0</v>
      </c>
      <c r="M2415" s="1167">
        <v>8</v>
      </c>
      <c r="O2415" s="1167">
        <v>200</v>
      </c>
      <c r="T2415" s="1167">
        <v>0</v>
      </c>
      <c r="U2415" s="1167">
        <v>0</v>
      </c>
      <c r="V2415" s="1167">
        <v>0</v>
      </c>
      <c r="W2415" s="1167">
        <v>8</v>
      </c>
      <c r="X2415" s="1167">
        <v>0</v>
      </c>
      <c r="Y2415" s="1167">
        <v>200</v>
      </c>
      <c r="Z2415" s="1167">
        <v>0</v>
      </c>
      <c r="AA2415" s="1167">
        <v>0</v>
      </c>
      <c r="AB2415" s="1167">
        <v>0</v>
      </c>
      <c r="AC2415" s="1167">
        <v>0</v>
      </c>
      <c r="AD2415" s="1167">
        <v>0</v>
      </c>
      <c r="AE2415" s="1167">
        <v>0</v>
      </c>
      <c r="AF2415" s="1167">
        <v>0</v>
      </c>
      <c r="AG2415" s="1167">
        <v>8</v>
      </c>
      <c r="AH2415" s="1167">
        <v>0</v>
      </c>
      <c r="AI2415" s="1167">
        <v>200</v>
      </c>
      <c r="BK2415" s="1167">
        <v>2412</v>
      </c>
    </row>
    <row r="2416" spans="1:63" s="1167" customFormat="1" ht="13.5" customHeight="1">
      <c r="A2416" s="1218">
        <v>44330</v>
      </c>
      <c r="B2416" s="1167" t="s">
        <v>126</v>
      </c>
      <c r="C2416" s="1167" t="s">
        <v>66</v>
      </c>
      <c r="D2416" s="1167">
        <v>15</v>
      </c>
      <c r="E2416" s="1167">
        <v>15</v>
      </c>
      <c r="J2416" s="1167">
        <v>0</v>
      </c>
      <c r="O2416" s="1167">
        <v>0</v>
      </c>
      <c r="R2416" s="1167">
        <v>9</v>
      </c>
      <c r="T2416" s="1167">
        <v>135</v>
      </c>
      <c r="U2416" s="1167">
        <v>0</v>
      </c>
      <c r="V2416" s="1167">
        <v>0</v>
      </c>
      <c r="W2416" s="1167">
        <v>9</v>
      </c>
      <c r="X2416" s="1167">
        <v>0</v>
      </c>
      <c r="Y2416" s="1167">
        <v>135</v>
      </c>
      <c r="Z2416" s="1167">
        <v>0</v>
      </c>
      <c r="AA2416" s="1167">
        <v>0</v>
      </c>
      <c r="AB2416" s="1167">
        <v>0</v>
      </c>
      <c r="AC2416" s="1167">
        <v>0</v>
      </c>
      <c r="AD2416" s="1167">
        <v>0</v>
      </c>
      <c r="AE2416" s="1167">
        <v>0</v>
      </c>
      <c r="AF2416" s="1167">
        <v>0</v>
      </c>
      <c r="AG2416" s="1167">
        <v>9</v>
      </c>
      <c r="AH2416" s="1167">
        <v>0</v>
      </c>
      <c r="AI2416" s="1167">
        <v>135</v>
      </c>
      <c r="BK2416" s="1167">
        <v>2413</v>
      </c>
    </row>
    <row r="2417" spans="1:63" s="1167" customFormat="1" ht="13.5" customHeight="1">
      <c r="A2417" s="1218">
        <v>44330</v>
      </c>
      <c r="B2417" s="1167" t="s">
        <v>918</v>
      </c>
      <c r="C2417" s="1167" t="s">
        <v>66</v>
      </c>
      <c r="D2417" s="1167">
        <v>15</v>
      </c>
      <c r="E2417" s="1167">
        <v>15</v>
      </c>
      <c r="J2417" s="1167">
        <v>0</v>
      </c>
      <c r="O2417" s="1167">
        <v>0</v>
      </c>
      <c r="T2417" s="1167">
        <v>0</v>
      </c>
      <c r="U2417" s="1167">
        <v>0</v>
      </c>
      <c r="V2417" s="1167">
        <v>0</v>
      </c>
      <c r="W2417" s="1167">
        <v>0</v>
      </c>
      <c r="X2417" s="1167">
        <v>0</v>
      </c>
      <c r="Y2417" s="1167">
        <v>0</v>
      </c>
      <c r="Z2417" s="1167">
        <v>0</v>
      </c>
      <c r="AA2417" s="1167">
        <v>0</v>
      </c>
      <c r="AB2417" s="1167">
        <v>0</v>
      </c>
      <c r="AC2417" s="1167">
        <v>0</v>
      </c>
      <c r="AD2417" s="1167">
        <v>0</v>
      </c>
      <c r="AE2417" s="1167">
        <v>0</v>
      </c>
      <c r="AF2417" s="1167">
        <v>0</v>
      </c>
      <c r="AG2417" s="1167">
        <v>0</v>
      </c>
      <c r="AH2417" s="1167">
        <v>0</v>
      </c>
      <c r="AI2417" s="1167">
        <v>0</v>
      </c>
      <c r="BK2417" s="1167">
        <v>2414</v>
      </c>
    </row>
    <row r="2418" spans="1:63" s="1167" customFormat="1" ht="13.5" customHeight="1">
      <c r="A2418" s="1218">
        <v>44330</v>
      </c>
      <c r="B2418" s="1167" t="s">
        <v>64</v>
      </c>
      <c r="C2418" s="1167" t="s">
        <v>66</v>
      </c>
      <c r="D2418" s="1167">
        <v>13</v>
      </c>
      <c r="E2418" s="1167">
        <v>13</v>
      </c>
      <c r="J2418" s="1167">
        <v>0</v>
      </c>
      <c r="O2418" s="1167">
        <v>0</v>
      </c>
      <c r="T2418" s="1167">
        <v>0</v>
      </c>
      <c r="U2418" s="1167">
        <v>0</v>
      </c>
      <c r="V2418" s="1167">
        <v>0</v>
      </c>
      <c r="W2418" s="1167">
        <v>0</v>
      </c>
      <c r="X2418" s="1167">
        <v>0</v>
      </c>
      <c r="Y2418" s="1167">
        <v>0</v>
      </c>
      <c r="Z2418" s="1167">
        <v>0</v>
      </c>
      <c r="AA2418" s="1167">
        <v>0</v>
      </c>
      <c r="AB2418" s="1167">
        <v>0</v>
      </c>
      <c r="AC2418" s="1167">
        <v>0</v>
      </c>
      <c r="AD2418" s="1167">
        <v>0</v>
      </c>
      <c r="AE2418" s="1167">
        <v>0</v>
      </c>
      <c r="AF2418" s="1167">
        <v>0</v>
      </c>
      <c r="AG2418" s="1167">
        <v>0</v>
      </c>
      <c r="AH2418" s="1167">
        <v>0</v>
      </c>
      <c r="AI2418" s="1167">
        <v>0</v>
      </c>
      <c r="BK2418" s="1167">
        <v>2415</v>
      </c>
    </row>
    <row r="2419" spans="1:63" s="1167" customFormat="1" ht="13.5" customHeight="1">
      <c r="A2419" s="1218">
        <v>44330</v>
      </c>
      <c r="B2419" s="1167" t="s">
        <v>914</v>
      </c>
      <c r="C2419" s="1167" t="s">
        <v>66</v>
      </c>
      <c r="D2419" s="1167">
        <v>15</v>
      </c>
      <c r="E2419" s="1167">
        <v>15</v>
      </c>
      <c r="J2419" s="1167">
        <v>0</v>
      </c>
      <c r="M2419" s="1167">
        <v>4</v>
      </c>
      <c r="O2419" s="1167">
        <v>60</v>
      </c>
      <c r="R2419" s="1167">
        <v>3</v>
      </c>
      <c r="T2419" s="1167">
        <v>45</v>
      </c>
      <c r="U2419" s="1167">
        <v>0</v>
      </c>
      <c r="V2419" s="1167">
        <v>0</v>
      </c>
      <c r="W2419" s="1167">
        <v>7</v>
      </c>
      <c r="X2419" s="1167">
        <v>0</v>
      </c>
      <c r="Y2419" s="1167">
        <v>105</v>
      </c>
      <c r="Z2419" s="1167">
        <v>0</v>
      </c>
      <c r="AA2419" s="1167">
        <v>0</v>
      </c>
      <c r="AB2419" s="1167">
        <v>0</v>
      </c>
      <c r="AC2419" s="1167">
        <v>0</v>
      </c>
      <c r="AD2419" s="1167">
        <v>0</v>
      </c>
      <c r="AE2419" s="1167">
        <v>0</v>
      </c>
      <c r="AF2419" s="1167">
        <v>0</v>
      </c>
      <c r="AG2419" s="1167">
        <v>7</v>
      </c>
      <c r="AH2419" s="1167">
        <v>0</v>
      </c>
      <c r="AI2419" s="1167">
        <v>105</v>
      </c>
      <c r="BK2419" s="1167">
        <v>2416</v>
      </c>
    </row>
    <row r="2420" spans="1:63" s="1167" customFormat="1" ht="13.5" customHeight="1">
      <c r="A2420" s="1218">
        <v>44330</v>
      </c>
      <c r="B2420" s="1167" t="s">
        <v>895</v>
      </c>
      <c r="C2420" s="1167" t="s">
        <v>66</v>
      </c>
      <c r="D2420" s="1167">
        <v>8</v>
      </c>
      <c r="E2420" s="1167">
        <v>8</v>
      </c>
      <c r="J2420" s="1167">
        <v>0</v>
      </c>
      <c r="O2420" s="1167">
        <v>0</v>
      </c>
      <c r="T2420" s="1167">
        <v>0</v>
      </c>
      <c r="U2420" s="1167">
        <v>0</v>
      </c>
      <c r="V2420" s="1167">
        <v>0</v>
      </c>
      <c r="W2420" s="1167">
        <v>0</v>
      </c>
      <c r="X2420" s="1167">
        <v>0</v>
      </c>
      <c r="Y2420" s="1167">
        <v>0</v>
      </c>
      <c r="Z2420" s="1167">
        <v>0</v>
      </c>
      <c r="AA2420" s="1167">
        <v>0</v>
      </c>
      <c r="AB2420" s="1167">
        <v>0</v>
      </c>
      <c r="AC2420" s="1167">
        <v>0</v>
      </c>
      <c r="AD2420" s="1167">
        <v>0</v>
      </c>
      <c r="AE2420" s="1167">
        <v>0</v>
      </c>
      <c r="AF2420" s="1167">
        <v>0</v>
      </c>
      <c r="AG2420" s="1167">
        <v>0</v>
      </c>
      <c r="AH2420" s="1167">
        <v>0</v>
      </c>
      <c r="AI2420" s="1167">
        <v>0</v>
      </c>
      <c r="BK2420" s="1167">
        <v>2417</v>
      </c>
    </row>
    <row r="2421" spans="1:63" s="1167" customFormat="1" ht="13.5" customHeight="1">
      <c r="A2421" s="1218">
        <v>44330</v>
      </c>
      <c r="B2421" s="1167" t="s">
        <v>512</v>
      </c>
      <c r="C2421" s="1167" t="s">
        <v>66</v>
      </c>
      <c r="D2421" s="1167">
        <v>20</v>
      </c>
      <c r="E2421" s="1167">
        <v>20</v>
      </c>
      <c r="J2421" s="1167">
        <v>0</v>
      </c>
      <c r="O2421" s="1167">
        <v>0</v>
      </c>
      <c r="R2421" s="1167">
        <v>2</v>
      </c>
      <c r="T2421" s="1167">
        <v>40</v>
      </c>
      <c r="U2421" s="1167">
        <v>0</v>
      </c>
      <c r="V2421" s="1167">
        <v>0</v>
      </c>
      <c r="W2421" s="1167">
        <v>2</v>
      </c>
      <c r="X2421" s="1167">
        <v>0</v>
      </c>
      <c r="Y2421" s="1167">
        <v>40</v>
      </c>
      <c r="Z2421" s="1167">
        <v>0</v>
      </c>
      <c r="AA2421" s="1167">
        <v>0</v>
      </c>
      <c r="AB2421" s="1167">
        <v>0</v>
      </c>
      <c r="AC2421" s="1167">
        <v>0</v>
      </c>
      <c r="AD2421" s="1167">
        <v>0</v>
      </c>
      <c r="AE2421" s="1167">
        <v>0</v>
      </c>
      <c r="AF2421" s="1167">
        <v>0</v>
      </c>
      <c r="AG2421" s="1167">
        <v>2</v>
      </c>
      <c r="AH2421" s="1167">
        <v>0</v>
      </c>
      <c r="AI2421" s="1167">
        <v>40</v>
      </c>
      <c r="BK2421" s="1167">
        <v>2418</v>
      </c>
    </row>
    <row r="2422" spans="1:63" s="1167" customFormat="1" ht="13.5" customHeight="1">
      <c r="A2422" s="1218">
        <v>44330</v>
      </c>
      <c r="B2422" s="1167" t="s">
        <v>636</v>
      </c>
      <c r="C2422" s="1167" t="s">
        <v>66</v>
      </c>
      <c r="D2422" s="1167">
        <v>10</v>
      </c>
      <c r="E2422" s="1167">
        <v>10</v>
      </c>
      <c r="J2422" s="1167">
        <v>0</v>
      </c>
      <c r="O2422" s="1167">
        <v>0</v>
      </c>
      <c r="R2422" s="1167">
        <v>0.5</v>
      </c>
      <c r="T2422" s="1167">
        <v>5</v>
      </c>
      <c r="U2422" s="1167">
        <v>0</v>
      </c>
      <c r="V2422" s="1167">
        <v>0</v>
      </c>
      <c r="W2422" s="1167">
        <v>0.5</v>
      </c>
      <c r="X2422" s="1167">
        <v>0</v>
      </c>
      <c r="Y2422" s="1167">
        <v>5</v>
      </c>
      <c r="Z2422" s="1167">
        <v>0</v>
      </c>
      <c r="AA2422" s="1167">
        <v>0</v>
      </c>
      <c r="AB2422" s="1167">
        <v>0</v>
      </c>
      <c r="AC2422" s="1167">
        <v>0</v>
      </c>
      <c r="AD2422" s="1167">
        <v>0</v>
      </c>
      <c r="AE2422" s="1167">
        <v>0</v>
      </c>
      <c r="AF2422" s="1167">
        <v>0</v>
      </c>
      <c r="AG2422" s="1167">
        <v>0.5</v>
      </c>
      <c r="AH2422" s="1167">
        <v>0</v>
      </c>
      <c r="AI2422" s="1167">
        <v>5</v>
      </c>
      <c r="BK2422" s="1167">
        <v>2419</v>
      </c>
    </row>
    <row r="2423" spans="1:63" s="1167" customFormat="1" ht="13.5" customHeight="1">
      <c r="A2423" s="1218">
        <v>44331</v>
      </c>
      <c r="B2423" s="1167" t="s">
        <v>229</v>
      </c>
      <c r="C2423" s="1167" t="s">
        <v>66</v>
      </c>
      <c r="D2423" s="1167">
        <v>2</v>
      </c>
      <c r="E2423" s="1167">
        <v>2</v>
      </c>
      <c r="F2423" s="1167">
        <v>60</v>
      </c>
      <c r="J2423" s="1167">
        <v>120</v>
      </c>
      <c r="K2423" s="1167">
        <v>70</v>
      </c>
      <c r="O2423" s="1167">
        <v>140</v>
      </c>
      <c r="P2423" s="1167">
        <v>70</v>
      </c>
      <c r="T2423" s="1167">
        <v>140</v>
      </c>
      <c r="U2423" s="1167">
        <v>200</v>
      </c>
      <c r="V2423" s="1167">
        <v>0</v>
      </c>
      <c r="W2423" s="1167">
        <v>0</v>
      </c>
      <c r="X2423" s="1167">
        <v>0</v>
      </c>
      <c r="Y2423" s="1167">
        <v>400</v>
      </c>
      <c r="Z2423" s="1167">
        <v>6136</v>
      </c>
      <c r="AA2423" s="1167">
        <v>0</v>
      </c>
      <c r="AB2423" s="1167">
        <v>0</v>
      </c>
      <c r="AC2423" s="1167">
        <v>0</v>
      </c>
      <c r="AD2423" s="1167">
        <v>12272</v>
      </c>
      <c r="AI2423" s="1167">
        <v>0</v>
      </c>
      <c r="AJ2423" s="1167">
        <v>177</v>
      </c>
      <c r="AK2423" s="1167">
        <v>14</v>
      </c>
      <c r="AM2423" s="1167">
        <v>177</v>
      </c>
      <c r="AN2423" s="1167">
        <v>32</v>
      </c>
      <c r="AO2423" s="1167">
        <v>0.16</v>
      </c>
      <c r="AP2423" s="1167">
        <v>177</v>
      </c>
      <c r="AQ2423" s="1167">
        <v>32</v>
      </c>
      <c r="AR2423" s="1167">
        <v>0.28999999999999998</v>
      </c>
      <c r="AS2423" s="1167">
        <v>22</v>
      </c>
      <c r="AT2423" s="1167">
        <v>14</v>
      </c>
      <c r="AV2423" s="1167">
        <v>22</v>
      </c>
      <c r="AW2423" s="1167">
        <v>24</v>
      </c>
      <c r="AX2423" s="1167">
        <v>0.16</v>
      </c>
      <c r="AY2423" s="1167">
        <v>22</v>
      </c>
      <c r="AZ2423" s="1167">
        <v>24</v>
      </c>
      <c r="BA2423" s="1167">
        <v>0.26</v>
      </c>
      <c r="BG2423" s="1167">
        <v>17436.599999999999</v>
      </c>
      <c r="BH2423" s="1167">
        <v>146</v>
      </c>
      <c r="BI2423" s="1167">
        <v>21.819999999999681</v>
      </c>
      <c r="BK2423" s="1167">
        <v>2420</v>
      </c>
    </row>
    <row r="2424" spans="1:63" s="1167" customFormat="1" ht="13.5" customHeight="1">
      <c r="A2424" s="1218">
        <v>44331</v>
      </c>
      <c r="B2424" s="1167" t="s">
        <v>848</v>
      </c>
      <c r="C2424" s="1167" t="s">
        <v>66</v>
      </c>
      <c r="D2424" s="1167">
        <v>2</v>
      </c>
      <c r="E2424" s="1167">
        <v>2</v>
      </c>
      <c r="J2424" s="1167">
        <v>0</v>
      </c>
      <c r="O2424" s="1167">
        <v>0</v>
      </c>
      <c r="T2424" s="1167">
        <v>0</v>
      </c>
      <c r="U2424" s="1167">
        <v>0</v>
      </c>
      <c r="V2424" s="1167">
        <v>0</v>
      </c>
      <c r="W2424" s="1167">
        <v>0</v>
      </c>
      <c r="X2424" s="1167">
        <v>0</v>
      </c>
      <c r="Y2424" s="1167">
        <v>0</v>
      </c>
      <c r="Z2424" s="1167">
        <v>1980</v>
      </c>
      <c r="AA2424" s="1167">
        <v>0</v>
      </c>
      <c r="AB2424" s="1167">
        <v>0</v>
      </c>
      <c r="AC2424" s="1167">
        <v>0</v>
      </c>
      <c r="AD2424" s="1167">
        <v>3960</v>
      </c>
      <c r="AI2424" s="1167">
        <v>0</v>
      </c>
      <c r="BK2424" s="1167">
        <v>2421</v>
      </c>
    </row>
    <row r="2425" spans="1:63" s="1167" customFormat="1" ht="13.5" customHeight="1">
      <c r="A2425" s="1218">
        <v>44331</v>
      </c>
      <c r="B2425" s="1167" t="s">
        <v>202</v>
      </c>
      <c r="C2425" s="1167" t="s">
        <v>66</v>
      </c>
      <c r="D2425" s="1167">
        <v>12.6</v>
      </c>
      <c r="E2425" s="1167">
        <v>12.6</v>
      </c>
      <c r="F2425" s="1167">
        <v>32</v>
      </c>
      <c r="J2425" s="1167">
        <v>403.2</v>
      </c>
      <c r="K2425" s="1167">
        <v>57</v>
      </c>
      <c r="O2425" s="1167">
        <v>718.19999999999993</v>
      </c>
      <c r="P2425" s="1167">
        <v>57</v>
      </c>
      <c r="T2425" s="1167">
        <v>718.19999999999993</v>
      </c>
      <c r="U2425" s="1167">
        <v>146</v>
      </c>
      <c r="V2425" s="1167">
        <v>0</v>
      </c>
      <c r="W2425" s="1167">
        <v>0</v>
      </c>
      <c r="X2425" s="1167">
        <v>0</v>
      </c>
      <c r="Y2425" s="1167">
        <v>1839.6</v>
      </c>
      <c r="Z2425" s="1167">
        <v>1250</v>
      </c>
      <c r="AA2425" s="1167">
        <v>0</v>
      </c>
      <c r="AB2425" s="1167">
        <v>0</v>
      </c>
      <c r="AC2425" s="1167">
        <v>0</v>
      </c>
      <c r="AD2425" s="1167">
        <v>15750</v>
      </c>
      <c r="AI2425" s="1167">
        <v>0</v>
      </c>
      <c r="BK2425" s="1167">
        <v>2422</v>
      </c>
    </row>
    <row r="2426" spans="1:63" s="1167" customFormat="1" ht="13.5" customHeight="1">
      <c r="A2426" s="1218">
        <v>44331</v>
      </c>
      <c r="B2426" s="1167" t="s">
        <v>850</v>
      </c>
      <c r="C2426" s="1167" t="s">
        <v>389</v>
      </c>
      <c r="D2426" s="1167">
        <v>10</v>
      </c>
      <c r="E2426" s="1167">
        <v>10</v>
      </c>
      <c r="H2426" s="1167">
        <v>0.5</v>
      </c>
      <c r="J2426" s="1167">
        <v>5</v>
      </c>
      <c r="M2426" s="1167">
        <v>0.5</v>
      </c>
      <c r="O2426" s="1167">
        <v>5</v>
      </c>
      <c r="R2426" s="1167">
        <v>0.5</v>
      </c>
      <c r="T2426" s="1167">
        <v>5</v>
      </c>
      <c r="U2426" s="1167">
        <v>0</v>
      </c>
      <c r="V2426" s="1167">
        <v>0</v>
      </c>
      <c r="W2426" s="1167">
        <v>1.5</v>
      </c>
      <c r="X2426" s="1167">
        <v>0</v>
      </c>
      <c r="Y2426" s="1167">
        <v>15</v>
      </c>
      <c r="Z2426" s="1167">
        <v>0</v>
      </c>
      <c r="AA2426" s="1167">
        <v>0</v>
      </c>
      <c r="AB2426" s="1167">
        <v>9</v>
      </c>
      <c r="AC2426" s="1167">
        <v>0</v>
      </c>
      <c r="AD2426" s="1167">
        <v>90</v>
      </c>
      <c r="AI2426" s="1167">
        <v>0</v>
      </c>
      <c r="BK2426" s="1167">
        <v>2423</v>
      </c>
    </row>
    <row r="2427" spans="1:63" s="1167" customFormat="1" ht="13.5" customHeight="1">
      <c r="A2427" s="1218">
        <v>44331</v>
      </c>
      <c r="B2427" s="1167" t="s">
        <v>851</v>
      </c>
      <c r="C2427" s="1167" t="s">
        <v>389</v>
      </c>
      <c r="D2427" s="1167">
        <v>30</v>
      </c>
      <c r="E2427" s="1167">
        <v>25</v>
      </c>
      <c r="G2427" s="1167">
        <v>2</v>
      </c>
      <c r="J2427" s="1167">
        <v>50</v>
      </c>
      <c r="L2427" s="1167">
        <v>3</v>
      </c>
      <c r="O2427" s="1167">
        <v>75</v>
      </c>
      <c r="Q2427" s="1167">
        <v>3</v>
      </c>
      <c r="T2427" s="1167">
        <v>75</v>
      </c>
      <c r="U2427" s="1167">
        <v>0</v>
      </c>
      <c r="V2427" s="1167">
        <v>8</v>
      </c>
      <c r="W2427" s="1167">
        <v>0</v>
      </c>
      <c r="X2427" s="1167">
        <v>0</v>
      </c>
      <c r="Y2427" s="1167">
        <v>200</v>
      </c>
      <c r="Z2427" s="1167">
        <v>0</v>
      </c>
      <c r="AA2427" s="1167">
        <v>27.5</v>
      </c>
      <c r="AB2427" s="1167">
        <v>0</v>
      </c>
      <c r="AC2427" s="1167">
        <v>0</v>
      </c>
      <c r="AD2427" s="1167">
        <v>687.5</v>
      </c>
      <c r="AI2427" s="1167">
        <v>0</v>
      </c>
      <c r="BK2427" s="1167">
        <v>2424</v>
      </c>
    </row>
    <row r="2428" spans="1:63" s="1167" customFormat="1" ht="13.5" customHeight="1">
      <c r="A2428" s="1218">
        <v>44331</v>
      </c>
      <c r="B2428" s="1167" t="s">
        <v>496</v>
      </c>
      <c r="C2428" s="1167" t="s">
        <v>852</v>
      </c>
      <c r="D2428" s="1167">
        <v>42</v>
      </c>
      <c r="E2428" s="1167">
        <v>42</v>
      </c>
      <c r="H2428" s="1167">
        <v>0.4</v>
      </c>
      <c r="J2428" s="1167">
        <v>16.8</v>
      </c>
      <c r="M2428" s="1167">
        <v>0.8</v>
      </c>
      <c r="O2428" s="1167">
        <v>33.6</v>
      </c>
      <c r="R2428" s="1167">
        <v>0.8</v>
      </c>
      <c r="T2428" s="1167">
        <v>33.6</v>
      </c>
      <c r="U2428" s="1167">
        <v>0</v>
      </c>
      <c r="V2428" s="1167">
        <v>0</v>
      </c>
      <c r="W2428" s="1167">
        <v>2</v>
      </c>
      <c r="X2428" s="1167">
        <v>0</v>
      </c>
      <c r="Y2428" s="1167">
        <v>84</v>
      </c>
      <c r="Z2428" s="1167">
        <v>0</v>
      </c>
      <c r="AA2428" s="1167">
        <v>0</v>
      </c>
      <c r="AB2428" s="1167">
        <v>11.3</v>
      </c>
      <c r="AC2428" s="1167">
        <v>0</v>
      </c>
      <c r="AD2428" s="1167">
        <v>474.6</v>
      </c>
      <c r="AI2428" s="1167">
        <v>0</v>
      </c>
      <c r="BK2428" s="1167">
        <v>2425</v>
      </c>
    </row>
    <row r="2429" spans="1:63" s="1167" customFormat="1" ht="13.5" customHeight="1">
      <c r="A2429" s="1218">
        <v>44331</v>
      </c>
      <c r="B2429" s="1167" t="s">
        <v>43</v>
      </c>
      <c r="C2429" s="1167" t="s">
        <v>66</v>
      </c>
      <c r="D2429" s="1167">
        <v>3.5</v>
      </c>
      <c r="E2429" s="1167">
        <v>3.5</v>
      </c>
      <c r="H2429" s="1167">
        <v>2</v>
      </c>
      <c r="J2429" s="1167">
        <v>7</v>
      </c>
      <c r="M2429" s="1167">
        <v>2</v>
      </c>
      <c r="O2429" s="1167">
        <v>7</v>
      </c>
      <c r="P2429" s="1167" t="s">
        <v>883</v>
      </c>
      <c r="R2429" s="1167">
        <v>2</v>
      </c>
      <c r="T2429" s="1167">
        <v>7</v>
      </c>
      <c r="U2429" s="1167">
        <v>0</v>
      </c>
      <c r="W2429" s="1167">
        <v>6</v>
      </c>
      <c r="X2429" s="1167">
        <v>0</v>
      </c>
      <c r="Y2429" s="1167">
        <v>21</v>
      </c>
      <c r="Z2429" s="1167">
        <v>0</v>
      </c>
      <c r="AA2429" s="1167">
        <v>0</v>
      </c>
      <c r="AB2429" s="1167">
        <v>23</v>
      </c>
      <c r="AC2429" s="1167">
        <v>0</v>
      </c>
      <c r="AD2429" s="1167">
        <v>80.5</v>
      </c>
      <c r="AI2429" s="1167">
        <v>0</v>
      </c>
      <c r="BK2429" s="1167">
        <v>2426</v>
      </c>
    </row>
    <row r="2430" spans="1:63" s="1167" customFormat="1" ht="13.5" customHeight="1">
      <c r="A2430" s="1218">
        <v>44331</v>
      </c>
      <c r="B2430" s="1167" t="s">
        <v>618</v>
      </c>
      <c r="C2430" s="1167" t="s">
        <v>66</v>
      </c>
      <c r="D2430" s="1167">
        <v>35</v>
      </c>
      <c r="E2430" s="1167">
        <v>35</v>
      </c>
      <c r="H2430" s="1167">
        <v>0.3</v>
      </c>
      <c r="J2430" s="1167">
        <v>10.5</v>
      </c>
      <c r="M2430" s="1167">
        <v>0.6</v>
      </c>
      <c r="O2430" s="1167">
        <v>21</v>
      </c>
      <c r="R2430" s="1167">
        <v>0.6</v>
      </c>
      <c r="T2430" s="1167">
        <v>21</v>
      </c>
      <c r="U2430" s="1167">
        <v>0</v>
      </c>
      <c r="V2430" s="1167">
        <v>0</v>
      </c>
      <c r="W2430" s="1167">
        <v>1.5</v>
      </c>
      <c r="X2430" s="1167">
        <v>0</v>
      </c>
      <c r="Y2430" s="1167">
        <v>52.5</v>
      </c>
      <c r="Z2430" s="1167">
        <v>0</v>
      </c>
      <c r="AA2430" s="1167">
        <v>0</v>
      </c>
      <c r="AB2430" s="1167">
        <v>0.80000000000000071</v>
      </c>
      <c r="AC2430" s="1167">
        <v>0</v>
      </c>
      <c r="AD2430" s="1167">
        <v>28.000000000000025</v>
      </c>
      <c r="AG2430" s="1167">
        <v>5</v>
      </c>
      <c r="AI2430" s="1167">
        <v>175</v>
      </c>
      <c r="BK2430" s="1167">
        <v>2427</v>
      </c>
    </row>
    <row r="2431" spans="1:63" s="1167" customFormat="1" ht="13.5" customHeight="1">
      <c r="A2431" s="1218">
        <v>44331</v>
      </c>
      <c r="B2431" s="1167" t="s">
        <v>44</v>
      </c>
      <c r="C2431" s="1167" t="s">
        <v>66</v>
      </c>
      <c r="D2431" s="1167">
        <v>20</v>
      </c>
      <c r="E2431" s="1167">
        <v>20</v>
      </c>
      <c r="H2431" s="1167">
        <v>0.3</v>
      </c>
      <c r="J2431" s="1167">
        <v>6</v>
      </c>
      <c r="M2431" s="1167">
        <v>0.6</v>
      </c>
      <c r="O2431" s="1167">
        <v>12</v>
      </c>
      <c r="Q2431" s="1167" t="s">
        <v>884</v>
      </c>
      <c r="R2431" s="1167">
        <v>0.6</v>
      </c>
      <c r="T2431" s="1167">
        <v>12</v>
      </c>
      <c r="V2431" s="1167">
        <v>0</v>
      </c>
      <c r="W2431" s="1167">
        <v>1.5</v>
      </c>
      <c r="X2431" s="1167">
        <v>0</v>
      </c>
      <c r="Y2431" s="1167">
        <v>30</v>
      </c>
      <c r="Z2431" s="1167">
        <v>0</v>
      </c>
      <c r="AA2431" s="1167">
        <v>0</v>
      </c>
      <c r="AB2431" s="1167">
        <v>0.80000000000000071</v>
      </c>
      <c r="AC2431" s="1167">
        <v>0</v>
      </c>
      <c r="AD2431" s="1167">
        <v>16.000000000000014</v>
      </c>
      <c r="AG2431" s="1167">
        <v>5</v>
      </c>
      <c r="AI2431" s="1167">
        <v>100</v>
      </c>
      <c r="BK2431" s="1167">
        <v>2428</v>
      </c>
    </row>
    <row r="2432" spans="1:63" s="1167" customFormat="1" ht="13.5" customHeight="1">
      <c r="A2432" s="1218">
        <v>44331</v>
      </c>
      <c r="B2432" s="1167" t="s">
        <v>593</v>
      </c>
      <c r="C2432" s="1167" t="s">
        <v>389</v>
      </c>
      <c r="D2432" s="1167">
        <v>22</v>
      </c>
      <c r="E2432" s="1167">
        <v>22</v>
      </c>
      <c r="H2432" s="1167">
        <v>1</v>
      </c>
      <c r="J2432" s="1167">
        <v>22</v>
      </c>
      <c r="M2432" s="1167">
        <v>1</v>
      </c>
      <c r="O2432" s="1167">
        <v>22</v>
      </c>
      <c r="R2432" s="1167">
        <v>3</v>
      </c>
      <c r="T2432" s="1167">
        <v>66</v>
      </c>
      <c r="U2432" s="1167">
        <v>0</v>
      </c>
      <c r="V2432" s="1167">
        <v>0</v>
      </c>
      <c r="W2432" s="1167">
        <v>5</v>
      </c>
      <c r="X2432" s="1167">
        <v>0</v>
      </c>
      <c r="Y2432" s="1167">
        <v>110</v>
      </c>
      <c r="Z2432" s="1167">
        <v>0</v>
      </c>
      <c r="AA2432" s="1167">
        <v>0</v>
      </c>
      <c r="AB2432" s="1167">
        <v>6.5</v>
      </c>
      <c r="AC2432" s="1167">
        <v>0</v>
      </c>
      <c r="AD2432" s="1167">
        <v>143</v>
      </c>
      <c r="AI2432" s="1167">
        <v>0</v>
      </c>
      <c r="BK2432" s="1167">
        <v>2429</v>
      </c>
    </row>
    <row r="2433" spans="1:63" s="1167" customFormat="1" ht="13.5" customHeight="1">
      <c r="A2433" s="1218">
        <v>44331</v>
      </c>
      <c r="B2433" s="1167" t="s">
        <v>45</v>
      </c>
      <c r="C2433" s="1167" t="s">
        <v>66</v>
      </c>
      <c r="D2433" s="1167">
        <v>130</v>
      </c>
      <c r="E2433" s="1167">
        <v>90</v>
      </c>
      <c r="F2433" s="1167" t="s">
        <v>885</v>
      </c>
      <c r="G2433" s="1167" t="s">
        <v>886</v>
      </c>
      <c r="J2433" s="1167">
        <v>0</v>
      </c>
      <c r="M2433" s="1167">
        <v>0.1</v>
      </c>
      <c r="O2433" s="1167">
        <v>9</v>
      </c>
      <c r="R2433" s="1167">
        <v>0.1</v>
      </c>
      <c r="T2433" s="1167">
        <v>9</v>
      </c>
      <c r="U2433" s="1167">
        <v>0</v>
      </c>
      <c r="V2433" s="1167">
        <v>0</v>
      </c>
      <c r="W2433" s="1167">
        <v>0.2</v>
      </c>
      <c r="X2433" s="1167">
        <v>0</v>
      </c>
      <c r="Y2433" s="1167">
        <v>18</v>
      </c>
      <c r="Z2433" s="1167">
        <v>0</v>
      </c>
      <c r="AA2433" s="1167">
        <v>0</v>
      </c>
      <c r="AB2433" s="1167">
        <v>1.199999999999998</v>
      </c>
      <c r="AC2433" s="1167">
        <v>0</v>
      </c>
      <c r="AD2433" s="1167">
        <v>107.99999999999982</v>
      </c>
      <c r="AI2433" s="1167">
        <v>0</v>
      </c>
      <c r="BK2433" s="1167">
        <v>2430</v>
      </c>
    </row>
    <row r="2434" spans="1:63" s="1167" customFormat="1" ht="13.5" customHeight="1">
      <c r="A2434" s="1218">
        <v>44331</v>
      </c>
      <c r="B2434" s="1167" t="s">
        <v>46</v>
      </c>
      <c r="C2434" s="1167" t="s">
        <v>66</v>
      </c>
      <c r="D2434" s="1167">
        <v>35</v>
      </c>
      <c r="E2434" s="1167">
        <v>35</v>
      </c>
      <c r="H2434" s="1167">
        <v>0.1</v>
      </c>
      <c r="J2434" s="1167">
        <v>3.5</v>
      </c>
      <c r="M2434" s="1167">
        <v>0.2</v>
      </c>
      <c r="O2434" s="1167">
        <v>7</v>
      </c>
      <c r="R2434" s="1167">
        <v>0.2</v>
      </c>
      <c r="T2434" s="1167">
        <v>7</v>
      </c>
      <c r="U2434" s="1167">
        <v>0</v>
      </c>
      <c r="V2434" s="1167">
        <v>0</v>
      </c>
      <c r="W2434" s="1167">
        <v>0.5</v>
      </c>
      <c r="X2434" s="1167">
        <v>0</v>
      </c>
      <c r="Y2434" s="1167">
        <v>17.5</v>
      </c>
      <c r="Z2434" s="1167">
        <v>0</v>
      </c>
      <c r="AA2434" s="1167">
        <v>0</v>
      </c>
      <c r="AB2434" s="1167">
        <v>3.3</v>
      </c>
      <c r="AC2434" s="1167">
        <v>0</v>
      </c>
      <c r="AD2434" s="1167">
        <v>115.5</v>
      </c>
      <c r="AI2434" s="1167">
        <v>0</v>
      </c>
      <c r="BK2434" s="1167">
        <v>2431</v>
      </c>
    </row>
    <row r="2435" spans="1:63" s="1167" customFormat="1" ht="13.5" customHeight="1">
      <c r="A2435" s="1218">
        <v>44331</v>
      </c>
      <c r="B2435" s="1167" t="s">
        <v>47</v>
      </c>
      <c r="C2435" s="1167" t="s">
        <v>66</v>
      </c>
      <c r="D2435" s="1167">
        <v>17</v>
      </c>
      <c r="E2435" s="1167">
        <v>17</v>
      </c>
      <c r="J2435" s="1167">
        <v>0</v>
      </c>
      <c r="O2435" s="1167">
        <v>0</v>
      </c>
      <c r="T2435" s="1167">
        <v>0</v>
      </c>
      <c r="U2435" s="1167">
        <v>0</v>
      </c>
      <c r="V2435" s="1167">
        <v>0</v>
      </c>
      <c r="W2435" s="1167">
        <v>0</v>
      </c>
      <c r="X2435" s="1167">
        <v>0</v>
      </c>
      <c r="Y2435" s="1167">
        <v>0</v>
      </c>
      <c r="Z2435" s="1167">
        <v>0</v>
      </c>
      <c r="AA2435" s="1167">
        <v>0</v>
      </c>
      <c r="AB2435" s="1167">
        <v>0</v>
      </c>
      <c r="AC2435" s="1167">
        <v>0</v>
      </c>
      <c r="AD2435" s="1167">
        <v>0</v>
      </c>
      <c r="AI2435" s="1167">
        <v>0</v>
      </c>
      <c r="BK2435" s="1167">
        <v>2432</v>
      </c>
    </row>
    <row r="2436" spans="1:63" s="1167" customFormat="1" ht="13.5" customHeight="1">
      <c r="A2436" s="1218">
        <v>44331</v>
      </c>
      <c r="B2436" s="1167" t="s">
        <v>48</v>
      </c>
      <c r="C2436" s="1167" t="s">
        <v>389</v>
      </c>
      <c r="D2436" s="1167">
        <v>23</v>
      </c>
      <c r="E2436" s="1167">
        <v>23</v>
      </c>
      <c r="H2436" s="1167">
        <v>0.3</v>
      </c>
      <c r="J2436" s="1167">
        <v>6.8999999999999995</v>
      </c>
      <c r="M2436" s="1167">
        <v>0.6</v>
      </c>
      <c r="O2436" s="1167">
        <v>13.799999999999999</v>
      </c>
      <c r="R2436" s="1167">
        <v>0.6</v>
      </c>
      <c r="T2436" s="1167">
        <v>13.799999999999999</v>
      </c>
      <c r="U2436" s="1167">
        <v>0</v>
      </c>
      <c r="V2436" s="1167">
        <v>0</v>
      </c>
      <c r="W2436" s="1167">
        <v>1.5</v>
      </c>
      <c r="X2436" s="1167">
        <v>0</v>
      </c>
      <c r="Y2436" s="1167">
        <v>34.5</v>
      </c>
      <c r="Z2436" s="1167">
        <v>0</v>
      </c>
      <c r="AA2436" s="1167">
        <v>0</v>
      </c>
      <c r="AB2436" s="1167">
        <v>14.5</v>
      </c>
      <c r="AC2436" s="1167">
        <v>0</v>
      </c>
      <c r="AD2436" s="1167">
        <v>333.5</v>
      </c>
      <c r="AI2436" s="1167">
        <v>0</v>
      </c>
      <c r="BK2436" s="1167">
        <v>2433</v>
      </c>
    </row>
    <row r="2437" spans="1:63" s="1167" customFormat="1" ht="13.5" customHeight="1">
      <c r="A2437" s="1218">
        <v>44331</v>
      </c>
      <c r="B2437" s="1167" t="s">
        <v>164</v>
      </c>
      <c r="C2437" s="1167" t="s">
        <v>66</v>
      </c>
      <c r="D2437" s="1167">
        <v>80</v>
      </c>
      <c r="E2437" s="1167">
        <v>80</v>
      </c>
      <c r="H2437" s="1167">
        <v>0.2</v>
      </c>
      <c r="J2437" s="1167">
        <v>16</v>
      </c>
      <c r="M2437" s="1167">
        <v>0.2</v>
      </c>
      <c r="O2437" s="1167">
        <v>16</v>
      </c>
      <c r="R2437" s="1167">
        <v>0.2</v>
      </c>
      <c r="T2437" s="1167">
        <v>16</v>
      </c>
      <c r="U2437" s="1167">
        <v>0</v>
      </c>
      <c r="V2437" s="1167">
        <v>0</v>
      </c>
      <c r="W2437" s="1167">
        <v>0.60000000000000009</v>
      </c>
      <c r="X2437" s="1167">
        <v>0</v>
      </c>
      <c r="Y2437" s="1167">
        <v>48</v>
      </c>
      <c r="Z2437" s="1167">
        <v>0</v>
      </c>
      <c r="AA2437" s="1167">
        <v>0</v>
      </c>
      <c r="AB2437" s="1167">
        <v>1.3000000000000056</v>
      </c>
      <c r="AC2437" s="1167">
        <v>0</v>
      </c>
      <c r="AD2437" s="1167">
        <v>104.00000000000045</v>
      </c>
      <c r="AG2437" s="1167">
        <v>5</v>
      </c>
      <c r="AI2437" s="1167">
        <v>400</v>
      </c>
      <c r="BK2437" s="1167">
        <v>2434</v>
      </c>
    </row>
    <row r="2438" spans="1:63" s="1167" customFormat="1" ht="13.5" customHeight="1">
      <c r="A2438" s="1218">
        <v>44331</v>
      </c>
      <c r="B2438" s="1167" t="s">
        <v>49</v>
      </c>
      <c r="C2438" s="1167" t="s">
        <v>66</v>
      </c>
      <c r="D2438" s="1167">
        <v>40</v>
      </c>
      <c r="E2438" s="1167">
        <v>40</v>
      </c>
      <c r="H2438" s="1167">
        <v>0.2</v>
      </c>
      <c r="J2438" s="1167">
        <v>8</v>
      </c>
      <c r="M2438" s="1167">
        <v>0.2</v>
      </c>
      <c r="O2438" s="1167">
        <v>8</v>
      </c>
      <c r="R2438" s="1167">
        <v>0.2</v>
      </c>
      <c r="T2438" s="1167">
        <v>8</v>
      </c>
      <c r="U2438" s="1167">
        <v>0</v>
      </c>
      <c r="V2438" s="1167">
        <v>0</v>
      </c>
      <c r="W2438" s="1167">
        <v>0.60000000000000009</v>
      </c>
      <c r="X2438" s="1167">
        <v>0</v>
      </c>
      <c r="Y2438" s="1167">
        <v>24</v>
      </c>
      <c r="Z2438" s="1167">
        <v>0</v>
      </c>
      <c r="AA2438" s="1167">
        <v>0</v>
      </c>
      <c r="AB2438" s="1167">
        <v>18.299999999999976</v>
      </c>
      <c r="AC2438" s="1167">
        <v>0</v>
      </c>
      <c r="AD2438" s="1167">
        <v>731.99999999999909</v>
      </c>
      <c r="AI2438" s="1167">
        <v>0</v>
      </c>
      <c r="BK2438" s="1167">
        <v>2435</v>
      </c>
    </row>
    <row r="2439" spans="1:63" s="1167" customFormat="1" ht="13.5" customHeight="1">
      <c r="A2439" s="1218">
        <v>44331</v>
      </c>
      <c r="B2439" s="1167" t="s">
        <v>373</v>
      </c>
      <c r="C2439" s="1167" t="s">
        <v>66</v>
      </c>
      <c r="D2439" s="1167">
        <v>43</v>
      </c>
      <c r="E2439" s="1167">
        <v>43</v>
      </c>
      <c r="H2439" s="1167">
        <v>1</v>
      </c>
      <c r="J2439" s="1167">
        <v>43</v>
      </c>
      <c r="M2439" s="1167">
        <v>1</v>
      </c>
      <c r="O2439" s="1167">
        <v>43</v>
      </c>
      <c r="R2439" s="1167">
        <v>1</v>
      </c>
      <c r="T2439" s="1167">
        <v>43</v>
      </c>
      <c r="U2439" s="1167">
        <v>0</v>
      </c>
      <c r="V2439" s="1167">
        <v>0</v>
      </c>
      <c r="W2439" s="1167">
        <v>3</v>
      </c>
      <c r="X2439" s="1167">
        <v>0</v>
      </c>
      <c r="Y2439" s="1167">
        <v>129</v>
      </c>
      <c r="Z2439" s="1167">
        <v>0</v>
      </c>
      <c r="AA2439" s="1167">
        <v>0</v>
      </c>
      <c r="AB2439" s="1167">
        <v>9.3000000000000007</v>
      </c>
      <c r="AC2439" s="1167">
        <v>0</v>
      </c>
      <c r="AD2439" s="1167">
        <v>399.90000000000003</v>
      </c>
      <c r="AE2439" s="1167">
        <v>0</v>
      </c>
      <c r="AF2439" s="1167">
        <v>0</v>
      </c>
      <c r="AH2439" s="1167">
        <v>0</v>
      </c>
      <c r="AI2439" s="1167">
        <v>0</v>
      </c>
      <c r="BK2439" s="1167">
        <v>2436</v>
      </c>
    </row>
    <row r="2440" spans="1:63" s="1167" customFormat="1" ht="13.5" customHeight="1">
      <c r="A2440" s="1218">
        <v>44331</v>
      </c>
      <c r="B2440" s="1167" t="s">
        <v>853</v>
      </c>
      <c r="C2440" s="1167" t="s">
        <v>66</v>
      </c>
      <c r="D2440" s="1167">
        <v>30</v>
      </c>
      <c r="E2440" s="1167">
        <v>6</v>
      </c>
      <c r="H2440" s="1167">
        <v>0.5</v>
      </c>
      <c r="J2440" s="1167">
        <v>3</v>
      </c>
      <c r="M2440" s="1167">
        <v>0.5</v>
      </c>
      <c r="O2440" s="1167">
        <v>3</v>
      </c>
      <c r="R2440" s="1167">
        <v>0.5</v>
      </c>
      <c r="T2440" s="1167">
        <v>3</v>
      </c>
      <c r="V2440" s="1167">
        <v>0</v>
      </c>
      <c r="W2440" s="1167">
        <v>1.5</v>
      </c>
      <c r="X2440" s="1167">
        <v>0</v>
      </c>
      <c r="Y2440" s="1167">
        <v>9</v>
      </c>
      <c r="Z2440" s="1167">
        <v>0</v>
      </c>
      <c r="AA2440" s="1167">
        <v>0</v>
      </c>
      <c r="AB2440" s="1167">
        <v>3.5</v>
      </c>
      <c r="AC2440" s="1167">
        <v>0</v>
      </c>
      <c r="AD2440" s="1167">
        <v>21</v>
      </c>
      <c r="AE2440" s="1167">
        <v>0</v>
      </c>
      <c r="AF2440" s="1167">
        <v>0</v>
      </c>
      <c r="AH2440" s="1167">
        <v>0</v>
      </c>
      <c r="AI2440" s="1167">
        <v>0</v>
      </c>
      <c r="BK2440" s="1167">
        <v>2437</v>
      </c>
    </row>
    <row r="2441" spans="1:63" s="1167" customFormat="1" ht="13.5" customHeight="1">
      <c r="A2441" s="1218">
        <v>44331</v>
      </c>
      <c r="B2441" s="1167" t="s">
        <v>176</v>
      </c>
      <c r="C2441" s="1167" t="s">
        <v>389</v>
      </c>
      <c r="D2441" s="1167">
        <v>9</v>
      </c>
      <c r="E2441" s="1167">
        <v>9</v>
      </c>
      <c r="H2441" s="1167">
        <v>0.5</v>
      </c>
      <c r="J2441" s="1167">
        <v>4.5</v>
      </c>
      <c r="K2441" s="1167" t="s">
        <v>887</v>
      </c>
      <c r="M2441" s="1167">
        <v>0.8</v>
      </c>
      <c r="O2441" s="1167">
        <v>7.2</v>
      </c>
      <c r="R2441" s="1167">
        <v>0.7</v>
      </c>
      <c r="T2441" s="1167">
        <v>6.3</v>
      </c>
      <c r="U2441" s="1167">
        <v>0</v>
      </c>
      <c r="V2441" s="1167">
        <v>0</v>
      </c>
      <c r="W2441" s="1167">
        <v>2</v>
      </c>
      <c r="X2441" s="1167">
        <v>0</v>
      </c>
      <c r="Y2441" s="1167">
        <v>18</v>
      </c>
      <c r="Z2441" s="1167">
        <v>0</v>
      </c>
      <c r="AA2441" s="1167">
        <v>0</v>
      </c>
      <c r="AB2441" s="1167">
        <v>0</v>
      </c>
      <c r="AC2441" s="1167">
        <v>0</v>
      </c>
      <c r="AD2441" s="1167">
        <v>0</v>
      </c>
      <c r="AE2441" s="1167">
        <v>0</v>
      </c>
      <c r="AF2441" s="1167">
        <v>0</v>
      </c>
      <c r="AG2441" s="1167">
        <v>20</v>
      </c>
      <c r="AH2441" s="1167">
        <v>0</v>
      </c>
      <c r="AI2441" s="1167">
        <v>180</v>
      </c>
      <c r="BK2441" s="1167">
        <v>2438</v>
      </c>
    </row>
    <row r="2442" spans="1:63" s="1167" customFormat="1" ht="13.5" customHeight="1">
      <c r="A2442" s="1218">
        <v>44331</v>
      </c>
      <c r="B2442" s="1167" t="s">
        <v>158</v>
      </c>
      <c r="C2442" s="1167" t="s">
        <v>66</v>
      </c>
      <c r="D2442" s="1167">
        <v>30</v>
      </c>
      <c r="E2442" s="1167">
        <v>30</v>
      </c>
      <c r="H2442" s="1167">
        <v>0.5</v>
      </c>
      <c r="J2442" s="1167">
        <v>15</v>
      </c>
      <c r="M2442" s="1167">
        <v>0.5</v>
      </c>
      <c r="O2442" s="1167">
        <v>15</v>
      </c>
      <c r="R2442" s="1167">
        <v>0.5</v>
      </c>
      <c r="T2442" s="1167">
        <v>15</v>
      </c>
      <c r="U2442" s="1167">
        <v>0</v>
      </c>
      <c r="V2442" s="1167">
        <v>0</v>
      </c>
      <c r="W2442" s="1167">
        <v>1.5</v>
      </c>
      <c r="X2442" s="1167">
        <v>0</v>
      </c>
      <c r="Y2442" s="1167">
        <v>45</v>
      </c>
      <c r="Z2442" s="1167">
        <v>0</v>
      </c>
      <c r="AA2442" s="1167">
        <v>0</v>
      </c>
      <c r="AB2442" s="1167">
        <v>8.5</v>
      </c>
      <c r="AC2442" s="1167">
        <v>0</v>
      </c>
      <c r="AD2442" s="1167">
        <v>255</v>
      </c>
      <c r="AE2442" s="1167">
        <v>0</v>
      </c>
      <c r="AF2442" s="1167">
        <v>0</v>
      </c>
      <c r="AH2442" s="1167">
        <v>0</v>
      </c>
      <c r="AI2442" s="1167">
        <v>0</v>
      </c>
      <c r="BK2442" s="1167">
        <v>2439</v>
      </c>
    </row>
    <row r="2443" spans="1:63" s="1167" customFormat="1" ht="13.5" customHeight="1">
      <c r="A2443" s="1218">
        <v>44331</v>
      </c>
      <c r="B2443" s="1167" t="s">
        <v>166</v>
      </c>
      <c r="C2443" s="1167" t="s">
        <v>66</v>
      </c>
      <c r="D2443" s="1167">
        <v>30</v>
      </c>
      <c r="E2443" s="1167">
        <v>30</v>
      </c>
      <c r="H2443" s="1167">
        <v>0.1</v>
      </c>
      <c r="J2443" s="1167">
        <v>3</v>
      </c>
      <c r="M2443" s="1167">
        <v>0.2</v>
      </c>
      <c r="O2443" s="1167">
        <v>6</v>
      </c>
      <c r="R2443" s="1167">
        <v>0.2</v>
      </c>
      <c r="T2443" s="1167">
        <v>6</v>
      </c>
      <c r="U2443" s="1167">
        <v>0</v>
      </c>
      <c r="V2443" s="1167">
        <v>0</v>
      </c>
      <c r="W2443" s="1167">
        <v>0.5</v>
      </c>
      <c r="X2443" s="1167">
        <v>0</v>
      </c>
      <c r="Y2443" s="1167">
        <v>15</v>
      </c>
      <c r="Z2443" s="1167">
        <v>0</v>
      </c>
      <c r="AA2443" s="1167">
        <v>0</v>
      </c>
      <c r="AB2443" s="1167">
        <v>2.2999999999999972</v>
      </c>
      <c r="AC2443" s="1167">
        <v>0</v>
      </c>
      <c r="AD2443" s="1167">
        <v>68.999999999999915</v>
      </c>
      <c r="AE2443" s="1167">
        <v>0</v>
      </c>
      <c r="AF2443" s="1167">
        <v>0</v>
      </c>
      <c r="AH2443" s="1167">
        <v>0</v>
      </c>
      <c r="AI2443" s="1167">
        <v>0</v>
      </c>
      <c r="BK2443" s="1167">
        <v>2440</v>
      </c>
    </row>
    <row r="2444" spans="1:63" s="1167" customFormat="1" ht="13.5" customHeight="1">
      <c r="A2444" s="1218">
        <v>44331</v>
      </c>
      <c r="B2444" s="1167" t="s">
        <v>145</v>
      </c>
      <c r="C2444" s="1167" t="s">
        <v>389</v>
      </c>
      <c r="D2444" s="1167">
        <v>16</v>
      </c>
      <c r="E2444" s="1167">
        <v>16</v>
      </c>
      <c r="H2444" s="1167">
        <v>1</v>
      </c>
      <c r="J2444" s="1167">
        <v>16</v>
      </c>
      <c r="M2444" s="1167">
        <v>1</v>
      </c>
      <c r="O2444" s="1167">
        <v>16</v>
      </c>
      <c r="R2444" s="1167">
        <v>1</v>
      </c>
      <c r="T2444" s="1167">
        <v>16</v>
      </c>
      <c r="U2444" s="1167">
        <v>0</v>
      </c>
      <c r="V2444" s="1167">
        <v>0</v>
      </c>
      <c r="W2444" s="1167">
        <v>3</v>
      </c>
      <c r="X2444" s="1167">
        <v>0</v>
      </c>
      <c r="Y2444" s="1167">
        <v>48</v>
      </c>
      <c r="Z2444" s="1167">
        <v>0</v>
      </c>
      <c r="AA2444" s="1167">
        <v>0</v>
      </c>
      <c r="AB2444" s="1167">
        <v>4</v>
      </c>
      <c r="AC2444" s="1167">
        <v>0</v>
      </c>
      <c r="AD2444" s="1167">
        <v>64</v>
      </c>
      <c r="AE2444" s="1167">
        <v>0</v>
      </c>
      <c r="AF2444" s="1167">
        <v>0</v>
      </c>
      <c r="AH2444" s="1167">
        <v>0</v>
      </c>
      <c r="AI2444" s="1167">
        <v>0</v>
      </c>
      <c r="BK2444" s="1167">
        <v>2441</v>
      </c>
    </row>
    <row r="2445" spans="1:63" s="1167" customFormat="1" ht="13.5" customHeight="1">
      <c r="A2445" s="1218">
        <v>44331</v>
      </c>
      <c r="B2445" s="1167" t="s">
        <v>136</v>
      </c>
      <c r="C2445" s="1167" t="s">
        <v>66</v>
      </c>
      <c r="D2445" s="1167">
        <v>120</v>
      </c>
      <c r="E2445" s="1167">
        <v>120</v>
      </c>
      <c r="H2445" s="1167">
        <v>5</v>
      </c>
      <c r="J2445" s="1167">
        <v>600</v>
      </c>
      <c r="O2445" s="1167">
        <v>0</v>
      </c>
      <c r="P2445" s="1167" t="s">
        <v>883</v>
      </c>
      <c r="T2445" s="1167">
        <v>0</v>
      </c>
      <c r="U2445" s="1167">
        <v>0</v>
      </c>
      <c r="V2445" s="1167">
        <v>0</v>
      </c>
      <c r="W2445" s="1167">
        <v>5</v>
      </c>
      <c r="X2445" s="1167">
        <v>0</v>
      </c>
      <c r="Y2445" s="1167">
        <v>600</v>
      </c>
      <c r="Z2445" s="1167">
        <v>0</v>
      </c>
      <c r="AA2445" s="1167">
        <v>0</v>
      </c>
      <c r="AB2445" s="1167">
        <v>12.5</v>
      </c>
      <c r="AC2445" s="1167">
        <v>0</v>
      </c>
      <c r="AD2445" s="1167">
        <v>1500</v>
      </c>
      <c r="AE2445" s="1167">
        <v>0</v>
      </c>
      <c r="AF2445" s="1167">
        <v>0</v>
      </c>
      <c r="AH2445" s="1167">
        <v>0</v>
      </c>
      <c r="AI2445" s="1167">
        <v>0</v>
      </c>
      <c r="BK2445" s="1167">
        <v>2442</v>
      </c>
    </row>
    <row r="2446" spans="1:63" s="1167" customFormat="1" ht="13.5" customHeight="1">
      <c r="A2446" s="1218">
        <v>44331</v>
      </c>
      <c r="B2446" s="1167" t="s">
        <v>183</v>
      </c>
      <c r="C2446" s="1167" t="s">
        <v>66</v>
      </c>
      <c r="D2446" s="1167">
        <v>30</v>
      </c>
      <c r="E2446" s="1167">
        <v>30</v>
      </c>
      <c r="H2446" s="1167">
        <v>0.1</v>
      </c>
      <c r="J2446" s="1167">
        <v>3</v>
      </c>
      <c r="M2446" s="1167">
        <v>0.2</v>
      </c>
      <c r="O2446" s="1167">
        <v>6</v>
      </c>
      <c r="R2446" s="1167">
        <v>0.2</v>
      </c>
      <c r="T2446" s="1167">
        <v>6</v>
      </c>
      <c r="U2446" s="1167">
        <v>0</v>
      </c>
      <c r="V2446" s="1167">
        <v>0</v>
      </c>
      <c r="W2446" s="1167">
        <v>0.5</v>
      </c>
      <c r="X2446" s="1167">
        <v>0</v>
      </c>
      <c r="Y2446" s="1167">
        <v>15</v>
      </c>
      <c r="Z2446" s="1167">
        <v>0</v>
      </c>
      <c r="AA2446" s="1167">
        <v>0</v>
      </c>
      <c r="AB2446" s="1167">
        <v>18.8</v>
      </c>
      <c r="AC2446" s="1167">
        <v>0</v>
      </c>
      <c r="AD2446" s="1167">
        <v>564</v>
      </c>
      <c r="AE2446" s="1167">
        <v>0</v>
      </c>
      <c r="AF2446" s="1167">
        <v>0</v>
      </c>
      <c r="AH2446" s="1167">
        <v>0</v>
      </c>
      <c r="AI2446" s="1167">
        <v>0</v>
      </c>
      <c r="BK2446" s="1167">
        <v>2443</v>
      </c>
    </row>
    <row r="2447" spans="1:63" s="1167" customFormat="1" ht="13.5" customHeight="1">
      <c r="A2447" s="1218">
        <v>44331</v>
      </c>
      <c r="B2447" s="1167" t="s">
        <v>142</v>
      </c>
      <c r="C2447" s="1167" t="s">
        <v>66</v>
      </c>
      <c r="D2447" s="1167">
        <v>35</v>
      </c>
      <c r="E2447" s="1167">
        <v>35</v>
      </c>
      <c r="H2447" s="1167">
        <v>0.1</v>
      </c>
      <c r="J2447" s="1167">
        <v>3.5</v>
      </c>
      <c r="M2447" s="1167">
        <v>0.2</v>
      </c>
      <c r="O2447" s="1167">
        <v>7</v>
      </c>
      <c r="R2447" s="1167">
        <v>0.2</v>
      </c>
      <c r="T2447" s="1167">
        <v>7</v>
      </c>
      <c r="U2447" s="1167">
        <v>0</v>
      </c>
      <c r="V2447" s="1167">
        <v>0</v>
      </c>
      <c r="W2447" s="1167">
        <v>0.5</v>
      </c>
      <c r="X2447" s="1167">
        <v>0</v>
      </c>
      <c r="Y2447" s="1167">
        <v>17.5</v>
      </c>
      <c r="Z2447" s="1167">
        <v>0</v>
      </c>
      <c r="AA2447" s="1167">
        <v>0</v>
      </c>
      <c r="AB2447" s="1167">
        <v>3.799999999999998</v>
      </c>
      <c r="AC2447" s="1167">
        <v>0</v>
      </c>
      <c r="AD2447" s="1167">
        <v>132.99999999999994</v>
      </c>
      <c r="AE2447" s="1167">
        <v>0</v>
      </c>
      <c r="AF2447" s="1167">
        <v>0</v>
      </c>
      <c r="AH2447" s="1167">
        <v>0</v>
      </c>
      <c r="AI2447" s="1167">
        <v>0</v>
      </c>
      <c r="BK2447" s="1167">
        <v>2444</v>
      </c>
    </row>
    <row r="2448" spans="1:63" s="1167" customFormat="1" ht="13.5" customHeight="1">
      <c r="A2448" s="1218">
        <v>44331</v>
      </c>
      <c r="B2448" s="1167" t="s">
        <v>51</v>
      </c>
      <c r="C2448" s="1167" t="s">
        <v>66</v>
      </c>
      <c r="D2448" s="1167">
        <v>100</v>
      </c>
      <c r="E2448" s="1167">
        <v>100</v>
      </c>
      <c r="H2448" s="1167">
        <v>0.5</v>
      </c>
      <c r="J2448" s="1167">
        <v>50</v>
      </c>
      <c r="O2448" s="1167">
        <v>0</v>
      </c>
      <c r="R2448" s="1167">
        <v>0.5</v>
      </c>
      <c r="T2448" s="1167">
        <v>50</v>
      </c>
      <c r="U2448" s="1167">
        <v>0</v>
      </c>
      <c r="V2448" s="1167">
        <v>0</v>
      </c>
      <c r="W2448" s="1167">
        <v>1</v>
      </c>
      <c r="X2448" s="1167">
        <v>0</v>
      </c>
      <c r="Y2448" s="1167">
        <v>100</v>
      </c>
      <c r="Z2448" s="1167">
        <v>0</v>
      </c>
      <c r="AA2448" s="1167">
        <v>0</v>
      </c>
      <c r="AB2448" s="1167">
        <v>7.3999999999999986</v>
      </c>
      <c r="AC2448" s="1167">
        <v>0</v>
      </c>
      <c r="AD2448" s="1167">
        <v>739.99999999999989</v>
      </c>
      <c r="AE2448" s="1167">
        <v>0</v>
      </c>
      <c r="AF2448" s="1167">
        <v>0</v>
      </c>
      <c r="AH2448" s="1167">
        <v>0</v>
      </c>
      <c r="AI2448" s="1167">
        <v>0</v>
      </c>
      <c r="BK2448" s="1167">
        <v>2445</v>
      </c>
    </row>
    <row r="2449" spans="1:63" s="1167" customFormat="1" ht="13.5" customHeight="1">
      <c r="A2449" s="1218">
        <v>44331</v>
      </c>
      <c r="B2449" s="1167" t="s">
        <v>935</v>
      </c>
      <c r="C2449" s="1167" t="s">
        <v>66</v>
      </c>
      <c r="D2449" s="1167">
        <v>50</v>
      </c>
      <c r="E2449" s="1167">
        <v>50</v>
      </c>
      <c r="H2449" s="1167">
        <v>0.3</v>
      </c>
      <c r="J2449" s="1167">
        <v>15</v>
      </c>
      <c r="M2449" s="1167">
        <v>0.6</v>
      </c>
      <c r="O2449" s="1167">
        <v>30</v>
      </c>
      <c r="R2449" s="1167">
        <v>0.6</v>
      </c>
      <c r="T2449" s="1167">
        <v>30</v>
      </c>
      <c r="U2449" s="1167">
        <v>0</v>
      </c>
      <c r="V2449" s="1167">
        <v>0</v>
      </c>
      <c r="W2449" s="1167">
        <v>1.5</v>
      </c>
      <c r="X2449" s="1167">
        <v>0</v>
      </c>
      <c r="Y2449" s="1167">
        <v>75</v>
      </c>
      <c r="Z2449" s="1167">
        <v>0</v>
      </c>
      <c r="AA2449" s="1167">
        <v>0</v>
      </c>
      <c r="AB2449" s="1167">
        <v>8.9</v>
      </c>
      <c r="AC2449" s="1167">
        <v>0</v>
      </c>
      <c r="AD2449" s="1167">
        <v>445</v>
      </c>
      <c r="AE2449" s="1167">
        <v>0</v>
      </c>
      <c r="AF2449" s="1167">
        <v>0</v>
      </c>
      <c r="AH2449" s="1167">
        <v>0</v>
      </c>
      <c r="AI2449" s="1167">
        <v>0</v>
      </c>
      <c r="BK2449" s="1167">
        <v>2446</v>
      </c>
    </row>
    <row r="2450" spans="1:63" s="1167" customFormat="1" ht="13.5" customHeight="1">
      <c r="A2450" s="1218">
        <v>44331</v>
      </c>
      <c r="B2450" s="1167" t="s">
        <v>16</v>
      </c>
      <c r="C2450" s="1167" t="s">
        <v>66</v>
      </c>
      <c r="D2450" s="1167">
        <v>140</v>
      </c>
      <c r="E2450" s="1167">
        <v>140</v>
      </c>
      <c r="J2450" s="1167">
        <v>0</v>
      </c>
      <c r="L2450" s="1167">
        <v>7</v>
      </c>
      <c r="O2450" s="1167">
        <v>980</v>
      </c>
      <c r="T2450" s="1167">
        <v>0</v>
      </c>
      <c r="U2450" s="1167">
        <v>0</v>
      </c>
      <c r="V2450" s="1167">
        <v>7</v>
      </c>
      <c r="W2450" s="1167">
        <v>0</v>
      </c>
      <c r="X2450" s="1167">
        <v>0</v>
      </c>
      <c r="Y2450" s="1167">
        <v>980</v>
      </c>
      <c r="Z2450" s="1167">
        <v>0</v>
      </c>
      <c r="AA2450" s="1167">
        <v>0</v>
      </c>
      <c r="AB2450" s="1167">
        <v>0</v>
      </c>
      <c r="AC2450" s="1167">
        <v>0</v>
      </c>
      <c r="AD2450" s="1167">
        <v>0</v>
      </c>
      <c r="AE2450" s="1167">
        <v>0</v>
      </c>
      <c r="AF2450" s="1167">
        <v>7</v>
      </c>
      <c r="AG2450" s="1167">
        <v>0</v>
      </c>
      <c r="AH2450" s="1167">
        <v>0</v>
      </c>
      <c r="AI2450" s="1167">
        <v>980</v>
      </c>
      <c r="BK2450" s="1167">
        <v>2447</v>
      </c>
    </row>
    <row r="2451" spans="1:63" s="1167" customFormat="1" ht="13.5" customHeight="1">
      <c r="A2451" s="1218">
        <v>44331</v>
      </c>
      <c r="B2451" s="1167" t="s">
        <v>132</v>
      </c>
      <c r="C2451" s="1167" t="s">
        <v>66</v>
      </c>
      <c r="D2451" s="1167">
        <v>74</v>
      </c>
      <c r="E2451" s="1167">
        <v>65</v>
      </c>
      <c r="J2451" s="1167">
        <v>0</v>
      </c>
      <c r="L2451" s="1167">
        <v>14</v>
      </c>
      <c r="O2451" s="1167">
        <v>910</v>
      </c>
      <c r="T2451" s="1167">
        <v>0</v>
      </c>
      <c r="U2451" s="1167">
        <v>0</v>
      </c>
      <c r="V2451" s="1167">
        <v>14</v>
      </c>
      <c r="W2451" s="1167">
        <v>0</v>
      </c>
      <c r="X2451" s="1167">
        <v>0</v>
      </c>
      <c r="Y2451" s="1167">
        <v>910</v>
      </c>
      <c r="Z2451" s="1167">
        <v>0</v>
      </c>
      <c r="AA2451" s="1167">
        <v>0</v>
      </c>
      <c r="AB2451" s="1167">
        <v>0</v>
      </c>
      <c r="AC2451" s="1167">
        <v>0</v>
      </c>
      <c r="AD2451" s="1167">
        <v>0</v>
      </c>
      <c r="AE2451" s="1167">
        <v>0</v>
      </c>
      <c r="AF2451" s="1167">
        <v>14</v>
      </c>
      <c r="AG2451" s="1167">
        <v>0</v>
      </c>
      <c r="AH2451" s="1167">
        <v>0</v>
      </c>
      <c r="AI2451" s="1167">
        <v>910</v>
      </c>
      <c r="BK2451" s="1167">
        <v>2448</v>
      </c>
    </row>
    <row r="2452" spans="1:63" s="1167" customFormat="1" ht="13.5" customHeight="1">
      <c r="A2452" s="1218">
        <v>44331</v>
      </c>
      <c r="B2452" s="1167" t="s">
        <v>157</v>
      </c>
      <c r="C2452" s="1167" t="s">
        <v>66</v>
      </c>
      <c r="D2452" s="1167">
        <v>140</v>
      </c>
      <c r="E2452" s="1167">
        <v>140</v>
      </c>
      <c r="J2452" s="1167">
        <v>0</v>
      </c>
      <c r="L2452" s="1167">
        <v>6.5</v>
      </c>
      <c r="O2452" s="1167">
        <v>910</v>
      </c>
      <c r="S2452" s="1167" t="s">
        <v>888</v>
      </c>
      <c r="T2452" s="1167">
        <v>0</v>
      </c>
      <c r="U2452" s="1167">
        <v>0</v>
      </c>
      <c r="V2452" s="1167">
        <v>6.5</v>
      </c>
      <c r="W2452" s="1167">
        <v>0</v>
      </c>
      <c r="X2452" s="1167">
        <v>0</v>
      </c>
      <c r="Y2452" s="1167">
        <v>910</v>
      </c>
      <c r="Z2452" s="1167">
        <v>0</v>
      </c>
      <c r="AA2452" s="1167">
        <v>0</v>
      </c>
      <c r="AB2452" s="1167">
        <v>0</v>
      </c>
      <c r="AC2452" s="1167">
        <v>0</v>
      </c>
      <c r="AD2452" s="1167">
        <v>0</v>
      </c>
      <c r="AE2452" s="1167">
        <v>0</v>
      </c>
      <c r="AF2452" s="1167">
        <v>6.5</v>
      </c>
      <c r="AG2452" s="1167">
        <v>0</v>
      </c>
      <c r="AH2452" s="1167">
        <v>0</v>
      </c>
      <c r="AI2452" s="1167">
        <v>910</v>
      </c>
      <c r="BK2452" s="1167">
        <v>2449</v>
      </c>
    </row>
    <row r="2453" spans="1:63" s="1167" customFormat="1" ht="13.5" customHeight="1">
      <c r="A2453" s="1218">
        <v>44331</v>
      </c>
      <c r="B2453" s="1167" t="s">
        <v>3</v>
      </c>
      <c r="C2453" s="1167" t="s">
        <v>66</v>
      </c>
      <c r="D2453" s="1167">
        <v>12</v>
      </c>
      <c r="E2453" s="1167">
        <v>12</v>
      </c>
      <c r="H2453" s="1167" t="s">
        <v>883</v>
      </c>
      <c r="I2453" s="1167" t="s">
        <v>883</v>
      </c>
      <c r="J2453" s="1167">
        <v>0</v>
      </c>
      <c r="L2453" s="1167">
        <v>18</v>
      </c>
      <c r="O2453" s="1167">
        <v>216</v>
      </c>
      <c r="T2453" s="1167">
        <v>0</v>
      </c>
      <c r="U2453" s="1167">
        <v>0</v>
      </c>
      <c r="V2453" s="1167">
        <v>18</v>
      </c>
      <c r="W2453" s="1167">
        <v>0</v>
      </c>
      <c r="X2453" s="1167">
        <v>0</v>
      </c>
      <c r="Y2453" s="1167">
        <v>216</v>
      </c>
      <c r="Z2453" s="1167">
        <v>0</v>
      </c>
      <c r="AA2453" s="1167">
        <v>0</v>
      </c>
      <c r="AB2453" s="1167">
        <v>0</v>
      </c>
      <c r="AC2453" s="1167">
        <v>0</v>
      </c>
      <c r="AD2453" s="1167">
        <v>0</v>
      </c>
      <c r="AE2453" s="1167">
        <v>0</v>
      </c>
      <c r="AF2453" s="1167">
        <v>18</v>
      </c>
      <c r="AG2453" s="1167">
        <v>0</v>
      </c>
      <c r="AH2453" s="1167">
        <v>0</v>
      </c>
      <c r="AI2453" s="1167">
        <v>216</v>
      </c>
      <c r="BK2453" s="1167">
        <v>2450</v>
      </c>
    </row>
    <row r="2454" spans="1:63" s="1167" customFormat="1" ht="13.5" customHeight="1">
      <c r="A2454" s="1218">
        <v>44331</v>
      </c>
      <c r="B2454" s="1167" t="s">
        <v>195</v>
      </c>
      <c r="C2454" s="1167" t="s">
        <v>66</v>
      </c>
      <c r="D2454" s="1167">
        <v>120</v>
      </c>
      <c r="E2454" s="1167">
        <v>120</v>
      </c>
      <c r="J2454" s="1167">
        <v>0</v>
      </c>
      <c r="L2454" s="1167">
        <v>7</v>
      </c>
      <c r="O2454" s="1167">
        <v>840</v>
      </c>
      <c r="T2454" s="1167">
        <v>0</v>
      </c>
      <c r="U2454" s="1167">
        <v>0</v>
      </c>
      <c r="V2454" s="1167">
        <v>7</v>
      </c>
      <c r="W2454" s="1167">
        <v>0</v>
      </c>
      <c r="X2454" s="1167">
        <v>0</v>
      </c>
      <c r="Y2454" s="1167">
        <v>840</v>
      </c>
      <c r="Z2454" s="1167">
        <v>0</v>
      </c>
      <c r="AA2454" s="1167">
        <v>0</v>
      </c>
      <c r="AB2454" s="1167">
        <v>0</v>
      </c>
      <c r="AC2454" s="1167">
        <v>0</v>
      </c>
      <c r="AD2454" s="1167">
        <v>0</v>
      </c>
      <c r="AE2454" s="1167">
        <v>0</v>
      </c>
      <c r="AF2454" s="1167">
        <v>7</v>
      </c>
      <c r="AG2454" s="1167">
        <v>0</v>
      </c>
      <c r="AH2454" s="1167">
        <v>0</v>
      </c>
      <c r="AI2454" s="1167">
        <v>840</v>
      </c>
      <c r="BK2454" s="1167">
        <v>2451</v>
      </c>
    </row>
    <row r="2455" spans="1:63" s="1167" customFormat="1" ht="13.5" customHeight="1">
      <c r="A2455" s="1218">
        <v>44331</v>
      </c>
      <c r="B2455" s="1167" t="s">
        <v>926</v>
      </c>
      <c r="C2455" s="1167" t="s">
        <v>66</v>
      </c>
      <c r="D2455" s="1167">
        <v>125</v>
      </c>
      <c r="E2455" s="1167">
        <v>125</v>
      </c>
      <c r="J2455" s="1167">
        <v>0</v>
      </c>
      <c r="O2455" s="1167">
        <v>0</v>
      </c>
      <c r="T2455" s="1167">
        <v>0</v>
      </c>
      <c r="U2455" s="1167">
        <v>0</v>
      </c>
      <c r="V2455" s="1167">
        <v>0</v>
      </c>
      <c r="W2455" s="1167">
        <v>0</v>
      </c>
      <c r="X2455" s="1167">
        <v>0</v>
      </c>
      <c r="Y2455" s="1167">
        <v>0</v>
      </c>
      <c r="Z2455" s="1167">
        <v>0</v>
      </c>
      <c r="AA2455" s="1167">
        <v>0</v>
      </c>
      <c r="AB2455" s="1167">
        <v>0</v>
      </c>
      <c r="AC2455" s="1167">
        <v>0</v>
      </c>
      <c r="AD2455" s="1167">
        <v>0</v>
      </c>
      <c r="AE2455" s="1167">
        <v>0</v>
      </c>
      <c r="AF2455" s="1167">
        <v>0</v>
      </c>
      <c r="AG2455" s="1167">
        <v>0</v>
      </c>
      <c r="AH2455" s="1167">
        <v>0</v>
      </c>
      <c r="AI2455" s="1167">
        <v>0</v>
      </c>
      <c r="BK2455" s="1167">
        <v>2452</v>
      </c>
    </row>
    <row r="2456" spans="1:63" s="1167" customFormat="1" ht="13.5" customHeight="1">
      <c r="A2456" s="1218">
        <v>44331</v>
      </c>
      <c r="B2456" s="1167" t="s">
        <v>168</v>
      </c>
      <c r="C2456" s="1167" t="s">
        <v>66</v>
      </c>
      <c r="D2456" s="1167">
        <v>98</v>
      </c>
      <c r="E2456" s="1167">
        <v>92</v>
      </c>
      <c r="J2456" s="1167">
        <v>0</v>
      </c>
      <c r="O2456" s="1167">
        <v>0</v>
      </c>
      <c r="Q2456" s="1167">
        <v>13</v>
      </c>
      <c r="T2456" s="1167">
        <v>1196</v>
      </c>
      <c r="U2456" s="1167">
        <v>0</v>
      </c>
      <c r="V2456" s="1167">
        <v>13</v>
      </c>
      <c r="W2456" s="1167">
        <v>0</v>
      </c>
      <c r="X2456" s="1167">
        <v>0</v>
      </c>
      <c r="Y2456" s="1167">
        <v>1196</v>
      </c>
      <c r="Z2456" s="1167">
        <v>0</v>
      </c>
      <c r="AA2456" s="1167">
        <v>0</v>
      </c>
      <c r="AB2456" s="1167">
        <v>0</v>
      </c>
      <c r="AC2456" s="1167">
        <v>0</v>
      </c>
      <c r="AD2456" s="1167">
        <v>0</v>
      </c>
      <c r="AE2456" s="1167">
        <v>0</v>
      </c>
      <c r="AF2456" s="1167">
        <v>13</v>
      </c>
      <c r="AG2456" s="1167">
        <v>0</v>
      </c>
      <c r="AH2456" s="1167">
        <v>0</v>
      </c>
      <c r="AI2456" s="1167">
        <v>1196</v>
      </c>
      <c r="BK2456" s="1167">
        <v>2453</v>
      </c>
    </row>
    <row r="2457" spans="1:63" s="1167" customFormat="1" ht="13.5" customHeight="1">
      <c r="A2457" s="1218">
        <v>44331</v>
      </c>
      <c r="B2457" s="1167" t="s">
        <v>199</v>
      </c>
      <c r="C2457" s="1167" t="s">
        <v>66</v>
      </c>
      <c r="D2457" s="1167">
        <v>27</v>
      </c>
      <c r="E2457" s="1167">
        <v>25</v>
      </c>
      <c r="J2457" s="1167">
        <v>0</v>
      </c>
      <c r="O2457" s="1167">
        <v>0</v>
      </c>
      <c r="Q2457" s="1167">
        <v>20</v>
      </c>
      <c r="T2457" s="1167">
        <v>500</v>
      </c>
      <c r="U2457" s="1167">
        <v>0</v>
      </c>
      <c r="V2457" s="1167">
        <v>20</v>
      </c>
      <c r="W2457" s="1167">
        <v>0</v>
      </c>
      <c r="X2457" s="1167">
        <v>0</v>
      </c>
      <c r="Y2457" s="1167">
        <v>500</v>
      </c>
      <c r="Z2457" s="1167">
        <v>0</v>
      </c>
      <c r="AA2457" s="1167">
        <v>0</v>
      </c>
      <c r="AB2457" s="1167">
        <v>0</v>
      </c>
      <c r="AC2457" s="1167">
        <v>0</v>
      </c>
      <c r="AD2457" s="1167">
        <v>0</v>
      </c>
      <c r="AE2457" s="1167">
        <v>0</v>
      </c>
      <c r="AF2457" s="1167">
        <v>20</v>
      </c>
      <c r="AG2457" s="1167">
        <v>0</v>
      </c>
      <c r="AH2457" s="1167">
        <v>0</v>
      </c>
      <c r="AI2457" s="1167">
        <v>500</v>
      </c>
      <c r="BK2457" s="1167">
        <v>2454</v>
      </c>
    </row>
    <row r="2458" spans="1:63" s="1167" customFormat="1" ht="13.5" customHeight="1">
      <c r="A2458" s="1218">
        <v>44331</v>
      </c>
      <c r="B2458" s="1167" t="s">
        <v>899</v>
      </c>
      <c r="C2458" s="1167" t="s">
        <v>66</v>
      </c>
      <c r="D2458" s="1167">
        <v>100</v>
      </c>
      <c r="E2458" s="1167">
        <v>100</v>
      </c>
      <c r="J2458" s="1167">
        <v>0</v>
      </c>
      <c r="O2458" s="1167">
        <v>0</v>
      </c>
      <c r="Q2458" s="1167">
        <v>7.5</v>
      </c>
      <c r="T2458" s="1167">
        <v>750</v>
      </c>
      <c r="U2458" s="1167">
        <v>0</v>
      </c>
      <c r="V2458" s="1167">
        <v>7.5</v>
      </c>
      <c r="W2458" s="1167">
        <v>0</v>
      </c>
      <c r="X2458" s="1167">
        <v>0</v>
      </c>
      <c r="Y2458" s="1167">
        <v>750</v>
      </c>
      <c r="Z2458" s="1167">
        <v>0</v>
      </c>
      <c r="AA2458" s="1167">
        <v>0</v>
      </c>
      <c r="AB2458" s="1167">
        <v>0</v>
      </c>
      <c r="AC2458" s="1167">
        <v>0</v>
      </c>
      <c r="AD2458" s="1167">
        <v>0</v>
      </c>
      <c r="AE2458" s="1167">
        <v>0</v>
      </c>
      <c r="AF2458" s="1167">
        <v>7.5</v>
      </c>
      <c r="AG2458" s="1167">
        <v>0</v>
      </c>
      <c r="AH2458" s="1167">
        <v>0</v>
      </c>
      <c r="AI2458" s="1167">
        <v>750</v>
      </c>
      <c r="BK2458" s="1167">
        <v>2455</v>
      </c>
    </row>
    <row r="2459" spans="1:63" s="1167" customFormat="1" ht="13.5" customHeight="1">
      <c r="A2459" s="1218">
        <v>44331</v>
      </c>
      <c r="B2459" s="1167" t="s">
        <v>929</v>
      </c>
      <c r="C2459" s="1167" t="s">
        <v>66</v>
      </c>
      <c r="D2459" s="1167">
        <v>40</v>
      </c>
      <c r="E2459" s="1167">
        <v>40</v>
      </c>
      <c r="J2459" s="1167">
        <v>0</v>
      </c>
      <c r="O2459" s="1167">
        <v>0</v>
      </c>
      <c r="Q2459" s="1167">
        <v>8</v>
      </c>
      <c r="T2459" s="1167">
        <v>320</v>
      </c>
      <c r="U2459" s="1167">
        <v>0</v>
      </c>
      <c r="V2459" s="1167">
        <v>8</v>
      </c>
      <c r="W2459" s="1167">
        <v>0</v>
      </c>
      <c r="X2459" s="1167">
        <v>0</v>
      </c>
      <c r="Y2459" s="1167">
        <v>320</v>
      </c>
      <c r="Z2459" s="1167">
        <v>0</v>
      </c>
      <c r="AA2459" s="1167">
        <v>0</v>
      </c>
      <c r="AB2459" s="1167">
        <v>0</v>
      </c>
      <c r="AC2459" s="1167">
        <v>0</v>
      </c>
      <c r="AD2459" s="1167">
        <v>0</v>
      </c>
      <c r="AE2459" s="1167">
        <v>0</v>
      </c>
      <c r="AF2459" s="1167">
        <v>8</v>
      </c>
      <c r="AG2459" s="1167">
        <v>0</v>
      </c>
      <c r="AH2459" s="1167">
        <v>0</v>
      </c>
      <c r="AI2459" s="1167">
        <v>320</v>
      </c>
      <c r="BK2459" s="1167">
        <v>2456</v>
      </c>
    </row>
    <row r="2460" spans="1:63" s="1167" customFormat="1" ht="13.5" customHeight="1">
      <c r="A2460" s="1218">
        <v>44331</v>
      </c>
      <c r="B2460" s="1167" t="s">
        <v>488</v>
      </c>
      <c r="C2460" s="1167" t="s">
        <v>66</v>
      </c>
      <c r="D2460" s="1167">
        <v>110</v>
      </c>
      <c r="E2460" s="1167">
        <v>106</v>
      </c>
      <c r="G2460" s="1167">
        <v>8</v>
      </c>
      <c r="J2460" s="1167">
        <v>848</v>
      </c>
      <c r="O2460" s="1167">
        <v>0</v>
      </c>
      <c r="Q2460" s="1167">
        <v>13</v>
      </c>
      <c r="T2460" s="1167">
        <v>1378</v>
      </c>
      <c r="U2460" s="1167">
        <v>0</v>
      </c>
      <c r="V2460" s="1167">
        <v>21</v>
      </c>
      <c r="W2460" s="1167">
        <v>0</v>
      </c>
      <c r="X2460" s="1167">
        <v>0</v>
      </c>
      <c r="Y2460" s="1167">
        <v>2226</v>
      </c>
      <c r="Z2460" s="1167">
        <v>0</v>
      </c>
      <c r="AA2460" s="1167">
        <v>0</v>
      </c>
      <c r="AB2460" s="1167">
        <v>0</v>
      </c>
      <c r="AC2460" s="1167">
        <v>0</v>
      </c>
      <c r="AD2460" s="1167">
        <v>0</v>
      </c>
      <c r="AE2460" s="1167">
        <v>0</v>
      </c>
      <c r="AF2460" s="1167">
        <v>21</v>
      </c>
      <c r="AG2460" s="1167">
        <v>0</v>
      </c>
      <c r="AH2460" s="1167">
        <v>0</v>
      </c>
      <c r="AI2460" s="1167">
        <v>2226</v>
      </c>
      <c r="BK2460" s="1167">
        <v>2457</v>
      </c>
    </row>
    <row r="2461" spans="1:63" s="1167" customFormat="1" ht="13.5" customHeight="1">
      <c r="A2461" s="1218">
        <v>44331</v>
      </c>
      <c r="B2461" s="1167" t="s">
        <v>83</v>
      </c>
      <c r="C2461" s="1167" t="s">
        <v>786</v>
      </c>
      <c r="D2461" s="1167">
        <v>12</v>
      </c>
      <c r="E2461" s="1167">
        <v>12</v>
      </c>
      <c r="J2461" s="1167">
        <v>0</v>
      </c>
      <c r="M2461" s="1167">
        <v>22</v>
      </c>
      <c r="O2461" s="1167">
        <v>264</v>
      </c>
      <c r="R2461" s="1167">
        <v>22</v>
      </c>
      <c r="T2461" s="1167">
        <v>264</v>
      </c>
      <c r="U2461" s="1167">
        <v>0</v>
      </c>
      <c r="V2461" s="1167">
        <v>0</v>
      </c>
      <c r="W2461" s="1167">
        <v>44</v>
      </c>
      <c r="X2461" s="1167">
        <v>0</v>
      </c>
      <c r="Y2461" s="1167">
        <v>528</v>
      </c>
      <c r="Z2461" s="1167">
        <v>0</v>
      </c>
      <c r="AA2461" s="1167">
        <v>0</v>
      </c>
      <c r="AB2461" s="1167">
        <v>0</v>
      </c>
      <c r="AC2461" s="1167">
        <v>0</v>
      </c>
      <c r="AD2461" s="1167">
        <v>0</v>
      </c>
      <c r="AE2461" s="1167">
        <v>0</v>
      </c>
      <c r="AF2461" s="1167">
        <v>0</v>
      </c>
      <c r="AG2461" s="1167">
        <v>44</v>
      </c>
      <c r="AH2461" s="1167">
        <v>0</v>
      </c>
      <c r="AI2461" s="1167">
        <v>528</v>
      </c>
      <c r="BK2461" s="1167">
        <v>2458</v>
      </c>
    </row>
    <row r="2462" spans="1:63" s="1167" customFormat="1" ht="13.5" customHeight="1">
      <c r="A2462" s="1218">
        <v>44331</v>
      </c>
      <c r="B2462" s="1167" t="s">
        <v>692</v>
      </c>
      <c r="C2462" s="1167" t="s">
        <v>66</v>
      </c>
      <c r="D2462" s="1167">
        <v>10</v>
      </c>
      <c r="E2462" s="1167">
        <v>7</v>
      </c>
      <c r="J2462" s="1167">
        <v>0</v>
      </c>
      <c r="M2462" s="1167">
        <v>45</v>
      </c>
      <c r="O2462" s="1167">
        <v>315</v>
      </c>
      <c r="T2462" s="1167">
        <v>0</v>
      </c>
      <c r="U2462" s="1167">
        <v>0</v>
      </c>
      <c r="V2462" s="1167">
        <v>0</v>
      </c>
      <c r="W2462" s="1167">
        <v>45</v>
      </c>
      <c r="X2462" s="1167">
        <v>0</v>
      </c>
      <c r="Y2462" s="1167">
        <v>315</v>
      </c>
      <c r="Z2462" s="1167">
        <v>0</v>
      </c>
      <c r="AA2462" s="1167">
        <v>0</v>
      </c>
      <c r="AB2462" s="1167">
        <v>0</v>
      </c>
      <c r="AC2462" s="1167">
        <v>0</v>
      </c>
      <c r="AD2462" s="1167">
        <v>0</v>
      </c>
      <c r="AE2462" s="1167">
        <v>0</v>
      </c>
      <c r="AF2462" s="1167">
        <v>0</v>
      </c>
      <c r="AG2462" s="1167">
        <v>45</v>
      </c>
      <c r="AH2462" s="1167">
        <v>0</v>
      </c>
      <c r="AI2462" s="1167">
        <v>315</v>
      </c>
      <c r="BK2462" s="1167">
        <v>2459</v>
      </c>
    </row>
    <row r="2463" spans="1:63" s="1167" customFormat="1" ht="13.5" customHeight="1">
      <c r="A2463" s="1218">
        <v>44331</v>
      </c>
      <c r="B2463" s="1167" t="s">
        <v>17</v>
      </c>
      <c r="C2463" s="1167" t="s">
        <v>66</v>
      </c>
      <c r="D2463" s="1167">
        <v>5</v>
      </c>
      <c r="E2463" s="1167">
        <v>4</v>
      </c>
      <c r="J2463" s="1167">
        <v>0</v>
      </c>
      <c r="O2463" s="1167">
        <v>0</v>
      </c>
      <c r="R2463" s="1167">
        <v>45</v>
      </c>
      <c r="T2463" s="1167">
        <v>180</v>
      </c>
      <c r="U2463" s="1167">
        <v>0</v>
      </c>
      <c r="V2463" s="1167">
        <v>0</v>
      </c>
      <c r="W2463" s="1167">
        <v>45</v>
      </c>
      <c r="X2463" s="1167">
        <v>0</v>
      </c>
      <c r="Y2463" s="1167">
        <v>180</v>
      </c>
      <c r="Z2463" s="1167">
        <v>0</v>
      </c>
      <c r="AA2463" s="1167">
        <v>0</v>
      </c>
      <c r="AB2463" s="1167">
        <v>0</v>
      </c>
      <c r="AC2463" s="1167">
        <v>0</v>
      </c>
      <c r="AD2463" s="1167">
        <v>0</v>
      </c>
      <c r="AE2463" s="1167">
        <v>0</v>
      </c>
      <c r="AF2463" s="1167">
        <v>0</v>
      </c>
      <c r="AG2463" s="1167">
        <v>45</v>
      </c>
      <c r="AH2463" s="1167">
        <v>0</v>
      </c>
      <c r="AI2463" s="1167">
        <v>180</v>
      </c>
      <c r="BK2463" s="1167">
        <v>2460</v>
      </c>
    </row>
    <row r="2464" spans="1:63" s="1167" customFormat="1" ht="13.5" customHeight="1">
      <c r="A2464" s="1218">
        <v>44331</v>
      </c>
      <c r="B2464" s="1167" t="s">
        <v>478</v>
      </c>
      <c r="C2464" s="1167" t="s">
        <v>66</v>
      </c>
      <c r="D2464" s="1167">
        <v>12</v>
      </c>
      <c r="E2464" s="1167">
        <v>12</v>
      </c>
      <c r="H2464" s="1167">
        <v>22</v>
      </c>
      <c r="J2464" s="1167">
        <v>264</v>
      </c>
      <c r="O2464" s="1167">
        <v>0</v>
      </c>
      <c r="R2464" s="1167">
        <v>9</v>
      </c>
      <c r="T2464" s="1167">
        <v>108</v>
      </c>
      <c r="U2464" s="1167">
        <v>0</v>
      </c>
      <c r="V2464" s="1167">
        <v>0</v>
      </c>
      <c r="W2464" s="1167">
        <v>31</v>
      </c>
      <c r="X2464" s="1167">
        <v>0</v>
      </c>
      <c r="Y2464" s="1167">
        <v>372</v>
      </c>
      <c r="Z2464" s="1167">
        <v>0</v>
      </c>
      <c r="AA2464" s="1167">
        <v>0</v>
      </c>
      <c r="AB2464" s="1167">
        <v>0</v>
      </c>
      <c r="AC2464" s="1167">
        <v>0</v>
      </c>
      <c r="AD2464" s="1167">
        <v>0</v>
      </c>
      <c r="AE2464" s="1167">
        <v>0</v>
      </c>
      <c r="AF2464" s="1167">
        <v>0</v>
      </c>
      <c r="AG2464" s="1167">
        <v>31</v>
      </c>
      <c r="AH2464" s="1167">
        <v>0</v>
      </c>
      <c r="AI2464" s="1167">
        <v>372</v>
      </c>
      <c r="BK2464" s="1167">
        <v>2461</v>
      </c>
    </row>
    <row r="2465" spans="1:63" s="1167" customFormat="1" ht="13.5" customHeight="1">
      <c r="A2465" s="1218">
        <v>44331</v>
      </c>
      <c r="B2465" s="1167" t="s">
        <v>60</v>
      </c>
      <c r="C2465" s="1167" t="s">
        <v>66</v>
      </c>
      <c r="D2465" s="1167">
        <v>20</v>
      </c>
      <c r="E2465" s="1167">
        <v>20</v>
      </c>
      <c r="H2465" s="1167">
        <v>1</v>
      </c>
      <c r="J2465" s="1167">
        <v>20</v>
      </c>
      <c r="M2465" s="1167">
        <v>1</v>
      </c>
      <c r="O2465" s="1167">
        <v>20</v>
      </c>
      <c r="R2465" s="1167">
        <v>3</v>
      </c>
      <c r="T2465" s="1167">
        <v>60</v>
      </c>
      <c r="U2465" s="1167">
        <v>0</v>
      </c>
      <c r="V2465" s="1167">
        <v>0</v>
      </c>
      <c r="W2465" s="1167">
        <v>5</v>
      </c>
      <c r="X2465" s="1167">
        <v>0</v>
      </c>
      <c r="Y2465" s="1167">
        <v>100</v>
      </c>
      <c r="Z2465" s="1167">
        <v>0</v>
      </c>
      <c r="AA2465" s="1167">
        <v>0</v>
      </c>
      <c r="AB2465" s="1167">
        <v>0</v>
      </c>
      <c r="AC2465" s="1167">
        <v>0</v>
      </c>
      <c r="AD2465" s="1167">
        <v>0</v>
      </c>
      <c r="AE2465" s="1167">
        <v>0</v>
      </c>
      <c r="AF2465" s="1167">
        <v>0</v>
      </c>
      <c r="AG2465" s="1167">
        <v>5</v>
      </c>
      <c r="AH2465" s="1167">
        <v>0</v>
      </c>
      <c r="AI2465" s="1167">
        <v>100</v>
      </c>
      <c r="BK2465" s="1167">
        <v>2462</v>
      </c>
    </row>
    <row r="2466" spans="1:63" s="1167" customFormat="1" ht="13.5" customHeight="1">
      <c r="A2466" s="1218">
        <v>44331</v>
      </c>
      <c r="B2466" s="1167" t="s">
        <v>61</v>
      </c>
      <c r="C2466" s="1167" t="s">
        <v>66</v>
      </c>
      <c r="D2466" s="1167">
        <v>20</v>
      </c>
      <c r="E2466" s="1167">
        <v>20</v>
      </c>
      <c r="H2466" s="1167">
        <v>0.5</v>
      </c>
      <c r="J2466" s="1167">
        <v>10</v>
      </c>
      <c r="M2466" s="1167">
        <v>1</v>
      </c>
      <c r="O2466" s="1167">
        <v>20</v>
      </c>
      <c r="R2466" s="1167">
        <v>0.7</v>
      </c>
      <c r="T2466" s="1167">
        <v>14</v>
      </c>
      <c r="U2466" s="1167">
        <v>0</v>
      </c>
      <c r="V2466" s="1167">
        <v>0</v>
      </c>
      <c r="W2466" s="1167">
        <v>2.2000000000000002</v>
      </c>
      <c r="X2466" s="1167">
        <v>0</v>
      </c>
      <c r="Y2466" s="1167">
        <v>44</v>
      </c>
      <c r="Z2466" s="1167">
        <v>0</v>
      </c>
      <c r="AA2466" s="1167">
        <v>0</v>
      </c>
      <c r="AB2466" s="1167">
        <v>0</v>
      </c>
      <c r="AC2466" s="1167">
        <v>0</v>
      </c>
      <c r="AD2466" s="1167">
        <v>0</v>
      </c>
      <c r="AE2466" s="1167">
        <v>0</v>
      </c>
      <c r="AF2466" s="1167">
        <v>0</v>
      </c>
      <c r="AG2466" s="1167">
        <v>2.2000000000000002</v>
      </c>
      <c r="AH2466" s="1167">
        <v>0</v>
      </c>
      <c r="AI2466" s="1167">
        <v>44</v>
      </c>
      <c r="BK2466" s="1167">
        <v>2463</v>
      </c>
    </row>
    <row r="2467" spans="1:63" s="1167" customFormat="1" ht="13.5" customHeight="1">
      <c r="A2467" s="1218">
        <v>44331</v>
      </c>
      <c r="B2467" s="1167" t="s">
        <v>160</v>
      </c>
      <c r="C2467" s="1167" t="s">
        <v>66</v>
      </c>
      <c r="D2467" s="1167">
        <v>14</v>
      </c>
      <c r="E2467" s="1167">
        <v>12</v>
      </c>
      <c r="J2467" s="1167">
        <v>0</v>
      </c>
      <c r="M2467" s="1167">
        <v>5</v>
      </c>
      <c r="O2467" s="1167">
        <v>60</v>
      </c>
      <c r="T2467" s="1167">
        <v>0</v>
      </c>
      <c r="U2467" s="1167">
        <v>0</v>
      </c>
      <c r="V2467" s="1167">
        <v>0</v>
      </c>
      <c r="W2467" s="1167">
        <v>5</v>
      </c>
      <c r="X2467" s="1167">
        <v>0</v>
      </c>
      <c r="Y2467" s="1167">
        <v>60</v>
      </c>
      <c r="Z2467" s="1167">
        <v>0</v>
      </c>
      <c r="AA2467" s="1167">
        <v>0</v>
      </c>
      <c r="AB2467" s="1167">
        <v>0</v>
      </c>
      <c r="AC2467" s="1167">
        <v>0</v>
      </c>
      <c r="AD2467" s="1167">
        <v>0</v>
      </c>
      <c r="AE2467" s="1167">
        <v>0</v>
      </c>
      <c r="AF2467" s="1167">
        <v>0</v>
      </c>
      <c r="AG2467" s="1167">
        <v>5</v>
      </c>
      <c r="AH2467" s="1167">
        <v>0</v>
      </c>
      <c r="AI2467" s="1167">
        <v>60</v>
      </c>
      <c r="BK2467" s="1167">
        <v>2464</v>
      </c>
    </row>
    <row r="2468" spans="1:63" s="1167" customFormat="1" ht="13.5" customHeight="1">
      <c r="A2468" s="1218">
        <v>44331</v>
      </c>
      <c r="B2468" s="1167" t="s">
        <v>161</v>
      </c>
      <c r="C2468" s="1167" t="s">
        <v>389</v>
      </c>
      <c r="D2468" s="1167">
        <v>13</v>
      </c>
      <c r="E2468" s="1167">
        <v>13</v>
      </c>
      <c r="J2468" s="1167">
        <v>0</v>
      </c>
      <c r="M2468" s="1167">
        <v>8</v>
      </c>
      <c r="O2468" s="1167">
        <v>104</v>
      </c>
      <c r="T2468" s="1167">
        <v>0</v>
      </c>
      <c r="U2468" s="1167">
        <v>0</v>
      </c>
      <c r="V2468" s="1167">
        <v>0</v>
      </c>
      <c r="W2468" s="1167">
        <v>8</v>
      </c>
      <c r="X2468" s="1167">
        <v>0</v>
      </c>
      <c r="Y2468" s="1167">
        <v>104</v>
      </c>
      <c r="Z2468" s="1167">
        <v>0</v>
      </c>
      <c r="AA2468" s="1167">
        <v>0</v>
      </c>
      <c r="AB2468" s="1167">
        <v>0</v>
      </c>
      <c r="AC2468" s="1167">
        <v>0</v>
      </c>
      <c r="AD2468" s="1167">
        <v>0</v>
      </c>
      <c r="AE2468" s="1167">
        <v>0</v>
      </c>
      <c r="AF2468" s="1167">
        <v>0</v>
      </c>
      <c r="AG2468" s="1167">
        <v>8</v>
      </c>
      <c r="AH2468" s="1167">
        <v>0</v>
      </c>
      <c r="AI2468" s="1167">
        <v>104</v>
      </c>
      <c r="BK2468" s="1167">
        <v>2465</v>
      </c>
    </row>
    <row r="2469" spans="1:63" s="1167" customFormat="1" ht="13.5" customHeight="1">
      <c r="A2469" s="1218">
        <v>44331</v>
      </c>
      <c r="B2469" s="1167" t="s">
        <v>896</v>
      </c>
      <c r="C2469" s="1167" t="s">
        <v>66</v>
      </c>
      <c r="D2469" s="1167">
        <v>10</v>
      </c>
      <c r="E2469" s="1167">
        <v>10</v>
      </c>
      <c r="H2469" s="1167">
        <v>7</v>
      </c>
      <c r="J2469" s="1167">
        <v>70</v>
      </c>
      <c r="M2469" s="1167">
        <v>7</v>
      </c>
      <c r="O2469" s="1167">
        <v>70</v>
      </c>
      <c r="R2469" s="1167">
        <v>7</v>
      </c>
      <c r="T2469" s="1167">
        <v>70</v>
      </c>
      <c r="U2469" s="1167">
        <v>0</v>
      </c>
      <c r="V2469" s="1167">
        <v>0</v>
      </c>
      <c r="W2469" s="1167">
        <v>21</v>
      </c>
      <c r="X2469" s="1167">
        <v>0</v>
      </c>
      <c r="Y2469" s="1167">
        <v>210</v>
      </c>
      <c r="Z2469" s="1167">
        <v>0</v>
      </c>
      <c r="AA2469" s="1167">
        <v>0</v>
      </c>
      <c r="AB2469" s="1167">
        <v>0</v>
      </c>
      <c r="AC2469" s="1167">
        <v>0</v>
      </c>
      <c r="AD2469" s="1167">
        <v>0</v>
      </c>
      <c r="AE2469" s="1167">
        <v>0</v>
      </c>
      <c r="AF2469" s="1167">
        <v>0</v>
      </c>
      <c r="AG2469" s="1167">
        <v>21</v>
      </c>
      <c r="AH2469" s="1167">
        <v>0</v>
      </c>
      <c r="AI2469" s="1167">
        <v>210</v>
      </c>
      <c r="BK2469" s="1167">
        <v>2466</v>
      </c>
    </row>
    <row r="2470" spans="1:63" s="1167" customFormat="1" ht="13.5" customHeight="1">
      <c r="A2470" s="1218">
        <v>44331</v>
      </c>
      <c r="B2470" s="1167" t="s">
        <v>893</v>
      </c>
      <c r="C2470" s="1167" t="s">
        <v>66</v>
      </c>
      <c r="D2470" s="1167">
        <v>25</v>
      </c>
      <c r="E2470" s="1167">
        <v>25</v>
      </c>
      <c r="J2470" s="1167">
        <v>0</v>
      </c>
      <c r="M2470" s="1167">
        <v>8</v>
      </c>
      <c r="O2470" s="1167">
        <v>200</v>
      </c>
      <c r="T2470" s="1167">
        <v>0</v>
      </c>
      <c r="U2470" s="1167">
        <v>0</v>
      </c>
      <c r="V2470" s="1167">
        <v>0</v>
      </c>
      <c r="W2470" s="1167">
        <v>8</v>
      </c>
      <c r="X2470" s="1167">
        <v>0</v>
      </c>
      <c r="Y2470" s="1167">
        <v>200</v>
      </c>
      <c r="Z2470" s="1167">
        <v>0</v>
      </c>
      <c r="AA2470" s="1167">
        <v>0</v>
      </c>
      <c r="AB2470" s="1167">
        <v>0</v>
      </c>
      <c r="AC2470" s="1167">
        <v>0</v>
      </c>
      <c r="AD2470" s="1167">
        <v>0</v>
      </c>
      <c r="AE2470" s="1167">
        <v>0</v>
      </c>
      <c r="AF2470" s="1167">
        <v>0</v>
      </c>
      <c r="AG2470" s="1167">
        <v>8</v>
      </c>
      <c r="AH2470" s="1167">
        <v>0</v>
      </c>
      <c r="AI2470" s="1167">
        <v>200</v>
      </c>
      <c r="BK2470" s="1167">
        <v>2467</v>
      </c>
    </row>
    <row r="2471" spans="1:63" s="1167" customFormat="1" ht="13.5" customHeight="1">
      <c r="A2471" s="1218">
        <v>44331</v>
      </c>
      <c r="B2471" s="1167" t="s">
        <v>126</v>
      </c>
      <c r="C2471" s="1167" t="s">
        <v>66</v>
      </c>
      <c r="D2471" s="1167">
        <v>15</v>
      </c>
      <c r="E2471" s="1167">
        <v>15</v>
      </c>
      <c r="J2471" s="1167">
        <v>0</v>
      </c>
      <c r="M2471" s="1167">
        <v>9</v>
      </c>
      <c r="O2471" s="1167">
        <v>135</v>
      </c>
      <c r="T2471" s="1167">
        <v>0</v>
      </c>
      <c r="U2471" s="1167">
        <v>0</v>
      </c>
      <c r="V2471" s="1167">
        <v>0</v>
      </c>
      <c r="W2471" s="1167">
        <v>9</v>
      </c>
      <c r="X2471" s="1167">
        <v>0</v>
      </c>
      <c r="Y2471" s="1167">
        <v>135</v>
      </c>
      <c r="Z2471" s="1167">
        <v>0</v>
      </c>
      <c r="AA2471" s="1167">
        <v>0</v>
      </c>
      <c r="AB2471" s="1167">
        <v>0</v>
      </c>
      <c r="AC2471" s="1167">
        <v>0</v>
      </c>
      <c r="AD2471" s="1167">
        <v>0</v>
      </c>
      <c r="AE2471" s="1167">
        <v>0</v>
      </c>
      <c r="AF2471" s="1167">
        <v>0</v>
      </c>
      <c r="AG2471" s="1167">
        <v>9</v>
      </c>
      <c r="AH2471" s="1167">
        <v>0</v>
      </c>
      <c r="AI2471" s="1167">
        <v>135</v>
      </c>
      <c r="BK2471" s="1167">
        <v>2468</v>
      </c>
    </row>
    <row r="2472" spans="1:63" s="1167" customFormat="1" ht="13.5" customHeight="1">
      <c r="A2472" s="1218">
        <v>44331</v>
      </c>
      <c r="B2472" s="1167" t="s">
        <v>918</v>
      </c>
      <c r="C2472" s="1167" t="s">
        <v>66</v>
      </c>
      <c r="D2472" s="1167">
        <v>15</v>
      </c>
      <c r="E2472" s="1167">
        <v>15</v>
      </c>
      <c r="J2472" s="1167">
        <v>0</v>
      </c>
      <c r="O2472" s="1167">
        <v>0</v>
      </c>
      <c r="T2472" s="1167">
        <v>0</v>
      </c>
      <c r="U2472" s="1167">
        <v>0</v>
      </c>
      <c r="V2472" s="1167">
        <v>0</v>
      </c>
      <c r="W2472" s="1167">
        <v>0</v>
      </c>
      <c r="X2472" s="1167">
        <v>0</v>
      </c>
      <c r="Y2472" s="1167">
        <v>0</v>
      </c>
      <c r="Z2472" s="1167">
        <v>0</v>
      </c>
      <c r="AA2472" s="1167">
        <v>0</v>
      </c>
      <c r="AB2472" s="1167">
        <v>0</v>
      </c>
      <c r="AC2472" s="1167">
        <v>0</v>
      </c>
      <c r="AD2472" s="1167">
        <v>0</v>
      </c>
      <c r="AE2472" s="1167">
        <v>0</v>
      </c>
      <c r="AF2472" s="1167">
        <v>0</v>
      </c>
      <c r="AG2472" s="1167">
        <v>0</v>
      </c>
      <c r="AH2472" s="1167">
        <v>0</v>
      </c>
      <c r="AI2472" s="1167">
        <v>0</v>
      </c>
      <c r="BK2472" s="1167">
        <v>2469</v>
      </c>
    </row>
    <row r="2473" spans="1:63" s="1167" customFormat="1" ht="13.5" customHeight="1">
      <c r="A2473" s="1218">
        <v>44331</v>
      </c>
      <c r="B2473" s="1167" t="s">
        <v>64</v>
      </c>
      <c r="C2473" s="1167" t="s">
        <v>66</v>
      </c>
      <c r="D2473" s="1167">
        <v>13</v>
      </c>
      <c r="E2473" s="1167">
        <v>13</v>
      </c>
      <c r="J2473" s="1167">
        <v>0</v>
      </c>
      <c r="O2473" s="1167">
        <v>0</v>
      </c>
      <c r="T2473" s="1167">
        <v>0</v>
      </c>
      <c r="U2473" s="1167">
        <v>0</v>
      </c>
      <c r="V2473" s="1167">
        <v>0</v>
      </c>
      <c r="W2473" s="1167">
        <v>0</v>
      </c>
      <c r="X2473" s="1167">
        <v>0</v>
      </c>
      <c r="Y2473" s="1167">
        <v>0</v>
      </c>
      <c r="Z2473" s="1167">
        <v>0</v>
      </c>
      <c r="AA2473" s="1167">
        <v>0</v>
      </c>
      <c r="AB2473" s="1167">
        <v>0</v>
      </c>
      <c r="AC2473" s="1167">
        <v>0</v>
      </c>
      <c r="AD2473" s="1167">
        <v>0</v>
      </c>
      <c r="AE2473" s="1167">
        <v>0</v>
      </c>
      <c r="AF2473" s="1167">
        <v>0</v>
      </c>
      <c r="AG2473" s="1167">
        <v>0</v>
      </c>
      <c r="AH2473" s="1167">
        <v>0</v>
      </c>
      <c r="AI2473" s="1167">
        <v>0</v>
      </c>
      <c r="BK2473" s="1167">
        <v>2470</v>
      </c>
    </row>
    <row r="2474" spans="1:63" s="1167" customFormat="1" ht="13.5" customHeight="1">
      <c r="A2474" s="1218">
        <v>44331</v>
      </c>
      <c r="B2474" s="1167" t="s">
        <v>914</v>
      </c>
      <c r="C2474" s="1167" t="s">
        <v>66</v>
      </c>
      <c r="D2474" s="1167">
        <v>15</v>
      </c>
      <c r="E2474" s="1167">
        <v>15</v>
      </c>
      <c r="J2474" s="1167">
        <v>0</v>
      </c>
      <c r="O2474" s="1167">
        <v>0</v>
      </c>
      <c r="T2474" s="1167">
        <v>0</v>
      </c>
      <c r="U2474" s="1167">
        <v>0</v>
      </c>
      <c r="V2474" s="1167">
        <v>0</v>
      </c>
      <c r="W2474" s="1167">
        <v>0</v>
      </c>
      <c r="X2474" s="1167">
        <v>0</v>
      </c>
      <c r="Y2474" s="1167">
        <v>0</v>
      </c>
      <c r="Z2474" s="1167">
        <v>0</v>
      </c>
      <c r="AA2474" s="1167">
        <v>0</v>
      </c>
      <c r="AB2474" s="1167">
        <v>0</v>
      </c>
      <c r="AC2474" s="1167">
        <v>0</v>
      </c>
      <c r="AD2474" s="1167">
        <v>0</v>
      </c>
      <c r="AE2474" s="1167">
        <v>0</v>
      </c>
      <c r="AF2474" s="1167">
        <v>0</v>
      </c>
      <c r="AG2474" s="1167">
        <v>0</v>
      </c>
      <c r="AH2474" s="1167">
        <v>0</v>
      </c>
      <c r="AI2474" s="1167">
        <v>0</v>
      </c>
      <c r="BK2474" s="1167">
        <v>2471</v>
      </c>
    </row>
    <row r="2475" spans="1:63" s="1167" customFormat="1" ht="13.5" customHeight="1">
      <c r="A2475" s="1218">
        <v>44331</v>
      </c>
      <c r="B2475" s="1167" t="s">
        <v>895</v>
      </c>
      <c r="C2475" s="1167" t="s">
        <v>66</v>
      </c>
      <c r="D2475" s="1167">
        <v>8</v>
      </c>
      <c r="E2475" s="1167">
        <v>8</v>
      </c>
      <c r="J2475" s="1167">
        <v>0</v>
      </c>
      <c r="O2475" s="1167">
        <v>0</v>
      </c>
      <c r="R2475" s="1167">
        <v>8</v>
      </c>
      <c r="T2475" s="1167">
        <v>64</v>
      </c>
      <c r="U2475" s="1167">
        <v>0</v>
      </c>
      <c r="V2475" s="1167">
        <v>0</v>
      </c>
      <c r="W2475" s="1167">
        <v>8</v>
      </c>
      <c r="X2475" s="1167">
        <v>0</v>
      </c>
      <c r="Y2475" s="1167">
        <v>64</v>
      </c>
      <c r="Z2475" s="1167">
        <v>0</v>
      </c>
      <c r="AA2475" s="1167">
        <v>0</v>
      </c>
      <c r="AB2475" s="1167">
        <v>0</v>
      </c>
      <c r="AC2475" s="1167">
        <v>0</v>
      </c>
      <c r="AD2475" s="1167">
        <v>0</v>
      </c>
      <c r="AE2475" s="1167">
        <v>0</v>
      </c>
      <c r="AF2475" s="1167">
        <v>0</v>
      </c>
      <c r="AG2475" s="1167">
        <v>8</v>
      </c>
      <c r="AH2475" s="1167">
        <v>0</v>
      </c>
      <c r="AI2475" s="1167">
        <v>64</v>
      </c>
      <c r="BK2475" s="1167">
        <v>2472</v>
      </c>
    </row>
    <row r="2476" spans="1:63" s="1167" customFormat="1" ht="13.5" customHeight="1">
      <c r="A2476" s="1218">
        <v>44331</v>
      </c>
      <c r="B2476" s="1167" t="s">
        <v>512</v>
      </c>
      <c r="C2476" s="1167" t="s">
        <v>66</v>
      </c>
      <c r="D2476" s="1167">
        <v>20</v>
      </c>
      <c r="E2476" s="1167">
        <v>20</v>
      </c>
      <c r="J2476" s="1167">
        <v>0</v>
      </c>
      <c r="O2476" s="1167">
        <v>0</v>
      </c>
      <c r="R2476" s="1167">
        <v>2</v>
      </c>
      <c r="T2476" s="1167">
        <v>40</v>
      </c>
      <c r="U2476" s="1167">
        <v>0</v>
      </c>
      <c r="V2476" s="1167">
        <v>0</v>
      </c>
      <c r="W2476" s="1167">
        <v>2</v>
      </c>
      <c r="X2476" s="1167">
        <v>0</v>
      </c>
      <c r="Y2476" s="1167">
        <v>40</v>
      </c>
      <c r="Z2476" s="1167">
        <v>0</v>
      </c>
      <c r="AA2476" s="1167">
        <v>0</v>
      </c>
      <c r="AB2476" s="1167">
        <v>0</v>
      </c>
      <c r="AC2476" s="1167">
        <v>0</v>
      </c>
      <c r="AD2476" s="1167">
        <v>0</v>
      </c>
      <c r="AE2476" s="1167">
        <v>0</v>
      </c>
      <c r="AF2476" s="1167">
        <v>0</v>
      </c>
      <c r="AG2476" s="1167">
        <v>2</v>
      </c>
      <c r="AH2476" s="1167">
        <v>0</v>
      </c>
      <c r="AI2476" s="1167">
        <v>40</v>
      </c>
      <c r="BK2476" s="1167">
        <v>2473</v>
      </c>
    </row>
    <row r="2477" spans="1:63" s="1167" customFormat="1" ht="13.5" customHeight="1">
      <c r="A2477" s="1218">
        <v>44331</v>
      </c>
      <c r="B2477" s="1167" t="s">
        <v>636</v>
      </c>
      <c r="C2477" s="1167" t="s">
        <v>66</v>
      </c>
      <c r="D2477" s="1167">
        <v>10</v>
      </c>
      <c r="E2477" s="1167">
        <v>10</v>
      </c>
      <c r="J2477" s="1167">
        <v>0</v>
      </c>
      <c r="O2477" s="1167">
        <v>0</v>
      </c>
      <c r="R2477" s="1167">
        <v>0.5</v>
      </c>
      <c r="T2477" s="1167">
        <v>5</v>
      </c>
      <c r="U2477" s="1167">
        <v>0</v>
      </c>
      <c r="V2477" s="1167">
        <v>0</v>
      </c>
      <c r="W2477" s="1167">
        <v>0.5</v>
      </c>
      <c r="X2477" s="1167">
        <v>0</v>
      </c>
      <c r="Y2477" s="1167">
        <v>5</v>
      </c>
      <c r="Z2477" s="1167">
        <v>0</v>
      </c>
      <c r="AA2477" s="1167">
        <v>0</v>
      </c>
      <c r="AB2477" s="1167">
        <v>0</v>
      </c>
      <c r="AC2477" s="1167">
        <v>0</v>
      </c>
      <c r="AD2477" s="1167">
        <v>0</v>
      </c>
      <c r="AE2477" s="1167">
        <v>0</v>
      </c>
      <c r="AF2477" s="1167">
        <v>0</v>
      </c>
      <c r="AG2477" s="1167">
        <v>0.5</v>
      </c>
      <c r="AH2477" s="1167">
        <v>0</v>
      </c>
      <c r="AI2477" s="1167">
        <v>5</v>
      </c>
      <c r="BK2477" s="1167">
        <v>2474</v>
      </c>
    </row>
    <row r="2478" spans="1:63" s="1167" customFormat="1" ht="13.5" customHeight="1">
      <c r="A2478" s="1218">
        <v>44332</v>
      </c>
      <c r="B2478" s="1167" t="s">
        <v>229</v>
      </c>
      <c r="C2478" s="1167" t="s">
        <v>66</v>
      </c>
      <c r="D2478" s="1167">
        <v>2</v>
      </c>
      <c r="E2478" s="1167">
        <v>2</v>
      </c>
      <c r="F2478" s="1167">
        <v>60</v>
      </c>
      <c r="J2478" s="1167">
        <v>120</v>
      </c>
      <c r="K2478" s="1167">
        <v>70</v>
      </c>
      <c r="O2478" s="1167">
        <v>140</v>
      </c>
      <c r="P2478" s="1167">
        <v>70</v>
      </c>
      <c r="T2478" s="1167">
        <v>140</v>
      </c>
      <c r="U2478" s="1167">
        <v>200</v>
      </c>
      <c r="V2478" s="1167">
        <v>0</v>
      </c>
      <c r="W2478" s="1167">
        <v>0</v>
      </c>
      <c r="X2478" s="1167">
        <v>0</v>
      </c>
      <c r="Y2478" s="1167">
        <v>400</v>
      </c>
      <c r="Z2478" s="1167">
        <v>5936</v>
      </c>
      <c r="AA2478" s="1167">
        <v>0</v>
      </c>
      <c r="AB2478" s="1167">
        <v>0</v>
      </c>
      <c r="AC2478" s="1167">
        <v>0</v>
      </c>
      <c r="AD2478" s="1167">
        <v>11872</v>
      </c>
      <c r="AI2478" s="1167">
        <v>0</v>
      </c>
      <c r="AJ2478" s="1167">
        <v>177</v>
      </c>
      <c r="AK2478" s="1167">
        <v>14</v>
      </c>
      <c r="AM2478" s="1167">
        <v>177</v>
      </c>
      <c r="AN2478" s="1167">
        <v>32</v>
      </c>
      <c r="AO2478" s="1167">
        <v>0.16</v>
      </c>
      <c r="AP2478" s="1167">
        <v>177</v>
      </c>
      <c r="AQ2478" s="1167">
        <v>32</v>
      </c>
      <c r="AR2478" s="1167">
        <v>0.28999999999999998</v>
      </c>
      <c r="AS2478" s="1167">
        <v>22</v>
      </c>
      <c r="AT2478" s="1167">
        <v>14</v>
      </c>
      <c r="AV2478" s="1167">
        <v>22</v>
      </c>
      <c r="AW2478" s="1167">
        <v>24</v>
      </c>
      <c r="AX2478" s="1167">
        <v>0.16</v>
      </c>
      <c r="AY2478" s="1167">
        <v>22</v>
      </c>
      <c r="AZ2478" s="1167">
        <v>24</v>
      </c>
      <c r="BA2478" s="1167">
        <v>0.26</v>
      </c>
      <c r="BG2478" s="1167">
        <v>17436</v>
      </c>
      <c r="BH2478" s="1167">
        <v>146</v>
      </c>
      <c r="BI2478" s="1167">
        <v>21.759999999999707</v>
      </c>
      <c r="BK2478" s="1167">
        <v>2475</v>
      </c>
    </row>
    <row r="2479" spans="1:63" s="1167" customFormat="1" ht="13.5" customHeight="1">
      <c r="A2479" s="1218">
        <v>44332</v>
      </c>
      <c r="B2479" s="1167" t="s">
        <v>848</v>
      </c>
      <c r="C2479" s="1167" t="s">
        <v>66</v>
      </c>
      <c r="D2479" s="1167">
        <v>2</v>
      </c>
      <c r="E2479" s="1167">
        <v>2</v>
      </c>
      <c r="J2479" s="1167">
        <v>0</v>
      </c>
      <c r="O2479" s="1167">
        <v>0</v>
      </c>
      <c r="T2479" s="1167">
        <v>0</v>
      </c>
      <c r="U2479" s="1167">
        <v>0</v>
      </c>
      <c r="V2479" s="1167">
        <v>0</v>
      </c>
      <c r="W2479" s="1167">
        <v>0</v>
      </c>
      <c r="X2479" s="1167">
        <v>0</v>
      </c>
      <c r="Y2479" s="1167">
        <v>0</v>
      </c>
      <c r="Z2479" s="1167">
        <v>1980</v>
      </c>
      <c r="AA2479" s="1167">
        <v>0</v>
      </c>
      <c r="AB2479" s="1167">
        <v>0</v>
      </c>
      <c r="AC2479" s="1167">
        <v>0</v>
      </c>
      <c r="AD2479" s="1167">
        <v>3960</v>
      </c>
      <c r="AI2479" s="1167">
        <v>0</v>
      </c>
      <c r="BK2479" s="1167">
        <v>2476</v>
      </c>
    </row>
    <row r="2480" spans="1:63" s="1167" customFormat="1" ht="13.5" customHeight="1">
      <c r="A2480" s="1218">
        <v>44332</v>
      </c>
      <c r="B2480" s="1167" t="s">
        <v>202</v>
      </c>
      <c r="C2480" s="1167" t="s">
        <v>66</v>
      </c>
      <c r="D2480" s="1167">
        <v>12.6</v>
      </c>
      <c r="E2480" s="1167">
        <v>12.6</v>
      </c>
      <c r="F2480" s="1167">
        <v>32</v>
      </c>
      <c r="J2480" s="1167">
        <v>403.2</v>
      </c>
      <c r="K2480" s="1167">
        <v>57</v>
      </c>
      <c r="O2480" s="1167">
        <v>718.19999999999993</v>
      </c>
      <c r="P2480" s="1167">
        <v>57</v>
      </c>
      <c r="T2480" s="1167">
        <v>718.19999999999993</v>
      </c>
      <c r="U2480" s="1167">
        <v>146</v>
      </c>
      <c r="V2480" s="1167">
        <v>0</v>
      </c>
      <c r="W2480" s="1167">
        <v>0</v>
      </c>
      <c r="X2480" s="1167">
        <v>0</v>
      </c>
      <c r="Y2480" s="1167">
        <v>1839.6</v>
      </c>
      <c r="Z2480" s="1167">
        <v>1104</v>
      </c>
      <c r="AA2480" s="1167">
        <v>0</v>
      </c>
      <c r="AB2480" s="1167">
        <v>0</v>
      </c>
      <c r="AC2480" s="1167">
        <v>0</v>
      </c>
      <c r="AD2480" s="1167">
        <v>13910.4</v>
      </c>
      <c r="AI2480" s="1167">
        <v>0</v>
      </c>
      <c r="BK2480" s="1167">
        <v>2477</v>
      </c>
    </row>
    <row r="2481" spans="1:63" s="1167" customFormat="1" ht="13.5" customHeight="1">
      <c r="A2481" s="1218">
        <v>44332</v>
      </c>
      <c r="B2481" s="1167" t="s">
        <v>850</v>
      </c>
      <c r="C2481" s="1167" t="s">
        <v>389</v>
      </c>
      <c r="D2481" s="1167">
        <v>10</v>
      </c>
      <c r="E2481" s="1167">
        <v>10</v>
      </c>
      <c r="H2481" s="1167">
        <v>0.5</v>
      </c>
      <c r="J2481" s="1167">
        <v>5</v>
      </c>
      <c r="M2481" s="1167">
        <v>0.5</v>
      </c>
      <c r="O2481" s="1167">
        <v>5</v>
      </c>
      <c r="R2481" s="1167">
        <v>0.5</v>
      </c>
      <c r="T2481" s="1167">
        <v>5</v>
      </c>
      <c r="U2481" s="1167">
        <v>0</v>
      </c>
      <c r="V2481" s="1167">
        <v>0</v>
      </c>
      <c r="W2481" s="1167">
        <v>1.5</v>
      </c>
      <c r="X2481" s="1167">
        <v>0</v>
      </c>
      <c r="Y2481" s="1167">
        <v>15</v>
      </c>
      <c r="Z2481" s="1167">
        <v>0</v>
      </c>
      <c r="AA2481" s="1167">
        <v>0</v>
      </c>
      <c r="AB2481" s="1167">
        <v>7.5</v>
      </c>
      <c r="AC2481" s="1167">
        <v>0</v>
      </c>
      <c r="AD2481" s="1167">
        <v>75</v>
      </c>
      <c r="AI2481" s="1167">
        <v>0</v>
      </c>
      <c r="BK2481" s="1167">
        <v>2478</v>
      </c>
    </row>
    <row r="2482" spans="1:63" s="1167" customFormat="1" ht="13.5" customHeight="1">
      <c r="A2482" s="1218">
        <v>44332</v>
      </c>
      <c r="B2482" s="1167" t="s">
        <v>851</v>
      </c>
      <c r="C2482" s="1167" t="s">
        <v>389</v>
      </c>
      <c r="D2482" s="1167">
        <v>30</v>
      </c>
      <c r="E2482" s="1167">
        <v>25</v>
      </c>
      <c r="G2482" s="1167">
        <v>2</v>
      </c>
      <c r="J2482" s="1167">
        <v>50</v>
      </c>
      <c r="L2482" s="1167">
        <v>3</v>
      </c>
      <c r="O2482" s="1167">
        <v>75</v>
      </c>
      <c r="Q2482" s="1167">
        <v>3</v>
      </c>
      <c r="T2482" s="1167">
        <v>75</v>
      </c>
      <c r="U2482" s="1167">
        <v>0</v>
      </c>
      <c r="V2482" s="1167">
        <v>8</v>
      </c>
      <c r="W2482" s="1167">
        <v>0</v>
      </c>
      <c r="X2482" s="1167">
        <v>0</v>
      </c>
      <c r="Y2482" s="1167">
        <v>200</v>
      </c>
      <c r="Z2482" s="1167">
        <v>0</v>
      </c>
      <c r="AA2482" s="1167">
        <v>19.5</v>
      </c>
      <c r="AB2482" s="1167">
        <v>0</v>
      </c>
      <c r="AC2482" s="1167">
        <v>0</v>
      </c>
      <c r="AD2482" s="1167">
        <v>487.5</v>
      </c>
      <c r="AI2482" s="1167">
        <v>0</v>
      </c>
      <c r="BK2482" s="1167">
        <v>2479</v>
      </c>
    </row>
    <row r="2483" spans="1:63" s="1167" customFormat="1" ht="13.5" customHeight="1">
      <c r="A2483" s="1218">
        <v>44332</v>
      </c>
      <c r="B2483" s="1167" t="s">
        <v>496</v>
      </c>
      <c r="C2483" s="1167" t="s">
        <v>852</v>
      </c>
      <c r="D2483" s="1167">
        <v>42</v>
      </c>
      <c r="E2483" s="1167">
        <v>42</v>
      </c>
      <c r="H2483" s="1167">
        <v>0.4</v>
      </c>
      <c r="J2483" s="1167">
        <v>16.8</v>
      </c>
      <c r="M2483" s="1167">
        <v>0.8</v>
      </c>
      <c r="O2483" s="1167">
        <v>33.6</v>
      </c>
      <c r="R2483" s="1167">
        <v>0.8</v>
      </c>
      <c r="T2483" s="1167">
        <v>33.6</v>
      </c>
      <c r="U2483" s="1167">
        <v>0</v>
      </c>
      <c r="V2483" s="1167">
        <v>0</v>
      </c>
      <c r="W2483" s="1167">
        <v>2</v>
      </c>
      <c r="X2483" s="1167">
        <v>0</v>
      </c>
      <c r="Y2483" s="1167">
        <v>84</v>
      </c>
      <c r="Z2483" s="1167">
        <v>0</v>
      </c>
      <c r="AA2483" s="1167">
        <v>0</v>
      </c>
      <c r="AB2483" s="1167">
        <v>9.3000000000000007</v>
      </c>
      <c r="AC2483" s="1167">
        <v>0</v>
      </c>
      <c r="AD2483" s="1167">
        <v>390.6</v>
      </c>
      <c r="AI2483" s="1167">
        <v>0</v>
      </c>
      <c r="BK2483" s="1167">
        <v>2480</v>
      </c>
    </row>
    <row r="2484" spans="1:63" s="1167" customFormat="1" ht="13.5" customHeight="1">
      <c r="A2484" s="1218">
        <v>44332</v>
      </c>
      <c r="B2484" s="1167" t="s">
        <v>43</v>
      </c>
      <c r="C2484" s="1167" t="s">
        <v>66</v>
      </c>
      <c r="D2484" s="1167">
        <v>3.5</v>
      </c>
      <c r="E2484" s="1167">
        <v>3.5</v>
      </c>
      <c r="H2484" s="1167">
        <v>2</v>
      </c>
      <c r="J2484" s="1167">
        <v>7</v>
      </c>
      <c r="M2484" s="1167">
        <v>2</v>
      </c>
      <c r="O2484" s="1167">
        <v>7</v>
      </c>
      <c r="P2484" s="1167" t="s">
        <v>883</v>
      </c>
      <c r="R2484" s="1167">
        <v>2</v>
      </c>
      <c r="T2484" s="1167">
        <v>7</v>
      </c>
      <c r="U2484" s="1167">
        <v>0</v>
      </c>
      <c r="W2484" s="1167">
        <v>6</v>
      </c>
      <c r="X2484" s="1167">
        <v>0</v>
      </c>
      <c r="Y2484" s="1167">
        <v>21</v>
      </c>
      <c r="Z2484" s="1167">
        <v>0</v>
      </c>
      <c r="AA2484" s="1167">
        <v>0</v>
      </c>
      <c r="AB2484" s="1167">
        <v>17</v>
      </c>
      <c r="AC2484" s="1167">
        <v>0</v>
      </c>
      <c r="AD2484" s="1167">
        <v>59.5</v>
      </c>
      <c r="AI2484" s="1167">
        <v>0</v>
      </c>
      <c r="BK2484" s="1167">
        <v>2481</v>
      </c>
    </row>
    <row r="2485" spans="1:63" s="1167" customFormat="1" ht="13.5" customHeight="1">
      <c r="A2485" s="1218">
        <v>44332</v>
      </c>
      <c r="B2485" s="1167" t="s">
        <v>618</v>
      </c>
      <c r="C2485" s="1167" t="s">
        <v>66</v>
      </c>
      <c r="D2485" s="1167">
        <v>35</v>
      </c>
      <c r="E2485" s="1167">
        <v>35</v>
      </c>
      <c r="H2485" s="1167">
        <v>0.3</v>
      </c>
      <c r="J2485" s="1167">
        <v>10.5</v>
      </c>
      <c r="M2485" s="1167">
        <v>0.6</v>
      </c>
      <c r="O2485" s="1167">
        <v>21</v>
      </c>
      <c r="R2485" s="1167">
        <v>0.6</v>
      </c>
      <c r="T2485" s="1167">
        <v>21</v>
      </c>
      <c r="U2485" s="1167">
        <v>0</v>
      </c>
      <c r="V2485" s="1167">
        <v>0</v>
      </c>
      <c r="W2485" s="1167">
        <v>1.5</v>
      </c>
      <c r="X2485" s="1167">
        <v>0</v>
      </c>
      <c r="Y2485" s="1167">
        <v>52.5</v>
      </c>
      <c r="Z2485" s="1167">
        <v>0</v>
      </c>
      <c r="AA2485" s="1167">
        <v>0</v>
      </c>
      <c r="AB2485" s="1167">
        <v>4.3000000000000007</v>
      </c>
      <c r="AC2485" s="1167">
        <v>0</v>
      </c>
      <c r="AD2485" s="1167">
        <v>150.50000000000003</v>
      </c>
      <c r="AI2485" s="1167">
        <v>0</v>
      </c>
      <c r="BK2485" s="1167">
        <v>2482</v>
      </c>
    </row>
    <row r="2486" spans="1:63" s="1167" customFormat="1" ht="13.5" customHeight="1">
      <c r="A2486" s="1218">
        <v>44332</v>
      </c>
      <c r="B2486" s="1167" t="s">
        <v>44</v>
      </c>
      <c r="C2486" s="1167" t="s">
        <v>66</v>
      </c>
      <c r="D2486" s="1167">
        <v>20</v>
      </c>
      <c r="E2486" s="1167">
        <v>20</v>
      </c>
      <c r="H2486" s="1167">
        <v>0.3</v>
      </c>
      <c r="J2486" s="1167">
        <v>6</v>
      </c>
      <c r="M2486" s="1167">
        <v>0.6</v>
      </c>
      <c r="O2486" s="1167">
        <v>12</v>
      </c>
      <c r="Q2486" s="1167" t="s">
        <v>884</v>
      </c>
      <c r="R2486" s="1167">
        <v>0.6</v>
      </c>
      <c r="T2486" s="1167">
        <v>12</v>
      </c>
      <c r="V2486" s="1167">
        <v>0</v>
      </c>
      <c r="W2486" s="1167">
        <v>1.5</v>
      </c>
      <c r="X2486" s="1167">
        <v>0</v>
      </c>
      <c r="Y2486" s="1167">
        <v>30</v>
      </c>
      <c r="Z2486" s="1167">
        <v>0</v>
      </c>
      <c r="AA2486" s="1167">
        <v>0</v>
      </c>
      <c r="AB2486" s="1167">
        <v>4.3000000000000007</v>
      </c>
      <c r="AC2486" s="1167">
        <v>0</v>
      </c>
      <c r="AD2486" s="1167">
        <v>86.000000000000014</v>
      </c>
      <c r="AI2486" s="1167">
        <v>0</v>
      </c>
      <c r="BK2486" s="1167">
        <v>2483</v>
      </c>
    </row>
    <row r="2487" spans="1:63" s="1167" customFormat="1" ht="13.5" customHeight="1">
      <c r="A2487" s="1218">
        <v>44332</v>
      </c>
      <c r="B2487" s="1167" t="s">
        <v>593</v>
      </c>
      <c r="C2487" s="1167" t="s">
        <v>389</v>
      </c>
      <c r="D2487" s="1167">
        <v>22</v>
      </c>
      <c r="E2487" s="1167">
        <v>22</v>
      </c>
      <c r="H2487" s="1167">
        <v>1</v>
      </c>
      <c r="J2487" s="1167">
        <v>22</v>
      </c>
      <c r="M2487" s="1167">
        <v>1</v>
      </c>
      <c r="O2487" s="1167">
        <v>22</v>
      </c>
      <c r="R2487" s="1167">
        <v>3</v>
      </c>
      <c r="T2487" s="1167">
        <v>66</v>
      </c>
      <c r="U2487" s="1167">
        <v>0</v>
      </c>
      <c r="V2487" s="1167">
        <v>0</v>
      </c>
      <c r="W2487" s="1167">
        <v>5</v>
      </c>
      <c r="X2487" s="1167">
        <v>0</v>
      </c>
      <c r="Y2487" s="1167">
        <v>110</v>
      </c>
      <c r="Z2487" s="1167">
        <v>0</v>
      </c>
      <c r="AA2487" s="1167">
        <v>0</v>
      </c>
      <c r="AB2487" s="1167">
        <v>1.5</v>
      </c>
      <c r="AC2487" s="1167">
        <v>0</v>
      </c>
      <c r="AD2487" s="1167">
        <v>33</v>
      </c>
      <c r="AI2487" s="1167">
        <v>0</v>
      </c>
      <c r="BK2487" s="1167">
        <v>2484</v>
      </c>
    </row>
    <row r="2488" spans="1:63" s="1167" customFormat="1" ht="13.5" customHeight="1">
      <c r="A2488" s="1218">
        <v>44332</v>
      </c>
      <c r="B2488" s="1167" t="s">
        <v>45</v>
      </c>
      <c r="C2488" s="1167" t="s">
        <v>66</v>
      </c>
      <c r="D2488" s="1167">
        <v>130</v>
      </c>
      <c r="E2488" s="1167">
        <v>90</v>
      </c>
      <c r="F2488" s="1167" t="s">
        <v>885</v>
      </c>
      <c r="G2488" s="1167" t="s">
        <v>886</v>
      </c>
      <c r="J2488" s="1167">
        <v>0</v>
      </c>
      <c r="M2488" s="1167">
        <v>0.1</v>
      </c>
      <c r="O2488" s="1167">
        <v>9</v>
      </c>
      <c r="R2488" s="1167">
        <v>0.1</v>
      </c>
      <c r="T2488" s="1167">
        <v>9</v>
      </c>
      <c r="U2488" s="1167">
        <v>0</v>
      </c>
      <c r="V2488" s="1167">
        <v>0</v>
      </c>
      <c r="W2488" s="1167">
        <v>0.2</v>
      </c>
      <c r="X2488" s="1167">
        <v>0</v>
      </c>
      <c r="Y2488" s="1167">
        <v>18</v>
      </c>
      <c r="Z2488" s="1167">
        <v>0</v>
      </c>
      <c r="AA2488" s="1167">
        <v>0</v>
      </c>
      <c r="AB2488" s="1167">
        <v>0.999999999999998</v>
      </c>
      <c r="AC2488" s="1167">
        <v>0</v>
      </c>
      <c r="AD2488" s="1167">
        <v>89.999999999999815</v>
      </c>
      <c r="AI2488" s="1167">
        <v>0</v>
      </c>
      <c r="BK2488" s="1167">
        <v>2485</v>
      </c>
    </row>
    <row r="2489" spans="1:63" s="1167" customFormat="1" ht="13.5" customHeight="1">
      <c r="A2489" s="1218">
        <v>44332</v>
      </c>
      <c r="B2489" s="1167" t="s">
        <v>46</v>
      </c>
      <c r="C2489" s="1167" t="s">
        <v>66</v>
      </c>
      <c r="D2489" s="1167">
        <v>35</v>
      </c>
      <c r="E2489" s="1167">
        <v>35</v>
      </c>
      <c r="H2489" s="1167">
        <v>0.1</v>
      </c>
      <c r="J2489" s="1167">
        <v>3.5</v>
      </c>
      <c r="M2489" s="1167">
        <v>0.2</v>
      </c>
      <c r="O2489" s="1167">
        <v>7</v>
      </c>
      <c r="R2489" s="1167">
        <v>0.2</v>
      </c>
      <c r="T2489" s="1167">
        <v>7</v>
      </c>
      <c r="U2489" s="1167">
        <v>0</v>
      </c>
      <c r="V2489" s="1167">
        <v>0</v>
      </c>
      <c r="W2489" s="1167">
        <v>0.5</v>
      </c>
      <c r="X2489" s="1167">
        <v>0</v>
      </c>
      <c r="Y2489" s="1167">
        <v>17.5</v>
      </c>
      <c r="Z2489" s="1167">
        <v>0</v>
      </c>
      <c r="AA2489" s="1167">
        <v>0</v>
      </c>
      <c r="AB2489" s="1167">
        <v>2.8</v>
      </c>
      <c r="AC2489" s="1167">
        <v>0</v>
      </c>
      <c r="AD2489" s="1167">
        <v>98</v>
      </c>
      <c r="AI2489" s="1167">
        <v>0</v>
      </c>
      <c r="BK2489" s="1167">
        <v>2486</v>
      </c>
    </row>
    <row r="2490" spans="1:63" s="1167" customFormat="1" ht="13.5" customHeight="1">
      <c r="A2490" s="1218">
        <v>44332</v>
      </c>
      <c r="B2490" s="1167" t="s">
        <v>47</v>
      </c>
      <c r="C2490" s="1167" t="s">
        <v>66</v>
      </c>
      <c r="D2490" s="1167">
        <v>17</v>
      </c>
      <c r="E2490" s="1167">
        <v>17</v>
      </c>
      <c r="J2490" s="1167">
        <v>0</v>
      </c>
      <c r="O2490" s="1167">
        <v>0</v>
      </c>
      <c r="T2490" s="1167">
        <v>0</v>
      </c>
      <c r="U2490" s="1167">
        <v>0</v>
      </c>
      <c r="V2490" s="1167">
        <v>0</v>
      </c>
      <c r="W2490" s="1167">
        <v>0</v>
      </c>
      <c r="X2490" s="1167">
        <v>0</v>
      </c>
      <c r="Y2490" s="1167">
        <v>0</v>
      </c>
      <c r="Z2490" s="1167">
        <v>0</v>
      </c>
      <c r="AA2490" s="1167">
        <v>0</v>
      </c>
      <c r="AB2490" s="1167">
        <v>0</v>
      </c>
      <c r="AC2490" s="1167">
        <v>0</v>
      </c>
      <c r="AD2490" s="1167">
        <v>0</v>
      </c>
      <c r="AI2490" s="1167">
        <v>0</v>
      </c>
      <c r="BK2490" s="1167">
        <v>2487</v>
      </c>
    </row>
    <row r="2491" spans="1:63" s="1167" customFormat="1" ht="13.5" customHeight="1">
      <c r="A2491" s="1218">
        <v>44332</v>
      </c>
      <c r="B2491" s="1167" t="s">
        <v>48</v>
      </c>
      <c r="C2491" s="1167" t="s">
        <v>389</v>
      </c>
      <c r="D2491" s="1167">
        <v>23</v>
      </c>
      <c r="E2491" s="1167">
        <v>23</v>
      </c>
      <c r="H2491" s="1167">
        <v>0.3</v>
      </c>
      <c r="J2491" s="1167">
        <v>6.8999999999999995</v>
      </c>
      <c r="M2491" s="1167">
        <v>0.6</v>
      </c>
      <c r="O2491" s="1167">
        <v>13.799999999999999</v>
      </c>
      <c r="R2491" s="1167">
        <v>0.6</v>
      </c>
      <c r="T2491" s="1167">
        <v>13.799999999999999</v>
      </c>
      <c r="U2491" s="1167">
        <v>0</v>
      </c>
      <c r="V2491" s="1167">
        <v>0</v>
      </c>
      <c r="W2491" s="1167">
        <v>1.5</v>
      </c>
      <c r="X2491" s="1167">
        <v>0</v>
      </c>
      <c r="Y2491" s="1167">
        <v>34.5</v>
      </c>
      <c r="Z2491" s="1167">
        <v>0</v>
      </c>
      <c r="AA2491" s="1167">
        <v>0</v>
      </c>
      <c r="AB2491" s="1167">
        <v>13</v>
      </c>
      <c r="AC2491" s="1167">
        <v>0</v>
      </c>
      <c r="AD2491" s="1167">
        <v>299</v>
      </c>
      <c r="AI2491" s="1167">
        <v>0</v>
      </c>
      <c r="BK2491" s="1167">
        <v>2488</v>
      </c>
    </row>
    <row r="2492" spans="1:63" s="1167" customFormat="1" ht="13.5" customHeight="1">
      <c r="A2492" s="1218">
        <v>44332</v>
      </c>
      <c r="B2492" s="1167" t="s">
        <v>164</v>
      </c>
      <c r="C2492" s="1167" t="s">
        <v>66</v>
      </c>
      <c r="D2492" s="1167">
        <v>80</v>
      </c>
      <c r="E2492" s="1167">
        <v>80</v>
      </c>
      <c r="H2492" s="1167">
        <v>0.2</v>
      </c>
      <c r="J2492" s="1167">
        <v>16</v>
      </c>
      <c r="M2492" s="1167">
        <v>0.2</v>
      </c>
      <c r="O2492" s="1167">
        <v>16</v>
      </c>
      <c r="R2492" s="1167">
        <v>0.2</v>
      </c>
      <c r="T2492" s="1167">
        <v>16</v>
      </c>
      <c r="U2492" s="1167">
        <v>0</v>
      </c>
      <c r="V2492" s="1167">
        <v>0</v>
      </c>
      <c r="W2492" s="1167">
        <v>0.60000000000000009</v>
      </c>
      <c r="X2492" s="1167">
        <v>0</v>
      </c>
      <c r="Y2492" s="1167">
        <v>48</v>
      </c>
      <c r="Z2492" s="1167">
        <v>0</v>
      </c>
      <c r="AA2492" s="1167">
        <v>0</v>
      </c>
      <c r="AB2492" s="1167">
        <v>5.7000000000000064</v>
      </c>
      <c r="AC2492" s="1167">
        <v>0</v>
      </c>
      <c r="AD2492" s="1167">
        <v>456.00000000000051</v>
      </c>
      <c r="AI2492" s="1167">
        <v>0</v>
      </c>
      <c r="BK2492" s="1167">
        <v>2489</v>
      </c>
    </row>
    <row r="2493" spans="1:63" s="1167" customFormat="1" ht="13.5" customHeight="1">
      <c r="A2493" s="1218">
        <v>44332</v>
      </c>
      <c r="B2493" s="1167" t="s">
        <v>49</v>
      </c>
      <c r="C2493" s="1167" t="s">
        <v>66</v>
      </c>
      <c r="D2493" s="1167">
        <v>40</v>
      </c>
      <c r="E2493" s="1167">
        <v>40</v>
      </c>
      <c r="H2493" s="1167">
        <v>0.2</v>
      </c>
      <c r="J2493" s="1167">
        <v>8</v>
      </c>
      <c r="M2493" s="1167">
        <v>0.2</v>
      </c>
      <c r="O2493" s="1167">
        <v>8</v>
      </c>
      <c r="R2493" s="1167">
        <v>0.2</v>
      </c>
      <c r="T2493" s="1167">
        <v>8</v>
      </c>
      <c r="U2493" s="1167">
        <v>0</v>
      </c>
      <c r="V2493" s="1167">
        <v>0</v>
      </c>
      <c r="W2493" s="1167">
        <v>0.60000000000000009</v>
      </c>
      <c r="X2493" s="1167">
        <v>0</v>
      </c>
      <c r="Y2493" s="1167">
        <v>24</v>
      </c>
      <c r="Z2493" s="1167">
        <v>0</v>
      </c>
      <c r="AA2493" s="1167">
        <v>0</v>
      </c>
      <c r="AB2493" s="1167">
        <v>17.699999999999974</v>
      </c>
      <c r="AC2493" s="1167">
        <v>0</v>
      </c>
      <c r="AD2493" s="1167">
        <v>707.99999999999898</v>
      </c>
      <c r="AI2493" s="1167">
        <v>0</v>
      </c>
      <c r="BK2493" s="1167">
        <v>2490</v>
      </c>
    </row>
    <row r="2494" spans="1:63" s="1167" customFormat="1" ht="13.5" customHeight="1">
      <c r="A2494" s="1218">
        <v>44332</v>
      </c>
      <c r="B2494" s="1167" t="s">
        <v>373</v>
      </c>
      <c r="C2494" s="1167" t="s">
        <v>66</v>
      </c>
      <c r="D2494" s="1167">
        <v>43</v>
      </c>
      <c r="E2494" s="1167">
        <v>43</v>
      </c>
      <c r="H2494" s="1167">
        <v>1</v>
      </c>
      <c r="J2494" s="1167">
        <v>43</v>
      </c>
      <c r="M2494" s="1167">
        <v>1</v>
      </c>
      <c r="O2494" s="1167">
        <v>43</v>
      </c>
      <c r="R2494" s="1167">
        <v>1</v>
      </c>
      <c r="T2494" s="1167">
        <v>43</v>
      </c>
      <c r="U2494" s="1167">
        <v>0</v>
      </c>
      <c r="V2494" s="1167">
        <v>0</v>
      </c>
      <c r="W2494" s="1167">
        <v>3</v>
      </c>
      <c r="X2494" s="1167">
        <v>0</v>
      </c>
      <c r="Y2494" s="1167">
        <v>129</v>
      </c>
      <c r="Z2494" s="1167">
        <v>0</v>
      </c>
      <c r="AA2494" s="1167">
        <v>0</v>
      </c>
      <c r="AB2494" s="1167">
        <v>6.3000000000000007</v>
      </c>
      <c r="AC2494" s="1167">
        <v>0</v>
      </c>
      <c r="AD2494" s="1167">
        <v>270.90000000000003</v>
      </c>
      <c r="AE2494" s="1167">
        <v>0</v>
      </c>
      <c r="AF2494" s="1167">
        <v>0</v>
      </c>
      <c r="AH2494" s="1167">
        <v>0</v>
      </c>
      <c r="AI2494" s="1167">
        <v>0</v>
      </c>
      <c r="BK2494" s="1167">
        <v>2491</v>
      </c>
    </row>
    <row r="2495" spans="1:63" s="1167" customFormat="1" ht="13.5" customHeight="1">
      <c r="A2495" s="1218">
        <v>44332</v>
      </c>
      <c r="B2495" s="1167" t="s">
        <v>853</v>
      </c>
      <c r="C2495" s="1167" t="s">
        <v>66</v>
      </c>
      <c r="D2495" s="1167">
        <v>30</v>
      </c>
      <c r="E2495" s="1167">
        <v>6</v>
      </c>
      <c r="H2495" s="1167">
        <v>0.5</v>
      </c>
      <c r="J2495" s="1167">
        <v>3</v>
      </c>
      <c r="M2495" s="1167">
        <v>0.5</v>
      </c>
      <c r="O2495" s="1167">
        <v>3</v>
      </c>
      <c r="R2495" s="1167">
        <v>0.5</v>
      </c>
      <c r="T2495" s="1167">
        <v>3</v>
      </c>
      <c r="V2495" s="1167">
        <v>0</v>
      </c>
      <c r="W2495" s="1167">
        <v>1.5</v>
      </c>
      <c r="X2495" s="1167">
        <v>0</v>
      </c>
      <c r="Y2495" s="1167">
        <v>9</v>
      </c>
      <c r="Z2495" s="1167">
        <v>0</v>
      </c>
      <c r="AA2495" s="1167">
        <v>0</v>
      </c>
      <c r="AB2495" s="1167">
        <v>2</v>
      </c>
      <c r="AC2495" s="1167">
        <v>0</v>
      </c>
      <c r="AD2495" s="1167">
        <v>12</v>
      </c>
      <c r="AE2495" s="1167">
        <v>0</v>
      </c>
      <c r="AF2495" s="1167">
        <v>0</v>
      </c>
      <c r="AH2495" s="1167">
        <v>0</v>
      </c>
      <c r="AI2495" s="1167">
        <v>0</v>
      </c>
      <c r="BK2495" s="1167">
        <v>2492</v>
      </c>
    </row>
    <row r="2496" spans="1:63" s="1167" customFormat="1" ht="13.5" customHeight="1">
      <c r="A2496" s="1218">
        <v>44332</v>
      </c>
      <c r="B2496" s="1167" t="s">
        <v>176</v>
      </c>
      <c r="C2496" s="1167" t="s">
        <v>389</v>
      </c>
      <c r="D2496" s="1167">
        <v>9</v>
      </c>
      <c r="E2496" s="1167">
        <v>9</v>
      </c>
      <c r="H2496" s="1167">
        <v>0.5</v>
      </c>
      <c r="J2496" s="1167">
        <v>4.5</v>
      </c>
      <c r="K2496" s="1167" t="s">
        <v>887</v>
      </c>
      <c r="M2496" s="1167">
        <v>0.8</v>
      </c>
      <c r="O2496" s="1167">
        <v>7.2</v>
      </c>
      <c r="R2496" s="1167">
        <v>0.7</v>
      </c>
      <c r="T2496" s="1167">
        <v>6.3</v>
      </c>
      <c r="U2496" s="1167">
        <v>0</v>
      </c>
      <c r="V2496" s="1167">
        <v>0</v>
      </c>
      <c r="W2496" s="1167">
        <v>2</v>
      </c>
      <c r="X2496" s="1167">
        <v>0</v>
      </c>
      <c r="Y2496" s="1167">
        <v>18</v>
      </c>
      <c r="Z2496" s="1167">
        <v>0</v>
      </c>
      <c r="AA2496" s="1167">
        <v>0</v>
      </c>
      <c r="AB2496" s="1167">
        <v>18</v>
      </c>
      <c r="AC2496" s="1167">
        <v>0</v>
      </c>
      <c r="AD2496" s="1167">
        <v>162</v>
      </c>
      <c r="AE2496" s="1167">
        <v>0</v>
      </c>
      <c r="AF2496" s="1167">
        <v>0</v>
      </c>
      <c r="AH2496" s="1167">
        <v>0</v>
      </c>
      <c r="AI2496" s="1167">
        <v>0</v>
      </c>
      <c r="BK2496" s="1167">
        <v>2493</v>
      </c>
    </row>
    <row r="2497" spans="1:63" s="1167" customFormat="1" ht="13.5" customHeight="1">
      <c r="A2497" s="1218">
        <v>44332</v>
      </c>
      <c r="B2497" s="1167" t="s">
        <v>158</v>
      </c>
      <c r="C2497" s="1167" t="s">
        <v>66</v>
      </c>
      <c r="D2497" s="1167">
        <v>30</v>
      </c>
      <c r="E2497" s="1167">
        <v>30</v>
      </c>
      <c r="H2497" s="1167">
        <v>0.5</v>
      </c>
      <c r="J2497" s="1167">
        <v>15</v>
      </c>
      <c r="M2497" s="1167">
        <v>0.5</v>
      </c>
      <c r="O2497" s="1167">
        <v>15</v>
      </c>
      <c r="R2497" s="1167">
        <v>0.5</v>
      </c>
      <c r="T2497" s="1167">
        <v>15</v>
      </c>
      <c r="U2497" s="1167">
        <v>0</v>
      </c>
      <c r="V2497" s="1167">
        <v>0</v>
      </c>
      <c r="W2497" s="1167">
        <v>1.5</v>
      </c>
      <c r="X2497" s="1167">
        <v>0</v>
      </c>
      <c r="Y2497" s="1167">
        <v>45</v>
      </c>
      <c r="Z2497" s="1167">
        <v>0</v>
      </c>
      <c r="AA2497" s="1167">
        <v>0</v>
      </c>
      <c r="AB2497" s="1167">
        <v>7</v>
      </c>
      <c r="AC2497" s="1167">
        <v>0</v>
      </c>
      <c r="AD2497" s="1167">
        <v>210</v>
      </c>
      <c r="AE2497" s="1167">
        <v>0</v>
      </c>
      <c r="AF2497" s="1167">
        <v>0</v>
      </c>
      <c r="AH2497" s="1167">
        <v>0</v>
      </c>
      <c r="AI2497" s="1167">
        <v>0</v>
      </c>
      <c r="BK2497" s="1167">
        <v>2494</v>
      </c>
    </row>
    <row r="2498" spans="1:63" s="1167" customFormat="1" ht="13.5" customHeight="1">
      <c r="A2498" s="1218">
        <v>44332</v>
      </c>
      <c r="B2498" s="1167" t="s">
        <v>166</v>
      </c>
      <c r="C2498" s="1167" t="s">
        <v>66</v>
      </c>
      <c r="D2498" s="1167">
        <v>30</v>
      </c>
      <c r="E2498" s="1167">
        <v>30</v>
      </c>
      <c r="H2498" s="1167">
        <v>0.1</v>
      </c>
      <c r="J2498" s="1167">
        <v>3</v>
      </c>
      <c r="M2498" s="1167">
        <v>0.2</v>
      </c>
      <c r="O2498" s="1167">
        <v>6</v>
      </c>
      <c r="R2498" s="1167">
        <v>0.2</v>
      </c>
      <c r="T2498" s="1167">
        <v>6</v>
      </c>
      <c r="U2498" s="1167">
        <v>0</v>
      </c>
      <c r="V2498" s="1167">
        <v>0</v>
      </c>
      <c r="W2498" s="1167">
        <v>0.5</v>
      </c>
      <c r="X2498" s="1167">
        <v>0</v>
      </c>
      <c r="Y2498" s="1167">
        <v>15</v>
      </c>
      <c r="Z2498" s="1167">
        <v>0</v>
      </c>
      <c r="AA2498" s="1167">
        <v>0</v>
      </c>
      <c r="AB2498" s="1167">
        <v>1.7999999999999972</v>
      </c>
      <c r="AC2498" s="1167">
        <v>0</v>
      </c>
      <c r="AD2498" s="1167">
        <v>53.999999999999915</v>
      </c>
      <c r="AE2498" s="1167">
        <v>0</v>
      </c>
      <c r="AF2498" s="1167">
        <v>0</v>
      </c>
      <c r="AH2498" s="1167">
        <v>0</v>
      </c>
      <c r="AI2498" s="1167">
        <v>0</v>
      </c>
      <c r="BK2498" s="1167">
        <v>2495</v>
      </c>
    </row>
    <row r="2499" spans="1:63" s="1167" customFormat="1" ht="13.5" customHeight="1">
      <c r="A2499" s="1218">
        <v>44332</v>
      </c>
      <c r="B2499" s="1167" t="s">
        <v>145</v>
      </c>
      <c r="C2499" s="1167" t="s">
        <v>389</v>
      </c>
      <c r="D2499" s="1167">
        <v>16</v>
      </c>
      <c r="E2499" s="1167">
        <v>16</v>
      </c>
      <c r="H2499" s="1167">
        <v>1</v>
      </c>
      <c r="J2499" s="1167">
        <v>16</v>
      </c>
      <c r="M2499" s="1167">
        <v>1</v>
      </c>
      <c r="O2499" s="1167">
        <v>16</v>
      </c>
      <c r="R2499" s="1167">
        <v>1</v>
      </c>
      <c r="T2499" s="1167">
        <v>16</v>
      </c>
      <c r="U2499" s="1167">
        <v>0</v>
      </c>
      <c r="V2499" s="1167">
        <v>0</v>
      </c>
      <c r="W2499" s="1167">
        <v>3</v>
      </c>
      <c r="X2499" s="1167">
        <v>0</v>
      </c>
      <c r="Y2499" s="1167">
        <v>48</v>
      </c>
      <c r="Z2499" s="1167">
        <v>0</v>
      </c>
      <c r="AA2499" s="1167">
        <v>0</v>
      </c>
      <c r="AB2499" s="1167">
        <v>1</v>
      </c>
      <c r="AC2499" s="1167">
        <v>0</v>
      </c>
      <c r="AD2499" s="1167">
        <v>16</v>
      </c>
      <c r="AE2499" s="1167">
        <v>0</v>
      </c>
      <c r="AF2499" s="1167">
        <v>0</v>
      </c>
      <c r="AH2499" s="1167">
        <v>0</v>
      </c>
      <c r="AI2499" s="1167">
        <v>0</v>
      </c>
      <c r="BK2499" s="1167">
        <v>2496</v>
      </c>
    </row>
    <row r="2500" spans="1:63" s="1167" customFormat="1" ht="13.5" customHeight="1">
      <c r="A2500" s="1218">
        <v>44332</v>
      </c>
      <c r="B2500" s="1167" t="s">
        <v>136</v>
      </c>
      <c r="C2500" s="1167" t="s">
        <v>66</v>
      </c>
      <c r="D2500" s="1167">
        <v>120</v>
      </c>
      <c r="E2500" s="1167">
        <v>120</v>
      </c>
      <c r="H2500" s="1167">
        <v>4</v>
      </c>
      <c r="J2500" s="1167">
        <v>480</v>
      </c>
      <c r="O2500" s="1167">
        <v>0</v>
      </c>
      <c r="P2500" s="1167" t="s">
        <v>883</v>
      </c>
      <c r="T2500" s="1167">
        <v>0</v>
      </c>
      <c r="U2500" s="1167">
        <v>0</v>
      </c>
      <c r="V2500" s="1167">
        <v>0</v>
      </c>
      <c r="W2500" s="1167">
        <v>4</v>
      </c>
      <c r="X2500" s="1167">
        <v>0</v>
      </c>
      <c r="Y2500" s="1167">
        <v>480</v>
      </c>
      <c r="Z2500" s="1167">
        <v>0</v>
      </c>
      <c r="AA2500" s="1167">
        <v>0</v>
      </c>
      <c r="AB2500" s="1167">
        <v>7.5</v>
      </c>
      <c r="AC2500" s="1167">
        <v>0</v>
      </c>
      <c r="AD2500" s="1167">
        <v>900</v>
      </c>
      <c r="AE2500" s="1167">
        <v>0</v>
      </c>
      <c r="AF2500" s="1167">
        <v>0</v>
      </c>
      <c r="AH2500" s="1167">
        <v>0</v>
      </c>
      <c r="AI2500" s="1167">
        <v>0</v>
      </c>
      <c r="BK2500" s="1167">
        <v>2497</v>
      </c>
    </row>
    <row r="2501" spans="1:63" s="1167" customFormat="1" ht="13.5" customHeight="1">
      <c r="A2501" s="1218">
        <v>44332</v>
      </c>
      <c r="B2501" s="1167" t="s">
        <v>183</v>
      </c>
      <c r="C2501" s="1167" t="s">
        <v>66</v>
      </c>
      <c r="D2501" s="1167">
        <v>30</v>
      </c>
      <c r="E2501" s="1167">
        <v>30</v>
      </c>
      <c r="H2501" s="1167">
        <v>0.1</v>
      </c>
      <c r="J2501" s="1167">
        <v>3</v>
      </c>
      <c r="M2501" s="1167">
        <v>0.2</v>
      </c>
      <c r="O2501" s="1167">
        <v>6</v>
      </c>
      <c r="R2501" s="1167">
        <v>0.2</v>
      </c>
      <c r="T2501" s="1167">
        <v>6</v>
      </c>
      <c r="U2501" s="1167">
        <v>0</v>
      </c>
      <c r="V2501" s="1167">
        <v>0</v>
      </c>
      <c r="W2501" s="1167">
        <v>0.5</v>
      </c>
      <c r="X2501" s="1167">
        <v>0</v>
      </c>
      <c r="Y2501" s="1167">
        <v>15</v>
      </c>
      <c r="Z2501" s="1167">
        <v>0</v>
      </c>
      <c r="AA2501" s="1167">
        <v>0</v>
      </c>
      <c r="AB2501" s="1167">
        <v>18.3</v>
      </c>
      <c r="AC2501" s="1167">
        <v>0</v>
      </c>
      <c r="AD2501" s="1167">
        <v>549</v>
      </c>
      <c r="AE2501" s="1167">
        <v>0</v>
      </c>
      <c r="AF2501" s="1167">
        <v>0</v>
      </c>
      <c r="AH2501" s="1167">
        <v>0</v>
      </c>
      <c r="AI2501" s="1167">
        <v>0</v>
      </c>
      <c r="BK2501" s="1167">
        <v>2498</v>
      </c>
    </row>
    <row r="2502" spans="1:63" s="1167" customFormat="1" ht="13.5" customHeight="1">
      <c r="A2502" s="1218">
        <v>44332</v>
      </c>
      <c r="B2502" s="1167" t="s">
        <v>142</v>
      </c>
      <c r="C2502" s="1167" t="s">
        <v>66</v>
      </c>
      <c r="D2502" s="1167">
        <v>35</v>
      </c>
      <c r="E2502" s="1167">
        <v>35</v>
      </c>
      <c r="H2502" s="1167">
        <v>0.1</v>
      </c>
      <c r="J2502" s="1167">
        <v>3.5</v>
      </c>
      <c r="M2502" s="1167">
        <v>0.2</v>
      </c>
      <c r="O2502" s="1167">
        <v>7</v>
      </c>
      <c r="R2502" s="1167">
        <v>0.2</v>
      </c>
      <c r="T2502" s="1167">
        <v>7</v>
      </c>
      <c r="U2502" s="1167">
        <v>0</v>
      </c>
      <c r="V2502" s="1167">
        <v>0</v>
      </c>
      <c r="W2502" s="1167">
        <v>0.5</v>
      </c>
      <c r="X2502" s="1167">
        <v>0</v>
      </c>
      <c r="Y2502" s="1167">
        <v>17.5</v>
      </c>
      <c r="Z2502" s="1167">
        <v>0</v>
      </c>
      <c r="AA2502" s="1167">
        <v>0</v>
      </c>
      <c r="AB2502" s="1167">
        <v>3.299999999999998</v>
      </c>
      <c r="AC2502" s="1167">
        <v>0</v>
      </c>
      <c r="AD2502" s="1167">
        <v>115.49999999999993</v>
      </c>
      <c r="AE2502" s="1167">
        <v>0</v>
      </c>
      <c r="AF2502" s="1167">
        <v>0</v>
      </c>
      <c r="AH2502" s="1167">
        <v>0</v>
      </c>
      <c r="AI2502" s="1167">
        <v>0</v>
      </c>
      <c r="BK2502" s="1167">
        <v>2499</v>
      </c>
    </row>
    <row r="2503" spans="1:63" s="1167" customFormat="1" ht="13.5" customHeight="1">
      <c r="A2503" s="1218">
        <v>44332</v>
      </c>
      <c r="B2503" s="1167" t="s">
        <v>51</v>
      </c>
      <c r="C2503" s="1167" t="s">
        <v>66</v>
      </c>
      <c r="D2503" s="1167">
        <v>100</v>
      </c>
      <c r="E2503" s="1167">
        <v>100</v>
      </c>
      <c r="H2503" s="1167">
        <v>0.5</v>
      </c>
      <c r="J2503" s="1167">
        <v>50</v>
      </c>
      <c r="O2503" s="1167">
        <v>0</v>
      </c>
      <c r="R2503" s="1167">
        <v>0.5</v>
      </c>
      <c r="T2503" s="1167">
        <v>50</v>
      </c>
      <c r="U2503" s="1167">
        <v>0</v>
      </c>
      <c r="V2503" s="1167">
        <v>0</v>
      </c>
      <c r="W2503" s="1167">
        <v>1</v>
      </c>
      <c r="X2503" s="1167">
        <v>0</v>
      </c>
      <c r="Y2503" s="1167">
        <v>100</v>
      </c>
      <c r="Z2503" s="1167">
        <v>0</v>
      </c>
      <c r="AA2503" s="1167">
        <v>0</v>
      </c>
      <c r="AB2503" s="1167">
        <v>6.3999999999999986</v>
      </c>
      <c r="AC2503" s="1167">
        <v>0</v>
      </c>
      <c r="AD2503" s="1167">
        <v>639.99999999999989</v>
      </c>
      <c r="AE2503" s="1167">
        <v>0</v>
      </c>
      <c r="AF2503" s="1167">
        <v>0</v>
      </c>
      <c r="AH2503" s="1167">
        <v>0</v>
      </c>
      <c r="AI2503" s="1167">
        <v>0</v>
      </c>
      <c r="BK2503" s="1167">
        <v>2500</v>
      </c>
    </row>
    <row r="2504" spans="1:63" s="1167" customFormat="1" ht="13.5" customHeight="1">
      <c r="A2504" s="1218">
        <v>44332</v>
      </c>
      <c r="B2504" s="1167" t="s">
        <v>935</v>
      </c>
      <c r="C2504" s="1167" t="s">
        <v>66</v>
      </c>
      <c r="D2504" s="1167">
        <v>50</v>
      </c>
      <c r="E2504" s="1167">
        <v>50</v>
      </c>
      <c r="H2504" s="1167">
        <v>0.3</v>
      </c>
      <c r="J2504" s="1167">
        <v>15</v>
      </c>
      <c r="M2504" s="1167">
        <v>0.6</v>
      </c>
      <c r="O2504" s="1167">
        <v>30</v>
      </c>
      <c r="R2504" s="1167">
        <v>0.6</v>
      </c>
      <c r="T2504" s="1167">
        <v>30</v>
      </c>
      <c r="U2504" s="1167">
        <v>0</v>
      </c>
      <c r="V2504" s="1167">
        <v>0</v>
      </c>
      <c r="W2504" s="1167">
        <v>1.5</v>
      </c>
      <c r="X2504" s="1167">
        <v>0</v>
      </c>
      <c r="Y2504" s="1167">
        <v>75</v>
      </c>
      <c r="Z2504" s="1167">
        <v>0</v>
      </c>
      <c r="AA2504" s="1167">
        <v>0</v>
      </c>
      <c r="AB2504" s="1167">
        <v>7.4</v>
      </c>
      <c r="AC2504" s="1167">
        <v>0</v>
      </c>
      <c r="AD2504" s="1167">
        <v>370</v>
      </c>
      <c r="AE2504" s="1167">
        <v>0</v>
      </c>
      <c r="AF2504" s="1167">
        <v>0</v>
      </c>
      <c r="AH2504" s="1167">
        <v>0</v>
      </c>
      <c r="AI2504" s="1167">
        <v>0</v>
      </c>
      <c r="BK2504" s="1167">
        <v>2501</v>
      </c>
    </row>
    <row r="2505" spans="1:63" s="1167" customFormat="1" ht="13.5" customHeight="1">
      <c r="A2505" s="1218">
        <v>44332</v>
      </c>
      <c r="B2505" s="1167" t="s">
        <v>16</v>
      </c>
      <c r="C2505" s="1167" t="s">
        <v>66</v>
      </c>
      <c r="D2505" s="1167">
        <v>140</v>
      </c>
      <c r="E2505" s="1167">
        <v>140</v>
      </c>
      <c r="J2505" s="1167">
        <v>0</v>
      </c>
      <c r="O2505" s="1167">
        <v>0</v>
      </c>
      <c r="Q2505" s="1167">
        <v>6.5</v>
      </c>
      <c r="T2505" s="1167">
        <v>910</v>
      </c>
      <c r="U2505" s="1167">
        <v>0</v>
      </c>
      <c r="V2505" s="1167">
        <v>6.5</v>
      </c>
      <c r="W2505" s="1167">
        <v>0</v>
      </c>
      <c r="X2505" s="1167">
        <v>0</v>
      </c>
      <c r="Y2505" s="1167">
        <v>910</v>
      </c>
      <c r="Z2505" s="1167">
        <v>0</v>
      </c>
      <c r="AA2505" s="1167">
        <v>0</v>
      </c>
      <c r="AB2505" s="1167">
        <v>0</v>
      </c>
      <c r="AC2505" s="1167">
        <v>0</v>
      </c>
      <c r="AD2505" s="1167">
        <v>0</v>
      </c>
      <c r="AE2505" s="1167">
        <v>0</v>
      </c>
      <c r="AF2505" s="1167">
        <v>6.5</v>
      </c>
      <c r="AG2505" s="1167">
        <v>0</v>
      </c>
      <c r="AH2505" s="1167">
        <v>0</v>
      </c>
      <c r="AI2505" s="1167">
        <v>910</v>
      </c>
      <c r="BK2505" s="1167">
        <v>2502</v>
      </c>
    </row>
    <row r="2506" spans="1:63" s="1167" customFormat="1" ht="13.5" customHeight="1">
      <c r="A2506" s="1218">
        <v>44332</v>
      </c>
      <c r="B2506" s="1167" t="s">
        <v>412</v>
      </c>
      <c r="C2506" s="1167" t="s">
        <v>66</v>
      </c>
      <c r="D2506" s="1167">
        <v>83</v>
      </c>
      <c r="E2506" s="1167">
        <v>76</v>
      </c>
      <c r="J2506" s="1167">
        <v>0</v>
      </c>
      <c r="O2506" s="1167">
        <v>0</v>
      </c>
      <c r="Q2506" s="1167">
        <v>13.5</v>
      </c>
      <c r="T2506" s="1167">
        <v>1026</v>
      </c>
      <c r="U2506" s="1167">
        <v>0</v>
      </c>
      <c r="V2506" s="1167">
        <v>13.5</v>
      </c>
      <c r="W2506" s="1167">
        <v>0</v>
      </c>
      <c r="X2506" s="1167">
        <v>0</v>
      </c>
      <c r="Y2506" s="1167">
        <v>1026</v>
      </c>
      <c r="Z2506" s="1167">
        <v>0</v>
      </c>
      <c r="AA2506" s="1167">
        <v>0</v>
      </c>
      <c r="AB2506" s="1167">
        <v>0</v>
      </c>
      <c r="AC2506" s="1167">
        <v>0</v>
      </c>
      <c r="AD2506" s="1167">
        <v>0</v>
      </c>
      <c r="AE2506" s="1167">
        <v>0</v>
      </c>
      <c r="AF2506" s="1167">
        <v>13.5</v>
      </c>
      <c r="AG2506" s="1167">
        <v>0</v>
      </c>
      <c r="AH2506" s="1167">
        <v>0</v>
      </c>
      <c r="AI2506" s="1167">
        <v>1026</v>
      </c>
      <c r="BK2506" s="1167">
        <v>2503</v>
      </c>
    </row>
    <row r="2507" spans="1:63" s="1167" customFormat="1" ht="13.5" customHeight="1">
      <c r="A2507" s="1218">
        <v>44332</v>
      </c>
      <c r="B2507" s="1167" t="s">
        <v>203</v>
      </c>
      <c r="C2507" s="1167" t="s">
        <v>66</v>
      </c>
      <c r="D2507" s="1167">
        <v>60</v>
      </c>
      <c r="E2507" s="1167">
        <v>65</v>
      </c>
      <c r="J2507" s="1167">
        <v>0</v>
      </c>
      <c r="L2507" s="1167">
        <v>13</v>
      </c>
      <c r="O2507" s="1167">
        <v>845</v>
      </c>
      <c r="S2507" s="1167" t="s">
        <v>888</v>
      </c>
      <c r="T2507" s="1167">
        <v>0</v>
      </c>
      <c r="U2507" s="1167">
        <v>0</v>
      </c>
      <c r="V2507" s="1167">
        <v>13</v>
      </c>
      <c r="W2507" s="1167">
        <v>0</v>
      </c>
      <c r="X2507" s="1167">
        <v>0</v>
      </c>
      <c r="Y2507" s="1167">
        <v>845</v>
      </c>
      <c r="Z2507" s="1167">
        <v>0</v>
      </c>
      <c r="AA2507" s="1167">
        <v>0</v>
      </c>
      <c r="AB2507" s="1167">
        <v>0</v>
      </c>
      <c r="AC2507" s="1167">
        <v>0</v>
      </c>
      <c r="AD2507" s="1167">
        <v>0</v>
      </c>
      <c r="AE2507" s="1167">
        <v>0</v>
      </c>
      <c r="AF2507" s="1167">
        <v>13</v>
      </c>
      <c r="AG2507" s="1167">
        <v>0</v>
      </c>
      <c r="AH2507" s="1167">
        <v>0</v>
      </c>
      <c r="AI2507" s="1167">
        <v>845</v>
      </c>
      <c r="BK2507" s="1167">
        <v>2504</v>
      </c>
    </row>
    <row r="2508" spans="1:63" s="1167" customFormat="1" ht="13.5" customHeight="1">
      <c r="A2508" s="1218">
        <v>44332</v>
      </c>
      <c r="B2508" s="1167" t="s">
        <v>232</v>
      </c>
      <c r="C2508" s="1167" t="s">
        <v>66</v>
      </c>
      <c r="D2508" s="1167">
        <v>160</v>
      </c>
      <c r="E2508" s="1167">
        <v>160</v>
      </c>
      <c r="H2508" s="1167" t="s">
        <v>883</v>
      </c>
      <c r="I2508" s="1167" t="s">
        <v>883</v>
      </c>
      <c r="J2508" s="1167">
        <v>0</v>
      </c>
      <c r="L2508" s="1167">
        <v>5</v>
      </c>
      <c r="O2508" s="1167">
        <v>800</v>
      </c>
      <c r="T2508" s="1167">
        <v>0</v>
      </c>
      <c r="U2508" s="1167">
        <v>0</v>
      </c>
      <c r="V2508" s="1167">
        <v>5</v>
      </c>
      <c r="W2508" s="1167">
        <v>0</v>
      </c>
      <c r="X2508" s="1167">
        <v>0</v>
      </c>
      <c r="Y2508" s="1167">
        <v>800</v>
      </c>
      <c r="Z2508" s="1167">
        <v>0</v>
      </c>
      <c r="AA2508" s="1167">
        <v>0</v>
      </c>
      <c r="AB2508" s="1167">
        <v>0</v>
      </c>
      <c r="AC2508" s="1167">
        <v>0</v>
      </c>
      <c r="AD2508" s="1167">
        <v>0</v>
      </c>
      <c r="AE2508" s="1167">
        <v>0</v>
      </c>
      <c r="AF2508" s="1167">
        <v>5</v>
      </c>
      <c r="AG2508" s="1167">
        <v>0</v>
      </c>
      <c r="AH2508" s="1167">
        <v>0</v>
      </c>
      <c r="AI2508" s="1167">
        <v>800</v>
      </c>
      <c r="BK2508" s="1167">
        <v>2505</v>
      </c>
    </row>
    <row r="2509" spans="1:63" s="1167" customFormat="1" ht="13.5" customHeight="1">
      <c r="A2509" s="1218">
        <v>44332</v>
      </c>
      <c r="B2509" s="1167" t="s">
        <v>195</v>
      </c>
      <c r="C2509" s="1167" t="s">
        <v>66</v>
      </c>
      <c r="D2509" s="1167">
        <v>120</v>
      </c>
      <c r="E2509" s="1167">
        <v>120</v>
      </c>
      <c r="J2509" s="1167">
        <v>0</v>
      </c>
      <c r="L2509" s="1167">
        <v>5.5</v>
      </c>
      <c r="O2509" s="1167">
        <v>660</v>
      </c>
      <c r="T2509" s="1167">
        <v>0</v>
      </c>
      <c r="U2509" s="1167">
        <v>0</v>
      </c>
      <c r="V2509" s="1167">
        <v>5.5</v>
      </c>
      <c r="W2509" s="1167">
        <v>0</v>
      </c>
      <c r="X2509" s="1167">
        <v>0</v>
      </c>
      <c r="Y2509" s="1167">
        <v>660</v>
      </c>
      <c r="Z2509" s="1167">
        <v>0</v>
      </c>
      <c r="AA2509" s="1167">
        <v>0</v>
      </c>
      <c r="AB2509" s="1167">
        <v>0</v>
      </c>
      <c r="AC2509" s="1167">
        <v>0</v>
      </c>
      <c r="AD2509" s="1167">
        <v>0</v>
      </c>
      <c r="AE2509" s="1167">
        <v>0</v>
      </c>
      <c r="AF2509" s="1167">
        <v>5.5</v>
      </c>
      <c r="AG2509" s="1167">
        <v>0</v>
      </c>
      <c r="AH2509" s="1167">
        <v>0</v>
      </c>
      <c r="AI2509" s="1167">
        <v>660</v>
      </c>
      <c r="BK2509" s="1167">
        <v>2506</v>
      </c>
    </row>
    <row r="2510" spans="1:63" s="1167" customFormat="1" ht="13.5" customHeight="1">
      <c r="A2510" s="1218">
        <v>44332</v>
      </c>
      <c r="B2510" s="1167" t="s">
        <v>79</v>
      </c>
      <c r="C2510" s="1167" t="s">
        <v>66</v>
      </c>
      <c r="D2510" s="1167">
        <v>74</v>
      </c>
      <c r="E2510" s="1167">
        <v>68</v>
      </c>
      <c r="J2510" s="1167">
        <v>0</v>
      </c>
      <c r="L2510" s="1167">
        <v>18</v>
      </c>
      <c r="O2510" s="1167">
        <v>1224</v>
      </c>
      <c r="T2510" s="1167">
        <v>0</v>
      </c>
      <c r="U2510" s="1167">
        <v>0</v>
      </c>
      <c r="V2510" s="1167">
        <v>18</v>
      </c>
      <c r="W2510" s="1167">
        <v>0</v>
      </c>
      <c r="X2510" s="1167">
        <v>0</v>
      </c>
      <c r="Y2510" s="1167">
        <v>1224</v>
      </c>
      <c r="Z2510" s="1167">
        <v>0</v>
      </c>
      <c r="AA2510" s="1167">
        <v>0</v>
      </c>
      <c r="AB2510" s="1167">
        <v>0</v>
      </c>
      <c r="AC2510" s="1167">
        <v>0</v>
      </c>
      <c r="AD2510" s="1167">
        <v>0</v>
      </c>
      <c r="AE2510" s="1167">
        <v>0</v>
      </c>
      <c r="AF2510" s="1167">
        <v>18</v>
      </c>
      <c r="AG2510" s="1167">
        <v>0</v>
      </c>
      <c r="AH2510" s="1167">
        <v>0</v>
      </c>
      <c r="AI2510" s="1167">
        <v>1224</v>
      </c>
      <c r="BK2510" s="1167">
        <v>2507</v>
      </c>
    </row>
    <row r="2511" spans="1:63" s="1167" customFormat="1" ht="13.5" customHeight="1">
      <c r="A2511" s="1218">
        <v>44332</v>
      </c>
      <c r="B2511" s="1167" t="s">
        <v>168</v>
      </c>
      <c r="C2511" s="1167" t="s">
        <v>66</v>
      </c>
      <c r="D2511" s="1167">
        <v>98</v>
      </c>
      <c r="E2511" s="1167">
        <v>92</v>
      </c>
      <c r="J2511" s="1167">
        <v>0</v>
      </c>
      <c r="L2511" s="1167">
        <v>13</v>
      </c>
      <c r="O2511" s="1167">
        <v>1196</v>
      </c>
      <c r="T2511" s="1167">
        <v>0</v>
      </c>
      <c r="U2511" s="1167">
        <v>0</v>
      </c>
      <c r="V2511" s="1167">
        <v>13</v>
      </c>
      <c r="W2511" s="1167">
        <v>0</v>
      </c>
      <c r="X2511" s="1167">
        <v>0</v>
      </c>
      <c r="Y2511" s="1167">
        <v>1196</v>
      </c>
      <c r="Z2511" s="1167">
        <v>0</v>
      </c>
      <c r="AA2511" s="1167">
        <v>0</v>
      </c>
      <c r="AB2511" s="1167">
        <v>0</v>
      </c>
      <c r="AC2511" s="1167">
        <v>0</v>
      </c>
      <c r="AD2511" s="1167">
        <v>0</v>
      </c>
      <c r="AE2511" s="1167">
        <v>0</v>
      </c>
      <c r="AF2511" s="1167">
        <v>13</v>
      </c>
      <c r="AG2511" s="1167">
        <v>0</v>
      </c>
      <c r="AH2511" s="1167">
        <v>0</v>
      </c>
      <c r="AI2511" s="1167">
        <v>1196</v>
      </c>
      <c r="BK2511" s="1167">
        <v>2508</v>
      </c>
    </row>
    <row r="2512" spans="1:63" s="1167" customFormat="1" ht="13.5" customHeight="1">
      <c r="A2512" s="1218">
        <v>44332</v>
      </c>
      <c r="B2512" s="1167" t="s">
        <v>199</v>
      </c>
      <c r="C2512" s="1167" t="s">
        <v>66</v>
      </c>
      <c r="D2512" s="1167">
        <v>27</v>
      </c>
      <c r="E2512" s="1167">
        <v>25</v>
      </c>
      <c r="J2512" s="1167">
        <v>0</v>
      </c>
      <c r="O2512" s="1167">
        <v>0</v>
      </c>
      <c r="Q2512" s="1167">
        <v>20</v>
      </c>
      <c r="T2512" s="1167">
        <v>500</v>
      </c>
      <c r="U2512" s="1167">
        <v>0</v>
      </c>
      <c r="V2512" s="1167">
        <v>20</v>
      </c>
      <c r="W2512" s="1167">
        <v>0</v>
      </c>
      <c r="X2512" s="1167">
        <v>0</v>
      </c>
      <c r="Y2512" s="1167">
        <v>500</v>
      </c>
      <c r="Z2512" s="1167">
        <v>0</v>
      </c>
      <c r="AA2512" s="1167">
        <v>0</v>
      </c>
      <c r="AB2512" s="1167">
        <v>0</v>
      </c>
      <c r="AC2512" s="1167">
        <v>0</v>
      </c>
      <c r="AD2512" s="1167">
        <v>0</v>
      </c>
      <c r="AE2512" s="1167">
        <v>0</v>
      </c>
      <c r="AF2512" s="1167">
        <v>20</v>
      </c>
      <c r="AG2512" s="1167">
        <v>0</v>
      </c>
      <c r="AH2512" s="1167">
        <v>0</v>
      </c>
      <c r="AI2512" s="1167">
        <v>500</v>
      </c>
      <c r="BK2512" s="1167">
        <v>2509</v>
      </c>
    </row>
    <row r="2513" spans="1:63" s="1167" customFormat="1" ht="13.5" customHeight="1">
      <c r="A2513" s="1218">
        <v>44332</v>
      </c>
      <c r="B2513" s="1167" t="s">
        <v>171</v>
      </c>
      <c r="C2513" s="1167" t="s">
        <v>66</v>
      </c>
      <c r="D2513" s="1167">
        <v>215</v>
      </c>
      <c r="E2513" s="1167">
        <v>215</v>
      </c>
      <c r="J2513" s="1167">
        <v>0</v>
      </c>
      <c r="O2513" s="1167">
        <v>0</v>
      </c>
      <c r="Q2513" s="1167">
        <v>4</v>
      </c>
      <c r="T2513" s="1167">
        <v>860</v>
      </c>
      <c r="U2513" s="1167">
        <v>0</v>
      </c>
      <c r="V2513" s="1167">
        <v>4</v>
      </c>
      <c r="W2513" s="1167">
        <v>0</v>
      </c>
      <c r="X2513" s="1167">
        <v>0</v>
      </c>
      <c r="Y2513" s="1167">
        <v>860</v>
      </c>
      <c r="Z2513" s="1167">
        <v>0</v>
      </c>
      <c r="AA2513" s="1167">
        <v>0</v>
      </c>
      <c r="AB2513" s="1167">
        <v>0</v>
      </c>
      <c r="AC2513" s="1167">
        <v>0</v>
      </c>
      <c r="AD2513" s="1167">
        <v>0</v>
      </c>
      <c r="AE2513" s="1167">
        <v>0</v>
      </c>
      <c r="AF2513" s="1167">
        <v>4</v>
      </c>
      <c r="AG2513" s="1167">
        <v>0</v>
      </c>
      <c r="AH2513" s="1167">
        <v>0</v>
      </c>
      <c r="AI2513" s="1167">
        <v>860</v>
      </c>
      <c r="BK2513" s="1167">
        <v>2510</v>
      </c>
    </row>
    <row r="2514" spans="1:63" s="1167" customFormat="1" ht="13.5" customHeight="1">
      <c r="A2514" s="1218">
        <v>44332</v>
      </c>
      <c r="B2514" s="1167" t="s">
        <v>929</v>
      </c>
      <c r="C2514" s="1167" t="s">
        <v>66</v>
      </c>
      <c r="D2514" s="1167">
        <v>40</v>
      </c>
      <c r="E2514" s="1167">
        <v>40</v>
      </c>
      <c r="J2514" s="1167">
        <v>0</v>
      </c>
      <c r="O2514" s="1167">
        <v>0</v>
      </c>
      <c r="Q2514" s="1167">
        <v>8</v>
      </c>
      <c r="T2514" s="1167">
        <v>320</v>
      </c>
      <c r="U2514" s="1167">
        <v>0</v>
      </c>
      <c r="V2514" s="1167">
        <v>8</v>
      </c>
      <c r="W2514" s="1167">
        <v>0</v>
      </c>
      <c r="X2514" s="1167">
        <v>0</v>
      </c>
      <c r="Y2514" s="1167">
        <v>320</v>
      </c>
      <c r="Z2514" s="1167">
        <v>0</v>
      </c>
      <c r="AA2514" s="1167">
        <v>0</v>
      </c>
      <c r="AB2514" s="1167">
        <v>0</v>
      </c>
      <c r="AC2514" s="1167">
        <v>0</v>
      </c>
      <c r="AD2514" s="1167">
        <v>0</v>
      </c>
      <c r="AE2514" s="1167">
        <v>0</v>
      </c>
      <c r="AF2514" s="1167">
        <v>8</v>
      </c>
      <c r="AG2514" s="1167">
        <v>0</v>
      </c>
      <c r="AH2514" s="1167">
        <v>0</v>
      </c>
      <c r="AI2514" s="1167">
        <v>320</v>
      </c>
      <c r="BK2514" s="1167">
        <v>2511</v>
      </c>
    </row>
    <row r="2515" spans="1:63" s="1167" customFormat="1" ht="13.5" customHeight="1">
      <c r="A2515" s="1218">
        <v>44332</v>
      </c>
      <c r="B2515" s="1167" t="s">
        <v>488</v>
      </c>
      <c r="C2515" s="1167" t="s">
        <v>66</v>
      </c>
      <c r="D2515" s="1167">
        <v>110</v>
      </c>
      <c r="E2515" s="1167">
        <v>106</v>
      </c>
      <c r="G2515" s="1167">
        <v>8</v>
      </c>
      <c r="J2515" s="1167">
        <v>848</v>
      </c>
      <c r="O2515" s="1167">
        <v>0</v>
      </c>
      <c r="T2515" s="1167">
        <v>0</v>
      </c>
      <c r="U2515" s="1167">
        <v>0</v>
      </c>
      <c r="V2515" s="1167">
        <v>8</v>
      </c>
      <c r="W2515" s="1167">
        <v>0</v>
      </c>
      <c r="X2515" s="1167">
        <v>0</v>
      </c>
      <c r="Y2515" s="1167">
        <v>848</v>
      </c>
      <c r="Z2515" s="1167">
        <v>0</v>
      </c>
      <c r="AA2515" s="1167">
        <v>0</v>
      </c>
      <c r="AB2515" s="1167">
        <v>0</v>
      </c>
      <c r="AC2515" s="1167">
        <v>0</v>
      </c>
      <c r="AD2515" s="1167">
        <v>0</v>
      </c>
      <c r="AE2515" s="1167">
        <v>0</v>
      </c>
      <c r="AF2515" s="1167">
        <v>8</v>
      </c>
      <c r="AG2515" s="1167">
        <v>0</v>
      </c>
      <c r="AH2515" s="1167">
        <v>0</v>
      </c>
      <c r="AI2515" s="1167">
        <v>848</v>
      </c>
      <c r="BK2515" s="1167">
        <v>2512</v>
      </c>
    </row>
    <row r="2516" spans="1:63" s="1167" customFormat="1" ht="13.5" customHeight="1">
      <c r="A2516" s="1218">
        <v>44332</v>
      </c>
      <c r="B2516" s="1167" t="s">
        <v>83</v>
      </c>
      <c r="C2516" s="1167" t="s">
        <v>786</v>
      </c>
      <c r="D2516" s="1167">
        <v>12</v>
      </c>
      <c r="E2516" s="1167">
        <v>12</v>
      </c>
      <c r="J2516" s="1167">
        <v>0</v>
      </c>
      <c r="M2516" s="1167">
        <v>22</v>
      </c>
      <c r="O2516" s="1167">
        <v>264</v>
      </c>
      <c r="R2516" s="1167">
        <v>22</v>
      </c>
      <c r="T2516" s="1167">
        <v>264</v>
      </c>
      <c r="U2516" s="1167">
        <v>0</v>
      </c>
      <c r="V2516" s="1167">
        <v>0</v>
      </c>
      <c r="W2516" s="1167">
        <v>44</v>
      </c>
      <c r="X2516" s="1167">
        <v>0</v>
      </c>
      <c r="Y2516" s="1167">
        <v>528</v>
      </c>
      <c r="Z2516" s="1167">
        <v>0</v>
      </c>
      <c r="AA2516" s="1167">
        <v>0</v>
      </c>
      <c r="AB2516" s="1167">
        <v>0</v>
      </c>
      <c r="AC2516" s="1167">
        <v>0</v>
      </c>
      <c r="AD2516" s="1167">
        <v>0</v>
      </c>
      <c r="AE2516" s="1167">
        <v>0</v>
      </c>
      <c r="AF2516" s="1167">
        <v>0</v>
      </c>
      <c r="AG2516" s="1167">
        <v>44</v>
      </c>
      <c r="AH2516" s="1167">
        <v>0</v>
      </c>
      <c r="AI2516" s="1167">
        <v>528</v>
      </c>
      <c r="BK2516" s="1167">
        <v>2513</v>
      </c>
    </row>
    <row r="2517" spans="1:63" s="1167" customFormat="1" ht="13.5" customHeight="1">
      <c r="A2517" s="1218">
        <v>44332</v>
      </c>
      <c r="B2517" s="1167" t="s">
        <v>692</v>
      </c>
      <c r="C2517" s="1167" t="s">
        <v>66</v>
      </c>
      <c r="D2517" s="1167">
        <v>10</v>
      </c>
      <c r="E2517" s="1167">
        <v>7</v>
      </c>
      <c r="J2517" s="1167">
        <v>0</v>
      </c>
      <c r="M2517" s="1167">
        <v>39</v>
      </c>
      <c r="O2517" s="1167">
        <v>273</v>
      </c>
      <c r="T2517" s="1167">
        <v>0</v>
      </c>
      <c r="U2517" s="1167">
        <v>0</v>
      </c>
      <c r="V2517" s="1167">
        <v>0</v>
      </c>
      <c r="W2517" s="1167">
        <v>39</v>
      </c>
      <c r="X2517" s="1167">
        <v>0</v>
      </c>
      <c r="Y2517" s="1167">
        <v>273</v>
      </c>
      <c r="Z2517" s="1167">
        <v>0</v>
      </c>
      <c r="AA2517" s="1167">
        <v>0</v>
      </c>
      <c r="AB2517" s="1167">
        <v>0</v>
      </c>
      <c r="AC2517" s="1167">
        <v>0</v>
      </c>
      <c r="AD2517" s="1167">
        <v>0</v>
      </c>
      <c r="AE2517" s="1167">
        <v>0</v>
      </c>
      <c r="AF2517" s="1167">
        <v>0</v>
      </c>
      <c r="AG2517" s="1167">
        <v>39</v>
      </c>
      <c r="AH2517" s="1167">
        <v>0</v>
      </c>
      <c r="AI2517" s="1167">
        <v>273</v>
      </c>
      <c r="BK2517" s="1167">
        <v>2514</v>
      </c>
    </row>
    <row r="2518" spans="1:63" s="1167" customFormat="1" ht="13.5" customHeight="1">
      <c r="A2518" s="1218">
        <v>44332</v>
      </c>
      <c r="B2518" s="1167" t="s">
        <v>17</v>
      </c>
      <c r="C2518" s="1167" t="s">
        <v>66</v>
      </c>
      <c r="D2518" s="1167">
        <v>5</v>
      </c>
      <c r="E2518" s="1167">
        <v>4</v>
      </c>
      <c r="J2518" s="1167">
        <v>0</v>
      </c>
      <c r="O2518" s="1167">
        <v>0</v>
      </c>
      <c r="R2518" s="1167">
        <v>40</v>
      </c>
      <c r="T2518" s="1167">
        <v>160</v>
      </c>
      <c r="U2518" s="1167">
        <v>0</v>
      </c>
      <c r="V2518" s="1167">
        <v>0</v>
      </c>
      <c r="W2518" s="1167">
        <v>40</v>
      </c>
      <c r="X2518" s="1167">
        <v>0</v>
      </c>
      <c r="Y2518" s="1167">
        <v>160</v>
      </c>
      <c r="Z2518" s="1167">
        <v>0</v>
      </c>
      <c r="AA2518" s="1167">
        <v>0</v>
      </c>
      <c r="AB2518" s="1167">
        <v>0</v>
      </c>
      <c r="AC2518" s="1167">
        <v>0</v>
      </c>
      <c r="AD2518" s="1167">
        <v>0</v>
      </c>
      <c r="AE2518" s="1167">
        <v>0</v>
      </c>
      <c r="AF2518" s="1167">
        <v>0</v>
      </c>
      <c r="AG2518" s="1167">
        <v>40</v>
      </c>
      <c r="AH2518" s="1167">
        <v>0</v>
      </c>
      <c r="AI2518" s="1167">
        <v>160</v>
      </c>
      <c r="BK2518" s="1167">
        <v>2515</v>
      </c>
    </row>
    <row r="2519" spans="1:63" s="1167" customFormat="1" ht="13.5" customHeight="1">
      <c r="A2519" s="1218">
        <v>44332</v>
      </c>
      <c r="B2519" s="1167" t="s">
        <v>478</v>
      </c>
      <c r="C2519" s="1167" t="s">
        <v>66</v>
      </c>
      <c r="D2519" s="1167">
        <v>12</v>
      </c>
      <c r="E2519" s="1167">
        <v>12</v>
      </c>
      <c r="H2519" s="1167">
        <v>20</v>
      </c>
      <c r="J2519" s="1167">
        <v>240</v>
      </c>
      <c r="M2519" s="1167">
        <v>8</v>
      </c>
      <c r="O2519" s="1167">
        <v>96</v>
      </c>
      <c r="T2519" s="1167">
        <v>0</v>
      </c>
      <c r="U2519" s="1167">
        <v>0</v>
      </c>
      <c r="V2519" s="1167">
        <v>0</v>
      </c>
      <c r="W2519" s="1167">
        <v>28</v>
      </c>
      <c r="X2519" s="1167">
        <v>0</v>
      </c>
      <c r="Y2519" s="1167">
        <v>336</v>
      </c>
      <c r="Z2519" s="1167">
        <v>0</v>
      </c>
      <c r="AA2519" s="1167">
        <v>0</v>
      </c>
      <c r="AB2519" s="1167">
        <v>0</v>
      </c>
      <c r="AC2519" s="1167">
        <v>0</v>
      </c>
      <c r="AD2519" s="1167">
        <v>0</v>
      </c>
      <c r="AE2519" s="1167">
        <v>0</v>
      </c>
      <c r="AF2519" s="1167">
        <v>0</v>
      </c>
      <c r="AG2519" s="1167">
        <v>28</v>
      </c>
      <c r="AH2519" s="1167">
        <v>0</v>
      </c>
      <c r="AI2519" s="1167">
        <v>336</v>
      </c>
      <c r="BK2519" s="1167">
        <v>2516</v>
      </c>
    </row>
    <row r="2520" spans="1:63" s="1167" customFormat="1" ht="13.5" customHeight="1">
      <c r="A2520" s="1218">
        <v>44332</v>
      </c>
      <c r="B2520" s="1167" t="s">
        <v>60</v>
      </c>
      <c r="C2520" s="1167" t="s">
        <v>66</v>
      </c>
      <c r="D2520" s="1167">
        <v>20</v>
      </c>
      <c r="E2520" s="1167">
        <v>20</v>
      </c>
      <c r="H2520" s="1167">
        <v>1</v>
      </c>
      <c r="J2520" s="1167">
        <v>20</v>
      </c>
      <c r="M2520" s="1167">
        <v>1</v>
      </c>
      <c r="O2520" s="1167">
        <v>20</v>
      </c>
      <c r="R2520" s="1167">
        <v>3</v>
      </c>
      <c r="T2520" s="1167">
        <v>60</v>
      </c>
      <c r="U2520" s="1167">
        <v>0</v>
      </c>
      <c r="V2520" s="1167">
        <v>0</v>
      </c>
      <c r="W2520" s="1167">
        <v>5</v>
      </c>
      <c r="X2520" s="1167">
        <v>0</v>
      </c>
      <c r="Y2520" s="1167">
        <v>100</v>
      </c>
      <c r="Z2520" s="1167">
        <v>0</v>
      </c>
      <c r="AA2520" s="1167">
        <v>0</v>
      </c>
      <c r="AB2520" s="1167">
        <v>0</v>
      </c>
      <c r="AC2520" s="1167">
        <v>0</v>
      </c>
      <c r="AD2520" s="1167">
        <v>0</v>
      </c>
      <c r="AE2520" s="1167">
        <v>0</v>
      </c>
      <c r="AF2520" s="1167">
        <v>0</v>
      </c>
      <c r="AG2520" s="1167">
        <v>5</v>
      </c>
      <c r="AH2520" s="1167">
        <v>0</v>
      </c>
      <c r="AI2520" s="1167">
        <v>100</v>
      </c>
      <c r="BK2520" s="1167">
        <v>2517</v>
      </c>
    </row>
    <row r="2521" spans="1:63" s="1167" customFormat="1" ht="13.5" customHeight="1">
      <c r="A2521" s="1218">
        <v>44332</v>
      </c>
      <c r="B2521" s="1167" t="s">
        <v>61</v>
      </c>
      <c r="C2521" s="1167" t="s">
        <v>66</v>
      </c>
      <c r="D2521" s="1167">
        <v>20</v>
      </c>
      <c r="E2521" s="1167">
        <v>20</v>
      </c>
      <c r="H2521" s="1167">
        <v>0.5</v>
      </c>
      <c r="J2521" s="1167">
        <v>10</v>
      </c>
      <c r="M2521" s="1167">
        <v>1</v>
      </c>
      <c r="O2521" s="1167">
        <v>20</v>
      </c>
      <c r="R2521" s="1167">
        <v>0.7</v>
      </c>
      <c r="T2521" s="1167">
        <v>14</v>
      </c>
      <c r="U2521" s="1167">
        <v>0</v>
      </c>
      <c r="V2521" s="1167">
        <v>0</v>
      </c>
      <c r="W2521" s="1167">
        <v>2.2000000000000002</v>
      </c>
      <c r="X2521" s="1167">
        <v>0</v>
      </c>
      <c r="Y2521" s="1167">
        <v>44</v>
      </c>
      <c r="Z2521" s="1167">
        <v>0</v>
      </c>
      <c r="AA2521" s="1167">
        <v>0</v>
      </c>
      <c r="AB2521" s="1167">
        <v>0</v>
      </c>
      <c r="AC2521" s="1167">
        <v>0</v>
      </c>
      <c r="AD2521" s="1167">
        <v>0</v>
      </c>
      <c r="AE2521" s="1167">
        <v>0</v>
      </c>
      <c r="AF2521" s="1167">
        <v>0</v>
      </c>
      <c r="AG2521" s="1167">
        <v>2.2000000000000002</v>
      </c>
      <c r="AH2521" s="1167">
        <v>0</v>
      </c>
      <c r="AI2521" s="1167">
        <v>44</v>
      </c>
      <c r="BK2521" s="1167">
        <v>2518</v>
      </c>
    </row>
    <row r="2522" spans="1:63" s="1167" customFormat="1" ht="13.5" customHeight="1">
      <c r="A2522" s="1218">
        <v>44332</v>
      </c>
      <c r="B2522" s="1167" t="s">
        <v>160</v>
      </c>
      <c r="C2522" s="1167" t="s">
        <v>66</v>
      </c>
      <c r="D2522" s="1167">
        <v>14</v>
      </c>
      <c r="E2522" s="1167">
        <v>12</v>
      </c>
      <c r="J2522" s="1167">
        <v>0</v>
      </c>
      <c r="O2522" s="1167">
        <v>0</v>
      </c>
      <c r="R2522" s="1167">
        <v>6</v>
      </c>
      <c r="T2522" s="1167">
        <v>72</v>
      </c>
      <c r="U2522" s="1167">
        <v>0</v>
      </c>
      <c r="V2522" s="1167">
        <v>0</v>
      </c>
      <c r="W2522" s="1167">
        <v>6</v>
      </c>
      <c r="X2522" s="1167">
        <v>0</v>
      </c>
      <c r="Y2522" s="1167">
        <v>72</v>
      </c>
      <c r="Z2522" s="1167">
        <v>0</v>
      </c>
      <c r="AA2522" s="1167">
        <v>0</v>
      </c>
      <c r="AB2522" s="1167">
        <v>0</v>
      </c>
      <c r="AC2522" s="1167">
        <v>0</v>
      </c>
      <c r="AD2522" s="1167">
        <v>0</v>
      </c>
      <c r="AE2522" s="1167">
        <v>0</v>
      </c>
      <c r="AF2522" s="1167">
        <v>0</v>
      </c>
      <c r="AG2522" s="1167">
        <v>6</v>
      </c>
      <c r="AH2522" s="1167">
        <v>0</v>
      </c>
      <c r="AI2522" s="1167">
        <v>72</v>
      </c>
      <c r="BK2522" s="1167">
        <v>2519</v>
      </c>
    </row>
    <row r="2523" spans="1:63" s="1167" customFormat="1" ht="13.5" customHeight="1">
      <c r="A2523" s="1218">
        <v>44332</v>
      </c>
      <c r="B2523" s="1167" t="s">
        <v>161</v>
      </c>
      <c r="C2523" s="1167" t="s">
        <v>389</v>
      </c>
      <c r="D2523" s="1167">
        <v>13</v>
      </c>
      <c r="E2523" s="1167">
        <v>13</v>
      </c>
      <c r="J2523" s="1167">
        <v>0</v>
      </c>
      <c r="O2523" s="1167">
        <v>0</v>
      </c>
      <c r="T2523" s="1167">
        <v>0</v>
      </c>
      <c r="U2523" s="1167">
        <v>0</v>
      </c>
      <c r="V2523" s="1167">
        <v>0</v>
      </c>
      <c r="W2523" s="1167">
        <v>0</v>
      </c>
      <c r="X2523" s="1167">
        <v>0</v>
      </c>
      <c r="Y2523" s="1167">
        <v>0</v>
      </c>
      <c r="Z2523" s="1167">
        <v>0</v>
      </c>
      <c r="AA2523" s="1167">
        <v>0</v>
      </c>
      <c r="AB2523" s="1167">
        <v>0</v>
      </c>
      <c r="AC2523" s="1167">
        <v>0</v>
      </c>
      <c r="AD2523" s="1167">
        <v>0</v>
      </c>
      <c r="AE2523" s="1167">
        <v>0</v>
      </c>
      <c r="AF2523" s="1167">
        <v>0</v>
      </c>
      <c r="AG2523" s="1167">
        <v>0</v>
      </c>
      <c r="AH2523" s="1167">
        <v>0</v>
      </c>
      <c r="AI2523" s="1167">
        <v>0</v>
      </c>
      <c r="BK2523" s="1167">
        <v>2520</v>
      </c>
    </row>
    <row r="2524" spans="1:63" s="1167" customFormat="1" ht="13.5" customHeight="1">
      <c r="A2524" s="1218">
        <v>44332</v>
      </c>
      <c r="B2524" s="1167" t="s">
        <v>896</v>
      </c>
      <c r="C2524" s="1167" t="s">
        <v>66</v>
      </c>
      <c r="D2524" s="1167">
        <v>10</v>
      </c>
      <c r="E2524" s="1167">
        <v>10</v>
      </c>
      <c r="H2524" s="1167">
        <v>7</v>
      </c>
      <c r="J2524" s="1167">
        <v>70</v>
      </c>
      <c r="M2524" s="1167">
        <v>7</v>
      </c>
      <c r="O2524" s="1167">
        <v>70</v>
      </c>
      <c r="R2524" s="1167">
        <v>7</v>
      </c>
      <c r="T2524" s="1167">
        <v>70</v>
      </c>
      <c r="U2524" s="1167">
        <v>0</v>
      </c>
      <c r="V2524" s="1167">
        <v>0</v>
      </c>
      <c r="W2524" s="1167">
        <v>21</v>
      </c>
      <c r="X2524" s="1167">
        <v>0</v>
      </c>
      <c r="Y2524" s="1167">
        <v>210</v>
      </c>
      <c r="Z2524" s="1167">
        <v>0</v>
      </c>
      <c r="AA2524" s="1167">
        <v>0</v>
      </c>
      <c r="AB2524" s="1167">
        <v>0</v>
      </c>
      <c r="AC2524" s="1167">
        <v>0</v>
      </c>
      <c r="AD2524" s="1167">
        <v>0</v>
      </c>
      <c r="AE2524" s="1167">
        <v>0</v>
      </c>
      <c r="AF2524" s="1167">
        <v>0</v>
      </c>
      <c r="AG2524" s="1167">
        <v>21</v>
      </c>
      <c r="AH2524" s="1167">
        <v>0</v>
      </c>
      <c r="AI2524" s="1167">
        <v>210</v>
      </c>
      <c r="BK2524" s="1167">
        <v>2521</v>
      </c>
    </row>
    <row r="2525" spans="1:63" s="1167" customFormat="1" ht="13.5" customHeight="1">
      <c r="A2525" s="1218">
        <v>44332</v>
      </c>
      <c r="B2525" s="1167" t="s">
        <v>893</v>
      </c>
      <c r="C2525" s="1167" t="s">
        <v>66</v>
      </c>
      <c r="D2525" s="1167">
        <v>25</v>
      </c>
      <c r="E2525" s="1167">
        <v>25</v>
      </c>
      <c r="J2525" s="1167">
        <v>0</v>
      </c>
      <c r="O2525" s="1167">
        <v>0</v>
      </c>
      <c r="R2525" s="1167">
        <v>8</v>
      </c>
      <c r="T2525" s="1167">
        <v>200</v>
      </c>
      <c r="U2525" s="1167">
        <v>0</v>
      </c>
      <c r="V2525" s="1167">
        <v>0</v>
      </c>
      <c r="W2525" s="1167">
        <v>8</v>
      </c>
      <c r="X2525" s="1167">
        <v>0</v>
      </c>
      <c r="Y2525" s="1167">
        <v>200</v>
      </c>
      <c r="Z2525" s="1167">
        <v>0</v>
      </c>
      <c r="AA2525" s="1167">
        <v>0</v>
      </c>
      <c r="AB2525" s="1167">
        <v>0</v>
      </c>
      <c r="AC2525" s="1167">
        <v>0</v>
      </c>
      <c r="AD2525" s="1167">
        <v>0</v>
      </c>
      <c r="AE2525" s="1167">
        <v>0</v>
      </c>
      <c r="AF2525" s="1167">
        <v>0</v>
      </c>
      <c r="AG2525" s="1167">
        <v>8</v>
      </c>
      <c r="AH2525" s="1167">
        <v>0</v>
      </c>
      <c r="AI2525" s="1167">
        <v>200</v>
      </c>
      <c r="BK2525" s="1167">
        <v>2522</v>
      </c>
    </row>
    <row r="2526" spans="1:63" s="1167" customFormat="1" ht="13.5" customHeight="1">
      <c r="A2526" s="1218">
        <v>44332</v>
      </c>
      <c r="B2526" s="1167" t="s">
        <v>126</v>
      </c>
      <c r="C2526" s="1167" t="s">
        <v>66</v>
      </c>
      <c r="D2526" s="1167">
        <v>15</v>
      </c>
      <c r="E2526" s="1167">
        <v>15</v>
      </c>
      <c r="J2526" s="1167">
        <v>0</v>
      </c>
      <c r="O2526" s="1167">
        <v>0</v>
      </c>
      <c r="T2526" s="1167">
        <v>0</v>
      </c>
      <c r="U2526" s="1167">
        <v>0</v>
      </c>
      <c r="V2526" s="1167">
        <v>0</v>
      </c>
      <c r="W2526" s="1167">
        <v>0</v>
      </c>
      <c r="X2526" s="1167">
        <v>0</v>
      </c>
      <c r="Y2526" s="1167">
        <v>0</v>
      </c>
      <c r="Z2526" s="1167">
        <v>0</v>
      </c>
      <c r="AA2526" s="1167">
        <v>0</v>
      </c>
      <c r="AB2526" s="1167">
        <v>0</v>
      </c>
      <c r="AC2526" s="1167">
        <v>0</v>
      </c>
      <c r="AD2526" s="1167">
        <v>0</v>
      </c>
      <c r="AE2526" s="1167">
        <v>0</v>
      </c>
      <c r="AF2526" s="1167">
        <v>0</v>
      </c>
      <c r="AG2526" s="1167">
        <v>0</v>
      </c>
      <c r="AH2526" s="1167">
        <v>0</v>
      </c>
      <c r="AI2526" s="1167">
        <v>0</v>
      </c>
      <c r="BK2526" s="1167">
        <v>2523</v>
      </c>
    </row>
    <row r="2527" spans="1:63" s="1167" customFormat="1" ht="13.5" customHeight="1">
      <c r="A2527" s="1218">
        <v>44332</v>
      </c>
      <c r="B2527" s="1167" t="s">
        <v>918</v>
      </c>
      <c r="C2527" s="1167" t="s">
        <v>66</v>
      </c>
      <c r="D2527" s="1167">
        <v>15</v>
      </c>
      <c r="E2527" s="1167">
        <v>15</v>
      </c>
      <c r="J2527" s="1167">
        <v>0</v>
      </c>
      <c r="O2527" s="1167">
        <v>0</v>
      </c>
      <c r="T2527" s="1167">
        <v>0</v>
      </c>
      <c r="U2527" s="1167">
        <v>0</v>
      </c>
      <c r="V2527" s="1167">
        <v>0</v>
      </c>
      <c r="W2527" s="1167">
        <v>0</v>
      </c>
      <c r="X2527" s="1167">
        <v>0</v>
      </c>
      <c r="Y2527" s="1167">
        <v>0</v>
      </c>
      <c r="Z2527" s="1167">
        <v>0</v>
      </c>
      <c r="AA2527" s="1167">
        <v>0</v>
      </c>
      <c r="AB2527" s="1167">
        <v>0</v>
      </c>
      <c r="AC2527" s="1167">
        <v>0</v>
      </c>
      <c r="AD2527" s="1167">
        <v>0</v>
      </c>
      <c r="AE2527" s="1167">
        <v>0</v>
      </c>
      <c r="AF2527" s="1167">
        <v>0</v>
      </c>
      <c r="AG2527" s="1167">
        <v>0</v>
      </c>
      <c r="AH2527" s="1167">
        <v>0</v>
      </c>
      <c r="AI2527" s="1167">
        <v>0</v>
      </c>
      <c r="BK2527" s="1167">
        <v>2524</v>
      </c>
    </row>
    <row r="2528" spans="1:63" s="1167" customFormat="1" ht="13.5" customHeight="1">
      <c r="A2528" s="1218">
        <v>44332</v>
      </c>
      <c r="B2528" s="1167" t="s">
        <v>64</v>
      </c>
      <c r="C2528" s="1167" t="s">
        <v>66</v>
      </c>
      <c r="D2528" s="1167">
        <v>13</v>
      </c>
      <c r="E2528" s="1167">
        <v>13</v>
      </c>
      <c r="J2528" s="1167">
        <v>0</v>
      </c>
      <c r="O2528" s="1167">
        <v>0</v>
      </c>
      <c r="R2528" s="1167">
        <v>8</v>
      </c>
      <c r="T2528" s="1167">
        <v>104</v>
      </c>
      <c r="U2528" s="1167">
        <v>0</v>
      </c>
      <c r="V2528" s="1167">
        <v>0</v>
      </c>
      <c r="W2528" s="1167">
        <v>8</v>
      </c>
      <c r="X2528" s="1167">
        <v>0</v>
      </c>
      <c r="Y2528" s="1167">
        <v>104</v>
      </c>
      <c r="Z2528" s="1167">
        <v>0</v>
      </c>
      <c r="AA2528" s="1167">
        <v>0</v>
      </c>
      <c r="AB2528" s="1167">
        <v>0</v>
      </c>
      <c r="AC2528" s="1167">
        <v>0</v>
      </c>
      <c r="AD2528" s="1167">
        <v>0</v>
      </c>
      <c r="AE2528" s="1167">
        <v>0</v>
      </c>
      <c r="AF2528" s="1167">
        <v>0</v>
      </c>
      <c r="AG2528" s="1167">
        <v>8</v>
      </c>
      <c r="AH2528" s="1167">
        <v>0</v>
      </c>
      <c r="AI2528" s="1167">
        <v>104</v>
      </c>
      <c r="BK2528" s="1167">
        <v>2525</v>
      </c>
    </row>
    <row r="2529" spans="1:70" s="1167" customFormat="1" ht="13.5" customHeight="1">
      <c r="A2529" s="1218">
        <v>44332</v>
      </c>
      <c r="B2529" s="1167" t="s">
        <v>914</v>
      </c>
      <c r="C2529" s="1167" t="s">
        <v>66</v>
      </c>
      <c r="D2529" s="1167">
        <v>15</v>
      </c>
      <c r="E2529" s="1167">
        <v>15</v>
      </c>
      <c r="J2529" s="1167">
        <v>0</v>
      </c>
      <c r="O2529" s="1167">
        <v>0</v>
      </c>
      <c r="T2529" s="1167">
        <v>0</v>
      </c>
      <c r="U2529" s="1167">
        <v>0</v>
      </c>
      <c r="V2529" s="1167">
        <v>0</v>
      </c>
      <c r="W2529" s="1167">
        <v>0</v>
      </c>
      <c r="X2529" s="1167">
        <v>0</v>
      </c>
      <c r="Y2529" s="1167">
        <v>0</v>
      </c>
      <c r="Z2529" s="1167">
        <v>0</v>
      </c>
      <c r="AA2529" s="1167">
        <v>0</v>
      </c>
      <c r="AB2529" s="1167">
        <v>0</v>
      </c>
      <c r="AC2529" s="1167">
        <v>0</v>
      </c>
      <c r="AD2529" s="1167">
        <v>0</v>
      </c>
      <c r="AE2529" s="1167">
        <v>0</v>
      </c>
      <c r="AF2529" s="1167">
        <v>0</v>
      </c>
      <c r="AG2529" s="1167">
        <v>0</v>
      </c>
      <c r="AH2529" s="1167">
        <v>0</v>
      </c>
      <c r="AI2529" s="1167">
        <v>0</v>
      </c>
      <c r="BK2529" s="1167">
        <v>2526</v>
      </c>
    </row>
    <row r="2530" spans="1:70" s="1167" customFormat="1" ht="13.5" customHeight="1">
      <c r="A2530" s="1218">
        <v>44332</v>
      </c>
      <c r="B2530" s="1167" t="s">
        <v>895</v>
      </c>
      <c r="C2530" s="1167" t="s">
        <v>66</v>
      </c>
      <c r="D2530" s="1167">
        <v>8</v>
      </c>
      <c r="E2530" s="1167">
        <v>8</v>
      </c>
      <c r="J2530" s="1167">
        <v>0</v>
      </c>
      <c r="M2530" s="1167">
        <v>8</v>
      </c>
      <c r="O2530" s="1167">
        <v>64</v>
      </c>
      <c r="T2530" s="1167">
        <v>0</v>
      </c>
      <c r="U2530" s="1167">
        <v>0</v>
      </c>
      <c r="V2530" s="1167">
        <v>0</v>
      </c>
      <c r="W2530" s="1167">
        <v>8</v>
      </c>
      <c r="X2530" s="1167">
        <v>0</v>
      </c>
      <c r="Y2530" s="1167">
        <v>64</v>
      </c>
      <c r="Z2530" s="1167">
        <v>0</v>
      </c>
      <c r="AA2530" s="1167">
        <v>0</v>
      </c>
      <c r="AB2530" s="1167">
        <v>0</v>
      </c>
      <c r="AC2530" s="1167">
        <v>0</v>
      </c>
      <c r="AD2530" s="1167">
        <v>0</v>
      </c>
      <c r="AE2530" s="1167">
        <v>0</v>
      </c>
      <c r="AF2530" s="1167">
        <v>0</v>
      </c>
      <c r="AG2530" s="1167">
        <v>8</v>
      </c>
      <c r="AH2530" s="1167">
        <v>0</v>
      </c>
      <c r="AI2530" s="1167">
        <v>64</v>
      </c>
      <c r="BK2530" s="1167">
        <v>2527</v>
      </c>
    </row>
    <row r="2531" spans="1:70" s="1167" customFormat="1" ht="13.5" customHeight="1">
      <c r="A2531" s="1218">
        <v>44332</v>
      </c>
      <c r="B2531" s="1167" t="s">
        <v>512</v>
      </c>
      <c r="C2531" s="1167" t="s">
        <v>66</v>
      </c>
      <c r="D2531" s="1167">
        <v>20</v>
      </c>
      <c r="E2531" s="1167">
        <v>20</v>
      </c>
      <c r="J2531" s="1167">
        <v>0</v>
      </c>
      <c r="O2531" s="1167">
        <v>0</v>
      </c>
      <c r="R2531" s="1167">
        <v>2</v>
      </c>
      <c r="T2531" s="1167">
        <v>40</v>
      </c>
      <c r="U2531" s="1167">
        <v>0</v>
      </c>
      <c r="V2531" s="1167">
        <v>0</v>
      </c>
      <c r="W2531" s="1167">
        <v>2</v>
      </c>
      <c r="X2531" s="1167">
        <v>0</v>
      </c>
      <c r="Y2531" s="1167">
        <v>40</v>
      </c>
      <c r="Z2531" s="1167">
        <v>0</v>
      </c>
      <c r="AA2531" s="1167">
        <v>0</v>
      </c>
      <c r="AB2531" s="1167">
        <v>0</v>
      </c>
      <c r="AC2531" s="1167">
        <v>0</v>
      </c>
      <c r="AD2531" s="1167">
        <v>0</v>
      </c>
      <c r="AE2531" s="1167">
        <v>0</v>
      </c>
      <c r="AF2531" s="1167">
        <v>0</v>
      </c>
      <c r="AG2531" s="1167">
        <v>2</v>
      </c>
      <c r="AH2531" s="1167">
        <v>0</v>
      </c>
      <c r="AI2531" s="1167">
        <v>40</v>
      </c>
      <c r="BK2531" s="1167">
        <v>2528</v>
      </c>
    </row>
    <row r="2532" spans="1:70" s="1167" customFormat="1" ht="13.5" customHeight="1">
      <c r="A2532" s="1218">
        <v>44332</v>
      </c>
      <c r="B2532" s="1167" t="s">
        <v>636</v>
      </c>
      <c r="C2532" s="1167" t="s">
        <v>66</v>
      </c>
      <c r="D2532" s="1167">
        <v>10</v>
      </c>
      <c r="E2532" s="1167">
        <v>10</v>
      </c>
      <c r="J2532" s="1167">
        <v>0</v>
      </c>
      <c r="O2532" s="1167">
        <v>0</v>
      </c>
      <c r="R2532" s="1167">
        <v>0.5</v>
      </c>
      <c r="T2532" s="1167">
        <v>5</v>
      </c>
      <c r="U2532" s="1167">
        <v>0</v>
      </c>
      <c r="V2532" s="1167">
        <v>0</v>
      </c>
      <c r="W2532" s="1167">
        <v>0.5</v>
      </c>
      <c r="X2532" s="1167">
        <v>0</v>
      </c>
      <c r="Y2532" s="1167">
        <v>5</v>
      </c>
      <c r="Z2532" s="1167">
        <v>0</v>
      </c>
      <c r="AA2532" s="1167">
        <v>0</v>
      </c>
      <c r="AB2532" s="1167">
        <v>0</v>
      </c>
      <c r="AC2532" s="1167">
        <v>0</v>
      </c>
      <c r="AD2532" s="1167">
        <v>0</v>
      </c>
      <c r="AE2532" s="1167">
        <v>0</v>
      </c>
      <c r="AF2532" s="1167">
        <v>0</v>
      </c>
      <c r="AG2532" s="1167">
        <v>0.5</v>
      </c>
      <c r="AH2532" s="1167">
        <v>0</v>
      </c>
      <c r="AI2532" s="1167">
        <v>5</v>
      </c>
      <c r="BK2532" s="1167">
        <v>2529</v>
      </c>
    </row>
    <row r="2533" spans="1:70" s="1167" customFormat="1" ht="13.5" customHeight="1">
      <c r="A2533" s="1218"/>
    </row>
    <row r="2534" spans="1:70" ht="12" customHeight="1">
      <c r="A2534" s="1249"/>
      <c r="B2534" s="1250"/>
      <c r="C2534" s="1250"/>
      <c r="D2534" s="1250"/>
      <c r="E2534" s="1250"/>
      <c r="F2534" s="1250"/>
      <c r="G2534" s="1250"/>
      <c r="H2534" s="1250"/>
      <c r="I2534" s="1250"/>
      <c r="J2534" s="1250"/>
      <c r="K2534" s="1250"/>
      <c r="L2534" s="1250"/>
      <c r="M2534" s="1250"/>
      <c r="N2534" s="1250"/>
      <c r="O2534" s="1250"/>
      <c r="P2534" s="1250"/>
      <c r="Q2534" s="1250"/>
      <c r="R2534" s="1250"/>
      <c r="S2534" s="1250"/>
      <c r="T2534" s="1250"/>
      <c r="U2534" s="1250"/>
      <c r="V2534" s="1250"/>
      <c r="W2534" s="1250"/>
      <c r="X2534" s="1250"/>
      <c r="Y2534" s="1250"/>
      <c r="Z2534" s="1250"/>
      <c r="AA2534" s="1250"/>
      <c r="AB2534" s="1250"/>
      <c r="AC2534" s="1250"/>
      <c r="AD2534" s="1250"/>
      <c r="AE2534" s="1250"/>
      <c r="AF2534" s="1250"/>
      <c r="AG2534" s="1250"/>
      <c r="AH2534" s="1250"/>
      <c r="AI2534" s="1250"/>
      <c r="AJ2534" s="1250"/>
      <c r="AK2534" s="1250"/>
      <c r="AL2534" s="1250"/>
      <c r="AM2534" s="1250"/>
      <c r="AN2534" s="1250"/>
      <c r="AO2534" s="1250"/>
      <c r="AP2534" s="1250"/>
      <c r="AQ2534" s="1250"/>
      <c r="AR2534" s="1250"/>
      <c r="AS2534" s="1250"/>
      <c r="AT2534" s="1250"/>
      <c r="AU2534" s="1250"/>
      <c r="AV2534" s="1250"/>
      <c r="AW2534" s="1250"/>
      <c r="AX2534" s="1250"/>
      <c r="AY2534" s="1250"/>
      <c r="AZ2534" s="1250"/>
      <c r="BA2534" s="1250"/>
      <c r="BB2534" s="1250"/>
      <c r="BC2534" s="1250"/>
      <c r="BD2534" s="1250"/>
      <c r="BE2534" s="1250"/>
      <c r="BF2534" s="1250"/>
      <c r="BG2534" s="1250"/>
      <c r="BH2534" s="1250"/>
      <c r="BI2534" s="1250"/>
      <c r="BJ2534" s="1250"/>
      <c r="BK2534" s="1250"/>
      <c r="BL2534" s="1250"/>
      <c r="BM2534" s="1250"/>
      <c r="BN2534" s="1250"/>
      <c r="BO2534" s="1250"/>
      <c r="BP2534" s="1250"/>
      <c r="BQ2534" s="1250"/>
      <c r="BR2534" s="1250"/>
    </row>
    <row r="2535" spans="1:70" ht="12" customHeight="1">
      <c r="A2535" s="1249"/>
      <c r="B2535" s="1250"/>
      <c r="C2535" s="1250"/>
      <c r="D2535" s="1250"/>
      <c r="E2535" s="1250"/>
      <c r="F2535" s="1250"/>
      <c r="G2535" s="1250"/>
      <c r="H2535" s="1250"/>
      <c r="I2535" s="1250"/>
      <c r="J2535" s="1250"/>
      <c r="K2535" s="1250"/>
      <c r="L2535" s="1250"/>
      <c r="M2535" s="1250"/>
      <c r="N2535" s="1250"/>
      <c r="O2535" s="1250"/>
      <c r="P2535" s="1250"/>
      <c r="Q2535" s="1250"/>
      <c r="R2535" s="1250"/>
      <c r="S2535" s="1250"/>
      <c r="T2535" s="1250"/>
      <c r="U2535" s="1250"/>
      <c r="V2535" s="1250"/>
      <c r="W2535" s="1250"/>
      <c r="X2535" s="1250"/>
      <c r="Y2535" s="1250"/>
      <c r="Z2535" s="1250"/>
      <c r="AA2535" s="1250"/>
      <c r="AB2535" s="1250"/>
      <c r="AC2535" s="1250"/>
      <c r="AD2535" s="1250"/>
      <c r="AE2535" s="1250"/>
      <c r="AF2535" s="1250"/>
      <c r="AG2535" s="1250"/>
      <c r="AH2535" s="1250"/>
      <c r="AI2535" s="1250"/>
      <c r="AJ2535" s="1250"/>
      <c r="AK2535" s="1250"/>
      <c r="AL2535" s="1250"/>
      <c r="AM2535" s="1250"/>
      <c r="AN2535" s="1250"/>
      <c r="AO2535" s="1250"/>
      <c r="AP2535" s="1250"/>
      <c r="AQ2535" s="1250"/>
      <c r="AR2535" s="1250"/>
      <c r="AS2535" s="1250"/>
      <c r="AT2535" s="1250"/>
      <c r="AU2535" s="1250"/>
      <c r="AV2535" s="1250"/>
      <c r="AW2535" s="1250"/>
      <c r="AX2535" s="1250"/>
      <c r="AY2535" s="1250"/>
      <c r="AZ2535" s="1250"/>
      <c r="BA2535" s="1250"/>
      <c r="BB2535" s="1250"/>
      <c r="BC2535" s="1250"/>
      <c r="BD2535" s="1250"/>
      <c r="BE2535" s="1250"/>
      <c r="BF2535" s="1250"/>
      <c r="BG2535" s="1250"/>
      <c r="BH2535" s="1250"/>
      <c r="BI2535" s="1250"/>
      <c r="BJ2535" s="1250"/>
      <c r="BK2535" s="1250"/>
      <c r="BL2535" s="1250"/>
      <c r="BM2535" s="1250"/>
      <c r="BN2535" s="1250"/>
      <c r="BO2535" s="1250"/>
      <c r="BP2535" s="1250"/>
      <c r="BQ2535" s="1250"/>
      <c r="BR2535" s="1250"/>
    </row>
    <row r="2536" spans="1:70" ht="12" customHeight="1">
      <c r="A2536" s="1249"/>
      <c r="B2536" s="1250"/>
      <c r="C2536" s="1250"/>
      <c r="D2536" s="1250"/>
      <c r="E2536" s="1250"/>
      <c r="F2536" s="1250"/>
      <c r="G2536" s="1250"/>
      <c r="H2536" s="1250"/>
      <c r="I2536" s="1250"/>
      <c r="J2536" s="1250"/>
      <c r="K2536" s="1250"/>
      <c r="L2536" s="1250"/>
      <c r="M2536" s="1250"/>
      <c r="N2536" s="1250"/>
      <c r="O2536" s="1250"/>
      <c r="P2536" s="1250"/>
      <c r="Q2536" s="1250"/>
      <c r="R2536" s="1250"/>
      <c r="S2536" s="1250"/>
      <c r="T2536" s="1250"/>
      <c r="U2536" s="1250"/>
      <c r="V2536" s="1250"/>
      <c r="W2536" s="1250"/>
      <c r="X2536" s="1250"/>
      <c r="Y2536" s="1250"/>
      <c r="Z2536" s="1250"/>
      <c r="AA2536" s="1250"/>
      <c r="AB2536" s="1250"/>
      <c r="AC2536" s="1250"/>
      <c r="AD2536" s="1250"/>
      <c r="AE2536" s="1250"/>
      <c r="AF2536" s="1250"/>
      <c r="AG2536" s="1250"/>
      <c r="AH2536" s="1250"/>
      <c r="AI2536" s="1250"/>
      <c r="AJ2536" s="1250"/>
      <c r="AK2536" s="1250"/>
      <c r="AL2536" s="1250"/>
      <c r="AM2536" s="1250"/>
      <c r="AN2536" s="1250"/>
      <c r="AO2536" s="1250"/>
      <c r="AP2536" s="1250"/>
      <c r="AQ2536" s="1250"/>
      <c r="AR2536" s="1250"/>
      <c r="AS2536" s="1250"/>
      <c r="AT2536" s="1250"/>
      <c r="AU2536" s="1250"/>
      <c r="AV2536" s="1250"/>
      <c r="AW2536" s="1250"/>
      <c r="AX2536" s="1250"/>
      <c r="AY2536" s="1250"/>
      <c r="AZ2536" s="1250"/>
      <c r="BA2536" s="1250"/>
      <c r="BB2536" s="1250"/>
      <c r="BC2536" s="1250"/>
      <c r="BD2536" s="1250"/>
      <c r="BE2536" s="1250"/>
      <c r="BF2536" s="1250"/>
      <c r="BG2536" s="1250"/>
      <c r="BH2536" s="1250"/>
      <c r="BI2536" s="1250"/>
      <c r="BJ2536" s="1250"/>
      <c r="BK2536" s="1250"/>
      <c r="BL2536" s="1250"/>
      <c r="BM2536" s="1250"/>
      <c r="BN2536" s="1250"/>
      <c r="BO2536" s="1250"/>
      <c r="BP2536" s="1250"/>
      <c r="BQ2536" s="1250"/>
      <c r="BR2536" s="1250"/>
    </row>
    <row r="2537" spans="1:70" ht="12" customHeight="1">
      <c r="A2537" s="1249"/>
      <c r="B2537" s="1250"/>
      <c r="C2537" s="1250"/>
      <c r="D2537" s="1250"/>
      <c r="E2537" s="1250"/>
      <c r="F2537" s="1250"/>
      <c r="G2537" s="1250"/>
      <c r="H2537" s="1250"/>
      <c r="I2537" s="1250"/>
      <c r="J2537" s="1250"/>
      <c r="K2537" s="1250"/>
      <c r="L2537" s="1250"/>
      <c r="M2537" s="1250"/>
      <c r="N2537" s="1250"/>
      <c r="O2537" s="1250"/>
      <c r="P2537" s="1250"/>
      <c r="Q2537" s="1250"/>
      <c r="R2537" s="1250"/>
      <c r="S2537" s="1250"/>
      <c r="T2537" s="1250"/>
      <c r="U2537" s="1250"/>
      <c r="V2537" s="1250"/>
      <c r="W2537" s="1250"/>
      <c r="X2537" s="1250"/>
      <c r="Y2537" s="1250"/>
      <c r="Z2537" s="1250"/>
      <c r="AA2537" s="1250"/>
      <c r="AB2537" s="1250"/>
      <c r="AC2537" s="1250"/>
      <c r="AD2537" s="1250"/>
      <c r="AE2537" s="1250"/>
      <c r="AF2537" s="1250"/>
      <c r="AG2537" s="1250"/>
      <c r="AH2537" s="1250"/>
      <c r="AI2537" s="1250"/>
      <c r="AJ2537" s="1250"/>
      <c r="AK2537" s="1250"/>
      <c r="AL2537" s="1250"/>
      <c r="AM2537" s="1250"/>
      <c r="AN2537" s="1250"/>
      <c r="AO2537" s="1250"/>
      <c r="AP2537" s="1250"/>
      <c r="AQ2537" s="1250"/>
      <c r="AR2537" s="1250"/>
      <c r="AS2537" s="1250"/>
      <c r="AT2537" s="1250"/>
      <c r="AU2537" s="1250"/>
      <c r="AV2537" s="1250"/>
      <c r="AW2537" s="1250"/>
      <c r="AX2537" s="1250"/>
      <c r="AY2537" s="1250"/>
      <c r="AZ2537" s="1250"/>
      <c r="BA2537" s="1250"/>
      <c r="BB2537" s="1250"/>
      <c r="BC2537" s="1250"/>
      <c r="BD2537" s="1250"/>
      <c r="BE2537" s="1250"/>
      <c r="BF2537" s="1250"/>
      <c r="BG2537" s="1250"/>
      <c r="BH2537" s="1250"/>
      <c r="BI2537" s="1250"/>
      <c r="BJ2537" s="1250"/>
      <c r="BK2537" s="1250"/>
      <c r="BL2537" s="1250"/>
      <c r="BM2537" s="1250"/>
      <c r="BN2537" s="1250"/>
      <c r="BO2537" s="1250"/>
      <c r="BP2537" s="1250"/>
      <c r="BQ2537" s="1250"/>
      <c r="BR2537" s="1250"/>
    </row>
    <row r="2538" spans="1:70" ht="12" customHeight="1">
      <c r="A2538" s="1249"/>
      <c r="B2538" s="1250"/>
      <c r="C2538" s="1250"/>
      <c r="D2538" s="1250"/>
      <c r="E2538" s="1250"/>
      <c r="F2538" s="1250"/>
      <c r="G2538" s="1250"/>
      <c r="H2538" s="1250"/>
      <c r="I2538" s="1250"/>
      <c r="J2538" s="1250"/>
      <c r="K2538" s="1250"/>
      <c r="L2538" s="1250"/>
      <c r="M2538" s="1250"/>
      <c r="N2538" s="1250"/>
      <c r="O2538" s="1250"/>
      <c r="P2538" s="1250"/>
      <c r="Q2538" s="1250"/>
      <c r="R2538" s="1250"/>
      <c r="S2538" s="1250"/>
      <c r="T2538" s="1250"/>
      <c r="U2538" s="1250"/>
      <c r="V2538" s="1250"/>
      <c r="W2538" s="1250"/>
      <c r="X2538" s="1250"/>
      <c r="Y2538" s="1250"/>
      <c r="Z2538" s="1250"/>
      <c r="AA2538" s="1250"/>
      <c r="AB2538" s="1250"/>
      <c r="AC2538" s="1250"/>
      <c r="AD2538" s="1250"/>
      <c r="AE2538" s="1250"/>
      <c r="AF2538" s="1250"/>
      <c r="AG2538" s="1250"/>
      <c r="AH2538" s="1250"/>
      <c r="AI2538" s="1250"/>
      <c r="AJ2538" s="1250"/>
      <c r="AK2538" s="1250"/>
      <c r="AL2538" s="1250"/>
      <c r="AM2538" s="1250"/>
      <c r="AN2538" s="1250"/>
      <c r="AO2538" s="1250"/>
      <c r="AP2538" s="1250"/>
      <c r="AQ2538" s="1250"/>
      <c r="AR2538" s="1250"/>
      <c r="AS2538" s="1250"/>
      <c r="AT2538" s="1250"/>
      <c r="AU2538" s="1250"/>
      <c r="AV2538" s="1250"/>
      <c r="AW2538" s="1250"/>
      <c r="AX2538" s="1250"/>
      <c r="AY2538" s="1250"/>
      <c r="AZ2538" s="1250"/>
      <c r="BA2538" s="1250"/>
      <c r="BB2538" s="1250"/>
      <c r="BC2538" s="1250"/>
      <c r="BD2538" s="1250"/>
      <c r="BE2538" s="1250"/>
      <c r="BF2538" s="1250"/>
      <c r="BG2538" s="1250"/>
      <c r="BH2538" s="1250"/>
      <c r="BI2538" s="1250"/>
      <c r="BJ2538" s="1250"/>
      <c r="BK2538" s="1250"/>
      <c r="BL2538" s="1250"/>
      <c r="BM2538" s="1250"/>
      <c r="BN2538" s="1250"/>
      <c r="BO2538" s="1250"/>
      <c r="BP2538" s="1250"/>
      <c r="BQ2538" s="1250"/>
      <c r="BR2538" s="1250"/>
    </row>
    <row r="2539" spans="1:70" ht="12" customHeight="1">
      <c r="A2539" s="1249"/>
      <c r="B2539" s="1250"/>
      <c r="C2539" s="1250"/>
      <c r="D2539" s="1250"/>
      <c r="E2539" s="1250"/>
      <c r="F2539" s="1250"/>
      <c r="G2539" s="1250"/>
      <c r="H2539" s="1250"/>
      <c r="I2539" s="1250"/>
      <c r="J2539" s="1250"/>
      <c r="K2539" s="1250"/>
      <c r="L2539" s="1250"/>
      <c r="M2539" s="1250"/>
      <c r="N2539" s="1250"/>
      <c r="O2539" s="1250"/>
      <c r="P2539" s="1250"/>
      <c r="Q2539" s="1250"/>
      <c r="R2539" s="1250"/>
      <c r="S2539" s="1250"/>
      <c r="T2539" s="1250"/>
      <c r="U2539" s="1250"/>
      <c r="V2539" s="1250"/>
      <c r="W2539" s="1250"/>
      <c r="X2539" s="1250"/>
      <c r="Y2539" s="1250"/>
      <c r="Z2539" s="1250"/>
      <c r="AA2539" s="1250"/>
      <c r="AB2539" s="1250"/>
      <c r="AC2539" s="1250"/>
      <c r="AD2539" s="1250"/>
      <c r="AE2539" s="1250"/>
      <c r="AF2539" s="1250"/>
      <c r="AG2539" s="1250"/>
      <c r="AH2539" s="1250"/>
      <c r="AI2539" s="1250"/>
      <c r="AJ2539" s="1250"/>
      <c r="AK2539" s="1250"/>
      <c r="AL2539" s="1250"/>
      <c r="AM2539" s="1250"/>
      <c r="AN2539" s="1250"/>
      <c r="AO2539" s="1250"/>
      <c r="AP2539" s="1250"/>
      <c r="AQ2539" s="1250"/>
      <c r="AR2539" s="1250"/>
      <c r="AS2539" s="1250"/>
      <c r="AT2539" s="1250"/>
      <c r="AU2539" s="1250"/>
      <c r="AV2539" s="1250"/>
      <c r="AW2539" s="1250"/>
      <c r="AX2539" s="1250"/>
      <c r="AY2539" s="1250"/>
      <c r="AZ2539" s="1250"/>
      <c r="BA2539" s="1250"/>
      <c r="BB2539" s="1250"/>
      <c r="BC2539" s="1250"/>
      <c r="BD2539" s="1250"/>
      <c r="BE2539" s="1250"/>
      <c r="BF2539" s="1250"/>
      <c r="BG2539" s="1250"/>
      <c r="BH2539" s="1250"/>
      <c r="BI2539" s="1250"/>
      <c r="BJ2539" s="1250"/>
      <c r="BK2539" s="1250"/>
      <c r="BL2539" s="1250"/>
      <c r="BM2539" s="1250"/>
      <c r="BN2539" s="1250"/>
      <c r="BO2539" s="1250"/>
      <c r="BP2539" s="1250"/>
      <c r="BQ2539" s="1250"/>
      <c r="BR2539" s="1250"/>
    </row>
    <row r="2540" spans="1:70" ht="12" customHeight="1">
      <c r="A2540" s="1249"/>
      <c r="B2540" s="1250"/>
      <c r="C2540" s="1250"/>
      <c r="D2540" s="1250"/>
      <c r="E2540" s="1250"/>
      <c r="F2540" s="1250"/>
      <c r="G2540" s="1250"/>
      <c r="H2540" s="1250"/>
      <c r="I2540" s="1250"/>
      <c r="J2540" s="1250"/>
      <c r="K2540" s="1250"/>
      <c r="L2540" s="1250"/>
      <c r="M2540" s="1250"/>
      <c r="N2540" s="1250"/>
      <c r="O2540" s="1250"/>
      <c r="P2540" s="1250"/>
      <c r="Q2540" s="1250"/>
      <c r="R2540" s="1250"/>
      <c r="S2540" s="1250"/>
      <c r="T2540" s="1250"/>
      <c r="U2540" s="1250"/>
      <c r="V2540" s="1250"/>
      <c r="W2540" s="1250"/>
      <c r="X2540" s="1250"/>
      <c r="Y2540" s="1250"/>
      <c r="Z2540" s="1250"/>
      <c r="AA2540" s="1250"/>
      <c r="AB2540" s="1250"/>
      <c r="AC2540" s="1250"/>
      <c r="AD2540" s="1250"/>
      <c r="AE2540" s="1250"/>
      <c r="AF2540" s="1250"/>
      <c r="AG2540" s="1250"/>
      <c r="AH2540" s="1250"/>
      <c r="AI2540" s="1250"/>
      <c r="AJ2540" s="1250"/>
      <c r="AK2540" s="1250"/>
      <c r="AL2540" s="1250"/>
      <c r="AM2540" s="1250"/>
      <c r="AN2540" s="1250"/>
      <c r="AO2540" s="1250"/>
      <c r="AP2540" s="1250"/>
      <c r="AQ2540" s="1250"/>
      <c r="AR2540" s="1250"/>
      <c r="AS2540" s="1250"/>
      <c r="AT2540" s="1250"/>
      <c r="AU2540" s="1250"/>
      <c r="AV2540" s="1250"/>
      <c r="AW2540" s="1250"/>
      <c r="AX2540" s="1250"/>
      <c r="AY2540" s="1250"/>
      <c r="AZ2540" s="1250"/>
      <c r="BA2540" s="1250"/>
      <c r="BB2540" s="1250"/>
      <c r="BC2540" s="1250"/>
      <c r="BD2540" s="1250"/>
      <c r="BE2540" s="1250"/>
      <c r="BF2540" s="1250"/>
      <c r="BG2540" s="1250"/>
      <c r="BH2540" s="1250"/>
      <c r="BI2540" s="1250"/>
      <c r="BJ2540" s="1250"/>
      <c r="BK2540" s="1250"/>
      <c r="BL2540" s="1250"/>
      <c r="BM2540" s="1250"/>
      <c r="BN2540" s="1250"/>
      <c r="BO2540" s="1250"/>
      <c r="BP2540" s="1250"/>
      <c r="BQ2540" s="1250"/>
      <c r="BR2540" s="1250"/>
    </row>
    <row r="2541" spans="1:70" ht="12" customHeight="1">
      <c r="A2541" s="1249"/>
      <c r="B2541" s="1250"/>
      <c r="C2541" s="1250"/>
      <c r="D2541" s="1250"/>
      <c r="E2541" s="1250"/>
      <c r="F2541" s="1250"/>
      <c r="G2541" s="1250"/>
      <c r="H2541" s="1250"/>
      <c r="I2541" s="1250"/>
      <c r="J2541" s="1250"/>
      <c r="K2541" s="1250"/>
      <c r="L2541" s="1250"/>
      <c r="M2541" s="1250"/>
      <c r="N2541" s="1250"/>
      <c r="O2541" s="1250"/>
      <c r="P2541" s="1250"/>
      <c r="Q2541" s="1250"/>
      <c r="R2541" s="1250"/>
      <c r="S2541" s="1250"/>
      <c r="T2541" s="1250"/>
      <c r="U2541" s="1250"/>
      <c r="V2541" s="1250"/>
      <c r="W2541" s="1250"/>
      <c r="X2541" s="1250"/>
      <c r="Y2541" s="1250"/>
      <c r="Z2541" s="1250"/>
      <c r="AA2541" s="1250"/>
      <c r="AB2541" s="1250"/>
      <c r="AC2541" s="1250"/>
      <c r="AD2541" s="1250"/>
      <c r="AE2541" s="1250"/>
      <c r="AF2541" s="1250"/>
      <c r="AG2541" s="1250"/>
      <c r="AH2541" s="1250"/>
      <c r="AI2541" s="1250"/>
      <c r="AJ2541" s="1250"/>
      <c r="AK2541" s="1250"/>
      <c r="AL2541" s="1250"/>
      <c r="AM2541" s="1250"/>
      <c r="AN2541" s="1250"/>
      <c r="AO2541" s="1250"/>
      <c r="AP2541" s="1250"/>
      <c r="AQ2541" s="1250"/>
      <c r="AR2541" s="1250"/>
      <c r="AS2541" s="1250"/>
      <c r="AT2541" s="1250"/>
      <c r="AU2541" s="1250"/>
      <c r="AV2541" s="1250"/>
      <c r="AW2541" s="1250"/>
      <c r="AX2541" s="1250"/>
      <c r="AY2541" s="1250"/>
      <c r="AZ2541" s="1250"/>
      <c r="BA2541" s="1250"/>
      <c r="BB2541" s="1250"/>
      <c r="BC2541" s="1250"/>
      <c r="BD2541" s="1250"/>
      <c r="BE2541" s="1250"/>
      <c r="BF2541" s="1250"/>
      <c r="BG2541" s="1250"/>
      <c r="BH2541" s="1250"/>
      <c r="BI2541" s="1250"/>
      <c r="BJ2541" s="1250"/>
      <c r="BK2541" s="1250"/>
      <c r="BL2541" s="1250"/>
      <c r="BM2541" s="1250"/>
      <c r="BN2541" s="1250"/>
      <c r="BO2541" s="1250"/>
      <c r="BP2541" s="1250"/>
      <c r="BQ2541" s="1250"/>
      <c r="BR2541" s="1250"/>
    </row>
    <row r="2542" spans="1:70" ht="12" customHeight="1">
      <c r="A2542" s="1249"/>
      <c r="B2542" s="1250"/>
      <c r="C2542" s="1250"/>
      <c r="D2542" s="1250"/>
      <c r="E2542" s="1250"/>
      <c r="F2542" s="1250"/>
      <c r="G2542" s="1250"/>
      <c r="H2542" s="1250"/>
      <c r="I2542" s="1250"/>
      <c r="J2542" s="1250"/>
      <c r="K2542" s="1250"/>
      <c r="L2542" s="1250"/>
      <c r="M2542" s="1250"/>
      <c r="N2542" s="1250"/>
      <c r="O2542" s="1250"/>
      <c r="P2542" s="1250"/>
      <c r="Q2542" s="1250"/>
      <c r="R2542" s="1250"/>
      <c r="S2542" s="1250"/>
      <c r="T2542" s="1250"/>
      <c r="U2542" s="1250"/>
      <c r="V2542" s="1250"/>
      <c r="W2542" s="1250"/>
      <c r="X2542" s="1250"/>
      <c r="Y2542" s="1250"/>
      <c r="Z2542" s="1250"/>
      <c r="AA2542" s="1250"/>
      <c r="AB2542" s="1250"/>
      <c r="AC2542" s="1250"/>
      <c r="AD2542" s="1250"/>
      <c r="AE2542" s="1250"/>
      <c r="AF2542" s="1250"/>
      <c r="AG2542" s="1250"/>
      <c r="AH2542" s="1250"/>
      <c r="AI2542" s="1250"/>
      <c r="AJ2542" s="1250"/>
      <c r="AK2542" s="1250"/>
      <c r="AL2542" s="1250"/>
      <c r="AM2542" s="1250"/>
      <c r="AN2542" s="1250"/>
      <c r="AO2542" s="1250"/>
      <c r="AP2542" s="1250"/>
      <c r="AQ2542" s="1250"/>
      <c r="AR2542" s="1250"/>
      <c r="AS2542" s="1250"/>
      <c r="AT2542" s="1250"/>
      <c r="AU2542" s="1250"/>
      <c r="AV2542" s="1250"/>
      <c r="AW2542" s="1250"/>
      <c r="AX2542" s="1250"/>
      <c r="AY2542" s="1250"/>
      <c r="AZ2542" s="1250"/>
      <c r="BA2542" s="1250"/>
      <c r="BB2542" s="1250"/>
      <c r="BC2542" s="1250"/>
      <c r="BD2542" s="1250"/>
      <c r="BE2542" s="1250"/>
      <c r="BF2542" s="1250"/>
      <c r="BG2542" s="1250"/>
      <c r="BH2542" s="1250"/>
      <c r="BI2542" s="1250"/>
      <c r="BJ2542" s="1250"/>
      <c r="BK2542" s="1250"/>
      <c r="BL2542" s="1250"/>
      <c r="BM2542" s="1250"/>
      <c r="BN2542" s="1250"/>
      <c r="BO2542" s="1250"/>
      <c r="BP2542" s="1250"/>
      <c r="BQ2542" s="1250"/>
      <c r="BR2542" s="1250"/>
    </row>
    <row r="2543" spans="1:70" ht="12" customHeight="1">
      <c r="A2543" s="1249"/>
      <c r="B2543" s="1250"/>
      <c r="C2543" s="1250"/>
      <c r="D2543" s="1250"/>
      <c r="E2543" s="1250"/>
      <c r="F2543" s="1250"/>
      <c r="G2543" s="1250"/>
      <c r="H2543" s="1250"/>
      <c r="I2543" s="1250"/>
      <c r="J2543" s="1250"/>
      <c r="K2543" s="1250"/>
      <c r="L2543" s="1250"/>
      <c r="M2543" s="1250"/>
      <c r="N2543" s="1250"/>
      <c r="O2543" s="1250"/>
      <c r="P2543" s="1250"/>
      <c r="Q2543" s="1250"/>
      <c r="R2543" s="1250"/>
      <c r="S2543" s="1250"/>
      <c r="T2543" s="1250"/>
      <c r="U2543" s="1250"/>
      <c r="V2543" s="1250"/>
      <c r="W2543" s="1250"/>
      <c r="X2543" s="1250"/>
      <c r="Y2543" s="1250"/>
      <c r="Z2543" s="1250"/>
      <c r="AA2543" s="1250"/>
      <c r="AB2543" s="1250"/>
      <c r="AC2543" s="1250"/>
      <c r="AD2543" s="1250"/>
      <c r="AE2543" s="1250"/>
      <c r="AF2543" s="1250"/>
      <c r="AG2543" s="1250"/>
      <c r="AH2543" s="1250"/>
      <c r="AI2543" s="1250"/>
      <c r="AJ2543" s="1250"/>
      <c r="AK2543" s="1250"/>
      <c r="AL2543" s="1250"/>
      <c r="AM2543" s="1250"/>
      <c r="AN2543" s="1250"/>
      <c r="AO2543" s="1250"/>
      <c r="AP2543" s="1250"/>
      <c r="AQ2543" s="1250"/>
      <c r="AR2543" s="1250"/>
      <c r="AS2543" s="1250"/>
      <c r="AT2543" s="1250"/>
      <c r="AU2543" s="1250"/>
      <c r="AV2543" s="1250"/>
      <c r="AW2543" s="1250"/>
      <c r="AX2543" s="1250"/>
      <c r="AY2543" s="1250"/>
      <c r="AZ2543" s="1250"/>
      <c r="BA2543" s="1250"/>
      <c r="BB2543" s="1250"/>
      <c r="BC2543" s="1250"/>
      <c r="BD2543" s="1250"/>
      <c r="BE2543" s="1250"/>
      <c r="BF2543" s="1250"/>
      <c r="BG2543" s="1250"/>
      <c r="BH2543" s="1250"/>
      <c r="BI2543" s="1250"/>
      <c r="BJ2543" s="1250"/>
      <c r="BK2543" s="1250"/>
      <c r="BL2543" s="1250"/>
      <c r="BM2543" s="1250"/>
      <c r="BN2543" s="1250"/>
      <c r="BO2543" s="1250"/>
      <c r="BP2543" s="1250"/>
      <c r="BQ2543" s="1250"/>
      <c r="BR2543" s="1250"/>
    </row>
    <row r="2544" spans="1:70" ht="12" customHeight="1">
      <c r="A2544" s="1249"/>
      <c r="B2544" s="1250"/>
      <c r="C2544" s="1250"/>
      <c r="D2544" s="1250"/>
      <c r="E2544" s="1250"/>
      <c r="F2544" s="1250"/>
      <c r="G2544" s="1250"/>
      <c r="H2544" s="1250"/>
      <c r="I2544" s="1250"/>
      <c r="J2544" s="1250"/>
      <c r="K2544" s="1250"/>
      <c r="L2544" s="1250"/>
      <c r="M2544" s="1250"/>
      <c r="N2544" s="1250"/>
      <c r="O2544" s="1250"/>
      <c r="P2544" s="1250"/>
      <c r="Q2544" s="1250"/>
      <c r="R2544" s="1250"/>
      <c r="S2544" s="1250"/>
      <c r="T2544" s="1250"/>
      <c r="U2544" s="1250"/>
      <c r="V2544" s="1250"/>
      <c r="W2544" s="1250"/>
      <c r="X2544" s="1250"/>
      <c r="Y2544" s="1250"/>
      <c r="Z2544" s="1250"/>
      <c r="AA2544" s="1250"/>
      <c r="AB2544" s="1250"/>
      <c r="AC2544" s="1250"/>
      <c r="AD2544" s="1250"/>
      <c r="AE2544" s="1250"/>
      <c r="AF2544" s="1250"/>
      <c r="AG2544" s="1250"/>
      <c r="AH2544" s="1250"/>
      <c r="AI2544" s="1250"/>
      <c r="AJ2544" s="1250"/>
      <c r="AK2544" s="1250"/>
      <c r="AL2544" s="1250"/>
      <c r="AM2544" s="1250"/>
      <c r="AN2544" s="1250"/>
      <c r="AO2544" s="1250"/>
      <c r="AP2544" s="1250"/>
      <c r="AQ2544" s="1250"/>
      <c r="AR2544" s="1250"/>
      <c r="AS2544" s="1250"/>
      <c r="AT2544" s="1250"/>
      <c r="AU2544" s="1250"/>
      <c r="AV2544" s="1250"/>
      <c r="AW2544" s="1250"/>
      <c r="AX2544" s="1250"/>
      <c r="AY2544" s="1250"/>
      <c r="AZ2544" s="1250"/>
      <c r="BA2544" s="1250"/>
      <c r="BB2544" s="1250"/>
      <c r="BC2544" s="1250"/>
      <c r="BD2544" s="1250"/>
      <c r="BE2544" s="1250"/>
      <c r="BF2544" s="1250"/>
      <c r="BG2544" s="1250"/>
      <c r="BH2544" s="1250"/>
      <c r="BI2544" s="1250"/>
      <c r="BJ2544" s="1250"/>
      <c r="BK2544" s="1250"/>
      <c r="BL2544" s="1250"/>
      <c r="BM2544" s="1250"/>
      <c r="BN2544" s="1250"/>
      <c r="BO2544" s="1250"/>
      <c r="BP2544" s="1250"/>
      <c r="BQ2544" s="1250"/>
      <c r="BR2544" s="1250"/>
    </row>
    <row r="2545" spans="1:70" ht="12" customHeight="1">
      <c r="A2545" s="1249"/>
      <c r="B2545" s="1250"/>
      <c r="C2545" s="1250"/>
      <c r="D2545" s="1250"/>
      <c r="E2545" s="1250"/>
      <c r="F2545" s="1250"/>
      <c r="G2545" s="1250"/>
      <c r="H2545" s="1250"/>
      <c r="I2545" s="1250"/>
      <c r="J2545" s="1250"/>
      <c r="K2545" s="1250"/>
      <c r="L2545" s="1250"/>
      <c r="M2545" s="1250"/>
      <c r="N2545" s="1250"/>
      <c r="O2545" s="1250"/>
      <c r="P2545" s="1250"/>
      <c r="Q2545" s="1250"/>
      <c r="R2545" s="1250"/>
      <c r="S2545" s="1250"/>
      <c r="T2545" s="1250"/>
      <c r="U2545" s="1250"/>
      <c r="V2545" s="1250"/>
      <c r="W2545" s="1250"/>
      <c r="X2545" s="1250"/>
      <c r="Y2545" s="1250"/>
      <c r="Z2545" s="1250"/>
      <c r="AA2545" s="1250"/>
      <c r="AB2545" s="1250"/>
      <c r="AC2545" s="1250"/>
      <c r="AD2545" s="1250"/>
      <c r="AE2545" s="1250"/>
      <c r="AF2545" s="1250"/>
      <c r="AG2545" s="1250"/>
      <c r="AH2545" s="1250"/>
      <c r="AI2545" s="1250"/>
      <c r="AJ2545" s="1250"/>
      <c r="AK2545" s="1250"/>
      <c r="AL2545" s="1250"/>
      <c r="AM2545" s="1250"/>
      <c r="AN2545" s="1250"/>
      <c r="AO2545" s="1250"/>
      <c r="AP2545" s="1250"/>
      <c r="AQ2545" s="1250"/>
      <c r="AR2545" s="1250"/>
      <c r="AS2545" s="1250"/>
      <c r="AT2545" s="1250"/>
      <c r="AU2545" s="1250"/>
      <c r="AV2545" s="1250"/>
      <c r="AW2545" s="1250"/>
      <c r="AX2545" s="1250"/>
      <c r="AY2545" s="1250"/>
      <c r="AZ2545" s="1250"/>
      <c r="BA2545" s="1250"/>
      <c r="BB2545" s="1250"/>
      <c r="BC2545" s="1250"/>
      <c r="BD2545" s="1250"/>
      <c r="BE2545" s="1250"/>
      <c r="BF2545" s="1250"/>
      <c r="BG2545" s="1250"/>
      <c r="BH2545" s="1250"/>
      <c r="BI2545" s="1250"/>
      <c r="BJ2545" s="1250"/>
      <c r="BK2545" s="1250"/>
      <c r="BL2545" s="1250"/>
      <c r="BM2545" s="1250"/>
      <c r="BN2545" s="1250"/>
      <c r="BO2545" s="1250"/>
      <c r="BP2545" s="1250"/>
      <c r="BQ2545" s="1250"/>
      <c r="BR2545" s="1250"/>
    </row>
    <row r="2546" spans="1:70" ht="12" customHeight="1">
      <c r="A2546" s="1249"/>
      <c r="B2546" s="1250"/>
      <c r="C2546" s="1250"/>
      <c r="D2546" s="1250"/>
      <c r="E2546" s="1250"/>
      <c r="F2546" s="1250"/>
      <c r="G2546" s="1250"/>
      <c r="H2546" s="1250"/>
      <c r="I2546" s="1250"/>
      <c r="J2546" s="1250"/>
      <c r="K2546" s="1250"/>
      <c r="L2546" s="1250"/>
      <c r="M2546" s="1250"/>
      <c r="N2546" s="1250"/>
      <c r="O2546" s="1250"/>
      <c r="P2546" s="1250"/>
      <c r="Q2546" s="1250"/>
      <c r="R2546" s="1250"/>
      <c r="S2546" s="1250"/>
      <c r="T2546" s="1250"/>
      <c r="U2546" s="1250"/>
      <c r="V2546" s="1250"/>
      <c r="W2546" s="1250"/>
      <c r="X2546" s="1250"/>
      <c r="Y2546" s="1250"/>
      <c r="Z2546" s="1250"/>
      <c r="AA2546" s="1250"/>
      <c r="AB2546" s="1250"/>
      <c r="AC2546" s="1250"/>
      <c r="AD2546" s="1250"/>
      <c r="AE2546" s="1250"/>
      <c r="AF2546" s="1250"/>
      <c r="AG2546" s="1250"/>
      <c r="AH2546" s="1250"/>
      <c r="AI2546" s="1250"/>
      <c r="AJ2546" s="1250"/>
      <c r="AK2546" s="1250"/>
      <c r="AL2546" s="1250"/>
      <c r="AM2546" s="1250"/>
      <c r="AN2546" s="1250"/>
      <c r="AO2546" s="1250"/>
      <c r="AP2546" s="1250"/>
      <c r="AQ2546" s="1250"/>
      <c r="AR2546" s="1250"/>
      <c r="AS2546" s="1250"/>
      <c r="AT2546" s="1250"/>
      <c r="AU2546" s="1250"/>
      <c r="AV2546" s="1250"/>
      <c r="AW2546" s="1250"/>
      <c r="AX2546" s="1250"/>
      <c r="AY2546" s="1250"/>
      <c r="AZ2546" s="1250"/>
      <c r="BA2546" s="1250"/>
      <c r="BB2546" s="1250"/>
      <c r="BC2546" s="1250"/>
      <c r="BD2546" s="1250"/>
      <c r="BE2546" s="1250"/>
      <c r="BF2546" s="1250"/>
      <c r="BG2546" s="1250"/>
      <c r="BH2546" s="1250"/>
      <c r="BI2546" s="1250"/>
      <c r="BJ2546" s="1250"/>
      <c r="BK2546" s="1250"/>
      <c r="BL2546" s="1250"/>
      <c r="BM2546" s="1250"/>
      <c r="BN2546" s="1250"/>
      <c r="BO2546" s="1250"/>
      <c r="BP2546" s="1250"/>
      <c r="BQ2546" s="1250"/>
      <c r="BR2546" s="1250"/>
    </row>
    <row r="2547" spans="1:70" ht="12" customHeight="1">
      <c r="A2547" s="1249"/>
      <c r="B2547" s="1250"/>
      <c r="C2547" s="1250"/>
      <c r="D2547" s="1250"/>
      <c r="E2547" s="1250"/>
      <c r="F2547" s="1250"/>
      <c r="G2547" s="1250"/>
      <c r="H2547" s="1250"/>
      <c r="I2547" s="1250"/>
      <c r="J2547" s="1250"/>
      <c r="K2547" s="1250"/>
      <c r="L2547" s="1250"/>
      <c r="M2547" s="1250"/>
      <c r="N2547" s="1250"/>
      <c r="O2547" s="1250"/>
      <c r="P2547" s="1250"/>
      <c r="Q2547" s="1250"/>
      <c r="R2547" s="1250"/>
      <c r="S2547" s="1250"/>
      <c r="T2547" s="1250"/>
      <c r="U2547" s="1250"/>
      <c r="V2547" s="1250"/>
      <c r="W2547" s="1250"/>
      <c r="X2547" s="1250"/>
      <c r="Y2547" s="1250"/>
      <c r="Z2547" s="1250"/>
      <c r="AA2547" s="1250"/>
      <c r="AB2547" s="1250"/>
      <c r="AC2547" s="1250"/>
      <c r="AD2547" s="1250"/>
      <c r="AE2547" s="1250"/>
      <c r="AF2547" s="1250"/>
      <c r="AG2547" s="1250"/>
      <c r="AH2547" s="1250"/>
      <c r="AI2547" s="1250"/>
      <c r="AJ2547" s="1250"/>
      <c r="AK2547" s="1250"/>
      <c r="AL2547" s="1250"/>
      <c r="AM2547" s="1250"/>
      <c r="AN2547" s="1250"/>
      <c r="AO2547" s="1250"/>
      <c r="AP2547" s="1250"/>
      <c r="AQ2547" s="1250"/>
      <c r="AR2547" s="1250"/>
      <c r="AS2547" s="1250"/>
      <c r="AT2547" s="1250"/>
      <c r="AU2547" s="1250"/>
      <c r="AV2547" s="1250"/>
      <c r="AW2547" s="1250"/>
      <c r="AX2547" s="1250"/>
      <c r="AY2547" s="1250"/>
      <c r="AZ2547" s="1250"/>
      <c r="BA2547" s="1250"/>
      <c r="BB2547" s="1250"/>
      <c r="BC2547" s="1250"/>
      <c r="BD2547" s="1250"/>
      <c r="BE2547" s="1250"/>
      <c r="BF2547" s="1250"/>
      <c r="BG2547" s="1250"/>
      <c r="BH2547" s="1250"/>
      <c r="BI2547" s="1250"/>
      <c r="BJ2547" s="1250"/>
      <c r="BK2547" s="1250"/>
      <c r="BL2547" s="1250"/>
      <c r="BM2547" s="1250"/>
      <c r="BN2547" s="1250"/>
      <c r="BO2547" s="1250"/>
      <c r="BP2547" s="1250"/>
      <c r="BQ2547" s="1250"/>
      <c r="BR2547" s="1250"/>
    </row>
    <row r="2548" spans="1:70" ht="12" customHeight="1">
      <c r="A2548" s="1249"/>
      <c r="B2548" s="1250"/>
      <c r="C2548" s="1250"/>
      <c r="D2548" s="1250"/>
      <c r="E2548" s="1250"/>
      <c r="F2548" s="1250"/>
      <c r="G2548" s="1250"/>
      <c r="H2548" s="1250"/>
      <c r="I2548" s="1250"/>
      <c r="J2548" s="1250"/>
      <c r="K2548" s="1250"/>
      <c r="L2548" s="1250"/>
      <c r="M2548" s="1250"/>
      <c r="N2548" s="1250"/>
      <c r="O2548" s="1250"/>
      <c r="P2548" s="1250"/>
      <c r="Q2548" s="1250"/>
      <c r="R2548" s="1250"/>
      <c r="S2548" s="1250"/>
      <c r="T2548" s="1250"/>
      <c r="U2548" s="1250"/>
      <c r="V2548" s="1250"/>
      <c r="W2548" s="1250"/>
      <c r="X2548" s="1250"/>
      <c r="Y2548" s="1250"/>
      <c r="Z2548" s="1250"/>
      <c r="AA2548" s="1250"/>
      <c r="AB2548" s="1250"/>
      <c r="AC2548" s="1250"/>
      <c r="AD2548" s="1250"/>
      <c r="AE2548" s="1250"/>
      <c r="AF2548" s="1250"/>
      <c r="AG2548" s="1250"/>
      <c r="AH2548" s="1250"/>
      <c r="AI2548" s="1250"/>
      <c r="AJ2548" s="1250"/>
      <c r="AK2548" s="1250"/>
      <c r="AL2548" s="1250"/>
      <c r="AM2548" s="1250"/>
      <c r="AN2548" s="1250"/>
      <c r="AO2548" s="1250"/>
      <c r="AP2548" s="1250"/>
      <c r="AQ2548" s="1250"/>
      <c r="AR2548" s="1250"/>
      <c r="AS2548" s="1250"/>
      <c r="AT2548" s="1250"/>
      <c r="AU2548" s="1250"/>
      <c r="AV2548" s="1250"/>
      <c r="AW2548" s="1250"/>
      <c r="AX2548" s="1250"/>
      <c r="AY2548" s="1250"/>
      <c r="AZ2548" s="1250"/>
      <c r="BA2548" s="1250"/>
      <c r="BB2548" s="1250"/>
      <c r="BC2548" s="1250"/>
      <c r="BD2548" s="1250"/>
      <c r="BE2548" s="1250"/>
      <c r="BF2548" s="1250"/>
      <c r="BG2548" s="1250"/>
      <c r="BH2548" s="1250"/>
      <c r="BI2548" s="1250"/>
      <c r="BJ2548" s="1250"/>
      <c r="BK2548" s="1250"/>
      <c r="BL2548" s="1250"/>
      <c r="BM2548" s="1250"/>
      <c r="BN2548" s="1250"/>
      <c r="BO2548" s="1250"/>
      <c r="BP2548" s="1250"/>
      <c r="BQ2548" s="1250"/>
      <c r="BR2548" s="1250"/>
    </row>
    <row r="2549" spans="1:70" ht="12" customHeight="1">
      <c r="A2549" s="1249"/>
      <c r="B2549" s="1250"/>
      <c r="C2549" s="1250"/>
      <c r="D2549" s="1250"/>
      <c r="E2549" s="1250"/>
      <c r="F2549" s="1250"/>
      <c r="G2549" s="1250"/>
      <c r="H2549" s="1250"/>
      <c r="I2549" s="1250"/>
      <c r="J2549" s="1250"/>
      <c r="K2549" s="1250"/>
      <c r="L2549" s="1250"/>
      <c r="M2549" s="1250"/>
      <c r="N2549" s="1250"/>
      <c r="O2549" s="1250"/>
      <c r="P2549" s="1250"/>
      <c r="Q2549" s="1250"/>
      <c r="R2549" s="1250"/>
      <c r="S2549" s="1250"/>
      <c r="T2549" s="1250"/>
      <c r="U2549" s="1250"/>
      <c r="V2549" s="1250"/>
      <c r="W2549" s="1250"/>
      <c r="X2549" s="1250"/>
      <c r="Y2549" s="1250"/>
      <c r="Z2549" s="1250"/>
      <c r="AA2549" s="1250"/>
      <c r="AB2549" s="1250"/>
      <c r="AC2549" s="1250"/>
      <c r="AD2549" s="1250"/>
      <c r="AE2549" s="1250"/>
      <c r="AF2549" s="1250"/>
      <c r="AG2549" s="1250"/>
      <c r="AH2549" s="1250"/>
      <c r="AI2549" s="1250"/>
      <c r="AJ2549" s="1250"/>
      <c r="AK2549" s="1250"/>
      <c r="AL2549" s="1250"/>
      <c r="AM2549" s="1250"/>
      <c r="AN2549" s="1250"/>
      <c r="AO2549" s="1250"/>
      <c r="AP2549" s="1250"/>
      <c r="AQ2549" s="1250"/>
      <c r="AR2549" s="1250"/>
      <c r="AS2549" s="1250"/>
      <c r="AT2549" s="1250"/>
      <c r="AU2549" s="1250"/>
      <c r="AV2549" s="1250"/>
      <c r="AW2549" s="1250"/>
      <c r="AX2549" s="1250"/>
      <c r="AY2549" s="1250"/>
      <c r="AZ2549" s="1250"/>
      <c r="BA2549" s="1250"/>
      <c r="BB2549" s="1250"/>
      <c r="BC2549" s="1250"/>
      <c r="BD2549" s="1250"/>
      <c r="BE2549" s="1250"/>
      <c r="BF2549" s="1250"/>
      <c r="BG2549" s="1250"/>
      <c r="BH2549" s="1250"/>
      <c r="BI2549" s="1250"/>
      <c r="BJ2549" s="1250"/>
      <c r="BK2549" s="1250"/>
      <c r="BL2549" s="1250"/>
      <c r="BM2549" s="1250"/>
      <c r="BN2549" s="1250"/>
      <c r="BO2549" s="1250"/>
      <c r="BP2549" s="1250"/>
      <c r="BQ2549" s="1250"/>
      <c r="BR2549" s="1250"/>
    </row>
    <row r="2550" spans="1:70" ht="12" customHeight="1">
      <c r="A2550" s="1249"/>
      <c r="B2550" s="1250"/>
      <c r="C2550" s="1250"/>
      <c r="D2550" s="1250"/>
      <c r="E2550" s="1250"/>
      <c r="F2550" s="1250"/>
      <c r="G2550" s="1250"/>
      <c r="H2550" s="1250"/>
      <c r="I2550" s="1250"/>
      <c r="J2550" s="1250"/>
      <c r="K2550" s="1250"/>
      <c r="L2550" s="1250"/>
      <c r="M2550" s="1250"/>
      <c r="N2550" s="1250"/>
      <c r="O2550" s="1250"/>
      <c r="P2550" s="1250"/>
      <c r="Q2550" s="1250"/>
      <c r="R2550" s="1250"/>
      <c r="S2550" s="1250"/>
      <c r="T2550" s="1250"/>
      <c r="U2550" s="1250"/>
      <c r="V2550" s="1250"/>
      <c r="W2550" s="1250"/>
      <c r="X2550" s="1250"/>
      <c r="Y2550" s="1250"/>
      <c r="Z2550" s="1250"/>
      <c r="AA2550" s="1250"/>
      <c r="AB2550" s="1250"/>
      <c r="AC2550" s="1250"/>
      <c r="AD2550" s="1250"/>
      <c r="AE2550" s="1250"/>
      <c r="AF2550" s="1250"/>
      <c r="AG2550" s="1250"/>
      <c r="AH2550" s="1250"/>
      <c r="AI2550" s="1250"/>
      <c r="AJ2550" s="1250"/>
      <c r="AK2550" s="1250"/>
      <c r="AL2550" s="1250"/>
      <c r="AM2550" s="1250"/>
      <c r="AN2550" s="1250"/>
      <c r="AO2550" s="1250"/>
      <c r="AP2550" s="1250"/>
      <c r="AQ2550" s="1250"/>
      <c r="AR2550" s="1250"/>
      <c r="AS2550" s="1250"/>
      <c r="AT2550" s="1250"/>
      <c r="AU2550" s="1250"/>
      <c r="AV2550" s="1250"/>
      <c r="AW2550" s="1250"/>
      <c r="AX2550" s="1250"/>
      <c r="AY2550" s="1250"/>
      <c r="AZ2550" s="1250"/>
      <c r="BA2550" s="1250"/>
      <c r="BB2550" s="1250"/>
      <c r="BC2550" s="1250"/>
      <c r="BD2550" s="1250"/>
      <c r="BE2550" s="1250"/>
      <c r="BF2550" s="1250"/>
      <c r="BG2550" s="1250"/>
      <c r="BH2550" s="1250"/>
      <c r="BI2550" s="1250"/>
      <c r="BJ2550" s="1250"/>
      <c r="BK2550" s="1250"/>
      <c r="BL2550" s="1250"/>
      <c r="BM2550" s="1250"/>
      <c r="BN2550" s="1250"/>
      <c r="BO2550" s="1250"/>
      <c r="BP2550" s="1250"/>
      <c r="BQ2550" s="1250"/>
      <c r="BR2550" s="1250"/>
    </row>
    <row r="2551" spans="1:70" ht="12" customHeight="1">
      <c r="A2551" s="1249"/>
      <c r="B2551" s="1250"/>
      <c r="C2551" s="1250"/>
      <c r="D2551" s="1250"/>
      <c r="E2551" s="1250"/>
      <c r="F2551" s="1250"/>
      <c r="G2551" s="1250"/>
      <c r="H2551" s="1250"/>
      <c r="I2551" s="1250"/>
      <c r="J2551" s="1250"/>
      <c r="K2551" s="1250"/>
      <c r="L2551" s="1250"/>
      <c r="M2551" s="1250"/>
      <c r="N2551" s="1250"/>
      <c r="O2551" s="1250"/>
      <c r="P2551" s="1250"/>
      <c r="Q2551" s="1250"/>
      <c r="R2551" s="1250"/>
      <c r="S2551" s="1250"/>
      <c r="T2551" s="1250"/>
      <c r="U2551" s="1250"/>
      <c r="V2551" s="1250"/>
      <c r="W2551" s="1250"/>
      <c r="X2551" s="1250"/>
      <c r="Y2551" s="1250"/>
      <c r="Z2551" s="1250"/>
      <c r="AA2551" s="1250"/>
      <c r="AB2551" s="1250"/>
      <c r="AC2551" s="1250"/>
      <c r="AD2551" s="1250"/>
      <c r="AE2551" s="1250"/>
      <c r="AF2551" s="1250"/>
      <c r="AG2551" s="1250"/>
      <c r="AH2551" s="1250"/>
      <c r="AI2551" s="1250"/>
      <c r="AJ2551" s="1250"/>
      <c r="AK2551" s="1250"/>
      <c r="AL2551" s="1250"/>
      <c r="AM2551" s="1250"/>
      <c r="AN2551" s="1250"/>
      <c r="AO2551" s="1250"/>
      <c r="AP2551" s="1250"/>
      <c r="AQ2551" s="1250"/>
      <c r="AR2551" s="1250"/>
      <c r="AS2551" s="1250"/>
      <c r="AT2551" s="1250"/>
      <c r="AU2551" s="1250"/>
      <c r="AV2551" s="1250"/>
      <c r="AW2551" s="1250"/>
      <c r="AX2551" s="1250"/>
      <c r="AY2551" s="1250"/>
      <c r="AZ2551" s="1250"/>
      <c r="BA2551" s="1250"/>
      <c r="BB2551" s="1250"/>
      <c r="BC2551" s="1250"/>
      <c r="BD2551" s="1250"/>
      <c r="BE2551" s="1250"/>
      <c r="BF2551" s="1250"/>
      <c r="BG2551" s="1250"/>
      <c r="BH2551" s="1250"/>
      <c r="BI2551" s="1250"/>
      <c r="BJ2551" s="1250"/>
      <c r="BK2551" s="1250"/>
      <c r="BL2551" s="1250"/>
      <c r="BM2551" s="1250"/>
      <c r="BN2551" s="1250"/>
      <c r="BO2551" s="1250"/>
      <c r="BP2551" s="1250"/>
      <c r="BQ2551" s="1250"/>
      <c r="BR2551" s="1250"/>
    </row>
    <row r="2552" spans="1:70" ht="12" customHeight="1">
      <c r="A2552" s="1249"/>
      <c r="B2552" s="1250"/>
      <c r="C2552" s="1250"/>
      <c r="D2552" s="1250"/>
      <c r="E2552" s="1250"/>
      <c r="F2552" s="1250"/>
      <c r="G2552" s="1250"/>
      <c r="H2552" s="1250"/>
      <c r="I2552" s="1250"/>
      <c r="J2552" s="1250"/>
      <c r="K2552" s="1250"/>
      <c r="L2552" s="1250"/>
      <c r="M2552" s="1250"/>
      <c r="N2552" s="1250"/>
      <c r="O2552" s="1250"/>
      <c r="P2552" s="1250"/>
      <c r="Q2552" s="1250"/>
      <c r="R2552" s="1250"/>
      <c r="S2552" s="1250"/>
      <c r="T2552" s="1250"/>
      <c r="U2552" s="1250"/>
      <c r="V2552" s="1250"/>
      <c r="W2552" s="1250"/>
      <c r="X2552" s="1250"/>
      <c r="Y2552" s="1250"/>
      <c r="Z2552" s="1250"/>
      <c r="AA2552" s="1250"/>
      <c r="AB2552" s="1250"/>
      <c r="AC2552" s="1250"/>
      <c r="AD2552" s="1250"/>
      <c r="AE2552" s="1250"/>
      <c r="AF2552" s="1250"/>
      <c r="AG2552" s="1250"/>
      <c r="AH2552" s="1250"/>
      <c r="AI2552" s="1250"/>
      <c r="AJ2552" s="1250"/>
      <c r="AK2552" s="1250"/>
      <c r="AL2552" s="1250"/>
      <c r="AM2552" s="1250"/>
      <c r="AN2552" s="1250"/>
      <c r="AO2552" s="1250"/>
      <c r="AP2552" s="1250"/>
      <c r="AQ2552" s="1250"/>
      <c r="AR2552" s="1250"/>
      <c r="AS2552" s="1250"/>
      <c r="AT2552" s="1250"/>
      <c r="AU2552" s="1250"/>
      <c r="AV2552" s="1250"/>
      <c r="AW2552" s="1250"/>
      <c r="AX2552" s="1250"/>
      <c r="AY2552" s="1250"/>
      <c r="AZ2552" s="1250"/>
      <c r="BA2552" s="1250"/>
      <c r="BB2552" s="1250"/>
      <c r="BC2552" s="1250"/>
      <c r="BD2552" s="1250"/>
      <c r="BE2552" s="1250"/>
      <c r="BF2552" s="1250"/>
      <c r="BG2552" s="1250"/>
      <c r="BH2552" s="1250"/>
      <c r="BI2552" s="1250"/>
      <c r="BJ2552" s="1250"/>
      <c r="BK2552" s="1250"/>
      <c r="BL2552" s="1250"/>
      <c r="BM2552" s="1250"/>
      <c r="BN2552" s="1250"/>
      <c r="BO2552" s="1250"/>
      <c r="BP2552" s="1250"/>
      <c r="BQ2552" s="1250"/>
      <c r="BR2552" s="1250"/>
    </row>
    <row r="2553" spans="1:70" ht="12" customHeight="1">
      <c r="A2553" s="1249"/>
      <c r="B2553" s="1250"/>
      <c r="C2553" s="1250"/>
      <c r="D2553" s="1250"/>
      <c r="E2553" s="1250"/>
      <c r="F2553" s="1250"/>
      <c r="G2553" s="1250"/>
      <c r="H2553" s="1250"/>
      <c r="I2553" s="1250"/>
      <c r="J2553" s="1250"/>
      <c r="K2553" s="1250"/>
      <c r="L2553" s="1250"/>
      <c r="M2553" s="1250"/>
      <c r="N2553" s="1250"/>
      <c r="O2553" s="1250"/>
      <c r="P2553" s="1250"/>
      <c r="Q2553" s="1250"/>
      <c r="R2553" s="1250"/>
      <c r="S2553" s="1250"/>
      <c r="T2553" s="1250"/>
      <c r="U2553" s="1250"/>
      <c r="V2553" s="1250"/>
      <c r="W2553" s="1250"/>
      <c r="X2553" s="1250"/>
      <c r="Y2553" s="1250"/>
      <c r="Z2553" s="1250"/>
      <c r="AA2553" s="1250"/>
      <c r="AB2553" s="1250"/>
      <c r="AC2553" s="1250"/>
      <c r="AD2553" s="1250"/>
      <c r="AE2553" s="1250"/>
      <c r="AF2553" s="1250"/>
      <c r="AG2553" s="1250"/>
      <c r="AH2553" s="1250"/>
      <c r="AI2553" s="1250"/>
      <c r="AJ2553" s="1250"/>
      <c r="AK2553" s="1250"/>
      <c r="AL2553" s="1250"/>
      <c r="AM2553" s="1250"/>
      <c r="AN2553" s="1250"/>
      <c r="AO2553" s="1250"/>
      <c r="AP2553" s="1250"/>
      <c r="AQ2553" s="1250"/>
      <c r="AR2553" s="1250"/>
      <c r="AS2553" s="1250"/>
      <c r="AT2553" s="1250"/>
      <c r="AU2553" s="1250"/>
      <c r="AV2553" s="1250"/>
      <c r="AW2553" s="1250"/>
      <c r="AX2553" s="1250"/>
      <c r="AY2553" s="1250"/>
      <c r="AZ2553" s="1250"/>
      <c r="BA2553" s="1250"/>
      <c r="BB2553" s="1250"/>
      <c r="BC2553" s="1250"/>
      <c r="BD2553" s="1250"/>
      <c r="BE2553" s="1250"/>
      <c r="BF2553" s="1250"/>
      <c r="BG2553" s="1250"/>
      <c r="BH2553" s="1250"/>
      <c r="BI2553" s="1250"/>
      <c r="BJ2553" s="1250"/>
      <c r="BK2553" s="1250"/>
      <c r="BL2553" s="1250"/>
      <c r="BM2553" s="1250"/>
      <c r="BN2553" s="1250"/>
      <c r="BO2553" s="1250"/>
      <c r="BP2553" s="1250"/>
      <c r="BQ2553" s="1250"/>
      <c r="BR2553" s="1250"/>
    </row>
    <row r="2554" spans="1:70" ht="12" customHeight="1">
      <c r="A2554" s="1249"/>
      <c r="B2554" s="1250"/>
      <c r="C2554" s="1250"/>
      <c r="D2554" s="1250"/>
      <c r="E2554" s="1250"/>
      <c r="F2554" s="1250"/>
      <c r="G2554" s="1250"/>
      <c r="H2554" s="1250"/>
      <c r="I2554" s="1250"/>
      <c r="J2554" s="1250"/>
      <c r="K2554" s="1250"/>
      <c r="L2554" s="1250"/>
      <c r="M2554" s="1250"/>
      <c r="N2554" s="1250"/>
      <c r="O2554" s="1250"/>
      <c r="P2554" s="1250"/>
      <c r="Q2554" s="1250"/>
      <c r="R2554" s="1250"/>
      <c r="S2554" s="1250"/>
      <c r="T2554" s="1250"/>
      <c r="U2554" s="1250"/>
      <c r="V2554" s="1250"/>
      <c r="W2554" s="1250"/>
      <c r="X2554" s="1250"/>
      <c r="Y2554" s="1250"/>
      <c r="Z2554" s="1250"/>
      <c r="AA2554" s="1250"/>
      <c r="AB2554" s="1250"/>
      <c r="AC2554" s="1250"/>
      <c r="AD2554" s="1250"/>
      <c r="AE2554" s="1250"/>
      <c r="AF2554" s="1250"/>
      <c r="AG2554" s="1250"/>
      <c r="AH2554" s="1250"/>
      <c r="AI2554" s="1250"/>
      <c r="AJ2554" s="1250"/>
      <c r="AK2554" s="1250"/>
      <c r="AL2554" s="1250"/>
      <c r="AM2554" s="1250"/>
      <c r="AN2554" s="1250"/>
      <c r="AO2554" s="1250"/>
      <c r="AP2554" s="1250"/>
      <c r="AQ2554" s="1250"/>
      <c r="AR2554" s="1250"/>
      <c r="AS2554" s="1250"/>
      <c r="AT2554" s="1250"/>
      <c r="AU2554" s="1250"/>
      <c r="AV2554" s="1250"/>
      <c r="AW2554" s="1250"/>
      <c r="AX2554" s="1250"/>
      <c r="AY2554" s="1250"/>
      <c r="AZ2554" s="1250"/>
      <c r="BA2554" s="1250"/>
      <c r="BB2554" s="1250"/>
      <c r="BC2554" s="1250"/>
      <c r="BD2554" s="1250"/>
      <c r="BE2554" s="1250"/>
      <c r="BF2554" s="1250"/>
      <c r="BG2554" s="1250"/>
      <c r="BH2554" s="1250"/>
      <c r="BI2554" s="1250"/>
      <c r="BJ2554" s="1250"/>
      <c r="BK2554" s="1250"/>
      <c r="BL2554" s="1250"/>
      <c r="BM2554" s="1250"/>
      <c r="BN2554" s="1250"/>
      <c r="BO2554" s="1250"/>
      <c r="BP2554" s="1250"/>
      <c r="BQ2554" s="1250"/>
      <c r="BR2554" s="1250"/>
    </row>
    <row r="2555" spans="1:70" ht="12" customHeight="1">
      <c r="A2555" s="1249"/>
      <c r="B2555" s="1250"/>
      <c r="C2555" s="1250"/>
      <c r="D2555" s="1250"/>
      <c r="E2555" s="1250"/>
      <c r="F2555" s="1250"/>
      <c r="G2555" s="1250"/>
      <c r="H2555" s="1250"/>
      <c r="I2555" s="1250"/>
      <c r="J2555" s="1250"/>
      <c r="K2555" s="1250"/>
      <c r="L2555" s="1250"/>
      <c r="M2555" s="1250"/>
      <c r="N2555" s="1250"/>
      <c r="O2555" s="1250"/>
      <c r="P2555" s="1250"/>
      <c r="Q2555" s="1250"/>
      <c r="R2555" s="1250"/>
      <c r="S2555" s="1250"/>
      <c r="T2555" s="1250"/>
      <c r="U2555" s="1250"/>
      <c r="V2555" s="1250"/>
      <c r="W2555" s="1250"/>
      <c r="X2555" s="1250"/>
      <c r="Y2555" s="1250"/>
      <c r="Z2555" s="1250"/>
      <c r="AA2555" s="1250"/>
      <c r="AB2555" s="1250"/>
      <c r="AC2555" s="1250"/>
      <c r="AD2555" s="1250"/>
      <c r="AE2555" s="1250"/>
      <c r="AF2555" s="1250"/>
      <c r="AG2555" s="1250"/>
      <c r="AH2555" s="1250"/>
      <c r="AI2555" s="1250"/>
      <c r="AJ2555" s="1250"/>
      <c r="AK2555" s="1250"/>
      <c r="AL2555" s="1250"/>
      <c r="AM2555" s="1250"/>
      <c r="AN2555" s="1250"/>
      <c r="AO2555" s="1250"/>
      <c r="AP2555" s="1250"/>
      <c r="AQ2555" s="1250"/>
      <c r="AR2555" s="1250"/>
      <c r="AS2555" s="1250"/>
      <c r="AT2555" s="1250"/>
      <c r="AU2555" s="1250"/>
      <c r="AV2555" s="1250"/>
      <c r="AW2555" s="1250"/>
      <c r="AX2555" s="1250"/>
      <c r="AY2555" s="1250"/>
      <c r="AZ2555" s="1250"/>
      <c r="BA2555" s="1250"/>
      <c r="BB2555" s="1250"/>
      <c r="BC2555" s="1250"/>
      <c r="BD2555" s="1250"/>
      <c r="BE2555" s="1250"/>
      <c r="BF2555" s="1250"/>
      <c r="BG2555" s="1250"/>
      <c r="BH2555" s="1250"/>
      <c r="BI2555" s="1250"/>
      <c r="BJ2555" s="1250"/>
      <c r="BK2555" s="1250"/>
      <c r="BL2555" s="1250"/>
      <c r="BM2555" s="1250"/>
      <c r="BN2555" s="1250"/>
      <c r="BO2555" s="1250"/>
      <c r="BP2555" s="1250"/>
      <c r="BQ2555" s="1250"/>
      <c r="BR2555" s="1250"/>
    </row>
    <row r="2556" spans="1:70" ht="12" customHeight="1">
      <c r="A2556" s="1249"/>
      <c r="B2556" s="1250"/>
      <c r="C2556" s="1250"/>
      <c r="D2556" s="1250"/>
      <c r="E2556" s="1250"/>
      <c r="F2556" s="1250"/>
      <c r="G2556" s="1250"/>
      <c r="H2556" s="1250"/>
      <c r="I2556" s="1250"/>
      <c r="J2556" s="1250"/>
      <c r="K2556" s="1250"/>
      <c r="L2556" s="1250"/>
      <c r="M2556" s="1250"/>
      <c r="N2556" s="1250"/>
      <c r="O2556" s="1250"/>
      <c r="P2556" s="1250"/>
      <c r="Q2556" s="1250"/>
      <c r="R2556" s="1250"/>
      <c r="S2556" s="1250"/>
      <c r="T2556" s="1250"/>
      <c r="U2556" s="1250"/>
      <c r="V2556" s="1250"/>
      <c r="W2556" s="1250"/>
      <c r="X2556" s="1250"/>
      <c r="Y2556" s="1250"/>
      <c r="Z2556" s="1250"/>
      <c r="AA2556" s="1250"/>
      <c r="AB2556" s="1250"/>
      <c r="AC2556" s="1250"/>
      <c r="AD2556" s="1250"/>
      <c r="AE2556" s="1250"/>
      <c r="AF2556" s="1250"/>
      <c r="AG2556" s="1250"/>
      <c r="AH2556" s="1250"/>
      <c r="AI2556" s="1250"/>
      <c r="AJ2556" s="1250"/>
      <c r="AK2556" s="1250"/>
      <c r="AL2556" s="1250"/>
      <c r="AM2556" s="1250"/>
      <c r="AN2556" s="1250"/>
      <c r="AO2556" s="1250"/>
      <c r="AP2556" s="1250"/>
      <c r="AQ2556" s="1250"/>
      <c r="AR2556" s="1250"/>
      <c r="AS2556" s="1250"/>
      <c r="AT2556" s="1250"/>
      <c r="AU2556" s="1250"/>
      <c r="AV2556" s="1250"/>
      <c r="AW2556" s="1250"/>
      <c r="AX2556" s="1250"/>
      <c r="AY2556" s="1250"/>
      <c r="AZ2556" s="1250"/>
      <c r="BA2556" s="1250"/>
      <c r="BB2556" s="1250"/>
      <c r="BC2556" s="1250"/>
      <c r="BD2556" s="1250"/>
      <c r="BE2556" s="1250"/>
      <c r="BF2556" s="1250"/>
      <c r="BG2556" s="1250"/>
      <c r="BH2556" s="1250"/>
      <c r="BI2556" s="1250"/>
      <c r="BJ2556" s="1250"/>
      <c r="BK2556" s="1250"/>
      <c r="BL2556" s="1250"/>
      <c r="BM2556" s="1250"/>
      <c r="BN2556" s="1250"/>
      <c r="BO2556" s="1250"/>
      <c r="BP2556" s="1250"/>
      <c r="BQ2556" s="1250"/>
      <c r="BR2556" s="1250"/>
    </row>
    <row r="2557" spans="1:70" ht="12" customHeight="1">
      <c r="A2557" s="1249"/>
      <c r="B2557" s="1250"/>
      <c r="C2557" s="1250"/>
      <c r="D2557" s="1250"/>
      <c r="E2557" s="1250"/>
      <c r="F2557" s="1250"/>
      <c r="G2557" s="1250"/>
      <c r="H2557" s="1250"/>
      <c r="I2557" s="1250"/>
      <c r="J2557" s="1250"/>
      <c r="K2557" s="1250"/>
      <c r="L2557" s="1250"/>
      <c r="M2557" s="1250"/>
      <c r="N2557" s="1250"/>
      <c r="O2557" s="1250"/>
      <c r="P2557" s="1250"/>
      <c r="Q2557" s="1250"/>
      <c r="R2557" s="1250"/>
      <c r="S2557" s="1250"/>
      <c r="T2557" s="1250"/>
      <c r="U2557" s="1250"/>
      <c r="V2557" s="1250"/>
      <c r="W2557" s="1250"/>
      <c r="X2557" s="1250"/>
      <c r="Y2557" s="1250"/>
      <c r="Z2557" s="1250"/>
      <c r="AA2557" s="1250"/>
      <c r="AB2557" s="1250"/>
      <c r="AC2557" s="1250"/>
      <c r="AD2557" s="1250"/>
      <c r="AE2557" s="1250"/>
      <c r="AF2557" s="1250"/>
      <c r="AG2557" s="1250"/>
      <c r="AH2557" s="1250"/>
      <c r="AI2557" s="1250"/>
      <c r="AJ2557" s="1250"/>
      <c r="AK2557" s="1250"/>
      <c r="AL2557" s="1250"/>
      <c r="AM2557" s="1250"/>
      <c r="AN2557" s="1250"/>
      <c r="AO2557" s="1250"/>
      <c r="AP2557" s="1250"/>
      <c r="AQ2557" s="1250"/>
      <c r="AR2557" s="1250"/>
      <c r="AS2557" s="1250"/>
      <c r="AT2557" s="1250"/>
      <c r="AU2557" s="1250"/>
      <c r="AV2557" s="1250"/>
      <c r="AW2557" s="1250"/>
      <c r="AX2557" s="1250"/>
      <c r="AY2557" s="1250"/>
      <c r="AZ2557" s="1250"/>
      <c r="BA2557" s="1250"/>
      <c r="BB2557" s="1250"/>
      <c r="BC2557" s="1250"/>
      <c r="BD2557" s="1250"/>
      <c r="BE2557" s="1250"/>
      <c r="BF2557" s="1250"/>
      <c r="BG2557" s="1250"/>
      <c r="BH2557" s="1250"/>
      <c r="BI2557" s="1250"/>
      <c r="BJ2557" s="1250"/>
      <c r="BK2557" s="1250"/>
      <c r="BL2557" s="1250"/>
      <c r="BM2557" s="1250"/>
      <c r="BN2557" s="1250"/>
      <c r="BO2557" s="1250"/>
      <c r="BP2557" s="1250"/>
      <c r="BQ2557" s="1250"/>
      <c r="BR2557" s="1250"/>
    </row>
    <row r="2558" spans="1:70" ht="12" customHeight="1">
      <c r="A2558" s="1249"/>
      <c r="B2558" s="1250"/>
      <c r="C2558" s="1250"/>
      <c r="D2558" s="1250"/>
      <c r="E2558" s="1250"/>
      <c r="F2558" s="1250"/>
      <c r="G2558" s="1250"/>
      <c r="H2558" s="1250"/>
      <c r="I2558" s="1250"/>
      <c r="J2558" s="1250"/>
      <c r="K2558" s="1250"/>
      <c r="L2558" s="1250"/>
      <c r="M2558" s="1250"/>
      <c r="N2558" s="1250"/>
      <c r="O2558" s="1250"/>
      <c r="P2558" s="1250"/>
      <c r="Q2558" s="1250"/>
      <c r="R2558" s="1250"/>
      <c r="S2558" s="1250"/>
      <c r="T2558" s="1250"/>
      <c r="U2558" s="1250"/>
      <c r="V2558" s="1250"/>
      <c r="W2558" s="1250"/>
      <c r="X2558" s="1250"/>
      <c r="Y2558" s="1250"/>
      <c r="Z2558" s="1250"/>
      <c r="AA2558" s="1250"/>
      <c r="AB2558" s="1250"/>
      <c r="AC2558" s="1250"/>
      <c r="AD2558" s="1250"/>
      <c r="AE2558" s="1250"/>
      <c r="AF2558" s="1250"/>
      <c r="AG2558" s="1250"/>
      <c r="AH2558" s="1250"/>
      <c r="AI2558" s="1250"/>
      <c r="AJ2558" s="1250"/>
      <c r="AK2558" s="1250"/>
      <c r="AL2558" s="1250"/>
      <c r="AM2558" s="1250"/>
      <c r="AN2558" s="1250"/>
      <c r="AO2558" s="1250"/>
      <c r="AP2558" s="1250"/>
      <c r="AQ2558" s="1250"/>
      <c r="AR2558" s="1250"/>
      <c r="AS2558" s="1250"/>
      <c r="AT2558" s="1250"/>
      <c r="AU2558" s="1250"/>
      <c r="AV2558" s="1250"/>
      <c r="AW2558" s="1250"/>
      <c r="AX2558" s="1250"/>
      <c r="AY2558" s="1250"/>
      <c r="AZ2558" s="1250"/>
      <c r="BA2558" s="1250"/>
      <c r="BB2558" s="1250"/>
      <c r="BC2558" s="1250"/>
      <c r="BD2558" s="1250"/>
      <c r="BE2558" s="1250"/>
      <c r="BF2558" s="1250"/>
      <c r="BG2558" s="1250"/>
      <c r="BH2558" s="1250"/>
      <c r="BI2558" s="1250"/>
      <c r="BJ2558" s="1250"/>
      <c r="BK2558" s="1250"/>
      <c r="BL2558" s="1250"/>
      <c r="BM2558" s="1250"/>
      <c r="BN2558" s="1250"/>
      <c r="BO2558" s="1250"/>
      <c r="BP2558" s="1250"/>
      <c r="BQ2558" s="1250"/>
      <c r="BR2558" s="1250"/>
    </row>
    <row r="2559" spans="1:70" ht="12" customHeight="1">
      <c r="A2559" s="1249"/>
      <c r="B2559" s="1250"/>
      <c r="C2559" s="1250"/>
      <c r="D2559" s="1250"/>
      <c r="E2559" s="1250"/>
      <c r="F2559" s="1250"/>
      <c r="G2559" s="1250"/>
      <c r="H2559" s="1250"/>
      <c r="I2559" s="1250"/>
      <c r="J2559" s="1250"/>
      <c r="K2559" s="1250"/>
      <c r="L2559" s="1250"/>
      <c r="M2559" s="1250"/>
      <c r="N2559" s="1250"/>
      <c r="O2559" s="1250"/>
      <c r="P2559" s="1250"/>
      <c r="Q2559" s="1250"/>
      <c r="R2559" s="1250"/>
      <c r="S2559" s="1250"/>
      <c r="T2559" s="1250"/>
      <c r="U2559" s="1250"/>
      <c r="V2559" s="1250"/>
      <c r="W2559" s="1250"/>
      <c r="X2559" s="1250"/>
      <c r="Y2559" s="1250"/>
      <c r="Z2559" s="1250"/>
      <c r="AA2559" s="1250"/>
      <c r="AB2559" s="1250"/>
      <c r="AC2559" s="1250"/>
      <c r="AD2559" s="1250"/>
      <c r="AE2559" s="1250"/>
      <c r="AF2559" s="1250"/>
      <c r="AG2559" s="1250"/>
      <c r="AH2559" s="1250"/>
      <c r="AI2559" s="1250"/>
      <c r="AJ2559" s="1250"/>
      <c r="AK2559" s="1250"/>
      <c r="AL2559" s="1250"/>
      <c r="AM2559" s="1250"/>
      <c r="AN2559" s="1250"/>
      <c r="AO2559" s="1250"/>
      <c r="AP2559" s="1250"/>
      <c r="AQ2559" s="1250"/>
      <c r="AR2559" s="1250"/>
      <c r="AS2559" s="1250"/>
      <c r="AT2559" s="1250"/>
      <c r="AU2559" s="1250"/>
      <c r="AV2559" s="1250"/>
      <c r="AW2559" s="1250"/>
      <c r="AX2559" s="1250"/>
      <c r="AY2559" s="1250"/>
      <c r="AZ2559" s="1250"/>
      <c r="BA2559" s="1250"/>
      <c r="BB2559" s="1250"/>
      <c r="BC2559" s="1250"/>
      <c r="BD2559" s="1250"/>
      <c r="BE2559" s="1250"/>
      <c r="BF2559" s="1250"/>
      <c r="BG2559" s="1250"/>
      <c r="BH2559" s="1250"/>
      <c r="BI2559" s="1250"/>
      <c r="BJ2559" s="1250"/>
      <c r="BK2559" s="1250"/>
      <c r="BL2559" s="1250"/>
      <c r="BM2559" s="1250"/>
      <c r="BN2559" s="1250"/>
      <c r="BO2559" s="1250"/>
      <c r="BP2559" s="1250"/>
      <c r="BQ2559" s="1250"/>
      <c r="BR2559" s="1250"/>
    </row>
    <row r="2560" spans="1:70" ht="12" customHeight="1">
      <c r="A2560" s="1249"/>
      <c r="B2560" s="1250"/>
      <c r="C2560" s="1250"/>
      <c r="D2560" s="1250"/>
      <c r="E2560" s="1250"/>
      <c r="F2560" s="1250"/>
      <c r="G2560" s="1250"/>
      <c r="H2560" s="1250"/>
      <c r="I2560" s="1250"/>
      <c r="J2560" s="1250"/>
      <c r="K2560" s="1250"/>
      <c r="L2560" s="1250"/>
      <c r="M2560" s="1250"/>
      <c r="N2560" s="1250"/>
      <c r="O2560" s="1250"/>
      <c r="P2560" s="1250"/>
      <c r="Q2560" s="1250"/>
      <c r="R2560" s="1250"/>
      <c r="S2560" s="1250"/>
      <c r="T2560" s="1250"/>
      <c r="U2560" s="1250"/>
      <c r="V2560" s="1250"/>
      <c r="W2560" s="1250"/>
      <c r="X2560" s="1250"/>
      <c r="Y2560" s="1250"/>
      <c r="Z2560" s="1250"/>
      <c r="AA2560" s="1250"/>
      <c r="AB2560" s="1250"/>
      <c r="AC2560" s="1250"/>
      <c r="AD2560" s="1250"/>
      <c r="AE2560" s="1250"/>
      <c r="AF2560" s="1250"/>
      <c r="AG2560" s="1250"/>
      <c r="AH2560" s="1250"/>
      <c r="AI2560" s="1250"/>
      <c r="AJ2560" s="1250"/>
      <c r="AK2560" s="1250"/>
      <c r="AL2560" s="1250"/>
      <c r="AM2560" s="1250"/>
      <c r="AN2560" s="1250"/>
      <c r="AO2560" s="1250"/>
      <c r="AP2560" s="1250"/>
      <c r="AQ2560" s="1250"/>
      <c r="AR2560" s="1250"/>
      <c r="AS2560" s="1250"/>
      <c r="AT2560" s="1250"/>
      <c r="AU2560" s="1250"/>
      <c r="AV2560" s="1250"/>
      <c r="AW2560" s="1250"/>
      <c r="AX2560" s="1250"/>
      <c r="AY2560" s="1250"/>
      <c r="AZ2560" s="1250"/>
      <c r="BA2560" s="1250"/>
      <c r="BB2560" s="1250"/>
      <c r="BC2560" s="1250"/>
      <c r="BD2560" s="1250"/>
      <c r="BE2560" s="1250"/>
      <c r="BF2560" s="1250"/>
      <c r="BG2560" s="1250"/>
      <c r="BH2560" s="1250"/>
      <c r="BI2560" s="1250"/>
      <c r="BJ2560" s="1250"/>
      <c r="BK2560" s="1250"/>
      <c r="BL2560" s="1250"/>
      <c r="BM2560" s="1250"/>
      <c r="BN2560" s="1250"/>
      <c r="BO2560" s="1250"/>
      <c r="BP2560" s="1250"/>
      <c r="BQ2560" s="1250"/>
      <c r="BR2560" s="1250"/>
    </row>
    <row r="2561" spans="1:70" ht="12" customHeight="1">
      <c r="A2561" s="1249"/>
      <c r="B2561" s="1250"/>
      <c r="C2561" s="1250"/>
      <c r="D2561" s="1250"/>
      <c r="E2561" s="1250"/>
      <c r="F2561" s="1250"/>
      <c r="G2561" s="1250"/>
      <c r="H2561" s="1250"/>
      <c r="I2561" s="1250"/>
      <c r="J2561" s="1250"/>
      <c r="K2561" s="1250"/>
      <c r="L2561" s="1250"/>
      <c r="M2561" s="1250"/>
      <c r="N2561" s="1250"/>
      <c r="O2561" s="1250"/>
      <c r="P2561" s="1250"/>
      <c r="Q2561" s="1250"/>
      <c r="R2561" s="1250"/>
      <c r="S2561" s="1250"/>
      <c r="T2561" s="1250"/>
      <c r="U2561" s="1250"/>
      <c r="V2561" s="1250"/>
      <c r="W2561" s="1250"/>
      <c r="X2561" s="1250"/>
      <c r="Y2561" s="1250"/>
      <c r="Z2561" s="1250"/>
      <c r="AA2561" s="1250"/>
      <c r="AB2561" s="1250"/>
      <c r="AC2561" s="1250"/>
      <c r="AD2561" s="1250"/>
      <c r="AE2561" s="1250"/>
      <c r="AF2561" s="1250"/>
      <c r="AG2561" s="1250"/>
      <c r="AH2561" s="1250"/>
      <c r="AI2561" s="1250"/>
      <c r="AJ2561" s="1250"/>
      <c r="AK2561" s="1250"/>
      <c r="AL2561" s="1250"/>
      <c r="AM2561" s="1250"/>
      <c r="AN2561" s="1250"/>
      <c r="AO2561" s="1250"/>
      <c r="AP2561" s="1250"/>
      <c r="AQ2561" s="1250"/>
      <c r="AR2561" s="1250"/>
      <c r="AS2561" s="1250"/>
      <c r="AT2561" s="1250"/>
      <c r="AU2561" s="1250"/>
      <c r="AV2561" s="1250"/>
      <c r="AW2561" s="1250"/>
      <c r="AX2561" s="1250"/>
      <c r="AY2561" s="1250"/>
      <c r="AZ2561" s="1250"/>
      <c r="BA2561" s="1250"/>
      <c r="BB2561" s="1250"/>
      <c r="BC2561" s="1250"/>
      <c r="BD2561" s="1250"/>
      <c r="BE2561" s="1250"/>
      <c r="BF2561" s="1250"/>
      <c r="BG2561" s="1250"/>
      <c r="BH2561" s="1250"/>
      <c r="BI2561" s="1250"/>
      <c r="BJ2561" s="1250"/>
      <c r="BK2561" s="1250"/>
      <c r="BL2561" s="1250"/>
      <c r="BM2561" s="1250"/>
      <c r="BN2561" s="1250"/>
      <c r="BO2561" s="1250"/>
      <c r="BP2561" s="1250"/>
      <c r="BQ2561" s="1250"/>
      <c r="BR2561" s="1250"/>
    </row>
    <row r="2562" spans="1:70" ht="12" customHeight="1">
      <c r="A2562" s="1249"/>
      <c r="B2562" s="1250"/>
      <c r="C2562" s="1250"/>
      <c r="D2562" s="1250"/>
      <c r="E2562" s="1250"/>
      <c r="F2562" s="1250"/>
      <c r="G2562" s="1250"/>
      <c r="H2562" s="1250"/>
      <c r="I2562" s="1250"/>
      <c r="J2562" s="1250"/>
      <c r="K2562" s="1250"/>
      <c r="L2562" s="1250"/>
      <c r="M2562" s="1250"/>
      <c r="N2562" s="1250"/>
      <c r="O2562" s="1250"/>
      <c r="P2562" s="1250"/>
      <c r="Q2562" s="1250"/>
      <c r="R2562" s="1250"/>
      <c r="S2562" s="1250"/>
      <c r="T2562" s="1250"/>
      <c r="U2562" s="1250"/>
      <c r="V2562" s="1250"/>
      <c r="W2562" s="1250"/>
      <c r="X2562" s="1250"/>
      <c r="Y2562" s="1250"/>
      <c r="Z2562" s="1250"/>
      <c r="AA2562" s="1250"/>
      <c r="AB2562" s="1250"/>
      <c r="AC2562" s="1250"/>
      <c r="AD2562" s="1250"/>
      <c r="AE2562" s="1250"/>
      <c r="AF2562" s="1250"/>
      <c r="AG2562" s="1250"/>
      <c r="AH2562" s="1250"/>
      <c r="AI2562" s="1250"/>
      <c r="AJ2562" s="1250"/>
      <c r="AK2562" s="1250"/>
      <c r="AL2562" s="1250"/>
      <c r="AM2562" s="1250"/>
      <c r="AN2562" s="1250"/>
      <c r="AO2562" s="1250"/>
      <c r="AP2562" s="1250"/>
      <c r="AQ2562" s="1250"/>
      <c r="AR2562" s="1250"/>
      <c r="AS2562" s="1250"/>
      <c r="AT2562" s="1250"/>
      <c r="AU2562" s="1250"/>
      <c r="AV2562" s="1250"/>
      <c r="AW2562" s="1250"/>
      <c r="AX2562" s="1250"/>
      <c r="AY2562" s="1250"/>
      <c r="AZ2562" s="1250"/>
      <c r="BA2562" s="1250"/>
      <c r="BB2562" s="1250"/>
      <c r="BC2562" s="1250"/>
      <c r="BD2562" s="1250"/>
      <c r="BE2562" s="1250"/>
      <c r="BF2562" s="1250"/>
      <c r="BG2562" s="1250"/>
      <c r="BH2562" s="1250"/>
      <c r="BI2562" s="1250"/>
      <c r="BJ2562" s="1250"/>
      <c r="BK2562" s="1250"/>
      <c r="BL2562" s="1250"/>
      <c r="BM2562" s="1250"/>
      <c r="BN2562" s="1250"/>
      <c r="BO2562" s="1250"/>
      <c r="BP2562" s="1250"/>
      <c r="BQ2562" s="1250"/>
      <c r="BR2562" s="1250"/>
    </row>
    <row r="2563" spans="1:70" ht="12" customHeight="1">
      <c r="A2563" s="1249"/>
      <c r="B2563" s="1250"/>
      <c r="C2563" s="1250"/>
      <c r="D2563" s="1250"/>
      <c r="E2563" s="1250"/>
      <c r="F2563" s="1250"/>
      <c r="G2563" s="1250"/>
      <c r="H2563" s="1250"/>
      <c r="I2563" s="1250"/>
      <c r="J2563" s="1250"/>
      <c r="K2563" s="1250"/>
      <c r="L2563" s="1250"/>
      <c r="M2563" s="1250"/>
      <c r="N2563" s="1250"/>
      <c r="O2563" s="1250"/>
      <c r="P2563" s="1250"/>
      <c r="Q2563" s="1250"/>
      <c r="R2563" s="1250"/>
      <c r="S2563" s="1250"/>
      <c r="T2563" s="1250"/>
      <c r="U2563" s="1250"/>
      <c r="V2563" s="1250"/>
      <c r="W2563" s="1250"/>
      <c r="X2563" s="1250"/>
      <c r="Y2563" s="1250"/>
      <c r="Z2563" s="1250"/>
      <c r="AA2563" s="1250"/>
      <c r="AB2563" s="1250"/>
      <c r="AC2563" s="1250"/>
      <c r="AD2563" s="1250"/>
      <c r="AE2563" s="1250"/>
      <c r="AF2563" s="1250"/>
      <c r="AG2563" s="1250"/>
      <c r="AH2563" s="1250"/>
      <c r="AI2563" s="1250"/>
      <c r="AJ2563" s="1250"/>
      <c r="AK2563" s="1250"/>
      <c r="AL2563" s="1250"/>
      <c r="AM2563" s="1250"/>
      <c r="AN2563" s="1250"/>
      <c r="AO2563" s="1250"/>
      <c r="AP2563" s="1250"/>
      <c r="AQ2563" s="1250"/>
      <c r="AR2563" s="1250"/>
      <c r="AS2563" s="1250"/>
      <c r="AT2563" s="1250"/>
      <c r="AU2563" s="1250"/>
      <c r="AV2563" s="1250"/>
      <c r="AW2563" s="1250"/>
      <c r="AX2563" s="1250"/>
      <c r="AY2563" s="1250"/>
      <c r="AZ2563" s="1250"/>
      <c r="BA2563" s="1250"/>
      <c r="BB2563" s="1250"/>
      <c r="BC2563" s="1250"/>
      <c r="BD2563" s="1250"/>
      <c r="BE2563" s="1250"/>
      <c r="BF2563" s="1250"/>
      <c r="BG2563" s="1250"/>
      <c r="BH2563" s="1250"/>
      <c r="BI2563" s="1250"/>
      <c r="BJ2563" s="1250"/>
      <c r="BK2563" s="1250"/>
      <c r="BL2563" s="1250"/>
      <c r="BM2563" s="1250"/>
      <c r="BN2563" s="1250"/>
      <c r="BO2563" s="1250"/>
      <c r="BP2563" s="1250"/>
      <c r="BQ2563" s="1250"/>
      <c r="BR2563" s="1250"/>
    </row>
    <row r="2564" spans="1:70" ht="12" customHeight="1">
      <c r="A2564" s="1249"/>
      <c r="B2564" s="1250"/>
      <c r="C2564" s="1250"/>
      <c r="D2564" s="1250"/>
      <c r="E2564" s="1250"/>
      <c r="F2564" s="1250"/>
      <c r="G2564" s="1250"/>
      <c r="H2564" s="1250"/>
      <c r="I2564" s="1250"/>
      <c r="J2564" s="1250"/>
      <c r="K2564" s="1250"/>
      <c r="L2564" s="1250"/>
      <c r="M2564" s="1250"/>
      <c r="N2564" s="1250"/>
      <c r="O2564" s="1250"/>
      <c r="P2564" s="1250"/>
      <c r="Q2564" s="1250"/>
      <c r="R2564" s="1250"/>
      <c r="S2564" s="1250"/>
      <c r="T2564" s="1250"/>
      <c r="U2564" s="1250"/>
      <c r="V2564" s="1250"/>
      <c r="W2564" s="1250"/>
      <c r="X2564" s="1250"/>
      <c r="Y2564" s="1250"/>
      <c r="Z2564" s="1250"/>
      <c r="AA2564" s="1250"/>
      <c r="AB2564" s="1250"/>
      <c r="AC2564" s="1250"/>
      <c r="AD2564" s="1250"/>
      <c r="AE2564" s="1250"/>
      <c r="AF2564" s="1250"/>
      <c r="AG2564" s="1250"/>
      <c r="AH2564" s="1250"/>
      <c r="AI2564" s="1250"/>
      <c r="AJ2564" s="1250"/>
      <c r="AK2564" s="1250"/>
      <c r="AL2564" s="1250"/>
      <c r="AM2564" s="1250"/>
      <c r="AN2564" s="1250"/>
      <c r="AO2564" s="1250"/>
      <c r="AP2564" s="1250"/>
      <c r="AQ2564" s="1250"/>
      <c r="AR2564" s="1250"/>
      <c r="AS2564" s="1250"/>
      <c r="AT2564" s="1250"/>
      <c r="AU2564" s="1250"/>
      <c r="AV2564" s="1250"/>
      <c r="AW2564" s="1250"/>
      <c r="AX2564" s="1250"/>
      <c r="AY2564" s="1250"/>
      <c r="AZ2564" s="1250"/>
      <c r="BA2564" s="1250"/>
      <c r="BB2564" s="1250"/>
      <c r="BC2564" s="1250"/>
      <c r="BD2564" s="1250"/>
      <c r="BE2564" s="1250"/>
      <c r="BF2564" s="1250"/>
      <c r="BG2564" s="1250"/>
      <c r="BH2564" s="1250"/>
      <c r="BI2564" s="1250"/>
      <c r="BJ2564" s="1250"/>
      <c r="BK2564" s="1250"/>
      <c r="BL2564" s="1250"/>
      <c r="BM2564" s="1250"/>
      <c r="BN2564" s="1250"/>
      <c r="BO2564" s="1250"/>
      <c r="BP2564" s="1250"/>
      <c r="BQ2564" s="1250"/>
      <c r="BR2564" s="1250"/>
    </row>
    <row r="2565" spans="1:70" ht="12" customHeight="1">
      <c r="A2565" s="1249"/>
      <c r="B2565" s="1250"/>
      <c r="C2565" s="1250"/>
      <c r="D2565" s="1250"/>
      <c r="E2565" s="1250"/>
      <c r="F2565" s="1250"/>
      <c r="G2565" s="1250"/>
      <c r="H2565" s="1250"/>
      <c r="I2565" s="1250"/>
      <c r="J2565" s="1250"/>
      <c r="K2565" s="1250"/>
      <c r="L2565" s="1250"/>
      <c r="M2565" s="1250"/>
      <c r="N2565" s="1250"/>
      <c r="O2565" s="1250"/>
      <c r="P2565" s="1250"/>
      <c r="Q2565" s="1250"/>
      <c r="R2565" s="1250"/>
      <c r="S2565" s="1250"/>
      <c r="T2565" s="1250"/>
      <c r="U2565" s="1250"/>
      <c r="V2565" s="1250"/>
      <c r="W2565" s="1250"/>
      <c r="X2565" s="1250"/>
      <c r="Y2565" s="1250"/>
      <c r="Z2565" s="1250"/>
      <c r="AA2565" s="1250"/>
      <c r="AB2565" s="1250"/>
      <c r="AC2565" s="1250"/>
      <c r="AD2565" s="1250"/>
      <c r="AE2565" s="1250"/>
      <c r="AF2565" s="1250"/>
      <c r="AG2565" s="1250"/>
      <c r="AH2565" s="1250"/>
      <c r="AI2565" s="1250"/>
      <c r="AJ2565" s="1250"/>
      <c r="AK2565" s="1250"/>
      <c r="AL2565" s="1250"/>
      <c r="AM2565" s="1250"/>
      <c r="AN2565" s="1250"/>
      <c r="AO2565" s="1250"/>
      <c r="AP2565" s="1250"/>
      <c r="AQ2565" s="1250"/>
      <c r="AR2565" s="1250"/>
      <c r="AS2565" s="1250"/>
      <c r="AT2565" s="1250"/>
      <c r="AU2565" s="1250"/>
      <c r="AV2565" s="1250"/>
      <c r="AW2565" s="1250"/>
      <c r="AX2565" s="1250"/>
      <c r="AY2565" s="1250"/>
      <c r="AZ2565" s="1250"/>
      <c r="BA2565" s="1250"/>
      <c r="BB2565" s="1250"/>
      <c r="BC2565" s="1250"/>
      <c r="BD2565" s="1250"/>
      <c r="BE2565" s="1250"/>
      <c r="BF2565" s="1250"/>
      <c r="BG2565" s="1250"/>
      <c r="BH2565" s="1250"/>
      <c r="BI2565" s="1250"/>
      <c r="BJ2565" s="1250"/>
      <c r="BK2565" s="1250"/>
      <c r="BL2565" s="1250"/>
      <c r="BM2565" s="1250"/>
      <c r="BN2565" s="1250"/>
      <c r="BO2565" s="1250"/>
      <c r="BP2565" s="1250"/>
      <c r="BQ2565" s="1250"/>
      <c r="BR2565" s="1250"/>
    </row>
    <row r="2566" spans="1:70" ht="12" customHeight="1">
      <c r="A2566" s="1249"/>
      <c r="B2566" s="1250"/>
      <c r="C2566" s="1250"/>
      <c r="D2566" s="1250"/>
      <c r="E2566" s="1250"/>
      <c r="F2566" s="1250"/>
      <c r="G2566" s="1250"/>
      <c r="H2566" s="1250"/>
      <c r="I2566" s="1250"/>
      <c r="J2566" s="1250"/>
      <c r="K2566" s="1250"/>
      <c r="L2566" s="1250"/>
      <c r="M2566" s="1250"/>
      <c r="N2566" s="1250"/>
      <c r="O2566" s="1250"/>
      <c r="P2566" s="1250"/>
      <c r="Q2566" s="1250"/>
      <c r="R2566" s="1250"/>
      <c r="S2566" s="1250"/>
      <c r="T2566" s="1250"/>
      <c r="U2566" s="1250"/>
      <c r="V2566" s="1250"/>
      <c r="W2566" s="1250"/>
      <c r="X2566" s="1250"/>
      <c r="Y2566" s="1250"/>
      <c r="Z2566" s="1250"/>
      <c r="AA2566" s="1250"/>
      <c r="AB2566" s="1250"/>
      <c r="AC2566" s="1250"/>
      <c r="AD2566" s="1250"/>
      <c r="AE2566" s="1250"/>
      <c r="AF2566" s="1250"/>
      <c r="AG2566" s="1250"/>
      <c r="AH2566" s="1250"/>
      <c r="AI2566" s="1250"/>
      <c r="AJ2566" s="1250"/>
      <c r="AK2566" s="1250"/>
      <c r="AL2566" s="1250"/>
      <c r="AM2566" s="1250"/>
      <c r="AN2566" s="1250"/>
      <c r="AO2566" s="1250"/>
      <c r="AP2566" s="1250"/>
      <c r="AQ2566" s="1250"/>
      <c r="AR2566" s="1250"/>
      <c r="AS2566" s="1250"/>
      <c r="AT2566" s="1250"/>
      <c r="AU2566" s="1250"/>
      <c r="AV2566" s="1250"/>
      <c r="AW2566" s="1250"/>
      <c r="AX2566" s="1250"/>
      <c r="AY2566" s="1250"/>
      <c r="AZ2566" s="1250"/>
      <c r="BA2566" s="1250"/>
      <c r="BB2566" s="1250"/>
      <c r="BC2566" s="1250"/>
      <c r="BD2566" s="1250"/>
      <c r="BE2566" s="1250"/>
      <c r="BF2566" s="1250"/>
      <c r="BG2566" s="1250"/>
      <c r="BH2566" s="1250"/>
      <c r="BI2566" s="1250"/>
      <c r="BJ2566" s="1250"/>
      <c r="BK2566" s="1250"/>
      <c r="BL2566" s="1250"/>
      <c r="BM2566" s="1250"/>
      <c r="BN2566" s="1250"/>
      <c r="BO2566" s="1250"/>
      <c r="BP2566" s="1250"/>
      <c r="BQ2566" s="1250"/>
      <c r="BR2566" s="1250"/>
    </row>
    <row r="2567" spans="1:70" ht="12" customHeight="1">
      <c r="A2567" s="1249"/>
      <c r="B2567" s="1250"/>
      <c r="C2567" s="1250"/>
      <c r="D2567" s="1250"/>
      <c r="E2567" s="1250"/>
      <c r="F2567" s="1250"/>
      <c r="G2567" s="1250"/>
      <c r="H2567" s="1250"/>
      <c r="I2567" s="1250"/>
      <c r="J2567" s="1250"/>
      <c r="K2567" s="1250"/>
      <c r="L2567" s="1250"/>
      <c r="M2567" s="1250"/>
      <c r="N2567" s="1250"/>
      <c r="O2567" s="1250"/>
      <c r="P2567" s="1250"/>
      <c r="Q2567" s="1250"/>
      <c r="R2567" s="1250"/>
      <c r="S2567" s="1250"/>
      <c r="T2567" s="1250"/>
      <c r="U2567" s="1250"/>
      <c r="V2567" s="1250"/>
      <c r="W2567" s="1250"/>
      <c r="X2567" s="1250"/>
      <c r="Y2567" s="1250"/>
      <c r="Z2567" s="1250"/>
      <c r="AA2567" s="1250"/>
      <c r="AB2567" s="1250"/>
      <c r="AC2567" s="1250"/>
      <c r="AD2567" s="1250"/>
      <c r="AE2567" s="1250"/>
      <c r="AF2567" s="1250"/>
      <c r="AG2567" s="1250"/>
      <c r="AH2567" s="1250"/>
      <c r="AI2567" s="1250"/>
      <c r="AJ2567" s="1250"/>
      <c r="AK2567" s="1250"/>
      <c r="AL2567" s="1250"/>
      <c r="AM2567" s="1250"/>
      <c r="AN2567" s="1250"/>
      <c r="AO2567" s="1250"/>
      <c r="AP2567" s="1250"/>
      <c r="AQ2567" s="1250"/>
      <c r="AR2567" s="1250"/>
      <c r="AS2567" s="1250"/>
      <c r="AT2567" s="1250"/>
      <c r="AU2567" s="1250"/>
      <c r="AV2567" s="1250"/>
      <c r="AW2567" s="1250"/>
      <c r="AX2567" s="1250"/>
      <c r="AY2567" s="1250"/>
      <c r="AZ2567" s="1250"/>
      <c r="BA2567" s="1250"/>
      <c r="BB2567" s="1250"/>
      <c r="BC2567" s="1250"/>
      <c r="BD2567" s="1250"/>
      <c r="BE2567" s="1250"/>
      <c r="BF2567" s="1250"/>
      <c r="BG2567" s="1250"/>
      <c r="BH2567" s="1250"/>
      <c r="BI2567" s="1250"/>
      <c r="BJ2567" s="1250"/>
      <c r="BK2567" s="1250"/>
      <c r="BL2567" s="1250"/>
      <c r="BM2567" s="1250"/>
      <c r="BN2567" s="1250"/>
      <c r="BO2567" s="1250"/>
      <c r="BP2567" s="1250"/>
      <c r="BQ2567" s="1250"/>
      <c r="BR2567" s="1250"/>
    </row>
    <row r="2568" spans="1:70" ht="12" customHeight="1">
      <c r="A2568" s="1249"/>
      <c r="B2568" s="1250"/>
      <c r="C2568" s="1250"/>
      <c r="D2568" s="1250"/>
      <c r="E2568" s="1250"/>
      <c r="F2568" s="1250"/>
      <c r="G2568" s="1250"/>
      <c r="H2568" s="1250"/>
      <c r="I2568" s="1250"/>
      <c r="J2568" s="1250"/>
      <c r="K2568" s="1250"/>
      <c r="L2568" s="1250"/>
      <c r="M2568" s="1250"/>
      <c r="N2568" s="1250"/>
      <c r="O2568" s="1250"/>
      <c r="P2568" s="1250"/>
      <c r="Q2568" s="1250"/>
      <c r="R2568" s="1250"/>
      <c r="S2568" s="1250"/>
      <c r="T2568" s="1250"/>
      <c r="U2568" s="1250"/>
      <c r="V2568" s="1250"/>
      <c r="W2568" s="1250"/>
      <c r="X2568" s="1250"/>
      <c r="Y2568" s="1250"/>
      <c r="Z2568" s="1250"/>
      <c r="AA2568" s="1250"/>
      <c r="AB2568" s="1250"/>
      <c r="AC2568" s="1250"/>
      <c r="AD2568" s="1250"/>
      <c r="AE2568" s="1250"/>
      <c r="AF2568" s="1250"/>
      <c r="AG2568" s="1250"/>
      <c r="AH2568" s="1250"/>
      <c r="AI2568" s="1250"/>
      <c r="AJ2568" s="1250"/>
      <c r="AK2568" s="1250"/>
      <c r="AL2568" s="1250"/>
      <c r="AM2568" s="1250"/>
      <c r="AN2568" s="1250"/>
      <c r="AO2568" s="1250"/>
      <c r="AP2568" s="1250"/>
      <c r="AQ2568" s="1250"/>
      <c r="AR2568" s="1250"/>
      <c r="AS2568" s="1250"/>
      <c r="AT2568" s="1250"/>
      <c r="AU2568" s="1250"/>
      <c r="AV2568" s="1250"/>
      <c r="AW2568" s="1250"/>
      <c r="AX2568" s="1250"/>
      <c r="AY2568" s="1250"/>
      <c r="AZ2568" s="1250"/>
      <c r="BA2568" s="1250"/>
      <c r="BB2568" s="1250"/>
      <c r="BC2568" s="1250"/>
      <c r="BD2568" s="1250"/>
      <c r="BE2568" s="1250"/>
      <c r="BF2568" s="1250"/>
      <c r="BG2568" s="1250"/>
      <c r="BH2568" s="1250"/>
      <c r="BI2568" s="1250"/>
      <c r="BJ2568" s="1250"/>
      <c r="BK2568" s="1250"/>
      <c r="BL2568" s="1250"/>
      <c r="BM2568" s="1250"/>
      <c r="BN2568" s="1250"/>
      <c r="BO2568" s="1250"/>
      <c r="BP2568" s="1250"/>
      <c r="BQ2568" s="1250"/>
      <c r="BR2568" s="1250"/>
    </row>
    <row r="2569" spans="1:70" ht="12" customHeight="1">
      <c r="A2569" s="1249"/>
      <c r="B2569" s="1250"/>
      <c r="C2569" s="1250"/>
      <c r="D2569" s="1250"/>
      <c r="E2569" s="1250"/>
      <c r="F2569" s="1250"/>
      <c r="G2569" s="1250"/>
      <c r="H2569" s="1250"/>
      <c r="I2569" s="1250"/>
      <c r="J2569" s="1250"/>
      <c r="K2569" s="1250"/>
      <c r="L2569" s="1250"/>
      <c r="M2569" s="1250"/>
      <c r="N2569" s="1250"/>
      <c r="O2569" s="1250"/>
      <c r="P2569" s="1250"/>
      <c r="Q2569" s="1250"/>
      <c r="R2569" s="1250"/>
      <c r="S2569" s="1250"/>
      <c r="T2569" s="1250"/>
      <c r="U2569" s="1250"/>
      <c r="V2569" s="1250"/>
      <c r="W2569" s="1250"/>
      <c r="X2569" s="1250"/>
      <c r="Y2569" s="1250"/>
      <c r="Z2569" s="1250"/>
      <c r="AA2569" s="1250"/>
      <c r="AB2569" s="1250"/>
      <c r="AC2569" s="1250"/>
      <c r="AD2569" s="1250"/>
      <c r="AE2569" s="1250"/>
      <c r="AF2569" s="1250"/>
      <c r="AG2569" s="1250"/>
      <c r="AH2569" s="1250"/>
      <c r="AI2569" s="1250"/>
      <c r="AJ2569" s="1250"/>
      <c r="AK2569" s="1250"/>
      <c r="AL2569" s="1250"/>
      <c r="AM2569" s="1250"/>
      <c r="AN2569" s="1250"/>
      <c r="AO2569" s="1250"/>
      <c r="AP2569" s="1250"/>
      <c r="AQ2569" s="1250"/>
      <c r="AR2569" s="1250"/>
      <c r="AS2569" s="1250"/>
      <c r="AT2569" s="1250"/>
      <c r="AU2569" s="1250"/>
      <c r="AV2569" s="1250"/>
      <c r="AW2569" s="1250"/>
      <c r="AX2569" s="1250"/>
      <c r="AY2569" s="1250"/>
      <c r="AZ2569" s="1250"/>
      <c r="BA2569" s="1250"/>
      <c r="BB2569" s="1250"/>
      <c r="BC2569" s="1250"/>
      <c r="BD2569" s="1250"/>
      <c r="BE2569" s="1250"/>
      <c r="BF2569" s="1250"/>
      <c r="BG2569" s="1250"/>
      <c r="BH2569" s="1250"/>
      <c r="BI2569" s="1250"/>
      <c r="BJ2569" s="1250"/>
      <c r="BK2569" s="1250"/>
      <c r="BL2569" s="1250"/>
      <c r="BM2569" s="1250"/>
      <c r="BN2569" s="1250"/>
      <c r="BO2569" s="1250"/>
      <c r="BP2569" s="1250"/>
      <c r="BQ2569" s="1250"/>
      <c r="BR2569" s="1250"/>
    </row>
    <row r="2570" spans="1:70" ht="12" customHeight="1">
      <c r="A2570" s="1249"/>
      <c r="B2570" s="1250"/>
      <c r="C2570" s="1250"/>
      <c r="D2570" s="1250"/>
      <c r="E2570" s="1250"/>
      <c r="F2570" s="1250"/>
      <c r="G2570" s="1250"/>
      <c r="H2570" s="1250"/>
      <c r="I2570" s="1250"/>
      <c r="J2570" s="1250"/>
      <c r="K2570" s="1250"/>
      <c r="L2570" s="1250"/>
      <c r="M2570" s="1250"/>
      <c r="N2570" s="1250"/>
      <c r="O2570" s="1250"/>
      <c r="P2570" s="1250"/>
      <c r="Q2570" s="1250"/>
      <c r="R2570" s="1250"/>
      <c r="S2570" s="1250"/>
      <c r="T2570" s="1250"/>
      <c r="U2570" s="1250"/>
      <c r="V2570" s="1250"/>
      <c r="W2570" s="1250"/>
      <c r="X2570" s="1250"/>
      <c r="Y2570" s="1250"/>
      <c r="Z2570" s="1250"/>
      <c r="AA2570" s="1250"/>
      <c r="AB2570" s="1250"/>
      <c r="AC2570" s="1250"/>
      <c r="AD2570" s="1250"/>
      <c r="AE2570" s="1250"/>
      <c r="AF2570" s="1250"/>
      <c r="AG2570" s="1250"/>
      <c r="AH2570" s="1250"/>
      <c r="AI2570" s="1250"/>
      <c r="AJ2570" s="1250"/>
      <c r="AK2570" s="1250"/>
      <c r="AL2570" s="1250"/>
      <c r="AM2570" s="1250"/>
      <c r="AN2570" s="1250"/>
      <c r="AO2570" s="1250"/>
      <c r="AP2570" s="1250"/>
      <c r="AQ2570" s="1250"/>
      <c r="AR2570" s="1250"/>
      <c r="AS2570" s="1250"/>
      <c r="AT2570" s="1250"/>
      <c r="AU2570" s="1250"/>
      <c r="AV2570" s="1250"/>
      <c r="AW2570" s="1250"/>
      <c r="AX2570" s="1250"/>
      <c r="AY2570" s="1250"/>
      <c r="AZ2570" s="1250"/>
      <c r="BA2570" s="1250"/>
      <c r="BB2570" s="1250"/>
      <c r="BC2570" s="1250"/>
      <c r="BD2570" s="1250"/>
      <c r="BE2570" s="1250"/>
      <c r="BF2570" s="1250"/>
      <c r="BG2570" s="1250"/>
      <c r="BH2570" s="1250"/>
      <c r="BI2570" s="1250"/>
      <c r="BJ2570" s="1250"/>
      <c r="BK2570" s="1250"/>
      <c r="BL2570" s="1250"/>
      <c r="BM2570" s="1250"/>
      <c r="BN2570" s="1250"/>
      <c r="BO2570" s="1250"/>
      <c r="BP2570" s="1250"/>
      <c r="BQ2570" s="1250"/>
      <c r="BR2570" s="1250"/>
    </row>
    <row r="2571" spans="1:70" ht="12" customHeight="1">
      <c r="A2571" s="1249"/>
      <c r="B2571" s="1250"/>
      <c r="C2571" s="1250"/>
      <c r="D2571" s="1250"/>
      <c r="E2571" s="1250"/>
      <c r="F2571" s="1250"/>
      <c r="G2571" s="1250"/>
      <c r="H2571" s="1250"/>
      <c r="I2571" s="1250"/>
      <c r="J2571" s="1250"/>
      <c r="K2571" s="1250"/>
      <c r="L2571" s="1250"/>
      <c r="M2571" s="1250"/>
      <c r="N2571" s="1250"/>
      <c r="O2571" s="1250"/>
      <c r="P2571" s="1250"/>
      <c r="Q2571" s="1250"/>
      <c r="R2571" s="1250"/>
      <c r="S2571" s="1250"/>
      <c r="T2571" s="1250"/>
      <c r="U2571" s="1250"/>
      <c r="V2571" s="1250"/>
      <c r="W2571" s="1250"/>
      <c r="X2571" s="1250"/>
      <c r="Y2571" s="1250"/>
      <c r="Z2571" s="1250"/>
      <c r="AA2571" s="1250"/>
      <c r="AB2571" s="1250"/>
      <c r="AC2571" s="1250"/>
      <c r="AD2571" s="1250"/>
      <c r="AE2571" s="1250"/>
      <c r="AF2571" s="1250"/>
      <c r="AG2571" s="1250"/>
      <c r="AH2571" s="1250"/>
      <c r="AI2571" s="1250"/>
      <c r="AJ2571" s="1250"/>
      <c r="AK2571" s="1250"/>
      <c r="AL2571" s="1250"/>
      <c r="AM2571" s="1250"/>
      <c r="AN2571" s="1250"/>
      <c r="AO2571" s="1250"/>
      <c r="AP2571" s="1250"/>
      <c r="AQ2571" s="1250"/>
      <c r="AR2571" s="1250"/>
      <c r="AS2571" s="1250"/>
      <c r="AT2571" s="1250"/>
      <c r="AU2571" s="1250"/>
      <c r="AV2571" s="1250"/>
      <c r="AW2571" s="1250"/>
      <c r="AX2571" s="1250"/>
      <c r="AY2571" s="1250"/>
      <c r="AZ2571" s="1250"/>
      <c r="BA2571" s="1250"/>
      <c r="BB2571" s="1250"/>
      <c r="BC2571" s="1250"/>
      <c r="BD2571" s="1250"/>
      <c r="BE2571" s="1250"/>
      <c r="BF2571" s="1250"/>
      <c r="BG2571" s="1250"/>
      <c r="BH2571" s="1250"/>
      <c r="BI2571" s="1250"/>
      <c r="BJ2571" s="1250"/>
      <c r="BK2571" s="1250"/>
      <c r="BL2571" s="1250"/>
      <c r="BM2571" s="1250"/>
      <c r="BN2571" s="1250"/>
      <c r="BO2571" s="1250"/>
      <c r="BP2571" s="1250"/>
      <c r="BQ2571" s="1250"/>
      <c r="BR2571" s="1250"/>
    </row>
    <row r="2572" spans="1:70" ht="12" customHeight="1">
      <c r="A2572" s="1249"/>
      <c r="B2572" s="1250"/>
      <c r="C2572" s="1250"/>
      <c r="D2572" s="1250"/>
      <c r="E2572" s="1250"/>
      <c r="F2572" s="1250"/>
      <c r="G2572" s="1250"/>
      <c r="H2572" s="1250"/>
      <c r="I2572" s="1250"/>
      <c r="J2572" s="1250"/>
      <c r="K2572" s="1250"/>
      <c r="L2572" s="1250"/>
      <c r="M2572" s="1250"/>
      <c r="N2572" s="1250"/>
      <c r="O2572" s="1250"/>
      <c r="P2572" s="1250"/>
      <c r="Q2572" s="1250"/>
      <c r="R2572" s="1250"/>
      <c r="S2572" s="1250"/>
      <c r="T2572" s="1250"/>
      <c r="U2572" s="1250"/>
      <c r="V2572" s="1250"/>
      <c r="W2572" s="1250"/>
      <c r="X2572" s="1250"/>
      <c r="Y2572" s="1250"/>
      <c r="Z2572" s="1250"/>
      <c r="AA2572" s="1250"/>
      <c r="AB2572" s="1250"/>
      <c r="AC2572" s="1250"/>
      <c r="AD2572" s="1250"/>
      <c r="AE2572" s="1250"/>
      <c r="AF2572" s="1250"/>
      <c r="AG2572" s="1250"/>
      <c r="AH2572" s="1250"/>
      <c r="AI2572" s="1250"/>
      <c r="AJ2572" s="1250"/>
      <c r="AK2572" s="1250"/>
      <c r="AL2572" s="1250"/>
      <c r="AM2572" s="1250"/>
      <c r="AN2572" s="1250"/>
      <c r="AO2572" s="1250"/>
      <c r="AP2572" s="1250"/>
      <c r="AQ2572" s="1250"/>
      <c r="AR2572" s="1250"/>
      <c r="AS2572" s="1250"/>
      <c r="AT2572" s="1250"/>
      <c r="AU2572" s="1250"/>
      <c r="AV2572" s="1250"/>
      <c r="AW2572" s="1250"/>
      <c r="AX2572" s="1250"/>
      <c r="AY2572" s="1250"/>
      <c r="AZ2572" s="1250"/>
      <c r="BA2572" s="1250"/>
      <c r="BB2572" s="1250"/>
      <c r="BC2572" s="1250"/>
      <c r="BD2572" s="1250"/>
      <c r="BE2572" s="1250"/>
      <c r="BF2572" s="1250"/>
      <c r="BG2572" s="1250"/>
      <c r="BH2572" s="1250"/>
      <c r="BI2572" s="1250"/>
      <c r="BJ2572" s="1250"/>
      <c r="BK2572" s="1250"/>
      <c r="BL2572" s="1250"/>
      <c r="BM2572" s="1250"/>
      <c r="BN2572" s="1250"/>
      <c r="BO2572" s="1250"/>
      <c r="BP2572" s="1250"/>
      <c r="BQ2572" s="1250"/>
      <c r="BR2572" s="1250"/>
    </row>
    <row r="2573" spans="1:70" ht="12" customHeight="1">
      <c r="A2573" s="1249"/>
      <c r="B2573" s="1250"/>
      <c r="C2573" s="1250"/>
      <c r="D2573" s="1250"/>
      <c r="E2573" s="1250"/>
      <c r="F2573" s="1250"/>
      <c r="G2573" s="1250"/>
      <c r="H2573" s="1250"/>
      <c r="I2573" s="1250"/>
      <c r="J2573" s="1250"/>
      <c r="K2573" s="1250"/>
      <c r="L2573" s="1250"/>
      <c r="M2573" s="1250"/>
      <c r="N2573" s="1250"/>
      <c r="O2573" s="1250"/>
      <c r="P2573" s="1250"/>
      <c r="Q2573" s="1250"/>
      <c r="R2573" s="1250"/>
      <c r="S2573" s="1250"/>
      <c r="T2573" s="1250"/>
      <c r="U2573" s="1250"/>
      <c r="V2573" s="1250"/>
      <c r="W2573" s="1250"/>
      <c r="X2573" s="1250"/>
      <c r="Y2573" s="1250"/>
      <c r="Z2573" s="1250"/>
      <c r="AA2573" s="1250"/>
      <c r="AB2573" s="1250"/>
      <c r="AC2573" s="1250"/>
      <c r="AD2573" s="1250"/>
      <c r="AE2573" s="1250"/>
      <c r="AF2573" s="1250"/>
      <c r="AG2573" s="1250"/>
      <c r="AH2573" s="1250"/>
      <c r="AI2573" s="1250"/>
      <c r="AJ2573" s="1250"/>
      <c r="AK2573" s="1250"/>
      <c r="AL2573" s="1250"/>
      <c r="AM2573" s="1250"/>
      <c r="AN2573" s="1250"/>
      <c r="AO2573" s="1250"/>
      <c r="AP2573" s="1250"/>
      <c r="AQ2573" s="1250"/>
      <c r="AR2573" s="1250"/>
      <c r="AS2573" s="1250"/>
      <c r="AT2573" s="1250"/>
      <c r="AU2573" s="1250"/>
      <c r="AV2573" s="1250"/>
      <c r="AW2573" s="1250"/>
      <c r="AX2573" s="1250"/>
      <c r="AY2573" s="1250"/>
      <c r="AZ2573" s="1250"/>
      <c r="BA2573" s="1250"/>
      <c r="BB2573" s="1250"/>
      <c r="BC2573" s="1250"/>
      <c r="BD2573" s="1250"/>
      <c r="BE2573" s="1250"/>
      <c r="BF2573" s="1250"/>
      <c r="BG2573" s="1250"/>
      <c r="BH2573" s="1250"/>
      <c r="BI2573" s="1250"/>
      <c r="BJ2573" s="1250"/>
      <c r="BK2573" s="1250"/>
      <c r="BL2573" s="1250"/>
      <c r="BM2573" s="1250"/>
      <c r="BN2573" s="1250"/>
      <c r="BO2573" s="1250"/>
      <c r="BP2573" s="1250"/>
      <c r="BQ2573" s="1250"/>
      <c r="BR2573" s="1250"/>
    </row>
    <row r="2574" spans="1:70" ht="12" customHeight="1">
      <c r="A2574" s="1249"/>
      <c r="B2574" s="1250"/>
      <c r="C2574" s="1250"/>
      <c r="D2574" s="1250"/>
      <c r="E2574" s="1250"/>
      <c r="F2574" s="1250"/>
      <c r="G2574" s="1250"/>
      <c r="H2574" s="1250"/>
      <c r="I2574" s="1250"/>
      <c r="J2574" s="1250"/>
      <c r="K2574" s="1250"/>
      <c r="L2574" s="1250"/>
      <c r="M2574" s="1250"/>
      <c r="N2574" s="1250"/>
      <c r="O2574" s="1250"/>
      <c r="P2574" s="1250"/>
      <c r="Q2574" s="1250"/>
      <c r="R2574" s="1250"/>
      <c r="S2574" s="1250"/>
      <c r="T2574" s="1250"/>
      <c r="U2574" s="1250"/>
      <c r="V2574" s="1250"/>
      <c r="W2574" s="1250"/>
      <c r="X2574" s="1250"/>
      <c r="Y2574" s="1250"/>
      <c r="Z2574" s="1250"/>
      <c r="AA2574" s="1250"/>
      <c r="AB2574" s="1250"/>
      <c r="AC2574" s="1250"/>
      <c r="AD2574" s="1250"/>
      <c r="AE2574" s="1250"/>
      <c r="AF2574" s="1250"/>
      <c r="AG2574" s="1250"/>
      <c r="AH2574" s="1250"/>
      <c r="AI2574" s="1250"/>
      <c r="AJ2574" s="1250"/>
      <c r="AK2574" s="1250"/>
      <c r="AL2574" s="1250"/>
      <c r="AM2574" s="1250"/>
      <c r="AN2574" s="1250"/>
      <c r="AO2574" s="1250"/>
      <c r="AP2574" s="1250"/>
      <c r="AQ2574" s="1250"/>
      <c r="AR2574" s="1250"/>
      <c r="AS2574" s="1250"/>
      <c r="AT2574" s="1250"/>
      <c r="AU2574" s="1250"/>
      <c r="AV2574" s="1250"/>
      <c r="AW2574" s="1250"/>
      <c r="AX2574" s="1250"/>
      <c r="AY2574" s="1250"/>
      <c r="AZ2574" s="1250"/>
      <c r="BA2574" s="1250"/>
      <c r="BB2574" s="1250"/>
      <c r="BC2574" s="1250"/>
      <c r="BD2574" s="1250"/>
      <c r="BE2574" s="1250"/>
      <c r="BF2574" s="1250"/>
      <c r="BG2574" s="1250"/>
      <c r="BH2574" s="1250"/>
      <c r="BI2574" s="1250"/>
      <c r="BJ2574" s="1250"/>
      <c r="BK2574" s="1250"/>
      <c r="BL2574" s="1250"/>
      <c r="BM2574" s="1250"/>
      <c r="BN2574" s="1250"/>
      <c r="BO2574" s="1250"/>
      <c r="BP2574" s="1250"/>
      <c r="BQ2574" s="1250"/>
      <c r="BR2574" s="1250"/>
    </row>
    <row r="2575" spans="1:70" ht="12" customHeight="1">
      <c r="A2575" s="1249"/>
      <c r="B2575" s="1250"/>
      <c r="C2575" s="1250"/>
      <c r="D2575" s="1250"/>
      <c r="E2575" s="1250"/>
      <c r="F2575" s="1250"/>
      <c r="G2575" s="1250"/>
      <c r="H2575" s="1250"/>
      <c r="I2575" s="1250"/>
      <c r="J2575" s="1250"/>
      <c r="K2575" s="1250"/>
      <c r="L2575" s="1250"/>
      <c r="M2575" s="1250"/>
      <c r="N2575" s="1250"/>
      <c r="O2575" s="1250"/>
      <c r="P2575" s="1250"/>
      <c r="Q2575" s="1250"/>
      <c r="R2575" s="1250"/>
      <c r="S2575" s="1250"/>
      <c r="T2575" s="1250"/>
      <c r="U2575" s="1250"/>
      <c r="V2575" s="1250"/>
      <c r="W2575" s="1250"/>
      <c r="X2575" s="1250"/>
      <c r="Y2575" s="1250"/>
      <c r="Z2575" s="1250"/>
      <c r="AA2575" s="1250"/>
      <c r="AB2575" s="1250"/>
      <c r="AC2575" s="1250"/>
      <c r="AD2575" s="1250"/>
      <c r="AE2575" s="1250"/>
      <c r="AF2575" s="1250"/>
      <c r="AG2575" s="1250"/>
      <c r="AH2575" s="1250"/>
      <c r="AI2575" s="1250"/>
      <c r="AJ2575" s="1250"/>
      <c r="AK2575" s="1250"/>
      <c r="AL2575" s="1250"/>
      <c r="AM2575" s="1250"/>
      <c r="AN2575" s="1250"/>
      <c r="AO2575" s="1250"/>
      <c r="AP2575" s="1250"/>
      <c r="AQ2575" s="1250"/>
      <c r="AR2575" s="1250"/>
      <c r="AS2575" s="1250"/>
      <c r="AT2575" s="1250"/>
      <c r="AU2575" s="1250"/>
      <c r="AV2575" s="1250"/>
      <c r="AW2575" s="1250"/>
      <c r="AX2575" s="1250"/>
      <c r="AY2575" s="1250"/>
      <c r="AZ2575" s="1250"/>
      <c r="BA2575" s="1250"/>
      <c r="BB2575" s="1250"/>
      <c r="BC2575" s="1250"/>
      <c r="BD2575" s="1250"/>
      <c r="BE2575" s="1250"/>
      <c r="BF2575" s="1250"/>
      <c r="BG2575" s="1250"/>
      <c r="BH2575" s="1250"/>
      <c r="BI2575" s="1250"/>
      <c r="BJ2575" s="1250"/>
      <c r="BK2575" s="1250"/>
      <c r="BL2575" s="1250"/>
      <c r="BM2575" s="1250"/>
      <c r="BN2575" s="1250"/>
      <c r="BO2575" s="1250"/>
      <c r="BP2575" s="1250"/>
      <c r="BQ2575" s="1250"/>
      <c r="BR2575" s="1250"/>
    </row>
    <row r="2576" spans="1:70" ht="12" customHeight="1">
      <c r="A2576" s="1249"/>
      <c r="B2576" s="1250"/>
      <c r="C2576" s="1250"/>
      <c r="D2576" s="1250"/>
      <c r="E2576" s="1250"/>
      <c r="F2576" s="1250"/>
      <c r="G2576" s="1250"/>
      <c r="H2576" s="1250"/>
      <c r="I2576" s="1250"/>
      <c r="J2576" s="1250"/>
      <c r="K2576" s="1250"/>
      <c r="L2576" s="1250"/>
      <c r="M2576" s="1250"/>
      <c r="N2576" s="1250"/>
      <c r="O2576" s="1250"/>
      <c r="P2576" s="1250"/>
      <c r="Q2576" s="1250"/>
      <c r="R2576" s="1250"/>
      <c r="S2576" s="1250"/>
      <c r="T2576" s="1250"/>
      <c r="U2576" s="1250"/>
      <c r="V2576" s="1250"/>
      <c r="W2576" s="1250"/>
      <c r="X2576" s="1250"/>
      <c r="Y2576" s="1250"/>
      <c r="Z2576" s="1250"/>
      <c r="AA2576" s="1250"/>
      <c r="AB2576" s="1250"/>
      <c r="AC2576" s="1250"/>
      <c r="AD2576" s="1250"/>
      <c r="AE2576" s="1250"/>
      <c r="AF2576" s="1250"/>
      <c r="AG2576" s="1250"/>
      <c r="AH2576" s="1250"/>
      <c r="AI2576" s="1250"/>
      <c r="AJ2576" s="1250"/>
      <c r="AK2576" s="1250"/>
      <c r="AL2576" s="1250"/>
      <c r="AM2576" s="1250"/>
      <c r="AN2576" s="1250"/>
      <c r="AO2576" s="1250"/>
      <c r="AP2576" s="1250"/>
      <c r="AQ2576" s="1250"/>
      <c r="AR2576" s="1250"/>
      <c r="AS2576" s="1250"/>
      <c r="AT2576" s="1250"/>
      <c r="AU2576" s="1250"/>
      <c r="AV2576" s="1250"/>
      <c r="AW2576" s="1250"/>
      <c r="AX2576" s="1250"/>
      <c r="AY2576" s="1250"/>
      <c r="AZ2576" s="1250"/>
      <c r="BA2576" s="1250"/>
      <c r="BB2576" s="1250"/>
      <c r="BC2576" s="1250"/>
      <c r="BD2576" s="1250"/>
      <c r="BE2576" s="1250"/>
      <c r="BF2576" s="1250"/>
      <c r="BG2576" s="1250"/>
      <c r="BH2576" s="1250"/>
      <c r="BI2576" s="1250"/>
      <c r="BJ2576" s="1250"/>
      <c r="BK2576" s="1250"/>
      <c r="BL2576" s="1250"/>
      <c r="BM2576" s="1250"/>
      <c r="BN2576" s="1250"/>
      <c r="BO2576" s="1250"/>
      <c r="BP2576" s="1250"/>
      <c r="BQ2576" s="1250"/>
      <c r="BR2576" s="1250"/>
    </row>
    <row r="2577" spans="1:70" ht="12" customHeight="1">
      <c r="A2577" s="1249"/>
      <c r="B2577" s="1250"/>
      <c r="C2577" s="1250"/>
      <c r="D2577" s="1250"/>
      <c r="E2577" s="1250"/>
      <c r="F2577" s="1250"/>
      <c r="G2577" s="1250"/>
      <c r="H2577" s="1250"/>
      <c r="I2577" s="1250"/>
      <c r="J2577" s="1250"/>
      <c r="K2577" s="1250"/>
      <c r="L2577" s="1250"/>
      <c r="M2577" s="1250"/>
      <c r="N2577" s="1250"/>
      <c r="O2577" s="1250"/>
      <c r="P2577" s="1250"/>
      <c r="Q2577" s="1250"/>
      <c r="R2577" s="1250"/>
      <c r="S2577" s="1250"/>
      <c r="T2577" s="1250"/>
      <c r="U2577" s="1250"/>
      <c r="V2577" s="1250"/>
      <c r="W2577" s="1250"/>
      <c r="X2577" s="1250"/>
      <c r="Y2577" s="1250"/>
      <c r="Z2577" s="1250"/>
      <c r="AA2577" s="1250"/>
      <c r="AB2577" s="1250"/>
      <c r="AC2577" s="1250"/>
      <c r="AD2577" s="1250"/>
      <c r="AE2577" s="1250"/>
      <c r="AF2577" s="1250"/>
      <c r="AG2577" s="1250"/>
      <c r="AH2577" s="1250"/>
      <c r="AI2577" s="1250"/>
      <c r="AJ2577" s="1250"/>
      <c r="AK2577" s="1250"/>
      <c r="AL2577" s="1250"/>
      <c r="AM2577" s="1250"/>
      <c r="AN2577" s="1250"/>
      <c r="AO2577" s="1250"/>
      <c r="AP2577" s="1250"/>
      <c r="AQ2577" s="1250"/>
      <c r="AR2577" s="1250"/>
      <c r="AS2577" s="1250"/>
      <c r="AT2577" s="1250"/>
      <c r="AU2577" s="1250"/>
      <c r="AV2577" s="1250"/>
      <c r="AW2577" s="1250"/>
      <c r="AX2577" s="1250"/>
      <c r="AY2577" s="1250"/>
      <c r="AZ2577" s="1250"/>
      <c r="BA2577" s="1250"/>
      <c r="BB2577" s="1250"/>
      <c r="BC2577" s="1250"/>
      <c r="BD2577" s="1250"/>
      <c r="BE2577" s="1250"/>
      <c r="BF2577" s="1250"/>
      <c r="BG2577" s="1250"/>
      <c r="BH2577" s="1250"/>
      <c r="BI2577" s="1250"/>
      <c r="BJ2577" s="1250"/>
      <c r="BK2577" s="1250"/>
      <c r="BL2577" s="1250"/>
      <c r="BM2577" s="1250"/>
      <c r="BN2577" s="1250"/>
      <c r="BO2577" s="1250"/>
      <c r="BP2577" s="1250"/>
      <c r="BQ2577" s="1250"/>
      <c r="BR2577" s="1250"/>
    </row>
    <row r="2578" spans="1:70" ht="12" customHeight="1">
      <c r="A2578" s="1249"/>
      <c r="B2578" s="1250"/>
      <c r="C2578" s="1250"/>
      <c r="D2578" s="1250"/>
      <c r="E2578" s="1250"/>
      <c r="F2578" s="1250"/>
      <c r="G2578" s="1250"/>
      <c r="H2578" s="1250"/>
      <c r="I2578" s="1250"/>
      <c r="J2578" s="1250"/>
      <c r="K2578" s="1250"/>
      <c r="L2578" s="1250"/>
      <c r="M2578" s="1250"/>
      <c r="N2578" s="1250"/>
      <c r="O2578" s="1250"/>
      <c r="P2578" s="1250"/>
      <c r="Q2578" s="1250"/>
      <c r="R2578" s="1250"/>
      <c r="S2578" s="1250"/>
      <c r="T2578" s="1250"/>
      <c r="U2578" s="1250"/>
      <c r="V2578" s="1250"/>
      <c r="W2578" s="1250"/>
      <c r="X2578" s="1250"/>
      <c r="Y2578" s="1250"/>
      <c r="Z2578" s="1250"/>
      <c r="AA2578" s="1250"/>
      <c r="AB2578" s="1250"/>
      <c r="AC2578" s="1250"/>
      <c r="AD2578" s="1250"/>
      <c r="AE2578" s="1250"/>
      <c r="AF2578" s="1250"/>
      <c r="AG2578" s="1250"/>
      <c r="AH2578" s="1250"/>
      <c r="AI2578" s="1250"/>
      <c r="AJ2578" s="1250"/>
      <c r="AK2578" s="1250"/>
      <c r="AL2578" s="1250"/>
      <c r="AM2578" s="1250"/>
      <c r="AN2578" s="1250"/>
      <c r="AO2578" s="1250"/>
      <c r="AP2578" s="1250"/>
      <c r="AQ2578" s="1250"/>
      <c r="AR2578" s="1250"/>
      <c r="AS2578" s="1250"/>
      <c r="AT2578" s="1250"/>
      <c r="AU2578" s="1250"/>
      <c r="AV2578" s="1250"/>
      <c r="AW2578" s="1250"/>
      <c r="AX2578" s="1250"/>
      <c r="AY2578" s="1250"/>
      <c r="AZ2578" s="1250"/>
      <c r="BA2578" s="1250"/>
      <c r="BB2578" s="1250"/>
      <c r="BC2578" s="1250"/>
      <c r="BD2578" s="1250"/>
      <c r="BE2578" s="1250"/>
      <c r="BF2578" s="1250"/>
      <c r="BG2578" s="1250"/>
      <c r="BH2578" s="1250"/>
      <c r="BI2578" s="1250"/>
      <c r="BJ2578" s="1250"/>
      <c r="BK2578" s="1250"/>
      <c r="BL2578" s="1250"/>
      <c r="BM2578" s="1250"/>
      <c r="BN2578" s="1250"/>
      <c r="BO2578" s="1250"/>
      <c r="BP2578" s="1250"/>
      <c r="BQ2578" s="1250"/>
      <c r="BR2578" s="1250"/>
    </row>
    <row r="2579" spans="1:70" ht="12" customHeight="1">
      <c r="A2579" s="1249"/>
      <c r="B2579" s="1250"/>
      <c r="C2579" s="1250"/>
      <c r="D2579" s="1250"/>
      <c r="E2579" s="1250"/>
      <c r="F2579" s="1250"/>
      <c r="G2579" s="1250"/>
      <c r="H2579" s="1250"/>
      <c r="I2579" s="1250"/>
      <c r="J2579" s="1250"/>
      <c r="K2579" s="1250"/>
      <c r="L2579" s="1250"/>
      <c r="M2579" s="1250"/>
      <c r="N2579" s="1250"/>
      <c r="O2579" s="1250"/>
      <c r="P2579" s="1250"/>
      <c r="Q2579" s="1250"/>
      <c r="R2579" s="1250"/>
      <c r="S2579" s="1250"/>
      <c r="T2579" s="1250"/>
      <c r="U2579" s="1250"/>
      <c r="V2579" s="1250"/>
      <c r="W2579" s="1250"/>
      <c r="X2579" s="1250"/>
      <c r="Y2579" s="1250"/>
      <c r="Z2579" s="1250"/>
      <c r="AA2579" s="1250"/>
      <c r="AB2579" s="1250"/>
      <c r="AC2579" s="1250"/>
      <c r="AD2579" s="1250"/>
      <c r="AE2579" s="1250"/>
      <c r="AF2579" s="1250"/>
      <c r="AG2579" s="1250"/>
      <c r="AH2579" s="1250"/>
      <c r="AI2579" s="1250"/>
      <c r="AJ2579" s="1250"/>
      <c r="AK2579" s="1250"/>
      <c r="AL2579" s="1250"/>
      <c r="AM2579" s="1250"/>
      <c r="AN2579" s="1250"/>
      <c r="AO2579" s="1250"/>
      <c r="AP2579" s="1250"/>
      <c r="AQ2579" s="1250"/>
      <c r="AR2579" s="1250"/>
      <c r="AS2579" s="1250"/>
      <c r="AT2579" s="1250"/>
      <c r="AU2579" s="1250"/>
      <c r="AV2579" s="1250"/>
      <c r="AW2579" s="1250"/>
      <c r="AX2579" s="1250"/>
      <c r="AY2579" s="1250"/>
      <c r="AZ2579" s="1250"/>
      <c r="BA2579" s="1250"/>
      <c r="BB2579" s="1250"/>
      <c r="BC2579" s="1250"/>
      <c r="BD2579" s="1250"/>
      <c r="BE2579" s="1250"/>
      <c r="BF2579" s="1250"/>
      <c r="BG2579" s="1250"/>
      <c r="BH2579" s="1250"/>
      <c r="BI2579" s="1250"/>
      <c r="BJ2579" s="1250"/>
      <c r="BK2579" s="1250"/>
      <c r="BL2579" s="1250"/>
      <c r="BM2579" s="1250"/>
      <c r="BN2579" s="1250"/>
      <c r="BO2579" s="1250"/>
      <c r="BP2579" s="1250"/>
      <c r="BQ2579" s="1250"/>
      <c r="BR2579" s="1250"/>
    </row>
    <row r="2580" spans="1:70" ht="12" customHeight="1">
      <c r="A2580" s="1249"/>
      <c r="B2580" s="1250"/>
      <c r="C2580" s="1250"/>
      <c r="D2580" s="1250"/>
      <c r="E2580" s="1250"/>
      <c r="F2580" s="1250"/>
      <c r="G2580" s="1250"/>
      <c r="H2580" s="1250"/>
      <c r="I2580" s="1250"/>
      <c r="J2580" s="1250"/>
      <c r="K2580" s="1250"/>
      <c r="L2580" s="1250"/>
      <c r="M2580" s="1250"/>
      <c r="N2580" s="1250"/>
      <c r="O2580" s="1250"/>
      <c r="P2580" s="1250"/>
      <c r="Q2580" s="1250"/>
      <c r="R2580" s="1250"/>
      <c r="S2580" s="1250"/>
      <c r="T2580" s="1250"/>
      <c r="U2580" s="1250"/>
      <c r="V2580" s="1250"/>
      <c r="W2580" s="1250"/>
      <c r="X2580" s="1250"/>
      <c r="Y2580" s="1250"/>
      <c r="Z2580" s="1250"/>
      <c r="AA2580" s="1250"/>
      <c r="AB2580" s="1250"/>
      <c r="AC2580" s="1250"/>
      <c r="AD2580" s="1250"/>
      <c r="AE2580" s="1250"/>
      <c r="AF2580" s="1250"/>
      <c r="AG2580" s="1250"/>
      <c r="AH2580" s="1250"/>
      <c r="AI2580" s="1250"/>
      <c r="AJ2580" s="1250"/>
      <c r="AK2580" s="1250"/>
      <c r="AL2580" s="1250"/>
      <c r="AM2580" s="1250"/>
      <c r="AN2580" s="1250"/>
      <c r="AO2580" s="1250"/>
      <c r="AP2580" s="1250"/>
      <c r="AQ2580" s="1250"/>
      <c r="AR2580" s="1250"/>
      <c r="AS2580" s="1250"/>
      <c r="AT2580" s="1250"/>
      <c r="AU2580" s="1250"/>
      <c r="AV2580" s="1250"/>
      <c r="AW2580" s="1250"/>
      <c r="AX2580" s="1250"/>
      <c r="AY2580" s="1250"/>
      <c r="AZ2580" s="1250"/>
      <c r="BA2580" s="1250"/>
      <c r="BB2580" s="1250"/>
      <c r="BC2580" s="1250"/>
      <c r="BD2580" s="1250"/>
      <c r="BE2580" s="1250"/>
      <c r="BF2580" s="1250"/>
      <c r="BG2580" s="1250"/>
      <c r="BH2580" s="1250"/>
      <c r="BI2580" s="1250"/>
      <c r="BJ2580" s="1250"/>
      <c r="BK2580" s="1250"/>
      <c r="BL2580" s="1250"/>
      <c r="BM2580" s="1250"/>
      <c r="BN2580" s="1250"/>
      <c r="BO2580" s="1250"/>
      <c r="BP2580" s="1250"/>
      <c r="BQ2580" s="1250"/>
      <c r="BR2580" s="1250"/>
    </row>
    <row r="2581" spans="1:70" ht="12" customHeight="1">
      <c r="A2581" s="1249"/>
      <c r="B2581" s="1250"/>
      <c r="C2581" s="1250"/>
      <c r="D2581" s="1250"/>
      <c r="E2581" s="1250"/>
      <c r="F2581" s="1250"/>
      <c r="G2581" s="1250"/>
      <c r="H2581" s="1250"/>
      <c r="I2581" s="1250"/>
      <c r="J2581" s="1250"/>
      <c r="K2581" s="1250"/>
      <c r="L2581" s="1250"/>
      <c r="M2581" s="1250"/>
      <c r="N2581" s="1250"/>
      <c r="O2581" s="1250"/>
      <c r="P2581" s="1250"/>
      <c r="Q2581" s="1250"/>
      <c r="R2581" s="1250"/>
      <c r="S2581" s="1250"/>
      <c r="T2581" s="1250"/>
      <c r="U2581" s="1250"/>
      <c r="V2581" s="1250"/>
      <c r="W2581" s="1250"/>
      <c r="X2581" s="1250"/>
      <c r="Y2581" s="1250"/>
      <c r="Z2581" s="1250"/>
      <c r="AA2581" s="1250"/>
      <c r="AB2581" s="1250"/>
      <c r="AC2581" s="1250"/>
      <c r="AD2581" s="1250"/>
      <c r="AE2581" s="1250"/>
      <c r="AF2581" s="1250"/>
      <c r="AG2581" s="1250"/>
      <c r="AH2581" s="1250"/>
      <c r="AI2581" s="1250"/>
      <c r="AJ2581" s="1250"/>
      <c r="AK2581" s="1250"/>
      <c r="AL2581" s="1250"/>
      <c r="AM2581" s="1250"/>
      <c r="AN2581" s="1250"/>
      <c r="AO2581" s="1250"/>
      <c r="AP2581" s="1250"/>
      <c r="AQ2581" s="1250"/>
      <c r="AR2581" s="1250"/>
      <c r="AS2581" s="1250"/>
      <c r="AT2581" s="1250"/>
      <c r="AU2581" s="1250"/>
      <c r="AV2581" s="1250"/>
      <c r="AW2581" s="1250"/>
      <c r="AX2581" s="1250"/>
      <c r="AY2581" s="1250"/>
      <c r="AZ2581" s="1250"/>
      <c r="BA2581" s="1250"/>
      <c r="BB2581" s="1250"/>
      <c r="BC2581" s="1250"/>
      <c r="BD2581" s="1250"/>
      <c r="BE2581" s="1250"/>
      <c r="BF2581" s="1250"/>
      <c r="BG2581" s="1250"/>
      <c r="BH2581" s="1250"/>
      <c r="BI2581" s="1250"/>
      <c r="BJ2581" s="1250"/>
      <c r="BK2581" s="1250"/>
      <c r="BL2581" s="1250"/>
      <c r="BM2581" s="1250"/>
      <c r="BN2581" s="1250"/>
      <c r="BO2581" s="1250"/>
      <c r="BP2581" s="1250"/>
      <c r="BQ2581" s="1250"/>
      <c r="BR2581" s="1250"/>
    </row>
    <row r="2582" spans="1:70" ht="12" customHeight="1">
      <c r="A2582" s="1249"/>
      <c r="B2582" s="1250"/>
      <c r="C2582" s="1250"/>
      <c r="D2582" s="1250"/>
      <c r="E2582" s="1250"/>
      <c r="F2582" s="1250"/>
      <c r="G2582" s="1250"/>
      <c r="H2582" s="1250"/>
      <c r="I2582" s="1250"/>
      <c r="J2582" s="1250"/>
      <c r="K2582" s="1250"/>
      <c r="L2582" s="1250"/>
      <c r="M2582" s="1250"/>
      <c r="N2582" s="1250"/>
      <c r="O2582" s="1250"/>
      <c r="P2582" s="1250"/>
      <c r="Q2582" s="1250"/>
      <c r="R2582" s="1250"/>
      <c r="S2582" s="1250"/>
      <c r="T2582" s="1250"/>
      <c r="U2582" s="1250"/>
      <c r="V2582" s="1250"/>
      <c r="W2582" s="1250"/>
      <c r="X2582" s="1250"/>
      <c r="Y2582" s="1250"/>
      <c r="Z2582" s="1250"/>
      <c r="AA2582" s="1250"/>
      <c r="AB2582" s="1250"/>
      <c r="AC2582" s="1250"/>
      <c r="AD2582" s="1250"/>
      <c r="AE2582" s="1250"/>
      <c r="AF2582" s="1250"/>
      <c r="AG2582" s="1250"/>
      <c r="AH2582" s="1250"/>
      <c r="AI2582" s="1250"/>
      <c r="AJ2582" s="1250"/>
      <c r="AK2582" s="1250"/>
      <c r="AL2582" s="1250"/>
      <c r="AM2582" s="1250"/>
      <c r="AN2582" s="1250"/>
      <c r="AO2582" s="1250"/>
      <c r="AP2582" s="1250"/>
      <c r="AQ2582" s="1250"/>
      <c r="AR2582" s="1250"/>
      <c r="AS2582" s="1250"/>
      <c r="AT2582" s="1250"/>
      <c r="AU2582" s="1250"/>
      <c r="AV2582" s="1250"/>
      <c r="AW2582" s="1250"/>
      <c r="AX2582" s="1250"/>
      <c r="AY2582" s="1250"/>
      <c r="AZ2582" s="1250"/>
      <c r="BA2582" s="1250"/>
      <c r="BB2582" s="1250"/>
      <c r="BC2582" s="1250"/>
      <c r="BD2582" s="1250"/>
      <c r="BE2582" s="1250"/>
      <c r="BF2582" s="1250"/>
      <c r="BG2582" s="1250"/>
      <c r="BH2582" s="1250"/>
      <c r="BI2582" s="1250"/>
      <c r="BJ2582" s="1250"/>
      <c r="BK2582" s="1250"/>
      <c r="BL2582" s="1250"/>
      <c r="BM2582" s="1250"/>
      <c r="BN2582" s="1250"/>
      <c r="BO2582" s="1250"/>
      <c r="BP2582" s="1250"/>
      <c r="BQ2582" s="1250"/>
      <c r="BR2582" s="1250"/>
    </row>
    <row r="2583" spans="1:70" ht="12" customHeight="1">
      <c r="A2583" s="1249"/>
      <c r="B2583" s="1250"/>
      <c r="C2583" s="1250"/>
      <c r="D2583" s="1250"/>
      <c r="E2583" s="1250"/>
      <c r="F2583" s="1250"/>
      <c r="G2583" s="1250"/>
      <c r="H2583" s="1250"/>
      <c r="I2583" s="1250"/>
      <c r="J2583" s="1250"/>
      <c r="K2583" s="1250"/>
      <c r="L2583" s="1250"/>
      <c r="M2583" s="1250"/>
      <c r="N2583" s="1250"/>
      <c r="O2583" s="1250"/>
      <c r="P2583" s="1250"/>
      <c r="Q2583" s="1250"/>
      <c r="R2583" s="1250"/>
      <c r="S2583" s="1250"/>
      <c r="T2583" s="1250"/>
      <c r="U2583" s="1250"/>
      <c r="V2583" s="1250"/>
      <c r="W2583" s="1250"/>
      <c r="X2583" s="1250"/>
      <c r="Y2583" s="1250"/>
      <c r="Z2583" s="1250"/>
      <c r="AA2583" s="1250"/>
      <c r="AB2583" s="1250"/>
      <c r="AC2583" s="1250"/>
      <c r="AD2583" s="1250"/>
      <c r="AE2583" s="1250"/>
      <c r="AF2583" s="1250"/>
      <c r="AG2583" s="1250"/>
      <c r="AH2583" s="1250"/>
      <c r="AI2583" s="1250"/>
      <c r="AJ2583" s="1250"/>
      <c r="AK2583" s="1250"/>
      <c r="AL2583" s="1250"/>
      <c r="AM2583" s="1250"/>
      <c r="AN2583" s="1250"/>
      <c r="AO2583" s="1250"/>
      <c r="AP2583" s="1250"/>
      <c r="AQ2583" s="1250"/>
      <c r="AR2583" s="1250"/>
      <c r="AS2583" s="1250"/>
      <c r="AT2583" s="1250"/>
      <c r="AU2583" s="1250"/>
      <c r="AV2583" s="1250"/>
      <c r="AW2583" s="1250"/>
      <c r="AX2583" s="1250"/>
      <c r="AY2583" s="1250"/>
      <c r="AZ2583" s="1250"/>
      <c r="BA2583" s="1250"/>
      <c r="BB2583" s="1250"/>
      <c r="BC2583" s="1250"/>
      <c r="BD2583" s="1250"/>
      <c r="BE2583" s="1250"/>
      <c r="BF2583" s="1250"/>
      <c r="BG2583" s="1250"/>
      <c r="BH2583" s="1250"/>
      <c r="BI2583" s="1250"/>
      <c r="BJ2583" s="1250"/>
      <c r="BK2583" s="1250"/>
      <c r="BL2583" s="1250"/>
      <c r="BM2583" s="1250"/>
      <c r="BN2583" s="1250"/>
      <c r="BO2583" s="1250"/>
      <c r="BP2583" s="1250"/>
      <c r="BQ2583" s="1250"/>
      <c r="BR2583" s="1250"/>
    </row>
    <row r="2584" spans="1:70" ht="12" customHeight="1">
      <c r="A2584" s="1249"/>
      <c r="B2584" s="1250"/>
      <c r="C2584" s="1250"/>
      <c r="D2584" s="1250"/>
      <c r="E2584" s="1250"/>
      <c r="F2584" s="1250"/>
      <c r="G2584" s="1250"/>
      <c r="H2584" s="1250"/>
      <c r="I2584" s="1250"/>
      <c r="J2584" s="1250"/>
      <c r="K2584" s="1250"/>
      <c r="L2584" s="1250"/>
      <c r="M2584" s="1250"/>
      <c r="N2584" s="1250"/>
      <c r="O2584" s="1250"/>
      <c r="P2584" s="1250"/>
      <c r="Q2584" s="1250"/>
      <c r="R2584" s="1250"/>
      <c r="S2584" s="1250"/>
      <c r="T2584" s="1250"/>
      <c r="U2584" s="1250"/>
      <c r="V2584" s="1250"/>
      <c r="W2584" s="1250"/>
      <c r="X2584" s="1250"/>
      <c r="Y2584" s="1250"/>
      <c r="Z2584" s="1250"/>
      <c r="AA2584" s="1250"/>
      <c r="AB2584" s="1250"/>
      <c r="AC2584" s="1250"/>
      <c r="AD2584" s="1250"/>
      <c r="AE2584" s="1250"/>
      <c r="AF2584" s="1250"/>
      <c r="AG2584" s="1250"/>
      <c r="AH2584" s="1250"/>
      <c r="AI2584" s="1250"/>
      <c r="AJ2584" s="1250"/>
      <c r="AK2584" s="1250"/>
      <c r="AL2584" s="1250"/>
      <c r="AM2584" s="1250"/>
      <c r="AN2584" s="1250"/>
      <c r="AO2584" s="1250"/>
      <c r="AP2584" s="1250"/>
      <c r="AQ2584" s="1250"/>
      <c r="AR2584" s="1250"/>
      <c r="AS2584" s="1250"/>
      <c r="AT2584" s="1250"/>
      <c r="AU2584" s="1250"/>
      <c r="AV2584" s="1250"/>
      <c r="AW2584" s="1250"/>
      <c r="AX2584" s="1250"/>
      <c r="AY2584" s="1250"/>
      <c r="AZ2584" s="1250"/>
      <c r="BA2584" s="1250"/>
      <c r="BB2584" s="1250"/>
      <c r="BC2584" s="1250"/>
      <c r="BD2584" s="1250"/>
      <c r="BE2584" s="1250"/>
      <c r="BF2584" s="1250"/>
      <c r="BG2584" s="1250"/>
      <c r="BH2584" s="1250"/>
      <c r="BI2584" s="1250"/>
      <c r="BJ2584" s="1250"/>
      <c r="BK2584" s="1250"/>
      <c r="BL2584" s="1250"/>
      <c r="BM2584" s="1250"/>
      <c r="BN2584" s="1250"/>
      <c r="BO2584" s="1250"/>
      <c r="BP2584" s="1250"/>
      <c r="BQ2584" s="1250"/>
      <c r="BR2584" s="1250"/>
    </row>
    <row r="2585" spans="1:70" ht="12" customHeight="1">
      <c r="A2585" s="1249"/>
      <c r="B2585" s="1250"/>
      <c r="C2585" s="1250"/>
      <c r="D2585" s="1250"/>
      <c r="E2585" s="1250"/>
      <c r="F2585" s="1250"/>
      <c r="G2585" s="1250"/>
      <c r="H2585" s="1250"/>
      <c r="I2585" s="1250"/>
      <c r="J2585" s="1250"/>
      <c r="K2585" s="1250"/>
      <c r="L2585" s="1250"/>
      <c r="M2585" s="1250"/>
      <c r="N2585" s="1250"/>
      <c r="O2585" s="1250"/>
      <c r="P2585" s="1250"/>
      <c r="Q2585" s="1250"/>
      <c r="R2585" s="1250"/>
      <c r="S2585" s="1250"/>
      <c r="T2585" s="1250"/>
      <c r="U2585" s="1250"/>
      <c r="V2585" s="1250"/>
      <c r="W2585" s="1250"/>
      <c r="X2585" s="1250"/>
      <c r="Y2585" s="1250"/>
      <c r="Z2585" s="1250"/>
      <c r="AA2585" s="1250"/>
      <c r="AB2585" s="1250"/>
      <c r="AC2585" s="1250"/>
      <c r="AD2585" s="1250"/>
      <c r="AE2585" s="1250"/>
      <c r="AF2585" s="1250"/>
      <c r="AG2585" s="1250"/>
      <c r="AH2585" s="1250"/>
      <c r="AI2585" s="1250"/>
      <c r="AJ2585" s="1250"/>
      <c r="AK2585" s="1250"/>
      <c r="AL2585" s="1250"/>
      <c r="AM2585" s="1250"/>
      <c r="AN2585" s="1250"/>
      <c r="AO2585" s="1250"/>
      <c r="AP2585" s="1250"/>
      <c r="AQ2585" s="1250"/>
      <c r="AR2585" s="1250"/>
      <c r="AS2585" s="1250"/>
      <c r="AT2585" s="1250"/>
      <c r="AU2585" s="1250"/>
      <c r="AV2585" s="1250"/>
      <c r="AW2585" s="1250"/>
      <c r="AX2585" s="1250"/>
      <c r="AY2585" s="1250"/>
      <c r="AZ2585" s="1250"/>
      <c r="BA2585" s="1250"/>
      <c r="BB2585" s="1250"/>
      <c r="BC2585" s="1250"/>
      <c r="BD2585" s="1250"/>
      <c r="BE2585" s="1250"/>
      <c r="BF2585" s="1250"/>
      <c r="BG2585" s="1250"/>
      <c r="BH2585" s="1250"/>
      <c r="BI2585" s="1250"/>
      <c r="BJ2585" s="1250"/>
      <c r="BK2585" s="1250"/>
      <c r="BL2585" s="1250"/>
      <c r="BM2585" s="1250"/>
      <c r="BN2585" s="1250"/>
      <c r="BO2585" s="1250"/>
      <c r="BP2585" s="1250"/>
      <c r="BQ2585" s="1250"/>
      <c r="BR2585" s="1250"/>
    </row>
    <row r="2586" spans="1:70" ht="12" customHeight="1">
      <c r="A2586" s="1249"/>
      <c r="B2586" s="1250"/>
      <c r="C2586" s="1250"/>
      <c r="D2586" s="1250"/>
      <c r="E2586" s="1250"/>
      <c r="F2586" s="1250"/>
      <c r="G2586" s="1250"/>
      <c r="H2586" s="1250"/>
      <c r="I2586" s="1250"/>
      <c r="J2586" s="1250"/>
      <c r="K2586" s="1250"/>
      <c r="L2586" s="1250"/>
      <c r="M2586" s="1250"/>
      <c r="N2586" s="1250"/>
      <c r="O2586" s="1250"/>
      <c r="P2586" s="1250"/>
      <c r="Q2586" s="1250"/>
      <c r="R2586" s="1250"/>
      <c r="S2586" s="1250"/>
      <c r="T2586" s="1250"/>
      <c r="U2586" s="1250"/>
      <c r="V2586" s="1250"/>
      <c r="W2586" s="1250"/>
      <c r="X2586" s="1250"/>
      <c r="Y2586" s="1250"/>
      <c r="Z2586" s="1250"/>
      <c r="AA2586" s="1250"/>
      <c r="AB2586" s="1250"/>
      <c r="AC2586" s="1250"/>
      <c r="AD2586" s="1250"/>
      <c r="AE2586" s="1250"/>
      <c r="AF2586" s="1250"/>
      <c r="AG2586" s="1250"/>
      <c r="AH2586" s="1250"/>
      <c r="AI2586" s="1250"/>
      <c r="AJ2586" s="1250"/>
      <c r="AK2586" s="1250"/>
      <c r="AL2586" s="1250"/>
      <c r="AM2586" s="1250"/>
      <c r="AN2586" s="1250"/>
      <c r="AO2586" s="1250"/>
      <c r="AP2586" s="1250"/>
      <c r="AQ2586" s="1250"/>
      <c r="AR2586" s="1250"/>
      <c r="AS2586" s="1250"/>
      <c r="AT2586" s="1250"/>
      <c r="AU2586" s="1250"/>
      <c r="AV2586" s="1250"/>
      <c r="AW2586" s="1250"/>
      <c r="AX2586" s="1250"/>
      <c r="AY2586" s="1250"/>
      <c r="AZ2586" s="1250"/>
      <c r="BA2586" s="1250"/>
      <c r="BB2586" s="1250"/>
      <c r="BC2586" s="1250"/>
      <c r="BD2586" s="1250"/>
      <c r="BE2586" s="1250"/>
      <c r="BF2586" s="1250"/>
      <c r="BG2586" s="1250"/>
      <c r="BH2586" s="1250"/>
      <c r="BI2586" s="1250"/>
      <c r="BJ2586" s="1250"/>
      <c r="BK2586" s="1250"/>
      <c r="BL2586" s="1250"/>
      <c r="BM2586" s="1250"/>
      <c r="BN2586" s="1250"/>
      <c r="BO2586" s="1250"/>
      <c r="BP2586" s="1250"/>
      <c r="BQ2586" s="1250"/>
      <c r="BR2586" s="1250"/>
    </row>
    <row r="2587" spans="1:70" ht="12" customHeight="1">
      <c r="A2587" s="1249"/>
      <c r="B2587" s="1250"/>
      <c r="C2587" s="1250"/>
      <c r="D2587" s="1250"/>
      <c r="E2587" s="1250"/>
      <c r="F2587" s="1250"/>
      <c r="G2587" s="1250"/>
      <c r="H2587" s="1250"/>
      <c r="I2587" s="1250"/>
      <c r="J2587" s="1250"/>
      <c r="K2587" s="1250"/>
      <c r="L2587" s="1250"/>
      <c r="M2587" s="1250"/>
      <c r="N2587" s="1250"/>
      <c r="O2587" s="1250"/>
      <c r="P2587" s="1250"/>
      <c r="Q2587" s="1250"/>
      <c r="R2587" s="1250"/>
      <c r="S2587" s="1250"/>
      <c r="T2587" s="1250"/>
      <c r="U2587" s="1250"/>
      <c r="V2587" s="1250"/>
      <c r="W2587" s="1250"/>
      <c r="X2587" s="1250"/>
      <c r="Y2587" s="1250"/>
      <c r="Z2587" s="1250"/>
      <c r="AA2587" s="1250"/>
      <c r="AB2587" s="1250"/>
      <c r="AC2587" s="1250"/>
      <c r="AD2587" s="1250"/>
      <c r="AE2587" s="1250"/>
      <c r="AF2587" s="1250"/>
      <c r="AG2587" s="1250"/>
      <c r="AH2587" s="1250"/>
      <c r="AI2587" s="1250"/>
      <c r="AJ2587" s="1250"/>
      <c r="AK2587" s="1250"/>
      <c r="AL2587" s="1250"/>
      <c r="AM2587" s="1250"/>
      <c r="AN2587" s="1250"/>
      <c r="AO2587" s="1250"/>
      <c r="AP2587" s="1250"/>
      <c r="AQ2587" s="1250"/>
      <c r="AR2587" s="1250"/>
      <c r="AS2587" s="1250"/>
      <c r="AT2587" s="1250"/>
      <c r="AU2587" s="1250"/>
      <c r="AV2587" s="1250"/>
      <c r="AW2587" s="1250"/>
      <c r="AX2587" s="1250"/>
      <c r="AY2587" s="1250"/>
      <c r="AZ2587" s="1250"/>
      <c r="BA2587" s="1250"/>
      <c r="BB2587" s="1250"/>
      <c r="BC2587" s="1250"/>
      <c r="BD2587" s="1250"/>
      <c r="BE2587" s="1250"/>
      <c r="BF2587" s="1250"/>
      <c r="BG2587" s="1250"/>
      <c r="BH2587" s="1250"/>
      <c r="BI2587" s="1250"/>
      <c r="BJ2587" s="1250"/>
      <c r="BK2587" s="1250"/>
      <c r="BL2587" s="1250"/>
      <c r="BM2587" s="1250"/>
      <c r="BN2587" s="1250"/>
      <c r="BO2587" s="1250"/>
      <c r="BP2587" s="1250"/>
      <c r="BQ2587" s="1250"/>
      <c r="BR2587" s="1250"/>
    </row>
    <row r="2588" spans="1:70" ht="12" customHeight="1">
      <c r="H2588" s="800"/>
      <c r="AJ2588" s="792"/>
      <c r="AM2588" s="792"/>
      <c r="AP2588" s="792"/>
      <c r="AS2588" s="792"/>
      <c r="AV2588" s="792"/>
      <c r="AY2588" s="792"/>
      <c r="BN2588" s="792"/>
      <c r="BQ2588" s="792"/>
    </row>
    <row r="2589" spans="1:70" ht="12" customHeight="1">
      <c r="H2589" s="800"/>
      <c r="AJ2589" s="792"/>
      <c r="AM2589" s="792"/>
      <c r="AP2589" s="792"/>
      <c r="AS2589" s="792"/>
      <c r="AV2589" s="792"/>
      <c r="AY2589" s="792"/>
      <c r="BN2589" s="792"/>
      <c r="BQ2589" s="792"/>
    </row>
    <row r="2590" spans="1:70" ht="12" customHeight="1">
      <c r="H2590" s="800"/>
      <c r="AJ2590" s="792"/>
      <c r="AM2590" s="792"/>
      <c r="AP2590" s="792"/>
      <c r="AS2590" s="792"/>
      <c r="AV2590" s="792"/>
      <c r="AY2590" s="792"/>
      <c r="BN2590" s="792"/>
      <c r="BQ2590" s="792"/>
    </row>
    <row r="2591" spans="1:70" ht="12" customHeight="1">
      <c r="H2591" s="800"/>
      <c r="AJ2591" s="792"/>
      <c r="AM2591" s="792"/>
      <c r="AP2591" s="792"/>
      <c r="AS2591" s="792"/>
      <c r="AV2591" s="792"/>
      <c r="AY2591" s="792"/>
      <c r="BN2591" s="792"/>
      <c r="BQ2591" s="792"/>
    </row>
    <row r="2592" spans="1:70" ht="12" customHeight="1">
      <c r="H2592" s="800"/>
      <c r="AJ2592" s="792"/>
      <c r="AM2592" s="792"/>
      <c r="AP2592" s="792"/>
      <c r="AS2592" s="792"/>
      <c r="AV2592" s="792"/>
      <c r="AY2592" s="792"/>
      <c r="BN2592" s="792"/>
      <c r="BQ2592" s="792"/>
    </row>
    <row r="2593" spans="8:69" ht="12" customHeight="1">
      <c r="H2593" s="800"/>
      <c r="AJ2593" s="792"/>
      <c r="AM2593" s="792"/>
      <c r="AP2593" s="792"/>
      <c r="AS2593" s="792"/>
      <c r="AV2593" s="792"/>
      <c r="AY2593" s="792"/>
      <c r="BN2593" s="792"/>
      <c r="BQ2593" s="792"/>
    </row>
    <row r="2594" spans="8:69" ht="12" customHeight="1">
      <c r="H2594" s="800"/>
      <c r="AJ2594" s="792"/>
      <c r="AM2594" s="792"/>
      <c r="AP2594" s="792"/>
      <c r="AS2594" s="792"/>
      <c r="AV2594" s="792"/>
      <c r="AY2594" s="792"/>
      <c r="BN2594" s="792"/>
      <c r="BQ2594" s="792"/>
    </row>
    <row r="2595" spans="8:69" ht="12" customHeight="1">
      <c r="H2595" s="800"/>
      <c r="AJ2595" s="792"/>
      <c r="AM2595" s="792"/>
      <c r="AP2595" s="792"/>
      <c r="AS2595" s="792"/>
      <c r="AV2595" s="792"/>
      <c r="AY2595" s="792"/>
      <c r="BN2595" s="792"/>
      <c r="BQ2595" s="792"/>
    </row>
    <row r="2596" spans="8:69" ht="12" customHeight="1">
      <c r="H2596" s="800"/>
      <c r="AJ2596" s="792"/>
      <c r="AM2596" s="792"/>
      <c r="AP2596" s="792"/>
      <c r="AS2596" s="792"/>
      <c r="AV2596" s="792"/>
      <c r="AY2596" s="792"/>
      <c r="BN2596" s="792"/>
      <c r="BQ2596" s="792"/>
    </row>
    <row r="2597" spans="8:69" ht="12" customHeight="1">
      <c r="H2597" s="800"/>
      <c r="AJ2597" s="792"/>
      <c r="AM2597" s="792"/>
      <c r="AP2597" s="792"/>
      <c r="AS2597" s="792"/>
      <c r="AV2597" s="792"/>
      <c r="AY2597" s="792"/>
      <c r="BN2597" s="792"/>
      <c r="BQ2597" s="792"/>
    </row>
    <row r="2598" spans="8:69" ht="12" customHeight="1">
      <c r="H2598" s="800"/>
      <c r="AJ2598" s="792"/>
      <c r="AM2598" s="792"/>
      <c r="AP2598" s="792"/>
      <c r="AS2598" s="792"/>
      <c r="AV2598" s="792"/>
      <c r="AY2598" s="792"/>
      <c r="BN2598" s="792"/>
      <c r="BQ2598" s="792"/>
    </row>
    <row r="2599" spans="8:69" ht="12" customHeight="1">
      <c r="H2599" s="800"/>
      <c r="AJ2599" s="792"/>
      <c r="AM2599" s="792"/>
      <c r="AP2599" s="792"/>
      <c r="AS2599" s="792"/>
      <c r="AV2599" s="792"/>
      <c r="AY2599" s="792"/>
      <c r="BN2599" s="792"/>
      <c r="BQ2599" s="792"/>
    </row>
    <row r="2600" spans="8:69" ht="12" customHeight="1">
      <c r="H2600" s="800"/>
      <c r="AJ2600" s="792"/>
      <c r="AM2600" s="792"/>
      <c r="AP2600" s="792"/>
      <c r="AS2600" s="792"/>
      <c r="AV2600" s="792"/>
      <c r="AY2600" s="792"/>
      <c r="BN2600" s="792"/>
      <c r="BQ2600" s="792"/>
    </row>
    <row r="2601" spans="8:69" ht="12" customHeight="1">
      <c r="H2601" s="800"/>
      <c r="AJ2601" s="792"/>
      <c r="AM2601" s="792"/>
      <c r="AP2601" s="792"/>
      <c r="AS2601" s="792"/>
      <c r="AV2601" s="792"/>
      <c r="AY2601" s="792"/>
      <c r="BN2601" s="792"/>
      <c r="BQ2601" s="792"/>
    </row>
    <row r="2602" spans="8:69" ht="12" customHeight="1">
      <c r="H2602" s="800"/>
      <c r="AJ2602" s="792"/>
      <c r="AM2602" s="792"/>
      <c r="AP2602" s="792"/>
      <c r="AS2602" s="792"/>
      <c r="AV2602" s="792"/>
      <c r="AY2602" s="792"/>
      <c r="BN2602" s="792"/>
      <c r="BQ2602" s="792"/>
    </row>
    <row r="2603" spans="8:69" ht="12" customHeight="1">
      <c r="H2603" s="800"/>
      <c r="AJ2603" s="792"/>
      <c r="AM2603" s="792"/>
      <c r="AP2603" s="792"/>
      <c r="AS2603" s="792"/>
      <c r="AV2603" s="792"/>
      <c r="AY2603" s="792"/>
      <c r="BN2603" s="792"/>
      <c r="BQ2603" s="792"/>
    </row>
    <row r="2604" spans="8:69" ht="12" customHeight="1">
      <c r="H2604" s="800"/>
      <c r="AJ2604" s="792"/>
      <c r="AM2604" s="792"/>
      <c r="AP2604" s="792"/>
      <c r="AS2604" s="792"/>
      <c r="AV2604" s="792"/>
      <c r="AY2604" s="792"/>
      <c r="BN2604" s="792"/>
      <c r="BQ2604" s="792"/>
    </row>
    <row r="2605" spans="8:69" ht="12" customHeight="1">
      <c r="H2605" s="800"/>
      <c r="AJ2605" s="792"/>
      <c r="AM2605" s="792"/>
      <c r="AP2605" s="792"/>
      <c r="AS2605" s="792"/>
      <c r="AV2605" s="792"/>
      <c r="AY2605" s="792"/>
      <c r="BN2605" s="792"/>
      <c r="BQ2605" s="792"/>
    </row>
    <row r="2606" spans="8:69" ht="12" customHeight="1">
      <c r="H2606" s="800"/>
      <c r="AJ2606" s="792"/>
      <c r="AM2606" s="792"/>
      <c r="AP2606" s="792"/>
      <c r="AS2606" s="792"/>
      <c r="AV2606" s="792"/>
      <c r="AY2606" s="792"/>
      <c r="BN2606" s="792"/>
      <c r="BQ2606" s="792"/>
    </row>
    <row r="2607" spans="8:69" ht="12" customHeight="1">
      <c r="H2607" s="800"/>
      <c r="AJ2607" s="792"/>
      <c r="AM2607" s="792"/>
      <c r="AP2607" s="792"/>
      <c r="AS2607" s="792"/>
      <c r="AV2607" s="792"/>
      <c r="AY2607" s="792"/>
      <c r="BN2607" s="792"/>
      <c r="BQ2607" s="792"/>
    </row>
    <row r="2608" spans="8:69" ht="12" customHeight="1">
      <c r="H2608" s="800"/>
      <c r="AJ2608" s="792"/>
      <c r="AM2608" s="792"/>
      <c r="AP2608" s="792"/>
      <c r="AS2608" s="792"/>
      <c r="AV2608" s="792"/>
      <c r="AY2608" s="792"/>
      <c r="BN2608" s="792"/>
      <c r="BQ2608" s="792"/>
    </row>
    <row r="2609" spans="8:69" ht="12" customHeight="1">
      <c r="H2609" s="800"/>
      <c r="AJ2609" s="792"/>
      <c r="AM2609" s="792"/>
      <c r="AP2609" s="792"/>
      <c r="AS2609" s="792"/>
      <c r="AV2609" s="792"/>
      <c r="AY2609" s="792"/>
      <c r="BN2609" s="792"/>
      <c r="BQ2609" s="792"/>
    </row>
    <row r="2610" spans="8:69" ht="12" customHeight="1">
      <c r="H2610" s="800"/>
      <c r="AJ2610" s="792"/>
      <c r="AM2610" s="792"/>
      <c r="AP2610" s="792"/>
      <c r="AS2610" s="792"/>
      <c r="AV2610" s="792"/>
      <c r="AY2610" s="792"/>
      <c r="BN2610" s="792"/>
      <c r="BQ2610" s="792"/>
    </row>
    <row r="2611" spans="8:69" ht="12" customHeight="1">
      <c r="H2611" s="800"/>
      <c r="AJ2611" s="792"/>
      <c r="AM2611" s="792"/>
      <c r="AP2611" s="792"/>
      <c r="AS2611" s="792"/>
      <c r="AV2611" s="792"/>
      <c r="AY2611" s="792"/>
      <c r="BN2611" s="792"/>
      <c r="BQ2611" s="792"/>
    </row>
    <row r="2612" spans="8:69" ht="12" customHeight="1">
      <c r="H2612" s="800"/>
      <c r="AJ2612" s="792"/>
      <c r="AM2612" s="792"/>
      <c r="AP2612" s="792"/>
      <c r="AS2612" s="792"/>
      <c r="AV2612" s="792"/>
      <c r="AY2612" s="792"/>
      <c r="BN2612" s="792"/>
      <c r="BQ2612" s="792"/>
    </row>
    <row r="2613" spans="8:69" ht="12" customHeight="1">
      <c r="H2613" s="800"/>
      <c r="AJ2613" s="792"/>
      <c r="AM2613" s="792"/>
      <c r="AP2613" s="792"/>
      <c r="AS2613" s="792"/>
      <c r="AV2613" s="792"/>
      <c r="AY2613" s="792"/>
      <c r="BN2613" s="792"/>
      <c r="BQ2613" s="792"/>
    </row>
    <row r="2614" spans="8:69" ht="12" customHeight="1">
      <c r="H2614" s="800"/>
      <c r="AJ2614" s="792"/>
      <c r="AM2614" s="792"/>
      <c r="AP2614" s="792"/>
      <c r="AS2614" s="792"/>
      <c r="AV2614" s="792"/>
      <c r="AY2614" s="792"/>
      <c r="BN2614" s="792"/>
      <c r="BQ2614" s="792"/>
    </row>
    <row r="2615" spans="8:69" ht="12" customHeight="1">
      <c r="H2615" s="800"/>
      <c r="AJ2615" s="792"/>
      <c r="AM2615" s="792"/>
      <c r="AP2615" s="792"/>
      <c r="AS2615" s="792"/>
      <c r="AV2615" s="792"/>
      <c r="AY2615" s="792"/>
      <c r="BN2615" s="792"/>
      <c r="BQ2615" s="792"/>
    </row>
    <row r="2616" spans="8:69" ht="12" customHeight="1">
      <c r="H2616" s="800"/>
      <c r="AJ2616" s="792"/>
      <c r="AM2616" s="792"/>
      <c r="AP2616" s="792"/>
      <c r="AS2616" s="792"/>
      <c r="AV2616" s="792"/>
      <c r="AY2616" s="792"/>
      <c r="BN2616" s="792"/>
      <c r="BQ2616" s="792"/>
    </row>
    <row r="2617" spans="8:69" ht="12" customHeight="1">
      <c r="H2617" s="800"/>
      <c r="AJ2617" s="792"/>
      <c r="AM2617" s="792"/>
      <c r="AP2617" s="792"/>
      <c r="AS2617" s="792"/>
      <c r="AV2617" s="792"/>
      <c r="AY2617" s="792"/>
      <c r="BN2617" s="792"/>
      <c r="BQ2617" s="792"/>
    </row>
    <row r="2618" spans="8:69" ht="12" customHeight="1">
      <c r="H2618" s="800"/>
      <c r="AJ2618" s="792"/>
      <c r="AM2618" s="792"/>
      <c r="AP2618" s="792"/>
      <c r="AS2618" s="792"/>
      <c r="AV2618" s="792"/>
      <c r="AY2618" s="792"/>
      <c r="BN2618" s="792"/>
      <c r="BQ2618" s="792"/>
    </row>
    <row r="2619" spans="8:69" ht="12" customHeight="1">
      <c r="H2619" s="800"/>
      <c r="AJ2619" s="792"/>
      <c r="AM2619" s="792"/>
      <c r="AP2619" s="792"/>
      <c r="AS2619" s="792"/>
      <c r="AV2619" s="792"/>
      <c r="AY2619" s="792"/>
      <c r="BN2619" s="792"/>
      <c r="BQ2619" s="792"/>
    </row>
    <row r="2620" spans="8:69" ht="12" customHeight="1">
      <c r="H2620" s="800"/>
      <c r="AJ2620" s="792"/>
      <c r="AM2620" s="792"/>
      <c r="AP2620" s="792"/>
      <c r="AS2620" s="792"/>
      <c r="AV2620" s="792"/>
      <c r="AY2620" s="792"/>
      <c r="BN2620" s="792"/>
      <c r="BQ2620" s="792"/>
    </row>
    <row r="2621" spans="8:69" ht="12" customHeight="1">
      <c r="H2621" s="800"/>
      <c r="AJ2621" s="792"/>
      <c r="AM2621" s="792"/>
      <c r="AP2621" s="792"/>
      <c r="AS2621" s="792"/>
      <c r="AV2621" s="792"/>
      <c r="AY2621" s="792"/>
      <c r="BN2621" s="792"/>
      <c r="BQ2621" s="792"/>
    </row>
    <row r="2622" spans="8:69" ht="12" customHeight="1">
      <c r="H2622" s="800"/>
      <c r="AJ2622" s="792"/>
      <c r="AM2622" s="792"/>
      <c r="AP2622" s="792"/>
      <c r="AS2622" s="792"/>
      <c r="AV2622" s="792"/>
      <c r="AY2622" s="792"/>
      <c r="BN2622" s="792"/>
      <c r="BQ2622" s="792"/>
    </row>
    <row r="2623" spans="8:69" ht="12" customHeight="1">
      <c r="H2623" s="800"/>
      <c r="AJ2623" s="792"/>
      <c r="AM2623" s="792"/>
      <c r="AP2623" s="792"/>
      <c r="AS2623" s="792"/>
      <c r="AV2623" s="792"/>
      <c r="AY2623" s="792"/>
      <c r="BN2623" s="792"/>
      <c r="BQ2623" s="792"/>
    </row>
    <row r="2624" spans="8:69" ht="12" customHeight="1">
      <c r="H2624" s="800"/>
      <c r="AJ2624" s="792"/>
      <c r="AM2624" s="792"/>
      <c r="AP2624" s="792"/>
      <c r="AS2624" s="792"/>
      <c r="AV2624" s="792"/>
      <c r="AY2624" s="792"/>
      <c r="BN2624" s="792"/>
      <c r="BQ2624" s="792"/>
    </row>
    <row r="2625" spans="8:69" ht="12" customHeight="1">
      <c r="H2625" s="800"/>
      <c r="AJ2625" s="792"/>
      <c r="AM2625" s="792"/>
      <c r="AP2625" s="792"/>
      <c r="AS2625" s="792"/>
      <c r="AV2625" s="792"/>
      <c r="AY2625" s="792"/>
      <c r="BN2625" s="792"/>
      <c r="BQ2625" s="792"/>
    </row>
    <row r="2626" spans="8:69" ht="12" customHeight="1">
      <c r="H2626" s="800"/>
      <c r="AJ2626" s="792"/>
      <c r="AM2626" s="792"/>
      <c r="AP2626" s="792"/>
      <c r="AS2626" s="792"/>
      <c r="AV2626" s="792"/>
      <c r="AY2626" s="792"/>
      <c r="BN2626" s="792"/>
      <c r="BQ2626" s="792"/>
    </row>
    <row r="2627" spans="8:69" ht="12" customHeight="1">
      <c r="H2627" s="800"/>
      <c r="AJ2627" s="792"/>
      <c r="AM2627" s="792"/>
      <c r="AP2627" s="792"/>
      <c r="AS2627" s="792"/>
      <c r="AV2627" s="792"/>
      <c r="AY2627" s="792"/>
      <c r="BN2627" s="792"/>
      <c r="BQ2627" s="792"/>
    </row>
    <row r="2628" spans="8:69" ht="12" customHeight="1">
      <c r="H2628" s="800"/>
      <c r="AJ2628" s="792"/>
      <c r="AM2628" s="792"/>
      <c r="AP2628" s="792"/>
      <c r="AS2628" s="792"/>
      <c r="AV2628" s="792"/>
      <c r="AY2628" s="792"/>
      <c r="BN2628" s="792"/>
      <c r="BQ2628" s="792"/>
    </row>
    <row r="2629" spans="8:69" ht="12" customHeight="1">
      <c r="H2629" s="800"/>
      <c r="AJ2629" s="792"/>
      <c r="AM2629" s="792"/>
      <c r="AP2629" s="792"/>
      <c r="AS2629" s="792"/>
      <c r="AV2629" s="792"/>
      <c r="AY2629" s="792"/>
      <c r="BN2629" s="792"/>
      <c r="BQ2629" s="792"/>
    </row>
    <row r="2630" spans="8:69" ht="12" customHeight="1">
      <c r="H2630" s="800"/>
      <c r="AJ2630" s="792"/>
      <c r="AM2630" s="792"/>
      <c r="AP2630" s="792"/>
      <c r="AS2630" s="792"/>
      <c r="AV2630" s="792"/>
      <c r="AY2630" s="792"/>
      <c r="BN2630" s="792"/>
      <c r="BQ2630" s="792"/>
    </row>
    <row r="2631" spans="8:69" ht="12" customHeight="1">
      <c r="H2631" s="800"/>
      <c r="AJ2631" s="792"/>
      <c r="AM2631" s="792"/>
      <c r="AP2631" s="792"/>
      <c r="AS2631" s="792"/>
      <c r="AV2631" s="792"/>
      <c r="AY2631" s="792"/>
      <c r="BN2631" s="792"/>
      <c r="BQ2631" s="792"/>
    </row>
    <row r="2632" spans="8:69" ht="12" customHeight="1">
      <c r="H2632" s="800"/>
      <c r="AJ2632" s="792"/>
      <c r="AM2632" s="792"/>
      <c r="AP2632" s="792"/>
      <c r="AS2632" s="792"/>
      <c r="AV2632" s="792"/>
      <c r="AY2632" s="792"/>
      <c r="BN2632" s="792"/>
      <c r="BQ2632" s="792"/>
    </row>
    <row r="2633" spans="8:69" ht="12" customHeight="1">
      <c r="H2633" s="800"/>
      <c r="AJ2633" s="792"/>
      <c r="AM2633" s="792"/>
      <c r="AP2633" s="792"/>
      <c r="AS2633" s="792"/>
      <c r="AV2633" s="792"/>
      <c r="AY2633" s="792"/>
      <c r="BN2633" s="792"/>
      <c r="BQ2633" s="792"/>
    </row>
    <row r="2634" spans="8:69" ht="12" customHeight="1">
      <c r="H2634" s="800"/>
      <c r="AJ2634" s="792"/>
      <c r="AM2634" s="792"/>
      <c r="AP2634" s="792"/>
      <c r="AS2634" s="792"/>
      <c r="AV2634" s="792"/>
      <c r="AY2634" s="792"/>
      <c r="BN2634" s="792"/>
      <c r="BQ2634" s="792"/>
    </row>
    <row r="2635" spans="8:69" ht="12" customHeight="1">
      <c r="H2635" s="800"/>
      <c r="AJ2635" s="792"/>
      <c r="AM2635" s="792"/>
      <c r="AP2635" s="792"/>
      <c r="AS2635" s="792"/>
      <c r="AV2635" s="792"/>
      <c r="AY2635" s="792"/>
      <c r="BN2635" s="792"/>
      <c r="BQ2635" s="792"/>
    </row>
    <row r="2636" spans="8:69" ht="12" customHeight="1">
      <c r="H2636" s="800"/>
      <c r="AJ2636" s="792"/>
      <c r="AM2636" s="792"/>
      <c r="AP2636" s="792"/>
      <c r="AS2636" s="792"/>
      <c r="AV2636" s="792"/>
      <c r="AY2636" s="792"/>
      <c r="BN2636" s="792"/>
      <c r="BQ2636" s="792"/>
    </row>
    <row r="2637" spans="8:69" ht="12" customHeight="1">
      <c r="H2637" s="800"/>
      <c r="AJ2637" s="792"/>
      <c r="AM2637" s="792"/>
      <c r="AP2637" s="792"/>
      <c r="AS2637" s="792"/>
      <c r="AV2637" s="792"/>
      <c r="AY2637" s="792"/>
      <c r="BN2637" s="792"/>
      <c r="BQ2637" s="792"/>
    </row>
    <row r="2638" spans="8:69" ht="12" customHeight="1">
      <c r="H2638" s="800"/>
      <c r="AJ2638" s="792"/>
      <c r="AM2638" s="792"/>
      <c r="AP2638" s="792"/>
      <c r="AS2638" s="792"/>
      <c r="AV2638" s="792"/>
      <c r="AY2638" s="792"/>
      <c r="BN2638" s="792"/>
      <c r="BQ2638" s="792"/>
    </row>
    <row r="2639" spans="8:69" ht="12" customHeight="1">
      <c r="H2639" s="800"/>
      <c r="AJ2639" s="792"/>
      <c r="AM2639" s="792"/>
      <c r="AP2639" s="792"/>
      <c r="AS2639" s="792"/>
      <c r="AV2639" s="792"/>
      <c r="AY2639" s="792"/>
      <c r="BN2639" s="792"/>
      <c r="BQ2639" s="792"/>
    </row>
    <row r="2640" spans="8:69" ht="12" customHeight="1">
      <c r="H2640" s="800"/>
      <c r="AJ2640" s="792"/>
      <c r="AM2640" s="792"/>
      <c r="AP2640" s="792"/>
      <c r="AS2640" s="792"/>
      <c r="AV2640" s="792"/>
      <c r="AY2640" s="792"/>
      <c r="BN2640" s="792"/>
      <c r="BQ2640" s="792"/>
    </row>
    <row r="2641" spans="8:69" ht="12" customHeight="1">
      <c r="H2641" s="800"/>
      <c r="AJ2641" s="792"/>
      <c r="AM2641" s="792"/>
      <c r="AP2641" s="792"/>
      <c r="AS2641" s="792"/>
      <c r="AV2641" s="792"/>
      <c r="AY2641" s="792"/>
      <c r="BN2641" s="792"/>
      <c r="BQ2641" s="792"/>
    </row>
    <row r="2642" spans="8:69" ht="12" customHeight="1">
      <c r="H2642" s="800"/>
      <c r="AJ2642" s="792"/>
      <c r="AM2642" s="792"/>
      <c r="AP2642" s="792"/>
      <c r="AS2642" s="792"/>
      <c r="AV2642" s="792"/>
      <c r="AY2642" s="792"/>
      <c r="BN2642" s="792"/>
      <c r="BQ2642" s="792"/>
    </row>
    <row r="2643" spans="8:69" ht="12" customHeight="1">
      <c r="H2643" s="800"/>
      <c r="AJ2643" s="792"/>
      <c r="AM2643" s="792"/>
      <c r="AP2643" s="792"/>
      <c r="AS2643" s="792"/>
      <c r="AV2643" s="792"/>
      <c r="AY2643" s="792"/>
      <c r="BN2643" s="792"/>
      <c r="BQ2643" s="792"/>
    </row>
    <row r="2644" spans="8:69" ht="12" customHeight="1">
      <c r="H2644" s="800"/>
      <c r="AJ2644" s="792"/>
      <c r="AM2644" s="792"/>
      <c r="AP2644" s="792"/>
      <c r="AS2644" s="792"/>
      <c r="AV2644" s="792"/>
      <c r="AY2644" s="792"/>
      <c r="BN2644" s="792"/>
      <c r="BQ2644" s="792"/>
    </row>
    <row r="2645" spans="8:69" ht="12" customHeight="1">
      <c r="H2645" s="800"/>
      <c r="AJ2645" s="792"/>
      <c r="AM2645" s="792"/>
      <c r="AP2645" s="792"/>
      <c r="AS2645" s="792"/>
      <c r="AV2645" s="792"/>
      <c r="AY2645" s="792"/>
      <c r="BN2645" s="792"/>
      <c r="BQ2645" s="792"/>
    </row>
    <row r="2646" spans="8:69" ht="12" customHeight="1">
      <c r="H2646" s="800"/>
      <c r="AJ2646" s="792"/>
      <c r="AM2646" s="792"/>
      <c r="AP2646" s="792"/>
      <c r="AS2646" s="792"/>
      <c r="AV2646" s="792"/>
      <c r="AY2646" s="792"/>
      <c r="BN2646" s="792"/>
      <c r="BQ2646" s="792"/>
    </row>
    <row r="2647" spans="8:69" ht="12" customHeight="1">
      <c r="H2647" s="800"/>
      <c r="AJ2647" s="792"/>
      <c r="AM2647" s="792"/>
      <c r="AP2647" s="792"/>
      <c r="AS2647" s="792"/>
      <c r="AV2647" s="792"/>
      <c r="AY2647" s="792"/>
      <c r="BN2647" s="792"/>
      <c r="BQ2647" s="792"/>
    </row>
    <row r="2648" spans="8:69" ht="12" customHeight="1">
      <c r="H2648" s="800"/>
      <c r="AJ2648" s="792"/>
      <c r="AM2648" s="792"/>
      <c r="AP2648" s="792"/>
      <c r="AS2648" s="792"/>
      <c r="AV2648" s="792"/>
      <c r="AY2648" s="792"/>
      <c r="BN2648" s="792"/>
      <c r="BQ2648" s="792"/>
    </row>
    <row r="2649" spans="8:69" ht="12" customHeight="1">
      <c r="H2649" s="800"/>
      <c r="AJ2649" s="792"/>
      <c r="AM2649" s="792"/>
      <c r="AP2649" s="792"/>
      <c r="AS2649" s="792"/>
      <c r="AV2649" s="792"/>
      <c r="AY2649" s="792"/>
      <c r="BN2649" s="792"/>
      <c r="BQ2649" s="792"/>
    </row>
    <row r="2650" spans="8:69" ht="12" customHeight="1">
      <c r="H2650" s="800"/>
      <c r="AJ2650" s="792"/>
      <c r="AM2650" s="792"/>
      <c r="AP2650" s="792"/>
      <c r="AS2650" s="792"/>
      <c r="AV2650" s="792"/>
      <c r="AY2650" s="792"/>
      <c r="BN2650" s="792"/>
      <c r="BQ2650" s="792"/>
    </row>
    <row r="2651" spans="8:69" ht="12" customHeight="1">
      <c r="H2651" s="800"/>
      <c r="AJ2651" s="792"/>
      <c r="AM2651" s="792"/>
      <c r="AP2651" s="792"/>
      <c r="AS2651" s="792"/>
      <c r="AV2651" s="792"/>
      <c r="AY2651" s="792"/>
      <c r="BN2651" s="792"/>
      <c r="BQ2651" s="792"/>
    </row>
    <row r="2652" spans="8:69" ht="12" customHeight="1">
      <c r="H2652" s="800"/>
      <c r="AJ2652" s="792"/>
      <c r="AM2652" s="792"/>
      <c r="AP2652" s="792"/>
      <c r="AS2652" s="792"/>
      <c r="AV2652" s="792"/>
      <c r="AY2652" s="792"/>
      <c r="BN2652" s="792"/>
      <c r="BQ2652" s="792"/>
    </row>
    <row r="2653" spans="8:69" ht="12" customHeight="1">
      <c r="H2653" s="800"/>
      <c r="AJ2653" s="792"/>
      <c r="AM2653" s="792"/>
      <c r="AP2653" s="792"/>
      <c r="AS2653" s="792"/>
      <c r="AV2653" s="792"/>
      <c r="AY2653" s="792"/>
      <c r="BN2653" s="792"/>
      <c r="BQ2653" s="792"/>
    </row>
    <row r="2654" spans="8:69" ht="12" customHeight="1">
      <c r="H2654" s="800"/>
      <c r="AJ2654" s="792"/>
      <c r="AM2654" s="792"/>
      <c r="AP2654" s="792"/>
      <c r="AS2654" s="792"/>
      <c r="AV2654" s="792"/>
      <c r="AY2654" s="792"/>
      <c r="BN2654" s="792"/>
      <c r="BQ2654" s="792"/>
    </row>
    <row r="2655" spans="8:69" ht="12" customHeight="1">
      <c r="H2655" s="800"/>
      <c r="AJ2655" s="792"/>
      <c r="AM2655" s="792"/>
      <c r="AP2655" s="792"/>
      <c r="AS2655" s="792"/>
      <c r="AV2655" s="792"/>
      <c r="AY2655" s="792"/>
      <c r="BN2655" s="792"/>
      <c r="BQ2655" s="792"/>
    </row>
    <row r="2656" spans="8:69" ht="12" customHeight="1">
      <c r="H2656" s="800"/>
      <c r="AJ2656" s="792"/>
      <c r="AM2656" s="792"/>
      <c r="AP2656" s="792"/>
      <c r="AS2656" s="792"/>
      <c r="AV2656" s="792"/>
      <c r="AY2656" s="792"/>
      <c r="BN2656" s="792"/>
      <c r="BQ2656" s="792"/>
    </row>
    <row r="2657" spans="8:69" ht="12" customHeight="1">
      <c r="H2657" s="800"/>
      <c r="AJ2657" s="792"/>
      <c r="AM2657" s="792"/>
      <c r="AP2657" s="792"/>
      <c r="AS2657" s="792"/>
      <c r="AV2657" s="792"/>
      <c r="AY2657" s="792"/>
      <c r="BN2657" s="792"/>
      <c r="BQ2657" s="792"/>
    </row>
    <row r="2658" spans="8:69" ht="12" customHeight="1">
      <c r="H2658" s="800"/>
      <c r="AJ2658" s="792"/>
      <c r="AM2658" s="792"/>
      <c r="AP2658" s="792"/>
      <c r="AS2658" s="792"/>
      <c r="AV2658" s="792"/>
      <c r="AY2658" s="792"/>
      <c r="BN2658" s="792"/>
      <c r="BQ2658" s="792"/>
    </row>
    <row r="2659" spans="8:69" ht="12" customHeight="1">
      <c r="H2659" s="800"/>
      <c r="AJ2659" s="792"/>
      <c r="AM2659" s="792"/>
      <c r="AP2659" s="792"/>
      <c r="AS2659" s="792"/>
      <c r="AV2659" s="792"/>
      <c r="AY2659" s="792"/>
      <c r="BN2659" s="792"/>
      <c r="BQ2659" s="792"/>
    </row>
    <row r="2660" spans="8:69" ht="12" customHeight="1">
      <c r="H2660" s="800"/>
      <c r="AJ2660" s="792"/>
      <c r="AM2660" s="792"/>
      <c r="AP2660" s="792"/>
      <c r="AS2660" s="792"/>
      <c r="AV2660" s="792"/>
      <c r="AY2660" s="792"/>
      <c r="BN2660" s="792"/>
      <c r="BQ2660" s="792"/>
    </row>
    <row r="2661" spans="8:69" ht="12" customHeight="1">
      <c r="H2661" s="800"/>
      <c r="AJ2661" s="792"/>
      <c r="AM2661" s="792"/>
      <c r="AP2661" s="792"/>
      <c r="AS2661" s="792"/>
      <c r="AV2661" s="792"/>
      <c r="AY2661" s="792"/>
      <c r="BN2661" s="792"/>
      <c r="BQ2661" s="792"/>
    </row>
    <row r="2662" spans="8:69" ht="12" customHeight="1">
      <c r="H2662" s="800"/>
      <c r="AJ2662" s="792"/>
      <c r="AM2662" s="792"/>
      <c r="AP2662" s="792"/>
      <c r="AS2662" s="792"/>
      <c r="AV2662" s="792"/>
      <c r="AY2662" s="792"/>
      <c r="BN2662" s="792"/>
      <c r="BQ2662" s="792"/>
    </row>
    <row r="2663" spans="8:69" ht="12" customHeight="1">
      <c r="H2663" s="800"/>
      <c r="AJ2663" s="792"/>
      <c r="AM2663" s="792"/>
      <c r="AP2663" s="792"/>
      <c r="AS2663" s="792"/>
      <c r="AV2663" s="792"/>
      <c r="AY2663" s="792"/>
      <c r="BN2663" s="792"/>
      <c r="BQ2663" s="792"/>
    </row>
    <row r="2664" spans="8:69" ht="12" customHeight="1">
      <c r="H2664" s="800"/>
      <c r="AJ2664" s="792"/>
      <c r="AM2664" s="792"/>
      <c r="AP2664" s="792"/>
      <c r="AS2664" s="792"/>
      <c r="AV2664" s="792"/>
      <c r="AY2664" s="792"/>
      <c r="BN2664" s="792"/>
      <c r="BQ2664" s="792"/>
    </row>
    <row r="2665" spans="8:69" ht="12" customHeight="1">
      <c r="H2665" s="800"/>
      <c r="AJ2665" s="792"/>
      <c r="AM2665" s="792"/>
      <c r="AP2665" s="792"/>
      <c r="AS2665" s="792"/>
      <c r="AV2665" s="792"/>
      <c r="AY2665" s="792"/>
      <c r="BN2665" s="792"/>
      <c r="BQ2665" s="792"/>
    </row>
    <row r="2666" spans="8:69" ht="12" customHeight="1">
      <c r="H2666" s="800"/>
      <c r="AJ2666" s="792"/>
      <c r="AM2666" s="792"/>
      <c r="AP2666" s="792"/>
      <c r="AS2666" s="792"/>
      <c r="AV2666" s="792"/>
      <c r="AY2666" s="792"/>
      <c r="BN2666" s="792"/>
      <c r="BQ2666" s="792"/>
    </row>
    <row r="2667" spans="8:69" ht="12" customHeight="1">
      <c r="H2667" s="800"/>
      <c r="AJ2667" s="792"/>
      <c r="AM2667" s="792"/>
      <c r="AP2667" s="792"/>
      <c r="AS2667" s="792"/>
      <c r="AV2667" s="792"/>
      <c r="AY2667" s="792"/>
      <c r="BN2667" s="792"/>
      <c r="BQ2667" s="792"/>
    </row>
    <row r="2668" spans="8:69" ht="12" customHeight="1">
      <c r="H2668" s="800"/>
      <c r="AJ2668" s="792"/>
      <c r="AM2668" s="792"/>
      <c r="AP2668" s="792"/>
      <c r="AS2668" s="792"/>
      <c r="AV2668" s="792"/>
      <c r="AY2668" s="792"/>
      <c r="BN2668" s="792"/>
      <c r="BQ2668" s="792"/>
    </row>
    <row r="2669" spans="8:69" ht="12" customHeight="1">
      <c r="H2669" s="800"/>
      <c r="AJ2669" s="792"/>
      <c r="AM2669" s="792"/>
      <c r="AP2669" s="792"/>
      <c r="AS2669" s="792"/>
      <c r="AV2669" s="792"/>
      <c r="AY2669" s="792"/>
      <c r="BN2669" s="792"/>
      <c r="BQ2669" s="792"/>
    </row>
    <row r="2670" spans="8:69" ht="12" customHeight="1">
      <c r="H2670" s="800"/>
      <c r="AJ2670" s="792"/>
      <c r="AM2670" s="792"/>
      <c r="AP2670" s="792"/>
      <c r="AS2670" s="792"/>
      <c r="AV2670" s="792"/>
      <c r="AY2670" s="792"/>
      <c r="BN2670" s="792"/>
      <c r="BQ2670" s="792"/>
    </row>
    <row r="2671" spans="8:69" ht="12" customHeight="1">
      <c r="H2671" s="800"/>
      <c r="AJ2671" s="792"/>
      <c r="AM2671" s="792"/>
      <c r="AP2671" s="792"/>
      <c r="AS2671" s="792"/>
      <c r="AV2671" s="792"/>
      <c r="AY2671" s="792"/>
      <c r="BN2671" s="792"/>
      <c r="BQ2671" s="792"/>
    </row>
    <row r="2672" spans="8:69" ht="12" customHeight="1">
      <c r="H2672" s="800"/>
      <c r="AJ2672" s="792"/>
      <c r="AM2672" s="792"/>
      <c r="AP2672" s="792"/>
      <c r="AS2672" s="792"/>
      <c r="AV2672" s="792"/>
      <c r="AY2672" s="792"/>
      <c r="BN2672" s="792"/>
      <c r="BQ2672" s="792"/>
    </row>
    <row r="2673" spans="8:69" ht="12" customHeight="1">
      <c r="H2673" s="800"/>
      <c r="AJ2673" s="792"/>
      <c r="AM2673" s="792"/>
      <c r="AP2673" s="792"/>
      <c r="AS2673" s="792"/>
      <c r="AV2673" s="792"/>
      <c r="AY2673" s="792"/>
      <c r="BN2673" s="792"/>
      <c r="BQ2673" s="792"/>
    </row>
    <row r="2674" spans="8:69" ht="12" customHeight="1">
      <c r="H2674" s="800"/>
      <c r="AJ2674" s="792"/>
      <c r="AM2674" s="792"/>
      <c r="AP2674" s="792"/>
      <c r="AS2674" s="792"/>
      <c r="AV2674" s="792"/>
      <c r="AY2674" s="792"/>
      <c r="BN2674" s="792"/>
      <c r="BQ2674" s="792"/>
    </row>
    <row r="2675" spans="8:69" ht="12" customHeight="1">
      <c r="H2675" s="800"/>
      <c r="AJ2675" s="792"/>
      <c r="AM2675" s="792"/>
      <c r="AP2675" s="792"/>
      <c r="AS2675" s="792"/>
      <c r="AV2675" s="792"/>
      <c r="AY2675" s="792"/>
      <c r="BN2675" s="792"/>
      <c r="BQ2675" s="792"/>
    </row>
    <row r="2676" spans="8:69" ht="12" customHeight="1">
      <c r="H2676" s="800"/>
      <c r="AJ2676" s="792"/>
      <c r="AM2676" s="792"/>
      <c r="AP2676" s="792"/>
      <c r="AS2676" s="792"/>
      <c r="AV2676" s="792"/>
      <c r="AY2676" s="792"/>
      <c r="BN2676" s="792"/>
      <c r="BQ2676" s="792"/>
    </row>
    <row r="2677" spans="8:69" ht="12" customHeight="1">
      <c r="H2677" s="800"/>
      <c r="AJ2677" s="792"/>
      <c r="AM2677" s="792"/>
      <c r="AP2677" s="792"/>
      <c r="AS2677" s="792"/>
      <c r="AV2677" s="792"/>
      <c r="AY2677" s="792"/>
      <c r="BN2677" s="792"/>
      <c r="BQ2677" s="792"/>
    </row>
    <row r="2678" spans="8:69" ht="12" customHeight="1">
      <c r="H2678" s="800"/>
      <c r="AJ2678" s="792"/>
      <c r="AM2678" s="792"/>
      <c r="AP2678" s="792"/>
      <c r="AS2678" s="792"/>
      <c r="AV2678" s="792"/>
      <c r="AY2678" s="792"/>
      <c r="BN2678" s="792"/>
      <c r="BQ2678" s="792"/>
    </row>
    <row r="2679" spans="8:69" ht="12" customHeight="1">
      <c r="H2679" s="800"/>
      <c r="AJ2679" s="792"/>
      <c r="AM2679" s="792"/>
      <c r="AP2679" s="792"/>
      <c r="AS2679" s="792"/>
      <c r="AV2679" s="792"/>
      <c r="AY2679" s="792"/>
      <c r="BN2679" s="792"/>
      <c r="BQ2679" s="792"/>
    </row>
    <row r="2680" spans="8:69" ht="12" customHeight="1">
      <c r="H2680" s="800"/>
      <c r="AJ2680" s="792"/>
      <c r="AM2680" s="792"/>
      <c r="AP2680" s="792"/>
      <c r="AS2680" s="792"/>
      <c r="AV2680" s="792"/>
      <c r="AY2680" s="792"/>
      <c r="BN2680" s="792"/>
      <c r="BQ2680" s="792"/>
    </row>
    <row r="2681" spans="8:69" ht="12" customHeight="1">
      <c r="H2681" s="800"/>
      <c r="AJ2681" s="792"/>
      <c r="AM2681" s="792"/>
      <c r="AP2681" s="792"/>
      <c r="AS2681" s="792"/>
      <c r="AV2681" s="792"/>
      <c r="AY2681" s="792"/>
      <c r="BN2681" s="792"/>
      <c r="BQ2681" s="792"/>
    </row>
    <row r="2682" spans="8:69" ht="12" customHeight="1">
      <c r="H2682" s="800"/>
      <c r="AJ2682" s="792"/>
      <c r="AM2682" s="792"/>
      <c r="AP2682" s="792"/>
      <c r="AS2682" s="792"/>
      <c r="AV2682" s="792"/>
      <c r="AY2682" s="792"/>
      <c r="BN2682" s="792"/>
      <c r="BQ2682" s="792"/>
    </row>
    <row r="2683" spans="8:69" ht="12" customHeight="1">
      <c r="H2683" s="800"/>
      <c r="AJ2683" s="792"/>
      <c r="AM2683" s="792"/>
      <c r="AP2683" s="792"/>
      <c r="AS2683" s="792"/>
      <c r="AV2683" s="792"/>
      <c r="AY2683" s="792"/>
      <c r="BN2683" s="792"/>
      <c r="BQ2683" s="792"/>
    </row>
    <row r="2684" spans="8:69" ht="12" customHeight="1">
      <c r="H2684" s="800"/>
      <c r="AJ2684" s="792"/>
      <c r="AM2684" s="792"/>
      <c r="AP2684" s="792"/>
      <c r="AS2684" s="792"/>
      <c r="AV2684" s="792"/>
      <c r="AY2684" s="792"/>
      <c r="BN2684" s="792"/>
      <c r="BQ2684" s="792"/>
    </row>
    <row r="2685" spans="8:69" ht="12" customHeight="1">
      <c r="H2685" s="800"/>
      <c r="AJ2685" s="792"/>
      <c r="AM2685" s="792"/>
      <c r="AP2685" s="792"/>
      <c r="AS2685" s="792"/>
      <c r="AV2685" s="792"/>
      <c r="AY2685" s="792"/>
      <c r="BN2685" s="792"/>
      <c r="BQ2685" s="792"/>
    </row>
    <row r="2686" spans="8:69" ht="12" customHeight="1">
      <c r="H2686" s="800"/>
      <c r="AJ2686" s="792"/>
      <c r="AM2686" s="792"/>
      <c r="AP2686" s="792"/>
      <c r="AS2686" s="792"/>
      <c r="AV2686" s="792"/>
      <c r="AY2686" s="792"/>
      <c r="BN2686" s="792"/>
      <c r="BQ2686" s="792"/>
    </row>
    <row r="2687" spans="8:69" ht="12" customHeight="1">
      <c r="H2687" s="800"/>
      <c r="AJ2687" s="792"/>
      <c r="AM2687" s="792"/>
      <c r="AP2687" s="792"/>
      <c r="AS2687" s="792"/>
      <c r="AV2687" s="792"/>
      <c r="AY2687" s="792"/>
      <c r="BN2687" s="792"/>
      <c r="BQ2687" s="792"/>
    </row>
    <row r="2688" spans="8:69" ht="12" customHeight="1">
      <c r="H2688" s="800"/>
      <c r="AJ2688" s="792"/>
      <c r="AM2688" s="792"/>
      <c r="AP2688" s="792"/>
      <c r="AS2688" s="792"/>
      <c r="AV2688" s="792"/>
      <c r="AY2688" s="792"/>
      <c r="BN2688" s="792"/>
      <c r="BQ2688" s="792"/>
    </row>
    <row r="2689" spans="8:69" ht="12" customHeight="1">
      <c r="H2689" s="800"/>
      <c r="AJ2689" s="792"/>
      <c r="AM2689" s="792"/>
      <c r="AP2689" s="792"/>
      <c r="AS2689" s="792"/>
      <c r="AV2689" s="792"/>
      <c r="AY2689" s="792"/>
      <c r="BN2689" s="792"/>
      <c r="BQ2689" s="792"/>
    </row>
    <row r="2690" spans="8:69" ht="12" customHeight="1">
      <c r="H2690" s="800"/>
      <c r="AJ2690" s="792"/>
      <c r="AM2690" s="792"/>
      <c r="AP2690" s="792"/>
      <c r="AS2690" s="792"/>
      <c r="AV2690" s="792"/>
      <c r="AY2690" s="792"/>
      <c r="BN2690" s="792"/>
      <c r="BQ2690" s="792"/>
    </row>
    <row r="2691" spans="8:69" ht="12" customHeight="1">
      <c r="H2691" s="800"/>
      <c r="AJ2691" s="792"/>
      <c r="AM2691" s="792"/>
      <c r="AP2691" s="792"/>
      <c r="AS2691" s="792"/>
      <c r="AV2691" s="792"/>
      <c r="AY2691" s="792"/>
      <c r="BN2691" s="792"/>
      <c r="BQ2691" s="792"/>
    </row>
    <row r="2692" spans="8:69" ht="12" customHeight="1">
      <c r="H2692" s="800"/>
      <c r="AJ2692" s="792"/>
      <c r="AM2692" s="792"/>
      <c r="AP2692" s="792"/>
      <c r="AS2692" s="792"/>
      <c r="AV2692" s="792"/>
      <c r="AY2692" s="792"/>
      <c r="BN2692" s="792"/>
      <c r="BQ2692" s="792"/>
    </row>
    <row r="2693" spans="8:69" ht="12" customHeight="1">
      <c r="H2693" s="800"/>
      <c r="AJ2693" s="792"/>
      <c r="AM2693" s="792"/>
      <c r="AP2693" s="792"/>
      <c r="AS2693" s="792"/>
      <c r="AV2693" s="792"/>
      <c r="AY2693" s="792"/>
      <c r="BN2693" s="792"/>
      <c r="BQ2693" s="792"/>
    </row>
    <row r="2694" spans="8:69" ht="12" customHeight="1">
      <c r="H2694" s="800"/>
      <c r="AJ2694" s="792"/>
      <c r="AM2694" s="792"/>
      <c r="AP2694" s="792"/>
      <c r="AS2694" s="792"/>
      <c r="AV2694" s="792"/>
      <c r="AY2694" s="792"/>
      <c r="BN2694" s="792"/>
      <c r="BQ2694" s="792"/>
    </row>
    <row r="2695" spans="8:69" ht="12" customHeight="1">
      <c r="H2695" s="800"/>
      <c r="AJ2695" s="792"/>
      <c r="AM2695" s="792"/>
      <c r="AP2695" s="792"/>
      <c r="AS2695" s="792"/>
      <c r="AV2695" s="792"/>
      <c r="AY2695" s="792"/>
      <c r="BN2695" s="792"/>
      <c r="BQ2695" s="792"/>
    </row>
    <row r="2696" spans="8:69" ht="12" customHeight="1">
      <c r="H2696" s="800"/>
      <c r="AJ2696" s="792"/>
      <c r="AM2696" s="792"/>
      <c r="AP2696" s="792"/>
      <c r="AS2696" s="792"/>
      <c r="AV2696" s="792"/>
      <c r="AY2696" s="792"/>
      <c r="BN2696" s="792"/>
      <c r="BQ2696" s="792"/>
    </row>
    <row r="2697" spans="8:69" ht="12" customHeight="1">
      <c r="H2697" s="800"/>
      <c r="AJ2697" s="792"/>
      <c r="AM2697" s="792"/>
      <c r="AP2697" s="792"/>
      <c r="AS2697" s="792"/>
      <c r="AV2697" s="792"/>
      <c r="AY2697" s="792"/>
      <c r="BN2697" s="792"/>
      <c r="BQ2697" s="792"/>
    </row>
    <row r="2698" spans="8:69" ht="12" customHeight="1">
      <c r="H2698" s="800"/>
      <c r="AJ2698" s="792"/>
      <c r="AM2698" s="792"/>
      <c r="AP2698" s="792"/>
      <c r="AS2698" s="792"/>
      <c r="AV2698" s="792"/>
      <c r="AY2698" s="792"/>
      <c r="BN2698" s="792"/>
      <c r="BQ2698" s="792"/>
    </row>
    <row r="2699" spans="8:69" ht="12" customHeight="1">
      <c r="H2699" s="800"/>
      <c r="AJ2699" s="792"/>
      <c r="AM2699" s="792"/>
      <c r="AP2699" s="792"/>
      <c r="AS2699" s="792"/>
      <c r="AV2699" s="792"/>
      <c r="AY2699" s="792"/>
      <c r="BN2699" s="792"/>
      <c r="BQ2699" s="792"/>
    </row>
    <row r="2700" spans="8:69" ht="12" customHeight="1">
      <c r="H2700" s="800"/>
      <c r="AJ2700" s="792"/>
      <c r="AM2700" s="792"/>
      <c r="AP2700" s="792"/>
      <c r="AS2700" s="792"/>
      <c r="AV2700" s="792"/>
      <c r="AY2700" s="792"/>
      <c r="BN2700" s="792"/>
      <c r="BQ2700" s="792"/>
    </row>
    <row r="2701" spans="8:69" ht="12" customHeight="1">
      <c r="H2701" s="800"/>
      <c r="AJ2701" s="792"/>
      <c r="AM2701" s="792"/>
      <c r="AP2701" s="792"/>
      <c r="AS2701" s="792"/>
      <c r="AV2701" s="792"/>
      <c r="AY2701" s="792"/>
      <c r="BN2701" s="792"/>
      <c r="BQ2701" s="792"/>
    </row>
    <row r="2702" spans="8:69" ht="12" customHeight="1">
      <c r="H2702" s="800"/>
      <c r="AJ2702" s="792"/>
      <c r="AM2702" s="792"/>
      <c r="AP2702" s="792"/>
      <c r="AS2702" s="792"/>
      <c r="AV2702" s="792"/>
      <c r="AY2702" s="792"/>
      <c r="BN2702" s="792"/>
      <c r="BQ2702" s="792"/>
    </row>
    <row r="2703" spans="8:69" ht="12" customHeight="1">
      <c r="H2703" s="800"/>
      <c r="AJ2703" s="792"/>
      <c r="AM2703" s="792"/>
      <c r="AP2703" s="792"/>
      <c r="AS2703" s="792"/>
      <c r="AV2703" s="792"/>
      <c r="AY2703" s="792"/>
      <c r="BN2703" s="792"/>
      <c r="BQ2703" s="792"/>
    </row>
    <row r="2704" spans="8:69" ht="12" customHeight="1">
      <c r="H2704" s="800"/>
      <c r="AJ2704" s="792"/>
      <c r="AM2704" s="792"/>
      <c r="AP2704" s="792"/>
      <c r="AS2704" s="792"/>
      <c r="AV2704" s="792"/>
      <c r="AY2704" s="792"/>
      <c r="BN2704" s="792"/>
      <c r="BQ2704" s="792"/>
    </row>
    <row r="2705" spans="8:69" ht="12" customHeight="1">
      <c r="H2705" s="800"/>
      <c r="AJ2705" s="792"/>
      <c r="AM2705" s="792"/>
      <c r="AP2705" s="792"/>
      <c r="AS2705" s="792"/>
      <c r="AV2705" s="792"/>
      <c r="AY2705" s="792"/>
      <c r="BN2705" s="792"/>
      <c r="BQ2705" s="792"/>
    </row>
    <row r="2706" spans="8:69" ht="12" customHeight="1">
      <c r="H2706" s="800"/>
      <c r="AJ2706" s="792"/>
      <c r="AM2706" s="792"/>
      <c r="AP2706" s="792"/>
      <c r="AS2706" s="792"/>
      <c r="AV2706" s="792"/>
      <c r="AY2706" s="792"/>
      <c r="BN2706" s="792"/>
      <c r="BQ2706" s="792"/>
    </row>
    <row r="2707" spans="8:69" ht="12" customHeight="1">
      <c r="H2707" s="800"/>
      <c r="AJ2707" s="792"/>
      <c r="AM2707" s="792"/>
      <c r="AP2707" s="792"/>
      <c r="AS2707" s="792"/>
      <c r="AV2707" s="792"/>
      <c r="AY2707" s="792"/>
      <c r="BN2707" s="792"/>
      <c r="BQ2707" s="792"/>
    </row>
    <row r="2708" spans="8:69" ht="12" customHeight="1">
      <c r="H2708" s="800"/>
      <c r="AJ2708" s="792"/>
      <c r="AM2708" s="792"/>
      <c r="AP2708" s="792"/>
      <c r="AS2708" s="792"/>
      <c r="AV2708" s="792"/>
      <c r="AY2708" s="792"/>
      <c r="BN2708" s="792"/>
      <c r="BQ2708" s="792"/>
    </row>
    <row r="2709" spans="8:69" ht="12" customHeight="1">
      <c r="H2709" s="800"/>
      <c r="AJ2709" s="792"/>
      <c r="AM2709" s="792"/>
      <c r="AP2709" s="792"/>
      <c r="AS2709" s="792"/>
      <c r="AV2709" s="792"/>
      <c r="AY2709" s="792"/>
      <c r="BN2709" s="792"/>
      <c r="BQ2709" s="792"/>
    </row>
    <row r="2710" spans="8:69" ht="12" customHeight="1">
      <c r="H2710" s="800"/>
      <c r="AJ2710" s="792"/>
      <c r="AM2710" s="792"/>
      <c r="AP2710" s="792"/>
      <c r="AS2710" s="792"/>
      <c r="AV2710" s="792"/>
      <c r="AY2710" s="792"/>
      <c r="BN2710" s="792"/>
      <c r="BQ2710" s="792"/>
    </row>
    <row r="2711" spans="8:69" ht="12" customHeight="1">
      <c r="H2711" s="800"/>
      <c r="AJ2711" s="792"/>
      <c r="AM2711" s="792"/>
      <c r="AP2711" s="792"/>
      <c r="AS2711" s="792"/>
      <c r="AV2711" s="792"/>
      <c r="AY2711" s="792"/>
      <c r="BN2711" s="792"/>
      <c r="BQ2711" s="792"/>
    </row>
    <row r="2712" spans="8:69" ht="12" customHeight="1">
      <c r="H2712" s="800"/>
      <c r="AJ2712" s="792"/>
      <c r="AM2712" s="792"/>
      <c r="AP2712" s="792"/>
      <c r="AS2712" s="792"/>
      <c r="AV2712" s="792"/>
      <c r="AY2712" s="792"/>
      <c r="BN2712" s="792"/>
      <c r="BQ2712" s="792"/>
    </row>
    <row r="2713" spans="8:69" ht="12" customHeight="1">
      <c r="H2713" s="800"/>
      <c r="AJ2713" s="792"/>
      <c r="AM2713" s="792"/>
      <c r="AP2713" s="792"/>
      <c r="AS2713" s="792"/>
      <c r="AV2713" s="792"/>
      <c r="AY2713" s="792"/>
      <c r="BN2713" s="792"/>
      <c r="BQ2713" s="792"/>
    </row>
    <row r="2714" spans="8:69" ht="12" customHeight="1">
      <c r="H2714" s="800"/>
      <c r="AJ2714" s="792"/>
      <c r="AM2714" s="792"/>
      <c r="AP2714" s="792"/>
      <c r="AS2714" s="792"/>
      <c r="AV2714" s="792"/>
      <c r="AY2714" s="792"/>
      <c r="BN2714" s="792"/>
      <c r="BQ2714" s="792"/>
    </row>
    <row r="2715" spans="8:69" ht="12" customHeight="1">
      <c r="H2715" s="800"/>
      <c r="AJ2715" s="792"/>
      <c r="AM2715" s="792"/>
      <c r="AP2715" s="792"/>
      <c r="AS2715" s="792"/>
      <c r="AV2715" s="792"/>
      <c r="AY2715" s="792"/>
      <c r="BN2715" s="792"/>
      <c r="BQ2715" s="792"/>
    </row>
    <row r="2716" spans="8:69" ht="12" customHeight="1">
      <c r="H2716" s="800"/>
      <c r="AJ2716" s="792"/>
      <c r="AM2716" s="792"/>
      <c r="AP2716" s="792"/>
      <c r="AS2716" s="792"/>
      <c r="AV2716" s="792"/>
      <c r="AY2716" s="792"/>
      <c r="BN2716" s="792"/>
      <c r="BQ2716" s="792"/>
    </row>
    <row r="2717" spans="8:69" ht="12" customHeight="1">
      <c r="H2717" s="800"/>
      <c r="AJ2717" s="792"/>
      <c r="AM2717" s="792"/>
      <c r="AP2717" s="792"/>
      <c r="AS2717" s="792"/>
      <c r="AV2717" s="792"/>
      <c r="AY2717" s="792"/>
      <c r="BN2717" s="792"/>
      <c r="BQ2717" s="792"/>
    </row>
    <row r="2718" spans="8:69" ht="12" customHeight="1">
      <c r="H2718" s="800"/>
      <c r="AJ2718" s="792"/>
      <c r="AM2718" s="792"/>
      <c r="AP2718" s="792"/>
      <c r="AS2718" s="792"/>
      <c r="AV2718" s="792"/>
      <c r="AY2718" s="792"/>
      <c r="BN2718" s="792"/>
      <c r="BQ2718" s="792"/>
    </row>
    <row r="2719" spans="8:69" ht="12" customHeight="1">
      <c r="H2719" s="800"/>
      <c r="AJ2719" s="792"/>
      <c r="AM2719" s="792"/>
      <c r="AP2719" s="792"/>
      <c r="AS2719" s="792"/>
      <c r="AV2719" s="792"/>
      <c r="AY2719" s="792"/>
      <c r="BN2719" s="792"/>
      <c r="BQ2719" s="792"/>
    </row>
    <row r="2720" spans="8:69" ht="12" customHeight="1">
      <c r="H2720" s="800"/>
      <c r="AJ2720" s="792"/>
      <c r="AM2720" s="792"/>
      <c r="AP2720" s="792"/>
      <c r="AS2720" s="792"/>
      <c r="AV2720" s="792"/>
      <c r="AY2720" s="792"/>
      <c r="BN2720" s="792"/>
      <c r="BQ2720" s="792"/>
    </row>
    <row r="2721" spans="8:69" ht="12" customHeight="1">
      <c r="H2721" s="800"/>
      <c r="AJ2721" s="792"/>
      <c r="AM2721" s="792"/>
      <c r="AP2721" s="792"/>
      <c r="AS2721" s="792"/>
      <c r="AV2721" s="792"/>
      <c r="AY2721" s="792"/>
      <c r="BN2721" s="792"/>
      <c r="BQ2721" s="792"/>
    </row>
    <row r="2722" spans="8:69" ht="12" customHeight="1">
      <c r="H2722" s="800"/>
      <c r="AJ2722" s="792"/>
      <c r="AM2722" s="792"/>
      <c r="AP2722" s="792"/>
      <c r="AS2722" s="792"/>
      <c r="AV2722" s="792"/>
      <c r="AY2722" s="792"/>
      <c r="BN2722" s="792"/>
      <c r="BQ2722" s="792"/>
    </row>
    <row r="2723" spans="8:69" ht="12" customHeight="1">
      <c r="H2723" s="800"/>
      <c r="AJ2723" s="792"/>
      <c r="AM2723" s="792"/>
      <c r="AP2723" s="792"/>
      <c r="AS2723" s="792"/>
      <c r="AV2723" s="792"/>
      <c r="AY2723" s="792"/>
      <c r="BN2723" s="792"/>
      <c r="BQ2723" s="792"/>
    </row>
    <row r="2724" spans="8:69" ht="12" customHeight="1">
      <c r="H2724" s="800"/>
      <c r="AJ2724" s="792"/>
      <c r="AM2724" s="792"/>
      <c r="AP2724" s="792"/>
      <c r="AS2724" s="792"/>
      <c r="AV2724" s="792"/>
      <c r="AY2724" s="792"/>
      <c r="BN2724" s="792"/>
      <c r="BQ2724" s="792"/>
    </row>
    <row r="2725" spans="8:69" ht="12" customHeight="1">
      <c r="H2725" s="800"/>
      <c r="AJ2725" s="792"/>
      <c r="AM2725" s="792"/>
      <c r="AP2725" s="792"/>
      <c r="AS2725" s="792"/>
      <c r="AV2725" s="792"/>
      <c r="AY2725" s="792"/>
      <c r="BN2725" s="792"/>
      <c r="BQ2725" s="792"/>
    </row>
    <row r="2726" spans="8:69" ht="12" customHeight="1">
      <c r="H2726" s="800"/>
      <c r="AJ2726" s="792"/>
      <c r="AM2726" s="792"/>
      <c r="AP2726" s="792"/>
      <c r="AS2726" s="792"/>
      <c r="AV2726" s="792"/>
      <c r="AY2726" s="792"/>
      <c r="BN2726" s="792"/>
      <c r="BQ2726" s="792"/>
    </row>
    <row r="2727" spans="8:69" ht="12" customHeight="1">
      <c r="H2727" s="800"/>
      <c r="AJ2727" s="792"/>
      <c r="AM2727" s="792"/>
      <c r="AP2727" s="792"/>
      <c r="AS2727" s="792"/>
      <c r="AV2727" s="792"/>
      <c r="AY2727" s="792"/>
      <c r="BN2727" s="792"/>
      <c r="BQ2727" s="792"/>
    </row>
    <row r="2728" spans="8:69" ht="12" customHeight="1">
      <c r="H2728" s="800"/>
      <c r="AJ2728" s="792"/>
      <c r="AM2728" s="792"/>
      <c r="AP2728" s="792"/>
      <c r="AS2728" s="792"/>
      <c r="AV2728" s="792"/>
      <c r="AY2728" s="792"/>
      <c r="BN2728" s="792"/>
      <c r="BQ2728" s="792"/>
    </row>
    <row r="2729" spans="8:69" ht="12" customHeight="1">
      <c r="H2729" s="800"/>
      <c r="AJ2729" s="792"/>
      <c r="AM2729" s="792"/>
      <c r="AP2729" s="792"/>
      <c r="AS2729" s="792"/>
      <c r="AV2729" s="792"/>
      <c r="AY2729" s="792"/>
      <c r="BN2729" s="792"/>
      <c r="BQ2729" s="792"/>
    </row>
    <row r="2730" spans="8:69" ht="12" customHeight="1">
      <c r="H2730" s="800"/>
      <c r="AJ2730" s="792"/>
      <c r="AM2730" s="792"/>
      <c r="AP2730" s="792"/>
      <c r="AS2730" s="792"/>
      <c r="AV2730" s="792"/>
      <c r="AY2730" s="792"/>
      <c r="BN2730" s="792"/>
      <c r="BQ2730" s="792"/>
    </row>
    <row r="2731" spans="8:69" ht="12" customHeight="1">
      <c r="H2731" s="800"/>
      <c r="AJ2731" s="792"/>
      <c r="AM2731" s="792"/>
      <c r="AP2731" s="792"/>
      <c r="AS2731" s="792"/>
      <c r="AV2731" s="792"/>
      <c r="AY2731" s="792"/>
      <c r="BN2731" s="792"/>
      <c r="BQ2731" s="792"/>
    </row>
    <row r="2732" spans="8:69" ht="12" customHeight="1">
      <c r="H2732" s="800"/>
      <c r="AJ2732" s="792"/>
      <c r="AM2732" s="792"/>
      <c r="AP2732" s="792"/>
      <c r="AS2732" s="792"/>
      <c r="AV2732" s="792"/>
      <c r="AY2732" s="792"/>
      <c r="BN2732" s="792"/>
      <c r="BQ2732" s="792"/>
    </row>
    <row r="2733" spans="8:69" ht="12" customHeight="1">
      <c r="H2733" s="800"/>
      <c r="AJ2733" s="792"/>
      <c r="AM2733" s="792"/>
      <c r="AP2733" s="792"/>
      <c r="AS2733" s="792"/>
      <c r="AV2733" s="792"/>
      <c r="AY2733" s="792"/>
      <c r="BN2733" s="792"/>
      <c r="BQ2733" s="792"/>
    </row>
    <row r="2734" spans="8:69" ht="12" customHeight="1">
      <c r="H2734" s="800"/>
      <c r="AJ2734" s="792"/>
      <c r="AM2734" s="792"/>
      <c r="AP2734" s="792"/>
      <c r="AS2734" s="792"/>
      <c r="AV2734" s="792"/>
      <c r="AY2734" s="792"/>
      <c r="BN2734" s="792"/>
      <c r="BQ2734" s="792"/>
    </row>
    <row r="2735" spans="8:69" ht="12" customHeight="1">
      <c r="H2735" s="800"/>
      <c r="AJ2735" s="792"/>
      <c r="AM2735" s="792"/>
      <c r="AP2735" s="792"/>
      <c r="AS2735" s="792"/>
      <c r="AV2735" s="792"/>
      <c r="AY2735" s="792"/>
      <c r="BN2735" s="792"/>
      <c r="BQ2735" s="792"/>
    </row>
    <row r="2736" spans="8:69" ht="12" customHeight="1">
      <c r="H2736" s="800"/>
      <c r="AJ2736" s="792"/>
      <c r="AM2736" s="792"/>
      <c r="AP2736" s="792"/>
      <c r="AS2736" s="792"/>
      <c r="AV2736" s="792"/>
      <c r="AY2736" s="792"/>
      <c r="BN2736" s="792"/>
      <c r="BQ2736" s="792"/>
    </row>
    <row r="2737" spans="8:69" ht="12" customHeight="1">
      <c r="H2737" s="800"/>
      <c r="AJ2737" s="792"/>
      <c r="AM2737" s="792"/>
      <c r="AP2737" s="792"/>
      <c r="AS2737" s="792"/>
      <c r="AV2737" s="792"/>
      <c r="AY2737" s="792"/>
      <c r="BN2737" s="792"/>
      <c r="BQ2737" s="792"/>
    </row>
    <row r="2738" spans="8:69" ht="12" customHeight="1">
      <c r="H2738" s="800"/>
      <c r="AJ2738" s="792"/>
      <c r="AM2738" s="792"/>
      <c r="AP2738" s="792"/>
      <c r="AS2738" s="792"/>
      <c r="AV2738" s="792"/>
      <c r="AY2738" s="792"/>
      <c r="BN2738" s="792"/>
      <c r="BQ2738" s="792"/>
    </row>
    <row r="2739" spans="8:69" ht="12" customHeight="1">
      <c r="H2739" s="800"/>
      <c r="AJ2739" s="792"/>
      <c r="AM2739" s="792"/>
      <c r="AP2739" s="792"/>
      <c r="AS2739" s="792"/>
      <c r="AV2739" s="792"/>
      <c r="AY2739" s="792"/>
      <c r="BN2739" s="792"/>
      <c r="BQ2739" s="792"/>
    </row>
    <row r="2740" spans="8:69" ht="12" customHeight="1">
      <c r="H2740" s="800"/>
      <c r="AJ2740" s="792"/>
      <c r="AM2740" s="792"/>
      <c r="AP2740" s="792"/>
      <c r="AS2740" s="792"/>
      <c r="AV2740" s="792"/>
      <c r="AY2740" s="792"/>
      <c r="BN2740" s="792"/>
      <c r="BQ2740" s="792"/>
    </row>
    <row r="2741" spans="8:69" ht="12" customHeight="1">
      <c r="H2741" s="800"/>
      <c r="AJ2741" s="792"/>
      <c r="AM2741" s="792"/>
      <c r="AP2741" s="792"/>
      <c r="AS2741" s="792"/>
      <c r="AV2741" s="792"/>
      <c r="AY2741" s="792"/>
      <c r="BN2741" s="792"/>
      <c r="BQ2741" s="792"/>
    </row>
    <row r="2742" spans="8:69" ht="12" customHeight="1">
      <c r="H2742" s="800"/>
      <c r="AJ2742" s="792"/>
      <c r="AM2742" s="792"/>
      <c r="AP2742" s="792"/>
      <c r="AS2742" s="792"/>
      <c r="AV2742" s="792"/>
      <c r="AY2742" s="792"/>
      <c r="BN2742" s="792"/>
      <c r="BQ2742" s="792"/>
    </row>
    <row r="2743" spans="8:69" ht="12" customHeight="1">
      <c r="H2743" s="800"/>
      <c r="AJ2743" s="792"/>
      <c r="AM2743" s="792"/>
      <c r="AP2743" s="792"/>
      <c r="AS2743" s="792"/>
      <c r="AV2743" s="792"/>
      <c r="AY2743" s="792"/>
      <c r="BN2743" s="792"/>
      <c r="BQ2743" s="792"/>
    </row>
    <row r="2744" spans="8:69" ht="12" customHeight="1">
      <c r="H2744" s="800"/>
      <c r="AJ2744" s="792"/>
      <c r="AM2744" s="792"/>
      <c r="AP2744" s="792"/>
      <c r="AS2744" s="792"/>
      <c r="AV2744" s="792"/>
      <c r="AY2744" s="792"/>
      <c r="BN2744" s="792"/>
      <c r="BQ2744" s="792"/>
    </row>
    <row r="2745" spans="8:69" ht="12" customHeight="1">
      <c r="H2745" s="800"/>
      <c r="AJ2745" s="792"/>
      <c r="AM2745" s="792"/>
      <c r="AP2745" s="792"/>
      <c r="AS2745" s="792"/>
      <c r="AV2745" s="792"/>
      <c r="AY2745" s="792"/>
      <c r="BN2745" s="792"/>
      <c r="BQ2745" s="792"/>
    </row>
    <row r="2746" spans="8:69" ht="12" customHeight="1">
      <c r="H2746" s="800"/>
      <c r="AJ2746" s="792"/>
      <c r="AM2746" s="792"/>
      <c r="AP2746" s="792"/>
      <c r="AS2746" s="792"/>
      <c r="AV2746" s="792"/>
      <c r="AY2746" s="792"/>
      <c r="BN2746" s="792"/>
      <c r="BQ2746" s="792"/>
    </row>
    <row r="2747" spans="8:69" ht="12" customHeight="1">
      <c r="H2747" s="800"/>
      <c r="AJ2747" s="792"/>
      <c r="AM2747" s="792"/>
      <c r="AP2747" s="792"/>
      <c r="AS2747" s="792"/>
      <c r="AV2747" s="792"/>
      <c r="AY2747" s="792"/>
      <c r="BN2747" s="792"/>
      <c r="BQ2747" s="792"/>
    </row>
    <row r="2748" spans="8:69" ht="12" customHeight="1">
      <c r="H2748" s="800"/>
      <c r="AJ2748" s="792"/>
      <c r="AM2748" s="792"/>
      <c r="AP2748" s="792"/>
      <c r="AS2748" s="792"/>
      <c r="AV2748" s="792"/>
      <c r="AY2748" s="792"/>
      <c r="BN2748" s="792"/>
      <c r="BQ2748" s="792"/>
    </row>
    <row r="2749" spans="8:69" ht="12" customHeight="1">
      <c r="H2749" s="800"/>
      <c r="AJ2749" s="792"/>
      <c r="AM2749" s="792"/>
      <c r="AP2749" s="792"/>
      <c r="AS2749" s="792"/>
      <c r="AV2749" s="792"/>
      <c r="AY2749" s="792"/>
      <c r="BN2749" s="792"/>
      <c r="BQ2749" s="792"/>
    </row>
    <row r="2750" spans="8:69" ht="12" customHeight="1">
      <c r="H2750" s="800"/>
      <c r="AJ2750" s="792"/>
      <c r="AM2750" s="792"/>
      <c r="AP2750" s="792"/>
      <c r="AS2750" s="792"/>
      <c r="AV2750" s="792"/>
      <c r="AY2750" s="792"/>
      <c r="BN2750" s="792"/>
      <c r="BQ2750" s="792"/>
    </row>
    <row r="2751" spans="8:69" ht="12" customHeight="1">
      <c r="H2751" s="800"/>
      <c r="AJ2751" s="792"/>
      <c r="AM2751" s="792"/>
      <c r="AP2751" s="792"/>
      <c r="AS2751" s="792"/>
      <c r="AV2751" s="792"/>
      <c r="AY2751" s="792"/>
      <c r="BN2751" s="792"/>
      <c r="BQ2751" s="792"/>
    </row>
    <row r="2752" spans="8:69" ht="12" customHeight="1">
      <c r="H2752" s="800"/>
      <c r="AJ2752" s="792"/>
      <c r="AM2752" s="792"/>
      <c r="AP2752" s="792"/>
      <c r="AS2752" s="792"/>
      <c r="AV2752" s="792"/>
      <c r="AY2752" s="792"/>
      <c r="BN2752" s="792"/>
      <c r="BQ2752" s="792"/>
    </row>
    <row r="2753" spans="8:69" ht="12" customHeight="1">
      <c r="H2753" s="800"/>
      <c r="AJ2753" s="792"/>
      <c r="AM2753" s="792"/>
      <c r="AP2753" s="792"/>
      <c r="AS2753" s="792"/>
      <c r="AV2753" s="792"/>
      <c r="AY2753" s="792"/>
      <c r="BN2753" s="792"/>
      <c r="BQ2753" s="792"/>
    </row>
    <row r="2754" spans="8:69" ht="12" customHeight="1">
      <c r="H2754" s="800"/>
      <c r="AJ2754" s="792"/>
      <c r="AM2754" s="792"/>
      <c r="AP2754" s="792"/>
      <c r="AS2754" s="792"/>
      <c r="AV2754" s="792"/>
      <c r="AY2754" s="792"/>
      <c r="BN2754" s="792"/>
      <c r="BQ2754" s="792"/>
    </row>
    <row r="2755" spans="8:69" ht="12" customHeight="1">
      <c r="H2755" s="800"/>
      <c r="AJ2755" s="792"/>
      <c r="AM2755" s="792"/>
      <c r="AP2755" s="792"/>
      <c r="AS2755" s="792"/>
      <c r="AV2755" s="792"/>
      <c r="AY2755" s="792"/>
      <c r="BN2755" s="792"/>
      <c r="BQ2755" s="792"/>
    </row>
    <row r="2756" spans="8:69" ht="12" customHeight="1">
      <c r="H2756" s="800"/>
      <c r="AJ2756" s="792"/>
      <c r="AM2756" s="792"/>
      <c r="AP2756" s="792"/>
      <c r="AS2756" s="792"/>
      <c r="AV2756" s="792"/>
      <c r="AY2756" s="792"/>
      <c r="BN2756" s="792"/>
      <c r="BQ2756" s="792"/>
    </row>
    <row r="2757" spans="8:69" ht="12" customHeight="1">
      <c r="H2757" s="800"/>
      <c r="AJ2757" s="792"/>
      <c r="AM2757" s="792"/>
      <c r="AP2757" s="792"/>
      <c r="AS2757" s="792"/>
      <c r="AV2757" s="792"/>
      <c r="AY2757" s="792"/>
      <c r="BN2757" s="792"/>
      <c r="BQ2757" s="792"/>
    </row>
    <row r="2758" spans="8:69" ht="12" customHeight="1">
      <c r="H2758" s="800"/>
      <c r="AJ2758" s="792"/>
      <c r="AM2758" s="792"/>
      <c r="AP2758" s="792"/>
      <c r="AS2758" s="792"/>
      <c r="AV2758" s="792"/>
      <c r="AY2758" s="792"/>
      <c r="BN2758" s="792"/>
      <c r="BQ2758" s="792"/>
    </row>
    <row r="2759" spans="8:69" ht="12" customHeight="1">
      <c r="H2759" s="800"/>
      <c r="AJ2759" s="792"/>
      <c r="AM2759" s="792"/>
      <c r="AP2759" s="792"/>
      <c r="AS2759" s="792"/>
      <c r="AV2759" s="792"/>
      <c r="AY2759" s="792"/>
      <c r="BN2759" s="792"/>
      <c r="BQ2759" s="792"/>
    </row>
    <row r="2760" spans="8:69" ht="12" customHeight="1">
      <c r="H2760" s="800"/>
      <c r="AJ2760" s="792"/>
      <c r="AM2760" s="792"/>
      <c r="AP2760" s="792"/>
      <c r="AS2760" s="792"/>
      <c r="AV2760" s="792"/>
      <c r="AY2760" s="792"/>
      <c r="BN2760" s="792"/>
      <c r="BQ2760" s="792"/>
    </row>
    <row r="2761" spans="8:69" ht="12" customHeight="1">
      <c r="H2761" s="800"/>
      <c r="AJ2761" s="792"/>
      <c r="AM2761" s="792"/>
      <c r="AP2761" s="792"/>
      <c r="AS2761" s="792"/>
      <c r="AV2761" s="792"/>
      <c r="AY2761" s="792"/>
      <c r="BN2761" s="792"/>
      <c r="BQ2761" s="792"/>
    </row>
    <row r="2762" spans="8:69" ht="12" customHeight="1">
      <c r="H2762" s="800"/>
      <c r="AJ2762" s="792"/>
      <c r="AM2762" s="792"/>
      <c r="AP2762" s="792"/>
      <c r="AS2762" s="792"/>
      <c r="AV2762" s="792"/>
      <c r="AY2762" s="792"/>
      <c r="BN2762" s="792"/>
      <c r="BQ2762" s="792"/>
    </row>
    <row r="2763" spans="8:69" ht="12" customHeight="1">
      <c r="H2763" s="800"/>
      <c r="AJ2763" s="792"/>
      <c r="AM2763" s="792"/>
      <c r="AP2763" s="792"/>
      <c r="AS2763" s="792"/>
      <c r="AV2763" s="792"/>
      <c r="AY2763" s="792"/>
      <c r="BN2763" s="792"/>
      <c r="BQ2763" s="792"/>
    </row>
    <row r="2764" spans="8:69" ht="12" customHeight="1">
      <c r="H2764" s="800"/>
      <c r="AJ2764" s="792"/>
      <c r="AM2764" s="792"/>
      <c r="AP2764" s="792"/>
      <c r="AS2764" s="792"/>
      <c r="AV2764" s="792"/>
      <c r="AY2764" s="792"/>
      <c r="BN2764" s="792"/>
      <c r="BQ2764" s="792"/>
    </row>
    <row r="2765" spans="8:69" ht="12" customHeight="1">
      <c r="H2765" s="800"/>
      <c r="AJ2765" s="792"/>
      <c r="AM2765" s="792"/>
      <c r="AP2765" s="792"/>
      <c r="AS2765" s="792"/>
      <c r="AV2765" s="792"/>
      <c r="AY2765" s="792"/>
      <c r="BN2765" s="792"/>
      <c r="BQ2765" s="792"/>
    </row>
    <row r="2766" spans="8:69" ht="12" customHeight="1">
      <c r="H2766" s="800"/>
      <c r="AJ2766" s="792"/>
      <c r="AM2766" s="792"/>
      <c r="AP2766" s="792"/>
      <c r="AS2766" s="792"/>
      <c r="AV2766" s="792"/>
      <c r="AY2766" s="792"/>
      <c r="BN2766" s="792"/>
      <c r="BQ2766" s="792"/>
    </row>
    <row r="2767" spans="8:69" ht="12" customHeight="1">
      <c r="H2767" s="800"/>
      <c r="AJ2767" s="792"/>
      <c r="AM2767" s="792"/>
      <c r="AP2767" s="792"/>
      <c r="AS2767" s="792"/>
      <c r="AV2767" s="792"/>
      <c r="AY2767" s="792"/>
      <c r="BN2767" s="792"/>
      <c r="BQ2767" s="792"/>
    </row>
    <row r="2768" spans="8:69" ht="12" customHeight="1">
      <c r="H2768" s="800"/>
      <c r="AJ2768" s="792"/>
      <c r="AM2768" s="792"/>
      <c r="AP2768" s="792"/>
      <c r="AS2768" s="792"/>
      <c r="AV2768" s="792"/>
      <c r="AY2768" s="792"/>
      <c r="BN2768" s="792"/>
      <c r="BQ2768" s="792"/>
    </row>
    <row r="2769" spans="8:69" ht="12" customHeight="1">
      <c r="H2769" s="800"/>
      <c r="AJ2769" s="792"/>
      <c r="AM2769" s="792"/>
      <c r="AP2769" s="792"/>
      <c r="AS2769" s="792"/>
      <c r="AV2769" s="792"/>
      <c r="AY2769" s="792"/>
      <c r="BN2769" s="792"/>
      <c r="BQ2769" s="792"/>
    </row>
    <row r="2770" spans="8:69" ht="12" customHeight="1">
      <c r="H2770" s="800"/>
      <c r="AJ2770" s="792"/>
      <c r="AM2770" s="792"/>
      <c r="AP2770" s="792"/>
      <c r="AS2770" s="792"/>
      <c r="AV2770" s="792"/>
      <c r="AY2770" s="792"/>
      <c r="BN2770" s="792"/>
      <c r="BQ2770" s="792"/>
    </row>
    <row r="2771" spans="8:69" ht="12" customHeight="1">
      <c r="H2771" s="800"/>
      <c r="AJ2771" s="792"/>
      <c r="AM2771" s="792"/>
      <c r="AP2771" s="792"/>
      <c r="AS2771" s="792"/>
      <c r="AV2771" s="792"/>
      <c r="AY2771" s="792"/>
      <c r="BN2771" s="792"/>
      <c r="BQ2771" s="792"/>
    </row>
    <row r="2772" spans="8:69" ht="12" customHeight="1">
      <c r="H2772" s="800"/>
      <c r="AJ2772" s="792"/>
      <c r="AM2772" s="792"/>
      <c r="AP2772" s="792"/>
      <c r="AS2772" s="792"/>
      <c r="AV2772" s="792"/>
      <c r="AY2772" s="792"/>
      <c r="BN2772" s="792"/>
      <c r="BQ2772" s="792"/>
    </row>
    <row r="2773" spans="8:69" ht="12" customHeight="1">
      <c r="H2773" s="800"/>
      <c r="AJ2773" s="792"/>
      <c r="AM2773" s="792"/>
      <c r="AP2773" s="792"/>
      <c r="AS2773" s="792"/>
      <c r="AV2773" s="792"/>
      <c r="AY2773" s="792"/>
      <c r="BN2773" s="792"/>
      <c r="BQ2773" s="792"/>
    </row>
    <row r="2774" spans="8:69" ht="12" customHeight="1">
      <c r="H2774" s="800"/>
      <c r="AJ2774" s="792"/>
      <c r="AM2774" s="792"/>
      <c r="AP2774" s="792"/>
      <c r="AS2774" s="792"/>
      <c r="AV2774" s="792"/>
      <c r="AY2774" s="792"/>
      <c r="BN2774" s="792"/>
      <c r="BQ2774" s="792"/>
    </row>
    <row r="2775" spans="8:69" ht="12" customHeight="1">
      <c r="H2775" s="800"/>
      <c r="AJ2775" s="792"/>
      <c r="AM2775" s="792"/>
      <c r="AP2775" s="792"/>
      <c r="AS2775" s="792"/>
      <c r="AV2775" s="792"/>
      <c r="AY2775" s="792"/>
      <c r="BN2775" s="792"/>
      <c r="BQ2775" s="792"/>
    </row>
    <row r="2776" spans="8:69" ht="12" customHeight="1">
      <c r="H2776" s="800"/>
      <c r="AJ2776" s="792"/>
      <c r="AM2776" s="792"/>
      <c r="AP2776" s="792"/>
      <c r="AS2776" s="792"/>
      <c r="AV2776" s="792"/>
      <c r="AY2776" s="792"/>
      <c r="BN2776" s="792"/>
      <c r="BQ2776" s="792"/>
    </row>
    <row r="2777" spans="8:69" ht="12" customHeight="1">
      <c r="H2777" s="800"/>
      <c r="AJ2777" s="792"/>
      <c r="AM2777" s="792"/>
      <c r="AP2777" s="792"/>
      <c r="AS2777" s="792"/>
      <c r="AV2777" s="792"/>
      <c r="AY2777" s="792"/>
      <c r="BN2777" s="792"/>
      <c r="BQ2777" s="792"/>
    </row>
    <row r="2778" spans="8:69" ht="12" customHeight="1">
      <c r="H2778" s="800"/>
      <c r="AJ2778" s="792"/>
      <c r="AM2778" s="792"/>
      <c r="AP2778" s="792"/>
      <c r="AS2778" s="792"/>
      <c r="AV2778" s="792"/>
      <c r="AY2778" s="792"/>
      <c r="BN2778" s="792"/>
      <c r="BQ2778" s="792"/>
    </row>
    <row r="2779" spans="8:69" ht="12" customHeight="1">
      <c r="H2779" s="800"/>
      <c r="AJ2779" s="792"/>
      <c r="AM2779" s="792"/>
      <c r="AP2779" s="792"/>
      <c r="AS2779" s="792"/>
      <c r="AV2779" s="792"/>
      <c r="AY2779" s="792"/>
      <c r="BN2779" s="792"/>
      <c r="BQ2779" s="792"/>
    </row>
    <row r="2780" spans="8:69" ht="12" customHeight="1">
      <c r="H2780" s="800"/>
      <c r="AJ2780" s="792"/>
      <c r="AM2780" s="792"/>
      <c r="AP2780" s="792"/>
      <c r="AS2780" s="792"/>
      <c r="AV2780" s="792"/>
      <c r="AY2780" s="792"/>
      <c r="BN2780" s="792"/>
      <c r="BQ2780" s="792"/>
    </row>
    <row r="2781" spans="8:69" ht="12" customHeight="1">
      <c r="H2781" s="800"/>
      <c r="AJ2781" s="792"/>
      <c r="AM2781" s="792"/>
      <c r="AP2781" s="792"/>
      <c r="AS2781" s="792"/>
      <c r="AV2781" s="792"/>
      <c r="AY2781" s="792"/>
      <c r="BN2781" s="792"/>
      <c r="BQ2781" s="792"/>
    </row>
    <row r="2782" spans="8:69" ht="12" customHeight="1">
      <c r="H2782" s="800"/>
      <c r="AJ2782" s="792"/>
      <c r="AM2782" s="792"/>
      <c r="AP2782" s="792"/>
      <c r="AS2782" s="792"/>
      <c r="AV2782" s="792"/>
      <c r="AY2782" s="792"/>
      <c r="BN2782" s="792"/>
      <c r="BQ2782" s="792"/>
    </row>
    <row r="2783" spans="8:69" ht="12" customHeight="1">
      <c r="H2783" s="800"/>
      <c r="AJ2783" s="792"/>
      <c r="AM2783" s="792"/>
      <c r="AP2783" s="792"/>
      <c r="AS2783" s="792"/>
      <c r="AV2783" s="792"/>
      <c r="AY2783" s="792"/>
      <c r="BN2783" s="792"/>
      <c r="BQ2783" s="792"/>
    </row>
    <row r="2784" spans="8:69" ht="12" customHeight="1">
      <c r="H2784" s="800"/>
      <c r="AJ2784" s="792"/>
      <c r="AM2784" s="792"/>
      <c r="AP2784" s="792"/>
      <c r="AS2784" s="792"/>
      <c r="AV2784" s="792"/>
      <c r="AY2784" s="792"/>
      <c r="BN2784" s="792"/>
      <c r="BQ2784" s="792"/>
    </row>
    <row r="2785" spans="8:69" ht="12" customHeight="1">
      <c r="H2785" s="800"/>
      <c r="AJ2785" s="792"/>
      <c r="AM2785" s="792"/>
      <c r="AP2785" s="792"/>
      <c r="AS2785" s="792"/>
      <c r="AV2785" s="792"/>
      <c r="AY2785" s="792"/>
      <c r="BN2785" s="792"/>
      <c r="BQ2785" s="792"/>
    </row>
    <row r="2786" spans="8:69" ht="12" customHeight="1">
      <c r="H2786" s="800"/>
      <c r="AJ2786" s="792"/>
      <c r="AM2786" s="792"/>
      <c r="AP2786" s="792"/>
      <c r="AS2786" s="792"/>
      <c r="AV2786" s="792"/>
      <c r="AY2786" s="792"/>
      <c r="BN2786" s="792"/>
      <c r="BQ2786" s="792"/>
    </row>
    <row r="2787" spans="8:69" ht="12" customHeight="1">
      <c r="H2787" s="800"/>
      <c r="AJ2787" s="792"/>
      <c r="AM2787" s="792"/>
      <c r="AP2787" s="792"/>
      <c r="AS2787" s="792"/>
      <c r="AV2787" s="792"/>
      <c r="AY2787" s="792"/>
      <c r="BN2787" s="792"/>
      <c r="BQ2787" s="792"/>
    </row>
    <row r="2788" spans="8:69" ht="12" customHeight="1">
      <c r="H2788" s="800"/>
      <c r="AJ2788" s="792"/>
      <c r="AM2788" s="792"/>
      <c r="AP2788" s="792"/>
      <c r="AS2788" s="792"/>
      <c r="AV2788" s="792"/>
      <c r="AY2788" s="792"/>
      <c r="BN2788" s="792"/>
      <c r="BQ2788" s="792"/>
    </row>
    <row r="2789" spans="8:69" ht="12" customHeight="1">
      <c r="H2789" s="800"/>
      <c r="AJ2789" s="792"/>
      <c r="AM2789" s="792"/>
      <c r="AP2789" s="792"/>
      <c r="AS2789" s="792"/>
      <c r="AV2789" s="792"/>
      <c r="AY2789" s="792"/>
      <c r="BN2789" s="792"/>
      <c r="BQ2789" s="792"/>
    </row>
    <row r="2790" spans="8:69" ht="12" customHeight="1">
      <c r="H2790" s="800"/>
      <c r="AJ2790" s="792"/>
      <c r="AM2790" s="792"/>
      <c r="AP2790" s="792"/>
      <c r="AS2790" s="792"/>
      <c r="AV2790" s="792"/>
      <c r="AY2790" s="792"/>
      <c r="BN2790" s="792"/>
      <c r="BQ2790" s="792"/>
    </row>
    <row r="2791" spans="8:69" ht="12" customHeight="1">
      <c r="H2791" s="800"/>
      <c r="AJ2791" s="792"/>
      <c r="AM2791" s="792"/>
      <c r="AP2791" s="792"/>
      <c r="AS2791" s="792"/>
      <c r="AV2791" s="792"/>
      <c r="AY2791" s="792"/>
      <c r="BN2791" s="792"/>
      <c r="BQ2791" s="792"/>
    </row>
    <row r="2792" spans="8:69" ht="12" customHeight="1">
      <c r="H2792" s="800"/>
      <c r="AJ2792" s="792"/>
      <c r="AM2792" s="792"/>
      <c r="AP2792" s="792"/>
      <c r="AS2792" s="792"/>
      <c r="AV2792" s="792"/>
      <c r="AY2792" s="792"/>
      <c r="BN2792" s="792"/>
      <c r="BQ2792" s="792"/>
    </row>
    <row r="2793" spans="8:69" ht="12" customHeight="1">
      <c r="H2793" s="800"/>
      <c r="AJ2793" s="792"/>
      <c r="AM2793" s="792"/>
      <c r="AP2793" s="792"/>
      <c r="AS2793" s="792"/>
      <c r="AV2793" s="792"/>
      <c r="AY2793" s="792"/>
      <c r="BN2793" s="792"/>
      <c r="BQ2793" s="792"/>
    </row>
    <row r="2794" spans="8:69" ht="12" customHeight="1">
      <c r="H2794" s="800"/>
      <c r="AJ2794" s="792"/>
      <c r="AM2794" s="792"/>
      <c r="AP2794" s="792"/>
      <c r="AS2794" s="792"/>
      <c r="AV2794" s="792"/>
      <c r="AY2794" s="792"/>
      <c r="BN2794" s="792"/>
      <c r="BQ2794" s="792"/>
    </row>
    <row r="2795" spans="8:69" ht="12" customHeight="1">
      <c r="H2795" s="800"/>
      <c r="AJ2795" s="792"/>
      <c r="AM2795" s="792"/>
      <c r="AP2795" s="792"/>
      <c r="AS2795" s="792"/>
      <c r="AV2795" s="792"/>
      <c r="AY2795" s="792"/>
      <c r="BN2795" s="792"/>
      <c r="BQ2795" s="792"/>
    </row>
    <row r="2796" spans="8:69" ht="12" customHeight="1">
      <c r="H2796" s="800"/>
      <c r="AJ2796" s="792"/>
      <c r="AM2796" s="792"/>
      <c r="AP2796" s="792"/>
      <c r="AS2796" s="792"/>
      <c r="AV2796" s="792"/>
      <c r="AY2796" s="792"/>
      <c r="BN2796" s="792"/>
      <c r="BQ2796" s="792"/>
    </row>
    <row r="2797" spans="8:69" ht="12" customHeight="1">
      <c r="H2797" s="800"/>
      <c r="AJ2797" s="792"/>
      <c r="AM2797" s="792"/>
      <c r="AP2797" s="792"/>
      <c r="AS2797" s="792"/>
      <c r="AV2797" s="792"/>
      <c r="AY2797" s="792"/>
      <c r="BN2797" s="792"/>
      <c r="BQ2797" s="792"/>
    </row>
    <row r="2798" spans="8:69" ht="12" customHeight="1">
      <c r="H2798" s="800"/>
      <c r="AJ2798" s="792"/>
      <c r="AM2798" s="792"/>
      <c r="AP2798" s="792"/>
      <c r="AS2798" s="792"/>
      <c r="AV2798" s="792"/>
      <c r="AY2798" s="792"/>
      <c r="BN2798" s="792"/>
      <c r="BQ2798" s="792"/>
    </row>
    <row r="2799" spans="8:69" ht="12" customHeight="1">
      <c r="H2799" s="800"/>
      <c r="AJ2799" s="792"/>
      <c r="AM2799" s="792"/>
      <c r="AP2799" s="792"/>
      <c r="AS2799" s="792"/>
      <c r="AV2799" s="792"/>
      <c r="AY2799" s="792"/>
      <c r="BN2799" s="792"/>
      <c r="BQ2799" s="792"/>
    </row>
    <row r="2800" spans="8:69" ht="12" customHeight="1">
      <c r="H2800" s="800"/>
      <c r="AJ2800" s="792"/>
      <c r="AM2800" s="792"/>
      <c r="AP2800" s="792"/>
      <c r="AS2800" s="792"/>
      <c r="AV2800" s="792"/>
      <c r="AY2800" s="792"/>
      <c r="BN2800" s="792"/>
      <c r="BQ2800" s="792"/>
    </row>
    <row r="2801" spans="8:69" ht="12" customHeight="1">
      <c r="H2801" s="800"/>
      <c r="AJ2801" s="792"/>
      <c r="AM2801" s="792"/>
      <c r="AP2801" s="792"/>
      <c r="AS2801" s="792"/>
      <c r="AV2801" s="792"/>
      <c r="AY2801" s="792"/>
      <c r="BN2801" s="792"/>
      <c r="BQ2801" s="792"/>
    </row>
    <row r="2802" spans="8:69" ht="12" customHeight="1">
      <c r="H2802" s="800"/>
      <c r="AJ2802" s="792"/>
      <c r="AM2802" s="792"/>
      <c r="AP2802" s="792"/>
      <c r="AS2802" s="792"/>
      <c r="AV2802" s="792"/>
      <c r="AY2802" s="792"/>
      <c r="BN2802" s="792"/>
      <c r="BQ2802" s="792"/>
    </row>
    <row r="2803" spans="8:69" ht="12" customHeight="1">
      <c r="H2803" s="800"/>
      <c r="AJ2803" s="792"/>
      <c r="AM2803" s="792"/>
      <c r="AP2803" s="792"/>
      <c r="AS2803" s="792"/>
      <c r="AV2803" s="792"/>
      <c r="AY2803" s="792"/>
      <c r="BN2803" s="792"/>
      <c r="BQ2803" s="792"/>
    </row>
    <row r="2804" spans="8:69" ht="12" customHeight="1">
      <c r="H2804" s="800"/>
      <c r="AJ2804" s="792"/>
      <c r="AM2804" s="792"/>
      <c r="AP2804" s="792"/>
      <c r="AS2804" s="792"/>
      <c r="AV2804" s="792"/>
      <c r="AY2804" s="792"/>
      <c r="BN2804" s="792"/>
      <c r="BQ2804" s="792"/>
    </row>
    <row r="2805" spans="8:69" ht="12" customHeight="1">
      <c r="H2805" s="800"/>
      <c r="AJ2805" s="792"/>
      <c r="AM2805" s="792"/>
      <c r="AP2805" s="792"/>
      <c r="AS2805" s="792"/>
      <c r="AV2805" s="792"/>
      <c r="AY2805" s="792"/>
      <c r="BN2805" s="792"/>
      <c r="BQ2805" s="792"/>
    </row>
    <row r="2806" spans="8:69" ht="12" customHeight="1">
      <c r="H2806" s="800"/>
      <c r="AJ2806" s="792"/>
      <c r="AM2806" s="792"/>
      <c r="AP2806" s="792"/>
      <c r="AS2806" s="792"/>
      <c r="AV2806" s="792"/>
      <c r="AY2806" s="792"/>
      <c r="BN2806" s="792"/>
      <c r="BQ2806" s="792"/>
    </row>
    <row r="2807" spans="8:69" ht="12" customHeight="1">
      <c r="H2807" s="800"/>
      <c r="AJ2807" s="792"/>
      <c r="AM2807" s="792"/>
      <c r="AP2807" s="792"/>
      <c r="AS2807" s="792"/>
      <c r="AV2807" s="792"/>
      <c r="AY2807" s="792"/>
      <c r="BN2807" s="792"/>
      <c r="BQ2807" s="792"/>
    </row>
    <row r="2808" spans="8:69" ht="12" customHeight="1">
      <c r="H2808" s="800"/>
      <c r="AJ2808" s="792"/>
      <c r="AM2808" s="792"/>
      <c r="AP2808" s="792"/>
      <c r="AS2808" s="792"/>
      <c r="AV2808" s="792"/>
      <c r="AY2808" s="792"/>
      <c r="BN2808" s="792"/>
      <c r="BQ2808" s="792"/>
    </row>
    <row r="2809" spans="8:69" ht="12" customHeight="1">
      <c r="H2809" s="800"/>
      <c r="AJ2809" s="792"/>
      <c r="AM2809" s="792"/>
      <c r="AP2809" s="792"/>
      <c r="AS2809" s="792"/>
      <c r="AV2809" s="792"/>
      <c r="AY2809" s="792"/>
      <c r="BN2809" s="792"/>
      <c r="BQ2809" s="792"/>
    </row>
    <row r="2810" spans="8:69" ht="12" customHeight="1">
      <c r="H2810" s="800"/>
      <c r="AJ2810" s="792"/>
      <c r="AM2810" s="792"/>
      <c r="AP2810" s="792"/>
      <c r="AS2810" s="792"/>
      <c r="AV2810" s="792"/>
      <c r="AY2810" s="792"/>
      <c r="BN2810" s="792"/>
      <c r="BQ2810" s="792"/>
    </row>
    <row r="2811" spans="8:69" ht="12" customHeight="1">
      <c r="H2811" s="800"/>
      <c r="AJ2811" s="792"/>
      <c r="AM2811" s="792"/>
      <c r="AP2811" s="792"/>
      <c r="AS2811" s="792"/>
      <c r="AV2811" s="792"/>
      <c r="AY2811" s="792"/>
      <c r="BN2811" s="792"/>
      <c r="BQ2811" s="792"/>
    </row>
    <row r="2812" spans="8:69" ht="12" customHeight="1">
      <c r="H2812" s="800"/>
      <c r="AJ2812" s="792"/>
      <c r="AM2812" s="792"/>
      <c r="AP2812" s="792"/>
      <c r="AS2812" s="792"/>
      <c r="AV2812" s="792"/>
      <c r="AY2812" s="792"/>
      <c r="BN2812" s="792"/>
      <c r="BQ2812" s="792"/>
    </row>
    <row r="2813" spans="8:69" ht="12" customHeight="1">
      <c r="H2813" s="800"/>
      <c r="AJ2813" s="792"/>
      <c r="AM2813" s="792"/>
      <c r="AP2813" s="792"/>
      <c r="AS2813" s="792"/>
      <c r="AV2813" s="792"/>
      <c r="AY2813" s="792"/>
      <c r="BN2813" s="792"/>
      <c r="BQ2813" s="792"/>
    </row>
    <row r="2814" spans="8:69" ht="12" customHeight="1">
      <c r="H2814" s="800"/>
      <c r="AJ2814" s="792"/>
      <c r="AM2814" s="792"/>
      <c r="AP2814" s="792"/>
      <c r="AS2814" s="792"/>
      <c r="AV2814" s="792"/>
      <c r="AY2814" s="792"/>
      <c r="BN2814" s="792"/>
      <c r="BQ2814" s="792"/>
    </row>
    <row r="2815" spans="8:69" ht="12" customHeight="1">
      <c r="H2815" s="800"/>
      <c r="AJ2815" s="792"/>
      <c r="AM2815" s="792"/>
      <c r="AP2815" s="792"/>
      <c r="AS2815" s="792"/>
      <c r="AV2815" s="792"/>
      <c r="AY2815" s="792"/>
      <c r="BN2815" s="792"/>
      <c r="BQ2815" s="792"/>
    </row>
    <row r="2816" spans="8:69" ht="12" customHeight="1">
      <c r="H2816" s="800"/>
      <c r="AJ2816" s="792"/>
      <c r="AM2816" s="792"/>
      <c r="AP2816" s="792"/>
      <c r="AS2816" s="792"/>
      <c r="AV2816" s="792"/>
      <c r="AY2816" s="792"/>
      <c r="BN2816" s="792"/>
      <c r="BQ2816" s="792"/>
    </row>
    <row r="2817" spans="8:69" ht="12" customHeight="1">
      <c r="H2817" s="800"/>
      <c r="AJ2817" s="792"/>
      <c r="AM2817" s="792"/>
      <c r="AP2817" s="792"/>
      <c r="AS2817" s="792"/>
      <c r="AV2817" s="792"/>
      <c r="AY2817" s="792"/>
      <c r="BN2817" s="792"/>
      <c r="BQ2817" s="792"/>
    </row>
    <row r="2818" spans="8:69" ht="12" customHeight="1">
      <c r="H2818" s="800"/>
      <c r="AJ2818" s="792"/>
      <c r="AM2818" s="792"/>
      <c r="AP2818" s="792"/>
      <c r="AS2818" s="792"/>
      <c r="AV2818" s="792"/>
      <c r="AY2818" s="792"/>
      <c r="BN2818" s="792"/>
      <c r="BQ2818" s="792"/>
    </row>
    <row r="2819" spans="8:69" ht="12" customHeight="1">
      <c r="H2819" s="800"/>
      <c r="AJ2819" s="792"/>
      <c r="AM2819" s="792"/>
      <c r="AP2819" s="792"/>
      <c r="AS2819" s="792"/>
      <c r="AV2819" s="792"/>
      <c r="AY2819" s="792"/>
      <c r="BN2819" s="792"/>
      <c r="BQ2819" s="792"/>
    </row>
    <row r="2820" spans="8:69" ht="12" customHeight="1">
      <c r="H2820" s="800"/>
      <c r="AJ2820" s="792"/>
      <c r="AM2820" s="792"/>
      <c r="AP2820" s="792"/>
      <c r="AS2820" s="792"/>
      <c r="AV2820" s="792"/>
      <c r="AY2820" s="792"/>
      <c r="BN2820" s="792"/>
      <c r="BQ2820" s="792"/>
    </row>
    <row r="2821" spans="8:69" ht="12" customHeight="1">
      <c r="H2821" s="800"/>
      <c r="AJ2821" s="792"/>
      <c r="AM2821" s="792"/>
      <c r="AP2821" s="792"/>
      <c r="AS2821" s="792"/>
      <c r="AV2821" s="792"/>
      <c r="AY2821" s="792"/>
      <c r="BN2821" s="792"/>
      <c r="BQ2821" s="792"/>
    </row>
    <row r="2822" spans="8:69" ht="12" customHeight="1">
      <c r="H2822" s="800"/>
      <c r="AJ2822" s="792"/>
      <c r="AM2822" s="792"/>
      <c r="AP2822" s="792"/>
      <c r="AS2822" s="792"/>
      <c r="AV2822" s="792"/>
      <c r="AY2822" s="792"/>
      <c r="BN2822" s="792"/>
      <c r="BQ2822" s="792"/>
    </row>
    <row r="2823" spans="8:69" ht="12" customHeight="1">
      <c r="H2823" s="800"/>
      <c r="AJ2823" s="792"/>
      <c r="AM2823" s="792"/>
      <c r="AP2823" s="792"/>
      <c r="AS2823" s="792"/>
      <c r="AV2823" s="792"/>
      <c r="AY2823" s="792"/>
      <c r="BN2823" s="792"/>
      <c r="BQ2823" s="792"/>
    </row>
    <row r="2824" spans="8:69" ht="12" customHeight="1">
      <c r="H2824" s="800"/>
      <c r="AJ2824" s="792"/>
      <c r="AM2824" s="792"/>
      <c r="AP2824" s="792"/>
      <c r="AS2824" s="792"/>
      <c r="AV2824" s="792"/>
      <c r="AY2824" s="792"/>
      <c r="BN2824" s="792"/>
      <c r="BQ2824" s="792"/>
    </row>
    <row r="2825" spans="8:69" ht="12" customHeight="1">
      <c r="H2825" s="800"/>
      <c r="AJ2825" s="792"/>
      <c r="AM2825" s="792"/>
      <c r="AP2825" s="792"/>
      <c r="AS2825" s="792"/>
      <c r="AV2825" s="792"/>
      <c r="AY2825" s="792"/>
      <c r="BN2825" s="792"/>
      <c r="BQ2825" s="792"/>
    </row>
    <row r="2826" spans="8:69" ht="12" customHeight="1">
      <c r="H2826" s="800"/>
      <c r="AJ2826" s="792"/>
      <c r="AM2826" s="792"/>
      <c r="AP2826" s="792"/>
      <c r="AS2826" s="792"/>
      <c r="AV2826" s="792"/>
      <c r="AY2826" s="792"/>
      <c r="BN2826" s="792"/>
      <c r="BQ2826" s="792"/>
    </row>
    <row r="2827" spans="8:69" ht="12" customHeight="1">
      <c r="H2827" s="800"/>
      <c r="AJ2827" s="792"/>
      <c r="AM2827" s="792"/>
      <c r="AP2827" s="792"/>
      <c r="AS2827" s="792"/>
      <c r="AV2827" s="792"/>
      <c r="AY2827" s="792"/>
      <c r="BN2827" s="792"/>
      <c r="BQ2827" s="792"/>
    </row>
    <row r="2828" spans="8:69" ht="12" customHeight="1">
      <c r="H2828" s="800"/>
      <c r="AJ2828" s="792"/>
      <c r="AM2828" s="792"/>
      <c r="AP2828" s="792"/>
      <c r="AS2828" s="792"/>
      <c r="AV2828" s="792"/>
      <c r="AY2828" s="792"/>
      <c r="BN2828" s="792"/>
      <c r="BQ2828" s="792"/>
    </row>
    <row r="2829" spans="8:69" ht="12" customHeight="1">
      <c r="H2829" s="800"/>
      <c r="AJ2829" s="792"/>
      <c r="AM2829" s="792"/>
      <c r="AP2829" s="792"/>
      <c r="AS2829" s="792"/>
      <c r="AV2829" s="792"/>
      <c r="AY2829" s="792"/>
      <c r="BN2829" s="792"/>
      <c r="BQ2829" s="792"/>
    </row>
    <row r="2830" spans="8:69" ht="12" customHeight="1">
      <c r="H2830" s="800"/>
      <c r="AJ2830" s="792"/>
      <c r="AM2830" s="792"/>
      <c r="AP2830" s="792"/>
      <c r="AS2830" s="792"/>
      <c r="AV2830" s="792"/>
      <c r="AY2830" s="792"/>
      <c r="BN2830" s="792"/>
      <c r="BQ2830" s="792"/>
    </row>
    <row r="2831" spans="8:69" ht="12" customHeight="1">
      <c r="H2831" s="800"/>
      <c r="AJ2831" s="792"/>
      <c r="AM2831" s="792"/>
      <c r="AP2831" s="792"/>
      <c r="AS2831" s="792"/>
      <c r="AV2831" s="792"/>
      <c r="AY2831" s="792"/>
      <c r="BN2831" s="792"/>
      <c r="BQ2831" s="792"/>
    </row>
    <row r="2832" spans="8:69" ht="12" customHeight="1">
      <c r="H2832" s="800"/>
      <c r="AJ2832" s="792"/>
      <c r="AM2832" s="792"/>
      <c r="AP2832" s="792"/>
      <c r="AS2832" s="792"/>
      <c r="AV2832" s="792"/>
      <c r="AY2832" s="792"/>
      <c r="BN2832" s="792"/>
      <c r="BQ2832" s="792"/>
    </row>
    <row r="2833" spans="8:69" ht="12" customHeight="1">
      <c r="H2833" s="800"/>
      <c r="AJ2833" s="792"/>
      <c r="AM2833" s="792"/>
      <c r="AP2833" s="792"/>
      <c r="AS2833" s="792"/>
      <c r="AV2833" s="792"/>
      <c r="AY2833" s="792"/>
      <c r="BN2833" s="792"/>
      <c r="BQ2833" s="792"/>
    </row>
    <row r="2834" spans="8:69" ht="12" customHeight="1">
      <c r="H2834" s="800"/>
      <c r="AJ2834" s="792"/>
      <c r="AM2834" s="792"/>
      <c r="AP2834" s="792"/>
      <c r="AS2834" s="792"/>
      <c r="AV2834" s="792"/>
      <c r="AY2834" s="792"/>
      <c r="BN2834" s="792"/>
      <c r="BQ2834" s="792"/>
    </row>
    <row r="2835" spans="8:69" ht="12" customHeight="1">
      <c r="H2835" s="800"/>
      <c r="AJ2835" s="792"/>
      <c r="AM2835" s="792"/>
      <c r="AP2835" s="792"/>
      <c r="AS2835" s="792"/>
      <c r="AV2835" s="792"/>
      <c r="AY2835" s="792"/>
      <c r="BN2835" s="792"/>
      <c r="BQ2835" s="792"/>
    </row>
    <row r="2836" spans="8:69" ht="12" customHeight="1">
      <c r="H2836" s="800"/>
      <c r="AJ2836" s="792"/>
      <c r="AM2836" s="792"/>
      <c r="AP2836" s="792"/>
      <c r="AS2836" s="792"/>
      <c r="AV2836" s="792"/>
      <c r="AY2836" s="792"/>
      <c r="BN2836" s="792"/>
      <c r="BQ2836" s="792"/>
    </row>
    <row r="2837" spans="8:69" ht="12" customHeight="1">
      <c r="H2837" s="800"/>
      <c r="AJ2837" s="792"/>
      <c r="AM2837" s="792"/>
      <c r="AP2837" s="792"/>
      <c r="AS2837" s="792"/>
      <c r="AV2837" s="792"/>
      <c r="AY2837" s="792"/>
      <c r="BN2837" s="792"/>
      <c r="BQ2837" s="792"/>
    </row>
    <row r="2838" spans="8:69" ht="12" customHeight="1">
      <c r="H2838" s="800"/>
      <c r="AJ2838" s="792"/>
      <c r="AM2838" s="792"/>
      <c r="AP2838" s="792"/>
      <c r="AS2838" s="792"/>
      <c r="AV2838" s="792"/>
      <c r="AY2838" s="792"/>
      <c r="BN2838" s="792"/>
      <c r="BQ2838" s="792"/>
    </row>
    <row r="2839" spans="8:69" ht="12" customHeight="1">
      <c r="H2839" s="800"/>
      <c r="AJ2839" s="792"/>
      <c r="AM2839" s="792"/>
      <c r="AP2839" s="792"/>
      <c r="AS2839" s="792"/>
      <c r="AV2839" s="792"/>
      <c r="AY2839" s="792"/>
      <c r="BN2839" s="792"/>
      <c r="BQ2839" s="792"/>
    </row>
    <row r="2840" spans="8:69" ht="12" customHeight="1">
      <c r="H2840" s="800"/>
      <c r="AJ2840" s="792"/>
      <c r="AM2840" s="792"/>
      <c r="AP2840" s="792"/>
      <c r="AS2840" s="792"/>
      <c r="AV2840" s="792"/>
      <c r="AY2840" s="792"/>
      <c r="BN2840" s="792"/>
      <c r="BQ2840" s="792"/>
    </row>
    <row r="2841" spans="8:69" ht="12" customHeight="1">
      <c r="H2841" s="800"/>
      <c r="AJ2841" s="792"/>
      <c r="AM2841" s="792"/>
      <c r="AP2841" s="792"/>
      <c r="AS2841" s="792"/>
      <c r="AV2841" s="792"/>
      <c r="AY2841" s="792"/>
      <c r="BN2841" s="792"/>
      <c r="BQ2841" s="792"/>
    </row>
    <row r="2842" spans="8:69" ht="12" customHeight="1">
      <c r="H2842" s="800"/>
      <c r="AJ2842" s="792"/>
      <c r="AM2842" s="792"/>
      <c r="AP2842" s="792"/>
      <c r="AS2842" s="792"/>
      <c r="AV2842" s="792"/>
      <c r="AY2842" s="792"/>
      <c r="BN2842" s="792"/>
      <c r="BQ2842" s="792"/>
    </row>
    <row r="2843" spans="8:69" ht="12" customHeight="1">
      <c r="H2843" s="800"/>
      <c r="AJ2843" s="792"/>
      <c r="AM2843" s="792"/>
      <c r="AP2843" s="792"/>
      <c r="AS2843" s="792"/>
      <c r="AV2843" s="792"/>
      <c r="AY2843" s="792"/>
      <c r="BN2843" s="792"/>
      <c r="BQ2843" s="792"/>
    </row>
    <row r="2844" spans="8:69" ht="12" customHeight="1">
      <c r="H2844" s="800"/>
      <c r="AJ2844" s="792"/>
      <c r="AM2844" s="792"/>
      <c r="AP2844" s="792"/>
      <c r="AS2844" s="792"/>
      <c r="AV2844" s="792"/>
      <c r="AY2844" s="792"/>
      <c r="BN2844" s="792"/>
      <c r="BQ2844" s="792"/>
    </row>
    <row r="2845" spans="8:69" ht="12" customHeight="1">
      <c r="H2845" s="800"/>
      <c r="AJ2845" s="792"/>
      <c r="AM2845" s="792"/>
      <c r="AP2845" s="792"/>
      <c r="AS2845" s="792"/>
      <c r="AV2845" s="792"/>
      <c r="AY2845" s="792"/>
      <c r="BN2845" s="792"/>
      <c r="BQ2845" s="792"/>
    </row>
    <row r="2846" spans="8:69" ht="12" customHeight="1">
      <c r="H2846" s="800"/>
      <c r="AJ2846" s="792"/>
      <c r="AM2846" s="792"/>
      <c r="AP2846" s="792"/>
      <c r="AS2846" s="792"/>
      <c r="AV2846" s="792"/>
      <c r="AY2846" s="792"/>
      <c r="BN2846" s="792"/>
      <c r="BQ2846" s="792"/>
    </row>
    <row r="2847" spans="8:69" ht="12" customHeight="1">
      <c r="H2847" s="800"/>
      <c r="AJ2847" s="792"/>
      <c r="AM2847" s="792"/>
      <c r="AP2847" s="792"/>
      <c r="AS2847" s="792"/>
      <c r="AV2847" s="792"/>
      <c r="AY2847" s="792"/>
      <c r="BN2847" s="792"/>
      <c r="BQ2847" s="792"/>
    </row>
    <row r="2848" spans="8:69" ht="12" customHeight="1">
      <c r="H2848" s="800"/>
      <c r="AJ2848" s="792"/>
      <c r="AM2848" s="792"/>
      <c r="AP2848" s="792"/>
      <c r="AS2848" s="792"/>
      <c r="AV2848" s="792"/>
      <c r="AY2848" s="792"/>
      <c r="BN2848" s="792"/>
      <c r="BQ2848" s="792"/>
    </row>
    <row r="2849" spans="8:69" ht="12" customHeight="1">
      <c r="H2849" s="800"/>
      <c r="AJ2849" s="792"/>
      <c r="AM2849" s="792"/>
      <c r="AP2849" s="792"/>
      <c r="AS2849" s="792"/>
      <c r="AV2849" s="792"/>
      <c r="AY2849" s="792"/>
      <c r="BN2849" s="792"/>
      <c r="BQ2849" s="792"/>
    </row>
    <row r="2850" spans="8:69" ht="12" customHeight="1">
      <c r="H2850" s="800"/>
      <c r="AJ2850" s="792"/>
      <c r="AM2850" s="792"/>
      <c r="AP2850" s="792"/>
      <c r="AS2850" s="792"/>
      <c r="AV2850" s="792"/>
      <c r="AY2850" s="792"/>
      <c r="BN2850" s="792"/>
      <c r="BQ2850" s="792"/>
    </row>
    <row r="2851" spans="8:69" ht="12" customHeight="1">
      <c r="H2851" s="800"/>
      <c r="AJ2851" s="792"/>
      <c r="AM2851" s="792"/>
      <c r="AP2851" s="792"/>
      <c r="AS2851" s="792"/>
      <c r="AV2851" s="792"/>
      <c r="AY2851" s="792"/>
      <c r="BN2851" s="792"/>
      <c r="BQ2851" s="792"/>
    </row>
    <row r="2852" spans="8:69" ht="12" customHeight="1">
      <c r="H2852" s="800"/>
      <c r="AJ2852" s="792"/>
      <c r="AM2852" s="792"/>
      <c r="AP2852" s="792"/>
      <c r="AS2852" s="792"/>
      <c r="AV2852" s="792"/>
      <c r="AY2852" s="792"/>
      <c r="BN2852" s="792"/>
      <c r="BQ2852" s="792"/>
    </row>
    <row r="2853" spans="8:69" ht="12" customHeight="1">
      <c r="H2853" s="800"/>
      <c r="AJ2853" s="792"/>
      <c r="AM2853" s="792"/>
      <c r="AP2853" s="792"/>
      <c r="AS2853" s="792"/>
      <c r="AV2853" s="792"/>
      <c r="AY2853" s="792"/>
      <c r="BN2853" s="792"/>
      <c r="BQ2853" s="792"/>
    </row>
    <row r="2854" spans="8:69" ht="12" customHeight="1">
      <c r="H2854" s="800"/>
      <c r="AJ2854" s="792"/>
      <c r="AM2854" s="792"/>
      <c r="AP2854" s="792"/>
      <c r="AS2854" s="792"/>
      <c r="AV2854" s="792"/>
      <c r="AY2854" s="792"/>
      <c r="BN2854" s="792"/>
      <c r="BQ2854" s="792"/>
    </row>
    <row r="2855" spans="8:69" ht="12" customHeight="1">
      <c r="H2855" s="800"/>
      <c r="AJ2855" s="792"/>
      <c r="AM2855" s="792"/>
      <c r="AP2855" s="792"/>
      <c r="AS2855" s="792"/>
      <c r="AV2855" s="792"/>
      <c r="AY2855" s="792"/>
      <c r="BN2855" s="792"/>
      <c r="BQ2855" s="792"/>
    </row>
    <row r="2856" spans="8:69" ht="12" customHeight="1">
      <c r="H2856" s="800"/>
      <c r="AJ2856" s="792"/>
      <c r="AM2856" s="792"/>
      <c r="AP2856" s="792"/>
      <c r="AS2856" s="792"/>
      <c r="AV2856" s="792"/>
      <c r="AY2856" s="792"/>
      <c r="BN2856" s="792"/>
      <c r="BQ2856" s="792"/>
    </row>
    <row r="2857" spans="8:69" ht="12" customHeight="1">
      <c r="H2857" s="800"/>
      <c r="AJ2857" s="792"/>
      <c r="AM2857" s="792"/>
      <c r="AP2857" s="792"/>
      <c r="AS2857" s="792"/>
      <c r="AV2857" s="792"/>
      <c r="AY2857" s="792"/>
      <c r="BN2857" s="792"/>
      <c r="BQ2857" s="792"/>
    </row>
    <row r="2858" spans="8:69" ht="12" customHeight="1">
      <c r="H2858" s="800"/>
      <c r="AJ2858" s="792"/>
      <c r="AM2858" s="792"/>
      <c r="AP2858" s="792"/>
      <c r="AS2858" s="792"/>
      <c r="AV2858" s="792"/>
      <c r="AY2858" s="792"/>
      <c r="BN2858" s="792"/>
      <c r="BQ2858" s="792"/>
    </row>
    <row r="2859" spans="8:69" ht="12" customHeight="1">
      <c r="H2859" s="800"/>
      <c r="AJ2859" s="792"/>
      <c r="AM2859" s="792"/>
      <c r="AP2859" s="792"/>
      <c r="AS2859" s="792"/>
      <c r="AV2859" s="792"/>
      <c r="AY2859" s="792"/>
      <c r="BN2859" s="792"/>
      <c r="BQ2859" s="792"/>
    </row>
    <row r="2860" spans="8:69" ht="12" customHeight="1">
      <c r="H2860" s="800"/>
      <c r="AJ2860" s="792"/>
      <c r="AM2860" s="792"/>
      <c r="AP2860" s="792"/>
      <c r="AS2860" s="792"/>
      <c r="AV2860" s="792"/>
      <c r="AY2860" s="792"/>
      <c r="BN2860" s="792"/>
      <c r="BQ2860" s="792"/>
    </row>
    <row r="2861" spans="8:69" ht="12" customHeight="1">
      <c r="H2861" s="800"/>
      <c r="AJ2861" s="792"/>
      <c r="AM2861" s="792"/>
      <c r="AP2861" s="792"/>
      <c r="AS2861" s="792"/>
      <c r="AV2861" s="792"/>
      <c r="AY2861" s="792"/>
      <c r="BN2861" s="792"/>
      <c r="BQ2861" s="792"/>
    </row>
    <row r="2862" spans="8:69" ht="12" customHeight="1">
      <c r="H2862" s="800"/>
      <c r="AJ2862" s="792"/>
      <c r="AM2862" s="792"/>
      <c r="AP2862" s="792"/>
      <c r="AS2862" s="792"/>
      <c r="AV2862" s="792"/>
      <c r="AY2862" s="792"/>
      <c r="BN2862" s="792"/>
      <c r="BQ2862" s="792"/>
    </row>
    <row r="2863" spans="8:69" ht="12" customHeight="1">
      <c r="H2863" s="800"/>
      <c r="AJ2863" s="792"/>
      <c r="AM2863" s="792"/>
      <c r="AP2863" s="792"/>
      <c r="AS2863" s="792"/>
      <c r="AV2863" s="792"/>
      <c r="AY2863" s="792"/>
      <c r="BN2863" s="792"/>
      <c r="BQ2863" s="792"/>
    </row>
    <row r="2864" spans="8:69" ht="12" customHeight="1">
      <c r="H2864" s="800"/>
      <c r="AJ2864" s="792"/>
      <c r="AM2864" s="792"/>
      <c r="AP2864" s="792"/>
      <c r="AS2864" s="792"/>
      <c r="AV2864" s="792"/>
      <c r="AY2864" s="792"/>
      <c r="BN2864" s="792"/>
      <c r="BQ2864" s="792"/>
    </row>
    <row r="2865" spans="8:69" ht="12" customHeight="1">
      <c r="H2865" s="800"/>
      <c r="AJ2865" s="792"/>
      <c r="AM2865" s="792"/>
      <c r="AP2865" s="792"/>
      <c r="AS2865" s="792"/>
      <c r="AV2865" s="792"/>
      <c r="AY2865" s="792"/>
      <c r="BN2865" s="792"/>
      <c r="BQ2865" s="792"/>
    </row>
    <row r="2866" spans="8:69" ht="12" customHeight="1">
      <c r="H2866" s="800"/>
      <c r="AJ2866" s="792"/>
      <c r="AM2866" s="792"/>
      <c r="AP2866" s="792"/>
      <c r="AS2866" s="792"/>
      <c r="AV2866" s="792"/>
      <c r="AY2866" s="792"/>
      <c r="BN2866" s="792"/>
      <c r="BQ2866" s="792"/>
    </row>
    <row r="2867" spans="8:69" ht="12" customHeight="1">
      <c r="H2867" s="800"/>
      <c r="AJ2867" s="792"/>
      <c r="AM2867" s="792"/>
      <c r="AP2867" s="792"/>
      <c r="AS2867" s="792"/>
      <c r="AV2867" s="792"/>
      <c r="AY2867" s="792"/>
      <c r="BN2867" s="792"/>
      <c r="BQ2867" s="792"/>
    </row>
    <row r="2868" spans="8:69" ht="12" customHeight="1">
      <c r="H2868" s="800"/>
      <c r="AJ2868" s="792"/>
      <c r="AM2868" s="792"/>
      <c r="AP2868" s="792"/>
      <c r="AS2868" s="792"/>
      <c r="AV2868" s="792"/>
      <c r="AY2868" s="792"/>
      <c r="BN2868" s="792"/>
      <c r="BQ2868" s="792"/>
    </row>
    <row r="2869" spans="8:69" ht="12" customHeight="1">
      <c r="H2869" s="800"/>
      <c r="AJ2869" s="792"/>
      <c r="AM2869" s="792"/>
      <c r="AP2869" s="792"/>
      <c r="AS2869" s="792"/>
      <c r="AV2869" s="792"/>
      <c r="AY2869" s="792"/>
      <c r="BN2869" s="792"/>
      <c r="BQ2869" s="792"/>
    </row>
    <row r="2870" spans="8:69" ht="12" customHeight="1">
      <c r="H2870" s="800"/>
      <c r="AJ2870" s="792"/>
      <c r="AM2870" s="792"/>
      <c r="AP2870" s="792"/>
      <c r="AS2870" s="792"/>
      <c r="AV2870" s="792"/>
      <c r="AY2870" s="792"/>
      <c r="BN2870" s="792"/>
      <c r="BQ2870" s="792"/>
    </row>
    <row r="2871" spans="8:69" ht="12" customHeight="1">
      <c r="H2871" s="800"/>
      <c r="AJ2871" s="792"/>
      <c r="AM2871" s="792"/>
      <c r="AP2871" s="792"/>
      <c r="AS2871" s="792"/>
      <c r="AV2871" s="792"/>
      <c r="AY2871" s="792"/>
      <c r="BN2871" s="792"/>
      <c r="BQ2871" s="792"/>
    </row>
    <row r="2872" spans="8:69" ht="12" customHeight="1">
      <c r="H2872" s="800"/>
      <c r="AJ2872" s="792"/>
      <c r="AM2872" s="792"/>
      <c r="AP2872" s="792"/>
      <c r="AS2872" s="792"/>
      <c r="AV2872" s="792"/>
      <c r="AY2872" s="792"/>
      <c r="BN2872" s="792"/>
      <c r="BQ2872" s="792"/>
    </row>
    <row r="2873" spans="8:69" ht="12" customHeight="1">
      <c r="H2873" s="800"/>
      <c r="AJ2873" s="792"/>
      <c r="AM2873" s="792"/>
      <c r="AP2873" s="792"/>
      <c r="AS2873" s="792"/>
      <c r="AV2873" s="792"/>
      <c r="AY2873" s="792"/>
      <c r="BN2873" s="792"/>
      <c r="BQ2873" s="792"/>
    </row>
    <row r="2874" spans="8:69" ht="12" customHeight="1">
      <c r="H2874" s="800"/>
      <c r="AJ2874" s="792"/>
      <c r="AM2874" s="792"/>
      <c r="AP2874" s="792"/>
      <c r="AS2874" s="792"/>
      <c r="AV2874" s="792"/>
      <c r="AY2874" s="792"/>
      <c r="BN2874" s="792"/>
      <c r="BQ2874" s="792"/>
    </row>
    <row r="2875" spans="8:69" ht="12" customHeight="1">
      <c r="H2875" s="800"/>
      <c r="AJ2875" s="792"/>
      <c r="AM2875" s="792"/>
      <c r="AP2875" s="792"/>
      <c r="AS2875" s="792"/>
      <c r="AV2875" s="792"/>
      <c r="AY2875" s="792"/>
      <c r="BN2875" s="792"/>
      <c r="BQ2875" s="792"/>
    </row>
    <row r="2876" spans="8:69" ht="12" customHeight="1">
      <c r="H2876" s="800"/>
      <c r="AJ2876" s="792"/>
      <c r="AM2876" s="792"/>
      <c r="AP2876" s="792"/>
      <c r="AS2876" s="792"/>
      <c r="AV2876" s="792"/>
      <c r="AY2876" s="792"/>
      <c r="BN2876" s="792"/>
      <c r="BQ2876" s="792"/>
    </row>
    <row r="2877" spans="8:69" ht="12" customHeight="1">
      <c r="H2877" s="800"/>
      <c r="AJ2877" s="792"/>
      <c r="AM2877" s="792"/>
      <c r="AP2877" s="792"/>
      <c r="AS2877" s="792"/>
      <c r="AV2877" s="792"/>
      <c r="AY2877" s="792"/>
      <c r="BN2877" s="792"/>
      <c r="BQ2877" s="792"/>
    </row>
    <row r="2878" spans="8:69" ht="12" customHeight="1">
      <c r="H2878" s="800"/>
      <c r="AJ2878" s="792"/>
      <c r="AM2878" s="792"/>
      <c r="AP2878" s="792"/>
      <c r="AS2878" s="792"/>
      <c r="AV2878" s="792"/>
      <c r="AY2878" s="792"/>
      <c r="BN2878" s="792"/>
      <c r="BQ2878" s="792"/>
    </row>
    <row r="2879" spans="8:69" ht="12" customHeight="1">
      <c r="H2879" s="800"/>
      <c r="AJ2879" s="792"/>
      <c r="AM2879" s="792"/>
      <c r="AP2879" s="792"/>
      <c r="AS2879" s="792"/>
      <c r="AV2879" s="792"/>
      <c r="AY2879" s="792"/>
      <c r="BN2879" s="792"/>
      <c r="BQ2879" s="792"/>
    </row>
    <row r="2880" spans="8:69" ht="12" customHeight="1">
      <c r="H2880" s="800"/>
      <c r="AJ2880" s="792"/>
      <c r="AM2880" s="792"/>
      <c r="AP2880" s="792"/>
      <c r="AS2880" s="792"/>
      <c r="AV2880" s="792"/>
      <c r="AY2880" s="792"/>
      <c r="BN2880" s="792"/>
      <c r="BQ2880" s="792"/>
    </row>
    <row r="2881" spans="8:69" ht="12" customHeight="1">
      <c r="H2881" s="800"/>
      <c r="AJ2881" s="792"/>
      <c r="AM2881" s="792"/>
      <c r="AP2881" s="792"/>
      <c r="AS2881" s="792"/>
      <c r="AV2881" s="792"/>
      <c r="AY2881" s="792"/>
      <c r="BN2881" s="792"/>
      <c r="BQ2881" s="792"/>
    </row>
    <row r="2882" spans="8:69" ht="12" customHeight="1">
      <c r="H2882" s="800"/>
      <c r="AJ2882" s="792"/>
      <c r="AM2882" s="792"/>
      <c r="AP2882" s="792"/>
      <c r="AS2882" s="792"/>
      <c r="AV2882" s="792"/>
      <c r="AY2882" s="792"/>
      <c r="BN2882" s="792"/>
      <c r="BQ2882" s="792"/>
    </row>
    <row r="2883" spans="8:69" ht="12" customHeight="1">
      <c r="H2883" s="800"/>
      <c r="AJ2883" s="792"/>
      <c r="AM2883" s="792"/>
      <c r="AP2883" s="792"/>
      <c r="AS2883" s="792"/>
      <c r="AV2883" s="792"/>
      <c r="AY2883" s="792"/>
      <c r="BN2883" s="792"/>
      <c r="BQ2883" s="792"/>
    </row>
    <row r="2884" spans="8:69" ht="12" customHeight="1">
      <c r="H2884" s="800"/>
      <c r="AJ2884" s="792"/>
      <c r="AM2884" s="792"/>
      <c r="AP2884" s="792"/>
      <c r="AS2884" s="792"/>
      <c r="AV2884" s="792"/>
      <c r="AY2884" s="792"/>
      <c r="BN2884" s="792"/>
      <c r="BQ2884" s="792"/>
    </row>
    <row r="2885" spans="8:69" ht="12" customHeight="1">
      <c r="H2885" s="800"/>
      <c r="AJ2885" s="792"/>
      <c r="AM2885" s="792"/>
      <c r="AP2885" s="792"/>
      <c r="AS2885" s="792"/>
      <c r="AV2885" s="792"/>
      <c r="AY2885" s="792"/>
      <c r="BN2885" s="792"/>
      <c r="BQ2885" s="792"/>
    </row>
    <row r="2886" spans="8:69" ht="12" customHeight="1">
      <c r="H2886" s="800"/>
      <c r="AJ2886" s="792"/>
      <c r="AM2886" s="792"/>
      <c r="AP2886" s="792"/>
      <c r="AS2886" s="792"/>
      <c r="AV2886" s="792"/>
      <c r="AY2886" s="792"/>
      <c r="BN2886" s="792"/>
      <c r="BQ2886" s="792"/>
    </row>
    <row r="2887" spans="8:69" ht="12" customHeight="1">
      <c r="H2887" s="800"/>
      <c r="AJ2887" s="792"/>
      <c r="AM2887" s="792"/>
      <c r="AP2887" s="792"/>
      <c r="AS2887" s="792"/>
      <c r="AV2887" s="792"/>
      <c r="AY2887" s="792"/>
      <c r="BN2887" s="792"/>
      <c r="BQ2887" s="792"/>
    </row>
    <row r="2888" spans="8:69" ht="12" customHeight="1">
      <c r="H2888" s="800"/>
      <c r="AJ2888" s="792"/>
      <c r="AM2888" s="792"/>
      <c r="AP2888" s="792"/>
      <c r="AS2888" s="792"/>
      <c r="AV2888" s="792"/>
      <c r="AY2888" s="792"/>
      <c r="BN2888" s="792"/>
      <c r="BQ2888" s="792"/>
    </row>
    <row r="2889" spans="8:69" ht="12" customHeight="1">
      <c r="H2889" s="800"/>
      <c r="AJ2889" s="792"/>
      <c r="AM2889" s="792"/>
      <c r="AP2889" s="792"/>
      <c r="AS2889" s="792"/>
      <c r="AV2889" s="792"/>
      <c r="AY2889" s="792"/>
      <c r="BN2889" s="792"/>
      <c r="BQ2889" s="792"/>
    </row>
    <row r="2890" spans="8:69" ht="12" customHeight="1">
      <c r="H2890" s="800"/>
      <c r="AJ2890" s="792"/>
      <c r="AM2890" s="792"/>
      <c r="AP2890" s="792"/>
      <c r="AS2890" s="792"/>
      <c r="AV2890" s="792"/>
      <c r="AY2890" s="792"/>
      <c r="BN2890" s="792"/>
      <c r="BQ2890" s="792"/>
    </row>
    <row r="2891" spans="8:69" ht="12" customHeight="1">
      <c r="H2891" s="800"/>
      <c r="AJ2891" s="792"/>
      <c r="AM2891" s="792"/>
      <c r="AP2891" s="792"/>
      <c r="AS2891" s="792"/>
      <c r="AV2891" s="792"/>
      <c r="AY2891" s="792"/>
      <c r="BN2891" s="792"/>
      <c r="BQ2891" s="792"/>
    </row>
    <row r="2892" spans="8:69" ht="12" customHeight="1">
      <c r="H2892" s="800"/>
      <c r="AJ2892" s="792"/>
      <c r="AM2892" s="792"/>
      <c r="AP2892" s="792"/>
      <c r="AS2892" s="792"/>
      <c r="AV2892" s="792"/>
      <c r="AY2892" s="792"/>
      <c r="BN2892" s="792"/>
      <c r="BQ2892" s="792"/>
    </row>
    <row r="2893" spans="8:69" ht="12" customHeight="1">
      <c r="H2893" s="800"/>
      <c r="AJ2893" s="792"/>
      <c r="AM2893" s="792"/>
      <c r="AP2893" s="792"/>
      <c r="AS2893" s="792"/>
      <c r="AV2893" s="792"/>
      <c r="AY2893" s="792"/>
      <c r="BN2893" s="792"/>
      <c r="BQ2893" s="792"/>
    </row>
    <row r="2894" spans="8:69" ht="12" customHeight="1">
      <c r="H2894" s="800"/>
      <c r="AJ2894" s="792"/>
      <c r="AM2894" s="792"/>
      <c r="AP2894" s="792"/>
      <c r="AS2894" s="792"/>
      <c r="AV2894" s="792"/>
      <c r="AY2894" s="792"/>
      <c r="BN2894" s="792"/>
      <c r="BQ2894" s="792"/>
    </row>
    <row r="2895" spans="8:69" ht="12" customHeight="1">
      <c r="H2895" s="800"/>
      <c r="AJ2895" s="792"/>
      <c r="AM2895" s="792"/>
      <c r="AP2895" s="792"/>
      <c r="AS2895" s="792"/>
      <c r="AV2895" s="792"/>
      <c r="AY2895" s="792"/>
      <c r="BN2895" s="792"/>
      <c r="BQ2895" s="792"/>
    </row>
    <row r="2896" spans="8:69" ht="12" customHeight="1">
      <c r="H2896" s="800"/>
      <c r="AJ2896" s="792"/>
      <c r="AM2896" s="792"/>
      <c r="AP2896" s="792"/>
      <c r="AS2896" s="792"/>
      <c r="AV2896" s="792"/>
      <c r="AY2896" s="792"/>
      <c r="BN2896" s="792"/>
      <c r="BQ2896" s="792"/>
    </row>
    <row r="2897" spans="8:69" ht="12" customHeight="1">
      <c r="H2897" s="800"/>
      <c r="AJ2897" s="792"/>
      <c r="AM2897" s="792"/>
      <c r="AP2897" s="792"/>
      <c r="AS2897" s="792"/>
      <c r="AV2897" s="792"/>
      <c r="AY2897" s="792"/>
      <c r="BN2897" s="792"/>
      <c r="BQ2897" s="792"/>
    </row>
    <row r="2898" spans="8:69" ht="12" customHeight="1">
      <c r="H2898" s="800"/>
      <c r="AJ2898" s="792"/>
      <c r="AM2898" s="792"/>
      <c r="AP2898" s="792"/>
      <c r="AS2898" s="792"/>
      <c r="AV2898" s="792"/>
      <c r="AY2898" s="792"/>
      <c r="BN2898" s="792"/>
      <c r="BQ2898" s="792"/>
    </row>
    <row r="2899" spans="8:69" ht="12" customHeight="1">
      <c r="H2899" s="800"/>
      <c r="AJ2899" s="792"/>
      <c r="AM2899" s="792"/>
      <c r="AP2899" s="792"/>
      <c r="AS2899" s="792"/>
      <c r="AV2899" s="792"/>
      <c r="AY2899" s="792"/>
      <c r="BN2899" s="792"/>
      <c r="BQ2899" s="792"/>
    </row>
    <row r="2900" spans="8:69" ht="12" customHeight="1">
      <c r="H2900" s="800"/>
      <c r="AJ2900" s="792"/>
      <c r="AM2900" s="792"/>
      <c r="AP2900" s="792"/>
      <c r="AS2900" s="792"/>
      <c r="AV2900" s="792"/>
      <c r="AY2900" s="792"/>
      <c r="BN2900" s="792"/>
      <c r="BQ2900" s="792"/>
    </row>
    <row r="2901" spans="8:69" ht="12" customHeight="1">
      <c r="H2901" s="800"/>
      <c r="AJ2901" s="792"/>
      <c r="AM2901" s="792"/>
      <c r="AP2901" s="792"/>
      <c r="AS2901" s="792"/>
      <c r="AV2901" s="792"/>
      <c r="AY2901" s="792"/>
      <c r="BN2901" s="792"/>
      <c r="BQ2901" s="792"/>
    </row>
    <row r="2902" spans="8:69" ht="12" customHeight="1">
      <c r="H2902" s="800"/>
      <c r="AJ2902" s="792"/>
      <c r="AM2902" s="792"/>
      <c r="AP2902" s="792"/>
      <c r="AS2902" s="792"/>
      <c r="AV2902" s="792"/>
      <c r="AY2902" s="792"/>
      <c r="BN2902" s="792"/>
      <c r="BQ2902" s="792"/>
    </row>
    <row r="2903" spans="8:69" ht="12" customHeight="1">
      <c r="H2903" s="800"/>
      <c r="AJ2903" s="792"/>
      <c r="AM2903" s="792"/>
      <c r="AP2903" s="792"/>
      <c r="AS2903" s="792"/>
      <c r="AV2903" s="792"/>
      <c r="AY2903" s="792"/>
      <c r="BN2903" s="792"/>
      <c r="BQ2903" s="792"/>
    </row>
    <row r="2904" spans="8:69" ht="12" customHeight="1">
      <c r="H2904" s="800"/>
      <c r="AJ2904" s="792"/>
      <c r="AM2904" s="792"/>
      <c r="AP2904" s="792"/>
      <c r="AS2904" s="792"/>
      <c r="AV2904" s="792"/>
      <c r="AY2904" s="792"/>
      <c r="BN2904" s="792"/>
      <c r="BQ2904" s="792"/>
    </row>
    <row r="2905" spans="8:69" ht="12" customHeight="1">
      <c r="H2905" s="800"/>
      <c r="AJ2905" s="792"/>
      <c r="AM2905" s="792"/>
      <c r="AP2905" s="792"/>
      <c r="AS2905" s="792"/>
      <c r="AV2905" s="792"/>
      <c r="AY2905" s="792"/>
      <c r="BN2905" s="792"/>
      <c r="BQ2905" s="792"/>
    </row>
    <row r="2906" spans="8:69" ht="12" customHeight="1">
      <c r="H2906" s="800"/>
      <c r="AJ2906" s="792"/>
      <c r="AM2906" s="792"/>
      <c r="AP2906" s="792"/>
      <c r="AS2906" s="792"/>
      <c r="AV2906" s="792"/>
      <c r="AY2906" s="792"/>
      <c r="BN2906" s="792"/>
      <c r="BQ2906" s="792"/>
    </row>
    <row r="2907" spans="8:69" ht="12" customHeight="1">
      <c r="H2907" s="800"/>
      <c r="AJ2907" s="792"/>
      <c r="AM2907" s="792"/>
      <c r="AP2907" s="792"/>
      <c r="AS2907" s="792"/>
      <c r="AV2907" s="792"/>
      <c r="AY2907" s="792"/>
      <c r="BN2907" s="792"/>
      <c r="BQ2907" s="792"/>
    </row>
    <row r="2908" spans="8:69" ht="12" customHeight="1">
      <c r="H2908" s="800"/>
      <c r="AJ2908" s="792"/>
      <c r="AM2908" s="792"/>
      <c r="AP2908" s="792"/>
      <c r="AS2908" s="792"/>
      <c r="AV2908" s="792"/>
      <c r="AY2908" s="792"/>
      <c r="BN2908" s="792"/>
      <c r="BQ2908" s="792"/>
    </row>
    <row r="2909" spans="8:69" ht="12" customHeight="1">
      <c r="H2909" s="800"/>
      <c r="AJ2909" s="792"/>
      <c r="AM2909" s="792"/>
      <c r="AP2909" s="792"/>
      <c r="AS2909" s="792"/>
      <c r="AV2909" s="792"/>
      <c r="AY2909" s="792"/>
      <c r="BN2909" s="792"/>
      <c r="BQ2909" s="792"/>
    </row>
    <row r="2910" spans="8:69" ht="12" customHeight="1">
      <c r="H2910" s="800"/>
      <c r="AJ2910" s="792"/>
      <c r="AM2910" s="792"/>
      <c r="AP2910" s="792"/>
      <c r="AS2910" s="792"/>
      <c r="AV2910" s="792"/>
      <c r="AY2910" s="792"/>
      <c r="BN2910" s="792"/>
      <c r="BQ2910" s="792"/>
    </row>
    <row r="2911" spans="8:69" ht="12" customHeight="1">
      <c r="H2911" s="800"/>
      <c r="AJ2911" s="792"/>
      <c r="AM2911" s="792"/>
      <c r="AP2911" s="792"/>
      <c r="AS2911" s="792"/>
      <c r="AV2911" s="792"/>
      <c r="AY2911" s="792"/>
      <c r="BN2911" s="792"/>
      <c r="BQ2911" s="792"/>
    </row>
    <row r="2912" spans="8:69" ht="12" customHeight="1">
      <c r="H2912" s="800"/>
      <c r="AJ2912" s="792"/>
      <c r="AM2912" s="792"/>
      <c r="AP2912" s="792"/>
      <c r="AS2912" s="792"/>
      <c r="AV2912" s="792"/>
      <c r="AY2912" s="792"/>
      <c r="BN2912" s="792"/>
      <c r="BQ2912" s="792"/>
    </row>
    <row r="2913" spans="8:69" ht="12" customHeight="1">
      <c r="H2913" s="800"/>
      <c r="AJ2913" s="792"/>
      <c r="AM2913" s="792"/>
      <c r="AP2913" s="792"/>
      <c r="AS2913" s="792"/>
      <c r="AV2913" s="792"/>
      <c r="AY2913" s="792"/>
      <c r="BN2913" s="792"/>
      <c r="BQ2913" s="792"/>
    </row>
    <row r="2914" spans="8:69" ht="12" customHeight="1">
      <c r="H2914" s="800"/>
      <c r="AJ2914" s="792"/>
      <c r="AM2914" s="792"/>
      <c r="AP2914" s="792"/>
      <c r="AS2914" s="792"/>
      <c r="AV2914" s="792"/>
      <c r="AY2914" s="792"/>
      <c r="BN2914" s="792"/>
      <c r="BQ2914" s="792"/>
    </row>
    <row r="2915" spans="8:69" ht="12" customHeight="1">
      <c r="H2915" s="800"/>
      <c r="AJ2915" s="792"/>
      <c r="AM2915" s="792"/>
      <c r="AP2915" s="792"/>
      <c r="AS2915" s="792"/>
      <c r="AV2915" s="792"/>
      <c r="AY2915" s="792"/>
      <c r="BN2915" s="792"/>
      <c r="BQ2915" s="792"/>
    </row>
    <row r="2916" spans="8:69" ht="12" customHeight="1">
      <c r="H2916" s="800"/>
      <c r="AJ2916" s="792"/>
      <c r="AM2916" s="792"/>
      <c r="AP2916" s="792"/>
      <c r="AS2916" s="792"/>
      <c r="AV2916" s="792"/>
      <c r="AY2916" s="792"/>
      <c r="BN2916" s="792"/>
      <c r="BQ2916" s="792"/>
    </row>
    <row r="2917" spans="8:69" ht="12" customHeight="1">
      <c r="H2917" s="800"/>
      <c r="AJ2917" s="792"/>
      <c r="AM2917" s="792"/>
      <c r="AP2917" s="792"/>
      <c r="AS2917" s="792"/>
      <c r="AV2917" s="792"/>
      <c r="AY2917" s="792"/>
      <c r="BN2917" s="792"/>
      <c r="BQ2917" s="792"/>
    </row>
    <row r="2918" spans="8:69" ht="12" customHeight="1">
      <c r="H2918" s="800"/>
      <c r="AJ2918" s="792"/>
      <c r="AM2918" s="792"/>
      <c r="AP2918" s="792"/>
      <c r="AS2918" s="792"/>
      <c r="AV2918" s="792"/>
      <c r="AY2918" s="792"/>
      <c r="BN2918" s="792"/>
      <c r="BQ2918" s="792"/>
    </row>
    <row r="2919" spans="8:69" ht="12" customHeight="1">
      <c r="H2919" s="800"/>
      <c r="AJ2919" s="792"/>
      <c r="AM2919" s="792"/>
      <c r="AP2919" s="792"/>
      <c r="AS2919" s="792"/>
      <c r="AV2919" s="792"/>
      <c r="AY2919" s="792"/>
      <c r="BN2919" s="792"/>
      <c r="BQ2919" s="792"/>
    </row>
    <row r="2920" spans="8:69" ht="12" customHeight="1">
      <c r="H2920" s="800"/>
      <c r="AJ2920" s="792"/>
      <c r="AM2920" s="792"/>
      <c r="AP2920" s="792"/>
      <c r="AS2920" s="792"/>
      <c r="AV2920" s="792"/>
      <c r="AY2920" s="792"/>
      <c r="BN2920" s="792"/>
      <c r="BQ2920" s="792"/>
    </row>
    <row r="2921" spans="8:69" ht="12" customHeight="1">
      <c r="H2921" s="800"/>
      <c r="AJ2921" s="792"/>
      <c r="AM2921" s="792"/>
      <c r="AP2921" s="792"/>
      <c r="AS2921" s="792"/>
      <c r="AV2921" s="792"/>
      <c r="AY2921" s="792"/>
      <c r="BN2921" s="792"/>
      <c r="BQ2921" s="792"/>
    </row>
    <row r="2922" spans="8:69" ht="12" customHeight="1">
      <c r="H2922" s="800"/>
      <c r="AJ2922" s="792"/>
      <c r="AM2922" s="792"/>
      <c r="AP2922" s="792"/>
      <c r="AS2922" s="792"/>
      <c r="AV2922" s="792"/>
      <c r="AY2922" s="792"/>
      <c r="BN2922" s="792"/>
      <c r="BQ2922" s="792"/>
    </row>
    <row r="2923" spans="8:69" ht="12" customHeight="1">
      <c r="H2923" s="800"/>
      <c r="AJ2923" s="792"/>
      <c r="AM2923" s="792"/>
      <c r="AP2923" s="792"/>
      <c r="AS2923" s="792"/>
      <c r="AV2923" s="792"/>
      <c r="AY2923" s="792"/>
      <c r="BN2923" s="792"/>
      <c r="BQ2923" s="792"/>
    </row>
    <row r="2924" spans="8:69" ht="12" customHeight="1">
      <c r="H2924" s="800"/>
      <c r="AJ2924" s="792"/>
      <c r="AM2924" s="792"/>
      <c r="AP2924" s="792"/>
      <c r="AS2924" s="792"/>
      <c r="AV2924" s="792"/>
      <c r="AY2924" s="792"/>
      <c r="BN2924" s="792"/>
      <c r="BQ2924" s="792"/>
    </row>
    <row r="2925" spans="8:69" ht="12" customHeight="1">
      <c r="H2925" s="800"/>
      <c r="AJ2925" s="792"/>
      <c r="AM2925" s="792"/>
      <c r="AP2925" s="792"/>
      <c r="AS2925" s="792"/>
      <c r="AV2925" s="792"/>
      <c r="AY2925" s="792"/>
      <c r="BN2925" s="792"/>
      <c r="BQ2925" s="792"/>
    </row>
    <row r="2926" spans="8:69" ht="12" customHeight="1">
      <c r="H2926" s="800"/>
      <c r="AJ2926" s="792"/>
      <c r="AM2926" s="792"/>
      <c r="AP2926" s="792"/>
      <c r="AS2926" s="792"/>
      <c r="AV2926" s="792"/>
      <c r="AY2926" s="792"/>
      <c r="BN2926" s="792"/>
      <c r="BQ2926" s="792"/>
    </row>
    <row r="2927" spans="8:69" ht="12" customHeight="1">
      <c r="H2927" s="800"/>
      <c r="AJ2927" s="792"/>
      <c r="AM2927" s="792"/>
      <c r="AP2927" s="792"/>
      <c r="AS2927" s="792"/>
      <c r="AV2927" s="792"/>
      <c r="AY2927" s="792"/>
      <c r="BN2927" s="792"/>
      <c r="BQ2927" s="792"/>
    </row>
    <row r="2928" spans="8:69" ht="12" customHeight="1">
      <c r="H2928" s="800"/>
      <c r="AJ2928" s="792"/>
      <c r="AM2928" s="792"/>
      <c r="AP2928" s="792"/>
      <c r="AS2928" s="792"/>
      <c r="AV2928" s="792"/>
      <c r="AY2928" s="792"/>
      <c r="BN2928" s="792"/>
      <c r="BQ2928" s="792"/>
    </row>
    <row r="2929" spans="8:69" ht="12" customHeight="1">
      <c r="H2929" s="800"/>
      <c r="AJ2929" s="792"/>
      <c r="AM2929" s="792"/>
      <c r="AP2929" s="792"/>
      <c r="AS2929" s="792"/>
      <c r="AV2929" s="792"/>
      <c r="AY2929" s="792"/>
      <c r="BN2929" s="792"/>
      <c r="BQ2929" s="792"/>
    </row>
    <row r="2930" spans="8:69" ht="12" customHeight="1">
      <c r="H2930" s="800"/>
      <c r="AJ2930" s="792"/>
      <c r="AM2930" s="792"/>
      <c r="AP2930" s="792"/>
      <c r="AS2930" s="792"/>
      <c r="AV2930" s="792"/>
      <c r="AY2930" s="792"/>
      <c r="BN2930" s="792"/>
      <c r="BQ2930" s="792"/>
    </row>
    <row r="2931" spans="8:69" ht="12" customHeight="1">
      <c r="H2931" s="800"/>
      <c r="AJ2931" s="792"/>
      <c r="AM2931" s="792"/>
      <c r="AP2931" s="792"/>
      <c r="AS2931" s="792"/>
      <c r="AV2931" s="792"/>
      <c r="AY2931" s="792"/>
      <c r="BN2931" s="792"/>
      <c r="BQ2931" s="792"/>
    </row>
    <row r="2932" spans="8:69" ht="12" customHeight="1">
      <c r="H2932" s="800"/>
      <c r="AJ2932" s="792"/>
      <c r="AM2932" s="792"/>
      <c r="AP2932" s="792"/>
      <c r="AS2932" s="792"/>
      <c r="AV2932" s="792"/>
      <c r="AY2932" s="792"/>
      <c r="BN2932" s="792"/>
      <c r="BQ2932" s="792"/>
    </row>
    <row r="2933" spans="8:69" ht="12" customHeight="1">
      <c r="H2933" s="800"/>
      <c r="AJ2933" s="792"/>
      <c r="AM2933" s="792"/>
      <c r="AP2933" s="792"/>
      <c r="AS2933" s="792"/>
      <c r="AV2933" s="792"/>
      <c r="AY2933" s="792"/>
      <c r="BN2933" s="792"/>
      <c r="BQ2933" s="792"/>
    </row>
    <row r="2934" spans="8:69" ht="12" customHeight="1">
      <c r="H2934" s="800"/>
      <c r="AJ2934" s="792"/>
      <c r="AM2934" s="792"/>
      <c r="AP2934" s="792"/>
      <c r="AS2934" s="792"/>
      <c r="AV2934" s="792"/>
      <c r="AY2934" s="792"/>
      <c r="BN2934" s="792"/>
      <c r="BQ2934" s="792"/>
    </row>
    <row r="2935" spans="8:69" ht="12" customHeight="1">
      <c r="H2935" s="800"/>
      <c r="AJ2935" s="792"/>
      <c r="AM2935" s="792"/>
      <c r="AP2935" s="792"/>
      <c r="AS2935" s="792"/>
      <c r="AV2935" s="792"/>
      <c r="AY2935" s="792"/>
      <c r="BN2935" s="792"/>
      <c r="BQ2935" s="792"/>
    </row>
    <row r="2936" spans="8:69" ht="12" customHeight="1">
      <c r="H2936" s="800"/>
      <c r="AJ2936" s="792"/>
      <c r="AM2936" s="792"/>
      <c r="AP2936" s="792"/>
      <c r="AS2936" s="792"/>
      <c r="AV2936" s="792"/>
      <c r="AY2936" s="792"/>
      <c r="BN2936" s="792"/>
      <c r="BQ2936" s="792"/>
    </row>
    <row r="2937" spans="8:69" ht="12" customHeight="1">
      <c r="H2937" s="800"/>
      <c r="AJ2937" s="792"/>
      <c r="AM2937" s="792"/>
      <c r="AP2937" s="792"/>
      <c r="AS2937" s="792"/>
      <c r="AV2937" s="792"/>
      <c r="AY2937" s="792"/>
      <c r="BN2937" s="792"/>
      <c r="BQ2937" s="792"/>
    </row>
    <row r="2938" spans="8:69" ht="12" customHeight="1">
      <c r="H2938" s="800"/>
      <c r="AJ2938" s="792"/>
      <c r="AM2938" s="792"/>
      <c r="AP2938" s="792"/>
      <c r="AS2938" s="792"/>
      <c r="AV2938" s="792"/>
      <c r="AY2938" s="792"/>
      <c r="BN2938" s="792"/>
      <c r="BQ2938" s="792"/>
    </row>
    <row r="2939" spans="8:69" ht="12" customHeight="1">
      <c r="H2939" s="800"/>
      <c r="AJ2939" s="792"/>
      <c r="AM2939" s="792"/>
      <c r="AP2939" s="792"/>
      <c r="AS2939" s="792"/>
      <c r="AV2939" s="792"/>
      <c r="AY2939" s="792"/>
      <c r="BN2939" s="792"/>
      <c r="BQ2939" s="792"/>
    </row>
    <row r="2940" spans="8:69" ht="12" customHeight="1">
      <c r="H2940" s="800"/>
      <c r="AJ2940" s="792"/>
      <c r="AM2940" s="792"/>
      <c r="AP2940" s="792"/>
      <c r="AS2940" s="792"/>
      <c r="AV2940" s="792"/>
      <c r="AY2940" s="792"/>
      <c r="BN2940" s="792"/>
      <c r="BQ2940" s="792"/>
    </row>
    <row r="2941" spans="8:69" ht="12" customHeight="1">
      <c r="H2941" s="800"/>
      <c r="AJ2941" s="792"/>
      <c r="AM2941" s="792"/>
      <c r="AP2941" s="792"/>
      <c r="AS2941" s="792"/>
      <c r="AV2941" s="792"/>
      <c r="AY2941" s="792"/>
      <c r="BN2941" s="792"/>
      <c r="BQ2941" s="792"/>
    </row>
    <row r="2942" spans="8:69" ht="12" customHeight="1">
      <c r="H2942" s="800"/>
      <c r="AJ2942" s="792"/>
      <c r="AM2942" s="792"/>
      <c r="AP2942" s="792"/>
      <c r="AS2942" s="792"/>
      <c r="AV2942" s="792"/>
      <c r="AY2942" s="792"/>
      <c r="BN2942" s="792"/>
      <c r="BQ2942" s="792"/>
    </row>
    <row r="2943" spans="8:69" ht="12" customHeight="1">
      <c r="H2943" s="800"/>
      <c r="AJ2943" s="792"/>
      <c r="AM2943" s="792"/>
      <c r="AP2943" s="792"/>
      <c r="AS2943" s="792"/>
      <c r="AV2943" s="792"/>
      <c r="AY2943" s="792"/>
      <c r="BN2943" s="792"/>
      <c r="BQ2943" s="792"/>
    </row>
    <row r="2944" spans="8:69" ht="12" customHeight="1">
      <c r="H2944" s="800"/>
      <c r="AJ2944" s="792"/>
      <c r="AM2944" s="792"/>
      <c r="AP2944" s="792"/>
      <c r="AS2944" s="792"/>
      <c r="AV2944" s="792"/>
      <c r="AY2944" s="792"/>
      <c r="BN2944" s="792"/>
      <c r="BQ2944" s="792"/>
    </row>
    <row r="2945" spans="8:69" ht="12" customHeight="1">
      <c r="H2945" s="800"/>
      <c r="AJ2945" s="792"/>
      <c r="AM2945" s="792"/>
      <c r="AP2945" s="792"/>
      <c r="AS2945" s="792"/>
      <c r="AV2945" s="792"/>
      <c r="AY2945" s="792"/>
      <c r="BN2945" s="792"/>
      <c r="BQ2945" s="792"/>
    </row>
    <row r="2946" spans="8:69" ht="12" customHeight="1">
      <c r="H2946" s="800"/>
      <c r="AJ2946" s="792"/>
      <c r="AM2946" s="792"/>
      <c r="AP2946" s="792"/>
      <c r="AS2946" s="792"/>
      <c r="AV2946" s="792"/>
      <c r="AY2946" s="792"/>
      <c r="BN2946" s="792"/>
      <c r="BQ2946" s="792"/>
    </row>
    <row r="2947" spans="8:69" ht="12" customHeight="1">
      <c r="H2947" s="800"/>
      <c r="AJ2947" s="792"/>
      <c r="AM2947" s="792"/>
      <c r="AP2947" s="792"/>
      <c r="AS2947" s="792"/>
      <c r="AV2947" s="792"/>
      <c r="AY2947" s="792"/>
      <c r="BN2947" s="792"/>
      <c r="BQ2947" s="792"/>
    </row>
    <row r="2948" spans="8:69" ht="12" customHeight="1">
      <c r="H2948" s="800"/>
      <c r="AJ2948" s="792"/>
      <c r="AM2948" s="792"/>
      <c r="AP2948" s="792"/>
      <c r="AS2948" s="792"/>
      <c r="AV2948" s="792"/>
      <c r="AY2948" s="792"/>
      <c r="BN2948" s="792"/>
      <c r="BQ2948" s="792"/>
    </row>
    <row r="2949" spans="8:69" ht="12" customHeight="1">
      <c r="H2949" s="800"/>
      <c r="AJ2949" s="792"/>
      <c r="AM2949" s="792"/>
      <c r="AP2949" s="792"/>
      <c r="AS2949" s="792"/>
      <c r="AV2949" s="792"/>
      <c r="AY2949" s="792"/>
      <c r="BN2949" s="792"/>
      <c r="BQ2949" s="792"/>
    </row>
    <row r="2950" spans="8:69" ht="12" customHeight="1">
      <c r="H2950" s="800"/>
      <c r="AJ2950" s="792"/>
      <c r="AM2950" s="792"/>
      <c r="AP2950" s="792"/>
      <c r="AS2950" s="792"/>
      <c r="AV2950" s="792"/>
      <c r="AY2950" s="792"/>
      <c r="BN2950" s="792"/>
      <c r="BQ2950" s="792"/>
    </row>
    <row r="2951" spans="8:69" ht="12" customHeight="1">
      <c r="H2951" s="800"/>
      <c r="AJ2951" s="792"/>
      <c r="AM2951" s="792"/>
      <c r="AP2951" s="792"/>
      <c r="AS2951" s="792"/>
      <c r="AV2951" s="792"/>
      <c r="AY2951" s="792"/>
      <c r="BN2951" s="792"/>
      <c r="BQ2951" s="792"/>
    </row>
    <row r="2952" spans="8:69" ht="12" customHeight="1">
      <c r="H2952" s="800"/>
      <c r="AJ2952" s="792"/>
      <c r="AM2952" s="792"/>
      <c r="AP2952" s="792"/>
      <c r="AS2952" s="792"/>
      <c r="AV2952" s="792"/>
      <c r="AY2952" s="792"/>
      <c r="BN2952" s="792"/>
      <c r="BQ2952" s="792"/>
    </row>
    <row r="2953" spans="8:69" ht="12" customHeight="1">
      <c r="H2953" s="800"/>
      <c r="AJ2953" s="792"/>
      <c r="AM2953" s="792"/>
      <c r="AP2953" s="792"/>
      <c r="AS2953" s="792"/>
      <c r="AV2953" s="792"/>
      <c r="AY2953" s="792"/>
      <c r="BN2953" s="792"/>
      <c r="BQ2953" s="792"/>
    </row>
    <row r="2954" spans="8:69" ht="12" customHeight="1">
      <c r="H2954" s="800"/>
      <c r="AJ2954" s="792"/>
      <c r="AM2954" s="792"/>
      <c r="AP2954" s="792"/>
      <c r="AS2954" s="792"/>
      <c r="AV2954" s="792"/>
      <c r="AY2954" s="792"/>
      <c r="BN2954" s="792"/>
      <c r="BQ2954" s="792"/>
    </row>
    <row r="2955" spans="8:69" ht="12" customHeight="1">
      <c r="H2955" s="800"/>
      <c r="AJ2955" s="792"/>
      <c r="AM2955" s="792"/>
      <c r="AP2955" s="792"/>
      <c r="AS2955" s="792"/>
      <c r="AV2955" s="792"/>
      <c r="AY2955" s="792"/>
      <c r="BN2955" s="792"/>
      <c r="BQ2955" s="792"/>
    </row>
    <row r="2956" spans="8:69" ht="12" customHeight="1">
      <c r="H2956" s="800"/>
      <c r="AJ2956" s="792"/>
      <c r="AM2956" s="792"/>
      <c r="AP2956" s="792"/>
      <c r="AS2956" s="792"/>
      <c r="AV2956" s="792"/>
      <c r="AY2956" s="792"/>
      <c r="BN2956" s="792"/>
      <c r="BQ2956" s="792"/>
    </row>
    <row r="2957" spans="8:69" ht="12" customHeight="1">
      <c r="H2957" s="800"/>
      <c r="AJ2957" s="792"/>
      <c r="AM2957" s="792"/>
      <c r="AP2957" s="792"/>
      <c r="AS2957" s="792"/>
      <c r="AV2957" s="792"/>
      <c r="AY2957" s="792"/>
      <c r="BN2957" s="792"/>
      <c r="BQ2957" s="792"/>
    </row>
    <row r="2958" spans="8:69" ht="12" customHeight="1">
      <c r="H2958" s="800"/>
      <c r="AJ2958" s="792"/>
      <c r="AM2958" s="792"/>
      <c r="AP2958" s="792"/>
      <c r="AS2958" s="792"/>
      <c r="AV2958" s="792"/>
      <c r="AY2958" s="792"/>
      <c r="BN2958" s="792"/>
      <c r="BQ2958" s="792"/>
    </row>
    <row r="2959" spans="8:69" ht="12" customHeight="1">
      <c r="H2959" s="800"/>
      <c r="AJ2959" s="792"/>
      <c r="AM2959" s="792"/>
      <c r="AP2959" s="792"/>
      <c r="AS2959" s="792"/>
      <c r="AV2959" s="792"/>
      <c r="AY2959" s="792"/>
      <c r="BN2959" s="792"/>
      <c r="BQ2959" s="792"/>
    </row>
    <row r="2960" spans="8:69" ht="12" customHeight="1">
      <c r="H2960" s="800"/>
      <c r="AJ2960" s="792"/>
      <c r="AM2960" s="792"/>
      <c r="AP2960" s="792"/>
      <c r="AS2960" s="792"/>
      <c r="AV2960" s="792"/>
      <c r="AY2960" s="792"/>
      <c r="BN2960" s="792"/>
      <c r="BQ2960" s="792"/>
    </row>
    <row r="2961" spans="8:69" ht="12" customHeight="1">
      <c r="H2961" s="800"/>
      <c r="AJ2961" s="792"/>
      <c r="AM2961" s="792"/>
      <c r="AP2961" s="792"/>
      <c r="AS2961" s="792"/>
      <c r="AV2961" s="792"/>
      <c r="AY2961" s="792"/>
      <c r="BN2961" s="792"/>
      <c r="BQ2961" s="792"/>
    </row>
    <row r="2962" spans="8:69" ht="12" customHeight="1">
      <c r="H2962" s="800"/>
      <c r="AJ2962" s="792"/>
      <c r="AM2962" s="792"/>
      <c r="AP2962" s="792"/>
      <c r="AS2962" s="792"/>
      <c r="AV2962" s="792"/>
      <c r="AY2962" s="792"/>
      <c r="BN2962" s="792"/>
      <c r="BQ2962" s="792"/>
    </row>
    <row r="2963" spans="8:69" ht="12" customHeight="1">
      <c r="H2963" s="800"/>
      <c r="AJ2963" s="792"/>
      <c r="AM2963" s="792"/>
      <c r="AP2963" s="792"/>
      <c r="AS2963" s="792"/>
      <c r="AV2963" s="792"/>
      <c r="AY2963" s="792"/>
      <c r="BN2963" s="792"/>
      <c r="BQ2963" s="792"/>
    </row>
    <row r="2964" spans="8:69" ht="12" customHeight="1">
      <c r="H2964" s="800"/>
      <c r="AJ2964" s="792"/>
      <c r="AM2964" s="792"/>
      <c r="AP2964" s="792"/>
      <c r="AS2964" s="792"/>
      <c r="AV2964" s="792"/>
      <c r="AY2964" s="792"/>
      <c r="BN2964" s="792"/>
      <c r="BQ2964" s="792"/>
    </row>
    <row r="2965" spans="8:69" ht="12" customHeight="1">
      <c r="H2965" s="800"/>
      <c r="AJ2965" s="792"/>
      <c r="AM2965" s="792"/>
      <c r="AP2965" s="792"/>
      <c r="AS2965" s="792"/>
      <c r="AV2965" s="792"/>
      <c r="AY2965" s="792"/>
      <c r="BN2965" s="792"/>
      <c r="BQ2965" s="792"/>
    </row>
    <row r="2966" spans="8:69" ht="12" customHeight="1">
      <c r="H2966" s="800"/>
      <c r="AJ2966" s="792"/>
      <c r="AM2966" s="792"/>
      <c r="AP2966" s="792"/>
      <c r="AS2966" s="792"/>
      <c r="AV2966" s="792"/>
      <c r="AY2966" s="792"/>
      <c r="BN2966" s="792"/>
      <c r="BQ2966" s="792"/>
    </row>
    <row r="2967" spans="8:69" ht="12" customHeight="1">
      <c r="H2967" s="800"/>
      <c r="AJ2967" s="792"/>
      <c r="AM2967" s="792"/>
      <c r="AP2967" s="792"/>
      <c r="AS2967" s="792"/>
      <c r="AV2967" s="792"/>
      <c r="AY2967" s="792"/>
      <c r="BN2967" s="792"/>
      <c r="BQ2967" s="792"/>
    </row>
    <row r="2968" spans="8:69" ht="12" customHeight="1">
      <c r="H2968" s="800"/>
      <c r="AJ2968" s="792"/>
      <c r="AM2968" s="792"/>
      <c r="AP2968" s="792"/>
      <c r="AS2968" s="792"/>
      <c r="AV2968" s="792"/>
      <c r="AY2968" s="792"/>
      <c r="BN2968" s="792"/>
      <c r="BQ2968" s="792"/>
    </row>
    <row r="2969" spans="8:69" ht="12" customHeight="1">
      <c r="H2969" s="800"/>
      <c r="AJ2969" s="792"/>
      <c r="AM2969" s="792"/>
      <c r="AP2969" s="792"/>
      <c r="AS2969" s="792"/>
      <c r="AV2969" s="792"/>
      <c r="AY2969" s="792"/>
      <c r="BN2969" s="792"/>
      <c r="BQ2969" s="792"/>
    </row>
    <row r="2970" spans="8:69" ht="12" customHeight="1">
      <c r="H2970" s="800"/>
      <c r="AJ2970" s="792"/>
      <c r="AM2970" s="792"/>
      <c r="AP2970" s="792"/>
      <c r="AS2970" s="792"/>
      <c r="AV2970" s="792"/>
      <c r="AY2970" s="792"/>
      <c r="BN2970" s="792"/>
      <c r="BQ2970" s="792"/>
    </row>
    <row r="2971" spans="8:69" ht="12" customHeight="1">
      <c r="H2971" s="800"/>
      <c r="AJ2971" s="792"/>
      <c r="AM2971" s="792"/>
      <c r="AP2971" s="792"/>
      <c r="AS2971" s="792"/>
      <c r="AV2971" s="792"/>
      <c r="AY2971" s="792"/>
      <c r="BN2971" s="792"/>
      <c r="BQ2971" s="792"/>
    </row>
    <row r="2972" spans="8:69" ht="12" customHeight="1">
      <c r="H2972" s="800"/>
      <c r="AJ2972" s="792"/>
      <c r="AM2972" s="792"/>
      <c r="AP2972" s="792"/>
      <c r="AS2972" s="792"/>
      <c r="AV2972" s="792"/>
      <c r="AY2972" s="792"/>
      <c r="BN2972" s="792"/>
      <c r="BQ2972" s="792"/>
    </row>
    <row r="2973" spans="8:69" ht="12" customHeight="1">
      <c r="H2973" s="800"/>
      <c r="AJ2973" s="792"/>
      <c r="AM2973" s="792"/>
      <c r="AP2973" s="792"/>
      <c r="AS2973" s="792"/>
      <c r="AV2973" s="792"/>
      <c r="AY2973" s="792"/>
      <c r="BN2973" s="792"/>
      <c r="BQ2973" s="792"/>
    </row>
    <row r="2974" spans="8:69" ht="12" customHeight="1">
      <c r="H2974" s="800"/>
      <c r="AJ2974" s="792"/>
      <c r="AM2974" s="792"/>
      <c r="AP2974" s="792"/>
      <c r="AS2974" s="792"/>
      <c r="AV2974" s="792"/>
      <c r="AY2974" s="792"/>
      <c r="BN2974" s="792"/>
      <c r="BQ2974" s="792"/>
    </row>
    <row r="2975" spans="8:69" ht="12" customHeight="1">
      <c r="H2975" s="800"/>
      <c r="AJ2975" s="792"/>
      <c r="AM2975" s="792"/>
      <c r="AP2975" s="792"/>
      <c r="AS2975" s="792"/>
      <c r="AV2975" s="792"/>
      <c r="AY2975" s="792"/>
      <c r="BN2975" s="792"/>
      <c r="BQ2975" s="792"/>
    </row>
    <row r="2976" spans="8:69" ht="12" customHeight="1">
      <c r="H2976" s="800"/>
      <c r="AJ2976" s="792"/>
      <c r="AM2976" s="792"/>
      <c r="AP2976" s="792"/>
      <c r="AS2976" s="792"/>
      <c r="AV2976" s="792"/>
      <c r="AY2976" s="792"/>
      <c r="BN2976" s="792"/>
      <c r="BQ2976" s="792"/>
    </row>
    <row r="2977" spans="8:69" ht="12" customHeight="1">
      <c r="H2977" s="800"/>
      <c r="AJ2977" s="792"/>
      <c r="AM2977" s="792"/>
      <c r="AP2977" s="792"/>
      <c r="AS2977" s="792"/>
      <c r="AV2977" s="792"/>
      <c r="AY2977" s="792"/>
      <c r="BN2977" s="792"/>
      <c r="BQ2977" s="792"/>
    </row>
    <row r="2978" spans="8:69" ht="12" customHeight="1">
      <c r="H2978" s="800"/>
      <c r="AJ2978" s="792"/>
      <c r="AM2978" s="792"/>
      <c r="AP2978" s="792"/>
      <c r="AS2978" s="792"/>
      <c r="AV2978" s="792"/>
      <c r="AY2978" s="792"/>
      <c r="BN2978" s="792"/>
      <c r="BQ2978" s="792"/>
    </row>
    <row r="2979" spans="8:69" ht="12" customHeight="1">
      <c r="H2979" s="800"/>
      <c r="AJ2979" s="792"/>
      <c r="AM2979" s="792"/>
      <c r="AP2979" s="792"/>
      <c r="AS2979" s="792"/>
      <c r="AV2979" s="792"/>
      <c r="AY2979" s="792"/>
      <c r="BN2979" s="792"/>
      <c r="BQ2979" s="792"/>
    </row>
    <row r="2980" spans="8:69" ht="12" customHeight="1">
      <c r="H2980" s="800"/>
      <c r="AJ2980" s="792"/>
      <c r="AM2980" s="792"/>
      <c r="AP2980" s="792"/>
      <c r="AS2980" s="792"/>
      <c r="AV2980" s="792"/>
      <c r="AY2980" s="792"/>
      <c r="BN2980" s="792"/>
      <c r="BQ2980" s="792"/>
    </row>
    <row r="2981" spans="8:69" ht="12" customHeight="1">
      <c r="H2981" s="800"/>
      <c r="AJ2981" s="792"/>
      <c r="AM2981" s="792"/>
      <c r="AP2981" s="792"/>
      <c r="AS2981" s="792"/>
      <c r="AV2981" s="792"/>
      <c r="AY2981" s="792"/>
      <c r="BN2981" s="792"/>
      <c r="BQ2981" s="792"/>
    </row>
    <row r="2982" spans="8:69" ht="12" customHeight="1">
      <c r="H2982" s="800"/>
      <c r="AJ2982" s="792"/>
      <c r="AM2982" s="792"/>
      <c r="AP2982" s="792"/>
      <c r="AS2982" s="792"/>
      <c r="AV2982" s="792"/>
      <c r="AY2982" s="792"/>
      <c r="BN2982" s="792"/>
      <c r="BQ2982" s="792"/>
    </row>
    <row r="2983" spans="8:69" ht="12" customHeight="1">
      <c r="H2983" s="800"/>
      <c r="AJ2983" s="792"/>
      <c r="AM2983" s="792"/>
      <c r="AP2983" s="792"/>
      <c r="AS2983" s="792"/>
      <c r="AV2983" s="792"/>
      <c r="AY2983" s="792"/>
      <c r="BN2983" s="792"/>
      <c r="BQ2983" s="792"/>
    </row>
    <row r="2984" spans="8:69" ht="12" customHeight="1">
      <c r="H2984" s="800"/>
      <c r="AJ2984" s="792"/>
      <c r="AM2984" s="792"/>
      <c r="AP2984" s="792"/>
      <c r="AS2984" s="792"/>
      <c r="AV2984" s="792"/>
      <c r="AY2984" s="792"/>
      <c r="BN2984" s="792"/>
      <c r="BQ2984" s="792"/>
    </row>
    <row r="2985" spans="8:69" ht="12" customHeight="1">
      <c r="H2985" s="800"/>
      <c r="AJ2985" s="792"/>
      <c r="AM2985" s="792"/>
      <c r="AP2985" s="792"/>
      <c r="AS2985" s="792"/>
      <c r="AV2985" s="792"/>
      <c r="AY2985" s="792"/>
      <c r="BN2985" s="792"/>
      <c r="BQ2985" s="792"/>
    </row>
    <row r="2986" spans="8:69" ht="12" customHeight="1">
      <c r="H2986" s="800"/>
      <c r="AJ2986" s="792"/>
      <c r="AM2986" s="792"/>
      <c r="AP2986" s="792"/>
      <c r="AS2986" s="792"/>
      <c r="AV2986" s="792"/>
      <c r="AY2986" s="792"/>
      <c r="BN2986" s="792"/>
      <c r="BQ2986" s="792"/>
    </row>
    <row r="2987" spans="8:69" ht="12" customHeight="1">
      <c r="H2987" s="800"/>
      <c r="AJ2987" s="792"/>
      <c r="AM2987" s="792"/>
      <c r="AP2987" s="792"/>
      <c r="AS2987" s="792"/>
      <c r="AV2987" s="792"/>
      <c r="AY2987" s="792"/>
      <c r="BN2987" s="792"/>
      <c r="BQ2987" s="792"/>
    </row>
    <row r="2988" spans="8:69" ht="12" customHeight="1">
      <c r="H2988" s="800"/>
      <c r="AJ2988" s="792"/>
      <c r="AM2988" s="792"/>
      <c r="AP2988" s="792"/>
      <c r="AS2988" s="792"/>
      <c r="AV2988" s="792"/>
      <c r="AY2988" s="792"/>
      <c r="BN2988" s="792"/>
      <c r="BQ2988" s="792"/>
    </row>
    <row r="2989" spans="8:69" ht="12" customHeight="1">
      <c r="H2989" s="800"/>
      <c r="AJ2989" s="792"/>
      <c r="AM2989" s="792"/>
      <c r="AP2989" s="792"/>
      <c r="AS2989" s="792"/>
      <c r="AV2989" s="792"/>
      <c r="AY2989" s="792"/>
      <c r="BN2989" s="792"/>
      <c r="BQ2989" s="792"/>
    </row>
    <row r="2990" spans="8:69" ht="12" customHeight="1">
      <c r="H2990" s="800"/>
      <c r="AJ2990" s="792"/>
      <c r="AM2990" s="792"/>
      <c r="AP2990" s="792"/>
      <c r="AS2990" s="792"/>
      <c r="AV2990" s="792"/>
      <c r="AY2990" s="792"/>
      <c r="BN2990" s="792"/>
      <c r="BQ2990" s="792"/>
    </row>
    <row r="2991" spans="8:69" ht="12" customHeight="1">
      <c r="H2991" s="800"/>
      <c r="AJ2991" s="792"/>
      <c r="AM2991" s="792"/>
      <c r="AP2991" s="792"/>
      <c r="AS2991" s="792"/>
      <c r="AV2991" s="792"/>
      <c r="AY2991" s="792"/>
      <c r="BN2991" s="792"/>
      <c r="BQ2991" s="792"/>
    </row>
    <row r="2992" spans="8:69" ht="12" customHeight="1">
      <c r="H2992" s="800"/>
      <c r="AJ2992" s="792"/>
      <c r="AM2992" s="792"/>
      <c r="AP2992" s="792"/>
      <c r="AS2992" s="792"/>
      <c r="AV2992" s="792"/>
      <c r="AY2992" s="792"/>
      <c r="BN2992" s="792"/>
      <c r="BQ2992" s="792"/>
    </row>
    <row r="2993" spans="8:69" ht="12" customHeight="1">
      <c r="H2993" s="800"/>
      <c r="AJ2993" s="792"/>
      <c r="AM2993" s="792"/>
      <c r="AP2993" s="792"/>
      <c r="AS2993" s="792"/>
      <c r="AV2993" s="792"/>
      <c r="AY2993" s="792"/>
      <c r="BN2993" s="792"/>
      <c r="BQ2993" s="792"/>
    </row>
    <row r="2994" spans="8:69" ht="12" customHeight="1">
      <c r="H2994" s="800"/>
      <c r="AJ2994" s="792"/>
      <c r="AM2994" s="792"/>
      <c r="AP2994" s="792"/>
      <c r="AS2994" s="792"/>
      <c r="AV2994" s="792"/>
      <c r="AY2994" s="792"/>
      <c r="BN2994" s="792"/>
      <c r="BQ2994" s="792"/>
    </row>
    <row r="2995" spans="8:69" ht="12" customHeight="1">
      <c r="H2995" s="800"/>
      <c r="AJ2995" s="792"/>
      <c r="AM2995" s="792"/>
      <c r="AP2995" s="792"/>
      <c r="AS2995" s="792"/>
      <c r="AV2995" s="792"/>
      <c r="AY2995" s="792"/>
      <c r="BN2995" s="792"/>
      <c r="BQ2995" s="792"/>
    </row>
    <row r="2996" spans="8:69" ht="12" customHeight="1">
      <c r="H2996" s="800"/>
      <c r="AJ2996" s="792"/>
      <c r="AM2996" s="792"/>
      <c r="AP2996" s="792"/>
      <c r="AS2996" s="792"/>
      <c r="AV2996" s="792"/>
      <c r="AY2996" s="792"/>
      <c r="BN2996" s="792"/>
      <c r="BQ2996" s="792"/>
    </row>
    <row r="2997" spans="8:69" ht="12" customHeight="1">
      <c r="H2997" s="800"/>
      <c r="AJ2997" s="792"/>
      <c r="AM2997" s="792"/>
      <c r="AP2997" s="792"/>
      <c r="AS2997" s="792"/>
      <c r="AV2997" s="792"/>
      <c r="AY2997" s="792"/>
      <c r="BN2997" s="792"/>
      <c r="BQ2997" s="792"/>
    </row>
    <row r="2998" spans="8:69" ht="12" customHeight="1">
      <c r="H2998" s="800"/>
      <c r="AJ2998" s="792"/>
      <c r="AM2998" s="792"/>
      <c r="AP2998" s="792"/>
      <c r="AS2998" s="792"/>
      <c r="AV2998" s="792"/>
      <c r="AY2998" s="792"/>
      <c r="BN2998" s="792"/>
      <c r="BQ2998" s="792"/>
    </row>
    <row r="2999" spans="8:69" ht="12" customHeight="1">
      <c r="H2999" s="800"/>
      <c r="AJ2999" s="792"/>
      <c r="AM2999" s="792"/>
      <c r="AP2999" s="792"/>
      <c r="AS2999" s="792"/>
      <c r="AV2999" s="792"/>
      <c r="AY2999" s="792"/>
      <c r="BN2999" s="792"/>
      <c r="BQ2999" s="792"/>
    </row>
    <row r="3000" spans="8:69" ht="12" customHeight="1">
      <c r="H3000" s="800"/>
      <c r="AJ3000" s="792"/>
      <c r="AM3000" s="792"/>
      <c r="AP3000" s="792"/>
      <c r="AS3000" s="792"/>
      <c r="AV3000" s="792"/>
      <c r="AY3000" s="792"/>
      <c r="BN3000" s="792"/>
      <c r="BQ3000" s="792"/>
    </row>
    <row r="3001" spans="8:69" ht="12" customHeight="1">
      <c r="H3001" s="800"/>
      <c r="AJ3001" s="792"/>
      <c r="AM3001" s="792"/>
      <c r="AP3001" s="792"/>
      <c r="AS3001" s="792"/>
      <c r="AV3001" s="792"/>
      <c r="AY3001" s="792"/>
      <c r="BN3001" s="792"/>
      <c r="BQ3001" s="792"/>
    </row>
    <row r="3002" spans="8:69" ht="12" customHeight="1">
      <c r="H3002" s="800"/>
      <c r="AJ3002" s="792"/>
      <c r="AM3002" s="792"/>
      <c r="AP3002" s="792"/>
      <c r="AS3002" s="792"/>
      <c r="AV3002" s="792"/>
      <c r="AY3002" s="792"/>
      <c r="BN3002" s="792"/>
      <c r="BQ3002" s="792"/>
    </row>
    <row r="3003" spans="8:69" ht="12" customHeight="1">
      <c r="H3003" s="800"/>
      <c r="AJ3003" s="792"/>
      <c r="AM3003" s="792"/>
      <c r="AP3003" s="792"/>
      <c r="AS3003" s="792"/>
      <c r="AV3003" s="792"/>
      <c r="AY3003" s="792"/>
      <c r="BN3003" s="792"/>
      <c r="BQ3003" s="792"/>
    </row>
    <row r="3004" spans="8:69" ht="12" customHeight="1">
      <c r="H3004" s="800"/>
      <c r="AJ3004" s="792"/>
      <c r="AM3004" s="792"/>
      <c r="AP3004" s="792"/>
      <c r="AS3004" s="792"/>
      <c r="AV3004" s="792"/>
      <c r="AY3004" s="792"/>
      <c r="BN3004" s="792"/>
      <c r="BQ3004" s="792"/>
    </row>
    <row r="3005" spans="8:69" ht="12" customHeight="1">
      <c r="H3005" s="800"/>
      <c r="AJ3005" s="792"/>
      <c r="AM3005" s="792"/>
      <c r="AP3005" s="792"/>
      <c r="AS3005" s="792"/>
      <c r="AV3005" s="792"/>
      <c r="AY3005" s="792"/>
      <c r="BN3005" s="792"/>
      <c r="BQ3005" s="792"/>
    </row>
    <row r="3006" spans="8:69" ht="12" customHeight="1">
      <c r="H3006" s="800"/>
      <c r="AJ3006" s="792"/>
      <c r="AM3006" s="792"/>
      <c r="AP3006" s="792"/>
      <c r="AS3006" s="792"/>
      <c r="AV3006" s="792"/>
      <c r="AY3006" s="792"/>
      <c r="BN3006" s="792"/>
      <c r="BQ3006" s="792"/>
    </row>
    <row r="3007" spans="8:69" ht="12" customHeight="1">
      <c r="H3007" s="800"/>
      <c r="AJ3007" s="792"/>
      <c r="AM3007" s="792"/>
      <c r="AP3007" s="792"/>
      <c r="AS3007" s="792"/>
      <c r="AV3007" s="792"/>
      <c r="AY3007" s="792"/>
      <c r="BN3007" s="792"/>
      <c r="BQ3007" s="792"/>
    </row>
    <row r="3008" spans="8:69" ht="12" customHeight="1">
      <c r="H3008" s="800"/>
      <c r="AJ3008" s="792"/>
      <c r="AM3008" s="792"/>
      <c r="AP3008" s="792"/>
      <c r="AS3008" s="792"/>
      <c r="AV3008" s="792"/>
      <c r="AY3008" s="792"/>
      <c r="BN3008" s="792"/>
      <c r="BQ3008" s="792"/>
    </row>
    <row r="3009" spans="8:69" ht="12" customHeight="1">
      <c r="H3009" s="800"/>
      <c r="AJ3009" s="792"/>
      <c r="AM3009" s="792"/>
      <c r="AP3009" s="792"/>
      <c r="AS3009" s="792"/>
      <c r="AV3009" s="792"/>
      <c r="AY3009" s="792"/>
      <c r="BN3009" s="792"/>
      <c r="BQ3009" s="792"/>
    </row>
    <row r="3010" spans="8:69" ht="12" customHeight="1">
      <c r="H3010" s="800"/>
      <c r="AJ3010" s="792"/>
      <c r="AM3010" s="792"/>
      <c r="AP3010" s="792"/>
      <c r="AS3010" s="792"/>
      <c r="AV3010" s="792"/>
      <c r="AY3010" s="792"/>
      <c r="BN3010" s="792"/>
      <c r="BQ3010" s="792"/>
    </row>
    <row r="3011" spans="8:69" ht="12" customHeight="1">
      <c r="H3011" s="800"/>
      <c r="AJ3011" s="792"/>
      <c r="AM3011" s="792"/>
      <c r="AP3011" s="792"/>
      <c r="AS3011" s="792"/>
      <c r="AV3011" s="792"/>
      <c r="AY3011" s="792"/>
      <c r="BN3011" s="792"/>
      <c r="BQ3011" s="792"/>
    </row>
    <row r="3012" spans="8:69" ht="12" customHeight="1">
      <c r="H3012" s="800"/>
      <c r="AJ3012" s="792"/>
      <c r="AM3012" s="792"/>
      <c r="AP3012" s="792"/>
      <c r="AS3012" s="792"/>
      <c r="AV3012" s="792"/>
      <c r="AY3012" s="792"/>
      <c r="BN3012" s="792"/>
      <c r="BQ3012" s="792"/>
    </row>
    <row r="3013" spans="8:69" ht="12" customHeight="1">
      <c r="H3013" s="800"/>
      <c r="AJ3013" s="792"/>
      <c r="AM3013" s="792"/>
      <c r="AP3013" s="792"/>
      <c r="AS3013" s="792"/>
      <c r="AV3013" s="792"/>
      <c r="AY3013" s="792"/>
      <c r="BN3013" s="792"/>
      <c r="BQ3013" s="792"/>
    </row>
    <row r="3014" spans="8:69" ht="12" customHeight="1">
      <c r="H3014" s="800"/>
      <c r="AJ3014" s="792"/>
      <c r="AM3014" s="792"/>
      <c r="AP3014" s="792"/>
      <c r="AS3014" s="792"/>
      <c r="AV3014" s="792"/>
      <c r="AY3014" s="792"/>
      <c r="BN3014" s="792"/>
      <c r="BQ3014" s="792"/>
    </row>
    <row r="3015" spans="8:69" ht="12" customHeight="1">
      <c r="H3015" s="800"/>
      <c r="AJ3015" s="792"/>
      <c r="AM3015" s="792"/>
      <c r="AP3015" s="792"/>
      <c r="AS3015" s="792"/>
      <c r="AV3015" s="792"/>
      <c r="AY3015" s="792"/>
      <c r="BN3015" s="792"/>
      <c r="BQ3015" s="792"/>
    </row>
    <row r="3016" spans="8:69" ht="12" customHeight="1">
      <c r="H3016" s="800"/>
      <c r="AJ3016" s="792"/>
      <c r="AM3016" s="792"/>
      <c r="AP3016" s="792"/>
      <c r="AS3016" s="792"/>
      <c r="AV3016" s="792"/>
      <c r="AY3016" s="792"/>
      <c r="BN3016" s="792"/>
      <c r="BQ3016" s="792"/>
    </row>
    <row r="3017" spans="8:69" ht="12" customHeight="1">
      <c r="H3017" s="800"/>
      <c r="AJ3017" s="792"/>
      <c r="AM3017" s="792"/>
      <c r="AP3017" s="792"/>
      <c r="AS3017" s="792"/>
      <c r="AV3017" s="792"/>
      <c r="AY3017" s="792"/>
      <c r="BN3017" s="792"/>
      <c r="BQ3017" s="792"/>
    </row>
    <row r="3018" spans="8:69" ht="12" customHeight="1">
      <c r="H3018" s="800"/>
      <c r="AJ3018" s="792"/>
      <c r="AM3018" s="792"/>
      <c r="AP3018" s="792"/>
      <c r="AS3018" s="792"/>
      <c r="AV3018" s="792"/>
      <c r="AY3018" s="792"/>
      <c r="BN3018" s="792"/>
      <c r="BQ3018" s="792"/>
    </row>
    <row r="3019" spans="8:69" ht="12" customHeight="1">
      <c r="H3019" s="800"/>
      <c r="AJ3019" s="792"/>
      <c r="AM3019" s="792"/>
      <c r="AP3019" s="792"/>
      <c r="AS3019" s="792"/>
      <c r="AV3019" s="792"/>
      <c r="AY3019" s="792"/>
      <c r="BN3019" s="792"/>
      <c r="BQ3019" s="792"/>
    </row>
    <row r="3020" spans="8:69" ht="12" customHeight="1">
      <c r="H3020" s="800"/>
      <c r="AJ3020" s="792"/>
      <c r="AM3020" s="792"/>
      <c r="AP3020" s="792"/>
      <c r="AS3020" s="792"/>
      <c r="AV3020" s="792"/>
      <c r="AY3020" s="792"/>
      <c r="BN3020" s="792"/>
      <c r="BQ3020" s="792"/>
    </row>
    <row r="3021" spans="8:69" ht="12" customHeight="1">
      <c r="H3021" s="800"/>
      <c r="AJ3021" s="792"/>
      <c r="AM3021" s="792"/>
      <c r="AP3021" s="792"/>
      <c r="AS3021" s="792"/>
      <c r="AV3021" s="792"/>
      <c r="AY3021" s="792"/>
      <c r="BN3021" s="792"/>
      <c r="BQ3021" s="792"/>
    </row>
    <row r="3022" spans="8:69" ht="12" customHeight="1">
      <c r="H3022" s="800"/>
      <c r="AJ3022" s="792"/>
      <c r="AM3022" s="792"/>
      <c r="AP3022" s="792"/>
      <c r="AS3022" s="792"/>
      <c r="AV3022" s="792"/>
      <c r="AY3022" s="792"/>
      <c r="BN3022" s="792"/>
      <c r="BQ3022" s="792"/>
    </row>
    <row r="3023" spans="8:69" ht="12" customHeight="1">
      <c r="H3023" s="800"/>
      <c r="AJ3023" s="792"/>
      <c r="AM3023" s="792"/>
      <c r="AP3023" s="792"/>
      <c r="AS3023" s="792"/>
      <c r="AV3023" s="792"/>
      <c r="AY3023" s="792"/>
      <c r="BN3023" s="792"/>
      <c r="BQ3023" s="792"/>
    </row>
    <row r="3024" spans="8:69" ht="12" customHeight="1">
      <c r="H3024" s="800"/>
      <c r="AJ3024" s="792"/>
      <c r="AM3024" s="792"/>
      <c r="AP3024" s="792"/>
      <c r="AS3024" s="792"/>
      <c r="AV3024" s="792"/>
      <c r="AY3024" s="792"/>
      <c r="BN3024" s="792"/>
      <c r="BQ3024" s="792"/>
    </row>
    <row r="3025" spans="8:69" ht="12" customHeight="1">
      <c r="H3025" s="800"/>
      <c r="AJ3025" s="792"/>
      <c r="AM3025" s="792"/>
      <c r="AP3025" s="792"/>
      <c r="AS3025" s="792"/>
      <c r="AV3025" s="792"/>
      <c r="AY3025" s="792"/>
      <c r="BN3025" s="792"/>
      <c r="BQ3025" s="792"/>
    </row>
    <row r="3026" spans="8:69" ht="12" customHeight="1">
      <c r="H3026" s="800"/>
      <c r="AJ3026" s="792"/>
      <c r="AM3026" s="792"/>
      <c r="AP3026" s="792"/>
      <c r="AS3026" s="792"/>
      <c r="AV3026" s="792"/>
      <c r="AY3026" s="792"/>
      <c r="BN3026" s="792"/>
      <c r="BQ3026" s="792"/>
    </row>
    <row r="3027" spans="8:69" ht="12" customHeight="1">
      <c r="H3027" s="800"/>
      <c r="AJ3027" s="792"/>
      <c r="AM3027" s="792"/>
      <c r="AP3027" s="792"/>
      <c r="AS3027" s="792"/>
      <c r="AV3027" s="792"/>
      <c r="AY3027" s="792"/>
      <c r="BN3027" s="792"/>
      <c r="BQ3027" s="792"/>
    </row>
    <row r="3028" spans="8:69" ht="12" customHeight="1">
      <c r="H3028" s="800"/>
      <c r="AJ3028" s="792"/>
      <c r="AM3028" s="792"/>
      <c r="AP3028" s="792"/>
      <c r="AS3028" s="792"/>
      <c r="AV3028" s="792"/>
      <c r="AY3028" s="792"/>
      <c r="BN3028" s="792"/>
      <c r="BQ3028" s="792"/>
    </row>
    <row r="3029" spans="8:69" ht="12" customHeight="1">
      <c r="H3029" s="800"/>
      <c r="AJ3029" s="792"/>
      <c r="AM3029" s="792"/>
      <c r="AP3029" s="792"/>
      <c r="AS3029" s="792"/>
      <c r="AV3029" s="792"/>
      <c r="AY3029" s="792"/>
      <c r="BN3029" s="792"/>
      <c r="BQ3029" s="792"/>
    </row>
    <row r="3030" spans="8:69" ht="12" customHeight="1">
      <c r="H3030" s="800"/>
      <c r="AJ3030" s="792"/>
      <c r="AM3030" s="792"/>
      <c r="AP3030" s="792"/>
      <c r="AS3030" s="792"/>
      <c r="AV3030" s="792"/>
      <c r="AY3030" s="792"/>
      <c r="BN3030" s="792"/>
      <c r="BQ3030" s="792"/>
    </row>
    <row r="3031" spans="8:69" ht="12" customHeight="1">
      <c r="H3031" s="800"/>
      <c r="AJ3031" s="792"/>
      <c r="AM3031" s="792"/>
      <c r="AP3031" s="792"/>
      <c r="AS3031" s="792"/>
      <c r="AV3031" s="792"/>
      <c r="AY3031" s="792"/>
      <c r="BN3031" s="792"/>
      <c r="BQ3031" s="792"/>
    </row>
    <row r="3032" spans="8:69" ht="12" customHeight="1">
      <c r="H3032" s="800"/>
      <c r="AJ3032" s="792"/>
      <c r="AM3032" s="792"/>
      <c r="AP3032" s="792"/>
      <c r="AS3032" s="792"/>
      <c r="AV3032" s="792"/>
      <c r="AY3032" s="792"/>
      <c r="BN3032" s="792"/>
      <c r="BQ3032" s="792"/>
    </row>
    <row r="3033" spans="8:69" ht="12" customHeight="1">
      <c r="H3033" s="800"/>
      <c r="AJ3033" s="792"/>
      <c r="AM3033" s="792"/>
      <c r="AP3033" s="792"/>
      <c r="AS3033" s="792"/>
      <c r="AV3033" s="792"/>
      <c r="AY3033" s="792"/>
      <c r="BN3033" s="792"/>
      <c r="BQ3033" s="792"/>
    </row>
    <row r="3034" spans="8:69" ht="12" customHeight="1">
      <c r="H3034" s="800"/>
      <c r="AJ3034" s="792"/>
      <c r="AM3034" s="792"/>
      <c r="AP3034" s="792"/>
      <c r="AS3034" s="792"/>
      <c r="AV3034" s="792"/>
      <c r="AY3034" s="792"/>
      <c r="BN3034" s="792"/>
      <c r="BQ3034" s="792"/>
    </row>
    <row r="3035" spans="8:69" ht="12" customHeight="1">
      <c r="H3035" s="800"/>
      <c r="AJ3035" s="792"/>
      <c r="AM3035" s="792"/>
      <c r="AP3035" s="792"/>
      <c r="AS3035" s="792"/>
      <c r="AV3035" s="792"/>
      <c r="AY3035" s="792"/>
      <c r="BN3035" s="792"/>
      <c r="BQ3035" s="792"/>
    </row>
    <row r="3036" spans="8:69" ht="12" customHeight="1">
      <c r="H3036" s="800"/>
      <c r="AJ3036" s="792"/>
      <c r="AM3036" s="792"/>
      <c r="AP3036" s="792"/>
      <c r="AS3036" s="792"/>
      <c r="AV3036" s="792"/>
      <c r="AY3036" s="792"/>
      <c r="BN3036" s="792"/>
      <c r="BQ3036" s="792"/>
    </row>
    <row r="3037" spans="8:69" ht="12" customHeight="1">
      <c r="H3037" s="800"/>
      <c r="AJ3037" s="792"/>
      <c r="AM3037" s="792"/>
      <c r="AP3037" s="792"/>
      <c r="AS3037" s="792"/>
      <c r="AV3037" s="792"/>
      <c r="AY3037" s="792"/>
      <c r="BN3037" s="792"/>
      <c r="BQ3037" s="792"/>
    </row>
    <row r="3038" spans="8:69" ht="12" customHeight="1">
      <c r="H3038" s="800"/>
      <c r="AJ3038" s="792"/>
      <c r="AM3038" s="792"/>
      <c r="AP3038" s="792"/>
      <c r="AS3038" s="792"/>
      <c r="AV3038" s="792"/>
      <c r="AY3038" s="792"/>
      <c r="BN3038" s="792"/>
      <c r="BQ3038" s="792"/>
    </row>
    <row r="3039" spans="8:69" ht="12" customHeight="1">
      <c r="H3039" s="800"/>
      <c r="AJ3039" s="792"/>
      <c r="AM3039" s="792"/>
      <c r="AP3039" s="792"/>
      <c r="AS3039" s="792"/>
      <c r="AV3039" s="792"/>
      <c r="AY3039" s="792"/>
      <c r="BN3039" s="792"/>
      <c r="BQ3039" s="792"/>
    </row>
    <row r="3040" spans="8:69" ht="12" customHeight="1">
      <c r="H3040" s="800"/>
      <c r="AJ3040" s="792"/>
      <c r="AM3040" s="792"/>
      <c r="AP3040" s="792"/>
      <c r="AS3040" s="792"/>
      <c r="AV3040" s="792"/>
      <c r="AY3040" s="792"/>
      <c r="BN3040" s="792"/>
      <c r="BQ3040" s="792"/>
    </row>
    <row r="3041" spans="8:69" ht="12" customHeight="1">
      <c r="H3041" s="800"/>
      <c r="AJ3041" s="792"/>
      <c r="AM3041" s="792"/>
      <c r="AP3041" s="792"/>
      <c r="AS3041" s="792"/>
      <c r="AV3041" s="792"/>
      <c r="AY3041" s="792"/>
      <c r="BN3041" s="792"/>
      <c r="BQ3041" s="792"/>
    </row>
    <row r="3042" spans="8:69" ht="12" customHeight="1">
      <c r="H3042" s="800"/>
      <c r="AJ3042" s="792"/>
      <c r="AM3042" s="792"/>
      <c r="AP3042" s="792"/>
      <c r="AS3042" s="792"/>
      <c r="AV3042" s="792"/>
      <c r="AY3042" s="792"/>
      <c r="BN3042" s="792"/>
      <c r="BQ3042" s="792"/>
    </row>
    <row r="3043" spans="8:69" ht="12" customHeight="1">
      <c r="H3043" s="800"/>
      <c r="AJ3043" s="792"/>
      <c r="AM3043" s="792"/>
      <c r="AP3043" s="792"/>
      <c r="AS3043" s="792"/>
      <c r="AV3043" s="792"/>
      <c r="AY3043" s="792"/>
      <c r="BN3043" s="792"/>
      <c r="BQ3043" s="792"/>
    </row>
    <row r="3044" spans="8:69" ht="12" customHeight="1">
      <c r="H3044" s="800"/>
      <c r="AJ3044" s="792"/>
      <c r="AM3044" s="792"/>
      <c r="AP3044" s="792"/>
      <c r="AS3044" s="792"/>
      <c r="AV3044" s="792"/>
      <c r="AY3044" s="792"/>
      <c r="BN3044" s="792"/>
      <c r="BQ3044" s="792"/>
    </row>
    <row r="3045" spans="8:69" ht="12" customHeight="1">
      <c r="H3045" s="800"/>
      <c r="AJ3045" s="792"/>
      <c r="AM3045" s="792"/>
      <c r="AP3045" s="792"/>
      <c r="AS3045" s="792"/>
      <c r="AV3045" s="792"/>
      <c r="AY3045" s="792"/>
      <c r="BN3045" s="792"/>
      <c r="BQ3045" s="792"/>
    </row>
    <row r="3046" spans="8:69" ht="12" customHeight="1">
      <c r="H3046" s="800"/>
      <c r="AJ3046" s="792"/>
      <c r="AM3046" s="792"/>
      <c r="AP3046" s="792"/>
      <c r="AS3046" s="792"/>
      <c r="AV3046" s="792"/>
      <c r="AY3046" s="792"/>
      <c r="BN3046" s="792"/>
      <c r="BQ3046" s="792"/>
    </row>
    <row r="3047" spans="8:69" ht="12" customHeight="1">
      <c r="H3047" s="800"/>
      <c r="AJ3047" s="792"/>
      <c r="AM3047" s="792"/>
      <c r="AP3047" s="792"/>
      <c r="AS3047" s="792"/>
      <c r="AV3047" s="792"/>
      <c r="AY3047" s="792"/>
      <c r="BN3047" s="792"/>
      <c r="BQ3047" s="792"/>
    </row>
    <row r="3048" spans="8:69" ht="12" customHeight="1">
      <c r="H3048" s="800"/>
      <c r="AJ3048" s="792"/>
      <c r="AM3048" s="792"/>
      <c r="AP3048" s="792"/>
      <c r="AS3048" s="792"/>
      <c r="AV3048" s="792"/>
      <c r="AY3048" s="792"/>
      <c r="BN3048" s="792"/>
      <c r="BQ3048" s="792"/>
    </row>
    <row r="3049" spans="8:69" ht="12" customHeight="1">
      <c r="H3049" s="800"/>
      <c r="AJ3049" s="792"/>
      <c r="AM3049" s="792"/>
      <c r="AP3049" s="792"/>
      <c r="AS3049" s="792"/>
      <c r="AV3049" s="792"/>
      <c r="AY3049" s="792"/>
      <c r="BN3049" s="792"/>
      <c r="BQ3049" s="792"/>
    </row>
    <row r="3050" spans="8:69" ht="12" customHeight="1">
      <c r="H3050" s="800"/>
      <c r="AJ3050" s="792"/>
      <c r="AM3050" s="792"/>
      <c r="AP3050" s="792"/>
      <c r="AS3050" s="792"/>
      <c r="AV3050" s="792"/>
      <c r="AY3050" s="792"/>
      <c r="BN3050" s="792"/>
      <c r="BQ3050" s="792"/>
    </row>
    <row r="3051" spans="8:69" ht="12" customHeight="1">
      <c r="H3051" s="800"/>
      <c r="AJ3051" s="792"/>
      <c r="AM3051" s="792"/>
      <c r="AP3051" s="792"/>
      <c r="AS3051" s="792"/>
      <c r="AV3051" s="792"/>
      <c r="AY3051" s="792"/>
      <c r="BN3051" s="792"/>
      <c r="BQ3051" s="792"/>
    </row>
    <row r="3052" spans="8:69" ht="12" customHeight="1">
      <c r="H3052" s="800"/>
      <c r="AJ3052" s="792"/>
      <c r="AM3052" s="792"/>
      <c r="AP3052" s="792"/>
      <c r="AS3052" s="792"/>
      <c r="AV3052" s="792"/>
      <c r="AY3052" s="792"/>
      <c r="BN3052" s="792"/>
      <c r="BQ3052" s="792"/>
    </row>
    <row r="3053" spans="8:69" ht="12" customHeight="1">
      <c r="H3053" s="800"/>
      <c r="AJ3053" s="792"/>
      <c r="AM3053" s="792"/>
      <c r="AP3053" s="792"/>
      <c r="AS3053" s="792"/>
      <c r="AV3053" s="792"/>
      <c r="AY3053" s="792"/>
      <c r="BN3053" s="792"/>
      <c r="BQ3053" s="792"/>
    </row>
    <row r="3054" spans="8:69" ht="12" customHeight="1">
      <c r="H3054" s="800"/>
      <c r="AJ3054" s="792"/>
      <c r="AM3054" s="792"/>
      <c r="AP3054" s="792"/>
      <c r="AS3054" s="792"/>
      <c r="AV3054" s="792"/>
      <c r="AY3054" s="792"/>
      <c r="BN3054" s="792"/>
      <c r="BQ3054" s="792"/>
    </row>
    <row r="3055" spans="8:69" ht="12" customHeight="1">
      <c r="H3055" s="800"/>
      <c r="AJ3055" s="792"/>
      <c r="AM3055" s="792"/>
      <c r="AP3055" s="792"/>
      <c r="AS3055" s="792"/>
      <c r="AV3055" s="792"/>
      <c r="AY3055" s="792"/>
      <c r="BN3055" s="792"/>
      <c r="BQ3055" s="792"/>
    </row>
    <row r="3056" spans="8:69" ht="12" customHeight="1">
      <c r="H3056" s="800"/>
      <c r="AJ3056" s="792"/>
      <c r="AM3056" s="792"/>
      <c r="AP3056" s="792"/>
      <c r="AS3056" s="792"/>
      <c r="AV3056" s="792"/>
      <c r="AY3056" s="792"/>
      <c r="BN3056" s="792"/>
      <c r="BQ3056" s="792"/>
    </row>
    <row r="3057" spans="8:69" ht="12" customHeight="1">
      <c r="H3057" s="800"/>
      <c r="AJ3057" s="792"/>
      <c r="AM3057" s="792"/>
      <c r="AP3057" s="792"/>
      <c r="AS3057" s="792"/>
      <c r="AV3057" s="792"/>
      <c r="AY3057" s="792"/>
      <c r="BN3057" s="792"/>
      <c r="BQ3057" s="792"/>
    </row>
    <row r="3058" spans="8:69" ht="12" customHeight="1">
      <c r="H3058" s="800"/>
      <c r="AJ3058" s="792"/>
      <c r="AM3058" s="792"/>
      <c r="AP3058" s="792"/>
      <c r="AS3058" s="792"/>
      <c r="AV3058" s="792"/>
      <c r="AY3058" s="792"/>
      <c r="BN3058" s="792"/>
      <c r="BQ3058" s="792"/>
    </row>
    <row r="3059" spans="8:69" ht="12" customHeight="1">
      <c r="H3059" s="800"/>
      <c r="AJ3059" s="792"/>
      <c r="AM3059" s="792"/>
      <c r="AP3059" s="792"/>
      <c r="AS3059" s="792"/>
      <c r="AV3059" s="792"/>
      <c r="AY3059" s="792"/>
      <c r="BN3059" s="792"/>
      <c r="BQ3059" s="792"/>
    </row>
    <row r="3060" spans="8:69" ht="12" customHeight="1">
      <c r="H3060" s="800"/>
      <c r="AJ3060" s="792"/>
      <c r="AM3060" s="792"/>
      <c r="AP3060" s="792"/>
      <c r="AS3060" s="792"/>
      <c r="AV3060" s="792"/>
      <c r="AY3060" s="792"/>
      <c r="BN3060" s="792"/>
      <c r="BQ3060" s="792"/>
    </row>
    <row r="3061" spans="8:69" ht="12" customHeight="1">
      <c r="H3061" s="800"/>
      <c r="AJ3061" s="792"/>
      <c r="AM3061" s="792"/>
      <c r="AP3061" s="792"/>
      <c r="AS3061" s="792"/>
      <c r="AV3061" s="792"/>
      <c r="AY3061" s="792"/>
      <c r="BN3061" s="792"/>
      <c r="BQ3061" s="792"/>
    </row>
    <row r="3062" spans="8:69" ht="12" customHeight="1">
      <c r="H3062" s="800"/>
      <c r="AJ3062" s="792"/>
      <c r="AM3062" s="792"/>
      <c r="AP3062" s="792"/>
      <c r="AS3062" s="792"/>
      <c r="AV3062" s="792"/>
      <c r="AY3062" s="792"/>
      <c r="BN3062" s="792"/>
      <c r="BQ3062" s="792"/>
    </row>
    <row r="3063" spans="8:69" ht="12" customHeight="1">
      <c r="H3063" s="800"/>
      <c r="AJ3063" s="792"/>
      <c r="AM3063" s="792"/>
      <c r="AP3063" s="792"/>
      <c r="AS3063" s="792"/>
      <c r="AV3063" s="792"/>
      <c r="AY3063" s="792"/>
      <c r="BN3063" s="792"/>
      <c r="BQ3063" s="792"/>
    </row>
    <row r="3064" spans="8:69" ht="12" customHeight="1">
      <c r="H3064" s="800"/>
      <c r="AJ3064" s="792"/>
      <c r="AM3064" s="792"/>
      <c r="AP3064" s="792"/>
      <c r="AS3064" s="792"/>
      <c r="AV3064" s="792"/>
      <c r="AY3064" s="792"/>
      <c r="BN3064" s="792"/>
      <c r="BQ3064" s="792"/>
    </row>
    <row r="3065" spans="8:69" ht="12" customHeight="1">
      <c r="H3065" s="800"/>
      <c r="AJ3065" s="792"/>
      <c r="AM3065" s="792"/>
      <c r="AP3065" s="792"/>
      <c r="AS3065" s="792"/>
      <c r="AV3065" s="792"/>
      <c r="AY3065" s="792"/>
      <c r="BN3065" s="792"/>
      <c r="BQ3065" s="792"/>
    </row>
    <row r="3066" spans="8:69" ht="12" customHeight="1">
      <c r="H3066" s="800"/>
      <c r="AJ3066" s="792"/>
      <c r="AM3066" s="792"/>
      <c r="AP3066" s="792"/>
      <c r="AS3066" s="792"/>
      <c r="AV3066" s="792"/>
      <c r="AY3066" s="792"/>
      <c r="BN3066" s="792"/>
      <c r="BQ3066" s="792"/>
    </row>
    <row r="3067" spans="8:69" ht="12" customHeight="1">
      <c r="H3067" s="800"/>
      <c r="AJ3067" s="792"/>
      <c r="AM3067" s="792"/>
      <c r="AP3067" s="792"/>
      <c r="AS3067" s="792"/>
      <c r="AV3067" s="792"/>
      <c r="AY3067" s="792"/>
      <c r="BN3067" s="792"/>
      <c r="BQ3067" s="792"/>
    </row>
    <row r="3068" spans="8:69" ht="12" customHeight="1">
      <c r="H3068" s="800"/>
      <c r="AJ3068" s="792"/>
      <c r="AM3068" s="792"/>
      <c r="AP3068" s="792"/>
      <c r="AS3068" s="792"/>
      <c r="AV3068" s="792"/>
      <c r="AY3068" s="792"/>
      <c r="BN3068" s="792"/>
      <c r="BQ3068" s="792"/>
    </row>
    <row r="3069" spans="8:69" ht="12" customHeight="1">
      <c r="H3069" s="800"/>
      <c r="AJ3069" s="792"/>
      <c r="AM3069" s="792"/>
      <c r="AP3069" s="792"/>
      <c r="AS3069" s="792"/>
      <c r="AV3069" s="792"/>
      <c r="AY3069" s="792"/>
      <c r="BN3069" s="792"/>
      <c r="BQ3069" s="792"/>
    </row>
    <row r="3070" spans="8:69" ht="12" customHeight="1">
      <c r="H3070" s="800"/>
      <c r="AJ3070" s="792"/>
      <c r="AM3070" s="792"/>
      <c r="AP3070" s="792"/>
      <c r="AS3070" s="792"/>
      <c r="AV3070" s="792"/>
      <c r="AY3070" s="792"/>
      <c r="BN3070" s="792"/>
      <c r="BQ3070" s="792"/>
    </row>
    <row r="3071" spans="8:69" ht="12" customHeight="1">
      <c r="H3071" s="800"/>
      <c r="AJ3071" s="792"/>
      <c r="AM3071" s="792"/>
      <c r="AP3071" s="792"/>
      <c r="AS3071" s="792"/>
      <c r="AV3071" s="792"/>
      <c r="AY3071" s="792"/>
      <c r="BN3071" s="792"/>
      <c r="BQ3071" s="792"/>
    </row>
    <row r="3072" spans="8:69" ht="12" customHeight="1">
      <c r="H3072" s="800"/>
      <c r="AJ3072" s="792"/>
      <c r="AM3072" s="792"/>
      <c r="AP3072" s="792"/>
      <c r="AS3072" s="792"/>
      <c r="AV3072" s="792"/>
      <c r="AY3072" s="792"/>
      <c r="BN3072" s="792"/>
      <c r="BQ3072" s="792"/>
    </row>
    <row r="3073" spans="8:69" ht="12" customHeight="1">
      <c r="H3073" s="800"/>
      <c r="AJ3073" s="792"/>
      <c r="AM3073" s="792"/>
      <c r="AP3073" s="792"/>
      <c r="AS3073" s="792"/>
      <c r="AV3073" s="792"/>
      <c r="AY3073" s="792"/>
      <c r="BN3073" s="792"/>
      <c r="BQ3073" s="792"/>
    </row>
    <row r="3074" spans="8:69" ht="12" customHeight="1">
      <c r="H3074" s="800"/>
      <c r="AJ3074" s="792"/>
      <c r="AM3074" s="792"/>
      <c r="AP3074" s="792"/>
      <c r="AS3074" s="792"/>
      <c r="AV3074" s="792"/>
      <c r="AY3074" s="792"/>
      <c r="BN3074" s="792"/>
      <c r="BQ3074" s="792"/>
    </row>
    <row r="3075" spans="8:69" ht="12" customHeight="1">
      <c r="H3075" s="800"/>
      <c r="AJ3075" s="792"/>
      <c r="AM3075" s="792"/>
      <c r="AP3075" s="792"/>
      <c r="AS3075" s="792"/>
      <c r="AV3075" s="792"/>
      <c r="AY3075" s="792"/>
      <c r="BN3075" s="792"/>
      <c r="BQ3075" s="792"/>
    </row>
    <row r="3076" spans="8:69" ht="12" customHeight="1">
      <c r="H3076" s="800"/>
      <c r="AJ3076" s="792"/>
      <c r="AM3076" s="792"/>
      <c r="AP3076" s="792"/>
      <c r="AS3076" s="792"/>
      <c r="AV3076" s="792"/>
      <c r="AY3076" s="792"/>
      <c r="BN3076" s="792"/>
      <c r="BQ3076" s="792"/>
    </row>
    <row r="3077" spans="8:69" ht="12" customHeight="1">
      <c r="H3077" s="800"/>
      <c r="AJ3077" s="792"/>
      <c r="AM3077" s="792"/>
      <c r="AP3077" s="792"/>
      <c r="AS3077" s="792"/>
      <c r="AV3077" s="792"/>
      <c r="AY3077" s="792"/>
      <c r="BN3077" s="792"/>
      <c r="BQ3077" s="792"/>
    </row>
    <row r="3078" spans="8:69" ht="12" customHeight="1">
      <c r="H3078" s="800"/>
      <c r="AJ3078" s="792"/>
      <c r="AM3078" s="792"/>
      <c r="AP3078" s="792"/>
      <c r="AS3078" s="792"/>
      <c r="AV3078" s="792"/>
      <c r="AY3078" s="792"/>
      <c r="BN3078" s="792"/>
      <c r="BQ3078" s="792"/>
    </row>
    <row r="3079" spans="8:69" ht="12" customHeight="1">
      <c r="H3079" s="800"/>
      <c r="AJ3079" s="792"/>
      <c r="AM3079" s="792"/>
      <c r="AP3079" s="792"/>
      <c r="AS3079" s="792"/>
      <c r="AV3079" s="792"/>
      <c r="AY3079" s="792"/>
      <c r="BN3079" s="792"/>
      <c r="BQ3079" s="792"/>
    </row>
    <row r="3080" spans="8:69" ht="12" customHeight="1">
      <c r="H3080" s="800"/>
      <c r="AJ3080" s="792"/>
      <c r="AM3080" s="792"/>
      <c r="AP3080" s="792"/>
      <c r="AS3080" s="792"/>
      <c r="AV3080" s="792"/>
      <c r="AY3080" s="792"/>
      <c r="BN3080" s="792"/>
      <c r="BQ3080" s="792"/>
    </row>
    <row r="3081" spans="8:69" ht="12" customHeight="1">
      <c r="H3081" s="800"/>
      <c r="AJ3081" s="792"/>
      <c r="AM3081" s="792"/>
      <c r="AP3081" s="792"/>
      <c r="AS3081" s="792"/>
      <c r="AV3081" s="792"/>
      <c r="AY3081" s="792"/>
      <c r="BN3081" s="792"/>
      <c r="BQ3081" s="792"/>
    </row>
    <row r="3082" spans="8:69" ht="12" customHeight="1">
      <c r="H3082" s="800"/>
      <c r="AJ3082" s="792"/>
      <c r="AM3082" s="792"/>
      <c r="AP3082" s="792"/>
      <c r="AS3082" s="792"/>
      <c r="AV3082" s="792"/>
      <c r="AY3082" s="792"/>
      <c r="BN3082" s="792"/>
      <c r="BQ3082" s="792"/>
    </row>
    <row r="3083" spans="8:69" ht="12" customHeight="1">
      <c r="H3083" s="800"/>
      <c r="AJ3083" s="792"/>
      <c r="AM3083" s="792"/>
      <c r="AP3083" s="792"/>
      <c r="AS3083" s="792"/>
      <c r="AV3083" s="792"/>
      <c r="AY3083" s="792"/>
      <c r="BN3083" s="792"/>
      <c r="BQ3083" s="792"/>
    </row>
    <row r="3084" spans="8:69" ht="12" customHeight="1">
      <c r="H3084" s="800"/>
      <c r="AJ3084" s="792"/>
      <c r="AM3084" s="792"/>
      <c r="AP3084" s="792"/>
      <c r="AS3084" s="792"/>
      <c r="AV3084" s="792"/>
      <c r="AY3084" s="792"/>
      <c r="BN3084" s="792"/>
      <c r="BQ3084" s="792"/>
    </row>
    <row r="3085" spans="8:69" ht="12" customHeight="1">
      <c r="H3085" s="800"/>
      <c r="AJ3085" s="792"/>
      <c r="AM3085" s="792"/>
      <c r="AP3085" s="792"/>
      <c r="AS3085" s="792"/>
      <c r="AV3085" s="792"/>
      <c r="AY3085" s="792"/>
      <c r="BN3085" s="792"/>
      <c r="BQ3085" s="792"/>
    </row>
    <row r="3086" spans="8:69" ht="12" customHeight="1">
      <c r="H3086" s="800"/>
      <c r="AJ3086" s="792"/>
      <c r="AM3086" s="792"/>
      <c r="AP3086" s="792"/>
      <c r="AS3086" s="792"/>
      <c r="AV3086" s="792"/>
      <c r="AY3086" s="792"/>
      <c r="BN3086" s="792"/>
      <c r="BQ3086" s="792"/>
    </row>
    <row r="3087" spans="8:69" ht="12" customHeight="1">
      <c r="H3087" s="800"/>
      <c r="AJ3087" s="792"/>
      <c r="AM3087" s="792"/>
      <c r="AP3087" s="792"/>
      <c r="AS3087" s="792"/>
      <c r="AV3087" s="792"/>
      <c r="AY3087" s="792"/>
      <c r="BN3087" s="792"/>
      <c r="BQ3087" s="792"/>
    </row>
    <row r="3088" spans="8:69" ht="12" customHeight="1">
      <c r="H3088" s="800"/>
      <c r="AJ3088" s="792"/>
      <c r="AM3088" s="792"/>
      <c r="AP3088" s="792"/>
      <c r="AS3088" s="792"/>
      <c r="AV3088" s="792"/>
      <c r="AY3088" s="792"/>
      <c r="BN3088" s="792"/>
      <c r="BQ3088" s="792"/>
    </row>
    <row r="3089" spans="8:69" ht="12" customHeight="1">
      <c r="H3089" s="800"/>
      <c r="AJ3089" s="792"/>
      <c r="AM3089" s="792"/>
      <c r="AP3089" s="792"/>
      <c r="AS3089" s="792"/>
      <c r="AV3089" s="792"/>
      <c r="AY3089" s="792"/>
      <c r="BN3089" s="792"/>
      <c r="BQ3089" s="792"/>
    </row>
    <row r="3090" spans="8:69" ht="12" customHeight="1">
      <c r="H3090" s="800"/>
      <c r="AJ3090" s="792"/>
      <c r="AM3090" s="792"/>
      <c r="AP3090" s="792"/>
      <c r="AS3090" s="792"/>
      <c r="AV3090" s="792"/>
      <c r="AY3090" s="792"/>
      <c r="BN3090" s="792"/>
      <c r="BQ3090" s="792"/>
    </row>
    <row r="3091" spans="8:69" ht="12" customHeight="1">
      <c r="H3091" s="800"/>
      <c r="AJ3091" s="792"/>
      <c r="AM3091" s="792"/>
      <c r="AP3091" s="792"/>
      <c r="AS3091" s="792"/>
      <c r="AV3091" s="792"/>
      <c r="AY3091" s="792"/>
      <c r="BN3091" s="792"/>
      <c r="BQ3091" s="792"/>
    </row>
    <row r="3092" spans="8:69" ht="12" customHeight="1">
      <c r="H3092" s="800"/>
      <c r="AJ3092" s="792"/>
      <c r="AM3092" s="792"/>
      <c r="AP3092" s="792"/>
      <c r="AS3092" s="792"/>
      <c r="AV3092" s="792"/>
      <c r="AY3092" s="792"/>
      <c r="BN3092" s="792"/>
      <c r="BQ3092" s="792"/>
    </row>
    <row r="3093" spans="8:69" ht="12" customHeight="1">
      <c r="H3093" s="800"/>
      <c r="AJ3093" s="792"/>
      <c r="AM3093" s="792"/>
      <c r="AP3093" s="792"/>
      <c r="AS3093" s="792"/>
      <c r="AV3093" s="792"/>
      <c r="AY3093" s="792"/>
      <c r="BN3093" s="792"/>
      <c r="BQ3093" s="792"/>
    </row>
    <row r="3094" spans="8:69" ht="12" customHeight="1">
      <c r="H3094" s="800"/>
      <c r="AJ3094" s="792"/>
      <c r="AM3094" s="792"/>
      <c r="AP3094" s="792"/>
      <c r="AS3094" s="792"/>
      <c r="AV3094" s="792"/>
      <c r="AY3094" s="792"/>
      <c r="BN3094" s="792"/>
      <c r="BQ3094" s="792"/>
    </row>
    <row r="3095" spans="8:69" ht="12" customHeight="1">
      <c r="H3095" s="800"/>
      <c r="AJ3095" s="792"/>
      <c r="AM3095" s="792"/>
      <c r="AP3095" s="792"/>
      <c r="AS3095" s="792"/>
      <c r="AV3095" s="792"/>
      <c r="AY3095" s="792"/>
      <c r="BN3095" s="792"/>
      <c r="BQ3095" s="792"/>
    </row>
    <row r="3096" spans="8:69" ht="12" customHeight="1">
      <c r="H3096" s="800"/>
      <c r="AJ3096" s="792"/>
      <c r="AM3096" s="792"/>
      <c r="AP3096" s="792"/>
      <c r="AS3096" s="792"/>
      <c r="AV3096" s="792"/>
      <c r="AY3096" s="792"/>
      <c r="BN3096" s="792"/>
      <c r="BQ3096" s="792"/>
    </row>
    <row r="3097" spans="8:69" ht="12" customHeight="1">
      <c r="H3097" s="800"/>
      <c r="AJ3097" s="792"/>
      <c r="AM3097" s="792"/>
      <c r="AP3097" s="792"/>
      <c r="AS3097" s="792"/>
      <c r="AV3097" s="792"/>
      <c r="AY3097" s="792"/>
      <c r="BN3097" s="792"/>
      <c r="BQ3097" s="792"/>
    </row>
    <row r="3098" spans="8:69" ht="12" customHeight="1">
      <c r="H3098" s="800"/>
      <c r="AJ3098" s="792"/>
      <c r="AM3098" s="792"/>
      <c r="AP3098" s="792"/>
      <c r="AS3098" s="792"/>
      <c r="AV3098" s="792"/>
      <c r="AY3098" s="792"/>
      <c r="BN3098" s="792"/>
      <c r="BQ3098" s="792"/>
    </row>
    <row r="3099" spans="8:69" ht="12" customHeight="1">
      <c r="H3099" s="800"/>
      <c r="AJ3099" s="792"/>
      <c r="AM3099" s="792"/>
      <c r="AP3099" s="792"/>
      <c r="AS3099" s="792"/>
      <c r="AV3099" s="792"/>
      <c r="AY3099" s="792"/>
      <c r="BN3099" s="792"/>
      <c r="BQ3099" s="792"/>
    </row>
    <row r="3100" spans="8:69" ht="12" customHeight="1">
      <c r="H3100" s="800"/>
      <c r="AJ3100" s="792"/>
      <c r="AM3100" s="792"/>
      <c r="AP3100" s="792"/>
      <c r="AS3100" s="792"/>
      <c r="AV3100" s="792"/>
      <c r="AY3100" s="792"/>
      <c r="BN3100" s="792"/>
      <c r="BQ3100" s="792"/>
    </row>
    <row r="3101" spans="8:69" ht="12" customHeight="1">
      <c r="H3101" s="800"/>
      <c r="AJ3101" s="792"/>
      <c r="AM3101" s="792"/>
      <c r="AP3101" s="792"/>
      <c r="AS3101" s="792"/>
      <c r="AV3101" s="792"/>
      <c r="AY3101" s="792"/>
      <c r="BN3101" s="792"/>
      <c r="BQ3101" s="792"/>
    </row>
    <row r="3102" spans="8:69" ht="12" customHeight="1">
      <c r="H3102" s="800"/>
      <c r="AJ3102" s="792"/>
      <c r="AM3102" s="792"/>
      <c r="AP3102" s="792"/>
      <c r="AS3102" s="792"/>
      <c r="AV3102" s="792"/>
      <c r="AY3102" s="792"/>
      <c r="BN3102" s="792"/>
      <c r="BQ3102" s="792"/>
    </row>
    <row r="3103" spans="8:69" ht="12" customHeight="1">
      <c r="H3103" s="800"/>
      <c r="AJ3103" s="792"/>
      <c r="AM3103" s="792"/>
      <c r="AP3103" s="792"/>
      <c r="AS3103" s="792"/>
      <c r="AV3103" s="792"/>
      <c r="AY3103" s="792"/>
      <c r="BN3103" s="792"/>
      <c r="BQ3103" s="792"/>
    </row>
    <row r="3104" spans="8:69" ht="12" customHeight="1">
      <c r="H3104" s="800"/>
      <c r="AJ3104" s="792"/>
      <c r="AM3104" s="792"/>
      <c r="AP3104" s="792"/>
      <c r="AS3104" s="792"/>
      <c r="AV3104" s="792"/>
      <c r="AY3104" s="792"/>
      <c r="BN3104" s="792"/>
      <c r="BQ3104" s="792"/>
    </row>
    <row r="3105" spans="8:69" ht="12" customHeight="1">
      <c r="H3105" s="800"/>
      <c r="AJ3105" s="792"/>
      <c r="AM3105" s="792"/>
      <c r="AP3105" s="792"/>
      <c r="AS3105" s="792"/>
      <c r="AV3105" s="792"/>
      <c r="AY3105" s="792"/>
      <c r="BN3105" s="792"/>
      <c r="BQ3105" s="792"/>
    </row>
    <row r="3106" spans="8:69" ht="12" customHeight="1">
      <c r="H3106" s="800"/>
      <c r="AJ3106" s="792"/>
      <c r="AM3106" s="792"/>
      <c r="AP3106" s="792"/>
      <c r="AS3106" s="792"/>
      <c r="AV3106" s="792"/>
      <c r="AY3106" s="792"/>
      <c r="BN3106" s="792"/>
      <c r="BQ3106" s="792"/>
    </row>
    <row r="3107" spans="8:69" ht="12" customHeight="1">
      <c r="H3107" s="800"/>
      <c r="AJ3107" s="792"/>
      <c r="AM3107" s="792"/>
      <c r="AP3107" s="792"/>
      <c r="AS3107" s="792"/>
      <c r="AV3107" s="792"/>
      <c r="AY3107" s="792"/>
      <c r="BN3107" s="792"/>
      <c r="BQ3107" s="792"/>
    </row>
    <row r="3108" spans="8:69" ht="12" customHeight="1">
      <c r="H3108" s="800"/>
      <c r="AJ3108" s="792"/>
      <c r="AM3108" s="792"/>
      <c r="AP3108" s="792"/>
      <c r="AS3108" s="792"/>
      <c r="AV3108" s="792"/>
      <c r="AY3108" s="792"/>
      <c r="BN3108" s="792"/>
      <c r="BQ3108" s="792"/>
    </row>
    <row r="3109" spans="8:69" ht="12" customHeight="1">
      <c r="H3109" s="800"/>
      <c r="AJ3109" s="792"/>
      <c r="AM3109" s="792"/>
      <c r="AP3109" s="792"/>
      <c r="AS3109" s="792"/>
      <c r="AV3109" s="792"/>
      <c r="AY3109" s="792"/>
      <c r="BN3109" s="792"/>
      <c r="BQ3109" s="792"/>
    </row>
    <row r="3110" spans="8:69" ht="12" customHeight="1">
      <c r="H3110" s="800"/>
      <c r="AJ3110" s="792"/>
      <c r="AM3110" s="792"/>
      <c r="AP3110" s="792"/>
      <c r="AS3110" s="792"/>
      <c r="AV3110" s="792"/>
      <c r="AY3110" s="792"/>
      <c r="BN3110" s="792"/>
      <c r="BQ3110" s="792"/>
    </row>
    <row r="3111" spans="8:69" ht="12" customHeight="1">
      <c r="H3111" s="800"/>
      <c r="AJ3111" s="792"/>
      <c r="AM3111" s="792"/>
      <c r="AP3111" s="792"/>
      <c r="AS3111" s="792"/>
      <c r="AV3111" s="792"/>
      <c r="AY3111" s="792"/>
      <c r="BN3111" s="792"/>
      <c r="BQ3111" s="792"/>
    </row>
    <row r="3112" spans="8:69" ht="12" customHeight="1">
      <c r="H3112" s="800"/>
      <c r="AJ3112" s="792"/>
      <c r="AM3112" s="792"/>
      <c r="AP3112" s="792"/>
      <c r="AS3112" s="792"/>
      <c r="AV3112" s="792"/>
      <c r="AY3112" s="792"/>
      <c r="BN3112" s="792"/>
      <c r="BQ3112" s="792"/>
    </row>
    <row r="3113" spans="8:69" ht="12" customHeight="1">
      <c r="H3113" s="800"/>
      <c r="AJ3113" s="792"/>
      <c r="AM3113" s="792"/>
      <c r="AP3113" s="792"/>
      <c r="AS3113" s="792"/>
      <c r="AV3113" s="792"/>
      <c r="AY3113" s="792"/>
      <c r="BN3113" s="792"/>
      <c r="BQ3113" s="792"/>
    </row>
    <row r="3114" spans="8:69" ht="12" customHeight="1">
      <c r="H3114" s="800"/>
      <c r="AJ3114" s="792"/>
      <c r="AM3114" s="792"/>
      <c r="AP3114" s="792"/>
      <c r="AS3114" s="792"/>
      <c r="AV3114" s="792"/>
      <c r="AY3114" s="792"/>
      <c r="BN3114" s="792"/>
      <c r="BQ3114" s="792"/>
    </row>
    <row r="3115" spans="8:69" ht="12" customHeight="1">
      <c r="H3115" s="800"/>
      <c r="AJ3115" s="792"/>
      <c r="AM3115" s="792"/>
      <c r="AP3115" s="792"/>
      <c r="AS3115" s="792"/>
      <c r="AV3115" s="792"/>
      <c r="AY3115" s="792"/>
      <c r="BN3115" s="792"/>
      <c r="BQ3115" s="792"/>
    </row>
    <row r="3116" spans="8:69" ht="12" customHeight="1">
      <c r="H3116" s="800"/>
      <c r="AJ3116" s="792"/>
      <c r="AM3116" s="792"/>
      <c r="AP3116" s="792"/>
      <c r="AS3116" s="792"/>
      <c r="AV3116" s="792"/>
      <c r="AY3116" s="792"/>
      <c r="BN3116" s="792"/>
      <c r="BQ3116" s="792"/>
    </row>
    <row r="3117" spans="8:69" ht="12" customHeight="1">
      <c r="H3117" s="800"/>
      <c r="AJ3117" s="792"/>
      <c r="AM3117" s="792"/>
      <c r="AP3117" s="792"/>
      <c r="AS3117" s="792"/>
      <c r="AV3117" s="792"/>
      <c r="AY3117" s="792"/>
      <c r="BN3117" s="792"/>
      <c r="BQ3117" s="792"/>
    </row>
    <row r="3118" spans="8:69" ht="12" customHeight="1">
      <c r="H3118" s="800"/>
      <c r="AJ3118" s="792"/>
      <c r="AM3118" s="792"/>
      <c r="AP3118" s="792"/>
      <c r="AS3118" s="792"/>
      <c r="AV3118" s="792"/>
      <c r="AY3118" s="792"/>
      <c r="BN3118" s="792"/>
      <c r="BQ3118" s="792"/>
    </row>
    <row r="3119" spans="8:69" ht="12" customHeight="1">
      <c r="H3119" s="800"/>
      <c r="AJ3119" s="792"/>
      <c r="AM3119" s="792"/>
      <c r="AP3119" s="792"/>
      <c r="AS3119" s="792"/>
      <c r="AV3119" s="792"/>
      <c r="AY3119" s="792"/>
      <c r="BN3119" s="792"/>
      <c r="BQ3119" s="792"/>
    </row>
    <row r="3120" spans="8:69" ht="12" customHeight="1">
      <c r="H3120" s="800"/>
      <c r="AJ3120" s="792"/>
      <c r="AM3120" s="792"/>
      <c r="AP3120" s="792"/>
      <c r="AS3120" s="792"/>
      <c r="AV3120" s="792"/>
      <c r="AY3120" s="792"/>
      <c r="BN3120" s="792"/>
      <c r="BQ3120" s="792"/>
    </row>
    <row r="3121" spans="8:69" ht="12" customHeight="1">
      <c r="H3121" s="800"/>
      <c r="AJ3121" s="792"/>
      <c r="AM3121" s="792"/>
      <c r="AP3121" s="792"/>
      <c r="AS3121" s="792"/>
      <c r="AV3121" s="792"/>
      <c r="AY3121" s="792"/>
      <c r="BN3121" s="792"/>
      <c r="BQ3121" s="792"/>
    </row>
    <row r="3122" spans="8:69" ht="12" customHeight="1">
      <c r="H3122" s="800"/>
      <c r="AJ3122" s="792"/>
      <c r="AM3122" s="792"/>
      <c r="AP3122" s="792"/>
      <c r="AS3122" s="792"/>
      <c r="AV3122" s="792"/>
      <c r="AY3122" s="792"/>
      <c r="BN3122" s="792"/>
      <c r="BQ3122" s="792"/>
    </row>
    <row r="3123" spans="8:69" ht="12" customHeight="1">
      <c r="H3123" s="800"/>
      <c r="AJ3123" s="792"/>
      <c r="AM3123" s="792"/>
      <c r="AP3123" s="792"/>
      <c r="AS3123" s="792"/>
      <c r="AV3123" s="792"/>
      <c r="AY3123" s="792"/>
      <c r="BN3123" s="792"/>
      <c r="BQ3123" s="792"/>
    </row>
    <row r="3124" spans="8:69" ht="12" customHeight="1">
      <c r="H3124" s="800"/>
      <c r="AJ3124" s="792"/>
      <c r="AM3124" s="792"/>
      <c r="AP3124" s="792"/>
      <c r="AS3124" s="792"/>
      <c r="AV3124" s="792"/>
      <c r="AY3124" s="792"/>
      <c r="BN3124" s="792"/>
      <c r="BQ3124" s="792"/>
    </row>
    <row r="3125" spans="8:69" ht="12" customHeight="1">
      <c r="H3125" s="800"/>
      <c r="AJ3125" s="792"/>
      <c r="AM3125" s="792"/>
      <c r="AP3125" s="792"/>
      <c r="AS3125" s="792"/>
      <c r="AV3125" s="792"/>
      <c r="AY3125" s="792"/>
      <c r="BN3125" s="792"/>
      <c r="BQ3125" s="792"/>
    </row>
    <row r="3126" spans="8:69" ht="12" customHeight="1">
      <c r="H3126" s="800"/>
      <c r="AJ3126" s="792"/>
      <c r="AM3126" s="792"/>
      <c r="AP3126" s="792"/>
      <c r="AS3126" s="792"/>
      <c r="AV3126" s="792"/>
      <c r="AY3126" s="792"/>
      <c r="BN3126" s="792"/>
      <c r="BQ3126" s="792"/>
    </row>
    <row r="3127" spans="8:69" ht="12" customHeight="1">
      <c r="H3127" s="800"/>
      <c r="AJ3127" s="792"/>
      <c r="AM3127" s="792"/>
      <c r="AP3127" s="792"/>
      <c r="AS3127" s="792"/>
      <c r="AV3127" s="792"/>
      <c r="AY3127" s="792"/>
      <c r="BN3127" s="792"/>
      <c r="BQ3127" s="792"/>
    </row>
    <row r="3128" spans="8:69" ht="12" customHeight="1">
      <c r="H3128" s="800"/>
      <c r="AJ3128" s="792"/>
      <c r="AM3128" s="792"/>
      <c r="AP3128" s="792"/>
      <c r="AS3128" s="792"/>
      <c r="AV3128" s="792"/>
      <c r="AY3128" s="792"/>
      <c r="BN3128" s="792"/>
      <c r="BQ3128" s="792"/>
    </row>
    <row r="3129" spans="8:69" ht="12" customHeight="1">
      <c r="H3129" s="800"/>
      <c r="AJ3129" s="792"/>
      <c r="AM3129" s="792"/>
      <c r="AP3129" s="792"/>
      <c r="AS3129" s="792"/>
      <c r="AV3129" s="792"/>
      <c r="AY3129" s="792"/>
      <c r="BN3129" s="792"/>
      <c r="BQ3129" s="792"/>
    </row>
    <row r="3130" spans="8:69" ht="12" customHeight="1">
      <c r="H3130" s="800"/>
      <c r="AJ3130" s="792"/>
      <c r="AM3130" s="792"/>
      <c r="AP3130" s="792"/>
      <c r="AS3130" s="792"/>
      <c r="AV3130" s="792"/>
      <c r="AY3130" s="792"/>
      <c r="BN3130" s="792"/>
      <c r="BQ3130" s="792"/>
    </row>
    <row r="3131" spans="8:69" ht="12" customHeight="1">
      <c r="H3131" s="800"/>
      <c r="AJ3131" s="792"/>
      <c r="AM3131" s="792"/>
      <c r="AP3131" s="792"/>
      <c r="AS3131" s="792"/>
      <c r="AV3131" s="792"/>
      <c r="AY3131" s="792"/>
      <c r="BN3131" s="792"/>
      <c r="BQ3131" s="792"/>
    </row>
    <row r="3132" spans="8:69" ht="12" customHeight="1">
      <c r="H3132" s="800"/>
      <c r="AJ3132" s="792"/>
      <c r="AM3132" s="792"/>
      <c r="AP3132" s="792"/>
      <c r="AS3132" s="792"/>
      <c r="AV3132" s="792"/>
      <c r="AY3132" s="792"/>
      <c r="BN3132" s="792"/>
      <c r="BQ3132" s="792"/>
    </row>
    <row r="3133" spans="8:69" ht="12" customHeight="1">
      <c r="H3133" s="800"/>
      <c r="AJ3133" s="792"/>
      <c r="AM3133" s="792"/>
      <c r="AP3133" s="792"/>
      <c r="AS3133" s="792"/>
      <c r="AV3133" s="792"/>
      <c r="AY3133" s="792"/>
      <c r="BN3133" s="792"/>
      <c r="BQ3133" s="792"/>
    </row>
    <row r="3134" spans="8:69" ht="12" customHeight="1">
      <c r="H3134" s="800"/>
      <c r="AJ3134" s="792"/>
      <c r="AM3134" s="792"/>
      <c r="AP3134" s="792"/>
      <c r="AS3134" s="792"/>
      <c r="AV3134" s="792"/>
      <c r="AY3134" s="792"/>
      <c r="BN3134" s="792"/>
      <c r="BQ3134" s="792"/>
    </row>
    <row r="3135" spans="8:69" ht="12" customHeight="1">
      <c r="H3135" s="800"/>
      <c r="AJ3135" s="792"/>
      <c r="AM3135" s="792"/>
      <c r="AP3135" s="792"/>
      <c r="AS3135" s="792"/>
      <c r="AV3135" s="792"/>
      <c r="AY3135" s="792"/>
      <c r="BN3135" s="792"/>
      <c r="BQ3135" s="792"/>
    </row>
    <row r="3136" spans="8:69" ht="12" customHeight="1">
      <c r="H3136" s="800"/>
      <c r="AJ3136" s="792"/>
      <c r="AM3136" s="792"/>
      <c r="AP3136" s="792"/>
      <c r="AS3136" s="792"/>
      <c r="AV3136" s="792"/>
      <c r="AY3136" s="792"/>
      <c r="BN3136" s="792"/>
      <c r="BQ3136" s="792"/>
    </row>
    <row r="3137" spans="8:69" ht="12" customHeight="1">
      <c r="H3137" s="800"/>
      <c r="AJ3137" s="792"/>
      <c r="AM3137" s="792"/>
      <c r="AP3137" s="792"/>
      <c r="AS3137" s="792"/>
      <c r="AV3137" s="792"/>
      <c r="AY3137" s="792"/>
      <c r="BN3137" s="792"/>
      <c r="BQ3137" s="792"/>
    </row>
    <row r="3138" spans="8:69" ht="12" customHeight="1">
      <c r="H3138" s="800"/>
      <c r="AJ3138" s="792"/>
      <c r="AM3138" s="792"/>
      <c r="AP3138" s="792"/>
      <c r="AS3138" s="792"/>
      <c r="AV3138" s="792"/>
      <c r="AY3138" s="792"/>
      <c r="BN3138" s="792"/>
      <c r="BQ3138" s="792"/>
    </row>
    <row r="3139" spans="8:69" ht="12" customHeight="1">
      <c r="H3139" s="800"/>
      <c r="AJ3139" s="792"/>
      <c r="AM3139" s="792"/>
      <c r="AP3139" s="792"/>
      <c r="AS3139" s="792"/>
      <c r="AV3139" s="792"/>
      <c r="AY3139" s="792"/>
      <c r="BN3139" s="792"/>
      <c r="BQ3139" s="792"/>
    </row>
    <row r="3140" spans="8:69" ht="12" customHeight="1">
      <c r="H3140" s="800"/>
      <c r="AJ3140" s="792"/>
      <c r="AM3140" s="792"/>
      <c r="AP3140" s="792"/>
      <c r="AS3140" s="792"/>
      <c r="AV3140" s="792"/>
      <c r="AY3140" s="792"/>
      <c r="BN3140" s="792"/>
      <c r="BQ3140" s="792"/>
    </row>
    <row r="3141" spans="8:69" ht="12" customHeight="1">
      <c r="H3141" s="800"/>
      <c r="AJ3141" s="792"/>
      <c r="AM3141" s="792"/>
      <c r="AP3141" s="792"/>
      <c r="AS3141" s="792"/>
      <c r="AV3141" s="792"/>
      <c r="AY3141" s="792"/>
      <c r="BN3141" s="792"/>
      <c r="BQ3141" s="792"/>
    </row>
    <row r="3142" spans="8:69" ht="12" customHeight="1">
      <c r="H3142" s="800"/>
      <c r="AJ3142" s="792"/>
      <c r="AM3142" s="792"/>
      <c r="AP3142" s="792"/>
      <c r="AS3142" s="792"/>
      <c r="AV3142" s="792"/>
      <c r="AY3142" s="792"/>
      <c r="BN3142" s="792"/>
      <c r="BQ3142" s="792"/>
    </row>
    <row r="3143" spans="8:69" ht="12" customHeight="1">
      <c r="H3143" s="800"/>
      <c r="AJ3143" s="792"/>
      <c r="AM3143" s="792"/>
      <c r="AP3143" s="792"/>
      <c r="AS3143" s="792"/>
      <c r="AV3143" s="792"/>
      <c r="AY3143" s="792"/>
      <c r="BN3143" s="792"/>
      <c r="BQ3143" s="792"/>
    </row>
    <row r="3144" spans="8:69" ht="12" customHeight="1">
      <c r="H3144" s="800"/>
      <c r="AJ3144" s="792"/>
      <c r="AM3144" s="792"/>
      <c r="AP3144" s="792"/>
      <c r="AS3144" s="792"/>
      <c r="AV3144" s="792"/>
      <c r="AY3144" s="792"/>
      <c r="BN3144" s="792"/>
      <c r="BQ3144" s="792"/>
    </row>
    <row r="3145" spans="8:69" ht="12" customHeight="1">
      <c r="H3145" s="800"/>
      <c r="AJ3145" s="792"/>
      <c r="AM3145" s="792"/>
      <c r="AP3145" s="792"/>
      <c r="AS3145" s="792"/>
      <c r="AV3145" s="792"/>
      <c r="AY3145" s="792"/>
      <c r="BN3145" s="792"/>
      <c r="BQ3145" s="792"/>
    </row>
    <row r="3146" spans="8:69" ht="12" customHeight="1">
      <c r="H3146" s="800"/>
      <c r="AJ3146" s="792"/>
      <c r="AM3146" s="792"/>
      <c r="AP3146" s="792"/>
      <c r="AS3146" s="792"/>
      <c r="AV3146" s="792"/>
      <c r="AY3146" s="792"/>
      <c r="BN3146" s="792"/>
      <c r="BQ3146" s="792"/>
    </row>
    <row r="3147" spans="8:69" ht="12" customHeight="1">
      <c r="H3147" s="800"/>
      <c r="AJ3147" s="792"/>
      <c r="AM3147" s="792"/>
      <c r="AP3147" s="792"/>
      <c r="AS3147" s="792"/>
      <c r="AV3147" s="792"/>
      <c r="AY3147" s="792"/>
      <c r="BN3147" s="792"/>
      <c r="BQ3147" s="792"/>
    </row>
    <row r="3148" spans="8:69" ht="12" customHeight="1">
      <c r="H3148" s="800"/>
      <c r="AJ3148" s="792"/>
      <c r="AM3148" s="792"/>
      <c r="AP3148" s="792"/>
      <c r="AS3148" s="792"/>
      <c r="AV3148" s="792"/>
      <c r="AY3148" s="792"/>
      <c r="BN3148" s="792"/>
      <c r="BQ3148" s="792"/>
    </row>
    <row r="3149" spans="8:69" ht="12" customHeight="1">
      <c r="H3149" s="800"/>
      <c r="AJ3149" s="792"/>
      <c r="AM3149" s="792"/>
      <c r="AP3149" s="792"/>
      <c r="AS3149" s="792"/>
      <c r="AV3149" s="792"/>
      <c r="AY3149" s="792"/>
      <c r="BN3149" s="792"/>
      <c r="BQ3149" s="792"/>
    </row>
    <row r="3150" spans="8:69" ht="12" customHeight="1">
      <c r="H3150" s="800"/>
      <c r="AJ3150" s="792"/>
      <c r="AM3150" s="792"/>
      <c r="AP3150" s="792"/>
      <c r="AS3150" s="792"/>
      <c r="AV3150" s="792"/>
      <c r="AY3150" s="792"/>
      <c r="BN3150" s="792"/>
      <c r="BQ3150" s="792"/>
    </row>
    <row r="3151" spans="8:69" ht="12" customHeight="1">
      <c r="H3151" s="800"/>
      <c r="AJ3151" s="792"/>
      <c r="AM3151" s="792"/>
      <c r="AP3151" s="792"/>
      <c r="AS3151" s="792"/>
      <c r="AV3151" s="792"/>
      <c r="AY3151" s="792"/>
      <c r="BN3151" s="792"/>
      <c r="BQ3151" s="792"/>
    </row>
    <row r="3152" spans="8:69" ht="12" customHeight="1">
      <c r="H3152" s="800"/>
      <c r="AJ3152" s="792"/>
      <c r="AM3152" s="792"/>
      <c r="AP3152" s="792"/>
      <c r="AS3152" s="792"/>
      <c r="AV3152" s="792"/>
      <c r="AY3152" s="792"/>
      <c r="BN3152" s="792"/>
      <c r="BQ3152" s="792"/>
    </row>
    <row r="3153" spans="8:69" ht="12" customHeight="1">
      <c r="H3153" s="800"/>
      <c r="AJ3153" s="792"/>
      <c r="AM3153" s="792"/>
      <c r="AP3153" s="792"/>
      <c r="AS3153" s="792"/>
      <c r="AV3153" s="792"/>
      <c r="AY3153" s="792"/>
      <c r="BN3153" s="792"/>
      <c r="BQ3153" s="792"/>
    </row>
    <row r="3154" spans="8:69" ht="12" customHeight="1">
      <c r="H3154" s="800"/>
      <c r="AJ3154" s="792"/>
      <c r="AM3154" s="792"/>
      <c r="AP3154" s="792"/>
      <c r="AS3154" s="792"/>
      <c r="AV3154" s="792"/>
      <c r="AY3154" s="792"/>
      <c r="BN3154" s="792"/>
      <c r="BQ3154" s="792"/>
    </row>
    <row r="3155" spans="8:69" ht="12" customHeight="1">
      <c r="H3155" s="800"/>
      <c r="AJ3155" s="792"/>
      <c r="AM3155" s="792"/>
      <c r="AP3155" s="792"/>
      <c r="AS3155" s="792"/>
      <c r="AV3155" s="792"/>
      <c r="AY3155" s="792"/>
      <c r="BN3155" s="792"/>
      <c r="BQ3155" s="792"/>
    </row>
    <row r="3156" spans="8:69" ht="12" customHeight="1">
      <c r="H3156" s="800"/>
      <c r="AJ3156" s="792"/>
      <c r="AM3156" s="792"/>
      <c r="AP3156" s="792"/>
      <c r="AS3156" s="792"/>
      <c r="AV3156" s="792"/>
      <c r="AY3156" s="792"/>
      <c r="BN3156" s="792"/>
      <c r="BQ3156" s="792"/>
    </row>
    <row r="3157" spans="8:69" ht="12" customHeight="1">
      <c r="H3157" s="800"/>
      <c r="AJ3157" s="792"/>
      <c r="AM3157" s="792"/>
      <c r="AP3157" s="792"/>
      <c r="AS3157" s="792"/>
      <c r="AV3157" s="792"/>
      <c r="AY3157" s="792"/>
      <c r="BN3157" s="792"/>
      <c r="BQ3157" s="792"/>
    </row>
    <row r="3158" spans="8:69" ht="12" customHeight="1">
      <c r="H3158" s="800"/>
      <c r="AJ3158" s="792"/>
      <c r="AM3158" s="792"/>
      <c r="AP3158" s="792"/>
      <c r="AS3158" s="792"/>
      <c r="AV3158" s="792"/>
      <c r="AY3158" s="792"/>
      <c r="BN3158" s="792"/>
      <c r="BQ3158" s="792"/>
    </row>
    <row r="3159" spans="8:69" ht="12" customHeight="1">
      <c r="H3159" s="800"/>
      <c r="AJ3159" s="792"/>
      <c r="AM3159" s="792"/>
      <c r="AP3159" s="792"/>
      <c r="AS3159" s="792"/>
      <c r="AV3159" s="792"/>
      <c r="AY3159" s="792"/>
      <c r="BN3159" s="792"/>
      <c r="BQ3159" s="792"/>
    </row>
    <row r="3160" spans="8:69" ht="12" customHeight="1">
      <c r="H3160" s="800"/>
      <c r="AJ3160" s="792"/>
      <c r="AM3160" s="792"/>
      <c r="AP3160" s="792"/>
      <c r="AS3160" s="792"/>
      <c r="AV3160" s="792"/>
      <c r="AY3160" s="792"/>
      <c r="BN3160" s="792"/>
      <c r="BQ3160" s="792"/>
    </row>
    <row r="3161" spans="8:69" ht="12" customHeight="1">
      <c r="H3161" s="800"/>
      <c r="AJ3161" s="792"/>
      <c r="AM3161" s="792"/>
      <c r="AP3161" s="792"/>
      <c r="AS3161" s="792"/>
      <c r="AV3161" s="792"/>
      <c r="AY3161" s="792"/>
      <c r="BN3161" s="792"/>
      <c r="BQ3161" s="792"/>
    </row>
    <row r="3162" spans="8:69" ht="12" customHeight="1">
      <c r="H3162" s="800"/>
      <c r="AJ3162" s="792"/>
      <c r="AM3162" s="792"/>
      <c r="AP3162" s="792"/>
      <c r="AS3162" s="792"/>
      <c r="AV3162" s="792"/>
      <c r="AY3162" s="792"/>
      <c r="BN3162" s="792"/>
      <c r="BQ3162" s="792"/>
    </row>
    <row r="3163" spans="8:69" ht="12" customHeight="1">
      <c r="H3163" s="800"/>
      <c r="AJ3163" s="792"/>
      <c r="AM3163" s="792"/>
      <c r="AP3163" s="792"/>
      <c r="AS3163" s="792"/>
      <c r="AV3163" s="792"/>
      <c r="AY3163" s="792"/>
      <c r="BN3163" s="792"/>
      <c r="BQ3163" s="792"/>
    </row>
    <row r="3164" spans="8:69" ht="12" customHeight="1">
      <c r="H3164" s="800"/>
      <c r="AJ3164" s="792"/>
      <c r="AM3164" s="792"/>
      <c r="AP3164" s="792"/>
      <c r="AS3164" s="792"/>
      <c r="AV3164" s="792"/>
      <c r="AY3164" s="792"/>
      <c r="BN3164" s="792"/>
      <c r="BQ3164" s="792"/>
    </row>
    <row r="3165" spans="8:69" ht="12" customHeight="1">
      <c r="H3165" s="800"/>
      <c r="AJ3165" s="792"/>
      <c r="AM3165" s="792"/>
      <c r="AP3165" s="792"/>
      <c r="AS3165" s="792"/>
      <c r="AV3165" s="792"/>
      <c r="AY3165" s="792"/>
      <c r="BN3165" s="792"/>
      <c r="BQ3165" s="792"/>
    </row>
    <row r="3166" spans="8:69" ht="12" customHeight="1">
      <c r="H3166" s="800"/>
      <c r="AJ3166" s="792"/>
      <c r="AM3166" s="792"/>
      <c r="AP3166" s="792"/>
      <c r="AS3166" s="792"/>
      <c r="AV3166" s="792"/>
      <c r="AY3166" s="792"/>
      <c r="BN3166" s="792"/>
      <c r="BQ3166" s="792"/>
    </row>
    <row r="3167" spans="8:69" ht="12" customHeight="1">
      <c r="H3167" s="800"/>
      <c r="AJ3167" s="792"/>
      <c r="AM3167" s="792"/>
      <c r="AP3167" s="792"/>
      <c r="AS3167" s="792"/>
      <c r="AV3167" s="792"/>
      <c r="AY3167" s="792"/>
      <c r="BN3167" s="792"/>
      <c r="BQ3167" s="792"/>
    </row>
    <row r="3168" spans="8:69" ht="12" customHeight="1">
      <c r="H3168" s="800"/>
      <c r="AJ3168" s="792"/>
      <c r="AM3168" s="792"/>
      <c r="AP3168" s="792"/>
      <c r="AS3168" s="792"/>
      <c r="AV3168" s="792"/>
      <c r="AY3168" s="792"/>
      <c r="BN3168" s="792"/>
      <c r="BQ3168" s="792"/>
    </row>
    <row r="3169" spans="8:69" ht="12" customHeight="1">
      <c r="H3169" s="800"/>
      <c r="AJ3169" s="792"/>
      <c r="AM3169" s="792"/>
      <c r="AP3169" s="792"/>
      <c r="AS3169" s="792"/>
      <c r="AV3169" s="792"/>
      <c r="AY3169" s="792"/>
      <c r="BN3169" s="792"/>
      <c r="BQ3169" s="792"/>
    </row>
    <row r="3170" spans="8:69" ht="12" customHeight="1">
      <c r="H3170" s="800"/>
      <c r="AJ3170" s="792"/>
      <c r="AM3170" s="792"/>
      <c r="AP3170" s="792"/>
      <c r="AS3170" s="792"/>
      <c r="AV3170" s="792"/>
      <c r="AY3170" s="792"/>
      <c r="BN3170" s="792"/>
      <c r="BQ3170" s="792"/>
    </row>
    <row r="3171" spans="8:69" ht="12" customHeight="1">
      <c r="H3171" s="800"/>
      <c r="AJ3171" s="792"/>
      <c r="AM3171" s="792"/>
      <c r="AP3171" s="792"/>
      <c r="AS3171" s="792"/>
      <c r="AV3171" s="792"/>
      <c r="AY3171" s="792"/>
      <c r="BN3171" s="792"/>
      <c r="BQ3171" s="792"/>
    </row>
    <row r="3172" spans="8:69" ht="12" customHeight="1">
      <c r="H3172" s="800"/>
      <c r="AJ3172" s="792"/>
      <c r="AM3172" s="792"/>
      <c r="AP3172" s="792"/>
      <c r="AS3172" s="792"/>
      <c r="AV3172" s="792"/>
      <c r="AY3172" s="792"/>
      <c r="BN3172" s="792"/>
      <c r="BQ3172" s="792"/>
    </row>
    <row r="3173" spans="8:69" ht="12" customHeight="1">
      <c r="H3173" s="800"/>
      <c r="AJ3173" s="792"/>
      <c r="AM3173" s="792"/>
      <c r="AP3173" s="792"/>
      <c r="AS3173" s="792"/>
      <c r="AV3173" s="792"/>
      <c r="AY3173" s="792"/>
      <c r="BN3173" s="792"/>
      <c r="BQ3173" s="792"/>
    </row>
    <row r="3174" spans="8:69" ht="12" customHeight="1">
      <c r="H3174" s="800"/>
      <c r="AJ3174" s="792"/>
      <c r="AM3174" s="792"/>
      <c r="AP3174" s="792"/>
      <c r="AS3174" s="792"/>
      <c r="AV3174" s="792"/>
      <c r="AY3174" s="792"/>
      <c r="BN3174" s="792"/>
      <c r="BQ3174" s="792"/>
    </row>
    <row r="3175" spans="8:69" ht="12" customHeight="1">
      <c r="H3175" s="800"/>
      <c r="AJ3175" s="792"/>
      <c r="AM3175" s="792"/>
      <c r="AP3175" s="792"/>
      <c r="AS3175" s="792"/>
      <c r="AV3175" s="792"/>
      <c r="AY3175" s="792"/>
      <c r="BN3175" s="792"/>
      <c r="BQ3175" s="792"/>
    </row>
    <row r="3176" spans="8:69" ht="12" customHeight="1">
      <c r="H3176" s="800"/>
      <c r="AJ3176" s="792"/>
      <c r="AM3176" s="792"/>
      <c r="AP3176" s="792"/>
      <c r="AS3176" s="792"/>
      <c r="AV3176" s="792"/>
      <c r="AY3176" s="792"/>
      <c r="BN3176" s="792"/>
      <c r="BQ3176" s="792"/>
    </row>
    <row r="3177" spans="8:69" ht="12" customHeight="1">
      <c r="H3177" s="800"/>
      <c r="AJ3177" s="792"/>
      <c r="AM3177" s="792"/>
      <c r="AP3177" s="792"/>
      <c r="AS3177" s="792"/>
      <c r="AV3177" s="792"/>
      <c r="AY3177" s="792"/>
      <c r="BN3177" s="792"/>
      <c r="BQ3177" s="792"/>
    </row>
    <row r="3178" spans="8:69" ht="12" customHeight="1">
      <c r="H3178" s="800"/>
      <c r="AJ3178" s="792"/>
      <c r="AM3178" s="792"/>
      <c r="AP3178" s="792"/>
      <c r="AS3178" s="792"/>
      <c r="AV3178" s="792"/>
      <c r="AY3178" s="792"/>
      <c r="BN3178" s="792"/>
      <c r="BQ3178" s="792"/>
    </row>
    <row r="3179" spans="8:69" ht="12" customHeight="1">
      <c r="H3179" s="800"/>
      <c r="AJ3179" s="792"/>
      <c r="AM3179" s="792"/>
      <c r="AP3179" s="792"/>
      <c r="AS3179" s="792"/>
      <c r="AV3179" s="792"/>
      <c r="AY3179" s="792"/>
      <c r="BN3179" s="792"/>
      <c r="BQ3179" s="792"/>
    </row>
    <row r="3180" spans="8:69" ht="12" customHeight="1">
      <c r="H3180" s="800"/>
      <c r="AJ3180" s="792"/>
      <c r="AM3180" s="792"/>
      <c r="AP3180" s="792"/>
      <c r="AS3180" s="792"/>
      <c r="AV3180" s="792"/>
      <c r="AY3180" s="792"/>
      <c r="BN3180" s="792"/>
      <c r="BQ3180" s="792"/>
    </row>
    <row r="3181" spans="8:69" ht="12" customHeight="1">
      <c r="H3181" s="800"/>
      <c r="AJ3181" s="792"/>
      <c r="AM3181" s="792"/>
      <c r="AP3181" s="792"/>
      <c r="AS3181" s="792"/>
      <c r="AV3181" s="792"/>
      <c r="AY3181" s="792"/>
      <c r="BN3181" s="792"/>
      <c r="BQ3181" s="792"/>
    </row>
    <row r="3182" spans="8:69" ht="12" customHeight="1">
      <c r="H3182" s="800"/>
      <c r="AJ3182" s="792"/>
      <c r="AM3182" s="792"/>
      <c r="AP3182" s="792"/>
      <c r="AS3182" s="792"/>
      <c r="AV3182" s="792"/>
      <c r="AY3182" s="792"/>
      <c r="BN3182" s="792"/>
      <c r="BQ3182" s="792"/>
    </row>
    <row r="3183" spans="8:69" ht="12" customHeight="1">
      <c r="H3183" s="800"/>
      <c r="AJ3183" s="792"/>
      <c r="AM3183" s="792"/>
      <c r="AP3183" s="792"/>
      <c r="AS3183" s="792"/>
      <c r="AV3183" s="792"/>
      <c r="AY3183" s="792"/>
      <c r="BN3183" s="792"/>
      <c r="BQ3183" s="792"/>
    </row>
    <row r="3184" spans="8:69" ht="12" customHeight="1">
      <c r="H3184" s="800"/>
      <c r="AJ3184" s="792"/>
      <c r="AM3184" s="792"/>
      <c r="AP3184" s="792"/>
      <c r="AS3184" s="792"/>
      <c r="AV3184" s="792"/>
      <c r="AY3184" s="792"/>
      <c r="BN3184" s="792"/>
      <c r="BQ3184" s="792"/>
    </row>
    <row r="3185" spans="8:69" ht="12" customHeight="1">
      <c r="H3185" s="800"/>
      <c r="AJ3185" s="792"/>
      <c r="AM3185" s="792"/>
      <c r="AP3185" s="792"/>
      <c r="AS3185" s="792"/>
      <c r="AV3185" s="792"/>
      <c r="AY3185" s="792"/>
      <c r="BN3185" s="792"/>
      <c r="BQ3185" s="792"/>
    </row>
    <row r="3186" spans="8:69" ht="12" customHeight="1">
      <c r="H3186" s="800"/>
      <c r="AJ3186" s="792"/>
      <c r="AM3186" s="792"/>
      <c r="AP3186" s="792"/>
      <c r="AS3186" s="792"/>
      <c r="AV3186" s="792"/>
      <c r="AY3186" s="792"/>
      <c r="BN3186" s="792"/>
      <c r="BQ3186" s="792"/>
    </row>
    <row r="3187" spans="8:69" ht="12" customHeight="1">
      <c r="H3187" s="800"/>
      <c r="AJ3187" s="792"/>
      <c r="AM3187" s="792"/>
      <c r="AP3187" s="792"/>
      <c r="AS3187" s="792"/>
      <c r="AV3187" s="792"/>
      <c r="AY3187" s="792"/>
      <c r="BN3187" s="792"/>
      <c r="BQ3187" s="792"/>
    </row>
    <row r="3188" spans="8:69" ht="12" customHeight="1">
      <c r="H3188" s="800"/>
      <c r="AJ3188" s="792"/>
      <c r="AM3188" s="792"/>
      <c r="AP3188" s="792"/>
      <c r="AS3188" s="792"/>
      <c r="AV3188" s="792"/>
      <c r="AY3188" s="792"/>
      <c r="BN3188" s="792"/>
      <c r="BQ3188" s="792"/>
    </row>
    <row r="3189" spans="8:69" ht="12" customHeight="1">
      <c r="H3189" s="800"/>
      <c r="AJ3189" s="792"/>
      <c r="AM3189" s="792"/>
      <c r="AP3189" s="792"/>
      <c r="AS3189" s="792"/>
      <c r="AV3189" s="792"/>
      <c r="AY3189" s="792"/>
      <c r="BN3189" s="792"/>
      <c r="BQ3189" s="792"/>
    </row>
    <row r="3190" spans="8:69" ht="12" customHeight="1">
      <c r="H3190" s="800"/>
      <c r="AJ3190" s="792"/>
      <c r="AM3190" s="792"/>
      <c r="AP3190" s="792"/>
      <c r="AS3190" s="792"/>
      <c r="AV3190" s="792"/>
      <c r="AY3190" s="792"/>
      <c r="BN3190" s="792"/>
      <c r="BQ3190" s="792"/>
    </row>
    <row r="3191" spans="8:69" ht="12" customHeight="1">
      <c r="H3191" s="800"/>
      <c r="AJ3191" s="792"/>
      <c r="AM3191" s="792"/>
      <c r="AP3191" s="792"/>
      <c r="AS3191" s="792"/>
      <c r="AV3191" s="792"/>
      <c r="AY3191" s="792"/>
      <c r="BN3191" s="792"/>
      <c r="BQ3191" s="792"/>
    </row>
    <row r="3192" spans="8:69" ht="12" customHeight="1">
      <c r="H3192" s="800"/>
      <c r="AJ3192" s="792"/>
      <c r="AM3192" s="792"/>
      <c r="AP3192" s="792"/>
      <c r="AS3192" s="792"/>
      <c r="AV3192" s="792"/>
      <c r="AY3192" s="792"/>
      <c r="BN3192" s="792"/>
      <c r="BQ3192" s="792"/>
    </row>
    <row r="3193" spans="8:69" ht="12" customHeight="1">
      <c r="H3193" s="800"/>
      <c r="AJ3193" s="792"/>
      <c r="AM3193" s="792"/>
      <c r="AP3193" s="792"/>
      <c r="AS3193" s="792"/>
      <c r="AV3193" s="792"/>
      <c r="AY3193" s="792"/>
      <c r="BN3193" s="792"/>
      <c r="BQ3193" s="792"/>
    </row>
    <row r="3194" spans="8:69" ht="12" customHeight="1">
      <c r="H3194" s="800"/>
      <c r="AJ3194" s="792"/>
      <c r="AM3194" s="792"/>
      <c r="AP3194" s="792"/>
      <c r="AS3194" s="792"/>
      <c r="AV3194" s="792"/>
      <c r="AY3194" s="792"/>
      <c r="BN3194" s="792"/>
      <c r="BQ3194" s="792"/>
    </row>
    <row r="3195" spans="8:69" ht="12" customHeight="1">
      <c r="H3195" s="800"/>
      <c r="AJ3195" s="792"/>
      <c r="AM3195" s="792"/>
      <c r="AP3195" s="792"/>
      <c r="AS3195" s="792"/>
      <c r="AV3195" s="792"/>
      <c r="AY3195" s="792"/>
      <c r="BN3195" s="792"/>
      <c r="BQ3195" s="792"/>
    </row>
    <row r="3196" spans="8:69" ht="12" customHeight="1">
      <c r="H3196" s="800"/>
      <c r="AJ3196" s="792"/>
      <c r="AM3196" s="792"/>
      <c r="AP3196" s="792"/>
      <c r="AS3196" s="792"/>
      <c r="AV3196" s="792"/>
      <c r="AY3196" s="792"/>
      <c r="BN3196" s="792"/>
      <c r="BQ3196" s="792"/>
    </row>
    <row r="3197" spans="8:69" ht="12" customHeight="1">
      <c r="H3197" s="800"/>
      <c r="AJ3197" s="792"/>
      <c r="AM3197" s="792"/>
      <c r="AP3197" s="792"/>
      <c r="AS3197" s="792"/>
      <c r="AV3197" s="792"/>
      <c r="AY3197" s="792"/>
      <c r="BN3197" s="792"/>
      <c r="BQ3197" s="792"/>
    </row>
    <row r="3198" spans="8:69" ht="12" customHeight="1">
      <c r="H3198" s="800"/>
      <c r="AJ3198" s="792"/>
      <c r="AM3198" s="792"/>
      <c r="AP3198" s="792"/>
      <c r="AS3198" s="792"/>
      <c r="AV3198" s="792"/>
      <c r="AY3198" s="792"/>
      <c r="BN3198" s="792"/>
      <c r="BQ3198" s="792"/>
    </row>
    <row r="3199" spans="8:69" ht="12" customHeight="1">
      <c r="H3199" s="800"/>
      <c r="AJ3199" s="792"/>
      <c r="AM3199" s="792"/>
      <c r="AP3199" s="792"/>
      <c r="AS3199" s="792"/>
      <c r="AV3199" s="792"/>
      <c r="AY3199" s="792"/>
      <c r="BN3199" s="792"/>
      <c r="BQ3199" s="792"/>
    </row>
    <row r="3200" spans="8:69" ht="12" customHeight="1">
      <c r="H3200" s="800"/>
      <c r="AJ3200" s="792"/>
      <c r="AM3200" s="792"/>
      <c r="AP3200" s="792"/>
      <c r="AS3200" s="792"/>
      <c r="AV3200" s="792"/>
      <c r="AY3200" s="792"/>
      <c r="BN3200" s="792"/>
      <c r="BQ3200" s="792"/>
    </row>
    <row r="3201" spans="8:69" ht="12" customHeight="1">
      <c r="H3201" s="800"/>
      <c r="AJ3201" s="792"/>
      <c r="AM3201" s="792"/>
      <c r="AP3201" s="792"/>
      <c r="AS3201" s="792"/>
      <c r="AV3201" s="792"/>
      <c r="AY3201" s="792"/>
      <c r="BN3201" s="792"/>
      <c r="BQ3201" s="792"/>
    </row>
    <row r="3202" spans="8:69" ht="12" customHeight="1">
      <c r="H3202" s="800"/>
      <c r="AJ3202" s="792"/>
      <c r="AM3202" s="792"/>
      <c r="AP3202" s="792"/>
      <c r="AS3202" s="792"/>
      <c r="AV3202" s="792"/>
      <c r="AY3202" s="792"/>
      <c r="BN3202" s="792"/>
      <c r="BQ3202" s="792"/>
    </row>
    <row r="3203" spans="8:69" ht="12" customHeight="1">
      <c r="H3203" s="800"/>
      <c r="AJ3203" s="792"/>
      <c r="AM3203" s="792"/>
      <c r="AP3203" s="792"/>
      <c r="AS3203" s="792"/>
      <c r="AV3203" s="792"/>
      <c r="AY3203" s="792"/>
      <c r="BN3203" s="792"/>
      <c r="BQ3203" s="792"/>
    </row>
    <row r="3204" spans="8:69" ht="12" customHeight="1">
      <c r="H3204" s="800"/>
      <c r="AJ3204" s="792"/>
      <c r="AM3204" s="792"/>
      <c r="AP3204" s="792"/>
      <c r="AS3204" s="792"/>
      <c r="AV3204" s="792"/>
      <c r="AY3204" s="792"/>
      <c r="BN3204" s="792"/>
      <c r="BQ3204" s="792"/>
    </row>
    <row r="3205" spans="8:69" ht="12" customHeight="1">
      <c r="H3205" s="800"/>
      <c r="AJ3205" s="792"/>
      <c r="AM3205" s="792"/>
      <c r="AP3205" s="792"/>
      <c r="AS3205" s="792"/>
      <c r="AV3205" s="792"/>
      <c r="AY3205" s="792"/>
      <c r="BN3205" s="792"/>
      <c r="BQ3205" s="792"/>
    </row>
    <row r="3206" spans="8:69" ht="12" customHeight="1">
      <c r="H3206" s="800"/>
      <c r="AJ3206" s="792"/>
      <c r="AM3206" s="792"/>
      <c r="AP3206" s="792"/>
      <c r="AS3206" s="792"/>
      <c r="AV3206" s="792"/>
      <c r="AY3206" s="792"/>
      <c r="BN3206" s="792"/>
      <c r="BQ3206" s="792"/>
    </row>
    <row r="3207" spans="8:69" ht="12" customHeight="1">
      <c r="H3207" s="800"/>
      <c r="AJ3207" s="792"/>
      <c r="AM3207" s="792"/>
      <c r="AP3207" s="792"/>
      <c r="AS3207" s="792"/>
      <c r="AV3207" s="792"/>
      <c r="AY3207" s="792"/>
      <c r="BN3207" s="792"/>
      <c r="BQ3207" s="792"/>
    </row>
    <row r="3208" spans="8:69" ht="12" customHeight="1">
      <c r="H3208" s="800"/>
      <c r="AJ3208" s="792"/>
      <c r="AM3208" s="792"/>
      <c r="AP3208" s="792"/>
      <c r="AS3208" s="792"/>
      <c r="AV3208" s="792"/>
      <c r="AY3208" s="792"/>
      <c r="BN3208" s="792"/>
      <c r="BQ3208" s="792"/>
    </row>
    <row r="3209" spans="8:69" ht="12" customHeight="1">
      <c r="H3209" s="800"/>
      <c r="AJ3209" s="792"/>
      <c r="AM3209" s="792"/>
      <c r="AP3209" s="792"/>
      <c r="AS3209" s="792"/>
      <c r="AV3209" s="792"/>
      <c r="AY3209" s="792"/>
      <c r="BN3209" s="792"/>
      <c r="BQ3209" s="792"/>
    </row>
    <row r="3210" spans="8:69" ht="12" customHeight="1">
      <c r="H3210" s="800"/>
      <c r="AJ3210" s="792"/>
      <c r="AM3210" s="792"/>
      <c r="AP3210" s="792"/>
      <c r="AS3210" s="792"/>
      <c r="AV3210" s="792"/>
      <c r="AY3210" s="792"/>
      <c r="BN3210" s="792"/>
      <c r="BQ3210" s="792"/>
    </row>
    <row r="3211" spans="8:69" ht="12" customHeight="1">
      <c r="H3211" s="800"/>
      <c r="AJ3211" s="792"/>
      <c r="AM3211" s="792"/>
      <c r="AP3211" s="792"/>
      <c r="AS3211" s="792"/>
      <c r="AV3211" s="792"/>
      <c r="AY3211" s="792"/>
      <c r="BN3211" s="792"/>
      <c r="BQ3211" s="792"/>
    </row>
    <row r="3212" spans="8:69" ht="12" customHeight="1">
      <c r="H3212" s="800"/>
      <c r="AJ3212" s="792"/>
      <c r="AM3212" s="792"/>
      <c r="AP3212" s="792"/>
      <c r="AS3212" s="792"/>
      <c r="AV3212" s="792"/>
      <c r="AY3212" s="792"/>
      <c r="BN3212" s="792"/>
      <c r="BQ3212" s="792"/>
    </row>
    <row r="3213" spans="8:69" ht="12" customHeight="1">
      <c r="H3213" s="800"/>
      <c r="AJ3213" s="792"/>
      <c r="AM3213" s="792"/>
      <c r="AP3213" s="792"/>
      <c r="AS3213" s="792"/>
      <c r="AV3213" s="792"/>
      <c r="AY3213" s="792"/>
      <c r="BN3213" s="792"/>
      <c r="BQ3213" s="792"/>
    </row>
    <row r="3214" spans="8:69" ht="12" customHeight="1">
      <c r="H3214" s="800"/>
      <c r="AJ3214" s="792"/>
      <c r="AM3214" s="792"/>
      <c r="AP3214" s="792"/>
      <c r="AS3214" s="792"/>
      <c r="AV3214" s="792"/>
      <c r="AY3214" s="792"/>
      <c r="BN3214" s="792"/>
      <c r="BQ3214" s="792"/>
    </row>
    <row r="3215" spans="8:69" ht="12" customHeight="1">
      <c r="H3215" s="800"/>
      <c r="AJ3215" s="792"/>
      <c r="AM3215" s="792"/>
      <c r="AP3215" s="792"/>
      <c r="AS3215" s="792"/>
      <c r="AV3215" s="792"/>
      <c r="AY3215" s="792"/>
      <c r="BN3215" s="792"/>
      <c r="BQ3215" s="792"/>
    </row>
    <row r="3216" spans="8:69" ht="12" customHeight="1">
      <c r="H3216" s="800"/>
      <c r="AJ3216" s="792"/>
      <c r="AM3216" s="792"/>
      <c r="AP3216" s="792"/>
      <c r="AS3216" s="792"/>
      <c r="AV3216" s="792"/>
      <c r="AY3216" s="792"/>
      <c r="BN3216" s="792"/>
      <c r="BQ3216" s="792"/>
    </row>
    <row r="3217" spans="8:69" ht="12" customHeight="1">
      <c r="H3217" s="800"/>
      <c r="AJ3217" s="792"/>
      <c r="AM3217" s="792"/>
      <c r="AP3217" s="792"/>
      <c r="AS3217" s="792"/>
      <c r="AV3217" s="792"/>
      <c r="AY3217" s="792"/>
      <c r="BN3217" s="792"/>
      <c r="BQ3217" s="792"/>
    </row>
    <row r="3218" spans="8:69" ht="12" customHeight="1">
      <c r="H3218" s="800"/>
      <c r="AJ3218" s="792"/>
      <c r="AM3218" s="792"/>
      <c r="AP3218" s="792"/>
      <c r="AS3218" s="792"/>
      <c r="AV3218" s="792"/>
      <c r="AY3218" s="792"/>
      <c r="BN3218" s="792"/>
      <c r="BQ3218" s="792"/>
    </row>
    <row r="3219" spans="8:69" ht="12" customHeight="1">
      <c r="H3219" s="800"/>
      <c r="AJ3219" s="792"/>
      <c r="AM3219" s="792"/>
      <c r="AP3219" s="792"/>
      <c r="AS3219" s="792"/>
      <c r="AV3219" s="792"/>
      <c r="AY3219" s="792"/>
      <c r="BN3219" s="792"/>
      <c r="BQ3219" s="792"/>
    </row>
    <row r="3220" spans="8:69" ht="12" customHeight="1">
      <c r="H3220" s="800"/>
      <c r="AJ3220" s="792"/>
      <c r="AM3220" s="792"/>
      <c r="AP3220" s="792"/>
      <c r="AS3220" s="792"/>
      <c r="AV3220" s="792"/>
      <c r="AY3220" s="792"/>
      <c r="BN3220" s="792"/>
      <c r="BQ3220" s="792"/>
    </row>
    <row r="3221" spans="8:69" ht="12" customHeight="1">
      <c r="H3221" s="800"/>
      <c r="AJ3221" s="792"/>
      <c r="AM3221" s="792"/>
      <c r="AP3221" s="792"/>
      <c r="AS3221" s="792"/>
      <c r="AV3221" s="792"/>
      <c r="AY3221" s="792"/>
      <c r="BN3221" s="792"/>
      <c r="BQ3221" s="792"/>
    </row>
    <row r="3222" spans="8:69" ht="12" customHeight="1">
      <c r="H3222" s="800"/>
      <c r="AJ3222" s="792"/>
      <c r="AM3222" s="792"/>
      <c r="AP3222" s="792"/>
      <c r="AS3222" s="792"/>
      <c r="AV3222" s="792"/>
      <c r="AY3222" s="792"/>
      <c r="BN3222" s="792"/>
      <c r="BQ3222" s="792"/>
    </row>
    <row r="3223" spans="8:69" ht="12" customHeight="1">
      <c r="H3223" s="800"/>
      <c r="AJ3223" s="792"/>
      <c r="AM3223" s="792"/>
      <c r="AP3223" s="792"/>
      <c r="AS3223" s="792"/>
      <c r="AV3223" s="792"/>
      <c r="AY3223" s="792"/>
      <c r="BN3223" s="792"/>
      <c r="BQ3223" s="792"/>
    </row>
    <row r="3224" spans="8:69" ht="12" customHeight="1">
      <c r="H3224" s="800"/>
      <c r="AJ3224" s="792"/>
      <c r="AM3224" s="792"/>
      <c r="AP3224" s="792"/>
      <c r="AS3224" s="792"/>
      <c r="AV3224" s="792"/>
      <c r="AY3224" s="792"/>
      <c r="BN3224" s="792"/>
      <c r="BQ3224" s="792"/>
    </row>
    <row r="3225" spans="8:69" ht="12" customHeight="1">
      <c r="H3225" s="800"/>
      <c r="AJ3225" s="792"/>
      <c r="AM3225" s="792"/>
      <c r="AP3225" s="792"/>
      <c r="AS3225" s="792"/>
      <c r="AV3225" s="792"/>
      <c r="AY3225" s="792"/>
      <c r="BN3225" s="792"/>
      <c r="BQ3225" s="792"/>
    </row>
    <row r="3226" spans="8:69" ht="12" customHeight="1">
      <c r="H3226" s="800"/>
      <c r="AJ3226" s="792"/>
      <c r="AM3226" s="792"/>
      <c r="AP3226" s="792"/>
      <c r="AS3226" s="792"/>
      <c r="AV3226" s="792"/>
      <c r="AY3226" s="792"/>
      <c r="BN3226" s="792"/>
      <c r="BQ3226" s="792"/>
    </row>
    <row r="3227" spans="8:69" ht="12" customHeight="1">
      <c r="H3227" s="800"/>
      <c r="AJ3227" s="792"/>
      <c r="AM3227" s="792"/>
      <c r="AP3227" s="792"/>
      <c r="AS3227" s="792"/>
      <c r="AV3227" s="792"/>
      <c r="AY3227" s="792"/>
      <c r="BN3227" s="792"/>
      <c r="BQ3227" s="792"/>
    </row>
    <row r="3228" spans="8:69" ht="12" customHeight="1">
      <c r="H3228" s="800"/>
      <c r="AJ3228" s="792"/>
      <c r="AM3228" s="792"/>
      <c r="AP3228" s="792"/>
      <c r="AS3228" s="792"/>
      <c r="AV3228" s="792"/>
      <c r="AY3228" s="792"/>
      <c r="BN3228" s="792"/>
      <c r="BQ3228" s="792"/>
    </row>
    <row r="3229" spans="8:69" ht="12" customHeight="1">
      <c r="H3229" s="800"/>
      <c r="AJ3229" s="792"/>
      <c r="AM3229" s="792"/>
      <c r="AP3229" s="792"/>
      <c r="AS3229" s="792"/>
      <c r="AV3229" s="792"/>
      <c r="AY3229" s="792"/>
      <c r="BN3229" s="792"/>
      <c r="BQ3229" s="792"/>
    </row>
    <row r="3230" spans="8:69" ht="12" customHeight="1">
      <c r="H3230" s="800"/>
      <c r="AJ3230" s="792"/>
      <c r="AM3230" s="792"/>
      <c r="AP3230" s="792"/>
      <c r="AS3230" s="792"/>
      <c r="AV3230" s="792"/>
      <c r="AY3230" s="792"/>
      <c r="BN3230" s="792"/>
      <c r="BQ3230" s="792"/>
    </row>
    <row r="3231" spans="8:69" ht="12" customHeight="1">
      <c r="H3231" s="800"/>
      <c r="AJ3231" s="792"/>
      <c r="AM3231" s="792"/>
      <c r="AP3231" s="792"/>
      <c r="AS3231" s="792"/>
      <c r="AV3231" s="792"/>
      <c r="AY3231" s="792"/>
      <c r="BN3231" s="792"/>
      <c r="BQ3231" s="792"/>
    </row>
    <row r="3232" spans="8:69" ht="12" customHeight="1">
      <c r="H3232" s="800"/>
      <c r="AJ3232" s="792"/>
      <c r="AM3232" s="792"/>
      <c r="AP3232" s="792"/>
      <c r="AS3232" s="792"/>
      <c r="AV3232" s="792"/>
      <c r="AY3232" s="792"/>
      <c r="BN3232" s="792"/>
      <c r="BQ3232" s="792"/>
    </row>
    <row r="3233" spans="8:69" ht="12" customHeight="1">
      <c r="H3233" s="800"/>
      <c r="AJ3233" s="792"/>
      <c r="AM3233" s="792"/>
      <c r="AP3233" s="792"/>
      <c r="AS3233" s="792"/>
      <c r="AV3233" s="792"/>
      <c r="AY3233" s="792"/>
      <c r="BN3233" s="792"/>
      <c r="BQ3233" s="792"/>
    </row>
    <row r="3234" spans="8:69" ht="12" customHeight="1">
      <c r="H3234" s="800"/>
      <c r="AJ3234" s="792"/>
      <c r="AM3234" s="792"/>
      <c r="AP3234" s="792"/>
      <c r="AS3234" s="792"/>
      <c r="AV3234" s="792"/>
      <c r="AY3234" s="792"/>
      <c r="BN3234" s="792"/>
      <c r="BQ3234" s="792"/>
    </row>
    <row r="3235" spans="8:69" ht="12" customHeight="1">
      <c r="H3235" s="800"/>
      <c r="AJ3235" s="792"/>
      <c r="AM3235" s="792"/>
      <c r="AP3235" s="792"/>
      <c r="AS3235" s="792"/>
      <c r="AV3235" s="792"/>
      <c r="AY3235" s="792"/>
      <c r="BN3235" s="792"/>
      <c r="BQ3235" s="792"/>
    </row>
    <row r="3236" spans="8:69" ht="12" customHeight="1">
      <c r="H3236" s="800"/>
      <c r="AJ3236" s="792"/>
      <c r="AM3236" s="792"/>
      <c r="AP3236" s="792"/>
      <c r="AS3236" s="792"/>
      <c r="AV3236" s="792"/>
      <c r="AY3236" s="792"/>
      <c r="BN3236" s="792"/>
      <c r="BQ3236" s="792"/>
    </row>
    <row r="3237" spans="8:69" ht="12" customHeight="1">
      <c r="H3237" s="800"/>
      <c r="AJ3237" s="792"/>
      <c r="AM3237" s="792"/>
      <c r="AP3237" s="792"/>
      <c r="AS3237" s="792"/>
      <c r="AV3237" s="792"/>
      <c r="AY3237" s="792"/>
      <c r="BN3237" s="792"/>
      <c r="BQ3237" s="792"/>
    </row>
    <row r="3238" spans="8:69" ht="12" customHeight="1">
      <c r="H3238" s="800"/>
      <c r="AJ3238" s="792"/>
      <c r="AM3238" s="792"/>
      <c r="AP3238" s="792"/>
      <c r="AS3238" s="792"/>
      <c r="AV3238" s="792"/>
      <c r="AY3238" s="792"/>
      <c r="BN3238" s="792"/>
      <c r="BQ3238" s="792"/>
    </row>
    <row r="3239" spans="8:69" ht="12" customHeight="1">
      <c r="H3239" s="800"/>
      <c r="AJ3239" s="792"/>
      <c r="AM3239" s="792"/>
      <c r="AP3239" s="792"/>
      <c r="AS3239" s="792"/>
      <c r="AV3239" s="792"/>
      <c r="AY3239" s="792"/>
      <c r="BN3239" s="792"/>
      <c r="BQ3239" s="792"/>
    </row>
    <row r="3240" spans="8:69" ht="12" customHeight="1">
      <c r="H3240" s="800"/>
      <c r="AJ3240" s="792"/>
      <c r="AM3240" s="792"/>
      <c r="AP3240" s="792"/>
      <c r="AS3240" s="792"/>
      <c r="AV3240" s="792"/>
      <c r="AY3240" s="792"/>
      <c r="BN3240" s="792"/>
      <c r="BQ3240" s="792"/>
    </row>
    <row r="3241" spans="8:69" ht="12" customHeight="1">
      <c r="H3241" s="800"/>
      <c r="AJ3241" s="792"/>
      <c r="AM3241" s="792"/>
      <c r="AP3241" s="792"/>
      <c r="AS3241" s="792"/>
      <c r="AV3241" s="792"/>
      <c r="AY3241" s="792"/>
      <c r="BN3241" s="792"/>
      <c r="BQ3241" s="792"/>
    </row>
    <row r="3242" spans="8:69" ht="12" customHeight="1">
      <c r="H3242" s="800"/>
      <c r="AJ3242" s="792"/>
      <c r="AM3242" s="792"/>
      <c r="AP3242" s="792"/>
      <c r="AS3242" s="792"/>
      <c r="AV3242" s="792"/>
      <c r="AY3242" s="792"/>
      <c r="BN3242" s="792"/>
      <c r="BQ3242" s="792"/>
    </row>
    <row r="3243" spans="8:69" ht="12" customHeight="1">
      <c r="H3243" s="800"/>
      <c r="AJ3243" s="792"/>
      <c r="AM3243" s="792"/>
      <c r="AP3243" s="792"/>
      <c r="AS3243" s="792"/>
      <c r="AV3243" s="792"/>
      <c r="AY3243" s="792"/>
      <c r="BN3243" s="792"/>
      <c r="BQ3243" s="792"/>
    </row>
    <row r="3244" spans="8:69" ht="12" customHeight="1">
      <c r="H3244" s="800"/>
      <c r="AJ3244" s="792"/>
      <c r="AM3244" s="792"/>
      <c r="AP3244" s="792"/>
      <c r="AS3244" s="792"/>
      <c r="AV3244" s="792"/>
      <c r="AY3244" s="792"/>
      <c r="BN3244" s="792"/>
      <c r="BQ3244" s="792"/>
    </row>
    <row r="3245" spans="8:69" ht="12" customHeight="1">
      <c r="H3245" s="800"/>
      <c r="AJ3245" s="792"/>
      <c r="AM3245" s="792"/>
      <c r="AP3245" s="792"/>
      <c r="AS3245" s="792"/>
      <c r="AV3245" s="792"/>
      <c r="AY3245" s="792"/>
      <c r="BN3245" s="792"/>
      <c r="BQ3245" s="792"/>
    </row>
    <row r="3246" spans="8:69" ht="12" customHeight="1">
      <c r="H3246" s="800"/>
      <c r="AJ3246" s="792"/>
      <c r="AM3246" s="792"/>
      <c r="AP3246" s="792"/>
      <c r="AS3246" s="792"/>
      <c r="AV3246" s="792"/>
      <c r="AY3246" s="792"/>
      <c r="BN3246" s="792"/>
      <c r="BQ3246" s="792"/>
    </row>
    <row r="3247" spans="8:69" ht="12" customHeight="1">
      <c r="H3247" s="800"/>
      <c r="AJ3247" s="792"/>
      <c r="AM3247" s="792"/>
      <c r="AP3247" s="792"/>
      <c r="AS3247" s="792"/>
      <c r="AV3247" s="792"/>
      <c r="AY3247" s="792"/>
      <c r="BN3247" s="792"/>
      <c r="BQ3247" s="792"/>
    </row>
    <row r="3248" spans="8:69" ht="12" customHeight="1">
      <c r="H3248" s="800"/>
      <c r="AJ3248" s="792"/>
      <c r="AM3248" s="792"/>
      <c r="AP3248" s="792"/>
      <c r="AS3248" s="792"/>
      <c r="AV3248" s="792"/>
      <c r="AY3248" s="792"/>
      <c r="BN3248" s="792"/>
      <c r="BQ3248" s="792"/>
    </row>
    <row r="3249" spans="8:69" ht="12" customHeight="1">
      <c r="H3249" s="800"/>
      <c r="AJ3249" s="792"/>
      <c r="AM3249" s="792"/>
      <c r="AP3249" s="792"/>
      <c r="AS3249" s="792"/>
      <c r="AV3249" s="792"/>
      <c r="AY3249" s="792"/>
      <c r="BN3249" s="792"/>
      <c r="BQ3249" s="792"/>
    </row>
    <row r="3250" spans="8:69" ht="12" customHeight="1">
      <c r="H3250" s="800"/>
      <c r="AJ3250" s="792"/>
      <c r="AM3250" s="792"/>
      <c r="AP3250" s="792"/>
      <c r="AS3250" s="792"/>
      <c r="AV3250" s="792"/>
      <c r="AY3250" s="792"/>
      <c r="BN3250" s="792"/>
      <c r="BQ3250" s="792"/>
    </row>
    <row r="3251" spans="8:69" ht="12" customHeight="1">
      <c r="H3251" s="800"/>
      <c r="AJ3251" s="792"/>
      <c r="AM3251" s="792"/>
      <c r="AP3251" s="792"/>
      <c r="AS3251" s="792"/>
      <c r="AV3251" s="792"/>
      <c r="AY3251" s="792"/>
      <c r="BN3251" s="792"/>
      <c r="BQ3251" s="792"/>
    </row>
    <row r="3252" spans="8:69" ht="12" customHeight="1">
      <c r="H3252" s="800"/>
      <c r="AJ3252" s="792"/>
      <c r="AM3252" s="792"/>
      <c r="AP3252" s="792"/>
      <c r="AS3252" s="792"/>
      <c r="AV3252" s="792"/>
      <c r="AY3252" s="792"/>
      <c r="BN3252" s="792"/>
      <c r="BQ3252" s="792"/>
    </row>
    <row r="3253" spans="8:69" ht="12" customHeight="1">
      <c r="H3253" s="800"/>
      <c r="AJ3253" s="792"/>
      <c r="AM3253" s="792"/>
      <c r="AP3253" s="792"/>
      <c r="AS3253" s="792"/>
      <c r="AV3253" s="792"/>
      <c r="AY3253" s="792"/>
      <c r="BN3253" s="792"/>
      <c r="BQ3253" s="792"/>
    </row>
    <row r="3254" spans="8:69" ht="12" customHeight="1">
      <c r="H3254" s="800"/>
      <c r="AJ3254" s="792"/>
      <c r="AM3254" s="792"/>
      <c r="AP3254" s="792"/>
      <c r="AS3254" s="792"/>
      <c r="AV3254" s="792"/>
      <c r="AY3254" s="792"/>
      <c r="BN3254" s="792"/>
      <c r="BQ3254" s="792"/>
    </row>
    <row r="3255" spans="8:69" ht="12" customHeight="1">
      <c r="H3255" s="800"/>
      <c r="AJ3255" s="792"/>
      <c r="AM3255" s="792"/>
      <c r="AP3255" s="792"/>
      <c r="AS3255" s="792"/>
      <c r="AV3255" s="792"/>
      <c r="AY3255" s="792"/>
      <c r="BN3255" s="792"/>
      <c r="BQ3255" s="792"/>
    </row>
    <row r="3256" spans="8:69" ht="12" customHeight="1">
      <c r="H3256" s="800"/>
      <c r="AJ3256" s="792"/>
      <c r="AM3256" s="792"/>
      <c r="AP3256" s="792"/>
      <c r="AS3256" s="792"/>
      <c r="AV3256" s="792"/>
      <c r="AY3256" s="792"/>
      <c r="BN3256" s="792"/>
      <c r="BQ3256" s="792"/>
    </row>
    <row r="3257" spans="8:69" ht="12" customHeight="1">
      <c r="H3257" s="800"/>
      <c r="AJ3257" s="792"/>
      <c r="AM3257" s="792"/>
      <c r="AP3257" s="792"/>
      <c r="AS3257" s="792"/>
      <c r="AV3257" s="792"/>
      <c r="AY3257" s="792"/>
      <c r="BN3257" s="792"/>
      <c r="BQ3257" s="792"/>
    </row>
    <row r="3258" spans="8:69" ht="12" customHeight="1">
      <c r="H3258" s="800"/>
      <c r="AJ3258" s="792"/>
      <c r="AM3258" s="792"/>
      <c r="AP3258" s="792"/>
      <c r="AS3258" s="792"/>
      <c r="AV3258" s="792"/>
      <c r="AY3258" s="792"/>
      <c r="BN3258" s="792"/>
      <c r="BQ3258" s="792"/>
    </row>
    <row r="3259" spans="8:69" ht="12" customHeight="1">
      <c r="H3259" s="800"/>
      <c r="AJ3259" s="792"/>
      <c r="AM3259" s="792"/>
      <c r="AP3259" s="792"/>
      <c r="AS3259" s="792"/>
      <c r="AV3259" s="792"/>
      <c r="AY3259" s="792"/>
      <c r="BN3259" s="792"/>
      <c r="BQ3259" s="792"/>
    </row>
    <row r="3260" spans="8:69" ht="12" customHeight="1">
      <c r="H3260" s="800"/>
      <c r="AJ3260" s="792"/>
      <c r="AM3260" s="792"/>
      <c r="AP3260" s="792"/>
      <c r="AS3260" s="792"/>
      <c r="AV3260" s="792"/>
      <c r="AY3260" s="792"/>
      <c r="BN3260" s="792"/>
      <c r="BQ3260" s="792"/>
    </row>
    <row r="3261" spans="8:69" ht="12" customHeight="1">
      <c r="H3261" s="800"/>
      <c r="AJ3261" s="792"/>
      <c r="AM3261" s="792"/>
      <c r="AP3261" s="792"/>
      <c r="AS3261" s="792"/>
      <c r="AV3261" s="792"/>
      <c r="AY3261" s="792"/>
      <c r="BN3261" s="792"/>
      <c r="BQ3261" s="792"/>
    </row>
    <row r="3262" spans="8:69" ht="12" customHeight="1">
      <c r="H3262" s="800"/>
      <c r="AJ3262" s="792"/>
      <c r="AM3262" s="792"/>
      <c r="AP3262" s="792"/>
      <c r="AS3262" s="792"/>
      <c r="AV3262" s="792"/>
      <c r="AY3262" s="792"/>
      <c r="BN3262" s="792"/>
      <c r="BQ3262" s="792"/>
    </row>
    <row r="3263" spans="8:69" ht="12" customHeight="1">
      <c r="H3263" s="800"/>
      <c r="AJ3263" s="792"/>
      <c r="AM3263" s="792"/>
      <c r="AP3263" s="792"/>
      <c r="AS3263" s="792"/>
      <c r="AV3263" s="792"/>
      <c r="AY3263" s="792"/>
      <c r="BN3263" s="792"/>
      <c r="BQ3263" s="792"/>
    </row>
    <row r="3264" spans="8:69" ht="12" customHeight="1">
      <c r="H3264" s="800"/>
      <c r="AJ3264" s="792"/>
      <c r="AM3264" s="792"/>
      <c r="AP3264" s="792"/>
      <c r="AS3264" s="792"/>
      <c r="AV3264" s="792"/>
      <c r="AY3264" s="792"/>
      <c r="BN3264" s="792"/>
      <c r="BQ3264" s="792"/>
    </row>
    <row r="3265" spans="8:69" ht="12" customHeight="1">
      <c r="H3265" s="800"/>
      <c r="AJ3265" s="792"/>
      <c r="AM3265" s="792"/>
      <c r="AP3265" s="792"/>
      <c r="AS3265" s="792"/>
      <c r="AV3265" s="792"/>
      <c r="AY3265" s="792"/>
      <c r="BN3265" s="792"/>
      <c r="BQ3265" s="792"/>
    </row>
    <row r="3266" spans="8:69" ht="12" customHeight="1">
      <c r="H3266" s="800"/>
      <c r="AJ3266" s="792"/>
      <c r="AM3266" s="792"/>
      <c r="AP3266" s="792"/>
      <c r="AS3266" s="792"/>
      <c r="AV3266" s="792"/>
      <c r="AY3266" s="792"/>
      <c r="BN3266" s="792"/>
      <c r="BQ3266" s="792"/>
    </row>
    <row r="3267" spans="8:69" ht="12" customHeight="1">
      <c r="H3267" s="800"/>
      <c r="AJ3267" s="792"/>
      <c r="AM3267" s="792"/>
      <c r="AP3267" s="792"/>
      <c r="AS3267" s="792"/>
      <c r="AV3267" s="792"/>
      <c r="AY3267" s="792"/>
      <c r="BN3267" s="792"/>
      <c r="BQ3267" s="792"/>
    </row>
    <row r="3268" spans="8:69" ht="12" customHeight="1">
      <c r="H3268" s="800"/>
      <c r="AJ3268" s="792"/>
      <c r="AM3268" s="792"/>
      <c r="AP3268" s="792"/>
      <c r="AS3268" s="792"/>
      <c r="AV3268" s="792"/>
      <c r="AY3268" s="792"/>
      <c r="BN3268" s="792"/>
      <c r="BQ3268" s="792"/>
    </row>
    <row r="3269" spans="8:69" ht="12" customHeight="1">
      <c r="H3269" s="800"/>
      <c r="AJ3269" s="792"/>
      <c r="AM3269" s="792"/>
      <c r="AP3269" s="792"/>
      <c r="AS3269" s="792"/>
      <c r="AV3269" s="792"/>
      <c r="AY3269" s="792"/>
      <c r="BN3269" s="792"/>
      <c r="BQ3269" s="792"/>
    </row>
    <row r="3270" spans="8:69" ht="12" customHeight="1">
      <c r="H3270" s="800"/>
      <c r="AJ3270" s="792"/>
      <c r="AM3270" s="792"/>
      <c r="AP3270" s="792"/>
      <c r="AS3270" s="792"/>
      <c r="AV3270" s="792"/>
      <c r="AY3270" s="792"/>
      <c r="BN3270" s="792"/>
      <c r="BQ3270" s="792"/>
    </row>
    <row r="3271" spans="8:69" ht="12" customHeight="1">
      <c r="H3271" s="800"/>
      <c r="AJ3271" s="792"/>
      <c r="AM3271" s="792"/>
      <c r="AP3271" s="792"/>
      <c r="AS3271" s="792"/>
      <c r="AV3271" s="792"/>
      <c r="AY3271" s="792"/>
      <c r="BN3271" s="792"/>
      <c r="BQ3271" s="792"/>
    </row>
    <row r="3272" spans="8:69" ht="12" customHeight="1">
      <c r="H3272" s="800"/>
      <c r="AJ3272" s="792"/>
      <c r="AM3272" s="792"/>
      <c r="AP3272" s="792"/>
      <c r="AS3272" s="792"/>
      <c r="AV3272" s="792"/>
      <c r="AY3272" s="792"/>
      <c r="BN3272" s="792"/>
      <c r="BQ3272" s="792"/>
    </row>
    <row r="3273" spans="8:69" ht="12" customHeight="1">
      <c r="H3273" s="800"/>
      <c r="AJ3273" s="792"/>
      <c r="AM3273" s="792"/>
      <c r="AP3273" s="792"/>
      <c r="AS3273" s="792"/>
      <c r="AV3273" s="792"/>
      <c r="AY3273" s="792"/>
      <c r="BN3273" s="792"/>
      <c r="BQ3273" s="792"/>
    </row>
    <row r="3274" spans="8:69" ht="12" customHeight="1">
      <c r="H3274" s="800"/>
      <c r="AJ3274" s="792"/>
      <c r="AM3274" s="792"/>
      <c r="AP3274" s="792"/>
      <c r="AS3274" s="792"/>
      <c r="AV3274" s="792"/>
      <c r="AY3274" s="792"/>
      <c r="BN3274" s="792"/>
      <c r="BQ3274" s="792"/>
    </row>
    <row r="3275" spans="8:69" ht="12" customHeight="1">
      <c r="H3275" s="800"/>
      <c r="AJ3275" s="792"/>
      <c r="AM3275" s="792"/>
      <c r="AP3275" s="792"/>
      <c r="AS3275" s="792"/>
      <c r="AV3275" s="792"/>
      <c r="AY3275" s="792"/>
      <c r="BN3275" s="792"/>
      <c r="BQ3275" s="792"/>
    </row>
    <row r="3276" spans="8:69" ht="12" customHeight="1">
      <c r="H3276" s="800"/>
      <c r="AJ3276" s="792"/>
      <c r="AM3276" s="792"/>
      <c r="AP3276" s="792"/>
      <c r="AS3276" s="792"/>
      <c r="AV3276" s="792"/>
      <c r="AY3276" s="792"/>
      <c r="BN3276" s="792"/>
      <c r="BQ3276" s="792"/>
    </row>
    <row r="3277" spans="8:69" ht="12" customHeight="1">
      <c r="H3277" s="800"/>
      <c r="AJ3277" s="792"/>
      <c r="AM3277" s="792"/>
      <c r="AP3277" s="792"/>
      <c r="AS3277" s="792"/>
      <c r="AV3277" s="792"/>
      <c r="AY3277" s="792"/>
      <c r="BN3277" s="792"/>
      <c r="BQ3277" s="792"/>
    </row>
    <row r="3278" spans="8:69" ht="12" customHeight="1">
      <c r="H3278" s="800"/>
      <c r="AJ3278" s="792"/>
      <c r="AM3278" s="792"/>
      <c r="AP3278" s="792"/>
      <c r="AS3278" s="792"/>
      <c r="AV3278" s="792"/>
      <c r="AY3278" s="792"/>
      <c r="BN3278" s="792"/>
      <c r="BQ3278" s="792"/>
    </row>
    <row r="3279" spans="8:69" ht="12" customHeight="1">
      <c r="H3279" s="800"/>
      <c r="AJ3279" s="792"/>
      <c r="AM3279" s="792"/>
      <c r="AP3279" s="792"/>
      <c r="AS3279" s="792"/>
      <c r="AV3279" s="792"/>
      <c r="AY3279" s="792"/>
      <c r="BN3279" s="792"/>
      <c r="BQ3279" s="792"/>
    </row>
    <row r="3280" spans="8:69" ht="12" customHeight="1">
      <c r="H3280" s="800"/>
      <c r="AJ3280" s="792"/>
      <c r="AM3280" s="792"/>
      <c r="AP3280" s="792"/>
      <c r="AS3280" s="792"/>
      <c r="AV3280" s="792"/>
      <c r="AY3280" s="792"/>
      <c r="BN3280" s="792"/>
      <c r="BQ3280" s="792"/>
    </row>
    <row r="3281" spans="8:69" ht="12" customHeight="1">
      <c r="H3281" s="800"/>
      <c r="AJ3281" s="792"/>
      <c r="AM3281" s="792"/>
      <c r="AP3281" s="792"/>
      <c r="AS3281" s="792"/>
      <c r="AV3281" s="792"/>
      <c r="AY3281" s="792"/>
      <c r="BN3281" s="792"/>
      <c r="BQ3281" s="792"/>
    </row>
    <row r="3282" spans="8:69" ht="12" customHeight="1">
      <c r="H3282" s="800"/>
      <c r="AJ3282" s="792"/>
      <c r="AM3282" s="792"/>
      <c r="AP3282" s="792"/>
      <c r="AS3282" s="792"/>
      <c r="AV3282" s="792"/>
      <c r="AY3282" s="792"/>
      <c r="BN3282" s="792"/>
      <c r="BQ3282" s="792"/>
    </row>
    <row r="3283" spans="8:69" ht="12" customHeight="1">
      <c r="H3283" s="800"/>
      <c r="AJ3283" s="792"/>
      <c r="AM3283" s="792"/>
      <c r="AP3283" s="792"/>
      <c r="AS3283" s="792"/>
      <c r="AV3283" s="792"/>
      <c r="AY3283" s="792"/>
      <c r="BN3283" s="792"/>
      <c r="BQ3283" s="792"/>
    </row>
    <row r="3284" spans="8:69" ht="12" customHeight="1">
      <c r="H3284" s="800"/>
      <c r="AJ3284" s="792"/>
      <c r="AM3284" s="792"/>
      <c r="AP3284" s="792"/>
      <c r="AS3284" s="792"/>
      <c r="AV3284" s="792"/>
      <c r="AY3284" s="792"/>
      <c r="BN3284" s="792"/>
      <c r="BQ3284" s="792"/>
    </row>
    <row r="3285" spans="8:69" ht="12" customHeight="1">
      <c r="H3285" s="800"/>
      <c r="AJ3285" s="792"/>
      <c r="AM3285" s="792"/>
      <c r="AP3285" s="792"/>
      <c r="AS3285" s="792"/>
      <c r="AV3285" s="792"/>
      <c r="AY3285" s="792"/>
      <c r="BN3285" s="792"/>
      <c r="BQ3285" s="792"/>
    </row>
    <row r="3286" spans="8:69" ht="12" customHeight="1">
      <c r="H3286" s="800"/>
      <c r="AJ3286" s="792"/>
      <c r="AM3286" s="792"/>
      <c r="AP3286" s="792"/>
      <c r="AS3286" s="792"/>
      <c r="AV3286" s="792"/>
      <c r="AY3286" s="792"/>
      <c r="BN3286" s="792"/>
      <c r="BQ3286" s="792"/>
    </row>
    <row r="3287" spans="8:69" ht="12" customHeight="1">
      <c r="H3287" s="800"/>
      <c r="AJ3287" s="792"/>
      <c r="AM3287" s="792"/>
      <c r="AP3287" s="792"/>
      <c r="AS3287" s="792"/>
      <c r="AV3287" s="792"/>
      <c r="AY3287" s="792"/>
      <c r="BN3287" s="792"/>
      <c r="BQ3287" s="792"/>
    </row>
    <row r="3288" spans="8:69" ht="12" customHeight="1">
      <c r="H3288" s="800"/>
      <c r="AJ3288" s="792"/>
      <c r="AM3288" s="792"/>
      <c r="AP3288" s="792"/>
      <c r="AS3288" s="792"/>
      <c r="AV3288" s="792"/>
      <c r="AY3288" s="792"/>
      <c r="BN3288" s="792"/>
      <c r="BQ3288" s="792"/>
    </row>
    <row r="3289" spans="8:69" ht="12" customHeight="1">
      <c r="H3289" s="800"/>
      <c r="AJ3289" s="792"/>
      <c r="AM3289" s="792"/>
      <c r="AP3289" s="792"/>
      <c r="AS3289" s="792"/>
      <c r="AV3289" s="792"/>
      <c r="AY3289" s="792"/>
      <c r="BN3289" s="792"/>
      <c r="BQ3289" s="792"/>
    </row>
    <row r="3290" spans="8:69" ht="12" customHeight="1">
      <c r="H3290" s="800"/>
      <c r="AJ3290" s="792"/>
      <c r="AM3290" s="792"/>
      <c r="AP3290" s="792"/>
      <c r="AS3290" s="792"/>
      <c r="AV3290" s="792"/>
      <c r="AY3290" s="792"/>
      <c r="BN3290" s="792"/>
      <c r="BQ3290" s="792"/>
    </row>
    <row r="3291" spans="8:69" ht="12" customHeight="1">
      <c r="H3291" s="800"/>
      <c r="AJ3291" s="792"/>
      <c r="AM3291" s="792"/>
      <c r="AP3291" s="792"/>
      <c r="AS3291" s="792"/>
      <c r="AV3291" s="792"/>
      <c r="AY3291" s="792"/>
      <c r="BN3291" s="792"/>
      <c r="BQ3291" s="792"/>
    </row>
    <row r="3292" spans="8:69" ht="12" customHeight="1">
      <c r="H3292" s="800"/>
      <c r="AJ3292" s="792"/>
      <c r="AM3292" s="792"/>
      <c r="AP3292" s="792"/>
      <c r="AS3292" s="792"/>
      <c r="AV3292" s="792"/>
      <c r="AY3292" s="792"/>
      <c r="BN3292" s="792"/>
      <c r="BQ3292" s="792"/>
    </row>
    <row r="3293" spans="8:69" ht="12" customHeight="1">
      <c r="H3293" s="800"/>
      <c r="AJ3293" s="792"/>
      <c r="AM3293" s="792"/>
      <c r="AP3293" s="792"/>
      <c r="AS3293" s="792"/>
      <c r="AV3293" s="792"/>
      <c r="AY3293" s="792"/>
      <c r="BN3293" s="792"/>
      <c r="BQ3293" s="792"/>
    </row>
    <row r="3294" spans="8:69" ht="12" customHeight="1">
      <c r="H3294" s="800"/>
      <c r="AJ3294" s="792"/>
      <c r="AM3294" s="792"/>
      <c r="AP3294" s="792"/>
      <c r="AS3294" s="792"/>
      <c r="AV3294" s="792"/>
      <c r="AY3294" s="792"/>
      <c r="BN3294" s="792"/>
      <c r="BQ3294" s="792"/>
    </row>
    <row r="3295" spans="8:69" ht="12" customHeight="1">
      <c r="H3295" s="800"/>
      <c r="AJ3295" s="792"/>
      <c r="AM3295" s="792"/>
      <c r="AP3295" s="792"/>
      <c r="AS3295" s="792"/>
      <c r="AV3295" s="792"/>
      <c r="AY3295" s="792"/>
      <c r="BN3295" s="792"/>
      <c r="BQ3295" s="792"/>
    </row>
    <row r="3296" spans="8:69" ht="12" customHeight="1">
      <c r="H3296" s="800"/>
      <c r="AJ3296" s="792"/>
      <c r="AM3296" s="792"/>
      <c r="AP3296" s="792"/>
      <c r="AS3296" s="792"/>
      <c r="AV3296" s="792"/>
      <c r="AY3296" s="792"/>
      <c r="BN3296" s="792"/>
      <c r="BQ3296" s="792"/>
    </row>
    <row r="3297" spans="8:69" ht="12" customHeight="1">
      <c r="H3297" s="800"/>
      <c r="AJ3297" s="792"/>
      <c r="AM3297" s="792"/>
      <c r="AP3297" s="792"/>
      <c r="AS3297" s="792"/>
      <c r="AV3297" s="792"/>
      <c r="AY3297" s="792"/>
      <c r="BN3297" s="792"/>
      <c r="BQ3297" s="792"/>
    </row>
    <row r="3298" spans="8:69" ht="12" customHeight="1">
      <c r="H3298" s="800"/>
      <c r="AJ3298" s="792"/>
      <c r="AM3298" s="792"/>
      <c r="AP3298" s="792"/>
      <c r="AS3298" s="792"/>
      <c r="AV3298" s="792"/>
      <c r="AY3298" s="792"/>
      <c r="BN3298" s="792"/>
      <c r="BQ3298" s="792"/>
    </row>
    <row r="3299" spans="8:69" ht="12" customHeight="1">
      <c r="H3299" s="800"/>
      <c r="AJ3299" s="792"/>
      <c r="AM3299" s="792"/>
      <c r="AP3299" s="792"/>
      <c r="AS3299" s="792"/>
      <c r="AV3299" s="792"/>
      <c r="AY3299" s="792"/>
      <c r="BN3299" s="792"/>
      <c r="BQ3299" s="792"/>
    </row>
    <row r="3300" spans="8:69" ht="12" customHeight="1">
      <c r="H3300" s="800"/>
      <c r="AJ3300" s="792"/>
      <c r="AM3300" s="792"/>
      <c r="AP3300" s="792"/>
      <c r="AS3300" s="792"/>
      <c r="AV3300" s="792"/>
      <c r="AY3300" s="792"/>
      <c r="BN3300" s="792"/>
      <c r="BQ3300" s="792"/>
    </row>
    <row r="3301" spans="8:69" ht="12" customHeight="1">
      <c r="H3301" s="800"/>
      <c r="AJ3301" s="792"/>
      <c r="AM3301" s="792"/>
      <c r="AP3301" s="792"/>
      <c r="AS3301" s="792"/>
      <c r="AV3301" s="792"/>
      <c r="AY3301" s="792"/>
      <c r="BN3301" s="792"/>
      <c r="BQ3301" s="792"/>
    </row>
    <row r="3302" spans="8:69" ht="12" customHeight="1">
      <c r="H3302" s="800"/>
      <c r="AJ3302" s="792"/>
      <c r="AM3302" s="792"/>
      <c r="AP3302" s="792"/>
      <c r="AS3302" s="792"/>
      <c r="AV3302" s="792"/>
      <c r="AY3302" s="792"/>
      <c r="BN3302" s="792"/>
      <c r="BQ3302" s="792"/>
    </row>
    <row r="3303" spans="8:69" ht="12" customHeight="1">
      <c r="H3303" s="800"/>
      <c r="AJ3303" s="792"/>
      <c r="AM3303" s="792"/>
      <c r="AP3303" s="792"/>
      <c r="AS3303" s="792"/>
      <c r="AV3303" s="792"/>
      <c r="AY3303" s="792"/>
      <c r="BN3303" s="792"/>
      <c r="BQ3303" s="792"/>
    </row>
    <row r="3304" spans="8:69" ht="12" customHeight="1">
      <c r="H3304" s="800"/>
      <c r="AJ3304" s="792"/>
      <c r="AM3304" s="792"/>
      <c r="AP3304" s="792"/>
      <c r="AS3304" s="792"/>
      <c r="AV3304" s="792"/>
      <c r="AY3304" s="792"/>
      <c r="BN3304" s="792"/>
      <c r="BQ3304" s="792"/>
    </row>
    <row r="3305" spans="8:69" ht="12" customHeight="1">
      <c r="H3305" s="800"/>
      <c r="AJ3305" s="792"/>
      <c r="AM3305" s="792"/>
      <c r="AP3305" s="792"/>
      <c r="AS3305" s="792"/>
      <c r="AV3305" s="792"/>
      <c r="AY3305" s="792"/>
      <c r="BN3305" s="792"/>
      <c r="BQ3305" s="792"/>
    </row>
    <row r="3306" spans="8:69" ht="12" customHeight="1">
      <c r="H3306" s="800"/>
      <c r="AJ3306" s="792"/>
      <c r="AM3306" s="792"/>
      <c r="AP3306" s="792"/>
      <c r="AS3306" s="792"/>
      <c r="AV3306" s="792"/>
      <c r="AY3306" s="792"/>
      <c r="BN3306" s="792"/>
      <c r="BQ3306" s="792"/>
    </row>
    <row r="3307" spans="8:69" ht="12" customHeight="1">
      <c r="H3307" s="800"/>
      <c r="AJ3307" s="792"/>
      <c r="AM3307" s="792"/>
      <c r="AP3307" s="792"/>
      <c r="AS3307" s="792"/>
      <c r="AV3307" s="792"/>
      <c r="AY3307" s="792"/>
      <c r="BN3307" s="792"/>
      <c r="BQ3307" s="792"/>
    </row>
    <row r="3308" spans="8:69" ht="12" customHeight="1">
      <c r="H3308" s="800"/>
      <c r="AJ3308" s="792"/>
      <c r="AM3308" s="792"/>
      <c r="AP3308" s="792"/>
      <c r="AS3308" s="792"/>
      <c r="AV3308" s="792"/>
      <c r="AY3308" s="792"/>
      <c r="BN3308" s="792"/>
      <c r="BQ3308" s="792"/>
    </row>
    <row r="3309" spans="8:69" ht="12" customHeight="1">
      <c r="H3309" s="800"/>
      <c r="AJ3309" s="792"/>
      <c r="AM3309" s="792"/>
      <c r="AP3309" s="792"/>
      <c r="AS3309" s="792"/>
      <c r="AV3309" s="792"/>
      <c r="AY3309" s="792"/>
      <c r="BN3309" s="792"/>
      <c r="BQ3309" s="792"/>
    </row>
    <row r="3310" spans="8:69" ht="12" customHeight="1">
      <c r="H3310" s="800"/>
      <c r="AJ3310" s="792"/>
      <c r="AM3310" s="792"/>
      <c r="AP3310" s="792"/>
      <c r="AS3310" s="792"/>
      <c r="AV3310" s="792"/>
      <c r="AY3310" s="792"/>
      <c r="BN3310" s="792"/>
      <c r="BQ3310" s="792"/>
    </row>
    <row r="3311" spans="8:69" ht="12" customHeight="1">
      <c r="H3311" s="800"/>
      <c r="AJ3311" s="792"/>
      <c r="AM3311" s="792"/>
      <c r="AP3311" s="792"/>
      <c r="AS3311" s="792"/>
      <c r="AV3311" s="792"/>
      <c r="AY3311" s="792"/>
      <c r="BN3311" s="792"/>
      <c r="BQ3311" s="792"/>
    </row>
    <row r="3312" spans="8:69" ht="12" customHeight="1">
      <c r="H3312" s="800"/>
      <c r="AJ3312" s="792"/>
      <c r="AM3312" s="792"/>
      <c r="AP3312" s="792"/>
      <c r="AS3312" s="792"/>
      <c r="AV3312" s="792"/>
      <c r="AY3312" s="792"/>
      <c r="BN3312" s="792"/>
      <c r="BQ3312" s="792"/>
    </row>
    <row r="3313" spans="8:69" ht="12" customHeight="1">
      <c r="H3313" s="800"/>
      <c r="AJ3313" s="792"/>
      <c r="AM3313" s="792"/>
      <c r="AP3313" s="792"/>
      <c r="AS3313" s="792"/>
      <c r="AV3313" s="792"/>
      <c r="AY3313" s="792"/>
      <c r="BN3313" s="792"/>
      <c r="BQ3313" s="792"/>
    </row>
    <row r="3314" spans="8:69" ht="12" customHeight="1">
      <c r="H3314" s="800"/>
      <c r="AJ3314" s="792"/>
      <c r="AM3314" s="792"/>
      <c r="AP3314" s="792"/>
      <c r="AS3314" s="792"/>
      <c r="AV3314" s="792"/>
      <c r="AY3314" s="792"/>
      <c r="BN3314" s="792"/>
      <c r="BQ3314" s="792"/>
    </row>
    <row r="3315" spans="8:69" ht="12" customHeight="1">
      <c r="H3315" s="800"/>
      <c r="AJ3315" s="792"/>
      <c r="AM3315" s="792"/>
      <c r="AP3315" s="792"/>
      <c r="AS3315" s="792"/>
      <c r="AV3315" s="792"/>
      <c r="AY3315" s="792"/>
      <c r="BN3315" s="792"/>
      <c r="BQ3315" s="792"/>
    </row>
    <row r="3316" spans="8:69" ht="12" customHeight="1">
      <c r="H3316" s="800"/>
      <c r="AJ3316" s="792"/>
      <c r="AM3316" s="792"/>
      <c r="AP3316" s="792"/>
      <c r="AS3316" s="792"/>
      <c r="AV3316" s="792"/>
      <c r="AY3316" s="792"/>
      <c r="BN3316" s="792"/>
      <c r="BQ3316" s="792"/>
    </row>
    <row r="3317" spans="8:69" ht="12" customHeight="1">
      <c r="H3317" s="800"/>
      <c r="AJ3317" s="792"/>
      <c r="AM3317" s="792"/>
      <c r="AP3317" s="792"/>
      <c r="AS3317" s="792"/>
      <c r="AV3317" s="792"/>
      <c r="AY3317" s="792"/>
      <c r="BN3317" s="792"/>
      <c r="BQ3317" s="792"/>
    </row>
    <row r="3318" spans="8:69" ht="12" customHeight="1">
      <c r="H3318" s="800"/>
      <c r="AJ3318" s="792"/>
      <c r="AM3318" s="792"/>
      <c r="AP3318" s="792"/>
      <c r="AS3318" s="792"/>
      <c r="AV3318" s="792"/>
      <c r="AY3318" s="792"/>
      <c r="BN3318" s="792"/>
      <c r="BQ3318" s="792"/>
    </row>
    <row r="3319" spans="8:69" ht="12" customHeight="1">
      <c r="H3319" s="800"/>
      <c r="AJ3319" s="792"/>
      <c r="AM3319" s="792"/>
      <c r="AP3319" s="792"/>
      <c r="AS3319" s="792"/>
      <c r="AV3319" s="792"/>
      <c r="AY3319" s="792"/>
      <c r="BN3319" s="792"/>
      <c r="BQ3319" s="792"/>
    </row>
    <row r="3320" spans="8:69" ht="12" customHeight="1">
      <c r="H3320" s="800"/>
      <c r="AJ3320" s="792"/>
      <c r="AM3320" s="792"/>
      <c r="AP3320" s="792"/>
      <c r="AS3320" s="792"/>
      <c r="AV3320" s="792"/>
      <c r="AY3320" s="792"/>
      <c r="BN3320" s="792"/>
      <c r="BQ3320" s="792"/>
    </row>
    <row r="3321" spans="8:69" ht="12" customHeight="1">
      <c r="H3321" s="800"/>
      <c r="AJ3321" s="792"/>
      <c r="AM3321" s="792"/>
      <c r="AP3321" s="792"/>
      <c r="AS3321" s="792"/>
      <c r="AV3321" s="792"/>
      <c r="AY3321" s="792"/>
      <c r="BN3321" s="792"/>
      <c r="BQ3321" s="792"/>
    </row>
    <row r="3322" spans="8:69" ht="12" customHeight="1">
      <c r="H3322" s="800"/>
      <c r="AJ3322" s="792"/>
      <c r="AM3322" s="792"/>
      <c r="AP3322" s="792"/>
      <c r="AS3322" s="792"/>
      <c r="AV3322" s="792"/>
      <c r="AY3322" s="792"/>
      <c r="BN3322" s="792"/>
      <c r="BQ3322" s="792"/>
    </row>
    <row r="3323" spans="8:69" ht="12" customHeight="1">
      <c r="H3323" s="800"/>
      <c r="AJ3323" s="792"/>
      <c r="AM3323" s="792"/>
      <c r="AP3323" s="792"/>
      <c r="AS3323" s="792"/>
      <c r="AV3323" s="792"/>
      <c r="AY3323" s="792"/>
      <c r="BN3323" s="792"/>
      <c r="BQ3323" s="792"/>
    </row>
    <row r="3324" spans="8:69" ht="12" customHeight="1">
      <c r="H3324" s="800"/>
      <c r="AJ3324" s="792"/>
      <c r="AM3324" s="792"/>
      <c r="AP3324" s="792"/>
      <c r="AS3324" s="792"/>
      <c r="AV3324" s="792"/>
      <c r="AY3324" s="792"/>
      <c r="BN3324" s="792"/>
      <c r="BQ3324" s="792"/>
    </row>
    <row r="3325" spans="8:69" ht="12" customHeight="1">
      <c r="H3325" s="800"/>
      <c r="AJ3325" s="792"/>
      <c r="AM3325" s="792"/>
      <c r="AP3325" s="792"/>
      <c r="AS3325" s="792"/>
      <c r="AV3325" s="792"/>
      <c r="AY3325" s="792"/>
      <c r="BN3325" s="792"/>
      <c r="BQ3325" s="792"/>
    </row>
    <row r="3326" spans="8:69" ht="12" customHeight="1">
      <c r="H3326" s="800"/>
      <c r="AJ3326" s="792"/>
      <c r="AM3326" s="792"/>
      <c r="AP3326" s="792"/>
      <c r="AS3326" s="792"/>
      <c r="AV3326" s="792"/>
      <c r="AY3326" s="792"/>
      <c r="BN3326" s="792"/>
      <c r="BQ3326" s="792"/>
    </row>
    <row r="3327" spans="8:69" ht="12" customHeight="1">
      <c r="H3327" s="800"/>
      <c r="AJ3327" s="792"/>
      <c r="AM3327" s="792"/>
      <c r="AP3327" s="792"/>
      <c r="AS3327" s="792"/>
      <c r="AV3327" s="792"/>
      <c r="AY3327" s="792"/>
      <c r="BN3327" s="792"/>
      <c r="BQ3327" s="792"/>
    </row>
    <row r="3328" spans="8:69" ht="12" customHeight="1">
      <c r="H3328" s="800"/>
      <c r="AJ3328" s="792"/>
      <c r="AM3328" s="792"/>
      <c r="AP3328" s="792"/>
      <c r="AS3328" s="792"/>
      <c r="AV3328" s="792"/>
      <c r="AY3328" s="792"/>
      <c r="BN3328" s="792"/>
      <c r="BQ3328" s="792"/>
    </row>
    <row r="3329" spans="8:69" ht="12" customHeight="1">
      <c r="H3329" s="800"/>
      <c r="AJ3329" s="792"/>
      <c r="AM3329" s="792"/>
      <c r="AP3329" s="792"/>
      <c r="AS3329" s="792"/>
      <c r="AV3329" s="792"/>
      <c r="AY3329" s="792"/>
      <c r="BN3329" s="792"/>
      <c r="BQ3329" s="792"/>
    </row>
    <row r="3330" spans="8:69" ht="12" customHeight="1">
      <c r="H3330" s="800"/>
      <c r="AJ3330" s="792"/>
      <c r="AM3330" s="792"/>
      <c r="AP3330" s="792"/>
      <c r="AS3330" s="792"/>
      <c r="AV3330" s="792"/>
      <c r="AY3330" s="792"/>
      <c r="BN3330" s="792"/>
      <c r="BQ3330" s="792"/>
    </row>
    <row r="3331" spans="8:69" ht="12" customHeight="1">
      <c r="H3331" s="800"/>
      <c r="AJ3331" s="792"/>
      <c r="AM3331" s="792"/>
      <c r="AP3331" s="792"/>
      <c r="AS3331" s="792"/>
      <c r="AV3331" s="792"/>
      <c r="AY3331" s="792"/>
      <c r="BN3331" s="792"/>
      <c r="BQ3331" s="792"/>
    </row>
    <row r="3332" spans="8:69" ht="12" customHeight="1">
      <c r="H3332" s="800"/>
      <c r="AJ3332" s="792"/>
      <c r="AM3332" s="792"/>
      <c r="AP3332" s="792"/>
      <c r="AS3332" s="792"/>
      <c r="AV3332" s="792"/>
      <c r="AY3332" s="792"/>
      <c r="BN3332" s="792"/>
      <c r="BQ3332" s="792"/>
    </row>
    <row r="3333" spans="8:69" ht="12" customHeight="1">
      <c r="H3333" s="800"/>
      <c r="AJ3333" s="792"/>
      <c r="AM3333" s="792"/>
      <c r="AP3333" s="792"/>
      <c r="AS3333" s="792"/>
      <c r="AV3333" s="792"/>
      <c r="AY3333" s="792"/>
      <c r="BN3333" s="792"/>
      <c r="BQ3333" s="792"/>
    </row>
    <row r="3334" spans="8:69" ht="12" customHeight="1">
      <c r="H3334" s="800"/>
      <c r="AJ3334" s="792"/>
      <c r="AM3334" s="792"/>
      <c r="AP3334" s="792"/>
      <c r="AS3334" s="792"/>
      <c r="AV3334" s="792"/>
      <c r="AY3334" s="792"/>
      <c r="BN3334" s="792"/>
      <c r="BQ3334" s="792"/>
    </row>
    <row r="3335" spans="8:69" ht="12" customHeight="1">
      <c r="H3335" s="800"/>
      <c r="AJ3335" s="792"/>
      <c r="AM3335" s="792"/>
      <c r="AP3335" s="792"/>
      <c r="AS3335" s="792"/>
      <c r="AV3335" s="792"/>
      <c r="AY3335" s="792"/>
      <c r="BN3335" s="792"/>
      <c r="BQ3335" s="792"/>
    </row>
    <row r="3336" spans="8:69" ht="12" customHeight="1">
      <c r="H3336" s="800"/>
      <c r="AJ3336" s="792"/>
      <c r="AM3336" s="792"/>
      <c r="AP3336" s="792"/>
      <c r="AS3336" s="792"/>
      <c r="AV3336" s="792"/>
      <c r="AY3336" s="792"/>
      <c r="BN3336" s="792"/>
      <c r="BQ3336" s="792"/>
    </row>
    <row r="3337" spans="8:69" ht="12" customHeight="1">
      <c r="H3337" s="800"/>
      <c r="AJ3337" s="792"/>
      <c r="AM3337" s="792"/>
      <c r="AP3337" s="792"/>
      <c r="AS3337" s="792"/>
      <c r="AV3337" s="792"/>
      <c r="AY3337" s="792"/>
      <c r="BN3337" s="792"/>
      <c r="BQ3337" s="792"/>
    </row>
    <row r="3338" spans="8:69" ht="12" customHeight="1">
      <c r="H3338" s="800"/>
      <c r="AJ3338" s="792"/>
      <c r="AM3338" s="792"/>
      <c r="AP3338" s="792"/>
      <c r="AS3338" s="792"/>
      <c r="AV3338" s="792"/>
      <c r="AY3338" s="792"/>
      <c r="BN3338" s="792"/>
      <c r="BQ3338" s="792"/>
    </row>
    <row r="3339" spans="8:69" ht="12" customHeight="1">
      <c r="H3339" s="800"/>
      <c r="AJ3339" s="792"/>
      <c r="AM3339" s="792"/>
      <c r="AP3339" s="792"/>
      <c r="AS3339" s="792"/>
      <c r="AV3339" s="792"/>
      <c r="AY3339" s="792"/>
      <c r="BN3339" s="792"/>
      <c r="BQ3339" s="792"/>
    </row>
    <row r="3340" spans="8:69" ht="12" customHeight="1">
      <c r="H3340" s="800"/>
      <c r="AJ3340" s="792"/>
      <c r="AM3340" s="792"/>
      <c r="AP3340" s="792"/>
      <c r="AS3340" s="792"/>
      <c r="AV3340" s="792"/>
      <c r="AY3340" s="792"/>
      <c r="BN3340" s="792"/>
      <c r="BQ3340" s="792"/>
    </row>
    <row r="3341" spans="8:69" ht="12" customHeight="1">
      <c r="H3341" s="800"/>
      <c r="AJ3341" s="792"/>
      <c r="AM3341" s="792"/>
      <c r="AP3341" s="792"/>
      <c r="AS3341" s="792"/>
      <c r="AV3341" s="792"/>
      <c r="AY3341" s="792"/>
      <c r="BN3341" s="792"/>
      <c r="BQ3341" s="792"/>
    </row>
    <row r="3342" spans="8:69" ht="12" customHeight="1">
      <c r="H3342" s="800"/>
      <c r="AJ3342" s="792"/>
      <c r="AM3342" s="792"/>
      <c r="AP3342" s="792"/>
      <c r="AS3342" s="792"/>
      <c r="AV3342" s="792"/>
      <c r="AY3342" s="792"/>
      <c r="BN3342" s="792"/>
      <c r="BQ3342" s="792"/>
    </row>
    <row r="3343" spans="8:69" ht="12" customHeight="1">
      <c r="H3343" s="800"/>
      <c r="AJ3343" s="792"/>
      <c r="AM3343" s="792"/>
      <c r="AP3343" s="792"/>
      <c r="AS3343" s="792"/>
      <c r="AV3343" s="792"/>
      <c r="AY3343" s="792"/>
      <c r="BN3343" s="792"/>
      <c r="BQ3343" s="792"/>
    </row>
    <row r="3344" spans="8:69" ht="12" customHeight="1">
      <c r="H3344" s="800"/>
      <c r="AJ3344" s="792"/>
      <c r="AM3344" s="792"/>
      <c r="AP3344" s="792"/>
      <c r="AS3344" s="792"/>
      <c r="AV3344" s="792"/>
      <c r="AY3344" s="792"/>
      <c r="BN3344" s="792"/>
      <c r="BQ3344" s="792"/>
    </row>
    <row r="3345" spans="8:69" ht="12" customHeight="1">
      <c r="H3345" s="800"/>
      <c r="AJ3345" s="792"/>
      <c r="AM3345" s="792"/>
      <c r="AP3345" s="792"/>
      <c r="AS3345" s="792"/>
      <c r="AV3345" s="792"/>
      <c r="AY3345" s="792"/>
      <c r="BN3345" s="792"/>
      <c r="BQ3345" s="792"/>
    </row>
    <row r="3346" spans="8:69" ht="12" customHeight="1">
      <c r="H3346" s="800"/>
      <c r="AJ3346" s="792"/>
      <c r="AM3346" s="792"/>
      <c r="AP3346" s="792"/>
      <c r="AS3346" s="792"/>
      <c r="AV3346" s="792"/>
      <c r="AY3346" s="792"/>
      <c r="BN3346" s="792"/>
      <c r="BQ3346" s="792"/>
    </row>
    <row r="3347" spans="8:69" ht="12" customHeight="1">
      <c r="H3347" s="800"/>
      <c r="AJ3347" s="792"/>
      <c r="AM3347" s="792"/>
      <c r="AP3347" s="792"/>
      <c r="AS3347" s="792"/>
      <c r="AV3347" s="792"/>
      <c r="AY3347" s="792"/>
      <c r="BN3347" s="792"/>
      <c r="BQ3347" s="792"/>
    </row>
    <row r="3348" spans="8:69" ht="12" customHeight="1">
      <c r="H3348" s="800"/>
      <c r="AJ3348" s="792"/>
      <c r="AM3348" s="792"/>
      <c r="AP3348" s="792"/>
      <c r="AS3348" s="792"/>
      <c r="AV3348" s="792"/>
      <c r="AY3348" s="792"/>
      <c r="BN3348" s="792"/>
      <c r="BQ3348" s="792"/>
    </row>
    <row r="3349" spans="8:69" ht="12" customHeight="1">
      <c r="H3349" s="800"/>
      <c r="AJ3349" s="792"/>
      <c r="AM3349" s="792"/>
      <c r="AP3349" s="792"/>
      <c r="AS3349" s="792"/>
      <c r="AV3349" s="792"/>
      <c r="AY3349" s="792"/>
      <c r="BN3349" s="792"/>
      <c r="BQ3349" s="792"/>
    </row>
    <row r="3350" spans="8:69" ht="12" customHeight="1">
      <c r="H3350" s="800"/>
      <c r="AJ3350" s="792"/>
      <c r="AM3350" s="792"/>
      <c r="AP3350" s="792"/>
      <c r="AS3350" s="792"/>
      <c r="AV3350" s="792"/>
      <c r="AY3350" s="792"/>
      <c r="BN3350" s="792"/>
      <c r="BQ3350" s="792"/>
    </row>
    <row r="3351" spans="8:69" ht="12" customHeight="1">
      <c r="H3351" s="800"/>
      <c r="AJ3351" s="792"/>
      <c r="AM3351" s="792"/>
      <c r="AP3351" s="792"/>
      <c r="AS3351" s="792"/>
      <c r="AV3351" s="792"/>
      <c r="AY3351" s="792"/>
      <c r="BN3351" s="792"/>
      <c r="BQ3351" s="792"/>
    </row>
    <row r="3352" spans="8:69" ht="12" customHeight="1">
      <c r="H3352" s="800"/>
      <c r="AJ3352" s="792"/>
      <c r="AM3352" s="792"/>
      <c r="AP3352" s="792"/>
      <c r="AS3352" s="792"/>
      <c r="AV3352" s="792"/>
      <c r="AY3352" s="792"/>
      <c r="BN3352" s="792"/>
      <c r="BQ3352" s="792"/>
    </row>
    <row r="3353" spans="8:69" ht="12" customHeight="1">
      <c r="H3353" s="800"/>
      <c r="AJ3353" s="792"/>
      <c r="AM3353" s="792"/>
      <c r="AP3353" s="792"/>
      <c r="AS3353" s="792"/>
      <c r="AV3353" s="792"/>
      <c r="AY3353" s="792"/>
      <c r="BN3353" s="792"/>
      <c r="BQ3353" s="792"/>
    </row>
    <row r="3354" spans="8:69" ht="12" customHeight="1">
      <c r="H3354" s="800"/>
      <c r="AJ3354" s="792"/>
      <c r="AM3354" s="792"/>
      <c r="AP3354" s="792"/>
      <c r="AS3354" s="792"/>
      <c r="AV3354" s="792"/>
      <c r="AY3354" s="792"/>
      <c r="BN3354" s="792"/>
      <c r="BQ3354" s="792"/>
    </row>
    <row r="3355" spans="8:69" ht="12" customHeight="1">
      <c r="H3355" s="800"/>
      <c r="AJ3355" s="792"/>
      <c r="AM3355" s="792"/>
      <c r="AP3355" s="792"/>
      <c r="AS3355" s="792"/>
      <c r="AV3355" s="792"/>
      <c r="AY3355" s="792"/>
      <c r="BN3355" s="792"/>
      <c r="BQ3355" s="792"/>
    </row>
    <row r="3356" spans="8:69" ht="12" customHeight="1">
      <c r="H3356" s="800"/>
      <c r="AJ3356" s="792"/>
      <c r="AM3356" s="792"/>
      <c r="AP3356" s="792"/>
      <c r="AS3356" s="792"/>
      <c r="AV3356" s="792"/>
      <c r="AY3356" s="792"/>
      <c r="BN3356" s="792"/>
      <c r="BQ3356" s="792"/>
    </row>
    <row r="3357" spans="8:69" ht="12" customHeight="1">
      <c r="H3357" s="800"/>
      <c r="AJ3357" s="792"/>
      <c r="AM3357" s="792"/>
      <c r="AP3357" s="792"/>
      <c r="AS3357" s="792"/>
      <c r="AV3357" s="792"/>
      <c r="AY3357" s="792"/>
      <c r="BN3357" s="792"/>
      <c r="BQ3357" s="792"/>
    </row>
    <row r="3358" spans="8:69" ht="12" customHeight="1">
      <c r="H3358" s="800"/>
      <c r="AJ3358" s="792"/>
      <c r="AM3358" s="792"/>
      <c r="AP3358" s="792"/>
      <c r="AS3358" s="792"/>
      <c r="AV3358" s="792"/>
      <c r="AY3358" s="792"/>
      <c r="BN3358" s="792"/>
      <c r="BQ3358" s="792"/>
    </row>
    <row r="3359" spans="8:69" ht="12" customHeight="1">
      <c r="H3359" s="800"/>
      <c r="AJ3359" s="792"/>
      <c r="AM3359" s="792"/>
      <c r="AP3359" s="792"/>
      <c r="AS3359" s="792"/>
      <c r="AV3359" s="792"/>
      <c r="AY3359" s="792"/>
      <c r="BN3359" s="792"/>
      <c r="BQ3359" s="792"/>
    </row>
    <row r="3360" spans="8:69" ht="12" customHeight="1">
      <c r="H3360" s="800"/>
      <c r="AJ3360" s="792"/>
      <c r="AM3360" s="792"/>
      <c r="AP3360" s="792"/>
      <c r="AS3360" s="792"/>
      <c r="AV3360" s="792"/>
      <c r="AY3360" s="792"/>
      <c r="BN3360" s="792"/>
      <c r="BQ3360" s="792"/>
    </row>
    <row r="3361" spans="8:69" ht="12" customHeight="1">
      <c r="H3361" s="800"/>
      <c r="AJ3361" s="792"/>
      <c r="AM3361" s="792"/>
      <c r="AP3361" s="792"/>
      <c r="AS3361" s="792"/>
      <c r="AV3361" s="792"/>
      <c r="AY3361" s="792"/>
      <c r="BN3361" s="792"/>
      <c r="BQ3361" s="792"/>
    </row>
    <row r="3362" spans="8:69" ht="12" customHeight="1">
      <c r="H3362" s="800"/>
      <c r="AJ3362" s="792"/>
      <c r="AM3362" s="792"/>
      <c r="AP3362" s="792"/>
      <c r="AS3362" s="792"/>
      <c r="AV3362" s="792"/>
      <c r="AY3362" s="792"/>
      <c r="BN3362" s="792"/>
      <c r="BQ3362" s="792"/>
    </row>
    <row r="3363" spans="8:69" ht="12" customHeight="1">
      <c r="H3363" s="800"/>
      <c r="AJ3363" s="792"/>
      <c r="AM3363" s="792"/>
      <c r="AP3363" s="792"/>
      <c r="AS3363" s="792"/>
      <c r="AV3363" s="792"/>
      <c r="AY3363" s="792"/>
      <c r="BN3363" s="792"/>
      <c r="BQ3363" s="792"/>
    </row>
    <row r="3364" spans="8:69" ht="12" customHeight="1">
      <c r="H3364" s="800"/>
      <c r="AJ3364" s="792"/>
      <c r="AM3364" s="792"/>
      <c r="AP3364" s="792"/>
      <c r="AS3364" s="792"/>
      <c r="AV3364" s="792"/>
      <c r="AY3364" s="792"/>
      <c r="BN3364" s="792"/>
      <c r="BQ3364" s="792"/>
    </row>
    <row r="3365" spans="8:69" ht="12" customHeight="1">
      <c r="H3365" s="800"/>
      <c r="AJ3365" s="792"/>
      <c r="AM3365" s="792"/>
      <c r="AP3365" s="792"/>
      <c r="AS3365" s="792"/>
      <c r="AV3365" s="792"/>
      <c r="AY3365" s="792"/>
      <c r="BN3365" s="792"/>
      <c r="BQ3365" s="792"/>
    </row>
    <row r="3366" spans="8:69" ht="12" customHeight="1">
      <c r="H3366" s="800"/>
      <c r="AJ3366" s="792"/>
      <c r="AM3366" s="792"/>
      <c r="AP3366" s="792"/>
      <c r="AS3366" s="792"/>
      <c r="AV3366" s="792"/>
      <c r="AY3366" s="792"/>
      <c r="BN3366" s="792"/>
      <c r="BQ3366" s="792"/>
    </row>
    <row r="3367" spans="8:69" ht="12" customHeight="1">
      <c r="H3367" s="800"/>
      <c r="AJ3367" s="792"/>
      <c r="AM3367" s="792"/>
      <c r="AP3367" s="792"/>
      <c r="AS3367" s="792"/>
      <c r="AV3367" s="792"/>
      <c r="AY3367" s="792"/>
      <c r="BN3367" s="792"/>
      <c r="BQ3367" s="792"/>
    </row>
    <row r="3368" spans="8:69" ht="12" customHeight="1">
      <c r="H3368" s="800"/>
      <c r="AJ3368" s="792"/>
      <c r="AM3368" s="792"/>
      <c r="AP3368" s="792"/>
      <c r="AS3368" s="792"/>
      <c r="AV3368" s="792"/>
      <c r="AY3368" s="792"/>
      <c r="BN3368" s="792"/>
      <c r="BQ3368" s="792"/>
    </row>
    <row r="3369" spans="8:69" ht="12" customHeight="1">
      <c r="H3369" s="800"/>
      <c r="AJ3369" s="792"/>
      <c r="AM3369" s="792"/>
      <c r="AP3369" s="792"/>
      <c r="AS3369" s="792"/>
      <c r="AV3369" s="792"/>
      <c r="AY3369" s="792"/>
      <c r="BN3369" s="792"/>
      <c r="BQ3369" s="792"/>
    </row>
    <row r="3370" spans="8:69" ht="12" customHeight="1">
      <c r="H3370" s="800"/>
      <c r="AJ3370" s="792"/>
      <c r="AM3370" s="792"/>
      <c r="AP3370" s="792"/>
      <c r="AS3370" s="792"/>
      <c r="AV3370" s="792"/>
      <c r="AY3370" s="792"/>
      <c r="BN3370" s="792"/>
      <c r="BQ3370" s="792"/>
    </row>
    <row r="3371" spans="8:69" ht="12" customHeight="1">
      <c r="H3371" s="800"/>
      <c r="AJ3371" s="792"/>
      <c r="AM3371" s="792"/>
      <c r="AP3371" s="792"/>
      <c r="AS3371" s="792"/>
      <c r="AV3371" s="792"/>
      <c r="AY3371" s="792"/>
      <c r="BN3371" s="792"/>
      <c r="BQ3371" s="792"/>
    </row>
    <row r="3372" spans="8:69" ht="12" customHeight="1">
      <c r="H3372" s="800"/>
      <c r="AJ3372" s="792"/>
      <c r="AM3372" s="792"/>
      <c r="AP3372" s="792"/>
      <c r="AS3372" s="792"/>
      <c r="AV3372" s="792"/>
      <c r="AY3372" s="792"/>
      <c r="BN3372" s="792"/>
      <c r="BQ3372" s="792"/>
    </row>
    <row r="3373" spans="8:69" ht="12" customHeight="1">
      <c r="H3373" s="800"/>
      <c r="AJ3373" s="792"/>
      <c r="AM3373" s="792"/>
      <c r="AP3373" s="792"/>
      <c r="AS3373" s="792"/>
      <c r="AV3373" s="792"/>
      <c r="AY3373" s="792"/>
      <c r="BN3373" s="792"/>
      <c r="BQ3373" s="792"/>
    </row>
    <row r="3374" spans="8:69" ht="12" customHeight="1">
      <c r="H3374" s="800"/>
      <c r="AJ3374" s="792"/>
      <c r="AM3374" s="792"/>
      <c r="AP3374" s="792"/>
      <c r="AS3374" s="792"/>
      <c r="AV3374" s="792"/>
      <c r="AY3374" s="792"/>
      <c r="BN3374" s="792"/>
      <c r="BQ3374" s="792"/>
    </row>
    <row r="3375" spans="8:69" ht="12" customHeight="1">
      <c r="H3375" s="800"/>
      <c r="AJ3375" s="792"/>
      <c r="AM3375" s="792"/>
      <c r="AP3375" s="792"/>
      <c r="AS3375" s="792"/>
      <c r="AV3375" s="792"/>
      <c r="AY3375" s="792"/>
      <c r="BN3375" s="792"/>
      <c r="BQ3375" s="792"/>
    </row>
    <row r="3376" spans="8:69" ht="12" customHeight="1">
      <c r="H3376" s="800"/>
      <c r="AJ3376" s="792"/>
      <c r="AM3376" s="792"/>
      <c r="AP3376" s="792"/>
      <c r="AS3376" s="792"/>
      <c r="AV3376" s="792"/>
      <c r="AY3376" s="792"/>
      <c r="BN3376" s="792"/>
      <c r="BQ3376" s="792"/>
    </row>
    <row r="3377" spans="8:69" ht="12" customHeight="1">
      <c r="H3377" s="800"/>
      <c r="AJ3377" s="792"/>
      <c r="AM3377" s="792"/>
      <c r="AP3377" s="792"/>
      <c r="AS3377" s="792"/>
      <c r="AV3377" s="792"/>
      <c r="AY3377" s="792"/>
      <c r="BN3377" s="792"/>
      <c r="BQ3377" s="792"/>
    </row>
    <row r="3378" spans="8:69" ht="12" customHeight="1">
      <c r="H3378" s="800"/>
      <c r="AJ3378" s="792"/>
      <c r="AM3378" s="792"/>
      <c r="AP3378" s="792"/>
      <c r="AS3378" s="792"/>
      <c r="AV3378" s="792"/>
      <c r="AY3378" s="792"/>
      <c r="BN3378" s="792"/>
      <c r="BQ3378" s="792"/>
    </row>
    <row r="3379" spans="8:69" ht="12" customHeight="1">
      <c r="H3379" s="800"/>
      <c r="AJ3379" s="792"/>
      <c r="AM3379" s="792"/>
      <c r="AP3379" s="792"/>
      <c r="AS3379" s="792"/>
      <c r="AV3379" s="792"/>
      <c r="AY3379" s="792"/>
      <c r="BN3379" s="792"/>
      <c r="BQ3379" s="792"/>
    </row>
    <row r="3380" spans="8:69" ht="12" customHeight="1">
      <c r="H3380" s="800"/>
      <c r="AJ3380" s="792"/>
      <c r="AM3380" s="792"/>
      <c r="AP3380" s="792"/>
      <c r="AS3380" s="792"/>
      <c r="AV3380" s="792"/>
      <c r="AY3380" s="792"/>
      <c r="BN3380" s="792"/>
      <c r="BQ3380" s="792"/>
    </row>
    <row r="3381" spans="8:69" ht="12" customHeight="1">
      <c r="H3381" s="800"/>
      <c r="AJ3381" s="792"/>
      <c r="AM3381" s="792"/>
      <c r="AP3381" s="792"/>
      <c r="AS3381" s="792"/>
      <c r="AV3381" s="792"/>
      <c r="AY3381" s="792"/>
      <c r="BN3381" s="792"/>
      <c r="BQ3381" s="792"/>
    </row>
    <row r="3382" spans="8:69" ht="12" customHeight="1">
      <c r="H3382" s="800"/>
      <c r="AJ3382" s="792"/>
      <c r="AM3382" s="792"/>
      <c r="AP3382" s="792"/>
      <c r="AS3382" s="792"/>
      <c r="AV3382" s="792"/>
      <c r="AY3382" s="792"/>
      <c r="BN3382" s="792"/>
      <c r="BQ3382" s="792"/>
    </row>
    <row r="3383" spans="8:69" ht="12" customHeight="1">
      <c r="H3383" s="800"/>
      <c r="AJ3383" s="792"/>
      <c r="AM3383" s="792"/>
      <c r="AP3383" s="792"/>
      <c r="AS3383" s="792"/>
      <c r="AV3383" s="792"/>
      <c r="AY3383" s="792"/>
      <c r="BN3383" s="792"/>
      <c r="BQ3383" s="792"/>
    </row>
    <row r="3384" spans="8:69" ht="12" customHeight="1">
      <c r="H3384" s="800"/>
      <c r="AJ3384" s="792"/>
      <c r="AM3384" s="792"/>
      <c r="AP3384" s="792"/>
      <c r="AS3384" s="792"/>
      <c r="AV3384" s="792"/>
      <c r="AY3384" s="792"/>
      <c r="BN3384" s="792"/>
      <c r="BQ3384" s="792"/>
    </row>
    <row r="3385" spans="8:69" ht="12" customHeight="1">
      <c r="H3385" s="800"/>
      <c r="AJ3385" s="792"/>
      <c r="AM3385" s="792"/>
      <c r="AP3385" s="792"/>
      <c r="AS3385" s="792"/>
      <c r="AV3385" s="792"/>
      <c r="AY3385" s="792"/>
      <c r="BN3385" s="792"/>
      <c r="BQ3385" s="792"/>
    </row>
    <row r="3386" spans="8:69" ht="12" customHeight="1">
      <c r="H3386" s="800"/>
      <c r="AJ3386" s="792"/>
      <c r="AM3386" s="792"/>
      <c r="AP3386" s="792"/>
      <c r="AS3386" s="792"/>
      <c r="AV3386" s="792"/>
      <c r="AY3386" s="792"/>
      <c r="BN3386" s="792"/>
      <c r="BQ3386" s="792"/>
    </row>
    <row r="3387" spans="8:69" ht="12" customHeight="1">
      <c r="H3387" s="800"/>
      <c r="AJ3387" s="792"/>
      <c r="AM3387" s="792"/>
      <c r="AP3387" s="792"/>
      <c r="AS3387" s="792"/>
      <c r="AV3387" s="792"/>
      <c r="AY3387" s="792"/>
      <c r="BN3387" s="792"/>
      <c r="BQ3387" s="792"/>
    </row>
    <row r="3388" spans="8:69" ht="12" customHeight="1">
      <c r="H3388" s="800"/>
      <c r="AJ3388" s="792"/>
      <c r="AM3388" s="792"/>
      <c r="AP3388" s="792"/>
      <c r="AS3388" s="792"/>
      <c r="AV3388" s="792"/>
      <c r="AY3388" s="792"/>
      <c r="BN3388" s="792"/>
      <c r="BQ3388" s="792"/>
    </row>
    <row r="3389" spans="8:69" ht="12" customHeight="1">
      <c r="H3389" s="800"/>
      <c r="AJ3389" s="792"/>
      <c r="AM3389" s="792"/>
      <c r="AP3389" s="792"/>
      <c r="AS3389" s="792"/>
      <c r="AV3389" s="792"/>
      <c r="AY3389" s="792"/>
      <c r="BN3389" s="792"/>
      <c r="BQ3389" s="792"/>
    </row>
    <row r="3390" spans="8:69" ht="12" customHeight="1">
      <c r="H3390" s="800"/>
      <c r="AJ3390" s="792"/>
      <c r="AM3390" s="792"/>
      <c r="AP3390" s="792"/>
      <c r="AS3390" s="792"/>
      <c r="AV3390" s="792"/>
      <c r="AY3390" s="792"/>
      <c r="BN3390" s="792"/>
      <c r="BQ3390" s="792"/>
    </row>
    <row r="3391" spans="8:69" ht="12" customHeight="1">
      <c r="H3391" s="800"/>
      <c r="AJ3391" s="792"/>
      <c r="AM3391" s="792"/>
      <c r="AP3391" s="792"/>
      <c r="AS3391" s="792"/>
      <c r="AV3391" s="792"/>
      <c r="AY3391" s="792"/>
      <c r="BN3391" s="792"/>
      <c r="BQ3391" s="792"/>
    </row>
    <row r="3392" spans="8:69" ht="12" customHeight="1">
      <c r="H3392" s="800"/>
      <c r="AJ3392" s="792"/>
      <c r="AM3392" s="792"/>
      <c r="AP3392" s="792"/>
      <c r="AS3392" s="792"/>
      <c r="AV3392" s="792"/>
      <c r="AY3392" s="792"/>
      <c r="BN3392" s="792"/>
      <c r="BQ3392" s="792"/>
    </row>
    <row r="3393" spans="8:69" ht="12" customHeight="1">
      <c r="H3393" s="800"/>
      <c r="AJ3393" s="792"/>
      <c r="AM3393" s="792"/>
      <c r="AP3393" s="792"/>
      <c r="AS3393" s="792"/>
      <c r="AV3393" s="792"/>
      <c r="AY3393" s="792"/>
      <c r="BN3393" s="792"/>
      <c r="BQ3393" s="792"/>
    </row>
    <row r="3394" spans="8:69" ht="12" customHeight="1">
      <c r="H3394" s="800"/>
      <c r="AJ3394" s="792"/>
      <c r="AM3394" s="792"/>
      <c r="AP3394" s="792"/>
      <c r="AS3394" s="792"/>
      <c r="AV3394" s="792"/>
      <c r="AY3394" s="792"/>
      <c r="BN3394" s="792"/>
      <c r="BQ3394" s="792"/>
    </row>
    <row r="3395" spans="8:69" ht="12" customHeight="1">
      <c r="H3395" s="800"/>
      <c r="AJ3395" s="792"/>
      <c r="AM3395" s="792"/>
      <c r="AP3395" s="792"/>
      <c r="AS3395" s="792"/>
      <c r="AV3395" s="792"/>
      <c r="AY3395" s="792"/>
      <c r="BN3395" s="792"/>
      <c r="BQ3395" s="792"/>
    </row>
    <row r="3396" spans="8:69" ht="12" customHeight="1">
      <c r="H3396" s="800"/>
      <c r="AJ3396" s="792"/>
      <c r="AM3396" s="792"/>
      <c r="AP3396" s="792"/>
      <c r="AS3396" s="792"/>
      <c r="AV3396" s="792"/>
      <c r="AY3396" s="792"/>
      <c r="BN3396" s="792"/>
      <c r="BQ3396" s="792"/>
    </row>
    <row r="3397" spans="8:69" ht="12" customHeight="1">
      <c r="H3397" s="800"/>
      <c r="AJ3397" s="792"/>
      <c r="AM3397" s="792"/>
      <c r="AP3397" s="792"/>
      <c r="AS3397" s="792"/>
      <c r="AV3397" s="792"/>
      <c r="AY3397" s="792"/>
      <c r="BN3397" s="792"/>
      <c r="BQ3397" s="792"/>
    </row>
    <row r="3398" spans="8:69" ht="12" customHeight="1">
      <c r="H3398" s="800"/>
      <c r="AJ3398" s="792"/>
      <c r="AM3398" s="792"/>
      <c r="AP3398" s="792"/>
      <c r="AS3398" s="792"/>
      <c r="AV3398" s="792"/>
      <c r="AY3398" s="792"/>
      <c r="BN3398" s="792"/>
      <c r="BQ3398" s="792"/>
    </row>
    <row r="3399" spans="8:69" ht="12" customHeight="1">
      <c r="H3399" s="800"/>
      <c r="AJ3399" s="792"/>
      <c r="AM3399" s="792"/>
      <c r="AP3399" s="792"/>
      <c r="AS3399" s="792"/>
      <c r="AV3399" s="792"/>
      <c r="AY3399" s="792"/>
      <c r="BN3399" s="792"/>
      <c r="BQ3399" s="792"/>
    </row>
    <row r="3400" spans="8:69" ht="12" customHeight="1">
      <c r="H3400" s="800"/>
      <c r="AJ3400" s="792"/>
      <c r="AM3400" s="792"/>
      <c r="AP3400" s="792"/>
      <c r="AS3400" s="792"/>
      <c r="AV3400" s="792"/>
      <c r="AY3400" s="792"/>
      <c r="BN3400" s="792"/>
      <c r="BQ3400" s="792"/>
    </row>
    <row r="3401" spans="8:69" ht="12" customHeight="1">
      <c r="H3401" s="800"/>
      <c r="AJ3401" s="792"/>
      <c r="AM3401" s="792"/>
      <c r="AP3401" s="792"/>
      <c r="AS3401" s="792"/>
      <c r="AV3401" s="792"/>
      <c r="AY3401" s="792"/>
      <c r="BN3401" s="792"/>
      <c r="BQ3401" s="792"/>
    </row>
    <row r="3402" spans="8:69" ht="12" customHeight="1">
      <c r="H3402" s="800"/>
      <c r="AJ3402" s="792"/>
      <c r="AM3402" s="792"/>
      <c r="AP3402" s="792"/>
      <c r="AS3402" s="792"/>
      <c r="AV3402" s="792"/>
      <c r="AY3402" s="792"/>
      <c r="BN3402" s="792"/>
      <c r="BQ3402" s="792"/>
    </row>
    <row r="3403" spans="8:69" ht="12" customHeight="1">
      <c r="H3403" s="800"/>
      <c r="AJ3403" s="792"/>
      <c r="AM3403" s="792"/>
      <c r="AP3403" s="792"/>
      <c r="AS3403" s="792"/>
      <c r="AV3403" s="792"/>
      <c r="AY3403" s="792"/>
      <c r="BN3403" s="792"/>
      <c r="BQ3403" s="792"/>
    </row>
    <row r="3404" spans="8:69" ht="12" customHeight="1">
      <c r="H3404" s="800"/>
      <c r="AJ3404" s="792"/>
      <c r="AM3404" s="792"/>
      <c r="AP3404" s="792"/>
      <c r="AS3404" s="792"/>
      <c r="AV3404" s="792"/>
      <c r="AY3404" s="792"/>
      <c r="BN3404" s="792"/>
      <c r="BQ3404" s="792"/>
    </row>
    <row r="3405" spans="8:69" ht="12" customHeight="1">
      <c r="H3405" s="800"/>
      <c r="AJ3405" s="792"/>
      <c r="AM3405" s="792"/>
      <c r="AP3405" s="792"/>
      <c r="AS3405" s="792"/>
      <c r="AV3405" s="792"/>
      <c r="AY3405" s="792"/>
      <c r="BN3405" s="792"/>
      <c r="BQ3405" s="792"/>
    </row>
    <row r="3406" spans="8:69" ht="12" customHeight="1">
      <c r="H3406" s="800"/>
      <c r="AJ3406" s="792"/>
      <c r="AM3406" s="792"/>
      <c r="AP3406" s="792"/>
      <c r="AS3406" s="792"/>
      <c r="AV3406" s="792"/>
      <c r="AY3406" s="792"/>
      <c r="BN3406" s="792"/>
      <c r="BQ3406" s="792"/>
    </row>
    <row r="3407" spans="8:69" ht="12" customHeight="1">
      <c r="H3407" s="800"/>
      <c r="AJ3407" s="792"/>
      <c r="AM3407" s="792"/>
      <c r="AP3407" s="792"/>
      <c r="AS3407" s="792"/>
      <c r="AV3407" s="792"/>
      <c r="AY3407" s="792"/>
      <c r="BN3407" s="792"/>
      <c r="BQ3407" s="792"/>
    </row>
    <row r="3408" spans="8:69" ht="12" customHeight="1">
      <c r="H3408" s="800"/>
      <c r="AJ3408" s="792"/>
      <c r="AM3408" s="792"/>
      <c r="AP3408" s="792"/>
      <c r="AS3408" s="792"/>
      <c r="AV3408" s="792"/>
      <c r="AY3408" s="792"/>
      <c r="BN3408" s="792"/>
      <c r="BQ3408" s="792"/>
    </row>
    <row r="3409" spans="8:69" ht="12" customHeight="1">
      <c r="H3409" s="800"/>
      <c r="AJ3409" s="792"/>
      <c r="AM3409" s="792"/>
      <c r="AP3409" s="792"/>
      <c r="AS3409" s="792"/>
      <c r="AV3409" s="792"/>
      <c r="AY3409" s="792"/>
      <c r="BN3409" s="792"/>
      <c r="BQ3409" s="792"/>
    </row>
    <row r="3410" spans="8:69" ht="12" customHeight="1">
      <c r="H3410" s="800"/>
      <c r="AJ3410" s="792"/>
      <c r="AM3410" s="792"/>
      <c r="AP3410" s="792"/>
      <c r="AS3410" s="792"/>
      <c r="AV3410" s="792"/>
      <c r="AY3410" s="792"/>
      <c r="BN3410" s="792"/>
      <c r="BQ3410" s="792"/>
    </row>
    <row r="3411" spans="8:69" ht="12" customHeight="1">
      <c r="H3411" s="800"/>
      <c r="AJ3411" s="792"/>
      <c r="AM3411" s="792"/>
      <c r="AP3411" s="792"/>
      <c r="AS3411" s="792"/>
      <c r="AV3411" s="792"/>
      <c r="AY3411" s="792"/>
      <c r="BN3411" s="792"/>
      <c r="BQ3411" s="792"/>
    </row>
    <row r="3412" spans="8:69" ht="12" customHeight="1">
      <c r="H3412" s="800"/>
      <c r="AJ3412" s="792"/>
      <c r="AM3412" s="792"/>
      <c r="AP3412" s="792"/>
      <c r="AS3412" s="792"/>
      <c r="AV3412" s="792"/>
      <c r="AY3412" s="792"/>
      <c r="BN3412" s="792"/>
      <c r="BQ3412" s="792"/>
    </row>
    <row r="3413" spans="8:69" ht="12" customHeight="1">
      <c r="H3413" s="800"/>
      <c r="AJ3413" s="792"/>
      <c r="AM3413" s="792"/>
      <c r="AP3413" s="792"/>
      <c r="AS3413" s="792"/>
      <c r="AV3413" s="792"/>
      <c r="AY3413" s="792"/>
      <c r="BN3413" s="792"/>
      <c r="BQ3413" s="792"/>
    </row>
    <row r="3414" spans="8:69" ht="12" customHeight="1">
      <c r="H3414" s="800"/>
      <c r="AJ3414" s="792"/>
      <c r="AM3414" s="792"/>
      <c r="AP3414" s="792"/>
      <c r="AS3414" s="792"/>
      <c r="AV3414" s="792"/>
      <c r="AY3414" s="792"/>
      <c r="BN3414" s="792"/>
      <c r="BQ3414" s="792"/>
    </row>
    <row r="3415" spans="8:69" ht="12" customHeight="1">
      <c r="H3415" s="800"/>
      <c r="AJ3415" s="792"/>
      <c r="AM3415" s="792"/>
      <c r="AP3415" s="792"/>
      <c r="AS3415" s="792"/>
      <c r="AV3415" s="792"/>
      <c r="AY3415" s="792"/>
      <c r="BN3415" s="792"/>
      <c r="BQ3415" s="792"/>
    </row>
    <row r="3416" spans="8:69" ht="12" customHeight="1">
      <c r="H3416" s="800"/>
      <c r="AJ3416" s="792"/>
      <c r="AM3416" s="792"/>
      <c r="AP3416" s="792"/>
      <c r="AS3416" s="792"/>
      <c r="AV3416" s="792"/>
      <c r="AY3416" s="792"/>
      <c r="BN3416" s="792"/>
      <c r="BQ3416" s="792"/>
    </row>
    <row r="3417" spans="8:69" ht="12" customHeight="1">
      <c r="H3417" s="800"/>
      <c r="AJ3417" s="792"/>
      <c r="AM3417" s="792"/>
      <c r="AP3417" s="792"/>
      <c r="AS3417" s="792"/>
      <c r="AV3417" s="792"/>
      <c r="AY3417" s="792"/>
      <c r="BN3417" s="792"/>
      <c r="BQ3417" s="792"/>
    </row>
    <row r="3418" spans="8:69" ht="12" customHeight="1">
      <c r="H3418" s="800"/>
      <c r="AJ3418" s="792"/>
      <c r="AM3418" s="792"/>
      <c r="AP3418" s="792"/>
      <c r="AS3418" s="792"/>
      <c r="AV3418" s="792"/>
      <c r="AY3418" s="792"/>
      <c r="BN3418" s="792"/>
      <c r="BQ3418" s="792"/>
    </row>
    <row r="3419" spans="8:69" ht="12" customHeight="1">
      <c r="H3419" s="800"/>
      <c r="AJ3419" s="792"/>
      <c r="AM3419" s="792"/>
      <c r="AP3419" s="792"/>
      <c r="AS3419" s="792"/>
      <c r="AV3419" s="792"/>
      <c r="AY3419" s="792"/>
      <c r="BN3419" s="792"/>
      <c r="BQ3419" s="792"/>
    </row>
    <row r="3420" spans="8:69" ht="12" customHeight="1">
      <c r="H3420" s="800"/>
      <c r="AJ3420" s="792"/>
      <c r="AM3420" s="792"/>
      <c r="AP3420" s="792"/>
      <c r="AS3420" s="792"/>
      <c r="AV3420" s="792"/>
      <c r="AY3420" s="792"/>
      <c r="BN3420" s="792"/>
      <c r="BQ3420" s="792"/>
    </row>
    <row r="3421" spans="8:69" ht="12" customHeight="1">
      <c r="H3421" s="800"/>
      <c r="AJ3421" s="792"/>
      <c r="AM3421" s="792"/>
      <c r="AP3421" s="792"/>
      <c r="AS3421" s="792"/>
      <c r="AV3421" s="792"/>
      <c r="AY3421" s="792"/>
      <c r="BN3421" s="792"/>
      <c r="BQ3421" s="792"/>
    </row>
    <row r="3422" spans="8:69" ht="12" customHeight="1">
      <c r="H3422" s="800"/>
      <c r="AJ3422" s="792"/>
      <c r="AM3422" s="792"/>
      <c r="AP3422" s="792"/>
      <c r="AS3422" s="792"/>
      <c r="AV3422" s="792"/>
      <c r="AY3422" s="792"/>
      <c r="BN3422" s="792"/>
      <c r="BQ3422" s="792"/>
    </row>
    <row r="3423" spans="8:69" ht="12" customHeight="1">
      <c r="H3423" s="800"/>
      <c r="AJ3423" s="792"/>
      <c r="AM3423" s="792"/>
      <c r="AP3423" s="792"/>
      <c r="AS3423" s="792"/>
      <c r="AV3423" s="792"/>
      <c r="AY3423" s="792"/>
      <c r="BN3423" s="792"/>
      <c r="BQ3423" s="792"/>
    </row>
    <row r="3424" spans="8:69" ht="12" customHeight="1">
      <c r="H3424" s="800"/>
      <c r="AJ3424" s="792"/>
      <c r="AM3424" s="792"/>
      <c r="AP3424" s="792"/>
      <c r="AS3424" s="792"/>
      <c r="AV3424" s="792"/>
      <c r="AY3424" s="792"/>
      <c r="BN3424" s="792"/>
      <c r="BQ3424" s="792"/>
    </row>
    <row r="3425" spans="8:69" ht="12" customHeight="1">
      <c r="H3425" s="800"/>
      <c r="AJ3425" s="792"/>
      <c r="AM3425" s="792"/>
      <c r="AP3425" s="792"/>
      <c r="AS3425" s="792"/>
      <c r="AV3425" s="792"/>
      <c r="AY3425" s="792"/>
      <c r="BN3425" s="792"/>
      <c r="BQ3425" s="792"/>
    </row>
    <row r="3426" spans="8:69" ht="12" customHeight="1">
      <c r="H3426" s="800"/>
      <c r="AJ3426" s="792"/>
      <c r="AM3426" s="792"/>
      <c r="AP3426" s="792"/>
      <c r="AS3426" s="792"/>
      <c r="AV3426" s="792"/>
      <c r="AY3426" s="792"/>
      <c r="BN3426" s="792"/>
      <c r="BQ3426" s="792"/>
    </row>
    <row r="3427" spans="8:69" ht="12" customHeight="1">
      <c r="H3427" s="800"/>
      <c r="AJ3427" s="792"/>
      <c r="AM3427" s="792"/>
      <c r="AP3427" s="792"/>
      <c r="AS3427" s="792"/>
      <c r="AV3427" s="792"/>
      <c r="AY3427" s="792"/>
      <c r="BN3427" s="792"/>
      <c r="BQ3427" s="792"/>
    </row>
    <row r="3428" spans="8:69" ht="12" customHeight="1">
      <c r="H3428" s="800"/>
      <c r="AJ3428" s="792"/>
      <c r="AM3428" s="792"/>
      <c r="AP3428" s="792"/>
      <c r="AS3428" s="792"/>
      <c r="AV3428" s="792"/>
      <c r="AY3428" s="792"/>
      <c r="BN3428" s="792"/>
      <c r="BQ3428" s="792"/>
    </row>
    <row r="3429" spans="8:69" ht="12" customHeight="1">
      <c r="H3429" s="800"/>
      <c r="AJ3429" s="792"/>
      <c r="AM3429" s="792"/>
      <c r="AP3429" s="792"/>
      <c r="AS3429" s="792"/>
      <c r="AV3429" s="792"/>
      <c r="AY3429" s="792"/>
      <c r="BN3429" s="792"/>
      <c r="BQ3429" s="792"/>
    </row>
    <row r="3430" spans="8:69" ht="12" customHeight="1">
      <c r="H3430" s="800"/>
      <c r="AJ3430" s="792"/>
      <c r="AM3430" s="792"/>
      <c r="AP3430" s="792"/>
      <c r="AS3430" s="792"/>
      <c r="AV3430" s="792"/>
      <c r="AY3430" s="792"/>
      <c r="BN3430" s="792"/>
      <c r="BQ3430" s="792"/>
    </row>
    <row r="3431" spans="8:69" ht="12" customHeight="1">
      <c r="H3431" s="800"/>
      <c r="AJ3431" s="792"/>
      <c r="AM3431" s="792"/>
      <c r="AP3431" s="792"/>
      <c r="AS3431" s="792"/>
      <c r="AV3431" s="792"/>
      <c r="AY3431" s="792"/>
      <c r="BN3431" s="792"/>
      <c r="BQ3431" s="792"/>
    </row>
    <row r="3432" spans="8:69" ht="12" customHeight="1">
      <c r="H3432" s="800"/>
      <c r="AJ3432" s="792"/>
      <c r="AM3432" s="792"/>
      <c r="AP3432" s="792"/>
      <c r="AS3432" s="792"/>
      <c r="AV3432" s="792"/>
      <c r="AY3432" s="792"/>
      <c r="BN3432" s="792"/>
      <c r="BQ3432" s="792"/>
    </row>
    <row r="3433" spans="8:69" ht="12" customHeight="1">
      <c r="H3433" s="800"/>
      <c r="AJ3433" s="792"/>
      <c r="AM3433" s="792"/>
      <c r="AP3433" s="792"/>
      <c r="AS3433" s="792"/>
      <c r="AV3433" s="792"/>
      <c r="AY3433" s="792"/>
      <c r="BN3433" s="792"/>
      <c r="BQ3433" s="792"/>
    </row>
    <row r="3434" spans="8:69" ht="12" customHeight="1">
      <c r="H3434" s="800"/>
      <c r="AJ3434" s="792"/>
      <c r="AM3434" s="792"/>
      <c r="AP3434" s="792"/>
      <c r="AS3434" s="792"/>
      <c r="AV3434" s="792"/>
      <c r="AY3434" s="792"/>
      <c r="BN3434" s="792"/>
      <c r="BQ3434" s="792"/>
    </row>
    <row r="3435" spans="8:69" ht="12" customHeight="1">
      <c r="H3435" s="800"/>
      <c r="AJ3435" s="792"/>
      <c r="AM3435" s="792"/>
      <c r="AP3435" s="792"/>
      <c r="AS3435" s="792"/>
      <c r="AV3435" s="792"/>
      <c r="AY3435" s="792"/>
      <c r="BN3435" s="792"/>
      <c r="BQ3435" s="792"/>
    </row>
    <row r="3436" spans="8:69" ht="12" customHeight="1">
      <c r="H3436" s="800"/>
      <c r="AJ3436" s="792"/>
      <c r="AM3436" s="792"/>
      <c r="AP3436" s="792"/>
      <c r="AS3436" s="792"/>
      <c r="AV3436" s="792"/>
      <c r="AY3436" s="792"/>
      <c r="BN3436" s="792"/>
      <c r="BQ3436" s="792"/>
    </row>
    <row r="3437" spans="8:69" ht="12" customHeight="1">
      <c r="H3437" s="800"/>
      <c r="AJ3437" s="792"/>
      <c r="AM3437" s="792"/>
      <c r="AP3437" s="792"/>
      <c r="AS3437" s="792"/>
      <c r="AV3437" s="792"/>
      <c r="AY3437" s="792"/>
      <c r="BN3437" s="792"/>
      <c r="BQ3437" s="792"/>
    </row>
    <row r="3438" spans="8:69" ht="12" customHeight="1">
      <c r="H3438" s="800"/>
      <c r="AJ3438" s="792"/>
      <c r="AM3438" s="792"/>
      <c r="AP3438" s="792"/>
      <c r="AS3438" s="792"/>
      <c r="AV3438" s="792"/>
      <c r="AY3438" s="792"/>
      <c r="BN3438" s="792"/>
      <c r="BQ3438" s="792"/>
    </row>
    <row r="3439" spans="8:69" ht="12" customHeight="1">
      <c r="H3439" s="800"/>
      <c r="AJ3439" s="792"/>
      <c r="AM3439" s="792"/>
      <c r="AP3439" s="792"/>
      <c r="AS3439" s="792"/>
      <c r="AV3439" s="792"/>
      <c r="AY3439" s="792"/>
      <c r="BN3439" s="792"/>
      <c r="BQ3439" s="792"/>
    </row>
    <row r="3440" spans="8:69" ht="12" customHeight="1">
      <c r="H3440" s="800"/>
      <c r="AJ3440" s="792"/>
      <c r="AM3440" s="792"/>
      <c r="AP3440" s="792"/>
      <c r="AS3440" s="792"/>
      <c r="AV3440" s="792"/>
      <c r="AY3440" s="792"/>
      <c r="BN3440" s="792"/>
      <c r="BQ3440" s="792"/>
    </row>
    <row r="3441" spans="8:69" ht="12" customHeight="1">
      <c r="H3441" s="800"/>
      <c r="AJ3441" s="792"/>
      <c r="AM3441" s="792"/>
      <c r="AP3441" s="792"/>
      <c r="AS3441" s="792"/>
      <c r="AV3441" s="792"/>
      <c r="AY3441" s="792"/>
      <c r="BN3441" s="792"/>
      <c r="BQ3441" s="792"/>
    </row>
    <row r="3442" spans="8:69" ht="12" customHeight="1">
      <c r="H3442" s="800"/>
      <c r="AJ3442" s="792"/>
      <c r="AM3442" s="792"/>
      <c r="AP3442" s="792"/>
      <c r="AS3442" s="792"/>
      <c r="AV3442" s="792"/>
      <c r="AY3442" s="792"/>
      <c r="BN3442" s="792"/>
      <c r="BQ3442" s="792"/>
    </row>
    <row r="3443" spans="8:69" ht="12" customHeight="1">
      <c r="H3443" s="800"/>
      <c r="AJ3443" s="792"/>
      <c r="AM3443" s="792"/>
      <c r="AP3443" s="792"/>
      <c r="AS3443" s="792"/>
      <c r="AV3443" s="792"/>
      <c r="AY3443" s="792"/>
      <c r="BN3443" s="792"/>
      <c r="BQ3443" s="792"/>
    </row>
    <row r="3444" spans="8:69" ht="12" customHeight="1">
      <c r="H3444" s="800"/>
      <c r="AJ3444" s="792"/>
      <c r="AM3444" s="792"/>
      <c r="AP3444" s="792"/>
      <c r="AS3444" s="792"/>
      <c r="AV3444" s="792"/>
      <c r="AY3444" s="792"/>
      <c r="BN3444" s="792"/>
      <c r="BQ3444" s="792"/>
    </row>
    <row r="3445" spans="8:69" ht="12" customHeight="1">
      <c r="H3445" s="800"/>
      <c r="AJ3445" s="792"/>
      <c r="AM3445" s="792"/>
      <c r="AP3445" s="792"/>
      <c r="AS3445" s="792"/>
      <c r="AV3445" s="792"/>
      <c r="AY3445" s="792"/>
      <c r="BN3445" s="792"/>
      <c r="BQ3445" s="792"/>
    </row>
    <row r="3446" spans="8:69" ht="12" customHeight="1">
      <c r="H3446" s="800"/>
      <c r="AJ3446" s="792"/>
      <c r="AM3446" s="792"/>
      <c r="AP3446" s="792"/>
      <c r="AS3446" s="792"/>
      <c r="AV3446" s="792"/>
      <c r="AY3446" s="792"/>
      <c r="BN3446" s="792"/>
      <c r="BQ3446" s="792"/>
    </row>
    <row r="3447" spans="8:69" ht="12" customHeight="1">
      <c r="H3447" s="800"/>
      <c r="AJ3447" s="792"/>
      <c r="AM3447" s="792"/>
      <c r="AP3447" s="792"/>
      <c r="AS3447" s="792"/>
      <c r="AV3447" s="792"/>
      <c r="AY3447" s="792"/>
      <c r="BN3447" s="792"/>
      <c r="BQ3447" s="792"/>
    </row>
    <row r="3448" spans="8:69" ht="12" customHeight="1">
      <c r="H3448" s="800"/>
      <c r="AJ3448" s="792"/>
      <c r="AM3448" s="792"/>
      <c r="AP3448" s="792"/>
      <c r="AS3448" s="792"/>
      <c r="AV3448" s="792"/>
      <c r="AY3448" s="792"/>
      <c r="BN3448" s="792"/>
      <c r="BQ3448" s="792"/>
    </row>
    <row r="3449" spans="8:69" ht="12" customHeight="1">
      <c r="H3449" s="800"/>
      <c r="AJ3449" s="792"/>
      <c r="AM3449" s="792"/>
      <c r="AP3449" s="792"/>
      <c r="AS3449" s="792"/>
      <c r="AV3449" s="792"/>
      <c r="AY3449" s="792"/>
      <c r="BN3449" s="792"/>
      <c r="BQ3449" s="792"/>
    </row>
    <row r="3450" spans="8:69" ht="12" customHeight="1">
      <c r="H3450" s="800"/>
      <c r="AJ3450" s="792"/>
      <c r="AM3450" s="792"/>
      <c r="AP3450" s="792"/>
      <c r="AS3450" s="792"/>
      <c r="AV3450" s="792"/>
      <c r="AY3450" s="792"/>
      <c r="BN3450" s="792"/>
      <c r="BQ3450" s="792"/>
    </row>
    <row r="3451" spans="8:69" ht="12" customHeight="1">
      <c r="H3451" s="800"/>
      <c r="AJ3451" s="792"/>
      <c r="AM3451" s="792"/>
      <c r="AP3451" s="792"/>
      <c r="AS3451" s="792"/>
      <c r="AV3451" s="792"/>
      <c r="AY3451" s="792"/>
      <c r="BN3451" s="792"/>
      <c r="BQ3451" s="792"/>
    </row>
    <row r="3452" spans="8:69" ht="12" customHeight="1">
      <c r="H3452" s="800"/>
      <c r="AJ3452" s="792"/>
      <c r="AM3452" s="792"/>
      <c r="AP3452" s="792"/>
      <c r="AS3452" s="792"/>
      <c r="AV3452" s="792"/>
      <c r="AY3452" s="792"/>
      <c r="BN3452" s="792"/>
      <c r="BQ3452" s="792"/>
    </row>
    <row r="3453" spans="8:69" ht="12" customHeight="1">
      <c r="H3453" s="800"/>
      <c r="AJ3453" s="792"/>
      <c r="AM3453" s="792"/>
      <c r="AP3453" s="792"/>
      <c r="AS3453" s="792"/>
      <c r="AV3453" s="792"/>
      <c r="AY3453" s="792"/>
      <c r="BN3453" s="792"/>
      <c r="BQ3453" s="792"/>
    </row>
    <row r="3454" spans="8:69" ht="12" customHeight="1">
      <c r="H3454" s="800"/>
      <c r="AJ3454" s="792"/>
      <c r="AM3454" s="792"/>
      <c r="AP3454" s="792"/>
      <c r="AS3454" s="792"/>
      <c r="AV3454" s="792"/>
      <c r="AY3454" s="792"/>
      <c r="BN3454" s="792"/>
      <c r="BQ3454" s="792"/>
    </row>
    <row r="3455" spans="8:69" ht="12" customHeight="1">
      <c r="H3455" s="800"/>
      <c r="AJ3455" s="792"/>
      <c r="AM3455" s="792"/>
      <c r="AP3455" s="792"/>
      <c r="AS3455" s="792"/>
      <c r="AV3455" s="792"/>
      <c r="AY3455" s="792"/>
      <c r="BN3455" s="792"/>
      <c r="BQ3455" s="792"/>
    </row>
    <row r="3456" spans="8:69" ht="12" customHeight="1">
      <c r="H3456" s="800"/>
      <c r="AJ3456" s="792"/>
      <c r="AM3456" s="792"/>
      <c r="AP3456" s="792"/>
      <c r="AS3456" s="792"/>
      <c r="AV3456" s="792"/>
      <c r="AY3456" s="792"/>
      <c r="BN3456" s="792"/>
      <c r="BQ3456" s="792"/>
    </row>
    <row r="3457" spans="8:69" ht="12" customHeight="1">
      <c r="H3457" s="800"/>
      <c r="AJ3457" s="792"/>
      <c r="AM3457" s="792"/>
      <c r="AP3457" s="792"/>
      <c r="AS3457" s="792"/>
      <c r="AV3457" s="792"/>
      <c r="AY3457" s="792"/>
      <c r="BN3457" s="792"/>
      <c r="BQ3457" s="792"/>
    </row>
    <row r="3458" spans="8:69" ht="12" customHeight="1">
      <c r="H3458" s="800"/>
      <c r="AJ3458" s="792"/>
      <c r="AM3458" s="792"/>
      <c r="AP3458" s="792"/>
      <c r="AS3458" s="792"/>
      <c r="AV3458" s="792"/>
      <c r="AY3458" s="792"/>
      <c r="BN3458" s="792"/>
      <c r="BQ3458" s="792"/>
    </row>
    <row r="3459" spans="8:69" ht="12" customHeight="1">
      <c r="H3459" s="800"/>
      <c r="AJ3459" s="792"/>
      <c r="AM3459" s="792"/>
      <c r="AP3459" s="792"/>
      <c r="AS3459" s="792"/>
      <c r="AV3459" s="792"/>
      <c r="AY3459" s="792"/>
      <c r="BN3459" s="792"/>
      <c r="BQ3459" s="792"/>
    </row>
    <row r="3460" spans="8:69" ht="12" customHeight="1">
      <c r="H3460" s="800"/>
      <c r="AJ3460" s="792"/>
      <c r="AM3460" s="792"/>
      <c r="AP3460" s="792"/>
      <c r="AS3460" s="792"/>
      <c r="AV3460" s="792"/>
      <c r="AY3460" s="792"/>
      <c r="BN3460" s="792"/>
      <c r="BQ3460" s="792"/>
    </row>
    <row r="3461" spans="8:69" ht="12" customHeight="1">
      <c r="H3461" s="800"/>
      <c r="AJ3461" s="792"/>
      <c r="AM3461" s="792"/>
      <c r="AP3461" s="792"/>
      <c r="AS3461" s="792"/>
      <c r="AV3461" s="792"/>
      <c r="AY3461" s="792"/>
      <c r="BN3461" s="792"/>
      <c r="BQ3461" s="792"/>
    </row>
    <row r="3462" spans="8:69" ht="12" customHeight="1">
      <c r="H3462" s="800"/>
      <c r="AJ3462" s="792"/>
      <c r="AM3462" s="792"/>
      <c r="AP3462" s="792"/>
      <c r="AS3462" s="792"/>
      <c r="AV3462" s="792"/>
      <c r="AY3462" s="792"/>
      <c r="BN3462" s="792"/>
      <c r="BQ3462" s="792"/>
    </row>
    <row r="3463" spans="8:69" ht="12" customHeight="1">
      <c r="H3463" s="800"/>
      <c r="AJ3463" s="792"/>
      <c r="AM3463" s="792"/>
      <c r="AP3463" s="792"/>
      <c r="AS3463" s="792"/>
      <c r="AV3463" s="792"/>
      <c r="AY3463" s="792"/>
      <c r="BN3463" s="792"/>
      <c r="BQ3463" s="792"/>
    </row>
    <row r="3464" spans="8:69" ht="12" customHeight="1">
      <c r="H3464" s="800"/>
      <c r="AJ3464" s="792"/>
      <c r="AM3464" s="792"/>
      <c r="AP3464" s="792"/>
      <c r="AS3464" s="792"/>
      <c r="AV3464" s="792"/>
      <c r="AY3464" s="792"/>
      <c r="BN3464" s="792"/>
      <c r="BQ3464" s="792"/>
    </row>
    <row r="3465" spans="8:69" ht="12" customHeight="1">
      <c r="H3465" s="800"/>
      <c r="AJ3465" s="792"/>
      <c r="AM3465" s="792"/>
      <c r="AP3465" s="792"/>
      <c r="AS3465" s="792"/>
      <c r="AV3465" s="792"/>
      <c r="AY3465" s="792"/>
      <c r="BN3465" s="792"/>
      <c r="BQ3465" s="792"/>
    </row>
    <row r="3466" spans="8:69" ht="12" customHeight="1">
      <c r="H3466" s="800"/>
      <c r="AJ3466" s="792"/>
      <c r="AM3466" s="792"/>
      <c r="AP3466" s="792"/>
      <c r="AS3466" s="792"/>
      <c r="AV3466" s="792"/>
      <c r="AY3466" s="792"/>
      <c r="BN3466" s="792"/>
      <c r="BQ3466" s="792"/>
    </row>
    <row r="3467" spans="8:69" ht="12" customHeight="1">
      <c r="H3467" s="800"/>
      <c r="AJ3467" s="792"/>
      <c r="AM3467" s="792"/>
      <c r="AP3467" s="792"/>
      <c r="AS3467" s="792"/>
      <c r="AV3467" s="792"/>
      <c r="AY3467" s="792"/>
      <c r="BN3467" s="792"/>
      <c r="BQ3467" s="792"/>
    </row>
    <row r="3468" spans="8:69" ht="12" customHeight="1">
      <c r="H3468" s="800"/>
      <c r="AJ3468" s="792"/>
      <c r="AM3468" s="792"/>
      <c r="AP3468" s="792"/>
      <c r="AS3468" s="792"/>
      <c r="AV3468" s="792"/>
      <c r="AY3468" s="792"/>
      <c r="BN3468" s="792"/>
      <c r="BQ3468" s="792"/>
    </row>
    <row r="3469" spans="8:69" ht="12" customHeight="1">
      <c r="H3469" s="800"/>
      <c r="AJ3469" s="792"/>
      <c r="AM3469" s="792"/>
      <c r="AP3469" s="792"/>
      <c r="AS3469" s="792"/>
      <c r="AV3469" s="792"/>
      <c r="AY3469" s="792"/>
      <c r="BN3469" s="792"/>
      <c r="BQ3469" s="792"/>
    </row>
    <row r="3470" spans="8:69" ht="12" customHeight="1">
      <c r="H3470" s="800"/>
      <c r="AJ3470" s="792"/>
      <c r="AM3470" s="792"/>
      <c r="AP3470" s="792"/>
      <c r="AS3470" s="792"/>
      <c r="AV3470" s="792"/>
      <c r="AY3470" s="792"/>
      <c r="BN3470" s="792"/>
      <c r="BQ3470" s="792"/>
    </row>
    <row r="3471" spans="8:69" ht="12" customHeight="1">
      <c r="H3471" s="800"/>
      <c r="AJ3471" s="792"/>
      <c r="AM3471" s="792"/>
      <c r="AP3471" s="792"/>
      <c r="AS3471" s="792"/>
      <c r="AV3471" s="792"/>
      <c r="AY3471" s="792"/>
      <c r="BN3471" s="792"/>
      <c r="BQ3471" s="792"/>
    </row>
    <row r="3472" spans="8:69" ht="12" customHeight="1">
      <c r="H3472" s="800"/>
      <c r="AJ3472" s="792"/>
      <c r="AM3472" s="792"/>
      <c r="AP3472" s="792"/>
      <c r="AS3472" s="792"/>
      <c r="AV3472" s="792"/>
      <c r="AY3472" s="792"/>
      <c r="BN3472" s="792"/>
      <c r="BQ3472" s="792"/>
    </row>
    <row r="3473" spans="8:69" ht="12" customHeight="1">
      <c r="H3473" s="800"/>
      <c r="AJ3473" s="792"/>
      <c r="AM3473" s="792"/>
      <c r="AP3473" s="792"/>
      <c r="AS3473" s="792"/>
      <c r="AV3473" s="792"/>
      <c r="AY3473" s="792"/>
      <c r="BN3473" s="792"/>
      <c r="BQ3473" s="792"/>
    </row>
    <row r="3474" spans="8:69" ht="12" customHeight="1">
      <c r="H3474" s="800"/>
      <c r="AJ3474" s="792"/>
      <c r="AM3474" s="792"/>
      <c r="AP3474" s="792"/>
      <c r="AS3474" s="792"/>
      <c r="AV3474" s="792"/>
      <c r="AY3474" s="792"/>
      <c r="BN3474" s="792"/>
      <c r="BQ3474" s="792"/>
    </row>
    <row r="3475" spans="8:69" ht="12" customHeight="1">
      <c r="H3475" s="800"/>
      <c r="AJ3475" s="792"/>
      <c r="AM3475" s="792"/>
      <c r="AP3475" s="792"/>
      <c r="AS3475" s="792"/>
      <c r="AV3475" s="792"/>
      <c r="AY3475" s="792"/>
      <c r="BN3475" s="792"/>
      <c r="BQ3475" s="792"/>
    </row>
    <row r="3476" spans="8:69" ht="12" customHeight="1">
      <c r="H3476" s="800"/>
      <c r="AJ3476" s="792"/>
      <c r="AM3476" s="792"/>
      <c r="AP3476" s="792"/>
      <c r="AS3476" s="792"/>
      <c r="AV3476" s="792"/>
      <c r="AY3476" s="792"/>
      <c r="BN3476" s="792"/>
      <c r="BQ3476" s="792"/>
    </row>
    <row r="3477" spans="8:69" ht="12" customHeight="1">
      <c r="H3477" s="800"/>
      <c r="AJ3477" s="792"/>
      <c r="AM3477" s="792"/>
      <c r="AP3477" s="792"/>
      <c r="AS3477" s="792"/>
      <c r="AV3477" s="792"/>
      <c r="AY3477" s="792"/>
      <c r="BN3477" s="792"/>
      <c r="BQ3477" s="792"/>
    </row>
    <row r="3478" spans="8:69" ht="12" customHeight="1">
      <c r="H3478" s="800"/>
      <c r="AJ3478" s="792"/>
      <c r="AM3478" s="792"/>
      <c r="AP3478" s="792"/>
      <c r="AS3478" s="792"/>
      <c r="AV3478" s="792"/>
      <c r="AY3478" s="792"/>
      <c r="BN3478" s="792"/>
      <c r="BQ3478" s="792"/>
    </row>
    <row r="3479" spans="8:69" ht="12" customHeight="1">
      <c r="H3479" s="800"/>
      <c r="AJ3479" s="792"/>
      <c r="AM3479" s="792"/>
      <c r="AP3479" s="792"/>
      <c r="AS3479" s="792"/>
      <c r="AV3479" s="792"/>
      <c r="AY3479" s="792"/>
      <c r="BN3479" s="792"/>
      <c r="BQ3479" s="792"/>
    </row>
    <row r="3480" spans="8:69" ht="12" customHeight="1">
      <c r="H3480" s="800"/>
      <c r="AJ3480" s="792"/>
      <c r="AM3480" s="792"/>
      <c r="AP3480" s="792"/>
      <c r="AS3480" s="792"/>
      <c r="AV3480" s="792"/>
      <c r="AY3480" s="792"/>
      <c r="BN3480" s="792"/>
      <c r="BQ3480" s="792"/>
    </row>
    <row r="3481" spans="8:69" ht="12" customHeight="1">
      <c r="H3481" s="800"/>
      <c r="AJ3481" s="792"/>
      <c r="AM3481" s="792"/>
      <c r="AP3481" s="792"/>
      <c r="AS3481" s="792"/>
      <c r="AV3481" s="792"/>
      <c r="AY3481" s="792"/>
      <c r="BN3481" s="792"/>
      <c r="BQ3481" s="792"/>
    </row>
    <row r="3482" spans="8:69" ht="12" customHeight="1">
      <c r="H3482" s="800"/>
      <c r="AJ3482" s="792"/>
      <c r="AM3482" s="792"/>
      <c r="AP3482" s="792"/>
      <c r="AS3482" s="792"/>
      <c r="AV3482" s="792"/>
      <c r="AY3482" s="792"/>
      <c r="BN3482" s="792"/>
      <c r="BQ3482" s="792"/>
    </row>
    <row r="3483" spans="8:69" ht="12" customHeight="1">
      <c r="H3483" s="800"/>
      <c r="AJ3483" s="792"/>
      <c r="AM3483" s="792"/>
      <c r="AP3483" s="792"/>
      <c r="AS3483" s="792"/>
      <c r="AV3483" s="792"/>
      <c r="AY3483" s="792"/>
      <c r="BN3483" s="792"/>
      <c r="BQ3483" s="792"/>
    </row>
    <row r="3484" spans="8:69" ht="12" customHeight="1">
      <c r="H3484" s="800"/>
      <c r="AJ3484" s="792"/>
      <c r="AM3484" s="792"/>
      <c r="AP3484" s="792"/>
      <c r="AS3484" s="792"/>
      <c r="AV3484" s="792"/>
      <c r="AY3484" s="792"/>
      <c r="BN3484" s="792"/>
      <c r="BQ3484" s="792"/>
    </row>
    <row r="3485" spans="8:69" ht="12" customHeight="1">
      <c r="H3485" s="800"/>
      <c r="AJ3485" s="792"/>
      <c r="AM3485" s="792"/>
      <c r="AP3485" s="792"/>
      <c r="AS3485" s="792"/>
      <c r="AV3485" s="792"/>
      <c r="AY3485" s="792"/>
      <c r="BN3485" s="792"/>
      <c r="BQ3485" s="792"/>
    </row>
    <row r="3486" spans="8:69" ht="12" customHeight="1">
      <c r="H3486" s="800"/>
      <c r="AJ3486" s="792"/>
      <c r="AM3486" s="792"/>
      <c r="AP3486" s="792"/>
      <c r="AS3486" s="792"/>
      <c r="AV3486" s="792"/>
      <c r="AY3486" s="792"/>
      <c r="BN3486" s="792"/>
      <c r="BQ3486" s="792"/>
    </row>
    <row r="3487" spans="8:69" ht="12" customHeight="1">
      <c r="H3487" s="800"/>
      <c r="AJ3487" s="792"/>
      <c r="AM3487" s="792"/>
      <c r="AP3487" s="792"/>
      <c r="AS3487" s="792"/>
      <c r="AV3487" s="792"/>
      <c r="AY3487" s="792"/>
      <c r="BN3487" s="792"/>
      <c r="BQ3487" s="792"/>
    </row>
    <row r="3488" spans="8:69" ht="12" customHeight="1">
      <c r="H3488" s="800"/>
      <c r="AJ3488" s="792"/>
      <c r="AM3488" s="792"/>
      <c r="AP3488" s="792"/>
      <c r="AS3488" s="792"/>
      <c r="AV3488" s="792"/>
      <c r="AY3488" s="792"/>
      <c r="BN3488" s="792"/>
      <c r="BQ3488" s="792"/>
    </row>
    <row r="3489" spans="8:69" ht="12" customHeight="1">
      <c r="H3489" s="800"/>
      <c r="AJ3489" s="792"/>
      <c r="AM3489" s="792"/>
      <c r="AP3489" s="792"/>
      <c r="AS3489" s="792"/>
      <c r="AV3489" s="792"/>
      <c r="AY3489" s="792"/>
      <c r="BN3489" s="792"/>
      <c r="BQ3489" s="792"/>
    </row>
    <row r="3490" spans="8:69" ht="12" customHeight="1">
      <c r="H3490" s="800"/>
      <c r="AJ3490" s="792"/>
      <c r="AM3490" s="792"/>
      <c r="AP3490" s="792"/>
      <c r="AS3490" s="792"/>
      <c r="AV3490" s="792"/>
      <c r="AY3490" s="792"/>
      <c r="BN3490" s="792"/>
      <c r="BQ3490" s="792"/>
    </row>
    <row r="3491" spans="8:69" ht="12" customHeight="1">
      <c r="H3491" s="800"/>
      <c r="AJ3491" s="792"/>
      <c r="AM3491" s="792"/>
      <c r="AP3491" s="792"/>
      <c r="AS3491" s="792"/>
      <c r="AV3491" s="792"/>
      <c r="AY3491" s="792"/>
      <c r="BN3491" s="792"/>
      <c r="BQ3491" s="792"/>
    </row>
    <row r="3492" spans="8:69" ht="12" customHeight="1">
      <c r="H3492" s="800"/>
      <c r="AJ3492" s="792"/>
      <c r="AM3492" s="792"/>
      <c r="AP3492" s="792"/>
      <c r="AS3492" s="792"/>
      <c r="AV3492" s="792"/>
      <c r="AY3492" s="792"/>
      <c r="BN3492" s="792"/>
      <c r="BQ3492" s="792"/>
    </row>
    <row r="3493" spans="8:69" ht="12" customHeight="1">
      <c r="H3493" s="800"/>
      <c r="AJ3493" s="792"/>
      <c r="AM3493" s="792"/>
      <c r="AP3493" s="792"/>
      <c r="AS3493" s="792"/>
      <c r="AV3493" s="792"/>
      <c r="AY3493" s="792"/>
      <c r="BN3493" s="792"/>
      <c r="BQ3493" s="792"/>
    </row>
    <row r="3494" spans="8:69" ht="12" customHeight="1">
      <c r="H3494" s="800"/>
      <c r="AJ3494" s="792"/>
      <c r="AM3494" s="792"/>
      <c r="AP3494" s="792"/>
      <c r="AS3494" s="792"/>
      <c r="AV3494" s="792"/>
      <c r="AY3494" s="792"/>
      <c r="BN3494" s="792"/>
      <c r="BQ3494" s="792"/>
    </row>
    <row r="3495" spans="8:69" ht="12" customHeight="1">
      <c r="H3495" s="800"/>
      <c r="AJ3495" s="792"/>
      <c r="AM3495" s="792"/>
      <c r="AP3495" s="792"/>
      <c r="AS3495" s="792"/>
      <c r="AV3495" s="792"/>
      <c r="AY3495" s="792"/>
      <c r="BN3495" s="792"/>
      <c r="BQ3495" s="792"/>
    </row>
    <row r="3496" spans="8:69" ht="12" customHeight="1">
      <c r="H3496" s="800"/>
      <c r="AJ3496" s="792"/>
      <c r="AM3496" s="792"/>
      <c r="AP3496" s="792"/>
      <c r="AS3496" s="792"/>
      <c r="AV3496" s="792"/>
      <c r="AY3496" s="792"/>
      <c r="BN3496" s="792"/>
      <c r="BQ3496" s="792"/>
    </row>
    <row r="3497" spans="8:69" ht="12" customHeight="1">
      <c r="H3497" s="800"/>
      <c r="AJ3497" s="792"/>
      <c r="AM3497" s="792"/>
      <c r="AP3497" s="792"/>
      <c r="AS3497" s="792"/>
      <c r="AV3497" s="792"/>
      <c r="AY3497" s="792"/>
      <c r="BN3497" s="792"/>
      <c r="BQ3497" s="792"/>
    </row>
    <row r="3498" spans="8:69" ht="12" customHeight="1">
      <c r="H3498" s="800"/>
      <c r="AJ3498" s="792"/>
      <c r="AM3498" s="792"/>
      <c r="AP3498" s="792"/>
      <c r="AS3498" s="792"/>
      <c r="AV3498" s="792"/>
      <c r="AY3498" s="792"/>
      <c r="BN3498" s="792"/>
      <c r="BQ3498" s="792"/>
    </row>
    <row r="3499" spans="8:69" ht="12" customHeight="1">
      <c r="H3499" s="800"/>
      <c r="AJ3499" s="792"/>
      <c r="AM3499" s="792"/>
      <c r="AP3499" s="792"/>
      <c r="AS3499" s="792"/>
      <c r="AV3499" s="792"/>
      <c r="AY3499" s="792"/>
      <c r="BN3499" s="792"/>
      <c r="BQ3499" s="792"/>
    </row>
    <row r="3500" spans="8:69" ht="12" customHeight="1">
      <c r="H3500" s="800"/>
      <c r="AJ3500" s="792"/>
      <c r="AM3500" s="792"/>
      <c r="AP3500" s="792"/>
      <c r="AS3500" s="792"/>
      <c r="AV3500" s="792"/>
      <c r="AY3500" s="792"/>
      <c r="BN3500" s="792"/>
      <c r="BQ3500" s="792"/>
    </row>
    <row r="3501" spans="8:69" ht="12" customHeight="1">
      <c r="H3501" s="800"/>
      <c r="AJ3501" s="792"/>
      <c r="AM3501" s="792"/>
      <c r="AP3501" s="792"/>
      <c r="AS3501" s="792"/>
      <c r="AV3501" s="792"/>
      <c r="AY3501" s="792"/>
      <c r="BN3501" s="792"/>
      <c r="BQ3501" s="792"/>
    </row>
    <row r="3502" spans="8:69" ht="12" customHeight="1">
      <c r="H3502" s="800"/>
      <c r="AJ3502" s="792"/>
      <c r="AM3502" s="792"/>
      <c r="AP3502" s="792"/>
      <c r="AS3502" s="792"/>
      <c r="AV3502" s="792"/>
      <c r="AY3502" s="792"/>
      <c r="BN3502" s="792"/>
      <c r="BQ3502" s="792"/>
    </row>
    <row r="3503" spans="8:69" ht="12" customHeight="1">
      <c r="H3503" s="800"/>
      <c r="AJ3503" s="792"/>
      <c r="AM3503" s="792"/>
      <c r="AP3503" s="792"/>
      <c r="AS3503" s="792"/>
      <c r="AV3503" s="792"/>
      <c r="AY3503" s="792"/>
      <c r="BN3503" s="792"/>
      <c r="BQ3503" s="792"/>
    </row>
    <row r="3504" spans="8:69" ht="12" customHeight="1">
      <c r="H3504" s="800"/>
      <c r="AJ3504" s="792"/>
      <c r="AM3504" s="792"/>
      <c r="AP3504" s="792"/>
      <c r="AS3504" s="792"/>
      <c r="AV3504" s="792"/>
      <c r="AY3504" s="792"/>
      <c r="BN3504" s="792"/>
      <c r="BQ3504" s="792"/>
    </row>
    <row r="3505" spans="8:69" ht="12" customHeight="1">
      <c r="H3505" s="800"/>
      <c r="AJ3505" s="792"/>
      <c r="AM3505" s="792"/>
      <c r="AP3505" s="792"/>
      <c r="AS3505" s="792"/>
      <c r="AV3505" s="792"/>
      <c r="AY3505" s="792"/>
      <c r="BN3505" s="792"/>
      <c r="BQ3505" s="792"/>
    </row>
    <row r="3506" spans="8:69" ht="12" customHeight="1">
      <c r="H3506" s="800"/>
      <c r="AJ3506" s="792"/>
      <c r="AM3506" s="792"/>
      <c r="AP3506" s="792"/>
      <c r="AS3506" s="792"/>
      <c r="AV3506" s="792"/>
      <c r="AY3506" s="792"/>
      <c r="BN3506" s="792"/>
      <c r="BQ3506" s="792"/>
    </row>
    <row r="3507" spans="8:69" ht="12" customHeight="1">
      <c r="H3507" s="800"/>
      <c r="AJ3507" s="792"/>
      <c r="AM3507" s="792"/>
      <c r="AP3507" s="792"/>
      <c r="AS3507" s="792"/>
      <c r="AV3507" s="792"/>
      <c r="AY3507" s="792"/>
      <c r="BN3507" s="792"/>
      <c r="BQ3507" s="792"/>
    </row>
    <row r="3508" spans="8:69" ht="12" customHeight="1">
      <c r="H3508" s="800"/>
      <c r="AJ3508" s="792"/>
      <c r="AM3508" s="792"/>
      <c r="AP3508" s="792"/>
      <c r="AS3508" s="792"/>
      <c r="AV3508" s="792"/>
      <c r="AY3508" s="792"/>
      <c r="BN3508" s="792"/>
      <c r="BQ3508" s="792"/>
    </row>
    <row r="3509" spans="8:69" ht="12" customHeight="1">
      <c r="H3509" s="800"/>
      <c r="AJ3509" s="792"/>
      <c r="AM3509" s="792"/>
      <c r="AP3509" s="792"/>
      <c r="AS3509" s="792"/>
      <c r="AV3509" s="792"/>
      <c r="AY3509" s="792"/>
      <c r="BN3509" s="792"/>
      <c r="BQ3509" s="792"/>
    </row>
    <row r="3510" spans="8:69" ht="12" customHeight="1">
      <c r="H3510" s="800"/>
      <c r="AJ3510" s="792"/>
      <c r="AM3510" s="792"/>
      <c r="AP3510" s="792"/>
      <c r="AS3510" s="792"/>
      <c r="AV3510" s="792"/>
      <c r="AY3510" s="792"/>
      <c r="BN3510" s="792"/>
      <c r="BQ3510" s="792"/>
    </row>
    <row r="3511" spans="8:69" ht="12" customHeight="1">
      <c r="H3511" s="800"/>
      <c r="AJ3511" s="792"/>
      <c r="AM3511" s="792"/>
      <c r="AP3511" s="792"/>
      <c r="AS3511" s="792"/>
      <c r="AV3511" s="792"/>
      <c r="AY3511" s="792"/>
      <c r="BN3511" s="792"/>
      <c r="BQ3511" s="792"/>
    </row>
    <row r="3512" spans="8:69" ht="12" customHeight="1">
      <c r="H3512" s="800"/>
      <c r="AJ3512" s="792"/>
      <c r="AM3512" s="792"/>
      <c r="AP3512" s="792"/>
      <c r="AS3512" s="792"/>
      <c r="AV3512" s="792"/>
      <c r="AY3512" s="792"/>
      <c r="BN3512" s="792"/>
      <c r="BQ3512" s="792"/>
    </row>
    <row r="3513" spans="8:69" ht="12" customHeight="1">
      <c r="H3513" s="800"/>
      <c r="AJ3513" s="792"/>
      <c r="AM3513" s="792"/>
      <c r="AP3513" s="792"/>
      <c r="AS3513" s="792"/>
      <c r="AV3513" s="792"/>
      <c r="AY3513" s="792"/>
      <c r="BN3513" s="792"/>
      <c r="BQ3513" s="792"/>
    </row>
    <row r="3514" spans="8:69" ht="12" customHeight="1">
      <c r="H3514" s="800"/>
      <c r="AJ3514" s="792"/>
      <c r="AM3514" s="792"/>
      <c r="AP3514" s="792"/>
      <c r="AS3514" s="792"/>
      <c r="AV3514" s="792"/>
      <c r="AY3514" s="792"/>
      <c r="BN3514" s="792"/>
      <c r="BQ3514" s="792"/>
    </row>
    <row r="3515" spans="8:69" ht="12" customHeight="1">
      <c r="H3515" s="800"/>
      <c r="AJ3515" s="792"/>
      <c r="AM3515" s="792"/>
      <c r="AP3515" s="792"/>
      <c r="AS3515" s="792"/>
      <c r="AV3515" s="792"/>
      <c r="AY3515" s="792"/>
      <c r="BN3515" s="792"/>
      <c r="BQ3515" s="792"/>
    </row>
    <row r="3516" spans="8:69" ht="12" customHeight="1">
      <c r="H3516" s="800"/>
      <c r="AJ3516" s="792"/>
      <c r="AM3516" s="792"/>
      <c r="AP3516" s="792"/>
      <c r="AS3516" s="792"/>
      <c r="AV3516" s="792"/>
      <c r="AY3516" s="792"/>
      <c r="BN3516" s="792"/>
      <c r="BQ3516" s="792"/>
    </row>
    <row r="3517" spans="8:69" ht="12" customHeight="1">
      <c r="H3517" s="800"/>
      <c r="AJ3517" s="792"/>
      <c r="AM3517" s="792"/>
      <c r="AP3517" s="792"/>
      <c r="AS3517" s="792"/>
      <c r="AV3517" s="792"/>
      <c r="AY3517" s="792"/>
      <c r="BN3517" s="792"/>
      <c r="BQ3517" s="792"/>
    </row>
    <row r="3518" spans="8:69" ht="12" customHeight="1">
      <c r="H3518" s="800"/>
      <c r="AJ3518" s="792"/>
      <c r="AM3518" s="792"/>
      <c r="AP3518" s="792"/>
      <c r="AS3518" s="792"/>
      <c r="AV3518" s="792"/>
      <c r="AY3518" s="792"/>
      <c r="BN3518" s="792"/>
      <c r="BQ3518" s="792"/>
    </row>
    <row r="3519" spans="8:69" ht="12" customHeight="1">
      <c r="H3519" s="800"/>
      <c r="AJ3519" s="792"/>
      <c r="AM3519" s="792"/>
      <c r="AP3519" s="792"/>
      <c r="AS3519" s="792"/>
      <c r="AV3519" s="792"/>
      <c r="AY3519" s="792"/>
      <c r="BN3519" s="792"/>
      <c r="BQ3519" s="792"/>
    </row>
    <row r="3520" spans="8:69" ht="12" customHeight="1">
      <c r="H3520" s="800"/>
      <c r="AJ3520" s="792"/>
      <c r="AM3520" s="792"/>
      <c r="AP3520" s="792"/>
      <c r="AS3520" s="792"/>
      <c r="AV3520" s="792"/>
      <c r="AY3520" s="792"/>
      <c r="BN3520" s="792"/>
      <c r="BQ3520" s="792"/>
    </row>
    <row r="3521" spans="8:69" ht="12" customHeight="1">
      <c r="H3521" s="800"/>
      <c r="AJ3521" s="792"/>
      <c r="AM3521" s="792"/>
      <c r="AP3521" s="792"/>
      <c r="AS3521" s="792"/>
      <c r="AV3521" s="792"/>
      <c r="AY3521" s="792"/>
      <c r="BN3521" s="792"/>
      <c r="BQ3521" s="792"/>
    </row>
    <row r="3522" spans="8:69" ht="12" customHeight="1">
      <c r="H3522" s="800"/>
      <c r="AJ3522" s="792"/>
      <c r="AM3522" s="792"/>
      <c r="AP3522" s="792"/>
      <c r="AS3522" s="792"/>
      <c r="AV3522" s="792"/>
      <c r="AY3522" s="792"/>
      <c r="BN3522" s="792"/>
      <c r="BQ3522" s="792"/>
    </row>
    <row r="3523" spans="8:69" ht="12" customHeight="1">
      <c r="H3523" s="800"/>
      <c r="AJ3523" s="792"/>
      <c r="AM3523" s="792"/>
      <c r="AP3523" s="792"/>
      <c r="AS3523" s="792"/>
      <c r="AV3523" s="792"/>
      <c r="AY3523" s="792"/>
      <c r="BN3523" s="792"/>
      <c r="BQ3523" s="792"/>
    </row>
    <row r="3524" spans="8:69" ht="12" customHeight="1">
      <c r="H3524" s="800"/>
      <c r="AJ3524" s="792"/>
      <c r="AM3524" s="792"/>
      <c r="AP3524" s="792"/>
      <c r="AS3524" s="792"/>
      <c r="AV3524" s="792"/>
      <c r="AY3524" s="792"/>
      <c r="BN3524" s="792"/>
      <c r="BQ3524" s="792"/>
    </row>
    <row r="3525" spans="8:69" ht="12" customHeight="1">
      <c r="H3525" s="800"/>
      <c r="AJ3525" s="792"/>
      <c r="AM3525" s="792"/>
      <c r="AP3525" s="792"/>
      <c r="AS3525" s="792"/>
      <c r="AV3525" s="792"/>
      <c r="AY3525" s="792"/>
      <c r="BN3525" s="792"/>
      <c r="BQ3525" s="792"/>
    </row>
    <row r="3526" spans="8:69" ht="12" customHeight="1">
      <c r="H3526" s="800"/>
      <c r="AJ3526" s="792"/>
      <c r="AM3526" s="792"/>
      <c r="AP3526" s="792"/>
      <c r="AS3526" s="792"/>
      <c r="AV3526" s="792"/>
      <c r="AY3526" s="792"/>
      <c r="BN3526" s="792"/>
      <c r="BQ3526" s="792"/>
    </row>
    <row r="3527" spans="8:69" ht="12" customHeight="1">
      <c r="H3527" s="800"/>
      <c r="AJ3527" s="792"/>
      <c r="AM3527" s="792"/>
      <c r="AP3527" s="792"/>
      <c r="AS3527" s="792"/>
      <c r="AV3527" s="792"/>
      <c r="AY3527" s="792"/>
      <c r="BN3527" s="792"/>
      <c r="BQ3527" s="792"/>
    </row>
    <row r="3528" spans="8:69" ht="12" customHeight="1">
      <c r="H3528" s="800"/>
      <c r="AJ3528" s="792"/>
      <c r="AM3528" s="792"/>
      <c r="AP3528" s="792"/>
      <c r="AS3528" s="792"/>
      <c r="AV3528" s="792"/>
      <c r="AY3528" s="792"/>
      <c r="BN3528" s="792"/>
      <c r="BQ3528" s="792"/>
    </row>
    <row r="3529" spans="8:69" ht="12" customHeight="1">
      <c r="H3529" s="800"/>
      <c r="AJ3529" s="792"/>
      <c r="AM3529" s="792"/>
      <c r="AP3529" s="792"/>
      <c r="AS3529" s="792"/>
      <c r="AV3529" s="792"/>
      <c r="AY3529" s="792"/>
      <c r="BN3529" s="792"/>
      <c r="BQ3529" s="792"/>
    </row>
    <row r="3530" spans="8:69" ht="12" customHeight="1">
      <c r="H3530" s="800"/>
      <c r="AJ3530" s="792"/>
      <c r="AM3530" s="792"/>
      <c r="AP3530" s="792"/>
      <c r="AS3530" s="792"/>
      <c r="AV3530" s="792"/>
      <c r="AY3530" s="792"/>
      <c r="BN3530" s="792"/>
      <c r="BQ3530" s="792"/>
    </row>
    <row r="3531" spans="8:69" ht="12" customHeight="1">
      <c r="H3531" s="800"/>
      <c r="AJ3531" s="792"/>
      <c r="AM3531" s="792"/>
      <c r="AP3531" s="792"/>
      <c r="AS3531" s="792"/>
      <c r="AV3531" s="792"/>
      <c r="AY3531" s="792"/>
      <c r="BN3531" s="792"/>
      <c r="BQ3531" s="792"/>
    </row>
    <row r="3532" spans="8:69" ht="12" customHeight="1">
      <c r="H3532" s="800"/>
      <c r="AJ3532" s="792"/>
      <c r="AM3532" s="792"/>
      <c r="AP3532" s="792"/>
      <c r="AS3532" s="792"/>
      <c r="AV3532" s="792"/>
      <c r="AY3532" s="792"/>
      <c r="BN3532" s="792"/>
      <c r="BQ3532" s="792"/>
    </row>
    <row r="3533" spans="8:69" ht="12" customHeight="1">
      <c r="H3533" s="800"/>
      <c r="AJ3533" s="792"/>
      <c r="AM3533" s="792"/>
      <c r="AP3533" s="792"/>
      <c r="AS3533" s="792"/>
      <c r="AV3533" s="792"/>
      <c r="AY3533" s="792"/>
      <c r="BN3533" s="792"/>
      <c r="BQ3533" s="792"/>
    </row>
    <row r="3534" spans="8:69" ht="12" customHeight="1">
      <c r="H3534" s="800"/>
      <c r="AJ3534" s="792"/>
      <c r="AM3534" s="792"/>
      <c r="AP3534" s="792"/>
      <c r="AS3534" s="792"/>
      <c r="AV3534" s="792"/>
      <c r="AY3534" s="792"/>
      <c r="BN3534" s="792"/>
      <c r="BQ3534" s="792"/>
    </row>
    <row r="3535" spans="8:69" ht="12" customHeight="1">
      <c r="H3535" s="800"/>
      <c r="AJ3535" s="792"/>
      <c r="AM3535" s="792"/>
      <c r="AP3535" s="792"/>
      <c r="AS3535" s="792"/>
      <c r="AV3535" s="792"/>
      <c r="AY3535" s="792"/>
      <c r="BN3535" s="792"/>
      <c r="BQ3535" s="792"/>
    </row>
    <row r="3536" spans="8:69" ht="12" customHeight="1">
      <c r="H3536" s="800"/>
      <c r="AJ3536" s="792"/>
      <c r="AM3536" s="792"/>
      <c r="AP3536" s="792"/>
      <c r="AS3536" s="792"/>
      <c r="AV3536" s="792"/>
      <c r="AY3536" s="792"/>
      <c r="BN3536" s="792"/>
      <c r="BQ3536" s="792"/>
    </row>
    <row r="3537" spans="8:69" ht="12" customHeight="1">
      <c r="H3537" s="800"/>
      <c r="AJ3537" s="792"/>
      <c r="AM3537" s="792"/>
      <c r="AP3537" s="792"/>
      <c r="AS3537" s="792"/>
      <c r="AV3537" s="792"/>
      <c r="AY3537" s="792"/>
      <c r="BN3537" s="792"/>
      <c r="BQ3537" s="792"/>
    </row>
    <row r="3538" spans="8:69" ht="12" customHeight="1">
      <c r="H3538" s="800"/>
      <c r="AJ3538" s="792"/>
      <c r="AM3538" s="792"/>
      <c r="AP3538" s="792"/>
      <c r="AS3538" s="792"/>
      <c r="AV3538" s="792"/>
      <c r="AY3538" s="792"/>
      <c r="BN3538" s="792"/>
      <c r="BQ3538" s="792"/>
    </row>
    <row r="3539" spans="8:69" ht="12" customHeight="1">
      <c r="H3539" s="800"/>
      <c r="AJ3539" s="792"/>
      <c r="AM3539" s="792"/>
      <c r="AP3539" s="792"/>
      <c r="AS3539" s="792"/>
      <c r="AV3539" s="792"/>
      <c r="AY3539" s="792"/>
      <c r="BN3539" s="792"/>
      <c r="BQ3539" s="792"/>
    </row>
    <row r="3540" spans="8:69" ht="12" customHeight="1">
      <c r="H3540" s="800"/>
      <c r="AJ3540" s="792"/>
      <c r="AM3540" s="792"/>
      <c r="AP3540" s="792"/>
      <c r="AS3540" s="792"/>
      <c r="AV3540" s="792"/>
      <c r="AY3540" s="792"/>
      <c r="BN3540" s="792"/>
      <c r="BQ3540" s="792"/>
    </row>
    <row r="3541" spans="8:69" ht="12" customHeight="1">
      <c r="H3541" s="800"/>
      <c r="AJ3541" s="792"/>
      <c r="AM3541" s="792"/>
      <c r="AP3541" s="792"/>
      <c r="AS3541" s="792"/>
      <c r="AV3541" s="792"/>
      <c r="AY3541" s="792"/>
      <c r="BN3541" s="792"/>
      <c r="BQ3541" s="792"/>
    </row>
    <row r="3542" spans="8:69" ht="12" customHeight="1">
      <c r="H3542" s="800"/>
      <c r="AJ3542" s="792"/>
      <c r="AM3542" s="792"/>
      <c r="AP3542" s="792"/>
      <c r="AS3542" s="792"/>
      <c r="AV3542" s="792"/>
      <c r="AY3542" s="792"/>
      <c r="BN3542" s="792"/>
      <c r="BQ3542" s="792"/>
    </row>
    <row r="3543" spans="8:69" ht="12" customHeight="1">
      <c r="H3543" s="800"/>
      <c r="AJ3543" s="792"/>
      <c r="AM3543" s="792"/>
      <c r="AP3543" s="792"/>
      <c r="AS3543" s="792"/>
      <c r="AV3543" s="792"/>
      <c r="AY3543" s="792"/>
      <c r="BN3543" s="792"/>
      <c r="BQ3543" s="792"/>
    </row>
    <row r="3544" spans="8:69" ht="12" customHeight="1">
      <c r="H3544" s="800"/>
      <c r="AJ3544" s="792"/>
      <c r="AM3544" s="792"/>
      <c r="AP3544" s="792"/>
      <c r="AS3544" s="792"/>
      <c r="AV3544" s="792"/>
      <c r="AY3544" s="792"/>
      <c r="BN3544" s="792"/>
      <c r="BQ3544" s="792"/>
    </row>
    <row r="3545" spans="8:69" ht="12" customHeight="1">
      <c r="H3545" s="800"/>
      <c r="AJ3545" s="792"/>
      <c r="AM3545" s="792"/>
      <c r="AP3545" s="792"/>
      <c r="AS3545" s="792"/>
      <c r="AV3545" s="792"/>
      <c r="AY3545" s="792"/>
      <c r="BN3545" s="792"/>
      <c r="BQ3545" s="792"/>
    </row>
    <row r="3546" spans="8:69" ht="12" customHeight="1">
      <c r="H3546" s="800"/>
      <c r="AJ3546" s="792"/>
      <c r="AM3546" s="792"/>
      <c r="AP3546" s="792"/>
      <c r="AS3546" s="792"/>
      <c r="AV3546" s="792"/>
      <c r="AY3546" s="792"/>
      <c r="BN3546" s="792"/>
      <c r="BQ3546" s="792"/>
    </row>
    <row r="3547" spans="8:69" ht="12" customHeight="1">
      <c r="H3547" s="800"/>
      <c r="AJ3547" s="792"/>
      <c r="AM3547" s="792"/>
      <c r="AP3547" s="792"/>
      <c r="AS3547" s="792"/>
      <c r="AV3547" s="792"/>
      <c r="AY3547" s="792"/>
      <c r="BN3547" s="792"/>
      <c r="BQ3547" s="792"/>
    </row>
    <row r="3548" spans="8:69" ht="12" customHeight="1">
      <c r="H3548" s="800"/>
      <c r="AJ3548" s="792"/>
      <c r="AM3548" s="792"/>
      <c r="AP3548" s="792"/>
      <c r="AS3548" s="792"/>
      <c r="AV3548" s="792"/>
      <c r="AY3548" s="792"/>
      <c r="BN3548" s="792"/>
      <c r="BQ3548" s="792"/>
    </row>
    <row r="3549" spans="8:69" ht="12" customHeight="1">
      <c r="H3549" s="800"/>
      <c r="AJ3549" s="792"/>
      <c r="AM3549" s="792"/>
      <c r="AP3549" s="792"/>
      <c r="AS3549" s="792"/>
      <c r="AV3549" s="792"/>
      <c r="AY3549" s="792"/>
      <c r="BN3549" s="792"/>
      <c r="BQ3549" s="792"/>
    </row>
    <row r="3550" spans="8:69" ht="12" customHeight="1">
      <c r="H3550" s="800"/>
      <c r="AJ3550" s="792"/>
      <c r="AM3550" s="792"/>
      <c r="AP3550" s="792"/>
      <c r="AS3550" s="792"/>
      <c r="AV3550" s="792"/>
      <c r="AY3550" s="792"/>
      <c r="BN3550" s="792"/>
      <c r="BQ3550" s="792"/>
    </row>
    <row r="3551" spans="8:69" ht="12" customHeight="1">
      <c r="H3551" s="800"/>
      <c r="AJ3551" s="792"/>
      <c r="AM3551" s="792"/>
      <c r="AP3551" s="792"/>
      <c r="AS3551" s="792"/>
      <c r="AV3551" s="792"/>
      <c r="AY3551" s="792"/>
      <c r="BN3551" s="792"/>
      <c r="BQ3551" s="792"/>
    </row>
    <row r="3552" spans="8:69" ht="12" customHeight="1">
      <c r="H3552" s="800"/>
      <c r="AJ3552" s="792"/>
      <c r="AM3552" s="792"/>
      <c r="AP3552" s="792"/>
      <c r="AS3552" s="792"/>
      <c r="AV3552" s="792"/>
      <c r="AY3552" s="792"/>
      <c r="BN3552" s="792"/>
      <c r="BQ3552" s="792"/>
    </row>
    <row r="3553" spans="8:69" ht="12" customHeight="1">
      <c r="H3553" s="800"/>
      <c r="AJ3553" s="792"/>
      <c r="AM3553" s="792"/>
      <c r="AP3553" s="792"/>
      <c r="AS3553" s="792"/>
      <c r="AV3553" s="792"/>
      <c r="AY3553" s="792"/>
      <c r="BN3553" s="792"/>
      <c r="BQ3553" s="792"/>
    </row>
    <row r="3554" spans="8:69" ht="12" customHeight="1">
      <c r="H3554" s="800"/>
      <c r="AJ3554" s="792"/>
      <c r="AM3554" s="792"/>
      <c r="AP3554" s="792"/>
      <c r="AS3554" s="792"/>
      <c r="AV3554" s="792"/>
      <c r="AY3554" s="792"/>
      <c r="BN3554" s="792"/>
      <c r="BQ3554" s="792"/>
    </row>
    <row r="3555" spans="8:69" ht="12" customHeight="1">
      <c r="H3555" s="800"/>
      <c r="AJ3555" s="792"/>
      <c r="AM3555" s="792"/>
      <c r="AP3555" s="792"/>
      <c r="AS3555" s="792"/>
      <c r="AV3555" s="792"/>
      <c r="AY3555" s="792"/>
      <c r="BN3555" s="792"/>
      <c r="BQ3555" s="792"/>
    </row>
    <row r="3556" spans="8:69" ht="12" customHeight="1">
      <c r="H3556" s="800"/>
      <c r="AJ3556" s="792"/>
      <c r="AM3556" s="792"/>
      <c r="AP3556" s="792"/>
      <c r="AS3556" s="792"/>
      <c r="AV3556" s="792"/>
      <c r="AY3556" s="792"/>
      <c r="BN3556" s="792"/>
      <c r="BQ3556" s="792"/>
    </row>
    <row r="3557" spans="8:69" ht="12" customHeight="1">
      <c r="H3557" s="800"/>
      <c r="AJ3557" s="792"/>
      <c r="AM3557" s="792"/>
      <c r="AP3557" s="792"/>
      <c r="AS3557" s="792"/>
      <c r="AV3557" s="792"/>
      <c r="AY3557" s="792"/>
      <c r="BN3557" s="792"/>
      <c r="BQ3557" s="792"/>
    </row>
    <row r="3558" spans="8:69" ht="12" customHeight="1">
      <c r="H3558" s="800"/>
      <c r="AJ3558" s="792"/>
      <c r="AM3558" s="792"/>
      <c r="AP3558" s="792"/>
      <c r="AS3558" s="792"/>
      <c r="AV3558" s="792"/>
      <c r="AY3558" s="792"/>
      <c r="BN3558" s="792"/>
      <c r="BQ3558" s="792"/>
    </row>
    <row r="3559" spans="8:69" ht="12" customHeight="1">
      <c r="H3559" s="800"/>
      <c r="AJ3559" s="792"/>
      <c r="AM3559" s="792"/>
      <c r="AP3559" s="792"/>
      <c r="AS3559" s="792"/>
      <c r="AV3559" s="792"/>
      <c r="AY3559" s="792"/>
      <c r="BN3559" s="792"/>
      <c r="BQ3559" s="792"/>
    </row>
    <row r="3560" spans="8:69" ht="12" customHeight="1">
      <c r="H3560" s="800"/>
      <c r="AJ3560" s="792"/>
      <c r="AM3560" s="792"/>
      <c r="AP3560" s="792"/>
      <c r="AS3560" s="792"/>
      <c r="AV3560" s="792"/>
      <c r="AY3560" s="792"/>
      <c r="BN3560" s="792"/>
      <c r="BQ3560" s="792"/>
    </row>
    <row r="3561" spans="8:69" ht="12" customHeight="1">
      <c r="H3561" s="800"/>
      <c r="AJ3561" s="792"/>
      <c r="AM3561" s="792"/>
      <c r="AP3561" s="792"/>
      <c r="AS3561" s="792"/>
      <c r="AV3561" s="792"/>
      <c r="AY3561" s="792"/>
      <c r="BN3561" s="792"/>
      <c r="BQ3561" s="792"/>
    </row>
    <row r="3562" spans="8:69" ht="12" customHeight="1">
      <c r="H3562" s="800"/>
      <c r="AJ3562" s="792"/>
      <c r="AM3562" s="792"/>
      <c r="AP3562" s="792"/>
      <c r="AS3562" s="792"/>
      <c r="AV3562" s="792"/>
      <c r="AY3562" s="792"/>
      <c r="BN3562" s="792"/>
      <c r="BQ3562" s="792"/>
    </row>
    <row r="3563" spans="8:69" ht="12" customHeight="1">
      <c r="H3563" s="800"/>
      <c r="AJ3563" s="792"/>
      <c r="AM3563" s="792"/>
      <c r="AP3563" s="792"/>
      <c r="AS3563" s="792"/>
      <c r="AV3563" s="792"/>
      <c r="AY3563" s="792"/>
      <c r="BN3563" s="792"/>
      <c r="BQ3563" s="792"/>
    </row>
    <row r="3564" spans="8:69" ht="12" customHeight="1">
      <c r="H3564" s="800"/>
      <c r="AJ3564" s="792"/>
      <c r="AM3564" s="792"/>
      <c r="AP3564" s="792"/>
      <c r="AS3564" s="792"/>
      <c r="AV3564" s="792"/>
      <c r="AY3564" s="792"/>
      <c r="BN3564" s="792"/>
      <c r="BQ3564" s="792"/>
    </row>
    <row r="3565" spans="8:69" ht="12" customHeight="1">
      <c r="H3565" s="800"/>
      <c r="AJ3565" s="792"/>
      <c r="AM3565" s="792"/>
      <c r="AP3565" s="792"/>
      <c r="AS3565" s="792"/>
      <c r="AV3565" s="792"/>
      <c r="AY3565" s="792"/>
      <c r="BN3565" s="792"/>
      <c r="BQ3565" s="792"/>
    </row>
    <row r="3566" spans="8:69" ht="12" customHeight="1">
      <c r="H3566" s="800"/>
      <c r="AJ3566" s="792"/>
      <c r="AM3566" s="792"/>
      <c r="AP3566" s="792"/>
      <c r="AS3566" s="792"/>
      <c r="AV3566" s="792"/>
      <c r="AY3566" s="792"/>
      <c r="BN3566" s="792"/>
      <c r="BQ3566" s="792"/>
    </row>
    <row r="3567" spans="8:69" ht="12" customHeight="1">
      <c r="H3567" s="800"/>
      <c r="AJ3567" s="792"/>
      <c r="AM3567" s="792"/>
      <c r="AP3567" s="792"/>
      <c r="AS3567" s="792"/>
      <c r="AV3567" s="792"/>
      <c r="AY3567" s="792"/>
      <c r="BN3567" s="792"/>
      <c r="BQ3567" s="792"/>
    </row>
    <row r="3568" spans="8:69" ht="12" customHeight="1">
      <c r="H3568" s="800"/>
      <c r="AJ3568" s="792"/>
      <c r="AM3568" s="792"/>
      <c r="AP3568" s="792"/>
      <c r="AS3568" s="792"/>
      <c r="AV3568" s="792"/>
      <c r="AY3568" s="792"/>
      <c r="BN3568" s="792"/>
      <c r="BQ3568" s="792"/>
    </row>
    <row r="3569" spans="8:69" ht="12" customHeight="1">
      <c r="H3569" s="800"/>
      <c r="AJ3569" s="792"/>
      <c r="AM3569" s="792"/>
      <c r="AP3569" s="792"/>
      <c r="AS3569" s="792"/>
      <c r="AV3569" s="792"/>
      <c r="AY3569" s="792"/>
      <c r="BN3569" s="792"/>
      <c r="BQ3569" s="792"/>
    </row>
    <row r="3570" spans="8:69" ht="12" customHeight="1">
      <c r="H3570" s="800"/>
      <c r="AJ3570" s="792"/>
      <c r="AM3570" s="792"/>
      <c r="AP3570" s="792"/>
      <c r="AS3570" s="792"/>
      <c r="AV3570" s="792"/>
      <c r="AY3570" s="792"/>
      <c r="BN3570" s="792"/>
      <c r="BQ3570" s="792"/>
    </row>
    <row r="3571" spans="8:69" ht="12" customHeight="1">
      <c r="H3571" s="800"/>
      <c r="AJ3571" s="792"/>
      <c r="AM3571" s="792"/>
      <c r="AP3571" s="792"/>
      <c r="AS3571" s="792"/>
      <c r="AV3571" s="792"/>
      <c r="AY3571" s="792"/>
      <c r="BN3571" s="792"/>
      <c r="BQ3571" s="792"/>
    </row>
    <row r="3572" spans="8:69" ht="12" customHeight="1">
      <c r="H3572" s="800"/>
      <c r="AJ3572" s="792"/>
      <c r="AM3572" s="792"/>
      <c r="AP3572" s="792"/>
      <c r="AS3572" s="792"/>
      <c r="AV3572" s="792"/>
      <c r="AY3572" s="792"/>
      <c r="BN3572" s="792"/>
      <c r="BQ3572" s="792"/>
    </row>
    <row r="3573" spans="8:69" ht="12" customHeight="1">
      <c r="H3573" s="800"/>
      <c r="AJ3573" s="792"/>
      <c r="AM3573" s="792"/>
      <c r="AP3573" s="792"/>
      <c r="AS3573" s="792"/>
      <c r="AV3573" s="792"/>
      <c r="AY3573" s="792"/>
      <c r="BN3573" s="792"/>
      <c r="BQ3573" s="792"/>
    </row>
    <row r="3574" spans="8:69" ht="12" customHeight="1">
      <c r="H3574" s="800"/>
      <c r="AJ3574" s="792"/>
      <c r="AM3574" s="792"/>
      <c r="AP3574" s="792"/>
      <c r="AS3574" s="792"/>
      <c r="AV3574" s="792"/>
      <c r="AY3574" s="792"/>
      <c r="BN3574" s="792"/>
      <c r="BQ3574" s="792"/>
    </row>
    <row r="3575" spans="8:69" ht="12" customHeight="1">
      <c r="H3575" s="800"/>
      <c r="AJ3575" s="792"/>
      <c r="AM3575" s="792"/>
      <c r="AP3575" s="792"/>
      <c r="AS3575" s="792"/>
      <c r="AV3575" s="792"/>
      <c r="AY3575" s="792"/>
      <c r="BN3575" s="792"/>
      <c r="BQ3575" s="792"/>
    </row>
    <row r="3576" spans="8:69" ht="12" customHeight="1">
      <c r="H3576" s="800"/>
      <c r="AJ3576" s="792"/>
      <c r="AM3576" s="792"/>
      <c r="AP3576" s="792"/>
      <c r="AS3576" s="792"/>
      <c r="AV3576" s="792"/>
      <c r="AY3576" s="792"/>
      <c r="BN3576" s="792"/>
      <c r="BQ3576" s="792"/>
    </row>
    <row r="3577" spans="8:69" ht="12" customHeight="1">
      <c r="H3577" s="800"/>
      <c r="AJ3577" s="792"/>
      <c r="AM3577" s="792"/>
      <c r="AP3577" s="792"/>
      <c r="AS3577" s="792"/>
      <c r="AV3577" s="792"/>
      <c r="AY3577" s="792"/>
      <c r="BN3577" s="792"/>
      <c r="BQ3577" s="792"/>
    </row>
    <row r="3578" spans="8:69" ht="12" customHeight="1">
      <c r="H3578" s="800"/>
      <c r="AJ3578" s="792"/>
      <c r="AM3578" s="792"/>
      <c r="AP3578" s="792"/>
      <c r="AS3578" s="792"/>
      <c r="AV3578" s="792"/>
      <c r="AY3578" s="792"/>
      <c r="BN3578" s="792"/>
      <c r="BQ3578" s="792"/>
    </row>
    <row r="3579" spans="8:69" ht="12" customHeight="1">
      <c r="H3579" s="800"/>
      <c r="AJ3579" s="792"/>
      <c r="AM3579" s="792"/>
      <c r="AP3579" s="792"/>
      <c r="AS3579" s="792"/>
      <c r="AV3579" s="792"/>
      <c r="AY3579" s="792"/>
      <c r="BN3579" s="792"/>
      <c r="BQ3579" s="792"/>
    </row>
    <row r="3580" spans="8:69" ht="12" customHeight="1">
      <c r="H3580" s="800"/>
      <c r="AJ3580" s="792"/>
      <c r="AM3580" s="792"/>
      <c r="AP3580" s="792"/>
      <c r="AS3580" s="792"/>
      <c r="AV3580" s="792"/>
      <c r="AY3580" s="792"/>
      <c r="BN3580" s="792"/>
      <c r="BQ3580" s="792"/>
    </row>
    <row r="3581" spans="8:69" ht="12" customHeight="1">
      <c r="H3581" s="800"/>
      <c r="AJ3581" s="792"/>
      <c r="AM3581" s="792"/>
      <c r="AP3581" s="792"/>
      <c r="AS3581" s="792"/>
      <c r="AV3581" s="792"/>
      <c r="AY3581" s="792"/>
      <c r="BN3581" s="792"/>
      <c r="BQ3581" s="792"/>
    </row>
    <row r="3582" spans="8:69" ht="12" customHeight="1">
      <c r="H3582" s="800"/>
      <c r="AJ3582" s="792"/>
      <c r="AM3582" s="792"/>
      <c r="AP3582" s="792"/>
      <c r="AS3582" s="792"/>
      <c r="AV3582" s="792"/>
      <c r="AY3582" s="792"/>
      <c r="BN3582" s="792"/>
      <c r="BQ3582" s="792"/>
    </row>
    <row r="3583" spans="8:69" ht="12" customHeight="1">
      <c r="H3583" s="800"/>
      <c r="AJ3583" s="792"/>
      <c r="AM3583" s="792"/>
      <c r="AP3583" s="792"/>
      <c r="AS3583" s="792"/>
      <c r="AV3583" s="792"/>
      <c r="AY3583" s="792"/>
      <c r="BN3583" s="792"/>
      <c r="BQ3583" s="792"/>
    </row>
    <row r="3584" spans="8:69" ht="12" customHeight="1">
      <c r="H3584" s="800"/>
      <c r="AJ3584" s="792"/>
      <c r="AM3584" s="792"/>
      <c r="AP3584" s="792"/>
      <c r="AS3584" s="792"/>
      <c r="AV3584" s="792"/>
      <c r="AY3584" s="792"/>
      <c r="BN3584" s="792"/>
      <c r="BQ3584" s="792"/>
    </row>
    <row r="3585" spans="8:69" ht="12" customHeight="1">
      <c r="H3585" s="800"/>
      <c r="AJ3585" s="792"/>
      <c r="AM3585" s="792"/>
      <c r="AP3585" s="792"/>
      <c r="AS3585" s="792"/>
      <c r="AV3585" s="792"/>
      <c r="AY3585" s="792"/>
      <c r="BN3585" s="792"/>
      <c r="BQ3585" s="792"/>
    </row>
    <row r="3586" spans="8:69" ht="12" customHeight="1">
      <c r="H3586" s="800"/>
      <c r="AJ3586" s="792"/>
      <c r="AM3586" s="792"/>
      <c r="AP3586" s="792"/>
      <c r="AS3586" s="792"/>
      <c r="AV3586" s="792"/>
      <c r="AY3586" s="792"/>
      <c r="BN3586" s="792"/>
      <c r="BQ3586" s="792"/>
    </row>
    <row r="3587" spans="8:69" ht="12" customHeight="1">
      <c r="H3587" s="800"/>
      <c r="AJ3587" s="792"/>
      <c r="AM3587" s="792"/>
      <c r="AP3587" s="792"/>
      <c r="AS3587" s="792"/>
      <c r="AV3587" s="792"/>
      <c r="AY3587" s="792"/>
      <c r="BN3587" s="792"/>
      <c r="BQ3587" s="792"/>
    </row>
    <row r="3588" spans="8:69" ht="12" customHeight="1">
      <c r="H3588" s="800"/>
      <c r="AJ3588" s="792"/>
      <c r="AM3588" s="792"/>
      <c r="AP3588" s="792"/>
      <c r="AS3588" s="792"/>
      <c r="AV3588" s="792"/>
      <c r="AY3588" s="792"/>
      <c r="BN3588" s="792"/>
      <c r="BQ3588" s="792"/>
    </row>
    <row r="3589" spans="8:69" ht="12" customHeight="1">
      <c r="H3589" s="800"/>
      <c r="AJ3589" s="792"/>
      <c r="AM3589" s="792"/>
      <c r="AP3589" s="792"/>
      <c r="AS3589" s="792"/>
      <c r="AV3589" s="792"/>
      <c r="AY3589" s="792"/>
      <c r="BN3589" s="792"/>
      <c r="BQ3589" s="792"/>
    </row>
    <row r="3590" spans="8:69" ht="12" customHeight="1">
      <c r="H3590" s="800"/>
      <c r="AJ3590" s="792"/>
      <c r="AM3590" s="792"/>
      <c r="AP3590" s="792"/>
      <c r="AS3590" s="792"/>
      <c r="AV3590" s="792"/>
      <c r="AY3590" s="792"/>
      <c r="BN3590" s="792"/>
      <c r="BQ3590" s="792"/>
    </row>
    <row r="3591" spans="8:69" ht="12" customHeight="1">
      <c r="H3591" s="800"/>
      <c r="AJ3591" s="792"/>
      <c r="AM3591" s="792"/>
      <c r="AP3591" s="792"/>
      <c r="AS3591" s="792"/>
      <c r="AV3591" s="792"/>
      <c r="AY3591" s="792"/>
      <c r="BN3591" s="792"/>
      <c r="BQ3591" s="792"/>
    </row>
    <row r="3592" spans="8:69" ht="12" customHeight="1">
      <c r="H3592" s="800"/>
      <c r="AJ3592" s="792"/>
      <c r="AM3592" s="792"/>
      <c r="AP3592" s="792"/>
      <c r="AS3592" s="792"/>
      <c r="AV3592" s="792"/>
      <c r="AY3592" s="792"/>
      <c r="BN3592" s="792"/>
      <c r="BQ3592" s="792"/>
    </row>
    <row r="3593" spans="8:69" ht="12" customHeight="1">
      <c r="H3593" s="800"/>
      <c r="AJ3593" s="792"/>
      <c r="AM3593" s="792"/>
      <c r="AP3593" s="792"/>
      <c r="AS3593" s="792"/>
      <c r="AV3593" s="792"/>
      <c r="AY3593" s="792"/>
      <c r="BN3593" s="792"/>
      <c r="BQ3593" s="792"/>
    </row>
    <row r="3594" spans="8:69" ht="12" customHeight="1">
      <c r="H3594" s="800"/>
      <c r="AJ3594" s="792"/>
      <c r="AM3594" s="792"/>
      <c r="AP3594" s="792"/>
      <c r="AS3594" s="792"/>
      <c r="AV3594" s="792"/>
      <c r="AY3594" s="792"/>
      <c r="BN3594" s="792"/>
      <c r="BQ3594" s="792"/>
    </row>
    <row r="3595" spans="8:69" ht="12" customHeight="1">
      <c r="H3595" s="800"/>
      <c r="AJ3595" s="792"/>
      <c r="AM3595" s="792"/>
      <c r="AP3595" s="792"/>
      <c r="AS3595" s="792"/>
      <c r="AV3595" s="792"/>
      <c r="AY3595" s="792"/>
      <c r="BN3595" s="792"/>
      <c r="BQ3595" s="792"/>
    </row>
    <row r="3596" spans="8:69" ht="12" customHeight="1">
      <c r="H3596" s="800"/>
      <c r="AJ3596" s="792"/>
      <c r="AM3596" s="792"/>
      <c r="AP3596" s="792"/>
      <c r="AS3596" s="792"/>
      <c r="AV3596" s="792"/>
      <c r="AY3596" s="792"/>
      <c r="BN3596" s="792"/>
      <c r="BQ3596" s="792"/>
    </row>
    <row r="3597" spans="8:69" ht="12" customHeight="1">
      <c r="H3597" s="800"/>
      <c r="AJ3597" s="792"/>
      <c r="AM3597" s="792"/>
      <c r="AP3597" s="792"/>
      <c r="AS3597" s="792"/>
      <c r="AV3597" s="792"/>
      <c r="AY3597" s="792"/>
      <c r="BN3597" s="792"/>
      <c r="BQ3597" s="792"/>
    </row>
    <row r="3598" spans="8:69" ht="12" customHeight="1">
      <c r="H3598" s="800"/>
      <c r="AJ3598" s="792"/>
      <c r="AM3598" s="792"/>
      <c r="AP3598" s="792"/>
      <c r="AS3598" s="792"/>
      <c r="AV3598" s="792"/>
      <c r="AY3598" s="792"/>
      <c r="BN3598" s="792"/>
      <c r="BQ3598" s="792"/>
    </row>
    <row r="3599" spans="8:69" ht="12" customHeight="1">
      <c r="H3599" s="800"/>
      <c r="AJ3599" s="792"/>
      <c r="AM3599" s="792"/>
      <c r="AP3599" s="792"/>
      <c r="AS3599" s="792"/>
      <c r="AV3599" s="792"/>
      <c r="AY3599" s="792"/>
      <c r="BN3599" s="792"/>
      <c r="BQ3599" s="792"/>
    </row>
    <row r="3600" spans="8:69" ht="12" customHeight="1">
      <c r="H3600" s="800"/>
      <c r="AJ3600" s="792"/>
      <c r="AM3600" s="792"/>
      <c r="AP3600" s="792"/>
      <c r="AS3600" s="792"/>
      <c r="AV3600" s="792"/>
      <c r="AY3600" s="792"/>
      <c r="BN3600" s="792"/>
      <c r="BQ3600" s="792"/>
    </row>
    <row r="3601" spans="8:69" ht="12" customHeight="1">
      <c r="H3601" s="800"/>
      <c r="AJ3601" s="792"/>
      <c r="AM3601" s="792"/>
      <c r="AP3601" s="792"/>
      <c r="AS3601" s="792"/>
      <c r="AV3601" s="792"/>
      <c r="AY3601" s="792"/>
      <c r="BN3601" s="792"/>
      <c r="BQ3601" s="792"/>
    </row>
    <row r="3602" spans="8:69" ht="12" customHeight="1">
      <c r="H3602" s="800"/>
      <c r="AJ3602" s="792"/>
      <c r="AM3602" s="792"/>
      <c r="AP3602" s="792"/>
      <c r="AS3602" s="792"/>
      <c r="AV3602" s="792"/>
      <c r="AY3602" s="792"/>
      <c r="BN3602" s="792"/>
      <c r="BQ3602" s="792"/>
    </row>
    <row r="3603" spans="8:69" ht="12" customHeight="1">
      <c r="H3603" s="800"/>
      <c r="AJ3603" s="792"/>
      <c r="AM3603" s="792"/>
      <c r="AP3603" s="792"/>
      <c r="AS3603" s="792"/>
      <c r="AV3603" s="792"/>
      <c r="AY3603" s="792"/>
      <c r="BN3603" s="792"/>
      <c r="BQ3603" s="792"/>
    </row>
    <row r="3604" spans="8:69" ht="12" customHeight="1">
      <c r="H3604" s="800"/>
      <c r="AJ3604" s="792"/>
      <c r="AM3604" s="792"/>
      <c r="AP3604" s="792"/>
      <c r="AS3604" s="792"/>
      <c r="AV3604" s="792"/>
      <c r="AY3604" s="792"/>
      <c r="BN3604" s="792"/>
      <c r="BQ3604" s="792"/>
    </row>
    <row r="3605" spans="8:69" ht="12" customHeight="1">
      <c r="H3605" s="800"/>
      <c r="AJ3605" s="792"/>
      <c r="AM3605" s="792"/>
      <c r="AP3605" s="792"/>
      <c r="AS3605" s="792"/>
      <c r="AV3605" s="792"/>
      <c r="AY3605" s="792"/>
      <c r="BN3605" s="792"/>
      <c r="BQ3605" s="792"/>
    </row>
    <row r="3606" spans="8:69" ht="12" customHeight="1">
      <c r="H3606" s="800"/>
      <c r="AJ3606" s="792"/>
      <c r="AM3606" s="792"/>
      <c r="AP3606" s="792"/>
      <c r="AS3606" s="792"/>
      <c r="AV3606" s="792"/>
      <c r="AY3606" s="792"/>
      <c r="BN3606" s="792"/>
      <c r="BQ3606" s="792"/>
    </row>
    <row r="3607" spans="8:69" ht="12" customHeight="1">
      <c r="H3607" s="800"/>
      <c r="AJ3607" s="792"/>
      <c r="AM3607" s="792"/>
      <c r="AP3607" s="792"/>
      <c r="AS3607" s="792"/>
      <c r="AV3607" s="792"/>
      <c r="AY3607" s="792"/>
      <c r="BN3607" s="792"/>
      <c r="BQ3607" s="792"/>
    </row>
    <row r="3608" spans="8:69" ht="12" customHeight="1">
      <c r="H3608" s="800"/>
      <c r="AJ3608" s="792"/>
      <c r="AM3608" s="792"/>
      <c r="AP3608" s="792"/>
      <c r="AS3608" s="792"/>
      <c r="AV3608" s="792"/>
      <c r="AY3608" s="792"/>
      <c r="BN3608" s="792"/>
      <c r="BQ3608" s="792"/>
    </row>
    <row r="3609" spans="8:69" ht="12" customHeight="1">
      <c r="H3609" s="800"/>
      <c r="AJ3609" s="792"/>
      <c r="AM3609" s="792"/>
      <c r="AP3609" s="792"/>
      <c r="AS3609" s="792"/>
      <c r="AV3609" s="792"/>
      <c r="AY3609" s="792"/>
      <c r="BN3609" s="792"/>
      <c r="BQ3609" s="792"/>
    </row>
    <row r="3610" spans="8:69" ht="12" customHeight="1">
      <c r="H3610" s="800"/>
      <c r="AJ3610" s="792"/>
      <c r="AM3610" s="792"/>
      <c r="AP3610" s="792"/>
      <c r="AS3610" s="792"/>
      <c r="AV3610" s="792"/>
      <c r="AY3610" s="792"/>
      <c r="BN3610" s="792"/>
      <c r="BQ3610" s="792"/>
    </row>
    <row r="3611" spans="8:69" ht="12" customHeight="1">
      <c r="H3611" s="800"/>
      <c r="AJ3611" s="792"/>
      <c r="AM3611" s="792"/>
      <c r="AP3611" s="792"/>
      <c r="AS3611" s="792"/>
      <c r="AV3611" s="792"/>
      <c r="AY3611" s="792"/>
      <c r="BN3611" s="792"/>
      <c r="BQ3611" s="792"/>
    </row>
    <row r="3612" spans="8:69" ht="12" customHeight="1">
      <c r="H3612" s="800"/>
      <c r="AJ3612" s="792"/>
      <c r="AM3612" s="792"/>
      <c r="AP3612" s="792"/>
      <c r="AS3612" s="792"/>
      <c r="AV3612" s="792"/>
      <c r="AY3612" s="792"/>
      <c r="BN3612" s="792"/>
      <c r="BQ3612" s="792"/>
    </row>
    <row r="3613" spans="8:69" ht="12" customHeight="1">
      <c r="H3613" s="800"/>
      <c r="AJ3613" s="792"/>
      <c r="AM3613" s="792"/>
      <c r="AP3613" s="792"/>
      <c r="AS3613" s="792"/>
      <c r="AV3613" s="792"/>
      <c r="AY3613" s="792"/>
      <c r="BN3613" s="792"/>
      <c r="BQ3613" s="792"/>
    </row>
    <row r="3614" spans="8:69" ht="12" customHeight="1">
      <c r="H3614" s="800"/>
      <c r="AJ3614" s="792"/>
      <c r="AM3614" s="792"/>
      <c r="AP3614" s="792"/>
      <c r="AS3614" s="792"/>
      <c r="AV3614" s="792"/>
      <c r="AY3614" s="792"/>
      <c r="BN3614" s="792"/>
      <c r="BQ3614" s="792"/>
    </row>
    <row r="3615" spans="8:69" ht="12" customHeight="1">
      <c r="H3615" s="800"/>
      <c r="AJ3615" s="792"/>
      <c r="AM3615" s="792"/>
      <c r="AP3615" s="792"/>
      <c r="AS3615" s="792"/>
      <c r="AV3615" s="792"/>
      <c r="AY3615" s="792"/>
      <c r="BN3615" s="792"/>
      <c r="BQ3615" s="792"/>
    </row>
    <row r="3616" spans="8:69" ht="12" customHeight="1">
      <c r="H3616" s="800"/>
      <c r="AJ3616" s="792"/>
      <c r="AM3616" s="792"/>
      <c r="AP3616" s="792"/>
      <c r="AS3616" s="792"/>
      <c r="AV3616" s="792"/>
      <c r="AY3616" s="792"/>
      <c r="BN3616" s="792"/>
      <c r="BQ3616" s="792"/>
    </row>
    <row r="3617" spans="8:69" ht="12" customHeight="1">
      <c r="H3617" s="800"/>
      <c r="AJ3617" s="792"/>
      <c r="AM3617" s="792"/>
      <c r="AP3617" s="792"/>
      <c r="AS3617" s="792"/>
      <c r="AV3617" s="792"/>
      <c r="AY3617" s="792"/>
      <c r="BN3617" s="792"/>
      <c r="BQ3617" s="792"/>
    </row>
    <row r="3618" spans="8:69" ht="12" customHeight="1">
      <c r="H3618" s="800"/>
      <c r="AJ3618" s="792"/>
      <c r="AM3618" s="792"/>
      <c r="AP3618" s="792"/>
      <c r="AS3618" s="792"/>
      <c r="AV3618" s="792"/>
      <c r="AY3618" s="792"/>
      <c r="BN3618" s="792"/>
      <c r="BQ3618" s="792"/>
    </row>
    <row r="3619" spans="8:69" ht="12" customHeight="1">
      <c r="H3619" s="800"/>
      <c r="AJ3619" s="792"/>
      <c r="AM3619" s="792"/>
      <c r="AP3619" s="792"/>
      <c r="AS3619" s="792"/>
      <c r="AV3619" s="792"/>
      <c r="AY3619" s="792"/>
      <c r="BN3619" s="792"/>
      <c r="BQ3619" s="792"/>
    </row>
    <row r="3620" spans="8:69" ht="12" customHeight="1">
      <c r="H3620" s="800"/>
      <c r="AJ3620" s="792"/>
      <c r="AM3620" s="792"/>
      <c r="AP3620" s="792"/>
      <c r="AS3620" s="792"/>
      <c r="AV3620" s="792"/>
      <c r="AY3620" s="792"/>
      <c r="BN3620" s="792"/>
      <c r="BQ3620" s="792"/>
    </row>
    <row r="3621" spans="8:69" ht="12" customHeight="1">
      <c r="H3621" s="800"/>
      <c r="AJ3621" s="792"/>
      <c r="AM3621" s="792"/>
      <c r="AP3621" s="792"/>
      <c r="AS3621" s="792"/>
      <c r="AV3621" s="792"/>
      <c r="AY3621" s="792"/>
      <c r="BN3621" s="792"/>
      <c r="BQ3621" s="792"/>
    </row>
    <row r="3622" spans="8:69" ht="12" customHeight="1">
      <c r="H3622" s="800"/>
      <c r="AJ3622" s="792"/>
      <c r="AM3622" s="792"/>
      <c r="AP3622" s="792"/>
      <c r="AS3622" s="792"/>
      <c r="AV3622" s="792"/>
      <c r="AY3622" s="792"/>
      <c r="BN3622" s="792"/>
      <c r="BQ3622" s="792"/>
    </row>
    <row r="3623" spans="8:69" ht="12" customHeight="1">
      <c r="H3623" s="800"/>
      <c r="AJ3623" s="792"/>
      <c r="AM3623" s="792"/>
      <c r="AP3623" s="792"/>
      <c r="AS3623" s="792"/>
      <c r="AV3623" s="792"/>
      <c r="AY3623" s="792"/>
      <c r="BN3623" s="792"/>
      <c r="BQ3623" s="792"/>
    </row>
    <row r="3624" spans="8:69" ht="12" customHeight="1">
      <c r="H3624" s="800"/>
      <c r="AJ3624" s="792"/>
      <c r="AM3624" s="792"/>
      <c r="AP3624" s="792"/>
      <c r="AS3624" s="792"/>
      <c r="AV3624" s="792"/>
      <c r="AY3624" s="792"/>
      <c r="BN3624" s="792"/>
      <c r="BQ3624" s="792"/>
    </row>
    <row r="3625" spans="8:69" ht="12" customHeight="1">
      <c r="H3625" s="800"/>
      <c r="AJ3625" s="792"/>
      <c r="AM3625" s="792"/>
      <c r="AP3625" s="792"/>
      <c r="AS3625" s="792"/>
      <c r="AV3625" s="792"/>
      <c r="AY3625" s="792"/>
      <c r="BN3625" s="792"/>
      <c r="BQ3625" s="792"/>
    </row>
    <row r="3626" spans="8:69" ht="12" customHeight="1">
      <c r="H3626" s="800"/>
      <c r="AJ3626" s="792"/>
      <c r="AM3626" s="792"/>
      <c r="AP3626" s="792"/>
      <c r="AS3626" s="792"/>
      <c r="AV3626" s="792"/>
      <c r="AY3626" s="792"/>
      <c r="BN3626" s="792"/>
      <c r="BQ3626" s="792"/>
    </row>
    <row r="3627" spans="8:69" ht="12" customHeight="1">
      <c r="H3627" s="800"/>
      <c r="AJ3627" s="792"/>
      <c r="AM3627" s="792"/>
      <c r="AP3627" s="792"/>
      <c r="AS3627" s="792"/>
      <c r="AV3627" s="792"/>
      <c r="AY3627" s="792"/>
      <c r="BN3627" s="792"/>
      <c r="BQ3627" s="792"/>
    </row>
    <row r="3628" spans="8:69" ht="12" customHeight="1">
      <c r="H3628" s="800"/>
      <c r="AJ3628" s="792"/>
      <c r="AM3628" s="792"/>
      <c r="AP3628" s="792"/>
      <c r="AS3628" s="792"/>
      <c r="AV3628" s="792"/>
      <c r="AY3628" s="792"/>
      <c r="BN3628" s="792"/>
      <c r="BQ3628" s="792"/>
    </row>
    <row r="3629" spans="8:69" ht="12" customHeight="1">
      <c r="H3629" s="800"/>
      <c r="AJ3629" s="792"/>
      <c r="AM3629" s="792"/>
      <c r="AP3629" s="792"/>
      <c r="AS3629" s="792"/>
      <c r="AV3629" s="792"/>
      <c r="AY3629" s="792"/>
      <c r="BN3629" s="792"/>
      <c r="BQ3629" s="792"/>
    </row>
    <row r="3630" spans="8:69" ht="12" customHeight="1">
      <c r="H3630" s="800"/>
      <c r="AJ3630" s="792"/>
      <c r="AM3630" s="792"/>
      <c r="AP3630" s="792"/>
      <c r="AS3630" s="792"/>
      <c r="AV3630" s="792"/>
      <c r="AY3630" s="792"/>
      <c r="BN3630" s="792"/>
      <c r="BQ3630" s="792"/>
    </row>
    <row r="3631" spans="8:69" ht="12" customHeight="1">
      <c r="H3631" s="800"/>
      <c r="AJ3631" s="792"/>
      <c r="AM3631" s="792"/>
      <c r="AP3631" s="792"/>
      <c r="AS3631" s="792"/>
      <c r="AV3631" s="792"/>
      <c r="AY3631" s="792"/>
      <c r="BN3631" s="792"/>
      <c r="BQ3631" s="792"/>
    </row>
    <row r="3632" spans="8:69" ht="12" customHeight="1">
      <c r="H3632" s="800"/>
      <c r="AJ3632" s="792"/>
      <c r="AM3632" s="792"/>
      <c r="AP3632" s="792"/>
      <c r="AS3632" s="792"/>
      <c r="AV3632" s="792"/>
      <c r="AY3632" s="792"/>
      <c r="BN3632" s="792"/>
      <c r="BQ3632" s="792"/>
    </row>
    <row r="3633" spans="8:69" ht="12" customHeight="1">
      <c r="H3633" s="800"/>
      <c r="AJ3633" s="792"/>
      <c r="AM3633" s="792"/>
      <c r="AP3633" s="792"/>
      <c r="AS3633" s="792"/>
      <c r="AV3633" s="792"/>
      <c r="AY3633" s="792"/>
      <c r="BN3633" s="792"/>
      <c r="BQ3633" s="792"/>
    </row>
    <row r="3634" spans="8:69" ht="12" customHeight="1">
      <c r="H3634" s="800"/>
      <c r="AJ3634" s="792"/>
      <c r="AM3634" s="792"/>
      <c r="AP3634" s="792"/>
      <c r="AS3634" s="792"/>
      <c r="AV3634" s="792"/>
      <c r="AY3634" s="792"/>
      <c r="BN3634" s="792"/>
      <c r="BQ3634" s="792"/>
    </row>
    <row r="3635" spans="8:69" ht="12" customHeight="1">
      <c r="H3635" s="800"/>
      <c r="AJ3635" s="792"/>
      <c r="AM3635" s="792"/>
      <c r="AP3635" s="792"/>
      <c r="AS3635" s="792"/>
      <c r="AV3635" s="792"/>
      <c r="AY3635" s="792"/>
      <c r="BN3635" s="792"/>
      <c r="BQ3635" s="792"/>
    </row>
    <row r="3636" spans="8:69" ht="12" customHeight="1">
      <c r="H3636" s="800"/>
      <c r="AJ3636" s="792"/>
      <c r="AM3636" s="792"/>
      <c r="AP3636" s="792"/>
      <c r="AS3636" s="792"/>
      <c r="AV3636" s="792"/>
      <c r="AY3636" s="792"/>
      <c r="BN3636" s="792"/>
      <c r="BQ3636" s="792"/>
    </row>
    <row r="3637" spans="8:69" ht="12" customHeight="1">
      <c r="H3637" s="800"/>
      <c r="AJ3637" s="792"/>
      <c r="AM3637" s="792"/>
      <c r="AP3637" s="792"/>
      <c r="AS3637" s="792"/>
      <c r="AV3637" s="792"/>
      <c r="AY3637" s="792"/>
      <c r="BN3637" s="792"/>
      <c r="BQ3637" s="792"/>
    </row>
    <row r="3638" spans="8:69" ht="12" customHeight="1">
      <c r="H3638" s="800"/>
      <c r="AJ3638" s="792"/>
      <c r="AM3638" s="792"/>
      <c r="AP3638" s="792"/>
      <c r="AS3638" s="792"/>
      <c r="AV3638" s="792"/>
      <c r="AY3638" s="792"/>
      <c r="BN3638" s="792"/>
      <c r="BQ3638" s="792"/>
    </row>
    <row r="3639" spans="8:69" ht="12" customHeight="1">
      <c r="H3639" s="800"/>
      <c r="AJ3639" s="792"/>
      <c r="AM3639" s="792"/>
      <c r="AP3639" s="792"/>
      <c r="AS3639" s="792"/>
      <c r="AV3639" s="792"/>
      <c r="AY3639" s="792"/>
      <c r="BN3639" s="792"/>
      <c r="BQ3639" s="792"/>
    </row>
    <row r="3640" spans="8:69" ht="12" customHeight="1">
      <c r="H3640" s="800"/>
      <c r="AJ3640" s="792"/>
      <c r="AM3640" s="792"/>
      <c r="AP3640" s="792"/>
      <c r="AS3640" s="792"/>
      <c r="AV3640" s="792"/>
      <c r="AY3640" s="792"/>
      <c r="BN3640" s="792"/>
      <c r="BQ3640" s="792"/>
    </row>
    <row r="3641" spans="8:69" ht="12" customHeight="1">
      <c r="H3641" s="800"/>
      <c r="AJ3641" s="792"/>
      <c r="AM3641" s="792"/>
      <c r="AP3641" s="792"/>
      <c r="AS3641" s="792"/>
      <c r="AV3641" s="792"/>
      <c r="AY3641" s="792"/>
      <c r="BN3641" s="792"/>
      <c r="BQ3641" s="792"/>
    </row>
    <row r="3642" spans="8:69" ht="12" customHeight="1">
      <c r="H3642" s="800"/>
      <c r="AJ3642" s="792"/>
      <c r="AM3642" s="792"/>
      <c r="AP3642" s="792"/>
      <c r="AS3642" s="792"/>
      <c r="AV3642" s="792"/>
      <c r="AY3642" s="792"/>
      <c r="BN3642" s="792"/>
      <c r="BQ3642" s="792"/>
    </row>
    <row r="3643" spans="8:69" ht="12" customHeight="1">
      <c r="H3643" s="800"/>
      <c r="AJ3643" s="792"/>
      <c r="AM3643" s="792"/>
      <c r="AP3643" s="792"/>
      <c r="AS3643" s="792"/>
      <c r="AV3643" s="792"/>
      <c r="AY3643" s="792"/>
      <c r="BN3643" s="792"/>
      <c r="BQ3643" s="792"/>
    </row>
    <row r="3644" spans="8:69" ht="12" customHeight="1">
      <c r="H3644" s="800"/>
      <c r="AJ3644" s="792"/>
      <c r="AM3644" s="792"/>
      <c r="AP3644" s="792"/>
      <c r="AS3644" s="792"/>
      <c r="AV3644" s="792"/>
      <c r="AY3644" s="792"/>
      <c r="BN3644" s="792"/>
      <c r="BQ3644" s="792"/>
    </row>
    <row r="3645" spans="8:69" ht="12" customHeight="1">
      <c r="H3645" s="800"/>
      <c r="AJ3645" s="792"/>
      <c r="AM3645" s="792"/>
      <c r="AP3645" s="792"/>
      <c r="AS3645" s="792"/>
      <c r="AV3645" s="792"/>
      <c r="AY3645" s="792"/>
      <c r="BN3645" s="792"/>
      <c r="BQ3645" s="792"/>
    </row>
    <row r="3646" spans="8:69" ht="12" customHeight="1">
      <c r="H3646" s="800"/>
      <c r="AJ3646" s="792"/>
      <c r="AM3646" s="792"/>
      <c r="AP3646" s="792"/>
      <c r="AS3646" s="792"/>
      <c r="AV3646" s="792"/>
      <c r="AY3646" s="792"/>
      <c r="BN3646" s="792"/>
      <c r="BQ3646" s="792"/>
    </row>
    <row r="3647" spans="8:69" ht="12" customHeight="1">
      <c r="H3647" s="800"/>
      <c r="AJ3647" s="792"/>
      <c r="AM3647" s="792"/>
      <c r="AP3647" s="792"/>
      <c r="AS3647" s="792"/>
      <c r="AV3647" s="792"/>
      <c r="AY3647" s="792"/>
      <c r="BN3647" s="792"/>
      <c r="BQ3647" s="792"/>
    </row>
    <row r="3648" spans="8:69" ht="12" customHeight="1">
      <c r="H3648" s="800"/>
      <c r="AJ3648" s="792"/>
      <c r="AM3648" s="792"/>
      <c r="AP3648" s="792"/>
      <c r="AS3648" s="792"/>
      <c r="AV3648" s="792"/>
      <c r="AY3648" s="792"/>
      <c r="BN3648" s="792"/>
      <c r="BQ3648" s="792"/>
    </row>
    <row r="3649" spans="8:69" ht="12" customHeight="1">
      <c r="H3649" s="800"/>
      <c r="AJ3649" s="792"/>
      <c r="AM3649" s="792"/>
      <c r="AP3649" s="792"/>
      <c r="AS3649" s="792"/>
      <c r="AV3649" s="792"/>
      <c r="AY3649" s="792"/>
      <c r="BN3649" s="792"/>
      <c r="BQ3649" s="792"/>
    </row>
    <row r="3650" spans="8:69" ht="12" customHeight="1">
      <c r="H3650" s="800"/>
      <c r="AJ3650" s="792"/>
      <c r="AM3650" s="792"/>
      <c r="AP3650" s="792"/>
      <c r="AS3650" s="792"/>
      <c r="AV3650" s="792"/>
      <c r="AY3650" s="792"/>
      <c r="BN3650" s="792"/>
      <c r="BQ3650" s="792"/>
    </row>
    <row r="3651" spans="8:69" ht="12" customHeight="1">
      <c r="H3651" s="800"/>
      <c r="AJ3651" s="792"/>
      <c r="AM3651" s="792"/>
      <c r="AP3651" s="792"/>
      <c r="AS3651" s="792"/>
      <c r="AV3651" s="792"/>
      <c r="AY3651" s="792"/>
      <c r="BN3651" s="792"/>
      <c r="BQ3651" s="792"/>
    </row>
    <row r="3652" spans="8:69" ht="12" customHeight="1">
      <c r="H3652" s="800"/>
      <c r="AJ3652" s="792"/>
      <c r="AM3652" s="792"/>
      <c r="AP3652" s="792"/>
      <c r="AS3652" s="792"/>
      <c r="AV3652" s="792"/>
      <c r="AY3652" s="792"/>
      <c r="BN3652" s="792"/>
      <c r="BQ3652" s="792"/>
    </row>
    <row r="3653" spans="8:69" ht="12" customHeight="1">
      <c r="H3653" s="800"/>
      <c r="AJ3653" s="792"/>
      <c r="AM3653" s="792"/>
      <c r="AP3653" s="792"/>
      <c r="AS3653" s="792"/>
      <c r="AV3653" s="792"/>
      <c r="AY3653" s="792"/>
      <c r="BN3653" s="792"/>
      <c r="BQ3653" s="792"/>
    </row>
    <row r="3654" spans="8:69" ht="12" customHeight="1">
      <c r="H3654" s="800"/>
      <c r="AJ3654" s="792"/>
      <c r="AM3654" s="792"/>
      <c r="AP3654" s="792"/>
      <c r="AS3654" s="792"/>
      <c r="AV3654" s="792"/>
      <c r="AY3654" s="792"/>
      <c r="BN3654" s="792"/>
      <c r="BQ3654" s="792"/>
    </row>
    <row r="3655" spans="8:69" ht="12" customHeight="1">
      <c r="H3655" s="800"/>
      <c r="AJ3655" s="792"/>
      <c r="AM3655" s="792"/>
      <c r="AP3655" s="792"/>
      <c r="AS3655" s="792"/>
      <c r="AV3655" s="792"/>
      <c r="AY3655" s="792"/>
      <c r="BN3655" s="792"/>
      <c r="BQ3655" s="792"/>
    </row>
    <row r="3656" spans="8:69" ht="12" customHeight="1">
      <c r="H3656" s="800"/>
      <c r="AJ3656" s="792"/>
      <c r="AM3656" s="792"/>
      <c r="AP3656" s="792"/>
      <c r="AS3656" s="792"/>
      <c r="AV3656" s="792"/>
      <c r="AY3656" s="792"/>
      <c r="BN3656" s="792"/>
      <c r="BQ3656" s="792"/>
    </row>
    <row r="3657" spans="8:69" ht="12" customHeight="1">
      <c r="H3657" s="800"/>
      <c r="AJ3657" s="792"/>
      <c r="AM3657" s="792"/>
      <c r="AP3657" s="792"/>
      <c r="AS3657" s="792"/>
      <c r="AV3657" s="792"/>
      <c r="AY3657" s="792"/>
      <c r="BN3657" s="792"/>
      <c r="BQ3657" s="792"/>
    </row>
    <row r="3658" spans="8:69" ht="12" customHeight="1">
      <c r="H3658" s="800"/>
      <c r="AJ3658" s="792"/>
      <c r="AM3658" s="792"/>
      <c r="AP3658" s="792"/>
      <c r="AS3658" s="792"/>
      <c r="AV3658" s="792"/>
      <c r="AY3658" s="792"/>
      <c r="BN3658" s="792"/>
      <c r="BQ3658" s="792"/>
    </row>
    <row r="3659" spans="8:69" ht="12" customHeight="1">
      <c r="H3659" s="800"/>
      <c r="AJ3659" s="792"/>
      <c r="AM3659" s="792"/>
      <c r="AP3659" s="792"/>
      <c r="AS3659" s="792"/>
      <c r="AV3659" s="792"/>
      <c r="AY3659" s="792"/>
      <c r="BN3659" s="792"/>
      <c r="BQ3659" s="792"/>
    </row>
    <row r="3660" spans="8:69" ht="12" customHeight="1">
      <c r="H3660" s="800"/>
      <c r="AJ3660" s="792"/>
      <c r="AM3660" s="792"/>
      <c r="AP3660" s="792"/>
      <c r="AS3660" s="792"/>
      <c r="AV3660" s="792"/>
      <c r="AY3660" s="792"/>
      <c r="BN3660" s="792"/>
      <c r="BQ3660" s="792"/>
    </row>
    <row r="3661" spans="8:69" ht="12" customHeight="1">
      <c r="H3661" s="800"/>
      <c r="AJ3661" s="792"/>
      <c r="AM3661" s="792"/>
      <c r="AP3661" s="792"/>
      <c r="AS3661" s="792"/>
      <c r="AV3661" s="792"/>
      <c r="AY3661" s="792"/>
      <c r="BN3661" s="792"/>
      <c r="BQ3661" s="792"/>
    </row>
    <row r="3662" spans="8:69" ht="12" customHeight="1">
      <c r="H3662" s="800"/>
      <c r="AJ3662" s="792"/>
      <c r="AM3662" s="792"/>
      <c r="AP3662" s="792"/>
      <c r="AS3662" s="792"/>
      <c r="AV3662" s="792"/>
      <c r="AY3662" s="792"/>
      <c r="BN3662" s="792"/>
      <c r="BQ3662" s="792"/>
    </row>
    <row r="3663" spans="8:69" ht="12" customHeight="1">
      <c r="H3663" s="800"/>
      <c r="AJ3663" s="792"/>
      <c r="AM3663" s="792"/>
      <c r="AP3663" s="792"/>
      <c r="AS3663" s="792"/>
      <c r="AV3663" s="792"/>
      <c r="AY3663" s="792"/>
      <c r="BN3663" s="792"/>
      <c r="BQ3663" s="792"/>
    </row>
    <row r="3664" spans="8:69" ht="12" customHeight="1">
      <c r="H3664" s="800"/>
      <c r="AJ3664" s="792"/>
      <c r="AM3664" s="792"/>
      <c r="AP3664" s="792"/>
      <c r="AS3664" s="792"/>
      <c r="AV3664" s="792"/>
      <c r="AY3664" s="792"/>
      <c r="BN3664" s="792"/>
      <c r="BQ3664" s="792"/>
    </row>
    <row r="3665" spans="8:69" ht="12" customHeight="1">
      <c r="H3665" s="800"/>
      <c r="AJ3665" s="792"/>
      <c r="AM3665" s="792"/>
      <c r="AP3665" s="792"/>
      <c r="AS3665" s="792"/>
      <c r="AV3665" s="792"/>
      <c r="AY3665" s="792"/>
      <c r="BN3665" s="792"/>
      <c r="BQ3665" s="792"/>
    </row>
    <row r="3666" spans="8:69" ht="12" customHeight="1">
      <c r="H3666" s="800"/>
      <c r="AJ3666" s="792"/>
      <c r="AM3666" s="792"/>
      <c r="AP3666" s="792"/>
      <c r="AS3666" s="792"/>
      <c r="AV3666" s="792"/>
      <c r="AY3666" s="792"/>
      <c r="BN3666" s="792"/>
      <c r="BQ3666" s="792"/>
    </row>
    <row r="3667" spans="8:69" ht="12" customHeight="1">
      <c r="H3667" s="800"/>
      <c r="AJ3667" s="792"/>
      <c r="AM3667" s="792"/>
      <c r="AP3667" s="792"/>
      <c r="AS3667" s="792"/>
      <c r="AV3667" s="792"/>
      <c r="AY3667" s="792"/>
      <c r="BN3667" s="792"/>
      <c r="BQ3667" s="792"/>
    </row>
    <row r="3668" spans="8:69" ht="12" customHeight="1">
      <c r="H3668" s="800"/>
      <c r="AJ3668" s="792"/>
      <c r="AM3668" s="792"/>
      <c r="AP3668" s="792"/>
      <c r="AS3668" s="792"/>
      <c r="AV3668" s="792"/>
      <c r="AY3668" s="792"/>
      <c r="BN3668" s="792"/>
      <c r="BQ3668" s="792"/>
    </row>
    <row r="3669" spans="8:69" ht="12" customHeight="1">
      <c r="H3669" s="800"/>
      <c r="AJ3669" s="792"/>
      <c r="AM3669" s="792"/>
      <c r="AP3669" s="792"/>
      <c r="AS3669" s="792"/>
      <c r="AV3669" s="792"/>
      <c r="AY3669" s="792"/>
      <c r="BN3669" s="792"/>
      <c r="BQ3669" s="792"/>
    </row>
    <row r="3670" spans="8:69" ht="12" customHeight="1">
      <c r="H3670" s="800"/>
      <c r="AJ3670" s="792"/>
      <c r="AM3670" s="792"/>
      <c r="AP3670" s="792"/>
      <c r="AS3670" s="792"/>
      <c r="AV3670" s="792"/>
      <c r="AY3670" s="792"/>
      <c r="BN3670" s="792"/>
      <c r="BQ3670" s="792"/>
    </row>
    <row r="3671" spans="8:69" ht="12" customHeight="1">
      <c r="H3671" s="800"/>
      <c r="AJ3671" s="792"/>
      <c r="AM3671" s="792"/>
      <c r="AP3671" s="792"/>
      <c r="AS3671" s="792"/>
      <c r="AV3671" s="792"/>
      <c r="AY3671" s="792"/>
      <c r="BN3671" s="792"/>
      <c r="BQ3671" s="792"/>
    </row>
    <row r="3672" spans="8:69" ht="12" customHeight="1">
      <c r="H3672" s="800"/>
      <c r="AJ3672" s="792"/>
      <c r="AM3672" s="792"/>
      <c r="AP3672" s="792"/>
      <c r="AS3672" s="792"/>
      <c r="AV3672" s="792"/>
      <c r="AY3672" s="792"/>
      <c r="BN3672" s="792"/>
      <c r="BQ3672" s="792"/>
    </row>
    <row r="3673" spans="8:69" ht="12" customHeight="1">
      <c r="H3673" s="800"/>
      <c r="AJ3673" s="792"/>
      <c r="AM3673" s="792"/>
      <c r="AP3673" s="792"/>
      <c r="AS3673" s="792"/>
      <c r="AV3673" s="792"/>
      <c r="AY3673" s="792"/>
      <c r="BN3673" s="792"/>
      <c r="BQ3673" s="792"/>
    </row>
    <row r="3674" spans="8:69" ht="12" customHeight="1">
      <c r="H3674" s="800"/>
      <c r="AJ3674" s="792"/>
      <c r="AM3674" s="792"/>
      <c r="AP3674" s="792"/>
      <c r="AS3674" s="792"/>
      <c r="AV3674" s="792"/>
      <c r="AY3674" s="792"/>
      <c r="BN3674" s="792"/>
      <c r="BQ3674" s="792"/>
    </row>
    <row r="3675" spans="8:69" ht="12" customHeight="1">
      <c r="H3675" s="800"/>
      <c r="AJ3675" s="792"/>
      <c r="AM3675" s="792"/>
      <c r="AP3675" s="792"/>
      <c r="AS3675" s="792"/>
      <c r="AV3675" s="792"/>
      <c r="AY3675" s="792"/>
      <c r="BN3675" s="792"/>
      <c r="BQ3675" s="792"/>
    </row>
    <row r="3676" spans="8:69" ht="12" customHeight="1">
      <c r="H3676" s="800"/>
      <c r="AJ3676" s="792"/>
      <c r="AM3676" s="792"/>
      <c r="AP3676" s="792"/>
      <c r="AS3676" s="792"/>
      <c r="AV3676" s="792"/>
      <c r="AY3676" s="792"/>
      <c r="BN3676" s="792"/>
      <c r="BQ3676" s="792"/>
    </row>
    <row r="3677" spans="8:69" ht="12" customHeight="1">
      <c r="H3677" s="800"/>
      <c r="AJ3677" s="792"/>
      <c r="AM3677" s="792"/>
      <c r="AP3677" s="792"/>
      <c r="AS3677" s="792"/>
      <c r="AV3677" s="792"/>
      <c r="AY3677" s="792"/>
      <c r="BN3677" s="792"/>
      <c r="BQ3677" s="792"/>
    </row>
    <row r="3678" spans="8:69" ht="12" customHeight="1">
      <c r="H3678" s="800"/>
      <c r="AJ3678" s="792"/>
      <c r="AM3678" s="792"/>
      <c r="AP3678" s="792"/>
      <c r="AS3678" s="792"/>
      <c r="AV3678" s="792"/>
      <c r="AY3678" s="792"/>
      <c r="BN3678" s="792"/>
      <c r="BQ3678" s="792"/>
    </row>
    <row r="3679" spans="8:69" ht="12" customHeight="1">
      <c r="H3679" s="800"/>
      <c r="AJ3679" s="792"/>
      <c r="AM3679" s="792"/>
      <c r="AP3679" s="792"/>
      <c r="AS3679" s="792"/>
      <c r="AV3679" s="792"/>
      <c r="AY3679" s="792"/>
      <c r="BN3679" s="792"/>
      <c r="BQ3679" s="792"/>
    </row>
    <row r="3680" spans="8:69" ht="12" customHeight="1">
      <c r="H3680" s="800"/>
      <c r="AJ3680" s="792"/>
      <c r="AM3680" s="792"/>
      <c r="AP3680" s="792"/>
      <c r="AS3680" s="792"/>
      <c r="AV3680" s="792"/>
      <c r="AY3680" s="792"/>
      <c r="BN3680" s="792"/>
      <c r="BQ3680" s="792"/>
    </row>
    <row r="3681" spans="8:69" ht="12" customHeight="1">
      <c r="H3681" s="800"/>
      <c r="AJ3681" s="792"/>
      <c r="AM3681" s="792"/>
      <c r="AP3681" s="792"/>
      <c r="AS3681" s="792"/>
      <c r="AV3681" s="792"/>
      <c r="AY3681" s="792"/>
      <c r="BN3681" s="792"/>
      <c r="BQ3681" s="792"/>
    </row>
    <row r="3682" spans="8:69" ht="12" customHeight="1">
      <c r="H3682" s="800"/>
      <c r="AJ3682" s="792"/>
      <c r="AM3682" s="792"/>
      <c r="AP3682" s="792"/>
      <c r="AS3682" s="792"/>
      <c r="AV3682" s="792"/>
      <c r="AY3682" s="792"/>
      <c r="BN3682" s="792"/>
      <c r="BQ3682" s="792"/>
    </row>
    <row r="3683" spans="8:69" ht="12" customHeight="1">
      <c r="H3683" s="800"/>
      <c r="AJ3683" s="792"/>
      <c r="AM3683" s="792"/>
      <c r="AP3683" s="792"/>
      <c r="AS3683" s="792"/>
      <c r="AV3683" s="792"/>
      <c r="AY3683" s="792"/>
      <c r="BN3683" s="792"/>
      <c r="BQ3683" s="792"/>
    </row>
    <row r="3684" spans="8:69" ht="12" customHeight="1">
      <c r="H3684" s="800"/>
      <c r="AJ3684" s="792"/>
      <c r="AM3684" s="792"/>
      <c r="AP3684" s="792"/>
      <c r="AS3684" s="792"/>
      <c r="AV3684" s="792"/>
      <c r="AY3684" s="792"/>
      <c r="BN3684" s="792"/>
      <c r="BQ3684" s="792"/>
    </row>
    <row r="3685" spans="8:69" ht="12" customHeight="1">
      <c r="H3685" s="800"/>
      <c r="AJ3685" s="792"/>
      <c r="AM3685" s="792"/>
      <c r="AP3685" s="792"/>
      <c r="AS3685" s="792"/>
      <c r="AV3685" s="792"/>
      <c r="AY3685" s="792"/>
      <c r="BN3685" s="792"/>
      <c r="BQ3685" s="792"/>
    </row>
    <row r="3686" spans="8:69" ht="12" customHeight="1">
      <c r="H3686" s="800"/>
      <c r="AJ3686" s="792"/>
      <c r="AM3686" s="792"/>
      <c r="AP3686" s="792"/>
      <c r="AS3686" s="792"/>
      <c r="AV3686" s="792"/>
      <c r="AY3686" s="792"/>
      <c r="BN3686" s="792"/>
      <c r="BQ3686" s="792"/>
    </row>
    <row r="3687" spans="8:69" ht="12" customHeight="1">
      <c r="H3687" s="800"/>
      <c r="AJ3687" s="792"/>
      <c r="AM3687" s="792"/>
      <c r="AP3687" s="792"/>
      <c r="AS3687" s="792"/>
      <c r="AV3687" s="792"/>
      <c r="AY3687" s="792"/>
      <c r="BN3687" s="792"/>
      <c r="BQ3687" s="792"/>
    </row>
    <row r="3688" spans="8:69" ht="12" customHeight="1">
      <c r="H3688" s="800"/>
      <c r="AJ3688" s="792"/>
      <c r="AM3688" s="792"/>
      <c r="AP3688" s="792"/>
      <c r="AS3688" s="792"/>
      <c r="AV3688" s="792"/>
      <c r="AY3688" s="792"/>
      <c r="BN3688" s="792"/>
      <c r="BQ3688" s="792"/>
    </row>
    <row r="3689" spans="8:69" ht="12" customHeight="1">
      <c r="H3689" s="800"/>
      <c r="AJ3689" s="792"/>
      <c r="AM3689" s="792"/>
      <c r="AP3689" s="792"/>
      <c r="AS3689" s="792"/>
      <c r="AV3689" s="792"/>
      <c r="AY3689" s="792"/>
      <c r="BN3689" s="792"/>
      <c r="BQ3689" s="792"/>
    </row>
    <row r="3690" spans="8:69" ht="12" customHeight="1">
      <c r="H3690" s="800"/>
      <c r="AJ3690" s="792"/>
      <c r="AM3690" s="792"/>
      <c r="AP3690" s="792"/>
      <c r="AS3690" s="792"/>
      <c r="AV3690" s="792"/>
      <c r="AY3690" s="792"/>
      <c r="BN3690" s="792"/>
      <c r="BQ3690" s="792"/>
    </row>
    <row r="3691" spans="8:69" ht="12" customHeight="1">
      <c r="H3691" s="800"/>
      <c r="AJ3691" s="792"/>
      <c r="AM3691" s="792"/>
      <c r="AP3691" s="792"/>
      <c r="AS3691" s="792"/>
      <c r="AV3691" s="792"/>
      <c r="AY3691" s="792"/>
      <c r="BN3691" s="792"/>
      <c r="BQ3691" s="792"/>
    </row>
    <row r="3692" spans="8:69" ht="12" customHeight="1">
      <c r="H3692" s="800"/>
      <c r="AJ3692" s="792"/>
      <c r="AM3692" s="792"/>
      <c r="AP3692" s="792"/>
      <c r="AS3692" s="792"/>
      <c r="AV3692" s="792"/>
      <c r="AY3692" s="792"/>
      <c r="BN3692" s="792"/>
      <c r="BQ3692" s="792"/>
    </row>
    <row r="3693" spans="8:69" ht="12" customHeight="1">
      <c r="H3693" s="800"/>
      <c r="AJ3693" s="792"/>
      <c r="AM3693" s="792"/>
      <c r="AP3693" s="792"/>
      <c r="AS3693" s="792"/>
      <c r="AV3693" s="792"/>
      <c r="AY3693" s="792"/>
      <c r="BN3693" s="792"/>
      <c r="BQ3693" s="792"/>
    </row>
    <row r="3694" spans="8:69" ht="12" customHeight="1">
      <c r="H3694" s="800"/>
      <c r="AJ3694" s="792"/>
      <c r="AM3694" s="792"/>
      <c r="AP3694" s="792"/>
      <c r="AS3694" s="792"/>
      <c r="AV3694" s="792"/>
      <c r="AY3694" s="792"/>
      <c r="BN3694" s="792"/>
      <c r="BQ3694" s="792"/>
    </row>
    <row r="3695" spans="8:69" ht="12" customHeight="1">
      <c r="H3695" s="800"/>
      <c r="AJ3695" s="792"/>
      <c r="AM3695" s="792"/>
      <c r="AP3695" s="792"/>
      <c r="AS3695" s="792"/>
      <c r="AV3695" s="792"/>
      <c r="AY3695" s="792"/>
      <c r="BN3695" s="792"/>
      <c r="BQ3695" s="792"/>
    </row>
    <row r="3696" spans="8:69" ht="12" customHeight="1">
      <c r="H3696" s="800"/>
      <c r="AJ3696" s="792"/>
      <c r="AM3696" s="792"/>
      <c r="AP3696" s="792"/>
      <c r="AS3696" s="792"/>
      <c r="AV3696" s="792"/>
      <c r="AY3696" s="792"/>
      <c r="BN3696" s="792"/>
      <c r="BQ3696" s="792"/>
    </row>
    <row r="3697" spans="8:69" ht="12" customHeight="1">
      <c r="H3697" s="800"/>
      <c r="AJ3697" s="792"/>
      <c r="AM3697" s="792"/>
      <c r="AP3697" s="792"/>
      <c r="AS3697" s="792"/>
      <c r="AV3697" s="792"/>
      <c r="AY3697" s="792"/>
      <c r="BN3697" s="792"/>
      <c r="BQ3697" s="792"/>
    </row>
    <row r="3698" spans="8:69" ht="12" customHeight="1">
      <c r="H3698" s="800"/>
      <c r="AJ3698" s="792"/>
      <c r="AM3698" s="792"/>
      <c r="AP3698" s="792"/>
      <c r="AS3698" s="792"/>
      <c r="AV3698" s="792"/>
      <c r="AY3698" s="792"/>
      <c r="BN3698" s="792"/>
      <c r="BQ3698" s="792"/>
    </row>
    <row r="3699" spans="8:69" ht="12" customHeight="1">
      <c r="H3699" s="800"/>
      <c r="AJ3699" s="792"/>
      <c r="AM3699" s="792"/>
      <c r="AP3699" s="792"/>
      <c r="AS3699" s="792"/>
      <c r="AV3699" s="792"/>
      <c r="AY3699" s="792"/>
      <c r="BN3699" s="792"/>
      <c r="BQ3699" s="792"/>
    </row>
    <row r="3700" spans="8:69" ht="12" customHeight="1">
      <c r="H3700" s="800"/>
      <c r="AJ3700" s="792"/>
      <c r="AM3700" s="792"/>
      <c r="AP3700" s="792"/>
      <c r="AS3700" s="792"/>
      <c r="AV3700" s="792"/>
      <c r="AY3700" s="792"/>
      <c r="BN3700" s="792"/>
      <c r="BQ3700" s="792"/>
    </row>
    <row r="3701" spans="8:69" ht="12" customHeight="1">
      <c r="H3701" s="800"/>
      <c r="AJ3701" s="792"/>
      <c r="AM3701" s="792"/>
      <c r="AP3701" s="792"/>
      <c r="AS3701" s="792"/>
      <c r="AV3701" s="792"/>
      <c r="AY3701" s="792"/>
      <c r="BN3701" s="792"/>
      <c r="BQ3701" s="792"/>
    </row>
    <row r="3702" spans="8:69" ht="12" customHeight="1">
      <c r="H3702" s="800"/>
      <c r="AJ3702" s="792"/>
      <c r="AM3702" s="792"/>
      <c r="AP3702" s="792"/>
      <c r="AS3702" s="792"/>
      <c r="AV3702" s="792"/>
      <c r="AY3702" s="792"/>
      <c r="BN3702" s="792"/>
      <c r="BQ3702" s="792"/>
    </row>
    <row r="3703" spans="8:69" ht="12" customHeight="1">
      <c r="H3703" s="800"/>
      <c r="AJ3703" s="792"/>
      <c r="AM3703" s="792"/>
      <c r="AP3703" s="792"/>
      <c r="AS3703" s="792"/>
      <c r="AV3703" s="792"/>
      <c r="AY3703" s="792"/>
      <c r="BN3703" s="792"/>
      <c r="BQ3703" s="792"/>
    </row>
    <row r="3704" spans="8:69" ht="12" customHeight="1">
      <c r="H3704" s="800"/>
      <c r="AJ3704" s="792"/>
      <c r="AM3704" s="792"/>
      <c r="AP3704" s="792"/>
      <c r="AS3704" s="792"/>
      <c r="AV3704" s="792"/>
      <c r="AY3704" s="792"/>
      <c r="BN3704" s="792"/>
      <c r="BQ3704" s="792"/>
    </row>
    <row r="3705" spans="8:69" ht="12" customHeight="1">
      <c r="H3705" s="800"/>
      <c r="AJ3705" s="792"/>
      <c r="AM3705" s="792"/>
      <c r="AP3705" s="792"/>
      <c r="AS3705" s="792"/>
      <c r="AV3705" s="792"/>
      <c r="AY3705" s="792"/>
      <c r="BN3705" s="792"/>
      <c r="BQ3705" s="792"/>
    </row>
    <row r="3706" spans="8:69" ht="12" customHeight="1">
      <c r="H3706" s="800"/>
      <c r="AJ3706" s="792"/>
      <c r="AM3706" s="792"/>
      <c r="AP3706" s="792"/>
      <c r="AS3706" s="792"/>
      <c r="AV3706" s="792"/>
      <c r="AY3706" s="792"/>
      <c r="BN3706" s="792"/>
      <c r="BQ3706" s="792"/>
    </row>
    <row r="3707" spans="8:69" ht="12" customHeight="1">
      <c r="H3707" s="800"/>
      <c r="AJ3707" s="792"/>
      <c r="AM3707" s="792"/>
      <c r="AP3707" s="792"/>
      <c r="AS3707" s="792"/>
      <c r="AV3707" s="792"/>
      <c r="AY3707" s="792"/>
      <c r="BN3707" s="792"/>
      <c r="BQ3707" s="792"/>
    </row>
    <row r="3708" spans="8:69" ht="12" customHeight="1">
      <c r="H3708" s="800"/>
      <c r="AJ3708" s="792"/>
      <c r="AM3708" s="792"/>
      <c r="AP3708" s="792"/>
      <c r="AS3708" s="792"/>
      <c r="AV3708" s="792"/>
      <c r="AY3708" s="792"/>
      <c r="BN3708" s="792"/>
      <c r="BQ3708" s="792"/>
    </row>
    <row r="3709" spans="8:69" ht="12" customHeight="1">
      <c r="H3709" s="800"/>
      <c r="AJ3709" s="792"/>
      <c r="AM3709" s="792"/>
      <c r="AP3709" s="792"/>
      <c r="AS3709" s="792"/>
      <c r="AV3709" s="792"/>
      <c r="AY3709" s="792"/>
      <c r="BN3709" s="792"/>
      <c r="BQ3709" s="792"/>
    </row>
    <row r="3710" spans="8:69" ht="12" customHeight="1">
      <c r="H3710" s="800"/>
      <c r="AJ3710" s="792"/>
      <c r="AM3710" s="792"/>
      <c r="AP3710" s="792"/>
      <c r="AS3710" s="792"/>
      <c r="AV3710" s="792"/>
      <c r="AY3710" s="792"/>
      <c r="BN3710" s="792"/>
      <c r="BQ3710" s="792"/>
    </row>
    <row r="3711" spans="8:69" ht="12" customHeight="1">
      <c r="H3711" s="800"/>
      <c r="AJ3711" s="792"/>
      <c r="AM3711" s="792"/>
      <c r="AP3711" s="792"/>
      <c r="AS3711" s="792"/>
      <c r="AV3711" s="792"/>
      <c r="AY3711" s="792"/>
      <c r="BN3711" s="792"/>
      <c r="BQ3711" s="792"/>
    </row>
    <row r="3712" spans="8:69" ht="12" customHeight="1">
      <c r="H3712" s="800"/>
      <c r="AJ3712" s="792"/>
      <c r="AM3712" s="792"/>
      <c r="AP3712" s="792"/>
      <c r="AS3712" s="792"/>
      <c r="AV3712" s="792"/>
      <c r="AY3712" s="792"/>
      <c r="BN3712" s="792"/>
      <c r="BQ3712" s="792"/>
    </row>
    <row r="3713" spans="8:69" ht="12" customHeight="1">
      <c r="H3713" s="800"/>
      <c r="AJ3713" s="792"/>
      <c r="AM3713" s="792"/>
      <c r="AP3713" s="792"/>
      <c r="AS3713" s="792"/>
      <c r="AV3713" s="792"/>
      <c r="AY3713" s="792"/>
      <c r="BN3713" s="792"/>
      <c r="BQ3713" s="792"/>
    </row>
    <row r="3714" spans="8:69" ht="12" customHeight="1">
      <c r="H3714" s="800"/>
      <c r="AJ3714" s="792"/>
      <c r="AM3714" s="792"/>
      <c r="AP3714" s="792"/>
      <c r="AS3714" s="792"/>
      <c r="AV3714" s="792"/>
      <c r="AY3714" s="792"/>
      <c r="BN3714" s="792"/>
      <c r="BQ3714" s="792"/>
    </row>
    <row r="3715" spans="8:69" ht="12" customHeight="1">
      <c r="H3715" s="800"/>
      <c r="AJ3715" s="792"/>
      <c r="AM3715" s="792"/>
      <c r="AP3715" s="792"/>
      <c r="AS3715" s="792"/>
      <c r="AV3715" s="792"/>
      <c r="AY3715" s="792"/>
      <c r="BN3715" s="792"/>
      <c r="BQ3715" s="792"/>
    </row>
    <row r="3716" spans="8:69" ht="12" customHeight="1">
      <c r="H3716" s="800"/>
      <c r="AJ3716" s="792"/>
      <c r="AM3716" s="792"/>
      <c r="AP3716" s="792"/>
      <c r="AS3716" s="792"/>
      <c r="AV3716" s="792"/>
      <c r="AY3716" s="792"/>
      <c r="BN3716" s="792"/>
      <c r="BQ3716" s="792"/>
    </row>
    <row r="3717" spans="8:69" ht="12" customHeight="1">
      <c r="H3717" s="800"/>
      <c r="AJ3717" s="792"/>
      <c r="AM3717" s="792"/>
      <c r="AP3717" s="792"/>
      <c r="AS3717" s="792"/>
      <c r="AV3717" s="792"/>
      <c r="AY3717" s="792"/>
      <c r="BN3717" s="792"/>
      <c r="BQ3717" s="792"/>
    </row>
    <row r="3718" spans="8:69" ht="12" customHeight="1">
      <c r="H3718" s="800"/>
      <c r="AJ3718" s="792"/>
      <c r="AM3718" s="792"/>
      <c r="AP3718" s="792"/>
      <c r="AS3718" s="792"/>
      <c r="AV3718" s="792"/>
      <c r="AY3718" s="792"/>
      <c r="BN3718" s="792"/>
      <c r="BQ3718" s="792"/>
    </row>
    <row r="3719" spans="8:69" ht="12" customHeight="1">
      <c r="H3719" s="800"/>
      <c r="AJ3719" s="792"/>
      <c r="AM3719" s="792"/>
      <c r="AP3719" s="792"/>
      <c r="AS3719" s="792"/>
      <c r="AV3719" s="792"/>
      <c r="AY3719" s="792"/>
      <c r="BN3719" s="792"/>
      <c r="BQ3719" s="792"/>
    </row>
    <row r="3720" spans="8:69" ht="12" customHeight="1">
      <c r="H3720" s="800"/>
      <c r="AJ3720" s="792"/>
      <c r="AM3720" s="792"/>
      <c r="AP3720" s="792"/>
      <c r="AS3720" s="792"/>
      <c r="AV3720" s="792"/>
      <c r="AY3720" s="792"/>
      <c r="BN3720" s="792"/>
      <c r="BQ3720" s="792"/>
    </row>
    <row r="3721" spans="8:69" ht="12" customHeight="1">
      <c r="H3721" s="800"/>
      <c r="AJ3721" s="792"/>
      <c r="AM3721" s="792"/>
      <c r="AP3721" s="792"/>
      <c r="AS3721" s="792"/>
      <c r="AV3721" s="792"/>
      <c r="AY3721" s="792"/>
      <c r="BN3721" s="792"/>
      <c r="BQ3721" s="792"/>
    </row>
    <row r="3722" spans="8:69" ht="12" customHeight="1">
      <c r="H3722" s="800"/>
      <c r="AJ3722" s="792"/>
      <c r="AM3722" s="792"/>
      <c r="AP3722" s="792"/>
      <c r="AS3722" s="792"/>
      <c r="AV3722" s="792"/>
      <c r="AY3722" s="792"/>
      <c r="BN3722" s="792"/>
      <c r="BQ3722" s="792"/>
    </row>
    <row r="3723" spans="8:69" ht="12" customHeight="1">
      <c r="H3723" s="800"/>
      <c r="AJ3723" s="792"/>
      <c r="AM3723" s="792"/>
      <c r="AP3723" s="792"/>
      <c r="AS3723" s="792"/>
      <c r="AV3723" s="792"/>
      <c r="AY3723" s="792"/>
      <c r="BN3723" s="792"/>
      <c r="BQ3723" s="792"/>
    </row>
    <row r="3724" spans="8:69" ht="12" customHeight="1">
      <c r="H3724" s="800"/>
      <c r="AJ3724" s="792"/>
      <c r="AM3724" s="792"/>
      <c r="AP3724" s="792"/>
      <c r="AS3724" s="792"/>
      <c r="AV3724" s="792"/>
      <c r="AY3724" s="792"/>
      <c r="BN3724" s="792"/>
      <c r="BQ3724" s="792"/>
    </row>
    <row r="3725" spans="8:69" ht="12" customHeight="1">
      <c r="H3725" s="800"/>
      <c r="AJ3725" s="792"/>
      <c r="AM3725" s="792"/>
      <c r="AP3725" s="792"/>
      <c r="AS3725" s="792"/>
      <c r="AV3725" s="792"/>
      <c r="AY3725" s="792"/>
      <c r="BN3725" s="792"/>
      <c r="BQ3725" s="792"/>
    </row>
    <row r="3726" spans="8:69" ht="12" customHeight="1">
      <c r="H3726" s="800"/>
      <c r="AJ3726" s="792"/>
      <c r="AM3726" s="792"/>
      <c r="AP3726" s="792"/>
      <c r="AS3726" s="792"/>
      <c r="AV3726" s="792"/>
      <c r="AY3726" s="792"/>
      <c r="BN3726" s="792"/>
      <c r="BQ3726" s="792"/>
    </row>
    <row r="3727" spans="8:69" ht="12" customHeight="1">
      <c r="H3727" s="800"/>
      <c r="AJ3727" s="792"/>
      <c r="AM3727" s="792"/>
      <c r="AP3727" s="792"/>
      <c r="AS3727" s="792"/>
      <c r="AV3727" s="792"/>
      <c r="AY3727" s="792"/>
      <c r="BN3727" s="792"/>
      <c r="BQ3727" s="792"/>
    </row>
    <row r="3728" spans="8:69" ht="12" customHeight="1">
      <c r="H3728" s="800"/>
      <c r="AJ3728" s="792"/>
      <c r="AM3728" s="792"/>
      <c r="AP3728" s="792"/>
      <c r="AS3728" s="792"/>
      <c r="AV3728" s="792"/>
      <c r="AY3728" s="792"/>
      <c r="BN3728" s="792"/>
      <c r="BQ3728" s="792"/>
    </row>
    <row r="3729" spans="8:69" ht="12" customHeight="1">
      <c r="H3729" s="800"/>
      <c r="AJ3729" s="792"/>
      <c r="AM3729" s="792"/>
      <c r="AP3729" s="792"/>
      <c r="AS3729" s="792"/>
      <c r="AV3729" s="792"/>
      <c r="AY3729" s="792"/>
      <c r="BN3729" s="792"/>
      <c r="BQ3729" s="792"/>
    </row>
    <row r="3730" spans="8:69" ht="12" customHeight="1">
      <c r="H3730" s="800"/>
      <c r="AJ3730" s="792"/>
      <c r="AM3730" s="792"/>
      <c r="AP3730" s="792"/>
      <c r="AS3730" s="792"/>
      <c r="AV3730" s="792"/>
      <c r="AY3730" s="792"/>
      <c r="BN3730" s="792"/>
      <c r="BQ3730" s="792"/>
    </row>
    <row r="3731" spans="8:69" ht="12" customHeight="1">
      <c r="H3731" s="800"/>
      <c r="AJ3731" s="792"/>
      <c r="AM3731" s="792"/>
      <c r="AP3731" s="792"/>
      <c r="AS3731" s="792"/>
      <c r="AV3731" s="792"/>
      <c r="AY3731" s="792"/>
      <c r="BN3731" s="792"/>
      <c r="BQ3731" s="792"/>
    </row>
    <row r="3732" spans="8:69" ht="12" customHeight="1">
      <c r="H3732" s="800"/>
      <c r="AJ3732" s="792"/>
      <c r="AM3732" s="792"/>
      <c r="AP3732" s="792"/>
      <c r="AS3732" s="792"/>
      <c r="AV3732" s="792"/>
      <c r="AY3732" s="792"/>
      <c r="BN3732" s="792"/>
      <c r="BQ3732" s="792"/>
    </row>
    <row r="3733" spans="8:69" ht="12" customHeight="1">
      <c r="H3733" s="800"/>
      <c r="AJ3733" s="792"/>
      <c r="AM3733" s="792"/>
      <c r="AP3733" s="792"/>
      <c r="AS3733" s="792"/>
      <c r="AV3733" s="792"/>
      <c r="AY3733" s="792"/>
      <c r="BN3733" s="792"/>
      <c r="BQ3733" s="792"/>
    </row>
    <row r="3734" spans="8:69" ht="12" customHeight="1">
      <c r="H3734" s="800"/>
      <c r="AJ3734" s="792"/>
      <c r="AM3734" s="792"/>
      <c r="AP3734" s="792"/>
      <c r="AS3734" s="792"/>
      <c r="AV3734" s="792"/>
      <c r="AY3734" s="792"/>
      <c r="BN3734" s="792"/>
      <c r="BQ3734" s="792"/>
    </row>
    <row r="3735" spans="8:69" ht="12" customHeight="1">
      <c r="H3735" s="800"/>
      <c r="AJ3735" s="792"/>
      <c r="AM3735" s="792"/>
      <c r="AP3735" s="792"/>
      <c r="AS3735" s="792"/>
      <c r="AV3735" s="792"/>
      <c r="AY3735" s="792"/>
      <c r="BN3735" s="792"/>
      <c r="BQ3735" s="792"/>
    </row>
    <row r="3736" spans="8:69" ht="12" customHeight="1">
      <c r="H3736" s="800"/>
      <c r="AJ3736" s="792"/>
      <c r="AM3736" s="792"/>
      <c r="AP3736" s="792"/>
      <c r="AS3736" s="792"/>
      <c r="AV3736" s="792"/>
      <c r="AY3736" s="792"/>
      <c r="BN3736" s="792"/>
      <c r="BQ3736" s="792"/>
    </row>
    <row r="3737" spans="8:69" ht="12" customHeight="1">
      <c r="H3737" s="800"/>
      <c r="AJ3737" s="792"/>
      <c r="AM3737" s="792"/>
      <c r="AP3737" s="792"/>
      <c r="AS3737" s="792"/>
      <c r="AV3737" s="792"/>
      <c r="AY3737" s="792"/>
      <c r="BN3737" s="792"/>
      <c r="BQ3737" s="792"/>
    </row>
    <row r="3738" spans="8:69" ht="12" customHeight="1">
      <c r="H3738" s="800"/>
      <c r="AJ3738" s="792"/>
      <c r="AM3738" s="792"/>
      <c r="AP3738" s="792"/>
      <c r="AS3738" s="792"/>
      <c r="AV3738" s="792"/>
      <c r="AY3738" s="792"/>
      <c r="BN3738" s="792"/>
      <c r="BQ3738" s="792"/>
    </row>
    <row r="3739" spans="8:69" ht="12" customHeight="1">
      <c r="H3739" s="800"/>
      <c r="AJ3739" s="792"/>
      <c r="AM3739" s="792"/>
      <c r="AP3739" s="792"/>
      <c r="AS3739" s="792"/>
      <c r="AV3739" s="792"/>
      <c r="AY3739" s="792"/>
      <c r="BN3739" s="792"/>
      <c r="BQ3739" s="792"/>
    </row>
    <row r="3740" spans="8:69" ht="12" customHeight="1">
      <c r="H3740" s="800"/>
      <c r="AJ3740" s="792"/>
      <c r="AM3740" s="792"/>
      <c r="AP3740" s="792"/>
      <c r="AS3740" s="792"/>
      <c r="AV3740" s="792"/>
      <c r="AY3740" s="792"/>
      <c r="BN3740" s="792"/>
      <c r="BQ3740" s="792"/>
    </row>
    <row r="3741" spans="8:69" ht="12" customHeight="1">
      <c r="H3741" s="800"/>
      <c r="AJ3741" s="792"/>
      <c r="AM3741" s="792"/>
      <c r="AP3741" s="792"/>
      <c r="AS3741" s="792"/>
      <c r="AV3741" s="792"/>
      <c r="AY3741" s="792"/>
      <c r="BN3741" s="792"/>
      <c r="BQ3741" s="792"/>
    </row>
    <row r="3742" spans="8:69" ht="12" customHeight="1">
      <c r="H3742" s="800"/>
      <c r="AJ3742" s="792"/>
      <c r="AM3742" s="792"/>
      <c r="AP3742" s="792"/>
      <c r="AS3742" s="792"/>
      <c r="AV3742" s="792"/>
      <c r="AY3742" s="792"/>
      <c r="BN3742" s="792"/>
      <c r="BQ3742" s="792"/>
    </row>
    <row r="3743" spans="8:69" ht="12" customHeight="1">
      <c r="H3743" s="800"/>
      <c r="AJ3743" s="792"/>
      <c r="AM3743" s="792"/>
      <c r="AP3743" s="792"/>
      <c r="AS3743" s="792"/>
      <c r="AV3743" s="792"/>
      <c r="AY3743" s="792"/>
      <c r="BN3743" s="792"/>
      <c r="BQ3743" s="792"/>
    </row>
    <row r="3744" spans="8:69" ht="12" customHeight="1">
      <c r="H3744" s="800"/>
      <c r="AJ3744" s="792"/>
      <c r="AM3744" s="792"/>
      <c r="AP3744" s="792"/>
      <c r="AS3744" s="792"/>
      <c r="AV3744" s="792"/>
      <c r="AY3744" s="792"/>
      <c r="BN3744" s="792"/>
      <c r="BQ3744" s="792"/>
    </row>
    <row r="3745" spans="8:69" ht="12" customHeight="1">
      <c r="H3745" s="800"/>
      <c r="AJ3745" s="792"/>
      <c r="AM3745" s="792"/>
      <c r="AP3745" s="792"/>
      <c r="AS3745" s="792"/>
      <c r="AV3745" s="792"/>
      <c r="AY3745" s="792"/>
      <c r="BN3745" s="792"/>
      <c r="BQ3745" s="792"/>
    </row>
    <row r="3746" spans="8:69" ht="12" customHeight="1">
      <c r="H3746" s="800"/>
      <c r="AJ3746" s="792"/>
      <c r="AM3746" s="792"/>
      <c r="AP3746" s="792"/>
      <c r="AS3746" s="792"/>
      <c r="AV3746" s="792"/>
      <c r="AY3746" s="792"/>
      <c r="BN3746" s="792"/>
      <c r="BQ3746" s="792"/>
    </row>
    <row r="3747" spans="8:69" ht="12" customHeight="1">
      <c r="H3747" s="800"/>
      <c r="AJ3747" s="792"/>
      <c r="AM3747" s="792"/>
      <c r="AP3747" s="792"/>
      <c r="AS3747" s="792"/>
      <c r="AV3747" s="792"/>
      <c r="AY3747" s="792"/>
      <c r="BN3747" s="792"/>
      <c r="BQ3747" s="792"/>
    </row>
    <row r="3748" spans="8:69" ht="12" customHeight="1">
      <c r="H3748" s="800"/>
      <c r="AJ3748" s="792"/>
      <c r="AM3748" s="792"/>
      <c r="AP3748" s="792"/>
      <c r="AS3748" s="792"/>
      <c r="AV3748" s="792"/>
      <c r="AY3748" s="792"/>
      <c r="BN3748" s="792"/>
      <c r="BQ3748" s="792"/>
    </row>
    <row r="3749" spans="8:69" ht="12" customHeight="1">
      <c r="H3749" s="800"/>
      <c r="AJ3749" s="792"/>
      <c r="AM3749" s="792"/>
      <c r="AP3749" s="792"/>
      <c r="AS3749" s="792"/>
      <c r="AV3749" s="792"/>
      <c r="AY3749" s="792"/>
      <c r="BN3749" s="792"/>
      <c r="BQ3749" s="792"/>
    </row>
    <row r="3750" spans="8:69" ht="12" customHeight="1">
      <c r="H3750" s="800"/>
      <c r="AJ3750" s="792"/>
      <c r="AM3750" s="792"/>
      <c r="AP3750" s="792"/>
      <c r="AS3750" s="792"/>
      <c r="AV3750" s="792"/>
      <c r="AY3750" s="792"/>
      <c r="BN3750" s="792"/>
      <c r="BQ3750" s="792"/>
    </row>
    <row r="3751" spans="8:69" ht="12" customHeight="1">
      <c r="H3751" s="800"/>
      <c r="AJ3751" s="792"/>
      <c r="AM3751" s="792"/>
      <c r="AP3751" s="792"/>
      <c r="AS3751" s="792"/>
      <c r="AV3751" s="792"/>
      <c r="AY3751" s="792"/>
      <c r="BN3751" s="792"/>
      <c r="BQ3751" s="792"/>
    </row>
    <row r="3752" spans="8:69" ht="12" customHeight="1">
      <c r="H3752" s="800"/>
      <c r="AJ3752" s="792"/>
      <c r="AM3752" s="792"/>
      <c r="AP3752" s="792"/>
      <c r="AS3752" s="792"/>
      <c r="AV3752" s="792"/>
      <c r="AY3752" s="792"/>
      <c r="BN3752" s="792"/>
      <c r="BQ3752" s="792"/>
    </row>
    <row r="3753" spans="8:69" ht="12" customHeight="1">
      <c r="H3753" s="800"/>
      <c r="AJ3753" s="792"/>
      <c r="AM3753" s="792"/>
      <c r="AP3753" s="792"/>
      <c r="AS3753" s="792"/>
      <c r="AV3753" s="792"/>
      <c r="AY3753" s="792"/>
      <c r="BN3753" s="792"/>
      <c r="BQ3753" s="792"/>
    </row>
    <row r="3754" spans="8:69" ht="12" customHeight="1">
      <c r="H3754" s="800"/>
      <c r="AJ3754" s="792"/>
      <c r="AM3754" s="792"/>
      <c r="AP3754" s="792"/>
      <c r="AS3754" s="792"/>
      <c r="AV3754" s="792"/>
      <c r="AY3754" s="792"/>
      <c r="BN3754" s="792"/>
      <c r="BQ3754" s="792"/>
    </row>
    <row r="3755" spans="8:69" ht="12" customHeight="1">
      <c r="H3755" s="800"/>
      <c r="AJ3755" s="792"/>
      <c r="AM3755" s="792"/>
      <c r="AP3755" s="792"/>
      <c r="AS3755" s="792"/>
      <c r="AV3755" s="792"/>
      <c r="AY3755" s="792"/>
      <c r="BN3755" s="792"/>
      <c r="BQ3755" s="792"/>
    </row>
    <row r="3756" spans="8:69" ht="12" customHeight="1">
      <c r="H3756" s="800"/>
      <c r="AJ3756" s="792"/>
      <c r="AM3756" s="792"/>
      <c r="AP3756" s="792"/>
      <c r="AS3756" s="792"/>
      <c r="AV3756" s="792"/>
      <c r="AY3756" s="792"/>
      <c r="BN3756" s="792"/>
      <c r="BQ3756" s="792"/>
    </row>
    <row r="3757" spans="8:69" ht="12" customHeight="1">
      <c r="H3757" s="800"/>
      <c r="AJ3757" s="792"/>
      <c r="AM3757" s="792"/>
      <c r="AP3757" s="792"/>
      <c r="AS3757" s="792"/>
      <c r="AV3757" s="792"/>
      <c r="AY3757" s="792"/>
      <c r="BN3757" s="792"/>
      <c r="BQ3757" s="792"/>
    </row>
    <row r="3758" spans="8:69" ht="12" customHeight="1">
      <c r="H3758" s="800"/>
      <c r="AJ3758" s="792"/>
      <c r="AM3758" s="792"/>
      <c r="AP3758" s="792"/>
      <c r="AS3758" s="792"/>
      <c r="AV3758" s="792"/>
      <c r="AY3758" s="792"/>
      <c r="BN3758" s="792"/>
      <c r="BQ3758" s="792"/>
    </row>
    <row r="3759" spans="8:69" ht="12" customHeight="1">
      <c r="H3759" s="800"/>
      <c r="AJ3759" s="792"/>
      <c r="AM3759" s="792"/>
      <c r="AP3759" s="792"/>
      <c r="AS3759" s="792"/>
      <c r="AV3759" s="792"/>
      <c r="AY3759" s="792"/>
      <c r="BN3759" s="792"/>
      <c r="BQ3759" s="792"/>
    </row>
    <row r="3760" spans="8:69" ht="12" customHeight="1">
      <c r="H3760" s="800"/>
      <c r="AJ3760" s="792"/>
      <c r="AM3760" s="792"/>
      <c r="AP3760" s="792"/>
      <c r="AS3760" s="792"/>
      <c r="AV3760" s="792"/>
      <c r="AY3760" s="792"/>
      <c r="BN3760" s="792"/>
      <c r="BQ3760" s="792"/>
    </row>
    <row r="3761" spans="8:69" ht="12" customHeight="1">
      <c r="H3761" s="800"/>
      <c r="AJ3761" s="792"/>
      <c r="AM3761" s="792"/>
      <c r="AP3761" s="792"/>
      <c r="AS3761" s="792"/>
      <c r="AV3761" s="792"/>
      <c r="AY3761" s="792"/>
      <c r="BN3761" s="792"/>
      <c r="BQ3761" s="792"/>
    </row>
    <row r="3762" spans="8:69" ht="12" customHeight="1">
      <c r="H3762" s="800"/>
      <c r="AJ3762" s="792"/>
      <c r="AM3762" s="792"/>
      <c r="AP3762" s="792"/>
      <c r="AS3762" s="792"/>
      <c r="AV3762" s="792"/>
      <c r="AY3762" s="792"/>
      <c r="BN3762" s="792"/>
      <c r="BQ3762" s="792"/>
    </row>
    <row r="3763" spans="8:69" ht="12" customHeight="1">
      <c r="H3763" s="800"/>
      <c r="AJ3763" s="792"/>
      <c r="AM3763" s="792"/>
      <c r="AP3763" s="792"/>
      <c r="AS3763" s="792"/>
      <c r="AV3763" s="792"/>
      <c r="AY3763" s="792"/>
      <c r="BN3763" s="792"/>
      <c r="BQ3763" s="792"/>
    </row>
    <row r="3764" spans="8:69" ht="12" customHeight="1">
      <c r="H3764" s="800"/>
      <c r="AJ3764" s="792"/>
      <c r="AM3764" s="792"/>
      <c r="AP3764" s="792"/>
      <c r="AS3764" s="792"/>
      <c r="AV3764" s="792"/>
      <c r="AY3764" s="792"/>
      <c r="BN3764" s="792"/>
      <c r="BQ3764" s="792"/>
    </row>
    <row r="3765" spans="8:69" ht="12" customHeight="1">
      <c r="H3765" s="800"/>
      <c r="AJ3765" s="792"/>
      <c r="AM3765" s="792"/>
      <c r="AP3765" s="792"/>
      <c r="AS3765" s="792"/>
      <c r="AV3765" s="792"/>
      <c r="AY3765" s="792"/>
      <c r="BN3765" s="792"/>
      <c r="BQ3765" s="792"/>
    </row>
    <row r="3766" spans="8:69" ht="12" customHeight="1">
      <c r="H3766" s="800"/>
      <c r="AJ3766" s="792"/>
      <c r="AM3766" s="792"/>
      <c r="AP3766" s="792"/>
      <c r="AS3766" s="792"/>
      <c r="AV3766" s="792"/>
      <c r="AY3766" s="792"/>
      <c r="BN3766" s="792"/>
      <c r="BQ3766" s="792"/>
    </row>
    <row r="3767" spans="8:69" ht="12" customHeight="1">
      <c r="H3767" s="800"/>
      <c r="AJ3767" s="792"/>
      <c r="AM3767" s="792"/>
      <c r="AP3767" s="792"/>
      <c r="AS3767" s="792"/>
      <c r="AV3767" s="792"/>
      <c r="AY3767" s="792"/>
      <c r="BN3767" s="792"/>
      <c r="BQ3767" s="792"/>
    </row>
    <row r="3768" spans="8:69" ht="12" customHeight="1">
      <c r="H3768" s="800"/>
      <c r="AJ3768" s="792"/>
      <c r="AM3768" s="792"/>
      <c r="AP3768" s="792"/>
      <c r="AS3768" s="792"/>
      <c r="AV3768" s="792"/>
      <c r="AY3768" s="792"/>
      <c r="BN3768" s="792"/>
      <c r="BQ3768" s="792"/>
    </row>
    <row r="3769" spans="8:69" ht="12" customHeight="1">
      <c r="H3769" s="800"/>
      <c r="AJ3769" s="792"/>
      <c r="AM3769" s="792"/>
      <c r="AP3769" s="792"/>
      <c r="AS3769" s="792"/>
      <c r="AV3769" s="792"/>
      <c r="AY3769" s="792"/>
      <c r="BN3769" s="792"/>
      <c r="BQ3769" s="792"/>
    </row>
    <row r="3770" spans="8:69" ht="12" customHeight="1">
      <c r="H3770" s="800"/>
      <c r="AJ3770" s="792"/>
      <c r="AM3770" s="792"/>
      <c r="AP3770" s="792"/>
      <c r="AS3770" s="792"/>
      <c r="AV3770" s="792"/>
      <c r="AY3770" s="792"/>
      <c r="BN3770" s="792"/>
      <c r="BQ3770" s="792"/>
    </row>
    <row r="3771" spans="8:69" ht="12" customHeight="1">
      <c r="H3771" s="800"/>
      <c r="AJ3771" s="792"/>
      <c r="AM3771" s="792"/>
      <c r="AP3771" s="792"/>
      <c r="AS3771" s="792"/>
      <c r="AV3771" s="792"/>
      <c r="AY3771" s="792"/>
      <c r="BN3771" s="792"/>
      <c r="BQ3771" s="792"/>
    </row>
    <row r="3772" spans="8:69" ht="12" customHeight="1">
      <c r="H3772" s="800"/>
      <c r="AJ3772" s="792"/>
      <c r="AM3772" s="792"/>
      <c r="AP3772" s="792"/>
      <c r="AS3772" s="792"/>
      <c r="AV3772" s="792"/>
      <c r="AY3772" s="792"/>
      <c r="BN3772" s="792"/>
      <c r="BQ3772" s="792"/>
    </row>
    <row r="3773" spans="8:69" ht="12" customHeight="1">
      <c r="H3773" s="800"/>
      <c r="AJ3773" s="792"/>
      <c r="AM3773" s="792"/>
      <c r="AP3773" s="792"/>
      <c r="AS3773" s="792"/>
      <c r="AV3773" s="792"/>
      <c r="AY3773" s="792"/>
      <c r="BN3773" s="792"/>
      <c r="BQ3773" s="792"/>
    </row>
    <row r="3774" spans="8:69" ht="12" customHeight="1">
      <c r="H3774" s="800"/>
      <c r="AJ3774" s="792"/>
      <c r="AM3774" s="792"/>
      <c r="AP3774" s="792"/>
      <c r="AS3774" s="792"/>
      <c r="AV3774" s="792"/>
      <c r="AY3774" s="792"/>
      <c r="BN3774" s="792"/>
      <c r="BQ3774" s="792"/>
    </row>
    <row r="3775" spans="8:69" ht="12" customHeight="1">
      <c r="H3775" s="800"/>
      <c r="AJ3775" s="792"/>
      <c r="AM3775" s="792"/>
      <c r="AP3775" s="792"/>
      <c r="AS3775" s="792"/>
      <c r="AV3775" s="792"/>
      <c r="AY3775" s="792"/>
      <c r="BN3775" s="792"/>
      <c r="BQ3775" s="792"/>
    </row>
    <row r="3776" spans="8:69" ht="12" customHeight="1">
      <c r="H3776" s="800"/>
      <c r="AJ3776" s="792"/>
      <c r="AM3776" s="792"/>
      <c r="AP3776" s="792"/>
      <c r="AS3776" s="792"/>
      <c r="AV3776" s="792"/>
      <c r="AY3776" s="792"/>
      <c r="BN3776" s="792"/>
      <c r="BQ3776" s="792"/>
    </row>
    <row r="3777" spans="8:69" ht="12" customHeight="1">
      <c r="H3777" s="800"/>
      <c r="AJ3777" s="792"/>
      <c r="AM3777" s="792"/>
      <c r="AP3777" s="792"/>
      <c r="AS3777" s="792"/>
      <c r="AV3777" s="792"/>
      <c r="AY3777" s="792"/>
      <c r="BN3777" s="792"/>
      <c r="BQ3777" s="792"/>
    </row>
    <row r="3778" spans="8:69" ht="12" customHeight="1">
      <c r="H3778" s="800"/>
      <c r="AJ3778" s="792"/>
      <c r="AM3778" s="792"/>
      <c r="AP3778" s="792"/>
      <c r="AS3778" s="792"/>
      <c r="AV3778" s="792"/>
      <c r="AY3778" s="792"/>
      <c r="BN3778" s="792"/>
      <c r="BQ3778" s="792"/>
    </row>
    <row r="3779" spans="8:69" ht="12" customHeight="1">
      <c r="H3779" s="800"/>
      <c r="AJ3779" s="792"/>
      <c r="AM3779" s="792"/>
      <c r="AP3779" s="792"/>
      <c r="AS3779" s="792"/>
      <c r="AV3779" s="792"/>
      <c r="AY3779" s="792"/>
      <c r="BN3779" s="792"/>
      <c r="BQ3779" s="792"/>
    </row>
    <row r="3780" spans="8:69" ht="12" customHeight="1">
      <c r="H3780" s="800"/>
      <c r="AJ3780" s="792"/>
      <c r="AM3780" s="792"/>
      <c r="AP3780" s="792"/>
      <c r="AS3780" s="792"/>
      <c r="AV3780" s="792"/>
      <c r="AY3780" s="792"/>
      <c r="BN3780" s="792"/>
      <c r="BQ3780" s="792"/>
    </row>
    <row r="3781" spans="8:69" ht="12" customHeight="1">
      <c r="H3781" s="800"/>
      <c r="AJ3781" s="792"/>
      <c r="AM3781" s="792"/>
      <c r="AP3781" s="792"/>
      <c r="AS3781" s="792"/>
      <c r="AV3781" s="792"/>
      <c r="AY3781" s="792"/>
      <c r="BN3781" s="792"/>
      <c r="BQ3781" s="792"/>
    </row>
    <row r="3782" spans="8:69" ht="12" customHeight="1">
      <c r="H3782" s="800"/>
      <c r="AJ3782" s="792"/>
      <c r="AM3782" s="792"/>
      <c r="AP3782" s="792"/>
      <c r="AS3782" s="792"/>
      <c r="AV3782" s="792"/>
      <c r="AY3782" s="792"/>
      <c r="BN3782" s="792"/>
      <c r="BQ3782" s="792"/>
    </row>
    <row r="3783" spans="8:69" ht="12" customHeight="1">
      <c r="H3783" s="800"/>
      <c r="AJ3783" s="792"/>
      <c r="AM3783" s="792"/>
      <c r="AP3783" s="792"/>
      <c r="AS3783" s="792"/>
      <c r="AV3783" s="792"/>
      <c r="AY3783" s="792"/>
      <c r="BN3783" s="792"/>
      <c r="BQ3783" s="792"/>
    </row>
    <row r="3784" spans="8:69" ht="12" customHeight="1">
      <c r="H3784" s="800"/>
      <c r="AJ3784" s="792"/>
      <c r="AM3784" s="792"/>
      <c r="AP3784" s="792"/>
      <c r="AS3784" s="792"/>
      <c r="AV3784" s="792"/>
      <c r="AY3784" s="792"/>
      <c r="BN3784" s="792"/>
      <c r="BQ3784" s="792"/>
    </row>
    <row r="3785" spans="8:69" ht="12" customHeight="1">
      <c r="H3785" s="800"/>
      <c r="AJ3785" s="792"/>
      <c r="AM3785" s="792"/>
      <c r="AP3785" s="792"/>
      <c r="AS3785" s="792"/>
      <c r="AV3785" s="792"/>
      <c r="AY3785" s="792"/>
      <c r="BN3785" s="792"/>
      <c r="BQ3785" s="792"/>
    </row>
    <row r="3786" spans="8:69" ht="12" customHeight="1">
      <c r="H3786" s="800"/>
      <c r="AJ3786" s="792"/>
      <c r="AM3786" s="792"/>
      <c r="AP3786" s="792"/>
      <c r="AS3786" s="792"/>
      <c r="AV3786" s="792"/>
      <c r="AY3786" s="792"/>
      <c r="BN3786" s="792"/>
      <c r="BQ3786" s="792"/>
    </row>
    <row r="3787" spans="8:69" ht="12" customHeight="1">
      <c r="H3787" s="800"/>
      <c r="AJ3787" s="792"/>
      <c r="AM3787" s="792"/>
      <c r="AP3787" s="792"/>
      <c r="AS3787" s="792"/>
      <c r="AV3787" s="792"/>
      <c r="AY3787" s="792"/>
      <c r="BN3787" s="792"/>
      <c r="BQ3787" s="792"/>
    </row>
    <row r="3788" spans="8:69" ht="12" customHeight="1">
      <c r="H3788" s="800"/>
      <c r="AJ3788" s="792"/>
      <c r="AM3788" s="792"/>
      <c r="AP3788" s="792"/>
      <c r="AS3788" s="792"/>
      <c r="AV3788" s="792"/>
      <c r="AY3788" s="792"/>
      <c r="BN3788" s="792"/>
      <c r="BQ3788" s="792"/>
    </row>
    <row r="3789" spans="8:69" ht="12" customHeight="1">
      <c r="H3789" s="800"/>
      <c r="AJ3789" s="792"/>
      <c r="AM3789" s="792"/>
      <c r="AP3789" s="792"/>
      <c r="AS3789" s="792"/>
      <c r="AV3789" s="792"/>
      <c r="AY3789" s="792"/>
      <c r="BN3789" s="792"/>
      <c r="BQ3789" s="792"/>
    </row>
    <row r="3790" spans="8:69" ht="12" customHeight="1">
      <c r="H3790" s="800"/>
      <c r="AJ3790" s="792"/>
      <c r="AM3790" s="792"/>
      <c r="AP3790" s="792"/>
      <c r="AS3790" s="792"/>
      <c r="AV3790" s="792"/>
      <c r="AY3790" s="792"/>
      <c r="BN3790" s="792"/>
      <c r="BQ3790" s="792"/>
    </row>
    <row r="3791" spans="8:69" ht="12" customHeight="1">
      <c r="H3791" s="800"/>
      <c r="AJ3791" s="792"/>
      <c r="AM3791" s="792"/>
      <c r="AP3791" s="792"/>
      <c r="AS3791" s="792"/>
      <c r="AV3791" s="792"/>
      <c r="AY3791" s="792"/>
      <c r="BN3791" s="792"/>
      <c r="BQ3791" s="792"/>
    </row>
    <row r="3792" spans="8:69" ht="12" customHeight="1">
      <c r="H3792" s="800"/>
      <c r="AJ3792" s="792"/>
      <c r="AM3792" s="792"/>
      <c r="AP3792" s="792"/>
      <c r="AS3792" s="792"/>
      <c r="AV3792" s="792"/>
      <c r="AY3792" s="792"/>
      <c r="BN3792" s="792"/>
      <c r="BQ3792" s="792"/>
    </row>
    <row r="3793" spans="8:69" ht="12" customHeight="1">
      <c r="H3793" s="800"/>
      <c r="AJ3793" s="792"/>
      <c r="AM3793" s="792"/>
      <c r="AP3793" s="792"/>
      <c r="AS3793" s="792"/>
      <c r="AV3793" s="792"/>
      <c r="AY3793" s="792"/>
      <c r="BN3793" s="792"/>
      <c r="BQ3793" s="792"/>
    </row>
    <row r="3794" spans="8:69" ht="12" customHeight="1">
      <c r="H3794" s="800"/>
      <c r="AJ3794" s="792"/>
      <c r="AM3794" s="792"/>
      <c r="AP3794" s="792"/>
      <c r="AS3794" s="792"/>
      <c r="AV3794" s="792"/>
      <c r="AY3794" s="792"/>
      <c r="BN3794" s="792"/>
      <c r="BQ3794" s="792"/>
    </row>
    <row r="3795" spans="8:69" ht="12" customHeight="1">
      <c r="H3795" s="800"/>
      <c r="AJ3795" s="792"/>
      <c r="AM3795" s="792"/>
      <c r="AP3795" s="792"/>
      <c r="AS3795" s="792"/>
      <c r="AV3795" s="792"/>
      <c r="AY3795" s="792"/>
      <c r="BN3795" s="792"/>
      <c r="BQ3795" s="792"/>
    </row>
    <row r="3796" spans="8:69" ht="12" customHeight="1">
      <c r="H3796" s="800"/>
      <c r="AJ3796" s="792"/>
      <c r="AM3796" s="792"/>
      <c r="AP3796" s="792"/>
      <c r="AS3796" s="792"/>
      <c r="AV3796" s="792"/>
      <c r="AY3796" s="792"/>
      <c r="BN3796" s="792"/>
      <c r="BQ3796" s="792"/>
    </row>
    <row r="3797" spans="8:69" ht="12" customHeight="1">
      <c r="H3797" s="800"/>
      <c r="AJ3797" s="792"/>
      <c r="AM3797" s="792"/>
      <c r="AP3797" s="792"/>
      <c r="AS3797" s="792"/>
      <c r="AV3797" s="792"/>
      <c r="AY3797" s="792"/>
      <c r="BN3797" s="792"/>
      <c r="BQ3797" s="792"/>
    </row>
    <row r="3798" spans="8:69" ht="12" customHeight="1">
      <c r="H3798" s="800"/>
      <c r="AJ3798" s="792"/>
      <c r="AM3798" s="792"/>
      <c r="AP3798" s="792"/>
      <c r="AS3798" s="792"/>
      <c r="AV3798" s="792"/>
      <c r="AY3798" s="792"/>
      <c r="BN3798" s="792"/>
      <c r="BQ3798" s="792"/>
    </row>
    <row r="3799" spans="8:69" ht="12" customHeight="1">
      <c r="H3799" s="800"/>
      <c r="AJ3799" s="792"/>
      <c r="AM3799" s="792"/>
      <c r="AP3799" s="792"/>
      <c r="AS3799" s="792"/>
      <c r="AV3799" s="792"/>
      <c r="AY3799" s="792"/>
      <c r="BN3799" s="792"/>
      <c r="BQ3799" s="792"/>
    </row>
    <row r="3800" spans="8:69" ht="12" customHeight="1">
      <c r="H3800" s="800"/>
      <c r="AJ3800" s="792"/>
      <c r="AM3800" s="792"/>
      <c r="AP3800" s="792"/>
      <c r="AS3800" s="792"/>
      <c r="AV3800" s="792"/>
      <c r="AY3800" s="792"/>
      <c r="BN3800" s="792"/>
      <c r="BQ3800" s="792"/>
    </row>
    <row r="3801" spans="8:69" ht="12" customHeight="1">
      <c r="H3801" s="800"/>
      <c r="AJ3801" s="792"/>
      <c r="AM3801" s="792"/>
      <c r="AP3801" s="792"/>
      <c r="AS3801" s="792"/>
      <c r="AV3801" s="792"/>
      <c r="AY3801" s="792"/>
      <c r="BN3801" s="792"/>
      <c r="BQ3801" s="792"/>
    </row>
    <row r="3802" spans="8:69" ht="12" customHeight="1">
      <c r="H3802" s="800"/>
      <c r="AJ3802" s="792"/>
      <c r="AM3802" s="792"/>
      <c r="AP3802" s="792"/>
      <c r="AS3802" s="792"/>
      <c r="AV3802" s="792"/>
      <c r="AY3802" s="792"/>
      <c r="BN3802" s="792"/>
      <c r="BQ3802" s="792"/>
    </row>
    <row r="3803" spans="8:69" ht="12" customHeight="1">
      <c r="H3803" s="800"/>
      <c r="AJ3803" s="792"/>
      <c r="AM3803" s="792"/>
      <c r="AP3803" s="792"/>
      <c r="AS3803" s="792"/>
      <c r="AV3803" s="792"/>
      <c r="AY3803" s="792"/>
      <c r="BN3803" s="792"/>
      <c r="BQ3803" s="792"/>
    </row>
    <row r="3804" spans="8:69" ht="12" customHeight="1">
      <c r="H3804" s="800"/>
      <c r="AJ3804" s="792"/>
      <c r="AM3804" s="792"/>
      <c r="AP3804" s="792"/>
      <c r="AS3804" s="792"/>
      <c r="AV3804" s="792"/>
      <c r="AY3804" s="792"/>
      <c r="BN3804" s="792"/>
      <c r="BQ3804" s="792"/>
    </row>
    <row r="3805" spans="8:69" ht="12" customHeight="1">
      <c r="H3805" s="800"/>
      <c r="AJ3805" s="792"/>
      <c r="AM3805" s="792"/>
      <c r="AP3805" s="792"/>
      <c r="AS3805" s="792"/>
      <c r="AV3805" s="792"/>
      <c r="AY3805" s="792"/>
      <c r="BN3805" s="792"/>
      <c r="BQ3805" s="792"/>
    </row>
    <row r="3806" spans="8:69" ht="12" customHeight="1">
      <c r="H3806" s="800"/>
      <c r="AJ3806" s="792"/>
      <c r="AM3806" s="792"/>
      <c r="AP3806" s="792"/>
      <c r="AS3806" s="792"/>
      <c r="AV3806" s="792"/>
      <c r="AY3806" s="792"/>
      <c r="BN3806" s="792"/>
      <c r="BQ3806" s="792"/>
    </row>
    <row r="3807" spans="8:69" ht="12" customHeight="1">
      <c r="H3807" s="800"/>
      <c r="AJ3807" s="792"/>
      <c r="AM3807" s="792"/>
      <c r="AP3807" s="792"/>
      <c r="AS3807" s="792"/>
      <c r="AV3807" s="792"/>
      <c r="AY3807" s="792"/>
      <c r="BN3807" s="792"/>
      <c r="BQ3807" s="792"/>
    </row>
    <row r="3808" spans="8:69" ht="12" customHeight="1">
      <c r="H3808" s="800"/>
      <c r="AJ3808" s="792"/>
      <c r="AM3808" s="792"/>
      <c r="AP3808" s="792"/>
      <c r="AS3808" s="792"/>
      <c r="AV3808" s="792"/>
      <c r="AY3808" s="792"/>
      <c r="BN3808" s="792"/>
      <c r="BQ3808" s="792"/>
    </row>
    <row r="3809" spans="8:69" ht="12" customHeight="1">
      <c r="H3809" s="800"/>
      <c r="AJ3809" s="792"/>
      <c r="AM3809" s="792"/>
      <c r="AP3809" s="792"/>
      <c r="AS3809" s="792"/>
      <c r="AV3809" s="792"/>
      <c r="AY3809" s="792"/>
      <c r="BN3809" s="792"/>
      <c r="BQ3809" s="792"/>
    </row>
    <row r="3810" spans="8:69" ht="12" customHeight="1">
      <c r="H3810" s="800"/>
      <c r="AJ3810" s="792"/>
      <c r="AM3810" s="792"/>
      <c r="AP3810" s="792"/>
      <c r="AS3810" s="792"/>
      <c r="AV3810" s="792"/>
      <c r="AY3810" s="792"/>
      <c r="BN3810" s="792"/>
      <c r="BQ3810" s="792"/>
    </row>
    <row r="3811" spans="8:69" ht="12" customHeight="1">
      <c r="H3811" s="800"/>
      <c r="AJ3811" s="792"/>
      <c r="AM3811" s="792"/>
      <c r="AP3811" s="792"/>
      <c r="AS3811" s="792"/>
      <c r="AV3811" s="792"/>
      <c r="AY3811" s="792"/>
      <c r="BN3811" s="792"/>
      <c r="BQ3811" s="792"/>
    </row>
    <row r="3812" spans="8:69" ht="12" customHeight="1">
      <c r="H3812" s="800"/>
      <c r="AJ3812" s="792"/>
      <c r="AM3812" s="792"/>
      <c r="AP3812" s="792"/>
      <c r="AS3812" s="792"/>
      <c r="AV3812" s="792"/>
      <c r="AY3812" s="792"/>
      <c r="BN3812" s="792"/>
      <c r="BQ3812" s="792"/>
    </row>
    <row r="3813" spans="8:69" ht="12" customHeight="1">
      <c r="H3813" s="800"/>
      <c r="AJ3813" s="792"/>
      <c r="AM3813" s="792"/>
      <c r="AP3813" s="792"/>
      <c r="AS3813" s="792"/>
      <c r="AV3813" s="792"/>
      <c r="AY3813" s="792"/>
      <c r="BN3813" s="792"/>
      <c r="BQ3813" s="792"/>
    </row>
    <row r="3814" spans="8:69" ht="12" customHeight="1">
      <c r="H3814" s="800"/>
      <c r="AJ3814" s="792"/>
      <c r="AM3814" s="792"/>
      <c r="AP3814" s="792"/>
      <c r="AS3814" s="792"/>
      <c r="AV3814" s="792"/>
      <c r="AY3814" s="792"/>
      <c r="BN3814" s="792"/>
      <c r="BQ3814" s="792"/>
    </row>
    <row r="3815" spans="8:69" ht="12" customHeight="1">
      <c r="H3815" s="800"/>
      <c r="AJ3815" s="792"/>
      <c r="AM3815" s="792"/>
      <c r="AP3815" s="792"/>
      <c r="AS3815" s="792"/>
      <c r="AV3815" s="792"/>
      <c r="AY3815" s="792"/>
      <c r="BN3815" s="792"/>
      <c r="BQ3815" s="792"/>
    </row>
    <row r="3816" spans="8:69" ht="12" customHeight="1">
      <c r="H3816" s="800"/>
      <c r="AJ3816" s="792"/>
      <c r="AM3816" s="792"/>
      <c r="AP3816" s="792"/>
      <c r="AS3816" s="792"/>
      <c r="AV3816" s="792"/>
      <c r="AY3816" s="792"/>
      <c r="BN3816" s="792"/>
      <c r="BQ3816" s="792"/>
    </row>
    <row r="3817" spans="8:69" ht="12" customHeight="1">
      <c r="H3817" s="800"/>
      <c r="AJ3817" s="792"/>
      <c r="AM3817" s="792"/>
      <c r="AP3817" s="792"/>
      <c r="AS3817" s="792"/>
      <c r="AV3817" s="792"/>
      <c r="AY3817" s="792"/>
      <c r="BN3817" s="792"/>
      <c r="BQ3817" s="792"/>
    </row>
    <row r="3818" spans="8:69" ht="12" customHeight="1">
      <c r="H3818" s="800"/>
      <c r="AJ3818" s="792"/>
      <c r="AM3818" s="792"/>
      <c r="AP3818" s="792"/>
      <c r="AS3818" s="792"/>
      <c r="AV3818" s="792"/>
      <c r="AY3818" s="792"/>
      <c r="BN3818" s="792"/>
      <c r="BQ3818" s="792"/>
    </row>
    <row r="3819" spans="8:69" ht="12" customHeight="1">
      <c r="H3819" s="800"/>
      <c r="AJ3819" s="792"/>
      <c r="AM3819" s="792"/>
      <c r="AP3819" s="792"/>
      <c r="AS3819" s="792"/>
      <c r="AV3819" s="792"/>
      <c r="AY3819" s="792"/>
      <c r="BN3819" s="792"/>
      <c r="BQ3819" s="792"/>
    </row>
    <row r="3820" spans="8:69" ht="12" customHeight="1">
      <c r="H3820" s="800"/>
      <c r="AJ3820" s="792"/>
      <c r="AM3820" s="792"/>
      <c r="AP3820" s="792"/>
      <c r="AS3820" s="792"/>
      <c r="AV3820" s="792"/>
      <c r="AY3820" s="792"/>
      <c r="BN3820" s="792"/>
      <c r="BQ3820" s="792"/>
    </row>
    <row r="3821" spans="8:69" ht="12" customHeight="1">
      <c r="H3821" s="800"/>
      <c r="AJ3821" s="792"/>
      <c r="AM3821" s="792"/>
      <c r="AP3821" s="792"/>
      <c r="AS3821" s="792"/>
      <c r="AV3821" s="792"/>
      <c r="AY3821" s="792"/>
      <c r="BN3821" s="792"/>
      <c r="BQ3821" s="792"/>
    </row>
    <row r="3822" spans="8:69" ht="12" customHeight="1">
      <c r="H3822" s="800"/>
      <c r="AJ3822" s="792"/>
      <c r="AM3822" s="792"/>
      <c r="AP3822" s="792"/>
      <c r="AS3822" s="792"/>
      <c r="AV3822" s="792"/>
      <c r="AY3822" s="792"/>
      <c r="BN3822" s="792"/>
      <c r="BQ3822" s="792"/>
    </row>
    <row r="3823" spans="8:69" ht="12" customHeight="1">
      <c r="H3823" s="800"/>
      <c r="AJ3823" s="792"/>
      <c r="AM3823" s="792"/>
      <c r="AP3823" s="792"/>
      <c r="AS3823" s="792"/>
      <c r="AV3823" s="792"/>
      <c r="AY3823" s="792"/>
      <c r="BN3823" s="792"/>
      <c r="BQ3823" s="792"/>
    </row>
    <row r="3824" spans="8:69" ht="12" customHeight="1">
      <c r="H3824" s="800"/>
      <c r="AJ3824" s="792"/>
      <c r="AM3824" s="792"/>
      <c r="AP3824" s="792"/>
      <c r="AS3824" s="792"/>
      <c r="AV3824" s="792"/>
      <c r="AY3824" s="792"/>
      <c r="BN3824" s="792"/>
      <c r="BQ3824" s="792"/>
    </row>
    <row r="3825" spans="8:69" ht="12" customHeight="1">
      <c r="H3825" s="800"/>
      <c r="AJ3825" s="792"/>
      <c r="AM3825" s="792"/>
      <c r="AP3825" s="792"/>
      <c r="AS3825" s="792"/>
      <c r="AV3825" s="792"/>
      <c r="AY3825" s="792"/>
      <c r="BN3825" s="792"/>
      <c r="BQ3825" s="792"/>
    </row>
    <row r="3826" spans="8:69" ht="12" customHeight="1">
      <c r="H3826" s="800"/>
      <c r="AJ3826" s="792"/>
      <c r="AM3826" s="792"/>
      <c r="AP3826" s="792"/>
      <c r="AS3826" s="792"/>
      <c r="AV3826" s="792"/>
      <c r="AY3826" s="792"/>
      <c r="BN3826" s="792"/>
      <c r="BQ3826" s="792"/>
    </row>
    <row r="3827" spans="8:69" ht="12" customHeight="1">
      <c r="H3827" s="800"/>
      <c r="AJ3827" s="792"/>
      <c r="AM3827" s="792"/>
      <c r="AP3827" s="792"/>
      <c r="AS3827" s="792"/>
      <c r="AV3827" s="792"/>
      <c r="AY3827" s="792"/>
      <c r="BN3827" s="792"/>
      <c r="BQ3827" s="792"/>
    </row>
    <row r="3828" spans="8:69" ht="12" customHeight="1">
      <c r="H3828" s="800"/>
      <c r="AJ3828" s="792"/>
      <c r="AM3828" s="792"/>
      <c r="AP3828" s="792"/>
      <c r="AS3828" s="792"/>
      <c r="AV3828" s="792"/>
      <c r="AY3828" s="792"/>
      <c r="BN3828" s="792"/>
      <c r="BQ3828" s="792"/>
    </row>
    <row r="3829" spans="8:69" ht="12" customHeight="1">
      <c r="H3829" s="800"/>
      <c r="AJ3829" s="792"/>
      <c r="AM3829" s="792"/>
      <c r="AP3829" s="792"/>
      <c r="AS3829" s="792"/>
      <c r="AV3829" s="792"/>
      <c r="AY3829" s="792"/>
      <c r="BN3829" s="792"/>
      <c r="BQ3829" s="792"/>
    </row>
    <row r="3830" spans="8:69" ht="12" customHeight="1">
      <c r="H3830" s="800"/>
      <c r="AJ3830" s="792"/>
      <c r="AM3830" s="792"/>
      <c r="AP3830" s="792"/>
      <c r="AS3830" s="792"/>
      <c r="AV3830" s="792"/>
      <c r="AY3830" s="792"/>
      <c r="BN3830" s="792"/>
      <c r="BQ3830" s="792"/>
    </row>
    <row r="3831" spans="8:69" ht="12" customHeight="1">
      <c r="H3831" s="800"/>
      <c r="AJ3831" s="792"/>
      <c r="AM3831" s="792"/>
      <c r="AP3831" s="792"/>
      <c r="AS3831" s="792"/>
      <c r="AV3831" s="792"/>
      <c r="AY3831" s="792"/>
      <c r="BN3831" s="792"/>
      <c r="BQ3831" s="792"/>
    </row>
    <row r="3832" spans="8:69" ht="12" customHeight="1">
      <c r="H3832" s="800"/>
      <c r="AJ3832" s="792"/>
      <c r="AM3832" s="792"/>
      <c r="AP3832" s="792"/>
      <c r="AS3832" s="792"/>
      <c r="AV3832" s="792"/>
      <c r="AY3832" s="792"/>
      <c r="BN3832" s="792"/>
      <c r="BQ3832" s="792"/>
    </row>
    <row r="3833" spans="8:69" ht="12" customHeight="1">
      <c r="H3833" s="800"/>
      <c r="AJ3833" s="792"/>
      <c r="AM3833" s="792"/>
      <c r="AP3833" s="792"/>
      <c r="AS3833" s="792"/>
      <c r="AV3833" s="792"/>
      <c r="AY3833" s="792"/>
      <c r="BN3833" s="792"/>
      <c r="BQ3833" s="792"/>
    </row>
    <row r="3834" spans="8:69" ht="12" customHeight="1">
      <c r="H3834" s="800"/>
      <c r="AJ3834" s="792"/>
      <c r="AM3834" s="792"/>
      <c r="AP3834" s="792"/>
      <c r="AS3834" s="792"/>
      <c r="AV3834" s="792"/>
      <c r="AY3834" s="792"/>
      <c r="BN3834" s="792"/>
      <c r="BQ3834" s="792"/>
    </row>
    <row r="3835" spans="8:69" ht="12" customHeight="1">
      <c r="H3835" s="800"/>
      <c r="AJ3835" s="792"/>
      <c r="AM3835" s="792"/>
      <c r="AP3835" s="792"/>
      <c r="AS3835" s="792"/>
      <c r="AV3835" s="792"/>
      <c r="AY3835" s="792"/>
      <c r="BN3835" s="792"/>
      <c r="BQ3835" s="792"/>
    </row>
    <row r="3836" spans="8:69" ht="12" customHeight="1">
      <c r="H3836" s="800"/>
      <c r="AJ3836" s="792"/>
      <c r="AM3836" s="792"/>
      <c r="AP3836" s="792"/>
      <c r="AS3836" s="792"/>
      <c r="AV3836" s="792"/>
      <c r="AY3836" s="792"/>
      <c r="BN3836" s="792"/>
      <c r="BQ3836" s="792"/>
    </row>
    <row r="3837" spans="8:69" ht="12" customHeight="1">
      <c r="H3837" s="800"/>
      <c r="AJ3837" s="792"/>
      <c r="AM3837" s="792"/>
      <c r="AP3837" s="792"/>
      <c r="AS3837" s="792"/>
      <c r="AV3837" s="792"/>
      <c r="AY3837" s="792"/>
      <c r="BN3837" s="792"/>
      <c r="BQ3837" s="792"/>
    </row>
    <row r="3838" spans="8:69" ht="12" customHeight="1">
      <c r="H3838" s="800"/>
      <c r="AJ3838" s="792"/>
      <c r="AM3838" s="792"/>
      <c r="AP3838" s="792"/>
      <c r="AS3838" s="792"/>
      <c r="AV3838" s="792"/>
      <c r="AY3838" s="792"/>
      <c r="BN3838" s="792"/>
      <c r="BQ3838" s="792"/>
    </row>
    <row r="3839" spans="8:69" ht="12" customHeight="1">
      <c r="H3839" s="800"/>
      <c r="AJ3839" s="792"/>
      <c r="AM3839" s="792"/>
      <c r="AP3839" s="792"/>
      <c r="AS3839" s="792"/>
      <c r="AV3839" s="792"/>
      <c r="AY3839" s="792"/>
      <c r="BN3839" s="792"/>
      <c r="BQ3839" s="792"/>
    </row>
    <row r="3840" spans="8:69" ht="12" customHeight="1">
      <c r="H3840" s="800"/>
      <c r="AJ3840" s="792"/>
      <c r="AM3840" s="792"/>
      <c r="AP3840" s="792"/>
      <c r="AS3840" s="792"/>
      <c r="AV3840" s="792"/>
      <c r="AY3840" s="792"/>
      <c r="BN3840" s="792"/>
      <c r="BQ3840" s="792"/>
    </row>
    <row r="3841" spans="8:69" ht="12" customHeight="1">
      <c r="H3841" s="800"/>
      <c r="AJ3841" s="792"/>
      <c r="AM3841" s="792"/>
      <c r="AP3841" s="792"/>
      <c r="AS3841" s="792"/>
      <c r="AV3841" s="792"/>
      <c r="AY3841" s="792"/>
      <c r="BN3841" s="792"/>
      <c r="BQ3841" s="792"/>
    </row>
    <row r="3842" spans="8:69" ht="12" customHeight="1">
      <c r="H3842" s="800"/>
      <c r="AJ3842" s="792"/>
      <c r="AM3842" s="792"/>
      <c r="AP3842" s="792"/>
      <c r="AS3842" s="792"/>
      <c r="AV3842" s="792"/>
      <c r="AY3842" s="792"/>
      <c r="BN3842" s="792"/>
      <c r="BQ3842" s="792"/>
    </row>
    <row r="3843" spans="8:69" ht="12" customHeight="1">
      <c r="H3843" s="800"/>
      <c r="AJ3843" s="792"/>
      <c r="AM3843" s="792"/>
      <c r="AP3843" s="792"/>
      <c r="AS3843" s="792"/>
      <c r="AV3843" s="792"/>
      <c r="AY3843" s="792"/>
      <c r="BN3843" s="792"/>
      <c r="BQ3843" s="792"/>
    </row>
    <row r="3844" spans="8:69" ht="12" customHeight="1">
      <c r="H3844" s="800"/>
      <c r="AJ3844" s="792"/>
      <c r="AM3844" s="792"/>
      <c r="AP3844" s="792"/>
      <c r="AS3844" s="792"/>
      <c r="AV3844" s="792"/>
      <c r="AY3844" s="792"/>
      <c r="BN3844" s="792"/>
      <c r="BQ3844" s="792"/>
    </row>
    <row r="3845" spans="8:69" ht="12" customHeight="1">
      <c r="H3845" s="800"/>
      <c r="AJ3845" s="792"/>
      <c r="AM3845" s="792"/>
      <c r="AP3845" s="792"/>
      <c r="AS3845" s="792"/>
      <c r="AV3845" s="792"/>
      <c r="AY3845" s="792"/>
      <c r="BN3845" s="792"/>
      <c r="BQ3845" s="792"/>
    </row>
    <row r="3846" spans="8:69" ht="12" customHeight="1">
      <c r="H3846" s="800"/>
      <c r="AJ3846" s="792"/>
      <c r="AM3846" s="792"/>
      <c r="AP3846" s="792"/>
      <c r="AS3846" s="792"/>
      <c r="AV3846" s="792"/>
      <c r="AY3846" s="792"/>
      <c r="BN3846" s="792"/>
      <c r="BQ3846" s="792"/>
    </row>
    <row r="3847" spans="8:69" ht="12" customHeight="1">
      <c r="H3847" s="800"/>
      <c r="AJ3847" s="792"/>
      <c r="AM3847" s="792"/>
      <c r="AP3847" s="792"/>
      <c r="AS3847" s="792"/>
      <c r="AV3847" s="792"/>
      <c r="AY3847" s="792"/>
      <c r="BN3847" s="792"/>
      <c r="BQ3847" s="792"/>
    </row>
    <row r="3848" spans="8:69" ht="12" customHeight="1">
      <c r="H3848" s="800"/>
      <c r="AJ3848" s="792"/>
      <c r="AM3848" s="792"/>
      <c r="AP3848" s="792"/>
      <c r="AS3848" s="792"/>
      <c r="AV3848" s="792"/>
      <c r="AY3848" s="792"/>
      <c r="BN3848" s="792"/>
      <c r="BQ3848" s="792"/>
    </row>
    <row r="3849" spans="8:69" ht="12" customHeight="1">
      <c r="H3849" s="800"/>
      <c r="AJ3849" s="792"/>
      <c r="AM3849" s="792"/>
      <c r="AP3849" s="792"/>
      <c r="AS3849" s="792"/>
      <c r="AV3849" s="792"/>
      <c r="AY3849" s="792"/>
      <c r="BN3849" s="792"/>
      <c r="BQ3849" s="792"/>
    </row>
    <row r="3850" spans="8:69" ht="12" customHeight="1">
      <c r="H3850" s="800"/>
      <c r="AJ3850" s="792"/>
      <c r="AM3850" s="792"/>
      <c r="AP3850" s="792"/>
      <c r="AS3850" s="792"/>
      <c r="AV3850" s="792"/>
      <c r="AY3850" s="792"/>
      <c r="BN3850" s="792"/>
      <c r="BQ3850" s="792"/>
    </row>
    <row r="3851" spans="8:69" ht="12" customHeight="1">
      <c r="H3851" s="800"/>
      <c r="AJ3851" s="792"/>
      <c r="AM3851" s="792"/>
      <c r="AP3851" s="792"/>
      <c r="AS3851" s="792"/>
      <c r="AV3851" s="792"/>
      <c r="AY3851" s="792"/>
      <c r="BN3851" s="792"/>
      <c r="BQ3851" s="792"/>
    </row>
    <row r="3852" spans="8:69" ht="12" customHeight="1">
      <c r="H3852" s="800"/>
      <c r="AJ3852" s="792"/>
      <c r="AM3852" s="792"/>
      <c r="AP3852" s="792"/>
      <c r="AS3852" s="792"/>
      <c r="AV3852" s="792"/>
      <c r="AY3852" s="792"/>
      <c r="BN3852" s="792"/>
      <c r="BQ3852" s="792"/>
    </row>
    <row r="3853" spans="8:69" ht="12" customHeight="1">
      <c r="H3853" s="800"/>
      <c r="AJ3853" s="792"/>
      <c r="AM3853" s="792"/>
      <c r="AP3853" s="792"/>
      <c r="AS3853" s="792"/>
      <c r="AV3853" s="792"/>
      <c r="AY3853" s="792"/>
      <c r="BN3853" s="792"/>
      <c r="BQ3853" s="792"/>
    </row>
    <row r="3854" spans="8:69" ht="12" customHeight="1">
      <c r="H3854" s="800"/>
      <c r="AJ3854" s="792"/>
      <c r="AM3854" s="792"/>
      <c r="AP3854" s="792"/>
      <c r="AS3854" s="792"/>
      <c r="AV3854" s="792"/>
      <c r="AY3854" s="792"/>
      <c r="BN3854" s="792"/>
      <c r="BQ3854" s="792"/>
    </row>
    <row r="3855" spans="8:69" ht="12" customHeight="1">
      <c r="H3855" s="800"/>
      <c r="AJ3855" s="792"/>
      <c r="AM3855" s="792"/>
      <c r="AP3855" s="792"/>
      <c r="AS3855" s="792"/>
      <c r="AV3855" s="792"/>
      <c r="AY3855" s="792"/>
      <c r="BN3855" s="792"/>
      <c r="BQ3855" s="792"/>
    </row>
    <row r="3856" spans="8:69" ht="12" customHeight="1">
      <c r="H3856" s="800"/>
      <c r="AJ3856" s="792"/>
      <c r="AM3856" s="792"/>
      <c r="AP3856" s="792"/>
      <c r="AS3856" s="792"/>
      <c r="AV3856" s="792"/>
      <c r="AY3856" s="792"/>
      <c r="BN3856" s="792"/>
      <c r="BQ3856" s="792"/>
    </row>
    <row r="3857" spans="8:69" ht="12" customHeight="1">
      <c r="H3857" s="800"/>
      <c r="AJ3857" s="792"/>
      <c r="AM3857" s="792"/>
      <c r="AP3857" s="792"/>
      <c r="AS3857" s="792"/>
      <c r="AV3857" s="792"/>
      <c r="AY3857" s="792"/>
      <c r="BN3857" s="792"/>
      <c r="BQ3857" s="792"/>
    </row>
    <row r="3858" spans="8:69" ht="12" customHeight="1">
      <c r="H3858" s="800"/>
      <c r="AJ3858" s="792"/>
      <c r="AM3858" s="792"/>
      <c r="AP3858" s="792"/>
      <c r="AS3858" s="792"/>
      <c r="AV3858" s="792"/>
      <c r="AY3858" s="792"/>
      <c r="BN3858" s="792"/>
      <c r="BQ3858" s="792"/>
    </row>
    <row r="3859" spans="8:69" ht="12" customHeight="1">
      <c r="H3859" s="800"/>
      <c r="AJ3859" s="792"/>
      <c r="AM3859" s="792"/>
      <c r="AP3859" s="792"/>
      <c r="AS3859" s="792"/>
      <c r="AV3859" s="792"/>
      <c r="AY3859" s="792"/>
      <c r="BN3859" s="792"/>
      <c r="BQ3859" s="792"/>
    </row>
    <row r="3860" spans="8:69" ht="12" customHeight="1">
      <c r="H3860" s="800"/>
      <c r="AJ3860" s="792"/>
      <c r="AM3860" s="792"/>
      <c r="AP3860" s="792"/>
      <c r="AS3860" s="792"/>
      <c r="AV3860" s="792"/>
      <c r="AY3860" s="792"/>
      <c r="BN3860" s="792"/>
      <c r="BQ3860" s="792"/>
    </row>
    <row r="3861" spans="8:69" ht="12" customHeight="1">
      <c r="H3861" s="800"/>
      <c r="AJ3861" s="792"/>
      <c r="AM3861" s="792"/>
      <c r="AP3861" s="792"/>
      <c r="AS3861" s="792"/>
      <c r="AV3861" s="792"/>
      <c r="AY3861" s="792"/>
      <c r="BN3861" s="792"/>
      <c r="BQ3861" s="792"/>
    </row>
    <row r="3862" spans="8:69" ht="12" customHeight="1">
      <c r="H3862" s="800"/>
      <c r="AJ3862" s="792"/>
      <c r="AM3862" s="792"/>
      <c r="AP3862" s="792"/>
      <c r="AS3862" s="792"/>
      <c r="AV3862" s="792"/>
      <c r="AY3862" s="792"/>
      <c r="BN3862" s="792"/>
      <c r="BQ3862" s="792"/>
    </row>
    <row r="3863" spans="8:69" ht="12" customHeight="1">
      <c r="H3863" s="800"/>
      <c r="AJ3863" s="792"/>
      <c r="AM3863" s="792"/>
      <c r="AP3863" s="792"/>
      <c r="AS3863" s="792"/>
      <c r="AV3863" s="792"/>
      <c r="AY3863" s="792"/>
      <c r="BN3863" s="792"/>
      <c r="BQ3863" s="792"/>
    </row>
    <row r="3864" spans="8:69" ht="12" customHeight="1">
      <c r="H3864" s="800"/>
      <c r="AJ3864" s="792"/>
      <c r="AM3864" s="792"/>
      <c r="AP3864" s="792"/>
      <c r="AS3864" s="792"/>
      <c r="AV3864" s="792"/>
      <c r="AY3864" s="792"/>
      <c r="BN3864" s="792"/>
      <c r="BQ3864" s="792"/>
    </row>
    <row r="3865" spans="8:69" ht="12" customHeight="1">
      <c r="H3865" s="800"/>
      <c r="AJ3865" s="792"/>
      <c r="AM3865" s="792"/>
      <c r="AP3865" s="792"/>
      <c r="AS3865" s="792"/>
      <c r="AV3865" s="792"/>
      <c r="AY3865" s="792"/>
      <c r="BN3865" s="792"/>
      <c r="BQ3865" s="792"/>
    </row>
    <row r="3866" spans="8:69" ht="12" customHeight="1">
      <c r="H3866" s="800"/>
      <c r="AJ3866" s="792"/>
      <c r="AM3866" s="792"/>
      <c r="AP3866" s="792"/>
      <c r="AS3866" s="792"/>
      <c r="AV3866" s="792"/>
      <c r="AY3866" s="792"/>
      <c r="BN3866" s="792"/>
      <c r="BQ3866" s="792"/>
    </row>
    <row r="3867" spans="8:69" ht="12" customHeight="1">
      <c r="H3867" s="800"/>
      <c r="AJ3867" s="792"/>
      <c r="AM3867" s="792"/>
      <c r="AP3867" s="792"/>
      <c r="AS3867" s="792"/>
      <c r="AV3867" s="792"/>
      <c r="AY3867" s="792"/>
      <c r="BN3867" s="792"/>
      <c r="BQ3867" s="792"/>
    </row>
    <row r="3868" spans="8:69" ht="12" customHeight="1">
      <c r="H3868" s="800"/>
      <c r="AJ3868" s="792"/>
      <c r="AM3868" s="792"/>
      <c r="AP3868" s="792"/>
      <c r="AS3868" s="792"/>
      <c r="AV3868" s="792"/>
      <c r="AY3868" s="792"/>
      <c r="BN3868" s="792"/>
      <c r="BQ3868" s="792"/>
    </row>
    <row r="3869" spans="8:69" ht="12" customHeight="1">
      <c r="H3869" s="800"/>
      <c r="AJ3869" s="792"/>
      <c r="AM3869" s="792"/>
      <c r="AP3869" s="792"/>
      <c r="AS3869" s="792"/>
      <c r="AV3869" s="792"/>
      <c r="AY3869" s="792"/>
      <c r="BN3869" s="792"/>
      <c r="BQ3869" s="792"/>
    </row>
    <row r="3870" spans="8:69" ht="12" customHeight="1">
      <c r="H3870" s="800"/>
      <c r="AJ3870" s="792"/>
      <c r="AM3870" s="792"/>
      <c r="AP3870" s="792"/>
      <c r="AS3870" s="792"/>
      <c r="AV3870" s="792"/>
      <c r="AY3870" s="792"/>
      <c r="BN3870" s="792"/>
      <c r="BQ3870" s="792"/>
    </row>
    <row r="3871" spans="8:69" ht="12" customHeight="1">
      <c r="H3871" s="800"/>
      <c r="AJ3871" s="792"/>
      <c r="AM3871" s="792"/>
      <c r="AP3871" s="792"/>
      <c r="AS3871" s="792"/>
      <c r="AV3871" s="792"/>
      <c r="AY3871" s="792"/>
      <c r="BN3871" s="792"/>
      <c r="BQ3871" s="792"/>
    </row>
    <row r="3872" spans="8:69" ht="12" customHeight="1">
      <c r="H3872" s="800"/>
      <c r="AJ3872" s="792"/>
      <c r="AM3872" s="792"/>
      <c r="AP3872" s="792"/>
      <c r="AS3872" s="792"/>
      <c r="AV3872" s="792"/>
      <c r="AY3872" s="792"/>
      <c r="BN3872" s="792"/>
      <c r="BQ3872" s="792"/>
    </row>
    <row r="3873" spans="8:69" ht="12" customHeight="1">
      <c r="H3873" s="800"/>
      <c r="AJ3873" s="792"/>
      <c r="AM3873" s="792"/>
      <c r="AP3873" s="792"/>
      <c r="AS3873" s="792"/>
      <c r="AV3873" s="792"/>
      <c r="AY3873" s="792"/>
      <c r="BN3873" s="792"/>
      <c r="BQ3873" s="792"/>
    </row>
    <row r="3874" spans="8:69" ht="12" customHeight="1">
      <c r="H3874" s="800"/>
      <c r="AJ3874" s="792"/>
      <c r="AM3874" s="792"/>
      <c r="AP3874" s="792"/>
      <c r="AS3874" s="792"/>
      <c r="AV3874" s="792"/>
      <c r="AY3874" s="792"/>
      <c r="BN3874" s="792"/>
      <c r="BQ3874" s="792"/>
    </row>
    <row r="3875" spans="8:69" ht="12" customHeight="1">
      <c r="H3875" s="800"/>
      <c r="AJ3875" s="792"/>
      <c r="AM3875" s="792"/>
      <c r="AP3875" s="792"/>
      <c r="AS3875" s="792"/>
      <c r="AV3875" s="792"/>
      <c r="AY3875" s="792"/>
      <c r="BN3875" s="792"/>
      <c r="BQ3875" s="792"/>
    </row>
    <row r="3876" spans="8:69" ht="12" customHeight="1">
      <c r="H3876" s="800"/>
      <c r="AJ3876" s="792"/>
      <c r="AM3876" s="792"/>
      <c r="AP3876" s="792"/>
      <c r="AS3876" s="792"/>
      <c r="AV3876" s="792"/>
      <c r="AY3876" s="792"/>
      <c r="BN3876" s="792"/>
      <c r="BQ3876" s="792"/>
    </row>
    <row r="3877" spans="8:69" ht="12" customHeight="1">
      <c r="H3877" s="800"/>
      <c r="AJ3877" s="792"/>
      <c r="AM3877" s="792"/>
      <c r="AP3877" s="792"/>
      <c r="AS3877" s="792"/>
      <c r="AV3877" s="792"/>
      <c r="AY3877" s="792"/>
      <c r="BN3877" s="792"/>
      <c r="BQ3877" s="792"/>
    </row>
    <row r="3878" spans="8:69" ht="12" customHeight="1">
      <c r="H3878" s="800"/>
      <c r="AJ3878" s="792"/>
      <c r="AM3878" s="792"/>
      <c r="AP3878" s="792"/>
      <c r="AS3878" s="792"/>
      <c r="AV3878" s="792"/>
      <c r="AY3878" s="792"/>
      <c r="BN3878" s="792"/>
      <c r="BQ3878" s="792"/>
    </row>
    <row r="3879" spans="8:69" ht="12" customHeight="1">
      <c r="H3879" s="800"/>
      <c r="AJ3879" s="792"/>
      <c r="AM3879" s="792"/>
      <c r="AP3879" s="792"/>
      <c r="AS3879" s="792"/>
      <c r="AV3879" s="792"/>
      <c r="AY3879" s="792"/>
      <c r="BN3879" s="792"/>
      <c r="BQ3879" s="792"/>
    </row>
    <row r="3880" spans="8:69" ht="12" customHeight="1">
      <c r="H3880" s="800"/>
      <c r="AJ3880" s="792"/>
      <c r="AM3880" s="792"/>
      <c r="AP3880" s="792"/>
      <c r="AS3880" s="792"/>
      <c r="AV3880" s="792"/>
      <c r="AY3880" s="792"/>
      <c r="BN3880" s="792"/>
      <c r="BQ3880" s="792"/>
    </row>
    <row r="3881" spans="8:69" ht="12" customHeight="1">
      <c r="H3881" s="800"/>
      <c r="AJ3881" s="792"/>
      <c r="AM3881" s="792"/>
      <c r="AP3881" s="792"/>
      <c r="AS3881" s="792"/>
      <c r="AV3881" s="792"/>
      <c r="AY3881" s="792"/>
      <c r="BN3881" s="792"/>
      <c r="BQ3881" s="792"/>
    </row>
    <row r="3882" spans="8:69" ht="12" customHeight="1">
      <c r="H3882" s="800"/>
      <c r="AJ3882" s="792"/>
      <c r="AM3882" s="792"/>
      <c r="AP3882" s="792"/>
      <c r="AS3882" s="792"/>
      <c r="AV3882" s="792"/>
      <c r="AY3882" s="792"/>
      <c r="BN3882" s="792"/>
      <c r="BQ3882" s="792"/>
    </row>
    <row r="3883" spans="8:69" ht="12" customHeight="1">
      <c r="H3883" s="800"/>
      <c r="AJ3883" s="792"/>
      <c r="AM3883" s="792"/>
      <c r="AP3883" s="792"/>
      <c r="AS3883" s="792"/>
      <c r="AV3883" s="792"/>
      <c r="AY3883" s="792"/>
      <c r="BN3883" s="792"/>
      <c r="BQ3883" s="792"/>
    </row>
    <row r="3884" spans="8:69" ht="12" customHeight="1">
      <c r="H3884" s="800"/>
      <c r="AJ3884" s="792"/>
      <c r="AM3884" s="792"/>
      <c r="AP3884" s="792"/>
      <c r="AS3884" s="792"/>
      <c r="AV3884" s="792"/>
      <c r="AY3884" s="792"/>
      <c r="BN3884" s="792"/>
      <c r="BQ3884" s="792"/>
    </row>
    <row r="3885" spans="8:69" ht="12" customHeight="1">
      <c r="H3885" s="800"/>
      <c r="AJ3885" s="792"/>
      <c r="AM3885" s="792"/>
      <c r="AP3885" s="792"/>
      <c r="AS3885" s="792"/>
      <c r="AV3885" s="792"/>
      <c r="AY3885" s="792"/>
      <c r="BN3885" s="792"/>
      <c r="BQ3885" s="792"/>
    </row>
    <row r="3886" spans="8:69" ht="12" customHeight="1">
      <c r="H3886" s="800"/>
      <c r="AJ3886" s="792"/>
      <c r="AM3886" s="792"/>
      <c r="AP3886" s="792"/>
      <c r="AS3886" s="792"/>
      <c r="AV3886" s="792"/>
      <c r="AY3886" s="792"/>
      <c r="BN3886" s="792"/>
      <c r="BQ3886" s="792"/>
    </row>
    <row r="3887" spans="8:69" ht="12" customHeight="1">
      <c r="H3887" s="800"/>
      <c r="AJ3887" s="792"/>
      <c r="AM3887" s="792"/>
      <c r="AP3887" s="792"/>
      <c r="AS3887" s="792"/>
      <c r="AV3887" s="792"/>
      <c r="AY3887" s="792"/>
      <c r="BN3887" s="792"/>
      <c r="BQ3887" s="792"/>
    </row>
    <row r="3888" spans="8:69" ht="12" customHeight="1">
      <c r="H3888" s="800"/>
      <c r="AJ3888" s="792"/>
      <c r="AM3888" s="792"/>
      <c r="AP3888" s="792"/>
      <c r="AS3888" s="792"/>
      <c r="AV3888" s="792"/>
      <c r="AY3888" s="792"/>
      <c r="BN3888" s="792"/>
      <c r="BQ3888" s="792"/>
    </row>
    <row r="3889" spans="8:69" ht="12" customHeight="1">
      <c r="H3889" s="800"/>
      <c r="AJ3889" s="792"/>
      <c r="AM3889" s="792"/>
      <c r="AP3889" s="792"/>
      <c r="AS3889" s="792"/>
      <c r="AV3889" s="792"/>
      <c r="AY3889" s="792"/>
      <c r="BN3889" s="792"/>
      <c r="BQ3889" s="792"/>
    </row>
    <row r="3890" spans="8:69" ht="12" customHeight="1">
      <c r="H3890" s="800"/>
      <c r="AJ3890" s="792"/>
      <c r="AM3890" s="792"/>
      <c r="AP3890" s="792"/>
      <c r="AS3890" s="792"/>
      <c r="AV3890" s="792"/>
      <c r="AY3890" s="792"/>
      <c r="BN3890" s="792"/>
      <c r="BQ3890" s="792"/>
    </row>
    <row r="3891" spans="8:69" ht="12" customHeight="1">
      <c r="H3891" s="800"/>
      <c r="AJ3891" s="792"/>
      <c r="AM3891" s="792"/>
      <c r="AP3891" s="792"/>
      <c r="AS3891" s="792"/>
      <c r="AV3891" s="792"/>
      <c r="AY3891" s="792"/>
      <c r="BN3891" s="792"/>
      <c r="BQ3891" s="792"/>
    </row>
    <row r="3892" spans="8:69" ht="12" customHeight="1">
      <c r="H3892" s="800"/>
      <c r="AJ3892" s="792"/>
      <c r="AM3892" s="792"/>
      <c r="AP3892" s="792"/>
      <c r="AS3892" s="792"/>
      <c r="AV3892" s="792"/>
      <c r="AY3892" s="792"/>
      <c r="BN3892" s="792"/>
      <c r="BQ3892" s="792"/>
    </row>
    <row r="3893" spans="8:69" ht="12" customHeight="1">
      <c r="H3893" s="800"/>
      <c r="AJ3893" s="792"/>
      <c r="AM3893" s="792"/>
      <c r="AP3893" s="792"/>
      <c r="AS3893" s="792"/>
      <c r="AV3893" s="792"/>
      <c r="AY3893" s="792"/>
      <c r="BN3893" s="792"/>
      <c r="BQ3893" s="792"/>
    </row>
    <row r="3894" spans="8:69" ht="12" customHeight="1">
      <c r="H3894" s="800"/>
      <c r="AJ3894" s="792"/>
      <c r="AM3894" s="792"/>
      <c r="AP3894" s="792"/>
      <c r="AS3894" s="792"/>
      <c r="AV3894" s="792"/>
      <c r="AY3894" s="792"/>
      <c r="BN3894" s="792"/>
      <c r="BQ3894" s="792"/>
    </row>
    <row r="3895" spans="8:69" ht="12" customHeight="1">
      <c r="H3895" s="800"/>
      <c r="AJ3895" s="792"/>
      <c r="AM3895" s="792"/>
      <c r="AP3895" s="792"/>
      <c r="AS3895" s="792"/>
      <c r="AV3895" s="792"/>
      <c r="AY3895" s="792"/>
      <c r="BN3895" s="792"/>
      <c r="BQ3895" s="792"/>
    </row>
    <row r="3896" spans="8:69" ht="12" customHeight="1">
      <c r="H3896" s="800"/>
      <c r="AJ3896" s="792"/>
      <c r="AM3896" s="792"/>
      <c r="AP3896" s="792"/>
      <c r="AS3896" s="792"/>
      <c r="AV3896" s="792"/>
      <c r="AY3896" s="792"/>
      <c r="BN3896" s="792"/>
      <c r="BQ3896" s="792"/>
    </row>
    <row r="3897" spans="8:69" ht="12" customHeight="1">
      <c r="H3897" s="800"/>
      <c r="AJ3897" s="792"/>
      <c r="AM3897" s="792"/>
      <c r="AP3897" s="792"/>
      <c r="AS3897" s="792"/>
      <c r="AV3897" s="792"/>
      <c r="AY3897" s="792"/>
      <c r="BN3897" s="792"/>
      <c r="BQ3897" s="792"/>
    </row>
    <row r="3898" spans="8:69" ht="12" customHeight="1">
      <c r="H3898" s="800"/>
      <c r="AJ3898" s="792"/>
      <c r="AM3898" s="792"/>
      <c r="AP3898" s="792"/>
      <c r="AS3898" s="792"/>
      <c r="AV3898" s="792"/>
      <c r="AY3898" s="792"/>
      <c r="BN3898" s="792"/>
      <c r="BQ3898" s="792"/>
    </row>
    <row r="3899" spans="8:69" ht="12" customHeight="1">
      <c r="H3899" s="800"/>
      <c r="AJ3899" s="792"/>
      <c r="AM3899" s="792"/>
      <c r="AP3899" s="792"/>
      <c r="AS3899" s="792"/>
      <c r="AV3899" s="792"/>
      <c r="AY3899" s="792"/>
      <c r="BN3899" s="792"/>
      <c r="BQ3899" s="792"/>
    </row>
    <row r="3900" spans="8:69" ht="12" customHeight="1">
      <c r="H3900" s="800"/>
      <c r="AJ3900" s="792"/>
      <c r="AM3900" s="792"/>
      <c r="AP3900" s="792"/>
      <c r="AS3900" s="792"/>
      <c r="AV3900" s="792"/>
      <c r="AY3900" s="792"/>
      <c r="BN3900" s="792"/>
      <c r="BQ3900" s="792"/>
    </row>
    <row r="3901" spans="8:69" ht="12" customHeight="1">
      <c r="H3901" s="800"/>
      <c r="AJ3901" s="792"/>
      <c r="AM3901" s="792"/>
      <c r="AP3901" s="792"/>
      <c r="AS3901" s="792"/>
      <c r="AV3901" s="792"/>
      <c r="AY3901" s="792"/>
      <c r="BN3901" s="792"/>
      <c r="BQ3901" s="792"/>
    </row>
    <row r="3902" spans="8:69" ht="12" customHeight="1">
      <c r="H3902" s="800"/>
      <c r="AJ3902" s="792"/>
      <c r="AM3902" s="792"/>
      <c r="AP3902" s="792"/>
      <c r="AS3902" s="792"/>
      <c r="AV3902" s="792"/>
      <c r="AY3902" s="792"/>
      <c r="BN3902" s="792"/>
      <c r="BQ3902" s="792"/>
    </row>
    <row r="3903" spans="8:69" ht="12" customHeight="1">
      <c r="H3903" s="800"/>
      <c r="AJ3903" s="792"/>
      <c r="AM3903" s="792"/>
      <c r="AP3903" s="792"/>
      <c r="AS3903" s="792"/>
      <c r="AV3903" s="792"/>
      <c r="AY3903" s="792"/>
      <c r="BN3903" s="792"/>
      <c r="BQ3903" s="792"/>
    </row>
    <row r="3904" spans="8:69" ht="12" customHeight="1">
      <c r="H3904" s="800"/>
      <c r="AJ3904" s="792"/>
      <c r="AM3904" s="792"/>
      <c r="AP3904" s="792"/>
      <c r="AS3904" s="792"/>
      <c r="AV3904" s="792"/>
      <c r="AY3904" s="792"/>
      <c r="BN3904" s="792"/>
      <c r="BQ3904" s="792"/>
    </row>
    <row r="3905" spans="8:69" ht="12" customHeight="1">
      <c r="H3905" s="800"/>
      <c r="AJ3905" s="792"/>
      <c r="AM3905" s="792"/>
      <c r="AP3905" s="792"/>
      <c r="AS3905" s="792"/>
      <c r="AV3905" s="792"/>
      <c r="AY3905" s="792"/>
      <c r="BN3905" s="792"/>
      <c r="BQ3905" s="792"/>
    </row>
    <row r="3906" spans="8:69" ht="12" customHeight="1">
      <c r="H3906" s="800"/>
      <c r="AJ3906" s="792"/>
      <c r="AM3906" s="792"/>
      <c r="AP3906" s="792"/>
      <c r="AS3906" s="792"/>
      <c r="AV3906" s="792"/>
      <c r="AY3906" s="792"/>
      <c r="BN3906" s="792"/>
      <c r="BQ3906" s="792"/>
    </row>
    <row r="3907" spans="8:69" ht="12" customHeight="1">
      <c r="H3907" s="800"/>
      <c r="AJ3907" s="792"/>
      <c r="AM3907" s="792"/>
      <c r="AP3907" s="792"/>
      <c r="AS3907" s="792"/>
      <c r="AV3907" s="792"/>
      <c r="AY3907" s="792"/>
      <c r="BN3907" s="792"/>
      <c r="BQ3907" s="792"/>
    </row>
    <row r="3908" spans="8:69" ht="12" customHeight="1">
      <c r="H3908" s="800"/>
      <c r="AJ3908" s="792"/>
      <c r="AM3908" s="792"/>
      <c r="AP3908" s="792"/>
      <c r="AS3908" s="792"/>
      <c r="AV3908" s="792"/>
      <c r="AY3908" s="792"/>
      <c r="BN3908" s="792"/>
      <c r="BQ3908" s="792"/>
    </row>
    <row r="3909" spans="8:69" ht="12" customHeight="1">
      <c r="H3909" s="800"/>
      <c r="AJ3909" s="792"/>
      <c r="AM3909" s="792"/>
      <c r="AP3909" s="792"/>
      <c r="AS3909" s="792"/>
      <c r="AV3909" s="792"/>
      <c r="AY3909" s="792"/>
      <c r="BN3909" s="792"/>
      <c r="BQ3909" s="792"/>
    </row>
    <row r="3910" spans="8:69" ht="12" customHeight="1">
      <c r="H3910" s="800"/>
      <c r="AJ3910" s="792"/>
      <c r="AM3910" s="792"/>
      <c r="AP3910" s="792"/>
      <c r="AS3910" s="792"/>
      <c r="AV3910" s="792"/>
      <c r="AY3910" s="792"/>
      <c r="BN3910" s="792"/>
      <c r="BQ3910" s="792"/>
    </row>
    <row r="3911" spans="8:69" ht="12" customHeight="1">
      <c r="H3911" s="800"/>
      <c r="AJ3911" s="792"/>
      <c r="AM3911" s="792"/>
      <c r="AP3911" s="792"/>
      <c r="AS3911" s="792"/>
      <c r="AV3911" s="792"/>
      <c r="AY3911" s="792"/>
      <c r="BN3911" s="792"/>
      <c r="BQ3911" s="792"/>
    </row>
    <row r="3912" spans="8:69" ht="12" customHeight="1">
      <c r="H3912" s="800"/>
      <c r="AJ3912" s="792"/>
      <c r="AM3912" s="792"/>
      <c r="AP3912" s="792"/>
      <c r="AS3912" s="792"/>
      <c r="AV3912" s="792"/>
      <c r="AY3912" s="792"/>
      <c r="BN3912" s="792"/>
      <c r="BQ3912" s="792"/>
    </row>
    <row r="3913" spans="8:69" ht="12" customHeight="1">
      <c r="H3913" s="800"/>
      <c r="AJ3913" s="792"/>
      <c r="AM3913" s="792"/>
      <c r="AP3913" s="792"/>
      <c r="AS3913" s="792"/>
      <c r="AV3913" s="792"/>
      <c r="AY3913" s="792"/>
      <c r="BN3913" s="792"/>
      <c r="BQ3913" s="792"/>
    </row>
    <row r="3914" spans="8:69" ht="12" customHeight="1">
      <c r="H3914" s="800"/>
      <c r="AJ3914" s="792"/>
      <c r="AM3914" s="792"/>
      <c r="AP3914" s="792"/>
      <c r="AS3914" s="792"/>
      <c r="AV3914" s="792"/>
      <c r="AY3914" s="792"/>
      <c r="BN3914" s="792"/>
      <c r="BQ3914" s="792"/>
    </row>
    <row r="3915" spans="8:69" ht="12" customHeight="1">
      <c r="H3915" s="800"/>
      <c r="AJ3915" s="792"/>
      <c r="AM3915" s="792"/>
      <c r="AP3915" s="792"/>
      <c r="AS3915" s="792"/>
      <c r="AV3915" s="792"/>
      <c r="AY3915" s="792"/>
      <c r="BN3915" s="792"/>
      <c r="BQ3915" s="792"/>
    </row>
    <row r="3916" spans="8:69" ht="12" customHeight="1">
      <c r="H3916" s="800"/>
      <c r="AJ3916" s="792"/>
      <c r="AM3916" s="792"/>
      <c r="AP3916" s="792"/>
      <c r="AS3916" s="792"/>
      <c r="AV3916" s="792"/>
      <c r="AY3916" s="792"/>
      <c r="BN3916" s="792"/>
      <c r="BQ3916" s="792"/>
    </row>
    <row r="3917" spans="8:69" ht="12" customHeight="1">
      <c r="H3917" s="800"/>
      <c r="AJ3917" s="792"/>
      <c r="AM3917" s="792"/>
      <c r="AP3917" s="792"/>
      <c r="AS3917" s="792"/>
      <c r="AV3917" s="792"/>
      <c r="AY3917" s="792"/>
      <c r="BN3917" s="792"/>
      <c r="BQ3917" s="792"/>
    </row>
    <row r="3918" spans="8:69" ht="12" customHeight="1">
      <c r="H3918" s="800"/>
      <c r="AJ3918" s="792"/>
      <c r="AM3918" s="792"/>
      <c r="AP3918" s="792"/>
      <c r="AS3918" s="792"/>
      <c r="AV3918" s="792"/>
      <c r="AY3918" s="792"/>
      <c r="BN3918" s="792"/>
      <c r="BQ3918" s="792"/>
    </row>
    <row r="3919" spans="8:69" ht="12" customHeight="1">
      <c r="H3919" s="800"/>
      <c r="AJ3919" s="792"/>
      <c r="AM3919" s="792"/>
      <c r="AP3919" s="792"/>
      <c r="AS3919" s="792"/>
      <c r="AV3919" s="792"/>
      <c r="AY3919" s="792"/>
      <c r="BN3919" s="792"/>
      <c r="BQ3919" s="792"/>
    </row>
    <row r="3920" spans="8:69" ht="12" customHeight="1">
      <c r="H3920" s="800"/>
      <c r="AJ3920" s="792"/>
      <c r="AM3920" s="792"/>
      <c r="AP3920" s="792"/>
      <c r="AS3920" s="792"/>
      <c r="AV3920" s="792"/>
      <c r="AY3920" s="792"/>
      <c r="BN3920" s="792"/>
      <c r="BQ3920" s="792"/>
    </row>
    <row r="3921" spans="8:69" ht="12" customHeight="1">
      <c r="H3921" s="800"/>
      <c r="AJ3921" s="792"/>
      <c r="AM3921" s="792"/>
      <c r="AP3921" s="792"/>
      <c r="AS3921" s="792"/>
      <c r="AV3921" s="792"/>
      <c r="AY3921" s="792"/>
      <c r="BN3921" s="792"/>
      <c r="BQ3921" s="792"/>
    </row>
    <row r="3922" spans="8:69" ht="12" customHeight="1">
      <c r="H3922" s="800"/>
      <c r="AJ3922" s="792"/>
      <c r="AM3922" s="792"/>
      <c r="AP3922" s="792"/>
      <c r="AS3922" s="792"/>
      <c r="AV3922" s="792"/>
      <c r="AY3922" s="792"/>
      <c r="BN3922" s="792"/>
      <c r="BQ3922" s="792"/>
    </row>
    <row r="3923" spans="8:69" ht="12" customHeight="1">
      <c r="H3923" s="800"/>
      <c r="AJ3923" s="792"/>
      <c r="AM3923" s="792"/>
      <c r="AP3923" s="792"/>
      <c r="AS3923" s="792"/>
      <c r="AV3923" s="792"/>
      <c r="AY3923" s="792"/>
      <c r="BN3923" s="792"/>
      <c r="BQ3923" s="792"/>
    </row>
    <row r="3924" spans="8:69" ht="12" customHeight="1">
      <c r="H3924" s="800"/>
      <c r="AJ3924" s="792"/>
      <c r="AM3924" s="792"/>
      <c r="AP3924" s="792"/>
      <c r="AS3924" s="792"/>
      <c r="AV3924" s="792"/>
      <c r="AY3924" s="792"/>
      <c r="BN3924" s="792"/>
      <c r="BQ3924" s="792"/>
    </row>
    <row r="3925" spans="8:69" ht="12" customHeight="1">
      <c r="H3925" s="800"/>
      <c r="AJ3925" s="792"/>
      <c r="AM3925" s="792"/>
      <c r="AP3925" s="792"/>
      <c r="AS3925" s="792"/>
      <c r="AV3925" s="792"/>
      <c r="AY3925" s="792"/>
      <c r="BN3925" s="792"/>
      <c r="BQ3925" s="792"/>
    </row>
    <row r="3926" spans="8:69" ht="12" customHeight="1">
      <c r="H3926" s="800"/>
      <c r="AJ3926" s="792"/>
      <c r="AM3926" s="792"/>
      <c r="AP3926" s="792"/>
      <c r="AS3926" s="792"/>
      <c r="AV3926" s="792"/>
      <c r="AY3926" s="792"/>
      <c r="BN3926" s="792"/>
      <c r="BQ3926" s="792"/>
    </row>
    <row r="3927" spans="8:69" ht="12" customHeight="1">
      <c r="H3927" s="800"/>
      <c r="AJ3927" s="792"/>
      <c r="AM3927" s="792"/>
      <c r="AP3927" s="792"/>
      <c r="AS3927" s="792"/>
      <c r="AV3927" s="792"/>
      <c r="AY3927" s="792"/>
      <c r="BN3927" s="792"/>
      <c r="BQ3927" s="792"/>
    </row>
    <row r="3928" spans="8:69" ht="12" customHeight="1">
      <c r="H3928" s="800"/>
      <c r="AJ3928" s="792"/>
      <c r="AM3928" s="792"/>
      <c r="AP3928" s="792"/>
      <c r="AS3928" s="792"/>
      <c r="AV3928" s="792"/>
      <c r="AY3928" s="792"/>
      <c r="BN3928" s="792"/>
      <c r="BQ3928" s="792"/>
    </row>
    <row r="3929" spans="8:69" ht="12" customHeight="1">
      <c r="H3929" s="800"/>
      <c r="AJ3929" s="792"/>
      <c r="AM3929" s="792"/>
      <c r="AP3929" s="792"/>
      <c r="AS3929" s="792"/>
      <c r="AV3929" s="792"/>
      <c r="AY3929" s="792"/>
      <c r="BN3929" s="792"/>
      <c r="BQ3929" s="792"/>
    </row>
    <row r="3930" spans="8:69" ht="12" customHeight="1">
      <c r="H3930" s="800"/>
      <c r="AJ3930" s="792"/>
      <c r="AM3930" s="792"/>
      <c r="AP3930" s="792"/>
      <c r="AS3930" s="792"/>
      <c r="AV3930" s="792"/>
      <c r="AY3930" s="792"/>
      <c r="BN3930" s="792"/>
      <c r="BQ3930" s="792"/>
    </row>
    <row r="3931" spans="8:69" ht="12" customHeight="1">
      <c r="H3931" s="800"/>
      <c r="AJ3931" s="792"/>
      <c r="AM3931" s="792"/>
      <c r="AP3931" s="792"/>
      <c r="AS3931" s="792"/>
      <c r="AV3931" s="792"/>
      <c r="AY3931" s="792"/>
      <c r="BN3931" s="792"/>
      <c r="BQ3931" s="792"/>
    </row>
    <row r="3932" spans="8:69" ht="12" customHeight="1">
      <c r="H3932" s="800"/>
      <c r="AJ3932" s="792"/>
      <c r="AM3932" s="792"/>
      <c r="AP3932" s="792"/>
      <c r="AS3932" s="792"/>
      <c r="AV3932" s="792"/>
      <c r="AY3932" s="792"/>
      <c r="BN3932" s="792"/>
      <c r="BQ3932" s="792"/>
    </row>
    <row r="3933" spans="8:69" ht="12" customHeight="1">
      <c r="H3933" s="800"/>
      <c r="AJ3933" s="792"/>
      <c r="AM3933" s="792"/>
      <c r="AP3933" s="792"/>
      <c r="AS3933" s="792"/>
      <c r="AV3933" s="792"/>
      <c r="AY3933" s="792"/>
      <c r="BN3933" s="792"/>
      <c r="BQ3933" s="792"/>
    </row>
    <row r="3934" spans="8:69" ht="12" customHeight="1">
      <c r="H3934" s="800"/>
      <c r="AJ3934" s="792"/>
      <c r="AM3934" s="792"/>
      <c r="AP3934" s="792"/>
      <c r="AS3934" s="792"/>
      <c r="AV3934" s="792"/>
      <c r="AY3934" s="792"/>
      <c r="BN3934" s="792"/>
      <c r="BQ3934" s="792"/>
    </row>
    <row r="3935" spans="8:69" ht="12" customHeight="1">
      <c r="H3935" s="800"/>
      <c r="AJ3935" s="792"/>
      <c r="AM3935" s="792"/>
      <c r="AP3935" s="792"/>
      <c r="AS3935" s="792"/>
      <c r="AV3935" s="792"/>
      <c r="AY3935" s="792"/>
      <c r="BN3935" s="792"/>
      <c r="BQ3935" s="792"/>
    </row>
    <row r="3936" spans="8:69" ht="12" customHeight="1">
      <c r="H3936" s="800"/>
      <c r="AJ3936" s="792"/>
      <c r="AM3936" s="792"/>
      <c r="AP3936" s="792"/>
      <c r="AS3936" s="792"/>
      <c r="AV3936" s="792"/>
      <c r="AY3936" s="792"/>
      <c r="BN3936" s="792"/>
      <c r="BQ3936" s="792"/>
    </row>
    <row r="3937" spans="8:69" ht="12" customHeight="1">
      <c r="H3937" s="800"/>
      <c r="AJ3937" s="792"/>
      <c r="AM3937" s="792"/>
      <c r="AP3937" s="792"/>
      <c r="AS3937" s="792"/>
      <c r="AV3937" s="792"/>
      <c r="AY3937" s="792"/>
      <c r="BN3937" s="792"/>
      <c r="BQ3937" s="792"/>
    </row>
    <row r="3938" spans="8:69" ht="12" customHeight="1">
      <c r="H3938" s="800"/>
      <c r="AJ3938" s="792"/>
      <c r="AM3938" s="792"/>
      <c r="AP3938" s="792"/>
      <c r="AS3938" s="792"/>
      <c r="AV3938" s="792"/>
      <c r="AY3938" s="792"/>
      <c r="BN3938" s="792"/>
      <c r="BQ3938" s="792"/>
    </row>
    <row r="3939" spans="8:69" ht="12" customHeight="1">
      <c r="H3939" s="800"/>
      <c r="AJ3939" s="792"/>
      <c r="AM3939" s="792"/>
      <c r="AP3939" s="792"/>
      <c r="AS3939" s="792"/>
      <c r="AV3939" s="792"/>
      <c r="AY3939" s="792"/>
      <c r="BN3939" s="792"/>
      <c r="BQ3939" s="792"/>
    </row>
    <row r="3940" spans="8:69" ht="12" customHeight="1">
      <c r="H3940" s="800"/>
      <c r="AJ3940" s="792"/>
      <c r="AM3940" s="792"/>
      <c r="AP3940" s="792"/>
      <c r="AS3940" s="792"/>
      <c r="AV3940" s="792"/>
      <c r="AY3940" s="792"/>
      <c r="BN3940" s="792"/>
      <c r="BQ3940" s="792"/>
    </row>
    <row r="3941" spans="8:69" ht="12" customHeight="1">
      <c r="H3941" s="800"/>
      <c r="AJ3941" s="792"/>
      <c r="AM3941" s="792"/>
      <c r="AP3941" s="792"/>
      <c r="AS3941" s="792"/>
      <c r="AV3941" s="792"/>
      <c r="AY3941" s="792"/>
      <c r="BN3941" s="792"/>
      <c r="BQ3941" s="792"/>
    </row>
    <row r="3942" spans="8:69" ht="12" customHeight="1">
      <c r="H3942" s="800"/>
      <c r="AJ3942" s="792"/>
      <c r="AM3942" s="792"/>
      <c r="AP3942" s="792"/>
      <c r="AS3942" s="792"/>
      <c r="AV3942" s="792"/>
      <c r="AY3942" s="792"/>
      <c r="BN3942" s="792"/>
      <c r="BQ3942" s="792"/>
    </row>
    <row r="3943" spans="8:69" ht="12" customHeight="1">
      <c r="H3943" s="800"/>
      <c r="AJ3943" s="792"/>
      <c r="AM3943" s="792"/>
      <c r="AP3943" s="792"/>
      <c r="AS3943" s="792"/>
      <c r="AV3943" s="792"/>
      <c r="AY3943" s="792"/>
      <c r="BN3943" s="792"/>
      <c r="BQ3943" s="792"/>
    </row>
    <row r="3944" spans="8:69" ht="12" customHeight="1">
      <c r="H3944" s="800"/>
      <c r="AJ3944" s="792"/>
      <c r="AM3944" s="792"/>
      <c r="AP3944" s="792"/>
      <c r="AS3944" s="792"/>
      <c r="AV3944" s="792"/>
      <c r="AY3944" s="792"/>
      <c r="BN3944" s="792"/>
      <c r="BQ3944" s="792"/>
    </row>
    <row r="3945" spans="8:69" ht="12" customHeight="1">
      <c r="H3945" s="800"/>
      <c r="AJ3945" s="792"/>
      <c r="AM3945" s="792"/>
      <c r="AP3945" s="792"/>
      <c r="AS3945" s="792"/>
      <c r="AV3945" s="792"/>
      <c r="AY3945" s="792"/>
      <c r="BN3945" s="792"/>
      <c r="BQ3945" s="792"/>
    </row>
    <row r="3946" spans="8:69" ht="12" customHeight="1">
      <c r="H3946" s="800"/>
      <c r="AJ3946" s="792"/>
      <c r="AM3946" s="792"/>
      <c r="AP3946" s="792"/>
      <c r="AS3946" s="792"/>
      <c r="AV3946" s="792"/>
      <c r="AY3946" s="792"/>
      <c r="BN3946" s="792"/>
      <c r="BQ3946" s="792"/>
    </row>
    <row r="3947" spans="8:69" ht="12" customHeight="1">
      <c r="H3947" s="800"/>
      <c r="AJ3947" s="792"/>
      <c r="AM3947" s="792"/>
      <c r="AP3947" s="792"/>
      <c r="AS3947" s="792"/>
      <c r="AV3947" s="792"/>
      <c r="AY3947" s="792"/>
      <c r="BN3947" s="792"/>
      <c r="BQ3947" s="792"/>
    </row>
    <row r="3948" spans="8:69" ht="12" customHeight="1">
      <c r="H3948" s="800"/>
      <c r="AJ3948" s="792"/>
      <c r="AM3948" s="792"/>
      <c r="AP3948" s="792"/>
      <c r="AS3948" s="792"/>
      <c r="AV3948" s="792"/>
      <c r="AY3948" s="792"/>
      <c r="BN3948" s="792"/>
      <c r="BQ3948" s="792"/>
    </row>
    <row r="3949" spans="8:69" ht="12" customHeight="1">
      <c r="H3949" s="800"/>
      <c r="AJ3949" s="792"/>
      <c r="AM3949" s="792"/>
      <c r="AP3949" s="792"/>
      <c r="AS3949" s="792"/>
      <c r="AV3949" s="792"/>
      <c r="AY3949" s="792"/>
      <c r="BN3949" s="792"/>
      <c r="BQ3949" s="792"/>
    </row>
    <row r="3950" spans="8:69" ht="12" customHeight="1">
      <c r="H3950" s="800"/>
      <c r="AJ3950" s="792"/>
      <c r="AM3950" s="792"/>
      <c r="AP3950" s="792"/>
      <c r="AS3950" s="792"/>
      <c r="AV3950" s="792"/>
      <c r="AY3950" s="792"/>
      <c r="BN3950" s="792"/>
      <c r="BQ3950" s="792"/>
    </row>
    <row r="3951" spans="8:69" ht="12" customHeight="1">
      <c r="H3951" s="800"/>
      <c r="AJ3951" s="792"/>
      <c r="AM3951" s="792"/>
      <c r="AP3951" s="792"/>
      <c r="AS3951" s="792"/>
      <c r="AV3951" s="792"/>
      <c r="AY3951" s="792"/>
      <c r="BN3951" s="792"/>
      <c r="BQ3951" s="792"/>
    </row>
    <row r="3952" spans="8:69" ht="12" customHeight="1">
      <c r="H3952" s="800"/>
      <c r="AJ3952" s="792"/>
      <c r="AM3952" s="792"/>
      <c r="AP3952" s="792"/>
      <c r="AS3952" s="792"/>
      <c r="AV3952" s="792"/>
      <c r="AY3952" s="792"/>
      <c r="BN3952" s="792"/>
      <c r="BQ3952" s="792"/>
    </row>
    <row r="3953" spans="8:69" ht="12" customHeight="1">
      <c r="H3953" s="800"/>
      <c r="AJ3953" s="792"/>
      <c r="AM3953" s="792"/>
      <c r="AP3953" s="792"/>
      <c r="AS3953" s="792"/>
      <c r="AV3953" s="792"/>
      <c r="AY3953" s="792"/>
      <c r="BN3953" s="792"/>
      <c r="BQ3953" s="792"/>
    </row>
    <row r="3954" spans="8:69" ht="12" customHeight="1">
      <c r="H3954" s="800"/>
      <c r="AJ3954" s="792"/>
      <c r="AM3954" s="792"/>
      <c r="AP3954" s="792"/>
      <c r="AS3954" s="792"/>
      <c r="AV3954" s="792"/>
      <c r="AY3954" s="792"/>
      <c r="BN3954" s="792"/>
      <c r="BQ3954" s="792"/>
    </row>
    <row r="3955" spans="8:69" ht="12" customHeight="1">
      <c r="H3955" s="800"/>
      <c r="AJ3955" s="792"/>
      <c r="AM3955" s="792"/>
      <c r="AP3955" s="792"/>
      <c r="AS3955" s="792"/>
      <c r="AV3955" s="792"/>
      <c r="AY3955" s="792"/>
      <c r="BN3955" s="792"/>
      <c r="BQ3955" s="792"/>
    </row>
    <row r="3956" spans="8:69" ht="12" customHeight="1">
      <c r="H3956" s="800"/>
      <c r="AJ3956" s="792"/>
      <c r="AM3956" s="792"/>
      <c r="AP3956" s="792"/>
      <c r="AS3956" s="792"/>
      <c r="AV3956" s="792"/>
      <c r="AY3956" s="792"/>
      <c r="BN3956" s="792"/>
      <c r="BQ3956" s="792"/>
    </row>
    <row r="3957" spans="8:69" ht="12" customHeight="1">
      <c r="H3957" s="800"/>
      <c r="AJ3957" s="792"/>
      <c r="AM3957" s="792"/>
      <c r="AP3957" s="792"/>
      <c r="AS3957" s="792"/>
      <c r="AV3957" s="792"/>
      <c r="AY3957" s="792"/>
      <c r="BN3957" s="792"/>
      <c r="BQ3957" s="792"/>
    </row>
    <row r="3958" spans="8:69" ht="12" customHeight="1">
      <c r="H3958" s="800"/>
      <c r="AJ3958" s="792"/>
      <c r="AM3958" s="792"/>
      <c r="AP3958" s="792"/>
      <c r="AS3958" s="792"/>
      <c r="AV3958" s="792"/>
      <c r="AY3958" s="792"/>
      <c r="BN3958" s="792"/>
      <c r="BQ3958" s="792"/>
    </row>
    <row r="3959" spans="8:69" ht="12" customHeight="1">
      <c r="H3959" s="800"/>
      <c r="AJ3959" s="792"/>
      <c r="AM3959" s="792"/>
      <c r="AP3959" s="792"/>
      <c r="AS3959" s="792"/>
      <c r="AV3959" s="792"/>
      <c r="AY3959" s="792"/>
      <c r="BN3959" s="792"/>
      <c r="BQ3959" s="792"/>
    </row>
    <row r="3960" spans="8:69" ht="12" customHeight="1">
      <c r="H3960" s="800"/>
      <c r="AJ3960" s="792"/>
      <c r="AM3960" s="792"/>
      <c r="AP3960" s="792"/>
      <c r="AS3960" s="792"/>
      <c r="AV3960" s="792"/>
      <c r="AY3960" s="792"/>
      <c r="BN3960" s="792"/>
      <c r="BQ3960" s="792"/>
    </row>
    <row r="3961" spans="8:69" ht="12" customHeight="1">
      <c r="H3961" s="800"/>
      <c r="AJ3961" s="792"/>
      <c r="AM3961" s="792"/>
      <c r="AP3961" s="792"/>
      <c r="AS3961" s="792"/>
      <c r="AV3961" s="792"/>
      <c r="AY3961" s="792"/>
      <c r="BN3961" s="792"/>
      <c r="BQ3961" s="792"/>
    </row>
    <row r="3962" spans="8:69" ht="12" customHeight="1">
      <c r="H3962" s="800"/>
      <c r="AJ3962" s="792"/>
      <c r="AM3962" s="792"/>
      <c r="AP3962" s="792"/>
      <c r="AS3962" s="792"/>
      <c r="AV3962" s="792"/>
      <c r="AY3962" s="792"/>
      <c r="BN3962" s="792"/>
      <c r="BQ3962" s="792"/>
    </row>
    <row r="3963" spans="8:69" ht="12" customHeight="1">
      <c r="H3963" s="800"/>
      <c r="AJ3963" s="792"/>
      <c r="AM3963" s="792"/>
      <c r="AP3963" s="792"/>
      <c r="AS3963" s="792"/>
      <c r="AV3963" s="792"/>
      <c r="AY3963" s="792"/>
      <c r="BN3963" s="792"/>
      <c r="BQ3963" s="792"/>
    </row>
    <row r="3964" spans="8:69" ht="12" customHeight="1">
      <c r="H3964" s="800"/>
      <c r="AJ3964" s="792"/>
      <c r="AM3964" s="792"/>
      <c r="AP3964" s="792"/>
      <c r="AS3964" s="792"/>
      <c r="AV3964" s="792"/>
      <c r="AY3964" s="792"/>
      <c r="BN3964" s="792"/>
      <c r="BQ3964" s="792"/>
    </row>
    <row r="3965" spans="8:69" ht="12" customHeight="1">
      <c r="H3965" s="800"/>
      <c r="AJ3965" s="792"/>
      <c r="AM3965" s="792"/>
      <c r="AP3965" s="792"/>
      <c r="AS3965" s="792"/>
      <c r="AV3965" s="792"/>
      <c r="AY3965" s="792"/>
      <c r="BN3965" s="792"/>
      <c r="BQ3965" s="792"/>
    </row>
    <row r="3966" spans="8:69" ht="12" customHeight="1">
      <c r="H3966" s="800"/>
      <c r="AJ3966" s="792"/>
      <c r="AM3966" s="792"/>
      <c r="AP3966" s="792"/>
      <c r="AS3966" s="792"/>
      <c r="AV3966" s="792"/>
      <c r="AY3966" s="792"/>
      <c r="BN3966" s="792"/>
      <c r="BQ3966" s="792"/>
    </row>
    <row r="3967" spans="8:69" ht="12" customHeight="1">
      <c r="H3967" s="800"/>
      <c r="AJ3967" s="792"/>
      <c r="AM3967" s="792"/>
      <c r="AP3967" s="792"/>
      <c r="AS3967" s="792"/>
      <c r="AV3967" s="792"/>
      <c r="AY3967" s="792"/>
      <c r="BN3967" s="792"/>
      <c r="BQ3967" s="792"/>
    </row>
    <row r="3968" spans="8:69" ht="12" customHeight="1">
      <c r="H3968" s="800"/>
      <c r="AJ3968" s="792"/>
      <c r="AM3968" s="792"/>
      <c r="AP3968" s="792"/>
      <c r="AS3968" s="792"/>
      <c r="AV3968" s="792"/>
      <c r="AY3968" s="792"/>
      <c r="BN3968" s="792"/>
      <c r="BQ3968" s="792"/>
    </row>
    <row r="3969" spans="8:69" ht="12" customHeight="1">
      <c r="H3969" s="800"/>
      <c r="AJ3969" s="792"/>
      <c r="AM3969" s="792"/>
      <c r="AP3969" s="792"/>
      <c r="AS3969" s="792"/>
      <c r="AV3969" s="792"/>
      <c r="AY3969" s="792"/>
      <c r="BN3969" s="792"/>
      <c r="BQ3969" s="792"/>
    </row>
    <row r="3970" spans="8:69" ht="12" customHeight="1">
      <c r="H3970" s="800"/>
      <c r="AJ3970" s="792"/>
      <c r="AM3970" s="792"/>
      <c r="AP3970" s="792"/>
      <c r="AS3970" s="792"/>
      <c r="AV3970" s="792"/>
      <c r="AY3970" s="792"/>
      <c r="BN3970" s="792"/>
      <c r="BQ3970" s="792"/>
    </row>
    <row r="3971" spans="8:69" ht="12" customHeight="1">
      <c r="H3971" s="800"/>
      <c r="AJ3971" s="792"/>
      <c r="AM3971" s="792"/>
      <c r="AP3971" s="792"/>
      <c r="AS3971" s="792"/>
      <c r="AV3971" s="792"/>
      <c r="AY3971" s="792"/>
      <c r="BN3971" s="792"/>
      <c r="BQ3971" s="792"/>
    </row>
    <row r="3972" spans="8:69" ht="12" customHeight="1">
      <c r="H3972" s="800"/>
      <c r="AJ3972" s="792"/>
      <c r="AM3972" s="792"/>
      <c r="AP3972" s="792"/>
      <c r="AS3972" s="792"/>
      <c r="AV3972" s="792"/>
      <c r="AY3972" s="792"/>
      <c r="BN3972" s="792"/>
      <c r="BQ3972" s="792"/>
    </row>
    <row r="3973" spans="8:69" ht="12" customHeight="1">
      <c r="H3973" s="800"/>
      <c r="AJ3973" s="792"/>
      <c r="AM3973" s="792"/>
      <c r="AP3973" s="792"/>
      <c r="AS3973" s="792"/>
      <c r="AV3973" s="792"/>
      <c r="AY3973" s="792"/>
      <c r="BN3973" s="792"/>
      <c r="BQ3973" s="792"/>
    </row>
    <row r="3974" spans="8:69" ht="12" customHeight="1">
      <c r="H3974" s="800"/>
      <c r="AJ3974" s="792"/>
      <c r="AM3974" s="792"/>
      <c r="AP3974" s="792"/>
      <c r="AS3974" s="792"/>
      <c r="AV3974" s="792"/>
      <c r="AY3974" s="792"/>
      <c r="BN3974" s="792"/>
      <c r="BQ3974" s="792"/>
    </row>
    <row r="3975" spans="8:69" ht="12" customHeight="1">
      <c r="H3975" s="800"/>
      <c r="AJ3975" s="792"/>
      <c r="AM3975" s="792"/>
      <c r="AP3975" s="792"/>
      <c r="AS3975" s="792"/>
      <c r="AV3975" s="792"/>
      <c r="AY3975" s="792"/>
      <c r="BN3975" s="792"/>
      <c r="BQ3975" s="792"/>
    </row>
    <row r="3976" spans="8:69" ht="12" customHeight="1">
      <c r="H3976" s="800"/>
      <c r="AJ3976" s="792"/>
      <c r="AM3976" s="792"/>
      <c r="AP3976" s="792"/>
      <c r="AS3976" s="792"/>
      <c r="AV3976" s="792"/>
      <c r="AY3976" s="792"/>
      <c r="BN3976" s="792"/>
      <c r="BQ3976" s="792"/>
    </row>
    <row r="3977" spans="8:69" ht="12" customHeight="1">
      <c r="H3977" s="800"/>
      <c r="AJ3977" s="792"/>
      <c r="AM3977" s="792"/>
      <c r="AP3977" s="792"/>
      <c r="AS3977" s="792"/>
      <c r="AV3977" s="792"/>
      <c r="AY3977" s="792"/>
      <c r="BN3977" s="792"/>
      <c r="BQ3977" s="792"/>
    </row>
    <row r="3978" spans="8:69" ht="12" customHeight="1">
      <c r="H3978" s="800"/>
      <c r="AJ3978" s="792"/>
      <c r="AM3978" s="792"/>
      <c r="AP3978" s="792"/>
      <c r="AS3978" s="792"/>
      <c r="AV3978" s="792"/>
      <c r="AY3978" s="792"/>
      <c r="BN3978" s="792"/>
      <c r="BQ3978" s="792"/>
    </row>
    <row r="3979" spans="8:69" ht="12" customHeight="1">
      <c r="H3979" s="800"/>
      <c r="AJ3979" s="792"/>
      <c r="AM3979" s="792"/>
      <c r="AP3979" s="792"/>
      <c r="AS3979" s="792"/>
      <c r="AV3979" s="792"/>
      <c r="AY3979" s="792"/>
      <c r="BN3979" s="792"/>
      <c r="BQ3979" s="792"/>
    </row>
    <row r="3980" spans="8:69" ht="12" customHeight="1">
      <c r="H3980" s="800"/>
      <c r="AJ3980" s="792"/>
      <c r="AM3980" s="792"/>
      <c r="AP3980" s="792"/>
      <c r="AS3980" s="792"/>
      <c r="AV3980" s="792"/>
      <c r="AY3980" s="792"/>
      <c r="BN3980" s="792"/>
      <c r="BQ3980" s="792"/>
    </row>
    <row r="3981" spans="8:69" ht="12" customHeight="1">
      <c r="H3981" s="800"/>
      <c r="AJ3981" s="792"/>
      <c r="AM3981" s="792"/>
      <c r="AP3981" s="792"/>
      <c r="AS3981" s="792"/>
      <c r="AV3981" s="792"/>
      <c r="AY3981" s="792"/>
      <c r="BN3981" s="792"/>
      <c r="BQ3981" s="792"/>
    </row>
    <row r="3982" spans="8:69" ht="12" customHeight="1">
      <c r="H3982" s="800"/>
      <c r="AJ3982" s="792"/>
      <c r="AM3982" s="792"/>
      <c r="AP3982" s="792"/>
      <c r="AS3982" s="792"/>
      <c r="AV3982" s="792"/>
      <c r="AY3982" s="792"/>
      <c r="BN3982" s="792"/>
      <c r="BQ3982" s="792"/>
    </row>
    <row r="3983" spans="8:69" ht="12" customHeight="1">
      <c r="H3983" s="800"/>
      <c r="AJ3983" s="792"/>
      <c r="AM3983" s="792"/>
      <c r="AP3983" s="792"/>
      <c r="AS3983" s="792"/>
      <c r="AV3983" s="792"/>
      <c r="AY3983" s="792"/>
      <c r="BN3983" s="792"/>
      <c r="BQ3983" s="792"/>
    </row>
    <row r="3984" spans="8:69" ht="12" customHeight="1">
      <c r="H3984" s="800"/>
      <c r="AJ3984" s="792"/>
      <c r="AM3984" s="792"/>
      <c r="AP3984" s="792"/>
      <c r="AS3984" s="792"/>
      <c r="AV3984" s="792"/>
      <c r="AY3984" s="792"/>
      <c r="BN3984" s="792"/>
      <c r="BQ3984" s="792"/>
    </row>
    <row r="3985" spans="8:69" ht="12" customHeight="1">
      <c r="H3985" s="800"/>
      <c r="AJ3985" s="792"/>
      <c r="AM3985" s="792"/>
      <c r="AP3985" s="792"/>
      <c r="AS3985" s="792"/>
      <c r="AV3985" s="792"/>
      <c r="AY3985" s="792"/>
      <c r="BN3985" s="792"/>
      <c r="BQ3985" s="792"/>
    </row>
    <row r="3986" spans="8:69" ht="12" customHeight="1">
      <c r="H3986" s="800"/>
      <c r="AJ3986" s="792"/>
      <c r="AM3986" s="792"/>
      <c r="AP3986" s="792"/>
      <c r="AS3986" s="792"/>
      <c r="AV3986" s="792"/>
      <c r="AY3986" s="792"/>
      <c r="BN3986" s="792"/>
      <c r="BQ3986" s="792"/>
    </row>
    <row r="3987" spans="8:69" ht="12" customHeight="1">
      <c r="H3987" s="800"/>
      <c r="AJ3987" s="792"/>
      <c r="AM3987" s="792"/>
      <c r="AP3987" s="792"/>
      <c r="AS3987" s="792"/>
      <c r="AV3987" s="792"/>
      <c r="AY3987" s="792"/>
      <c r="BN3987" s="792"/>
      <c r="BQ3987" s="792"/>
    </row>
    <row r="3988" spans="8:69" ht="12" customHeight="1">
      <c r="H3988" s="800"/>
      <c r="AJ3988" s="792"/>
      <c r="AM3988" s="792"/>
      <c r="AP3988" s="792"/>
      <c r="AS3988" s="792"/>
      <c r="AV3988" s="792"/>
      <c r="AY3988" s="792"/>
      <c r="BN3988" s="792"/>
      <c r="BQ3988" s="792"/>
    </row>
    <row r="3989" spans="8:69" ht="12" customHeight="1">
      <c r="H3989" s="800"/>
      <c r="AJ3989" s="792"/>
      <c r="AM3989" s="792"/>
      <c r="AP3989" s="792"/>
      <c r="AS3989" s="792"/>
      <c r="AV3989" s="792"/>
      <c r="AY3989" s="792"/>
      <c r="BN3989" s="792"/>
      <c r="BQ3989" s="792"/>
    </row>
    <row r="3990" spans="8:69" ht="12" customHeight="1">
      <c r="H3990" s="800"/>
      <c r="AJ3990" s="792"/>
      <c r="AM3990" s="792"/>
      <c r="AP3990" s="792"/>
      <c r="AS3990" s="792"/>
      <c r="AV3990" s="792"/>
      <c r="AY3990" s="792"/>
      <c r="BN3990" s="792"/>
      <c r="BQ3990" s="792"/>
    </row>
    <row r="3991" spans="8:69" ht="12" customHeight="1">
      <c r="H3991" s="800"/>
      <c r="AJ3991" s="792"/>
      <c r="AM3991" s="792"/>
      <c r="AP3991" s="792"/>
      <c r="AS3991" s="792"/>
      <c r="AV3991" s="792"/>
      <c r="AY3991" s="792"/>
      <c r="BN3991" s="792"/>
      <c r="BQ3991" s="792"/>
    </row>
    <row r="3992" spans="8:69" ht="12" customHeight="1">
      <c r="H3992" s="800"/>
      <c r="AJ3992" s="792"/>
      <c r="AM3992" s="792"/>
      <c r="AP3992" s="792"/>
      <c r="AS3992" s="792"/>
      <c r="AV3992" s="792"/>
      <c r="AY3992" s="792"/>
      <c r="BN3992" s="792"/>
      <c r="BQ3992" s="792"/>
    </row>
    <row r="3993" spans="8:69" ht="12" customHeight="1">
      <c r="H3993" s="800"/>
      <c r="AJ3993" s="792"/>
      <c r="AM3993" s="792"/>
      <c r="AP3993" s="792"/>
      <c r="AS3993" s="792"/>
      <c r="AV3993" s="792"/>
      <c r="AY3993" s="792"/>
      <c r="BN3993" s="792"/>
      <c r="BQ3993" s="792"/>
    </row>
    <row r="3994" spans="8:69" ht="12" customHeight="1">
      <c r="H3994" s="800"/>
      <c r="AJ3994" s="792"/>
      <c r="AM3994" s="792"/>
      <c r="AP3994" s="792"/>
      <c r="AS3994" s="792"/>
      <c r="AV3994" s="792"/>
      <c r="AY3994" s="792"/>
      <c r="BN3994" s="792"/>
      <c r="BQ3994" s="792"/>
    </row>
    <row r="3995" spans="8:69" ht="12" customHeight="1">
      <c r="H3995" s="800"/>
      <c r="AJ3995" s="792"/>
      <c r="AM3995" s="792"/>
      <c r="AP3995" s="792"/>
      <c r="AS3995" s="792"/>
      <c r="AV3995" s="792"/>
      <c r="AY3995" s="792"/>
      <c r="BN3995" s="792"/>
      <c r="BQ3995" s="792"/>
    </row>
    <row r="3996" spans="8:69" ht="12" customHeight="1">
      <c r="H3996" s="800"/>
      <c r="AJ3996" s="792"/>
      <c r="AM3996" s="792"/>
      <c r="AP3996" s="792"/>
      <c r="AS3996" s="792"/>
      <c r="AV3996" s="792"/>
      <c r="AY3996" s="792"/>
      <c r="BN3996" s="792"/>
      <c r="BQ3996" s="792"/>
    </row>
    <row r="3997" spans="8:69" ht="12" customHeight="1">
      <c r="H3997" s="800"/>
      <c r="AJ3997" s="792"/>
      <c r="AM3997" s="792"/>
      <c r="AP3997" s="792"/>
      <c r="AS3997" s="792"/>
      <c r="AV3997" s="792"/>
      <c r="AY3997" s="792"/>
      <c r="BN3997" s="792"/>
      <c r="BQ3997" s="792"/>
    </row>
    <row r="3998" spans="8:69" ht="12" customHeight="1">
      <c r="H3998" s="800"/>
      <c r="AJ3998" s="792"/>
      <c r="AM3998" s="792"/>
      <c r="AP3998" s="792"/>
      <c r="AS3998" s="792"/>
      <c r="AV3998" s="792"/>
      <c r="AY3998" s="792"/>
      <c r="BN3998" s="792"/>
      <c r="BQ3998" s="792"/>
    </row>
    <row r="3999" spans="8:69" ht="12" customHeight="1">
      <c r="H3999" s="800"/>
      <c r="AJ3999" s="792"/>
      <c r="AM3999" s="792"/>
      <c r="AP3999" s="792"/>
      <c r="AS3999" s="792"/>
      <c r="AV3999" s="792"/>
      <c r="AY3999" s="792"/>
      <c r="BN3999" s="792"/>
      <c r="BQ3999" s="792"/>
    </row>
    <row r="4000" spans="8:69" ht="12" customHeight="1">
      <c r="H4000" s="800"/>
      <c r="AJ4000" s="792"/>
      <c r="AM4000" s="792"/>
      <c r="AP4000" s="792"/>
      <c r="AS4000" s="792"/>
      <c r="AV4000" s="792"/>
      <c r="AY4000" s="792"/>
      <c r="BN4000" s="792"/>
      <c r="BQ4000" s="792"/>
    </row>
    <row r="4001" spans="8:69" ht="12" customHeight="1">
      <c r="H4001" s="800"/>
      <c r="AJ4001" s="792"/>
      <c r="AM4001" s="792"/>
      <c r="AP4001" s="792"/>
      <c r="AS4001" s="792"/>
      <c r="AV4001" s="792"/>
      <c r="AY4001" s="792"/>
      <c r="BN4001" s="792"/>
      <c r="BQ4001" s="792"/>
    </row>
    <row r="4002" spans="8:69" ht="12" customHeight="1">
      <c r="H4002" s="800"/>
      <c r="AJ4002" s="792"/>
      <c r="AM4002" s="792"/>
      <c r="AP4002" s="792"/>
      <c r="AS4002" s="792"/>
      <c r="AV4002" s="792"/>
      <c r="AY4002" s="792"/>
      <c r="BN4002" s="792"/>
      <c r="BQ4002" s="792"/>
    </row>
    <row r="4003" spans="8:69" ht="12" customHeight="1">
      <c r="H4003" s="800"/>
      <c r="AJ4003" s="792"/>
      <c r="AM4003" s="792"/>
      <c r="AP4003" s="792"/>
      <c r="AS4003" s="792"/>
      <c r="AV4003" s="792"/>
      <c r="AY4003" s="792"/>
      <c r="BN4003" s="792"/>
      <c r="BQ4003" s="792"/>
    </row>
    <row r="4004" spans="8:69" ht="12" customHeight="1">
      <c r="H4004" s="800"/>
      <c r="AJ4004" s="792"/>
      <c r="AM4004" s="792"/>
      <c r="AP4004" s="792"/>
      <c r="AS4004" s="792"/>
      <c r="AV4004" s="792"/>
      <c r="AY4004" s="792"/>
      <c r="BN4004" s="792"/>
      <c r="BQ4004" s="792"/>
    </row>
    <row r="4005" spans="8:69" ht="12" customHeight="1">
      <c r="H4005" s="800"/>
      <c r="AJ4005" s="792"/>
      <c r="AM4005" s="792"/>
      <c r="AP4005" s="792"/>
      <c r="AS4005" s="792"/>
      <c r="AV4005" s="792"/>
      <c r="AY4005" s="792"/>
      <c r="BN4005" s="792"/>
      <c r="BQ4005" s="792"/>
    </row>
    <row r="4006" spans="8:69" ht="12" customHeight="1">
      <c r="H4006" s="800"/>
      <c r="AJ4006" s="792"/>
      <c r="AM4006" s="792"/>
      <c r="AP4006" s="792"/>
      <c r="AS4006" s="792"/>
      <c r="AV4006" s="792"/>
      <c r="AY4006" s="792"/>
      <c r="BN4006" s="792"/>
      <c r="BQ4006" s="792"/>
    </row>
    <row r="4007" spans="8:69" ht="12" customHeight="1">
      <c r="H4007" s="800"/>
      <c r="AJ4007" s="792"/>
      <c r="AM4007" s="792"/>
      <c r="AP4007" s="792"/>
      <c r="AS4007" s="792"/>
      <c r="AV4007" s="792"/>
      <c r="AY4007" s="792"/>
      <c r="BN4007" s="792"/>
      <c r="BQ4007" s="792"/>
    </row>
    <row r="4008" spans="8:69" ht="12" customHeight="1">
      <c r="H4008" s="800"/>
      <c r="AJ4008" s="792"/>
      <c r="AM4008" s="792"/>
      <c r="AP4008" s="792"/>
      <c r="AS4008" s="792"/>
      <c r="AV4008" s="792"/>
      <c r="AY4008" s="792"/>
      <c r="BN4008" s="792"/>
      <c r="BQ4008" s="792"/>
    </row>
    <row r="4009" spans="8:69" ht="12" customHeight="1">
      <c r="H4009" s="800"/>
      <c r="AJ4009" s="792"/>
      <c r="AM4009" s="792"/>
      <c r="AP4009" s="792"/>
      <c r="AS4009" s="792"/>
      <c r="AV4009" s="792"/>
      <c r="AY4009" s="792"/>
      <c r="BN4009" s="792"/>
      <c r="BQ4009" s="792"/>
    </row>
    <row r="4010" spans="8:69" ht="12" customHeight="1">
      <c r="H4010" s="800"/>
      <c r="AJ4010" s="792"/>
      <c r="AM4010" s="792"/>
      <c r="AP4010" s="792"/>
      <c r="AS4010" s="792"/>
      <c r="AV4010" s="792"/>
      <c r="AY4010" s="792"/>
      <c r="BN4010" s="792"/>
      <c r="BQ4010" s="792"/>
    </row>
    <row r="4011" spans="8:69" ht="12" customHeight="1">
      <c r="H4011" s="800"/>
      <c r="AJ4011" s="792"/>
      <c r="AM4011" s="792"/>
      <c r="AP4011" s="792"/>
      <c r="AS4011" s="792"/>
      <c r="AV4011" s="792"/>
      <c r="AY4011" s="792"/>
      <c r="BN4011" s="792"/>
      <c r="BQ4011" s="792"/>
    </row>
    <row r="4012" spans="8:69" ht="12" customHeight="1">
      <c r="H4012" s="800"/>
      <c r="AJ4012" s="792"/>
      <c r="AM4012" s="792"/>
      <c r="AP4012" s="792"/>
      <c r="AS4012" s="792"/>
      <c r="AV4012" s="792"/>
      <c r="AY4012" s="792"/>
      <c r="BN4012" s="792"/>
      <c r="BQ4012" s="792"/>
    </row>
    <row r="4013" spans="8:69" ht="12" customHeight="1">
      <c r="H4013" s="800"/>
      <c r="AJ4013" s="792"/>
      <c r="AM4013" s="792"/>
      <c r="AP4013" s="792"/>
      <c r="AS4013" s="792"/>
      <c r="AV4013" s="792"/>
      <c r="AY4013" s="792"/>
      <c r="BN4013" s="792"/>
      <c r="BQ4013" s="792"/>
    </row>
    <row r="4014" spans="8:69" ht="12" customHeight="1">
      <c r="H4014" s="800"/>
      <c r="AJ4014" s="792"/>
      <c r="AM4014" s="792"/>
      <c r="AP4014" s="792"/>
      <c r="AS4014" s="792"/>
      <c r="AV4014" s="792"/>
      <c r="AY4014" s="792"/>
      <c r="BN4014" s="792"/>
      <c r="BQ4014" s="792"/>
    </row>
    <row r="4015" spans="8:69" ht="12" customHeight="1">
      <c r="H4015" s="800"/>
      <c r="AJ4015" s="792"/>
      <c r="AM4015" s="792"/>
      <c r="AP4015" s="792"/>
      <c r="AS4015" s="792"/>
      <c r="AV4015" s="792"/>
      <c r="AY4015" s="792"/>
      <c r="BN4015" s="792"/>
      <c r="BQ4015" s="792"/>
    </row>
    <row r="4016" spans="8:69" ht="12" customHeight="1">
      <c r="H4016" s="800"/>
      <c r="AJ4016" s="792"/>
      <c r="AM4016" s="792"/>
      <c r="AP4016" s="792"/>
      <c r="AS4016" s="792"/>
      <c r="AV4016" s="792"/>
      <c r="AY4016" s="792"/>
      <c r="BN4016" s="792"/>
      <c r="BQ4016" s="792"/>
    </row>
    <row r="4017" spans="8:69" ht="12" customHeight="1">
      <c r="H4017" s="800"/>
      <c r="AJ4017" s="792"/>
      <c r="AM4017" s="792"/>
      <c r="AP4017" s="792"/>
      <c r="AS4017" s="792"/>
      <c r="AV4017" s="792"/>
      <c r="AY4017" s="792"/>
      <c r="BN4017" s="792"/>
      <c r="BQ4017" s="792"/>
    </row>
    <row r="4018" spans="8:69" ht="12" customHeight="1">
      <c r="H4018" s="800"/>
      <c r="AJ4018" s="792"/>
      <c r="AM4018" s="792"/>
      <c r="AP4018" s="792"/>
      <c r="AS4018" s="792"/>
      <c r="AV4018" s="792"/>
      <c r="AY4018" s="792"/>
      <c r="BN4018" s="792"/>
      <c r="BQ4018" s="792"/>
    </row>
    <row r="4019" spans="8:69" ht="12" customHeight="1">
      <c r="H4019" s="800"/>
      <c r="AJ4019" s="792"/>
      <c r="AM4019" s="792"/>
      <c r="AP4019" s="792"/>
      <c r="AS4019" s="792"/>
      <c r="AV4019" s="792"/>
      <c r="AY4019" s="792"/>
      <c r="BN4019" s="792"/>
      <c r="BQ4019" s="792"/>
    </row>
    <row r="4020" spans="8:69" ht="12" customHeight="1">
      <c r="H4020" s="800"/>
      <c r="AJ4020" s="792"/>
      <c r="AM4020" s="792"/>
      <c r="AP4020" s="792"/>
      <c r="AS4020" s="792"/>
      <c r="AV4020" s="792"/>
      <c r="AY4020" s="792"/>
      <c r="BN4020" s="792"/>
      <c r="BQ4020" s="792"/>
    </row>
    <row r="4021" spans="8:69" ht="12" customHeight="1">
      <c r="H4021" s="800"/>
      <c r="AJ4021" s="792"/>
      <c r="AM4021" s="792"/>
      <c r="AP4021" s="792"/>
      <c r="AS4021" s="792"/>
      <c r="AV4021" s="792"/>
      <c r="AY4021" s="792"/>
      <c r="BN4021" s="792"/>
      <c r="BQ4021" s="792"/>
    </row>
    <row r="4022" spans="8:69" ht="12" customHeight="1">
      <c r="H4022" s="800"/>
      <c r="AJ4022" s="792"/>
      <c r="AM4022" s="792"/>
      <c r="AP4022" s="792"/>
      <c r="AS4022" s="792"/>
      <c r="AV4022" s="792"/>
      <c r="AY4022" s="792"/>
      <c r="BN4022" s="792"/>
      <c r="BQ4022" s="792"/>
    </row>
    <row r="4023" spans="8:69" ht="12" customHeight="1">
      <c r="H4023" s="800"/>
      <c r="AJ4023" s="792"/>
      <c r="AM4023" s="792"/>
      <c r="AP4023" s="792"/>
      <c r="AS4023" s="792"/>
      <c r="AV4023" s="792"/>
      <c r="AY4023" s="792"/>
      <c r="BN4023" s="792"/>
      <c r="BQ4023" s="792"/>
    </row>
    <row r="4024" spans="8:69" ht="12" customHeight="1">
      <c r="H4024" s="800"/>
      <c r="AJ4024" s="792"/>
      <c r="AM4024" s="792"/>
      <c r="AP4024" s="792"/>
      <c r="AS4024" s="792"/>
      <c r="AV4024" s="792"/>
      <c r="AY4024" s="792"/>
      <c r="BN4024" s="792"/>
      <c r="BQ4024" s="792"/>
    </row>
    <row r="4025" spans="8:69" ht="12" customHeight="1">
      <c r="H4025" s="800"/>
      <c r="AJ4025" s="792"/>
      <c r="AM4025" s="792"/>
      <c r="AP4025" s="792"/>
      <c r="AS4025" s="792"/>
      <c r="AV4025" s="792"/>
      <c r="AY4025" s="792"/>
      <c r="BN4025" s="792"/>
      <c r="BQ4025" s="792"/>
    </row>
    <row r="4026" spans="8:69" ht="12" customHeight="1">
      <c r="H4026" s="800"/>
      <c r="AJ4026" s="792"/>
      <c r="AM4026" s="792"/>
      <c r="AP4026" s="792"/>
      <c r="AS4026" s="792"/>
      <c r="AV4026" s="792"/>
      <c r="AY4026" s="792"/>
      <c r="BN4026" s="792"/>
      <c r="BQ4026" s="792"/>
    </row>
    <row r="4027" spans="8:69" ht="12" customHeight="1">
      <c r="H4027" s="800"/>
      <c r="AJ4027" s="792"/>
      <c r="AM4027" s="792"/>
      <c r="AP4027" s="792"/>
      <c r="AS4027" s="792"/>
      <c r="AV4027" s="792"/>
      <c r="AY4027" s="792"/>
      <c r="BN4027" s="792"/>
      <c r="BQ4027" s="792"/>
    </row>
    <row r="4028" spans="8:69" ht="12" customHeight="1">
      <c r="H4028" s="800"/>
      <c r="AJ4028" s="792"/>
      <c r="AM4028" s="792"/>
      <c r="AP4028" s="792"/>
      <c r="AS4028" s="792"/>
      <c r="AV4028" s="792"/>
      <c r="AY4028" s="792"/>
      <c r="BN4028" s="792"/>
      <c r="BQ4028" s="792"/>
    </row>
    <row r="4029" spans="8:69" ht="12" customHeight="1">
      <c r="H4029" s="800"/>
      <c r="AJ4029" s="792"/>
      <c r="AM4029" s="792"/>
      <c r="AP4029" s="792"/>
      <c r="AS4029" s="792"/>
      <c r="AV4029" s="792"/>
      <c r="AY4029" s="792"/>
      <c r="BN4029" s="792"/>
      <c r="BQ4029" s="792"/>
    </row>
    <row r="4030" spans="8:69" ht="12" customHeight="1">
      <c r="H4030" s="800"/>
      <c r="AJ4030" s="792"/>
      <c r="AM4030" s="792"/>
      <c r="AP4030" s="792"/>
      <c r="AS4030" s="792"/>
      <c r="AV4030" s="792"/>
      <c r="AY4030" s="792"/>
      <c r="BN4030" s="792"/>
      <c r="BQ4030" s="792"/>
    </row>
    <row r="4031" spans="8:69" ht="12" customHeight="1">
      <c r="H4031" s="800"/>
      <c r="AJ4031" s="792"/>
      <c r="AM4031" s="792"/>
      <c r="AP4031" s="792"/>
      <c r="AS4031" s="792"/>
      <c r="AV4031" s="792"/>
      <c r="AY4031" s="792"/>
      <c r="BN4031" s="792"/>
      <c r="BQ4031" s="792"/>
    </row>
    <row r="4032" spans="8:69" ht="12" customHeight="1">
      <c r="H4032" s="800"/>
      <c r="AJ4032" s="792"/>
      <c r="AM4032" s="792"/>
      <c r="AP4032" s="792"/>
      <c r="AS4032" s="792"/>
      <c r="AV4032" s="792"/>
      <c r="AY4032" s="792"/>
      <c r="BN4032" s="792"/>
      <c r="BQ4032" s="792"/>
    </row>
    <row r="4033" spans="8:69" ht="12" customHeight="1">
      <c r="H4033" s="800"/>
      <c r="AJ4033" s="792"/>
      <c r="AM4033" s="792"/>
      <c r="AP4033" s="792"/>
      <c r="AS4033" s="792"/>
      <c r="AV4033" s="792"/>
      <c r="AY4033" s="792"/>
      <c r="BN4033" s="792"/>
      <c r="BQ4033" s="792"/>
    </row>
    <row r="4034" spans="8:69" ht="12" customHeight="1">
      <c r="H4034" s="800"/>
      <c r="AJ4034" s="792"/>
      <c r="AM4034" s="792"/>
      <c r="AP4034" s="792"/>
      <c r="AS4034" s="792"/>
      <c r="AV4034" s="792"/>
      <c r="AY4034" s="792"/>
      <c r="BN4034" s="792"/>
      <c r="BQ4034" s="792"/>
    </row>
    <row r="4035" spans="8:69" ht="12" customHeight="1">
      <c r="H4035" s="800"/>
      <c r="AJ4035" s="792"/>
      <c r="AM4035" s="792"/>
      <c r="AP4035" s="792"/>
      <c r="AS4035" s="792"/>
      <c r="AV4035" s="792"/>
      <c r="AY4035" s="792"/>
      <c r="BN4035" s="792"/>
      <c r="BQ4035" s="792"/>
    </row>
    <row r="4036" spans="8:69" ht="12" customHeight="1">
      <c r="H4036" s="800"/>
      <c r="AJ4036" s="792"/>
      <c r="AM4036" s="792"/>
      <c r="AP4036" s="792"/>
      <c r="AS4036" s="792"/>
      <c r="AV4036" s="792"/>
      <c r="AY4036" s="792"/>
      <c r="BN4036" s="792"/>
      <c r="BQ4036" s="792"/>
    </row>
    <row r="4037" spans="8:69" ht="12" customHeight="1">
      <c r="H4037" s="800"/>
      <c r="AJ4037" s="792"/>
      <c r="AM4037" s="792"/>
      <c r="AP4037" s="792"/>
      <c r="AS4037" s="792"/>
      <c r="AV4037" s="792"/>
      <c r="AY4037" s="792"/>
      <c r="BN4037" s="792"/>
      <c r="BQ4037" s="792"/>
    </row>
    <row r="4038" spans="8:69" ht="12" customHeight="1">
      <c r="H4038" s="800"/>
      <c r="AJ4038" s="792"/>
      <c r="AM4038" s="792"/>
      <c r="AP4038" s="792"/>
      <c r="AS4038" s="792"/>
      <c r="AV4038" s="792"/>
      <c r="AY4038" s="792"/>
      <c r="BN4038" s="792"/>
      <c r="BQ4038" s="792"/>
    </row>
    <row r="4039" spans="8:69" ht="12" customHeight="1">
      <c r="H4039" s="800"/>
      <c r="AJ4039" s="792"/>
      <c r="AM4039" s="792"/>
      <c r="AP4039" s="792"/>
      <c r="AS4039" s="792"/>
      <c r="AV4039" s="792"/>
      <c r="AY4039" s="792"/>
      <c r="BN4039" s="792"/>
      <c r="BQ4039" s="792"/>
    </row>
    <row r="4040" spans="8:69" ht="12" customHeight="1">
      <c r="H4040" s="800"/>
      <c r="AJ4040" s="792"/>
      <c r="AM4040" s="792"/>
      <c r="AP4040" s="792"/>
      <c r="AS4040" s="792"/>
      <c r="AV4040" s="792"/>
      <c r="AY4040" s="792"/>
      <c r="BN4040" s="792"/>
      <c r="BQ4040" s="792"/>
    </row>
    <row r="4041" spans="8:69" ht="12" customHeight="1">
      <c r="H4041" s="800"/>
      <c r="AJ4041" s="792"/>
      <c r="AM4041" s="792"/>
      <c r="AP4041" s="792"/>
      <c r="AS4041" s="792"/>
      <c r="AV4041" s="792"/>
      <c r="AY4041" s="792"/>
      <c r="BN4041" s="792"/>
      <c r="BQ4041" s="792"/>
    </row>
    <row r="4042" spans="8:69" ht="12" customHeight="1">
      <c r="H4042" s="800"/>
      <c r="AJ4042" s="792"/>
      <c r="AM4042" s="792"/>
      <c r="AP4042" s="792"/>
      <c r="AS4042" s="792"/>
      <c r="AV4042" s="792"/>
      <c r="AY4042" s="792"/>
      <c r="BN4042" s="792"/>
      <c r="BQ4042" s="792"/>
    </row>
    <row r="4043" spans="8:69" ht="12" customHeight="1">
      <c r="H4043" s="800"/>
      <c r="AJ4043" s="792"/>
      <c r="AM4043" s="792"/>
      <c r="AP4043" s="792"/>
      <c r="AS4043" s="792"/>
      <c r="AV4043" s="792"/>
      <c r="AY4043" s="792"/>
      <c r="BN4043" s="792"/>
      <c r="BQ4043" s="792"/>
    </row>
    <row r="4044" spans="8:69" ht="12" customHeight="1">
      <c r="H4044" s="800"/>
      <c r="AJ4044" s="792"/>
      <c r="AM4044" s="792"/>
      <c r="AP4044" s="792"/>
      <c r="AS4044" s="792"/>
      <c r="AV4044" s="792"/>
      <c r="AY4044" s="792"/>
      <c r="BN4044" s="792"/>
      <c r="BQ4044" s="792"/>
    </row>
    <row r="4045" spans="8:69" ht="12" customHeight="1">
      <c r="H4045" s="800"/>
      <c r="AJ4045" s="792"/>
      <c r="AM4045" s="792"/>
      <c r="AP4045" s="792"/>
      <c r="AS4045" s="792"/>
      <c r="AV4045" s="792"/>
      <c r="AY4045" s="792"/>
      <c r="BN4045" s="792"/>
      <c r="BQ4045" s="792"/>
    </row>
    <row r="4046" spans="8:69" ht="12" customHeight="1">
      <c r="H4046" s="800"/>
      <c r="AJ4046" s="792"/>
      <c r="AM4046" s="792"/>
      <c r="AP4046" s="792"/>
      <c r="AS4046" s="792"/>
      <c r="AV4046" s="792"/>
      <c r="AY4046" s="792"/>
      <c r="BN4046" s="792"/>
      <c r="BQ4046" s="792"/>
    </row>
    <row r="4047" spans="8:69" ht="12" customHeight="1">
      <c r="H4047" s="800"/>
      <c r="AJ4047" s="792"/>
      <c r="AM4047" s="792"/>
      <c r="AP4047" s="792"/>
      <c r="AS4047" s="792"/>
      <c r="AV4047" s="792"/>
      <c r="AY4047" s="792"/>
      <c r="BN4047" s="792"/>
      <c r="BQ4047" s="792"/>
    </row>
    <row r="4048" spans="8:69" ht="12" customHeight="1">
      <c r="H4048" s="800"/>
      <c r="AJ4048" s="792"/>
      <c r="AM4048" s="792"/>
      <c r="AP4048" s="792"/>
      <c r="AS4048" s="792"/>
      <c r="AV4048" s="792"/>
      <c r="AY4048" s="792"/>
      <c r="BN4048" s="792"/>
      <c r="BQ4048" s="792"/>
    </row>
    <row r="4049" spans="8:69" ht="12" customHeight="1">
      <c r="H4049" s="800"/>
      <c r="AJ4049" s="792"/>
      <c r="AM4049" s="792"/>
      <c r="AP4049" s="792"/>
      <c r="AS4049" s="792"/>
      <c r="AV4049" s="792"/>
      <c r="AY4049" s="792"/>
      <c r="BN4049" s="792"/>
      <c r="BQ4049" s="792"/>
    </row>
    <row r="4050" spans="8:69" ht="12" customHeight="1">
      <c r="H4050" s="800"/>
      <c r="AJ4050" s="792"/>
      <c r="AM4050" s="792"/>
      <c r="AP4050" s="792"/>
      <c r="AS4050" s="792"/>
      <c r="AV4050" s="792"/>
      <c r="AY4050" s="792"/>
      <c r="BN4050" s="792"/>
      <c r="BQ4050" s="792"/>
    </row>
    <row r="4051" spans="8:69" ht="12" customHeight="1">
      <c r="H4051" s="800"/>
      <c r="AJ4051" s="792"/>
      <c r="AM4051" s="792"/>
      <c r="AP4051" s="792"/>
      <c r="AS4051" s="792"/>
      <c r="AV4051" s="792"/>
      <c r="AY4051" s="792"/>
      <c r="BN4051" s="792"/>
      <c r="BQ4051" s="792"/>
    </row>
    <row r="4052" spans="8:69" ht="12" customHeight="1">
      <c r="H4052" s="800"/>
      <c r="AJ4052" s="792"/>
      <c r="AM4052" s="792"/>
      <c r="AP4052" s="792"/>
      <c r="AS4052" s="792"/>
      <c r="AV4052" s="792"/>
      <c r="AY4052" s="792"/>
      <c r="BN4052" s="792"/>
      <c r="BQ4052" s="792"/>
    </row>
    <row r="4053" spans="8:69" ht="12" customHeight="1">
      <c r="H4053" s="800"/>
      <c r="AJ4053" s="792"/>
      <c r="AM4053" s="792"/>
      <c r="AP4053" s="792"/>
      <c r="AS4053" s="792"/>
      <c r="AV4053" s="792"/>
      <c r="AY4053" s="792"/>
      <c r="BN4053" s="792"/>
      <c r="BQ4053" s="792"/>
    </row>
    <row r="4054" spans="8:69" ht="12" customHeight="1">
      <c r="H4054" s="800"/>
      <c r="AJ4054" s="792"/>
      <c r="AM4054" s="792"/>
      <c r="AP4054" s="792"/>
      <c r="AS4054" s="792"/>
      <c r="AV4054" s="792"/>
      <c r="AY4054" s="792"/>
      <c r="BN4054" s="792"/>
      <c r="BQ4054" s="792"/>
    </row>
    <row r="4055" spans="8:69" ht="12" customHeight="1">
      <c r="H4055" s="800"/>
      <c r="AJ4055" s="792"/>
      <c r="AM4055" s="792"/>
      <c r="AP4055" s="792"/>
      <c r="AS4055" s="792"/>
      <c r="AV4055" s="792"/>
      <c r="AY4055" s="792"/>
      <c r="BN4055" s="792"/>
      <c r="BQ4055" s="792"/>
    </row>
    <row r="4056" spans="8:69" ht="12" customHeight="1">
      <c r="H4056" s="800"/>
      <c r="AJ4056" s="792"/>
      <c r="AM4056" s="792"/>
      <c r="AP4056" s="792"/>
      <c r="AS4056" s="792"/>
      <c r="AV4056" s="792"/>
      <c r="AY4056" s="792"/>
      <c r="BN4056" s="792"/>
      <c r="BQ4056" s="792"/>
    </row>
    <row r="4057" spans="8:69" ht="12" customHeight="1">
      <c r="H4057" s="800"/>
      <c r="AJ4057" s="792"/>
      <c r="AM4057" s="792"/>
      <c r="AP4057" s="792"/>
      <c r="AS4057" s="792"/>
      <c r="AV4057" s="792"/>
      <c r="AY4057" s="792"/>
      <c r="BN4057" s="792"/>
      <c r="BQ4057" s="792"/>
    </row>
    <row r="4058" spans="8:69" ht="12" customHeight="1">
      <c r="H4058" s="800"/>
      <c r="AJ4058" s="792"/>
      <c r="AM4058" s="792"/>
      <c r="AP4058" s="792"/>
      <c r="AS4058" s="792"/>
      <c r="AV4058" s="792"/>
      <c r="AY4058" s="792"/>
      <c r="BN4058" s="792"/>
      <c r="BQ4058" s="792"/>
    </row>
    <row r="4059" spans="8:69" ht="12" customHeight="1">
      <c r="H4059" s="800"/>
      <c r="AJ4059" s="792"/>
      <c r="AM4059" s="792"/>
      <c r="AP4059" s="792"/>
      <c r="AS4059" s="792"/>
      <c r="AV4059" s="792"/>
      <c r="AY4059" s="792"/>
      <c r="BN4059" s="792"/>
      <c r="BQ4059" s="792"/>
    </row>
    <row r="4060" spans="8:69" ht="12" customHeight="1">
      <c r="H4060" s="800"/>
      <c r="AJ4060" s="792"/>
      <c r="AM4060" s="792"/>
      <c r="AP4060" s="792"/>
      <c r="AS4060" s="792"/>
      <c r="AV4060" s="792"/>
      <c r="AY4060" s="792"/>
      <c r="BN4060" s="792"/>
      <c r="BQ4060" s="792"/>
    </row>
    <row r="4061" spans="8:69" ht="12" customHeight="1">
      <c r="H4061" s="800"/>
      <c r="AJ4061" s="792"/>
      <c r="AM4061" s="792"/>
      <c r="AP4061" s="792"/>
      <c r="AS4061" s="792"/>
      <c r="AV4061" s="792"/>
      <c r="AY4061" s="792"/>
      <c r="BN4061" s="792"/>
      <c r="BQ4061" s="792"/>
    </row>
    <row r="4062" spans="8:69" ht="12" customHeight="1">
      <c r="H4062" s="800"/>
      <c r="AJ4062" s="792"/>
      <c r="AM4062" s="792"/>
      <c r="AP4062" s="792"/>
      <c r="AS4062" s="792"/>
      <c r="AV4062" s="792"/>
      <c r="AY4062" s="792"/>
      <c r="BN4062" s="792"/>
      <c r="BQ4062" s="792"/>
    </row>
    <row r="4063" spans="8:69" ht="12" customHeight="1">
      <c r="H4063" s="800"/>
      <c r="AJ4063" s="792"/>
      <c r="AM4063" s="792"/>
      <c r="AP4063" s="792"/>
      <c r="AS4063" s="792"/>
      <c r="AV4063" s="792"/>
      <c r="AY4063" s="792"/>
      <c r="BN4063" s="792"/>
      <c r="BQ4063" s="792"/>
    </row>
    <row r="4064" spans="8:69" ht="12" customHeight="1">
      <c r="H4064" s="800"/>
      <c r="AJ4064" s="792"/>
      <c r="AM4064" s="792"/>
      <c r="AP4064" s="792"/>
      <c r="AS4064" s="792"/>
      <c r="AV4064" s="792"/>
      <c r="AY4064" s="792"/>
      <c r="BN4064" s="792"/>
      <c r="BQ4064" s="792"/>
    </row>
    <row r="4065" spans="8:69" ht="12" customHeight="1">
      <c r="H4065" s="800"/>
      <c r="AJ4065" s="792"/>
      <c r="AM4065" s="792"/>
      <c r="AP4065" s="792"/>
      <c r="AS4065" s="792"/>
      <c r="AV4065" s="792"/>
      <c r="AY4065" s="792"/>
      <c r="BN4065" s="792"/>
      <c r="BQ4065" s="792"/>
    </row>
    <row r="4066" spans="8:69" ht="12" customHeight="1">
      <c r="H4066" s="800"/>
      <c r="AJ4066" s="792"/>
      <c r="AM4066" s="792"/>
      <c r="AP4066" s="792"/>
      <c r="AS4066" s="792"/>
      <c r="AV4066" s="792"/>
      <c r="AY4066" s="792"/>
      <c r="BN4066" s="792"/>
      <c r="BQ4066" s="792"/>
    </row>
    <row r="4067" spans="8:69" ht="12" customHeight="1">
      <c r="H4067" s="800"/>
      <c r="AJ4067" s="792"/>
      <c r="AM4067" s="792"/>
      <c r="AP4067" s="792"/>
      <c r="AS4067" s="792"/>
      <c r="AV4067" s="792"/>
      <c r="AY4067" s="792"/>
      <c r="BN4067" s="792"/>
      <c r="BQ4067" s="792"/>
    </row>
    <row r="4068" spans="8:69" ht="12" customHeight="1">
      <c r="H4068" s="800"/>
      <c r="AJ4068" s="792"/>
      <c r="AM4068" s="792"/>
      <c r="AP4068" s="792"/>
      <c r="AS4068" s="792"/>
      <c r="AV4068" s="792"/>
      <c r="AY4068" s="792"/>
      <c r="BN4068" s="792"/>
      <c r="BQ4068" s="792"/>
    </row>
    <row r="4069" spans="8:69" ht="12" customHeight="1">
      <c r="H4069" s="800"/>
      <c r="AJ4069" s="792"/>
      <c r="AM4069" s="792"/>
      <c r="AP4069" s="792"/>
      <c r="AS4069" s="792"/>
      <c r="AV4069" s="792"/>
      <c r="AY4069" s="792"/>
      <c r="BN4069" s="792"/>
      <c r="BQ4069" s="792"/>
    </row>
    <row r="4070" spans="8:69" ht="12" customHeight="1">
      <c r="H4070" s="800"/>
      <c r="AJ4070" s="792"/>
      <c r="AM4070" s="792"/>
      <c r="AP4070" s="792"/>
      <c r="AS4070" s="792"/>
      <c r="AV4070" s="792"/>
      <c r="AY4070" s="792"/>
      <c r="BN4070" s="792"/>
      <c r="BQ4070" s="792"/>
    </row>
    <row r="4071" spans="8:69" ht="12" customHeight="1">
      <c r="H4071" s="800"/>
      <c r="AJ4071" s="792"/>
      <c r="AM4071" s="792"/>
      <c r="AP4071" s="792"/>
      <c r="AS4071" s="792"/>
      <c r="AV4071" s="792"/>
      <c r="AY4071" s="792"/>
      <c r="BN4071" s="792"/>
      <c r="BQ4071" s="792"/>
    </row>
    <row r="4072" spans="8:69" ht="12" customHeight="1">
      <c r="H4072" s="800"/>
      <c r="AJ4072" s="792"/>
      <c r="AM4072" s="792"/>
      <c r="AP4072" s="792"/>
      <c r="AS4072" s="792"/>
      <c r="AV4072" s="792"/>
      <c r="AY4072" s="792"/>
      <c r="BN4072" s="792"/>
      <c r="BQ4072" s="792"/>
    </row>
    <row r="4073" spans="8:69" ht="12" customHeight="1">
      <c r="H4073" s="800"/>
      <c r="AJ4073" s="792"/>
      <c r="AM4073" s="792"/>
      <c r="AP4073" s="792"/>
      <c r="AS4073" s="792"/>
      <c r="AV4073" s="792"/>
      <c r="AY4073" s="792"/>
      <c r="BN4073" s="792"/>
      <c r="BQ4073" s="792"/>
    </row>
    <row r="4074" spans="8:69" ht="12" customHeight="1">
      <c r="H4074" s="800"/>
      <c r="AJ4074" s="792"/>
      <c r="AM4074" s="792"/>
      <c r="AP4074" s="792"/>
      <c r="AS4074" s="792"/>
      <c r="AV4074" s="792"/>
      <c r="AY4074" s="792"/>
      <c r="BN4074" s="792"/>
      <c r="BQ4074" s="792"/>
    </row>
    <row r="4075" spans="8:69" ht="12" customHeight="1">
      <c r="H4075" s="800"/>
      <c r="AJ4075" s="792"/>
      <c r="AM4075" s="792"/>
      <c r="AP4075" s="792"/>
      <c r="AS4075" s="792"/>
      <c r="AV4075" s="792"/>
      <c r="AY4075" s="792"/>
      <c r="BN4075" s="792"/>
      <c r="BQ4075" s="792"/>
    </row>
    <row r="4076" spans="8:69" ht="12" customHeight="1">
      <c r="H4076" s="800"/>
      <c r="AJ4076" s="792"/>
      <c r="AM4076" s="792"/>
      <c r="AP4076" s="792"/>
      <c r="AS4076" s="792"/>
      <c r="AV4076" s="792"/>
      <c r="AY4076" s="792"/>
      <c r="BN4076" s="792"/>
      <c r="BQ4076" s="792"/>
    </row>
    <row r="4077" spans="8:69" ht="12" customHeight="1">
      <c r="H4077" s="800"/>
      <c r="AJ4077" s="792"/>
      <c r="AM4077" s="792"/>
      <c r="AP4077" s="792"/>
      <c r="AS4077" s="792"/>
      <c r="AV4077" s="792"/>
      <c r="AY4077" s="792"/>
      <c r="BN4077" s="792"/>
      <c r="BQ4077" s="792"/>
    </row>
    <row r="4078" spans="8:69" ht="12" customHeight="1">
      <c r="H4078" s="800"/>
      <c r="AJ4078" s="792"/>
      <c r="AM4078" s="792"/>
      <c r="AP4078" s="792"/>
      <c r="AS4078" s="792"/>
      <c r="AV4078" s="792"/>
      <c r="AY4078" s="792"/>
      <c r="BN4078" s="792"/>
      <c r="BQ4078" s="792"/>
    </row>
    <row r="4079" spans="8:69" ht="12" customHeight="1">
      <c r="H4079" s="800"/>
      <c r="AJ4079" s="792"/>
      <c r="AM4079" s="792"/>
      <c r="AP4079" s="792"/>
      <c r="AS4079" s="792"/>
      <c r="AV4079" s="792"/>
      <c r="AY4079" s="792"/>
      <c r="BN4079" s="792"/>
      <c r="BQ4079" s="792"/>
    </row>
    <row r="4080" spans="8:69" ht="12" customHeight="1">
      <c r="H4080" s="800"/>
      <c r="AJ4080" s="792"/>
      <c r="AM4080" s="792"/>
      <c r="AP4080" s="792"/>
      <c r="AS4080" s="792"/>
      <c r="AV4080" s="792"/>
      <c r="AY4080" s="792"/>
      <c r="BN4080" s="792"/>
      <c r="BQ4080" s="792"/>
    </row>
    <row r="4081" spans="8:69" ht="12" customHeight="1">
      <c r="H4081" s="800"/>
      <c r="AJ4081" s="792"/>
      <c r="AM4081" s="792"/>
      <c r="AP4081" s="792"/>
      <c r="AS4081" s="792"/>
      <c r="AV4081" s="792"/>
      <c r="AY4081" s="792"/>
      <c r="BN4081" s="792"/>
      <c r="BQ4081" s="792"/>
    </row>
    <row r="4082" spans="8:69" ht="12" customHeight="1">
      <c r="H4082" s="800"/>
      <c r="AJ4082" s="792"/>
      <c r="AM4082" s="792"/>
      <c r="AP4082" s="792"/>
      <c r="AS4082" s="792"/>
      <c r="AV4082" s="792"/>
      <c r="AY4082" s="792"/>
      <c r="BN4082" s="792"/>
      <c r="BQ4082" s="792"/>
    </row>
    <row r="4083" spans="8:69" ht="12" customHeight="1">
      <c r="H4083" s="800"/>
      <c r="AJ4083" s="792"/>
      <c r="AM4083" s="792"/>
      <c r="AP4083" s="792"/>
      <c r="AS4083" s="792"/>
      <c r="AV4083" s="792"/>
      <c r="AY4083" s="792"/>
      <c r="BN4083" s="792"/>
      <c r="BQ4083" s="792"/>
    </row>
    <row r="4084" spans="8:69" ht="12" customHeight="1">
      <c r="H4084" s="800"/>
      <c r="AJ4084" s="792"/>
      <c r="AM4084" s="792"/>
      <c r="AP4084" s="792"/>
      <c r="AS4084" s="792"/>
      <c r="AV4084" s="792"/>
      <c r="AY4084" s="792"/>
      <c r="BN4084" s="792"/>
      <c r="BQ4084" s="792"/>
    </row>
    <row r="4085" spans="8:69" ht="12" customHeight="1">
      <c r="H4085" s="800"/>
      <c r="AJ4085" s="792"/>
      <c r="AM4085" s="792"/>
      <c r="AP4085" s="792"/>
      <c r="AS4085" s="792"/>
      <c r="AV4085" s="792"/>
      <c r="AY4085" s="792"/>
      <c r="BN4085" s="792"/>
      <c r="BQ4085" s="792"/>
    </row>
    <row r="4086" spans="8:69" ht="12" customHeight="1">
      <c r="H4086" s="800"/>
      <c r="AJ4086" s="792"/>
      <c r="AM4086" s="792"/>
      <c r="AP4086" s="792"/>
      <c r="AS4086" s="792"/>
      <c r="AV4086" s="792"/>
      <c r="AY4086" s="792"/>
      <c r="BN4086" s="792"/>
      <c r="BQ4086" s="792"/>
    </row>
    <row r="4087" spans="8:69" ht="12" customHeight="1">
      <c r="H4087" s="800"/>
      <c r="AJ4087" s="792"/>
      <c r="AM4087" s="792"/>
      <c r="AP4087" s="792"/>
      <c r="AS4087" s="792"/>
      <c r="AV4087" s="792"/>
      <c r="AY4087" s="792"/>
      <c r="BN4087" s="792"/>
      <c r="BQ4087" s="792"/>
    </row>
    <row r="4088" spans="8:69" ht="12" customHeight="1">
      <c r="H4088" s="800"/>
      <c r="AJ4088" s="792"/>
      <c r="AM4088" s="792"/>
      <c r="AP4088" s="792"/>
      <c r="AS4088" s="792"/>
      <c r="AV4088" s="792"/>
      <c r="AY4088" s="792"/>
      <c r="BN4088" s="792"/>
      <c r="BQ4088" s="792"/>
    </row>
    <row r="4089" spans="8:69" ht="12" customHeight="1">
      <c r="H4089" s="800"/>
      <c r="AJ4089" s="792"/>
      <c r="AM4089" s="792"/>
      <c r="AP4089" s="792"/>
      <c r="AS4089" s="792"/>
      <c r="AV4089" s="792"/>
      <c r="AY4089" s="792"/>
      <c r="BN4089" s="792"/>
      <c r="BQ4089" s="792"/>
    </row>
    <row r="4090" spans="8:69" ht="12" customHeight="1">
      <c r="H4090" s="800"/>
      <c r="AJ4090" s="792"/>
      <c r="AM4090" s="792"/>
      <c r="AP4090" s="792"/>
      <c r="AS4090" s="792"/>
      <c r="AV4090" s="792"/>
      <c r="AY4090" s="792"/>
      <c r="BN4090" s="792"/>
      <c r="BQ4090" s="792"/>
    </row>
    <row r="4091" spans="8:69" ht="12" customHeight="1">
      <c r="H4091" s="800"/>
      <c r="AJ4091" s="792"/>
      <c r="AM4091" s="792"/>
      <c r="AP4091" s="792"/>
      <c r="AS4091" s="792"/>
      <c r="AV4091" s="792"/>
      <c r="AY4091" s="792"/>
      <c r="BN4091" s="792"/>
      <c r="BQ4091" s="792"/>
    </row>
    <row r="4092" spans="8:69" ht="12" customHeight="1">
      <c r="H4092" s="800"/>
      <c r="AJ4092" s="792"/>
      <c r="AM4092" s="792"/>
      <c r="AP4092" s="792"/>
      <c r="AS4092" s="792"/>
      <c r="AV4092" s="792"/>
      <c r="AY4092" s="792"/>
      <c r="BN4092" s="792"/>
      <c r="BQ4092" s="792"/>
    </row>
    <row r="4093" spans="8:69" ht="12" customHeight="1">
      <c r="H4093" s="800"/>
      <c r="AJ4093" s="792"/>
      <c r="AM4093" s="792"/>
      <c r="AP4093" s="792"/>
      <c r="AS4093" s="792"/>
      <c r="AV4093" s="792"/>
      <c r="AY4093" s="792"/>
      <c r="BN4093" s="792"/>
      <c r="BQ4093" s="792"/>
    </row>
    <row r="4094" spans="8:69" ht="12" customHeight="1">
      <c r="H4094" s="800"/>
      <c r="AJ4094" s="792"/>
      <c r="AM4094" s="792"/>
      <c r="AP4094" s="792"/>
      <c r="AS4094" s="792"/>
      <c r="AV4094" s="792"/>
      <c r="AY4094" s="792"/>
      <c r="BN4094" s="792"/>
      <c r="BQ4094" s="792"/>
    </row>
    <row r="4095" spans="8:69" ht="12" customHeight="1">
      <c r="H4095" s="800"/>
      <c r="AJ4095" s="792"/>
      <c r="AM4095" s="792"/>
      <c r="AP4095" s="792"/>
      <c r="AS4095" s="792"/>
      <c r="AV4095" s="792"/>
      <c r="AY4095" s="792"/>
      <c r="BN4095" s="792"/>
      <c r="BQ4095" s="792"/>
    </row>
    <row r="4096" spans="8:69" ht="12" customHeight="1">
      <c r="H4096" s="800"/>
      <c r="AJ4096" s="792"/>
      <c r="AM4096" s="792"/>
      <c r="AP4096" s="792"/>
      <c r="AS4096" s="792"/>
      <c r="AV4096" s="792"/>
      <c r="AY4096" s="792"/>
      <c r="BN4096" s="792"/>
      <c r="BQ4096" s="792"/>
    </row>
    <row r="4097" spans="8:69" ht="12" customHeight="1">
      <c r="H4097" s="800"/>
      <c r="AJ4097" s="792"/>
      <c r="AM4097" s="792"/>
      <c r="AP4097" s="792"/>
      <c r="AS4097" s="792"/>
      <c r="AV4097" s="792"/>
      <c r="AY4097" s="792"/>
      <c r="BN4097" s="792"/>
      <c r="BQ4097" s="792"/>
    </row>
    <row r="4098" spans="8:69" ht="12" customHeight="1">
      <c r="H4098" s="800"/>
      <c r="AJ4098" s="792"/>
      <c r="AM4098" s="792"/>
      <c r="AP4098" s="792"/>
      <c r="AS4098" s="792"/>
      <c r="AV4098" s="792"/>
      <c r="AY4098" s="792"/>
      <c r="BN4098" s="792"/>
      <c r="BQ4098" s="792"/>
    </row>
    <row r="4099" spans="8:69" ht="12" customHeight="1">
      <c r="H4099" s="800"/>
      <c r="AJ4099" s="792"/>
      <c r="AM4099" s="792"/>
      <c r="AP4099" s="792"/>
      <c r="AS4099" s="792"/>
      <c r="AV4099" s="792"/>
      <c r="AY4099" s="792"/>
      <c r="BN4099" s="792"/>
      <c r="BQ4099" s="792"/>
    </row>
    <row r="4100" spans="8:69" ht="12" customHeight="1">
      <c r="H4100" s="800"/>
      <c r="AJ4100" s="792"/>
      <c r="AM4100" s="792"/>
      <c r="AP4100" s="792"/>
      <c r="AS4100" s="792"/>
      <c r="AV4100" s="792"/>
      <c r="AY4100" s="792"/>
      <c r="BN4100" s="792"/>
      <c r="BQ4100" s="792"/>
    </row>
    <row r="4101" spans="8:69" ht="12" customHeight="1">
      <c r="H4101" s="800"/>
      <c r="AJ4101" s="792"/>
      <c r="AM4101" s="792"/>
      <c r="AP4101" s="792"/>
      <c r="AS4101" s="792"/>
      <c r="AV4101" s="792"/>
      <c r="AY4101" s="792"/>
      <c r="BN4101" s="792"/>
      <c r="BQ4101" s="792"/>
    </row>
    <row r="4102" spans="8:69" ht="12" customHeight="1">
      <c r="H4102" s="800"/>
      <c r="AJ4102" s="792"/>
      <c r="AM4102" s="792"/>
      <c r="AP4102" s="792"/>
      <c r="AS4102" s="792"/>
      <c r="AV4102" s="792"/>
      <c r="AY4102" s="792"/>
      <c r="BN4102" s="792"/>
      <c r="BQ4102" s="792"/>
    </row>
    <row r="4103" spans="8:69" ht="12" customHeight="1">
      <c r="H4103" s="800"/>
      <c r="AJ4103" s="792"/>
      <c r="AM4103" s="792"/>
      <c r="AP4103" s="792"/>
      <c r="AS4103" s="792"/>
      <c r="AV4103" s="792"/>
      <c r="AY4103" s="792"/>
      <c r="BN4103" s="792"/>
      <c r="BQ4103" s="792"/>
    </row>
    <row r="4104" spans="8:69" ht="12" customHeight="1">
      <c r="H4104" s="800"/>
      <c r="AJ4104" s="792"/>
      <c r="AM4104" s="792"/>
      <c r="AP4104" s="792"/>
      <c r="AS4104" s="792"/>
      <c r="AV4104" s="792"/>
      <c r="AY4104" s="792"/>
      <c r="BN4104" s="792"/>
      <c r="BQ4104" s="792"/>
    </row>
    <row r="4105" spans="8:69" ht="12" customHeight="1">
      <c r="H4105" s="800"/>
      <c r="AJ4105" s="792"/>
      <c r="AM4105" s="792"/>
      <c r="AP4105" s="792"/>
      <c r="AS4105" s="792"/>
      <c r="AV4105" s="792"/>
      <c r="AY4105" s="792"/>
      <c r="BN4105" s="792"/>
      <c r="BQ4105" s="792"/>
    </row>
    <row r="4106" spans="8:69" ht="12" customHeight="1">
      <c r="H4106" s="800"/>
      <c r="AJ4106" s="792"/>
      <c r="AM4106" s="792"/>
      <c r="AP4106" s="792"/>
      <c r="AS4106" s="792"/>
      <c r="AV4106" s="792"/>
      <c r="AY4106" s="792"/>
      <c r="BN4106" s="792"/>
      <c r="BQ4106" s="792"/>
    </row>
    <row r="4107" spans="8:69" ht="12" customHeight="1">
      <c r="H4107" s="800"/>
      <c r="AJ4107" s="792"/>
      <c r="AM4107" s="792"/>
      <c r="AP4107" s="792"/>
      <c r="AS4107" s="792"/>
      <c r="AV4107" s="792"/>
      <c r="AY4107" s="792"/>
      <c r="BN4107" s="792"/>
      <c r="BQ4107" s="792"/>
    </row>
    <row r="4108" spans="8:69" ht="12" customHeight="1">
      <c r="H4108" s="800"/>
      <c r="AJ4108" s="792"/>
      <c r="AM4108" s="792"/>
      <c r="AP4108" s="792"/>
      <c r="AS4108" s="792"/>
      <c r="AV4108" s="792"/>
      <c r="AY4108" s="792"/>
      <c r="BN4108" s="792"/>
      <c r="BQ4108" s="792"/>
    </row>
    <row r="4109" spans="8:69" ht="12" customHeight="1">
      <c r="H4109" s="800"/>
      <c r="AJ4109" s="792"/>
      <c r="AM4109" s="792"/>
      <c r="AP4109" s="792"/>
      <c r="AS4109" s="792"/>
      <c r="AV4109" s="792"/>
      <c r="AY4109" s="792"/>
      <c r="BN4109" s="792"/>
      <c r="BQ4109" s="792"/>
    </row>
    <row r="4110" spans="8:69" ht="12" customHeight="1">
      <c r="H4110" s="800"/>
      <c r="AJ4110" s="792"/>
      <c r="AM4110" s="792"/>
      <c r="AP4110" s="792"/>
      <c r="AS4110" s="792"/>
      <c r="AV4110" s="792"/>
      <c r="AY4110" s="792"/>
      <c r="BN4110" s="792"/>
      <c r="BQ4110" s="792"/>
    </row>
    <row r="4111" spans="8:69" ht="12" customHeight="1">
      <c r="H4111" s="800"/>
      <c r="AJ4111" s="792"/>
      <c r="AM4111" s="792"/>
      <c r="AP4111" s="792"/>
      <c r="AS4111" s="792"/>
      <c r="AV4111" s="792"/>
      <c r="AY4111" s="792"/>
      <c r="BN4111" s="792"/>
      <c r="BQ4111" s="792"/>
    </row>
    <row r="4112" spans="8:69" ht="12" customHeight="1">
      <c r="H4112" s="800"/>
      <c r="AJ4112" s="792"/>
      <c r="AM4112" s="792"/>
      <c r="AP4112" s="792"/>
      <c r="AS4112" s="792"/>
      <c r="AV4112" s="792"/>
      <c r="AY4112" s="792"/>
      <c r="BN4112" s="792"/>
      <c r="BQ4112" s="792"/>
    </row>
    <row r="4113" spans="8:69" ht="12" customHeight="1">
      <c r="H4113" s="800"/>
      <c r="AJ4113" s="792"/>
      <c r="AM4113" s="792"/>
      <c r="AP4113" s="792"/>
      <c r="AS4113" s="792"/>
      <c r="AV4113" s="792"/>
      <c r="AY4113" s="792"/>
      <c r="BN4113" s="792"/>
      <c r="BQ4113" s="792"/>
    </row>
    <row r="4114" spans="8:69" ht="12" customHeight="1">
      <c r="H4114" s="800"/>
      <c r="AJ4114" s="792"/>
      <c r="AM4114" s="792"/>
      <c r="AP4114" s="792"/>
      <c r="AS4114" s="792"/>
      <c r="AV4114" s="792"/>
      <c r="AY4114" s="792"/>
      <c r="BN4114" s="792"/>
      <c r="BQ4114" s="792"/>
    </row>
    <row r="4115" spans="8:69" ht="12" customHeight="1">
      <c r="H4115" s="800"/>
      <c r="AJ4115" s="792"/>
      <c r="AM4115" s="792"/>
      <c r="AP4115" s="792"/>
      <c r="AS4115" s="792"/>
      <c r="AV4115" s="792"/>
      <c r="AY4115" s="792"/>
      <c r="BN4115" s="792"/>
      <c r="BQ4115" s="792"/>
    </row>
    <row r="4116" spans="8:69" ht="12" customHeight="1">
      <c r="H4116" s="800"/>
      <c r="AJ4116" s="792"/>
      <c r="AM4116" s="792"/>
      <c r="AP4116" s="792"/>
      <c r="AS4116" s="792"/>
      <c r="AV4116" s="792"/>
      <c r="AY4116" s="792"/>
      <c r="BN4116" s="792"/>
      <c r="BQ4116" s="792"/>
    </row>
    <row r="4117" spans="8:69" ht="12" customHeight="1">
      <c r="H4117" s="800"/>
      <c r="AJ4117" s="792"/>
      <c r="AM4117" s="792"/>
      <c r="AP4117" s="792"/>
      <c r="AS4117" s="792"/>
      <c r="AV4117" s="792"/>
      <c r="AY4117" s="792"/>
      <c r="BN4117" s="792"/>
      <c r="BQ4117" s="792"/>
    </row>
    <row r="4118" spans="8:69" ht="12" customHeight="1">
      <c r="H4118" s="800"/>
      <c r="AJ4118" s="792"/>
      <c r="AM4118" s="792"/>
      <c r="AP4118" s="792"/>
      <c r="AS4118" s="792"/>
      <c r="AV4118" s="792"/>
      <c r="AY4118" s="792"/>
      <c r="BN4118" s="792"/>
      <c r="BQ4118" s="792"/>
    </row>
    <row r="4119" spans="8:69" ht="12" customHeight="1">
      <c r="H4119" s="800"/>
      <c r="AJ4119" s="792"/>
      <c r="AM4119" s="792"/>
      <c r="AP4119" s="792"/>
      <c r="AS4119" s="792"/>
      <c r="AV4119" s="792"/>
      <c r="AY4119" s="792"/>
      <c r="BN4119" s="792"/>
      <c r="BQ4119" s="792"/>
    </row>
    <row r="4120" spans="8:69" ht="12" customHeight="1">
      <c r="H4120" s="800"/>
      <c r="AJ4120" s="792"/>
      <c r="AM4120" s="792"/>
      <c r="AP4120" s="792"/>
      <c r="AS4120" s="792"/>
      <c r="AV4120" s="792"/>
      <c r="AY4120" s="792"/>
      <c r="BN4120" s="792"/>
      <c r="BQ4120" s="792"/>
    </row>
    <row r="4121" spans="8:69" ht="12" customHeight="1">
      <c r="H4121" s="800"/>
      <c r="AJ4121" s="792"/>
      <c r="AM4121" s="792"/>
      <c r="AP4121" s="792"/>
      <c r="AS4121" s="792"/>
      <c r="AV4121" s="792"/>
      <c r="AY4121" s="792"/>
      <c r="BN4121" s="792"/>
      <c r="BQ4121" s="792"/>
    </row>
    <row r="4122" spans="8:69" ht="12" customHeight="1">
      <c r="H4122" s="800"/>
      <c r="AJ4122" s="792"/>
      <c r="AM4122" s="792"/>
      <c r="AP4122" s="792"/>
      <c r="AS4122" s="792"/>
      <c r="AV4122" s="792"/>
      <c r="AY4122" s="792"/>
      <c r="BN4122" s="792"/>
      <c r="BQ4122" s="792"/>
    </row>
    <row r="4123" spans="8:69" ht="12" customHeight="1">
      <c r="H4123" s="800"/>
      <c r="AJ4123" s="792"/>
      <c r="AM4123" s="792"/>
      <c r="AP4123" s="792"/>
      <c r="AS4123" s="792"/>
      <c r="AV4123" s="792"/>
      <c r="AY4123" s="792"/>
      <c r="BN4123" s="792"/>
      <c r="BQ4123" s="792"/>
    </row>
    <row r="4124" spans="8:69" ht="12" customHeight="1">
      <c r="H4124" s="800"/>
      <c r="AJ4124" s="792"/>
      <c r="AM4124" s="792"/>
      <c r="AP4124" s="792"/>
      <c r="AS4124" s="792"/>
      <c r="AV4124" s="792"/>
      <c r="AY4124" s="792"/>
      <c r="BN4124" s="792"/>
      <c r="BQ4124" s="792"/>
    </row>
    <row r="4125" spans="8:69" ht="12" customHeight="1">
      <c r="H4125" s="800"/>
      <c r="AJ4125" s="792"/>
      <c r="AM4125" s="792"/>
      <c r="AP4125" s="792"/>
      <c r="AS4125" s="792"/>
      <c r="AV4125" s="792"/>
      <c r="AY4125" s="792"/>
      <c r="BN4125" s="792"/>
      <c r="BQ4125" s="792"/>
    </row>
    <row r="4126" spans="8:69" ht="12" customHeight="1">
      <c r="H4126" s="800"/>
      <c r="AJ4126" s="792"/>
      <c r="AM4126" s="792"/>
      <c r="AP4126" s="792"/>
      <c r="AS4126" s="792"/>
      <c r="AV4126" s="792"/>
      <c r="AY4126" s="792"/>
      <c r="BN4126" s="792"/>
      <c r="BQ4126" s="792"/>
    </row>
    <row r="4127" spans="8:69" ht="12" customHeight="1">
      <c r="H4127" s="800"/>
      <c r="AJ4127" s="792"/>
      <c r="AM4127" s="792"/>
      <c r="AP4127" s="792"/>
      <c r="AS4127" s="792"/>
      <c r="AV4127" s="792"/>
      <c r="AY4127" s="792"/>
      <c r="BN4127" s="792"/>
      <c r="BQ4127" s="792"/>
    </row>
    <row r="4128" spans="8:69" ht="12" customHeight="1">
      <c r="H4128" s="800"/>
      <c r="AJ4128" s="792"/>
      <c r="AM4128" s="792"/>
      <c r="AP4128" s="792"/>
      <c r="AS4128" s="792"/>
      <c r="AV4128" s="792"/>
      <c r="AY4128" s="792"/>
      <c r="BN4128" s="792"/>
      <c r="BQ4128" s="792"/>
    </row>
    <row r="4129" spans="8:69" ht="12" customHeight="1">
      <c r="H4129" s="800"/>
      <c r="AJ4129" s="792"/>
      <c r="AM4129" s="792"/>
      <c r="AP4129" s="792"/>
      <c r="AS4129" s="792"/>
      <c r="AV4129" s="792"/>
      <c r="AY4129" s="792"/>
      <c r="BN4129" s="792"/>
      <c r="BQ4129" s="792"/>
    </row>
    <row r="4130" spans="8:69" ht="12" customHeight="1">
      <c r="H4130" s="800"/>
      <c r="AJ4130" s="792"/>
      <c r="AM4130" s="792"/>
      <c r="AP4130" s="792"/>
      <c r="AS4130" s="792"/>
      <c r="AV4130" s="792"/>
      <c r="AY4130" s="792"/>
      <c r="BN4130" s="792"/>
      <c r="BQ4130" s="792"/>
    </row>
    <row r="4131" spans="8:69" ht="12" customHeight="1">
      <c r="H4131" s="800"/>
      <c r="AJ4131" s="792"/>
      <c r="AM4131" s="792"/>
      <c r="AP4131" s="792"/>
      <c r="AS4131" s="792"/>
      <c r="AV4131" s="792"/>
      <c r="AY4131" s="792"/>
      <c r="BN4131" s="792"/>
      <c r="BQ4131" s="792"/>
    </row>
    <row r="4132" spans="8:69" ht="12" customHeight="1">
      <c r="H4132" s="800"/>
      <c r="AJ4132" s="792"/>
      <c r="AM4132" s="792"/>
      <c r="AP4132" s="792"/>
      <c r="AS4132" s="792"/>
      <c r="AV4132" s="792"/>
      <c r="AY4132" s="792"/>
      <c r="BN4132" s="792"/>
      <c r="BQ4132" s="792"/>
    </row>
    <row r="4133" spans="8:69" ht="12" customHeight="1">
      <c r="H4133" s="800"/>
      <c r="AJ4133" s="792"/>
      <c r="AM4133" s="792"/>
      <c r="AP4133" s="792"/>
      <c r="AS4133" s="792"/>
      <c r="AV4133" s="792"/>
      <c r="AY4133" s="792"/>
      <c r="BN4133" s="792"/>
      <c r="BQ4133" s="792"/>
    </row>
    <row r="4134" spans="8:69" ht="12" customHeight="1">
      <c r="H4134" s="800"/>
      <c r="AJ4134" s="792"/>
      <c r="AM4134" s="792"/>
      <c r="AP4134" s="792"/>
      <c r="AS4134" s="792"/>
      <c r="AV4134" s="792"/>
      <c r="AY4134" s="792"/>
      <c r="BN4134" s="792"/>
      <c r="BQ4134" s="792"/>
    </row>
    <row r="4135" spans="8:69" ht="12" customHeight="1">
      <c r="H4135" s="800"/>
      <c r="AJ4135" s="792"/>
      <c r="AM4135" s="792"/>
      <c r="AP4135" s="792"/>
      <c r="AS4135" s="792"/>
      <c r="AV4135" s="792"/>
      <c r="AY4135" s="792"/>
      <c r="BN4135" s="792"/>
      <c r="BQ4135" s="792"/>
    </row>
    <row r="4136" spans="8:69" ht="12" customHeight="1">
      <c r="H4136" s="800"/>
      <c r="AJ4136" s="792"/>
      <c r="AM4136" s="792"/>
      <c r="AP4136" s="792"/>
      <c r="AS4136" s="792"/>
      <c r="AV4136" s="792"/>
      <c r="AY4136" s="792"/>
      <c r="BN4136" s="792"/>
      <c r="BQ4136" s="792"/>
    </row>
    <row r="4137" spans="8:69" ht="12" customHeight="1">
      <c r="H4137" s="800"/>
      <c r="AJ4137" s="792"/>
      <c r="AM4137" s="792"/>
      <c r="AP4137" s="792"/>
      <c r="AS4137" s="792"/>
      <c r="AV4137" s="792"/>
      <c r="AY4137" s="792"/>
      <c r="BN4137" s="792"/>
      <c r="BQ4137" s="792"/>
    </row>
    <row r="4138" spans="8:69" ht="12" customHeight="1">
      <c r="H4138" s="800"/>
      <c r="AJ4138" s="792"/>
      <c r="AM4138" s="792"/>
      <c r="AP4138" s="792"/>
      <c r="AS4138" s="792"/>
      <c r="AV4138" s="792"/>
      <c r="AY4138" s="792"/>
      <c r="BN4138" s="792"/>
      <c r="BQ4138" s="792"/>
    </row>
    <row r="4139" spans="8:69" ht="12" customHeight="1">
      <c r="H4139" s="800"/>
      <c r="AJ4139" s="792"/>
      <c r="AM4139" s="792"/>
      <c r="AP4139" s="792"/>
      <c r="AS4139" s="792"/>
      <c r="AV4139" s="792"/>
      <c r="AY4139" s="792"/>
      <c r="BN4139" s="792"/>
      <c r="BQ4139" s="792"/>
    </row>
    <row r="4140" spans="8:69" ht="12" customHeight="1">
      <c r="H4140" s="800"/>
      <c r="AJ4140" s="792"/>
      <c r="AM4140" s="792"/>
      <c r="AP4140" s="792"/>
      <c r="AS4140" s="792"/>
      <c r="AV4140" s="792"/>
      <c r="AY4140" s="792"/>
      <c r="BN4140" s="792"/>
      <c r="BQ4140" s="792"/>
    </row>
    <row r="4141" spans="8:69" ht="12" customHeight="1">
      <c r="H4141" s="800"/>
      <c r="AJ4141" s="792"/>
      <c r="AM4141" s="792"/>
      <c r="AP4141" s="792"/>
      <c r="AS4141" s="792"/>
      <c r="AV4141" s="792"/>
      <c r="AY4141" s="792"/>
      <c r="BN4141" s="792"/>
      <c r="BQ4141" s="792"/>
    </row>
    <row r="4142" spans="8:69" ht="12" customHeight="1">
      <c r="H4142" s="800"/>
      <c r="AJ4142" s="792"/>
      <c r="AM4142" s="792"/>
      <c r="AP4142" s="792"/>
      <c r="AS4142" s="792"/>
      <c r="AV4142" s="792"/>
      <c r="AY4142" s="792"/>
      <c r="BN4142" s="792"/>
      <c r="BQ4142" s="792"/>
    </row>
    <row r="4143" spans="8:69" ht="12" customHeight="1">
      <c r="H4143" s="800"/>
      <c r="AJ4143" s="792"/>
      <c r="AM4143" s="792"/>
      <c r="AP4143" s="792"/>
      <c r="AS4143" s="792"/>
      <c r="AV4143" s="792"/>
      <c r="AY4143" s="792"/>
      <c r="BN4143" s="792"/>
      <c r="BQ4143" s="792"/>
    </row>
    <row r="4144" spans="8:69" ht="12" customHeight="1">
      <c r="H4144" s="800"/>
      <c r="AJ4144" s="792"/>
      <c r="AM4144" s="792"/>
      <c r="AP4144" s="792"/>
      <c r="AS4144" s="792"/>
      <c r="AV4144" s="792"/>
      <c r="AY4144" s="792"/>
      <c r="BN4144" s="792"/>
      <c r="BQ4144" s="792"/>
    </row>
    <row r="4145" spans="8:69" ht="12" customHeight="1">
      <c r="H4145" s="800"/>
      <c r="AJ4145" s="792"/>
      <c r="AM4145" s="792"/>
      <c r="AP4145" s="792"/>
      <c r="AS4145" s="792"/>
      <c r="AV4145" s="792"/>
      <c r="AY4145" s="792"/>
      <c r="BN4145" s="792"/>
      <c r="BQ4145" s="792"/>
    </row>
    <row r="4146" spans="8:69" ht="12" customHeight="1">
      <c r="H4146" s="800"/>
      <c r="AJ4146" s="792"/>
      <c r="AM4146" s="792"/>
      <c r="AP4146" s="792"/>
      <c r="AS4146" s="792"/>
      <c r="AV4146" s="792"/>
      <c r="AY4146" s="792"/>
      <c r="BN4146" s="792"/>
      <c r="BQ4146" s="792"/>
    </row>
    <row r="4147" spans="8:69" ht="12" customHeight="1">
      <c r="H4147" s="800"/>
      <c r="AJ4147" s="792"/>
      <c r="AM4147" s="792"/>
      <c r="AP4147" s="792"/>
      <c r="AS4147" s="792"/>
      <c r="AV4147" s="792"/>
      <c r="AY4147" s="792"/>
      <c r="BN4147" s="792"/>
      <c r="BQ4147" s="792"/>
    </row>
    <row r="4148" spans="8:69" ht="12" customHeight="1">
      <c r="H4148" s="800"/>
      <c r="AJ4148" s="792"/>
      <c r="AM4148" s="792"/>
      <c r="AP4148" s="792"/>
      <c r="AS4148" s="792"/>
      <c r="AV4148" s="792"/>
      <c r="AY4148" s="792"/>
      <c r="BN4148" s="792"/>
      <c r="BQ4148" s="792"/>
    </row>
    <row r="4149" spans="8:69" ht="12" customHeight="1">
      <c r="H4149" s="800"/>
      <c r="AJ4149" s="792"/>
      <c r="AM4149" s="792"/>
      <c r="AP4149" s="792"/>
      <c r="AS4149" s="792"/>
      <c r="AV4149" s="792"/>
      <c r="AY4149" s="792"/>
      <c r="BN4149" s="792"/>
      <c r="BQ4149" s="792"/>
    </row>
    <row r="4150" spans="8:69" ht="12" customHeight="1">
      <c r="H4150" s="800"/>
      <c r="AJ4150" s="792"/>
      <c r="AM4150" s="792"/>
      <c r="AP4150" s="792"/>
      <c r="AS4150" s="792"/>
      <c r="AV4150" s="792"/>
      <c r="AY4150" s="792"/>
      <c r="BN4150" s="792"/>
      <c r="BQ4150" s="792"/>
    </row>
    <row r="4151" spans="8:69" ht="12" customHeight="1">
      <c r="H4151" s="800"/>
      <c r="AJ4151" s="792"/>
      <c r="AM4151" s="792"/>
      <c r="AP4151" s="792"/>
      <c r="AS4151" s="792"/>
      <c r="AV4151" s="792"/>
      <c r="AY4151" s="792"/>
      <c r="BN4151" s="792"/>
      <c r="BQ4151" s="792"/>
    </row>
    <row r="4152" spans="8:69" ht="12" customHeight="1">
      <c r="H4152" s="800"/>
      <c r="AJ4152" s="792"/>
      <c r="AM4152" s="792"/>
      <c r="AP4152" s="792"/>
      <c r="AS4152" s="792"/>
      <c r="AV4152" s="792"/>
      <c r="AY4152" s="792"/>
      <c r="BN4152" s="792"/>
      <c r="BQ4152" s="792"/>
    </row>
    <row r="4153" spans="8:69" ht="12" customHeight="1">
      <c r="H4153" s="800"/>
      <c r="AJ4153" s="792"/>
      <c r="AM4153" s="792"/>
      <c r="AP4153" s="792"/>
      <c r="AS4153" s="792"/>
      <c r="AV4153" s="792"/>
      <c r="AY4153" s="792"/>
      <c r="BN4153" s="792"/>
      <c r="BQ4153" s="792"/>
    </row>
    <row r="4154" spans="8:69" ht="12" customHeight="1">
      <c r="H4154" s="800"/>
      <c r="AJ4154" s="792"/>
      <c r="AM4154" s="792"/>
      <c r="AP4154" s="792"/>
      <c r="AS4154" s="792"/>
      <c r="AV4154" s="792"/>
      <c r="AY4154" s="792"/>
      <c r="BN4154" s="792"/>
      <c r="BQ4154" s="792"/>
    </row>
    <row r="4155" spans="8:69" ht="12" customHeight="1">
      <c r="H4155" s="800"/>
      <c r="AJ4155" s="792"/>
      <c r="AM4155" s="792"/>
      <c r="AP4155" s="792"/>
      <c r="AS4155" s="792"/>
      <c r="AV4155" s="792"/>
      <c r="AY4155" s="792"/>
      <c r="BN4155" s="792"/>
      <c r="BQ4155" s="792"/>
    </row>
    <row r="4156" spans="8:69" ht="12" customHeight="1">
      <c r="H4156" s="800"/>
      <c r="AJ4156" s="792"/>
      <c r="AM4156" s="792"/>
      <c r="AP4156" s="792"/>
      <c r="AS4156" s="792"/>
      <c r="AV4156" s="792"/>
      <c r="AY4156" s="792"/>
      <c r="BN4156" s="792"/>
      <c r="BQ4156" s="792"/>
    </row>
    <row r="4157" spans="8:69" ht="12" customHeight="1">
      <c r="H4157" s="800"/>
      <c r="AJ4157" s="792"/>
      <c r="AM4157" s="792"/>
      <c r="AP4157" s="792"/>
      <c r="AS4157" s="792"/>
      <c r="AV4157" s="792"/>
      <c r="AY4157" s="792"/>
      <c r="BN4157" s="792"/>
      <c r="BQ4157" s="792"/>
    </row>
    <row r="4158" spans="8:69" ht="12" customHeight="1">
      <c r="H4158" s="800"/>
      <c r="AJ4158" s="792"/>
      <c r="AM4158" s="792"/>
      <c r="AP4158" s="792"/>
      <c r="AS4158" s="792"/>
      <c r="AV4158" s="792"/>
      <c r="AY4158" s="792"/>
      <c r="BN4158" s="792"/>
      <c r="BQ4158" s="792"/>
    </row>
    <row r="4159" spans="8:69" ht="12" customHeight="1">
      <c r="H4159" s="800"/>
      <c r="AJ4159" s="792"/>
      <c r="AM4159" s="792"/>
      <c r="AP4159" s="792"/>
      <c r="AS4159" s="792"/>
      <c r="AV4159" s="792"/>
      <c r="AY4159" s="792"/>
      <c r="BN4159" s="792"/>
      <c r="BQ4159" s="792"/>
    </row>
    <row r="4160" spans="8:69" ht="12" customHeight="1">
      <c r="H4160" s="800"/>
      <c r="AJ4160" s="792"/>
      <c r="AM4160" s="792"/>
      <c r="AP4160" s="792"/>
      <c r="AS4160" s="792"/>
      <c r="AV4160" s="792"/>
      <c r="AY4160" s="792"/>
      <c r="BN4160" s="792"/>
      <c r="BQ4160" s="792"/>
    </row>
    <row r="4161" spans="8:69" ht="12" customHeight="1">
      <c r="H4161" s="800"/>
      <c r="AJ4161" s="792"/>
      <c r="AM4161" s="792"/>
      <c r="AP4161" s="792"/>
      <c r="AS4161" s="792"/>
      <c r="AV4161" s="792"/>
      <c r="AY4161" s="792"/>
      <c r="BN4161" s="792"/>
      <c r="BQ4161" s="792"/>
    </row>
    <row r="4162" spans="8:69" ht="12" customHeight="1">
      <c r="H4162" s="800"/>
      <c r="AJ4162" s="792"/>
      <c r="AM4162" s="792"/>
      <c r="AP4162" s="792"/>
      <c r="AS4162" s="792"/>
      <c r="AV4162" s="792"/>
      <c r="AY4162" s="792"/>
      <c r="BN4162" s="792"/>
      <c r="BQ4162" s="792"/>
    </row>
    <row r="4163" spans="8:69" ht="12" customHeight="1">
      <c r="H4163" s="800"/>
      <c r="AJ4163" s="792"/>
      <c r="AM4163" s="792"/>
      <c r="AP4163" s="792"/>
      <c r="AS4163" s="792"/>
      <c r="AV4163" s="792"/>
      <c r="AY4163" s="792"/>
      <c r="BN4163" s="792"/>
      <c r="BQ4163" s="792"/>
    </row>
    <row r="4164" spans="8:69" ht="12" customHeight="1">
      <c r="H4164" s="800"/>
      <c r="AJ4164" s="792"/>
      <c r="AM4164" s="792"/>
      <c r="AP4164" s="792"/>
      <c r="AS4164" s="792"/>
      <c r="AV4164" s="792"/>
      <c r="AY4164" s="792"/>
      <c r="BN4164" s="792"/>
      <c r="BQ4164" s="792"/>
    </row>
    <row r="4165" spans="8:69" ht="12" customHeight="1">
      <c r="H4165" s="800"/>
      <c r="AJ4165" s="792"/>
      <c r="AM4165" s="792"/>
      <c r="AP4165" s="792"/>
      <c r="AS4165" s="792"/>
      <c r="AV4165" s="792"/>
      <c r="AY4165" s="792"/>
      <c r="BN4165" s="792"/>
      <c r="BQ4165" s="792"/>
    </row>
    <row r="4166" spans="8:69" ht="12" customHeight="1">
      <c r="H4166" s="800"/>
      <c r="AJ4166" s="792"/>
      <c r="AM4166" s="792"/>
      <c r="AP4166" s="792"/>
      <c r="AS4166" s="792"/>
      <c r="AV4166" s="792"/>
      <c r="AY4166" s="792"/>
      <c r="BN4166" s="792"/>
      <c r="BQ4166" s="792"/>
    </row>
    <row r="4167" spans="8:69" ht="12" customHeight="1">
      <c r="H4167" s="800"/>
      <c r="AJ4167" s="792"/>
      <c r="AM4167" s="792"/>
      <c r="AP4167" s="792"/>
      <c r="AS4167" s="792"/>
      <c r="AV4167" s="792"/>
      <c r="AY4167" s="792"/>
      <c r="BN4167" s="792"/>
      <c r="BQ4167" s="792"/>
    </row>
    <row r="4168" spans="8:69" ht="12" customHeight="1">
      <c r="H4168" s="800"/>
      <c r="AJ4168" s="792"/>
      <c r="AM4168" s="792"/>
      <c r="AP4168" s="792"/>
      <c r="AS4168" s="792"/>
      <c r="AV4168" s="792"/>
      <c r="AY4168" s="792"/>
      <c r="BN4168" s="792"/>
      <c r="BQ4168" s="792"/>
    </row>
    <row r="4169" spans="8:69" ht="12" customHeight="1">
      <c r="H4169" s="800"/>
      <c r="AJ4169" s="792"/>
      <c r="AM4169" s="792"/>
      <c r="AP4169" s="792"/>
      <c r="AS4169" s="792"/>
      <c r="AV4169" s="792"/>
      <c r="AY4169" s="792"/>
      <c r="BN4169" s="792"/>
      <c r="BQ4169" s="792"/>
    </row>
    <row r="4170" spans="8:69" ht="12" customHeight="1">
      <c r="H4170" s="800"/>
      <c r="AJ4170" s="792"/>
      <c r="AM4170" s="792"/>
      <c r="AP4170" s="792"/>
      <c r="AS4170" s="792"/>
      <c r="AV4170" s="792"/>
      <c r="AY4170" s="792"/>
      <c r="BN4170" s="792"/>
      <c r="BQ4170" s="792"/>
    </row>
    <row r="4171" spans="8:69" ht="12" customHeight="1">
      <c r="H4171" s="800"/>
      <c r="AJ4171" s="792"/>
      <c r="AM4171" s="792"/>
      <c r="AP4171" s="792"/>
      <c r="AS4171" s="792"/>
      <c r="AV4171" s="792"/>
      <c r="AY4171" s="792"/>
      <c r="BN4171" s="792"/>
      <c r="BQ4171" s="792"/>
    </row>
    <row r="4172" spans="8:69" ht="12" customHeight="1">
      <c r="H4172" s="800"/>
      <c r="AJ4172" s="792"/>
      <c r="AM4172" s="792"/>
      <c r="AP4172" s="792"/>
      <c r="AS4172" s="792"/>
      <c r="AV4172" s="792"/>
      <c r="AY4172" s="792"/>
      <c r="BN4172" s="792"/>
      <c r="BQ4172" s="792"/>
    </row>
    <row r="4173" spans="8:69" ht="12" customHeight="1">
      <c r="H4173" s="800"/>
      <c r="AJ4173" s="792"/>
      <c r="AM4173" s="792"/>
      <c r="AP4173" s="792"/>
      <c r="AS4173" s="792"/>
      <c r="AV4173" s="792"/>
      <c r="AY4173" s="792"/>
      <c r="BN4173" s="792"/>
      <c r="BQ4173" s="792"/>
    </row>
    <row r="4174" spans="8:69" ht="12" customHeight="1">
      <c r="H4174" s="800"/>
      <c r="AJ4174" s="792"/>
      <c r="AM4174" s="792"/>
      <c r="AP4174" s="792"/>
      <c r="AS4174" s="792"/>
      <c r="AV4174" s="792"/>
      <c r="AY4174" s="792"/>
      <c r="BN4174" s="792"/>
      <c r="BQ4174" s="792"/>
    </row>
    <row r="4175" spans="8:69" ht="12" customHeight="1">
      <c r="H4175" s="800"/>
      <c r="AJ4175" s="792"/>
      <c r="AM4175" s="792"/>
      <c r="AP4175" s="792"/>
      <c r="AS4175" s="792"/>
      <c r="AV4175" s="792"/>
      <c r="AY4175" s="792"/>
      <c r="BN4175" s="792"/>
      <c r="BQ4175" s="792"/>
    </row>
    <row r="4176" spans="8:69" ht="12" customHeight="1">
      <c r="H4176" s="800"/>
      <c r="AJ4176" s="792"/>
      <c r="AM4176" s="792"/>
      <c r="AP4176" s="792"/>
      <c r="AS4176" s="792"/>
      <c r="AV4176" s="792"/>
      <c r="AY4176" s="792"/>
      <c r="BN4176" s="792"/>
      <c r="BQ4176" s="792"/>
    </row>
    <row r="4177" spans="8:69" ht="12" customHeight="1">
      <c r="H4177" s="800"/>
      <c r="AJ4177" s="792"/>
      <c r="AM4177" s="792"/>
      <c r="AP4177" s="792"/>
      <c r="AS4177" s="792"/>
      <c r="AV4177" s="792"/>
      <c r="AY4177" s="792"/>
      <c r="BN4177" s="792"/>
      <c r="BQ4177" s="792"/>
    </row>
    <row r="4178" spans="8:69" ht="12" customHeight="1">
      <c r="H4178" s="800"/>
      <c r="AJ4178" s="792"/>
      <c r="AM4178" s="792"/>
      <c r="AP4178" s="792"/>
      <c r="AS4178" s="792"/>
      <c r="AV4178" s="792"/>
      <c r="AY4178" s="792"/>
      <c r="BN4178" s="792"/>
      <c r="BQ4178" s="792"/>
    </row>
    <row r="4179" spans="8:69" ht="12" customHeight="1">
      <c r="H4179" s="800"/>
      <c r="AJ4179" s="792"/>
      <c r="AM4179" s="792"/>
      <c r="AP4179" s="792"/>
      <c r="AS4179" s="792"/>
      <c r="AV4179" s="792"/>
      <c r="AY4179" s="792"/>
      <c r="BN4179" s="792"/>
      <c r="BQ4179" s="792"/>
    </row>
    <row r="4180" spans="8:69" ht="12" customHeight="1">
      <c r="H4180" s="800"/>
      <c r="AJ4180" s="792"/>
      <c r="AM4180" s="792"/>
      <c r="AP4180" s="792"/>
      <c r="AS4180" s="792"/>
      <c r="AV4180" s="792"/>
      <c r="AY4180" s="792"/>
      <c r="BN4180" s="792"/>
      <c r="BQ4180" s="792"/>
    </row>
    <row r="4181" spans="8:69" ht="12" customHeight="1">
      <c r="H4181" s="800"/>
      <c r="AJ4181" s="792"/>
      <c r="AM4181" s="792"/>
      <c r="AP4181" s="792"/>
      <c r="AS4181" s="792"/>
      <c r="AV4181" s="792"/>
      <c r="AY4181" s="792"/>
      <c r="BN4181" s="792"/>
      <c r="BQ4181" s="792"/>
    </row>
    <row r="4182" spans="8:69" ht="12" customHeight="1">
      <c r="H4182" s="800"/>
      <c r="AJ4182" s="792"/>
      <c r="AM4182" s="792"/>
      <c r="AP4182" s="792"/>
      <c r="AS4182" s="792"/>
      <c r="AV4182" s="792"/>
      <c r="AY4182" s="792"/>
      <c r="BN4182" s="792"/>
      <c r="BQ4182" s="792"/>
    </row>
    <row r="4183" spans="8:69" ht="12" customHeight="1">
      <c r="H4183" s="800"/>
      <c r="AJ4183" s="792"/>
      <c r="AM4183" s="792"/>
      <c r="AP4183" s="792"/>
      <c r="AS4183" s="792"/>
      <c r="AV4183" s="792"/>
      <c r="AY4183" s="792"/>
      <c r="BN4183" s="792"/>
      <c r="BQ4183" s="792"/>
    </row>
    <row r="4184" spans="8:69" ht="12" customHeight="1">
      <c r="H4184" s="800"/>
      <c r="AJ4184" s="792"/>
      <c r="AM4184" s="792"/>
      <c r="AP4184" s="792"/>
      <c r="AS4184" s="792"/>
      <c r="AV4184" s="792"/>
      <c r="AY4184" s="792"/>
      <c r="BN4184" s="792"/>
      <c r="BQ4184" s="792"/>
    </row>
    <row r="4185" spans="8:69" ht="12" customHeight="1">
      <c r="H4185" s="800"/>
      <c r="AJ4185" s="792"/>
      <c r="AM4185" s="792"/>
      <c r="AP4185" s="792"/>
      <c r="AS4185" s="792"/>
      <c r="AV4185" s="792"/>
      <c r="AY4185" s="792"/>
      <c r="BN4185" s="792"/>
      <c r="BQ4185" s="792"/>
    </row>
    <row r="4186" spans="8:69" ht="12" customHeight="1">
      <c r="H4186" s="800"/>
      <c r="AJ4186" s="792"/>
      <c r="AM4186" s="792"/>
      <c r="AP4186" s="792"/>
      <c r="AS4186" s="792"/>
      <c r="AV4186" s="792"/>
      <c r="AY4186" s="792"/>
      <c r="BN4186" s="792"/>
      <c r="BQ4186" s="792"/>
    </row>
    <row r="4187" spans="8:69" ht="12" customHeight="1">
      <c r="H4187" s="800"/>
      <c r="AJ4187" s="792"/>
      <c r="AM4187" s="792"/>
      <c r="AP4187" s="792"/>
      <c r="AS4187" s="792"/>
      <c r="AV4187" s="792"/>
      <c r="AY4187" s="792"/>
      <c r="BN4187" s="792"/>
      <c r="BQ4187" s="792"/>
    </row>
    <row r="4188" spans="8:69" ht="12" customHeight="1">
      <c r="H4188" s="800"/>
      <c r="AJ4188" s="792"/>
      <c r="AM4188" s="792"/>
      <c r="AP4188" s="792"/>
      <c r="AS4188" s="792"/>
      <c r="AV4188" s="792"/>
      <c r="AY4188" s="792"/>
      <c r="BN4188" s="792"/>
      <c r="BQ4188" s="792"/>
    </row>
    <row r="4189" spans="8:69" ht="12" customHeight="1">
      <c r="H4189" s="800"/>
      <c r="AJ4189" s="792"/>
      <c r="AM4189" s="792"/>
      <c r="AP4189" s="792"/>
      <c r="AS4189" s="792"/>
      <c r="AV4189" s="792"/>
      <c r="AY4189" s="792"/>
      <c r="BN4189" s="792"/>
      <c r="BQ4189" s="792"/>
    </row>
    <row r="4190" spans="8:69" ht="12" customHeight="1">
      <c r="H4190" s="800"/>
      <c r="AJ4190" s="792"/>
      <c r="AM4190" s="792"/>
      <c r="AP4190" s="792"/>
      <c r="AS4190" s="792"/>
      <c r="AV4190" s="792"/>
      <c r="AY4190" s="792"/>
      <c r="BN4190" s="792"/>
      <c r="BQ4190" s="792"/>
    </row>
    <row r="4191" spans="8:69" ht="12" customHeight="1">
      <c r="H4191" s="800"/>
      <c r="AJ4191" s="792"/>
      <c r="AM4191" s="792"/>
      <c r="AP4191" s="792"/>
      <c r="AS4191" s="792"/>
      <c r="AV4191" s="792"/>
      <c r="AY4191" s="792"/>
      <c r="BN4191" s="792"/>
      <c r="BQ4191" s="792"/>
    </row>
    <row r="4192" spans="8:69" ht="12" customHeight="1">
      <c r="H4192" s="800"/>
      <c r="AJ4192" s="792"/>
      <c r="AM4192" s="792"/>
      <c r="AP4192" s="792"/>
      <c r="AS4192" s="792"/>
      <c r="AV4192" s="792"/>
      <c r="AY4192" s="792"/>
      <c r="BN4192" s="792"/>
      <c r="BQ4192" s="792"/>
    </row>
    <row r="4193" spans="8:69" ht="12" customHeight="1">
      <c r="H4193" s="800"/>
      <c r="AJ4193" s="792"/>
      <c r="AM4193" s="792"/>
      <c r="AP4193" s="792"/>
      <c r="AS4193" s="792"/>
      <c r="AV4193" s="792"/>
      <c r="AY4193" s="792"/>
      <c r="BN4193" s="792"/>
      <c r="BQ4193" s="792"/>
    </row>
    <row r="4194" spans="8:69" ht="12" customHeight="1">
      <c r="H4194" s="800"/>
      <c r="AJ4194" s="792"/>
      <c r="AM4194" s="792"/>
      <c r="AP4194" s="792"/>
      <c r="AS4194" s="792"/>
      <c r="AV4194" s="792"/>
      <c r="AY4194" s="792"/>
      <c r="BN4194" s="792"/>
      <c r="BQ4194" s="792"/>
    </row>
    <row r="4195" spans="8:69" ht="12" customHeight="1">
      <c r="H4195" s="800"/>
      <c r="AJ4195" s="792"/>
      <c r="AM4195" s="792"/>
      <c r="AP4195" s="792"/>
      <c r="AS4195" s="792"/>
      <c r="AV4195" s="792"/>
      <c r="AY4195" s="792"/>
      <c r="BN4195" s="792"/>
      <c r="BQ4195" s="792"/>
    </row>
    <row r="4196" spans="8:69" ht="12" customHeight="1">
      <c r="H4196" s="800"/>
      <c r="AJ4196" s="792"/>
      <c r="AM4196" s="792"/>
      <c r="AP4196" s="792"/>
      <c r="AS4196" s="792"/>
      <c r="AV4196" s="792"/>
      <c r="AY4196" s="792"/>
      <c r="BN4196" s="792"/>
      <c r="BQ4196" s="792"/>
    </row>
    <row r="4197" spans="8:69" ht="12" customHeight="1">
      <c r="H4197" s="800"/>
      <c r="AJ4197" s="792"/>
      <c r="AM4197" s="792"/>
      <c r="AP4197" s="792"/>
      <c r="AS4197" s="792"/>
      <c r="AV4197" s="792"/>
      <c r="AY4197" s="792"/>
      <c r="BN4197" s="792"/>
      <c r="BQ4197" s="792"/>
    </row>
    <row r="4198" spans="8:69" ht="12" customHeight="1">
      <c r="H4198" s="800"/>
      <c r="AJ4198" s="792"/>
      <c r="AM4198" s="792"/>
      <c r="AP4198" s="792"/>
      <c r="AS4198" s="792"/>
      <c r="AV4198" s="792"/>
      <c r="AY4198" s="792"/>
      <c r="BN4198" s="792"/>
      <c r="BQ4198" s="792"/>
    </row>
    <row r="4199" spans="8:69" ht="12" customHeight="1">
      <c r="H4199" s="800"/>
      <c r="AJ4199" s="792"/>
      <c r="AM4199" s="792"/>
      <c r="AP4199" s="792"/>
      <c r="AS4199" s="792"/>
      <c r="AV4199" s="792"/>
      <c r="AY4199" s="792"/>
      <c r="BN4199" s="792"/>
      <c r="BQ4199" s="792"/>
    </row>
    <row r="4200" spans="8:69" ht="12" customHeight="1">
      <c r="H4200" s="800"/>
      <c r="AJ4200" s="792"/>
      <c r="AM4200" s="792"/>
      <c r="AP4200" s="792"/>
      <c r="AS4200" s="792"/>
      <c r="AV4200" s="792"/>
      <c r="AY4200" s="792"/>
      <c r="BN4200" s="792"/>
      <c r="BQ4200" s="792"/>
    </row>
    <row r="4201" spans="8:69" ht="12" customHeight="1">
      <c r="H4201" s="800"/>
      <c r="AJ4201" s="792"/>
      <c r="AM4201" s="792"/>
      <c r="AP4201" s="792"/>
      <c r="AS4201" s="792"/>
      <c r="AV4201" s="792"/>
      <c r="AY4201" s="792"/>
      <c r="BN4201" s="792"/>
      <c r="BQ4201" s="792"/>
    </row>
    <row r="4202" spans="8:69" ht="12" customHeight="1">
      <c r="H4202" s="800"/>
      <c r="AJ4202" s="792"/>
      <c r="AM4202" s="792"/>
      <c r="AP4202" s="792"/>
      <c r="AS4202" s="792"/>
      <c r="AV4202" s="792"/>
      <c r="AY4202" s="792"/>
      <c r="BN4202" s="792"/>
      <c r="BQ4202" s="792"/>
    </row>
    <row r="4203" spans="8:69" ht="12" customHeight="1">
      <c r="H4203" s="800"/>
      <c r="AJ4203" s="792"/>
      <c r="AM4203" s="792"/>
      <c r="AP4203" s="792"/>
      <c r="AS4203" s="792"/>
      <c r="AV4203" s="792"/>
      <c r="AY4203" s="792"/>
      <c r="BN4203" s="792"/>
      <c r="BQ4203" s="792"/>
    </row>
    <row r="4204" spans="8:69" ht="12" customHeight="1">
      <c r="H4204" s="800"/>
      <c r="AJ4204" s="792"/>
      <c r="AM4204" s="792"/>
      <c r="AP4204" s="792"/>
      <c r="AS4204" s="792"/>
      <c r="AV4204" s="792"/>
      <c r="AY4204" s="792"/>
      <c r="BN4204" s="792"/>
      <c r="BQ4204" s="792"/>
    </row>
    <row r="4205" spans="8:69" ht="12" customHeight="1">
      <c r="H4205" s="800"/>
      <c r="AJ4205" s="792"/>
      <c r="AM4205" s="792"/>
      <c r="AP4205" s="792"/>
      <c r="AS4205" s="792"/>
      <c r="AV4205" s="792"/>
      <c r="AY4205" s="792"/>
      <c r="BN4205" s="792"/>
      <c r="BQ4205" s="792"/>
    </row>
    <row r="4206" spans="8:69" ht="12" customHeight="1">
      <c r="H4206" s="800"/>
      <c r="AJ4206" s="792"/>
      <c r="AM4206" s="792"/>
      <c r="AP4206" s="792"/>
      <c r="AS4206" s="792"/>
      <c r="AV4206" s="792"/>
      <c r="AY4206" s="792"/>
      <c r="BN4206" s="792"/>
      <c r="BQ4206" s="792"/>
    </row>
    <row r="4207" spans="8:69" ht="12" customHeight="1">
      <c r="H4207" s="800"/>
      <c r="AJ4207" s="792"/>
      <c r="AM4207" s="792"/>
      <c r="AP4207" s="792"/>
      <c r="AS4207" s="792"/>
      <c r="AV4207" s="792"/>
      <c r="AY4207" s="792"/>
      <c r="BN4207" s="792"/>
      <c r="BQ4207" s="792"/>
    </row>
    <row r="4208" spans="8:69" ht="12" customHeight="1">
      <c r="H4208" s="800"/>
      <c r="AJ4208" s="792"/>
      <c r="AM4208" s="792"/>
      <c r="AP4208" s="792"/>
      <c r="AS4208" s="792"/>
      <c r="AV4208" s="792"/>
      <c r="AY4208" s="792"/>
      <c r="BN4208" s="792"/>
      <c r="BQ4208" s="792"/>
    </row>
    <row r="4209" spans="8:69" ht="12" customHeight="1">
      <c r="H4209" s="800"/>
      <c r="AJ4209" s="792"/>
      <c r="AM4209" s="792"/>
      <c r="AP4209" s="792"/>
      <c r="AS4209" s="792"/>
      <c r="AV4209" s="792"/>
      <c r="AY4209" s="792"/>
      <c r="BN4209" s="792"/>
      <c r="BQ4209" s="792"/>
    </row>
    <row r="4210" spans="8:69" ht="12" customHeight="1">
      <c r="H4210" s="800"/>
      <c r="AJ4210" s="792"/>
      <c r="AM4210" s="792"/>
      <c r="AP4210" s="792"/>
      <c r="AS4210" s="792"/>
      <c r="AV4210" s="792"/>
      <c r="AY4210" s="792"/>
      <c r="BN4210" s="792"/>
      <c r="BQ4210" s="792"/>
    </row>
    <row r="4211" spans="8:69" ht="12" customHeight="1">
      <c r="H4211" s="800"/>
      <c r="AJ4211" s="792"/>
      <c r="AM4211" s="792"/>
      <c r="AP4211" s="792"/>
      <c r="AS4211" s="792"/>
      <c r="AV4211" s="792"/>
      <c r="AY4211" s="792"/>
      <c r="BN4211" s="792"/>
      <c r="BQ4211" s="792"/>
    </row>
    <row r="4212" spans="8:69" ht="12" customHeight="1">
      <c r="H4212" s="800"/>
      <c r="AJ4212" s="792"/>
      <c r="AM4212" s="792"/>
      <c r="AP4212" s="792"/>
      <c r="AS4212" s="792"/>
      <c r="AV4212" s="792"/>
      <c r="AY4212" s="792"/>
      <c r="BN4212" s="792"/>
      <c r="BQ4212" s="792"/>
    </row>
    <row r="4213" spans="8:69" ht="12" customHeight="1">
      <c r="H4213" s="800"/>
      <c r="AJ4213" s="792"/>
      <c r="AM4213" s="792"/>
      <c r="AP4213" s="792"/>
      <c r="AS4213" s="792"/>
      <c r="AV4213" s="792"/>
      <c r="AY4213" s="792"/>
      <c r="BN4213" s="792"/>
      <c r="BQ4213" s="792"/>
    </row>
    <row r="4214" spans="8:69" ht="12" customHeight="1">
      <c r="H4214" s="800"/>
      <c r="AJ4214" s="792"/>
      <c r="AM4214" s="792"/>
      <c r="AP4214" s="792"/>
      <c r="AS4214" s="792"/>
      <c r="AV4214" s="792"/>
      <c r="AY4214" s="792"/>
      <c r="BN4214" s="792"/>
      <c r="BQ4214" s="792"/>
    </row>
    <row r="4215" spans="8:69" ht="12" customHeight="1">
      <c r="H4215" s="800"/>
      <c r="AJ4215" s="792"/>
      <c r="AM4215" s="792"/>
      <c r="AP4215" s="792"/>
      <c r="AS4215" s="792"/>
      <c r="AV4215" s="792"/>
      <c r="AY4215" s="792"/>
      <c r="BN4215" s="792"/>
      <c r="BQ4215" s="792"/>
    </row>
    <row r="4216" spans="8:69" ht="12" customHeight="1">
      <c r="H4216" s="800"/>
      <c r="AJ4216" s="792"/>
      <c r="AM4216" s="792"/>
      <c r="AP4216" s="792"/>
      <c r="AS4216" s="792"/>
      <c r="AV4216" s="792"/>
      <c r="AY4216" s="792"/>
      <c r="BN4216" s="792"/>
      <c r="BQ4216" s="792"/>
    </row>
    <row r="4217" spans="8:69" ht="12" customHeight="1">
      <c r="H4217" s="800"/>
      <c r="AJ4217" s="792"/>
      <c r="AM4217" s="792"/>
      <c r="AP4217" s="792"/>
      <c r="AS4217" s="792"/>
      <c r="AV4217" s="792"/>
      <c r="AY4217" s="792"/>
      <c r="BN4217" s="792"/>
      <c r="BQ4217" s="792"/>
    </row>
    <row r="4218" spans="8:69" ht="12" customHeight="1">
      <c r="H4218" s="800"/>
      <c r="AJ4218" s="792"/>
      <c r="AM4218" s="792"/>
      <c r="AP4218" s="792"/>
      <c r="AS4218" s="792"/>
      <c r="AV4218" s="792"/>
      <c r="AY4218" s="792"/>
      <c r="BN4218" s="792"/>
      <c r="BQ4218" s="792"/>
    </row>
    <row r="4219" spans="8:69" ht="12" customHeight="1">
      <c r="H4219" s="800"/>
      <c r="AJ4219" s="792"/>
      <c r="AM4219" s="792"/>
      <c r="AP4219" s="792"/>
      <c r="AS4219" s="792"/>
      <c r="AV4219" s="792"/>
      <c r="AY4219" s="792"/>
      <c r="BN4219" s="792"/>
      <c r="BQ4219" s="792"/>
    </row>
    <row r="4220" spans="8:69" ht="12" customHeight="1">
      <c r="H4220" s="800"/>
      <c r="AJ4220" s="792"/>
      <c r="AM4220" s="792"/>
      <c r="AP4220" s="792"/>
      <c r="AS4220" s="792"/>
      <c r="AV4220" s="792"/>
      <c r="AY4220" s="792"/>
      <c r="BN4220" s="792"/>
      <c r="BQ4220" s="792"/>
    </row>
    <row r="4221" spans="8:69" ht="12" customHeight="1">
      <c r="H4221" s="800"/>
      <c r="AJ4221" s="792"/>
      <c r="AM4221" s="792"/>
      <c r="AP4221" s="792"/>
      <c r="AS4221" s="792"/>
      <c r="AV4221" s="792"/>
      <c r="AY4221" s="792"/>
      <c r="BN4221" s="792"/>
      <c r="BQ4221" s="792"/>
    </row>
    <row r="4222" spans="8:69" ht="12" customHeight="1">
      <c r="H4222" s="800"/>
      <c r="AJ4222" s="792"/>
      <c r="AM4222" s="792"/>
      <c r="AP4222" s="792"/>
      <c r="AS4222" s="792"/>
      <c r="AV4222" s="792"/>
      <c r="AY4222" s="792"/>
      <c r="BN4222" s="792"/>
      <c r="BQ4222" s="792"/>
    </row>
    <row r="4223" spans="8:69" ht="12" customHeight="1">
      <c r="H4223" s="800"/>
      <c r="AJ4223" s="792"/>
      <c r="AM4223" s="792"/>
      <c r="AP4223" s="792"/>
      <c r="AS4223" s="792"/>
      <c r="AV4223" s="792"/>
      <c r="AY4223" s="792"/>
      <c r="BN4223" s="792"/>
      <c r="BQ4223" s="792"/>
    </row>
    <row r="4224" spans="8:69" ht="12" customHeight="1">
      <c r="H4224" s="800"/>
      <c r="AJ4224" s="792"/>
      <c r="AM4224" s="792"/>
      <c r="AP4224" s="792"/>
      <c r="AS4224" s="792"/>
      <c r="AV4224" s="792"/>
      <c r="AY4224" s="792"/>
      <c r="BN4224" s="792"/>
      <c r="BQ4224" s="792"/>
    </row>
    <row r="4225" spans="8:69" ht="12" customHeight="1">
      <c r="H4225" s="800"/>
      <c r="AJ4225" s="792"/>
      <c r="AM4225" s="792"/>
      <c r="AP4225" s="792"/>
      <c r="AS4225" s="792"/>
      <c r="AV4225" s="792"/>
      <c r="AY4225" s="792"/>
      <c r="BN4225" s="792"/>
      <c r="BQ4225" s="792"/>
    </row>
    <row r="4226" spans="8:69" ht="12" customHeight="1">
      <c r="H4226" s="800"/>
      <c r="AJ4226" s="792"/>
      <c r="AM4226" s="792"/>
      <c r="AP4226" s="792"/>
      <c r="AS4226" s="792"/>
      <c r="AV4226" s="792"/>
      <c r="AY4226" s="792"/>
      <c r="BN4226" s="792"/>
      <c r="BQ4226" s="792"/>
    </row>
    <row r="4227" spans="8:69" ht="12" customHeight="1">
      <c r="H4227" s="800"/>
      <c r="AJ4227" s="792"/>
      <c r="AM4227" s="792"/>
      <c r="AP4227" s="792"/>
      <c r="AS4227" s="792"/>
      <c r="AV4227" s="792"/>
      <c r="AY4227" s="792"/>
      <c r="BN4227" s="792"/>
      <c r="BQ4227" s="792"/>
    </row>
    <row r="4228" spans="8:69" ht="12" customHeight="1">
      <c r="H4228" s="800"/>
      <c r="AJ4228" s="792"/>
      <c r="AM4228" s="792"/>
      <c r="AP4228" s="792"/>
      <c r="AS4228" s="792"/>
      <c r="AV4228" s="792"/>
      <c r="AY4228" s="792"/>
      <c r="BN4228" s="792"/>
      <c r="BQ4228" s="792"/>
    </row>
    <row r="4229" spans="8:69" ht="12" customHeight="1">
      <c r="H4229" s="800"/>
      <c r="AJ4229" s="792"/>
      <c r="AM4229" s="792"/>
      <c r="AP4229" s="792"/>
      <c r="AS4229" s="792"/>
      <c r="AV4229" s="792"/>
      <c r="AY4229" s="792"/>
      <c r="BN4229" s="792"/>
      <c r="BQ4229" s="792"/>
    </row>
    <row r="4230" spans="8:69" ht="12" customHeight="1">
      <c r="H4230" s="800"/>
      <c r="AJ4230" s="792"/>
      <c r="AM4230" s="792"/>
      <c r="AP4230" s="792"/>
      <c r="AS4230" s="792"/>
      <c r="AV4230" s="792"/>
      <c r="AY4230" s="792"/>
      <c r="BN4230" s="792"/>
      <c r="BQ4230" s="792"/>
    </row>
    <row r="4231" spans="8:69" ht="12" customHeight="1">
      <c r="H4231" s="800"/>
      <c r="AJ4231" s="792"/>
      <c r="AM4231" s="792"/>
      <c r="AP4231" s="792"/>
      <c r="AS4231" s="792"/>
      <c r="AV4231" s="792"/>
      <c r="AY4231" s="792"/>
      <c r="BN4231" s="792"/>
      <c r="BQ4231" s="792"/>
    </row>
    <row r="4232" spans="8:69" ht="12" customHeight="1">
      <c r="H4232" s="800"/>
      <c r="AJ4232" s="792"/>
      <c r="AM4232" s="792"/>
      <c r="AP4232" s="792"/>
      <c r="AS4232" s="792"/>
      <c r="AV4232" s="792"/>
      <c r="AY4232" s="792"/>
      <c r="BN4232" s="792"/>
      <c r="BQ4232" s="792"/>
    </row>
    <row r="4233" spans="8:69" ht="12" customHeight="1">
      <c r="H4233" s="800"/>
      <c r="AJ4233" s="792"/>
      <c r="AM4233" s="792"/>
      <c r="AP4233" s="792"/>
      <c r="AS4233" s="792"/>
      <c r="AV4233" s="792"/>
      <c r="AY4233" s="792"/>
      <c r="BN4233" s="792"/>
      <c r="BQ4233" s="792"/>
    </row>
    <row r="4234" spans="8:69" ht="12" customHeight="1">
      <c r="H4234" s="800"/>
      <c r="AJ4234" s="792"/>
      <c r="AM4234" s="792"/>
      <c r="AP4234" s="792"/>
      <c r="AS4234" s="792"/>
      <c r="AV4234" s="792"/>
      <c r="AY4234" s="792"/>
      <c r="BN4234" s="792"/>
      <c r="BQ4234" s="792"/>
    </row>
    <row r="4235" spans="8:69" ht="12" customHeight="1">
      <c r="H4235" s="800"/>
      <c r="AJ4235" s="792"/>
      <c r="AM4235" s="792"/>
      <c r="AP4235" s="792"/>
      <c r="AS4235" s="792"/>
      <c r="AV4235" s="792"/>
      <c r="AY4235" s="792"/>
      <c r="BN4235" s="792"/>
      <c r="BQ4235" s="792"/>
    </row>
    <row r="4236" spans="8:69" ht="12" customHeight="1">
      <c r="H4236" s="800"/>
      <c r="AJ4236" s="792"/>
      <c r="AM4236" s="792"/>
      <c r="AP4236" s="792"/>
      <c r="AS4236" s="792"/>
      <c r="AV4236" s="792"/>
      <c r="AY4236" s="792"/>
      <c r="BN4236" s="792"/>
      <c r="BQ4236" s="792"/>
    </row>
    <row r="4237" spans="8:69" ht="12" customHeight="1">
      <c r="H4237" s="800"/>
      <c r="AJ4237" s="792"/>
      <c r="AM4237" s="792"/>
      <c r="AP4237" s="792"/>
      <c r="AS4237" s="792"/>
      <c r="AV4237" s="792"/>
      <c r="AY4237" s="792"/>
      <c r="BN4237" s="792"/>
      <c r="BQ4237" s="792"/>
    </row>
    <row r="4238" spans="8:69" ht="12" customHeight="1">
      <c r="H4238" s="800"/>
      <c r="AJ4238" s="792"/>
      <c r="AM4238" s="792"/>
      <c r="AP4238" s="792"/>
      <c r="AS4238" s="792"/>
      <c r="AV4238" s="792"/>
      <c r="AY4238" s="792"/>
      <c r="BN4238" s="792"/>
      <c r="BQ4238" s="792"/>
    </row>
    <row r="4239" spans="8:69" ht="12" customHeight="1">
      <c r="H4239" s="800"/>
      <c r="AJ4239" s="792"/>
      <c r="AM4239" s="792"/>
      <c r="AP4239" s="792"/>
      <c r="AS4239" s="792"/>
      <c r="AV4239" s="792"/>
      <c r="AY4239" s="792"/>
      <c r="BN4239" s="792"/>
      <c r="BQ4239" s="792"/>
    </row>
    <row r="4240" spans="8:69" ht="12" customHeight="1">
      <c r="H4240" s="800"/>
      <c r="AJ4240" s="792"/>
      <c r="AM4240" s="792"/>
      <c r="AP4240" s="792"/>
      <c r="AS4240" s="792"/>
      <c r="AV4240" s="792"/>
      <c r="AY4240" s="792"/>
      <c r="BN4240" s="792"/>
      <c r="BQ4240" s="792"/>
    </row>
    <row r="4241" spans="8:69" ht="12" customHeight="1">
      <c r="H4241" s="800"/>
      <c r="AJ4241" s="792"/>
      <c r="AM4241" s="792"/>
      <c r="AP4241" s="792"/>
      <c r="AS4241" s="792"/>
      <c r="AV4241" s="792"/>
      <c r="AY4241" s="792"/>
      <c r="BN4241" s="792"/>
      <c r="BQ4241" s="792"/>
    </row>
    <row r="4242" spans="8:69" ht="12" customHeight="1">
      <c r="H4242" s="800"/>
      <c r="AJ4242" s="792"/>
      <c r="AM4242" s="792"/>
      <c r="AP4242" s="792"/>
      <c r="AS4242" s="792"/>
      <c r="AV4242" s="792"/>
      <c r="AY4242" s="792"/>
      <c r="BN4242" s="792"/>
      <c r="BQ4242" s="792"/>
    </row>
    <row r="4243" spans="8:69" ht="12" customHeight="1">
      <c r="H4243" s="800"/>
      <c r="AJ4243" s="792"/>
      <c r="AM4243" s="792"/>
      <c r="AP4243" s="792"/>
      <c r="AS4243" s="792"/>
      <c r="AV4243" s="792"/>
      <c r="AY4243" s="792"/>
      <c r="BN4243" s="792"/>
      <c r="BQ4243" s="792"/>
    </row>
    <row r="4244" spans="8:69" ht="12" customHeight="1">
      <c r="H4244" s="800"/>
      <c r="AJ4244" s="792"/>
      <c r="AM4244" s="792"/>
      <c r="AP4244" s="792"/>
      <c r="AS4244" s="792"/>
      <c r="AV4244" s="792"/>
      <c r="AY4244" s="792"/>
      <c r="BN4244" s="792"/>
      <c r="BQ4244" s="792"/>
    </row>
    <row r="4245" spans="8:69" ht="12" customHeight="1">
      <c r="H4245" s="800"/>
      <c r="AJ4245" s="792"/>
      <c r="AM4245" s="792"/>
      <c r="AP4245" s="792"/>
      <c r="AS4245" s="792"/>
      <c r="AV4245" s="792"/>
      <c r="AY4245" s="792"/>
      <c r="BN4245" s="792"/>
      <c r="BQ4245" s="792"/>
    </row>
    <row r="4246" spans="8:69" ht="12" customHeight="1">
      <c r="H4246" s="800"/>
      <c r="AJ4246" s="792"/>
      <c r="AM4246" s="792"/>
      <c r="AP4246" s="792"/>
      <c r="AS4246" s="792"/>
      <c r="AV4246" s="792"/>
      <c r="AY4246" s="792"/>
      <c r="BN4246" s="792"/>
      <c r="BQ4246" s="792"/>
    </row>
    <row r="4247" spans="8:69" ht="12" customHeight="1">
      <c r="H4247" s="800"/>
      <c r="AJ4247" s="792"/>
      <c r="AM4247" s="792"/>
      <c r="AP4247" s="792"/>
      <c r="AS4247" s="792"/>
      <c r="AV4247" s="792"/>
      <c r="AY4247" s="792"/>
      <c r="BN4247" s="792"/>
      <c r="BQ4247" s="792"/>
    </row>
    <row r="4248" spans="8:69" ht="12" customHeight="1">
      <c r="H4248" s="800"/>
      <c r="AJ4248" s="792"/>
      <c r="AM4248" s="792"/>
      <c r="AP4248" s="792"/>
      <c r="AS4248" s="792"/>
      <c r="AV4248" s="792"/>
      <c r="AY4248" s="792"/>
      <c r="BN4248" s="792"/>
      <c r="BQ4248" s="792"/>
    </row>
    <row r="4249" spans="8:69" ht="12" customHeight="1">
      <c r="H4249" s="800"/>
      <c r="AJ4249" s="792"/>
      <c r="AM4249" s="792"/>
      <c r="AP4249" s="792"/>
      <c r="AS4249" s="792"/>
      <c r="AV4249" s="792"/>
      <c r="AY4249" s="792"/>
      <c r="BN4249" s="792"/>
      <c r="BQ4249" s="792"/>
    </row>
    <row r="4250" spans="8:69" ht="12" customHeight="1">
      <c r="H4250" s="800"/>
      <c r="AJ4250" s="792"/>
      <c r="AM4250" s="792"/>
      <c r="AP4250" s="792"/>
      <c r="AS4250" s="792"/>
      <c r="AV4250" s="792"/>
      <c r="AY4250" s="792"/>
      <c r="BN4250" s="792"/>
      <c r="BQ4250" s="792"/>
    </row>
    <row r="4251" spans="8:69" ht="12" customHeight="1">
      <c r="H4251" s="800"/>
      <c r="AJ4251" s="792"/>
      <c r="AM4251" s="792"/>
      <c r="AP4251" s="792"/>
      <c r="AS4251" s="792"/>
      <c r="AV4251" s="792"/>
      <c r="AY4251" s="792"/>
      <c r="BN4251" s="792"/>
      <c r="BQ4251" s="792"/>
    </row>
    <row r="4252" spans="8:69" ht="12" customHeight="1">
      <c r="H4252" s="800"/>
      <c r="AJ4252" s="792"/>
      <c r="AM4252" s="792"/>
      <c r="AP4252" s="792"/>
      <c r="AS4252" s="792"/>
      <c r="AV4252" s="792"/>
      <c r="AY4252" s="792"/>
      <c r="BN4252" s="792"/>
      <c r="BQ4252" s="792"/>
    </row>
    <row r="4253" spans="8:69" ht="12" customHeight="1">
      <c r="H4253" s="800"/>
      <c r="AJ4253" s="792"/>
      <c r="AM4253" s="792"/>
      <c r="AP4253" s="792"/>
      <c r="AS4253" s="792"/>
      <c r="AV4253" s="792"/>
      <c r="AY4253" s="792"/>
      <c r="BN4253" s="792"/>
      <c r="BQ4253" s="792"/>
    </row>
    <row r="4254" spans="8:69" ht="12" customHeight="1">
      <c r="H4254" s="800"/>
      <c r="AJ4254" s="792"/>
      <c r="AM4254" s="792"/>
      <c r="AP4254" s="792"/>
      <c r="AS4254" s="792"/>
      <c r="AV4254" s="792"/>
      <c r="AY4254" s="792"/>
      <c r="BN4254" s="792"/>
      <c r="BQ4254" s="792"/>
    </row>
    <row r="4255" spans="8:69" ht="12" customHeight="1">
      <c r="H4255" s="800"/>
      <c r="AJ4255" s="792"/>
      <c r="AM4255" s="792"/>
      <c r="AP4255" s="792"/>
      <c r="AS4255" s="792"/>
      <c r="AV4255" s="792"/>
      <c r="AY4255" s="792"/>
      <c r="BN4255" s="792"/>
      <c r="BQ4255" s="792"/>
    </row>
    <row r="4256" spans="8:69" ht="12" customHeight="1">
      <c r="H4256" s="800"/>
      <c r="AJ4256" s="792"/>
      <c r="AM4256" s="792"/>
      <c r="AP4256" s="792"/>
      <c r="AS4256" s="792"/>
      <c r="AV4256" s="792"/>
      <c r="AY4256" s="792"/>
      <c r="BN4256" s="792"/>
      <c r="BQ4256" s="792"/>
    </row>
    <row r="4257" spans="8:69" ht="12" customHeight="1">
      <c r="H4257" s="800"/>
      <c r="AJ4257" s="792"/>
      <c r="AM4257" s="792"/>
      <c r="AP4257" s="792"/>
      <c r="AS4257" s="792"/>
      <c r="AV4257" s="792"/>
      <c r="AY4257" s="792"/>
      <c r="BN4257" s="792"/>
      <c r="BQ4257" s="792"/>
    </row>
    <row r="4258" spans="8:69" ht="12" customHeight="1">
      <c r="H4258" s="800"/>
      <c r="AJ4258" s="792"/>
      <c r="AM4258" s="792"/>
      <c r="AP4258" s="792"/>
      <c r="AS4258" s="792"/>
      <c r="AV4258" s="792"/>
      <c r="AY4258" s="792"/>
      <c r="BN4258" s="792"/>
      <c r="BQ4258" s="792"/>
    </row>
    <row r="4259" spans="8:69" ht="12" customHeight="1">
      <c r="H4259" s="800"/>
      <c r="AJ4259" s="792"/>
      <c r="AM4259" s="792"/>
      <c r="AP4259" s="792"/>
      <c r="AS4259" s="792"/>
      <c r="AV4259" s="792"/>
      <c r="AY4259" s="792"/>
      <c r="BN4259" s="792"/>
      <c r="BQ4259" s="792"/>
    </row>
    <row r="4260" spans="8:69" ht="12" customHeight="1">
      <c r="H4260" s="800"/>
      <c r="AJ4260" s="792"/>
      <c r="AM4260" s="792"/>
      <c r="AP4260" s="792"/>
      <c r="AS4260" s="792"/>
      <c r="AV4260" s="792"/>
      <c r="AY4260" s="792"/>
      <c r="BN4260" s="792"/>
      <c r="BQ4260" s="792"/>
    </row>
    <row r="4261" spans="8:69" ht="12" customHeight="1">
      <c r="H4261" s="800"/>
      <c r="AJ4261" s="792"/>
      <c r="AM4261" s="792"/>
      <c r="AP4261" s="792"/>
      <c r="AS4261" s="792"/>
      <c r="AV4261" s="792"/>
      <c r="AY4261" s="792"/>
      <c r="BN4261" s="792"/>
      <c r="BQ4261" s="792"/>
    </row>
    <row r="4262" spans="8:69" ht="12" customHeight="1">
      <c r="H4262" s="800"/>
      <c r="AJ4262" s="792"/>
      <c r="AM4262" s="792"/>
      <c r="AP4262" s="792"/>
      <c r="AS4262" s="792"/>
      <c r="AV4262" s="792"/>
      <c r="AY4262" s="792"/>
      <c r="BN4262" s="792"/>
      <c r="BQ4262" s="792"/>
    </row>
    <row r="4263" spans="8:69" ht="12" customHeight="1">
      <c r="H4263" s="800"/>
      <c r="AJ4263" s="792"/>
      <c r="AM4263" s="792"/>
      <c r="AP4263" s="792"/>
      <c r="AS4263" s="792"/>
      <c r="AV4263" s="792"/>
      <c r="AY4263" s="792"/>
      <c r="BN4263" s="792"/>
      <c r="BQ4263" s="792"/>
    </row>
    <row r="4264" spans="8:69" ht="12" customHeight="1">
      <c r="H4264" s="800"/>
      <c r="AJ4264" s="792"/>
      <c r="AM4264" s="792"/>
      <c r="AP4264" s="792"/>
      <c r="AS4264" s="792"/>
      <c r="AV4264" s="792"/>
      <c r="AY4264" s="792"/>
      <c r="BN4264" s="792"/>
      <c r="BQ4264" s="792"/>
    </row>
    <row r="4265" spans="8:69" ht="12" customHeight="1">
      <c r="H4265" s="800"/>
      <c r="AJ4265" s="792"/>
      <c r="AM4265" s="792"/>
      <c r="AP4265" s="792"/>
      <c r="AS4265" s="792"/>
      <c r="AV4265" s="792"/>
      <c r="AY4265" s="792"/>
      <c r="BN4265" s="792"/>
      <c r="BQ4265" s="792"/>
    </row>
    <row r="4266" spans="8:69" ht="12" customHeight="1">
      <c r="H4266" s="800"/>
      <c r="AJ4266" s="792"/>
      <c r="AM4266" s="792"/>
      <c r="AP4266" s="792"/>
      <c r="AS4266" s="792"/>
      <c r="AV4266" s="792"/>
      <c r="AY4266" s="792"/>
      <c r="BN4266" s="792"/>
      <c r="BQ4266" s="792"/>
    </row>
    <row r="4267" spans="8:69" ht="12" customHeight="1">
      <c r="H4267" s="800"/>
      <c r="AJ4267" s="792"/>
      <c r="AM4267" s="792"/>
      <c r="AP4267" s="792"/>
      <c r="AS4267" s="792"/>
      <c r="AV4267" s="792"/>
      <c r="AY4267" s="792"/>
      <c r="BN4267" s="792"/>
      <c r="BQ4267" s="792"/>
    </row>
    <row r="4268" spans="8:69" ht="12" customHeight="1">
      <c r="H4268" s="800"/>
      <c r="AJ4268" s="792"/>
      <c r="AM4268" s="792"/>
      <c r="AP4268" s="792"/>
      <c r="AS4268" s="792"/>
      <c r="AV4268" s="792"/>
      <c r="AY4268" s="792"/>
      <c r="BN4268" s="792"/>
      <c r="BQ4268" s="792"/>
    </row>
    <row r="4269" spans="8:69" ht="12" customHeight="1">
      <c r="H4269" s="800"/>
      <c r="AJ4269" s="792"/>
      <c r="AM4269" s="792"/>
      <c r="AP4269" s="792"/>
      <c r="AS4269" s="792"/>
      <c r="AV4269" s="792"/>
      <c r="AY4269" s="792"/>
      <c r="BN4269" s="792"/>
      <c r="BQ4269" s="792"/>
    </row>
    <row r="4270" spans="8:69" ht="12" customHeight="1">
      <c r="H4270" s="800"/>
      <c r="AJ4270" s="792"/>
      <c r="AM4270" s="792"/>
      <c r="AP4270" s="792"/>
      <c r="AS4270" s="792"/>
      <c r="AV4270" s="792"/>
      <c r="AY4270" s="792"/>
      <c r="BN4270" s="792"/>
      <c r="BQ4270" s="792"/>
    </row>
    <row r="4271" spans="8:69" ht="12" customHeight="1">
      <c r="H4271" s="800"/>
      <c r="AJ4271" s="792"/>
      <c r="AM4271" s="792"/>
      <c r="AP4271" s="792"/>
      <c r="AS4271" s="792"/>
      <c r="AV4271" s="792"/>
      <c r="AY4271" s="792"/>
      <c r="BN4271" s="792"/>
      <c r="BQ4271" s="792"/>
    </row>
    <row r="4272" spans="8:69" ht="12" customHeight="1">
      <c r="H4272" s="800"/>
      <c r="AJ4272" s="792"/>
      <c r="AM4272" s="792"/>
      <c r="AP4272" s="792"/>
      <c r="AS4272" s="792"/>
      <c r="AV4272" s="792"/>
      <c r="AY4272" s="792"/>
      <c r="BN4272" s="792"/>
      <c r="BQ4272" s="792"/>
    </row>
    <row r="4273" spans="8:69" ht="12" customHeight="1">
      <c r="H4273" s="800"/>
      <c r="AJ4273" s="792"/>
      <c r="AM4273" s="792"/>
      <c r="AP4273" s="792"/>
      <c r="AS4273" s="792"/>
      <c r="AV4273" s="792"/>
      <c r="AY4273" s="792"/>
      <c r="BN4273" s="792"/>
      <c r="BQ4273" s="792"/>
    </row>
    <row r="4274" spans="8:69" ht="12" customHeight="1">
      <c r="H4274" s="800"/>
      <c r="AJ4274" s="792"/>
      <c r="AM4274" s="792"/>
      <c r="AP4274" s="792"/>
      <c r="AS4274" s="792"/>
      <c r="AV4274" s="792"/>
      <c r="AY4274" s="792"/>
      <c r="BN4274" s="792"/>
      <c r="BQ4274" s="792"/>
    </row>
    <row r="4275" spans="8:69" ht="12" customHeight="1">
      <c r="H4275" s="800"/>
      <c r="AJ4275" s="792"/>
      <c r="AM4275" s="792"/>
      <c r="AP4275" s="792"/>
      <c r="AS4275" s="792"/>
      <c r="AV4275" s="792"/>
      <c r="AY4275" s="792"/>
      <c r="BN4275" s="792"/>
      <c r="BQ4275" s="792"/>
    </row>
    <row r="4276" spans="8:69" ht="12" customHeight="1">
      <c r="H4276" s="800"/>
      <c r="AJ4276" s="792"/>
      <c r="AM4276" s="792"/>
      <c r="AP4276" s="792"/>
      <c r="AS4276" s="792"/>
      <c r="AV4276" s="792"/>
      <c r="AY4276" s="792"/>
      <c r="BN4276" s="792"/>
      <c r="BQ4276" s="792"/>
    </row>
    <row r="4277" spans="8:69" ht="12" customHeight="1">
      <c r="H4277" s="800"/>
      <c r="AJ4277" s="792"/>
      <c r="AM4277" s="792"/>
      <c r="AP4277" s="792"/>
      <c r="AS4277" s="792"/>
      <c r="AV4277" s="792"/>
      <c r="AY4277" s="792"/>
      <c r="BN4277" s="792"/>
      <c r="BQ4277" s="792"/>
    </row>
    <row r="4278" spans="8:69" ht="12" customHeight="1">
      <c r="H4278" s="800"/>
      <c r="AJ4278" s="792"/>
      <c r="AM4278" s="792"/>
      <c r="AP4278" s="792"/>
      <c r="AS4278" s="792"/>
      <c r="AV4278" s="792"/>
      <c r="AY4278" s="792"/>
      <c r="BN4278" s="792"/>
      <c r="BQ4278" s="792"/>
    </row>
    <row r="4279" spans="8:69" ht="12" customHeight="1">
      <c r="H4279" s="800"/>
      <c r="AJ4279" s="792"/>
      <c r="AM4279" s="792"/>
      <c r="AP4279" s="792"/>
      <c r="AS4279" s="792"/>
      <c r="AV4279" s="792"/>
      <c r="AY4279" s="792"/>
      <c r="BN4279" s="792"/>
      <c r="BQ4279" s="792"/>
    </row>
    <row r="4280" spans="8:69" ht="12" customHeight="1">
      <c r="H4280" s="800"/>
      <c r="AJ4280" s="792"/>
      <c r="AM4280" s="792"/>
      <c r="AP4280" s="792"/>
      <c r="AS4280" s="792"/>
      <c r="AV4280" s="792"/>
      <c r="AY4280" s="792"/>
      <c r="BN4280" s="792"/>
      <c r="BQ4280" s="792"/>
    </row>
    <row r="4281" spans="8:69" ht="12" customHeight="1">
      <c r="H4281" s="800"/>
      <c r="AJ4281" s="792"/>
      <c r="AM4281" s="792"/>
      <c r="AP4281" s="792"/>
      <c r="AS4281" s="792"/>
      <c r="AV4281" s="792"/>
      <c r="AY4281" s="792"/>
      <c r="BN4281" s="792"/>
      <c r="BQ4281" s="792"/>
    </row>
    <row r="4282" spans="8:69" ht="12" customHeight="1">
      <c r="H4282" s="800"/>
      <c r="AJ4282" s="792"/>
      <c r="AM4282" s="792"/>
      <c r="AP4282" s="792"/>
      <c r="AS4282" s="792"/>
      <c r="AV4282" s="792"/>
      <c r="AY4282" s="792"/>
      <c r="BN4282" s="792"/>
      <c r="BQ4282" s="792"/>
    </row>
    <row r="4283" spans="8:69" ht="12" customHeight="1">
      <c r="H4283" s="800"/>
      <c r="AJ4283" s="792"/>
      <c r="AM4283" s="792"/>
      <c r="AP4283" s="792"/>
      <c r="AS4283" s="792"/>
      <c r="AV4283" s="792"/>
      <c r="AY4283" s="792"/>
      <c r="BN4283" s="792"/>
      <c r="BQ4283" s="792"/>
    </row>
    <row r="4284" spans="8:69" ht="12" customHeight="1">
      <c r="H4284" s="800"/>
      <c r="AJ4284" s="792"/>
      <c r="AM4284" s="792"/>
      <c r="AP4284" s="792"/>
      <c r="AS4284" s="792"/>
      <c r="AV4284" s="792"/>
      <c r="AY4284" s="792"/>
      <c r="BN4284" s="792"/>
      <c r="BQ4284" s="792"/>
    </row>
    <row r="4285" spans="8:69" ht="12" customHeight="1">
      <c r="H4285" s="800"/>
      <c r="AJ4285" s="792"/>
      <c r="AM4285" s="792"/>
      <c r="AP4285" s="792"/>
      <c r="AS4285" s="792"/>
      <c r="AV4285" s="792"/>
      <c r="AY4285" s="792"/>
      <c r="BN4285" s="792"/>
      <c r="BQ4285" s="792"/>
    </row>
    <row r="4286" spans="8:69" ht="12" customHeight="1">
      <c r="H4286" s="800"/>
      <c r="AJ4286" s="792"/>
      <c r="AM4286" s="792"/>
      <c r="AP4286" s="792"/>
      <c r="AS4286" s="792"/>
      <c r="AV4286" s="792"/>
      <c r="AY4286" s="792"/>
      <c r="BN4286" s="792"/>
      <c r="BQ4286" s="792"/>
    </row>
    <row r="4287" spans="8:69" ht="12" customHeight="1">
      <c r="H4287" s="800"/>
      <c r="AJ4287" s="792"/>
      <c r="AM4287" s="792"/>
      <c r="AP4287" s="792"/>
      <c r="AS4287" s="792"/>
      <c r="AV4287" s="792"/>
      <c r="AY4287" s="792"/>
      <c r="BN4287" s="792"/>
      <c r="BQ4287" s="792"/>
    </row>
    <row r="4288" spans="8:69" ht="12" customHeight="1">
      <c r="H4288" s="800"/>
      <c r="AJ4288" s="792"/>
      <c r="AM4288" s="792"/>
      <c r="AP4288" s="792"/>
      <c r="AS4288" s="792"/>
      <c r="AV4288" s="792"/>
      <c r="AY4288" s="792"/>
      <c r="BN4288" s="792"/>
      <c r="BQ4288" s="792"/>
    </row>
    <row r="4289" spans="8:69" ht="12" customHeight="1">
      <c r="H4289" s="800"/>
      <c r="AJ4289" s="792"/>
      <c r="AM4289" s="792"/>
      <c r="AP4289" s="792"/>
      <c r="AS4289" s="792"/>
      <c r="AV4289" s="792"/>
      <c r="AY4289" s="792"/>
      <c r="BN4289" s="792"/>
      <c r="BQ4289" s="792"/>
    </row>
    <row r="4290" spans="8:69" ht="12" customHeight="1">
      <c r="H4290" s="800"/>
      <c r="AJ4290" s="792"/>
      <c r="AM4290" s="792"/>
      <c r="AP4290" s="792"/>
      <c r="AS4290" s="792"/>
      <c r="AV4290" s="792"/>
      <c r="AY4290" s="792"/>
      <c r="BN4290" s="792"/>
      <c r="BQ4290" s="792"/>
    </row>
    <row r="4291" spans="8:69" ht="12" customHeight="1">
      <c r="H4291" s="800"/>
      <c r="AJ4291" s="792"/>
      <c r="AM4291" s="792"/>
      <c r="AP4291" s="792"/>
      <c r="AS4291" s="792"/>
      <c r="AV4291" s="792"/>
      <c r="AY4291" s="792"/>
      <c r="BN4291" s="792"/>
      <c r="BQ4291" s="792"/>
    </row>
    <row r="4292" spans="8:69" ht="12" customHeight="1">
      <c r="H4292" s="800"/>
      <c r="AJ4292" s="792"/>
      <c r="AM4292" s="792"/>
      <c r="AP4292" s="792"/>
      <c r="AS4292" s="792"/>
      <c r="AV4292" s="792"/>
      <c r="AY4292" s="792"/>
      <c r="BN4292" s="792"/>
      <c r="BQ4292" s="792"/>
    </row>
    <row r="4293" spans="8:69" ht="12" customHeight="1">
      <c r="H4293" s="800"/>
      <c r="AJ4293" s="792"/>
      <c r="AM4293" s="792"/>
      <c r="AP4293" s="792"/>
      <c r="AS4293" s="792"/>
      <c r="AV4293" s="792"/>
      <c r="AY4293" s="792"/>
      <c r="BN4293" s="792"/>
      <c r="BQ4293" s="792"/>
    </row>
    <row r="4294" spans="8:69" ht="12" customHeight="1">
      <c r="H4294" s="800"/>
      <c r="AJ4294" s="792"/>
      <c r="AM4294" s="792"/>
      <c r="AP4294" s="792"/>
      <c r="AS4294" s="792"/>
      <c r="AV4294" s="792"/>
      <c r="AY4294" s="792"/>
      <c r="BN4294" s="792"/>
      <c r="BQ4294" s="792"/>
    </row>
    <row r="4295" spans="8:69" ht="12" customHeight="1">
      <c r="H4295" s="800"/>
      <c r="AJ4295" s="792"/>
      <c r="AM4295" s="792"/>
      <c r="AP4295" s="792"/>
      <c r="AS4295" s="792"/>
      <c r="AV4295" s="792"/>
      <c r="AY4295" s="792"/>
      <c r="BN4295" s="792"/>
      <c r="BQ4295" s="792"/>
    </row>
    <row r="4296" spans="8:69" ht="12" customHeight="1">
      <c r="H4296" s="800"/>
      <c r="AJ4296" s="792"/>
      <c r="AM4296" s="792"/>
      <c r="AP4296" s="792"/>
      <c r="AS4296" s="792"/>
      <c r="AV4296" s="792"/>
      <c r="AY4296" s="792"/>
      <c r="BN4296" s="792"/>
      <c r="BQ4296" s="792"/>
    </row>
    <row r="4297" spans="8:69" ht="12" customHeight="1">
      <c r="H4297" s="800"/>
      <c r="AJ4297" s="792"/>
      <c r="AM4297" s="792"/>
      <c r="AP4297" s="792"/>
      <c r="AS4297" s="792"/>
      <c r="AV4297" s="792"/>
      <c r="AY4297" s="792"/>
      <c r="BN4297" s="792"/>
      <c r="BQ4297" s="792"/>
    </row>
    <row r="4298" spans="8:69" ht="12" customHeight="1">
      <c r="H4298" s="800"/>
      <c r="AJ4298" s="792"/>
      <c r="AM4298" s="792"/>
      <c r="AP4298" s="792"/>
      <c r="AS4298" s="792"/>
      <c r="AV4298" s="792"/>
      <c r="AY4298" s="792"/>
      <c r="BN4298" s="792"/>
      <c r="BQ4298" s="792"/>
    </row>
    <row r="4299" spans="8:69" ht="12" customHeight="1">
      <c r="H4299" s="800"/>
      <c r="AJ4299" s="792"/>
      <c r="AM4299" s="792"/>
      <c r="AP4299" s="792"/>
      <c r="AS4299" s="792"/>
      <c r="AV4299" s="792"/>
      <c r="AY4299" s="792"/>
      <c r="BN4299" s="792"/>
      <c r="BQ4299" s="792"/>
    </row>
    <row r="4300" spans="8:69" ht="12" customHeight="1">
      <c r="H4300" s="800"/>
      <c r="AJ4300" s="792"/>
      <c r="AM4300" s="792"/>
      <c r="AP4300" s="792"/>
      <c r="AS4300" s="792"/>
      <c r="AV4300" s="792"/>
      <c r="AY4300" s="792"/>
      <c r="BN4300" s="792"/>
      <c r="BQ4300" s="792"/>
    </row>
    <row r="4301" spans="8:69" ht="12" customHeight="1">
      <c r="H4301" s="800"/>
      <c r="AJ4301" s="792"/>
      <c r="AM4301" s="792"/>
      <c r="AP4301" s="792"/>
      <c r="AS4301" s="792"/>
      <c r="AV4301" s="792"/>
      <c r="AY4301" s="792"/>
      <c r="BN4301" s="792"/>
      <c r="BQ4301" s="792"/>
    </row>
    <row r="4302" spans="8:69" ht="12" customHeight="1">
      <c r="H4302" s="800"/>
      <c r="AJ4302" s="792"/>
      <c r="AM4302" s="792"/>
      <c r="AP4302" s="792"/>
      <c r="AS4302" s="792"/>
      <c r="AV4302" s="792"/>
      <c r="AY4302" s="792"/>
      <c r="BN4302" s="792"/>
      <c r="BQ4302" s="792"/>
    </row>
    <row r="4303" spans="8:69" ht="12" customHeight="1">
      <c r="H4303" s="800"/>
      <c r="AJ4303" s="792"/>
      <c r="AM4303" s="792"/>
      <c r="AP4303" s="792"/>
      <c r="AS4303" s="792"/>
      <c r="AV4303" s="792"/>
      <c r="AY4303" s="792"/>
      <c r="BN4303" s="792"/>
      <c r="BQ4303" s="792"/>
    </row>
    <row r="4304" spans="8:69" ht="12" customHeight="1">
      <c r="H4304" s="800"/>
      <c r="AJ4304" s="792"/>
      <c r="AM4304" s="792"/>
      <c r="AP4304" s="792"/>
      <c r="AS4304" s="792"/>
      <c r="AV4304" s="792"/>
      <c r="AY4304" s="792"/>
      <c r="BN4304" s="792"/>
      <c r="BQ4304" s="792"/>
    </row>
    <row r="4305" spans="8:69" ht="12" customHeight="1">
      <c r="H4305" s="800"/>
      <c r="AJ4305" s="792"/>
      <c r="AM4305" s="792"/>
      <c r="AP4305" s="792"/>
      <c r="AS4305" s="792"/>
      <c r="AV4305" s="792"/>
      <c r="AY4305" s="792"/>
      <c r="BN4305" s="792"/>
      <c r="BQ4305" s="792"/>
    </row>
    <row r="4306" spans="8:69" ht="12" customHeight="1">
      <c r="H4306" s="800"/>
      <c r="AJ4306" s="792"/>
      <c r="AM4306" s="792"/>
      <c r="AP4306" s="792"/>
      <c r="AS4306" s="792"/>
      <c r="AV4306" s="792"/>
      <c r="AY4306" s="792"/>
      <c r="BN4306" s="792"/>
      <c r="BQ4306" s="792"/>
    </row>
    <row r="4307" spans="8:69" ht="12" customHeight="1">
      <c r="H4307" s="800"/>
      <c r="AJ4307" s="792"/>
      <c r="AM4307" s="792"/>
      <c r="AP4307" s="792"/>
      <c r="AS4307" s="792"/>
      <c r="AV4307" s="792"/>
      <c r="AY4307" s="792"/>
      <c r="BN4307" s="792"/>
      <c r="BQ4307" s="792"/>
    </row>
    <row r="4308" spans="8:69" ht="12" customHeight="1">
      <c r="H4308" s="800"/>
      <c r="AJ4308" s="792"/>
      <c r="AM4308" s="792"/>
      <c r="AP4308" s="792"/>
      <c r="AS4308" s="792"/>
      <c r="AV4308" s="792"/>
      <c r="AY4308" s="792"/>
      <c r="BN4308" s="792"/>
      <c r="BQ4308" s="792"/>
    </row>
    <row r="4309" spans="8:69" ht="12" customHeight="1">
      <c r="H4309" s="800"/>
      <c r="AJ4309" s="792"/>
      <c r="AM4309" s="792"/>
      <c r="AP4309" s="792"/>
      <c r="AS4309" s="792"/>
      <c r="AV4309" s="792"/>
      <c r="AY4309" s="792"/>
      <c r="BN4309" s="792"/>
      <c r="BQ4309" s="792"/>
    </row>
    <row r="4310" spans="8:69" ht="12" customHeight="1">
      <c r="H4310" s="800"/>
      <c r="AJ4310" s="792"/>
      <c r="AM4310" s="792"/>
      <c r="AP4310" s="792"/>
      <c r="AS4310" s="792"/>
      <c r="AV4310" s="792"/>
      <c r="AY4310" s="792"/>
      <c r="BN4310" s="792"/>
      <c r="BQ4310" s="792"/>
    </row>
    <row r="4311" spans="8:69" ht="12" customHeight="1">
      <c r="H4311" s="800"/>
      <c r="AJ4311" s="792"/>
      <c r="AM4311" s="792"/>
      <c r="AP4311" s="792"/>
      <c r="AS4311" s="792"/>
      <c r="AV4311" s="792"/>
      <c r="AY4311" s="792"/>
      <c r="BN4311" s="792"/>
      <c r="BQ4311" s="792"/>
    </row>
    <row r="4312" spans="8:69" ht="12" customHeight="1">
      <c r="H4312" s="800"/>
      <c r="AJ4312" s="792"/>
      <c r="AM4312" s="792"/>
      <c r="AP4312" s="792"/>
      <c r="AS4312" s="792"/>
      <c r="AV4312" s="792"/>
      <c r="AY4312" s="792"/>
      <c r="BN4312" s="792"/>
      <c r="BQ4312" s="792"/>
    </row>
    <row r="4313" spans="8:69" ht="12" customHeight="1">
      <c r="H4313" s="800"/>
      <c r="AJ4313" s="792"/>
      <c r="AM4313" s="792"/>
      <c r="AP4313" s="792"/>
      <c r="AS4313" s="792"/>
      <c r="AV4313" s="792"/>
      <c r="AY4313" s="792"/>
      <c r="BN4313" s="792"/>
      <c r="BQ4313" s="792"/>
    </row>
    <row r="4314" spans="8:69" ht="12" customHeight="1">
      <c r="H4314" s="800"/>
      <c r="AJ4314" s="792"/>
      <c r="AM4314" s="792"/>
      <c r="AP4314" s="792"/>
      <c r="AS4314" s="792"/>
      <c r="AV4314" s="792"/>
      <c r="AY4314" s="792"/>
      <c r="BN4314" s="792"/>
      <c r="BQ4314" s="792"/>
    </row>
    <row r="4315" spans="8:69" ht="12" customHeight="1">
      <c r="H4315" s="800"/>
      <c r="AJ4315" s="792"/>
      <c r="AM4315" s="792"/>
      <c r="AP4315" s="792"/>
      <c r="AS4315" s="792"/>
      <c r="AV4315" s="792"/>
      <c r="AY4315" s="792"/>
      <c r="BN4315" s="792"/>
      <c r="BQ4315" s="792"/>
    </row>
    <row r="4316" spans="8:69" ht="12" customHeight="1">
      <c r="H4316" s="800"/>
      <c r="AJ4316" s="792"/>
      <c r="AM4316" s="792"/>
      <c r="AP4316" s="792"/>
      <c r="AS4316" s="792"/>
      <c r="AV4316" s="792"/>
      <c r="AY4316" s="792"/>
      <c r="BN4316" s="792"/>
      <c r="BQ4316" s="792"/>
    </row>
    <row r="4317" spans="8:69" ht="12" customHeight="1">
      <c r="H4317" s="800"/>
      <c r="AJ4317" s="792"/>
      <c r="AM4317" s="792"/>
      <c r="AP4317" s="792"/>
      <c r="AS4317" s="792"/>
      <c r="AV4317" s="792"/>
      <c r="AY4317" s="792"/>
      <c r="BN4317" s="792"/>
      <c r="BQ4317" s="792"/>
    </row>
    <row r="4318" spans="8:69" ht="12" customHeight="1">
      <c r="H4318" s="800"/>
      <c r="AJ4318" s="792"/>
      <c r="AM4318" s="792"/>
      <c r="AP4318" s="792"/>
      <c r="AS4318" s="792"/>
      <c r="AV4318" s="792"/>
      <c r="AY4318" s="792"/>
      <c r="BN4318" s="792"/>
      <c r="BQ4318" s="792"/>
    </row>
    <row r="4319" spans="8:69" ht="12" customHeight="1">
      <c r="H4319" s="800"/>
      <c r="AJ4319" s="792"/>
      <c r="AM4319" s="792"/>
      <c r="AP4319" s="792"/>
      <c r="AS4319" s="792"/>
      <c r="AV4319" s="792"/>
      <c r="AY4319" s="792"/>
      <c r="BN4319" s="792"/>
      <c r="BQ4319" s="792"/>
    </row>
    <row r="4320" spans="8:69" ht="12" customHeight="1">
      <c r="H4320" s="800"/>
      <c r="AJ4320" s="792"/>
      <c r="AM4320" s="792"/>
      <c r="AP4320" s="792"/>
      <c r="AS4320" s="792"/>
      <c r="AV4320" s="792"/>
      <c r="AY4320" s="792"/>
      <c r="BN4320" s="792"/>
      <c r="BQ4320" s="792"/>
    </row>
    <row r="4321" spans="8:69" ht="12" customHeight="1">
      <c r="H4321" s="800"/>
      <c r="AJ4321" s="792"/>
      <c r="AM4321" s="792"/>
      <c r="AP4321" s="792"/>
      <c r="AS4321" s="792"/>
      <c r="AV4321" s="792"/>
      <c r="AY4321" s="792"/>
      <c r="BN4321" s="792"/>
      <c r="BQ4321" s="792"/>
    </row>
    <row r="4322" spans="8:69" ht="12" customHeight="1">
      <c r="H4322" s="800"/>
      <c r="AJ4322" s="792"/>
      <c r="AM4322" s="792"/>
      <c r="AP4322" s="792"/>
      <c r="AS4322" s="792"/>
      <c r="AV4322" s="792"/>
      <c r="AY4322" s="792"/>
      <c r="BN4322" s="792"/>
      <c r="BQ4322" s="792"/>
    </row>
    <row r="4323" spans="8:69" ht="12" customHeight="1">
      <c r="H4323" s="800"/>
      <c r="AJ4323" s="792"/>
      <c r="AM4323" s="792"/>
      <c r="AP4323" s="792"/>
      <c r="AS4323" s="792"/>
      <c r="AV4323" s="792"/>
      <c r="AY4323" s="792"/>
      <c r="BN4323" s="792"/>
      <c r="BQ4323" s="792"/>
    </row>
    <row r="4324" spans="8:69" ht="12" customHeight="1">
      <c r="H4324" s="800"/>
      <c r="AJ4324" s="792"/>
      <c r="AM4324" s="792"/>
      <c r="AP4324" s="792"/>
      <c r="AS4324" s="792"/>
      <c r="AV4324" s="792"/>
      <c r="AY4324" s="792"/>
      <c r="BN4324" s="792"/>
      <c r="BQ4324" s="792"/>
    </row>
    <row r="4325" spans="8:69" ht="12" customHeight="1">
      <c r="H4325" s="800"/>
      <c r="AJ4325" s="792"/>
      <c r="AM4325" s="792"/>
      <c r="AP4325" s="792"/>
      <c r="AS4325" s="792"/>
      <c r="AV4325" s="792"/>
      <c r="AY4325" s="792"/>
      <c r="BN4325" s="792"/>
      <c r="BQ4325" s="792"/>
    </row>
    <row r="4326" spans="8:69" ht="12" customHeight="1">
      <c r="H4326" s="800"/>
      <c r="AJ4326" s="792"/>
      <c r="AM4326" s="792"/>
      <c r="AP4326" s="792"/>
      <c r="AS4326" s="792"/>
      <c r="AV4326" s="792"/>
      <c r="AY4326" s="792"/>
      <c r="BN4326" s="792"/>
      <c r="BQ4326" s="792"/>
    </row>
    <row r="4327" spans="8:69" ht="12" customHeight="1">
      <c r="H4327" s="800"/>
      <c r="AJ4327" s="792"/>
      <c r="AM4327" s="792"/>
      <c r="AP4327" s="792"/>
      <c r="AS4327" s="792"/>
      <c r="AV4327" s="792"/>
      <c r="AY4327" s="792"/>
      <c r="BN4327" s="792"/>
      <c r="BQ4327" s="792"/>
    </row>
    <row r="4328" spans="8:69" ht="12" customHeight="1">
      <c r="H4328" s="800"/>
      <c r="AJ4328" s="792"/>
      <c r="AM4328" s="792"/>
      <c r="AP4328" s="792"/>
      <c r="AS4328" s="792"/>
      <c r="AV4328" s="792"/>
      <c r="AY4328" s="792"/>
      <c r="BN4328" s="792"/>
      <c r="BQ4328" s="792"/>
    </row>
    <row r="4329" spans="8:69" ht="12" customHeight="1">
      <c r="H4329" s="800"/>
      <c r="AJ4329" s="792"/>
      <c r="AM4329" s="792"/>
      <c r="AP4329" s="792"/>
      <c r="AS4329" s="792"/>
      <c r="AV4329" s="792"/>
      <c r="AY4329" s="792"/>
      <c r="BN4329" s="792"/>
      <c r="BQ4329" s="792"/>
    </row>
    <row r="4330" spans="8:69" ht="12" customHeight="1">
      <c r="H4330" s="800"/>
      <c r="AJ4330" s="792"/>
      <c r="AM4330" s="792"/>
      <c r="AP4330" s="792"/>
      <c r="AS4330" s="792"/>
      <c r="AV4330" s="792"/>
      <c r="AY4330" s="792"/>
      <c r="BN4330" s="792"/>
      <c r="BQ4330" s="792"/>
    </row>
    <row r="4331" spans="8:69" ht="12" customHeight="1">
      <c r="H4331" s="800"/>
      <c r="AJ4331" s="792"/>
      <c r="AM4331" s="792"/>
      <c r="AP4331" s="792"/>
      <c r="AS4331" s="792"/>
      <c r="AV4331" s="792"/>
      <c r="AY4331" s="792"/>
      <c r="BN4331" s="792"/>
      <c r="BQ4331" s="792"/>
    </row>
    <row r="4332" spans="8:69" ht="12" customHeight="1">
      <c r="H4332" s="800"/>
      <c r="AJ4332" s="792"/>
      <c r="AM4332" s="792"/>
      <c r="AP4332" s="792"/>
      <c r="AS4332" s="792"/>
      <c r="AV4332" s="792"/>
      <c r="AY4332" s="792"/>
      <c r="BN4332" s="792"/>
      <c r="BQ4332" s="792"/>
    </row>
    <row r="4333" spans="8:69" ht="12" customHeight="1">
      <c r="H4333" s="800"/>
      <c r="AJ4333" s="792"/>
      <c r="AM4333" s="792"/>
      <c r="AP4333" s="792"/>
      <c r="AS4333" s="792"/>
      <c r="AV4333" s="792"/>
      <c r="AY4333" s="792"/>
      <c r="BN4333" s="792"/>
      <c r="BQ4333" s="792"/>
    </row>
    <row r="4334" spans="8:69" ht="12" customHeight="1">
      <c r="H4334" s="800"/>
      <c r="AJ4334" s="792"/>
      <c r="AM4334" s="792"/>
      <c r="AP4334" s="792"/>
      <c r="AS4334" s="792"/>
      <c r="AV4334" s="792"/>
      <c r="AY4334" s="792"/>
      <c r="BN4334" s="792"/>
      <c r="BQ4334" s="792"/>
    </row>
    <row r="4335" spans="8:69" ht="12" customHeight="1">
      <c r="H4335" s="800"/>
      <c r="AJ4335" s="792"/>
      <c r="AM4335" s="792"/>
      <c r="AP4335" s="792"/>
      <c r="AS4335" s="792"/>
      <c r="AV4335" s="792"/>
      <c r="AY4335" s="792"/>
      <c r="BN4335" s="792"/>
      <c r="BQ4335" s="792"/>
    </row>
    <row r="4336" spans="8:69" ht="12" customHeight="1">
      <c r="H4336" s="800"/>
      <c r="AJ4336" s="792"/>
      <c r="AM4336" s="792"/>
      <c r="AP4336" s="792"/>
      <c r="AS4336" s="792"/>
      <c r="AV4336" s="792"/>
      <c r="AY4336" s="792"/>
      <c r="BN4336" s="792"/>
      <c r="BQ4336" s="792"/>
    </row>
    <row r="4337" spans="8:69" ht="12" customHeight="1">
      <c r="H4337" s="800"/>
      <c r="AJ4337" s="792"/>
      <c r="AM4337" s="792"/>
      <c r="AP4337" s="792"/>
      <c r="AS4337" s="792"/>
      <c r="AV4337" s="792"/>
      <c r="AY4337" s="792"/>
      <c r="BN4337" s="792"/>
      <c r="BQ4337" s="792"/>
    </row>
    <row r="4338" spans="8:69" ht="12" customHeight="1">
      <c r="H4338" s="800"/>
      <c r="AJ4338" s="792"/>
      <c r="AM4338" s="792"/>
      <c r="AP4338" s="792"/>
      <c r="AS4338" s="792"/>
      <c r="AV4338" s="792"/>
      <c r="AY4338" s="792"/>
      <c r="BN4338" s="792"/>
      <c r="BQ4338" s="792"/>
    </row>
    <row r="4339" spans="8:69" ht="12" customHeight="1">
      <c r="H4339" s="800"/>
      <c r="AJ4339" s="792"/>
      <c r="AM4339" s="792"/>
      <c r="AP4339" s="792"/>
      <c r="AS4339" s="792"/>
      <c r="AV4339" s="792"/>
      <c r="AY4339" s="792"/>
      <c r="BN4339" s="792"/>
      <c r="BQ4339" s="792"/>
    </row>
    <row r="4340" spans="8:69" ht="12" customHeight="1">
      <c r="H4340" s="800"/>
      <c r="AJ4340" s="792"/>
      <c r="AM4340" s="792"/>
      <c r="AP4340" s="792"/>
      <c r="AS4340" s="792"/>
      <c r="AV4340" s="792"/>
      <c r="AY4340" s="792"/>
      <c r="BN4340" s="792"/>
      <c r="BQ4340" s="792"/>
    </row>
    <row r="4341" spans="8:69" ht="12" customHeight="1">
      <c r="H4341" s="800"/>
      <c r="AJ4341" s="792"/>
      <c r="AM4341" s="792"/>
      <c r="AP4341" s="792"/>
      <c r="AS4341" s="792"/>
      <c r="AV4341" s="792"/>
      <c r="AY4341" s="792"/>
      <c r="BN4341" s="792"/>
      <c r="BQ4341" s="792"/>
    </row>
    <row r="4342" spans="8:69" ht="12" customHeight="1">
      <c r="H4342" s="800"/>
      <c r="AJ4342" s="792"/>
      <c r="AM4342" s="792"/>
      <c r="AP4342" s="792"/>
      <c r="AS4342" s="792"/>
      <c r="AV4342" s="792"/>
      <c r="AY4342" s="792"/>
      <c r="BN4342" s="792"/>
      <c r="BQ4342" s="792"/>
    </row>
    <row r="4343" spans="8:69" ht="12" customHeight="1">
      <c r="H4343" s="800"/>
      <c r="AJ4343" s="792"/>
      <c r="AM4343" s="792"/>
      <c r="AP4343" s="792"/>
      <c r="AS4343" s="792"/>
      <c r="AV4343" s="792"/>
      <c r="AY4343" s="792"/>
      <c r="BN4343" s="792"/>
      <c r="BQ4343" s="792"/>
    </row>
    <row r="4344" spans="8:69" ht="12" customHeight="1">
      <c r="H4344" s="800"/>
      <c r="AJ4344" s="792"/>
      <c r="AM4344" s="792"/>
      <c r="AP4344" s="792"/>
      <c r="AS4344" s="792"/>
      <c r="AV4344" s="792"/>
      <c r="AY4344" s="792"/>
      <c r="BN4344" s="792"/>
      <c r="BQ4344" s="792"/>
    </row>
    <row r="4345" spans="8:69" ht="12" customHeight="1">
      <c r="H4345" s="800"/>
      <c r="AJ4345" s="792"/>
      <c r="AM4345" s="792"/>
      <c r="AP4345" s="792"/>
      <c r="AS4345" s="792"/>
      <c r="AV4345" s="792"/>
      <c r="AY4345" s="792"/>
      <c r="BN4345" s="792"/>
      <c r="BQ4345" s="792"/>
    </row>
    <row r="4346" spans="8:69" ht="12" customHeight="1">
      <c r="H4346" s="800"/>
      <c r="AJ4346" s="792"/>
      <c r="AM4346" s="792"/>
      <c r="AP4346" s="792"/>
      <c r="AS4346" s="792"/>
      <c r="AV4346" s="792"/>
      <c r="AY4346" s="792"/>
      <c r="BN4346" s="792"/>
      <c r="BQ4346" s="792"/>
    </row>
    <row r="4347" spans="8:69" ht="12" customHeight="1">
      <c r="H4347" s="800"/>
      <c r="AJ4347" s="792"/>
      <c r="AM4347" s="792"/>
      <c r="AP4347" s="792"/>
      <c r="AS4347" s="792"/>
      <c r="AV4347" s="792"/>
      <c r="AY4347" s="792"/>
      <c r="BN4347" s="792"/>
      <c r="BQ4347" s="792"/>
    </row>
    <row r="4348" spans="8:69" ht="12" customHeight="1">
      <c r="H4348" s="800"/>
      <c r="AJ4348" s="792"/>
      <c r="AM4348" s="792"/>
      <c r="AP4348" s="792"/>
      <c r="AS4348" s="792"/>
      <c r="AV4348" s="792"/>
      <c r="AY4348" s="792"/>
      <c r="BN4348" s="792"/>
      <c r="BQ4348" s="792"/>
    </row>
    <row r="4349" spans="8:69" ht="12" customHeight="1">
      <c r="H4349" s="800"/>
      <c r="AJ4349" s="792"/>
      <c r="AM4349" s="792"/>
      <c r="AP4349" s="792"/>
      <c r="AS4349" s="792"/>
      <c r="AV4349" s="792"/>
      <c r="AY4349" s="792"/>
      <c r="BN4349" s="792"/>
      <c r="BQ4349" s="792"/>
    </row>
    <row r="4350" spans="8:69" ht="12" customHeight="1">
      <c r="H4350" s="800"/>
      <c r="AJ4350" s="792"/>
      <c r="AM4350" s="792"/>
      <c r="AP4350" s="792"/>
      <c r="AS4350" s="792"/>
      <c r="AV4350" s="792"/>
      <c r="AY4350" s="792"/>
      <c r="BN4350" s="792"/>
      <c r="BQ4350" s="792"/>
    </row>
    <row r="4351" spans="8:69" ht="12" customHeight="1">
      <c r="H4351" s="800"/>
      <c r="AJ4351" s="792"/>
      <c r="AM4351" s="792"/>
      <c r="AP4351" s="792"/>
      <c r="AS4351" s="792"/>
      <c r="AV4351" s="792"/>
      <c r="AY4351" s="792"/>
      <c r="BN4351" s="792"/>
      <c r="BQ4351" s="792"/>
    </row>
    <row r="4352" spans="8:69" ht="12" customHeight="1">
      <c r="H4352" s="800"/>
      <c r="AJ4352" s="792"/>
      <c r="AM4352" s="792"/>
      <c r="AP4352" s="792"/>
      <c r="AS4352" s="792"/>
      <c r="AV4352" s="792"/>
      <c r="AY4352" s="792"/>
      <c r="BN4352" s="792"/>
      <c r="BQ4352" s="792"/>
    </row>
    <row r="4353" spans="8:69" ht="12" customHeight="1">
      <c r="H4353" s="800"/>
      <c r="AJ4353" s="792"/>
      <c r="AM4353" s="792"/>
      <c r="AP4353" s="792"/>
      <c r="AS4353" s="792"/>
      <c r="AV4353" s="792"/>
      <c r="AY4353" s="792"/>
      <c r="BN4353" s="792"/>
      <c r="BQ4353" s="792"/>
    </row>
    <row r="4354" spans="8:69" ht="12" customHeight="1">
      <c r="H4354" s="800"/>
      <c r="AJ4354" s="792"/>
      <c r="AM4354" s="792"/>
      <c r="AP4354" s="792"/>
      <c r="AS4354" s="792"/>
      <c r="AV4354" s="792"/>
      <c r="AY4354" s="792"/>
      <c r="BN4354" s="792"/>
      <c r="BQ4354" s="792"/>
    </row>
    <row r="4355" spans="8:69" ht="12" customHeight="1">
      <c r="H4355" s="800"/>
      <c r="AJ4355" s="792"/>
      <c r="AM4355" s="792"/>
      <c r="AP4355" s="792"/>
      <c r="AS4355" s="792"/>
      <c r="AV4355" s="792"/>
      <c r="AY4355" s="792"/>
      <c r="BN4355" s="792"/>
      <c r="BQ4355" s="792"/>
    </row>
    <row r="4356" spans="8:69" ht="12" customHeight="1">
      <c r="H4356" s="800"/>
      <c r="AJ4356" s="792"/>
      <c r="AM4356" s="792"/>
      <c r="AP4356" s="792"/>
      <c r="AS4356" s="792"/>
      <c r="AV4356" s="792"/>
      <c r="AY4356" s="792"/>
      <c r="BN4356" s="792"/>
      <c r="BQ4356" s="792"/>
    </row>
    <row r="4357" spans="8:69" ht="12" customHeight="1">
      <c r="H4357" s="800"/>
      <c r="AJ4357" s="792"/>
      <c r="AM4357" s="792"/>
      <c r="AP4357" s="792"/>
      <c r="AS4357" s="792"/>
      <c r="AV4357" s="792"/>
      <c r="AY4357" s="792"/>
      <c r="BN4357" s="792"/>
      <c r="BQ4357" s="792"/>
    </row>
    <row r="4358" spans="8:69" ht="12" customHeight="1">
      <c r="H4358" s="800"/>
      <c r="AJ4358" s="792"/>
      <c r="AM4358" s="792"/>
      <c r="AP4358" s="792"/>
      <c r="AS4358" s="792"/>
      <c r="AV4358" s="792"/>
      <c r="AY4358" s="792"/>
      <c r="BN4358" s="792"/>
      <c r="BQ4358" s="792"/>
    </row>
    <row r="4359" spans="8:69" ht="12" customHeight="1">
      <c r="H4359" s="800"/>
      <c r="AJ4359" s="792"/>
      <c r="AM4359" s="792"/>
      <c r="AP4359" s="792"/>
      <c r="AS4359" s="792"/>
      <c r="AV4359" s="792"/>
      <c r="AY4359" s="792"/>
      <c r="BN4359" s="792"/>
      <c r="BQ4359" s="792"/>
    </row>
    <row r="4360" spans="8:69" ht="12" customHeight="1">
      <c r="H4360" s="800"/>
      <c r="AJ4360" s="792"/>
      <c r="AM4360" s="792"/>
      <c r="AP4360" s="792"/>
      <c r="AS4360" s="792"/>
      <c r="AV4360" s="792"/>
      <c r="AY4360" s="792"/>
      <c r="BN4360" s="792"/>
      <c r="BQ4360" s="792"/>
    </row>
    <row r="4361" spans="8:69" ht="12" customHeight="1">
      <c r="H4361" s="800"/>
      <c r="AJ4361" s="792"/>
      <c r="AM4361" s="792"/>
      <c r="AP4361" s="792"/>
      <c r="AS4361" s="792"/>
      <c r="AV4361" s="792"/>
      <c r="AY4361" s="792"/>
      <c r="BN4361" s="792"/>
      <c r="BQ4361" s="792"/>
    </row>
    <row r="4362" spans="8:69" ht="12" customHeight="1">
      <c r="H4362" s="800"/>
      <c r="AJ4362" s="792"/>
      <c r="AM4362" s="792"/>
      <c r="AP4362" s="792"/>
      <c r="AS4362" s="792"/>
      <c r="AV4362" s="792"/>
      <c r="AY4362" s="792"/>
      <c r="BN4362" s="792"/>
      <c r="BQ4362" s="792"/>
    </row>
    <row r="4363" spans="8:69" ht="12" customHeight="1">
      <c r="H4363" s="800"/>
      <c r="AJ4363" s="792"/>
      <c r="AM4363" s="792"/>
      <c r="AP4363" s="792"/>
      <c r="AS4363" s="792"/>
      <c r="AV4363" s="792"/>
      <c r="AY4363" s="792"/>
      <c r="BN4363" s="792"/>
      <c r="BQ4363" s="792"/>
    </row>
    <row r="4364" spans="8:69" ht="12" customHeight="1">
      <c r="H4364" s="800"/>
      <c r="AJ4364" s="792"/>
      <c r="AM4364" s="792"/>
      <c r="AP4364" s="792"/>
      <c r="AS4364" s="792"/>
      <c r="AV4364" s="792"/>
      <c r="AY4364" s="792"/>
      <c r="BN4364" s="792"/>
      <c r="BQ4364" s="792"/>
    </row>
    <row r="4365" spans="8:69" ht="12" customHeight="1">
      <c r="H4365" s="800"/>
      <c r="AJ4365" s="792"/>
      <c r="AM4365" s="792"/>
      <c r="AP4365" s="792"/>
      <c r="AS4365" s="792"/>
      <c r="AV4365" s="792"/>
      <c r="AY4365" s="792"/>
      <c r="BN4365" s="792"/>
      <c r="BQ4365" s="792"/>
    </row>
    <row r="4366" spans="8:69" ht="12" customHeight="1">
      <c r="H4366" s="800"/>
      <c r="AJ4366" s="792"/>
      <c r="AM4366" s="792"/>
      <c r="AP4366" s="792"/>
      <c r="AS4366" s="792"/>
      <c r="AV4366" s="792"/>
      <c r="AY4366" s="792"/>
      <c r="BN4366" s="792"/>
      <c r="BQ4366" s="792"/>
    </row>
    <row r="4367" spans="8:69" ht="12" customHeight="1">
      <c r="H4367" s="800"/>
      <c r="AJ4367" s="792"/>
      <c r="AM4367" s="792"/>
      <c r="AP4367" s="792"/>
      <c r="AS4367" s="792"/>
      <c r="AV4367" s="792"/>
      <c r="AY4367" s="792"/>
      <c r="BN4367" s="792"/>
      <c r="BQ4367" s="792"/>
    </row>
    <row r="4368" spans="8:69" ht="12" customHeight="1">
      <c r="H4368" s="800"/>
      <c r="AJ4368" s="792"/>
      <c r="AM4368" s="792"/>
      <c r="AP4368" s="792"/>
      <c r="AS4368" s="792"/>
      <c r="AV4368" s="792"/>
      <c r="AY4368" s="792"/>
      <c r="BN4368" s="792"/>
      <c r="BQ4368" s="792"/>
    </row>
    <row r="4369" spans="8:69" ht="12" customHeight="1">
      <c r="H4369" s="800"/>
      <c r="AJ4369" s="792"/>
      <c r="AM4369" s="792"/>
      <c r="AP4369" s="792"/>
      <c r="AS4369" s="792"/>
      <c r="AV4369" s="792"/>
      <c r="AY4369" s="792"/>
      <c r="BN4369" s="792"/>
      <c r="BQ4369" s="792"/>
    </row>
    <row r="4370" spans="8:69" ht="12" customHeight="1">
      <c r="H4370" s="800"/>
      <c r="AJ4370" s="792"/>
      <c r="AM4370" s="792"/>
      <c r="AP4370" s="792"/>
      <c r="AS4370" s="792"/>
      <c r="AV4370" s="792"/>
      <c r="AY4370" s="792"/>
      <c r="BN4370" s="792"/>
      <c r="BQ4370" s="792"/>
    </row>
    <row r="4371" spans="8:69" ht="12" customHeight="1">
      <c r="H4371" s="800"/>
      <c r="AJ4371" s="792"/>
      <c r="AM4371" s="792"/>
      <c r="AP4371" s="792"/>
      <c r="AS4371" s="792"/>
      <c r="AV4371" s="792"/>
      <c r="AY4371" s="792"/>
      <c r="BN4371" s="792"/>
      <c r="BQ4371" s="792"/>
    </row>
    <row r="4372" spans="8:69" ht="12" customHeight="1">
      <c r="H4372" s="800"/>
      <c r="AJ4372" s="792"/>
      <c r="AM4372" s="792"/>
      <c r="AP4372" s="792"/>
      <c r="AS4372" s="792"/>
      <c r="AV4372" s="792"/>
      <c r="AY4372" s="792"/>
      <c r="BN4372" s="792"/>
      <c r="BQ4372" s="792"/>
    </row>
    <row r="4373" spans="8:69" ht="12" customHeight="1">
      <c r="H4373" s="800"/>
      <c r="AJ4373" s="792"/>
      <c r="AM4373" s="792"/>
      <c r="AP4373" s="792"/>
      <c r="AS4373" s="792"/>
      <c r="AV4373" s="792"/>
      <c r="AY4373" s="792"/>
      <c r="BN4373" s="792"/>
      <c r="BQ4373" s="792"/>
    </row>
    <row r="4374" spans="8:69" ht="12" customHeight="1">
      <c r="H4374" s="800"/>
      <c r="AJ4374" s="792"/>
      <c r="AM4374" s="792"/>
      <c r="AP4374" s="792"/>
      <c r="AS4374" s="792"/>
      <c r="AV4374" s="792"/>
      <c r="AY4374" s="792"/>
      <c r="BN4374" s="792"/>
      <c r="BQ4374" s="792"/>
    </row>
    <row r="4375" spans="8:69" ht="12" customHeight="1">
      <c r="H4375" s="800"/>
      <c r="AJ4375" s="792"/>
      <c r="AM4375" s="792"/>
      <c r="AP4375" s="792"/>
      <c r="AS4375" s="792"/>
      <c r="AV4375" s="792"/>
      <c r="AY4375" s="792"/>
      <c r="BN4375" s="792"/>
      <c r="BQ4375" s="792"/>
    </row>
    <row r="4376" spans="8:69" ht="12" customHeight="1">
      <c r="H4376" s="800"/>
      <c r="AJ4376" s="792"/>
      <c r="AM4376" s="792"/>
      <c r="AP4376" s="792"/>
      <c r="AS4376" s="792"/>
      <c r="AV4376" s="792"/>
      <c r="AY4376" s="792"/>
      <c r="BN4376" s="792"/>
      <c r="BQ4376" s="792"/>
    </row>
    <row r="4377" spans="8:69" ht="12" customHeight="1">
      <c r="H4377" s="800"/>
      <c r="AJ4377" s="792"/>
      <c r="AM4377" s="792"/>
      <c r="AP4377" s="792"/>
      <c r="AS4377" s="792"/>
      <c r="AV4377" s="792"/>
      <c r="AY4377" s="792"/>
      <c r="BN4377" s="792"/>
      <c r="BQ4377" s="792"/>
    </row>
    <row r="4378" spans="8:69" ht="12" customHeight="1">
      <c r="H4378" s="800"/>
      <c r="AJ4378" s="792"/>
      <c r="AM4378" s="792"/>
      <c r="AP4378" s="792"/>
      <c r="AS4378" s="792"/>
      <c r="AV4378" s="792"/>
      <c r="AY4378" s="792"/>
      <c r="BN4378" s="792"/>
      <c r="BQ4378" s="792"/>
    </row>
    <row r="4379" spans="8:69" ht="12" customHeight="1">
      <c r="H4379" s="800"/>
      <c r="AJ4379" s="792"/>
      <c r="AM4379" s="792"/>
      <c r="AP4379" s="792"/>
      <c r="AS4379" s="792"/>
      <c r="AV4379" s="792"/>
      <c r="AY4379" s="792"/>
      <c r="BN4379" s="792"/>
      <c r="BQ4379" s="792"/>
    </row>
    <row r="4380" spans="8:69" ht="12" customHeight="1">
      <c r="H4380" s="800"/>
      <c r="AJ4380" s="792"/>
      <c r="AM4380" s="792"/>
      <c r="AP4380" s="792"/>
      <c r="AS4380" s="792"/>
      <c r="AV4380" s="792"/>
      <c r="AY4380" s="792"/>
      <c r="BN4380" s="792"/>
      <c r="BQ4380" s="792"/>
    </row>
    <row r="4381" spans="8:69" ht="12" customHeight="1">
      <c r="H4381" s="800"/>
      <c r="AJ4381" s="792"/>
      <c r="AM4381" s="792"/>
      <c r="AP4381" s="792"/>
      <c r="AS4381" s="792"/>
      <c r="AV4381" s="792"/>
      <c r="AY4381" s="792"/>
      <c r="BN4381" s="792"/>
      <c r="BQ4381" s="792"/>
    </row>
    <row r="4382" spans="8:69" ht="12" customHeight="1">
      <c r="H4382" s="800"/>
      <c r="AJ4382" s="792"/>
      <c r="AM4382" s="792"/>
      <c r="AP4382" s="792"/>
      <c r="AS4382" s="792"/>
      <c r="AV4382" s="792"/>
      <c r="AY4382" s="792"/>
      <c r="BN4382" s="792"/>
      <c r="BQ4382" s="792"/>
    </row>
    <row r="4383" spans="8:69" ht="12" customHeight="1">
      <c r="H4383" s="800"/>
      <c r="AJ4383" s="792"/>
      <c r="AM4383" s="792"/>
      <c r="AP4383" s="792"/>
      <c r="AS4383" s="792"/>
      <c r="AV4383" s="792"/>
      <c r="AY4383" s="792"/>
      <c r="BN4383" s="792"/>
      <c r="BQ4383" s="792"/>
    </row>
    <row r="4384" spans="8:69" ht="12" customHeight="1">
      <c r="H4384" s="800"/>
      <c r="AJ4384" s="792"/>
      <c r="AM4384" s="792"/>
      <c r="AP4384" s="792"/>
      <c r="AS4384" s="792"/>
      <c r="AV4384" s="792"/>
      <c r="AY4384" s="792"/>
      <c r="BN4384" s="792"/>
      <c r="BQ4384" s="792"/>
    </row>
    <row r="4385" spans="8:69" ht="12" customHeight="1">
      <c r="H4385" s="800"/>
      <c r="AJ4385" s="792"/>
      <c r="AM4385" s="792"/>
      <c r="AP4385" s="792"/>
      <c r="AS4385" s="792"/>
      <c r="AV4385" s="792"/>
      <c r="AY4385" s="792"/>
      <c r="BN4385" s="792"/>
      <c r="BQ4385" s="792"/>
    </row>
    <row r="4386" spans="8:69" ht="12" customHeight="1">
      <c r="H4386" s="800"/>
      <c r="AJ4386" s="792"/>
      <c r="AM4386" s="792"/>
      <c r="AP4386" s="792"/>
      <c r="AS4386" s="792"/>
      <c r="AV4386" s="792"/>
      <c r="AY4386" s="792"/>
      <c r="BN4386" s="792"/>
      <c r="BQ4386" s="792"/>
    </row>
    <row r="4387" spans="8:69" ht="12" customHeight="1">
      <c r="H4387" s="800"/>
      <c r="AJ4387" s="792"/>
      <c r="AM4387" s="792"/>
      <c r="AP4387" s="792"/>
      <c r="AS4387" s="792"/>
      <c r="AV4387" s="792"/>
      <c r="AY4387" s="792"/>
      <c r="BN4387" s="792"/>
      <c r="BQ4387" s="792"/>
    </row>
    <row r="4388" spans="8:69" ht="12" customHeight="1">
      <c r="H4388" s="800"/>
      <c r="AJ4388" s="792"/>
      <c r="AM4388" s="792"/>
      <c r="AP4388" s="792"/>
      <c r="AS4388" s="792"/>
      <c r="AV4388" s="792"/>
      <c r="AY4388" s="792"/>
      <c r="BN4388" s="792"/>
      <c r="BQ4388" s="792"/>
    </row>
    <row r="4389" spans="8:69" ht="12" customHeight="1">
      <c r="H4389" s="800"/>
      <c r="AJ4389" s="792"/>
      <c r="AM4389" s="792"/>
      <c r="AP4389" s="792"/>
      <c r="AS4389" s="792"/>
      <c r="AV4389" s="792"/>
      <c r="AY4389" s="792"/>
      <c r="BN4389" s="792"/>
      <c r="BQ4389" s="792"/>
    </row>
    <row r="4390" spans="8:69" ht="12" customHeight="1">
      <c r="H4390" s="800"/>
      <c r="AJ4390" s="792"/>
      <c r="AM4390" s="792"/>
      <c r="AP4390" s="792"/>
      <c r="AS4390" s="792"/>
      <c r="AV4390" s="792"/>
      <c r="AY4390" s="792"/>
      <c r="BN4390" s="792"/>
      <c r="BQ4390" s="792"/>
    </row>
    <row r="4391" spans="8:69" ht="12" customHeight="1">
      <c r="H4391" s="800"/>
      <c r="AJ4391" s="792"/>
      <c r="AM4391" s="792"/>
      <c r="AP4391" s="792"/>
      <c r="AS4391" s="792"/>
      <c r="AV4391" s="792"/>
      <c r="AY4391" s="792"/>
      <c r="BN4391" s="792"/>
      <c r="BQ4391" s="792"/>
    </row>
    <row r="4392" spans="8:69" ht="12" customHeight="1">
      <c r="H4392" s="800"/>
      <c r="AJ4392" s="792"/>
      <c r="AM4392" s="792"/>
      <c r="AP4392" s="792"/>
      <c r="AS4392" s="792"/>
      <c r="AV4392" s="792"/>
      <c r="AY4392" s="792"/>
      <c r="BN4392" s="792"/>
      <c r="BQ4392" s="792"/>
    </row>
    <row r="4393" spans="8:69" ht="12" customHeight="1">
      <c r="H4393" s="800"/>
      <c r="AJ4393" s="792"/>
      <c r="AM4393" s="792"/>
      <c r="AP4393" s="792"/>
      <c r="AS4393" s="792"/>
      <c r="AV4393" s="792"/>
      <c r="AY4393" s="792"/>
      <c r="BN4393" s="792"/>
      <c r="BQ4393" s="792"/>
    </row>
    <row r="4394" spans="8:69" ht="12" customHeight="1">
      <c r="H4394" s="800"/>
      <c r="AJ4394" s="792"/>
      <c r="AM4394" s="792"/>
      <c r="AP4394" s="792"/>
      <c r="AS4394" s="792"/>
      <c r="AV4394" s="792"/>
      <c r="AY4394" s="792"/>
      <c r="BN4394" s="792"/>
      <c r="BQ4394" s="792"/>
    </row>
    <row r="4395" spans="8:69" ht="12" customHeight="1">
      <c r="H4395" s="800"/>
      <c r="AJ4395" s="792"/>
      <c r="AM4395" s="792"/>
      <c r="AP4395" s="792"/>
      <c r="AS4395" s="792"/>
      <c r="AV4395" s="792"/>
      <c r="AY4395" s="792"/>
      <c r="BN4395" s="792"/>
      <c r="BQ4395" s="792"/>
    </row>
    <row r="4396" spans="8:69" ht="12" customHeight="1">
      <c r="H4396" s="800"/>
      <c r="AJ4396" s="792"/>
      <c r="AM4396" s="792"/>
      <c r="AP4396" s="792"/>
      <c r="AS4396" s="792"/>
      <c r="AV4396" s="792"/>
      <c r="AY4396" s="792"/>
      <c r="BN4396" s="792"/>
      <c r="BQ4396" s="792"/>
    </row>
    <row r="4397" spans="8:69" ht="12" customHeight="1">
      <c r="H4397" s="800"/>
      <c r="AJ4397" s="792"/>
      <c r="AM4397" s="792"/>
      <c r="AP4397" s="792"/>
      <c r="AS4397" s="792"/>
      <c r="AV4397" s="792"/>
      <c r="AY4397" s="792"/>
      <c r="BN4397" s="792"/>
      <c r="BQ4397" s="792"/>
    </row>
    <row r="4398" spans="8:69" ht="12" customHeight="1">
      <c r="H4398" s="800"/>
      <c r="AJ4398" s="792"/>
      <c r="AM4398" s="792"/>
      <c r="AP4398" s="792"/>
      <c r="AS4398" s="792"/>
      <c r="AV4398" s="792"/>
      <c r="AY4398" s="792"/>
      <c r="BN4398" s="792"/>
      <c r="BQ4398" s="792"/>
    </row>
    <row r="4399" spans="8:69" ht="12" customHeight="1">
      <c r="H4399" s="800"/>
      <c r="AJ4399" s="792"/>
      <c r="AM4399" s="792"/>
      <c r="AP4399" s="792"/>
      <c r="AS4399" s="792"/>
      <c r="AV4399" s="792"/>
      <c r="AY4399" s="792"/>
      <c r="BN4399" s="792"/>
      <c r="BQ4399" s="792"/>
    </row>
    <row r="4400" spans="8:69" ht="12" customHeight="1">
      <c r="H4400" s="800"/>
      <c r="AJ4400" s="792"/>
      <c r="AM4400" s="792"/>
      <c r="AP4400" s="792"/>
      <c r="AS4400" s="792"/>
      <c r="AV4400" s="792"/>
      <c r="AY4400" s="792"/>
      <c r="BN4400" s="792"/>
      <c r="BQ4400" s="792"/>
    </row>
    <row r="4401" spans="8:69" ht="12" customHeight="1">
      <c r="H4401" s="800"/>
      <c r="AJ4401" s="792"/>
      <c r="AM4401" s="792"/>
      <c r="AP4401" s="792"/>
      <c r="AS4401" s="792"/>
      <c r="AV4401" s="792"/>
      <c r="AY4401" s="792"/>
      <c r="BN4401" s="792"/>
      <c r="BQ4401" s="792"/>
    </row>
    <row r="4402" spans="8:69" ht="12" customHeight="1">
      <c r="H4402" s="800"/>
      <c r="AJ4402" s="792"/>
      <c r="AM4402" s="792"/>
      <c r="AP4402" s="792"/>
      <c r="AS4402" s="792"/>
      <c r="AV4402" s="792"/>
      <c r="AY4402" s="792"/>
      <c r="BN4402" s="792"/>
      <c r="BQ4402" s="792"/>
    </row>
    <row r="4403" spans="8:69" ht="12" customHeight="1">
      <c r="H4403" s="800"/>
      <c r="AJ4403" s="792"/>
      <c r="AM4403" s="792"/>
      <c r="AP4403" s="792"/>
      <c r="AS4403" s="792"/>
      <c r="AV4403" s="792"/>
      <c r="AY4403" s="792"/>
      <c r="BN4403" s="792"/>
      <c r="BQ4403" s="792"/>
    </row>
    <row r="4404" spans="8:69" ht="12" customHeight="1">
      <c r="H4404" s="800"/>
      <c r="AJ4404" s="792"/>
      <c r="AM4404" s="792"/>
      <c r="AP4404" s="792"/>
      <c r="AS4404" s="792"/>
      <c r="AV4404" s="792"/>
      <c r="AY4404" s="792"/>
      <c r="BN4404" s="792"/>
      <c r="BQ4404" s="792"/>
    </row>
    <row r="4405" spans="8:69" ht="12" customHeight="1">
      <c r="H4405" s="800"/>
      <c r="AJ4405" s="792"/>
      <c r="AM4405" s="792"/>
      <c r="AP4405" s="792"/>
      <c r="AS4405" s="792"/>
      <c r="AV4405" s="792"/>
      <c r="AY4405" s="792"/>
      <c r="BN4405" s="792"/>
      <c r="BQ4405" s="792"/>
    </row>
    <row r="4406" spans="8:69" ht="12" customHeight="1">
      <c r="H4406" s="800"/>
      <c r="AJ4406" s="792"/>
      <c r="AM4406" s="792"/>
      <c r="AP4406" s="792"/>
      <c r="AS4406" s="792"/>
      <c r="AV4406" s="792"/>
      <c r="AY4406" s="792"/>
      <c r="BN4406" s="792"/>
      <c r="BQ4406" s="792"/>
    </row>
    <row r="4407" spans="8:69" ht="12" customHeight="1">
      <c r="H4407" s="800"/>
      <c r="AJ4407" s="792"/>
      <c r="AM4407" s="792"/>
      <c r="AP4407" s="792"/>
      <c r="AS4407" s="792"/>
      <c r="AV4407" s="792"/>
      <c r="AY4407" s="792"/>
      <c r="BN4407" s="792"/>
      <c r="BQ4407" s="792"/>
    </row>
    <row r="4408" spans="8:69" ht="12" customHeight="1">
      <c r="H4408" s="800"/>
      <c r="AJ4408" s="792"/>
      <c r="AM4408" s="792"/>
      <c r="AP4408" s="792"/>
      <c r="AS4408" s="792"/>
      <c r="AV4408" s="792"/>
      <c r="AY4408" s="792"/>
      <c r="BN4408" s="792"/>
      <c r="BQ4408" s="792"/>
    </row>
    <row r="4409" spans="8:69" ht="12" customHeight="1">
      <c r="H4409" s="800"/>
      <c r="AJ4409" s="792"/>
      <c r="AM4409" s="792"/>
      <c r="AP4409" s="792"/>
      <c r="AS4409" s="792"/>
      <c r="AV4409" s="792"/>
      <c r="AY4409" s="792"/>
      <c r="BN4409" s="792"/>
      <c r="BQ4409" s="792"/>
    </row>
    <row r="4410" spans="8:69" ht="12" customHeight="1">
      <c r="H4410" s="800"/>
      <c r="AJ4410" s="792"/>
      <c r="AM4410" s="792"/>
      <c r="AP4410" s="792"/>
      <c r="AS4410" s="792"/>
      <c r="AV4410" s="792"/>
      <c r="AY4410" s="792"/>
      <c r="BN4410" s="792"/>
      <c r="BQ4410" s="792"/>
    </row>
    <row r="4411" spans="8:69" ht="12" customHeight="1">
      <c r="H4411" s="800"/>
      <c r="AJ4411" s="792"/>
      <c r="AM4411" s="792"/>
      <c r="AP4411" s="792"/>
      <c r="AS4411" s="792"/>
      <c r="AV4411" s="792"/>
      <c r="AY4411" s="792"/>
      <c r="BN4411" s="792"/>
      <c r="BQ4411" s="792"/>
    </row>
    <row r="4412" spans="8:69" ht="12" customHeight="1">
      <c r="H4412" s="800"/>
      <c r="AJ4412" s="792"/>
      <c r="AM4412" s="792"/>
      <c r="AP4412" s="792"/>
      <c r="AS4412" s="792"/>
      <c r="AV4412" s="792"/>
      <c r="AY4412" s="792"/>
      <c r="BN4412" s="792"/>
      <c r="BQ4412" s="792"/>
    </row>
    <row r="4413" spans="8:69" ht="12" customHeight="1">
      <c r="H4413" s="800"/>
      <c r="AJ4413" s="792"/>
      <c r="AM4413" s="792"/>
      <c r="AP4413" s="792"/>
      <c r="AS4413" s="792"/>
      <c r="AV4413" s="792"/>
      <c r="AY4413" s="792"/>
      <c r="BN4413" s="792"/>
      <c r="BQ4413" s="792"/>
    </row>
    <row r="4414" spans="8:69" ht="12" customHeight="1">
      <c r="H4414" s="800"/>
      <c r="AJ4414" s="792"/>
      <c r="AM4414" s="792"/>
      <c r="AP4414" s="792"/>
      <c r="AS4414" s="792"/>
      <c r="AV4414" s="792"/>
      <c r="AY4414" s="792"/>
      <c r="BN4414" s="792"/>
      <c r="BQ4414" s="792"/>
    </row>
    <row r="4415" spans="8:69" ht="12" customHeight="1">
      <c r="H4415" s="800"/>
      <c r="AJ4415" s="792"/>
      <c r="AM4415" s="792"/>
      <c r="AP4415" s="792"/>
      <c r="AS4415" s="792"/>
      <c r="AV4415" s="792"/>
      <c r="AY4415" s="792"/>
      <c r="BN4415" s="792"/>
      <c r="BQ4415" s="792"/>
    </row>
    <row r="4416" spans="8:69" ht="12" customHeight="1">
      <c r="H4416" s="800"/>
      <c r="AJ4416" s="792"/>
      <c r="AM4416" s="792"/>
      <c r="AP4416" s="792"/>
      <c r="AS4416" s="792"/>
      <c r="AV4416" s="792"/>
      <c r="AY4416" s="792"/>
      <c r="BN4416" s="792"/>
      <c r="BQ4416" s="792"/>
    </row>
    <row r="4417" spans="8:69" ht="12" customHeight="1">
      <c r="H4417" s="800"/>
      <c r="AJ4417" s="792"/>
      <c r="AM4417" s="792"/>
      <c r="AP4417" s="792"/>
      <c r="AS4417" s="792"/>
      <c r="AV4417" s="792"/>
      <c r="AY4417" s="792"/>
      <c r="BN4417" s="792"/>
      <c r="BQ4417" s="792"/>
    </row>
    <row r="4418" spans="8:69" ht="12" customHeight="1">
      <c r="H4418" s="800"/>
      <c r="AJ4418" s="792"/>
      <c r="AM4418" s="792"/>
      <c r="AP4418" s="792"/>
      <c r="AS4418" s="792"/>
      <c r="AV4418" s="792"/>
      <c r="AY4418" s="792"/>
      <c r="BN4418" s="792"/>
      <c r="BQ4418" s="792"/>
    </row>
    <row r="4419" spans="8:69" ht="12" customHeight="1">
      <c r="H4419" s="800"/>
      <c r="AJ4419" s="792"/>
      <c r="AM4419" s="792"/>
      <c r="AP4419" s="792"/>
      <c r="AS4419" s="792"/>
      <c r="AV4419" s="792"/>
      <c r="AY4419" s="792"/>
      <c r="BN4419" s="792"/>
      <c r="BQ4419" s="792"/>
    </row>
    <row r="4420" spans="8:69" ht="12" customHeight="1">
      <c r="H4420" s="800"/>
      <c r="AJ4420" s="792"/>
      <c r="AM4420" s="792"/>
      <c r="AP4420" s="792"/>
      <c r="AS4420" s="792"/>
      <c r="AV4420" s="792"/>
      <c r="AY4420" s="792"/>
      <c r="BN4420" s="792"/>
      <c r="BQ4420" s="792"/>
    </row>
    <row r="4421" spans="8:69" ht="12" customHeight="1">
      <c r="H4421" s="800"/>
      <c r="AJ4421" s="792"/>
      <c r="AM4421" s="792"/>
      <c r="AP4421" s="792"/>
      <c r="AS4421" s="792"/>
      <c r="AV4421" s="792"/>
      <c r="AY4421" s="792"/>
      <c r="BN4421" s="792"/>
      <c r="BQ4421" s="792"/>
    </row>
    <row r="4422" spans="8:69" ht="12" customHeight="1">
      <c r="H4422" s="800"/>
      <c r="AJ4422" s="792"/>
      <c r="AM4422" s="792"/>
      <c r="AP4422" s="792"/>
      <c r="AS4422" s="792"/>
      <c r="AV4422" s="792"/>
      <c r="AY4422" s="792"/>
      <c r="BN4422" s="792"/>
      <c r="BQ4422" s="792"/>
    </row>
    <row r="4423" spans="8:69" ht="12" customHeight="1">
      <c r="H4423" s="800"/>
      <c r="AJ4423" s="792"/>
      <c r="AM4423" s="792"/>
      <c r="AP4423" s="792"/>
      <c r="AS4423" s="792"/>
      <c r="AV4423" s="792"/>
      <c r="AY4423" s="792"/>
      <c r="BN4423" s="792"/>
      <c r="BQ4423" s="792"/>
    </row>
    <row r="4424" spans="8:69" ht="12" customHeight="1">
      <c r="H4424" s="800"/>
      <c r="AJ4424" s="792"/>
      <c r="AM4424" s="792"/>
      <c r="AP4424" s="792"/>
      <c r="AS4424" s="792"/>
      <c r="AV4424" s="792"/>
      <c r="AY4424" s="792"/>
      <c r="BN4424" s="792"/>
      <c r="BQ4424" s="792"/>
    </row>
    <row r="4425" spans="8:69" ht="12" customHeight="1">
      <c r="H4425" s="800"/>
      <c r="AJ4425" s="792"/>
      <c r="AM4425" s="792"/>
      <c r="AP4425" s="792"/>
      <c r="AS4425" s="792"/>
      <c r="AV4425" s="792"/>
      <c r="AY4425" s="792"/>
      <c r="BN4425" s="792"/>
      <c r="BQ4425" s="792"/>
    </row>
    <row r="4426" spans="8:69" ht="12" customHeight="1">
      <c r="H4426" s="800"/>
      <c r="AJ4426" s="792"/>
      <c r="AM4426" s="792"/>
      <c r="AP4426" s="792"/>
      <c r="AS4426" s="792"/>
      <c r="AV4426" s="792"/>
      <c r="AY4426" s="792"/>
      <c r="BN4426" s="792"/>
      <c r="BQ4426" s="792"/>
    </row>
    <row r="4427" spans="8:69" ht="12" customHeight="1">
      <c r="H4427" s="800"/>
      <c r="AJ4427" s="792"/>
      <c r="AM4427" s="792"/>
      <c r="AP4427" s="792"/>
      <c r="AS4427" s="792"/>
      <c r="AV4427" s="792"/>
      <c r="AY4427" s="792"/>
      <c r="BN4427" s="792"/>
      <c r="BQ4427" s="792"/>
    </row>
    <row r="4428" spans="8:69" ht="12" customHeight="1">
      <c r="H4428" s="800"/>
      <c r="AJ4428" s="792"/>
      <c r="AM4428" s="792"/>
      <c r="AP4428" s="792"/>
      <c r="AS4428" s="792"/>
      <c r="AV4428" s="792"/>
      <c r="AY4428" s="792"/>
      <c r="BN4428" s="792"/>
      <c r="BQ4428" s="792"/>
    </row>
    <row r="4429" spans="8:69" ht="12" customHeight="1">
      <c r="H4429" s="800"/>
      <c r="AJ4429" s="792"/>
      <c r="AM4429" s="792"/>
      <c r="AP4429" s="792"/>
      <c r="AS4429" s="792"/>
      <c r="AV4429" s="792"/>
      <c r="AY4429" s="792"/>
      <c r="BN4429" s="792"/>
      <c r="BQ4429" s="792"/>
    </row>
    <row r="4430" spans="8:69" ht="12" customHeight="1">
      <c r="H4430" s="800"/>
      <c r="AJ4430" s="792"/>
      <c r="AM4430" s="792"/>
      <c r="AP4430" s="792"/>
      <c r="AS4430" s="792"/>
      <c r="AV4430" s="792"/>
      <c r="AY4430" s="792"/>
      <c r="BN4430" s="792"/>
      <c r="BQ4430" s="792"/>
    </row>
    <row r="4431" spans="8:69" ht="12" customHeight="1">
      <c r="H4431" s="800"/>
      <c r="AJ4431" s="792"/>
      <c r="AM4431" s="792"/>
      <c r="AP4431" s="792"/>
      <c r="AS4431" s="792"/>
      <c r="AV4431" s="792"/>
      <c r="AY4431" s="792"/>
      <c r="BN4431" s="792"/>
      <c r="BQ4431" s="792"/>
    </row>
    <row r="4432" spans="8:69" ht="12" customHeight="1">
      <c r="H4432" s="800"/>
      <c r="AJ4432" s="792"/>
      <c r="AM4432" s="792"/>
      <c r="AP4432" s="792"/>
      <c r="AS4432" s="792"/>
      <c r="AV4432" s="792"/>
      <c r="AY4432" s="792"/>
      <c r="BN4432" s="792"/>
      <c r="BQ4432" s="792"/>
    </row>
    <row r="4433" spans="8:69" ht="12" customHeight="1">
      <c r="H4433" s="800"/>
      <c r="AJ4433" s="792"/>
      <c r="AM4433" s="792"/>
      <c r="AP4433" s="792"/>
      <c r="AS4433" s="792"/>
      <c r="AV4433" s="792"/>
      <c r="AY4433" s="792"/>
      <c r="BN4433" s="792"/>
      <c r="BQ4433" s="792"/>
    </row>
    <row r="4434" spans="8:69" ht="12" customHeight="1">
      <c r="H4434" s="800"/>
      <c r="AJ4434" s="792"/>
      <c r="AM4434" s="792"/>
      <c r="AP4434" s="792"/>
      <c r="AS4434" s="792"/>
      <c r="AV4434" s="792"/>
      <c r="AY4434" s="792"/>
      <c r="BN4434" s="792"/>
      <c r="BQ4434" s="792"/>
    </row>
    <row r="4435" spans="8:69" ht="12" customHeight="1">
      <c r="H4435" s="800"/>
      <c r="AJ4435" s="792"/>
      <c r="AM4435" s="792"/>
      <c r="AP4435" s="792"/>
      <c r="AS4435" s="792"/>
      <c r="AV4435" s="792"/>
      <c r="AY4435" s="792"/>
      <c r="BN4435" s="792"/>
      <c r="BQ4435" s="792"/>
    </row>
    <row r="4436" spans="8:69" ht="12" customHeight="1">
      <c r="H4436" s="800"/>
      <c r="AJ4436" s="792"/>
      <c r="AM4436" s="792"/>
      <c r="AP4436" s="792"/>
      <c r="AS4436" s="792"/>
      <c r="AV4436" s="792"/>
      <c r="AY4436" s="792"/>
      <c r="BN4436" s="792"/>
      <c r="BQ4436" s="792"/>
    </row>
    <row r="4437" spans="8:69" ht="12" customHeight="1">
      <c r="H4437" s="800"/>
      <c r="AJ4437" s="792"/>
      <c r="AM4437" s="792"/>
      <c r="AP4437" s="792"/>
      <c r="AS4437" s="792"/>
      <c r="AV4437" s="792"/>
      <c r="AY4437" s="792"/>
      <c r="BN4437" s="792"/>
      <c r="BQ4437" s="792"/>
    </row>
    <row r="4438" spans="8:69" ht="12" customHeight="1">
      <c r="H4438" s="800"/>
      <c r="AJ4438" s="792"/>
      <c r="AM4438" s="792"/>
      <c r="AP4438" s="792"/>
      <c r="AS4438" s="792"/>
      <c r="AV4438" s="792"/>
      <c r="AY4438" s="792"/>
      <c r="BN4438" s="792"/>
      <c r="BQ4438" s="792"/>
    </row>
    <row r="4439" spans="8:69" ht="12" customHeight="1">
      <c r="H4439" s="800"/>
      <c r="AJ4439" s="792"/>
      <c r="AM4439" s="792"/>
      <c r="AP4439" s="792"/>
      <c r="AS4439" s="792"/>
      <c r="AV4439" s="792"/>
      <c r="AY4439" s="792"/>
      <c r="BN4439" s="792"/>
      <c r="BQ4439" s="792"/>
    </row>
    <row r="4440" spans="8:69" ht="12" customHeight="1">
      <c r="H4440" s="800"/>
      <c r="AJ4440" s="792"/>
      <c r="AM4440" s="792"/>
      <c r="AP4440" s="792"/>
      <c r="AS4440" s="792"/>
      <c r="AV4440" s="792"/>
      <c r="AY4440" s="792"/>
      <c r="BN4440" s="792"/>
      <c r="BQ4440" s="792"/>
    </row>
    <row r="4441" spans="8:69" ht="12" customHeight="1">
      <c r="H4441" s="800"/>
      <c r="AJ4441" s="792"/>
      <c r="AM4441" s="792"/>
      <c r="AP4441" s="792"/>
      <c r="AS4441" s="792"/>
      <c r="AV4441" s="792"/>
      <c r="AY4441" s="792"/>
      <c r="BN4441" s="792"/>
      <c r="BQ4441" s="792"/>
    </row>
    <row r="4442" spans="8:69" ht="12" customHeight="1">
      <c r="H4442" s="800"/>
      <c r="AJ4442" s="792"/>
      <c r="AM4442" s="792"/>
      <c r="AP4442" s="792"/>
      <c r="AS4442" s="792"/>
      <c r="AV4442" s="792"/>
      <c r="AY4442" s="792"/>
      <c r="BN4442" s="792"/>
      <c r="BQ4442" s="792"/>
    </row>
    <row r="4443" spans="8:69" ht="12" customHeight="1">
      <c r="H4443" s="800"/>
      <c r="AJ4443" s="792"/>
      <c r="AM4443" s="792"/>
      <c r="AP4443" s="792"/>
      <c r="AS4443" s="792"/>
      <c r="AV4443" s="792"/>
      <c r="AY4443" s="792"/>
      <c r="BN4443" s="792"/>
      <c r="BQ4443" s="792"/>
    </row>
    <row r="4444" spans="8:69" ht="12" customHeight="1">
      <c r="H4444" s="800"/>
      <c r="AJ4444" s="792"/>
      <c r="AM4444" s="792"/>
      <c r="AP4444" s="792"/>
      <c r="AS4444" s="792"/>
      <c r="AV4444" s="792"/>
      <c r="AY4444" s="792"/>
      <c r="BN4444" s="792"/>
      <c r="BQ4444" s="792"/>
    </row>
    <row r="4445" spans="8:69" ht="12" customHeight="1">
      <c r="H4445" s="800"/>
      <c r="AJ4445" s="792"/>
      <c r="AM4445" s="792"/>
      <c r="AP4445" s="792"/>
      <c r="AS4445" s="792"/>
      <c r="AV4445" s="792"/>
      <c r="AY4445" s="792"/>
      <c r="BN4445" s="792"/>
      <c r="BQ4445" s="792"/>
    </row>
    <row r="4446" spans="8:69" ht="12" customHeight="1">
      <c r="H4446" s="800"/>
      <c r="AJ4446" s="792"/>
      <c r="AM4446" s="792"/>
      <c r="AP4446" s="792"/>
      <c r="AS4446" s="792"/>
      <c r="AV4446" s="792"/>
      <c r="AY4446" s="792"/>
      <c r="BN4446" s="792"/>
      <c r="BQ4446" s="792"/>
    </row>
    <row r="4447" spans="8:69" ht="12" customHeight="1">
      <c r="H4447" s="800"/>
      <c r="AJ4447" s="792"/>
      <c r="AM4447" s="792"/>
      <c r="AP4447" s="792"/>
      <c r="AS4447" s="792"/>
      <c r="AV4447" s="792"/>
      <c r="AY4447" s="792"/>
      <c r="BN4447" s="792"/>
      <c r="BQ4447" s="792"/>
    </row>
    <row r="4448" spans="8:69" ht="12" customHeight="1">
      <c r="H4448" s="800"/>
      <c r="AJ4448" s="792"/>
      <c r="AM4448" s="792"/>
      <c r="AP4448" s="792"/>
      <c r="AS4448" s="792"/>
      <c r="AV4448" s="792"/>
      <c r="AY4448" s="792"/>
      <c r="BN4448" s="792"/>
      <c r="BQ4448" s="792"/>
    </row>
    <row r="4449" spans="8:69" ht="12" customHeight="1">
      <c r="H4449" s="800"/>
      <c r="AJ4449" s="792"/>
      <c r="AM4449" s="792"/>
      <c r="AP4449" s="792"/>
      <c r="AS4449" s="792"/>
      <c r="AV4449" s="792"/>
      <c r="AY4449" s="792"/>
      <c r="BN4449" s="792"/>
      <c r="BQ4449" s="792"/>
    </row>
    <row r="4450" spans="8:69" ht="12" customHeight="1">
      <c r="H4450" s="800"/>
      <c r="AJ4450" s="792"/>
      <c r="AM4450" s="792"/>
      <c r="AP4450" s="792"/>
      <c r="AS4450" s="792"/>
      <c r="AV4450" s="792"/>
      <c r="AY4450" s="792"/>
      <c r="BN4450" s="792"/>
      <c r="BQ4450" s="792"/>
    </row>
    <row r="4451" spans="8:69" ht="12" customHeight="1">
      <c r="H4451" s="800"/>
      <c r="AJ4451" s="792"/>
      <c r="AM4451" s="792"/>
      <c r="AP4451" s="792"/>
      <c r="AS4451" s="792"/>
      <c r="AV4451" s="792"/>
      <c r="AY4451" s="792"/>
      <c r="BN4451" s="792"/>
      <c r="BQ4451" s="792"/>
    </row>
    <row r="4452" spans="8:69" ht="12" customHeight="1">
      <c r="H4452" s="800"/>
      <c r="AJ4452" s="792"/>
      <c r="AM4452" s="792"/>
      <c r="AP4452" s="792"/>
      <c r="AS4452" s="792"/>
      <c r="AV4452" s="792"/>
      <c r="AY4452" s="792"/>
      <c r="BN4452" s="792"/>
      <c r="BQ4452" s="792"/>
    </row>
    <row r="4453" spans="8:69" ht="12" customHeight="1">
      <c r="H4453" s="800"/>
      <c r="AJ4453" s="792"/>
      <c r="AM4453" s="792"/>
      <c r="AP4453" s="792"/>
      <c r="AS4453" s="792"/>
      <c r="AV4453" s="792"/>
      <c r="AY4453" s="792"/>
      <c r="BN4453" s="792"/>
      <c r="BQ4453" s="792"/>
    </row>
    <row r="4454" spans="8:69" ht="12" customHeight="1">
      <c r="H4454" s="800"/>
      <c r="AJ4454" s="792"/>
      <c r="AM4454" s="792"/>
      <c r="AP4454" s="792"/>
      <c r="AS4454" s="792"/>
      <c r="AV4454" s="792"/>
      <c r="AY4454" s="792"/>
      <c r="BN4454" s="792"/>
      <c r="BQ4454" s="792"/>
    </row>
    <row r="4455" spans="8:69" ht="12" customHeight="1">
      <c r="H4455" s="800"/>
      <c r="AJ4455" s="792"/>
      <c r="AM4455" s="792"/>
      <c r="AP4455" s="792"/>
      <c r="AS4455" s="792"/>
      <c r="AV4455" s="792"/>
      <c r="AY4455" s="792"/>
      <c r="BN4455" s="792"/>
      <c r="BQ4455" s="792"/>
    </row>
    <row r="4456" spans="8:69" ht="12" customHeight="1">
      <c r="H4456" s="800"/>
      <c r="AJ4456" s="792"/>
      <c r="AM4456" s="792"/>
      <c r="AP4456" s="792"/>
      <c r="AS4456" s="792"/>
      <c r="AV4456" s="792"/>
      <c r="AY4456" s="792"/>
      <c r="BN4456" s="792"/>
      <c r="BQ4456" s="792"/>
    </row>
    <row r="4457" spans="8:69" ht="12" customHeight="1">
      <c r="H4457" s="800"/>
      <c r="AJ4457" s="792"/>
      <c r="AM4457" s="792"/>
      <c r="AP4457" s="792"/>
      <c r="AS4457" s="792"/>
      <c r="AV4457" s="792"/>
      <c r="AY4457" s="792"/>
      <c r="BN4457" s="792"/>
      <c r="BQ4457" s="792"/>
    </row>
    <row r="4458" spans="8:69" ht="12" customHeight="1">
      <c r="H4458" s="800"/>
      <c r="AJ4458" s="792"/>
      <c r="AM4458" s="792"/>
      <c r="AP4458" s="792"/>
      <c r="AS4458" s="792"/>
      <c r="AV4458" s="792"/>
      <c r="AY4458" s="792"/>
      <c r="BN4458" s="792"/>
      <c r="BQ4458" s="792"/>
    </row>
    <row r="4459" spans="8:69" ht="12" customHeight="1">
      <c r="H4459" s="800"/>
      <c r="AJ4459" s="792"/>
      <c r="AM4459" s="792"/>
      <c r="AP4459" s="792"/>
      <c r="AS4459" s="792"/>
      <c r="AV4459" s="792"/>
      <c r="AY4459" s="792"/>
      <c r="BN4459" s="792"/>
      <c r="BQ4459" s="792"/>
    </row>
    <row r="4460" spans="8:69" ht="12" customHeight="1">
      <c r="H4460" s="800"/>
      <c r="AJ4460" s="792"/>
      <c r="AM4460" s="792"/>
      <c r="AP4460" s="792"/>
      <c r="AS4460" s="792"/>
      <c r="AV4460" s="792"/>
      <c r="AY4460" s="792"/>
      <c r="BN4460" s="792"/>
      <c r="BQ4460" s="792"/>
    </row>
    <row r="4461" spans="8:69" ht="12" customHeight="1">
      <c r="H4461" s="800"/>
      <c r="AJ4461" s="792"/>
      <c r="AM4461" s="792"/>
      <c r="AP4461" s="792"/>
      <c r="AS4461" s="792"/>
      <c r="AV4461" s="792"/>
      <c r="AY4461" s="792"/>
      <c r="BN4461" s="792"/>
      <c r="BQ4461" s="792"/>
    </row>
    <row r="4462" spans="8:69" ht="12" customHeight="1">
      <c r="H4462" s="800"/>
      <c r="AJ4462" s="792"/>
      <c r="AM4462" s="792"/>
      <c r="AP4462" s="792"/>
      <c r="AS4462" s="792"/>
      <c r="AV4462" s="792"/>
      <c r="AY4462" s="792"/>
      <c r="BN4462" s="792"/>
      <c r="BQ4462" s="792"/>
    </row>
    <row r="4463" spans="8:69" ht="12" customHeight="1">
      <c r="H4463" s="800"/>
      <c r="AJ4463" s="792"/>
      <c r="AM4463" s="792"/>
      <c r="AP4463" s="792"/>
      <c r="AS4463" s="792"/>
      <c r="AV4463" s="792"/>
      <c r="AY4463" s="792"/>
      <c r="BN4463" s="792"/>
      <c r="BQ4463" s="792"/>
    </row>
    <row r="4464" spans="8:69" ht="12" customHeight="1">
      <c r="H4464" s="800"/>
      <c r="AJ4464" s="792"/>
      <c r="AM4464" s="792"/>
      <c r="AP4464" s="792"/>
      <c r="AS4464" s="792"/>
      <c r="AV4464" s="792"/>
      <c r="AY4464" s="792"/>
      <c r="BN4464" s="792"/>
      <c r="BQ4464" s="792"/>
    </row>
    <row r="4465" spans="8:69" ht="12" customHeight="1">
      <c r="H4465" s="800"/>
      <c r="AJ4465" s="792"/>
      <c r="AM4465" s="792"/>
      <c r="AP4465" s="792"/>
      <c r="AS4465" s="792"/>
      <c r="AV4465" s="792"/>
      <c r="AY4465" s="792"/>
      <c r="BN4465" s="792"/>
      <c r="BQ4465" s="792"/>
    </row>
    <row r="4466" spans="8:69" ht="12" customHeight="1">
      <c r="H4466" s="800"/>
      <c r="AJ4466" s="792"/>
      <c r="AM4466" s="792"/>
      <c r="AP4466" s="792"/>
      <c r="AS4466" s="792"/>
      <c r="AV4466" s="792"/>
      <c r="AY4466" s="792"/>
      <c r="BN4466" s="792"/>
      <c r="BQ4466" s="792"/>
    </row>
    <row r="4467" spans="8:69" ht="12" customHeight="1">
      <c r="H4467" s="800"/>
      <c r="AJ4467" s="792"/>
      <c r="AM4467" s="792"/>
      <c r="AP4467" s="792"/>
      <c r="AS4467" s="792"/>
      <c r="AV4467" s="792"/>
      <c r="AY4467" s="792"/>
      <c r="BN4467" s="792"/>
      <c r="BQ4467" s="792"/>
    </row>
    <row r="4468" spans="8:69" ht="12" customHeight="1">
      <c r="H4468" s="800"/>
      <c r="AJ4468" s="792"/>
      <c r="AM4468" s="792"/>
      <c r="AP4468" s="792"/>
      <c r="AS4468" s="792"/>
      <c r="AV4468" s="792"/>
      <c r="AY4468" s="792"/>
      <c r="BN4468" s="792"/>
      <c r="BQ4468" s="792"/>
    </row>
    <row r="4469" spans="8:69" ht="12" customHeight="1">
      <c r="H4469" s="800"/>
      <c r="AJ4469" s="792"/>
      <c r="AM4469" s="792"/>
      <c r="AP4469" s="792"/>
      <c r="AS4469" s="792"/>
      <c r="AV4469" s="792"/>
      <c r="AY4469" s="792"/>
      <c r="BN4469" s="792"/>
      <c r="BQ4469" s="792"/>
    </row>
    <row r="4470" spans="8:69" ht="12" customHeight="1">
      <c r="H4470" s="800"/>
      <c r="AJ4470" s="792"/>
      <c r="AM4470" s="792"/>
      <c r="AP4470" s="792"/>
      <c r="AS4470" s="792"/>
      <c r="AV4470" s="792"/>
      <c r="AY4470" s="792"/>
      <c r="BN4470" s="792"/>
      <c r="BQ4470" s="792"/>
    </row>
    <row r="4471" spans="8:69" ht="12" customHeight="1">
      <c r="H4471" s="800"/>
      <c r="AJ4471" s="792"/>
      <c r="AM4471" s="792"/>
      <c r="AP4471" s="792"/>
      <c r="AS4471" s="792"/>
      <c r="AV4471" s="792"/>
      <c r="AY4471" s="792"/>
      <c r="BN4471" s="792"/>
      <c r="BQ4471" s="792"/>
    </row>
    <row r="4472" spans="8:69" ht="12" customHeight="1">
      <c r="H4472" s="800"/>
      <c r="AJ4472" s="792"/>
      <c r="AM4472" s="792"/>
      <c r="AP4472" s="792"/>
      <c r="AS4472" s="792"/>
      <c r="AV4472" s="792"/>
      <c r="AY4472" s="792"/>
      <c r="BN4472" s="792"/>
      <c r="BQ4472" s="792"/>
    </row>
    <row r="4473" spans="8:69" ht="12" customHeight="1">
      <c r="H4473" s="800"/>
      <c r="AJ4473" s="792"/>
      <c r="AM4473" s="792"/>
      <c r="AP4473" s="792"/>
      <c r="AS4473" s="792"/>
      <c r="AV4473" s="792"/>
      <c r="AY4473" s="792"/>
      <c r="BN4473" s="792"/>
      <c r="BQ4473" s="792"/>
    </row>
    <row r="4474" spans="8:69" ht="12" customHeight="1">
      <c r="H4474" s="800"/>
      <c r="AJ4474" s="792"/>
      <c r="AM4474" s="792"/>
      <c r="AP4474" s="792"/>
      <c r="AS4474" s="792"/>
      <c r="AV4474" s="792"/>
      <c r="AY4474" s="792"/>
      <c r="BN4474" s="792"/>
      <c r="BQ4474" s="792"/>
    </row>
    <row r="4475" spans="8:69" ht="12" customHeight="1">
      <c r="H4475" s="800"/>
      <c r="AJ4475" s="792"/>
      <c r="AM4475" s="792"/>
      <c r="AP4475" s="792"/>
      <c r="AS4475" s="792"/>
      <c r="AV4475" s="792"/>
      <c r="AY4475" s="792"/>
      <c r="BN4475" s="792"/>
      <c r="BQ4475" s="792"/>
    </row>
    <row r="4476" spans="8:69" ht="12" customHeight="1">
      <c r="H4476" s="800"/>
      <c r="AJ4476" s="792"/>
      <c r="AM4476" s="792"/>
      <c r="AP4476" s="792"/>
      <c r="AS4476" s="792"/>
      <c r="AV4476" s="792"/>
      <c r="AY4476" s="792"/>
      <c r="BN4476" s="792"/>
      <c r="BQ4476" s="792"/>
    </row>
    <row r="4477" spans="8:69" ht="12" customHeight="1">
      <c r="H4477" s="800"/>
      <c r="AJ4477" s="792"/>
      <c r="AM4477" s="792"/>
      <c r="AP4477" s="792"/>
      <c r="AS4477" s="792"/>
      <c r="AV4477" s="792"/>
      <c r="AY4477" s="792"/>
      <c r="BN4477" s="792"/>
      <c r="BQ4477" s="792"/>
    </row>
    <row r="4478" spans="8:69" ht="12" customHeight="1">
      <c r="H4478" s="800"/>
      <c r="AJ4478" s="792"/>
      <c r="AM4478" s="792"/>
      <c r="AP4478" s="792"/>
      <c r="AS4478" s="792"/>
      <c r="AV4478" s="792"/>
      <c r="AY4478" s="792"/>
      <c r="BN4478" s="792"/>
      <c r="BQ4478" s="792"/>
    </row>
    <row r="4479" spans="8:69" ht="12" customHeight="1">
      <c r="H4479" s="800"/>
      <c r="AJ4479" s="792"/>
      <c r="AM4479" s="792"/>
      <c r="AP4479" s="792"/>
      <c r="AS4479" s="792"/>
      <c r="AV4479" s="792"/>
      <c r="AY4479" s="792"/>
      <c r="BN4479" s="792"/>
      <c r="BQ4479" s="792"/>
    </row>
    <row r="4480" spans="8:69" ht="12" customHeight="1">
      <c r="H4480" s="800"/>
      <c r="AJ4480" s="792"/>
      <c r="AM4480" s="792"/>
      <c r="AP4480" s="792"/>
      <c r="AS4480" s="792"/>
      <c r="AV4480" s="792"/>
      <c r="AY4480" s="792"/>
      <c r="BN4480" s="792"/>
      <c r="BQ4480" s="792"/>
    </row>
    <row r="4481" spans="8:69" ht="12" customHeight="1">
      <c r="H4481" s="800"/>
      <c r="AJ4481" s="792"/>
      <c r="AM4481" s="792"/>
      <c r="AP4481" s="792"/>
      <c r="AS4481" s="792"/>
      <c r="AV4481" s="792"/>
      <c r="AY4481" s="792"/>
      <c r="BN4481" s="792"/>
      <c r="BQ4481" s="792"/>
    </row>
    <row r="4482" spans="8:69" ht="12" customHeight="1">
      <c r="H4482" s="800"/>
      <c r="AJ4482" s="792"/>
      <c r="AM4482" s="792"/>
      <c r="AP4482" s="792"/>
      <c r="AS4482" s="792"/>
      <c r="AV4482" s="792"/>
      <c r="AY4482" s="792"/>
      <c r="BN4482" s="792"/>
      <c r="BQ4482" s="792"/>
    </row>
    <row r="4483" spans="8:69" ht="12" customHeight="1">
      <c r="H4483" s="800"/>
      <c r="AJ4483" s="792"/>
      <c r="AM4483" s="792"/>
      <c r="AP4483" s="792"/>
      <c r="AS4483" s="792"/>
      <c r="AV4483" s="792"/>
      <c r="AY4483" s="792"/>
      <c r="BN4483" s="792"/>
      <c r="BQ4483" s="792"/>
    </row>
    <row r="4484" spans="8:69" ht="12" customHeight="1">
      <c r="H4484" s="800"/>
      <c r="AJ4484" s="792"/>
      <c r="AM4484" s="792"/>
      <c r="AP4484" s="792"/>
      <c r="AS4484" s="792"/>
      <c r="AV4484" s="792"/>
      <c r="AY4484" s="792"/>
      <c r="BN4484" s="792"/>
      <c r="BQ4484" s="792"/>
    </row>
    <row r="4485" spans="8:69" ht="12" customHeight="1">
      <c r="H4485" s="800"/>
      <c r="AJ4485" s="792"/>
      <c r="AM4485" s="792"/>
      <c r="AP4485" s="792"/>
      <c r="AS4485" s="792"/>
      <c r="AV4485" s="792"/>
      <c r="AY4485" s="792"/>
      <c r="BN4485" s="792"/>
      <c r="BQ4485" s="792"/>
    </row>
    <row r="4486" spans="8:69" ht="12" customHeight="1">
      <c r="H4486" s="800"/>
      <c r="AJ4486" s="792"/>
      <c r="AM4486" s="792"/>
      <c r="AP4486" s="792"/>
      <c r="AS4486" s="792"/>
      <c r="AV4486" s="792"/>
      <c r="AY4486" s="792"/>
      <c r="BN4486" s="792"/>
      <c r="BQ4486" s="792"/>
    </row>
    <row r="4487" spans="8:69" ht="12" customHeight="1">
      <c r="H4487" s="800"/>
      <c r="AJ4487" s="792"/>
      <c r="AM4487" s="792"/>
      <c r="AP4487" s="792"/>
      <c r="AS4487" s="792"/>
      <c r="AV4487" s="792"/>
      <c r="AY4487" s="792"/>
      <c r="BN4487" s="792"/>
      <c r="BQ4487" s="792"/>
    </row>
    <row r="4488" spans="8:69" ht="12" customHeight="1">
      <c r="H4488" s="800"/>
      <c r="AJ4488" s="792"/>
      <c r="AM4488" s="792"/>
      <c r="AP4488" s="792"/>
      <c r="AS4488" s="792"/>
      <c r="AV4488" s="792"/>
      <c r="AY4488" s="792"/>
      <c r="BN4488" s="792"/>
      <c r="BQ4488" s="792"/>
    </row>
    <row r="4489" spans="8:69" ht="12" customHeight="1">
      <c r="H4489" s="800"/>
      <c r="AJ4489" s="792"/>
      <c r="AM4489" s="792"/>
      <c r="AP4489" s="792"/>
      <c r="AS4489" s="792"/>
      <c r="AV4489" s="792"/>
      <c r="AY4489" s="792"/>
      <c r="BN4489" s="792"/>
      <c r="BQ4489" s="792"/>
    </row>
    <row r="4490" spans="8:69" ht="12" customHeight="1">
      <c r="H4490" s="800"/>
      <c r="AJ4490" s="792"/>
      <c r="AM4490" s="792"/>
      <c r="AP4490" s="792"/>
      <c r="AS4490" s="792"/>
      <c r="AV4490" s="792"/>
      <c r="AY4490" s="792"/>
      <c r="BN4490" s="792"/>
      <c r="BQ4490" s="792"/>
    </row>
    <row r="4491" spans="8:69" ht="12" customHeight="1">
      <c r="H4491" s="800"/>
      <c r="AJ4491" s="792"/>
      <c r="AM4491" s="792"/>
      <c r="AP4491" s="792"/>
      <c r="AS4491" s="792"/>
      <c r="AV4491" s="792"/>
      <c r="AY4491" s="792"/>
      <c r="BN4491" s="792"/>
      <c r="BQ4491" s="792"/>
    </row>
    <row r="4492" spans="8:69" ht="12" customHeight="1">
      <c r="H4492" s="800"/>
      <c r="AJ4492" s="792"/>
      <c r="AM4492" s="792"/>
      <c r="AP4492" s="792"/>
      <c r="AS4492" s="792"/>
      <c r="AV4492" s="792"/>
      <c r="AY4492" s="792"/>
      <c r="BN4492" s="792"/>
      <c r="BQ4492" s="792"/>
    </row>
    <row r="4493" spans="8:69" ht="12" customHeight="1">
      <c r="H4493" s="800"/>
      <c r="AJ4493" s="792"/>
      <c r="AM4493" s="792"/>
      <c r="AP4493" s="792"/>
      <c r="AS4493" s="792"/>
      <c r="AV4493" s="792"/>
      <c r="AY4493" s="792"/>
      <c r="BN4493" s="792"/>
      <c r="BQ4493" s="792"/>
    </row>
    <row r="4494" spans="8:69" ht="12" customHeight="1">
      <c r="H4494" s="800"/>
      <c r="AJ4494" s="792"/>
      <c r="AM4494" s="792"/>
      <c r="AP4494" s="792"/>
      <c r="AS4494" s="792"/>
      <c r="AV4494" s="792"/>
      <c r="AY4494" s="792"/>
      <c r="BN4494" s="792"/>
      <c r="BQ4494" s="792"/>
    </row>
    <row r="4495" spans="8:69" ht="12" customHeight="1">
      <c r="H4495" s="800"/>
      <c r="AJ4495" s="792"/>
      <c r="AM4495" s="792"/>
      <c r="AP4495" s="792"/>
      <c r="AS4495" s="792"/>
      <c r="AV4495" s="792"/>
      <c r="AY4495" s="792"/>
      <c r="BN4495" s="792"/>
      <c r="BQ4495" s="792"/>
    </row>
    <row r="4496" spans="8:69" ht="12" customHeight="1">
      <c r="H4496" s="800"/>
      <c r="AJ4496" s="792"/>
      <c r="AM4496" s="792"/>
      <c r="AP4496" s="792"/>
      <c r="AS4496" s="792"/>
      <c r="AV4496" s="792"/>
      <c r="AY4496" s="792"/>
      <c r="BN4496" s="792"/>
      <c r="BQ4496" s="792"/>
    </row>
    <row r="4497" spans="8:69" ht="12" customHeight="1">
      <c r="H4497" s="800"/>
      <c r="AJ4497" s="792"/>
      <c r="AM4497" s="792"/>
      <c r="AP4497" s="792"/>
      <c r="AS4497" s="792"/>
      <c r="AV4497" s="792"/>
      <c r="AY4497" s="792"/>
      <c r="BN4497" s="792"/>
      <c r="BQ4497" s="792"/>
    </row>
    <row r="4498" spans="8:69" ht="12" customHeight="1">
      <c r="H4498" s="800"/>
      <c r="AJ4498" s="792"/>
      <c r="AM4498" s="792"/>
      <c r="AP4498" s="792"/>
      <c r="AS4498" s="792"/>
      <c r="AV4498" s="792"/>
      <c r="AY4498" s="792"/>
      <c r="BN4498" s="792"/>
      <c r="BQ4498" s="792"/>
    </row>
    <row r="4499" spans="8:69" ht="12" customHeight="1">
      <c r="H4499" s="800"/>
      <c r="AJ4499" s="792"/>
      <c r="AM4499" s="792"/>
      <c r="AP4499" s="792"/>
      <c r="AS4499" s="792"/>
      <c r="AV4499" s="792"/>
      <c r="AY4499" s="792"/>
      <c r="BN4499" s="792"/>
      <c r="BQ4499" s="792"/>
    </row>
    <row r="4500" spans="8:69" ht="12" customHeight="1">
      <c r="H4500" s="800"/>
      <c r="AJ4500" s="792"/>
      <c r="AM4500" s="792"/>
      <c r="AP4500" s="792"/>
      <c r="AS4500" s="792"/>
      <c r="AV4500" s="792"/>
      <c r="AY4500" s="792"/>
      <c r="BN4500" s="792"/>
      <c r="BQ4500" s="792"/>
    </row>
    <row r="4501" spans="8:69" ht="12" customHeight="1">
      <c r="H4501" s="800"/>
      <c r="AJ4501" s="792"/>
      <c r="AM4501" s="792"/>
      <c r="AP4501" s="792"/>
      <c r="AS4501" s="792"/>
      <c r="AV4501" s="792"/>
      <c r="AY4501" s="792"/>
      <c r="BN4501" s="792"/>
      <c r="BQ4501" s="792"/>
    </row>
    <row r="4502" spans="8:69" ht="12" customHeight="1">
      <c r="H4502" s="800"/>
      <c r="AJ4502" s="792"/>
      <c r="AM4502" s="792"/>
      <c r="AP4502" s="792"/>
      <c r="AS4502" s="792"/>
      <c r="AV4502" s="792"/>
      <c r="AY4502" s="792"/>
      <c r="BN4502" s="792"/>
      <c r="BQ4502" s="792"/>
    </row>
    <row r="4503" spans="8:69" ht="12" customHeight="1">
      <c r="H4503" s="800"/>
      <c r="AJ4503" s="792"/>
      <c r="AM4503" s="792"/>
      <c r="AP4503" s="792"/>
      <c r="AS4503" s="792"/>
      <c r="AV4503" s="792"/>
      <c r="AY4503" s="792"/>
      <c r="BN4503" s="792"/>
      <c r="BQ4503" s="792"/>
    </row>
    <row r="4504" spans="8:69" ht="12" customHeight="1">
      <c r="H4504" s="800"/>
      <c r="AJ4504" s="792"/>
      <c r="AM4504" s="792"/>
      <c r="AP4504" s="792"/>
      <c r="AS4504" s="792"/>
      <c r="AV4504" s="792"/>
      <c r="AY4504" s="792"/>
      <c r="BN4504" s="792"/>
      <c r="BQ4504" s="792"/>
    </row>
    <row r="4505" spans="8:69" ht="12" customHeight="1">
      <c r="H4505" s="800"/>
      <c r="AJ4505" s="792"/>
      <c r="AM4505" s="792"/>
      <c r="AP4505" s="792"/>
      <c r="AS4505" s="792"/>
      <c r="AV4505" s="792"/>
      <c r="AY4505" s="792"/>
      <c r="BN4505" s="792"/>
      <c r="BQ4505" s="792"/>
    </row>
    <row r="4506" spans="8:69" ht="12" customHeight="1">
      <c r="H4506" s="800"/>
      <c r="AJ4506" s="792"/>
      <c r="AM4506" s="792"/>
      <c r="AP4506" s="792"/>
      <c r="AS4506" s="792"/>
      <c r="AV4506" s="792"/>
      <c r="AY4506" s="792"/>
      <c r="BN4506" s="792"/>
      <c r="BQ4506" s="792"/>
    </row>
    <row r="4507" spans="8:69" ht="12" customHeight="1">
      <c r="H4507" s="800"/>
      <c r="AJ4507" s="792"/>
      <c r="AM4507" s="792"/>
      <c r="AP4507" s="792"/>
      <c r="AS4507" s="792"/>
      <c r="AV4507" s="792"/>
      <c r="AY4507" s="792"/>
      <c r="BN4507" s="792"/>
      <c r="BQ4507" s="792"/>
    </row>
    <row r="4508" spans="8:69" ht="12" customHeight="1">
      <c r="H4508" s="800"/>
      <c r="AJ4508" s="792"/>
      <c r="AM4508" s="792"/>
      <c r="AP4508" s="792"/>
      <c r="AS4508" s="792"/>
      <c r="AV4508" s="792"/>
      <c r="AY4508" s="792"/>
      <c r="BN4508" s="792"/>
      <c r="BQ4508" s="792"/>
    </row>
    <row r="4509" spans="8:69" ht="12" customHeight="1">
      <c r="H4509" s="800"/>
      <c r="AJ4509" s="792"/>
      <c r="AM4509" s="792"/>
      <c r="AP4509" s="792"/>
      <c r="AS4509" s="792"/>
      <c r="AV4509" s="792"/>
      <c r="AY4509" s="792"/>
      <c r="BN4509" s="792"/>
      <c r="BQ4509" s="792"/>
    </row>
    <row r="4510" spans="8:69" ht="12" customHeight="1">
      <c r="H4510" s="800"/>
      <c r="AJ4510" s="792"/>
      <c r="AM4510" s="792"/>
      <c r="AP4510" s="792"/>
      <c r="AS4510" s="792"/>
      <c r="AV4510" s="792"/>
      <c r="AY4510" s="792"/>
      <c r="BN4510" s="792"/>
      <c r="BQ4510" s="792"/>
    </row>
    <row r="4511" spans="8:69" ht="12" customHeight="1">
      <c r="H4511" s="800"/>
      <c r="AJ4511" s="792"/>
      <c r="AM4511" s="792"/>
      <c r="AP4511" s="792"/>
      <c r="AS4511" s="792"/>
      <c r="AV4511" s="792"/>
      <c r="AY4511" s="792"/>
      <c r="BN4511" s="792"/>
      <c r="BQ4511" s="792"/>
    </row>
    <row r="4512" spans="8:69" ht="12" customHeight="1">
      <c r="H4512" s="800"/>
      <c r="AJ4512" s="792"/>
      <c r="AM4512" s="792"/>
      <c r="AP4512" s="792"/>
      <c r="AS4512" s="792"/>
      <c r="AV4512" s="792"/>
      <c r="AY4512" s="792"/>
      <c r="BN4512" s="792"/>
      <c r="BQ4512" s="792"/>
    </row>
    <row r="4513" spans="8:69" ht="12" customHeight="1">
      <c r="H4513" s="800"/>
      <c r="AJ4513" s="792"/>
      <c r="AM4513" s="792"/>
      <c r="AP4513" s="792"/>
      <c r="AS4513" s="792"/>
      <c r="AV4513" s="792"/>
      <c r="AY4513" s="792"/>
      <c r="BN4513" s="792"/>
      <c r="BQ4513" s="792"/>
    </row>
    <row r="4514" spans="8:69" ht="12" customHeight="1">
      <c r="H4514" s="800"/>
      <c r="AJ4514" s="792"/>
      <c r="AM4514" s="792"/>
      <c r="AP4514" s="792"/>
      <c r="AS4514" s="792"/>
      <c r="AV4514" s="792"/>
      <c r="AY4514" s="792"/>
      <c r="BN4514" s="792"/>
      <c r="BQ4514" s="792"/>
    </row>
    <row r="4515" spans="8:69" ht="12" customHeight="1">
      <c r="H4515" s="800"/>
      <c r="AJ4515" s="792"/>
      <c r="AM4515" s="792"/>
      <c r="AP4515" s="792"/>
      <c r="AS4515" s="792"/>
      <c r="AV4515" s="792"/>
      <c r="AY4515" s="792"/>
      <c r="BN4515" s="792"/>
      <c r="BQ4515" s="792"/>
    </row>
    <row r="4516" spans="8:69" ht="12" customHeight="1">
      <c r="H4516" s="800"/>
      <c r="AJ4516" s="792"/>
      <c r="AM4516" s="792"/>
      <c r="AP4516" s="792"/>
      <c r="AS4516" s="792"/>
      <c r="AV4516" s="792"/>
      <c r="AY4516" s="792"/>
      <c r="BN4516" s="792"/>
      <c r="BQ4516" s="792"/>
    </row>
    <row r="4517" spans="8:69" ht="12" customHeight="1">
      <c r="H4517" s="800"/>
      <c r="AJ4517" s="792"/>
      <c r="AM4517" s="792"/>
      <c r="AP4517" s="792"/>
      <c r="AS4517" s="792"/>
      <c r="AV4517" s="792"/>
      <c r="AY4517" s="792"/>
      <c r="BN4517" s="792"/>
      <c r="BQ4517" s="792"/>
    </row>
    <row r="4518" spans="8:69" ht="12" customHeight="1">
      <c r="H4518" s="800"/>
      <c r="AJ4518" s="792"/>
      <c r="AM4518" s="792"/>
      <c r="AP4518" s="792"/>
      <c r="AS4518" s="792"/>
      <c r="AV4518" s="792"/>
      <c r="AY4518" s="792"/>
      <c r="BN4518" s="792"/>
      <c r="BQ4518" s="792"/>
    </row>
    <row r="4519" spans="8:69" ht="12" customHeight="1">
      <c r="H4519" s="800"/>
      <c r="AJ4519" s="792"/>
      <c r="AM4519" s="792"/>
      <c r="AP4519" s="792"/>
      <c r="AS4519" s="792"/>
      <c r="AV4519" s="792"/>
      <c r="AY4519" s="792"/>
      <c r="BN4519" s="792"/>
      <c r="BQ4519" s="792"/>
    </row>
    <row r="4520" spans="8:69" ht="12" customHeight="1">
      <c r="H4520" s="800"/>
      <c r="AJ4520" s="792"/>
      <c r="AM4520" s="792"/>
      <c r="AP4520" s="792"/>
      <c r="AS4520" s="792"/>
      <c r="AV4520" s="792"/>
      <c r="AY4520" s="792"/>
      <c r="BN4520" s="792"/>
      <c r="BQ4520" s="792"/>
    </row>
    <row r="4521" spans="8:69" ht="12" customHeight="1">
      <c r="H4521" s="800"/>
      <c r="AJ4521" s="792"/>
      <c r="AM4521" s="792"/>
      <c r="AP4521" s="792"/>
      <c r="AS4521" s="792"/>
      <c r="AV4521" s="792"/>
      <c r="AY4521" s="792"/>
      <c r="BN4521" s="792"/>
      <c r="BQ4521" s="792"/>
    </row>
    <row r="4522" spans="8:69" ht="12" customHeight="1">
      <c r="H4522" s="800"/>
      <c r="AJ4522" s="792"/>
      <c r="AM4522" s="792"/>
      <c r="AP4522" s="792"/>
      <c r="AS4522" s="792"/>
      <c r="AV4522" s="792"/>
      <c r="AY4522" s="792"/>
      <c r="BN4522" s="792"/>
      <c r="BQ4522" s="792"/>
    </row>
    <row r="4523" spans="8:69" ht="12" customHeight="1">
      <c r="H4523" s="800"/>
      <c r="AJ4523" s="792"/>
      <c r="AM4523" s="792"/>
      <c r="AP4523" s="792"/>
      <c r="AS4523" s="792"/>
      <c r="AV4523" s="792"/>
      <c r="AY4523" s="792"/>
      <c r="BN4523" s="792"/>
      <c r="BQ4523" s="792"/>
    </row>
    <row r="4524" spans="8:69" ht="12" customHeight="1">
      <c r="H4524" s="800"/>
      <c r="AJ4524" s="792"/>
      <c r="AM4524" s="792"/>
      <c r="AP4524" s="792"/>
      <c r="AS4524" s="792"/>
      <c r="AV4524" s="792"/>
      <c r="AY4524" s="792"/>
      <c r="BN4524" s="792"/>
      <c r="BQ4524" s="792"/>
    </row>
    <row r="4525" spans="8:69" ht="12" customHeight="1">
      <c r="H4525" s="800"/>
      <c r="AJ4525" s="792"/>
      <c r="AM4525" s="792"/>
      <c r="AP4525" s="792"/>
      <c r="AS4525" s="792"/>
      <c r="AV4525" s="792"/>
      <c r="AY4525" s="792"/>
      <c r="BN4525" s="792"/>
      <c r="BQ4525" s="792"/>
    </row>
    <row r="4526" spans="8:69" ht="12" customHeight="1">
      <c r="H4526" s="800"/>
      <c r="AJ4526" s="792"/>
      <c r="AM4526" s="792"/>
      <c r="AP4526" s="792"/>
      <c r="AS4526" s="792"/>
      <c r="AV4526" s="792"/>
      <c r="AY4526" s="792"/>
      <c r="BN4526" s="792"/>
      <c r="BQ4526" s="792"/>
    </row>
    <row r="4527" spans="8:69" ht="12" customHeight="1">
      <c r="H4527" s="800"/>
      <c r="AJ4527" s="792"/>
      <c r="AM4527" s="792"/>
      <c r="AP4527" s="792"/>
      <c r="AS4527" s="792"/>
      <c r="AV4527" s="792"/>
      <c r="AY4527" s="792"/>
      <c r="BN4527" s="792"/>
      <c r="BQ4527" s="792"/>
    </row>
    <row r="4528" spans="8:69" ht="12" customHeight="1">
      <c r="H4528" s="800"/>
      <c r="AJ4528" s="792"/>
      <c r="AM4528" s="792"/>
      <c r="AP4528" s="792"/>
      <c r="AS4528" s="792"/>
      <c r="AV4528" s="792"/>
      <c r="AY4528" s="792"/>
      <c r="BN4528" s="792"/>
      <c r="BQ4528" s="792"/>
    </row>
    <row r="4529" spans="8:69" ht="12" customHeight="1">
      <c r="H4529" s="800"/>
      <c r="AJ4529" s="792"/>
      <c r="AM4529" s="792"/>
      <c r="AP4529" s="792"/>
      <c r="AS4529" s="792"/>
      <c r="AV4529" s="792"/>
      <c r="AY4529" s="792"/>
      <c r="BN4529" s="792"/>
      <c r="BQ4529" s="792"/>
    </row>
    <row r="4530" spans="8:69" ht="12" customHeight="1">
      <c r="H4530" s="800"/>
      <c r="AJ4530" s="792"/>
      <c r="AM4530" s="792"/>
      <c r="AP4530" s="792"/>
      <c r="AS4530" s="792"/>
      <c r="AV4530" s="792"/>
      <c r="AY4530" s="792"/>
      <c r="BN4530" s="792"/>
      <c r="BQ4530" s="792"/>
    </row>
    <row r="4531" spans="8:69" ht="12" customHeight="1">
      <c r="H4531" s="800"/>
      <c r="AJ4531" s="792"/>
      <c r="AM4531" s="792"/>
      <c r="AP4531" s="792"/>
      <c r="AS4531" s="792"/>
      <c r="AV4531" s="792"/>
      <c r="AY4531" s="792"/>
      <c r="BN4531" s="792"/>
      <c r="BQ4531" s="792"/>
    </row>
    <row r="4532" spans="8:69" ht="12" customHeight="1">
      <c r="H4532" s="800"/>
      <c r="AJ4532" s="792"/>
      <c r="AM4532" s="792"/>
      <c r="AP4532" s="792"/>
      <c r="AS4532" s="792"/>
      <c r="AV4532" s="792"/>
      <c r="AY4532" s="792"/>
      <c r="BN4532" s="792"/>
      <c r="BQ4532" s="792"/>
    </row>
    <row r="4533" spans="8:69" ht="12" customHeight="1">
      <c r="H4533" s="800"/>
      <c r="AJ4533" s="792"/>
      <c r="AM4533" s="792"/>
      <c r="AP4533" s="792"/>
      <c r="AS4533" s="792"/>
      <c r="AV4533" s="792"/>
      <c r="AY4533" s="792"/>
      <c r="BN4533" s="792"/>
      <c r="BQ4533" s="792"/>
    </row>
    <row r="4534" spans="8:69" ht="12" customHeight="1">
      <c r="H4534" s="800"/>
      <c r="AJ4534" s="792"/>
      <c r="AM4534" s="792"/>
      <c r="AP4534" s="792"/>
      <c r="AS4534" s="792"/>
      <c r="AV4534" s="792"/>
      <c r="AY4534" s="792"/>
      <c r="BN4534" s="792"/>
      <c r="BQ4534" s="792"/>
    </row>
    <row r="4535" spans="8:69" ht="12" customHeight="1">
      <c r="H4535" s="800"/>
      <c r="AJ4535" s="792"/>
      <c r="AM4535" s="792"/>
      <c r="AP4535" s="792"/>
      <c r="AS4535" s="792"/>
      <c r="AV4535" s="792"/>
      <c r="AY4535" s="792"/>
      <c r="BN4535" s="792"/>
      <c r="BQ4535" s="792"/>
    </row>
    <row r="4536" spans="8:69" ht="12" customHeight="1">
      <c r="H4536" s="800"/>
      <c r="AJ4536" s="792"/>
      <c r="AM4536" s="792"/>
      <c r="AP4536" s="792"/>
      <c r="AS4536" s="792"/>
      <c r="AV4536" s="792"/>
      <c r="AY4536" s="792"/>
      <c r="BN4536" s="792"/>
      <c r="BQ4536" s="792"/>
    </row>
    <row r="4537" spans="8:69" ht="12" customHeight="1">
      <c r="H4537" s="800"/>
      <c r="AJ4537" s="792"/>
      <c r="AM4537" s="792"/>
      <c r="AP4537" s="792"/>
      <c r="AS4537" s="792"/>
      <c r="AV4537" s="792"/>
      <c r="AY4537" s="792"/>
      <c r="BN4537" s="792"/>
      <c r="BQ4537" s="792"/>
    </row>
    <row r="4538" spans="8:69" ht="12" customHeight="1">
      <c r="H4538" s="800"/>
      <c r="AJ4538" s="792"/>
      <c r="AM4538" s="792"/>
      <c r="AP4538" s="792"/>
      <c r="AS4538" s="792"/>
      <c r="AV4538" s="792"/>
      <c r="AY4538" s="792"/>
      <c r="BN4538" s="792"/>
      <c r="BQ4538" s="792"/>
    </row>
    <row r="4539" spans="8:69" ht="12" customHeight="1">
      <c r="H4539" s="800"/>
      <c r="AJ4539" s="792"/>
      <c r="AM4539" s="792"/>
      <c r="AP4539" s="792"/>
      <c r="AS4539" s="792"/>
      <c r="AV4539" s="792"/>
      <c r="AY4539" s="792"/>
      <c r="BN4539" s="792"/>
      <c r="BQ4539" s="792"/>
    </row>
    <row r="4540" spans="8:69" ht="12" customHeight="1">
      <c r="H4540" s="800"/>
      <c r="AJ4540" s="792"/>
      <c r="AM4540" s="792"/>
      <c r="AP4540" s="792"/>
      <c r="AS4540" s="792"/>
      <c r="AV4540" s="792"/>
      <c r="AY4540" s="792"/>
      <c r="BN4540" s="792"/>
      <c r="BQ4540" s="792"/>
    </row>
    <row r="4541" spans="8:69" ht="12" customHeight="1">
      <c r="H4541" s="800"/>
      <c r="AJ4541" s="792"/>
      <c r="AM4541" s="792"/>
      <c r="AP4541" s="792"/>
      <c r="AS4541" s="792"/>
      <c r="AV4541" s="792"/>
      <c r="AY4541" s="792"/>
      <c r="BN4541" s="792"/>
      <c r="BQ4541" s="792"/>
    </row>
    <row r="4542" spans="8:69" ht="12" customHeight="1">
      <c r="H4542" s="800"/>
      <c r="AJ4542" s="792"/>
      <c r="AM4542" s="792"/>
      <c r="AP4542" s="792"/>
      <c r="AS4542" s="792"/>
      <c r="AV4542" s="792"/>
      <c r="AY4542" s="792"/>
      <c r="BN4542" s="792"/>
      <c r="BQ4542" s="792"/>
    </row>
    <row r="4543" spans="8:69" ht="12" customHeight="1">
      <c r="H4543" s="800"/>
      <c r="AJ4543" s="792"/>
      <c r="AM4543" s="792"/>
      <c r="AP4543" s="792"/>
      <c r="AS4543" s="792"/>
      <c r="AV4543" s="792"/>
      <c r="AY4543" s="792"/>
      <c r="BN4543" s="792"/>
      <c r="BQ4543" s="792"/>
    </row>
    <row r="4544" spans="8:69" ht="12" customHeight="1">
      <c r="H4544" s="800"/>
      <c r="AJ4544" s="792"/>
      <c r="AM4544" s="792"/>
      <c r="AP4544" s="792"/>
      <c r="AS4544" s="792"/>
      <c r="AV4544" s="792"/>
      <c r="AY4544" s="792"/>
      <c r="BN4544" s="792"/>
      <c r="BQ4544" s="792"/>
    </row>
    <row r="4545" spans="8:69" ht="12" customHeight="1">
      <c r="H4545" s="800"/>
      <c r="AJ4545" s="792"/>
      <c r="AM4545" s="792"/>
      <c r="AP4545" s="792"/>
      <c r="AS4545" s="792"/>
      <c r="AV4545" s="792"/>
      <c r="AY4545" s="792"/>
      <c r="BN4545" s="792"/>
      <c r="BQ4545" s="792"/>
    </row>
    <row r="4546" spans="8:69" ht="12" customHeight="1">
      <c r="H4546" s="800"/>
      <c r="AJ4546" s="792"/>
      <c r="AM4546" s="792"/>
      <c r="AP4546" s="792"/>
      <c r="AS4546" s="792"/>
      <c r="AV4546" s="792"/>
      <c r="AY4546" s="792"/>
      <c r="BN4546" s="792"/>
      <c r="BQ4546" s="792"/>
    </row>
    <row r="4547" spans="8:69" ht="12" customHeight="1">
      <c r="H4547" s="800"/>
      <c r="AJ4547" s="792"/>
      <c r="AM4547" s="792"/>
      <c r="AP4547" s="792"/>
      <c r="AS4547" s="792"/>
      <c r="AV4547" s="792"/>
      <c r="AY4547" s="792"/>
      <c r="BN4547" s="792"/>
      <c r="BQ4547" s="792"/>
    </row>
    <row r="4548" spans="8:69" ht="12" customHeight="1">
      <c r="H4548" s="800"/>
      <c r="AJ4548" s="792"/>
      <c r="AM4548" s="792"/>
      <c r="AP4548" s="792"/>
      <c r="AS4548" s="792"/>
      <c r="AV4548" s="792"/>
      <c r="AY4548" s="792"/>
      <c r="BN4548" s="792"/>
      <c r="BQ4548" s="792"/>
    </row>
    <row r="4549" spans="8:69" ht="12" customHeight="1">
      <c r="H4549" s="800"/>
      <c r="AJ4549" s="792"/>
      <c r="AM4549" s="792"/>
      <c r="AP4549" s="792"/>
      <c r="AS4549" s="792"/>
      <c r="AV4549" s="792"/>
      <c r="AY4549" s="792"/>
      <c r="BN4549" s="792"/>
      <c r="BQ4549" s="792"/>
    </row>
    <row r="4550" spans="8:69" ht="12" customHeight="1">
      <c r="H4550" s="800"/>
      <c r="AJ4550" s="792"/>
      <c r="AM4550" s="792"/>
      <c r="AP4550" s="792"/>
      <c r="AS4550" s="792"/>
      <c r="AV4550" s="792"/>
      <c r="AY4550" s="792"/>
      <c r="BN4550" s="792"/>
      <c r="BQ4550" s="792"/>
    </row>
    <row r="4551" spans="8:69" ht="12" customHeight="1">
      <c r="H4551" s="800"/>
      <c r="AJ4551" s="792"/>
      <c r="AM4551" s="792"/>
      <c r="AP4551" s="792"/>
      <c r="AS4551" s="792"/>
      <c r="AV4551" s="792"/>
      <c r="AY4551" s="792"/>
      <c r="BN4551" s="792"/>
      <c r="BQ4551" s="792"/>
    </row>
    <row r="4552" spans="8:69" ht="12" customHeight="1">
      <c r="H4552" s="800"/>
      <c r="AJ4552" s="792"/>
      <c r="AM4552" s="792"/>
      <c r="AP4552" s="792"/>
      <c r="AS4552" s="792"/>
      <c r="AV4552" s="792"/>
      <c r="AY4552" s="792"/>
      <c r="BN4552" s="792"/>
      <c r="BQ4552" s="792"/>
    </row>
    <row r="4553" spans="8:69" ht="12" customHeight="1">
      <c r="H4553" s="800"/>
      <c r="AJ4553" s="792"/>
      <c r="AM4553" s="792"/>
      <c r="AP4553" s="792"/>
      <c r="AS4553" s="792"/>
      <c r="AV4553" s="792"/>
      <c r="AY4553" s="792"/>
      <c r="BN4553" s="792"/>
      <c r="BQ4553" s="792"/>
    </row>
    <row r="4554" spans="8:69" ht="12" customHeight="1">
      <c r="H4554" s="800"/>
      <c r="AJ4554" s="792"/>
      <c r="AM4554" s="792"/>
      <c r="AP4554" s="792"/>
      <c r="AS4554" s="792"/>
      <c r="AV4554" s="792"/>
      <c r="AY4554" s="792"/>
      <c r="BN4554" s="792"/>
      <c r="BQ4554" s="792"/>
    </row>
    <row r="4555" spans="8:69" ht="12" customHeight="1">
      <c r="H4555" s="800"/>
      <c r="AJ4555" s="792"/>
      <c r="AM4555" s="792"/>
      <c r="AP4555" s="792"/>
      <c r="AS4555" s="792"/>
      <c r="AV4555" s="792"/>
      <c r="AY4555" s="792"/>
      <c r="BN4555" s="792"/>
      <c r="BQ4555" s="792"/>
    </row>
    <row r="4556" spans="8:69" ht="12" customHeight="1">
      <c r="H4556" s="800"/>
      <c r="AJ4556" s="792"/>
      <c r="AM4556" s="792"/>
      <c r="AP4556" s="792"/>
      <c r="AS4556" s="792"/>
      <c r="AV4556" s="792"/>
      <c r="AY4556" s="792"/>
      <c r="BN4556" s="792"/>
      <c r="BQ4556" s="792"/>
    </row>
    <row r="4557" spans="8:69" ht="12" customHeight="1">
      <c r="H4557" s="800"/>
      <c r="AJ4557" s="792"/>
      <c r="AM4557" s="792"/>
      <c r="AP4557" s="792"/>
      <c r="AS4557" s="792"/>
      <c r="AV4557" s="792"/>
      <c r="AY4557" s="792"/>
      <c r="BN4557" s="792"/>
      <c r="BQ4557" s="792"/>
    </row>
    <row r="4558" spans="8:69" ht="12" customHeight="1">
      <c r="H4558" s="800"/>
      <c r="AJ4558" s="792"/>
      <c r="AM4558" s="792"/>
      <c r="AP4558" s="792"/>
      <c r="AS4558" s="792"/>
      <c r="AV4558" s="792"/>
      <c r="AY4558" s="792"/>
      <c r="BN4558" s="792"/>
      <c r="BQ4558" s="792"/>
    </row>
    <row r="4559" spans="8:69" ht="12" customHeight="1">
      <c r="H4559" s="800"/>
      <c r="AJ4559" s="792"/>
      <c r="AM4559" s="792"/>
      <c r="AP4559" s="792"/>
      <c r="AS4559" s="792"/>
      <c r="AV4559" s="792"/>
      <c r="AY4559" s="792"/>
      <c r="BN4559" s="792"/>
      <c r="BQ4559" s="792"/>
    </row>
    <row r="4560" spans="8:69" ht="12" customHeight="1">
      <c r="H4560" s="800"/>
      <c r="AJ4560" s="792"/>
      <c r="AM4560" s="792"/>
      <c r="AP4560" s="792"/>
      <c r="AS4560" s="792"/>
      <c r="AV4560" s="792"/>
      <c r="AY4560" s="792"/>
      <c r="BN4560" s="792"/>
      <c r="BQ4560" s="792"/>
    </row>
    <row r="4561" spans="8:69" ht="12" customHeight="1">
      <c r="H4561" s="800"/>
      <c r="AJ4561" s="792"/>
      <c r="AM4561" s="792"/>
      <c r="AP4561" s="792"/>
      <c r="AS4561" s="792"/>
      <c r="AV4561" s="792"/>
      <c r="AY4561" s="792"/>
      <c r="BN4561" s="792"/>
      <c r="BQ4561" s="792"/>
    </row>
    <row r="4562" spans="8:69" ht="12" customHeight="1">
      <c r="H4562" s="800"/>
      <c r="AJ4562" s="792"/>
      <c r="AM4562" s="792"/>
      <c r="AP4562" s="792"/>
      <c r="AS4562" s="792"/>
      <c r="AV4562" s="792"/>
      <c r="AY4562" s="792"/>
      <c r="BN4562" s="792"/>
      <c r="BQ4562" s="792"/>
    </row>
    <row r="4563" spans="8:69" ht="12" customHeight="1">
      <c r="H4563" s="800"/>
      <c r="AJ4563" s="792"/>
      <c r="AM4563" s="792"/>
      <c r="AP4563" s="792"/>
      <c r="AS4563" s="792"/>
      <c r="AV4563" s="792"/>
      <c r="AY4563" s="792"/>
      <c r="BN4563" s="792"/>
      <c r="BQ4563" s="792"/>
    </row>
    <row r="4564" spans="8:69" ht="12" customHeight="1">
      <c r="H4564" s="800"/>
      <c r="AJ4564" s="792"/>
      <c r="AM4564" s="792"/>
      <c r="AP4564" s="792"/>
      <c r="AS4564" s="792"/>
      <c r="AV4564" s="792"/>
      <c r="AY4564" s="792"/>
      <c r="BN4564" s="792"/>
      <c r="BQ4564" s="792"/>
    </row>
    <row r="4565" spans="8:69" ht="12" customHeight="1">
      <c r="H4565" s="800"/>
      <c r="AJ4565" s="792"/>
      <c r="AM4565" s="792"/>
      <c r="AP4565" s="792"/>
      <c r="AS4565" s="792"/>
      <c r="AV4565" s="792"/>
      <c r="AY4565" s="792"/>
      <c r="BN4565" s="792"/>
      <c r="BQ4565" s="792"/>
    </row>
    <row r="4566" spans="8:69" ht="12" customHeight="1">
      <c r="H4566" s="800"/>
      <c r="AJ4566" s="792"/>
      <c r="AM4566" s="792"/>
      <c r="AP4566" s="792"/>
      <c r="AS4566" s="792"/>
      <c r="AV4566" s="792"/>
      <c r="AY4566" s="792"/>
      <c r="BN4566" s="792"/>
      <c r="BQ4566" s="792"/>
    </row>
    <row r="4567" spans="8:69" ht="12" customHeight="1">
      <c r="H4567" s="800"/>
      <c r="AJ4567" s="792"/>
      <c r="AM4567" s="792"/>
      <c r="AP4567" s="792"/>
      <c r="AS4567" s="792"/>
      <c r="AV4567" s="792"/>
      <c r="AY4567" s="792"/>
      <c r="BN4567" s="792"/>
      <c r="BQ4567" s="792"/>
    </row>
    <row r="4568" spans="8:69" ht="12" customHeight="1">
      <c r="H4568" s="800"/>
      <c r="AJ4568" s="792"/>
      <c r="AM4568" s="792"/>
      <c r="AP4568" s="792"/>
      <c r="AS4568" s="792"/>
      <c r="AV4568" s="792"/>
      <c r="AY4568" s="792"/>
      <c r="BN4568" s="792"/>
      <c r="BQ4568" s="792"/>
    </row>
    <row r="4569" spans="8:69" ht="12" customHeight="1">
      <c r="H4569" s="800"/>
      <c r="AJ4569" s="792"/>
      <c r="AM4569" s="792"/>
      <c r="AP4569" s="792"/>
      <c r="AS4569" s="792"/>
      <c r="AV4569" s="792"/>
      <c r="AY4569" s="792"/>
      <c r="BN4569" s="792"/>
      <c r="BQ4569" s="792"/>
    </row>
    <row r="4570" spans="8:69" ht="12" customHeight="1">
      <c r="H4570" s="800"/>
      <c r="AJ4570" s="792"/>
      <c r="AM4570" s="792"/>
      <c r="AP4570" s="792"/>
      <c r="AS4570" s="792"/>
      <c r="AV4570" s="792"/>
      <c r="AY4570" s="792"/>
      <c r="BN4570" s="792"/>
      <c r="BQ4570" s="792"/>
    </row>
    <row r="4571" spans="8:69" ht="12" customHeight="1">
      <c r="H4571" s="800"/>
      <c r="AJ4571" s="792"/>
      <c r="AM4571" s="792"/>
      <c r="AP4571" s="792"/>
      <c r="AS4571" s="792"/>
      <c r="AV4571" s="792"/>
      <c r="AY4571" s="792"/>
      <c r="BN4571" s="792"/>
      <c r="BQ4571" s="792"/>
    </row>
    <row r="4572" spans="8:69" ht="12" customHeight="1">
      <c r="H4572" s="800"/>
      <c r="AJ4572" s="792"/>
      <c r="AM4572" s="792"/>
      <c r="AP4572" s="792"/>
      <c r="AS4572" s="792"/>
      <c r="AV4572" s="792"/>
      <c r="AY4572" s="792"/>
      <c r="BN4572" s="792"/>
      <c r="BQ4572" s="792"/>
    </row>
    <row r="4573" spans="8:69" ht="12" customHeight="1">
      <c r="H4573" s="800"/>
      <c r="AJ4573" s="792"/>
      <c r="AM4573" s="792"/>
      <c r="AP4573" s="792"/>
      <c r="AS4573" s="792"/>
      <c r="AV4573" s="792"/>
      <c r="AY4573" s="792"/>
      <c r="BN4573" s="792"/>
      <c r="BQ4573" s="792"/>
    </row>
    <row r="4574" spans="8:69" ht="12" customHeight="1">
      <c r="H4574" s="800"/>
      <c r="AJ4574" s="792"/>
      <c r="AM4574" s="792"/>
      <c r="AP4574" s="792"/>
      <c r="AS4574" s="792"/>
      <c r="AV4574" s="792"/>
      <c r="AY4574" s="792"/>
      <c r="BN4574" s="792"/>
      <c r="BQ4574" s="792"/>
    </row>
    <row r="4575" spans="8:69" ht="12" customHeight="1">
      <c r="H4575" s="800"/>
      <c r="AJ4575" s="792"/>
      <c r="AM4575" s="792"/>
      <c r="AP4575" s="792"/>
      <c r="AS4575" s="792"/>
      <c r="AV4575" s="792"/>
      <c r="AY4575" s="792"/>
      <c r="BN4575" s="792"/>
      <c r="BQ4575" s="792"/>
    </row>
    <row r="4576" spans="8:69" ht="12" customHeight="1">
      <c r="H4576" s="800"/>
      <c r="AJ4576" s="792"/>
      <c r="AM4576" s="792"/>
      <c r="AP4576" s="792"/>
      <c r="AS4576" s="792"/>
      <c r="AV4576" s="792"/>
      <c r="AY4576" s="792"/>
      <c r="BN4576" s="792"/>
      <c r="BQ4576" s="792"/>
    </row>
    <row r="4577" spans="8:69" ht="12" customHeight="1">
      <c r="H4577" s="800"/>
      <c r="AJ4577" s="792"/>
      <c r="AM4577" s="792"/>
      <c r="AP4577" s="792"/>
      <c r="AS4577" s="792"/>
      <c r="AV4577" s="792"/>
      <c r="AY4577" s="792"/>
      <c r="BN4577" s="792"/>
      <c r="BQ4577" s="792"/>
    </row>
    <row r="4578" spans="8:69" ht="12" customHeight="1">
      <c r="H4578" s="800"/>
      <c r="AJ4578" s="792"/>
      <c r="AM4578" s="792"/>
      <c r="AP4578" s="792"/>
      <c r="AS4578" s="792"/>
      <c r="AV4578" s="792"/>
      <c r="AY4578" s="792"/>
      <c r="BN4578" s="792"/>
      <c r="BQ4578" s="792"/>
    </row>
    <row r="4579" spans="8:69" ht="12" customHeight="1">
      <c r="H4579" s="800"/>
      <c r="AJ4579" s="792"/>
      <c r="AM4579" s="792"/>
      <c r="AP4579" s="792"/>
      <c r="AS4579" s="792"/>
      <c r="AV4579" s="792"/>
      <c r="AY4579" s="792"/>
      <c r="BN4579" s="792"/>
      <c r="BQ4579" s="792"/>
    </row>
    <row r="4580" spans="8:69" ht="12" customHeight="1">
      <c r="H4580" s="800"/>
      <c r="AJ4580" s="792"/>
      <c r="AM4580" s="792"/>
      <c r="AP4580" s="792"/>
      <c r="AS4580" s="792"/>
      <c r="AV4580" s="792"/>
      <c r="AY4580" s="792"/>
      <c r="BN4580" s="792"/>
      <c r="BQ4580" s="792"/>
    </row>
    <row r="4581" spans="8:69" ht="12" customHeight="1">
      <c r="H4581" s="800"/>
      <c r="AJ4581" s="792"/>
      <c r="AM4581" s="792"/>
      <c r="AP4581" s="792"/>
      <c r="AS4581" s="792"/>
      <c r="AV4581" s="792"/>
      <c r="AY4581" s="792"/>
      <c r="BN4581" s="792"/>
      <c r="BQ4581" s="792"/>
    </row>
    <row r="4582" spans="8:69" ht="12" customHeight="1">
      <c r="H4582" s="800"/>
      <c r="AJ4582" s="792"/>
      <c r="AM4582" s="792"/>
      <c r="AP4582" s="792"/>
      <c r="AS4582" s="792"/>
      <c r="AV4582" s="792"/>
      <c r="AY4582" s="792"/>
      <c r="BN4582" s="792"/>
      <c r="BQ4582" s="792"/>
    </row>
    <row r="4583" spans="8:69" ht="12" customHeight="1">
      <c r="H4583" s="800"/>
      <c r="AJ4583" s="792"/>
      <c r="AM4583" s="792"/>
      <c r="AP4583" s="792"/>
      <c r="AS4583" s="792"/>
      <c r="AV4583" s="792"/>
      <c r="AY4583" s="792"/>
      <c r="BN4583" s="792"/>
      <c r="BQ4583" s="792"/>
    </row>
    <row r="4584" spans="8:69" ht="12" customHeight="1">
      <c r="H4584" s="800"/>
      <c r="AJ4584" s="792"/>
      <c r="AM4584" s="792"/>
      <c r="AP4584" s="792"/>
      <c r="AS4584" s="792"/>
      <c r="AV4584" s="792"/>
      <c r="AY4584" s="792"/>
      <c r="BN4584" s="792"/>
      <c r="BQ4584" s="792"/>
    </row>
    <row r="4585" spans="8:69" ht="12" customHeight="1">
      <c r="H4585" s="800"/>
      <c r="AJ4585" s="792"/>
      <c r="AM4585" s="792"/>
      <c r="AP4585" s="792"/>
      <c r="AS4585" s="792"/>
      <c r="AV4585" s="792"/>
      <c r="AY4585" s="792"/>
      <c r="BN4585" s="792"/>
      <c r="BQ4585" s="792"/>
    </row>
    <row r="4586" spans="8:69" ht="12" customHeight="1">
      <c r="H4586" s="800"/>
      <c r="AJ4586" s="792"/>
      <c r="AM4586" s="792"/>
      <c r="AP4586" s="792"/>
      <c r="AS4586" s="792"/>
      <c r="AV4586" s="792"/>
      <c r="AY4586" s="792"/>
      <c r="BN4586" s="792"/>
      <c r="BQ4586" s="792"/>
    </row>
    <row r="4587" spans="8:69" ht="12" customHeight="1">
      <c r="H4587" s="800"/>
      <c r="AJ4587" s="792"/>
      <c r="AM4587" s="792"/>
      <c r="AP4587" s="792"/>
      <c r="AS4587" s="792"/>
      <c r="AV4587" s="792"/>
      <c r="AY4587" s="792"/>
      <c r="BN4587" s="792"/>
      <c r="BQ4587" s="792"/>
    </row>
    <row r="4588" spans="8:69" ht="12" customHeight="1">
      <c r="H4588" s="800"/>
      <c r="AJ4588" s="792"/>
      <c r="AM4588" s="792"/>
      <c r="AP4588" s="792"/>
      <c r="AS4588" s="792"/>
      <c r="AV4588" s="792"/>
      <c r="AY4588" s="792"/>
      <c r="BN4588" s="792"/>
      <c r="BQ4588" s="792"/>
    </row>
    <row r="4589" spans="8:69" ht="12" customHeight="1">
      <c r="H4589" s="800"/>
      <c r="AJ4589" s="792"/>
      <c r="AM4589" s="792"/>
      <c r="AP4589" s="792"/>
      <c r="AS4589" s="792"/>
      <c r="AV4589" s="792"/>
      <c r="AY4589" s="792"/>
      <c r="BN4589" s="792"/>
      <c r="BQ4589" s="792"/>
    </row>
    <row r="4590" spans="8:69" ht="12" customHeight="1">
      <c r="H4590" s="800"/>
      <c r="AJ4590" s="792"/>
      <c r="AM4590" s="792"/>
      <c r="AP4590" s="792"/>
      <c r="AS4590" s="792"/>
      <c r="AV4590" s="792"/>
      <c r="AY4590" s="792"/>
      <c r="BN4590" s="792"/>
      <c r="BQ4590" s="792"/>
    </row>
    <row r="4591" spans="8:69" ht="12" customHeight="1">
      <c r="H4591" s="800"/>
      <c r="AJ4591" s="792"/>
      <c r="AM4591" s="792"/>
      <c r="AP4591" s="792"/>
      <c r="AS4591" s="792"/>
      <c r="AV4591" s="792"/>
      <c r="AY4591" s="792"/>
      <c r="BN4591" s="792"/>
      <c r="BQ4591" s="792"/>
    </row>
    <row r="4592" spans="8:69" ht="12" customHeight="1">
      <c r="H4592" s="800"/>
      <c r="AJ4592" s="792"/>
      <c r="AM4592" s="792"/>
      <c r="AP4592" s="792"/>
      <c r="AS4592" s="792"/>
      <c r="AV4592" s="792"/>
      <c r="AY4592" s="792"/>
      <c r="BN4592" s="792"/>
      <c r="BQ4592" s="792"/>
    </row>
    <row r="4593" spans="8:69" ht="12" customHeight="1">
      <c r="H4593" s="800"/>
      <c r="AJ4593" s="792"/>
      <c r="AM4593" s="792"/>
      <c r="AP4593" s="792"/>
      <c r="AS4593" s="792"/>
      <c r="AV4593" s="792"/>
      <c r="AY4593" s="792"/>
      <c r="BN4593" s="792"/>
      <c r="BQ4593" s="792"/>
    </row>
    <row r="4594" spans="8:69" ht="12" customHeight="1">
      <c r="H4594" s="800"/>
      <c r="AJ4594" s="792"/>
      <c r="AM4594" s="792"/>
      <c r="AP4594" s="792"/>
      <c r="AS4594" s="792"/>
      <c r="AV4594" s="792"/>
      <c r="AY4594" s="792"/>
      <c r="BN4594" s="792"/>
      <c r="BQ4594" s="792"/>
    </row>
    <row r="4595" spans="8:69" ht="12" customHeight="1">
      <c r="H4595" s="800"/>
      <c r="AJ4595" s="792"/>
      <c r="AM4595" s="792"/>
      <c r="AP4595" s="792"/>
      <c r="AS4595" s="792"/>
      <c r="AV4595" s="792"/>
      <c r="AY4595" s="792"/>
      <c r="BN4595" s="792"/>
      <c r="BQ4595" s="792"/>
    </row>
    <row r="4596" spans="8:69" ht="12" customHeight="1">
      <c r="H4596" s="800"/>
      <c r="AJ4596" s="792"/>
      <c r="AM4596" s="792"/>
      <c r="AP4596" s="792"/>
      <c r="AS4596" s="792"/>
      <c r="AV4596" s="792"/>
      <c r="AY4596" s="792"/>
      <c r="BN4596" s="792"/>
      <c r="BQ4596" s="792"/>
    </row>
    <row r="4597" spans="8:69" ht="12" customHeight="1">
      <c r="H4597" s="800"/>
      <c r="AJ4597" s="792"/>
      <c r="AM4597" s="792"/>
      <c r="AP4597" s="792"/>
      <c r="AS4597" s="792"/>
      <c r="AV4597" s="792"/>
      <c r="AY4597" s="792"/>
      <c r="BN4597" s="792"/>
      <c r="BQ4597" s="792"/>
    </row>
    <row r="4598" spans="8:69" ht="12" customHeight="1">
      <c r="H4598" s="800"/>
      <c r="AJ4598" s="792"/>
      <c r="AM4598" s="792"/>
      <c r="AP4598" s="792"/>
      <c r="AS4598" s="792"/>
      <c r="AV4598" s="792"/>
      <c r="AY4598" s="792"/>
      <c r="BN4598" s="792"/>
      <c r="BQ4598" s="792"/>
    </row>
    <row r="4599" spans="8:69" ht="12" customHeight="1">
      <c r="H4599" s="800"/>
      <c r="AJ4599" s="792"/>
      <c r="AM4599" s="792"/>
      <c r="AP4599" s="792"/>
      <c r="AS4599" s="792"/>
      <c r="AV4599" s="792"/>
      <c r="AY4599" s="792"/>
      <c r="BN4599" s="792"/>
      <c r="BQ4599" s="792"/>
    </row>
    <row r="4600" spans="8:69" ht="12" customHeight="1">
      <c r="H4600" s="800"/>
      <c r="AJ4600" s="792"/>
      <c r="AM4600" s="792"/>
      <c r="AP4600" s="792"/>
      <c r="AS4600" s="792"/>
      <c r="AV4600" s="792"/>
      <c r="AY4600" s="792"/>
      <c r="BN4600" s="792"/>
      <c r="BQ4600" s="792"/>
    </row>
    <row r="4601" spans="8:69" ht="12" customHeight="1">
      <c r="H4601" s="800"/>
      <c r="AJ4601" s="792"/>
      <c r="AM4601" s="792"/>
      <c r="AP4601" s="792"/>
      <c r="AS4601" s="792"/>
      <c r="AV4601" s="792"/>
      <c r="AY4601" s="792"/>
      <c r="BN4601" s="792"/>
      <c r="BQ4601" s="792"/>
    </row>
    <row r="4602" spans="8:69" ht="12" customHeight="1">
      <c r="H4602" s="800"/>
      <c r="AJ4602" s="792"/>
      <c r="AM4602" s="792"/>
      <c r="AP4602" s="792"/>
      <c r="AS4602" s="792"/>
      <c r="AV4602" s="792"/>
      <c r="AY4602" s="792"/>
      <c r="BN4602" s="792"/>
      <c r="BQ4602" s="792"/>
    </row>
    <row r="4603" spans="8:69" ht="12" customHeight="1">
      <c r="H4603" s="800"/>
      <c r="AJ4603" s="792"/>
      <c r="AM4603" s="792"/>
      <c r="AP4603" s="792"/>
      <c r="AS4603" s="792"/>
      <c r="AV4603" s="792"/>
      <c r="AY4603" s="792"/>
      <c r="BN4603" s="792"/>
      <c r="BQ4603" s="792"/>
    </row>
    <row r="4604" spans="8:69" ht="12" customHeight="1">
      <c r="H4604" s="800"/>
      <c r="AJ4604" s="792"/>
      <c r="AM4604" s="792"/>
      <c r="AP4604" s="792"/>
      <c r="AS4604" s="792"/>
      <c r="AV4604" s="792"/>
      <c r="AY4604" s="792"/>
      <c r="BN4604" s="792"/>
      <c r="BQ4604" s="792"/>
    </row>
    <row r="4605" spans="8:69" ht="12" customHeight="1">
      <c r="H4605" s="800"/>
      <c r="AJ4605" s="792"/>
      <c r="AM4605" s="792"/>
      <c r="AP4605" s="792"/>
      <c r="AS4605" s="792"/>
      <c r="AV4605" s="792"/>
      <c r="AY4605" s="792"/>
      <c r="BN4605" s="792"/>
      <c r="BQ4605" s="792"/>
    </row>
    <row r="4606" spans="8:69" ht="12" customHeight="1">
      <c r="H4606" s="800"/>
      <c r="AJ4606" s="792"/>
      <c r="AM4606" s="792"/>
      <c r="AP4606" s="792"/>
      <c r="AS4606" s="792"/>
      <c r="AV4606" s="792"/>
      <c r="AY4606" s="792"/>
      <c r="BN4606" s="792"/>
      <c r="BQ4606" s="792"/>
    </row>
    <row r="4607" spans="8:69" ht="12" customHeight="1">
      <c r="H4607" s="800"/>
      <c r="AJ4607" s="792"/>
      <c r="AM4607" s="792"/>
      <c r="AP4607" s="792"/>
      <c r="AS4607" s="792"/>
      <c r="AV4607" s="792"/>
      <c r="AY4607" s="792"/>
      <c r="BN4607" s="792"/>
      <c r="BQ4607" s="792"/>
    </row>
    <row r="4608" spans="8:69" ht="12" customHeight="1">
      <c r="H4608" s="800"/>
      <c r="AJ4608" s="792"/>
      <c r="AM4608" s="792"/>
      <c r="AP4608" s="792"/>
      <c r="AS4608" s="792"/>
      <c r="AV4608" s="792"/>
      <c r="AY4608" s="792"/>
      <c r="BN4608" s="792"/>
      <c r="BQ4608" s="792"/>
    </row>
    <row r="4609" spans="8:69" ht="12" customHeight="1">
      <c r="H4609" s="800"/>
      <c r="AJ4609" s="792"/>
      <c r="AM4609" s="792"/>
      <c r="AP4609" s="792"/>
      <c r="AS4609" s="792"/>
      <c r="AV4609" s="792"/>
      <c r="AY4609" s="792"/>
      <c r="BN4609" s="792"/>
      <c r="BQ4609" s="792"/>
    </row>
    <row r="4610" spans="8:69" ht="12" customHeight="1">
      <c r="H4610" s="800"/>
      <c r="AJ4610" s="792"/>
      <c r="AM4610" s="792"/>
      <c r="AP4610" s="792"/>
      <c r="AS4610" s="792"/>
      <c r="AV4610" s="792"/>
      <c r="AY4610" s="792"/>
      <c r="BN4610" s="792"/>
      <c r="BQ4610" s="792"/>
    </row>
    <row r="4611" spans="8:69" ht="12" customHeight="1">
      <c r="H4611" s="800"/>
      <c r="AJ4611" s="792"/>
      <c r="AM4611" s="792"/>
      <c r="AP4611" s="792"/>
      <c r="AS4611" s="792"/>
      <c r="AV4611" s="792"/>
      <c r="AY4611" s="792"/>
      <c r="BN4611" s="792"/>
      <c r="BQ4611" s="792"/>
    </row>
    <row r="4612" spans="8:69" ht="12" customHeight="1">
      <c r="H4612" s="800"/>
      <c r="AJ4612" s="792"/>
      <c r="AM4612" s="792"/>
      <c r="AP4612" s="792"/>
      <c r="AS4612" s="792"/>
      <c r="AV4612" s="792"/>
      <c r="AY4612" s="792"/>
      <c r="BN4612" s="792"/>
      <c r="BQ4612" s="792"/>
    </row>
    <row r="4613" spans="8:69" ht="12" customHeight="1">
      <c r="H4613" s="800"/>
      <c r="AJ4613" s="792"/>
      <c r="AM4613" s="792"/>
      <c r="AP4613" s="792"/>
      <c r="AS4613" s="792"/>
      <c r="AV4613" s="792"/>
      <c r="AY4613" s="792"/>
      <c r="BN4613" s="792"/>
      <c r="BQ4613" s="792"/>
    </row>
    <row r="4614" spans="8:69" ht="12" customHeight="1">
      <c r="H4614" s="800"/>
      <c r="AJ4614" s="792"/>
      <c r="AM4614" s="792"/>
      <c r="AP4614" s="792"/>
      <c r="AS4614" s="792"/>
      <c r="AV4614" s="792"/>
      <c r="AY4614" s="792"/>
      <c r="BN4614" s="792"/>
      <c r="BQ4614" s="792"/>
    </row>
    <row r="4615" spans="8:69" ht="12" customHeight="1">
      <c r="H4615" s="800"/>
      <c r="AJ4615" s="792"/>
      <c r="AM4615" s="792"/>
      <c r="AP4615" s="792"/>
      <c r="AS4615" s="792"/>
      <c r="AV4615" s="792"/>
      <c r="AY4615" s="792"/>
      <c r="BN4615" s="792"/>
      <c r="BQ4615" s="792"/>
    </row>
    <row r="4616" spans="8:69" ht="12" customHeight="1">
      <c r="H4616" s="800"/>
      <c r="AJ4616" s="792"/>
      <c r="AM4616" s="792"/>
      <c r="AP4616" s="792"/>
      <c r="AS4616" s="792"/>
      <c r="AV4616" s="792"/>
      <c r="AY4616" s="792"/>
      <c r="BN4616" s="792"/>
      <c r="BQ4616" s="792"/>
    </row>
    <row r="4617" spans="8:69" ht="12" customHeight="1">
      <c r="H4617" s="800"/>
      <c r="AJ4617" s="792"/>
      <c r="AM4617" s="792"/>
      <c r="AP4617" s="792"/>
      <c r="AS4617" s="792"/>
      <c r="AV4617" s="792"/>
      <c r="AY4617" s="792"/>
      <c r="BN4617" s="792"/>
      <c r="BQ4617" s="792"/>
    </row>
    <row r="4618" spans="8:69" ht="12" customHeight="1">
      <c r="H4618" s="800"/>
      <c r="AJ4618" s="792"/>
      <c r="AM4618" s="792"/>
      <c r="AP4618" s="792"/>
      <c r="AS4618" s="792"/>
      <c r="AV4618" s="792"/>
      <c r="AY4618" s="792"/>
      <c r="BN4618" s="792"/>
      <c r="BQ4618" s="792"/>
    </row>
    <row r="4619" spans="8:69" ht="12" customHeight="1">
      <c r="H4619" s="800"/>
      <c r="AJ4619" s="792"/>
      <c r="AM4619" s="792"/>
      <c r="AP4619" s="792"/>
      <c r="AS4619" s="792"/>
      <c r="AV4619" s="792"/>
      <c r="AY4619" s="792"/>
      <c r="BN4619" s="792"/>
      <c r="BQ4619" s="792"/>
    </row>
    <row r="4620" spans="8:69" ht="12" customHeight="1">
      <c r="H4620" s="800"/>
      <c r="AJ4620" s="792"/>
      <c r="AM4620" s="792"/>
      <c r="AP4620" s="792"/>
      <c r="AS4620" s="792"/>
      <c r="AV4620" s="792"/>
      <c r="AY4620" s="792"/>
      <c r="BN4620" s="792"/>
      <c r="BQ4620" s="792"/>
    </row>
    <row r="4621" spans="8:69" ht="12" customHeight="1">
      <c r="H4621" s="800"/>
      <c r="AJ4621" s="792"/>
      <c r="AM4621" s="792"/>
      <c r="AP4621" s="792"/>
      <c r="AS4621" s="792"/>
      <c r="AV4621" s="792"/>
      <c r="AY4621" s="792"/>
      <c r="BN4621" s="792"/>
      <c r="BQ4621" s="792"/>
    </row>
    <row r="4622" spans="8:69" ht="12" customHeight="1">
      <c r="H4622" s="800"/>
      <c r="AJ4622" s="792"/>
      <c r="AM4622" s="792"/>
      <c r="AP4622" s="792"/>
      <c r="AS4622" s="792"/>
      <c r="AV4622" s="792"/>
      <c r="AY4622" s="792"/>
      <c r="BN4622" s="792"/>
      <c r="BQ4622" s="792"/>
    </row>
    <row r="4623" spans="8:69" ht="12" customHeight="1">
      <c r="H4623" s="800"/>
      <c r="AJ4623" s="792"/>
      <c r="AM4623" s="792"/>
      <c r="AP4623" s="792"/>
      <c r="AS4623" s="792"/>
      <c r="AV4623" s="792"/>
      <c r="AY4623" s="792"/>
      <c r="BN4623" s="792"/>
      <c r="BQ4623" s="792"/>
    </row>
    <row r="4624" spans="8:69" ht="12" customHeight="1">
      <c r="H4624" s="800"/>
      <c r="AJ4624" s="792"/>
      <c r="AM4624" s="792"/>
      <c r="AP4624" s="792"/>
      <c r="AS4624" s="792"/>
      <c r="AV4624" s="792"/>
      <c r="AY4624" s="792"/>
      <c r="BN4624" s="792"/>
      <c r="BQ4624" s="792"/>
    </row>
    <row r="4625" spans="8:69" ht="12" customHeight="1">
      <c r="H4625" s="800"/>
      <c r="AJ4625" s="792"/>
      <c r="AM4625" s="792"/>
      <c r="AP4625" s="792"/>
      <c r="AS4625" s="792"/>
      <c r="AV4625" s="792"/>
      <c r="AY4625" s="792"/>
      <c r="BN4625" s="792"/>
      <c r="BQ4625" s="792"/>
    </row>
    <row r="4626" spans="8:69" ht="12" customHeight="1">
      <c r="H4626" s="800"/>
      <c r="AJ4626" s="792"/>
      <c r="AM4626" s="792"/>
      <c r="AP4626" s="792"/>
      <c r="AS4626" s="792"/>
      <c r="AV4626" s="792"/>
      <c r="AY4626" s="792"/>
      <c r="BN4626" s="792"/>
      <c r="BQ4626" s="792"/>
    </row>
    <row r="4627" spans="8:69" ht="12" customHeight="1">
      <c r="H4627" s="800"/>
      <c r="AJ4627" s="792"/>
      <c r="AM4627" s="792"/>
      <c r="AP4627" s="792"/>
      <c r="AS4627" s="792"/>
      <c r="AV4627" s="792"/>
      <c r="AY4627" s="792"/>
      <c r="BN4627" s="792"/>
      <c r="BQ4627" s="792"/>
    </row>
    <row r="4628" spans="8:69" ht="12" customHeight="1">
      <c r="H4628" s="800"/>
      <c r="AJ4628" s="792"/>
      <c r="AM4628" s="792"/>
      <c r="AP4628" s="792"/>
      <c r="AS4628" s="792"/>
      <c r="AV4628" s="792"/>
      <c r="AY4628" s="792"/>
      <c r="BN4628" s="792"/>
      <c r="BQ4628" s="792"/>
    </row>
    <row r="4629" spans="8:69" ht="12" customHeight="1">
      <c r="H4629" s="800"/>
      <c r="AJ4629" s="792"/>
      <c r="AM4629" s="792"/>
      <c r="AP4629" s="792"/>
      <c r="AS4629" s="792"/>
      <c r="AV4629" s="792"/>
      <c r="AY4629" s="792"/>
      <c r="BN4629" s="792"/>
      <c r="BQ4629" s="792"/>
    </row>
    <row r="4630" spans="8:69" ht="12" customHeight="1">
      <c r="H4630" s="800"/>
      <c r="AJ4630" s="792"/>
      <c r="AM4630" s="792"/>
      <c r="AP4630" s="792"/>
      <c r="AS4630" s="792"/>
      <c r="AV4630" s="792"/>
      <c r="AY4630" s="792"/>
      <c r="BN4630" s="792"/>
      <c r="BQ4630" s="792"/>
    </row>
    <row r="4631" spans="8:69" ht="12" customHeight="1">
      <c r="H4631" s="800"/>
      <c r="AJ4631" s="792"/>
      <c r="AM4631" s="792"/>
      <c r="AP4631" s="792"/>
      <c r="AS4631" s="792"/>
      <c r="AV4631" s="792"/>
      <c r="AY4631" s="792"/>
      <c r="BN4631" s="792"/>
      <c r="BQ4631" s="792"/>
    </row>
    <row r="4632" spans="8:69" ht="12" customHeight="1">
      <c r="H4632" s="800"/>
      <c r="AJ4632" s="792"/>
      <c r="AM4632" s="792"/>
      <c r="AP4632" s="792"/>
      <c r="AS4632" s="792"/>
      <c r="AV4632" s="792"/>
      <c r="AY4632" s="792"/>
      <c r="BN4632" s="792"/>
      <c r="BQ4632" s="792"/>
    </row>
    <row r="4633" spans="8:69" ht="12" customHeight="1">
      <c r="H4633" s="800"/>
      <c r="AJ4633" s="792"/>
      <c r="AM4633" s="792"/>
      <c r="AP4633" s="792"/>
      <c r="AS4633" s="792"/>
      <c r="AV4633" s="792"/>
      <c r="AY4633" s="792"/>
      <c r="BN4633" s="792"/>
      <c r="BQ4633" s="792"/>
    </row>
    <row r="4634" spans="8:69" ht="12" customHeight="1">
      <c r="H4634" s="800"/>
      <c r="AJ4634" s="792"/>
      <c r="AM4634" s="792"/>
      <c r="AP4634" s="792"/>
      <c r="AS4634" s="792"/>
      <c r="AV4634" s="792"/>
      <c r="AY4634" s="792"/>
      <c r="BN4634" s="792"/>
      <c r="BQ4634" s="792"/>
    </row>
    <row r="4635" spans="8:69" ht="12" customHeight="1">
      <c r="H4635" s="800"/>
      <c r="AJ4635" s="792"/>
      <c r="AM4635" s="792"/>
      <c r="AP4635" s="792"/>
      <c r="AS4635" s="792"/>
      <c r="AV4635" s="792"/>
      <c r="AY4635" s="792"/>
      <c r="BN4635" s="792"/>
      <c r="BQ4635" s="792"/>
    </row>
    <row r="4636" spans="8:69" ht="12" customHeight="1">
      <c r="H4636" s="800"/>
      <c r="AJ4636" s="792"/>
      <c r="AM4636" s="792"/>
      <c r="AP4636" s="792"/>
      <c r="AS4636" s="792"/>
      <c r="AV4636" s="792"/>
      <c r="AY4636" s="792"/>
      <c r="BN4636" s="792"/>
      <c r="BQ4636" s="792"/>
    </row>
    <row r="4637" spans="8:69" ht="12" customHeight="1">
      <c r="H4637" s="800"/>
      <c r="AJ4637" s="792"/>
      <c r="AM4637" s="792"/>
      <c r="AP4637" s="792"/>
      <c r="AS4637" s="792"/>
      <c r="AV4637" s="792"/>
      <c r="AY4637" s="792"/>
      <c r="BN4637" s="792"/>
      <c r="BQ4637" s="792"/>
    </row>
    <row r="4638" spans="8:69" ht="12" customHeight="1">
      <c r="H4638" s="800"/>
      <c r="AJ4638" s="792"/>
      <c r="AM4638" s="792"/>
      <c r="AP4638" s="792"/>
      <c r="AS4638" s="792"/>
      <c r="AV4638" s="792"/>
      <c r="AY4638" s="792"/>
      <c r="BN4638" s="792"/>
      <c r="BQ4638" s="792"/>
    </row>
    <row r="4639" spans="8:69" ht="12" customHeight="1">
      <c r="H4639" s="800"/>
      <c r="AJ4639" s="792"/>
      <c r="AM4639" s="792"/>
      <c r="AP4639" s="792"/>
      <c r="AS4639" s="792"/>
      <c r="AV4639" s="792"/>
      <c r="AY4639" s="792"/>
      <c r="BN4639" s="792"/>
      <c r="BQ4639" s="792"/>
    </row>
    <row r="4640" spans="8:69" ht="12" customHeight="1">
      <c r="H4640" s="800"/>
      <c r="AJ4640" s="792"/>
      <c r="AM4640" s="792"/>
      <c r="AP4640" s="792"/>
      <c r="AS4640" s="792"/>
      <c r="AV4640" s="792"/>
      <c r="AY4640" s="792"/>
      <c r="BN4640" s="792"/>
      <c r="BQ4640" s="792"/>
    </row>
    <row r="4641" spans="8:69" ht="12" customHeight="1">
      <c r="H4641" s="800"/>
      <c r="AJ4641" s="792"/>
      <c r="AM4641" s="792"/>
      <c r="AP4641" s="792"/>
      <c r="AS4641" s="792"/>
      <c r="AV4641" s="792"/>
      <c r="AY4641" s="792"/>
      <c r="BN4641" s="792"/>
      <c r="BQ4641" s="792"/>
    </row>
    <row r="4642" spans="8:69" ht="12" customHeight="1">
      <c r="H4642" s="800"/>
      <c r="AJ4642" s="792"/>
      <c r="AM4642" s="792"/>
      <c r="AP4642" s="792"/>
      <c r="AS4642" s="792"/>
      <c r="AV4642" s="792"/>
      <c r="AY4642" s="792"/>
      <c r="BN4642" s="792"/>
      <c r="BQ4642" s="792"/>
    </row>
    <row r="4643" spans="8:69" ht="12" customHeight="1">
      <c r="H4643" s="800"/>
      <c r="AJ4643" s="792"/>
      <c r="AM4643" s="792"/>
      <c r="AP4643" s="792"/>
      <c r="AS4643" s="792"/>
      <c r="AV4643" s="792"/>
      <c r="AY4643" s="792"/>
      <c r="BN4643" s="792"/>
      <c r="BQ4643" s="792"/>
    </row>
    <row r="4644" spans="8:69" ht="12" customHeight="1">
      <c r="H4644" s="800"/>
      <c r="AJ4644" s="792"/>
      <c r="AM4644" s="792"/>
      <c r="AP4644" s="792"/>
      <c r="AS4644" s="792"/>
      <c r="AV4644" s="792"/>
      <c r="AY4644" s="792"/>
      <c r="BN4644" s="792"/>
      <c r="BQ4644" s="792"/>
    </row>
    <row r="4645" spans="8:69" ht="12" customHeight="1">
      <c r="H4645" s="800"/>
      <c r="AJ4645" s="792"/>
      <c r="AM4645" s="792"/>
      <c r="AP4645" s="792"/>
      <c r="AS4645" s="792"/>
      <c r="AV4645" s="792"/>
      <c r="AY4645" s="792"/>
      <c r="BN4645" s="792"/>
      <c r="BQ4645" s="792"/>
    </row>
    <row r="4646" spans="8:69" ht="12" customHeight="1">
      <c r="H4646" s="800"/>
      <c r="AJ4646" s="792"/>
      <c r="AM4646" s="792"/>
      <c r="AP4646" s="792"/>
      <c r="AS4646" s="792"/>
      <c r="AV4646" s="792"/>
      <c r="AY4646" s="792"/>
      <c r="BN4646" s="792"/>
      <c r="BQ4646" s="792"/>
    </row>
    <row r="4647" spans="8:69" ht="12" customHeight="1">
      <c r="H4647" s="800"/>
      <c r="AJ4647" s="792"/>
      <c r="AM4647" s="792"/>
      <c r="AP4647" s="792"/>
      <c r="AS4647" s="792"/>
      <c r="AV4647" s="792"/>
      <c r="AY4647" s="792"/>
      <c r="BN4647" s="792"/>
      <c r="BQ4647" s="792"/>
    </row>
    <row r="4648" spans="8:69" ht="12" customHeight="1">
      <c r="H4648" s="800"/>
      <c r="AJ4648" s="792"/>
      <c r="AM4648" s="792"/>
      <c r="AP4648" s="792"/>
      <c r="AS4648" s="792"/>
      <c r="AV4648" s="792"/>
      <c r="AY4648" s="792"/>
      <c r="BN4648" s="792"/>
      <c r="BQ4648" s="792"/>
    </row>
    <row r="4649" spans="8:69" ht="12" customHeight="1">
      <c r="H4649" s="800"/>
      <c r="AJ4649" s="792"/>
      <c r="AM4649" s="792"/>
      <c r="AP4649" s="792"/>
      <c r="AS4649" s="792"/>
      <c r="AV4649" s="792"/>
      <c r="AY4649" s="792"/>
      <c r="BN4649" s="792"/>
      <c r="BQ4649" s="792"/>
    </row>
    <row r="4650" spans="8:69" ht="12" customHeight="1">
      <c r="H4650" s="800"/>
      <c r="AJ4650" s="792"/>
      <c r="AM4650" s="792"/>
      <c r="AP4650" s="792"/>
      <c r="AS4650" s="792"/>
      <c r="AV4650" s="792"/>
      <c r="AY4650" s="792"/>
      <c r="BN4650" s="792"/>
      <c r="BQ4650" s="792"/>
    </row>
    <row r="4651" spans="8:69" ht="12" customHeight="1">
      <c r="H4651" s="800"/>
      <c r="AJ4651" s="792"/>
      <c r="AM4651" s="792"/>
      <c r="AP4651" s="792"/>
      <c r="AS4651" s="792"/>
      <c r="AV4651" s="792"/>
      <c r="AY4651" s="792"/>
      <c r="BN4651" s="792"/>
      <c r="BQ4651" s="792"/>
    </row>
    <row r="4652" spans="8:69" ht="12" customHeight="1">
      <c r="H4652" s="800"/>
      <c r="AJ4652" s="792"/>
      <c r="AM4652" s="792"/>
      <c r="AP4652" s="792"/>
      <c r="AS4652" s="792"/>
      <c r="AV4652" s="792"/>
      <c r="AY4652" s="792"/>
      <c r="BN4652" s="792"/>
      <c r="BQ4652" s="792"/>
    </row>
    <row r="4653" spans="8:69" ht="12" customHeight="1">
      <c r="H4653" s="800"/>
      <c r="AJ4653" s="792"/>
      <c r="AM4653" s="792"/>
      <c r="AP4653" s="792"/>
      <c r="AS4653" s="792"/>
      <c r="AV4653" s="792"/>
      <c r="AY4653" s="792"/>
      <c r="BN4653" s="792"/>
      <c r="BQ4653" s="792"/>
    </row>
    <row r="4654" spans="8:69" ht="12" customHeight="1">
      <c r="H4654" s="800"/>
      <c r="AJ4654" s="792"/>
      <c r="AM4654" s="792"/>
      <c r="AP4654" s="792"/>
      <c r="AS4654" s="792"/>
      <c r="AV4654" s="792"/>
      <c r="AY4654" s="792"/>
      <c r="BN4654" s="792"/>
      <c r="BQ4654" s="792"/>
    </row>
    <row r="4655" spans="8:69" ht="12" customHeight="1">
      <c r="H4655" s="800"/>
      <c r="AJ4655" s="792"/>
      <c r="AM4655" s="792"/>
      <c r="AP4655" s="792"/>
      <c r="AS4655" s="792"/>
      <c r="AV4655" s="792"/>
      <c r="AY4655" s="792"/>
      <c r="BN4655" s="792"/>
      <c r="BQ4655" s="792"/>
    </row>
    <row r="4656" spans="8:69" ht="12" customHeight="1">
      <c r="H4656" s="800"/>
      <c r="AJ4656" s="792"/>
      <c r="AM4656" s="792"/>
      <c r="AP4656" s="792"/>
      <c r="AS4656" s="792"/>
      <c r="AV4656" s="792"/>
      <c r="AY4656" s="792"/>
      <c r="BN4656" s="792"/>
      <c r="BQ4656" s="792"/>
    </row>
    <row r="4657" spans="8:69" ht="12" customHeight="1">
      <c r="H4657" s="800"/>
      <c r="AJ4657" s="792"/>
      <c r="AM4657" s="792"/>
      <c r="AP4657" s="792"/>
      <c r="AS4657" s="792"/>
      <c r="AV4657" s="792"/>
      <c r="AY4657" s="792"/>
      <c r="BN4657" s="792"/>
      <c r="BQ4657" s="792"/>
    </row>
    <row r="4658" spans="8:69" ht="12" customHeight="1">
      <c r="H4658" s="800"/>
      <c r="AJ4658" s="792"/>
      <c r="AM4658" s="792"/>
      <c r="AP4658" s="792"/>
      <c r="AS4658" s="792"/>
      <c r="AV4658" s="792"/>
      <c r="AY4658" s="792"/>
      <c r="BN4658" s="792"/>
      <c r="BQ4658" s="792"/>
    </row>
    <row r="4659" spans="8:69" ht="12" customHeight="1">
      <c r="H4659" s="800"/>
      <c r="AJ4659" s="792"/>
      <c r="AM4659" s="792"/>
      <c r="AP4659" s="792"/>
      <c r="AS4659" s="792"/>
      <c r="AV4659" s="792"/>
      <c r="AY4659" s="792"/>
      <c r="BN4659" s="792"/>
      <c r="BQ4659" s="792"/>
    </row>
    <row r="4660" spans="8:69" ht="12" customHeight="1">
      <c r="H4660" s="800"/>
      <c r="AJ4660" s="792"/>
      <c r="AM4660" s="792"/>
      <c r="AP4660" s="792"/>
      <c r="AS4660" s="792"/>
      <c r="AV4660" s="792"/>
      <c r="AY4660" s="792"/>
      <c r="BN4660" s="792"/>
      <c r="BQ4660" s="792"/>
    </row>
    <row r="4661" spans="8:69" ht="12" customHeight="1">
      <c r="H4661" s="800"/>
      <c r="AJ4661" s="792"/>
      <c r="AM4661" s="792"/>
      <c r="AP4661" s="792"/>
      <c r="AS4661" s="792"/>
      <c r="AV4661" s="792"/>
      <c r="AY4661" s="792"/>
      <c r="BN4661" s="792"/>
      <c r="BQ4661" s="792"/>
    </row>
    <row r="4662" spans="8:69" ht="12" customHeight="1">
      <c r="H4662" s="800"/>
      <c r="AJ4662" s="792"/>
      <c r="AM4662" s="792"/>
      <c r="AP4662" s="792"/>
      <c r="AS4662" s="792"/>
      <c r="AV4662" s="792"/>
      <c r="AY4662" s="792"/>
      <c r="BN4662" s="792"/>
      <c r="BQ4662" s="792"/>
    </row>
    <row r="4663" spans="8:69" ht="12" customHeight="1">
      <c r="H4663" s="800"/>
      <c r="AJ4663" s="792"/>
      <c r="AM4663" s="792"/>
      <c r="AP4663" s="792"/>
      <c r="AS4663" s="792"/>
      <c r="AV4663" s="792"/>
      <c r="AY4663" s="792"/>
      <c r="BN4663" s="792"/>
      <c r="BQ4663" s="792"/>
    </row>
    <row r="4664" spans="8:69" ht="12" customHeight="1">
      <c r="H4664" s="800"/>
      <c r="AJ4664" s="792"/>
      <c r="AM4664" s="792"/>
      <c r="AP4664" s="792"/>
      <c r="AS4664" s="792"/>
      <c r="AV4664" s="792"/>
      <c r="AY4664" s="792"/>
      <c r="BN4664" s="792"/>
      <c r="BQ4664" s="792"/>
    </row>
    <row r="4665" spans="8:69" ht="12" customHeight="1">
      <c r="H4665" s="800"/>
      <c r="AJ4665" s="792"/>
      <c r="AM4665" s="792"/>
      <c r="AP4665" s="792"/>
      <c r="AS4665" s="792"/>
      <c r="AV4665" s="792"/>
      <c r="AY4665" s="792"/>
      <c r="BN4665" s="792"/>
      <c r="BQ4665" s="792"/>
    </row>
    <row r="4666" spans="8:69" ht="12" customHeight="1">
      <c r="H4666" s="800"/>
      <c r="AJ4666" s="792"/>
      <c r="AM4666" s="792"/>
      <c r="AP4666" s="792"/>
      <c r="AS4666" s="792"/>
      <c r="AV4666" s="792"/>
      <c r="AY4666" s="792"/>
      <c r="BN4666" s="792"/>
      <c r="BQ4666" s="792"/>
    </row>
    <row r="4667" spans="8:69" ht="12" customHeight="1">
      <c r="H4667" s="800"/>
      <c r="AJ4667" s="792"/>
      <c r="AM4667" s="792"/>
      <c r="AP4667" s="792"/>
      <c r="AS4667" s="792"/>
      <c r="AV4667" s="792"/>
      <c r="AY4667" s="792"/>
      <c r="BN4667" s="792"/>
      <c r="BQ4667" s="792"/>
    </row>
    <row r="4668" spans="8:69" ht="12" customHeight="1">
      <c r="H4668" s="800"/>
      <c r="AJ4668" s="792"/>
      <c r="AM4668" s="792"/>
      <c r="AP4668" s="792"/>
      <c r="AS4668" s="792"/>
      <c r="AV4668" s="792"/>
      <c r="AY4668" s="792"/>
      <c r="BN4668" s="792"/>
      <c r="BQ4668" s="792"/>
    </row>
    <row r="4669" spans="8:69" ht="12" customHeight="1">
      <c r="H4669" s="800"/>
      <c r="AJ4669" s="792"/>
      <c r="AM4669" s="792"/>
      <c r="AP4669" s="792"/>
      <c r="AS4669" s="792"/>
      <c r="AV4669" s="792"/>
      <c r="AY4669" s="792"/>
      <c r="BN4669" s="792"/>
      <c r="BQ4669" s="792"/>
    </row>
    <row r="4670" spans="8:69" ht="12" customHeight="1">
      <c r="H4670" s="800"/>
      <c r="AJ4670" s="792"/>
      <c r="AM4670" s="792"/>
      <c r="AP4670" s="792"/>
      <c r="AS4670" s="792"/>
      <c r="AV4670" s="792"/>
      <c r="AY4670" s="792"/>
      <c r="BN4670" s="792"/>
      <c r="BQ4670" s="792"/>
    </row>
    <row r="4671" spans="8:69" ht="12" customHeight="1">
      <c r="H4671" s="800"/>
      <c r="AJ4671" s="792"/>
      <c r="AM4671" s="792"/>
      <c r="AP4671" s="792"/>
      <c r="AS4671" s="792"/>
      <c r="AV4671" s="792"/>
      <c r="AY4671" s="792"/>
      <c r="BN4671" s="792"/>
      <c r="BQ4671" s="792"/>
    </row>
    <row r="4672" spans="8:69" ht="12" customHeight="1">
      <c r="H4672" s="800"/>
      <c r="AJ4672" s="792"/>
      <c r="AM4672" s="792"/>
      <c r="AP4672" s="792"/>
      <c r="AS4672" s="792"/>
      <c r="AV4672" s="792"/>
      <c r="AY4672" s="792"/>
      <c r="BN4672" s="792"/>
      <c r="BQ4672" s="792"/>
    </row>
    <row r="4673" spans="8:69" ht="12" customHeight="1">
      <c r="H4673" s="800"/>
      <c r="AJ4673" s="792"/>
      <c r="AM4673" s="792"/>
      <c r="AP4673" s="792"/>
      <c r="AS4673" s="792"/>
      <c r="AV4673" s="792"/>
      <c r="AY4673" s="792"/>
      <c r="BN4673" s="792"/>
      <c r="BQ4673" s="792"/>
    </row>
    <row r="4674" spans="8:69" ht="12" customHeight="1">
      <c r="H4674" s="800"/>
      <c r="AJ4674" s="792"/>
      <c r="AM4674" s="792"/>
      <c r="AP4674" s="792"/>
      <c r="AS4674" s="792"/>
      <c r="AV4674" s="792"/>
      <c r="AY4674" s="792"/>
      <c r="BN4674" s="792"/>
      <c r="BQ4674" s="792"/>
    </row>
    <row r="4675" spans="8:69" ht="12" customHeight="1">
      <c r="H4675" s="800"/>
      <c r="AJ4675" s="792"/>
      <c r="AM4675" s="792"/>
      <c r="AP4675" s="792"/>
      <c r="AS4675" s="792"/>
      <c r="AV4675" s="792"/>
      <c r="AY4675" s="792"/>
      <c r="BN4675" s="792"/>
      <c r="BQ4675" s="792"/>
    </row>
    <row r="4676" spans="8:69" ht="12" customHeight="1">
      <c r="H4676" s="800"/>
      <c r="AJ4676" s="792"/>
      <c r="AM4676" s="792"/>
      <c r="AP4676" s="792"/>
      <c r="AS4676" s="792"/>
      <c r="AV4676" s="792"/>
      <c r="AY4676" s="792"/>
      <c r="BN4676" s="792"/>
      <c r="BQ4676" s="792"/>
    </row>
    <row r="4677" spans="8:69" ht="12" customHeight="1">
      <c r="H4677" s="800"/>
      <c r="AJ4677" s="792"/>
      <c r="AM4677" s="792"/>
      <c r="AP4677" s="792"/>
      <c r="AS4677" s="792"/>
      <c r="AV4677" s="792"/>
      <c r="AY4677" s="792"/>
      <c r="BN4677" s="792"/>
      <c r="BQ4677" s="792"/>
    </row>
    <row r="4678" spans="8:69" ht="12" customHeight="1">
      <c r="H4678" s="800"/>
      <c r="AJ4678" s="792"/>
      <c r="AM4678" s="792"/>
      <c r="AP4678" s="792"/>
      <c r="AS4678" s="792"/>
      <c r="AV4678" s="792"/>
      <c r="AY4678" s="792"/>
      <c r="BN4678" s="792"/>
      <c r="BQ4678" s="792"/>
    </row>
    <row r="4679" spans="8:69" ht="12" customHeight="1">
      <c r="H4679" s="800"/>
      <c r="AJ4679" s="792"/>
      <c r="AM4679" s="792"/>
      <c r="AP4679" s="792"/>
      <c r="AS4679" s="792"/>
      <c r="AV4679" s="792"/>
      <c r="AY4679" s="792"/>
      <c r="BN4679" s="792"/>
      <c r="BQ4679" s="792"/>
    </row>
    <row r="4680" spans="8:69" ht="12" customHeight="1">
      <c r="H4680" s="800"/>
      <c r="AJ4680" s="792"/>
      <c r="AM4680" s="792"/>
      <c r="AP4680" s="792"/>
      <c r="AS4680" s="792"/>
      <c r="AV4680" s="792"/>
      <c r="AY4680" s="792"/>
      <c r="BN4680" s="792"/>
      <c r="BQ4680" s="792"/>
    </row>
    <row r="4681" spans="8:69" ht="12" customHeight="1">
      <c r="H4681" s="800"/>
      <c r="AJ4681" s="792"/>
      <c r="AM4681" s="792"/>
      <c r="AP4681" s="792"/>
      <c r="AS4681" s="792"/>
      <c r="AV4681" s="792"/>
      <c r="AY4681" s="792"/>
      <c r="BN4681" s="792"/>
      <c r="BQ4681" s="792"/>
    </row>
    <row r="4682" spans="8:69" ht="12" customHeight="1">
      <c r="H4682" s="800"/>
      <c r="AJ4682" s="792"/>
      <c r="AM4682" s="792"/>
      <c r="AP4682" s="792"/>
      <c r="AS4682" s="792"/>
      <c r="AV4682" s="792"/>
      <c r="AY4682" s="792"/>
      <c r="BN4682" s="792"/>
      <c r="BQ4682" s="792"/>
    </row>
    <row r="4683" spans="8:69" ht="12" customHeight="1">
      <c r="H4683" s="800"/>
      <c r="AJ4683" s="792"/>
      <c r="AM4683" s="792"/>
      <c r="AP4683" s="792"/>
      <c r="AS4683" s="792"/>
      <c r="AV4683" s="792"/>
      <c r="AY4683" s="792"/>
      <c r="BN4683" s="792"/>
      <c r="BQ4683" s="792"/>
    </row>
    <row r="4684" spans="8:69" ht="12" customHeight="1">
      <c r="H4684" s="800"/>
      <c r="AJ4684" s="792"/>
      <c r="AM4684" s="792"/>
      <c r="AP4684" s="792"/>
      <c r="AS4684" s="792"/>
      <c r="AV4684" s="792"/>
      <c r="AY4684" s="792"/>
      <c r="BN4684" s="792"/>
      <c r="BQ4684" s="792"/>
    </row>
    <row r="4685" spans="8:69" ht="12" customHeight="1">
      <c r="H4685" s="800"/>
      <c r="AJ4685" s="792"/>
      <c r="AM4685" s="792"/>
      <c r="AP4685" s="792"/>
      <c r="AS4685" s="792"/>
      <c r="AV4685" s="792"/>
      <c r="AY4685" s="792"/>
      <c r="BN4685" s="792"/>
      <c r="BQ4685" s="792"/>
    </row>
    <row r="4686" spans="8:69" ht="12" customHeight="1">
      <c r="H4686" s="800"/>
      <c r="AJ4686" s="792"/>
      <c r="AM4686" s="792"/>
      <c r="AP4686" s="792"/>
      <c r="AS4686" s="792"/>
      <c r="AV4686" s="792"/>
      <c r="AY4686" s="792"/>
      <c r="BN4686" s="792"/>
      <c r="BQ4686" s="792"/>
    </row>
    <row r="4687" spans="8:69" ht="12" customHeight="1">
      <c r="H4687" s="800"/>
      <c r="AJ4687" s="792"/>
      <c r="AM4687" s="792"/>
      <c r="AP4687" s="792"/>
      <c r="AS4687" s="792"/>
      <c r="AV4687" s="792"/>
      <c r="AY4687" s="792"/>
      <c r="BN4687" s="792"/>
      <c r="BQ4687" s="792"/>
    </row>
    <row r="4688" spans="8:69" ht="12" customHeight="1">
      <c r="H4688" s="800"/>
      <c r="AJ4688" s="792"/>
      <c r="AM4688" s="792"/>
      <c r="AP4688" s="792"/>
      <c r="AS4688" s="792"/>
      <c r="AV4688" s="792"/>
      <c r="AY4688" s="792"/>
      <c r="BN4688" s="792"/>
      <c r="BQ4688" s="792"/>
    </row>
    <row r="4689" spans="8:69" ht="12" customHeight="1">
      <c r="H4689" s="800"/>
      <c r="AJ4689" s="792"/>
      <c r="AM4689" s="792"/>
      <c r="AP4689" s="792"/>
      <c r="AS4689" s="792"/>
      <c r="AV4689" s="792"/>
      <c r="AY4689" s="792"/>
      <c r="BN4689" s="792"/>
      <c r="BQ4689" s="792"/>
    </row>
    <row r="4690" spans="8:69" ht="12" customHeight="1">
      <c r="H4690" s="800"/>
      <c r="AJ4690" s="792"/>
      <c r="AM4690" s="792"/>
      <c r="AP4690" s="792"/>
      <c r="AS4690" s="792"/>
      <c r="AV4690" s="792"/>
      <c r="AY4690" s="792"/>
      <c r="BN4690" s="792"/>
      <c r="BQ4690" s="792"/>
    </row>
    <row r="4691" spans="8:69" ht="12" customHeight="1">
      <c r="H4691" s="800"/>
      <c r="AJ4691" s="792"/>
      <c r="AM4691" s="792"/>
      <c r="AP4691" s="792"/>
      <c r="AS4691" s="792"/>
      <c r="AV4691" s="792"/>
      <c r="AY4691" s="792"/>
      <c r="BN4691" s="792"/>
      <c r="BQ4691" s="792"/>
    </row>
    <row r="4692" spans="8:69" ht="12" customHeight="1">
      <c r="H4692" s="800"/>
      <c r="AJ4692" s="792"/>
      <c r="AM4692" s="792"/>
      <c r="AP4692" s="792"/>
      <c r="AS4692" s="792"/>
      <c r="AV4692" s="792"/>
      <c r="AY4692" s="792"/>
      <c r="BN4692" s="792"/>
      <c r="BQ4692" s="792"/>
    </row>
    <row r="4693" spans="8:69" ht="12" customHeight="1">
      <c r="H4693" s="800"/>
      <c r="AJ4693" s="792"/>
      <c r="AM4693" s="792"/>
      <c r="AP4693" s="792"/>
      <c r="AS4693" s="792"/>
      <c r="AV4693" s="792"/>
      <c r="AY4693" s="792"/>
      <c r="BN4693" s="792"/>
      <c r="BQ4693" s="792"/>
    </row>
    <row r="4694" spans="8:69" ht="12" customHeight="1">
      <c r="H4694" s="800"/>
      <c r="AJ4694" s="792"/>
      <c r="AM4694" s="792"/>
      <c r="AP4694" s="792"/>
      <c r="AS4694" s="792"/>
      <c r="AV4694" s="792"/>
      <c r="AY4694" s="792"/>
      <c r="BN4694" s="792"/>
      <c r="BQ4694" s="792"/>
    </row>
    <row r="4695" spans="8:69" ht="12" customHeight="1">
      <c r="H4695" s="800"/>
      <c r="AJ4695" s="792"/>
      <c r="AM4695" s="792"/>
      <c r="AP4695" s="792"/>
      <c r="AS4695" s="792"/>
      <c r="AV4695" s="792"/>
      <c r="AY4695" s="792"/>
      <c r="BN4695" s="792"/>
      <c r="BQ4695" s="792"/>
    </row>
    <row r="4696" spans="8:69" ht="12" customHeight="1">
      <c r="H4696" s="800"/>
      <c r="AJ4696" s="792"/>
      <c r="AM4696" s="792"/>
      <c r="AP4696" s="792"/>
      <c r="AS4696" s="792"/>
      <c r="AV4696" s="792"/>
      <c r="AY4696" s="792"/>
      <c r="BN4696" s="792"/>
      <c r="BQ4696" s="792"/>
    </row>
    <row r="4697" spans="8:69" ht="12" customHeight="1">
      <c r="H4697" s="800"/>
      <c r="AJ4697" s="792"/>
      <c r="AM4697" s="792"/>
      <c r="AP4697" s="792"/>
      <c r="AS4697" s="792"/>
      <c r="AV4697" s="792"/>
      <c r="AY4697" s="792"/>
      <c r="BN4697" s="792"/>
      <c r="BQ4697" s="792"/>
    </row>
    <row r="4698" spans="8:69" ht="12" customHeight="1">
      <c r="H4698" s="800"/>
      <c r="AJ4698" s="792"/>
      <c r="AM4698" s="792"/>
      <c r="AP4698" s="792"/>
      <c r="AS4698" s="792"/>
      <c r="AV4698" s="792"/>
      <c r="AY4698" s="792"/>
      <c r="BN4698" s="792"/>
      <c r="BQ4698" s="792"/>
    </row>
    <row r="4699" spans="8:69" ht="12" customHeight="1">
      <c r="H4699" s="800"/>
      <c r="AJ4699" s="792"/>
      <c r="AM4699" s="792"/>
      <c r="AP4699" s="792"/>
      <c r="AS4699" s="792"/>
      <c r="AV4699" s="792"/>
      <c r="AY4699" s="792"/>
      <c r="BN4699" s="792"/>
      <c r="BQ4699" s="792"/>
    </row>
    <row r="4700" spans="8:69" ht="12" customHeight="1">
      <c r="H4700" s="800"/>
      <c r="AJ4700" s="792"/>
      <c r="AM4700" s="792"/>
      <c r="AP4700" s="792"/>
      <c r="AS4700" s="792"/>
      <c r="AV4700" s="792"/>
      <c r="AY4700" s="792"/>
      <c r="BN4700" s="792"/>
      <c r="BQ4700" s="792"/>
    </row>
    <row r="4701" spans="8:69" ht="12" customHeight="1">
      <c r="H4701" s="800"/>
      <c r="AJ4701" s="792"/>
      <c r="AM4701" s="792"/>
      <c r="AP4701" s="792"/>
      <c r="AS4701" s="792"/>
      <c r="AV4701" s="792"/>
      <c r="AY4701" s="792"/>
      <c r="BN4701" s="792"/>
      <c r="BQ4701" s="792"/>
    </row>
    <row r="4702" spans="8:69" ht="12" customHeight="1">
      <c r="H4702" s="800"/>
      <c r="AJ4702" s="792"/>
      <c r="AM4702" s="792"/>
      <c r="AP4702" s="792"/>
      <c r="AS4702" s="792"/>
      <c r="AV4702" s="792"/>
      <c r="AY4702" s="792"/>
      <c r="BN4702" s="792"/>
      <c r="BQ4702" s="792"/>
    </row>
    <row r="4703" spans="8:69" ht="12" customHeight="1">
      <c r="H4703" s="800"/>
      <c r="AJ4703" s="792"/>
      <c r="AM4703" s="792"/>
      <c r="AP4703" s="792"/>
      <c r="AS4703" s="792"/>
      <c r="AV4703" s="792"/>
      <c r="AY4703" s="792"/>
      <c r="BN4703" s="792"/>
      <c r="BQ4703" s="792"/>
    </row>
    <row r="4704" spans="8:69" ht="12" customHeight="1">
      <c r="H4704" s="800"/>
      <c r="AJ4704" s="792"/>
      <c r="AM4704" s="792"/>
      <c r="AP4704" s="792"/>
      <c r="AS4704" s="792"/>
      <c r="AV4704" s="792"/>
      <c r="AY4704" s="792"/>
      <c r="BN4704" s="792"/>
      <c r="BQ4704" s="792"/>
    </row>
    <row r="4705" spans="8:69" ht="12" customHeight="1">
      <c r="H4705" s="800"/>
      <c r="AJ4705" s="792"/>
      <c r="AM4705" s="792"/>
      <c r="AP4705" s="792"/>
      <c r="AS4705" s="792"/>
      <c r="AV4705" s="792"/>
      <c r="AY4705" s="792"/>
      <c r="BN4705" s="792"/>
      <c r="BQ4705" s="792"/>
    </row>
    <row r="4706" spans="8:69" ht="12" customHeight="1">
      <c r="H4706" s="800"/>
      <c r="AJ4706" s="792"/>
      <c r="AM4706" s="792"/>
      <c r="AP4706" s="792"/>
      <c r="AS4706" s="792"/>
      <c r="AV4706" s="792"/>
      <c r="AY4706" s="792"/>
      <c r="BN4706" s="792"/>
      <c r="BQ4706" s="792"/>
    </row>
    <row r="4707" spans="8:69" ht="12" customHeight="1">
      <c r="H4707" s="800"/>
      <c r="AJ4707" s="792"/>
      <c r="AM4707" s="792"/>
      <c r="AP4707" s="792"/>
      <c r="AS4707" s="792"/>
      <c r="AV4707" s="792"/>
      <c r="AY4707" s="792"/>
      <c r="BN4707" s="792"/>
      <c r="BQ4707" s="792"/>
    </row>
    <row r="4708" spans="8:69" ht="12" customHeight="1">
      <c r="H4708" s="800"/>
      <c r="AJ4708" s="792"/>
      <c r="AM4708" s="792"/>
      <c r="AP4708" s="792"/>
      <c r="AS4708" s="792"/>
      <c r="AV4708" s="792"/>
      <c r="AY4708" s="792"/>
      <c r="BN4708" s="792"/>
      <c r="BQ4708" s="792"/>
    </row>
    <row r="4709" spans="8:69" ht="12" customHeight="1">
      <c r="H4709" s="800"/>
      <c r="AJ4709" s="792"/>
      <c r="AM4709" s="792"/>
      <c r="AP4709" s="792"/>
      <c r="AS4709" s="792"/>
      <c r="AV4709" s="792"/>
      <c r="AY4709" s="792"/>
      <c r="BN4709" s="792"/>
      <c r="BQ4709" s="792"/>
    </row>
    <row r="4710" spans="8:69" ht="12" customHeight="1">
      <c r="H4710" s="800"/>
      <c r="AJ4710" s="792"/>
      <c r="AM4710" s="792"/>
      <c r="AP4710" s="792"/>
      <c r="AS4710" s="792"/>
      <c r="AV4710" s="792"/>
      <c r="AY4710" s="792"/>
      <c r="BN4710" s="792"/>
      <c r="BQ4710" s="792"/>
    </row>
    <row r="4711" spans="8:69" ht="12" customHeight="1">
      <c r="H4711" s="800"/>
      <c r="AJ4711" s="792"/>
      <c r="AM4711" s="792"/>
      <c r="AP4711" s="792"/>
      <c r="AS4711" s="792"/>
      <c r="AV4711" s="792"/>
      <c r="AY4711" s="792"/>
      <c r="BN4711" s="792"/>
      <c r="BQ4711" s="792"/>
    </row>
    <row r="4712" spans="8:69" ht="12" customHeight="1">
      <c r="H4712" s="800"/>
      <c r="AJ4712" s="792"/>
      <c r="AM4712" s="792"/>
      <c r="AP4712" s="792"/>
      <c r="AS4712" s="792"/>
      <c r="AV4712" s="792"/>
      <c r="AY4712" s="792"/>
      <c r="BN4712" s="792"/>
      <c r="BQ4712" s="792"/>
    </row>
    <row r="4713" spans="8:69" ht="12" customHeight="1">
      <c r="H4713" s="800"/>
      <c r="AJ4713" s="792"/>
      <c r="AM4713" s="792"/>
      <c r="AP4713" s="792"/>
      <c r="AS4713" s="792"/>
      <c r="AV4713" s="792"/>
      <c r="AY4713" s="792"/>
      <c r="BN4713" s="792"/>
      <c r="BQ4713" s="792"/>
    </row>
    <row r="4714" spans="8:69" ht="12" customHeight="1">
      <c r="H4714" s="800"/>
      <c r="AJ4714" s="792"/>
      <c r="AM4714" s="792"/>
      <c r="AP4714" s="792"/>
      <c r="AS4714" s="792"/>
      <c r="AV4714" s="792"/>
      <c r="AY4714" s="792"/>
      <c r="BN4714" s="792"/>
      <c r="BQ4714" s="792"/>
    </row>
    <row r="4715" spans="8:69" ht="12" customHeight="1">
      <c r="H4715" s="800"/>
      <c r="AJ4715" s="792"/>
      <c r="AM4715" s="792"/>
      <c r="AP4715" s="792"/>
      <c r="AS4715" s="792"/>
      <c r="AV4715" s="792"/>
      <c r="AY4715" s="792"/>
      <c r="BN4715" s="792"/>
      <c r="BQ4715" s="792"/>
    </row>
    <row r="4716" spans="8:69" ht="12" customHeight="1">
      <c r="H4716" s="800"/>
      <c r="AJ4716" s="792"/>
      <c r="AM4716" s="792"/>
      <c r="AP4716" s="792"/>
      <c r="AS4716" s="792"/>
      <c r="AV4716" s="792"/>
      <c r="AY4716" s="792"/>
      <c r="BN4716" s="792"/>
      <c r="BQ4716" s="792"/>
    </row>
    <row r="4717" spans="8:69" ht="12" customHeight="1">
      <c r="H4717" s="800"/>
      <c r="AJ4717" s="792"/>
      <c r="AM4717" s="792"/>
      <c r="AP4717" s="792"/>
      <c r="AS4717" s="792"/>
      <c r="AV4717" s="792"/>
      <c r="AY4717" s="792"/>
      <c r="BN4717" s="792"/>
      <c r="BQ4717" s="792"/>
    </row>
    <row r="4718" spans="8:69" ht="12" customHeight="1">
      <c r="H4718" s="800"/>
      <c r="AJ4718" s="792"/>
      <c r="AM4718" s="792"/>
      <c r="AP4718" s="792"/>
      <c r="AS4718" s="792"/>
      <c r="AV4718" s="792"/>
      <c r="AY4718" s="792"/>
      <c r="BN4718" s="792"/>
      <c r="BQ4718" s="792"/>
    </row>
    <row r="4719" spans="8:69" ht="12" customHeight="1">
      <c r="H4719" s="800"/>
      <c r="AJ4719" s="792"/>
      <c r="AM4719" s="792"/>
      <c r="AP4719" s="792"/>
      <c r="AS4719" s="792"/>
      <c r="AV4719" s="792"/>
      <c r="AY4719" s="792"/>
      <c r="BN4719" s="792"/>
      <c r="BQ4719" s="792"/>
    </row>
    <row r="4720" spans="8:69" ht="12" customHeight="1">
      <c r="H4720" s="800"/>
      <c r="AJ4720" s="792"/>
      <c r="AM4720" s="792"/>
      <c r="AP4720" s="792"/>
      <c r="AS4720" s="792"/>
      <c r="AV4720" s="792"/>
      <c r="AY4720" s="792"/>
      <c r="BN4720" s="792"/>
      <c r="BQ4720" s="792"/>
    </row>
    <row r="4721" spans="8:69" ht="12" customHeight="1">
      <c r="H4721" s="800"/>
      <c r="AJ4721" s="792"/>
      <c r="AM4721" s="792"/>
      <c r="AP4721" s="792"/>
      <c r="AS4721" s="792"/>
      <c r="AV4721" s="792"/>
      <c r="AY4721" s="792"/>
      <c r="BN4721" s="792"/>
      <c r="BQ4721" s="792"/>
    </row>
    <row r="4722" spans="8:69" ht="12" customHeight="1">
      <c r="H4722" s="800"/>
      <c r="AJ4722" s="792"/>
      <c r="AM4722" s="792"/>
      <c r="AP4722" s="792"/>
      <c r="AS4722" s="792"/>
      <c r="AV4722" s="792"/>
      <c r="AY4722" s="792"/>
      <c r="BN4722" s="792"/>
      <c r="BQ4722" s="792"/>
    </row>
    <row r="4723" spans="8:69" ht="12" customHeight="1">
      <c r="H4723" s="800"/>
      <c r="AJ4723" s="792"/>
      <c r="AM4723" s="792"/>
      <c r="AP4723" s="792"/>
      <c r="AS4723" s="792"/>
      <c r="AV4723" s="792"/>
      <c r="AY4723" s="792"/>
      <c r="BN4723" s="792"/>
      <c r="BQ4723" s="792"/>
    </row>
    <row r="4724" spans="8:69" ht="12" customHeight="1">
      <c r="H4724" s="800"/>
      <c r="AJ4724" s="792"/>
      <c r="AM4724" s="792"/>
      <c r="AP4724" s="792"/>
      <c r="AS4724" s="792"/>
      <c r="AV4724" s="792"/>
      <c r="AY4724" s="792"/>
      <c r="BN4724" s="792"/>
      <c r="BQ4724" s="792"/>
    </row>
    <row r="4725" spans="8:69" ht="12" customHeight="1">
      <c r="H4725" s="800"/>
      <c r="AJ4725" s="792"/>
      <c r="AM4725" s="792"/>
      <c r="AP4725" s="792"/>
      <c r="AS4725" s="792"/>
      <c r="AV4725" s="792"/>
      <c r="AY4725" s="792"/>
      <c r="BN4725" s="792"/>
      <c r="BQ4725" s="792"/>
    </row>
    <row r="4726" spans="8:69" ht="12" customHeight="1">
      <c r="H4726" s="800"/>
      <c r="AJ4726" s="792"/>
      <c r="AM4726" s="792"/>
      <c r="AP4726" s="792"/>
      <c r="AS4726" s="792"/>
      <c r="AV4726" s="792"/>
      <c r="AY4726" s="792"/>
      <c r="BN4726" s="792"/>
      <c r="BQ4726" s="792"/>
    </row>
    <row r="4727" spans="8:69" ht="12" customHeight="1">
      <c r="H4727" s="800"/>
      <c r="AJ4727" s="792"/>
      <c r="AM4727" s="792"/>
      <c r="AP4727" s="792"/>
      <c r="AS4727" s="792"/>
      <c r="AV4727" s="792"/>
      <c r="AY4727" s="792"/>
      <c r="BN4727" s="792"/>
      <c r="BQ4727" s="792"/>
    </row>
    <row r="4728" spans="8:69" ht="12" customHeight="1">
      <c r="H4728" s="800"/>
      <c r="AJ4728" s="792"/>
      <c r="AM4728" s="792"/>
      <c r="AP4728" s="792"/>
      <c r="AS4728" s="792"/>
      <c r="AV4728" s="792"/>
      <c r="AY4728" s="792"/>
      <c r="BN4728" s="792"/>
      <c r="BQ4728" s="792"/>
    </row>
    <row r="4729" spans="8:69" ht="12" customHeight="1">
      <c r="H4729" s="800"/>
      <c r="AJ4729" s="792"/>
      <c r="AM4729" s="792"/>
      <c r="AP4729" s="792"/>
      <c r="AS4729" s="792"/>
      <c r="AV4729" s="792"/>
      <c r="AY4729" s="792"/>
      <c r="BN4729" s="792"/>
      <c r="BQ4729" s="792"/>
    </row>
    <row r="4730" spans="8:69" ht="12" customHeight="1">
      <c r="H4730" s="800"/>
      <c r="AJ4730" s="792"/>
      <c r="AM4730" s="792"/>
      <c r="AP4730" s="792"/>
      <c r="AS4730" s="792"/>
      <c r="AV4730" s="792"/>
      <c r="AY4730" s="792"/>
      <c r="BN4730" s="792"/>
      <c r="BQ4730" s="792"/>
    </row>
    <row r="4731" spans="8:69" ht="12" customHeight="1">
      <c r="H4731" s="800"/>
      <c r="AJ4731" s="792"/>
      <c r="AM4731" s="792"/>
      <c r="AP4731" s="792"/>
      <c r="AS4731" s="792"/>
      <c r="AV4731" s="792"/>
      <c r="AY4731" s="792"/>
      <c r="BN4731" s="792"/>
      <c r="BQ4731" s="792"/>
    </row>
    <row r="4732" spans="8:69" ht="12" customHeight="1">
      <c r="H4732" s="800"/>
      <c r="AJ4732" s="792"/>
      <c r="AM4732" s="792"/>
      <c r="AP4732" s="792"/>
      <c r="AS4732" s="792"/>
      <c r="AV4732" s="792"/>
      <c r="AY4732" s="792"/>
      <c r="BN4732" s="792"/>
      <c r="BQ4732" s="792"/>
    </row>
    <row r="4733" spans="8:69" ht="12" customHeight="1">
      <c r="H4733" s="800"/>
      <c r="AJ4733" s="792"/>
      <c r="AM4733" s="792"/>
      <c r="AP4733" s="792"/>
      <c r="AS4733" s="792"/>
      <c r="AV4733" s="792"/>
      <c r="AY4733" s="792"/>
      <c r="BN4733" s="792"/>
      <c r="BQ4733" s="792"/>
    </row>
    <row r="4734" spans="8:69" ht="12" customHeight="1">
      <c r="H4734" s="800"/>
      <c r="AJ4734" s="792"/>
      <c r="AM4734" s="792"/>
      <c r="AP4734" s="792"/>
      <c r="AS4734" s="792"/>
      <c r="AV4734" s="792"/>
      <c r="AY4734" s="792"/>
      <c r="BN4734" s="792"/>
      <c r="BQ4734" s="792"/>
    </row>
    <row r="4735" spans="8:69" ht="12" customHeight="1">
      <c r="H4735" s="800"/>
      <c r="AJ4735" s="792"/>
      <c r="AM4735" s="792"/>
      <c r="AP4735" s="792"/>
      <c r="AS4735" s="792"/>
      <c r="AV4735" s="792"/>
      <c r="AY4735" s="792"/>
      <c r="BN4735" s="792"/>
      <c r="BQ4735" s="792"/>
    </row>
    <row r="4736" spans="8:69" ht="12" customHeight="1">
      <c r="H4736" s="800"/>
      <c r="AJ4736" s="792"/>
      <c r="AM4736" s="792"/>
      <c r="AP4736" s="792"/>
      <c r="AS4736" s="792"/>
      <c r="AV4736" s="792"/>
      <c r="AY4736" s="792"/>
      <c r="BN4736" s="792"/>
      <c r="BQ4736" s="792"/>
    </row>
    <row r="4737" spans="8:69" ht="12" customHeight="1">
      <c r="H4737" s="800"/>
      <c r="AJ4737" s="792"/>
      <c r="AM4737" s="792"/>
      <c r="AP4737" s="792"/>
      <c r="AS4737" s="792"/>
      <c r="AV4737" s="792"/>
      <c r="AY4737" s="792"/>
      <c r="BN4737" s="792"/>
      <c r="BQ4737" s="792"/>
    </row>
    <row r="4738" spans="8:69" ht="12" customHeight="1">
      <c r="H4738" s="800"/>
      <c r="AJ4738" s="792"/>
      <c r="AM4738" s="792"/>
      <c r="AP4738" s="792"/>
      <c r="AS4738" s="792"/>
      <c r="AV4738" s="792"/>
      <c r="AY4738" s="792"/>
      <c r="BN4738" s="792"/>
      <c r="BQ4738" s="792"/>
    </row>
    <row r="4739" spans="8:69" ht="12" customHeight="1">
      <c r="H4739" s="800"/>
      <c r="AJ4739" s="792"/>
      <c r="AM4739" s="792"/>
      <c r="AP4739" s="792"/>
      <c r="AS4739" s="792"/>
      <c r="AV4739" s="792"/>
      <c r="AY4739" s="792"/>
      <c r="BN4739" s="792"/>
      <c r="BQ4739" s="792"/>
    </row>
    <row r="4740" spans="8:69" ht="12" customHeight="1">
      <c r="H4740" s="800"/>
      <c r="AJ4740" s="792"/>
      <c r="AM4740" s="792"/>
      <c r="AP4740" s="792"/>
      <c r="AS4740" s="792"/>
      <c r="AV4740" s="792"/>
      <c r="AY4740" s="792"/>
      <c r="BN4740" s="792"/>
      <c r="BQ4740" s="792"/>
    </row>
    <row r="4741" spans="8:69" ht="12" customHeight="1">
      <c r="H4741" s="800"/>
      <c r="AJ4741" s="792"/>
      <c r="AM4741" s="792"/>
      <c r="AP4741" s="792"/>
      <c r="AS4741" s="792"/>
      <c r="AV4741" s="792"/>
      <c r="AY4741" s="792"/>
      <c r="BN4741" s="792"/>
      <c r="BQ4741" s="792"/>
    </row>
    <row r="4742" spans="8:69" ht="12" customHeight="1">
      <c r="H4742" s="800"/>
      <c r="AJ4742" s="792"/>
      <c r="AM4742" s="792"/>
      <c r="AP4742" s="792"/>
      <c r="AS4742" s="792"/>
      <c r="AV4742" s="792"/>
      <c r="AY4742" s="792"/>
      <c r="BN4742" s="792"/>
      <c r="BQ4742" s="792"/>
    </row>
    <row r="4743" spans="8:69" ht="12" customHeight="1">
      <c r="H4743" s="800"/>
      <c r="AJ4743" s="792"/>
      <c r="AM4743" s="792"/>
      <c r="AP4743" s="792"/>
      <c r="AS4743" s="792"/>
      <c r="AV4743" s="792"/>
      <c r="AY4743" s="792"/>
      <c r="BN4743" s="792"/>
      <c r="BQ4743" s="792"/>
    </row>
    <row r="4744" spans="8:69" ht="12" customHeight="1">
      <c r="H4744" s="800"/>
      <c r="AJ4744" s="792"/>
      <c r="AM4744" s="792"/>
      <c r="AP4744" s="792"/>
      <c r="AS4744" s="792"/>
      <c r="AV4744" s="792"/>
      <c r="AY4744" s="792"/>
      <c r="BN4744" s="792"/>
      <c r="BQ4744" s="792"/>
    </row>
    <row r="4745" spans="8:69" ht="12" customHeight="1">
      <c r="H4745" s="800"/>
      <c r="AJ4745" s="792"/>
      <c r="AM4745" s="792"/>
      <c r="AP4745" s="792"/>
      <c r="AS4745" s="792"/>
      <c r="AV4745" s="792"/>
      <c r="AY4745" s="792"/>
      <c r="BN4745" s="792"/>
      <c r="BQ4745" s="792"/>
    </row>
    <row r="4746" spans="8:69" ht="12" customHeight="1">
      <c r="H4746" s="800"/>
      <c r="AJ4746" s="792"/>
      <c r="AM4746" s="792"/>
      <c r="AP4746" s="792"/>
      <c r="AS4746" s="792"/>
      <c r="AV4746" s="792"/>
      <c r="AY4746" s="792"/>
      <c r="BN4746" s="792"/>
      <c r="BQ4746" s="792"/>
    </row>
    <row r="4747" spans="8:69" ht="12" customHeight="1">
      <c r="H4747" s="800"/>
      <c r="AJ4747" s="792"/>
      <c r="AM4747" s="792"/>
      <c r="AP4747" s="792"/>
      <c r="AS4747" s="792"/>
      <c r="AV4747" s="792"/>
      <c r="AY4747" s="792"/>
      <c r="BN4747" s="792"/>
      <c r="BQ4747" s="792"/>
    </row>
    <row r="4748" spans="8:69" ht="12" customHeight="1">
      <c r="H4748" s="800"/>
      <c r="AJ4748" s="792"/>
      <c r="AM4748" s="792"/>
      <c r="AP4748" s="792"/>
      <c r="AS4748" s="792"/>
      <c r="AV4748" s="792"/>
      <c r="AY4748" s="792"/>
      <c r="BN4748" s="792"/>
      <c r="BQ4748" s="792"/>
    </row>
    <row r="4749" spans="8:69" ht="12" customHeight="1">
      <c r="H4749" s="800"/>
      <c r="AJ4749" s="792"/>
      <c r="AM4749" s="792"/>
      <c r="AP4749" s="792"/>
      <c r="AS4749" s="792"/>
      <c r="AV4749" s="792"/>
      <c r="AY4749" s="792"/>
      <c r="BN4749" s="792"/>
      <c r="BQ4749" s="792"/>
    </row>
    <row r="4750" spans="8:69" ht="12" customHeight="1">
      <c r="H4750" s="800"/>
      <c r="AJ4750" s="792"/>
      <c r="AM4750" s="792"/>
      <c r="AP4750" s="792"/>
      <c r="AS4750" s="792"/>
      <c r="AV4750" s="792"/>
      <c r="AY4750" s="792"/>
      <c r="BN4750" s="792"/>
      <c r="BQ4750" s="792"/>
    </row>
    <row r="4751" spans="8:69" ht="12" customHeight="1">
      <c r="H4751" s="800"/>
      <c r="AJ4751" s="792"/>
      <c r="AM4751" s="792"/>
      <c r="AP4751" s="792"/>
      <c r="AS4751" s="792"/>
      <c r="AV4751" s="792"/>
      <c r="AY4751" s="792"/>
      <c r="BN4751" s="792"/>
      <c r="BQ4751" s="792"/>
    </row>
    <row r="4752" spans="8:69" ht="12" customHeight="1">
      <c r="H4752" s="800"/>
      <c r="AJ4752" s="792"/>
      <c r="AM4752" s="792"/>
      <c r="AP4752" s="792"/>
      <c r="AS4752" s="792"/>
      <c r="AV4752" s="792"/>
      <c r="AY4752" s="792"/>
      <c r="BN4752" s="792"/>
      <c r="BQ4752" s="792"/>
    </row>
    <row r="4753" spans="8:69" ht="12" customHeight="1">
      <c r="H4753" s="800"/>
      <c r="AJ4753" s="792"/>
      <c r="AM4753" s="792"/>
      <c r="AP4753" s="792"/>
      <c r="AS4753" s="792"/>
      <c r="AV4753" s="792"/>
      <c r="AY4753" s="792"/>
      <c r="BN4753" s="792"/>
      <c r="BQ4753" s="792"/>
    </row>
    <row r="4754" spans="8:69" ht="12" customHeight="1">
      <c r="H4754" s="800"/>
      <c r="AJ4754" s="792"/>
      <c r="AM4754" s="792"/>
      <c r="AP4754" s="792"/>
      <c r="AS4754" s="792"/>
      <c r="AV4754" s="792"/>
      <c r="AY4754" s="792"/>
      <c r="BN4754" s="792"/>
      <c r="BQ4754" s="792"/>
    </row>
    <row r="4755" spans="8:69" ht="12" customHeight="1">
      <c r="H4755" s="800"/>
      <c r="AJ4755" s="792"/>
      <c r="AM4755" s="792"/>
      <c r="AP4755" s="792"/>
      <c r="AS4755" s="792"/>
      <c r="AV4755" s="792"/>
      <c r="AY4755" s="792"/>
      <c r="BN4755" s="792"/>
      <c r="BQ4755" s="792"/>
    </row>
    <row r="4756" spans="8:69" ht="12" customHeight="1">
      <c r="H4756" s="800"/>
      <c r="AJ4756" s="792"/>
      <c r="AM4756" s="792"/>
      <c r="AP4756" s="792"/>
      <c r="AS4756" s="792"/>
      <c r="AV4756" s="792"/>
      <c r="AY4756" s="792"/>
      <c r="BN4756" s="792"/>
      <c r="BQ4756" s="792"/>
    </row>
    <row r="4757" spans="8:69" ht="12" customHeight="1">
      <c r="H4757" s="800"/>
      <c r="AJ4757" s="792"/>
      <c r="AM4757" s="792"/>
      <c r="AP4757" s="792"/>
      <c r="AS4757" s="792"/>
      <c r="AV4757" s="792"/>
      <c r="AY4757" s="792"/>
      <c r="BN4757" s="792"/>
      <c r="BQ4757" s="792"/>
    </row>
    <row r="4758" spans="8:69" ht="12" customHeight="1">
      <c r="H4758" s="800"/>
      <c r="AJ4758" s="792"/>
      <c r="AM4758" s="792"/>
      <c r="AP4758" s="792"/>
      <c r="AS4758" s="792"/>
      <c r="AV4758" s="792"/>
      <c r="AY4758" s="792"/>
      <c r="BN4758" s="792"/>
      <c r="BQ4758" s="792"/>
    </row>
    <row r="4759" spans="8:69" ht="12" customHeight="1">
      <c r="H4759" s="800"/>
      <c r="AJ4759" s="792"/>
      <c r="AM4759" s="792"/>
      <c r="AP4759" s="792"/>
      <c r="AS4759" s="792"/>
      <c r="AV4759" s="792"/>
      <c r="AY4759" s="792"/>
      <c r="BN4759" s="792"/>
      <c r="BQ4759" s="792"/>
    </row>
    <row r="4760" spans="8:69" ht="12" customHeight="1">
      <c r="H4760" s="800"/>
      <c r="AJ4760" s="792"/>
      <c r="AM4760" s="792"/>
      <c r="AP4760" s="792"/>
      <c r="AS4760" s="792"/>
      <c r="AV4760" s="792"/>
      <c r="AY4760" s="792"/>
      <c r="BN4760" s="792"/>
      <c r="BQ4760" s="792"/>
    </row>
    <row r="4761" spans="8:69" ht="12" customHeight="1">
      <c r="H4761" s="800"/>
      <c r="AJ4761" s="792"/>
      <c r="AM4761" s="792"/>
      <c r="AP4761" s="792"/>
      <c r="AS4761" s="792"/>
      <c r="AV4761" s="792"/>
      <c r="AY4761" s="792"/>
      <c r="BN4761" s="792"/>
      <c r="BQ4761" s="792"/>
    </row>
    <row r="4762" spans="8:69" ht="12" customHeight="1">
      <c r="H4762" s="800"/>
      <c r="AJ4762" s="792"/>
      <c r="AM4762" s="792"/>
      <c r="AP4762" s="792"/>
      <c r="AS4762" s="792"/>
      <c r="AV4762" s="792"/>
      <c r="AY4762" s="792"/>
      <c r="BN4762" s="792"/>
      <c r="BQ4762" s="792"/>
    </row>
    <row r="4763" spans="8:69" ht="12" customHeight="1">
      <c r="H4763" s="800"/>
      <c r="AJ4763" s="792"/>
      <c r="AM4763" s="792"/>
      <c r="AP4763" s="792"/>
      <c r="AS4763" s="792"/>
      <c r="AV4763" s="792"/>
      <c r="AY4763" s="792"/>
      <c r="BN4763" s="792"/>
      <c r="BQ4763" s="792"/>
    </row>
    <row r="4764" spans="8:69" ht="12" customHeight="1">
      <c r="H4764" s="800"/>
      <c r="AJ4764" s="792"/>
      <c r="AM4764" s="792"/>
      <c r="AP4764" s="792"/>
      <c r="AS4764" s="792"/>
      <c r="AV4764" s="792"/>
      <c r="AY4764" s="792"/>
      <c r="BN4764" s="792"/>
      <c r="BQ4764" s="792"/>
    </row>
    <row r="4765" spans="8:69" ht="12" customHeight="1">
      <c r="H4765" s="800"/>
      <c r="AJ4765" s="792"/>
      <c r="AM4765" s="792"/>
      <c r="AP4765" s="792"/>
      <c r="AS4765" s="792"/>
      <c r="AV4765" s="792"/>
      <c r="AY4765" s="792"/>
      <c r="BN4765" s="792"/>
      <c r="BQ4765" s="792"/>
    </row>
    <row r="4766" spans="8:69" ht="12" customHeight="1">
      <c r="H4766" s="800"/>
      <c r="AJ4766" s="792"/>
      <c r="AM4766" s="792"/>
      <c r="AP4766" s="792"/>
      <c r="AS4766" s="792"/>
      <c r="AV4766" s="792"/>
      <c r="AY4766" s="792"/>
      <c r="BN4766" s="792"/>
      <c r="BQ4766" s="792"/>
    </row>
    <row r="4767" spans="8:69" ht="12" customHeight="1">
      <c r="H4767" s="800"/>
      <c r="AJ4767" s="792"/>
      <c r="AM4767" s="792"/>
      <c r="AP4767" s="792"/>
      <c r="AS4767" s="792"/>
      <c r="AV4767" s="792"/>
      <c r="AY4767" s="792"/>
      <c r="BN4767" s="792"/>
      <c r="BQ4767" s="792"/>
    </row>
    <row r="4768" spans="8:69" ht="12" customHeight="1">
      <c r="H4768" s="800"/>
      <c r="AJ4768" s="792"/>
      <c r="AM4768" s="792"/>
      <c r="AP4768" s="792"/>
      <c r="AS4768" s="792"/>
      <c r="AV4768" s="792"/>
      <c r="AY4768" s="792"/>
      <c r="BN4768" s="792"/>
      <c r="BQ4768" s="792"/>
    </row>
    <row r="4769" spans="8:69" ht="12" customHeight="1">
      <c r="H4769" s="800"/>
      <c r="AJ4769" s="792"/>
      <c r="AM4769" s="792"/>
      <c r="AP4769" s="792"/>
      <c r="AS4769" s="792"/>
      <c r="AV4769" s="792"/>
      <c r="AY4769" s="792"/>
      <c r="BN4769" s="792"/>
      <c r="BQ4769" s="792"/>
    </row>
    <row r="4770" spans="8:69" ht="12" customHeight="1">
      <c r="H4770" s="800"/>
      <c r="AJ4770" s="792"/>
      <c r="AM4770" s="792"/>
      <c r="AP4770" s="792"/>
      <c r="AS4770" s="792"/>
      <c r="AV4770" s="792"/>
      <c r="AY4770" s="792"/>
      <c r="BN4770" s="792"/>
      <c r="BQ4770" s="792"/>
    </row>
    <row r="4771" spans="8:69" ht="12" customHeight="1">
      <c r="H4771" s="800"/>
      <c r="AJ4771" s="792"/>
      <c r="AM4771" s="792"/>
      <c r="AP4771" s="792"/>
      <c r="AS4771" s="792"/>
      <c r="AV4771" s="792"/>
      <c r="AY4771" s="792"/>
      <c r="BN4771" s="792"/>
      <c r="BQ4771" s="792"/>
    </row>
    <row r="4772" spans="8:69" ht="12" customHeight="1">
      <c r="H4772" s="800"/>
      <c r="AJ4772" s="792"/>
      <c r="AM4772" s="792"/>
      <c r="AP4772" s="792"/>
      <c r="AS4772" s="792"/>
      <c r="AV4772" s="792"/>
      <c r="AY4772" s="792"/>
      <c r="BN4772" s="792"/>
      <c r="BQ4772" s="792"/>
    </row>
    <row r="4773" spans="8:69" ht="12" customHeight="1">
      <c r="H4773" s="800"/>
      <c r="AJ4773" s="792"/>
      <c r="AM4773" s="792"/>
      <c r="AP4773" s="792"/>
      <c r="AS4773" s="792"/>
      <c r="AV4773" s="792"/>
      <c r="AY4773" s="792"/>
      <c r="BN4773" s="792"/>
      <c r="BQ4773" s="792"/>
    </row>
    <row r="4774" spans="8:69" ht="12" customHeight="1">
      <c r="H4774" s="800"/>
      <c r="AJ4774" s="792"/>
      <c r="AM4774" s="792"/>
      <c r="AP4774" s="792"/>
      <c r="AS4774" s="792"/>
      <c r="AV4774" s="792"/>
      <c r="AY4774" s="792"/>
      <c r="BN4774" s="792"/>
      <c r="BQ4774" s="792"/>
    </row>
    <row r="4775" spans="8:69" ht="12" customHeight="1">
      <c r="H4775" s="800"/>
      <c r="AJ4775" s="792"/>
      <c r="AM4775" s="792"/>
      <c r="AP4775" s="792"/>
      <c r="AS4775" s="792"/>
      <c r="AV4775" s="792"/>
      <c r="AY4775" s="792"/>
      <c r="BN4775" s="792"/>
      <c r="BQ4775" s="792"/>
    </row>
    <row r="4776" spans="8:69" ht="12" customHeight="1">
      <c r="H4776" s="800"/>
      <c r="AJ4776" s="792"/>
      <c r="AM4776" s="792"/>
      <c r="AP4776" s="792"/>
      <c r="AS4776" s="792"/>
      <c r="AV4776" s="792"/>
      <c r="AY4776" s="792"/>
      <c r="BN4776" s="792"/>
      <c r="BQ4776" s="792"/>
    </row>
    <row r="4777" spans="8:69" ht="12" customHeight="1">
      <c r="H4777" s="800"/>
      <c r="AJ4777" s="792"/>
      <c r="AM4777" s="792"/>
      <c r="AP4777" s="792"/>
      <c r="AS4777" s="792"/>
      <c r="AV4777" s="792"/>
      <c r="AY4777" s="792"/>
      <c r="BN4777" s="792"/>
      <c r="BQ4777" s="792"/>
    </row>
    <row r="4778" spans="8:69" ht="12" customHeight="1">
      <c r="H4778" s="800"/>
      <c r="AJ4778" s="792"/>
      <c r="AM4778" s="792"/>
      <c r="AP4778" s="792"/>
      <c r="AS4778" s="792"/>
      <c r="AV4778" s="792"/>
      <c r="AY4778" s="792"/>
      <c r="BN4778" s="792"/>
      <c r="BQ4778" s="792"/>
    </row>
    <row r="4779" spans="8:69" ht="12" customHeight="1">
      <c r="H4779" s="800"/>
      <c r="AJ4779" s="792"/>
      <c r="AM4779" s="792"/>
      <c r="AP4779" s="792"/>
      <c r="AS4779" s="792"/>
      <c r="AV4779" s="792"/>
      <c r="AY4779" s="792"/>
      <c r="BN4779" s="792"/>
      <c r="BQ4779" s="792"/>
    </row>
    <row r="4780" spans="8:69" ht="12" customHeight="1">
      <c r="H4780" s="800"/>
      <c r="AJ4780" s="792"/>
      <c r="AM4780" s="792"/>
      <c r="AP4780" s="792"/>
      <c r="AS4780" s="792"/>
      <c r="AV4780" s="792"/>
      <c r="AY4780" s="792"/>
      <c r="BN4780" s="792"/>
      <c r="BQ4780" s="792"/>
    </row>
    <row r="4781" spans="8:69" ht="12" customHeight="1">
      <c r="H4781" s="800"/>
      <c r="AJ4781" s="792"/>
      <c r="AM4781" s="792"/>
      <c r="AP4781" s="792"/>
      <c r="AS4781" s="792"/>
      <c r="AV4781" s="792"/>
      <c r="AY4781" s="792"/>
      <c r="BN4781" s="792"/>
      <c r="BQ4781" s="792"/>
    </row>
    <row r="4782" spans="8:69" ht="12" customHeight="1">
      <c r="H4782" s="800"/>
      <c r="AJ4782" s="792"/>
      <c r="AM4782" s="792"/>
      <c r="AP4782" s="792"/>
      <c r="AS4782" s="792"/>
      <c r="AV4782" s="792"/>
      <c r="AY4782" s="792"/>
      <c r="BN4782" s="792"/>
      <c r="BQ4782" s="792"/>
    </row>
    <row r="4783" spans="8:69" ht="12" customHeight="1">
      <c r="H4783" s="800"/>
      <c r="AJ4783" s="792"/>
      <c r="AM4783" s="792"/>
      <c r="AP4783" s="792"/>
      <c r="AS4783" s="792"/>
      <c r="AV4783" s="792"/>
      <c r="AY4783" s="792"/>
      <c r="BN4783" s="792"/>
      <c r="BQ4783" s="792"/>
    </row>
    <row r="4784" spans="8:69" ht="12" customHeight="1">
      <c r="H4784" s="800"/>
      <c r="AJ4784" s="792"/>
      <c r="AM4784" s="792"/>
      <c r="AP4784" s="792"/>
      <c r="AS4784" s="792"/>
      <c r="AV4784" s="792"/>
      <c r="AY4784" s="792"/>
      <c r="BN4784" s="792"/>
      <c r="BQ4784" s="792"/>
    </row>
    <row r="4785" spans="8:69" ht="12" customHeight="1">
      <c r="H4785" s="800"/>
      <c r="AJ4785" s="792"/>
      <c r="AM4785" s="792"/>
      <c r="AP4785" s="792"/>
      <c r="AS4785" s="792"/>
      <c r="AV4785" s="792"/>
      <c r="AY4785" s="792"/>
      <c r="BN4785" s="792"/>
      <c r="BQ4785" s="792"/>
    </row>
    <row r="4786" spans="8:69" ht="12" customHeight="1">
      <c r="H4786" s="800"/>
      <c r="AJ4786" s="792"/>
      <c r="AM4786" s="792"/>
      <c r="AP4786" s="792"/>
      <c r="AS4786" s="792"/>
      <c r="AV4786" s="792"/>
      <c r="AY4786" s="792"/>
      <c r="BN4786" s="792"/>
      <c r="BQ4786" s="792"/>
    </row>
    <row r="4787" spans="8:69" ht="12" customHeight="1">
      <c r="H4787" s="800"/>
      <c r="AJ4787" s="792"/>
      <c r="AM4787" s="792"/>
      <c r="AP4787" s="792"/>
      <c r="AS4787" s="792"/>
      <c r="AV4787" s="792"/>
      <c r="AY4787" s="792"/>
      <c r="BN4787" s="792"/>
      <c r="BQ4787" s="792"/>
    </row>
    <row r="4788" spans="8:69" ht="12" customHeight="1">
      <c r="H4788" s="800"/>
      <c r="AJ4788" s="792"/>
      <c r="AM4788" s="792"/>
      <c r="AP4788" s="792"/>
      <c r="AS4788" s="792"/>
      <c r="AV4788" s="792"/>
      <c r="AY4788" s="792"/>
      <c r="BN4788" s="792"/>
      <c r="BQ4788" s="792"/>
    </row>
    <row r="4789" spans="8:69" ht="12" customHeight="1">
      <c r="H4789" s="800"/>
      <c r="AJ4789" s="792"/>
      <c r="AM4789" s="792"/>
      <c r="AP4789" s="792"/>
      <c r="AS4789" s="792"/>
      <c r="AV4789" s="792"/>
      <c r="AY4789" s="792"/>
      <c r="BN4789" s="792"/>
      <c r="BQ4789" s="792"/>
    </row>
    <row r="4790" spans="8:69" ht="12" customHeight="1">
      <c r="H4790" s="800"/>
      <c r="AJ4790" s="792"/>
      <c r="AM4790" s="792"/>
      <c r="AP4790" s="792"/>
      <c r="AS4790" s="792"/>
      <c r="AV4790" s="792"/>
      <c r="AY4790" s="792"/>
      <c r="BN4790" s="792"/>
      <c r="BQ4790" s="792"/>
    </row>
    <row r="4791" spans="8:69" ht="12" customHeight="1">
      <c r="H4791" s="800"/>
      <c r="AJ4791" s="792"/>
      <c r="AM4791" s="792"/>
      <c r="AP4791" s="792"/>
      <c r="AS4791" s="792"/>
      <c r="AV4791" s="792"/>
      <c r="AY4791" s="792"/>
      <c r="BN4791" s="792"/>
      <c r="BQ4791" s="792"/>
    </row>
    <row r="4792" spans="8:69" ht="12" customHeight="1">
      <c r="H4792" s="800"/>
      <c r="AJ4792" s="792"/>
      <c r="AM4792" s="792"/>
      <c r="AP4792" s="792"/>
      <c r="AS4792" s="792"/>
      <c r="AV4792" s="792"/>
      <c r="AY4792" s="792"/>
      <c r="BN4792" s="792"/>
      <c r="BQ4792" s="792"/>
    </row>
    <row r="4793" spans="8:69" ht="12" customHeight="1">
      <c r="H4793" s="800"/>
      <c r="AJ4793" s="792"/>
      <c r="AM4793" s="792"/>
      <c r="AP4793" s="792"/>
      <c r="AS4793" s="792"/>
      <c r="AV4793" s="792"/>
      <c r="AY4793" s="792"/>
      <c r="BN4793" s="792"/>
      <c r="BQ4793" s="792"/>
    </row>
    <row r="4794" spans="8:69" ht="12" customHeight="1">
      <c r="H4794" s="800"/>
      <c r="AJ4794" s="792"/>
      <c r="AM4794" s="792"/>
      <c r="AP4794" s="792"/>
      <c r="AS4794" s="792"/>
      <c r="AV4794" s="792"/>
      <c r="AY4794" s="792"/>
      <c r="BN4794" s="792"/>
      <c r="BQ4794" s="792"/>
    </row>
    <row r="4795" spans="8:69" ht="12" customHeight="1">
      <c r="H4795" s="800"/>
      <c r="AJ4795" s="792"/>
      <c r="AM4795" s="792"/>
      <c r="AP4795" s="792"/>
      <c r="AS4795" s="792"/>
      <c r="AV4795" s="792"/>
      <c r="AY4795" s="792"/>
      <c r="BN4795" s="792"/>
      <c r="BQ4795" s="792"/>
    </row>
    <row r="4796" spans="8:69" ht="12" customHeight="1">
      <c r="H4796" s="800"/>
      <c r="AJ4796" s="792"/>
      <c r="AM4796" s="792"/>
      <c r="AP4796" s="792"/>
      <c r="AS4796" s="792"/>
      <c r="AV4796" s="792"/>
      <c r="AY4796" s="792"/>
      <c r="BN4796" s="792"/>
      <c r="BQ4796" s="792"/>
    </row>
    <row r="4797" spans="8:69" ht="12" customHeight="1">
      <c r="H4797" s="800"/>
      <c r="AJ4797" s="792"/>
      <c r="AM4797" s="792"/>
      <c r="AP4797" s="792"/>
      <c r="AS4797" s="792"/>
      <c r="AV4797" s="792"/>
      <c r="AY4797" s="792"/>
      <c r="BN4797" s="792"/>
      <c r="BQ4797" s="792"/>
    </row>
    <row r="4798" spans="8:69" ht="12" customHeight="1">
      <c r="H4798" s="800"/>
      <c r="AJ4798" s="792"/>
      <c r="AM4798" s="792"/>
      <c r="AP4798" s="792"/>
      <c r="AS4798" s="792"/>
      <c r="AV4798" s="792"/>
      <c r="AY4798" s="792"/>
      <c r="BN4798" s="792"/>
      <c r="BQ4798" s="792"/>
    </row>
    <row r="4799" spans="8:69" ht="12" customHeight="1">
      <c r="H4799" s="800"/>
      <c r="AJ4799" s="792"/>
      <c r="AM4799" s="792"/>
      <c r="AP4799" s="792"/>
      <c r="AS4799" s="792"/>
      <c r="AV4799" s="792"/>
      <c r="AY4799" s="792"/>
      <c r="BN4799" s="792"/>
      <c r="BQ4799" s="792"/>
    </row>
    <row r="4800" spans="8:69" ht="12" customHeight="1">
      <c r="H4800" s="800"/>
      <c r="AJ4800" s="792"/>
      <c r="AM4800" s="792"/>
      <c r="AP4800" s="792"/>
      <c r="AS4800" s="792"/>
      <c r="AV4800" s="792"/>
      <c r="AY4800" s="792"/>
      <c r="BN4800" s="792"/>
      <c r="BQ4800" s="792"/>
    </row>
    <row r="4801" spans="8:69" ht="12" customHeight="1">
      <c r="H4801" s="800"/>
      <c r="AJ4801" s="792"/>
      <c r="AM4801" s="792"/>
      <c r="AP4801" s="792"/>
      <c r="AS4801" s="792"/>
      <c r="AV4801" s="792"/>
      <c r="AY4801" s="792"/>
      <c r="BN4801" s="792"/>
      <c r="BQ4801" s="792"/>
    </row>
    <row r="4802" spans="8:69" ht="12" customHeight="1">
      <c r="H4802" s="800"/>
      <c r="AJ4802" s="792"/>
      <c r="AM4802" s="792"/>
      <c r="AP4802" s="792"/>
      <c r="AS4802" s="792"/>
      <c r="AV4802" s="792"/>
      <c r="AY4802" s="792"/>
      <c r="BN4802" s="792"/>
      <c r="BQ4802" s="792"/>
    </row>
    <row r="4803" spans="8:69" ht="12" customHeight="1">
      <c r="H4803" s="800"/>
      <c r="AJ4803" s="792"/>
      <c r="AM4803" s="792"/>
      <c r="AP4803" s="792"/>
      <c r="AS4803" s="792"/>
      <c r="AV4803" s="792"/>
      <c r="AY4803" s="792"/>
      <c r="BN4803" s="792"/>
      <c r="BQ4803" s="792"/>
    </row>
    <row r="4804" spans="8:69" ht="12" customHeight="1">
      <c r="H4804" s="800"/>
      <c r="AJ4804" s="792"/>
      <c r="AM4804" s="792"/>
      <c r="AP4804" s="792"/>
      <c r="AS4804" s="792"/>
      <c r="AV4804" s="792"/>
      <c r="AY4804" s="792"/>
      <c r="BN4804" s="792"/>
      <c r="BQ4804" s="792"/>
    </row>
    <row r="4805" spans="8:69" ht="12" customHeight="1">
      <c r="H4805" s="800"/>
      <c r="AJ4805" s="792"/>
      <c r="AM4805" s="792"/>
      <c r="AP4805" s="792"/>
      <c r="AS4805" s="792"/>
      <c r="AV4805" s="792"/>
      <c r="AY4805" s="792"/>
      <c r="BN4805" s="792"/>
      <c r="BQ4805" s="792"/>
    </row>
    <row r="4806" spans="8:69" ht="12" customHeight="1">
      <c r="H4806" s="800"/>
      <c r="AJ4806" s="792"/>
      <c r="AM4806" s="792"/>
      <c r="AP4806" s="792"/>
      <c r="AS4806" s="792"/>
      <c r="AV4806" s="792"/>
      <c r="AY4806" s="792"/>
      <c r="BN4806" s="792"/>
      <c r="BQ4806" s="792"/>
    </row>
    <row r="4807" spans="8:69" ht="12" customHeight="1">
      <c r="H4807" s="800"/>
      <c r="AJ4807" s="792"/>
      <c r="AM4807" s="792"/>
      <c r="AP4807" s="792"/>
      <c r="AS4807" s="792"/>
      <c r="AV4807" s="792"/>
      <c r="AY4807" s="792"/>
      <c r="BN4807" s="792"/>
      <c r="BQ4807" s="792"/>
    </row>
    <row r="4808" spans="8:69" ht="12" customHeight="1">
      <c r="H4808" s="800"/>
      <c r="AJ4808" s="792"/>
      <c r="AM4808" s="792"/>
      <c r="AP4808" s="792"/>
      <c r="AS4808" s="792"/>
      <c r="AV4808" s="792"/>
      <c r="AY4808" s="792"/>
      <c r="BN4808" s="792"/>
      <c r="BQ4808" s="792"/>
    </row>
    <row r="4809" spans="8:69" ht="12" customHeight="1">
      <c r="H4809" s="800"/>
      <c r="AJ4809" s="792"/>
      <c r="AM4809" s="792"/>
      <c r="AP4809" s="792"/>
      <c r="AS4809" s="792"/>
      <c r="AV4809" s="792"/>
      <c r="AY4809" s="792"/>
      <c r="BN4809" s="792"/>
      <c r="BQ4809" s="792"/>
    </row>
    <row r="4810" spans="8:69" ht="12" customHeight="1">
      <c r="H4810" s="800"/>
      <c r="AJ4810" s="792"/>
      <c r="AM4810" s="792"/>
      <c r="AP4810" s="792"/>
      <c r="AS4810" s="792"/>
      <c r="AV4810" s="792"/>
      <c r="AY4810" s="792"/>
      <c r="BN4810" s="792"/>
      <c r="BQ4810" s="792"/>
    </row>
    <row r="4811" spans="8:69" ht="12" customHeight="1">
      <c r="H4811" s="800"/>
      <c r="AJ4811" s="792"/>
      <c r="AM4811" s="792"/>
      <c r="AP4811" s="792"/>
      <c r="AS4811" s="792"/>
      <c r="AV4811" s="792"/>
      <c r="AY4811" s="792"/>
      <c r="BN4811" s="792"/>
      <c r="BQ4811" s="792"/>
    </row>
    <row r="4812" spans="8:69" ht="12" customHeight="1">
      <c r="H4812" s="800"/>
      <c r="AJ4812" s="792"/>
      <c r="AM4812" s="792"/>
      <c r="AP4812" s="792"/>
      <c r="AS4812" s="792"/>
      <c r="AV4812" s="792"/>
      <c r="AY4812" s="792"/>
      <c r="BN4812" s="792"/>
      <c r="BQ4812" s="792"/>
    </row>
    <row r="4813" spans="8:69" ht="12" customHeight="1">
      <c r="H4813" s="800"/>
      <c r="AJ4813" s="792"/>
      <c r="AM4813" s="792"/>
      <c r="AP4813" s="792"/>
      <c r="AS4813" s="792"/>
      <c r="AV4813" s="792"/>
      <c r="AY4813" s="792"/>
      <c r="BN4813" s="792"/>
      <c r="BQ4813" s="792"/>
    </row>
    <row r="4814" spans="8:69" ht="12" customHeight="1">
      <c r="H4814" s="800"/>
      <c r="AJ4814" s="792"/>
      <c r="AM4814" s="792"/>
      <c r="AP4814" s="792"/>
      <c r="AS4814" s="792"/>
      <c r="AV4814" s="792"/>
      <c r="AY4814" s="792"/>
      <c r="BN4814" s="792"/>
      <c r="BQ4814" s="792"/>
    </row>
    <row r="4815" spans="8:69" ht="12" customHeight="1">
      <c r="H4815" s="800"/>
      <c r="AJ4815" s="792"/>
      <c r="AM4815" s="792"/>
      <c r="AP4815" s="792"/>
      <c r="AS4815" s="792"/>
      <c r="AV4815" s="792"/>
      <c r="AY4815" s="792"/>
      <c r="BN4815" s="792"/>
      <c r="BQ4815" s="792"/>
    </row>
    <row r="4816" spans="8:69" ht="12" customHeight="1">
      <c r="H4816" s="800"/>
      <c r="AJ4816" s="792"/>
      <c r="AM4816" s="792"/>
      <c r="AP4816" s="792"/>
      <c r="AS4816" s="792"/>
      <c r="AV4816" s="792"/>
      <c r="AY4816" s="792"/>
      <c r="BN4816" s="792"/>
      <c r="BQ4816" s="792"/>
    </row>
    <row r="4817" spans="8:69" ht="12" customHeight="1">
      <c r="H4817" s="800"/>
      <c r="AJ4817" s="792"/>
      <c r="AM4817" s="792"/>
      <c r="AP4817" s="792"/>
      <c r="AS4817" s="792"/>
      <c r="AV4817" s="792"/>
      <c r="AY4817" s="792"/>
      <c r="BN4817" s="792"/>
      <c r="BQ4817" s="792"/>
    </row>
    <row r="4818" spans="8:69" ht="12" customHeight="1">
      <c r="H4818" s="800"/>
      <c r="AJ4818" s="792"/>
      <c r="AM4818" s="792"/>
      <c r="AP4818" s="792"/>
      <c r="AS4818" s="792"/>
      <c r="AV4818" s="792"/>
      <c r="AY4818" s="792"/>
      <c r="BN4818" s="792"/>
      <c r="BQ4818" s="792"/>
    </row>
    <row r="4819" spans="8:69" ht="12" customHeight="1">
      <c r="H4819" s="800"/>
      <c r="AJ4819" s="792"/>
      <c r="AM4819" s="792"/>
      <c r="AP4819" s="792"/>
      <c r="AS4819" s="792"/>
      <c r="AV4819" s="792"/>
      <c r="AY4819" s="792"/>
      <c r="BN4819" s="792"/>
      <c r="BQ4819" s="792"/>
    </row>
    <row r="4820" spans="8:69" ht="12" customHeight="1">
      <c r="H4820" s="800"/>
      <c r="AJ4820" s="792"/>
      <c r="AM4820" s="792"/>
      <c r="AP4820" s="792"/>
      <c r="AS4820" s="792"/>
      <c r="AV4820" s="792"/>
      <c r="AY4820" s="792"/>
      <c r="BN4820" s="792"/>
      <c r="BQ4820" s="792"/>
    </row>
    <row r="4821" spans="8:69" ht="12" customHeight="1">
      <c r="H4821" s="800"/>
      <c r="AJ4821" s="792"/>
      <c r="AM4821" s="792"/>
      <c r="AP4821" s="792"/>
      <c r="AS4821" s="792"/>
      <c r="AV4821" s="792"/>
      <c r="AY4821" s="792"/>
      <c r="BN4821" s="792"/>
      <c r="BQ4821" s="792"/>
    </row>
    <row r="4822" spans="8:69" ht="12" customHeight="1">
      <c r="H4822" s="800"/>
      <c r="AJ4822" s="792"/>
      <c r="AM4822" s="792"/>
      <c r="AP4822" s="792"/>
      <c r="AS4822" s="792"/>
      <c r="AV4822" s="792"/>
      <c r="AY4822" s="792"/>
      <c r="BN4822" s="792"/>
      <c r="BQ4822" s="792"/>
    </row>
    <row r="4823" spans="8:69" ht="12" customHeight="1">
      <c r="H4823" s="800"/>
      <c r="AJ4823" s="792"/>
      <c r="AM4823" s="792"/>
      <c r="AP4823" s="792"/>
      <c r="AS4823" s="792"/>
      <c r="AV4823" s="792"/>
      <c r="AY4823" s="792"/>
      <c r="BN4823" s="792"/>
      <c r="BQ4823" s="792"/>
    </row>
    <row r="4824" spans="8:69" ht="12" customHeight="1">
      <c r="H4824" s="800"/>
      <c r="AJ4824" s="792"/>
      <c r="AM4824" s="792"/>
      <c r="AP4824" s="792"/>
      <c r="AS4824" s="792"/>
      <c r="AV4824" s="792"/>
      <c r="AY4824" s="792"/>
      <c r="BN4824" s="792"/>
      <c r="BQ4824" s="792"/>
    </row>
    <row r="4825" spans="8:69" ht="12" customHeight="1">
      <c r="H4825" s="800"/>
      <c r="AJ4825" s="792"/>
      <c r="AM4825" s="792"/>
      <c r="AP4825" s="792"/>
      <c r="AS4825" s="792"/>
      <c r="AV4825" s="792"/>
      <c r="AY4825" s="792"/>
      <c r="BN4825" s="792"/>
      <c r="BQ4825" s="792"/>
    </row>
    <row r="4826" spans="8:69" ht="12" customHeight="1">
      <c r="H4826" s="800"/>
      <c r="AJ4826" s="792"/>
      <c r="AM4826" s="792"/>
      <c r="AP4826" s="792"/>
      <c r="AS4826" s="792"/>
      <c r="AV4826" s="792"/>
      <c r="AY4826" s="792"/>
      <c r="BN4826" s="792"/>
      <c r="BQ4826" s="792"/>
    </row>
    <row r="4827" spans="8:69" ht="12" customHeight="1">
      <c r="H4827" s="800"/>
      <c r="AJ4827" s="792"/>
      <c r="AM4827" s="792"/>
      <c r="AP4827" s="792"/>
      <c r="AS4827" s="792"/>
      <c r="AV4827" s="792"/>
      <c r="AY4827" s="792"/>
      <c r="BN4827" s="792"/>
      <c r="BQ4827" s="792"/>
    </row>
    <row r="4828" spans="8:69" ht="12" customHeight="1">
      <c r="H4828" s="800"/>
      <c r="AJ4828" s="792"/>
      <c r="AM4828" s="792"/>
      <c r="AP4828" s="792"/>
      <c r="AS4828" s="792"/>
      <c r="AV4828" s="792"/>
      <c r="AY4828" s="792"/>
      <c r="BN4828" s="792"/>
      <c r="BQ4828" s="792"/>
    </row>
    <row r="4829" spans="8:69" ht="12" customHeight="1">
      <c r="H4829" s="800"/>
      <c r="AJ4829" s="792"/>
      <c r="AM4829" s="792"/>
      <c r="AP4829" s="792"/>
      <c r="AS4829" s="792"/>
      <c r="AV4829" s="792"/>
      <c r="AY4829" s="792"/>
      <c r="BN4829" s="792"/>
      <c r="BQ4829" s="792"/>
    </row>
    <row r="4830" spans="8:69" ht="12" customHeight="1">
      <c r="H4830" s="800"/>
      <c r="AJ4830" s="792"/>
      <c r="AM4830" s="792"/>
      <c r="AP4830" s="792"/>
      <c r="AS4830" s="792"/>
      <c r="AV4830" s="792"/>
      <c r="AY4830" s="792"/>
      <c r="BN4830" s="792"/>
      <c r="BQ4830" s="792"/>
    </row>
    <row r="4831" spans="8:69" ht="12" customHeight="1">
      <c r="H4831" s="800"/>
      <c r="AJ4831" s="792"/>
      <c r="AM4831" s="792"/>
      <c r="AP4831" s="792"/>
      <c r="AS4831" s="792"/>
      <c r="AV4831" s="792"/>
      <c r="AY4831" s="792"/>
      <c r="BN4831" s="792"/>
      <c r="BQ4831" s="792"/>
    </row>
    <row r="4832" spans="8:69" ht="12" customHeight="1">
      <c r="H4832" s="800"/>
      <c r="AJ4832" s="792"/>
      <c r="AM4832" s="792"/>
      <c r="AP4832" s="792"/>
      <c r="AS4832" s="792"/>
      <c r="AV4832" s="792"/>
      <c r="AY4832" s="792"/>
      <c r="BN4832" s="792"/>
      <c r="BQ4832" s="792"/>
    </row>
    <row r="4833" spans="8:69" ht="12" customHeight="1">
      <c r="H4833" s="800"/>
      <c r="AJ4833" s="792"/>
      <c r="AM4833" s="792"/>
      <c r="AP4833" s="792"/>
      <c r="AS4833" s="792"/>
      <c r="AV4833" s="792"/>
      <c r="AY4833" s="792"/>
      <c r="BN4833" s="792"/>
      <c r="BQ4833" s="792"/>
    </row>
    <row r="4834" spans="8:69" ht="12" customHeight="1">
      <c r="H4834" s="800"/>
      <c r="AJ4834" s="792"/>
      <c r="AM4834" s="792"/>
      <c r="AP4834" s="792"/>
      <c r="AS4834" s="792"/>
      <c r="AV4834" s="792"/>
      <c r="AY4834" s="792"/>
      <c r="BN4834" s="792"/>
      <c r="BQ4834" s="792"/>
    </row>
    <row r="4835" spans="8:69" ht="12" customHeight="1">
      <c r="H4835" s="800"/>
      <c r="AJ4835" s="792"/>
      <c r="AM4835" s="792"/>
      <c r="AP4835" s="792"/>
      <c r="AS4835" s="792"/>
      <c r="AV4835" s="792"/>
      <c r="AY4835" s="792"/>
      <c r="BN4835" s="792"/>
      <c r="BQ4835" s="792"/>
    </row>
    <row r="4836" spans="8:69" ht="12" customHeight="1">
      <c r="H4836" s="800"/>
      <c r="AJ4836" s="792"/>
      <c r="AM4836" s="792"/>
      <c r="AP4836" s="792"/>
      <c r="AS4836" s="792"/>
      <c r="AV4836" s="792"/>
      <c r="AY4836" s="792"/>
      <c r="BN4836" s="792"/>
      <c r="BQ4836" s="792"/>
    </row>
    <row r="4837" spans="8:69" ht="12" customHeight="1">
      <c r="H4837" s="800"/>
      <c r="AJ4837" s="792"/>
      <c r="AM4837" s="792"/>
      <c r="AP4837" s="792"/>
      <c r="AS4837" s="792"/>
      <c r="AV4837" s="792"/>
      <c r="AY4837" s="792"/>
      <c r="BN4837" s="792"/>
      <c r="BQ4837" s="792"/>
    </row>
    <row r="4838" spans="8:69" ht="12" customHeight="1">
      <c r="H4838" s="800"/>
      <c r="AJ4838" s="792"/>
      <c r="AM4838" s="792"/>
      <c r="AP4838" s="792"/>
      <c r="AS4838" s="792"/>
      <c r="AV4838" s="792"/>
      <c r="AY4838" s="792"/>
      <c r="BN4838" s="792"/>
      <c r="BQ4838" s="792"/>
    </row>
    <row r="4839" spans="8:69" ht="12" customHeight="1">
      <c r="H4839" s="800"/>
      <c r="AJ4839" s="792"/>
      <c r="AM4839" s="792"/>
      <c r="AP4839" s="792"/>
      <c r="AS4839" s="792"/>
      <c r="AV4839" s="792"/>
      <c r="AY4839" s="792"/>
      <c r="BN4839" s="792"/>
      <c r="BQ4839" s="792"/>
    </row>
    <row r="4840" spans="8:69" ht="12" customHeight="1">
      <c r="H4840" s="800"/>
      <c r="AJ4840" s="792"/>
      <c r="AM4840" s="792"/>
      <c r="AP4840" s="792"/>
      <c r="AS4840" s="792"/>
      <c r="AV4840" s="792"/>
      <c r="AY4840" s="792"/>
      <c r="BN4840" s="792"/>
      <c r="BQ4840" s="792"/>
    </row>
    <row r="4841" spans="8:69" ht="12" customHeight="1">
      <c r="H4841" s="800"/>
      <c r="AJ4841" s="792"/>
      <c r="AM4841" s="792"/>
      <c r="AP4841" s="792"/>
      <c r="AS4841" s="792"/>
      <c r="AV4841" s="792"/>
      <c r="AY4841" s="792"/>
      <c r="BN4841" s="792"/>
      <c r="BQ4841" s="792"/>
    </row>
    <row r="4842" spans="8:69" ht="12" customHeight="1">
      <c r="H4842" s="800"/>
      <c r="AJ4842" s="792"/>
      <c r="AM4842" s="792"/>
      <c r="AP4842" s="792"/>
      <c r="AS4842" s="792"/>
      <c r="AV4842" s="792"/>
      <c r="AY4842" s="792"/>
      <c r="BN4842" s="792"/>
      <c r="BQ4842" s="792"/>
    </row>
    <row r="4843" spans="8:69" ht="12" customHeight="1">
      <c r="H4843" s="800"/>
      <c r="AJ4843" s="792"/>
      <c r="AM4843" s="792"/>
      <c r="AP4843" s="792"/>
      <c r="AS4843" s="792"/>
      <c r="AV4843" s="792"/>
      <c r="AY4843" s="792"/>
      <c r="BN4843" s="792"/>
      <c r="BQ4843" s="792"/>
    </row>
    <row r="4844" spans="8:69" ht="12" customHeight="1">
      <c r="H4844" s="800"/>
      <c r="AJ4844" s="792"/>
      <c r="AM4844" s="792"/>
      <c r="AP4844" s="792"/>
      <c r="AS4844" s="792"/>
      <c r="AV4844" s="792"/>
      <c r="AY4844" s="792"/>
      <c r="BN4844" s="792"/>
      <c r="BQ4844" s="792"/>
    </row>
    <row r="4845" spans="8:69" ht="12" customHeight="1">
      <c r="H4845" s="800"/>
      <c r="AJ4845" s="792"/>
      <c r="AM4845" s="792"/>
      <c r="AP4845" s="792"/>
      <c r="AS4845" s="792"/>
      <c r="AV4845" s="792"/>
      <c r="AY4845" s="792"/>
      <c r="BN4845" s="792"/>
      <c r="BQ4845" s="792"/>
    </row>
    <row r="4846" spans="8:69" ht="12" customHeight="1">
      <c r="H4846" s="800"/>
      <c r="AJ4846" s="792"/>
      <c r="AM4846" s="792"/>
      <c r="AP4846" s="792"/>
      <c r="AS4846" s="792"/>
      <c r="AV4846" s="792"/>
      <c r="AY4846" s="792"/>
      <c r="BN4846" s="792"/>
      <c r="BQ4846" s="792"/>
    </row>
    <row r="4847" spans="8:69" ht="12" customHeight="1">
      <c r="H4847" s="800"/>
      <c r="AJ4847" s="792"/>
      <c r="AM4847" s="792"/>
      <c r="AP4847" s="792"/>
      <c r="AS4847" s="792"/>
      <c r="AV4847" s="792"/>
      <c r="AY4847" s="792"/>
      <c r="BN4847" s="792"/>
      <c r="BQ4847" s="792"/>
    </row>
    <row r="4848" spans="8:69" ht="12" customHeight="1">
      <c r="H4848" s="800"/>
      <c r="AJ4848" s="792"/>
      <c r="AM4848" s="792"/>
      <c r="AP4848" s="792"/>
      <c r="AS4848" s="792"/>
      <c r="AV4848" s="792"/>
      <c r="AY4848" s="792"/>
      <c r="BN4848" s="792"/>
      <c r="BQ4848" s="792"/>
    </row>
    <row r="4849" spans="8:69" ht="12" customHeight="1">
      <c r="H4849" s="800"/>
      <c r="AJ4849" s="792"/>
      <c r="AM4849" s="792"/>
      <c r="AP4849" s="792"/>
      <c r="AS4849" s="792"/>
      <c r="AV4849" s="792"/>
      <c r="AY4849" s="792"/>
      <c r="BN4849" s="792"/>
      <c r="BQ4849" s="792"/>
    </row>
    <row r="4850" spans="8:69" ht="12" customHeight="1">
      <c r="H4850" s="800"/>
      <c r="AJ4850" s="792"/>
      <c r="AM4850" s="792"/>
      <c r="AP4850" s="792"/>
      <c r="AS4850" s="792"/>
      <c r="AV4850" s="792"/>
      <c r="AY4850" s="792"/>
      <c r="BN4850" s="792"/>
      <c r="BQ4850" s="792"/>
    </row>
    <row r="4851" spans="8:69" ht="12" customHeight="1">
      <c r="H4851" s="800"/>
      <c r="AJ4851" s="792"/>
      <c r="AM4851" s="792"/>
      <c r="AP4851" s="792"/>
      <c r="AS4851" s="792"/>
      <c r="AV4851" s="792"/>
      <c r="AY4851" s="792"/>
      <c r="BN4851" s="792"/>
      <c r="BQ4851" s="792"/>
    </row>
    <row r="4852" spans="8:69" ht="12" customHeight="1">
      <c r="H4852" s="800"/>
      <c r="AJ4852" s="792"/>
      <c r="AM4852" s="792"/>
      <c r="AP4852" s="792"/>
      <c r="AS4852" s="792"/>
      <c r="AV4852" s="792"/>
      <c r="AY4852" s="792"/>
      <c r="BN4852" s="792"/>
      <c r="BQ4852" s="792"/>
    </row>
    <row r="4853" spans="8:69" ht="12" customHeight="1">
      <c r="H4853" s="800"/>
      <c r="AJ4853" s="792"/>
      <c r="AM4853" s="792"/>
      <c r="AP4853" s="792"/>
      <c r="AS4853" s="792"/>
      <c r="AV4853" s="792"/>
      <c r="AY4853" s="792"/>
      <c r="BN4853" s="792"/>
      <c r="BQ4853" s="792"/>
    </row>
    <row r="4854" spans="8:69" ht="12" customHeight="1">
      <c r="H4854" s="800"/>
      <c r="AJ4854" s="792"/>
      <c r="AM4854" s="792"/>
      <c r="AP4854" s="792"/>
      <c r="AS4854" s="792"/>
      <c r="AV4854" s="792"/>
      <c r="AY4854" s="792"/>
      <c r="BN4854" s="792"/>
      <c r="BQ4854" s="792"/>
    </row>
    <row r="4855" spans="8:69" ht="12" customHeight="1">
      <c r="H4855" s="800"/>
      <c r="AJ4855" s="792"/>
      <c r="AM4855" s="792"/>
      <c r="AP4855" s="792"/>
      <c r="AS4855" s="792"/>
      <c r="AV4855" s="792"/>
      <c r="AY4855" s="792"/>
      <c r="BN4855" s="792"/>
      <c r="BQ4855" s="792"/>
    </row>
    <row r="4856" spans="8:69" ht="12" customHeight="1">
      <c r="H4856" s="800"/>
      <c r="AJ4856" s="792"/>
      <c r="AM4856" s="792"/>
      <c r="AP4856" s="792"/>
      <c r="AS4856" s="792"/>
      <c r="AV4856" s="792"/>
      <c r="AY4856" s="792"/>
      <c r="BN4856" s="792"/>
      <c r="BQ4856" s="792"/>
    </row>
    <row r="4857" spans="8:69" ht="12" customHeight="1">
      <c r="H4857" s="800"/>
      <c r="AJ4857" s="792"/>
      <c r="AM4857" s="792"/>
      <c r="AP4857" s="792"/>
      <c r="AS4857" s="792"/>
      <c r="AV4857" s="792"/>
      <c r="AY4857" s="792"/>
      <c r="BN4857" s="792"/>
      <c r="BQ4857" s="792"/>
    </row>
    <row r="4858" spans="8:69" ht="12" customHeight="1">
      <c r="H4858" s="800"/>
      <c r="AJ4858" s="792"/>
      <c r="AM4858" s="792"/>
      <c r="AP4858" s="792"/>
      <c r="AS4858" s="792"/>
      <c r="AV4858" s="792"/>
      <c r="AY4858" s="792"/>
      <c r="BN4858" s="792"/>
      <c r="BQ4858" s="792"/>
    </row>
    <row r="4859" spans="8:69" ht="12" customHeight="1">
      <c r="H4859" s="800"/>
      <c r="AJ4859" s="792"/>
      <c r="AM4859" s="792"/>
      <c r="AP4859" s="792"/>
      <c r="AS4859" s="792"/>
      <c r="AV4859" s="792"/>
      <c r="AY4859" s="792"/>
      <c r="BN4859" s="792"/>
      <c r="BQ4859" s="792"/>
    </row>
    <row r="4860" spans="8:69" ht="12" customHeight="1">
      <c r="H4860" s="800"/>
      <c r="AJ4860" s="792"/>
      <c r="AM4860" s="792"/>
      <c r="AP4860" s="792"/>
      <c r="AS4860" s="792"/>
      <c r="AV4860" s="792"/>
      <c r="AY4860" s="792"/>
      <c r="BN4860" s="792"/>
      <c r="BQ4860" s="792"/>
    </row>
    <row r="4861" spans="8:69" ht="12" customHeight="1">
      <c r="H4861" s="800"/>
      <c r="AJ4861" s="792"/>
      <c r="AM4861" s="792"/>
      <c r="AP4861" s="792"/>
      <c r="AS4861" s="792"/>
      <c r="AV4861" s="792"/>
      <c r="AY4861" s="792"/>
      <c r="BN4861" s="792"/>
      <c r="BQ4861" s="792"/>
    </row>
    <row r="4862" spans="8:69" ht="12" customHeight="1">
      <c r="H4862" s="800"/>
      <c r="AJ4862" s="792"/>
      <c r="AM4862" s="792"/>
      <c r="AP4862" s="792"/>
      <c r="AS4862" s="792"/>
      <c r="AV4862" s="792"/>
      <c r="AY4862" s="792"/>
      <c r="BN4862" s="792"/>
      <c r="BQ4862" s="792"/>
    </row>
    <row r="4863" spans="8:69" ht="12" customHeight="1">
      <c r="H4863" s="800"/>
      <c r="AJ4863" s="792"/>
      <c r="AM4863" s="792"/>
      <c r="AP4863" s="792"/>
      <c r="AS4863" s="792"/>
      <c r="AV4863" s="792"/>
      <c r="AY4863" s="792"/>
      <c r="BN4863" s="792"/>
      <c r="BQ4863" s="792"/>
    </row>
    <row r="4864" spans="8:69" ht="12" customHeight="1">
      <c r="H4864" s="800"/>
      <c r="AJ4864" s="792"/>
      <c r="AM4864" s="792"/>
      <c r="AP4864" s="792"/>
      <c r="AS4864" s="792"/>
      <c r="AV4864" s="792"/>
      <c r="AY4864" s="792"/>
      <c r="BN4864" s="792"/>
      <c r="BQ4864" s="792"/>
    </row>
    <row r="4865" spans="8:69" ht="12" customHeight="1">
      <c r="H4865" s="800"/>
      <c r="AJ4865" s="792"/>
      <c r="AM4865" s="792"/>
      <c r="AP4865" s="792"/>
      <c r="AS4865" s="792"/>
      <c r="AV4865" s="792"/>
      <c r="AY4865" s="792"/>
      <c r="BN4865" s="792"/>
      <c r="BQ4865" s="792"/>
    </row>
    <row r="4866" spans="8:69" ht="12" customHeight="1">
      <c r="H4866" s="800"/>
      <c r="AJ4866" s="792"/>
      <c r="AM4866" s="792"/>
      <c r="AP4866" s="792"/>
      <c r="AS4866" s="792"/>
      <c r="AV4866" s="792"/>
      <c r="AY4866" s="792"/>
      <c r="BN4866" s="792"/>
      <c r="BQ4866" s="792"/>
    </row>
    <row r="4867" spans="8:69" ht="12" customHeight="1">
      <c r="H4867" s="800"/>
      <c r="AJ4867" s="792"/>
      <c r="AM4867" s="792"/>
      <c r="AP4867" s="792"/>
      <c r="AS4867" s="792"/>
      <c r="AV4867" s="792"/>
      <c r="AY4867" s="792"/>
      <c r="BN4867" s="792"/>
      <c r="BQ4867" s="792"/>
    </row>
    <row r="4868" spans="8:69" ht="12" customHeight="1">
      <c r="H4868" s="800"/>
      <c r="AJ4868" s="792"/>
      <c r="AM4868" s="792"/>
      <c r="AP4868" s="792"/>
      <c r="AS4868" s="792"/>
      <c r="AV4868" s="792"/>
      <c r="AY4868" s="792"/>
      <c r="BN4868" s="792"/>
      <c r="BQ4868" s="792"/>
    </row>
    <row r="4869" spans="8:69" ht="12" customHeight="1">
      <c r="H4869" s="800"/>
      <c r="AJ4869" s="792"/>
      <c r="AM4869" s="792"/>
      <c r="AP4869" s="792"/>
      <c r="AS4869" s="792"/>
      <c r="AV4869" s="792"/>
      <c r="AY4869" s="792"/>
      <c r="BN4869" s="792"/>
      <c r="BQ4869" s="792"/>
    </row>
    <row r="4870" spans="8:69" ht="12" customHeight="1">
      <c r="H4870" s="800"/>
      <c r="AJ4870" s="792"/>
      <c r="AM4870" s="792"/>
      <c r="AP4870" s="792"/>
      <c r="AS4870" s="792"/>
      <c r="AV4870" s="792"/>
      <c r="AY4870" s="792"/>
      <c r="BN4870" s="792"/>
      <c r="BQ4870" s="792"/>
    </row>
    <row r="4871" spans="8:69" ht="12" customHeight="1">
      <c r="H4871" s="800"/>
      <c r="AJ4871" s="792"/>
      <c r="AM4871" s="792"/>
      <c r="AP4871" s="792"/>
      <c r="AS4871" s="792"/>
      <c r="AV4871" s="792"/>
      <c r="AY4871" s="792"/>
      <c r="BN4871" s="792"/>
      <c r="BQ4871" s="792"/>
    </row>
    <row r="4872" spans="8:69" ht="12" customHeight="1">
      <c r="H4872" s="800"/>
      <c r="AJ4872" s="792"/>
      <c r="AM4872" s="792"/>
      <c r="AP4872" s="792"/>
      <c r="AS4872" s="792"/>
      <c r="AV4872" s="792"/>
      <c r="AY4872" s="792"/>
      <c r="BN4872" s="792"/>
      <c r="BQ4872" s="792"/>
    </row>
    <row r="4873" spans="8:69" ht="12" customHeight="1">
      <c r="H4873" s="800"/>
      <c r="AJ4873" s="792"/>
      <c r="AM4873" s="792"/>
      <c r="AP4873" s="792"/>
      <c r="AS4873" s="792"/>
      <c r="AV4873" s="792"/>
      <c r="AY4873" s="792"/>
      <c r="BN4873" s="792"/>
      <c r="BQ4873" s="792"/>
    </row>
    <row r="4874" spans="8:69" ht="12" customHeight="1">
      <c r="H4874" s="800"/>
      <c r="AJ4874" s="792"/>
      <c r="AM4874" s="792"/>
      <c r="AP4874" s="792"/>
      <c r="AS4874" s="792"/>
      <c r="AV4874" s="792"/>
      <c r="AY4874" s="792"/>
      <c r="BN4874" s="792"/>
      <c r="BQ4874" s="792"/>
    </row>
    <row r="4875" spans="8:69" ht="12" customHeight="1">
      <c r="H4875" s="800"/>
      <c r="AJ4875" s="792"/>
      <c r="AM4875" s="792"/>
      <c r="AP4875" s="792"/>
      <c r="AS4875" s="792"/>
      <c r="AV4875" s="792"/>
      <c r="AY4875" s="792"/>
      <c r="BN4875" s="792"/>
      <c r="BQ4875" s="792"/>
    </row>
    <row r="4876" spans="8:69" ht="12" customHeight="1">
      <c r="H4876" s="800"/>
      <c r="AJ4876" s="792"/>
      <c r="AM4876" s="792"/>
      <c r="AP4876" s="792"/>
      <c r="AS4876" s="792"/>
      <c r="AV4876" s="792"/>
      <c r="AY4876" s="792"/>
      <c r="BN4876" s="792"/>
      <c r="BQ4876" s="792"/>
    </row>
    <row r="4877" spans="8:69" ht="12" customHeight="1">
      <c r="H4877" s="800"/>
      <c r="AJ4877" s="792"/>
      <c r="AM4877" s="792"/>
      <c r="AP4877" s="792"/>
      <c r="AS4877" s="792"/>
      <c r="AV4877" s="792"/>
      <c r="AY4877" s="792"/>
      <c r="BN4877" s="792"/>
      <c r="BQ4877" s="792"/>
    </row>
    <row r="4878" spans="8:69" ht="12" customHeight="1">
      <c r="H4878" s="800"/>
      <c r="AJ4878" s="792"/>
      <c r="AM4878" s="792"/>
      <c r="AP4878" s="792"/>
      <c r="AS4878" s="792"/>
      <c r="AV4878" s="792"/>
      <c r="AY4878" s="792"/>
      <c r="BN4878" s="792"/>
      <c r="BQ4878" s="792"/>
    </row>
    <row r="4879" spans="8:69" ht="12" customHeight="1">
      <c r="H4879" s="800"/>
      <c r="AJ4879" s="792"/>
      <c r="AM4879" s="792"/>
      <c r="AP4879" s="792"/>
      <c r="AS4879" s="792"/>
      <c r="AV4879" s="792"/>
      <c r="AY4879" s="792"/>
      <c r="BN4879" s="792"/>
      <c r="BQ4879" s="792"/>
    </row>
    <row r="4880" spans="8:69" ht="12" customHeight="1">
      <c r="H4880" s="800"/>
      <c r="AJ4880" s="792"/>
      <c r="AM4880" s="792"/>
      <c r="AP4880" s="792"/>
      <c r="AS4880" s="792"/>
      <c r="AV4880" s="792"/>
      <c r="AY4880" s="792"/>
      <c r="BN4880" s="792"/>
      <c r="BQ4880" s="792"/>
    </row>
    <row r="4881" spans="8:69" ht="12" customHeight="1">
      <c r="H4881" s="800"/>
      <c r="AJ4881" s="792"/>
      <c r="AM4881" s="792"/>
      <c r="AP4881" s="792"/>
      <c r="AS4881" s="792"/>
      <c r="AV4881" s="792"/>
      <c r="AY4881" s="792"/>
      <c r="BN4881" s="792"/>
      <c r="BQ4881" s="792"/>
    </row>
    <row r="4882" spans="8:69" ht="12" customHeight="1">
      <c r="H4882" s="800"/>
      <c r="AJ4882" s="792"/>
      <c r="AM4882" s="792"/>
      <c r="AP4882" s="792"/>
      <c r="AS4882" s="792"/>
      <c r="AV4882" s="792"/>
      <c r="AY4882" s="792"/>
      <c r="BN4882" s="792"/>
      <c r="BQ4882" s="792"/>
    </row>
    <row r="4883" spans="8:69" ht="12" customHeight="1">
      <c r="H4883" s="800"/>
      <c r="AJ4883" s="792"/>
      <c r="AM4883" s="792"/>
      <c r="AP4883" s="792"/>
      <c r="AS4883" s="792"/>
      <c r="AV4883" s="792"/>
      <c r="AY4883" s="792"/>
      <c r="BN4883" s="792"/>
      <c r="BQ4883" s="792"/>
    </row>
    <row r="4884" spans="8:69" ht="12" customHeight="1">
      <c r="H4884" s="800"/>
      <c r="AJ4884" s="792"/>
      <c r="AM4884" s="792"/>
      <c r="AP4884" s="792"/>
      <c r="AS4884" s="792"/>
      <c r="AV4884" s="792"/>
      <c r="AY4884" s="792"/>
      <c r="BN4884" s="792"/>
      <c r="BQ4884" s="792"/>
    </row>
    <row r="4885" spans="8:69" ht="12" customHeight="1">
      <c r="H4885" s="800"/>
      <c r="AJ4885" s="792"/>
      <c r="AM4885" s="792"/>
      <c r="AP4885" s="792"/>
      <c r="AS4885" s="792"/>
      <c r="AV4885" s="792"/>
      <c r="AY4885" s="792"/>
      <c r="BN4885" s="792"/>
      <c r="BQ4885" s="792"/>
    </row>
    <row r="4886" spans="8:69" ht="12" customHeight="1">
      <c r="H4886" s="800"/>
      <c r="AJ4886" s="792"/>
      <c r="AM4886" s="792"/>
      <c r="AP4886" s="792"/>
      <c r="AS4886" s="792"/>
      <c r="AV4886" s="792"/>
      <c r="AY4886" s="792"/>
      <c r="BN4886" s="792"/>
      <c r="BQ4886" s="792"/>
    </row>
    <row r="4887" spans="8:69" ht="12" customHeight="1">
      <c r="H4887" s="800"/>
      <c r="AJ4887" s="792"/>
      <c r="AM4887" s="792"/>
      <c r="AP4887" s="792"/>
      <c r="AS4887" s="792"/>
      <c r="AV4887" s="792"/>
      <c r="AY4887" s="792"/>
      <c r="BN4887" s="792"/>
      <c r="BQ4887" s="792"/>
    </row>
    <row r="4888" spans="8:69" ht="12" customHeight="1">
      <c r="H4888" s="800"/>
      <c r="AJ4888" s="792"/>
      <c r="AM4888" s="792"/>
      <c r="AP4888" s="792"/>
      <c r="AS4888" s="792"/>
      <c r="AV4888" s="792"/>
      <c r="AY4888" s="792"/>
      <c r="BN4888" s="792"/>
      <c r="BQ4888" s="792"/>
    </row>
    <row r="4889" spans="8:69" ht="12" customHeight="1">
      <c r="H4889" s="800"/>
      <c r="AJ4889" s="792"/>
      <c r="AM4889" s="792"/>
      <c r="AP4889" s="792"/>
      <c r="AS4889" s="792"/>
      <c r="AV4889" s="792"/>
      <c r="AY4889" s="792"/>
      <c r="BN4889" s="792"/>
      <c r="BQ4889" s="792"/>
    </row>
    <row r="4890" spans="8:69" ht="12" customHeight="1">
      <c r="H4890" s="800"/>
      <c r="AJ4890" s="792"/>
      <c r="AM4890" s="792"/>
      <c r="AP4890" s="792"/>
      <c r="AS4890" s="792"/>
      <c r="AV4890" s="792"/>
      <c r="AY4890" s="792"/>
      <c r="BN4890" s="792"/>
      <c r="BQ4890" s="792"/>
    </row>
    <row r="4891" spans="8:69" ht="12" customHeight="1">
      <c r="H4891" s="800"/>
      <c r="AJ4891" s="792"/>
      <c r="AM4891" s="792"/>
      <c r="AP4891" s="792"/>
      <c r="AS4891" s="792"/>
      <c r="AV4891" s="792"/>
      <c r="AY4891" s="792"/>
      <c r="BN4891" s="792"/>
      <c r="BQ4891" s="792"/>
    </row>
    <row r="4892" spans="8:69" ht="12" customHeight="1">
      <c r="H4892" s="800"/>
      <c r="AJ4892" s="792"/>
      <c r="AM4892" s="792"/>
      <c r="AP4892" s="792"/>
      <c r="AS4892" s="792"/>
      <c r="AV4892" s="792"/>
      <c r="AY4892" s="792"/>
      <c r="BN4892" s="792"/>
      <c r="BQ4892" s="792"/>
    </row>
    <row r="4893" spans="8:69" ht="12" customHeight="1">
      <c r="H4893" s="800"/>
      <c r="AJ4893" s="792"/>
      <c r="AM4893" s="792"/>
      <c r="AP4893" s="792"/>
      <c r="AS4893" s="792"/>
      <c r="AV4893" s="792"/>
      <c r="AY4893" s="792"/>
      <c r="BN4893" s="792"/>
      <c r="BQ4893" s="792"/>
    </row>
    <row r="4894" spans="8:69" ht="12" customHeight="1">
      <c r="H4894" s="800"/>
      <c r="AJ4894" s="792"/>
      <c r="AM4894" s="792"/>
      <c r="AP4894" s="792"/>
      <c r="AS4894" s="792"/>
      <c r="AV4894" s="792"/>
      <c r="AY4894" s="792"/>
      <c r="BN4894" s="792"/>
      <c r="BQ4894" s="792"/>
    </row>
    <row r="4895" spans="8:69" ht="12" customHeight="1">
      <c r="H4895" s="800"/>
      <c r="AJ4895" s="792"/>
      <c r="AM4895" s="792"/>
      <c r="AP4895" s="792"/>
      <c r="AS4895" s="792"/>
      <c r="AV4895" s="792"/>
      <c r="AY4895" s="792"/>
      <c r="BN4895" s="792"/>
      <c r="BQ4895" s="792"/>
    </row>
    <row r="4896" spans="8:69" ht="12" customHeight="1">
      <c r="H4896" s="800"/>
      <c r="AJ4896" s="792"/>
      <c r="AM4896" s="792"/>
      <c r="AP4896" s="792"/>
      <c r="AS4896" s="792"/>
      <c r="AV4896" s="792"/>
      <c r="AY4896" s="792"/>
      <c r="BN4896" s="792"/>
      <c r="BQ4896" s="792"/>
    </row>
    <row r="4897" spans="8:69" ht="12" customHeight="1">
      <c r="H4897" s="800"/>
      <c r="AJ4897" s="792"/>
      <c r="AM4897" s="792"/>
      <c r="AP4897" s="792"/>
      <c r="AS4897" s="792"/>
      <c r="AV4897" s="792"/>
      <c r="AY4897" s="792"/>
      <c r="BN4897" s="792"/>
      <c r="BQ4897" s="792"/>
    </row>
    <row r="4898" spans="8:69" ht="12" customHeight="1">
      <c r="H4898" s="800"/>
      <c r="AJ4898" s="792"/>
      <c r="AM4898" s="792"/>
      <c r="AP4898" s="792"/>
      <c r="AS4898" s="792"/>
      <c r="AV4898" s="792"/>
      <c r="AY4898" s="792"/>
      <c r="BN4898" s="792"/>
      <c r="BQ4898" s="792"/>
    </row>
    <row r="4899" spans="8:69" ht="12" customHeight="1">
      <c r="H4899" s="800"/>
      <c r="AJ4899" s="792"/>
      <c r="AM4899" s="792"/>
      <c r="AP4899" s="792"/>
      <c r="AS4899" s="792"/>
      <c r="AV4899" s="792"/>
      <c r="AY4899" s="792"/>
      <c r="BN4899" s="792"/>
      <c r="BQ4899" s="792"/>
    </row>
    <row r="4900" spans="8:69" ht="12" customHeight="1">
      <c r="H4900" s="800"/>
      <c r="AJ4900" s="792"/>
      <c r="AM4900" s="792"/>
      <c r="AP4900" s="792"/>
      <c r="AS4900" s="792"/>
      <c r="AV4900" s="792"/>
      <c r="AY4900" s="792"/>
      <c r="BN4900" s="792"/>
      <c r="BQ4900" s="792"/>
    </row>
    <row r="4901" spans="8:69" ht="12" customHeight="1">
      <c r="H4901" s="800"/>
      <c r="AJ4901" s="792"/>
      <c r="AM4901" s="792"/>
      <c r="AP4901" s="792"/>
      <c r="AS4901" s="792"/>
      <c r="AV4901" s="792"/>
      <c r="AY4901" s="792"/>
      <c r="BN4901" s="792"/>
      <c r="BQ4901" s="792"/>
    </row>
    <row r="4902" spans="8:69" ht="12" customHeight="1">
      <c r="H4902" s="800"/>
      <c r="AJ4902" s="792"/>
      <c r="AM4902" s="792"/>
      <c r="AP4902" s="792"/>
      <c r="AS4902" s="792"/>
      <c r="AV4902" s="792"/>
      <c r="AY4902" s="792"/>
      <c r="BN4902" s="792"/>
      <c r="BQ4902" s="792"/>
    </row>
    <row r="4903" spans="8:69" ht="12" customHeight="1">
      <c r="H4903" s="800"/>
      <c r="AJ4903" s="792"/>
      <c r="AM4903" s="792"/>
      <c r="AP4903" s="792"/>
      <c r="AS4903" s="792"/>
      <c r="AV4903" s="792"/>
      <c r="AY4903" s="792"/>
      <c r="BN4903" s="792"/>
      <c r="BQ4903" s="792"/>
    </row>
    <row r="4904" spans="8:69" ht="12" customHeight="1">
      <c r="H4904" s="800"/>
      <c r="AJ4904" s="792"/>
      <c r="AM4904" s="792"/>
      <c r="AP4904" s="792"/>
      <c r="AS4904" s="792"/>
      <c r="AV4904" s="792"/>
      <c r="AY4904" s="792"/>
      <c r="BN4904" s="792"/>
      <c r="BQ4904" s="792"/>
    </row>
    <row r="4905" spans="8:69" ht="12" customHeight="1">
      <c r="H4905" s="800"/>
      <c r="AJ4905" s="792"/>
      <c r="AM4905" s="792"/>
      <c r="AP4905" s="792"/>
      <c r="AS4905" s="792"/>
      <c r="AV4905" s="792"/>
      <c r="AY4905" s="792"/>
      <c r="BN4905" s="792"/>
      <c r="BQ4905" s="792"/>
    </row>
    <row r="4906" spans="8:69" ht="12" customHeight="1">
      <c r="H4906" s="800"/>
      <c r="AJ4906" s="792"/>
      <c r="AM4906" s="792"/>
      <c r="AP4906" s="792"/>
      <c r="AS4906" s="792"/>
      <c r="AV4906" s="792"/>
      <c r="AY4906" s="792"/>
      <c r="BN4906" s="792"/>
      <c r="BQ4906" s="792"/>
    </row>
    <row r="4907" spans="8:69" ht="12" customHeight="1">
      <c r="H4907" s="800"/>
      <c r="AJ4907" s="792"/>
      <c r="AM4907" s="792"/>
      <c r="AP4907" s="792"/>
      <c r="AS4907" s="792"/>
      <c r="AV4907" s="792"/>
      <c r="AY4907" s="792"/>
      <c r="BN4907" s="792"/>
      <c r="BQ4907" s="792"/>
    </row>
    <row r="4908" spans="8:69" ht="12" customHeight="1">
      <c r="H4908" s="800"/>
      <c r="AJ4908" s="792"/>
      <c r="AM4908" s="792"/>
      <c r="AP4908" s="792"/>
      <c r="AS4908" s="792"/>
      <c r="AV4908" s="792"/>
      <c r="AY4908" s="792"/>
      <c r="BN4908" s="792"/>
      <c r="BQ4908" s="792"/>
    </row>
    <row r="4909" spans="8:69" ht="12" customHeight="1">
      <c r="H4909" s="800"/>
      <c r="AJ4909" s="792"/>
      <c r="AM4909" s="792"/>
      <c r="AP4909" s="792"/>
      <c r="AS4909" s="792"/>
      <c r="AV4909" s="792"/>
      <c r="AY4909" s="792"/>
      <c r="BN4909" s="792"/>
      <c r="BQ4909" s="792"/>
    </row>
    <row r="4910" spans="8:69" ht="12" customHeight="1">
      <c r="H4910" s="800"/>
      <c r="AJ4910" s="792"/>
      <c r="AM4910" s="792"/>
      <c r="AP4910" s="792"/>
      <c r="AS4910" s="792"/>
      <c r="AV4910" s="792"/>
      <c r="AY4910" s="792"/>
      <c r="BN4910" s="792"/>
      <c r="BQ4910" s="792"/>
    </row>
    <row r="4911" spans="8:69" ht="12" customHeight="1">
      <c r="H4911" s="800"/>
      <c r="AJ4911" s="792"/>
      <c r="AM4911" s="792"/>
      <c r="AP4911" s="792"/>
      <c r="AS4911" s="792"/>
      <c r="AV4911" s="792"/>
      <c r="AY4911" s="792"/>
      <c r="BN4911" s="792"/>
      <c r="BQ4911" s="792"/>
    </row>
    <row r="4912" spans="8:69" ht="12" customHeight="1">
      <c r="H4912" s="800"/>
      <c r="AJ4912" s="792"/>
      <c r="AM4912" s="792"/>
      <c r="AP4912" s="792"/>
      <c r="AS4912" s="792"/>
      <c r="AV4912" s="792"/>
      <c r="AY4912" s="792"/>
      <c r="BN4912" s="792"/>
      <c r="BQ4912" s="792"/>
    </row>
    <row r="4913" spans="8:69" ht="12" customHeight="1">
      <c r="H4913" s="800"/>
      <c r="AJ4913" s="792"/>
      <c r="AM4913" s="792"/>
      <c r="AP4913" s="792"/>
      <c r="AS4913" s="792"/>
      <c r="AV4913" s="792"/>
      <c r="AY4913" s="792"/>
      <c r="BN4913" s="792"/>
      <c r="BQ4913" s="792"/>
    </row>
    <row r="4914" spans="8:69" ht="12" customHeight="1">
      <c r="H4914" s="800"/>
      <c r="AJ4914" s="792"/>
      <c r="AM4914" s="792"/>
      <c r="AP4914" s="792"/>
      <c r="AS4914" s="792"/>
      <c r="AV4914" s="792"/>
      <c r="AY4914" s="792"/>
      <c r="BN4914" s="792"/>
      <c r="BQ4914" s="792"/>
    </row>
    <row r="4915" spans="8:69" ht="12" customHeight="1">
      <c r="H4915" s="800"/>
      <c r="AJ4915" s="792"/>
      <c r="AM4915" s="792"/>
      <c r="AP4915" s="792"/>
      <c r="AS4915" s="792"/>
      <c r="AV4915" s="792"/>
      <c r="AY4915" s="792"/>
      <c r="BN4915" s="792"/>
      <c r="BQ4915" s="792"/>
    </row>
    <row r="4916" spans="8:69" ht="12" customHeight="1">
      <c r="H4916" s="800"/>
      <c r="AJ4916" s="792"/>
      <c r="AM4916" s="792"/>
      <c r="AP4916" s="792"/>
      <c r="AS4916" s="792"/>
      <c r="AV4916" s="792"/>
      <c r="AY4916" s="792"/>
      <c r="BN4916" s="792"/>
      <c r="BQ4916" s="792"/>
    </row>
    <row r="4917" spans="8:69" ht="12" customHeight="1">
      <c r="H4917" s="800"/>
      <c r="AJ4917" s="792"/>
      <c r="AM4917" s="792"/>
      <c r="AP4917" s="792"/>
      <c r="AS4917" s="792"/>
      <c r="AV4917" s="792"/>
      <c r="AY4917" s="792"/>
      <c r="BN4917" s="792"/>
      <c r="BQ4917" s="792"/>
    </row>
    <row r="4918" spans="8:69" ht="12" customHeight="1">
      <c r="H4918" s="800"/>
      <c r="AJ4918" s="792"/>
      <c r="AM4918" s="792"/>
      <c r="AP4918" s="792"/>
      <c r="AS4918" s="792"/>
      <c r="AV4918" s="792"/>
      <c r="AY4918" s="792"/>
      <c r="BN4918" s="792"/>
      <c r="BQ4918" s="792"/>
    </row>
    <row r="4919" spans="8:69" ht="12" customHeight="1">
      <c r="H4919" s="800"/>
      <c r="AJ4919" s="792"/>
      <c r="AM4919" s="792"/>
      <c r="AP4919" s="792"/>
      <c r="AS4919" s="792"/>
      <c r="AV4919" s="792"/>
      <c r="AY4919" s="792"/>
      <c r="BN4919" s="792"/>
      <c r="BQ4919" s="792"/>
    </row>
    <row r="4920" spans="8:69" ht="12" customHeight="1">
      <c r="H4920" s="800"/>
      <c r="AJ4920" s="792"/>
      <c r="AM4920" s="792"/>
      <c r="AP4920" s="792"/>
      <c r="AS4920" s="792"/>
      <c r="AV4920" s="792"/>
      <c r="AY4920" s="792"/>
      <c r="BN4920" s="792"/>
      <c r="BQ4920" s="792"/>
    </row>
    <row r="4921" spans="8:69" ht="12" customHeight="1">
      <c r="H4921" s="800"/>
      <c r="AJ4921" s="792"/>
      <c r="AM4921" s="792"/>
      <c r="AP4921" s="792"/>
      <c r="AS4921" s="792"/>
      <c r="AV4921" s="792"/>
      <c r="AY4921" s="792"/>
      <c r="BN4921" s="792"/>
      <c r="BQ4921" s="792"/>
    </row>
    <row r="4922" spans="8:69" ht="12" customHeight="1">
      <c r="H4922" s="800"/>
      <c r="AJ4922" s="792"/>
      <c r="AM4922" s="792"/>
      <c r="AP4922" s="792"/>
      <c r="AS4922" s="792"/>
      <c r="AV4922" s="792"/>
      <c r="AY4922" s="792"/>
      <c r="BN4922" s="792"/>
      <c r="BQ4922" s="792"/>
    </row>
    <row r="4923" spans="8:69" ht="12" customHeight="1">
      <c r="H4923" s="800"/>
      <c r="AJ4923" s="792"/>
      <c r="AM4923" s="792"/>
      <c r="AP4923" s="792"/>
      <c r="AS4923" s="792"/>
      <c r="AV4923" s="792"/>
      <c r="AY4923" s="792"/>
      <c r="BN4923" s="792"/>
      <c r="BQ4923" s="792"/>
    </row>
    <row r="4924" spans="8:69" ht="12" customHeight="1">
      <c r="H4924" s="800"/>
      <c r="AJ4924" s="792"/>
      <c r="AM4924" s="792"/>
      <c r="AP4924" s="792"/>
      <c r="AS4924" s="792"/>
      <c r="AV4924" s="792"/>
      <c r="AY4924" s="792"/>
      <c r="BN4924" s="792"/>
      <c r="BQ4924" s="792"/>
    </row>
    <row r="4925" spans="8:69" ht="12" customHeight="1">
      <c r="H4925" s="800"/>
      <c r="AJ4925" s="792"/>
      <c r="AM4925" s="792"/>
      <c r="AP4925" s="792"/>
      <c r="AS4925" s="792"/>
      <c r="AV4925" s="792"/>
      <c r="AY4925" s="792"/>
      <c r="BN4925" s="792"/>
      <c r="BQ4925" s="792"/>
    </row>
    <row r="4926" spans="8:69" ht="12" customHeight="1">
      <c r="H4926" s="800"/>
      <c r="AJ4926" s="792"/>
      <c r="AM4926" s="792"/>
      <c r="AP4926" s="792"/>
      <c r="AS4926" s="792"/>
      <c r="AV4926" s="792"/>
      <c r="AY4926" s="792"/>
      <c r="BN4926" s="792"/>
      <c r="BQ4926" s="792"/>
    </row>
    <row r="4927" spans="8:69" ht="12" customHeight="1">
      <c r="H4927" s="800"/>
      <c r="AJ4927" s="792"/>
      <c r="AM4927" s="792"/>
      <c r="AP4927" s="792"/>
      <c r="AS4927" s="792"/>
      <c r="AV4927" s="792"/>
      <c r="AY4927" s="792"/>
      <c r="BN4927" s="792"/>
      <c r="BQ4927" s="792"/>
    </row>
    <row r="4928" spans="8:69" ht="12" customHeight="1">
      <c r="H4928" s="800"/>
      <c r="AJ4928" s="792"/>
      <c r="AM4928" s="792"/>
      <c r="AP4928" s="792"/>
      <c r="AS4928" s="792"/>
      <c r="AV4928" s="792"/>
      <c r="AY4928" s="792"/>
      <c r="BN4928" s="792"/>
      <c r="BQ4928" s="792"/>
    </row>
    <row r="4929" spans="8:69" ht="12" customHeight="1">
      <c r="H4929" s="800"/>
      <c r="AJ4929" s="792"/>
      <c r="AM4929" s="792"/>
      <c r="AP4929" s="792"/>
      <c r="AS4929" s="792"/>
      <c r="AV4929" s="792"/>
      <c r="AY4929" s="792"/>
      <c r="BN4929" s="792"/>
      <c r="BQ4929" s="792"/>
    </row>
    <row r="4930" spans="8:69" ht="12" customHeight="1">
      <c r="H4930" s="800"/>
      <c r="AJ4930" s="792"/>
      <c r="AM4930" s="792"/>
      <c r="AP4930" s="792"/>
      <c r="AS4930" s="792"/>
      <c r="AV4930" s="792"/>
      <c r="AY4930" s="792"/>
      <c r="BN4930" s="792"/>
      <c r="BQ4930" s="792"/>
    </row>
    <row r="4931" spans="8:69" ht="12" customHeight="1">
      <c r="H4931" s="800"/>
      <c r="AJ4931" s="792"/>
      <c r="AM4931" s="792"/>
      <c r="AP4931" s="792"/>
      <c r="AS4931" s="792"/>
      <c r="AV4931" s="792"/>
      <c r="AY4931" s="792"/>
      <c r="BN4931" s="792"/>
      <c r="BQ4931" s="792"/>
    </row>
    <row r="4932" spans="8:69" ht="12" customHeight="1">
      <c r="H4932" s="800"/>
      <c r="AJ4932" s="792"/>
      <c r="AM4932" s="792"/>
      <c r="AP4932" s="792"/>
      <c r="AS4932" s="792"/>
      <c r="AV4932" s="792"/>
      <c r="AY4932" s="792"/>
      <c r="BN4932" s="792"/>
      <c r="BQ4932" s="792"/>
    </row>
    <row r="4933" spans="8:69" ht="12" customHeight="1">
      <c r="H4933" s="800"/>
      <c r="AJ4933" s="792"/>
      <c r="AM4933" s="792"/>
      <c r="AP4933" s="792"/>
      <c r="AS4933" s="792"/>
      <c r="AV4933" s="792"/>
      <c r="AY4933" s="792"/>
      <c r="BN4933" s="792"/>
      <c r="BQ4933" s="792"/>
    </row>
    <row r="4934" spans="8:69" ht="12" customHeight="1">
      <c r="H4934" s="800"/>
      <c r="AJ4934" s="792"/>
      <c r="AM4934" s="792"/>
      <c r="AP4934" s="792"/>
      <c r="AS4934" s="792"/>
      <c r="AV4934" s="792"/>
      <c r="AY4934" s="792"/>
      <c r="BN4934" s="792"/>
      <c r="BQ4934" s="792"/>
    </row>
    <row r="4935" spans="8:69" ht="12" customHeight="1">
      <c r="H4935" s="800"/>
      <c r="AJ4935" s="792"/>
      <c r="AM4935" s="792"/>
      <c r="AP4935" s="792"/>
      <c r="AS4935" s="792"/>
      <c r="AV4935" s="792"/>
      <c r="AY4935" s="792"/>
      <c r="BN4935" s="792"/>
      <c r="BQ4935" s="792"/>
    </row>
    <row r="4936" spans="8:69" ht="12" customHeight="1">
      <c r="H4936" s="800"/>
      <c r="AJ4936" s="792"/>
      <c r="AM4936" s="792"/>
      <c r="AP4936" s="792"/>
      <c r="AS4936" s="792"/>
      <c r="AV4936" s="792"/>
      <c r="AY4936" s="792"/>
      <c r="BN4936" s="792"/>
      <c r="BQ4936" s="792"/>
    </row>
    <row r="4937" spans="8:69" ht="12" customHeight="1">
      <c r="H4937" s="800"/>
      <c r="AJ4937" s="792"/>
      <c r="AM4937" s="792"/>
      <c r="AP4937" s="792"/>
      <c r="AS4937" s="792"/>
      <c r="AV4937" s="792"/>
      <c r="AY4937" s="792"/>
      <c r="BN4937" s="792"/>
      <c r="BQ4937" s="792"/>
    </row>
    <row r="4938" spans="8:69" ht="12" customHeight="1">
      <c r="H4938" s="800"/>
      <c r="AJ4938" s="792"/>
      <c r="AM4938" s="792"/>
      <c r="AP4938" s="792"/>
      <c r="AS4938" s="792"/>
      <c r="AV4938" s="792"/>
      <c r="AY4938" s="792"/>
      <c r="BN4938" s="792"/>
      <c r="BQ4938" s="792"/>
    </row>
    <row r="4939" spans="8:69" ht="12" customHeight="1">
      <c r="H4939" s="800"/>
      <c r="AJ4939" s="792"/>
      <c r="AM4939" s="792"/>
      <c r="AP4939" s="792"/>
      <c r="AS4939" s="792"/>
      <c r="AV4939" s="792"/>
      <c r="AY4939" s="792"/>
      <c r="BN4939" s="792"/>
      <c r="BQ4939" s="792"/>
    </row>
    <row r="4940" spans="8:69" ht="12" customHeight="1">
      <c r="H4940" s="800"/>
      <c r="AJ4940" s="792"/>
      <c r="AM4940" s="792"/>
      <c r="AP4940" s="792"/>
      <c r="AS4940" s="792"/>
      <c r="AV4940" s="792"/>
      <c r="AY4940" s="792"/>
      <c r="BN4940" s="792"/>
      <c r="BQ4940" s="792"/>
    </row>
    <row r="4941" spans="8:69" ht="12" customHeight="1">
      <c r="H4941" s="800"/>
      <c r="AJ4941" s="792"/>
      <c r="AM4941" s="792"/>
      <c r="AP4941" s="792"/>
      <c r="AS4941" s="792"/>
      <c r="AV4941" s="792"/>
      <c r="AY4941" s="792"/>
      <c r="BN4941" s="792"/>
      <c r="BQ4941" s="792"/>
    </row>
    <row r="4942" spans="8:69" ht="12" customHeight="1">
      <c r="H4942" s="800"/>
      <c r="AJ4942" s="792"/>
      <c r="AM4942" s="792"/>
      <c r="AP4942" s="792"/>
      <c r="AS4942" s="792"/>
      <c r="AV4942" s="792"/>
      <c r="AY4942" s="792"/>
      <c r="BN4942" s="792"/>
      <c r="BQ4942" s="792"/>
    </row>
    <row r="4943" spans="8:69" ht="12" customHeight="1">
      <c r="H4943" s="800"/>
      <c r="AJ4943" s="792"/>
      <c r="AM4943" s="792"/>
      <c r="AP4943" s="792"/>
      <c r="AS4943" s="792"/>
      <c r="AV4943" s="792"/>
      <c r="AY4943" s="792"/>
      <c r="BN4943" s="792"/>
      <c r="BQ4943" s="792"/>
    </row>
    <row r="4944" spans="8:69" ht="12" customHeight="1">
      <c r="H4944" s="800"/>
      <c r="AJ4944" s="792"/>
      <c r="AM4944" s="792"/>
      <c r="AP4944" s="792"/>
      <c r="AS4944" s="792"/>
      <c r="AV4944" s="792"/>
      <c r="AY4944" s="792"/>
      <c r="BN4944" s="792"/>
      <c r="BQ4944" s="792"/>
    </row>
    <row r="4945" spans="8:69" ht="12" customHeight="1">
      <c r="H4945" s="800"/>
      <c r="AJ4945" s="792"/>
      <c r="AM4945" s="792"/>
      <c r="AP4945" s="792"/>
      <c r="AS4945" s="792"/>
      <c r="AV4945" s="792"/>
      <c r="AY4945" s="792"/>
      <c r="BN4945" s="792"/>
      <c r="BQ4945" s="792"/>
    </row>
    <row r="4946" spans="8:69" ht="12" customHeight="1">
      <c r="H4946" s="800"/>
      <c r="AJ4946" s="792"/>
      <c r="AM4946" s="792"/>
      <c r="AP4946" s="792"/>
      <c r="AS4946" s="792"/>
      <c r="AV4946" s="792"/>
      <c r="AY4946" s="792"/>
      <c r="BN4946" s="792"/>
      <c r="BQ4946" s="792"/>
    </row>
    <row r="4947" spans="8:69" ht="12" customHeight="1">
      <c r="H4947" s="800"/>
      <c r="AJ4947" s="792"/>
      <c r="AM4947" s="792"/>
      <c r="AP4947" s="792"/>
      <c r="AS4947" s="792"/>
      <c r="AV4947" s="792"/>
      <c r="AY4947" s="792"/>
      <c r="BN4947" s="792"/>
      <c r="BQ4947" s="792"/>
    </row>
    <row r="4948" spans="8:69" ht="12" customHeight="1">
      <c r="H4948" s="800"/>
      <c r="AJ4948" s="792"/>
      <c r="AM4948" s="792"/>
      <c r="AP4948" s="792"/>
      <c r="AS4948" s="792"/>
      <c r="AV4948" s="792"/>
      <c r="AY4948" s="792"/>
      <c r="BN4948" s="792"/>
      <c r="BQ4948" s="792"/>
    </row>
    <row r="4949" spans="8:69" ht="12" customHeight="1">
      <c r="H4949" s="800"/>
      <c r="AJ4949" s="792"/>
      <c r="AM4949" s="792"/>
      <c r="AP4949" s="792"/>
      <c r="AS4949" s="792"/>
      <c r="AV4949" s="792"/>
      <c r="AY4949" s="792"/>
      <c r="BN4949" s="792"/>
      <c r="BQ4949" s="792"/>
    </row>
    <row r="4950" spans="8:69" ht="12" customHeight="1">
      <c r="H4950" s="800"/>
      <c r="AJ4950" s="792"/>
      <c r="AM4950" s="792"/>
      <c r="AP4950" s="792"/>
      <c r="AS4950" s="792"/>
      <c r="AV4950" s="792"/>
      <c r="AY4950" s="792"/>
      <c r="BN4950" s="792"/>
      <c r="BQ4950" s="792"/>
    </row>
    <row r="4951" spans="8:69" ht="12" customHeight="1">
      <c r="H4951" s="800"/>
      <c r="AJ4951" s="792"/>
      <c r="AM4951" s="792"/>
      <c r="AP4951" s="792"/>
      <c r="AS4951" s="792"/>
      <c r="AV4951" s="792"/>
      <c r="AY4951" s="792"/>
      <c r="BN4951" s="792"/>
      <c r="BQ4951" s="792"/>
    </row>
    <row r="4952" spans="8:69" ht="12" customHeight="1">
      <c r="H4952" s="800"/>
      <c r="AJ4952" s="792"/>
      <c r="AM4952" s="792"/>
      <c r="AP4952" s="792"/>
      <c r="AS4952" s="792"/>
      <c r="AV4952" s="792"/>
      <c r="AY4952" s="792"/>
      <c r="BN4952" s="792"/>
      <c r="BQ4952" s="792"/>
    </row>
    <row r="4953" spans="8:69" ht="12" customHeight="1">
      <c r="H4953" s="800"/>
      <c r="AJ4953" s="792"/>
      <c r="AM4953" s="792"/>
      <c r="AP4953" s="792"/>
      <c r="AS4953" s="792"/>
      <c r="AV4953" s="792"/>
      <c r="AY4953" s="792"/>
      <c r="BN4953" s="792"/>
      <c r="BQ4953" s="792"/>
    </row>
    <row r="4954" spans="8:69" ht="12" customHeight="1">
      <c r="H4954" s="800"/>
      <c r="AJ4954" s="792"/>
      <c r="AM4954" s="792"/>
      <c r="AP4954" s="792"/>
      <c r="AS4954" s="792"/>
      <c r="AV4954" s="792"/>
      <c r="AY4954" s="792"/>
      <c r="BN4954" s="792"/>
      <c r="BQ4954" s="792"/>
    </row>
    <row r="4955" spans="8:69" ht="12" customHeight="1">
      <c r="H4955" s="800"/>
      <c r="AJ4955" s="792"/>
      <c r="AM4955" s="792"/>
      <c r="AP4955" s="792"/>
      <c r="AS4955" s="792"/>
      <c r="AV4955" s="792"/>
      <c r="AY4955" s="792"/>
      <c r="BN4955" s="792"/>
      <c r="BQ4955" s="792"/>
    </row>
    <row r="4956" spans="8:69" ht="12" customHeight="1">
      <c r="H4956" s="800"/>
      <c r="AJ4956" s="792"/>
      <c r="AM4956" s="792"/>
      <c r="AP4956" s="792"/>
      <c r="AS4956" s="792"/>
      <c r="AV4956" s="792"/>
      <c r="AY4956" s="792"/>
      <c r="BN4956" s="792"/>
      <c r="BQ4956" s="792"/>
    </row>
    <row r="4957" spans="8:69" ht="12" customHeight="1">
      <c r="H4957" s="800"/>
      <c r="AJ4957" s="792"/>
      <c r="AM4957" s="792"/>
      <c r="AP4957" s="792"/>
      <c r="AS4957" s="792"/>
      <c r="AV4957" s="792"/>
      <c r="AY4957" s="792"/>
      <c r="BN4957" s="792"/>
      <c r="BQ4957" s="792"/>
    </row>
    <row r="4958" spans="8:69" ht="12" customHeight="1">
      <c r="H4958" s="800"/>
      <c r="AJ4958" s="792"/>
      <c r="AM4958" s="792"/>
      <c r="AP4958" s="792"/>
      <c r="AS4958" s="792"/>
      <c r="AV4958" s="792"/>
      <c r="AY4958" s="792"/>
      <c r="BN4958" s="792"/>
      <c r="BQ4958" s="792"/>
    </row>
    <row r="4959" spans="8:69" ht="12" customHeight="1">
      <c r="H4959" s="800"/>
      <c r="AJ4959" s="792"/>
      <c r="AM4959" s="792"/>
      <c r="AP4959" s="792"/>
      <c r="AS4959" s="792"/>
      <c r="AV4959" s="792"/>
      <c r="AY4959" s="792"/>
      <c r="BN4959" s="792"/>
      <c r="BQ4959" s="792"/>
    </row>
    <row r="4960" spans="8:69" ht="12" customHeight="1">
      <c r="H4960" s="800"/>
      <c r="AJ4960" s="792"/>
      <c r="AM4960" s="792"/>
      <c r="AP4960" s="792"/>
      <c r="AS4960" s="792"/>
      <c r="AV4960" s="792"/>
      <c r="AY4960" s="792"/>
      <c r="BN4960" s="792"/>
      <c r="BQ4960" s="792"/>
    </row>
    <row r="4961" spans="8:69" ht="12" customHeight="1">
      <c r="H4961" s="800"/>
      <c r="AJ4961" s="792"/>
      <c r="AM4961" s="792"/>
      <c r="AP4961" s="792"/>
      <c r="AS4961" s="792"/>
      <c r="AV4961" s="792"/>
      <c r="AY4961" s="792"/>
      <c r="BN4961" s="792"/>
      <c r="BQ4961" s="792"/>
    </row>
    <row r="4962" spans="8:69" ht="12" customHeight="1">
      <c r="H4962" s="800"/>
      <c r="AJ4962" s="792"/>
      <c r="AM4962" s="792"/>
      <c r="AP4962" s="792"/>
      <c r="AS4962" s="792"/>
      <c r="AV4962" s="792"/>
      <c r="AY4962" s="792"/>
      <c r="BN4962" s="792"/>
      <c r="BQ4962" s="792"/>
    </row>
    <row r="4963" spans="8:69" ht="12" customHeight="1">
      <c r="H4963" s="800"/>
      <c r="AJ4963" s="792"/>
      <c r="AM4963" s="792"/>
      <c r="AP4963" s="792"/>
      <c r="AS4963" s="792"/>
      <c r="AV4963" s="792"/>
      <c r="AY4963" s="792"/>
      <c r="BN4963" s="792"/>
      <c r="BQ4963" s="792"/>
    </row>
    <row r="4964" spans="8:69" ht="12" customHeight="1">
      <c r="H4964" s="800"/>
      <c r="AJ4964" s="792"/>
      <c r="AM4964" s="792"/>
      <c r="AP4964" s="792"/>
      <c r="AS4964" s="792"/>
      <c r="AV4964" s="792"/>
      <c r="AY4964" s="792"/>
      <c r="BN4964" s="792"/>
      <c r="BQ4964" s="792"/>
    </row>
    <row r="4965" spans="8:69" ht="12" customHeight="1">
      <c r="H4965" s="800"/>
      <c r="AJ4965" s="792"/>
      <c r="AM4965" s="792"/>
      <c r="AP4965" s="792"/>
      <c r="AS4965" s="792"/>
      <c r="AV4965" s="792"/>
      <c r="AY4965" s="792"/>
      <c r="BN4965" s="792"/>
      <c r="BQ4965" s="792"/>
    </row>
    <row r="4966" spans="8:69" ht="12" customHeight="1">
      <c r="H4966" s="800"/>
      <c r="AJ4966" s="792"/>
      <c r="AM4966" s="792"/>
      <c r="AP4966" s="792"/>
      <c r="AS4966" s="792"/>
      <c r="AV4966" s="792"/>
      <c r="AY4966" s="792"/>
      <c r="BN4966" s="792"/>
      <c r="BQ4966" s="792"/>
    </row>
    <row r="4967" spans="8:69" ht="12" customHeight="1">
      <c r="H4967" s="800"/>
      <c r="AJ4967" s="792"/>
      <c r="AM4967" s="792"/>
      <c r="AP4967" s="792"/>
      <c r="AS4967" s="792"/>
      <c r="AV4967" s="792"/>
      <c r="AY4967" s="792"/>
      <c r="BN4967" s="792"/>
      <c r="BQ4967" s="792"/>
    </row>
    <row r="4968" spans="8:69" ht="12" customHeight="1">
      <c r="H4968" s="800"/>
      <c r="AJ4968" s="792"/>
      <c r="AM4968" s="792"/>
      <c r="AP4968" s="792"/>
      <c r="AS4968" s="792"/>
      <c r="AV4968" s="792"/>
      <c r="AY4968" s="792"/>
      <c r="BN4968" s="792"/>
      <c r="BQ4968" s="792"/>
    </row>
    <row r="4969" spans="8:69" ht="12" customHeight="1">
      <c r="H4969" s="800"/>
      <c r="AJ4969" s="792"/>
      <c r="AM4969" s="792"/>
      <c r="AP4969" s="792"/>
      <c r="AS4969" s="792"/>
      <c r="AV4969" s="792"/>
      <c r="AY4969" s="792"/>
      <c r="BN4969" s="792"/>
      <c r="BQ4969" s="792"/>
    </row>
    <row r="4970" spans="8:69" ht="12" customHeight="1">
      <c r="H4970" s="800"/>
      <c r="AJ4970" s="792"/>
      <c r="AM4970" s="792"/>
      <c r="AP4970" s="792"/>
      <c r="AS4970" s="792"/>
      <c r="AV4970" s="792"/>
      <c r="AY4970" s="792"/>
      <c r="BN4970" s="792"/>
      <c r="BQ4970" s="792"/>
    </row>
    <row r="4971" spans="8:69" ht="12" customHeight="1">
      <c r="H4971" s="800"/>
      <c r="AJ4971" s="792"/>
      <c r="AM4971" s="792"/>
      <c r="AP4971" s="792"/>
      <c r="AS4971" s="792"/>
      <c r="AV4971" s="792"/>
      <c r="AY4971" s="792"/>
      <c r="BN4971" s="792"/>
      <c r="BQ4971" s="792"/>
    </row>
    <row r="4972" spans="8:69" ht="12" customHeight="1">
      <c r="H4972" s="800"/>
      <c r="AJ4972" s="792"/>
      <c r="AM4972" s="792"/>
      <c r="AP4972" s="792"/>
      <c r="AS4972" s="792"/>
      <c r="AV4972" s="792"/>
      <c r="AY4972" s="792"/>
      <c r="BN4972" s="792"/>
      <c r="BQ4972" s="792"/>
    </row>
    <row r="4973" spans="8:69" ht="12" customHeight="1">
      <c r="H4973" s="800"/>
      <c r="AJ4973" s="792"/>
      <c r="AM4973" s="792"/>
      <c r="AP4973" s="792"/>
      <c r="AS4973" s="792"/>
      <c r="AV4973" s="792"/>
      <c r="AY4973" s="792"/>
      <c r="BN4973" s="792"/>
      <c r="BQ4973" s="792"/>
    </row>
    <row r="4974" spans="8:69" ht="12" customHeight="1">
      <c r="H4974" s="800"/>
      <c r="AJ4974" s="792"/>
      <c r="AM4974" s="792"/>
      <c r="AP4974" s="792"/>
      <c r="AS4974" s="792"/>
      <c r="AV4974" s="792"/>
      <c r="AY4974" s="792"/>
      <c r="BN4974" s="792"/>
      <c r="BQ4974" s="792"/>
    </row>
    <row r="4975" spans="8:69" ht="12" customHeight="1">
      <c r="H4975" s="800"/>
      <c r="AJ4975" s="792"/>
      <c r="AM4975" s="792"/>
      <c r="AP4975" s="792"/>
      <c r="AS4975" s="792"/>
      <c r="AV4975" s="792"/>
      <c r="AY4975" s="792"/>
      <c r="BN4975" s="792"/>
      <c r="BQ4975" s="792"/>
    </row>
    <row r="4976" spans="8:69" ht="12" customHeight="1">
      <c r="H4976" s="800"/>
      <c r="AJ4976" s="792"/>
      <c r="AM4976" s="792"/>
      <c r="AP4976" s="792"/>
      <c r="AS4976" s="792"/>
      <c r="AV4976" s="792"/>
      <c r="AY4976" s="792"/>
      <c r="BN4976" s="792"/>
      <c r="BQ4976" s="792"/>
    </row>
    <row r="4977" spans="8:69" ht="12" customHeight="1">
      <c r="H4977" s="800"/>
      <c r="AJ4977" s="792"/>
      <c r="AM4977" s="792"/>
      <c r="AP4977" s="792"/>
      <c r="AS4977" s="792"/>
      <c r="AV4977" s="792"/>
      <c r="AY4977" s="792"/>
      <c r="BN4977" s="792"/>
      <c r="BQ4977" s="792"/>
    </row>
    <row r="4978" spans="8:69" ht="12" customHeight="1">
      <c r="H4978" s="800"/>
      <c r="AJ4978" s="792"/>
      <c r="AM4978" s="792"/>
      <c r="AP4978" s="792"/>
      <c r="AS4978" s="792"/>
      <c r="AV4978" s="792"/>
      <c r="AY4978" s="792"/>
      <c r="BN4978" s="792"/>
      <c r="BQ4978" s="792"/>
    </row>
    <row r="4979" spans="8:69" ht="12" customHeight="1">
      <c r="H4979" s="800"/>
      <c r="AJ4979" s="792"/>
      <c r="AM4979" s="792"/>
      <c r="AP4979" s="792"/>
      <c r="AS4979" s="792"/>
      <c r="AV4979" s="792"/>
      <c r="AY4979" s="792"/>
      <c r="BN4979" s="792"/>
      <c r="BQ4979" s="792"/>
    </row>
    <row r="4980" spans="8:69" ht="12" customHeight="1">
      <c r="H4980" s="800"/>
      <c r="AJ4980" s="792"/>
      <c r="AM4980" s="792"/>
      <c r="AP4980" s="792"/>
      <c r="AS4980" s="792"/>
      <c r="AV4980" s="792"/>
      <c r="AY4980" s="792"/>
      <c r="BN4980" s="792"/>
      <c r="BQ4980" s="792"/>
    </row>
    <row r="4981" spans="8:69" ht="12" customHeight="1">
      <c r="H4981" s="800"/>
      <c r="AJ4981" s="792"/>
      <c r="AM4981" s="792"/>
      <c r="AP4981" s="792"/>
      <c r="AS4981" s="792"/>
      <c r="AV4981" s="792"/>
      <c r="AY4981" s="792"/>
      <c r="BN4981" s="792"/>
      <c r="BQ4981" s="792"/>
    </row>
    <row r="4982" spans="8:69" ht="12" customHeight="1">
      <c r="H4982" s="800"/>
      <c r="AJ4982" s="792"/>
      <c r="AM4982" s="792"/>
      <c r="AP4982" s="792"/>
      <c r="AS4982" s="792"/>
      <c r="AV4982" s="792"/>
      <c r="AY4982" s="792"/>
      <c r="BN4982" s="792"/>
      <c r="BQ4982" s="792"/>
    </row>
    <row r="4983" spans="8:69" ht="12" customHeight="1">
      <c r="H4983" s="800"/>
      <c r="AJ4983" s="792"/>
      <c r="AM4983" s="792"/>
      <c r="AP4983" s="792"/>
      <c r="AS4983" s="792"/>
      <c r="AV4983" s="792"/>
      <c r="AY4983" s="792"/>
      <c r="BN4983" s="792"/>
      <c r="BQ4983" s="792"/>
    </row>
    <row r="4984" spans="8:69" ht="12" customHeight="1">
      <c r="H4984" s="800"/>
      <c r="AJ4984" s="792"/>
      <c r="AM4984" s="792"/>
      <c r="AP4984" s="792"/>
      <c r="AS4984" s="792"/>
      <c r="AV4984" s="792"/>
      <c r="AY4984" s="792"/>
      <c r="BN4984" s="792"/>
      <c r="BQ4984" s="792"/>
    </row>
    <row r="4985" spans="8:69" ht="12" customHeight="1">
      <c r="H4985" s="800"/>
      <c r="AJ4985" s="792"/>
      <c r="AM4985" s="792"/>
      <c r="AP4985" s="792"/>
      <c r="AS4985" s="792"/>
      <c r="AV4985" s="792"/>
      <c r="AY4985" s="792"/>
      <c r="BN4985" s="792"/>
      <c r="BQ4985" s="792"/>
    </row>
    <row r="4986" spans="8:69" ht="12" customHeight="1">
      <c r="H4986" s="800"/>
      <c r="AJ4986" s="792"/>
      <c r="AM4986" s="792"/>
      <c r="AP4986" s="792"/>
      <c r="AS4986" s="792"/>
      <c r="AV4986" s="792"/>
      <c r="AY4986" s="792"/>
      <c r="BN4986" s="792"/>
      <c r="BQ4986" s="792"/>
    </row>
    <row r="4987" spans="8:69" ht="12" customHeight="1">
      <c r="H4987" s="800"/>
      <c r="AJ4987" s="792"/>
      <c r="AM4987" s="792"/>
      <c r="AP4987" s="792"/>
      <c r="AS4987" s="792"/>
      <c r="AV4987" s="792"/>
      <c r="AY4987" s="792"/>
      <c r="BN4987" s="792"/>
      <c r="BQ4987" s="792"/>
    </row>
    <row r="4988" spans="8:69" ht="12" customHeight="1">
      <c r="H4988" s="800"/>
      <c r="AJ4988" s="792"/>
      <c r="AM4988" s="792"/>
      <c r="AP4988" s="792"/>
      <c r="AS4988" s="792"/>
      <c r="AV4988" s="792"/>
      <c r="AY4988" s="792"/>
      <c r="BN4988" s="792"/>
      <c r="BQ4988" s="792"/>
    </row>
    <row r="4989" spans="8:69" ht="12" customHeight="1">
      <c r="H4989" s="800"/>
      <c r="AJ4989" s="792"/>
      <c r="AM4989" s="792"/>
      <c r="AP4989" s="792"/>
      <c r="AS4989" s="792"/>
      <c r="AV4989" s="792"/>
      <c r="AY4989" s="792"/>
      <c r="BN4989" s="792"/>
      <c r="BQ4989" s="792"/>
    </row>
    <row r="4990" spans="8:69" ht="12" customHeight="1">
      <c r="H4990" s="800"/>
      <c r="AJ4990" s="792"/>
      <c r="AM4990" s="792"/>
      <c r="AP4990" s="792"/>
      <c r="AS4990" s="792"/>
      <c r="AV4990" s="792"/>
      <c r="AY4990" s="792"/>
      <c r="BN4990" s="792"/>
      <c r="BQ4990" s="792"/>
    </row>
    <row r="4991" spans="8:69" ht="12" customHeight="1">
      <c r="H4991" s="800"/>
      <c r="AJ4991" s="792"/>
      <c r="AM4991" s="792"/>
      <c r="AP4991" s="792"/>
      <c r="AS4991" s="792"/>
      <c r="AV4991" s="792"/>
      <c r="AY4991" s="792"/>
      <c r="BN4991" s="792"/>
      <c r="BQ4991" s="792"/>
    </row>
    <row r="4992" spans="8:69" ht="12" customHeight="1">
      <c r="H4992" s="800"/>
      <c r="AJ4992" s="792"/>
      <c r="AM4992" s="792"/>
      <c r="AP4992" s="792"/>
      <c r="AS4992" s="792"/>
      <c r="AV4992" s="792"/>
      <c r="AY4992" s="792"/>
      <c r="BN4992" s="792"/>
      <c r="BQ4992" s="792"/>
    </row>
    <row r="4993" spans="8:69" ht="12" customHeight="1">
      <c r="H4993" s="800"/>
      <c r="AJ4993" s="792"/>
      <c r="AM4993" s="792"/>
      <c r="AP4993" s="792"/>
      <c r="AS4993" s="792"/>
      <c r="AV4993" s="792"/>
      <c r="AY4993" s="792"/>
      <c r="BN4993" s="792"/>
      <c r="BQ4993" s="792"/>
    </row>
    <row r="4994" spans="8:69" ht="12" customHeight="1">
      <c r="H4994" s="800"/>
      <c r="AJ4994" s="792"/>
      <c r="AM4994" s="792"/>
      <c r="AP4994" s="792"/>
      <c r="AS4994" s="792"/>
      <c r="AV4994" s="792"/>
      <c r="AY4994" s="792"/>
      <c r="BN4994" s="792"/>
      <c r="BQ4994" s="792"/>
    </row>
    <row r="4995" spans="8:69" ht="12" customHeight="1">
      <c r="H4995" s="800"/>
      <c r="AJ4995" s="792"/>
      <c r="AM4995" s="792"/>
      <c r="AP4995" s="792"/>
      <c r="AS4995" s="792"/>
      <c r="AV4995" s="792"/>
      <c r="AY4995" s="792"/>
      <c r="BN4995" s="792"/>
      <c r="BQ4995" s="792"/>
    </row>
    <row r="4996" spans="8:69" ht="12" customHeight="1">
      <c r="H4996" s="800"/>
      <c r="AJ4996" s="792"/>
      <c r="AM4996" s="792"/>
      <c r="AP4996" s="792"/>
      <c r="AS4996" s="792"/>
      <c r="AV4996" s="792"/>
      <c r="AY4996" s="792"/>
      <c r="BN4996" s="792"/>
      <c r="BQ4996" s="792"/>
    </row>
    <row r="4997" spans="8:69" ht="12" customHeight="1">
      <c r="H4997" s="800"/>
      <c r="AJ4997" s="792"/>
      <c r="AM4997" s="792"/>
      <c r="AP4997" s="792"/>
      <c r="AS4997" s="792"/>
      <c r="AV4997" s="792"/>
      <c r="AY4997" s="792"/>
      <c r="BN4997" s="792"/>
      <c r="BQ4997" s="792"/>
    </row>
    <row r="4998" spans="8:69" ht="12" customHeight="1">
      <c r="H4998" s="800"/>
      <c r="AJ4998" s="792"/>
      <c r="AM4998" s="792"/>
      <c r="AP4998" s="792"/>
      <c r="AS4998" s="792"/>
      <c r="AV4998" s="792"/>
      <c r="AY4998" s="792"/>
      <c r="BN4998" s="792"/>
      <c r="BQ4998" s="792"/>
    </row>
    <row r="4999" spans="8:69" ht="12" customHeight="1">
      <c r="H4999" s="800"/>
      <c r="AJ4999" s="792"/>
      <c r="AM4999" s="792"/>
      <c r="AP4999" s="792"/>
      <c r="AS4999" s="792"/>
      <c r="AV4999" s="792"/>
      <c r="AY4999" s="792"/>
      <c r="BN4999" s="792"/>
      <c r="BQ4999" s="792"/>
    </row>
    <row r="5000" spans="8:69" ht="12" customHeight="1">
      <c r="H5000" s="800"/>
      <c r="AJ5000" s="792"/>
      <c r="AM5000" s="792"/>
      <c r="AP5000" s="792"/>
      <c r="AS5000" s="792"/>
      <c r="AV5000" s="792"/>
      <c r="AY5000" s="792"/>
      <c r="BN5000" s="792"/>
      <c r="BQ5000" s="792"/>
    </row>
    <row r="5001" spans="8:69" ht="12" customHeight="1">
      <c r="H5001" s="800"/>
      <c r="AJ5001" s="792"/>
      <c r="AM5001" s="792"/>
      <c r="AP5001" s="792"/>
      <c r="AS5001" s="792"/>
      <c r="AV5001" s="792"/>
      <c r="AY5001" s="792"/>
      <c r="BN5001" s="792"/>
      <c r="BQ5001" s="792"/>
    </row>
    <row r="5002" spans="8:69" ht="12" customHeight="1">
      <c r="H5002" s="800"/>
      <c r="AJ5002" s="792"/>
      <c r="AM5002" s="792"/>
      <c r="AP5002" s="792"/>
      <c r="AS5002" s="792"/>
      <c r="AV5002" s="792"/>
      <c r="AY5002" s="792"/>
      <c r="BN5002" s="792"/>
      <c r="BQ5002" s="792"/>
    </row>
    <row r="5003" spans="8:69" ht="12" customHeight="1">
      <c r="H5003" s="800"/>
      <c r="AJ5003" s="792"/>
      <c r="AM5003" s="792"/>
      <c r="AP5003" s="792"/>
      <c r="AS5003" s="792"/>
      <c r="AV5003" s="792"/>
      <c r="AY5003" s="792"/>
      <c r="BN5003" s="792"/>
      <c r="BQ5003" s="792"/>
    </row>
    <row r="5004" spans="8:69" ht="12" customHeight="1">
      <c r="H5004" s="800"/>
      <c r="AJ5004" s="792"/>
      <c r="AM5004" s="792"/>
      <c r="AP5004" s="792"/>
      <c r="AS5004" s="792"/>
      <c r="AV5004" s="792"/>
      <c r="AY5004" s="792"/>
      <c r="BN5004" s="792"/>
      <c r="BQ5004" s="792"/>
    </row>
    <row r="5005" spans="8:69" ht="12" customHeight="1">
      <c r="H5005" s="800"/>
      <c r="AJ5005" s="792"/>
      <c r="AM5005" s="792"/>
      <c r="AP5005" s="792"/>
      <c r="AS5005" s="792"/>
      <c r="AV5005" s="792"/>
      <c r="AY5005" s="792"/>
      <c r="BN5005" s="792"/>
      <c r="BQ5005" s="792"/>
    </row>
    <row r="5006" spans="8:69" ht="12" customHeight="1">
      <c r="H5006" s="800"/>
      <c r="AJ5006" s="792"/>
      <c r="AM5006" s="792"/>
      <c r="AP5006" s="792"/>
      <c r="AS5006" s="792"/>
      <c r="AV5006" s="792"/>
      <c r="AY5006" s="792"/>
      <c r="BN5006" s="792"/>
      <c r="BQ5006" s="792"/>
    </row>
    <row r="5007" spans="8:69" ht="12" customHeight="1">
      <c r="H5007" s="800"/>
      <c r="AJ5007" s="792"/>
      <c r="AM5007" s="792"/>
      <c r="AP5007" s="792"/>
      <c r="AS5007" s="792"/>
      <c r="AV5007" s="792"/>
      <c r="AY5007" s="792"/>
      <c r="BN5007" s="792"/>
      <c r="BQ5007" s="792"/>
    </row>
    <row r="5008" spans="8:69" ht="12" customHeight="1">
      <c r="H5008" s="800"/>
      <c r="AJ5008" s="792"/>
      <c r="AM5008" s="792"/>
      <c r="AP5008" s="792"/>
      <c r="AS5008" s="792"/>
      <c r="AV5008" s="792"/>
      <c r="AY5008" s="792"/>
      <c r="BN5008" s="792"/>
      <c r="BQ5008" s="792"/>
    </row>
    <row r="5009" spans="8:69" ht="12" customHeight="1">
      <c r="H5009" s="800"/>
      <c r="AJ5009" s="792"/>
      <c r="AM5009" s="792"/>
      <c r="AP5009" s="792"/>
      <c r="AS5009" s="792"/>
      <c r="AV5009" s="792"/>
      <c r="AY5009" s="792"/>
      <c r="BN5009" s="792"/>
      <c r="BQ5009" s="792"/>
    </row>
    <row r="5010" spans="8:69" ht="12" customHeight="1">
      <c r="H5010" s="800"/>
      <c r="AJ5010" s="792"/>
      <c r="AM5010" s="792"/>
      <c r="AP5010" s="792"/>
      <c r="AS5010" s="792"/>
      <c r="AV5010" s="792"/>
      <c r="AY5010" s="792"/>
      <c r="BN5010" s="792"/>
      <c r="BQ5010" s="792"/>
    </row>
    <row r="5011" spans="8:69" ht="12" customHeight="1">
      <c r="H5011" s="800"/>
      <c r="AJ5011" s="792"/>
      <c r="AM5011" s="792"/>
      <c r="AP5011" s="792"/>
      <c r="AS5011" s="792"/>
      <c r="AV5011" s="792"/>
      <c r="AY5011" s="792"/>
      <c r="BN5011" s="792"/>
      <c r="BQ5011" s="792"/>
    </row>
    <row r="5012" spans="8:69" ht="12" customHeight="1">
      <c r="H5012" s="800"/>
      <c r="AJ5012" s="792"/>
      <c r="AM5012" s="792"/>
      <c r="AP5012" s="792"/>
      <c r="AS5012" s="792"/>
      <c r="AV5012" s="792"/>
      <c r="AY5012" s="792"/>
      <c r="BN5012" s="792"/>
      <c r="BQ5012" s="792"/>
    </row>
    <row r="5013" spans="8:69" ht="12" customHeight="1">
      <c r="H5013" s="800"/>
      <c r="AJ5013" s="792"/>
      <c r="AM5013" s="792"/>
      <c r="AP5013" s="792"/>
      <c r="AS5013" s="792"/>
      <c r="AV5013" s="792"/>
      <c r="AY5013" s="792"/>
      <c r="BN5013" s="792"/>
      <c r="BQ5013" s="792"/>
    </row>
    <row r="5014" spans="8:69" ht="12" customHeight="1">
      <c r="H5014" s="800"/>
      <c r="AJ5014" s="792"/>
      <c r="AM5014" s="792"/>
      <c r="AP5014" s="792"/>
      <c r="AS5014" s="792"/>
      <c r="AV5014" s="792"/>
      <c r="AY5014" s="792"/>
      <c r="BN5014" s="792"/>
      <c r="BQ5014" s="792"/>
    </row>
    <row r="5015" spans="8:69" ht="12" customHeight="1">
      <c r="H5015" s="800"/>
      <c r="AJ5015" s="792"/>
      <c r="AM5015" s="792"/>
      <c r="AP5015" s="792"/>
      <c r="AS5015" s="792"/>
      <c r="AV5015" s="792"/>
      <c r="AY5015" s="792"/>
      <c r="BN5015" s="792"/>
      <c r="BQ5015" s="792"/>
    </row>
    <row r="5016" spans="8:69" ht="12" customHeight="1">
      <c r="H5016" s="800"/>
      <c r="AJ5016" s="792"/>
      <c r="AM5016" s="792"/>
      <c r="AP5016" s="792"/>
      <c r="AS5016" s="792"/>
      <c r="AV5016" s="792"/>
      <c r="AY5016" s="792"/>
      <c r="BN5016" s="792"/>
      <c r="BQ5016" s="792"/>
    </row>
    <row r="5017" spans="8:69" ht="12" customHeight="1">
      <c r="H5017" s="800"/>
      <c r="AJ5017" s="792"/>
      <c r="AM5017" s="792"/>
      <c r="AP5017" s="792"/>
      <c r="AS5017" s="792"/>
      <c r="AV5017" s="792"/>
      <c r="AY5017" s="792"/>
      <c r="BN5017" s="792"/>
      <c r="BQ5017" s="792"/>
    </row>
    <row r="5018" spans="8:69" ht="12" customHeight="1">
      <c r="H5018" s="800"/>
      <c r="AJ5018" s="792"/>
      <c r="AM5018" s="792"/>
      <c r="AP5018" s="792"/>
      <c r="AS5018" s="792"/>
      <c r="AV5018" s="792"/>
      <c r="AY5018" s="792"/>
      <c r="BN5018" s="792"/>
      <c r="BQ5018" s="792"/>
    </row>
    <row r="5019" spans="8:69" ht="12" customHeight="1">
      <c r="H5019" s="800"/>
      <c r="AJ5019" s="792"/>
      <c r="AM5019" s="792"/>
      <c r="AP5019" s="792"/>
      <c r="AS5019" s="792"/>
      <c r="AV5019" s="792"/>
      <c r="AY5019" s="792"/>
      <c r="BN5019" s="792"/>
      <c r="BQ5019" s="792"/>
    </row>
    <row r="5020" spans="8:69" ht="12" customHeight="1">
      <c r="H5020" s="800"/>
      <c r="AJ5020" s="792"/>
      <c r="AM5020" s="792"/>
      <c r="AP5020" s="792"/>
      <c r="AS5020" s="792"/>
      <c r="AV5020" s="792"/>
      <c r="AY5020" s="792"/>
      <c r="BN5020" s="792"/>
      <c r="BQ5020" s="792"/>
    </row>
    <row r="5021" spans="8:69" ht="12" customHeight="1">
      <c r="H5021" s="800"/>
      <c r="AJ5021" s="792"/>
      <c r="AM5021" s="792"/>
      <c r="AP5021" s="792"/>
      <c r="AS5021" s="792"/>
      <c r="AV5021" s="792"/>
      <c r="AY5021" s="792"/>
      <c r="BN5021" s="792"/>
      <c r="BQ5021" s="792"/>
    </row>
    <row r="5022" spans="8:69" ht="12" customHeight="1">
      <c r="H5022" s="800"/>
      <c r="AJ5022" s="792"/>
      <c r="AM5022" s="792"/>
      <c r="AP5022" s="792"/>
      <c r="AS5022" s="792"/>
      <c r="AV5022" s="792"/>
      <c r="AY5022" s="792"/>
      <c r="BN5022" s="792"/>
      <c r="BQ5022" s="792"/>
    </row>
    <row r="5023" spans="8:69" ht="12" customHeight="1">
      <c r="H5023" s="800"/>
      <c r="AJ5023" s="792"/>
      <c r="AM5023" s="792"/>
      <c r="AP5023" s="792"/>
      <c r="AS5023" s="792"/>
      <c r="AV5023" s="792"/>
      <c r="AY5023" s="792"/>
      <c r="BN5023" s="792"/>
      <c r="BQ5023" s="792"/>
    </row>
    <row r="5024" spans="8:69" ht="12" customHeight="1">
      <c r="H5024" s="800"/>
      <c r="AJ5024" s="792"/>
      <c r="AM5024" s="792"/>
      <c r="AP5024" s="792"/>
      <c r="AS5024" s="792"/>
      <c r="AV5024" s="792"/>
      <c r="AY5024" s="792"/>
      <c r="BN5024" s="792"/>
      <c r="BQ5024" s="792"/>
    </row>
    <row r="5025" spans="8:69" ht="12" customHeight="1">
      <c r="H5025" s="800"/>
      <c r="AJ5025" s="792"/>
      <c r="AM5025" s="792"/>
      <c r="AP5025" s="792"/>
      <c r="AS5025" s="792"/>
      <c r="AV5025" s="792"/>
      <c r="AY5025" s="792"/>
      <c r="BN5025" s="792"/>
      <c r="BQ5025" s="792"/>
    </row>
    <row r="5026" spans="8:69" ht="12" customHeight="1">
      <c r="H5026" s="800"/>
      <c r="AJ5026" s="792"/>
      <c r="AM5026" s="792"/>
      <c r="AP5026" s="792"/>
      <c r="AS5026" s="792"/>
      <c r="AV5026" s="792"/>
      <c r="AY5026" s="792"/>
      <c r="BN5026" s="792"/>
      <c r="BQ5026" s="792"/>
    </row>
    <row r="5027" spans="8:69" ht="12" customHeight="1">
      <c r="H5027" s="800"/>
      <c r="AJ5027" s="792"/>
      <c r="AM5027" s="792"/>
      <c r="AP5027" s="792"/>
      <c r="AS5027" s="792"/>
      <c r="AV5027" s="792"/>
      <c r="AY5027" s="792"/>
      <c r="BN5027" s="792"/>
      <c r="BQ5027" s="792"/>
    </row>
    <row r="5028" spans="8:69" ht="12" customHeight="1">
      <c r="H5028" s="800"/>
      <c r="AJ5028" s="792"/>
      <c r="AM5028" s="792"/>
      <c r="AP5028" s="792"/>
      <c r="AS5028" s="792"/>
      <c r="AV5028" s="792"/>
      <c r="AY5028" s="792"/>
      <c r="BN5028" s="792"/>
      <c r="BQ5028" s="792"/>
    </row>
    <row r="5029" spans="8:69" ht="12" customHeight="1">
      <c r="H5029" s="800"/>
      <c r="AJ5029" s="792"/>
      <c r="AM5029" s="792"/>
      <c r="AP5029" s="792"/>
      <c r="AS5029" s="792"/>
      <c r="AV5029" s="792"/>
      <c r="AY5029" s="792"/>
      <c r="BN5029" s="792"/>
      <c r="BQ5029" s="792"/>
    </row>
    <row r="5030" spans="8:69" ht="12" customHeight="1">
      <c r="H5030" s="800"/>
      <c r="AJ5030" s="792"/>
      <c r="AM5030" s="792"/>
      <c r="AP5030" s="792"/>
      <c r="AS5030" s="792"/>
      <c r="AV5030" s="792"/>
      <c r="AY5030" s="792"/>
      <c r="BN5030" s="792"/>
      <c r="BQ5030" s="792"/>
    </row>
    <row r="5031" spans="8:69" ht="12" customHeight="1">
      <c r="H5031" s="800"/>
      <c r="AJ5031" s="792"/>
      <c r="AM5031" s="792"/>
      <c r="AP5031" s="792"/>
      <c r="AS5031" s="792"/>
      <c r="AV5031" s="792"/>
      <c r="AY5031" s="792"/>
      <c r="BN5031" s="792"/>
      <c r="BQ5031" s="792"/>
    </row>
    <row r="5032" spans="8:69" ht="12" customHeight="1">
      <c r="H5032" s="800"/>
      <c r="AJ5032" s="792"/>
      <c r="AM5032" s="792"/>
      <c r="AP5032" s="792"/>
      <c r="AS5032" s="792"/>
      <c r="AV5032" s="792"/>
      <c r="AY5032" s="792"/>
      <c r="BN5032" s="792"/>
      <c r="BQ5032" s="792"/>
    </row>
    <row r="5033" spans="8:69" ht="12" customHeight="1">
      <c r="H5033" s="800"/>
      <c r="AJ5033" s="792"/>
      <c r="AM5033" s="792"/>
      <c r="AP5033" s="792"/>
      <c r="AS5033" s="792"/>
      <c r="AV5033" s="792"/>
      <c r="AY5033" s="792"/>
      <c r="BN5033" s="792"/>
      <c r="BQ5033" s="792"/>
    </row>
    <row r="5034" spans="8:69" ht="12" customHeight="1">
      <c r="H5034" s="800"/>
      <c r="AJ5034" s="792"/>
      <c r="AM5034" s="792"/>
      <c r="AP5034" s="792"/>
      <c r="AS5034" s="792"/>
      <c r="AV5034" s="792"/>
      <c r="AY5034" s="792"/>
      <c r="BN5034" s="792"/>
      <c r="BQ5034" s="792"/>
    </row>
    <row r="5035" spans="8:69" ht="12" customHeight="1">
      <c r="H5035" s="800"/>
      <c r="AJ5035" s="792"/>
      <c r="AM5035" s="792"/>
      <c r="AP5035" s="792"/>
      <c r="AS5035" s="792"/>
      <c r="AV5035" s="792"/>
      <c r="AY5035" s="792"/>
      <c r="BN5035" s="792"/>
      <c r="BQ5035" s="792"/>
    </row>
    <row r="5036" spans="8:69" ht="12" customHeight="1">
      <c r="H5036" s="800"/>
      <c r="AJ5036" s="792"/>
      <c r="AM5036" s="792"/>
      <c r="AP5036" s="792"/>
      <c r="AS5036" s="792"/>
      <c r="AV5036" s="792"/>
      <c r="AY5036" s="792"/>
      <c r="BN5036" s="792"/>
      <c r="BQ5036" s="792"/>
    </row>
    <row r="5037" spans="8:69" ht="12" customHeight="1">
      <c r="H5037" s="800"/>
      <c r="AJ5037" s="792"/>
      <c r="AM5037" s="792"/>
      <c r="AP5037" s="792"/>
      <c r="AS5037" s="792"/>
      <c r="AV5037" s="792"/>
      <c r="AY5037" s="792"/>
      <c r="BN5037" s="792"/>
      <c r="BQ5037" s="792"/>
    </row>
    <row r="5038" spans="8:69" ht="12" customHeight="1">
      <c r="H5038" s="800"/>
      <c r="AJ5038" s="792"/>
      <c r="AM5038" s="792"/>
      <c r="AP5038" s="792"/>
      <c r="AS5038" s="792"/>
      <c r="AV5038" s="792"/>
      <c r="AY5038" s="792"/>
      <c r="BN5038" s="792"/>
      <c r="BQ5038" s="792"/>
    </row>
    <row r="5039" spans="8:69" ht="12" customHeight="1">
      <c r="H5039" s="800"/>
      <c r="AJ5039" s="792"/>
      <c r="AM5039" s="792"/>
      <c r="AP5039" s="792"/>
      <c r="AS5039" s="792"/>
      <c r="AV5039" s="792"/>
      <c r="AY5039" s="792"/>
      <c r="BN5039" s="792"/>
      <c r="BQ5039" s="792"/>
    </row>
    <row r="5040" spans="8:69" ht="12" customHeight="1">
      <c r="H5040" s="800"/>
      <c r="AJ5040" s="792"/>
      <c r="AM5040" s="792"/>
      <c r="AP5040" s="792"/>
      <c r="AS5040" s="792"/>
      <c r="AV5040" s="792"/>
      <c r="AY5040" s="792"/>
      <c r="BN5040" s="792"/>
      <c r="BQ5040" s="792"/>
    </row>
    <row r="5041" spans="8:69" ht="12" customHeight="1">
      <c r="H5041" s="800"/>
      <c r="AJ5041" s="792"/>
      <c r="AM5041" s="792"/>
      <c r="AP5041" s="792"/>
      <c r="AS5041" s="792"/>
      <c r="AV5041" s="792"/>
      <c r="AY5041" s="792"/>
      <c r="BN5041" s="792"/>
      <c r="BQ5041" s="792"/>
    </row>
    <row r="5042" spans="8:69" ht="12" customHeight="1">
      <c r="H5042" s="800"/>
      <c r="AJ5042" s="792"/>
      <c r="AM5042" s="792"/>
      <c r="AP5042" s="792"/>
      <c r="AS5042" s="792"/>
      <c r="AV5042" s="792"/>
      <c r="AY5042" s="792"/>
      <c r="BN5042" s="792"/>
      <c r="BQ5042" s="792"/>
    </row>
    <row r="5043" spans="8:69" ht="12" customHeight="1">
      <c r="H5043" s="800"/>
      <c r="AJ5043" s="792"/>
      <c r="AM5043" s="792"/>
      <c r="AP5043" s="792"/>
      <c r="AS5043" s="792"/>
      <c r="AV5043" s="792"/>
      <c r="AY5043" s="792"/>
      <c r="BN5043" s="792"/>
      <c r="BQ5043" s="792"/>
    </row>
    <row r="5044" spans="8:69" ht="12" customHeight="1">
      <c r="H5044" s="800"/>
      <c r="AJ5044" s="792"/>
      <c r="AM5044" s="792"/>
      <c r="AP5044" s="792"/>
      <c r="AS5044" s="792"/>
      <c r="AV5044" s="792"/>
      <c r="AY5044" s="792"/>
      <c r="BN5044" s="792"/>
      <c r="BQ5044" s="792"/>
    </row>
    <row r="5045" spans="8:69" ht="12" customHeight="1">
      <c r="H5045" s="800"/>
      <c r="AJ5045" s="792"/>
      <c r="AM5045" s="792"/>
      <c r="AP5045" s="792"/>
      <c r="AS5045" s="792"/>
      <c r="AV5045" s="792"/>
      <c r="AY5045" s="792"/>
      <c r="BN5045" s="792"/>
      <c r="BQ5045" s="792"/>
    </row>
    <row r="5046" spans="8:69" ht="12" customHeight="1">
      <c r="H5046" s="800"/>
      <c r="AJ5046" s="792"/>
      <c r="AM5046" s="792"/>
      <c r="AP5046" s="792"/>
      <c r="AS5046" s="792"/>
      <c r="AV5046" s="792"/>
      <c r="AY5046" s="792"/>
      <c r="BN5046" s="792"/>
      <c r="BQ5046" s="792"/>
    </row>
    <row r="5047" spans="8:69" ht="12" customHeight="1">
      <c r="H5047" s="800"/>
      <c r="AJ5047" s="792"/>
      <c r="AM5047" s="792"/>
      <c r="AP5047" s="792"/>
      <c r="AS5047" s="792"/>
      <c r="AV5047" s="792"/>
      <c r="AY5047" s="792"/>
      <c r="BN5047" s="792"/>
      <c r="BQ5047" s="792"/>
    </row>
    <row r="5048" spans="8:69" ht="12" customHeight="1">
      <c r="H5048" s="800"/>
      <c r="AJ5048" s="792"/>
      <c r="AM5048" s="792"/>
      <c r="AP5048" s="792"/>
      <c r="AS5048" s="792"/>
      <c r="AV5048" s="792"/>
      <c r="AY5048" s="792"/>
      <c r="BN5048" s="792"/>
      <c r="BQ5048" s="792"/>
    </row>
    <row r="5049" spans="8:69" ht="12" customHeight="1">
      <c r="H5049" s="800"/>
      <c r="AJ5049" s="792"/>
      <c r="AM5049" s="792"/>
      <c r="AP5049" s="792"/>
      <c r="AS5049" s="792"/>
      <c r="AV5049" s="792"/>
      <c r="AY5049" s="792"/>
      <c r="BN5049" s="792"/>
      <c r="BQ5049" s="792"/>
    </row>
    <row r="5050" spans="8:69" ht="12" customHeight="1">
      <c r="H5050" s="800"/>
      <c r="AJ5050" s="792"/>
      <c r="AM5050" s="792"/>
      <c r="AP5050" s="792"/>
      <c r="AS5050" s="792"/>
      <c r="AV5050" s="792"/>
      <c r="AY5050" s="792"/>
      <c r="BN5050" s="792"/>
      <c r="BQ5050" s="792"/>
    </row>
    <row r="5051" spans="8:69" ht="12" customHeight="1">
      <c r="H5051" s="800"/>
      <c r="AJ5051" s="792"/>
      <c r="AM5051" s="792"/>
      <c r="AP5051" s="792"/>
      <c r="AS5051" s="792"/>
      <c r="AV5051" s="792"/>
      <c r="AY5051" s="792"/>
      <c r="BN5051" s="792"/>
      <c r="BQ5051" s="792"/>
    </row>
    <row r="5052" spans="8:69" ht="12" customHeight="1">
      <c r="H5052" s="800"/>
      <c r="AJ5052" s="792"/>
      <c r="AM5052" s="792"/>
      <c r="AP5052" s="792"/>
      <c r="AS5052" s="792"/>
      <c r="AV5052" s="792"/>
      <c r="AY5052" s="792"/>
      <c r="BN5052" s="792"/>
      <c r="BQ5052" s="792"/>
    </row>
    <row r="5053" spans="8:69" ht="12" customHeight="1">
      <c r="H5053" s="800"/>
      <c r="AJ5053" s="792"/>
      <c r="AM5053" s="792"/>
      <c r="AP5053" s="792"/>
      <c r="AS5053" s="792"/>
      <c r="AV5053" s="792"/>
      <c r="AY5053" s="792"/>
      <c r="BN5053" s="792"/>
      <c r="BQ5053" s="792"/>
    </row>
    <row r="5054" spans="8:69" ht="12" customHeight="1">
      <c r="H5054" s="800"/>
      <c r="AJ5054" s="792"/>
      <c r="AM5054" s="792"/>
      <c r="AP5054" s="792"/>
      <c r="AS5054" s="792"/>
      <c r="AV5054" s="792"/>
      <c r="AY5054" s="792"/>
      <c r="BN5054" s="792"/>
      <c r="BQ5054" s="792"/>
    </row>
    <row r="5055" spans="8:69" ht="12" customHeight="1">
      <c r="H5055" s="800"/>
      <c r="AJ5055" s="792"/>
      <c r="AM5055" s="792"/>
      <c r="AP5055" s="792"/>
      <c r="AS5055" s="792"/>
      <c r="AV5055" s="792"/>
      <c r="AY5055" s="792"/>
      <c r="BN5055" s="792"/>
      <c r="BQ5055" s="792"/>
    </row>
    <row r="5056" spans="8:69" ht="12" customHeight="1">
      <c r="H5056" s="800"/>
      <c r="AJ5056" s="792"/>
      <c r="AM5056" s="792"/>
      <c r="AP5056" s="792"/>
      <c r="AS5056" s="792"/>
      <c r="AV5056" s="792"/>
      <c r="AY5056" s="792"/>
      <c r="BN5056" s="792"/>
      <c r="BQ5056" s="792"/>
    </row>
    <row r="5057" spans="8:69" ht="12" customHeight="1">
      <c r="H5057" s="800"/>
      <c r="AJ5057" s="792"/>
      <c r="AM5057" s="792"/>
      <c r="AP5057" s="792"/>
      <c r="AS5057" s="792"/>
      <c r="AV5057" s="792"/>
      <c r="AY5057" s="792"/>
      <c r="BN5057" s="792"/>
      <c r="BQ5057" s="792"/>
    </row>
    <row r="5058" spans="8:69" ht="12" customHeight="1">
      <c r="H5058" s="800"/>
      <c r="AJ5058" s="792"/>
      <c r="AM5058" s="792"/>
      <c r="AP5058" s="792"/>
      <c r="AS5058" s="792"/>
      <c r="AV5058" s="792"/>
      <c r="AY5058" s="792"/>
      <c r="BN5058" s="792"/>
      <c r="BQ5058" s="792"/>
    </row>
    <row r="5059" spans="8:69" ht="12" customHeight="1">
      <c r="H5059" s="800"/>
      <c r="AJ5059" s="792"/>
      <c r="AM5059" s="792"/>
      <c r="AP5059" s="792"/>
      <c r="AS5059" s="792"/>
      <c r="AV5059" s="792"/>
      <c r="AY5059" s="792"/>
      <c r="BN5059" s="792"/>
      <c r="BQ5059" s="792"/>
    </row>
    <row r="5060" spans="8:69" ht="12" customHeight="1">
      <c r="H5060" s="800"/>
      <c r="AJ5060" s="792"/>
      <c r="AM5060" s="792"/>
      <c r="AP5060" s="792"/>
      <c r="AS5060" s="792"/>
      <c r="AV5060" s="792"/>
      <c r="AY5060" s="792"/>
      <c r="BN5060" s="792"/>
      <c r="BQ5060" s="792"/>
    </row>
    <row r="5061" spans="8:69" ht="12" customHeight="1">
      <c r="H5061" s="800"/>
      <c r="AJ5061" s="792"/>
      <c r="AM5061" s="792"/>
      <c r="AP5061" s="792"/>
      <c r="AS5061" s="792"/>
      <c r="AV5061" s="792"/>
      <c r="AY5061" s="792"/>
      <c r="BN5061" s="792"/>
      <c r="BQ5061" s="792"/>
    </row>
    <row r="5062" spans="8:69" ht="12" customHeight="1">
      <c r="H5062" s="800"/>
      <c r="AJ5062" s="792"/>
      <c r="AM5062" s="792"/>
      <c r="AP5062" s="792"/>
      <c r="AS5062" s="792"/>
      <c r="AV5062" s="792"/>
      <c r="AY5062" s="792"/>
      <c r="BN5062" s="792"/>
      <c r="BQ5062" s="792"/>
    </row>
    <row r="5063" spans="8:69" ht="12" customHeight="1">
      <c r="H5063" s="800"/>
      <c r="AJ5063" s="792"/>
      <c r="AM5063" s="792"/>
      <c r="AP5063" s="792"/>
      <c r="AS5063" s="792"/>
      <c r="AV5063" s="792"/>
      <c r="AY5063" s="792"/>
      <c r="BN5063" s="792"/>
      <c r="BQ5063" s="792"/>
    </row>
    <row r="5064" spans="8:69" ht="12" customHeight="1">
      <c r="H5064" s="800"/>
      <c r="AJ5064" s="792"/>
      <c r="AM5064" s="792"/>
      <c r="AP5064" s="792"/>
      <c r="AS5064" s="792"/>
      <c r="AV5064" s="792"/>
      <c r="AY5064" s="792"/>
      <c r="BN5064" s="792"/>
      <c r="BQ5064" s="792"/>
    </row>
    <row r="5065" spans="8:69" ht="12" customHeight="1">
      <c r="H5065" s="800"/>
      <c r="AJ5065" s="792"/>
      <c r="AM5065" s="792"/>
      <c r="AP5065" s="792"/>
      <c r="AS5065" s="792"/>
      <c r="AV5065" s="792"/>
      <c r="AY5065" s="792"/>
      <c r="BN5065" s="792"/>
      <c r="BQ5065" s="792"/>
    </row>
    <row r="5066" spans="8:69" ht="12" customHeight="1">
      <c r="H5066" s="800"/>
      <c r="AJ5066" s="792"/>
      <c r="AM5066" s="792"/>
      <c r="AP5066" s="792"/>
      <c r="AS5066" s="792"/>
      <c r="AV5066" s="792"/>
      <c r="AY5066" s="792"/>
      <c r="BN5066" s="792"/>
      <c r="BQ5066" s="792"/>
    </row>
    <row r="5067" spans="8:69" ht="12" customHeight="1">
      <c r="H5067" s="800"/>
      <c r="AJ5067" s="792"/>
      <c r="AM5067" s="792"/>
      <c r="AP5067" s="792"/>
      <c r="AS5067" s="792"/>
      <c r="AV5067" s="792"/>
      <c r="AY5067" s="792"/>
      <c r="BN5067" s="792"/>
      <c r="BQ5067" s="792"/>
    </row>
    <row r="5068" spans="8:69" ht="12" customHeight="1">
      <c r="H5068" s="800"/>
      <c r="AJ5068" s="792"/>
      <c r="AM5068" s="792"/>
      <c r="AP5068" s="792"/>
      <c r="AS5068" s="792"/>
      <c r="AV5068" s="792"/>
      <c r="AY5068" s="792"/>
      <c r="BN5068" s="792"/>
      <c r="BQ5068" s="792"/>
    </row>
    <row r="5069" spans="8:69" ht="12" customHeight="1">
      <c r="H5069" s="800"/>
      <c r="AJ5069" s="792"/>
      <c r="AM5069" s="792"/>
      <c r="AP5069" s="792"/>
      <c r="AS5069" s="792"/>
      <c r="AV5069" s="792"/>
      <c r="AY5069" s="792"/>
      <c r="BN5069" s="792"/>
      <c r="BQ5069" s="792"/>
    </row>
    <row r="5070" spans="8:69" ht="12" customHeight="1">
      <c r="H5070" s="800"/>
      <c r="AJ5070" s="792"/>
      <c r="AM5070" s="792"/>
      <c r="AP5070" s="792"/>
      <c r="AS5070" s="792"/>
      <c r="AV5070" s="792"/>
      <c r="AY5070" s="792"/>
      <c r="BN5070" s="792"/>
      <c r="BQ5070" s="792"/>
    </row>
    <row r="5071" spans="8:69" ht="12" customHeight="1">
      <c r="H5071" s="800"/>
      <c r="AJ5071" s="792"/>
      <c r="AM5071" s="792"/>
      <c r="AP5071" s="792"/>
      <c r="AS5071" s="792"/>
      <c r="AV5071" s="792"/>
      <c r="AY5071" s="792"/>
      <c r="BN5071" s="792"/>
      <c r="BQ5071" s="792"/>
    </row>
    <row r="5072" spans="8:69" ht="12" customHeight="1">
      <c r="H5072" s="800"/>
      <c r="AJ5072" s="792"/>
      <c r="AM5072" s="792"/>
      <c r="AP5072" s="792"/>
      <c r="AS5072" s="792"/>
      <c r="AV5072" s="792"/>
      <c r="AY5072" s="792"/>
      <c r="BN5072" s="792"/>
      <c r="BQ5072" s="792"/>
    </row>
    <row r="5073" spans="8:69" ht="12" customHeight="1">
      <c r="H5073" s="800"/>
      <c r="AJ5073" s="792"/>
      <c r="AM5073" s="792"/>
      <c r="AP5073" s="792"/>
      <c r="AS5073" s="792"/>
      <c r="AV5073" s="792"/>
      <c r="AY5073" s="792"/>
      <c r="BN5073" s="792"/>
      <c r="BQ5073" s="792"/>
    </row>
    <row r="5074" spans="8:69" ht="12" customHeight="1">
      <c r="H5074" s="800"/>
      <c r="AJ5074" s="792"/>
      <c r="AM5074" s="792"/>
      <c r="AP5074" s="792"/>
      <c r="AS5074" s="792"/>
      <c r="AV5074" s="792"/>
      <c r="AY5074" s="792"/>
      <c r="BN5074" s="792"/>
      <c r="BQ5074" s="792"/>
    </row>
    <row r="5075" spans="8:69" ht="12" customHeight="1">
      <c r="H5075" s="800"/>
      <c r="AJ5075" s="792"/>
      <c r="AM5075" s="792"/>
      <c r="AP5075" s="792"/>
      <c r="AS5075" s="792"/>
      <c r="AV5075" s="792"/>
      <c r="AY5075" s="792"/>
      <c r="BN5075" s="792"/>
      <c r="BQ5075" s="792"/>
    </row>
    <row r="5076" spans="8:69" ht="12" customHeight="1">
      <c r="H5076" s="800"/>
      <c r="AJ5076" s="792"/>
      <c r="AM5076" s="792"/>
      <c r="AP5076" s="792"/>
      <c r="AS5076" s="792"/>
      <c r="AV5076" s="792"/>
      <c r="AY5076" s="792"/>
      <c r="BN5076" s="792"/>
      <c r="BQ5076" s="792"/>
    </row>
    <row r="5077" spans="8:69" ht="12" customHeight="1">
      <c r="H5077" s="800"/>
      <c r="AJ5077" s="792"/>
      <c r="AM5077" s="792"/>
      <c r="AP5077" s="792"/>
      <c r="AS5077" s="792"/>
      <c r="AV5077" s="792"/>
      <c r="AY5077" s="792"/>
      <c r="BN5077" s="792"/>
      <c r="BQ5077" s="792"/>
    </row>
    <row r="5078" spans="8:69" ht="12" customHeight="1">
      <c r="H5078" s="800"/>
      <c r="AJ5078" s="792"/>
      <c r="AM5078" s="792"/>
      <c r="AP5078" s="792"/>
      <c r="AS5078" s="792"/>
      <c r="AV5078" s="792"/>
      <c r="AY5078" s="792"/>
      <c r="BN5078" s="792"/>
      <c r="BQ5078" s="792"/>
    </row>
    <row r="5079" spans="8:69" ht="12" customHeight="1">
      <c r="H5079" s="800"/>
      <c r="AJ5079" s="792"/>
      <c r="AM5079" s="792"/>
      <c r="AP5079" s="792"/>
      <c r="AS5079" s="792"/>
      <c r="AV5079" s="792"/>
      <c r="AY5079" s="792"/>
      <c r="BN5079" s="792"/>
      <c r="BQ5079" s="792"/>
    </row>
    <row r="5080" spans="8:69" ht="12" customHeight="1">
      <c r="H5080" s="800"/>
      <c r="AJ5080" s="792"/>
      <c r="AM5080" s="792"/>
      <c r="AP5080" s="792"/>
      <c r="AS5080" s="792"/>
      <c r="AV5080" s="792"/>
      <c r="AY5080" s="792"/>
      <c r="BN5080" s="792"/>
      <c r="BQ5080" s="792"/>
    </row>
    <row r="5081" spans="8:69" ht="12" customHeight="1">
      <c r="H5081" s="800"/>
      <c r="AJ5081" s="792"/>
      <c r="AM5081" s="792"/>
      <c r="AP5081" s="792"/>
      <c r="AS5081" s="792"/>
      <c r="AV5081" s="792"/>
      <c r="AY5081" s="792"/>
      <c r="BN5081" s="792"/>
      <c r="BQ5081" s="792"/>
    </row>
    <row r="5082" spans="8:69" ht="12" customHeight="1">
      <c r="H5082" s="800"/>
      <c r="AJ5082" s="792"/>
      <c r="AM5082" s="792"/>
      <c r="AP5082" s="792"/>
      <c r="AS5082" s="792"/>
      <c r="AV5082" s="792"/>
      <c r="AY5082" s="792"/>
      <c r="BN5082" s="792"/>
      <c r="BQ5082" s="792"/>
    </row>
    <row r="5083" spans="8:69" ht="12" customHeight="1">
      <c r="H5083" s="800"/>
      <c r="AJ5083" s="792"/>
      <c r="AM5083" s="792"/>
      <c r="AP5083" s="792"/>
      <c r="AS5083" s="792"/>
      <c r="AV5083" s="792"/>
      <c r="AY5083" s="792"/>
      <c r="BN5083" s="792"/>
      <c r="BQ5083" s="792"/>
    </row>
    <row r="5084" spans="8:69" ht="12" customHeight="1">
      <c r="H5084" s="800"/>
      <c r="AJ5084" s="792"/>
      <c r="AM5084" s="792"/>
      <c r="AP5084" s="792"/>
      <c r="AS5084" s="792"/>
      <c r="AV5084" s="792"/>
      <c r="AY5084" s="792"/>
      <c r="BN5084" s="792"/>
      <c r="BQ5084" s="792"/>
    </row>
    <row r="5085" spans="8:69" ht="12" customHeight="1">
      <c r="H5085" s="800"/>
      <c r="AJ5085" s="792"/>
      <c r="AM5085" s="792"/>
      <c r="AP5085" s="792"/>
      <c r="AS5085" s="792"/>
      <c r="AV5085" s="792"/>
      <c r="AY5085" s="792"/>
      <c r="BN5085" s="792"/>
      <c r="BQ5085" s="792"/>
    </row>
    <row r="5086" spans="8:69" ht="12" customHeight="1">
      <c r="H5086" s="800"/>
      <c r="AJ5086" s="792"/>
      <c r="AM5086" s="792"/>
      <c r="AP5086" s="792"/>
      <c r="AS5086" s="792"/>
      <c r="AV5086" s="792"/>
      <c r="AY5086" s="792"/>
      <c r="BN5086" s="792"/>
      <c r="BQ5086" s="792"/>
    </row>
    <row r="5087" spans="8:69" ht="12" customHeight="1">
      <c r="H5087" s="800"/>
      <c r="AJ5087" s="792"/>
      <c r="AM5087" s="792"/>
      <c r="AP5087" s="792"/>
      <c r="AS5087" s="792"/>
      <c r="AV5087" s="792"/>
      <c r="AY5087" s="792"/>
      <c r="BN5087" s="792"/>
      <c r="BQ5087" s="792"/>
    </row>
    <row r="5088" spans="8:69" ht="12" customHeight="1">
      <c r="H5088" s="800"/>
      <c r="AJ5088" s="792"/>
      <c r="AM5088" s="792"/>
      <c r="AP5088" s="792"/>
      <c r="AS5088" s="792"/>
      <c r="AV5088" s="792"/>
      <c r="AY5088" s="792"/>
      <c r="BN5088" s="792"/>
      <c r="BQ5088" s="792"/>
    </row>
    <row r="5089" spans="8:69" ht="12" customHeight="1">
      <c r="H5089" s="800"/>
      <c r="AJ5089" s="792"/>
      <c r="AM5089" s="792"/>
      <c r="AP5089" s="792"/>
      <c r="AS5089" s="792"/>
      <c r="AV5089" s="792"/>
      <c r="AY5089" s="792"/>
      <c r="BN5089" s="792"/>
      <c r="BQ5089" s="792"/>
    </row>
    <row r="5090" spans="8:69" ht="12" customHeight="1">
      <c r="H5090" s="800"/>
      <c r="AJ5090" s="792"/>
      <c r="AM5090" s="792"/>
      <c r="AP5090" s="792"/>
      <c r="AS5090" s="792"/>
      <c r="AV5090" s="792"/>
      <c r="AY5090" s="792"/>
      <c r="BN5090" s="792"/>
      <c r="BQ5090" s="792"/>
    </row>
    <row r="5091" spans="8:69" ht="12" customHeight="1">
      <c r="H5091" s="800"/>
      <c r="AJ5091" s="792"/>
      <c r="AM5091" s="792"/>
      <c r="AP5091" s="792"/>
      <c r="AS5091" s="792"/>
      <c r="AV5091" s="792"/>
      <c r="AY5091" s="792"/>
      <c r="BN5091" s="792"/>
      <c r="BQ5091" s="792"/>
    </row>
    <row r="5092" spans="8:69" ht="12" customHeight="1">
      <c r="H5092" s="800"/>
      <c r="AJ5092" s="792"/>
      <c r="AM5092" s="792"/>
      <c r="AP5092" s="792"/>
      <c r="AS5092" s="792"/>
      <c r="AV5092" s="792"/>
      <c r="AY5092" s="792"/>
      <c r="BN5092" s="792"/>
      <c r="BQ5092" s="792"/>
    </row>
    <row r="5093" spans="8:69" ht="12" customHeight="1">
      <c r="H5093" s="800"/>
      <c r="AJ5093" s="792"/>
      <c r="AM5093" s="792"/>
      <c r="AP5093" s="792"/>
      <c r="AS5093" s="792"/>
      <c r="AV5093" s="792"/>
      <c r="AY5093" s="792"/>
      <c r="BN5093" s="792"/>
      <c r="BQ5093" s="792"/>
    </row>
    <row r="5094" spans="8:69" ht="12" customHeight="1">
      <c r="H5094" s="800"/>
      <c r="AJ5094" s="792"/>
      <c r="AM5094" s="792"/>
      <c r="AP5094" s="792"/>
      <c r="AS5094" s="792"/>
      <c r="AV5094" s="792"/>
      <c r="AY5094" s="792"/>
      <c r="BN5094" s="792"/>
      <c r="BQ5094" s="792"/>
    </row>
    <row r="5095" spans="8:69" ht="12" customHeight="1">
      <c r="H5095" s="800"/>
      <c r="AJ5095" s="792"/>
      <c r="AM5095" s="792"/>
      <c r="AP5095" s="792"/>
      <c r="AS5095" s="792"/>
      <c r="AV5095" s="792"/>
      <c r="AY5095" s="792"/>
      <c r="BN5095" s="792"/>
      <c r="BQ5095" s="792"/>
    </row>
    <row r="5096" spans="8:69" ht="12" customHeight="1">
      <c r="H5096" s="800"/>
      <c r="AJ5096" s="792"/>
      <c r="AM5096" s="792"/>
      <c r="AP5096" s="792"/>
      <c r="AS5096" s="792"/>
      <c r="AV5096" s="792"/>
      <c r="AY5096" s="792"/>
      <c r="BN5096" s="792"/>
      <c r="BQ5096" s="792"/>
    </row>
    <row r="5097" spans="8:69" ht="12" customHeight="1">
      <c r="H5097" s="800"/>
      <c r="AJ5097" s="792"/>
      <c r="AM5097" s="792"/>
      <c r="AP5097" s="792"/>
      <c r="AS5097" s="792"/>
      <c r="AV5097" s="792"/>
      <c r="AY5097" s="792"/>
      <c r="BN5097" s="792"/>
      <c r="BQ5097" s="792"/>
    </row>
    <row r="5098" spans="8:69" ht="12" customHeight="1">
      <c r="H5098" s="800"/>
      <c r="AJ5098" s="792"/>
      <c r="AM5098" s="792"/>
      <c r="AP5098" s="792"/>
      <c r="AS5098" s="792"/>
      <c r="AV5098" s="792"/>
      <c r="AY5098" s="792"/>
      <c r="BN5098" s="792"/>
      <c r="BQ5098" s="792"/>
    </row>
    <row r="5099" spans="8:69" ht="12" customHeight="1">
      <c r="H5099" s="800"/>
      <c r="AJ5099" s="792"/>
      <c r="AM5099" s="792"/>
      <c r="AP5099" s="792"/>
      <c r="AS5099" s="792"/>
      <c r="AV5099" s="792"/>
      <c r="AY5099" s="792"/>
      <c r="BN5099" s="792"/>
      <c r="BQ5099" s="792"/>
    </row>
    <row r="5100" spans="8:69" ht="12" customHeight="1">
      <c r="H5100" s="800"/>
      <c r="AJ5100" s="792"/>
      <c r="AM5100" s="792"/>
      <c r="AP5100" s="792"/>
      <c r="AS5100" s="792"/>
      <c r="AV5100" s="792"/>
      <c r="AY5100" s="792"/>
      <c r="BN5100" s="792"/>
      <c r="BQ5100" s="792"/>
    </row>
    <row r="5101" spans="8:69" ht="12" customHeight="1">
      <c r="H5101" s="800"/>
      <c r="AJ5101" s="792"/>
      <c r="AM5101" s="792"/>
      <c r="AP5101" s="792"/>
      <c r="AS5101" s="792"/>
      <c r="AV5101" s="792"/>
      <c r="AY5101" s="792"/>
      <c r="BN5101" s="792"/>
      <c r="BQ5101" s="792"/>
    </row>
    <row r="5102" spans="8:69" ht="12" customHeight="1">
      <c r="H5102" s="800"/>
      <c r="AJ5102" s="792"/>
      <c r="AM5102" s="792"/>
      <c r="AP5102" s="792"/>
      <c r="AS5102" s="792"/>
      <c r="AV5102" s="792"/>
      <c r="AY5102" s="792"/>
      <c r="BN5102" s="792"/>
      <c r="BQ5102" s="792"/>
    </row>
    <row r="5103" spans="8:69" ht="12" customHeight="1">
      <c r="H5103" s="800"/>
      <c r="AJ5103" s="792"/>
      <c r="AM5103" s="792"/>
      <c r="AP5103" s="792"/>
      <c r="AS5103" s="792"/>
      <c r="AV5103" s="792"/>
      <c r="AY5103" s="792"/>
      <c r="BN5103" s="792"/>
      <c r="BQ5103" s="792"/>
    </row>
    <row r="5104" spans="8:69" ht="12" customHeight="1">
      <c r="H5104" s="800"/>
      <c r="AJ5104" s="792"/>
      <c r="AM5104" s="792"/>
      <c r="AP5104" s="792"/>
      <c r="AS5104" s="792"/>
      <c r="AV5104" s="792"/>
      <c r="AY5104" s="792"/>
      <c r="BN5104" s="792"/>
      <c r="BQ5104" s="792"/>
    </row>
    <row r="5105" spans="8:69" ht="12" customHeight="1">
      <c r="H5105" s="800"/>
      <c r="AJ5105" s="792"/>
      <c r="AM5105" s="792"/>
      <c r="AP5105" s="792"/>
      <c r="AS5105" s="792"/>
      <c r="AV5105" s="792"/>
      <c r="AY5105" s="792"/>
      <c r="BN5105" s="792"/>
      <c r="BQ5105" s="792"/>
    </row>
    <row r="5106" spans="8:69" ht="12" customHeight="1">
      <c r="H5106" s="800"/>
      <c r="AJ5106" s="792"/>
      <c r="AM5106" s="792"/>
      <c r="AP5106" s="792"/>
      <c r="AS5106" s="792"/>
      <c r="AV5106" s="792"/>
      <c r="AY5106" s="792"/>
      <c r="BN5106" s="792"/>
      <c r="BQ5106" s="792"/>
    </row>
    <row r="5107" spans="8:69" ht="12" customHeight="1">
      <c r="H5107" s="800"/>
      <c r="AJ5107" s="792"/>
      <c r="AM5107" s="792"/>
      <c r="AP5107" s="792"/>
      <c r="AS5107" s="792"/>
      <c r="AV5107" s="792"/>
      <c r="AY5107" s="792"/>
      <c r="BN5107" s="792"/>
      <c r="BQ5107" s="792"/>
    </row>
    <row r="5108" spans="8:69" ht="12" customHeight="1">
      <c r="H5108" s="800"/>
      <c r="AJ5108" s="792"/>
      <c r="AM5108" s="792"/>
      <c r="AP5108" s="792"/>
      <c r="AS5108" s="792"/>
      <c r="AV5108" s="792"/>
      <c r="AY5108" s="792"/>
      <c r="BN5108" s="792"/>
      <c r="BQ5108" s="792"/>
    </row>
    <row r="5109" spans="8:69" ht="12" customHeight="1">
      <c r="H5109" s="800"/>
      <c r="AJ5109" s="792"/>
      <c r="AM5109" s="792"/>
      <c r="AP5109" s="792"/>
      <c r="AS5109" s="792"/>
      <c r="AV5109" s="792"/>
      <c r="AY5109" s="792"/>
      <c r="BN5109" s="792"/>
      <c r="BQ5109" s="792"/>
    </row>
    <row r="5110" spans="8:69" ht="12" customHeight="1">
      <c r="H5110" s="800"/>
      <c r="AJ5110" s="792"/>
      <c r="AM5110" s="792"/>
      <c r="AP5110" s="792"/>
      <c r="AS5110" s="792"/>
      <c r="AV5110" s="792"/>
      <c r="AY5110" s="792"/>
      <c r="BN5110" s="792"/>
      <c r="BQ5110" s="792"/>
    </row>
    <row r="5111" spans="8:69" ht="12" customHeight="1">
      <c r="H5111" s="800"/>
      <c r="AJ5111" s="792"/>
      <c r="AM5111" s="792"/>
      <c r="AP5111" s="792"/>
      <c r="AS5111" s="792"/>
      <c r="AV5111" s="792"/>
      <c r="AY5111" s="792"/>
      <c r="BN5111" s="792"/>
      <c r="BQ5111" s="792"/>
    </row>
    <row r="5112" spans="8:69" ht="12" customHeight="1">
      <c r="H5112" s="800"/>
      <c r="AJ5112" s="792"/>
      <c r="AM5112" s="792"/>
      <c r="AP5112" s="792"/>
      <c r="AS5112" s="792"/>
      <c r="AV5112" s="792"/>
      <c r="AY5112" s="792"/>
      <c r="BN5112" s="792"/>
      <c r="BQ5112" s="792"/>
    </row>
    <row r="5113" spans="8:69" ht="12" customHeight="1">
      <c r="H5113" s="800"/>
      <c r="AJ5113" s="792"/>
      <c r="AM5113" s="792"/>
      <c r="AP5113" s="792"/>
      <c r="AS5113" s="792"/>
      <c r="AV5113" s="792"/>
      <c r="AY5113" s="792"/>
      <c r="BN5113" s="792"/>
      <c r="BQ5113" s="792"/>
    </row>
    <row r="5114" spans="8:69" ht="12" customHeight="1">
      <c r="H5114" s="800"/>
      <c r="AJ5114" s="792"/>
      <c r="AM5114" s="792"/>
      <c r="AP5114" s="792"/>
      <c r="AS5114" s="792"/>
      <c r="AV5114" s="792"/>
      <c r="AY5114" s="792"/>
      <c r="BN5114" s="792"/>
      <c r="BQ5114" s="792"/>
    </row>
    <row r="5115" spans="8:69" ht="12" customHeight="1">
      <c r="H5115" s="800"/>
      <c r="AJ5115" s="792"/>
      <c r="AM5115" s="792"/>
      <c r="AP5115" s="792"/>
      <c r="AS5115" s="792"/>
      <c r="AV5115" s="792"/>
      <c r="AY5115" s="792"/>
      <c r="BN5115" s="792"/>
      <c r="BQ5115" s="792"/>
    </row>
    <row r="5116" spans="8:69" ht="12" customHeight="1">
      <c r="H5116" s="800"/>
      <c r="AJ5116" s="792"/>
      <c r="AM5116" s="792"/>
      <c r="AP5116" s="792"/>
      <c r="AS5116" s="792"/>
      <c r="AV5116" s="792"/>
      <c r="AY5116" s="792"/>
      <c r="BN5116" s="792"/>
      <c r="BQ5116" s="792"/>
    </row>
    <row r="5117" spans="8:69" ht="12" customHeight="1">
      <c r="H5117" s="800"/>
      <c r="AJ5117" s="792"/>
      <c r="AM5117" s="792"/>
      <c r="AP5117" s="792"/>
      <c r="AS5117" s="792"/>
      <c r="AV5117" s="792"/>
      <c r="AY5117" s="792"/>
      <c r="BN5117" s="792"/>
      <c r="BQ5117" s="792"/>
    </row>
    <row r="5118" spans="8:69" ht="12" customHeight="1">
      <c r="H5118" s="800"/>
      <c r="AJ5118" s="792"/>
      <c r="AM5118" s="792"/>
      <c r="AP5118" s="792"/>
      <c r="AS5118" s="792"/>
      <c r="AV5118" s="792"/>
      <c r="AY5118" s="792"/>
      <c r="BN5118" s="792"/>
      <c r="BQ5118" s="792"/>
    </row>
    <row r="5119" spans="8:69" ht="12" customHeight="1">
      <c r="H5119" s="800"/>
      <c r="AJ5119" s="792"/>
      <c r="AM5119" s="792"/>
      <c r="AP5119" s="792"/>
      <c r="AS5119" s="792"/>
      <c r="AV5119" s="792"/>
      <c r="AY5119" s="792"/>
      <c r="BN5119" s="792"/>
      <c r="BQ5119" s="792"/>
    </row>
    <row r="5120" spans="8:69" ht="12" customHeight="1">
      <c r="H5120" s="800"/>
      <c r="AJ5120" s="792"/>
      <c r="AM5120" s="792"/>
      <c r="AP5120" s="792"/>
      <c r="AS5120" s="792"/>
      <c r="AV5120" s="792"/>
      <c r="AY5120" s="792"/>
      <c r="BN5120" s="792"/>
      <c r="BQ5120" s="792"/>
    </row>
    <row r="5121" spans="8:69" ht="12" customHeight="1">
      <c r="H5121" s="800"/>
      <c r="AJ5121" s="792"/>
      <c r="AM5121" s="792"/>
      <c r="AP5121" s="792"/>
      <c r="AS5121" s="792"/>
      <c r="AV5121" s="792"/>
      <c r="AY5121" s="792"/>
      <c r="BN5121" s="792"/>
      <c r="BQ5121" s="792"/>
    </row>
    <row r="5122" spans="8:69" ht="12" customHeight="1">
      <c r="H5122" s="800"/>
      <c r="AJ5122" s="792"/>
      <c r="AM5122" s="792"/>
      <c r="AP5122" s="792"/>
      <c r="AS5122" s="792"/>
      <c r="AV5122" s="792"/>
      <c r="AY5122" s="792"/>
      <c r="BN5122" s="792"/>
      <c r="BQ5122" s="792"/>
    </row>
    <row r="5123" spans="8:69" ht="12" customHeight="1">
      <c r="H5123" s="800"/>
      <c r="AJ5123" s="792"/>
      <c r="AM5123" s="792"/>
      <c r="AP5123" s="792"/>
      <c r="AS5123" s="792"/>
      <c r="AV5123" s="792"/>
      <c r="AY5123" s="792"/>
      <c r="BN5123" s="792"/>
      <c r="BQ5123" s="792"/>
    </row>
    <row r="5124" spans="8:69" ht="12" customHeight="1">
      <c r="H5124" s="800"/>
      <c r="AJ5124" s="792"/>
      <c r="AM5124" s="792"/>
      <c r="AP5124" s="792"/>
      <c r="AS5124" s="792"/>
      <c r="AV5124" s="792"/>
      <c r="AY5124" s="792"/>
      <c r="BN5124" s="792"/>
      <c r="BQ5124" s="792"/>
    </row>
    <row r="5125" spans="8:69" ht="12" customHeight="1">
      <c r="H5125" s="800"/>
      <c r="AJ5125" s="792"/>
      <c r="AM5125" s="792"/>
      <c r="AP5125" s="792"/>
      <c r="AS5125" s="792"/>
      <c r="AV5125" s="792"/>
      <c r="AY5125" s="792"/>
      <c r="BN5125" s="792"/>
      <c r="BQ5125" s="792"/>
    </row>
    <row r="5126" spans="8:69" ht="12" customHeight="1">
      <c r="H5126" s="800"/>
      <c r="AJ5126" s="792"/>
      <c r="AM5126" s="792"/>
      <c r="AP5126" s="792"/>
      <c r="AS5126" s="792"/>
      <c r="AV5126" s="792"/>
      <c r="AY5126" s="792"/>
      <c r="BN5126" s="792"/>
      <c r="BQ5126" s="792"/>
    </row>
    <row r="5127" spans="8:69" ht="12" customHeight="1">
      <c r="H5127" s="800"/>
      <c r="AJ5127" s="792"/>
      <c r="AM5127" s="792"/>
      <c r="AP5127" s="792"/>
      <c r="AS5127" s="792"/>
      <c r="AV5127" s="792"/>
      <c r="AY5127" s="792"/>
      <c r="BN5127" s="792"/>
      <c r="BQ5127" s="792"/>
    </row>
    <row r="5128" spans="8:69" ht="12" customHeight="1">
      <c r="H5128" s="800"/>
      <c r="AJ5128" s="792"/>
      <c r="AM5128" s="792"/>
      <c r="AP5128" s="792"/>
      <c r="AS5128" s="792"/>
      <c r="AV5128" s="792"/>
      <c r="AY5128" s="792"/>
      <c r="BN5128" s="792"/>
      <c r="BQ5128" s="792"/>
    </row>
    <row r="5129" spans="8:69" ht="12" customHeight="1">
      <c r="H5129" s="800"/>
      <c r="AJ5129" s="792"/>
      <c r="AM5129" s="792"/>
      <c r="AP5129" s="792"/>
      <c r="AS5129" s="792"/>
      <c r="AV5129" s="792"/>
      <c r="AY5129" s="792"/>
      <c r="BN5129" s="792"/>
      <c r="BQ5129" s="792"/>
    </row>
    <row r="5130" spans="8:69" ht="12" customHeight="1">
      <c r="H5130" s="800"/>
      <c r="AJ5130" s="792"/>
      <c r="AM5130" s="792"/>
      <c r="AP5130" s="792"/>
      <c r="AS5130" s="792"/>
      <c r="AV5130" s="792"/>
      <c r="AY5130" s="792"/>
      <c r="BN5130" s="792"/>
      <c r="BQ5130" s="792"/>
    </row>
    <row r="5131" spans="8:69" ht="12" customHeight="1">
      <c r="H5131" s="800"/>
      <c r="AJ5131" s="792"/>
      <c r="AM5131" s="792"/>
      <c r="AP5131" s="792"/>
      <c r="AS5131" s="792"/>
      <c r="AV5131" s="792"/>
      <c r="AY5131" s="792"/>
      <c r="BN5131" s="792"/>
      <c r="BQ5131" s="792"/>
    </row>
    <row r="5132" spans="8:69" ht="12" customHeight="1">
      <c r="H5132" s="800"/>
      <c r="AJ5132" s="792"/>
      <c r="AM5132" s="792"/>
      <c r="AP5132" s="792"/>
      <c r="AS5132" s="792"/>
      <c r="AV5132" s="792"/>
      <c r="AY5132" s="792"/>
      <c r="BN5132" s="792"/>
      <c r="BQ5132" s="792"/>
    </row>
    <row r="5133" spans="8:69" ht="12" customHeight="1">
      <c r="H5133" s="800"/>
      <c r="AJ5133" s="792"/>
      <c r="AM5133" s="792"/>
      <c r="AP5133" s="792"/>
      <c r="AS5133" s="792"/>
      <c r="AV5133" s="792"/>
      <c r="AY5133" s="792"/>
      <c r="BN5133" s="792"/>
      <c r="BQ5133" s="792"/>
    </row>
    <row r="5134" spans="8:69" ht="12" customHeight="1">
      <c r="H5134" s="800"/>
      <c r="AJ5134" s="792"/>
      <c r="AM5134" s="792"/>
      <c r="AP5134" s="792"/>
      <c r="AS5134" s="792"/>
      <c r="AV5134" s="792"/>
      <c r="AY5134" s="792"/>
      <c r="BN5134" s="792"/>
      <c r="BQ5134" s="792"/>
    </row>
    <row r="5135" spans="8:69" ht="12" customHeight="1">
      <c r="H5135" s="800"/>
      <c r="AJ5135" s="792"/>
      <c r="AM5135" s="792"/>
      <c r="AP5135" s="792"/>
      <c r="AS5135" s="792"/>
      <c r="AV5135" s="792"/>
      <c r="AY5135" s="792"/>
      <c r="BN5135" s="792"/>
      <c r="BQ5135" s="792"/>
    </row>
    <row r="5136" spans="8:69" ht="12" customHeight="1">
      <c r="H5136" s="800"/>
      <c r="AJ5136" s="792"/>
      <c r="AM5136" s="792"/>
      <c r="AP5136" s="792"/>
      <c r="AS5136" s="792"/>
      <c r="AV5136" s="792"/>
      <c r="AY5136" s="792"/>
      <c r="BN5136" s="792"/>
      <c r="BQ5136" s="792"/>
    </row>
    <row r="5137" spans="8:69" ht="12" customHeight="1">
      <c r="H5137" s="800"/>
      <c r="AJ5137" s="792"/>
      <c r="AM5137" s="792"/>
      <c r="AP5137" s="792"/>
      <c r="AS5137" s="792"/>
      <c r="AV5137" s="792"/>
      <c r="AY5137" s="792"/>
      <c r="BN5137" s="792"/>
      <c r="BQ5137" s="792"/>
    </row>
    <row r="5138" spans="8:69" ht="12" customHeight="1">
      <c r="H5138" s="800"/>
      <c r="AJ5138" s="792"/>
      <c r="AM5138" s="792"/>
      <c r="AP5138" s="792"/>
      <c r="AS5138" s="792"/>
      <c r="AV5138" s="792"/>
      <c r="AY5138" s="792"/>
      <c r="BN5138" s="792"/>
      <c r="BQ5138" s="792"/>
    </row>
    <row r="5139" spans="8:69" ht="12" customHeight="1">
      <c r="H5139" s="800"/>
      <c r="AJ5139" s="792"/>
      <c r="AM5139" s="792"/>
      <c r="AP5139" s="792"/>
      <c r="AS5139" s="792"/>
      <c r="AV5139" s="792"/>
      <c r="AY5139" s="792"/>
      <c r="BN5139" s="792"/>
      <c r="BQ5139" s="792"/>
    </row>
    <row r="5140" spans="8:69" ht="12" customHeight="1">
      <c r="H5140" s="800"/>
      <c r="AJ5140" s="792"/>
      <c r="AM5140" s="792"/>
      <c r="AP5140" s="792"/>
      <c r="AS5140" s="792"/>
      <c r="AV5140" s="792"/>
      <c r="AY5140" s="792"/>
      <c r="BN5140" s="792"/>
      <c r="BQ5140" s="792"/>
    </row>
    <row r="5141" spans="8:69" ht="12" customHeight="1">
      <c r="H5141" s="800"/>
      <c r="AJ5141" s="792"/>
      <c r="AM5141" s="792"/>
      <c r="AP5141" s="792"/>
      <c r="AS5141" s="792"/>
      <c r="AV5141" s="792"/>
      <c r="AY5141" s="792"/>
      <c r="BN5141" s="792"/>
      <c r="BQ5141" s="792"/>
    </row>
    <row r="5142" spans="8:69" ht="12" customHeight="1">
      <c r="H5142" s="800"/>
      <c r="AJ5142" s="792"/>
      <c r="AM5142" s="792"/>
      <c r="AP5142" s="792"/>
      <c r="AS5142" s="792"/>
      <c r="AV5142" s="792"/>
      <c r="AY5142" s="792"/>
      <c r="BN5142" s="792"/>
      <c r="BQ5142" s="792"/>
    </row>
    <row r="5143" spans="8:69" ht="12" customHeight="1">
      <c r="H5143" s="800"/>
      <c r="AJ5143" s="792"/>
      <c r="AM5143" s="792"/>
      <c r="AP5143" s="792"/>
      <c r="AS5143" s="792"/>
      <c r="AV5143" s="792"/>
      <c r="AY5143" s="792"/>
      <c r="BN5143" s="792"/>
      <c r="BQ5143" s="792"/>
    </row>
    <row r="5144" spans="8:69" ht="12" customHeight="1">
      <c r="H5144" s="800"/>
      <c r="AJ5144" s="792"/>
      <c r="AM5144" s="792"/>
      <c r="AP5144" s="792"/>
      <c r="AS5144" s="792"/>
      <c r="AV5144" s="792"/>
      <c r="AY5144" s="792"/>
      <c r="BN5144" s="792"/>
      <c r="BQ5144" s="792"/>
    </row>
    <row r="5145" spans="8:69" ht="12" customHeight="1">
      <c r="H5145" s="800"/>
      <c r="AJ5145" s="792"/>
      <c r="AM5145" s="792"/>
      <c r="AP5145" s="792"/>
      <c r="AS5145" s="792"/>
      <c r="AV5145" s="792"/>
      <c r="AY5145" s="792"/>
      <c r="BN5145" s="792"/>
      <c r="BQ5145" s="792"/>
    </row>
    <row r="5146" spans="8:69" ht="12" customHeight="1">
      <c r="H5146" s="800"/>
      <c r="AJ5146" s="792"/>
      <c r="AM5146" s="792"/>
      <c r="AP5146" s="792"/>
      <c r="AS5146" s="792"/>
      <c r="AV5146" s="792"/>
      <c r="AY5146" s="792"/>
      <c r="BN5146" s="792"/>
      <c r="BQ5146" s="792"/>
    </row>
    <row r="5147" spans="8:69" ht="12" customHeight="1">
      <c r="H5147" s="800"/>
      <c r="AJ5147" s="792"/>
      <c r="AM5147" s="792"/>
      <c r="AP5147" s="792"/>
      <c r="AS5147" s="792"/>
      <c r="AV5147" s="792"/>
      <c r="AY5147" s="792"/>
      <c r="BN5147" s="792"/>
      <c r="BQ5147" s="792"/>
    </row>
    <row r="5148" spans="8:69" ht="12" customHeight="1">
      <c r="H5148" s="800"/>
      <c r="AJ5148" s="792"/>
      <c r="AM5148" s="792"/>
      <c r="AP5148" s="792"/>
      <c r="AS5148" s="792"/>
      <c r="AV5148" s="792"/>
      <c r="AY5148" s="792"/>
      <c r="BN5148" s="792"/>
      <c r="BQ5148" s="792"/>
    </row>
    <row r="5149" spans="8:69" ht="12" customHeight="1">
      <c r="H5149" s="800"/>
      <c r="AJ5149" s="792"/>
      <c r="AM5149" s="792"/>
      <c r="AP5149" s="792"/>
      <c r="AS5149" s="792"/>
      <c r="AV5149" s="792"/>
      <c r="AY5149" s="792"/>
      <c r="BN5149" s="792"/>
      <c r="BQ5149" s="792"/>
    </row>
    <row r="5150" spans="8:69" ht="12" customHeight="1">
      <c r="H5150" s="800"/>
      <c r="AJ5150" s="792"/>
      <c r="AM5150" s="792"/>
      <c r="AP5150" s="792"/>
      <c r="AS5150" s="792"/>
      <c r="AV5150" s="792"/>
      <c r="AY5150" s="792"/>
      <c r="BN5150" s="792"/>
      <c r="BQ5150" s="792"/>
    </row>
    <row r="5151" spans="8:69" ht="12" customHeight="1">
      <c r="H5151" s="800"/>
      <c r="AJ5151" s="792"/>
      <c r="AM5151" s="792"/>
      <c r="AP5151" s="792"/>
      <c r="AS5151" s="792"/>
      <c r="AV5151" s="792"/>
      <c r="AY5151" s="792"/>
      <c r="BN5151" s="792"/>
      <c r="BQ5151" s="792"/>
    </row>
    <row r="5152" spans="8:69" ht="12" customHeight="1">
      <c r="H5152" s="800"/>
      <c r="AJ5152" s="792"/>
      <c r="AM5152" s="792"/>
      <c r="AP5152" s="792"/>
      <c r="AS5152" s="792"/>
      <c r="AV5152" s="792"/>
      <c r="AY5152" s="792"/>
      <c r="BN5152" s="792"/>
      <c r="BQ5152" s="792"/>
    </row>
    <row r="5153" spans="8:69" ht="12" customHeight="1">
      <c r="H5153" s="800"/>
      <c r="AJ5153" s="792"/>
      <c r="AM5153" s="792"/>
      <c r="AP5153" s="792"/>
      <c r="AS5153" s="792"/>
      <c r="AV5153" s="792"/>
      <c r="AY5153" s="792"/>
      <c r="BN5153" s="792"/>
      <c r="BQ5153" s="792"/>
    </row>
    <row r="5154" spans="8:69" ht="12" customHeight="1">
      <c r="H5154" s="800"/>
      <c r="AJ5154" s="792"/>
      <c r="AM5154" s="792"/>
      <c r="AP5154" s="792"/>
      <c r="AS5154" s="792"/>
      <c r="AV5154" s="792"/>
      <c r="AY5154" s="792"/>
      <c r="BN5154" s="792"/>
      <c r="BQ5154" s="792"/>
    </row>
    <row r="5155" spans="8:69" ht="12" customHeight="1">
      <c r="H5155" s="800"/>
      <c r="AJ5155" s="792"/>
      <c r="AM5155" s="792"/>
      <c r="AP5155" s="792"/>
      <c r="AS5155" s="792"/>
      <c r="AV5155" s="792"/>
      <c r="AY5155" s="792"/>
      <c r="BN5155" s="792"/>
      <c r="BQ5155" s="792"/>
    </row>
    <row r="5156" spans="8:69" ht="12" customHeight="1">
      <c r="H5156" s="800"/>
      <c r="AJ5156" s="792"/>
      <c r="AM5156" s="792"/>
      <c r="AP5156" s="792"/>
      <c r="AS5156" s="792"/>
      <c r="AV5156" s="792"/>
      <c r="AY5156" s="792"/>
      <c r="BN5156" s="792"/>
      <c r="BQ5156" s="792"/>
    </row>
    <row r="5157" spans="8:69" ht="12" customHeight="1">
      <c r="H5157" s="800"/>
      <c r="AJ5157" s="792"/>
      <c r="AM5157" s="792"/>
      <c r="AP5157" s="792"/>
      <c r="AS5157" s="792"/>
      <c r="AV5157" s="792"/>
      <c r="AY5157" s="792"/>
      <c r="BN5157" s="792"/>
      <c r="BQ5157" s="792"/>
    </row>
    <row r="5158" spans="8:69" ht="12" customHeight="1">
      <c r="H5158" s="800"/>
      <c r="AJ5158" s="792"/>
      <c r="AM5158" s="792"/>
      <c r="AP5158" s="792"/>
      <c r="AS5158" s="792"/>
      <c r="AV5158" s="792"/>
      <c r="AY5158" s="792"/>
      <c r="BN5158" s="792"/>
      <c r="BQ5158" s="792"/>
    </row>
    <row r="5159" spans="8:69" ht="12" customHeight="1">
      <c r="H5159" s="800"/>
      <c r="AJ5159" s="792"/>
      <c r="AM5159" s="792"/>
      <c r="AP5159" s="792"/>
      <c r="AS5159" s="792"/>
      <c r="AV5159" s="792"/>
      <c r="AY5159" s="792"/>
      <c r="BN5159" s="792"/>
      <c r="BQ5159" s="792"/>
    </row>
    <row r="5160" spans="8:69" ht="12" customHeight="1">
      <c r="H5160" s="800"/>
      <c r="AJ5160" s="792"/>
      <c r="AM5160" s="792"/>
      <c r="AP5160" s="792"/>
      <c r="AS5160" s="792"/>
      <c r="AV5160" s="792"/>
      <c r="AY5160" s="792"/>
      <c r="BN5160" s="792"/>
      <c r="BQ5160" s="792"/>
    </row>
    <row r="5161" spans="8:69" ht="12" customHeight="1">
      <c r="H5161" s="800"/>
      <c r="AJ5161" s="792"/>
      <c r="AM5161" s="792"/>
      <c r="AP5161" s="792"/>
      <c r="AS5161" s="792"/>
      <c r="AV5161" s="792"/>
      <c r="AY5161" s="792"/>
      <c r="BN5161" s="792"/>
      <c r="BQ5161" s="792"/>
    </row>
    <row r="5162" spans="8:69" ht="12" customHeight="1">
      <c r="H5162" s="800"/>
      <c r="AJ5162" s="792"/>
      <c r="AM5162" s="792"/>
      <c r="AP5162" s="792"/>
      <c r="AS5162" s="792"/>
      <c r="AV5162" s="792"/>
      <c r="AY5162" s="792"/>
      <c r="BN5162" s="792"/>
      <c r="BQ5162" s="792"/>
    </row>
    <row r="5163" spans="8:69" ht="12" customHeight="1">
      <c r="H5163" s="800"/>
      <c r="AJ5163" s="792"/>
      <c r="AM5163" s="792"/>
      <c r="AP5163" s="792"/>
      <c r="AS5163" s="792"/>
      <c r="AV5163" s="792"/>
      <c r="AY5163" s="792"/>
      <c r="BN5163" s="792"/>
      <c r="BQ5163" s="792"/>
    </row>
    <row r="5164" spans="8:69" ht="12" customHeight="1">
      <c r="H5164" s="800"/>
      <c r="AJ5164" s="792"/>
      <c r="AM5164" s="792"/>
      <c r="AP5164" s="792"/>
      <c r="AS5164" s="792"/>
      <c r="AV5164" s="792"/>
      <c r="AY5164" s="792"/>
      <c r="BN5164" s="792"/>
      <c r="BQ5164" s="792"/>
    </row>
    <row r="5165" spans="8:69" ht="12" customHeight="1">
      <c r="H5165" s="800"/>
      <c r="AJ5165" s="792"/>
      <c r="AM5165" s="792"/>
      <c r="AP5165" s="792"/>
      <c r="AS5165" s="792"/>
      <c r="AV5165" s="792"/>
      <c r="AY5165" s="792"/>
      <c r="BN5165" s="792"/>
      <c r="BQ5165" s="792"/>
    </row>
    <row r="5166" spans="8:69" ht="12" customHeight="1">
      <c r="H5166" s="800"/>
      <c r="AJ5166" s="792"/>
      <c r="AM5166" s="792"/>
      <c r="AP5166" s="792"/>
      <c r="AS5166" s="792"/>
      <c r="AV5166" s="792"/>
      <c r="AY5166" s="792"/>
      <c r="BN5166" s="792"/>
      <c r="BQ5166" s="792"/>
    </row>
    <row r="5167" spans="8:69" ht="12" customHeight="1">
      <c r="H5167" s="800"/>
      <c r="AJ5167" s="792"/>
      <c r="AM5167" s="792"/>
      <c r="AP5167" s="792"/>
      <c r="AS5167" s="792"/>
      <c r="AV5167" s="792"/>
      <c r="AY5167" s="792"/>
      <c r="BN5167" s="792"/>
      <c r="BQ5167" s="792"/>
    </row>
    <row r="5168" spans="8:69" ht="12" customHeight="1">
      <c r="H5168" s="800"/>
      <c r="AJ5168" s="792"/>
      <c r="AM5168" s="792"/>
      <c r="AP5168" s="792"/>
      <c r="AS5168" s="792"/>
      <c r="AV5168" s="792"/>
      <c r="AY5168" s="792"/>
      <c r="BN5168" s="792"/>
      <c r="BQ5168" s="792"/>
    </row>
    <row r="5169" spans="8:69" ht="12" customHeight="1">
      <c r="H5169" s="800"/>
      <c r="AJ5169" s="792"/>
      <c r="AM5169" s="792"/>
      <c r="AP5169" s="792"/>
      <c r="AS5169" s="792"/>
      <c r="AV5169" s="792"/>
      <c r="AY5169" s="792"/>
      <c r="BN5169" s="792"/>
      <c r="BQ5169" s="792"/>
    </row>
    <row r="5170" spans="8:69" ht="12" customHeight="1">
      <c r="H5170" s="800"/>
      <c r="AJ5170" s="792"/>
      <c r="AM5170" s="792"/>
      <c r="AP5170" s="792"/>
      <c r="AS5170" s="792"/>
      <c r="AV5170" s="792"/>
      <c r="AY5170" s="792"/>
      <c r="BN5170" s="792"/>
      <c r="BQ5170" s="792"/>
    </row>
    <row r="5171" spans="8:69" ht="12" customHeight="1">
      <c r="H5171" s="800"/>
      <c r="AJ5171" s="792"/>
      <c r="AM5171" s="792"/>
      <c r="AP5171" s="792"/>
      <c r="AS5171" s="792"/>
      <c r="AV5171" s="792"/>
      <c r="AY5171" s="792"/>
      <c r="BN5171" s="792"/>
      <c r="BQ5171" s="792"/>
    </row>
    <row r="5172" spans="8:69" ht="12" customHeight="1">
      <c r="H5172" s="800"/>
      <c r="AJ5172" s="792"/>
      <c r="AM5172" s="792"/>
      <c r="AP5172" s="792"/>
      <c r="AS5172" s="792"/>
      <c r="AV5172" s="792"/>
      <c r="AY5172" s="792"/>
      <c r="BN5172" s="792"/>
      <c r="BQ5172" s="792"/>
    </row>
    <row r="5173" spans="8:69" ht="12" customHeight="1">
      <c r="H5173" s="800"/>
      <c r="AJ5173" s="792"/>
      <c r="AM5173" s="792"/>
      <c r="AP5173" s="792"/>
      <c r="AS5173" s="792"/>
      <c r="AV5173" s="792"/>
      <c r="AY5173" s="792"/>
      <c r="BN5173" s="792"/>
      <c r="BQ5173" s="792"/>
    </row>
    <row r="5174" spans="8:69" ht="12" customHeight="1">
      <c r="H5174" s="800"/>
      <c r="AJ5174" s="792"/>
      <c r="AM5174" s="792"/>
      <c r="AP5174" s="792"/>
      <c r="AS5174" s="792"/>
      <c r="AV5174" s="792"/>
      <c r="AY5174" s="792"/>
      <c r="BN5174" s="792"/>
      <c r="BQ5174" s="792"/>
    </row>
    <row r="5175" spans="8:69" ht="12" customHeight="1">
      <c r="H5175" s="800"/>
      <c r="AJ5175" s="792"/>
      <c r="AM5175" s="792"/>
      <c r="AP5175" s="792"/>
      <c r="AS5175" s="792"/>
      <c r="AV5175" s="792"/>
      <c r="AY5175" s="792"/>
      <c r="BN5175" s="792"/>
      <c r="BQ5175" s="792"/>
    </row>
    <row r="5176" spans="8:69" ht="12" customHeight="1">
      <c r="H5176" s="800"/>
      <c r="AJ5176" s="792"/>
      <c r="AM5176" s="792"/>
      <c r="AP5176" s="792"/>
      <c r="AS5176" s="792"/>
      <c r="AV5176" s="792"/>
      <c r="AY5176" s="792"/>
      <c r="BN5176" s="792"/>
      <c r="BQ5176" s="792"/>
    </row>
    <row r="5177" spans="8:69" ht="12" customHeight="1">
      <c r="H5177" s="800"/>
      <c r="AJ5177" s="792"/>
      <c r="AM5177" s="792"/>
      <c r="AP5177" s="792"/>
      <c r="AS5177" s="792"/>
      <c r="AV5177" s="792"/>
      <c r="AY5177" s="792"/>
      <c r="BN5177" s="792"/>
      <c r="BQ5177" s="792"/>
    </row>
    <row r="5178" spans="8:69" ht="12" customHeight="1">
      <c r="H5178" s="800"/>
      <c r="AJ5178" s="792"/>
      <c r="AM5178" s="792"/>
      <c r="AP5178" s="792"/>
      <c r="AS5178" s="792"/>
      <c r="AV5178" s="792"/>
      <c r="AY5178" s="792"/>
      <c r="BN5178" s="792"/>
      <c r="BQ5178" s="792"/>
    </row>
    <row r="5179" spans="8:69" ht="12" customHeight="1">
      <c r="H5179" s="800"/>
      <c r="AJ5179" s="792"/>
      <c r="AM5179" s="792"/>
      <c r="AP5179" s="792"/>
      <c r="AS5179" s="792"/>
      <c r="AV5179" s="792"/>
      <c r="AY5179" s="792"/>
      <c r="BN5179" s="792"/>
      <c r="BQ5179" s="792"/>
    </row>
    <row r="5180" spans="8:69" ht="12" customHeight="1">
      <c r="H5180" s="800"/>
      <c r="AJ5180" s="792"/>
      <c r="AM5180" s="792"/>
      <c r="AP5180" s="792"/>
      <c r="AS5180" s="792"/>
      <c r="AV5180" s="792"/>
      <c r="AY5180" s="792"/>
      <c r="BN5180" s="792"/>
      <c r="BQ5180" s="792"/>
    </row>
    <row r="5181" spans="8:69" ht="12" customHeight="1">
      <c r="H5181" s="800"/>
      <c r="AJ5181" s="792"/>
      <c r="AM5181" s="792"/>
      <c r="AP5181" s="792"/>
      <c r="AS5181" s="792"/>
      <c r="AV5181" s="792"/>
      <c r="AY5181" s="792"/>
      <c r="BN5181" s="792"/>
      <c r="BQ5181" s="792"/>
    </row>
    <row r="5182" spans="8:69" ht="12" customHeight="1">
      <c r="H5182" s="800"/>
      <c r="AJ5182" s="792"/>
      <c r="AM5182" s="792"/>
      <c r="AP5182" s="792"/>
      <c r="AS5182" s="792"/>
      <c r="AV5182" s="792"/>
      <c r="AY5182" s="792"/>
      <c r="BN5182" s="792"/>
      <c r="BQ5182" s="792"/>
    </row>
    <row r="5183" spans="8:69" ht="12" customHeight="1">
      <c r="H5183" s="800"/>
      <c r="AJ5183" s="792"/>
      <c r="AM5183" s="792"/>
      <c r="AP5183" s="792"/>
      <c r="AS5183" s="792"/>
      <c r="AV5183" s="792"/>
      <c r="AY5183" s="792"/>
      <c r="BN5183" s="792"/>
      <c r="BQ5183" s="792"/>
    </row>
    <row r="5184" spans="8:69" ht="12" customHeight="1">
      <c r="H5184" s="800"/>
      <c r="AJ5184" s="792"/>
      <c r="AM5184" s="792"/>
      <c r="AP5184" s="792"/>
      <c r="AS5184" s="792"/>
      <c r="AV5184" s="792"/>
      <c r="AY5184" s="792"/>
      <c r="BN5184" s="792"/>
      <c r="BQ5184" s="792"/>
    </row>
    <row r="5185" spans="8:69" ht="12" customHeight="1">
      <c r="H5185" s="800"/>
      <c r="AJ5185" s="792"/>
      <c r="AM5185" s="792"/>
      <c r="AP5185" s="792"/>
      <c r="AS5185" s="792"/>
      <c r="AV5185" s="792"/>
      <c r="AY5185" s="792"/>
      <c r="BN5185" s="792"/>
      <c r="BQ5185" s="792"/>
    </row>
    <row r="5186" spans="8:69" ht="12" customHeight="1">
      <c r="H5186" s="800"/>
      <c r="AJ5186" s="792"/>
      <c r="AM5186" s="792"/>
      <c r="AP5186" s="792"/>
      <c r="AS5186" s="792"/>
      <c r="AV5186" s="792"/>
      <c r="AY5186" s="792"/>
      <c r="BN5186" s="792"/>
      <c r="BQ5186" s="792"/>
    </row>
    <row r="5187" spans="8:69" ht="12" customHeight="1">
      <c r="H5187" s="800"/>
      <c r="AJ5187" s="792"/>
      <c r="AM5187" s="792"/>
      <c r="AP5187" s="792"/>
      <c r="AS5187" s="792"/>
      <c r="AV5187" s="792"/>
      <c r="AY5187" s="792"/>
      <c r="BN5187" s="792"/>
      <c r="BQ5187" s="792"/>
    </row>
    <row r="5188" spans="8:69" ht="12" customHeight="1">
      <c r="H5188" s="800"/>
      <c r="AJ5188" s="792"/>
      <c r="AM5188" s="792"/>
      <c r="AP5188" s="792"/>
      <c r="AS5188" s="792"/>
      <c r="AV5188" s="792"/>
      <c r="AY5188" s="792"/>
      <c r="BN5188" s="792"/>
      <c r="BQ5188" s="792"/>
    </row>
    <row r="5189" spans="8:69" ht="12" customHeight="1">
      <c r="H5189" s="800"/>
      <c r="AJ5189" s="792"/>
      <c r="AM5189" s="792"/>
      <c r="AP5189" s="792"/>
      <c r="AS5189" s="792"/>
      <c r="AV5189" s="792"/>
      <c r="AY5189" s="792"/>
      <c r="BN5189" s="792"/>
      <c r="BQ5189" s="792"/>
    </row>
    <row r="5190" spans="8:69" ht="12" customHeight="1">
      <c r="H5190" s="800"/>
      <c r="AJ5190" s="792"/>
      <c r="AM5190" s="792"/>
      <c r="AP5190" s="792"/>
      <c r="AS5190" s="792"/>
      <c r="AV5190" s="792"/>
      <c r="AY5190" s="792"/>
      <c r="BN5190" s="792"/>
      <c r="BQ5190" s="792"/>
    </row>
    <row r="5191" spans="8:69" ht="12" customHeight="1">
      <c r="H5191" s="800"/>
      <c r="AJ5191" s="792"/>
      <c r="AM5191" s="792"/>
      <c r="AP5191" s="792"/>
      <c r="AS5191" s="792"/>
      <c r="AV5191" s="792"/>
      <c r="AY5191" s="792"/>
      <c r="BN5191" s="792"/>
      <c r="BQ5191" s="792"/>
    </row>
    <row r="5192" spans="8:69" ht="12" customHeight="1">
      <c r="H5192" s="800"/>
      <c r="AJ5192" s="792"/>
      <c r="AM5192" s="792"/>
      <c r="AP5192" s="792"/>
      <c r="AS5192" s="792"/>
      <c r="AV5192" s="792"/>
      <c r="AY5192" s="792"/>
      <c r="BN5192" s="792"/>
      <c r="BQ5192" s="792"/>
    </row>
    <row r="5193" spans="8:69" ht="12" customHeight="1">
      <c r="H5193" s="800"/>
      <c r="AJ5193" s="792"/>
      <c r="AM5193" s="792"/>
      <c r="AP5193" s="792"/>
      <c r="AS5193" s="792"/>
      <c r="AV5193" s="792"/>
      <c r="AY5193" s="792"/>
      <c r="BN5193" s="792"/>
      <c r="BQ5193" s="792"/>
    </row>
    <row r="5194" spans="8:69" ht="12" customHeight="1">
      <c r="H5194" s="800"/>
      <c r="AJ5194" s="792"/>
      <c r="AM5194" s="792"/>
      <c r="AP5194" s="792"/>
      <c r="AS5194" s="792"/>
      <c r="AV5194" s="792"/>
      <c r="AY5194" s="792"/>
      <c r="BN5194" s="792"/>
      <c r="BQ5194" s="792"/>
    </row>
    <row r="5195" spans="8:69" ht="12" customHeight="1">
      <c r="H5195" s="800"/>
      <c r="AJ5195" s="792"/>
      <c r="AM5195" s="792"/>
      <c r="AP5195" s="792"/>
      <c r="AS5195" s="792"/>
      <c r="AV5195" s="792"/>
      <c r="AY5195" s="792"/>
      <c r="BN5195" s="792"/>
      <c r="BQ5195" s="792"/>
    </row>
    <row r="5196" spans="8:69" ht="12" customHeight="1">
      <c r="H5196" s="800"/>
      <c r="AJ5196" s="792"/>
      <c r="AM5196" s="792"/>
      <c r="AP5196" s="792"/>
      <c r="AS5196" s="792"/>
      <c r="AV5196" s="792"/>
      <c r="AY5196" s="792"/>
      <c r="BN5196" s="792"/>
      <c r="BQ5196" s="792"/>
    </row>
    <row r="5197" spans="8:69" ht="12" customHeight="1">
      <c r="H5197" s="800"/>
      <c r="AJ5197" s="792"/>
      <c r="AM5197" s="792"/>
      <c r="AP5197" s="792"/>
      <c r="AS5197" s="792"/>
      <c r="AV5197" s="792"/>
      <c r="AY5197" s="792"/>
      <c r="BN5197" s="792"/>
      <c r="BQ5197" s="792"/>
    </row>
    <row r="5198" spans="8:69" ht="12" customHeight="1">
      <c r="H5198" s="800"/>
      <c r="AJ5198" s="792"/>
      <c r="AM5198" s="792"/>
      <c r="AP5198" s="792"/>
      <c r="AS5198" s="792"/>
      <c r="AV5198" s="792"/>
      <c r="AY5198" s="792"/>
      <c r="BN5198" s="792"/>
      <c r="BQ5198" s="792"/>
    </row>
    <row r="5199" spans="8:69" ht="12" customHeight="1">
      <c r="H5199" s="800"/>
      <c r="AJ5199" s="792"/>
      <c r="AM5199" s="792"/>
      <c r="AP5199" s="792"/>
      <c r="AS5199" s="792"/>
      <c r="AV5199" s="792"/>
      <c r="AY5199" s="792"/>
      <c r="BN5199" s="792"/>
      <c r="BQ5199" s="792"/>
    </row>
    <row r="5200" spans="8:69" ht="12" customHeight="1">
      <c r="H5200" s="800"/>
      <c r="AJ5200" s="792"/>
      <c r="AM5200" s="792"/>
      <c r="AP5200" s="792"/>
      <c r="AS5200" s="792"/>
      <c r="AV5200" s="792"/>
      <c r="AY5200" s="792"/>
      <c r="BN5200" s="792"/>
      <c r="BQ5200" s="792"/>
    </row>
    <row r="5201" spans="8:69" ht="12" customHeight="1">
      <c r="H5201" s="800"/>
      <c r="AJ5201" s="792"/>
      <c r="AM5201" s="792"/>
      <c r="AP5201" s="792"/>
      <c r="AS5201" s="792"/>
      <c r="AV5201" s="792"/>
      <c r="AY5201" s="792"/>
      <c r="BN5201" s="792"/>
      <c r="BQ5201" s="792"/>
    </row>
    <row r="5202" spans="8:69" ht="12" customHeight="1">
      <c r="H5202" s="800"/>
      <c r="AJ5202" s="792"/>
      <c r="AM5202" s="792"/>
      <c r="AP5202" s="792"/>
      <c r="AS5202" s="792"/>
      <c r="AV5202" s="792"/>
      <c r="AY5202" s="792"/>
      <c r="BN5202" s="792"/>
      <c r="BQ5202" s="792"/>
    </row>
    <row r="5203" spans="8:69" ht="12" customHeight="1">
      <c r="H5203" s="800"/>
      <c r="AJ5203" s="792"/>
      <c r="AM5203" s="792"/>
      <c r="AP5203" s="792"/>
      <c r="AS5203" s="792"/>
      <c r="AV5203" s="792"/>
      <c r="AY5203" s="792"/>
      <c r="BN5203" s="792"/>
      <c r="BQ5203" s="792"/>
    </row>
    <row r="5204" spans="8:69" ht="12" customHeight="1">
      <c r="H5204" s="800"/>
      <c r="AJ5204" s="792"/>
      <c r="AM5204" s="792"/>
      <c r="AP5204" s="792"/>
      <c r="AS5204" s="792"/>
      <c r="AV5204" s="792"/>
      <c r="AY5204" s="792"/>
      <c r="BN5204" s="792"/>
      <c r="BQ5204" s="792"/>
    </row>
    <row r="5205" spans="8:69" ht="12" customHeight="1">
      <c r="H5205" s="800"/>
      <c r="AJ5205" s="792"/>
      <c r="AM5205" s="792"/>
      <c r="AP5205" s="792"/>
      <c r="AS5205" s="792"/>
      <c r="AV5205" s="792"/>
      <c r="AY5205" s="792"/>
      <c r="BN5205" s="792"/>
      <c r="BQ5205" s="792"/>
    </row>
    <row r="5206" spans="8:69" ht="12" customHeight="1">
      <c r="H5206" s="800"/>
      <c r="AJ5206" s="792"/>
      <c r="AM5206" s="792"/>
      <c r="AP5206" s="792"/>
      <c r="AS5206" s="792"/>
      <c r="AV5206" s="792"/>
      <c r="AY5206" s="792"/>
      <c r="BN5206" s="792"/>
      <c r="BQ5206" s="792"/>
    </row>
    <row r="5207" spans="8:69" ht="12" customHeight="1">
      <c r="H5207" s="800"/>
      <c r="AJ5207" s="792"/>
      <c r="AM5207" s="792"/>
      <c r="AP5207" s="792"/>
      <c r="AS5207" s="792"/>
      <c r="AV5207" s="792"/>
      <c r="AY5207" s="792"/>
      <c r="BN5207" s="792"/>
      <c r="BQ5207" s="792"/>
    </row>
    <row r="5208" spans="8:69" ht="12" customHeight="1">
      <c r="H5208" s="800"/>
      <c r="AJ5208" s="792"/>
      <c r="AM5208" s="792"/>
      <c r="AP5208" s="792"/>
      <c r="AS5208" s="792"/>
      <c r="AV5208" s="792"/>
      <c r="AY5208" s="792"/>
      <c r="BN5208" s="792"/>
      <c r="BQ5208" s="792"/>
    </row>
    <row r="5209" spans="8:69" ht="12" customHeight="1">
      <c r="H5209" s="800"/>
      <c r="AJ5209" s="792"/>
      <c r="AM5209" s="792"/>
      <c r="AP5209" s="792"/>
      <c r="AS5209" s="792"/>
      <c r="AV5209" s="792"/>
      <c r="AY5209" s="792"/>
      <c r="BN5209" s="792"/>
      <c r="BQ5209" s="792"/>
    </row>
    <row r="5210" spans="8:69" ht="12" customHeight="1">
      <c r="H5210" s="800"/>
      <c r="AJ5210" s="792"/>
      <c r="AM5210" s="792"/>
      <c r="AP5210" s="792"/>
      <c r="AS5210" s="792"/>
      <c r="AV5210" s="792"/>
      <c r="AY5210" s="792"/>
      <c r="BN5210" s="792"/>
      <c r="BQ5210" s="792"/>
    </row>
    <row r="5211" spans="8:69" ht="12" customHeight="1">
      <c r="H5211" s="800"/>
      <c r="AJ5211" s="792"/>
      <c r="AM5211" s="792"/>
      <c r="AP5211" s="792"/>
      <c r="AS5211" s="792"/>
      <c r="AV5211" s="792"/>
      <c r="AY5211" s="792"/>
      <c r="BN5211" s="792"/>
      <c r="BQ5211" s="792"/>
    </row>
    <row r="5212" spans="8:69" ht="12" customHeight="1">
      <c r="H5212" s="800"/>
      <c r="AJ5212" s="792"/>
      <c r="AM5212" s="792"/>
      <c r="AP5212" s="792"/>
      <c r="AS5212" s="792"/>
      <c r="AV5212" s="792"/>
      <c r="AY5212" s="792"/>
      <c r="BN5212" s="792"/>
      <c r="BQ5212" s="792"/>
    </row>
    <row r="5213" spans="8:69" ht="12" customHeight="1">
      <c r="H5213" s="800"/>
      <c r="AJ5213" s="792"/>
      <c r="AM5213" s="792"/>
      <c r="AP5213" s="792"/>
      <c r="AS5213" s="792"/>
      <c r="AV5213" s="792"/>
      <c r="AY5213" s="792"/>
      <c r="BN5213" s="792"/>
      <c r="BQ5213" s="792"/>
    </row>
    <row r="5214" spans="8:69" ht="12" customHeight="1">
      <c r="H5214" s="800"/>
      <c r="AJ5214" s="792"/>
      <c r="AM5214" s="792"/>
      <c r="AP5214" s="792"/>
      <c r="AS5214" s="792"/>
      <c r="AV5214" s="792"/>
      <c r="AY5214" s="792"/>
      <c r="BN5214" s="792"/>
      <c r="BQ5214" s="792"/>
    </row>
    <row r="5215" spans="8:69" ht="12" customHeight="1">
      <c r="H5215" s="800"/>
      <c r="AJ5215" s="792"/>
      <c r="AM5215" s="792"/>
      <c r="AP5215" s="792"/>
      <c r="AS5215" s="792"/>
      <c r="AV5215" s="792"/>
      <c r="AY5215" s="792"/>
      <c r="BN5215" s="792"/>
      <c r="BQ5215" s="792"/>
    </row>
    <row r="5216" spans="8:69" ht="12" customHeight="1">
      <c r="H5216" s="800"/>
      <c r="AJ5216" s="792"/>
      <c r="AM5216" s="792"/>
      <c r="AP5216" s="792"/>
      <c r="AS5216" s="792"/>
      <c r="AV5216" s="792"/>
      <c r="AY5216" s="792"/>
      <c r="BN5216" s="792"/>
      <c r="BQ5216" s="792"/>
    </row>
    <row r="5217" spans="8:69" ht="12" customHeight="1">
      <c r="H5217" s="800"/>
      <c r="AJ5217" s="792"/>
      <c r="AM5217" s="792"/>
      <c r="AP5217" s="792"/>
      <c r="AS5217" s="792"/>
      <c r="AV5217" s="792"/>
      <c r="AY5217" s="792"/>
      <c r="BN5217" s="792"/>
      <c r="BQ5217" s="792"/>
    </row>
    <row r="5218" spans="8:69" ht="12" customHeight="1">
      <c r="H5218" s="800"/>
      <c r="AJ5218" s="792"/>
      <c r="AM5218" s="792"/>
      <c r="AP5218" s="792"/>
      <c r="AS5218" s="792"/>
      <c r="AV5218" s="792"/>
      <c r="AY5218" s="792"/>
      <c r="BN5218" s="792"/>
      <c r="BQ5218" s="792"/>
    </row>
    <row r="5219" spans="8:69" ht="12" customHeight="1">
      <c r="H5219" s="800"/>
      <c r="AJ5219" s="792"/>
      <c r="AM5219" s="792"/>
      <c r="AP5219" s="792"/>
      <c r="AS5219" s="792"/>
      <c r="AV5219" s="792"/>
      <c r="AY5219" s="792"/>
      <c r="BN5219" s="792"/>
      <c r="BQ5219" s="792"/>
    </row>
    <row r="5220" spans="8:69" ht="12" customHeight="1">
      <c r="H5220" s="800"/>
      <c r="AJ5220" s="792"/>
      <c r="AM5220" s="792"/>
      <c r="AP5220" s="792"/>
      <c r="AS5220" s="792"/>
      <c r="AV5220" s="792"/>
      <c r="AY5220" s="792"/>
      <c r="BN5220" s="792"/>
      <c r="BQ5220" s="792"/>
    </row>
    <row r="5221" spans="8:69" ht="12" customHeight="1">
      <c r="H5221" s="800"/>
      <c r="AJ5221" s="792"/>
      <c r="AM5221" s="792"/>
      <c r="AP5221" s="792"/>
      <c r="AS5221" s="792"/>
      <c r="AV5221" s="792"/>
      <c r="AY5221" s="792"/>
      <c r="BN5221" s="792"/>
      <c r="BQ5221" s="792"/>
    </row>
    <row r="5222" spans="8:69" ht="12" customHeight="1">
      <c r="H5222" s="800"/>
      <c r="AJ5222" s="792"/>
      <c r="AM5222" s="792"/>
      <c r="AP5222" s="792"/>
      <c r="AS5222" s="792"/>
      <c r="AV5222" s="792"/>
      <c r="AY5222" s="792"/>
      <c r="BN5222" s="792"/>
      <c r="BQ5222" s="792"/>
    </row>
    <row r="5223" spans="8:69" ht="12" customHeight="1">
      <c r="H5223" s="800"/>
      <c r="AJ5223" s="792"/>
      <c r="AM5223" s="792"/>
      <c r="AP5223" s="792"/>
      <c r="AS5223" s="792"/>
      <c r="AV5223" s="792"/>
      <c r="AY5223" s="792"/>
      <c r="BN5223" s="792"/>
      <c r="BQ5223" s="792"/>
    </row>
    <row r="5224" spans="8:69" ht="12" customHeight="1">
      <c r="H5224" s="800"/>
      <c r="AJ5224" s="792"/>
      <c r="AM5224" s="792"/>
      <c r="AP5224" s="792"/>
      <c r="AS5224" s="792"/>
      <c r="AV5224" s="792"/>
      <c r="AY5224" s="792"/>
      <c r="BN5224" s="792"/>
      <c r="BQ5224" s="792"/>
    </row>
    <row r="5225" spans="8:69" ht="12" customHeight="1">
      <c r="H5225" s="800"/>
      <c r="AJ5225" s="792"/>
      <c r="AM5225" s="792"/>
      <c r="AP5225" s="792"/>
      <c r="AS5225" s="792"/>
      <c r="AV5225" s="792"/>
      <c r="AY5225" s="792"/>
      <c r="BN5225" s="792"/>
      <c r="BQ5225" s="792"/>
    </row>
    <row r="5226" spans="8:69" ht="12" customHeight="1">
      <c r="H5226" s="800"/>
      <c r="AJ5226" s="792"/>
      <c r="AM5226" s="792"/>
      <c r="AP5226" s="792"/>
      <c r="AS5226" s="792"/>
      <c r="AV5226" s="792"/>
      <c r="AY5226" s="792"/>
      <c r="BN5226" s="792"/>
      <c r="BQ5226" s="792"/>
    </row>
    <row r="5227" spans="8:69" ht="12" customHeight="1">
      <c r="H5227" s="800"/>
      <c r="AJ5227" s="792"/>
      <c r="AM5227" s="792"/>
      <c r="AP5227" s="792"/>
      <c r="AS5227" s="792"/>
      <c r="AV5227" s="792"/>
      <c r="AY5227" s="792"/>
      <c r="BN5227" s="792"/>
      <c r="BQ5227" s="792"/>
    </row>
    <row r="5228" spans="8:69" ht="12" customHeight="1">
      <c r="H5228" s="800"/>
      <c r="AJ5228" s="792"/>
      <c r="AM5228" s="792"/>
      <c r="AP5228" s="792"/>
      <c r="AS5228" s="792"/>
      <c r="AV5228" s="792"/>
      <c r="AY5228" s="792"/>
      <c r="BN5228" s="792"/>
      <c r="BQ5228" s="792"/>
    </row>
    <row r="5229" spans="8:69" ht="12" customHeight="1">
      <c r="H5229" s="800"/>
      <c r="AJ5229" s="792"/>
      <c r="AM5229" s="792"/>
      <c r="AP5229" s="792"/>
      <c r="AS5229" s="792"/>
      <c r="AV5229" s="792"/>
      <c r="AY5229" s="792"/>
      <c r="BN5229" s="792"/>
      <c r="BQ5229" s="792"/>
    </row>
    <row r="5230" spans="8:69" ht="12" customHeight="1">
      <c r="H5230" s="800"/>
      <c r="AJ5230" s="792"/>
      <c r="AM5230" s="792"/>
      <c r="AP5230" s="792"/>
      <c r="AS5230" s="792"/>
      <c r="AV5230" s="792"/>
      <c r="AY5230" s="792"/>
      <c r="BN5230" s="792"/>
      <c r="BQ5230" s="792"/>
    </row>
    <row r="5231" spans="8:69" ht="12" customHeight="1">
      <c r="H5231" s="800"/>
      <c r="AJ5231" s="792"/>
      <c r="AM5231" s="792"/>
      <c r="AP5231" s="792"/>
      <c r="AS5231" s="792"/>
      <c r="AV5231" s="792"/>
      <c r="AY5231" s="792"/>
      <c r="BN5231" s="792"/>
      <c r="BQ5231" s="792"/>
    </row>
    <row r="5232" spans="8:69" ht="12" customHeight="1">
      <c r="H5232" s="800"/>
      <c r="AJ5232" s="792"/>
      <c r="AM5232" s="792"/>
      <c r="AP5232" s="792"/>
      <c r="AS5232" s="792"/>
      <c r="AV5232" s="792"/>
      <c r="AY5232" s="792"/>
      <c r="BN5232" s="792"/>
      <c r="BQ5232" s="792"/>
    </row>
    <row r="5233" spans="8:69" ht="12" customHeight="1">
      <c r="H5233" s="800"/>
      <c r="AJ5233" s="792"/>
      <c r="AM5233" s="792"/>
      <c r="AP5233" s="792"/>
      <c r="AS5233" s="792"/>
      <c r="AV5233" s="792"/>
      <c r="AY5233" s="792"/>
      <c r="BN5233" s="792"/>
      <c r="BQ5233" s="792"/>
    </row>
    <row r="5234" spans="8:69" ht="12" customHeight="1">
      <c r="H5234" s="800"/>
      <c r="AJ5234" s="792"/>
      <c r="AM5234" s="792"/>
      <c r="AP5234" s="792"/>
      <c r="AS5234" s="792"/>
      <c r="AV5234" s="792"/>
      <c r="AY5234" s="792"/>
      <c r="BN5234" s="792"/>
      <c r="BQ5234" s="792"/>
    </row>
    <row r="5235" spans="8:69" ht="12" customHeight="1">
      <c r="H5235" s="800"/>
      <c r="AJ5235" s="792"/>
      <c r="AM5235" s="792"/>
      <c r="AP5235" s="792"/>
      <c r="AS5235" s="792"/>
      <c r="AV5235" s="792"/>
      <c r="AY5235" s="792"/>
      <c r="BN5235" s="792"/>
      <c r="BQ5235" s="792"/>
    </row>
    <row r="5236" spans="8:69" ht="12" customHeight="1">
      <c r="H5236" s="800"/>
      <c r="AJ5236" s="792"/>
      <c r="AM5236" s="792"/>
      <c r="AP5236" s="792"/>
      <c r="AS5236" s="792"/>
      <c r="AV5236" s="792"/>
      <c r="AY5236" s="792"/>
      <c r="BN5236" s="792"/>
      <c r="BQ5236" s="792"/>
    </row>
    <row r="5237" spans="8:69" ht="12" customHeight="1">
      <c r="H5237" s="800"/>
      <c r="AJ5237" s="792"/>
      <c r="AM5237" s="792"/>
      <c r="AP5237" s="792"/>
      <c r="AS5237" s="792"/>
      <c r="AV5237" s="792"/>
      <c r="AY5237" s="792"/>
      <c r="BN5237" s="792"/>
      <c r="BQ5237" s="792"/>
    </row>
    <row r="5238" spans="8:69" ht="12" customHeight="1">
      <c r="H5238" s="800"/>
      <c r="AJ5238" s="792"/>
      <c r="AM5238" s="792"/>
      <c r="AP5238" s="792"/>
      <c r="AS5238" s="792"/>
      <c r="AV5238" s="792"/>
      <c r="AY5238" s="792"/>
      <c r="BN5238" s="792"/>
      <c r="BQ5238" s="792"/>
    </row>
    <row r="5239" spans="8:69" ht="12" customHeight="1">
      <c r="H5239" s="800"/>
      <c r="AJ5239" s="792"/>
      <c r="AM5239" s="792"/>
      <c r="AP5239" s="792"/>
      <c r="AS5239" s="792"/>
      <c r="AV5239" s="792"/>
      <c r="AY5239" s="792"/>
      <c r="BN5239" s="792"/>
      <c r="BQ5239" s="792"/>
    </row>
    <row r="5240" spans="8:69" ht="12" customHeight="1">
      <c r="H5240" s="800"/>
      <c r="AJ5240" s="792"/>
      <c r="AM5240" s="792"/>
      <c r="AP5240" s="792"/>
      <c r="AS5240" s="792"/>
      <c r="AV5240" s="792"/>
      <c r="AY5240" s="792"/>
      <c r="BN5240" s="792"/>
      <c r="BQ5240" s="792"/>
    </row>
    <row r="5241" spans="8:69" ht="12" customHeight="1">
      <c r="H5241" s="800"/>
      <c r="AJ5241" s="792"/>
      <c r="AM5241" s="792"/>
      <c r="AP5241" s="792"/>
      <c r="AS5241" s="792"/>
      <c r="AV5241" s="792"/>
      <c r="AY5241" s="792"/>
      <c r="BN5241" s="792"/>
      <c r="BQ5241" s="792"/>
    </row>
    <row r="5242" spans="8:69" ht="12" customHeight="1">
      <c r="H5242" s="800"/>
      <c r="AJ5242" s="792"/>
      <c r="AM5242" s="792"/>
      <c r="AP5242" s="792"/>
      <c r="AS5242" s="792"/>
      <c r="AV5242" s="792"/>
      <c r="AY5242" s="792"/>
      <c r="BN5242" s="792"/>
      <c r="BQ5242" s="792"/>
    </row>
    <row r="5243" spans="8:69" ht="12" customHeight="1">
      <c r="H5243" s="800"/>
      <c r="AJ5243" s="792"/>
      <c r="AM5243" s="792"/>
      <c r="AP5243" s="792"/>
      <c r="AS5243" s="792"/>
      <c r="AV5243" s="792"/>
      <c r="AY5243" s="792"/>
      <c r="BN5243" s="792"/>
      <c r="BQ5243" s="792"/>
    </row>
    <row r="5244" spans="8:69" ht="12" customHeight="1">
      <c r="H5244" s="800"/>
      <c r="AJ5244" s="792"/>
      <c r="AM5244" s="792"/>
      <c r="AP5244" s="792"/>
      <c r="AS5244" s="792"/>
      <c r="AV5244" s="792"/>
      <c r="AY5244" s="792"/>
      <c r="BN5244" s="792"/>
      <c r="BQ5244" s="792"/>
    </row>
    <row r="5245" spans="8:69" ht="12" customHeight="1">
      <c r="H5245" s="800"/>
      <c r="AJ5245" s="792"/>
      <c r="AM5245" s="792"/>
      <c r="AP5245" s="792"/>
      <c r="AS5245" s="792"/>
      <c r="AV5245" s="792"/>
      <c r="AY5245" s="792"/>
      <c r="BN5245" s="792"/>
      <c r="BQ5245" s="792"/>
    </row>
    <row r="5246" spans="8:69" ht="12" customHeight="1">
      <c r="H5246" s="800"/>
      <c r="AJ5246" s="792"/>
      <c r="AM5246" s="792"/>
      <c r="AP5246" s="792"/>
      <c r="AS5246" s="792"/>
      <c r="AV5246" s="792"/>
      <c r="AY5246" s="792"/>
      <c r="BN5246" s="792"/>
      <c r="BQ5246" s="792"/>
    </row>
    <row r="5247" spans="8:69" ht="12" customHeight="1">
      <c r="H5247" s="800"/>
      <c r="AJ5247" s="792"/>
      <c r="AM5247" s="792"/>
      <c r="AP5247" s="792"/>
      <c r="AS5247" s="792"/>
      <c r="AV5247" s="792"/>
      <c r="AY5247" s="792"/>
      <c r="BN5247" s="792"/>
      <c r="BQ5247" s="792"/>
    </row>
    <row r="5248" spans="8:69" ht="12" customHeight="1">
      <c r="H5248" s="800"/>
      <c r="AJ5248" s="792"/>
      <c r="AM5248" s="792"/>
      <c r="AP5248" s="792"/>
      <c r="AS5248" s="792"/>
      <c r="AV5248" s="792"/>
      <c r="AY5248" s="792"/>
      <c r="BN5248" s="792"/>
      <c r="BQ5248" s="792"/>
    </row>
    <row r="5249" spans="8:69" ht="12" customHeight="1">
      <c r="H5249" s="800"/>
      <c r="AJ5249" s="792"/>
      <c r="AM5249" s="792"/>
      <c r="AP5249" s="792"/>
      <c r="AS5249" s="792"/>
      <c r="AV5249" s="792"/>
      <c r="AY5249" s="792"/>
      <c r="BN5249" s="792"/>
      <c r="BQ5249" s="792"/>
    </row>
    <row r="5250" spans="8:69" ht="12" customHeight="1">
      <c r="H5250" s="800"/>
      <c r="AJ5250" s="792"/>
      <c r="AM5250" s="792"/>
      <c r="AP5250" s="792"/>
      <c r="AS5250" s="792"/>
      <c r="AV5250" s="792"/>
      <c r="AY5250" s="792"/>
      <c r="BN5250" s="792"/>
      <c r="BQ5250" s="792"/>
    </row>
    <row r="5251" spans="8:69" ht="12" customHeight="1">
      <c r="H5251" s="800"/>
      <c r="AJ5251" s="792"/>
      <c r="AM5251" s="792"/>
      <c r="AP5251" s="792"/>
      <c r="AS5251" s="792"/>
      <c r="AV5251" s="792"/>
      <c r="AY5251" s="792"/>
      <c r="BN5251" s="792"/>
      <c r="BQ5251" s="792"/>
    </row>
    <row r="5252" spans="8:69" ht="12" customHeight="1">
      <c r="H5252" s="800"/>
      <c r="AJ5252" s="792"/>
      <c r="AM5252" s="792"/>
      <c r="AP5252" s="792"/>
      <c r="AS5252" s="792"/>
      <c r="AV5252" s="792"/>
      <c r="AY5252" s="792"/>
      <c r="BN5252" s="792"/>
      <c r="BQ5252" s="792"/>
    </row>
    <row r="5253" spans="8:69" ht="12" customHeight="1">
      <c r="H5253" s="800"/>
      <c r="AJ5253" s="792"/>
      <c r="AM5253" s="792"/>
      <c r="AP5253" s="792"/>
      <c r="AS5253" s="792"/>
      <c r="AV5253" s="792"/>
      <c r="AY5253" s="792"/>
      <c r="BN5253" s="792"/>
      <c r="BQ5253" s="792"/>
    </row>
    <row r="5254" spans="8:69" ht="12" customHeight="1">
      <c r="H5254" s="800"/>
      <c r="AJ5254" s="792"/>
      <c r="AM5254" s="792"/>
      <c r="AP5254" s="792"/>
      <c r="AS5254" s="792"/>
      <c r="AV5254" s="792"/>
      <c r="AY5254" s="792"/>
      <c r="BN5254" s="792"/>
      <c r="BQ5254" s="792"/>
    </row>
    <row r="5255" spans="8:69" ht="12" customHeight="1">
      <c r="H5255" s="800"/>
      <c r="AJ5255" s="792"/>
      <c r="AM5255" s="792"/>
      <c r="AP5255" s="792"/>
      <c r="AS5255" s="792"/>
      <c r="AV5255" s="792"/>
      <c r="AY5255" s="792"/>
      <c r="BN5255" s="792"/>
      <c r="BQ5255" s="792"/>
    </row>
    <row r="5256" spans="8:69" ht="12" customHeight="1">
      <c r="H5256" s="800"/>
      <c r="AJ5256" s="792"/>
      <c r="AM5256" s="792"/>
      <c r="AP5256" s="792"/>
      <c r="AS5256" s="792"/>
      <c r="AV5256" s="792"/>
      <c r="AY5256" s="792"/>
      <c r="BN5256" s="792"/>
      <c r="BQ5256" s="792"/>
    </row>
    <row r="5257" spans="8:69" ht="12" customHeight="1">
      <c r="H5257" s="800"/>
      <c r="AJ5257" s="792"/>
      <c r="AM5257" s="792"/>
      <c r="AP5257" s="792"/>
      <c r="AS5257" s="792"/>
      <c r="AV5257" s="792"/>
      <c r="AY5257" s="792"/>
      <c r="BN5257" s="792"/>
      <c r="BQ5257" s="792"/>
    </row>
    <row r="5258" spans="8:69" ht="12" customHeight="1">
      <c r="H5258" s="800"/>
      <c r="AJ5258" s="792"/>
      <c r="AM5258" s="792"/>
      <c r="AP5258" s="792"/>
      <c r="AS5258" s="792"/>
      <c r="AV5258" s="792"/>
      <c r="AY5258" s="792"/>
      <c r="BN5258" s="792"/>
      <c r="BQ5258" s="792"/>
    </row>
    <row r="5259" spans="8:69" ht="12" customHeight="1">
      <c r="H5259" s="800"/>
      <c r="AJ5259" s="792"/>
      <c r="AM5259" s="792"/>
      <c r="AP5259" s="792"/>
      <c r="AS5259" s="792"/>
      <c r="AV5259" s="792"/>
      <c r="AY5259" s="792"/>
      <c r="BN5259" s="792"/>
      <c r="BQ5259" s="792"/>
    </row>
    <row r="5260" spans="8:69" ht="12" customHeight="1">
      <c r="H5260" s="800"/>
      <c r="AJ5260" s="792"/>
      <c r="AM5260" s="792"/>
      <c r="AP5260" s="792"/>
      <c r="AS5260" s="792"/>
      <c r="AV5260" s="792"/>
      <c r="AY5260" s="792"/>
      <c r="BN5260" s="792"/>
      <c r="BQ5260" s="792"/>
    </row>
    <row r="5261" spans="8:69" ht="12" customHeight="1">
      <c r="H5261" s="800"/>
      <c r="AJ5261" s="792"/>
      <c r="AM5261" s="792"/>
      <c r="AP5261" s="792"/>
      <c r="AS5261" s="792"/>
      <c r="AV5261" s="792"/>
      <c r="AY5261" s="792"/>
      <c r="BN5261" s="792"/>
      <c r="BQ5261" s="792"/>
    </row>
    <row r="5262" spans="8:69" ht="12" customHeight="1">
      <c r="H5262" s="800"/>
      <c r="AJ5262" s="792"/>
      <c r="AM5262" s="792"/>
      <c r="AP5262" s="792"/>
      <c r="AS5262" s="792"/>
      <c r="AV5262" s="792"/>
      <c r="AY5262" s="792"/>
      <c r="BN5262" s="792"/>
      <c r="BQ5262" s="792"/>
    </row>
    <row r="5263" spans="8:69" ht="12" customHeight="1">
      <c r="H5263" s="800"/>
      <c r="AJ5263" s="792"/>
      <c r="AM5263" s="792"/>
      <c r="AP5263" s="792"/>
      <c r="AS5263" s="792"/>
      <c r="AV5263" s="792"/>
      <c r="AY5263" s="792"/>
      <c r="BN5263" s="792"/>
      <c r="BQ5263" s="792"/>
    </row>
    <row r="5264" spans="8:69" ht="12" customHeight="1">
      <c r="H5264" s="800"/>
      <c r="AJ5264" s="792"/>
      <c r="AM5264" s="792"/>
      <c r="AP5264" s="792"/>
      <c r="AS5264" s="792"/>
      <c r="AV5264" s="792"/>
      <c r="AY5264" s="792"/>
      <c r="BN5264" s="792"/>
      <c r="BQ5264" s="792"/>
    </row>
    <row r="5265" spans="8:69" ht="12" customHeight="1">
      <c r="H5265" s="800"/>
      <c r="AJ5265" s="792"/>
      <c r="AM5265" s="792"/>
      <c r="AP5265" s="792"/>
      <c r="AS5265" s="792"/>
      <c r="AV5265" s="792"/>
      <c r="AY5265" s="792"/>
      <c r="BN5265" s="792"/>
      <c r="BQ5265" s="792"/>
    </row>
    <row r="5266" spans="8:69" ht="12" customHeight="1">
      <c r="H5266" s="800"/>
      <c r="AJ5266" s="792"/>
      <c r="AM5266" s="792"/>
      <c r="AP5266" s="792"/>
      <c r="AS5266" s="792"/>
      <c r="AV5266" s="792"/>
      <c r="AY5266" s="792"/>
      <c r="BN5266" s="792"/>
      <c r="BQ5266" s="792"/>
    </row>
    <row r="5267" spans="8:69" ht="12" customHeight="1">
      <c r="H5267" s="800"/>
      <c r="AJ5267" s="792"/>
      <c r="AM5267" s="792"/>
      <c r="AP5267" s="792"/>
      <c r="AS5267" s="792"/>
      <c r="AV5267" s="792"/>
      <c r="AY5267" s="792"/>
      <c r="BN5267" s="792"/>
      <c r="BQ5267" s="792"/>
    </row>
    <row r="5268" spans="8:69" ht="12" customHeight="1">
      <c r="H5268" s="800"/>
      <c r="AJ5268" s="792"/>
      <c r="AM5268" s="792"/>
      <c r="AP5268" s="792"/>
      <c r="AS5268" s="792"/>
      <c r="AV5268" s="792"/>
      <c r="AY5268" s="792"/>
      <c r="BN5268" s="792"/>
      <c r="BQ5268" s="792"/>
    </row>
    <row r="5269" spans="8:69" ht="12" customHeight="1">
      <c r="H5269" s="800"/>
      <c r="AJ5269" s="792"/>
      <c r="AM5269" s="792"/>
      <c r="AP5269" s="792"/>
      <c r="AS5269" s="792"/>
      <c r="AV5269" s="792"/>
      <c r="AY5269" s="792"/>
      <c r="BN5269" s="792"/>
      <c r="BQ5269" s="792"/>
    </row>
    <row r="5270" spans="8:69" ht="12" customHeight="1">
      <c r="H5270" s="800"/>
      <c r="AJ5270" s="792"/>
      <c r="AM5270" s="792"/>
      <c r="AP5270" s="792"/>
      <c r="AS5270" s="792"/>
      <c r="AV5270" s="792"/>
      <c r="AY5270" s="792"/>
      <c r="BN5270" s="792"/>
      <c r="BQ5270" s="792"/>
    </row>
    <row r="5271" spans="8:69" ht="12" customHeight="1">
      <c r="H5271" s="800"/>
      <c r="AJ5271" s="792"/>
      <c r="AM5271" s="792"/>
      <c r="AP5271" s="792"/>
      <c r="AS5271" s="792"/>
      <c r="AV5271" s="792"/>
      <c r="AY5271" s="792"/>
      <c r="BN5271" s="792"/>
      <c r="BQ5271" s="792"/>
    </row>
    <row r="5272" spans="8:69" ht="12" customHeight="1">
      <c r="H5272" s="800"/>
      <c r="AJ5272" s="792"/>
      <c r="AM5272" s="792"/>
      <c r="AP5272" s="792"/>
      <c r="AS5272" s="792"/>
      <c r="AV5272" s="792"/>
      <c r="AY5272" s="792"/>
      <c r="BN5272" s="792"/>
      <c r="BQ5272" s="792"/>
    </row>
    <row r="5273" spans="8:69" ht="12" customHeight="1">
      <c r="H5273" s="800"/>
      <c r="AJ5273" s="792"/>
      <c r="AM5273" s="792"/>
      <c r="AP5273" s="792"/>
      <c r="AS5273" s="792"/>
      <c r="AV5273" s="792"/>
      <c r="AY5273" s="792"/>
      <c r="BN5273" s="792"/>
      <c r="BQ5273" s="792"/>
    </row>
    <row r="5274" spans="8:69" ht="12" customHeight="1">
      <c r="H5274" s="800"/>
      <c r="AJ5274" s="792"/>
      <c r="AM5274" s="792"/>
      <c r="AP5274" s="792"/>
      <c r="AS5274" s="792"/>
      <c r="AV5274" s="792"/>
      <c r="AY5274" s="792"/>
      <c r="BN5274" s="792"/>
      <c r="BQ5274" s="792"/>
    </row>
    <row r="5275" spans="8:69" ht="12" customHeight="1">
      <c r="H5275" s="800"/>
      <c r="AJ5275" s="792"/>
      <c r="AM5275" s="792"/>
      <c r="AP5275" s="792"/>
      <c r="AS5275" s="792"/>
      <c r="AV5275" s="792"/>
      <c r="AY5275" s="792"/>
      <c r="BN5275" s="792"/>
      <c r="BQ5275" s="792"/>
    </row>
    <row r="5276" spans="8:69" ht="12" customHeight="1">
      <c r="H5276" s="800"/>
      <c r="AJ5276" s="792"/>
      <c r="AM5276" s="792"/>
      <c r="AP5276" s="792"/>
      <c r="AS5276" s="792"/>
      <c r="AV5276" s="792"/>
      <c r="AY5276" s="792"/>
      <c r="BN5276" s="792"/>
      <c r="BQ5276" s="792"/>
    </row>
    <row r="5277" spans="8:69" ht="12" customHeight="1">
      <c r="H5277" s="800"/>
      <c r="AJ5277" s="792"/>
      <c r="AM5277" s="792"/>
      <c r="AP5277" s="792"/>
      <c r="AS5277" s="792"/>
      <c r="AV5277" s="792"/>
      <c r="AY5277" s="792"/>
      <c r="BN5277" s="792"/>
      <c r="BQ5277" s="792"/>
    </row>
    <row r="5278" spans="8:69" ht="12" customHeight="1">
      <c r="H5278" s="800"/>
      <c r="AJ5278" s="792"/>
      <c r="AM5278" s="792"/>
      <c r="AP5278" s="792"/>
      <c r="AS5278" s="792"/>
      <c r="AV5278" s="792"/>
      <c r="AY5278" s="792"/>
      <c r="BN5278" s="792"/>
      <c r="BQ5278" s="792"/>
    </row>
    <row r="5279" spans="8:69" ht="12" customHeight="1">
      <c r="H5279" s="800"/>
      <c r="AJ5279" s="792"/>
      <c r="AM5279" s="792"/>
      <c r="AP5279" s="792"/>
      <c r="AS5279" s="792"/>
      <c r="AV5279" s="792"/>
      <c r="AY5279" s="792"/>
      <c r="BN5279" s="792"/>
      <c r="BQ5279" s="792"/>
    </row>
    <row r="5280" spans="8:69" ht="12" customHeight="1">
      <c r="H5280" s="800"/>
      <c r="AJ5280" s="792"/>
      <c r="AM5280" s="792"/>
      <c r="AP5280" s="792"/>
      <c r="AS5280" s="792"/>
      <c r="AV5280" s="792"/>
      <c r="AY5280" s="792"/>
      <c r="BN5280" s="792"/>
      <c r="BQ5280" s="792"/>
    </row>
    <row r="5281" spans="8:69" ht="12" customHeight="1">
      <c r="H5281" s="800"/>
      <c r="AJ5281" s="792"/>
      <c r="AM5281" s="792"/>
      <c r="AP5281" s="792"/>
      <c r="AS5281" s="792"/>
      <c r="AV5281" s="792"/>
      <c r="AY5281" s="792"/>
      <c r="BN5281" s="792"/>
      <c r="BQ5281" s="792"/>
    </row>
    <row r="5282" spans="8:69" ht="12" customHeight="1">
      <c r="H5282" s="800"/>
      <c r="AJ5282" s="792"/>
      <c r="AM5282" s="792"/>
      <c r="AP5282" s="792"/>
      <c r="AS5282" s="792"/>
      <c r="AV5282" s="792"/>
      <c r="AY5282" s="792"/>
      <c r="BN5282" s="792"/>
      <c r="BQ5282" s="792"/>
    </row>
    <row r="5283" spans="8:69" ht="12" customHeight="1">
      <c r="H5283" s="800"/>
      <c r="AJ5283" s="792"/>
      <c r="AM5283" s="792"/>
      <c r="AP5283" s="792"/>
      <c r="AS5283" s="792"/>
      <c r="AV5283" s="792"/>
      <c r="AY5283" s="792"/>
      <c r="BN5283" s="792"/>
      <c r="BQ5283" s="792"/>
    </row>
    <row r="5284" spans="8:69" ht="12" customHeight="1">
      <c r="H5284" s="800"/>
      <c r="AJ5284" s="792"/>
      <c r="AM5284" s="792"/>
      <c r="AP5284" s="792"/>
      <c r="AS5284" s="792"/>
      <c r="AV5284" s="792"/>
      <c r="AY5284" s="792"/>
      <c r="BN5284" s="792"/>
      <c r="BQ5284" s="792"/>
    </row>
    <row r="5285" spans="8:69" ht="12" customHeight="1">
      <c r="H5285" s="800"/>
      <c r="AJ5285" s="792"/>
      <c r="AM5285" s="792"/>
      <c r="AP5285" s="792"/>
      <c r="AS5285" s="792"/>
      <c r="AV5285" s="792"/>
      <c r="AY5285" s="792"/>
      <c r="BN5285" s="792"/>
      <c r="BQ5285" s="792"/>
    </row>
    <row r="5286" spans="8:69" ht="12" customHeight="1">
      <c r="H5286" s="800"/>
      <c r="AJ5286" s="792"/>
      <c r="AM5286" s="792"/>
      <c r="AP5286" s="792"/>
      <c r="AS5286" s="792"/>
      <c r="AV5286" s="792"/>
      <c r="AY5286" s="792"/>
      <c r="BN5286" s="792"/>
      <c r="BQ5286" s="792"/>
    </row>
    <row r="5287" spans="8:69" ht="12" customHeight="1">
      <c r="H5287" s="800"/>
      <c r="AJ5287" s="792"/>
      <c r="AM5287" s="792"/>
      <c r="AP5287" s="792"/>
      <c r="AS5287" s="792"/>
      <c r="AV5287" s="792"/>
      <c r="AY5287" s="792"/>
      <c r="BN5287" s="792"/>
      <c r="BQ5287" s="792"/>
    </row>
    <row r="5288" spans="8:69" ht="12" customHeight="1">
      <c r="H5288" s="800"/>
      <c r="AJ5288" s="792"/>
      <c r="AM5288" s="792"/>
      <c r="AP5288" s="792"/>
      <c r="AS5288" s="792"/>
      <c r="AV5288" s="792"/>
      <c r="AY5288" s="792"/>
      <c r="BN5288" s="792"/>
      <c r="BQ5288" s="792"/>
    </row>
    <row r="5289" spans="8:69" ht="12" customHeight="1">
      <c r="H5289" s="800"/>
      <c r="AJ5289" s="792"/>
      <c r="AM5289" s="792"/>
      <c r="AP5289" s="792"/>
      <c r="AS5289" s="792"/>
      <c r="AV5289" s="792"/>
      <c r="AY5289" s="792"/>
      <c r="BN5289" s="792"/>
      <c r="BQ5289" s="792"/>
    </row>
    <row r="5290" spans="8:69" ht="12" customHeight="1">
      <c r="H5290" s="800"/>
      <c r="AJ5290" s="792"/>
      <c r="AM5290" s="792"/>
      <c r="AP5290" s="792"/>
      <c r="AS5290" s="792"/>
      <c r="AV5290" s="792"/>
      <c r="AY5290" s="792"/>
      <c r="BN5290" s="792"/>
      <c r="BQ5290" s="792"/>
    </row>
    <row r="5291" spans="8:69" ht="12" customHeight="1">
      <c r="H5291" s="800"/>
      <c r="AJ5291" s="792"/>
      <c r="AM5291" s="792"/>
      <c r="AP5291" s="792"/>
      <c r="AS5291" s="792"/>
      <c r="AV5291" s="792"/>
      <c r="AY5291" s="792"/>
      <c r="BN5291" s="792"/>
      <c r="BQ5291" s="792"/>
    </row>
    <row r="5292" spans="8:69" ht="12" customHeight="1">
      <c r="H5292" s="800"/>
      <c r="AJ5292" s="792"/>
      <c r="AM5292" s="792"/>
      <c r="AP5292" s="792"/>
      <c r="AS5292" s="792"/>
      <c r="AV5292" s="792"/>
      <c r="AY5292" s="792"/>
      <c r="BN5292" s="792"/>
      <c r="BQ5292" s="792"/>
    </row>
    <row r="5293" spans="8:69" ht="12" customHeight="1">
      <c r="H5293" s="800"/>
      <c r="AJ5293" s="792"/>
      <c r="AM5293" s="792"/>
      <c r="AP5293" s="792"/>
      <c r="AS5293" s="792"/>
      <c r="AV5293" s="792"/>
      <c r="AY5293" s="792"/>
      <c r="BN5293" s="792"/>
      <c r="BQ5293" s="792"/>
    </row>
    <row r="5294" spans="8:69" ht="12" customHeight="1">
      <c r="H5294" s="800"/>
      <c r="AJ5294" s="792"/>
      <c r="AM5294" s="792"/>
      <c r="AP5294" s="792"/>
      <c r="AS5294" s="792"/>
      <c r="AV5294" s="792"/>
      <c r="AY5294" s="792"/>
      <c r="BN5294" s="792"/>
      <c r="BQ5294" s="792"/>
    </row>
    <row r="5295" spans="8:69" ht="12" customHeight="1">
      <c r="H5295" s="800"/>
      <c r="AJ5295" s="792"/>
      <c r="AM5295" s="792"/>
      <c r="AP5295" s="792"/>
      <c r="AS5295" s="792"/>
      <c r="AV5295" s="792"/>
      <c r="AY5295" s="792"/>
      <c r="BN5295" s="792"/>
      <c r="BQ5295" s="792"/>
    </row>
    <row r="5296" spans="8:69" ht="12" customHeight="1">
      <c r="H5296" s="800"/>
      <c r="AJ5296" s="792"/>
      <c r="AM5296" s="792"/>
      <c r="AP5296" s="792"/>
      <c r="AS5296" s="792"/>
      <c r="AV5296" s="792"/>
      <c r="AY5296" s="792"/>
      <c r="BN5296" s="792"/>
      <c r="BQ5296" s="792"/>
    </row>
    <row r="5297" spans="8:69" ht="12" customHeight="1">
      <c r="H5297" s="800"/>
      <c r="AJ5297" s="792"/>
      <c r="AM5297" s="792"/>
      <c r="AP5297" s="792"/>
      <c r="AS5297" s="792"/>
      <c r="AV5297" s="792"/>
      <c r="AY5297" s="792"/>
      <c r="BN5297" s="792"/>
      <c r="BQ5297" s="792"/>
    </row>
    <row r="5298" spans="8:69" ht="12" customHeight="1">
      <c r="H5298" s="800"/>
      <c r="AJ5298" s="792"/>
      <c r="AM5298" s="792"/>
      <c r="AP5298" s="792"/>
      <c r="AS5298" s="792"/>
      <c r="AV5298" s="792"/>
      <c r="AY5298" s="792"/>
      <c r="BN5298" s="792"/>
      <c r="BQ5298" s="792"/>
    </row>
    <row r="5299" spans="8:69" ht="12" customHeight="1">
      <c r="H5299" s="800"/>
      <c r="AJ5299" s="792"/>
      <c r="AM5299" s="792"/>
      <c r="AP5299" s="792"/>
      <c r="AS5299" s="792"/>
      <c r="AV5299" s="792"/>
      <c r="AY5299" s="792"/>
      <c r="BN5299" s="792"/>
      <c r="BQ5299" s="792"/>
    </row>
    <row r="5300" spans="8:69" ht="12" customHeight="1">
      <c r="H5300" s="800"/>
      <c r="AJ5300" s="792"/>
      <c r="AM5300" s="792"/>
      <c r="AP5300" s="792"/>
      <c r="AS5300" s="792"/>
      <c r="AV5300" s="792"/>
      <c r="AY5300" s="792"/>
      <c r="BN5300" s="792"/>
      <c r="BQ5300" s="792"/>
    </row>
    <row r="5301" spans="8:69" ht="12" customHeight="1">
      <c r="H5301" s="800"/>
      <c r="AJ5301" s="792"/>
      <c r="AM5301" s="792"/>
      <c r="AP5301" s="792"/>
      <c r="AS5301" s="792"/>
      <c r="AV5301" s="792"/>
      <c r="AY5301" s="792"/>
      <c r="BN5301" s="792"/>
      <c r="BQ5301" s="792"/>
    </row>
    <row r="5302" spans="8:69" ht="12" customHeight="1">
      <c r="H5302" s="800"/>
      <c r="AJ5302" s="792"/>
      <c r="AM5302" s="792"/>
      <c r="AP5302" s="792"/>
      <c r="AS5302" s="792"/>
      <c r="AV5302" s="792"/>
      <c r="AY5302" s="792"/>
      <c r="BN5302" s="792"/>
      <c r="BQ5302" s="792"/>
    </row>
    <row r="5303" spans="8:69" ht="12" customHeight="1">
      <c r="H5303" s="800"/>
      <c r="AJ5303" s="792"/>
      <c r="AM5303" s="792"/>
      <c r="AP5303" s="792"/>
      <c r="AS5303" s="792"/>
      <c r="AV5303" s="792"/>
      <c r="AY5303" s="792"/>
      <c r="BN5303" s="792"/>
      <c r="BQ5303" s="792"/>
    </row>
    <row r="5304" spans="8:69" ht="12" customHeight="1">
      <c r="H5304" s="800"/>
      <c r="AJ5304" s="792"/>
      <c r="AM5304" s="792"/>
      <c r="AP5304" s="792"/>
      <c r="AS5304" s="792"/>
      <c r="AV5304" s="792"/>
      <c r="AY5304" s="792"/>
      <c r="BN5304" s="792"/>
      <c r="BQ5304" s="792"/>
    </row>
    <row r="5305" spans="8:69" ht="12" customHeight="1">
      <c r="H5305" s="800"/>
      <c r="AJ5305" s="792"/>
      <c r="AM5305" s="792"/>
      <c r="AP5305" s="792"/>
      <c r="AS5305" s="792"/>
      <c r="AV5305" s="792"/>
      <c r="AY5305" s="792"/>
      <c r="BN5305" s="792"/>
      <c r="BQ5305" s="792"/>
    </row>
    <row r="5306" spans="8:69" ht="12" customHeight="1">
      <c r="H5306" s="800"/>
      <c r="AJ5306" s="792"/>
      <c r="AM5306" s="792"/>
      <c r="AP5306" s="792"/>
      <c r="AS5306" s="792"/>
      <c r="AV5306" s="792"/>
      <c r="AY5306" s="792"/>
      <c r="BN5306" s="792"/>
      <c r="BQ5306" s="792"/>
    </row>
    <row r="5307" spans="8:69" ht="12" customHeight="1">
      <c r="H5307" s="800"/>
      <c r="AJ5307" s="792"/>
      <c r="AM5307" s="792"/>
      <c r="AP5307" s="792"/>
      <c r="AS5307" s="792"/>
      <c r="AV5307" s="792"/>
      <c r="AY5307" s="792"/>
      <c r="BN5307" s="792"/>
      <c r="BQ5307" s="792"/>
    </row>
    <row r="5308" spans="8:69" ht="12" customHeight="1">
      <c r="H5308" s="800"/>
      <c r="AJ5308" s="792"/>
      <c r="AM5308" s="792"/>
      <c r="AP5308" s="792"/>
      <c r="AS5308" s="792"/>
      <c r="AV5308" s="792"/>
      <c r="AY5308" s="792"/>
      <c r="BN5308" s="792"/>
      <c r="BQ5308" s="792"/>
    </row>
    <row r="5309" spans="8:69" ht="12" customHeight="1">
      <c r="H5309" s="800"/>
      <c r="AJ5309" s="792"/>
      <c r="AM5309" s="792"/>
      <c r="AP5309" s="792"/>
      <c r="AS5309" s="792"/>
      <c r="AV5309" s="792"/>
      <c r="AY5309" s="792"/>
      <c r="BN5309" s="792"/>
      <c r="BQ5309" s="792"/>
    </row>
    <row r="5310" spans="8:69" ht="12" customHeight="1">
      <c r="H5310" s="800"/>
      <c r="AJ5310" s="792"/>
      <c r="AM5310" s="792"/>
      <c r="AP5310" s="792"/>
      <c r="AS5310" s="792"/>
      <c r="AV5310" s="792"/>
      <c r="AY5310" s="792"/>
      <c r="BN5310" s="792"/>
      <c r="BQ5310" s="792"/>
    </row>
    <row r="5311" spans="8:69" ht="12" customHeight="1">
      <c r="H5311" s="800"/>
      <c r="AJ5311" s="792"/>
      <c r="AM5311" s="792"/>
      <c r="AP5311" s="792"/>
      <c r="AS5311" s="792"/>
      <c r="AV5311" s="792"/>
      <c r="AY5311" s="792"/>
      <c r="BN5311" s="792"/>
      <c r="BQ5311" s="792"/>
    </row>
    <row r="5312" spans="8:69" ht="12" customHeight="1">
      <c r="H5312" s="800"/>
      <c r="AJ5312" s="792"/>
      <c r="AM5312" s="792"/>
      <c r="AP5312" s="792"/>
      <c r="AS5312" s="792"/>
      <c r="AV5312" s="792"/>
      <c r="AY5312" s="792"/>
      <c r="BN5312" s="792"/>
      <c r="BQ5312" s="792"/>
    </row>
    <row r="5313" spans="8:69" ht="12" customHeight="1">
      <c r="H5313" s="800"/>
      <c r="AJ5313" s="792"/>
      <c r="AM5313" s="792"/>
      <c r="AP5313" s="792"/>
      <c r="AS5313" s="792"/>
      <c r="AV5313" s="792"/>
      <c r="AY5313" s="792"/>
      <c r="BN5313" s="792"/>
      <c r="BQ5313" s="792"/>
    </row>
    <row r="5314" spans="8:69" ht="12" customHeight="1">
      <c r="H5314" s="800"/>
      <c r="AJ5314" s="792"/>
      <c r="AM5314" s="792"/>
      <c r="AP5314" s="792"/>
      <c r="AS5314" s="792"/>
      <c r="AV5314" s="792"/>
      <c r="AY5314" s="792"/>
      <c r="BN5314" s="792"/>
      <c r="BQ5314" s="792"/>
    </row>
    <row r="5315" spans="8:69" ht="12" customHeight="1">
      <c r="H5315" s="800"/>
      <c r="AJ5315" s="792"/>
      <c r="AM5315" s="792"/>
      <c r="AP5315" s="792"/>
      <c r="AS5315" s="792"/>
      <c r="AV5315" s="792"/>
      <c r="AY5315" s="792"/>
      <c r="BN5315" s="792"/>
      <c r="BQ5315" s="792"/>
    </row>
    <row r="5316" spans="8:69" ht="12" customHeight="1">
      <c r="H5316" s="800"/>
      <c r="AJ5316" s="792"/>
      <c r="AM5316" s="792"/>
      <c r="AP5316" s="792"/>
      <c r="AS5316" s="792"/>
      <c r="AV5316" s="792"/>
      <c r="AY5316" s="792"/>
      <c r="BN5316" s="792"/>
      <c r="BQ5316" s="792"/>
    </row>
    <row r="5317" spans="8:69" ht="12" customHeight="1">
      <c r="H5317" s="800"/>
      <c r="AJ5317" s="792"/>
      <c r="AM5317" s="792"/>
      <c r="AP5317" s="792"/>
      <c r="AS5317" s="792"/>
      <c r="AV5317" s="792"/>
      <c r="AY5317" s="792"/>
      <c r="BN5317" s="792"/>
      <c r="BQ5317" s="792"/>
    </row>
    <row r="5318" spans="8:69" ht="12" customHeight="1">
      <c r="H5318" s="800"/>
      <c r="AJ5318" s="792"/>
      <c r="AM5318" s="792"/>
      <c r="AP5318" s="792"/>
      <c r="AS5318" s="792"/>
      <c r="AV5318" s="792"/>
      <c r="AY5318" s="792"/>
      <c r="BN5318" s="792"/>
      <c r="BQ5318" s="792"/>
    </row>
    <row r="5319" spans="8:69" ht="12" customHeight="1">
      <c r="H5319" s="800"/>
      <c r="AJ5319" s="792"/>
      <c r="AM5319" s="792"/>
      <c r="AP5319" s="792"/>
      <c r="AS5319" s="792"/>
      <c r="AV5319" s="792"/>
      <c r="AY5319" s="792"/>
      <c r="BN5319" s="792"/>
      <c r="BQ5319" s="792"/>
    </row>
    <row r="5320" spans="8:69" ht="12" customHeight="1">
      <c r="H5320" s="800"/>
      <c r="AJ5320" s="792"/>
      <c r="AM5320" s="792"/>
      <c r="AP5320" s="792"/>
      <c r="AS5320" s="792"/>
      <c r="AV5320" s="792"/>
      <c r="AY5320" s="792"/>
      <c r="BN5320" s="792"/>
      <c r="BQ5320" s="792"/>
    </row>
    <row r="5321" spans="8:69" ht="12" customHeight="1">
      <c r="H5321" s="800"/>
      <c r="AJ5321" s="792"/>
      <c r="AM5321" s="792"/>
      <c r="AP5321" s="792"/>
      <c r="AS5321" s="792"/>
      <c r="AV5321" s="792"/>
      <c r="AY5321" s="792"/>
      <c r="BN5321" s="792"/>
      <c r="BQ5321" s="792"/>
    </row>
    <row r="5322" spans="8:69" ht="12" customHeight="1">
      <c r="H5322" s="800"/>
      <c r="AJ5322" s="792"/>
      <c r="AM5322" s="792"/>
      <c r="AP5322" s="792"/>
      <c r="AS5322" s="792"/>
      <c r="AV5322" s="792"/>
      <c r="AY5322" s="792"/>
      <c r="BN5322" s="792"/>
      <c r="BQ5322" s="792"/>
    </row>
    <row r="5323" spans="8:69" ht="12" customHeight="1">
      <c r="H5323" s="800"/>
      <c r="AJ5323" s="792"/>
      <c r="AM5323" s="792"/>
      <c r="AP5323" s="792"/>
      <c r="AS5323" s="792"/>
      <c r="AV5323" s="792"/>
      <c r="AY5323" s="792"/>
      <c r="BN5323" s="792"/>
      <c r="BQ5323" s="792"/>
    </row>
    <row r="5324" spans="8:69" ht="12" customHeight="1">
      <c r="H5324" s="800"/>
      <c r="AJ5324" s="792"/>
      <c r="AM5324" s="792"/>
      <c r="AP5324" s="792"/>
      <c r="AS5324" s="792"/>
      <c r="AV5324" s="792"/>
      <c r="AY5324" s="792"/>
      <c r="BN5324" s="792"/>
      <c r="BQ5324" s="792"/>
    </row>
    <row r="5325" spans="8:69" ht="12" customHeight="1">
      <c r="H5325" s="800"/>
      <c r="AJ5325" s="792"/>
      <c r="AM5325" s="792"/>
      <c r="AP5325" s="792"/>
      <c r="AS5325" s="792"/>
      <c r="AV5325" s="792"/>
      <c r="AY5325" s="792"/>
      <c r="BN5325" s="792"/>
      <c r="BQ5325" s="792"/>
    </row>
    <row r="5326" spans="8:69" ht="12" customHeight="1">
      <c r="H5326" s="800"/>
      <c r="AJ5326" s="792"/>
      <c r="AM5326" s="792"/>
      <c r="AP5326" s="792"/>
      <c r="AS5326" s="792"/>
      <c r="AV5326" s="792"/>
      <c r="AY5326" s="792"/>
      <c r="BN5326" s="792"/>
      <c r="BQ5326" s="792"/>
    </row>
    <row r="5327" spans="8:69" ht="12" customHeight="1">
      <c r="H5327" s="800"/>
      <c r="AJ5327" s="792"/>
      <c r="AM5327" s="792"/>
      <c r="AP5327" s="792"/>
      <c r="AS5327" s="792"/>
      <c r="AV5327" s="792"/>
      <c r="AY5327" s="792"/>
      <c r="BN5327" s="792"/>
      <c r="BQ5327" s="792"/>
    </row>
    <row r="5328" spans="8:69" ht="12" customHeight="1">
      <c r="H5328" s="800"/>
      <c r="AJ5328" s="792"/>
      <c r="AM5328" s="792"/>
      <c r="AP5328" s="792"/>
      <c r="AS5328" s="792"/>
      <c r="AV5328" s="792"/>
      <c r="AY5328" s="792"/>
      <c r="BN5328" s="792"/>
      <c r="BQ5328" s="792"/>
    </row>
    <row r="5329" spans="8:69" ht="12" customHeight="1">
      <c r="H5329" s="800"/>
      <c r="AJ5329" s="792"/>
      <c r="AM5329" s="792"/>
      <c r="AP5329" s="792"/>
      <c r="AS5329" s="792"/>
      <c r="AV5329" s="792"/>
      <c r="AY5329" s="792"/>
      <c r="BN5329" s="792"/>
      <c r="BQ5329" s="792"/>
    </row>
    <row r="5330" spans="8:69" ht="12" customHeight="1">
      <c r="H5330" s="800"/>
      <c r="AJ5330" s="792"/>
      <c r="AM5330" s="792"/>
      <c r="AP5330" s="792"/>
      <c r="AS5330" s="792"/>
      <c r="AV5330" s="792"/>
      <c r="AY5330" s="792"/>
      <c r="BN5330" s="792"/>
      <c r="BQ5330" s="792"/>
    </row>
    <row r="5331" spans="8:69" ht="12" customHeight="1">
      <c r="H5331" s="800"/>
      <c r="AJ5331" s="792"/>
      <c r="AM5331" s="792"/>
      <c r="AP5331" s="792"/>
      <c r="AS5331" s="792"/>
      <c r="AV5331" s="792"/>
      <c r="AY5331" s="792"/>
      <c r="BN5331" s="792"/>
      <c r="BQ5331" s="792"/>
    </row>
    <row r="5332" spans="8:69" ht="12" customHeight="1">
      <c r="H5332" s="800"/>
      <c r="AJ5332" s="792"/>
      <c r="AM5332" s="792"/>
      <c r="AP5332" s="792"/>
      <c r="AS5332" s="792"/>
      <c r="AV5332" s="792"/>
      <c r="AY5332" s="792"/>
      <c r="BN5332" s="792"/>
      <c r="BQ5332" s="792"/>
    </row>
    <row r="5333" spans="8:69" ht="12" customHeight="1">
      <c r="H5333" s="800"/>
      <c r="AJ5333" s="792"/>
      <c r="AM5333" s="792"/>
      <c r="AP5333" s="792"/>
      <c r="AS5333" s="792"/>
      <c r="AV5333" s="792"/>
      <c r="AY5333" s="792"/>
      <c r="BN5333" s="792"/>
      <c r="BQ5333" s="792"/>
    </row>
    <row r="5334" spans="8:69" ht="12" customHeight="1">
      <c r="H5334" s="800"/>
      <c r="AJ5334" s="792"/>
      <c r="AM5334" s="792"/>
      <c r="AP5334" s="792"/>
      <c r="AS5334" s="792"/>
      <c r="AV5334" s="792"/>
      <c r="AY5334" s="792"/>
      <c r="BN5334" s="792"/>
      <c r="BQ5334" s="792"/>
    </row>
    <row r="5335" spans="8:69" ht="12" customHeight="1">
      <c r="H5335" s="800"/>
      <c r="AJ5335" s="792"/>
      <c r="AM5335" s="792"/>
      <c r="AP5335" s="792"/>
      <c r="AS5335" s="792"/>
      <c r="AV5335" s="792"/>
      <c r="AY5335" s="792"/>
      <c r="BN5335" s="792"/>
      <c r="BQ5335" s="792"/>
    </row>
    <row r="5336" spans="8:69" ht="12" customHeight="1">
      <c r="H5336" s="800"/>
      <c r="AJ5336" s="792"/>
      <c r="AM5336" s="792"/>
      <c r="AP5336" s="792"/>
      <c r="AS5336" s="792"/>
      <c r="AV5336" s="792"/>
      <c r="AY5336" s="792"/>
      <c r="BN5336" s="792"/>
      <c r="BQ5336" s="792"/>
    </row>
    <row r="5337" spans="8:69" ht="12" customHeight="1">
      <c r="H5337" s="800"/>
      <c r="AJ5337" s="792"/>
      <c r="AM5337" s="792"/>
      <c r="AP5337" s="792"/>
      <c r="AS5337" s="792"/>
      <c r="AV5337" s="792"/>
      <c r="AY5337" s="792"/>
      <c r="BN5337" s="792"/>
      <c r="BQ5337" s="792"/>
    </row>
    <row r="5338" spans="8:69" ht="12" customHeight="1">
      <c r="H5338" s="800"/>
      <c r="AJ5338" s="792"/>
      <c r="AM5338" s="792"/>
      <c r="AP5338" s="792"/>
      <c r="AS5338" s="792"/>
      <c r="AV5338" s="792"/>
      <c r="AY5338" s="792"/>
      <c r="BN5338" s="792"/>
      <c r="BQ5338" s="792"/>
    </row>
    <row r="5339" spans="8:69" ht="12" customHeight="1">
      <c r="H5339" s="800"/>
      <c r="AJ5339" s="792"/>
      <c r="AM5339" s="792"/>
      <c r="AP5339" s="792"/>
      <c r="AS5339" s="792"/>
      <c r="AV5339" s="792"/>
      <c r="AY5339" s="792"/>
      <c r="BN5339" s="792"/>
      <c r="BQ5339" s="792"/>
    </row>
    <row r="5340" spans="8:69" ht="12" customHeight="1">
      <c r="H5340" s="800"/>
      <c r="AJ5340" s="792"/>
      <c r="AM5340" s="792"/>
      <c r="AP5340" s="792"/>
      <c r="AS5340" s="792"/>
      <c r="AV5340" s="792"/>
      <c r="AY5340" s="792"/>
      <c r="BN5340" s="792"/>
      <c r="BQ5340" s="792"/>
    </row>
    <row r="5341" spans="8:69" ht="12" customHeight="1">
      <c r="H5341" s="800"/>
      <c r="AJ5341" s="792"/>
      <c r="AM5341" s="792"/>
      <c r="AP5341" s="792"/>
      <c r="AS5341" s="792"/>
      <c r="AV5341" s="792"/>
      <c r="AY5341" s="792"/>
      <c r="BN5341" s="792"/>
      <c r="BQ5341" s="792"/>
    </row>
    <row r="5342" spans="8:69" ht="12" customHeight="1">
      <c r="H5342" s="800"/>
      <c r="AJ5342" s="792"/>
      <c r="AM5342" s="792"/>
      <c r="AP5342" s="792"/>
      <c r="AS5342" s="792"/>
      <c r="AV5342" s="792"/>
      <c r="AY5342" s="792"/>
      <c r="BN5342" s="792"/>
      <c r="BQ5342" s="792"/>
    </row>
    <row r="5343" spans="8:69" ht="12" customHeight="1">
      <c r="H5343" s="800"/>
      <c r="AJ5343" s="792"/>
      <c r="AM5343" s="792"/>
      <c r="AP5343" s="792"/>
      <c r="AS5343" s="792"/>
      <c r="AV5343" s="792"/>
      <c r="AY5343" s="792"/>
      <c r="BN5343" s="792"/>
      <c r="BQ5343" s="792"/>
    </row>
    <row r="5344" spans="8:69" ht="12" customHeight="1">
      <c r="H5344" s="800"/>
      <c r="AJ5344" s="792"/>
      <c r="AM5344" s="792"/>
      <c r="AP5344" s="792"/>
      <c r="AS5344" s="792"/>
      <c r="AV5344" s="792"/>
      <c r="AY5344" s="792"/>
      <c r="BN5344" s="792"/>
      <c r="BQ5344" s="792"/>
    </row>
    <row r="5345" spans="8:69" ht="12" customHeight="1">
      <c r="H5345" s="800"/>
      <c r="AJ5345" s="792"/>
      <c r="AM5345" s="792"/>
      <c r="AP5345" s="792"/>
      <c r="AS5345" s="792"/>
      <c r="AV5345" s="792"/>
      <c r="AY5345" s="792"/>
      <c r="BN5345" s="792"/>
      <c r="BQ5345" s="792"/>
    </row>
    <row r="5346" spans="8:69" ht="12" customHeight="1">
      <c r="H5346" s="800"/>
      <c r="AJ5346" s="792"/>
      <c r="AM5346" s="792"/>
      <c r="AP5346" s="792"/>
      <c r="AS5346" s="792"/>
      <c r="AV5346" s="792"/>
      <c r="AY5346" s="792"/>
      <c r="BN5346" s="792"/>
      <c r="BQ5346" s="792"/>
    </row>
    <row r="5347" spans="8:69" ht="12" customHeight="1">
      <c r="H5347" s="800"/>
      <c r="AJ5347" s="792"/>
      <c r="AM5347" s="792"/>
      <c r="AP5347" s="792"/>
      <c r="AS5347" s="792"/>
      <c r="AV5347" s="792"/>
      <c r="AY5347" s="792"/>
      <c r="BN5347" s="792"/>
      <c r="BQ5347" s="792"/>
    </row>
    <row r="5348" spans="8:69" ht="12" customHeight="1">
      <c r="H5348" s="800"/>
      <c r="AJ5348" s="792"/>
      <c r="AM5348" s="792"/>
      <c r="AP5348" s="792"/>
      <c r="AS5348" s="792"/>
      <c r="AV5348" s="792"/>
      <c r="AY5348" s="792"/>
      <c r="BN5348" s="792"/>
      <c r="BQ5348" s="792"/>
    </row>
    <row r="5349" spans="8:69" ht="12" customHeight="1">
      <c r="H5349" s="800"/>
      <c r="AJ5349" s="792"/>
      <c r="AM5349" s="792"/>
      <c r="AP5349" s="792"/>
      <c r="AS5349" s="792"/>
      <c r="AV5349" s="792"/>
      <c r="AY5349" s="792"/>
      <c r="BN5349" s="792"/>
      <c r="BQ5349" s="792"/>
    </row>
    <row r="5350" spans="8:69" ht="12" customHeight="1">
      <c r="H5350" s="800"/>
      <c r="AJ5350" s="792"/>
      <c r="AM5350" s="792"/>
      <c r="AP5350" s="792"/>
      <c r="AS5350" s="792"/>
      <c r="AV5350" s="792"/>
      <c r="AY5350" s="792"/>
      <c r="BN5350" s="792"/>
      <c r="BQ5350" s="792"/>
    </row>
    <row r="5351" spans="8:69" ht="12" customHeight="1">
      <c r="H5351" s="800"/>
      <c r="AJ5351" s="792"/>
      <c r="AM5351" s="792"/>
      <c r="AP5351" s="792"/>
      <c r="AS5351" s="792"/>
      <c r="AV5351" s="792"/>
      <c r="AY5351" s="792"/>
      <c r="BN5351" s="792"/>
      <c r="BQ5351" s="792"/>
    </row>
    <row r="5352" spans="8:69" ht="12" customHeight="1">
      <c r="H5352" s="800"/>
      <c r="AJ5352" s="792"/>
      <c r="AM5352" s="792"/>
      <c r="AP5352" s="792"/>
      <c r="AS5352" s="792"/>
      <c r="AV5352" s="792"/>
      <c r="AY5352" s="792"/>
      <c r="BN5352" s="792"/>
      <c r="BQ5352" s="792"/>
    </row>
    <row r="5353" spans="8:69" ht="12" customHeight="1">
      <c r="H5353" s="800"/>
      <c r="AJ5353" s="792"/>
      <c r="AM5353" s="792"/>
      <c r="AP5353" s="792"/>
      <c r="AS5353" s="792"/>
      <c r="AV5353" s="792"/>
      <c r="AY5353" s="792"/>
      <c r="BN5353" s="792"/>
      <c r="BQ5353" s="792"/>
    </row>
    <row r="5354" spans="8:69" ht="12" customHeight="1">
      <c r="H5354" s="800"/>
      <c r="AJ5354" s="792"/>
      <c r="AM5354" s="792"/>
      <c r="AP5354" s="792"/>
      <c r="AS5354" s="792"/>
      <c r="AV5354" s="792"/>
      <c r="AY5354" s="792"/>
      <c r="BN5354" s="792"/>
      <c r="BQ5354" s="792"/>
    </row>
    <row r="5355" spans="8:69" ht="12" customHeight="1">
      <c r="H5355" s="800"/>
      <c r="AJ5355" s="792"/>
      <c r="AM5355" s="792"/>
      <c r="AP5355" s="792"/>
      <c r="AS5355" s="792"/>
      <c r="AV5355" s="792"/>
      <c r="AY5355" s="792"/>
      <c r="BN5355" s="792"/>
      <c r="BQ5355" s="792"/>
    </row>
    <row r="5356" spans="8:69" ht="12" customHeight="1">
      <c r="H5356" s="800"/>
      <c r="AJ5356" s="792"/>
      <c r="AM5356" s="792"/>
      <c r="AP5356" s="792"/>
      <c r="AS5356" s="792"/>
      <c r="AV5356" s="792"/>
      <c r="AY5356" s="792"/>
      <c r="BN5356" s="792"/>
      <c r="BQ5356" s="792"/>
    </row>
    <row r="5357" spans="8:69" ht="12" customHeight="1">
      <c r="H5357" s="800"/>
      <c r="AJ5357" s="792"/>
      <c r="AM5357" s="792"/>
      <c r="AP5357" s="792"/>
      <c r="AS5357" s="792"/>
      <c r="AV5357" s="792"/>
      <c r="AY5357" s="792"/>
      <c r="BN5357" s="792"/>
      <c r="BQ5357" s="792"/>
    </row>
    <row r="5358" spans="8:69" ht="12" customHeight="1">
      <c r="H5358" s="800"/>
      <c r="AJ5358" s="792"/>
      <c r="AM5358" s="792"/>
      <c r="AP5358" s="792"/>
      <c r="AS5358" s="792"/>
      <c r="AV5358" s="792"/>
      <c r="AY5358" s="792"/>
      <c r="BN5358" s="792"/>
      <c r="BQ5358" s="792"/>
    </row>
    <row r="5359" spans="8:69" ht="12" customHeight="1">
      <c r="H5359" s="800"/>
      <c r="AJ5359" s="792"/>
      <c r="AM5359" s="792"/>
      <c r="AP5359" s="792"/>
      <c r="AS5359" s="792"/>
      <c r="AV5359" s="792"/>
      <c r="AY5359" s="792"/>
      <c r="BN5359" s="792"/>
      <c r="BQ5359" s="792"/>
    </row>
    <row r="5360" spans="8:69" ht="12" customHeight="1">
      <c r="H5360" s="800"/>
      <c r="AJ5360" s="792"/>
      <c r="AM5360" s="792"/>
      <c r="AP5360" s="792"/>
      <c r="AS5360" s="792"/>
      <c r="AV5360" s="792"/>
      <c r="AY5360" s="792"/>
      <c r="BN5360" s="792"/>
      <c r="BQ5360" s="792"/>
    </row>
    <row r="5361" spans="8:69" ht="12" customHeight="1">
      <c r="H5361" s="800"/>
      <c r="AJ5361" s="792"/>
      <c r="AM5361" s="792"/>
      <c r="AP5361" s="792"/>
      <c r="AS5361" s="792"/>
      <c r="AV5361" s="792"/>
      <c r="AY5361" s="792"/>
      <c r="BN5361" s="792"/>
      <c r="BQ5361" s="792"/>
    </row>
    <row r="5362" spans="8:69" ht="12" customHeight="1">
      <c r="H5362" s="800"/>
      <c r="AJ5362" s="792"/>
      <c r="AM5362" s="792"/>
      <c r="AP5362" s="792"/>
      <c r="AS5362" s="792"/>
      <c r="AV5362" s="792"/>
      <c r="AY5362" s="792"/>
      <c r="BN5362" s="792"/>
      <c r="BQ5362" s="792"/>
    </row>
    <row r="5363" spans="8:69" ht="12" customHeight="1">
      <c r="H5363" s="800"/>
      <c r="AJ5363" s="792"/>
      <c r="AM5363" s="792"/>
      <c r="AP5363" s="792"/>
      <c r="AS5363" s="792"/>
      <c r="AV5363" s="792"/>
      <c r="AY5363" s="792"/>
      <c r="BN5363" s="792"/>
      <c r="BQ5363" s="792"/>
    </row>
    <row r="5364" spans="8:69" ht="12" customHeight="1">
      <c r="H5364" s="800"/>
      <c r="AJ5364" s="792"/>
      <c r="AM5364" s="792"/>
      <c r="AP5364" s="792"/>
      <c r="AS5364" s="792"/>
      <c r="AV5364" s="792"/>
      <c r="AY5364" s="792"/>
      <c r="BN5364" s="792"/>
      <c r="BQ5364" s="792"/>
    </row>
    <row r="5365" spans="8:69" ht="12" customHeight="1">
      <c r="H5365" s="800"/>
      <c r="AJ5365" s="792"/>
      <c r="AM5365" s="792"/>
      <c r="AP5365" s="792"/>
      <c r="AS5365" s="792"/>
      <c r="AV5365" s="792"/>
      <c r="AY5365" s="792"/>
      <c r="BN5365" s="792"/>
      <c r="BQ5365" s="792"/>
    </row>
    <row r="5366" spans="8:69" ht="12" customHeight="1">
      <c r="H5366" s="800"/>
      <c r="AJ5366" s="792"/>
      <c r="AM5366" s="792"/>
      <c r="AP5366" s="792"/>
      <c r="AS5366" s="792"/>
      <c r="AV5366" s="792"/>
      <c r="AY5366" s="792"/>
      <c r="BN5366" s="792"/>
      <c r="BQ5366" s="792"/>
    </row>
    <row r="5367" spans="8:69" ht="12" customHeight="1">
      <c r="H5367" s="800"/>
      <c r="AJ5367" s="792"/>
      <c r="AM5367" s="792"/>
      <c r="AP5367" s="792"/>
      <c r="AS5367" s="792"/>
      <c r="AV5367" s="792"/>
      <c r="AY5367" s="792"/>
      <c r="BN5367" s="792"/>
      <c r="BQ5367" s="792"/>
    </row>
    <row r="5368" spans="8:69" ht="12" customHeight="1">
      <c r="H5368" s="800"/>
      <c r="AJ5368" s="792"/>
      <c r="AM5368" s="792"/>
      <c r="AP5368" s="792"/>
      <c r="AS5368" s="792"/>
      <c r="AV5368" s="792"/>
      <c r="AY5368" s="792"/>
      <c r="BN5368" s="792"/>
      <c r="BQ5368" s="792"/>
    </row>
    <row r="5369" spans="8:69" ht="12" customHeight="1">
      <c r="H5369" s="800"/>
      <c r="AJ5369" s="792"/>
      <c r="AM5369" s="792"/>
      <c r="AP5369" s="792"/>
      <c r="AS5369" s="792"/>
      <c r="AV5369" s="792"/>
      <c r="AY5369" s="792"/>
      <c r="BN5369" s="792"/>
      <c r="BQ5369" s="792"/>
    </row>
    <row r="5370" spans="8:69" ht="12" customHeight="1">
      <c r="H5370" s="800"/>
      <c r="AJ5370" s="792"/>
      <c r="AM5370" s="792"/>
      <c r="AP5370" s="792"/>
      <c r="AS5370" s="792"/>
      <c r="AV5370" s="792"/>
      <c r="AY5370" s="792"/>
      <c r="BN5370" s="792"/>
      <c r="BQ5370" s="792"/>
    </row>
    <row r="5371" spans="8:69" ht="12" customHeight="1">
      <c r="H5371" s="800"/>
      <c r="AJ5371" s="792"/>
      <c r="AM5371" s="792"/>
      <c r="AP5371" s="792"/>
      <c r="AS5371" s="792"/>
      <c r="AV5371" s="792"/>
      <c r="AY5371" s="792"/>
      <c r="BN5371" s="792"/>
      <c r="BQ5371" s="792"/>
    </row>
    <row r="5372" spans="8:69" ht="12" customHeight="1">
      <c r="H5372" s="800"/>
      <c r="AJ5372" s="792"/>
      <c r="AM5372" s="792"/>
      <c r="AP5372" s="792"/>
      <c r="AS5372" s="792"/>
      <c r="AV5372" s="792"/>
      <c r="AY5372" s="792"/>
      <c r="BN5372" s="792"/>
      <c r="BQ5372" s="792"/>
    </row>
    <row r="5373" spans="8:69" ht="12" customHeight="1">
      <c r="H5373" s="800"/>
      <c r="AJ5373" s="792"/>
      <c r="AM5373" s="792"/>
      <c r="AP5373" s="792"/>
      <c r="AS5373" s="792"/>
      <c r="AV5373" s="792"/>
      <c r="AY5373" s="792"/>
      <c r="BN5373" s="792"/>
      <c r="BQ5373" s="792"/>
    </row>
    <row r="5374" spans="8:69" ht="12" customHeight="1">
      <c r="H5374" s="800"/>
      <c r="AJ5374" s="792"/>
      <c r="AM5374" s="792"/>
      <c r="AP5374" s="792"/>
      <c r="AS5374" s="792"/>
      <c r="AV5374" s="792"/>
      <c r="AY5374" s="792"/>
      <c r="BN5374" s="792"/>
      <c r="BQ5374" s="792"/>
    </row>
    <row r="5375" spans="8:69" ht="12" customHeight="1">
      <c r="H5375" s="800"/>
      <c r="AJ5375" s="792"/>
      <c r="AM5375" s="792"/>
      <c r="AP5375" s="792"/>
      <c r="AS5375" s="792"/>
      <c r="AV5375" s="792"/>
      <c r="AY5375" s="792"/>
      <c r="BN5375" s="792"/>
      <c r="BQ5375" s="792"/>
    </row>
    <row r="5376" spans="8:69" ht="12" customHeight="1">
      <c r="H5376" s="800"/>
      <c r="AJ5376" s="792"/>
      <c r="AM5376" s="792"/>
      <c r="AP5376" s="792"/>
      <c r="AS5376" s="792"/>
      <c r="AV5376" s="792"/>
      <c r="AY5376" s="792"/>
      <c r="BN5376" s="792"/>
      <c r="BQ5376" s="792"/>
    </row>
    <row r="5377" spans="8:69" ht="12" customHeight="1">
      <c r="H5377" s="800"/>
      <c r="AJ5377" s="792"/>
      <c r="AM5377" s="792"/>
      <c r="AP5377" s="792"/>
      <c r="AS5377" s="792"/>
      <c r="AV5377" s="792"/>
      <c r="AY5377" s="792"/>
      <c r="BN5377" s="792"/>
      <c r="BQ5377" s="792"/>
    </row>
    <row r="5378" spans="8:69" ht="12" customHeight="1">
      <c r="H5378" s="800"/>
      <c r="AJ5378" s="792"/>
      <c r="AM5378" s="792"/>
      <c r="AP5378" s="792"/>
      <c r="AS5378" s="792"/>
      <c r="AV5378" s="792"/>
      <c r="AY5378" s="792"/>
      <c r="BN5378" s="792"/>
      <c r="BQ5378" s="792"/>
    </row>
    <row r="5379" spans="8:69" ht="12" customHeight="1">
      <c r="H5379" s="800"/>
      <c r="AJ5379" s="792"/>
      <c r="AM5379" s="792"/>
      <c r="AP5379" s="792"/>
      <c r="AS5379" s="792"/>
      <c r="AV5379" s="792"/>
      <c r="AY5379" s="792"/>
      <c r="BN5379" s="792"/>
      <c r="BQ5379" s="792"/>
    </row>
    <row r="5380" spans="8:69" ht="12" customHeight="1">
      <c r="H5380" s="800"/>
      <c r="AJ5380" s="792"/>
      <c r="AM5380" s="792"/>
      <c r="AP5380" s="792"/>
      <c r="AS5380" s="792"/>
      <c r="AV5380" s="792"/>
      <c r="AY5380" s="792"/>
      <c r="BN5380" s="792"/>
      <c r="BQ5380" s="792"/>
    </row>
    <row r="5381" spans="8:69" ht="12" customHeight="1">
      <c r="H5381" s="800"/>
      <c r="AJ5381" s="792"/>
      <c r="AM5381" s="792"/>
      <c r="AP5381" s="792"/>
      <c r="AS5381" s="792"/>
      <c r="AV5381" s="792"/>
      <c r="AY5381" s="792"/>
      <c r="BN5381" s="792"/>
      <c r="BQ5381" s="792"/>
    </row>
    <row r="5382" spans="8:69" ht="12" customHeight="1">
      <c r="H5382" s="800"/>
      <c r="AJ5382" s="792"/>
      <c r="AM5382" s="792"/>
      <c r="AP5382" s="792"/>
      <c r="AS5382" s="792"/>
      <c r="AV5382" s="792"/>
      <c r="AY5382" s="792"/>
      <c r="BN5382" s="792"/>
      <c r="BQ5382" s="792"/>
    </row>
    <row r="5383" spans="8:69" ht="12" customHeight="1">
      <c r="H5383" s="800"/>
      <c r="AJ5383" s="792"/>
      <c r="AM5383" s="792"/>
      <c r="AP5383" s="792"/>
      <c r="AS5383" s="792"/>
      <c r="AV5383" s="792"/>
      <c r="AY5383" s="792"/>
      <c r="BN5383" s="792"/>
      <c r="BQ5383" s="792"/>
    </row>
    <row r="5384" spans="8:69" ht="12" customHeight="1">
      <c r="H5384" s="800"/>
      <c r="AJ5384" s="792"/>
      <c r="AM5384" s="792"/>
      <c r="AP5384" s="792"/>
      <c r="AS5384" s="792"/>
      <c r="AV5384" s="792"/>
      <c r="AY5384" s="792"/>
      <c r="BN5384" s="792"/>
      <c r="BQ5384" s="792"/>
    </row>
    <row r="5385" spans="8:69" ht="12" customHeight="1">
      <c r="H5385" s="800"/>
      <c r="AJ5385" s="792"/>
      <c r="AM5385" s="792"/>
      <c r="AP5385" s="792"/>
      <c r="AS5385" s="792"/>
      <c r="AV5385" s="792"/>
      <c r="AY5385" s="792"/>
      <c r="BN5385" s="792"/>
      <c r="BQ5385" s="792"/>
    </row>
    <row r="5386" spans="8:69" ht="12" customHeight="1">
      <c r="H5386" s="800"/>
      <c r="AJ5386" s="792"/>
      <c r="AM5386" s="792"/>
      <c r="AP5386" s="792"/>
      <c r="AS5386" s="792"/>
      <c r="AV5386" s="792"/>
      <c r="AY5386" s="792"/>
      <c r="BN5386" s="792"/>
      <c r="BQ5386" s="792"/>
    </row>
    <row r="5387" spans="8:69" ht="12" customHeight="1">
      <c r="H5387" s="800"/>
      <c r="AJ5387" s="792"/>
      <c r="AM5387" s="792"/>
      <c r="AP5387" s="792"/>
      <c r="AS5387" s="792"/>
      <c r="AV5387" s="792"/>
      <c r="AY5387" s="792"/>
      <c r="BN5387" s="792"/>
      <c r="BQ5387" s="792"/>
    </row>
    <row r="5388" spans="8:69" ht="12" customHeight="1">
      <c r="H5388" s="800"/>
      <c r="AJ5388" s="792"/>
      <c r="AM5388" s="792"/>
      <c r="AP5388" s="792"/>
      <c r="AS5388" s="792"/>
      <c r="AV5388" s="792"/>
      <c r="AY5388" s="792"/>
      <c r="BN5388" s="792"/>
      <c r="BQ5388" s="792"/>
    </row>
    <row r="5389" spans="8:69" ht="12" customHeight="1">
      <c r="H5389" s="800"/>
      <c r="AJ5389" s="792"/>
      <c r="AM5389" s="792"/>
      <c r="AP5389" s="792"/>
      <c r="AS5389" s="792"/>
      <c r="AV5389" s="792"/>
      <c r="AY5389" s="792"/>
      <c r="BN5389" s="792"/>
      <c r="BQ5389" s="792"/>
    </row>
    <row r="5390" spans="8:69" ht="12" customHeight="1">
      <c r="H5390" s="800"/>
      <c r="AJ5390" s="792"/>
      <c r="AM5390" s="792"/>
      <c r="AP5390" s="792"/>
      <c r="AS5390" s="792"/>
      <c r="AV5390" s="792"/>
      <c r="AY5390" s="792"/>
      <c r="BN5390" s="792"/>
      <c r="BQ5390" s="792"/>
    </row>
    <row r="5391" spans="8:69" ht="12" customHeight="1">
      <c r="H5391" s="800"/>
      <c r="AJ5391" s="792"/>
      <c r="AM5391" s="792"/>
      <c r="AP5391" s="792"/>
      <c r="AS5391" s="792"/>
      <c r="AV5391" s="792"/>
      <c r="AY5391" s="792"/>
      <c r="BN5391" s="792"/>
      <c r="BQ5391" s="792"/>
    </row>
    <row r="5392" spans="8:69" ht="12" customHeight="1">
      <c r="H5392" s="800"/>
      <c r="AJ5392" s="792"/>
      <c r="AM5392" s="792"/>
      <c r="AP5392" s="792"/>
      <c r="AS5392" s="792"/>
      <c r="AV5392" s="792"/>
      <c r="AY5392" s="792"/>
      <c r="BN5392" s="792"/>
      <c r="BQ5392" s="792"/>
    </row>
    <row r="5393" spans="8:69" ht="12" customHeight="1">
      <c r="H5393" s="800"/>
      <c r="AJ5393" s="792"/>
      <c r="AM5393" s="792"/>
      <c r="AP5393" s="792"/>
      <c r="AS5393" s="792"/>
      <c r="AV5393" s="792"/>
      <c r="AY5393" s="792"/>
      <c r="BN5393" s="792"/>
      <c r="BQ5393" s="792"/>
    </row>
    <row r="5394" spans="8:69" ht="12" customHeight="1">
      <c r="H5394" s="800"/>
      <c r="AJ5394" s="792"/>
      <c r="AM5394" s="792"/>
      <c r="AP5394" s="792"/>
      <c r="AS5394" s="792"/>
      <c r="AV5394" s="792"/>
      <c r="AY5394" s="792"/>
      <c r="BN5394" s="792"/>
      <c r="BQ5394" s="792"/>
    </row>
    <row r="5395" spans="8:69" ht="12" customHeight="1">
      <c r="H5395" s="800"/>
      <c r="AJ5395" s="792"/>
      <c r="AM5395" s="792"/>
      <c r="AP5395" s="792"/>
      <c r="AS5395" s="792"/>
      <c r="AV5395" s="792"/>
      <c r="AY5395" s="792"/>
      <c r="BN5395" s="792"/>
      <c r="BQ5395" s="792"/>
    </row>
    <row r="5396" spans="8:69" ht="12" customHeight="1">
      <c r="H5396" s="800"/>
      <c r="AJ5396" s="792"/>
      <c r="AM5396" s="792"/>
      <c r="AP5396" s="792"/>
      <c r="AS5396" s="792"/>
      <c r="AV5396" s="792"/>
      <c r="AY5396" s="792"/>
      <c r="BN5396" s="792"/>
      <c r="BQ5396" s="792"/>
    </row>
    <row r="5397" spans="8:69" ht="12" customHeight="1">
      <c r="H5397" s="800"/>
      <c r="AJ5397" s="792"/>
      <c r="AM5397" s="792"/>
      <c r="AP5397" s="792"/>
      <c r="AS5397" s="792"/>
      <c r="AV5397" s="792"/>
      <c r="AY5397" s="792"/>
      <c r="BN5397" s="792"/>
      <c r="BQ5397" s="792"/>
    </row>
    <row r="5398" spans="8:69" ht="12" customHeight="1">
      <c r="H5398" s="800"/>
      <c r="AJ5398" s="792"/>
      <c r="AM5398" s="792"/>
      <c r="AP5398" s="792"/>
      <c r="AS5398" s="792"/>
      <c r="AV5398" s="792"/>
      <c r="AY5398" s="792"/>
      <c r="BN5398" s="792"/>
      <c r="BQ5398" s="792"/>
    </row>
    <row r="5399" spans="8:69" ht="12" customHeight="1">
      <c r="H5399" s="800"/>
      <c r="AJ5399" s="792"/>
      <c r="AM5399" s="792"/>
      <c r="AP5399" s="792"/>
      <c r="AS5399" s="792"/>
      <c r="AV5399" s="792"/>
      <c r="AY5399" s="792"/>
      <c r="BN5399" s="792"/>
      <c r="BQ5399" s="792"/>
    </row>
    <row r="5400" spans="8:69" ht="12" customHeight="1">
      <c r="H5400" s="800"/>
      <c r="AJ5400" s="792"/>
      <c r="AM5400" s="792"/>
      <c r="AP5400" s="792"/>
      <c r="AS5400" s="792"/>
      <c r="AV5400" s="792"/>
      <c r="AY5400" s="792"/>
      <c r="BN5400" s="792"/>
      <c r="BQ5400" s="792"/>
    </row>
    <row r="5401" spans="8:69" ht="12" customHeight="1">
      <c r="H5401" s="800"/>
      <c r="AJ5401" s="792"/>
      <c r="AM5401" s="792"/>
      <c r="AP5401" s="792"/>
      <c r="AS5401" s="792"/>
      <c r="AV5401" s="792"/>
      <c r="AY5401" s="792"/>
      <c r="BN5401" s="792"/>
      <c r="BQ5401" s="792"/>
    </row>
    <row r="5402" spans="8:69" ht="12" customHeight="1">
      <c r="H5402" s="800"/>
      <c r="AJ5402" s="792"/>
      <c r="AM5402" s="792"/>
      <c r="AP5402" s="792"/>
      <c r="AS5402" s="792"/>
      <c r="AV5402" s="792"/>
      <c r="AY5402" s="792"/>
      <c r="BN5402" s="792"/>
      <c r="BQ5402" s="792"/>
    </row>
    <row r="5403" spans="8:69" ht="12" customHeight="1">
      <c r="H5403" s="800"/>
      <c r="AJ5403" s="792"/>
      <c r="AM5403" s="792"/>
      <c r="AP5403" s="792"/>
      <c r="AS5403" s="792"/>
      <c r="AV5403" s="792"/>
      <c r="AY5403" s="792"/>
      <c r="BN5403" s="792"/>
      <c r="BQ5403" s="792"/>
    </row>
    <row r="5404" spans="8:69" ht="12" customHeight="1">
      <c r="H5404" s="800"/>
      <c r="AJ5404" s="792"/>
      <c r="AM5404" s="792"/>
      <c r="AP5404" s="792"/>
      <c r="AS5404" s="792"/>
      <c r="AV5404" s="792"/>
      <c r="AY5404" s="792"/>
      <c r="BN5404" s="792"/>
      <c r="BQ5404" s="792"/>
    </row>
    <row r="5405" spans="8:69" ht="12" customHeight="1">
      <c r="H5405" s="800"/>
      <c r="AJ5405" s="792"/>
      <c r="AM5405" s="792"/>
      <c r="AP5405" s="792"/>
      <c r="AS5405" s="792"/>
      <c r="AV5405" s="792"/>
      <c r="AY5405" s="792"/>
      <c r="BN5405" s="792"/>
      <c r="BQ5405" s="792"/>
    </row>
    <row r="5406" spans="8:69" ht="12" customHeight="1">
      <c r="H5406" s="800"/>
      <c r="AJ5406" s="792"/>
      <c r="AM5406" s="792"/>
      <c r="AP5406" s="792"/>
      <c r="AS5406" s="792"/>
      <c r="AV5406" s="792"/>
      <c r="AY5406" s="792"/>
      <c r="BN5406" s="792"/>
      <c r="BQ5406" s="792"/>
    </row>
    <row r="5407" spans="8:69" ht="12" customHeight="1">
      <c r="H5407" s="800"/>
      <c r="AJ5407" s="792"/>
      <c r="AM5407" s="792"/>
      <c r="AP5407" s="792"/>
      <c r="AS5407" s="792"/>
      <c r="AV5407" s="792"/>
      <c r="AY5407" s="792"/>
      <c r="BN5407" s="792"/>
      <c r="BQ5407" s="792"/>
    </row>
    <row r="5408" spans="8:69" ht="12" customHeight="1">
      <c r="H5408" s="800"/>
      <c r="AJ5408" s="792"/>
      <c r="AM5408" s="792"/>
      <c r="AP5408" s="792"/>
      <c r="AS5408" s="792"/>
      <c r="AV5408" s="792"/>
      <c r="AY5408" s="792"/>
      <c r="BN5408" s="792"/>
      <c r="BQ5408" s="792"/>
    </row>
    <row r="5409" spans="8:69" ht="12" customHeight="1">
      <c r="H5409" s="800"/>
      <c r="AJ5409" s="792"/>
      <c r="AM5409" s="792"/>
      <c r="AP5409" s="792"/>
      <c r="AS5409" s="792"/>
      <c r="AV5409" s="792"/>
      <c r="AY5409" s="792"/>
      <c r="BN5409" s="792"/>
      <c r="BQ5409" s="792"/>
    </row>
    <row r="5410" spans="8:69" ht="12" customHeight="1">
      <c r="H5410" s="800"/>
      <c r="AJ5410" s="792"/>
      <c r="AM5410" s="792"/>
      <c r="AP5410" s="792"/>
      <c r="AS5410" s="792"/>
      <c r="AV5410" s="792"/>
      <c r="AY5410" s="792"/>
      <c r="BN5410" s="792"/>
      <c r="BQ5410" s="792"/>
    </row>
    <row r="5411" spans="8:69" ht="12" customHeight="1">
      <c r="H5411" s="800"/>
      <c r="AJ5411" s="792"/>
      <c r="AM5411" s="792"/>
      <c r="AP5411" s="792"/>
      <c r="AS5411" s="792"/>
      <c r="AV5411" s="792"/>
      <c r="AY5411" s="792"/>
      <c r="BN5411" s="792"/>
      <c r="BQ5411" s="792"/>
    </row>
    <row r="5412" spans="8:69" ht="12" customHeight="1">
      <c r="H5412" s="800"/>
      <c r="AJ5412" s="792"/>
      <c r="AM5412" s="792"/>
      <c r="AP5412" s="792"/>
      <c r="AS5412" s="792"/>
      <c r="AV5412" s="792"/>
      <c r="AY5412" s="792"/>
      <c r="BN5412" s="792"/>
      <c r="BQ5412" s="792"/>
    </row>
    <row r="5413" spans="8:69" ht="12" customHeight="1">
      <c r="H5413" s="800"/>
      <c r="AJ5413" s="792"/>
      <c r="AM5413" s="792"/>
      <c r="AP5413" s="792"/>
      <c r="AS5413" s="792"/>
      <c r="AV5413" s="792"/>
      <c r="AY5413" s="792"/>
      <c r="BN5413" s="792"/>
      <c r="BQ5413" s="792"/>
    </row>
    <row r="5414" spans="8:69" ht="12" customHeight="1">
      <c r="H5414" s="800"/>
      <c r="AJ5414" s="792"/>
      <c r="AM5414" s="792"/>
      <c r="AP5414" s="792"/>
      <c r="AS5414" s="792"/>
      <c r="AV5414" s="792"/>
      <c r="AY5414" s="792"/>
      <c r="BN5414" s="792"/>
      <c r="BQ5414" s="792"/>
    </row>
    <row r="5415" spans="8:69" ht="12" customHeight="1">
      <c r="H5415" s="800"/>
      <c r="AJ5415" s="792"/>
      <c r="AM5415" s="792"/>
      <c r="AP5415" s="792"/>
      <c r="AS5415" s="792"/>
      <c r="AV5415" s="792"/>
      <c r="AY5415" s="792"/>
      <c r="BN5415" s="792"/>
      <c r="BQ5415" s="792"/>
    </row>
    <row r="5416" spans="8:69" ht="12" customHeight="1">
      <c r="H5416" s="800"/>
      <c r="AJ5416" s="792"/>
      <c r="AM5416" s="792"/>
      <c r="AP5416" s="792"/>
      <c r="AS5416" s="792"/>
      <c r="AV5416" s="792"/>
      <c r="AY5416" s="792"/>
      <c r="BN5416" s="792"/>
      <c r="BQ5416" s="792"/>
    </row>
    <row r="5417" spans="8:69" ht="12" customHeight="1">
      <c r="H5417" s="800"/>
      <c r="AJ5417" s="792"/>
      <c r="AM5417" s="792"/>
      <c r="AP5417" s="792"/>
      <c r="AS5417" s="792"/>
      <c r="AV5417" s="792"/>
      <c r="AY5417" s="792"/>
      <c r="BN5417" s="792"/>
      <c r="BQ5417" s="792"/>
    </row>
    <row r="5418" spans="8:69" ht="12" customHeight="1">
      <c r="H5418" s="800"/>
      <c r="AJ5418" s="792"/>
      <c r="AM5418" s="792"/>
      <c r="AP5418" s="792"/>
      <c r="AS5418" s="792"/>
      <c r="AV5418" s="792"/>
      <c r="AY5418" s="792"/>
      <c r="BN5418" s="792"/>
      <c r="BQ5418" s="792"/>
    </row>
    <row r="5419" spans="8:69" ht="12" customHeight="1">
      <c r="H5419" s="800"/>
      <c r="AJ5419" s="792"/>
      <c r="AM5419" s="792"/>
      <c r="AP5419" s="792"/>
      <c r="AS5419" s="792"/>
      <c r="AV5419" s="792"/>
      <c r="AY5419" s="792"/>
      <c r="BN5419" s="792"/>
      <c r="BQ5419" s="792"/>
    </row>
    <row r="5420" spans="8:69" ht="12" customHeight="1">
      <c r="H5420" s="800"/>
      <c r="AJ5420" s="792"/>
      <c r="AM5420" s="792"/>
      <c r="AP5420" s="792"/>
      <c r="AS5420" s="792"/>
      <c r="AV5420" s="792"/>
      <c r="AY5420" s="792"/>
      <c r="BN5420" s="792"/>
      <c r="BQ5420" s="792"/>
    </row>
    <row r="5421" spans="8:69" ht="12" customHeight="1">
      <c r="H5421" s="800"/>
      <c r="AJ5421" s="792"/>
      <c r="AM5421" s="792"/>
      <c r="AP5421" s="792"/>
      <c r="AS5421" s="792"/>
      <c r="AV5421" s="792"/>
      <c r="AY5421" s="792"/>
      <c r="BN5421" s="792"/>
      <c r="BQ5421" s="792"/>
    </row>
    <row r="5422" spans="8:69" ht="12" customHeight="1">
      <c r="H5422" s="800"/>
      <c r="AJ5422" s="792"/>
      <c r="AM5422" s="792"/>
      <c r="AP5422" s="792"/>
      <c r="AS5422" s="792"/>
      <c r="AV5422" s="792"/>
      <c r="AY5422" s="792"/>
      <c r="BN5422" s="792"/>
      <c r="BQ5422" s="792"/>
    </row>
    <row r="5423" spans="8:69" ht="12" customHeight="1">
      <c r="H5423" s="800"/>
      <c r="AJ5423" s="792"/>
      <c r="AM5423" s="792"/>
      <c r="AP5423" s="792"/>
      <c r="AS5423" s="792"/>
      <c r="AV5423" s="792"/>
      <c r="AY5423" s="792"/>
      <c r="BN5423" s="792"/>
      <c r="BQ5423" s="792"/>
    </row>
    <row r="5424" spans="8:69" ht="12" customHeight="1">
      <c r="H5424" s="800"/>
      <c r="AJ5424" s="792"/>
      <c r="AM5424" s="792"/>
      <c r="AP5424" s="792"/>
      <c r="AS5424" s="792"/>
      <c r="AV5424" s="792"/>
      <c r="AY5424" s="792"/>
      <c r="BN5424" s="792"/>
      <c r="BQ5424" s="792"/>
    </row>
    <row r="5425" spans="8:69" ht="12" customHeight="1">
      <c r="H5425" s="800"/>
      <c r="AJ5425" s="792"/>
      <c r="AM5425" s="792"/>
      <c r="AP5425" s="792"/>
      <c r="AS5425" s="792"/>
      <c r="AV5425" s="792"/>
      <c r="AY5425" s="792"/>
      <c r="BN5425" s="792"/>
      <c r="BQ5425" s="792"/>
    </row>
    <row r="5426" spans="8:69" ht="12" customHeight="1">
      <c r="H5426" s="800"/>
      <c r="AJ5426" s="792"/>
      <c r="AM5426" s="792"/>
      <c r="AP5426" s="792"/>
      <c r="AS5426" s="792"/>
      <c r="AV5426" s="792"/>
      <c r="AY5426" s="792"/>
      <c r="BN5426" s="792"/>
      <c r="BQ5426" s="792"/>
    </row>
    <row r="5427" spans="8:69" ht="12" customHeight="1">
      <c r="H5427" s="800"/>
      <c r="AJ5427" s="792"/>
      <c r="AM5427" s="792"/>
      <c r="AP5427" s="792"/>
      <c r="AS5427" s="792"/>
      <c r="AV5427" s="792"/>
      <c r="AY5427" s="792"/>
      <c r="BN5427" s="792"/>
      <c r="BQ5427" s="792"/>
    </row>
    <row r="5428" spans="8:69" ht="12" customHeight="1">
      <c r="H5428" s="800"/>
      <c r="AJ5428" s="792"/>
      <c r="AM5428" s="792"/>
      <c r="AP5428" s="792"/>
      <c r="AS5428" s="792"/>
      <c r="AV5428" s="792"/>
      <c r="AY5428" s="792"/>
      <c r="BN5428" s="792"/>
      <c r="BQ5428" s="792"/>
    </row>
    <row r="5429" spans="8:69" ht="12" customHeight="1">
      <c r="H5429" s="800"/>
      <c r="AJ5429" s="792"/>
      <c r="AM5429" s="792"/>
      <c r="AP5429" s="792"/>
      <c r="AS5429" s="792"/>
      <c r="AV5429" s="792"/>
      <c r="AY5429" s="792"/>
      <c r="BN5429" s="792"/>
      <c r="BQ5429" s="792"/>
    </row>
    <row r="5430" spans="8:69" ht="12" customHeight="1">
      <c r="H5430" s="800"/>
      <c r="AJ5430" s="792"/>
      <c r="AM5430" s="792"/>
      <c r="AP5430" s="792"/>
      <c r="AS5430" s="792"/>
      <c r="AV5430" s="792"/>
      <c r="AY5430" s="792"/>
      <c r="BN5430" s="792"/>
      <c r="BQ5430" s="792"/>
    </row>
    <row r="5431" spans="8:69" ht="12" customHeight="1">
      <c r="H5431" s="800"/>
      <c r="AJ5431" s="792"/>
      <c r="AM5431" s="792"/>
      <c r="AP5431" s="792"/>
      <c r="AS5431" s="792"/>
      <c r="AV5431" s="792"/>
      <c r="AY5431" s="792"/>
      <c r="BN5431" s="792"/>
      <c r="BQ5431" s="792"/>
    </row>
    <row r="5432" spans="8:69" ht="12" customHeight="1">
      <c r="H5432" s="800"/>
      <c r="AJ5432" s="792"/>
      <c r="AM5432" s="792"/>
      <c r="AP5432" s="792"/>
      <c r="AS5432" s="792"/>
      <c r="AV5432" s="792"/>
      <c r="AY5432" s="792"/>
      <c r="BN5432" s="792"/>
      <c r="BQ5432" s="792"/>
    </row>
    <row r="5433" spans="8:69" ht="12" customHeight="1">
      <c r="H5433" s="800"/>
      <c r="AJ5433" s="792"/>
      <c r="AM5433" s="792"/>
      <c r="AP5433" s="792"/>
      <c r="AS5433" s="792"/>
      <c r="AV5433" s="792"/>
      <c r="AY5433" s="792"/>
      <c r="BN5433" s="792"/>
      <c r="BQ5433" s="792"/>
    </row>
    <row r="5434" spans="8:69" ht="12" customHeight="1">
      <c r="H5434" s="800"/>
      <c r="AJ5434" s="792"/>
      <c r="AM5434" s="792"/>
      <c r="AP5434" s="792"/>
      <c r="AS5434" s="792"/>
      <c r="AV5434" s="792"/>
      <c r="AY5434" s="792"/>
      <c r="BN5434" s="792"/>
      <c r="BQ5434" s="792"/>
    </row>
    <row r="5435" spans="8:69" ht="12" customHeight="1">
      <c r="H5435" s="800"/>
      <c r="AJ5435" s="792"/>
      <c r="AM5435" s="792"/>
      <c r="AP5435" s="792"/>
      <c r="AS5435" s="792"/>
      <c r="AV5435" s="792"/>
      <c r="AY5435" s="792"/>
      <c r="BN5435" s="792"/>
      <c r="BQ5435" s="792"/>
    </row>
    <row r="5436" spans="8:69" ht="12" customHeight="1">
      <c r="H5436" s="800"/>
      <c r="AJ5436" s="792"/>
      <c r="AM5436" s="792"/>
      <c r="AP5436" s="792"/>
      <c r="AS5436" s="792"/>
      <c r="AV5436" s="792"/>
      <c r="AY5436" s="792"/>
      <c r="BN5436" s="792"/>
      <c r="BQ5436" s="792"/>
    </row>
    <row r="5437" spans="8:69" ht="12" customHeight="1">
      <c r="H5437" s="800"/>
      <c r="AJ5437" s="792"/>
      <c r="AM5437" s="792"/>
      <c r="AP5437" s="792"/>
      <c r="AS5437" s="792"/>
      <c r="AV5437" s="792"/>
      <c r="AY5437" s="792"/>
      <c r="BN5437" s="792"/>
      <c r="BQ5437" s="792"/>
    </row>
    <row r="5438" spans="8:69" ht="12" customHeight="1">
      <c r="H5438" s="800"/>
      <c r="AJ5438" s="792"/>
      <c r="AM5438" s="792"/>
      <c r="AP5438" s="792"/>
      <c r="AS5438" s="792"/>
      <c r="AV5438" s="792"/>
      <c r="AY5438" s="792"/>
      <c r="BN5438" s="792"/>
      <c r="BQ5438" s="792"/>
    </row>
    <row r="5439" spans="8:69" ht="12" customHeight="1">
      <c r="H5439" s="800"/>
      <c r="AJ5439" s="792"/>
      <c r="AM5439" s="792"/>
      <c r="AP5439" s="792"/>
      <c r="AS5439" s="792"/>
      <c r="AV5439" s="792"/>
      <c r="AY5439" s="792"/>
      <c r="BN5439" s="792"/>
      <c r="BQ5439" s="792"/>
    </row>
    <row r="5440" spans="8:69" ht="12" customHeight="1">
      <c r="H5440" s="800"/>
      <c r="AJ5440" s="792"/>
      <c r="AM5440" s="792"/>
      <c r="AP5440" s="792"/>
      <c r="AS5440" s="792"/>
      <c r="AV5440" s="792"/>
      <c r="AY5440" s="792"/>
      <c r="BN5440" s="792"/>
      <c r="BQ5440" s="792"/>
    </row>
    <row r="5441" spans="8:69" ht="12" customHeight="1">
      <c r="H5441" s="800"/>
      <c r="AJ5441" s="792"/>
      <c r="AM5441" s="792"/>
      <c r="AP5441" s="792"/>
      <c r="AS5441" s="792"/>
      <c r="AV5441" s="792"/>
      <c r="AY5441" s="792"/>
      <c r="BN5441" s="792"/>
      <c r="BQ5441" s="792"/>
    </row>
    <row r="5442" spans="8:69" ht="12" customHeight="1">
      <c r="H5442" s="800"/>
      <c r="AJ5442" s="792"/>
      <c r="AM5442" s="792"/>
      <c r="AP5442" s="792"/>
      <c r="AS5442" s="792"/>
      <c r="AV5442" s="792"/>
      <c r="AY5442" s="792"/>
      <c r="BN5442" s="792"/>
      <c r="BQ5442" s="792"/>
    </row>
    <row r="5443" spans="8:69" ht="12" customHeight="1">
      <c r="H5443" s="800"/>
      <c r="AJ5443" s="792"/>
      <c r="AM5443" s="792"/>
      <c r="AP5443" s="792"/>
      <c r="AS5443" s="792"/>
      <c r="AV5443" s="792"/>
      <c r="AY5443" s="792"/>
      <c r="BN5443" s="792"/>
      <c r="BQ5443" s="792"/>
    </row>
    <row r="5444" spans="8:69" ht="12" customHeight="1">
      <c r="H5444" s="800"/>
      <c r="AJ5444" s="792"/>
      <c r="AM5444" s="792"/>
      <c r="AP5444" s="792"/>
      <c r="AS5444" s="792"/>
      <c r="AV5444" s="792"/>
      <c r="AY5444" s="792"/>
      <c r="BN5444" s="792"/>
      <c r="BQ5444" s="792"/>
    </row>
    <row r="5445" spans="8:69" ht="12" customHeight="1">
      <c r="H5445" s="800"/>
      <c r="AJ5445" s="792"/>
      <c r="AM5445" s="792"/>
      <c r="AP5445" s="792"/>
      <c r="AS5445" s="792"/>
      <c r="AV5445" s="792"/>
      <c r="AY5445" s="792"/>
      <c r="BN5445" s="792"/>
      <c r="BQ5445" s="792"/>
    </row>
    <row r="5446" spans="8:69" ht="12" customHeight="1">
      <c r="H5446" s="800"/>
      <c r="AJ5446" s="792"/>
      <c r="AM5446" s="792"/>
      <c r="AP5446" s="792"/>
      <c r="AS5446" s="792"/>
      <c r="AV5446" s="792"/>
      <c r="AY5446" s="792"/>
      <c r="BN5446" s="792"/>
      <c r="BQ5446" s="792"/>
    </row>
    <row r="5447" spans="8:69" ht="12" customHeight="1">
      <c r="H5447" s="800"/>
      <c r="AJ5447" s="792"/>
      <c r="AM5447" s="792"/>
      <c r="AP5447" s="792"/>
      <c r="AS5447" s="792"/>
      <c r="AV5447" s="792"/>
      <c r="AY5447" s="792"/>
      <c r="BN5447" s="792"/>
      <c r="BQ5447" s="792"/>
    </row>
    <row r="5448" spans="8:69" ht="12" customHeight="1">
      <c r="H5448" s="800"/>
      <c r="AJ5448" s="792"/>
      <c r="AM5448" s="792"/>
      <c r="AP5448" s="792"/>
      <c r="AS5448" s="792"/>
      <c r="AV5448" s="792"/>
      <c r="AY5448" s="792"/>
      <c r="BN5448" s="792"/>
      <c r="BQ5448" s="792"/>
    </row>
    <row r="5449" spans="8:69" ht="12" customHeight="1">
      <c r="H5449" s="800"/>
      <c r="AJ5449" s="792"/>
      <c r="AM5449" s="792"/>
      <c r="AP5449" s="792"/>
      <c r="AS5449" s="792"/>
      <c r="AV5449" s="792"/>
      <c r="AY5449" s="792"/>
      <c r="BN5449" s="792"/>
      <c r="BQ5449" s="792"/>
    </row>
    <row r="5450" spans="8:69" ht="12" customHeight="1">
      <c r="H5450" s="800"/>
      <c r="AJ5450" s="792"/>
      <c r="AM5450" s="792"/>
      <c r="AP5450" s="792"/>
      <c r="AS5450" s="792"/>
      <c r="AV5450" s="792"/>
      <c r="AY5450" s="792"/>
      <c r="BN5450" s="792"/>
      <c r="BQ5450" s="792"/>
    </row>
    <row r="5451" spans="8:69" ht="12" customHeight="1">
      <c r="H5451" s="800"/>
      <c r="AJ5451" s="792"/>
      <c r="AM5451" s="792"/>
      <c r="AP5451" s="792"/>
      <c r="AS5451" s="792"/>
      <c r="AV5451" s="792"/>
      <c r="AY5451" s="792"/>
      <c r="BN5451" s="792"/>
      <c r="BQ5451" s="792"/>
    </row>
    <row r="5452" spans="8:69" ht="12" customHeight="1">
      <c r="H5452" s="800"/>
      <c r="AJ5452" s="792"/>
      <c r="AM5452" s="792"/>
      <c r="AP5452" s="792"/>
      <c r="AS5452" s="792"/>
      <c r="AV5452" s="792"/>
      <c r="AY5452" s="792"/>
      <c r="BN5452" s="792"/>
      <c r="BQ5452" s="792"/>
    </row>
    <row r="5453" spans="8:69" ht="12" customHeight="1">
      <c r="H5453" s="800"/>
      <c r="AJ5453" s="792"/>
      <c r="AM5453" s="792"/>
      <c r="AP5453" s="792"/>
      <c r="AS5453" s="792"/>
      <c r="AV5453" s="792"/>
      <c r="AY5453" s="792"/>
      <c r="BN5453" s="792"/>
      <c r="BQ5453" s="792"/>
    </row>
    <row r="5454" spans="8:69" ht="12" customHeight="1">
      <c r="H5454" s="800"/>
      <c r="AJ5454" s="792"/>
      <c r="AM5454" s="792"/>
      <c r="AP5454" s="792"/>
      <c r="AS5454" s="792"/>
      <c r="AV5454" s="792"/>
      <c r="AY5454" s="792"/>
      <c r="BN5454" s="792"/>
      <c r="BQ5454" s="792"/>
    </row>
    <row r="5455" spans="8:69" ht="12" customHeight="1">
      <c r="H5455" s="800"/>
      <c r="AJ5455" s="792"/>
      <c r="AM5455" s="792"/>
      <c r="AP5455" s="792"/>
      <c r="AS5455" s="792"/>
      <c r="AV5455" s="792"/>
      <c r="AY5455" s="792"/>
      <c r="BN5455" s="792"/>
      <c r="BQ5455" s="792"/>
    </row>
    <row r="5456" spans="8:69" ht="12" customHeight="1">
      <c r="H5456" s="800"/>
      <c r="AJ5456" s="792"/>
      <c r="AM5456" s="792"/>
      <c r="AP5456" s="792"/>
      <c r="AS5456" s="792"/>
      <c r="AV5456" s="792"/>
      <c r="AY5456" s="792"/>
      <c r="BN5456" s="792"/>
      <c r="BQ5456" s="792"/>
    </row>
    <row r="5457" spans="8:69" ht="12" customHeight="1">
      <c r="H5457" s="800"/>
      <c r="AJ5457" s="792"/>
      <c r="AM5457" s="792"/>
      <c r="AP5457" s="792"/>
      <c r="AS5457" s="792"/>
      <c r="AV5457" s="792"/>
      <c r="AY5457" s="792"/>
      <c r="BN5457" s="792"/>
      <c r="BQ5457" s="792"/>
    </row>
    <row r="5458" spans="8:69" ht="12" customHeight="1">
      <c r="H5458" s="800"/>
      <c r="AJ5458" s="792"/>
      <c r="AM5458" s="792"/>
      <c r="AP5458" s="792"/>
      <c r="AS5458" s="792"/>
      <c r="AV5458" s="792"/>
      <c r="AY5458" s="792"/>
      <c r="BN5458" s="792"/>
      <c r="BQ5458" s="792"/>
    </row>
    <row r="5459" spans="8:69" ht="12" customHeight="1">
      <c r="H5459" s="800"/>
      <c r="AJ5459" s="792"/>
      <c r="AM5459" s="792"/>
      <c r="AP5459" s="792"/>
      <c r="AS5459" s="792"/>
      <c r="AV5459" s="792"/>
      <c r="AY5459" s="792"/>
      <c r="BN5459" s="792"/>
      <c r="BQ5459" s="792"/>
    </row>
    <row r="5460" spans="8:69" ht="12" customHeight="1">
      <c r="H5460" s="800"/>
      <c r="AJ5460" s="792"/>
      <c r="AM5460" s="792"/>
      <c r="AP5460" s="792"/>
      <c r="AS5460" s="792"/>
      <c r="AV5460" s="792"/>
      <c r="AY5460" s="792"/>
      <c r="BN5460" s="792"/>
      <c r="BQ5460" s="792"/>
    </row>
    <row r="5461" spans="8:69" ht="12" customHeight="1">
      <c r="H5461" s="800"/>
      <c r="AJ5461" s="792"/>
      <c r="AM5461" s="792"/>
      <c r="AP5461" s="792"/>
      <c r="AS5461" s="792"/>
      <c r="AV5461" s="792"/>
      <c r="AY5461" s="792"/>
      <c r="BN5461" s="792"/>
      <c r="BQ5461" s="792"/>
    </row>
    <row r="5462" spans="8:69" ht="12" customHeight="1">
      <c r="H5462" s="800"/>
      <c r="AJ5462" s="792"/>
      <c r="AM5462" s="792"/>
      <c r="AP5462" s="792"/>
      <c r="AS5462" s="792"/>
      <c r="AV5462" s="792"/>
      <c r="AY5462" s="792"/>
      <c r="BN5462" s="792"/>
      <c r="BQ5462" s="792"/>
    </row>
    <row r="5463" spans="8:69" ht="12" customHeight="1">
      <c r="H5463" s="800"/>
      <c r="AJ5463" s="792"/>
      <c r="AM5463" s="792"/>
      <c r="AP5463" s="792"/>
      <c r="AS5463" s="792"/>
      <c r="AV5463" s="792"/>
      <c r="AY5463" s="792"/>
      <c r="BN5463" s="792"/>
      <c r="BQ5463" s="792"/>
    </row>
    <row r="5464" spans="8:69" ht="12" customHeight="1">
      <c r="H5464" s="800"/>
      <c r="AJ5464" s="792"/>
      <c r="AM5464" s="792"/>
      <c r="AP5464" s="792"/>
      <c r="AS5464" s="792"/>
      <c r="AV5464" s="792"/>
      <c r="AY5464" s="792"/>
      <c r="BN5464" s="792"/>
      <c r="BQ5464" s="792"/>
    </row>
    <row r="5465" spans="8:69" ht="12" customHeight="1">
      <c r="H5465" s="800"/>
      <c r="AJ5465" s="792"/>
      <c r="AM5465" s="792"/>
      <c r="AP5465" s="792"/>
      <c r="AS5465" s="792"/>
      <c r="AV5465" s="792"/>
      <c r="AY5465" s="792"/>
      <c r="BN5465" s="792"/>
      <c r="BQ5465" s="792"/>
    </row>
    <row r="5466" spans="8:69" ht="12" customHeight="1">
      <c r="H5466" s="800"/>
      <c r="AJ5466" s="792"/>
      <c r="AM5466" s="792"/>
      <c r="AP5466" s="792"/>
      <c r="AS5466" s="792"/>
      <c r="AV5466" s="792"/>
      <c r="AY5466" s="792"/>
      <c r="BN5466" s="792"/>
      <c r="BQ5466" s="792"/>
    </row>
    <row r="5467" spans="8:69" ht="12" customHeight="1">
      <c r="H5467" s="800"/>
      <c r="AJ5467" s="792"/>
      <c r="AM5467" s="792"/>
      <c r="AP5467" s="792"/>
      <c r="AS5467" s="792"/>
      <c r="AV5467" s="792"/>
      <c r="AY5467" s="792"/>
      <c r="BN5467" s="792"/>
      <c r="BQ5467" s="792"/>
    </row>
    <row r="5468" spans="8:69" ht="12" customHeight="1">
      <c r="H5468" s="800"/>
      <c r="AJ5468" s="792"/>
      <c r="AM5468" s="792"/>
      <c r="AP5468" s="792"/>
      <c r="AS5468" s="792"/>
      <c r="AV5468" s="792"/>
      <c r="AY5468" s="792"/>
      <c r="BN5468" s="792"/>
      <c r="BQ5468" s="792"/>
    </row>
    <row r="5469" spans="8:69" ht="12" customHeight="1">
      <c r="H5469" s="800"/>
      <c r="AJ5469" s="792"/>
      <c r="AM5469" s="792"/>
      <c r="AP5469" s="792"/>
      <c r="AS5469" s="792"/>
      <c r="AV5469" s="792"/>
      <c r="AY5469" s="792"/>
      <c r="BN5469" s="792"/>
      <c r="BQ5469" s="792"/>
    </row>
    <row r="5470" spans="8:69" ht="12" customHeight="1">
      <c r="H5470" s="800"/>
      <c r="AJ5470" s="792"/>
      <c r="AM5470" s="792"/>
      <c r="AP5470" s="792"/>
      <c r="AS5470" s="792"/>
      <c r="AV5470" s="792"/>
      <c r="AY5470" s="792"/>
      <c r="BN5470" s="792"/>
      <c r="BQ5470" s="792"/>
    </row>
    <row r="5471" spans="8:69" ht="12" customHeight="1">
      <c r="H5471" s="800"/>
      <c r="AJ5471" s="792"/>
      <c r="AM5471" s="792"/>
      <c r="AP5471" s="792"/>
      <c r="AS5471" s="792"/>
      <c r="AV5471" s="792"/>
      <c r="AY5471" s="792"/>
      <c r="BN5471" s="792"/>
      <c r="BQ5471" s="792"/>
    </row>
    <row r="5472" spans="8:69" ht="12" customHeight="1">
      <c r="H5472" s="800"/>
      <c r="AJ5472" s="792"/>
      <c r="AM5472" s="792"/>
      <c r="AP5472" s="792"/>
      <c r="AS5472" s="792"/>
      <c r="AV5472" s="792"/>
      <c r="AY5472" s="792"/>
      <c r="BN5472" s="792"/>
      <c r="BQ5472" s="792"/>
    </row>
    <row r="5473" spans="8:69" ht="12" customHeight="1">
      <c r="H5473" s="800"/>
      <c r="AJ5473" s="792"/>
      <c r="AM5473" s="792"/>
      <c r="AP5473" s="792"/>
      <c r="AS5473" s="792"/>
      <c r="AV5473" s="792"/>
      <c r="AY5473" s="792"/>
      <c r="BN5473" s="792"/>
      <c r="BQ5473" s="792"/>
    </row>
    <row r="5474" spans="8:69" ht="12" customHeight="1">
      <c r="H5474" s="800"/>
      <c r="AJ5474" s="792"/>
      <c r="AM5474" s="792"/>
      <c r="AP5474" s="792"/>
      <c r="AS5474" s="792"/>
      <c r="AV5474" s="792"/>
      <c r="AY5474" s="792"/>
      <c r="BN5474" s="792"/>
      <c r="BQ5474" s="792"/>
    </row>
    <row r="5475" spans="8:69" ht="12" customHeight="1">
      <c r="H5475" s="800"/>
      <c r="AJ5475" s="792"/>
      <c r="AM5475" s="792"/>
      <c r="AP5475" s="792"/>
      <c r="AS5475" s="792"/>
      <c r="AV5475" s="792"/>
      <c r="AY5475" s="792"/>
      <c r="BN5475" s="792"/>
      <c r="BQ5475" s="792"/>
    </row>
    <row r="5476" spans="8:69" ht="12" customHeight="1">
      <c r="H5476" s="800"/>
      <c r="AJ5476" s="792"/>
      <c r="AM5476" s="792"/>
      <c r="AP5476" s="792"/>
      <c r="AS5476" s="792"/>
      <c r="AV5476" s="792"/>
      <c r="AY5476" s="792"/>
      <c r="BN5476" s="792"/>
      <c r="BQ5476" s="792"/>
    </row>
    <row r="5477" spans="8:69" ht="12" customHeight="1">
      <c r="H5477" s="800"/>
      <c r="AJ5477" s="792"/>
      <c r="AM5477" s="792"/>
      <c r="AP5477" s="792"/>
      <c r="AS5477" s="792"/>
      <c r="AV5477" s="792"/>
      <c r="AY5477" s="792"/>
      <c r="BN5477" s="792"/>
      <c r="BQ5477" s="792"/>
    </row>
    <row r="5478" spans="8:69" ht="12" customHeight="1">
      <c r="H5478" s="800"/>
      <c r="AJ5478" s="792"/>
      <c r="AM5478" s="792"/>
      <c r="AP5478" s="792"/>
      <c r="AS5478" s="792"/>
      <c r="AV5478" s="792"/>
      <c r="AY5478" s="792"/>
      <c r="BN5478" s="792"/>
      <c r="BQ5478" s="792"/>
    </row>
    <row r="5479" spans="8:69" ht="12" customHeight="1">
      <c r="H5479" s="800"/>
      <c r="AJ5479" s="792"/>
      <c r="AM5479" s="792"/>
      <c r="AP5479" s="792"/>
      <c r="AS5479" s="792"/>
      <c r="AV5479" s="792"/>
      <c r="AY5479" s="792"/>
      <c r="BN5479" s="792"/>
      <c r="BQ5479" s="792"/>
    </row>
    <row r="5480" spans="8:69" ht="12" customHeight="1">
      <c r="H5480" s="800"/>
      <c r="AJ5480" s="792"/>
      <c r="AM5480" s="792"/>
      <c r="AP5480" s="792"/>
      <c r="AS5480" s="792"/>
      <c r="AV5480" s="792"/>
      <c r="AY5480" s="792"/>
      <c r="BN5480" s="792"/>
      <c r="BQ5480" s="792"/>
    </row>
    <row r="5481" spans="8:69" ht="12" customHeight="1">
      <c r="H5481" s="800"/>
      <c r="AJ5481" s="792"/>
      <c r="AM5481" s="792"/>
      <c r="AP5481" s="792"/>
      <c r="AS5481" s="792"/>
      <c r="AV5481" s="792"/>
      <c r="AY5481" s="792"/>
      <c r="BN5481" s="792"/>
      <c r="BQ5481" s="792"/>
    </row>
    <row r="5482" spans="8:69" ht="12" customHeight="1">
      <c r="H5482" s="800"/>
      <c r="AJ5482" s="792"/>
      <c r="AM5482" s="792"/>
      <c r="AP5482" s="792"/>
      <c r="AS5482" s="792"/>
      <c r="AV5482" s="792"/>
      <c r="AY5482" s="792"/>
      <c r="BN5482" s="792"/>
      <c r="BQ5482" s="792"/>
    </row>
    <row r="5483" spans="8:69" ht="12" customHeight="1">
      <c r="H5483" s="800"/>
      <c r="AJ5483" s="792"/>
      <c r="AM5483" s="792"/>
      <c r="AP5483" s="792"/>
      <c r="AS5483" s="792"/>
      <c r="AV5483" s="792"/>
      <c r="AY5483" s="792"/>
      <c r="BN5483" s="792"/>
      <c r="BQ5483" s="792"/>
    </row>
    <row r="5484" spans="8:69" ht="12" customHeight="1">
      <c r="H5484" s="800"/>
      <c r="AJ5484" s="792"/>
      <c r="AM5484" s="792"/>
      <c r="AP5484" s="792"/>
      <c r="AS5484" s="792"/>
      <c r="AV5484" s="792"/>
      <c r="AY5484" s="792"/>
      <c r="BN5484" s="792"/>
      <c r="BQ5484" s="792"/>
    </row>
    <row r="5485" spans="8:69" ht="12" customHeight="1">
      <c r="H5485" s="800"/>
      <c r="AJ5485" s="792"/>
      <c r="AM5485" s="792"/>
      <c r="AP5485" s="792"/>
      <c r="AS5485" s="792"/>
      <c r="AV5485" s="792"/>
      <c r="AY5485" s="792"/>
      <c r="BN5485" s="792"/>
      <c r="BQ5485" s="792"/>
    </row>
    <row r="5486" spans="8:69" ht="12" customHeight="1">
      <c r="H5486" s="800"/>
      <c r="AJ5486" s="792"/>
      <c r="AM5486" s="792"/>
      <c r="AP5486" s="792"/>
      <c r="AS5486" s="792"/>
      <c r="AV5486" s="792"/>
      <c r="AY5486" s="792"/>
      <c r="BN5486" s="792"/>
      <c r="BQ5486" s="792"/>
    </row>
    <row r="5487" spans="8:69" ht="12" customHeight="1">
      <c r="H5487" s="800"/>
      <c r="AJ5487" s="792"/>
      <c r="AM5487" s="792"/>
      <c r="AP5487" s="792"/>
      <c r="AS5487" s="792"/>
      <c r="AV5487" s="792"/>
      <c r="AY5487" s="792"/>
      <c r="BN5487" s="792"/>
      <c r="BQ5487" s="792"/>
    </row>
    <row r="5488" spans="8:69" ht="12" customHeight="1">
      <c r="H5488" s="800"/>
      <c r="AJ5488" s="792"/>
      <c r="AM5488" s="792"/>
      <c r="AP5488" s="792"/>
      <c r="AS5488" s="792"/>
      <c r="AV5488" s="792"/>
      <c r="AY5488" s="792"/>
      <c r="BN5488" s="792"/>
      <c r="BQ5488" s="792"/>
    </row>
    <row r="5489" spans="8:69" ht="12" customHeight="1">
      <c r="H5489" s="800"/>
      <c r="AJ5489" s="792"/>
      <c r="AM5489" s="792"/>
      <c r="AP5489" s="792"/>
      <c r="AS5489" s="792"/>
      <c r="AV5489" s="792"/>
      <c r="AY5489" s="792"/>
      <c r="BN5489" s="792"/>
      <c r="BQ5489" s="792"/>
    </row>
    <row r="5490" spans="8:69" ht="12" customHeight="1">
      <c r="H5490" s="800"/>
      <c r="AJ5490" s="792"/>
      <c r="AM5490" s="792"/>
      <c r="AP5490" s="792"/>
      <c r="AS5490" s="792"/>
      <c r="AV5490" s="792"/>
      <c r="AY5490" s="792"/>
      <c r="BN5490" s="792"/>
      <c r="BQ5490" s="792"/>
    </row>
    <row r="5491" spans="8:69" ht="12" customHeight="1">
      <c r="H5491" s="800"/>
      <c r="AJ5491" s="792"/>
      <c r="AM5491" s="792"/>
      <c r="AP5491" s="792"/>
      <c r="AS5491" s="792"/>
      <c r="AV5491" s="792"/>
      <c r="AY5491" s="792"/>
      <c r="BN5491" s="792"/>
      <c r="BQ5491" s="792"/>
    </row>
    <row r="5492" spans="8:69" ht="12" customHeight="1">
      <c r="H5492" s="800"/>
      <c r="AJ5492" s="792"/>
      <c r="AM5492" s="792"/>
      <c r="AP5492" s="792"/>
      <c r="AS5492" s="792"/>
      <c r="AV5492" s="792"/>
      <c r="AY5492" s="792"/>
      <c r="BN5492" s="792"/>
      <c r="BQ5492" s="792"/>
    </row>
    <row r="5493" spans="8:69" ht="12" customHeight="1">
      <c r="H5493" s="800"/>
      <c r="AJ5493" s="792"/>
      <c r="AM5493" s="792"/>
      <c r="AP5493" s="792"/>
      <c r="AS5493" s="792"/>
      <c r="AV5493" s="792"/>
      <c r="AY5493" s="792"/>
      <c r="BN5493" s="792"/>
      <c r="BQ5493" s="792"/>
    </row>
    <row r="5494" spans="8:69" ht="12" customHeight="1">
      <c r="H5494" s="800"/>
      <c r="AJ5494" s="792"/>
      <c r="AM5494" s="792"/>
      <c r="AP5494" s="792"/>
      <c r="AS5494" s="792"/>
      <c r="AV5494" s="792"/>
      <c r="AY5494" s="792"/>
      <c r="BN5494" s="792"/>
      <c r="BQ5494" s="792"/>
    </row>
    <row r="5495" spans="8:69" ht="12" customHeight="1">
      <c r="H5495" s="800"/>
      <c r="AJ5495" s="792"/>
      <c r="AM5495" s="792"/>
      <c r="AP5495" s="792"/>
      <c r="AS5495" s="792"/>
      <c r="AV5495" s="792"/>
      <c r="AY5495" s="792"/>
      <c r="BN5495" s="792"/>
      <c r="BQ5495" s="792"/>
    </row>
    <row r="5496" spans="8:69" ht="12" customHeight="1">
      <c r="H5496" s="800"/>
      <c r="AJ5496" s="792"/>
      <c r="AM5496" s="792"/>
      <c r="AP5496" s="792"/>
      <c r="AS5496" s="792"/>
      <c r="AV5496" s="792"/>
      <c r="AY5496" s="792"/>
      <c r="BN5496" s="792"/>
      <c r="BQ5496" s="792"/>
    </row>
    <row r="5497" spans="8:69" ht="12" customHeight="1">
      <c r="H5497" s="800"/>
      <c r="AJ5497" s="792"/>
      <c r="AM5497" s="792"/>
      <c r="AP5497" s="792"/>
      <c r="AS5497" s="792"/>
      <c r="AV5497" s="792"/>
      <c r="AY5497" s="792"/>
      <c r="BN5497" s="792"/>
      <c r="BQ5497" s="792"/>
    </row>
    <row r="5498" spans="8:69" ht="12" customHeight="1">
      <c r="H5498" s="800"/>
      <c r="AJ5498" s="792"/>
      <c r="AM5498" s="792"/>
      <c r="AP5498" s="792"/>
      <c r="AS5498" s="792"/>
      <c r="AV5498" s="792"/>
      <c r="AY5498" s="792"/>
      <c r="BN5498" s="792"/>
      <c r="BQ5498" s="792"/>
    </row>
    <row r="5499" spans="8:69" ht="12" customHeight="1">
      <c r="H5499" s="800"/>
      <c r="AJ5499" s="792"/>
      <c r="AM5499" s="792"/>
      <c r="AP5499" s="792"/>
      <c r="AS5499" s="792"/>
      <c r="AV5499" s="792"/>
      <c r="AY5499" s="792"/>
      <c r="BN5499" s="792"/>
      <c r="BQ5499" s="792"/>
    </row>
    <row r="5500" spans="8:69" ht="12" customHeight="1">
      <c r="H5500" s="800"/>
      <c r="AJ5500" s="792"/>
      <c r="AM5500" s="792"/>
      <c r="AP5500" s="792"/>
      <c r="AS5500" s="792"/>
      <c r="AV5500" s="792"/>
      <c r="AY5500" s="792"/>
      <c r="BN5500" s="792"/>
      <c r="BQ5500" s="792"/>
    </row>
    <row r="5501" spans="8:69" ht="12" customHeight="1">
      <c r="H5501" s="800"/>
      <c r="AJ5501" s="792"/>
      <c r="AM5501" s="792"/>
      <c r="AP5501" s="792"/>
      <c r="AS5501" s="792"/>
      <c r="AV5501" s="792"/>
      <c r="AY5501" s="792"/>
      <c r="BN5501" s="792"/>
      <c r="BQ5501" s="792"/>
    </row>
    <row r="5502" spans="8:69" ht="12" customHeight="1">
      <c r="H5502" s="800"/>
      <c r="AJ5502" s="792"/>
      <c r="AM5502" s="792"/>
      <c r="AP5502" s="792"/>
      <c r="AS5502" s="792"/>
      <c r="AV5502" s="792"/>
      <c r="AY5502" s="792"/>
      <c r="BN5502" s="792"/>
      <c r="BQ5502" s="792"/>
    </row>
    <row r="5503" spans="8:69" ht="12" customHeight="1">
      <c r="H5503" s="800"/>
      <c r="AJ5503" s="792"/>
      <c r="AM5503" s="792"/>
      <c r="AP5503" s="792"/>
      <c r="AS5503" s="792"/>
      <c r="AV5503" s="792"/>
      <c r="AY5503" s="792"/>
      <c r="BN5503" s="792"/>
      <c r="BQ5503" s="792"/>
    </row>
    <row r="5504" spans="8:69" ht="12" customHeight="1">
      <c r="H5504" s="800"/>
      <c r="AJ5504" s="792"/>
      <c r="AM5504" s="792"/>
      <c r="AP5504" s="792"/>
      <c r="AS5504" s="792"/>
      <c r="AV5504" s="792"/>
      <c r="AY5504" s="792"/>
      <c r="BN5504" s="792"/>
      <c r="BQ5504" s="792"/>
    </row>
    <row r="5505" spans="8:69" ht="12" customHeight="1">
      <c r="H5505" s="800"/>
      <c r="AJ5505" s="792"/>
      <c r="AM5505" s="792"/>
      <c r="AP5505" s="792"/>
      <c r="AS5505" s="792"/>
      <c r="AV5505" s="792"/>
      <c r="AY5505" s="792"/>
      <c r="BN5505" s="792"/>
      <c r="BQ5505" s="792"/>
    </row>
    <row r="5506" spans="8:69" ht="12" customHeight="1">
      <c r="H5506" s="800"/>
      <c r="AJ5506" s="792"/>
      <c r="AM5506" s="792"/>
      <c r="AP5506" s="792"/>
      <c r="AS5506" s="792"/>
      <c r="AV5506" s="792"/>
      <c r="AY5506" s="792"/>
      <c r="BN5506" s="792"/>
      <c r="BQ5506" s="792"/>
    </row>
    <row r="5507" spans="8:69" ht="12" customHeight="1">
      <c r="H5507" s="800"/>
      <c r="AJ5507" s="792"/>
      <c r="AM5507" s="792"/>
      <c r="AP5507" s="792"/>
      <c r="AS5507" s="792"/>
      <c r="AV5507" s="792"/>
      <c r="AY5507" s="792"/>
      <c r="BN5507" s="792"/>
      <c r="BQ5507" s="792"/>
    </row>
    <row r="5508" spans="8:69" ht="12" customHeight="1">
      <c r="H5508" s="800"/>
      <c r="AJ5508" s="792"/>
      <c r="AM5508" s="792"/>
      <c r="AP5508" s="792"/>
      <c r="AS5508" s="792"/>
      <c r="AV5508" s="792"/>
      <c r="AY5508" s="792"/>
      <c r="BN5508" s="792"/>
      <c r="BQ5508" s="792"/>
    </row>
    <row r="5509" spans="8:69" ht="12" customHeight="1">
      <c r="H5509" s="800"/>
      <c r="AJ5509" s="792"/>
      <c r="AM5509" s="792"/>
      <c r="AP5509" s="792"/>
      <c r="AS5509" s="792"/>
      <c r="AV5509" s="792"/>
      <c r="AY5509" s="792"/>
      <c r="BN5509" s="792"/>
      <c r="BQ5509" s="792"/>
    </row>
    <row r="5510" spans="8:69" ht="12" customHeight="1">
      <c r="H5510" s="800"/>
      <c r="AJ5510" s="792"/>
      <c r="AM5510" s="792"/>
      <c r="AP5510" s="792"/>
      <c r="AS5510" s="792"/>
      <c r="AV5510" s="792"/>
      <c r="AY5510" s="792"/>
      <c r="BN5510" s="792"/>
      <c r="BQ5510" s="792"/>
    </row>
    <row r="5511" spans="8:69" ht="12" customHeight="1">
      <c r="H5511" s="800"/>
      <c r="AJ5511" s="792"/>
      <c r="AM5511" s="792"/>
      <c r="AP5511" s="792"/>
      <c r="AS5511" s="792"/>
      <c r="AV5511" s="792"/>
      <c r="AY5511" s="792"/>
      <c r="BN5511" s="792"/>
      <c r="BQ5511" s="792"/>
    </row>
    <row r="5512" spans="8:69" ht="12" customHeight="1">
      <c r="H5512" s="800"/>
      <c r="AJ5512" s="792"/>
      <c r="AM5512" s="792"/>
      <c r="AP5512" s="792"/>
      <c r="AS5512" s="792"/>
      <c r="AV5512" s="792"/>
      <c r="AY5512" s="792"/>
      <c r="BN5512" s="792"/>
      <c r="BQ5512" s="792"/>
    </row>
    <row r="5513" spans="8:69" ht="12" customHeight="1">
      <c r="H5513" s="800"/>
      <c r="AJ5513" s="792"/>
      <c r="AM5513" s="792"/>
      <c r="AP5513" s="792"/>
      <c r="AS5513" s="792"/>
      <c r="AV5513" s="792"/>
      <c r="AY5513" s="792"/>
      <c r="BN5513" s="792"/>
      <c r="BQ5513" s="792"/>
    </row>
    <row r="5514" spans="8:69" ht="12" customHeight="1">
      <c r="H5514" s="800"/>
      <c r="AJ5514" s="792"/>
      <c r="AM5514" s="792"/>
      <c r="AP5514" s="792"/>
      <c r="AS5514" s="792"/>
      <c r="AV5514" s="792"/>
      <c r="AY5514" s="792"/>
      <c r="BN5514" s="792"/>
      <c r="BQ5514" s="792"/>
    </row>
    <row r="5515" spans="8:69" ht="12" customHeight="1">
      <c r="H5515" s="800"/>
      <c r="AJ5515" s="792"/>
      <c r="AM5515" s="792"/>
      <c r="AP5515" s="792"/>
      <c r="AS5515" s="792"/>
      <c r="AV5515" s="792"/>
      <c r="AY5515" s="792"/>
      <c r="BN5515" s="792"/>
      <c r="BQ5515" s="792"/>
    </row>
    <row r="5516" spans="8:69" ht="12" customHeight="1">
      <c r="H5516" s="800"/>
      <c r="AJ5516" s="792"/>
      <c r="AM5516" s="792"/>
      <c r="AP5516" s="792"/>
      <c r="AS5516" s="792"/>
      <c r="AV5516" s="792"/>
      <c r="AY5516" s="792"/>
      <c r="BN5516" s="792"/>
      <c r="BQ5516" s="792"/>
    </row>
    <row r="5517" spans="8:69" ht="12" customHeight="1">
      <c r="H5517" s="800"/>
      <c r="AJ5517" s="792"/>
      <c r="AM5517" s="792"/>
      <c r="AP5517" s="792"/>
      <c r="AS5517" s="792"/>
      <c r="AV5517" s="792"/>
      <c r="AY5517" s="792"/>
      <c r="BN5517" s="792"/>
      <c r="BQ5517" s="792"/>
    </row>
    <row r="5518" spans="8:69" ht="12" customHeight="1">
      <c r="H5518" s="800"/>
      <c r="AJ5518" s="792"/>
      <c r="AM5518" s="792"/>
      <c r="AP5518" s="792"/>
      <c r="AS5518" s="792"/>
      <c r="AV5518" s="792"/>
      <c r="AY5518" s="792"/>
      <c r="BN5518" s="792"/>
      <c r="BQ5518" s="792"/>
    </row>
    <row r="5519" spans="8:69" ht="12" customHeight="1">
      <c r="H5519" s="800"/>
      <c r="AJ5519" s="792"/>
      <c r="AM5519" s="792"/>
      <c r="AP5519" s="792"/>
      <c r="AS5519" s="792"/>
      <c r="AV5519" s="792"/>
      <c r="AY5519" s="792"/>
      <c r="BN5519" s="792"/>
      <c r="BQ5519" s="792"/>
    </row>
    <row r="5520" spans="8:69" ht="12" customHeight="1">
      <c r="H5520" s="800"/>
      <c r="AJ5520" s="792"/>
      <c r="AM5520" s="792"/>
      <c r="AP5520" s="792"/>
      <c r="AS5520" s="792"/>
      <c r="AV5520" s="792"/>
      <c r="AY5520" s="792"/>
      <c r="BN5520" s="792"/>
      <c r="BQ5520" s="792"/>
    </row>
    <row r="5521" spans="8:69" ht="12" customHeight="1">
      <c r="H5521" s="800"/>
      <c r="AJ5521" s="792"/>
      <c r="AM5521" s="792"/>
      <c r="AP5521" s="792"/>
      <c r="AS5521" s="792"/>
      <c r="AV5521" s="792"/>
      <c r="AY5521" s="792"/>
      <c r="BN5521" s="792"/>
      <c r="BQ5521" s="792"/>
    </row>
    <row r="5522" spans="8:69" ht="12" customHeight="1">
      <c r="H5522" s="800"/>
      <c r="AJ5522" s="792"/>
      <c r="AM5522" s="792"/>
      <c r="AP5522" s="792"/>
      <c r="AS5522" s="792"/>
      <c r="AV5522" s="792"/>
      <c r="AY5522" s="792"/>
      <c r="BN5522" s="792"/>
      <c r="BQ5522" s="792"/>
    </row>
    <row r="5523" spans="8:69" ht="12" customHeight="1">
      <c r="H5523" s="800"/>
      <c r="AJ5523" s="792"/>
      <c r="AM5523" s="792"/>
      <c r="AP5523" s="792"/>
      <c r="AS5523" s="792"/>
      <c r="AV5523" s="792"/>
      <c r="AY5523" s="792"/>
      <c r="BN5523" s="792"/>
      <c r="BQ5523" s="792"/>
    </row>
    <row r="5524" spans="8:69" ht="12" customHeight="1">
      <c r="H5524" s="800"/>
      <c r="AJ5524" s="792"/>
      <c r="AM5524" s="792"/>
      <c r="AP5524" s="792"/>
      <c r="AS5524" s="792"/>
      <c r="AV5524" s="792"/>
      <c r="AY5524" s="792"/>
      <c r="BN5524" s="792"/>
      <c r="BQ5524" s="792"/>
    </row>
    <row r="5525" spans="8:69" ht="12" customHeight="1">
      <c r="H5525" s="800"/>
      <c r="AJ5525" s="792"/>
      <c r="AM5525" s="792"/>
      <c r="AP5525" s="792"/>
      <c r="AS5525" s="792"/>
      <c r="AV5525" s="792"/>
      <c r="AY5525" s="792"/>
      <c r="BN5525" s="792"/>
      <c r="BQ5525" s="792"/>
    </row>
    <row r="5526" spans="8:69" ht="12" customHeight="1">
      <c r="H5526" s="800"/>
      <c r="AJ5526" s="792"/>
      <c r="AM5526" s="792"/>
      <c r="AP5526" s="792"/>
      <c r="AS5526" s="792"/>
      <c r="AV5526" s="792"/>
      <c r="AY5526" s="792"/>
      <c r="BN5526" s="792"/>
      <c r="BQ5526" s="792"/>
    </row>
    <row r="5527" spans="8:69" ht="12" customHeight="1">
      <c r="H5527" s="800"/>
      <c r="AJ5527" s="792"/>
      <c r="AM5527" s="792"/>
      <c r="AP5527" s="792"/>
      <c r="AS5527" s="792"/>
      <c r="AV5527" s="792"/>
      <c r="AY5527" s="792"/>
      <c r="BN5527" s="792"/>
      <c r="BQ5527" s="792"/>
    </row>
    <row r="5528" spans="8:69" ht="12" customHeight="1">
      <c r="H5528" s="800"/>
      <c r="AJ5528" s="792"/>
      <c r="AM5528" s="792"/>
      <c r="AP5528" s="792"/>
      <c r="AS5528" s="792"/>
      <c r="AV5528" s="792"/>
      <c r="AY5528" s="792"/>
      <c r="BN5528" s="792"/>
      <c r="BQ5528" s="792"/>
    </row>
    <row r="5529" spans="8:69" ht="12" customHeight="1">
      <c r="H5529" s="800"/>
      <c r="AJ5529" s="792"/>
      <c r="AM5529" s="792"/>
      <c r="AP5529" s="792"/>
      <c r="AS5529" s="792"/>
      <c r="AV5529" s="792"/>
      <c r="AY5529" s="792"/>
      <c r="BN5529" s="792"/>
      <c r="BQ5529" s="792"/>
    </row>
    <row r="5530" spans="8:69" ht="12" customHeight="1">
      <c r="H5530" s="800"/>
      <c r="AJ5530" s="792"/>
      <c r="AM5530" s="792"/>
      <c r="AP5530" s="792"/>
      <c r="AS5530" s="792"/>
      <c r="AV5530" s="792"/>
      <c r="AY5530" s="792"/>
      <c r="BN5530" s="792"/>
      <c r="BQ5530" s="792"/>
    </row>
    <row r="5531" spans="8:69" ht="12" customHeight="1">
      <c r="H5531" s="800"/>
      <c r="AJ5531" s="792"/>
      <c r="AM5531" s="792"/>
      <c r="AP5531" s="792"/>
      <c r="AS5531" s="792"/>
      <c r="AV5531" s="792"/>
      <c r="AY5531" s="792"/>
      <c r="BN5531" s="792"/>
      <c r="BQ5531" s="792"/>
    </row>
    <row r="5532" spans="8:69" ht="12" customHeight="1">
      <c r="H5532" s="800"/>
      <c r="AJ5532" s="792"/>
      <c r="AM5532" s="792"/>
      <c r="AP5532" s="792"/>
      <c r="AS5532" s="792"/>
      <c r="AV5532" s="792"/>
      <c r="AY5532" s="792"/>
      <c r="BN5532" s="792"/>
      <c r="BQ5532" s="792"/>
    </row>
    <row r="5533" spans="8:69" ht="12" customHeight="1">
      <c r="H5533" s="800"/>
      <c r="AJ5533" s="792"/>
      <c r="AM5533" s="792"/>
      <c r="AP5533" s="792"/>
      <c r="AS5533" s="792"/>
      <c r="AV5533" s="792"/>
      <c r="AY5533" s="792"/>
      <c r="BN5533" s="792"/>
      <c r="BQ5533" s="792"/>
    </row>
    <row r="5534" spans="8:69" ht="12" customHeight="1">
      <c r="H5534" s="800"/>
      <c r="AJ5534" s="792"/>
      <c r="AM5534" s="792"/>
      <c r="AP5534" s="792"/>
      <c r="AS5534" s="792"/>
      <c r="AV5534" s="792"/>
      <c r="AY5534" s="792"/>
      <c r="BN5534" s="792"/>
      <c r="BQ5534" s="792"/>
    </row>
    <row r="5535" spans="8:69" ht="12" customHeight="1">
      <c r="H5535" s="800"/>
      <c r="AJ5535" s="792"/>
      <c r="AM5535" s="792"/>
      <c r="AP5535" s="792"/>
      <c r="AS5535" s="792"/>
      <c r="AV5535" s="792"/>
      <c r="AY5535" s="792"/>
      <c r="BN5535" s="792"/>
      <c r="BQ5535" s="792"/>
    </row>
    <row r="5536" spans="8:69" ht="12" customHeight="1">
      <c r="H5536" s="800"/>
      <c r="AJ5536" s="792"/>
      <c r="AM5536" s="792"/>
      <c r="AP5536" s="792"/>
      <c r="AS5536" s="792"/>
      <c r="AV5536" s="792"/>
      <c r="AY5536" s="792"/>
      <c r="BN5536" s="792"/>
      <c r="BQ5536" s="792"/>
    </row>
    <row r="5537" spans="8:69" ht="12" customHeight="1">
      <c r="H5537" s="800"/>
      <c r="AJ5537" s="792"/>
      <c r="AM5537" s="792"/>
      <c r="AP5537" s="792"/>
      <c r="AS5537" s="792"/>
      <c r="AV5537" s="792"/>
      <c r="AY5537" s="792"/>
      <c r="BN5537" s="792"/>
      <c r="BQ5537" s="792"/>
    </row>
    <row r="5538" spans="8:69" ht="12" customHeight="1">
      <c r="H5538" s="800"/>
      <c r="AJ5538" s="792"/>
      <c r="AM5538" s="792"/>
      <c r="AP5538" s="792"/>
      <c r="AS5538" s="792"/>
      <c r="AV5538" s="792"/>
      <c r="AY5538" s="792"/>
      <c r="BN5538" s="792"/>
      <c r="BQ5538" s="792"/>
    </row>
    <row r="5539" spans="8:69" ht="12" customHeight="1">
      <c r="H5539" s="800"/>
      <c r="AJ5539" s="792"/>
      <c r="AM5539" s="792"/>
      <c r="AP5539" s="792"/>
      <c r="AS5539" s="792"/>
      <c r="AV5539" s="792"/>
      <c r="AY5539" s="792"/>
      <c r="BN5539" s="792"/>
      <c r="BQ5539" s="792"/>
    </row>
    <row r="5540" spans="8:69" ht="12" customHeight="1">
      <c r="H5540" s="800"/>
      <c r="AJ5540" s="792"/>
      <c r="AM5540" s="792"/>
      <c r="AP5540" s="792"/>
      <c r="AS5540" s="792"/>
      <c r="AV5540" s="792"/>
      <c r="AY5540" s="792"/>
      <c r="BN5540" s="792"/>
      <c r="BQ5540" s="792"/>
    </row>
    <row r="5541" spans="8:69" ht="12" customHeight="1">
      <c r="H5541" s="800"/>
      <c r="AJ5541" s="792"/>
      <c r="AM5541" s="792"/>
      <c r="AP5541" s="792"/>
      <c r="AS5541" s="792"/>
      <c r="AV5541" s="792"/>
      <c r="AY5541" s="792"/>
      <c r="BN5541" s="792"/>
      <c r="BQ5541" s="792"/>
    </row>
    <row r="5542" spans="8:69" ht="12" customHeight="1">
      <c r="H5542" s="800"/>
      <c r="AJ5542" s="792"/>
      <c r="AM5542" s="792"/>
      <c r="AP5542" s="792"/>
      <c r="AS5542" s="792"/>
      <c r="AV5542" s="792"/>
      <c r="AY5542" s="792"/>
      <c r="BN5542" s="792"/>
      <c r="BQ5542" s="792"/>
    </row>
    <row r="5543" spans="8:69" ht="12" customHeight="1">
      <c r="H5543" s="800"/>
      <c r="AJ5543" s="792"/>
      <c r="AM5543" s="792"/>
      <c r="AP5543" s="792"/>
      <c r="AS5543" s="792"/>
      <c r="AV5543" s="792"/>
      <c r="AY5543" s="792"/>
      <c r="BN5543" s="792"/>
      <c r="BQ5543" s="792"/>
    </row>
    <row r="5544" spans="8:69" ht="12" customHeight="1">
      <c r="H5544" s="800"/>
      <c r="AJ5544" s="792"/>
      <c r="AM5544" s="792"/>
      <c r="AP5544" s="792"/>
      <c r="AS5544" s="792"/>
      <c r="AV5544" s="792"/>
      <c r="AY5544" s="792"/>
      <c r="BN5544" s="792"/>
      <c r="BQ5544" s="792"/>
    </row>
    <row r="5545" spans="8:69" ht="12" customHeight="1">
      <c r="H5545" s="800"/>
      <c r="AJ5545" s="792"/>
      <c r="AM5545" s="792"/>
      <c r="AP5545" s="792"/>
      <c r="AS5545" s="792"/>
      <c r="AV5545" s="792"/>
      <c r="AY5545" s="792"/>
      <c r="BN5545" s="792"/>
      <c r="BQ5545" s="792"/>
    </row>
    <row r="5546" spans="8:69" ht="12" customHeight="1">
      <c r="H5546" s="800"/>
      <c r="AJ5546" s="792"/>
      <c r="AM5546" s="792"/>
      <c r="AP5546" s="792"/>
      <c r="AS5546" s="792"/>
      <c r="AV5546" s="792"/>
      <c r="AY5546" s="792"/>
      <c r="BN5546" s="792"/>
      <c r="BQ5546" s="792"/>
    </row>
    <row r="5547" spans="8:69" ht="12" customHeight="1">
      <c r="H5547" s="800"/>
      <c r="AJ5547" s="792"/>
      <c r="AM5547" s="792"/>
      <c r="AP5547" s="792"/>
      <c r="AS5547" s="792"/>
      <c r="AV5547" s="792"/>
      <c r="AY5547" s="792"/>
      <c r="BN5547" s="792"/>
      <c r="BQ5547" s="792"/>
    </row>
    <row r="5548" spans="8:69" ht="12" customHeight="1">
      <c r="H5548" s="800"/>
      <c r="AJ5548" s="792"/>
      <c r="AM5548" s="792"/>
      <c r="AP5548" s="792"/>
      <c r="AS5548" s="792"/>
      <c r="AV5548" s="792"/>
      <c r="AY5548" s="792"/>
      <c r="BN5548" s="792"/>
      <c r="BQ5548" s="792"/>
    </row>
    <row r="5549" spans="8:69" ht="12" customHeight="1">
      <c r="H5549" s="800"/>
      <c r="AJ5549" s="792"/>
      <c r="AM5549" s="792"/>
      <c r="AP5549" s="792"/>
      <c r="AS5549" s="792"/>
      <c r="AV5549" s="792"/>
      <c r="AY5549" s="792"/>
      <c r="BN5549" s="792"/>
      <c r="BQ5549" s="792"/>
    </row>
    <row r="5550" spans="8:69" ht="12" customHeight="1">
      <c r="H5550" s="800"/>
      <c r="AJ5550" s="792"/>
      <c r="AM5550" s="792"/>
      <c r="AP5550" s="792"/>
      <c r="AS5550" s="792"/>
      <c r="AV5550" s="792"/>
      <c r="AY5550" s="792"/>
      <c r="BN5550" s="792"/>
      <c r="BQ5550" s="792"/>
    </row>
    <row r="5551" spans="8:69" ht="12" customHeight="1">
      <c r="H5551" s="800"/>
      <c r="AJ5551" s="792"/>
      <c r="AM5551" s="792"/>
      <c r="AP5551" s="792"/>
      <c r="AS5551" s="792"/>
      <c r="AV5551" s="792"/>
      <c r="AY5551" s="792"/>
      <c r="BN5551" s="792"/>
      <c r="BQ5551" s="792"/>
    </row>
    <row r="5552" spans="8:69" ht="12" customHeight="1">
      <c r="H5552" s="800"/>
      <c r="AJ5552" s="792"/>
      <c r="AM5552" s="792"/>
      <c r="AP5552" s="792"/>
      <c r="AS5552" s="792"/>
      <c r="AV5552" s="792"/>
      <c r="AY5552" s="792"/>
      <c r="BN5552" s="792"/>
      <c r="BQ5552" s="792"/>
    </row>
    <row r="5553" spans="8:69" ht="12" customHeight="1">
      <c r="H5553" s="800"/>
      <c r="AJ5553" s="792"/>
      <c r="AM5553" s="792"/>
      <c r="AP5553" s="792"/>
      <c r="AS5553" s="792"/>
      <c r="AV5553" s="792"/>
      <c r="AY5553" s="792"/>
      <c r="BN5553" s="792"/>
      <c r="BQ5553" s="792"/>
    </row>
    <row r="5554" spans="8:69" ht="12" customHeight="1">
      <c r="H5554" s="800"/>
      <c r="AJ5554" s="792"/>
      <c r="AM5554" s="792"/>
      <c r="AP5554" s="792"/>
      <c r="AS5554" s="792"/>
      <c r="AV5554" s="792"/>
      <c r="AY5554" s="792"/>
      <c r="BN5554" s="792"/>
      <c r="BQ5554" s="792"/>
    </row>
    <row r="5555" spans="8:69" ht="12" customHeight="1">
      <c r="H5555" s="800"/>
      <c r="AJ5555" s="792"/>
      <c r="AM5555" s="792"/>
      <c r="AP5555" s="792"/>
      <c r="AS5555" s="792"/>
      <c r="AV5555" s="792"/>
      <c r="AY5555" s="792"/>
      <c r="BN5555" s="792"/>
      <c r="BQ5555" s="792"/>
    </row>
    <row r="5556" spans="8:69" ht="12" customHeight="1">
      <c r="H5556" s="800"/>
      <c r="AJ5556" s="792"/>
      <c r="AM5556" s="792"/>
      <c r="AP5556" s="792"/>
      <c r="AS5556" s="792"/>
      <c r="AV5556" s="792"/>
      <c r="AY5556" s="792"/>
      <c r="BN5556" s="792"/>
      <c r="BQ5556" s="792"/>
    </row>
    <row r="5557" spans="8:69" ht="12" customHeight="1">
      <c r="H5557" s="800"/>
      <c r="AJ5557" s="792"/>
      <c r="AM5557" s="792"/>
      <c r="AP5557" s="792"/>
      <c r="AS5557" s="792"/>
      <c r="AV5557" s="792"/>
      <c r="AY5557" s="792"/>
      <c r="BN5557" s="792"/>
      <c r="BQ5557" s="792"/>
    </row>
    <row r="5558" spans="8:69" ht="12" customHeight="1">
      <c r="H5558" s="800"/>
      <c r="AJ5558" s="792"/>
      <c r="AM5558" s="792"/>
      <c r="AP5558" s="792"/>
      <c r="AS5558" s="792"/>
      <c r="AV5558" s="792"/>
      <c r="AY5558" s="792"/>
      <c r="BN5558" s="792"/>
      <c r="BQ5558" s="792"/>
    </row>
    <row r="5559" spans="8:69" ht="12" customHeight="1">
      <c r="H5559" s="800"/>
      <c r="AJ5559" s="792"/>
      <c r="AM5559" s="792"/>
      <c r="AP5559" s="792"/>
      <c r="AS5559" s="792"/>
      <c r="AV5559" s="792"/>
      <c r="AY5559" s="792"/>
      <c r="BN5559" s="792"/>
      <c r="BQ5559" s="792"/>
    </row>
    <row r="5560" spans="8:69" ht="12" customHeight="1">
      <c r="H5560" s="800"/>
      <c r="AJ5560" s="792"/>
      <c r="AM5560" s="792"/>
      <c r="AP5560" s="792"/>
      <c r="AS5560" s="792"/>
      <c r="AV5560" s="792"/>
      <c r="AY5560" s="792"/>
      <c r="BN5560" s="792"/>
      <c r="BQ5560" s="792"/>
    </row>
    <row r="5561" spans="8:69" ht="12" customHeight="1">
      <c r="H5561" s="800"/>
      <c r="AJ5561" s="792"/>
      <c r="AM5561" s="792"/>
      <c r="AP5561" s="792"/>
      <c r="AS5561" s="792"/>
      <c r="AV5561" s="792"/>
      <c r="AY5561" s="792"/>
      <c r="BN5561" s="792"/>
      <c r="BQ5561" s="792"/>
    </row>
    <row r="5562" spans="8:69" ht="12" customHeight="1">
      <c r="H5562" s="800"/>
      <c r="AJ5562" s="792"/>
      <c r="AM5562" s="792"/>
      <c r="AP5562" s="792"/>
      <c r="AS5562" s="792"/>
      <c r="AV5562" s="792"/>
      <c r="AY5562" s="792"/>
      <c r="BN5562" s="792"/>
      <c r="BQ5562" s="792"/>
    </row>
    <row r="5563" spans="8:69" ht="12" customHeight="1">
      <c r="H5563" s="800"/>
      <c r="AJ5563" s="792"/>
      <c r="AM5563" s="792"/>
      <c r="AP5563" s="792"/>
      <c r="AS5563" s="792"/>
      <c r="AV5563" s="792"/>
      <c r="AY5563" s="792"/>
      <c r="BN5563" s="792"/>
      <c r="BQ5563" s="792"/>
    </row>
    <row r="5564" spans="8:69" ht="12" customHeight="1">
      <c r="H5564" s="800"/>
      <c r="AJ5564" s="792"/>
      <c r="AM5564" s="792"/>
      <c r="AP5564" s="792"/>
      <c r="AS5564" s="792"/>
      <c r="AV5564" s="792"/>
      <c r="AY5564" s="792"/>
      <c r="BN5564" s="792"/>
      <c r="BQ5564" s="792"/>
    </row>
    <row r="5565" spans="8:69" ht="12" customHeight="1">
      <c r="H5565" s="800"/>
      <c r="AJ5565" s="792"/>
      <c r="AM5565" s="792"/>
      <c r="AP5565" s="792"/>
      <c r="AS5565" s="792"/>
      <c r="AV5565" s="792"/>
      <c r="AY5565" s="792"/>
      <c r="BN5565" s="792"/>
      <c r="BQ5565" s="792"/>
    </row>
    <row r="5566" spans="8:69" ht="12" customHeight="1">
      <c r="H5566" s="800"/>
      <c r="AJ5566" s="792"/>
      <c r="AM5566" s="792"/>
      <c r="AP5566" s="792"/>
      <c r="AS5566" s="792"/>
      <c r="AV5566" s="792"/>
      <c r="AY5566" s="792"/>
      <c r="BN5566" s="792"/>
      <c r="BQ5566" s="792"/>
    </row>
    <row r="5567" spans="8:69" ht="12" customHeight="1">
      <c r="H5567" s="800"/>
      <c r="AJ5567" s="792"/>
      <c r="AM5567" s="792"/>
      <c r="AP5567" s="792"/>
      <c r="AS5567" s="792"/>
      <c r="AV5567" s="792"/>
      <c r="AY5567" s="792"/>
      <c r="BN5567" s="792"/>
      <c r="BQ5567" s="792"/>
    </row>
    <row r="5568" spans="8:69" ht="12" customHeight="1">
      <c r="H5568" s="800"/>
      <c r="AJ5568" s="792"/>
      <c r="AM5568" s="792"/>
      <c r="AP5568" s="792"/>
      <c r="AS5568" s="792"/>
      <c r="AV5568" s="792"/>
      <c r="AY5568" s="792"/>
      <c r="BN5568" s="792"/>
      <c r="BQ5568" s="792"/>
    </row>
    <row r="5569" spans="8:69" ht="12" customHeight="1">
      <c r="H5569" s="800"/>
      <c r="AJ5569" s="792"/>
      <c r="AM5569" s="792"/>
      <c r="AP5569" s="792"/>
      <c r="AS5569" s="792"/>
      <c r="AV5569" s="792"/>
      <c r="AY5569" s="792"/>
      <c r="BN5569" s="792"/>
      <c r="BQ5569" s="792"/>
    </row>
    <row r="5570" spans="8:69" ht="12" customHeight="1">
      <c r="H5570" s="800"/>
      <c r="AJ5570" s="792"/>
      <c r="AM5570" s="792"/>
      <c r="AP5570" s="792"/>
      <c r="AS5570" s="792"/>
      <c r="AV5570" s="792"/>
      <c r="AY5570" s="792"/>
      <c r="BN5570" s="792"/>
      <c r="BQ5570" s="792"/>
    </row>
    <row r="5571" spans="8:69" ht="12" customHeight="1">
      <c r="H5571" s="800"/>
      <c r="AJ5571" s="792"/>
      <c r="AM5571" s="792"/>
      <c r="AP5571" s="792"/>
      <c r="AS5571" s="792"/>
      <c r="AV5571" s="792"/>
      <c r="AY5571" s="792"/>
      <c r="BN5571" s="792"/>
      <c r="BQ5571" s="792"/>
    </row>
    <row r="5572" spans="8:69" ht="12" customHeight="1">
      <c r="H5572" s="800"/>
      <c r="AJ5572" s="792"/>
      <c r="AM5572" s="792"/>
      <c r="AP5572" s="792"/>
      <c r="AS5572" s="792"/>
      <c r="AV5572" s="792"/>
      <c r="AY5572" s="792"/>
      <c r="BN5572" s="792"/>
      <c r="BQ5572" s="792"/>
    </row>
    <row r="5573" spans="8:69" ht="12" customHeight="1">
      <c r="H5573" s="800"/>
      <c r="AJ5573" s="792"/>
      <c r="AM5573" s="792"/>
      <c r="AP5573" s="792"/>
      <c r="AS5573" s="792"/>
      <c r="AV5573" s="792"/>
      <c r="AY5573" s="792"/>
      <c r="BN5573" s="792"/>
      <c r="BQ5573" s="792"/>
    </row>
    <row r="5574" spans="8:69" ht="12" customHeight="1">
      <c r="H5574" s="800"/>
      <c r="AJ5574" s="792"/>
      <c r="AM5574" s="792"/>
      <c r="AP5574" s="792"/>
      <c r="AS5574" s="792"/>
      <c r="AV5574" s="792"/>
      <c r="AY5574" s="792"/>
      <c r="BN5574" s="792"/>
      <c r="BQ5574" s="792"/>
    </row>
    <row r="5575" spans="8:69" ht="12" customHeight="1">
      <c r="H5575" s="800"/>
      <c r="AJ5575" s="792"/>
      <c r="AM5575" s="792"/>
      <c r="AP5575" s="792"/>
      <c r="AS5575" s="792"/>
      <c r="AV5575" s="792"/>
      <c r="AY5575" s="792"/>
      <c r="BN5575" s="792"/>
      <c r="BQ5575" s="792"/>
    </row>
    <row r="5576" spans="8:69" ht="12" customHeight="1">
      <c r="H5576" s="800"/>
      <c r="AJ5576" s="792"/>
      <c r="AM5576" s="792"/>
      <c r="AP5576" s="792"/>
      <c r="AS5576" s="792"/>
      <c r="AV5576" s="792"/>
      <c r="AY5576" s="792"/>
      <c r="BN5576" s="792"/>
      <c r="BQ5576" s="792"/>
    </row>
    <row r="5577" spans="8:69" ht="12" customHeight="1">
      <c r="H5577" s="800"/>
      <c r="AJ5577" s="792"/>
      <c r="AM5577" s="792"/>
      <c r="AP5577" s="792"/>
      <c r="AS5577" s="792"/>
      <c r="AV5577" s="792"/>
      <c r="AY5577" s="792"/>
      <c r="BN5577" s="792"/>
      <c r="BQ5577" s="792"/>
    </row>
    <row r="5578" spans="8:69" ht="12" customHeight="1">
      <c r="H5578" s="800"/>
      <c r="AJ5578" s="792"/>
      <c r="AM5578" s="792"/>
      <c r="AP5578" s="792"/>
      <c r="AS5578" s="792"/>
      <c r="AV5578" s="792"/>
      <c r="AY5578" s="792"/>
      <c r="BN5578" s="792"/>
      <c r="BQ5578" s="792"/>
    </row>
    <row r="5579" spans="8:69" ht="12" customHeight="1">
      <c r="H5579" s="800"/>
      <c r="AJ5579" s="792"/>
      <c r="AM5579" s="792"/>
      <c r="AP5579" s="792"/>
      <c r="AS5579" s="792"/>
      <c r="AV5579" s="792"/>
      <c r="AY5579" s="792"/>
      <c r="BN5579" s="792"/>
      <c r="BQ5579" s="792"/>
    </row>
    <row r="5580" spans="8:69" ht="12" customHeight="1">
      <c r="H5580" s="800"/>
      <c r="AJ5580" s="792"/>
      <c r="AM5580" s="792"/>
      <c r="AP5580" s="792"/>
      <c r="AS5580" s="792"/>
      <c r="AV5580" s="792"/>
      <c r="AY5580" s="792"/>
      <c r="BN5580" s="792"/>
      <c r="BQ5580" s="792"/>
    </row>
    <row r="5581" spans="8:69" ht="12" customHeight="1">
      <c r="H5581" s="800"/>
      <c r="AJ5581" s="792"/>
      <c r="AM5581" s="792"/>
      <c r="AP5581" s="792"/>
      <c r="AS5581" s="792"/>
      <c r="AV5581" s="792"/>
      <c r="AY5581" s="792"/>
      <c r="BN5581" s="792"/>
      <c r="BQ5581" s="792"/>
    </row>
    <row r="5582" spans="8:69" ht="12" customHeight="1">
      <c r="H5582" s="800"/>
      <c r="AJ5582" s="792"/>
      <c r="AM5582" s="792"/>
      <c r="AP5582" s="792"/>
      <c r="AS5582" s="792"/>
      <c r="AV5582" s="792"/>
      <c r="AY5582" s="792"/>
      <c r="BN5582" s="792"/>
      <c r="BQ5582" s="792"/>
    </row>
    <row r="5583" spans="8:69" ht="12" customHeight="1">
      <c r="H5583" s="800"/>
      <c r="AJ5583" s="792"/>
      <c r="AM5583" s="792"/>
      <c r="AP5583" s="792"/>
      <c r="AS5583" s="792"/>
      <c r="AV5583" s="792"/>
      <c r="AY5583" s="792"/>
      <c r="BN5583" s="792"/>
      <c r="BQ5583" s="792"/>
    </row>
    <row r="5584" spans="8:69" ht="12" customHeight="1">
      <c r="H5584" s="800"/>
      <c r="AJ5584" s="792"/>
      <c r="AM5584" s="792"/>
      <c r="AP5584" s="792"/>
      <c r="AS5584" s="792"/>
      <c r="AV5584" s="792"/>
      <c r="AY5584" s="792"/>
      <c r="BN5584" s="792"/>
      <c r="BQ5584" s="792"/>
    </row>
    <row r="5585" spans="8:69" ht="12" customHeight="1">
      <c r="H5585" s="800"/>
      <c r="AJ5585" s="792"/>
      <c r="AM5585" s="792"/>
      <c r="AP5585" s="792"/>
      <c r="AS5585" s="792"/>
      <c r="AV5585" s="792"/>
      <c r="AY5585" s="792"/>
      <c r="BN5585" s="792"/>
      <c r="BQ5585" s="792"/>
    </row>
    <row r="5586" spans="8:69" ht="12" customHeight="1">
      <c r="H5586" s="800"/>
      <c r="AJ5586" s="792"/>
      <c r="AM5586" s="792"/>
      <c r="AP5586" s="792"/>
      <c r="AS5586" s="792"/>
      <c r="AV5586" s="792"/>
      <c r="AY5586" s="792"/>
      <c r="BN5586" s="792"/>
      <c r="BQ5586" s="792"/>
    </row>
    <row r="5587" spans="8:69" ht="12" customHeight="1">
      <c r="H5587" s="800"/>
      <c r="AJ5587" s="792"/>
      <c r="AM5587" s="792"/>
      <c r="AP5587" s="792"/>
      <c r="AS5587" s="792"/>
      <c r="AV5587" s="792"/>
      <c r="AY5587" s="792"/>
      <c r="BN5587" s="792"/>
      <c r="BQ5587" s="792"/>
    </row>
    <row r="5588" spans="8:69" ht="12" customHeight="1">
      <c r="H5588" s="800"/>
      <c r="AJ5588" s="792"/>
      <c r="AM5588" s="792"/>
      <c r="AP5588" s="792"/>
      <c r="AS5588" s="792"/>
      <c r="AV5588" s="792"/>
      <c r="AY5588" s="792"/>
      <c r="BN5588" s="792"/>
      <c r="BQ5588" s="792"/>
    </row>
    <row r="5589" spans="8:69" ht="12" customHeight="1">
      <c r="H5589" s="800"/>
      <c r="AJ5589" s="792"/>
      <c r="AM5589" s="792"/>
      <c r="AP5589" s="792"/>
      <c r="AS5589" s="792"/>
      <c r="AV5589" s="792"/>
      <c r="AY5589" s="792"/>
      <c r="BN5589" s="792"/>
      <c r="BQ5589" s="792"/>
    </row>
    <row r="5590" spans="8:69" ht="12" customHeight="1">
      <c r="H5590" s="800"/>
      <c r="AJ5590" s="792"/>
      <c r="AM5590" s="792"/>
      <c r="AP5590" s="792"/>
      <c r="AS5590" s="792"/>
      <c r="AV5590" s="792"/>
      <c r="AY5590" s="792"/>
      <c r="BN5590" s="792"/>
      <c r="BQ5590" s="792"/>
    </row>
    <row r="5591" spans="8:69" ht="12" customHeight="1">
      <c r="H5591" s="800"/>
      <c r="AJ5591" s="792"/>
      <c r="AM5591" s="792"/>
      <c r="AP5591" s="792"/>
      <c r="AS5591" s="792"/>
      <c r="AV5591" s="792"/>
      <c r="AY5591" s="792"/>
      <c r="BN5591" s="792"/>
      <c r="BQ5591" s="792"/>
    </row>
    <row r="5592" spans="8:69" ht="12" customHeight="1">
      <c r="H5592" s="800"/>
      <c r="AJ5592" s="792"/>
      <c r="AM5592" s="792"/>
      <c r="AP5592" s="792"/>
      <c r="AS5592" s="792"/>
      <c r="AV5592" s="792"/>
      <c r="AY5592" s="792"/>
      <c r="BN5592" s="792"/>
      <c r="BQ5592" s="792"/>
    </row>
    <row r="5593" spans="8:69" ht="12" customHeight="1">
      <c r="H5593" s="800"/>
      <c r="AJ5593" s="792"/>
      <c r="AM5593" s="792"/>
      <c r="AP5593" s="792"/>
      <c r="AS5593" s="792"/>
      <c r="AV5593" s="792"/>
      <c r="AY5593" s="792"/>
      <c r="BN5593" s="792"/>
      <c r="BQ5593" s="792"/>
    </row>
    <row r="5594" spans="8:69" ht="12" customHeight="1">
      <c r="H5594" s="800"/>
      <c r="AJ5594" s="792"/>
      <c r="AM5594" s="792"/>
      <c r="AP5594" s="792"/>
      <c r="AS5594" s="792"/>
      <c r="AV5594" s="792"/>
      <c r="AY5594" s="792"/>
      <c r="BN5594" s="792"/>
      <c r="BQ5594" s="792"/>
    </row>
    <row r="5595" spans="8:69" ht="12" customHeight="1">
      <c r="H5595" s="800"/>
      <c r="AJ5595" s="792"/>
      <c r="AM5595" s="792"/>
      <c r="AP5595" s="792"/>
      <c r="AS5595" s="792"/>
      <c r="AV5595" s="792"/>
      <c r="AY5595" s="792"/>
      <c r="BN5595" s="792"/>
      <c r="BQ5595" s="792"/>
    </row>
    <row r="5596" spans="8:69" ht="12" customHeight="1">
      <c r="H5596" s="800"/>
      <c r="AJ5596" s="792"/>
      <c r="AM5596" s="792"/>
      <c r="AP5596" s="792"/>
      <c r="AS5596" s="792"/>
      <c r="AV5596" s="792"/>
      <c r="AY5596" s="792"/>
      <c r="BN5596" s="792"/>
      <c r="BQ5596" s="792"/>
    </row>
    <row r="5597" spans="8:69" ht="12" customHeight="1">
      <c r="H5597" s="800"/>
      <c r="AJ5597" s="792"/>
      <c r="AM5597" s="792"/>
      <c r="AP5597" s="792"/>
      <c r="AS5597" s="792"/>
      <c r="AV5597" s="792"/>
      <c r="AY5597" s="792"/>
      <c r="BN5597" s="792"/>
      <c r="BQ5597" s="792"/>
    </row>
    <row r="5598" spans="8:69" ht="12" customHeight="1">
      <c r="H5598" s="800"/>
      <c r="AJ5598" s="792"/>
      <c r="AM5598" s="792"/>
      <c r="AP5598" s="792"/>
      <c r="AS5598" s="792"/>
      <c r="AV5598" s="792"/>
      <c r="AY5598" s="792"/>
      <c r="BN5598" s="792"/>
      <c r="BQ5598" s="792"/>
    </row>
    <row r="5599" spans="8:69" ht="12" customHeight="1">
      <c r="H5599" s="800"/>
      <c r="AJ5599" s="792"/>
      <c r="AM5599" s="792"/>
      <c r="AP5599" s="792"/>
      <c r="AS5599" s="792"/>
      <c r="AV5599" s="792"/>
      <c r="AY5599" s="792"/>
      <c r="BN5599" s="792"/>
      <c r="BQ5599" s="792"/>
    </row>
    <row r="5600" spans="8:69" ht="12" customHeight="1">
      <c r="H5600" s="800"/>
      <c r="AJ5600" s="792"/>
      <c r="AM5600" s="792"/>
      <c r="AP5600" s="792"/>
      <c r="AS5600" s="792"/>
      <c r="AV5600" s="792"/>
      <c r="AY5600" s="792"/>
      <c r="BN5600" s="792"/>
      <c r="BQ5600" s="792"/>
    </row>
    <row r="5601" spans="8:69" ht="12" customHeight="1">
      <c r="H5601" s="800"/>
      <c r="AJ5601" s="792"/>
      <c r="AM5601" s="792"/>
      <c r="AP5601" s="792"/>
      <c r="AS5601" s="792"/>
      <c r="AV5601" s="792"/>
      <c r="AY5601" s="792"/>
      <c r="BN5601" s="792"/>
      <c r="BQ5601" s="792"/>
    </row>
    <row r="5602" spans="8:69" ht="12" customHeight="1">
      <c r="H5602" s="800"/>
      <c r="AJ5602" s="792"/>
      <c r="AM5602" s="792"/>
      <c r="AP5602" s="792"/>
      <c r="AS5602" s="792"/>
      <c r="AV5602" s="792"/>
      <c r="AY5602" s="792"/>
      <c r="BN5602" s="792"/>
      <c r="BQ5602" s="792"/>
    </row>
    <row r="5603" spans="8:69" ht="12" customHeight="1">
      <c r="H5603" s="800"/>
      <c r="AJ5603" s="792"/>
      <c r="AM5603" s="792"/>
      <c r="AP5603" s="792"/>
      <c r="AS5603" s="792"/>
      <c r="AV5603" s="792"/>
      <c r="AY5603" s="792"/>
      <c r="BN5603" s="792"/>
      <c r="BQ5603" s="792"/>
    </row>
    <row r="5604" spans="8:69" ht="12" customHeight="1">
      <c r="H5604" s="800"/>
      <c r="AJ5604" s="792"/>
      <c r="AM5604" s="792"/>
      <c r="AP5604" s="792"/>
      <c r="AS5604" s="792"/>
      <c r="AV5604" s="792"/>
      <c r="AY5604" s="792"/>
      <c r="BN5604" s="792"/>
      <c r="BQ5604" s="792"/>
    </row>
    <row r="5605" spans="8:69" ht="12" customHeight="1">
      <c r="H5605" s="800"/>
      <c r="AJ5605" s="792"/>
      <c r="AM5605" s="792"/>
      <c r="AP5605" s="792"/>
      <c r="AS5605" s="792"/>
      <c r="AV5605" s="792"/>
      <c r="AY5605" s="792"/>
      <c r="BN5605" s="792"/>
      <c r="BQ5605" s="792"/>
    </row>
    <row r="5606" spans="8:69" ht="12" customHeight="1">
      <c r="H5606" s="800"/>
      <c r="AJ5606" s="792"/>
      <c r="AM5606" s="792"/>
      <c r="AP5606" s="792"/>
      <c r="AS5606" s="792"/>
      <c r="AV5606" s="792"/>
      <c r="AY5606" s="792"/>
      <c r="BN5606" s="792"/>
      <c r="BQ5606" s="792"/>
    </row>
    <row r="5607" spans="8:69" ht="12" customHeight="1">
      <c r="H5607" s="800"/>
      <c r="AJ5607" s="792"/>
      <c r="AM5607" s="792"/>
      <c r="AP5607" s="792"/>
      <c r="AS5607" s="792"/>
      <c r="AV5607" s="792"/>
      <c r="AY5607" s="792"/>
      <c r="BN5607" s="792"/>
      <c r="BQ5607" s="792"/>
    </row>
    <row r="5608" spans="8:69" ht="12" customHeight="1">
      <c r="H5608" s="800"/>
      <c r="AJ5608" s="792"/>
      <c r="AM5608" s="792"/>
      <c r="AP5608" s="792"/>
      <c r="AS5608" s="792"/>
      <c r="AV5608" s="792"/>
      <c r="AY5608" s="792"/>
      <c r="BN5608" s="792"/>
      <c r="BQ5608" s="792"/>
    </row>
    <row r="5609" spans="8:69" ht="12" customHeight="1">
      <c r="H5609" s="800"/>
      <c r="AJ5609" s="792"/>
      <c r="AM5609" s="792"/>
      <c r="AP5609" s="792"/>
      <c r="AS5609" s="792"/>
      <c r="AV5609" s="792"/>
      <c r="AY5609" s="792"/>
      <c r="BN5609" s="792"/>
      <c r="BQ5609" s="792"/>
    </row>
    <row r="5610" spans="8:69" ht="12" customHeight="1">
      <c r="H5610" s="800"/>
      <c r="AJ5610" s="792"/>
      <c r="AM5610" s="792"/>
      <c r="AP5610" s="792"/>
      <c r="AS5610" s="792"/>
      <c r="AV5610" s="792"/>
      <c r="AY5610" s="792"/>
      <c r="BN5610" s="792"/>
      <c r="BQ5610" s="792"/>
    </row>
    <row r="5611" spans="8:69" ht="12" customHeight="1">
      <c r="H5611" s="800"/>
      <c r="AJ5611" s="792"/>
      <c r="AM5611" s="792"/>
      <c r="AP5611" s="792"/>
      <c r="AS5611" s="792"/>
      <c r="AV5611" s="792"/>
      <c r="AY5611" s="792"/>
      <c r="BN5611" s="792"/>
      <c r="BQ5611" s="792"/>
    </row>
    <row r="5612" spans="8:69" ht="12" customHeight="1">
      <c r="H5612" s="800"/>
      <c r="AJ5612" s="792"/>
      <c r="AM5612" s="792"/>
      <c r="AP5612" s="792"/>
      <c r="AS5612" s="792"/>
      <c r="AV5612" s="792"/>
      <c r="AY5612" s="792"/>
      <c r="BN5612" s="792"/>
      <c r="BQ5612" s="792"/>
    </row>
    <row r="5613" spans="8:69" ht="12" customHeight="1">
      <c r="H5613" s="800"/>
      <c r="AJ5613" s="792"/>
      <c r="AM5613" s="792"/>
      <c r="AP5613" s="792"/>
      <c r="AS5613" s="792"/>
      <c r="AV5613" s="792"/>
      <c r="AY5613" s="792"/>
      <c r="BN5613" s="792"/>
      <c r="BQ5613" s="792"/>
    </row>
    <row r="5614" spans="8:69" ht="12" customHeight="1">
      <c r="H5614" s="800"/>
      <c r="AJ5614" s="792"/>
      <c r="AM5614" s="792"/>
      <c r="AP5614" s="792"/>
      <c r="AS5614" s="792"/>
      <c r="AV5614" s="792"/>
      <c r="AY5614" s="792"/>
      <c r="BN5614" s="792"/>
      <c r="BQ5614" s="792"/>
    </row>
    <row r="5615" spans="8:69" ht="12" customHeight="1">
      <c r="H5615" s="800"/>
      <c r="AJ5615" s="792"/>
      <c r="AM5615" s="792"/>
      <c r="AP5615" s="792"/>
      <c r="AS5615" s="792"/>
      <c r="AV5615" s="792"/>
      <c r="AY5615" s="792"/>
      <c r="BN5615" s="792"/>
      <c r="BQ5615" s="792"/>
    </row>
    <row r="5616" spans="8:69" ht="12" customHeight="1">
      <c r="H5616" s="800"/>
      <c r="AJ5616" s="792"/>
      <c r="AM5616" s="792"/>
      <c r="AP5616" s="792"/>
      <c r="AS5616" s="792"/>
      <c r="AV5616" s="792"/>
      <c r="AY5616" s="792"/>
      <c r="BN5616" s="792"/>
      <c r="BQ5616" s="792"/>
    </row>
    <row r="5617" spans="8:69" ht="12" customHeight="1">
      <c r="H5617" s="800"/>
      <c r="AJ5617" s="792"/>
      <c r="AM5617" s="792"/>
      <c r="AP5617" s="792"/>
      <c r="AS5617" s="792"/>
      <c r="AV5617" s="792"/>
      <c r="AY5617" s="792"/>
      <c r="BN5617" s="792"/>
      <c r="BQ5617" s="792"/>
    </row>
    <row r="5618" spans="8:69" ht="12" customHeight="1">
      <c r="H5618" s="800"/>
      <c r="AJ5618" s="792"/>
      <c r="AM5618" s="792"/>
      <c r="AP5618" s="792"/>
      <c r="AS5618" s="792"/>
      <c r="AV5618" s="792"/>
      <c r="AY5618" s="792"/>
      <c r="BN5618" s="792"/>
      <c r="BQ5618" s="792"/>
    </row>
    <row r="5619" spans="8:69" ht="12" customHeight="1">
      <c r="H5619" s="800"/>
      <c r="AJ5619" s="792"/>
      <c r="AM5619" s="792"/>
      <c r="AP5619" s="792"/>
      <c r="AS5619" s="792"/>
      <c r="AV5619" s="792"/>
      <c r="AY5619" s="792"/>
      <c r="BN5619" s="792"/>
      <c r="BQ5619" s="792"/>
    </row>
    <row r="5620" spans="8:69" ht="12" customHeight="1">
      <c r="H5620" s="800"/>
      <c r="AJ5620" s="792"/>
      <c r="AM5620" s="792"/>
      <c r="AP5620" s="792"/>
      <c r="AS5620" s="792"/>
      <c r="AV5620" s="792"/>
      <c r="AY5620" s="792"/>
      <c r="BN5620" s="792"/>
      <c r="BQ5620" s="792"/>
    </row>
    <row r="5621" spans="8:69" ht="12" customHeight="1">
      <c r="H5621" s="800"/>
      <c r="AJ5621" s="792"/>
      <c r="AM5621" s="792"/>
      <c r="AP5621" s="792"/>
      <c r="AS5621" s="792"/>
      <c r="AV5621" s="792"/>
      <c r="AY5621" s="792"/>
      <c r="BN5621" s="792"/>
      <c r="BQ5621" s="792"/>
    </row>
    <row r="5622" spans="8:69" ht="12" customHeight="1">
      <c r="H5622" s="800"/>
      <c r="AJ5622" s="792"/>
      <c r="AM5622" s="792"/>
      <c r="AP5622" s="792"/>
      <c r="AS5622" s="792"/>
      <c r="AV5622" s="792"/>
      <c r="AY5622" s="792"/>
      <c r="BN5622" s="792"/>
      <c r="BQ5622" s="792"/>
    </row>
    <row r="5623" spans="8:69" ht="12" customHeight="1">
      <c r="H5623" s="800"/>
      <c r="AJ5623" s="792"/>
      <c r="AM5623" s="792"/>
      <c r="AP5623" s="792"/>
      <c r="AS5623" s="792"/>
      <c r="AV5623" s="792"/>
      <c r="AY5623" s="792"/>
      <c r="BN5623" s="792"/>
      <c r="BQ5623" s="792"/>
    </row>
    <row r="5624" spans="8:69" ht="12" customHeight="1">
      <c r="H5624" s="800"/>
      <c r="AJ5624" s="792"/>
      <c r="AM5624" s="792"/>
      <c r="AP5624" s="792"/>
      <c r="AS5624" s="792"/>
      <c r="AV5624" s="792"/>
      <c r="AY5624" s="792"/>
      <c r="BN5624" s="792"/>
      <c r="BQ5624" s="792"/>
    </row>
    <row r="5625" spans="8:69" ht="12" customHeight="1">
      <c r="H5625" s="800"/>
      <c r="AJ5625" s="792"/>
      <c r="AM5625" s="792"/>
      <c r="AP5625" s="792"/>
      <c r="AS5625" s="792"/>
      <c r="AV5625" s="792"/>
      <c r="AY5625" s="792"/>
      <c r="BN5625" s="792"/>
      <c r="BQ5625" s="792"/>
    </row>
    <row r="5626" spans="8:69" ht="12" customHeight="1">
      <c r="H5626" s="800"/>
      <c r="AJ5626" s="792"/>
      <c r="AM5626" s="792"/>
      <c r="AP5626" s="792"/>
      <c r="AS5626" s="792"/>
      <c r="AV5626" s="792"/>
      <c r="AY5626" s="792"/>
      <c r="BN5626" s="792"/>
      <c r="BQ5626" s="792"/>
    </row>
    <row r="5627" spans="8:69" ht="12" customHeight="1">
      <c r="H5627" s="800"/>
      <c r="AJ5627" s="792"/>
      <c r="AM5627" s="792"/>
      <c r="AP5627" s="792"/>
      <c r="AS5627" s="792"/>
      <c r="AV5627" s="792"/>
      <c r="AY5627" s="792"/>
      <c r="BN5627" s="792"/>
      <c r="BQ5627" s="792"/>
    </row>
    <row r="5628" spans="8:69" ht="12" customHeight="1">
      <c r="H5628" s="800"/>
      <c r="AJ5628" s="792"/>
      <c r="AM5628" s="792"/>
      <c r="AP5628" s="792"/>
      <c r="AS5628" s="792"/>
      <c r="AV5628" s="792"/>
      <c r="AY5628" s="792"/>
      <c r="BN5628" s="792"/>
      <c r="BQ5628" s="792"/>
    </row>
    <row r="5629" spans="8:69" ht="12" customHeight="1">
      <c r="H5629" s="800"/>
      <c r="AJ5629" s="792"/>
      <c r="AM5629" s="792"/>
      <c r="AP5629" s="792"/>
      <c r="AS5629" s="792"/>
      <c r="AV5629" s="792"/>
      <c r="AY5629" s="792"/>
      <c r="BN5629" s="792"/>
      <c r="BQ5629" s="792"/>
    </row>
    <row r="5630" spans="8:69" ht="12" customHeight="1">
      <c r="H5630" s="800"/>
      <c r="AJ5630" s="792"/>
      <c r="AM5630" s="792"/>
      <c r="AP5630" s="792"/>
      <c r="AS5630" s="792"/>
      <c r="AV5630" s="792"/>
      <c r="AY5630" s="792"/>
      <c r="BN5630" s="792"/>
      <c r="BQ5630" s="792"/>
    </row>
    <row r="5631" spans="8:69" ht="12" customHeight="1">
      <c r="H5631" s="800"/>
      <c r="AJ5631" s="792"/>
      <c r="AM5631" s="792"/>
      <c r="AP5631" s="792"/>
      <c r="AS5631" s="792"/>
      <c r="AV5631" s="792"/>
      <c r="AY5631" s="792"/>
      <c r="BN5631" s="792"/>
      <c r="BQ5631" s="792"/>
    </row>
    <row r="5632" spans="8:69" ht="12" customHeight="1">
      <c r="H5632" s="800"/>
      <c r="AJ5632" s="792"/>
      <c r="AM5632" s="792"/>
      <c r="AP5632" s="792"/>
      <c r="AS5632" s="792"/>
      <c r="AV5632" s="792"/>
      <c r="AY5632" s="792"/>
      <c r="BN5632" s="792"/>
      <c r="BQ5632" s="792"/>
    </row>
    <row r="5633" spans="8:69" ht="12" customHeight="1">
      <c r="H5633" s="800"/>
      <c r="AJ5633" s="792"/>
      <c r="AM5633" s="792"/>
      <c r="AP5633" s="792"/>
      <c r="AS5633" s="792"/>
      <c r="AV5633" s="792"/>
      <c r="AY5633" s="792"/>
      <c r="BN5633" s="792"/>
      <c r="BQ5633" s="792"/>
    </row>
    <row r="5634" spans="8:69" ht="12" customHeight="1">
      <c r="H5634" s="800"/>
      <c r="AJ5634" s="792"/>
      <c r="AM5634" s="792"/>
      <c r="AP5634" s="792"/>
      <c r="AS5634" s="792"/>
      <c r="AV5634" s="792"/>
      <c r="AY5634" s="792"/>
      <c r="BN5634" s="792"/>
      <c r="BQ5634" s="792"/>
    </row>
    <row r="5635" spans="8:69" ht="12" customHeight="1">
      <c r="H5635" s="800"/>
      <c r="AJ5635" s="792"/>
      <c r="AM5635" s="792"/>
      <c r="AP5635" s="792"/>
      <c r="AS5635" s="792"/>
      <c r="AV5635" s="792"/>
      <c r="AY5635" s="792"/>
      <c r="BN5635" s="792"/>
      <c r="BQ5635" s="792"/>
    </row>
    <row r="5636" spans="8:69" ht="12" customHeight="1">
      <c r="H5636" s="800"/>
      <c r="AJ5636" s="792"/>
      <c r="AM5636" s="792"/>
      <c r="AP5636" s="792"/>
      <c r="AS5636" s="792"/>
      <c r="AV5636" s="792"/>
      <c r="AY5636" s="792"/>
      <c r="BN5636" s="792"/>
      <c r="BQ5636" s="792"/>
    </row>
    <row r="5637" spans="8:69" ht="12" customHeight="1">
      <c r="H5637" s="800"/>
      <c r="AJ5637" s="792"/>
      <c r="AM5637" s="792"/>
      <c r="AP5637" s="792"/>
      <c r="AS5637" s="792"/>
      <c r="AV5637" s="792"/>
      <c r="AY5637" s="792"/>
      <c r="BN5637" s="792"/>
      <c r="BQ5637" s="792"/>
    </row>
    <row r="5638" spans="8:69" ht="12" customHeight="1">
      <c r="H5638" s="800"/>
      <c r="AJ5638" s="792"/>
      <c r="AM5638" s="792"/>
      <c r="AP5638" s="792"/>
      <c r="AS5638" s="792"/>
      <c r="AV5638" s="792"/>
      <c r="AY5638" s="792"/>
      <c r="BN5638" s="792"/>
      <c r="BQ5638" s="792"/>
    </row>
    <row r="5639" spans="8:69" ht="12" customHeight="1">
      <c r="H5639" s="800"/>
      <c r="AJ5639" s="792"/>
      <c r="AM5639" s="792"/>
      <c r="AP5639" s="792"/>
      <c r="AS5639" s="792"/>
      <c r="AV5639" s="792"/>
      <c r="AY5639" s="792"/>
      <c r="BN5639" s="792"/>
      <c r="BQ5639" s="792"/>
    </row>
    <row r="5640" spans="8:69" ht="12" customHeight="1">
      <c r="H5640" s="800"/>
      <c r="AJ5640" s="792"/>
      <c r="AM5640" s="792"/>
      <c r="AP5640" s="792"/>
      <c r="AS5640" s="792"/>
      <c r="AV5640" s="792"/>
      <c r="AY5640" s="792"/>
      <c r="BN5640" s="792"/>
      <c r="BQ5640" s="792"/>
    </row>
    <row r="5641" spans="8:69" ht="12" customHeight="1">
      <c r="H5641" s="800"/>
      <c r="AJ5641" s="792"/>
      <c r="AM5641" s="792"/>
      <c r="AP5641" s="792"/>
      <c r="AS5641" s="792"/>
      <c r="AV5641" s="792"/>
      <c r="AY5641" s="792"/>
      <c r="BN5641" s="792"/>
      <c r="BQ5641" s="792"/>
    </row>
    <row r="5642" spans="8:69" ht="12" customHeight="1">
      <c r="H5642" s="800"/>
      <c r="AJ5642" s="792"/>
      <c r="AM5642" s="792"/>
      <c r="AP5642" s="792"/>
      <c r="AS5642" s="792"/>
      <c r="AV5642" s="792"/>
      <c r="AY5642" s="792"/>
      <c r="BN5642" s="792"/>
      <c r="BQ5642" s="792"/>
    </row>
    <row r="5643" spans="8:69" ht="12" customHeight="1">
      <c r="H5643" s="800"/>
      <c r="AJ5643" s="792"/>
      <c r="AM5643" s="792"/>
      <c r="AP5643" s="792"/>
      <c r="AS5643" s="792"/>
      <c r="AV5643" s="792"/>
      <c r="AY5643" s="792"/>
      <c r="BN5643" s="792"/>
      <c r="BQ5643" s="792"/>
    </row>
    <row r="5644" spans="8:69" ht="12" customHeight="1">
      <c r="H5644" s="800"/>
      <c r="AJ5644" s="792"/>
      <c r="AM5644" s="792"/>
      <c r="AP5644" s="792"/>
      <c r="AS5644" s="792"/>
      <c r="AV5644" s="792"/>
      <c r="AY5644" s="792"/>
      <c r="BN5644" s="792"/>
      <c r="BQ5644" s="792"/>
    </row>
    <row r="5645" spans="8:69" ht="12" customHeight="1">
      <c r="H5645" s="800"/>
      <c r="AJ5645" s="792"/>
      <c r="AM5645" s="792"/>
      <c r="AP5645" s="792"/>
      <c r="AS5645" s="792"/>
      <c r="AV5645" s="792"/>
      <c r="AY5645" s="792"/>
      <c r="BN5645" s="792"/>
      <c r="BQ5645" s="792"/>
    </row>
    <row r="5646" spans="8:69" ht="12" customHeight="1">
      <c r="H5646" s="800"/>
      <c r="AJ5646" s="792"/>
      <c r="AM5646" s="792"/>
      <c r="AP5646" s="792"/>
      <c r="AS5646" s="792"/>
      <c r="AV5646" s="792"/>
      <c r="AY5646" s="792"/>
      <c r="BN5646" s="792"/>
      <c r="BQ5646" s="792"/>
    </row>
    <row r="5647" spans="8:69" ht="12" customHeight="1">
      <c r="H5647" s="800"/>
      <c r="AJ5647" s="792"/>
      <c r="AM5647" s="792"/>
      <c r="AP5647" s="792"/>
      <c r="AS5647" s="792"/>
      <c r="AV5647" s="792"/>
      <c r="AY5647" s="792"/>
      <c r="BN5647" s="792"/>
      <c r="BQ5647" s="792"/>
    </row>
    <row r="5648" spans="8:69" ht="12" customHeight="1">
      <c r="H5648" s="800"/>
      <c r="AJ5648" s="792"/>
      <c r="AM5648" s="792"/>
      <c r="AP5648" s="792"/>
      <c r="AS5648" s="792"/>
      <c r="AV5648" s="792"/>
      <c r="AY5648" s="792"/>
      <c r="BN5648" s="792"/>
      <c r="BQ5648" s="792"/>
    </row>
    <row r="5649" spans="8:69" ht="12" customHeight="1">
      <c r="H5649" s="800"/>
      <c r="AJ5649" s="792"/>
      <c r="AM5649" s="792"/>
      <c r="AP5649" s="792"/>
      <c r="AS5649" s="792"/>
      <c r="AV5649" s="792"/>
      <c r="AY5649" s="792"/>
      <c r="BN5649" s="792"/>
      <c r="BQ5649" s="792"/>
    </row>
    <row r="5650" spans="8:69" ht="12" customHeight="1">
      <c r="H5650" s="800"/>
      <c r="AJ5650" s="792"/>
      <c r="AM5650" s="792"/>
      <c r="AP5650" s="792"/>
      <c r="AS5650" s="792"/>
      <c r="AV5650" s="792"/>
      <c r="AY5650" s="792"/>
      <c r="BN5650" s="792"/>
      <c r="BQ5650" s="792"/>
    </row>
    <row r="5651" spans="8:69" ht="12" customHeight="1">
      <c r="H5651" s="800"/>
      <c r="AJ5651" s="792"/>
      <c r="AM5651" s="792"/>
      <c r="AP5651" s="792"/>
      <c r="AS5651" s="792"/>
      <c r="AV5651" s="792"/>
      <c r="AY5651" s="792"/>
      <c r="BN5651" s="792"/>
      <c r="BQ5651" s="792"/>
    </row>
    <row r="5652" spans="8:69" ht="12" customHeight="1">
      <c r="H5652" s="800"/>
      <c r="AJ5652" s="792"/>
      <c r="AM5652" s="792"/>
      <c r="AP5652" s="792"/>
      <c r="AS5652" s="792"/>
      <c r="AV5652" s="792"/>
      <c r="AY5652" s="792"/>
      <c r="BN5652" s="792"/>
      <c r="BQ5652" s="792"/>
    </row>
    <row r="5653" spans="8:69" ht="12" customHeight="1">
      <c r="H5653" s="800"/>
      <c r="AJ5653" s="792"/>
      <c r="AM5653" s="792"/>
      <c r="AP5653" s="792"/>
      <c r="AS5653" s="792"/>
      <c r="AV5653" s="792"/>
      <c r="AY5653" s="792"/>
      <c r="BN5653" s="792"/>
      <c r="BQ5653" s="792"/>
    </row>
    <row r="5654" spans="8:69" ht="12" customHeight="1">
      <c r="H5654" s="800"/>
      <c r="AJ5654" s="792"/>
      <c r="AM5654" s="792"/>
      <c r="AP5654" s="792"/>
      <c r="AS5654" s="792"/>
      <c r="AV5654" s="792"/>
      <c r="AY5654" s="792"/>
      <c r="BN5654" s="792"/>
      <c r="BQ5654" s="792"/>
    </row>
    <row r="5655" spans="8:69" ht="12" customHeight="1">
      <c r="H5655" s="800"/>
      <c r="AJ5655" s="792"/>
      <c r="AM5655" s="792"/>
      <c r="AP5655" s="792"/>
      <c r="AS5655" s="792"/>
      <c r="AV5655" s="792"/>
      <c r="AY5655" s="792"/>
      <c r="BN5655" s="792"/>
      <c r="BQ5655" s="792"/>
    </row>
    <row r="5656" spans="8:69" ht="12" customHeight="1">
      <c r="H5656" s="800"/>
      <c r="AJ5656" s="792"/>
      <c r="AM5656" s="792"/>
      <c r="AP5656" s="792"/>
      <c r="AS5656" s="792"/>
      <c r="AV5656" s="792"/>
      <c r="AY5656" s="792"/>
      <c r="BN5656" s="792"/>
      <c r="BQ5656" s="792"/>
    </row>
    <row r="5657" spans="8:69" ht="12" customHeight="1">
      <c r="H5657" s="800"/>
      <c r="AJ5657" s="792"/>
      <c r="AM5657" s="792"/>
      <c r="AP5657" s="792"/>
      <c r="AS5657" s="792"/>
      <c r="AV5657" s="792"/>
      <c r="AY5657" s="792"/>
      <c r="BN5657" s="792"/>
      <c r="BQ5657" s="792"/>
    </row>
    <row r="5658" spans="8:69" ht="12" customHeight="1">
      <c r="H5658" s="800"/>
      <c r="AJ5658" s="792"/>
      <c r="AM5658" s="792"/>
      <c r="AP5658" s="792"/>
      <c r="AS5658" s="792"/>
      <c r="AV5658" s="792"/>
      <c r="AY5658" s="792"/>
      <c r="BN5658" s="792"/>
      <c r="BQ5658" s="792"/>
    </row>
    <row r="5659" spans="8:69" ht="12" customHeight="1">
      <c r="H5659" s="800"/>
      <c r="AJ5659" s="792"/>
      <c r="AM5659" s="792"/>
      <c r="AP5659" s="792"/>
      <c r="AS5659" s="792"/>
      <c r="AV5659" s="792"/>
      <c r="AY5659" s="792"/>
      <c r="BN5659" s="792"/>
      <c r="BQ5659" s="792"/>
    </row>
    <row r="5660" spans="8:69" ht="12" customHeight="1">
      <c r="H5660" s="800"/>
      <c r="AJ5660" s="792"/>
      <c r="AM5660" s="792"/>
      <c r="AP5660" s="792"/>
      <c r="AS5660" s="792"/>
      <c r="AV5660" s="792"/>
      <c r="AY5660" s="792"/>
      <c r="BN5660" s="792"/>
      <c r="BQ5660" s="792"/>
    </row>
    <row r="5661" spans="8:69" ht="12" customHeight="1">
      <c r="H5661" s="800"/>
      <c r="AJ5661" s="792"/>
      <c r="AM5661" s="792"/>
      <c r="AP5661" s="792"/>
      <c r="AS5661" s="792"/>
      <c r="AV5661" s="792"/>
      <c r="AY5661" s="792"/>
      <c r="BN5661" s="792"/>
      <c r="BQ5661" s="792"/>
    </row>
    <row r="5662" spans="8:69" ht="12" customHeight="1">
      <c r="H5662" s="800"/>
      <c r="AJ5662" s="792"/>
      <c r="AM5662" s="792"/>
      <c r="AP5662" s="792"/>
      <c r="AS5662" s="792"/>
      <c r="AV5662" s="792"/>
      <c r="AY5662" s="792"/>
      <c r="BN5662" s="792"/>
      <c r="BQ5662" s="792"/>
    </row>
    <row r="5663" spans="8:69" ht="12" customHeight="1">
      <c r="H5663" s="800"/>
      <c r="AJ5663" s="792"/>
      <c r="AM5663" s="792"/>
      <c r="AP5663" s="792"/>
      <c r="AS5663" s="792"/>
      <c r="AV5663" s="792"/>
      <c r="AY5663" s="792"/>
      <c r="BN5663" s="792"/>
      <c r="BQ5663" s="792"/>
    </row>
    <row r="5664" spans="8:69" ht="12" customHeight="1">
      <c r="H5664" s="800"/>
      <c r="AJ5664" s="792"/>
      <c r="AM5664" s="792"/>
      <c r="AP5664" s="792"/>
      <c r="AS5664" s="792"/>
      <c r="AV5664" s="792"/>
      <c r="AY5664" s="792"/>
      <c r="BN5664" s="792"/>
      <c r="BQ5664" s="792"/>
    </row>
    <row r="5665" spans="8:69" ht="12" customHeight="1">
      <c r="H5665" s="800"/>
      <c r="AJ5665" s="792"/>
      <c r="AM5665" s="792"/>
      <c r="AP5665" s="792"/>
      <c r="AS5665" s="792"/>
      <c r="AV5665" s="792"/>
      <c r="AY5665" s="792"/>
      <c r="BN5665" s="792"/>
      <c r="BQ5665" s="792"/>
    </row>
    <row r="5666" spans="8:69" ht="12" customHeight="1">
      <c r="H5666" s="800"/>
      <c r="AJ5666" s="792"/>
      <c r="AM5666" s="792"/>
      <c r="AP5666" s="792"/>
      <c r="AS5666" s="792"/>
      <c r="AV5666" s="792"/>
      <c r="AY5666" s="792"/>
      <c r="BN5666" s="792"/>
      <c r="BQ5666" s="792"/>
    </row>
    <row r="5667" spans="8:69" ht="12" customHeight="1">
      <c r="H5667" s="800"/>
      <c r="AJ5667" s="792"/>
      <c r="AM5667" s="792"/>
      <c r="AP5667" s="792"/>
      <c r="AS5667" s="792"/>
      <c r="AV5667" s="792"/>
      <c r="AY5667" s="792"/>
      <c r="BN5667" s="792"/>
      <c r="BQ5667" s="792"/>
    </row>
    <row r="5668" spans="8:69" ht="12" customHeight="1">
      <c r="H5668" s="800"/>
      <c r="AJ5668" s="792"/>
      <c r="AM5668" s="792"/>
      <c r="AP5668" s="792"/>
      <c r="AS5668" s="792"/>
      <c r="AV5668" s="792"/>
      <c r="AY5668" s="792"/>
      <c r="BN5668" s="792"/>
      <c r="BQ5668" s="792"/>
    </row>
    <row r="5669" spans="8:69" ht="12" customHeight="1">
      <c r="H5669" s="800"/>
      <c r="AJ5669" s="792"/>
      <c r="AM5669" s="792"/>
      <c r="AP5669" s="792"/>
      <c r="AS5669" s="792"/>
      <c r="AV5669" s="792"/>
      <c r="AY5669" s="792"/>
      <c r="BN5669" s="792"/>
      <c r="BQ5669" s="792"/>
    </row>
    <row r="5670" spans="8:69" ht="12" customHeight="1">
      <c r="H5670" s="800"/>
      <c r="AJ5670" s="792"/>
      <c r="AM5670" s="792"/>
      <c r="AP5670" s="792"/>
      <c r="AS5670" s="792"/>
      <c r="AV5670" s="792"/>
      <c r="AY5670" s="792"/>
      <c r="BN5670" s="792"/>
      <c r="BQ5670" s="792"/>
    </row>
    <row r="5671" spans="8:69" ht="12" customHeight="1">
      <c r="H5671" s="800"/>
      <c r="AJ5671" s="792"/>
      <c r="AM5671" s="792"/>
      <c r="AP5671" s="792"/>
      <c r="AS5671" s="792"/>
      <c r="AV5671" s="792"/>
      <c r="AY5671" s="792"/>
      <c r="BN5671" s="792"/>
      <c r="BQ5671" s="792"/>
    </row>
    <row r="5672" spans="8:69" ht="12" customHeight="1">
      <c r="H5672" s="800"/>
      <c r="AJ5672" s="792"/>
      <c r="AM5672" s="792"/>
      <c r="AP5672" s="792"/>
      <c r="AS5672" s="792"/>
      <c r="AV5672" s="792"/>
      <c r="AY5672" s="792"/>
      <c r="BN5672" s="792"/>
      <c r="BQ5672" s="792"/>
    </row>
    <row r="5673" spans="8:69" ht="12" customHeight="1">
      <c r="H5673" s="800"/>
      <c r="AJ5673" s="792"/>
      <c r="AM5673" s="792"/>
      <c r="AP5673" s="792"/>
      <c r="AS5673" s="792"/>
      <c r="AV5673" s="792"/>
      <c r="AY5673" s="792"/>
      <c r="BN5673" s="792"/>
      <c r="BQ5673" s="792"/>
    </row>
    <row r="5674" spans="8:69" ht="12" customHeight="1">
      <c r="H5674" s="800"/>
      <c r="AJ5674" s="792"/>
      <c r="AM5674" s="792"/>
      <c r="AP5674" s="792"/>
      <c r="AS5674" s="792"/>
      <c r="AV5674" s="792"/>
      <c r="AY5674" s="792"/>
      <c r="BN5674" s="792"/>
      <c r="BQ5674" s="792"/>
    </row>
    <row r="5675" spans="8:69" ht="12" customHeight="1">
      <c r="H5675" s="800"/>
      <c r="AJ5675" s="792"/>
      <c r="AM5675" s="792"/>
      <c r="AP5675" s="792"/>
      <c r="AS5675" s="792"/>
      <c r="AV5675" s="792"/>
      <c r="AY5675" s="792"/>
      <c r="BN5675" s="792"/>
      <c r="BQ5675" s="792"/>
    </row>
    <row r="5676" spans="8:69" ht="12" customHeight="1">
      <c r="H5676" s="800"/>
      <c r="AJ5676" s="792"/>
      <c r="AM5676" s="792"/>
      <c r="AP5676" s="792"/>
      <c r="AS5676" s="792"/>
      <c r="AV5676" s="792"/>
      <c r="AY5676" s="792"/>
      <c r="BN5676" s="792"/>
      <c r="BQ5676" s="792"/>
    </row>
    <row r="5677" spans="8:69" ht="12" customHeight="1">
      <c r="H5677" s="800"/>
      <c r="AJ5677" s="792"/>
      <c r="AM5677" s="792"/>
      <c r="AP5677" s="792"/>
      <c r="AS5677" s="792"/>
      <c r="AV5677" s="792"/>
      <c r="AY5677" s="792"/>
      <c r="BN5677" s="792"/>
      <c r="BQ5677" s="792"/>
    </row>
    <row r="5678" spans="8:69" ht="12" customHeight="1">
      <c r="H5678" s="800"/>
      <c r="AJ5678" s="792"/>
      <c r="AM5678" s="792"/>
      <c r="AP5678" s="792"/>
      <c r="AS5678" s="792"/>
      <c r="AV5678" s="792"/>
      <c r="AY5678" s="792"/>
      <c r="BN5678" s="792"/>
      <c r="BQ5678" s="792"/>
    </row>
    <row r="5679" spans="8:69" ht="12" customHeight="1">
      <c r="H5679" s="800"/>
      <c r="AJ5679" s="792"/>
      <c r="AM5679" s="792"/>
      <c r="AP5679" s="792"/>
      <c r="AS5679" s="792"/>
      <c r="AV5679" s="792"/>
      <c r="AY5679" s="792"/>
      <c r="BN5679" s="792"/>
      <c r="BQ5679" s="792"/>
    </row>
    <row r="5680" spans="8:69" ht="12" customHeight="1">
      <c r="H5680" s="800"/>
      <c r="AJ5680" s="792"/>
      <c r="AM5680" s="792"/>
      <c r="AP5680" s="792"/>
      <c r="AS5680" s="792"/>
      <c r="AV5680" s="792"/>
      <c r="AY5680" s="792"/>
      <c r="BN5680" s="792"/>
      <c r="BQ5680" s="792"/>
    </row>
    <row r="5681" spans="8:69" ht="12" customHeight="1">
      <c r="H5681" s="800"/>
      <c r="AJ5681" s="792"/>
      <c r="AM5681" s="792"/>
      <c r="AP5681" s="792"/>
      <c r="AS5681" s="792"/>
      <c r="AV5681" s="792"/>
      <c r="AY5681" s="792"/>
      <c r="BN5681" s="792"/>
      <c r="BQ5681" s="792"/>
    </row>
    <row r="5682" spans="8:69" ht="12" customHeight="1">
      <c r="H5682" s="800"/>
      <c r="AJ5682" s="792"/>
      <c r="AM5682" s="792"/>
      <c r="AP5682" s="792"/>
      <c r="AS5682" s="792"/>
      <c r="AV5682" s="792"/>
      <c r="AY5682" s="792"/>
      <c r="BN5682" s="792"/>
      <c r="BQ5682" s="792"/>
    </row>
    <row r="5683" spans="8:69" ht="12" customHeight="1">
      <c r="H5683" s="800"/>
      <c r="AJ5683" s="792"/>
      <c r="AM5683" s="792"/>
      <c r="AP5683" s="792"/>
      <c r="AS5683" s="792"/>
      <c r="AV5683" s="792"/>
      <c r="AY5683" s="792"/>
      <c r="BN5683" s="792"/>
      <c r="BQ5683" s="792"/>
    </row>
    <row r="5684" spans="8:69" ht="12" customHeight="1">
      <c r="H5684" s="800"/>
      <c r="AJ5684" s="792"/>
      <c r="AM5684" s="792"/>
      <c r="AP5684" s="792"/>
      <c r="AS5684" s="792"/>
      <c r="AV5684" s="792"/>
      <c r="AY5684" s="792"/>
      <c r="BN5684" s="792"/>
      <c r="BQ5684" s="792"/>
    </row>
    <row r="5685" spans="8:69" ht="12" customHeight="1">
      <c r="H5685" s="800"/>
      <c r="AJ5685" s="792"/>
      <c r="AM5685" s="792"/>
      <c r="AP5685" s="792"/>
      <c r="AS5685" s="792"/>
      <c r="AV5685" s="792"/>
      <c r="AY5685" s="792"/>
      <c r="BN5685" s="792"/>
      <c r="BQ5685" s="792"/>
    </row>
    <row r="5686" spans="8:69" ht="12" customHeight="1">
      <c r="H5686" s="800"/>
      <c r="AJ5686" s="792"/>
      <c r="AM5686" s="792"/>
      <c r="AP5686" s="792"/>
      <c r="AS5686" s="792"/>
      <c r="AV5686" s="792"/>
      <c r="AY5686" s="792"/>
      <c r="BN5686" s="792"/>
      <c r="BQ5686" s="792"/>
    </row>
    <row r="5687" spans="8:69" ht="12" customHeight="1">
      <c r="H5687" s="800"/>
      <c r="AJ5687" s="792"/>
      <c r="AM5687" s="792"/>
      <c r="AP5687" s="792"/>
      <c r="AS5687" s="792"/>
      <c r="AV5687" s="792"/>
      <c r="AY5687" s="792"/>
      <c r="BN5687" s="792"/>
      <c r="BQ5687" s="792"/>
    </row>
    <row r="5688" spans="8:69" ht="12" customHeight="1">
      <c r="H5688" s="800"/>
      <c r="AJ5688" s="792"/>
      <c r="AM5688" s="792"/>
      <c r="AP5688" s="792"/>
      <c r="AS5688" s="792"/>
      <c r="AV5688" s="792"/>
      <c r="AY5688" s="792"/>
      <c r="BN5688" s="792"/>
      <c r="BQ5688" s="792"/>
    </row>
    <row r="5689" spans="8:69" ht="12" customHeight="1">
      <c r="H5689" s="800"/>
      <c r="AJ5689" s="792"/>
      <c r="AM5689" s="792"/>
      <c r="AP5689" s="792"/>
      <c r="AS5689" s="792"/>
      <c r="AV5689" s="792"/>
      <c r="AY5689" s="792"/>
      <c r="BN5689" s="792"/>
      <c r="BQ5689" s="792"/>
    </row>
    <row r="5690" spans="8:69" ht="12" customHeight="1">
      <c r="H5690" s="800"/>
      <c r="AJ5690" s="792"/>
      <c r="AM5690" s="792"/>
      <c r="AP5690" s="792"/>
      <c r="AS5690" s="792"/>
      <c r="AV5690" s="792"/>
      <c r="AY5690" s="792"/>
      <c r="BN5690" s="792"/>
      <c r="BQ5690" s="792"/>
    </row>
    <row r="5691" spans="8:69" ht="12" customHeight="1">
      <c r="H5691" s="800"/>
      <c r="AJ5691" s="792"/>
      <c r="AM5691" s="792"/>
      <c r="AP5691" s="792"/>
      <c r="AS5691" s="792"/>
      <c r="AV5691" s="792"/>
      <c r="AY5691" s="792"/>
      <c r="BN5691" s="792"/>
      <c r="BQ5691" s="792"/>
    </row>
    <row r="5692" spans="8:69" ht="12" customHeight="1">
      <c r="H5692" s="800"/>
      <c r="AJ5692" s="792"/>
      <c r="AM5692" s="792"/>
      <c r="AP5692" s="792"/>
      <c r="AS5692" s="792"/>
      <c r="AV5692" s="792"/>
      <c r="AY5692" s="792"/>
      <c r="BN5692" s="792"/>
      <c r="BQ5692" s="792"/>
    </row>
    <row r="5693" spans="8:69" ht="12" customHeight="1">
      <c r="H5693" s="800"/>
      <c r="AJ5693" s="792"/>
      <c r="AM5693" s="792"/>
      <c r="AP5693" s="792"/>
      <c r="AS5693" s="792"/>
      <c r="AV5693" s="792"/>
      <c r="AY5693" s="792"/>
      <c r="BN5693" s="792"/>
      <c r="BQ5693" s="792"/>
    </row>
    <row r="5694" spans="8:69" ht="12" customHeight="1">
      <c r="H5694" s="800"/>
      <c r="AJ5694" s="792"/>
      <c r="AM5694" s="792"/>
      <c r="AP5694" s="792"/>
      <c r="AS5694" s="792"/>
      <c r="AV5694" s="792"/>
      <c r="AY5694" s="792"/>
      <c r="BN5694" s="792"/>
      <c r="BQ5694" s="792"/>
    </row>
    <row r="5695" spans="8:69" ht="12" customHeight="1">
      <c r="H5695" s="800"/>
      <c r="AJ5695" s="792"/>
      <c r="AM5695" s="792"/>
      <c r="AP5695" s="792"/>
      <c r="AS5695" s="792"/>
      <c r="AV5695" s="792"/>
      <c r="AY5695" s="792"/>
      <c r="BN5695" s="792"/>
      <c r="BQ5695" s="792"/>
    </row>
    <row r="5696" spans="8:69" ht="12" customHeight="1">
      <c r="H5696" s="800"/>
      <c r="AJ5696" s="792"/>
      <c r="AM5696" s="792"/>
      <c r="AP5696" s="792"/>
      <c r="AS5696" s="792"/>
      <c r="AV5696" s="792"/>
      <c r="AY5696" s="792"/>
      <c r="BN5696" s="792"/>
      <c r="BQ5696" s="792"/>
    </row>
    <row r="5697" spans="8:69" ht="12" customHeight="1">
      <c r="H5697" s="800"/>
      <c r="AJ5697" s="792"/>
      <c r="AM5697" s="792"/>
      <c r="AP5697" s="792"/>
      <c r="AS5697" s="792"/>
      <c r="AV5697" s="792"/>
      <c r="AY5697" s="792"/>
      <c r="BN5697" s="792"/>
      <c r="BQ5697" s="792"/>
    </row>
    <row r="5698" spans="8:69" ht="12" customHeight="1">
      <c r="H5698" s="800"/>
      <c r="AJ5698" s="792"/>
      <c r="AM5698" s="792"/>
      <c r="AP5698" s="792"/>
      <c r="AS5698" s="792"/>
      <c r="AV5698" s="792"/>
      <c r="AY5698" s="792"/>
      <c r="BN5698" s="792"/>
      <c r="BQ5698" s="792"/>
    </row>
    <row r="5699" spans="8:69" ht="12" customHeight="1">
      <c r="H5699" s="800"/>
      <c r="AJ5699" s="792"/>
      <c r="AM5699" s="792"/>
      <c r="AP5699" s="792"/>
      <c r="AS5699" s="792"/>
      <c r="AV5699" s="792"/>
      <c r="AY5699" s="792"/>
      <c r="BN5699" s="792"/>
      <c r="BQ5699" s="792"/>
    </row>
    <row r="5700" spans="8:69" ht="12" customHeight="1">
      <c r="H5700" s="800"/>
      <c r="AJ5700" s="792"/>
      <c r="AM5700" s="792"/>
      <c r="AP5700" s="792"/>
      <c r="AS5700" s="792"/>
      <c r="AV5700" s="792"/>
      <c r="AY5700" s="792"/>
      <c r="BN5700" s="792"/>
      <c r="BQ5700" s="792"/>
    </row>
    <row r="5701" spans="8:69" ht="12" customHeight="1">
      <c r="H5701" s="800"/>
      <c r="AJ5701" s="792"/>
      <c r="AM5701" s="792"/>
      <c r="AP5701" s="792"/>
      <c r="AS5701" s="792"/>
      <c r="AV5701" s="792"/>
      <c r="AY5701" s="792"/>
      <c r="BN5701" s="792"/>
      <c r="BQ5701" s="792"/>
    </row>
    <row r="5702" spans="8:69" ht="12" customHeight="1">
      <c r="H5702" s="800"/>
      <c r="AJ5702" s="792"/>
      <c r="AM5702" s="792"/>
      <c r="AP5702" s="792"/>
      <c r="AS5702" s="792"/>
      <c r="AV5702" s="792"/>
      <c r="AY5702" s="792"/>
      <c r="BN5702" s="792"/>
      <c r="BQ5702" s="792"/>
    </row>
    <row r="5703" spans="8:69" ht="12" customHeight="1">
      <c r="H5703" s="800"/>
      <c r="AJ5703" s="792"/>
      <c r="AM5703" s="792"/>
      <c r="AP5703" s="792"/>
      <c r="AS5703" s="792"/>
      <c r="AV5703" s="792"/>
      <c r="AY5703" s="792"/>
      <c r="BN5703" s="792"/>
      <c r="BQ5703" s="792"/>
    </row>
    <row r="5704" spans="8:69" ht="12" customHeight="1">
      <c r="H5704" s="800"/>
      <c r="AJ5704" s="792"/>
      <c r="AM5704" s="792"/>
      <c r="AP5704" s="792"/>
      <c r="AS5704" s="792"/>
      <c r="AV5704" s="792"/>
      <c r="AY5704" s="792"/>
      <c r="BN5704" s="792"/>
      <c r="BQ5704" s="792"/>
    </row>
    <row r="5705" spans="8:69" ht="12" customHeight="1">
      <c r="H5705" s="800"/>
      <c r="AJ5705" s="792"/>
      <c r="AM5705" s="792"/>
      <c r="AP5705" s="792"/>
      <c r="AS5705" s="792"/>
      <c r="AV5705" s="792"/>
      <c r="AY5705" s="792"/>
      <c r="BN5705" s="792"/>
      <c r="BQ5705" s="792"/>
    </row>
    <row r="5706" spans="8:69" ht="12" customHeight="1">
      <c r="H5706" s="800"/>
      <c r="AJ5706" s="792"/>
      <c r="AM5706" s="792"/>
      <c r="AP5706" s="792"/>
      <c r="AS5706" s="792"/>
      <c r="AV5706" s="792"/>
      <c r="AY5706" s="792"/>
      <c r="BN5706" s="792"/>
      <c r="BQ5706" s="792"/>
    </row>
    <row r="5707" spans="8:69" ht="12" customHeight="1">
      <c r="H5707" s="800"/>
      <c r="AJ5707" s="792"/>
      <c r="AM5707" s="792"/>
      <c r="AP5707" s="792"/>
      <c r="AS5707" s="792"/>
      <c r="AV5707" s="792"/>
      <c r="AY5707" s="792"/>
      <c r="BN5707" s="792"/>
      <c r="BQ5707" s="792"/>
    </row>
    <row r="5708" spans="8:69" ht="12" customHeight="1">
      <c r="H5708" s="800"/>
      <c r="AJ5708" s="792"/>
      <c r="AM5708" s="792"/>
      <c r="AP5708" s="792"/>
      <c r="AS5708" s="792"/>
      <c r="AV5708" s="792"/>
      <c r="AY5708" s="792"/>
      <c r="BN5708" s="792"/>
      <c r="BQ5708" s="792"/>
    </row>
    <row r="5709" spans="8:69" ht="12" customHeight="1">
      <c r="H5709" s="800"/>
      <c r="AJ5709" s="792"/>
      <c r="AM5709" s="792"/>
      <c r="AP5709" s="792"/>
      <c r="AS5709" s="792"/>
      <c r="AV5709" s="792"/>
      <c r="AY5709" s="792"/>
      <c r="BN5709" s="792"/>
      <c r="BQ5709" s="792"/>
    </row>
    <row r="5710" spans="8:69" ht="12" customHeight="1">
      <c r="H5710" s="800"/>
      <c r="AJ5710" s="792"/>
      <c r="AM5710" s="792"/>
      <c r="AP5710" s="792"/>
      <c r="AS5710" s="792"/>
      <c r="AV5710" s="792"/>
      <c r="AY5710" s="792"/>
      <c r="BN5710" s="792"/>
      <c r="BQ5710" s="792"/>
    </row>
    <row r="5711" spans="8:69" ht="12" customHeight="1">
      <c r="H5711" s="800"/>
      <c r="AJ5711" s="792"/>
      <c r="AM5711" s="792"/>
      <c r="AP5711" s="792"/>
      <c r="AS5711" s="792"/>
      <c r="AV5711" s="792"/>
      <c r="AY5711" s="792"/>
      <c r="BN5711" s="792"/>
      <c r="BQ5711" s="792"/>
    </row>
    <row r="5712" spans="8:69" ht="12" customHeight="1">
      <c r="H5712" s="800"/>
      <c r="AJ5712" s="792"/>
      <c r="AM5712" s="792"/>
      <c r="AP5712" s="792"/>
      <c r="AS5712" s="792"/>
      <c r="AV5712" s="792"/>
      <c r="AY5712" s="792"/>
      <c r="BN5712" s="792"/>
      <c r="BQ5712" s="792"/>
    </row>
    <row r="5713" spans="8:69" ht="12" customHeight="1">
      <c r="H5713" s="800"/>
      <c r="AJ5713" s="792"/>
      <c r="AM5713" s="792"/>
      <c r="AP5713" s="792"/>
      <c r="AS5713" s="792"/>
      <c r="AV5713" s="792"/>
      <c r="AY5713" s="792"/>
      <c r="BN5713" s="792"/>
      <c r="BQ5713" s="792"/>
    </row>
    <row r="5714" spans="8:69" ht="12" customHeight="1">
      <c r="H5714" s="800"/>
      <c r="AJ5714" s="792"/>
      <c r="AM5714" s="792"/>
      <c r="AP5714" s="792"/>
      <c r="AS5714" s="792"/>
      <c r="AV5714" s="792"/>
      <c r="AY5714" s="792"/>
      <c r="BN5714" s="792"/>
      <c r="BQ5714" s="792"/>
    </row>
    <row r="5715" spans="8:69" ht="12" customHeight="1">
      <c r="H5715" s="800"/>
      <c r="AJ5715" s="792"/>
      <c r="AM5715" s="792"/>
      <c r="AP5715" s="792"/>
      <c r="AS5715" s="792"/>
      <c r="AV5715" s="792"/>
      <c r="AY5715" s="792"/>
      <c r="BN5715" s="792"/>
      <c r="BQ5715" s="792"/>
    </row>
    <row r="5716" spans="8:69" ht="12" customHeight="1">
      <c r="H5716" s="800"/>
      <c r="AJ5716" s="792"/>
      <c r="AM5716" s="792"/>
      <c r="AP5716" s="792"/>
      <c r="AS5716" s="792"/>
      <c r="AV5716" s="792"/>
      <c r="AY5716" s="792"/>
      <c r="BN5716" s="792"/>
      <c r="BQ5716" s="792"/>
    </row>
    <row r="5717" spans="8:69" ht="12" customHeight="1">
      <c r="H5717" s="800"/>
      <c r="AJ5717" s="792"/>
      <c r="AM5717" s="792"/>
      <c r="AP5717" s="792"/>
      <c r="AS5717" s="792"/>
      <c r="AV5717" s="792"/>
      <c r="AY5717" s="792"/>
      <c r="BN5717" s="792"/>
      <c r="BQ5717" s="792"/>
    </row>
    <row r="5718" spans="8:69" ht="12" customHeight="1">
      <c r="H5718" s="800"/>
      <c r="AJ5718" s="792"/>
      <c r="AM5718" s="792"/>
      <c r="AP5718" s="792"/>
      <c r="AS5718" s="792"/>
      <c r="AV5718" s="792"/>
      <c r="AY5718" s="792"/>
      <c r="BN5718" s="792"/>
      <c r="BQ5718" s="792"/>
    </row>
    <row r="5719" spans="8:69" ht="12" customHeight="1">
      <c r="H5719" s="800"/>
      <c r="AJ5719" s="792"/>
      <c r="AM5719" s="792"/>
      <c r="AP5719" s="792"/>
      <c r="AS5719" s="792"/>
      <c r="AV5719" s="792"/>
      <c r="AY5719" s="792"/>
      <c r="BN5719" s="792"/>
      <c r="BQ5719" s="792"/>
    </row>
    <row r="5720" spans="8:69" ht="12" customHeight="1">
      <c r="H5720" s="800"/>
      <c r="AJ5720" s="792"/>
      <c r="AM5720" s="792"/>
      <c r="AP5720" s="792"/>
      <c r="AS5720" s="792"/>
      <c r="AV5720" s="792"/>
      <c r="AY5720" s="792"/>
      <c r="BN5720" s="792"/>
      <c r="BQ5720" s="792"/>
    </row>
    <row r="5721" spans="8:69" ht="12" customHeight="1">
      <c r="H5721" s="800"/>
      <c r="AJ5721" s="792"/>
      <c r="AM5721" s="792"/>
      <c r="AP5721" s="792"/>
      <c r="AS5721" s="792"/>
      <c r="AV5721" s="792"/>
      <c r="AY5721" s="792"/>
      <c r="BN5721" s="792"/>
      <c r="BQ5721" s="792"/>
    </row>
    <row r="5722" spans="8:69" ht="12" customHeight="1">
      <c r="H5722" s="800"/>
      <c r="AJ5722" s="792"/>
      <c r="AM5722" s="792"/>
      <c r="AP5722" s="792"/>
      <c r="AS5722" s="792"/>
      <c r="AV5722" s="792"/>
      <c r="AY5722" s="792"/>
      <c r="BN5722" s="792"/>
      <c r="BQ5722" s="792"/>
    </row>
    <row r="5723" spans="8:69" ht="12" customHeight="1">
      <c r="H5723" s="800"/>
      <c r="AJ5723" s="792"/>
      <c r="AM5723" s="792"/>
      <c r="AP5723" s="792"/>
      <c r="AS5723" s="792"/>
      <c r="AV5723" s="792"/>
      <c r="AY5723" s="792"/>
      <c r="BN5723" s="792"/>
      <c r="BQ5723" s="792"/>
    </row>
    <row r="5724" spans="8:69" ht="12" customHeight="1">
      <c r="H5724" s="800"/>
      <c r="AJ5724" s="792"/>
      <c r="AM5724" s="792"/>
      <c r="AP5724" s="792"/>
      <c r="AS5724" s="792"/>
      <c r="AV5724" s="792"/>
      <c r="AY5724" s="792"/>
      <c r="BN5724" s="792"/>
      <c r="BQ5724" s="792"/>
    </row>
    <row r="5725" spans="8:69" ht="12" customHeight="1">
      <c r="H5725" s="800"/>
      <c r="AJ5725" s="792"/>
      <c r="AM5725" s="792"/>
      <c r="AP5725" s="792"/>
      <c r="AS5725" s="792"/>
      <c r="AV5725" s="792"/>
      <c r="AY5725" s="792"/>
      <c r="BN5725" s="792"/>
      <c r="BQ5725" s="792"/>
    </row>
    <row r="5726" spans="8:69" ht="12" customHeight="1">
      <c r="H5726" s="800"/>
      <c r="AJ5726" s="792"/>
      <c r="AM5726" s="792"/>
      <c r="AP5726" s="792"/>
      <c r="AS5726" s="792"/>
      <c r="AV5726" s="792"/>
      <c r="AY5726" s="792"/>
      <c r="BN5726" s="792"/>
      <c r="BQ5726" s="792"/>
    </row>
    <row r="5727" spans="8:69" ht="12" customHeight="1">
      <c r="H5727" s="800"/>
      <c r="AJ5727" s="792"/>
      <c r="AM5727" s="792"/>
      <c r="AP5727" s="792"/>
      <c r="AS5727" s="792"/>
      <c r="AV5727" s="792"/>
      <c r="AY5727" s="792"/>
      <c r="BN5727" s="792"/>
      <c r="BQ5727" s="792"/>
    </row>
    <row r="5728" spans="8:69" ht="12" customHeight="1">
      <c r="H5728" s="800"/>
      <c r="AJ5728" s="792"/>
      <c r="AM5728" s="792"/>
      <c r="AP5728" s="792"/>
      <c r="AS5728" s="792"/>
      <c r="AV5728" s="792"/>
      <c r="AY5728" s="792"/>
      <c r="BN5728" s="792"/>
      <c r="BQ5728" s="792"/>
    </row>
    <row r="5729" spans="8:69" ht="12" customHeight="1">
      <c r="H5729" s="800"/>
      <c r="AJ5729" s="792"/>
      <c r="AM5729" s="792"/>
      <c r="AP5729" s="792"/>
      <c r="AS5729" s="792"/>
      <c r="AV5729" s="792"/>
      <c r="AY5729" s="792"/>
      <c r="BN5729" s="792"/>
      <c r="BQ5729" s="792"/>
    </row>
    <row r="5730" spans="8:69" ht="12" customHeight="1">
      <c r="H5730" s="800"/>
      <c r="AJ5730" s="792"/>
      <c r="AM5730" s="792"/>
      <c r="AP5730" s="792"/>
      <c r="AS5730" s="792"/>
      <c r="AV5730" s="792"/>
      <c r="AY5730" s="792"/>
      <c r="BN5730" s="792"/>
      <c r="BQ5730" s="792"/>
    </row>
    <row r="5731" spans="8:69" ht="12" customHeight="1">
      <c r="H5731" s="800"/>
      <c r="AJ5731" s="792"/>
      <c r="AM5731" s="792"/>
      <c r="AP5731" s="792"/>
      <c r="AS5731" s="792"/>
      <c r="AV5731" s="792"/>
      <c r="AY5731" s="792"/>
      <c r="BN5731" s="792"/>
      <c r="BQ5731" s="792"/>
    </row>
    <row r="5732" spans="8:69" ht="12" customHeight="1">
      <c r="H5732" s="800"/>
      <c r="AJ5732" s="792"/>
      <c r="AM5732" s="792"/>
      <c r="AP5732" s="792"/>
      <c r="AS5732" s="792"/>
      <c r="AV5732" s="792"/>
      <c r="AY5732" s="792"/>
      <c r="BN5732" s="792"/>
      <c r="BQ5732" s="792"/>
    </row>
    <row r="5733" spans="8:69" ht="12" customHeight="1">
      <c r="H5733" s="800"/>
      <c r="AJ5733" s="792"/>
      <c r="AM5733" s="792"/>
      <c r="AP5733" s="792"/>
      <c r="AS5733" s="792"/>
      <c r="AV5733" s="792"/>
      <c r="AY5733" s="792"/>
      <c r="BN5733" s="792"/>
      <c r="BQ5733" s="792"/>
    </row>
    <row r="5734" spans="8:69" ht="12" customHeight="1">
      <c r="H5734" s="800"/>
      <c r="AJ5734" s="792"/>
      <c r="AM5734" s="792"/>
      <c r="AP5734" s="792"/>
      <c r="AS5734" s="792"/>
      <c r="AV5734" s="792"/>
      <c r="AY5734" s="792"/>
      <c r="BN5734" s="792"/>
      <c r="BQ5734" s="792"/>
    </row>
    <row r="5735" spans="8:69" ht="12" customHeight="1">
      <c r="H5735" s="800"/>
      <c r="AJ5735" s="792"/>
      <c r="AM5735" s="792"/>
      <c r="AP5735" s="792"/>
      <c r="AS5735" s="792"/>
      <c r="AV5735" s="792"/>
      <c r="AY5735" s="792"/>
      <c r="BN5735" s="792"/>
      <c r="BQ5735" s="792"/>
    </row>
    <row r="5736" spans="8:69" ht="12" customHeight="1">
      <c r="H5736" s="800"/>
      <c r="AJ5736" s="792"/>
      <c r="AM5736" s="792"/>
      <c r="AP5736" s="792"/>
      <c r="AS5736" s="792"/>
      <c r="AV5736" s="792"/>
      <c r="AY5736" s="792"/>
      <c r="BN5736" s="792"/>
      <c r="BQ5736" s="792"/>
    </row>
    <row r="5737" spans="8:69" ht="12" customHeight="1">
      <c r="H5737" s="800"/>
      <c r="AJ5737" s="792"/>
      <c r="AM5737" s="792"/>
      <c r="AP5737" s="792"/>
      <c r="AS5737" s="792"/>
      <c r="AV5737" s="792"/>
      <c r="AY5737" s="792"/>
      <c r="BN5737" s="792"/>
      <c r="BQ5737" s="792"/>
    </row>
    <row r="5738" spans="8:69" ht="12" customHeight="1">
      <c r="H5738" s="800"/>
      <c r="AJ5738" s="792"/>
      <c r="AM5738" s="792"/>
      <c r="AP5738" s="792"/>
      <c r="AS5738" s="792"/>
      <c r="AV5738" s="792"/>
      <c r="AY5738" s="792"/>
      <c r="BN5738" s="792"/>
      <c r="BQ5738" s="792"/>
    </row>
    <row r="5739" spans="8:69" ht="12" customHeight="1">
      <c r="H5739" s="800"/>
      <c r="AJ5739" s="792"/>
      <c r="AM5739" s="792"/>
      <c r="AP5739" s="792"/>
      <c r="AS5739" s="792"/>
      <c r="AV5739" s="792"/>
      <c r="AY5739" s="792"/>
      <c r="BN5739" s="792"/>
      <c r="BQ5739" s="792"/>
    </row>
    <row r="5740" spans="8:69" ht="12" customHeight="1">
      <c r="H5740" s="800"/>
      <c r="AJ5740" s="792"/>
      <c r="AM5740" s="792"/>
      <c r="AP5740" s="792"/>
      <c r="AS5740" s="792"/>
      <c r="AV5740" s="792"/>
      <c r="AY5740" s="792"/>
      <c r="BN5740" s="792"/>
      <c r="BQ5740" s="792"/>
    </row>
    <row r="5741" spans="8:69" ht="12" customHeight="1">
      <c r="H5741" s="800"/>
      <c r="AJ5741" s="792"/>
      <c r="AM5741" s="792"/>
      <c r="AP5741" s="792"/>
      <c r="AS5741" s="792"/>
      <c r="AV5741" s="792"/>
      <c r="AY5741" s="792"/>
      <c r="BN5741" s="792"/>
      <c r="BQ5741" s="792"/>
    </row>
    <row r="5742" spans="8:69" ht="12" customHeight="1">
      <c r="H5742" s="800"/>
      <c r="AJ5742" s="792"/>
      <c r="AM5742" s="792"/>
      <c r="AP5742" s="792"/>
      <c r="AS5742" s="792"/>
      <c r="AV5742" s="792"/>
      <c r="AY5742" s="792"/>
      <c r="BN5742" s="792"/>
      <c r="BQ5742" s="792"/>
    </row>
    <row r="5743" spans="8:69" ht="12" customHeight="1">
      <c r="H5743" s="800"/>
      <c r="AJ5743" s="792"/>
      <c r="AM5743" s="792"/>
      <c r="AP5743" s="792"/>
      <c r="AS5743" s="792"/>
      <c r="AV5743" s="792"/>
      <c r="AY5743" s="792"/>
      <c r="BN5743" s="792"/>
      <c r="BQ5743" s="792"/>
    </row>
    <row r="5744" spans="8:69" ht="12" customHeight="1">
      <c r="H5744" s="800"/>
      <c r="AJ5744" s="792"/>
      <c r="AM5744" s="792"/>
      <c r="AP5744" s="792"/>
      <c r="AS5744" s="792"/>
      <c r="AV5744" s="792"/>
      <c r="AY5744" s="792"/>
      <c r="BN5744" s="792"/>
      <c r="BQ5744" s="792"/>
    </row>
    <row r="5745" spans="8:69" ht="12" customHeight="1">
      <c r="H5745" s="800"/>
      <c r="AJ5745" s="792"/>
      <c r="AM5745" s="792"/>
      <c r="AP5745" s="792"/>
      <c r="AS5745" s="792"/>
      <c r="AV5745" s="792"/>
      <c r="AY5745" s="792"/>
      <c r="BN5745" s="792"/>
      <c r="BQ5745" s="792"/>
    </row>
    <row r="5746" spans="8:69" ht="12" customHeight="1">
      <c r="H5746" s="800"/>
      <c r="AJ5746" s="792"/>
      <c r="AM5746" s="792"/>
      <c r="AP5746" s="792"/>
      <c r="AS5746" s="792"/>
      <c r="AV5746" s="792"/>
      <c r="AY5746" s="792"/>
      <c r="BN5746" s="792"/>
      <c r="BQ5746" s="792"/>
    </row>
    <row r="5747" spans="8:69" ht="12" customHeight="1">
      <c r="H5747" s="800"/>
      <c r="AJ5747" s="792"/>
      <c r="AM5747" s="792"/>
      <c r="AP5747" s="792"/>
      <c r="AS5747" s="792"/>
      <c r="AV5747" s="792"/>
      <c r="AY5747" s="792"/>
      <c r="BN5747" s="792"/>
      <c r="BQ5747" s="792"/>
    </row>
    <row r="5748" spans="8:69" ht="12" customHeight="1">
      <c r="H5748" s="800"/>
      <c r="AJ5748" s="792"/>
      <c r="AM5748" s="792"/>
      <c r="AP5748" s="792"/>
      <c r="AS5748" s="792"/>
      <c r="AV5748" s="792"/>
      <c r="AY5748" s="792"/>
      <c r="BN5748" s="792"/>
      <c r="BQ5748" s="792"/>
    </row>
    <row r="5749" spans="8:69" ht="12" customHeight="1">
      <c r="H5749" s="800"/>
      <c r="AJ5749" s="792"/>
      <c r="AM5749" s="792"/>
      <c r="AP5749" s="792"/>
      <c r="AS5749" s="792"/>
      <c r="AV5749" s="792"/>
      <c r="AY5749" s="792"/>
      <c r="BN5749" s="792"/>
      <c r="BQ5749" s="792"/>
    </row>
    <row r="5750" spans="8:69" ht="12" customHeight="1">
      <c r="H5750" s="800"/>
      <c r="AJ5750" s="792"/>
      <c r="AM5750" s="792"/>
      <c r="AP5750" s="792"/>
      <c r="AS5750" s="792"/>
      <c r="AV5750" s="792"/>
      <c r="AY5750" s="792"/>
      <c r="BN5750" s="792"/>
      <c r="BQ5750" s="792"/>
    </row>
    <row r="5751" spans="8:69" ht="12" customHeight="1">
      <c r="H5751" s="800"/>
      <c r="AJ5751" s="792"/>
      <c r="AM5751" s="792"/>
      <c r="AP5751" s="792"/>
      <c r="AS5751" s="792"/>
      <c r="AV5751" s="792"/>
      <c r="AY5751" s="792"/>
      <c r="BN5751" s="792"/>
      <c r="BQ5751" s="792"/>
    </row>
    <row r="5752" spans="8:69" ht="12" customHeight="1">
      <c r="H5752" s="800"/>
      <c r="AJ5752" s="792"/>
      <c r="AM5752" s="792"/>
      <c r="AP5752" s="792"/>
      <c r="AS5752" s="792"/>
      <c r="AV5752" s="792"/>
      <c r="AY5752" s="792"/>
      <c r="BN5752" s="792"/>
      <c r="BQ5752" s="792"/>
    </row>
    <row r="5753" spans="8:69" ht="12" customHeight="1">
      <c r="H5753" s="800"/>
      <c r="AJ5753" s="792"/>
      <c r="AM5753" s="792"/>
      <c r="AP5753" s="792"/>
      <c r="AS5753" s="792"/>
      <c r="AV5753" s="792"/>
      <c r="AY5753" s="792"/>
      <c r="BN5753" s="792"/>
      <c r="BQ5753" s="792"/>
    </row>
    <row r="5754" spans="8:69" ht="12" customHeight="1">
      <c r="H5754" s="800"/>
      <c r="AJ5754" s="792"/>
      <c r="AM5754" s="792"/>
      <c r="AP5754" s="792"/>
      <c r="AS5754" s="792"/>
      <c r="AV5754" s="792"/>
      <c r="AY5754" s="792"/>
      <c r="BN5754" s="792"/>
      <c r="BQ5754" s="792"/>
    </row>
    <row r="5755" spans="8:69" ht="12" customHeight="1">
      <c r="H5755" s="800"/>
      <c r="AJ5755" s="792"/>
      <c r="AM5755" s="792"/>
      <c r="AP5755" s="792"/>
      <c r="AS5755" s="792"/>
      <c r="AV5755" s="792"/>
      <c r="AY5755" s="792"/>
      <c r="BN5755" s="792"/>
      <c r="BQ5755" s="792"/>
    </row>
    <row r="5756" spans="8:69" ht="12" customHeight="1">
      <c r="H5756" s="800"/>
      <c r="AJ5756" s="792"/>
      <c r="AM5756" s="792"/>
      <c r="AP5756" s="792"/>
      <c r="AS5756" s="792"/>
      <c r="AV5756" s="792"/>
      <c r="AY5756" s="792"/>
      <c r="BN5756" s="792"/>
      <c r="BQ5756" s="792"/>
    </row>
    <row r="5757" spans="8:69" ht="12" customHeight="1">
      <c r="H5757" s="800"/>
      <c r="AJ5757" s="792"/>
      <c r="AM5757" s="792"/>
      <c r="AP5757" s="792"/>
      <c r="AS5757" s="792"/>
      <c r="AV5757" s="792"/>
      <c r="AY5757" s="792"/>
      <c r="BN5757" s="792"/>
      <c r="BQ5757" s="792"/>
    </row>
    <row r="5758" spans="8:69" ht="12" customHeight="1">
      <c r="H5758" s="800"/>
      <c r="AJ5758" s="792"/>
      <c r="AM5758" s="792"/>
      <c r="AP5758" s="792"/>
      <c r="AS5758" s="792"/>
      <c r="AV5758" s="792"/>
      <c r="AY5758" s="792"/>
      <c r="BN5758" s="792"/>
      <c r="BQ5758" s="792"/>
    </row>
    <row r="5759" spans="8:69" ht="12" customHeight="1">
      <c r="H5759" s="800"/>
      <c r="AJ5759" s="792"/>
      <c r="AM5759" s="792"/>
      <c r="AP5759" s="792"/>
      <c r="AS5759" s="792"/>
      <c r="AV5759" s="792"/>
      <c r="AY5759" s="792"/>
      <c r="BN5759" s="792"/>
      <c r="BQ5759" s="792"/>
    </row>
    <row r="5760" spans="8:69" ht="12" customHeight="1">
      <c r="H5760" s="800"/>
      <c r="AJ5760" s="792"/>
      <c r="AM5760" s="792"/>
      <c r="AP5760" s="792"/>
      <c r="AS5760" s="792"/>
      <c r="AV5760" s="792"/>
      <c r="AY5760" s="792"/>
      <c r="BN5760" s="792"/>
      <c r="BQ5760" s="792"/>
    </row>
    <row r="5761" spans="8:69" ht="12" customHeight="1">
      <c r="H5761" s="800"/>
      <c r="AJ5761" s="792"/>
      <c r="AM5761" s="792"/>
      <c r="AP5761" s="792"/>
      <c r="AS5761" s="792"/>
      <c r="AV5761" s="792"/>
      <c r="AY5761" s="792"/>
      <c r="BN5761" s="792"/>
      <c r="BQ5761" s="792"/>
    </row>
    <row r="5762" spans="8:69" ht="12" customHeight="1">
      <c r="H5762" s="800"/>
      <c r="AJ5762" s="792"/>
      <c r="AM5762" s="792"/>
      <c r="AP5762" s="792"/>
      <c r="AS5762" s="792"/>
      <c r="AV5762" s="792"/>
      <c r="AY5762" s="792"/>
      <c r="BN5762" s="792"/>
      <c r="BQ5762" s="792"/>
    </row>
    <row r="5763" spans="8:69" ht="12" customHeight="1">
      <c r="H5763" s="800"/>
      <c r="AJ5763" s="792"/>
      <c r="AM5763" s="792"/>
      <c r="AP5763" s="792"/>
      <c r="AS5763" s="792"/>
      <c r="AV5763" s="792"/>
      <c r="AY5763" s="792"/>
      <c r="BN5763" s="792"/>
      <c r="BQ5763" s="792"/>
    </row>
    <row r="5764" spans="8:69" ht="12" customHeight="1">
      <c r="H5764" s="800"/>
      <c r="AJ5764" s="792"/>
      <c r="AM5764" s="792"/>
      <c r="AP5764" s="792"/>
      <c r="AS5764" s="792"/>
      <c r="AV5764" s="792"/>
      <c r="AY5764" s="792"/>
      <c r="BN5764" s="792"/>
      <c r="BQ5764" s="792"/>
    </row>
    <row r="5765" spans="8:69" ht="12" customHeight="1">
      <c r="H5765" s="800"/>
      <c r="AJ5765" s="792"/>
      <c r="AM5765" s="792"/>
      <c r="AP5765" s="792"/>
      <c r="AS5765" s="792"/>
      <c r="AV5765" s="792"/>
      <c r="AY5765" s="792"/>
      <c r="BN5765" s="792"/>
      <c r="BQ5765" s="792"/>
    </row>
    <row r="5766" spans="8:69" ht="12" customHeight="1">
      <c r="H5766" s="800"/>
      <c r="AJ5766" s="792"/>
      <c r="AM5766" s="792"/>
      <c r="AP5766" s="792"/>
      <c r="AS5766" s="792"/>
      <c r="AV5766" s="792"/>
      <c r="AY5766" s="792"/>
      <c r="BN5766" s="792"/>
      <c r="BQ5766" s="792"/>
    </row>
    <row r="5767" spans="8:69" ht="12" customHeight="1">
      <c r="H5767" s="800"/>
      <c r="AJ5767" s="792"/>
      <c r="AM5767" s="792"/>
      <c r="AP5767" s="792"/>
      <c r="AS5767" s="792"/>
      <c r="AV5767" s="792"/>
      <c r="AY5767" s="792"/>
      <c r="BN5767" s="792"/>
      <c r="BQ5767" s="792"/>
    </row>
    <row r="5768" spans="8:69" ht="12" customHeight="1">
      <c r="H5768" s="800"/>
      <c r="AJ5768" s="792"/>
      <c r="AM5768" s="792"/>
      <c r="AP5768" s="792"/>
      <c r="AS5768" s="792"/>
      <c r="AV5768" s="792"/>
      <c r="AY5768" s="792"/>
      <c r="BN5768" s="792"/>
      <c r="BQ5768" s="792"/>
    </row>
    <row r="5769" spans="8:69" ht="12" customHeight="1">
      <c r="H5769" s="800"/>
      <c r="AJ5769" s="792"/>
      <c r="AM5769" s="792"/>
      <c r="AP5769" s="792"/>
      <c r="AS5769" s="792"/>
      <c r="AV5769" s="792"/>
      <c r="AY5769" s="792"/>
      <c r="BN5769" s="792"/>
      <c r="BQ5769" s="792"/>
    </row>
    <row r="5770" spans="8:69" ht="12" customHeight="1">
      <c r="H5770" s="800"/>
      <c r="AJ5770" s="792"/>
      <c r="AM5770" s="792"/>
      <c r="AP5770" s="792"/>
      <c r="AS5770" s="792"/>
      <c r="AV5770" s="792"/>
      <c r="AY5770" s="792"/>
      <c r="BN5770" s="792"/>
      <c r="BQ5770" s="792"/>
    </row>
    <row r="5771" spans="8:69" ht="12" customHeight="1">
      <c r="H5771" s="800"/>
      <c r="AJ5771" s="792"/>
      <c r="AM5771" s="792"/>
      <c r="AP5771" s="792"/>
      <c r="AS5771" s="792"/>
      <c r="AV5771" s="792"/>
      <c r="AY5771" s="792"/>
      <c r="BN5771" s="792"/>
      <c r="BQ5771" s="792"/>
    </row>
    <row r="5772" spans="8:69" ht="12" customHeight="1">
      <c r="H5772" s="800"/>
      <c r="AJ5772" s="792"/>
      <c r="AM5772" s="792"/>
      <c r="AP5772" s="792"/>
      <c r="AS5772" s="792"/>
      <c r="AV5772" s="792"/>
      <c r="AY5772" s="792"/>
      <c r="BN5772" s="792"/>
      <c r="BQ5772" s="792"/>
    </row>
    <row r="5773" spans="8:69" ht="12" customHeight="1">
      <c r="H5773" s="800"/>
      <c r="AJ5773" s="792"/>
      <c r="AM5773" s="792"/>
      <c r="AP5773" s="792"/>
      <c r="AS5773" s="792"/>
      <c r="AV5773" s="792"/>
      <c r="AY5773" s="792"/>
      <c r="BN5773" s="792"/>
      <c r="BQ5773" s="792"/>
    </row>
    <row r="5774" spans="8:69" ht="12" customHeight="1">
      <c r="H5774" s="800"/>
      <c r="AJ5774" s="792"/>
      <c r="AM5774" s="792"/>
      <c r="AP5774" s="792"/>
      <c r="AS5774" s="792"/>
      <c r="AV5774" s="792"/>
      <c r="AY5774" s="792"/>
      <c r="BN5774" s="792"/>
      <c r="BQ5774" s="792"/>
    </row>
    <row r="5775" spans="8:69" ht="12" customHeight="1">
      <c r="H5775" s="800"/>
      <c r="AJ5775" s="792"/>
      <c r="AM5775" s="792"/>
      <c r="AP5775" s="792"/>
      <c r="AS5775" s="792"/>
      <c r="AV5775" s="792"/>
      <c r="AY5775" s="792"/>
      <c r="BN5775" s="792"/>
      <c r="BQ5775" s="792"/>
    </row>
    <row r="5776" spans="8:69" ht="12" customHeight="1">
      <c r="H5776" s="800"/>
      <c r="AJ5776" s="792"/>
      <c r="AM5776" s="792"/>
      <c r="AP5776" s="792"/>
      <c r="AS5776" s="792"/>
      <c r="AV5776" s="792"/>
      <c r="AY5776" s="792"/>
      <c r="BN5776" s="792"/>
      <c r="BQ5776" s="792"/>
    </row>
    <row r="5777" spans="8:69" ht="12" customHeight="1">
      <c r="H5777" s="800"/>
      <c r="AJ5777" s="792"/>
      <c r="AM5777" s="792"/>
      <c r="AP5777" s="792"/>
      <c r="AS5777" s="792"/>
      <c r="AV5777" s="792"/>
      <c r="AY5777" s="792"/>
      <c r="BN5777" s="792"/>
      <c r="BQ5777" s="792"/>
    </row>
    <row r="5778" spans="8:69" ht="12" customHeight="1">
      <c r="H5778" s="800"/>
      <c r="AJ5778" s="792"/>
      <c r="AM5778" s="792"/>
      <c r="AP5778" s="792"/>
      <c r="AS5778" s="792"/>
      <c r="AV5778" s="792"/>
      <c r="AY5778" s="792"/>
      <c r="BN5778" s="792"/>
      <c r="BQ5778" s="792"/>
    </row>
    <row r="5779" spans="8:69" ht="12" customHeight="1">
      <c r="H5779" s="800"/>
      <c r="AJ5779" s="792"/>
      <c r="AM5779" s="792"/>
      <c r="AP5779" s="792"/>
      <c r="AS5779" s="792"/>
      <c r="AV5779" s="792"/>
      <c r="AY5779" s="792"/>
      <c r="BN5779" s="792"/>
      <c r="BQ5779" s="792"/>
    </row>
    <row r="5780" spans="8:69" ht="12" customHeight="1">
      <c r="H5780" s="800"/>
      <c r="AJ5780" s="792"/>
      <c r="AM5780" s="792"/>
      <c r="AP5780" s="792"/>
      <c r="AS5780" s="792"/>
      <c r="AV5780" s="792"/>
      <c r="AY5780" s="792"/>
      <c r="BN5780" s="792"/>
      <c r="BQ5780" s="792"/>
    </row>
    <row r="5781" spans="8:69" ht="12" customHeight="1">
      <c r="H5781" s="800"/>
      <c r="AJ5781" s="792"/>
      <c r="AM5781" s="792"/>
      <c r="AP5781" s="792"/>
      <c r="AS5781" s="792"/>
      <c r="AV5781" s="792"/>
      <c r="AY5781" s="792"/>
      <c r="BN5781" s="792"/>
      <c r="BQ5781" s="792"/>
    </row>
    <row r="5782" spans="8:69" ht="12" customHeight="1">
      <c r="H5782" s="800"/>
      <c r="AJ5782" s="792"/>
      <c r="AM5782" s="792"/>
      <c r="AP5782" s="792"/>
      <c r="AS5782" s="792"/>
      <c r="AV5782" s="792"/>
      <c r="AY5782" s="792"/>
      <c r="BN5782" s="792"/>
      <c r="BQ5782" s="792"/>
    </row>
    <row r="5783" spans="8:69" ht="12" customHeight="1">
      <c r="H5783" s="800"/>
      <c r="AJ5783" s="792"/>
      <c r="AM5783" s="792"/>
      <c r="AP5783" s="792"/>
      <c r="AS5783" s="792"/>
      <c r="AV5783" s="792"/>
      <c r="AY5783" s="792"/>
      <c r="BN5783" s="792"/>
      <c r="BQ5783" s="792"/>
    </row>
    <row r="5784" spans="8:69" ht="12" customHeight="1">
      <c r="H5784" s="800"/>
      <c r="AJ5784" s="792"/>
      <c r="AM5784" s="792"/>
      <c r="AP5784" s="792"/>
      <c r="AS5784" s="792"/>
      <c r="AV5784" s="792"/>
      <c r="AY5784" s="792"/>
      <c r="BN5784" s="792"/>
      <c r="BQ5784" s="792"/>
    </row>
    <row r="5785" spans="8:69" ht="12" customHeight="1">
      <c r="H5785" s="800"/>
      <c r="AJ5785" s="792"/>
      <c r="AM5785" s="792"/>
      <c r="AP5785" s="792"/>
      <c r="AS5785" s="792"/>
      <c r="AV5785" s="792"/>
      <c r="AY5785" s="792"/>
      <c r="BN5785" s="792"/>
      <c r="BQ5785" s="792"/>
    </row>
    <row r="5786" spans="8:69" ht="12" customHeight="1">
      <c r="H5786" s="800"/>
      <c r="AJ5786" s="792"/>
      <c r="AM5786" s="792"/>
      <c r="AP5786" s="792"/>
      <c r="AS5786" s="792"/>
      <c r="AV5786" s="792"/>
      <c r="AY5786" s="792"/>
      <c r="BN5786" s="792"/>
      <c r="BQ5786" s="792"/>
    </row>
    <row r="5787" spans="8:69" ht="12" customHeight="1">
      <c r="H5787" s="800"/>
      <c r="AJ5787" s="792"/>
      <c r="AM5787" s="792"/>
      <c r="AP5787" s="792"/>
      <c r="AS5787" s="792"/>
      <c r="AV5787" s="792"/>
      <c r="AY5787" s="792"/>
      <c r="BN5787" s="792"/>
      <c r="BQ5787" s="792"/>
    </row>
    <row r="5788" spans="8:69" ht="12" customHeight="1">
      <c r="H5788" s="800"/>
      <c r="AJ5788" s="792"/>
      <c r="AM5788" s="792"/>
      <c r="AP5788" s="792"/>
      <c r="AS5788" s="792"/>
      <c r="AV5788" s="792"/>
      <c r="AY5788" s="792"/>
      <c r="BN5788" s="792"/>
      <c r="BQ5788" s="792"/>
    </row>
    <row r="5789" spans="8:69" ht="12" customHeight="1">
      <c r="H5789" s="800"/>
      <c r="AJ5789" s="792"/>
      <c r="AM5789" s="792"/>
      <c r="AP5789" s="792"/>
      <c r="AS5789" s="792"/>
      <c r="AV5789" s="792"/>
      <c r="AY5789" s="792"/>
      <c r="BN5789" s="792"/>
      <c r="BQ5789" s="792"/>
    </row>
    <row r="5790" spans="8:69" ht="12" customHeight="1">
      <c r="H5790" s="800"/>
      <c r="AJ5790" s="792"/>
      <c r="AM5790" s="792"/>
      <c r="AP5790" s="792"/>
      <c r="AS5790" s="792"/>
      <c r="AV5790" s="792"/>
      <c r="AY5790" s="792"/>
      <c r="BN5790" s="792"/>
      <c r="BQ5790" s="792"/>
    </row>
    <row r="5791" spans="8:69" ht="12" customHeight="1">
      <c r="H5791" s="800"/>
      <c r="AJ5791" s="792"/>
      <c r="AM5791" s="792"/>
      <c r="AP5791" s="792"/>
      <c r="AS5791" s="792"/>
      <c r="AV5791" s="792"/>
      <c r="AY5791" s="792"/>
      <c r="BN5791" s="792"/>
      <c r="BQ5791" s="792"/>
    </row>
    <row r="5792" spans="8:69" ht="12" customHeight="1">
      <c r="H5792" s="800"/>
      <c r="AJ5792" s="792"/>
      <c r="AM5792" s="792"/>
      <c r="AP5792" s="792"/>
      <c r="AS5792" s="792"/>
      <c r="AV5792" s="792"/>
      <c r="AY5792" s="792"/>
      <c r="BN5792" s="792"/>
      <c r="BQ5792" s="792"/>
    </row>
    <row r="5793" spans="8:69" ht="12" customHeight="1">
      <c r="H5793" s="800"/>
      <c r="AJ5793" s="792"/>
      <c r="AM5793" s="792"/>
      <c r="AP5793" s="792"/>
      <c r="AS5793" s="792"/>
      <c r="AV5793" s="792"/>
      <c r="AY5793" s="792"/>
      <c r="BN5793" s="792"/>
      <c r="BQ5793" s="792"/>
    </row>
    <row r="5794" spans="8:69" ht="12" customHeight="1">
      <c r="H5794" s="800"/>
      <c r="AJ5794" s="792"/>
      <c r="AM5794" s="792"/>
      <c r="AP5794" s="792"/>
      <c r="AS5794" s="792"/>
      <c r="AV5794" s="792"/>
      <c r="AY5794" s="792"/>
      <c r="BN5794" s="792"/>
      <c r="BQ5794" s="792"/>
    </row>
    <row r="5795" spans="8:69" ht="12" customHeight="1">
      <c r="H5795" s="800"/>
      <c r="AJ5795" s="792"/>
      <c r="AM5795" s="792"/>
      <c r="AP5795" s="792"/>
      <c r="AS5795" s="792"/>
      <c r="AV5795" s="792"/>
      <c r="AY5795" s="792"/>
      <c r="BN5795" s="792"/>
      <c r="BQ5795" s="792"/>
    </row>
    <row r="5796" spans="8:69" ht="12" customHeight="1">
      <c r="H5796" s="800"/>
      <c r="AJ5796" s="792"/>
      <c r="AM5796" s="792"/>
      <c r="AP5796" s="792"/>
      <c r="AS5796" s="792"/>
      <c r="AV5796" s="792"/>
      <c r="AY5796" s="792"/>
      <c r="BN5796" s="792"/>
      <c r="BQ5796" s="792"/>
    </row>
    <row r="5797" spans="8:69" ht="12" customHeight="1">
      <c r="H5797" s="800"/>
      <c r="AJ5797" s="792"/>
      <c r="AM5797" s="792"/>
      <c r="AP5797" s="792"/>
      <c r="AS5797" s="792"/>
      <c r="AV5797" s="792"/>
      <c r="AY5797" s="792"/>
      <c r="BN5797" s="792"/>
      <c r="BQ5797" s="792"/>
    </row>
    <row r="5798" spans="8:69" ht="12" customHeight="1">
      <c r="H5798" s="800"/>
      <c r="AJ5798" s="792"/>
      <c r="AM5798" s="792"/>
      <c r="AP5798" s="792"/>
      <c r="AS5798" s="792"/>
      <c r="AV5798" s="792"/>
      <c r="AY5798" s="792"/>
      <c r="BN5798" s="792"/>
      <c r="BQ5798" s="792"/>
    </row>
    <row r="5799" spans="8:69" ht="12" customHeight="1">
      <c r="H5799" s="800"/>
      <c r="AJ5799" s="792"/>
      <c r="AM5799" s="792"/>
      <c r="AP5799" s="792"/>
      <c r="AS5799" s="792"/>
      <c r="AV5799" s="792"/>
      <c r="AY5799" s="792"/>
      <c r="BN5799" s="792"/>
      <c r="BQ5799" s="792"/>
    </row>
    <row r="5800" spans="8:69" ht="12" customHeight="1">
      <c r="H5800" s="800"/>
      <c r="AJ5800" s="792"/>
      <c r="AM5800" s="792"/>
      <c r="AP5800" s="792"/>
      <c r="AS5800" s="792"/>
      <c r="AV5800" s="792"/>
      <c r="AY5800" s="792"/>
      <c r="BN5800" s="792"/>
      <c r="BQ5800" s="792"/>
    </row>
    <row r="5801" spans="8:69" ht="12" customHeight="1">
      <c r="H5801" s="800"/>
      <c r="AJ5801" s="792"/>
      <c r="AM5801" s="792"/>
      <c r="AP5801" s="792"/>
      <c r="AS5801" s="792"/>
      <c r="AV5801" s="792"/>
      <c r="AY5801" s="792"/>
      <c r="BN5801" s="792"/>
      <c r="BQ5801" s="792"/>
    </row>
    <row r="5802" spans="8:69" ht="12" customHeight="1">
      <c r="H5802" s="800"/>
      <c r="AJ5802" s="792"/>
      <c r="AM5802" s="792"/>
      <c r="AP5802" s="792"/>
      <c r="AS5802" s="792"/>
      <c r="AV5802" s="792"/>
      <c r="AY5802" s="792"/>
      <c r="BN5802" s="792"/>
      <c r="BQ5802" s="792"/>
    </row>
    <row r="5803" spans="8:69" ht="12" customHeight="1">
      <c r="H5803" s="800"/>
      <c r="AJ5803" s="792"/>
      <c r="AM5803" s="792"/>
      <c r="AP5803" s="792"/>
      <c r="AS5803" s="792"/>
      <c r="AV5803" s="792"/>
      <c r="AY5803" s="792"/>
      <c r="BN5803" s="792"/>
      <c r="BQ5803" s="792"/>
    </row>
    <row r="5804" spans="8:69" ht="12" customHeight="1">
      <c r="H5804" s="800"/>
      <c r="AJ5804" s="792"/>
      <c r="AM5804" s="792"/>
      <c r="AP5804" s="792"/>
      <c r="AS5804" s="792"/>
      <c r="AV5804" s="792"/>
      <c r="AY5804" s="792"/>
      <c r="BN5804" s="792"/>
      <c r="BQ5804" s="792"/>
    </row>
    <row r="5805" spans="8:69" ht="12" customHeight="1">
      <c r="H5805" s="800"/>
      <c r="AJ5805" s="792"/>
      <c r="AM5805" s="792"/>
      <c r="AP5805" s="792"/>
      <c r="AS5805" s="792"/>
      <c r="AV5805" s="792"/>
      <c r="AY5805" s="792"/>
      <c r="BN5805" s="792"/>
      <c r="BQ5805" s="792"/>
    </row>
    <row r="5806" spans="8:69" ht="12" customHeight="1">
      <c r="H5806" s="800"/>
      <c r="AJ5806" s="792"/>
      <c r="AM5806" s="792"/>
      <c r="AP5806" s="792"/>
      <c r="AS5806" s="792"/>
      <c r="AV5806" s="792"/>
      <c r="AY5806" s="792"/>
      <c r="BN5806" s="792"/>
      <c r="BQ5806" s="792"/>
    </row>
    <row r="5807" spans="8:69" ht="12" customHeight="1">
      <c r="H5807" s="800"/>
      <c r="AJ5807" s="792"/>
      <c r="AM5807" s="792"/>
      <c r="AP5807" s="792"/>
      <c r="AS5807" s="792"/>
      <c r="AV5807" s="792"/>
      <c r="AY5807" s="792"/>
      <c r="BN5807" s="792"/>
      <c r="BQ5807" s="792"/>
    </row>
    <row r="5808" spans="8:69" ht="12" customHeight="1">
      <c r="H5808" s="800"/>
      <c r="AJ5808" s="792"/>
      <c r="AM5808" s="792"/>
      <c r="AP5808" s="792"/>
      <c r="AS5808" s="792"/>
      <c r="AV5808" s="792"/>
      <c r="AY5808" s="792"/>
      <c r="BN5808" s="792"/>
      <c r="BQ5808" s="792"/>
    </row>
    <row r="5809" spans="8:69" ht="12" customHeight="1">
      <c r="H5809" s="800"/>
      <c r="AJ5809" s="792"/>
      <c r="AM5809" s="792"/>
      <c r="AP5809" s="792"/>
      <c r="AS5809" s="792"/>
      <c r="AV5809" s="792"/>
      <c r="AY5809" s="792"/>
      <c r="BN5809" s="792"/>
      <c r="BQ5809" s="792"/>
    </row>
    <row r="5810" spans="8:69" ht="12" customHeight="1">
      <c r="H5810" s="800"/>
      <c r="AJ5810" s="792"/>
      <c r="AM5810" s="792"/>
      <c r="AP5810" s="792"/>
      <c r="AS5810" s="792"/>
      <c r="AV5810" s="792"/>
      <c r="AY5810" s="792"/>
      <c r="BN5810" s="792"/>
      <c r="BQ5810" s="792"/>
    </row>
    <row r="5811" spans="8:69" ht="12" customHeight="1">
      <c r="H5811" s="800"/>
      <c r="AJ5811" s="792"/>
      <c r="AM5811" s="792"/>
      <c r="AP5811" s="792"/>
      <c r="AS5811" s="792"/>
      <c r="AV5811" s="792"/>
      <c r="AY5811" s="792"/>
      <c r="BN5811" s="792"/>
      <c r="BQ5811" s="792"/>
    </row>
    <row r="5812" spans="8:69" ht="12" customHeight="1">
      <c r="H5812" s="800"/>
      <c r="AJ5812" s="792"/>
      <c r="AM5812" s="792"/>
      <c r="AP5812" s="792"/>
      <c r="AS5812" s="792"/>
      <c r="AV5812" s="792"/>
      <c r="AY5812" s="792"/>
      <c r="BN5812" s="792"/>
      <c r="BQ5812" s="792"/>
    </row>
    <row r="5813" spans="8:69" ht="12" customHeight="1">
      <c r="H5813" s="800"/>
      <c r="AJ5813" s="792"/>
      <c r="AM5813" s="792"/>
      <c r="AP5813" s="792"/>
      <c r="AS5813" s="792"/>
      <c r="AV5813" s="792"/>
      <c r="AY5813" s="792"/>
      <c r="BN5813" s="792"/>
      <c r="BQ5813" s="792"/>
    </row>
    <row r="5814" spans="8:69" ht="12" customHeight="1">
      <c r="H5814" s="800"/>
      <c r="AJ5814" s="792"/>
      <c r="AM5814" s="792"/>
      <c r="AP5814" s="792"/>
      <c r="AS5814" s="792"/>
      <c r="AV5814" s="792"/>
      <c r="AY5814" s="792"/>
      <c r="BN5814" s="792"/>
      <c r="BQ5814" s="792"/>
    </row>
    <row r="5815" spans="8:69" ht="12" customHeight="1">
      <c r="H5815" s="800"/>
      <c r="AJ5815" s="792"/>
      <c r="AM5815" s="792"/>
      <c r="AP5815" s="792"/>
      <c r="AS5815" s="792"/>
      <c r="AV5815" s="792"/>
      <c r="AY5815" s="792"/>
      <c r="BN5815" s="792"/>
      <c r="BQ5815" s="792"/>
    </row>
    <row r="5816" spans="8:69" ht="12" customHeight="1">
      <c r="H5816" s="800"/>
      <c r="AJ5816" s="792"/>
      <c r="AM5816" s="792"/>
      <c r="AP5816" s="792"/>
      <c r="AS5816" s="792"/>
      <c r="AV5816" s="792"/>
      <c r="AY5816" s="792"/>
      <c r="BN5816" s="792"/>
      <c r="BQ5816" s="792"/>
    </row>
    <row r="5817" spans="8:69" ht="12" customHeight="1">
      <c r="H5817" s="800"/>
      <c r="AJ5817" s="792"/>
      <c r="AM5817" s="792"/>
      <c r="AP5817" s="792"/>
      <c r="AS5817" s="792"/>
      <c r="AV5817" s="792"/>
      <c r="AY5817" s="792"/>
      <c r="BN5817" s="792"/>
      <c r="BQ5817" s="792"/>
    </row>
    <row r="5818" spans="8:69" ht="12" customHeight="1">
      <c r="H5818" s="800"/>
      <c r="AJ5818" s="792"/>
      <c r="AM5818" s="792"/>
      <c r="AP5818" s="792"/>
      <c r="AS5818" s="792"/>
      <c r="AV5818" s="792"/>
      <c r="AY5818" s="792"/>
      <c r="BN5818" s="792"/>
      <c r="BQ5818" s="792"/>
    </row>
    <row r="5819" spans="8:69" ht="12" customHeight="1">
      <c r="H5819" s="800"/>
      <c r="AJ5819" s="792"/>
      <c r="AM5819" s="792"/>
      <c r="AP5819" s="792"/>
      <c r="AS5819" s="792"/>
      <c r="AV5819" s="792"/>
      <c r="AY5819" s="792"/>
      <c r="BN5819" s="792"/>
      <c r="BQ5819" s="792"/>
    </row>
    <row r="5820" spans="8:69" ht="12" customHeight="1">
      <c r="H5820" s="800"/>
      <c r="AJ5820" s="792"/>
      <c r="AM5820" s="792"/>
      <c r="AP5820" s="792"/>
      <c r="AS5820" s="792"/>
      <c r="AV5820" s="792"/>
      <c r="AY5820" s="792"/>
      <c r="BN5820" s="792"/>
      <c r="BQ5820" s="792"/>
    </row>
    <row r="5821" spans="8:69" ht="12" customHeight="1">
      <c r="H5821" s="800"/>
      <c r="AJ5821" s="792"/>
      <c r="AM5821" s="792"/>
      <c r="AP5821" s="792"/>
      <c r="AS5821" s="792"/>
      <c r="AV5821" s="792"/>
      <c r="AY5821" s="792"/>
      <c r="BN5821" s="792"/>
      <c r="BQ5821" s="792"/>
    </row>
    <row r="5822" spans="8:69" ht="12" customHeight="1">
      <c r="H5822" s="800"/>
      <c r="AJ5822" s="792"/>
      <c r="AM5822" s="792"/>
      <c r="AP5822" s="792"/>
      <c r="AS5822" s="792"/>
      <c r="AV5822" s="792"/>
      <c r="AY5822" s="792"/>
      <c r="BN5822" s="792"/>
      <c r="BQ5822" s="792"/>
    </row>
    <row r="5823" spans="8:69" ht="12" customHeight="1">
      <c r="H5823" s="800"/>
      <c r="AJ5823" s="792"/>
      <c r="AM5823" s="792"/>
      <c r="AP5823" s="792"/>
      <c r="AS5823" s="792"/>
      <c r="AV5823" s="792"/>
      <c r="AY5823" s="792"/>
      <c r="BN5823" s="792"/>
      <c r="BQ5823" s="792"/>
    </row>
    <row r="5824" spans="8:69" ht="12" customHeight="1">
      <c r="H5824" s="800"/>
      <c r="AJ5824" s="792"/>
      <c r="AM5824" s="792"/>
      <c r="AP5824" s="792"/>
      <c r="AS5824" s="792"/>
      <c r="AV5824" s="792"/>
      <c r="AY5824" s="792"/>
      <c r="BN5824" s="792"/>
      <c r="BQ5824" s="792"/>
    </row>
    <row r="5825" spans="8:69" ht="12" customHeight="1">
      <c r="H5825" s="800"/>
      <c r="AJ5825" s="792"/>
      <c r="AM5825" s="792"/>
      <c r="AP5825" s="792"/>
      <c r="AS5825" s="792"/>
      <c r="AV5825" s="792"/>
      <c r="AY5825" s="792"/>
      <c r="BN5825" s="792"/>
      <c r="BQ5825" s="792"/>
    </row>
    <row r="5826" spans="8:69" ht="12" customHeight="1">
      <c r="H5826" s="800"/>
      <c r="AJ5826" s="792"/>
      <c r="AM5826" s="792"/>
      <c r="AP5826" s="792"/>
      <c r="AS5826" s="792"/>
      <c r="AV5826" s="792"/>
      <c r="AY5826" s="792"/>
      <c r="BN5826" s="792"/>
      <c r="BQ5826" s="792"/>
    </row>
    <row r="5827" spans="8:69" ht="12" customHeight="1">
      <c r="H5827" s="800"/>
      <c r="AJ5827" s="792"/>
      <c r="AM5827" s="792"/>
      <c r="AP5827" s="792"/>
      <c r="AS5827" s="792"/>
      <c r="AV5827" s="792"/>
      <c r="AY5827" s="792"/>
      <c r="BN5827" s="792"/>
      <c r="BQ5827" s="792"/>
    </row>
    <row r="5828" spans="8:69" ht="12" customHeight="1">
      <c r="H5828" s="800"/>
      <c r="AJ5828" s="792"/>
      <c r="AM5828" s="792"/>
      <c r="AP5828" s="792"/>
      <c r="AS5828" s="792"/>
      <c r="AV5828" s="792"/>
      <c r="AY5828" s="792"/>
      <c r="BN5828" s="792"/>
      <c r="BQ5828" s="792"/>
    </row>
    <row r="5829" spans="8:69" ht="12" customHeight="1">
      <c r="H5829" s="800"/>
      <c r="AJ5829" s="792"/>
      <c r="AM5829" s="792"/>
      <c r="AP5829" s="792"/>
      <c r="AS5829" s="792"/>
      <c r="AV5829" s="792"/>
      <c r="AY5829" s="792"/>
      <c r="BN5829" s="792"/>
      <c r="BQ5829" s="792"/>
    </row>
    <row r="5830" spans="8:69" ht="12" customHeight="1">
      <c r="H5830" s="800"/>
      <c r="AJ5830" s="792"/>
      <c r="AM5830" s="792"/>
      <c r="AP5830" s="792"/>
      <c r="AS5830" s="792"/>
      <c r="AV5830" s="792"/>
      <c r="AY5830" s="792"/>
      <c r="BN5830" s="792"/>
      <c r="BQ5830" s="792"/>
    </row>
    <row r="5831" spans="8:69" ht="12" customHeight="1">
      <c r="H5831" s="800"/>
      <c r="AJ5831" s="792"/>
      <c r="AM5831" s="792"/>
      <c r="AP5831" s="792"/>
      <c r="AS5831" s="792"/>
      <c r="AV5831" s="792"/>
      <c r="AY5831" s="792"/>
      <c r="BN5831" s="792"/>
      <c r="BQ5831" s="792"/>
    </row>
    <row r="5832" spans="8:69" ht="12" customHeight="1">
      <c r="H5832" s="800"/>
      <c r="AJ5832" s="792"/>
      <c r="AM5832" s="792"/>
      <c r="AP5832" s="792"/>
      <c r="AS5832" s="792"/>
      <c r="AV5832" s="792"/>
      <c r="AY5832" s="792"/>
      <c r="BN5832" s="792"/>
      <c r="BQ5832" s="792"/>
    </row>
    <row r="5833" spans="8:69" ht="12" customHeight="1">
      <c r="H5833" s="800"/>
      <c r="AJ5833" s="792"/>
      <c r="AM5833" s="792"/>
      <c r="AP5833" s="792"/>
      <c r="AS5833" s="792"/>
      <c r="AV5833" s="792"/>
      <c r="AY5833" s="792"/>
      <c r="BN5833" s="792"/>
      <c r="BQ5833" s="792"/>
    </row>
    <row r="5834" spans="8:69" ht="12" customHeight="1">
      <c r="H5834" s="800"/>
      <c r="AJ5834" s="792"/>
      <c r="AM5834" s="792"/>
      <c r="AP5834" s="792"/>
      <c r="AS5834" s="792"/>
      <c r="AV5834" s="792"/>
      <c r="AY5834" s="792"/>
      <c r="BN5834" s="792"/>
      <c r="BQ5834" s="792"/>
    </row>
    <row r="5835" spans="8:69" ht="12" customHeight="1">
      <c r="H5835" s="800"/>
      <c r="AJ5835" s="792"/>
      <c r="AM5835" s="792"/>
      <c r="AP5835" s="792"/>
      <c r="AS5835" s="792"/>
      <c r="AV5835" s="792"/>
      <c r="AY5835" s="792"/>
      <c r="BN5835" s="792"/>
      <c r="BQ5835" s="792"/>
    </row>
    <row r="5836" spans="8:69" ht="12" customHeight="1">
      <c r="H5836" s="800"/>
      <c r="AJ5836" s="792"/>
      <c r="AM5836" s="792"/>
      <c r="AP5836" s="792"/>
      <c r="AS5836" s="792"/>
      <c r="AV5836" s="792"/>
      <c r="AY5836" s="792"/>
      <c r="BN5836" s="792"/>
      <c r="BQ5836" s="792"/>
    </row>
    <row r="5837" spans="8:69" ht="12" customHeight="1">
      <c r="H5837" s="800"/>
      <c r="AJ5837" s="792"/>
      <c r="AM5837" s="792"/>
      <c r="AP5837" s="792"/>
      <c r="AS5837" s="792"/>
      <c r="AV5837" s="792"/>
      <c r="AY5837" s="792"/>
      <c r="BN5837" s="792"/>
      <c r="BQ5837" s="792"/>
    </row>
    <row r="5838" spans="8:69" ht="12" customHeight="1">
      <c r="H5838" s="800"/>
      <c r="AJ5838" s="792"/>
      <c r="AM5838" s="792"/>
      <c r="AP5838" s="792"/>
      <c r="AS5838" s="792"/>
      <c r="AV5838" s="792"/>
      <c r="AY5838" s="792"/>
      <c r="BN5838" s="792"/>
      <c r="BQ5838" s="792"/>
    </row>
    <row r="5839" spans="8:69" ht="12" customHeight="1">
      <c r="H5839" s="800"/>
      <c r="AJ5839" s="792"/>
      <c r="AM5839" s="792"/>
      <c r="AP5839" s="792"/>
      <c r="AS5839" s="792"/>
      <c r="AV5839" s="792"/>
      <c r="AY5839" s="792"/>
      <c r="BN5839" s="792"/>
      <c r="BQ5839" s="792"/>
    </row>
    <row r="5840" spans="8:69" ht="12" customHeight="1">
      <c r="H5840" s="800"/>
      <c r="AJ5840" s="792"/>
      <c r="AM5840" s="792"/>
      <c r="AP5840" s="792"/>
      <c r="AS5840" s="792"/>
      <c r="AV5840" s="792"/>
      <c r="AY5840" s="792"/>
      <c r="BN5840" s="792"/>
      <c r="BQ5840" s="792"/>
    </row>
    <row r="5841" spans="8:69" ht="12" customHeight="1">
      <c r="H5841" s="800"/>
      <c r="AJ5841" s="792"/>
      <c r="AM5841" s="792"/>
      <c r="AP5841" s="792"/>
      <c r="AS5841" s="792"/>
      <c r="AV5841" s="792"/>
      <c r="AY5841" s="792"/>
      <c r="BN5841" s="792"/>
      <c r="BQ5841" s="792"/>
    </row>
    <row r="5842" spans="8:69" ht="12" customHeight="1">
      <c r="H5842" s="800"/>
      <c r="AJ5842" s="792"/>
      <c r="AM5842" s="792"/>
      <c r="AP5842" s="792"/>
      <c r="AS5842" s="792"/>
      <c r="AV5842" s="792"/>
      <c r="AY5842" s="792"/>
      <c r="BN5842" s="792"/>
      <c r="BQ5842" s="792"/>
    </row>
    <row r="5843" spans="8:69" ht="12" customHeight="1">
      <c r="H5843" s="800"/>
      <c r="AJ5843" s="792"/>
      <c r="AM5843" s="792"/>
      <c r="AP5843" s="792"/>
      <c r="AS5843" s="792"/>
      <c r="AV5843" s="792"/>
      <c r="AY5843" s="792"/>
      <c r="BN5843" s="792"/>
      <c r="BQ5843" s="792"/>
    </row>
    <row r="5844" spans="8:69" ht="12" customHeight="1">
      <c r="H5844" s="800"/>
      <c r="AJ5844" s="792"/>
      <c r="AM5844" s="792"/>
      <c r="AP5844" s="792"/>
      <c r="AS5844" s="792"/>
      <c r="AV5844" s="792"/>
      <c r="AY5844" s="792"/>
      <c r="BN5844" s="792"/>
      <c r="BQ5844" s="792"/>
    </row>
    <row r="5845" spans="8:69" ht="12" customHeight="1">
      <c r="H5845" s="800"/>
      <c r="AJ5845" s="792"/>
      <c r="AM5845" s="792"/>
      <c r="AP5845" s="792"/>
      <c r="AS5845" s="792"/>
      <c r="AV5845" s="792"/>
      <c r="AY5845" s="792"/>
      <c r="BN5845" s="792"/>
      <c r="BQ5845" s="792"/>
    </row>
    <row r="5846" spans="8:69" ht="12" customHeight="1">
      <c r="H5846" s="800"/>
      <c r="AJ5846" s="792"/>
      <c r="AM5846" s="792"/>
      <c r="AP5846" s="792"/>
      <c r="AS5846" s="792"/>
      <c r="AV5846" s="792"/>
      <c r="AY5846" s="792"/>
      <c r="BN5846" s="792"/>
      <c r="BQ5846" s="792"/>
    </row>
    <row r="5847" spans="8:69" ht="12" customHeight="1">
      <c r="H5847" s="800"/>
      <c r="AJ5847" s="792"/>
      <c r="AM5847" s="792"/>
      <c r="AP5847" s="792"/>
      <c r="AS5847" s="792"/>
      <c r="AV5847" s="792"/>
      <c r="AY5847" s="792"/>
      <c r="BN5847" s="792"/>
      <c r="BQ5847" s="792"/>
    </row>
    <row r="5848" spans="8:69" ht="12" customHeight="1">
      <c r="H5848" s="800"/>
      <c r="AJ5848" s="792"/>
      <c r="AM5848" s="792"/>
      <c r="AP5848" s="792"/>
      <c r="AS5848" s="792"/>
      <c r="AV5848" s="792"/>
      <c r="AY5848" s="792"/>
      <c r="BN5848" s="792"/>
      <c r="BQ5848" s="792"/>
    </row>
    <row r="5849" spans="8:69" ht="12" customHeight="1">
      <c r="H5849" s="800"/>
      <c r="AJ5849" s="792"/>
      <c r="AM5849" s="792"/>
      <c r="AP5849" s="792"/>
      <c r="AS5849" s="792"/>
      <c r="AV5849" s="792"/>
      <c r="AY5849" s="792"/>
      <c r="BN5849" s="792"/>
      <c r="BQ5849" s="792"/>
    </row>
    <row r="5850" spans="8:69" ht="12" customHeight="1">
      <c r="H5850" s="800"/>
      <c r="AJ5850" s="792"/>
      <c r="AM5850" s="792"/>
      <c r="AP5850" s="792"/>
      <c r="AS5850" s="792"/>
      <c r="AV5850" s="792"/>
      <c r="AY5850" s="792"/>
      <c r="BN5850" s="792"/>
      <c r="BQ5850" s="792"/>
    </row>
    <row r="5851" spans="8:69" ht="12" customHeight="1">
      <c r="H5851" s="800"/>
      <c r="AJ5851" s="792"/>
      <c r="AM5851" s="792"/>
      <c r="AP5851" s="792"/>
      <c r="AS5851" s="792"/>
      <c r="AV5851" s="792"/>
      <c r="AY5851" s="792"/>
      <c r="BN5851" s="792"/>
      <c r="BQ5851" s="792"/>
    </row>
    <row r="5852" spans="8:69" ht="12" customHeight="1">
      <c r="H5852" s="800"/>
      <c r="AJ5852" s="792"/>
      <c r="AM5852" s="792"/>
      <c r="AP5852" s="792"/>
      <c r="AS5852" s="792"/>
      <c r="AV5852" s="792"/>
      <c r="AY5852" s="792"/>
      <c r="BN5852" s="792"/>
      <c r="BQ5852" s="792"/>
    </row>
    <row r="5853" spans="8:69" ht="12" customHeight="1">
      <c r="H5853" s="800"/>
      <c r="AJ5853" s="792"/>
      <c r="AM5853" s="792"/>
      <c r="AP5853" s="792"/>
      <c r="AS5853" s="792"/>
      <c r="AV5853" s="792"/>
      <c r="AY5853" s="792"/>
      <c r="BN5853" s="792"/>
      <c r="BQ5853" s="792"/>
    </row>
    <row r="5854" spans="8:69" ht="12" customHeight="1">
      <c r="H5854" s="800"/>
      <c r="AJ5854" s="792"/>
      <c r="AM5854" s="792"/>
      <c r="AP5854" s="792"/>
      <c r="AS5854" s="792"/>
      <c r="AV5854" s="792"/>
      <c r="AY5854" s="792"/>
      <c r="BN5854" s="792"/>
      <c r="BQ5854" s="792"/>
    </row>
    <row r="5855" spans="8:69" ht="12" customHeight="1">
      <c r="H5855" s="800"/>
      <c r="AJ5855" s="792"/>
      <c r="AM5855" s="792"/>
      <c r="AP5855" s="792"/>
      <c r="AS5855" s="792"/>
      <c r="AV5855" s="792"/>
      <c r="AY5855" s="792"/>
      <c r="BN5855" s="792"/>
      <c r="BQ5855" s="792"/>
    </row>
    <row r="5856" spans="8:69" ht="12" customHeight="1">
      <c r="H5856" s="800"/>
      <c r="AJ5856" s="792"/>
      <c r="AM5856" s="792"/>
      <c r="AP5856" s="792"/>
      <c r="AS5856" s="792"/>
      <c r="AV5856" s="792"/>
      <c r="AY5856" s="792"/>
      <c r="BN5856" s="792"/>
      <c r="BQ5856" s="792"/>
    </row>
    <row r="5857" spans="8:69" ht="12" customHeight="1">
      <c r="H5857" s="800"/>
      <c r="AJ5857" s="792"/>
      <c r="AM5857" s="792"/>
      <c r="AP5857" s="792"/>
      <c r="AS5857" s="792"/>
      <c r="AV5857" s="792"/>
      <c r="AY5857" s="792"/>
      <c r="BN5857" s="792"/>
      <c r="BQ5857" s="792"/>
    </row>
    <row r="5858" spans="8:69" ht="12" customHeight="1">
      <c r="H5858" s="800"/>
      <c r="AJ5858" s="792"/>
      <c r="AM5858" s="792"/>
      <c r="AP5858" s="792"/>
      <c r="AS5858" s="792"/>
      <c r="AV5858" s="792"/>
      <c r="AY5858" s="792"/>
      <c r="BN5858" s="792"/>
      <c r="BQ5858" s="792"/>
    </row>
    <row r="5859" spans="8:69" ht="12" customHeight="1">
      <c r="H5859" s="800"/>
      <c r="AJ5859" s="792"/>
      <c r="AM5859" s="792"/>
      <c r="AP5859" s="792"/>
      <c r="AS5859" s="792"/>
      <c r="AV5859" s="792"/>
      <c r="AY5859" s="792"/>
      <c r="BN5859" s="792"/>
      <c r="BQ5859" s="792"/>
    </row>
    <row r="5860" spans="8:69" ht="12" customHeight="1">
      <c r="H5860" s="800"/>
      <c r="AJ5860" s="792"/>
      <c r="AM5860" s="792"/>
      <c r="AP5860" s="792"/>
      <c r="AS5860" s="792"/>
      <c r="AV5860" s="792"/>
      <c r="AY5860" s="792"/>
      <c r="BN5860" s="792"/>
      <c r="BQ5860" s="792"/>
    </row>
    <row r="5861" spans="8:69" ht="12" customHeight="1">
      <c r="H5861" s="800"/>
      <c r="AJ5861" s="792"/>
      <c r="AM5861" s="792"/>
      <c r="AP5861" s="792"/>
      <c r="AS5861" s="792"/>
      <c r="AV5861" s="792"/>
      <c r="AY5861" s="792"/>
      <c r="BN5861" s="792"/>
      <c r="BQ5861" s="792"/>
    </row>
    <row r="5862" spans="8:69" ht="12" customHeight="1">
      <c r="H5862" s="800"/>
      <c r="AJ5862" s="792"/>
      <c r="AM5862" s="792"/>
      <c r="AP5862" s="792"/>
      <c r="AS5862" s="792"/>
      <c r="AV5862" s="792"/>
      <c r="AY5862" s="792"/>
      <c r="BN5862" s="792"/>
      <c r="BQ5862" s="792"/>
    </row>
    <row r="5863" spans="8:69" ht="12" customHeight="1">
      <c r="H5863" s="800"/>
      <c r="AJ5863" s="792"/>
      <c r="AM5863" s="792"/>
      <c r="AP5863" s="792"/>
      <c r="AS5863" s="792"/>
      <c r="AV5863" s="792"/>
      <c r="AY5863" s="792"/>
      <c r="BN5863" s="792"/>
      <c r="BQ5863" s="792"/>
    </row>
    <row r="5864" spans="8:69" ht="12" customHeight="1">
      <c r="H5864" s="800"/>
      <c r="AJ5864" s="792"/>
      <c r="AM5864" s="792"/>
      <c r="AP5864" s="792"/>
      <c r="AS5864" s="792"/>
      <c r="AV5864" s="792"/>
      <c r="AY5864" s="792"/>
      <c r="BN5864" s="792"/>
      <c r="BQ5864" s="792"/>
    </row>
    <row r="5865" spans="8:69" ht="12" customHeight="1">
      <c r="H5865" s="800"/>
      <c r="AJ5865" s="792"/>
      <c r="AM5865" s="792"/>
      <c r="AP5865" s="792"/>
      <c r="AS5865" s="792"/>
      <c r="AV5865" s="792"/>
      <c r="AY5865" s="792"/>
      <c r="BN5865" s="792"/>
      <c r="BQ5865" s="792"/>
    </row>
    <row r="5866" spans="8:69" ht="12" customHeight="1">
      <c r="H5866" s="800"/>
      <c r="AJ5866" s="792"/>
      <c r="AM5866" s="792"/>
      <c r="AP5866" s="792"/>
      <c r="AS5866" s="792"/>
      <c r="AV5866" s="792"/>
      <c r="AY5866" s="792"/>
      <c r="BN5866" s="792"/>
      <c r="BQ5866" s="792"/>
    </row>
    <row r="5867" spans="8:69" ht="12" customHeight="1">
      <c r="H5867" s="800"/>
      <c r="AJ5867" s="792"/>
      <c r="AM5867" s="792"/>
      <c r="AP5867" s="792"/>
      <c r="AS5867" s="792"/>
      <c r="AV5867" s="792"/>
      <c r="AY5867" s="792"/>
      <c r="BN5867" s="792"/>
      <c r="BQ5867" s="792"/>
    </row>
    <row r="5868" spans="8:69" ht="12" customHeight="1">
      <c r="H5868" s="800"/>
      <c r="AJ5868" s="792"/>
      <c r="AM5868" s="792"/>
      <c r="AP5868" s="792"/>
      <c r="AS5868" s="792"/>
      <c r="AV5868" s="792"/>
      <c r="AY5868" s="792"/>
      <c r="BN5868" s="792"/>
      <c r="BQ5868" s="792"/>
    </row>
    <row r="5869" spans="8:69" ht="12" customHeight="1">
      <c r="H5869" s="800"/>
      <c r="AJ5869" s="792"/>
      <c r="AM5869" s="792"/>
      <c r="AP5869" s="792"/>
      <c r="AS5869" s="792"/>
      <c r="AV5869" s="792"/>
      <c r="AY5869" s="792"/>
      <c r="BN5869" s="792"/>
      <c r="BQ5869" s="792"/>
    </row>
    <row r="5870" spans="8:69" ht="12" customHeight="1">
      <c r="H5870" s="800"/>
      <c r="AJ5870" s="792"/>
      <c r="AM5870" s="792"/>
      <c r="AP5870" s="792"/>
      <c r="AS5870" s="792"/>
      <c r="AV5870" s="792"/>
      <c r="AY5870" s="792"/>
      <c r="BN5870" s="792"/>
      <c r="BQ5870" s="792"/>
    </row>
    <row r="5871" spans="8:69" ht="12" customHeight="1">
      <c r="H5871" s="800"/>
      <c r="AJ5871" s="792"/>
      <c r="AM5871" s="792"/>
      <c r="AP5871" s="792"/>
      <c r="AS5871" s="792"/>
      <c r="AV5871" s="792"/>
      <c r="AY5871" s="792"/>
      <c r="BN5871" s="792"/>
      <c r="BQ5871" s="792"/>
    </row>
    <row r="5872" spans="8:69" ht="12" customHeight="1">
      <c r="H5872" s="800"/>
      <c r="AJ5872" s="792"/>
      <c r="AM5872" s="792"/>
      <c r="AP5872" s="792"/>
      <c r="AS5872" s="792"/>
      <c r="AV5872" s="792"/>
      <c r="AY5872" s="792"/>
      <c r="BN5872" s="792"/>
      <c r="BQ5872" s="792"/>
    </row>
    <row r="5873" spans="8:69" ht="12" customHeight="1">
      <c r="H5873" s="800"/>
      <c r="AJ5873" s="792"/>
      <c r="AM5873" s="792"/>
      <c r="AP5873" s="792"/>
      <c r="AS5873" s="792"/>
      <c r="AV5873" s="792"/>
      <c r="AY5873" s="792"/>
      <c r="BN5873" s="792"/>
      <c r="BQ5873" s="792"/>
    </row>
    <row r="5874" spans="8:69" ht="12" customHeight="1">
      <c r="H5874" s="800"/>
      <c r="AJ5874" s="792"/>
      <c r="AM5874" s="792"/>
      <c r="AP5874" s="792"/>
      <c r="AS5874" s="792"/>
      <c r="AV5874" s="792"/>
      <c r="AY5874" s="792"/>
      <c r="BN5874" s="792"/>
      <c r="BQ5874" s="792"/>
    </row>
    <row r="5875" spans="8:69" ht="12" customHeight="1">
      <c r="H5875" s="800"/>
      <c r="AJ5875" s="792"/>
      <c r="AM5875" s="792"/>
      <c r="AP5875" s="792"/>
      <c r="AS5875" s="792"/>
      <c r="AV5875" s="792"/>
      <c r="AY5875" s="792"/>
      <c r="BN5875" s="792"/>
      <c r="BQ5875" s="792"/>
    </row>
    <row r="5876" spans="8:69" ht="12" customHeight="1">
      <c r="H5876" s="800"/>
      <c r="AJ5876" s="792"/>
      <c r="AM5876" s="792"/>
      <c r="AP5876" s="792"/>
      <c r="AS5876" s="792"/>
      <c r="AV5876" s="792"/>
      <c r="AY5876" s="792"/>
      <c r="BN5876" s="792"/>
      <c r="BQ5876" s="792"/>
    </row>
    <row r="5877" spans="8:69" ht="12" customHeight="1">
      <c r="H5877" s="800"/>
      <c r="AJ5877" s="792"/>
      <c r="AM5877" s="792"/>
      <c r="AP5877" s="792"/>
      <c r="AS5877" s="792"/>
      <c r="AV5877" s="792"/>
      <c r="AY5877" s="792"/>
      <c r="BN5877" s="792"/>
      <c r="BQ5877" s="792"/>
    </row>
    <row r="5878" spans="8:69" ht="12" customHeight="1">
      <c r="H5878" s="800"/>
      <c r="AJ5878" s="792"/>
      <c r="AM5878" s="792"/>
      <c r="AP5878" s="792"/>
      <c r="AS5878" s="792"/>
      <c r="AV5878" s="792"/>
      <c r="AY5878" s="792"/>
      <c r="BN5878" s="792"/>
      <c r="BQ5878" s="792"/>
    </row>
    <row r="5879" spans="8:69" ht="12" customHeight="1">
      <c r="H5879" s="800"/>
      <c r="AJ5879" s="792"/>
      <c r="AM5879" s="792"/>
      <c r="AP5879" s="792"/>
      <c r="AS5879" s="792"/>
      <c r="AV5879" s="792"/>
      <c r="AY5879" s="792"/>
      <c r="BN5879" s="792"/>
      <c r="BQ5879" s="792"/>
    </row>
    <row r="5880" spans="8:69" ht="12" customHeight="1">
      <c r="H5880" s="800"/>
      <c r="AJ5880" s="792"/>
      <c r="AM5880" s="792"/>
      <c r="AP5880" s="792"/>
      <c r="AS5880" s="792"/>
      <c r="AV5880" s="792"/>
      <c r="AY5880" s="792"/>
      <c r="BN5880" s="792"/>
      <c r="BQ5880" s="792"/>
    </row>
    <row r="5881" spans="8:69" ht="12" customHeight="1">
      <c r="H5881" s="800"/>
      <c r="AJ5881" s="792"/>
      <c r="AM5881" s="792"/>
      <c r="AP5881" s="792"/>
      <c r="AS5881" s="792"/>
      <c r="AV5881" s="792"/>
      <c r="AY5881" s="792"/>
      <c r="BN5881" s="792"/>
      <c r="BQ5881" s="792"/>
    </row>
    <row r="5882" spans="8:69" ht="12" customHeight="1">
      <c r="H5882" s="800"/>
      <c r="AJ5882" s="792"/>
      <c r="AM5882" s="792"/>
      <c r="AP5882" s="792"/>
      <c r="AS5882" s="792"/>
      <c r="AV5882" s="792"/>
      <c r="AY5882" s="792"/>
      <c r="BN5882" s="792"/>
      <c r="BQ5882" s="792"/>
    </row>
    <row r="5883" spans="8:69" ht="12" customHeight="1">
      <c r="H5883" s="800"/>
      <c r="AJ5883" s="792"/>
      <c r="AM5883" s="792"/>
      <c r="AP5883" s="792"/>
      <c r="AS5883" s="792"/>
      <c r="AV5883" s="792"/>
      <c r="AY5883" s="792"/>
      <c r="BN5883" s="792"/>
      <c r="BQ5883" s="792"/>
    </row>
    <row r="5884" spans="8:69" ht="12" customHeight="1">
      <c r="H5884" s="800"/>
      <c r="AJ5884" s="792"/>
      <c r="AM5884" s="792"/>
      <c r="AP5884" s="792"/>
      <c r="AS5884" s="792"/>
      <c r="AV5884" s="792"/>
      <c r="AY5884" s="792"/>
      <c r="BN5884" s="792"/>
      <c r="BQ5884" s="792"/>
    </row>
    <row r="5885" spans="8:69" ht="12" customHeight="1">
      <c r="H5885" s="800"/>
      <c r="AJ5885" s="792"/>
      <c r="AM5885" s="792"/>
      <c r="AP5885" s="792"/>
      <c r="AS5885" s="792"/>
      <c r="AV5885" s="792"/>
      <c r="AY5885" s="792"/>
      <c r="BN5885" s="792"/>
      <c r="BQ5885" s="792"/>
    </row>
    <row r="5886" spans="8:69" ht="12" customHeight="1">
      <c r="H5886" s="800"/>
      <c r="AJ5886" s="792"/>
      <c r="AM5886" s="792"/>
      <c r="AP5886" s="792"/>
      <c r="AS5886" s="792"/>
      <c r="AV5886" s="792"/>
      <c r="AY5886" s="792"/>
      <c r="BN5886" s="792"/>
      <c r="BQ5886" s="792"/>
    </row>
    <row r="5887" spans="8:69" ht="12" customHeight="1">
      <c r="H5887" s="800"/>
      <c r="AJ5887" s="792"/>
      <c r="AM5887" s="792"/>
      <c r="AP5887" s="792"/>
      <c r="AS5887" s="792"/>
      <c r="AV5887" s="792"/>
      <c r="AY5887" s="792"/>
      <c r="BN5887" s="792"/>
      <c r="BQ5887" s="792"/>
    </row>
    <row r="5888" spans="8:69" ht="12" customHeight="1">
      <c r="H5888" s="800"/>
      <c r="AJ5888" s="792"/>
      <c r="AM5888" s="792"/>
      <c r="AP5888" s="792"/>
      <c r="AS5888" s="792"/>
      <c r="AV5888" s="792"/>
      <c r="AY5888" s="792"/>
      <c r="BN5888" s="792"/>
      <c r="BQ5888" s="792"/>
    </row>
    <row r="5889" spans="8:69" ht="12" customHeight="1">
      <c r="H5889" s="800"/>
      <c r="AJ5889" s="792"/>
      <c r="AM5889" s="792"/>
      <c r="AP5889" s="792"/>
      <c r="AS5889" s="792"/>
      <c r="AV5889" s="792"/>
      <c r="AY5889" s="792"/>
      <c r="BN5889" s="792"/>
      <c r="BQ5889" s="792"/>
    </row>
    <row r="5890" spans="8:69" ht="12" customHeight="1">
      <c r="H5890" s="800"/>
      <c r="AJ5890" s="792"/>
      <c r="AM5890" s="792"/>
      <c r="AP5890" s="792"/>
      <c r="AS5890" s="792"/>
      <c r="AV5890" s="792"/>
      <c r="AY5890" s="792"/>
      <c r="BN5890" s="792"/>
      <c r="BQ5890" s="792"/>
    </row>
    <row r="5891" spans="8:69" ht="12" customHeight="1">
      <c r="H5891" s="800"/>
      <c r="AJ5891" s="792"/>
      <c r="AM5891" s="792"/>
      <c r="AP5891" s="792"/>
      <c r="AS5891" s="792"/>
      <c r="AV5891" s="792"/>
      <c r="AY5891" s="792"/>
      <c r="BN5891" s="792"/>
      <c r="BQ5891" s="792"/>
    </row>
    <row r="5892" spans="8:69" ht="12" customHeight="1">
      <c r="H5892" s="800"/>
      <c r="AJ5892" s="792"/>
      <c r="AM5892" s="792"/>
      <c r="AP5892" s="792"/>
      <c r="AS5892" s="792"/>
      <c r="AV5892" s="792"/>
      <c r="AY5892" s="792"/>
      <c r="BN5892" s="792"/>
      <c r="BQ5892" s="792"/>
    </row>
    <row r="5893" spans="8:69" ht="12" customHeight="1">
      <c r="H5893" s="800"/>
      <c r="AJ5893" s="792"/>
      <c r="AM5893" s="792"/>
      <c r="AP5893" s="792"/>
      <c r="AS5893" s="792"/>
      <c r="AV5893" s="792"/>
      <c r="AY5893" s="792"/>
      <c r="BN5893" s="792"/>
      <c r="BQ5893" s="792"/>
    </row>
    <row r="5894" spans="8:69" ht="12" customHeight="1">
      <c r="H5894" s="800"/>
      <c r="AJ5894" s="792"/>
      <c r="AM5894" s="792"/>
      <c r="AP5894" s="792"/>
      <c r="AS5894" s="792"/>
      <c r="AV5894" s="792"/>
      <c r="AY5894" s="792"/>
      <c r="BN5894" s="792"/>
      <c r="BQ5894" s="792"/>
    </row>
    <row r="5895" spans="8:69" ht="12" customHeight="1">
      <c r="H5895" s="800"/>
      <c r="AJ5895" s="792"/>
      <c r="AM5895" s="792"/>
      <c r="AP5895" s="792"/>
      <c r="AS5895" s="792"/>
      <c r="AV5895" s="792"/>
      <c r="AY5895" s="792"/>
      <c r="BN5895" s="792"/>
      <c r="BQ5895" s="792"/>
    </row>
    <row r="5896" spans="8:69" ht="12" customHeight="1">
      <c r="H5896" s="800"/>
      <c r="AJ5896" s="792"/>
      <c r="AM5896" s="792"/>
      <c r="AP5896" s="792"/>
      <c r="AS5896" s="792"/>
      <c r="AV5896" s="792"/>
      <c r="AY5896" s="792"/>
      <c r="BN5896" s="792"/>
      <c r="BQ5896" s="792"/>
    </row>
    <row r="5897" spans="8:69" ht="12" customHeight="1">
      <c r="H5897" s="800"/>
      <c r="AJ5897" s="792"/>
      <c r="AM5897" s="792"/>
      <c r="AP5897" s="792"/>
      <c r="AS5897" s="792"/>
      <c r="AV5897" s="792"/>
      <c r="AY5897" s="792"/>
      <c r="BN5897" s="792"/>
      <c r="BQ5897" s="792"/>
    </row>
    <row r="5898" spans="8:69" ht="12" customHeight="1">
      <c r="H5898" s="800"/>
      <c r="AJ5898" s="792"/>
      <c r="AM5898" s="792"/>
      <c r="AP5898" s="792"/>
      <c r="AS5898" s="792"/>
      <c r="AV5898" s="792"/>
      <c r="AY5898" s="792"/>
      <c r="BN5898" s="792"/>
      <c r="BQ5898" s="792"/>
    </row>
    <row r="5899" spans="8:69" ht="12" customHeight="1">
      <c r="H5899" s="800"/>
      <c r="AJ5899" s="792"/>
      <c r="AM5899" s="792"/>
      <c r="AP5899" s="792"/>
      <c r="AS5899" s="792"/>
      <c r="AV5899" s="792"/>
      <c r="AY5899" s="792"/>
      <c r="BN5899" s="792"/>
      <c r="BQ5899" s="792"/>
    </row>
    <row r="5900" spans="8:69" ht="12" customHeight="1">
      <c r="H5900" s="800"/>
      <c r="AJ5900" s="792"/>
      <c r="AM5900" s="792"/>
      <c r="AP5900" s="792"/>
      <c r="AS5900" s="792"/>
      <c r="AV5900" s="792"/>
      <c r="AY5900" s="792"/>
      <c r="BN5900" s="792"/>
      <c r="BQ5900" s="792"/>
    </row>
    <row r="5901" spans="8:69" ht="12" customHeight="1">
      <c r="H5901" s="800"/>
      <c r="AJ5901" s="792"/>
      <c r="AM5901" s="792"/>
      <c r="AP5901" s="792"/>
      <c r="AS5901" s="792"/>
      <c r="AV5901" s="792"/>
      <c r="AY5901" s="792"/>
      <c r="BN5901" s="792"/>
      <c r="BQ5901" s="792"/>
    </row>
    <row r="5902" spans="8:69" ht="12" customHeight="1">
      <c r="H5902" s="800"/>
      <c r="AJ5902" s="792"/>
      <c r="AM5902" s="792"/>
      <c r="AP5902" s="792"/>
      <c r="AS5902" s="792"/>
      <c r="AV5902" s="792"/>
      <c r="AY5902" s="792"/>
      <c r="BN5902" s="792"/>
      <c r="BQ5902" s="792"/>
    </row>
    <row r="5903" spans="8:69" ht="12" customHeight="1">
      <c r="H5903" s="800"/>
      <c r="AJ5903" s="792"/>
      <c r="AM5903" s="792"/>
      <c r="AP5903" s="792"/>
      <c r="AS5903" s="792"/>
      <c r="AV5903" s="792"/>
      <c r="AY5903" s="792"/>
      <c r="BN5903" s="792"/>
      <c r="BQ5903" s="792"/>
    </row>
    <row r="5904" spans="8:69" ht="12" customHeight="1">
      <c r="H5904" s="800"/>
      <c r="AJ5904" s="792"/>
      <c r="AM5904" s="792"/>
      <c r="AP5904" s="792"/>
      <c r="AS5904" s="792"/>
      <c r="AV5904" s="792"/>
      <c r="AY5904" s="792"/>
      <c r="BN5904" s="792"/>
      <c r="BQ5904" s="792"/>
    </row>
    <row r="5905" spans="8:69" ht="12" customHeight="1">
      <c r="H5905" s="800"/>
      <c r="AJ5905" s="792"/>
      <c r="AM5905" s="792"/>
      <c r="AP5905" s="792"/>
      <c r="AS5905" s="792"/>
      <c r="AV5905" s="792"/>
      <c r="AY5905" s="792"/>
      <c r="BN5905" s="792"/>
      <c r="BQ5905" s="792"/>
    </row>
    <row r="5906" spans="8:69" ht="12" customHeight="1">
      <c r="H5906" s="800"/>
      <c r="AJ5906" s="792"/>
      <c r="AM5906" s="792"/>
      <c r="AP5906" s="792"/>
      <c r="AS5906" s="792"/>
      <c r="AV5906" s="792"/>
      <c r="AY5906" s="792"/>
      <c r="BN5906" s="792"/>
      <c r="BQ5906" s="792"/>
    </row>
    <row r="5907" spans="8:69" ht="12" customHeight="1">
      <c r="H5907" s="800"/>
      <c r="AJ5907" s="792"/>
      <c r="AM5907" s="792"/>
      <c r="AP5907" s="792"/>
      <c r="AS5907" s="792"/>
      <c r="AV5907" s="792"/>
      <c r="AY5907" s="792"/>
      <c r="BN5907" s="792"/>
      <c r="BQ5907" s="792"/>
    </row>
    <row r="5908" spans="8:69" ht="12" customHeight="1">
      <c r="H5908" s="800"/>
      <c r="AJ5908" s="792"/>
      <c r="AM5908" s="792"/>
      <c r="AP5908" s="792"/>
      <c r="AS5908" s="792"/>
      <c r="AV5908" s="792"/>
      <c r="AY5908" s="792"/>
      <c r="BN5908" s="792"/>
      <c r="BQ5908" s="792"/>
    </row>
    <row r="5909" spans="8:69" ht="12" customHeight="1">
      <c r="H5909" s="800"/>
      <c r="AJ5909" s="792"/>
      <c r="AM5909" s="792"/>
      <c r="AP5909" s="792"/>
      <c r="AS5909" s="792"/>
      <c r="AV5909" s="792"/>
      <c r="AY5909" s="792"/>
      <c r="BN5909" s="792"/>
      <c r="BQ5909" s="792"/>
    </row>
    <row r="5910" spans="8:69" ht="12" customHeight="1">
      <c r="H5910" s="800"/>
      <c r="AJ5910" s="792"/>
      <c r="AM5910" s="792"/>
      <c r="AP5910" s="792"/>
      <c r="AS5910" s="792"/>
      <c r="AV5910" s="792"/>
      <c r="AY5910" s="792"/>
      <c r="BN5910" s="792"/>
      <c r="BQ5910" s="792"/>
    </row>
    <row r="5911" spans="8:69" ht="12" customHeight="1">
      <c r="H5911" s="800"/>
      <c r="AJ5911" s="792"/>
      <c r="AM5911" s="792"/>
      <c r="AP5911" s="792"/>
      <c r="AS5911" s="792"/>
      <c r="AV5911" s="792"/>
      <c r="AY5911" s="792"/>
      <c r="BN5911" s="792"/>
      <c r="BQ5911" s="792"/>
    </row>
    <row r="5912" spans="8:69" ht="12" customHeight="1">
      <c r="H5912" s="800"/>
      <c r="AJ5912" s="792"/>
      <c r="AM5912" s="792"/>
      <c r="AP5912" s="792"/>
      <c r="AS5912" s="792"/>
      <c r="AV5912" s="792"/>
      <c r="AY5912" s="792"/>
      <c r="BN5912" s="792"/>
      <c r="BQ5912" s="792"/>
    </row>
    <row r="5913" spans="8:69" ht="12" customHeight="1">
      <c r="H5913" s="800"/>
      <c r="AJ5913" s="792"/>
      <c r="AM5913" s="792"/>
      <c r="AP5913" s="792"/>
      <c r="AS5913" s="792"/>
      <c r="AV5913" s="792"/>
      <c r="AY5913" s="792"/>
      <c r="BN5913" s="792"/>
      <c r="BQ5913" s="792"/>
    </row>
    <row r="5914" spans="8:69" ht="12" customHeight="1">
      <c r="H5914" s="800"/>
      <c r="AJ5914" s="792"/>
      <c r="AM5914" s="792"/>
      <c r="AP5914" s="792"/>
      <c r="AS5914" s="792"/>
      <c r="AV5914" s="792"/>
      <c r="AY5914" s="792"/>
      <c r="BN5914" s="792"/>
      <c r="BQ5914" s="792"/>
    </row>
    <row r="5915" spans="8:69" ht="12" customHeight="1">
      <c r="H5915" s="800"/>
      <c r="AJ5915" s="792"/>
      <c r="AM5915" s="792"/>
      <c r="AP5915" s="792"/>
      <c r="AS5915" s="792"/>
      <c r="AV5915" s="792"/>
      <c r="AY5915" s="792"/>
      <c r="BN5915" s="792"/>
      <c r="BQ5915" s="792"/>
    </row>
    <row r="5916" spans="8:69" ht="12" customHeight="1">
      <c r="H5916" s="800"/>
      <c r="AJ5916" s="792"/>
      <c r="AM5916" s="792"/>
      <c r="AP5916" s="792"/>
      <c r="AS5916" s="792"/>
      <c r="AV5916" s="792"/>
      <c r="AY5916" s="792"/>
      <c r="BN5916" s="792"/>
      <c r="BQ5916" s="792"/>
    </row>
    <row r="5917" spans="8:69" ht="12" customHeight="1">
      <c r="H5917" s="800"/>
      <c r="AJ5917" s="792"/>
      <c r="AM5917" s="792"/>
      <c r="AP5917" s="792"/>
      <c r="AS5917" s="792"/>
      <c r="AV5917" s="792"/>
      <c r="AY5917" s="792"/>
      <c r="BN5917" s="792"/>
      <c r="BQ5917" s="792"/>
    </row>
    <row r="5918" spans="8:69" ht="12" customHeight="1">
      <c r="H5918" s="800"/>
      <c r="AJ5918" s="792"/>
      <c r="AM5918" s="792"/>
      <c r="AP5918" s="792"/>
      <c r="AS5918" s="792"/>
      <c r="AV5918" s="792"/>
      <c r="AY5918" s="792"/>
      <c r="BN5918" s="792"/>
      <c r="BQ5918" s="792"/>
    </row>
    <row r="5919" spans="8:69" ht="12" customHeight="1">
      <c r="H5919" s="800"/>
      <c r="AJ5919" s="792"/>
      <c r="AM5919" s="792"/>
      <c r="AP5919" s="792"/>
      <c r="AS5919" s="792"/>
      <c r="AV5919" s="792"/>
      <c r="AY5919" s="792"/>
      <c r="BN5919" s="792"/>
      <c r="BQ5919" s="792"/>
    </row>
    <row r="5920" spans="8:69" ht="12" customHeight="1">
      <c r="H5920" s="800"/>
      <c r="AJ5920" s="792"/>
      <c r="AM5920" s="792"/>
      <c r="AP5920" s="792"/>
      <c r="AS5920" s="792"/>
      <c r="AV5920" s="792"/>
      <c r="AY5920" s="792"/>
      <c r="BN5920" s="792"/>
      <c r="BQ5920" s="792"/>
    </row>
    <row r="5921" spans="8:69" ht="12" customHeight="1">
      <c r="H5921" s="800"/>
      <c r="AJ5921" s="792"/>
      <c r="AM5921" s="792"/>
      <c r="AP5921" s="792"/>
      <c r="AS5921" s="792"/>
      <c r="AV5921" s="792"/>
      <c r="AY5921" s="792"/>
      <c r="BN5921" s="792"/>
      <c r="BQ5921" s="792"/>
    </row>
    <row r="5922" spans="8:69" ht="12" customHeight="1">
      <c r="H5922" s="800"/>
      <c r="AJ5922" s="792"/>
      <c r="AM5922" s="792"/>
      <c r="AP5922" s="792"/>
      <c r="AS5922" s="792"/>
      <c r="AV5922" s="792"/>
      <c r="AY5922" s="792"/>
      <c r="BN5922" s="792"/>
      <c r="BQ5922" s="792"/>
    </row>
    <row r="5923" spans="8:69" ht="12" customHeight="1">
      <c r="H5923" s="800"/>
      <c r="AJ5923" s="792"/>
      <c r="AM5923" s="792"/>
      <c r="AP5923" s="792"/>
      <c r="AS5923" s="792"/>
      <c r="AV5923" s="792"/>
      <c r="AY5923" s="792"/>
      <c r="BN5923" s="792"/>
      <c r="BQ5923" s="792"/>
    </row>
    <row r="5924" spans="8:69" ht="12" customHeight="1">
      <c r="H5924" s="800"/>
      <c r="AJ5924" s="792"/>
      <c r="AM5924" s="792"/>
      <c r="AP5924" s="792"/>
      <c r="AS5924" s="792"/>
      <c r="AV5924" s="792"/>
      <c r="AY5924" s="792"/>
      <c r="BN5924" s="792"/>
      <c r="BQ5924" s="792"/>
    </row>
    <row r="5925" spans="8:69" ht="12" customHeight="1">
      <c r="H5925" s="800"/>
      <c r="AJ5925" s="792"/>
      <c r="AM5925" s="792"/>
      <c r="AP5925" s="792"/>
      <c r="AS5925" s="792"/>
      <c r="AV5925" s="792"/>
      <c r="AY5925" s="792"/>
      <c r="BN5925" s="792"/>
      <c r="BQ5925" s="792"/>
    </row>
    <row r="5926" spans="8:69" ht="12" customHeight="1">
      <c r="H5926" s="800"/>
      <c r="AJ5926" s="792"/>
      <c r="AM5926" s="792"/>
      <c r="AP5926" s="792"/>
      <c r="AS5926" s="792"/>
      <c r="AV5926" s="792"/>
      <c r="AY5926" s="792"/>
      <c r="BN5926" s="792"/>
      <c r="BQ5926" s="792"/>
    </row>
    <row r="5927" spans="8:69" ht="12" customHeight="1">
      <c r="H5927" s="800"/>
      <c r="AJ5927" s="792"/>
      <c r="AM5927" s="792"/>
      <c r="AP5927" s="792"/>
      <c r="AS5927" s="792"/>
      <c r="AV5927" s="792"/>
      <c r="AY5927" s="792"/>
      <c r="BN5927" s="792"/>
      <c r="BQ5927" s="792"/>
    </row>
    <row r="5928" spans="8:69" ht="12" customHeight="1">
      <c r="H5928" s="800"/>
      <c r="AJ5928" s="792"/>
      <c r="AM5928" s="792"/>
      <c r="AP5928" s="792"/>
      <c r="AS5928" s="792"/>
      <c r="AV5928" s="792"/>
      <c r="AY5928" s="792"/>
      <c r="BN5928" s="792"/>
      <c r="BQ5928" s="792"/>
    </row>
    <row r="5929" spans="8:69" ht="12" customHeight="1">
      <c r="H5929" s="800"/>
      <c r="AJ5929" s="792"/>
      <c r="AM5929" s="792"/>
      <c r="AP5929" s="792"/>
      <c r="AS5929" s="792"/>
      <c r="AV5929" s="792"/>
      <c r="AY5929" s="792"/>
      <c r="BN5929" s="792"/>
      <c r="BQ5929" s="792"/>
    </row>
    <row r="5930" spans="8:69" ht="12" customHeight="1">
      <c r="H5930" s="800"/>
      <c r="AJ5930" s="792"/>
      <c r="AM5930" s="792"/>
      <c r="AP5930" s="792"/>
      <c r="AS5930" s="792"/>
      <c r="AV5930" s="792"/>
      <c r="AY5930" s="792"/>
      <c r="BN5930" s="792"/>
      <c r="BQ5930" s="792"/>
    </row>
    <row r="5931" spans="8:69" ht="12" customHeight="1">
      <c r="H5931" s="800"/>
      <c r="AJ5931" s="792"/>
      <c r="AM5931" s="792"/>
      <c r="AP5931" s="792"/>
      <c r="AS5931" s="792"/>
      <c r="AV5931" s="792"/>
      <c r="AY5931" s="792"/>
      <c r="BN5931" s="792"/>
      <c r="BQ5931" s="792"/>
    </row>
    <row r="5932" spans="8:69" ht="12" customHeight="1">
      <c r="H5932" s="800"/>
      <c r="AJ5932" s="792"/>
      <c r="AM5932" s="792"/>
      <c r="AP5932" s="792"/>
      <c r="AS5932" s="792"/>
      <c r="AV5932" s="792"/>
      <c r="AY5932" s="792"/>
      <c r="BN5932" s="792"/>
      <c r="BQ5932" s="792"/>
    </row>
    <row r="5933" spans="8:69" ht="12" customHeight="1">
      <c r="H5933" s="800"/>
      <c r="AJ5933" s="792"/>
      <c r="AM5933" s="792"/>
      <c r="AP5933" s="792"/>
      <c r="AS5933" s="792"/>
      <c r="AV5933" s="792"/>
      <c r="AY5933" s="792"/>
      <c r="BN5933" s="792"/>
      <c r="BQ5933" s="792"/>
    </row>
    <row r="5934" spans="8:69" ht="12" customHeight="1">
      <c r="H5934" s="800"/>
      <c r="AJ5934" s="792"/>
      <c r="AM5934" s="792"/>
      <c r="AP5934" s="792"/>
      <c r="AS5934" s="792"/>
      <c r="AV5934" s="792"/>
      <c r="AY5934" s="792"/>
      <c r="BN5934" s="792"/>
      <c r="BQ5934" s="792"/>
    </row>
    <row r="5935" spans="8:69" ht="12" customHeight="1">
      <c r="H5935" s="800"/>
      <c r="AJ5935" s="792"/>
      <c r="AM5935" s="792"/>
      <c r="AP5935" s="792"/>
      <c r="AS5935" s="792"/>
      <c r="AV5935" s="792"/>
      <c r="AY5935" s="792"/>
      <c r="BN5935" s="792"/>
      <c r="BQ5935" s="792"/>
    </row>
    <row r="5936" spans="8:69" ht="12" customHeight="1">
      <c r="H5936" s="800"/>
      <c r="AJ5936" s="792"/>
      <c r="AM5936" s="792"/>
      <c r="AP5936" s="792"/>
      <c r="AS5936" s="792"/>
      <c r="AV5936" s="792"/>
      <c r="AY5936" s="792"/>
      <c r="BN5936" s="792"/>
      <c r="BQ5936" s="792"/>
    </row>
    <row r="5937" spans="8:69" ht="12" customHeight="1">
      <c r="H5937" s="800"/>
      <c r="AJ5937" s="792"/>
      <c r="AM5937" s="792"/>
      <c r="AP5937" s="792"/>
      <c r="AS5937" s="792"/>
      <c r="AV5937" s="792"/>
      <c r="AY5937" s="792"/>
      <c r="BN5937" s="792"/>
      <c r="BQ5937" s="792"/>
    </row>
    <row r="5938" spans="8:69" ht="12" customHeight="1">
      <c r="H5938" s="800"/>
      <c r="AJ5938" s="792"/>
      <c r="AM5938" s="792"/>
      <c r="AP5938" s="792"/>
      <c r="AS5938" s="792"/>
      <c r="AV5938" s="792"/>
      <c r="AY5938" s="792"/>
      <c r="BN5938" s="792"/>
      <c r="BQ5938" s="792"/>
    </row>
    <row r="5939" spans="8:69" ht="12" customHeight="1">
      <c r="H5939" s="800"/>
      <c r="AJ5939" s="792"/>
      <c r="AM5939" s="792"/>
      <c r="AP5939" s="792"/>
      <c r="AS5939" s="792"/>
      <c r="AV5939" s="792"/>
      <c r="AY5939" s="792"/>
      <c r="BN5939" s="792"/>
      <c r="BQ5939" s="792"/>
    </row>
    <row r="5940" spans="8:69" ht="12" customHeight="1">
      <c r="H5940" s="800"/>
      <c r="AJ5940" s="792"/>
      <c r="AM5940" s="792"/>
      <c r="AP5940" s="792"/>
      <c r="AS5940" s="792"/>
      <c r="AV5940" s="792"/>
      <c r="AY5940" s="792"/>
      <c r="BN5940" s="792"/>
      <c r="BQ5940" s="792"/>
    </row>
    <row r="5941" spans="8:69" ht="12" customHeight="1">
      <c r="H5941" s="800"/>
      <c r="AJ5941" s="792"/>
      <c r="AM5941" s="792"/>
      <c r="AP5941" s="792"/>
      <c r="AS5941" s="792"/>
      <c r="AV5941" s="792"/>
      <c r="AY5941" s="792"/>
      <c r="BN5941" s="792"/>
      <c r="BQ5941" s="792"/>
    </row>
    <row r="5942" spans="8:69" ht="12" customHeight="1">
      <c r="H5942" s="800"/>
      <c r="AJ5942" s="792"/>
      <c r="AM5942" s="792"/>
      <c r="AP5942" s="792"/>
      <c r="AS5942" s="792"/>
      <c r="AV5942" s="792"/>
      <c r="AY5942" s="792"/>
      <c r="BN5942" s="792"/>
      <c r="BQ5942" s="792"/>
    </row>
    <row r="5943" spans="8:69" ht="12" customHeight="1">
      <c r="H5943" s="800"/>
      <c r="AJ5943" s="792"/>
      <c r="AM5943" s="792"/>
      <c r="AP5943" s="792"/>
      <c r="AS5943" s="792"/>
      <c r="AV5943" s="792"/>
      <c r="AY5943" s="792"/>
      <c r="BN5943" s="792"/>
      <c r="BQ5943" s="792"/>
    </row>
    <row r="5944" spans="8:69" ht="12" customHeight="1">
      <c r="H5944" s="800"/>
      <c r="AJ5944" s="792"/>
      <c r="AM5944" s="792"/>
      <c r="AP5944" s="792"/>
      <c r="AS5944" s="792"/>
      <c r="AV5944" s="792"/>
      <c r="AY5944" s="792"/>
      <c r="BN5944" s="792"/>
      <c r="BQ5944" s="792"/>
    </row>
    <row r="5945" spans="8:69" ht="12" customHeight="1">
      <c r="H5945" s="800"/>
      <c r="AJ5945" s="792"/>
      <c r="AM5945" s="792"/>
      <c r="AP5945" s="792"/>
      <c r="AS5945" s="792"/>
      <c r="AV5945" s="792"/>
      <c r="AY5945" s="792"/>
      <c r="BN5945" s="792"/>
      <c r="BQ5945" s="792"/>
    </row>
    <row r="5946" spans="8:69" ht="12" customHeight="1">
      <c r="H5946" s="800"/>
      <c r="AJ5946" s="792"/>
      <c r="AM5946" s="792"/>
      <c r="AP5946" s="792"/>
      <c r="AS5946" s="792"/>
      <c r="AV5946" s="792"/>
      <c r="AY5946" s="792"/>
      <c r="BN5946" s="792"/>
      <c r="BQ5946" s="792"/>
    </row>
    <row r="5947" spans="8:69" ht="12" customHeight="1">
      <c r="H5947" s="800"/>
      <c r="AJ5947" s="792"/>
      <c r="AM5947" s="792"/>
      <c r="AP5947" s="792"/>
      <c r="AS5947" s="792"/>
      <c r="AV5947" s="792"/>
      <c r="AY5947" s="792"/>
      <c r="BN5947" s="792"/>
      <c r="BQ5947" s="792"/>
    </row>
    <row r="5948" spans="8:69" ht="12" customHeight="1">
      <c r="H5948" s="800"/>
      <c r="AJ5948" s="792"/>
      <c r="AM5948" s="792"/>
      <c r="AP5948" s="792"/>
      <c r="AS5948" s="792"/>
      <c r="AV5948" s="792"/>
      <c r="AY5948" s="792"/>
      <c r="BN5948" s="792"/>
      <c r="BQ5948" s="792"/>
    </row>
    <row r="5949" spans="8:69" ht="12" customHeight="1">
      <c r="H5949" s="800"/>
      <c r="AJ5949" s="792"/>
      <c r="AM5949" s="792"/>
      <c r="AP5949" s="792"/>
      <c r="AS5949" s="792"/>
      <c r="AV5949" s="792"/>
      <c r="AY5949" s="792"/>
      <c r="BN5949" s="792"/>
      <c r="BQ5949" s="792"/>
    </row>
    <row r="5950" spans="8:69" ht="12" customHeight="1">
      <c r="H5950" s="800"/>
      <c r="AJ5950" s="792"/>
      <c r="AM5950" s="792"/>
      <c r="AP5950" s="792"/>
      <c r="AS5950" s="792"/>
      <c r="AV5950" s="792"/>
      <c r="AY5950" s="792"/>
      <c r="BN5950" s="792"/>
      <c r="BQ5950" s="792"/>
    </row>
    <row r="5951" spans="8:69" ht="12" customHeight="1">
      <c r="H5951" s="800"/>
      <c r="AJ5951" s="792"/>
      <c r="AM5951" s="792"/>
      <c r="AP5951" s="792"/>
      <c r="AS5951" s="792"/>
      <c r="AV5951" s="792"/>
      <c r="AY5951" s="792"/>
      <c r="BN5951" s="792"/>
      <c r="BQ5951" s="792"/>
    </row>
    <row r="5952" spans="8:69" ht="12" customHeight="1">
      <c r="H5952" s="800"/>
      <c r="AJ5952" s="792"/>
      <c r="AM5952" s="792"/>
      <c r="AP5952" s="792"/>
      <c r="AS5952" s="792"/>
      <c r="AV5952" s="792"/>
      <c r="AY5952" s="792"/>
      <c r="BN5952" s="792"/>
      <c r="BQ5952" s="792"/>
    </row>
    <row r="5953" spans="8:69" ht="12" customHeight="1">
      <c r="H5953" s="800"/>
      <c r="AJ5953" s="792"/>
      <c r="AM5953" s="792"/>
      <c r="AP5953" s="792"/>
      <c r="AS5953" s="792"/>
      <c r="AV5953" s="792"/>
      <c r="AY5953" s="792"/>
      <c r="BN5953" s="792"/>
      <c r="BQ5953" s="792"/>
    </row>
    <row r="5954" spans="8:69" ht="12" customHeight="1">
      <c r="H5954" s="800"/>
      <c r="AJ5954" s="792"/>
      <c r="AM5954" s="792"/>
      <c r="AP5954" s="792"/>
      <c r="AS5954" s="792"/>
      <c r="AV5954" s="792"/>
      <c r="AY5954" s="792"/>
      <c r="BN5954" s="792"/>
      <c r="BQ5954" s="792"/>
    </row>
    <row r="5955" spans="8:69" ht="12" customHeight="1">
      <c r="H5955" s="800"/>
      <c r="AJ5955" s="792"/>
      <c r="AM5955" s="792"/>
      <c r="AP5955" s="792"/>
      <c r="AS5955" s="792"/>
      <c r="AV5955" s="792"/>
      <c r="AY5955" s="792"/>
      <c r="BN5955" s="792"/>
      <c r="BQ5955" s="792"/>
    </row>
    <row r="5956" spans="8:69" ht="12" customHeight="1">
      <c r="H5956" s="800"/>
      <c r="AJ5956" s="792"/>
      <c r="AM5956" s="792"/>
      <c r="AP5956" s="792"/>
      <c r="AS5956" s="792"/>
      <c r="AV5956" s="792"/>
      <c r="AY5956" s="792"/>
      <c r="BN5956" s="792"/>
      <c r="BQ5956" s="792"/>
    </row>
    <row r="5957" spans="8:69" ht="12" customHeight="1">
      <c r="H5957" s="800"/>
      <c r="AJ5957" s="792"/>
      <c r="AM5957" s="792"/>
      <c r="AP5957" s="792"/>
      <c r="AS5957" s="792"/>
      <c r="AV5957" s="792"/>
      <c r="AY5957" s="792"/>
      <c r="BN5957" s="792"/>
      <c r="BQ5957" s="792"/>
    </row>
    <row r="5958" spans="8:69" ht="12" customHeight="1">
      <c r="H5958" s="800"/>
      <c r="AJ5958" s="792"/>
      <c r="AM5958" s="792"/>
      <c r="AP5958" s="792"/>
      <c r="AS5958" s="792"/>
      <c r="AV5958" s="792"/>
      <c r="AY5958" s="792"/>
      <c r="BN5958" s="792"/>
      <c r="BQ5958" s="792"/>
    </row>
    <row r="5959" spans="8:69" ht="12" customHeight="1">
      <c r="H5959" s="800"/>
      <c r="AJ5959" s="792"/>
      <c r="AM5959" s="792"/>
      <c r="AP5959" s="792"/>
      <c r="AS5959" s="792"/>
      <c r="AV5959" s="792"/>
      <c r="AY5959" s="792"/>
      <c r="BN5959" s="792"/>
      <c r="BQ5959" s="792"/>
    </row>
    <row r="5960" spans="8:69" ht="12" customHeight="1">
      <c r="H5960" s="800"/>
      <c r="AJ5960" s="792"/>
      <c r="AM5960" s="792"/>
      <c r="AP5960" s="792"/>
      <c r="AS5960" s="792"/>
      <c r="AV5960" s="792"/>
      <c r="AY5960" s="792"/>
      <c r="BN5960" s="792"/>
      <c r="BQ5960" s="792"/>
    </row>
    <row r="5961" spans="8:69" ht="12" customHeight="1">
      <c r="H5961" s="800"/>
      <c r="AJ5961" s="792"/>
      <c r="AM5961" s="792"/>
      <c r="AP5961" s="792"/>
      <c r="AS5961" s="792"/>
      <c r="AV5961" s="792"/>
      <c r="AY5961" s="792"/>
      <c r="BN5961" s="792"/>
      <c r="BQ5961" s="792"/>
    </row>
    <row r="5962" spans="8:69" ht="12" customHeight="1">
      <c r="H5962" s="800"/>
      <c r="AJ5962" s="792"/>
      <c r="AM5962" s="792"/>
      <c r="AP5962" s="792"/>
      <c r="AS5962" s="792"/>
      <c r="AV5962" s="792"/>
      <c r="AY5962" s="792"/>
      <c r="BN5962" s="792"/>
      <c r="BQ5962" s="792"/>
    </row>
    <row r="5963" spans="8:69" ht="12" customHeight="1">
      <c r="H5963" s="800"/>
      <c r="AJ5963" s="792"/>
      <c r="AM5963" s="792"/>
      <c r="AP5963" s="792"/>
      <c r="AS5963" s="792"/>
      <c r="AV5963" s="792"/>
      <c r="AY5963" s="792"/>
      <c r="BN5963" s="792"/>
      <c r="BQ5963" s="792"/>
    </row>
    <row r="5964" spans="8:69" ht="12" customHeight="1">
      <c r="H5964" s="800"/>
      <c r="AJ5964" s="792"/>
      <c r="AM5964" s="792"/>
      <c r="AP5964" s="792"/>
      <c r="AS5964" s="792"/>
      <c r="AV5964" s="792"/>
      <c r="AY5964" s="792"/>
      <c r="BN5964" s="792"/>
      <c r="BQ5964" s="792"/>
    </row>
    <row r="5965" spans="8:69" ht="12" customHeight="1">
      <c r="H5965" s="800"/>
      <c r="AJ5965" s="792"/>
      <c r="AM5965" s="792"/>
      <c r="AP5965" s="792"/>
      <c r="AS5965" s="792"/>
      <c r="AV5965" s="792"/>
      <c r="AY5965" s="792"/>
      <c r="BN5965" s="792"/>
      <c r="BQ5965" s="792"/>
    </row>
    <row r="5966" spans="8:69" ht="12" customHeight="1">
      <c r="H5966" s="800"/>
      <c r="AJ5966" s="792"/>
      <c r="AM5966" s="792"/>
      <c r="AP5966" s="792"/>
      <c r="AS5966" s="792"/>
      <c r="AV5966" s="792"/>
      <c r="AY5966" s="792"/>
      <c r="BN5966" s="792"/>
      <c r="BQ5966" s="792"/>
    </row>
    <row r="5967" spans="8:69" ht="12" customHeight="1">
      <c r="H5967" s="800"/>
      <c r="AJ5967" s="792"/>
      <c r="AM5967" s="792"/>
      <c r="AP5967" s="792"/>
      <c r="AS5967" s="792"/>
      <c r="AV5967" s="792"/>
      <c r="AY5967" s="792"/>
      <c r="BN5967" s="792"/>
      <c r="BQ5967" s="792"/>
    </row>
    <row r="5968" spans="8:69" ht="12" customHeight="1">
      <c r="H5968" s="800"/>
      <c r="AJ5968" s="792"/>
      <c r="AM5968" s="792"/>
      <c r="AP5968" s="792"/>
      <c r="AS5968" s="792"/>
      <c r="AV5968" s="792"/>
      <c r="AY5968" s="792"/>
      <c r="BN5968" s="792"/>
      <c r="BQ5968" s="792"/>
    </row>
    <row r="5969" spans="8:69" ht="12" customHeight="1">
      <c r="H5969" s="800"/>
      <c r="AJ5969" s="792"/>
      <c r="AM5969" s="792"/>
      <c r="AP5969" s="792"/>
      <c r="AS5969" s="792"/>
      <c r="AV5969" s="792"/>
      <c r="AY5969" s="792"/>
      <c r="BN5969" s="792"/>
      <c r="BQ5969" s="792"/>
    </row>
    <row r="5970" spans="8:69" ht="12" customHeight="1">
      <c r="H5970" s="800"/>
      <c r="AJ5970" s="792"/>
      <c r="AM5970" s="792"/>
      <c r="AP5970" s="792"/>
      <c r="AS5970" s="792"/>
      <c r="AV5970" s="792"/>
      <c r="AY5970" s="792"/>
      <c r="BN5970" s="792"/>
      <c r="BQ5970" s="792"/>
    </row>
    <row r="5971" spans="8:69" ht="12" customHeight="1">
      <c r="H5971" s="800"/>
      <c r="AJ5971" s="792"/>
      <c r="AM5971" s="792"/>
      <c r="AP5971" s="792"/>
      <c r="AS5971" s="792"/>
      <c r="AV5971" s="792"/>
      <c r="AY5971" s="792"/>
      <c r="BN5971" s="792"/>
      <c r="BQ5971" s="792"/>
    </row>
    <row r="5972" spans="8:69" ht="12" customHeight="1">
      <c r="H5972" s="800"/>
      <c r="AJ5972" s="792"/>
      <c r="AM5972" s="792"/>
      <c r="AP5972" s="792"/>
      <c r="AS5972" s="792"/>
      <c r="AV5972" s="792"/>
      <c r="AY5972" s="792"/>
      <c r="BN5972" s="792"/>
      <c r="BQ5972" s="792"/>
    </row>
    <row r="5973" spans="8:69" ht="12" customHeight="1">
      <c r="H5973" s="800"/>
      <c r="AJ5973" s="792"/>
      <c r="AM5973" s="792"/>
      <c r="AP5973" s="792"/>
      <c r="AS5973" s="792"/>
      <c r="AV5973" s="792"/>
      <c r="AY5973" s="792"/>
      <c r="BN5973" s="792"/>
      <c r="BQ5973" s="792"/>
    </row>
    <row r="5974" spans="8:69" ht="12" customHeight="1">
      <c r="H5974" s="800"/>
      <c r="AJ5974" s="792"/>
      <c r="AM5974" s="792"/>
      <c r="AP5974" s="792"/>
      <c r="AS5974" s="792"/>
      <c r="AV5974" s="792"/>
      <c r="AY5974" s="792"/>
      <c r="BN5974" s="792"/>
      <c r="BQ5974" s="792"/>
    </row>
    <row r="5975" spans="8:69" ht="12" customHeight="1">
      <c r="H5975" s="800"/>
      <c r="AJ5975" s="792"/>
      <c r="AM5975" s="792"/>
      <c r="AP5975" s="792"/>
      <c r="AS5975" s="792"/>
      <c r="AV5975" s="792"/>
      <c r="AY5975" s="792"/>
      <c r="BN5975" s="792"/>
      <c r="BQ5975" s="792"/>
    </row>
    <row r="5976" spans="8:69" ht="12" customHeight="1">
      <c r="H5976" s="800"/>
      <c r="AJ5976" s="792"/>
      <c r="AM5976" s="792"/>
      <c r="AP5976" s="792"/>
      <c r="AS5976" s="792"/>
      <c r="AV5976" s="792"/>
      <c r="AY5976" s="792"/>
      <c r="BN5976" s="792"/>
      <c r="BQ5976" s="792"/>
    </row>
    <row r="5977" spans="8:69" ht="12" customHeight="1">
      <c r="H5977" s="800"/>
      <c r="AJ5977" s="792"/>
      <c r="AM5977" s="792"/>
      <c r="AP5977" s="792"/>
      <c r="AS5977" s="792"/>
      <c r="AV5977" s="792"/>
      <c r="AY5977" s="792"/>
      <c r="BN5977" s="792"/>
      <c r="BQ5977" s="792"/>
    </row>
    <row r="5978" spans="8:69" ht="12" customHeight="1">
      <c r="H5978" s="800"/>
      <c r="AJ5978" s="792"/>
      <c r="AM5978" s="792"/>
      <c r="AP5978" s="792"/>
      <c r="AS5978" s="792"/>
      <c r="AV5978" s="792"/>
      <c r="AY5978" s="792"/>
      <c r="BN5978" s="792"/>
      <c r="BQ5978" s="792"/>
    </row>
    <row r="5979" spans="8:69" ht="12" customHeight="1">
      <c r="H5979" s="800"/>
      <c r="AJ5979" s="792"/>
      <c r="AM5979" s="792"/>
      <c r="AP5979" s="792"/>
      <c r="AS5979" s="792"/>
      <c r="AV5979" s="792"/>
      <c r="AY5979" s="792"/>
      <c r="BN5979" s="792"/>
      <c r="BQ5979" s="792"/>
    </row>
    <row r="5980" spans="8:69" ht="12" customHeight="1">
      <c r="H5980" s="800"/>
      <c r="AJ5980" s="792"/>
      <c r="AM5980" s="792"/>
      <c r="AP5980" s="792"/>
      <c r="AS5980" s="792"/>
      <c r="AV5980" s="792"/>
      <c r="AY5980" s="792"/>
      <c r="BN5980" s="792"/>
      <c r="BQ5980" s="792"/>
    </row>
    <row r="5981" spans="8:69" ht="12" customHeight="1">
      <c r="H5981" s="800"/>
      <c r="AJ5981" s="792"/>
      <c r="AM5981" s="792"/>
      <c r="AP5981" s="792"/>
      <c r="AS5981" s="792"/>
      <c r="AV5981" s="792"/>
      <c r="AY5981" s="792"/>
      <c r="BN5981" s="792"/>
      <c r="BQ5981" s="792"/>
    </row>
    <row r="5982" spans="8:69" ht="12" customHeight="1">
      <c r="H5982" s="800"/>
      <c r="AJ5982" s="792"/>
      <c r="AM5982" s="792"/>
      <c r="AP5982" s="792"/>
      <c r="AS5982" s="792"/>
      <c r="AV5982" s="792"/>
      <c r="AY5982" s="792"/>
      <c r="BN5982" s="792"/>
      <c r="BQ5982" s="792"/>
    </row>
    <row r="5983" spans="8:69" ht="12" customHeight="1">
      <c r="H5983" s="800"/>
      <c r="AJ5983" s="792"/>
      <c r="AM5983" s="792"/>
      <c r="AP5983" s="792"/>
      <c r="AS5983" s="792"/>
      <c r="AV5983" s="792"/>
      <c r="AY5983" s="792"/>
      <c r="BN5983" s="792"/>
      <c r="BQ5983" s="792"/>
    </row>
    <row r="5984" spans="8:69" ht="12" customHeight="1">
      <c r="H5984" s="800"/>
      <c r="AJ5984" s="792"/>
      <c r="AM5984" s="792"/>
      <c r="AP5984" s="792"/>
      <c r="AS5984" s="792"/>
      <c r="AV5984" s="792"/>
      <c r="AY5984" s="792"/>
      <c r="BN5984" s="792"/>
      <c r="BQ5984" s="792"/>
    </row>
    <row r="5985" spans="8:69" ht="12" customHeight="1">
      <c r="H5985" s="800"/>
      <c r="AJ5985" s="792"/>
      <c r="AM5985" s="792"/>
      <c r="AP5985" s="792"/>
      <c r="AS5985" s="792"/>
      <c r="AV5985" s="792"/>
      <c r="AY5985" s="792"/>
      <c r="BN5985" s="792"/>
      <c r="BQ5985" s="792"/>
    </row>
    <row r="5986" spans="8:69" ht="12" customHeight="1">
      <c r="H5986" s="800"/>
      <c r="AJ5986" s="792"/>
      <c r="AM5986" s="792"/>
      <c r="AP5986" s="792"/>
      <c r="AS5986" s="792"/>
      <c r="AV5986" s="792"/>
      <c r="AY5986" s="792"/>
      <c r="BN5986" s="792"/>
      <c r="BQ5986" s="792"/>
    </row>
    <row r="5987" spans="8:69" ht="12" customHeight="1">
      <c r="H5987" s="800"/>
      <c r="AJ5987" s="792"/>
      <c r="AM5987" s="792"/>
      <c r="AP5987" s="792"/>
      <c r="AS5987" s="792"/>
      <c r="AV5987" s="792"/>
      <c r="AY5987" s="792"/>
      <c r="BN5987" s="792"/>
      <c r="BQ5987" s="792"/>
    </row>
    <row r="5988" spans="8:69" ht="12" customHeight="1">
      <c r="H5988" s="800"/>
      <c r="AJ5988" s="792"/>
      <c r="AM5988" s="792"/>
      <c r="AP5988" s="792"/>
      <c r="AS5988" s="792"/>
      <c r="AV5988" s="792"/>
      <c r="AY5988" s="792"/>
      <c r="BN5988" s="792"/>
      <c r="BQ5988" s="792"/>
    </row>
    <row r="5989" spans="8:69" ht="12" customHeight="1">
      <c r="H5989" s="800"/>
      <c r="AJ5989" s="792"/>
      <c r="AM5989" s="792"/>
      <c r="AP5989" s="792"/>
      <c r="AS5989" s="792"/>
      <c r="AV5989" s="792"/>
      <c r="AY5989" s="792"/>
      <c r="BN5989" s="792"/>
      <c r="BQ5989" s="792"/>
    </row>
    <row r="5990" spans="8:69" ht="12" customHeight="1">
      <c r="H5990" s="800"/>
      <c r="AJ5990" s="792"/>
      <c r="AM5990" s="792"/>
      <c r="AP5990" s="792"/>
      <c r="AS5990" s="792"/>
      <c r="AV5990" s="792"/>
      <c r="AY5990" s="792"/>
      <c r="BN5990" s="792"/>
      <c r="BQ5990" s="792"/>
    </row>
    <row r="5991" spans="8:69" ht="12" customHeight="1">
      <c r="H5991" s="800"/>
      <c r="AJ5991" s="792"/>
      <c r="AM5991" s="792"/>
      <c r="AP5991" s="792"/>
      <c r="AS5991" s="792"/>
      <c r="AV5991" s="792"/>
      <c r="AY5991" s="792"/>
      <c r="BN5991" s="792"/>
      <c r="BQ5991" s="792"/>
    </row>
    <row r="5992" spans="8:69" ht="12" customHeight="1">
      <c r="H5992" s="800"/>
      <c r="AJ5992" s="792"/>
      <c r="AM5992" s="792"/>
      <c r="AP5992" s="792"/>
      <c r="AS5992" s="792"/>
      <c r="AV5992" s="792"/>
      <c r="AY5992" s="792"/>
      <c r="BN5992" s="792"/>
      <c r="BQ5992" s="792"/>
    </row>
    <row r="5993" spans="8:69" ht="12" customHeight="1">
      <c r="H5993" s="800"/>
      <c r="AJ5993" s="792"/>
      <c r="AM5993" s="792"/>
      <c r="AP5993" s="792"/>
      <c r="AS5993" s="792"/>
      <c r="AV5993" s="792"/>
      <c r="AY5993" s="792"/>
      <c r="BN5993" s="792"/>
      <c r="BQ5993" s="792"/>
    </row>
    <row r="5994" spans="8:69" ht="12" customHeight="1">
      <c r="H5994" s="800"/>
      <c r="AJ5994" s="792"/>
      <c r="AM5994" s="792"/>
      <c r="AP5994" s="792"/>
      <c r="AS5994" s="792"/>
      <c r="AV5994" s="792"/>
      <c r="AY5994" s="792"/>
      <c r="BN5994" s="792"/>
      <c r="BQ5994" s="792"/>
    </row>
    <row r="5995" spans="8:69" ht="12" customHeight="1">
      <c r="H5995" s="800"/>
      <c r="AJ5995" s="792"/>
      <c r="AM5995" s="792"/>
      <c r="AP5995" s="792"/>
      <c r="AS5995" s="792"/>
      <c r="AV5995" s="792"/>
      <c r="AY5995" s="792"/>
      <c r="BN5995" s="792"/>
      <c r="BQ5995" s="792"/>
    </row>
    <row r="5996" spans="8:69" ht="12" customHeight="1">
      <c r="H5996" s="800"/>
      <c r="AJ5996" s="792"/>
      <c r="AM5996" s="792"/>
      <c r="AP5996" s="792"/>
      <c r="AS5996" s="792"/>
      <c r="AV5996" s="792"/>
      <c r="AY5996" s="792"/>
      <c r="BN5996" s="792"/>
      <c r="BQ5996" s="792"/>
    </row>
    <row r="5997" spans="8:69" ht="12" customHeight="1">
      <c r="H5997" s="800"/>
      <c r="AJ5997" s="792"/>
      <c r="AM5997" s="792"/>
      <c r="AP5997" s="792"/>
      <c r="AS5997" s="792"/>
      <c r="AV5997" s="792"/>
      <c r="AY5997" s="792"/>
      <c r="BN5997" s="792"/>
      <c r="BQ5997" s="792"/>
    </row>
    <row r="5998" spans="8:69" ht="12" customHeight="1">
      <c r="H5998" s="800"/>
      <c r="AJ5998" s="792"/>
      <c r="AM5998" s="792"/>
      <c r="AP5998" s="792"/>
      <c r="AS5998" s="792"/>
      <c r="AV5998" s="792"/>
      <c r="AY5998" s="792"/>
      <c r="BN5998" s="792"/>
      <c r="BQ5998" s="792"/>
    </row>
    <row r="5999" spans="8:69" ht="12" customHeight="1">
      <c r="H5999" s="800"/>
      <c r="AJ5999" s="792"/>
      <c r="AM5999" s="792"/>
      <c r="AP5999" s="792"/>
      <c r="AS5999" s="792"/>
      <c r="AV5999" s="792"/>
      <c r="AY5999" s="792"/>
      <c r="BN5999" s="792"/>
      <c r="BQ5999" s="792"/>
    </row>
    <row r="6000" spans="8:69" ht="12" customHeight="1">
      <c r="H6000" s="800"/>
      <c r="AJ6000" s="792"/>
      <c r="AM6000" s="792"/>
      <c r="AP6000" s="792"/>
      <c r="AS6000" s="792"/>
      <c r="AV6000" s="792"/>
      <c r="AY6000" s="792"/>
      <c r="BN6000" s="792"/>
      <c r="BQ6000" s="792"/>
    </row>
    <row r="6001" spans="8:69" ht="12" customHeight="1">
      <c r="H6001" s="800"/>
      <c r="AJ6001" s="792"/>
      <c r="AM6001" s="792"/>
      <c r="AP6001" s="792"/>
      <c r="AS6001" s="792"/>
      <c r="AV6001" s="792"/>
      <c r="AY6001" s="792"/>
      <c r="BN6001" s="792"/>
      <c r="BQ6001" s="792"/>
    </row>
    <row r="6002" spans="8:69" ht="12" customHeight="1">
      <c r="H6002" s="800"/>
      <c r="AJ6002" s="792"/>
      <c r="AM6002" s="792"/>
      <c r="AP6002" s="792"/>
      <c r="AS6002" s="792"/>
      <c r="AV6002" s="792"/>
      <c r="AY6002" s="792"/>
      <c r="BN6002" s="792"/>
      <c r="BQ6002" s="792"/>
    </row>
    <row r="6003" spans="8:69" ht="12" customHeight="1">
      <c r="H6003" s="800"/>
      <c r="AJ6003" s="792"/>
      <c r="AM6003" s="792"/>
      <c r="AP6003" s="792"/>
      <c r="AS6003" s="792"/>
      <c r="AV6003" s="792"/>
      <c r="AY6003" s="792"/>
      <c r="BN6003" s="792"/>
      <c r="BQ6003" s="792"/>
    </row>
    <row r="6004" spans="8:69" ht="12" customHeight="1">
      <c r="H6004" s="800"/>
      <c r="AJ6004" s="792"/>
      <c r="AM6004" s="792"/>
      <c r="AP6004" s="792"/>
      <c r="AS6004" s="792"/>
      <c r="AV6004" s="792"/>
      <c r="AY6004" s="792"/>
      <c r="BN6004" s="792"/>
      <c r="BQ6004" s="792"/>
    </row>
    <row r="6005" spans="8:69" ht="12" customHeight="1">
      <c r="H6005" s="800"/>
      <c r="AJ6005" s="792"/>
      <c r="AM6005" s="792"/>
      <c r="AP6005" s="792"/>
      <c r="AS6005" s="792"/>
      <c r="AV6005" s="792"/>
      <c r="AY6005" s="792"/>
      <c r="BN6005" s="792"/>
      <c r="BQ6005" s="792"/>
    </row>
    <row r="6006" spans="8:69" ht="12" customHeight="1">
      <c r="H6006" s="800"/>
      <c r="AJ6006" s="792"/>
      <c r="AM6006" s="792"/>
      <c r="AP6006" s="792"/>
      <c r="AS6006" s="792"/>
      <c r="AV6006" s="792"/>
      <c r="AY6006" s="792"/>
      <c r="BN6006" s="792"/>
      <c r="BQ6006" s="792"/>
    </row>
    <row r="6007" spans="8:69" ht="12" customHeight="1">
      <c r="H6007" s="800"/>
      <c r="AJ6007" s="792"/>
      <c r="AM6007" s="792"/>
      <c r="AP6007" s="792"/>
      <c r="AS6007" s="792"/>
      <c r="AV6007" s="792"/>
      <c r="AY6007" s="792"/>
      <c r="BN6007" s="792"/>
      <c r="BQ6007" s="792"/>
    </row>
    <row r="6008" spans="8:69" ht="12" customHeight="1">
      <c r="H6008" s="800"/>
      <c r="AJ6008" s="792"/>
      <c r="AM6008" s="792"/>
      <c r="AP6008" s="792"/>
      <c r="AS6008" s="792"/>
      <c r="AV6008" s="792"/>
      <c r="AY6008" s="792"/>
      <c r="BN6008" s="792"/>
      <c r="BQ6008" s="792"/>
    </row>
    <row r="6009" spans="8:69" ht="12" customHeight="1">
      <c r="H6009" s="800"/>
      <c r="AJ6009" s="792"/>
      <c r="AM6009" s="792"/>
      <c r="AP6009" s="792"/>
      <c r="AS6009" s="792"/>
      <c r="AV6009" s="792"/>
      <c r="AY6009" s="792"/>
      <c r="BN6009" s="792"/>
      <c r="BQ6009" s="792"/>
    </row>
    <row r="6010" spans="8:69" ht="12" customHeight="1">
      <c r="H6010" s="800"/>
      <c r="AJ6010" s="792"/>
      <c r="AM6010" s="792"/>
      <c r="AP6010" s="792"/>
      <c r="AS6010" s="792"/>
      <c r="AV6010" s="792"/>
      <c r="AY6010" s="792"/>
      <c r="BN6010" s="792"/>
      <c r="BQ6010" s="792"/>
    </row>
    <row r="6011" spans="8:69" ht="12" customHeight="1">
      <c r="H6011" s="800"/>
      <c r="AJ6011" s="792"/>
      <c r="AM6011" s="792"/>
      <c r="AP6011" s="792"/>
      <c r="AS6011" s="792"/>
      <c r="AV6011" s="792"/>
      <c r="AY6011" s="792"/>
      <c r="BN6011" s="792"/>
      <c r="BQ6011" s="792"/>
    </row>
    <row r="6012" spans="8:69" ht="12" customHeight="1">
      <c r="H6012" s="800"/>
      <c r="AJ6012" s="792"/>
      <c r="AM6012" s="792"/>
      <c r="AP6012" s="792"/>
      <c r="AS6012" s="792"/>
      <c r="AV6012" s="792"/>
      <c r="AY6012" s="792"/>
      <c r="BN6012" s="792"/>
      <c r="BQ6012" s="792"/>
    </row>
    <row r="6013" spans="8:69" ht="12" customHeight="1">
      <c r="H6013" s="800"/>
      <c r="AJ6013" s="792"/>
      <c r="AM6013" s="792"/>
      <c r="AP6013" s="792"/>
      <c r="AS6013" s="792"/>
      <c r="AV6013" s="792"/>
      <c r="AY6013" s="792"/>
      <c r="BN6013" s="792"/>
      <c r="BQ6013" s="792"/>
    </row>
    <row r="6014" spans="8:69" ht="12" customHeight="1">
      <c r="H6014" s="800"/>
      <c r="AJ6014" s="792"/>
      <c r="AM6014" s="792"/>
      <c r="AP6014" s="792"/>
      <c r="AS6014" s="792"/>
      <c r="AV6014" s="792"/>
      <c r="AY6014" s="792"/>
      <c r="BN6014" s="792"/>
      <c r="BQ6014" s="792"/>
    </row>
    <row r="6015" spans="8:69" ht="12" customHeight="1">
      <c r="H6015" s="800"/>
      <c r="AJ6015" s="792"/>
      <c r="AM6015" s="792"/>
      <c r="AP6015" s="792"/>
      <c r="AS6015" s="792"/>
      <c r="AV6015" s="792"/>
      <c r="AY6015" s="792"/>
      <c r="BN6015" s="792"/>
      <c r="BQ6015" s="792"/>
    </row>
    <row r="6016" spans="8:69" ht="12" customHeight="1">
      <c r="H6016" s="800"/>
      <c r="AJ6016" s="792"/>
      <c r="AM6016" s="792"/>
      <c r="AP6016" s="792"/>
      <c r="AS6016" s="792"/>
      <c r="AV6016" s="792"/>
      <c r="AY6016" s="792"/>
      <c r="BN6016" s="792"/>
      <c r="BQ6016" s="792"/>
    </row>
    <row r="6017" spans="8:69" ht="12" customHeight="1">
      <c r="H6017" s="800"/>
      <c r="AJ6017" s="792"/>
      <c r="AM6017" s="792"/>
      <c r="AP6017" s="792"/>
      <c r="AS6017" s="792"/>
      <c r="AV6017" s="792"/>
      <c r="AY6017" s="792"/>
      <c r="BN6017" s="792"/>
      <c r="BQ6017" s="792"/>
    </row>
    <row r="6018" spans="8:69" ht="12" customHeight="1">
      <c r="H6018" s="800"/>
      <c r="AJ6018" s="792"/>
      <c r="AM6018" s="792"/>
      <c r="AP6018" s="792"/>
      <c r="AS6018" s="792"/>
      <c r="AV6018" s="792"/>
      <c r="AY6018" s="792"/>
      <c r="BN6018" s="792"/>
      <c r="BQ6018" s="792"/>
    </row>
    <row r="6019" spans="8:69" ht="12" customHeight="1">
      <c r="H6019" s="800"/>
      <c r="AJ6019" s="792"/>
      <c r="AM6019" s="792"/>
      <c r="AP6019" s="792"/>
      <c r="AS6019" s="792"/>
      <c r="AV6019" s="792"/>
      <c r="AY6019" s="792"/>
      <c r="BN6019" s="792"/>
      <c r="BQ6019" s="792"/>
    </row>
    <row r="6020" spans="8:69" ht="12" customHeight="1">
      <c r="H6020" s="800"/>
      <c r="AJ6020" s="792"/>
      <c r="AM6020" s="792"/>
      <c r="AP6020" s="792"/>
      <c r="AS6020" s="792"/>
      <c r="AV6020" s="792"/>
      <c r="AY6020" s="792"/>
      <c r="BN6020" s="792"/>
      <c r="BQ6020" s="792"/>
    </row>
    <row r="6021" spans="8:69" ht="12" customHeight="1">
      <c r="H6021" s="800"/>
      <c r="AJ6021" s="792"/>
      <c r="AM6021" s="792"/>
      <c r="AP6021" s="792"/>
      <c r="AS6021" s="792"/>
      <c r="AV6021" s="792"/>
      <c r="AY6021" s="792"/>
      <c r="BN6021" s="792"/>
      <c r="BQ6021" s="792"/>
    </row>
    <row r="6022" spans="8:69" ht="12" customHeight="1">
      <c r="H6022" s="800"/>
      <c r="AJ6022" s="792"/>
      <c r="AM6022" s="792"/>
      <c r="AP6022" s="792"/>
      <c r="AS6022" s="792"/>
      <c r="AV6022" s="792"/>
      <c r="AY6022" s="792"/>
      <c r="BN6022" s="792"/>
      <c r="BQ6022" s="792"/>
    </row>
    <row r="6023" spans="8:69" ht="12" customHeight="1">
      <c r="H6023" s="800"/>
      <c r="AJ6023" s="792"/>
      <c r="AM6023" s="792"/>
      <c r="AP6023" s="792"/>
      <c r="AS6023" s="792"/>
      <c r="AV6023" s="792"/>
      <c r="AY6023" s="792"/>
      <c r="BN6023" s="792"/>
      <c r="BQ6023" s="792"/>
    </row>
    <row r="6024" spans="8:69" ht="12" customHeight="1">
      <c r="H6024" s="800"/>
      <c r="AJ6024" s="792"/>
      <c r="AM6024" s="792"/>
      <c r="AP6024" s="792"/>
      <c r="AS6024" s="792"/>
      <c r="AV6024" s="792"/>
      <c r="AY6024" s="792"/>
      <c r="BN6024" s="792"/>
      <c r="BQ6024" s="792"/>
    </row>
    <row r="6025" spans="8:69" ht="12" customHeight="1">
      <c r="H6025" s="800"/>
      <c r="AJ6025" s="792"/>
      <c r="AM6025" s="792"/>
      <c r="AP6025" s="792"/>
      <c r="AS6025" s="792"/>
      <c r="AV6025" s="792"/>
      <c r="AY6025" s="792"/>
      <c r="BN6025" s="792"/>
      <c r="BQ6025" s="792"/>
    </row>
    <row r="6026" spans="8:69" ht="12" customHeight="1">
      <c r="H6026" s="800"/>
      <c r="AJ6026" s="792"/>
      <c r="AM6026" s="792"/>
      <c r="AP6026" s="792"/>
      <c r="AS6026" s="792"/>
      <c r="AV6026" s="792"/>
      <c r="AY6026" s="792"/>
      <c r="BN6026" s="792"/>
      <c r="BQ6026" s="792"/>
    </row>
    <row r="6027" spans="8:69" ht="12" customHeight="1">
      <c r="H6027" s="800"/>
      <c r="AJ6027" s="792"/>
      <c r="AM6027" s="792"/>
      <c r="AP6027" s="792"/>
      <c r="AS6027" s="792"/>
      <c r="AV6027" s="792"/>
      <c r="AY6027" s="792"/>
      <c r="BN6027" s="792"/>
      <c r="BQ6027" s="792"/>
    </row>
    <row r="6028" spans="8:69" ht="12" customHeight="1">
      <c r="H6028" s="800"/>
      <c r="AJ6028" s="792"/>
      <c r="AM6028" s="792"/>
      <c r="AP6028" s="792"/>
      <c r="AS6028" s="792"/>
      <c r="AV6028" s="792"/>
      <c r="AY6028" s="792"/>
      <c r="BN6028" s="792"/>
      <c r="BQ6028" s="792"/>
    </row>
    <row r="6029" spans="8:69" ht="12" customHeight="1">
      <c r="H6029" s="800"/>
      <c r="AJ6029" s="792"/>
      <c r="AM6029" s="792"/>
      <c r="AP6029" s="792"/>
      <c r="AS6029" s="792"/>
      <c r="AV6029" s="792"/>
      <c r="AY6029" s="792"/>
      <c r="BN6029" s="792"/>
      <c r="BQ6029" s="792"/>
    </row>
    <row r="6030" spans="8:69" ht="12" customHeight="1">
      <c r="H6030" s="800"/>
      <c r="AJ6030" s="792"/>
      <c r="AM6030" s="792"/>
      <c r="AP6030" s="792"/>
      <c r="AS6030" s="792"/>
      <c r="AV6030" s="792"/>
      <c r="AY6030" s="792"/>
      <c r="BN6030" s="792"/>
      <c r="BQ6030" s="792"/>
    </row>
    <row r="6031" spans="8:69" ht="12" customHeight="1">
      <c r="H6031" s="800"/>
      <c r="AJ6031" s="792"/>
      <c r="AM6031" s="792"/>
      <c r="AP6031" s="792"/>
      <c r="AS6031" s="792"/>
      <c r="AV6031" s="792"/>
      <c r="AY6031" s="792"/>
      <c r="BN6031" s="792"/>
      <c r="BQ6031" s="792"/>
    </row>
    <row r="6032" spans="8:69" ht="12" customHeight="1">
      <c r="H6032" s="800"/>
      <c r="AJ6032" s="792"/>
      <c r="AM6032" s="792"/>
      <c r="AP6032" s="792"/>
      <c r="AS6032" s="792"/>
      <c r="AV6032" s="792"/>
      <c r="AY6032" s="792"/>
      <c r="BN6032" s="792"/>
      <c r="BQ6032" s="792"/>
    </row>
    <row r="6033" spans="8:69" ht="12" customHeight="1">
      <c r="H6033" s="800"/>
      <c r="AJ6033" s="792"/>
      <c r="AM6033" s="792"/>
      <c r="AP6033" s="792"/>
      <c r="AS6033" s="792"/>
      <c r="AV6033" s="792"/>
      <c r="AY6033" s="792"/>
      <c r="BN6033" s="792"/>
      <c r="BQ6033" s="792"/>
    </row>
    <row r="6034" spans="8:69" ht="12" customHeight="1">
      <c r="H6034" s="800"/>
      <c r="AJ6034" s="792"/>
      <c r="AM6034" s="792"/>
      <c r="AP6034" s="792"/>
      <c r="AS6034" s="792"/>
      <c r="AV6034" s="792"/>
      <c r="AY6034" s="792"/>
      <c r="BN6034" s="792"/>
      <c r="BQ6034" s="792"/>
    </row>
    <row r="6035" spans="8:69" ht="12" customHeight="1">
      <c r="H6035" s="800"/>
      <c r="AJ6035" s="792"/>
      <c r="AM6035" s="792"/>
      <c r="AP6035" s="792"/>
      <c r="AS6035" s="792"/>
      <c r="AV6035" s="792"/>
      <c r="AY6035" s="792"/>
      <c r="BN6035" s="792"/>
      <c r="BQ6035" s="792"/>
    </row>
    <row r="6036" spans="8:69" ht="12" customHeight="1">
      <c r="H6036" s="800"/>
      <c r="AJ6036" s="792"/>
      <c r="AM6036" s="792"/>
      <c r="AP6036" s="792"/>
      <c r="AS6036" s="792"/>
      <c r="AV6036" s="792"/>
      <c r="AY6036" s="792"/>
      <c r="BN6036" s="792"/>
      <c r="BQ6036" s="792"/>
    </row>
    <row r="6037" spans="8:69" ht="12" customHeight="1">
      <c r="H6037" s="800"/>
      <c r="AJ6037" s="792"/>
      <c r="AM6037" s="792"/>
      <c r="AP6037" s="792"/>
      <c r="AS6037" s="792"/>
      <c r="AV6037" s="792"/>
      <c r="AY6037" s="792"/>
      <c r="BN6037" s="792"/>
      <c r="BQ6037" s="792"/>
    </row>
    <row r="6038" spans="8:69" ht="12" customHeight="1">
      <c r="H6038" s="800"/>
      <c r="AJ6038" s="792"/>
      <c r="AM6038" s="792"/>
      <c r="AP6038" s="792"/>
      <c r="AS6038" s="792"/>
      <c r="AV6038" s="792"/>
      <c r="AY6038" s="792"/>
      <c r="BN6038" s="792"/>
      <c r="BQ6038" s="792"/>
    </row>
    <row r="6039" spans="8:69" ht="12" customHeight="1">
      <c r="H6039" s="800"/>
      <c r="AJ6039" s="792"/>
      <c r="AM6039" s="792"/>
      <c r="AP6039" s="792"/>
      <c r="AS6039" s="792"/>
      <c r="AV6039" s="792"/>
      <c r="AY6039" s="792"/>
      <c r="BN6039" s="792"/>
      <c r="BQ6039" s="792"/>
    </row>
    <row r="6040" spans="8:69" ht="12" customHeight="1">
      <c r="H6040" s="800"/>
      <c r="AJ6040" s="792"/>
      <c r="AM6040" s="792"/>
      <c r="AP6040" s="792"/>
      <c r="AS6040" s="792"/>
      <c r="AV6040" s="792"/>
      <c r="AY6040" s="792"/>
      <c r="BN6040" s="792"/>
      <c r="BQ6040" s="792"/>
    </row>
    <row r="6041" spans="8:69" ht="12" customHeight="1">
      <c r="H6041" s="800"/>
      <c r="AJ6041" s="792"/>
      <c r="AM6041" s="792"/>
      <c r="AP6041" s="792"/>
      <c r="AS6041" s="792"/>
      <c r="AV6041" s="792"/>
      <c r="AY6041" s="792"/>
      <c r="BN6041" s="792"/>
      <c r="BQ6041" s="792"/>
    </row>
    <row r="6042" spans="8:69" ht="12" customHeight="1">
      <c r="H6042" s="800"/>
      <c r="AJ6042" s="792"/>
      <c r="AM6042" s="792"/>
      <c r="AP6042" s="792"/>
      <c r="AS6042" s="792"/>
      <c r="AV6042" s="792"/>
      <c r="AY6042" s="792"/>
      <c r="BN6042" s="792"/>
      <c r="BQ6042" s="792"/>
    </row>
    <row r="6043" spans="8:69" ht="12" customHeight="1">
      <c r="H6043" s="800"/>
      <c r="AJ6043" s="792"/>
      <c r="AM6043" s="792"/>
      <c r="AP6043" s="792"/>
      <c r="AS6043" s="792"/>
      <c r="AV6043" s="792"/>
      <c r="AY6043" s="792"/>
      <c r="BN6043" s="792"/>
      <c r="BQ6043" s="792"/>
    </row>
    <row r="6044" spans="8:69" ht="12" customHeight="1">
      <c r="H6044" s="800"/>
      <c r="AJ6044" s="792"/>
      <c r="AM6044" s="792"/>
      <c r="AP6044" s="792"/>
      <c r="AS6044" s="792"/>
      <c r="AV6044" s="792"/>
      <c r="AY6044" s="792"/>
      <c r="BN6044" s="792"/>
      <c r="BQ6044" s="792"/>
    </row>
    <row r="6045" spans="8:69" ht="12" customHeight="1">
      <c r="H6045" s="800"/>
      <c r="AJ6045" s="792"/>
      <c r="AM6045" s="792"/>
      <c r="AP6045" s="792"/>
      <c r="AS6045" s="792"/>
      <c r="AV6045" s="792"/>
      <c r="AY6045" s="792"/>
      <c r="BN6045" s="792"/>
      <c r="BQ6045" s="792"/>
    </row>
    <row r="6046" spans="8:69" ht="12" customHeight="1">
      <c r="H6046" s="800"/>
      <c r="AJ6046" s="792"/>
      <c r="AM6046" s="792"/>
      <c r="AP6046" s="792"/>
      <c r="AS6046" s="792"/>
      <c r="AV6046" s="792"/>
      <c r="AY6046" s="792"/>
      <c r="BN6046" s="792"/>
      <c r="BQ6046" s="792"/>
    </row>
    <row r="6047" spans="8:69" ht="12" customHeight="1">
      <c r="H6047" s="800"/>
      <c r="AJ6047" s="792"/>
      <c r="AM6047" s="792"/>
      <c r="AP6047" s="792"/>
      <c r="AS6047" s="792"/>
      <c r="AV6047" s="792"/>
      <c r="AY6047" s="792"/>
      <c r="BN6047" s="792"/>
      <c r="BQ6047" s="792"/>
    </row>
    <row r="6048" spans="8:69" ht="12" customHeight="1">
      <c r="H6048" s="800"/>
      <c r="AJ6048" s="792"/>
      <c r="AM6048" s="792"/>
      <c r="AP6048" s="792"/>
      <c r="AS6048" s="792"/>
      <c r="AV6048" s="792"/>
      <c r="AY6048" s="792"/>
      <c r="BN6048" s="792"/>
      <c r="BQ6048" s="792"/>
    </row>
    <row r="6049" spans="8:69" ht="12" customHeight="1">
      <c r="H6049" s="800"/>
      <c r="AJ6049" s="792"/>
      <c r="AM6049" s="792"/>
      <c r="AP6049" s="792"/>
      <c r="AS6049" s="792"/>
      <c r="AV6049" s="792"/>
      <c r="AY6049" s="792"/>
      <c r="BN6049" s="792"/>
      <c r="BQ6049" s="792"/>
    </row>
    <row r="6050" spans="8:69" ht="12" customHeight="1">
      <c r="H6050" s="800"/>
      <c r="AJ6050" s="792"/>
      <c r="AM6050" s="792"/>
      <c r="AP6050" s="792"/>
      <c r="AS6050" s="792"/>
      <c r="AV6050" s="792"/>
      <c r="AY6050" s="792"/>
      <c r="BN6050" s="792"/>
      <c r="BQ6050" s="792"/>
    </row>
    <row r="6051" spans="8:69" ht="12" customHeight="1">
      <c r="H6051" s="800"/>
      <c r="AJ6051" s="792"/>
      <c r="AM6051" s="792"/>
      <c r="AP6051" s="792"/>
      <c r="AS6051" s="792"/>
      <c r="AV6051" s="792"/>
      <c r="AY6051" s="792"/>
      <c r="BN6051" s="792"/>
      <c r="BQ6051" s="792"/>
    </row>
    <row r="6052" spans="8:69" ht="12" customHeight="1">
      <c r="H6052" s="800"/>
      <c r="AJ6052" s="792"/>
      <c r="AM6052" s="792"/>
      <c r="AP6052" s="792"/>
      <c r="AS6052" s="792"/>
      <c r="AV6052" s="792"/>
      <c r="AY6052" s="792"/>
      <c r="BN6052" s="792"/>
      <c r="BQ6052" s="792"/>
    </row>
    <row r="6053" spans="8:69" ht="12" customHeight="1">
      <c r="H6053" s="800"/>
      <c r="AJ6053" s="792"/>
      <c r="AM6053" s="792"/>
      <c r="AP6053" s="792"/>
      <c r="AS6053" s="792"/>
      <c r="AV6053" s="792"/>
      <c r="AY6053" s="792"/>
      <c r="BN6053" s="792"/>
      <c r="BQ6053" s="792"/>
    </row>
    <row r="6054" spans="8:69" ht="12" customHeight="1">
      <c r="H6054" s="800"/>
      <c r="AJ6054" s="792"/>
      <c r="AM6054" s="792"/>
      <c r="AP6054" s="792"/>
      <c r="AS6054" s="792"/>
      <c r="AV6054" s="792"/>
      <c r="AY6054" s="792"/>
      <c r="BN6054" s="792"/>
      <c r="BQ6054" s="792"/>
    </row>
    <row r="6055" spans="8:69" ht="12" customHeight="1">
      <c r="H6055" s="800"/>
      <c r="AJ6055" s="792"/>
      <c r="AM6055" s="792"/>
      <c r="AP6055" s="792"/>
      <c r="AS6055" s="792"/>
      <c r="AV6055" s="792"/>
      <c r="AY6055" s="792"/>
      <c r="BN6055" s="792"/>
      <c r="BQ6055" s="792"/>
    </row>
    <row r="6056" spans="8:69" ht="12" customHeight="1">
      <c r="H6056" s="800"/>
      <c r="AJ6056" s="792"/>
      <c r="AM6056" s="792"/>
      <c r="AP6056" s="792"/>
      <c r="AS6056" s="792"/>
      <c r="AV6056" s="792"/>
      <c r="AY6056" s="792"/>
      <c r="BN6056" s="792"/>
      <c r="BQ6056" s="792"/>
    </row>
    <row r="6057" spans="8:69" ht="12" customHeight="1">
      <c r="H6057" s="800"/>
      <c r="AJ6057" s="792"/>
      <c r="AM6057" s="792"/>
      <c r="AP6057" s="792"/>
      <c r="AS6057" s="792"/>
      <c r="AV6057" s="792"/>
      <c r="AY6057" s="792"/>
      <c r="BN6057" s="792"/>
      <c r="BQ6057" s="792"/>
    </row>
    <row r="6058" spans="8:69" ht="12" customHeight="1">
      <c r="H6058" s="800"/>
      <c r="AJ6058" s="792"/>
      <c r="AM6058" s="792"/>
      <c r="AP6058" s="792"/>
      <c r="AS6058" s="792"/>
      <c r="AV6058" s="792"/>
      <c r="AY6058" s="792"/>
      <c r="BN6058" s="792"/>
      <c r="BQ6058" s="792"/>
    </row>
    <row r="6059" spans="8:69" ht="12" customHeight="1">
      <c r="H6059" s="800"/>
      <c r="AJ6059" s="792"/>
      <c r="AM6059" s="792"/>
      <c r="AP6059" s="792"/>
      <c r="AS6059" s="792"/>
      <c r="AV6059" s="792"/>
      <c r="AY6059" s="792"/>
      <c r="BN6059" s="792"/>
      <c r="BQ6059" s="792"/>
    </row>
    <row r="6060" spans="8:69" ht="12" customHeight="1">
      <c r="H6060" s="800"/>
      <c r="AJ6060" s="792"/>
      <c r="AM6060" s="792"/>
      <c r="AP6060" s="792"/>
      <c r="AS6060" s="792"/>
      <c r="AV6060" s="792"/>
      <c r="AY6060" s="792"/>
      <c r="BN6060" s="792"/>
      <c r="BQ6060" s="792"/>
    </row>
    <row r="6061" spans="8:69" ht="12" customHeight="1">
      <c r="H6061" s="800"/>
      <c r="AJ6061" s="792"/>
      <c r="AM6061" s="792"/>
      <c r="AP6061" s="792"/>
      <c r="AS6061" s="792"/>
      <c r="AV6061" s="792"/>
      <c r="AY6061" s="792"/>
      <c r="BN6061" s="792"/>
      <c r="BQ6061" s="792"/>
    </row>
    <row r="6062" spans="8:69" ht="12" customHeight="1">
      <c r="H6062" s="800"/>
      <c r="AJ6062" s="792"/>
      <c r="AM6062" s="792"/>
      <c r="AP6062" s="792"/>
      <c r="AS6062" s="792"/>
      <c r="AV6062" s="792"/>
      <c r="AY6062" s="792"/>
      <c r="BN6062" s="792"/>
      <c r="BQ6062" s="792"/>
    </row>
    <row r="6063" spans="8:69" ht="12" customHeight="1">
      <c r="H6063" s="800"/>
      <c r="AJ6063" s="792"/>
      <c r="AM6063" s="792"/>
      <c r="AP6063" s="792"/>
      <c r="AS6063" s="792"/>
      <c r="AV6063" s="792"/>
      <c r="AY6063" s="792"/>
      <c r="BN6063" s="792"/>
      <c r="BQ6063" s="792"/>
    </row>
    <row r="6064" spans="8:69" ht="12" customHeight="1">
      <c r="H6064" s="800"/>
      <c r="AJ6064" s="792"/>
      <c r="AM6064" s="792"/>
      <c r="AP6064" s="792"/>
      <c r="AS6064" s="792"/>
      <c r="AV6064" s="792"/>
      <c r="AY6064" s="792"/>
      <c r="BN6064" s="792"/>
      <c r="BQ6064" s="792"/>
    </row>
    <row r="6065" spans="8:69" ht="12" customHeight="1">
      <c r="H6065" s="800"/>
      <c r="AJ6065" s="792"/>
      <c r="AM6065" s="792"/>
      <c r="AP6065" s="792"/>
      <c r="AS6065" s="792"/>
      <c r="AV6065" s="792"/>
      <c r="AY6065" s="792"/>
      <c r="BN6065" s="792"/>
      <c r="BQ6065" s="792"/>
    </row>
    <row r="6066" spans="8:69" ht="12" customHeight="1">
      <c r="H6066" s="800"/>
      <c r="AJ6066" s="792"/>
      <c r="AM6066" s="792"/>
      <c r="AP6066" s="792"/>
      <c r="AS6066" s="792"/>
      <c r="AV6066" s="792"/>
      <c r="AY6066" s="792"/>
      <c r="BN6066" s="792"/>
      <c r="BQ6066" s="792"/>
    </row>
    <row r="6067" spans="8:69" ht="12" customHeight="1">
      <c r="H6067" s="800"/>
      <c r="AJ6067" s="792"/>
      <c r="AM6067" s="792"/>
      <c r="AP6067" s="792"/>
      <c r="AS6067" s="792"/>
      <c r="AV6067" s="792"/>
      <c r="AY6067" s="792"/>
      <c r="BN6067" s="792"/>
      <c r="BQ6067" s="792"/>
    </row>
    <row r="6068" spans="8:69" ht="12" customHeight="1">
      <c r="H6068" s="800"/>
      <c r="AJ6068" s="792"/>
      <c r="AM6068" s="792"/>
      <c r="AP6068" s="792"/>
      <c r="AS6068" s="792"/>
      <c r="AV6068" s="792"/>
      <c r="AY6068" s="792"/>
      <c r="BN6068" s="792"/>
      <c r="BQ6068" s="792"/>
    </row>
    <row r="6069" spans="8:69" ht="12" customHeight="1">
      <c r="H6069" s="800"/>
      <c r="AJ6069" s="792"/>
      <c r="AM6069" s="792"/>
      <c r="AP6069" s="792"/>
      <c r="AS6069" s="792"/>
      <c r="AV6069" s="792"/>
      <c r="AY6069" s="792"/>
      <c r="BN6069" s="792"/>
      <c r="BQ6069" s="792"/>
    </row>
    <row r="6070" spans="8:69" ht="12" customHeight="1">
      <c r="H6070" s="800"/>
      <c r="AJ6070" s="792"/>
      <c r="AM6070" s="792"/>
      <c r="AP6070" s="792"/>
      <c r="AS6070" s="792"/>
      <c r="AV6070" s="792"/>
      <c r="AY6070" s="792"/>
      <c r="BN6070" s="792"/>
      <c r="BQ6070" s="792"/>
    </row>
    <row r="6071" spans="8:69" ht="12" customHeight="1">
      <c r="H6071" s="800"/>
      <c r="AJ6071" s="792"/>
      <c r="AM6071" s="792"/>
      <c r="AP6071" s="792"/>
      <c r="AS6071" s="792"/>
      <c r="AV6071" s="792"/>
      <c r="AY6071" s="792"/>
      <c r="BN6071" s="792"/>
      <c r="BQ6071" s="792"/>
    </row>
    <row r="6072" spans="8:69" ht="12" customHeight="1">
      <c r="H6072" s="800"/>
      <c r="AJ6072" s="792"/>
      <c r="AM6072" s="792"/>
      <c r="AP6072" s="792"/>
      <c r="AS6072" s="792"/>
      <c r="AV6072" s="792"/>
      <c r="AY6072" s="792"/>
      <c r="BN6072" s="792"/>
      <c r="BQ6072" s="792"/>
    </row>
    <row r="6073" spans="8:69" ht="12" customHeight="1">
      <c r="H6073" s="800"/>
      <c r="AJ6073" s="792"/>
      <c r="AM6073" s="792"/>
      <c r="AP6073" s="792"/>
      <c r="AS6073" s="792"/>
      <c r="AV6073" s="792"/>
      <c r="AY6073" s="792"/>
      <c r="BN6073" s="792"/>
      <c r="BQ6073" s="792"/>
    </row>
    <row r="6074" spans="8:69" ht="12" customHeight="1">
      <c r="H6074" s="800"/>
      <c r="AJ6074" s="792"/>
      <c r="AM6074" s="792"/>
      <c r="AP6074" s="792"/>
      <c r="AS6074" s="792"/>
      <c r="AV6074" s="792"/>
      <c r="AY6074" s="792"/>
      <c r="BN6074" s="792"/>
      <c r="BQ6074" s="792"/>
    </row>
    <row r="6075" spans="8:69" ht="12" customHeight="1">
      <c r="H6075" s="800"/>
      <c r="AJ6075" s="792"/>
      <c r="AM6075" s="792"/>
      <c r="AP6075" s="792"/>
      <c r="AS6075" s="792"/>
      <c r="AV6075" s="792"/>
      <c r="AY6075" s="792"/>
      <c r="BN6075" s="792"/>
      <c r="BQ6075" s="792"/>
    </row>
    <row r="6076" spans="8:69" ht="12" customHeight="1">
      <c r="H6076" s="800"/>
      <c r="AJ6076" s="792"/>
      <c r="AM6076" s="792"/>
      <c r="AP6076" s="792"/>
      <c r="AS6076" s="792"/>
      <c r="AV6076" s="792"/>
      <c r="AY6076" s="792"/>
      <c r="BN6076" s="792"/>
      <c r="BQ6076" s="792"/>
    </row>
    <row r="6077" spans="8:69" ht="12" customHeight="1">
      <c r="H6077" s="800"/>
      <c r="AJ6077" s="792"/>
      <c r="AM6077" s="792"/>
      <c r="AP6077" s="792"/>
      <c r="AS6077" s="792"/>
      <c r="AV6077" s="792"/>
      <c r="AY6077" s="792"/>
      <c r="BN6077" s="792"/>
      <c r="BQ6077" s="792"/>
    </row>
    <row r="6078" spans="8:69" ht="12" customHeight="1">
      <c r="H6078" s="800"/>
      <c r="AJ6078" s="792"/>
      <c r="AM6078" s="792"/>
      <c r="AP6078" s="792"/>
      <c r="AS6078" s="792"/>
      <c r="AV6078" s="792"/>
      <c r="AY6078" s="792"/>
      <c r="BN6078" s="792"/>
      <c r="BQ6078" s="792"/>
    </row>
    <row r="6079" spans="8:69" ht="12" customHeight="1">
      <c r="H6079" s="800"/>
      <c r="AJ6079" s="792"/>
      <c r="AM6079" s="792"/>
      <c r="AP6079" s="792"/>
      <c r="AS6079" s="792"/>
      <c r="AV6079" s="792"/>
      <c r="AY6079" s="792"/>
      <c r="BN6079" s="792"/>
      <c r="BQ6079" s="792"/>
    </row>
    <row r="6080" spans="8:69" ht="12" customHeight="1">
      <c r="H6080" s="800"/>
      <c r="AJ6080" s="792"/>
      <c r="AM6080" s="792"/>
      <c r="AP6080" s="792"/>
      <c r="AS6080" s="792"/>
      <c r="AV6080" s="792"/>
      <c r="AY6080" s="792"/>
      <c r="BN6080" s="792"/>
      <c r="BQ6080" s="792"/>
    </row>
    <row r="6081" spans="8:69" ht="12" customHeight="1">
      <c r="H6081" s="800"/>
      <c r="AJ6081" s="792"/>
      <c r="AM6081" s="792"/>
      <c r="AP6081" s="792"/>
      <c r="AS6081" s="792"/>
      <c r="AV6081" s="792"/>
      <c r="AY6081" s="792"/>
      <c r="BN6081" s="792"/>
      <c r="BQ6081" s="792"/>
    </row>
    <row r="6082" spans="8:69" ht="12" customHeight="1">
      <c r="H6082" s="800"/>
      <c r="AJ6082" s="792"/>
      <c r="AM6082" s="792"/>
      <c r="AP6082" s="792"/>
      <c r="AS6082" s="792"/>
      <c r="AV6082" s="792"/>
      <c r="AY6082" s="792"/>
      <c r="BN6082" s="792"/>
      <c r="BQ6082" s="792"/>
    </row>
    <row r="6083" spans="8:69" ht="12" customHeight="1">
      <c r="H6083" s="800"/>
      <c r="AJ6083" s="792"/>
      <c r="AM6083" s="792"/>
      <c r="AP6083" s="792"/>
      <c r="AS6083" s="792"/>
      <c r="AV6083" s="792"/>
      <c r="AY6083" s="792"/>
      <c r="BN6083" s="792"/>
      <c r="BQ6083" s="792"/>
    </row>
    <row r="6084" spans="8:69" ht="12" customHeight="1">
      <c r="H6084" s="800"/>
      <c r="AJ6084" s="792"/>
      <c r="AM6084" s="792"/>
      <c r="AP6084" s="792"/>
      <c r="AS6084" s="792"/>
      <c r="AV6084" s="792"/>
      <c r="AY6084" s="792"/>
      <c r="BN6084" s="792"/>
      <c r="BQ6084" s="792"/>
    </row>
    <row r="6085" spans="8:69" ht="12" customHeight="1">
      <c r="H6085" s="800"/>
      <c r="AJ6085" s="792"/>
      <c r="AM6085" s="792"/>
      <c r="AP6085" s="792"/>
      <c r="AS6085" s="792"/>
      <c r="AV6085" s="792"/>
      <c r="AY6085" s="792"/>
      <c r="BN6085" s="792"/>
      <c r="BQ6085" s="792"/>
    </row>
    <row r="6086" spans="8:69" ht="12" customHeight="1">
      <c r="H6086" s="800"/>
      <c r="AJ6086" s="792"/>
      <c r="AM6086" s="792"/>
      <c r="AP6086" s="792"/>
      <c r="AS6086" s="792"/>
      <c r="AV6086" s="792"/>
      <c r="AY6086" s="792"/>
      <c r="BN6086" s="792"/>
      <c r="BQ6086" s="792"/>
    </row>
    <row r="6087" spans="8:69" ht="12" customHeight="1">
      <c r="H6087" s="800"/>
      <c r="AJ6087" s="792"/>
      <c r="AM6087" s="792"/>
      <c r="AP6087" s="792"/>
      <c r="AS6087" s="792"/>
      <c r="AV6087" s="792"/>
      <c r="AY6087" s="792"/>
      <c r="BN6087" s="792"/>
      <c r="BQ6087" s="792"/>
    </row>
    <row r="6088" spans="8:69" ht="12" customHeight="1">
      <c r="H6088" s="800"/>
      <c r="AJ6088" s="792"/>
      <c r="AM6088" s="792"/>
      <c r="AP6088" s="792"/>
      <c r="AS6088" s="792"/>
      <c r="AV6088" s="792"/>
      <c r="AY6088" s="792"/>
      <c r="BN6088" s="792"/>
      <c r="BQ6088" s="792"/>
    </row>
    <row r="6089" spans="8:69" ht="12" customHeight="1">
      <c r="H6089" s="800"/>
      <c r="AJ6089" s="792"/>
      <c r="AM6089" s="792"/>
      <c r="AP6089" s="792"/>
      <c r="AS6089" s="792"/>
      <c r="AV6089" s="792"/>
      <c r="AY6089" s="792"/>
      <c r="BN6089" s="792"/>
      <c r="BQ6089" s="792"/>
    </row>
    <row r="6090" spans="8:69" ht="12" customHeight="1">
      <c r="H6090" s="800"/>
      <c r="AJ6090" s="792"/>
      <c r="AM6090" s="792"/>
      <c r="AP6090" s="792"/>
      <c r="AS6090" s="792"/>
      <c r="AV6090" s="792"/>
      <c r="AY6090" s="792"/>
      <c r="BN6090" s="792"/>
      <c r="BQ6090" s="792"/>
    </row>
    <row r="6091" spans="8:69" ht="12" customHeight="1">
      <c r="H6091" s="800"/>
      <c r="AJ6091" s="792"/>
      <c r="AM6091" s="792"/>
      <c r="AP6091" s="792"/>
      <c r="AS6091" s="792"/>
      <c r="AV6091" s="792"/>
      <c r="AY6091" s="792"/>
      <c r="BN6091" s="792"/>
      <c r="BQ6091" s="792"/>
    </row>
    <row r="6092" spans="8:69" ht="12" customHeight="1">
      <c r="H6092" s="800"/>
      <c r="AJ6092" s="792"/>
      <c r="AM6092" s="792"/>
      <c r="AP6092" s="792"/>
      <c r="AS6092" s="792"/>
      <c r="AV6092" s="792"/>
      <c r="AY6092" s="792"/>
      <c r="BN6092" s="792"/>
      <c r="BQ6092" s="792"/>
    </row>
    <row r="6093" spans="8:69" ht="12" customHeight="1">
      <c r="H6093" s="800"/>
      <c r="AJ6093" s="792"/>
      <c r="AM6093" s="792"/>
      <c r="AP6093" s="792"/>
      <c r="AS6093" s="792"/>
      <c r="AV6093" s="792"/>
      <c r="AY6093" s="792"/>
      <c r="BN6093" s="792"/>
      <c r="BQ6093" s="792"/>
    </row>
    <row r="6094" spans="8:69" ht="12" customHeight="1">
      <c r="H6094" s="800"/>
      <c r="AJ6094" s="792"/>
      <c r="AM6094" s="792"/>
      <c r="AP6094" s="792"/>
      <c r="AS6094" s="792"/>
      <c r="AV6094" s="792"/>
      <c r="AY6094" s="792"/>
      <c r="BN6094" s="792"/>
      <c r="BQ6094" s="792"/>
    </row>
    <row r="6095" spans="8:69" ht="12" customHeight="1">
      <c r="H6095" s="800"/>
      <c r="AJ6095" s="792"/>
      <c r="AM6095" s="792"/>
      <c r="AP6095" s="792"/>
      <c r="AS6095" s="792"/>
      <c r="AV6095" s="792"/>
      <c r="AY6095" s="792"/>
      <c r="BN6095" s="792"/>
      <c r="BQ6095" s="792"/>
    </row>
    <row r="6096" spans="8:69" ht="12" customHeight="1">
      <c r="H6096" s="800"/>
      <c r="AJ6096" s="792"/>
      <c r="AM6096" s="792"/>
      <c r="AP6096" s="792"/>
      <c r="AS6096" s="792"/>
      <c r="AV6096" s="792"/>
      <c r="AY6096" s="792"/>
      <c r="BN6096" s="792"/>
      <c r="BQ6096" s="792"/>
    </row>
    <row r="6097" spans="8:69" ht="12" customHeight="1">
      <c r="H6097" s="800"/>
      <c r="AJ6097" s="792"/>
      <c r="AM6097" s="792"/>
      <c r="AP6097" s="792"/>
      <c r="AS6097" s="792"/>
      <c r="AV6097" s="792"/>
      <c r="AY6097" s="792"/>
      <c r="BN6097" s="792"/>
      <c r="BQ6097" s="792"/>
    </row>
    <row r="6098" spans="8:69" ht="12" customHeight="1">
      <c r="H6098" s="800"/>
      <c r="AJ6098" s="792"/>
      <c r="AM6098" s="792"/>
      <c r="AP6098" s="792"/>
      <c r="AS6098" s="792"/>
      <c r="AV6098" s="792"/>
      <c r="AY6098" s="792"/>
      <c r="BN6098" s="792"/>
      <c r="BQ6098" s="792"/>
    </row>
    <row r="6099" spans="8:69" ht="12" customHeight="1">
      <c r="H6099" s="800"/>
      <c r="AJ6099" s="792"/>
      <c r="AM6099" s="792"/>
      <c r="AP6099" s="792"/>
      <c r="AS6099" s="792"/>
      <c r="AV6099" s="792"/>
      <c r="AY6099" s="792"/>
      <c r="BN6099" s="792"/>
      <c r="BQ6099" s="792"/>
    </row>
    <row r="6100" spans="8:69" ht="12" customHeight="1">
      <c r="H6100" s="800"/>
      <c r="AJ6100" s="792"/>
      <c r="AM6100" s="792"/>
      <c r="AP6100" s="792"/>
      <c r="AS6100" s="792"/>
      <c r="AV6100" s="792"/>
      <c r="AY6100" s="792"/>
      <c r="BN6100" s="792"/>
      <c r="BQ6100" s="792"/>
    </row>
    <row r="6101" spans="8:69" ht="12" customHeight="1">
      <c r="H6101" s="800"/>
      <c r="AJ6101" s="792"/>
      <c r="AM6101" s="792"/>
      <c r="AP6101" s="792"/>
      <c r="AS6101" s="792"/>
      <c r="AV6101" s="792"/>
      <c r="AY6101" s="792"/>
      <c r="BN6101" s="792"/>
      <c r="BQ6101" s="792"/>
    </row>
    <row r="6102" spans="8:69" ht="12" customHeight="1">
      <c r="H6102" s="800"/>
      <c r="AJ6102" s="792"/>
      <c r="AM6102" s="792"/>
      <c r="AP6102" s="792"/>
      <c r="AS6102" s="792"/>
      <c r="AV6102" s="792"/>
      <c r="AY6102" s="792"/>
      <c r="BN6102" s="792"/>
      <c r="BQ6102" s="792"/>
    </row>
    <row r="6103" spans="8:69" ht="12" customHeight="1">
      <c r="H6103" s="800"/>
      <c r="AJ6103" s="792"/>
      <c r="AM6103" s="792"/>
      <c r="AP6103" s="792"/>
      <c r="AS6103" s="792"/>
      <c r="AV6103" s="792"/>
      <c r="AY6103" s="792"/>
      <c r="BN6103" s="792"/>
      <c r="BQ6103" s="792"/>
    </row>
    <row r="6104" spans="8:69" ht="12" customHeight="1">
      <c r="H6104" s="800"/>
      <c r="AJ6104" s="792"/>
      <c r="AM6104" s="792"/>
      <c r="AP6104" s="792"/>
      <c r="AS6104" s="792"/>
      <c r="AV6104" s="792"/>
      <c r="AY6104" s="792"/>
      <c r="BN6104" s="792"/>
      <c r="BQ6104" s="792"/>
    </row>
    <row r="6105" spans="8:69" ht="12" customHeight="1">
      <c r="H6105" s="800"/>
      <c r="AJ6105" s="792"/>
      <c r="AM6105" s="792"/>
      <c r="AP6105" s="792"/>
      <c r="AS6105" s="792"/>
      <c r="AV6105" s="792"/>
      <c r="AY6105" s="792"/>
      <c r="BN6105" s="792"/>
      <c r="BQ6105" s="792"/>
    </row>
    <row r="6106" spans="8:69" ht="12" customHeight="1">
      <c r="H6106" s="800"/>
      <c r="AJ6106" s="792"/>
      <c r="AM6106" s="792"/>
      <c r="AP6106" s="792"/>
      <c r="AS6106" s="792"/>
      <c r="AV6106" s="792"/>
      <c r="AY6106" s="792"/>
      <c r="BN6106" s="792"/>
      <c r="BQ6106" s="792"/>
    </row>
    <row r="6107" spans="8:69" ht="12" customHeight="1">
      <c r="H6107" s="800"/>
      <c r="AJ6107" s="792"/>
      <c r="AM6107" s="792"/>
      <c r="AP6107" s="792"/>
      <c r="AS6107" s="792"/>
      <c r="AV6107" s="792"/>
      <c r="AY6107" s="792"/>
      <c r="BN6107" s="792"/>
      <c r="BQ6107" s="792"/>
    </row>
    <row r="6108" spans="8:69" ht="12" customHeight="1">
      <c r="H6108" s="800"/>
      <c r="AJ6108" s="792"/>
      <c r="AM6108" s="792"/>
      <c r="AP6108" s="792"/>
      <c r="AS6108" s="792"/>
      <c r="AV6108" s="792"/>
      <c r="AY6108" s="792"/>
      <c r="BN6108" s="792"/>
      <c r="BQ6108" s="792"/>
    </row>
    <row r="6109" spans="8:69" ht="12" customHeight="1">
      <c r="H6109" s="800"/>
      <c r="AJ6109" s="792"/>
      <c r="AM6109" s="792"/>
      <c r="AP6109" s="792"/>
      <c r="AS6109" s="792"/>
      <c r="AV6109" s="792"/>
      <c r="AY6109" s="792"/>
      <c r="BN6109" s="792"/>
      <c r="BQ6109" s="792"/>
    </row>
    <row r="6110" spans="8:69" ht="12" customHeight="1">
      <c r="H6110" s="800"/>
      <c r="AJ6110" s="792"/>
      <c r="AM6110" s="792"/>
      <c r="AP6110" s="792"/>
      <c r="AS6110" s="792"/>
      <c r="AV6110" s="792"/>
      <c r="AY6110" s="792"/>
      <c r="BN6110" s="792"/>
      <c r="BQ6110" s="792"/>
    </row>
    <row r="6111" spans="8:69" ht="12" customHeight="1">
      <c r="H6111" s="800"/>
      <c r="AJ6111" s="792"/>
      <c r="AM6111" s="792"/>
      <c r="AP6111" s="792"/>
      <c r="AS6111" s="792"/>
      <c r="AV6111" s="792"/>
      <c r="AY6111" s="792"/>
      <c r="BN6111" s="792"/>
      <c r="BQ6111" s="792"/>
    </row>
    <row r="6112" spans="8:69" ht="12" customHeight="1">
      <c r="H6112" s="800"/>
      <c r="AJ6112" s="792"/>
      <c r="AM6112" s="792"/>
      <c r="AP6112" s="792"/>
      <c r="AS6112" s="792"/>
      <c r="AV6112" s="792"/>
      <c r="AY6112" s="792"/>
      <c r="BN6112" s="792"/>
      <c r="BQ6112" s="792"/>
    </row>
    <row r="6113" spans="8:69" ht="12" customHeight="1">
      <c r="H6113" s="800"/>
      <c r="AJ6113" s="792"/>
      <c r="AM6113" s="792"/>
      <c r="AP6113" s="792"/>
      <c r="AS6113" s="792"/>
      <c r="AV6113" s="792"/>
      <c r="AY6113" s="792"/>
      <c r="BN6113" s="792"/>
      <c r="BQ6113" s="792"/>
    </row>
    <row r="6114" spans="8:69" ht="12" customHeight="1">
      <c r="H6114" s="800"/>
      <c r="AJ6114" s="792"/>
      <c r="AM6114" s="792"/>
      <c r="AP6114" s="792"/>
      <c r="AS6114" s="792"/>
      <c r="AV6114" s="792"/>
      <c r="AY6114" s="792"/>
      <c r="BN6114" s="792"/>
      <c r="BQ6114" s="792"/>
    </row>
    <row r="6115" spans="8:69" ht="12" customHeight="1">
      <c r="H6115" s="800"/>
      <c r="AJ6115" s="792"/>
      <c r="AM6115" s="792"/>
      <c r="AP6115" s="792"/>
      <c r="AS6115" s="792"/>
      <c r="AV6115" s="792"/>
      <c r="AY6115" s="792"/>
      <c r="BN6115" s="792"/>
      <c r="BQ6115" s="792"/>
    </row>
    <row r="6116" spans="8:69" ht="12" customHeight="1">
      <c r="H6116" s="800"/>
      <c r="AJ6116" s="792"/>
      <c r="AM6116" s="792"/>
      <c r="AP6116" s="792"/>
      <c r="AS6116" s="792"/>
      <c r="AV6116" s="792"/>
      <c r="AY6116" s="792"/>
      <c r="BN6116" s="792"/>
      <c r="BQ6116" s="792"/>
    </row>
    <row r="6117" spans="8:69" ht="12" customHeight="1">
      <c r="H6117" s="800"/>
      <c r="AJ6117" s="792"/>
      <c r="AM6117" s="792"/>
      <c r="AP6117" s="792"/>
      <c r="AS6117" s="792"/>
      <c r="AV6117" s="792"/>
      <c r="AY6117" s="792"/>
      <c r="BN6117" s="792"/>
      <c r="BQ6117" s="792"/>
    </row>
    <row r="6118" spans="8:69" ht="12" customHeight="1">
      <c r="H6118" s="800"/>
      <c r="AJ6118" s="792"/>
      <c r="AM6118" s="792"/>
      <c r="AP6118" s="792"/>
      <c r="AS6118" s="792"/>
      <c r="AV6118" s="792"/>
      <c r="AY6118" s="792"/>
      <c r="BN6118" s="792"/>
      <c r="BQ6118" s="792"/>
    </row>
    <row r="6119" spans="8:69" ht="12" customHeight="1">
      <c r="H6119" s="800"/>
      <c r="AJ6119" s="792"/>
      <c r="AM6119" s="792"/>
      <c r="AP6119" s="792"/>
      <c r="AS6119" s="792"/>
      <c r="AV6119" s="792"/>
      <c r="AY6119" s="792"/>
      <c r="BN6119" s="792"/>
      <c r="BQ6119" s="792"/>
    </row>
    <row r="6120" spans="8:69" ht="12" customHeight="1">
      <c r="H6120" s="800"/>
      <c r="AJ6120" s="792"/>
      <c r="AM6120" s="792"/>
      <c r="AP6120" s="792"/>
      <c r="AS6120" s="792"/>
      <c r="AV6120" s="792"/>
      <c r="AY6120" s="792"/>
      <c r="BN6120" s="792"/>
      <c r="BQ6120" s="792"/>
    </row>
    <row r="6121" spans="8:69" ht="12" customHeight="1">
      <c r="H6121" s="800"/>
      <c r="AJ6121" s="792"/>
      <c r="AM6121" s="792"/>
      <c r="AP6121" s="792"/>
      <c r="AS6121" s="792"/>
      <c r="AV6121" s="792"/>
      <c r="AY6121" s="792"/>
      <c r="BN6121" s="792"/>
      <c r="BQ6121" s="792"/>
    </row>
    <row r="6122" spans="8:69" ht="12" customHeight="1">
      <c r="H6122" s="800"/>
      <c r="AJ6122" s="792"/>
      <c r="AM6122" s="792"/>
      <c r="AP6122" s="792"/>
      <c r="AS6122" s="792"/>
      <c r="AV6122" s="792"/>
      <c r="AY6122" s="792"/>
      <c r="BN6122" s="792"/>
      <c r="BQ6122" s="792"/>
    </row>
    <row r="6123" spans="8:69" ht="12" customHeight="1">
      <c r="H6123" s="800"/>
      <c r="AJ6123" s="792"/>
      <c r="AM6123" s="792"/>
      <c r="AP6123" s="792"/>
      <c r="AS6123" s="792"/>
      <c r="AV6123" s="792"/>
      <c r="AY6123" s="792"/>
      <c r="BN6123" s="792"/>
      <c r="BQ6123" s="792"/>
    </row>
    <row r="6124" spans="8:69" ht="12" customHeight="1">
      <c r="H6124" s="800"/>
      <c r="AJ6124" s="792"/>
      <c r="AM6124" s="792"/>
      <c r="AP6124" s="792"/>
      <c r="AS6124" s="792"/>
      <c r="AV6124" s="792"/>
      <c r="AY6124" s="792"/>
      <c r="BN6124" s="792"/>
      <c r="BQ6124" s="792"/>
    </row>
    <row r="6125" spans="8:69" ht="12" customHeight="1">
      <c r="H6125" s="800"/>
      <c r="AJ6125" s="792"/>
      <c r="AM6125" s="792"/>
      <c r="AP6125" s="792"/>
      <c r="AS6125" s="792"/>
      <c r="AV6125" s="792"/>
      <c r="AY6125" s="792"/>
      <c r="BN6125" s="792"/>
      <c r="BQ6125" s="792"/>
    </row>
    <row r="6126" spans="8:69" ht="12" customHeight="1">
      <c r="H6126" s="800"/>
      <c r="AJ6126" s="792"/>
      <c r="AM6126" s="792"/>
      <c r="AP6126" s="792"/>
      <c r="AS6126" s="792"/>
      <c r="AV6126" s="792"/>
      <c r="AY6126" s="792"/>
      <c r="BN6126" s="792"/>
      <c r="BQ6126" s="792"/>
    </row>
    <row r="6127" spans="8:69" ht="12" customHeight="1">
      <c r="H6127" s="800"/>
      <c r="AJ6127" s="792"/>
      <c r="AM6127" s="792"/>
      <c r="AP6127" s="792"/>
      <c r="AS6127" s="792"/>
      <c r="AV6127" s="792"/>
      <c r="AY6127" s="792"/>
      <c r="BN6127" s="792"/>
      <c r="BQ6127" s="792"/>
    </row>
    <row r="6128" spans="8:69" ht="12" customHeight="1">
      <c r="H6128" s="800"/>
      <c r="AJ6128" s="792"/>
      <c r="AM6128" s="792"/>
      <c r="AP6128" s="792"/>
      <c r="AS6128" s="792"/>
      <c r="AV6128" s="792"/>
      <c r="AY6128" s="792"/>
      <c r="BN6128" s="792"/>
      <c r="BQ6128" s="792"/>
    </row>
    <row r="6129" spans="8:69" ht="12" customHeight="1">
      <c r="H6129" s="800"/>
      <c r="AJ6129" s="792"/>
      <c r="AM6129" s="792"/>
      <c r="AP6129" s="792"/>
      <c r="AS6129" s="792"/>
      <c r="AV6129" s="792"/>
      <c r="AY6129" s="792"/>
      <c r="BN6129" s="792"/>
      <c r="BQ6129" s="792"/>
    </row>
    <row r="6130" spans="8:69" ht="12" customHeight="1">
      <c r="H6130" s="800"/>
      <c r="AJ6130" s="792"/>
      <c r="AM6130" s="792"/>
      <c r="AP6130" s="792"/>
      <c r="AS6130" s="792"/>
      <c r="AV6130" s="792"/>
      <c r="AY6130" s="792"/>
      <c r="BN6130" s="792"/>
      <c r="BQ6130" s="792"/>
    </row>
    <row r="6131" spans="8:69" ht="12" customHeight="1">
      <c r="H6131" s="800"/>
      <c r="AJ6131" s="792"/>
      <c r="AM6131" s="792"/>
      <c r="AP6131" s="792"/>
      <c r="AS6131" s="792"/>
      <c r="AV6131" s="792"/>
      <c r="AY6131" s="792"/>
      <c r="BN6131" s="792"/>
      <c r="BQ6131" s="792"/>
    </row>
    <row r="6132" spans="8:69" ht="12" customHeight="1">
      <c r="H6132" s="800"/>
      <c r="AJ6132" s="792"/>
      <c r="AM6132" s="792"/>
      <c r="AP6132" s="792"/>
      <c r="AS6132" s="792"/>
      <c r="AV6132" s="792"/>
      <c r="AY6132" s="792"/>
      <c r="BN6132" s="792"/>
      <c r="BQ6132" s="792"/>
    </row>
    <row r="6133" spans="8:69" ht="12" customHeight="1">
      <c r="H6133" s="800"/>
      <c r="AJ6133" s="792"/>
      <c r="AM6133" s="792"/>
      <c r="AP6133" s="792"/>
      <c r="AS6133" s="792"/>
      <c r="AV6133" s="792"/>
      <c r="AY6133" s="792"/>
      <c r="BN6133" s="792"/>
      <c r="BQ6133" s="792"/>
    </row>
    <row r="6134" spans="8:69" ht="12" customHeight="1">
      <c r="H6134" s="800"/>
      <c r="AJ6134" s="792"/>
      <c r="AM6134" s="792"/>
      <c r="AP6134" s="792"/>
      <c r="AS6134" s="792"/>
      <c r="AV6134" s="792"/>
      <c r="AY6134" s="792"/>
      <c r="BN6134" s="792"/>
      <c r="BQ6134" s="792"/>
    </row>
    <row r="6135" spans="8:69" ht="12" customHeight="1">
      <c r="H6135" s="800"/>
      <c r="AJ6135" s="792"/>
      <c r="AM6135" s="792"/>
      <c r="AP6135" s="792"/>
      <c r="AS6135" s="792"/>
      <c r="AV6135" s="792"/>
      <c r="AY6135" s="792"/>
      <c r="BN6135" s="792"/>
      <c r="BQ6135" s="792"/>
    </row>
    <row r="6136" spans="8:69" ht="12" customHeight="1">
      <c r="H6136" s="800"/>
      <c r="AJ6136" s="792"/>
      <c r="AM6136" s="792"/>
      <c r="AP6136" s="792"/>
      <c r="AS6136" s="792"/>
      <c r="AV6136" s="792"/>
      <c r="AY6136" s="792"/>
      <c r="BN6136" s="792"/>
      <c r="BQ6136" s="792"/>
    </row>
    <row r="6137" spans="8:69" ht="12" customHeight="1">
      <c r="H6137" s="800"/>
      <c r="AJ6137" s="792"/>
      <c r="AM6137" s="792"/>
      <c r="AP6137" s="792"/>
      <c r="AS6137" s="792"/>
      <c r="AV6137" s="792"/>
      <c r="AY6137" s="792"/>
      <c r="BN6137" s="792"/>
      <c r="BQ6137" s="792"/>
    </row>
    <row r="6138" spans="8:69" ht="12" customHeight="1">
      <c r="H6138" s="800"/>
      <c r="AJ6138" s="792"/>
      <c r="AM6138" s="792"/>
      <c r="AP6138" s="792"/>
      <c r="AS6138" s="792"/>
      <c r="AV6138" s="792"/>
      <c r="AY6138" s="792"/>
      <c r="BN6138" s="792"/>
      <c r="BQ6138" s="792"/>
    </row>
    <row r="6139" spans="8:69" ht="12" customHeight="1">
      <c r="H6139" s="800"/>
      <c r="AJ6139" s="792"/>
      <c r="AM6139" s="792"/>
      <c r="AP6139" s="792"/>
      <c r="AS6139" s="792"/>
      <c r="AV6139" s="792"/>
      <c r="AY6139" s="792"/>
      <c r="BN6139" s="792"/>
      <c r="BQ6139" s="792"/>
    </row>
    <row r="6140" spans="8:69" ht="12" customHeight="1">
      <c r="H6140" s="800"/>
      <c r="AJ6140" s="792"/>
      <c r="AM6140" s="792"/>
      <c r="AP6140" s="792"/>
      <c r="AS6140" s="792"/>
      <c r="AV6140" s="792"/>
      <c r="AY6140" s="792"/>
      <c r="BN6140" s="792"/>
      <c r="BQ6140" s="792"/>
    </row>
    <row r="6141" spans="8:69" ht="12" customHeight="1">
      <c r="H6141" s="800"/>
      <c r="AJ6141" s="792"/>
      <c r="AM6141" s="792"/>
      <c r="AP6141" s="792"/>
      <c r="AS6141" s="792"/>
      <c r="AV6141" s="792"/>
      <c r="AY6141" s="792"/>
      <c r="BN6141" s="792"/>
      <c r="BQ6141" s="792"/>
    </row>
    <row r="6142" spans="8:69" ht="12" customHeight="1">
      <c r="H6142" s="800"/>
      <c r="AJ6142" s="792"/>
      <c r="AM6142" s="792"/>
      <c r="AP6142" s="792"/>
      <c r="AS6142" s="792"/>
      <c r="AV6142" s="792"/>
      <c r="AY6142" s="792"/>
      <c r="BN6142" s="792"/>
      <c r="BQ6142" s="792"/>
    </row>
    <row r="6143" spans="8:69" ht="12" customHeight="1">
      <c r="H6143" s="800"/>
      <c r="AJ6143" s="792"/>
      <c r="AM6143" s="792"/>
      <c r="AP6143" s="792"/>
      <c r="AS6143" s="792"/>
      <c r="AV6143" s="792"/>
      <c r="AY6143" s="792"/>
      <c r="BN6143" s="792"/>
      <c r="BQ6143" s="792"/>
    </row>
    <row r="6144" spans="8:69" ht="12" customHeight="1">
      <c r="H6144" s="800"/>
      <c r="AJ6144" s="792"/>
      <c r="AM6144" s="792"/>
      <c r="AP6144" s="792"/>
      <c r="AS6144" s="792"/>
      <c r="AV6144" s="792"/>
      <c r="AY6144" s="792"/>
      <c r="BN6144" s="792"/>
      <c r="BQ6144" s="792"/>
    </row>
    <row r="6145" spans="8:69" ht="12" customHeight="1">
      <c r="H6145" s="800"/>
      <c r="AJ6145" s="792"/>
      <c r="AM6145" s="792"/>
      <c r="AP6145" s="792"/>
      <c r="AS6145" s="792"/>
      <c r="AV6145" s="792"/>
      <c r="AY6145" s="792"/>
      <c r="BN6145" s="792"/>
      <c r="BQ6145" s="792"/>
    </row>
    <row r="6146" spans="8:69" ht="12" customHeight="1">
      <c r="H6146" s="800"/>
      <c r="AJ6146" s="792"/>
      <c r="AM6146" s="792"/>
      <c r="AP6146" s="792"/>
      <c r="AS6146" s="792"/>
      <c r="AV6146" s="792"/>
      <c r="AY6146" s="792"/>
      <c r="BN6146" s="792"/>
      <c r="BQ6146" s="792"/>
    </row>
    <row r="6147" spans="8:69" ht="12" customHeight="1">
      <c r="H6147" s="800"/>
      <c r="AJ6147" s="792"/>
      <c r="AM6147" s="792"/>
      <c r="AP6147" s="792"/>
      <c r="AS6147" s="792"/>
      <c r="AV6147" s="792"/>
      <c r="AY6147" s="792"/>
      <c r="BN6147" s="792"/>
      <c r="BQ6147" s="792"/>
    </row>
    <row r="6148" spans="8:69" ht="12" customHeight="1">
      <c r="H6148" s="800"/>
      <c r="AJ6148" s="792"/>
      <c r="AM6148" s="792"/>
      <c r="AP6148" s="792"/>
      <c r="AS6148" s="792"/>
      <c r="AV6148" s="792"/>
      <c r="AY6148" s="792"/>
      <c r="BN6148" s="792"/>
      <c r="BQ6148" s="792"/>
    </row>
    <row r="6149" spans="8:69" ht="12" customHeight="1">
      <c r="H6149" s="800"/>
      <c r="AJ6149" s="792"/>
      <c r="AM6149" s="792"/>
      <c r="AP6149" s="792"/>
      <c r="AS6149" s="792"/>
      <c r="AV6149" s="792"/>
      <c r="AY6149" s="792"/>
      <c r="BN6149" s="792"/>
      <c r="BQ6149" s="792"/>
    </row>
    <row r="6150" spans="8:69" ht="12" customHeight="1">
      <c r="H6150" s="800"/>
      <c r="AJ6150" s="792"/>
      <c r="AM6150" s="792"/>
      <c r="AP6150" s="792"/>
      <c r="AS6150" s="792"/>
      <c r="AV6150" s="792"/>
      <c r="AY6150" s="792"/>
      <c r="BN6150" s="792"/>
      <c r="BQ6150" s="792"/>
    </row>
    <row r="6151" spans="8:69" ht="12" customHeight="1">
      <c r="H6151" s="800"/>
      <c r="AJ6151" s="792"/>
      <c r="AM6151" s="792"/>
      <c r="AP6151" s="792"/>
      <c r="AS6151" s="792"/>
      <c r="AV6151" s="792"/>
      <c r="AY6151" s="792"/>
      <c r="BN6151" s="792"/>
      <c r="BQ6151" s="792"/>
    </row>
    <row r="6152" spans="8:69" ht="12" customHeight="1">
      <c r="H6152" s="800"/>
      <c r="AJ6152" s="792"/>
      <c r="AM6152" s="792"/>
      <c r="AP6152" s="792"/>
      <c r="AS6152" s="792"/>
      <c r="AV6152" s="792"/>
      <c r="AY6152" s="792"/>
      <c r="BN6152" s="792"/>
      <c r="BQ6152" s="792"/>
    </row>
    <row r="6153" spans="8:69" ht="12" customHeight="1">
      <c r="H6153" s="800"/>
      <c r="AJ6153" s="792"/>
      <c r="AM6153" s="792"/>
      <c r="AP6153" s="792"/>
      <c r="AS6153" s="792"/>
      <c r="AV6153" s="792"/>
      <c r="AY6153" s="792"/>
      <c r="BN6153" s="792"/>
      <c r="BQ6153" s="792"/>
    </row>
    <row r="6154" spans="8:69" ht="12" customHeight="1">
      <c r="H6154" s="800"/>
      <c r="AJ6154" s="792"/>
      <c r="AM6154" s="792"/>
      <c r="AP6154" s="792"/>
      <c r="AS6154" s="792"/>
      <c r="AV6154" s="792"/>
      <c r="AY6154" s="792"/>
      <c r="BN6154" s="792"/>
      <c r="BQ6154" s="792"/>
    </row>
    <row r="6155" spans="8:69" ht="12" customHeight="1">
      <c r="H6155" s="800"/>
      <c r="AJ6155" s="792"/>
      <c r="AM6155" s="792"/>
      <c r="AP6155" s="792"/>
      <c r="AS6155" s="792"/>
      <c r="AV6155" s="792"/>
      <c r="AY6155" s="792"/>
      <c r="BN6155" s="792"/>
      <c r="BQ6155" s="792"/>
    </row>
    <row r="6156" spans="8:69" ht="12" customHeight="1">
      <c r="H6156" s="800"/>
      <c r="AJ6156" s="792"/>
      <c r="AM6156" s="792"/>
      <c r="AP6156" s="792"/>
      <c r="AS6156" s="792"/>
      <c r="AV6156" s="792"/>
      <c r="AY6156" s="792"/>
      <c r="BN6156" s="792"/>
      <c r="BQ6156" s="792"/>
    </row>
    <row r="6157" spans="8:69" ht="12" customHeight="1">
      <c r="H6157" s="800"/>
      <c r="AJ6157" s="792"/>
      <c r="AM6157" s="792"/>
      <c r="AP6157" s="792"/>
      <c r="AS6157" s="792"/>
      <c r="AV6157" s="792"/>
      <c r="AY6157" s="792"/>
      <c r="BN6157" s="792"/>
      <c r="BQ6157" s="792"/>
    </row>
    <row r="6158" spans="8:69" ht="12" customHeight="1">
      <c r="H6158" s="800"/>
      <c r="AJ6158" s="792"/>
      <c r="AM6158" s="792"/>
      <c r="AP6158" s="792"/>
      <c r="AS6158" s="792"/>
      <c r="AV6158" s="792"/>
      <c r="AY6158" s="792"/>
      <c r="BN6158" s="792"/>
      <c r="BQ6158" s="792"/>
    </row>
    <row r="6159" spans="8:69" ht="12" customHeight="1">
      <c r="H6159" s="800"/>
      <c r="AJ6159" s="792"/>
      <c r="AM6159" s="792"/>
      <c r="AP6159" s="792"/>
      <c r="AS6159" s="792"/>
      <c r="AV6159" s="792"/>
      <c r="AY6159" s="792"/>
      <c r="BN6159" s="792"/>
      <c r="BQ6159" s="792"/>
    </row>
    <row r="6160" spans="8:69" ht="12" customHeight="1">
      <c r="H6160" s="800"/>
      <c r="AJ6160" s="792"/>
      <c r="AM6160" s="792"/>
      <c r="AP6160" s="792"/>
      <c r="AS6160" s="792"/>
      <c r="AV6160" s="792"/>
      <c r="AY6160" s="792"/>
      <c r="BN6160" s="792"/>
      <c r="BQ6160" s="792"/>
    </row>
    <row r="6161" spans="8:69" ht="12" customHeight="1">
      <c r="H6161" s="800"/>
      <c r="AJ6161" s="792"/>
      <c r="AM6161" s="792"/>
      <c r="AP6161" s="792"/>
      <c r="AS6161" s="792"/>
      <c r="AV6161" s="792"/>
      <c r="AY6161" s="792"/>
      <c r="BN6161" s="792"/>
      <c r="BQ6161" s="792"/>
    </row>
    <row r="6162" spans="8:69" ht="12" customHeight="1">
      <c r="H6162" s="800"/>
      <c r="AJ6162" s="792"/>
      <c r="AM6162" s="792"/>
      <c r="AP6162" s="792"/>
      <c r="AS6162" s="792"/>
      <c r="AV6162" s="792"/>
      <c r="AY6162" s="792"/>
      <c r="BN6162" s="792"/>
      <c r="BQ6162" s="792"/>
    </row>
    <row r="6163" spans="8:69" ht="12" customHeight="1">
      <c r="H6163" s="800"/>
      <c r="AJ6163" s="792"/>
      <c r="AM6163" s="792"/>
      <c r="AP6163" s="792"/>
      <c r="AS6163" s="792"/>
      <c r="AV6163" s="792"/>
      <c r="AY6163" s="792"/>
      <c r="BN6163" s="792"/>
      <c r="BQ6163" s="792"/>
    </row>
    <row r="6164" spans="8:69" ht="12" customHeight="1">
      <c r="H6164" s="800"/>
      <c r="AJ6164" s="792"/>
      <c r="AM6164" s="792"/>
      <c r="AP6164" s="792"/>
      <c r="AS6164" s="792"/>
      <c r="AV6164" s="792"/>
      <c r="AY6164" s="792"/>
      <c r="BN6164" s="792"/>
      <c r="BQ6164" s="792"/>
    </row>
    <row r="6165" spans="8:69" ht="12" customHeight="1">
      <c r="H6165" s="800"/>
      <c r="AJ6165" s="792"/>
      <c r="AM6165" s="792"/>
      <c r="AP6165" s="792"/>
      <c r="AS6165" s="792"/>
      <c r="AV6165" s="792"/>
      <c r="AY6165" s="792"/>
      <c r="BN6165" s="792"/>
      <c r="BQ6165" s="792"/>
    </row>
    <row r="6166" spans="8:69" ht="12" customHeight="1">
      <c r="H6166" s="800"/>
      <c r="AJ6166" s="792"/>
      <c r="AM6166" s="792"/>
      <c r="AP6166" s="792"/>
      <c r="AS6166" s="792"/>
      <c r="AV6166" s="792"/>
      <c r="AY6166" s="792"/>
      <c r="BN6166" s="792"/>
      <c r="BQ6166" s="792"/>
    </row>
    <row r="6167" spans="8:69" ht="12" customHeight="1">
      <c r="H6167" s="800"/>
      <c r="AJ6167" s="792"/>
      <c r="AM6167" s="792"/>
      <c r="AP6167" s="792"/>
      <c r="AS6167" s="792"/>
      <c r="AV6167" s="792"/>
      <c r="AY6167" s="792"/>
      <c r="BN6167" s="792"/>
      <c r="BQ6167" s="792"/>
    </row>
    <row r="6168" spans="8:69" ht="12" customHeight="1">
      <c r="H6168" s="800"/>
      <c r="AJ6168" s="792"/>
      <c r="AM6168" s="792"/>
      <c r="AP6168" s="792"/>
      <c r="AS6168" s="792"/>
      <c r="AV6168" s="792"/>
      <c r="AY6168" s="792"/>
      <c r="BN6168" s="792"/>
      <c r="BQ6168" s="792"/>
    </row>
    <row r="6169" spans="8:69" ht="12" customHeight="1">
      <c r="H6169" s="800"/>
      <c r="AJ6169" s="792"/>
      <c r="AM6169" s="792"/>
      <c r="AP6169" s="792"/>
      <c r="AS6169" s="792"/>
      <c r="AV6169" s="792"/>
      <c r="AY6169" s="792"/>
      <c r="BN6169" s="792"/>
      <c r="BQ6169" s="792"/>
    </row>
    <row r="6170" spans="8:69" ht="12" customHeight="1">
      <c r="H6170" s="800"/>
      <c r="AJ6170" s="792"/>
      <c r="AM6170" s="792"/>
      <c r="AP6170" s="792"/>
      <c r="AS6170" s="792"/>
      <c r="AV6170" s="792"/>
      <c r="AY6170" s="792"/>
      <c r="BN6170" s="792"/>
      <c r="BQ6170" s="792"/>
    </row>
    <row r="6171" spans="8:69" ht="12" customHeight="1">
      <c r="H6171" s="800"/>
      <c r="AJ6171" s="792"/>
      <c r="AM6171" s="792"/>
      <c r="AP6171" s="792"/>
      <c r="AS6171" s="792"/>
      <c r="AV6171" s="792"/>
      <c r="AY6171" s="792"/>
      <c r="BN6171" s="792"/>
      <c r="BQ6171" s="792"/>
    </row>
    <row r="6172" spans="8:69" ht="12" customHeight="1">
      <c r="H6172" s="800"/>
      <c r="AJ6172" s="792"/>
      <c r="AM6172" s="792"/>
      <c r="AP6172" s="792"/>
      <c r="AS6172" s="792"/>
      <c r="AV6172" s="792"/>
      <c r="AY6172" s="792"/>
      <c r="BN6172" s="792"/>
      <c r="BQ6172" s="792"/>
    </row>
    <row r="6173" spans="8:69" ht="12" customHeight="1">
      <c r="H6173" s="800"/>
      <c r="AJ6173" s="792"/>
      <c r="AM6173" s="792"/>
      <c r="AP6173" s="792"/>
      <c r="AS6173" s="792"/>
      <c r="AV6173" s="792"/>
      <c r="AY6173" s="792"/>
      <c r="BN6173" s="792"/>
      <c r="BQ6173" s="792"/>
    </row>
    <row r="6174" spans="8:69" ht="12" customHeight="1">
      <c r="H6174" s="800"/>
      <c r="AJ6174" s="792"/>
      <c r="AM6174" s="792"/>
      <c r="AP6174" s="792"/>
      <c r="AS6174" s="792"/>
      <c r="AV6174" s="792"/>
      <c r="AY6174" s="792"/>
      <c r="BN6174" s="792"/>
      <c r="BQ6174" s="792"/>
    </row>
    <row r="6175" spans="8:69" ht="12" customHeight="1">
      <c r="H6175" s="800"/>
      <c r="AJ6175" s="792"/>
      <c r="AM6175" s="792"/>
      <c r="AP6175" s="792"/>
      <c r="AS6175" s="792"/>
      <c r="AV6175" s="792"/>
      <c r="AY6175" s="792"/>
      <c r="BN6175" s="792"/>
      <c r="BQ6175" s="792"/>
    </row>
    <row r="6176" spans="8:69" ht="12" customHeight="1">
      <c r="H6176" s="800"/>
      <c r="AJ6176" s="792"/>
      <c r="AM6176" s="792"/>
      <c r="AP6176" s="792"/>
      <c r="AS6176" s="792"/>
      <c r="AV6176" s="792"/>
      <c r="AY6176" s="792"/>
      <c r="BN6176" s="792"/>
      <c r="BQ6176" s="792"/>
    </row>
    <row r="6177" spans="8:69" ht="12" customHeight="1">
      <c r="H6177" s="800"/>
      <c r="AJ6177" s="792"/>
      <c r="AM6177" s="792"/>
      <c r="AP6177" s="792"/>
      <c r="AS6177" s="792"/>
      <c r="AV6177" s="792"/>
      <c r="AY6177" s="792"/>
      <c r="BN6177" s="792"/>
      <c r="BQ6177" s="792"/>
    </row>
    <row r="6178" spans="8:69" ht="12" customHeight="1">
      <c r="H6178" s="800"/>
      <c r="AJ6178" s="792"/>
      <c r="AM6178" s="792"/>
      <c r="AP6178" s="792"/>
      <c r="AS6178" s="792"/>
      <c r="AV6178" s="792"/>
      <c r="AY6178" s="792"/>
      <c r="BN6178" s="792"/>
      <c r="BQ6178" s="792"/>
    </row>
    <row r="6179" spans="8:69" ht="12" customHeight="1">
      <c r="H6179" s="800"/>
      <c r="AJ6179" s="792"/>
      <c r="AM6179" s="792"/>
      <c r="AP6179" s="792"/>
      <c r="AS6179" s="792"/>
      <c r="AV6179" s="792"/>
      <c r="AY6179" s="792"/>
      <c r="BN6179" s="792"/>
      <c r="BQ6179" s="792"/>
    </row>
    <row r="6180" spans="8:69" ht="12" customHeight="1">
      <c r="H6180" s="800"/>
      <c r="AJ6180" s="792"/>
      <c r="AM6180" s="792"/>
      <c r="AP6180" s="792"/>
      <c r="AS6180" s="792"/>
      <c r="AV6180" s="792"/>
      <c r="AY6180" s="792"/>
      <c r="BN6180" s="792"/>
      <c r="BQ6180" s="792"/>
    </row>
    <row r="6181" spans="8:69" ht="12" customHeight="1">
      <c r="H6181" s="800"/>
      <c r="AJ6181" s="792"/>
      <c r="AM6181" s="792"/>
      <c r="AP6181" s="792"/>
      <c r="AS6181" s="792"/>
      <c r="AV6181" s="792"/>
      <c r="AY6181" s="792"/>
      <c r="BN6181" s="792"/>
      <c r="BQ6181" s="792"/>
    </row>
    <row r="6182" spans="8:69" ht="12" customHeight="1">
      <c r="H6182" s="800"/>
      <c r="AJ6182" s="792"/>
      <c r="AM6182" s="792"/>
      <c r="AP6182" s="792"/>
      <c r="AS6182" s="792"/>
      <c r="AV6182" s="792"/>
      <c r="AY6182" s="792"/>
      <c r="BN6182" s="792"/>
      <c r="BQ6182" s="792"/>
    </row>
    <row r="6183" spans="8:69" ht="12" customHeight="1">
      <c r="H6183" s="800"/>
      <c r="AJ6183" s="792"/>
      <c r="AM6183" s="792"/>
      <c r="AP6183" s="792"/>
      <c r="AS6183" s="792"/>
      <c r="AV6183" s="792"/>
      <c r="AY6183" s="792"/>
      <c r="BN6183" s="792"/>
      <c r="BQ6183" s="792"/>
    </row>
    <row r="6184" spans="8:69" ht="12" customHeight="1">
      <c r="H6184" s="800"/>
      <c r="AJ6184" s="792"/>
      <c r="AM6184" s="792"/>
      <c r="AP6184" s="792"/>
      <c r="AS6184" s="792"/>
      <c r="AV6184" s="792"/>
      <c r="AY6184" s="792"/>
      <c r="BN6184" s="792"/>
      <c r="BQ6184" s="792"/>
    </row>
    <row r="6185" spans="8:69" ht="12" customHeight="1">
      <c r="H6185" s="800"/>
      <c r="AJ6185" s="792"/>
      <c r="AM6185" s="792"/>
      <c r="AP6185" s="792"/>
      <c r="AS6185" s="792"/>
      <c r="AV6185" s="792"/>
      <c r="AY6185" s="792"/>
      <c r="BN6185" s="792"/>
      <c r="BQ6185" s="792"/>
    </row>
    <row r="6186" spans="8:69" ht="12" customHeight="1">
      <c r="H6186" s="800"/>
      <c r="AJ6186" s="792"/>
      <c r="AM6186" s="792"/>
      <c r="AP6186" s="792"/>
      <c r="AS6186" s="792"/>
      <c r="AV6186" s="792"/>
      <c r="AY6186" s="792"/>
      <c r="BN6186" s="792"/>
      <c r="BQ6186" s="792"/>
    </row>
    <row r="6187" spans="8:69" ht="12" customHeight="1">
      <c r="H6187" s="800"/>
      <c r="AJ6187" s="792"/>
      <c r="AM6187" s="792"/>
      <c r="AP6187" s="792"/>
      <c r="AS6187" s="792"/>
      <c r="AV6187" s="792"/>
      <c r="AY6187" s="792"/>
      <c r="BN6187" s="792"/>
      <c r="BQ6187" s="792"/>
    </row>
    <row r="6188" spans="8:69" ht="12" customHeight="1">
      <c r="H6188" s="800"/>
      <c r="AJ6188" s="792"/>
      <c r="AM6188" s="792"/>
      <c r="AP6188" s="792"/>
      <c r="AS6188" s="792"/>
      <c r="AV6188" s="792"/>
      <c r="AY6188" s="792"/>
      <c r="BN6188" s="792"/>
      <c r="BQ6188" s="792"/>
    </row>
    <row r="6189" spans="8:69" ht="12" customHeight="1">
      <c r="H6189" s="800"/>
      <c r="AJ6189" s="792"/>
      <c r="AM6189" s="792"/>
      <c r="AP6189" s="792"/>
      <c r="AS6189" s="792"/>
      <c r="AV6189" s="792"/>
      <c r="AY6189" s="792"/>
      <c r="BN6189" s="792"/>
      <c r="BQ6189" s="792"/>
    </row>
    <row r="6190" spans="8:69" ht="12" customHeight="1">
      <c r="H6190" s="800"/>
      <c r="AJ6190" s="792"/>
      <c r="AM6190" s="792"/>
      <c r="AP6190" s="792"/>
      <c r="AS6190" s="792"/>
      <c r="AV6190" s="792"/>
      <c r="AY6190" s="792"/>
      <c r="BN6190" s="792"/>
      <c r="BQ6190" s="792"/>
    </row>
    <row r="6191" spans="8:69" ht="12" customHeight="1">
      <c r="H6191" s="800"/>
      <c r="AJ6191" s="792"/>
      <c r="AM6191" s="792"/>
      <c r="AP6191" s="792"/>
      <c r="AS6191" s="792"/>
      <c r="AV6191" s="792"/>
      <c r="AY6191" s="792"/>
      <c r="BN6191" s="792"/>
      <c r="BQ6191" s="792"/>
    </row>
    <row r="6192" spans="8:69" ht="12" customHeight="1">
      <c r="H6192" s="800"/>
      <c r="AJ6192" s="792"/>
      <c r="AM6192" s="792"/>
      <c r="AP6192" s="792"/>
      <c r="AS6192" s="792"/>
      <c r="AV6192" s="792"/>
      <c r="AY6192" s="792"/>
      <c r="BN6192" s="792"/>
      <c r="BQ6192" s="792"/>
    </row>
    <row r="6193" spans="8:69" ht="12" customHeight="1">
      <c r="H6193" s="800"/>
      <c r="AJ6193" s="792"/>
      <c r="AM6193" s="792"/>
      <c r="AP6193" s="792"/>
      <c r="AS6193" s="792"/>
      <c r="AV6193" s="792"/>
      <c r="AY6193" s="792"/>
      <c r="BN6193" s="792"/>
      <c r="BQ6193" s="792"/>
    </row>
    <row r="6194" spans="8:69" ht="12" customHeight="1">
      <c r="H6194" s="800"/>
      <c r="AJ6194" s="792"/>
      <c r="AM6194" s="792"/>
      <c r="AP6194" s="792"/>
      <c r="AS6194" s="792"/>
      <c r="AV6194" s="792"/>
      <c r="AY6194" s="792"/>
      <c r="BN6194" s="792"/>
      <c r="BQ6194" s="792"/>
    </row>
    <row r="6195" spans="8:69" ht="12" customHeight="1">
      <c r="H6195" s="800"/>
      <c r="AJ6195" s="792"/>
      <c r="AM6195" s="792"/>
      <c r="AP6195" s="792"/>
      <c r="AS6195" s="792"/>
      <c r="AV6195" s="792"/>
      <c r="AY6195" s="792"/>
      <c r="BN6195" s="792"/>
      <c r="BQ6195" s="792"/>
    </row>
    <row r="6196" spans="8:69" ht="12" customHeight="1">
      <c r="H6196" s="800"/>
      <c r="AJ6196" s="792"/>
      <c r="AM6196" s="792"/>
      <c r="AP6196" s="792"/>
      <c r="AS6196" s="792"/>
      <c r="AV6196" s="792"/>
      <c r="AY6196" s="792"/>
      <c r="BN6196" s="792"/>
      <c r="BQ6196" s="792"/>
    </row>
    <row r="6197" spans="8:69" ht="12" customHeight="1">
      <c r="H6197" s="800"/>
      <c r="AJ6197" s="792"/>
      <c r="AM6197" s="792"/>
      <c r="AP6197" s="792"/>
      <c r="AS6197" s="792"/>
      <c r="AV6197" s="792"/>
      <c r="AY6197" s="792"/>
      <c r="BN6197" s="792"/>
      <c r="BQ6197" s="792"/>
    </row>
    <row r="6198" spans="8:69" ht="12" customHeight="1">
      <c r="H6198" s="800"/>
      <c r="AJ6198" s="792"/>
      <c r="AM6198" s="792"/>
      <c r="AP6198" s="792"/>
      <c r="AS6198" s="792"/>
      <c r="AV6198" s="792"/>
      <c r="AY6198" s="792"/>
      <c r="BN6198" s="792"/>
      <c r="BQ6198" s="792"/>
    </row>
    <row r="6199" spans="8:69" ht="12" customHeight="1">
      <c r="H6199" s="800"/>
      <c r="AJ6199" s="792"/>
      <c r="AM6199" s="792"/>
      <c r="AP6199" s="792"/>
      <c r="AS6199" s="792"/>
      <c r="AV6199" s="792"/>
      <c r="AY6199" s="792"/>
      <c r="BN6199" s="792"/>
      <c r="BQ6199" s="792"/>
    </row>
    <row r="6200" spans="8:69" ht="12" customHeight="1">
      <c r="H6200" s="800"/>
      <c r="AJ6200" s="792"/>
      <c r="AM6200" s="792"/>
      <c r="AP6200" s="792"/>
      <c r="AS6200" s="792"/>
      <c r="AV6200" s="792"/>
      <c r="AY6200" s="792"/>
      <c r="BN6200" s="792"/>
      <c r="BQ6200" s="792"/>
    </row>
    <row r="6201" spans="8:69" ht="12" customHeight="1">
      <c r="H6201" s="800"/>
      <c r="AJ6201" s="792"/>
      <c r="AM6201" s="792"/>
      <c r="AP6201" s="792"/>
      <c r="AS6201" s="792"/>
      <c r="AV6201" s="792"/>
      <c r="AY6201" s="792"/>
      <c r="BN6201" s="792"/>
      <c r="BQ6201" s="792"/>
    </row>
    <row r="6202" spans="8:69" ht="12" customHeight="1">
      <c r="H6202" s="800"/>
      <c r="AJ6202" s="792"/>
      <c r="AM6202" s="792"/>
      <c r="AP6202" s="792"/>
      <c r="AS6202" s="792"/>
      <c r="AV6202" s="792"/>
      <c r="AY6202" s="792"/>
      <c r="BN6202" s="792"/>
      <c r="BQ6202" s="792"/>
    </row>
    <row r="6203" spans="8:69" ht="12" customHeight="1">
      <c r="H6203" s="800"/>
      <c r="AJ6203" s="792"/>
      <c r="AM6203" s="792"/>
      <c r="AP6203" s="792"/>
      <c r="AS6203" s="792"/>
      <c r="AV6203" s="792"/>
      <c r="AY6203" s="792"/>
      <c r="BN6203" s="792"/>
      <c r="BQ6203" s="792"/>
    </row>
    <row r="6204" spans="8:69" ht="12" customHeight="1">
      <c r="H6204" s="800"/>
      <c r="AJ6204" s="792"/>
      <c r="AM6204" s="792"/>
      <c r="AP6204" s="792"/>
      <c r="AS6204" s="792"/>
      <c r="AV6204" s="792"/>
      <c r="AY6204" s="792"/>
      <c r="BN6204" s="792"/>
      <c r="BQ6204" s="792"/>
    </row>
    <row r="6205" spans="8:69" ht="12" customHeight="1">
      <c r="H6205" s="800"/>
      <c r="AJ6205" s="792"/>
      <c r="AM6205" s="792"/>
      <c r="AP6205" s="792"/>
      <c r="AS6205" s="792"/>
      <c r="AV6205" s="792"/>
      <c r="AY6205" s="792"/>
      <c r="BN6205" s="792"/>
      <c r="BQ6205" s="792"/>
    </row>
    <row r="6206" spans="8:69" ht="12" customHeight="1">
      <c r="H6206" s="800"/>
      <c r="AJ6206" s="792"/>
      <c r="AM6206" s="792"/>
      <c r="AP6206" s="792"/>
      <c r="AS6206" s="792"/>
      <c r="AV6206" s="792"/>
      <c r="AY6206" s="792"/>
      <c r="BN6206" s="792"/>
      <c r="BQ6206" s="792"/>
    </row>
    <row r="6207" spans="8:69" ht="12" customHeight="1">
      <c r="H6207" s="800"/>
      <c r="AJ6207" s="792"/>
      <c r="AM6207" s="792"/>
      <c r="AP6207" s="792"/>
      <c r="AS6207" s="792"/>
      <c r="AV6207" s="792"/>
      <c r="AY6207" s="792"/>
      <c r="BN6207" s="792"/>
      <c r="BQ6207" s="792"/>
    </row>
    <row r="6208" spans="8:69" ht="12" customHeight="1">
      <c r="H6208" s="800"/>
      <c r="AJ6208" s="792"/>
      <c r="AM6208" s="792"/>
      <c r="AP6208" s="792"/>
      <c r="AS6208" s="792"/>
      <c r="AV6208" s="792"/>
      <c r="AY6208" s="792"/>
      <c r="BN6208" s="792"/>
      <c r="BQ6208" s="792"/>
    </row>
    <row r="6209" spans="8:69" ht="12" customHeight="1">
      <c r="H6209" s="800"/>
      <c r="AJ6209" s="792"/>
      <c r="AM6209" s="792"/>
      <c r="AP6209" s="792"/>
      <c r="AS6209" s="792"/>
      <c r="AV6209" s="792"/>
      <c r="AY6209" s="792"/>
      <c r="BN6209" s="792"/>
      <c r="BQ6209" s="792"/>
    </row>
    <row r="6210" spans="8:69" ht="12" customHeight="1">
      <c r="H6210" s="800"/>
      <c r="AJ6210" s="792"/>
      <c r="AM6210" s="792"/>
      <c r="AP6210" s="792"/>
      <c r="AS6210" s="792"/>
      <c r="AV6210" s="792"/>
      <c r="AY6210" s="792"/>
      <c r="BN6210" s="792"/>
      <c r="BQ6210" s="792"/>
    </row>
    <row r="6211" spans="8:69" ht="12" customHeight="1">
      <c r="H6211" s="800"/>
      <c r="AJ6211" s="792"/>
      <c r="AM6211" s="792"/>
      <c r="AP6211" s="792"/>
      <c r="AS6211" s="792"/>
      <c r="AV6211" s="792"/>
      <c r="AY6211" s="792"/>
      <c r="BN6211" s="792"/>
      <c r="BQ6211" s="792"/>
    </row>
    <row r="6212" spans="8:69" ht="12" customHeight="1">
      <c r="H6212" s="800"/>
      <c r="AJ6212" s="792"/>
      <c r="AM6212" s="792"/>
      <c r="AP6212" s="792"/>
      <c r="AS6212" s="792"/>
      <c r="AV6212" s="792"/>
      <c r="AY6212" s="792"/>
      <c r="BN6212" s="792"/>
      <c r="BQ6212" s="792"/>
    </row>
    <row r="6213" spans="8:69" ht="12" customHeight="1">
      <c r="H6213" s="800"/>
      <c r="AJ6213" s="792"/>
      <c r="AM6213" s="792"/>
      <c r="AP6213" s="792"/>
      <c r="AS6213" s="792"/>
      <c r="AV6213" s="792"/>
      <c r="AY6213" s="792"/>
      <c r="BN6213" s="792"/>
      <c r="BQ6213" s="792"/>
    </row>
    <row r="6214" spans="8:69" ht="12" customHeight="1">
      <c r="H6214" s="800"/>
      <c r="AJ6214" s="792"/>
      <c r="AM6214" s="792"/>
      <c r="AP6214" s="792"/>
      <c r="AS6214" s="792"/>
      <c r="AV6214" s="792"/>
      <c r="AY6214" s="792"/>
      <c r="BN6214" s="792"/>
      <c r="BQ6214" s="792"/>
    </row>
    <row r="6215" spans="8:69" ht="12" customHeight="1">
      <c r="H6215" s="800"/>
      <c r="AJ6215" s="792"/>
      <c r="AM6215" s="792"/>
      <c r="AP6215" s="792"/>
      <c r="AS6215" s="792"/>
      <c r="AV6215" s="792"/>
      <c r="AY6215" s="792"/>
      <c r="BN6215" s="792"/>
      <c r="BQ6215" s="792"/>
    </row>
    <row r="6216" spans="8:69" ht="12" customHeight="1">
      <c r="H6216" s="800"/>
      <c r="AJ6216" s="792"/>
      <c r="AM6216" s="792"/>
      <c r="AP6216" s="792"/>
      <c r="AS6216" s="792"/>
      <c r="AV6216" s="792"/>
      <c r="AY6216" s="792"/>
      <c r="BN6216" s="792"/>
      <c r="BQ6216" s="792"/>
    </row>
    <row r="6217" spans="8:69" ht="12" customHeight="1">
      <c r="H6217" s="800"/>
      <c r="AJ6217" s="792"/>
      <c r="AM6217" s="792"/>
      <c r="AP6217" s="792"/>
      <c r="AS6217" s="792"/>
      <c r="AV6217" s="792"/>
      <c r="AY6217" s="792"/>
      <c r="BN6217" s="792"/>
      <c r="BQ6217" s="792"/>
    </row>
    <row r="6218" spans="8:69" ht="12" customHeight="1">
      <c r="H6218" s="800"/>
      <c r="AJ6218" s="792"/>
      <c r="AM6218" s="792"/>
      <c r="AP6218" s="792"/>
      <c r="AS6218" s="792"/>
      <c r="AV6218" s="792"/>
      <c r="AY6218" s="792"/>
      <c r="BN6218" s="792"/>
      <c r="BQ6218" s="792"/>
    </row>
    <row r="6219" spans="8:69" ht="12" customHeight="1">
      <c r="H6219" s="800"/>
      <c r="AJ6219" s="792"/>
      <c r="AM6219" s="792"/>
      <c r="AP6219" s="792"/>
      <c r="AS6219" s="792"/>
      <c r="AV6219" s="792"/>
      <c r="AY6219" s="792"/>
      <c r="BN6219" s="792"/>
      <c r="BQ6219" s="792"/>
    </row>
    <row r="6220" spans="8:69" ht="12" customHeight="1">
      <c r="H6220" s="800"/>
      <c r="AJ6220" s="792"/>
      <c r="AM6220" s="792"/>
      <c r="AP6220" s="792"/>
      <c r="AS6220" s="792"/>
      <c r="AV6220" s="792"/>
      <c r="AY6220" s="792"/>
      <c r="BN6220" s="792"/>
      <c r="BQ6220" s="792"/>
    </row>
    <row r="6221" spans="8:69" ht="12" customHeight="1">
      <c r="H6221" s="800"/>
      <c r="AJ6221" s="792"/>
      <c r="AM6221" s="792"/>
      <c r="AP6221" s="792"/>
      <c r="AS6221" s="792"/>
      <c r="AV6221" s="792"/>
      <c r="AY6221" s="792"/>
      <c r="BN6221" s="792"/>
      <c r="BQ6221" s="792"/>
    </row>
    <row r="6222" spans="8:69" ht="12" customHeight="1">
      <c r="H6222" s="800"/>
      <c r="AJ6222" s="792"/>
      <c r="AM6222" s="792"/>
      <c r="AP6222" s="792"/>
      <c r="AS6222" s="792"/>
      <c r="AV6222" s="792"/>
      <c r="AY6222" s="792"/>
      <c r="BN6222" s="792"/>
      <c r="BQ6222" s="792"/>
    </row>
    <row r="6223" spans="8:69" ht="12" customHeight="1">
      <c r="H6223" s="800"/>
      <c r="AJ6223" s="792"/>
      <c r="AM6223" s="792"/>
      <c r="AP6223" s="792"/>
      <c r="AS6223" s="792"/>
      <c r="AV6223" s="792"/>
      <c r="AY6223" s="792"/>
      <c r="BN6223" s="792"/>
      <c r="BQ6223" s="792"/>
    </row>
    <row r="6224" spans="8:69" ht="12" customHeight="1">
      <c r="H6224" s="800"/>
      <c r="AJ6224" s="792"/>
      <c r="AM6224" s="792"/>
      <c r="AP6224" s="792"/>
      <c r="AS6224" s="792"/>
      <c r="AV6224" s="792"/>
      <c r="AY6224" s="792"/>
      <c r="BN6224" s="792"/>
      <c r="BQ6224" s="792"/>
    </row>
    <row r="6225" spans="8:69" ht="12" customHeight="1">
      <c r="H6225" s="800"/>
      <c r="AJ6225" s="792"/>
      <c r="AM6225" s="792"/>
      <c r="AP6225" s="792"/>
      <c r="AS6225" s="792"/>
      <c r="AV6225" s="792"/>
      <c r="AY6225" s="792"/>
      <c r="BN6225" s="792"/>
      <c r="BQ6225" s="792"/>
    </row>
    <row r="6226" spans="8:69" ht="12" customHeight="1">
      <c r="H6226" s="800"/>
      <c r="AJ6226" s="792"/>
      <c r="AM6226" s="792"/>
      <c r="AP6226" s="792"/>
      <c r="AS6226" s="792"/>
      <c r="AV6226" s="792"/>
      <c r="AY6226" s="792"/>
      <c r="BN6226" s="792"/>
      <c r="BQ6226" s="792"/>
    </row>
    <row r="6227" spans="8:69" ht="12" customHeight="1">
      <c r="H6227" s="800"/>
      <c r="AJ6227" s="792"/>
      <c r="AM6227" s="792"/>
      <c r="AP6227" s="792"/>
      <c r="AS6227" s="792"/>
      <c r="AV6227" s="792"/>
      <c r="AY6227" s="792"/>
      <c r="BN6227" s="792"/>
      <c r="BQ6227" s="792"/>
    </row>
    <row r="6228" spans="8:69" ht="12" customHeight="1">
      <c r="H6228" s="800"/>
      <c r="AJ6228" s="792"/>
      <c r="AM6228" s="792"/>
      <c r="AP6228" s="792"/>
      <c r="AS6228" s="792"/>
      <c r="AV6228" s="792"/>
      <c r="AY6228" s="792"/>
      <c r="BN6228" s="792"/>
      <c r="BQ6228" s="792"/>
    </row>
    <row r="6229" spans="8:69" ht="12" customHeight="1">
      <c r="H6229" s="800"/>
      <c r="AJ6229" s="792"/>
      <c r="AM6229" s="792"/>
      <c r="AP6229" s="792"/>
      <c r="AS6229" s="792"/>
      <c r="AV6229" s="792"/>
      <c r="AY6229" s="792"/>
      <c r="BN6229" s="792"/>
      <c r="BQ6229" s="792"/>
    </row>
    <row r="6230" spans="8:69" ht="12" customHeight="1">
      <c r="H6230" s="800"/>
      <c r="AJ6230" s="792"/>
      <c r="AM6230" s="792"/>
      <c r="AP6230" s="792"/>
      <c r="AS6230" s="792"/>
      <c r="AV6230" s="792"/>
      <c r="AY6230" s="792"/>
      <c r="BN6230" s="792"/>
      <c r="BQ6230" s="792"/>
    </row>
    <row r="6231" spans="8:69" ht="12" customHeight="1">
      <c r="H6231" s="800"/>
      <c r="AJ6231" s="792"/>
      <c r="AM6231" s="792"/>
      <c r="AP6231" s="792"/>
      <c r="AS6231" s="792"/>
      <c r="AV6231" s="792"/>
      <c r="AY6231" s="792"/>
      <c r="BN6231" s="792"/>
      <c r="BQ6231" s="792"/>
    </row>
    <row r="6232" spans="8:69" ht="12" customHeight="1">
      <c r="H6232" s="800"/>
      <c r="AJ6232" s="792"/>
      <c r="AM6232" s="792"/>
      <c r="AP6232" s="792"/>
      <c r="AS6232" s="792"/>
      <c r="AV6232" s="792"/>
      <c r="AY6232" s="792"/>
      <c r="BN6232" s="792"/>
      <c r="BQ6232" s="792"/>
    </row>
    <row r="6233" spans="8:69" ht="12" customHeight="1">
      <c r="H6233" s="800"/>
      <c r="AJ6233" s="792"/>
      <c r="AM6233" s="792"/>
      <c r="AP6233" s="792"/>
      <c r="AS6233" s="792"/>
      <c r="AV6233" s="792"/>
      <c r="AY6233" s="792"/>
      <c r="BN6233" s="792"/>
      <c r="BQ6233" s="792"/>
    </row>
    <row r="6234" spans="8:69" ht="12" customHeight="1">
      <c r="H6234" s="800"/>
      <c r="AJ6234" s="792"/>
      <c r="AM6234" s="792"/>
      <c r="AP6234" s="792"/>
      <c r="AS6234" s="792"/>
      <c r="AV6234" s="792"/>
      <c r="AY6234" s="792"/>
      <c r="BN6234" s="792"/>
      <c r="BQ6234" s="792"/>
    </row>
    <row r="6235" spans="8:69" ht="12" customHeight="1">
      <c r="H6235" s="800"/>
      <c r="AJ6235" s="792"/>
      <c r="AM6235" s="792"/>
      <c r="AP6235" s="792"/>
      <c r="AS6235" s="792"/>
      <c r="AV6235" s="792"/>
      <c r="AY6235" s="792"/>
      <c r="BN6235" s="792"/>
      <c r="BQ6235" s="792"/>
    </row>
    <row r="6236" spans="8:69" ht="12" customHeight="1">
      <c r="H6236" s="800"/>
      <c r="AJ6236" s="792"/>
      <c r="AM6236" s="792"/>
      <c r="AP6236" s="792"/>
      <c r="AS6236" s="792"/>
      <c r="AV6236" s="792"/>
      <c r="AY6236" s="792"/>
      <c r="BN6236" s="792"/>
      <c r="BQ6236" s="792"/>
    </row>
    <row r="6237" spans="8:69" ht="12" customHeight="1">
      <c r="H6237" s="800"/>
      <c r="AJ6237" s="792"/>
      <c r="AM6237" s="792"/>
      <c r="AP6237" s="792"/>
      <c r="AS6237" s="792"/>
      <c r="AV6237" s="792"/>
      <c r="AY6237" s="792"/>
      <c r="BN6237" s="792"/>
      <c r="BQ6237" s="792"/>
    </row>
    <row r="6238" spans="8:69" ht="12" customHeight="1">
      <c r="H6238" s="800"/>
      <c r="AJ6238" s="792"/>
      <c r="AM6238" s="792"/>
      <c r="AP6238" s="792"/>
      <c r="AS6238" s="792"/>
      <c r="AV6238" s="792"/>
      <c r="AY6238" s="792"/>
      <c r="BN6238" s="792"/>
      <c r="BQ6238" s="792"/>
    </row>
    <row r="6239" spans="8:69" ht="12" customHeight="1">
      <c r="H6239" s="800"/>
      <c r="AJ6239" s="792"/>
      <c r="AM6239" s="792"/>
      <c r="AP6239" s="792"/>
      <c r="AS6239" s="792"/>
      <c r="AV6239" s="792"/>
      <c r="AY6239" s="792"/>
      <c r="BN6239" s="792"/>
      <c r="BQ6239" s="792"/>
    </row>
    <row r="6240" spans="8:69" ht="12" customHeight="1">
      <c r="H6240" s="800"/>
      <c r="AJ6240" s="792"/>
      <c r="AM6240" s="792"/>
      <c r="AP6240" s="792"/>
      <c r="AS6240" s="792"/>
      <c r="AV6240" s="792"/>
      <c r="AY6240" s="792"/>
      <c r="BN6240" s="792"/>
      <c r="BQ6240" s="792"/>
    </row>
    <row r="6241" spans="8:69" ht="12" customHeight="1">
      <c r="H6241" s="800"/>
      <c r="AJ6241" s="792"/>
      <c r="AM6241" s="792"/>
      <c r="AP6241" s="792"/>
      <c r="AS6241" s="792"/>
      <c r="AV6241" s="792"/>
      <c r="AY6241" s="792"/>
      <c r="BN6241" s="792"/>
      <c r="BQ6241" s="792"/>
    </row>
    <row r="6242" spans="8:69" ht="12" customHeight="1">
      <c r="H6242" s="800"/>
      <c r="AJ6242" s="792"/>
      <c r="AM6242" s="792"/>
      <c r="AP6242" s="792"/>
      <c r="AS6242" s="792"/>
      <c r="AV6242" s="792"/>
      <c r="AY6242" s="792"/>
      <c r="BN6242" s="792"/>
      <c r="BQ6242" s="792"/>
    </row>
    <row r="6243" spans="8:69" ht="12" customHeight="1">
      <c r="H6243" s="800"/>
      <c r="AJ6243" s="792"/>
      <c r="AM6243" s="792"/>
      <c r="AP6243" s="792"/>
      <c r="AS6243" s="792"/>
      <c r="AV6243" s="792"/>
      <c r="AY6243" s="792"/>
      <c r="BN6243" s="792"/>
      <c r="BQ6243" s="792"/>
    </row>
    <row r="6244" spans="8:69" ht="12" customHeight="1">
      <c r="H6244" s="800"/>
      <c r="AJ6244" s="792"/>
      <c r="AM6244" s="792"/>
      <c r="AP6244" s="792"/>
      <c r="AS6244" s="792"/>
      <c r="AV6244" s="792"/>
      <c r="AY6244" s="792"/>
      <c r="BN6244" s="792"/>
      <c r="BQ6244" s="792"/>
    </row>
    <row r="6245" spans="8:69" ht="12" customHeight="1">
      <c r="H6245" s="800"/>
      <c r="AJ6245" s="792"/>
      <c r="AM6245" s="792"/>
      <c r="AP6245" s="792"/>
      <c r="AS6245" s="792"/>
      <c r="AV6245" s="792"/>
      <c r="AY6245" s="792"/>
      <c r="BN6245" s="792"/>
      <c r="BQ6245" s="792"/>
    </row>
    <row r="6246" spans="8:69" ht="12" customHeight="1">
      <c r="H6246" s="800"/>
      <c r="AJ6246" s="792"/>
      <c r="AM6246" s="792"/>
      <c r="AP6246" s="792"/>
      <c r="AS6246" s="792"/>
      <c r="AV6246" s="792"/>
      <c r="AY6246" s="792"/>
      <c r="BN6246" s="792"/>
      <c r="BQ6246" s="792"/>
    </row>
    <row r="6247" spans="8:69" ht="12" customHeight="1">
      <c r="H6247" s="800"/>
      <c r="AJ6247" s="792"/>
      <c r="AM6247" s="792"/>
      <c r="AP6247" s="792"/>
      <c r="AS6247" s="792"/>
      <c r="AV6247" s="792"/>
      <c r="AY6247" s="792"/>
      <c r="BN6247" s="792"/>
      <c r="BQ6247" s="792"/>
    </row>
    <row r="6248" spans="8:69" ht="12" customHeight="1">
      <c r="H6248" s="800"/>
      <c r="AJ6248" s="792"/>
      <c r="AM6248" s="792"/>
      <c r="AP6248" s="792"/>
      <c r="AS6248" s="792"/>
      <c r="AV6248" s="792"/>
      <c r="AY6248" s="792"/>
      <c r="BN6248" s="792"/>
      <c r="BQ6248" s="792"/>
    </row>
    <row r="6249" spans="8:69" ht="12" customHeight="1">
      <c r="H6249" s="800"/>
      <c r="AJ6249" s="792"/>
      <c r="AM6249" s="792"/>
      <c r="AP6249" s="792"/>
      <c r="AS6249" s="792"/>
      <c r="AV6249" s="792"/>
      <c r="AY6249" s="792"/>
      <c r="BN6249" s="792"/>
      <c r="BQ6249" s="792"/>
    </row>
    <row r="6250" spans="8:69" ht="12" customHeight="1">
      <c r="H6250" s="800"/>
      <c r="AJ6250" s="792"/>
      <c r="AM6250" s="792"/>
      <c r="AP6250" s="792"/>
      <c r="AS6250" s="792"/>
      <c r="AV6250" s="792"/>
      <c r="AY6250" s="792"/>
      <c r="BN6250" s="792"/>
      <c r="BQ6250" s="792"/>
    </row>
    <row r="6251" spans="8:69" ht="12" customHeight="1">
      <c r="H6251" s="800"/>
      <c r="AJ6251" s="792"/>
      <c r="AM6251" s="792"/>
      <c r="AP6251" s="792"/>
      <c r="AS6251" s="792"/>
      <c r="AV6251" s="792"/>
      <c r="AY6251" s="792"/>
      <c r="BN6251" s="792"/>
      <c r="BQ6251" s="792"/>
    </row>
    <row r="6252" spans="8:69" ht="12" customHeight="1">
      <c r="H6252" s="800"/>
      <c r="AJ6252" s="792"/>
      <c r="AM6252" s="792"/>
      <c r="AP6252" s="792"/>
      <c r="AS6252" s="792"/>
      <c r="AV6252" s="792"/>
      <c r="AY6252" s="792"/>
      <c r="BN6252" s="792"/>
      <c r="BQ6252" s="792"/>
    </row>
    <row r="6253" spans="8:69" ht="12" customHeight="1">
      <c r="H6253" s="800"/>
      <c r="AJ6253" s="792"/>
      <c r="AM6253" s="792"/>
      <c r="AP6253" s="792"/>
      <c r="AS6253" s="792"/>
      <c r="AV6253" s="792"/>
      <c r="AY6253" s="792"/>
      <c r="BN6253" s="792"/>
      <c r="BQ6253" s="792"/>
    </row>
    <row r="6254" spans="8:69" ht="12" customHeight="1">
      <c r="H6254" s="800"/>
      <c r="AJ6254" s="792"/>
      <c r="AM6254" s="792"/>
      <c r="AP6254" s="792"/>
      <c r="AS6254" s="792"/>
      <c r="AV6254" s="792"/>
      <c r="AY6254" s="792"/>
      <c r="BN6254" s="792"/>
      <c r="BQ6254" s="792"/>
    </row>
    <row r="6255" spans="8:69" ht="12" customHeight="1">
      <c r="H6255" s="800"/>
      <c r="AJ6255" s="792"/>
      <c r="AM6255" s="792"/>
      <c r="AP6255" s="792"/>
      <c r="AS6255" s="792"/>
      <c r="AV6255" s="792"/>
      <c r="AY6255" s="792"/>
      <c r="BN6255" s="792"/>
      <c r="BQ6255" s="792"/>
    </row>
    <row r="6256" spans="8:69" ht="12" customHeight="1">
      <c r="H6256" s="800"/>
      <c r="AJ6256" s="792"/>
      <c r="AM6256" s="792"/>
      <c r="AP6256" s="792"/>
      <c r="AS6256" s="792"/>
      <c r="AV6256" s="792"/>
      <c r="AY6256" s="792"/>
      <c r="BN6256" s="792"/>
      <c r="BQ6256" s="792"/>
    </row>
    <row r="6257" spans="8:69" ht="12" customHeight="1">
      <c r="H6257" s="800"/>
      <c r="AJ6257" s="792"/>
      <c r="AM6257" s="792"/>
      <c r="AP6257" s="792"/>
      <c r="AS6257" s="792"/>
      <c r="AV6257" s="792"/>
      <c r="AY6257" s="792"/>
      <c r="BN6257" s="792"/>
      <c r="BQ6257" s="792"/>
    </row>
    <row r="6258" spans="8:69" ht="12" customHeight="1">
      <c r="H6258" s="800"/>
      <c r="AJ6258" s="792"/>
      <c r="AM6258" s="792"/>
      <c r="AP6258" s="792"/>
      <c r="AS6258" s="792"/>
      <c r="AV6258" s="792"/>
      <c r="AY6258" s="792"/>
      <c r="BN6258" s="792"/>
      <c r="BQ6258" s="792"/>
    </row>
    <row r="6259" spans="8:69" ht="12" customHeight="1">
      <c r="H6259" s="800"/>
      <c r="AJ6259" s="792"/>
      <c r="AM6259" s="792"/>
      <c r="AP6259" s="792"/>
      <c r="AS6259" s="792"/>
      <c r="AV6259" s="792"/>
      <c r="AY6259" s="792"/>
      <c r="BN6259" s="792"/>
      <c r="BQ6259" s="792"/>
    </row>
    <row r="6260" spans="8:69" ht="12" customHeight="1">
      <c r="H6260" s="800"/>
      <c r="AJ6260" s="792"/>
      <c r="AM6260" s="792"/>
      <c r="AP6260" s="792"/>
      <c r="AS6260" s="792"/>
      <c r="AV6260" s="792"/>
      <c r="AY6260" s="792"/>
      <c r="BN6260" s="792"/>
      <c r="BQ6260" s="792"/>
    </row>
    <row r="6261" spans="8:69" ht="12" customHeight="1">
      <c r="H6261" s="800"/>
      <c r="AJ6261" s="792"/>
      <c r="AM6261" s="792"/>
      <c r="AP6261" s="792"/>
      <c r="AS6261" s="792"/>
      <c r="AV6261" s="792"/>
      <c r="AY6261" s="792"/>
      <c r="BN6261" s="792"/>
      <c r="BQ6261" s="792"/>
    </row>
    <row r="6262" spans="8:69" ht="12" customHeight="1">
      <c r="H6262" s="800"/>
      <c r="AJ6262" s="792"/>
      <c r="AM6262" s="792"/>
      <c r="AP6262" s="792"/>
      <c r="AS6262" s="792"/>
      <c r="AV6262" s="792"/>
      <c r="AY6262" s="792"/>
      <c r="BN6262" s="792"/>
      <c r="BQ6262" s="792"/>
    </row>
    <row r="6263" spans="8:69" ht="12" customHeight="1">
      <c r="H6263" s="800"/>
      <c r="AJ6263" s="792"/>
      <c r="AM6263" s="792"/>
      <c r="AP6263" s="792"/>
      <c r="AS6263" s="792"/>
      <c r="AV6263" s="792"/>
      <c r="AY6263" s="792"/>
      <c r="BN6263" s="792"/>
      <c r="BQ6263" s="792"/>
    </row>
    <row r="6264" spans="8:69" ht="12" customHeight="1">
      <c r="H6264" s="800"/>
      <c r="AJ6264" s="792"/>
      <c r="AM6264" s="792"/>
      <c r="AP6264" s="792"/>
      <c r="AS6264" s="792"/>
      <c r="AV6264" s="792"/>
      <c r="AY6264" s="792"/>
      <c r="BN6264" s="792"/>
      <c r="BQ6264" s="792"/>
    </row>
    <row r="6265" spans="8:69" ht="12" customHeight="1">
      <c r="H6265" s="800"/>
      <c r="AJ6265" s="792"/>
      <c r="AM6265" s="792"/>
      <c r="AP6265" s="792"/>
      <c r="AS6265" s="792"/>
      <c r="AV6265" s="792"/>
      <c r="AY6265" s="792"/>
      <c r="BN6265" s="792"/>
      <c r="BQ6265" s="792"/>
    </row>
    <row r="6266" spans="8:69" ht="12" customHeight="1">
      <c r="H6266" s="800"/>
      <c r="AJ6266" s="792"/>
      <c r="AM6266" s="792"/>
      <c r="AP6266" s="792"/>
      <c r="AS6266" s="792"/>
      <c r="AV6266" s="792"/>
      <c r="AY6266" s="792"/>
      <c r="BN6266" s="792"/>
      <c r="BQ6266" s="792"/>
    </row>
    <row r="6267" spans="8:69" ht="12" customHeight="1">
      <c r="H6267" s="800"/>
      <c r="AJ6267" s="792"/>
      <c r="AM6267" s="792"/>
      <c r="AP6267" s="792"/>
      <c r="AS6267" s="792"/>
      <c r="AV6267" s="792"/>
      <c r="AY6267" s="792"/>
      <c r="BN6267" s="792"/>
      <c r="BQ6267" s="792"/>
    </row>
    <row r="6268" spans="8:69" ht="12" customHeight="1">
      <c r="H6268" s="800"/>
      <c r="AJ6268" s="792"/>
      <c r="AM6268" s="792"/>
      <c r="AP6268" s="792"/>
      <c r="AS6268" s="792"/>
      <c r="AV6268" s="792"/>
      <c r="AY6268" s="792"/>
      <c r="BN6268" s="792"/>
      <c r="BQ6268" s="792"/>
    </row>
    <row r="6269" spans="8:69" ht="12" customHeight="1">
      <c r="H6269" s="800"/>
      <c r="AJ6269" s="792"/>
      <c r="AM6269" s="792"/>
      <c r="AP6269" s="792"/>
      <c r="AS6269" s="792"/>
      <c r="AV6269" s="792"/>
      <c r="AY6269" s="792"/>
      <c r="BN6269" s="792"/>
      <c r="BQ6269" s="792"/>
    </row>
    <row r="6270" spans="8:69" ht="12" customHeight="1">
      <c r="H6270" s="800"/>
      <c r="AJ6270" s="792"/>
      <c r="AM6270" s="792"/>
      <c r="AP6270" s="792"/>
      <c r="AS6270" s="792"/>
      <c r="AV6270" s="792"/>
      <c r="AY6270" s="792"/>
      <c r="BN6270" s="792"/>
      <c r="BQ6270" s="792"/>
    </row>
    <row r="6271" spans="8:69" ht="12" customHeight="1">
      <c r="H6271" s="800"/>
      <c r="AJ6271" s="792"/>
      <c r="AM6271" s="792"/>
      <c r="AP6271" s="792"/>
      <c r="AS6271" s="792"/>
      <c r="AV6271" s="792"/>
      <c r="AY6271" s="792"/>
      <c r="BN6271" s="792"/>
      <c r="BQ6271" s="792"/>
    </row>
    <row r="6272" spans="8:69" ht="12" customHeight="1">
      <c r="H6272" s="800"/>
      <c r="AJ6272" s="792"/>
      <c r="AM6272" s="792"/>
      <c r="AP6272" s="792"/>
      <c r="AS6272" s="792"/>
      <c r="AV6272" s="792"/>
      <c r="AY6272" s="792"/>
      <c r="BN6272" s="792"/>
      <c r="BQ6272" s="792"/>
    </row>
    <row r="6273" spans="8:69" ht="12" customHeight="1">
      <c r="H6273" s="800"/>
      <c r="AJ6273" s="792"/>
      <c r="AM6273" s="792"/>
      <c r="AP6273" s="792"/>
      <c r="AS6273" s="792"/>
      <c r="AV6273" s="792"/>
      <c r="AY6273" s="792"/>
      <c r="BN6273" s="792"/>
      <c r="BQ6273" s="792"/>
    </row>
    <row r="6274" spans="8:69" ht="12" customHeight="1">
      <c r="H6274" s="800"/>
      <c r="AJ6274" s="792"/>
      <c r="AM6274" s="792"/>
      <c r="AP6274" s="792"/>
      <c r="AS6274" s="792"/>
      <c r="AV6274" s="792"/>
      <c r="AY6274" s="792"/>
      <c r="BN6274" s="792"/>
      <c r="BQ6274" s="792"/>
    </row>
    <row r="6275" spans="8:69" ht="12" customHeight="1">
      <c r="H6275" s="800"/>
      <c r="AJ6275" s="792"/>
      <c r="AM6275" s="792"/>
      <c r="AP6275" s="792"/>
      <c r="AS6275" s="792"/>
      <c r="AV6275" s="792"/>
      <c r="AY6275" s="792"/>
      <c r="BN6275" s="792"/>
      <c r="BQ6275" s="792"/>
    </row>
    <row r="6276" spans="8:69" ht="12" customHeight="1">
      <c r="H6276" s="800"/>
      <c r="AJ6276" s="792"/>
      <c r="AM6276" s="792"/>
      <c r="AP6276" s="792"/>
      <c r="AS6276" s="792"/>
      <c r="AV6276" s="792"/>
      <c r="AY6276" s="792"/>
      <c r="BN6276" s="792"/>
      <c r="BQ6276" s="792"/>
    </row>
    <row r="6277" spans="8:69" ht="12" customHeight="1">
      <c r="H6277" s="800"/>
      <c r="AJ6277" s="792"/>
      <c r="AM6277" s="792"/>
      <c r="AP6277" s="792"/>
      <c r="AS6277" s="792"/>
      <c r="AV6277" s="792"/>
      <c r="AY6277" s="792"/>
      <c r="BN6277" s="792"/>
      <c r="BQ6277" s="792"/>
    </row>
    <row r="6278" spans="8:69" ht="12" customHeight="1">
      <c r="H6278" s="800"/>
      <c r="AJ6278" s="792"/>
      <c r="AM6278" s="792"/>
      <c r="AP6278" s="792"/>
      <c r="AS6278" s="792"/>
      <c r="AV6278" s="792"/>
      <c r="AY6278" s="792"/>
      <c r="BN6278" s="792"/>
      <c r="BQ6278" s="792"/>
    </row>
    <row r="6279" spans="8:69" ht="12" customHeight="1">
      <c r="H6279" s="800"/>
      <c r="AJ6279" s="792"/>
      <c r="AM6279" s="792"/>
      <c r="AP6279" s="792"/>
      <c r="AS6279" s="792"/>
      <c r="AV6279" s="792"/>
      <c r="AY6279" s="792"/>
      <c r="BN6279" s="792"/>
      <c r="BQ6279" s="792"/>
    </row>
    <row r="6280" spans="8:69" ht="12" customHeight="1">
      <c r="H6280" s="800"/>
      <c r="AJ6280" s="792"/>
      <c r="AM6280" s="792"/>
      <c r="AP6280" s="792"/>
      <c r="AS6280" s="792"/>
      <c r="AV6280" s="792"/>
      <c r="AY6280" s="792"/>
      <c r="BN6280" s="792"/>
      <c r="BQ6280" s="792"/>
    </row>
    <row r="6281" spans="8:69" ht="12" customHeight="1">
      <c r="H6281" s="800"/>
      <c r="AJ6281" s="792"/>
      <c r="AM6281" s="792"/>
      <c r="AP6281" s="792"/>
      <c r="AS6281" s="792"/>
      <c r="AV6281" s="792"/>
      <c r="AY6281" s="792"/>
      <c r="BN6281" s="792"/>
      <c r="BQ6281" s="792"/>
    </row>
    <row r="6282" spans="8:69" ht="12" customHeight="1">
      <c r="H6282" s="800"/>
      <c r="AJ6282" s="792"/>
      <c r="AM6282" s="792"/>
      <c r="AP6282" s="792"/>
      <c r="AS6282" s="792"/>
      <c r="AV6282" s="792"/>
      <c r="AY6282" s="792"/>
      <c r="BN6282" s="792"/>
      <c r="BQ6282" s="792"/>
    </row>
    <row r="6283" spans="8:69" ht="12" customHeight="1">
      <c r="H6283" s="800"/>
      <c r="AJ6283" s="792"/>
      <c r="AM6283" s="792"/>
      <c r="AP6283" s="792"/>
      <c r="AS6283" s="792"/>
      <c r="AV6283" s="792"/>
      <c r="AY6283" s="792"/>
      <c r="BN6283" s="792"/>
      <c r="BQ6283" s="792"/>
    </row>
    <row r="6284" spans="8:69" ht="12" customHeight="1">
      <c r="H6284" s="800"/>
      <c r="AJ6284" s="792"/>
      <c r="AM6284" s="792"/>
      <c r="AP6284" s="792"/>
      <c r="AS6284" s="792"/>
      <c r="AV6284" s="792"/>
      <c r="AY6284" s="792"/>
      <c r="BN6284" s="792"/>
      <c r="BQ6284" s="792"/>
    </row>
    <row r="6285" spans="8:69" ht="12" customHeight="1">
      <c r="H6285" s="800"/>
      <c r="AJ6285" s="792"/>
      <c r="AM6285" s="792"/>
      <c r="AP6285" s="792"/>
      <c r="AS6285" s="792"/>
      <c r="AV6285" s="792"/>
      <c r="AY6285" s="792"/>
      <c r="BN6285" s="792"/>
      <c r="BQ6285" s="792"/>
    </row>
    <row r="6286" spans="8:69" ht="12" customHeight="1">
      <c r="H6286" s="800"/>
      <c r="AJ6286" s="792"/>
      <c r="AM6286" s="792"/>
      <c r="AP6286" s="792"/>
      <c r="AS6286" s="792"/>
      <c r="AV6286" s="792"/>
      <c r="AY6286" s="792"/>
      <c r="BN6286" s="792"/>
      <c r="BQ6286" s="792"/>
    </row>
    <row r="6287" spans="8:69" ht="12" customHeight="1">
      <c r="H6287" s="800"/>
      <c r="AJ6287" s="792"/>
      <c r="AM6287" s="792"/>
      <c r="AP6287" s="792"/>
      <c r="AS6287" s="792"/>
      <c r="AV6287" s="792"/>
      <c r="AY6287" s="792"/>
      <c r="BN6287" s="792"/>
      <c r="BQ6287" s="792"/>
    </row>
    <row r="6288" spans="8:69" ht="12" customHeight="1">
      <c r="H6288" s="800"/>
      <c r="AJ6288" s="792"/>
      <c r="AM6288" s="792"/>
      <c r="AP6288" s="792"/>
      <c r="AS6288" s="792"/>
      <c r="AV6288" s="792"/>
      <c r="AY6288" s="792"/>
      <c r="BN6288" s="792"/>
      <c r="BQ6288" s="792"/>
    </row>
    <row r="6289" spans="8:69" ht="12" customHeight="1">
      <c r="H6289" s="800"/>
      <c r="AJ6289" s="792"/>
      <c r="AM6289" s="792"/>
      <c r="AP6289" s="792"/>
      <c r="AS6289" s="792"/>
      <c r="AV6289" s="792"/>
      <c r="AY6289" s="792"/>
      <c r="BN6289" s="792"/>
      <c r="BQ6289" s="792"/>
    </row>
    <row r="6290" spans="8:69" ht="12" customHeight="1">
      <c r="H6290" s="800"/>
      <c r="AJ6290" s="792"/>
      <c r="AM6290" s="792"/>
      <c r="AP6290" s="792"/>
      <c r="AS6290" s="792"/>
      <c r="AV6290" s="792"/>
      <c r="AY6290" s="792"/>
      <c r="BN6290" s="792"/>
      <c r="BQ6290" s="792"/>
    </row>
    <row r="6291" spans="8:69" ht="12" customHeight="1">
      <c r="H6291" s="800"/>
      <c r="AJ6291" s="792"/>
      <c r="AM6291" s="792"/>
      <c r="AP6291" s="792"/>
      <c r="AS6291" s="792"/>
      <c r="AV6291" s="792"/>
      <c r="AY6291" s="792"/>
      <c r="BN6291" s="792"/>
      <c r="BQ6291" s="792"/>
    </row>
    <row r="6292" spans="8:69" ht="12" customHeight="1">
      <c r="H6292" s="800"/>
      <c r="AJ6292" s="792"/>
      <c r="AM6292" s="792"/>
      <c r="AP6292" s="792"/>
      <c r="AS6292" s="792"/>
      <c r="AV6292" s="792"/>
      <c r="AY6292" s="792"/>
      <c r="BN6292" s="792"/>
      <c r="BQ6292" s="792"/>
    </row>
    <row r="6293" spans="8:69" ht="12" customHeight="1">
      <c r="H6293" s="800"/>
      <c r="AJ6293" s="792"/>
      <c r="AM6293" s="792"/>
      <c r="AP6293" s="792"/>
      <c r="AS6293" s="792"/>
      <c r="AV6293" s="792"/>
      <c r="AY6293" s="792"/>
      <c r="BN6293" s="792"/>
      <c r="BQ6293" s="792"/>
    </row>
    <row r="6294" spans="8:69" ht="12" customHeight="1">
      <c r="H6294" s="800"/>
      <c r="AJ6294" s="792"/>
      <c r="AM6294" s="792"/>
      <c r="AP6294" s="792"/>
      <c r="AS6294" s="792"/>
      <c r="AV6294" s="792"/>
      <c r="AY6294" s="792"/>
      <c r="BN6294" s="792"/>
      <c r="BQ6294" s="792"/>
    </row>
    <row r="6295" spans="8:69" ht="12" customHeight="1">
      <c r="H6295" s="800"/>
      <c r="AJ6295" s="792"/>
      <c r="AM6295" s="792"/>
      <c r="AP6295" s="792"/>
      <c r="AS6295" s="792"/>
      <c r="AV6295" s="792"/>
      <c r="AY6295" s="792"/>
      <c r="BN6295" s="792"/>
      <c r="BQ6295" s="792"/>
    </row>
    <row r="6296" spans="8:69" ht="12" customHeight="1">
      <c r="H6296" s="800"/>
      <c r="AJ6296" s="792"/>
      <c r="AM6296" s="792"/>
      <c r="AP6296" s="792"/>
      <c r="AS6296" s="792"/>
      <c r="AV6296" s="792"/>
      <c r="AY6296" s="792"/>
      <c r="BN6296" s="792"/>
      <c r="BQ6296" s="792"/>
    </row>
    <row r="6297" spans="8:69" ht="12" customHeight="1">
      <c r="H6297" s="800"/>
      <c r="AJ6297" s="792"/>
      <c r="AM6297" s="792"/>
      <c r="AP6297" s="792"/>
      <c r="AS6297" s="792"/>
      <c r="AV6297" s="792"/>
      <c r="AY6297" s="792"/>
      <c r="BN6297" s="792"/>
      <c r="BQ6297" s="792"/>
    </row>
    <row r="6298" spans="8:69" ht="12" customHeight="1">
      <c r="H6298" s="800"/>
      <c r="AJ6298" s="792"/>
      <c r="AM6298" s="792"/>
      <c r="AP6298" s="792"/>
      <c r="AS6298" s="792"/>
      <c r="AV6298" s="792"/>
      <c r="AY6298" s="792"/>
      <c r="BN6298" s="792"/>
      <c r="BQ6298" s="792"/>
    </row>
    <row r="6299" spans="8:69" ht="12" customHeight="1">
      <c r="H6299" s="800"/>
      <c r="AJ6299" s="792"/>
      <c r="AM6299" s="792"/>
      <c r="AP6299" s="792"/>
      <c r="AS6299" s="792"/>
      <c r="AV6299" s="792"/>
      <c r="AY6299" s="792"/>
      <c r="BN6299" s="792"/>
      <c r="BQ6299" s="792"/>
    </row>
    <row r="6300" spans="8:69" ht="12" customHeight="1">
      <c r="H6300" s="800"/>
      <c r="AJ6300" s="792"/>
      <c r="AM6300" s="792"/>
      <c r="AP6300" s="792"/>
      <c r="AS6300" s="792"/>
      <c r="AV6300" s="792"/>
      <c r="AY6300" s="792"/>
      <c r="BN6300" s="792"/>
      <c r="BQ6300" s="792"/>
    </row>
    <row r="6301" spans="8:69" ht="12" customHeight="1">
      <c r="H6301" s="800"/>
      <c r="AJ6301" s="792"/>
      <c r="AM6301" s="792"/>
      <c r="AP6301" s="792"/>
      <c r="AS6301" s="792"/>
      <c r="AV6301" s="792"/>
      <c r="AY6301" s="792"/>
      <c r="BN6301" s="792"/>
      <c r="BQ6301" s="792"/>
    </row>
    <row r="6302" spans="8:69" ht="12" customHeight="1">
      <c r="H6302" s="800"/>
      <c r="AJ6302" s="792"/>
      <c r="AM6302" s="792"/>
      <c r="AP6302" s="792"/>
      <c r="AS6302" s="792"/>
      <c r="AV6302" s="792"/>
      <c r="AY6302" s="792"/>
      <c r="BN6302" s="792"/>
      <c r="BQ6302" s="792"/>
    </row>
    <row r="6303" spans="8:69" ht="12" customHeight="1">
      <c r="H6303" s="800"/>
      <c r="AJ6303" s="792"/>
      <c r="AM6303" s="792"/>
      <c r="AP6303" s="792"/>
      <c r="AS6303" s="792"/>
      <c r="AV6303" s="792"/>
      <c r="AY6303" s="792"/>
      <c r="BN6303" s="792"/>
      <c r="BQ6303" s="792"/>
    </row>
    <row r="6304" spans="8:69" ht="12" customHeight="1">
      <c r="H6304" s="800"/>
      <c r="AJ6304" s="792"/>
      <c r="AM6304" s="792"/>
      <c r="AP6304" s="792"/>
      <c r="AS6304" s="792"/>
      <c r="AV6304" s="792"/>
      <c r="AY6304" s="792"/>
      <c r="BN6304" s="792"/>
      <c r="BQ6304" s="792"/>
    </row>
    <row r="6305" spans="8:69" ht="12" customHeight="1">
      <c r="H6305" s="800"/>
      <c r="AJ6305" s="792"/>
      <c r="AM6305" s="792"/>
      <c r="AP6305" s="792"/>
      <c r="AS6305" s="792"/>
      <c r="AV6305" s="792"/>
      <c r="AY6305" s="792"/>
      <c r="BN6305" s="792"/>
      <c r="BQ6305" s="792"/>
    </row>
    <row r="6306" spans="8:69" ht="12" customHeight="1">
      <c r="H6306" s="800"/>
      <c r="AJ6306" s="792"/>
      <c r="AM6306" s="792"/>
      <c r="AP6306" s="792"/>
      <c r="AS6306" s="792"/>
      <c r="AV6306" s="792"/>
      <c r="AY6306" s="792"/>
      <c r="BN6306" s="792"/>
      <c r="BQ6306" s="792"/>
    </row>
    <row r="6307" spans="8:69" ht="12" customHeight="1">
      <c r="H6307" s="800"/>
      <c r="AJ6307" s="792"/>
      <c r="AM6307" s="792"/>
      <c r="AP6307" s="792"/>
      <c r="AS6307" s="792"/>
      <c r="AV6307" s="792"/>
      <c r="AY6307" s="792"/>
      <c r="BN6307" s="792"/>
      <c r="BQ6307" s="792"/>
    </row>
    <row r="6308" spans="8:69" ht="12" customHeight="1">
      <c r="H6308" s="800"/>
      <c r="AJ6308" s="792"/>
      <c r="AM6308" s="792"/>
      <c r="AP6308" s="792"/>
      <c r="AS6308" s="792"/>
      <c r="AV6308" s="792"/>
      <c r="AY6308" s="792"/>
      <c r="BN6308" s="792"/>
      <c r="BQ6308" s="792"/>
    </row>
    <row r="6309" spans="8:69" ht="12" customHeight="1">
      <c r="H6309" s="800"/>
      <c r="AJ6309" s="792"/>
      <c r="AM6309" s="792"/>
      <c r="AP6309" s="792"/>
      <c r="AS6309" s="792"/>
      <c r="AV6309" s="792"/>
      <c r="AY6309" s="792"/>
      <c r="BN6309" s="792"/>
      <c r="BQ6309" s="792"/>
    </row>
    <row r="6310" spans="8:69" ht="12" customHeight="1">
      <c r="H6310" s="800"/>
      <c r="AJ6310" s="792"/>
      <c r="AM6310" s="792"/>
      <c r="AP6310" s="792"/>
      <c r="AS6310" s="792"/>
      <c r="AV6310" s="792"/>
      <c r="AY6310" s="792"/>
      <c r="BN6310" s="792"/>
      <c r="BQ6310" s="792"/>
    </row>
    <row r="6311" spans="8:69" ht="12" customHeight="1">
      <c r="H6311" s="800"/>
      <c r="AJ6311" s="792"/>
      <c r="AM6311" s="792"/>
      <c r="AP6311" s="792"/>
      <c r="AS6311" s="792"/>
      <c r="AV6311" s="792"/>
      <c r="AY6311" s="792"/>
      <c r="BN6311" s="792"/>
      <c r="BQ6311" s="792"/>
    </row>
    <row r="6312" spans="8:69" ht="12" customHeight="1">
      <c r="H6312" s="800"/>
      <c r="AJ6312" s="792"/>
      <c r="AM6312" s="792"/>
      <c r="AP6312" s="792"/>
      <c r="AS6312" s="792"/>
      <c r="AV6312" s="792"/>
      <c r="AY6312" s="792"/>
      <c r="BN6312" s="792"/>
      <c r="BQ6312" s="792"/>
    </row>
    <row r="6313" spans="8:69" ht="12" customHeight="1">
      <c r="H6313" s="800"/>
      <c r="AJ6313" s="792"/>
      <c r="AM6313" s="792"/>
      <c r="AP6313" s="792"/>
      <c r="AS6313" s="792"/>
      <c r="AV6313" s="792"/>
      <c r="AY6313" s="792"/>
      <c r="BN6313" s="792"/>
      <c r="BQ6313" s="792"/>
    </row>
    <row r="6314" spans="8:69" ht="12" customHeight="1">
      <c r="H6314" s="800"/>
      <c r="AJ6314" s="792"/>
      <c r="AM6314" s="792"/>
      <c r="AP6314" s="792"/>
      <c r="AS6314" s="792"/>
      <c r="AV6314" s="792"/>
      <c r="AY6314" s="792"/>
      <c r="BN6314" s="792"/>
      <c r="BQ6314" s="792"/>
    </row>
    <row r="6315" spans="8:69" ht="12" customHeight="1">
      <c r="H6315" s="800"/>
      <c r="AJ6315" s="792"/>
      <c r="AM6315" s="792"/>
      <c r="AP6315" s="792"/>
      <c r="AS6315" s="792"/>
      <c r="AV6315" s="792"/>
      <c r="AY6315" s="792"/>
      <c r="BN6315" s="792"/>
      <c r="BQ6315" s="792"/>
    </row>
    <row r="6316" spans="8:69" ht="12" customHeight="1">
      <c r="H6316" s="800"/>
      <c r="AJ6316" s="792"/>
      <c r="AM6316" s="792"/>
      <c r="AP6316" s="792"/>
      <c r="AS6316" s="792"/>
      <c r="AV6316" s="792"/>
      <c r="AY6316" s="792"/>
      <c r="BN6316" s="792"/>
      <c r="BQ6316" s="792"/>
    </row>
    <row r="6317" spans="8:69" ht="12" customHeight="1">
      <c r="H6317" s="800"/>
      <c r="AJ6317" s="792"/>
      <c r="AM6317" s="792"/>
      <c r="AP6317" s="792"/>
      <c r="AS6317" s="792"/>
      <c r="AV6317" s="792"/>
      <c r="AY6317" s="792"/>
      <c r="BN6317" s="792"/>
      <c r="BQ6317" s="792"/>
    </row>
    <row r="6318" spans="8:69" ht="12" customHeight="1">
      <c r="H6318" s="800"/>
      <c r="AJ6318" s="792"/>
      <c r="AM6318" s="792"/>
      <c r="AP6318" s="792"/>
      <c r="AS6318" s="792"/>
      <c r="AV6318" s="792"/>
      <c r="AY6318" s="792"/>
      <c r="BN6318" s="792"/>
      <c r="BQ6318" s="792"/>
    </row>
    <row r="6319" spans="8:69" ht="12" customHeight="1">
      <c r="H6319" s="800"/>
      <c r="AJ6319" s="792"/>
      <c r="AM6319" s="792"/>
      <c r="AP6319" s="792"/>
      <c r="AS6319" s="792"/>
      <c r="AV6319" s="792"/>
      <c r="AY6319" s="792"/>
      <c r="BN6319" s="792"/>
      <c r="BQ6319" s="792"/>
    </row>
    <row r="6320" spans="8:69" ht="12" customHeight="1">
      <c r="H6320" s="800"/>
      <c r="AJ6320" s="792"/>
      <c r="AM6320" s="792"/>
      <c r="AP6320" s="792"/>
      <c r="AS6320" s="792"/>
      <c r="AV6320" s="792"/>
      <c r="AY6320" s="792"/>
      <c r="BN6320" s="792"/>
      <c r="BQ6320" s="792"/>
    </row>
    <row r="6321" spans="8:69" ht="12" customHeight="1">
      <c r="H6321" s="800"/>
      <c r="AJ6321" s="792"/>
      <c r="AM6321" s="792"/>
      <c r="AP6321" s="792"/>
      <c r="AS6321" s="792"/>
      <c r="AV6321" s="792"/>
      <c r="AY6321" s="792"/>
      <c r="BN6321" s="792"/>
      <c r="BQ6321" s="792"/>
    </row>
    <row r="6322" spans="8:69" ht="12" customHeight="1">
      <c r="H6322" s="800"/>
      <c r="AJ6322" s="792"/>
      <c r="AM6322" s="792"/>
      <c r="AP6322" s="792"/>
      <c r="AS6322" s="792"/>
      <c r="AV6322" s="792"/>
      <c r="AY6322" s="792"/>
      <c r="BN6322" s="792"/>
      <c r="BQ6322" s="792"/>
    </row>
    <row r="6323" spans="8:69" ht="12" customHeight="1">
      <c r="H6323" s="800"/>
      <c r="AJ6323" s="792"/>
      <c r="AM6323" s="792"/>
      <c r="AP6323" s="792"/>
      <c r="AS6323" s="792"/>
      <c r="AV6323" s="792"/>
      <c r="AY6323" s="792"/>
      <c r="BN6323" s="792"/>
      <c r="BQ6323" s="792"/>
    </row>
    <row r="6324" spans="8:69" ht="12" customHeight="1">
      <c r="H6324" s="800"/>
      <c r="AJ6324" s="792"/>
      <c r="AM6324" s="792"/>
      <c r="AP6324" s="792"/>
      <c r="AS6324" s="792"/>
      <c r="AV6324" s="792"/>
      <c r="AY6324" s="792"/>
      <c r="BN6324" s="792"/>
      <c r="BQ6324" s="792"/>
    </row>
    <row r="6325" spans="8:69" ht="12" customHeight="1">
      <c r="H6325" s="800"/>
      <c r="AJ6325" s="792"/>
      <c r="AM6325" s="792"/>
      <c r="AP6325" s="792"/>
      <c r="AS6325" s="792"/>
      <c r="AV6325" s="792"/>
      <c r="AY6325" s="792"/>
      <c r="BN6325" s="792"/>
      <c r="BQ6325" s="792"/>
    </row>
    <row r="6326" spans="8:69" ht="12" customHeight="1">
      <c r="H6326" s="800"/>
      <c r="AJ6326" s="792"/>
      <c r="AM6326" s="792"/>
      <c r="AP6326" s="792"/>
      <c r="AS6326" s="792"/>
      <c r="AV6326" s="792"/>
      <c r="AY6326" s="792"/>
      <c r="BN6326" s="792"/>
      <c r="BQ6326" s="792"/>
    </row>
    <row r="6327" spans="8:69" ht="12" customHeight="1">
      <c r="H6327" s="800"/>
      <c r="AJ6327" s="792"/>
      <c r="AM6327" s="792"/>
      <c r="AP6327" s="792"/>
      <c r="AS6327" s="792"/>
      <c r="AV6327" s="792"/>
      <c r="AY6327" s="792"/>
      <c r="BN6327" s="792"/>
      <c r="BQ6327" s="792"/>
    </row>
    <row r="6328" spans="8:69" ht="12" customHeight="1">
      <c r="H6328" s="800"/>
      <c r="AJ6328" s="792"/>
      <c r="AM6328" s="792"/>
      <c r="AP6328" s="792"/>
      <c r="AS6328" s="792"/>
      <c r="AV6328" s="792"/>
      <c r="AY6328" s="792"/>
      <c r="BN6328" s="792"/>
      <c r="BQ6328" s="792"/>
    </row>
    <row r="6329" spans="8:69" ht="12" customHeight="1">
      <c r="H6329" s="800"/>
      <c r="AJ6329" s="792"/>
      <c r="AM6329" s="792"/>
      <c r="AP6329" s="792"/>
      <c r="AS6329" s="792"/>
      <c r="AV6329" s="792"/>
      <c r="AY6329" s="792"/>
      <c r="BN6329" s="792"/>
      <c r="BQ6329" s="792"/>
    </row>
    <row r="6330" spans="8:69" ht="12" customHeight="1">
      <c r="H6330" s="800"/>
      <c r="AJ6330" s="792"/>
      <c r="AM6330" s="792"/>
      <c r="AP6330" s="792"/>
      <c r="AS6330" s="792"/>
      <c r="AV6330" s="792"/>
      <c r="AY6330" s="792"/>
      <c r="BN6330" s="792"/>
      <c r="BQ6330" s="792"/>
    </row>
    <row r="6331" spans="8:69" ht="12" customHeight="1">
      <c r="H6331" s="800"/>
      <c r="AJ6331" s="792"/>
      <c r="AM6331" s="792"/>
      <c r="AP6331" s="792"/>
      <c r="AS6331" s="792"/>
      <c r="AV6331" s="792"/>
      <c r="AY6331" s="792"/>
      <c r="BN6331" s="792"/>
      <c r="BQ6331" s="792"/>
    </row>
    <row r="6332" spans="8:69" ht="12" customHeight="1">
      <c r="H6332" s="800"/>
      <c r="AJ6332" s="792"/>
      <c r="AM6332" s="792"/>
      <c r="AP6332" s="792"/>
      <c r="AS6332" s="792"/>
      <c r="AV6332" s="792"/>
      <c r="AY6332" s="792"/>
      <c r="BN6332" s="792"/>
      <c r="BQ6332" s="792"/>
    </row>
    <row r="6333" spans="8:69" ht="12" customHeight="1">
      <c r="H6333" s="800"/>
      <c r="AJ6333" s="792"/>
      <c r="AM6333" s="792"/>
      <c r="AP6333" s="792"/>
      <c r="AS6333" s="792"/>
      <c r="AV6333" s="792"/>
      <c r="AY6333" s="792"/>
      <c r="BN6333" s="792"/>
      <c r="BQ6333" s="792"/>
    </row>
    <row r="6334" spans="8:69" ht="12" customHeight="1">
      <c r="H6334" s="800"/>
      <c r="AJ6334" s="792"/>
      <c r="AM6334" s="792"/>
      <c r="AP6334" s="792"/>
      <c r="AS6334" s="792"/>
      <c r="AV6334" s="792"/>
      <c r="AY6334" s="792"/>
      <c r="BN6334" s="792"/>
      <c r="BQ6334" s="792"/>
    </row>
    <row r="6335" spans="8:69" ht="12" customHeight="1">
      <c r="H6335" s="800"/>
      <c r="AJ6335" s="792"/>
      <c r="AM6335" s="792"/>
      <c r="AP6335" s="792"/>
      <c r="AS6335" s="792"/>
      <c r="AV6335" s="792"/>
      <c r="AY6335" s="792"/>
      <c r="BN6335" s="792"/>
      <c r="BQ6335" s="792"/>
    </row>
    <row r="6336" spans="8:69" ht="12" customHeight="1">
      <c r="H6336" s="800"/>
      <c r="AJ6336" s="792"/>
      <c r="AM6336" s="792"/>
      <c r="AP6336" s="792"/>
      <c r="AS6336" s="792"/>
      <c r="AV6336" s="792"/>
      <c r="AY6336" s="792"/>
      <c r="BN6336" s="792"/>
      <c r="BQ6336" s="792"/>
    </row>
    <row r="6337" spans="8:69" ht="12" customHeight="1">
      <c r="H6337" s="800"/>
      <c r="AJ6337" s="792"/>
      <c r="AM6337" s="792"/>
      <c r="AP6337" s="792"/>
      <c r="AS6337" s="792"/>
      <c r="AV6337" s="792"/>
      <c r="AY6337" s="792"/>
      <c r="BN6337" s="792"/>
      <c r="BQ6337" s="792"/>
    </row>
    <row r="6338" spans="8:69" ht="12" customHeight="1">
      <c r="H6338" s="800"/>
      <c r="AJ6338" s="792"/>
      <c r="AM6338" s="792"/>
      <c r="AP6338" s="792"/>
      <c r="AS6338" s="792"/>
      <c r="AV6338" s="792"/>
      <c r="AY6338" s="792"/>
      <c r="BN6338" s="792"/>
      <c r="BQ6338" s="792"/>
    </row>
    <row r="6339" spans="8:69" ht="12" customHeight="1">
      <c r="H6339" s="800"/>
      <c r="AJ6339" s="792"/>
      <c r="AM6339" s="792"/>
      <c r="AP6339" s="792"/>
      <c r="AS6339" s="792"/>
      <c r="AV6339" s="792"/>
      <c r="AY6339" s="792"/>
      <c r="BN6339" s="792"/>
      <c r="BQ6339" s="792"/>
    </row>
    <row r="6340" spans="8:69" ht="12" customHeight="1">
      <c r="H6340" s="800"/>
      <c r="AJ6340" s="792"/>
      <c r="AM6340" s="792"/>
      <c r="AP6340" s="792"/>
      <c r="AS6340" s="792"/>
      <c r="AV6340" s="792"/>
      <c r="AY6340" s="792"/>
      <c r="BN6340" s="792"/>
      <c r="BQ6340" s="792"/>
    </row>
    <row r="6341" spans="8:69" ht="12" customHeight="1">
      <c r="H6341" s="800"/>
      <c r="AJ6341" s="792"/>
      <c r="AM6341" s="792"/>
      <c r="AP6341" s="792"/>
      <c r="AS6341" s="792"/>
      <c r="AV6341" s="792"/>
      <c r="AY6341" s="792"/>
      <c r="BN6341" s="792"/>
      <c r="BQ6341" s="792"/>
    </row>
    <row r="6342" spans="8:69" ht="12" customHeight="1">
      <c r="H6342" s="800"/>
      <c r="AJ6342" s="792"/>
      <c r="AM6342" s="792"/>
      <c r="AP6342" s="792"/>
      <c r="AS6342" s="792"/>
      <c r="AV6342" s="792"/>
      <c r="AY6342" s="792"/>
      <c r="BN6342" s="792"/>
      <c r="BQ6342" s="792"/>
    </row>
    <row r="6343" spans="8:69" ht="12" customHeight="1">
      <c r="H6343" s="800"/>
      <c r="AJ6343" s="792"/>
      <c r="AM6343" s="792"/>
      <c r="AP6343" s="792"/>
      <c r="AS6343" s="792"/>
      <c r="AV6343" s="792"/>
      <c r="AY6343" s="792"/>
      <c r="BN6343" s="792"/>
      <c r="BQ6343" s="792"/>
    </row>
    <row r="6344" spans="8:69" ht="12" customHeight="1">
      <c r="H6344" s="800"/>
      <c r="AJ6344" s="792"/>
      <c r="AM6344" s="792"/>
      <c r="AP6344" s="792"/>
      <c r="AS6344" s="792"/>
      <c r="AV6344" s="792"/>
      <c r="AY6344" s="792"/>
      <c r="BN6344" s="792"/>
      <c r="BQ6344" s="792"/>
    </row>
    <row r="6345" spans="8:69" ht="12" customHeight="1">
      <c r="H6345" s="800"/>
      <c r="AJ6345" s="792"/>
      <c r="AM6345" s="792"/>
      <c r="AP6345" s="792"/>
      <c r="AS6345" s="792"/>
      <c r="AV6345" s="792"/>
      <c r="AY6345" s="792"/>
      <c r="BN6345" s="792"/>
      <c r="BQ6345" s="792"/>
    </row>
    <row r="6346" spans="8:69" ht="12" customHeight="1">
      <c r="H6346" s="800"/>
      <c r="AJ6346" s="792"/>
      <c r="AM6346" s="792"/>
      <c r="AP6346" s="792"/>
      <c r="AS6346" s="792"/>
      <c r="AV6346" s="792"/>
      <c r="AY6346" s="792"/>
      <c r="BN6346" s="792"/>
      <c r="BQ6346" s="792"/>
    </row>
    <row r="6347" spans="8:69" ht="12" customHeight="1">
      <c r="H6347" s="800"/>
      <c r="AJ6347" s="792"/>
      <c r="AM6347" s="792"/>
      <c r="AP6347" s="792"/>
      <c r="AS6347" s="792"/>
      <c r="AV6347" s="792"/>
      <c r="AY6347" s="792"/>
      <c r="BN6347" s="792"/>
      <c r="BQ6347" s="792"/>
    </row>
    <row r="6348" spans="8:69" ht="12" customHeight="1">
      <c r="H6348" s="800"/>
      <c r="AJ6348" s="792"/>
      <c r="AM6348" s="792"/>
      <c r="AP6348" s="792"/>
      <c r="AS6348" s="792"/>
      <c r="AV6348" s="792"/>
      <c r="AY6348" s="792"/>
      <c r="BN6348" s="792"/>
      <c r="BQ6348" s="792"/>
    </row>
    <row r="6349" spans="8:69" ht="12" customHeight="1">
      <c r="H6349" s="800"/>
      <c r="AJ6349" s="792"/>
      <c r="AM6349" s="792"/>
      <c r="AP6349" s="792"/>
      <c r="AS6349" s="792"/>
      <c r="AV6349" s="792"/>
      <c r="AY6349" s="792"/>
      <c r="BN6349" s="792"/>
      <c r="BQ6349" s="792"/>
    </row>
    <row r="6350" spans="8:69" ht="12" customHeight="1">
      <c r="H6350" s="800"/>
      <c r="AJ6350" s="792"/>
      <c r="AM6350" s="792"/>
      <c r="AP6350" s="792"/>
      <c r="AS6350" s="792"/>
      <c r="AV6350" s="792"/>
      <c r="AY6350" s="792"/>
      <c r="BN6350" s="792"/>
      <c r="BQ6350" s="792"/>
    </row>
    <row r="6351" spans="8:69" ht="12" customHeight="1">
      <c r="H6351" s="800"/>
      <c r="AJ6351" s="792"/>
      <c r="AM6351" s="792"/>
      <c r="AP6351" s="792"/>
      <c r="AS6351" s="792"/>
      <c r="AV6351" s="792"/>
      <c r="AY6351" s="792"/>
      <c r="BN6351" s="792"/>
      <c r="BQ6351" s="792"/>
    </row>
    <row r="6352" spans="8:69" ht="12" customHeight="1">
      <c r="H6352" s="800"/>
      <c r="AJ6352" s="792"/>
      <c r="AM6352" s="792"/>
      <c r="AP6352" s="792"/>
      <c r="AS6352" s="792"/>
      <c r="AV6352" s="792"/>
      <c r="AY6352" s="792"/>
      <c r="BN6352" s="792"/>
      <c r="BQ6352" s="792"/>
    </row>
    <row r="6353" spans="8:69" ht="12" customHeight="1">
      <c r="H6353" s="800"/>
      <c r="AJ6353" s="792"/>
      <c r="AM6353" s="792"/>
      <c r="AP6353" s="792"/>
      <c r="AS6353" s="792"/>
      <c r="AV6353" s="792"/>
      <c r="AY6353" s="792"/>
      <c r="BN6353" s="792"/>
      <c r="BQ6353" s="792"/>
    </row>
    <row r="6354" spans="8:69" ht="12" customHeight="1">
      <c r="H6354" s="800"/>
      <c r="AJ6354" s="792"/>
      <c r="AM6354" s="792"/>
      <c r="AP6354" s="792"/>
      <c r="AS6354" s="792"/>
      <c r="AV6354" s="792"/>
      <c r="AY6354" s="792"/>
      <c r="BN6354" s="792"/>
      <c r="BQ6354" s="792"/>
    </row>
    <row r="6355" spans="8:69" ht="12" customHeight="1">
      <c r="H6355" s="800"/>
      <c r="AJ6355" s="792"/>
      <c r="AM6355" s="792"/>
      <c r="AP6355" s="792"/>
      <c r="AS6355" s="792"/>
      <c r="AV6355" s="792"/>
      <c r="AY6355" s="792"/>
      <c r="BN6355" s="792"/>
      <c r="BQ6355" s="792"/>
    </row>
    <row r="6356" spans="8:69" ht="12" customHeight="1">
      <c r="H6356" s="800"/>
      <c r="AJ6356" s="792"/>
      <c r="AM6356" s="792"/>
      <c r="AP6356" s="792"/>
      <c r="AS6356" s="792"/>
      <c r="AV6356" s="792"/>
      <c r="AY6356" s="792"/>
      <c r="BN6356" s="792"/>
      <c r="BQ6356" s="792"/>
    </row>
    <row r="6357" spans="8:69" ht="12" customHeight="1">
      <c r="H6357" s="800"/>
      <c r="AJ6357" s="792"/>
      <c r="AM6357" s="792"/>
      <c r="AP6357" s="792"/>
      <c r="AS6357" s="792"/>
      <c r="AV6357" s="792"/>
      <c r="AY6357" s="792"/>
      <c r="BN6357" s="792"/>
      <c r="BQ6357" s="792"/>
    </row>
    <row r="6358" spans="8:69" ht="12" customHeight="1">
      <c r="H6358" s="800"/>
      <c r="AJ6358" s="792"/>
      <c r="AM6358" s="792"/>
      <c r="AP6358" s="792"/>
      <c r="AS6358" s="792"/>
      <c r="AV6358" s="792"/>
      <c r="AY6358" s="792"/>
      <c r="BN6358" s="792"/>
      <c r="BQ6358" s="792"/>
    </row>
    <row r="6359" spans="8:69" ht="12" customHeight="1">
      <c r="H6359" s="800"/>
      <c r="AJ6359" s="792"/>
      <c r="AM6359" s="792"/>
      <c r="AP6359" s="792"/>
      <c r="AS6359" s="792"/>
      <c r="AV6359" s="792"/>
      <c r="AY6359" s="792"/>
      <c r="BN6359" s="792"/>
      <c r="BQ6359" s="792"/>
    </row>
    <row r="6360" spans="8:69" ht="12" customHeight="1">
      <c r="H6360" s="800"/>
      <c r="AJ6360" s="792"/>
      <c r="AM6360" s="792"/>
      <c r="AP6360" s="792"/>
      <c r="AS6360" s="792"/>
      <c r="AV6360" s="792"/>
      <c r="AY6360" s="792"/>
      <c r="BN6360" s="792"/>
      <c r="BQ6360" s="792"/>
    </row>
    <row r="6361" spans="8:69" ht="12" customHeight="1">
      <c r="H6361" s="800"/>
      <c r="AJ6361" s="792"/>
      <c r="AM6361" s="792"/>
      <c r="AP6361" s="792"/>
      <c r="AS6361" s="792"/>
      <c r="AV6361" s="792"/>
      <c r="AY6361" s="792"/>
      <c r="BN6361" s="792"/>
      <c r="BQ6361" s="792"/>
    </row>
    <row r="6362" spans="8:69" ht="12" customHeight="1">
      <c r="H6362" s="800"/>
      <c r="AJ6362" s="792"/>
      <c r="AM6362" s="792"/>
      <c r="AP6362" s="792"/>
      <c r="AS6362" s="792"/>
      <c r="AV6362" s="792"/>
      <c r="AY6362" s="792"/>
      <c r="BN6362" s="792"/>
      <c r="BQ6362" s="792"/>
    </row>
    <row r="6363" spans="8:69" ht="12" customHeight="1">
      <c r="H6363" s="800"/>
      <c r="AJ6363" s="792"/>
      <c r="AM6363" s="792"/>
      <c r="AP6363" s="792"/>
      <c r="AS6363" s="792"/>
      <c r="AV6363" s="792"/>
      <c r="AY6363" s="792"/>
      <c r="BN6363" s="792"/>
      <c r="BQ6363" s="792"/>
    </row>
    <row r="6364" spans="8:69" ht="12" customHeight="1">
      <c r="H6364" s="800"/>
      <c r="AJ6364" s="792"/>
      <c r="AM6364" s="792"/>
      <c r="AP6364" s="792"/>
      <c r="AS6364" s="792"/>
      <c r="AV6364" s="792"/>
      <c r="AY6364" s="792"/>
      <c r="BN6364" s="792"/>
      <c r="BQ6364" s="792"/>
    </row>
    <row r="6365" spans="8:69" ht="12" customHeight="1">
      <c r="H6365" s="800"/>
      <c r="AJ6365" s="792"/>
      <c r="AM6365" s="792"/>
      <c r="AP6365" s="792"/>
      <c r="AS6365" s="792"/>
      <c r="AV6365" s="792"/>
      <c r="AY6365" s="792"/>
      <c r="BN6365" s="792"/>
      <c r="BQ6365" s="792"/>
    </row>
    <row r="6366" spans="8:69" ht="12" customHeight="1">
      <c r="H6366" s="800"/>
      <c r="AJ6366" s="792"/>
      <c r="AM6366" s="792"/>
      <c r="AP6366" s="792"/>
      <c r="AS6366" s="792"/>
      <c r="AV6366" s="792"/>
      <c r="AY6366" s="792"/>
      <c r="BN6366" s="792"/>
      <c r="BQ6366" s="792"/>
    </row>
    <row r="6367" spans="8:69" ht="12" customHeight="1">
      <c r="H6367" s="800"/>
      <c r="AJ6367" s="792"/>
      <c r="AM6367" s="792"/>
      <c r="AP6367" s="792"/>
      <c r="AS6367" s="792"/>
      <c r="AV6367" s="792"/>
      <c r="AY6367" s="792"/>
      <c r="BN6367" s="792"/>
      <c r="BQ6367" s="792"/>
    </row>
    <row r="6368" spans="8:69" ht="12" customHeight="1">
      <c r="H6368" s="800"/>
      <c r="AJ6368" s="792"/>
      <c r="AM6368" s="792"/>
      <c r="AP6368" s="792"/>
      <c r="AS6368" s="792"/>
      <c r="AV6368" s="792"/>
      <c r="AY6368" s="792"/>
      <c r="BN6368" s="792"/>
      <c r="BQ6368" s="792"/>
    </row>
    <row r="6369" spans="8:69" ht="12" customHeight="1">
      <c r="H6369" s="800"/>
      <c r="AJ6369" s="792"/>
      <c r="AM6369" s="792"/>
      <c r="AP6369" s="792"/>
      <c r="AS6369" s="792"/>
      <c r="AV6369" s="792"/>
      <c r="AY6369" s="792"/>
      <c r="BN6369" s="792"/>
      <c r="BQ6369" s="792"/>
    </row>
    <row r="6370" spans="8:69" ht="12" customHeight="1">
      <c r="H6370" s="800"/>
      <c r="AJ6370" s="792"/>
      <c r="AM6370" s="792"/>
      <c r="AP6370" s="792"/>
      <c r="AS6370" s="792"/>
      <c r="AV6370" s="792"/>
      <c r="AY6370" s="792"/>
      <c r="BN6370" s="792"/>
      <c r="BQ6370" s="792"/>
    </row>
    <row r="6371" spans="8:69" ht="12" customHeight="1">
      <c r="H6371" s="800"/>
      <c r="AJ6371" s="792"/>
      <c r="AM6371" s="792"/>
      <c r="AP6371" s="792"/>
      <c r="AS6371" s="792"/>
      <c r="AV6371" s="792"/>
      <c r="AY6371" s="792"/>
      <c r="BN6371" s="792"/>
      <c r="BQ6371" s="792"/>
    </row>
    <row r="6372" spans="8:69" ht="12" customHeight="1">
      <c r="H6372" s="800"/>
      <c r="AJ6372" s="792"/>
      <c r="AM6372" s="792"/>
      <c r="AP6372" s="792"/>
      <c r="AS6372" s="792"/>
      <c r="AV6372" s="792"/>
      <c r="AY6372" s="792"/>
      <c r="BN6372" s="792"/>
      <c r="BQ6372" s="792"/>
    </row>
    <row r="6373" spans="8:69" ht="12" customHeight="1">
      <c r="H6373" s="800"/>
      <c r="AJ6373" s="792"/>
      <c r="AM6373" s="792"/>
      <c r="AP6373" s="792"/>
      <c r="AS6373" s="792"/>
      <c r="AV6373" s="792"/>
      <c r="AY6373" s="792"/>
      <c r="BN6373" s="792"/>
      <c r="BQ6373" s="792"/>
    </row>
    <row r="6374" spans="8:69" ht="12" customHeight="1">
      <c r="H6374" s="800"/>
      <c r="AJ6374" s="792"/>
      <c r="AM6374" s="792"/>
      <c r="AP6374" s="792"/>
      <c r="AS6374" s="792"/>
      <c r="AV6374" s="792"/>
      <c r="AY6374" s="792"/>
      <c r="BN6374" s="792"/>
      <c r="BQ6374" s="792"/>
    </row>
    <row r="6375" spans="8:69" ht="12" customHeight="1">
      <c r="H6375" s="800"/>
      <c r="AJ6375" s="792"/>
      <c r="AM6375" s="792"/>
      <c r="AP6375" s="792"/>
      <c r="AS6375" s="792"/>
      <c r="AV6375" s="792"/>
      <c r="AY6375" s="792"/>
      <c r="BN6375" s="792"/>
      <c r="BQ6375" s="792"/>
    </row>
    <row r="6376" spans="8:69" ht="12" customHeight="1">
      <c r="H6376" s="800"/>
      <c r="AJ6376" s="792"/>
      <c r="AM6376" s="792"/>
      <c r="AP6376" s="792"/>
      <c r="AS6376" s="792"/>
      <c r="AV6376" s="792"/>
      <c r="AY6376" s="792"/>
      <c r="BN6376" s="792"/>
      <c r="BQ6376" s="792"/>
    </row>
    <row r="6377" spans="8:69" ht="12" customHeight="1">
      <c r="H6377" s="800"/>
      <c r="AJ6377" s="792"/>
      <c r="AM6377" s="792"/>
      <c r="AP6377" s="792"/>
      <c r="AS6377" s="792"/>
      <c r="AV6377" s="792"/>
      <c r="AY6377" s="792"/>
      <c r="BN6377" s="792"/>
      <c r="BQ6377" s="792"/>
    </row>
    <row r="6378" spans="8:69" ht="12" customHeight="1">
      <c r="H6378" s="800"/>
      <c r="AJ6378" s="792"/>
      <c r="AM6378" s="792"/>
      <c r="AP6378" s="792"/>
      <c r="AS6378" s="792"/>
      <c r="AV6378" s="792"/>
      <c r="AY6378" s="792"/>
      <c r="BN6378" s="792"/>
      <c r="BQ6378" s="792"/>
    </row>
    <row r="6379" spans="8:69" ht="12" customHeight="1">
      <c r="H6379" s="800"/>
      <c r="AJ6379" s="792"/>
      <c r="AM6379" s="792"/>
      <c r="AP6379" s="792"/>
      <c r="AS6379" s="792"/>
      <c r="AV6379" s="792"/>
      <c r="AY6379" s="792"/>
      <c r="BN6379" s="792"/>
      <c r="BQ6379" s="792"/>
    </row>
    <row r="6380" spans="8:69" ht="12" customHeight="1">
      <c r="H6380" s="800"/>
      <c r="AJ6380" s="792"/>
      <c r="AM6380" s="792"/>
      <c r="AP6380" s="792"/>
      <c r="AS6380" s="792"/>
      <c r="AV6380" s="792"/>
      <c r="AY6380" s="792"/>
      <c r="BN6380" s="792"/>
      <c r="BQ6380" s="792"/>
    </row>
    <row r="6381" spans="8:69" ht="12" customHeight="1">
      <c r="H6381" s="800"/>
      <c r="AJ6381" s="792"/>
      <c r="AM6381" s="792"/>
      <c r="AP6381" s="792"/>
      <c r="AS6381" s="792"/>
      <c r="AV6381" s="792"/>
      <c r="AY6381" s="792"/>
      <c r="BN6381" s="792"/>
      <c r="BQ6381" s="792"/>
    </row>
    <row r="6382" spans="8:69" ht="12" customHeight="1">
      <c r="H6382" s="800"/>
      <c r="AJ6382" s="792"/>
      <c r="AM6382" s="792"/>
      <c r="AP6382" s="792"/>
      <c r="AS6382" s="792"/>
      <c r="AV6382" s="792"/>
      <c r="AY6382" s="792"/>
      <c r="BN6382" s="792"/>
      <c r="BQ6382" s="792"/>
    </row>
    <row r="6383" spans="8:69" ht="12" customHeight="1">
      <c r="H6383" s="800"/>
      <c r="AJ6383" s="792"/>
      <c r="AM6383" s="792"/>
      <c r="AP6383" s="792"/>
      <c r="AS6383" s="792"/>
      <c r="AV6383" s="792"/>
      <c r="AY6383" s="792"/>
      <c r="BN6383" s="792"/>
      <c r="BQ6383" s="792"/>
    </row>
    <row r="6384" spans="8:69" ht="12" customHeight="1">
      <c r="H6384" s="800"/>
      <c r="AJ6384" s="792"/>
      <c r="AM6384" s="792"/>
      <c r="AP6384" s="792"/>
      <c r="AS6384" s="792"/>
      <c r="AV6384" s="792"/>
      <c r="AY6384" s="792"/>
      <c r="BN6384" s="792"/>
      <c r="BQ6384" s="792"/>
    </row>
    <row r="6385" spans="8:69" ht="12" customHeight="1">
      <c r="H6385" s="800"/>
      <c r="AJ6385" s="792"/>
      <c r="AM6385" s="792"/>
      <c r="AP6385" s="792"/>
      <c r="AS6385" s="792"/>
      <c r="AV6385" s="792"/>
      <c r="AY6385" s="792"/>
      <c r="BN6385" s="792"/>
      <c r="BQ6385" s="792"/>
    </row>
    <row r="6386" spans="8:69" ht="12" customHeight="1">
      <c r="H6386" s="800"/>
      <c r="AJ6386" s="792"/>
      <c r="AM6386" s="792"/>
      <c r="AP6386" s="792"/>
      <c r="AS6386" s="792"/>
      <c r="AV6386" s="792"/>
      <c r="AY6386" s="792"/>
      <c r="BN6386" s="792"/>
      <c r="BQ6386" s="792"/>
    </row>
    <row r="6387" spans="8:69" ht="12" customHeight="1">
      <c r="H6387" s="800"/>
      <c r="AJ6387" s="792"/>
      <c r="AM6387" s="792"/>
      <c r="AP6387" s="792"/>
      <c r="AS6387" s="792"/>
      <c r="AV6387" s="792"/>
      <c r="AY6387" s="792"/>
      <c r="BN6387" s="792"/>
      <c r="BQ6387" s="792"/>
    </row>
    <row r="6388" spans="8:69" ht="12" customHeight="1">
      <c r="H6388" s="800"/>
      <c r="AJ6388" s="792"/>
      <c r="AM6388" s="792"/>
      <c r="AP6388" s="792"/>
      <c r="AS6388" s="792"/>
      <c r="AV6388" s="792"/>
      <c r="AY6388" s="792"/>
      <c r="BN6388" s="792"/>
      <c r="BQ6388" s="792"/>
    </row>
    <row r="6389" spans="8:69" ht="12" customHeight="1">
      <c r="H6389" s="800"/>
      <c r="AJ6389" s="792"/>
      <c r="AM6389" s="792"/>
      <c r="AP6389" s="792"/>
      <c r="AS6389" s="792"/>
      <c r="AV6389" s="792"/>
      <c r="AY6389" s="792"/>
      <c r="BN6389" s="792"/>
      <c r="BQ6389" s="792"/>
    </row>
    <row r="6390" spans="8:69" ht="12" customHeight="1">
      <c r="H6390" s="800"/>
      <c r="AJ6390" s="792"/>
      <c r="AM6390" s="792"/>
      <c r="AP6390" s="792"/>
      <c r="AS6390" s="792"/>
      <c r="AV6390" s="792"/>
      <c r="AY6390" s="792"/>
      <c r="BN6390" s="792"/>
      <c r="BQ6390" s="792"/>
    </row>
    <row r="6391" spans="8:69" ht="12" customHeight="1">
      <c r="H6391" s="800"/>
      <c r="AJ6391" s="792"/>
      <c r="AM6391" s="792"/>
      <c r="AP6391" s="792"/>
      <c r="AS6391" s="792"/>
      <c r="AV6391" s="792"/>
      <c r="AY6391" s="792"/>
      <c r="BN6391" s="792"/>
      <c r="BQ6391" s="792"/>
    </row>
    <row r="6392" spans="8:69" ht="12" customHeight="1">
      <c r="H6392" s="800"/>
      <c r="AJ6392" s="792"/>
      <c r="AM6392" s="792"/>
      <c r="AP6392" s="792"/>
      <c r="AS6392" s="792"/>
      <c r="AV6392" s="792"/>
      <c r="AY6392" s="792"/>
      <c r="BN6392" s="792"/>
      <c r="BQ6392" s="792"/>
    </row>
    <row r="6393" spans="8:69" ht="12" customHeight="1">
      <c r="H6393" s="800"/>
      <c r="AJ6393" s="792"/>
      <c r="AM6393" s="792"/>
      <c r="AP6393" s="792"/>
      <c r="AS6393" s="792"/>
      <c r="AV6393" s="792"/>
      <c r="AY6393" s="792"/>
      <c r="BN6393" s="792"/>
      <c r="BQ6393" s="792"/>
    </row>
    <row r="6394" spans="8:69" ht="12" customHeight="1">
      <c r="H6394" s="800"/>
      <c r="AJ6394" s="792"/>
      <c r="AM6394" s="792"/>
      <c r="AP6394" s="792"/>
      <c r="AS6394" s="792"/>
      <c r="AV6394" s="792"/>
      <c r="AY6394" s="792"/>
      <c r="BN6394" s="792"/>
      <c r="BQ6394" s="792"/>
    </row>
    <row r="6395" spans="8:69" ht="12" customHeight="1">
      <c r="H6395" s="800"/>
      <c r="AJ6395" s="792"/>
      <c r="AM6395" s="792"/>
      <c r="AP6395" s="792"/>
      <c r="AS6395" s="792"/>
      <c r="AV6395" s="792"/>
      <c r="AY6395" s="792"/>
      <c r="BN6395" s="792"/>
      <c r="BQ6395" s="792"/>
    </row>
    <row r="6396" spans="8:69" ht="12" customHeight="1">
      <c r="H6396" s="800"/>
      <c r="AJ6396" s="792"/>
      <c r="AM6396" s="792"/>
      <c r="AP6396" s="792"/>
      <c r="AS6396" s="792"/>
      <c r="AV6396" s="792"/>
      <c r="AY6396" s="792"/>
      <c r="BN6396" s="792"/>
      <c r="BQ6396" s="792"/>
    </row>
    <row r="6397" spans="8:69" ht="12" customHeight="1">
      <c r="H6397" s="800"/>
      <c r="AJ6397" s="792"/>
      <c r="AM6397" s="792"/>
      <c r="AP6397" s="792"/>
      <c r="AS6397" s="792"/>
      <c r="AV6397" s="792"/>
      <c r="AY6397" s="792"/>
      <c r="BN6397" s="792"/>
      <c r="BQ6397" s="792"/>
    </row>
    <row r="6398" spans="8:69" ht="12" customHeight="1">
      <c r="H6398" s="800"/>
      <c r="AJ6398" s="792"/>
      <c r="AM6398" s="792"/>
      <c r="AP6398" s="792"/>
      <c r="AS6398" s="792"/>
      <c r="AV6398" s="792"/>
      <c r="AY6398" s="792"/>
      <c r="BN6398" s="792"/>
      <c r="BQ6398" s="792"/>
    </row>
    <row r="6399" spans="8:69" ht="12" customHeight="1">
      <c r="H6399" s="800"/>
      <c r="AJ6399" s="792"/>
      <c r="AM6399" s="792"/>
      <c r="AP6399" s="792"/>
      <c r="AS6399" s="792"/>
      <c r="AV6399" s="792"/>
      <c r="AY6399" s="792"/>
      <c r="BN6399" s="792"/>
      <c r="BQ6399" s="792"/>
    </row>
    <row r="6400" spans="8:69" ht="12" customHeight="1">
      <c r="H6400" s="800"/>
      <c r="AJ6400" s="792"/>
      <c r="AM6400" s="792"/>
      <c r="AP6400" s="792"/>
      <c r="AS6400" s="792"/>
      <c r="AV6400" s="792"/>
      <c r="AY6400" s="792"/>
      <c r="BN6400" s="792"/>
      <c r="BQ6400" s="792"/>
    </row>
    <row r="6401" spans="8:69" ht="12" customHeight="1">
      <c r="H6401" s="800"/>
      <c r="AJ6401" s="792"/>
      <c r="AM6401" s="792"/>
      <c r="AP6401" s="792"/>
      <c r="AS6401" s="792"/>
      <c r="AV6401" s="792"/>
      <c r="AY6401" s="792"/>
      <c r="BN6401" s="792"/>
      <c r="BQ6401" s="792"/>
    </row>
    <row r="6402" spans="8:69" ht="12" customHeight="1">
      <c r="H6402" s="800"/>
      <c r="AJ6402" s="792"/>
      <c r="AM6402" s="792"/>
      <c r="AP6402" s="792"/>
      <c r="AS6402" s="792"/>
      <c r="AV6402" s="792"/>
      <c r="AY6402" s="792"/>
      <c r="BN6402" s="792"/>
      <c r="BQ6402" s="792"/>
    </row>
    <row r="6403" spans="8:69" ht="12" customHeight="1">
      <c r="H6403" s="800"/>
      <c r="AJ6403" s="792"/>
      <c r="AM6403" s="792"/>
      <c r="AP6403" s="792"/>
      <c r="AS6403" s="792"/>
      <c r="AV6403" s="792"/>
      <c r="AY6403" s="792"/>
      <c r="BN6403" s="792"/>
      <c r="BQ6403" s="792"/>
    </row>
    <row r="6404" spans="8:69" ht="12" customHeight="1">
      <c r="H6404" s="800"/>
      <c r="AJ6404" s="792"/>
      <c r="AM6404" s="792"/>
      <c r="AP6404" s="792"/>
      <c r="AS6404" s="792"/>
      <c r="AV6404" s="792"/>
      <c r="AY6404" s="792"/>
      <c r="BN6404" s="792"/>
      <c r="BQ6404" s="792"/>
    </row>
    <row r="6405" spans="8:69" ht="12" customHeight="1">
      <c r="H6405" s="800"/>
      <c r="AJ6405" s="792"/>
      <c r="AM6405" s="792"/>
      <c r="AP6405" s="792"/>
      <c r="AS6405" s="792"/>
      <c r="AV6405" s="792"/>
      <c r="AY6405" s="792"/>
      <c r="BN6405" s="792"/>
      <c r="BQ6405" s="792"/>
    </row>
    <row r="6406" spans="8:69" ht="12" customHeight="1">
      <c r="H6406" s="800"/>
      <c r="AJ6406" s="792"/>
      <c r="AM6406" s="792"/>
      <c r="AP6406" s="792"/>
      <c r="AS6406" s="792"/>
      <c r="AV6406" s="792"/>
      <c r="AY6406" s="792"/>
      <c r="BN6406" s="792"/>
      <c r="BQ6406" s="792"/>
    </row>
    <row r="6407" spans="8:69" ht="12" customHeight="1">
      <c r="H6407" s="800"/>
      <c r="AJ6407" s="792"/>
      <c r="AM6407" s="792"/>
      <c r="AP6407" s="792"/>
      <c r="AS6407" s="792"/>
      <c r="AV6407" s="792"/>
      <c r="AY6407" s="792"/>
      <c r="BN6407" s="792"/>
      <c r="BQ6407" s="792"/>
    </row>
    <row r="6408" spans="8:69" ht="12" customHeight="1">
      <c r="H6408" s="800"/>
      <c r="AJ6408" s="792"/>
      <c r="AM6408" s="792"/>
      <c r="AP6408" s="792"/>
      <c r="AS6408" s="792"/>
      <c r="AV6408" s="792"/>
      <c r="AY6408" s="792"/>
      <c r="BN6408" s="792"/>
      <c r="BQ6408" s="792"/>
    </row>
    <row r="6409" spans="8:69" ht="12" customHeight="1">
      <c r="H6409" s="800"/>
      <c r="AJ6409" s="792"/>
      <c r="AM6409" s="792"/>
      <c r="AP6409" s="792"/>
      <c r="AS6409" s="792"/>
      <c r="AV6409" s="792"/>
      <c r="AY6409" s="792"/>
      <c r="BN6409" s="792"/>
      <c r="BQ6409" s="792"/>
    </row>
    <row r="6410" spans="8:69" ht="12" customHeight="1">
      <c r="H6410" s="800"/>
      <c r="AJ6410" s="792"/>
      <c r="AM6410" s="792"/>
      <c r="AP6410" s="792"/>
      <c r="AS6410" s="792"/>
      <c r="AV6410" s="792"/>
      <c r="AY6410" s="792"/>
      <c r="BN6410" s="792"/>
      <c r="BQ6410" s="792"/>
    </row>
    <row r="6411" spans="8:69" ht="12" customHeight="1">
      <c r="H6411" s="800"/>
      <c r="AJ6411" s="792"/>
      <c r="AM6411" s="792"/>
      <c r="AP6411" s="792"/>
      <c r="AS6411" s="792"/>
      <c r="AV6411" s="792"/>
      <c r="AY6411" s="792"/>
      <c r="BN6411" s="792"/>
      <c r="BQ6411" s="792"/>
    </row>
    <row r="6412" spans="8:69" ht="12" customHeight="1">
      <c r="H6412" s="800"/>
      <c r="AJ6412" s="792"/>
      <c r="AM6412" s="792"/>
      <c r="AP6412" s="792"/>
      <c r="AS6412" s="792"/>
      <c r="AV6412" s="792"/>
      <c r="AY6412" s="792"/>
      <c r="BN6412" s="792"/>
      <c r="BQ6412" s="792"/>
    </row>
    <row r="6413" spans="8:69" ht="12" customHeight="1">
      <c r="H6413" s="800"/>
      <c r="AJ6413" s="792"/>
      <c r="AM6413" s="792"/>
      <c r="AP6413" s="792"/>
      <c r="AS6413" s="792"/>
      <c r="AV6413" s="792"/>
      <c r="AY6413" s="792"/>
      <c r="BN6413" s="792"/>
      <c r="BQ6413" s="792"/>
    </row>
    <row r="6414" spans="8:69" ht="12" customHeight="1">
      <c r="H6414" s="800"/>
      <c r="AJ6414" s="792"/>
      <c r="AM6414" s="792"/>
      <c r="AP6414" s="792"/>
      <c r="AS6414" s="792"/>
      <c r="AV6414" s="792"/>
      <c r="AY6414" s="792"/>
      <c r="BN6414" s="792"/>
      <c r="BQ6414" s="792"/>
    </row>
    <row r="6415" spans="8:69" ht="12" customHeight="1">
      <c r="H6415" s="800"/>
      <c r="AJ6415" s="792"/>
      <c r="AM6415" s="792"/>
      <c r="AP6415" s="792"/>
      <c r="AS6415" s="792"/>
      <c r="AV6415" s="792"/>
      <c r="AY6415" s="792"/>
      <c r="BN6415" s="792"/>
      <c r="BQ6415" s="792"/>
    </row>
    <row r="6416" spans="8:69" ht="12" customHeight="1">
      <c r="H6416" s="800"/>
      <c r="AJ6416" s="792"/>
      <c r="AM6416" s="792"/>
      <c r="AP6416" s="792"/>
      <c r="AS6416" s="792"/>
      <c r="AV6416" s="792"/>
      <c r="AY6416" s="792"/>
      <c r="BN6416" s="792"/>
      <c r="BQ6416" s="792"/>
    </row>
    <row r="6417" spans="8:69" ht="12" customHeight="1">
      <c r="H6417" s="800"/>
      <c r="AJ6417" s="792"/>
      <c r="AM6417" s="792"/>
      <c r="AP6417" s="792"/>
      <c r="AS6417" s="792"/>
      <c r="AV6417" s="792"/>
      <c r="AY6417" s="792"/>
      <c r="BN6417" s="792"/>
      <c r="BQ6417" s="792"/>
    </row>
    <row r="6418" spans="8:69" ht="12" customHeight="1">
      <c r="H6418" s="800"/>
      <c r="AJ6418" s="792"/>
      <c r="AM6418" s="792"/>
      <c r="AP6418" s="792"/>
      <c r="AS6418" s="792"/>
      <c r="AV6418" s="792"/>
      <c r="AY6418" s="792"/>
      <c r="BN6418" s="792"/>
      <c r="BQ6418" s="792"/>
    </row>
    <row r="6419" spans="8:69" ht="12" customHeight="1">
      <c r="H6419" s="800"/>
      <c r="AJ6419" s="792"/>
      <c r="AM6419" s="792"/>
      <c r="AP6419" s="792"/>
      <c r="AS6419" s="792"/>
      <c r="AV6419" s="792"/>
      <c r="AY6419" s="792"/>
      <c r="BN6419" s="792"/>
      <c r="BQ6419" s="792"/>
    </row>
    <row r="6420" spans="8:69" ht="12" customHeight="1">
      <c r="H6420" s="800"/>
      <c r="AJ6420" s="792"/>
      <c r="AM6420" s="792"/>
      <c r="AP6420" s="792"/>
      <c r="AS6420" s="792"/>
      <c r="AV6420" s="792"/>
      <c r="AY6420" s="792"/>
      <c r="BN6420" s="792"/>
      <c r="BQ6420" s="792"/>
    </row>
    <row r="6421" spans="8:69" ht="12" customHeight="1">
      <c r="H6421" s="800"/>
      <c r="AJ6421" s="792"/>
      <c r="AM6421" s="792"/>
      <c r="AP6421" s="792"/>
      <c r="AS6421" s="792"/>
      <c r="AV6421" s="792"/>
      <c r="AY6421" s="792"/>
      <c r="BN6421" s="792"/>
      <c r="BQ6421" s="792"/>
    </row>
    <row r="6422" spans="8:69" ht="12" customHeight="1">
      <c r="H6422" s="800"/>
      <c r="AJ6422" s="792"/>
      <c r="AM6422" s="792"/>
      <c r="AP6422" s="792"/>
      <c r="AS6422" s="792"/>
      <c r="AV6422" s="792"/>
      <c r="AY6422" s="792"/>
      <c r="BN6422" s="792"/>
      <c r="BQ6422" s="792"/>
    </row>
    <row r="6423" spans="8:69" ht="12" customHeight="1">
      <c r="H6423" s="800"/>
      <c r="AJ6423" s="792"/>
      <c r="AM6423" s="792"/>
      <c r="AP6423" s="792"/>
      <c r="AS6423" s="792"/>
      <c r="AV6423" s="792"/>
      <c r="AY6423" s="792"/>
      <c r="BN6423" s="792"/>
      <c r="BQ6423" s="792"/>
    </row>
    <row r="6424" spans="8:69" ht="12" customHeight="1">
      <c r="H6424" s="800"/>
      <c r="AJ6424" s="792"/>
      <c r="AM6424" s="792"/>
      <c r="AP6424" s="792"/>
      <c r="AS6424" s="792"/>
      <c r="AV6424" s="792"/>
      <c r="AY6424" s="792"/>
      <c r="BN6424" s="792"/>
      <c r="BQ6424" s="792"/>
    </row>
    <row r="6425" spans="8:69" ht="12" customHeight="1">
      <c r="H6425" s="800"/>
      <c r="AJ6425" s="792"/>
      <c r="AM6425" s="792"/>
      <c r="AP6425" s="792"/>
      <c r="AS6425" s="792"/>
      <c r="AV6425" s="792"/>
      <c r="AY6425" s="792"/>
      <c r="BN6425" s="792"/>
      <c r="BQ6425" s="792"/>
    </row>
    <row r="6426" spans="8:69" ht="12" customHeight="1">
      <c r="H6426" s="800"/>
      <c r="AJ6426" s="792"/>
      <c r="AM6426" s="792"/>
      <c r="AP6426" s="792"/>
      <c r="AS6426" s="792"/>
      <c r="AV6426" s="792"/>
      <c r="AY6426" s="792"/>
      <c r="BN6426" s="792"/>
      <c r="BQ6426" s="792"/>
    </row>
    <row r="6427" spans="8:69" ht="12" customHeight="1">
      <c r="H6427" s="800"/>
      <c r="AJ6427" s="792"/>
      <c r="AM6427" s="792"/>
      <c r="AP6427" s="792"/>
      <c r="AS6427" s="792"/>
      <c r="AV6427" s="792"/>
      <c r="AY6427" s="792"/>
      <c r="BN6427" s="792"/>
      <c r="BQ6427" s="792"/>
    </row>
    <row r="6428" spans="8:69" ht="12" customHeight="1">
      <c r="H6428" s="800"/>
      <c r="AJ6428" s="792"/>
      <c r="AM6428" s="792"/>
      <c r="AP6428" s="792"/>
      <c r="AS6428" s="792"/>
      <c r="AV6428" s="792"/>
      <c r="AY6428" s="792"/>
      <c r="BN6428" s="792"/>
      <c r="BQ6428" s="792"/>
    </row>
    <row r="6429" spans="8:69" ht="12" customHeight="1">
      <c r="H6429" s="800"/>
      <c r="AJ6429" s="792"/>
      <c r="AM6429" s="792"/>
      <c r="AP6429" s="792"/>
      <c r="AS6429" s="792"/>
      <c r="AV6429" s="792"/>
      <c r="AY6429" s="792"/>
      <c r="BN6429" s="792"/>
      <c r="BQ6429" s="792"/>
    </row>
    <row r="6430" spans="8:69" ht="12" customHeight="1">
      <c r="H6430" s="800"/>
      <c r="AJ6430" s="792"/>
      <c r="AM6430" s="792"/>
      <c r="AP6430" s="792"/>
      <c r="AS6430" s="792"/>
      <c r="AV6430" s="792"/>
      <c r="AY6430" s="792"/>
      <c r="BN6430" s="792"/>
      <c r="BQ6430" s="792"/>
    </row>
    <row r="6431" spans="8:69" ht="12" customHeight="1">
      <c r="H6431" s="800"/>
      <c r="AJ6431" s="792"/>
      <c r="AM6431" s="792"/>
      <c r="AP6431" s="792"/>
      <c r="AS6431" s="792"/>
      <c r="AV6431" s="792"/>
      <c r="AY6431" s="792"/>
      <c r="BN6431" s="792"/>
      <c r="BQ6431" s="792"/>
    </row>
    <row r="6432" spans="8:69" ht="12" customHeight="1">
      <c r="H6432" s="800"/>
      <c r="AJ6432" s="792"/>
      <c r="AM6432" s="792"/>
      <c r="AP6432" s="792"/>
      <c r="AS6432" s="792"/>
      <c r="AV6432" s="792"/>
      <c r="AY6432" s="792"/>
      <c r="BN6432" s="792"/>
      <c r="BQ6432" s="792"/>
    </row>
    <row r="6433" spans="8:69" ht="12" customHeight="1">
      <c r="H6433" s="800"/>
      <c r="AJ6433" s="792"/>
      <c r="AM6433" s="792"/>
      <c r="AP6433" s="792"/>
      <c r="AS6433" s="792"/>
      <c r="AV6433" s="792"/>
      <c r="AY6433" s="792"/>
      <c r="BN6433" s="792"/>
      <c r="BQ6433" s="792"/>
    </row>
    <row r="6434" spans="8:69" ht="12" customHeight="1">
      <c r="H6434" s="800"/>
      <c r="AJ6434" s="792"/>
      <c r="AM6434" s="792"/>
      <c r="AP6434" s="792"/>
      <c r="AS6434" s="792"/>
      <c r="AV6434" s="792"/>
      <c r="AY6434" s="792"/>
      <c r="BN6434" s="792"/>
      <c r="BQ6434" s="792"/>
    </row>
    <row r="6435" spans="8:69" ht="12" customHeight="1">
      <c r="H6435" s="800"/>
      <c r="AJ6435" s="792"/>
      <c r="AM6435" s="792"/>
      <c r="AP6435" s="792"/>
      <c r="AS6435" s="792"/>
      <c r="AV6435" s="792"/>
      <c r="AY6435" s="792"/>
      <c r="BN6435" s="792"/>
      <c r="BQ6435" s="792"/>
    </row>
    <row r="6436" spans="8:69" ht="12" customHeight="1">
      <c r="H6436" s="800"/>
      <c r="AJ6436" s="792"/>
      <c r="AM6436" s="792"/>
      <c r="AP6436" s="792"/>
      <c r="AS6436" s="792"/>
      <c r="AV6436" s="792"/>
      <c r="AY6436" s="792"/>
      <c r="BN6436" s="792"/>
      <c r="BQ6436" s="792"/>
    </row>
    <row r="6437" spans="8:69" ht="12" customHeight="1">
      <c r="H6437" s="800"/>
      <c r="AJ6437" s="792"/>
      <c r="AM6437" s="792"/>
      <c r="AP6437" s="792"/>
      <c r="AS6437" s="792"/>
      <c r="AV6437" s="792"/>
      <c r="AY6437" s="792"/>
      <c r="BN6437" s="792"/>
      <c r="BQ6437" s="792"/>
    </row>
    <row r="6438" spans="8:69" ht="12" customHeight="1">
      <c r="H6438" s="800"/>
      <c r="AJ6438" s="792"/>
      <c r="AM6438" s="792"/>
      <c r="AP6438" s="792"/>
      <c r="AS6438" s="792"/>
      <c r="AV6438" s="792"/>
      <c r="AY6438" s="792"/>
      <c r="BN6438" s="792"/>
      <c r="BQ6438" s="792"/>
    </row>
    <row r="6439" spans="8:69" ht="12" customHeight="1">
      <c r="H6439" s="800"/>
      <c r="AJ6439" s="792"/>
      <c r="AM6439" s="792"/>
      <c r="AP6439" s="792"/>
      <c r="AS6439" s="792"/>
      <c r="AV6439" s="792"/>
      <c r="AY6439" s="792"/>
      <c r="BN6439" s="792"/>
      <c r="BQ6439" s="792"/>
    </row>
    <row r="6440" spans="8:69" ht="12" customHeight="1">
      <c r="H6440" s="800"/>
      <c r="AJ6440" s="792"/>
      <c r="AM6440" s="792"/>
      <c r="AP6440" s="792"/>
      <c r="AS6440" s="792"/>
      <c r="AV6440" s="792"/>
      <c r="AY6440" s="792"/>
      <c r="BN6440" s="792"/>
      <c r="BQ6440" s="792"/>
    </row>
    <row r="6441" spans="8:69" ht="12" customHeight="1">
      <c r="H6441" s="800"/>
      <c r="AJ6441" s="792"/>
      <c r="AM6441" s="792"/>
      <c r="AP6441" s="792"/>
      <c r="AS6441" s="792"/>
      <c r="AV6441" s="792"/>
      <c r="AY6441" s="792"/>
      <c r="BN6441" s="792"/>
      <c r="BQ6441" s="792"/>
    </row>
    <row r="6442" spans="8:69" ht="12" customHeight="1">
      <c r="H6442" s="800"/>
      <c r="AJ6442" s="792"/>
      <c r="AM6442" s="792"/>
      <c r="AP6442" s="792"/>
      <c r="AS6442" s="792"/>
      <c r="AV6442" s="792"/>
      <c r="AY6442" s="792"/>
      <c r="BN6442" s="792"/>
      <c r="BQ6442" s="792"/>
    </row>
    <row r="6443" spans="8:69" ht="12" customHeight="1">
      <c r="H6443" s="800"/>
      <c r="AJ6443" s="792"/>
      <c r="AM6443" s="792"/>
      <c r="AP6443" s="792"/>
      <c r="AS6443" s="792"/>
      <c r="AV6443" s="792"/>
      <c r="AY6443" s="792"/>
      <c r="BN6443" s="792"/>
      <c r="BQ6443" s="792"/>
    </row>
    <row r="6444" spans="8:69" ht="12" customHeight="1">
      <c r="H6444" s="800"/>
      <c r="AJ6444" s="792"/>
      <c r="AM6444" s="792"/>
      <c r="AP6444" s="792"/>
      <c r="AS6444" s="792"/>
      <c r="AV6444" s="792"/>
      <c r="AY6444" s="792"/>
      <c r="BN6444" s="792"/>
      <c r="BQ6444" s="792"/>
    </row>
    <row r="6445" spans="8:69" ht="12" customHeight="1">
      <c r="H6445" s="800"/>
      <c r="AJ6445" s="792"/>
      <c r="AM6445" s="792"/>
      <c r="AP6445" s="792"/>
      <c r="AS6445" s="792"/>
      <c r="AV6445" s="792"/>
      <c r="AY6445" s="792"/>
      <c r="BN6445" s="792"/>
      <c r="BQ6445" s="792"/>
    </row>
    <row r="6446" spans="8:69" ht="12" customHeight="1">
      <c r="H6446" s="800"/>
      <c r="AJ6446" s="792"/>
      <c r="AM6446" s="792"/>
      <c r="AP6446" s="792"/>
      <c r="AS6446" s="792"/>
      <c r="AV6446" s="792"/>
      <c r="AY6446" s="792"/>
      <c r="BN6446" s="792"/>
      <c r="BQ6446" s="792"/>
    </row>
    <row r="6447" spans="8:69" ht="12" customHeight="1">
      <c r="H6447" s="800"/>
      <c r="AJ6447" s="792"/>
      <c r="AM6447" s="792"/>
      <c r="AP6447" s="792"/>
      <c r="AS6447" s="792"/>
      <c r="AV6447" s="792"/>
      <c r="AY6447" s="792"/>
      <c r="BN6447" s="792"/>
      <c r="BQ6447" s="792"/>
    </row>
    <row r="6448" spans="8:69" ht="12" customHeight="1">
      <c r="H6448" s="800"/>
      <c r="AJ6448" s="792"/>
      <c r="AM6448" s="792"/>
      <c r="AP6448" s="792"/>
      <c r="AS6448" s="792"/>
      <c r="AV6448" s="792"/>
      <c r="AY6448" s="792"/>
      <c r="BN6448" s="792"/>
      <c r="BQ6448" s="792"/>
    </row>
    <row r="6449" spans="8:69" ht="12" customHeight="1">
      <c r="H6449" s="800"/>
      <c r="AJ6449" s="792"/>
      <c r="AM6449" s="792"/>
      <c r="AP6449" s="792"/>
      <c r="AS6449" s="792"/>
      <c r="AV6449" s="792"/>
      <c r="AY6449" s="792"/>
      <c r="BN6449" s="792"/>
      <c r="BQ6449" s="792"/>
    </row>
    <row r="6450" spans="8:69" ht="12" customHeight="1">
      <c r="H6450" s="800"/>
      <c r="AJ6450" s="792"/>
      <c r="AM6450" s="792"/>
      <c r="AP6450" s="792"/>
      <c r="AS6450" s="792"/>
      <c r="AV6450" s="792"/>
      <c r="AY6450" s="792"/>
      <c r="BN6450" s="792"/>
      <c r="BQ6450" s="792"/>
    </row>
    <row r="6451" spans="8:69" ht="12" customHeight="1">
      <c r="H6451" s="800"/>
      <c r="AJ6451" s="792"/>
      <c r="AM6451" s="792"/>
      <c r="AP6451" s="792"/>
      <c r="AS6451" s="792"/>
      <c r="AV6451" s="792"/>
      <c r="AY6451" s="792"/>
      <c r="BN6451" s="792"/>
      <c r="BQ6451" s="792"/>
    </row>
    <row r="6452" spans="8:69" ht="12" customHeight="1">
      <c r="H6452" s="800"/>
      <c r="AJ6452" s="792"/>
      <c r="AM6452" s="792"/>
      <c r="AP6452" s="792"/>
      <c r="AS6452" s="792"/>
      <c r="AV6452" s="792"/>
      <c r="AY6452" s="792"/>
      <c r="BN6452" s="792"/>
      <c r="BQ6452" s="792"/>
    </row>
    <row r="6453" spans="8:69" ht="12" customHeight="1">
      <c r="H6453" s="800"/>
      <c r="AJ6453" s="792"/>
      <c r="AM6453" s="792"/>
      <c r="AP6453" s="792"/>
      <c r="AS6453" s="792"/>
      <c r="AV6453" s="792"/>
      <c r="AY6453" s="792"/>
      <c r="BN6453" s="792"/>
      <c r="BQ6453" s="792"/>
    </row>
    <row r="6454" spans="8:69" ht="12" customHeight="1">
      <c r="H6454" s="800"/>
      <c r="AJ6454" s="792"/>
      <c r="AM6454" s="792"/>
      <c r="AP6454" s="792"/>
      <c r="AS6454" s="792"/>
      <c r="AV6454" s="792"/>
      <c r="AY6454" s="792"/>
      <c r="BN6454" s="792"/>
      <c r="BQ6454" s="792"/>
    </row>
    <row r="6455" spans="8:69" ht="12" customHeight="1">
      <c r="H6455" s="800"/>
      <c r="AJ6455" s="792"/>
      <c r="AM6455" s="792"/>
      <c r="AP6455" s="792"/>
      <c r="AS6455" s="792"/>
      <c r="AV6455" s="792"/>
      <c r="AY6455" s="792"/>
      <c r="BN6455" s="792"/>
      <c r="BQ6455" s="792"/>
    </row>
    <row r="6456" spans="8:69" ht="12" customHeight="1">
      <c r="H6456" s="800"/>
      <c r="AJ6456" s="792"/>
      <c r="AM6456" s="792"/>
      <c r="AP6456" s="792"/>
      <c r="AS6456" s="792"/>
      <c r="AV6456" s="792"/>
      <c r="AY6456" s="792"/>
      <c r="BN6456" s="792"/>
      <c r="BQ6456" s="792"/>
    </row>
    <row r="6457" spans="8:69" ht="12" customHeight="1">
      <c r="H6457" s="800"/>
      <c r="AJ6457" s="792"/>
      <c r="AM6457" s="792"/>
      <c r="AP6457" s="792"/>
      <c r="AS6457" s="792"/>
      <c r="AV6457" s="792"/>
      <c r="AY6457" s="792"/>
      <c r="BN6457" s="792"/>
      <c r="BQ6457" s="792"/>
    </row>
    <row r="6458" spans="8:69" ht="12" customHeight="1">
      <c r="H6458" s="800"/>
      <c r="AJ6458" s="792"/>
      <c r="AM6458" s="792"/>
      <c r="AP6458" s="792"/>
      <c r="AS6458" s="792"/>
      <c r="AV6458" s="792"/>
      <c r="AY6458" s="792"/>
      <c r="BN6458" s="792"/>
      <c r="BQ6458" s="792"/>
    </row>
    <row r="6459" spans="8:69" ht="12" customHeight="1">
      <c r="H6459" s="800"/>
      <c r="AJ6459" s="792"/>
      <c r="AM6459" s="792"/>
      <c r="AP6459" s="792"/>
      <c r="AS6459" s="792"/>
      <c r="AV6459" s="792"/>
      <c r="AY6459" s="792"/>
      <c r="BN6459" s="792"/>
      <c r="BQ6459" s="792"/>
    </row>
    <row r="6460" spans="8:69" ht="12" customHeight="1">
      <c r="H6460" s="800"/>
      <c r="AJ6460" s="792"/>
      <c r="AM6460" s="792"/>
      <c r="AP6460" s="792"/>
      <c r="AS6460" s="792"/>
      <c r="AV6460" s="792"/>
      <c r="AY6460" s="792"/>
      <c r="BN6460" s="792"/>
      <c r="BQ6460" s="792"/>
    </row>
    <row r="6461" spans="8:69" ht="12" customHeight="1">
      <c r="H6461" s="800"/>
      <c r="AJ6461" s="792"/>
      <c r="AM6461" s="792"/>
      <c r="AP6461" s="792"/>
      <c r="AS6461" s="792"/>
      <c r="AV6461" s="792"/>
      <c r="AY6461" s="792"/>
      <c r="BN6461" s="792"/>
      <c r="BQ6461" s="792"/>
    </row>
    <row r="6462" spans="8:69" ht="12" customHeight="1">
      <c r="H6462" s="800"/>
      <c r="AJ6462" s="792"/>
      <c r="AM6462" s="792"/>
      <c r="AP6462" s="792"/>
      <c r="AS6462" s="792"/>
      <c r="AV6462" s="792"/>
      <c r="AY6462" s="792"/>
      <c r="BN6462" s="792"/>
      <c r="BQ6462" s="792"/>
    </row>
    <row r="6463" spans="8:69" ht="12" customHeight="1">
      <c r="H6463" s="800"/>
      <c r="AJ6463" s="792"/>
      <c r="AM6463" s="792"/>
      <c r="AP6463" s="792"/>
      <c r="AS6463" s="792"/>
      <c r="AV6463" s="792"/>
      <c r="AY6463" s="792"/>
      <c r="BN6463" s="792"/>
      <c r="BQ6463" s="792"/>
    </row>
    <row r="6464" spans="8:69" ht="12" customHeight="1">
      <c r="H6464" s="800"/>
      <c r="AJ6464" s="792"/>
      <c r="AM6464" s="792"/>
      <c r="AP6464" s="792"/>
      <c r="AS6464" s="792"/>
      <c r="AV6464" s="792"/>
      <c r="AY6464" s="792"/>
      <c r="BN6464" s="792"/>
      <c r="BQ6464" s="792"/>
    </row>
    <row r="6465" spans="8:69" ht="12" customHeight="1">
      <c r="H6465" s="800"/>
      <c r="AJ6465" s="792"/>
      <c r="AM6465" s="792"/>
      <c r="AP6465" s="792"/>
      <c r="AS6465" s="792"/>
      <c r="AV6465" s="792"/>
      <c r="AY6465" s="792"/>
      <c r="BN6465" s="792"/>
      <c r="BQ6465" s="792"/>
    </row>
    <row r="6466" spans="8:69" ht="12" customHeight="1">
      <c r="H6466" s="800"/>
      <c r="AJ6466" s="792"/>
      <c r="AM6466" s="792"/>
      <c r="AP6466" s="792"/>
      <c r="AS6466" s="792"/>
      <c r="AV6466" s="792"/>
      <c r="AY6466" s="792"/>
      <c r="BN6466" s="792"/>
      <c r="BQ6466" s="792"/>
    </row>
    <row r="6467" spans="8:69" ht="12" customHeight="1">
      <c r="H6467" s="800"/>
      <c r="AJ6467" s="792"/>
      <c r="AM6467" s="792"/>
      <c r="AP6467" s="792"/>
      <c r="AS6467" s="792"/>
      <c r="AV6467" s="792"/>
      <c r="AY6467" s="792"/>
      <c r="BN6467" s="792"/>
      <c r="BQ6467" s="792"/>
    </row>
    <row r="6468" spans="8:69" ht="12" customHeight="1">
      <c r="H6468" s="800"/>
      <c r="AJ6468" s="792"/>
      <c r="AM6468" s="792"/>
      <c r="AP6468" s="792"/>
      <c r="AS6468" s="792"/>
      <c r="AV6468" s="792"/>
      <c r="AY6468" s="792"/>
      <c r="BN6468" s="792"/>
      <c r="BQ6468" s="792"/>
    </row>
    <row r="6469" spans="8:69" ht="12" customHeight="1">
      <c r="H6469" s="800"/>
      <c r="AJ6469" s="792"/>
      <c r="AM6469" s="792"/>
      <c r="AP6469" s="792"/>
      <c r="AS6469" s="792"/>
      <c r="AV6469" s="792"/>
      <c r="AY6469" s="792"/>
      <c r="BN6469" s="792"/>
      <c r="BQ6469" s="792"/>
    </row>
    <row r="6470" spans="8:69" ht="12" customHeight="1">
      <c r="H6470" s="800"/>
      <c r="AJ6470" s="792"/>
      <c r="AM6470" s="792"/>
      <c r="AP6470" s="792"/>
      <c r="AS6470" s="792"/>
      <c r="AV6470" s="792"/>
      <c r="AY6470" s="792"/>
      <c r="BN6470" s="792"/>
      <c r="BQ6470" s="792"/>
    </row>
    <row r="6471" spans="8:69" ht="12" customHeight="1">
      <c r="H6471" s="800"/>
      <c r="AJ6471" s="792"/>
      <c r="AM6471" s="792"/>
      <c r="AP6471" s="792"/>
      <c r="AS6471" s="792"/>
      <c r="AV6471" s="792"/>
      <c r="AY6471" s="792"/>
      <c r="BN6471" s="792"/>
      <c r="BQ6471" s="792"/>
    </row>
    <row r="6472" spans="8:69" ht="12" customHeight="1">
      <c r="H6472" s="800"/>
      <c r="AJ6472" s="792"/>
      <c r="AM6472" s="792"/>
      <c r="AP6472" s="792"/>
      <c r="AS6472" s="792"/>
      <c r="AV6472" s="792"/>
      <c r="AY6472" s="792"/>
      <c r="BN6472" s="792"/>
      <c r="BQ6472" s="792"/>
    </row>
    <row r="6473" spans="8:69" ht="12" customHeight="1">
      <c r="H6473" s="800"/>
      <c r="AJ6473" s="792"/>
      <c r="AM6473" s="792"/>
      <c r="AP6473" s="792"/>
      <c r="AS6473" s="792"/>
      <c r="AV6473" s="792"/>
      <c r="AY6473" s="792"/>
      <c r="BN6473" s="792"/>
      <c r="BQ6473" s="792"/>
    </row>
    <row r="6474" spans="8:69" ht="12" customHeight="1">
      <c r="H6474" s="800"/>
      <c r="AJ6474" s="792"/>
      <c r="AM6474" s="792"/>
      <c r="AP6474" s="792"/>
      <c r="AS6474" s="792"/>
      <c r="AV6474" s="792"/>
      <c r="AY6474" s="792"/>
      <c r="BN6474" s="792"/>
      <c r="BQ6474" s="792"/>
    </row>
    <row r="6475" spans="8:69" ht="12" customHeight="1">
      <c r="H6475" s="800"/>
      <c r="AJ6475" s="792"/>
      <c r="AM6475" s="792"/>
      <c r="AP6475" s="792"/>
      <c r="AS6475" s="792"/>
      <c r="AV6475" s="792"/>
      <c r="AY6475" s="792"/>
      <c r="BN6475" s="792"/>
      <c r="BQ6475" s="792"/>
    </row>
    <row r="6476" spans="8:69" ht="12" customHeight="1">
      <c r="H6476" s="800"/>
      <c r="AJ6476" s="792"/>
      <c r="AM6476" s="792"/>
      <c r="AP6476" s="792"/>
      <c r="AS6476" s="792"/>
      <c r="AV6476" s="792"/>
      <c r="AY6476" s="792"/>
      <c r="BN6476" s="792"/>
      <c r="BQ6476" s="792"/>
    </row>
    <row r="6477" spans="8:69" ht="12" customHeight="1">
      <c r="H6477" s="800"/>
      <c r="AJ6477" s="792"/>
      <c r="AM6477" s="792"/>
      <c r="AP6477" s="792"/>
      <c r="AS6477" s="792"/>
      <c r="AV6477" s="792"/>
      <c r="AY6477" s="792"/>
      <c r="BN6477" s="792"/>
      <c r="BQ6477" s="792"/>
    </row>
    <row r="6478" spans="8:69" ht="12" customHeight="1">
      <c r="H6478" s="800"/>
      <c r="AJ6478" s="792"/>
      <c r="AM6478" s="792"/>
      <c r="AP6478" s="792"/>
      <c r="AS6478" s="792"/>
      <c r="AV6478" s="792"/>
      <c r="AY6478" s="792"/>
      <c r="BN6478" s="792"/>
      <c r="BQ6478" s="792"/>
    </row>
    <row r="6479" spans="8:69" ht="12" customHeight="1">
      <c r="H6479" s="800"/>
      <c r="AJ6479" s="792"/>
      <c r="AM6479" s="792"/>
      <c r="AP6479" s="792"/>
      <c r="AS6479" s="792"/>
      <c r="AV6479" s="792"/>
      <c r="AY6479" s="792"/>
      <c r="BN6479" s="792"/>
      <c r="BQ6479" s="792"/>
    </row>
    <row r="6480" spans="8:69" ht="12" customHeight="1">
      <c r="H6480" s="800"/>
      <c r="AJ6480" s="792"/>
      <c r="AM6480" s="792"/>
      <c r="AP6480" s="792"/>
      <c r="AS6480" s="792"/>
      <c r="AV6480" s="792"/>
      <c r="AY6480" s="792"/>
      <c r="BN6480" s="792"/>
      <c r="BQ6480" s="792"/>
    </row>
    <row r="6481" spans="8:69" ht="12" customHeight="1">
      <c r="H6481" s="800"/>
      <c r="AJ6481" s="792"/>
      <c r="AM6481" s="792"/>
      <c r="AP6481" s="792"/>
      <c r="AS6481" s="792"/>
      <c r="AV6481" s="792"/>
      <c r="AY6481" s="792"/>
      <c r="BN6481" s="792"/>
      <c r="BQ6481" s="792"/>
    </row>
    <row r="6482" spans="8:69" ht="12" customHeight="1">
      <c r="H6482" s="800"/>
      <c r="AJ6482" s="792"/>
      <c r="AM6482" s="792"/>
      <c r="AP6482" s="792"/>
      <c r="AS6482" s="792"/>
      <c r="AV6482" s="792"/>
      <c r="AY6482" s="792"/>
      <c r="BN6482" s="792"/>
      <c r="BQ6482" s="792"/>
    </row>
    <row r="6483" spans="8:69" ht="12" customHeight="1">
      <c r="H6483" s="800"/>
      <c r="AJ6483" s="792"/>
      <c r="AM6483" s="792"/>
      <c r="AP6483" s="792"/>
      <c r="AS6483" s="792"/>
      <c r="AV6483" s="792"/>
      <c r="AY6483" s="792"/>
      <c r="BN6483" s="792"/>
      <c r="BQ6483" s="792"/>
    </row>
    <row r="6484" spans="8:69" ht="12" customHeight="1">
      <c r="H6484" s="800"/>
      <c r="AJ6484" s="792"/>
      <c r="AM6484" s="792"/>
      <c r="AP6484" s="792"/>
      <c r="AS6484" s="792"/>
      <c r="AV6484" s="792"/>
      <c r="AY6484" s="792"/>
      <c r="BN6484" s="792"/>
      <c r="BQ6484" s="792"/>
    </row>
    <row r="6485" spans="8:69" ht="12" customHeight="1">
      <c r="H6485" s="800"/>
      <c r="AJ6485" s="792"/>
      <c r="AM6485" s="792"/>
      <c r="AP6485" s="792"/>
      <c r="AS6485" s="792"/>
      <c r="AV6485" s="792"/>
      <c r="AY6485" s="792"/>
      <c r="BN6485" s="792"/>
      <c r="BQ6485" s="792"/>
    </row>
    <row r="6486" spans="8:69" ht="12" customHeight="1">
      <c r="H6486" s="800"/>
      <c r="AJ6486" s="792"/>
      <c r="AM6486" s="792"/>
      <c r="AP6486" s="792"/>
      <c r="AS6486" s="792"/>
      <c r="AV6486" s="792"/>
      <c r="AY6486" s="792"/>
      <c r="BN6486" s="792"/>
      <c r="BQ6486" s="792"/>
    </row>
    <row r="6487" spans="8:69" ht="12" customHeight="1">
      <c r="H6487" s="800"/>
      <c r="AJ6487" s="792"/>
      <c r="AM6487" s="792"/>
      <c r="AP6487" s="792"/>
      <c r="AS6487" s="792"/>
      <c r="AV6487" s="792"/>
      <c r="AY6487" s="792"/>
      <c r="BN6487" s="792"/>
      <c r="BQ6487" s="792"/>
    </row>
    <row r="6488" spans="8:69" ht="12" customHeight="1">
      <c r="H6488" s="800"/>
      <c r="AJ6488" s="792"/>
      <c r="AM6488" s="792"/>
      <c r="AP6488" s="792"/>
      <c r="AS6488" s="792"/>
      <c r="AV6488" s="792"/>
      <c r="AY6488" s="792"/>
      <c r="BN6488" s="792"/>
      <c r="BQ6488" s="792"/>
    </row>
    <row r="6489" spans="8:69" ht="12" customHeight="1">
      <c r="H6489" s="800"/>
      <c r="AJ6489" s="792"/>
      <c r="AM6489" s="792"/>
      <c r="AP6489" s="792"/>
      <c r="AS6489" s="792"/>
      <c r="AV6489" s="792"/>
      <c r="AY6489" s="792"/>
      <c r="BN6489" s="792"/>
      <c r="BQ6489" s="792"/>
    </row>
    <row r="6490" spans="8:69" ht="12" customHeight="1">
      <c r="H6490" s="800"/>
      <c r="AJ6490" s="792"/>
      <c r="AM6490" s="792"/>
      <c r="AP6490" s="792"/>
      <c r="AS6490" s="792"/>
      <c r="AV6490" s="792"/>
      <c r="AY6490" s="792"/>
      <c r="BN6490" s="792"/>
      <c r="BQ6490" s="792"/>
    </row>
    <row r="6491" spans="8:69" ht="12" customHeight="1">
      <c r="H6491" s="800"/>
      <c r="AJ6491" s="792"/>
      <c r="AM6491" s="792"/>
      <c r="AP6491" s="792"/>
      <c r="AS6491" s="792"/>
      <c r="AV6491" s="792"/>
      <c r="AY6491" s="792"/>
      <c r="BN6491" s="792"/>
      <c r="BQ6491" s="792"/>
    </row>
    <row r="6492" spans="8:69" ht="12" customHeight="1">
      <c r="H6492" s="800"/>
      <c r="AJ6492" s="792"/>
      <c r="AM6492" s="792"/>
      <c r="AP6492" s="792"/>
      <c r="AS6492" s="792"/>
      <c r="AV6492" s="792"/>
      <c r="AY6492" s="792"/>
      <c r="BN6492" s="792"/>
      <c r="BQ6492" s="792"/>
    </row>
    <row r="6493" spans="8:69" ht="12" customHeight="1">
      <c r="H6493" s="800"/>
      <c r="AJ6493" s="792"/>
      <c r="AM6493" s="792"/>
      <c r="AP6493" s="792"/>
      <c r="AS6493" s="792"/>
      <c r="AV6493" s="792"/>
      <c r="AY6493" s="792"/>
      <c r="BN6493" s="792"/>
      <c r="BQ6493" s="792"/>
    </row>
    <row r="6494" spans="8:69" ht="12" customHeight="1">
      <c r="H6494" s="800"/>
      <c r="AJ6494" s="792"/>
      <c r="AM6494" s="792"/>
      <c r="AP6494" s="792"/>
      <c r="AS6494" s="792"/>
      <c r="AV6494" s="792"/>
      <c r="AY6494" s="792"/>
      <c r="BN6494" s="792"/>
      <c r="BQ6494" s="792"/>
    </row>
    <row r="6495" spans="8:69" ht="12" customHeight="1">
      <c r="H6495" s="800"/>
      <c r="AJ6495" s="792"/>
      <c r="AM6495" s="792"/>
      <c r="AP6495" s="792"/>
      <c r="AS6495" s="792"/>
      <c r="AV6495" s="792"/>
      <c r="AY6495" s="792"/>
      <c r="BN6495" s="792"/>
      <c r="BQ6495" s="792"/>
    </row>
    <row r="6496" spans="8:69" ht="12" customHeight="1">
      <c r="H6496" s="800"/>
      <c r="AJ6496" s="792"/>
      <c r="AM6496" s="792"/>
      <c r="AP6496" s="792"/>
      <c r="AS6496" s="792"/>
      <c r="AV6496" s="792"/>
      <c r="AY6496" s="792"/>
      <c r="BN6496" s="792"/>
      <c r="BQ6496" s="792"/>
    </row>
    <row r="6497" spans="8:69" ht="12" customHeight="1">
      <c r="H6497" s="800"/>
      <c r="AJ6497" s="792"/>
      <c r="AM6497" s="792"/>
      <c r="AP6497" s="792"/>
      <c r="AS6497" s="792"/>
      <c r="AV6497" s="792"/>
      <c r="AY6497" s="792"/>
      <c r="BN6497" s="792"/>
      <c r="BQ6497" s="792"/>
    </row>
    <row r="6498" spans="8:69" ht="12" customHeight="1">
      <c r="H6498" s="800"/>
      <c r="AJ6498" s="792"/>
      <c r="AM6498" s="792"/>
      <c r="AP6498" s="792"/>
      <c r="AS6498" s="792"/>
      <c r="AV6498" s="792"/>
      <c r="AY6498" s="792"/>
      <c r="BN6498" s="792"/>
      <c r="BQ6498" s="792"/>
    </row>
    <row r="6499" spans="8:69" ht="12" customHeight="1">
      <c r="H6499" s="800"/>
      <c r="AJ6499" s="792"/>
      <c r="AM6499" s="792"/>
      <c r="AP6499" s="792"/>
      <c r="AS6499" s="792"/>
      <c r="AV6499" s="792"/>
      <c r="AY6499" s="792"/>
      <c r="BN6499" s="792"/>
      <c r="BQ6499" s="792"/>
    </row>
    <row r="6500" spans="8:69" ht="12" customHeight="1">
      <c r="H6500" s="800"/>
      <c r="AJ6500" s="792"/>
      <c r="AM6500" s="792"/>
      <c r="AP6500" s="792"/>
      <c r="AS6500" s="792"/>
      <c r="AV6500" s="792"/>
      <c r="AY6500" s="792"/>
      <c r="BN6500" s="792"/>
      <c r="BQ6500" s="792"/>
    </row>
    <row r="6501" spans="8:69" ht="12" customHeight="1">
      <c r="H6501" s="800"/>
      <c r="AJ6501" s="792"/>
      <c r="AM6501" s="792"/>
      <c r="AP6501" s="792"/>
      <c r="AS6501" s="792"/>
      <c r="AV6501" s="792"/>
      <c r="AY6501" s="792"/>
      <c r="BN6501" s="792"/>
      <c r="BQ6501" s="792"/>
    </row>
    <row r="6502" spans="8:69" ht="12" customHeight="1">
      <c r="H6502" s="800"/>
      <c r="AJ6502" s="792"/>
      <c r="AM6502" s="792"/>
      <c r="AP6502" s="792"/>
      <c r="AS6502" s="792"/>
      <c r="AV6502" s="792"/>
      <c r="AY6502" s="792"/>
      <c r="BN6502" s="792"/>
      <c r="BQ6502" s="792"/>
    </row>
    <row r="6503" spans="8:69" ht="12" customHeight="1">
      <c r="H6503" s="800"/>
      <c r="AJ6503" s="792"/>
      <c r="AM6503" s="792"/>
      <c r="AP6503" s="792"/>
      <c r="AS6503" s="792"/>
      <c r="AV6503" s="792"/>
      <c r="AY6503" s="792"/>
      <c r="BN6503" s="792"/>
      <c r="BQ6503" s="792"/>
    </row>
    <row r="6504" spans="8:69" ht="12" customHeight="1">
      <c r="H6504" s="800"/>
      <c r="AJ6504" s="792"/>
      <c r="AM6504" s="792"/>
      <c r="AP6504" s="792"/>
      <c r="AS6504" s="792"/>
      <c r="AV6504" s="792"/>
      <c r="AY6504" s="792"/>
      <c r="BN6504" s="792"/>
      <c r="BQ6504" s="792"/>
    </row>
    <row r="6505" spans="8:69" ht="12" customHeight="1">
      <c r="H6505" s="800"/>
      <c r="AJ6505" s="792"/>
      <c r="AM6505" s="792"/>
      <c r="AP6505" s="792"/>
      <c r="AS6505" s="792"/>
      <c r="AV6505" s="792"/>
      <c r="AY6505" s="792"/>
      <c r="BN6505" s="792"/>
      <c r="BQ6505" s="792"/>
    </row>
    <row r="6506" spans="8:69" ht="12" customHeight="1">
      <c r="H6506" s="800"/>
      <c r="AJ6506" s="792"/>
      <c r="AM6506" s="792"/>
      <c r="AP6506" s="792"/>
      <c r="AS6506" s="792"/>
      <c r="AV6506" s="792"/>
      <c r="AY6506" s="792"/>
      <c r="BN6506" s="792"/>
      <c r="BQ6506" s="792"/>
    </row>
    <row r="6507" spans="8:69" ht="12" customHeight="1">
      <c r="H6507" s="800"/>
      <c r="AJ6507" s="792"/>
      <c r="AM6507" s="792"/>
      <c r="AP6507" s="792"/>
      <c r="AS6507" s="792"/>
      <c r="AV6507" s="792"/>
      <c r="AY6507" s="792"/>
      <c r="BN6507" s="792"/>
      <c r="BQ6507" s="792"/>
    </row>
    <row r="6508" spans="8:69" ht="12" customHeight="1">
      <c r="H6508" s="800"/>
      <c r="AJ6508" s="792"/>
      <c r="AM6508" s="792"/>
      <c r="AP6508" s="792"/>
      <c r="AS6508" s="792"/>
      <c r="AV6508" s="792"/>
      <c r="AY6508" s="792"/>
      <c r="BN6508" s="792"/>
      <c r="BQ6508" s="792"/>
    </row>
    <row r="6509" spans="8:69" ht="12" customHeight="1">
      <c r="H6509" s="800"/>
      <c r="AJ6509" s="792"/>
      <c r="AM6509" s="792"/>
      <c r="AP6509" s="792"/>
      <c r="AS6509" s="792"/>
      <c r="AV6509" s="792"/>
      <c r="AY6509" s="792"/>
      <c r="BN6509" s="792"/>
      <c r="BQ6509" s="792"/>
    </row>
    <row r="6510" spans="8:69" ht="12" customHeight="1">
      <c r="H6510" s="800"/>
      <c r="AJ6510" s="792"/>
      <c r="AM6510" s="792"/>
      <c r="AP6510" s="792"/>
      <c r="AS6510" s="792"/>
      <c r="AV6510" s="792"/>
      <c r="AY6510" s="792"/>
      <c r="BN6510" s="792"/>
      <c r="BQ6510" s="792"/>
    </row>
    <row r="6511" spans="8:69" ht="12" customHeight="1">
      <c r="H6511" s="800"/>
      <c r="AJ6511" s="792"/>
      <c r="AM6511" s="792"/>
      <c r="AP6511" s="792"/>
      <c r="AS6511" s="792"/>
      <c r="AV6511" s="792"/>
      <c r="AY6511" s="792"/>
      <c r="BN6511" s="792"/>
      <c r="BQ6511" s="792"/>
    </row>
    <row r="6512" spans="8:69" ht="12" customHeight="1">
      <c r="H6512" s="800"/>
      <c r="AJ6512" s="792"/>
      <c r="AM6512" s="792"/>
      <c r="AP6512" s="792"/>
      <c r="AS6512" s="792"/>
      <c r="AV6512" s="792"/>
      <c r="AY6512" s="792"/>
      <c r="BN6512" s="792"/>
      <c r="BQ6512" s="792"/>
    </row>
    <row r="6513" spans="8:69" ht="12" customHeight="1">
      <c r="H6513" s="800"/>
      <c r="AJ6513" s="792"/>
      <c r="AM6513" s="792"/>
      <c r="AP6513" s="792"/>
      <c r="AS6513" s="792"/>
      <c r="AV6513" s="792"/>
      <c r="AY6513" s="792"/>
      <c r="BN6513" s="792"/>
      <c r="BQ6513" s="792"/>
    </row>
    <row r="6514" spans="8:69" ht="12" customHeight="1">
      <c r="H6514" s="800"/>
      <c r="AJ6514" s="792"/>
      <c r="AM6514" s="792"/>
      <c r="AP6514" s="792"/>
      <c r="AS6514" s="792"/>
      <c r="AV6514" s="792"/>
      <c r="AY6514" s="792"/>
      <c r="BN6514" s="792"/>
      <c r="BQ6514" s="792"/>
    </row>
    <row r="6515" spans="8:69" ht="12" customHeight="1">
      <c r="H6515" s="800"/>
      <c r="AJ6515" s="792"/>
      <c r="AM6515" s="792"/>
      <c r="AP6515" s="792"/>
      <c r="AS6515" s="792"/>
      <c r="AV6515" s="792"/>
      <c r="AY6515" s="792"/>
      <c r="BN6515" s="792"/>
      <c r="BQ6515" s="792"/>
    </row>
    <row r="6516" spans="8:69" ht="12" customHeight="1">
      <c r="H6516" s="800"/>
      <c r="AJ6516" s="792"/>
      <c r="AM6516" s="792"/>
      <c r="AP6516" s="792"/>
      <c r="AS6516" s="792"/>
      <c r="AV6516" s="792"/>
      <c r="AY6516" s="792"/>
      <c r="BN6516" s="792"/>
      <c r="BQ6516" s="792"/>
    </row>
    <row r="6517" spans="8:69" ht="12" customHeight="1">
      <c r="H6517" s="800"/>
      <c r="AJ6517" s="792"/>
      <c r="AM6517" s="792"/>
      <c r="AP6517" s="792"/>
      <c r="AS6517" s="792"/>
      <c r="AV6517" s="792"/>
      <c r="AY6517" s="792"/>
      <c r="BN6517" s="792"/>
      <c r="BQ6517" s="792"/>
    </row>
    <row r="6518" spans="8:69" ht="12" customHeight="1">
      <c r="H6518" s="800"/>
      <c r="AJ6518" s="792"/>
      <c r="AM6518" s="792"/>
      <c r="AP6518" s="792"/>
      <c r="AS6518" s="792"/>
      <c r="AV6518" s="792"/>
      <c r="AY6518" s="792"/>
      <c r="BN6518" s="792"/>
      <c r="BQ6518" s="792"/>
    </row>
    <row r="6519" spans="8:69" ht="12" customHeight="1">
      <c r="H6519" s="800"/>
      <c r="AJ6519" s="792"/>
      <c r="AM6519" s="792"/>
      <c r="AP6519" s="792"/>
      <c r="AS6519" s="792"/>
      <c r="AV6519" s="792"/>
      <c r="AY6519" s="792"/>
      <c r="BN6519" s="792"/>
      <c r="BQ6519" s="792"/>
    </row>
    <row r="6520" spans="8:69" ht="12" customHeight="1">
      <c r="H6520" s="800"/>
      <c r="AJ6520" s="792"/>
      <c r="AM6520" s="792"/>
      <c r="AP6520" s="792"/>
      <c r="AS6520" s="792"/>
      <c r="AV6520" s="792"/>
      <c r="AY6520" s="792"/>
      <c r="BN6520" s="792"/>
      <c r="BQ6520" s="792"/>
    </row>
    <row r="6521" spans="8:69" ht="12" customHeight="1">
      <c r="H6521" s="800"/>
      <c r="AJ6521" s="792"/>
      <c r="AM6521" s="792"/>
      <c r="AP6521" s="792"/>
      <c r="AS6521" s="792"/>
      <c r="AV6521" s="792"/>
      <c r="AY6521" s="792"/>
      <c r="BN6521" s="792"/>
      <c r="BQ6521" s="792"/>
    </row>
    <row r="6522" spans="8:69" ht="12" customHeight="1">
      <c r="H6522" s="800"/>
      <c r="AJ6522" s="792"/>
      <c r="AM6522" s="792"/>
      <c r="AP6522" s="792"/>
      <c r="AS6522" s="792"/>
      <c r="AV6522" s="792"/>
      <c r="AY6522" s="792"/>
      <c r="BN6522" s="792"/>
      <c r="BQ6522" s="792"/>
    </row>
    <row r="6523" spans="8:69" ht="12" customHeight="1">
      <c r="H6523" s="800"/>
      <c r="AJ6523" s="792"/>
      <c r="AM6523" s="792"/>
      <c r="AP6523" s="792"/>
      <c r="AS6523" s="792"/>
      <c r="AV6523" s="792"/>
      <c r="AY6523" s="792"/>
      <c r="BN6523" s="792"/>
      <c r="BQ6523" s="792"/>
    </row>
    <row r="6524" spans="8:69" ht="12" customHeight="1">
      <c r="H6524" s="800"/>
      <c r="AJ6524" s="792"/>
      <c r="AM6524" s="792"/>
      <c r="AP6524" s="792"/>
      <c r="AS6524" s="792"/>
      <c r="AV6524" s="792"/>
      <c r="AY6524" s="792"/>
      <c r="BN6524" s="792"/>
      <c r="BQ6524" s="792"/>
    </row>
    <row r="6525" spans="8:69" ht="12" customHeight="1">
      <c r="H6525" s="800"/>
      <c r="AJ6525" s="792"/>
      <c r="AM6525" s="792"/>
      <c r="AP6525" s="792"/>
      <c r="AS6525" s="792"/>
      <c r="AV6525" s="792"/>
      <c r="AY6525" s="792"/>
      <c r="BN6525" s="792"/>
      <c r="BQ6525" s="792"/>
    </row>
    <row r="6526" spans="8:69" ht="12" customHeight="1">
      <c r="H6526" s="800"/>
      <c r="AJ6526" s="792"/>
      <c r="AM6526" s="792"/>
      <c r="AP6526" s="792"/>
      <c r="AS6526" s="792"/>
      <c r="AV6526" s="792"/>
      <c r="AY6526" s="792"/>
      <c r="BN6526" s="792"/>
      <c r="BQ6526" s="792"/>
    </row>
    <row r="6527" spans="8:69" ht="12" customHeight="1">
      <c r="H6527" s="800"/>
      <c r="AJ6527" s="792"/>
      <c r="AM6527" s="792"/>
      <c r="AP6527" s="792"/>
      <c r="AS6527" s="792"/>
      <c r="AV6527" s="792"/>
      <c r="AY6527" s="792"/>
      <c r="BN6527" s="792"/>
      <c r="BQ6527" s="792"/>
    </row>
    <row r="6528" spans="8:69" ht="12" customHeight="1">
      <c r="H6528" s="800"/>
      <c r="AJ6528" s="792"/>
      <c r="AM6528" s="792"/>
      <c r="AP6528" s="792"/>
      <c r="AS6528" s="792"/>
      <c r="AV6528" s="792"/>
      <c r="AY6528" s="792"/>
      <c r="BN6528" s="792"/>
      <c r="BQ6528" s="792"/>
    </row>
    <row r="6529" spans="8:69" ht="12" customHeight="1">
      <c r="H6529" s="800"/>
      <c r="AJ6529" s="792"/>
      <c r="AM6529" s="792"/>
      <c r="AP6529" s="792"/>
      <c r="AS6529" s="792"/>
      <c r="AV6529" s="792"/>
      <c r="AY6529" s="792"/>
      <c r="BN6529" s="792"/>
      <c r="BQ6529" s="792"/>
    </row>
    <row r="6530" spans="8:69" ht="12" customHeight="1">
      <c r="H6530" s="800"/>
      <c r="AJ6530" s="792"/>
      <c r="AM6530" s="792"/>
      <c r="AP6530" s="792"/>
      <c r="AS6530" s="792"/>
      <c r="AV6530" s="792"/>
      <c r="AY6530" s="792"/>
      <c r="BN6530" s="792"/>
      <c r="BQ6530" s="792"/>
    </row>
    <row r="6531" spans="8:69" ht="12" customHeight="1">
      <c r="H6531" s="800"/>
      <c r="AJ6531" s="792"/>
      <c r="AM6531" s="792"/>
      <c r="AP6531" s="792"/>
      <c r="AS6531" s="792"/>
      <c r="AV6531" s="792"/>
      <c r="AY6531" s="792"/>
      <c r="BN6531" s="792"/>
      <c r="BQ6531" s="792"/>
    </row>
    <row r="6532" spans="8:69" ht="12" customHeight="1">
      <c r="H6532" s="800"/>
      <c r="AJ6532" s="792"/>
      <c r="AM6532" s="792"/>
      <c r="AP6532" s="792"/>
      <c r="AS6532" s="792"/>
      <c r="AV6532" s="792"/>
      <c r="AY6532" s="792"/>
      <c r="BN6532" s="792"/>
      <c r="BQ6532" s="792"/>
    </row>
    <row r="6533" spans="8:69" ht="12" customHeight="1">
      <c r="H6533" s="800"/>
      <c r="AJ6533" s="792"/>
      <c r="AM6533" s="792"/>
      <c r="AP6533" s="792"/>
      <c r="AS6533" s="792"/>
      <c r="AV6533" s="792"/>
      <c r="AY6533" s="792"/>
      <c r="BN6533" s="792"/>
      <c r="BQ6533" s="792"/>
    </row>
    <row r="6534" spans="8:69" ht="12" customHeight="1">
      <c r="H6534" s="800"/>
      <c r="AJ6534" s="792"/>
      <c r="AM6534" s="792"/>
      <c r="AP6534" s="792"/>
      <c r="AS6534" s="792"/>
      <c r="AV6534" s="792"/>
      <c r="AY6534" s="792"/>
      <c r="BN6534" s="792"/>
      <c r="BQ6534" s="792"/>
    </row>
    <row r="6535" spans="8:69" ht="12" customHeight="1">
      <c r="H6535" s="800"/>
      <c r="AJ6535" s="792"/>
      <c r="AM6535" s="792"/>
      <c r="AP6535" s="792"/>
      <c r="AS6535" s="792"/>
      <c r="AV6535" s="792"/>
      <c r="AY6535" s="792"/>
      <c r="BN6535" s="792"/>
      <c r="BQ6535" s="792"/>
    </row>
    <row r="6536" spans="8:69" ht="12" customHeight="1">
      <c r="H6536" s="800"/>
      <c r="AJ6536" s="792"/>
      <c r="AM6536" s="792"/>
      <c r="AP6536" s="792"/>
      <c r="AS6536" s="792"/>
      <c r="AV6536" s="792"/>
      <c r="AY6536" s="792"/>
      <c r="BN6536" s="792"/>
      <c r="BQ6536" s="792"/>
    </row>
    <row r="6537" spans="8:69" ht="12" customHeight="1">
      <c r="H6537" s="800"/>
      <c r="AJ6537" s="792"/>
      <c r="AM6537" s="792"/>
      <c r="AP6537" s="792"/>
      <c r="AS6537" s="792"/>
      <c r="AV6537" s="792"/>
      <c r="AY6537" s="792"/>
      <c r="BN6537" s="792"/>
      <c r="BQ6537" s="792"/>
    </row>
    <row r="6538" spans="8:69" ht="12" customHeight="1">
      <c r="H6538" s="800"/>
      <c r="AJ6538" s="792"/>
      <c r="AM6538" s="792"/>
      <c r="AP6538" s="792"/>
      <c r="AS6538" s="792"/>
      <c r="AV6538" s="792"/>
      <c r="AY6538" s="792"/>
      <c r="BN6538" s="792"/>
      <c r="BQ6538" s="792"/>
    </row>
    <row r="6539" spans="8:69" ht="12" customHeight="1">
      <c r="H6539" s="800"/>
      <c r="AJ6539" s="792"/>
      <c r="AM6539" s="792"/>
      <c r="AP6539" s="792"/>
      <c r="AS6539" s="792"/>
      <c r="AV6539" s="792"/>
      <c r="AY6539" s="792"/>
      <c r="BN6539" s="792"/>
      <c r="BQ6539" s="792"/>
    </row>
    <row r="6540" spans="8:69" ht="12" customHeight="1">
      <c r="H6540" s="800"/>
      <c r="AJ6540" s="792"/>
      <c r="AM6540" s="792"/>
      <c r="AP6540" s="792"/>
      <c r="AS6540" s="792"/>
      <c r="AV6540" s="792"/>
      <c r="AY6540" s="792"/>
      <c r="BN6540" s="792"/>
      <c r="BQ6540" s="792"/>
    </row>
    <row r="6541" spans="8:69" ht="12" customHeight="1">
      <c r="H6541" s="800"/>
      <c r="AJ6541" s="792"/>
      <c r="AM6541" s="792"/>
      <c r="AP6541" s="792"/>
      <c r="AS6541" s="792"/>
      <c r="AV6541" s="792"/>
      <c r="AY6541" s="792"/>
      <c r="BN6541" s="792"/>
      <c r="BQ6541" s="792"/>
    </row>
    <row r="6542" spans="8:69" ht="12" customHeight="1">
      <c r="H6542" s="800"/>
      <c r="AJ6542" s="792"/>
      <c r="AM6542" s="792"/>
      <c r="AP6542" s="792"/>
      <c r="AS6542" s="792"/>
      <c r="AV6542" s="792"/>
      <c r="AY6542" s="792"/>
      <c r="BN6542" s="792"/>
      <c r="BQ6542" s="792"/>
    </row>
    <row r="6543" spans="8:69" ht="12" customHeight="1">
      <c r="H6543" s="800"/>
      <c r="AJ6543" s="792"/>
      <c r="AM6543" s="792"/>
      <c r="AP6543" s="792"/>
      <c r="AS6543" s="792"/>
      <c r="AV6543" s="792"/>
      <c r="AY6543" s="792"/>
      <c r="BN6543" s="792"/>
      <c r="BQ6543" s="792"/>
    </row>
    <row r="6544" spans="8:69" ht="12" customHeight="1">
      <c r="H6544" s="800"/>
      <c r="AJ6544" s="792"/>
      <c r="AM6544" s="792"/>
      <c r="AP6544" s="792"/>
      <c r="AS6544" s="792"/>
      <c r="AV6544" s="792"/>
      <c r="AY6544" s="792"/>
      <c r="BN6544" s="792"/>
      <c r="BQ6544" s="792"/>
    </row>
    <row r="6545" spans="8:69" ht="12" customHeight="1">
      <c r="H6545" s="800"/>
      <c r="AJ6545" s="792"/>
      <c r="AM6545" s="792"/>
      <c r="AP6545" s="792"/>
      <c r="AS6545" s="792"/>
      <c r="AV6545" s="792"/>
      <c r="AY6545" s="792"/>
      <c r="BN6545" s="792"/>
      <c r="BQ6545" s="792"/>
    </row>
    <row r="6546" spans="8:69" ht="12" customHeight="1">
      <c r="H6546" s="800"/>
      <c r="AJ6546" s="792"/>
      <c r="AM6546" s="792"/>
      <c r="AP6546" s="792"/>
      <c r="AS6546" s="792"/>
      <c r="AV6546" s="792"/>
      <c r="AY6546" s="792"/>
      <c r="BN6546" s="792"/>
      <c r="BQ6546" s="792"/>
    </row>
    <row r="6547" spans="8:69" ht="12" customHeight="1">
      <c r="H6547" s="800"/>
      <c r="AJ6547" s="792"/>
      <c r="AM6547" s="792"/>
      <c r="AP6547" s="792"/>
      <c r="AS6547" s="792"/>
      <c r="AV6547" s="792"/>
      <c r="AY6547" s="792"/>
      <c r="BN6547" s="792"/>
      <c r="BQ6547" s="792"/>
    </row>
    <row r="6548" spans="8:69" ht="12" customHeight="1">
      <c r="H6548" s="800"/>
      <c r="AJ6548" s="792"/>
      <c r="AM6548" s="792"/>
      <c r="AP6548" s="792"/>
      <c r="AS6548" s="792"/>
      <c r="AV6548" s="792"/>
      <c r="AY6548" s="792"/>
      <c r="BN6548" s="792"/>
      <c r="BQ6548" s="792"/>
    </row>
    <row r="6549" spans="8:69" ht="12" customHeight="1">
      <c r="H6549" s="800"/>
      <c r="AJ6549" s="792"/>
      <c r="AM6549" s="792"/>
      <c r="AP6549" s="792"/>
      <c r="AS6549" s="792"/>
      <c r="AV6549" s="792"/>
      <c r="AY6549" s="792"/>
      <c r="BN6549" s="792"/>
      <c r="BQ6549" s="792"/>
    </row>
    <row r="6550" spans="8:69" ht="12" customHeight="1">
      <c r="H6550" s="800"/>
      <c r="AJ6550" s="792"/>
      <c r="AM6550" s="792"/>
      <c r="AP6550" s="792"/>
      <c r="AS6550" s="792"/>
      <c r="AV6550" s="792"/>
      <c r="AY6550" s="792"/>
      <c r="BN6550" s="792"/>
      <c r="BQ6550" s="792"/>
    </row>
    <row r="6551" spans="8:69" ht="12" customHeight="1">
      <c r="H6551" s="800"/>
      <c r="AJ6551" s="792"/>
      <c r="AM6551" s="792"/>
      <c r="AP6551" s="792"/>
      <c r="AS6551" s="792"/>
      <c r="AV6551" s="792"/>
      <c r="AY6551" s="792"/>
      <c r="BN6551" s="792"/>
      <c r="BQ6551" s="792"/>
    </row>
    <row r="6552" spans="8:69" ht="12" customHeight="1">
      <c r="H6552" s="800"/>
      <c r="AJ6552" s="792"/>
      <c r="AM6552" s="792"/>
      <c r="AP6552" s="792"/>
      <c r="AS6552" s="792"/>
      <c r="AV6552" s="792"/>
      <c r="AY6552" s="792"/>
      <c r="BN6552" s="792"/>
      <c r="BQ6552" s="792"/>
    </row>
    <row r="6553" spans="8:69" ht="12" customHeight="1">
      <c r="H6553" s="800"/>
      <c r="AJ6553" s="792"/>
      <c r="AM6553" s="792"/>
      <c r="AP6553" s="792"/>
      <c r="AS6553" s="792"/>
      <c r="AV6553" s="792"/>
      <c r="AY6553" s="792"/>
      <c r="BN6553" s="792"/>
      <c r="BQ6553" s="792"/>
    </row>
    <row r="6554" spans="8:69" ht="12" customHeight="1">
      <c r="H6554" s="800"/>
      <c r="AJ6554" s="792"/>
      <c r="AM6554" s="792"/>
      <c r="AP6554" s="792"/>
      <c r="AS6554" s="792"/>
      <c r="AV6554" s="792"/>
      <c r="AY6554" s="792"/>
      <c r="BN6554" s="792"/>
      <c r="BQ6554" s="792"/>
    </row>
    <row r="6555" spans="8:69" ht="12" customHeight="1">
      <c r="H6555" s="800"/>
      <c r="AJ6555" s="792"/>
      <c r="AM6555" s="792"/>
      <c r="AP6555" s="792"/>
      <c r="AS6555" s="792"/>
      <c r="AV6555" s="792"/>
      <c r="AY6555" s="792"/>
      <c r="BN6555" s="792"/>
      <c r="BQ6555" s="792"/>
    </row>
    <row r="6556" spans="8:69" ht="12" customHeight="1">
      <c r="H6556" s="800"/>
      <c r="AJ6556" s="792"/>
      <c r="AM6556" s="792"/>
      <c r="AP6556" s="792"/>
      <c r="AS6556" s="792"/>
      <c r="AV6556" s="792"/>
      <c r="AY6556" s="792"/>
      <c r="BN6556" s="792"/>
      <c r="BQ6556" s="792"/>
    </row>
    <row r="6557" spans="8:69" ht="12" customHeight="1">
      <c r="H6557" s="800"/>
      <c r="AJ6557" s="792"/>
      <c r="AM6557" s="792"/>
      <c r="AP6557" s="792"/>
      <c r="AS6557" s="792"/>
      <c r="AV6557" s="792"/>
      <c r="AY6557" s="792"/>
      <c r="BN6557" s="792"/>
      <c r="BQ6557" s="792"/>
    </row>
    <row r="6558" spans="8:69" ht="12" customHeight="1">
      <c r="H6558" s="800"/>
      <c r="AJ6558" s="792"/>
      <c r="AM6558" s="792"/>
      <c r="AP6558" s="792"/>
      <c r="AS6558" s="792"/>
      <c r="AV6558" s="792"/>
      <c r="AY6558" s="792"/>
      <c r="BN6558" s="792"/>
      <c r="BQ6558" s="792"/>
    </row>
    <row r="6559" spans="8:69" ht="12" customHeight="1">
      <c r="H6559" s="800"/>
      <c r="AJ6559" s="792"/>
      <c r="AM6559" s="792"/>
      <c r="AP6559" s="792"/>
      <c r="AS6559" s="792"/>
      <c r="AV6559" s="792"/>
      <c r="AY6559" s="792"/>
      <c r="BN6559" s="792"/>
      <c r="BQ6559" s="792"/>
    </row>
    <row r="6560" spans="8:69" ht="12" customHeight="1">
      <c r="H6560" s="800"/>
      <c r="AJ6560" s="792"/>
      <c r="AM6560" s="792"/>
      <c r="AP6560" s="792"/>
      <c r="AS6560" s="792"/>
      <c r="AV6560" s="792"/>
      <c r="AY6560" s="792"/>
      <c r="BN6560" s="792"/>
      <c r="BQ6560" s="792"/>
    </row>
    <row r="6561" spans="8:69" ht="12" customHeight="1">
      <c r="H6561" s="800"/>
      <c r="AJ6561" s="792"/>
      <c r="AM6561" s="792"/>
      <c r="AP6561" s="792"/>
      <c r="AS6561" s="792"/>
      <c r="AV6561" s="792"/>
      <c r="AY6561" s="792"/>
      <c r="BN6561" s="792"/>
      <c r="BQ6561" s="792"/>
    </row>
    <row r="6562" spans="8:69" ht="12" customHeight="1">
      <c r="H6562" s="800"/>
      <c r="AJ6562" s="792"/>
      <c r="AM6562" s="792"/>
      <c r="AP6562" s="792"/>
      <c r="AS6562" s="792"/>
      <c r="AV6562" s="792"/>
      <c r="AY6562" s="792"/>
      <c r="BN6562" s="792"/>
      <c r="BQ6562" s="792"/>
    </row>
    <row r="6563" spans="8:69" ht="12" customHeight="1">
      <c r="H6563" s="800"/>
      <c r="AJ6563" s="792"/>
      <c r="AM6563" s="792"/>
      <c r="AP6563" s="792"/>
      <c r="AS6563" s="792"/>
      <c r="AV6563" s="792"/>
      <c r="AY6563" s="792"/>
      <c r="BN6563" s="792"/>
      <c r="BQ6563" s="792"/>
    </row>
    <row r="6564" spans="8:69" ht="12" customHeight="1">
      <c r="H6564" s="800"/>
      <c r="AJ6564" s="792"/>
      <c r="AM6564" s="792"/>
      <c r="AP6564" s="792"/>
      <c r="AS6564" s="792"/>
      <c r="AV6564" s="792"/>
      <c r="AY6564" s="792"/>
      <c r="BN6564" s="792"/>
      <c r="BQ6564" s="792"/>
    </row>
    <row r="6565" spans="8:69" ht="12" customHeight="1">
      <c r="H6565" s="800"/>
      <c r="AJ6565" s="792"/>
      <c r="AM6565" s="792"/>
      <c r="AP6565" s="792"/>
      <c r="AS6565" s="792"/>
      <c r="AV6565" s="792"/>
      <c r="AY6565" s="792"/>
      <c r="BN6565" s="792"/>
      <c r="BQ6565" s="792"/>
    </row>
    <row r="6566" spans="8:69" ht="12" customHeight="1">
      <c r="H6566" s="800"/>
      <c r="AJ6566" s="792"/>
      <c r="AM6566" s="792"/>
      <c r="AP6566" s="792"/>
      <c r="AS6566" s="792"/>
      <c r="AV6566" s="792"/>
      <c r="AY6566" s="792"/>
      <c r="BN6566" s="792"/>
      <c r="BQ6566" s="792"/>
    </row>
    <row r="6567" spans="8:69" ht="12" customHeight="1">
      <c r="H6567" s="800"/>
      <c r="AJ6567" s="792"/>
      <c r="AM6567" s="792"/>
      <c r="AP6567" s="792"/>
      <c r="AS6567" s="792"/>
      <c r="AV6567" s="792"/>
      <c r="AY6567" s="792"/>
      <c r="BN6567" s="792"/>
      <c r="BQ6567" s="792"/>
    </row>
    <row r="6568" spans="8:69" ht="12" customHeight="1">
      <c r="H6568" s="800"/>
      <c r="AJ6568" s="792"/>
      <c r="AM6568" s="792"/>
      <c r="AP6568" s="792"/>
      <c r="AS6568" s="792"/>
      <c r="AV6568" s="792"/>
      <c r="AY6568" s="792"/>
      <c r="BN6568" s="792"/>
      <c r="BQ6568" s="792"/>
    </row>
    <row r="6569" spans="8:69" ht="12" customHeight="1">
      <c r="H6569" s="800"/>
      <c r="AJ6569" s="792"/>
      <c r="AM6569" s="792"/>
      <c r="AP6569" s="792"/>
      <c r="AS6569" s="792"/>
      <c r="AV6569" s="792"/>
      <c r="AY6569" s="792"/>
      <c r="BN6569" s="792"/>
      <c r="BQ6569" s="792"/>
    </row>
    <row r="6570" spans="8:69" ht="12" customHeight="1">
      <c r="H6570" s="800"/>
      <c r="AJ6570" s="792"/>
      <c r="AM6570" s="792"/>
      <c r="AP6570" s="792"/>
      <c r="AS6570" s="792"/>
      <c r="AV6570" s="792"/>
      <c r="AY6570" s="792"/>
      <c r="BN6570" s="792"/>
      <c r="BQ6570" s="792"/>
    </row>
    <row r="6571" spans="8:69" ht="12" customHeight="1">
      <c r="H6571" s="800"/>
      <c r="AJ6571" s="792"/>
      <c r="AM6571" s="792"/>
      <c r="AP6571" s="792"/>
      <c r="AS6571" s="792"/>
      <c r="AV6571" s="792"/>
      <c r="AY6571" s="792"/>
      <c r="BN6571" s="792"/>
      <c r="BQ6571" s="792"/>
    </row>
    <row r="6572" spans="8:69" ht="12" customHeight="1">
      <c r="H6572" s="800"/>
      <c r="AJ6572" s="792"/>
      <c r="AM6572" s="792"/>
      <c r="AP6572" s="792"/>
      <c r="AS6572" s="792"/>
      <c r="AV6572" s="792"/>
      <c r="AY6572" s="792"/>
      <c r="BN6572" s="792"/>
      <c r="BQ6572" s="792"/>
    </row>
    <row r="6573" spans="8:69" ht="12" customHeight="1">
      <c r="H6573" s="800"/>
      <c r="AJ6573" s="792"/>
      <c r="AM6573" s="792"/>
      <c r="AP6573" s="792"/>
      <c r="AS6573" s="792"/>
      <c r="AV6573" s="792"/>
      <c r="AY6573" s="792"/>
      <c r="BN6573" s="792"/>
      <c r="BQ6573" s="792"/>
    </row>
    <row r="6574" spans="8:69" ht="12" customHeight="1">
      <c r="H6574" s="800"/>
      <c r="AJ6574" s="792"/>
      <c r="AM6574" s="792"/>
      <c r="AP6574" s="792"/>
      <c r="AS6574" s="792"/>
      <c r="AV6574" s="792"/>
      <c r="AY6574" s="792"/>
      <c r="BN6574" s="792"/>
      <c r="BQ6574" s="792"/>
    </row>
    <row r="6575" spans="8:69" ht="12" customHeight="1">
      <c r="H6575" s="800"/>
      <c r="AJ6575" s="792"/>
      <c r="AM6575" s="792"/>
      <c r="AP6575" s="792"/>
      <c r="AS6575" s="792"/>
      <c r="AV6575" s="792"/>
      <c r="AY6575" s="792"/>
      <c r="BN6575" s="792"/>
      <c r="BQ6575" s="792"/>
    </row>
    <row r="6576" spans="8:69" ht="12" customHeight="1">
      <c r="H6576" s="800"/>
      <c r="AJ6576" s="792"/>
      <c r="AM6576" s="792"/>
      <c r="AP6576" s="792"/>
      <c r="AS6576" s="792"/>
      <c r="AV6576" s="792"/>
      <c r="AY6576" s="792"/>
      <c r="BN6576" s="792"/>
      <c r="BQ6576" s="792"/>
    </row>
    <row r="6577" spans="8:69" ht="12" customHeight="1">
      <c r="H6577" s="800"/>
      <c r="AJ6577" s="792"/>
      <c r="AM6577" s="792"/>
      <c r="AP6577" s="792"/>
      <c r="AS6577" s="792"/>
      <c r="AV6577" s="792"/>
      <c r="AY6577" s="792"/>
      <c r="BN6577" s="792"/>
      <c r="BQ6577" s="792"/>
    </row>
    <row r="6578" spans="8:69" ht="12" customHeight="1">
      <c r="H6578" s="800"/>
      <c r="AJ6578" s="792"/>
      <c r="AM6578" s="792"/>
      <c r="AP6578" s="792"/>
      <c r="AS6578" s="792"/>
      <c r="AV6578" s="792"/>
      <c r="AY6578" s="792"/>
      <c r="BN6578" s="792"/>
      <c r="BQ6578" s="792"/>
    </row>
    <row r="6579" spans="8:69" ht="12" customHeight="1">
      <c r="H6579" s="800"/>
      <c r="AJ6579" s="792"/>
      <c r="AM6579" s="792"/>
      <c r="AP6579" s="792"/>
      <c r="AS6579" s="792"/>
      <c r="AV6579" s="792"/>
      <c r="AY6579" s="792"/>
      <c r="BN6579" s="792"/>
      <c r="BQ6579" s="792"/>
    </row>
    <row r="6580" spans="8:69" ht="12" customHeight="1">
      <c r="H6580" s="800"/>
      <c r="AJ6580" s="792"/>
      <c r="AM6580" s="792"/>
      <c r="AP6580" s="792"/>
      <c r="AS6580" s="792"/>
      <c r="AV6580" s="792"/>
      <c r="AY6580" s="792"/>
      <c r="BN6580" s="792"/>
      <c r="BQ6580" s="792"/>
    </row>
    <row r="6581" spans="8:69" ht="12" customHeight="1">
      <c r="H6581" s="800"/>
      <c r="AJ6581" s="792"/>
      <c r="AM6581" s="792"/>
      <c r="AP6581" s="792"/>
      <c r="AS6581" s="792"/>
      <c r="AV6581" s="792"/>
      <c r="AY6581" s="792"/>
      <c r="BN6581" s="792"/>
      <c r="BQ6581" s="792"/>
    </row>
    <row r="6582" spans="8:69" ht="12" customHeight="1">
      <c r="H6582" s="800"/>
      <c r="AJ6582" s="792"/>
      <c r="AM6582" s="792"/>
      <c r="AP6582" s="792"/>
      <c r="AS6582" s="792"/>
      <c r="AV6582" s="792"/>
      <c r="AY6582" s="792"/>
      <c r="BN6582" s="792"/>
      <c r="BQ6582" s="792"/>
    </row>
    <row r="6583" spans="8:69" ht="12" customHeight="1">
      <c r="H6583" s="800"/>
      <c r="AJ6583" s="792"/>
      <c r="AM6583" s="792"/>
      <c r="AP6583" s="792"/>
      <c r="AS6583" s="792"/>
      <c r="AV6583" s="792"/>
      <c r="AY6583" s="792"/>
      <c r="BN6583" s="792"/>
      <c r="BQ6583" s="792"/>
    </row>
    <row r="6584" spans="8:69" ht="12" customHeight="1">
      <c r="H6584" s="800"/>
      <c r="AJ6584" s="792"/>
      <c r="AM6584" s="792"/>
      <c r="AP6584" s="792"/>
      <c r="AS6584" s="792"/>
      <c r="AV6584" s="792"/>
      <c r="AY6584" s="792"/>
      <c r="BN6584" s="792"/>
      <c r="BQ6584" s="792"/>
    </row>
    <row r="6585" spans="8:69" ht="12" customHeight="1">
      <c r="H6585" s="800"/>
      <c r="AJ6585" s="792"/>
      <c r="AM6585" s="792"/>
      <c r="AP6585" s="792"/>
      <c r="AS6585" s="792"/>
      <c r="AV6585" s="792"/>
      <c r="AY6585" s="792"/>
      <c r="BN6585" s="792"/>
      <c r="BQ6585" s="792"/>
    </row>
    <row r="6586" spans="8:69" ht="12" customHeight="1">
      <c r="H6586" s="800"/>
      <c r="AJ6586" s="792"/>
      <c r="AM6586" s="792"/>
      <c r="AP6586" s="792"/>
      <c r="AS6586" s="792"/>
      <c r="AV6586" s="792"/>
      <c r="AY6586" s="792"/>
      <c r="BN6586" s="792"/>
      <c r="BQ6586" s="792"/>
    </row>
    <row r="6587" spans="8:69" ht="12" customHeight="1">
      <c r="H6587" s="800"/>
      <c r="AJ6587" s="792"/>
      <c r="AM6587" s="792"/>
      <c r="AP6587" s="792"/>
      <c r="AS6587" s="792"/>
      <c r="AV6587" s="792"/>
      <c r="AY6587" s="792"/>
      <c r="BN6587" s="792"/>
      <c r="BQ6587" s="792"/>
    </row>
    <row r="6588" spans="8:69" ht="12" customHeight="1">
      <c r="H6588" s="800"/>
      <c r="AJ6588" s="792"/>
      <c r="AM6588" s="792"/>
      <c r="AP6588" s="792"/>
      <c r="AS6588" s="792"/>
      <c r="AV6588" s="792"/>
      <c r="AY6588" s="792"/>
      <c r="BN6588" s="792"/>
      <c r="BQ6588" s="792"/>
    </row>
    <row r="6589" spans="8:69" ht="12" customHeight="1">
      <c r="H6589" s="800"/>
      <c r="AJ6589" s="792"/>
      <c r="AM6589" s="792"/>
      <c r="AP6589" s="792"/>
      <c r="AS6589" s="792"/>
      <c r="AV6589" s="792"/>
      <c r="AY6589" s="792"/>
      <c r="BN6589" s="792"/>
      <c r="BQ6589" s="792"/>
    </row>
    <row r="6590" spans="8:69" ht="12" customHeight="1">
      <c r="H6590" s="800"/>
      <c r="AJ6590" s="792"/>
      <c r="AM6590" s="792"/>
      <c r="AP6590" s="792"/>
      <c r="AS6590" s="792"/>
      <c r="AV6590" s="792"/>
      <c r="AY6590" s="792"/>
      <c r="BN6590" s="792"/>
      <c r="BQ6590" s="792"/>
    </row>
    <row r="6591" spans="8:69" ht="12" customHeight="1">
      <c r="H6591" s="800"/>
      <c r="AJ6591" s="792"/>
      <c r="AM6591" s="792"/>
      <c r="AP6591" s="792"/>
      <c r="AS6591" s="792"/>
      <c r="AV6591" s="792"/>
      <c r="AY6591" s="792"/>
      <c r="BN6591" s="792"/>
      <c r="BQ6591" s="792"/>
    </row>
    <row r="6592" spans="8:69" ht="12" customHeight="1">
      <c r="H6592" s="800"/>
      <c r="AJ6592" s="792"/>
      <c r="AM6592" s="792"/>
      <c r="AP6592" s="792"/>
      <c r="AS6592" s="792"/>
      <c r="AV6592" s="792"/>
      <c r="AY6592" s="792"/>
      <c r="BN6592" s="792"/>
      <c r="BQ6592" s="792"/>
    </row>
    <row r="6593" spans="8:69" ht="12" customHeight="1">
      <c r="H6593" s="800"/>
      <c r="AJ6593" s="792"/>
      <c r="AM6593" s="792"/>
      <c r="AP6593" s="792"/>
      <c r="AS6593" s="792"/>
      <c r="AV6593" s="792"/>
      <c r="AY6593" s="792"/>
      <c r="BN6593" s="792"/>
      <c r="BQ6593" s="792"/>
    </row>
    <row r="6594" spans="8:69" ht="12" customHeight="1">
      <c r="H6594" s="800"/>
      <c r="AJ6594" s="792"/>
      <c r="AM6594" s="792"/>
      <c r="AP6594" s="792"/>
      <c r="AS6594" s="792"/>
      <c r="AV6594" s="792"/>
      <c r="AY6594" s="792"/>
      <c r="BN6594" s="792"/>
      <c r="BQ6594" s="792"/>
    </row>
    <row r="6595" spans="8:69" ht="12" customHeight="1">
      <c r="H6595" s="800"/>
      <c r="AJ6595" s="792"/>
      <c r="AM6595" s="792"/>
      <c r="AP6595" s="792"/>
      <c r="AS6595" s="792"/>
      <c r="AV6595" s="792"/>
      <c r="AY6595" s="792"/>
      <c r="BN6595" s="792"/>
      <c r="BQ6595" s="792"/>
    </row>
    <row r="6596" spans="8:69" ht="12" customHeight="1">
      <c r="H6596" s="800"/>
      <c r="AJ6596" s="792"/>
      <c r="AM6596" s="792"/>
      <c r="AP6596" s="792"/>
      <c r="AS6596" s="792"/>
      <c r="AV6596" s="792"/>
      <c r="AY6596" s="792"/>
      <c r="BN6596" s="792"/>
      <c r="BQ6596" s="792"/>
    </row>
    <row r="6597" spans="8:69" ht="12" customHeight="1">
      <c r="H6597" s="800"/>
      <c r="AJ6597" s="792"/>
      <c r="AM6597" s="792"/>
      <c r="AP6597" s="792"/>
      <c r="AS6597" s="792"/>
      <c r="AV6597" s="792"/>
      <c r="AY6597" s="792"/>
      <c r="BN6597" s="792"/>
      <c r="BQ6597" s="792"/>
    </row>
    <row r="6598" spans="8:69" ht="12" customHeight="1">
      <c r="H6598" s="800"/>
      <c r="AJ6598" s="792"/>
      <c r="AM6598" s="792"/>
      <c r="AP6598" s="792"/>
      <c r="AS6598" s="792"/>
      <c r="AV6598" s="792"/>
      <c r="AY6598" s="792"/>
      <c r="BN6598" s="792"/>
      <c r="BQ6598" s="792"/>
    </row>
    <row r="6599" spans="8:69" ht="12" customHeight="1">
      <c r="H6599" s="800"/>
      <c r="AJ6599" s="792"/>
      <c r="AM6599" s="792"/>
      <c r="AP6599" s="792"/>
      <c r="AS6599" s="792"/>
      <c r="AV6599" s="792"/>
      <c r="AY6599" s="792"/>
      <c r="BN6599" s="792"/>
      <c r="BQ6599" s="792"/>
    </row>
    <row r="6600" spans="8:69" ht="12" customHeight="1">
      <c r="H6600" s="800"/>
      <c r="AJ6600" s="792"/>
      <c r="AM6600" s="792"/>
      <c r="AP6600" s="792"/>
      <c r="AS6600" s="792"/>
      <c r="AV6600" s="792"/>
      <c r="AY6600" s="792"/>
      <c r="BN6600" s="792"/>
      <c r="BQ6600" s="792"/>
    </row>
    <row r="6601" spans="8:69" ht="12" customHeight="1">
      <c r="H6601" s="800"/>
      <c r="AJ6601" s="792"/>
      <c r="AM6601" s="792"/>
      <c r="AP6601" s="792"/>
      <c r="AS6601" s="792"/>
      <c r="AV6601" s="792"/>
      <c r="AY6601" s="792"/>
      <c r="BN6601" s="792"/>
      <c r="BQ6601" s="792"/>
    </row>
    <row r="6602" spans="8:69" ht="12" customHeight="1">
      <c r="H6602" s="800"/>
      <c r="AJ6602" s="792"/>
      <c r="AM6602" s="792"/>
      <c r="AP6602" s="792"/>
      <c r="AS6602" s="792"/>
      <c r="AV6602" s="792"/>
      <c r="AY6602" s="792"/>
      <c r="BN6602" s="792"/>
      <c r="BQ6602" s="792"/>
    </row>
    <row r="6603" spans="8:69" ht="12" customHeight="1">
      <c r="H6603" s="800"/>
      <c r="AJ6603" s="792"/>
      <c r="AM6603" s="792"/>
      <c r="AP6603" s="792"/>
      <c r="AS6603" s="792"/>
      <c r="AV6603" s="792"/>
      <c r="AY6603" s="792"/>
      <c r="BN6603" s="792"/>
      <c r="BQ6603" s="792"/>
    </row>
    <row r="6604" spans="8:69" ht="12" customHeight="1">
      <c r="H6604" s="800"/>
      <c r="AJ6604" s="792"/>
      <c r="AM6604" s="792"/>
      <c r="AP6604" s="792"/>
      <c r="AS6604" s="792"/>
      <c r="AV6604" s="792"/>
      <c r="AY6604" s="792"/>
      <c r="BN6604" s="792"/>
      <c r="BQ6604" s="792"/>
    </row>
    <row r="6605" spans="8:69" ht="12" customHeight="1">
      <c r="H6605" s="800"/>
      <c r="AJ6605" s="792"/>
      <c r="AM6605" s="792"/>
      <c r="AP6605" s="792"/>
      <c r="AS6605" s="792"/>
      <c r="AV6605" s="792"/>
      <c r="AY6605" s="792"/>
      <c r="BN6605" s="792"/>
      <c r="BQ6605" s="792"/>
    </row>
    <row r="6606" spans="8:69" ht="12" customHeight="1">
      <c r="H6606" s="800"/>
      <c r="AJ6606" s="792"/>
      <c r="AM6606" s="792"/>
      <c r="AP6606" s="792"/>
      <c r="AS6606" s="792"/>
      <c r="AV6606" s="792"/>
      <c r="AY6606" s="792"/>
      <c r="BN6606" s="792"/>
      <c r="BQ6606" s="792"/>
    </row>
    <row r="6607" spans="8:69" ht="12" customHeight="1">
      <c r="H6607" s="800"/>
      <c r="AJ6607" s="792"/>
      <c r="AM6607" s="792"/>
      <c r="AP6607" s="792"/>
      <c r="AS6607" s="792"/>
      <c r="AV6607" s="792"/>
      <c r="AY6607" s="792"/>
      <c r="BN6607" s="792"/>
      <c r="BQ6607" s="792"/>
    </row>
    <row r="6608" spans="8:69" ht="12" customHeight="1">
      <c r="H6608" s="800"/>
      <c r="AJ6608" s="792"/>
      <c r="AM6608" s="792"/>
      <c r="AP6608" s="792"/>
      <c r="AS6608" s="792"/>
      <c r="AV6608" s="792"/>
      <c r="AY6608" s="792"/>
      <c r="BN6608" s="792"/>
      <c r="BQ6608" s="792"/>
    </row>
    <row r="6609" spans="8:69" ht="12" customHeight="1">
      <c r="H6609" s="800"/>
      <c r="AJ6609" s="792"/>
      <c r="AM6609" s="792"/>
      <c r="AP6609" s="792"/>
      <c r="AS6609" s="792"/>
      <c r="AV6609" s="792"/>
      <c r="AY6609" s="792"/>
      <c r="BN6609" s="792"/>
      <c r="BQ6609" s="792"/>
    </row>
    <row r="6610" spans="8:69" ht="12" customHeight="1">
      <c r="H6610" s="800"/>
      <c r="AJ6610" s="792"/>
      <c r="AM6610" s="792"/>
      <c r="AP6610" s="792"/>
      <c r="AS6610" s="792"/>
      <c r="AV6610" s="792"/>
      <c r="AY6610" s="792"/>
      <c r="BN6610" s="792"/>
      <c r="BQ6610" s="792"/>
    </row>
    <row r="6611" spans="8:69" ht="12" customHeight="1">
      <c r="H6611" s="800"/>
      <c r="AJ6611" s="792"/>
      <c r="AM6611" s="792"/>
      <c r="AP6611" s="792"/>
      <c r="AS6611" s="792"/>
      <c r="AV6611" s="792"/>
      <c r="AY6611" s="792"/>
      <c r="BN6611" s="792"/>
      <c r="BQ6611" s="792"/>
    </row>
    <row r="6612" spans="8:69" ht="12" customHeight="1">
      <c r="H6612" s="800"/>
      <c r="AJ6612" s="792"/>
      <c r="AM6612" s="792"/>
      <c r="AP6612" s="792"/>
      <c r="AS6612" s="792"/>
      <c r="AV6612" s="792"/>
      <c r="AY6612" s="792"/>
      <c r="BN6612" s="792"/>
      <c r="BQ6612" s="792"/>
    </row>
    <row r="6613" spans="8:69" ht="12" customHeight="1">
      <c r="H6613" s="800"/>
      <c r="AJ6613" s="792"/>
      <c r="AM6613" s="792"/>
      <c r="AP6613" s="792"/>
      <c r="AS6613" s="792"/>
      <c r="AV6613" s="792"/>
      <c r="AY6613" s="792"/>
      <c r="BN6613" s="792"/>
      <c r="BQ6613" s="792"/>
    </row>
    <row r="6614" spans="8:69" ht="12" customHeight="1">
      <c r="H6614" s="800"/>
      <c r="AJ6614" s="792"/>
      <c r="AM6614" s="792"/>
      <c r="AP6614" s="792"/>
      <c r="AS6614" s="792"/>
      <c r="AV6614" s="792"/>
      <c r="AY6614" s="792"/>
      <c r="BN6614" s="792"/>
      <c r="BQ6614" s="792"/>
    </row>
    <row r="6615" spans="8:69" ht="12" customHeight="1">
      <c r="H6615" s="800"/>
      <c r="AJ6615" s="792"/>
      <c r="AM6615" s="792"/>
      <c r="AP6615" s="792"/>
      <c r="AS6615" s="792"/>
      <c r="AV6615" s="792"/>
      <c r="AY6615" s="792"/>
      <c r="BN6615" s="792"/>
      <c r="BQ6615" s="792"/>
    </row>
    <row r="6616" spans="8:69" ht="12" customHeight="1">
      <c r="H6616" s="800"/>
      <c r="AJ6616" s="792"/>
      <c r="AM6616" s="792"/>
      <c r="AP6616" s="792"/>
      <c r="AS6616" s="792"/>
      <c r="AV6616" s="792"/>
      <c r="AY6616" s="792"/>
      <c r="BN6616" s="792"/>
      <c r="BQ6616" s="792"/>
    </row>
    <row r="6617" spans="8:69" ht="12" customHeight="1">
      <c r="H6617" s="800"/>
      <c r="AJ6617" s="792"/>
      <c r="AM6617" s="792"/>
      <c r="AP6617" s="792"/>
      <c r="AS6617" s="792"/>
      <c r="AV6617" s="792"/>
      <c r="AY6617" s="792"/>
      <c r="BN6617" s="792"/>
      <c r="BQ6617" s="792"/>
    </row>
    <row r="6618" spans="8:69" ht="12" customHeight="1">
      <c r="H6618" s="800"/>
      <c r="AJ6618" s="792"/>
      <c r="AM6618" s="792"/>
      <c r="AP6618" s="792"/>
      <c r="AS6618" s="792"/>
      <c r="AV6618" s="792"/>
      <c r="AY6618" s="792"/>
      <c r="BN6618" s="792"/>
      <c r="BQ6618" s="792"/>
    </row>
    <row r="6619" spans="8:69" ht="12" customHeight="1">
      <c r="H6619" s="800"/>
      <c r="AJ6619" s="792"/>
      <c r="AM6619" s="792"/>
      <c r="AP6619" s="792"/>
      <c r="AS6619" s="792"/>
      <c r="AV6619" s="792"/>
      <c r="AY6619" s="792"/>
      <c r="BN6619" s="792"/>
      <c r="BQ6619" s="792"/>
    </row>
    <row r="6620" spans="8:69" ht="12" customHeight="1">
      <c r="H6620" s="800"/>
      <c r="AJ6620" s="792"/>
      <c r="AM6620" s="792"/>
      <c r="AP6620" s="792"/>
      <c r="AS6620" s="792"/>
      <c r="AV6620" s="792"/>
      <c r="AY6620" s="792"/>
      <c r="BN6620" s="792"/>
      <c r="BQ6620" s="792"/>
    </row>
    <row r="6621" spans="8:69" ht="12" customHeight="1">
      <c r="H6621" s="800"/>
      <c r="AJ6621" s="792"/>
      <c r="AM6621" s="792"/>
      <c r="AP6621" s="792"/>
      <c r="AS6621" s="792"/>
      <c r="AV6621" s="792"/>
      <c r="AY6621" s="792"/>
      <c r="BN6621" s="792"/>
      <c r="BQ6621" s="792"/>
    </row>
    <row r="6622" spans="8:69" ht="12" customHeight="1">
      <c r="H6622" s="800"/>
      <c r="AJ6622" s="792"/>
      <c r="AM6622" s="792"/>
      <c r="AP6622" s="792"/>
      <c r="AS6622" s="792"/>
      <c r="AV6622" s="792"/>
      <c r="AY6622" s="792"/>
      <c r="BN6622" s="792"/>
      <c r="BQ6622" s="792"/>
    </row>
    <row r="6623" spans="8:69" ht="12" customHeight="1">
      <c r="H6623" s="800"/>
      <c r="AJ6623" s="792"/>
      <c r="AM6623" s="792"/>
      <c r="AP6623" s="792"/>
      <c r="AS6623" s="792"/>
      <c r="AV6623" s="792"/>
      <c r="AY6623" s="792"/>
      <c r="BN6623" s="792"/>
      <c r="BQ6623" s="792"/>
    </row>
    <row r="6624" spans="8:69" ht="12" customHeight="1">
      <c r="H6624" s="800"/>
      <c r="AJ6624" s="792"/>
      <c r="AM6624" s="792"/>
      <c r="AP6624" s="792"/>
      <c r="AS6624" s="792"/>
      <c r="AV6624" s="792"/>
      <c r="AY6624" s="792"/>
      <c r="BN6624" s="792"/>
      <c r="BQ6624" s="792"/>
    </row>
    <row r="6625" spans="8:69" ht="12" customHeight="1">
      <c r="H6625" s="800"/>
      <c r="AJ6625" s="792"/>
      <c r="AM6625" s="792"/>
      <c r="AP6625" s="792"/>
      <c r="AS6625" s="792"/>
      <c r="AV6625" s="792"/>
      <c r="AY6625" s="792"/>
      <c r="BN6625" s="792"/>
      <c r="BQ6625" s="792"/>
    </row>
    <row r="6626" spans="8:69" ht="12" customHeight="1">
      <c r="H6626" s="800"/>
      <c r="AJ6626" s="792"/>
      <c r="AM6626" s="792"/>
      <c r="AP6626" s="792"/>
      <c r="AS6626" s="792"/>
      <c r="AV6626" s="792"/>
      <c r="AY6626" s="792"/>
      <c r="BN6626" s="792"/>
      <c r="BQ6626" s="792"/>
    </row>
    <row r="6627" spans="8:69" ht="12" customHeight="1">
      <c r="H6627" s="800"/>
      <c r="AJ6627" s="792"/>
      <c r="AM6627" s="792"/>
      <c r="AP6627" s="792"/>
      <c r="AS6627" s="792"/>
      <c r="AV6627" s="792"/>
      <c r="AY6627" s="792"/>
      <c r="BN6627" s="792"/>
      <c r="BQ6627" s="792"/>
    </row>
    <row r="6628" spans="8:69" ht="12" customHeight="1">
      <c r="H6628" s="800"/>
      <c r="AJ6628" s="792"/>
      <c r="AM6628" s="792"/>
      <c r="AP6628" s="792"/>
      <c r="AS6628" s="792"/>
      <c r="AV6628" s="792"/>
      <c r="AY6628" s="792"/>
      <c r="BN6628" s="792"/>
      <c r="BQ6628" s="792"/>
    </row>
    <row r="6629" spans="8:69" ht="12" customHeight="1">
      <c r="H6629" s="800"/>
      <c r="AJ6629" s="792"/>
      <c r="AM6629" s="792"/>
      <c r="AP6629" s="792"/>
      <c r="AS6629" s="792"/>
      <c r="AV6629" s="792"/>
      <c r="AY6629" s="792"/>
      <c r="BN6629" s="792"/>
      <c r="BQ6629" s="792"/>
    </row>
    <row r="6630" spans="8:69" ht="12" customHeight="1">
      <c r="H6630" s="800"/>
      <c r="AJ6630" s="792"/>
      <c r="AM6630" s="792"/>
      <c r="AP6630" s="792"/>
      <c r="AS6630" s="792"/>
      <c r="AV6630" s="792"/>
      <c r="AY6630" s="792"/>
      <c r="BN6630" s="792"/>
      <c r="BQ6630" s="792"/>
    </row>
    <row r="6631" spans="8:69" ht="12" customHeight="1">
      <c r="H6631" s="800"/>
      <c r="AJ6631" s="792"/>
      <c r="AM6631" s="792"/>
      <c r="AP6631" s="792"/>
      <c r="AS6631" s="792"/>
      <c r="AV6631" s="792"/>
      <c r="AY6631" s="792"/>
      <c r="BN6631" s="792"/>
      <c r="BQ6631" s="792"/>
    </row>
    <row r="6632" spans="8:69" ht="12" customHeight="1">
      <c r="H6632" s="800"/>
      <c r="AJ6632" s="792"/>
      <c r="AM6632" s="792"/>
      <c r="AP6632" s="792"/>
      <c r="AS6632" s="792"/>
      <c r="AV6632" s="792"/>
      <c r="AY6632" s="792"/>
      <c r="BN6632" s="792"/>
      <c r="BQ6632" s="792"/>
    </row>
    <row r="6633" spans="8:69" ht="12" customHeight="1">
      <c r="H6633" s="800"/>
      <c r="AJ6633" s="792"/>
      <c r="AM6633" s="792"/>
      <c r="AP6633" s="792"/>
      <c r="AS6633" s="792"/>
      <c r="AV6633" s="792"/>
      <c r="AY6633" s="792"/>
      <c r="BN6633" s="792"/>
      <c r="BQ6633" s="792"/>
    </row>
    <row r="6634" spans="8:69" ht="12" customHeight="1">
      <c r="H6634" s="800"/>
      <c r="AJ6634" s="792"/>
      <c r="AM6634" s="792"/>
      <c r="AP6634" s="792"/>
      <c r="AS6634" s="792"/>
      <c r="AV6634" s="792"/>
      <c r="AY6634" s="792"/>
      <c r="BN6634" s="792"/>
      <c r="BQ6634" s="792"/>
    </row>
    <row r="6635" spans="8:69" ht="12" customHeight="1">
      <c r="H6635" s="800"/>
      <c r="AJ6635" s="792"/>
      <c r="AM6635" s="792"/>
      <c r="AP6635" s="792"/>
      <c r="AS6635" s="792"/>
      <c r="AV6635" s="792"/>
      <c r="AY6635" s="792"/>
      <c r="BN6635" s="792"/>
      <c r="BQ6635" s="792"/>
    </row>
    <row r="6636" spans="8:69" ht="12" customHeight="1">
      <c r="H6636" s="800"/>
      <c r="AJ6636" s="792"/>
      <c r="AM6636" s="792"/>
      <c r="AP6636" s="792"/>
      <c r="AS6636" s="792"/>
      <c r="AV6636" s="792"/>
      <c r="AY6636" s="792"/>
      <c r="BN6636" s="792"/>
      <c r="BQ6636" s="792"/>
    </row>
    <row r="6637" spans="8:69" ht="12" customHeight="1">
      <c r="H6637" s="800"/>
      <c r="AJ6637" s="792"/>
      <c r="AM6637" s="792"/>
      <c r="AP6637" s="792"/>
      <c r="AS6637" s="792"/>
      <c r="AV6637" s="792"/>
      <c r="AY6637" s="792"/>
      <c r="BN6637" s="792"/>
      <c r="BQ6637" s="792"/>
    </row>
    <row r="6638" spans="8:69" ht="12" customHeight="1">
      <c r="H6638" s="800"/>
      <c r="AJ6638" s="792"/>
      <c r="AM6638" s="792"/>
      <c r="AP6638" s="792"/>
      <c r="AS6638" s="792"/>
      <c r="AV6638" s="792"/>
      <c r="AY6638" s="792"/>
      <c r="BN6638" s="792"/>
      <c r="BQ6638" s="792"/>
    </row>
    <row r="6639" spans="8:69" ht="12" customHeight="1">
      <c r="H6639" s="800"/>
      <c r="AJ6639" s="792"/>
      <c r="AM6639" s="792"/>
      <c r="AP6639" s="792"/>
      <c r="AS6639" s="792"/>
      <c r="AV6639" s="792"/>
      <c r="AY6639" s="792"/>
      <c r="BN6639" s="792"/>
      <c r="BQ6639" s="792"/>
    </row>
    <row r="6640" spans="8:69" ht="12" customHeight="1">
      <c r="H6640" s="800"/>
      <c r="AJ6640" s="792"/>
      <c r="AM6640" s="792"/>
      <c r="AP6640" s="792"/>
      <c r="AS6640" s="792"/>
      <c r="AV6640" s="792"/>
      <c r="AY6640" s="792"/>
      <c r="BN6640" s="792"/>
      <c r="BQ6640" s="792"/>
    </row>
    <row r="6641" spans="8:69" ht="12" customHeight="1">
      <c r="H6641" s="800"/>
      <c r="AJ6641" s="792"/>
      <c r="AM6641" s="792"/>
      <c r="AP6641" s="792"/>
      <c r="AS6641" s="792"/>
      <c r="AV6641" s="792"/>
      <c r="AY6641" s="792"/>
      <c r="BN6641" s="792"/>
      <c r="BQ6641" s="792"/>
    </row>
    <row r="6642" spans="8:69" ht="12" customHeight="1">
      <c r="H6642" s="800"/>
      <c r="AJ6642" s="792"/>
      <c r="AM6642" s="792"/>
      <c r="AP6642" s="792"/>
      <c r="AS6642" s="792"/>
      <c r="AV6642" s="792"/>
      <c r="AY6642" s="792"/>
      <c r="BN6642" s="792"/>
      <c r="BQ6642" s="792"/>
    </row>
    <row r="6643" spans="8:69" ht="12" customHeight="1">
      <c r="H6643" s="800"/>
      <c r="AJ6643" s="792"/>
      <c r="AM6643" s="792"/>
      <c r="AP6643" s="792"/>
      <c r="AS6643" s="792"/>
      <c r="AV6643" s="792"/>
      <c r="AY6643" s="792"/>
      <c r="BN6643" s="792"/>
      <c r="BQ6643" s="792"/>
    </row>
    <row r="6644" spans="8:69" ht="12" customHeight="1">
      <c r="H6644" s="800"/>
      <c r="AJ6644" s="792"/>
      <c r="AM6644" s="792"/>
      <c r="AP6644" s="792"/>
      <c r="AS6644" s="792"/>
      <c r="AV6644" s="792"/>
      <c r="AY6644" s="792"/>
      <c r="BN6644" s="792"/>
      <c r="BQ6644" s="792"/>
    </row>
    <row r="6645" spans="8:69" ht="12" customHeight="1">
      <c r="H6645" s="800"/>
      <c r="AJ6645" s="792"/>
      <c r="AM6645" s="792"/>
      <c r="AP6645" s="792"/>
      <c r="AS6645" s="792"/>
      <c r="AV6645" s="792"/>
      <c r="AY6645" s="792"/>
      <c r="BN6645" s="792"/>
      <c r="BQ6645" s="792"/>
    </row>
    <row r="6646" spans="8:69" ht="12" customHeight="1">
      <c r="H6646" s="800"/>
      <c r="AJ6646" s="792"/>
      <c r="AM6646" s="792"/>
      <c r="AP6646" s="792"/>
      <c r="AS6646" s="792"/>
      <c r="AV6646" s="792"/>
      <c r="AY6646" s="792"/>
      <c r="BN6646" s="792"/>
      <c r="BQ6646" s="792"/>
    </row>
    <row r="6647" spans="8:69" ht="12" customHeight="1">
      <c r="H6647" s="800"/>
      <c r="AJ6647" s="792"/>
      <c r="AM6647" s="792"/>
      <c r="AP6647" s="792"/>
      <c r="AS6647" s="792"/>
      <c r="AV6647" s="792"/>
      <c r="AY6647" s="792"/>
      <c r="BN6647" s="792"/>
      <c r="BQ6647" s="792"/>
    </row>
    <row r="6648" spans="8:69" ht="12" customHeight="1">
      <c r="H6648" s="800"/>
      <c r="AJ6648" s="792"/>
      <c r="AM6648" s="792"/>
      <c r="AP6648" s="792"/>
      <c r="AS6648" s="792"/>
      <c r="AV6648" s="792"/>
      <c r="AY6648" s="792"/>
      <c r="BN6648" s="792"/>
      <c r="BQ6648" s="792"/>
    </row>
    <row r="6649" spans="8:69" ht="12" customHeight="1">
      <c r="H6649" s="800"/>
      <c r="AJ6649" s="792"/>
      <c r="AM6649" s="792"/>
      <c r="AP6649" s="792"/>
      <c r="AS6649" s="792"/>
      <c r="AV6649" s="792"/>
      <c r="AY6649" s="792"/>
      <c r="BN6649" s="792"/>
      <c r="BQ6649" s="792"/>
    </row>
    <row r="6650" spans="8:69" ht="12" customHeight="1">
      <c r="H6650" s="800"/>
      <c r="AJ6650" s="792"/>
      <c r="AM6650" s="792"/>
      <c r="AP6650" s="792"/>
      <c r="AS6650" s="792"/>
      <c r="AV6650" s="792"/>
      <c r="AY6650" s="792"/>
      <c r="BN6650" s="792"/>
      <c r="BQ6650" s="792"/>
    </row>
    <row r="6651" spans="8:69" ht="12" customHeight="1">
      <c r="H6651" s="800"/>
      <c r="AJ6651" s="792"/>
      <c r="AM6651" s="792"/>
      <c r="AP6651" s="792"/>
      <c r="AS6651" s="792"/>
      <c r="AV6651" s="792"/>
      <c r="AY6651" s="792"/>
      <c r="BN6651" s="792"/>
      <c r="BQ6651" s="792"/>
    </row>
    <row r="6652" spans="8:69" ht="12" customHeight="1">
      <c r="H6652" s="800"/>
      <c r="AJ6652" s="792"/>
      <c r="AM6652" s="792"/>
      <c r="AP6652" s="792"/>
      <c r="AS6652" s="792"/>
      <c r="AV6652" s="792"/>
      <c r="AY6652" s="792"/>
      <c r="BN6652" s="792"/>
      <c r="BQ6652" s="792"/>
    </row>
    <row r="6653" spans="8:69" ht="12" customHeight="1">
      <c r="H6653" s="800"/>
      <c r="AJ6653" s="792"/>
      <c r="AM6653" s="792"/>
      <c r="AP6653" s="792"/>
      <c r="AS6653" s="792"/>
      <c r="AV6653" s="792"/>
      <c r="AY6653" s="792"/>
      <c r="BN6653" s="792"/>
      <c r="BQ6653" s="792"/>
    </row>
    <row r="6654" spans="8:69" ht="12" customHeight="1">
      <c r="H6654" s="800"/>
      <c r="AJ6654" s="792"/>
      <c r="AM6654" s="792"/>
      <c r="AP6654" s="792"/>
      <c r="AS6654" s="792"/>
      <c r="AV6654" s="792"/>
      <c r="AY6654" s="792"/>
      <c r="BN6654" s="792"/>
      <c r="BQ6654" s="792"/>
    </row>
    <row r="6655" spans="8:69" ht="12" customHeight="1">
      <c r="H6655" s="800"/>
      <c r="AJ6655" s="792"/>
      <c r="AM6655" s="792"/>
      <c r="AP6655" s="792"/>
      <c r="AS6655" s="792"/>
      <c r="AV6655" s="792"/>
      <c r="AY6655" s="792"/>
      <c r="BN6655" s="792"/>
      <c r="BQ6655" s="792"/>
    </row>
    <row r="6656" spans="8:69" ht="12" customHeight="1">
      <c r="H6656" s="800"/>
      <c r="AJ6656" s="792"/>
      <c r="AM6656" s="792"/>
      <c r="AP6656" s="792"/>
      <c r="AS6656" s="792"/>
      <c r="AV6656" s="792"/>
      <c r="AY6656" s="792"/>
      <c r="BN6656" s="792"/>
      <c r="BQ6656" s="792"/>
    </row>
    <row r="6657" spans="8:69" ht="12" customHeight="1">
      <c r="H6657" s="800"/>
      <c r="AJ6657" s="792"/>
      <c r="AM6657" s="792"/>
      <c r="AP6657" s="792"/>
      <c r="AS6657" s="792"/>
      <c r="AV6657" s="792"/>
      <c r="AY6657" s="792"/>
      <c r="BN6657" s="792"/>
      <c r="BQ6657" s="792"/>
    </row>
    <row r="6658" spans="8:69" ht="12" customHeight="1">
      <c r="H6658" s="800"/>
      <c r="AJ6658" s="792"/>
      <c r="AM6658" s="792"/>
      <c r="AP6658" s="792"/>
      <c r="AS6658" s="792"/>
      <c r="AV6658" s="792"/>
      <c r="AY6658" s="792"/>
      <c r="BN6658" s="792"/>
      <c r="BQ6658" s="792"/>
    </row>
    <row r="6659" spans="8:69" ht="12" customHeight="1">
      <c r="H6659" s="800"/>
      <c r="AJ6659" s="792"/>
      <c r="AM6659" s="792"/>
      <c r="AP6659" s="792"/>
      <c r="AS6659" s="792"/>
      <c r="AV6659" s="792"/>
      <c r="AY6659" s="792"/>
      <c r="BN6659" s="792"/>
      <c r="BQ6659" s="792"/>
    </row>
    <row r="6660" spans="8:69" ht="12" customHeight="1">
      <c r="H6660" s="800"/>
      <c r="AJ6660" s="792"/>
      <c r="AM6660" s="792"/>
      <c r="AP6660" s="792"/>
      <c r="AS6660" s="792"/>
      <c r="AV6660" s="792"/>
      <c r="AY6660" s="792"/>
      <c r="BN6660" s="792"/>
      <c r="BQ6660" s="792"/>
    </row>
    <row r="6661" spans="8:69" ht="12" customHeight="1">
      <c r="H6661" s="800"/>
      <c r="AJ6661" s="792"/>
      <c r="AM6661" s="792"/>
      <c r="AP6661" s="792"/>
      <c r="AS6661" s="792"/>
      <c r="AV6661" s="792"/>
      <c r="AY6661" s="792"/>
      <c r="BN6661" s="792"/>
      <c r="BQ6661" s="792"/>
    </row>
    <row r="6662" spans="8:69" ht="12" customHeight="1">
      <c r="H6662" s="800"/>
      <c r="AJ6662" s="792"/>
      <c r="AM6662" s="792"/>
      <c r="AP6662" s="792"/>
      <c r="AS6662" s="792"/>
      <c r="AV6662" s="792"/>
      <c r="AY6662" s="792"/>
      <c r="BN6662" s="792"/>
      <c r="BQ6662" s="792"/>
    </row>
    <row r="6663" spans="8:69" ht="12" customHeight="1">
      <c r="H6663" s="800"/>
      <c r="AJ6663" s="792"/>
      <c r="AM6663" s="792"/>
      <c r="AP6663" s="792"/>
      <c r="AS6663" s="792"/>
      <c r="AV6663" s="792"/>
      <c r="AY6663" s="792"/>
      <c r="BN6663" s="792"/>
      <c r="BQ6663" s="792"/>
    </row>
    <row r="6664" spans="8:69" ht="12" customHeight="1">
      <c r="H6664" s="800"/>
      <c r="AJ6664" s="792"/>
      <c r="AM6664" s="792"/>
      <c r="AP6664" s="792"/>
      <c r="AS6664" s="792"/>
      <c r="AV6664" s="792"/>
      <c r="AY6664" s="792"/>
      <c r="BN6664" s="792"/>
      <c r="BQ6664" s="792"/>
    </row>
    <row r="6665" spans="8:69" ht="12" customHeight="1">
      <c r="H6665" s="800"/>
      <c r="AJ6665" s="792"/>
      <c r="AM6665" s="792"/>
      <c r="AP6665" s="792"/>
      <c r="AS6665" s="792"/>
      <c r="AV6665" s="792"/>
      <c r="AY6665" s="792"/>
      <c r="BN6665" s="792"/>
      <c r="BQ6665" s="792"/>
    </row>
    <row r="6666" spans="8:69" ht="12" customHeight="1">
      <c r="H6666" s="800"/>
      <c r="AJ6666" s="792"/>
      <c r="AM6666" s="792"/>
      <c r="AP6666" s="792"/>
      <c r="AS6666" s="792"/>
      <c r="AV6666" s="792"/>
      <c r="AY6666" s="792"/>
      <c r="BN6666" s="792"/>
      <c r="BQ6666" s="792"/>
    </row>
    <row r="6667" spans="8:69" ht="12" customHeight="1">
      <c r="H6667" s="800"/>
      <c r="AJ6667" s="792"/>
      <c r="AM6667" s="792"/>
      <c r="AP6667" s="792"/>
      <c r="AS6667" s="792"/>
      <c r="AV6667" s="792"/>
      <c r="AY6667" s="792"/>
      <c r="BN6667" s="792"/>
      <c r="BQ6667" s="792"/>
    </row>
    <row r="6668" spans="8:69" ht="12" customHeight="1">
      <c r="H6668" s="800"/>
      <c r="AJ6668" s="792"/>
      <c r="AM6668" s="792"/>
      <c r="AP6668" s="792"/>
      <c r="AS6668" s="792"/>
      <c r="AV6668" s="792"/>
      <c r="AY6668" s="792"/>
      <c r="BN6668" s="792"/>
      <c r="BQ6668" s="792"/>
    </row>
    <row r="6669" spans="8:69" ht="12" customHeight="1">
      <c r="H6669" s="800"/>
      <c r="AJ6669" s="792"/>
      <c r="AM6669" s="792"/>
      <c r="AP6669" s="792"/>
      <c r="AS6669" s="792"/>
      <c r="AV6669" s="792"/>
      <c r="AY6669" s="792"/>
      <c r="BN6669" s="792"/>
      <c r="BQ6669" s="792"/>
    </row>
    <row r="6670" spans="8:69" ht="12" customHeight="1">
      <c r="H6670" s="800"/>
      <c r="AJ6670" s="792"/>
      <c r="AM6670" s="792"/>
      <c r="AP6670" s="792"/>
      <c r="AS6670" s="792"/>
      <c r="AV6670" s="792"/>
      <c r="AY6670" s="792"/>
      <c r="BN6670" s="792"/>
      <c r="BQ6670" s="792"/>
    </row>
    <row r="6671" spans="8:69" ht="12" customHeight="1">
      <c r="H6671" s="800"/>
      <c r="AJ6671" s="792"/>
      <c r="AM6671" s="792"/>
      <c r="AP6671" s="792"/>
      <c r="AS6671" s="792"/>
      <c r="AV6671" s="792"/>
      <c r="AY6671" s="792"/>
      <c r="BN6671" s="792"/>
      <c r="BQ6671" s="792"/>
    </row>
    <row r="6672" spans="8:69" ht="12" customHeight="1">
      <c r="H6672" s="800"/>
      <c r="AJ6672" s="792"/>
      <c r="AM6672" s="792"/>
      <c r="AP6672" s="792"/>
      <c r="AS6672" s="792"/>
      <c r="AV6672" s="792"/>
      <c r="AY6672" s="792"/>
      <c r="BN6672" s="792"/>
      <c r="BQ6672" s="792"/>
    </row>
    <row r="6673" spans="8:69" ht="12" customHeight="1">
      <c r="H6673" s="800"/>
      <c r="AJ6673" s="792"/>
      <c r="AM6673" s="792"/>
      <c r="AP6673" s="792"/>
      <c r="AS6673" s="792"/>
      <c r="AV6673" s="792"/>
      <c r="AY6673" s="792"/>
      <c r="BN6673" s="792"/>
      <c r="BQ6673" s="792"/>
    </row>
    <row r="6674" spans="8:69" ht="12" customHeight="1">
      <c r="H6674" s="800"/>
      <c r="AJ6674" s="792"/>
      <c r="AM6674" s="792"/>
      <c r="AP6674" s="792"/>
      <c r="AS6674" s="792"/>
      <c r="AV6674" s="792"/>
      <c r="AY6674" s="792"/>
      <c r="BN6674" s="792"/>
      <c r="BQ6674" s="792"/>
    </row>
    <row r="6675" spans="8:69" ht="12" customHeight="1">
      <c r="H6675" s="800"/>
      <c r="AJ6675" s="792"/>
      <c r="AM6675" s="792"/>
      <c r="AP6675" s="792"/>
      <c r="AS6675" s="792"/>
      <c r="AV6675" s="792"/>
      <c r="AY6675" s="792"/>
      <c r="BN6675" s="792"/>
      <c r="BQ6675" s="792"/>
    </row>
    <row r="6676" spans="8:69" ht="12" customHeight="1">
      <c r="H6676" s="800"/>
      <c r="AJ6676" s="792"/>
      <c r="AM6676" s="792"/>
      <c r="AP6676" s="792"/>
      <c r="AS6676" s="792"/>
      <c r="AV6676" s="792"/>
      <c r="AY6676" s="792"/>
      <c r="BN6676" s="792"/>
      <c r="BQ6676" s="792"/>
    </row>
    <row r="6677" spans="8:69" ht="12" customHeight="1">
      <c r="H6677" s="800"/>
      <c r="AJ6677" s="792"/>
      <c r="AM6677" s="792"/>
      <c r="AP6677" s="792"/>
      <c r="AS6677" s="792"/>
      <c r="AV6677" s="792"/>
      <c r="AY6677" s="792"/>
      <c r="BN6677" s="792"/>
      <c r="BQ6677" s="792"/>
    </row>
    <row r="6678" spans="8:69" ht="12" customHeight="1">
      <c r="H6678" s="800"/>
      <c r="AJ6678" s="792"/>
      <c r="AM6678" s="792"/>
      <c r="AP6678" s="792"/>
      <c r="AS6678" s="792"/>
      <c r="AV6678" s="792"/>
      <c r="AY6678" s="792"/>
      <c r="BN6678" s="792"/>
      <c r="BQ6678" s="792"/>
    </row>
    <row r="6679" spans="8:69" ht="12" customHeight="1">
      <c r="H6679" s="800"/>
      <c r="AJ6679" s="792"/>
      <c r="AM6679" s="792"/>
      <c r="AP6679" s="792"/>
      <c r="AS6679" s="792"/>
      <c r="AV6679" s="792"/>
      <c r="AY6679" s="792"/>
      <c r="BN6679" s="792"/>
      <c r="BQ6679" s="792"/>
    </row>
    <row r="6680" spans="8:69" ht="12" customHeight="1">
      <c r="H6680" s="800"/>
      <c r="AJ6680" s="792"/>
      <c r="AM6680" s="792"/>
      <c r="AP6680" s="792"/>
      <c r="AS6680" s="792"/>
      <c r="AV6680" s="792"/>
      <c r="AY6680" s="792"/>
      <c r="BN6680" s="792"/>
      <c r="BQ6680" s="792"/>
    </row>
    <row r="6681" spans="8:69" ht="12" customHeight="1">
      <c r="H6681" s="800"/>
      <c r="AJ6681" s="792"/>
      <c r="AM6681" s="792"/>
      <c r="AP6681" s="792"/>
      <c r="AS6681" s="792"/>
      <c r="AV6681" s="792"/>
      <c r="AY6681" s="792"/>
      <c r="BN6681" s="792"/>
      <c r="BQ6681" s="792"/>
    </row>
    <row r="6682" spans="8:69" ht="12" customHeight="1">
      <c r="H6682" s="800"/>
      <c r="AJ6682" s="792"/>
      <c r="AM6682" s="792"/>
      <c r="AP6682" s="792"/>
      <c r="AS6682" s="792"/>
      <c r="AV6682" s="792"/>
      <c r="AY6682" s="792"/>
      <c r="BN6682" s="792"/>
      <c r="BQ6682" s="792"/>
    </row>
    <row r="6683" spans="8:69" ht="12" customHeight="1">
      <c r="H6683" s="800"/>
      <c r="AJ6683" s="792"/>
      <c r="AM6683" s="792"/>
      <c r="AP6683" s="792"/>
      <c r="AS6683" s="792"/>
      <c r="AV6683" s="792"/>
      <c r="AY6683" s="792"/>
      <c r="BN6683" s="792"/>
      <c r="BQ6683" s="792"/>
    </row>
    <row r="6684" spans="8:69" ht="12" customHeight="1">
      <c r="H6684" s="800"/>
      <c r="AJ6684" s="792"/>
      <c r="AM6684" s="792"/>
      <c r="AP6684" s="792"/>
      <c r="AS6684" s="792"/>
      <c r="AV6684" s="792"/>
      <c r="AY6684" s="792"/>
      <c r="BN6684" s="792"/>
      <c r="BQ6684" s="792"/>
    </row>
    <row r="6685" spans="8:69" ht="12" customHeight="1">
      <c r="H6685" s="800"/>
      <c r="AJ6685" s="792"/>
      <c r="AM6685" s="792"/>
      <c r="AP6685" s="792"/>
      <c r="AS6685" s="792"/>
      <c r="AV6685" s="792"/>
      <c r="AY6685" s="792"/>
      <c r="BN6685" s="792"/>
      <c r="BQ6685" s="792"/>
    </row>
    <row r="6686" spans="8:69" ht="12" customHeight="1">
      <c r="H6686" s="800"/>
      <c r="AJ6686" s="792"/>
      <c r="AM6686" s="792"/>
      <c r="AP6686" s="792"/>
      <c r="AS6686" s="792"/>
      <c r="AV6686" s="792"/>
      <c r="AY6686" s="792"/>
      <c r="BN6686" s="792"/>
      <c r="BQ6686" s="792"/>
    </row>
    <row r="6687" spans="8:69" ht="12" customHeight="1">
      <c r="H6687" s="800"/>
      <c r="AJ6687" s="792"/>
      <c r="AM6687" s="792"/>
      <c r="AP6687" s="792"/>
      <c r="AS6687" s="792"/>
      <c r="AV6687" s="792"/>
      <c r="AY6687" s="792"/>
      <c r="BN6687" s="792"/>
      <c r="BQ6687" s="792"/>
    </row>
    <row r="6688" spans="8:69" ht="12" customHeight="1">
      <c r="H6688" s="800"/>
      <c r="AJ6688" s="792"/>
      <c r="AM6688" s="792"/>
      <c r="AP6688" s="792"/>
      <c r="AS6688" s="792"/>
      <c r="AV6688" s="792"/>
      <c r="AY6688" s="792"/>
      <c r="BN6688" s="792"/>
      <c r="BQ6688" s="792"/>
    </row>
    <row r="6689" spans="8:69" ht="12" customHeight="1">
      <c r="H6689" s="800"/>
      <c r="AJ6689" s="792"/>
      <c r="AM6689" s="792"/>
      <c r="AP6689" s="792"/>
      <c r="AS6689" s="792"/>
      <c r="AV6689" s="792"/>
      <c r="AY6689" s="792"/>
      <c r="BN6689" s="792"/>
      <c r="BQ6689" s="792"/>
    </row>
    <row r="6690" spans="8:69" ht="12" customHeight="1">
      <c r="H6690" s="800"/>
      <c r="AJ6690" s="792"/>
      <c r="AM6690" s="792"/>
      <c r="AP6690" s="792"/>
      <c r="AS6690" s="792"/>
      <c r="AV6690" s="792"/>
      <c r="AY6690" s="792"/>
      <c r="BN6690" s="792"/>
      <c r="BQ6690" s="792"/>
    </row>
    <row r="6691" spans="8:69" ht="12" customHeight="1">
      <c r="H6691" s="800"/>
      <c r="AJ6691" s="792"/>
      <c r="AM6691" s="792"/>
      <c r="AP6691" s="792"/>
      <c r="AS6691" s="792"/>
      <c r="AV6691" s="792"/>
      <c r="AY6691" s="792"/>
      <c r="BN6691" s="792"/>
      <c r="BQ6691" s="792"/>
    </row>
    <row r="6692" spans="8:69" ht="12" customHeight="1">
      <c r="H6692" s="800"/>
      <c r="AJ6692" s="792"/>
      <c r="AM6692" s="792"/>
      <c r="AP6692" s="792"/>
      <c r="AS6692" s="792"/>
      <c r="AV6692" s="792"/>
      <c r="AY6692" s="792"/>
      <c r="BN6692" s="792"/>
      <c r="BQ6692" s="792"/>
    </row>
    <row r="6693" spans="8:69" ht="12" customHeight="1">
      <c r="H6693" s="800"/>
      <c r="AJ6693" s="792"/>
      <c r="AM6693" s="792"/>
      <c r="AP6693" s="792"/>
      <c r="AS6693" s="792"/>
      <c r="AV6693" s="792"/>
      <c r="AY6693" s="792"/>
      <c r="BN6693" s="792"/>
      <c r="BQ6693" s="792"/>
    </row>
    <row r="6694" spans="8:69" ht="12" customHeight="1">
      <c r="H6694" s="800"/>
      <c r="AJ6694" s="792"/>
      <c r="AM6694" s="792"/>
      <c r="AP6694" s="792"/>
      <c r="AS6694" s="792"/>
      <c r="AV6694" s="792"/>
      <c r="AY6694" s="792"/>
      <c r="BN6694" s="792"/>
      <c r="BQ6694" s="792"/>
    </row>
    <row r="6695" spans="8:69" ht="12" customHeight="1">
      <c r="H6695" s="800"/>
      <c r="AJ6695" s="792"/>
      <c r="AM6695" s="792"/>
      <c r="AP6695" s="792"/>
      <c r="AS6695" s="792"/>
      <c r="AV6695" s="792"/>
      <c r="AY6695" s="792"/>
      <c r="BN6695" s="792"/>
      <c r="BQ6695" s="792"/>
    </row>
    <row r="6696" spans="8:69" ht="12" customHeight="1">
      <c r="H6696" s="800"/>
      <c r="AJ6696" s="792"/>
      <c r="AM6696" s="792"/>
      <c r="AP6696" s="792"/>
      <c r="AS6696" s="792"/>
      <c r="AV6696" s="792"/>
      <c r="AY6696" s="792"/>
      <c r="BN6696" s="792"/>
      <c r="BQ6696" s="792"/>
    </row>
    <row r="6697" spans="8:69" ht="12" customHeight="1">
      <c r="H6697" s="800"/>
      <c r="AJ6697" s="792"/>
      <c r="AM6697" s="792"/>
      <c r="AP6697" s="792"/>
      <c r="AS6697" s="792"/>
      <c r="AV6697" s="792"/>
      <c r="AY6697" s="792"/>
      <c r="BN6697" s="792"/>
      <c r="BQ6697" s="792"/>
    </row>
    <row r="6698" spans="8:69" ht="12" customHeight="1">
      <c r="H6698" s="800"/>
      <c r="AJ6698" s="792"/>
      <c r="AM6698" s="792"/>
      <c r="AP6698" s="792"/>
      <c r="AS6698" s="792"/>
      <c r="AV6698" s="792"/>
      <c r="AY6698" s="792"/>
      <c r="BN6698" s="792"/>
      <c r="BQ6698" s="792"/>
    </row>
    <row r="6699" spans="8:69" ht="12" customHeight="1">
      <c r="H6699" s="800"/>
      <c r="AJ6699" s="792"/>
      <c r="AM6699" s="792"/>
      <c r="AP6699" s="792"/>
      <c r="AS6699" s="792"/>
      <c r="AV6699" s="792"/>
      <c r="AY6699" s="792"/>
      <c r="BN6699" s="792"/>
      <c r="BQ6699" s="792"/>
    </row>
    <row r="6700" spans="8:69" ht="12" customHeight="1">
      <c r="H6700" s="800"/>
      <c r="AJ6700" s="792"/>
      <c r="AM6700" s="792"/>
      <c r="AP6700" s="792"/>
      <c r="AS6700" s="792"/>
      <c r="AV6700" s="792"/>
      <c r="AY6700" s="792"/>
      <c r="BN6700" s="792"/>
      <c r="BQ6700" s="792"/>
    </row>
    <row r="6701" spans="8:69" ht="12" customHeight="1">
      <c r="H6701" s="800"/>
      <c r="AJ6701" s="792"/>
      <c r="AM6701" s="792"/>
      <c r="AP6701" s="792"/>
      <c r="AS6701" s="792"/>
      <c r="AV6701" s="792"/>
      <c r="AY6701" s="792"/>
      <c r="BN6701" s="792"/>
      <c r="BQ6701" s="792"/>
    </row>
    <row r="6702" spans="8:69" ht="12" customHeight="1">
      <c r="H6702" s="800"/>
      <c r="AJ6702" s="792"/>
      <c r="AM6702" s="792"/>
      <c r="AP6702" s="792"/>
      <c r="AS6702" s="792"/>
      <c r="AV6702" s="792"/>
      <c r="AY6702" s="792"/>
      <c r="BN6702" s="792"/>
      <c r="BQ6702" s="792"/>
    </row>
    <row r="6703" spans="8:69" ht="12" customHeight="1">
      <c r="H6703" s="800"/>
      <c r="AJ6703" s="792"/>
      <c r="AM6703" s="792"/>
      <c r="AP6703" s="792"/>
      <c r="AS6703" s="792"/>
      <c r="AV6703" s="792"/>
      <c r="AY6703" s="792"/>
      <c r="BN6703" s="792"/>
      <c r="BQ6703" s="792"/>
    </row>
    <row r="6704" spans="8:69" ht="12" customHeight="1">
      <c r="H6704" s="800"/>
      <c r="AJ6704" s="792"/>
      <c r="AM6704" s="792"/>
      <c r="AP6704" s="792"/>
      <c r="AS6704" s="792"/>
      <c r="AV6704" s="792"/>
      <c r="AY6704" s="792"/>
      <c r="BN6704" s="792"/>
      <c r="BQ6704" s="792"/>
    </row>
    <row r="6705" spans="8:69" ht="12" customHeight="1">
      <c r="H6705" s="800"/>
      <c r="AJ6705" s="792"/>
      <c r="AM6705" s="792"/>
      <c r="AP6705" s="792"/>
      <c r="AS6705" s="792"/>
      <c r="AV6705" s="792"/>
      <c r="AY6705" s="792"/>
      <c r="BN6705" s="792"/>
      <c r="BQ6705" s="792"/>
    </row>
    <row r="6706" spans="8:69" ht="12" customHeight="1">
      <c r="H6706" s="800"/>
      <c r="AJ6706" s="792"/>
      <c r="AM6706" s="792"/>
      <c r="AP6706" s="792"/>
      <c r="AS6706" s="792"/>
      <c r="AV6706" s="792"/>
      <c r="AY6706" s="792"/>
      <c r="BN6706" s="792"/>
      <c r="BQ6706" s="792"/>
    </row>
    <row r="6707" spans="8:69" ht="12" customHeight="1">
      <c r="H6707" s="800"/>
      <c r="AJ6707" s="792"/>
      <c r="AM6707" s="792"/>
      <c r="AP6707" s="792"/>
      <c r="AS6707" s="792"/>
      <c r="AV6707" s="792"/>
      <c r="AY6707" s="792"/>
      <c r="BN6707" s="792"/>
      <c r="BQ6707" s="792"/>
    </row>
    <row r="6708" spans="8:69" ht="12" customHeight="1">
      <c r="H6708" s="800"/>
      <c r="AJ6708" s="792"/>
      <c r="AM6708" s="792"/>
      <c r="AP6708" s="792"/>
      <c r="AS6708" s="792"/>
      <c r="AV6708" s="792"/>
      <c r="AY6708" s="792"/>
      <c r="BN6708" s="792"/>
      <c r="BQ6708" s="792"/>
    </row>
    <row r="6709" spans="8:69" ht="12" customHeight="1">
      <c r="H6709" s="800"/>
      <c r="AJ6709" s="792"/>
      <c r="AM6709" s="792"/>
      <c r="AP6709" s="792"/>
      <c r="AS6709" s="792"/>
      <c r="AV6709" s="792"/>
      <c r="AY6709" s="792"/>
      <c r="BN6709" s="792"/>
      <c r="BQ6709" s="792"/>
    </row>
    <row r="6710" spans="8:69" ht="12" customHeight="1">
      <c r="H6710" s="800"/>
      <c r="AJ6710" s="792"/>
      <c r="AM6710" s="792"/>
      <c r="AP6710" s="792"/>
      <c r="AS6710" s="792"/>
      <c r="AV6710" s="792"/>
      <c r="AY6710" s="792"/>
      <c r="BN6710" s="792"/>
      <c r="BQ6710" s="792"/>
    </row>
    <row r="6711" spans="8:69" ht="12" customHeight="1">
      <c r="H6711" s="800"/>
      <c r="AJ6711" s="792"/>
      <c r="AM6711" s="792"/>
      <c r="AP6711" s="792"/>
      <c r="AS6711" s="792"/>
      <c r="AV6711" s="792"/>
      <c r="AY6711" s="792"/>
      <c r="BN6711" s="792"/>
      <c r="BQ6711" s="792"/>
    </row>
    <row r="6712" spans="8:69" ht="12" customHeight="1">
      <c r="H6712" s="800"/>
      <c r="AJ6712" s="792"/>
      <c r="AM6712" s="792"/>
      <c r="AP6712" s="792"/>
      <c r="AS6712" s="792"/>
      <c r="AV6712" s="792"/>
      <c r="AY6712" s="792"/>
      <c r="BN6712" s="792"/>
      <c r="BQ6712" s="792"/>
    </row>
    <row r="6713" spans="8:69" ht="12" customHeight="1">
      <c r="H6713" s="800"/>
      <c r="AJ6713" s="792"/>
      <c r="AM6713" s="792"/>
      <c r="AP6713" s="792"/>
      <c r="AS6713" s="792"/>
      <c r="AV6713" s="792"/>
      <c r="AY6713" s="792"/>
      <c r="BN6713" s="792"/>
      <c r="BQ6713" s="792"/>
    </row>
    <row r="6714" spans="8:69" ht="12" customHeight="1">
      <c r="H6714" s="800"/>
      <c r="AJ6714" s="792"/>
      <c r="AM6714" s="792"/>
      <c r="AP6714" s="792"/>
      <c r="AS6714" s="792"/>
      <c r="AV6714" s="792"/>
      <c r="AY6714" s="792"/>
      <c r="BN6714" s="792"/>
      <c r="BQ6714" s="792"/>
    </row>
    <row r="6715" spans="8:69" ht="12" customHeight="1">
      <c r="H6715" s="800"/>
      <c r="AJ6715" s="792"/>
      <c r="AM6715" s="792"/>
      <c r="AP6715" s="792"/>
      <c r="AS6715" s="792"/>
      <c r="AV6715" s="792"/>
      <c r="AY6715" s="792"/>
      <c r="BN6715" s="792"/>
      <c r="BQ6715" s="792"/>
    </row>
    <row r="6716" spans="8:69" ht="12" customHeight="1">
      <c r="H6716" s="800"/>
      <c r="AJ6716" s="792"/>
      <c r="AM6716" s="792"/>
      <c r="AP6716" s="792"/>
      <c r="AS6716" s="792"/>
      <c r="AV6716" s="792"/>
      <c r="AY6716" s="792"/>
      <c r="BN6716" s="792"/>
      <c r="BQ6716" s="792"/>
    </row>
    <row r="6717" spans="8:69" ht="12" customHeight="1">
      <c r="H6717" s="800"/>
      <c r="AJ6717" s="792"/>
      <c r="AM6717" s="792"/>
      <c r="AP6717" s="792"/>
      <c r="AS6717" s="792"/>
      <c r="AV6717" s="792"/>
      <c r="AY6717" s="792"/>
      <c r="BN6717" s="792"/>
      <c r="BQ6717" s="792"/>
    </row>
    <row r="6718" spans="8:69" ht="12" customHeight="1">
      <c r="H6718" s="800"/>
      <c r="AJ6718" s="792"/>
      <c r="AM6718" s="792"/>
      <c r="AP6718" s="792"/>
      <c r="AS6718" s="792"/>
      <c r="AV6718" s="792"/>
      <c r="AY6718" s="792"/>
      <c r="BN6718" s="792"/>
      <c r="BQ6718" s="792"/>
    </row>
    <row r="6719" spans="8:69" ht="12" customHeight="1">
      <c r="H6719" s="800"/>
      <c r="AJ6719" s="792"/>
      <c r="AM6719" s="792"/>
      <c r="AP6719" s="792"/>
      <c r="AS6719" s="792"/>
      <c r="AV6719" s="792"/>
      <c r="AY6719" s="792"/>
      <c r="BN6719" s="792"/>
      <c r="BQ6719" s="792"/>
    </row>
    <row r="6720" spans="8:69" ht="12" customHeight="1">
      <c r="H6720" s="800"/>
      <c r="AJ6720" s="792"/>
      <c r="AM6720" s="792"/>
      <c r="AP6720" s="792"/>
      <c r="AS6720" s="792"/>
      <c r="AV6720" s="792"/>
      <c r="AY6720" s="792"/>
      <c r="BN6720" s="792"/>
      <c r="BQ6720" s="792"/>
    </row>
    <row r="6721" spans="8:69" ht="12" customHeight="1">
      <c r="H6721" s="800"/>
      <c r="AJ6721" s="792"/>
      <c r="AM6721" s="792"/>
      <c r="AP6721" s="792"/>
      <c r="AS6721" s="792"/>
      <c r="AV6721" s="792"/>
      <c r="AY6721" s="792"/>
      <c r="BN6721" s="792"/>
      <c r="BQ6721" s="792"/>
    </row>
    <row r="6722" spans="8:69" ht="12" customHeight="1">
      <c r="H6722" s="800"/>
      <c r="AJ6722" s="792"/>
      <c r="AM6722" s="792"/>
      <c r="AP6722" s="792"/>
      <c r="AS6722" s="792"/>
      <c r="AV6722" s="792"/>
      <c r="AY6722" s="792"/>
      <c r="BN6722" s="792"/>
      <c r="BQ6722" s="792"/>
    </row>
    <row r="6723" spans="8:69" ht="12" customHeight="1">
      <c r="H6723" s="800"/>
      <c r="AJ6723" s="792"/>
      <c r="AM6723" s="792"/>
      <c r="AP6723" s="792"/>
      <c r="AS6723" s="792"/>
      <c r="AV6723" s="792"/>
      <c r="AY6723" s="792"/>
      <c r="BN6723" s="792"/>
      <c r="BQ6723" s="792"/>
    </row>
    <row r="6724" spans="8:69" ht="12" customHeight="1">
      <c r="H6724" s="800"/>
      <c r="AJ6724" s="792"/>
      <c r="AM6724" s="792"/>
      <c r="AP6724" s="792"/>
      <c r="AS6724" s="792"/>
      <c r="AV6724" s="792"/>
      <c r="AY6724" s="792"/>
      <c r="BN6724" s="792"/>
      <c r="BQ6724" s="792"/>
    </row>
    <row r="6725" spans="8:69" ht="12" customHeight="1">
      <c r="H6725" s="800"/>
      <c r="AJ6725" s="792"/>
      <c r="AM6725" s="792"/>
      <c r="AP6725" s="792"/>
      <c r="AS6725" s="792"/>
      <c r="AV6725" s="792"/>
      <c r="AY6725" s="792"/>
      <c r="BN6725" s="792"/>
      <c r="BQ6725" s="792"/>
    </row>
    <row r="6726" spans="8:69" ht="12" customHeight="1">
      <c r="H6726" s="800"/>
      <c r="AJ6726" s="792"/>
      <c r="AM6726" s="792"/>
      <c r="AP6726" s="792"/>
      <c r="AS6726" s="792"/>
      <c r="AV6726" s="792"/>
      <c r="AY6726" s="792"/>
      <c r="BN6726" s="792"/>
      <c r="BQ6726" s="792"/>
    </row>
    <row r="6727" spans="8:69" ht="12" customHeight="1">
      <c r="H6727" s="800"/>
      <c r="AJ6727" s="792"/>
      <c r="AM6727" s="792"/>
      <c r="AP6727" s="792"/>
      <c r="AS6727" s="792"/>
      <c r="AV6727" s="792"/>
      <c r="AY6727" s="792"/>
      <c r="BN6727" s="792"/>
      <c r="BQ6727" s="792"/>
    </row>
    <row r="6728" spans="8:69" ht="12" customHeight="1">
      <c r="H6728" s="800"/>
      <c r="AJ6728" s="792"/>
      <c r="AM6728" s="792"/>
      <c r="AP6728" s="792"/>
      <c r="AS6728" s="792"/>
      <c r="AV6728" s="792"/>
      <c r="AY6728" s="792"/>
      <c r="BN6728" s="792"/>
      <c r="BQ6728" s="792"/>
    </row>
    <row r="6729" spans="8:69" ht="12" customHeight="1">
      <c r="H6729" s="800"/>
      <c r="AJ6729" s="792"/>
      <c r="AM6729" s="792"/>
      <c r="AP6729" s="792"/>
      <c r="AS6729" s="792"/>
      <c r="AV6729" s="792"/>
      <c r="AY6729" s="792"/>
      <c r="BN6729" s="792"/>
      <c r="BQ6729" s="792"/>
    </row>
    <row r="6730" spans="8:69" ht="12" customHeight="1">
      <c r="H6730" s="800"/>
      <c r="AJ6730" s="792"/>
      <c r="AM6730" s="792"/>
      <c r="AP6730" s="792"/>
      <c r="AS6730" s="792"/>
      <c r="AV6730" s="792"/>
      <c r="AY6730" s="792"/>
      <c r="BN6730" s="792"/>
      <c r="BQ6730" s="792"/>
    </row>
    <row r="6731" spans="8:69" ht="12" customHeight="1">
      <c r="H6731" s="800"/>
      <c r="AJ6731" s="792"/>
      <c r="AM6731" s="792"/>
      <c r="AP6731" s="792"/>
      <c r="AS6731" s="792"/>
      <c r="AV6731" s="792"/>
      <c r="AY6731" s="792"/>
      <c r="BN6731" s="792"/>
      <c r="BQ6731" s="792"/>
    </row>
    <row r="6732" spans="8:69" ht="12" customHeight="1">
      <c r="H6732" s="800"/>
      <c r="AJ6732" s="792"/>
      <c r="AM6732" s="792"/>
      <c r="AP6732" s="792"/>
      <c r="AS6732" s="792"/>
      <c r="AV6732" s="792"/>
      <c r="AY6732" s="792"/>
      <c r="BN6732" s="792"/>
      <c r="BQ6732" s="792"/>
    </row>
    <row r="6733" spans="8:69" ht="12" customHeight="1">
      <c r="H6733" s="800"/>
      <c r="AJ6733" s="792"/>
      <c r="AM6733" s="792"/>
      <c r="AP6733" s="792"/>
      <c r="AS6733" s="792"/>
      <c r="AV6733" s="792"/>
      <c r="AY6733" s="792"/>
      <c r="BN6733" s="792"/>
      <c r="BQ6733" s="792"/>
    </row>
    <row r="6734" spans="8:69" ht="12" customHeight="1">
      <c r="H6734" s="800"/>
      <c r="AJ6734" s="792"/>
      <c r="AM6734" s="792"/>
      <c r="AP6734" s="792"/>
      <c r="AS6734" s="792"/>
      <c r="AV6734" s="792"/>
      <c r="AY6734" s="792"/>
      <c r="BN6734" s="792"/>
      <c r="BQ6734" s="792"/>
    </row>
    <row r="6735" spans="8:69" ht="12" customHeight="1">
      <c r="H6735" s="800"/>
      <c r="AJ6735" s="792"/>
      <c r="AM6735" s="792"/>
      <c r="AP6735" s="792"/>
      <c r="AS6735" s="792"/>
      <c r="AV6735" s="792"/>
      <c r="AY6735" s="792"/>
      <c r="BN6735" s="792"/>
      <c r="BQ6735" s="792"/>
    </row>
    <row r="6736" spans="8:69" ht="12" customHeight="1">
      <c r="H6736" s="800"/>
      <c r="AJ6736" s="792"/>
      <c r="AM6736" s="792"/>
      <c r="AP6736" s="792"/>
      <c r="AS6736" s="792"/>
      <c r="AV6736" s="792"/>
      <c r="AY6736" s="792"/>
      <c r="BN6736" s="792"/>
      <c r="BQ6736" s="792"/>
    </row>
    <row r="6737" spans="8:69" ht="12" customHeight="1">
      <c r="H6737" s="800"/>
      <c r="AJ6737" s="792"/>
      <c r="AM6737" s="792"/>
      <c r="AP6737" s="792"/>
      <c r="AS6737" s="792"/>
      <c r="AV6737" s="792"/>
      <c r="AY6737" s="792"/>
      <c r="BN6737" s="792"/>
      <c r="BQ6737" s="792"/>
    </row>
    <row r="6738" spans="8:69" ht="12" customHeight="1">
      <c r="H6738" s="800"/>
      <c r="AJ6738" s="792"/>
      <c r="AM6738" s="792"/>
      <c r="AP6738" s="792"/>
      <c r="AS6738" s="792"/>
      <c r="AV6738" s="792"/>
      <c r="AY6738" s="792"/>
      <c r="BN6738" s="792"/>
      <c r="BQ6738" s="792"/>
    </row>
    <row r="6739" spans="8:69" ht="12" customHeight="1">
      <c r="H6739" s="800"/>
      <c r="AJ6739" s="792"/>
      <c r="AM6739" s="792"/>
      <c r="AP6739" s="792"/>
      <c r="AS6739" s="792"/>
      <c r="AV6739" s="792"/>
      <c r="AY6739" s="792"/>
      <c r="BN6739" s="792"/>
      <c r="BQ6739" s="792"/>
    </row>
    <row r="6740" spans="8:69" ht="12" customHeight="1">
      <c r="H6740" s="800"/>
      <c r="AJ6740" s="792"/>
      <c r="AM6740" s="792"/>
      <c r="AP6740" s="792"/>
      <c r="AS6740" s="792"/>
      <c r="AV6740" s="792"/>
      <c r="AY6740" s="792"/>
      <c r="BN6740" s="792"/>
      <c r="BQ6740" s="792"/>
    </row>
    <row r="6741" spans="8:69" ht="12" customHeight="1">
      <c r="H6741" s="800"/>
      <c r="AJ6741" s="792"/>
      <c r="AM6741" s="792"/>
      <c r="AP6741" s="792"/>
      <c r="AS6741" s="792"/>
      <c r="AV6741" s="792"/>
      <c r="AY6741" s="792"/>
      <c r="BN6741" s="792"/>
      <c r="BQ6741" s="792"/>
    </row>
    <row r="6742" spans="8:69" ht="12" customHeight="1">
      <c r="H6742" s="800"/>
      <c r="AJ6742" s="792"/>
      <c r="AM6742" s="792"/>
      <c r="AP6742" s="792"/>
      <c r="AS6742" s="792"/>
      <c r="AV6742" s="792"/>
      <c r="AY6742" s="792"/>
      <c r="BN6742" s="792"/>
      <c r="BQ6742" s="792"/>
    </row>
    <row r="6743" spans="8:69" ht="12" customHeight="1">
      <c r="H6743" s="800"/>
      <c r="AJ6743" s="792"/>
      <c r="AM6743" s="792"/>
      <c r="AP6743" s="792"/>
      <c r="AS6743" s="792"/>
      <c r="AV6743" s="792"/>
      <c r="AY6743" s="792"/>
      <c r="BN6743" s="792"/>
      <c r="BQ6743" s="792"/>
    </row>
    <row r="6744" spans="8:69" ht="12" customHeight="1">
      <c r="H6744" s="800"/>
      <c r="AJ6744" s="792"/>
      <c r="AM6744" s="792"/>
      <c r="AP6744" s="792"/>
      <c r="AS6744" s="792"/>
      <c r="AV6744" s="792"/>
      <c r="AY6744" s="792"/>
      <c r="BN6744" s="792"/>
      <c r="BQ6744" s="792"/>
    </row>
    <row r="6745" spans="8:69" ht="12" customHeight="1">
      <c r="H6745" s="800"/>
      <c r="AJ6745" s="792"/>
      <c r="AM6745" s="792"/>
      <c r="AP6745" s="792"/>
      <c r="AS6745" s="792"/>
      <c r="AV6745" s="792"/>
      <c r="AY6745" s="792"/>
      <c r="BN6745" s="792"/>
      <c r="BQ6745" s="792"/>
    </row>
    <row r="6746" spans="8:69" ht="12" customHeight="1">
      <c r="H6746" s="800"/>
      <c r="AJ6746" s="792"/>
      <c r="AM6746" s="792"/>
      <c r="AP6746" s="792"/>
      <c r="AS6746" s="792"/>
      <c r="AV6746" s="792"/>
      <c r="AY6746" s="792"/>
      <c r="BN6746" s="792"/>
      <c r="BQ6746" s="792"/>
    </row>
    <row r="6747" spans="8:69" ht="12" customHeight="1">
      <c r="H6747" s="800"/>
      <c r="AJ6747" s="792"/>
      <c r="AM6747" s="792"/>
      <c r="AP6747" s="792"/>
      <c r="AS6747" s="792"/>
      <c r="AV6747" s="792"/>
      <c r="AY6747" s="792"/>
      <c r="BN6747" s="792"/>
      <c r="BQ6747" s="792"/>
    </row>
    <row r="6748" spans="8:69" ht="12" customHeight="1">
      <c r="H6748" s="800"/>
      <c r="AJ6748" s="792"/>
      <c r="AM6748" s="792"/>
      <c r="AP6748" s="792"/>
      <c r="AS6748" s="792"/>
      <c r="AV6748" s="792"/>
      <c r="AY6748" s="792"/>
      <c r="BN6748" s="792"/>
      <c r="BQ6748" s="792"/>
    </row>
    <row r="6749" spans="8:69" ht="12" customHeight="1">
      <c r="H6749" s="800"/>
      <c r="AJ6749" s="792"/>
      <c r="AM6749" s="792"/>
      <c r="AP6749" s="792"/>
      <c r="AS6749" s="792"/>
      <c r="AV6749" s="792"/>
      <c r="AY6749" s="792"/>
      <c r="BN6749" s="792"/>
      <c r="BQ6749" s="792"/>
    </row>
    <row r="6750" spans="8:69" ht="12" customHeight="1">
      <c r="H6750" s="800"/>
      <c r="AJ6750" s="792"/>
      <c r="AM6750" s="792"/>
      <c r="AP6750" s="792"/>
      <c r="AS6750" s="792"/>
      <c r="AV6750" s="792"/>
      <c r="AY6750" s="792"/>
      <c r="BN6750" s="792"/>
      <c r="BQ6750" s="792"/>
    </row>
    <row r="6751" spans="8:69" ht="12" customHeight="1">
      <c r="H6751" s="800"/>
      <c r="AJ6751" s="792"/>
      <c r="AM6751" s="792"/>
      <c r="AP6751" s="792"/>
      <c r="AS6751" s="792"/>
      <c r="AV6751" s="792"/>
      <c r="AY6751" s="792"/>
      <c r="BN6751" s="792"/>
      <c r="BQ6751" s="792"/>
    </row>
    <row r="6752" spans="8:69" ht="12" customHeight="1">
      <c r="H6752" s="800"/>
      <c r="AJ6752" s="792"/>
      <c r="AM6752" s="792"/>
      <c r="AP6752" s="792"/>
      <c r="AS6752" s="792"/>
      <c r="AV6752" s="792"/>
      <c r="AY6752" s="792"/>
      <c r="BN6752" s="792"/>
      <c r="BQ6752" s="792"/>
    </row>
    <row r="6753" spans="8:69" ht="12" customHeight="1">
      <c r="H6753" s="800"/>
      <c r="AJ6753" s="792"/>
      <c r="AM6753" s="792"/>
      <c r="AP6753" s="792"/>
      <c r="AS6753" s="792"/>
      <c r="AV6753" s="792"/>
      <c r="AY6753" s="792"/>
      <c r="BN6753" s="792"/>
      <c r="BQ6753" s="792"/>
    </row>
    <row r="6754" spans="8:69" ht="12" customHeight="1">
      <c r="H6754" s="800"/>
      <c r="AJ6754" s="792"/>
      <c r="AM6754" s="792"/>
      <c r="AP6754" s="792"/>
      <c r="AS6754" s="792"/>
      <c r="AV6754" s="792"/>
      <c r="AY6754" s="792"/>
      <c r="BN6754" s="792"/>
      <c r="BQ6754" s="792"/>
    </row>
    <row r="6755" spans="8:69" ht="12" customHeight="1">
      <c r="H6755" s="800"/>
      <c r="AJ6755" s="792"/>
      <c r="AM6755" s="792"/>
      <c r="AP6755" s="792"/>
      <c r="AS6755" s="792"/>
      <c r="AV6755" s="792"/>
      <c r="AY6755" s="792"/>
      <c r="BN6755" s="792"/>
      <c r="BQ6755" s="792"/>
    </row>
    <row r="6756" spans="8:69" ht="12" customHeight="1">
      <c r="H6756" s="800"/>
      <c r="AJ6756" s="792"/>
      <c r="AM6756" s="792"/>
      <c r="AP6756" s="792"/>
      <c r="AS6756" s="792"/>
      <c r="AV6756" s="792"/>
      <c r="AY6756" s="792"/>
      <c r="BN6756" s="792"/>
      <c r="BQ6756" s="792"/>
    </row>
    <row r="6757" spans="8:69" ht="12" customHeight="1">
      <c r="H6757" s="800"/>
      <c r="AJ6757" s="792"/>
      <c r="AM6757" s="792"/>
      <c r="AP6757" s="792"/>
      <c r="AS6757" s="792"/>
      <c r="AV6757" s="792"/>
      <c r="AY6757" s="792"/>
      <c r="BN6757" s="792"/>
      <c r="BQ6757" s="792"/>
    </row>
    <row r="6758" spans="8:69" ht="12" customHeight="1">
      <c r="H6758" s="800"/>
      <c r="AJ6758" s="792"/>
      <c r="AM6758" s="792"/>
      <c r="AP6758" s="792"/>
      <c r="AS6758" s="792"/>
      <c r="AV6758" s="792"/>
      <c r="AY6758" s="792"/>
      <c r="BN6758" s="792"/>
      <c r="BQ6758" s="792"/>
    </row>
    <row r="6759" spans="8:69" ht="12" customHeight="1">
      <c r="H6759" s="800"/>
      <c r="AJ6759" s="792"/>
      <c r="AM6759" s="792"/>
      <c r="AP6759" s="792"/>
      <c r="AS6759" s="792"/>
      <c r="AV6759" s="792"/>
      <c r="AY6759" s="792"/>
      <c r="BN6759" s="792"/>
      <c r="BQ6759" s="792"/>
    </row>
    <row r="6760" spans="8:69" ht="12" customHeight="1">
      <c r="H6760" s="800"/>
      <c r="AJ6760" s="792"/>
      <c r="AM6760" s="792"/>
      <c r="AP6760" s="792"/>
      <c r="AS6760" s="792"/>
      <c r="AV6760" s="792"/>
      <c r="AY6760" s="792"/>
      <c r="BN6760" s="792"/>
      <c r="BQ6760" s="792"/>
    </row>
    <row r="6761" spans="8:69" ht="12" customHeight="1">
      <c r="H6761" s="800"/>
      <c r="AJ6761" s="792"/>
      <c r="AM6761" s="792"/>
      <c r="AP6761" s="792"/>
      <c r="AS6761" s="792"/>
      <c r="AV6761" s="792"/>
      <c r="AY6761" s="792"/>
      <c r="BN6761" s="792"/>
      <c r="BQ6761" s="792"/>
    </row>
    <row r="6762" spans="8:69" ht="12" customHeight="1">
      <c r="H6762" s="800"/>
      <c r="AJ6762" s="792"/>
      <c r="AM6762" s="792"/>
      <c r="AP6762" s="792"/>
      <c r="AS6762" s="792"/>
      <c r="AV6762" s="792"/>
      <c r="AY6762" s="792"/>
      <c r="BN6762" s="792"/>
      <c r="BQ6762" s="792"/>
    </row>
    <row r="6763" spans="8:69" ht="12" customHeight="1">
      <c r="H6763" s="800"/>
      <c r="AJ6763" s="792"/>
      <c r="AM6763" s="792"/>
      <c r="AP6763" s="792"/>
      <c r="AS6763" s="792"/>
      <c r="AV6763" s="792"/>
      <c r="AY6763" s="792"/>
      <c r="BN6763" s="792"/>
      <c r="BQ6763" s="792"/>
    </row>
    <row r="6764" spans="8:69" ht="12" customHeight="1">
      <c r="H6764" s="800"/>
      <c r="AJ6764" s="792"/>
      <c r="AM6764" s="792"/>
      <c r="AP6764" s="792"/>
      <c r="AS6764" s="792"/>
      <c r="AV6764" s="792"/>
      <c r="AY6764" s="792"/>
      <c r="BN6764" s="792"/>
      <c r="BQ6764" s="792"/>
    </row>
    <row r="6765" spans="8:69" ht="12" customHeight="1">
      <c r="H6765" s="800"/>
      <c r="AJ6765" s="792"/>
      <c r="AM6765" s="792"/>
      <c r="AP6765" s="792"/>
      <c r="AS6765" s="792"/>
      <c r="AV6765" s="792"/>
      <c r="AY6765" s="792"/>
      <c r="BN6765" s="792"/>
      <c r="BQ6765" s="792"/>
    </row>
    <row r="6766" spans="8:69" ht="12" customHeight="1">
      <c r="H6766" s="800"/>
      <c r="AJ6766" s="792"/>
      <c r="AM6766" s="792"/>
      <c r="AP6766" s="792"/>
      <c r="AS6766" s="792"/>
      <c r="AV6766" s="792"/>
      <c r="AY6766" s="792"/>
      <c r="BN6766" s="792"/>
      <c r="BQ6766" s="792"/>
    </row>
    <row r="6767" spans="8:69" ht="12" customHeight="1">
      <c r="H6767" s="800"/>
      <c r="AJ6767" s="792"/>
      <c r="AM6767" s="792"/>
      <c r="AP6767" s="792"/>
      <c r="AS6767" s="792"/>
      <c r="AV6767" s="792"/>
      <c r="AY6767" s="792"/>
      <c r="BN6767" s="792"/>
      <c r="BQ6767" s="792"/>
    </row>
    <row r="6768" spans="8:69" ht="12" customHeight="1">
      <c r="H6768" s="800"/>
      <c r="AJ6768" s="792"/>
      <c r="AM6768" s="792"/>
      <c r="AP6768" s="792"/>
      <c r="AS6768" s="792"/>
      <c r="AV6768" s="792"/>
      <c r="AY6768" s="792"/>
      <c r="BN6768" s="792"/>
      <c r="BQ6768" s="792"/>
    </row>
    <row r="6769" spans="8:69" ht="12" customHeight="1">
      <c r="H6769" s="800"/>
      <c r="AJ6769" s="792"/>
      <c r="AM6769" s="792"/>
      <c r="AP6769" s="792"/>
      <c r="AS6769" s="792"/>
      <c r="AV6769" s="792"/>
      <c r="AY6769" s="792"/>
      <c r="BN6769" s="792"/>
      <c r="BQ6769" s="792"/>
    </row>
    <row r="6770" spans="8:69" ht="12" customHeight="1">
      <c r="H6770" s="800"/>
      <c r="AJ6770" s="792"/>
      <c r="AM6770" s="792"/>
      <c r="AP6770" s="792"/>
      <c r="AS6770" s="792"/>
      <c r="AV6770" s="792"/>
      <c r="AY6770" s="792"/>
      <c r="BN6770" s="792"/>
      <c r="BQ6770" s="792"/>
    </row>
    <row r="6771" spans="8:69" ht="12" customHeight="1">
      <c r="H6771" s="800"/>
      <c r="AJ6771" s="792"/>
      <c r="AM6771" s="792"/>
      <c r="AP6771" s="792"/>
      <c r="AS6771" s="792"/>
      <c r="AV6771" s="792"/>
      <c r="AY6771" s="792"/>
      <c r="BN6771" s="792"/>
      <c r="BQ6771" s="792"/>
    </row>
    <row r="6772" spans="8:69" ht="12" customHeight="1">
      <c r="H6772" s="800"/>
      <c r="AJ6772" s="792"/>
      <c r="AM6772" s="792"/>
      <c r="AP6772" s="792"/>
      <c r="AS6772" s="792"/>
      <c r="AV6772" s="792"/>
      <c r="AY6772" s="792"/>
      <c r="BN6772" s="792"/>
      <c r="BQ6772" s="792"/>
    </row>
    <row r="6773" spans="8:69" ht="12" customHeight="1">
      <c r="H6773" s="800"/>
      <c r="AJ6773" s="792"/>
      <c r="AM6773" s="792"/>
      <c r="AP6773" s="792"/>
      <c r="AS6773" s="792"/>
      <c r="AV6773" s="792"/>
      <c r="AY6773" s="792"/>
      <c r="BN6773" s="792"/>
      <c r="BQ6773" s="792"/>
    </row>
    <row r="6774" spans="8:69" ht="12" customHeight="1">
      <c r="H6774" s="800"/>
      <c r="AJ6774" s="792"/>
      <c r="AM6774" s="792"/>
      <c r="AP6774" s="792"/>
      <c r="AS6774" s="792"/>
      <c r="AV6774" s="792"/>
      <c r="AY6774" s="792"/>
      <c r="BN6774" s="792"/>
      <c r="BQ6774" s="792"/>
    </row>
    <row r="6775" spans="8:69" ht="12" customHeight="1">
      <c r="H6775" s="800"/>
      <c r="AJ6775" s="792"/>
      <c r="AM6775" s="792"/>
      <c r="AP6775" s="792"/>
      <c r="AS6775" s="792"/>
      <c r="AV6775" s="792"/>
      <c r="AY6775" s="792"/>
      <c r="BN6775" s="792"/>
      <c r="BQ6775" s="792"/>
    </row>
    <row r="6776" spans="8:69" ht="12" customHeight="1">
      <c r="H6776" s="800"/>
      <c r="AJ6776" s="792"/>
      <c r="AM6776" s="792"/>
      <c r="AP6776" s="792"/>
      <c r="AS6776" s="792"/>
      <c r="AV6776" s="792"/>
      <c r="AY6776" s="792"/>
      <c r="BN6776" s="792"/>
      <c r="BQ6776" s="792"/>
    </row>
    <row r="6777" spans="8:69" ht="12" customHeight="1">
      <c r="H6777" s="800"/>
      <c r="AJ6777" s="792"/>
      <c r="AM6777" s="792"/>
      <c r="AP6777" s="792"/>
      <c r="AS6777" s="792"/>
      <c r="AV6777" s="792"/>
      <c r="AY6777" s="792"/>
      <c r="BN6777" s="792"/>
      <c r="BQ6777" s="792"/>
    </row>
    <row r="6778" spans="8:69" ht="12" customHeight="1">
      <c r="H6778" s="800"/>
      <c r="AJ6778" s="792"/>
      <c r="AM6778" s="792"/>
      <c r="AP6778" s="792"/>
      <c r="AS6778" s="792"/>
      <c r="AV6778" s="792"/>
      <c r="AY6778" s="792"/>
      <c r="BN6778" s="792"/>
      <c r="BQ6778" s="792"/>
    </row>
    <row r="6779" spans="8:69" ht="12" customHeight="1">
      <c r="H6779" s="800"/>
      <c r="AJ6779" s="792"/>
      <c r="AM6779" s="792"/>
      <c r="AP6779" s="792"/>
      <c r="AS6779" s="792"/>
      <c r="AV6779" s="792"/>
      <c r="AY6779" s="792"/>
      <c r="BN6779" s="792"/>
      <c r="BQ6779" s="792"/>
    </row>
    <row r="6780" spans="8:69" ht="12" customHeight="1">
      <c r="H6780" s="800"/>
      <c r="AJ6780" s="792"/>
      <c r="AM6780" s="792"/>
      <c r="AP6780" s="792"/>
      <c r="AS6780" s="792"/>
      <c r="AV6780" s="792"/>
      <c r="AY6780" s="792"/>
      <c r="BN6780" s="792"/>
      <c r="BQ6780" s="792"/>
    </row>
    <row r="6781" spans="8:69" ht="12" customHeight="1">
      <c r="H6781" s="800"/>
      <c r="AJ6781" s="792"/>
      <c r="AM6781" s="792"/>
      <c r="AP6781" s="792"/>
      <c r="AS6781" s="792"/>
      <c r="AV6781" s="792"/>
      <c r="AY6781" s="792"/>
      <c r="BN6781" s="792"/>
      <c r="BQ6781" s="792"/>
    </row>
    <row r="6782" spans="8:69" ht="12" customHeight="1">
      <c r="H6782" s="800"/>
      <c r="AJ6782" s="792"/>
      <c r="AM6782" s="792"/>
      <c r="AP6782" s="792"/>
      <c r="AS6782" s="792"/>
      <c r="AV6782" s="792"/>
      <c r="AY6782" s="792"/>
      <c r="BN6782" s="792"/>
      <c r="BQ6782" s="792"/>
    </row>
    <row r="6783" spans="8:69" ht="12" customHeight="1">
      <c r="H6783" s="800"/>
      <c r="AJ6783" s="792"/>
      <c r="AM6783" s="792"/>
      <c r="AP6783" s="792"/>
      <c r="AS6783" s="792"/>
      <c r="AV6783" s="792"/>
      <c r="AY6783" s="792"/>
      <c r="BN6783" s="792"/>
      <c r="BQ6783" s="792"/>
    </row>
    <row r="6784" spans="8:69" ht="12" customHeight="1">
      <c r="H6784" s="800"/>
      <c r="AJ6784" s="792"/>
      <c r="AM6784" s="792"/>
      <c r="AP6784" s="792"/>
      <c r="AS6784" s="792"/>
      <c r="AV6784" s="792"/>
      <c r="AY6784" s="792"/>
      <c r="BN6784" s="792"/>
      <c r="BQ6784" s="792"/>
    </row>
    <row r="6785" spans="8:69" ht="12" customHeight="1">
      <c r="H6785" s="800"/>
      <c r="AJ6785" s="792"/>
      <c r="AM6785" s="792"/>
      <c r="AP6785" s="792"/>
      <c r="AS6785" s="792"/>
      <c r="AV6785" s="792"/>
      <c r="AY6785" s="792"/>
      <c r="BN6785" s="792"/>
      <c r="BQ6785" s="792"/>
    </row>
    <row r="6786" spans="8:69" ht="12" customHeight="1">
      <c r="H6786" s="800"/>
      <c r="AJ6786" s="792"/>
      <c r="AM6786" s="792"/>
      <c r="AP6786" s="792"/>
      <c r="AS6786" s="792"/>
      <c r="AV6786" s="792"/>
      <c r="AY6786" s="792"/>
      <c r="BN6786" s="792"/>
      <c r="BQ6786" s="792"/>
    </row>
    <row r="6787" spans="8:69" ht="12" customHeight="1">
      <c r="H6787" s="800"/>
      <c r="AJ6787" s="792"/>
      <c r="AM6787" s="792"/>
      <c r="AP6787" s="792"/>
      <c r="AS6787" s="792"/>
      <c r="AV6787" s="792"/>
      <c r="AY6787" s="792"/>
      <c r="BN6787" s="792"/>
      <c r="BQ6787" s="792"/>
    </row>
    <row r="6788" spans="8:69" ht="12" customHeight="1">
      <c r="H6788" s="800"/>
      <c r="AJ6788" s="792"/>
      <c r="AM6788" s="792"/>
      <c r="AP6788" s="792"/>
      <c r="AS6788" s="792"/>
      <c r="AV6788" s="792"/>
      <c r="AY6788" s="792"/>
      <c r="BN6788" s="792"/>
      <c r="BQ6788" s="792"/>
    </row>
    <row r="6789" spans="8:69" ht="12" customHeight="1">
      <c r="H6789" s="800"/>
      <c r="AJ6789" s="792"/>
      <c r="AM6789" s="792"/>
      <c r="AP6789" s="792"/>
      <c r="AS6789" s="792"/>
      <c r="AV6789" s="792"/>
      <c r="AY6789" s="792"/>
      <c r="BN6789" s="792"/>
      <c r="BQ6789" s="792"/>
    </row>
    <row r="6790" spans="8:69" ht="12" customHeight="1">
      <c r="H6790" s="800"/>
      <c r="AJ6790" s="792"/>
      <c r="AM6790" s="792"/>
      <c r="AP6790" s="792"/>
      <c r="AS6790" s="792"/>
      <c r="AV6790" s="792"/>
      <c r="AY6790" s="792"/>
      <c r="BN6790" s="792"/>
      <c r="BQ6790" s="792"/>
    </row>
    <row r="6791" spans="8:69" ht="12" customHeight="1">
      <c r="H6791" s="800"/>
      <c r="AJ6791" s="792"/>
      <c r="AM6791" s="792"/>
      <c r="AP6791" s="792"/>
      <c r="AS6791" s="792"/>
      <c r="AV6791" s="792"/>
      <c r="AY6791" s="792"/>
      <c r="BN6791" s="792"/>
      <c r="BQ6791" s="792"/>
    </row>
    <row r="6792" spans="8:69" ht="12" customHeight="1">
      <c r="H6792" s="800"/>
      <c r="AJ6792" s="792"/>
      <c r="AM6792" s="792"/>
      <c r="AP6792" s="792"/>
      <c r="AS6792" s="792"/>
      <c r="AV6792" s="792"/>
      <c r="AY6792" s="792"/>
      <c r="BN6792" s="792"/>
      <c r="BQ6792" s="792"/>
    </row>
    <row r="6793" spans="8:69" ht="12" customHeight="1">
      <c r="H6793" s="800"/>
      <c r="AJ6793" s="792"/>
      <c r="AM6793" s="792"/>
      <c r="AP6793" s="792"/>
      <c r="AS6793" s="792"/>
      <c r="AV6793" s="792"/>
      <c r="AY6793" s="792"/>
      <c r="BN6793" s="792"/>
      <c r="BQ6793" s="792"/>
    </row>
    <row r="6794" spans="8:69" ht="12" customHeight="1">
      <c r="H6794" s="800"/>
      <c r="AJ6794" s="792"/>
      <c r="AM6794" s="792"/>
      <c r="AP6794" s="792"/>
      <c r="AS6794" s="792"/>
      <c r="AV6794" s="792"/>
      <c r="AY6794" s="792"/>
      <c r="BN6794" s="792"/>
      <c r="BQ6794" s="792"/>
    </row>
    <row r="6795" spans="8:69" ht="12" customHeight="1">
      <c r="H6795" s="800"/>
      <c r="AJ6795" s="792"/>
      <c r="AM6795" s="792"/>
      <c r="AP6795" s="792"/>
      <c r="AS6795" s="792"/>
      <c r="AV6795" s="792"/>
      <c r="AY6795" s="792"/>
      <c r="BN6795" s="792"/>
      <c r="BQ6795" s="792"/>
    </row>
    <row r="6796" spans="8:69" ht="12" customHeight="1">
      <c r="H6796" s="800"/>
      <c r="AJ6796" s="792"/>
      <c r="AM6796" s="792"/>
      <c r="AP6796" s="792"/>
      <c r="AS6796" s="792"/>
      <c r="AV6796" s="792"/>
      <c r="AY6796" s="792"/>
      <c r="BN6796" s="792"/>
      <c r="BQ6796" s="792"/>
    </row>
    <row r="6797" spans="8:69" ht="12" customHeight="1">
      <c r="H6797" s="800"/>
      <c r="AJ6797" s="792"/>
      <c r="AM6797" s="792"/>
      <c r="AP6797" s="792"/>
      <c r="AS6797" s="792"/>
      <c r="AV6797" s="792"/>
      <c r="AY6797" s="792"/>
      <c r="BN6797" s="792"/>
      <c r="BQ6797" s="792"/>
    </row>
    <row r="6798" spans="8:69" ht="12" customHeight="1">
      <c r="H6798" s="800"/>
      <c r="AJ6798" s="792"/>
      <c r="AM6798" s="792"/>
      <c r="AP6798" s="792"/>
      <c r="AS6798" s="792"/>
      <c r="AV6798" s="792"/>
      <c r="AY6798" s="792"/>
      <c r="BN6798" s="792"/>
      <c r="BQ6798" s="792"/>
    </row>
    <row r="6799" spans="8:69" ht="12" customHeight="1">
      <c r="H6799" s="800"/>
      <c r="AJ6799" s="792"/>
      <c r="AM6799" s="792"/>
      <c r="AP6799" s="792"/>
      <c r="AS6799" s="792"/>
      <c r="AV6799" s="792"/>
      <c r="AY6799" s="792"/>
      <c r="BN6799" s="792"/>
      <c r="BQ6799" s="792"/>
    </row>
    <row r="6800" spans="8:69" ht="12" customHeight="1">
      <c r="H6800" s="800"/>
      <c r="AJ6800" s="792"/>
      <c r="AM6800" s="792"/>
      <c r="AP6800" s="792"/>
      <c r="AS6800" s="792"/>
      <c r="AV6800" s="792"/>
      <c r="AY6800" s="792"/>
      <c r="BN6800" s="792"/>
      <c r="BQ6800" s="792"/>
    </row>
    <row r="6801" spans="8:69" ht="12" customHeight="1">
      <c r="H6801" s="800"/>
      <c r="AJ6801" s="792"/>
      <c r="AM6801" s="792"/>
      <c r="AP6801" s="792"/>
      <c r="AS6801" s="792"/>
      <c r="AV6801" s="792"/>
      <c r="AY6801" s="792"/>
      <c r="BN6801" s="792"/>
      <c r="BQ6801" s="792"/>
    </row>
    <row r="6802" spans="8:69" ht="12" customHeight="1">
      <c r="H6802" s="800"/>
      <c r="AJ6802" s="792"/>
      <c r="AM6802" s="792"/>
      <c r="AP6802" s="792"/>
      <c r="AS6802" s="792"/>
      <c r="AV6802" s="792"/>
      <c r="AY6802" s="792"/>
      <c r="BN6802" s="792"/>
      <c r="BQ6802" s="792"/>
    </row>
    <row r="6803" spans="8:69" ht="12" customHeight="1">
      <c r="H6803" s="800"/>
      <c r="AJ6803" s="792"/>
      <c r="AM6803" s="792"/>
      <c r="AP6803" s="792"/>
      <c r="AS6803" s="792"/>
      <c r="AV6803" s="792"/>
      <c r="AY6803" s="792"/>
      <c r="BN6803" s="792"/>
      <c r="BQ6803" s="792"/>
    </row>
    <row r="6804" spans="8:69" ht="12" customHeight="1">
      <c r="H6804" s="800"/>
      <c r="AJ6804" s="792"/>
      <c r="AM6804" s="792"/>
      <c r="AP6804" s="792"/>
      <c r="AS6804" s="792"/>
      <c r="AV6804" s="792"/>
      <c r="AY6804" s="792"/>
      <c r="BN6804" s="792"/>
      <c r="BQ6804" s="792"/>
    </row>
    <row r="6805" spans="8:69" ht="12" customHeight="1">
      <c r="H6805" s="800"/>
      <c r="AJ6805" s="792"/>
      <c r="AM6805" s="792"/>
      <c r="AP6805" s="792"/>
      <c r="AS6805" s="792"/>
      <c r="AV6805" s="792"/>
      <c r="AY6805" s="792"/>
      <c r="BN6805" s="792"/>
      <c r="BQ6805" s="792"/>
    </row>
    <row r="6806" spans="8:69" ht="12" customHeight="1">
      <c r="H6806" s="800"/>
      <c r="AJ6806" s="792"/>
      <c r="AM6806" s="792"/>
      <c r="AP6806" s="792"/>
      <c r="AS6806" s="792"/>
      <c r="AV6806" s="792"/>
      <c r="AY6806" s="792"/>
      <c r="BN6806" s="792"/>
      <c r="BQ6806" s="792"/>
    </row>
    <row r="6807" spans="8:69" ht="12" customHeight="1">
      <c r="H6807" s="800"/>
      <c r="AJ6807" s="792"/>
      <c r="AM6807" s="792"/>
      <c r="AP6807" s="792"/>
      <c r="AS6807" s="792"/>
      <c r="AV6807" s="792"/>
      <c r="AY6807" s="792"/>
      <c r="BN6807" s="792"/>
      <c r="BQ6807" s="792"/>
    </row>
    <row r="6808" spans="8:69" ht="12" customHeight="1">
      <c r="H6808" s="800"/>
      <c r="AJ6808" s="792"/>
      <c r="AM6808" s="792"/>
      <c r="AP6808" s="792"/>
      <c r="AS6808" s="792"/>
      <c r="AV6808" s="792"/>
      <c r="AY6808" s="792"/>
      <c r="BN6808" s="792"/>
      <c r="BQ6808" s="792"/>
    </row>
    <row r="6809" spans="8:69" ht="12" customHeight="1">
      <c r="H6809" s="800"/>
      <c r="AJ6809" s="792"/>
      <c r="AM6809" s="792"/>
      <c r="AP6809" s="792"/>
      <c r="AS6809" s="792"/>
      <c r="AV6809" s="792"/>
      <c r="AY6809" s="792"/>
      <c r="BN6809" s="792"/>
      <c r="BQ6809" s="792"/>
    </row>
    <row r="6810" spans="8:69" ht="12" customHeight="1">
      <c r="H6810" s="800"/>
      <c r="AJ6810" s="792"/>
      <c r="AM6810" s="792"/>
      <c r="AP6810" s="792"/>
      <c r="AS6810" s="792"/>
      <c r="AV6810" s="792"/>
      <c r="AY6810" s="792"/>
      <c r="BN6810" s="792"/>
      <c r="BQ6810" s="792"/>
    </row>
    <row r="6811" spans="8:69" ht="12" customHeight="1">
      <c r="H6811" s="800"/>
      <c r="AJ6811" s="792"/>
      <c r="AM6811" s="792"/>
      <c r="AP6811" s="792"/>
      <c r="AS6811" s="792"/>
      <c r="AV6811" s="792"/>
      <c r="AY6811" s="792"/>
      <c r="BN6811" s="792"/>
      <c r="BQ6811" s="792"/>
    </row>
    <row r="6812" spans="8:69" ht="12" customHeight="1">
      <c r="H6812" s="800"/>
      <c r="AJ6812" s="792"/>
      <c r="AM6812" s="792"/>
      <c r="AP6812" s="792"/>
      <c r="AS6812" s="792"/>
      <c r="AV6812" s="792"/>
      <c r="AY6812" s="792"/>
      <c r="BN6812" s="792"/>
      <c r="BQ6812" s="792"/>
    </row>
    <row r="6813" spans="8:69" ht="12" customHeight="1">
      <c r="H6813" s="800"/>
      <c r="AJ6813" s="792"/>
      <c r="AM6813" s="792"/>
      <c r="AP6813" s="792"/>
      <c r="AS6813" s="792"/>
      <c r="AV6813" s="792"/>
      <c r="AY6813" s="792"/>
      <c r="BN6813" s="792"/>
      <c r="BQ6813" s="792"/>
    </row>
    <row r="6814" spans="8:69" ht="12" customHeight="1">
      <c r="H6814" s="800"/>
      <c r="AJ6814" s="792"/>
      <c r="AM6814" s="792"/>
      <c r="AP6814" s="792"/>
      <c r="AS6814" s="792"/>
      <c r="AV6814" s="792"/>
      <c r="AY6814" s="792"/>
      <c r="BN6814" s="792"/>
      <c r="BQ6814" s="792"/>
    </row>
    <row r="6815" spans="8:69" ht="12" customHeight="1">
      <c r="H6815" s="800"/>
      <c r="AJ6815" s="792"/>
      <c r="AM6815" s="792"/>
      <c r="AP6815" s="792"/>
      <c r="AS6815" s="792"/>
      <c r="AV6815" s="792"/>
      <c r="AY6815" s="792"/>
      <c r="BN6815" s="792"/>
      <c r="BQ6815" s="792"/>
    </row>
    <row r="6816" spans="8:69" ht="12" customHeight="1">
      <c r="H6816" s="800"/>
      <c r="AJ6816" s="792"/>
      <c r="AM6816" s="792"/>
      <c r="AP6816" s="792"/>
      <c r="AS6816" s="792"/>
      <c r="AV6816" s="792"/>
      <c r="AY6816" s="792"/>
      <c r="BN6816" s="792"/>
      <c r="BQ6816" s="792"/>
    </row>
    <row r="6817" spans="8:69" ht="12" customHeight="1">
      <c r="H6817" s="800"/>
      <c r="AJ6817" s="792"/>
      <c r="AM6817" s="792"/>
      <c r="AP6817" s="792"/>
      <c r="AS6817" s="792"/>
      <c r="AV6817" s="792"/>
      <c r="AY6817" s="792"/>
      <c r="BN6817" s="792"/>
      <c r="BQ6817" s="792"/>
    </row>
    <row r="6818" spans="8:69" ht="12" customHeight="1">
      <c r="H6818" s="800"/>
      <c r="AJ6818" s="792"/>
      <c r="AM6818" s="792"/>
      <c r="AP6818" s="792"/>
      <c r="AS6818" s="792"/>
      <c r="AV6818" s="792"/>
      <c r="AY6818" s="792"/>
      <c r="BN6818" s="792"/>
      <c r="BQ6818" s="792"/>
    </row>
    <row r="6819" spans="8:69" ht="12" customHeight="1">
      <c r="H6819" s="800"/>
      <c r="AJ6819" s="792"/>
      <c r="AM6819" s="792"/>
      <c r="AP6819" s="792"/>
      <c r="AS6819" s="792"/>
      <c r="AV6819" s="792"/>
      <c r="AY6819" s="792"/>
      <c r="BN6819" s="792"/>
      <c r="BQ6819" s="792"/>
    </row>
    <row r="6820" spans="8:69" ht="12" customHeight="1">
      <c r="H6820" s="800"/>
      <c r="AJ6820" s="792"/>
      <c r="AM6820" s="792"/>
      <c r="AP6820" s="792"/>
      <c r="AS6820" s="792"/>
      <c r="AV6820" s="792"/>
      <c r="AY6820" s="792"/>
      <c r="BN6820" s="792"/>
      <c r="BQ6820" s="792"/>
    </row>
    <row r="6821" spans="8:69" ht="12" customHeight="1">
      <c r="H6821" s="800"/>
      <c r="AJ6821" s="792"/>
      <c r="AM6821" s="792"/>
      <c r="AP6821" s="792"/>
      <c r="AS6821" s="792"/>
      <c r="AV6821" s="792"/>
      <c r="AY6821" s="792"/>
      <c r="BN6821" s="792"/>
      <c r="BQ6821" s="792"/>
    </row>
    <row r="6822" spans="8:69" ht="12" customHeight="1">
      <c r="H6822" s="800"/>
      <c r="AJ6822" s="792"/>
      <c r="AM6822" s="792"/>
      <c r="AP6822" s="792"/>
      <c r="AS6822" s="792"/>
      <c r="AV6822" s="792"/>
      <c r="AY6822" s="792"/>
      <c r="BN6822" s="792"/>
      <c r="BQ6822" s="792"/>
    </row>
    <row r="6823" spans="8:69" ht="12" customHeight="1">
      <c r="H6823" s="800"/>
      <c r="AJ6823" s="792"/>
      <c r="AM6823" s="792"/>
      <c r="AP6823" s="792"/>
      <c r="AS6823" s="792"/>
      <c r="AV6823" s="792"/>
      <c r="AY6823" s="792"/>
      <c r="BN6823" s="792"/>
      <c r="BQ6823" s="792"/>
    </row>
    <row r="6824" spans="8:69" ht="12" customHeight="1">
      <c r="H6824" s="800"/>
      <c r="AJ6824" s="792"/>
      <c r="AM6824" s="792"/>
      <c r="AP6824" s="792"/>
      <c r="AS6824" s="792"/>
      <c r="AV6824" s="792"/>
      <c r="AY6824" s="792"/>
      <c r="BN6824" s="792"/>
      <c r="BQ6824" s="792"/>
    </row>
    <row r="6825" spans="8:69" ht="12" customHeight="1">
      <c r="H6825" s="800"/>
      <c r="AJ6825" s="792"/>
      <c r="AM6825" s="792"/>
      <c r="AP6825" s="792"/>
      <c r="AS6825" s="792"/>
      <c r="AV6825" s="792"/>
      <c r="AY6825" s="792"/>
      <c r="BN6825" s="792"/>
      <c r="BQ6825" s="792"/>
    </row>
    <row r="6826" spans="8:69" ht="12" customHeight="1">
      <c r="H6826" s="800"/>
      <c r="AJ6826" s="792"/>
      <c r="AM6826" s="792"/>
      <c r="AP6826" s="792"/>
      <c r="AS6826" s="792"/>
      <c r="AV6826" s="792"/>
      <c r="AY6826" s="792"/>
      <c r="BN6826" s="792"/>
      <c r="BQ6826" s="792"/>
    </row>
    <row r="6827" spans="8:69" ht="12" customHeight="1">
      <c r="H6827" s="800"/>
      <c r="AJ6827" s="792"/>
      <c r="AM6827" s="792"/>
      <c r="AP6827" s="792"/>
      <c r="AS6827" s="792"/>
      <c r="AV6827" s="792"/>
      <c r="AY6827" s="792"/>
      <c r="BN6827" s="792"/>
      <c r="BQ6827" s="792"/>
    </row>
    <row r="6828" spans="8:69" ht="12" customHeight="1">
      <c r="H6828" s="800"/>
      <c r="AJ6828" s="792"/>
      <c r="AM6828" s="792"/>
      <c r="AP6828" s="792"/>
      <c r="AS6828" s="792"/>
      <c r="AV6828" s="792"/>
      <c r="AY6828" s="792"/>
      <c r="BN6828" s="792"/>
      <c r="BQ6828" s="792"/>
    </row>
    <row r="6829" spans="8:69" ht="12" customHeight="1">
      <c r="H6829" s="800"/>
      <c r="AJ6829" s="792"/>
      <c r="AM6829" s="792"/>
      <c r="AP6829" s="792"/>
      <c r="AS6829" s="792"/>
      <c r="AV6829" s="792"/>
      <c r="AY6829" s="792"/>
      <c r="BN6829" s="792"/>
      <c r="BQ6829" s="792"/>
    </row>
    <row r="6830" spans="8:69" ht="12" customHeight="1">
      <c r="H6830" s="800"/>
      <c r="AJ6830" s="792"/>
      <c r="AM6830" s="792"/>
      <c r="AP6830" s="792"/>
      <c r="AS6830" s="792"/>
      <c r="AV6830" s="792"/>
      <c r="AY6830" s="792"/>
      <c r="BN6830" s="792"/>
      <c r="BQ6830" s="792"/>
    </row>
    <row r="6831" spans="8:69" ht="12" customHeight="1">
      <c r="H6831" s="800"/>
      <c r="AJ6831" s="792"/>
      <c r="AM6831" s="792"/>
      <c r="AP6831" s="792"/>
      <c r="AS6831" s="792"/>
      <c r="AV6831" s="792"/>
      <c r="AY6831" s="792"/>
      <c r="BN6831" s="792"/>
      <c r="BQ6831" s="792"/>
    </row>
    <row r="6832" spans="8:69" ht="12" customHeight="1">
      <c r="H6832" s="800"/>
      <c r="AJ6832" s="792"/>
      <c r="AM6832" s="792"/>
      <c r="AP6832" s="792"/>
      <c r="AS6832" s="792"/>
      <c r="AV6832" s="792"/>
      <c r="AY6832" s="792"/>
      <c r="BN6832" s="792"/>
      <c r="BQ6832" s="792"/>
    </row>
    <row r="6833" spans="8:69" ht="12" customHeight="1">
      <c r="H6833" s="800"/>
      <c r="AJ6833" s="792"/>
      <c r="AM6833" s="792"/>
      <c r="AP6833" s="792"/>
      <c r="AS6833" s="792"/>
      <c r="AV6833" s="792"/>
      <c r="AY6833" s="792"/>
      <c r="BN6833" s="792"/>
      <c r="BQ6833" s="792"/>
    </row>
    <row r="6834" spans="8:69" ht="12" customHeight="1">
      <c r="H6834" s="800"/>
      <c r="AJ6834" s="792"/>
      <c r="AM6834" s="792"/>
      <c r="AP6834" s="792"/>
      <c r="AS6834" s="792"/>
      <c r="AV6834" s="792"/>
      <c r="AY6834" s="792"/>
      <c r="BN6834" s="792"/>
      <c r="BQ6834" s="792"/>
    </row>
    <row r="6835" spans="8:69" ht="12" customHeight="1">
      <c r="H6835" s="800"/>
      <c r="AJ6835" s="792"/>
      <c r="AM6835" s="792"/>
      <c r="AP6835" s="792"/>
      <c r="AS6835" s="792"/>
      <c r="AV6835" s="792"/>
      <c r="AY6835" s="792"/>
      <c r="BN6835" s="792"/>
      <c r="BQ6835" s="792"/>
    </row>
    <row r="6836" spans="8:69" ht="12" customHeight="1">
      <c r="H6836" s="800"/>
      <c r="AJ6836" s="792"/>
      <c r="AM6836" s="792"/>
      <c r="AP6836" s="792"/>
      <c r="AS6836" s="792"/>
      <c r="AV6836" s="792"/>
      <c r="AY6836" s="792"/>
      <c r="BN6836" s="792"/>
      <c r="BQ6836" s="792"/>
    </row>
    <row r="6837" spans="8:69" ht="12" customHeight="1">
      <c r="H6837" s="800"/>
      <c r="AJ6837" s="792"/>
      <c r="AM6837" s="792"/>
      <c r="AP6837" s="792"/>
      <c r="AS6837" s="792"/>
      <c r="AV6837" s="792"/>
      <c r="AY6837" s="792"/>
      <c r="BN6837" s="792"/>
      <c r="BQ6837" s="792"/>
    </row>
    <row r="6838" spans="8:69" ht="12" customHeight="1">
      <c r="H6838" s="800"/>
      <c r="AJ6838" s="792"/>
      <c r="AM6838" s="792"/>
      <c r="AP6838" s="792"/>
      <c r="AS6838" s="792"/>
      <c r="AV6838" s="792"/>
      <c r="AY6838" s="792"/>
      <c r="BN6838" s="792"/>
      <c r="BQ6838" s="792"/>
    </row>
    <row r="6839" spans="8:69" ht="12" customHeight="1">
      <c r="H6839" s="800"/>
      <c r="AJ6839" s="792"/>
      <c r="AM6839" s="792"/>
      <c r="AP6839" s="792"/>
      <c r="AS6839" s="792"/>
      <c r="AV6839" s="792"/>
      <c r="AY6839" s="792"/>
      <c r="BN6839" s="792"/>
      <c r="BQ6839" s="792"/>
    </row>
    <row r="6840" spans="8:69" ht="12" customHeight="1">
      <c r="H6840" s="800"/>
      <c r="AJ6840" s="792"/>
      <c r="AM6840" s="792"/>
      <c r="AP6840" s="792"/>
      <c r="AS6840" s="792"/>
      <c r="AV6840" s="792"/>
      <c r="AY6840" s="792"/>
      <c r="BN6840" s="792"/>
      <c r="BQ6840" s="792"/>
    </row>
    <row r="6841" spans="8:69" ht="12" customHeight="1">
      <c r="H6841" s="800"/>
      <c r="AJ6841" s="792"/>
      <c r="AM6841" s="792"/>
      <c r="AP6841" s="792"/>
      <c r="AS6841" s="792"/>
      <c r="AV6841" s="792"/>
      <c r="AY6841" s="792"/>
      <c r="BN6841" s="792"/>
      <c r="BQ6841" s="792"/>
    </row>
    <row r="6842" spans="8:69" ht="12" customHeight="1">
      <c r="H6842" s="800"/>
      <c r="AJ6842" s="792"/>
      <c r="AM6842" s="792"/>
      <c r="AP6842" s="792"/>
      <c r="AS6842" s="792"/>
      <c r="AV6842" s="792"/>
      <c r="AY6842" s="792"/>
      <c r="BN6842" s="792"/>
      <c r="BQ6842" s="792"/>
    </row>
    <row r="6843" spans="8:69" ht="12" customHeight="1">
      <c r="H6843" s="800"/>
      <c r="AJ6843" s="792"/>
      <c r="AM6843" s="792"/>
      <c r="AP6843" s="792"/>
      <c r="AS6843" s="792"/>
      <c r="AV6843" s="792"/>
      <c r="AY6843" s="792"/>
      <c r="BN6843" s="792"/>
      <c r="BQ6843" s="792"/>
    </row>
    <row r="6844" spans="8:69" ht="12" customHeight="1">
      <c r="H6844" s="800"/>
      <c r="AJ6844" s="792"/>
      <c r="AM6844" s="792"/>
      <c r="AP6844" s="792"/>
      <c r="AS6844" s="792"/>
      <c r="AV6844" s="792"/>
      <c r="AY6844" s="792"/>
      <c r="BN6844" s="792"/>
      <c r="BQ6844" s="792"/>
    </row>
    <row r="6845" spans="8:69" ht="12" customHeight="1">
      <c r="H6845" s="800"/>
      <c r="AJ6845" s="792"/>
      <c r="AM6845" s="792"/>
      <c r="AP6845" s="792"/>
      <c r="AS6845" s="792"/>
      <c r="AV6845" s="792"/>
      <c r="AY6845" s="792"/>
      <c r="BN6845" s="792"/>
      <c r="BQ6845" s="792"/>
    </row>
    <row r="6846" spans="8:69" ht="12" customHeight="1">
      <c r="H6846" s="800"/>
      <c r="AJ6846" s="792"/>
      <c r="AM6846" s="792"/>
      <c r="AP6846" s="792"/>
      <c r="AS6846" s="792"/>
      <c r="AV6846" s="792"/>
      <c r="AY6846" s="792"/>
      <c r="BN6846" s="792"/>
      <c r="BQ6846" s="792"/>
    </row>
    <row r="6847" spans="8:69" ht="12" customHeight="1">
      <c r="H6847" s="800"/>
      <c r="AJ6847" s="792"/>
      <c r="AM6847" s="792"/>
      <c r="AP6847" s="792"/>
      <c r="AS6847" s="792"/>
      <c r="AV6847" s="792"/>
      <c r="AY6847" s="792"/>
      <c r="BN6847" s="792"/>
      <c r="BQ6847" s="792"/>
    </row>
    <row r="6848" spans="8:69" ht="12" customHeight="1">
      <c r="H6848" s="800"/>
      <c r="AJ6848" s="792"/>
      <c r="AM6848" s="792"/>
      <c r="AP6848" s="792"/>
      <c r="AS6848" s="792"/>
      <c r="AV6848" s="792"/>
      <c r="AY6848" s="792"/>
      <c r="BN6848" s="792"/>
      <c r="BQ6848" s="792"/>
    </row>
    <row r="6849" spans="8:69" ht="12" customHeight="1">
      <c r="H6849" s="800"/>
      <c r="AJ6849" s="792"/>
      <c r="AM6849" s="792"/>
      <c r="AP6849" s="792"/>
      <c r="AS6849" s="792"/>
      <c r="AV6849" s="792"/>
      <c r="AY6849" s="792"/>
      <c r="BN6849" s="792"/>
      <c r="BQ6849" s="792"/>
    </row>
    <row r="6850" spans="8:69" ht="12" customHeight="1">
      <c r="H6850" s="800"/>
      <c r="AJ6850" s="792"/>
      <c r="AM6850" s="792"/>
      <c r="AP6850" s="792"/>
      <c r="AS6850" s="792"/>
      <c r="AV6850" s="792"/>
      <c r="AY6850" s="792"/>
      <c r="BN6850" s="792"/>
      <c r="BQ6850" s="792"/>
    </row>
    <row r="6851" spans="8:69" ht="12" customHeight="1">
      <c r="H6851" s="800"/>
      <c r="AJ6851" s="792"/>
      <c r="AM6851" s="792"/>
      <c r="AP6851" s="792"/>
      <c r="AS6851" s="792"/>
      <c r="AV6851" s="792"/>
      <c r="AY6851" s="792"/>
      <c r="BN6851" s="792"/>
      <c r="BQ6851" s="792"/>
    </row>
    <row r="6852" spans="8:69" ht="12" customHeight="1">
      <c r="H6852" s="800"/>
      <c r="AJ6852" s="792"/>
      <c r="AM6852" s="792"/>
      <c r="AP6852" s="792"/>
      <c r="AS6852" s="792"/>
      <c r="AV6852" s="792"/>
      <c r="AY6852" s="792"/>
      <c r="BN6852" s="792"/>
      <c r="BQ6852" s="792"/>
    </row>
    <row r="6853" spans="8:69" ht="12" customHeight="1">
      <c r="H6853" s="800"/>
      <c r="AJ6853" s="792"/>
      <c r="AM6853" s="792"/>
      <c r="AP6853" s="792"/>
      <c r="AS6853" s="792"/>
      <c r="AV6853" s="792"/>
      <c r="AY6853" s="792"/>
      <c r="BN6853" s="792"/>
      <c r="BQ6853" s="792"/>
    </row>
    <row r="6854" spans="8:69" ht="12" customHeight="1">
      <c r="H6854" s="800"/>
      <c r="AJ6854" s="792"/>
      <c r="AM6854" s="792"/>
      <c r="AP6854" s="792"/>
      <c r="AS6854" s="792"/>
      <c r="AV6854" s="792"/>
      <c r="AY6854" s="792"/>
      <c r="BN6854" s="792"/>
      <c r="BQ6854" s="792"/>
    </row>
    <row r="6855" spans="8:69" ht="12" customHeight="1">
      <c r="H6855" s="800"/>
      <c r="AJ6855" s="792"/>
      <c r="AM6855" s="792"/>
      <c r="AP6855" s="792"/>
      <c r="AS6855" s="792"/>
      <c r="AV6855" s="792"/>
      <c r="AY6855" s="792"/>
      <c r="BN6855" s="792"/>
      <c r="BQ6855" s="792"/>
    </row>
    <row r="6856" spans="8:69" ht="12" customHeight="1">
      <c r="H6856" s="800"/>
      <c r="AJ6856" s="792"/>
      <c r="AM6856" s="792"/>
      <c r="AP6856" s="792"/>
      <c r="AS6856" s="792"/>
      <c r="AV6856" s="792"/>
      <c r="AY6856" s="792"/>
      <c r="BN6856" s="792"/>
      <c r="BQ6856" s="792"/>
    </row>
    <row r="6857" spans="8:69" ht="12" customHeight="1">
      <c r="H6857" s="800"/>
      <c r="AJ6857" s="792"/>
      <c r="AM6857" s="792"/>
      <c r="AP6857" s="792"/>
      <c r="AS6857" s="792"/>
      <c r="AV6857" s="792"/>
      <c r="AY6857" s="792"/>
      <c r="BN6857" s="792"/>
      <c r="BQ6857" s="792"/>
    </row>
    <row r="6858" spans="8:69" ht="12" customHeight="1">
      <c r="H6858" s="800"/>
      <c r="AJ6858" s="792"/>
      <c r="AM6858" s="792"/>
      <c r="AP6858" s="792"/>
      <c r="AS6858" s="792"/>
      <c r="AV6858" s="792"/>
      <c r="AY6858" s="792"/>
      <c r="BN6858" s="792"/>
      <c r="BQ6858" s="792"/>
    </row>
    <row r="6859" spans="8:69" ht="12" customHeight="1">
      <c r="H6859" s="800"/>
      <c r="AJ6859" s="792"/>
      <c r="AM6859" s="792"/>
      <c r="AP6859" s="792"/>
      <c r="AS6859" s="792"/>
      <c r="AV6859" s="792"/>
      <c r="AY6859" s="792"/>
      <c r="BN6859" s="792"/>
      <c r="BQ6859" s="792"/>
    </row>
    <row r="6860" spans="8:69" ht="12" customHeight="1">
      <c r="H6860" s="800"/>
      <c r="AJ6860" s="792"/>
      <c r="AM6860" s="792"/>
      <c r="AP6860" s="792"/>
      <c r="AS6860" s="792"/>
      <c r="AV6860" s="792"/>
      <c r="AY6860" s="792"/>
      <c r="BN6860" s="792"/>
      <c r="BQ6860" s="792"/>
    </row>
    <row r="6861" spans="8:69" ht="12" customHeight="1">
      <c r="H6861" s="800"/>
      <c r="AJ6861" s="792"/>
      <c r="AM6861" s="792"/>
      <c r="AP6861" s="792"/>
      <c r="AS6861" s="792"/>
      <c r="AV6861" s="792"/>
      <c r="AY6861" s="792"/>
      <c r="BN6861" s="792"/>
      <c r="BQ6861" s="792"/>
    </row>
    <row r="6862" spans="8:69" ht="12" customHeight="1">
      <c r="H6862" s="800"/>
      <c r="AJ6862" s="792"/>
      <c r="AM6862" s="792"/>
      <c r="AP6862" s="792"/>
      <c r="AS6862" s="792"/>
      <c r="AV6862" s="792"/>
      <c r="AY6862" s="792"/>
      <c r="BN6862" s="792"/>
      <c r="BQ6862" s="792"/>
    </row>
    <row r="6863" spans="8:69" ht="12" customHeight="1">
      <c r="H6863" s="800"/>
      <c r="AJ6863" s="792"/>
      <c r="AM6863" s="792"/>
      <c r="AP6863" s="792"/>
      <c r="AS6863" s="792"/>
      <c r="AV6863" s="792"/>
      <c r="AY6863" s="792"/>
      <c r="BN6863" s="792"/>
      <c r="BQ6863" s="792"/>
    </row>
    <row r="6864" spans="8:69" ht="12" customHeight="1">
      <c r="H6864" s="800"/>
      <c r="AJ6864" s="792"/>
      <c r="AM6864" s="792"/>
      <c r="AP6864" s="792"/>
      <c r="AS6864" s="792"/>
      <c r="AV6864" s="792"/>
      <c r="AY6864" s="792"/>
      <c r="BN6864" s="792"/>
      <c r="BQ6864" s="792"/>
    </row>
    <row r="6865" spans="8:69" ht="12" customHeight="1">
      <c r="H6865" s="800"/>
      <c r="AJ6865" s="792"/>
      <c r="AM6865" s="792"/>
      <c r="AP6865" s="792"/>
      <c r="AS6865" s="792"/>
      <c r="AV6865" s="792"/>
      <c r="AY6865" s="792"/>
      <c r="BN6865" s="792"/>
      <c r="BQ6865" s="792"/>
    </row>
    <row r="6866" spans="8:69" ht="12" customHeight="1">
      <c r="H6866" s="800"/>
      <c r="AJ6866" s="792"/>
      <c r="AM6866" s="792"/>
      <c r="AP6866" s="792"/>
      <c r="AS6866" s="792"/>
      <c r="AV6866" s="792"/>
      <c r="AY6866" s="792"/>
      <c r="BN6866" s="792"/>
      <c r="BQ6866" s="792"/>
    </row>
    <row r="6867" spans="8:69" ht="12" customHeight="1">
      <c r="H6867" s="800"/>
      <c r="AJ6867" s="792"/>
      <c r="AM6867" s="792"/>
      <c r="AP6867" s="792"/>
      <c r="AS6867" s="792"/>
      <c r="AV6867" s="792"/>
      <c r="AY6867" s="792"/>
      <c r="BN6867" s="792"/>
      <c r="BQ6867" s="792"/>
    </row>
    <row r="6868" spans="8:69" ht="12" customHeight="1">
      <c r="H6868" s="800"/>
      <c r="AJ6868" s="792"/>
      <c r="AM6868" s="792"/>
      <c r="AP6868" s="792"/>
      <c r="AS6868" s="792"/>
      <c r="AV6868" s="792"/>
      <c r="AY6868" s="792"/>
      <c r="BN6868" s="792"/>
      <c r="BQ6868" s="792"/>
    </row>
    <row r="6869" spans="8:69" ht="12" customHeight="1">
      <c r="H6869" s="800"/>
      <c r="AJ6869" s="792"/>
      <c r="AM6869" s="792"/>
      <c r="AP6869" s="792"/>
      <c r="AS6869" s="792"/>
      <c r="AV6869" s="792"/>
      <c r="AY6869" s="792"/>
      <c r="BN6869" s="792"/>
      <c r="BQ6869" s="792"/>
    </row>
    <row r="6870" spans="8:69" ht="12" customHeight="1">
      <c r="H6870" s="800"/>
      <c r="AJ6870" s="792"/>
      <c r="AM6870" s="792"/>
      <c r="AP6870" s="792"/>
      <c r="AS6870" s="792"/>
      <c r="AV6870" s="792"/>
      <c r="AY6870" s="792"/>
      <c r="BN6870" s="792"/>
      <c r="BQ6870" s="792"/>
    </row>
    <row r="6871" spans="8:69" ht="12" customHeight="1">
      <c r="H6871" s="800"/>
      <c r="AJ6871" s="792"/>
      <c r="AM6871" s="792"/>
      <c r="AP6871" s="792"/>
      <c r="AS6871" s="792"/>
      <c r="AV6871" s="792"/>
      <c r="AY6871" s="792"/>
      <c r="BN6871" s="792"/>
      <c r="BQ6871" s="792"/>
    </row>
    <row r="6872" spans="8:69" ht="12" customHeight="1">
      <c r="H6872" s="800"/>
      <c r="AJ6872" s="792"/>
      <c r="AM6872" s="792"/>
      <c r="AP6872" s="792"/>
      <c r="AS6872" s="792"/>
      <c r="AV6872" s="792"/>
      <c r="AY6872" s="792"/>
      <c r="BN6872" s="792"/>
      <c r="BQ6872" s="792"/>
    </row>
    <row r="6873" spans="8:69" ht="12" customHeight="1">
      <c r="H6873" s="800"/>
      <c r="AJ6873" s="792"/>
      <c r="AM6873" s="792"/>
      <c r="AP6873" s="792"/>
      <c r="AS6873" s="792"/>
      <c r="AV6873" s="792"/>
      <c r="AY6873" s="792"/>
      <c r="BN6873" s="792"/>
      <c r="BQ6873" s="792"/>
    </row>
    <row r="6874" spans="8:69" ht="12" customHeight="1">
      <c r="H6874" s="800"/>
      <c r="AJ6874" s="792"/>
      <c r="AM6874" s="792"/>
      <c r="AP6874" s="792"/>
      <c r="AS6874" s="792"/>
      <c r="AV6874" s="792"/>
      <c r="AY6874" s="792"/>
      <c r="BN6874" s="792"/>
      <c r="BQ6874" s="792"/>
    </row>
    <row r="6875" spans="8:69" ht="12" customHeight="1">
      <c r="H6875" s="800"/>
      <c r="AJ6875" s="792"/>
      <c r="AM6875" s="792"/>
      <c r="AP6875" s="792"/>
      <c r="AS6875" s="792"/>
      <c r="AV6875" s="792"/>
      <c r="AY6875" s="792"/>
      <c r="BN6875" s="792"/>
      <c r="BQ6875" s="792"/>
    </row>
    <row r="6876" spans="8:69" ht="12" customHeight="1">
      <c r="H6876" s="800"/>
      <c r="AJ6876" s="792"/>
      <c r="AM6876" s="792"/>
      <c r="AP6876" s="792"/>
      <c r="AS6876" s="792"/>
      <c r="AV6876" s="792"/>
      <c r="AY6876" s="792"/>
      <c r="BN6876" s="792"/>
      <c r="BQ6876" s="792"/>
    </row>
    <row r="6877" spans="8:69" ht="12" customHeight="1">
      <c r="H6877" s="800"/>
      <c r="AJ6877" s="792"/>
      <c r="AM6877" s="792"/>
      <c r="AP6877" s="792"/>
      <c r="AS6877" s="792"/>
      <c r="AV6877" s="792"/>
      <c r="AY6877" s="792"/>
      <c r="BN6877" s="792"/>
      <c r="BQ6877" s="792"/>
    </row>
    <row r="6878" spans="8:69" ht="12" customHeight="1">
      <c r="H6878" s="800"/>
      <c r="AJ6878" s="792"/>
      <c r="AM6878" s="792"/>
      <c r="AP6878" s="792"/>
      <c r="AS6878" s="792"/>
      <c r="AV6878" s="792"/>
      <c r="AY6878" s="792"/>
      <c r="BN6878" s="792"/>
      <c r="BQ6878" s="792"/>
    </row>
    <row r="6879" spans="8:69" ht="12" customHeight="1">
      <c r="H6879" s="800"/>
      <c r="AJ6879" s="792"/>
      <c r="AM6879" s="792"/>
      <c r="AP6879" s="792"/>
      <c r="AS6879" s="792"/>
      <c r="AV6879" s="792"/>
      <c r="AY6879" s="792"/>
      <c r="BN6879" s="792"/>
      <c r="BQ6879" s="792"/>
    </row>
    <row r="6880" spans="8:69" ht="12" customHeight="1">
      <c r="H6880" s="800"/>
      <c r="AJ6880" s="792"/>
      <c r="AM6880" s="792"/>
      <c r="AP6880" s="792"/>
      <c r="AS6880" s="792"/>
      <c r="AV6880" s="792"/>
      <c r="AY6880" s="792"/>
      <c r="BN6880" s="792"/>
      <c r="BQ6880" s="792"/>
    </row>
    <row r="6881" spans="8:69" ht="12" customHeight="1">
      <c r="H6881" s="800"/>
      <c r="AJ6881" s="792"/>
      <c r="AM6881" s="792"/>
      <c r="AP6881" s="792"/>
      <c r="AS6881" s="792"/>
      <c r="AV6881" s="792"/>
      <c r="AY6881" s="792"/>
      <c r="BN6881" s="792"/>
      <c r="BQ6881" s="792"/>
    </row>
    <row r="6882" spans="8:69" ht="12" customHeight="1">
      <c r="H6882" s="800"/>
      <c r="AJ6882" s="792"/>
      <c r="AM6882" s="792"/>
      <c r="AP6882" s="792"/>
      <c r="AS6882" s="792"/>
      <c r="AV6882" s="792"/>
      <c r="AY6882" s="792"/>
      <c r="BN6882" s="792"/>
      <c r="BQ6882" s="792"/>
    </row>
    <row r="6883" spans="8:69" ht="12" customHeight="1">
      <c r="H6883" s="800"/>
      <c r="AJ6883" s="792"/>
      <c r="AM6883" s="792"/>
      <c r="AP6883" s="792"/>
      <c r="AS6883" s="792"/>
      <c r="AV6883" s="792"/>
      <c r="AY6883" s="792"/>
      <c r="BN6883" s="792"/>
      <c r="BQ6883" s="792"/>
    </row>
    <row r="6884" spans="8:69" ht="12" customHeight="1">
      <c r="H6884" s="800"/>
      <c r="AJ6884" s="792"/>
      <c r="AM6884" s="792"/>
      <c r="AP6884" s="792"/>
      <c r="AS6884" s="792"/>
      <c r="AV6884" s="792"/>
      <c r="AY6884" s="792"/>
      <c r="BN6884" s="792"/>
      <c r="BQ6884" s="792"/>
    </row>
    <row r="6885" spans="8:69" ht="12" customHeight="1">
      <c r="H6885" s="800"/>
      <c r="AJ6885" s="792"/>
      <c r="AM6885" s="792"/>
      <c r="AP6885" s="792"/>
      <c r="AS6885" s="792"/>
      <c r="AV6885" s="792"/>
      <c r="AY6885" s="792"/>
      <c r="BN6885" s="792"/>
      <c r="BQ6885" s="792"/>
    </row>
    <row r="6886" spans="8:69" ht="12" customHeight="1">
      <c r="H6886" s="800"/>
      <c r="AJ6886" s="792"/>
      <c r="AM6886" s="792"/>
      <c r="AP6886" s="792"/>
      <c r="AS6886" s="792"/>
      <c r="AV6886" s="792"/>
      <c r="AY6886" s="792"/>
      <c r="BN6886" s="792"/>
      <c r="BQ6886" s="792"/>
    </row>
    <row r="6887" spans="8:69" ht="12" customHeight="1">
      <c r="H6887" s="800"/>
      <c r="AJ6887" s="792"/>
      <c r="AM6887" s="792"/>
      <c r="AP6887" s="792"/>
      <c r="AS6887" s="792"/>
      <c r="AV6887" s="792"/>
      <c r="AY6887" s="792"/>
      <c r="BN6887" s="792"/>
      <c r="BQ6887" s="792"/>
    </row>
    <row r="6888" spans="8:69" ht="12" customHeight="1">
      <c r="H6888" s="800"/>
      <c r="AJ6888" s="792"/>
      <c r="AM6888" s="792"/>
      <c r="AP6888" s="792"/>
      <c r="AS6888" s="792"/>
      <c r="AV6888" s="792"/>
      <c r="AY6888" s="792"/>
      <c r="BN6888" s="792"/>
      <c r="BQ6888" s="792"/>
    </row>
    <row r="6889" spans="8:69" ht="12" customHeight="1">
      <c r="H6889" s="800"/>
      <c r="AJ6889" s="792"/>
      <c r="AM6889" s="792"/>
      <c r="AP6889" s="792"/>
      <c r="AS6889" s="792"/>
      <c r="AV6889" s="792"/>
      <c r="AY6889" s="792"/>
      <c r="BN6889" s="792"/>
      <c r="BQ6889" s="792"/>
    </row>
    <row r="6890" spans="8:69" ht="12" customHeight="1">
      <c r="H6890" s="800"/>
      <c r="AJ6890" s="792"/>
      <c r="AM6890" s="792"/>
      <c r="AP6890" s="792"/>
      <c r="AS6890" s="792"/>
      <c r="AV6890" s="792"/>
      <c r="AY6890" s="792"/>
      <c r="BN6890" s="792"/>
      <c r="BQ6890" s="792"/>
    </row>
    <row r="6891" spans="8:69" ht="12" customHeight="1">
      <c r="H6891" s="800"/>
      <c r="AJ6891" s="792"/>
      <c r="AM6891" s="792"/>
      <c r="AP6891" s="792"/>
      <c r="AS6891" s="792"/>
      <c r="AV6891" s="792"/>
      <c r="AY6891" s="792"/>
      <c r="BN6891" s="792"/>
      <c r="BQ6891" s="792"/>
    </row>
    <row r="6892" spans="8:69" ht="12" customHeight="1">
      <c r="H6892" s="800"/>
      <c r="AJ6892" s="792"/>
      <c r="AM6892" s="792"/>
      <c r="AP6892" s="792"/>
      <c r="AS6892" s="792"/>
      <c r="AV6892" s="792"/>
      <c r="AY6892" s="792"/>
      <c r="BN6892" s="792"/>
      <c r="BQ6892" s="792"/>
    </row>
    <row r="6893" spans="8:69" ht="12" customHeight="1">
      <c r="H6893" s="800"/>
      <c r="AJ6893" s="792"/>
      <c r="AM6893" s="792"/>
      <c r="AP6893" s="792"/>
      <c r="AS6893" s="792"/>
      <c r="AV6893" s="792"/>
      <c r="AY6893" s="792"/>
      <c r="BN6893" s="792"/>
      <c r="BQ6893" s="792"/>
    </row>
    <row r="6894" spans="8:69" ht="12" customHeight="1">
      <c r="H6894" s="800"/>
      <c r="AJ6894" s="792"/>
      <c r="AM6894" s="792"/>
      <c r="AP6894" s="792"/>
      <c r="AS6894" s="792"/>
      <c r="AV6894" s="792"/>
      <c r="AY6894" s="792"/>
      <c r="BN6894" s="792"/>
      <c r="BQ6894" s="792"/>
    </row>
    <row r="6895" spans="8:69" ht="12" customHeight="1">
      <c r="H6895" s="800"/>
      <c r="AJ6895" s="792"/>
      <c r="AM6895" s="792"/>
      <c r="AP6895" s="792"/>
      <c r="AS6895" s="792"/>
      <c r="AV6895" s="792"/>
      <c r="AY6895" s="792"/>
      <c r="BN6895" s="792"/>
      <c r="BQ6895" s="792"/>
    </row>
    <row r="6896" spans="8:69" ht="12" customHeight="1">
      <c r="H6896" s="800"/>
      <c r="AJ6896" s="792"/>
      <c r="AM6896" s="792"/>
      <c r="AP6896" s="792"/>
      <c r="AS6896" s="792"/>
      <c r="AV6896" s="792"/>
      <c r="AY6896" s="792"/>
      <c r="BN6896" s="792"/>
      <c r="BQ6896" s="792"/>
    </row>
    <row r="6897" spans="8:69" ht="12" customHeight="1">
      <c r="H6897" s="800"/>
      <c r="AJ6897" s="792"/>
      <c r="AM6897" s="792"/>
      <c r="AP6897" s="792"/>
      <c r="AS6897" s="792"/>
      <c r="AV6897" s="792"/>
      <c r="AY6897" s="792"/>
      <c r="BN6897" s="792"/>
      <c r="BQ6897" s="792"/>
    </row>
    <row r="6898" spans="8:69" ht="12" customHeight="1">
      <c r="H6898" s="800"/>
      <c r="AJ6898" s="792"/>
      <c r="AM6898" s="792"/>
      <c r="AP6898" s="792"/>
      <c r="AS6898" s="792"/>
      <c r="AV6898" s="792"/>
      <c r="AY6898" s="792"/>
      <c r="BN6898" s="792"/>
      <c r="BQ6898" s="792"/>
    </row>
    <row r="6899" spans="8:69" ht="12" customHeight="1">
      <c r="H6899" s="800"/>
      <c r="AJ6899" s="792"/>
      <c r="AM6899" s="792"/>
      <c r="AP6899" s="792"/>
      <c r="AS6899" s="792"/>
      <c r="AV6899" s="792"/>
      <c r="AY6899" s="792"/>
      <c r="BN6899" s="792"/>
      <c r="BQ6899" s="792"/>
    </row>
    <row r="6900" spans="8:69" ht="12" customHeight="1">
      <c r="H6900" s="800"/>
      <c r="AJ6900" s="792"/>
      <c r="AM6900" s="792"/>
      <c r="AP6900" s="792"/>
      <c r="AS6900" s="792"/>
      <c r="AV6900" s="792"/>
      <c r="AY6900" s="792"/>
      <c r="BN6900" s="792"/>
      <c r="BQ6900" s="792"/>
    </row>
    <row r="6901" spans="8:69" ht="12" customHeight="1">
      <c r="H6901" s="800"/>
      <c r="AJ6901" s="792"/>
      <c r="AM6901" s="792"/>
      <c r="AP6901" s="792"/>
      <c r="AS6901" s="792"/>
      <c r="AV6901" s="792"/>
      <c r="AY6901" s="792"/>
      <c r="BN6901" s="792"/>
      <c r="BQ6901" s="792"/>
    </row>
    <row r="6902" spans="8:69" ht="12" customHeight="1">
      <c r="H6902" s="800"/>
      <c r="AJ6902" s="792"/>
      <c r="AM6902" s="792"/>
      <c r="AP6902" s="792"/>
      <c r="AS6902" s="792"/>
      <c r="AV6902" s="792"/>
      <c r="AY6902" s="792"/>
      <c r="BN6902" s="792"/>
      <c r="BQ6902" s="792"/>
    </row>
    <row r="6903" spans="8:69" ht="12" customHeight="1">
      <c r="H6903" s="800"/>
      <c r="AJ6903" s="792"/>
      <c r="AM6903" s="792"/>
      <c r="AP6903" s="792"/>
      <c r="AS6903" s="792"/>
      <c r="AV6903" s="792"/>
      <c r="AY6903" s="792"/>
      <c r="BN6903" s="792"/>
      <c r="BQ6903" s="792"/>
    </row>
    <row r="6904" spans="8:69" ht="12" customHeight="1">
      <c r="H6904" s="800"/>
      <c r="AJ6904" s="792"/>
      <c r="AM6904" s="792"/>
      <c r="AP6904" s="792"/>
      <c r="AS6904" s="792"/>
      <c r="AV6904" s="792"/>
      <c r="AY6904" s="792"/>
      <c r="BN6904" s="792"/>
      <c r="BQ6904" s="792"/>
    </row>
    <row r="6905" spans="8:69" ht="12" customHeight="1">
      <c r="H6905" s="800"/>
      <c r="AJ6905" s="792"/>
      <c r="AM6905" s="792"/>
      <c r="AP6905" s="792"/>
      <c r="AS6905" s="792"/>
      <c r="AV6905" s="792"/>
      <c r="AY6905" s="792"/>
      <c r="BN6905" s="792"/>
      <c r="BQ6905" s="792"/>
    </row>
    <row r="6906" spans="8:69" ht="12" customHeight="1">
      <c r="H6906" s="800"/>
      <c r="AJ6906" s="792"/>
      <c r="AM6906" s="792"/>
      <c r="AP6906" s="792"/>
      <c r="AS6906" s="792"/>
      <c r="AV6906" s="792"/>
      <c r="AY6906" s="792"/>
      <c r="BN6906" s="792"/>
      <c r="BQ6906" s="792"/>
    </row>
    <row r="6907" spans="8:69" ht="12" customHeight="1">
      <c r="H6907" s="800"/>
      <c r="AJ6907" s="792"/>
      <c r="AM6907" s="792"/>
      <c r="AP6907" s="792"/>
      <c r="AS6907" s="792"/>
      <c r="AV6907" s="792"/>
      <c r="AY6907" s="792"/>
      <c r="BN6907" s="792"/>
      <c r="BQ6907" s="792"/>
    </row>
    <row r="6908" spans="8:69" ht="12" customHeight="1">
      <c r="H6908" s="800"/>
      <c r="AJ6908" s="792"/>
      <c r="AM6908" s="792"/>
      <c r="AP6908" s="792"/>
      <c r="AS6908" s="792"/>
      <c r="AV6908" s="792"/>
      <c r="AY6908" s="792"/>
      <c r="BN6908" s="792"/>
      <c r="BQ6908" s="792"/>
    </row>
    <row r="6909" spans="8:69" ht="12" customHeight="1">
      <c r="H6909" s="800"/>
      <c r="AJ6909" s="792"/>
      <c r="AM6909" s="792"/>
      <c r="AP6909" s="792"/>
      <c r="AS6909" s="792"/>
      <c r="AV6909" s="792"/>
      <c r="AY6909" s="792"/>
      <c r="BN6909" s="792"/>
      <c r="BQ6909" s="792"/>
    </row>
    <row r="6910" spans="8:69" ht="12" customHeight="1">
      <c r="H6910" s="800"/>
      <c r="AJ6910" s="792"/>
      <c r="AM6910" s="792"/>
      <c r="AP6910" s="792"/>
      <c r="AS6910" s="792"/>
      <c r="AV6910" s="792"/>
      <c r="AY6910" s="792"/>
      <c r="BN6910" s="792"/>
      <c r="BQ6910" s="792"/>
    </row>
    <row r="6911" spans="8:69" ht="12" customHeight="1">
      <c r="H6911" s="800"/>
      <c r="AJ6911" s="792"/>
      <c r="AM6911" s="792"/>
      <c r="AP6911" s="792"/>
      <c r="AS6911" s="792"/>
      <c r="AV6911" s="792"/>
      <c r="AY6911" s="792"/>
      <c r="BN6911" s="792"/>
      <c r="BQ6911" s="792"/>
    </row>
    <row r="6912" spans="8:69" ht="12" customHeight="1">
      <c r="H6912" s="800"/>
      <c r="AJ6912" s="792"/>
      <c r="AM6912" s="792"/>
      <c r="AP6912" s="792"/>
      <c r="AS6912" s="792"/>
      <c r="AV6912" s="792"/>
      <c r="AY6912" s="792"/>
      <c r="BN6912" s="792"/>
      <c r="BQ6912" s="792"/>
    </row>
    <row r="6913" spans="8:69" ht="12" customHeight="1">
      <c r="H6913" s="800"/>
      <c r="AJ6913" s="792"/>
      <c r="AM6913" s="792"/>
      <c r="AP6913" s="792"/>
      <c r="AS6913" s="792"/>
      <c r="AV6913" s="792"/>
      <c r="AY6913" s="792"/>
      <c r="BN6913" s="792"/>
      <c r="BQ6913" s="792"/>
    </row>
    <row r="6914" spans="8:69" ht="12" customHeight="1">
      <c r="H6914" s="800"/>
      <c r="AJ6914" s="792"/>
      <c r="AM6914" s="792"/>
      <c r="AP6914" s="792"/>
      <c r="AS6914" s="792"/>
      <c r="AV6914" s="792"/>
      <c r="AY6914" s="792"/>
      <c r="BN6914" s="792"/>
      <c r="BQ6914" s="792"/>
    </row>
    <row r="6915" spans="8:69" ht="12" customHeight="1">
      <c r="H6915" s="800"/>
      <c r="AJ6915" s="792"/>
      <c r="AM6915" s="792"/>
      <c r="AP6915" s="792"/>
      <c r="AS6915" s="792"/>
      <c r="AV6915" s="792"/>
      <c r="AY6915" s="792"/>
      <c r="BN6915" s="792"/>
      <c r="BQ6915" s="792"/>
    </row>
    <row r="6916" spans="8:69" ht="12" customHeight="1">
      <c r="H6916" s="800"/>
      <c r="AJ6916" s="792"/>
      <c r="AM6916" s="792"/>
      <c r="AP6916" s="792"/>
      <c r="AS6916" s="792"/>
      <c r="AV6916" s="792"/>
      <c r="AY6916" s="792"/>
      <c r="BN6916" s="792"/>
      <c r="BQ6916" s="792"/>
    </row>
    <row r="6917" spans="8:69" ht="12" customHeight="1">
      <c r="H6917" s="800"/>
      <c r="AJ6917" s="792"/>
      <c r="AM6917" s="792"/>
      <c r="AP6917" s="792"/>
      <c r="AS6917" s="792"/>
      <c r="AV6917" s="792"/>
      <c r="AY6917" s="792"/>
      <c r="BN6917" s="792"/>
      <c r="BQ6917" s="792"/>
    </row>
    <row r="6918" spans="8:69" ht="12" customHeight="1">
      <c r="H6918" s="800"/>
      <c r="AJ6918" s="792"/>
      <c r="AM6918" s="792"/>
      <c r="AP6918" s="792"/>
      <c r="AS6918" s="792"/>
      <c r="AV6918" s="792"/>
      <c r="AY6918" s="792"/>
      <c r="BN6918" s="792"/>
      <c r="BQ6918" s="792"/>
    </row>
    <row r="6919" spans="8:69" ht="12" customHeight="1">
      <c r="H6919" s="800"/>
      <c r="AJ6919" s="792"/>
      <c r="AM6919" s="792"/>
      <c r="AP6919" s="792"/>
      <c r="AS6919" s="792"/>
      <c r="AV6919" s="792"/>
      <c r="AY6919" s="792"/>
      <c r="BN6919" s="792"/>
      <c r="BQ6919" s="792"/>
    </row>
    <row r="6920" spans="8:69" ht="12" customHeight="1">
      <c r="H6920" s="800"/>
      <c r="AJ6920" s="792"/>
      <c r="AM6920" s="792"/>
      <c r="AP6920" s="792"/>
      <c r="AS6920" s="792"/>
      <c r="AV6920" s="792"/>
      <c r="AY6920" s="792"/>
      <c r="BN6920" s="792"/>
      <c r="BQ6920" s="792"/>
    </row>
    <row r="6921" spans="8:69" ht="12" customHeight="1">
      <c r="H6921" s="800"/>
      <c r="AJ6921" s="792"/>
      <c r="AM6921" s="792"/>
      <c r="AP6921" s="792"/>
      <c r="AS6921" s="792"/>
      <c r="AV6921" s="792"/>
      <c r="AY6921" s="792"/>
      <c r="BN6921" s="792"/>
      <c r="BQ6921" s="792"/>
    </row>
    <row r="6922" spans="8:69" ht="12" customHeight="1">
      <c r="H6922" s="800"/>
      <c r="AJ6922" s="792"/>
      <c r="AM6922" s="792"/>
      <c r="AP6922" s="792"/>
      <c r="AS6922" s="792"/>
      <c r="AV6922" s="792"/>
      <c r="AY6922" s="792"/>
      <c r="BN6922" s="792"/>
      <c r="BQ6922" s="792"/>
    </row>
    <row r="6923" spans="8:69" ht="12" customHeight="1">
      <c r="H6923" s="800"/>
      <c r="AJ6923" s="792"/>
      <c r="AM6923" s="792"/>
      <c r="AP6923" s="792"/>
      <c r="AS6923" s="792"/>
      <c r="AV6923" s="792"/>
      <c r="AY6923" s="792"/>
      <c r="BN6923" s="792"/>
      <c r="BQ6923" s="792"/>
    </row>
    <row r="6924" spans="8:69" ht="12" customHeight="1">
      <c r="H6924" s="800"/>
      <c r="AJ6924" s="792"/>
      <c r="AM6924" s="792"/>
      <c r="AP6924" s="792"/>
      <c r="AS6924" s="792"/>
      <c r="AV6924" s="792"/>
      <c r="AY6924" s="792"/>
      <c r="BN6924" s="792"/>
      <c r="BQ6924" s="792"/>
    </row>
    <row r="6925" spans="8:69" ht="12" customHeight="1">
      <c r="H6925" s="800"/>
      <c r="AJ6925" s="792"/>
      <c r="AM6925" s="792"/>
      <c r="AP6925" s="792"/>
      <c r="AS6925" s="792"/>
      <c r="AV6925" s="792"/>
      <c r="AY6925" s="792"/>
      <c r="BN6925" s="792"/>
      <c r="BQ6925" s="792"/>
    </row>
    <row r="6926" spans="8:69" ht="12" customHeight="1">
      <c r="H6926" s="800"/>
      <c r="AJ6926" s="792"/>
      <c r="AM6926" s="792"/>
      <c r="AP6926" s="792"/>
      <c r="AS6926" s="792"/>
      <c r="AV6926" s="792"/>
      <c r="AY6926" s="792"/>
      <c r="BN6926" s="792"/>
      <c r="BQ6926" s="792"/>
    </row>
    <row r="6927" spans="8:69" ht="12" customHeight="1">
      <c r="H6927" s="800"/>
      <c r="AJ6927" s="792"/>
      <c r="AM6927" s="792"/>
      <c r="AP6927" s="792"/>
      <c r="AS6927" s="792"/>
      <c r="AV6927" s="792"/>
      <c r="AY6927" s="792"/>
      <c r="BN6927" s="792"/>
      <c r="BQ6927" s="792"/>
    </row>
    <row r="6928" spans="8:69" ht="12" customHeight="1">
      <c r="H6928" s="800"/>
      <c r="AJ6928" s="792"/>
      <c r="AM6928" s="792"/>
      <c r="AP6928" s="792"/>
      <c r="AS6928" s="792"/>
      <c r="AV6928" s="792"/>
      <c r="AY6928" s="792"/>
      <c r="BN6928" s="792"/>
      <c r="BQ6928" s="792"/>
    </row>
    <row r="6929" spans="8:69" ht="12" customHeight="1">
      <c r="H6929" s="800"/>
      <c r="AJ6929" s="792"/>
      <c r="AM6929" s="792"/>
      <c r="AP6929" s="792"/>
      <c r="AS6929" s="792"/>
      <c r="AV6929" s="792"/>
      <c r="AY6929" s="792"/>
      <c r="BN6929" s="792"/>
      <c r="BQ6929" s="792"/>
    </row>
    <row r="6930" spans="8:69" ht="12" customHeight="1">
      <c r="H6930" s="800"/>
      <c r="AJ6930" s="792"/>
      <c r="AM6930" s="792"/>
      <c r="AP6930" s="792"/>
      <c r="AS6930" s="792"/>
      <c r="AV6930" s="792"/>
      <c r="AY6930" s="792"/>
      <c r="BN6930" s="792"/>
      <c r="BQ6930" s="792"/>
    </row>
    <row r="6931" spans="8:69" ht="12" customHeight="1">
      <c r="H6931" s="800"/>
      <c r="AJ6931" s="792"/>
      <c r="AM6931" s="792"/>
      <c r="AP6931" s="792"/>
      <c r="AS6931" s="792"/>
      <c r="AV6931" s="792"/>
      <c r="AY6931" s="792"/>
      <c r="BN6931" s="792"/>
      <c r="BQ6931" s="792"/>
    </row>
    <row r="6932" spans="8:69" ht="12" customHeight="1">
      <c r="H6932" s="800"/>
      <c r="AJ6932" s="792"/>
      <c r="AM6932" s="792"/>
      <c r="AP6932" s="792"/>
      <c r="AS6932" s="792"/>
      <c r="AV6932" s="792"/>
      <c r="AY6932" s="792"/>
      <c r="BN6932" s="792"/>
      <c r="BQ6932" s="792"/>
    </row>
    <row r="6933" spans="8:69" ht="12" customHeight="1">
      <c r="H6933" s="800"/>
      <c r="AJ6933" s="792"/>
      <c r="AM6933" s="792"/>
      <c r="AP6933" s="792"/>
      <c r="AS6933" s="792"/>
      <c r="AV6933" s="792"/>
      <c r="AY6933" s="792"/>
      <c r="BN6933" s="792"/>
      <c r="BQ6933" s="792"/>
    </row>
    <row r="6934" spans="8:69" ht="12" customHeight="1">
      <c r="H6934" s="800"/>
      <c r="AJ6934" s="792"/>
      <c r="AM6934" s="792"/>
      <c r="AP6934" s="792"/>
      <c r="AS6934" s="792"/>
      <c r="AV6934" s="792"/>
      <c r="AY6934" s="792"/>
      <c r="BN6934" s="792"/>
      <c r="BQ6934" s="792"/>
    </row>
    <row r="6935" spans="8:69" ht="12" customHeight="1">
      <c r="H6935" s="800"/>
      <c r="AJ6935" s="792"/>
      <c r="AM6935" s="792"/>
      <c r="AP6935" s="792"/>
      <c r="AS6935" s="792"/>
      <c r="AV6935" s="792"/>
      <c r="AY6935" s="792"/>
      <c r="BN6935" s="792"/>
      <c r="BQ6935" s="792"/>
    </row>
    <row r="6936" spans="8:69" ht="12" customHeight="1">
      <c r="H6936" s="800"/>
      <c r="AJ6936" s="792"/>
      <c r="AM6936" s="792"/>
      <c r="AP6936" s="792"/>
      <c r="AS6936" s="792"/>
      <c r="AV6936" s="792"/>
      <c r="AY6936" s="792"/>
      <c r="BN6936" s="792"/>
      <c r="BQ6936" s="792"/>
    </row>
    <row r="6937" spans="8:69" ht="12" customHeight="1">
      <c r="H6937" s="800"/>
      <c r="AJ6937" s="792"/>
      <c r="AM6937" s="792"/>
      <c r="AP6937" s="792"/>
      <c r="AS6937" s="792"/>
      <c r="AV6937" s="792"/>
      <c r="AY6937" s="792"/>
      <c r="BN6937" s="792"/>
      <c r="BQ6937" s="792"/>
    </row>
    <row r="6938" spans="8:69" ht="12" customHeight="1">
      <c r="H6938" s="800"/>
      <c r="AJ6938" s="792"/>
      <c r="AM6938" s="792"/>
      <c r="AP6938" s="792"/>
      <c r="AS6938" s="792"/>
      <c r="AV6938" s="792"/>
      <c r="AY6938" s="792"/>
      <c r="BN6938" s="792"/>
      <c r="BQ6938" s="792"/>
    </row>
    <row r="6939" spans="8:69" ht="12" customHeight="1">
      <c r="H6939" s="800"/>
      <c r="AJ6939" s="792"/>
      <c r="AM6939" s="792"/>
      <c r="AP6939" s="792"/>
      <c r="AS6939" s="792"/>
      <c r="AV6939" s="792"/>
      <c r="AY6939" s="792"/>
      <c r="BN6939" s="792"/>
      <c r="BQ6939" s="792"/>
    </row>
    <row r="6940" spans="8:69" ht="12" customHeight="1">
      <c r="H6940" s="800"/>
      <c r="AJ6940" s="792"/>
      <c r="AM6940" s="792"/>
      <c r="AP6940" s="792"/>
      <c r="AS6940" s="792"/>
      <c r="AV6940" s="792"/>
      <c r="AY6940" s="792"/>
      <c r="BN6940" s="792"/>
      <c r="BQ6940" s="792"/>
    </row>
    <row r="6941" spans="8:69" ht="12" customHeight="1">
      <c r="H6941" s="800"/>
      <c r="AJ6941" s="792"/>
      <c r="AM6941" s="792"/>
      <c r="AP6941" s="792"/>
      <c r="AS6941" s="792"/>
      <c r="AV6941" s="792"/>
      <c r="AY6941" s="792"/>
      <c r="BN6941" s="792"/>
      <c r="BQ6941" s="792"/>
    </row>
    <row r="6942" spans="8:69" ht="12" customHeight="1">
      <c r="H6942" s="800"/>
      <c r="AJ6942" s="792"/>
      <c r="AM6942" s="792"/>
      <c r="AP6942" s="792"/>
      <c r="AS6942" s="792"/>
      <c r="AV6942" s="792"/>
      <c r="AY6942" s="792"/>
      <c r="BN6942" s="792"/>
      <c r="BQ6942" s="792"/>
    </row>
    <row r="6943" spans="8:69" ht="12" customHeight="1">
      <c r="H6943" s="800"/>
      <c r="AJ6943" s="792"/>
      <c r="AM6943" s="792"/>
      <c r="AP6943" s="792"/>
      <c r="AS6943" s="792"/>
      <c r="AV6943" s="792"/>
      <c r="AY6943" s="792"/>
      <c r="BN6943" s="792"/>
      <c r="BQ6943" s="792"/>
    </row>
    <row r="6944" spans="8:69" ht="12" customHeight="1">
      <c r="H6944" s="800"/>
      <c r="AJ6944" s="792"/>
      <c r="AM6944" s="792"/>
      <c r="AP6944" s="792"/>
      <c r="AS6944" s="792"/>
      <c r="AV6944" s="792"/>
      <c r="AY6944" s="792"/>
      <c r="BN6944" s="792"/>
      <c r="BQ6944" s="792"/>
    </row>
    <row r="6945" spans="8:69" ht="12" customHeight="1">
      <c r="H6945" s="800"/>
      <c r="AJ6945" s="792"/>
      <c r="AM6945" s="792"/>
      <c r="AP6945" s="792"/>
      <c r="AS6945" s="792"/>
      <c r="AV6945" s="792"/>
      <c r="AY6945" s="792"/>
      <c r="BN6945" s="792"/>
      <c r="BQ6945" s="792"/>
    </row>
    <row r="6946" spans="8:69" ht="12" customHeight="1">
      <c r="H6946" s="800"/>
      <c r="AJ6946" s="792"/>
      <c r="AM6946" s="792"/>
      <c r="AP6946" s="792"/>
      <c r="AS6946" s="792"/>
      <c r="AV6946" s="792"/>
      <c r="AY6946" s="792"/>
      <c r="BN6946" s="792"/>
      <c r="BQ6946" s="792"/>
    </row>
    <row r="6947" spans="8:69" ht="12" customHeight="1">
      <c r="H6947" s="800"/>
      <c r="AJ6947" s="792"/>
      <c r="AM6947" s="792"/>
      <c r="AP6947" s="792"/>
      <c r="AS6947" s="792"/>
      <c r="AV6947" s="792"/>
      <c r="AY6947" s="792"/>
      <c r="BN6947" s="792"/>
      <c r="BQ6947" s="792"/>
    </row>
    <row r="6948" spans="8:69" ht="12" customHeight="1">
      <c r="H6948" s="800"/>
      <c r="AJ6948" s="792"/>
      <c r="AM6948" s="792"/>
      <c r="AP6948" s="792"/>
      <c r="AS6948" s="792"/>
      <c r="AV6948" s="792"/>
      <c r="AY6948" s="792"/>
      <c r="BN6948" s="792"/>
      <c r="BQ6948" s="792"/>
    </row>
    <row r="6949" spans="8:69" ht="12" customHeight="1">
      <c r="H6949" s="800"/>
      <c r="AJ6949" s="792"/>
      <c r="AM6949" s="792"/>
      <c r="AP6949" s="792"/>
      <c r="AS6949" s="792"/>
      <c r="AV6949" s="792"/>
      <c r="AY6949" s="792"/>
      <c r="BN6949" s="792"/>
      <c r="BQ6949" s="792"/>
    </row>
    <row r="6950" spans="8:69" ht="12" customHeight="1">
      <c r="H6950" s="800"/>
      <c r="AJ6950" s="792"/>
      <c r="AM6950" s="792"/>
      <c r="AP6950" s="792"/>
      <c r="AS6950" s="792"/>
      <c r="AV6950" s="792"/>
      <c r="AY6950" s="792"/>
      <c r="BN6950" s="792"/>
      <c r="BQ6950" s="792"/>
    </row>
    <row r="6951" spans="8:69" ht="12" customHeight="1">
      <c r="H6951" s="800"/>
      <c r="AJ6951" s="792"/>
      <c r="AM6951" s="792"/>
      <c r="AP6951" s="792"/>
      <c r="AS6951" s="792"/>
      <c r="AV6951" s="792"/>
      <c r="AY6951" s="792"/>
      <c r="BN6951" s="792"/>
      <c r="BQ6951" s="792"/>
    </row>
    <row r="6952" spans="8:69" ht="12" customHeight="1">
      <c r="H6952" s="800"/>
      <c r="AJ6952" s="792"/>
      <c r="AM6952" s="792"/>
      <c r="AP6952" s="792"/>
      <c r="AS6952" s="792"/>
      <c r="AV6952" s="792"/>
      <c r="AY6952" s="792"/>
      <c r="BN6952" s="792"/>
      <c r="BQ6952" s="792"/>
    </row>
    <row r="6953" spans="8:69" ht="12" customHeight="1">
      <c r="H6953" s="800"/>
      <c r="AJ6953" s="792"/>
      <c r="AM6953" s="792"/>
      <c r="AP6953" s="792"/>
      <c r="AS6953" s="792"/>
      <c r="AV6953" s="792"/>
      <c r="AY6953" s="792"/>
      <c r="BN6953" s="792"/>
      <c r="BQ6953" s="792"/>
    </row>
    <row r="6954" spans="8:69" ht="12" customHeight="1">
      <c r="H6954" s="800"/>
      <c r="AJ6954" s="792"/>
      <c r="AM6954" s="792"/>
      <c r="AP6954" s="792"/>
      <c r="AS6954" s="792"/>
      <c r="AV6954" s="792"/>
      <c r="AY6954" s="792"/>
      <c r="BN6954" s="792"/>
      <c r="BQ6954" s="792"/>
    </row>
    <row r="6955" spans="8:69" ht="12" customHeight="1">
      <c r="H6955" s="800"/>
      <c r="AJ6955" s="792"/>
      <c r="AM6955" s="792"/>
      <c r="AP6955" s="792"/>
      <c r="AS6955" s="792"/>
      <c r="AV6955" s="792"/>
      <c r="AY6955" s="792"/>
      <c r="BN6955" s="792"/>
      <c r="BQ6955" s="792"/>
    </row>
    <row r="6956" spans="8:69" ht="12" customHeight="1">
      <c r="H6956" s="800"/>
      <c r="AJ6956" s="792"/>
      <c r="AM6956" s="792"/>
      <c r="AP6956" s="792"/>
      <c r="AS6956" s="792"/>
      <c r="AV6956" s="792"/>
      <c r="AY6956" s="792"/>
      <c r="BN6956" s="792"/>
      <c r="BQ6956" s="792"/>
    </row>
    <row r="6957" spans="8:69" ht="12" customHeight="1">
      <c r="H6957" s="800"/>
      <c r="AJ6957" s="792"/>
      <c r="AM6957" s="792"/>
      <c r="AP6957" s="792"/>
      <c r="AS6957" s="792"/>
      <c r="AV6957" s="792"/>
      <c r="AY6957" s="792"/>
      <c r="BN6957" s="792"/>
      <c r="BQ6957" s="792"/>
    </row>
    <row r="6958" spans="8:69" ht="12" customHeight="1">
      <c r="H6958" s="800"/>
      <c r="AJ6958" s="792"/>
      <c r="AM6958" s="792"/>
      <c r="AP6958" s="792"/>
      <c r="AS6958" s="792"/>
      <c r="AV6958" s="792"/>
      <c r="AY6958" s="792"/>
      <c r="BN6958" s="792"/>
      <c r="BQ6958" s="792"/>
    </row>
    <row r="6959" spans="8:69" ht="12" customHeight="1">
      <c r="H6959" s="800"/>
      <c r="AJ6959" s="792"/>
      <c r="AM6959" s="792"/>
      <c r="AP6959" s="792"/>
      <c r="AS6959" s="792"/>
      <c r="AV6959" s="792"/>
      <c r="AY6959" s="792"/>
      <c r="BN6959" s="792"/>
      <c r="BQ6959" s="792"/>
    </row>
    <row r="6960" spans="8:69" ht="12" customHeight="1">
      <c r="H6960" s="800"/>
      <c r="AJ6960" s="792"/>
      <c r="AM6960" s="792"/>
      <c r="AP6960" s="792"/>
      <c r="AS6960" s="792"/>
      <c r="AV6960" s="792"/>
      <c r="AY6960" s="792"/>
      <c r="BN6960" s="792"/>
      <c r="BQ6960" s="792"/>
    </row>
    <row r="6961" spans="8:69" ht="12" customHeight="1">
      <c r="H6961" s="800"/>
      <c r="AJ6961" s="792"/>
      <c r="AM6961" s="792"/>
      <c r="AP6961" s="792"/>
      <c r="AS6961" s="792"/>
      <c r="AV6961" s="792"/>
      <c r="AY6961" s="792"/>
      <c r="BN6961" s="792"/>
      <c r="BQ6961" s="792"/>
    </row>
    <row r="6962" spans="8:69" ht="12" customHeight="1">
      <c r="H6962" s="800"/>
      <c r="AJ6962" s="792"/>
      <c r="AM6962" s="792"/>
      <c r="AP6962" s="792"/>
      <c r="AS6962" s="792"/>
      <c r="AV6962" s="792"/>
      <c r="AY6962" s="792"/>
      <c r="BN6962" s="792"/>
      <c r="BQ6962" s="792"/>
    </row>
    <row r="6963" spans="8:69" ht="12" customHeight="1">
      <c r="H6963" s="800"/>
      <c r="AJ6963" s="792"/>
      <c r="AM6963" s="792"/>
      <c r="AP6963" s="792"/>
      <c r="AS6963" s="792"/>
      <c r="AV6963" s="792"/>
      <c r="AY6963" s="792"/>
      <c r="BN6963" s="792"/>
      <c r="BQ6963" s="792"/>
    </row>
    <row r="6964" spans="8:69" ht="12" customHeight="1">
      <c r="H6964" s="800"/>
      <c r="AJ6964" s="792"/>
      <c r="AM6964" s="792"/>
      <c r="AP6964" s="792"/>
      <c r="AS6964" s="792"/>
      <c r="AV6964" s="792"/>
      <c r="AY6964" s="792"/>
      <c r="BN6964" s="792"/>
      <c r="BQ6964" s="792"/>
    </row>
    <row r="6965" spans="8:69" ht="12" customHeight="1">
      <c r="H6965" s="800"/>
      <c r="AJ6965" s="792"/>
      <c r="AM6965" s="792"/>
      <c r="AP6965" s="792"/>
      <c r="AS6965" s="792"/>
      <c r="AV6965" s="792"/>
      <c r="AY6965" s="792"/>
      <c r="BN6965" s="792"/>
      <c r="BQ6965" s="792"/>
    </row>
    <row r="6966" spans="8:69" ht="12" customHeight="1">
      <c r="H6966" s="800"/>
      <c r="AJ6966" s="792"/>
      <c r="AM6966" s="792"/>
      <c r="AP6966" s="792"/>
      <c r="AS6966" s="792"/>
      <c r="AV6966" s="792"/>
      <c r="AY6966" s="792"/>
      <c r="BN6966" s="792"/>
      <c r="BQ6966" s="792"/>
    </row>
    <row r="6967" spans="8:69" ht="12" customHeight="1">
      <c r="H6967" s="800"/>
      <c r="AJ6967" s="792"/>
      <c r="AM6967" s="792"/>
      <c r="AP6967" s="792"/>
      <c r="AS6967" s="792"/>
      <c r="AV6967" s="792"/>
      <c r="AY6967" s="792"/>
      <c r="BN6967" s="792"/>
      <c r="BQ6967" s="792"/>
    </row>
    <row r="6968" spans="8:69" ht="12" customHeight="1">
      <c r="H6968" s="800"/>
      <c r="AJ6968" s="792"/>
      <c r="AM6968" s="792"/>
      <c r="AP6968" s="792"/>
      <c r="AS6968" s="792"/>
      <c r="AV6968" s="792"/>
      <c r="AY6968" s="792"/>
      <c r="BN6968" s="792"/>
      <c r="BQ6968" s="792"/>
    </row>
    <row r="6969" spans="8:69" ht="12" customHeight="1">
      <c r="H6969" s="800"/>
      <c r="AJ6969" s="792"/>
      <c r="AM6969" s="792"/>
      <c r="AP6969" s="792"/>
      <c r="AS6969" s="792"/>
      <c r="AV6969" s="792"/>
      <c r="AY6969" s="792"/>
      <c r="BN6969" s="792"/>
      <c r="BQ6969" s="792"/>
    </row>
    <row r="6970" spans="8:69" ht="12" customHeight="1">
      <c r="H6970" s="800"/>
      <c r="AJ6970" s="792"/>
      <c r="AM6970" s="792"/>
      <c r="AP6970" s="792"/>
      <c r="AS6970" s="792"/>
      <c r="AV6970" s="792"/>
      <c r="AY6970" s="792"/>
      <c r="BN6970" s="792"/>
      <c r="BQ6970" s="792"/>
    </row>
    <row r="6971" spans="8:69" ht="12" customHeight="1">
      <c r="H6971" s="800"/>
      <c r="AJ6971" s="792"/>
      <c r="AM6971" s="792"/>
      <c r="AP6971" s="792"/>
      <c r="AS6971" s="792"/>
      <c r="AV6971" s="792"/>
      <c r="AY6971" s="792"/>
      <c r="BN6971" s="792"/>
      <c r="BQ6971" s="792"/>
    </row>
    <row r="6972" spans="8:69" ht="12" customHeight="1">
      <c r="H6972" s="800"/>
      <c r="AJ6972" s="792"/>
      <c r="AM6972" s="792"/>
      <c r="AP6972" s="792"/>
      <c r="AS6972" s="792"/>
      <c r="AV6972" s="792"/>
      <c r="AY6972" s="792"/>
      <c r="BN6972" s="792"/>
      <c r="BQ6972" s="792"/>
    </row>
    <row r="6973" spans="8:69" ht="12" customHeight="1">
      <c r="H6973" s="800"/>
      <c r="AJ6973" s="792"/>
      <c r="AM6973" s="792"/>
      <c r="AP6973" s="792"/>
      <c r="AS6973" s="792"/>
      <c r="AV6973" s="792"/>
      <c r="AY6973" s="792"/>
      <c r="BN6973" s="792"/>
      <c r="BQ6973" s="792"/>
    </row>
    <row r="6974" spans="8:69" ht="12" customHeight="1">
      <c r="H6974" s="800"/>
      <c r="AJ6974" s="792"/>
      <c r="AM6974" s="792"/>
      <c r="AP6974" s="792"/>
      <c r="AS6974" s="792"/>
      <c r="AV6974" s="792"/>
      <c r="AY6974" s="792"/>
      <c r="BN6974" s="792"/>
      <c r="BQ6974" s="792"/>
    </row>
    <row r="6975" spans="8:69" ht="12" customHeight="1">
      <c r="H6975" s="800"/>
      <c r="AJ6975" s="792"/>
      <c r="AM6975" s="792"/>
      <c r="AP6975" s="792"/>
      <c r="AS6975" s="792"/>
      <c r="AV6975" s="792"/>
      <c r="AY6975" s="792"/>
      <c r="BN6975" s="792"/>
      <c r="BQ6975" s="792"/>
    </row>
    <row r="6976" spans="8:69" ht="12" customHeight="1">
      <c r="H6976" s="800"/>
      <c r="AJ6976" s="792"/>
      <c r="AM6976" s="792"/>
      <c r="AP6976" s="792"/>
      <c r="AS6976" s="792"/>
      <c r="AV6976" s="792"/>
      <c r="AY6976" s="792"/>
      <c r="BN6976" s="792"/>
      <c r="BQ6976" s="792"/>
    </row>
    <row r="6977" spans="8:69" ht="12" customHeight="1">
      <c r="H6977" s="800"/>
      <c r="AJ6977" s="792"/>
      <c r="AM6977" s="792"/>
      <c r="AP6977" s="792"/>
      <c r="AS6977" s="792"/>
      <c r="AV6977" s="792"/>
      <c r="AY6977" s="792"/>
      <c r="BN6977" s="792"/>
      <c r="BQ6977" s="792"/>
    </row>
    <row r="6978" spans="8:69" ht="12" customHeight="1">
      <c r="H6978" s="800"/>
      <c r="AJ6978" s="792"/>
      <c r="AM6978" s="792"/>
      <c r="AP6978" s="792"/>
      <c r="AS6978" s="792"/>
      <c r="AV6978" s="792"/>
      <c r="AY6978" s="792"/>
      <c r="BN6978" s="792"/>
      <c r="BQ6978" s="792"/>
    </row>
    <row r="6979" spans="8:69" ht="12" customHeight="1">
      <c r="H6979" s="800"/>
      <c r="AJ6979" s="792"/>
      <c r="AM6979" s="792"/>
      <c r="AP6979" s="792"/>
      <c r="AS6979" s="792"/>
      <c r="AV6979" s="792"/>
      <c r="AY6979" s="792"/>
      <c r="BN6979" s="792"/>
      <c r="BQ6979" s="792"/>
    </row>
    <row r="6980" spans="8:69" ht="12" customHeight="1">
      <c r="H6980" s="800"/>
      <c r="AJ6980" s="792"/>
      <c r="AM6980" s="792"/>
      <c r="AP6980" s="792"/>
      <c r="AS6980" s="792"/>
      <c r="AV6980" s="792"/>
      <c r="AY6980" s="792"/>
      <c r="BN6980" s="792"/>
      <c r="BQ6980" s="792"/>
    </row>
    <row r="6981" spans="8:69" ht="12" customHeight="1">
      <c r="H6981" s="800"/>
      <c r="AJ6981" s="792"/>
      <c r="AM6981" s="792"/>
      <c r="AP6981" s="792"/>
      <c r="AS6981" s="792"/>
      <c r="AV6981" s="792"/>
      <c r="AY6981" s="792"/>
      <c r="BN6981" s="792"/>
      <c r="BQ6981" s="792"/>
    </row>
    <row r="6982" spans="8:69" ht="12" customHeight="1">
      <c r="H6982" s="800"/>
      <c r="AJ6982" s="792"/>
      <c r="AM6982" s="792"/>
      <c r="AP6982" s="792"/>
      <c r="AS6982" s="792"/>
      <c r="AV6982" s="792"/>
      <c r="AY6982" s="792"/>
      <c r="BN6982" s="792"/>
      <c r="BQ6982" s="792"/>
    </row>
    <row r="6983" spans="8:69" ht="12" customHeight="1">
      <c r="H6983" s="800"/>
      <c r="AJ6983" s="792"/>
      <c r="AM6983" s="792"/>
      <c r="AP6983" s="792"/>
      <c r="AS6983" s="792"/>
      <c r="AV6983" s="792"/>
      <c r="AY6983" s="792"/>
      <c r="BN6983" s="792"/>
      <c r="BQ6983" s="792"/>
    </row>
    <row r="6984" spans="8:69" ht="12" customHeight="1">
      <c r="H6984" s="800"/>
      <c r="AJ6984" s="792"/>
      <c r="AM6984" s="792"/>
      <c r="AP6984" s="792"/>
      <c r="AS6984" s="792"/>
      <c r="AV6984" s="792"/>
      <c r="AY6984" s="792"/>
      <c r="BN6984" s="792"/>
      <c r="BQ6984" s="792"/>
    </row>
    <row r="6985" spans="8:69" ht="12" customHeight="1">
      <c r="H6985" s="800"/>
      <c r="AJ6985" s="792"/>
      <c r="AM6985" s="792"/>
      <c r="AP6985" s="792"/>
      <c r="AS6985" s="792"/>
      <c r="AV6985" s="792"/>
      <c r="AY6985" s="792"/>
      <c r="BN6985" s="792"/>
      <c r="BQ6985" s="792"/>
    </row>
    <row r="6986" spans="8:69" ht="12" customHeight="1">
      <c r="H6986" s="800"/>
      <c r="AJ6986" s="792"/>
      <c r="AM6986" s="792"/>
      <c r="AP6986" s="792"/>
      <c r="AS6986" s="792"/>
      <c r="AV6986" s="792"/>
      <c r="AY6986" s="792"/>
      <c r="BN6986" s="792"/>
      <c r="BQ6986" s="792"/>
    </row>
    <row r="6987" spans="8:69" ht="12" customHeight="1">
      <c r="H6987" s="800"/>
      <c r="AJ6987" s="792"/>
      <c r="AM6987" s="792"/>
      <c r="AP6987" s="792"/>
      <c r="AS6987" s="792"/>
      <c r="AV6987" s="792"/>
      <c r="AY6987" s="792"/>
      <c r="BN6987" s="792"/>
      <c r="BQ6987" s="792"/>
    </row>
    <row r="6988" spans="8:69" ht="12" customHeight="1">
      <c r="H6988" s="800"/>
      <c r="AJ6988" s="792"/>
      <c r="AM6988" s="792"/>
      <c r="AP6988" s="792"/>
      <c r="AS6988" s="792"/>
      <c r="AV6988" s="792"/>
      <c r="AY6988" s="792"/>
      <c r="BN6988" s="792"/>
      <c r="BQ6988" s="792"/>
    </row>
    <row r="6989" spans="8:69" ht="12" customHeight="1">
      <c r="H6989" s="800"/>
      <c r="AJ6989" s="792"/>
      <c r="AM6989" s="792"/>
      <c r="AP6989" s="792"/>
      <c r="AS6989" s="792"/>
      <c r="AV6989" s="792"/>
      <c r="AY6989" s="792"/>
      <c r="BN6989" s="792"/>
      <c r="BQ6989" s="792"/>
    </row>
    <row r="6990" spans="8:69" ht="12" customHeight="1">
      <c r="H6990" s="800"/>
      <c r="AJ6990" s="792"/>
      <c r="AM6990" s="792"/>
      <c r="AP6990" s="792"/>
      <c r="AS6990" s="792"/>
      <c r="AV6990" s="792"/>
      <c r="AY6990" s="792"/>
      <c r="BN6990" s="792"/>
      <c r="BQ6990" s="792"/>
    </row>
    <row r="6991" spans="8:69" ht="12" customHeight="1">
      <c r="H6991" s="800"/>
      <c r="AJ6991" s="792"/>
      <c r="AM6991" s="792"/>
      <c r="AP6991" s="792"/>
      <c r="AS6991" s="792"/>
      <c r="AV6991" s="792"/>
      <c r="AY6991" s="792"/>
      <c r="BN6991" s="792"/>
      <c r="BQ6991" s="792"/>
    </row>
    <row r="6992" spans="8:69" ht="12" customHeight="1">
      <c r="H6992" s="800"/>
      <c r="AJ6992" s="792"/>
      <c r="AM6992" s="792"/>
      <c r="AP6992" s="792"/>
      <c r="AS6992" s="792"/>
      <c r="AV6992" s="792"/>
      <c r="AY6992" s="792"/>
      <c r="BN6992" s="792"/>
      <c r="BQ6992" s="792"/>
    </row>
    <row r="6993" spans="8:69" ht="12" customHeight="1">
      <c r="H6993" s="800"/>
      <c r="AJ6993" s="792"/>
      <c r="AM6993" s="792"/>
      <c r="AP6993" s="792"/>
      <c r="AS6993" s="792"/>
      <c r="AV6993" s="792"/>
      <c r="AY6993" s="792"/>
      <c r="BN6993" s="792"/>
      <c r="BQ6993" s="792"/>
    </row>
    <row r="6994" spans="8:69" ht="12" customHeight="1">
      <c r="H6994" s="800"/>
      <c r="AJ6994" s="792"/>
      <c r="AM6994" s="792"/>
      <c r="AP6994" s="792"/>
      <c r="AS6994" s="792"/>
      <c r="AV6994" s="792"/>
      <c r="AY6994" s="792"/>
      <c r="BN6994" s="792"/>
      <c r="BQ6994" s="792"/>
    </row>
    <row r="6995" spans="8:69" ht="12" customHeight="1">
      <c r="H6995" s="800"/>
      <c r="AJ6995" s="792"/>
      <c r="AM6995" s="792"/>
      <c r="AP6995" s="792"/>
      <c r="AS6995" s="792"/>
      <c r="AV6995" s="792"/>
      <c r="AY6995" s="792"/>
      <c r="BN6995" s="792"/>
      <c r="BQ6995" s="792"/>
    </row>
    <row r="6996" spans="8:69" ht="12" customHeight="1">
      <c r="H6996" s="800"/>
      <c r="AJ6996" s="792"/>
      <c r="AM6996" s="792"/>
      <c r="AP6996" s="792"/>
      <c r="AS6996" s="792"/>
      <c r="AV6996" s="792"/>
      <c r="AY6996" s="792"/>
      <c r="BN6996" s="792"/>
      <c r="BQ6996" s="792"/>
    </row>
    <row r="6997" spans="8:69" ht="12" customHeight="1">
      <c r="H6997" s="800"/>
      <c r="AJ6997" s="792"/>
      <c r="AM6997" s="792"/>
      <c r="AP6997" s="792"/>
      <c r="AS6997" s="792"/>
      <c r="AV6997" s="792"/>
      <c r="AY6997" s="792"/>
      <c r="BN6997" s="792"/>
      <c r="BQ6997" s="792"/>
    </row>
    <row r="6998" spans="8:69" ht="12" customHeight="1">
      <c r="H6998" s="800"/>
      <c r="AJ6998" s="792"/>
      <c r="AM6998" s="792"/>
      <c r="AP6998" s="792"/>
      <c r="AS6998" s="792"/>
      <c r="AV6998" s="792"/>
      <c r="AY6998" s="792"/>
      <c r="BN6998" s="792"/>
      <c r="BQ6998" s="792"/>
    </row>
    <row r="6999" spans="8:69" ht="12" customHeight="1">
      <c r="H6999" s="800"/>
      <c r="AJ6999" s="792"/>
      <c r="AM6999" s="792"/>
      <c r="AP6999" s="792"/>
      <c r="AS6999" s="792"/>
      <c r="AV6999" s="792"/>
      <c r="AY6999" s="792"/>
      <c r="BN6999" s="792"/>
      <c r="BQ6999" s="792"/>
    </row>
    <row r="7000" spans="8:69" ht="12" customHeight="1">
      <c r="H7000" s="800"/>
      <c r="AJ7000" s="792"/>
      <c r="AM7000" s="792"/>
      <c r="AP7000" s="792"/>
      <c r="AS7000" s="792"/>
      <c r="AV7000" s="792"/>
      <c r="AY7000" s="792"/>
      <c r="BN7000" s="792"/>
      <c r="BQ7000" s="792"/>
    </row>
    <row r="7001" spans="8:69" ht="12" customHeight="1">
      <c r="H7001" s="800"/>
      <c r="AJ7001" s="792"/>
      <c r="AM7001" s="792"/>
      <c r="AP7001" s="792"/>
      <c r="AS7001" s="792"/>
      <c r="AV7001" s="792"/>
      <c r="AY7001" s="792"/>
      <c r="BN7001" s="792"/>
      <c r="BQ7001" s="792"/>
    </row>
    <row r="7002" spans="8:69" ht="12" customHeight="1">
      <c r="H7002" s="800"/>
      <c r="AJ7002" s="792"/>
      <c r="AM7002" s="792"/>
      <c r="AP7002" s="792"/>
      <c r="AS7002" s="792"/>
      <c r="AV7002" s="792"/>
      <c r="AY7002" s="792"/>
      <c r="BN7002" s="792"/>
      <c r="BQ7002" s="792"/>
    </row>
    <row r="7003" spans="8:69" ht="12" customHeight="1">
      <c r="H7003" s="800"/>
      <c r="AJ7003" s="792"/>
      <c r="AM7003" s="792"/>
      <c r="AP7003" s="792"/>
      <c r="AS7003" s="792"/>
      <c r="AV7003" s="792"/>
      <c r="AY7003" s="792"/>
      <c r="BN7003" s="792"/>
      <c r="BQ7003" s="792"/>
    </row>
    <row r="7004" spans="8:69" ht="12" customHeight="1">
      <c r="H7004" s="800"/>
      <c r="AJ7004" s="792"/>
      <c r="AM7004" s="792"/>
      <c r="AP7004" s="792"/>
      <c r="AS7004" s="792"/>
      <c r="AV7004" s="792"/>
      <c r="AY7004" s="792"/>
      <c r="BN7004" s="792"/>
      <c r="BQ7004" s="792"/>
    </row>
    <row r="7005" spans="8:69" ht="12" customHeight="1">
      <c r="H7005" s="800"/>
      <c r="AJ7005" s="792"/>
      <c r="AM7005" s="792"/>
      <c r="AP7005" s="792"/>
      <c r="AS7005" s="792"/>
      <c r="AV7005" s="792"/>
      <c r="AY7005" s="792"/>
      <c r="BN7005" s="792"/>
      <c r="BQ7005" s="792"/>
    </row>
    <row r="7006" spans="8:69" ht="12" customHeight="1">
      <c r="H7006" s="800"/>
      <c r="AJ7006" s="792"/>
      <c r="AM7006" s="792"/>
      <c r="AP7006" s="792"/>
      <c r="AS7006" s="792"/>
      <c r="AV7006" s="792"/>
      <c r="AY7006" s="792"/>
      <c r="BN7006" s="792"/>
      <c r="BQ7006" s="792"/>
    </row>
    <row r="7007" spans="8:69" ht="12" customHeight="1">
      <c r="H7007" s="800"/>
      <c r="AJ7007" s="792"/>
      <c r="AM7007" s="792"/>
      <c r="AP7007" s="792"/>
      <c r="AS7007" s="792"/>
      <c r="AV7007" s="792"/>
      <c r="AY7007" s="792"/>
      <c r="BN7007" s="792"/>
      <c r="BQ7007" s="792"/>
    </row>
    <row r="7008" spans="8:69" ht="12" customHeight="1">
      <c r="H7008" s="800"/>
      <c r="AJ7008" s="792"/>
      <c r="AM7008" s="792"/>
      <c r="AP7008" s="792"/>
      <c r="AS7008" s="792"/>
      <c r="AV7008" s="792"/>
      <c r="AY7008" s="792"/>
      <c r="BN7008" s="792"/>
      <c r="BQ7008" s="792"/>
    </row>
    <row r="7009" spans="8:69" ht="12" customHeight="1">
      <c r="H7009" s="800"/>
      <c r="AJ7009" s="792"/>
      <c r="AM7009" s="792"/>
      <c r="AP7009" s="792"/>
      <c r="AS7009" s="792"/>
      <c r="AV7009" s="792"/>
      <c r="AY7009" s="792"/>
      <c r="BN7009" s="792"/>
      <c r="BQ7009" s="792"/>
    </row>
    <row r="7010" spans="8:69" ht="12" customHeight="1">
      <c r="H7010" s="800"/>
      <c r="AJ7010" s="792"/>
      <c r="AM7010" s="792"/>
      <c r="AP7010" s="792"/>
      <c r="AS7010" s="792"/>
      <c r="AV7010" s="792"/>
      <c r="AY7010" s="792"/>
      <c r="BN7010" s="792"/>
      <c r="BQ7010" s="792"/>
    </row>
    <row r="7011" spans="8:69" ht="12" customHeight="1">
      <c r="H7011" s="800"/>
      <c r="AJ7011" s="792"/>
      <c r="AM7011" s="792"/>
      <c r="AP7011" s="792"/>
      <c r="AS7011" s="792"/>
      <c r="AV7011" s="792"/>
      <c r="AY7011" s="792"/>
      <c r="BN7011" s="792"/>
      <c r="BQ7011" s="792"/>
    </row>
    <row r="7012" spans="8:69" ht="12" customHeight="1">
      <c r="H7012" s="800"/>
      <c r="AJ7012" s="792"/>
      <c r="AM7012" s="792"/>
      <c r="AP7012" s="792"/>
      <c r="AS7012" s="792"/>
      <c r="AV7012" s="792"/>
      <c r="AY7012" s="792"/>
      <c r="BN7012" s="792"/>
      <c r="BQ7012" s="792"/>
    </row>
    <row r="7013" spans="8:69" ht="12" customHeight="1">
      <c r="H7013" s="800"/>
      <c r="AJ7013" s="792"/>
      <c r="AM7013" s="792"/>
      <c r="AP7013" s="792"/>
      <c r="AS7013" s="792"/>
      <c r="AV7013" s="792"/>
      <c r="AY7013" s="792"/>
      <c r="BN7013" s="792"/>
      <c r="BQ7013" s="792"/>
    </row>
    <row r="7014" spans="8:69" ht="12" customHeight="1">
      <c r="H7014" s="800"/>
      <c r="AJ7014" s="792"/>
      <c r="AM7014" s="792"/>
      <c r="AP7014" s="792"/>
      <c r="AS7014" s="792"/>
      <c r="AV7014" s="792"/>
      <c r="AY7014" s="792"/>
      <c r="BN7014" s="792"/>
      <c r="BQ7014" s="792"/>
    </row>
    <row r="7015" spans="8:69" ht="12" customHeight="1">
      <c r="H7015" s="800"/>
      <c r="AJ7015" s="792"/>
      <c r="AM7015" s="792"/>
      <c r="AP7015" s="792"/>
      <c r="AS7015" s="792"/>
      <c r="AV7015" s="792"/>
      <c r="AY7015" s="792"/>
      <c r="BN7015" s="792"/>
      <c r="BQ7015" s="792"/>
    </row>
    <row r="7016" spans="8:69" ht="12" customHeight="1">
      <c r="H7016" s="800"/>
      <c r="AJ7016" s="792"/>
      <c r="AM7016" s="792"/>
      <c r="AP7016" s="792"/>
      <c r="AS7016" s="792"/>
      <c r="AV7016" s="792"/>
      <c r="AY7016" s="792"/>
      <c r="BN7016" s="792"/>
      <c r="BQ7016" s="792"/>
    </row>
    <row r="7017" spans="8:69" ht="12" customHeight="1">
      <c r="H7017" s="800"/>
      <c r="AJ7017" s="792"/>
      <c r="AM7017" s="792"/>
      <c r="AP7017" s="792"/>
      <c r="AS7017" s="792"/>
      <c r="AV7017" s="792"/>
      <c r="AY7017" s="792"/>
      <c r="BN7017" s="792"/>
      <c r="BQ7017" s="792"/>
    </row>
    <row r="7018" spans="8:69" ht="12" customHeight="1">
      <c r="H7018" s="800"/>
      <c r="AJ7018" s="792"/>
      <c r="AM7018" s="792"/>
      <c r="AP7018" s="792"/>
      <c r="AS7018" s="792"/>
      <c r="AV7018" s="792"/>
      <c r="AY7018" s="792"/>
      <c r="BN7018" s="792"/>
      <c r="BQ7018" s="792"/>
    </row>
    <row r="7019" spans="8:69" ht="12" customHeight="1">
      <c r="H7019" s="800"/>
      <c r="AJ7019" s="792"/>
      <c r="AM7019" s="792"/>
      <c r="AP7019" s="792"/>
      <c r="AS7019" s="792"/>
      <c r="AV7019" s="792"/>
      <c r="AY7019" s="792"/>
      <c r="BN7019" s="792"/>
      <c r="BQ7019" s="792"/>
    </row>
    <row r="7020" spans="8:69" ht="12" customHeight="1">
      <c r="H7020" s="800"/>
      <c r="AJ7020" s="792"/>
      <c r="AM7020" s="792"/>
      <c r="AP7020" s="792"/>
      <c r="AS7020" s="792"/>
      <c r="AV7020" s="792"/>
      <c r="AY7020" s="792"/>
      <c r="BN7020" s="792"/>
      <c r="BQ7020" s="792"/>
    </row>
    <row r="7021" spans="8:69" ht="12" customHeight="1">
      <c r="H7021" s="800"/>
      <c r="AJ7021" s="792"/>
      <c r="AM7021" s="792"/>
      <c r="AP7021" s="792"/>
      <c r="AS7021" s="792"/>
      <c r="AV7021" s="792"/>
      <c r="AY7021" s="792"/>
      <c r="BN7021" s="792"/>
      <c r="BQ7021" s="792"/>
    </row>
    <row r="7022" spans="8:69" ht="12" customHeight="1">
      <c r="H7022" s="800"/>
      <c r="AJ7022" s="792"/>
      <c r="AM7022" s="792"/>
      <c r="AP7022" s="792"/>
      <c r="AS7022" s="792"/>
      <c r="AV7022" s="792"/>
      <c r="AY7022" s="792"/>
      <c r="BN7022" s="792"/>
      <c r="BQ7022" s="792"/>
    </row>
    <row r="7023" spans="8:69" ht="12" customHeight="1">
      <c r="H7023" s="800"/>
      <c r="AJ7023" s="792"/>
      <c r="AM7023" s="792"/>
      <c r="AP7023" s="792"/>
      <c r="AS7023" s="792"/>
      <c r="AV7023" s="792"/>
      <c r="AY7023" s="792"/>
      <c r="BN7023" s="792"/>
      <c r="BQ7023" s="792"/>
    </row>
    <row r="7024" spans="8:69" ht="12" customHeight="1">
      <c r="H7024" s="800"/>
      <c r="AJ7024" s="792"/>
      <c r="AM7024" s="792"/>
      <c r="AP7024" s="792"/>
      <c r="AS7024" s="792"/>
      <c r="AV7024" s="792"/>
      <c r="AY7024" s="792"/>
      <c r="BN7024" s="792"/>
      <c r="BQ7024" s="792"/>
    </row>
    <row r="7025" spans="8:69" ht="12" customHeight="1">
      <c r="H7025" s="800"/>
      <c r="AJ7025" s="792"/>
      <c r="AM7025" s="792"/>
      <c r="AP7025" s="792"/>
      <c r="AS7025" s="792"/>
      <c r="AV7025" s="792"/>
      <c r="AY7025" s="792"/>
      <c r="BN7025" s="792"/>
      <c r="BQ7025" s="792"/>
    </row>
    <row r="7026" spans="8:69" ht="12" customHeight="1">
      <c r="H7026" s="800"/>
      <c r="AJ7026" s="792"/>
      <c r="AM7026" s="792"/>
      <c r="AP7026" s="792"/>
      <c r="AS7026" s="792"/>
      <c r="AV7026" s="792"/>
      <c r="AY7026" s="792"/>
      <c r="BN7026" s="792"/>
      <c r="BQ7026" s="792"/>
    </row>
    <row r="7027" spans="8:69" ht="12" customHeight="1">
      <c r="H7027" s="800"/>
      <c r="AJ7027" s="792"/>
      <c r="AM7027" s="792"/>
      <c r="AP7027" s="792"/>
      <c r="AS7027" s="792"/>
      <c r="AV7027" s="792"/>
      <c r="AY7027" s="792"/>
      <c r="BN7027" s="792"/>
      <c r="BQ7027" s="792"/>
    </row>
    <row r="7028" spans="8:69" ht="12" customHeight="1">
      <c r="H7028" s="800"/>
      <c r="AJ7028" s="792"/>
      <c r="AM7028" s="792"/>
      <c r="AP7028" s="792"/>
      <c r="AS7028" s="792"/>
      <c r="AV7028" s="792"/>
      <c r="AY7028" s="792"/>
      <c r="BN7028" s="792"/>
      <c r="BQ7028" s="792"/>
    </row>
    <row r="7029" spans="8:69" ht="12" customHeight="1">
      <c r="H7029" s="800"/>
      <c r="AJ7029" s="792"/>
      <c r="AM7029" s="792"/>
      <c r="AP7029" s="792"/>
      <c r="AS7029" s="792"/>
      <c r="AV7029" s="792"/>
      <c r="AY7029" s="792"/>
      <c r="BN7029" s="792"/>
      <c r="BQ7029" s="792"/>
    </row>
    <row r="7030" spans="8:69" ht="12" customHeight="1">
      <c r="H7030" s="800"/>
      <c r="AJ7030" s="792"/>
      <c r="AM7030" s="792"/>
      <c r="AP7030" s="792"/>
      <c r="AS7030" s="792"/>
      <c r="AV7030" s="792"/>
      <c r="AY7030" s="792"/>
      <c r="BN7030" s="792"/>
      <c r="BQ7030" s="792"/>
    </row>
    <row r="7031" spans="8:69" ht="12" customHeight="1">
      <c r="H7031" s="800"/>
      <c r="AJ7031" s="792"/>
      <c r="AM7031" s="792"/>
      <c r="AP7031" s="792"/>
      <c r="AS7031" s="792"/>
      <c r="AV7031" s="792"/>
      <c r="AY7031" s="792"/>
      <c r="BN7031" s="792"/>
      <c r="BQ7031" s="792"/>
    </row>
    <row r="7032" spans="8:69" ht="12" customHeight="1">
      <c r="H7032" s="800"/>
      <c r="AJ7032" s="792"/>
      <c r="AM7032" s="792"/>
      <c r="AP7032" s="792"/>
      <c r="AS7032" s="792"/>
      <c r="AV7032" s="792"/>
      <c r="AY7032" s="792"/>
      <c r="BN7032" s="792"/>
      <c r="BQ7032" s="792"/>
    </row>
    <row r="7033" spans="8:69" ht="12" customHeight="1">
      <c r="H7033" s="800"/>
      <c r="AJ7033" s="792"/>
      <c r="AM7033" s="792"/>
      <c r="AP7033" s="792"/>
      <c r="AS7033" s="792"/>
      <c r="AV7033" s="792"/>
      <c r="AY7033" s="792"/>
      <c r="BN7033" s="792"/>
      <c r="BQ7033" s="792"/>
    </row>
    <row r="7034" spans="8:69" ht="12" customHeight="1">
      <c r="H7034" s="800"/>
      <c r="AJ7034" s="792"/>
      <c r="AM7034" s="792"/>
      <c r="AP7034" s="792"/>
      <c r="AS7034" s="792"/>
      <c r="AV7034" s="792"/>
      <c r="AY7034" s="792"/>
      <c r="BN7034" s="792"/>
      <c r="BQ7034" s="792"/>
    </row>
    <row r="7035" spans="8:69" ht="12" customHeight="1">
      <c r="H7035" s="800"/>
      <c r="AJ7035" s="792"/>
      <c r="AM7035" s="792"/>
      <c r="AP7035" s="792"/>
      <c r="AS7035" s="792"/>
      <c r="AV7035" s="792"/>
      <c r="AY7035" s="792"/>
      <c r="BN7035" s="792"/>
      <c r="BQ7035" s="792"/>
    </row>
    <row r="7036" spans="8:69" ht="12" customHeight="1">
      <c r="H7036" s="800"/>
      <c r="AJ7036" s="792"/>
      <c r="AM7036" s="792"/>
      <c r="AP7036" s="792"/>
      <c r="AS7036" s="792"/>
      <c r="AV7036" s="792"/>
      <c r="AY7036" s="792"/>
      <c r="BN7036" s="792"/>
      <c r="BQ7036" s="792"/>
    </row>
    <row r="7037" spans="8:69" ht="12" customHeight="1">
      <c r="H7037" s="800"/>
      <c r="AJ7037" s="792"/>
      <c r="AM7037" s="792"/>
      <c r="AP7037" s="792"/>
      <c r="AS7037" s="792"/>
      <c r="AV7037" s="792"/>
      <c r="AY7037" s="792"/>
      <c r="BN7037" s="792"/>
      <c r="BQ7037" s="792"/>
    </row>
    <row r="7038" spans="8:69" ht="12" customHeight="1">
      <c r="H7038" s="800"/>
      <c r="AJ7038" s="792"/>
      <c r="AM7038" s="792"/>
      <c r="AP7038" s="792"/>
      <c r="AS7038" s="792"/>
      <c r="AV7038" s="792"/>
      <c r="AY7038" s="792"/>
      <c r="BN7038" s="792"/>
      <c r="BQ7038" s="792"/>
    </row>
    <row r="7039" spans="8:69" ht="12" customHeight="1">
      <c r="H7039" s="800"/>
      <c r="AJ7039" s="792"/>
      <c r="AM7039" s="792"/>
      <c r="AP7039" s="792"/>
      <c r="AS7039" s="792"/>
      <c r="AV7039" s="792"/>
      <c r="AY7039" s="792"/>
      <c r="BN7039" s="792"/>
      <c r="BQ7039" s="792"/>
    </row>
    <row r="7040" spans="8:69" ht="12" customHeight="1">
      <c r="H7040" s="800"/>
      <c r="AJ7040" s="792"/>
      <c r="AM7040" s="792"/>
      <c r="AP7040" s="792"/>
      <c r="AS7040" s="792"/>
      <c r="AV7040" s="792"/>
      <c r="AY7040" s="792"/>
      <c r="BN7040" s="792"/>
      <c r="BQ7040" s="792"/>
    </row>
    <row r="7041" spans="8:69" ht="12" customHeight="1">
      <c r="H7041" s="800"/>
      <c r="AJ7041" s="792"/>
      <c r="AM7041" s="792"/>
      <c r="AP7041" s="792"/>
      <c r="AS7041" s="792"/>
      <c r="AV7041" s="792"/>
      <c r="AY7041" s="792"/>
      <c r="BN7041" s="792"/>
      <c r="BQ7041" s="792"/>
    </row>
    <row r="7042" spans="8:69" ht="12" customHeight="1">
      <c r="H7042" s="800"/>
      <c r="AJ7042" s="792"/>
      <c r="AM7042" s="792"/>
      <c r="AP7042" s="792"/>
      <c r="AS7042" s="792"/>
      <c r="AV7042" s="792"/>
      <c r="AY7042" s="792"/>
      <c r="BN7042" s="792"/>
      <c r="BQ7042" s="792"/>
    </row>
    <row r="7043" spans="8:69" ht="12" customHeight="1">
      <c r="H7043" s="800"/>
      <c r="AJ7043" s="792"/>
      <c r="AM7043" s="792"/>
      <c r="AP7043" s="792"/>
      <c r="AS7043" s="792"/>
      <c r="AV7043" s="792"/>
      <c r="AY7043" s="792"/>
      <c r="BN7043" s="792"/>
      <c r="BQ7043" s="792"/>
    </row>
    <row r="7044" spans="8:69" ht="12" customHeight="1">
      <c r="H7044" s="800"/>
      <c r="AJ7044" s="792"/>
      <c r="AM7044" s="792"/>
      <c r="AP7044" s="792"/>
      <c r="AS7044" s="792"/>
      <c r="AV7044" s="792"/>
      <c r="AY7044" s="792"/>
      <c r="BN7044" s="792"/>
      <c r="BQ7044" s="792"/>
    </row>
    <row r="7045" spans="8:69" ht="12" customHeight="1">
      <c r="H7045" s="800"/>
      <c r="AJ7045" s="792"/>
      <c r="AM7045" s="792"/>
      <c r="AP7045" s="792"/>
      <c r="AS7045" s="792"/>
      <c r="AV7045" s="792"/>
      <c r="AY7045" s="792"/>
      <c r="BN7045" s="792"/>
      <c r="BQ7045" s="792"/>
    </row>
    <row r="7046" spans="8:69" ht="12" customHeight="1">
      <c r="H7046" s="800"/>
      <c r="AJ7046" s="792"/>
      <c r="AM7046" s="792"/>
      <c r="AP7046" s="792"/>
      <c r="AS7046" s="792"/>
      <c r="AV7046" s="792"/>
      <c r="AY7046" s="792"/>
      <c r="BN7046" s="792"/>
      <c r="BQ7046" s="792"/>
    </row>
    <row r="7047" spans="8:69" ht="12" customHeight="1">
      <c r="H7047" s="800"/>
      <c r="AJ7047" s="792"/>
      <c r="AM7047" s="792"/>
      <c r="AP7047" s="792"/>
      <c r="AS7047" s="792"/>
      <c r="AV7047" s="792"/>
      <c r="AY7047" s="792"/>
      <c r="BN7047" s="792"/>
      <c r="BQ7047" s="792"/>
    </row>
    <row r="7048" spans="8:69" ht="12" customHeight="1">
      <c r="H7048" s="800"/>
      <c r="AJ7048" s="792"/>
      <c r="AM7048" s="792"/>
      <c r="AP7048" s="792"/>
      <c r="AS7048" s="792"/>
      <c r="AV7048" s="792"/>
      <c r="AY7048" s="792"/>
      <c r="BN7048" s="792"/>
      <c r="BQ7048" s="792"/>
    </row>
    <row r="7049" spans="8:69" ht="12" customHeight="1">
      <c r="H7049" s="800"/>
      <c r="AJ7049" s="792"/>
      <c r="AM7049" s="792"/>
      <c r="AP7049" s="792"/>
      <c r="AS7049" s="792"/>
      <c r="AV7049" s="792"/>
      <c r="AY7049" s="792"/>
      <c r="BN7049" s="792"/>
      <c r="BQ7049" s="792"/>
    </row>
    <row r="7050" spans="8:69" ht="12" customHeight="1">
      <c r="H7050" s="800"/>
      <c r="AJ7050" s="792"/>
      <c r="AM7050" s="792"/>
      <c r="AP7050" s="792"/>
      <c r="AS7050" s="792"/>
      <c r="AV7050" s="792"/>
      <c r="AY7050" s="792"/>
      <c r="BN7050" s="792"/>
      <c r="BQ7050" s="792"/>
    </row>
    <row r="7051" spans="8:69" ht="12" customHeight="1">
      <c r="H7051" s="800"/>
      <c r="AJ7051" s="792"/>
      <c r="AM7051" s="792"/>
      <c r="AP7051" s="792"/>
      <c r="AS7051" s="792"/>
      <c r="AV7051" s="792"/>
      <c r="AY7051" s="792"/>
      <c r="BN7051" s="792"/>
      <c r="BQ7051" s="792"/>
    </row>
    <row r="7052" spans="8:69" ht="12" customHeight="1">
      <c r="H7052" s="800"/>
      <c r="AJ7052" s="792"/>
      <c r="AM7052" s="792"/>
      <c r="AP7052" s="792"/>
      <c r="AS7052" s="792"/>
      <c r="AV7052" s="792"/>
      <c r="AY7052" s="792"/>
      <c r="BN7052" s="792"/>
      <c r="BQ7052" s="792"/>
    </row>
    <row r="7053" spans="8:69" ht="12" customHeight="1">
      <c r="H7053" s="800"/>
      <c r="AJ7053" s="792"/>
      <c r="AM7053" s="792"/>
      <c r="AP7053" s="792"/>
      <c r="AS7053" s="792"/>
      <c r="AV7053" s="792"/>
      <c r="AY7053" s="792"/>
      <c r="BN7053" s="792"/>
      <c r="BQ7053" s="792"/>
    </row>
    <row r="7054" spans="8:69" ht="12" customHeight="1">
      <c r="H7054" s="800"/>
      <c r="AJ7054" s="792"/>
      <c r="AM7054" s="792"/>
      <c r="AP7054" s="792"/>
      <c r="AS7054" s="792"/>
      <c r="AV7054" s="792"/>
      <c r="AY7054" s="792"/>
      <c r="BN7054" s="792"/>
      <c r="BQ7054" s="792"/>
    </row>
    <row r="7055" spans="8:69" ht="12" customHeight="1">
      <c r="H7055" s="800"/>
      <c r="AJ7055" s="792"/>
      <c r="AM7055" s="792"/>
      <c r="AP7055" s="792"/>
      <c r="AS7055" s="792"/>
      <c r="AV7055" s="792"/>
      <c r="AY7055" s="792"/>
      <c r="BN7055" s="792"/>
      <c r="BQ7055" s="792"/>
    </row>
    <row r="7056" spans="8:69" ht="12" customHeight="1">
      <c r="H7056" s="800"/>
      <c r="AJ7056" s="792"/>
      <c r="AM7056" s="792"/>
      <c r="AP7056" s="792"/>
      <c r="AS7056" s="792"/>
      <c r="AV7056" s="792"/>
      <c r="AY7056" s="792"/>
      <c r="BN7056" s="792"/>
      <c r="BQ7056" s="792"/>
    </row>
    <row r="7057" spans="8:69" ht="12" customHeight="1">
      <c r="H7057" s="800"/>
      <c r="AJ7057" s="792"/>
      <c r="AM7057" s="792"/>
      <c r="AP7057" s="792"/>
      <c r="AS7057" s="792"/>
      <c r="AV7057" s="792"/>
      <c r="AY7057" s="792"/>
      <c r="BN7057" s="792"/>
      <c r="BQ7057" s="792"/>
    </row>
    <row r="7058" spans="8:69" ht="12" customHeight="1">
      <c r="H7058" s="800"/>
      <c r="AJ7058" s="792"/>
      <c r="AM7058" s="792"/>
      <c r="AP7058" s="792"/>
      <c r="AS7058" s="792"/>
      <c r="AV7058" s="792"/>
      <c r="AY7058" s="792"/>
      <c r="BN7058" s="792"/>
      <c r="BQ7058" s="792"/>
    </row>
    <row r="7059" spans="8:69" ht="12" customHeight="1">
      <c r="H7059" s="800"/>
      <c r="AJ7059" s="792"/>
      <c r="AM7059" s="792"/>
      <c r="AP7059" s="792"/>
      <c r="AS7059" s="792"/>
      <c r="AV7059" s="792"/>
      <c r="AY7059" s="792"/>
      <c r="BN7059" s="792"/>
      <c r="BQ7059" s="792"/>
    </row>
    <row r="7060" spans="8:69" ht="12" customHeight="1">
      <c r="H7060" s="800"/>
      <c r="AJ7060" s="792"/>
      <c r="AM7060" s="792"/>
      <c r="AP7060" s="792"/>
      <c r="AS7060" s="792"/>
      <c r="AV7060" s="792"/>
      <c r="AY7060" s="792"/>
      <c r="BN7060" s="792"/>
      <c r="BQ7060" s="792"/>
    </row>
    <row r="7061" spans="8:69" ht="12" customHeight="1">
      <c r="H7061" s="800"/>
      <c r="AJ7061" s="792"/>
      <c r="AM7061" s="792"/>
      <c r="AP7061" s="792"/>
      <c r="AS7061" s="792"/>
      <c r="AV7061" s="792"/>
      <c r="AY7061" s="792"/>
      <c r="BN7061" s="792"/>
      <c r="BQ7061" s="792"/>
    </row>
    <row r="7062" spans="8:69" ht="12" customHeight="1">
      <c r="H7062" s="800"/>
      <c r="AJ7062" s="792"/>
      <c r="AM7062" s="792"/>
      <c r="AP7062" s="792"/>
      <c r="AS7062" s="792"/>
      <c r="AV7062" s="792"/>
      <c r="AY7062" s="792"/>
      <c r="BN7062" s="792"/>
      <c r="BQ7062" s="792"/>
    </row>
    <row r="7063" spans="8:69" ht="12" customHeight="1">
      <c r="H7063" s="800"/>
      <c r="AJ7063" s="792"/>
      <c r="AM7063" s="792"/>
      <c r="AP7063" s="792"/>
      <c r="AS7063" s="792"/>
      <c r="AV7063" s="792"/>
      <c r="AY7063" s="792"/>
      <c r="BN7063" s="792"/>
      <c r="BQ7063" s="792"/>
    </row>
    <row r="7064" spans="8:69" ht="12" customHeight="1">
      <c r="H7064" s="800"/>
      <c r="AJ7064" s="792"/>
      <c r="AM7064" s="792"/>
      <c r="AP7064" s="792"/>
      <c r="AS7064" s="792"/>
      <c r="AV7064" s="792"/>
      <c r="AY7064" s="792"/>
      <c r="BN7064" s="792"/>
      <c r="BQ7064" s="792"/>
    </row>
    <row r="7065" spans="8:69" ht="12" customHeight="1">
      <c r="H7065" s="800"/>
      <c r="AJ7065" s="792"/>
      <c r="AM7065" s="792"/>
      <c r="AP7065" s="792"/>
      <c r="AS7065" s="792"/>
      <c r="AV7065" s="792"/>
      <c r="AY7065" s="792"/>
      <c r="BN7065" s="792"/>
      <c r="BQ7065" s="792"/>
    </row>
    <row r="7066" spans="8:69" ht="12" customHeight="1">
      <c r="H7066" s="800"/>
      <c r="AJ7066" s="792"/>
      <c r="AM7066" s="792"/>
      <c r="AP7066" s="792"/>
      <c r="AS7066" s="792"/>
      <c r="AV7066" s="792"/>
      <c r="AY7066" s="792"/>
      <c r="BN7066" s="792"/>
      <c r="BQ7066" s="792"/>
    </row>
    <row r="7067" spans="8:69" ht="12" customHeight="1">
      <c r="H7067" s="800"/>
      <c r="AJ7067" s="792"/>
      <c r="AM7067" s="792"/>
      <c r="AP7067" s="792"/>
      <c r="AS7067" s="792"/>
      <c r="AV7067" s="792"/>
      <c r="AY7067" s="792"/>
      <c r="BN7067" s="792"/>
      <c r="BQ7067" s="792"/>
    </row>
    <row r="7068" spans="8:69" ht="12" customHeight="1">
      <c r="H7068" s="800"/>
      <c r="AJ7068" s="792"/>
      <c r="AM7068" s="792"/>
      <c r="AP7068" s="792"/>
      <c r="AS7068" s="792"/>
      <c r="AV7068" s="792"/>
      <c r="AY7068" s="792"/>
      <c r="BN7068" s="792"/>
      <c r="BQ7068" s="792"/>
    </row>
    <row r="7069" spans="8:69" ht="12" customHeight="1">
      <c r="H7069" s="800"/>
      <c r="AJ7069" s="792"/>
      <c r="AM7069" s="792"/>
      <c r="AP7069" s="792"/>
      <c r="AS7069" s="792"/>
      <c r="AV7069" s="792"/>
      <c r="AY7069" s="792"/>
      <c r="BN7069" s="792"/>
      <c r="BQ7069" s="792"/>
    </row>
    <row r="7070" spans="8:69" ht="12" customHeight="1">
      <c r="H7070" s="800"/>
      <c r="AJ7070" s="792"/>
      <c r="AM7070" s="792"/>
      <c r="AP7070" s="792"/>
      <c r="AS7070" s="792"/>
      <c r="AV7070" s="792"/>
      <c r="AY7070" s="792"/>
      <c r="BN7070" s="792"/>
      <c r="BQ7070" s="792"/>
    </row>
    <row r="7071" spans="8:69" ht="12" customHeight="1">
      <c r="H7071" s="800"/>
      <c r="AJ7071" s="792"/>
      <c r="AM7071" s="792"/>
      <c r="AP7071" s="792"/>
      <c r="AS7071" s="792"/>
      <c r="AV7071" s="792"/>
      <c r="AY7071" s="792"/>
      <c r="BN7071" s="792"/>
      <c r="BQ7071" s="792"/>
    </row>
    <row r="7072" spans="8:69" ht="12" customHeight="1">
      <c r="H7072" s="800"/>
      <c r="AJ7072" s="792"/>
      <c r="AM7072" s="792"/>
      <c r="AP7072" s="792"/>
      <c r="AS7072" s="792"/>
      <c r="AV7072" s="792"/>
      <c r="AY7072" s="792"/>
      <c r="BN7072" s="792"/>
      <c r="BQ7072" s="792"/>
    </row>
    <row r="7073" spans="8:69" ht="12" customHeight="1">
      <c r="H7073" s="800"/>
      <c r="AJ7073" s="792"/>
      <c r="AM7073" s="792"/>
      <c r="AP7073" s="792"/>
      <c r="AS7073" s="792"/>
      <c r="AV7073" s="792"/>
      <c r="AY7073" s="792"/>
      <c r="BN7073" s="792"/>
      <c r="BQ7073" s="792"/>
    </row>
    <row r="7074" spans="8:69" ht="12" customHeight="1">
      <c r="H7074" s="800"/>
      <c r="AJ7074" s="792"/>
      <c r="AM7074" s="792"/>
      <c r="AP7074" s="792"/>
      <c r="AS7074" s="792"/>
      <c r="AV7074" s="792"/>
      <c r="AY7074" s="792"/>
      <c r="BN7074" s="792"/>
      <c r="BQ7074" s="792"/>
    </row>
    <row r="7075" spans="8:69" ht="12" customHeight="1">
      <c r="H7075" s="800"/>
      <c r="AJ7075" s="792"/>
      <c r="AM7075" s="792"/>
      <c r="AP7075" s="792"/>
      <c r="AS7075" s="792"/>
      <c r="AV7075" s="792"/>
      <c r="AY7075" s="792"/>
      <c r="BN7075" s="792"/>
      <c r="BQ7075" s="792"/>
    </row>
    <row r="7076" spans="8:69" ht="12" customHeight="1">
      <c r="H7076" s="800"/>
      <c r="AJ7076" s="792"/>
      <c r="AM7076" s="792"/>
      <c r="AP7076" s="792"/>
      <c r="AS7076" s="792"/>
      <c r="AV7076" s="792"/>
      <c r="AY7076" s="792"/>
      <c r="BN7076" s="792"/>
      <c r="BQ7076" s="792"/>
    </row>
    <row r="7077" spans="8:69" ht="12" customHeight="1">
      <c r="H7077" s="800"/>
      <c r="AJ7077" s="792"/>
      <c r="AM7077" s="792"/>
      <c r="AP7077" s="792"/>
      <c r="AS7077" s="792"/>
      <c r="AV7077" s="792"/>
      <c r="AY7077" s="792"/>
      <c r="BN7077" s="792"/>
      <c r="BQ7077" s="792"/>
    </row>
    <row r="7078" spans="8:69" ht="12" customHeight="1">
      <c r="H7078" s="800"/>
      <c r="AJ7078" s="792"/>
      <c r="AM7078" s="792"/>
      <c r="AP7078" s="792"/>
      <c r="AS7078" s="792"/>
      <c r="AV7078" s="792"/>
      <c r="AY7078" s="792"/>
      <c r="BN7078" s="792"/>
      <c r="BQ7078" s="792"/>
    </row>
    <row r="7079" spans="8:69" ht="12" customHeight="1">
      <c r="H7079" s="800"/>
      <c r="AJ7079" s="792"/>
      <c r="AM7079" s="792"/>
      <c r="AP7079" s="792"/>
      <c r="AS7079" s="792"/>
      <c r="AV7079" s="792"/>
      <c r="AY7079" s="792"/>
      <c r="BN7079" s="792"/>
      <c r="BQ7079" s="792"/>
    </row>
    <row r="7080" spans="8:69" ht="12" customHeight="1">
      <c r="H7080" s="800"/>
      <c r="AJ7080" s="792"/>
      <c r="AM7080" s="792"/>
      <c r="AP7080" s="792"/>
      <c r="AS7080" s="792"/>
      <c r="AV7080" s="792"/>
      <c r="AY7080" s="792"/>
      <c r="BN7080" s="792"/>
      <c r="BQ7080" s="792"/>
    </row>
    <row r="7081" spans="8:69" ht="12" customHeight="1">
      <c r="H7081" s="800"/>
      <c r="AJ7081" s="792"/>
      <c r="AM7081" s="792"/>
      <c r="AP7081" s="792"/>
      <c r="AS7081" s="792"/>
      <c r="AV7081" s="792"/>
      <c r="AY7081" s="792"/>
      <c r="BN7081" s="792"/>
      <c r="BQ7081" s="792"/>
    </row>
    <row r="7082" spans="8:69" ht="12" customHeight="1">
      <c r="H7082" s="800"/>
      <c r="AJ7082" s="792"/>
      <c r="AM7082" s="792"/>
      <c r="AP7082" s="792"/>
      <c r="AS7082" s="792"/>
      <c r="AV7082" s="792"/>
      <c r="AY7082" s="792"/>
      <c r="BN7082" s="792"/>
      <c r="BQ7082" s="792"/>
    </row>
    <row r="7083" spans="8:69" ht="12" customHeight="1">
      <c r="H7083" s="800"/>
      <c r="AJ7083" s="792"/>
      <c r="AM7083" s="792"/>
      <c r="AP7083" s="792"/>
      <c r="AS7083" s="792"/>
      <c r="AV7083" s="792"/>
      <c r="AY7083" s="792"/>
      <c r="BN7083" s="792"/>
      <c r="BQ7083" s="792"/>
    </row>
    <row r="7084" spans="8:69" ht="12" customHeight="1">
      <c r="H7084" s="800"/>
      <c r="AJ7084" s="792"/>
      <c r="AM7084" s="792"/>
      <c r="AP7084" s="792"/>
      <c r="AS7084" s="792"/>
      <c r="AV7084" s="792"/>
      <c r="AY7084" s="792"/>
      <c r="BN7084" s="792"/>
      <c r="BQ7084" s="792"/>
    </row>
    <row r="7085" spans="8:69" ht="12" customHeight="1">
      <c r="H7085" s="800"/>
      <c r="AJ7085" s="792"/>
      <c r="AM7085" s="792"/>
      <c r="AP7085" s="792"/>
      <c r="AS7085" s="792"/>
      <c r="AV7085" s="792"/>
      <c r="AY7085" s="792"/>
      <c r="BN7085" s="792"/>
      <c r="BQ7085" s="792"/>
    </row>
    <row r="7086" spans="8:69" ht="12" customHeight="1">
      <c r="H7086" s="800"/>
      <c r="AJ7086" s="792"/>
      <c r="AM7086" s="792"/>
      <c r="AP7086" s="792"/>
      <c r="AS7086" s="792"/>
      <c r="AV7086" s="792"/>
      <c r="AY7086" s="792"/>
      <c r="BN7086" s="792"/>
      <c r="BQ7086" s="792"/>
    </row>
    <row r="7087" spans="8:69" ht="12" customHeight="1">
      <c r="H7087" s="800"/>
      <c r="AJ7087" s="792"/>
      <c r="AM7087" s="792"/>
      <c r="AP7087" s="792"/>
      <c r="AS7087" s="792"/>
      <c r="AV7087" s="792"/>
      <c r="AY7087" s="792"/>
      <c r="BN7087" s="792"/>
      <c r="BQ7087" s="792"/>
    </row>
    <row r="7088" spans="8:69" ht="12" customHeight="1">
      <c r="H7088" s="800"/>
      <c r="AJ7088" s="792"/>
      <c r="AM7088" s="792"/>
      <c r="AP7088" s="792"/>
      <c r="AS7088" s="792"/>
      <c r="AV7088" s="792"/>
      <c r="AY7088" s="792"/>
      <c r="BN7088" s="792"/>
      <c r="BQ7088" s="792"/>
    </row>
    <row r="7089" spans="8:69" ht="12" customHeight="1">
      <c r="H7089" s="800"/>
      <c r="AJ7089" s="792"/>
      <c r="AM7089" s="792"/>
      <c r="AP7089" s="792"/>
      <c r="AS7089" s="792"/>
      <c r="AV7089" s="792"/>
      <c r="AY7089" s="792"/>
      <c r="BN7089" s="792"/>
      <c r="BQ7089" s="792"/>
    </row>
    <row r="7090" spans="8:69" ht="12" customHeight="1">
      <c r="H7090" s="800"/>
      <c r="AJ7090" s="792"/>
      <c r="AM7090" s="792"/>
      <c r="AP7090" s="792"/>
      <c r="AS7090" s="792"/>
      <c r="AV7090" s="792"/>
      <c r="AY7090" s="792"/>
      <c r="BN7090" s="792"/>
      <c r="BQ7090" s="792"/>
    </row>
    <row r="7091" spans="8:69" ht="12" customHeight="1">
      <c r="H7091" s="800"/>
      <c r="AJ7091" s="792"/>
      <c r="AM7091" s="792"/>
      <c r="AP7091" s="792"/>
      <c r="AS7091" s="792"/>
      <c r="AV7091" s="792"/>
      <c r="AY7091" s="792"/>
      <c r="BN7091" s="792"/>
      <c r="BQ7091" s="792"/>
    </row>
    <row r="7092" spans="8:69" ht="12" customHeight="1">
      <c r="H7092" s="800"/>
      <c r="AJ7092" s="792"/>
      <c r="AM7092" s="792"/>
      <c r="AP7092" s="792"/>
      <c r="AS7092" s="792"/>
      <c r="AV7092" s="792"/>
      <c r="AY7092" s="792"/>
      <c r="BN7092" s="792"/>
      <c r="BQ7092" s="792"/>
    </row>
    <row r="7093" spans="8:69" ht="12" customHeight="1">
      <c r="H7093" s="800"/>
      <c r="AJ7093" s="792"/>
      <c r="AM7093" s="792"/>
      <c r="AP7093" s="792"/>
      <c r="AS7093" s="792"/>
      <c r="AV7093" s="792"/>
      <c r="AY7093" s="792"/>
      <c r="BN7093" s="792"/>
      <c r="BQ7093" s="792"/>
    </row>
    <row r="7094" spans="8:69" ht="12" customHeight="1">
      <c r="H7094" s="800"/>
      <c r="AJ7094" s="792"/>
      <c r="AM7094" s="792"/>
      <c r="AP7094" s="792"/>
      <c r="AS7094" s="792"/>
      <c r="AV7094" s="792"/>
      <c r="AY7094" s="792"/>
      <c r="BN7094" s="792"/>
      <c r="BQ7094" s="792"/>
    </row>
    <row r="7095" spans="8:69" ht="12" customHeight="1">
      <c r="H7095" s="800"/>
      <c r="AJ7095" s="792"/>
      <c r="AM7095" s="792"/>
      <c r="AP7095" s="792"/>
      <c r="AS7095" s="792"/>
      <c r="AV7095" s="792"/>
      <c r="AY7095" s="792"/>
      <c r="BN7095" s="792"/>
      <c r="BQ7095" s="792"/>
    </row>
    <row r="7096" spans="8:69" ht="12" customHeight="1">
      <c r="H7096" s="800"/>
      <c r="AJ7096" s="792"/>
      <c r="AM7096" s="792"/>
      <c r="AP7096" s="792"/>
      <c r="AS7096" s="792"/>
      <c r="AV7096" s="792"/>
      <c r="AY7096" s="792"/>
      <c r="BN7096" s="792"/>
      <c r="BQ7096" s="792"/>
    </row>
    <row r="7097" spans="8:69" ht="12" customHeight="1">
      <c r="H7097" s="800"/>
      <c r="AJ7097" s="792"/>
      <c r="AM7097" s="792"/>
      <c r="AP7097" s="792"/>
      <c r="AS7097" s="792"/>
      <c r="AV7097" s="792"/>
      <c r="AY7097" s="792"/>
      <c r="BN7097" s="792"/>
      <c r="BQ7097" s="792"/>
    </row>
    <row r="7098" spans="8:69" ht="12" customHeight="1">
      <c r="H7098" s="800"/>
      <c r="AJ7098" s="792"/>
      <c r="AM7098" s="792"/>
      <c r="AP7098" s="792"/>
      <c r="AS7098" s="792"/>
      <c r="AV7098" s="792"/>
      <c r="AY7098" s="792"/>
      <c r="BN7098" s="792"/>
      <c r="BQ7098" s="792"/>
    </row>
    <row r="7099" spans="8:69" ht="12" customHeight="1">
      <c r="H7099" s="800"/>
      <c r="AJ7099" s="792"/>
      <c r="AM7099" s="792"/>
      <c r="AP7099" s="792"/>
      <c r="AS7099" s="792"/>
      <c r="AV7099" s="792"/>
      <c r="AY7099" s="792"/>
      <c r="BN7099" s="792"/>
      <c r="BQ7099" s="792"/>
    </row>
    <row r="7100" spans="8:69" ht="12" customHeight="1">
      <c r="H7100" s="800"/>
      <c r="AJ7100" s="792"/>
      <c r="AM7100" s="792"/>
      <c r="AP7100" s="792"/>
      <c r="AS7100" s="792"/>
      <c r="AV7100" s="792"/>
      <c r="AY7100" s="792"/>
      <c r="BN7100" s="792"/>
      <c r="BQ7100" s="792"/>
    </row>
    <row r="7101" spans="8:69" ht="12" customHeight="1">
      <c r="H7101" s="800"/>
      <c r="AJ7101" s="792"/>
      <c r="AM7101" s="792"/>
      <c r="AP7101" s="792"/>
      <c r="AS7101" s="792"/>
      <c r="AV7101" s="792"/>
      <c r="AY7101" s="792"/>
      <c r="BN7101" s="792"/>
      <c r="BQ7101" s="792"/>
    </row>
    <row r="7102" spans="8:69" ht="12" customHeight="1">
      <c r="H7102" s="800"/>
      <c r="AJ7102" s="792"/>
      <c r="AM7102" s="792"/>
      <c r="AP7102" s="792"/>
      <c r="AS7102" s="792"/>
      <c r="AV7102" s="792"/>
      <c r="AY7102" s="792"/>
      <c r="BN7102" s="792"/>
      <c r="BQ7102" s="792"/>
    </row>
    <row r="7103" spans="8:69" ht="12" customHeight="1">
      <c r="H7103" s="800"/>
      <c r="AJ7103" s="792"/>
      <c r="AM7103" s="792"/>
      <c r="AP7103" s="792"/>
      <c r="AS7103" s="792"/>
      <c r="AV7103" s="792"/>
      <c r="AY7103" s="792"/>
      <c r="BN7103" s="792"/>
      <c r="BQ7103" s="792"/>
    </row>
    <row r="7104" spans="8:69" ht="12" customHeight="1">
      <c r="H7104" s="800"/>
      <c r="AJ7104" s="792"/>
      <c r="AM7104" s="792"/>
      <c r="AP7104" s="792"/>
      <c r="AS7104" s="792"/>
      <c r="AV7104" s="792"/>
      <c r="AY7104" s="792"/>
      <c r="BN7104" s="792"/>
      <c r="BQ7104" s="792"/>
    </row>
    <row r="7105" spans="8:69" ht="12" customHeight="1">
      <c r="H7105" s="800"/>
      <c r="AJ7105" s="792"/>
      <c r="AM7105" s="792"/>
      <c r="AP7105" s="792"/>
      <c r="AS7105" s="792"/>
      <c r="AV7105" s="792"/>
      <c r="AY7105" s="792"/>
      <c r="BN7105" s="792"/>
      <c r="BQ7105" s="792"/>
    </row>
    <row r="7106" spans="8:69" ht="12" customHeight="1">
      <c r="H7106" s="800"/>
      <c r="AJ7106" s="792"/>
      <c r="AM7106" s="792"/>
      <c r="AP7106" s="792"/>
      <c r="AS7106" s="792"/>
      <c r="AV7106" s="792"/>
      <c r="AY7106" s="792"/>
      <c r="BN7106" s="792"/>
      <c r="BQ7106" s="792"/>
    </row>
    <row r="7107" spans="8:69" ht="12" customHeight="1">
      <c r="H7107" s="800"/>
      <c r="AJ7107" s="792"/>
      <c r="AM7107" s="792"/>
      <c r="AP7107" s="792"/>
      <c r="AS7107" s="792"/>
      <c r="AV7107" s="792"/>
      <c r="AY7107" s="792"/>
      <c r="BN7107" s="792"/>
      <c r="BQ7107" s="792"/>
    </row>
    <row r="7108" spans="8:69" ht="12" customHeight="1">
      <c r="H7108" s="800"/>
      <c r="AJ7108" s="792"/>
      <c r="AM7108" s="792"/>
      <c r="AP7108" s="792"/>
      <c r="AS7108" s="792"/>
      <c r="AV7108" s="792"/>
      <c r="AY7108" s="792"/>
      <c r="BN7108" s="792"/>
      <c r="BQ7108" s="792"/>
    </row>
    <row r="7109" spans="8:69" ht="12" customHeight="1">
      <c r="H7109" s="800"/>
      <c r="AJ7109" s="792"/>
      <c r="AM7109" s="792"/>
      <c r="AP7109" s="792"/>
      <c r="AS7109" s="792"/>
      <c r="AV7109" s="792"/>
      <c r="AY7109" s="792"/>
      <c r="BN7109" s="792"/>
      <c r="BQ7109" s="792"/>
    </row>
    <row r="7110" spans="8:69" ht="12" customHeight="1">
      <c r="H7110" s="800"/>
      <c r="AJ7110" s="792"/>
      <c r="AM7110" s="792"/>
      <c r="AP7110" s="792"/>
      <c r="AS7110" s="792"/>
      <c r="AV7110" s="792"/>
      <c r="AY7110" s="792"/>
      <c r="BN7110" s="792"/>
      <c r="BQ7110" s="792"/>
    </row>
    <row r="7111" spans="8:69" ht="12" customHeight="1">
      <c r="H7111" s="800"/>
      <c r="AJ7111" s="792"/>
      <c r="AM7111" s="792"/>
      <c r="AP7111" s="792"/>
      <c r="AS7111" s="792"/>
      <c r="AV7111" s="792"/>
      <c r="AY7111" s="792"/>
      <c r="BN7111" s="792"/>
      <c r="BQ7111" s="792"/>
    </row>
    <row r="7112" spans="8:69" ht="12" customHeight="1">
      <c r="H7112" s="800"/>
      <c r="AJ7112" s="792"/>
      <c r="AM7112" s="792"/>
      <c r="AP7112" s="792"/>
      <c r="AS7112" s="792"/>
      <c r="AV7112" s="792"/>
      <c r="AY7112" s="792"/>
      <c r="BN7112" s="792"/>
      <c r="BQ7112" s="792"/>
    </row>
    <row r="7113" spans="8:69" ht="12" customHeight="1">
      <c r="H7113" s="800"/>
      <c r="AJ7113" s="792"/>
      <c r="AM7113" s="792"/>
      <c r="AP7113" s="792"/>
      <c r="AS7113" s="792"/>
      <c r="AV7113" s="792"/>
      <c r="AY7113" s="792"/>
      <c r="BN7113" s="792"/>
      <c r="BQ7113" s="792"/>
    </row>
    <row r="7114" spans="8:69" ht="12" customHeight="1">
      <c r="H7114" s="800"/>
      <c r="AJ7114" s="792"/>
      <c r="AM7114" s="792"/>
      <c r="AP7114" s="792"/>
      <c r="AS7114" s="792"/>
      <c r="AV7114" s="792"/>
      <c r="AY7114" s="792"/>
      <c r="BN7114" s="792"/>
      <c r="BQ7114" s="792"/>
    </row>
    <row r="7115" spans="8:69" ht="12" customHeight="1">
      <c r="H7115" s="800"/>
      <c r="AJ7115" s="792"/>
      <c r="AM7115" s="792"/>
      <c r="AP7115" s="792"/>
      <c r="AS7115" s="792"/>
      <c r="AV7115" s="792"/>
      <c r="AY7115" s="792"/>
      <c r="BN7115" s="792"/>
      <c r="BQ7115" s="792"/>
    </row>
    <row r="7116" spans="8:69" ht="12" customHeight="1">
      <c r="H7116" s="800"/>
      <c r="AJ7116" s="792"/>
      <c r="AM7116" s="792"/>
      <c r="AP7116" s="792"/>
      <c r="AS7116" s="792"/>
      <c r="AV7116" s="792"/>
      <c r="AY7116" s="792"/>
      <c r="BN7116" s="792"/>
      <c r="BQ7116" s="792"/>
    </row>
    <row r="7117" spans="8:69" ht="12" customHeight="1">
      <c r="H7117" s="800"/>
      <c r="AJ7117" s="792"/>
      <c r="AM7117" s="792"/>
      <c r="AP7117" s="792"/>
      <c r="AS7117" s="792"/>
      <c r="AV7117" s="792"/>
      <c r="AY7117" s="792"/>
      <c r="BN7117" s="792"/>
      <c r="BQ7117" s="792"/>
    </row>
    <row r="7118" spans="8:69" ht="12" customHeight="1">
      <c r="H7118" s="800"/>
      <c r="AJ7118" s="792"/>
      <c r="AM7118" s="792"/>
      <c r="AP7118" s="792"/>
      <c r="AS7118" s="792"/>
      <c r="AV7118" s="792"/>
      <c r="AY7118" s="792"/>
      <c r="BN7118" s="792"/>
      <c r="BQ7118" s="792"/>
    </row>
    <row r="7119" spans="8:69" ht="12" customHeight="1">
      <c r="H7119" s="800"/>
      <c r="AJ7119" s="792"/>
      <c r="AM7119" s="792"/>
      <c r="AP7119" s="792"/>
      <c r="AS7119" s="792"/>
      <c r="AV7119" s="792"/>
      <c r="AY7119" s="792"/>
      <c r="BN7119" s="792"/>
      <c r="BQ7119" s="792"/>
    </row>
    <row r="7120" spans="8:69" ht="12" customHeight="1">
      <c r="H7120" s="800"/>
      <c r="AJ7120" s="792"/>
      <c r="AM7120" s="792"/>
      <c r="AP7120" s="792"/>
      <c r="AS7120" s="792"/>
      <c r="AV7120" s="792"/>
      <c r="AY7120" s="792"/>
      <c r="BN7120" s="792"/>
      <c r="BQ7120" s="792"/>
    </row>
    <row r="7121" spans="8:69" ht="12" customHeight="1">
      <c r="H7121" s="800"/>
      <c r="AJ7121" s="792"/>
      <c r="AM7121" s="792"/>
      <c r="AP7121" s="792"/>
      <c r="AS7121" s="792"/>
      <c r="AV7121" s="792"/>
      <c r="AY7121" s="792"/>
      <c r="BN7121" s="792"/>
      <c r="BQ7121" s="792"/>
    </row>
    <row r="7122" spans="8:69" ht="12" customHeight="1">
      <c r="H7122" s="800"/>
      <c r="AJ7122" s="792"/>
      <c r="AM7122" s="792"/>
      <c r="AP7122" s="792"/>
      <c r="AS7122" s="792"/>
      <c r="AV7122" s="792"/>
      <c r="AY7122" s="792"/>
      <c r="BN7122" s="792"/>
      <c r="BQ7122" s="792"/>
    </row>
    <row r="7123" spans="8:69" ht="12" customHeight="1">
      <c r="H7123" s="800"/>
      <c r="AJ7123" s="792"/>
      <c r="AM7123" s="792"/>
      <c r="AP7123" s="792"/>
      <c r="AS7123" s="792"/>
      <c r="AV7123" s="792"/>
      <c r="AY7123" s="792"/>
      <c r="BN7123" s="792"/>
      <c r="BQ7123" s="792"/>
    </row>
    <row r="7124" spans="8:69" ht="12" customHeight="1">
      <c r="H7124" s="800"/>
      <c r="AJ7124" s="792"/>
      <c r="AM7124" s="792"/>
      <c r="AP7124" s="792"/>
      <c r="AS7124" s="792"/>
      <c r="AV7124" s="792"/>
      <c r="AY7124" s="792"/>
      <c r="BN7124" s="792"/>
      <c r="BQ7124" s="792"/>
    </row>
    <row r="7125" spans="8:69" ht="12" customHeight="1">
      <c r="H7125" s="800"/>
      <c r="AJ7125" s="792"/>
      <c r="AM7125" s="792"/>
      <c r="AP7125" s="792"/>
      <c r="AS7125" s="792"/>
      <c r="AV7125" s="792"/>
      <c r="AY7125" s="792"/>
      <c r="BN7125" s="792"/>
      <c r="BQ7125" s="792"/>
    </row>
    <row r="7126" spans="8:69" ht="12" customHeight="1">
      <c r="H7126" s="800"/>
      <c r="AJ7126" s="792"/>
      <c r="AM7126" s="792"/>
      <c r="AP7126" s="792"/>
      <c r="AS7126" s="792"/>
      <c r="AV7126" s="792"/>
      <c r="AY7126" s="792"/>
      <c r="BN7126" s="792"/>
      <c r="BQ7126" s="792"/>
    </row>
    <row r="7127" spans="8:69" ht="12" customHeight="1">
      <c r="H7127" s="800"/>
      <c r="AJ7127" s="792"/>
      <c r="AM7127" s="792"/>
      <c r="AP7127" s="792"/>
      <c r="AS7127" s="792"/>
      <c r="AV7127" s="792"/>
      <c r="AY7127" s="792"/>
      <c r="BN7127" s="792"/>
      <c r="BQ7127" s="792"/>
    </row>
    <row r="7128" spans="8:69" ht="12" customHeight="1">
      <c r="H7128" s="800"/>
      <c r="AJ7128" s="792"/>
      <c r="AM7128" s="792"/>
      <c r="AP7128" s="792"/>
      <c r="AS7128" s="792"/>
      <c r="AV7128" s="792"/>
      <c r="AY7128" s="792"/>
      <c r="BN7128" s="792"/>
      <c r="BQ7128" s="792"/>
    </row>
    <row r="7129" spans="8:69" ht="12" customHeight="1">
      <c r="H7129" s="800"/>
      <c r="AJ7129" s="792"/>
      <c r="AM7129" s="792"/>
      <c r="AP7129" s="792"/>
      <c r="AS7129" s="792"/>
      <c r="AV7129" s="792"/>
      <c r="AY7129" s="792"/>
      <c r="BN7129" s="792"/>
      <c r="BQ7129" s="792"/>
    </row>
    <row r="7130" spans="8:69" ht="12" customHeight="1">
      <c r="H7130" s="800"/>
      <c r="AJ7130" s="792"/>
      <c r="AM7130" s="792"/>
      <c r="AP7130" s="792"/>
      <c r="AS7130" s="792"/>
      <c r="AV7130" s="792"/>
      <c r="AY7130" s="792"/>
      <c r="BN7130" s="792"/>
      <c r="BQ7130" s="792"/>
    </row>
    <row r="7131" spans="8:69" ht="12" customHeight="1">
      <c r="H7131" s="800"/>
      <c r="AJ7131" s="792"/>
      <c r="AM7131" s="792"/>
      <c r="AP7131" s="792"/>
      <c r="AS7131" s="792"/>
      <c r="AV7131" s="792"/>
      <c r="AY7131" s="792"/>
      <c r="BN7131" s="792"/>
      <c r="BQ7131" s="792"/>
    </row>
    <row r="7132" spans="8:69" ht="12" customHeight="1">
      <c r="H7132" s="800"/>
      <c r="AJ7132" s="792"/>
      <c r="AM7132" s="792"/>
      <c r="AP7132" s="792"/>
      <c r="AS7132" s="792"/>
      <c r="AV7132" s="792"/>
      <c r="AY7132" s="792"/>
      <c r="BN7132" s="792"/>
      <c r="BQ7132" s="792"/>
    </row>
    <row r="7133" spans="8:69" ht="12" customHeight="1">
      <c r="H7133" s="800"/>
      <c r="AJ7133" s="792"/>
      <c r="AM7133" s="792"/>
      <c r="AP7133" s="792"/>
      <c r="AS7133" s="792"/>
      <c r="AV7133" s="792"/>
      <c r="AY7133" s="792"/>
      <c r="BN7133" s="792"/>
      <c r="BQ7133" s="792"/>
    </row>
    <row r="7134" spans="8:69" ht="12" customHeight="1">
      <c r="H7134" s="800"/>
      <c r="AJ7134" s="792"/>
      <c r="AM7134" s="792"/>
      <c r="AP7134" s="792"/>
      <c r="AS7134" s="792"/>
      <c r="AV7134" s="792"/>
      <c r="AY7134" s="792"/>
      <c r="BN7134" s="792"/>
      <c r="BQ7134" s="792"/>
    </row>
    <row r="7135" spans="8:69" ht="12" customHeight="1">
      <c r="H7135" s="800"/>
      <c r="AJ7135" s="792"/>
      <c r="AM7135" s="792"/>
      <c r="AP7135" s="792"/>
      <c r="AS7135" s="792"/>
      <c r="AV7135" s="792"/>
      <c r="AY7135" s="792"/>
      <c r="BN7135" s="792"/>
      <c r="BQ7135" s="792"/>
    </row>
    <row r="7136" spans="8:69" ht="12" customHeight="1">
      <c r="H7136" s="800"/>
      <c r="AJ7136" s="792"/>
      <c r="AM7136" s="792"/>
      <c r="AP7136" s="792"/>
      <c r="AS7136" s="792"/>
      <c r="AV7136" s="792"/>
      <c r="AY7136" s="792"/>
      <c r="BN7136" s="792"/>
      <c r="BQ7136" s="792"/>
    </row>
    <row r="7137" spans="8:69" ht="12" customHeight="1">
      <c r="H7137" s="800"/>
      <c r="AJ7137" s="792"/>
      <c r="AM7137" s="792"/>
      <c r="AP7137" s="792"/>
      <c r="AS7137" s="792"/>
      <c r="AV7137" s="792"/>
      <c r="AY7137" s="792"/>
      <c r="BN7137" s="792"/>
      <c r="BQ7137" s="792"/>
    </row>
    <row r="7138" spans="8:69" ht="12" customHeight="1">
      <c r="H7138" s="800"/>
      <c r="AJ7138" s="792"/>
      <c r="AM7138" s="792"/>
      <c r="AP7138" s="792"/>
      <c r="AS7138" s="792"/>
      <c r="AV7138" s="792"/>
      <c r="AY7138" s="792"/>
      <c r="BN7138" s="792"/>
      <c r="BQ7138" s="792"/>
    </row>
    <row r="7139" spans="8:69" ht="12" customHeight="1">
      <c r="H7139" s="800"/>
      <c r="AJ7139" s="792"/>
      <c r="AM7139" s="792"/>
      <c r="AP7139" s="792"/>
      <c r="AS7139" s="792"/>
      <c r="AV7139" s="792"/>
      <c r="AY7139" s="792"/>
      <c r="BN7139" s="792"/>
      <c r="BQ7139" s="792"/>
    </row>
    <row r="7140" spans="8:69" ht="12" customHeight="1">
      <c r="H7140" s="800"/>
      <c r="AJ7140" s="792"/>
      <c r="AM7140" s="792"/>
      <c r="AP7140" s="792"/>
      <c r="AS7140" s="792"/>
      <c r="AV7140" s="792"/>
      <c r="AY7140" s="792"/>
      <c r="BN7140" s="792"/>
      <c r="BQ7140" s="792"/>
    </row>
    <row r="7141" spans="8:69" ht="12" customHeight="1">
      <c r="H7141" s="800"/>
      <c r="AJ7141" s="792"/>
      <c r="AM7141" s="792"/>
      <c r="AP7141" s="792"/>
      <c r="AS7141" s="792"/>
      <c r="AV7141" s="792"/>
      <c r="AY7141" s="792"/>
      <c r="BN7141" s="792"/>
      <c r="BQ7141" s="792"/>
    </row>
    <row r="7142" spans="8:69" ht="12" customHeight="1">
      <c r="H7142" s="800"/>
      <c r="AJ7142" s="792"/>
      <c r="AM7142" s="792"/>
      <c r="AP7142" s="792"/>
      <c r="AS7142" s="792"/>
      <c r="AV7142" s="792"/>
      <c r="AY7142" s="792"/>
      <c r="BN7142" s="792"/>
      <c r="BQ7142" s="792"/>
    </row>
    <row r="7143" spans="8:69" ht="12" customHeight="1">
      <c r="H7143" s="800"/>
      <c r="AJ7143" s="792"/>
      <c r="AM7143" s="792"/>
      <c r="AP7143" s="792"/>
      <c r="AS7143" s="792"/>
      <c r="AV7143" s="792"/>
      <c r="AY7143" s="792"/>
      <c r="BN7143" s="792"/>
      <c r="BQ7143" s="792"/>
    </row>
    <row r="7144" spans="8:69" ht="12" customHeight="1">
      <c r="H7144" s="800"/>
      <c r="AJ7144" s="792"/>
      <c r="AM7144" s="792"/>
      <c r="AP7144" s="792"/>
      <c r="AS7144" s="792"/>
      <c r="AV7144" s="792"/>
      <c r="AY7144" s="792"/>
      <c r="BN7144" s="792"/>
      <c r="BQ7144" s="792"/>
    </row>
    <row r="7145" spans="8:69" ht="12" customHeight="1">
      <c r="H7145" s="800"/>
      <c r="AJ7145" s="792"/>
      <c r="AM7145" s="792"/>
      <c r="AP7145" s="792"/>
      <c r="AS7145" s="792"/>
      <c r="AV7145" s="792"/>
      <c r="AY7145" s="792"/>
      <c r="BN7145" s="792"/>
      <c r="BQ7145" s="792"/>
    </row>
    <row r="7146" spans="8:69" ht="12" customHeight="1">
      <c r="H7146" s="800"/>
      <c r="AJ7146" s="792"/>
      <c r="AM7146" s="792"/>
      <c r="AP7146" s="792"/>
      <c r="AS7146" s="792"/>
      <c r="AV7146" s="792"/>
      <c r="AY7146" s="792"/>
      <c r="BN7146" s="792"/>
      <c r="BQ7146" s="792"/>
    </row>
    <row r="7147" spans="8:69" ht="12" customHeight="1">
      <c r="H7147" s="800"/>
      <c r="AJ7147" s="792"/>
      <c r="AM7147" s="792"/>
      <c r="AP7147" s="792"/>
      <c r="AS7147" s="792"/>
      <c r="AV7147" s="792"/>
      <c r="AY7147" s="792"/>
      <c r="BN7147" s="792"/>
      <c r="BQ7147" s="792"/>
    </row>
    <row r="7148" spans="8:69" ht="12" customHeight="1">
      <c r="H7148" s="800"/>
      <c r="AJ7148" s="792"/>
      <c r="AM7148" s="792"/>
      <c r="AP7148" s="792"/>
      <c r="AS7148" s="792"/>
      <c r="AV7148" s="792"/>
      <c r="AY7148" s="792"/>
      <c r="BN7148" s="792"/>
      <c r="BQ7148" s="792"/>
    </row>
    <row r="7149" spans="8:69" ht="12" customHeight="1">
      <c r="H7149" s="800"/>
      <c r="AJ7149" s="792"/>
      <c r="AM7149" s="792"/>
      <c r="AP7149" s="792"/>
      <c r="AS7149" s="792"/>
      <c r="AV7149" s="792"/>
      <c r="AY7149" s="792"/>
      <c r="BN7149" s="792"/>
      <c r="BQ7149" s="792"/>
    </row>
    <row r="7150" spans="8:69" ht="12" customHeight="1">
      <c r="H7150" s="800"/>
      <c r="AJ7150" s="792"/>
      <c r="AM7150" s="792"/>
      <c r="AP7150" s="792"/>
      <c r="AS7150" s="792"/>
      <c r="AV7150" s="792"/>
      <c r="AY7150" s="792"/>
      <c r="BN7150" s="792"/>
      <c r="BQ7150" s="792"/>
    </row>
    <row r="7151" spans="8:69" ht="12" customHeight="1">
      <c r="H7151" s="800"/>
      <c r="AJ7151" s="792"/>
      <c r="AM7151" s="792"/>
      <c r="AP7151" s="792"/>
      <c r="AS7151" s="792"/>
      <c r="AV7151" s="792"/>
      <c r="AY7151" s="792"/>
      <c r="BN7151" s="792"/>
      <c r="BQ7151" s="792"/>
    </row>
    <row r="7152" spans="8:69" ht="12" customHeight="1">
      <c r="H7152" s="800"/>
      <c r="AJ7152" s="792"/>
      <c r="AM7152" s="792"/>
      <c r="AP7152" s="792"/>
      <c r="AS7152" s="792"/>
      <c r="AV7152" s="792"/>
      <c r="AY7152" s="792"/>
      <c r="BN7152" s="792"/>
      <c r="BQ7152" s="792"/>
    </row>
    <row r="7153" spans="8:69" ht="12" customHeight="1">
      <c r="H7153" s="800"/>
      <c r="AJ7153" s="792"/>
      <c r="AM7153" s="792"/>
      <c r="AP7153" s="792"/>
      <c r="AS7153" s="792"/>
      <c r="AV7153" s="792"/>
      <c r="AY7153" s="792"/>
      <c r="BN7153" s="792"/>
      <c r="BQ7153" s="792"/>
    </row>
    <row r="7154" spans="8:69" ht="12" customHeight="1">
      <c r="H7154" s="800"/>
      <c r="AJ7154" s="792"/>
      <c r="AM7154" s="792"/>
      <c r="AP7154" s="792"/>
      <c r="AS7154" s="792"/>
      <c r="AV7154" s="792"/>
      <c r="AY7154" s="792"/>
      <c r="BN7154" s="792"/>
      <c r="BQ7154" s="792"/>
    </row>
    <row r="7155" spans="8:69" ht="12" customHeight="1">
      <c r="H7155" s="800"/>
      <c r="AJ7155" s="792"/>
      <c r="AM7155" s="792"/>
      <c r="AP7155" s="792"/>
      <c r="AS7155" s="792"/>
      <c r="AV7155" s="792"/>
      <c r="AY7155" s="792"/>
      <c r="BN7155" s="792"/>
      <c r="BQ7155" s="792"/>
    </row>
    <row r="7156" spans="8:69" ht="12" customHeight="1">
      <c r="H7156" s="800"/>
      <c r="AJ7156" s="792"/>
      <c r="AM7156" s="792"/>
      <c r="AP7156" s="792"/>
      <c r="AS7156" s="792"/>
      <c r="AV7156" s="792"/>
      <c r="AY7156" s="792"/>
      <c r="BN7156" s="792"/>
      <c r="BQ7156" s="792"/>
    </row>
    <row r="7157" spans="8:69" ht="12" customHeight="1">
      <c r="H7157" s="800"/>
      <c r="AJ7157" s="792"/>
      <c r="AM7157" s="792"/>
      <c r="AP7157" s="792"/>
      <c r="AS7157" s="792"/>
      <c r="AV7157" s="792"/>
      <c r="AY7157" s="792"/>
      <c r="BN7157" s="792"/>
      <c r="BQ7157" s="792"/>
    </row>
    <row r="7158" spans="8:69" ht="12" customHeight="1">
      <c r="H7158" s="800"/>
      <c r="AJ7158" s="792"/>
      <c r="AM7158" s="792"/>
      <c r="AP7158" s="792"/>
      <c r="AS7158" s="792"/>
      <c r="AV7158" s="792"/>
      <c r="AY7158" s="792"/>
      <c r="BN7158" s="792"/>
      <c r="BQ7158" s="792"/>
    </row>
    <row r="7159" spans="8:69" ht="12" customHeight="1">
      <c r="H7159" s="800"/>
      <c r="AJ7159" s="792"/>
      <c r="AM7159" s="792"/>
      <c r="AP7159" s="792"/>
      <c r="AS7159" s="792"/>
      <c r="AV7159" s="792"/>
      <c r="AY7159" s="792"/>
      <c r="BN7159" s="792"/>
      <c r="BQ7159" s="792"/>
    </row>
    <row r="7160" spans="8:69" ht="12" customHeight="1">
      <c r="H7160" s="800"/>
      <c r="AJ7160" s="792"/>
      <c r="AM7160" s="792"/>
      <c r="AP7160" s="792"/>
      <c r="AS7160" s="792"/>
      <c r="AV7160" s="792"/>
      <c r="AY7160" s="792"/>
      <c r="BN7160" s="792"/>
      <c r="BQ7160" s="792"/>
    </row>
    <row r="7161" spans="8:69" ht="12" customHeight="1">
      <c r="H7161" s="800"/>
      <c r="AJ7161" s="792"/>
      <c r="AM7161" s="792"/>
      <c r="AP7161" s="792"/>
      <c r="AS7161" s="792"/>
      <c r="AV7161" s="792"/>
      <c r="AY7161" s="792"/>
      <c r="BN7161" s="792"/>
      <c r="BQ7161" s="792"/>
    </row>
    <row r="7162" spans="8:69" ht="12" customHeight="1">
      <c r="H7162" s="800"/>
      <c r="AJ7162" s="792"/>
      <c r="AM7162" s="792"/>
      <c r="AP7162" s="792"/>
      <c r="AS7162" s="792"/>
      <c r="AV7162" s="792"/>
      <c r="AY7162" s="792"/>
      <c r="BN7162" s="792"/>
      <c r="BQ7162" s="792"/>
    </row>
    <row r="7163" spans="8:69" ht="12" customHeight="1">
      <c r="H7163" s="800"/>
      <c r="AJ7163" s="792"/>
      <c r="AM7163" s="792"/>
      <c r="AP7163" s="792"/>
      <c r="AS7163" s="792"/>
      <c r="AV7163" s="792"/>
      <c r="AY7163" s="792"/>
      <c r="BN7163" s="792"/>
      <c r="BQ7163" s="792"/>
    </row>
    <row r="7164" spans="8:69" ht="12" customHeight="1">
      <c r="H7164" s="800"/>
      <c r="AJ7164" s="792"/>
      <c r="AM7164" s="792"/>
      <c r="AP7164" s="792"/>
      <c r="AS7164" s="792"/>
      <c r="AV7164" s="792"/>
      <c r="AY7164" s="792"/>
      <c r="BN7164" s="792"/>
      <c r="BQ7164" s="792"/>
    </row>
    <row r="7165" spans="8:69" ht="12" customHeight="1">
      <c r="H7165" s="800"/>
      <c r="AJ7165" s="792"/>
      <c r="AM7165" s="792"/>
      <c r="AP7165" s="792"/>
      <c r="AS7165" s="792"/>
      <c r="AV7165" s="792"/>
      <c r="AY7165" s="792"/>
      <c r="BN7165" s="792"/>
      <c r="BQ7165" s="792"/>
    </row>
    <row r="7166" spans="8:69" ht="12" customHeight="1">
      <c r="H7166" s="800"/>
      <c r="AJ7166" s="792"/>
      <c r="AM7166" s="792"/>
      <c r="AP7166" s="792"/>
      <c r="AS7166" s="792"/>
      <c r="AV7166" s="792"/>
      <c r="AY7166" s="792"/>
      <c r="BN7166" s="792"/>
      <c r="BQ7166" s="792"/>
    </row>
    <row r="7167" spans="8:69" ht="12" customHeight="1">
      <c r="H7167" s="800"/>
      <c r="AJ7167" s="792"/>
      <c r="AM7167" s="792"/>
      <c r="AP7167" s="792"/>
      <c r="AS7167" s="792"/>
      <c r="AV7167" s="792"/>
      <c r="AY7167" s="792"/>
      <c r="BN7167" s="792"/>
      <c r="BQ7167" s="792"/>
    </row>
    <row r="7168" spans="8:69" ht="12" customHeight="1">
      <c r="H7168" s="800"/>
      <c r="AJ7168" s="792"/>
      <c r="AM7168" s="792"/>
      <c r="AP7168" s="792"/>
      <c r="AS7168" s="792"/>
      <c r="AV7168" s="792"/>
      <c r="AY7168" s="792"/>
      <c r="BN7168" s="792"/>
      <c r="BQ7168" s="792"/>
    </row>
    <row r="7169" spans="8:69" ht="12" customHeight="1">
      <c r="H7169" s="800"/>
      <c r="AJ7169" s="792"/>
      <c r="AM7169" s="792"/>
      <c r="AP7169" s="792"/>
      <c r="AS7169" s="792"/>
      <c r="AV7169" s="792"/>
      <c r="AY7169" s="792"/>
      <c r="BN7169" s="792"/>
      <c r="BQ7169" s="792"/>
    </row>
    <row r="7170" spans="8:69" ht="12" customHeight="1">
      <c r="H7170" s="800"/>
      <c r="AJ7170" s="792"/>
      <c r="AM7170" s="792"/>
      <c r="AP7170" s="792"/>
      <c r="AS7170" s="792"/>
      <c r="AV7170" s="792"/>
      <c r="AY7170" s="792"/>
      <c r="BN7170" s="792"/>
      <c r="BQ7170" s="792"/>
    </row>
    <row r="7171" spans="8:69" ht="12" customHeight="1">
      <c r="H7171" s="800"/>
      <c r="AJ7171" s="792"/>
      <c r="AM7171" s="792"/>
      <c r="AP7171" s="792"/>
      <c r="AS7171" s="792"/>
      <c r="AV7171" s="792"/>
      <c r="AY7171" s="792"/>
      <c r="BN7171" s="792"/>
      <c r="BQ7171" s="792"/>
    </row>
    <row r="7172" spans="8:69" ht="12" customHeight="1">
      <c r="H7172" s="800"/>
      <c r="AJ7172" s="792"/>
      <c r="AM7172" s="792"/>
      <c r="AP7172" s="792"/>
      <c r="AS7172" s="792"/>
      <c r="AV7172" s="792"/>
      <c r="AY7172" s="792"/>
      <c r="BN7172" s="792"/>
      <c r="BQ7172" s="792"/>
    </row>
    <row r="7173" spans="8:69" ht="12" customHeight="1">
      <c r="H7173" s="800"/>
      <c r="AJ7173" s="792"/>
      <c r="AM7173" s="792"/>
      <c r="AP7173" s="792"/>
      <c r="AS7173" s="792"/>
      <c r="AV7173" s="792"/>
      <c r="AY7173" s="792"/>
      <c r="BN7173" s="792"/>
      <c r="BQ7173" s="792"/>
    </row>
    <row r="7174" spans="8:69" ht="12" customHeight="1">
      <c r="H7174" s="800"/>
      <c r="AJ7174" s="792"/>
      <c r="AM7174" s="792"/>
      <c r="AP7174" s="792"/>
      <c r="AS7174" s="792"/>
      <c r="AV7174" s="792"/>
      <c r="AY7174" s="792"/>
      <c r="BN7174" s="792"/>
      <c r="BQ7174" s="792"/>
    </row>
    <row r="7175" spans="8:69" ht="12" customHeight="1">
      <c r="H7175" s="800"/>
      <c r="AJ7175" s="792"/>
      <c r="AM7175" s="792"/>
      <c r="AP7175" s="792"/>
      <c r="AS7175" s="792"/>
      <c r="AV7175" s="792"/>
      <c r="AY7175" s="792"/>
      <c r="BN7175" s="792"/>
      <c r="BQ7175" s="792"/>
    </row>
    <row r="7176" spans="8:69" ht="12" customHeight="1">
      <c r="H7176" s="800"/>
      <c r="AJ7176" s="792"/>
      <c r="AM7176" s="792"/>
      <c r="AP7176" s="792"/>
      <c r="AS7176" s="792"/>
      <c r="AV7176" s="792"/>
      <c r="AY7176" s="792"/>
      <c r="BN7176" s="792"/>
      <c r="BQ7176" s="792"/>
    </row>
    <row r="7177" spans="8:69" ht="12" customHeight="1">
      <c r="H7177" s="800"/>
      <c r="AJ7177" s="792"/>
      <c r="AM7177" s="792"/>
      <c r="AP7177" s="792"/>
      <c r="AS7177" s="792"/>
      <c r="AV7177" s="792"/>
      <c r="AY7177" s="792"/>
      <c r="BN7177" s="792"/>
      <c r="BQ7177" s="792"/>
    </row>
    <row r="7178" spans="8:69" ht="12" customHeight="1">
      <c r="H7178" s="800"/>
      <c r="AJ7178" s="792"/>
      <c r="AM7178" s="792"/>
      <c r="AP7178" s="792"/>
      <c r="AS7178" s="792"/>
      <c r="AV7178" s="792"/>
      <c r="AY7178" s="792"/>
      <c r="BN7178" s="792"/>
      <c r="BQ7178" s="792"/>
    </row>
    <row r="7179" spans="8:69" ht="12" customHeight="1">
      <c r="H7179" s="800"/>
      <c r="AJ7179" s="792"/>
      <c r="AM7179" s="792"/>
      <c r="AP7179" s="792"/>
      <c r="AS7179" s="792"/>
      <c r="AV7179" s="792"/>
      <c r="AY7179" s="792"/>
      <c r="BN7179" s="792"/>
      <c r="BQ7179" s="792"/>
    </row>
    <row r="7180" spans="8:69" ht="12" customHeight="1">
      <c r="H7180" s="800"/>
      <c r="AJ7180" s="792"/>
      <c r="AM7180" s="792"/>
      <c r="AP7180" s="792"/>
      <c r="AS7180" s="792"/>
      <c r="AV7180" s="792"/>
      <c r="AY7180" s="792"/>
      <c r="BN7180" s="792"/>
      <c r="BQ7180" s="792"/>
    </row>
    <row r="7181" spans="8:69" ht="12" customHeight="1">
      <c r="H7181" s="800"/>
      <c r="AJ7181" s="792"/>
      <c r="AM7181" s="792"/>
      <c r="AP7181" s="792"/>
      <c r="AS7181" s="792"/>
      <c r="AV7181" s="792"/>
      <c r="AY7181" s="792"/>
      <c r="BN7181" s="792"/>
      <c r="BQ7181" s="792"/>
    </row>
    <row r="7182" spans="8:69" ht="12" customHeight="1">
      <c r="H7182" s="800"/>
      <c r="AJ7182" s="792"/>
      <c r="AM7182" s="792"/>
      <c r="AP7182" s="792"/>
      <c r="AS7182" s="792"/>
      <c r="AV7182" s="792"/>
      <c r="AY7182" s="792"/>
      <c r="BN7182" s="792"/>
      <c r="BQ7182" s="792"/>
    </row>
    <row r="7183" spans="8:69" ht="12" customHeight="1">
      <c r="H7183" s="800"/>
      <c r="AJ7183" s="792"/>
      <c r="AM7183" s="792"/>
      <c r="AP7183" s="792"/>
      <c r="AS7183" s="792"/>
      <c r="AV7183" s="792"/>
      <c r="AY7183" s="792"/>
      <c r="BN7183" s="792"/>
      <c r="BQ7183" s="792"/>
    </row>
    <row r="7184" spans="8:69" ht="12" customHeight="1">
      <c r="H7184" s="800"/>
      <c r="AJ7184" s="792"/>
      <c r="AM7184" s="792"/>
      <c r="AP7184" s="792"/>
      <c r="AS7184" s="792"/>
      <c r="AV7184" s="792"/>
      <c r="AY7184" s="792"/>
      <c r="BN7184" s="792"/>
      <c r="BQ7184" s="792"/>
    </row>
    <row r="7185" spans="8:69" ht="12" customHeight="1">
      <c r="H7185" s="800"/>
      <c r="AJ7185" s="792"/>
      <c r="AM7185" s="792"/>
      <c r="AP7185" s="792"/>
      <c r="AS7185" s="792"/>
      <c r="AV7185" s="792"/>
      <c r="AY7185" s="792"/>
      <c r="BN7185" s="792"/>
      <c r="BQ7185" s="792"/>
    </row>
    <row r="7186" spans="8:69" ht="12" customHeight="1">
      <c r="H7186" s="800"/>
      <c r="AJ7186" s="792"/>
      <c r="AM7186" s="792"/>
      <c r="AP7186" s="792"/>
      <c r="AS7186" s="792"/>
      <c r="AV7186" s="792"/>
      <c r="AY7186" s="792"/>
      <c r="BN7186" s="792"/>
      <c r="BQ7186" s="792"/>
    </row>
    <row r="7187" spans="8:69" ht="12" customHeight="1">
      <c r="H7187" s="800"/>
      <c r="AJ7187" s="792"/>
      <c r="AM7187" s="792"/>
      <c r="AP7187" s="792"/>
      <c r="AS7187" s="792"/>
      <c r="AV7187" s="792"/>
      <c r="AY7187" s="792"/>
      <c r="BN7187" s="792"/>
      <c r="BQ7187" s="792"/>
    </row>
    <row r="7188" spans="8:69" ht="12" customHeight="1">
      <c r="H7188" s="800"/>
      <c r="AJ7188" s="792"/>
      <c r="AM7188" s="792"/>
      <c r="AP7188" s="792"/>
      <c r="AS7188" s="792"/>
      <c r="AV7188" s="792"/>
      <c r="AY7188" s="792"/>
      <c r="BN7188" s="792"/>
      <c r="BQ7188" s="792"/>
    </row>
    <row r="7189" spans="8:69" ht="12" customHeight="1">
      <c r="H7189" s="800"/>
      <c r="AJ7189" s="792"/>
      <c r="AM7189" s="792"/>
      <c r="AP7189" s="792"/>
      <c r="AS7189" s="792"/>
      <c r="AV7189" s="792"/>
      <c r="AY7189" s="792"/>
      <c r="BN7189" s="792"/>
      <c r="BQ7189" s="792"/>
    </row>
    <row r="7190" spans="8:69" ht="12" customHeight="1">
      <c r="H7190" s="800"/>
      <c r="AJ7190" s="792"/>
      <c r="AM7190" s="792"/>
      <c r="AP7190" s="792"/>
      <c r="AS7190" s="792"/>
      <c r="AV7190" s="792"/>
      <c r="AY7190" s="792"/>
      <c r="BN7190" s="792"/>
      <c r="BQ7190" s="792"/>
    </row>
    <row r="7191" spans="8:69" ht="12" customHeight="1">
      <c r="H7191" s="800"/>
      <c r="AJ7191" s="792"/>
      <c r="AM7191" s="792"/>
      <c r="AP7191" s="792"/>
      <c r="AS7191" s="792"/>
      <c r="AV7191" s="792"/>
      <c r="AY7191" s="792"/>
      <c r="BN7191" s="792"/>
      <c r="BQ7191" s="792"/>
    </row>
    <row r="7192" spans="8:69" ht="12" customHeight="1">
      <c r="H7192" s="800"/>
      <c r="AJ7192" s="792"/>
      <c r="AM7192" s="792"/>
      <c r="AP7192" s="792"/>
      <c r="AS7192" s="792"/>
      <c r="AV7192" s="792"/>
      <c r="AY7192" s="792"/>
      <c r="BN7192" s="792"/>
      <c r="BQ7192" s="792"/>
    </row>
    <row r="7193" spans="8:69" ht="12" customHeight="1">
      <c r="H7193" s="800"/>
      <c r="AJ7193" s="792"/>
      <c r="AM7193" s="792"/>
      <c r="AP7193" s="792"/>
      <c r="AS7193" s="792"/>
      <c r="AV7193" s="792"/>
      <c r="AY7193" s="792"/>
      <c r="BN7193" s="792"/>
      <c r="BQ7193" s="792"/>
    </row>
    <row r="7194" spans="8:69" ht="12" customHeight="1">
      <c r="H7194" s="800"/>
      <c r="AJ7194" s="792"/>
      <c r="AM7194" s="792"/>
      <c r="AP7194" s="792"/>
      <c r="AS7194" s="792"/>
      <c r="AV7194" s="792"/>
      <c r="AY7194" s="792"/>
      <c r="BN7194" s="792"/>
      <c r="BQ7194" s="792"/>
    </row>
    <row r="7195" spans="8:69" ht="12" customHeight="1">
      <c r="H7195" s="800"/>
      <c r="AJ7195" s="792"/>
      <c r="AM7195" s="792"/>
      <c r="AP7195" s="792"/>
      <c r="AS7195" s="792"/>
      <c r="AV7195" s="792"/>
      <c r="AY7195" s="792"/>
      <c r="BN7195" s="792"/>
      <c r="BQ7195" s="792"/>
    </row>
    <row r="7196" spans="8:69" ht="12" customHeight="1">
      <c r="H7196" s="800"/>
      <c r="AJ7196" s="792"/>
      <c r="AM7196" s="792"/>
      <c r="AP7196" s="792"/>
      <c r="AS7196" s="792"/>
      <c r="AV7196" s="792"/>
      <c r="AY7196" s="792"/>
      <c r="BN7196" s="792"/>
      <c r="BQ7196" s="792"/>
    </row>
    <row r="7197" spans="8:69" ht="12" customHeight="1">
      <c r="H7197" s="800"/>
      <c r="AJ7197" s="792"/>
      <c r="AM7197" s="792"/>
      <c r="AP7197" s="792"/>
      <c r="AS7197" s="792"/>
      <c r="AV7197" s="792"/>
      <c r="AY7197" s="792"/>
      <c r="BN7197" s="792"/>
      <c r="BQ7197" s="792"/>
    </row>
    <row r="7198" spans="8:69" ht="12" customHeight="1">
      <c r="H7198" s="800"/>
      <c r="AJ7198" s="792"/>
      <c r="AM7198" s="792"/>
      <c r="AP7198" s="792"/>
      <c r="AS7198" s="792"/>
      <c r="AV7198" s="792"/>
      <c r="AY7198" s="792"/>
      <c r="BN7198" s="792"/>
      <c r="BQ7198" s="792"/>
    </row>
    <row r="7199" spans="8:69" ht="12" customHeight="1">
      <c r="H7199" s="800"/>
      <c r="AJ7199" s="792"/>
      <c r="AM7199" s="792"/>
      <c r="AP7199" s="792"/>
      <c r="AS7199" s="792"/>
      <c r="AV7199" s="792"/>
      <c r="AY7199" s="792"/>
      <c r="BN7199" s="792"/>
      <c r="BQ7199" s="792"/>
    </row>
    <row r="7200" spans="8:69" ht="12" customHeight="1">
      <c r="H7200" s="800"/>
      <c r="AJ7200" s="792"/>
      <c r="AM7200" s="792"/>
      <c r="AP7200" s="792"/>
      <c r="AS7200" s="792"/>
      <c r="AV7200" s="792"/>
      <c r="AY7200" s="792"/>
      <c r="BN7200" s="792"/>
      <c r="BQ7200" s="792"/>
    </row>
    <row r="7201" spans="8:69" ht="12" customHeight="1">
      <c r="H7201" s="800"/>
      <c r="AJ7201" s="792"/>
      <c r="AM7201" s="792"/>
      <c r="AP7201" s="792"/>
      <c r="AS7201" s="792"/>
      <c r="AV7201" s="792"/>
      <c r="AY7201" s="792"/>
      <c r="BN7201" s="792"/>
      <c r="BQ7201" s="792"/>
    </row>
    <row r="7202" spans="8:69" ht="12" customHeight="1">
      <c r="H7202" s="800"/>
      <c r="AJ7202" s="792"/>
      <c r="AM7202" s="792"/>
      <c r="AP7202" s="792"/>
      <c r="AS7202" s="792"/>
      <c r="AV7202" s="792"/>
      <c r="AY7202" s="792"/>
      <c r="BN7202" s="792"/>
      <c r="BQ7202" s="792"/>
    </row>
    <row r="7203" spans="8:69" ht="12" customHeight="1">
      <c r="H7203" s="800"/>
      <c r="AJ7203" s="792"/>
      <c r="AM7203" s="792"/>
      <c r="AP7203" s="792"/>
      <c r="AS7203" s="792"/>
      <c r="AV7203" s="792"/>
      <c r="AY7203" s="792"/>
      <c r="BN7203" s="792"/>
      <c r="BQ7203" s="792"/>
    </row>
    <row r="7204" spans="8:69" ht="12" customHeight="1">
      <c r="H7204" s="800"/>
      <c r="AJ7204" s="792"/>
      <c r="AM7204" s="792"/>
      <c r="AP7204" s="792"/>
      <c r="AS7204" s="792"/>
      <c r="AV7204" s="792"/>
      <c r="AY7204" s="792"/>
      <c r="BN7204" s="792"/>
      <c r="BQ7204" s="792"/>
    </row>
    <row r="7205" spans="8:69" ht="12" customHeight="1">
      <c r="H7205" s="800"/>
      <c r="AJ7205" s="792"/>
      <c r="AM7205" s="792"/>
      <c r="AP7205" s="792"/>
      <c r="AS7205" s="792"/>
      <c r="AV7205" s="792"/>
      <c r="AY7205" s="792"/>
      <c r="BN7205" s="792"/>
      <c r="BQ7205" s="792"/>
    </row>
    <row r="7206" spans="8:69" ht="12" customHeight="1">
      <c r="H7206" s="800"/>
      <c r="AJ7206" s="792"/>
      <c r="AM7206" s="792"/>
      <c r="AP7206" s="792"/>
      <c r="AS7206" s="792"/>
      <c r="AV7206" s="792"/>
      <c r="AY7206" s="792"/>
      <c r="BN7206" s="792"/>
      <c r="BQ7206" s="792"/>
    </row>
    <row r="7207" spans="8:69" ht="12" customHeight="1">
      <c r="H7207" s="800"/>
      <c r="AJ7207" s="792"/>
      <c r="AM7207" s="792"/>
      <c r="AP7207" s="792"/>
      <c r="AS7207" s="792"/>
      <c r="AV7207" s="792"/>
      <c r="AY7207" s="792"/>
      <c r="BN7207" s="792"/>
      <c r="BQ7207" s="792"/>
    </row>
    <row r="7208" spans="8:69" ht="12" customHeight="1">
      <c r="H7208" s="800"/>
      <c r="AJ7208" s="792"/>
      <c r="AM7208" s="792"/>
      <c r="AP7208" s="792"/>
      <c r="AS7208" s="792"/>
      <c r="AV7208" s="792"/>
      <c r="AY7208" s="792"/>
      <c r="BN7208" s="792"/>
      <c r="BQ7208" s="792"/>
    </row>
    <row r="7209" spans="8:69" ht="12" customHeight="1">
      <c r="H7209" s="800"/>
      <c r="AJ7209" s="792"/>
      <c r="AM7209" s="792"/>
      <c r="AP7209" s="792"/>
      <c r="AS7209" s="792"/>
      <c r="AV7209" s="792"/>
      <c r="AY7209" s="792"/>
      <c r="BN7209" s="792"/>
      <c r="BQ7209" s="792"/>
    </row>
    <row r="7210" spans="8:69" ht="12" customHeight="1">
      <c r="H7210" s="800"/>
      <c r="AJ7210" s="792"/>
      <c r="AM7210" s="792"/>
      <c r="AP7210" s="792"/>
      <c r="AS7210" s="792"/>
      <c r="AV7210" s="792"/>
      <c r="AY7210" s="792"/>
      <c r="BN7210" s="792"/>
      <c r="BQ7210" s="792"/>
    </row>
    <row r="7211" spans="8:69" ht="12" customHeight="1">
      <c r="H7211" s="800"/>
      <c r="AJ7211" s="792"/>
      <c r="AM7211" s="792"/>
      <c r="AP7211" s="792"/>
      <c r="AS7211" s="792"/>
      <c r="AV7211" s="792"/>
      <c r="AY7211" s="792"/>
      <c r="BN7211" s="792"/>
      <c r="BQ7211" s="792"/>
    </row>
    <row r="7212" spans="8:69" ht="12" customHeight="1">
      <c r="H7212" s="800"/>
      <c r="AJ7212" s="792"/>
      <c r="AM7212" s="792"/>
      <c r="AP7212" s="792"/>
      <c r="AS7212" s="792"/>
      <c r="AV7212" s="792"/>
      <c r="AY7212" s="792"/>
      <c r="BN7212" s="792"/>
      <c r="BQ7212" s="792"/>
    </row>
    <row r="7213" spans="8:69" ht="12" customHeight="1">
      <c r="H7213" s="800"/>
      <c r="AJ7213" s="792"/>
      <c r="AM7213" s="792"/>
      <c r="AP7213" s="792"/>
      <c r="AS7213" s="792"/>
      <c r="AV7213" s="792"/>
      <c r="AY7213" s="792"/>
      <c r="BN7213" s="792"/>
      <c r="BQ7213" s="792"/>
    </row>
    <row r="7214" spans="8:69" ht="12" customHeight="1">
      <c r="H7214" s="800"/>
      <c r="AJ7214" s="792"/>
      <c r="AM7214" s="792"/>
      <c r="AP7214" s="792"/>
      <c r="AS7214" s="792"/>
      <c r="AV7214" s="792"/>
      <c r="AY7214" s="792"/>
      <c r="BN7214" s="792"/>
      <c r="BQ7214" s="792"/>
    </row>
    <row r="7215" spans="8:69" ht="12" customHeight="1">
      <c r="H7215" s="800"/>
      <c r="AJ7215" s="792"/>
      <c r="AM7215" s="792"/>
      <c r="AP7215" s="792"/>
      <c r="AS7215" s="792"/>
      <c r="AV7215" s="792"/>
      <c r="AY7215" s="792"/>
      <c r="BN7215" s="792"/>
      <c r="BQ7215" s="792"/>
    </row>
    <row r="7216" spans="8:69" ht="12" customHeight="1">
      <c r="H7216" s="800"/>
      <c r="AJ7216" s="792"/>
      <c r="AM7216" s="792"/>
      <c r="AP7216" s="792"/>
      <c r="AS7216" s="792"/>
      <c r="AV7216" s="792"/>
      <c r="AY7216" s="792"/>
      <c r="BN7216" s="792"/>
      <c r="BQ7216" s="792"/>
    </row>
    <row r="7217" spans="8:69" ht="12" customHeight="1">
      <c r="H7217" s="800"/>
      <c r="AJ7217" s="792"/>
      <c r="AM7217" s="792"/>
      <c r="AP7217" s="792"/>
      <c r="AS7217" s="792"/>
      <c r="AV7217" s="792"/>
      <c r="AY7217" s="792"/>
      <c r="BN7217" s="792"/>
      <c r="BQ7217" s="792"/>
    </row>
    <row r="7218" spans="8:69" ht="12" customHeight="1">
      <c r="H7218" s="800"/>
      <c r="AJ7218" s="792"/>
      <c r="AM7218" s="792"/>
      <c r="AP7218" s="792"/>
      <c r="AS7218" s="792"/>
      <c r="AV7218" s="792"/>
      <c r="AY7218" s="792"/>
      <c r="BN7218" s="792"/>
      <c r="BQ7218" s="792"/>
    </row>
    <row r="7219" spans="8:69" ht="12" customHeight="1">
      <c r="H7219" s="800"/>
      <c r="AJ7219" s="792"/>
      <c r="AM7219" s="792"/>
      <c r="AP7219" s="792"/>
      <c r="AS7219" s="792"/>
      <c r="AV7219" s="792"/>
      <c r="AY7219" s="792"/>
      <c r="BN7219" s="792"/>
      <c r="BQ7219" s="792"/>
    </row>
    <row r="7220" spans="8:69" ht="12" customHeight="1">
      <c r="H7220" s="800"/>
      <c r="AJ7220" s="792"/>
      <c r="AM7220" s="792"/>
      <c r="AP7220" s="792"/>
      <c r="AS7220" s="792"/>
      <c r="AV7220" s="792"/>
      <c r="AY7220" s="792"/>
      <c r="BN7220" s="792"/>
      <c r="BQ7220" s="792"/>
    </row>
    <row r="7221" spans="8:69" ht="12" customHeight="1">
      <c r="H7221" s="800"/>
      <c r="AJ7221" s="792"/>
      <c r="AM7221" s="792"/>
      <c r="AP7221" s="792"/>
      <c r="AS7221" s="792"/>
      <c r="AV7221" s="792"/>
      <c r="AY7221" s="792"/>
      <c r="BN7221" s="792"/>
      <c r="BQ7221" s="792"/>
    </row>
    <row r="7222" spans="8:69" ht="12" customHeight="1">
      <c r="H7222" s="800"/>
      <c r="AJ7222" s="792"/>
      <c r="AM7222" s="792"/>
      <c r="AP7222" s="792"/>
      <c r="AS7222" s="792"/>
      <c r="AV7222" s="792"/>
      <c r="AY7222" s="792"/>
      <c r="BN7222" s="792"/>
      <c r="BQ7222" s="792"/>
    </row>
    <row r="7223" spans="8:69" ht="12" customHeight="1">
      <c r="H7223" s="800"/>
      <c r="AJ7223" s="792"/>
      <c r="AM7223" s="792"/>
      <c r="AP7223" s="792"/>
      <c r="AS7223" s="792"/>
      <c r="AV7223" s="792"/>
      <c r="AY7223" s="792"/>
      <c r="BN7223" s="792"/>
      <c r="BQ7223" s="792"/>
    </row>
    <row r="7224" spans="8:69" ht="12" customHeight="1">
      <c r="H7224" s="800"/>
      <c r="AJ7224" s="792"/>
      <c r="AM7224" s="792"/>
      <c r="AP7224" s="792"/>
      <c r="AS7224" s="792"/>
      <c r="AV7224" s="792"/>
      <c r="AY7224" s="792"/>
      <c r="BN7224" s="792"/>
      <c r="BQ7224" s="792"/>
    </row>
    <row r="7225" spans="8:69" ht="12" customHeight="1">
      <c r="H7225" s="800"/>
      <c r="AJ7225" s="792"/>
      <c r="AM7225" s="792"/>
      <c r="AP7225" s="792"/>
      <c r="AS7225" s="792"/>
      <c r="AV7225" s="792"/>
      <c r="AY7225" s="792"/>
      <c r="BN7225" s="792"/>
      <c r="BQ7225" s="792"/>
    </row>
    <row r="7226" spans="8:69" ht="12" customHeight="1">
      <c r="H7226" s="800"/>
      <c r="AJ7226" s="792"/>
      <c r="AM7226" s="792"/>
      <c r="AP7226" s="792"/>
      <c r="AS7226" s="792"/>
      <c r="AV7226" s="792"/>
      <c r="AY7226" s="792"/>
      <c r="BN7226" s="792"/>
      <c r="BQ7226" s="792"/>
    </row>
    <row r="7227" spans="8:69" ht="12" customHeight="1">
      <c r="H7227" s="800"/>
      <c r="AJ7227" s="792"/>
      <c r="AM7227" s="792"/>
      <c r="AP7227" s="792"/>
      <c r="AS7227" s="792"/>
      <c r="AV7227" s="792"/>
      <c r="AY7227" s="792"/>
      <c r="BN7227" s="792"/>
      <c r="BQ7227" s="792"/>
    </row>
    <row r="7228" spans="8:69" ht="12" customHeight="1">
      <c r="H7228" s="800"/>
      <c r="AJ7228" s="792"/>
      <c r="AM7228" s="792"/>
      <c r="AP7228" s="792"/>
      <c r="AS7228" s="792"/>
      <c r="AV7228" s="792"/>
      <c r="AY7228" s="792"/>
      <c r="BN7228" s="792"/>
      <c r="BQ7228" s="792"/>
    </row>
    <row r="7229" spans="8:69" ht="12" customHeight="1">
      <c r="H7229" s="800"/>
      <c r="AJ7229" s="792"/>
      <c r="AM7229" s="792"/>
      <c r="AP7229" s="792"/>
      <c r="AS7229" s="792"/>
      <c r="AV7229" s="792"/>
      <c r="AY7229" s="792"/>
      <c r="BN7229" s="792"/>
      <c r="BQ7229" s="792"/>
    </row>
    <row r="7230" spans="8:69" ht="12" customHeight="1">
      <c r="H7230" s="800"/>
      <c r="AJ7230" s="792"/>
      <c r="AM7230" s="792"/>
      <c r="AP7230" s="792"/>
      <c r="AS7230" s="792"/>
      <c r="AV7230" s="792"/>
      <c r="AY7230" s="792"/>
      <c r="BN7230" s="792"/>
      <c r="BQ7230" s="792"/>
    </row>
    <row r="7231" spans="8:69" ht="12" customHeight="1">
      <c r="H7231" s="800"/>
      <c r="AJ7231" s="792"/>
      <c r="AM7231" s="792"/>
      <c r="AP7231" s="792"/>
      <c r="AS7231" s="792"/>
      <c r="AV7231" s="792"/>
      <c r="AY7231" s="792"/>
      <c r="BN7231" s="792"/>
      <c r="BQ7231" s="792"/>
    </row>
    <row r="7232" spans="8:69" ht="12" customHeight="1">
      <c r="H7232" s="800"/>
      <c r="AJ7232" s="792"/>
      <c r="AM7232" s="792"/>
      <c r="AP7232" s="792"/>
      <c r="AS7232" s="792"/>
      <c r="AV7232" s="792"/>
      <c r="AY7232" s="792"/>
      <c r="BN7232" s="792"/>
      <c r="BQ7232" s="792"/>
    </row>
    <row r="7233" spans="8:69" ht="12" customHeight="1">
      <c r="H7233" s="800"/>
      <c r="AJ7233" s="792"/>
      <c r="AM7233" s="792"/>
      <c r="AP7233" s="792"/>
      <c r="AS7233" s="792"/>
      <c r="AV7233" s="792"/>
      <c r="AY7233" s="792"/>
      <c r="BN7233" s="792"/>
      <c r="BQ7233" s="792"/>
    </row>
    <row r="7234" spans="8:69" ht="12" customHeight="1">
      <c r="H7234" s="800"/>
      <c r="AJ7234" s="792"/>
      <c r="AM7234" s="792"/>
      <c r="AP7234" s="792"/>
      <c r="AS7234" s="792"/>
      <c r="AV7234" s="792"/>
      <c r="AY7234" s="792"/>
      <c r="BN7234" s="792"/>
      <c r="BQ7234" s="792"/>
    </row>
    <row r="7235" spans="8:69" ht="12" customHeight="1">
      <c r="H7235" s="800"/>
      <c r="AJ7235" s="792"/>
      <c r="AM7235" s="792"/>
      <c r="AP7235" s="792"/>
      <c r="AS7235" s="792"/>
      <c r="AV7235" s="792"/>
      <c r="AY7235" s="792"/>
      <c r="BN7235" s="792"/>
      <c r="BQ7235" s="792"/>
    </row>
    <row r="7236" spans="8:69" ht="12" customHeight="1">
      <c r="H7236" s="800"/>
      <c r="AJ7236" s="792"/>
      <c r="AM7236" s="792"/>
      <c r="AP7236" s="792"/>
      <c r="AS7236" s="792"/>
      <c r="AV7236" s="792"/>
      <c r="AY7236" s="792"/>
      <c r="BN7236" s="792"/>
      <c r="BQ7236" s="792"/>
    </row>
    <row r="7237" spans="8:69" ht="12" customHeight="1">
      <c r="H7237" s="800"/>
      <c r="AJ7237" s="792"/>
      <c r="AM7237" s="792"/>
      <c r="AP7237" s="792"/>
      <c r="AS7237" s="792"/>
      <c r="AV7237" s="792"/>
      <c r="AY7237" s="792"/>
      <c r="BN7237" s="792"/>
      <c r="BQ7237" s="792"/>
    </row>
    <row r="7238" spans="8:69" ht="12" customHeight="1">
      <c r="H7238" s="800"/>
      <c r="AJ7238" s="792"/>
      <c r="AM7238" s="792"/>
      <c r="AP7238" s="792"/>
      <c r="AS7238" s="792"/>
      <c r="AV7238" s="792"/>
      <c r="AY7238" s="792"/>
      <c r="BN7238" s="792"/>
      <c r="BQ7238" s="792"/>
    </row>
    <row r="7239" spans="8:69" ht="12" customHeight="1">
      <c r="H7239" s="800"/>
      <c r="AJ7239" s="792"/>
      <c r="AM7239" s="792"/>
      <c r="AP7239" s="792"/>
      <c r="AS7239" s="792"/>
      <c r="AV7239" s="792"/>
      <c r="AY7239" s="792"/>
      <c r="BN7239" s="792"/>
      <c r="BQ7239" s="792"/>
    </row>
    <row r="7240" spans="8:69" ht="12" customHeight="1">
      <c r="H7240" s="800"/>
      <c r="AJ7240" s="792"/>
      <c r="AM7240" s="792"/>
      <c r="AP7240" s="792"/>
      <c r="AS7240" s="792"/>
      <c r="AV7240" s="792"/>
      <c r="AY7240" s="792"/>
      <c r="BN7240" s="792"/>
      <c r="BQ7240" s="792"/>
    </row>
    <row r="7241" spans="8:69" ht="12" customHeight="1">
      <c r="H7241" s="800"/>
      <c r="AJ7241" s="792"/>
      <c r="AM7241" s="792"/>
      <c r="AP7241" s="792"/>
      <c r="AS7241" s="792"/>
      <c r="AV7241" s="792"/>
      <c r="AY7241" s="792"/>
      <c r="BN7241" s="792"/>
      <c r="BQ7241" s="792"/>
    </row>
    <row r="7242" spans="8:69" ht="12" customHeight="1">
      <c r="H7242" s="800"/>
      <c r="AJ7242" s="792"/>
      <c r="AM7242" s="792"/>
      <c r="AP7242" s="792"/>
      <c r="AS7242" s="792"/>
      <c r="AV7242" s="792"/>
      <c r="AY7242" s="792"/>
      <c r="BN7242" s="792"/>
      <c r="BQ7242" s="792"/>
    </row>
    <row r="7243" spans="8:69" ht="12" customHeight="1">
      <c r="H7243" s="800"/>
      <c r="AJ7243" s="792"/>
      <c r="AM7243" s="792"/>
      <c r="AP7243" s="792"/>
      <c r="AS7243" s="792"/>
      <c r="AV7243" s="792"/>
      <c r="AY7243" s="792"/>
      <c r="BN7243" s="792"/>
      <c r="BQ7243" s="792"/>
    </row>
    <row r="7244" spans="8:69" ht="12" customHeight="1">
      <c r="H7244" s="800"/>
      <c r="AJ7244" s="792"/>
      <c r="AM7244" s="792"/>
      <c r="AP7244" s="792"/>
      <c r="AS7244" s="792"/>
      <c r="AV7244" s="792"/>
      <c r="AY7244" s="792"/>
      <c r="BN7244" s="792"/>
      <c r="BQ7244" s="792"/>
    </row>
    <row r="7245" spans="8:69" ht="12" customHeight="1">
      <c r="H7245" s="800"/>
      <c r="AJ7245" s="792"/>
      <c r="AM7245" s="792"/>
      <c r="AP7245" s="792"/>
      <c r="AS7245" s="792"/>
      <c r="AV7245" s="792"/>
      <c r="AY7245" s="792"/>
      <c r="BN7245" s="792"/>
      <c r="BQ7245" s="792"/>
    </row>
    <row r="7246" spans="8:69" ht="12" customHeight="1">
      <c r="H7246" s="800"/>
      <c r="AJ7246" s="792"/>
      <c r="AM7246" s="792"/>
      <c r="AP7246" s="792"/>
      <c r="AS7246" s="792"/>
      <c r="AV7246" s="792"/>
      <c r="AY7246" s="792"/>
      <c r="BN7246" s="792"/>
      <c r="BQ7246" s="792"/>
    </row>
    <row r="7247" spans="8:69" ht="12" customHeight="1">
      <c r="H7247" s="800"/>
      <c r="AJ7247" s="792"/>
      <c r="AM7247" s="792"/>
      <c r="AP7247" s="792"/>
      <c r="AS7247" s="792"/>
      <c r="AV7247" s="792"/>
      <c r="AY7247" s="792"/>
      <c r="BN7247" s="792"/>
      <c r="BQ7247" s="792"/>
    </row>
    <row r="7248" spans="8:69" ht="12" customHeight="1">
      <c r="H7248" s="800"/>
      <c r="AJ7248" s="792"/>
      <c r="AM7248" s="792"/>
      <c r="AP7248" s="792"/>
      <c r="AS7248" s="792"/>
      <c r="AV7248" s="792"/>
      <c r="AY7248" s="792"/>
      <c r="BN7248" s="792"/>
      <c r="BQ7248" s="792"/>
    </row>
    <row r="7249" spans="8:69" ht="12" customHeight="1">
      <c r="H7249" s="800"/>
      <c r="AJ7249" s="792"/>
      <c r="AM7249" s="792"/>
      <c r="AP7249" s="792"/>
      <c r="AS7249" s="792"/>
      <c r="AV7249" s="792"/>
      <c r="AY7249" s="792"/>
      <c r="BN7249" s="792"/>
      <c r="BQ7249" s="792"/>
    </row>
    <row r="7250" spans="8:69" ht="12" customHeight="1">
      <c r="H7250" s="800"/>
      <c r="AJ7250" s="792"/>
      <c r="AM7250" s="792"/>
      <c r="AP7250" s="792"/>
      <c r="AS7250" s="792"/>
      <c r="AV7250" s="792"/>
      <c r="AY7250" s="792"/>
      <c r="BN7250" s="792"/>
      <c r="BQ7250" s="792"/>
    </row>
    <row r="7251" spans="8:69" ht="12" customHeight="1">
      <c r="H7251" s="800"/>
      <c r="AJ7251" s="792"/>
      <c r="AM7251" s="792"/>
      <c r="AP7251" s="792"/>
      <c r="AS7251" s="792"/>
      <c r="AV7251" s="792"/>
      <c r="AY7251" s="792"/>
      <c r="BN7251" s="792"/>
      <c r="BQ7251" s="792"/>
    </row>
    <row r="7252" spans="8:69" ht="12" customHeight="1">
      <c r="H7252" s="800"/>
      <c r="AJ7252" s="792"/>
      <c r="AM7252" s="792"/>
      <c r="AP7252" s="792"/>
      <c r="AS7252" s="792"/>
      <c r="AV7252" s="792"/>
      <c r="AY7252" s="792"/>
      <c r="BN7252" s="792"/>
      <c r="BQ7252" s="792"/>
    </row>
    <row r="7253" spans="8:69" ht="12" customHeight="1">
      <c r="H7253" s="800"/>
      <c r="AJ7253" s="792"/>
      <c r="AM7253" s="792"/>
      <c r="AP7253" s="792"/>
      <c r="AS7253" s="792"/>
      <c r="AV7253" s="792"/>
      <c r="AY7253" s="792"/>
      <c r="BN7253" s="792"/>
      <c r="BQ7253" s="792"/>
    </row>
    <row r="7254" spans="8:69" ht="12" customHeight="1">
      <c r="H7254" s="800"/>
      <c r="AJ7254" s="792"/>
      <c r="AM7254" s="792"/>
      <c r="AP7254" s="792"/>
      <c r="AS7254" s="792"/>
      <c r="AV7254" s="792"/>
      <c r="AY7254" s="792"/>
      <c r="BN7254" s="792"/>
      <c r="BQ7254" s="792"/>
    </row>
    <row r="7255" spans="8:69" ht="12" customHeight="1">
      <c r="H7255" s="800"/>
      <c r="AJ7255" s="792"/>
      <c r="AM7255" s="792"/>
      <c r="AP7255" s="792"/>
      <c r="AS7255" s="792"/>
      <c r="AV7255" s="792"/>
      <c r="AY7255" s="792"/>
      <c r="BN7255" s="792"/>
      <c r="BQ7255" s="792"/>
    </row>
    <row r="7256" spans="8:69" ht="12" customHeight="1">
      <c r="H7256" s="800"/>
      <c r="AJ7256" s="792"/>
      <c r="AM7256" s="792"/>
      <c r="AP7256" s="792"/>
      <c r="AS7256" s="792"/>
      <c r="AV7256" s="792"/>
      <c r="AY7256" s="792"/>
      <c r="BN7256" s="792"/>
      <c r="BQ7256" s="792"/>
    </row>
    <row r="7257" spans="8:69" ht="12" customHeight="1">
      <c r="H7257" s="800"/>
      <c r="AJ7257" s="792"/>
      <c r="AM7257" s="792"/>
      <c r="AP7257" s="792"/>
      <c r="AS7257" s="792"/>
      <c r="AV7257" s="792"/>
      <c r="AY7257" s="792"/>
      <c r="BN7257" s="792"/>
      <c r="BQ7257" s="792"/>
    </row>
    <row r="7258" spans="8:69" ht="12" customHeight="1">
      <c r="H7258" s="800"/>
      <c r="AJ7258" s="792"/>
      <c r="AM7258" s="792"/>
      <c r="AP7258" s="792"/>
      <c r="AS7258" s="792"/>
      <c r="AV7258" s="792"/>
      <c r="AY7258" s="792"/>
      <c r="BN7258" s="792"/>
      <c r="BQ7258" s="792"/>
    </row>
    <row r="7259" spans="8:69" ht="12" customHeight="1">
      <c r="H7259" s="800"/>
      <c r="AJ7259" s="792"/>
      <c r="AM7259" s="792"/>
      <c r="AP7259" s="792"/>
      <c r="AS7259" s="792"/>
      <c r="AV7259" s="792"/>
      <c r="AY7259" s="792"/>
      <c r="BN7259" s="792"/>
      <c r="BQ7259" s="792"/>
    </row>
    <row r="7260" spans="8:69" ht="12" customHeight="1">
      <c r="H7260" s="800"/>
      <c r="AJ7260" s="792"/>
      <c r="AM7260" s="792"/>
      <c r="AP7260" s="792"/>
      <c r="AS7260" s="792"/>
      <c r="AV7260" s="792"/>
      <c r="AY7260" s="792"/>
      <c r="BN7260" s="792"/>
      <c r="BQ7260" s="792"/>
    </row>
    <row r="7261" spans="8:69" ht="12" customHeight="1">
      <c r="H7261" s="800"/>
      <c r="AJ7261" s="792"/>
      <c r="AM7261" s="792"/>
      <c r="AP7261" s="792"/>
      <c r="AS7261" s="792"/>
      <c r="AV7261" s="792"/>
      <c r="AY7261" s="792"/>
      <c r="BN7261" s="792"/>
      <c r="BQ7261" s="792"/>
    </row>
    <row r="7262" spans="8:69" ht="12" customHeight="1">
      <c r="H7262" s="800"/>
      <c r="AJ7262" s="792"/>
      <c r="AM7262" s="792"/>
      <c r="AP7262" s="792"/>
      <c r="AS7262" s="792"/>
      <c r="AV7262" s="792"/>
      <c r="AY7262" s="792"/>
      <c r="BN7262" s="792"/>
      <c r="BQ7262" s="792"/>
    </row>
    <row r="7263" spans="8:69" ht="12" customHeight="1">
      <c r="H7263" s="800"/>
      <c r="AJ7263" s="792"/>
      <c r="AM7263" s="792"/>
      <c r="AP7263" s="792"/>
      <c r="AS7263" s="792"/>
      <c r="AV7263" s="792"/>
      <c r="AY7263" s="792"/>
      <c r="BN7263" s="792"/>
      <c r="BQ7263" s="792"/>
    </row>
    <row r="7264" spans="8:69" ht="12" customHeight="1">
      <c r="H7264" s="800"/>
      <c r="AJ7264" s="792"/>
      <c r="AM7264" s="792"/>
      <c r="AP7264" s="792"/>
      <c r="AS7264" s="792"/>
      <c r="AV7264" s="792"/>
      <c r="AY7264" s="792"/>
      <c r="BN7264" s="792"/>
      <c r="BQ7264" s="792"/>
    </row>
    <row r="7265" spans="8:69" ht="12" customHeight="1">
      <c r="H7265" s="800"/>
      <c r="AJ7265" s="792"/>
      <c r="AM7265" s="792"/>
      <c r="AP7265" s="792"/>
      <c r="AS7265" s="792"/>
      <c r="AV7265" s="792"/>
      <c r="AY7265" s="792"/>
      <c r="BN7265" s="792"/>
      <c r="BQ7265" s="792"/>
    </row>
    <row r="7266" spans="8:69" ht="12" customHeight="1">
      <c r="H7266" s="800"/>
      <c r="AJ7266" s="792"/>
      <c r="AM7266" s="792"/>
      <c r="AP7266" s="792"/>
      <c r="AS7266" s="792"/>
      <c r="AV7266" s="792"/>
      <c r="AY7266" s="792"/>
      <c r="BN7266" s="792"/>
      <c r="BQ7266" s="792"/>
    </row>
    <row r="7267" spans="8:69" ht="12" customHeight="1">
      <c r="H7267" s="800"/>
      <c r="AJ7267" s="792"/>
      <c r="AM7267" s="792"/>
      <c r="AP7267" s="792"/>
      <c r="AS7267" s="792"/>
      <c r="AV7267" s="792"/>
      <c r="AY7267" s="792"/>
      <c r="BN7267" s="792"/>
      <c r="BQ7267" s="792"/>
    </row>
    <row r="7268" spans="8:69" ht="12" customHeight="1">
      <c r="H7268" s="800"/>
      <c r="AJ7268" s="792"/>
      <c r="AM7268" s="792"/>
      <c r="AP7268" s="792"/>
      <c r="AS7268" s="792"/>
      <c r="AV7268" s="792"/>
      <c r="AY7268" s="792"/>
      <c r="BN7268" s="792"/>
      <c r="BQ7268" s="792"/>
    </row>
    <row r="7269" spans="8:69" ht="12" customHeight="1">
      <c r="H7269" s="800"/>
      <c r="AJ7269" s="792"/>
      <c r="AM7269" s="792"/>
      <c r="AP7269" s="792"/>
      <c r="AS7269" s="792"/>
      <c r="AV7269" s="792"/>
      <c r="AY7269" s="792"/>
      <c r="BN7269" s="792"/>
      <c r="BQ7269" s="792"/>
    </row>
    <row r="7270" spans="8:69" ht="12" customHeight="1">
      <c r="H7270" s="800"/>
      <c r="AJ7270" s="792"/>
      <c r="AM7270" s="792"/>
      <c r="AP7270" s="792"/>
      <c r="AS7270" s="792"/>
      <c r="AV7270" s="792"/>
      <c r="AY7270" s="792"/>
      <c r="BN7270" s="792"/>
      <c r="BQ7270" s="792"/>
    </row>
    <row r="7271" spans="8:69" ht="12" customHeight="1">
      <c r="H7271" s="800"/>
      <c r="AJ7271" s="792"/>
      <c r="AM7271" s="792"/>
      <c r="AP7271" s="792"/>
      <c r="AS7271" s="792"/>
      <c r="AV7271" s="792"/>
      <c r="AY7271" s="792"/>
      <c r="BN7271" s="792"/>
      <c r="BQ7271" s="792"/>
    </row>
    <row r="7272" spans="8:69" ht="12" customHeight="1">
      <c r="H7272" s="800"/>
      <c r="AJ7272" s="792"/>
      <c r="AM7272" s="792"/>
      <c r="AP7272" s="792"/>
      <c r="AS7272" s="792"/>
      <c r="AV7272" s="792"/>
      <c r="AY7272" s="792"/>
      <c r="BN7272" s="792"/>
      <c r="BQ7272" s="792"/>
    </row>
    <row r="7273" spans="8:69" ht="12" customHeight="1">
      <c r="H7273" s="800"/>
      <c r="AJ7273" s="792"/>
      <c r="AM7273" s="792"/>
      <c r="AP7273" s="792"/>
      <c r="AS7273" s="792"/>
      <c r="AV7273" s="792"/>
      <c r="AY7273" s="792"/>
      <c r="BN7273" s="792"/>
      <c r="BQ7273" s="792"/>
    </row>
    <row r="7274" spans="8:69" ht="12" customHeight="1">
      <c r="H7274" s="800"/>
      <c r="AJ7274" s="792"/>
      <c r="AM7274" s="792"/>
      <c r="AP7274" s="792"/>
      <c r="AS7274" s="792"/>
      <c r="AV7274" s="792"/>
      <c r="AY7274" s="792"/>
      <c r="BN7274" s="792"/>
      <c r="BQ7274" s="792"/>
    </row>
    <row r="7275" spans="8:69" ht="12" customHeight="1">
      <c r="H7275" s="800"/>
      <c r="AJ7275" s="792"/>
      <c r="AM7275" s="792"/>
      <c r="AP7275" s="792"/>
      <c r="AS7275" s="792"/>
      <c r="AV7275" s="792"/>
      <c r="AY7275" s="792"/>
      <c r="BN7275" s="792"/>
      <c r="BQ7275" s="792"/>
    </row>
    <row r="7276" spans="8:69" ht="12" customHeight="1">
      <c r="H7276" s="800"/>
      <c r="AJ7276" s="792"/>
      <c r="AM7276" s="792"/>
      <c r="AP7276" s="792"/>
      <c r="AS7276" s="792"/>
      <c r="AV7276" s="792"/>
      <c r="AY7276" s="792"/>
      <c r="BN7276" s="792"/>
      <c r="BQ7276" s="792"/>
    </row>
    <row r="7277" spans="8:69" ht="12" customHeight="1">
      <c r="H7277" s="800"/>
      <c r="AJ7277" s="792"/>
      <c r="AM7277" s="792"/>
      <c r="AP7277" s="792"/>
      <c r="AS7277" s="792"/>
      <c r="AV7277" s="792"/>
      <c r="AY7277" s="792"/>
      <c r="BN7277" s="792"/>
      <c r="BQ7277" s="792"/>
    </row>
    <row r="7278" spans="8:69" ht="12" customHeight="1">
      <c r="H7278" s="800"/>
      <c r="AJ7278" s="792"/>
      <c r="AM7278" s="792"/>
      <c r="AP7278" s="792"/>
      <c r="AS7278" s="792"/>
      <c r="AV7278" s="792"/>
      <c r="AY7278" s="792"/>
      <c r="BN7278" s="792"/>
      <c r="BQ7278" s="792"/>
    </row>
    <row r="7279" spans="8:69" ht="12" customHeight="1">
      <c r="H7279" s="800"/>
      <c r="AJ7279" s="792"/>
      <c r="AM7279" s="792"/>
      <c r="AP7279" s="792"/>
      <c r="AS7279" s="792"/>
      <c r="AV7279" s="792"/>
      <c r="AY7279" s="792"/>
      <c r="BN7279" s="792"/>
      <c r="BQ7279" s="792"/>
    </row>
    <row r="7280" spans="8:69" ht="12" customHeight="1">
      <c r="H7280" s="800"/>
      <c r="AJ7280" s="792"/>
      <c r="AM7280" s="792"/>
      <c r="AP7280" s="792"/>
      <c r="AS7280" s="792"/>
      <c r="AV7280" s="792"/>
      <c r="AY7280" s="792"/>
      <c r="BN7280" s="792"/>
      <c r="BQ7280" s="792"/>
    </row>
    <row r="7281" spans="8:69" ht="12" customHeight="1">
      <c r="H7281" s="800"/>
      <c r="AJ7281" s="792"/>
      <c r="AM7281" s="792"/>
      <c r="AP7281" s="792"/>
      <c r="AS7281" s="792"/>
      <c r="AV7281" s="792"/>
      <c r="AY7281" s="792"/>
      <c r="BN7281" s="792"/>
      <c r="BQ7281" s="792"/>
    </row>
    <row r="7282" spans="8:69" ht="12" customHeight="1">
      <c r="H7282" s="800"/>
      <c r="AJ7282" s="792"/>
      <c r="AM7282" s="792"/>
      <c r="AP7282" s="792"/>
      <c r="AS7282" s="792"/>
      <c r="AV7282" s="792"/>
      <c r="AY7282" s="792"/>
      <c r="BN7282" s="792"/>
      <c r="BQ7282" s="792"/>
    </row>
    <row r="7283" spans="8:69" ht="12" customHeight="1">
      <c r="H7283" s="800"/>
      <c r="AJ7283" s="792"/>
      <c r="AM7283" s="792"/>
      <c r="AP7283" s="792"/>
      <c r="AS7283" s="792"/>
      <c r="AV7283" s="792"/>
      <c r="AY7283" s="792"/>
      <c r="BN7283" s="792"/>
      <c r="BQ7283" s="792"/>
    </row>
    <row r="7284" spans="8:69" ht="12" customHeight="1">
      <c r="H7284" s="800"/>
      <c r="AJ7284" s="792"/>
      <c r="AM7284" s="792"/>
      <c r="AP7284" s="792"/>
      <c r="AS7284" s="792"/>
      <c r="AV7284" s="792"/>
      <c r="AY7284" s="792"/>
      <c r="BN7284" s="792"/>
      <c r="BQ7284" s="792"/>
    </row>
    <row r="7285" spans="8:69" ht="12" customHeight="1">
      <c r="H7285" s="800"/>
      <c r="AJ7285" s="792"/>
      <c r="AM7285" s="792"/>
      <c r="AP7285" s="792"/>
      <c r="AS7285" s="792"/>
      <c r="AV7285" s="792"/>
      <c r="AY7285" s="792"/>
      <c r="BN7285" s="792"/>
      <c r="BQ7285" s="792"/>
    </row>
    <row r="7286" spans="8:69" ht="12" customHeight="1">
      <c r="H7286" s="800"/>
      <c r="AJ7286" s="792"/>
      <c r="AM7286" s="792"/>
      <c r="AP7286" s="792"/>
      <c r="AS7286" s="792"/>
      <c r="AV7286" s="792"/>
      <c r="AY7286" s="792"/>
      <c r="BN7286" s="792"/>
      <c r="BQ7286" s="792"/>
    </row>
    <row r="7287" spans="8:69" ht="12" customHeight="1">
      <c r="H7287" s="800"/>
      <c r="AJ7287" s="792"/>
      <c r="AM7287" s="792"/>
      <c r="AP7287" s="792"/>
      <c r="AS7287" s="792"/>
      <c r="AV7287" s="792"/>
      <c r="AY7287" s="792"/>
      <c r="BN7287" s="792"/>
      <c r="BQ7287" s="792"/>
    </row>
    <row r="7288" spans="8:69" ht="12" customHeight="1">
      <c r="H7288" s="800"/>
      <c r="AJ7288" s="792"/>
      <c r="AM7288" s="792"/>
      <c r="AP7288" s="792"/>
      <c r="AS7288" s="792"/>
      <c r="AV7288" s="792"/>
      <c r="AY7288" s="792"/>
      <c r="BN7288" s="792"/>
      <c r="BQ7288" s="792"/>
    </row>
    <row r="7289" spans="8:69" ht="12" customHeight="1">
      <c r="H7289" s="800"/>
      <c r="AJ7289" s="792"/>
      <c r="AM7289" s="792"/>
      <c r="AP7289" s="792"/>
      <c r="AS7289" s="792"/>
      <c r="AV7289" s="792"/>
      <c r="AY7289" s="792"/>
      <c r="BN7289" s="792"/>
      <c r="BQ7289" s="792"/>
    </row>
    <row r="7290" spans="8:69" ht="12" customHeight="1">
      <c r="H7290" s="800"/>
      <c r="AJ7290" s="792"/>
      <c r="AM7290" s="792"/>
      <c r="AP7290" s="792"/>
      <c r="AS7290" s="792"/>
      <c r="AV7290" s="792"/>
      <c r="AY7290" s="792"/>
      <c r="BN7290" s="792"/>
      <c r="BQ7290" s="792"/>
    </row>
    <row r="7291" spans="8:69" ht="12" customHeight="1">
      <c r="H7291" s="800"/>
      <c r="AJ7291" s="792"/>
      <c r="AM7291" s="792"/>
      <c r="AP7291" s="792"/>
      <c r="AS7291" s="792"/>
      <c r="AV7291" s="792"/>
      <c r="AY7291" s="792"/>
      <c r="BN7291" s="792"/>
      <c r="BQ7291" s="792"/>
    </row>
    <row r="7292" spans="8:69" ht="12" customHeight="1">
      <c r="H7292" s="800"/>
      <c r="AJ7292" s="792"/>
      <c r="AM7292" s="792"/>
      <c r="AP7292" s="792"/>
      <c r="AS7292" s="792"/>
      <c r="AV7292" s="792"/>
      <c r="AY7292" s="792"/>
      <c r="BN7292" s="792"/>
      <c r="BQ7292" s="792"/>
    </row>
    <row r="7293" spans="8:69" ht="12" customHeight="1">
      <c r="H7293" s="800"/>
      <c r="AJ7293" s="792"/>
      <c r="AM7293" s="792"/>
      <c r="AP7293" s="792"/>
      <c r="AS7293" s="792"/>
      <c r="AV7293" s="792"/>
      <c r="AY7293" s="792"/>
      <c r="BN7293" s="792"/>
      <c r="BQ7293" s="792"/>
    </row>
    <row r="7294" spans="8:69" ht="12" customHeight="1">
      <c r="H7294" s="800"/>
      <c r="AJ7294" s="792"/>
      <c r="AM7294" s="792"/>
      <c r="AP7294" s="792"/>
      <c r="AS7294" s="792"/>
      <c r="AV7294" s="792"/>
      <c r="AY7294" s="792"/>
      <c r="BN7294" s="792"/>
      <c r="BQ7294" s="792"/>
    </row>
    <row r="7295" spans="8:69" ht="12" customHeight="1">
      <c r="H7295" s="800"/>
      <c r="AJ7295" s="792"/>
      <c r="AM7295" s="792"/>
      <c r="AP7295" s="792"/>
      <c r="AS7295" s="792"/>
      <c r="AV7295" s="792"/>
      <c r="AY7295" s="792"/>
      <c r="BN7295" s="792"/>
      <c r="BQ7295" s="792"/>
    </row>
    <row r="7296" spans="8:69" ht="12" customHeight="1">
      <c r="H7296" s="800"/>
      <c r="AJ7296" s="792"/>
      <c r="AM7296" s="792"/>
      <c r="AP7296" s="792"/>
      <c r="AS7296" s="792"/>
      <c r="AV7296" s="792"/>
      <c r="AY7296" s="792"/>
      <c r="BN7296" s="792"/>
      <c r="BQ7296" s="792"/>
    </row>
    <row r="7297" spans="8:69" ht="12" customHeight="1">
      <c r="H7297" s="800"/>
      <c r="AJ7297" s="792"/>
      <c r="AM7297" s="792"/>
      <c r="AP7297" s="792"/>
      <c r="AS7297" s="792"/>
      <c r="AV7297" s="792"/>
      <c r="AY7297" s="792"/>
      <c r="BN7297" s="792"/>
      <c r="BQ7297" s="792"/>
    </row>
    <row r="7298" spans="8:69" ht="12" customHeight="1">
      <c r="H7298" s="800"/>
      <c r="AJ7298" s="792"/>
      <c r="AM7298" s="792"/>
      <c r="AP7298" s="792"/>
      <c r="AS7298" s="792"/>
      <c r="AV7298" s="792"/>
      <c r="AY7298" s="792"/>
      <c r="BN7298" s="792"/>
      <c r="BQ7298" s="792"/>
    </row>
    <row r="7299" spans="8:69" ht="12" customHeight="1">
      <c r="H7299" s="800"/>
      <c r="AJ7299" s="792"/>
      <c r="AM7299" s="792"/>
      <c r="AP7299" s="792"/>
      <c r="AS7299" s="792"/>
      <c r="AV7299" s="792"/>
      <c r="AY7299" s="792"/>
      <c r="BN7299" s="792"/>
      <c r="BQ7299" s="792"/>
    </row>
    <row r="7300" spans="8:69" ht="12" customHeight="1">
      <c r="H7300" s="800"/>
      <c r="AJ7300" s="792"/>
      <c r="AM7300" s="792"/>
      <c r="AP7300" s="792"/>
      <c r="AS7300" s="792"/>
      <c r="AV7300" s="792"/>
      <c r="AY7300" s="792"/>
      <c r="BN7300" s="792"/>
      <c r="BQ7300" s="792"/>
    </row>
    <row r="7301" spans="8:69" ht="12" customHeight="1">
      <c r="H7301" s="800"/>
      <c r="AJ7301" s="792"/>
      <c r="AM7301" s="792"/>
      <c r="AP7301" s="792"/>
      <c r="AS7301" s="792"/>
      <c r="AV7301" s="792"/>
      <c r="AY7301" s="792"/>
      <c r="BN7301" s="792"/>
      <c r="BQ7301" s="792"/>
    </row>
    <row r="7302" spans="8:69" ht="12" customHeight="1">
      <c r="H7302" s="800"/>
      <c r="AJ7302" s="792"/>
      <c r="AM7302" s="792"/>
      <c r="AP7302" s="792"/>
      <c r="AS7302" s="792"/>
      <c r="AV7302" s="792"/>
      <c r="AY7302" s="792"/>
      <c r="BN7302" s="792"/>
      <c r="BQ7302" s="792"/>
    </row>
    <row r="7303" spans="8:69" ht="12" customHeight="1">
      <c r="H7303" s="800"/>
      <c r="AJ7303" s="792"/>
      <c r="AM7303" s="792"/>
      <c r="AP7303" s="792"/>
      <c r="AS7303" s="792"/>
      <c r="AV7303" s="792"/>
      <c r="AY7303" s="792"/>
      <c r="BN7303" s="792"/>
      <c r="BQ7303" s="792"/>
    </row>
    <row r="7304" spans="8:69" ht="12" customHeight="1">
      <c r="H7304" s="800"/>
      <c r="AJ7304" s="792"/>
      <c r="AM7304" s="792"/>
      <c r="AP7304" s="792"/>
      <c r="AS7304" s="792"/>
      <c r="AV7304" s="792"/>
      <c r="AY7304" s="792"/>
      <c r="BN7304" s="792"/>
      <c r="BQ7304" s="792"/>
    </row>
    <row r="7305" spans="8:69" ht="12" customHeight="1">
      <c r="H7305" s="800"/>
      <c r="AJ7305" s="792"/>
      <c r="AM7305" s="792"/>
      <c r="AP7305" s="792"/>
      <c r="AS7305" s="792"/>
      <c r="AV7305" s="792"/>
      <c r="AY7305" s="792"/>
      <c r="BN7305" s="792"/>
      <c r="BQ7305" s="792"/>
    </row>
    <row r="7306" spans="8:69" ht="12" customHeight="1">
      <c r="H7306" s="800"/>
      <c r="AJ7306" s="792"/>
      <c r="AM7306" s="792"/>
      <c r="AP7306" s="792"/>
      <c r="AS7306" s="792"/>
      <c r="AV7306" s="792"/>
      <c r="AY7306" s="792"/>
      <c r="BN7306" s="792"/>
      <c r="BQ7306" s="792"/>
    </row>
    <row r="7307" spans="8:69" ht="12" customHeight="1">
      <c r="H7307" s="800"/>
      <c r="AJ7307" s="792"/>
      <c r="AM7307" s="792"/>
      <c r="AP7307" s="792"/>
      <c r="AS7307" s="792"/>
      <c r="AV7307" s="792"/>
      <c r="AY7307" s="792"/>
      <c r="BN7307" s="792"/>
      <c r="BQ7307" s="792"/>
    </row>
    <row r="7308" spans="8:69" ht="12" customHeight="1">
      <c r="H7308" s="800"/>
      <c r="AJ7308" s="792"/>
      <c r="AM7308" s="792"/>
      <c r="AP7308" s="792"/>
      <c r="AS7308" s="792"/>
      <c r="AV7308" s="792"/>
      <c r="AY7308" s="792"/>
      <c r="BN7308" s="792"/>
      <c r="BQ7308" s="792"/>
    </row>
    <row r="7309" spans="8:69" ht="12" customHeight="1">
      <c r="H7309" s="800"/>
      <c r="AJ7309" s="792"/>
      <c r="AM7309" s="792"/>
      <c r="AP7309" s="792"/>
      <c r="AS7309" s="792"/>
      <c r="AV7309" s="792"/>
      <c r="AY7309" s="792"/>
      <c r="BN7309" s="792"/>
      <c r="BQ7309" s="792"/>
    </row>
    <row r="7310" spans="8:69" ht="12" customHeight="1">
      <c r="H7310" s="800"/>
      <c r="AJ7310" s="792"/>
      <c r="AM7310" s="792"/>
      <c r="AP7310" s="792"/>
      <c r="AS7310" s="792"/>
      <c r="AV7310" s="792"/>
      <c r="AY7310" s="792"/>
      <c r="BN7310" s="792"/>
      <c r="BQ7310" s="792"/>
    </row>
    <row r="7311" spans="8:69" ht="12" customHeight="1">
      <c r="H7311" s="800"/>
      <c r="AJ7311" s="792"/>
      <c r="AM7311" s="792"/>
      <c r="AP7311" s="792"/>
      <c r="AS7311" s="792"/>
      <c r="AV7311" s="792"/>
      <c r="AY7311" s="792"/>
      <c r="BN7311" s="792"/>
      <c r="BQ7311" s="792"/>
    </row>
    <row r="7312" spans="8:69" ht="12" customHeight="1">
      <c r="H7312" s="800"/>
      <c r="AJ7312" s="792"/>
      <c r="AM7312" s="792"/>
      <c r="AP7312" s="792"/>
      <c r="AS7312" s="792"/>
      <c r="AV7312" s="792"/>
      <c r="AY7312" s="792"/>
      <c r="BN7312" s="792"/>
      <c r="BQ7312" s="792"/>
    </row>
    <row r="7313" spans="8:69" ht="12" customHeight="1">
      <c r="H7313" s="800"/>
      <c r="AJ7313" s="792"/>
      <c r="AM7313" s="792"/>
      <c r="AP7313" s="792"/>
      <c r="AS7313" s="792"/>
      <c r="AV7313" s="792"/>
      <c r="AY7313" s="792"/>
      <c r="BN7313" s="792"/>
      <c r="BQ7313" s="792"/>
    </row>
    <row r="7314" spans="8:69" ht="12" customHeight="1">
      <c r="H7314" s="800"/>
      <c r="AJ7314" s="792"/>
      <c r="AM7314" s="792"/>
      <c r="AP7314" s="792"/>
      <c r="AS7314" s="792"/>
      <c r="AV7314" s="792"/>
      <c r="AY7314" s="792"/>
      <c r="BN7314" s="792"/>
      <c r="BQ7314" s="792"/>
    </row>
    <row r="7315" spans="8:69" ht="12" customHeight="1">
      <c r="H7315" s="800"/>
      <c r="AJ7315" s="792"/>
      <c r="AM7315" s="792"/>
      <c r="AP7315" s="792"/>
      <c r="AS7315" s="792"/>
      <c r="AV7315" s="792"/>
      <c r="AY7315" s="792"/>
      <c r="BN7315" s="792"/>
      <c r="BQ7315" s="792"/>
    </row>
    <row r="7316" spans="8:69" ht="12" customHeight="1">
      <c r="H7316" s="800"/>
      <c r="AJ7316" s="792"/>
      <c r="AM7316" s="792"/>
      <c r="AP7316" s="792"/>
      <c r="AS7316" s="792"/>
      <c r="AV7316" s="792"/>
      <c r="AY7316" s="792"/>
      <c r="BN7316" s="792"/>
      <c r="BQ7316" s="792"/>
    </row>
    <row r="7317" spans="8:69" ht="12" customHeight="1">
      <c r="H7317" s="800"/>
      <c r="AJ7317" s="792"/>
      <c r="AM7317" s="792"/>
      <c r="AP7317" s="792"/>
      <c r="AS7317" s="792"/>
      <c r="AV7317" s="792"/>
      <c r="AY7317" s="792"/>
      <c r="BN7317" s="792"/>
      <c r="BQ7317" s="792"/>
    </row>
    <row r="7318" spans="8:69" ht="12" customHeight="1">
      <c r="H7318" s="800"/>
      <c r="AJ7318" s="792"/>
      <c r="AM7318" s="792"/>
      <c r="AP7318" s="792"/>
      <c r="AS7318" s="792"/>
      <c r="AV7318" s="792"/>
      <c r="AY7318" s="792"/>
      <c r="BN7318" s="792"/>
      <c r="BQ7318" s="792"/>
    </row>
    <row r="7319" spans="8:69" ht="12" customHeight="1">
      <c r="H7319" s="800"/>
      <c r="AJ7319" s="792"/>
      <c r="AM7319" s="792"/>
      <c r="AP7319" s="792"/>
      <c r="AS7319" s="792"/>
      <c r="AV7319" s="792"/>
      <c r="AY7319" s="792"/>
      <c r="BN7319" s="792"/>
      <c r="BQ7319" s="792"/>
    </row>
    <row r="7320" spans="8:69" ht="12" customHeight="1">
      <c r="H7320" s="800"/>
      <c r="AJ7320" s="792"/>
      <c r="AM7320" s="792"/>
      <c r="AP7320" s="792"/>
      <c r="AS7320" s="792"/>
      <c r="AV7320" s="792"/>
      <c r="AY7320" s="792"/>
      <c r="BN7320" s="792"/>
      <c r="BQ7320" s="792"/>
    </row>
    <row r="7321" spans="8:69" ht="12" customHeight="1">
      <c r="H7321" s="800"/>
      <c r="AJ7321" s="792"/>
      <c r="AM7321" s="792"/>
      <c r="AP7321" s="792"/>
      <c r="AS7321" s="792"/>
      <c r="AV7321" s="792"/>
      <c r="AY7321" s="792"/>
      <c r="BN7321" s="792"/>
      <c r="BQ7321" s="792"/>
    </row>
    <row r="7322" spans="8:69" ht="12" customHeight="1">
      <c r="H7322" s="800"/>
      <c r="AJ7322" s="792"/>
      <c r="AM7322" s="792"/>
      <c r="AP7322" s="792"/>
      <c r="AS7322" s="792"/>
      <c r="AV7322" s="792"/>
      <c r="AY7322" s="792"/>
      <c r="BN7322" s="792"/>
      <c r="BQ7322" s="792"/>
    </row>
    <row r="7323" spans="8:69" ht="12" customHeight="1">
      <c r="H7323" s="800"/>
      <c r="AJ7323" s="792"/>
      <c r="AM7323" s="792"/>
      <c r="AP7323" s="792"/>
      <c r="AS7323" s="792"/>
      <c r="AV7323" s="792"/>
      <c r="AY7323" s="792"/>
      <c r="BN7323" s="792"/>
      <c r="BQ7323" s="792"/>
    </row>
    <row r="7324" spans="8:69" ht="12" customHeight="1">
      <c r="H7324" s="800"/>
      <c r="AJ7324" s="792"/>
      <c r="AM7324" s="792"/>
      <c r="AP7324" s="792"/>
      <c r="AS7324" s="792"/>
      <c r="AV7324" s="792"/>
      <c r="AY7324" s="792"/>
      <c r="BN7324" s="792"/>
      <c r="BQ7324" s="792"/>
    </row>
    <row r="7325" spans="8:69" ht="12" customHeight="1">
      <c r="H7325" s="800"/>
      <c r="AJ7325" s="792"/>
      <c r="AM7325" s="792"/>
      <c r="AP7325" s="792"/>
      <c r="AS7325" s="792"/>
      <c r="AV7325" s="792"/>
      <c r="AY7325" s="792"/>
      <c r="BN7325" s="792"/>
      <c r="BQ7325" s="792"/>
    </row>
    <row r="7326" spans="8:69" ht="12" customHeight="1">
      <c r="H7326" s="800"/>
      <c r="AJ7326" s="792"/>
      <c r="AM7326" s="792"/>
      <c r="AP7326" s="792"/>
      <c r="AS7326" s="792"/>
      <c r="AV7326" s="792"/>
      <c r="AY7326" s="792"/>
      <c r="BN7326" s="792"/>
      <c r="BQ7326" s="792"/>
    </row>
    <row r="7327" spans="8:69" ht="12" customHeight="1">
      <c r="H7327" s="800"/>
      <c r="AJ7327" s="792"/>
      <c r="AM7327" s="792"/>
      <c r="AP7327" s="792"/>
      <c r="AS7327" s="792"/>
      <c r="AV7327" s="792"/>
      <c r="AY7327" s="792"/>
      <c r="BN7327" s="792"/>
      <c r="BQ7327" s="792"/>
    </row>
    <row r="7328" spans="8:69" ht="12" customHeight="1">
      <c r="H7328" s="800"/>
      <c r="AJ7328" s="792"/>
      <c r="AM7328" s="792"/>
      <c r="AP7328" s="792"/>
      <c r="AS7328" s="792"/>
      <c r="AV7328" s="792"/>
      <c r="AY7328" s="792"/>
      <c r="BN7328" s="792"/>
      <c r="BQ7328" s="792"/>
    </row>
    <row r="7329" spans="8:69" ht="12" customHeight="1">
      <c r="H7329" s="800"/>
      <c r="AJ7329" s="792"/>
      <c r="AM7329" s="792"/>
      <c r="AP7329" s="792"/>
      <c r="AS7329" s="792"/>
      <c r="AV7329" s="792"/>
      <c r="AY7329" s="792"/>
      <c r="BN7329" s="792"/>
      <c r="BQ7329" s="792"/>
    </row>
    <row r="7330" spans="8:69" ht="12" customHeight="1">
      <c r="H7330" s="800"/>
      <c r="AJ7330" s="792"/>
      <c r="AM7330" s="792"/>
      <c r="AP7330" s="792"/>
      <c r="AS7330" s="792"/>
      <c r="AV7330" s="792"/>
      <c r="AY7330" s="792"/>
      <c r="BN7330" s="792"/>
      <c r="BQ7330" s="792"/>
    </row>
    <row r="7331" spans="8:69" ht="12" customHeight="1">
      <c r="H7331" s="800"/>
      <c r="AJ7331" s="792"/>
      <c r="AM7331" s="792"/>
      <c r="AP7331" s="792"/>
      <c r="AS7331" s="792"/>
      <c r="AV7331" s="792"/>
      <c r="AY7331" s="792"/>
      <c r="BN7331" s="792"/>
      <c r="BQ7331" s="792"/>
    </row>
    <row r="7332" spans="8:69" ht="12" customHeight="1">
      <c r="H7332" s="800"/>
      <c r="AJ7332" s="792"/>
      <c r="AM7332" s="792"/>
      <c r="AP7332" s="792"/>
      <c r="AS7332" s="792"/>
      <c r="AV7332" s="792"/>
      <c r="AY7332" s="792"/>
      <c r="BN7332" s="792"/>
      <c r="BQ7332" s="792"/>
    </row>
    <row r="7333" spans="8:69" ht="12" customHeight="1">
      <c r="H7333" s="800"/>
      <c r="AJ7333" s="792"/>
      <c r="AM7333" s="792"/>
      <c r="AP7333" s="792"/>
      <c r="AS7333" s="792"/>
      <c r="AV7333" s="792"/>
      <c r="AY7333" s="792"/>
      <c r="BN7333" s="792"/>
      <c r="BQ7333" s="792"/>
    </row>
    <row r="7334" spans="8:69" ht="12" customHeight="1">
      <c r="H7334" s="800"/>
      <c r="AJ7334" s="792"/>
      <c r="AM7334" s="792"/>
      <c r="AP7334" s="792"/>
      <c r="AS7334" s="792"/>
      <c r="AV7334" s="792"/>
      <c r="AY7334" s="792"/>
      <c r="BN7334" s="792"/>
      <c r="BQ7334" s="792"/>
    </row>
    <row r="7335" spans="8:69" ht="12" customHeight="1">
      <c r="H7335" s="800"/>
      <c r="AJ7335" s="792"/>
      <c r="AM7335" s="792"/>
      <c r="AP7335" s="792"/>
      <c r="AS7335" s="792"/>
      <c r="AV7335" s="792"/>
      <c r="AY7335" s="792"/>
      <c r="BN7335" s="792"/>
      <c r="BQ7335" s="792"/>
    </row>
    <row r="7336" spans="8:69" ht="12" customHeight="1">
      <c r="H7336" s="800"/>
      <c r="AJ7336" s="792"/>
      <c r="AM7336" s="792"/>
      <c r="AP7336" s="792"/>
      <c r="AS7336" s="792"/>
      <c r="AV7336" s="792"/>
      <c r="AY7336" s="792"/>
      <c r="BN7336" s="792"/>
      <c r="BQ7336" s="792"/>
    </row>
    <row r="7337" spans="8:69" ht="12" customHeight="1">
      <c r="H7337" s="800"/>
      <c r="AJ7337" s="792"/>
      <c r="AM7337" s="792"/>
      <c r="AP7337" s="792"/>
      <c r="AS7337" s="792"/>
      <c r="AV7337" s="792"/>
      <c r="AY7337" s="792"/>
      <c r="BN7337" s="792"/>
      <c r="BQ7337" s="792"/>
    </row>
    <row r="7338" spans="8:69" ht="12" customHeight="1">
      <c r="H7338" s="800"/>
      <c r="AJ7338" s="792"/>
      <c r="AM7338" s="792"/>
      <c r="AP7338" s="792"/>
      <c r="AS7338" s="792"/>
      <c r="AV7338" s="792"/>
      <c r="AY7338" s="792"/>
      <c r="BN7338" s="792"/>
      <c r="BQ7338" s="792"/>
    </row>
    <row r="7339" spans="8:69" ht="12" customHeight="1">
      <c r="H7339" s="800"/>
      <c r="AJ7339" s="792"/>
      <c r="AM7339" s="792"/>
      <c r="AP7339" s="792"/>
      <c r="AS7339" s="792"/>
      <c r="AV7339" s="792"/>
      <c r="AY7339" s="792"/>
      <c r="BN7339" s="792"/>
      <c r="BQ7339" s="792"/>
    </row>
    <row r="7340" spans="8:69" ht="12" customHeight="1">
      <c r="H7340" s="800"/>
      <c r="AJ7340" s="792"/>
      <c r="AM7340" s="792"/>
      <c r="AP7340" s="792"/>
      <c r="AS7340" s="792"/>
      <c r="AV7340" s="792"/>
      <c r="AY7340" s="792"/>
      <c r="BN7340" s="792"/>
      <c r="BQ7340" s="792"/>
    </row>
    <row r="7341" spans="8:69" ht="12" customHeight="1">
      <c r="H7341" s="800"/>
      <c r="AJ7341" s="792"/>
      <c r="AM7341" s="792"/>
      <c r="AP7341" s="792"/>
      <c r="AS7341" s="792"/>
      <c r="AV7341" s="792"/>
      <c r="AY7341" s="792"/>
      <c r="BN7341" s="792"/>
      <c r="BQ7341" s="792"/>
    </row>
    <row r="7342" spans="8:69" ht="12" customHeight="1">
      <c r="H7342" s="800"/>
      <c r="AJ7342" s="792"/>
      <c r="AM7342" s="792"/>
      <c r="AP7342" s="792"/>
      <c r="AS7342" s="792"/>
      <c r="AV7342" s="792"/>
      <c r="AY7342" s="792"/>
      <c r="BN7342" s="792"/>
      <c r="BQ7342" s="792"/>
    </row>
    <row r="7343" spans="8:69" ht="12" customHeight="1">
      <c r="H7343" s="800"/>
      <c r="AJ7343" s="792"/>
      <c r="AM7343" s="792"/>
      <c r="AP7343" s="792"/>
      <c r="AS7343" s="792"/>
      <c r="AV7343" s="792"/>
      <c r="AY7343" s="792"/>
      <c r="BN7343" s="792"/>
      <c r="BQ7343" s="792"/>
    </row>
    <row r="7344" spans="8:69" ht="12" customHeight="1">
      <c r="H7344" s="800"/>
      <c r="AJ7344" s="792"/>
      <c r="AM7344" s="792"/>
      <c r="AP7344" s="792"/>
      <c r="AS7344" s="792"/>
      <c r="AV7344" s="792"/>
      <c r="AY7344" s="792"/>
      <c r="BN7344" s="792"/>
      <c r="BQ7344" s="792"/>
    </row>
    <row r="7345" spans="8:69" ht="12" customHeight="1">
      <c r="H7345" s="800"/>
      <c r="AJ7345" s="792"/>
      <c r="AM7345" s="792"/>
      <c r="AP7345" s="792"/>
      <c r="AS7345" s="792"/>
      <c r="AV7345" s="792"/>
      <c r="AY7345" s="792"/>
      <c r="BN7345" s="792"/>
      <c r="BQ7345" s="792"/>
    </row>
    <row r="7346" spans="8:69" ht="12" customHeight="1">
      <c r="H7346" s="800"/>
      <c r="AJ7346" s="792"/>
      <c r="AM7346" s="792"/>
      <c r="AP7346" s="792"/>
      <c r="AS7346" s="792"/>
      <c r="AV7346" s="792"/>
      <c r="AY7346" s="792"/>
      <c r="BN7346" s="792"/>
      <c r="BQ7346" s="792"/>
    </row>
    <row r="7347" spans="8:69" ht="12" customHeight="1">
      <c r="H7347" s="800"/>
      <c r="AJ7347" s="792"/>
      <c r="AM7347" s="792"/>
      <c r="AP7347" s="792"/>
      <c r="AS7347" s="792"/>
      <c r="AV7347" s="792"/>
      <c r="AY7347" s="792"/>
      <c r="BN7347" s="792"/>
      <c r="BQ7347" s="792"/>
    </row>
    <row r="7348" spans="8:69" ht="12" customHeight="1">
      <c r="H7348" s="800"/>
      <c r="AJ7348" s="792"/>
      <c r="AM7348" s="792"/>
      <c r="AP7348" s="792"/>
      <c r="AS7348" s="792"/>
      <c r="AV7348" s="792"/>
      <c r="AY7348" s="792"/>
      <c r="BN7348" s="792"/>
      <c r="BQ7348" s="792"/>
    </row>
    <row r="7349" spans="8:69" ht="12" customHeight="1">
      <c r="H7349" s="800"/>
      <c r="AJ7349" s="792"/>
      <c r="AM7349" s="792"/>
      <c r="AP7349" s="792"/>
      <c r="AS7349" s="792"/>
      <c r="AV7349" s="792"/>
      <c r="AY7349" s="792"/>
      <c r="BN7349" s="792"/>
      <c r="BQ7349" s="792"/>
    </row>
    <row r="7350" spans="8:69" ht="12" customHeight="1">
      <c r="H7350" s="800"/>
      <c r="AJ7350" s="792"/>
      <c r="AM7350" s="792"/>
      <c r="AP7350" s="792"/>
      <c r="AS7350" s="792"/>
      <c r="AV7350" s="792"/>
      <c r="AY7350" s="792"/>
      <c r="BN7350" s="792"/>
      <c r="BQ7350" s="792"/>
    </row>
    <row r="7351" spans="8:69" ht="12" customHeight="1">
      <c r="H7351" s="800"/>
      <c r="AJ7351" s="792"/>
      <c r="AM7351" s="792"/>
      <c r="AP7351" s="792"/>
      <c r="AS7351" s="792"/>
      <c r="AV7351" s="792"/>
      <c r="AY7351" s="792"/>
      <c r="BN7351" s="792"/>
      <c r="BQ7351" s="792"/>
    </row>
    <row r="7352" spans="8:69" ht="12" customHeight="1">
      <c r="H7352" s="800"/>
      <c r="AJ7352" s="792"/>
      <c r="AM7352" s="792"/>
      <c r="AP7352" s="792"/>
      <c r="AS7352" s="792"/>
      <c r="AV7352" s="792"/>
      <c r="AY7352" s="792"/>
      <c r="BN7352" s="792"/>
      <c r="BQ7352" s="792"/>
    </row>
    <row r="7353" spans="8:69" ht="12" customHeight="1">
      <c r="H7353" s="800"/>
      <c r="AJ7353" s="792"/>
      <c r="AM7353" s="792"/>
      <c r="AP7353" s="792"/>
      <c r="AS7353" s="792"/>
      <c r="AV7353" s="792"/>
      <c r="AY7353" s="792"/>
      <c r="BN7353" s="792"/>
      <c r="BQ7353" s="792"/>
    </row>
    <row r="7354" spans="8:69" ht="12" customHeight="1">
      <c r="H7354" s="800"/>
      <c r="AJ7354" s="792"/>
      <c r="AM7354" s="792"/>
      <c r="AP7354" s="792"/>
      <c r="AS7354" s="792"/>
      <c r="AV7354" s="792"/>
      <c r="AY7354" s="792"/>
      <c r="BN7354" s="792"/>
      <c r="BQ7354" s="792"/>
    </row>
    <row r="7355" spans="8:69" ht="12" customHeight="1">
      <c r="H7355" s="800"/>
      <c r="AJ7355" s="792"/>
      <c r="AM7355" s="792"/>
      <c r="AP7355" s="792"/>
      <c r="AS7355" s="792"/>
      <c r="AV7355" s="792"/>
      <c r="AY7355" s="792"/>
      <c r="BN7355" s="792"/>
      <c r="BQ7355" s="792"/>
    </row>
    <row r="7356" spans="8:69" ht="12" customHeight="1">
      <c r="H7356" s="800"/>
      <c r="AJ7356" s="792"/>
      <c r="AM7356" s="792"/>
      <c r="AP7356" s="792"/>
      <c r="AS7356" s="792"/>
      <c r="AV7356" s="792"/>
      <c r="AY7356" s="792"/>
      <c r="BN7356" s="792"/>
      <c r="BQ7356" s="792"/>
    </row>
    <row r="7357" spans="8:69" ht="12" customHeight="1">
      <c r="H7357" s="800"/>
      <c r="AJ7357" s="792"/>
      <c r="AM7357" s="792"/>
      <c r="AP7357" s="792"/>
      <c r="AS7357" s="792"/>
      <c r="AV7357" s="792"/>
      <c r="AY7357" s="792"/>
      <c r="BN7357" s="792"/>
      <c r="BQ7357" s="792"/>
    </row>
    <row r="7358" spans="8:69" ht="12" customHeight="1">
      <c r="H7358" s="800"/>
      <c r="AJ7358" s="792"/>
      <c r="AM7358" s="792"/>
      <c r="AP7358" s="792"/>
      <c r="AS7358" s="792"/>
      <c r="AV7358" s="792"/>
      <c r="AY7358" s="792"/>
      <c r="BN7358" s="792"/>
      <c r="BQ7358" s="792"/>
    </row>
    <row r="7359" spans="8:69" ht="12" customHeight="1">
      <c r="H7359" s="800"/>
      <c r="AJ7359" s="792"/>
      <c r="AM7359" s="792"/>
      <c r="AP7359" s="792"/>
      <c r="AS7359" s="792"/>
      <c r="AV7359" s="792"/>
      <c r="AY7359" s="792"/>
      <c r="BN7359" s="792"/>
      <c r="BQ7359" s="792"/>
    </row>
    <row r="7360" spans="8:69" ht="12" customHeight="1">
      <c r="H7360" s="800"/>
      <c r="AJ7360" s="792"/>
      <c r="AM7360" s="792"/>
      <c r="AP7360" s="792"/>
      <c r="AS7360" s="792"/>
      <c r="AV7360" s="792"/>
      <c r="AY7360" s="792"/>
      <c r="BN7360" s="792"/>
      <c r="BQ7360" s="792"/>
    </row>
    <row r="7361" spans="8:69" ht="12" customHeight="1">
      <c r="H7361" s="800"/>
      <c r="AJ7361" s="792"/>
      <c r="AM7361" s="792"/>
      <c r="AP7361" s="792"/>
      <c r="AS7361" s="792"/>
      <c r="AV7361" s="792"/>
      <c r="AY7361" s="792"/>
      <c r="BN7361" s="792"/>
      <c r="BQ7361" s="792"/>
    </row>
    <row r="7362" spans="8:69" ht="12" customHeight="1">
      <c r="H7362" s="800"/>
      <c r="AJ7362" s="792"/>
      <c r="AM7362" s="792"/>
      <c r="AP7362" s="792"/>
      <c r="AS7362" s="792"/>
      <c r="AV7362" s="792"/>
      <c r="AY7362" s="792"/>
      <c r="BN7362" s="792"/>
      <c r="BQ7362" s="792"/>
    </row>
    <row r="7363" spans="8:69" ht="12" customHeight="1">
      <c r="H7363" s="800"/>
      <c r="AJ7363" s="792"/>
      <c r="AM7363" s="792"/>
      <c r="AP7363" s="792"/>
      <c r="AS7363" s="792"/>
      <c r="AV7363" s="792"/>
      <c r="AY7363" s="792"/>
      <c r="BN7363" s="792"/>
      <c r="BQ7363" s="792"/>
    </row>
    <row r="7364" spans="8:69" ht="12" customHeight="1">
      <c r="H7364" s="800"/>
      <c r="AJ7364" s="792"/>
      <c r="AM7364" s="792"/>
      <c r="AP7364" s="792"/>
      <c r="AS7364" s="792"/>
      <c r="AV7364" s="792"/>
      <c r="AY7364" s="792"/>
      <c r="BN7364" s="792"/>
      <c r="BQ7364" s="792"/>
    </row>
    <row r="7365" spans="8:69" ht="12" customHeight="1">
      <c r="H7365" s="800"/>
      <c r="AJ7365" s="792"/>
      <c r="AM7365" s="792"/>
      <c r="AP7365" s="792"/>
      <c r="AS7365" s="792"/>
      <c r="AV7365" s="792"/>
      <c r="AY7365" s="792"/>
      <c r="BN7365" s="792"/>
      <c r="BQ7365" s="792"/>
    </row>
    <row r="7366" spans="8:69" ht="12" customHeight="1">
      <c r="H7366" s="800"/>
      <c r="AJ7366" s="792"/>
      <c r="AM7366" s="792"/>
      <c r="AP7366" s="792"/>
      <c r="AS7366" s="792"/>
      <c r="AV7366" s="792"/>
      <c r="AY7366" s="792"/>
      <c r="BN7366" s="792"/>
      <c r="BQ7366" s="792"/>
    </row>
    <row r="7367" spans="8:69" ht="12" customHeight="1">
      <c r="H7367" s="800"/>
      <c r="AJ7367" s="792"/>
      <c r="AM7367" s="792"/>
      <c r="AP7367" s="792"/>
      <c r="AS7367" s="792"/>
      <c r="AV7367" s="792"/>
      <c r="AY7367" s="792"/>
      <c r="BN7367" s="792"/>
      <c r="BQ7367" s="792"/>
    </row>
    <row r="7368" spans="8:69" ht="12" customHeight="1">
      <c r="H7368" s="800"/>
      <c r="AJ7368" s="792"/>
      <c r="AM7368" s="792"/>
      <c r="AP7368" s="792"/>
      <c r="AS7368" s="792"/>
      <c r="AV7368" s="792"/>
      <c r="AY7368" s="792"/>
      <c r="BN7368" s="792"/>
      <c r="BQ7368" s="792"/>
    </row>
    <row r="7369" spans="8:69" ht="12" customHeight="1">
      <c r="H7369" s="800"/>
      <c r="AJ7369" s="792"/>
      <c r="AM7369" s="792"/>
      <c r="AP7369" s="792"/>
      <c r="AS7369" s="792"/>
      <c r="AV7369" s="792"/>
      <c r="AY7369" s="792"/>
      <c r="BN7369" s="792"/>
      <c r="BQ7369" s="792"/>
    </row>
    <row r="7370" spans="8:69" ht="12" customHeight="1">
      <c r="H7370" s="800"/>
      <c r="AJ7370" s="792"/>
      <c r="AM7370" s="792"/>
      <c r="AP7370" s="792"/>
      <c r="AS7370" s="792"/>
      <c r="AV7370" s="792"/>
      <c r="AY7370" s="792"/>
      <c r="BN7370" s="792"/>
      <c r="BQ7370" s="792"/>
    </row>
    <row r="7371" spans="8:69" ht="12" customHeight="1">
      <c r="H7371" s="800"/>
      <c r="AJ7371" s="792"/>
      <c r="AM7371" s="792"/>
      <c r="AP7371" s="792"/>
      <c r="AS7371" s="792"/>
      <c r="AV7371" s="792"/>
      <c r="AY7371" s="792"/>
      <c r="BN7371" s="792"/>
      <c r="BQ7371" s="792"/>
    </row>
    <row r="7372" spans="8:69" ht="12" customHeight="1">
      <c r="H7372" s="800"/>
      <c r="AJ7372" s="792"/>
      <c r="AM7372" s="792"/>
      <c r="AP7372" s="792"/>
      <c r="AS7372" s="792"/>
      <c r="AV7372" s="792"/>
      <c r="AY7372" s="792"/>
      <c r="BN7372" s="792"/>
      <c r="BQ7372" s="792"/>
    </row>
    <row r="7373" spans="8:69" ht="12" customHeight="1">
      <c r="H7373" s="800"/>
      <c r="AJ7373" s="792"/>
      <c r="AM7373" s="792"/>
      <c r="AP7373" s="792"/>
      <c r="AS7373" s="792"/>
      <c r="AV7373" s="792"/>
      <c r="AY7373" s="792"/>
      <c r="BN7373" s="792"/>
      <c r="BQ7373" s="792"/>
    </row>
    <row r="7374" spans="8:69" ht="12" customHeight="1">
      <c r="H7374" s="800"/>
      <c r="AJ7374" s="792"/>
      <c r="AM7374" s="792"/>
      <c r="AP7374" s="792"/>
      <c r="AS7374" s="792"/>
      <c r="AV7374" s="792"/>
      <c r="AY7374" s="792"/>
      <c r="BN7374" s="792"/>
      <c r="BQ7374" s="792"/>
    </row>
    <row r="7375" spans="8:69" ht="12" customHeight="1">
      <c r="H7375" s="800"/>
      <c r="AJ7375" s="792"/>
      <c r="AM7375" s="792"/>
      <c r="AP7375" s="792"/>
      <c r="AS7375" s="792"/>
      <c r="AV7375" s="792"/>
      <c r="AY7375" s="792"/>
      <c r="BN7375" s="792"/>
      <c r="BQ7375" s="792"/>
    </row>
    <row r="7376" spans="8:69" ht="12" customHeight="1">
      <c r="H7376" s="800"/>
      <c r="AJ7376" s="792"/>
      <c r="AM7376" s="792"/>
      <c r="AP7376" s="792"/>
      <c r="AS7376" s="792"/>
      <c r="AV7376" s="792"/>
      <c r="AY7376" s="792"/>
      <c r="BN7376" s="792"/>
      <c r="BQ7376" s="792"/>
    </row>
    <row r="7377" spans="8:69" ht="12" customHeight="1">
      <c r="H7377" s="800"/>
      <c r="AJ7377" s="792"/>
      <c r="AM7377" s="792"/>
      <c r="AP7377" s="792"/>
      <c r="AS7377" s="792"/>
      <c r="AV7377" s="792"/>
      <c r="AY7377" s="792"/>
      <c r="BN7377" s="792"/>
      <c r="BQ7377" s="792"/>
    </row>
    <row r="7378" spans="8:69" ht="12" customHeight="1">
      <c r="H7378" s="800"/>
      <c r="AJ7378" s="792"/>
      <c r="AM7378" s="792"/>
      <c r="AP7378" s="792"/>
      <c r="AS7378" s="792"/>
      <c r="AV7378" s="792"/>
      <c r="AY7378" s="792"/>
      <c r="BN7378" s="792"/>
      <c r="BQ7378" s="792"/>
    </row>
    <row r="7379" spans="8:69" ht="12" customHeight="1">
      <c r="H7379" s="800"/>
      <c r="AJ7379" s="792"/>
      <c r="AM7379" s="792"/>
      <c r="AP7379" s="792"/>
      <c r="AS7379" s="792"/>
      <c r="AV7379" s="792"/>
      <c r="AY7379" s="792"/>
      <c r="BN7379" s="792"/>
      <c r="BQ7379" s="792"/>
    </row>
    <row r="7380" spans="8:69" ht="12" customHeight="1">
      <c r="H7380" s="800"/>
      <c r="AJ7380" s="792"/>
      <c r="AM7380" s="792"/>
      <c r="AP7380" s="792"/>
      <c r="AS7380" s="792"/>
      <c r="AV7380" s="792"/>
      <c r="AY7380" s="792"/>
      <c r="BN7380" s="792"/>
      <c r="BQ7380" s="792"/>
    </row>
    <row r="7381" spans="8:69" ht="12" customHeight="1">
      <c r="H7381" s="800"/>
      <c r="AJ7381" s="792"/>
      <c r="AM7381" s="792"/>
      <c r="AP7381" s="792"/>
      <c r="AS7381" s="792"/>
      <c r="AV7381" s="792"/>
      <c r="AY7381" s="792"/>
      <c r="BN7381" s="792"/>
      <c r="BQ7381" s="792"/>
    </row>
    <row r="7382" spans="8:69" ht="12" customHeight="1">
      <c r="H7382" s="800"/>
      <c r="AJ7382" s="792"/>
      <c r="AM7382" s="792"/>
      <c r="AP7382" s="792"/>
      <c r="AS7382" s="792"/>
      <c r="AV7382" s="792"/>
      <c r="AY7382" s="792"/>
      <c r="BN7382" s="792"/>
      <c r="BQ7382" s="792"/>
    </row>
    <row r="7383" spans="8:69" ht="12" customHeight="1">
      <c r="H7383" s="800"/>
      <c r="AJ7383" s="792"/>
      <c r="AM7383" s="792"/>
      <c r="AP7383" s="792"/>
      <c r="AS7383" s="792"/>
      <c r="AV7383" s="792"/>
      <c r="AY7383" s="792"/>
      <c r="BN7383" s="792"/>
      <c r="BQ7383" s="792"/>
    </row>
    <row r="7384" spans="8:69" ht="12" customHeight="1">
      <c r="H7384" s="800"/>
      <c r="AJ7384" s="792"/>
      <c r="AM7384" s="792"/>
      <c r="AP7384" s="792"/>
      <c r="AS7384" s="792"/>
      <c r="AV7384" s="792"/>
      <c r="AY7384" s="792"/>
      <c r="BN7384" s="792"/>
      <c r="BQ7384" s="792"/>
    </row>
    <row r="7385" spans="8:69" ht="12" customHeight="1">
      <c r="H7385" s="800"/>
      <c r="AJ7385" s="792"/>
      <c r="AM7385" s="792"/>
      <c r="AP7385" s="792"/>
      <c r="AS7385" s="792"/>
      <c r="AV7385" s="792"/>
      <c r="AY7385" s="792"/>
      <c r="BN7385" s="792"/>
      <c r="BQ7385" s="792"/>
    </row>
    <row r="7386" spans="8:69" ht="12" customHeight="1">
      <c r="H7386" s="800"/>
      <c r="AJ7386" s="792"/>
      <c r="AM7386" s="792"/>
      <c r="AP7386" s="792"/>
      <c r="AS7386" s="792"/>
      <c r="AV7386" s="792"/>
      <c r="AY7386" s="792"/>
      <c r="BN7386" s="792"/>
      <c r="BQ7386" s="792"/>
    </row>
    <row r="7387" spans="8:69" ht="12" customHeight="1">
      <c r="H7387" s="800"/>
      <c r="AJ7387" s="792"/>
      <c r="AM7387" s="792"/>
      <c r="AP7387" s="792"/>
      <c r="AS7387" s="792"/>
      <c r="AV7387" s="792"/>
      <c r="AY7387" s="792"/>
      <c r="BN7387" s="792"/>
      <c r="BQ7387" s="792"/>
    </row>
    <row r="7388" spans="8:69" ht="12" customHeight="1">
      <c r="H7388" s="800"/>
      <c r="AJ7388" s="792"/>
      <c r="AM7388" s="792"/>
      <c r="AP7388" s="792"/>
      <c r="AS7388" s="792"/>
      <c r="AV7388" s="792"/>
      <c r="AY7388" s="792"/>
      <c r="BN7388" s="792"/>
      <c r="BQ7388" s="792"/>
    </row>
    <row r="7389" spans="8:69" ht="12" customHeight="1">
      <c r="H7389" s="800"/>
      <c r="AJ7389" s="792"/>
      <c r="AM7389" s="792"/>
      <c r="AP7389" s="792"/>
      <c r="AS7389" s="792"/>
      <c r="AV7389" s="792"/>
      <c r="AY7389" s="792"/>
      <c r="BN7389" s="792"/>
      <c r="BQ7389" s="792"/>
    </row>
    <row r="7390" spans="8:69" ht="12" customHeight="1">
      <c r="H7390" s="800"/>
      <c r="AJ7390" s="792"/>
      <c r="AM7390" s="792"/>
      <c r="AP7390" s="792"/>
      <c r="AS7390" s="792"/>
      <c r="AV7390" s="792"/>
      <c r="AY7390" s="792"/>
      <c r="BN7390" s="792"/>
      <c r="BQ7390" s="792"/>
    </row>
    <row r="7391" spans="8:69" ht="12" customHeight="1">
      <c r="H7391" s="800"/>
      <c r="AJ7391" s="792"/>
      <c r="AM7391" s="792"/>
      <c r="AP7391" s="792"/>
      <c r="AS7391" s="792"/>
      <c r="AV7391" s="792"/>
      <c r="AY7391" s="792"/>
      <c r="BN7391" s="792"/>
      <c r="BQ7391" s="792"/>
    </row>
    <row r="7392" spans="8:69" ht="12" customHeight="1">
      <c r="H7392" s="800"/>
      <c r="AJ7392" s="792"/>
      <c r="AM7392" s="792"/>
      <c r="AP7392" s="792"/>
      <c r="AS7392" s="792"/>
      <c r="AV7392" s="792"/>
      <c r="AY7392" s="792"/>
      <c r="BN7392" s="792"/>
      <c r="BQ7392" s="792"/>
    </row>
    <row r="7393" spans="8:69" ht="12" customHeight="1">
      <c r="H7393" s="800"/>
      <c r="AJ7393" s="792"/>
      <c r="AM7393" s="792"/>
      <c r="AP7393" s="792"/>
      <c r="AS7393" s="792"/>
      <c r="AV7393" s="792"/>
      <c r="AY7393" s="792"/>
      <c r="BN7393" s="792"/>
      <c r="BQ7393" s="792"/>
    </row>
    <row r="7394" spans="8:69" ht="12" customHeight="1">
      <c r="H7394" s="800"/>
      <c r="AJ7394" s="792"/>
      <c r="AM7394" s="792"/>
      <c r="AP7394" s="792"/>
      <c r="AS7394" s="792"/>
      <c r="AV7394" s="792"/>
      <c r="AY7394" s="792"/>
      <c r="BN7394" s="792"/>
      <c r="BQ7394" s="792"/>
    </row>
    <row r="7395" spans="8:69" ht="12" customHeight="1">
      <c r="H7395" s="800"/>
      <c r="AJ7395" s="792"/>
      <c r="AM7395" s="792"/>
      <c r="AP7395" s="792"/>
      <c r="AS7395" s="792"/>
      <c r="AV7395" s="792"/>
      <c r="AY7395" s="792"/>
      <c r="BN7395" s="792"/>
      <c r="BQ7395" s="792"/>
    </row>
    <row r="7396" spans="8:69" ht="12" customHeight="1">
      <c r="H7396" s="800"/>
      <c r="AJ7396" s="792"/>
      <c r="AM7396" s="792"/>
      <c r="AP7396" s="792"/>
      <c r="AS7396" s="792"/>
      <c r="AV7396" s="792"/>
      <c r="AY7396" s="792"/>
      <c r="BN7396" s="792"/>
      <c r="BQ7396" s="792"/>
    </row>
    <row r="7397" spans="8:69" ht="12" customHeight="1">
      <c r="H7397" s="800"/>
      <c r="AJ7397" s="792"/>
      <c r="AM7397" s="792"/>
      <c r="AP7397" s="792"/>
      <c r="AS7397" s="792"/>
      <c r="AV7397" s="792"/>
      <c r="AY7397" s="792"/>
      <c r="BN7397" s="792"/>
      <c r="BQ7397" s="792"/>
    </row>
    <row r="7398" spans="8:69" ht="12" customHeight="1">
      <c r="H7398" s="800"/>
      <c r="AJ7398" s="792"/>
      <c r="AM7398" s="792"/>
      <c r="AP7398" s="792"/>
      <c r="AS7398" s="792"/>
      <c r="AV7398" s="792"/>
      <c r="AY7398" s="792"/>
      <c r="BN7398" s="792"/>
      <c r="BQ7398" s="792"/>
    </row>
    <row r="7399" spans="8:69" ht="12" customHeight="1">
      <c r="H7399" s="800"/>
      <c r="AJ7399" s="792"/>
      <c r="AM7399" s="792"/>
      <c r="AP7399" s="792"/>
      <c r="AS7399" s="792"/>
      <c r="AV7399" s="792"/>
      <c r="AY7399" s="792"/>
      <c r="BN7399" s="792"/>
      <c r="BQ7399" s="792"/>
    </row>
    <row r="7400" spans="8:69" ht="12" customHeight="1">
      <c r="H7400" s="800"/>
      <c r="AJ7400" s="792"/>
      <c r="AM7400" s="792"/>
      <c r="AP7400" s="792"/>
      <c r="AS7400" s="792"/>
      <c r="AV7400" s="792"/>
      <c r="AY7400" s="792"/>
      <c r="BN7400" s="792"/>
      <c r="BQ7400" s="792"/>
    </row>
    <row r="7401" spans="8:69" ht="12" customHeight="1">
      <c r="H7401" s="800"/>
      <c r="AJ7401" s="792"/>
      <c r="AM7401" s="792"/>
      <c r="AP7401" s="792"/>
      <c r="AS7401" s="792"/>
      <c r="AV7401" s="792"/>
      <c r="AY7401" s="792"/>
      <c r="BN7401" s="792"/>
      <c r="BQ7401" s="792"/>
    </row>
    <row r="7402" spans="8:69" ht="12" customHeight="1">
      <c r="H7402" s="800"/>
      <c r="AJ7402" s="792"/>
      <c r="AM7402" s="792"/>
      <c r="AP7402" s="792"/>
      <c r="AS7402" s="792"/>
      <c r="AV7402" s="792"/>
      <c r="AY7402" s="792"/>
      <c r="BN7402" s="792"/>
      <c r="BQ7402" s="792"/>
    </row>
    <row r="7403" spans="8:69" ht="12" customHeight="1">
      <c r="H7403" s="800"/>
      <c r="AJ7403" s="792"/>
      <c r="AM7403" s="792"/>
      <c r="AP7403" s="792"/>
      <c r="AS7403" s="792"/>
      <c r="AV7403" s="792"/>
      <c r="AY7403" s="792"/>
      <c r="BN7403" s="792"/>
      <c r="BQ7403" s="792"/>
    </row>
    <row r="7404" spans="8:69" ht="12" customHeight="1">
      <c r="H7404" s="800"/>
      <c r="AJ7404" s="792"/>
      <c r="AM7404" s="792"/>
      <c r="AP7404" s="792"/>
      <c r="AS7404" s="792"/>
      <c r="AV7404" s="792"/>
      <c r="AY7404" s="792"/>
      <c r="BN7404" s="792"/>
      <c r="BQ7404" s="792"/>
    </row>
    <row r="7405" spans="8:69" ht="12" customHeight="1">
      <c r="H7405" s="800"/>
      <c r="AJ7405" s="792"/>
      <c r="AM7405" s="792"/>
      <c r="AP7405" s="792"/>
      <c r="AS7405" s="792"/>
      <c r="AV7405" s="792"/>
      <c r="AY7405" s="792"/>
      <c r="BN7405" s="792"/>
      <c r="BQ7405" s="792"/>
    </row>
    <row r="7406" spans="8:69" ht="12" customHeight="1">
      <c r="H7406" s="800"/>
      <c r="AJ7406" s="792"/>
      <c r="AM7406" s="792"/>
      <c r="AP7406" s="792"/>
      <c r="AS7406" s="792"/>
      <c r="AV7406" s="792"/>
      <c r="AY7406" s="792"/>
      <c r="BN7406" s="792"/>
      <c r="BQ7406" s="792"/>
    </row>
    <row r="7407" spans="8:69" ht="12" customHeight="1">
      <c r="H7407" s="800"/>
      <c r="AJ7407" s="792"/>
      <c r="AM7407" s="792"/>
      <c r="AP7407" s="792"/>
      <c r="AS7407" s="792"/>
      <c r="AV7407" s="792"/>
      <c r="AY7407" s="792"/>
      <c r="BN7407" s="792"/>
      <c r="BQ7407" s="792"/>
    </row>
    <row r="7408" spans="8:69" ht="12" customHeight="1">
      <c r="H7408" s="800"/>
      <c r="AJ7408" s="792"/>
      <c r="AM7408" s="792"/>
      <c r="AP7408" s="792"/>
      <c r="AS7408" s="792"/>
      <c r="AV7408" s="792"/>
      <c r="AY7408" s="792"/>
      <c r="BN7408" s="792"/>
      <c r="BQ7408" s="792"/>
    </row>
    <row r="7409" spans="8:69" ht="12" customHeight="1">
      <c r="H7409" s="800"/>
      <c r="AJ7409" s="792"/>
      <c r="AM7409" s="792"/>
      <c r="AP7409" s="792"/>
      <c r="AS7409" s="792"/>
      <c r="AV7409" s="792"/>
      <c r="AY7409" s="792"/>
      <c r="BN7409" s="792"/>
      <c r="BQ7409" s="792"/>
    </row>
    <row r="7410" spans="8:69" ht="12" customHeight="1">
      <c r="H7410" s="800"/>
      <c r="AJ7410" s="792"/>
      <c r="AM7410" s="792"/>
      <c r="AP7410" s="792"/>
      <c r="AS7410" s="792"/>
      <c r="AV7410" s="792"/>
      <c r="AY7410" s="792"/>
      <c r="BN7410" s="792"/>
      <c r="BQ7410" s="792"/>
    </row>
    <row r="7411" spans="8:69" ht="12" customHeight="1">
      <c r="H7411" s="800"/>
      <c r="AJ7411" s="792"/>
      <c r="AM7411" s="792"/>
      <c r="AP7411" s="792"/>
      <c r="AS7411" s="792"/>
      <c r="AV7411" s="792"/>
      <c r="AY7411" s="792"/>
      <c r="BN7411" s="792"/>
      <c r="BQ7411" s="792"/>
    </row>
    <row r="7412" spans="8:69" ht="12" customHeight="1">
      <c r="H7412" s="800"/>
      <c r="AJ7412" s="792"/>
      <c r="AM7412" s="792"/>
      <c r="AP7412" s="792"/>
      <c r="AS7412" s="792"/>
      <c r="AV7412" s="792"/>
      <c r="AY7412" s="792"/>
      <c r="BN7412" s="792"/>
      <c r="BQ7412" s="792"/>
    </row>
    <row r="7413" spans="8:69" ht="12" customHeight="1">
      <c r="H7413" s="800"/>
      <c r="AJ7413" s="792"/>
      <c r="AM7413" s="792"/>
      <c r="AP7413" s="792"/>
      <c r="AS7413" s="792"/>
      <c r="AV7413" s="792"/>
      <c r="AY7413" s="792"/>
      <c r="BN7413" s="792"/>
      <c r="BQ7413" s="792"/>
    </row>
    <row r="7414" spans="8:69" ht="12" customHeight="1">
      <c r="H7414" s="800"/>
      <c r="AJ7414" s="792"/>
      <c r="AM7414" s="792"/>
      <c r="AP7414" s="792"/>
      <c r="AS7414" s="792"/>
      <c r="AV7414" s="792"/>
      <c r="AY7414" s="792"/>
      <c r="BN7414" s="792"/>
      <c r="BQ7414" s="792"/>
    </row>
    <row r="7415" spans="8:69" ht="12" customHeight="1">
      <c r="H7415" s="800"/>
      <c r="AJ7415" s="792"/>
      <c r="AM7415" s="792"/>
      <c r="AP7415" s="792"/>
      <c r="AS7415" s="792"/>
      <c r="AV7415" s="792"/>
      <c r="AY7415" s="792"/>
      <c r="BN7415" s="792"/>
      <c r="BQ7415" s="792"/>
    </row>
    <row r="7416" spans="8:69" ht="12" customHeight="1">
      <c r="H7416" s="800"/>
      <c r="AJ7416" s="792"/>
      <c r="AM7416" s="792"/>
      <c r="AP7416" s="792"/>
      <c r="AS7416" s="792"/>
      <c r="AV7416" s="792"/>
      <c r="AY7416" s="792"/>
      <c r="BN7416" s="792"/>
      <c r="BQ7416" s="792"/>
    </row>
    <row r="7417" spans="8:69" ht="12" customHeight="1">
      <c r="H7417" s="800"/>
      <c r="AJ7417" s="792"/>
      <c r="AM7417" s="792"/>
      <c r="AP7417" s="792"/>
      <c r="AS7417" s="792"/>
      <c r="AV7417" s="792"/>
      <c r="AY7417" s="792"/>
      <c r="BN7417" s="792"/>
      <c r="BQ7417" s="792"/>
    </row>
    <row r="7418" spans="8:69" ht="12" customHeight="1">
      <c r="H7418" s="800"/>
      <c r="AJ7418" s="792"/>
      <c r="AM7418" s="792"/>
      <c r="AP7418" s="792"/>
      <c r="AS7418" s="792"/>
      <c r="AV7418" s="792"/>
      <c r="AY7418" s="792"/>
      <c r="BN7418" s="792"/>
      <c r="BQ7418" s="792"/>
    </row>
    <row r="7419" spans="8:69" ht="12" customHeight="1">
      <c r="H7419" s="800"/>
      <c r="AJ7419" s="792"/>
      <c r="AM7419" s="792"/>
      <c r="AP7419" s="792"/>
      <c r="AS7419" s="792"/>
      <c r="AV7419" s="792"/>
      <c r="AY7419" s="792"/>
      <c r="BN7419" s="792"/>
      <c r="BQ7419" s="792"/>
    </row>
    <row r="7420" spans="8:69" ht="12" customHeight="1">
      <c r="H7420" s="800"/>
      <c r="AJ7420" s="792"/>
      <c r="AM7420" s="792"/>
      <c r="AP7420" s="792"/>
      <c r="AS7420" s="792"/>
      <c r="AV7420" s="792"/>
      <c r="AY7420" s="792"/>
      <c r="BN7420" s="792"/>
      <c r="BQ7420" s="792"/>
    </row>
    <row r="7421" spans="8:69" ht="12" customHeight="1">
      <c r="H7421" s="800"/>
      <c r="AJ7421" s="792"/>
      <c r="AM7421" s="792"/>
      <c r="AP7421" s="792"/>
      <c r="AS7421" s="792"/>
      <c r="AV7421" s="792"/>
      <c r="AY7421" s="792"/>
      <c r="BN7421" s="792"/>
      <c r="BQ7421" s="792"/>
    </row>
    <row r="7422" spans="8:69" ht="12" customHeight="1">
      <c r="H7422" s="800"/>
      <c r="AJ7422" s="792"/>
      <c r="AM7422" s="792"/>
      <c r="AP7422" s="792"/>
      <c r="AS7422" s="792"/>
      <c r="AV7422" s="792"/>
      <c r="AY7422" s="792"/>
      <c r="BN7422" s="792"/>
      <c r="BQ7422" s="792"/>
    </row>
    <row r="7423" spans="8:69" ht="12" customHeight="1">
      <c r="H7423" s="800"/>
      <c r="AJ7423" s="792"/>
      <c r="AM7423" s="792"/>
      <c r="AP7423" s="792"/>
      <c r="AS7423" s="792"/>
      <c r="AV7423" s="792"/>
      <c r="AY7423" s="792"/>
      <c r="BN7423" s="792"/>
      <c r="BQ7423" s="792"/>
    </row>
    <row r="7424" spans="8:69" ht="12" customHeight="1">
      <c r="H7424" s="800"/>
      <c r="AJ7424" s="792"/>
      <c r="AM7424" s="792"/>
      <c r="AP7424" s="792"/>
      <c r="AS7424" s="792"/>
      <c r="AV7424" s="792"/>
      <c r="AY7424" s="792"/>
      <c r="BN7424" s="792"/>
      <c r="BQ7424" s="792"/>
    </row>
    <row r="7425" spans="8:69" ht="12" customHeight="1">
      <c r="H7425" s="800"/>
      <c r="AJ7425" s="792"/>
      <c r="AM7425" s="792"/>
      <c r="AP7425" s="792"/>
      <c r="AS7425" s="792"/>
      <c r="AV7425" s="792"/>
      <c r="AY7425" s="792"/>
      <c r="BN7425" s="792"/>
      <c r="BQ7425" s="792"/>
    </row>
    <row r="7426" spans="8:69" ht="12" customHeight="1">
      <c r="H7426" s="800"/>
      <c r="AJ7426" s="792"/>
      <c r="AM7426" s="792"/>
      <c r="AP7426" s="792"/>
      <c r="AS7426" s="792"/>
      <c r="AV7426" s="792"/>
      <c r="AY7426" s="792"/>
      <c r="BN7426" s="792"/>
      <c r="BQ7426" s="792"/>
    </row>
    <row r="7427" spans="8:69" ht="12" customHeight="1">
      <c r="H7427" s="800"/>
      <c r="AJ7427" s="792"/>
      <c r="AM7427" s="792"/>
      <c r="AP7427" s="792"/>
      <c r="AS7427" s="792"/>
      <c r="AV7427" s="792"/>
      <c r="AY7427" s="792"/>
      <c r="BN7427" s="792"/>
      <c r="BQ7427" s="792"/>
    </row>
    <row r="7428" spans="8:69" ht="12" customHeight="1">
      <c r="H7428" s="800"/>
      <c r="AJ7428" s="792"/>
      <c r="AM7428" s="792"/>
      <c r="AP7428" s="792"/>
      <c r="AS7428" s="792"/>
      <c r="AV7428" s="792"/>
      <c r="AY7428" s="792"/>
      <c r="BN7428" s="792"/>
      <c r="BQ7428" s="792"/>
    </row>
    <row r="7429" spans="8:69" ht="12" customHeight="1">
      <c r="H7429" s="800"/>
      <c r="AJ7429" s="792"/>
      <c r="AM7429" s="792"/>
      <c r="AP7429" s="792"/>
      <c r="AS7429" s="792"/>
      <c r="AV7429" s="792"/>
      <c r="AY7429" s="792"/>
      <c r="BN7429" s="792"/>
      <c r="BQ7429" s="792"/>
    </row>
    <row r="7430" spans="8:69" ht="12" customHeight="1">
      <c r="H7430" s="800"/>
      <c r="AJ7430" s="792"/>
      <c r="AM7430" s="792"/>
      <c r="AP7430" s="792"/>
      <c r="AS7430" s="792"/>
      <c r="AV7430" s="792"/>
      <c r="AY7430" s="792"/>
      <c r="BN7430" s="792"/>
      <c r="BQ7430" s="792"/>
    </row>
    <row r="7431" spans="8:69" ht="12" customHeight="1">
      <c r="H7431" s="800"/>
      <c r="AJ7431" s="792"/>
      <c r="AM7431" s="792"/>
      <c r="AP7431" s="792"/>
      <c r="AS7431" s="792"/>
      <c r="AV7431" s="792"/>
      <c r="AY7431" s="792"/>
      <c r="BN7431" s="792"/>
      <c r="BQ7431" s="792"/>
    </row>
    <row r="7432" spans="8:69" ht="12" customHeight="1">
      <c r="H7432" s="800"/>
      <c r="AJ7432" s="792"/>
      <c r="AM7432" s="792"/>
      <c r="AP7432" s="792"/>
      <c r="AS7432" s="792"/>
      <c r="AV7432" s="792"/>
      <c r="AY7432" s="792"/>
      <c r="BN7432" s="792"/>
      <c r="BQ7432" s="792"/>
    </row>
    <row r="7433" spans="8:69" ht="12" customHeight="1">
      <c r="H7433" s="800"/>
      <c r="AJ7433" s="792"/>
      <c r="AM7433" s="792"/>
      <c r="AP7433" s="792"/>
      <c r="AS7433" s="792"/>
      <c r="AV7433" s="792"/>
      <c r="AY7433" s="792"/>
      <c r="BN7433" s="792"/>
      <c r="BQ7433" s="792"/>
    </row>
    <row r="7434" spans="8:69" ht="12" customHeight="1">
      <c r="H7434" s="800"/>
      <c r="AJ7434" s="792"/>
      <c r="AM7434" s="792"/>
      <c r="AP7434" s="792"/>
      <c r="AS7434" s="792"/>
      <c r="AV7434" s="792"/>
      <c r="AY7434" s="792"/>
      <c r="BN7434" s="792"/>
      <c r="BQ7434" s="792"/>
    </row>
    <row r="7435" spans="8:69" ht="12" customHeight="1">
      <c r="H7435" s="800"/>
      <c r="AJ7435" s="792"/>
      <c r="AM7435" s="792"/>
      <c r="AP7435" s="792"/>
      <c r="AS7435" s="792"/>
      <c r="AV7435" s="792"/>
      <c r="AY7435" s="792"/>
      <c r="BN7435" s="792"/>
      <c r="BQ7435" s="792"/>
    </row>
    <row r="7436" spans="8:69" ht="12" customHeight="1">
      <c r="H7436" s="800"/>
      <c r="AJ7436" s="792"/>
      <c r="AM7436" s="792"/>
      <c r="AP7436" s="792"/>
      <c r="AS7436" s="792"/>
      <c r="AV7436" s="792"/>
      <c r="AY7436" s="792"/>
      <c r="BN7436" s="792"/>
      <c r="BQ7436" s="792"/>
    </row>
    <row r="7437" spans="8:69" ht="12" customHeight="1">
      <c r="H7437" s="800"/>
      <c r="AJ7437" s="792"/>
      <c r="AM7437" s="792"/>
      <c r="AP7437" s="792"/>
      <c r="AS7437" s="792"/>
      <c r="AV7437" s="792"/>
      <c r="AY7437" s="792"/>
      <c r="BN7437" s="792"/>
      <c r="BQ7437" s="792"/>
    </row>
    <row r="7438" spans="8:69" ht="12" customHeight="1">
      <c r="H7438" s="800"/>
      <c r="AJ7438" s="792"/>
      <c r="AM7438" s="792"/>
      <c r="AP7438" s="792"/>
      <c r="AS7438" s="792"/>
      <c r="AV7438" s="792"/>
      <c r="AY7438" s="792"/>
      <c r="BN7438" s="792"/>
      <c r="BQ7438" s="792"/>
    </row>
    <row r="7439" spans="8:69" ht="12" customHeight="1">
      <c r="H7439" s="800"/>
      <c r="AJ7439" s="792"/>
      <c r="AM7439" s="792"/>
      <c r="AP7439" s="792"/>
      <c r="AS7439" s="792"/>
      <c r="AV7439" s="792"/>
      <c r="AY7439" s="792"/>
      <c r="BN7439" s="792"/>
      <c r="BQ7439" s="792"/>
    </row>
    <row r="7440" spans="8:69" ht="12" customHeight="1">
      <c r="H7440" s="800"/>
      <c r="AJ7440" s="792"/>
      <c r="AM7440" s="792"/>
      <c r="AP7440" s="792"/>
      <c r="AS7440" s="792"/>
      <c r="AV7440" s="792"/>
      <c r="AY7440" s="792"/>
      <c r="BN7440" s="792"/>
      <c r="BQ7440" s="792"/>
    </row>
    <row r="7441" spans="8:69" ht="12" customHeight="1">
      <c r="H7441" s="800"/>
      <c r="AJ7441" s="792"/>
      <c r="AM7441" s="792"/>
      <c r="AP7441" s="792"/>
      <c r="AS7441" s="792"/>
      <c r="AV7441" s="792"/>
      <c r="AY7441" s="792"/>
      <c r="BN7441" s="792"/>
      <c r="BQ7441" s="792"/>
    </row>
    <row r="7442" spans="8:69" ht="12" customHeight="1">
      <c r="H7442" s="800"/>
      <c r="AJ7442" s="792"/>
      <c r="AM7442" s="792"/>
      <c r="AP7442" s="792"/>
      <c r="AS7442" s="792"/>
      <c r="AV7442" s="792"/>
      <c r="AY7442" s="792"/>
      <c r="BN7442" s="792"/>
      <c r="BQ7442" s="792"/>
    </row>
    <row r="7443" spans="8:69" ht="12" customHeight="1">
      <c r="H7443" s="800"/>
      <c r="AJ7443" s="792"/>
      <c r="AM7443" s="792"/>
      <c r="AP7443" s="792"/>
      <c r="AS7443" s="792"/>
      <c r="AV7443" s="792"/>
      <c r="AY7443" s="792"/>
      <c r="BN7443" s="792"/>
      <c r="BQ7443" s="792"/>
    </row>
    <row r="7444" spans="8:69" ht="12" customHeight="1">
      <c r="H7444" s="800"/>
      <c r="AJ7444" s="792"/>
      <c r="AM7444" s="792"/>
      <c r="AP7444" s="792"/>
      <c r="AS7444" s="792"/>
      <c r="AV7444" s="792"/>
      <c r="AY7444" s="792"/>
      <c r="BN7444" s="792"/>
      <c r="BQ7444" s="792"/>
    </row>
    <row r="7445" spans="8:69" ht="12" customHeight="1">
      <c r="H7445" s="800"/>
      <c r="AJ7445" s="792"/>
      <c r="AM7445" s="792"/>
      <c r="AP7445" s="792"/>
      <c r="AS7445" s="792"/>
      <c r="AV7445" s="792"/>
      <c r="AY7445" s="792"/>
      <c r="BN7445" s="792"/>
      <c r="BQ7445" s="792"/>
    </row>
    <row r="7446" spans="8:69" ht="12" customHeight="1">
      <c r="H7446" s="800"/>
      <c r="AJ7446" s="792"/>
      <c r="AM7446" s="792"/>
      <c r="AP7446" s="792"/>
      <c r="AS7446" s="792"/>
      <c r="AV7446" s="792"/>
      <c r="AY7446" s="792"/>
      <c r="BN7446" s="792"/>
      <c r="BQ7446" s="792"/>
    </row>
    <row r="7447" spans="8:69" ht="12" customHeight="1">
      <c r="H7447" s="800"/>
      <c r="AJ7447" s="792"/>
      <c r="AM7447" s="792"/>
      <c r="AP7447" s="792"/>
      <c r="AS7447" s="792"/>
      <c r="AV7447" s="792"/>
      <c r="AY7447" s="792"/>
      <c r="BN7447" s="792"/>
      <c r="BQ7447" s="792"/>
    </row>
    <row r="7448" spans="8:69" ht="12" customHeight="1">
      <c r="H7448" s="800"/>
      <c r="AJ7448" s="792"/>
      <c r="AM7448" s="792"/>
      <c r="AP7448" s="792"/>
      <c r="AS7448" s="792"/>
      <c r="AV7448" s="792"/>
      <c r="AY7448" s="792"/>
      <c r="BN7448" s="792"/>
      <c r="BQ7448" s="792"/>
    </row>
    <row r="7449" spans="8:69" ht="12" customHeight="1">
      <c r="H7449" s="800"/>
      <c r="AJ7449" s="792"/>
      <c r="AM7449" s="792"/>
      <c r="AP7449" s="792"/>
      <c r="AS7449" s="792"/>
      <c r="AV7449" s="792"/>
      <c r="AY7449" s="792"/>
      <c r="BN7449" s="792"/>
      <c r="BQ7449" s="792"/>
    </row>
    <row r="7450" spans="8:69" ht="12" customHeight="1">
      <c r="H7450" s="800"/>
      <c r="AJ7450" s="792"/>
      <c r="AM7450" s="792"/>
      <c r="AP7450" s="792"/>
      <c r="AS7450" s="792"/>
      <c r="AV7450" s="792"/>
      <c r="AY7450" s="792"/>
      <c r="BN7450" s="792"/>
      <c r="BQ7450" s="792"/>
    </row>
    <row r="7451" spans="8:69" ht="12" customHeight="1">
      <c r="H7451" s="800"/>
      <c r="AJ7451" s="792"/>
      <c r="AM7451" s="792"/>
      <c r="AP7451" s="792"/>
      <c r="AS7451" s="792"/>
      <c r="AV7451" s="792"/>
      <c r="AY7451" s="792"/>
      <c r="BN7451" s="792"/>
      <c r="BQ7451" s="792"/>
    </row>
    <row r="7452" spans="8:69" ht="12" customHeight="1">
      <c r="H7452" s="800"/>
      <c r="AJ7452" s="792"/>
      <c r="AM7452" s="792"/>
      <c r="AP7452" s="792"/>
      <c r="AS7452" s="792"/>
      <c r="AV7452" s="792"/>
      <c r="AY7452" s="792"/>
      <c r="BN7452" s="792"/>
      <c r="BQ7452" s="792"/>
    </row>
    <row r="7453" spans="8:69" ht="12" customHeight="1">
      <c r="H7453" s="800"/>
      <c r="AJ7453" s="792"/>
      <c r="AM7453" s="792"/>
      <c r="AP7453" s="792"/>
      <c r="AS7453" s="792"/>
      <c r="AV7453" s="792"/>
      <c r="AY7453" s="792"/>
      <c r="BN7453" s="792"/>
      <c r="BQ7453" s="792"/>
    </row>
    <row r="7454" spans="8:69" ht="12" customHeight="1">
      <c r="H7454" s="800"/>
      <c r="AJ7454" s="792"/>
      <c r="AM7454" s="792"/>
      <c r="AP7454" s="792"/>
      <c r="AS7454" s="792"/>
      <c r="AV7454" s="792"/>
      <c r="AY7454" s="792"/>
      <c r="BN7454" s="792"/>
      <c r="BQ7454" s="792"/>
    </row>
    <row r="7455" spans="8:69" ht="12" customHeight="1">
      <c r="H7455" s="800"/>
      <c r="AJ7455" s="792"/>
      <c r="AM7455" s="792"/>
      <c r="AP7455" s="792"/>
      <c r="AS7455" s="792"/>
      <c r="AV7455" s="792"/>
      <c r="AY7455" s="792"/>
      <c r="BN7455" s="792"/>
      <c r="BQ7455" s="792"/>
    </row>
    <row r="7456" spans="8:69" ht="12" customHeight="1">
      <c r="H7456" s="800"/>
      <c r="AJ7456" s="792"/>
      <c r="AM7456" s="792"/>
      <c r="AP7456" s="792"/>
      <c r="AS7456" s="792"/>
      <c r="AV7456" s="792"/>
      <c r="AY7456" s="792"/>
      <c r="BN7456" s="792"/>
      <c r="BQ7456" s="792"/>
    </row>
    <row r="7457" spans="8:69" ht="12" customHeight="1">
      <c r="H7457" s="800"/>
      <c r="AJ7457" s="792"/>
      <c r="AM7457" s="792"/>
      <c r="AP7457" s="792"/>
      <c r="AS7457" s="792"/>
      <c r="AV7457" s="792"/>
      <c r="AY7457" s="792"/>
      <c r="BN7457" s="792"/>
      <c r="BQ7457" s="792"/>
    </row>
    <row r="7458" spans="8:69" ht="12" customHeight="1">
      <c r="H7458" s="800"/>
      <c r="AJ7458" s="792"/>
      <c r="AM7458" s="792"/>
      <c r="AP7458" s="792"/>
      <c r="AS7458" s="792"/>
      <c r="AV7458" s="792"/>
      <c r="AY7458" s="792"/>
      <c r="BN7458" s="792"/>
      <c r="BQ7458" s="792"/>
    </row>
    <row r="7459" spans="8:69" ht="12" customHeight="1">
      <c r="H7459" s="800"/>
      <c r="AJ7459" s="792"/>
      <c r="AM7459" s="792"/>
      <c r="AP7459" s="792"/>
      <c r="AS7459" s="792"/>
      <c r="AV7459" s="792"/>
      <c r="AY7459" s="792"/>
      <c r="BN7459" s="792"/>
      <c r="BQ7459" s="792"/>
    </row>
    <row r="7460" spans="8:69" ht="12" customHeight="1">
      <c r="H7460" s="800"/>
      <c r="AJ7460" s="792"/>
      <c r="AM7460" s="792"/>
      <c r="AP7460" s="792"/>
      <c r="AS7460" s="792"/>
      <c r="AV7460" s="792"/>
      <c r="AY7460" s="792"/>
      <c r="BN7460" s="792"/>
      <c r="BQ7460" s="792"/>
    </row>
    <row r="7461" spans="8:69" ht="12" customHeight="1">
      <c r="H7461" s="800"/>
      <c r="AJ7461" s="792"/>
      <c r="AM7461" s="792"/>
      <c r="AP7461" s="792"/>
      <c r="AS7461" s="792"/>
      <c r="AV7461" s="792"/>
      <c r="AY7461" s="792"/>
      <c r="BN7461" s="792"/>
      <c r="BQ7461" s="792"/>
    </row>
    <row r="7462" spans="8:69" ht="12" customHeight="1">
      <c r="H7462" s="800"/>
      <c r="AJ7462" s="792"/>
      <c r="AM7462" s="792"/>
      <c r="AP7462" s="792"/>
      <c r="AS7462" s="792"/>
      <c r="AV7462" s="792"/>
      <c r="AY7462" s="792"/>
      <c r="BN7462" s="792"/>
      <c r="BQ7462" s="792"/>
    </row>
    <row r="7463" spans="8:69" ht="12" customHeight="1">
      <c r="H7463" s="800"/>
      <c r="AJ7463" s="792"/>
      <c r="AM7463" s="792"/>
      <c r="AP7463" s="792"/>
      <c r="AS7463" s="792"/>
      <c r="AV7463" s="792"/>
      <c r="AY7463" s="792"/>
      <c r="BN7463" s="792"/>
      <c r="BQ7463" s="792"/>
    </row>
    <row r="7464" spans="8:69" ht="12" customHeight="1">
      <c r="H7464" s="800"/>
      <c r="AJ7464" s="792"/>
      <c r="AM7464" s="792"/>
      <c r="AP7464" s="792"/>
      <c r="AS7464" s="792"/>
      <c r="AV7464" s="792"/>
      <c r="AY7464" s="792"/>
      <c r="BN7464" s="792"/>
      <c r="BQ7464" s="792"/>
    </row>
    <row r="7465" spans="8:69" ht="12" customHeight="1">
      <c r="H7465" s="800"/>
      <c r="AJ7465" s="792"/>
      <c r="AM7465" s="792"/>
      <c r="AP7465" s="792"/>
      <c r="AS7465" s="792"/>
      <c r="AV7465" s="792"/>
      <c r="AY7465" s="792"/>
      <c r="BN7465" s="792"/>
      <c r="BQ7465" s="792"/>
    </row>
    <row r="7466" spans="8:69" ht="12" customHeight="1">
      <c r="H7466" s="800"/>
      <c r="AJ7466" s="792"/>
      <c r="AM7466" s="792"/>
      <c r="AP7466" s="792"/>
      <c r="AS7466" s="792"/>
      <c r="AV7466" s="792"/>
      <c r="AY7466" s="792"/>
      <c r="BN7466" s="792"/>
      <c r="BQ7466" s="792"/>
    </row>
    <row r="7467" spans="8:69" ht="12" customHeight="1">
      <c r="H7467" s="800"/>
      <c r="AJ7467" s="792"/>
      <c r="AM7467" s="792"/>
      <c r="AP7467" s="792"/>
      <c r="AS7467" s="792"/>
      <c r="AV7467" s="792"/>
      <c r="AY7467" s="792"/>
      <c r="BN7467" s="792"/>
      <c r="BQ7467" s="792"/>
    </row>
    <row r="7468" spans="8:69" ht="12" customHeight="1">
      <c r="H7468" s="800"/>
      <c r="AJ7468" s="792"/>
      <c r="AM7468" s="792"/>
      <c r="AP7468" s="792"/>
      <c r="AS7468" s="792"/>
      <c r="AV7468" s="792"/>
      <c r="AY7468" s="792"/>
      <c r="BN7468" s="792"/>
      <c r="BQ7468" s="792"/>
    </row>
    <row r="7469" spans="8:69" ht="12" customHeight="1">
      <c r="H7469" s="800"/>
      <c r="AJ7469" s="792"/>
      <c r="AM7469" s="792"/>
      <c r="AP7469" s="792"/>
      <c r="AS7469" s="792"/>
      <c r="AV7469" s="792"/>
      <c r="AY7469" s="792"/>
      <c r="BN7469" s="792"/>
      <c r="BQ7469" s="792"/>
    </row>
    <row r="7470" spans="8:69" ht="12" customHeight="1">
      <c r="H7470" s="800"/>
      <c r="AJ7470" s="792"/>
      <c r="AM7470" s="792"/>
      <c r="AP7470" s="792"/>
      <c r="AS7470" s="792"/>
      <c r="AV7470" s="792"/>
      <c r="AY7470" s="792"/>
      <c r="BN7470" s="792"/>
      <c r="BQ7470" s="792"/>
    </row>
    <row r="7471" spans="8:69" ht="12" customHeight="1">
      <c r="H7471" s="800"/>
      <c r="AJ7471" s="792"/>
      <c r="AM7471" s="792"/>
      <c r="AP7471" s="792"/>
      <c r="AS7471" s="792"/>
      <c r="AV7471" s="792"/>
      <c r="AY7471" s="792"/>
      <c r="BN7471" s="792"/>
      <c r="BQ7471" s="792"/>
    </row>
    <row r="7472" spans="8:69" ht="12" customHeight="1">
      <c r="H7472" s="800"/>
      <c r="AJ7472" s="792"/>
      <c r="AM7472" s="792"/>
      <c r="AP7472" s="792"/>
      <c r="AS7472" s="792"/>
      <c r="AV7472" s="792"/>
      <c r="AY7472" s="792"/>
      <c r="BN7472" s="792"/>
      <c r="BQ7472" s="792"/>
    </row>
    <row r="7473" spans="8:69" ht="12" customHeight="1">
      <c r="H7473" s="800"/>
      <c r="AJ7473" s="792"/>
      <c r="AM7473" s="792"/>
      <c r="AP7473" s="792"/>
      <c r="AS7473" s="792"/>
      <c r="AV7473" s="792"/>
      <c r="AY7473" s="792"/>
      <c r="BN7473" s="792"/>
      <c r="BQ7473" s="792"/>
    </row>
    <row r="7474" spans="8:69" ht="12" customHeight="1">
      <c r="H7474" s="800"/>
      <c r="AJ7474" s="792"/>
      <c r="AM7474" s="792"/>
      <c r="AP7474" s="792"/>
      <c r="AS7474" s="792"/>
      <c r="AV7474" s="792"/>
      <c r="AY7474" s="792"/>
      <c r="BN7474" s="792"/>
      <c r="BQ7474" s="792"/>
    </row>
    <row r="7475" spans="8:69" ht="12" customHeight="1">
      <c r="H7475" s="800"/>
      <c r="AJ7475" s="792"/>
      <c r="AM7475" s="792"/>
      <c r="AP7475" s="792"/>
      <c r="AS7475" s="792"/>
      <c r="AV7475" s="792"/>
      <c r="AY7475" s="792"/>
      <c r="BN7475" s="792"/>
      <c r="BQ7475" s="792"/>
    </row>
    <row r="7476" spans="8:69" ht="12" customHeight="1">
      <c r="H7476" s="800"/>
      <c r="AJ7476" s="792"/>
      <c r="AM7476" s="792"/>
      <c r="AP7476" s="792"/>
      <c r="AS7476" s="792"/>
      <c r="AV7476" s="792"/>
      <c r="AY7476" s="792"/>
      <c r="BN7476" s="792"/>
      <c r="BQ7476" s="792"/>
    </row>
    <row r="7477" spans="8:69" ht="12" customHeight="1">
      <c r="H7477" s="800"/>
      <c r="AJ7477" s="792"/>
      <c r="AM7477" s="792"/>
      <c r="AP7477" s="792"/>
      <c r="AS7477" s="792"/>
      <c r="AV7477" s="792"/>
      <c r="AY7477" s="792"/>
      <c r="BN7477" s="792"/>
      <c r="BQ7477" s="792"/>
    </row>
    <row r="7478" spans="8:69" ht="12" customHeight="1">
      <c r="H7478" s="800"/>
      <c r="AJ7478" s="792"/>
      <c r="AM7478" s="792"/>
      <c r="AP7478" s="792"/>
      <c r="AS7478" s="792"/>
      <c r="AV7478" s="792"/>
      <c r="AY7478" s="792"/>
      <c r="BN7478" s="792"/>
      <c r="BQ7478" s="792"/>
    </row>
    <row r="7479" spans="8:69" ht="12" customHeight="1">
      <c r="H7479" s="800"/>
      <c r="AJ7479" s="792"/>
      <c r="AM7479" s="792"/>
      <c r="AP7479" s="792"/>
      <c r="AS7479" s="792"/>
      <c r="AV7479" s="792"/>
      <c r="AY7479" s="792"/>
      <c r="BN7479" s="792"/>
      <c r="BQ7479" s="792"/>
    </row>
    <row r="7480" spans="8:69" ht="12" customHeight="1">
      <c r="H7480" s="800"/>
      <c r="AJ7480" s="792"/>
      <c r="AM7480" s="792"/>
      <c r="AP7480" s="792"/>
      <c r="AS7480" s="792"/>
      <c r="AV7480" s="792"/>
      <c r="AY7480" s="792"/>
      <c r="BN7480" s="792"/>
      <c r="BQ7480" s="792"/>
    </row>
    <row r="7481" spans="8:69" ht="12" customHeight="1">
      <c r="H7481" s="800"/>
      <c r="AJ7481" s="792"/>
      <c r="AM7481" s="792"/>
      <c r="AP7481" s="792"/>
      <c r="AS7481" s="792"/>
      <c r="AV7481" s="792"/>
      <c r="AY7481" s="792"/>
      <c r="BN7481" s="792"/>
      <c r="BQ7481" s="792"/>
    </row>
    <row r="7482" spans="8:69" ht="12" customHeight="1">
      <c r="H7482" s="800"/>
      <c r="AJ7482" s="792"/>
      <c r="AM7482" s="792"/>
      <c r="AP7482" s="792"/>
      <c r="AS7482" s="792"/>
      <c r="AV7482" s="792"/>
      <c r="AY7482" s="792"/>
      <c r="BN7482" s="792"/>
      <c r="BQ7482" s="792"/>
    </row>
    <row r="7483" spans="8:69" ht="12" customHeight="1">
      <c r="H7483" s="800"/>
      <c r="AJ7483" s="792"/>
      <c r="AM7483" s="792"/>
      <c r="AP7483" s="792"/>
      <c r="AS7483" s="792"/>
      <c r="AV7483" s="792"/>
      <c r="AY7483" s="792"/>
      <c r="BN7483" s="792"/>
      <c r="BQ7483" s="792"/>
    </row>
    <row r="7484" spans="8:69" ht="12" customHeight="1">
      <c r="H7484" s="800"/>
      <c r="AJ7484" s="792"/>
      <c r="AM7484" s="792"/>
      <c r="AP7484" s="792"/>
      <c r="AS7484" s="792"/>
      <c r="AV7484" s="792"/>
      <c r="AY7484" s="792"/>
      <c r="BN7484" s="792"/>
      <c r="BQ7484" s="792"/>
    </row>
    <row r="7485" spans="8:69" ht="12" customHeight="1">
      <c r="H7485" s="800"/>
      <c r="AJ7485" s="792"/>
      <c r="AM7485" s="792"/>
      <c r="AP7485" s="792"/>
      <c r="AS7485" s="792"/>
      <c r="AV7485" s="792"/>
      <c r="AY7485" s="792"/>
      <c r="BN7485" s="792"/>
      <c r="BQ7485" s="792"/>
    </row>
    <row r="7486" spans="8:69" ht="12" customHeight="1">
      <c r="H7486" s="800"/>
      <c r="AJ7486" s="792"/>
      <c r="AM7486" s="792"/>
      <c r="AP7486" s="792"/>
      <c r="AS7486" s="792"/>
      <c r="AV7486" s="792"/>
      <c r="AY7486" s="792"/>
      <c r="BN7486" s="792"/>
      <c r="BQ7486" s="792"/>
    </row>
    <row r="7487" spans="8:69" ht="12" customHeight="1">
      <c r="H7487" s="800"/>
      <c r="AJ7487" s="792"/>
      <c r="AM7487" s="792"/>
      <c r="AP7487" s="792"/>
      <c r="AS7487" s="792"/>
      <c r="AV7487" s="792"/>
      <c r="AY7487" s="792"/>
      <c r="BN7487" s="792"/>
      <c r="BQ7487" s="792"/>
    </row>
    <row r="7488" spans="8:69" ht="12" customHeight="1">
      <c r="H7488" s="800"/>
      <c r="AJ7488" s="792"/>
      <c r="AM7488" s="792"/>
      <c r="AP7488" s="792"/>
      <c r="AS7488" s="792"/>
      <c r="AV7488" s="792"/>
      <c r="AY7488" s="792"/>
      <c r="BN7488" s="792"/>
      <c r="BQ7488" s="792"/>
    </row>
    <row r="7489" spans="8:69" ht="12" customHeight="1">
      <c r="H7489" s="800"/>
      <c r="AJ7489" s="792"/>
      <c r="AM7489" s="792"/>
      <c r="AP7489" s="792"/>
      <c r="AS7489" s="792"/>
      <c r="AV7489" s="792"/>
      <c r="AY7489" s="792"/>
      <c r="BN7489" s="792"/>
      <c r="BQ7489" s="792"/>
    </row>
    <row r="7490" spans="8:69" ht="12" customHeight="1">
      <c r="H7490" s="800"/>
      <c r="AJ7490" s="792"/>
      <c r="AM7490" s="792"/>
      <c r="AP7490" s="792"/>
      <c r="AS7490" s="792"/>
      <c r="AV7490" s="792"/>
      <c r="AY7490" s="792"/>
      <c r="BN7490" s="792"/>
      <c r="BQ7490" s="792"/>
    </row>
    <row r="7491" spans="8:69" ht="12" customHeight="1">
      <c r="H7491" s="800"/>
      <c r="AJ7491" s="792"/>
      <c r="AM7491" s="792"/>
      <c r="AP7491" s="792"/>
      <c r="AS7491" s="792"/>
      <c r="AV7491" s="792"/>
      <c r="AY7491" s="792"/>
      <c r="BN7491" s="792"/>
      <c r="BQ7491" s="792"/>
    </row>
    <row r="7492" spans="8:69" ht="12" customHeight="1">
      <c r="H7492" s="800"/>
      <c r="AJ7492" s="792"/>
      <c r="AM7492" s="792"/>
      <c r="AP7492" s="792"/>
      <c r="AS7492" s="792"/>
      <c r="AV7492" s="792"/>
      <c r="AY7492" s="792"/>
      <c r="BN7492" s="792"/>
      <c r="BQ7492" s="792"/>
    </row>
    <row r="7493" spans="8:69" ht="12" customHeight="1">
      <c r="H7493" s="800"/>
      <c r="AJ7493" s="792"/>
      <c r="AM7493" s="792"/>
      <c r="AP7493" s="792"/>
      <c r="AS7493" s="792"/>
      <c r="AV7493" s="792"/>
      <c r="AY7493" s="792"/>
      <c r="BN7493" s="792"/>
      <c r="BQ7493" s="792"/>
    </row>
    <row r="7494" spans="8:69" ht="12" customHeight="1">
      <c r="H7494" s="800"/>
      <c r="AJ7494" s="792"/>
      <c r="AM7494" s="792"/>
      <c r="AP7494" s="792"/>
      <c r="AS7494" s="792"/>
      <c r="AV7494" s="792"/>
      <c r="AY7494" s="792"/>
      <c r="BN7494" s="792"/>
      <c r="BQ7494" s="792"/>
    </row>
    <row r="7495" spans="8:69" ht="12" customHeight="1">
      <c r="H7495" s="800"/>
      <c r="AJ7495" s="792"/>
      <c r="AM7495" s="792"/>
      <c r="AP7495" s="792"/>
      <c r="AS7495" s="792"/>
      <c r="AV7495" s="792"/>
      <c r="AY7495" s="792"/>
      <c r="BN7495" s="792"/>
      <c r="BQ7495" s="792"/>
    </row>
    <row r="7496" spans="8:69" ht="12" customHeight="1">
      <c r="H7496" s="800"/>
      <c r="AJ7496" s="792"/>
      <c r="AM7496" s="792"/>
      <c r="AP7496" s="792"/>
      <c r="AS7496" s="792"/>
      <c r="AV7496" s="792"/>
      <c r="AY7496" s="792"/>
      <c r="BN7496" s="792"/>
      <c r="BQ7496" s="792"/>
    </row>
    <row r="7497" spans="8:69" ht="12" customHeight="1">
      <c r="H7497" s="800"/>
      <c r="AJ7497" s="792"/>
      <c r="AM7497" s="792"/>
      <c r="AP7497" s="792"/>
      <c r="AS7497" s="792"/>
      <c r="AV7497" s="792"/>
      <c r="AY7497" s="792"/>
      <c r="BN7497" s="792"/>
      <c r="BQ7497" s="792"/>
    </row>
    <row r="7498" spans="8:69" ht="12" customHeight="1">
      <c r="H7498" s="800"/>
      <c r="AJ7498" s="792"/>
      <c r="AM7498" s="792"/>
      <c r="AP7498" s="792"/>
      <c r="AS7498" s="792"/>
      <c r="AV7498" s="792"/>
      <c r="AY7498" s="792"/>
      <c r="BN7498" s="792"/>
      <c r="BQ7498" s="792"/>
    </row>
    <row r="7499" spans="8:69" ht="12" customHeight="1">
      <c r="H7499" s="800"/>
      <c r="AJ7499" s="792"/>
      <c r="AM7499" s="792"/>
      <c r="AP7499" s="792"/>
      <c r="AS7499" s="792"/>
      <c r="AV7499" s="792"/>
      <c r="AY7499" s="792"/>
      <c r="BN7499" s="792"/>
      <c r="BQ7499" s="792"/>
    </row>
    <row r="7500" spans="8:69" ht="12" customHeight="1">
      <c r="H7500" s="800"/>
      <c r="AJ7500" s="792"/>
      <c r="AM7500" s="792"/>
      <c r="AP7500" s="792"/>
      <c r="AS7500" s="792"/>
      <c r="AV7500" s="792"/>
      <c r="AY7500" s="792"/>
      <c r="BN7500" s="792"/>
      <c r="BQ7500" s="792"/>
    </row>
    <row r="7501" spans="8:69" ht="12" customHeight="1">
      <c r="H7501" s="800"/>
      <c r="AJ7501" s="792"/>
      <c r="AM7501" s="792"/>
      <c r="AP7501" s="792"/>
      <c r="AS7501" s="792"/>
      <c r="AV7501" s="792"/>
      <c r="AY7501" s="792"/>
      <c r="BN7501" s="792"/>
      <c r="BQ7501" s="792"/>
    </row>
    <row r="7502" spans="8:69" ht="12" customHeight="1">
      <c r="H7502" s="800"/>
      <c r="AJ7502" s="792"/>
      <c r="AM7502" s="792"/>
      <c r="AP7502" s="792"/>
      <c r="AS7502" s="792"/>
      <c r="AV7502" s="792"/>
      <c r="AY7502" s="792"/>
      <c r="BN7502" s="792"/>
      <c r="BQ7502" s="792"/>
    </row>
    <row r="7503" spans="8:69" ht="12" customHeight="1">
      <c r="H7503" s="800"/>
      <c r="AJ7503" s="792"/>
      <c r="AM7503" s="792"/>
      <c r="AP7503" s="792"/>
      <c r="AS7503" s="792"/>
      <c r="AV7503" s="792"/>
      <c r="AY7503" s="792"/>
      <c r="BN7503" s="792"/>
      <c r="BQ7503" s="792"/>
    </row>
    <row r="7504" spans="8:69" ht="12" customHeight="1">
      <c r="H7504" s="800"/>
      <c r="AJ7504" s="792"/>
      <c r="AM7504" s="792"/>
      <c r="AP7504" s="792"/>
      <c r="AS7504" s="792"/>
      <c r="AV7504" s="792"/>
      <c r="AY7504" s="792"/>
      <c r="BN7504" s="792"/>
      <c r="BQ7504" s="792"/>
    </row>
    <row r="7505" spans="8:69" ht="12" customHeight="1">
      <c r="H7505" s="800"/>
      <c r="AJ7505" s="792"/>
      <c r="AM7505" s="792"/>
      <c r="AP7505" s="792"/>
      <c r="AS7505" s="792"/>
      <c r="AV7505" s="792"/>
      <c r="AY7505" s="792"/>
      <c r="BN7505" s="792"/>
      <c r="BQ7505" s="792"/>
    </row>
    <row r="7506" spans="8:69" ht="12" customHeight="1">
      <c r="H7506" s="800"/>
      <c r="AJ7506" s="792"/>
      <c r="AM7506" s="792"/>
      <c r="AP7506" s="792"/>
      <c r="AS7506" s="792"/>
      <c r="AV7506" s="792"/>
      <c r="AY7506" s="792"/>
      <c r="BN7506" s="792"/>
      <c r="BQ7506" s="792"/>
    </row>
    <row r="7507" spans="8:69" ht="12" customHeight="1">
      <c r="H7507" s="800"/>
      <c r="AJ7507" s="792"/>
      <c r="AM7507" s="792"/>
      <c r="AP7507" s="792"/>
      <c r="AS7507" s="792"/>
      <c r="AV7507" s="792"/>
      <c r="AY7507" s="792"/>
      <c r="BN7507" s="792"/>
      <c r="BQ7507" s="792"/>
    </row>
    <row r="7508" spans="8:69" ht="12" customHeight="1">
      <c r="H7508" s="800"/>
      <c r="AJ7508" s="792"/>
      <c r="AM7508" s="792"/>
      <c r="AP7508" s="792"/>
      <c r="AS7508" s="792"/>
      <c r="AV7508" s="792"/>
      <c r="AY7508" s="792"/>
      <c r="BN7508" s="792"/>
      <c r="BQ7508" s="792"/>
    </row>
    <row r="7509" spans="8:69" ht="12" customHeight="1">
      <c r="H7509" s="800"/>
      <c r="AJ7509" s="792"/>
      <c r="AM7509" s="792"/>
      <c r="AP7509" s="792"/>
      <c r="AS7509" s="792"/>
      <c r="AV7509" s="792"/>
      <c r="AY7509" s="792"/>
      <c r="BN7509" s="792"/>
      <c r="BQ7509" s="792"/>
    </row>
    <row r="7510" spans="8:69" ht="12" customHeight="1">
      <c r="H7510" s="800"/>
      <c r="AJ7510" s="792"/>
      <c r="AM7510" s="792"/>
      <c r="AP7510" s="792"/>
      <c r="AS7510" s="792"/>
      <c r="AV7510" s="792"/>
      <c r="AY7510" s="792"/>
      <c r="BN7510" s="792"/>
      <c r="BQ7510" s="792"/>
    </row>
    <row r="7511" spans="8:69" ht="12" customHeight="1">
      <c r="H7511" s="800"/>
      <c r="AJ7511" s="792"/>
      <c r="AM7511" s="792"/>
      <c r="AP7511" s="792"/>
      <c r="AS7511" s="792"/>
      <c r="AV7511" s="792"/>
      <c r="AY7511" s="792"/>
      <c r="BN7511" s="792"/>
      <c r="BQ7511" s="792"/>
    </row>
    <row r="7512" spans="8:69" ht="12" customHeight="1">
      <c r="H7512" s="800"/>
      <c r="AJ7512" s="792"/>
      <c r="AM7512" s="792"/>
      <c r="AP7512" s="792"/>
      <c r="AS7512" s="792"/>
      <c r="AV7512" s="792"/>
      <c r="AY7512" s="792"/>
      <c r="BN7512" s="792"/>
      <c r="BQ7512" s="792"/>
    </row>
    <row r="7513" spans="8:69" ht="12" customHeight="1">
      <c r="H7513" s="800"/>
      <c r="AJ7513" s="792"/>
      <c r="AM7513" s="792"/>
      <c r="AP7513" s="792"/>
      <c r="AS7513" s="792"/>
      <c r="AV7513" s="792"/>
      <c r="AY7513" s="792"/>
      <c r="BN7513" s="792"/>
      <c r="BQ7513" s="792"/>
    </row>
    <row r="7514" spans="8:69" ht="12" customHeight="1">
      <c r="H7514" s="800"/>
      <c r="AJ7514" s="792"/>
      <c r="AM7514" s="792"/>
      <c r="AP7514" s="792"/>
      <c r="AS7514" s="792"/>
      <c r="AV7514" s="792"/>
      <c r="AY7514" s="792"/>
      <c r="BN7514" s="792"/>
      <c r="BQ7514" s="792"/>
    </row>
    <row r="7515" spans="8:69" ht="12" customHeight="1">
      <c r="H7515" s="800"/>
      <c r="AJ7515" s="792"/>
      <c r="AM7515" s="792"/>
      <c r="AP7515" s="792"/>
      <c r="AS7515" s="792"/>
      <c r="AV7515" s="792"/>
      <c r="AY7515" s="792"/>
      <c r="BN7515" s="792"/>
      <c r="BQ7515" s="792"/>
    </row>
    <row r="7516" spans="8:69" ht="12" customHeight="1">
      <c r="H7516" s="800"/>
      <c r="AJ7516" s="792"/>
      <c r="AM7516" s="792"/>
      <c r="AP7516" s="792"/>
      <c r="AS7516" s="792"/>
      <c r="AV7516" s="792"/>
      <c r="AY7516" s="792"/>
      <c r="BN7516" s="792"/>
      <c r="BQ7516" s="792"/>
    </row>
    <row r="7517" spans="8:69" ht="12" customHeight="1">
      <c r="H7517" s="800"/>
      <c r="AJ7517" s="792"/>
      <c r="AM7517" s="792"/>
      <c r="AP7517" s="792"/>
      <c r="AS7517" s="792"/>
      <c r="AV7517" s="792"/>
      <c r="AY7517" s="792"/>
      <c r="BN7517" s="792"/>
      <c r="BQ7517" s="792"/>
    </row>
    <row r="7518" spans="8:69" ht="12" customHeight="1">
      <c r="H7518" s="800"/>
      <c r="AJ7518" s="792"/>
      <c r="AM7518" s="792"/>
      <c r="AP7518" s="792"/>
      <c r="AS7518" s="792"/>
      <c r="AV7518" s="792"/>
      <c r="AY7518" s="792"/>
      <c r="BN7518" s="792"/>
      <c r="BQ7518" s="792"/>
    </row>
    <row r="7519" spans="8:69" ht="12" customHeight="1">
      <c r="H7519" s="800"/>
      <c r="AJ7519" s="792"/>
      <c r="AM7519" s="792"/>
      <c r="AP7519" s="792"/>
      <c r="AS7519" s="792"/>
      <c r="AV7519" s="792"/>
      <c r="AY7519" s="792"/>
      <c r="BN7519" s="792"/>
      <c r="BQ7519" s="792"/>
    </row>
    <row r="7520" spans="8:69" ht="12" customHeight="1">
      <c r="H7520" s="800"/>
      <c r="AJ7520" s="792"/>
      <c r="AM7520" s="792"/>
      <c r="AP7520" s="792"/>
      <c r="AS7520" s="792"/>
      <c r="AV7520" s="792"/>
      <c r="AY7520" s="792"/>
      <c r="BN7520" s="792"/>
      <c r="BQ7520" s="792"/>
    </row>
    <row r="7521" spans="8:69" ht="12" customHeight="1">
      <c r="H7521" s="800"/>
      <c r="AJ7521" s="792"/>
      <c r="AM7521" s="792"/>
      <c r="AP7521" s="792"/>
      <c r="AS7521" s="792"/>
      <c r="AV7521" s="792"/>
      <c r="AY7521" s="792"/>
      <c r="BN7521" s="792"/>
      <c r="BQ7521" s="792"/>
    </row>
    <row r="7522" spans="8:69" ht="12" customHeight="1">
      <c r="H7522" s="800"/>
      <c r="AJ7522" s="792"/>
      <c r="AM7522" s="792"/>
      <c r="AP7522" s="792"/>
      <c r="AS7522" s="792"/>
      <c r="AV7522" s="792"/>
      <c r="AY7522" s="792"/>
      <c r="BN7522" s="792"/>
      <c r="BQ7522" s="792"/>
    </row>
    <row r="7523" spans="8:69" ht="12" customHeight="1">
      <c r="H7523" s="800"/>
      <c r="AJ7523" s="792"/>
      <c r="AM7523" s="792"/>
      <c r="AP7523" s="792"/>
      <c r="AS7523" s="792"/>
      <c r="AV7523" s="792"/>
      <c r="AY7523" s="792"/>
      <c r="BN7523" s="792"/>
      <c r="BQ7523" s="792"/>
    </row>
    <row r="7524" spans="8:69" ht="12" customHeight="1">
      <c r="H7524" s="800"/>
      <c r="AJ7524" s="792"/>
      <c r="AM7524" s="792"/>
      <c r="AP7524" s="792"/>
      <c r="AS7524" s="792"/>
      <c r="AV7524" s="792"/>
      <c r="AY7524" s="792"/>
      <c r="BN7524" s="792"/>
      <c r="BQ7524" s="792"/>
    </row>
    <row r="7525" spans="8:69" ht="12" customHeight="1">
      <c r="H7525" s="800"/>
      <c r="AJ7525" s="792"/>
      <c r="AM7525" s="792"/>
      <c r="AP7525" s="792"/>
      <c r="AS7525" s="792"/>
      <c r="AV7525" s="792"/>
      <c r="AY7525" s="792"/>
      <c r="BN7525" s="792"/>
      <c r="BQ7525" s="792"/>
    </row>
    <row r="7526" spans="8:69" ht="12" customHeight="1">
      <c r="H7526" s="800"/>
      <c r="AJ7526" s="792"/>
      <c r="AM7526" s="792"/>
      <c r="AP7526" s="792"/>
      <c r="AS7526" s="792"/>
      <c r="AV7526" s="792"/>
      <c r="AY7526" s="792"/>
      <c r="BN7526" s="792"/>
      <c r="BQ7526" s="792"/>
    </row>
    <row r="7527" spans="8:69" ht="12" customHeight="1">
      <c r="H7527" s="800"/>
      <c r="AJ7527" s="792"/>
      <c r="AM7527" s="792"/>
      <c r="AP7527" s="792"/>
      <c r="AS7527" s="792"/>
      <c r="AV7527" s="792"/>
      <c r="AY7527" s="792"/>
      <c r="BN7527" s="792"/>
      <c r="BQ7527" s="792"/>
    </row>
    <row r="7528" spans="8:69" ht="12" customHeight="1">
      <c r="H7528" s="800"/>
      <c r="AJ7528" s="792"/>
      <c r="AM7528" s="792"/>
      <c r="AP7528" s="792"/>
      <c r="AS7528" s="792"/>
      <c r="AV7528" s="792"/>
      <c r="AY7528" s="792"/>
      <c r="BN7528" s="792"/>
      <c r="BQ7528" s="792"/>
    </row>
    <row r="7529" spans="8:69" ht="12" customHeight="1">
      <c r="H7529" s="800"/>
      <c r="AJ7529" s="792"/>
      <c r="AM7529" s="792"/>
      <c r="AP7529" s="792"/>
      <c r="AS7529" s="792"/>
      <c r="AV7529" s="792"/>
      <c r="AY7529" s="792"/>
      <c r="BN7529" s="792"/>
      <c r="BQ7529" s="792"/>
    </row>
    <row r="7530" spans="8:69" ht="12" customHeight="1">
      <c r="H7530" s="800"/>
      <c r="AJ7530" s="792"/>
      <c r="AM7530" s="792"/>
      <c r="AP7530" s="792"/>
      <c r="AS7530" s="792"/>
      <c r="AV7530" s="792"/>
      <c r="AY7530" s="792"/>
      <c r="BN7530" s="792"/>
      <c r="BQ7530" s="792"/>
    </row>
    <row r="7531" spans="8:69" ht="12" customHeight="1">
      <c r="H7531" s="800"/>
      <c r="AJ7531" s="792"/>
      <c r="AM7531" s="792"/>
      <c r="AP7531" s="792"/>
      <c r="AS7531" s="792"/>
      <c r="AV7531" s="792"/>
      <c r="AY7531" s="792"/>
      <c r="BN7531" s="792"/>
      <c r="BQ7531" s="792"/>
    </row>
    <row r="7532" spans="8:69" ht="12" customHeight="1">
      <c r="H7532" s="800"/>
      <c r="AJ7532" s="792"/>
      <c r="AM7532" s="792"/>
      <c r="AP7532" s="792"/>
      <c r="AS7532" s="792"/>
      <c r="AV7532" s="792"/>
      <c r="AY7532" s="792"/>
      <c r="BN7532" s="792"/>
      <c r="BQ7532" s="792"/>
    </row>
    <row r="7533" spans="8:69" ht="12" customHeight="1">
      <c r="H7533" s="800"/>
      <c r="AJ7533" s="792"/>
      <c r="AM7533" s="792"/>
      <c r="AP7533" s="792"/>
      <c r="AS7533" s="792"/>
      <c r="AV7533" s="792"/>
      <c r="AY7533" s="792"/>
      <c r="BN7533" s="792"/>
      <c r="BQ7533" s="792"/>
    </row>
    <row r="7534" spans="8:69" ht="12" customHeight="1">
      <c r="H7534" s="800"/>
      <c r="AJ7534" s="792"/>
      <c r="AM7534" s="792"/>
      <c r="AP7534" s="792"/>
      <c r="AS7534" s="792"/>
      <c r="AV7534" s="792"/>
      <c r="AY7534" s="792"/>
      <c r="BN7534" s="792"/>
      <c r="BQ7534" s="792"/>
    </row>
    <row r="7535" spans="8:69" ht="12" customHeight="1">
      <c r="H7535" s="800"/>
      <c r="AJ7535" s="792"/>
      <c r="AM7535" s="792"/>
      <c r="AP7535" s="792"/>
      <c r="AS7535" s="792"/>
      <c r="AV7535" s="792"/>
      <c r="AY7535" s="792"/>
      <c r="BN7535" s="792"/>
      <c r="BQ7535" s="792"/>
    </row>
    <row r="7536" spans="8:69" ht="12" customHeight="1">
      <c r="H7536" s="800"/>
      <c r="AJ7536" s="792"/>
      <c r="AM7536" s="792"/>
      <c r="AP7536" s="792"/>
      <c r="AS7536" s="792"/>
      <c r="AV7536" s="792"/>
      <c r="AY7536" s="792"/>
      <c r="BN7536" s="792"/>
      <c r="BQ7536" s="792"/>
    </row>
    <row r="7537" spans="8:69" ht="12" customHeight="1">
      <c r="H7537" s="800"/>
      <c r="AJ7537" s="792"/>
      <c r="AM7537" s="792"/>
      <c r="AP7537" s="792"/>
      <c r="AS7537" s="792"/>
      <c r="AV7537" s="792"/>
      <c r="AY7537" s="792"/>
      <c r="BN7537" s="792"/>
      <c r="BQ7537" s="792"/>
    </row>
    <row r="7538" spans="8:69" ht="12" customHeight="1">
      <c r="H7538" s="800"/>
      <c r="AJ7538" s="792"/>
      <c r="AM7538" s="792"/>
      <c r="AP7538" s="792"/>
      <c r="AS7538" s="792"/>
      <c r="AV7538" s="792"/>
      <c r="AY7538" s="792"/>
      <c r="BN7538" s="792"/>
      <c r="BQ7538" s="792"/>
    </row>
    <row r="7539" spans="8:69" ht="12" customHeight="1">
      <c r="H7539" s="800"/>
      <c r="AJ7539" s="792"/>
      <c r="AM7539" s="792"/>
      <c r="AP7539" s="792"/>
      <c r="AS7539" s="792"/>
      <c r="AV7539" s="792"/>
      <c r="AY7539" s="792"/>
      <c r="BN7539" s="792"/>
      <c r="BQ7539" s="792"/>
    </row>
    <row r="7540" spans="8:69" ht="12" customHeight="1">
      <c r="H7540" s="800"/>
      <c r="AJ7540" s="792"/>
      <c r="AM7540" s="792"/>
      <c r="AP7540" s="792"/>
      <c r="AS7540" s="792"/>
      <c r="AV7540" s="792"/>
      <c r="AY7540" s="792"/>
      <c r="BN7540" s="792"/>
      <c r="BQ7540" s="792"/>
    </row>
    <row r="7541" spans="8:69" ht="12" customHeight="1">
      <c r="H7541" s="800"/>
      <c r="AJ7541" s="792"/>
      <c r="AM7541" s="792"/>
      <c r="AP7541" s="792"/>
      <c r="AS7541" s="792"/>
      <c r="AV7541" s="792"/>
      <c r="AY7541" s="792"/>
      <c r="BN7541" s="792"/>
      <c r="BQ7541" s="792"/>
    </row>
    <row r="7542" spans="8:69" ht="12" customHeight="1">
      <c r="H7542" s="800"/>
      <c r="AJ7542" s="792"/>
      <c r="AM7542" s="792"/>
      <c r="AP7542" s="792"/>
      <c r="AS7542" s="792"/>
      <c r="AV7542" s="792"/>
      <c r="AY7542" s="792"/>
      <c r="BN7542" s="792"/>
      <c r="BQ7542" s="792"/>
    </row>
    <row r="7543" spans="8:69" ht="12" customHeight="1">
      <c r="H7543" s="800"/>
      <c r="AJ7543" s="792"/>
      <c r="AM7543" s="792"/>
      <c r="AP7543" s="792"/>
      <c r="AS7543" s="792"/>
      <c r="AV7543" s="792"/>
      <c r="AY7543" s="792"/>
      <c r="BN7543" s="792"/>
      <c r="BQ7543" s="792"/>
    </row>
    <row r="7544" spans="8:69" ht="12" customHeight="1">
      <c r="H7544" s="800"/>
      <c r="AJ7544" s="792"/>
      <c r="AM7544" s="792"/>
      <c r="AP7544" s="792"/>
      <c r="AS7544" s="792"/>
      <c r="AV7544" s="792"/>
      <c r="AY7544" s="792"/>
      <c r="BN7544" s="792"/>
      <c r="BQ7544" s="792"/>
    </row>
    <row r="7545" spans="8:69" ht="12" customHeight="1">
      <c r="H7545" s="800"/>
      <c r="AJ7545" s="792"/>
      <c r="AM7545" s="792"/>
      <c r="AP7545" s="792"/>
      <c r="AS7545" s="792"/>
      <c r="AV7545" s="792"/>
      <c r="AY7545" s="792"/>
      <c r="BN7545" s="792"/>
      <c r="BQ7545" s="792"/>
    </row>
    <row r="7546" spans="8:69" ht="12" customHeight="1">
      <c r="H7546" s="800"/>
      <c r="AJ7546" s="792"/>
      <c r="AM7546" s="792"/>
      <c r="AP7546" s="792"/>
      <c r="AS7546" s="792"/>
      <c r="AV7546" s="792"/>
      <c r="AY7546" s="792"/>
      <c r="BN7546" s="792"/>
      <c r="BQ7546" s="792"/>
    </row>
    <row r="7547" spans="8:69" ht="12" customHeight="1">
      <c r="H7547" s="800"/>
      <c r="AJ7547" s="792"/>
      <c r="AM7547" s="792"/>
      <c r="AP7547" s="792"/>
      <c r="AS7547" s="792"/>
      <c r="AV7547" s="792"/>
      <c r="AY7547" s="792"/>
      <c r="BN7547" s="792"/>
      <c r="BQ7547" s="792"/>
    </row>
    <row r="7548" spans="8:69" ht="12" customHeight="1">
      <c r="H7548" s="800"/>
      <c r="AJ7548" s="792"/>
      <c r="AM7548" s="792"/>
      <c r="AP7548" s="792"/>
      <c r="AS7548" s="792"/>
      <c r="AV7548" s="792"/>
      <c r="AY7548" s="792"/>
      <c r="BN7548" s="792"/>
      <c r="BQ7548" s="792"/>
    </row>
    <row r="7549" spans="8:69" ht="12" customHeight="1">
      <c r="H7549" s="800"/>
      <c r="AJ7549" s="792"/>
      <c r="AM7549" s="792"/>
      <c r="AP7549" s="792"/>
      <c r="AS7549" s="792"/>
      <c r="AV7549" s="792"/>
      <c r="AY7549" s="792"/>
      <c r="BN7549" s="792"/>
      <c r="BQ7549" s="792"/>
    </row>
    <row r="7550" spans="8:69" ht="12" customHeight="1">
      <c r="H7550" s="800"/>
      <c r="AJ7550" s="792"/>
      <c r="AM7550" s="792"/>
      <c r="AP7550" s="792"/>
      <c r="AS7550" s="792"/>
      <c r="AV7550" s="792"/>
      <c r="AY7550" s="792"/>
      <c r="BN7550" s="792"/>
      <c r="BQ7550" s="792"/>
    </row>
    <row r="7551" spans="8:69" ht="12" customHeight="1">
      <c r="H7551" s="800"/>
      <c r="AJ7551" s="792"/>
      <c r="AM7551" s="792"/>
      <c r="AP7551" s="792"/>
      <c r="AS7551" s="792"/>
      <c r="AV7551" s="792"/>
      <c r="AY7551" s="792"/>
      <c r="BN7551" s="792"/>
      <c r="BQ7551" s="792"/>
    </row>
    <row r="7552" spans="8:69" ht="12" customHeight="1">
      <c r="H7552" s="800"/>
      <c r="AJ7552" s="792"/>
      <c r="AM7552" s="792"/>
      <c r="AP7552" s="792"/>
      <c r="AS7552" s="792"/>
      <c r="AV7552" s="792"/>
      <c r="AY7552" s="792"/>
      <c r="BN7552" s="792"/>
      <c r="BQ7552" s="792"/>
    </row>
    <row r="7553" spans="8:69" ht="12" customHeight="1">
      <c r="H7553" s="800"/>
      <c r="AJ7553" s="792"/>
      <c r="AM7553" s="792"/>
      <c r="AP7553" s="792"/>
      <c r="AS7553" s="792"/>
      <c r="AV7553" s="792"/>
      <c r="AY7553" s="792"/>
      <c r="BN7553" s="792"/>
      <c r="BQ7553" s="792"/>
    </row>
    <row r="7554" spans="8:69" ht="12" customHeight="1">
      <c r="H7554" s="800"/>
      <c r="AJ7554" s="792"/>
      <c r="AM7554" s="792"/>
      <c r="AP7554" s="792"/>
      <c r="AS7554" s="792"/>
      <c r="AV7554" s="792"/>
      <c r="AY7554" s="792"/>
      <c r="BN7554" s="792"/>
      <c r="BQ7554" s="792"/>
    </row>
    <row r="7555" spans="8:69" ht="12" customHeight="1">
      <c r="H7555" s="800"/>
      <c r="AJ7555" s="792"/>
      <c r="AM7555" s="792"/>
      <c r="AP7555" s="792"/>
      <c r="AS7555" s="792"/>
      <c r="AV7555" s="792"/>
      <c r="AY7555" s="792"/>
      <c r="BN7555" s="792"/>
      <c r="BQ7555" s="792"/>
    </row>
    <row r="7556" spans="8:69" ht="12" customHeight="1">
      <c r="H7556" s="800"/>
      <c r="AJ7556" s="792"/>
      <c r="AM7556" s="792"/>
      <c r="AP7556" s="792"/>
      <c r="AS7556" s="792"/>
      <c r="AV7556" s="792"/>
      <c r="AY7556" s="792"/>
      <c r="BN7556" s="792"/>
      <c r="BQ7556" s="792"/>
    </row>
    <row r="7557" spans="8:69" ht="12" customHeight="1">
      <c r="H7557" s="800"/>
      <c r="AJ7557" s="792"/>
      <c r="AM7557" s="792"/>
      <c r="AP7557" s="792"/>
      <c r="AS7557" s="792"/>
      <c r="AV7557" s="792"/>
      <c r="AY7557" s="792"/>
      <c r="BN7557" s="792"/>
      <c r="BQ7557" s="792"/>
    </row>
    <row r="7558" spans="8:69" ht="12" customHeight="1">
      <c r="H7558" s="800"/>
      <c r="AJ7558" s="792"/>
      <c r="AM7558" s="792"/>
      <c r="AP7558" s="792"/>
      <c r="AS7558" s="792"/>
      <c r="AV7558" s="792"/>
      <c r="AY7558" s="792"/>
      <c r="BN7558" s="792"/>
      <c r="BQ7558" s="792"/>
    </row>
    <row r="7559" spans="8:69" ht="12" customHeight="1">
      <c r="H7559" s="800"/>
      <c r="AJ7559" s="792"/>
      <c r="AM7559" s="792"/>
      <c r="AP7559" s="792"/>
      <c r="AS7559" s="792"/>
      <c r="AV7559" s="792"/>
      <c r="AY7559" s="792"/>
      <c r="BN7559" s="792"/>
      <c r="BQ7559" s="792"/>
    </row>
    <row r="7560" spans="8:69" ht="12" customHeight="1">
      <c r="H7560" s="800"/>
      <c r="AJ7560" s="792"/>
      <c r="AM7560" s="792"/>
      <c r="AP7560" s="792"/>
      <c r="AS7560" s="792"/>
      <c r="AV7560" s="792"/>
      <c r="AY7560" s="792"/>
      <c r="BN7560" s="792"/>
      <c r="BQ7560" s="792"/>
    </row>
    <row r="7561" spans="8:69" ht="12" customHeight="1">
      <c r="H7561" s="800"/>
      <c r="AJ7561" s="792"/>
      <c r="AM7561" s="792"/>
      <c r="AP7561" s="792"/>
      <c r="AS7561" s="792"/>
      <c r="AV7561" s="792"/>
      <c r="AY7561" s="792"/>
      <c r="BN7561" s="792"/>
      <c r="BQ7561" s="792"/>
    </row>
    <row r="7562" spans="8:69" ht="12" customHeight="1">
      <c r="H7562" s="800"/>
      <c r="AJ7562" s="792"/>
      <c r="AM7562" s="792"/>
      <c r="AP7562" s="792"/>
      <c r="AS7562" s="792"/>
      <c r="AV7562" s="792"/>
      <c r="AY7562" s="792"/>
      <c r="BN7562" s="792"/>
      <c r="BQ7562" s="792"/>
    </row>
    <row r="7563" spans="8:69" ht="12" customHeight="1">
      <c r="H7563" s="800"/>
      <c r="AJ7563" s="792"/>
      <c r="AM7563" s="792"/>
      <c r="AP7563" s="792"/>
      <c r="AS7563" s="792"/>
      <c r="AV7563" s="792"/>
      <c r="AY7563" s="792"/>
      <c r="BN7563" s="792"/>
      <c r="BQ7563" s="792"/>
    </row>
    <row r="7564" spans="8:69" ht="12" customHeight="1">
      <c r="H7564" s="800"/>
      <c r="AJ7564" s="792"/>
      <c r="AM7564" s="792"/>
      <c r="AP7564" s="792"/>
      <c r="AS7564" s="792"/>
      <c r="AV7564" s="792"/>
      <c r="AY7564" s="792"/>
      <c r="BN7564" s="792"/>
      <c r="BQ7564" s="792"/>
    </row>
    <row r="7565" spans="8:69" ht="12" customHeight="1">
      <c r="H7565" s="800"/>
      <c r="AJ7565" s="792"/>
      <c r="AM7565" s="792"/>
      <c r="AP7565" s="792"/>
      <c r="AS7565" s="792"/>
      <c r="AV7565" s="792"/>
      <c r="AY7565" s="792"/>
      <c r="BN7565" s="792"/>
      <c r="BQ7565" s="792"/>
    </row>
    <row r="7566" spans="8:69" ht="12" customHeight="1">
      <c r="H7566" s="800"/>
      <c r="AJ7566" s="792"/>
      <c r="AM7566" s="792"/>
      <c r="AP7566" s="792"/>
      <c r="AS7566" s="792"/>
      <c r="AV7566" s="792"/>
      <c r="AY7566" s="792"/>
      <c r="BN7566" s="792"/>
      <c r="BQ7566" s="792"/>
    </row>
    <row r="7567" spans="8:69" ht="12" customHeight="1">
      <c r="H7567" s="800"/>
      <c r="AJ7567" s="792"/>
      <c r="AM7567" s="792"/>
      <c r="AP7567" s="792"/>
      <c r="AS7567" s="792"/>
      <c r="AV7567" s="792"/>
      <c r="AY7567" s="792"/>
      <c r="BN7567" s="792"/>
      <c r="BQ7567" s="792"/>
    </row>
    <row r="7568" spans="8:69" ht="12" customHeight="1">
      <c r="H7568" s="800"/>
      <c r="AJ7568" s="792"/>
      <c r="AM7568" s="792"/>
      <c r="AP7568" s="792"/>
      <c r="AS7568" s="792"/>
      <c r="AV7568" s="792"/>
      <c r="AY7568" s="792"/>
      <c r="BN7568" s="792"/>
      <c r="BQ7568" s="792"/>
    </row>
    <row r="7569" spans="8:69" ht="12" customHeight="1">
      <c r="H7569" s="800"/>
      <c r="AJ7569" s="792"/>
      <c r="AM7569" s="792"/>
      <c r="AP7569" s="792"/>
      <c r="AS7569" s="792"/>
      <c r="AV7569" s="792"/>
      <c r="AY7569" s="792"/>
      <c r="BN7569" s="792"/>
      <c r="BQ7569" s="792"/>
    </row>
    <row r="7570" spans="8:69" ht="12" customHeight="1">
      <c r="H7570" s="800"/>
      <c r="AJ7570" s="792"/>
      <c r="AM7570" s="792"/>
      <c r="AP7570" s="792"/>
      <c r="AS7570" s="792"/>
      <c r="AV7570" s="792"/>
      <c r="AY7570" s="792"/>
      <c r="BN7570" s="792"/>
      <c r="BQ7570" s="792"/>
    </row>
    <row r="7571" spans="8:69" ht="12" customHeight="1">
      <c r="H7571" s="800"/>
      <c r="AJ7571" s="792"/>
      <c r="AM7571" s="792"/>
      <c r="AP7571" s="792"/>
      <c r="AS7571" s="792"/>
      <c r="AV7571" s="792"/>
      <c r="AY7571" s="792"/>
      <c r="BN7571" s="792"/>
      <c r="BQ7571" s="792"/>
    </row>
    <row r="7572" spans="8:69" ht="12" customHeight="1">
      <c r="H7572" s="800"/>
      <c r="AJ7572" s="792"/>
      <c r="AM7572" s="792"/>
      <c r="AP7572" s="792"/>
      <c r="AS7572" s="792"/>
      <c r="AV7572" s="792"/>
      <c r="AY7572" s="792"/>
      <c r="BN7572" s="792"/>
      <c r="BQ7572" s="792"/>
    </row>
    <row r="7573" spans="8:69" ht="12" customHeight="1">
      <c r="H7573" s="800"/>
      <c r="AJ7573" s="792"/>
      <c r="AM7573" s="792"/>
      <c r="AP7573" s="792"/>
      <c r="AS7573" s="792"/>
      <c r="AV7573" s="792"/>
      <c r="AY7573" s="792"/>
      <c r="BN7573" s="792"/>
      <c r="BQ7573" s="792"/>
    </row>
    <row r="7574" spans="8:69" ht="12" customHeight="1">
      <c r="H7574" s="800"/>
      <c r="AJ7574" s="792"/>
      <c r="AM7574" s="792"/>
      <c r="AP7574" s="792"/>
      <c r="AS7574" s="792"/>
      <c r="AV7574" s="792"/>
      <c r="AY7574" s="792"/>
      <c r="BN7574" s="792"/>
      <c r="BQ7574" s="792"/>
    </row>
    <row r="7575" spans="8:69" ht="12" customHeight="1">
      <c r="H7575" s="800"/>
      <c r="AJ7575" s="792"/>
      <c r="AM7575" s="792"/>
      <c r="AP7575" s="792"/>
      <c r="AS7575" s="792"/>
      <c r="AV7575" s="792"/>
      <c r="AY7575" s="792"/>
      <c r="BN7575" s="792"/>
      <c r="BQ7575" s="792"/>
    </row>
    <row r="7576" spans="8:69" ht="12" customHeight="1">
      <c r="H7576" s="800"/>
      <c r="AJ7576" s="792"/>
      <c r="AM7576" s="792"/>
      <c r="AP7576" s="792"/>
      <c r="AS7576" s="792"/>
      <c r="AV7576" s="792"/>
      <c r="AY7576" s="792"/>
      <c r="BN7576" s="792"/>
      <c r="BQ7576" s="792"/>
    </row>
    <row r="7577" spans="8:69" ht="12" customHeight="1">
      <c r="H7577" s="800"/>
      <c r="AJ7577" s="792"/>
      <c r="AM7577" s="792"/>
      <c r="AP7577" s="792"/>
      <c r="AS7577" s="792"/>
      <c r="AV7577" s="792"/>
      <c r="AY7577" s="792"/>
      <c r="BN7577" s="792"/>
      <c r="BQ7577" s="792"/>
    </row>
    <row r="7578" spans="8:69" ht="12" customHeight="1">
      <c r="H7578" s="800"/>
      <c r="AJ7578" s="792"/>
      <c r="AM7578" s="792"/>
      <c r="AP7578" s="792"/>
      <c r="AS7578" s="792"/>
      <c r="AV7578" s="792"/>
      <c r="AY7578" s="792"/>
      <c r="BN7578" s="792"/>
      <c r="BQ7578" s="792"/>
    </row>
    <row r="7579" spans="8:69" ht="12" customHeight="1">
      <c r="H7579" s="800"/>
      <c r="AJ7579" s="792"/>
      <c r="AM7579" s="792"/>
      <c r="AP7579" s="792"/>
      <c r="AS7579" s="792"/>
      <c r="AV7579" s="792"/>
      <c r="AY7579" s="792"/>
      <c r="BN7579" s="792"/>
      <c r="BQ7579" s="792"/>
    </row>
    <row r="7580" spans="8:69" ht="12" customHeight="1">
      <c r="H7580" s="800"/>
      <c r="AJ7580" s="792"/>
      <c r="AM7580" s="792"/>
      <c r="AP7580" s="792"/>
      <c r="AS7580" s="792"/>
      <c r="AV7580" s="792"/>
      <c r="AY7580" s="792"/>
      <c r="BN7580" s="792"/>
      <c r="BQ7580" s="792"/>
    </row>
    <row r="7581" spans="8:69" ht="12" customHeight="1">
      <c r="H7581" s="800"/>
      <c r="AJ7581" s="792"/>
      <c r="AM7581" s="792"/>
      <c r="AP7581" s="792"/>
      <c r="AS7581" s="792"/>
      <c r="AV7581" s="792"/>
      <c r="AY7581" s="792"/>
      <c r="BN7581" s="792"/>
      <c r="BQ7581" s="792"/>
    </row>
    <row r="7582" spans="8:69" ht="12" customHeight="1">
      <c r="H7582" s="800"/>
      <c r="AJ7582" s="792"/>
      <c r="AM7582" s="792"/>
      <c r="AP7582" s="792"/>
      <c r="AS7582" s="792"/>
      <c r="AV7582" s="792"/>
      <c r="AY7582" s="792"/>
      <c r="BN7582" s="792"/>
      <c r="BQ7582" s="792"/>
    </row>
    <row r="7583" spans="8:69" ht="12" customHeight="1">
      <c r="H7583" s="800"/>
      <c r="AJ7583" s="792"/>
      <c r="AM7583" s="792"/>
      <c r="AP7583" s="792"/>
      <c r="AS7583" s="792"/>
      <c r="AV7583" s="792"/>
      <c r="AY7583" s="792"/>
      <c r="BN7583" s="792"/>
      <c r="BQ7583" s="792"/>
    </row>
    <row r="7584" spans="8:69" ht="12" customHeight="1">
      <c r="H7584" s="800"/>
      <c r="AJ7584" s="792"/>
      <c r="AM7584" s="792"/>
      <c r="AP7584" s="792"/>
      <c r="AS7584" s="792"/>
      <c r="AV7584" s="792"/>
      <c r="AY7584" s="792"/>
      <c r="BN7584" s="792"/>
      <c r="BQ7584" s="792"/>
    </row>
    <row r="7585" spans="8:69" ht="12" customHeight="1">
      <c r="H7585" s="800"/>
      <c r="AJ7585" s="792"/>
      <c r="AM7585" s="792"/>
      <c r="AP7585" s="792"/>
      <c r="AS7585" s="792"/>
      <c r="AV7585" s="792"/>
      <c r="AY7585" s="792"/>
      <c r="BN7585" s="792"/>
      <c r="BQ7585" s="792"/>
    </row>
    <row r="7586" spans="8:69" ht="12" customHeight="1">
      <c r="H7586" s="800"/>
      <c r="AJ7586" s="792"/>
      <c r="AM7586" s="792"/>
      <c r="AP7586" s="792"/>
      <c r="AS7586" s="792"/>
      <c r="AV7586" s="792"/>
      <c r="AY7586" s="792"/>
      <c r="BN7586" s="792"/>
      <c r="BQ7586" s="792"/>
    </row>
    <row r="7587" spans="8:69" ht="12" customHeight="1">
      <c r="H7587" s="800"/>
      <c r="AJ7587" s="792"/>
      <c r="AM7587" s="792"/>
      <c r="AP7587" s="792"/>
      <c r="AS7587" s="792"/>
      <c r="AV7587" s="792"/>
      <c r="AY7587" s="792"/>
      <c r="BN7587" s="792"/>
      <c r="BQ7587" s="792"/>
    </row>
    <row r="7588" spans="8:69" ht="12" customHeight="1">
      <c r="H7588" s="800"/>
      <c r="AJ7588" s="792"/>
      <c r="AM7588" s="792"/>
      <c r="AP7588" s="792"/>
      <c r="AS7588" s="792"/>
      <c r="AV7588" s="792"/>
      <c r="AY7588" s="792"/>
      <c r="BN7588" s="792"/>
      <c r="BQ7588" s="792"/>
    </row>
    <row r="7589" spans="8:69" ht="12" customHeight="1">
      <c r="H7589" s="800"/>
      <c r="AJ7589" s="792"/>
      <c r="AM7589" s="792"/>
      <c r="AP7589" s="792"/>
      <c r="AS7589" s="792"/>
      <c r="AV7589" s="792"/>
      <c r="AY7589" s="792"/>
      <c r="BN7589" s="792"/>
      <c r="BQ7589" s="792"/>
    </row>
    <row r="7590" spans="8:69" ht="12" customHeight="1">
      <c r="H7590" s="800"/>
      <c r="AJ7590" s="792"/>
      <c r="AM7590" s="792"/>
      <c r="AP7590" s="792"/>
      <c r="AS7590" s="792"/>
      <c r="AV7590" s="792"/>
      <c r="AY7590" s="792"/>
      <c r="BN7590" s="792"/>
      <c r="BQ7590" s="792"/>
    </row>
    <row r="7591" spans="8:69" ht="12" customHeight="1">
      <c r="H7591" s="800"/>
      <c r="AJ7591" s="792"/>
      <c r="AM7591" s="792"/>
      <c r="AP7591" s="792"/>
      <c r="AS7591" s="792"/>
      <c r="AV7591" s="792"/>
      <c r="AY7591" s="792"/>
      <c r="BN7591" s="792"/>
      <c r="BQ7591" s="792"/>
    </row>
    <row r="7592" spans="8:69" ht="12" customHeight="1">
      <c r="H7592" s="800"/>
      <c r="AJ7592" s="792"/>
      <c r="AM7592" s="792"/>
      <c r="AP7592" s="792"/>
      <c r="AS7592" s="792"/>
      <c r="AV7592" s="792"/>
      <c r="AY7592" s="792"/>
      <c r="BN7592" s="792"/>
      <c r="BQ7592" s="792"/>
    </row>
    <row r="7593" spans="8:69" ht="12" customHeight="1">
      <c r="H7593" s="800"/>
      <c r="AJ7593" s="792"/>
      <c r="AM7593" s="792"/>
      <c r="AP7593" s="792"/>
      <c r="AS7593" s="792"/>
      <c r="AV7593" s="792"/>
      <c r="AY7593" s="792"/>
      <c r="BN7593" s="792"/>
      <c r="BQ7593" s="792"/>
    </row>
    <row r="7594" spans="8:69" ht="12" customHeight="1">
      <c r="H7594" s="800"/>
      <c r="AJ7594" s="792"/>
      <c r="AM7594" s="792"/>
      <c r="AP7594" s="792"/>
      <c r="AS7594" s="792"/>
      <c r="AV7594" s="792"/>
      <c r="AY7594" s="792"/>
      <c r="BN7594" s="792"/>
      <c r="BQ7594" s="792"/>
    </row>
    <row r="7595" spans="8:69" ht="12" customHeight="1">
      <c r="H7595" s="800"/>
      <c r="AJ7595" s="792"/>
      <c r="AM7595" s="792"/>
      <c r="AP7595" s="792"/>
      <c r="AS7595" s="792"/>
      <c r="AV7595" s="792"/>
      <c r="AY7595" s="792"/>
      <c r="BN7595" s="792"/>
      <c r="BQ7595" s="792"/>
    </row>
    <row r="7596" spans="8:69" ht="12" customHeight="1">
      <c r="H7596" s="800"/>
      <c r="AJ7596" s="792"/>
      <c r="AM7596" s="792"/>
      <c r="AP7596" s="792"/>
      <c r="AS7596" s="792"/>
      <c r="AV7596" s="792"/>
      <c r="AY7596" s="792"/>
      <c r="BN7596" s="792"/>
      <c r="BQ7596" s="792"/>
    </row>
    <row r="7597" spans="8:69" ht="12" customHeight="1">
      <c r="H7597" s="800"/>
      <c r="AJ7597" s="792"/>
      <c r="AM7597" s="792"/>
      <c r="AP7597" s="792"/>
      <c r="AS7597" s="792"/>
      <c r="AV7597" s="792"/>
      <c r="AY7597" s="792"/>
      <c r="BN7597" s="792"/>
      <c r="BQ7597" s="792"/>
    </row>
    <row r="7598" spans="8:69" ht="12" customHeight="1">
      <c r="H7598" s="800"/>
      <c r="AJ7598" s="792"/>
      <c r="AM7598" s="792"/>
      <c r="AP7598" s="792"/>
      <c r="AS7598" s="792"/>
      <c r="AV7598" s="792"/>
      <c r="AY7598" s="792"/>
      <c r="BN7598" s="792"/>
      <c r="BQ7598" s="792"/>
    </row>
    <row r="7599" spans="8:69" ht="12" customHeight="1">
      <c r="H7599" s="800"/>
      <c r="AJ7599" s="792"/>
      <c r="AM7599" s="792"/>
      <c r="AP7599" s="792"/>
      <c r="AS7599" s="792"/>
      <c r="AV7599" s="792"/>
      <c r="AY7599" s="792"/>
      <c r="BN7599" s="792"/>
      <c r="BQ7599" s="792"/>
    </row>
    <row r="7600" spans="8:69" ht="12" customHeight="1">
      <c r="H7600" s="800"/>
      <c r="AJ7600" s="792"/>
      <c r="AM7600" s="792"/>
      <c r="AP7600" s="792"/>
      <c r="AS7600" s="792"/>
      <c r="AV7600" s="792"/>
      <c r="AY7600" s="792"/>
      <c r="BN7600" s="792"/>
      <c r="BQ7600" s="792"/>
    </row>
    <row r="7601" spans="8:69" ht="12" customHeight="1">
      <c r="H7601" s="800"/>
      <c r="AJ7601" s="792"/>
      <c r="AM7601" s="792"/>
      <c r="AP7601" s="792"/>
      <c r="AS7601" s="792"/>
      <c r="AV7601" s="792"/>
      <c r="AY7601" s="792"/>
      <c r="BN7601" s="792"/>
      <c r="BQ7601" s="792"/>
    </row>
    <row r="7602" spans="8:69" ht="12" customHeight="1">
      <c r="H7602" s="800"/>
      <c r="AJ7602" s="792"/>
      <c r="AM7602" s="792"/>
      <c r="AP7602" s="792"/>
      <c r="AS7602" s="792"/>
      <c r="AV7602" s="792"/>
      <c r="AY7602" s="792"/>
      <c r="BN7602" s="792"/>
      <c r="BQ7602" s="792"/>
    </row>
    <row r="7603" spans="8:69" ht="12" customHeight="1">
      <c r="H7603" s="800"/>
      <c r="AJ7603" s="792"/>
      <c r="AM7603" s="792"/>
      <c r="AP7603" s="792"/>
      <c r="AS7603" s="792"/>
      <c r="AV7603" s="792"/>
      <c r="AY7603" s="792"/>
      <c r="BN7603" s="792"/>
      <c r="BQ7603" s="792"/>
    </row>
    <row r="7604" spans="8:69" ht="12" customHeight="1">
      <c r="H7604" s="800"/>
      <c r="AJ7604" s="792"/>
      <c r="AM7604" s="792"/>
      <c r="AP7604" s="792"/>
      <c r="AS7604" s="792"/>
      <c r="AV7604" s="792"/>
      <c r="AY7604" s="792"/>
      <c r="BN7604" s="792"/>
      <c r="BQ7604" s="792"/>
    </row>
    <row r="7605" spans="8:69" ht="12" customHeight="1">
      <c r="H7605" s="800"/>
      <c r="AJ7605" s="792"/>
      <c r="AM7605" s="792"/>
      <c r="AP7605" s="792"/>
      <c r="AS7605" s="792"/>
      <c r="AV7605" s="792"/>
      <c r="AY7605" s="792"/>
      <c r="BN7605" s="792"/>
      <c r="BQ7605" s="792"/>
    </row>
    <row r="7606" spans="8:69" ht="12" customHeight="1">
      <c r="H7606" s="800"/>
      <c r="AJ7606" s="792"/>
      <c r="AM7606" s="792"/>
      <c r="AP7606" s="792"/>
      <c r="AS7606" s="792"/>
      <c r="AV7606" s="792"/>
      <c r="AY7606" s="792"/>
      <c r="BN7606" s="792"/>
      <c r="BQ7606" s="792"/>
    </row>
    <row r="7607" spans="8:69" ht="12" customHeight="1">
      <c r="H7607" s="800"/>
      <c r="AJ7607" s="792"/>
      <c r="AM7607" s="792"/>
      <c r="AP7607" s="792"/>
      <c r="AS7607" s="792"/>
      <c r="AV7607" s="792"/>
      <c r="AY7607" s="792"/>
      <c r="BN7607" s="792"/>
      <c r="BQ7607" s="792"/>
    </row>
    <row r="7608" spans="8:69" ht="12" customHeight="1">
      <c r="H7608" s="800"/>
      <c r="AJ7608" s="792"/>
      <c r="AM7608" s="792"/>
      <c r="AP7608" s="792"/>
      <c r="AS7608" s="792"/>
      <c r="AV7608" s="792"/>
      <c r="AY7608" s="792"/>
      <c r="BN7608" s="792"/>
      <c r="BQ7608" s="792"/>
    </row>
    <row r="7609" spans="8:69" ht="12" customHeight="1">
      <c r="H7609" s="800"/>
      <c r="AJ7609" s="792"/>
      <c r="AM7609" s="792"/>
      <c r="AP7609" s="792"/>
      <c r="AS7609" s="792"/>
      <c r="AV7609" s="792"/>
      <c r="AY7609" s="792"/>
      <c r="BN7609" s="792"/>
      <c r="BQ7609" s="792"/>
    </row>
    <row r="7610" spans="8:69" ht="12" customHeight="1">
      <c r="H7610" s="800"/>
      <c r="AJ7610" s="792"/>
      <c r="AM7610" s="792"/>
      <c r="AP7610" s="792"/>
      <c r="AS7610" s="792"/>
      <c r="AV7610" s="792"/>
      <c r="AY7610" s="792"/>
      <c r="BN7610" s="792"/>
      <c r="BQ7610" s="792"/>
    </row>
    <row r="7611" spans="8:69" ht="12" customHeight="1">
      <c r="H7611" s="800"/>
      <c r="AJ7611" s="792"/>
      <c r="AM7611" s="792"/>
      <c r="AP7611" s="792"/>
      <c r="AS7611" s="792"/>
      <c r="AV7611" s="792"/>
      <c r="AY7611" s="792"/>
      <c r="BN7611" s="792"/>
      <c r="BQ7611" s="792"/>
    </row>
    <row r="7612" spans="8:69" ht="12" customHeight="1">
      <c r="H7612" s="800"/>
      <c r="AJ7612" s="792"/>
      <c r="AM7612" s="792"/>
      <c r="AP7612" s="792"/>
      <c r="AS7612" s="792"/>
      <c r="AV7612" s="792"/>
      <c r="AY7612" s="792"/>
      <c r="BN7612" s="792"/>
      <c r="BQ7612" s="792"/>
    </row>
    <row r="7613" spans="8:69" ht="12" customHeight="1">
      <c r="H7613" s="800"/>
      <c r="AJ7613" s="792"/>
      <c r="AM7613" s="792"/>
      <c r="AP7613" s="792"/>
      <c r="AS7613" s="792"/>
      <c r="AV7613" s="792"/>
      <c r="AY7613" s="792"/>
      <c r="BN7613" s="792"/>
      <c r="BQ7613" s="792"/>
    </row>
    <row r="7614" spans="8:69" ht="12" customHeight="1">
      <c r="H7614" s="800"/>
      <c r="AJ7614" s="792"/>
      <c r="AM7614" s="792"/>
      <c r="AP7614" s="792"/>
      <c r="AS7614" s="792"/>
      <c r="AV7614" s="792"/>
      <c r="AY7614" s="792"/>
      <c r="BN7614" s="792"/>
      <c r="BQ7614" s="792"/>
    </row>
    <row r="7615" spans="8:69" ht="12" customHeight="1">
      <c r="H7615" s="800"/>
      <c r="AJ7615" s="792"/>
      <c r="AM7615" s="792"/>
      <c r="AP7615" s="792"/>
      <c r="AS7615" s="792"/>
      <c r="AV7615" s="792"/>
      <c r="AY7615" s="792"/>
      <c r="BN7615" s="792"/>
      <c r="BQ7615" s="792"/>
    </row>
    <row r="7616" spans="8:69" ht="12" customHeight="1">
      <c r="H7616" s="800"/>
      <c r="AJ7616" s="792"/>
      <c r="AM7616" s="792"/>
      <c r="AP7616" s="792"/>
      <c r="AS7616" s="792"/>
      <c r="AV7616" s="792"/>
      <c r="AY7616" s="792"/>
      <c r="BN7616" s="792"/>
      <c r="BQ7616" s="792"/>
    </row>
    <row r="7617" spans="8:69" ht="12" customHeight="1">
      <c r="H7617" s="800"/>
      <c r="AJ7617" s="792"/>
      <c r="AM7617" s="792"/>
      <c r="AP7617" s="792"/>
      <c r="AS7617" s="792"/>
      <c r="AV7617" s="792"/>
      <c r="AY7617" s="792"/>
      <c r="BN7617" s="792"/>
      <c r="BQ7617" s="792"/>
    </row>
    <row r="7618" spans="8:69" ht="12" customHeight="1">
      <c r="H7618" s="800"/>
      <c r="AJ7618" s="792"/>
      <c r="AM7618" s="792"/>
      <c r="AP7618" s="792"/>
      <c r="AS7618" s="792"/>
      <c r="AV7618" s="792"/>
      <c r="AY7618" s="792"/>
      <c r="BN7618" s="792"/>
      <c r="BQ7618" s="792"/>
    </row>
    <row r="7619" spans="8:69" ht="12" customHeight="1">
      <c r="H7619" s="800"/>
      <c r="AJ7619" s="792"/>
      <c r="AM7619" s="792"/>
      <c r="AP7619" s="792"/>
      <c r="AS7619" s="792"/>
      <c r="AV7619" s="792"/>
      <c r="AY7619" s="792"/>
      <c r="BN7619" s="792"/>
      <c r="BQ7619" s="792"/>
    </row>
    <row r="7620" spans="8:69" ht="12" customHeight="1">
      <c r="H7620" s="800"/>
      <c r="AJ7620" s="792"/>
      <c r="AM7620" s="792"/>
      <c r="AP7620" s="792"/>
      <c r="AS7620" s="792"/>
      <c r="AV7620" s="792"/>
      <c r="AY7620" s="792"/>
      <c r="BN7620" s="792"/>
      <c r="BQ7620" s="792"/>
    </row>
    <row r="7621" spans="8:69" ht="12" customHeight="1">
      <c r="H7621" s="800"/>
      <c r="AJ7621" s="792"/>
      <c r="AM7621" s="792"/>
      <c r="AP7621" s="792"/>
      <c r="AS7621" s="792"/>
      <c r="AV7621" s="792"/>
      <c r="AY7621" s="792"/>
      <c r="BN7621" s="792"/>
      <c r="BQ7621" s="792"/>
    </row>
    <row r="7622" spans="8:69" ht="12" customHeight="1">
      <c r="H7622" s="800"/>
      <c r="AJ7622" s="792"/>
      <c r="AM7622" s="792"/>
      <c r="AP7622" s="792"/>
      <c r="AS7622" s="792"/>
      <c r="AV7622" s="792"/>
      <c r="AY7622" s="792"/>
      <c r="BN7622" s="792"/>
      <c r="BQ7622" s="792"/>
    </row>
    <row r="7623" spans="8:69" ht="12" customHeight="1">
      <c r="H7623" s="800"/>
      <c r="AJ7623" s="792"/>
      <c r="AM7623" s="792"/>
      <c r="AP7623" s="792"/>
      <c r="AS7623" s="792"/>
      <c r="AV7623" s="792"/>
      <c r="AY7623" s="792"/>
      <c r="BN7623" s="792"/>
      <c r="BQ7623" s="792"/>
    </row>
    <row r="7624" spans="8:69" ht="12" customHeight="1">
      <c r="H7624" s="800"/>
      <c r="AJ7624" s="792"/>
      <c r="AM7624" s="792"/>
      <c r="AP7624" s="792"/>
      <c r="AS7624" s="792"/>
      <c r="AV7624" s="792"/>
      <c r="AY7624" s="792"/>
      <c r="BN7624" s="792"/>
      <c r="BQ7624" s="792"/>
    </row>
    <row r="7625" spans="8:69" ht="12" customHeight="1">
      <c r="H7625" s="800"/>
      <c r="AJ7625" s="792"/>
      <c r="AM7625" s="792"/>
      <c r="AP7625" s="792"/>
      <c r="AS7625" s="792"/>
      <c r="AV7625" s="792"/>
      <c r="AY7625" s="792"/>
      <c r="BN7625" s="792"/>
      <c r="BQ7625" s="792"/>
    </row>
    <row r="7626" spans="8:69" ht="12" customHeight="1">
      <c r="H7626" s="800"/>
      <c r="AJ7626" s="792"/>
      <c r="AM7626" s="792"/>
      <c r="AP7626" s="792"/>
      <c r="AS7626" s="792"/>
      <c r="AV7626" s="792"/>
      <c r="AY7626" s="792"/>
      <c r="BN7626" s="792"/>
      <c r="BQ7626" s="792"/>
    </row>
    <row r="7627" spans="8:69" ht="12" customHeight="1">
      <c r="H7627" s="800"/>
      <c r="AJ7627" s="792"/>
      <c r="AM7627" s="792"/>
      <c r="AP7627" s="792"/>
      <c r="AS7627" s="792"/>
      <c r="AV7627" s="792"/>
      <c r="AY7627" s="792"/>
      <c r="BN7627" s="792"/>
      <c r="BQ7627" s="792"/>
    </row>
    <row r="7628" spans="8:69" ht="12" customHeight="1">
      <c r="H7628" s="800"/>
      <c r="AJ7628" s="792"/>
      <c r="AM7628" s="792"/>
      <c r="AP7628" s="792"/>
      <c r="AS7628" s="792"/>
      <c r="AV7628" s="792"/>
      <c r="AY7628" s="792"/>
      <c r="BN7628" s="792"/>
      <c r="BQ7628" s="792"/>
    </row>
    <row r="7629" spans="8:69" ht="12" customHeight="1">
      <c r="H7629" s="800"/>
      <c r="AJ7629" s="792"/>
      <c r="AM7629" s="792"/>
      <c r="AP7629" s="792"/>
      <c r="AS7629" s="792"/>
      <c r="AV7629" s="792"/>
      <c r="AY7629" s="792"/>
      <c r="BN7629" s="792"/>
      <c r="BQ7629" s="792"/>
    </row>
    <row r="7630" spans="8:69" ht="12" customHeight="1">
      <c r="H7630" s="800"/>
      <c r="AJ7630" s="792"/>
      <c r="AM7630" s="792"/>
      <c r="AP7630" s="792"/>
      <c r="AS7630" s="792"/>
      <c r="AV7630" s="792"/>
      <c r="AY7630" s="792"/>
      <c r="BN7630" s="792"/>
      <c r="BQ7630" s="792"/>
    </row>
    <row r="7631" spans="8:69" ht="12" customHeight="1">
      <c r="H7631" s="800"/>
      <c r="AJ7631" s="792"/>
      <c r="AM7631" s="792"/>
      <c r="AP7631" s="792"/>
      <c r="AS7631" s="792"/>
      <c r="AV7631" s="792"/>
      <c r="AY7631" s="792"/>
      <c r="BN7631" s="792"/>
      <c r="BQ7631" s="792"/>
    </row>
    <row r="7632" spans="8:69" ht="12" customHeight="1">
      <c r="H7632" s="800"/>
      <c r="AJ7632" s="792"/>
      <c r="AM7632" s="792"/>
      <c r="AP7632" s="792"/>
      <c r="AS7632" s="792"/>
      <c r="AV7632" s="792"/>
      <c r="AY7632" s="792"/>
      <c r="BN7632" s="792"/>
      <c r="BQ7632" s="792"/>
    </row>
    <row r="7633" spans="8:69" ht="12" customHeight="1">
      <c r="H7633" s="800"/>
      <c r="AJ7633" s="792"/>
      <c r="AM7633" s="792"/>
      <c r="AP7633" s="792"/>
      <c r="AS7633" s="792"/>
      <c r="AV7633" s="792"/>
      <c r="AY7633" s="792"/>
      <c r="BN7633" s="792"/>
      <c r="BQ7633" s="792"/>
    </row>
    <row r="7634" spans="8:69" ht="12" customHeight="1">
      <c r="H7634" s="800"/>
      <c r="AJ7634" s="792"/>
      <c r="AM7634" s="792"/>
      <c r="AP7634" s="792"/>
      <c r="AS7634" s="792"/>
      <c r="AV7634" s="792"/>
      <c r="AY7634" s="792"/>
      <c r="BN7634" s="792"/>
      <c r="BQ7634" s="792"/>
    </row>
    <row r="7635" spans="8:69" ht="12" customHeight="1">
      <c r="H7635" s="800"/>
      <c r="AJ7635" s="792"/>
      <c r="AM7635" s="792"/>
      <c r="AP7635" s="792"/>
      <c r="AS7635" s="792"/>
      <c r="AV7635" s="792"/>
      <c r="AY7635" s="792"/>
      <c r="BN7635" s="792"/>
      <c r="BQ7635" s="792"/>
    </row>
    <row r="7636" spans="8:69" ht="12" customHeight="1">
      <c r="H7636" s="800"/>
      <c r="AJ7636" s="792"/>
      <c r="AM7636" s="792"/>
      <c r="AP7636" s="792"/>
      <c r="AS7636" s="792"/>
      <c r="AV7636" s="792"/>
      <c r="AY7636" s="792"/>
      <c r="BN7636" s="792"/>
      <c r="BQ7636" s="792"/>
    </row>
    <row r="7637" spans="8:69" ht="12" customHeight="1">
      <c r="H7637" s="800"/>
      <c r="AJ7637" s="792"/>
      <c r="AM7637" s="792"/>
      <c r="AP7637" s="792"/>
      <c r="AS7637" s="792"/>
      <c r="AV7637" s="792"/>
      <c r="AY7637" s="792"/>
      <c r="BN7637" s="792"/>
      <c r="BQ7637" s="792"/>
    </row>
    <row r="7638" spans="8:69" ht="12" customHeight="1">
      <c r="H7638" s="800"/>
      <c r="AJ7638" s="792"/>
      <c r="AM7638" s="792"/>
      <c r="AP7638" s="792"/>
      <c r="AS7638" s="792"/>
      <c r="AV7638" s="792"/>
      <c r="AY7638" s="792"/>
      <c r="BN7638" s="792"/>
      <c r="BQ7638" s="792"/>
    </row>
    <row r="7639" spans="8:69" ht="12" customHeight="1">
      <c r="H7639" s="800"/>
      <c r="AJ7639" s="792"/>
      <c r="AM7639" s="792"/>
      <c r="AP7639" s="792"/>
      <c r="AS7639" s="792"/>
      <c r="AV7639" s="792"/>
      <c r="AY7639" s="792"/>
      <c r="BN7639" s="792"/>
      <c r="BQ7639" s="792"/>
    </row>
    <row r="7640" spans="8:69" ht="12" customHeight="1">
      <c r="H7640" s="800"/>
      <c r="AJ7640" s="792"/>
      <c r="AM7640" s="792"/>
      <c r="AP7640" s="792"/>
      <c r="AS7640" s="792"/>
      <c r="AV7640" s="792"/>
      <c r="AY7640" s="792"/>
      <c r="BN7640" s="792"/>
      <c r="BQ7640" s="792"/>
    </row>
    <row r="7641" spans="8:69" ht="12" customHeight="1">
      <c r="H7641" s="800"/>
      <c r="AJ7641" s="792"/>
      <c r="AM7641" s="792"/>
      <c r="AP7641" s="792"/>
      <c r="AS7641" s="792"/>
      <c r="AV7641" s="792"/>
      <c r="AY7641" s="792"/>
      <c r="BN7641" s="792"/>
      <c r="BQ7641" s="792"/>
    </row>
    <row r="7642" spans="8:69" ht="12" customHeight="1">
      <c r="H7642" s="800"/>
      <c r="AJ7642" s="792"/>
      <c r="AM7642" s="792"/>
      <c r="AP7642" s="792"/>
      <c r="AS7642" s="792"/>
      <c r="AV7642" s="792"/>
      <c r="AY7642" s="792"/>
      <c r="BN7642" s="792"/>
      <c r="BQ7642" s="792"/>
    </row>
    <row r="7643" spans="8:69" ht="12" customHeight="1">
      <c r="H7643" s="800"/>
      <c r="AJ7643" s="792"/>
      <c r="AM7643" s="792"/>
      <c r="AP7643" s="792"/>
      <c r="AS7643" s="792"/>
      <c r="AV7643" s="792"/>
      <c r="AY7643" s="792"/>
      <c r="BN7643" s="792"/>
      <c r="BQ7643" s="792"/>
    </row>
    <row r="7644" spans="8:69" ht="12" customHeight="1">
      <c r="H7644" s="800"/>
      <c r="AJ7644" s="792"/>
      <c r="AM7644" s="792"/>
      <c r="AP7644" s="792"/>
      <c r="AS7644" s="792"/>
      <c r="AV7644" s="792"/>
      <c r="AY7644" s="792"/>
      <c r="BN7644" s="792"/>
      <c r="BQ7644" s="792"/>
    </row>
    <row r="7645" spans="8:69" ht="12" customHeight="1">
      <c r="H7645" s="800"/>
      <c r="AJ7645" s="792"/>
      <c r="AM7645" s="792"/>
      <c r="AP7645" s="792"/>
      <c r="AS7645" s="792"/>
      <c r="AV7645" s="792"/>
      <c r="AY7645" s="792"/>
      <c r="BN7645" s="792"/>
      <c r="BQ7645" s="792"/>
    </row>
    <row r="7646" spans="8:69" ht="12" customHeight="1">
      <c r="H7646" s="800"/>
      <c r="AJ7646" s="792"/>
      <c r="AM7646" s="792"/>
      <c r="AP7646" s="792"/>
      <c r="AS7646" s="792"/>
      <c r="AV7646" s="792"/>
      <c r="AY7646" s="792"/>
      <c r="BN7646" s="792"/>
      <c r="BQ7646" s="792"/>
    </row>
    <row r="7647" spans="8:69" ht="12" customHeight="1">
      <c r="H7647" s="800"/>
      <c r="AJ7647" s="792"/>
      <c r="AM7647" s="792"/>
      <c r="AP7647" s="792"/>
      <c r="AS7647" s="792"/>
      <c r="AV7647" s="792"/>
      <c r="AY7647" s="792"/>
      <c r="BN7647" s="792"/>
      <c r="BQ7647" s="792"/>
    </row>
    <row r="7648" spans="8:69" ht="12" customHeight="1">
      <c r="H7648" s="800"/>
      <c r="AJ7648" s="792"/>
      <c r="AM7648" s="792"/>
      <c r="AP7648" s="792"/>
      <c r="AS7648" s="792"/>
      <c r="AV7648" s="792"/>
      <c r="AY7648" s="792"/>
      <c r="BN7648" s="792"/>
      <c r="BQ7648" s="792"/>
    </row>
    <row r="7649" spans="8:69" ht="12" customHeight="1">
      <c r="H7649" s="800"/>
      <c r="AJ7649" s="792"/>
      <c r="AM7649" s="792"/>
      <c r="AP7649" s="792"/>
      <c r="AS7649" s="792"/>
      <c r="AV7649" s="792"/>
      <c r="AY7649" s="792"/>
      <c r="BN7649" s="792"/>
      <c r="BQ7649" s="792"/>
    </row>
    <row r="7650" spans="8:69" ht="12" customHeight="1">
      <c r="H7650" s="800"/>
      <c r="AJ7650" s="792"/>
      <c r="AM7650" s="792"/>
      <c r="AP7650" s="792"/>
      <c r="AS7650" s="792"/>
      <c r="AV7650" s="792"/>
      <c r="AY7650" s="792"/>
      <c r="BN7650" s="792"/>
      <c r="BQ7650" s="792"/>
    </row>
    <row r="7651" spans="8:69" ht="12" customHeight="1">
      <c r="H7651" s="800"/>
      <c r="AJ7651" s="792"/>
      <c r="AM7651" s="792"/>
      <c r="AP7651" s="792"/>
      <c r="AS7651" s="792"/>
      <c r="AV7651" s="792"/>
      <c r="AY7651" s="792"/>
      <c r="BN7651" s="792"/>
      <c r="BQ7651" s="792"/>
    </row>
    <row r="7652" spans="8:69" ht="12" customHeight="1">
      <c r="H7652" s="800"/>
      <c r="AJ7652" s="792"/>
      <c r="AM7652" s="792"/>
      <c r="AP7652" s="792"/>
      <c r="AS7652" s="792"/>
      <c r="AV7652" s="792"/>
      <c r="AY7652" s="792"/>
      <c r="BN7652" s="792"/>
      <c r="BQ7652" s="792"/>
    </row>
    <row r="7653" spans="8:69" ht="12" customHeight="1">
      <c r="H7653" s="800"/>
      <c r="AJ7653" s="792"/>
      <c r="AM7653" s="792"/>
      <c r="AP7653" s="792"/>
      <c r="AS7653" s="792"/>
      <c r="AV7653" s="792"/>
      <c r="AY7653" s="792"/>
      <c r="BN7653" s="792"/>
      <c r="BQ7653" s="792"/>
    </row>
    <row r="7654" spans="8:69" ht="12" customHeight="1">
      <c r="H7654" s="800"/>
      <c r="AJ7654" s="792"/>
      <c r="AM7654" s="792"/>
      <c r="AP7654" s="792"/>
      <c r="AS7654" s="792"/>
      <c r="AV7654" s="792"/>
      <c r="AY7654" s="792"/>
      <c r="BN7654" s="792"/>
      <c r="BQ7654" s="792"/>
    </row>
    <row r="7655" spans="8:69" ht="12" customHeight="1">
      <c r="H7655" s="800"/>
      <c r="AJ7655" s="792"/>
      <c r="AM7655" s="792"/>
      <c r="AP7655" s="792"/>
      <c r="AS7655" s="792"/>
      <c r="AV7655" s="792"/>
      <c r="AY7655" s="792"/>
      <c r="BN7655" s="792"/>
      <c r="BQ7655" s="792"/>
    </row>
    <row r="7656" spans="8:69" ht="12" customHeight="1">
      <c r="H7656" s="800"/>
      <c r="AJ7656" s="792"/>
      <c r="AM7656" s="792"/>
      <c r="AP7656" s="792"/>
      <c r="AS7656" s="792"/>
      <c r="AV7656" s="792"/>
      <c r="AY7656" s="792"/>
      <c r="BN7656" s="792"/>
      <c r="BQ7656" s="792"/>
    </row>
    <row r="7657" spans="8:69" ht="12" customHeight="1">
      <c r="H7657" s="800"/>
      <c r="AJ7657" s="792"/>
      <c r="AM7657" s="792"/>
      <c r="AP7657" s="792"/>
      <c r="AS7657" s="792"/>
      <c r="AV7657" s="792"/>
      <c r="AY7657" s="792"/>
      <c r="BN7657" s="792"/>
      <c r="BQ7657" s="792"/>
    </row>
    <row r="7658" spans="8:69" ht="12" customHeight="1">
      <c r="H7658" s="800"/>
      <c r="AJ7658" s="792"/>
      <c r="AM7658" s="792"/>
      <c r="AP7658" s="792"/>
      <c r="AS7658" s="792"/>
      <c r="AV7658" s="792"/>
      <c r="AY7658" s="792"/>
      <c r="BN7658" s="792"/>
      <c r="BQ7658" s="792"/>
    </row>
    <row r="7659" spans="8:69" ht="12" customHeight="1">
      <c r="H7659" s="800"/>
      <c r="AJ7659" s="792"/>
      <c r="AM7659" s="792"/>
      <c r="AP7659" s="792"/>
      <c r="AS7659" s="792"/>
      <c r="AV7659" s="792"/>
      <c r="AY7659" s="792"/>
      <c r="BN7659" s="792"/>
      <c r="BQ7659" s="792"/>
    </row>
    <row r="7660" spans="8:69" ht="12" customHeight="1">
      <c r="H7660" s="800"/>
      <c r="AJ7660" s="792"/>
      <c r="AM7660" s="792"/>
      <c r="AP7660" s="792"/>
      <c r="AS7660" s="792"/>
      <c r="AV7660" s="792"/>
      <c r="AY7660" s="792"/>
      <c r="BN7660" s="792"/>
      <c r="BQ7660" s="792"/>
    </row>
    <row r="7661" spans="8:69" ht="12" customHeight="1">
      <c r="H7661" s="800"/>
      <c r="AJ7661" s="792"/>
      <c r="AM7661" s="792"/>
      <c r="AP7661" s="792"/>
      <c r="AS7661" s="792"/>
      <c r="AV7661" s="792"/>
      <c r="AY7661" s="792"/>
      <c r="BN7661" s="792"/>
      <c r="BQ7661" s="792"/>
    </row>
    <row r="7662" spans="8:69" ht="12" customHeight="1">
      <c r="H7662" s="800"/>
      <c r="AJ7662" s="792"/>
      <c r="AM7662" s="792"/>
      <c r="AP7662" s="792"/>
      <c r="AS7662" s="792"/>
      <c r="AV7662" s="792"/>
      <c r="AY7662" s="792"/>
      <c r="BN7662" s="792"/>
      <c r="BQ7662" s="792"/>
    </row>
    <row r="7663" spans="8:69" ht="12" customHeight="1">
      <c r="H7663" s="800"/>
      <c r="AJ7663" s="792"/>
      <c r="AM7663" s="792"/>
      <c r="AP7663" s="792"/>
      <c r="AS7663" s="792"/>
      <c r="AV7663" s="792"/>
      <c r="AY7663" s="792"/>
      <c r="BN7663" s="792"/>
      <c r="BQ7663" s="792"/>
    </row>
    <row r="7664" spans="8:69" ht="12" customHeight="1">
      <c r="H7664" s="800"/>
      <c r="AJ7664" s="792"/>
      <c r="AM7664" s="792"/>
      <c r="AP7664" s="792"/>
      <c r="AS7664" s="792"/>
      <c r="AV7664" s="792"/>
      <c r="AY7664" s="792"/>
      <c r="BN7664" s="792"/>
      <c r="BQ7664" s="792"/>
    </row>
    <row r="7665" spans="8:69" ht="12" customHeight="1">
      <c r="H7665" s="800"/>
      <c r="AJ7665" s="792"/>
      <c r="AM7665" s="792"/>
      <c r="AP7665" s="792"/>
      <c r="AS7665" s="792"/>
      <c r="AV7665" s="792"/>
      <c r="AY7665" s="792"/>
      <c r="BN7665" s="792"/>
      <c r="BQ7665" s="792"/>
    </row>
    <row r="7666" spans="8:69" ht="12" customHeight="1">
      <c r="H7666" s="800"/>
      <c r="AJ7666" s="792"/>
      <c r="AM7666" s="792"/>
      <c r="AP7666" s="792"/>
      <c r="AS7666" s="792"/>
      <c r="AV7666" s="792"/>
      <c r="AY7666" s="792"/>
      <c r="BN7666" s="792"/>
      <c r="BQ7666" s="792"/>
    </row>
    <row r="7667" spans="8:69" ht="12" customHeight="1">
      <c r="H7667" s="800"/>
      <c r="AJ7667" s="792"/>
      <c r="AM7667" s="792"/>
      <c r="AP7667" s="792"/>
      <c r="AS7667" s="792"/>
      <c r="AV7667" s="792"/>
      <c r="AY7667" s="792"/>
      <c r="BN7667" s="792"/>
      <c r="BQ7667" s="792"/>
    </row>
    <row r="7668" spans="8:69" ht="12" customHeight="1">
      <c r="H7668" s="800"/>
      <c r="AJ7668" s="792"/>
      <c r="AM7668" s="792"/>
      <c r="AP7668" s="792"/>
      <c r="AS7668" s="792"/>
      <c r="AV7668" s="792"/>
      <c r="AY7668" s="792"/>
      <c r="BN7668" s="792"/>
      <c r="BQ7668" s="792"/>
    </row>
    <row r="7669" spans="8:69" ht="12" customHeight="1">
      <c r="H7669" s="800"/>
      <c r="AJ7669" s="792"/>
      <c r="AM7669" s="792"/>
      <c r="AP7669" s="792"/>
      <c r="AS7669" s="792"/>
      <c r="AV7669" s="792"/>
      <c r="AY7669" s="792"/>
      <c r="BN7669" s="792"/>
      <c r="BQ7669" s="792"/>
    </row>
    <row r="7670" spans="8:69" ht="12" customHeight="1">
      <c r="H7670" s="800"/>
      <c r="AJ7670" s="792"/>
      <c r="AM7670" s="792"/>
      <c r="AP7670" s="792"/>
      <c r="AS7670" s="792"/>
      <c r="AV7670" s="792"/>
      <c r="AY7670" s="792"/>
      <c r="BN7670" s="792"/>
      <c r="BQ7670" s="792"/>
    </row>
    <row r="7671" spans="8:69" ht="12" customHeight="1">
      <c r="H7671" s="800"/>
      <c r="AJ7671" s="792"/>
      <c r="AM7671" s="792"/>
      <c r="AP7671" s="792"/>
      <c r="AS7671" s="792"/>
      <c r="AV7671" s="792"/>
      <c r="AY7671" s="792"/>
      <c r="BN7671" s="792"/>
      <c r="BQ7671" s="792"/>
    </row>
    <row r="7672" spans="8:69" ht="12" customHeight="1">
      <c r="H7672" s="800"/>
      <c r="AJ7672" s="792"/>
      <c r="AM7672" s="792"/>
      <c r="AP7672" s="792"/>
      <c r="AS7672" s="792"/>
      <c r="AV7672" s="792"/>
      <c r="AY7672" s="792"/>
      <c r="BN7672" s="792"/>
      <c r="BQ7672" s="792"/>
    </row>
    <row r="7673" spans="8:69" ht="12" customHeight="1">
      <c r="H7673" s="800"/>
      <c r="AJ7673" s="792"/>
      <c r="AM7673" s="792"/>
      <c r="AP7673" s="792"/>
      <c r="AS7673" s="792"/>
      <c r="AV7673" s="792"/>
      <c r="AY7673" s="792"/>
      <c r="BN7673" s="792"/>
      <c r="BQ7673" s="792"/>
    </row>
    <row r="7674" spans="8:69" ht="12" customHeight="1">
      <c r="H7674" s="800"/>
      <c r="AJ7674" s="792"/>
      <c r="AM7674" s="792"/>
      <c r="AP7674" s="792"/>
      <c r="AS7674" s="792"/>
      <c r="AV7674" s="792"/>
      <c r="AY7674" s="792"/>
      <c r="BN7674" s="792"/>
      <c r="BQ7674" s="792"/>
    </row>
    <row r="7675" spans="8:69" ht="12" customHeight="1">
      <c r="H7675" s="800"/>
      <c r="AJ7675" s="792"/>
      <c r="AM7675" s="792"/>
      <c r="AP7675" s="792"/>
      <c r="AS7675" s="792"/>
      <c r="AV7675" s="792"/>
      <c r="AY7675" s="792"/>
      <c r="BN7675" s="792"/>
      <c r="BQ7675" s="792"/>
    </row>
    <row r="7676" spans="8:69" ht="12" customHeight="1">
      <c r="H7676" s="800"/>
      <c r="AJ7676" s="792"/>
      <c r="AM7676" s="792"/>
      <c r="AP7676" s="792"/>
      <c r="AS7676" s="792"/>
      <c r="AV7676" s="792"/>
      <c r="AY7676" s="792"/>
      <c r="BN7676" s="792"/>
      <c r="BQ7676" s="792"/>
    </row>
    <row r="7677" spans="8:69" ht="12" customHeight="1">
      <c r="H7677" s="800"/>
      <c r="AJ7677" s="792"/>
      <c r="AM7677" s="792"/>
      <c r="AP7677" s="792"/>
      <c r="AS7677" s="792"/>
      <c r="AV7677" s="792"/>
      <c r="AY7677" s="792"/>
      <c r="BN7677" s="792"/>
      <c r="BQ7677" s="792"/>
    </row>
    <row r="7678" spans="8:69" ht="12" customHeight="1">
      <c r="H7678" s="800"/>
      <c r="AJ7678" s="792"/>
      <c r="AM7678" s="792"/>
      <c r="AP7678" s="792"/>
      <c r="AS7678" s="792"/>
      <c r="AV7678" s="792"/>
      <c r="AY7678" s="792"/>
      <c r="BN7678" s="792"/>
      <c r="BQ7678" s="792"/>
    </row>
    <row r="7679" spans="8:69" ht="12" customHeight="1">
      <c r="H7679" s="800"/>
      <c r="AJ7679" s="792"/>
      <c r="AM7679" s="792"/>
      <c r="AP7679" s="792"/>
      <c r="AS7679" s="792"/>
      <c r="AV7679" s="792"/>
      <c r="AY7679" s="792"/>
      <c r="BN7679" s="792"/>
      <c r="BQ7679" s="792"/>
    </row>
    <row r="7680" spans="8:69" ht="12" customHeight="1">
      <c r="H7680" s="800"/>
      <c r="AJ7680" s="792"/>
      <c r="AM7680" s="792"/>
      <c r="AP7680" s="792"/>
      <c r="AS7680" s="792"/>
      <c r="AV7680" s="792"/>
      <c r="AY7680" s="792"/>
      <c r="BN7680" s="792"/>
      <c r="BQ7680" s="792"/>
    </row>
    <row r="7681" spans="8:69" ht="12" customHeight="1">
      <c r="H7681" s="800"/>
      <c r="AJ7681" s="792"/>
      <c r="AM7681" s="792"/>
      <c r="AP7681" s="792"/>
      <c r="AS7681" s="792"/>
      <c r="AV7681" s="792"/>
      <c r="AY7681" s="792"/>
      <c r="BN7681" s="792"/>
      <c r="BQ7681" s="792"/>
    </row>
    <row r="7682" spans="8:69" ht="12" customHeight="1">
      <c r="H7682" s="800"/>
      <c r="AJ7682" s="792"/>
      <c r="AM7682" s="792"/>
      <c r="AP7682" s="792"/>
      <c r="AS7682" s="792"/>
      <c r="AV7682" s="792"/>
      <c r="AY7682" s="792"/>
      <c r="BN7682" s="792"/>
      <c r="BQ7682" s="792"/>
    </row>
    <row r="7683" spans="8:69" ht="12" customHeight="1">
      <c r="H7683" s="800"/>
      <c r="AJ7683" s="792"/>
      <c r="AM7683" s="792"/>
      <c r="AP7683" s="792"/>
      <c r="AS7683" s="792"/>
      <c r="AV7683" s="792"/>
      <c r="AY7683" s="792"/>
      <c r="BN7683" s="792"/>
      <c r="BQ7683" s="792"/>
    </row>
    <row r="7684" spans="8:69" ht="12" customHeight="1">
      <c r="H7684" s="800"/>
      <c r="AJ7684" s="792"/>
      <c r="AM7684" s="792"/>
      <c r="AP7684" s="792"/>
      <c r="AS7684" s="792"/>
      <c r="AV7684" s="792"/>
      <c r="AY7684" s="792"/>
      <c r="BN7684" s="792"/>
      <c r="BQ7684" s="792"/>
    </row>
    <row r="7685" spans="8:69" ht="12" customHeight="1">
      <c r="H7685" s="800"/>
      <c r="AJ7685" s="792"/>
      <c r="AM7685" s="792"/>
      <c r="AP7685" s="792"/>
      <c r="AS7685" s="792"/>
      <c r="AV7685" s="792"/>
      <c r="AY7685" s="792"/>
      <c r="BN7685" s="792"/>
      <c r="BQ7685" s="792"/>
    </row>
    <row r="7686" spans="8:69" ht="12" customHeight="1">
      <c r="H7686" s="800"/>
      <c r="AJ7686" s="792"/>
      <c r="AM7686" s="792"/>
      <c r="AP7686" s="792"/>
      <c r="AS7686" s="792"/>
      <c r="AV7686" s="792"/>
      <c r="AY7686" s="792"/>
      <c r="BN7686" s="792"/>
      <c r="BQ7686" s="792"/>
    </row>
    <row r="7687" spans="8:69" ht="12" customHeight="1">
      <c r="H7687" s="800"/>
      <c r="AJ7687" s="792"/>
      <c r="AM7687" s="792"/>
      <c r="AP7687" s="792"/>
      <c r="AS7687" s="792"/>
      <c r="AV7687" s="792"/>
      <c r="AY7687" s="792"/>
      <c r="BN7687" s="792"/>
      <c r="BQ7687" s="792"/>
    </row>
    <row r="7688" spans="8:69" ht="12" customHeight="1">
      <c r="H7688" s="800"/>
      <c r="AJ7688" s="792"/>
      <c r="AM7688" s="792"/>
      <c r="AP7688" s="792"/>
      <c r="AS7688" s="792"/>
      <c r="AV7688" s="792"/>
      <c r="AY7688" s="792"/>
      <c r="BN7688" s="792"/>
      <c r="BQ7688" s="792"/>
    </row>
    <row r="7689" spans="8:69" ht="12" customHeight="1">
      <c r="H7689" s="800"/>
      <c r="AJ7689" s="792"/>
      <c r="AM7689" s="792"/>
      <c r="AP7689" s="792"/>
      <c r="AS7689" s="792"/>
      <c r="AV7689" s="792"/>
      <c r="AY7689" s="792"/>
      <c r="BN7689" s="792"/>
      <c r="BQ7689" s="792"/>
    </row>
    <row r="7690" spans="8:69" ht="12" customHeight="1">
      <c r="H7690" s="800"/>
      <c r="AJ7690" s="792"/>
      <c r="AM7690" s="792"/>
      <c r="AP7690" s="792"/>
      <c r="AS7690" s="792"/>
      <c r="AV7690" s="792"/>
      <c r="AY7690" s="792"/>
      <c r="BN7690" s="792"/>
      <c r="BQ7690" s="792"/>
    </row>
    <row r="7691" spans="8:69" ht="12" customHeight="1">
      <c r="H7691" s="800"/>
      <c r="AJ7691" s="792"/>
      <c r="AM7691" s="792"/>
      <c r="AP7691" s="792"/>
      <c r="AS7691" s="792"/>
      <c r="AV7691" s="792"/>
      <c r="AY7691" s="792"/>
      <c r="BN7691" s="792"/>
      <c r="BQ7691" s="792"/>
    </row>
    <row r="7692" spans="8:69" ht="12" customHeight="1">
      <c r="H7692" s="800"/>
      <c r="AJ7692" s="792"/>
      <c r="AM7692" s="792"/>
      <c r="AP7692" s="792"/>
      <c r="AS7692" s="792"/>
      <c r="AV7692" s="792"/>
      <c r="AY7692" s="792"/>
      <c r="BN7692" s="792"/>
      <c r="BQ7692" s="792"/>
    </row>
    <row r="7693" spans="8:69" ht="12" customHeight="1">
      <c r="H7693" s="800"/>
      <c r="AJ7693" s="792"/>
      <c r="AM7693" s="792"/>
      <c r="AP7693" s="792"/>
      <c r="AS7693" s="792"/>
      <c r="AV7693" s="792"/>
      <c r="AY7693" s="792"/>
      <c r="BN7693" s="792"/>
      <c r="BQ7693" s="792"/>
    </row>
    <row r="7694" spans="8:69" ht="12" customHeight="1">
      <c r="H7694" s="800"/>
      <c r="AJ7694" s="792"/>
      <c r="AM7694" s="792"/>
      <c r="AP7694" s="792"/>
      <c r="AS7694" s="792"/>
      <c r="AV7694" s="792"/>
      <c r="AY7694" s="792"/>
      <c r="BN7694" s="792"/>
      <c r="BQ7694" s="792"/>
    </row>
    <row r="7695" spans="8:69" ht="12" customHeight="1">
      <c r="H7695" s="800"/>
      <c r="AJ7695" s="792"/>
      <c r="AM7695" s="792"/>
      <c r="AP7695" s="792"/>
      <c r="AS7695" s="792"/>
      <c r="AV7695" s="792"/>
      <c r="AY7695" s="792"/>
      <c r="BN7695" s="792"/>
      <c r="BQ7695" s="792"/>
    </row>
    <row r="7696" spans="8:69" ht="12" customHeight="1">
      <c r="H7696" s="800"/>
      <c r="AJ7696" s="792"/>
      <c r="AM7696" s="792"/>
      <c r="AP7696" s="792"/>
      <c r="AS7696" s="792"/>
      <c r="AV7696" s="792"/>
      <c r="AY7696" s="792"/>
      <c r="BN7696" s="792"/>
      <c r="BQ7696" s="792"/>
    </row>
    <row r="7697" spans="8:69" ht="12" customHeight="1">
      <c r="H7697" s="800"/>
      <c r="AJ7697" s="792"/>
      <c r="AM7697" s="792"/>
      <c r="AP7697" s="792"/>
      <c r="AS7697" s="792"/>
      <c r="AV7697" s="792"/>
      <c r="AY7697" s="792"/>
      <c r="BN7697" s="792"/>
      <c r="BQ7697" s="792"/>
    </row>
    <row r="7698" spans="8:69" ht="12" customHeight="1">
      <c r="H7698" s="800"/>
      <c r="AJ7698" s="792"/>
      <c r="AM7698" s="792"/>
      <c r="AP7698" s="792"/>
      <c r="AS7698" s="792"/>
      <c r="AV7698" s="792"/>
      <c r="AY7698" s="792"/>
      <c r="BN7698" s="792"/>
      <c r="BQ7698" s="792"/>
    </row>
    <row r="7699" spans="8:69" ht="12" customHeight="1">
      <c r="H7699" s="800"/>
      <c r="AJ7699" s="792"/>
      <c r="AM7699" s="792"/>
      <c r="AP7699" s="792"/>
      <c r="AS7699" s="792"/>
      <c r="AV7699" s="792"/>
      <c r="AY7699" s="792"/>
      <c r="BN7699" s="792"/>
      <c r="BQ7699" s="792"/>
    </row>
    <row r="7700" spans="8:69" ht="12" customHeight="1">
      <c r="H7700" s="800"/>
      <c r="AJ7700" s="792"/>
      <c r="AM7700" s="792"/>
      <c r="AP7700" s="792"/>
      <c r="AS7700" s="792"/>
      <c r="AV7700" s="792"/>
      <c r="AY7700" s="792"/>
      <c r="BN7700" s="792"/>
      <c r="BQ7700" s="792"/>
    </row>
    <row r="7701" spans="8:69" ht="12" customHeight="1">
      <c r="H7701" s="800"/>
      <c r="AJ7701" s="792"/>
      <c r="AM7701" s="792"/>
      <c r="AP7701" s="792"/>
      <c r="AS7701" s="792"/>
      <c r="AV7701" s="792"/>
      <c r="AY7701" s="792"/>
      <c r="BN7701" s="792"/>
      <c r="BQ7701" s="792"/>
    </row>
    <row r="7702" spans="8:69" ht="12" customHeight="1">
      <c r="H7702" s="800"/>
      <c r="AJ7702" s="792"/>
      <c r="AM7702" s="792"/>
      <c r="AP7702" s="792"/>
      <c r="AS7702" s="792"/>
      <c r="AV7702" s="792"/>
      <c r="AY7702" s="792"/>
      <c r="BN7702" s="792"/>
      <c r="BQ7702" s="792"/>
    </row>
    <row r="7703" spans="8:69" ht="12" customHeight="1">
      <c r="H7703" s="800"/>
      <c r="AJ7703" s="792"/>
      <c r="AM7703" s="792"/>
      <c r="AP7703" s="792"/>
      <c r="AS7703" s="792"/>
      <c r="AV7703" s="792"/>
      <c r="AY7703" s="792"/>
      <c r="BN7703" s="792"/>
      <c r="BQ7703" s="792"/>
    </row>
    <row r="7704" spans="8:69" ht="12" customHeight="1">
      <c r="H7704" s="800"/>
      <c r="AJ7704" s="792"/>
      <c r="AM7704" s="792"/>
      <c r="AP7704" s="792"/>
      <c r="AS7704" s="792"/>
      <c r="AV7704" s="792"/>
      <c r="AY7704" s="792"/>
      <c r="BN7704" s="792"/>
      <c r="BQ7704" s="792"/>
    </row>
    <row r="7705" spans="8:69" ht="12" customHeight="1">
      <c r="H7705" s="800"/>
      <c r="AJ7705" s="792"/>
      <c r="AM7705" s="792"/>
      <c r="AP7705" s="792"/>
      <c r="AS7705" s="792"/>
      <c r="AV7705" s="792"/>
      <c r="AY7705" s="792"/>
      <c r="BN7705" s="792"/>
      <c r="BQ7705" s="792"/>
    </row>
    <row r="7706" spans="8:69" ht="12" customHeight="1">
      <c r="H7706" s="800"/>
      <c r="AJ7706" s="792"/>
      <c r="AM7706" s="792"/>
      <c r="AP7706" s="792"/>
      <c r="AS7706" s="792"/>
      <c r="AV7706" s="792"/>
      <c r="AY7706" s="792"/>
      <c r="BN7706" s="792"/>
      <c r="BQ7706" s="792"/>
    </row>
    <row r="7707" spans="8:69" ht="12" customHeight="1">
      <c r="H7707" s="800"/>
      <c r="AJ7707" s="792"/>
      <c r="AM7707" s="792"/>
      <c r="AP7707" s="792"/>
      <c r="AS7707" s="792"/>
      <c r="AV7707" s="792"/>
      <c r="AY7707" s="792"/>
      <c r="BN7707" s="792"/>
      <c r="BQ7707" s="792"/>
    </row>
    <row r="7708" spans="8:69" ht="12" customHeight="1">
      <c r="H7708" s="800"/>
      <c r="AJ7708" s="792"/>
      <c r="AM7708" s="792"/>
      <c r="AP7708" s="792"/>
      <c r="AS7708" s="792"/>
      <c r="AV7708" s="792"/>
      <c r="AY7708" s="792"/>
      <c r="BN7708" s="792"/>
      <c r="BQ7708" s="792"/>
    </row>
    <row r="7709" spans="8:69" ht="12" customHeight="1">
      <c r="H7709" s="800"/>
      <c r="AJ7709" s="792"/>
      <c r="AM7709" s="792"/>
      <c r="AP7709" s="792"/>
      <c r="AS7709" s="792"/>
      <c r="AV7709" s="792"/>
      <c r="AY7709" s="792"/>
      <c r="BN7709" s="792"/>
      <c r="BQ7709" s="792"/>
    </row>
    <row r="7710" spans="8:69" ht="12" customHeight="1">
      <c r="H7710" s="800"/>
      <c r="AJ7710" s="792"/>
      <c r="AM7710" s="792"/>
      <c r="AP7710" s="792"/>
      <c r="AS7710" s="792"/>
      <c r="AV7710" s="792"/>
      <c r="AY7710" s="792"/>
      <c r="BN7710" s="792"/>
      <c r="BQ7710" s="792"/>
    </row>
    <row r="7711" spans="8:69" ht="12" customHeight="1">
      <c r="H7711" s="800"/>
      <c r="AJ7711" s="792"/>
      <c r="AM7711" s="792"/>
      <c r="AP7711" s="792"/>
      <c r="AS7711" s="792"/>
      <c r="AV7711" s="792"/>
      <c r="AY7711" s="792"/>
      <c r="BN7711" s="792"/>
      <c r="BQ7711" s="792"/>
    </row>
    <row r="7712" spans="8:69" ht="12" customHeight="1">
      <c r="H7712" s="800"/>
      <c r="AJ7712" s="792"/>
      <c r="AM7712" s="792"/>
      <c r="AP7712" s="792"/>
      <c r="AS7712" s="792"/>
      <c r="AV7712" s="792"/>
      <c r="AY7712" s="792"/>
      <c r="BN7712" s="792"/>
      <c r="BQ7712" s="792"/>
    </row>
    <row r="7713" spans="8:69" ht="12" customHeight="1">
      <c r="H7713" s="800"/>
      <c r="AJ7713" s="792"/>
      <c r="AM7713" s="792"/>
      <c r="AP7713" s="792"/>
      <c r="AS7713" s="792"/>
      <c r="AV7713" s="792"/>
      <c r="AY7713" s="792"/>
      <c r="BN7713" s="792"/>
      <c r="BQ7713" s="792"/>
    </row>
    <row r="7714" spans="8:69" ht="12" customHeight="1">
      <c r="H7714" s="800"/>
      <c r="AJ7714" s="792"/>
      <c r="AM7714" s="792"/>
      <c r="AP7714" s="792"/>
      <c r="AS7714" s="792"/>
      <c r="AV7714" s="792"/>
      <c r="AY7714" s="792"/>
      <c r="BN7714" s="792"/>
      <c r="BQ7714" s="792"/>
    </row>
    <row r="7715" spans="8:69" ht="12" customHeight="1">
      <c r="H7715" s="800"/>
      <c r="AJ7715" s="792"/>
      <c r="AM7715" s="792"/>
      <c r="AP7715" s="792"/>
      <c r="AS7715" s="792"/>
      <c r="AV7715" s="792"/>
      <c r="AY7715" s="792"/>
      <c r="BN7715" s="792"/>
      <c r="BQ7715" s="792"/>
    </row>
    <row r="7716" spans="8:69" ht="12" customHeight="1">
      <c r="H7716" s="800"/>
      <c r="AJ7716" s="792"/>
      <c r="AM7716" s="792"/>
      <c r="AP7716" s="792"/>
      <c r="AS7716" s="792"/>
      <c r="AV7716" s="792"/>
      <c r="AY7716" s="792"/>
      <c r="BN7716" s="792"/>
      <c r="BQ7716" s="792"/>
    </row>
    <row r="7717" spans="8:69" ht="12" customHeight="1">
      <c r="H7717" s="800"/>
      <c r="AJ7717" s="792"/>
      <c r="AM7717" s="792"/>
      <c r="AP7717" s="792"/>
      <c r="AS7717" s="792"/>
      <c r="AV7717" s="792"/>
      <c r="AY7717" s="792"/>
      <c r="BN7717" s="792"/>
      <c r="BQ7717" s="792"/>
    </row>
    <row r="7718" spans="8:69" ht="12" customHeight="1">
      <c r="H7718" s="800"/>
      <c r="AJ7718" s="792"/>
      <c r="AM7718" s="792"/>
      <c r="AP7718" s="792"/>
      <c r="AS7718" s="792"/>
      <c r="AV7718" s="792"/>
      <c r="AY7718" s="792"/>
      <c r="BN7718" s="792"/>
      <c r="BQ7718" s="792"/>
    </row>
    <row r="7719" spans="8:69" ht="12" customHeight="1">
      <c r="H7719" s="800"/>
      <c r="AJ7719" s="792"/>
      <c r="AM7719" s="792"/>
      <c r="AP7719" s="792"/>
      <c r="AS7719" s="792"/>
      <c r="AV7719" s="792"/>
      <c r="AY7719" s="792"/>
      <c r="BN7719" s="792"/>
      <c r="BQ7719" s="792"/>
    </row>
    <row r="7720" spans="8:69" ht="12" customHeight="1">
      <c r="H7720" s="800"/>
      <c r="AJ7720" s="792"/>
      <c r="AM7720" s="792"/>
      <c r="AP7720" s="792"/>
      <c r="AS7720" s="792"/>
      <c r="AV7720" s="792"/>
      <c r="AY7720" s="792"/>
      <c r="BN7720" s="792"/>
      <c r="BQ7720" s="792"/>
    </row>
    <row r="7721" spans="8:69" ht="12" customHeight="1">
      <c r="H7721" s="800"/>
      <c r="AJ7721" s="792"/>
      <c r="AM7721" s="792"/>
      <c r="AP7721" s="792"/>
      <c r="AS7721" s="792"/>
      <c r="AV7721" s="792"/>
      <c r="AY7721" s="792"/>
      <c r="BN7721" s="792"/>
      <c r="BQ7721" s="792"/>
    </row>
    <row r="7722" spans="8:69" ht="12" customHeight="1">
      <c r="H7722" s="800"/>
      <c r="AJ7722" s="792"/>
      <c r="AM7722" s="792"/>
      <c r="AP7722" s="792"/>
      <c r="AS7722" s="792"/>
      <c r="AV7722" s="792"/>
      <c r="AY7722" s="792"/>
      <c r="BN7722" s="792"/>
      <c r="BQ7722" s="792"/>
    </row>
    <row r="7723" spans="8:69" ht="12" customHeight="1">
      <c r="H7723" s="800"/>
      <c r="AJ7723" s="792"/>
      <c r="AM7723" s="792"/>
      <c r="AP7723" s="792"/>
      <c r="AS7723" s="792"/>
      <c r="AV7723" s="792"/>
      <c r="AY7723" s="792"/>
      <c r="BN7723" s="792"/>
      <c r="BQ7723" s="792"/>
    </row>
    <row r="7724" spans="8:69" ht="12" customHeight="1">
      <c r="H7724" s="800"/>
      <c r="AJ7724" s="792"/>
      <c r="AM7724" s="792"/>
      <c r="AP7724" s="792"/>
      <c r="AS7724" s="792"/>
      <c r="AV7724" s="792"/>
      <c r="AY7724" s="792"/>
      <c r="BN7724" s="792"/>
      <c r="BQ7724" s="792"/>
    </row>
    <row r="7725" spans="8:69" ht="12" customHeight="1">
      <c r="H7725" s="800"/>
      <c r="AJ7725" s="792"/>
      <c r="AM7725" s="792"/>
      <c r="AP7725" s="792"/>
      <c r="AS7725" s="792"/>
      <c r="AV7725" s="792"/>
      <c r="AY7725" s="792"/>
      <c r="BN7725" s="792"/>
      <c r="BQ7725" s="792"/>
    </row>
    <row r="7726" spans="8:69" ht="12" customHeight="1">
      <c r="H7726" s="800"/>
      <c r="AJ7726" s="792"/>
      <c r="AM7726" s="792"/>
      <c r="AP7726" s="792"/>
      <c r="AS7726" s="792"/>
      <c r="AV7726" s="792"/>
      <c r="AY7726" s="792"/>
      <c r="BN7726" s="792"/>
      <c r="BQ7726" s="792"/>
    </row>
    <row r="7727" spans="8:69" ht="12" customHeight="1">
      <c r="H7727" s="800"/>
      <c r="AJ7727" s="792"/>
      <c r="AM7727" s="792"/>
      <c r="AP7727" s="792"/>
      <c r="AS7727" s="792"/>
      <c r="AV7727" s="792"/>
      <c r="AY7727" s="792"/>
      <c r="BN7727" s="792"/>
      <c r="BQ7727" s="792"/>
    </row>
    <row r="7728" spans="8:69" ht="12" customHeight="1">
      <c r="H7728" s="800"/>
      <c r="AJ7728" s="792"/>
      <c r="AM7728" s="792"/>
      <c r="AP7728" s="792"/>
      <c r="AS7728" s="792"/>
      <c r="AV7728" s="792"/>
      <c r="AY7728" s="792"/>
      <c r="BN7728" s="792"/>
      <c r="BQ7728" s="792"/>
    </row>
    <row r="7729" spans="8:69" ht="12" customHeight="1">
      <c r="H7729" s="800"/>
      <c r="AJ7729" s="792"/>
      <c r="AM7729" s="792"/>
      <c r="AP7729" s="792"/>
      <c r="AS7729" s="792"/>
      <c r="AV7729" s="792"/>
      <c r="AY7729" s="792"/>
      <c r="BN7729" s="792"/>
      <c r="BQ7729" s="792"/>
    </row>
    <row r="7730" spans="8:69" ht="12" customHeight="1">
      <c r="H7730" s="800"/>
      <c r="AJ7730" s="792"/>
      <c r="AM7730" s="792"/>
      <c r="AP7730" s="792"/>
      <c r="AS7730" s="792"/>
      <c r="AV7730" s="792"/>
      <c r="AY7730" s="792"/>
      <c r="BN7730" s="792"/>
      <c r="BQ7730" s="792"/>
    </row>
    <row r="7731" spans="8:69" ht="12" customHeight="1">
      <c r="H7731" s="800"/>
      <c r="AJ7731" s="792"/>
      <c r="AM7731" s="792"/>
      <c r="AP7731" s="792"/>
      <c r="AS7731" s="792"/>
      <c r="AV7731" s="792"/>
      <c r="AY7731" s="792"/>
      <c r="BN7731" s="792"/>
      <c r="BQ7731" s="792"/>
    </row>
    <row r="7732" spans="8:69" ht="12" customHeight="1">
      <c r="H7732" s="800"/>
      <c r="AJ7732" s="792"/>
      <c r="AM7732" s="792"/>
      <c r="AP7732" s="792"/>
      <c r="AS7732" s="792"/>
      <c r="AV7732" s="792"/>
      <c r="AY7732" s="792"/>
      <c r="BN7732" s="792"/>
      <c r="BQ7732" s="792"/>
    </row>
    <row r="7733" spans="8:69" ht="12" customHeight="1">
      <c r="H7733" s="800"/>
      <c r="AJ7733" s="792"/>
      <c r="AM7733" s="792"/>
      <c r="AP7733" s="792"/>
      <c r="AS7733" s="792"/>
      <c r="AV7733" s="792"/>
      <c r="AY7733" s="792"/>
      <c r="BN7733" s="792"/>
      <c r="BQ7733" s="792"/>
    </row>
    <row r="7734" spans="8:69" ht="12" customHeight="1">
      <c r="H7734" s="800"/>
      <c r="AJ7734" s="792"/>
      <c r="AM7734" s="792"/>
      <c r="AP7734" s="792"/>
      <c r="AS7734" s="792"/>
      <c r="AV7734" s="792"/>
      <c r="AY7734" s="792"/>
      <c r="BN7734" s="792"/>
      <c r="BQ7734" s="792"/>
    </row>
    <row r="7735" spans="8:69" ht="12" customHeight="1">
      <c r="H7735" s="800"/>
      <c r="AJ7735" s="792"/>
      <c r="AM7735" s="792"/>
      <c r="AP7735" s="792"/>
      <c r="AS7735" s="792"/>
      <c r="AV7735" s="792"/>
      <c r="AY7735" s="792"/>
      <c r="BN7735" s="792"/>
      <c r="BQ7735" s="792"/>
    </row>
    <row r="7736" spans="8:69" ht="12" customHeight="1">
      <c r="H7736" s="800"/>
      <c r="AJ7736" s="792"/>
      <c r="AM7736" s="792"/>
      <c r="AP7736" s="792"/>
      <c r="AS7736" s="792"/>
      <c r="AV7736" s="792"/>
      <c r="AY7736" s="792"/>
      <c r="BN7736" s="792"/>
      <c r="BQ7736" s="792"/>
    </row>
    <row r="7737" spans="8:69" ht="12" customHeight="1">
      <c r="H7737" s="800"/>
      <c r="AJ7737" s="792"/>
      <c r="AM7737" s="792"/>
      <c r="AP7737" s="792"/>
      <c r="AS7737" s="792"/>
      <c r="AV7737" s="792"/>
      <c r="AY7737" s="792"/>
      <c r="BN7737" s="792"/>
      <c r="BQ7737" s="792"/>
    </row>
    <row r="7738" spans="8:69" ht="12" customHeight="1">
      <c r="H7738" s="800"/>
      <c r="AJ7738" s="792"/>
      <c r="AM7738" s="792"/>
      <c r="AP7738" s="792"/>
      <c r="AS7738" s="792"/>
      <c r="AV7738" s="792"/>
      <c r="AY7738" s="792"/>
      <c r="BN7738" s="792"/>
      <c r="BQ7738" s="792"/>
    </row>
    <row r="7739" spans="8:69" ht="12" customHeight="1">
      <c r="H7739" s="800"/>
      <c r="AJ7739" s="792"/>
      <c r="AM7739" s="792"/>
      <c r="AP7739" s="792"/>
      <c r="AS7739" s="792"/>
      <c r="AV7739" s="792"/>
      <c r="AY7739" s="792"/>
      <c r="BN7739" s="792"/>
      <c r="BQ7739" s="792"/>
    </row>
    <row r="7740" spans="8:69" ht="12" customHeight="1">
      <c r="H7740" s="800"/>
      <c r="AJ7740" s="792"/>
      <c r="AM7740" s="792"/>
      <c r="AP7740" s="792"/>
      <c r="AS7740" s="792"/>
      <c r="AV7740" s="792"/>
      <c r="AY7740" s="792"/>
      <c r="BN7740" s="792"/>
      <c r="BQ7740" s="792"/>
    </row>
    <row r="7741" spans="8:69" ht="12" customHeight="1">
      <c r="H7741" s="800"/>
      <c r="AJ7741" s="792"/>
      <c r="AM7741" s="792"/>
      <c r="AP7741" s="792"/>
      <c r="AS7741" s="792"/>
      <c r="AV7741" s="792"/>
      <c r="AY7741" s="792"/>
      <c r="BN7741" s="792"/>
      <c r="BQ7741" s="792"/>
    </row>
    <row r="7742" spans="8:69" ht="12" customHeight="1">
      <c r="H7742" s="800"/>
      <c r="AJ7742" s="792"/>
      <c r="AM7742" s="792"/>
      <c r="AP7742" s="792"/>
      <c r="AS7742" s="792"/>
      <c r="AV7742" s="792"/>
      <c r="AY7742" s="792"/>
      <c r="BN7742" s="792"/>
      <c r="BQ7742" s="792"/>
    </row>
    <row r="7743" spans="8:69" ht="12" customHeight="1">
      <c r="H7743" s="800"/>
      <c r="AJ7743" s="792"/>
      <c r="AM7743" s="792"/>
      <c r="AP7743" s="792"/>
      <c r="AS7743" s="792"/>
      <c r="AV7743" s="792"/>
      <c r="AY7743" s="792"/>
      <c r="BN7743" s="792"/>
      <c r="BQ7743" s="792"/>
    </row>
    <row r="7744" spans="8:69" ht="12" customHeight="1">
      <c r="H7744" s="800"/>
      <c r="AJ7744" s="792"/>
      <c r="AM7744" s="792"/>
      <c r="AP7744" s="792"/>
      <c r="AS7744" s="792"/>
      <c r="AV7744" s="792"/>
      <c r="AY7744" s="792"/>
      <c r="BN7744" s="792"/>
      <c r="BQ7744" s="792"/>
    </row>
    <row r="7745" spans="8:69" ht="12" customHeight="1">
      <c r="H7745" s="800"/>
      <c r="AJ7745" s="792"/>
      <c r="AM7745" s="792"/>
      <c r="AP7745" s="792"/>
      <c r="AS7745" s="792"/>
      <c r="AV7745" s="792"/>
      <c r="AY7745" s="792"/>
      <c r="BN7745" s="792"/>
      <c r="BQ7745" s="792"/>
    </row>
    <row r="7746" spans="8:69" ht="12" customHeight="1">
      <c r="H7746" s="800"/>
      <c r="AJ7746" s="792"/>
      <c r="AM7746" s="792"/>
      <c r="AP7746" s="792"/>
      <c r="AS7746" s="792"/>
      <c r="AV7746" s="792"/>
      <c r="AY7746" s="792"/>
      <c r="BN7746" s="792"/>
      <c r="BQ7746" s="792"/>
    </row>
    <row r="7747" spans="8:69" ht="12" customHeight="1">
      <c r="H7747" s="800"/>
      <c r="AJ7747" s="792"/>
      <c r="AM7747" s="792"/>
      <c r="AP7747" s="792"/>
      <c r="AS7747" s="792"/>
      <c r="AV7747" s="792"/>
      <c r="AY7747" s="792"/>
      <c r="BN7747" s="792"/>
      <c r="BQ7747" s="792"/>
    </row>
    <row r="7748" spans="8:69" ht="12" customHeight="1">
      <c r="H7748" s="800"/>
      <c r="AJ7748" s="792"/>
      <c r="AM7748" s="792"/>
      <c r="AP7748" s="792"/>
      <c r="AS7748" s="792"/>
      <c r="AV7748" s="792"/>
      <c r="AY7748" s="792"/>
      <c r="BN7748" s="792"/>
      <c r="BQ7748" s="792"/>
    </row>
    <row r="7749" spans="8:69" ht="12" customHeight="1">
      <c r="H7749" s="800"/>
      <c r="AJ7749" s="792"/>
      <c r="AM7749" s="792"/>
      <c r="AP7749" s="792"/>
      <c r="AS7749" s="792"/>
      <c r="AV7749" s="792"/>
      <c r="AY7749" s="792"/>
      <c r="BN7749" s="792"/>
      <c r="BQ7749" s="792"/>
    </row>
    <row r="7750" spans="8:69" ht="12" customHeight="1">
      <c r="H7750" s="800"/>
      <c r="AJ7750" s="792"/>
      <c r="AM7750" s="792"/>
      <c r="AP7750" s="792"/>
      <c r="AS7750" s="792"/>
      <c r="AV7750" s="792"/>
      <c r="AY7750" s="792"/>
      <c r="BN7750" s="792"/>
      <c r="BQ7750" s="792"/>
    </row>
    <row r="7751" spans="8:69" ht="12" customHeight="1">
      <c r="H7751" s="800"/>
      <c r="AJ7751" s="792"/>
      <c r="AM7751" s="792"/>
      <c r="AP7751" s="792"/>
      <c r="AS7751" s="792"/>
      <c r="AV7751" s="792"/>
      <c r="AY7751" s="792"/>
      <c r="BN7751" s="792"/>
      <c r="BQ7751" s="792"/>
    </row>
    <row r="7752" spans="8:69" ht="12" customHeight="1">
      <c r="H7752" s="800"/>
      <c r="AJ7752" s="792"/>
      <c r="AM7752" s="792"/>
      <c r="AP7752" s="792"/>
      <c r="AS7752" s="792"/>
      <c r="AV7752" s="792"/>
      <c r="AY7752" s="792"/>
      <c r="BN7752" s="792"/>
      <c r="BQ7752" s="792"/>
    </row>
    <row r="7753" spans="8:69" ht="12" customHeight="1">
      <c r="H7753" s="800"/>
      <c r="AJ7753" s="792"/>
      <c r="AM7753" s="792"/>
      <c r="AP7753" s="792"/>
      <c r="AS7753" s="792"/>
      <c r="AV7753" s="792"/>
      <c r="AY7753" s="792"/>
      <c r="BN7753" s="792"/>
      <c r="BQ7753" s="792"/>
    </row>
    <row r="7754" spans="8:69" ht="12" customHeight="1">
      <c r="H7754" s="800"/>
      <c r="AJ7754" s="792"/>
      <c r="AM7754" s="792"/>
      <c r="AP7754" s="792"/>
      <c r="AS7754" s="792"/>
      <c r="AV7754" s="792"/>
      <c r="AY7754" s="792"/>
      <c r="BN7754" s="792"/>
      <c r="BQ7754" s="792"/>
    </row>
    <row r="7755" spans="8:69" ht="12" customHeight="1">
      <c r="H7755" s="800"/>
      <c r="AJ7755" s="792"/>
      <c r="AM7755" s="792"/>
      <c r="AP7755" s="792"/>
      <c r="AS7755" s="792"/>
      <c r="AV7755" s="792"/>
      <c r="AY7755" s="792"/>
      <c r="BN7755" s="792"/>
      <c r="BQ7755" s="792"/>
    </row>
    <row r="7756" spans="8:69" ht="12" customHeight="1">
      <c r="H7756" s="800"/>
      <c r="AJ7756" s="792"/>
      <c r="AM7756" s="792"/>
      <c r="AP7756" s="792"/>
      <c r="AS7756" s="792"/>
      <c r="AV7756" s="792"/>
      <c r="AY7756" s="792"/>
      <c r="BN7756" s="792"/>
      <c r="BQ7756" s="792"/>
    </row>
    <row r="7757" spans="8:69" ht="12" customHeight="1">
      <c r="H7757" s="800"/>
      <c r="AJ7757" s="792"/>
      <c r="AM7757" s="792"/>
      <c r="AP7757" s="792"/>
      <c r="AS7757" s="792"/>
      <c r="AV7757" s="792"/>
      <c r="AY7757" s="792"/>
      <c r="BN7757" s="792"/>
      <c r="BQ7757" s="792"/>
    </row>
    <row r="7758" spans="8:69" ht="12" customHeight="1">
      <c r="H7758" s="800"/>
      <c r="AJ7758" s="792"/>
      <c r="AM7758" s="792"/>
      <c r="AP7758" s="792"/>
      <c r="AS7758" s="792"/>
      <c r="AV7758" s="792"/>
      <c r="AY7758" s="792"/>
      <c r="BN7758" s="792"/>
      <c r="BQ7758" s="792"/>
    </row>
    <row r="7759" spans="8:69" ht="12" customHeight="1">
      <c r="H7759" s="800"/>
      <c r="AJ7759" s="792"/>
      <c r="AM7759" s="792"/>
      <c r="AP7759" s="792"/>
      <c r="AS7759" s="792"/>
      <c r="AV7759" s="792"/>
      <c r="AY7759" s="792"/>
      <c r="BN7759" s="792"/>
      <c r="BQ7759" s="792"/>
    </row>
    <row r="7760" spans="8:69" ht="12" customHeight="1">
      <c r="H7760" s="800"/>
      <c r="AJ7760" s="792"/>
      <c r="AM7760" s="792"/>
      <c r="AP7760" s="792"/>
      <c r="AS7760" s="792"/>
      <c r="AV7760" s="792"/>
      <c r="AY7760" s="792"/>
      <c r="BN7760" s="792"/>
      <c r="BQ7760" s="792"/>
    </row>
    <row r="7761" spans="8:69" ht="12" customHeight="1">
      <c r="H7761" s="800"/>
      <c r="AJ7761" s="792"/>
      <c r="AM7761" s="792"/>
      <c r="AP7761" s="792"/>
      <c r="AS7761" s="792"/>
      <c r="AV7761" s="792"/>
      <c r="AY7761" s="792"/>
      <c r="BN7761" s="792"/>
      <c r="BQ7761" s="792"/>
    </row>
    <row r="7762" spans="8:69" ht="12" customHeight="1">
      <c r="H7762" s="800"/>
      <c r="AJ7762" s="792"/>
      <c r="AM7762" s="792"/>
      <c r="AP7762" s="792"/>
      <c r="AS7762" s="792"/>
      <c r="AV7762" s="792"/>
      <c r="AY7762" s="792"/>
      <c r="BN7762" s="792"/>
      <c r="BQ7762" s="792"/>
    </row>
    <row r="7763" spans="8:69" ht="12" customHeight="1">
      <c r="H7763" s="800"/>
      <c r="AJ7763" s="792"/>
      <c r="AM7763" s="792"/>
      <c r="AP7763" s="792"/>
      <c r="AS7763" s="792"/>
      <c r="AV7763" s="792"/>
      <c r="AY7763" s="792"/>
      <c r="BN7763" s="792"/>
      <c r="BQ7763" s="792"/>
    </row>
    <row r="7764" spans="8:69" ht="12" customHeight="1">
      <c r="H7764" s="800"/>
      <c r="AJ7764" s="792"/>
      <c r="AM7764" s="792"/>
      <c r="AP7764" s="792"/>
      <c r="AS7764" s="792"/>
      <c r="AV7764" s="792"/>
      <c r="AY7764" s="792"/>
      <c r="BN7764" s="792"/>
      <c r="BQ7764" s="792"/>
    </row>
    <row r="7765" spans="8:69" ht="12" customHeight="1">
      <c r="H7765" s="800"/>
      <c r="AJ7765" s="792"/>
      <c r="AM7765" s="792"/>
      <c r="AP7765" s="792"/>
      <c r="AS7765" s="792"/>
      <c r="AV7765" s="792"/>
      <c r="AY7765" s="792"/>
      <c r="BN7765" s="792"/>
      <c r="BQ7765" s="792"/>
    </row>
    <row r="7766" spans="8:69" ht="12" customHeight="1">
      <c r="H7766" s="800"/>
      <c r="AJ7766" s="792"/>
      <c r="AM7766" s="792"/>
      <c r="AP7766" s="792"/>
      <c r="AS7766" s="792"/>
      <c r="AV7766" s="792"/>
      <c r="AY7766" s="792"/>
      <c r="BN7766" s="792"/>
      <c r="BQ7766" s="792"/>
    </row>
    <row r="7767" spans="8:69" ht="12" customHeight="1">
      <c r="H7767" s="800"/>
      <c r="AJ7767" s="792"/>
      <c r="AM7767" s="792"/>
      <c r="AP7767" s="792"/>
      <c r="AS7767" s="792"/>
      <c r="AV7767" s="792"/>
      <c r="AY7767" s="792"/>
      <c r="BN7767" s="792"/>
      <c r="BQ7767" s="792"/>
    </row>
    <row r="7768" spans="8:69" ht="12" customHeight="1">
      <c r="H7768" s="800"/>
      <c r="AJ7768" s="792"/>
      <c r="AM7768" s="792"/>
      <c r="AP7768" s="792"/>
      <c r="AS7768" s="792"/>
      <c r="AV7768" s="792"/>
      <c r="AY7768" s="792"/>
      <c r="BN7768" s="792"/>
      <c r="BQ7768" s="792"/>
    </row>
    <row r="7769" spans="8:69" ht="12" customHeight="1">
      <c r="H7769" s="800"/>
      <c r="AJ7769" s="792"/>
      <c r="AM7769" s="792"/>
      <c r="AP7769" s="792"/>
      <c r="AS7769" s="792"/>
      <c r="AV7769" s="792"/>
      <c r="AY7769" s="792"/>
      <c r="BN7769" s="792"/>
      <c r="BQ7769" s="792"/>
    </row>
    <row r="7770" spans="8:69" ht="12" customHeight="1">
      <c r="H7770" s="800"/>
      <c r="AJ7770" s="792"/>
      <c r="AM7770" s="792"/>
      <c r="AP7770" s="792"/>
      <c r="AS7770" s="792"/>
      <c r="AV7770" s="792"/>
      <c r="AY7770" s="792"/>
      <c r="BN7770" s="792"/>
      <c r="BQ7770" s="792"/>
    </row>
    <row r="7771" spans="8:69" ht="12" customHeight="1">
      <c r="H7771" s="800"/>
      <c r="AJ7771" s="792"/>
      <c r="AM7771" s="792"/>
      <c r="AP7771" s="792"/>
      <c r="AS7771" s="792"/>
      <c r="AV7771" s="792"/>
      <c r="AY7771" s="792"/>
      <c r="BN7771" s="792"/>
      <c r="BQ7771" s="792"/>
    </row>
    <row r="7772" spans="8:69" ht="12" customHeight="1">
      <c r="H7772" s="800"/>
      <c r="AJ7772" s="792"/>
      <c r="AM7772" s="792"/>
      <c r="AP7772" s="792"/>
      <c r="AS7772" s="792"/>
      <c r="AV7772" s="792"/>
      <c r="AY7772" s="792"/>
      <c r="BN7772" s="792"/>
      <c r="BQ7772" s="792"/>
    </row>
    <row r="7773" spans="8:69" ht="12" customHeight="1">
      <c r="H7773" s="800"/>
      <c r="AJ7773" s="792"/>
      <c r="AM7773" s="792"/>
      <c r="AP7773" s="792"/>
      <c r="AS7773" s="792"/>
      <c r="AV7773" s="792"/>
      <c r="AY7773" s="792"/>
      <c r="BN7773" s="792"/>
      <c r="BQ7773" s="792"/>
    </row>
    <row r="7774" spans="8:69" ht="12" customHeight="1">
      <c r="H7774" s="800"/>
      <c r="AJ7774" s="792"/>
      <c r="AM7774" s="792"/>
      <c r="AP7774" s="792"/>
      <c r="AS7774" s="792"/>
      <c r="AV7774" s="792"/>
      <c r="AY7774" s="792"/>
      <c r="BN7774" s="792"/>
      <c r="BQ7774" s="792"/>
    </row>
    <row r="7775" spans="8:69" ht="12" customHeight="1">
      <c r="H7775" s="800"/>
      <c r="AJ7775" s="792"/>
      <c r="AM7775" s="792"/>
      <c r="AP7775" s="792"/>
      <c r="AS7775" s="792"/>
      <c r="AV7775" s="792"/>
      <c r="AY7775" s="792"/>
      <c r="BN7775" s="792"/>
      <c r="BQ7775" s="792"/>
    </row>
    <row r="7776" spans="8:69" ht="12" customHeight="1">
      <c r="H7776" s="800"/>
      <c r="AJ7776" s="792"/>
      <c r="AM7776" s="792"/>
      <c r="AP7776" s="792"/>
      <c r="AS7776" s="792"/>
      <c r="AV7776" s="792"/>
      <c r="AY7776" s="792"/>
      <c r="BN7776" s="792"/>
      <c r="BQ7776" s="792"/>
    </row>
    <row r="7777" spans="8:69" ht="12" customHeight="1">
      <c r="H7777" s="800"/>
      <c r="AJ7777" s="792"/>
      <c r="AM7777" s="792"/>
      <c r="AP7777" s="792"/>
      <c r="AS7777" s="792"/>
      <c r="AV7777" s="792"/>
      <c r="AY7777" s="792"/>
      <c r="BN7777" s="792"/>
      <c r="BQ7777" s="792"/>
    </row>
    <row r="7778" spans="8:69" ht="12" customHeight="1">
      <c r="H7778" s="800"/>
      <c r="AJ7778" s="792"/>
      <c r="AM7778" s="792"/>
      <c r="AP7778" s="792"/>
      <c r="AS7778" s="792"/>
      <c r="AV7778" s="792"/>
      <c r="AY7778" s="792"/>
      <c r="BN7778" s="792"/>
      <c r="BQ7778" s="792"/>
    </row>
    <row r="7779" spans="8:69" ht="12" customHeight="1">
      <c r="H7779" s="800"/>
      <c r="AJ7779" s="792"/>
      <c r="AM7779" s="792"/>
      <c r="AP7779" s="792"/>
      <c r="AS7779" s="792"/>
      <c r="AV7779" s="792"/>
      <c r="AY7779" s="792"/>
      <c r="BN7779" s="792"/>
      <c r="BQ7779" s="792"/>
    </row>
    <row r="7780" spans="8:69" ht="12" customHeight="1">
      <c r="H7780" s="800"/>
      <c r="AJ7780" s="792"/>
      <c r="AM7780" s="792"/>
      <c r="AP7780" s="792"/>
      <c r="AS7780" s="792"/>
      <c r="AV7780" s="792"/>
      <c r="AY7780" s="792"/>
      <c r="BN7780" s="792"/>
      <c r="BQ7780" s="792"/>
    </row>
    <row r="7781" spans="8:69" ht="12" customHeight="1">
      <c r="H7781" s="800"/>
      <c r="AJ7781" s="792"/>
      <c r="AM7781" s="792"/>
      <c r="AP7781" s="792"/>
      <c r="AS7781" s="792"/>
      <c r="AV7781" s="792"/>
      <c r="AY7781" s="792"/>
      <c r="BN7781" s="792"/>
      <c r="BQ7781" s="792"/>
    </row>
    <row r="7782" spans="8:69" ht="12" customHeight="1">
      <c r="H7782" s="800"/>
      <c r="AJ7782" s="792"/>
      <c r="AM7782" s="792"/>
      <c r="AP7782" s="792"/>
      <c r="AS7782" s="792"/>
      <c r="AV7782" s="792"/>
      <c r="AY7782" s="792"/>
      <c r="BN7782" s="792"/>
      <c r="BQ7782" s="792"/>
    </row>
    <row r="7783" spans="8:69" ht="12" customHeight="1">
      <c r="H7783" s="800"/>
      <c r="AJ7783" s="792"/>
      <c r="AM7783" s="792"/>
      <c r="AP7783" s="792"/>
      <c r="AS7783" s="792"/>
      <c r="AV7783" s="792"/>
      <c r="AY7783" s="792"/>
      <c r="BN7783" s="792"/>
      <c r="BQ7783" s="792"/>
    </row>
    <row r="7784" spans="8:69" ht="12" customHeight="1">
      <c r="H7784" s="800"/>
      <c r="AJ7784" s="792"/>
      <c r="AM7784" s="792"/>
      <c r="AP7784" s="792"/>
      <c r="AS7784" s="792"/>
      <c r="AV7784" s="792"/>
      <c r="AY7784" s="792"/>
      <c r="BN7784" s="792"/>
      <c r="BQ7784" s="792"/>
    </row>
    <row r="7785" spans="8:69" ht="12" customHeight="1">
      <c r="H7785" s="800"/>
      <c r="AJ7785" s="792"/>
      <c r="AM7785" s="792"/>
      <c r="AP7785" s="792"/>
      <c r="AS7785" s="792"/>
      <c r="AV7785" s="792"/>
      <c r="AY7785" s="792"/>
      <c r="BN7785" s="792"/>
      <c r="BQ7785" s="792"/>
    </row>
    <row r="7786" spans="8:69" ht="12" customHeight="1">
      <c r="H7786" s="800"/>
      <c r="AJ7786" s="792"/>
      <c r="AM7786" s="792"/>
      <c r="AP7786" s="792"/>
      <c r="AS7786" s="792"/>
      <c r="AV7786" s="792"/>
      <c r="AY7786" s="792"/>
      <c r="BN7786" s="792"/>
      <c r="BQ7786" s="792"/>
    </row>
    <row r="7787" spans="8:69" ht="12" customHeight="1">
      <c r="H7787" s="800"/>
      <c r="AJ7787" s="792"/>
      <c r="AM7787" s="792"/>
      <c r="AP7787" s="792"/>
      <c r="AS7787" s="792"/>
      <c r="AV7787" s="792"/>
      <c r="AY7787" s="792"/>
      <c r="BN7787" s="792"/>
      <c r="BQ7787" s="792"/>
    </row>
    <row r="7788" spans="8:69" ht="12" customHeight="1">
      <c r="H7788" s="800"/>
      <c r="AJ7788" s="792"/>
      <c r="AM7788" s="792"/>
      <c r="AP7788" s="792"/>
      <c r="AS7788" s="792"/>
      <c r="AV7788" s="792"/>
      <c r="AY7788" s="792"/>
      <c r="BN7788" s="792"/>
      <c r="BQ7788" s="792"/>
    </row>
    <row r="7789" spans="8:69" ht="12" customHeight="1">
      <c r="H7789" s="800"/>
      <c r="AJ7789" s="792"/>
      <c r="AM7789" s="792"/>
      <c r="AP7789" s="792"/>
      <c r="AS7789" s="792"/>
      <c r="AV7789" s="792"/>
      <c r="AY7789" s="792"/>
      <c r="BN7789" s="792"/>
      <c r="BQ7789" s="792"/>
    </row>
    <row r="7790" spans="8:69" ht="12" customHeight="1">
      <c r="H7790" s="800"/>
      <c r="AJ7790" s="792"/>
      <c r="AM7790" s="792"/>
      <c r="AP7790" s="792"/>
      <c r="AS7790" s="792"/>
      <c r="AV7790" s="792"/>
      <c r="AY7790" s="792"/>
      <c r="BN7790" s="792"/>
      <c r="BQ7790" s="792"/>
    </row>
    <row r="7791" spans="8:69" ht="12" customHeight="1">
      <c r="H7791" s="800"/>
      <c r="AJ7791" s="792"/>
      <c r="AM7791" s="792"/>
      <c r="AP7791" s="792"/>
      <c r="AS7791" s="792"/>
      <c r="AV7791" s="792"/>
      <c r="AY7791" s="792"/>
      <c r="BN7791" s="792"/>
      <c r="BQ7791" s="792"/>
    </row>
    <row r="7792" spans="8:69" ht="12" customHeight="1">
      <c r="H7792" s="800"/>
      <c r="AJ7792" s="792"/>
      <c r="AM7792" s="792"/>
      <c r="AP7792" s="792"/>
      <c r="AS7792" s="792"/>
      <c r="AV7792" s="792"/>
      <c r="AY7792" s="792"/>
      <c r="BN7792" s="792"/>
      <c r="BQ7792" s="792"/>
    </row>
    <row r="7793" spans="8:69" ht="12" customHeight="1">
      <c r="H7793" s="800"/>
      <c r="AJ7793" s="792"/>
      <c r="AM7793" s="792"/>
      <c r="AP7793" s="792"/>
      <c r="AS7793" s="792"/>
      <c r="AV7793" s="792"/>
      <c r="AY7793" s="792"/>
      <c r="BN7793" s="792"/>
      <c r="BQ7793" s="792"/>
    </row>
    <row r="7794" spans="8:69" ht="12" customHeight="1">
      <c r="H7794" s="800"/>
      <c r="AJ7794" s="792"/>
      <c r="AM7794" s="792"/>
      <c r="AP7794" s="792"/>
      <c r="AS7794" s="792"/>
      <c r="AV7794" s="792"/>
      <c r="AY7794" s="792"/>
      <c r="BN7794" s="792"/>
      <c r="BQ7794" s="792"/>
    </row>
    <row r="7795" spans="8:69" ht="12" customHeight="1">
      <c r="H7795" s="800"/>
      <c r="AJ7795" s="792"/>
      <c r="AM7795" s="792"/>
      <c r="AP7795" s="792"/>
      <c r="AS7795" s="792"/>
      <c r="AV7795" s="792"/>
      <c r="AY7795" s="792"/>
      <c r="BN7795" s="792"/>
      <c r="BQ7795" s="792"/>
    </row>
    <row r="7796" spans="8:69" ht="12" customHeight="1">
      <c r="H7796" s="800"/>
      <c r="AJ7796" s="792"/>
      <c r="AM7796" s="792"/>
      <c r="AP7796" s="792"/>
      <c r="AS7796" s="792"/>
      <c r="AV7796" s="792"/>
      <c r="AY7796" s="792"/>
      <c r="BN7796" s="792"/>
      <c r="BQ7796" s="792"/>
    </row>
    <row r="7797" spans="8:69" ht="12" customHeight="1">
      <c r="H7797" s="800"/>
      <c r="AJ7797" s="792"/>
      <c r="AM7797" s="792"/>
      <c r="AP7797" s="792"/>
      <c r="AS7797" s="792"/>
      <c r="AV7797" s="792"/>
      <c r="AY7797" s="792"/>
      <c r="BN7797" s="792"/>
      <c r="BQ7797" s="792"/>
    </row>
    <row r="7798" spans="8:69" ht="12" customHeight="1">
      <c r="H7798" s="800"/>
      <c r="AJ7798" s="792"/>
      <c r="AM7798" s="792"/>
      <c r="AP7798" s="792"/>
      <c r="AS7798" s="792"/>
      <c r="AV7798" s="792"/>
      <c r="AY7798" s="792"/>
      <c r="BN7798" s="792"/>
      <c r="BQ7798" s="792"/>
    </row>
    <row r="7799" spans="8:69" ht="12" customHeight="1">
      <c r="H7799" s="800"/>
      <c r="AJ7799" s="792"/>
      <c r="AM7799" s="792"/>
      <c r="AP7799" s="792"/>
      <c r="AS7799" s="792"/>
      <c r="AV7799" s="792"/>
      <c r="AY7799" s="792"/>
      <c r="BN7799" s="792"/>
      <c r="BQ7799" s="792"/>
    </row>
    <row r="7800" spans="8:69" ht="12" customHeight="1">
      <c r="H7800" s="800"/>
      <c r="AJ7800" s="792"/>
      <c r="AM7800" s="792"/>
      <c r="AP7800" s="792"/>
      <c r="AS7800" s="792"/>
      <c r="AV7800" s="792"/>
      <c r="AY7800" s="792"/>
      <c r="BN7800" s="792"/>
      <c r="BQ7800" s="792"/>
    </row>
    <row r="7801" spans="8:69" ht="12" customHeight="1">
      <c r="H7801" s="800"/>
      <c r="AJ7801" s="792"/>
      <c r="AM7801" s="792"/>
      <c r="AP7801" s="792"/>
      <c r="AS7801" s="792"/>
      <c r="AV7801" s="792"/>
      <c r="AY7801" s="792"/>
      <c r="BN7801" s="792"/>
      <c r="BQ7801" s="792"/>
    </row>
    <row r="7802" spans="8:69" ht="12" customHeight="1">
      <c r="H7802" s="800"/>
      <c r="AJ7802" s="792"/>
      <c r="AM7802" s="792"/>
      <c r="AP7802" s="792"/>
      <c r="AS7802" s="792"/>
      <c r="AV7802" s="792"/>
      <c r="AY7802" s="792"/>
      <c r="BN7802" s="792"/>
      <c r="BQ7802" s="792"/>
    </row>
    <row r="7803" spans="8:69" ht="12" customHeight="1">
      <c r="H7803" s="800"/>
      <c r="AJ7803" s="792"/>
      <c r="AM7803" s="792"/>
      <c r="AP7803" s="792"/>
      <c r="AS7803" s="792"/>
      <c r="AV7803" s="792"/>
      <c r="AY7803" s="792"/>
      <c r="BN7803" s="792"/>
      <c r="BQ7803" s="792"/>
    </row>
    <row r="7804" spans="8:69" ht="12" customHeight="1">
      <c r="H7804" s="800"/>
      <c r="AJ7804" s="792"/>
      <c r="AM7804" s="792"/>
      <c r="AP7804" s="792"/>
      <c r="AS7804" s="792"/>
      <c r="AV7804" s="792"/>
      <c r="AY7804" s="792"/>
      <c r="BN7804" s="792"/>
      <c r="BQ7804" s="792"/>
    </row>
    <row r="7805" spans="8:69" ht="12" customHeight="1">
      <c r="H7805" s="800"/>
      <c r="AJ7805" s="792"/>
      <c r="AM7805" s="792"/>
      <c r="AP7805" s="792"/>
      <c r="AS7805" s="792"/>
      <c r="AV7805" s="792"/>
      <c r="AY7805" s="792"/>
      <c r="BN7805" s="792"/>
      <c r="BQ7805" s="792"/>
    </row>
    <row r="7806" spans="8:69" ht="12" customHeight="1">
      <c r="H7806" s="800"/>
      <c r="AJ7806" s="792"/>
      <c r="AM7806" s="792"/>
      <c r="AP7806" s="792"/>
      <c r="AS7806" s="792"/>
      <c r="AV7806" s="792"/>
      <c r="AY7806" s="792"/>
      <c r="BN7806" s="792"/>
      <c r="BQ7806" s="792"/>
    </row>
    <row r="7807" spans="8:69" ht="12" customHeight="1">
      <c r="H7807" s="800"/>
      <c r="AJ7807" s="792"/>
      <c r="AM7807" s="792"/>
      <c r="AP7807" s="792"/>
      <c r="AS7807" s="792"/>
      <c r="AV7807" s="792"/>
      <c r="AY7807" s="792"/>
      <c r="BN7807" s="792"/>
      <c r="BQ7807" s="792"/>
    </row>
    <row r="7808" spans="8:69" ht="12" customHeight="1">
      <c r="H7808" s="800"/>
      <c r="AJ7808" s="792"/>
      <c r="AM7808" s="792"/>
      <c r="AP7808" s="792"/>
      <c r="AS7808" s="792"/>
      <c r="AV7808" s="792"/>
      <c r="AY7808" s="792"/>
      <c r="BN7808" s="792"/>
      <c r="BQ7808" s="792"/>
    </row>
    <row r="7809" spans="8:69" ht="12" customHeight="1">
      <c r="H7809" s="800"/>
      <c r="AJ7809" s="792"/>
      <c r="AM7809" s="792"/>
      <c r="AP7809" s="792"/>
      <c r="AS7809" s="792"/>
      <c r="AV7809" s="792"/>
      <c r="AY7809" s="792"/>
      <c r="BN7809" s="792"/>
      <c r="BQ7809" s="792"/>
    </row>
    <row r="7810" spans="8:69" ht="12" customHeight="1">
      <c r="H7810" s="800"/>
      <c r="AJ7810" s="792"/>
      <c r="AM7810" s="792"/>
      <c r="AP7810" s="792"/>
      <c r="AS7810" s="792"/>
      <c r="AV7810" s="792"/>
      <c r="AY7810" s="792"/>
      <c r="BN7810" s="792"/>
      <c r="BQ7810" s="792"/>
    </row>
    <row r="7811" spans="8:69" ht="12" customHeight="1">
      <c r="H7811" s="800"/>
      <c r="AJ7811" s="792"/>
      <c r="AM7811" s="792"/>
      <c r="AP7811" s="792"/>
      <c r="AS7811" s="792"/>
      <c r="AV7811" s="792"/>
      <c r="AY7811" s="792"/>
      <c r="BN7811" s="792"/>
      <c r="BQ7811" s="792"/>
    </row>
    <row r="7812" spans="8:69" ht="12" customHeight="1">
      <c r="H7812" s="800"/>
      <c r="AJ7812" s="792"/>
      <c r="AM7812" s="792"/>
      <c r="AP7812" s="792"/>
      <c r="AS7812" s="792"/>
      <c r="AV7812" s="792"/>
      <c r="AY7812" s="792"/>
      <c r="BN7812" s="792"/>
      <c r="BQ7812" s="792"/>
    </row>
    <row r="7813" spans="8:69" ht="12" customHeight="1">
      <c r="H7813" s="800"/>
      <c r="AJ7813" s="792"/>
      <c r="AM7813" s="792"/>
      <c r="AP7813" s="792"/>
      <c r="AS7813" s="792"/>
      <c r="AV7813" s="792"/>
      <c r="AY7813" s="792"/>
      <c r="BN7813" s="792"/>
      <c r="BQ7813" s="792"/>
    </row>
    <row r="7814" spans="8:69" ht="12" customHeight="1">
      <c r="H7814" s="800"/>
      <c r="AJ7814" s="792"/>
      <c r="AM7814" s="792"/>
      <c r="AP7814" s="792"/>
      <c r="AS7814" s="792"/>
      <c r="AV7814" s="792"/>
      <c r="AY7814" s="792"/>
      <c r="BN7814" s="792"/>
      <c r="BQ7814" s="792"/>
    </row>
    <row r="7815" spans="8:69" ht="12" customHeight="1">
      <c r="H7815" s="800"/>
      <c r="AJ7815" s="792"/>
      <c r="AM7815" s="792"/>
      <c r="AP7815" s="792"/>
      <c r="AS7815" s="792"/>
      <c r="AV7815" s="792"/>
      <c r="AY7815" s="792"/>
      <c r="BN7815" s="792"/>
      <c r="BQ7815" s="792"/>
    </row>
    <row r="7816" spans="8:69" ht="12" customHeight="1">
      <c r="H7816" s="800"/>
      <c r="AJ7816" s="792"/>
      <c r="AM7816" s="792"/>
      <c r="AP7816" s="792"/>
      <c r="AS7816" s="792"/>
      <c r="AV7816" s="792"/>
      <c r="AY7816" s="792"/>
      <c r="BN7816" s="792"/>
      <c r="BQ7816" s="792"/>
    </row>
    <row r="7817" spans="8:69" ht="12" customHeight="1">
      <c r="H7817" s="800"/>
      <c r="AJ7817" s="792"/>
      <c r="AM7817" s="792"/>
      <c r="AP7817" s="792"/>
      <c r="AS7817" s="792"/>
      <c r="AV7817" s="792"/>
      <c r="AY7817" s="792"/>
      <c r="BN7817" s="792"/>
      <c r="BQ7817" s="792"/>
    </row>
    <row r="7818" spans="8:69" ht="12" customHeight="1">
      <c r="H7818" s="800"/>
      <c r="AJ7818" s="792"/>
      <c r="AM7818" s="792"/>
      <c r="AP7818" s="792"/>
      <c r="AS7818" s="792"/>
      <c r="AV7818" s="792"/>
      <c r="AY7818" s="792"/>
      <c r="BN7818" s="792"/>
      <c r="BQ7818" s="792"/>
    </row>
    <row r="7819" spans="8:69" ht="12" customHeight="1">
      <c r="H7819" s="800"/>
      <c r="AJ7819" s="792"/>
      <c r="AM7819" s="792"/>
      <c r="AP7819" s="792"/>
      <c r="AS7819" s="792"/>
      <c r="AV7819" s="792"/>
      <c r="AY7819" s="792"/>
      <c r="BN7819" s="792"/>
      <c r="BQ7819" s="792"/>
    </row>
    <row r="7820" spans="8:69" ht="12" customHeight="1">
      <c r="H7820" s="800"/>
      <c r="AJ7820" s="792"/>
      <c r="AM7820" s="792"/>
      <c r="AP7820" s="792"/>
      <c r="AS7820" s="792"/>
      <c r="AV7820" s="792"/>
      <c r="AY7820" s="792"/>
      <c r="BN7820" s="792"/>
      <c r="BQ7820" s="792"/>
    </row>
    <row r="7821" spans="8:69" ht="12" customHeight="1">
      <c r="H7821" s="800"/>
      <c r="AJ7821" s="792"/>
      <c r="AM7821" s="792"/>
      <c r="AP7821" s="792"/>
      <c r="AS7821" s="792"/>
      <c r="AV7821" s="792"/>
      <c r="AY7821" s="792"/>
      <c r="BN7821" s="792"/>
      <c r="BQ7821" s="792"/>
    </row>
    <row r="7822" spans="8:69" ht="12" customHeight="1">
      <c r="H7822" s="800"/>
      <c r="AJ7822" s="792"/>
      <c r="AM7822" s="792"/>
      <c r="AP7822" s="792"/>
      <c r="AS7822" s="792"/>
      <c r="AV7822" s="792"/>
      <c r="AY7822" s="792"/>
      <c r="BN7822" s="792"/>
      <c r="BQ7822" s="792"/>
    </row>
    <row r="7823" spans="8:69" ht="12" customHeight="1">
      <c r="H7823" s="800"/>
      <c r="AJ7823" s="792"/>
      <c r="AM7823" s="792"/>
      <c r="AP7823" s="792"/>
      <c r="AS7823" s="792"/>
      <c r="AV7823" s="792"/>
      <c r="AY7823" s="792"/>
      <c r="BN7823" s="792"/>
      <c r="BQ7823" s="792"/>
    </row>
    <row r="7824" spans="8:69" ht="12" customHeight="1">
      <c r="H7824" s="800"/>
      <c r="AJ7824" s="792"/>
      <c r="AM7824" s="792"/>
      <c r="AP7824" s="792"/>
      <c r="AS7824" s="792"/>
      <c r="AV7824" s="792"/>
      <c r="AY7824" s="792"/>
      <c r="BN7824" s="792"/>
      <c r="BQ7824" s="792"/>
    </row>
    <row r="7825" spans="8:69" ht="12" customHeight="1">
      <c r="H7825" s="800"/>
      <c r="AJ7825" s="792"/>
      <c r="AM7825" s="792"/>
      <c r="AP7825" s="792"/>
      <c r="AS7825" s="792"/>
      <c r="AV7825" s="792"/>
      <c r="AY7825" s="792"/>
      <c r="BN7825" s="792"/>
      <c r="BQ7825" s="792"/>
    </row>
    <row r="7826" spans="8:69" ht="12" customHeight="1">
      <c r="H7826" s="800"/>
      <c r="AJ7826" s="792"/>
      <c r="AM7826" s="792"/>
      <c r="AP7826" s="792"/>
      <c r="AS7826" s="792"/>
      <c r="AV7826" s="792"/>
      <c r="AY7826" s="792"/>
      <c r="BN7826" s="792"/>
      <c r="BQ7826" s="792"/>
    </row>
    <row r="7827" spans="8:69" ht="12" customHeight="1">
      <c r="H7827" s="800"/>
      <c r="AJ7827" s="792"/>
      <c r="AM7827" s="792"/>
      <c r="AP7827" s="792"/>
      <c r="AS7827" s="792"/>
      <c r="AV7827" s="792"/>
      <c r="AY7827" s="792"/>
      <c r="BN7827" s="792"/>
      <c r="BQ7827" s="792"/>
    </row>
    <row r="7828" spans="8:69" ht="12" customHeight="1">
      <c r="H7828" s="800"/>
      <c r="AJ7828" s="792"/>
      <c r="AM7828" s="792"/>
      <c r="AP7828" s="792"/>
      <c r="AS7828" s="792"/>
      <c r="AV7828" s="792"/>
      <c r="AY7828" s="792"/>
      <c r="BN7828" s="792"/>
      <c r="BQ7828" s="792"/>
    </row>
    <row r="7829" spans="8:69" ht="12" customHeight="1">
      <c r="H7829" s="800"/>
      <c r="AJ7829" s="792"/>
      <c r="AM7829" s="792"/>
      <c r="AP7829" s="792"/>
      <c r="AS7829" s="792"/>
      <c r="AV7829" s="792"/>
      <c r="AY7829" s="792"/>
      <c r="BN7829" s="792"/>
      <c r="BQ7829" s="792"/>
    </row>
    <row r="7830" spans="8:69" ht="12" customHeight="1">
      <c r="H7830" s="800"/>
      <c r="AJ7830" s="792"/>
      <c r="AM7830" s="792"/>
      <c r="AP7830" s="792"/>
      <c r="AS7830" s="792"/>
      <c r="AV7830" s="792"/>
      <c r="AY7830" s="792"/>
      <c r="BN7830" s="792"/>
      <c r="BQ7830" s="792"/>
    </row>
    <row r="7831" spans="8:69" ht="12" customHeight="1">
      <c r="H7831" s="800"/>
      <c r="AJ7831" s="792"/>
      <c r="AM7831" s="792"/>
      <c r="AP7831" s="792"/>
      <c r="AS7831" s="792"/>
      <c r="AV7831" s="792"/>
      <c r="AY7831" s="792"/>
      <c r="BN7831" s="792"/>
      <c r="BQ7831" s="792"/>
    </row>
    <row r="7832" spans="8:69" ht="12" customHeight="1">
      <c r="H7832" s="800"/>
      <c r="AJ7832" s="792"/>
      <c r="AM7832" s="792"/>
      <c r="AP7832" s="792"/>
      <c r="AS7832" s="792"/>
      <c r="AV7832" s="792"/>
      <c r="AY7832" s="792"/>
      <c r="BN7832" s="792"/>
      <c r="BQ7832" s="792"/>
    </row>
    <row r="7833" spans="8:69" ht="12" customHeight="1">
      <c r="H7833" s="800"/>
      <c r="AJ7833" s="792"/>
      <c r="AM7833" s="792"/>
      <c r="AP7833" s="792"/>
      <c r="AS7833" s="792"/>
      <c r="AV7833" s="792"/>
      <c r="AY7833" s="792"/>
      <c r="BN7833" s="792"/>
      <c r="BQ7833" s="792"/>
    </row>
    <row r="7834" spans="8:69" ht="12" customHeight="1">
      <c r="H7834" s="800"/>
      <c r="AJ7834" s="792"/>
      <c r="AM7834" s="792"/>
      <c r="AP7834" s="792"/>
      <c r="AS7834" s="792"/>
      <c r="AV7834" s="792"/>
      <c r="AY7834" s="792"/>
      <c r="BN7834" s="792"/>
      <c r="BQ7834" s="792"/>
    </row>
    <row r="7835" spans="8:69" ht="12" customHeight="1">
      <c r="H7835" s="800"/>
      <c r="AJ7835" s="792"/>
      <c r="AM7835" s="792"/>
      <c r="AP7835" s="792"/>
      <c r="AS7835" s="792"/>
      <c r="AV7835" s="792"/>
      <c r="AY7835" s="792"/>
      <c r="BN7835" s="792"/>
      <c r="BQ7835" s="792"/>
    </row>
    <row r="7836" spans="8:69" ht="12" customHeight="1">
      <c r="H7836" s="800"/>
      <c r="AJ7836" s="792"/>
      <c r="AM7836" s="792"/>
      <c r="AP7836" s="792"/>
      <c r="AS7836" s="792"/>
      <c r="AV7836" s="792"/>
      <c r="AY7836" s="792"/>
      <c r="BN7836" s="792"/>
      <c r="BQ7836" s="792"/>
    </row>
    <row r="7837" spans="8:69" ht="12" customHeight="1">
      <c r="H7837" s="800"/>
      <c r="AJ7837" s="792"/>
      <c r="AM7837" s="792"/>
      <c r="AP7837" s="792"/>
      <c r="AS7837" s="792"/>
      <c r="AV7837" s="792"/>
      <c r="AY7837" s="792"/>
      <c r="BN7837" s="792"/>
      <c r="BQ7837" s="792"/>
    </row>
    <row r="7838" spans="8:69" ht="12" customHeight="1">
      <c r="H7838" s="800"/>
      <c r="AJ7838" s="792"/>
      <c r="AM7838" s="792"/>
      <c r="AP7838" s="792"/>
      <c r="AS7838" s="792"/>
      <c r="AV7838" s="792"/>
      <c r="AY7838" s="792"/>
      <c r="BN7838" s="792"/>
      <c r="BQ7838" s="792"/>
    </row>
    <row r="7839" spans="8:69" ht="12" customHeight="1">
      <c r="H7839" s="800"/>
      <c r="AJ7839" s="792"/>
      <c r="AM7839" s="792"/>
      <c r="AP7839" s="792"/>
      <c r="AS7839" s="792"/>
      <c r="AV7839" s="792"/>
      <c r="AY7839" s="792"/>
      <c r="BN7839" s="792"/>
      <c r="BQ7839" s="792"/>
    </row>
    <row r="7840" spans="8:69" ht="12" customHeight="1">
      <c r="H7840" s="800"/>
      <c r="AJ7840" s="792"/>
      <c r="AM7840" s="792"/>
      <c r="AP7840" s="792"/>
      <c r="AS7840" s="792"/>
      <c r="AV7840" s="792"/>
      <c r="AY7840" s="792"/>
      <c r="BN7840" s="792"/>
      <c r="BQ7840" s="792"/>
    </row>
    <row r="7841" spans="8:69" ht="12" customHeight="1">
      <c r="H7841" s="800"/>
      <c r="AJ7841" s="792"/>
      <c r="AM7841" s="792"/>
      <c r="AP7841" s="792"/>
      <c r="AS7841" s="792"/>
      <c r="AV7841" s="792"/>
      <c r="AY7841" s="792"/>
      <c r="BN7841" s="792"/>
      <c r="BQ7841" s="792"/>
    </row>
    <row r="7842" spans="8:69" ht="12" customHeight="1">
      <c r="H7842" s="800"/>
      <c r="AJ7842" s="792"/>
      <c r="AM7842" s="792"/>
      <c r="AP7842" s="792"/>
      <c r="AS7842" s="792"/>
      <c r="AV7842" s="792"/>
      <c r="AY7842" s="792"/>
      <c r="BN7842" s="792"/>
      <c r="BQ7842" s="792"/>
    </row>
    <row r="7843" spans="8:69" ht="12" customHeight="1">
      <c r="H7843" s="800"/>
      <c r="AJ7843" s="792"/>
      <c r="AM7843" s="792"/>
      <c r="AP7843" s="792"/>
      <c r="AS7843" s="792"/>
      <c r="AV7843" s="792"/>
      <c r="AY7843" s="792"/>
      <c r="BN7843" s="792"/>
      <c r="BQ7843" s="792"/>
    </row>
    <row r="7844" spans="8:69" ht="12" customHeight="1">
      <c r="H7844" s="800"/>
      <c r="AJ7844" s="792"/>
      <c r="AM7844" s="792"/>
      <c r="AP7844" s="792"/>
      <c r="AS7844" s="792"/>
      <c r="AV7844" s="792"/>
      <c r="AY7844" s="792"/>
      <c r="BN7844" s="792"/>
      <c r="BQ7844" s="792"/>
    </row>
    <row r="7845" spans="8:69" ht="12" customHeight="1">
      <c r="H7845" s="800"/>
      <c r="AJ7845" s="792"/>
      <c r="AM7845" s="792"/>
      <c r="AP7845" s="792"/>
      <c r="AS7845" s="792"/>
      <c r="AV7845" s="792"/>
      <c r="AY7845" s="792"/>
      <c r="BN7845" s="792"/>
      <c r="BQ7845" s="792"/>
    </row>
    <row r="7846" spans="8:69" ht="12" customHeight="1">
      <c r="H7846" s="800"/>
      <c r="AJ7846" s="792"/>
      <c r="AM7846" s="792"/>
      <c r="AP7846" s="792"/>
      <c r="AS7846" s="792"/>
      <c r="AV7846" s="792"/>
      <c r="AY7846" s="792"/>
      <c r="BN7846" s="792"/>
      <c r="BQ7846" s="792"/>
    </row>
    <row r="7847" spans="8:69" ht="12" customHeight="1">
      <c r="H7847" s="800"/>
      <c r="AJ7847" s="792"/>
      <c r="AM7847" s="792"/>
      <c r="AP7847" s="792"/>
      <c r="AS7847" s="792"/>
      <c r="AV7847" s="792"/>
      <c r="AY7847" s="792"/>
      <c r="BN7847" s="792"/>
      <c r="BQ7847" s="792"/>
    </row>
    <row r="7848" spans="8:69" ht="12" customHeight="1">
      <c r="H7848" s="800"/>
      <c r="AJ7848" s="792"/>
      <c r="AM7848" s="792"/>
      <c r="AP7848" s="792"/>
      <c r="AS7848" s="792"/>
      <c r="AV7848" s="792"/>
      <c r="AY7848" s="792"/>
      <c r="BN7848" s="792"/>
      <c r="BQ7848" s="792"/>
    </row>
    <row r="7849" spans="8:69" ht="12" customHeight="1">
      <c r="H7849" s="800"/>
      <c r="AJ7849" s="792"/>
      <c r="AM7849" s="792"/>
      <c r="AP7849" s="792"/>
      <c r="AS7849" s="792"/>
      <c r="AV7849" s="792"/>
      <c r="AY7849" s="792"/>
      <c r="BN7849" s="792"/>
      <c r="BQ7849" s="792"/>
    </row>
    <row r="7850" spans="8:69" ht="12" customHeight="1">
      <c r="H7850" s="800"/>
      <c r="AJ7850" s="792"/>
      <c r="AM7850" s="792"/>
      <c r="AP7850" s="792"/>
      <c r="AS7850" s="792"/>
      <c r="AV7850" s="792"/>
      <c r="AY7850" s="792"/>
      <c r="BN7850" s="792"/>
      <c r="BQ7850" s="792"/>
    </row>
    <row r="7851" spans="8:69" ht="12" customHeight="1">
      <c r="H7851" s="800"/>
      <c r="AJ7851" s="792"/>
      <c r="AM7851" s="792"/>
      <c r="AP7851" s="792"/>
      <c r="AS7851" s="792"/>
      <c r="AV7851" s="792"/>
      <c r="AY7851" s="792"/>
      <c r="BN7851" s="792"/>
      <c r="BQ7851" s="792"/>
    </row>
    <row r="7852" spans="8:69" ht="12" customHeight="1">
      <c r="H7852" s="800"/>
      <c r="AJ7852" s="792"/>
      <c r="AM7852" s="792"/>
      <c r="AP7852" s="792"/>
      <c r="AS7852" s="792"/>
      <c r="AV7852" s="792"/>
      <c r="AY7852" s="792"/>
      <c r="BN7852" s="792"/>
      <c r="BQ7852" s="792"/>
    </row>
    <row r="7853" spans="8:69" ht="12" customHeight="1">
      <c r="H7853" s="800"/>
      <c r="AJ7853" s="792"/>
      <c r="AM7853" s="792"/>
      <c r="AP7853" s="792"/>
      <c r="AS7853" s="792"/>
      <c r="AV7853" s="792"/>
      <c r="AY7853" s="792"/>
      <c r="BN7853" s="792"/>
      <c r="BQ7853" s="792"/>
    </row>
    <row r="7854" spans="8:69" ht="12" customHeight="1">
      <c r="H7854" s="800"/>
      <c r="AJ7854" s="792"/>
      <c r="AM7854" s="792"/>
      <c r="AP7854" s="792"/>
      <c r="AS7854" s="792"/>
      <c r="AV7854" s="792"/>
      <c r="AY7854" s="792"/>
      <c r="BN7854" s="792"/>
      <c r="BQ7854" s="792"/>
    </row>
    <row r="7855" spans="8:69" ht="12" customHeight="1">
      <c r="H7855" s="800"/>
      <c r="AJ7855" s="792"/>
      <c r="AM7855" s="792"/>
      <c r="AP7855" s="792"/>
      <c r="AS7855" s="792"/>
      <c r="AV7855" s="792"/>
      <c r="AY7855" s="792"/>
      <c r="BN7855" s="792"/>
      <c r="BQ7855" s="792"/>
    </row>
    <row r="7856" spans="8:69" ht="12" customHeight="1">
      <c r="H7856" s="800"/>
      <c r="AJ7856" s="792"/>
      <c r="AM7856" s="792"/>
      <c r="AP7856" s="792"/>
      <c r="AS7856" s="792"/>
      <c r="AV7856" s="792"/>
      <c r="AY7856" s="792"/>
      <c r="BN7856" s="792"/>
      <c r="BQ7856" s="792"/>
    </row>
    <row r="7857" spans="8:69" ht="12" customHeight="1">
      <c r="H7857" s="800"/>
      <c r="AJ7857" s="792"/>
      <c r="AM7857" s="792"/>
      <c r="AP7857" s="792"/>
      <c r="AS7857" s="792"/>
      <c r="AV7857" s="792"/>
      <c r="AY7857" s="792"/>
      <c r="BN7857" s="792"/>
      <c r="BQ7857" s="792"/>
    </row>
    <row r="7858" spans="8:69" ht="12" customHeight="1">
      <c r="H7858" s="800"/>
      <c r="AJ7858" s="792"/>
      <c r="AM7858" s="792"/>
      <c r="AP7858" s="792"/>
      <c r="AS7858" s="792"/>
      <c r="AV7858" s="792"/>
      <c r="AY7858" s="792"/>
      <c r="BN7858" s="792"/>
      <c r="BQ7858" s="792"/>
    </row>
    <row r="7859" spans="8:69" ht="12" customHeight="1">
      <c r="H7859" s="800"/>
      <c r="AJ7859" s="792"/>
      <c r="AM7859" s="792"/>
      <c r="AP7859" s="792"/>
      <c r="AS7859" s="792"/>
      <c r="AV7859" s="792"/>
      <c r="AY7859" s="792"/>
      <c r="BN7859" s="792"/>
      <c r="BQ7859" s="792"/>
    </row>
    <row r="7860" spans="8:69" ht="12" customHeight="1">
      <c r="H7860" s="800"/>
      <c r="AJ7860" s="792"/>
      <c r="AM7860" s="792"/>
      <c r="AP7860" s="792"/>
      <c r="AS7860" s="792"/>
      <c r="AV7860" s="792"/>
      <c r="AY7860" s="792"/>
      <c r="BN7860" s="792"/>
      <c r="BQ7860" s="792"/>
    </row>
    <row r="7861" spans="8:69" ht="12" customHeight="1">
      <c r="H7861" s="800"/>
      <c r="AJ7861" s="792"/>
      <c r="AM7861" s="792"/>
      <c r="AP7861" s="792"/>
      <c r="AS7861" s="792"/>
      <c r="AV7861" s="792"/>
      <c r="AY7861" s="792"/>
      <c r="BN7861" s="792"/>
      <c r="BQ7861" s="792"/>
    </row>
    <row r="7862" spans="8:69" ht="12" customHeight="1">
      <c r="H7862" s="800"/>
      <c r="AJ7862" s="792"/>
      <c r="AM7862" s="792"/>
      <c r="AP7862" s="792"/>
      <c r="AS7862" s="792"/>
      <c r="AV7862" s="792"/>
      <c r="AY7862" s="792"/>
      <c r="BN7862" s="792"/>
      <c r="BQ7862" s="792"/>
    </row>
    <row r="7863" spans="8:69" ht="12" customHeight="1">
      <c r="H7863" s="800"/>
      <c r="AJ7863" s="792"/>
      <c r="AM7863" s="792"/>
      <c r="AP7863" s="792"/>
      <c r="AS7863" s="792"/>
      <c r="AV7863" s="792"/>
      <c r="AY7863" s="792"/>
      <c r="BN7863" s="792"/>
      <c r="BQ7863" s="792"/>
    </row>
    <row r="7864" spans="8:69" ht="12" customHeight="1">
      <c r="H7864" s="800"/>
      <c r="AJ7864" s="792"/>
      <c r="AM7864" s="792"/>
      <c r="AP7864" s="792"/>
      <c r="AS7864" s="792"/>
      <c r="AV7864" s="792"/>
      <c r="AY7864" s="792"/>
      <c r="BN7864" s="792"/>
      <c r="BQ7864" s="792"/>
    </row>
    <row r="7865" spans="8:69" ht="12" customHeight="1">
      <c r="H7865" s="800"/>
      <c r="AJ7865" s="792"/>
      <c r="AM7865" s="792"/>
      <c r="AP7865" s="792"/>
      <c r="AS7865" s="792"/>
      <c r="AV7865" s="792"/>
      <c r="AY7865" s="792"/>
      <c r="BN7865" s="792"/>
      <c r="BQ7865" s="792"/>
    </row>
    <row r="7866" spans="8:69" ht="12" customHeight="1">
      <c r="H7866" s="800"/>
      <c r="AJ7866" s="792"/>
      <c r="AM7866" s="792"/>
      <c r="AP7866" s="792"/>
      <c r="AS7866" s="792"/>
      <c r="AV7866" s="792"/>
      <c r="AY7866" s="792"/>
      <c r="BN7866" s="792"/>
      <c r="BQ7866" s="792"/>
    </row>
    <row r="7867" spans="8:69" ht="12" customHeight="1">
      <c r="H7867" s="800"/>
      <c r="AJ7867" s="792"/>
      <c r="AM7867" s="792"/>
      <c r="AP7867" s="792"/>
      <c r="AS7867" s="792"/>
      <c r="AV7867" s="792"/>
      <c r="AY7867" s="792"/>
      <c r="BN7867" s="792"/>
      <c r="BQ7867" s="792"/>
    </row>
    <row r="7868" spans="8:69" ht="12" customHeight="1">
      <c r="H7868" s="800"/>
      <c r="AJ7868" s="792"/>
      <c r="AM7868" s="792"/>
      <c r="AP7868" s="792"/>
      <c r="AS7868" s="792"/>
      <c r="AV7868" s="792"/>
      <c r="AY7868" s="792"/>
      <c r="BN7868" s="792"/>
      <c r="BQ7868" s="792"/>
    </row>
    <row r="7869" spans="8:69" ht="12" customHeight="1">
      <c r="H7869" s="800"/>
      <c r="AJ7869" s="792"/>
      <c r="AM7869" s="792"/>
      <c r="AP7869" s="792"/>
      <c r="AS7869" s="792"/>
      <c r="AV7869" s="792"/>
      <c r="AY7869" s="792"/>
      <c r="BN7869" s="792"/>
      <c r="BQ7869" s="792"/>
    </row>
    <row r="7870" spans="8:69" ht="12" customHeight="1">
      <c r="H7870" s="800"/>
      <c r="AJ7870" s="792"/>
      <c r="AM7870" s="792"/>
      <c r="AP7870" s="792"/>
      <c r="AS7870" s="792"/>
      <c r="AV7870" s="792"/>
      <c r="AY7870" s="792"/>
      <c r="BN7870" s="792"/>
      <c r="BQ7870" s="792"/>
    </row>
    <row r="7871" spans="8:69" ht="12" customHeight="1">
      <c r="H7871" s="800"/>
      <c r="AJ7871" s="792"/>
      <c r="AM7871" s="792"/>
      <c r="AP7871" s="792"/>
      <c r="AS7871" s="792"/>
      <c r="AV7871" s="792"/>
      <c r="AY7871" s="792"/>
      <c r="BN7871" s="792"/>
      <c r="BQ7871" s="792"/>
    </row>
    <row r="7872" spans="8:69" ht="12" customHeight="1">
      <c r="H7872" s="800"/>
      <c r="AJ7872" s="792"/>
      <c r="AM7872" s="792"/>
      <c r="AP7872" s="792"/>
      <c r="AS7872" s="792"/>
      <c r="AV7872" s="792"/>
      <c r="AY7872" s="792"/>
      <c r="BN7872" s="792"/>
      <c r="BQ7872" s="792"/>
    </row>
    <row r="7873" spans="8:69" ht="12" customHeight="1">
      <c r="H7873" s="800"/>
      <c r="AJ7873" s="792"/>
      <c r="AM7873" s="792"/>
      <c r="AP7873" s="792"/>
      <c r="AS7873" s="792"/>
      <c r="AV7873" s="792"/>
      <c r="AY7873" s="792"/>
      <c r="BN7873" s="792"/>
      <c r="BQ7873" s="792"/>
    </row>
    <row r="7874" spans="8:69" ht="12" customHeight="1">
      <c r="H7874" s="800"/>
      <c r="AJ7874" s="792"/>
      <c r="AM7874" s="792"/>
      <c r="AP7874" s="792"/>
      <c r="AS7874" s="792"/>
      <c r="AV7874" s="792"/>
      <c r="AY7874" s="792"/>
      <c r="BN7874" s="792"/>
      <c r="BQ7874" s="792"/>
    </row>
    <row r="7875" spans="8:69" ht="12" customHeight="1">
      <c r="H7875" s="800"/>
      <c r="AJ7875" s="792"/>
      <c r="AM7875" s="792"/>
      <c r="AP7875" s="792"/>
      <c r="AS7875" s="792"/>
      <c r="AV7875" s="792"/>
      <c r="AY7875" s="792"/>
      <c r="BN7875" s="792"/>
      <c r="BQ7875" s="792"/>
    </row>
    <row r="7876" spans="8:69" ht="12" customHeight="1">
      <c r="H7876" s="800"/>
      <c r="AJ7876" s="792"/>
      <c r="AM7876" s="792"/>
      <c r="AP7876" s="792"/>
      <c r="AS7876" s="792"/>
      <c r="AV7876" s="792"/>
      <c r="AY7876" s="792"/>
      <c r="BN7876" s="792"/>
      <c r="BQ7876" s="792"/>
    </row>
    <row r="7877" spans="8:69" ht="12" customHeight="1">
      <c r="H7877" s="800"/>
      <c r="AJ7877" s="792"/>
      <c r="AM7877" s="792"/>
      <c r="AP7877" s="792"/>
      <c r="AS7877" s="792"/>
      <c r="AV7877" s="792"/>
      <c r="AY7877" s="792"/>
      <c r="BN7877" s="792"/>
      <c r="BQ7877" s="792"/>
    </row>
    <row r="7878" spans="8:69" ht="12" customHeight="1">
      <c r="H7878" s="800"/>
      <c r="AJ7878" s="792"/>
      <c r="AM7878" s="792"/>
      <c r="AP7878" s="792"/>
      <c r="AS7878" s="792"/>
      <c r="AV7878" s="792"/>
      <c r="AY7878" s="792"/>
      <c r="BN7878" s="792"/>
      <c r="BQ7878" s="792"/>
    </row>
    <row r="7879" spans="8:69" ht="12" customHeight="1">
      <c r="H7879" s="800"/>
      <c r="AJ7879" s="792"/>
      <c r="AM7879" s="792"/>
      <c r="AP7879" s="792"/>
      <c r="AS7879" s="792"/>
      <c r="AV7879" s="792"/>
      <c r="AY7879" s="792"/>
      <c r="BN7879" s="792"/>
      <c r="BQ7879" s="792"/>
    </row>
    <row r="7880" spans="8:69" ht="12" customHeight="1">
      <c r="H7880" s="800"/>
      <c r="AJ7880" s="792"/>
      <c r="AM7880" s="792"/>
      <c r="AP7880" s="792"/>
      <c r="AS7880" s="792"/>
      <c r="AV7880" s="792"/>
      <c r="AY7880" s="792"/>
      <c r="BN7880" s="792"/>
      <c r="BQ7880" s="792"/>
    </row>
    <row r="7881" spans="8:69" ht="12" customHeight="1">
      <c r="H7881" s="800"/>
      <c r="AJ7881" s="792"/>
      <c r="AM7881" s="792"/>
      <c r="AP7881" s="792"/>
      <c r="AS7881" s="792"/>
      <c r="AV7881" s="792"/>
      <c r="AY7881" s="792"/>
      <c r="BN7881" s="792"/>
      <c r="BQ7881" s="792"/>
    </row>
    <row r="7882" spans="8:69" ht="12" customHeight="1">
      <c r="H7882" s="800"/>
      <c r="AJ7882" s="792"/>
      <c r="AM7882" s="792"/>
      <c r="AP7882" s="792"/>
      <c r="AS7882" s="792"/>
      <c r="AV7882" s="792"/>
      <c r="AY7882" s="792"/>
      <c r="BN7882" s="792"/>
      <c r="BQ7882" s="792"/>
    </row>
    <row r="7883" spans="8:69" ht="12" customHeight="1">
      <c r="H7883" s="800"/>
      <c r="AJ7883" s="792"/>
      <c r="AM7883" s="792"/>
      <c r="AP7883" s="792"/>
      <c r="AS7883" s="792"/>
      <c r="AV7883" s="792"/>
      <c r="AY7883" s="792"/>
      <c r="BN7883" s="792"/>
      <c r="BQ7883" s="792"/>
    </row>
    <row r="7884" spans="8:69" ht="12" customHeight="1">
      <c r="H7884" s="800"/>
      <c r="AJ7884" s="792"/>
      <c r="AM7884" s="792"/>
      <c r="AP7884" s="792"/>
      <c r="AS7884" s="792"/>
      <c r="AV7884" s="792"/>
      <c r="AY7884" s="792"/>
      <c r="BN7884" s="792"/>
      <c r="BQ7884" s="792"/>
    </row>
    <row r="7885" spans="8:69" ht="12" customHeight="1">
      <c r="H7885" s="800"/>
      <c r="AJ7885" s="792"/>
      <c r="AM7885" s="792"/>
      <c r="AP7885" s="792"/>
      <c r="AS7885" s="792"/>
      <c r="AV7885" s="792"/>
      <c r="AY7885" s="792"/>
      <c r="BN7885" s="792"/>
      <c r="BQ7885" s="792"/>
    </row>
    <row r="7886" spans="8:69" ht="12" customHeight="1">
      <c r="H7886" s="800"/>
      <c r="AJ7886" s="792"/>
      <c r="AM7886" s="792"/>
      <c r="AP7886" s="792"/>
      <c r="AS7886" s="792"/>
      <c r="AV7886" s="792"/>
      <c r="AY7886" s="792"/>
      <c r="BN7886" s="792"/>
      <c r="BQ7886" s="792"/>
    </row>
    <row r="7887" spans="8:69" ht="12" customHeight="1">
      <c r="H7887" s="800"/>
      <c r="AJ7887" s="792"/>
      <c r="AM7887" s="792"/>
      <c r="AP7887" s="792"/>
      <c r="AS7887" s="792"/>
      <c r="AV7887" s="792"/>
      <c r="AY7887" s="792"/>
      <c r="BN7887" s="792"/>
      <c r="BQ7887" s="792"/>
    </row>
    <row r="7888" spans="8:69" ht="12" customHeight="1">
      <c r="H7888" s="800"/>
      <c r="AJ7888" s="792"/>
      <c r="AM7888" s="792"/>
      <c r="AP7888" s="792"/>
      <c r="AS7888" s="792"/>
      <c r="AV7888" s="792"/>
      <c r="AY7888" s="792"/>
      <c r="BN7888" s="792"/>
      <c r="BQ7888" s="792"/>
    </row>
    <row r="7889" spans="8:69" ht="12" customHeight="1">
      <c r="H7889" s="800"/>
      <c r="AJ7889" s="792"/>
      <c r="AM7889" s="792"/>
      <c r="AP7889" s="792"/>
      <c r="AS7889" s="792"/>
      <c r="AV7889" s="792"/>
      <c r="AY7889" s="792"/>
      <c r="BN7889" s="792"/>
      <c r="BQ7889" s="792"/>
    </row>
    <row r="7890" spans="8:69" ht="12" customHeight="1">
      <c r="H7890" s="800"/>
      <c r="AJ7890" s="792"/>
      <c r="AM7890" s="792"/>
      <c r="AP7890" s="792"/>
      <c r="AS7890" s="792"/>
      <c r="AV7890" s="792"/>
      <c r="AY7890" s="792"/>
      <c r="BN7890" s="792"/>
      <c r="BQ7890" s="792"/>
    </row>
    <row r="7891" spans="8:69" ht="12" customHeight="1">
      <c r="H7891" s="800"/>
      <c r="AJ7891" s="792"/>
      <c r="AM7891" s="792"/>
      <c r="AP7891" s="792"/>
      <c r="AS7891" s="792"/>
      <c r="AV7891" s="792"/>
      <c r="AY7891" s="792"/>
      <c r="BN7891" s="792"/>
      <c r="BQ7891" s="792"/>
    </row>
    <row r="7892" spans="8:69" ht="12" customHeight="1">
      <c r="H7892" s="800"/>
      <c r="AJ7892" s="792"/>
      <c r="AM7892" s="792"/>
      <c r="AP7892" s="792"/>
      <c r="AS7892" s="792"/>
      <c r="AV7892" s="792"/>
      <c r="AY7892" s="792"/>
      <c r="BN7892" s="792"/>
      <c r="BQ7892" s="792"/>
    </row>
    <row r="7893" spans="8:69" ht="12" customHeight="1">
      <c r="H7893" s="800"/>
      <c r="AJ7893" s="792"/>
      <c r="AM7893" s="792"/>
      <c r="AP7893" s="792"/>
      <c r="AS7893" s="792"/>
      <c r="AV7893" s="792"/>
      <c r="AY7893" s="792"/>
      <c r="BN7893" s="792"/>
      <c r="BQ7893" s="792"/>
    </row>
    <row r="7894" spans="8:69" ht="12" customHeight="1">
      <c r="H7894" s="800"/>
      <c r="AJ7894" s="792"/>
      <c r="AM7894" s="792"/>
      <c r="AP7894" s="792"/>
      <c r="AS7894" s="792"/>
      <c r="AV7894" s="792"/>
      <c r="AY7894" s="792"/>
      <c r="BN7894" s="792"/>
      <c r="BQ7894" s="792"/>
    </row>
    <row r="7895" spans="8:69" ht="12" customHeight="1">
      <c r="H7895" s="800"/>
      <c r="AJ7895" s="792"/>
      <c r="AM7895" s="792"/>
      <c r="AP7895" s="792"/>
      <c r="AS7895" s="792"/>
      <c r="AV7895" s="792"/>
      <c r="AY7895" s="792"/>
      <c r="BN7895" s="792"/>
      <c r="BQ7895" s="792"/>
    </row>
    <row r="7896" spans="8:69" ht="12" customHeight="1">
      <c r="H7896" s="800"/>
      <c r="AJ7896" s="792"/>
      <c r="AM7896" s="792"/>
      <c r="AP7896" s="792"/>
      <c r="AS7896" s="792"/>
      <c r="AV7896" s="792"/>
      <c r="AY7896" s="792"/>
      <c r="BN7896" s="792"/>
      <c r="BQ7896" s="792"/>
    </row>
    <row r="7897" spans="8:69" ht="12" customHeight="1">
      <c r="H7897" s="800"/>
      <c r="AJ7897" s="792"/>
      <c r="AM7897" s="792"/>
      <c r="AP7897" s="792"/>
      <c r="AS7897" s="792"/>
      <c r="AV7897" s="792"/>
      <c r="AY7897" s="792"/>
      <c r="BN7897" s="792"/>
      <c r="BQ7897" s="792"/>
    </row>
    <row r="7898" spans="8:69" ht="12" customHeight="1">
      <c r="H7898" s="800"/>
      <c r="AJ7898" s="792"/>
      <c r="AM7898" s="792"/>
      <c r="AP7898" s="792"/>
      <c r="AS7898" s="792"/>
      <c r="AV7898" s="792"/>
      <c r="AY7898" s="792"/>
      <c r="BN7898" s="792"/>
      <c r="BQ7898" s="792"/>
    </row>
    <row r="7899" spans="8:69" ht="12" customHeight="1">
      <c r="H7899" s="800"/>
      <c r="AJ7899" s="792"/>
      <c r="AM7899" s="792"/>
      <c r="AP7899" s="792"/>
      <c r="AS7899" s="792"/>
      <c r="AV7899" s="792"/>
      <c r="AY7899" s="792"/>
      <c r="BN7899" s="792"/>
      <c r="BQ7899" s="792"/>
    </row>
    <row r="7900" spans="8:69" ht="12" customHeight="1">
      <c r="H7900" s="800"/>
      <c r="AJ7900" s="792"/>
      <c r="AM7900" s="792"/>
      <c r="AP7900" s="792"/>
      <c r="AS7900" s="792"/>
      <c r="AV7900" s="792"/>
      <c r="AY7900" s="792"/>
      <c r="BN7900" s="792"/>
      <c r="BQ7900" s="792"/>
    </row>
    <row r="7901" spans="8:69" ht="12" customHeight="1">
      <c r="H7901" s="800"/>
      <c r="AJ7901" s="792"/>
      <c r="AM7901" s="792"/>
      <c r="AP7901" s="792"/>
      <c r="AS7901" s="792"/>
      <c r="AV7901" s="792"/>
      <c r="AY7901" s="792"/>
      <c r="BN7901" s="792"/>
      <c r="BQ7901" s="792"/>
    </row>
    <row r="7902" spans="8:69" ht="12" customHeight="1">
      <c r="H7902" s="800"/>
      <c r="AJ7902" s="792"/>
      <c r="AM7902" s="792"/>
      <c r="AP7902" s="792"/>
      <c r="AS7902" s="792"/>
      <c r="AV7902" s="792"/>
      <c r="AY7902" s="792"/>
      <c r="BN7902" s="792"/>
      <c r="BQ7902" s="792"/>
    </row>
    <row r="7903" spans="8:69" ht="12" customHeight="1">
      <c r="H7903" s="800"/>
      <c r="AJ7903" s="792"/>
      <c r="AM7903" s="792"/>
      <c r="AP7903" s="792"/>
      <c r="AS7903" s="792"/>
      <c r="AV7903" s="792"/>
      <c r="AY7903" s="792"/>
      <c r="BN7903" s="792"/>
      <c r="BQ7903" s="792"/>
    </row>
    <row r="7904" spans="8:69" ht="12" customHeight="1">
      <c r="H7904" s="800"/>
      <c r="AJ7904" s="792"/>
      <c r="AM7904" s="792"/>
      <c r="AP7904" s="792"/>
      <c r="AS7904" s="792"/>
      <c r="AV7904" s="792"/>
      <c r="AY7904" s="792"/>
      <c r="BN7904" s="792"/>
      <c r="BQ7904" s="792"/>
    </row>
    <row r="7905" spans="8:69" ht="12" customHeight="1">
      <c r="H7905" s="800"/>
      <c r="AJ7905" s="792"/>
      <c r="AM7905" s="792"/>
      <c r="AP7905" s="792"/>
      <c r="AS7905" s="792"/>
      <c r="AV7905" s="792"/>
      <c r="AY7905" s="792"/>
      <c r="BN7905" s="792"/>
      <c r="BQ7905" s="792"/>
    </row>
    <row r="7906" spans="8:69" ht="12" customHeight="1">
      <c r="H7906" s="800"/>
      <c r="AJ7906" s="792"/>
      <c r="AM7906" s="792"/>
      <c r="AP7906" s="792"/>
      <c r="AS7906" s="792"/>
      <c r="AV7906" s="792"/>
      <c r="AY7906" s="792"/>
      <c r="BN7906" s="792"/>
      <c r="BQ7906" s="792"/>
    </row>
    <row r="7907" spans="8:69" ht="12" customHeight="1">
      <c r="H7907" s="800"/>
      <c r="AJ7907" s="792"/>
      <c r="AM7907" s="792"/>
      <c r="AP7907" s="792"/>
      <c r="AS7907" s="792"/>
      <c r="AV7907" s="792"/>
      <c r="AY7907" s="792"/>
      <c r="BN7907" s="792"/>
      <c r="BQ7907" s="792"/>
    </row>
    <row r="7908" spans="8:69" ht="12" customHeight="1">
      <c r="H7908" s="800"/>
      <c r="AJ7908" s="792"/>
      <c r="AM7908" s="792"/>
      <c r="AP7908" s="792"/>
      <c r="AS7908" s="792"/>
      <c r="AV7908" s="792"/>
      <c r="AY7908" s="792"/>
      <c r="BN7908" s="792"/>
      <c r="BQ7908" s="792"/>
    </row>
    <row r="7909" spans="8:69" ht="12" customHeight="1">
      <c r="H7909" s="800"/>
      <c r="AJ7909" s="792"/>
      <c r="AM7909" s="792"/>
      <c r="AP7909" s="792"/>
      <c r="AS7909" s="792"/>
      <c r="AV7909" s="792"/>
      <c r="AY7909" s="792"/>
      <c r="BN7909" s="792"/>
      <c r="BQ7909" s="792"/>
    </row>
    <row r="7910" spans="8:69" ht="12" customHeight="1">
      <c r="H7910" s="800"/>
      <c r="AJ7910" s="792"/>
      <c r="AM7910" s="792"/>
      <c r="AP7910" s="792"/>
      <c r="AS7910" s="792"/>
      <c r="AV7910" s="792"/>
      <c r="AY7910" s="792"/>
      <c r="BN7910" s="792"/>
      <c r="BQ7910" s="792"/>
    </row>
    <row r="7911" spans="8:69" ht="12" customHeight="1">
      <c r="H7911" s="800"/>
      <c r="AJ7911" s="792"/>
      <c r="AM7911" s="792"/>
      <c r="AP7911" s="792"/>
      <c r="AS7911" s="792"/>
      <c r="AV7911" s="792"/>
      <c r="AY7911" s="792"/>
      <c r="BN7911" s="792"/>
      <c r="BQ7911" s="792"/>
    </row>
    <row r="7912" spans="8:69" ht="12" customHeight="1">
      <c r="H7912" s="800"/>
      <c r="AJ7912" s="792"/>
      <c r="AM7912" s="792"/>
      <c r="AP7912" s="792"/>
      <c r="AS7912" s="792"/>
      <c r="AV7912" s="792"/>
      <c r="AY7912" s="792"/>
      <c r="BN7912" s="792"/>
      <c r="BQ7912" s="792"/>
    </row>
    <row r="7913" spans="8:69" ht="12" customHeight="1">
      <c r="H7913" s="800"/>
      <c r="AJ7913" s="792"/>
      <c r="AM7913" s="792"/>
      <c r="AP7913" s="792"/>
      <c r="AS7913" s="792"/>
      <c r="AV7913" s="792"/>
      <c r="AY7913" s="792"/>
      <c r="BN7913" s="792"/>
      <c r="BQ7913" s="792"/>
    </row>
    <row r="7914" spans="8:69" ht="12" customHeight="1">
      <c r="H7914" s="800"/>
      <c r="AJ7914" s="792"/>
      <c r="AM7914" s="792"/>
      <c r="AP7914" s="792"/>
      <c r="AS7914" s="792"/>
      <c r="AV7914" s="792"/>
      <c r="AY7914" s="792"/>
      <c r="BN7914" s="792"/>
      <c r="BQ7914" s="792"/>
    </row>
    <row r="7915" spans="8:69" ht="12" customHeight="1">
      <c r="H7915" s="800"/>
      <c r="AJ7915" s="792"/>
      <c r="AM7915" s="792"/>
      <c r="AP7915" s="792"/>
      <c r="AS7915" s="792"/>
      <c r="AV7915" s="792"/>
      <c r="AY7915" s="792"/>
      <c r="BN7915" s="792"/>
      <c r="BQ7915" s="792"/>
    </row>
    <row r="7916" spans="8:69" ht="12" customHeight="1">
      <c r="H7916" s="800"/>
      <c r="AJ7916" s="792"/>
      <c r="AM7916" s="792"/>
      <c r="AP7916" s="792"/>
      <c r="AS7916" s="792"/>
      <c r="AV7916" s="792"/>
      <c r="AY7916" s="792"/>
      <c r="BN7916" s="792"/>
      <c r="BQ7916" s="792"/>
    </row>
    <row r="7917" spans="8:69" ht="12" customHeight="1">
      <c r="H7917" s="800"/>
      <c r="AJ7917" s="792"/>
      <c r="AM7917" s="792"/>
      <c r="AP7917" s="792"/>
      <c r="AS7917" s="792"/>
      <c r="AV7917" s="792"/>
      <c r="AY7917" s="792"/>
      <c r="BN7917" s="792"/>
      <c r="BQ7917" s="792"/>
    </row>
    <row r="7918" spans="8:69" ht="12" customHeight="1">
      <c r="H7918" s="800"/>
      <c r="AJ7918" s="792"/>
      <c r="AM7918" s="792"/>
      <c r="AP7918" s="792"/>
      <c r="AS7918" s="792"/>
      <c r="AV7918" s="792"/>
      <c r="AY7918" s="792"/>
      <c r="BN7918" s="792"/>
      <c r="BQ7918" s="792"/>
    </row>
    <row r="7919" spans="8:69" ht="12" customHeight="1">
      <c r="H7919" s="800"/>
      <c r="AJ7919" s="792"/>
      <c r="AM7919" s="792"/>
      <c r="AP7919" s="792"/>
      <c r="AS7919" s="792"/>
      <c r="AV7919" s="792"/>
      <c r="AY7919" s="792"/>
      <c r="BN7919" s="792"/>
      <c r="BQ7919" s="792"/>
    </row>
    <row r="7920" spans="8:69" ht="12" customHeight="1">
      <c r="H7920" s="800"/>
      <c r="AJ7920" s="792"/>
      <c r="AM7920" s="792"/>
      <c r="AP7920" s="792"/>
      <c r="AS7920" s="792"/>
      <c r="AV7920" s="792"/>
      <c r="AY7920" s="792"/>
      <c r="BN7920" s="792"/>
      <c r="BQ7920" s="792"/>
    </row>
    <row r="7921" spans="8:69" ht="12" customHeight="1">
      <c r="H7921" s="800"/>
      <c r="AJ7921" s="792"/>
      <c r="AM7921" s="792"/>
      <c r="AP7921" s="792"/>
      <c r="AS7921" s="792"/>
      <c r="AV7921" s="792"/>
      <c r="AY7921" s="792"/>
      <c r="BN7921" s="792"/>
      <c r="BQ7921" s="792"/>
    </row>
    <row r="7922" spans="8:69" ht="12" customHeight="1">
      <c r="H7922" s="800"/>
      <c r="AJ7922" s="792"/>
      <c r="AM7922" s="792"/>
      <c r="AP7922" s="792"/>
      <c r="AS7922" s="792"/>
      <c r="AV7922" s="792"/>
      <c r="AY7922" s="792"/>
      <c r="BN7922" s="792"/>
      <c r="BQ7922" s="792"/>
    </row>
    <row r="7923" spans="8:69" ht="12" customHeight="1">
      <c r="H7923" s="800"/>
      <c r="AJ7923" s="792"/>
      <c r="AM7923" s="792"/>
      <c r="AP7923" s="792"/>
      <c r="AS7923" s="792"/>
      <c r="AV7923" s="792"/>
      <c r="AY7923" s="792"/>
      <c r="BN7923" s="792"/>
      <c r="BQ7923" s="792"/>
    </row>
    <row r="7924" spans="8:69" ht="12" customHeight="1">
      <c r="H7924" s="800"/>
      <c r="AJ7924" s="792"/>
      <c r="AM7924" s="792"/>
      <c r="AP7924" s="792"/>
      <c r="AS7924" s="792"/>
      <c r="AV7924" s="792"/>
      <c r="AY7924" s="792"/>
      <c r="BN7924" s="792"/>
      <c r="BQ7924" s="792"/>
    </row>
    <row r="7925" spans="8:69" ht="12" customHeight="1">
      <c r="H7925" s="800"/>
      <c r="AJ7925" s="792"/>
      <c r="AM7925" s="792"/>
      <c r="AP7925" s="792"/>
      <c r="AS7925" s="792"/>
      <c r="AV7925" s="792"/>
      <c r="AY7925" s="792"/>
      <c r="BN7925" s="792"/>
      <c r="BQ7925" s="792"/>
    </row>
    <row r="7926" spans="8:69" ht="12" customHeight="1">
      <c r="H7926" s="800"/>
      <c r="AJ7926" s="792"/>
      <c r="AM7926" s="792"/>
      <c r="AP7926" s="792"/>
      <c r="AS7926" s="792"/>
      <c r="AV7926" s="792"/>
      <c r="AY7926" s="792"/>
      <c r="BN7926" s="792"/>
      <c r="BQ7926" s="792"/>
    </row>
    <row r="7927" spans="8:69" ht="12" customHeight="1">
      <c r="H7927" s="800"/>
      <c r="AJ7927" s="792"/>
      <c r="AM7927" s="792"/>
      <c r="AP7927" s="792"/>
      <c r="AS7927" s="792"/>
      <c r="AV7927" s="792"/>
      <c r="AY7927" s="792"/>
      <c r="BN7927" s="792"/>
      <c r="BQ7927" s="792"/>
    </row>
    <row r="7928" spans="8:69" ht="12" customHeight="1">
      <c r="H7928" s="800"/>
      <c r="AJ7928" s="792"/>
      <c r="AM7928" s="792"/>
      <c r="AP7928" s="792"/>
      <c r="AS7928" s="792"/>
      <c r="AV7928" s="792"/>
      <c r="AY7928" s="792"/>
      <c r="BN7928" s="792"/>
      <c r="BQ7928" s="792"/>
    </row>
    <row r="7929" spans="8:69" ht="12" customHeight="1">
      <c r="H7929" s="800"/>
      <c r="AJ7929" s="792"/>
      <c r="AM7929" s="792"/>
      <c r="AP7929" s="792"/>
      <c r="AS7929" s="792"/>
      <c r="AV7929" s="792"/>
      <c r="AY7929" s="792"/>
      <c r="BN7929" s="792"/>
      <c r="BQ7929" s="792"/>
    </row>
    <row r="7930" spans="8:69" ht="12" customHeight="1">
      <c r="H7930" s="800"/>
      <c r="AJ7930" s="792"/>
      <c r="AM7930" s="792"/>
      <c r="AP7930" s="792"/>
      <c r="AS7930" s="792"/>
      <c r="AV7930" s="792"/>
      <c r="AY7930" s="792"/>
      <c r="BN7930" s="792"/>
      <c r="BQ7930" s="792"/>
    </row>
    <row r="7931" spans="8:69" ht="12" customHeight="1">
      <c r="H7931" s="800"/>
      <c r="AJ7931" s="792"/>
      <c r="AM7931" s="792"/>
      <c r="AP7931" s="792"/>
      <c r="AS7931" s="792"/>
      <c r="AV7931" s="792"/>
      <c r="AY7931" s="792"/>
      <c r="BN7931" s="792"/>
      <c r="BQ7931" s="792"/>
    </row>
    <row r="7932" spans="8:69" ht="12" customHeight="1">
      <c r="H7932" s="800"/>
      <c r="AJ7932" s="792"/>
      <c r="AM7932" s="792"/>
      <c r="AP7932" s="792"/>
      <c r="AS7932" s="792"/>
      <c r="AV7932" s="792"/>
      <c r="AY7932" s="792"/>
      <c r="BN7932" s="792"/>
      <c r="BQ7932" s="792"/>
    </row>
    <row r="7933" spans="8:69" ht="12" customHeight="1">
      <c r="H7933" s="800"/>
      <c r="AJ7933" s="792"/>
      <c r="AM7933" s="792"/>
      <c r="AP7933" s="792"/>
      <c r="AS7933" s="792"/>
      <c r="AV7933" s="792"/>
      <c r="AY7933" s="792"/>
      <c r="BN7933" s="792"/>
      <c r="BQ7933" s="792"/>
    </row>
    <row r="7934" spans="8:69" ht="12" customHeight="1">
      <c r="H7934" s="800"/>
      <c r="AJ7934" s="792"/>
      <c r="AM7934" s="792"/>
      <c r="AP7934" s="792"/>
      <c r="AS7934" s="792"/>
      <c r="AV7934" s="792"/>
      <c r="AY7934" s="792"/>
      <c r="BN7934" s="792"/>
      <c r="BQ7934" s="792"/>
    </row>
    <row r="7935" spans="8:69" ht="12" customHeight="1">
      <c r="H7935" s="800"/>
      <c r="AJ7935" s="792"/>
      <c r="AM7935" s="792"/>
      <c r="AP7935" s="792"/>
      <c r="AS7935" s="792"/>
      <c r="AV7935" s="792"/>
      <c r="AY7935" s="792"/>
      <c r="BN7935" s="792"/>
      <c r="BQ7935" s="792"/>
    </row>
    <row r="7936" spans="8:69" ht="12" customHeight="1">
      <c r="H7936" s="800"/>
      <c r="AJ7936" s="792"/>
      <c r="AM7936" s="792"/>
      <c r="AP7936" s="792"/>
      <c r="AS7936" s="792"/>
      <c r="AV7936" s="792"/>
      <c r="AY7936" s="792"/>
      <c r="BN7936" s="792"/>
      <c r="BQ7936" s="792"/>
    </row>
    <row r="7937" spans="8:69" ht="12" customHeight="1">
      <c r="H7937" s="800"/>
      <c r="AJ7937" s="792"/>
      <c r="AM7937" s="792"/>
      <c r="AP7937" s="792"/>
      <c r="AS7937" s="792"/>
      <c r="AV7937" s="792"/>
      <c r="AY7937" s="792"/>
      <c r="BN7937" s="792"/>
      <c r="BQ7937" s="792"/>
    </row>
    <row r="7938" spans="8:69" ht="12" customHeight="1">
      <c r="H7938" s="800"/>
      <c r="AJ7938" s="792"/>
      <c r="AM7938" s="792"/>
      <c r="AP7938" s="792"/>
      <c r="AS7938" s="792"/>
      <c r="AV7938" s="792"/>
      <c r="AY7938" s="792"/>
      <c r="BN7938" s="792"/>
      <c r="BQ7938" s="792"/>
    </row>
    <row r="7939" spans="8:69" ht="12" customHeight="1">
      <c r="H7939" s="800"/>
      <c r="AJ7939" s="792"/>
      <c r="AM7939" s="792"/>
      <c r="AP7939" s="792"/>
      <c r="AS7939" s="792"/>
      <c r="AV7939" s="792"/>
      <c r="AY7939" s="792"/>
      <c r="BN7939" s="792"/>
      <c r="BQ7939" s="792"/>
    </row>
    <row r="7940" spans="8:69" ht="12" customHeight="1">
      <c r="H7940" s="800"/>
      <c r="AJ7940" s="792"/>
      <c r="AM7940" s="792"/>
      <c r="AP7940" s="792"/>
      <c r="AS7940" s="792"/>
      <c r="AV7940" s="792"/>
      <c r="AY7940" s="792"/>
      <c r="BN7940" s="792"/>
      <c r="BQ7940" s="792"/>
    </row>
    <row r="7941" spans="8:69" ht="12" customHeight="1">
      <c r="H7941" s="800"/>
      <c r="AJ7941" s="792"/>
      <c r="AM7941" s="792"/>
      <c r="AP7941" s="792"/>
      <c r="AS7941" s="792"/>
      <c r="AV7941" s="792"/>
      <c r="AY7941" s="792"/>
      <c r="BN7941" s="792"/>
      <c r="BQ7941" s="792"/>
    </row>
    <row r="7942" spans="8:69" ht="12" customHeight="1">
      <c r="H7942" s="800"/>
      <c r="AJ7942" s="792"/>
      <c r="AM7942" s="792"/>
      <c r="AP7942" s="792"/>
      <c r="AS7942" s="792"/>
      <c r="AV7942" s="792"/>
      <c r="AY7942" s="792"/>
      <c r="BN7942" s="792"/>
      <c r="BQ7942" s="792"/>
    </row>
    <row r="7943" spans="8:69" ht="12" customHeight="1">
      <c r="H7943" s="800"/>
      <c r="AJ7943" s="792"/>
      <c r="AM7943" s="792"/>
      <c r="AP7943" s="792"/>
      <c r="AS7943" s="792"/>
      <c r="AV7943" s="792"/>
      <c r="AY7943" s="792"/>
      <c r="BN7943" s="792"/>
      <c r="BQ7943" s="792"/>
    </row>
    <row r="7944" spans="8:69" ht="12" customHeight="1">
      <c r="H7944" s="800"/>
      <c r="AJ7944" s="792"/>
      <c r="AM7944" s="792"/>
      <c r="AP7944" s="792"/>
      <c r="AS7944" s="792"/>
      <c r="AV7944" s="792"/>
      <c r="AY7944" s="792"/>
      <c r="BN7944" s="792"/>
      <c r="BQ7944" s="792"/>
    </row>
    <row r="7945" spans="8:69" ht="12" customHeight="1">
      <c r="H7945" s="800"/>
      <c r="AJ7945" s="792"/>
      <c r="AM7945" s="792"/>
      <c r="AP7945" s="792"/>
      <c r="AS7945" s="792"/>
      <c r="AV7945" s="792"/>
      <c r="AY7945" s="792"/>
      <c r="BN7945" s="792"/>
      <c r="BQ7945" s="792"/>
    </row>
    <row r="7946" spans="8:69" ht="12" customHeight="1">
      <c r="H7946" s="800"/>
      <c r="AJ7946" s="792"/>
      <c r="AM7946" s="792"/>
      <c r="AP7946" s="792"/>
      <c r="AS7946" s="792"/>
      <c r="AV7946" s="792"/>
      <c r="AY7946" s="792"/>
      <c r="BN7946" s="792"/>
      <c r="BQ7946" s="792"/>
    </row>
    <row r="7947" spans="8:69" ht="12" customHeight="1">
      <c r="H7947" s="800"/>
      <c r="AJ7947" s="792"/>
      <c r="AM7947" s="792"/>
      <c r="AP7947" s="792"/>
      <c r="AS7947" s="792"/>
      <c r="AV7947" s="792"/>
      <c r="AY7947" s="792"/>
      <c r="BN7947" s="792"/>
      <c r="BQ7947" s="792"/>
    </row>
    <row r="7948" spans="8:69" ht="12" customHeight="1">
      <c r="H7948" s="800"/>
      <c r="AJ7948" s="792"/>
      <c r="AM7948" s="792"/>
      <c r="AP7948" s="792"/>
      <c r="AS7948" s="792"/>
      <c r="AV7948" s="792"/>
      <c r="AY7948" s="792"/>
      <c r="BN7948" s="792"/>
      <c r="BQ7948" s="792"/>
    </row>
    <row r="7949" spans="8:69" ht="12" customHeight="1">
      <c r="H7949" s="800"/>
      <c r="AJ7949" s="792"/>
      <c r="AM7949" s="792"/>
      <c r="AP7949" s="792"/>
      <c r="AS7949" s="792"/>
      <c r="AV7949" s="792"/>
      <c r="AY7949" s="792"/>
      <c r="BN7949" s="792"/>
      <c r="BQ7949" s="792"/>
    </row>
    <row r="7950" spans="8:69" ht="12" customHeight="1">
      <c r="H7950" s="800"/>
      <c r="AJ7950" s="792"/>
      <c r="AM7950" s="792"/>
      <c r="AP7950" s="792"/>
      <c r="AS7950" s="792"/>
      <c r="AV7950" s="792"/>
      <c r="AY7950" s="792"/>
      <c r="BN7950" s="792"/>
      <c r="BQ7950" s="792"/>
    </row>
    <row r="7951" spans="8:69" ht="12" customHeight="1">
      <c r="H7951" s="800"/>
      <c r="AJ7951" s="792"/>
      <c r="AM7951" s="792"/>
      <c r="AP7951" s="792"/>
      <c r="AS7951" s="792"/>
      <c r="AV7951" s="792"/>
      <c r="AY7951" s="792"/>
      <c r="BN7951" s="792"/>
      <c r="BQ7951" s="792"/>
    </row>
    <row r="7952" spans="8:69" ht="12" customHeight="1">
      <c r="H7952" s="800"/>
      <c r="AJ7952" s="792"/>
      <c r="AM7952" s="792"/>
      <c r="AP7952" s="792"/>
      <c r="AS7952" s="792"/>
      <c r="AV7952" s="792"/>
      <c r="AY7952" s="792"/>
      <c r="BN7952" s="792"/>
      <c r="BQ7952" s="792"/>
    </row>
    <row r="7953" spans="8:69" ht="12" customHeight="1">
      <c r="H7953" s="800"/>
      <c r="AJ7953" s="792"/>
      <c r="AM7953" s="792"/>
      <c r="AP7953" s="792"/>
      <c r="AS7953" s="792"/>
      <c r="AV7953" s="792"/>
      <c r="AY7953" s="792"/>
      <c r="BN7953" s="792"/>
      <c r="BQ7953" s="792"/>
    </row>
    <row r="7954" spans="8:69" ht="12" customHeight="1">
      <c r="H7954" s="800"/>
      <c r="AJ7954" s="792"/>
      <c r="AM7954" s="792"/>
      <c r="AP7954" s="792"/>
      <c r="AS7954" s="792"/>
      <c r="AV7954" s="792"/>
      <c r="AY7954" s="792"/>
      <c r="BN7954" s="792"/>
      <c r="BQ7954" s="792"/>
    </row>
    <row r="7955" spans="8:69" ht="12" customHeight="1">
      <c r="H7955" s="800"/>
      <c r="AJ7955" s="792"/>
      <c r="AM7955" s="792"/>
      <c r="AP7955" s="792"/>
      <c r="AS7955" s="792"/>
      <c r="AV7955" s="792"/>
      <c r="AY7955" s="792"/>
      <c r="BN7955" s="792"/>
      <c r="BQ7955" s="792"/>
    </row>
    <row r="7956" spans="8:69" ht="12" customHeight="1">
      <c r="H7956" s="800"/>
      <c r="AJ7956" s="792"/>
      <c r="AM7956" s="792"/>
      <c r="AP7956" s="792"/>
      <c r="AS7956" s="792"/>
      <c r="AV7956" s="792"/>
      <c r="AY7956" s="792"/>
      <c r="BN7956" s="792"/>
      <c r="BQ7956" s="792"/>
    </row>
    <row r="7957" spans="8:69" ht="12" customHeight="1">
      <c r="H7957" s="800"/>
      <c r="AJ7957" s="792"/>
      <c r="AM7957" s="792"/>
      <c r="AP7957" s="792"/>
      <c r="AS7957" s="792"/>
      <c r="AV7957" s="792"/>
      <c r="AY7957" s="792"/>
      <c r="BN7957" s="792"/>
      <c r="BQ7957" s="792"/>
    </row>
    <row r="7958" spans="8:69" ht="12" customHeight="1">
      <c r="H7958" s="800"/>
      <c r="AJ7958" s="792"/>
      <c r="AM7958" s="792"/>
      <c r="AP7958" s="792"/>
      <c r="AS7958" s="792"/>
      <c r="AV7958" s="792"/>
      <c r="AY7958" s="792"/>
      <c r="BN7958" s="792"/>
      <c r="BQ7958" s="792"/>
    </row>
    <row r="7959" spans="8:69" ht="12" customHeight="1">
      <c r="H7959" s="800"/>
      <c r="AJ7959" s="792"/>
      <c r="AM7959" s="792"/>
      <c r="AP7959" s="792"/>
      <c r="AS7959" s="792"/>
      <c r="AV7959" s="792"/>
      <c r="AY7959" s="792"/>
      <c r="BN7959" s="792"/>
      <c r="BQ7959" s="792"/>
    </row>
    <row r="7960" spans="8:69" ht="12" customHeight="1">
      <c r="H7960" s="800"/>
      <c r="AJ7960" s="792"/>
      <c r="AM7960" s="792"/>
      <c r="AP7960" s="792"/>
      <c r="AS7960" s="792"/>
      <c r="AV7960" s="792"/>
      <c r="AY7960" s="792"/>
      <c r="BN7960" s="792"/>
      <c r="BQ7960" s="792"/>
    </row>
    <row r="7961" spans="8:69" ht="12" customHeight="1">
      <c r="H7961" s="800"/>
      <c r="AJ7961" s="792"/>
      <c r="AM7961" s="792"/>
      <c r="AP7961" s="792"/>
      <c r="AS7961" s="792"/>
      <c r="AV7961" s="792"/>
      <c r="AY7961" s="792"/>
      <c r="BN7961" s="792"/>
      <c r="BQ7961" s="792"/>
    </row>
    <row r="7962" spans="8:69" ht="12" customHeight="1">
      <c r="H7962" s="800"/>
      <c r="AJ7962" s="792"/>
      <c r="AM7962" s="792"/>
      <c r="AP7962" s="792"/>
      <c r="AS7962" s="792"/>
      <c r="AV7962" s="792"/>
      <c r="AY7962" s="792"/>
      <c r="BN7962" s="792"/>
      <c r="BQ7962" s="792"/>
    </row>
    <row r="7963" spans="8:69" ht="12" customHeight="1">
      <c r="H7963" s="800"/>
      <c r="AJ7963" s="792"/>
      <c r="AM7963" s="792"/>
      <c r="AP7963" s="792"/>
      <c r="AS7963" s="792"/>
      <c r="AV7963" s="792"/>
      <c r="AY7963" s="792"/>
      <c r="BN7963" s="792"/>
      <c r="BQ7963" s="792"/>
    </row>
    <row r="7964" spans="8:69" ht="12" customHeight="1">
      <c r="H7964" s="800"/>
      <c r="AJ7964" s="792"/>
      <c r="AM7964" s="792"/>
      <c r="AP7964" s="792"/>
      <c r="AS7964" s="792"/>
      <c r="AV7964" s="792"/>
      <c r="AY7964" s="792"/>
      <c r="BN7964" s="792"/>
      <c r="BQ7964" s="792"/>
    </row>
    <row r="7965" spans="8:69" ht="12" customHeight="1">
      <c r="H7965" s="800"/>
      <c r="AJ7965" s="792"/>
      <c r="AM7965" s="792"/>
      <c r="AP7965" s="792"/>
      <c r="AS7965" s="792"/>
      <c r="AV7965" s="792"/>
      <c r="AY7965" s="792"/>
      <c r="BN7965" s="792"/>
      <c r="BQ7965" s="792"/>
    </row>
    <row r="7966" spans="8:69" ht="12" customHeight="1">
      <c r="H7966" s="800"/>
      <c r="AJ7966" s="792"/>
      <c r="AM7966" s="792"/>
      <c r="AP7966" s="792"/>
      <c r="AS7966" s="792"/>
      <c r="AV7966" s="792"/>
      <c r="AY7966" s="792"/>
      <c r="BN7966" s="792"/>
      <c r="BQ7966" s="792"/>
    </row>
    <row r="7967" spans="8:69" ht="12" customHeight="1">
      <c r="H7967" s="800"/>
      <c r="AJ7967" s="792"/>
      <c r="AM7967" s="792"/>
      <c r="AP7967" s="792"/>
      <c r="AS7967" s="792"/>
      <c r="AV7967" s="792"/>
      <c r="AY7967" s="792"/>
      <c r="BN7967" s="792"/>
      <c r="BQ7967" s="792"/>
    </row>
    <row r="7968" spans="8:69" ht="12" customHeight="1">
      <c r="H7968" s="800"/>
      <c r="AJ7968" s="792"/>
      <c r="AM7968" s="792"/>
      <c r="AP7968" s="792"/>
      <c r="AS7968" s="792"/>
      <c r="AV7968" s="792"/>
      <c r="AY7968" s="792"/>
      <c r="BN7968" s="792"/>
      <c r="BQ7968" s="792"/>
    </row>
    <row r="7969" spans="8:69" ht="12" customHeight="1">
      <c r="H7969" s="800"/>
      <c r="AJ7969" s="792"/>
      <c r="AM7969" s="792"/>
      <c r="AP7969" s="792"/>
      <c r="AS7969" s="792"/>
      <c r="AV7969" s="792"/>
      <c r="AY7969" s="792"/>
      <c r="BN7969" s="792"/>
      <c r="BQ7969" s="792"/>
    </row>
    <row r="7970" spans="8:69" ht="12" customHeight="1">
      <c r="H7970" s="800"/>
      <c r="AJ7970" s="792"/>
      <c r="AM7970" s="792"/>
      <c r="AP7970" s="792"/>
      <c r="AS7970" s="792"/>
      <c r="AV7970" s="792"/>
      <c r="AY7970" s="792"/>
      <c r="BN7970" s="792"/>
      <c r="BQ7970" s="792"/>
    </row>
    <row r="7971" spans="8:69" ht="12" customHeight="1">
      <c r="H7971" s="800"/>
      <c r="AJ7971" s="792"/>
      <c r="AM7971" s="792"/>
      <c r="AP7971" s="792"/>
      <c r="AS7971" s="792"/>
      <c r="AV7971" s="792"/>
      <c r="AY7971" s="792"/>
      <c r="BN7971" s="792"/>
      <c r="BQ7971" s="792"/>
    </row>
    <row r="7972" spans="8:69" ht="12" customHeight="1">
      <c r="H7972" s="800"/>
      <c r="AJ7972" s="792"/>
      <c r="AM7972" s="792"/>
      <c r="AP7972" s="792"/>
      <c r="AS7972" s="792"/>
      <c r="AV7972" s="792"/>
      <c r="AY7972" s="792"/>
      <c r="BN7972" s="792"/>
      <c r="BQ7972" s="792"/>
    </row>
    <row r="7973" spans="8:69" ht="12" customHeight="1">
      <c r="H7973" s="800"/>
      <c r="AJ7973" s="792"/>
      <c r="AM7973" s="792"/>
      <c r="AP7973" s="792"/>
      <c r="AS7973" s="792"/>
      <c r="AV7973" s="792"/>
      <c r="AY7973" s="792"/>
      <c r="BN7973" s="792"/>
      <c r="BQ7973" s="792"/>
    </row>
    <row r="7974" spans="8:69" ht="12" customHeight="1">
      <c r="H7974" s="800"/>
      <c r="AJ7974" s="792"/>
      <c r="AM7974" s="792"/>
      <c r="AP7974" s="792"/>
      <c r="AS7974" s="792"/>
      <c r="AV7974" s="792"/>
      <c r="AY7974" s="792"/>
      <c r="BN7974" s="792"/>
      <c r="BQ7974" s="792"/>
    </row>
    <row r="7975" spans="8:69" ht="12" customHeight="1">
      <c r="H7975" s="800"/>
      <c r="AJ7975" s="792"/>
      <c r="AM7975" s="792"/>
      <c r="AP7975" s="792"/>
      <c r="AS7975" s="792"/>
      <c r="AV7975" s="792"/>
      <c r="AY7975" s="792"/>
      <c r="BN7975" s="792"/>
      <c r="BQ7975" s="792"/>
    </row>
    <row r="7976" spans="8:69" ht="12" customHeight="1">
      <c r="H7976" s="800"/>
      <c r="AJ7976" s="792"/>
      <c r="AM7976" s="792"/>
      <c r="AP7976" s="792"/>
      <c r="AS7976" s="792"/>
      <c r="AV7976" s="792"/>
      <c r="AY7976" s="792"/>
      <c r="BN7976" s="792"/>
      <c r="BQ7976" s="792"/>
    </row>
    <row r="7977" spans="8:69" ht="12" customHeight="1">
      <c r="H7977" s="800"/>
      <c r="AJ7977" s="792"/>
      <c r="AM7977" s="792"/>
      <c r="AP7977" s="792"/>
      <c r="AS7977" s="792"/>
      <c r="AV7977" s="792"/>
      <c r="AY7977" s="792"/>
      <c r="BN7977" s="792"/>
      <c r="BQ7977" s="792"/>
    </row>
    <row r="7978" spans="8:69" ht="12" customHeight="1">
      <c r="H7978" s="800"/>
      <c r="AJ7978" s="792"/>
      <c r="AM7978" s="792"/>
      <c r="AP7978" s="792"/>
      <c r="AS7978" s="792"/>
      <c r="AV7978" s="792"/>
      <c r="AY7978" s="792"/>
      <c r="BN7978" s="792"/>
      <c r="BQ7978" s="792"/>
    </row>
    <row r="7979" spans="8:69" ht="12" customHeight="1">
      <c r="H7979" s="800"/>
      <c r="AJ7979" s="792"/>
      <c r="AM7979" s="792"/>
      <c r="AP7979" s="792"/>
      <c r="AS7979" s="792"/>
      <c r="AV7979" s="792"/>
      <c r="AY7979" s="792"/>
      <c r="BN7979" s="792"/>
      <c r="BQ7979" s="792"/>
    </row>
    <row r="7980" spans="8:69" ht="12" customHeight="1">
      <c r="H7980" s="800"/>
      <c r="AJ7980" s="792"/>
      <c r="AM7980" s="792"/>
      <c r="AP7980" s="792"/>
      <c r="AS7980" s="792"/>
      <c r="AV7980" s="792"/>
      <c r="AY7980" s="792"/>
      <c r="BN7980" s="792"/>
      <c r="BQ7980" s="792"/>
    </row>
    <row r="7981" spans="8:69" ht="12" customHeight="1">
      <c r="H7981" s="800"/>
      <c r="AJ7981" s="792"/>
      <c r="AM7981" s="792"/>
      <c r="AP7981" s="792"/>
      <c r="AS7981" s="792"/>
      <c r="AV7981" s="792"/>
      <c r="AY7981" s="792"/>
      <c r="BN7981" s="792"/>
      <c r="BQ7981" s="792"/>
    </row>
    <row r="7982" spans="8:69" ht="12" customHeight="1">
      <c r="H7982" s="800"/>
      <c r="AJ7982" s="792"/>
      <c r="AM7982" s="792"/>
      <c r="AP7982" s="792"/>
      <c r="AS7982" s="792"/>
      <c r="AV7982" s="792"/>
      <c r="AY7982" s="792"/>
      <c r="BN7982" s="792"/>
      <c r="BQ7982" s="792"/>
    </row>
    <row r="7983" spans="8:69" ht="12" customHeight="1">
      <c r="H7983" s="800"/>
      <c r="AJ7983" s="792"/>
      <c r="AM7983" s="792"/>
      <c r="AP7983" s="792"/>
      <c r="AS7983" s="792"/>
      <c r="AV7983" s="792"/>
      <c r="AY7983" s="792"/>
      <c r="BN7983" s="792"/>
      <c r="BQ7983" s="792"/>
    </row>
    <row r="7984" spans="8:69" ht="12" customHeight="1">
      <c r="H7984" s="800"/>
      <c r="AJ7984" s="792"/>
      <c r="AM7984" s="792"/>
      <c r="AP7984" s="792"/>
      <c r="AS7984" s="792"/>
      <c r="AV7984" s="792"/>
      <c r="AY7984" s="792"/>
      <c r="BN7984" s="792"/>
      <c r="BQ7984" s="792"/>
    </row>
    <row r="7985" spans="8:69" ht="12" customHeight="1">
      <c r="H7985" s="800"/>
      <c r="AJ7985" s="792"/>
      <c r="AM7985" s="792"/>
      <c r="AP7985" s="792"/>
      <c r="AS7985" s="792"/>
      <c r="AV7985" s="792"/>
      <c r="AY7985" s="792"/>
      <c r="BN7985" s="792"/>
      <c r="BQ7985" s="792"/>
    </row>
    <row r="7986" spans="8:69" ht="12" customHeight="1">
      <c r="H7986" s="800"/>
      <c r="AJ7986" s="792"/>
      <c r="AM7986" s="792"/>
      <c r="AP7986" s="792"/>
      <c r="AS7986" s="792"/>
      <c r="AV7986" s="792"/>
      <c r="AY7986" s="792"/>
      <c r="BN7986" s="792"/>
      <c r="BQ7986" s="792"/>
    </row>
    <row r="7987" spans="8:69" ht="12" customHeight="1">
      <c r="H7987" s="800"/>
      <c r="AJ7987" s="792"/>
      <c r="AM7987" s="792"/>
      <c r="AP7987" s="792"/>
      <c r="AS7987" s="792"/>
      <c r="AV7987" s="792"/>
      <c r="AY7987" s="792"/>
      <c r="BN7987" s="792"/>
      <c r="BQ7987" s="792"/>
    </row>
    <row r="7988" spans="8:69" ht="12" customHeight="1">
      <c r="H7988" s="800"/>
      <c r="AJ7988" s="792"/>
      <c r="AM7988" s="792"/>
      <c r="AP7988" s="792"/>
      <c r="AS7988" s="792"/>
      <c r="AV7988" s="792"/>
      <c r="AY7988" s="792"/>
      <c r="BN7988" s="792"/>
      <c r="BQ7988" s="792"/>
    </row>
    <row r="7989" spans="8:69" ht="12" customHeight="1">
      <c r="H7989" s="800"/>
      <c r="AJ7989" s="792"/>
      <c r="AM7989" s="792"/>
      <c r="AP7989" s="792"/>
      <c r="AS7989" s="792"/>
      <c r="AV7989" s="792"/>
      <c r="AY7989" s="792"/>
      <c r="BN7989" s="792"/>
      <c r="BQ7989" s="792"/>
    </row>
    <row r="7990" spans="8:69" ht="12" customHeight="1">
      <c r="H7990" s="800"/>
      <c r="AJ7990" s="792"/>
      <c r="AM7990" s="792"/>
      <c r="AP7990" s="792"/>
      <c r="AS7990" s="792"/>
      <c r="AV7990" s="792"/>
      <c r="AY7990" s="792"/>
      <c r="BN7990" s="792"/>
      <c r="BQ7990" s="792"/>
    </row>
    <row r="7991" spans="8:69" ht="12" customHeight="1">
      <c r="H7991" s="800"/>
      <c r="AJ7991" s="792"/>
      <c r="AM7991" s="792"/>
      <c r="AP7991" s="792"/>
      <c r="AS7991" s="792"/>
      <c r="AV7991" s="792"/>
      <c r="AY7991" s="792"/>
      <c r="BN7991" s="792"/>
      <c r="BQ7991" s="792"/>
    </row>
    <row r="7992" spans="8:69" ht="12" customHeight="1">
      <c r="H7992" s="800"/>
      <c r="AJ7992" s="792"/>
      <c r="AM7992" s="792"/>
      <c r="AP7992" s="792"/>
      <c r="AS7992" s="792"/>
      <c r="AV7992" s="792"/>
      <c r="AY7992" s="792"/>
      <c r="BN7992" s="792"/>
      <c r="BQ7992" s="792"/>
    </row>
    <row r="7993" spans="8:69" ht="12" customHeight="1">
      <c r="H7993" s="800"/>
      <c r="AJ7993" s="792"/>
      <c r="AM7993" s="792"/>
      <c r="AP7993" s="792"/>
      <c r="AS7993" s="792"/>
      <c r="AV7993" s="792"/>
      <c r="AY7993" s="792"/>
      <c r="BN7993" s="792"/>
      <c r="BQ7993" s="792"/>
    </row>
    <row r="7994" spans="8:69" ht="12" customHeight="1">
      <c r="H7994" s="800"/>
      <c r="AJ7994" s="792"/>
      <c r="AM7994" s="792"/>
      <c r="AP7994" s="792"/>
      <c r="AS7994" s="792"/>
      <c r="AV7994" s="792"/>
      <c r="AY7994" s="792"/>
      <c r="BN7994" s="792"/>
      <c r="BQ7994" s="792"/>
    </row>
    <row r="7995" spans="8:69" ht="12" customHeight="1">
      <c r="H7995" s="800"/>
      <c r="AJ7995" s="792"/>
      <c r="AM7995" s="792"/>
      <c r="AP7995" s="792"/>
      <c r="AS7995" s="792"/>
      <c r="AV7995" s="792"/>
      <c r="AY7995" s="792"/>
      <c r="BN7995" s="792"/>
      <c r="BQ7995" s="792"/>
    </row>
    <row r="7996" spans="8:69" ht="12" customHeight="1">
      <c r="H7996" s="800"/>
      <c r="AJ7996" s="792"/>
      <c r="AM7996" s="792"/>
      <c r="AP7996" s="792"/>
      <c r="AS7996" s="792"/>
      <c r="AV7996" s="792"/>
      <c r="AY7996" s="792"/>
      <c r="BN7996" s="792"/>
      <c r="BQ7996" s="792"/>
    </row>
    <row r="7997" spans="8:69" ht="12" customHeight="1">
      <c r="H7997" s="800"/>
      <c r="AJ7997" s="792"/>
      <c r="AM7997" s="792"/>
      <c r="AP7997" s="792"/>
      <c r="AS7997" s="792"/>
      <c r="AV7997" s="792"/>
      <c r="AY7997" s="792"/>
      <c r="BN7997" s="792"/>
      <c r="BQ7997" s="792"/>
    </row>
    <row r="7998" spans="8:69" ht="12" customHeight="1">
      <c r="H7998" s="800"/>
      <c r="AJ7998" s="792"/>
      <c r="AM7998" s="792"/>
      <c r="AP7998" s="792"/>
      <c r="AS7998" s="792"/>
      <c r="AV7998" s="792"/>
      <c r="AY7998" s="792"/>
      <c r="BN7998" s="792"/>
      <c r="BQ7998" s="792"/>
    </row>
    <row r="7999" spans="8:69" ht="12" customHeight="1">
      <c r="H7999" s="800"/>
      <c r="AJ7999" s="792"/>
      <c r="AM7999" s="792"/>
      <c r="AP7999" s="792"/>
      <c r="AS7999" s="792"/>
      <c r="AV7999" s="792"/>
      <c r="AY7999" s="792"/>
      <c r="BN7999" s="792"/>
      <c r="BQ7999" s="792"/>
    </row>
    <row r="8000" spans="8:69" ht="12" customHeight="1">
      <c r="H8000" s="800"/>
      <c r="AJ8000" s="792"/>
      <c r="AM8000" s="792"/>
      <c r="AP8000" s="792"/>
      <c r="AS8000" s="792"/>
      <c r="AV8000" s="792"/>
      <c r="AY8000" s="792"/>
      <c r="BN8000" s="792"/>
      <c r="BQ8000" s="792"/>
    </row>
    <row r="8001" spans="8:69" ht="12" customHeight="1">
      <c r="H8001" s="800"/>
      <c r="AJ8001" s="792"/>
      <c r="AM8001" s="792"/>
      <c r="AP8001" s="792"/>
      <c r="AS8001" s="792"/>
      <c r="AV8001" s="792"/>
      <c r="AY8001" s="792"/>
      <c r="BN8001" s="792"/>
      <c r="BQ8001" s="792"/>
    </row>
    <row r="8002" spans="8:69" ht="12" customHeight="1">
      <c r="H8002" s="800"/>
      <c r="AJ8002" s="792"/>
      <c r="AM8002" s="792"/>
      <c r="AP8002" s="792"/>
      <c r="AS8002" s="792"/>
      <c r="AV8002" s="792"/>
      <c r="AY8002" s="792"/>
      <c r="BN8002" s="792"/>
      <c r="BQ8002" s="792"/>
    </row>
    <row r="8003" spans="8:69" ht="12" customHeight="1">
      <c r="H8003" s="800"/>
      <c r="AJ8003" s="792"/>
      <c r="AM8003" s="792"/>
      <c r="AP8003" s="792"/>
      <c r="AS8003" s="792"/>
      <c r="AV8003" s="792"/>
      <c r="AY8003" s="792"/>
      <c r="BN8003" s="792"/>
      <c r="BQ8003" s="792"/>
    </row>
    <row r="8004" spans="8:69" ht="12" customHeight="1">
      <c r="H8004" s="800"/>
      <c r="AJ8004" s="792"/>
      <c r="AM8004" s="792"/>
      <c r="AP8004" s="792"/>
      <c r="AS8004" s="792"/>
      <c r="AV8004" s="792"/>
      <c r="AY8004" s="792"/>
      <c r="BN8004" s="792"/>
      <c r="BQ8004" s="792"/>
    </row>
    <row r="8005" spans="8:69" ht="12" customHeight="1">
      <c r="H8005" s="800"/>
      <c r="AJ8005" s="792"/>
      <c r="AM8005" s="792"/>
      <c r="AP8005" s="792"/>
      <c r="AS8005" s="792"/>
      <c r="AV8005" s="792"/>
      <c r="AY8005" s="792"/>
      <c r="BN8005" s="792"/>
      <c r="BQ8005" s="792"/>
    </row>
    <row r="8006" spans="8:69" ht="12" customHeight="1">
      <c r="H8006" s="800"/>
      <c r="AJ8006" s="792"/>
      <c r="AM8006" s="792"/>
      <c r="AP8006" s="792"/>
      <c r="AS8006" s="792"/>
      <c r="AV8006" s="792"/>
      <c r="AY8006" s="792"/>
      <c r="BN8006" s="792"/>
      <c r="BQ8006" s="792"/>
    </row>
    <row r="8007" spans="8:69" ht="12" customHeight="1">
      <c r="H8007" s="800"/>
      <c r="AJ8007" s="792"/>
      <c r="AM8007" s="792"/>
      <c r="AP8007" s="792"/>
      <c r="AS8007" s="792"/>
      <c r="AV8007" s="792"/>
      <c r="AY8007" s="792"/>
      <c r="BN8007" s="792"/>
      <c r="BQ8007" s="792"/>
    </row>
    <row r="8008" spans="8:69" ht="12" customHeight="1">
      <c r="H8008" s="800"/>
      <c r="AJ8008" s="792"/>
      <c r="AM8008" s="792"/>
      <c r="AP8008" s="792"/>
      <c r="AS8008" s="792"/>
      <c r="AV8008" s="792"/>
      <c r="AY8008" s="792"/>
      <c r="BN8008" s="792"/>
      <c r="BQ8008" s="792"/>
    </row>
    <row r="8009" spans="8:69" ht="12" customHeight="1">
      <c r="H8009" s="800"/>
      <c r="AJ8009" s="792"/>
      <c r="AM8009" s="792"/>
      <c r="AP8009" s="792"/>
      <c r="AS8009" s="792"/>
      <c r="AV8009" s="792"/>
      <c r="AY8009" s="792"/>
      <c r="BN8009" s="792"/>
      <c r="BQ8009" s="792"/>
    </row>
    <row r="8010" spans="8:69" ht="12" customHeight="1">
      <c r="H8010" s="800"/>
      <c r="AJ8010" s="792"/>
      <c r="AM8010" s="792"/>
      <c r="AP8010" s="792"/>
      <c r="AS8010" s="792"/>
      <c r="AV8010" s="792"/>
      <c r="AY8010" s="792"/>
      <c r="BN8010" s="792"/>
      <c r="BQ8010" s="792"/>
    </row>
    <row r="8011" spans="8:69" ht="12" customHeight="1">
      <c r="H8011" s="800"/>
      <c r="AJ8011" s="792"/>
      <c r="AM8011" s="792"/>
      <c r="AP8011" s="792"/>
      <c r="AS8011" s="792"/>
      <c r="AV8011" s="792"/>
      <c r="AY8011" s="792"/>
      <c r="BN8011" s="792"/>
      <c r="BQ8011" s="792"/>
    </row>
    <row r="8012" spans="8:69" ht="12" customHeight="1">
      <c r="H8012" s="800"/>
      <c r="AJ8012" s="792"/>
      <c r="AM8012" s="792"/>
      <c r="AP8012" s="792"/>
      <c r="AS8012" s="792"/>
      <c r="AV8012" s="792"/>
      <c r="AY8012" s="792"/>
      <c r="BN8012" s="792"/>
      <c r="BQ8012" s="792"/>
    </row>
    <row r="8013" spans="8:69" ht="12" customHeight="1">
      <c r="H8013" s="800"/>
      <c r="AJ8013" s="792"/>
      <c r="AM8013" s="792"/>
      <c r="AP8013" s="792"/>
      <c r="AS8013" s="792"/>
      <c r="AV8013" s="792"/>
      <c r="AY8013" s="792"/>
      <c r="BN8013" s="792"/>
      <c r="BQ8013" s="792"/>
    </row>
    <row r="8014" spans="8:69" ht="12" customHeight="1">
      <c r="H8014" s="800"/>
      <c r="AJ8014" s="792"/>
      <c r="AM8014" s="792"/>
      <c r="AP8014" s="792"/>
      <c r="AS8014" s="792"/>
      <c r="AV8014" s="792"/>
      <c r="AY8014" s="792"/>
      <c r="BN8014" s="792"/>
      <c r="BQ8014" s="792"/>
    </row>
    <row r="8015" spans="8:69" ht="12" customHeight="1">
      <c r="H8015" s="800"/>
      <c r="AJ8015" s="792"/>
      <c r="AM8015" s="792"/>
      <c r="AP8015" s="792"/>
      <c r="AS8015" s="792"/>
      <c r="AV8015" s="792"/>
      <c r="AY8015" s="792"/>
      <c r="BN8015" s="792"/>
      <c r="BQ8015" s="792"/>
    </row>
    <row r="8016" spans="8:69" ht="12" customHeight="1">
      <c r="H8016" s="800"/>
      <c r="AJ8016" s="792"/>
      <c r="AM8016" s="792"/>
      <c r="AP8016" s="792"/>
      <c r="AS8016" s="792"/>
      <c r="AV8016" s="792"/>
      <c r="AY8016" s="792"/>
      <c r="BN8016" s="792"/>
      <c r="BQ8016" s="792"/>
    </row>
    <row r="8017" spans="8:69" ht="12" customHeight="1">
      <c r="H8017" s="800"/>
      <c r="AJ8017" s="792"/>
      <c r="AM8017" s="792"/>
      <c r="AP8017" s="792"/>
      <c r="AS8017" s="792"/>
      <c r="AV8017" s="792"/>
      <c r="AY8017" s="792"/>
      <c r="BN8017" s="792"/>
      <c r="BQ8017" s="792"/>
    </row>
    <row r="8018" spans="8:69" ht="12" customHeight="1">
      <c r="H8018" s="800"/>
      <c r="AJ8018" s="792"/>
      <c r="AM8018" s="792"/>
      <c r="AP8018" s="792"/>
      <c r="AS8018" s="792"/>
      <c r="AV8018" s="792"/>
      <c r="AY8018" s="792"/>
      <c r="BN8018" s="792"/>
      <c r="BQ8018" s="792"/>
    </row>
    <row r="8019" spans="8:69" ht="12" customHeight="1">
      <c r="H8019" s="800"/>
      <c r="AJ8019" s="792"/>
      <c r="AM8019" s="792"/>
      <c r="AP8019" s="792"/>
      <c r="AS8019" s="792"/>
      <c r="AV8019" s="792"/>
      <c r="AY8019" s="792"/>
      <c r="BN8019" s="792"/>
      <c r="BQ8019" s="792"/>
    </row>
    <row r="8020" spans="8:69" ht="12" customHeight="1">
      <c r="H8020" s="800"/>
      <c r="AJ8020" s="792"/>
      <c r="AM8020" s="792"/>
      <c r="AP8020" s="792"/>
      <c r="AS8020" s="792"/>
      <c r="AV8020" s="792"/>
      <c r="AY8020" s="792"/>
      <c r="BN8020" s="792"/>
      <c r="BQ8020" s="792"/>
    </row>
    <row r="8021" spans="8:69" ht="12" customHeight="1">
      <c r="H8021" s="800"/>
      <c r="AJ8021" s="792"/>
      <c r="AM8021" s="792"/>
      <c r="AP8021" s="792"/>
      <c r="AS8021" s="792"/>
      <c r="AV8021" s="792"/>
      <c r="AY8021" s="792"/>
      <c r="BN8021" s="792"/>
      <c r="BQ8021" s="792"/>
    </row>
    <row r="8022" spans="8:69" ht="12" customHeight="1">
      <c r="H8022" s="800"/>
      <c r="AJ8022" s="792"/>
      <c r="AM8022" s="792"/>
      <c r="AP8022" s="792"/>
      <c r="AS8022" s="792"/>
      <c r="AV8022" s="792"/>
      <c r="AY8022" s="792"/>
      <c r="BN8022" s="792"/>
      <c r="BQ8022" s="792"/>
    </row>
    <row r="8023" spans="8:69" ht="12" customHeight="1">
      <c r="H8023" s="800"/>
      <c r="AJ8023" s="792"/>
      <c r="AM8023" s="792"/>
      <c r="AP8023" s="792"/>
      <c r="AS8023" s="792"/>
      <c r="AV8023" s="792"/>
      <c r="AY8023" s="792"/>
      <c r="BN8023" s="792"/>
      <c r="BQ8023" s="792"/>
    </row>
    <row r="8024" spans="8:69" ht="12" customHeight="1">
      <c r="H8024" s="800"/>
      <c r="AJ8024" s="792"/>
      <c r="AM8024" s="792"/>
      <c r="AP8024" s="792"/>
      <c r="AS8024" s="792"/>
      <c r="AV8024" s="792"/>
      <c r="AY8024" s="792"/>
      <c r="BN8024" s="792"/>
      <c r="BQ8024" s="792"/>
    </row>
    <row r="8025" spans="8:69" ht="12" customHeight="1">
      <c r="H8025" s="800"/>
      <c r="AJ8025" s="792"/>
      <c r="AM8025" s="792"/>
      <c r="AP8025" s="792"/>
      <c r="AS8025" s="792"/>
      <c r="AV8025" s="792"/>
      <c r="AY8025" s="792"/>
      <c r="BN8025" s="792"/>
      <c r="BQ8025" s="792"/>
    </row>
    <row r="8026" spans="8:69" ht="12" customHeight="1">
      <c r="H8026" s="800"/>
      <c r="AJ8026" s="792"/>
      <c r="AM8026" s="792"/>
      <c r="AP8026" s="792"/>
      <c r="AS8026" s="792"/>
      <c r="AV8026" s="792"/>
      <c r="AY8026" s="792"/>
      <c r="BN8026" s="792"/>
      <c r="BQ8026" s="792"/>
    </row>
    <row r="8027" spans="8:69" ht="12" customHeight="1">
      <c r="H8027" s="800"/>
      <c r="AJ8027" s="792"/>
      <c r="AM8027" s="792"/>
      <c r="AP8027" s="792"/>
      <c r="AS8027" s="792"/>
      <c r="AV8027" s="792"/>
      <c r="AY8027" s="792"/>
      <c r="BN8027" s="792"/>
      <c r="BQ8027" s="792"/>
    </row>
    <row r="8028" spans="8:69" ht="12" customHeight="1">
      <c r="H8028" s="800"/>
      <c r="AJ8028" s="792"/>
      <c r="AM8028" s="792"/>
      <c r="AP8028" s="792"/>
      <c r="AS8028" s="792"/>
      <c r="AV8028" s="792"/>
      <c r="AY8028" s="792"/>
      <c r="BN8028" s="792"/>
      <c r="BQ8028" s="792"/>
    </row>
    <row r="8029" spans="8:69" ht="12" customHeight="1">
      <c r="H8029" s="800"/>
      <c r="AJ8029" s="792"/>
      <c r="AM8029" s="792"/>
      <c r="AP8029" s="792"/>
      <c r="AS8029" s="792"/>
      <c r="AV8029" s="792"/>
      <c r="AY8029" s="792"/>
      <c r="BN8029" s="792"/>
      <c r="BQ8029" s="792"/>
    </row>
    <row r="8030" spans="8:69" ht="12" customHeight="1">
      <c r="H8030" s="800"/>
      <c r="AJ8030" s="792"/>
      <c r="AM8030" s="792"/>
      <c r="AP8030" s="792"/>
      <c r="AS8030" s="792"/>
      <c r="AV8030" s="792"/>
      <c r="AY8030" s="792"/>
      <c r="BN8030" s="792"/>
      <c r="BQ8030" s="792"/>
    </row>
    <row r="8031" spans="8:69" ht="12" customHeight="1">
      <c r="H8031" s="800"/>
      <c r="AJ8031" s="792"/>
      <c r="AM8031" s="792"/>
      <c r="AP8031" s="792"/>
      <c r="AS8031" s="792"/>
      <c r="AV8031" s="792"/>
      <c r="AY8031" s="792"/>
      <c r="BN8031" s="792"/>
      <c r="BQ8031" s="792"/>
    </row>
    <row r="8032" spans="8:69" ht="12" customHeight="1">
      <c r="H8032" s="800"/>
      <c r="AJ8032" s="792"/>
      <c r="AM8032" s="792"/>
      <c r="AP8032" s="792"/>
      <c r="AS8032" s="792"/>
      <c r="AV8032" s="792"/>
      <c r="AY8032" s="792"/>
      <c r="BN8032" s="792"/>
      <c r="BQ8032" s="792"/>
    </row>
    <row r="8033" spans="8:69" ht="12" customHeight="1">
      <c r="H8033" s="800"/>
      <c r="AJ8033" s="792"/>
      <c r="AM8033" s="792"/>
      <c r="AP8033" s="792"/>
      <c r="AS8033" s="792"/>
      <c r="AV8033" s="792"/>
      <c r="AY8033" s="792"/>
      <c r="BN8033" s="792"/>
      <c r="BQ8033" s="792"/>
    </row>
    <row r="8034" spans="8:69" ht="12" customHeight="1">
      <c r="H8034" s="800"/>
      <c r="AJ8034" s="792"/>
      <c r="AM8034" s="792"/>
      <c r="AP8034" s="792"/>
      <c r="AS8034" s="792"/>
      <c r="AV8034" s="792"/>
      <c r="AY8034" s="792"/>
      <c r="BN8034" s="792"/>
      <c r="BQ8034" s="792"/>
    </row>
    <row r="8035" spans="8:69" ht="12" customHeight="1">
      <c r="H8035" s="800"/>
      <c r="AJ8035" s="792"/>
      <c r="AM8035" s="792"/>
      <c r="AP8035" s="792"/>
      <c r="AS8035" s="792"/>
      <c r="AV8035" s="792"/>
      <c r="AY8035" s="792"/>
      <c r="BN8035" s="792"/>
      <c r="BQ8035" s="792"/>
    </row>
    <row r="8036" spans="8:69" ht="12" customHeight="1">
      <c r="H8036" s="800"/>
      <c r="AJ8036" s="792"/>
      <c r="AM8036" s="792"/>
      <c r="AP8036" s="792"/>
      <c r="AS8036" s="792"/>
      <c r="AV8036" s="792"/>
      <c r="AY8036" s="792"/>
      <c r="BN8036" s="792"/>
      <c r="BQ8036" s="792"/>
    </row>
    <row r="8037" spans="8:69" ht="12" customHeight="1">
      <c r="H8037" s="800"/>
      <c r="AJ8037" s="792"/>
      <c r="AM8037" s="792"/>
      <c r="AP8037" s="792"/>
      <c r="AS8037" s="792"/>
      <c r="AV8037" s="792"/>
      <c r="AY8037" s="792"/>
      <c r="BN8037" s="792"/>
      <c r="BQ8037" s="792"/>
    </row>
    <row r="8038" spans="8:69" ht="12" customHeight="1">
      <c r="H8038" s="800"/>
      <c r="AJ8038" s="792"/>
      <c r="AM8038" s="792"/>
      <c r="AP8038" s="792"/>
      <c r="AS8038" s="792"/>
      <c r="AV8038" s="792"/>
      <c r="AY8038" s="792"/>
      <c r="BN8038" s="792"/>
      <c r="BQ8038" s="792"/>
    </row>
    <row r="8039" spans="8:69" ht="12" customHeight="1">
      <c r="H8039" s="800"/>
      <c r="AJ8039" s="792"/>
      <c r="AM8039" s="792"/>
      <c r="AP8039" s="792"/>
      <c r="AS8039" s="792"/>
      <c r="AV8039" s="792"/>
      <c r="AY8039" s="792"/>
      <c r="BN8039" s="792"/>
      <c r="BQ8039" s="792"/>
    </row>
    <row r="8040" spans="8:69" ht="12" customHeight="1">
      <c r="H8040" s="800"/>
      <c r="AJ8040" s="792"/>
      <c r="AM8040" s="792"/>
      <c r="AP8040" s="792"/>
      <c r="AS8040" s="792"/>
      <c r="AV8040" s="792"/>
      <c r="AY8040" s="792"/>
      <c r="BN8040" s="792"/>
      <c r="BQ8040" s="792"/>
    </row>
    <row r="8041" spans="8:69" ht="12" customHeight="1">
      <c r="H8041" s="800"/>
      <c r="AJ8041" s="792"/>
      <c r="AM8041" s="792"/>
      <c r="AP8041" s="792"/>
      <c r="AS8041" s="792"/>
      <c r="AV8041" s="792"/>
      <c r="AY8041" s="792"/>
      <c r="BN8041" s="792"/>
      <c r="BQ8041" s="792"/>
    </row>
    <row r="8042" spans="8:69" ht="12" customHeight="1">
      <c r="H8042" s="800"/>
      <c r="AJ8042" s="792"/>
      <c r="AM8042" s="792"/>
      <c r="AP8042" s="792"/>
      <c r="AS8042" s="792"/>
      <c r="AV8042" s="792"/>
      <c r="AY8042" s="792"/>
      <c r="BN8042" s="792"/>
      <c r="BQ8042" s="792"/>
    </row>
    <row r="8043" spans="8:69" ht="12" customHeight="1">
      <c r="H8043" s="800"/>
      <c r="AJ8043" s="792"/>
      <c r="AM8043" s="792"/>
      <c r="AP8043" s="792"/>
      <c r="AS8043" s="792"/>
      <c r="AV8043" s="792"/>
      <c r="AY8043" s="792"/>
      <c r="BN8043" s="792"/>
      <c r="BQ8043" s="792"/>
    </row>
    <row r="8044" spans="8:69" ht="12" customHeight="1">
      <c r="H8044" s="800"/>
      <c r="AJ8044" s="792"/>
      <c r="AM8044" s="792"/>
      <c r="AP8044" s="792"/>
      <c r="AS8044" s="792"/>
      <c r="AV8044" s="792"/>
      <c r="AY8044" s="792"/>
      <c r="BN8044" s="792"/>
      <c r="BQ8044" s="792"/>
    </row>
    <row r="8045" spans="8:69" ht="12" customHeight="1">
      <c r="H8045" s="800"/>
      <c r="AJ8045" s="792"/>
      <c r="AM8045" s="792"/>
      <c r="AP8045" s="792"/>
      <c r="AS8045" s="792"/>
      <c r="AV8045" s="792"/>
      <c r="AY8045" s="792"/>
      <c r="BN8045" s="792"/>
      <c r="BQ8045" s="792"/>
    </row>
    <row r="8046" spans="8:69" ht="12" customHeight="1">
      <c r="H8046" s="800"/>
      <c r="AJ8046" s="792"/>
      <c r="AM8046" s="792"/>
      <c r="AP8046" s="792"/>
      <c r="AS8046" s="792"/>
      <c r="AV8046" s="792"/>
      <c r="AY8046" s="792"/>
      <c r="BN8046" s="792"/>
      <c r="BQ8046" s="792"/>
    </row>
    <row r="8047" spans="8:69" ht="12" customHeight="1">
      <c r="H8047" s="800"/>
      <c r="AJ8047" s="792"/>
      <c r="AM8047" s="792"/>
      <c r="AP8047" s="792"/>
      <c r="AS8047" s="792"/>
      <c r="AV8047" s="792"/>
      <c r="AY8047" s="792"/>
      <c r="BN8047" s="792"/>
      <c r="BQ8047" s="792"/>
    </row>
    <row r="8048" spans="8:69" ht="12" customHeight="1">
      <c r="H8048" s="800"/>
      <c r="AJ8048" s="792"/>
      <c r="AM8048" s="792"/>
      <c r="AP8048" s="792"/>
      <c r="AS8048" s="792"/>
      <c r="AV8048" s="792"/>
      <c r="AY8048" s="792"/>
      <c r="BN8048" s="792"/>
      <c r="BQ8048" s="792"/>
    </row>
    <row r="8049" spans="8:69" ht="12" customHeight="1">
      <c r="H8049" s="800"/>
      <c r="AJ8049" s="792"/>
      <c r="AM8049" s="792"/>
      <c r="AP8049" s="792"/>
      <c r="AS8049" s="792"/>
      <c r="AV8049" s="792"/>
      <c r="AY8049" s="792"/>
      <c r="BN8049" s="792"/>
      <c r="BQ8049" s="792"/>
    </row>
    <row r="8050" spans="8:69" ht="12" customHeight="1">
      <c r="H8050" s="800"/>
      <c r="AJ8050" s="792"/>
      <c r="AM8050" s="792"/>
      <c r="AP8050" s="792"/>
      <c r="AS8050" s="792"/>
      <c r="AV8050" s="792"/>
      <c r="AY8050" s="792"/>
      <c r="BN8050" s="792"/>
      <c r="BQ8050" s="792"/>
    </row>
    <row r="8051" spans="8:69" ht="12" customHeight="1">
      <c r="H8051" s="800"/>
      <c r="AJ8051" s="792"/>
      <c r="AM8051" s="792"/>
      <c r="AP8051" s="792"/>
      <c r="AS8051" s="792"/>
      <c r="AV8051" s="792"/>
      <c r="AY8051" s="792"/>
      <c r="BN8051" s="792"/>
      <c r="BQ8051" s="792"/>
    </row>
    <row r="8052" spans="8:69" ht="12" customHeight="1">
      <c r="H8052" s="800"/>
      <c r="AJ8052" s="792"/>
      <c r="AM8052" s="792"/>
      <c r="AP8052" s="792"/>
      <c r="AS8052" s="792"/>
      <c r="AV8052" s="792"/>
      <c r="AY8052" s="792"/>
      <c r="BN8052" s="792"/>
      <c r="BQ8052" s="792"/>
    </row>
    <row r="8053" spans="8:69" ht="12" customHeight="1">
      <c r="H8053" s="800"/>
      <c r="AJ8053" s="792"/>
      <c r="AM8053" s="792"/>
      <c r="AP8053" s="792"/>
      <c r="AS8053" s="792"/>
      <c r="AV8053" s="792"/>
      <c r="AY8053" s="792"/>
      <c r="BN8053" s="792"/>
      <c r="BQ8053" s="792"/>
    </row>
    <row r="8054" spans="8:69" ht="12" customHeight="1">
      <c r="H8054" s="800"/>
      <c r="AJ8054" s="792"/>
      <c r="AM8054" s="792"/>
      <c r="AP8054" s="792"/>
      <c r="AS8054" s="792"/>
      <c r="AV8054" s="792"/>
      <c r="AY8054" s="792"/>
      <c r="BN8054" s="792"/>
      <c r="BQ8054" s="792"/>
    </row>
    <row r="8055" spans="8:69" ht="12" customHeight="1">
      <c r="H8055" s="800"/>
      <c r="AJ8055" s="792"/>
      <c r="AM8055" s="792"/>
      <c r="AP8055" s="792"/>
      <c r="AS8055" s="792"/>
      <c r="AV8055" s="792"/>
      <c r="AY8055" s="792"/>
      <c r="BN8055" s="792"/>
      <c r="BQ8055" s="792"/>
    </row>
    <row r="8056" spans="8:69" ht="12" customHeight="1">
      <c r="H8056" s="800"/>
      <c r="AJ8056" s="792"/>
      <c r="AM8056" s="792"/>
      <c r="AP8056" s="792"/>
      <c r="AS8056" s="792"/>
      <c r="AV8056" s="792"/>
      <c r="AY8056" s="792"/>
      <c r="BN8056" s="792"/>
      <c r="BQ8056" s="792"/>
    </row>
    <row r="8057" spans="8:69" ht="12" customHeight="1">
      <c r="H8057" s="800"/>
      <c r="AJ8057" s="792"/>
      <c r="AM8057" s="792"/>
      <c r="AP8057" s="792"/>
      <c r="AS8057" s="792"/>
      <c r="AV8057" s="792"/>
      <c r="AY8057" s="792"/>
      <c r="BN8057" s="792"/>
      <c r="BQ8057" s="792"/>
    </row>
    <row r="8058" spans="8:69" ht="12" customHeight="1">
      <c r="H8058" s="800"/>
      <c r="AJ8058" s="792"/>
      <c r="AM8058" s="792"/>
      <c r="AP8058" s="792"/>
      <c r="AS8058" s="792"/>
      <c r="AV8058" s="792"/>
      <c r="AY8058" s="792"/>
      <c r="BN8058" s="792"/>
      <c r="BQ8058" s="792"/>
    </row>
    <row r="8059" spans="8:69" ht="12" customHeight="1">
      <c r="H8059" s="800"/>
      <c r="AJ8059" s="792"/>
      <c r="AM8059" s="792"/>
      <c r="AP8059" s="792"/>
      <c r="AS8059" s="792"/>
      <c r="AV8059" s="792"/>
      <c r="AY8059" s="792"/>
      <c r="BN8059" s="792"/>
      <c r="BQ8059" s="792"/>
    </row>
    <row r="8060" spans="8:69" ht="12" customHeight="1">
      <c r="H8060" s="800"/>
      <c r="AJ8060" s="792"/>
      <c r="AM8060" s="792"/>
      <c r="AP8060" s="792"/>
      <c r="AS8060" s="792"/>
      <c r="AV8060" s="792"/>
      <c r="AY8060" s="792"/>
      <c r="BN8060" s="792"/>
      <c r="BQ8060" s="792"/>
    </row>
    <row r="8061" spans="8:69" ht="12" customHeight="1">
      <c r="H8061" s="800"/>
      <c r="AJ8061" s="792"/>
      <c r="AM8061" s="792"/>
      <c r="AP8061" s="792"/>
      <c r="AS8061" s="792"/>
      <c r="AV8061" s="792"/>
      <c r="AY8061" s="792"/>
      <c r="BN8061" s="792"/>
      <c r="BQ8061" s="792"/>
    </row>
    <row r="8062" spans="8:69" ht="12" customHeight="1">
      <c r="H8062" s="800"/>
      <c r="AJ8062" s="792"/>
      <c r="AM8062" s="792"/>
      <c r="AP8062" s="792"/>
      <c r="AS8062" s="792"/>
      <c r="AV8062" s="792"/>
      <c r="AY8062" s="792"/>
      <c r="BN8062" s="792"/>
      <c r="BQ8062" s="792"/>
    </row>
    <row r="8063" spans="8:69" ht="12" customHeight="1">
      <c r="H8063" s="800"/>
      <c r="AJ8063" s="792"/>
      <c r="AM8063" s="792"/>
      <c r="AP8063" s="792"/>
      <c r="AS8063" s="792"/>
      <c r="AV8063" s="792"/>
      <c r="AY8063" s="792"/>
      <c r="BN8063" s="792"/>
      <c r="BQ8063" s="792"/>
    </row>
    <row r="8064" spans="8:69" ht="12" customHeight="1">
      <c r="H8064" s="800"/>
      <c r="AJ8064" s="792"/>
      <c r="AM8064" s="792"/>
      <c r="AP8064" s="792"/>
      <c r="AS8064" s="792"/>
      <c r="AV8064" s="792"/>
      <c r="AY8064" s="792"/>
      <c r="BN8064" s="792"/>
      <c r="BQ8064" s="792"/>
    </row>
    <row r="8065" spans="8:69" ht="12" customHeight="1">
      <c r="H8065" s="800"/>
      <c r="AJ8065" s="792"/>
      <c r="AM8065" s="792"/>
      <c r="AP8065" s="792"/>
      <c r="AS8065" s="792"/>
      <c r="AV8065" s="792"/>
      <c r="AY8065" s="792"/>
      <c r="BN8065" s="792"/>
      <c r="BQ8065" s="792"/>
    </row>
    <row r="8066" spans="8:69" ht="12" customHeight="1">
      <c r="H8066" s="800"/>
      <c r="AJ8066" s="792"/>
      <c r="AM8066" s="792"/>
      <c r="AP8066" s="792"/>
      <c r="AS8066" s="792"/>
      <c r="AV8066" s="792"/>
      <c r="AY8066" s="792"/>
      <c r="BN8066" s="792"/>
      <c r="BQ8066" s="792"/>
    </row>
    <row r="8067" spans="8:69" ht="12" customHeight="1">
      <c r="H8067" s="800"/>
      <c r="AJ8067" s="792"/>
      <c r="AM8067" s="792"/>
      <c r="AP8067" s="792"/>
      <c r="AS8067" s="792"/>
      <c r="AV8067" s="792"/>
      <c r="AY8067" s="792"/>
      <c r="BN8067" s="792"/>
      <c r="BQ8067" s="792"/>
    </row>
    <row r="8068" spans="8:69" ht="12" customHeight="1">
      <c r="H8068" s="800"/>
      <c r="AJ8068" s="792"/>
      <c r="AM8068" s="792"/>
      <c r="AP8068" s="792"/>
      <c r="AS8068" s="792"/>
      <c r="AV8068" s="792"/>
      <c r="AY8068" s="792"/>
      <c r="BN8068" s="792"/>
      <c r="BQ8068" s="792"/>
    </row>
    <row r="8069" spans="8:69" ht="12" customHeight="1">
      <c r="H8069" s="800"/>
      <c r="AJ8069" s="792"/>
      <c r="AM8069" s="792"/>
      <c r="AP8069" s="792"/>
      <c r="AS8069" s="792"/>
      <c r="AV8069" s="792"/>
      <c r="AY8069" s="792"/>
      <c r="BN8069" s="792"/>
      <c r="BQ8069" s="792"/>
    </row>
    <row r="8070" spans="8:69" ht="12" customHeight="1">
      <c r="H8070" s="800"/>
      <c r="AJ8070" s="792"/>
      <c r="AM8070" s="792"/>
      <c r="AP8070" s="792"/>
      <c r="AS8070" s="792"/>
      <c r="AV8070" s="792"/>
      <c r="AY8070" s="792"/>
      <c r="BN8070" s="792"/>
      <c r="BQ8070" s="792"/>
    </row>
    <row r="8071" spans="8:69" ht="12" customHeight="1">
      <c r="H8071" s="800"/>
      <c r="AJ8071" s="792"/>
      <c r="AM8071" s="792"/>
      <c r="AP8071" s="792"/>
      <c r="AS8071" s="792"/>
      <c r="AV8071" s="792"/>
      <c r="AY8071" s="792"/>
      <c r="BN8071" s="792"/>
      <c r="BQ8071" s="792"/>
    </row>
    <row r="8072" spans="8:69" ht="12" customHeight="1">
      <c r="H8072" s="800"/>
      <c r="AJ8072" s="792"/>
      <c r="AM8072" s="792"/>
      <c r="AP8072" s="792"/>
      <c r="AS8072" s="792"/>
      <c r="AV8072" s="792"/>
      <c r="AY8072" s="792"/>
      <c r="BN8072" s="792"/>
      <c r="BQ8072" s="792"/>
    </row>
    <row r="8073" spans="8:69" ht="12" customHeight="1">
      <c r="H8073" s="800"/>
      <c r="AJ8073" s="792"/>
      <c r="AM8073" s="792"/>
      <c r="AP8073" s="792"/>
      <c r="AS8073" s="792"/>
      <c r="AV8073" s="792"/>
      <c r="AY8073" s="792"/>
      <c r="BN8073" s="792"/>
      <c r="BQ8073" s="792"/>
    </row>
    <row r="8074" spans="8:69" ht="12" customHeight="1">
      <c r="H8074" s="800"/>
      <c r="AJ8074" s="792"/>
      <c r="AM8074" s="792"/>
      <c r="AP8074" s="792"/>
      <c r="AS8074" s="792"/>
      <c r="AV8074" s="792"/>
      <c r="AY8074" s="792"/>
      <c r="BN8074" s="792"/>
      <c r="BQ8074" s="792"/>
    </row>
    <row r="8075" spans="8:69" ht="12" customHeight="1">
      <c r="H8075" s="800"/>
      <c r="AJ8075" s="792"/>
      <c r="AM8075" s="792"/>
      <c r="AP8075" s="792"/>
      <c r="AS8075" s="792"/>
      <c r="AV8075" s="792"/>
      <c r="AY8075" s="792"/>
      <c r="BN8075" s="792"/>
      <c r="BQ8075" s="792"/>
    </row>
    <row r="8076" spans="8:69" ht="12" customHeight="1">
      <c r="H8076" s="800"/>
      <c r="AJ8076" s="792"/>
      <c r="AM8076" s="792"/>
      <c r="AP8076" s="792"/>
      <c r="AS8076" s="792"/>
      <c r="AV8076" s="792"/>
      <c r="AY8076" s="792"/>
      <c r="BN8076" s="792"/>
      <c r="BQ8076" s="792"/>
    </row>
    <row r="8077" spans="8:69" ht="12" customHeight="1">
      <c r="H8077" s="800"/>
      <c r="AJ8077" s="792"/>
      <c r="AM8077" s="792"/>
      <c r="AP8077" s="792"/>
      <c r="AS8077" s="792"/>
      <c r="AV8077" s="792"/>
      <c r="AY8077" s="792"/>
      <c r="BN8077" s="792"/>
      <c r="BQ8077" s="792"/>
    </row>
    <row r="8078" spans="8:69" ht="12" customHeight="1">
      <c r="H8078" s="800"/>
      <c r="AJ8078" s="792"/>
      <c r="AM8078" s="792"/>
      <c r="AP8078" s="792"/>
      <c r="AS8078" s="792"/>
      <c r="AV8078" s="792"/>
      <c r="AY8078" s="792"/>
      <c r="BN8078" s="792"/>
      <c r="BQ8078" s="792"/>
    </row>
    <row r="8079" spans="8:69" ht="12" customHeight="1">
      <c r="H8079" s="800"/>
      <c r="AJ8079" s="792"/>
      <c r="AM8079" s="792"/>
      <c r="AP8079" s="792"/>
      <c r="AS8079" s="792"/>
      <c r="AV8079" s="792"/>
      <c r="AY8079" s="792"/>
      <c r="BN8079" s="792"/>
      <c r="BQ8079" s="792"/>
    </row>
    <row r="8080" spans="8:69" ht="12" customHeight="1">
      <c r="H8080" s="800"/>
      <c r="AJ8080" s="792"/>
      <c r="AM8080" s="792"/>
      <c r="AP8080" s="792"/>
      <c r="AS8080" s="792"/>
      <c r="AV8080" s="792"/>
      <c r="AY8080" s="792"/>
      <c r="BN8080" s="792"/>
      <c r="BQ8080" s="792"/>
    </row>
    <row r="8081" spans="8:69" ht="12" customHeight="1">
      <c r="H8081" s="800"/>
      <c r="AJ8081" s="792"/>
      <c r="AM8081" s="792"/>
      <c r="AP8081" s="792"/>
      <c r="AS8081" s="792"/>
      <c r="AV8081" s="792"/>
      <c r="AY8081" s="792"/>
      <c r="BN8081" s="792"/>
      <c r="BQ8081" s="792"/>
    </row>
    <row r="8082" spans="8:69" ht="12" customHeight="1">
      <c r="H8082" s="800"/>
      <c r="AJ8082" s="792"/>
      <c r="AM8082" s="792"/>
      <c r="AP8082" s="792"/>
      <c r="AS8082" s="792"/>
      <c r="AV8082" s="792"/>
      <c r="AY8082" s="792"/>
      <c r="BN8082" s="792"/>
      <c r="BQ8082" s="792"/>
    </row>
    <row r="8083" spans="8:69" ht="12" customHeight="1">
      <c r="H8083" s="800"/>
      <c r="AJ8083" s="792"/>
      <c r="AM8083" s="792"/>
      <c r="AP8083" s="792"/>
      <c r="AS8083" s="792"/>
      <c r="AV8083" s="792"/>
      <c r="AY8083" s="792"/>
      <c r="BN8083" s="792"/>
      <c r="BQ8083" s="792"/>
    </row>
    <row r="8084" spans="8:69" ht="12" customHeight="1">
      <c r="H8084" s="800"/>
      <c r="AJ8084" s="792"/>
      <c r="AM8084" s="792"/>
      <c r="AP8084" s="792"/>
      <c r="AS8084" s="792"/>
      <c r="AV8084" s="792"/>
      <c r="AY8084" s="792"/>
      <c r="BN8084" s="792"/>
      <c r="BQ8084" s="792"/>
    </row>
    <row r="8085" spans="8:69" ht="12" customHeight="1">
      <c r="H8085" s="800"/>
      <c r="AJ8085" s="792"/>
      <c r="AM8085" s="792"/>
      <c r="AP8085" s="792"/>
      <c r="AS8085" s="792"/>
      <c r="AV8085" s="792"/>
      <c r="AY8085" s="792"/>
      <c r="BN8085" s="792"/>
      <c r="BQ8085" s="792"/>
    </row>
    <row r="8086" spans="8:69" ht="12" customHeight="1">
      <c r="H8086" s="800"/>
      <c r="AJ8086" s="792"/>
      <c r="AM8086" s="792"/>
      <c r="AP8086" s="792"/>
      <c r="AS8086" s="792"/>
      <c r="AV8086" s="792"/>
      <c r="AY8086" s="792"/>
      <c r="BN8086" s="792"/>
      <c r="BQ8086" s="792"/>
    </row>
    <row r="8087" spans="8:69" ht="12" customHeight="1">
      <c r="H8087" s="800"/>
      <c r="AJ8087" s="792"/>
      <c r="AM8087" s="792"/>
      <c r="AP8087" s="792"/>
      <c r="AS8087" s="792"/>
      <c r="AV8087" s="792"/>
      <c r="AY8087" s="792"/>
      <c r="BN8087" s="792"/>
      <c r="BQ8087" s="792"/>
    </row>
    <row r="8088" spans="8:69" ht="12" customHeight="1">
      <c r="H8088" s="800"/>
      <c r="AJ8088" s="792"/>
      <c r="AM8088" s="792"/>
      <c r="AP8088" s="792"/>
      <c r="AS8088" s="792"/>
      <c r="AV8088" s="792"/>
      <c r="AY8088" s="792"/>
      <c r="BN8088" s="792"/>
      <c r="BQ8088" s="792"/>
    </row>
    <row r="8089" spans="8:69" ht="12" customHeight="1">
      <c r="H8089" s="800"/>
      <c r="AJ8089" s="792"/>
      <c r="AM8089" s="792"/>
      <c r="AP8089" s="792"/>
      <c r="AS8089" s="792"/>
      <c r="AV8089" s="792"/>
      <c r="AY8089" s="792"/>
      <c r="BN8089" s="792"/>
      <c r="BQ8089" s="792"/>
    </row>
    <row r="8090" spans="8:69" ht="12" customHeight="1">
      <c r="H8090" s="800"/>
      <c r="AJ8090" s="792"/>
      <c r="AM8090" s="792"/>
      <c r="AP8090" s="792"/>
      <c r="AS8090" s="792"/>
      <c r="AV8090" s="792"/>
      <c r="AY8090" s="792"/>
      <c r="BN8090" s="792"/>
      <c r="BQ8090" s="792"/>
    </row>
    <row r="8091" spans="8:69" ht="12" customHeight="1">
      <c r="H8091" s="800"/>
      <c r="AJ8091" s="792"/>
      <c r="AM8091" s="792"/>
      <c r="AP8091" s="792"/>
      <c r="AS8091" s="792"/>
      <c r="AV8091" s="792"/>
      <c r="AY8091" s="792"/>
      <c r="BN8091" s="792"/>
      <c r="BQ8091" s="792"/>
    </row>
    <row r="8092" spans="8:69" ht="12" customHeight="1">
      <c r="H8092" s="800"/>
      <c r="AJ8092" s="792"/>
      <c r="AM8092" s="792"/>
      <c r="AP8092" s="792"/>
      <c r="AS8092" s="792"/>
      <c r="AV8092" s="792"/>
      <c r="AY8092" s="792"/>
      <c r="BN8092" s="792"/>
      <c r="BQ8092" s="792"/>
    </row>
    <row r="8093" spans="8:69" ht="12" customHeight="1">
      <c r="H8093" s="800"/>
      <c r="AJ8093" s="792"/>
      <c r="AM8093" s="792"/>
      <c r="AP8093" s="792"/>
      <c r="AS8093" s="792"/>
      <c r="AV8093" s="792"/>
      <c r="AY8093" s="792"/>
      <c r="BN8093" s="792"/>
      <c r="BQ8093" s="792"/>
    </row>
    <row r="8094" spans="8:69" ht="12" customHeight="1">
      <c r="H8094" s="800"/>
      <c r="AJ8094" s="792"/>
      <c r="AM8094" s="792"/>
      <c r="AP8094" s="792"/>
      <c r="AS8094" s="792"/>
      <c r="AV8094" s="792"/>
      <c r="AY8094" s="792"/>
      <c r="BN8094" s="792"/>
      <c r="BQ8094" s="792"/>
    </row>
    <row r="8095" spans="8:69" ht="12" customHeight="1">
      <c r="H8095" s="800"/>
      <c r="AJ8095" s="792"/>
      <c r="AM8095" s="792"/>
      <c r="AP8095" s="792"/>
      <c r="AS8095" s="792"/>
      <c r="AV8095" s="792"/>
      <c r="AY8095" s="792"/>
      <c r="BN8095" s="792"/>
      <c r="BQ8095" s="792"/>
    </row>
    <row r="8096" spans="8:69" ht="12" customHeight="1">
      <c r="H8096" s="800"/>
      <c r="AJ8096" s="792"/>
      <c r="AM8096" s="792"/>
      <c r="AP8096" s="792"/>
      <c r="AS8096" s="792"/>
      <c r="AV8096" s="792"/>
      <c r="AY8096" s="792"/>
      <c r="BN8096" s="792"/>
      <c r="BQ8096" s="792"/>
    </row>
    <row r="8097" spans="8:69" ht="12" customHeight="1">
      <c r="H8097" s="800"/>
      <c r="AJ8097" s="792"/>
      <c r="AM8097" s="792"/>
      <c r="AP8097" s="792"/>
      <c r="AS8097" s="792"/>
      <c r="AV8097" s="792"/>
      <c r="AY8097" s="792"/>
      <c r="BN8097" s="792"/>
      <c r="BQ8097" s="792"/>
    </row>
    <row r="8098" spans="8:69" ht="12" customHeight="1">
      <c r="H8098" s="800"/>
      <c r="AJ8098" s="792"/>
      <c r="AM8098" s="792"/>
      <c r="AP8098" s="792"/>
      <c r="AS8098" s="792"/>
      <c r="AV8098" s="792"/>
      <c r="AY8098" s="792"/>
      <c r="BN8098" s="792"/>
      <c r="BQ8098" s="792"/>
    </row>
    <row r="8099" spans="8:69" ht="12" customHeight="1">
      <c r="H8099" s="800"/>
      <c r="AJ8099" s="792"/>
      <c r="AM8099" s="792"/>
      <c r="AP8099" s="792"/>
      <c r="AS8099" s="792"/>
      <c r="AV8099" s="792"/>
      <c r="AY8099" s="792"/>
      <c r="BN8099" s="792"/>
      <c r="BQ8099" s="792"/>
    </row>
    <row r="8100" spans="8:69" ht="12" customHeight="1">
      <c r="H8100" s="800"/>
      <c r="AJ8100" s="792"/>
      <c r="AM8100" s="792"/>
      <c r="AP8100" s="792"/>
      <c r="AS8100" s="792"/>
      <c r="AV8100" s="792"/>
      <c r="AY8100" s="792"/>
      <c r="BN8100" s="792"/>
      <c r="BQ8100" s="792"/>
    </row>
    <row r="8101" spans="8:69" ht="12" customHeight="1">
      <c r="H8101" s="800"/>
      <c r="AJ8101" s="792"/>
      <c r="AM8101" s="792"/>
      <c r="AP8101" s="792"/>
      <c r="AS8101" s="792"/>
      <c r="AV8101" s="792"/>
      <c r="AY8101" s="792"/>
      <c r="BN8101" s="792"/>
      <c r="BQ8101" s="792"/>
    </row>
    <row r="8102" spans="8:69" ht="12" customHeight="1">
      <c r="H8102" s="800"/>
      <c r="AJ8102" s="792"/>
      <c r="AM8102" s="792"/>
      <c r="AP8102" s="792"/>
      <c r="AS8102" s="792"/>
      <c r="AV8102" s="792"/>
      <c r="AY8102" s="792"/>
      <c r="BN8102" s="792"/>
      <c r="BQ8102" s="792"/>
    </row>
    <row r="8103" spans="8:69" ht="12" customHeight="1">
      <c r="H8103" s="800"/>
      <c r="AJ8103" s="792"/>
      <c r="AM8103" s="792"/>
      <c r="AP8103" s="792"/>
      <c r="AS8103" s="792"/>
      <c r="AV8103" s="792"/>
      <c r="AY8103" s="792"/>
      <c r="BN8103" s="792"/>
      <c r="BQ8103" s="792"/>
    </row>
    <row r="8104" spans="8:69" ht="12" customHeight="1">
      <c r="H8104" s="800"/>
      <c r="AJ8104" s="792"/>
      <c r="AM8104" s="792"/>
      <c r="AP8104" s="792"/>
      <c r="AS8104" s="792"/>
      <c r="AV8104" s="792"/>
      <c r="AY8104" s="792"/>
      <c r="BN8104" s="792"/>
      <c r="BQ8104" s="792"/>
    </row>
    <row r="8105" spans="8:69" ht="12" customHeight="1">
      <c r="H8105" s="800"/>
      <c r="AJ8105" s="792"/>
      <c r="AM8105" s="792"/>
      <c r="AP8105" s="792"/>
      <c r="AS8105" s="792"/>
      <c r="AV8105" s="792"/>
      <c r="AY8105" s="792"/>
      <c r="BN8105" s="792"/>
      <c r="BQ8105" s="792"/>
    </row>
    <row r="8106" spans="8:69" ht="12" customHeight="1">
      <c r="H8106" s="800"/>
      <c r="AJ8106" s="792"/>
      <c r="AM8106" s="792"/>
      <c r="AP8106" s="792"/>
      <c r="AS8106" s="792"/>
      <c r="AV8106" s="792"/>
      <c r="AY8106" s="792"/>
      <c r="BN8106" s="792"/>
      <c r="BQ8106" s="792"/>
    </row>
    <row r="8107" spans="8:69" ht="12" customHeight="1">
      <c r="H8107" s="800"/>
      <c r="AJ8107" s="792"/>
      <c r="AM8107" s="792"/>
      <c r="AP8107" s="792"/>
      <c r="AS8107" s="792"/>
      <c r="AV8107" s="792"/>
      <c r="AY8107" s="792"/>
      <c r="BN8107" s="792"/>
      <c r="BQ8107" s="792"/>
    </row>
    <row r="8108" spans="8:69" ht="12" customHeight="1">
      <c r="H8108" s="800"/>
      <c r="AJ8108" s="792"/>
      <c r="AM8108" s="792"/>
      <c r="AP8108" s="792"/>
      <c r="AS8108" s="792"/>
      <c r="AV8108" s="792"/>
      <c r="AY8108" s="792"/>
      <c r="BN8108" s="792"/>
      <c r="BQ8108" s="792"/>
    </row>
    <row r="8109" spans="8:69" ht="12" customHeight="1">
      <c r="H8109" s="800"/>
      <c r="AJ8109" s="792"/>
      <c r="AM8109" s="792"/>
      <c r="AP8109" s="792"/>
      <c r="AS8109" s="792"/>
      <c r="AV8109" s="792"/>
      <c r="AY8109" s="792"/>
      <c r="BN8109" s="792"/>
      <c r="BQ8109" s="792"/>
    </row>
    <row r="8110" spans="8:69" ht="12" customHeight="1">
      <c r="H8110" s="800"/>
      <c r="AJ8110" s="792"/>
      <c r="AM8110" s="792"/>
      <c r="AP8110" s="792"/>
      <c r="AS8110" s="792"/>
      <c r="AV8110" s="792"/>
      <c r="AY8110" s="792"/>
      <c r="BN8110" s="792"/>
      <c r="BQ8110" s="792"/>
    </row>
    <row r="8111" spans="8:69" ht="12" customHeight="1">
      <c r="H8111" s="800"/>
      <c r="AJ8111" s="792"/>
      <c r="AM8111" s="792"/>
      <c r="AP8111" s="792"/>
      <c r="AS8111" s="792"/>
      <c r="AV8111" s="792"/>
      <c r="AY8111" s="792"/>
      <c r="BN8111" s="792"/>
      <c r="BQ8111" s="792"/>
    </row>
    <row r="8112" spans="8:69" ht="12" customHeight="1">
      <c r="H8112" s="800"/>
      <c r="AJ8112" s="792"/>
      <c r="AM8112" s="792"/>
      <c r="AP8112" s="792"/>
      <c r="AS8112" s="792"/>
      <c r="AV8112" s="792"/>
      <c r="AY8112" s="792"/>
      <c r="BN8112" s="792"/>
      <c r="BQ8112" s="792"/>
    </row>
    <row r="8113" spans="8:69" ht="12" customHeight="1">
      <c r="H8113" s="800"/>
      <c r="AJ8113" s="792"/>
      <c r="AM8113" s="792"/>
      <c r="AP8113" s="792"/>
      <c r="AS8113" s="792"/>
      <c r="AV8113" s="792"/>
      <c r="AY8113" s="792"/>
      <c r="BN8113" s="792"/>
      <c r="BQ8113" s="792"/>
    </row>
    <row r="8114" spans="8:69" ht="12" customHeight="1">
      <c r="H8114" s="800"/>
      <c r="AJ8114" s="792"/>
      <c r="AM8114" s="792"/>
      <c r="AP8114" s="792"/>
      <c r="AS8114" s="792"/>
      <c r="AV8114" s="792"/>
      <c r="AY8114" s="792"/>
      <c r="BN8114" s="792"/>
      <c r="BQ8114" s="792"/>
    </row>
    <row r="8115" spans="8:69" ht="12" customHeight="1">
      <c r="H8115" s="800"/>
      <c r="AJ8115" s="792"/>
      <c r="AM8115" s="792"/>
      <c r="AP8115" s="792"/>
      <c r="AS8115" s="792"/>
      <c r="AV8115" s="792"/>
      <c r="AY8115" s="792"/>
      <c r="BN8115" s="792"/>
      <c r="BQ8115" s="792"/>
    </row>
    <row r="8116" spans="8:69" ht="12" customHeight="1">
      <c r="H8116" s="800"/>
      <c r="AJ8116" s="792"/>
      <c r="AM8116" s="792"/>
      <c r="AP8116" s="792"/>
      <c r="AS8116" s="792"/>
      <c r="AV8116" s="792"/>
      <c r="AY8116" s="792"/>
      <c r="BN8116" s="792"/>
      <c r="BQ8116" s="792"/>
    </row>
    <row r="8117" spans="8:69" ht="12" customHeight="1">
      <c r="H8117" s="800"/>
      <c r="AJ8117" s="792"/>
      <c r="AM8117" s="792"/>
      <c r="AP8117" s="792"/>
      <c r="AS8117" s="792"/>
      <c r="AV8117" s="792"/>
      <c r="AY8117" s="792"/>
      <c r="BN8117" s="792"/>
      <c r="BQ8117" s="792"/>
    </row>
    <row r="8118" spans="8:69" ht="12" customHeight="1">
      <c r="H8118" s="800"/>
      <c r="AJ8118" s="792"/>
      <c r="AM8118" s="792"/>
      <c r="AP8118" s="792"/>
      <c r="AS8118" s="792"/>
      <c r="AV8118" s="792"/>
      <c r="AY8118" s="792"/>
      <c r="BN8118" s="792"/>
      <c r="BQ8118" s="792"/>
    </row>
    <row r="8119" spans="8:69" ht="12" customHeight="1">
      <c r="H8119" s="800"/>
      <c r="AJ8119" s="792"/>
      <c r="AM8119" s="792"/>
      <c r="AP8119" s="792"/>
      <c r="AS8119" s="792"/>
      <c r="AV8119" s="792"/>
      <c r="AY8119" s="792"/>
      <c r="BN8119" s="792"/>
      <c r="BQ8119" s="792"/>
    </row>
    <row r="8120" spans="8:69" ht="12" customHeight="1">
      <c r="H8120" s="800"/>
      <c r="AJ8120" s="792"/>
      <c r="AM8120" s="792"/>
      <c r="AP8120" s="792"/>
      <c r="AS8120" s="792"/>
      <c r="AV8120" s="792"/>
      <c r="AY8120" s="792"/>
      <c r="BN8120" s="792"/>
      <c r="BQ8120" s="792"/>
    </row>
    <row r="8121" spans="8:69" ht="12" customHeight="1">
      <c r="H8121" s="800"/>
      <c r="AJ8121" s="792"/>
      <c r="AM8121" s="792"/>
      <c r="AP8121" s="792"/>
      <c r="AS8121" s="792"/>
      <c r="AV8121" s="792"/>
      <c r="AY8121" s="792"/>
      <c r="BN8121" s="792"/>
      <c r="BQ8121" s="792"/>
    </row>
    <row r="8122" spans="8:69" ht="12" customHeight="1">
      <c r="H8122" s="800"/>
      <c r="AJ8122" s="792"/>
      <c r="AM8122" s="792"/>
      <c r="AP8122" s="792"/>
      <c r="AS8122" s="792"/>
      <c r="AV8122" s="792"/>
      <c r="AY8122" s="792"/>
      <c r="BN8122" s="792"/>
      <c r="BQ8122" s="792"/>
    </row>
    <row r="8123" spans="8:69" ht="12" customHeight="1">
      <c r="H8123" s="800"/>
      <c r="AJ8123" s="792"/>
      <c r="AM8123" s="792"/>
      <c r="AP8123" s="792"/>
      <c r="AS8123" s="792"/>
      <c r="AV8123" s="792"/>
      <c r="AY8123" s="792"/>
      <c r="BN8123" s="792"/>
      <c r="BQ8123" s="792"/>
    </row>
    <row r="8124" spans="8:69" ht="12" customHeight="1">
      <c r="H8124" s="800"/>
      <c r="AJ8124" s="792"/>
      <c r="AM8124" s="792"/>
      <c r="AP8124" s="792"/>
      <c r="AS8124" s="792"/>
      <c r="AV8124" s="792"/>
      <c r="AY8124" s="792"/>
      <c r="BN8124" s="792"/>
      <c r="BQ8124" s="792"/>
    </row>
    <row r="8125" spans="8:69" ht="12" customHeight="1">
      <c r="H8125" s="800"/>
      <c r="AJ8125" s="792"/>
      <c r="AM8125" s="792"/>
      <c r="AP8125" s="792"/>
      <c r="AS8125" s="792"/>
      <c r="AV8125" s="792"/>
      <c r="AY8125" s="792"/>
      <c r="BN8125" s="792"/>
      <c r="BQ8125" s="792"/>
    </row>
    <row r="8126" spans="8:69" ht="12" customHeight="1">
      <c r="H8126" s="800"/>
      <c r="AJ8126" s="792"/>
      <c r="AM8126" s="792"/>
      <c r="AP8126" s="792"/>
      <c r="AS8126" s="792"/>
      <c r="AV8126" s="792"/>
      <c r="AY8126" s="792"/>
      <c r="BN8126" s="792"/>
      <c r="BQ8126" s="792"/>
    </row>
    <row r="8127" spans="8:69" ht="12" customHeight="1">
      <c r="H8127" s="800"/>
      <c r="AJ8127" s="792"/>
      <c r="AM8127" s="792"/>
      <c r="AP8127" s="792"/>
      <c r="AS8127" s="792"/>
      <c r="AV8127" s="792"/>
      <c r="AY8127" s="792"/>
      <c r="BN8127" s="792"/>
      <c r="BQ8127" s="792"/>
    </row>
    <row r="8128" spans="8:69" ht="12" customHeight="1">
      <c r="H8128" s="800"/>
      <c r="AJ8128" s="792"/>
      <c r="AM8128" s="792"/>
      <c r="AP8128" s="792"/>
      <c r="AS8128" s="792"/>
      <c r="AV8128" s="792"/>
      <c r="AY8128" s="792"/>
      <c r="BN8128" s="792"/>
      <c r="BQ8128" s="792"/>
    </row>
    <row r="8129" spans="8:69" ht="12" customHeight="1">
      <c r="H8129" s="800"/>
      <c r="AJ8129" s="792"/>
      <c r="AM8129" s="792"/>
      <c r="AP8129" s="792"/>
      <c r="AS8129" s="792"/>
      <c r="AV8129" s="792"/>
      <c r="AY8129" s="792"/>
      <c r="BN8129" s="792"/>
      <c r="BQ8129" s="792"/>
    </row>
    <row r="8130" spans="8:69" ht="12" customHeight="1">
      <c r="H8130" s="800"/>
      <c r="AJ8130" s="792"/>
      <c r="AM8130" s="792"/>
      <c r="AP8130" s="792"/>
      <c r="AS8130" s="792"/>
      <c r="AV8130" s="792"/>
      <c r="AY8130" s="792"/>
      <c r="BN8130" s="792"/>
      <c r="BQ8130" s="792"/>
    </row>
    <row r="8131" spans="8:69" ht="12" customHeight="1">
      <c r="H8131" s="800"/>
      <c r="AJ8131" s="792"/>
      <c r="AM8131" s="792"/>
      <c r="AP8131" s="792"/>
      <c r="AS8131" s="792"/>
      <c r="AV8131" s="792"/>
      <c r="AY8131" s="792"/>
      <c r="BN8131" s="792"/>
      <c r="BQ8131" s="792"/>
    </row>
    <row r="8132" spans="8:69" ht="12" customHeight="1">
      <c r="H8132" s="800"/>
      <c r="AJ8132" s="792"/>
      <c r="AM8132" s="792"/>
      <c r="AP8132" s="792"/>
      <c r="AS8132" s="792"/>
      <c r="AV8132" s="792"/>
      <c r="AY8132" s="792"/>
      <c r="BN8132" s="792"/>
      <c r="BQ8132" s="792"/>
    </row>
    <row r="8133" spans="8:69" ht="12" customHeight="1">
      <c r="H8133" s="800"/>
      <c r="AJ8133" s="792"/>
      <c r="AM8133" s="792"/>
      <c r="AP8133" s="792"/>
      <c r="AS8133" s="792"/>
      <c r="AV8133" s="792"/>
      <c r="AY8133" s="792"/>
      <c r="BN8133" s="792"/>
      <c r="BQ8133" s="792"/>
    </row>
    <row r="8134" spans="8:69" ht="12" customHeight="1">
      <c r="H8134" s="800"/>
      <c r="AJ8134" s="792"/>
      <c r="AM8134" s="792"/>
      <c r="AP8134" s="792"/>
      <c r="AS8134" s="792"/>
      <c r="AV8134" s="792"/>
      <c r="AY8134" s="792"/>
      <c r="BN8134" s="792"/>
      <c r="BQ8134" s="792"/>
    </row>
    <row r="8135" spans="8:69" ht="12" customHeight="1">
      <c r="H8135" s="800"/>
      <c r="AJ8135" s="792"/>
      <c r="AM8135" s="792"/>
      <c r="AP8135" s="792"/>
      <c r="AS8135" s="792"/>
      <c r="AV8135" s="792"/>
      <c r="AY8135" s="792"/>
      <c r="BN8135" s="792"/>
      <c r="BQ8135" s="792"/>
    </row>
    <row r="8136" spans="8:69" ht="12" customHeight="1">
      <c r="H8136" s="800"/>
      <c r="AJ8136" s="792"/>
      <c r="AM8136" s="792"/>
      <c r="AP8136" s="792"/>
      <c r="AS8136" s="792"/>
      <c r="AV8136" s="792"/>
      <c r="AY8136" s="792"/>
      <c r="BN8136" s="792"/>
      <c r="BQ8136" s="792"/>
    </row>
    <row r="8137" spans="8:69" ht="12" customHeight="1">
      <c r="H8137" s="800"/>
      <c r="AJ8137" s="792"/>
      <c r="AM8137" s="792"/>
      <c r="AP8137" s="792"/>
      <c r="AS8137" s="792"/>
      <c r="AV8137" s="792"/>
      <c r="AY8137" s="792"/>
      <c r="BN8137" s="792"/>
      <c r="BQ8137" s="792"/>
    </row>
    <row r="8138" spans="8:69" ht="12" customHeight="1">
      <c r="H8138" s="800"/>
      <c r="AJ8138" s="792"/>
      <c r="AM8138" s="792"/>
      <c r="AP8138" s="792"/>
      <c r="AS8138" s="792"/>
      <c r="AV8138" s="792"/>
      <c r="AY8138" s="792"/>
      <c r="BN8138" s="792"/>
      <c r="BQ8138" s="792"/>
    </row>
    <row r="8139" spans="8:69" ht="12" customHeight="1">
      <c r="H8139" s="800"/>
      <c r="AJ8139" s="792"/>
      <c r="AM8139" s="792"/>
      <c r="AP8139" s="792"/>
      <c r="AS8139" s="792"/>
      <c r="AV8139" s="792"/>
      <c r="AY8139" s="792"/>
      <c r="BN8139" s="792"/>
      <c r="BQ8139" s="792"/>
    </row>
    <row r="8140" spans="8:69" ht="12" customHeight="1">
      <c r="H8140" s="800"/>
      <c r="AJ8140" s="792"/>
      <c r="AM8140" s="792"/>
      <c r="AP8140" s="792"/>
      <c r="AS8140" s="792"/>
      <c r="AV8140" s="792"/>
      <c r="AY8140" s="792"/>
      <c r="BN8140" s="792"/>
      <c r="BQ8140" s="792"/>
    </row>
    <row r="8141" spans="8:69" ht="12" customHeight="1">
      <c r="H8141" s="800"/>
      <c r="AJ8141" s="792"/>
      <c r="AM8141" s="792"/>
      <c r="AP8141" s="792"/>
      <c r="AS8141" s="792"/>
      <c r="AV8141" s="792"/>
      <c r="AY8141" s="792"/>
      <c r="BN8141" s="792"/>
      <c r="BQ8141" s="792"/>
    </row>
    <row r="8142" spans="8:69" ht="12" customHeight="1">
      <c r="H8142" s="800"/>
      <c r="AJ8142" s="792"/>
      <c r="AM8142" s="792"/>
      <c r="AP8142" s="792"/>
      <c r="AS8142" s="792"/>
      <c r="AV8142" s="792"/>
      <c r="AY8142" s="792"/>
      <c r="BN8142" s="792"/>
      <c r="BQ8142" s="792"/>
    </row>
    <row r="8143" spans="8:69" ht="12" customHeight="1">
      <c r="H8143" s="800"/>
      <c r="AJ8143" s="792"/>
      <c r="AM8143" s="792"/>
      <c r="AP8143" s="792"/>
      <c r="AS8143" s="792"/>
      <c r="AV8143" s="792"/>
      <c r="AY8143" s="792"/>
      <c r="BN8143" s="792"/>
      <c r="BQ8143" s="792"/>
    </row>
    <row r="8144" spans="8:69" ht="12" customHeight="1">
      <c r="H8144" s="800"/>
      <c r="AJ8144" s="792"/>
      <c r="AM8144" s="792"/>
      <c r="AP8144" s="792"/>
      <c r="AS8144" s="792"/>
      <c r="AV8144" s="792"/>
      <c r="AY8144" s="792"/>
      <c r="BN8144" s="792"/>
      <c r="BQ8144" s="792"/>
    </row>
    <row r="8145" spans="8:69" ht="12" customHeight="1">
      <c r="H8145" s="800"/>
      <c r="AJ8145" s="792"/>
      <c r="AM8145" s="792"/>
      <c r="AP8145" s="792"/>
      <c r="AS8145" s="792"/>
      <c r="AV8145" s="792"/>
      <c r="AY8145" s="792"/>
      <c r="BN8145" s="792"/>
      <c r="BQ8145" s="792"/>
    </row>
    <row r="8146" spans="8:69" ht="12" customHeight="1">
      <c r="H8146" s="800"/>
      <c r="AJ8146" s="792"/>
      <c r="AM8146" s="792"/>
      <c r="AP8146" s="792"/>
      <c r="AS8146" s="792"/>
      <c r="AV8146" s="792"/>
      <c r="AY8146" s="792"/>
      <c r="BN8146" s="792"/>
      <c r="BQ8146" s="792"/>
    </row>
    <row r="8147" spans="8:69" ht="12" customHeight="1">
      <c r="H8147" s="800"/>
      <c r="AJ8147" s="792"/>
      <c r="AM8147" s="792"/>
      <c r="AP8147" s="792"/>
      <c r="AS8147" s="792"/>
      <c r="AV8147" s="792"/>
      <c r="AY8147" s="792"/>
      <c r="BN8147" s="792"/>
      <c r="BQ8147" s="792"/>
    </row>
    <row r="8148" spans="8:69" ht="12" customHeight="1">
      <c r="H8148" s="800"/>
      <c r="AJ8148" s="792"/>
      <c r="AM8148" s="792"/>
      <c r="AP8148" s="792"/>
      <c r="AS8148" s="792"/>
      <c r="AV8148" s="792"/>
      <c r="AY8148" s="792"/>
      <c r="BN8148" s="792"/>
      <c r="BQ8148" s="792"/>
    </row>
    <row r="8149" spans="8:69" ht="12" customHeight="1">
      <c r="H8149" s="800"/>
      <c r="AJ8149" s="792"/>
      <c r="AM8149" s="792"/>
      <c r="AP8149" s="792"/>
      <c r="AS8149" s="792"/>
      <c r="AV8149" s="792"/>
      <c r="AY8149" s="792"/>
      <c r="BN8149" s="792"/>
      <c r="BQ8149" s="792"/>
    </row>
    <row r="8150" spans="8:69" ht="12" customHeight="1">
      <c r="H8150" s="800"/>
      <c r="AJ8150" s="792"/>
      <c r="AM8150" s="792"/>
      <c r="AP8150" s="792"/>
      <c r="AS8150" s="792"/>
      <c r="AV8150" s="792"/>
      <c r="AY8150" s="792"/>
      <c r="BN8150" s="792"/>
      <c r="BQ8150" s="792"/>
    </row>
    <row r="8151" spans="8:69" ht="12" customHeight="1">
      <c r="H8151" s="800"/>
      <c r="AJ8151" s="792"/>
      <c r="AM8151" s="792"/>
      <c r="AP8151" s="792"/>
      <c r="AS8151" s="792"/>
      <c r="AV8151" s="792"/>
      <c r="AY8151" s="792"/>
      <c r="BN8151" s="792"/>
      <c r="BQ8151" s="792"/>
    </row>
    <row r="8152" spans="8:69" ht="12" customHeight="1">
      <c r="H8152" s="800"/>
      <c r="AJ8152" s="792"/>
      <c r="AM8152" s="792"/>
      <c r="AP8152" s="792"/>
      <c r="AS8152" s="792"/>
      <c r="AV8152" s="792"/>
      <c r="AY8152" s="792"/>
      <c r="BN8152" s="792"/>
      <c r="BQ8152" s="792"/>
    </row>
    <row r="8153" spans="8:69" ht="12" customHeight="1">
      <c r="H8153" s="800"/>
      <c r="AJ8153" s="792"/>
      <c r="AM8153" s="792"/>
      <c r="AP8153" s="792"/>
      <c r="AS8153" s="792"/>
      <c r="AV8153" s="792"/>
      <c r="AY8153" s="792"/>
      <c r="BN8153" s="792"/>
      <c r="BQ8153" s="792"/>
    </row>
    <row r="8154" spans="8:69" ht="12" customHeight="1">
      <c r="H8154" s="800"/>
      <c r="AJ8154" s="792"/>
      <c r="AM8154" s="792"/>
      <c r="AP8154" s="792"/>
      <c r="AS8154" s="792"/>
      <c r="AV8154" s="792"/>
      <c r="AY8154" s="792"/>
      <c r="BN8154" s="792"/>
      <c r="BQ8154" s="792"/>
    </row>
    <row r="8155" spans="8:69" ht="12" customHeight="1">
      <c r="H8155" s="800"/>
      <c r="AJ8155" s="792"/>
      <c r="AM8155" s="792"/>
      <c r="AP8155" s="792"/>
      <c r="AS8155" s="792"/>
      <c r="AV8155" s="792"/>
      <c r="AY8155" s="792"/>
      <c r="BN8155" s="792"/>
      <c r="BQ8155" s="792"/>
    </row>
    <row r="8156" spans="8:69" ht="12" customHeight="1">
      <c r="H8156" s="800"/>
      <c r="AJ8156" s="792"/>
      <c r="AM8156" s="792"/>
      <c r="AP8156" s="792"/>
      <c r="AS8156" s="792"/>
      <c r="AV8156" s="792"/>
      <c r="AY8156" s="792"/>
      <c r="BN8156" s="792"/>
      <c r="BQ8156" s="792"/>
    </row>
    <row r="8157" spans="8:69" ht="12" customHeight="1">
      <c r="H8157" s="800"/>
      <c r="AJ8157" s="792"/>
      <c r="AM8157" s="792"/>
      <c r="AP8157" s="792"/>
      <c r="AS8157" s="792"/>
      <c r="AV8157" s="792"/>
      <c r="AY8157" s="792"/>
      <c r="BN8157" s="792"/>
      <c r="BQ8157" s="792"/>
    </row>
    <row r="8158" spans="8:69" ht="12" customHeight="1">
      <c r="H8158" s="800"/>
      <c r="AJ8158" s="792"/>
      <c r="AM8158" s="792"/>
      <c r="AP8158" s="792"/>
      <c r="AS8158" s="792"/>
      <c r="AV8158" s="792"/>
      <c r="AY8158" s="792"/>
      <c r="BN8158" s="792"/>
      <c r="BQ8158" s="792"/>
    </row>
    <row r="8159" spans="8:69" ht="12" customHeight="1">
      <c r="H8159" s="800"/>
      <c r="AJ8159" s="792"/>
      <c r="AM8159" s="792"/>
      <c r="AP8159" s="792"/>
      <c r="AS8159" s="792"/>
      <c r="AV8159" s="792"/>
      <c r="AY8159" s="792"/>
      <c r="BN8159" s="792"/>
      <c r="BQ8159" s="792"/>
    </row>
    <row r="8160" spans="8:69" ht="12" customHeight="1">
      <c r="H8160" s="800"/>
      <c r="AJ8160" s="792"/>
      <c r="AM8160" s="792"/>
      <c r="AP8160" s="792"/>
      <c r="AS8160" s="792"/>
      <c r="AV8160" s="792"/>
      <c r="AY8160" s="792"/>
      <c r="BN8160" s="792"/>
      <c r="BQ8160" s="792"/>
    </row>
    <row r="8161" spans="8:69" ht="12" customHeight="1">
      <c r="H8161" s="800"/>
      <c r="AJ8161" s="792"/>
      <c r="AM8161" s="792"/>
      <c r="AP8161" s="792"/>
      <c r="AS8161" s="792"/>
      <c r="AV8161" s="792"/>
      <c r="AY8161" s="792"/>
      <c r="BN8161" s="792"/>
      <c r="BQ8161" s="792"/>
    </row>
    <row r="8162" spans="8:69" ht="12" customHeight="1">
      <c r="H8162" s="800"/>
      <c r="AJ8162" s="792"/>
      <c r="AM8162" s="792"/>
      <c r="AP8162" s="792"/>
      <c r="AS8162" s="792"/>
      <c r="AV8162" s="792"/>
      <c r="AY8162" s="792"/>
      <c r="BN8162" s="792"/>
      <c r="BQ8162" s="792"/>
    </row>
    <row r="8163" spans="8:69" ht="12" customHeight="1">
      <c r="H8163" s="800"/>
      <c r="AJ8163" s="792"/>
      <c r="AM8163" s="792"/>
      <c r="AP8163" s="792"/>
      <c r="AS8163" s="792"/>
      <c r="AV8163" s="792"/>
      <c r="AY8163" s="792"/>
      <c r="BN8163" s="792"/>
      <c r="BQ8163" s="792"/>
    </row>
    <row r="8164" spans="8:69" ht="12" customHeight="1">
      <c r="H8164" s="800"/>
      <c r="AJ8164" s="792"/>
      <c r="AM8164" s="792"/>
      <c r="AP8164" s="792"/>
      <c r="AS8164" s="792"/>
      <c r="AV8164" s="792"/>
      <c r="AY8164" s="792"/>
      <c r="BN8164" s="792"/>
      <c r="BQ8164" s="792"/>
    </row>
    <row r="8165" spans="8:69" ht="12" customHeight="1">
      <c r="H8165" s="800"/>
      <c r="AJ8165" s="792"/>
      <c r="AM8165" s="792"/>
      <c r="AP8165" s="792"/>
      <c r="AS8165" s="792"/>
      <c r="AV8165" s="792"/>
      <c r="AY8165" s="792"/>
      <c r="BN8165" s="792"/>
      <c r="BQ8165" s="792"/>
    </row>
    <row r="8166" spans="8:69" ht="12" customHeight="1">
      <c r="H8166" s="800"/>
      <c r="AJ8166" s="792"/>
      <c r="AM8166" s="792"/>
      <c r="AP8166" s="792"/>
      <c r="AS8166" s="792"/>
      <c r="AV8166" s="792"/>
      <c r="AY8166" s="792"/>
      <c r="BN8166" s="792"/>
      <c r="BQ8166" s="792"/>
    </row>
    <row r="8167" spans="8:69" ht="12" customHeight="1">
      <c r="H8167" s="800"/>
      <c r="AJ8167" s="792"/>
      <c r="AM8167" s="792"/>
      <c r="AP8167" s="792"/>
      <c r="AS8167" s="792"/>
      <c r="AV8167" s="792"/>
      <c r="AY8167" s="792"/>
      <c r="BN8167" s="792"/>
      <c r="BQ8167" s="792"/>
    </row>
    <row r="8168" spans="8:69" ht="12" customHeight="1">
      <c r="H8168" s="800"/>
      <c r="AJ8168" s="792"/>
      <c r="AM8168" s="792"/>
      <c r="AP8168" s="792"/>
      <c r="AS8168" s="792"/>
      <c r="AV8168" s="792"/>
      <c r="AY8168" s="792"/>
      <c r="BN8168" s="792"/>
      <c r="BQ8168" s="792"/>
    </row>
    <row r="8169" spans="8:69" ht="12" customHeight="1">
      <c r="H8169" s="800"/>
      <c r="AJ8169" s="792"/>
      <c r="AM8169" s="792"/>
      <c r="AP8169" s="792"/>
      <c r="AS8169" s="792"/>
      <c r="AV8169" s="792"/>
      <c r="AY8169" s="792"/>
      <c r="BN8169" s="792"/>
      <c r="BQ8169" s="792"/>
    </row>
    <row r="8170" spans="8:69" ht="12" customHeight="1">
      <c r="H8170" s="800"/>
      <c r="AJ8170" s="792"/>
      <c r="AM8170" s="792"/>
      <c r="AP8170" s="792"/>
      <c r="AS8170" s="792"/>
      <c r="AV8170" s="792"/>
      <c r="AY8170" s="792"/>
      <c r="BN8170" s="792"/>
      <c r="BQ8170" s="792"/>
    </row>
    <row r="8171" spans="8:69" ht="12" customHeight="1">
      <c r="H8171" s="800"/>
      <c r="AJ8171" s="792"/>
      <c r="AM8171" s="792"/>
      <c r="AP8171" s="792"/>
      <c r="AS8171" s="792"/>
      <c r="AV8171" s="792"/>
      <c r="AY8171" s="792"/>
      <c r="BN8171" s="792"/>
      <c r="BQ8171" s="792"/>
    </row>
    <row r="8172" spans="8:69" ht="12" customHeight="1">
      <c r="H8172" s="800"/>
      <c r="AJ8172" s="792"/>
      <c r="AM8172" s="792"/>
      <c r="AP8172" s="792"/>
      <c r="AS8172" s="792"/>
      <c r="AV8172" s="792"/>
      <c r="AY8172" s="792"/>
      <c r="BN8172" s="792"/>
      <c r="BQ8172" s="792"/>
    </row>
    <row r="8173" spans="8:69" ht="12" customHeight="1">
      <c r="H8173" s="800"/>
      <c r="AJ8173" s="792"/>
      <c r="AM8173" s="792"/>
      <c r="AP8173" s="792"/>
      <c r="AS8173" s="792"/>
      <c r="AV8173" s="792"/>
      <c r="AY8173" s="792"/>
      <c r="BN8173" s="792"/>
      <c r="BQ8173" s="792"/>
    </row>
    <row r="8174" spans="8:69" ht="12" customHeight="1">
      <c r="H8174" s="800"/>
      <c r="AJ8174" s="792"/>
      <c r="AM8174" s="792"/>
      <c r="AP8174" s="792"/>
      <c r="AS8174" s="792"/>
      <c r="AV8174" s="792"/>
      <c r="AY8174" s="792"/>
      <c r="BN8174" s="792"/>
      <c r="BQ8174" s="792"/>
    </row>
    <row r="8175" spans="8:69" ht="12" customHeight="1">
      <c r="H8175" s="800"/>
      <c r="AJ8175" s="792"/>
      <c r="AM8175" s="792"/>
      <c r="AP8175" s="792"/>
      <c r="AS8175" s="792"/>
      <c r="AV8175" s="792"/>
      <c r="AY8175" s="792"/>
      <c r="BN8175" s="792"/>
      <c r="BQ8175" s="792"/>
    </row>
    <row r="8176" spans="8:69" ht="12" customHeight="1">
      <c r="H8176" s="800"/>
      <c r="AJ8176" s="792"/>
      <c r="AM8176" s="792"/>
      <c r="AP8176" s="792"/>
      <c r="AS8176" s="792"/>
      <c r="AV8176" s="792"/>
      <c r="AY8176" s="792"/>
      <c r="BN8176" s="792"/>
      <c r="BQ8176" s="792"/>
    </row>
    <row r="8177" spans="8:69" ht="12" customHeight="1">
      <c r="H8177" s="800"/>
      <c r="AJ8177" s="792"/>
      <c r="AM8177" s="792"/>
      <c r="AP8177" s="792"/>
      <c r="AS8177" s="792"/>
      <c r="AV8177" s="792"/>
      <c r="AY8177" s="792"/>
      <c r="BN8177" s="792"/>
      <c r="BQ8177" s="792"/>
    </row>
    <row r="8178" spans="8:69" ht="12" customHeight="1">
      <c r="H8178" s="800"/>
      <c r="AJ8178" s="792"/>
      <c r="AM8178" s="792"/>
      <c r="AP8178" s="792"/>
      <c r="AS8178" s="792"/>
      <c r="AV8178" s="792"/>
      <c r="AY8178" s="792"/>
      <c r="BN8178" s="792"/>
      <c r="BQ8178" s="792"/>
    </row>
    <row r="8179" spans="8:69" ht="12" customHeight="1">
      <c r="H8179" s="800"/>
      <c r="AJ8179" s="792"/>
      <c r="AM8179" s="792"/>
      <c r="AP8179" s="792"/>
      <c r="AS8179" s="792"/>
      <c r="AV8179" s="792"/>
      <c r="AY8179" s="792"/>
      <c r="BN8179" s="792"/>
      <c r="BQ8179" s="792"/>
    </row>
    <row r="8180" spans="8:69" ht="12" customHeight="1">
      <c r="H8180" s="800"/>
      <c r="AJ8180" s="792"/>
      <c r="AM8180" s="792"/>
      <c r="AP8180" s="792"/>
      <c r="AS8180" s="792"/>
      <c r="AV8180" s="792"/>
      <c r="AY8180" s="792"/>
      <c r="BN8180" s="792"/>
      <c r="BQ8180" s="792"/>
    </row>
    <row r="8181" spans="8:69" ht="12" customHeight="1">
      <c r="H8181" s="800"/>
      <c r="AJ8181" s="792"/>
      <c r="AM8181" s="792"/>
      <c r="AP8181" s="792"/>
      <c r="AS8181" s="792"/>
      <c r="AV8181" s="792"/>
      <c r="AY8181" s="792"/>
      <c r="BN8181" s="792"/>
      <c r="BQ8181" s="792"/>
    </row>
    <row r="8182" spans="8:69" ht="12" customHeight="1">
      <c r="H8182" s="800"/>
      <c r="AJ8182" s="792"/>
      <c r="AM8182" s="792"/>
      <c r="AP8182" s="792"/>
      <c r="AS8182" s="792"/>
      <c r="AV8182" s="792"/>
      <c r="AY8182" s="792"/>
      <c r="BN8182" s="792"/>
      <c r="BQ8182" s="792"/>
    </row>
    <row r="8183" spans="8:69" ht="12" customHeight="1">
      <c r="H8183" s="800"/>
      <c r="AJ8183" s="792"/>
      <c r="AM8183" s="792"/>
      <c r="AP8183" s="792"/>
      <c r="AS8183" s="792"/>
      <c r="AV8183" s="792"/>
      <c r="AY8183" s="792"/>
      <c r="BN8183" s="792"/>
      <c r="BQ8183" s="792"/>
    </row>
    <row r="8184" spans="8:69" ht="12" customHeight="1">
      <c r="H8184" s="800"/>
      <c r="AJ8184" s="792"/>
      <c r="AM8184" s="792"/>
      <c r="AP8184" s="792"/>
      <c r="AS8184" s="792"/>
      <c r="AV8184" s="792"/>
      <c r="AY8184" s="792"/>
      <c r="BN8184" s="792"/>
      <c r="BQ8184" s="792"/>
    </row>
    <row r="8185" spans="8:69" ht="12" customHeight="1">
      <c r="H8185" s="800"/>
      <c r="AJ8185" s="792"/>
      <c r="AM8185" s="792"/>
      <c r="AP8185" s="792"/>
      <c r="AS8185" s="792"/>
      <c r="AV8185" s="792"/>
      <c r="AY8185" s="792"/>
      <c r="BN8185" s="792"/>
      <c r="BQ8185" s="792"/>
    </row>
    <row r="8186" spans="8:69" ht="12" customHeight="1">
      <c r="H8186" s="800"/>
      <c r="AJ8186" s="792"/>
      <c r="AM8186" s="792"/>
      <c r="AP8186" s="792"/>
      <c r="AS8186" s="792"/>
      <c r="AV8186" s="792"/>
      <c r="AY8186" s="792"/>
      <c r="BN8186" s="792"/>
      <c r="BQ8186" s="792"/>
    </row>
    <row r="8187" spans="8:69" ht="12" customHeight="1">
      <c r="H8187" s="800"/>
      <c r="AJ8187" s="792"/>
      <c r="AM8187" s="792"/>
      <c r="AP8187" s="792"/>
      <c r="AS8187" s="792"/>
      <c r="AV8187" s="792"/>
      <c r="AY8187" s="792"/>
      <c r="BN8187" s="792"/>
      <c r="BQ8187" s="792"/>
    </row>
    <row r="8188" spans="8:69" ht="12" customHeight="1">
      <c r="H8188" s="800"/>
      <c r="AJ8188" s="792"/>
      <c r="AM8188" s="792"/>
      <c r="AP8188" s="792"/>
      <c r="AS8188" s="792"/>
      <c r="AV8188" s="792"/>
      <c r="AY8188" s="792"/>
      <c r="BN8188" s="792"/>
      <c r="BQ8188" s="792"/>
    </row>
    <row r="8189" spans="8:69" ht="12" customHeight="1">
      <c r="H8189" s="800"/>
      <c r="AJ8189" s="792"/>
      <c r="AM8189" s="792"/>
      <c r="AP8189" s="792"/>
      <c r="AS8189" s="792"/>
      <c r="AV8189" s="792"/>
      <c r="AY8189" s="792"/>
      <c r="BN8189" s="792"/>
      <c r="BQ8189" s="792"/>
    </row>
    <row r="8190" spans="8:69" ht="12" customHeight="1">
      <c r="H8190" s="800"/>
      <c r="AJ8190" s="792"/>
      <c r="AM8190" s="792"/>
      <c r="AP8190" s="792"/>
      <c r="AS8190" s="792"/>
      <c r="AV8190" s="792"/>
      <c r="AY8190" s="792"/>
      <c r="BN8190" s="792"/>
      <c r="BQ8190" s="792"/>
    </row>
    <row r="8191" spans="8:69" ht="12" customHeight="1">
      <c r="H8191" s="800"/>
      <c r="AJ8191" s="792"/>
      <c r="AM8191" s="792"/>
      <c r="AP8191" s="792"/>
      <c r="AS8191" s="792"/>
      <c r="AV8191" s="792"/>
      <c r="AY8191" s="792"/>
      <c r="BN8191" s="792"/>
      <c r="BQ8191" s="792"/>
    </row>
    <row r="8192" spans="8:69" ht="12" customHeight="1">
      <c r="H8192" s="800"/>
      <c r="AJ8192" s="792"/>
      <c r="AM8192" s="792"/>
      <c r="AP8192" s="792"/>
      <c r="AS8192" s="792"/>
      <c r="AV8192" s="792"/>
      <c r="AY8192" s="792"/>
      <c r="BN8192" s="792"/>
      <c r="BQ8192" s="792"/>
    </row>
    <row r="8193" spans="8:69" ht="12" customHeight="1">
      <c r="H8193" s="800"/>
      <c r="AJ8193" s="792"/>
      <c r="AM8193" s="792"/>
      <c r="AP8193" s="792"/>
      <c r="AS8193" s="792"/>
      <c r="AV8193" s="792"/>
      <c r="AY8193" s="792"/>
      <c r="BN8193" s="792"/>
      <c r="BQ8193" s="792"/>
    </row>
    <row r="8194" spans="8:69" ht="12" customHeight="1">
      <c r="H8194" s="800"/>
      <c r="AJ8194" s="792"/>
      <c r="AM8194" s="792"/>
      <c r="AP8194" s="792"/>
      <c r="AS8194" s="792"/>
      <c r="AV8194" s="792"/>
      <c r="AY8194" s="792"/>
      <c r="BN8194" s="792"/>
      <c r="BQ8194" s="792"/>
    </row>
    <row r="8195" spans="8:69" ht="12" customHeight="1">
      <c r="H8195" s="800"/>
      <c r="AJ8195" s="792"/>
      <c r="AM8195" s="792"/>
      <c r="AP8195" s="792"/>
      <c r="AS8195" s="792"/>
      <c r="AV8195" s="792"/>
      <c r="AY8195" s="792"/>
      <c r="BN8195" s="792"/>
      <c r="BQ8195" s="792"/>
    </row>
    <row r="8196" spans="8:69" ht="12" customHeight="1">
      <c r="H8196" s="800"/>
      <c r="AJ8196" s="792"/>
      <c r="AM8196" s="792"/>
      <c r="AP8196" s="792"/>
      <c r="AS8196" s="792"/>
      <c r="AV8196" s="792"/>
      <c r="AY8196" s="792"/>
      <c r="BN8196" s="792"/>
      <c r="BQ8196" s="792"/>
    </row>
    <row r="8197" spans="8:69" ht="12" customHeight="1">
      <c r="H8197" s="800"/>
      <c r="AJ8197" s="792"/>
      <c r="AM8197" s="792"/>
      <c r="AP8197" s="792"/>
      <c r="AS8197" s="792"/>
      <c r="AV8197" s="792"/>
      <c r="AY8197" s="792"/>
      <c r="BN8197" s="792"/>
      <c r="BQ8197" s="792"/>
    </row>
    <row r="8198" spans="8:69" ht="12" customHeight="1">
      <c r="H8198" s="800"/>
      <c r="AJ8198" s="792"/>
      <c r="AM8198" s="792"/>
      <c r="AP8198" s="792"/>
      <c r="AS8198" s="792"/>
      <c r="AV8198" s="792"/>
      <c r="AY8198" s="792"/>
      <c r="BN8198" s="792"/>
      <c r="BQ8198" s="792"/>
    </row>
    <row r="8199" spans="8:69" ht="12" customHeight="1">
      <c r="H8199" s="800"/>
      <c r="AJ8199" s="792"/>
      <c r="AM8199" s="792"/>
      <c r="AP8199" s="792"/>
      <c r="AS8199" s="792"/>
      <c r="AV8199" s="792"/>
      <c r="AY8199" s="792"/>
      <c r="BN8199" s="792"/>
      <c r="BQ8199" s="792"/>
    </row>
    <row r="8200" spans="8:69" ht="12" customHeight="1">
      <c r="H8200" s="800"/>
      <c r="AJ8200" s="792"/>
      <c r="AM8200" s="792"/>
      <c r="AP8200" s="792"/>
      <c r="AS8200" s="792"/>
      <c r="AV8200" s="792"/>
      <c r="AY8200" s="792"/>
      <c r="BN8200" s="792"/>
      <c r="BQ8200" s="792"/>
    </row>
    <row r="8201" spans="8:69" ht="12" customHeight="1">
      <c r="H8201" s="800"/>
      <c r="AJ8201" s="792"/>
      <c r="AM8201" s="792"/>
      <c r="AP8201" s="792"/>
      <c r="AS8201" s="792"/>
      <c r="AV8201" s="792"/>
      <c r="AY8201" s="792"/>
      <c r="BN8201" s="792"/>
      <c r="BQ8201" s="792"/>
    </row>
    <row r="8202" spans="8:69" ht="12" customHeight="1">
      <c r="H8202" s="800"/>
      <c r="AJ8202" s="792"/>
      <c r="AM8202" s="792"/>
      <c r="AP8202" s="792"/>
      <c r="AS8202" s="792"/>
      <c r="AV8202" s="792"/>
      <c r="AY8202" s="792"/>
      <c r="BN8202" s="792"/>
      <c r="BQ8202" s="792"/>
    </row>
    <row r="8203" spans="8:69" ht="12" customHeight="1">
      <c r="H8203" s="800"/>
      <c r="AJ8203" s="792"/>
      <c r="AM8203" s="792"/>
      <c r="AP8203" s="792"/>
      <c r="AS8203" s="792"/>
      <c r="AV8203" s="792"/>
      <c r="AY8203" s="792"/>
      <c r="BN8203" s="792"/>
      <c r="BQ8203" s="792"/>
    </row>
    <row r="8204" spans="8:69" ht="12" customHeight="1">
      <c r="H8204" s="800"/>
      <c r="AJ8204" s="792"/>
      <c r="AM8204" s="792"/>
      <c r="AP8204" s="792"/>
      <c r="AS8204" s="792"/>
      <c r="AV8204" s="792"/>
      <c r="AY8204" s="792"/>
      <c r="BN8204" s="792"/>
      <c r="BQ8204" s="792"/>
    </row>
    <row r="8205" spans="8:69" ht="12" customHeight="1">
      <c r="H8205" s="800"/>
      <c r="AJ8205" s="792"/>
      <c r="AM8205" s="792"/>
      <c r="AP8205" s="792"/>
      <c r="AS8205" s="792"/>
      <c r="AV8205" s="792"/>
      <c r="AY8205" s="792"/>
      <c r="BN8205" s="792"/>
      <c r="BQ8205" s="792"/>
    </row>
    <row r="8206" spans="8:69" ht="12" customHeight="1">
      <c r="H8206" s="800"/>
      <c r="AJ8206" s="792"/>
      <c r="AM8206" s="792"/>
      <c r="AP8206" s="792"/>
      <c r="AS8206" s="792"/>
      <c r="AV8206" s="792"/>
      <c r="AY8206" s="792"/>
      <c r="BN8206" s="792"/>
      <c r="BQ8206" s="792"/>
    </row>
    <row r="8207" spans="8:69" ht="12" customHeight="1">
      <c r="H8207" s="800"/>
      <c r="AJ8207" s="792"/>
      <c r="AM8207" s="792"/>
      <c r="AP8207" s="792"/>
      <c r="AS8207" s="792"/>
      <c r="AV8207" s="792"/>
      <c r="AY8207" s="792"/>
      <c r="BN8207" s="792"/>
      <c r="BQ8207" s="792"/>
    </row>
    <row r="8208" spans="8:69" ht="12" customHeight="1">
      <c r="H8208" s="800"/>
      <c r="AJ8208" s="792"/>
      <c r="AM8208" s="792"/>
      <c r="AP8208" s="792"/>
      <c r="AS8208" s="792"/>
      <c r="AV8208" s="792"/>
      <c r="AY8208" s="792"/>
      <c r="BN8208" s="792"/>
      <c r="BQ8208" s="792"/>
    </row>
    <row r="8209" spans="8:69" ht="12" customHeight="1">
      <c r="H8209" s="800"/>
      <c r="AJ8209" s="792"/>
      <c r="AM8209" s="792"/>
      <c r="AP8209" s="792"/>
      <c r="AS8209" s="792"/>
      <c r="AV8209" s="792"/>
      <c r="AY8209" s="792"/>
      <c r="BN8209" s="792"/>
      <c r="BQ8209" s="792"/>
    </row>
    <row r="8210" spans="8:69" ht="12" customHeight="1">
      <c r="H8210" s="800"/>
      <c r="AJ8210" s="792"/>
      <c r="AM8210" s="792"/>
      <c r="AP8210" s="792"/>
      <c r="AS8210" s="792"/>
      <c r="AV8210" s="792"/>
      <c r="AY8210" s="792"/>
      <c r="BN8210" s="792"/>
      <c r="BQ8210" s="792"/>
    </row>
    <row r="8211" spans="8:69" ht="12" customHeight="1">
      <c r="H8211" s="800"/>
      <c r="AJ8211" s="792"/>
      <c r="AM8211" s="792"/>
      <c r="AP8211" s="792"/>
      <c r="AS8211" s="792"/>
      <c r="AV8211" s="792"/>
      <c r="AY8211" s="792"/>
      <c r="BN8211" s="792"/>
      <c r="BQ8211" s="792"/>
    </row>
    <row r="8212" spans="8:69" ht="12" customHeight="1">
      <c r="H8212" s="800"/>
      <c r="AJ8212" s="792"/>
      <c r="AM8212" s="792"/>
      <c r="AP8212" s="792"/>
      <c r="AS8212" s="792"/>
      <c r="AV8212" s="792"/>
      <c r="AY8212" s="792"/>
      <c r="BN8212" s="792"/>
      <c r="BQ8212" s="792"/>
    </row>
    <row r="8213" spans="8:69" ht="12" customHeight="1">
      <c r="H8213" s="800"/>
      <c r="AJ8213" s="792"/>
      <c r="AM8213" s="792"/>
      <c r="AP8213" s="792"/>
      <c r="AS8213" s="792"/>
      <c r="AV8213" s="792"/>
      <c r="AY8213" s="792"/>
      <c r="BN8213" s="792"/>
      <c r="BQ8213" s="792"/>
    </row>
    <row r="8214" spans="8:69" ht="12" customHeight="1">
      <c r="H8214" s="800"/>
      <c r="AJ8214" s="792"/>
      <c r="AM8214" s="792"/>
      <c r="AP8214" s="792"/>
      <c r="AS8214" s="792"/>
      <c r="AV8214" s="792"/>
      <c r="AY8214" s="792"/>
      <c r="BN8214" s="792"/>
      <c r="BQ8214" s="792"/>
    </row>
    <row r="8215" spans="8:69" ht="12" customHeight="1">
      <c r="H8215" s="800"/>
      <c r="AJ8215" s="792"/>
      <c r="AM8215" s="792"/>
      <c r="AP8215" s="792"/>
      <c r="AS8215" s="792"/>
      <c r="AV8215" s="792"/>
      <c r="AY8215" s="792"/>
      <c r="BN8215" s="792"/>
      <c r="BQ8215" s="792"/>
    </row>
    <row r="8216" spans="8:69" ht="12" customHeight="1">
      <c r="H8216" s="800"/>
      <c r="AJ8216" s="792"/>
      <c r="AM8216" s="792"/>
      <c r="AP8216" s="792"/>
      <c r="AS8216" s="792"/>
      <c r="AV8216" s="792"/>
      <c r="AY8216" s="792"/>
      <c r="BN8216" s="792"/>
      <c r="BQ8216" s="792"/>
    </row>
    <row r="8217" spans="8:69" ht="12" customHeight="1">
      <c r="H8217" s="800"/>
      <c r="AJ8217" s="792"/>
      <c r="AM8217" s="792"/>
      <c r="AP8217" s="792"/>
      <c r="AS8217" s="792"/>
      <c r="AV8217" s="792"/>
      <c r="AY8217" s="792"/>
      <c r="BN8217" s="792"/>
      <c r="BQ8217" s="792"/>
    </row>
    <row r="8218" spans="8:69" ht="12" customHeight="1">
      <c r="H8218" s="800"/>
      <c r="AJ8218" s="792"/>
      <c r="AM8218" s="792"/>
      <c r="AP8218" s="792"/>
      <c r="AS8218" s="792"/>
      <c r="AV8218" s="792"/>
      <c r="AY8218" s="792"/>
      <c r="BN8218" s="792"/>
      <c r="BQ8218" s="792"/>
    </row>
    <row r="8219" spans="8:69" ht="12" customHeight="1">
      <c r="H8219" s="800"/>
      <c r="AJ8219" s="792"/>
      <c r="AM8219" s="792"/>
      <c r="AP8219" s="792"/>
      <c r="AS8219" s="792"/>
      <c r="AV8219" s="792"/>
      <c r="AY8219" s="792"/>
      <c r="BN8219" s="792"/>
      <c r="BQ8219" s="792"/>
    </row>
    <row r="8220" spans="8:69" ht="12" customHeight="1">
      <c r="H8220" s="800"/>
      <c r="AJ8220" s="792"/>
      <c r="AM8220" s="792"/>
      <c r="AP8220" s="792"/>
      <c r="AS8220" s="792"/>
      <c r="AV8220" s="792"/>
      <c r="AY8220" s="792"/>
      <c r="BN8220" s="792"/>
      <c r="BQ8220" s="792"/>
    </row>
    <row r="8221" spans="8:69" ht="12" customHeight="1">
      <c r="H8221" s="800"/>
      <c r="AJ8221" s="792"/>
      <c r="AM8221" s="792"/>
      <c r="AP8221" s="792"/>
      <c r="AS8221" s="792"/>
      <c r="AV8221" s="792"/>
      <c r="AY8221" s="792"/>
      <c r="BN8221" s="792"/>
      <c r="BQ8221" s="792"/>
    </row>
    <row r="8222" spans="8:69" ht="12" customHeight="1">
      <c r="H8222" s="800"/>
      <c r="AJ8222" s="792"/>
      <c r="AM8222" s="792"/>
      <c r="AP8222" s="792"/>
      <c r="AS8222" s="792"/>
      <c r="AV8222" s="792"/>
      <c r="AY8222" s="792"/>
      <c r="BN8222" s="792"/>
      <c r="BQ8222" s="792"/>
    </row>
    <row r="8223" spans="8:69" ht="12" customHeight="1">
      <c r="H8223" s="800"/>
      <c r="AJ8223" s="792"/>
      <c r="AM8223" s="792"/>
      <c r="AP8223" s="792"/>
      <c r="AS8223" s="792"/>
      <c r="AV8223" s="792"/>
      <c r="AY8223" s="792"/>
      <c r="BN8223" s="792"/>
      <c r="BQ8223" s="792"/>
    </row>
    <row r="8224" spans="8:69" ht="12" customHeight="1">
      <c r="H8224" s="800"/>
      <c r="AJ8224" s="792"/>
      <c r="AM8224" s="792"/>
      <c r="AP8224" s="792"/>
      <c r="AS8224" s="792"/>
      <c r="AV8224" s="792"/>
      <c r="AY8224" s="792"/>
      <c r="BN8224" s="792"/>
      <c r="BQ8224" s="792"/>
    </row>
    <row r="8225" spans="8:69" ht="12" customHeight="1">
      <c r="H8225" s="800"/>
      <c r="AJ8225" s="792"/>
      <c r="AM8225" s="792"/>
      <c r="AP8225" s="792"/>
      <c r="AS8225" s="792"/>
      <c r="AV8225" s="792"/>
      <c r="AY8225" s="792"/>
      <c r="BN8225" s="792"/>
      <c r="BQ8225" s="792"/>
    </row>
    <row r="8226" spans="8:69" ht="12" customHeight="1">
      <c r="H8226" s="800"/>
      <c r="AJ8226" s="792"/>
      <c r="AM8226" s="792"/>
      <c r="AP8226" s="792"/>
      <c r="AS8226" s="792"/>
      <c r="AV8226" s="792"/>
      <c r="AY8226" s="792"/>
      <c r="BN8226" s="792"/>
      <c r="BQ8226" s="792"/>
    </row>
    <row r="8227" spans="8:69" ht="12" customHeight="1">
      <c r="H8227" s="800"/>
      <c r="AJ8227" s="792"/>
      <c r="AM8227" s="792"/>
      <c r="AP8227" s="792"/>
      <c r="AS8227" s="792"/>
      <c r="AV8227" s="792"/>
      <c r="AY8227" s="792"/>
      <c r="BN8227" s="792"/>
      <c r="BQ8227" s="792"/>
    </row>
    <row r="8228" spans="8:69" ht="12" customHeight="1">
      <c r="H8228" s="800"/>
      <c r="AJ8228" s="792"/>
      <c r="AM8228" s="792"/>
      <c r="AP8228" s="792"/>
      <c r="AS8228" s="792"/>
      <c r="AV8228" s="792"/>
      <c r="AY8228" s="792"/>
      <c r="BN8228" s="792"/>
      <c r="BQ8228" s="792"/>
    </row>
    <row r="8229" spans="8:69" ht="12" customHeight="1">
      <c r="H8229" s="800"/>
      <c r="AJ8229" s="792"/>
      <c r="AM8229" s="792"/>
      <c r="AP8229" s="792"/>
      <c r="AS8229" s="792"/>
      <c r="AV8229" s="792"/>
      <c r="AY8229" s="792"/>
      <c r="BN8229" s="792"/>
      <c r="BQ8229" s="792"/>
    </row>
    <row r="8230" spans="8:69" ht="12" customHeight="1">
      <c r="H8230" s="800"/>
      <c r="AJ8230" s="792"/>
      <c r="AM8230" s="792"/>
      <c r="AP8230" s="792"/>
      <c r="AS8230" s="792"/>
      <c r="AV8230" s="792"/>
      <c r="AY8230" s="792"/>
      <c r="BN8230" s="792"/>
      <c r="BQ8230" s="792"/>
    </row>
    <row r="8231" spans="8:69" ht="12" customHeight="1">
      <c r="H8231" s="800"/>
      <c r="AJ8231" s="792"/>
      <c r="AM8231" s="792"/>
      <c r="AP8231" s="792"/>
      <c r="AS8231" s="792"/>
      <c r="AV8231" s="792"/>
      <c r="AY8231" s="792"/>
      <c r="BN8231" s="792"/>
      <c r="BQ8231" s="792"/>
    </row>
    <row r="8232" spans="8:69" ht="12" customHeight="1">
      <c r="H8232" s="800"/>
      <c r="AJ8232" s="792"/>
      <c r="AM8232" s="792"/>
      <c r="AP8232" s="792"/>
      <c r="AS8232" s="792"/>
      <c r="AV8232" s="792"/>
      <c r="AY8232" s="792"/>
      <c r="BN8232" s="792"/>
      <c r="BQ8232" s="792"/>
    </row>
    <row r="8233" spans="8:69" ht="12" customHeight="1">
      <c r="H8233" s="800"/>
      <c r="AJ8233" s="792"/>
      <c r="AM8233" s="792"/>
      <c r="AP8233" s="792"/>
      <c r="AS8233" s="792"/>
      <c r="AV8233" s="792"/>
      <c r="AY8233" s="792"/>
      <c r="BN8233" s="792"/>
      <c r="BQ8233" s="792"/>
    </row>
    <row r="8234" spans="8:69" ht="12" customHeight="1">
      <c r="H8234" s="800"/>
      <c r="AJ8234" s="792"/>
      <c r="AM8234" s="792"/>
      <c r="AP8234" s="792"/>
      <c r="AS8234" s="792"/>
      <c r="AV8234" s="792"/>
      <c r="AY8234" s="792"/>
      <c r="BN8234" s="792"/>
      <c r="BQ8234" s="792"/>
    </row>
    <row r="8235" spans="8:69" ht="12" customHeight="1">
      <c r="H8235" s="800"/>
      <c r="AJ8235" s="792"/>
      <c r="AM8235" s="792"/>
      <c r="AP8235" s="792"/>
      <c r="AS8235" s="792"/>
      <c r="AV8235" s="792"/>
      <c r="AY8235" s="792"/>
      <c r="BN8235" s="792"/>
      <c r="BQ8235" s="792"/>
    </row>
    <row r="8236" spans="8:69" ht="12" customHeight="1">
      <c r="H8236" s="800"/>
      <c r="AJ8236" s="792"/>
      <c r="AM8236" s="792"/>
      <c r="AP8236" s="792"/>
      <c r="AS8236" s="792"/>
      <c r="AV8236" s="792"/>
      <c r="AY8236" s="792"/>
      <c r="BN8236" s="792"/>
      <c r="BQ8236" s="792"/>
    </row>
    <row r="8237" spans="8:69" ht="12" customHeight="1">
      <c r="H8237" s="800"/>
      <c r="AJ8237" s="792"/>
      <c r="AM8237" s="792"/>
      <c r="AP8237" s="792"/>
      <c r="AS8237" s="792"/>
      <c r="AV8237" s="792"/>
      <c r="AY8237" s="792"/>
      <c r="BN8237" s="792"/>
      <c r="BQ8237" s="792"/>
    </row>
    <row r="8238" spans="8:69" ht="12" customHeight="1">
      <c r="H8238" s="800"/>
      <c r="AJ8238" s="792"/>
      <c r="AM8238" s="792"/>
      <c r="AP8238" s="792"/>
      <c r="AS8238" s="792"/>
      <c r="AV8238" s="792"/>
      <c r="AY8238" s="792"/>
      <c r="BN8238" s="792"/>
      <c r="BQ8238" s="792"/>
    </row>
    <row r="8239" spans="8:69" ht="12" customHeight="1">
      <c r="H8239" s="800"/>
      <c r="AJ8239" s="792"/>
      <c r="AM8239" s="792"/>
      <c r="AP8239" s="792"/>
      <c r="AS8239" s="792"/>
      <c r="AV8239" s="792"/>
      <c r="AY8239" s="792"/>
      <c r="BN8239" s="792"/>
      <c r="BQ8239" s="792"/>
    </row>
    <row r="8240" spans="8:69" ht="12" customHeight="1">
      <c r="H8240" s="800"/>
      <c r="AJ8240" s="792"/>
      <c r="AM8240" s="792"/>
      <c r="AP8240" s="792"/>
      <c r="AS8240" s="792"/>
      <c r="AV8240" s="792"/>
      <c r="AY8240" s="792"/>
      <c r="BN8240" s="792"/>
      <c r="BQ8240" s="792"/>
    </row>
    <row r="8241" spans="8:69" ht="12" customHeight="1">
      <c r="H8241" s="800"/>
      <c r="AJ8241" s="792"/>
      <c r="AM8241" s="792"/>
      <c r="AP8241" s="792"/>
      <c r="AS8241" s="792"/>
      <c r="AV8241" s="792"/>
      <c r="AY8241" s="792"/>
      <c r="BN8241" s="792"/>
      <c r="BQ8241" s="792"/>
    </row>
    <row r="8242" spans="8:69" ht="12" customHeight="1">
      <c r="H8242" s="800"/>
      <c r="AJ8242" s="792"/>
      <c r="AM8242" s="792"/>
      <c r="AP8242" s="792"/>
      <c r="AS8242" s="792"/>
      <c r="AV8242" s="792"/>
      <c r="AY8242" s="792"/>
      <c r="BN8242" s="792"/>
      <c r="BQ8242" s="792"/>
    </row>
    <row r="8243" spans="8:69" ht="12" customHeight="1">
      <c r="H8243" s="800"/>
      <c r="AJ8243" s="792"/>
      <c r="AM8243" s="792"/>
      <c r="AP8243" s="792"/>
      <c r="AS8243" s="792"/>
      <c r="AV8243" s="792"/>
      <c r="AY8243" s="792"/>
      <c r="BN8243" s="792"/>
      <c r="BQ8243" s="792"/>
    </row>
    <row r="8244" spans="8:69" ht="12" customHeight="1">
      <c r="H8244" s="800"/>
      <c r="AJ8244" s="792"/>
      <c r="AM8244" s="792"/>
      <c r="AP8244" s="792"/>
      <c r="AS8244" s="792"/>
      <c r="AV8244" s="792"/>
      <c r="AY8244" s="792"/>
      <c r="BN8244" s="792"/>
      <c r="BQ8244" s="792"/>
    </row>
    <row r="8245" spans="8:69" ht="12" customHeight="1">
      <c r="H8245" s="800"/>
      <c r="AJ8245" s="792"/>
      <c r="AM8245" s="792"/>
      <c r="AP8245" s="792"/>
      <c r="AS8245" s="792"/>
      <c r="AV8245" s="792"/>
      <c r="AY8245" s="792"/>
      <c r="BN8245" s="792"/>
      <c r="BQ8245" s="792"/>
    </row>
    <row r="8246" spans="8:69" ht="12" customHeight="1">
      <c r="H8246" s="800"/>
      <c r="AJ8246" s="792"/>
      <c r="AM8246" s="792"/>
      <c r="AP8246" s="792"/>
      <c r="AS8246" s="792"/>
      <c r="AV8246" s="792"/>
      <c r="AY8246" s="792"/>
      <c r="BN8246" s="792"/>
      <c r="BQ8246" s="792"/>
    </row>
    <row r="8247" spans="8:69" ht="12" customHeight="1">
      <c r="H8247" s="800"/>
      <c r="AJ8247" s="792"/>
      <c r="AM8247" s="792"/>
      <c r="AP8247" s="792"/>
      <c r="AS8247" s="792"/>
      <c r="AV8247" s="792"/>
      <c r="AY8247" s="792"/>
      <c r="BN8247" s="792"/>
      <c r="BQ8247" s="792"/>
    </row>
    <row r="8248" spans="8:69" ht="12" customHeight="1">
      <c r="H8248" s="800"/>
      <c r="AJ8248" s="792"/>
      <c r="AM8248" s="792"/>
      <c r="AP8248" s="792"/>
      <c r="AS8248" s="792"/>
      <c r="AV8248" s="792"/>
      <c r="AY8248" s="792"/>
      <c r="BN8248" s="792"/>
      <c r="BQ8248" s="792"/>
    </row>
    <row r="8249" spans="8:69" ht="12" customHeight="1">
      <c r="H8249" s="800"/>
      <c r="AJ8249" s="792"/>
      <c r="AM8249" s="792"/>
      <c r="AP8249" s="792"/>
      <c r="AS8249" s="792"/>
      <c r="AV8249" s="792"/>
      <c r="AY8249" s="792"/>
      <c r="BN8249" s="792"/>
      <c r="BQ8249" s="792"/>
    </row>
    <row r="8250" spans="8:69" ht="12" customHeight="1">
      <c r="H8250" s="800"/>
      <c r="AJ8250" s="792"/>
      <c r="AM8250" s="792"/>
      <c r="AP8250" s="792"/>
      <c r="AS8250" s="792"/>
      <c r="AV8250" s="792"/>
      <c r="AY8250" s="792"/>
      <c r="BN8250" s="792"/>
      <c r="BQ8250" s="792"/>
    </row>
    <row r="8251" spans="8:69" ht="12" customHeight="1">
      <c r="H8251" s="800"/>
      <c r="AJ8251" s="792"/>
      <c r="AM8251" s="792"/>
      <c r="AP8251" s="792"/>
      <c r="AS8251" s="792"/>
      <c r="AV8251" s="792"/>
      <c r="AY8251" s="792"/>
      <c r="BN8251" s="792"/>
      <c r="BQ8251" s="792"/>
    </row>
    <row r="8252" spans="8:69" ht="12" customHeight="1">
      <c r="H8252" s="800"/>
      <c r="AJ8252" s="792"/>
      <c r="AM8252" s="792"/>
      <c r="AP8252" s="792"/>
      <c r="AS8252" s="792"/>
      <c r="AV8252" s="792"/>
      <c r="AY8252" s="792"/>
      <c r="BN8252" s="792"/>
      <c r="BQ8252" s="792"/>
    </row>
    <row r="8253" spans="8:69" ht="12" customHeight="1">
      <c r="H8253" s="800"/>
      <c r="AJ8253" s="792"/>
      <c r="AM8253" s="792"/>
      <c r="AP8253" s="792"/>
      <c r="AS8253" s="792"/>
      <c r="AV8253" s="792"/>
      <c r="AY8253" s="792"/>
      <c r="BN8253" s="792"/>
      <c r="BQ8253" s="792"/>
    </row>
    <row r="8254" spans="8:69" ht="12" customHeight="1">
      <c r="H8254" s="800"/>
      <c r="AJ8254" s="792"/>
      <c r="AM8254" s="792"/>
      <c r="AP8254" s="792"/>
      <c r="AS8254" s="792"/>
      <c r="AV8254" s="792"/>
      <c r="AY8254" s="792"/>
      <c r="BN8254" s="792"/>
      <c r="BQ8254" s="792"/>
    </row>
    <row r="8255" spans="8:69" ht="12" customHeight="1">
      <c r="H8255" s="800"/>
      <c r="AJ8255" s="792"/>
      <c r="AM8255" s="792"/>
      <c r="AP8255" s="792"/>
      <c r="AS8255" s="792"/>
      <c r="AV8255" s="792"/>
      <c r="AY8255" s="792"/>
      <c r="BN8255" s="792"/>
      <c r="BQ8255" s="792"/>
    </row>
    <row r="8256" spans="8:69" ht="12" customHeight="1">
      <c r="H8256" s="800"/>
      <c r="AJ8256" s="792"/>
      <c r="AM8256" s="792"/>
      <c r="AP8256" s="792"/>
      <c r="AS8256" s="792"/>
      <c r="AV8256" s="792"/>
      <c r="AY8256" s="792"/>
      <c r="BN8256" s="792"/>
      <c r="BQ8256" s="792"/>
    </row>
    <row r="8257" spans="8:69" ht="12" customHeight="1">
      <c r="H8257" s="800"/>
      <c r="AJ8257" s="792"/>
      <c r="AM8257" s="792"/>
      <c r="AP8257" s="792"/>
      <c r="AS8257" s="792"/>
      <c r="AV8257" s="792"/>
      <c r="AY8257" s="792"/>
      <c r="BN8257" s="792"/>
      <c r="BQ8257" s="792"/>
    </row>
    <row r="8258" spans="8:69" ht="12" customHeight="1">
      <c r="H8258" s="800"/>
      <c r="AJ8258" s="792"/>
      <c r="AM8258" s="792"/>
      <c r="AP8258" s="792"/>
      <c r="AS8258" s="792"/>
      <c r="AV8258" s="792"/>
      <c r="AY8258" s="792"/>
      <c r="BN8258" s="792"/>
      <c r="BQ8258" s="792"/>
    </row>
    <row r="8259" spans="8:69" ht="12" customHeight="1">
      <c r="H8259" s="800"/>
      <c r="AJ8259" s="792"/>
      <c r="AM8259" s="792"/>
      <c r="AP8259" s="792"/>
      <c r="AS8259" s="792"/>
      <c r="AV8259" s="792"/>
      <c r="AY8259" s="792"/>
      <c r="BN8259" s="792"/>
      <c r="BQ8259" s="792"/>
    </row>
    <row r="8260" spans="8:69" ht="12" customHeight="1">
      <c r="H8260" s="800"/>
      <c r="AJ8260" s="792"/>
      <c r="AM8260" s="792"/>
      <c r="AP8260" s="792"/>
      <c r="AS8260" s="792"/>
      <c r="AV8260" s="792"/>
      <c r="AY8260" s="792"/>
      <c r="BN8260" s="792"/>
      <c r="BQ8260" s="792"/>
    </row>
    <row r="8261" spans="8:69" ht="12" customHeight="1">
      <c r="H8261" s="800"/>
      <c r="AJ8261" s="792"/>
      <c r="AM8261" s="792"/>
      <c r="AP8261" s="792"/>
      <c r="AS8261" s="792"/>
      <c r="AV8261" s="792"/>
      <c r="AY8261" s="792"/>
      <c r="BN8261" s="792"/>
      <c r="BQ8261" s="792"/>
    </row>
    <row r="8262" spans="8:69" ht="12" customHeight="1">
      <c r="H8262" s="800"/>
      <c r="AJ8262" s="792"/>
      <c r="AM8262" s="792"/>
      <c r="AP8262" s="792"/>
      <c r="AS8262" s="792"/>
      <c r="AV8262" s="792"/>
      <c r="AY8262" s="792"/>
      <c r="BN8262" s="792"/>
      <c r="BQ8262" s="792"/>
    </row>
    <row r="8263" spans="8:69" ht="12" customHeight="1">
      <c r="H8263" s="800"/>
      <c r="AJ8263" s="792"/>
      <c r="AM8263" s="792"/>
      <c r="AP8263" s="792"/>
      <c r="AS8263" s="792"/>
      <c r="AV8263" s="792"/>
      <c r="AY8263" s="792"/>
      <c r="BN8263" s="792"/>
      <c r="BQ8263" s="792"/>
    </row>
    <row r="8264" spans="8:69" ht="12" customHeight="1">
      <c r="H8264" s="800"/>
      <c r="AJ8264" s="792"/>
      <c r="AM8264" s="792"/>
      <c r="AP8264" s="792"/>
      <c r="AS8264" s="792"/>
      <c r="AV8264" s="792"/>
      <c r="AY8264" s="792"/>
      <c r="BN8264" s="792"/>
      <c r="BQ8264" s="792"/>
    </row>
    <row r="8265" spans="8:69" ht="12" customHeight="1">
      <c r="H8265" s="800"/>
      <c r="AJ8265" s="792"/>
      <c r="AM8265" s="792"/>
      <c r="AP8265" s="792"/>
      <c r="AS8265" s="792"/>
      <c r="AV8265" s="792"/>
      <c r="AY8265" s="792"/>
      <c r="BN8265" s="792"/>
      <c r="BQ8265" s="792"/>
    </row>
    <row r="8266" spans="8:69" ht="12" customHeight="1">
      <c r="H8266" s="800"/>
      <c r="AJ8266" s="792"/>
      <c r="AM8266" s="792"/>
      <c r="AP8266" s="792"/>
      <c r="AS8266" s="792"/>
      <c r="AV8266" s="792"/>
      <c r="AY8266" s="792"/>
      <c r="BN8266" s="792"/>
      <c r="BQ8266" s="792"/>
    </row>
    <row r="8267" spans="8:69" ht="12" customHeight="1">
      <c r="H8267" s="800"/>
      <c r="AJ8267" s="792"/>
      <c r="AM8267" s="792"/>
      <c r="AP8267" s="792"/>
      <c r="AS8267" s="792"/>
      <c r="AV8267" s="792"/>
      <c r="AY8267" s="792"/>
      <c r="BN8267" s="792"/>
      <c r="BQ8267" s="792"/>
    </row>
    <row r="8268" spans="8:69" ht="12" customHeight="1">
      <c r="H8268" s="800"/>
      <c r="AJ8268" s="792"/>
      <c r="AM8268" s="792"/>
      <c r="AP8268" s="792"/>
      <c r="AS8268" s="792"/>
      <c r="AV8268" s="792"/>
      <c r="AY8268" s="792"/>
      <c r="BN8268" s="792"/>
      <c r="BQ8268" s="792"/>
    </row>
    <row r="8269" spans="8:69" ht="12" customHeight="1">
      <c r="H8269" s="800"/>
      <c r="AJ8269" s="792"/>
      <c r="AM8269" s="792"/>
      <c r="AP8269" s="792"/>
      <c r="AS8269" s="792"/>
      <c r="AV8269" s="792"/>
      <c r="AY8269" s="792"/>
      <c r="BN8269" s="792"/>
      <c r="BQ8269" s="792"/>
    </row>
    <row r="8270" spans="8:69" ht="12" customHeight="1">
      <c r="H8270" s="800"/>
      <c r="AJ8270" s="792"/>
      <c r="AM8270" s="792"/>
      <c r="AP8270" s="792"/>
      <c r="AS8270" s="792"/>
      <c r="AV8270" s="792"/>
      <c r="AY8270" s="792"/>
      <c r="BN8270" s="792"/>
      <c r="BQ8270" s="792"/>
    </row>
    <row r="8271" spans="8:69" ht="12" customHeight="1">
      <c r="H8271" s="800"/>
      <c r="AJ8271" s="792"/>
      <c r="AM8271" s="792"/>
      <c r="AP8271" s="792"/>
      <c r="AS8271" s="792"/>
      <c r="AV8271" s="792"/>
      <c r="AY8271" s="792"/>
      <c r="BN8271" s="792"/>
      <c r="BQ8271" s="792"/>
    </row>
    <row r="8272" spans="8:69" ht="12" customHeight="1">
      <c r="H8272" s="800"/>
      <c r="AJ8272" s="792"/>
      <c r="AM8272" s="792"/>
      <c r="AP8272" s="792"/>
      <c r="AS8272" s="792"/>
      <c r="AV8272" s="792"/>
      <c r="AY8272" s="792"/>
      <c r="BN8272" s="792"/>
      <c r="BQ8272" s="792"/>
    </row>
    <row r="8273" spans="8:69" ht="12" customHeight="1">
      <c r="H8273" s="800"/>
      <c r="AJ8273" s="792"/>
      <c r="AM8273" s="792"/>
      <c r="AP8273" s="792"/>
      <c r="AS8273" s="792"/>
      <c r="AV8273" s="792"/>
      <c r="AY8273" s="792"/>
      <c r="BN8273" s="792"/>
      <c r="BQ8273" s="792"/>
    </row>
    <row r="8274" spans="8:69" ht="12" customHeight="1">
      <c r="H8274" s="800"/>
      <c r="AJ8274" s="792"/>
      <c r="AM8274" s="792"/>
      <c r="AP8274" s="792"/>
      <c r="AS8274" s="792"/>
      <c r="AV8274" s="792"/>
      <c r="AY8274" s="792"/>
      <c r="BN8274" s="792"/>
      <c r="BQ8274" s="792"/>
    </row>
    <row r="8275" spans="8:69" ht="12" customHeight="1">
      <c r="H8275" s="800"/>
      <c r="AJ8275" s="792"/>
      <c r="AM8275" s="792"/>
      <c r="AP8275" s="792"/>
      <c r="AS8275" s="792"/>
      <c r="AV8275" s="792"/>
      <c r="AY8275" s="792"/>
      <c r="BN8275" s="792"/>
      <c r="BQ8275" s="792"/>
    </row>
    <row r="8276" spans="8:69" ht="12" customHeight="1">
      <c r="H8276" s="800"/>
      <c r="AJ8276" s="792"/>
      <c r="AM8276" s="792"/>
      <c r="AP8276" s="792"/>
      <c r="AS8276" s="792"/>
      <c r="AV8276" s="792"/>
      <c r="AY8276" s="792"/>
      <c r="BN8276" s="792"/>
      <c r="BQ8276" s="792"/>
    </row>
    <row r="8277" spans="8:69" ht="12" customHeight="1">
      <c r="H8277" s="800"/>
      <c r="AJ8277" s="792"/>
      <c r="AM8277" s="792"/>
      <c r="AP8277" s="792"/>
      <c r="AS8277" s="792"/>
      <c r="AV8277" s="792"/>
      <c r="AY8277" s="792"/>
      <c r="BN8277" s="792"/>
      <c r="BQ8277" s="792"/>
    </row>
    <row r="8278" spans="8:69" ht="12" customHeight="1">
      <c r="H8278" s="800"/>
      <c r="AJ8278" s="792"/>
      <c r="AM8278" s="792"/>
      <c r="AP8278" s="792"/>
      <c r="AS8278" s="792"/>
      <c r="AV8278" s="792"/>
      <c r="AY8278" s="792"/>
      <c r="BN8278" s="792"/>
      <c r="BQ8278" s="792"/>
    </row>
    <row r="8279" spans="8:69" ht="12" customHeight="1">
      <c r="H8279" s="800"/>
      <c r="AJ8279" s="792"/>
      <c r="AM8279" s="792"/>
      <c r="AP8279" s="792"/>
      <c r="AS8279" s="792"/>
      <c r="AV8279" s="792"/>
      <c r="AY8279" s="792"/>
      <c r="BN8279" s="792"/>
      <c r="BQ8279" s="792"/>
    </row>
    <row r="8280" spans="8:69" ht="12" customHeight="1">
      <c r="H8280" s="800"/>
      <c r="AJ8280" s="792"/>
      <c r="AM8280" s="792"/>
      <c r="AP8280" s="792"/>
      <c r="AS8280" s="792"/>
      <c r="AV8280" s="792"/>
      <c r="AY8280" s="792"/>
      <c r="BN8280" s="792"/>
      <c r="BQ8280" s="792"/>
    </row>
    <row r="8281" spans="8:69" ht="12" customHeight="1">
      <c r="H8281" s="800"/>
      <c r="AJ8281" s="792"/>
      <c r="AM8281" s="792"/>
      <c r="AP8281" s="792"/>
      <c r="AS8281" s="792"/>
      <c r="AV8281" s="792"/>
      <c r="AY8281" s="792"/>
      <c r="BN8281" s="792"/>
      <c r="BQ8281" s="792"/>
    </row>
    <row r="8282" spans="8:69" ht="12" customHeight="1">
      <c r="H8282" s="800"/>
      <c r="AJ8282" s="792"/>
      <c r="AM8282" s="792"/>
      <c r="AP8282" s="792"/>
      <c r="AS8282" s="792"/>
      <c r="AV8282" s="792"/>
      <c r="AY8282" s="792"/>
      <c r="BN8282" s="792"/>
      <c r="BQ8282" s="792"/>
    </row>
    <row r="8283" spans="8:69" ht="12" customHeight="1">
      <c r="H8283" s="800"/>
      <c r="AJ8283" s="792"/>
      <c r="AM8283" s="792"/>
      <c r="AP8283" s="792"/>
      <c r="AS8283" s="792"/>
      <c r="AV8283" s="792"/>
      <c r="AY8283" s="792"/>
      <c r="BN8283" s="792"/>
      <c r="BQ8283" s="792"/>
    </row>
    <row r="8284" spans="8:69" ht="12" customHeight="1">
      <c r="H8284" s="800"/>
      <c r="AJ8284" s="792"/>
      <c r="AM8284" s="792"/>
      <c r="AP8284" s="792"/>
      <c r="AS8284" s="792"/>
      <c r="AV8284" s="792"/>
      <c r="AY8284" s="792"/>
      <c r="BN8284" s="792"/>
      <c r="BQ8284" s="792"/>
    </row>
    <row r="8285" spans="8:69" ht="12" customHeight="1">
      <c r="H8285" s="800"/>
      <c r="AJ8285" s="792"/>
      <c r="AM8285" s="792"/>
      <c r="AP8285" s="792"/>
      <c r="AS8285" s="792"/>
      <c r="AV8285" s="792"/>
      <c r="AY8285" s="792"/>
      <c r="BN8285" s="792"/>
      <c r="BQ8285" s="792"/>
    </row>
    <row r="8286" spans="8:69" ht="12" customHeight="1">
      <c r="H8286" s="800"/>
      <c r="AJ8286" s="792"/>
      <c r="AM8286" s="792"/>
      <c r="AP8286" s="792"/>
      <c r="AS8286" s="792"/>
      <c r="AV8286" s="792"/>
      <c r="AY8286" s="792"/>
      <c r="BN8286" s="792"/>
      <c r="BQ8286" s="792"/>
    </row>
    <row r="8287" spans="8:69" ht="12" customHeight="1">
      <c r="H8287" s="800"/>
      <c r="AJ8287" s="792"/>
      <c r="AM8287" s="792"/>
      <c r="AP8287" s="792"/>
      <c r="AS8287" s="792"/>
      <c r="AV8287" s="792"/>
      <c r="AY8287" s="792"/>
      <c r="BN8287" s="792"/>
      <c r="BQ8287" s="792"/>
    </row>
    <row r="8288" spans="8:69" ht="12" customHeight="1">
      <c r="H8288" s="800"/>
      <c r="AJ8288" s="792"/>
      <c r="AM8288" s="792"/>
      <c r="AP8288" s="792"/>
      <c r="AS8288" s="792"/>
      <c r="AV8288" s="792"/>
      <c r="AY8288" s="792"/>
      <c r="BN8288" s="792"/>
      <c r="BQ8288" s="792"/>
    </row>
    <row r="8289" spans="8:69" ht="12" customHeight="1">
      <c r="H8289" s="800"/>
      <c r="AJ8289" s="792"/>
      <c r="AM8289" s="792"/>
      <c r="AP8289" s="792"/>
      <c r="AS8289" s="792"/>
      <c r="AV8289" s="792"/>
      <c r="AY8289" s="792"/>
      <c r="BN8289" s="792"/>
      <c r="BQ8289" s="792"/>
    </row>
    <row r="8290" spans="8:69" ht="12" customHeight="1">
      <c r="H8290" s="800"/>
      <c r="AJ8290" s="792"/>
      <c r="AM8290" s="792"/>
      <c r="AP8290" s="792"/>
      <c r="AS8290" s="792"/>
      <c r="AV8290" s="792"/>
      <c r="AY8290" s="792"/>
      <c r="BN8290" s="792"/>
      <c r="BQ8290" s="792"/>
    </row>
    <row r="8291" spans="8:69" ht="12" customHeight="1">
      <c r="H8291" s="800"/>
      <c r="AJ8291" s="792"/>
      <c r="AM8291" s="792"/>
      <c r="AP8291" s="792"/>
      <c r="AS8291" s="792"/>
      <c r="AV8291" s="792"/>
      <c r="AY8291" s="792"/>
      <c r="BN8291" s="792"/>
      <c r="BQ8291" s="792"/>
    </row>
    <row r="8292" spans="8:69" ht="12" customHeight="1">
      <c r="H8292" s="800"/>
      <c r="AJ8292" s="792"/>
      <c r="AM8292" s="792"/>
      <c r="AP8292" s="792"/>
      <c r="AS8292" s="792"/>
      <c r="AV8292" s="792"/>
      <c r="AY8292" s="792"/>
      <c r="BN8292" s="792"/>
      <c r="BQ8292" s="792"/>
    </row>
    <row r="8293" spans="8:69" ht="12" customHeight="1">
      <c r="H8293" s="800"/>
      <c r="AJ8293" s="792"/>
      <c r="AM8293" s="792"/>
      <c r="AP8293" s="792"/>
      <c r="AS8293" s="792"/>
      <c r="AV8293" s="792"/>
      <c r="AY8293" s="792"/>
      <c r="BN8293" s="792"/>
      <c r="BQ8293" s="792"/>
    </row>
    <row r="8294" spans="8:69" ht="12" customHeight="1">
      <c r="H8294" s="800"/>
      <c r="AJ8294" s="792"/>
      <c r="AM8294" s="792"/>
      <c r="AP8294" s="792"/>
      <c r="AS8294" s="792"/>
      <c r="AV8294" s="792"/>
      <c r="AY8294" s="792"/>
      <c r="BN8294" s="792"/>
      <c r="BQ8294" s="792"/>
    </row>
    <row r="8295" spans="8:69" ht="12" customHeight="1">
      <c r="H8295" s="800"/>
      <c r="AJ8295" s="792"/>
      <c r="AM8295" s="792"/>
      <c r="AP8295" s="792"/>
      <c r="AS8295" s="792"/>
      <c r="AV8295" s="792"/>
      <c r="AY8295" s="792"/>
      <c r="BN8295" s="792"/>
      <c r="BQ8295" s="792"/>
    </row>
    <row r="8296" spans="8:69" ht="12" customHeight="1">
      <c r="H8296" s="800"/>
      <c r="AJ8296" s="792"/>
      <c r="AM8296" s="792"/>
      <c r="AP8296" s="792"/>
      <c r="AS8296" s="792"/>
      <c r="AV8296" s="792"/>
      <c r="AY8296" s="792"/>
      <c r="BN8296" s="792"/>
      <c r="BQ8296" s="792"/>
    </row>
    <row r="8297" spans="8:69" ht="12" customHeight="1">
      <c r="H8297" s="800"/>
      <c r="AJ8297" s="792"/>
      <c r="AM8297" s="792"/>
      <c r="AP8297" s="792"/>
      <c r="AS8297" s="792"/>
      <c r="AV8297" s="792"/>
      <c r="AY8297" s="792"/>
      <c r="BN8297" s="792"/>
      <c r="BQ8297" s="792"/>
    </row>
    <row r="8298" spans="8:69" ht="12" customHeight="1">
      <c r="H8298" s="800"/>
      <c r="AJ8298" s="792"/>
      <c r="AM8298" s="792"/>
      <c r="AP8298" s="792"/>
      <c r="AS8298" s="792"/>
      <c r="AV8298" s="792"/>
      <c r="AY8298" s="792"/>
      <c r="BN8298" s="792"/>
      <c r="BQ8298" s="792"/>
    </row>
    <row r="8299" spans="8:69" ht="12" customHeight="1">
      <c r="H8299" s="800"/>
      <c r="AJ8299" s="792"/>
      <c r="AM8299" s="792"/>
      <c r="AP8299" s="792"/>
      <c r="AS8299" s="792"/>
      <c r="AV8299" s="792"/>
      <c r="AY8299" s="792"/>
      <c r="BN8299" s="792"/>
      <c r="BQ8299" s="792"/>
    </row>
    <row r="8300" spans="8:69" ht="12" customHeight="1">
      <c r="H8300" s="800"/>
      <c r="AJ8300" s="792"/>
      <c r="AM8300" s="792"/>
      <c r="AP8300" s="792"/>
      <c r="AS8300" s="792"/>
      <c r="AV8300" s="792"/>
      <c r="AY8300" s="792"/>
      <c r="BN8300" s="792"/>
      <c r="BQ8300" s="792"/>
    </row>
    <row r="8301" spans="8:69" ht="12" customHeight="1">
      <c r="H8301" s="800"/>
      <c r="AJ8301" s="792"/>
      <c r="AM8301" s="792"/>
      <c r="AP8301" s="792"/>
      <c r="AS8301" s="792"/>
      <c r="AV8301" s="792"/>
      <c r="AY8301" s="792"/>
      <c r="BN8301" s="792"/>
      <c r="BQ8301" s="792"/>
    </row>
    <row r="8302" spans="8:69" ht="12" customHeight="1">
      <c r="H8302" s="800"/>
      <c r="AJ8302" s="792"/>
      <c r="AM8302" s="792"/>
      <c r="AP8302" s="792"/>
      <c r="AS8302" s="792"/>
      <c r="AV8302" s="792"/>
      <c r="AY8302" s="792"/>
      <c r="BN8302" s="792"/>
      <c r="BQ8302" s="792"/>
    </row>
    <row r="8303" spans="8:69" ht="12" customHeight="1">
      <c r="H8303" s="800"/>
      <c r="AJ8303" s="792"/>
      <c r="AM8303" s="792"/>
      <c r="AP8303" s="792"/>
      <c r="AS8303" s="792"/>
      <c r="AV8303" s="792"/>
      <c r="AY8303" s="792"/>
      <c r="BN8303" s="792"/>
      <c r="BQ8303" s="792"/>
    </row>
    <row r="8304" spans="8:69" ht="12" customHeight="1">
      <c r="H8304" s="800"/>
      <c r="AJ8304" s="792"/>
      <c r="AM8304" s="792"/>
      <c r="AP8304" s="792"/>
      <c r="AS8304" s="792"/>
      <c r="AV8304" s="792"/>
      <c r="AY8304" s="792"/>
      <c r="BN8304" s="792"/>
      <c r="BQ8304" s="792"/>
    </row>
    <row r="8305" spans="8:69" ht="12" customHeight="1">
      <c r="H8305" s="800"/>
      <c r="AJ8305" s="792"/>
      <c r="AM8305" s="792"/>
      <c r="AP8305" s="792"/>
      <c r="AS8305" s="792"/>
      <c r="AV8305" s="792"/>
      <c r="AY8305" s="792"/>
      <c r="BN8305" s="792"/>
      <c r="BQ8305" s="792"/>
    </row>
    <row r="8306" spans="8:69" ht="12" customHeight="1">
      <c r="H8306" s="800"/>
      <c r="AJ8306" s="792"/>
      <c r="AM8306" s="792"/>
      <c r="AP8306" s="792"/>
      <c r="AS8306" s="792"/>
      <c r="AV8306" s="792"/>
      <c r="AY8306" s="792"/>
      <c r="BN8306" s="792"/>
      <c r="BQ8306" s="792"/>
    </row>
    <row r="8307" spans="8:69" ht="12" customHeight="1">
      <c r="H8307" s="800"/>
      <c r="AJ8307" s="792"/>
      <c r="AM8307" s="792"/>
      <c r="AP8307" s="792"/>
      <c r="AS8307" s="792"/>
      <c r="AV8307" s="792"/>
      <c r="AY8307" s="792"/>
      <c r="BN8307" s="792"/>
      <c r="BQ8307" s="792"/>
    </row>
    <row r="8308" spans="8:69" ht="12" customHeight="1">
      <c r="H8308" s="800"/>
      <c r="AJ8308" s="792"/>
      <c r="AM8308" s="792"/>
      <c r="AP8308" s="792"/>
      <c r="AS8308" s="792"/>
      <c r="AV8308" s="792"/>
      <c r="AY8308" s="792"/>
      <c r="BN8308" s="792"/>
      <c r="BQ8308" s="792"/>
    </row>
    <row r="8309" spans="8:69" ht="12" customHeight="1">
      <c r="H8309" s="800"/>
      <c r="AJ8309" s="792"/>
      <c r="AM8309" s="792"/>
      <c r="AP8309" s="792"/>
      <c r="AS8309" s="792"/>
      <c r="AV8309" s="792"/>
      <c r="AY8309" s="792"/>
      <c r="BN8309" s="792"/>
      <c r="BQ8309" s="792"/>
    </row>
    <row r="8310" spans="8:69" ht="12" customHeight="1">
      <c r="H8310" s="800"/>
      <c r="AJ8310" s="792"/>
      <c r="AM8310" s="792"/>
      <c r="AP8310" s="792"/>
      <c r="AS8310" s="792"/>
      <c r="AV8310" s="792"/>
      <c r="AY8310" s="792"/>
      <c r="BN8310" s="792"/>
      <c r="BQ8310" s="792"/>
    </row>
    <row r="8311" spans="8:69" ht="12" customHeight="1">
      <c r="H8311" s="800"/>
      <c r="AJ8311" s="792"/>
      <c r="AM8311" s="792"/>
      <c r="AP8311" s="792"/>
      <c r="AS8311" s="792"/>
      <c r="AV8311" s="792"/>
      <c r="AY8311" s="792"/>
      <c r="BN8311" s="792"/>
      <c r="BQ8311" s="792"/>
    </row>
    <row r="8312" spans="8:69" ht="12" customHeight="1">
      <c r="H8312" s="800"/>
      <c r="AJ8312" s="792"/>
      <c r="AM8312" s="792"/>
      <c r="AP8312" s="792"/>
      <c r="AS8312" s="792"/>
      <c r="AV8312" s="792"/>
      <c r="AY8312" s="792"/>
      <c r="BN8312" s="792"/>
      <c r="BQ8312" s="792"/>
    </row>
    <row r="8313" spans="8:69" ht="12" customHeight="1">
      <c r="H8313" s="800"/>
      <c r="AJ8313" s="792"/>
      <c r="AM8313" s="792"/>
      <c r="AP8313" s="792"/>
      <c r="AS8313" s="792"/>
      <c r="AV8313" s="792"/>
      <c r="AY8313" s="792"/>
      <c r="BN8313" s="792"/>
      <c r="BQ8313" s="792"/>
    </row>
    <row r="8314" spans="8:69" ht="12" customHeight="1">
      <c r="H8314" s="800"/>
      <c r="AJ8314" s="792"/>
      <c r="AM8314" s="792"/>
      <c r="AP8314" s="792"/>
      <c r="AS8314" s="792"/>
      <c r="AV8314" s="792"/>
      <c r="AY8314" s="792"/>
      <c r="BN8314" s="792"/>
      <c r="BQ8314" s="792"/>
    </row>
    <row r="8315" spans="8:69" ht="12" customHeight="1">
      <c r="H8315" s="800"/>
      <c r="AJ8315" s="792"/>
      <c r="AM8315" s="792"/>
      <c r="AP8315" s="792"/>
      <c r="AS8315" s="792"/>
      <c r="AV8315" s="792"/>
      <c r="AY8315" s="792"/>
      <c r="BN8315" s="792"/>
      <c r="BQ8315" s="792"/>
    </row>
    <row r="8316" spans="8:69" ht="12" customHeight="1">
      <c r="H8316" s="800"/>
      <c r="AJ8316" s="792"/>
      <c r="AM8316" s="792"/>
      <c r="AP8316" s="792"/>
      <c r="AS8316" s="792"/>
      <c r="AV8316" s="792"/>
      <c r="AY8316" s="792"/>
      <c r="BN8316" s="792"/>
      <c r="BQ8316" s="792"/>
    </row>
    <row r="8317" spans="8:69" ht="12" customHeight="1">
      <c r="H8317" s="800"/>
      <c r="AJ8317" s="792"/>
      <c r="AM8317" s="792"/>
      <c r="AP8317" s="792"/>
      <c r="AS8317" s="792"/>
      <c r="AV8317" s="792"/>
      <c r="AY8317" s="792"/>
      <c r="BN8317" s="792"/>
      <c r="BQ8317" s="792"/>
    </row>
    <row r="8318" spans="8:69" ht="12" customHeight="1">
      <c r="H8318" s="800"/>
      <c r="AJ8318" s="792"/>
      <c r="AM8318" s="792"/>
      <c r="AP8318" s="792"/>
      <c r="AS8318" s="792"/>
      <c r="AV8318" s="792"/>
      <c r="AY8318" s="792"/>
      <c r="BN8318" s="792"/>
      <c r="BQ8318" s="792"/>
    </row>
    <row r="8319" spans="8:69" ht="12" customHeight="1">
      <c r="H8319" s="800"/>
      <c r="AJ8319" s="792"/>
      <c r="AM8319" s="792"/>
      <c r="AP8319" s="792"/>
      <c r="AS8319" s="792"/>
      <c r="AV8319" s="792"/>
      <c r="AY8319" s="792"/>
      <c r="BN8319" s="792"/>
      <c r="BQ8319" s="792"/>
    </row>
    <row r="8320" spans="8:69" ht="12" customHeight="1">
      <c r="H8320" s="800"/>
      <c r="AJ8320" s="792"/>
      <c r="AM8320" s="792"/>
      <c r="AP8320" s="792"/>
      <c r="AS8320" s="792"/>
      <c r="AV8320" s="792"/>
      <c r="AY8320" s="792"/>
      <c r="BN8320" s="792"/>
      <c r="BQ8320" s="792"/>
    </row>
    <row r="8321" spans="8:69" ht="12" customHeight="1">
      <c r="H8321" s="800"/>
      <c r="AJ8321" s="792"/>
      <c r="AM8321" s="792"/>
      <c r="AP8321" s="792"/>
      <c r="AS8321" s="792"/>
      <c r="AV8321" s="792"/>
      <c r="AY8321" s="792"/>
      <c r="BN8321" s="792"/>
      <c r="BQ8321" s="792"/>
    </row>
    <row r="8322" spans="8:69" ht="12" customHeight="1">
      <c r="H8322" s="800"/>
      <c r="AJ8322" s="792"/>
      <c r="AM8322" s="792"/>
      <c r="AP8322" s="792"/>
      <c r="AS8322" s="792"/>
      <c r="AV8322" s="792"/>
      <c r="AY8322" s="792"/>
      <c r="BN8322" s="792"/>
      <c r="BQ8322" s="792"/>
    </row>
    <row r="8323" spans="8:69" ht="12" customHeight="1">
      <c r="H8323" s="800"/>
      <c r="AJ8323" s="792"/>
      <c r="AM8323" s="792"/>
      <c r="AP8323" s="792"/>
      <c r="AS8323" s="792"/>
      <c r="AV8323" s="792"/>
      <c r="AY8323" s="792"/>
      <c r="BN8323" s="792"/>
      <c r="BQ8323" s="792"/>
    </row>
    <row r="8324" spans="8:69" ht="12" customHeight="1">
      <c r="H8324" s="800"/>
      <c r="AJ8324" s="792"/>
      <c r="AM8324" s="792"/>
      <c r="AP8324" s="792"/>
      <c r="AS8324" s="792"/>
      <c r="AV8324" s="792"/>
      <c r="AY8324" s="792"/>
      <c r="BN8324" s="792"/>
      <c r="BQ8324" s="792"/>
    </row>
    <row r="8325" spans="8:69" ht="12" customHeight="1">
      <c r="H8325" s="800"/>
      <c r="AJ8325" s="792"/>
      <c r="AM8325" s="792"/>
      <c r="AP8325" s="792"/>
      <c r="AS8325" s="792"/>
      <c r="AV8325" s="792"/>
      <c r="AY8325" s="792"/>
      <c r="BN8325" s="792"/>
      <c r="BQ8325" s="792"/>
    </row>
    <row r="8326" spans="8:69" ht="12" customHeight="1">
      <c r="H8326" s="800"/>
      <c r="AJ8326" s="792"/>
      <c r="AM8326" s="792"/>
      <c r="AP8326" s="792"/>
      <c r="AS8326" s="792"/>
      <c r="AV8326" s="792"/>
      <c r="AY8326" s="792"/>
      <c r="BN8326" s="792"/>
      <c r="BQ8326" s="792"/>
    </row>
    <row r="8327" spans="8:69" ht="12" customHeight="1">
      <c r="H8327" s="800"/>
      <c r="AJ8327" s="792"/>
      <c r="AM8327" s="792"/>
      <c r="AP8327" s="792"/>
      <c r="AS8327" s="792"/>
      <c r="AV8327" s="792"/>
      <c r="AY8327" s="792"/>
      <c r="BN8327" s="792"/>
      <c r="BQ8327" s="792"/>
    </row>
    <row r="8328" spans="8:69" ht="12" customHeight="1">
      <c r="H8328" s="800"/>
      <c r="AJ8328" s="792"/>
      <c r="AM8328" s="792"/>
      <c r="AP8328" s="792"/>
      <c r="AS8328" s="792"/>
      <c r="AV8328" s="792"/>
      <c r="AY8328" s="792"/>
      <c r="BN8328" s="792"/>
      <c r="BQ8328" s="792"/>
    </row>
    <row r="8329" spans="8:69" ht="12" customHeight="1">
      <c r="H8329" s="800"/>
      <c r="AJ8329" s="792"/>
      <c r="AM8329" s="792"/>
      <c r="AP8329" s="792"/>
      <c r="AS8329" s="792"/>
      <c r="AV8329" s="792"/>
      <c r="AY8329" s="792"/>
      <c r="BN8329" s="792"/>
      <c r="BQ8329" s="792"/>
    </row>
    <row r="8330" spans="8:69" ht="12" customHeight="1">
      <c r="H8330" s="800"/>
      <c r="AJ8330" s="792"/>
      <c r="AM8330" s="792"/>
      <c r="AP8330" s="792"/>
      <c r="AS8330" s="792"/>
      <c r="AV8330" s="792"/>
      <c r="AY8330" s="792"/>
      <c r="BN8330" s="792"/>
      <c r="BQ8330" s="792"/>
    </row>
    <row r="8331" spans="8:69" ht="12" customHeight="1">
      <c r="H8331" s="800"/>
      <c r="AJ8331" s="792"/>
      <c r="AM8331" s="792"/>
      <c r="AP8331" s="792"/>
      <c r="AS8331" s="792"/>
      <c r="AV8331" s="792"/>
      <c r="AY8331" s="792"/>
      <c r="BN8331" s="792"/>
      <c r="BQ8331" s="792"/>
    </row>
    <row r="8332" spans="8:69" ht="12" customHeight="1">
      <c r="H8332" s="800"/>
      <c r="AJ8332" s="792"/>
      <c r="AM8332" s="792"/>
      <c r="AP8332" s="792"/>
      <c r="AS8332" s="792"/>
      <c r="AV8332" s="792"/>
      <c r="AY8332" s="792"/>
      <c r="BN8332" s="792"/>
      <c r="BQ8332" s="792"/>
    </row>
    <row r="8333" spans="8:69" ht="12" customHeight="1">
      <c r="H8333" s="800"/>
      <c r="AJ8333" s="792"/>
      <c r="AM8333" s="792"/>
      <c r="AP8333" s="792"/>
      <c r="AS8333" s="792"/>
      <c r="AV8333" s="792"/>
      <c r="AY8333" s="792"/>
      <c r="BN8333" s="792"/>
      <c r="BQ8333" s="792"/>
    </row>
    <row r="8334" spans="8:69" ht="12" customHeight="1">
      <c r="H8334" s="800"/>
      <c r="AJ8334" s="792"/>
      <c r="AM8334" s="792"/>
      <c r="AP8334" s="792"/>
      <c r="AS8334" s="792"/>
      <c r="AV8334" s="792"/>
      <c r="AY8334" s="792"/>
      <c r="BN8334" s="792"/>
      <c r="BQ8334" s="792"/>
    </row>
    <row r="8335" spans="8:69" ht="12" customHeight="1">
      <c r="H8335" s="800"/>
      <c r="AJ8335" s="792"/>
      <c r="AM8335" s="792"/>
      <c r="AP8335" s="792"/>
      <c r="AS8335" s="792"/>
      <c r="AV8335" s="792"/>
      <c r="AY8335" s="792"/>
      <c r="BN8335" s="792"/>
      <c r="BQ8335" s="792"/>
    </row>
    <row r="8336" spans="8:69" ht="12" customHeight="1">
      <c r="H8336" s="800"/>
      <c r="AJ8336" s="792"/>
      <c r="AM8336" s="792"/>
      <c r="AP8336" s="792"/>
      <c r="AS8336" s="792"/>
      <c r="AV8336" s="792"/>
      <c r="AY8336" s="792"/>
      <c r="BN8336" s="792"/>
      <c r="BQ8336" s="792"/>
    </row>
    <row r="8337" spans="8:69" ht="12" customHeight="1">
      <c r="H8337" s="800"/>
      <c r="AJ8337" s="792"/>
      <c r="AM8337" s="792"/>
      <c r="AP8337" s="792"/>
      <c r="AS8337" s="792"/>
      <c r="AV8337" s="792"/>
      <c r="AY8337" s="792"/>
      <c r="BN8337" s="792"/>
      <c r="BQ8337" s="792"/>
    </row>
    <row r="8338" spans="8:69" ht="12" customHeight="1">
      <c r="H8338" s="800"/>
      <c r="AJ8338" s="792"/>
      <c r="AM8338" s="792"/>
      <c r="AP8338" s="792"/>
      <c r="AS8338" s="792"/>
      <c r="AV8338" s="792"/>
      <c r="AY8338" s="792"/>
      <c r="BN8338" s="792"/>
      <c r="BQ8338" s="792"/>
    </row>
    <row r="8339" spans="8:69" ht="12" customHeight="1">
      <c r="H8339" s="800"/>
      <c r="AJ8339" s="792"/>
      <c r="AM8339" s="792"/>
      <c r="AP8339" s="792"/>
      <c r="AS8339" s="792"/>
      <c r="AV8339" s="792"/>
      <c r="AY8339" s="792"/>
      <c r="BN8339" s="792"/>
      <c r="BQ8339" s="792"/>
    </row>
    <row r="8340" spans="8:69" ht="12" customHeight="1">
      <c r="H8340" s="800"/>
      <c r="AJ8340" s="792"/>
      <c r="AM8340" s="792"/>
      <c r="AP8340" s="792"/>
      <c r="AS8340" s="792"/>
      <c r="AV8340" s="792"/>
      <c r="AY8340" s="792"/>
      <c r="BN8340" s="792"/>
      <c r="BQ8340" s="792"/>
    </row>
    <row r="8341" spans="8:69" ht="12" customHeight="1">
      <c r="H8341" s="800"/>
      <c r="AJ8341" s="792"/>
      <c r="AM8341" s="792"/>
      <c r="AP8341" s="792"/>
      <c r="AS8341" s="792"/>
      <c r="AV8341" s="792"/>
      <c r="AY8341" s="792"/>
      <c r="BN8341" s="792"/>
      <c r="BQ8341" s="792"/>
    </row>
    <row r="8342" spans="8:69" ht="12" customHeight="1">
      <c r="H8342" s="800"/>
      <c r="AJ8342" s="792"/>
      <c r="AM8342" s="792"/>
      <c r="AP8342" s="792"/>
      <c r="AS8342" s="792"/>
      <c r="AV8342" s="792"/>
      <c r="AY8342" s="792"/>
      <c r="BN8342" s="792"/>
      <c r="BQ8342" s="792"/>
    </row>
    <row r="8343" spans="8:69" ht="12" customHeight="1">
      <c r="H8343" s="800"/>
      <c r="AJ8343" s="792"/>
      <c r="AM8343" s="792"/>
      <c r="AP8343" s="792"/>
      <c r="AS8343" s="792"/>
      <c r="AV8343" s="792"/>
      <c r="AY8343" s="792"/>
      <c r="BN8343" s="792"/>
      <c r="BQ8343" s="792"/>
    </row>
    <row r="8344" spans="8:69" ht="12" customHeight="1">
      <c r="H8344" s="800"/>
      <c r="AJ8344" s="792"/>
      <c r="AM8344" s="792"/>
      <c r="AP8344" s="792"/>
      <c r="AS8344" s="792"/>
      <c r="AV8344" s="792"/>
      <c r="AY8344" s="792"/>
      <c r="BN8344" s="792"/>
      <c r="BQ8344" s="792"/>
    </row>
    <row r="8345" spans="8:69" ht="12" customHeight="1">
      <c r="H8345" s="800"/>
      <c r="AJ8345" s="792"/>
      <c r="AM8345" s="792"/>
      <c r="AP8345" s="792"/>
      <c r="AS8345" s="792"/>
      <c r="AV8345" s="792"/>
      <c r="AY8345" s="792"/>
      <c r="BN8345" s="792"/>
      <c r="BQ8345" s="792"/>
    </row>
    <row r="8346" spans="8:69" ht="12" customHeight="1">
      <c r="H8346" s="800"/>
      <c r="AJ8346" s="792"/>
      <c r="AM8346" s="792"/>
      <c r="AP8346" s="792"/>
      <c r="AS8346" s="792"/>
      <c r="AV8346" s="792"/>
      <c r="AY8346" s="792"/>
      <c r="BN8346" s="792"/>
      <c r="BQ8346" s="792"/>
    </row>
    <row r="8347" spans="8:69" ht="12" customHeight="1">
      <c r="H8347" s="800"/>
      <c r="AJ8347" s="792"/>
      <c r="AM8347" s="792"/>
      <c r="AP8347" s="792"/>
      <c r="AS8347" s="792"/>
      <c r="AV8347" s="792"/>
      <c r="AY8347" s="792"/>
      <c r="BN8347" s="792"/>
      <c r="BQ8347" s="792"/>
    </row>
    <row r="8348" spans="8:69" ht="12" customHeight="1">
      <c r="H8348" s="800"/>
      <c r="AJ8348" s="792"/>
      <c r="AM8348" s="792"/>
      <c r="AP8348" s="792"/>
      <c r="AS8348" s="792"/>
      <c r="AV8348" s="792"/>
      <c r="AY8348" s="792"/>
      <c r="BN8348" s="792"/>
      <c r="BQ8348" s="792"/>
    </row>
    <row r="8349" spans="8:69" ht="12" customHeight="1">
      <c r="H8349" s="800"/>
      <c r="AJ8349" s="792"/>
      <c r="AM8349" s="792"/>
      <c r="AP8349" s="792"/>
      <c r="AS8349" s="792"/>
      <c r="AV8349" s="792"/>
      <c r="AY8349" s="792"/>
      <c r="BN8349" s="792"/>
      <c r="BQ8349" s="792"/>
    </row>
    <row r="8350" spans="8:69" ht="12" customHeight="1">
      <c r="H8350" s="800"/>
      <c r="AJ8350" s="792"/>
      <c r="AM8350" s="792"/>
      <c r="AP8350" s="792"/>
      <c r="AS8350" s="792"/>
      <c r="AV8350" s="792"/>
      <c r="AY8350" s="792"/>
      <c r="BN8350" s="792"/>
      <c r="BQ8350" s="792"/>
    </row>
    <row r="8351" spans="8:69" ht="12" customHeight="1">
      <c r="H8351" s="800"/>
      <c r="AJ8351" s="792"/>
      <c r="AM8351" s="792"/>
      <c r="AP8351" s="792"/>
      <c r="AS8351" s="792"/>
      <c r="AV8351" s="792"/>
      <c r="AY8351" s="792"/>
      <c r="BN8351" s="792"/>
      <c r="BQ8351" s="792"/>
    </row>
    <row r="8352" spans="8:69" ht="12" customHeight="1">
      <c r="H8352" s="800"/>
      <c r="AJ8352" s="792"/>
      <c r="AM8352" s="792"/>
      <c r="AP8352" s="792"/>
      <c r="AS8352" s="792"/>
      <c r="AV8352" s="792"/>
      <c r="AY8352" s="792"/>
      <c r="BN8352" s="792"/>
      <c r="BQ8352" s="792"/>
    </row>
    <row r="8353" spans="8:69" ht="12" customHeight="1">
      <c r="H8353" s="800"/>
      <c r="AJ8353" s="792"/>
      <c r="AM8353" s="792"/>
      <c r="AP8353" s="792"/>
      <c r="AS8353" s="792"/>
      <c r="AV8353" s="792"/>
      <c r="AY8353" s="792"/>
      <c r="BN8353" s="792"/>
      <c r="BQ8353" s="792"/>
    </row>
    <row r="8354" spans="8:69" ht="12" customHeight="1">
      <c r="H8354" s="800"/>
      <c r="AJ8354" s="792"/>
      <c r="AM8354" s="792"/>
      <c r="AP8354" s="792"/>
      <c r="AS8354" s="792"/>
      <c r="AV8354" s="792"/>
      <c r="AY8354" s="792"/>
      <c r="BN8354" s="792"/>
      <c r="BQ8354" s="792"/>
    </row>
    <row r="8355" spans="8:69" ht="12" customHeight="1">
      <c r="H8355" s="800"/>
      <c r="AJ8355" s="792"/>
      <c r="AM8355" s="792"/>
      <c r="AP8355" s="792"/>
      <c r="AS8355" s="792"/>
      <c r="AV8355" s="792"/>
      <c r="AY8355" s="792"/>
      <c r="BN8355" s="792"/>
      <c r="BQ8355" s="792"/>
    </row>
    <row r="8356" spans="8:69" ht="12" customHeight="1">
      <c r="H8356" s="800"/>
      <c r="AJ8356" s="792"/>
      <c r="AM8356" s="792"/>
      <c r="AP8356" s="792"/>
      <c r="AS8356" s="792"/>
      <c r="AV8356" s="792"/>
      <c r="AY8356" s="792"/>
      <c r="BN8356" s="792"/>
      <c r="BQ8356" s="792"/>
    </row>
    <row r="8357" spans="8:69" ht="12" customHeight="1">
      <c r="H8357" s="800"/>
      <c r="AJ8357" s="792"/>
      <c r="AM8357" s="792"/>
      <c r="AP8357" s="792"/>
      <c r="AS8357" s="792"/>
      <c r="AV8357" s="792"/>
      <c r="AY8357" s="792"/>
      <c r="BN8357" s="792"/>
      <c r="BQ8357" s="792"/>
    </row>
    <row r="8358" spans="8:69" ht="12" customHeight="1">
      <c r="H8358" s="800"/>
      <c r="AJ8358" s="792"/>
      <c r="AM8358" s="792"/>
      <c r="AP8358" s="792"/>
      <c r="AS8358" s="792"/>
      <c r="AV8358" s="792"/>
      <c r="AY8358" s="792"/>
      <c r="BN8358" s="792"/>
      <c r="BQ8358" s="792"/>
    </row>
    <row r="8359" spans="8:69" ht="12" customHeight="1">
      <c r="H8359" s="800"/>
      <c r="AJ8359" s="792"/>
      <c r="AM8359" s="792"/>
      <c r="AP8359" s="792"/>
      <c r="AS8359" s="792"/>
      <c r="AV8359" s="792"/>
      <c r="AY8359" s="792"/>
      <c r="BN8359" s="792"/>
      <c r="BQ8359" s="792"/>
    </row>
    <row r="8360" spans="8:69" ht="12" customHeight="1">
      <c r="H8360" s="800"/>
      <c r="AJ8360" s="792"/>
      <c r="AM8360" s="792"/>
      <c r="AP8360" s="792"/>
      <c r="AS8360" s="792"/>
      <c r="AV8360" s="792"/>
      <c r="AY8360" s="792"/>
      <c r="BN8360" s="792"/>
      <c r="BQ8360" s="792"/>
    </row>
    <row r="8361" spans="8:69" ht="12" customHeight="1">
      <c r="H8361" s="800"/>
      <c r="AJ8361" s="792"/>
      <c r="AM8361" s="792"/>
      <c r="AP8361" s="792"/>
      <c r="AS8361" s="792"/>
      <c r="AV8361" s="792"/>
      <c r="AY8361" s="792"/>
      <c r="BN8361" s="792"/>
      <c r="BQ8361" s="792"/>
    </row>
    <row r="8362" spans="8:69" ht="12" customHeight="1">
      <c r="H8362" s="800"/>
      <c r="AJ8362" s="792"/>
      <c r="AM8362" s="792"/>
      <c r="AP8362" s="792"/>
      <c r="AS8362" s="792"/>
      <c r="AV8362" s="792"/>
      <c r="AY8362" s="792"/>
      <c r="BN8362" s="792"/>
      <c r="BQ8362" s="792"/>
    </row>
    <row r="8363" spans="8:69" ht="12" customHeight="1">
      <c r="H8363" s="800"/>
      <c r="AJ8363" s="792"/>
      <c r="AM8363" s="792"/>
      <c r="AP8363" s="792"/>
      <c r="AS8363" s="792"/>
      <c r="AV8363" s="792"/>
      <c r="AY8363" s="792"/>
      <c r="BN8363" s="792"/>
      <c r="BQ8363" s="792"/>
    </row>
    <row r="8364" spans="8:69" ht="12" customHeight="1">
      <c r="H8364" s="800"/>
      <c r="AJ8364" s="792"/>
      <c r="AM8364" s="792"/>
      <c r="AP8364" s="792"/>
      <c r="AS8364" s="792"/>
      <c r="AV8364" s="792"/>
      <c r="AY8364" s="792"/>
      <c r="BN8364" s="792"/>
      <c r="BQ8364" s="792"/>
    </row>
    <row r="8365" spans="8:69" ht="12" customHeight="1">
      <c r="H8365" s="800"/>
      <c r="AJ8365" s="792"/>
      <c r="AM8365" s="792"/>
      <c r="AP8365" s="792"/>
      <c r="AS8365" s="792"/>
      <c r="AV8365" s="792"/>
      <c r="AY8365" s="792"/>
      <c r="BN8365" s="792"/>
      <c r="BQ8365" s="792"/>
    </row>
    <row r="8366" spans="8:69" ht="12" customHeight="1">
      <c r="H8366" s="800"/>
      <c r="AJ8366" s="792"/>
      <c r="AM8366" s="792"/>
      <c r="AP8366" s="792"/>
      <c r="AS8366" s="792"/>
      <c r="AV8366" s="792"/>
      <c r="AY8366" s="792"/>
      <c r="BN8366" s="792"/>
      <c r="BQ8366" s="792"/>
    </row>
    <row r="8367" spans="8:69" ht="12" customHeight="1">
      <c r="H8367" s="800"/>
      <c r="AJ8367" s="792"/>
      <c r="AM8367" s="792"/>
      <c r="AP8367" s="792"/>
      <c r="AS8367" s="792"/>
      <c r="AV8367" s="792"/>
      <c r="AY8367" s="792"/>
      <c r="BN8367" s="792"/>
      <c r="BQ8367" s="792"/>
    </row>
    <row r="8368" spans="8:69" ht="12" customHeight="1">
      <c r="H8368" s="800"/>
      <c r="AJ8368" s="792"/>
      <c r="AM8368" s="792"/>
      <c r="AP8368" s="792"/>
      <c r="AS8368" s="792"/>
      <c r="AV8368" s="792"/>
      <c r="AY8368" s="792"/>
      <c r="BN8368" s="792"/>
      <c r="BQ8368" s="792"/>
    </row>
    <row r="8369" spans="8:69" ht="12" customHeight="1">
      <c r="H8369" s="800"/>
      <c r="AJ8369" s="792"/>
      <c r="AM8369" s="792"/>
      <c r="AP8369" s="792"/>
      <c r="AS8369" s="792"/>
      <c r="AV8369" s="792"/>
      <c r="AY8369" s="792"/>
      <c r="BN8369" s="792"/>
      <c r="BQ8369" s="792"/>
    </row>
    <row r="8370" spans="8:69" ht="12" customHeight="1">
      <c r="H8370" s="800"/>
      <c r="AJ8370" s="792"/>
      <c r="AM8370" s="792"/>
      <c r="AP8370" s="792"/>
      <c r="AS8370" s="792"/>
      <c r="AV8370" s="792"/>
      <c r="AY8370" s="792"/>
      <c r="BN8370" s="792"/>
      <c r="BQ8370" s="792"/>
    </row>
    <row r="8371" spans="8:69" ht="12" customHeight="1">
      <c r="H8371" s="800"/>
      <c r="AJ8371" s="792"/>
      <c r="AM8371" s="792"/>
      <c r="AP8371" s="792"/>
      <c r="AS8371" s="792"/>
      <c r="AV8371" s="792"/>
      <c r="AY8371" s="792"/>
      <c r="BN8371" s="792"/>
      <c r="BQ8371" s="792"/>
    </row>
    <row r="8372" spans="8:69" ht="12" customHeight="1">
      <c r="H8372" s="800"/>
      <c r="AJ8372" s="792"/>
      <c r="AM8372" s="792"/>
      <c r="AP8372" s="792"/>
      <c r="AS8372" s="792"/>
      <c r="AV8372" s="792"/>
      <c r="AY8372" s="792"/>
      <c r="BN8372" s="792"/>
      <c r="BQ8372" s="792"/>
    </row>
    <row r="8373" spans="8:69" ht="12" customHeight="1">
      <c r="H8373" s="800"/>
      <c r="AJ8373" s="792"/>
      <c r="AM8373" s="792"/>
      <c r="AP8373" s="792"/>
      <c r="AS8373" s="792"/>
      <c r="AV8373" s="792"/>
      <c r="AY8373" s="792"/>
      <c r="BN8373" s="792"/>
      <c r="BQ8373" s="792"/>
    </row>
    <row r="8374" spans="8:69" ht="12" customHeight="1">
      <c r="H8374" s="800"/>
      <c r="AJ8374" s="792"/>
      <c r="AM8374" s="792"/>
      <c r="AP8374" s="792"/>
      <c r="AS8374" s="792"/>
      <c r="AV8374" s="792"/>
      <c r="AY8374" s="792"/>
      <c r="BN8374" s="792"/>
      <c r="BQ8374" s="792"/>
    </row>
    <row r="8375" spans="8:69" ht="12" customHeight="1">
      <c r="H8375" s="800"/>
      <c r="AJ8375" s="792"/>
      <c r="AM8375" s="792"/>
      <c r="AP8375" s="792"/>
      <c r="AS8375" s="792"/>
      <c r="AV8375" s="792"/>
      <c r="AY8375" s="792"/>
      <c r="BN8375" s="792"/>
      <c r="BQ8375" s="792"/>
    </row>
    <row r="8376" spans="8:69" ht="12" customHeight="1">
      <c r="H8376" s="800"/>
      <c r="AJ8376" s="792"/>
      <c r="AM8376" s="792"/>
      <c r="AP8376" s="792"/>
      <c r="AS8376" s="792"/>
      <c r="AV8376" s="792"/>
      <c r="AY8376" s="792"/>
      <c r="BN8376" s="792"/>
      <c r="BQ8376" s="792"/>
    </row>
    <row r="8377" spans="8:69" ht="12" customHeight="1">
      <c r="H8377" s="800"/>
      <c r="AJ8377" s="792"/>
      <c r="AM8377" s="792"/>
      <c r="AP8377" s="792"/>
      <c r="AS8377" s="792"/>
      <c r="AV8377" s="792"/>
      <c r="AY8377" s="792"/>
      <c r="BN8377" s="792"/>
      <c r="BQ8377" s="792"/>
    </row>
    <row r="8378" spans="8:69" ht="12" customHeight="1">
      <c r="H8378" s="800"/>
      <c r="AJ8378" s="792"/>
      <c r="AM8378" s="792"/>
      <c r="AP8378" s="792"/>
      <c r="AS8378" s="792"/>
      <c r="AV8378" s="792"/>
      <c r="AY8378" s="792"/>
      <c r="BN8378" s="792"/>
      <c r="BQ8378" s="792"/>
    </row>
    <row r="8379" spans="8:69" ht="12" customHeight="1">
      <c r="H8379" s="800"/>
      <c r="AJ8379" s="792"/>
      <c r="AM8379" s="792"/>
      <c r="AP8379" s="792"/>
      <c r="AS8379" s="792"/>
      <c r="AV8379" s="792"/>
      <c r="AY8379" s="792"/>
      <c r="BN8379" s="792"/>
      <c r="BQ8379" s="792"/>
    </row>
    <row r="8380" spans="8:69" ht="12" customHeight="1">
      <c r="H8380" s="800"/>
      <c r="AJ8380" s="792"/>
      <c r="AM8380" s="792"/>
      <c r="AP8380" s="792"/>
      <c r="AS8380" s="792"/>
      <c r="AV8380" s="792"/>
      <c r="AY8380" s="792"/>
      <c r="BN8380" s="792"/>
      <c r="BQ8380" s="792"/>
    </row>
    <row r="8381" spans="8:69" ht="12" customHeight="1">
      <c r="H8381" s="800"/>
      <c r="AJ8381" s="792"/>
      <c r="AM8381" s="792"/>
      <c r="AP8381" s="792"/>
      <c r="AS8381" s="792"/>
      <c r="AV8381" s="792"/>
      <c r="AY8381" s="792"/>
      <c r="BN8381" s="792"/>
      <c r="BQ8381" s="792"/>
    </row>
    <row r="8382" spans="8:69" ht="12" customHeight="1">
      <c r="H8382" s="800"/>
      <c r="AJ8382" s="792"/>
      <c r="AM8382" s="792"/>
      <c r="AP8382" s="792"/>
      <c r="AS8382" s="792"/>
      <c r="AV8382" s="792"/>
      <c r="AY8382" s="792"/>
      <c r="BN8382" s="792"/>
      <c r="BQ8382" s="792"/>
    </row>
    <row r="8383" spans="8:69" ht="12" customHeight="1">
      <c r="H8383" s="800"/>
      <c r="AJ8383" s="792"/>
      <c r="AM8383" s="792"/>
      <c r="AP8383" s="792"/>
      <c r="AS8383" s="792"/>
      <c r="AV8383" s="792"/>
      <c r="AY8383" s="792"/>
      <c r="BN8383" s="792"/>
      <c r="BQ8383" s="792"/>
    </row>
    <row r="8384" spans="8:69" ht="12" customHeight="1">
      <c r="H8384" s="800"/>
      <c r="AJ8384" s="792"/>
      <c r="AM8384" s="792"/>
      <c r="AP8384" s="792"/>
      <c r="AS8384" s="792"/>
      <c r="AV8384" s="792"/>
      <c r="AY8384" s="792"/>
      <c r="BN8384" s="792"/>
      <c r="BQ8384" s="792"/>
    </row>
    <row r="8385" spans="8:69" ht="12" customHeight="1">
      <c r="H8385" s="800"/>
      <c r="AJ8385" s="792"/>
      <c r="AM8385" s="792"/>
      <c r="AP8385" s="792"/>
      <c r="AS8385" s="792"/>
      <c r="AV8385" s="792"/>
      <c r="AY8385" s="792"/>
      <c r="BN8385" s="792"/>
      <c r="BQ8385" s="792"/>
    </row>
    <row r="8386" spans="8:69" ht="12" customHeight="1">
      <c r="H8386" s="800"/>
      <c r="AJ8386" s="792"/>
      <c r="AM8386" s="792"/>
      <c r="AP8386" s="792"/>
      <c r="AS8386" s="792"/>
      <c r="AV8386" s="792"/>
      <c r="AY8386" s="792"/>
      <c r="BN8386" s="792"/>
      <c r="BQ8386" s="792"/>
    </row>
    <row r="8387" spans="8:69" ht="12" customHeight="1">
      <c r="H8387" s="800"/>
      <c r="AJ8387" s="792"/>
      <c r="AM8387" s="792"/>
      <c r="AP8387" s="792"/>
      <c r="AS8387" s="792"/>
      <c r="AV8387" s="792"/>
      <c r="AY8387" s="792"/>
      <c r="BN8387" s="792"/>
      <c r="BQ8387" s="792"/>
    </row>
    <row r="8388" spans="8:69" ht="12" customHeight="1">
      <c r="H8388" s="800"/>
      <c r="AJ8388" s="792"/>
      <c r="AM8388" s="792"/>
      <c r="AP8388" s="792"/>
      <c r="AS8388" s="792"/>
      <c r="AV8388" s="792"/>
      <c r="AY8388" s="792"/>
      <c r="BN8388" s="792"/>
      <c r="BQ8388" s="792"/>
    </row>
    <row r="8389" spans="8:69" ht="12" customHeight="1">
      <c r="H8389" s="800"/>
      <c r="AJ8389" s="792"/>
      <c r="AM8389" s="792"/>
      <c r="AP8389" s="792"/>
      <c r="AS8389" s="792"/>
      <c r="AV8389" s="792"/>
      <c r="AY8389" s="792"/>
      <c r="BN8389" s="792"/>
      <c r="BQ8389" s="792"/>
    </row>
    <row r="8390" spans="8:69" ht="12" customHeight="1">
      <c r="H8390" s="800"/>
      <c r="AJ8390" s="792"/>
      <c r="AM8390" s="792"/>
      <c r="AP8390" s="792"/>
      <c r="AS8390" s="792"/>
      <c r="AV8390" s="792"/>
      <c r="AY8390" s="792"/>
      <c r="BN8390" s="792"/>
      <c r="BQ8390" s="792"/>
    </row>
    <row r="8391" spans="8:69" ht="12" customHeight="1">
      <c r="H8391" s="800"/>
      <c r="AJ8391" s="792"/>
      <c r="AM8391" s="792"/>
      <c r="AP8391" s="792"/>
      <c r="AS8391" s="792"/>
      <c r="AV8391" s="792"/>
      <c r="AY8391" s="792"/>
      <c r="BN8391" s="792"/>
      <c r="BQ8391" s="792"/>
    </row>
    <row r="8392" spans="8:69" ht="12" customHeight="1">
      <c r="H8392" s="800"/>
      <c r="AJ8392" s="792"/>
      <c r="AM8392" s="792"/>
      <c r="AP8392" s="792"/>
      <c r="AS8392" s="792"/>
      <c r="AV8392" s="792"/>
      <c r="AY8392" s="792"/>
      <c r="BN8392" s="792"/>
      <c r="BQ8392" s="792"/>
    </row>
    <row r="8393" spans="8:69" ht="12" customHeight="1">
      <c r="H8393" s="800"/>
      <c r="AJ8393" s="792"/>
      <c r="AM8393" s="792"/>
      <c r="AP8393" s="792"/>
      <c r="AS8393" s="792"/>
      <c r="AV8393" s="792"/>
      <c r="AY8393" s="792"/>
      <c r="BN8393" s="792"/>
      <c r="BQ8393" s="792"/>
    </row>
    <row r="8394" spans="8:69" ht="12" customHeight="1">
      <c r="H8394" s="800"/>
      <c r="AJ8394" s="792"/>
      <c r="AM8394" s="792"/>
      <c r="AP8394" s="792"/>
      <c r="AS8394" s="792"/>
      <c r="AV8394" s="792"/>
      <c r="AY8394" s="792"/>
      <c r="BN8394" s="792"/>
      <c r="BQ8394" s="792"/>
    </row>
    <row r="8395" spans="8:69" ht="12" customHeight="1">
      <c r="H8395" s="800"/>
      <c r="AJ8395" s="792"/>
      <c r="AM8395" s="792"/>
      <c r="AP8395" s="792"/>
      <c r="AS8395" s="792"/>
      <c r="AV8395" s="792"/>
      <c r="AY8395" s="792"/>
      <c r="BN8395" s="792"/>
      <c r="BQ8395" s="792"/>
    </row>
    <row r="8396" spans="8:69" ht="12" customHeight="1">
      <c r="H8396" s="800"/>
      <c r="AJ8396" s="792"/>
      <c r="AM8396" s="792"/>
      <c r="AP8396" s="792"/>
      <c r="AS8396" s="792"/>
      <c r="AV8396" s="792"/>
      <c r="AY8396" s="792"/>
      <c r="BN8396" s="792"/>
      <c r="BQ8396" s="792"/>
    </row>
    <row r="8397" spans="8:69" ht="12" customHeight="1">
      <c r="H8397" s="800"/>
      <c r="AJ8397" s="792"/>
      <c r="AM8397" s="792"/>
      <c r="AP8397" s="792"/>
      <c r="AS8397" s="792"/>
      <c r="AV8397" s="792"/>
      <c r="AY8397" s="792"/>
      <c r="BN8397" s="792"/>
      <c r="BQ8397" s="792"/>
    </row>
    <row r="8398" spans="8:69" ht="12" customHeight="1">
      <c r="H8398" s="800"/>
      <c r="AJ8398" s="792"/>
      <c r="AM8398" s="792"/>
      <c r="AP8398" s="792"/>
      <c r="AS8398" s="792"/>
      <c r="AV8398" s="792"/>
      <c r="AY8398" s="792"/>
      <c r="BN8398" s="792"/>
      <c r="BQ8398" s="792"/>
    </row>
    <row r="8399" spans="8:69" ht="12" customHeight="1">
      <c r="H8399" s="800"/>
      <c r="AJ8399" s="792"/>
      <c r="AM8399" s="792"/>
      <c r="AP8399" s="792"/>
      <c r="AS8399" s="792"/>
      <c r="AV8399" s="792"/>
      <c r="AY8399" s="792"/>
      <c r="BN8399" s="792"/>
      <c r="BQ8399" s="792"/>
    </row>
    <row r="8400" spans="8:69" ht="12" customHeight="1">
      <c r="H8400" s="800"/>
      <c r="AJ8400" s="792"/>
      <c r="AM8400" s="792"/>
      <c r="AP8400" s="792"/>
      <c r="AS8400" s="792"/>
      <c r="AV8400" s="792"/>
      <c r="AY8400" s="792"/>
      <c r="BN8400" s="792"/>
      <c r="BQ8400" s="792"/>
    </row>
    <row r="8401" spans="8:69" ht="12" customHeight="1">
      <c r="H8401" s="800"/>
      <c r="AJ8401" s="792"/>
      <c r="AM8401" s="792"/>
      <c r="AP8401" s="792"/>
      <c r="AS8401" s="792"/>
      <c r="AV8401" s="792"/>
      <c r="AY8401" s="792"/>
      <c r="BN8401" s="792"/>
      <c r="BQ8401" s="792"/>
    </row>
    <row r="8402" spans="8:69" ht="12" customHeight="1">
      <c r="H8402" s="800"/>
      <c r="AJ8402" s="792"/>
      <c r="AM8402" s="792"/>
      <c r="AP8402" s="792"/>
      <c r="AS8402" s="792"/>
      <c r="AV8402" s="792"/>
      <c r="AY8402" s="792"/>
      <c r="BN8402" s="792"/>
      <c r="BQ8402" s="792"/>
    </row>
    <row r="8403" spans="8:69" ht="12" customHeight="1">
      <c r="H8403" s="800"/>
      <c r="AJ8403" s="792"/>
      <c r="AM8403" s="792"/>
      <c r="AP8403" s="792"/>
      <c r="AS8403" s="792"/>
      <c r="AV8403" s="792"/>
      <c r="AY8403" s="792"/>
      <c r="BN8403" s="792"/>
      <c r="BQ8403" s="792"/>
    </row>
    <row r="8404" spans="8:69" ht="12" customHeight="1">
      <c r="H8404" s="800"/>
      <c r="AJ8404" s="792"/>
      <c r="AM8404" s="792"/>
      <c r="AP8404" s="792"/>
      <c r="AS8404" s="792"/>
      <c r="AV8404" s="792"/>
      <c r="AY8404" s="792"/>
      <c r="BN8404" s="792"/>
      <c r="BQ8404" s="792"/>
    </row>
    <row r="8405" spans="8:69" ht="12" customHeight="1">
      <c r="H8405" s="800"/>
      <c r="AJ8405" s="792"/>
      <c r="AM8405" s="792"/>
      <c r="AP8405" s="792"/>
      <c r="AS8405" s="792"/>
      <c r="AV8405" s="792"/>
      <c r="AY8405" s="792"/>
      <c r="BN8405" s="792"/>
      <c r="BQ8405" s="792"/>
    </row>
    <row r="8406" spans="8:69" ht="12" customHeight="1">
      <c r="H8406" s="800"/>
      <c r="AJ8406" s="792"/>
      <c r="AM8406" s="792"/>
      <c r="AP8406" s="792"/>
      <c r="AS8406" s="792"/>
      <c r="AV8406" s="792"/>
      <c r="AY8406" s="792"/>
      <c r="BN8406" s="792"/>
      <c r="BQ8406" s="792"/>
    </row>
    <row r="8407" spans="8:69" ht="12" customHeight="1">
      <c r="H8407" s="800"/>
      <c r="AJ8407" s="792"/>
      <c r="AM8407" s="792"/>
      <c r="AP8407" s="792"/>
      <c r="AS8407" s="792"/>
      <c r="AV8407" s="792"/>
      <c r="AY8407" s="792"/>
      <c r="BN8407" s="792"/>
      <c r="BQ8407" s="792"/>
    </row>
    <row r="8408" spans="8:69" ht="12" customHeight="1">
      <c r="H8408" s="800"/>
      <c r="AJ8408" s="792"/>
      <c r="AM8408" s="792"/>
      <c r="AP8408" s="792"/>
      <c r="AS8408" s="792"/>
      <c r="AV8408" s="792"/>
      <c r="AY8408" s="792"/>
      <c r="BN8408" s="792"/>
      <c r="BQ8408" s="792"/>
    </row>
    <row r="8409" spans="8:69" ht="12" customHeight="1">
      <c r="H8409" s="800"/>
      <c r="AJ8409" s="792"/>
      <c r="AM8409" s="792"/>
      <c r="AP8409" s="792"/>
      <c r="AS8409" s="792"/>
      <c r="AV8409" s="792"/>
      <c r="AY8409" s="792"/>
      <c r="BN8409" s="792"/>
      <c r="BQ8409" s="792"/>
    </row>
    <row r="8410" spans="8:69" ht="12" customHeight="1">
      <c r="H8410" s="800"/>
      <c r="AJ8410" s="792"/>
      <c r="AM8410" s="792"/>
      <c r="AP8410" s="792"/>
      <c r="AS8410" s="792"/>
      <c r="AV8410" s="792"/>
      <c r="AY8410" s="792"/>
      <c r="BN8410" s="792"/>
      <c r="BQ8410" s="792"/>
    </row>
    <row r="8411" spans="8:69" ht="12" customHeight="1">
      <c r="H8411" s="800"/>
      <c r="AJ8411" s="792"/>
      <c r="AM8411" s="792"/>
      <c r="AP8411" s="792"/>
      <c r="AS8411" s="792"/>
      <c r="AV8411" s="792"/>
      <c r="AY8411" s="792"/>
      <c r="BN8411" s="792"/>
      <c r="BQ8411" s="792"/>
    </row>
    <row r="8412" spans="8:69" ht="12" customHeight="1">
      <c r="H8412" s="800"/>
      <c r="AJ8412" s="792"/>
      <c r="AM8412" s="792"/>
      <c r="AP8412" s="792"/>
      <c r="AS8412" s="792"/>
      <c r="AV8412" s="792"/>
      <c r="AY8412" s="792"/>
      <c r="BN8412" s="792"/>
      <c r="BQ8412" s="792"/>
    </row>
    <row r="8413" spans="8:69" ht="12" customHeight="1">
      <c r="H8413" s="800"/>
      <c r="AJ8413" s="792"/>
      <c r="AM8413" s="792"/>
      <c r="AP8413" s="792"/>
      <c r="AS8413" s="792"/>
      <c r="AV8413" s="792"/>
      <c r="AY8413" s="792"/>
      <c r="BN8413" s="792"/>
      <c r="BQ8413" s="792"/>
    </row>
    <row r="8414" spans="8:69" ht="12" customHeight="1">
      <c r="H8414" s="800"/>
      <c r="AJ8414" s="792"/>
      <c r="AM8414" s="792"/>
      <c r="AP8414" s="792"/>
      <c r="AS8414" s="792"/>
      <c r="AV8414" s="792"/>
      <c r="AY8414" s="792"/>
      <c r="BN8414" s="792"/>
      <c r="BQ8414" s="792"/>
    </row>
    <row r="8415" spans="8:69" ht="12" customHeight="1">
      <c r="H8415" s="800"/>
      <c r="AJ8415" s="792"/>
      <c r="AM8415" s="792"/>
      <c r="AP8415" s="792"/>
      <c r="AS8415" s="792"/>
      <c r="AV8415" s="792"/>
      <c r="AY8415" s="792"/>
      <c r="BN8415" s="792"/>
      <c r="BQ8415" s="792"/>
    </row>
    <row r="8416" spans="8:69" ht="12" customHeight="1">
      <c r="H8416" s="800"/>
      <c r="AJ8416" s="792"/>
      <c r="AM8416" s="792"/>
      <c r="AP8416" s="792"/>
      <c r="AS8416" s="792"/>
      <c r="AV8416" s="792"/>
      <c r="AY8416" s="792"/>
      <c r="BN8416" s="792"/>
      <c r="BQ8416" s="792"/>
    </row>
    <row r="8417" spans="8:69" ht="12" customHeight="1">
      <c r="H8417" s="800"/>
      <c r="AJ8417" s="792"/>
      <c r="AM8417" s="792"/>
      <c r="AP8417" s="792"/>
      <c r="AS8417" s="792"/>
      <c r="AV8417" s="792"/>
      <c r="AY8417" s="792"/>
      <c r="BN8417" s="792"/>
      <c r="BQ8417" s="792"/>
    </row>
    <row r="8418" spans="8:69" ht="12" customHeight="1">
      <c r="H8418" s="800"/>
      <c r="AJ8418" s="792"/>
      <c r="AM8418" s="792"/>
      <c r="AP8418" s="792"/>
      <c r="AS8418" s="792"/>
      <c r="AV8418" s="792"/>
      <c r="AY8418" s="792"/>
      <c r="BN8418" s="792"/>
      <c r="BQ8418" s="792"/>
    </row>
    <row r="8419" spans="8:69" ht="12" customHeight="1">
      <c r="H8419" s="800"/>
      <c r="AJ8419" s="792"/>
      <c r="AM8419" s="792"/>
      <c r="AP8419" s="792"/>
      <c r="AS8419" s="792"/>
      <c r="AV8419" s="792"/>
      <c r="AY8419" s="792"/>
      <c r="BN8419" s="792"/>
      <c r="BQ8419" s="792"/>
    </row>
    <row r="8420" spans="8:69" ht="12" customHeight="1">
      <c r="H8420" s="800"/>
      <c r="AJ8420" s="792"/>
      <c r="AM8420" s="792"/>
      <c r="AP8420" s="792"/>
      <c r="AS8420" s="792"/>
      <c r="AV8420" s="792"/>
      <c r="AY8420" s="792"/>
      <c r="BN8420" s="792"/>
      <c r="BQ8420" s="792"/>
    </row>
    <row r="8421" spans="8:69" ht="12" customHeight="1">
      <c r="H8421" s="800"/>
      <c r="AJ8421" s="792"/>
      <c r="AM8421" s="792"/>
      <c r="AP8421" s="792"/>
      <c r="AS8421" s="792"/>
      <c r="AV8421" s="792"/>
      <c r="AY8421" s="792"/>
      <c r="BN8421" s="792"/>
      <c r="BQ8421" s="792"/>
    </row>
    <row r="8422" spans="8:69" ht="12" customHeight="1">
      <c r="H8422" s="800"/>
      <c r="AJ8422" s="792"/>
      <c r="AM8422" s="792"/>
      <c r="AP8422" s="792"/>
      <c r="AS8422" s="792"/>
      <c r="AV8422" s="792"/>
      <c r="AY8422" s="792"/>
      <c r="BN8422" s="792"/>
      <c r="BQ8422" s="792"/>
    </row>
    <row r="8423" spans="8:69" ht="12" customHeight="1">
      <c r="H8423" s="800"/>
      <c r="AJ8423" s="792"/>
      <c r="AM8423" s="792"/>
      <c r="AP8423" s="792"/>
      <c r="AS8423" s="792"/>
      <c r="AV8423" s="792"/>
      <c r="AY8423" s="792"/>
      <c r="BN8423" s="792"/>
      <c r="BQ8423" s="792"/>
    </row>
    <row r="8424" spans="8:69" ht="12" customHeight="1">
      <c r="H8424" s="800"/>
      <c r="AJ8424" s="792"/>
      <c r="AM8424" s="792"/>
      <c r="AP8424" s="792"/>
      <c r="AS8424" s="792"/>
      <c r="AV8424" s="792"/>
      <c r="AY8424" s="792"/>
      <c r="BN8424" s="792"/>
      <c r="BQ8424" s="792"/>
    </row>
    <row r="8425" spans="8:69" ht="12" customHeight="1">
      <c r="H8425" s="800"/>
      <c r="AJ8425" s="792"/>
      <c r="AM8425" s="792"/>
      <c r="AP8425" s="792"/>
      <c r="AS8425" s="792"/>
      <c r="AV8425" s="792"/>
      <c r="AY8425" s="792"/>
      <c r="BN8425" s="792"/>
      <c r="BQ8425" s="792"/>
    </row>
    <row r="8426" spans="8:69" ht="12" customHeight="1">
      <c r="H8426" s="800"/>
      <c r="AJ8426" s="792"/>
      <c r="AM8426" s="792"/>
      <c r="AP8426" s="792"/>
      <c r="AS8426" s="792"/>
      <c r="AV8426" s="792"/>
      <c r="AY8426" s="792"/>
      <c r="BN8426" s="792"/>
      <c r="BQ8426" s="792"/>
    </row>
    <row r="8427" spans="8:69" ht="12" customHeight="1">
      <c r="H8427" s="800"/>
      <c r="AJ8427" s="792"/>
      <c r="AM8427" s="792"/>
      <c r="AP8427" s="792"/>
      <c r="AS8427" s="792"/>
      <c r="AV8427" s="792"/>
      <c r="AY8427" s="792"/>
      <c r="BN8427" s="792"/>
      <c r="BQ8427" s="792"/>
    </row>
    <row r="8428" spans="8:69" ht="12" customHeight="1">
      <c r="H8428" s="800"/>
      <c r="AJ8428" s="792"/>
      <c r="AM8428" s="792"/>
      <c r="AP8428" s="792"/>
      <c r="AS8428" s="792"/>
      <c r="AV8428" s="792"/>
      <c r="AY8428" s="792"/>
      <c r="BN8428" s="792"/>
      <c r="BQ8428" s="792"/>
    </row>
    <row r="8429" spans="8:69" ht="12" customHeight="1">
      <c r="H8429" s="800"/>
      <c r="AJ8429" s="792"/>
      <c r="AM8429" s="792"/>
      <c r="AP8429" s="792"/>
      <c r="AS8429" s="792"/>
      <c r="AV8429" s="792"/>
      <c r="AY8429" s="792"/>
      <c r="BN8429" s="792"/>
      <c r="BQ8429" s="792"/>
    </row>
    <row r="8430" spans="8:69" ht="12" customHeight="1">
      <c r="H8430" s="800"/>
      <c r="AJ8430" s="792"/>
      <c r="AM8430" s="792"/>
      <c r="AP8430" s="792"/>
      <c r="AS8430" s="792"/>
      <c r="AV8430" s="792"/>
      <c r="AY8430" s="792"/>
      <c r="BN8430" s="792"/>
      <c r="BQ8430" s="792"/>
    </row>
    <row r="8431" spans="8:69" ht="12" customHeight="1">
      <c r="H8431" s="800"/>
      <c r="AJ8431" s="792"/>
      <c r="AM8431" s="792"/>
      <c r="AP8431" s="792"/>
      <c r="AS8431" s="792"/>
      <c r="AV8431" s="792"/>
      <c r="AY8431" s="792"/>
      <c r="BN8431" s="792"/>
      <c r="BQ8431" s="792"/>
    </row>
    <row r="8432" spans="8:69" ht="12" customHeight="1">
      <c r="H8432" s="800"/>
      <c r="AJ8432" s="792"/>
      <c r="AM8432" s="792"/>
      <c r="AP8432" s="792"/>
      <c r="AS8432" s="792"/>
      <c r="AV8432" s="792"/>
      <c r="AY8432" s="792"/>
      <c r="BN8432" s="792"/>
      <c r="BQ8432" s="792"/>
    </row>
    <row r="8433" spans="8:69" ht="12" customHeight="1">
      <c r="H8433" s="800"/>
      <c r="AJ8433" s="792"/>
      <c r="AM8433" s="792"/>
      <c r="AP8433" s="792"/>
      <c r="AS8433" s="792"/>
      <c r="AV8433" s="792"/>
      <c r="AY8433" s="792"/>
      <c r="BN8433" s="792"/>
      <c r="BQ8433" s="792"/>
    </row>
    <row r="8434" spans="8:69" ht="12" customHeight="1">
      <c r="H8434" s="800"/>
      <c r="AJ8434" s="792"/>
      <c r="AM8434" s="792"/>
      <c r="AP8434" s="792"/>
      <c r="AS8434" s="792"/>
      <c r="AV8434" s="792"/>
      <c r="AY8434" s="792"/>
      <c r="BN8434" s="792"/>
      <c r="BQ8434" s="792"/>
    </row>
    <row r="8435" spans="8:69" ht="12" customHeight="1">
      <c r="H8435" s="800"/>
      <c r="AJ8435" s="792"/>
      <c r="AM8435" s="792"/>
      <c r="AP8435" s="792"/>
      <c r="AS8435" s="792"/>
      <c r="AV8435" s="792"/>
      <c r="AY8435" s="792"/>
      <c r="BN8435" s="792"/>
      <c r="BQ8435" s="792"/>
    </row>
    <row r="8436" spans="8:69" ht="12" customHeight="1">
      <c r="H8436" s="800"/>
      <c r="AJ8436" s="792"/>
      <c r="AM8436" s="792"/>
      <c r="AP8436" s="792"/>
      <c r="AS8436" s="792"/>
      <c r="AV8436" s="792"/>
      <c r="AY8436" s="792"/>
      <c r="BN8436" s="792"/>
      <c r="BQ8436" s="792"/>
    </row>
    <row r="8437" spans="8:69" ht="12" customHeight="1">
      <c r="H8437" s="800"/>
      <c r="AJ8437" s="792"/>
      <c r="AM8437" s="792"/>
      <c r="AP8437" s="792"/>
      <c r="AS8437" s="792"/>
      <c r="AV8437" s="792"/>
      <c r="AY8437" s="792"/>
      <c r="BN8437" s="792"/>
      <c r="BQ8437" s="792"/>
    </row>
    <row r="8438" spans="8:69" ht="12" customHeight="1">
      <c r="H8438" s="800"/>
      <c r="AJ8438" s="792"/>
      <c r="AM8438" s="792"/>
      <c r="AP8438" s="792"/>
      <c r="AS8438" s="792"/>
      <c r="AV8438" s="792"/>
      <c r="AY8438" s="792"/>
      <c r="BN8438" s="792"/>
      <c r="BQ8438" s="792"/>
    </row>
    <row r="8439" spans="8:69" ht="12" customHeight="1">
      <c r="H8439" s="800"/>
      <c r="AJ8439" s="792"/>
      <c r="AM8439" s="792"/>
      <c r="AP8439" s="792"/>
      <c r="AS8439" s="792"/>
      <c r="AV8439" s="792"/>
      <c r="AY8439" s="792"/>
      <c r="BN8439" s="792"/>
      <c r="BQ8439" s="792"/>
    </row>
    <row r="8440" spans="8:69" ht="12" customHeight="1">
      <c r="H8440" s="800"/>
      <c r="AJ8440" s="792"/>
      <c r="AM8440" s="792"/>
      <c r="AP8440" s="792"/>
      <c r="AS8440" s="792"/>
      <c r="AV8440" s="792"/>
      <c r="AY8440" s="792"/>
      <c r="BN8440" s="792"/>
      <c r="BQ8440" s="792"/>
    </row>
    <row r="8441" spans="8:69" ht="12" customHeight="1">
      <c r="H8441" s="800"/>
      <c r="AJ8441" s="792"/>
      <c r="AM8441" s="792"/>
      <c r="AP8441" s="792"/>
      <c r="AS8441" s="792"/>
      <c r="AV8441" s="792"/>
      <c r="AY8441" s="792"/>
      <c r="BN8441" s="792"/>
      <c r="BQ8441" s="792"/>
    </row>
    <row r="8442" spans="8:69" ht="12" customHeight="1">
      <c r="H8442" s="800"/>
      <c r="AJ8442" s="792"/>
      <c r="AM8442" s="792"/>
      <c r="AP8442" s="792"/>
      <c r="AS8442" s="792"/>
      <c r="AV8442" s="792"/>
      <c r="AY8442" s="792"/>
      <c r="BN8442" s="792"/>
      <c r="BQ8442" s="792"/>
    </row>
    <row r="8443" spans="8:69" ht="12" customHeight="1">
      <c r="H8443" s="800"/>
      <c r="AJ8443" s="792"/>
      <c r="AM8443" s="792"/>
      <c r="AP8443" s="792"/>
      <c r="AS8443" s="792"/>
      <c r="AV8443" s="792"/>
      <c r="AY8443" s="792"/>
      <c r="BN8443" s="792"/>
      <c r="BQ8443" s="792"/>
    </row>
    <row r="8444" spans="8:69" ht="12" customHeight="1">
      <c r="H8444" s="800"/>
      <c r="AJ8444" s="792"/>
      <c r="AM8444" s="792"/>
      <c r="AP8444" s="792"/>
      <c r="AS8444" s="792"/>
      <c r="AV8444" s="792"/>
      <c r="AY8444" s="792"/>
      <c r="BN8444" s="792"/>
      <c r="BQ8444" s="792"/>
    </row>
    <row r="8445" spans="8:69" ht="12" customHeight="1">
      <c r="H8445" s="800"/>
      <c r="AJ8445" s="792"/>
      <c r="AM8445" s="792"/>
      <c r="AP8445" s="792"/>
      <c r="AS8445" s="792"/>
      <c r="AV8445" s="792"/>
      <c r="AY8445" s="792"/>
      <c r="BN8445" s="792"/>
      <c r="BQ8445" s="792"/>
    </row>
    <row r="8446" spans="8:69" ht="12" customHeight="1">
      <c r="H8446" s="800"/>
      <c r="AJ8446" s="792"/>
      <c r="AM8446" s="792"/>
      <c r="AP8446" s="792"/>
      <c r="AS8446" s="792"/>
      <c r="AV8446" s="792"/>
      <c r="AY8446" s="792"/>
      <c r="BN8446" s="792"/>
      <c r="BQ8446" s="792"/>
    </row>
    <row r="8447" spans="8:69" ht="12" customHeight="1">
      <c r="H8447" s="800"/>
      <c r="AJ8447" s="792"/>
      <c r="AM8447" s="792"/>
      <c r="AP8447" s="792"/>
      <c r="AS8447" s="792"/>
      <c r="AV8447" s="792"/>
      <c r="AY8447" s="792"/>
      <c r="BN8447" s="792"/>
      <c r="BQ8447" s="792"/>
    </row>
    <row r="8448" spans="8:69" ht="12" customHeight="1">
      <c r="H8448" s="800"/>
      <c r="AJ8448" s="792"/>
      <c r="AM8448" s="792"/>
      <c r="AP8448" s="792"/>
      <c r="AS8448" s="792"/>
      <c r="AV8448" s="792"/>
      <c r="AY8448" s="792"/>
      <c r="BN8448" s="792"/>
      <c r="BQ8448" s="792"/>
    </row>
    <row r="8449" spans="8:69" ht="12" customHeight="1">
      <c r="H8449" s="800"/>
      <c r="AJ8449" s="792"/>
      <c r="AM8449" s="792"/>
      <c r="AP8449" s="792"/>
      <c r="AS8449" s="792"/>
      <c r="AV8449" s="792"/>
      <c r="AY8449" s="792"/>
      <c r="BN8449" s="792"/>
      <c r="BQ8449" s="792"/>
    </row>
    <row r="8450" spans="8:69" ht="12" customHeight="1">
      <c r="H8450" s="800"/>
      <c r="AJ8450" s="792"/>
      <c r="AM8450" s="792"/>
      <c r="AP8450" s="792"/>
      <c r="AS8450" s="792"/>
      <c r="AV8450" s="792"/>
      <c r="AY8450" s="792"/>
      <c r="BN8450" s="792"/>
      <c r="BQ8450" s="792"/>
    </row>
    <row r="8451" spans="8:69" ht="12" customHeight="1">
      <c r="H8451" s="800"/>
      <c r="AJ8451" s="792"/>
      <c r="AM8451" s="792"/>
      <c r="AP8451" s="792"/>
      <c r="AS8451" s="792"/>
      <c r="AV8451" s="792"/>
      <c r="AY8451" s="792"/>
      <c r="BN8451" s="792"/>
      <c r="BQ8451" s="792"/>
    </row>
    <row r="8452" spans="8:69" ht="12" customHeight="1">
      <c r="H8452" s="800"/>
      <c r="AJ8452" s="792"/>
      <c r="AM8452" s="792"/>
      <c r="AP8452" s="792"/>
      <c r="AS8452" s="792"/>
      <c r="AV8452" s="792"/>
      <c r="AY8452" s="792"/>
      <c r="BN8452" s="792"/>
      <c r="BQ8452" s="792"/>
    </row>
    <row r="8453" spans="8:69" ht="12" customHeight="1">
      <c r="H8453" s="800"/>
      <c r="AJ8453" s="792"/>
      <c r="AM8453" s="792"/>
      <c r="AP8453" s="792"/>
      <c r="AS8453" s="792"/>
      <c r="AV8453" s="792"/>
      <c r="AY8453" s="792"/>
      <c r="BN8453" s="792"/>
      <c r="BQ8453" s="792"/>
    </row>
    <row r="8454" spans="8:69" ht="12" customHeight="1">
      <c r="H8454" s="800"/>
      <c r="AJ8454" s="792"/>
      <c r="AM8454" s="792"/>
      <c r="AP8454" s="792"/>
      <c r="AS8454" s="792"/>
      <c r="AV8454" s="792"/>
      <c r="AY8454" s="792"/>
      <c r="BN8454" s="792"/>
      <c r="BQ8454" s="792"/>
    </row>
    <row r="8455" spans="8:69" ht="12" customHeight="1">
      <c r="H8455" s="800"/>
      <c r="AJ8455" s="792"/>
      <c r="AM8455" s="792"/>
      <c r="AP8455" s="792"/>
      <c r="AS8455" s="792"/>
      <c r="AV8455" s="792"/>
      <c r="AY8455" s="792"/>
      <c r="BN8455" s="792"/>
      <c r="BQ8455" s="792"/>
    </row>
    <row r="8456" spans="8:69" ht="12" customHeight="1">
      <c r="H8456" s="800"/>
      <c r="AJ8456" s="792"/>
      <c r="AM8456" s="792"/>
      <c r="AP8456" s="792"/>
      <c r="AS8456" s="792"/>
      <c r="AV8456" s="792"/>
      <c r="AY8456" s="792"/>
      <c r="BN8456" s="792"/>
      <c r="BQ8456" s="792"/>
    </row>
    <row r="8457" spans="8:69" ht="12" customHeight="1">
      <c r="H8457" s="800"/>
      <c r="AJ8457" s="792"/>
      <c r="AM8457" s="792"/>
      <c r="AP8457" s="792"/>
      <c r="AS8457" s="792"/>
      <c r="AV8457" s="792"/>
      <c r="AY8457" s="792"/>
      <c r="BN8457" s="792"/>
      <c r="BQ8457" s="792"/>
    </row>
    <row r="8458" spans="8:69" ht="12" customHeight="1">
      <c r="H8458" s="800"/>
      <c r="AJ8458" s="792"/>
      <c r="AM8458" s="792"/>
      <c r="AP8458" s="792"/>
      <c r="AS8458" s="792"/>
      <c r="AV8458" s="792"/>
      <c r="AY8458" s="792"/>
      <c r="BN8458" s="792"/>
      <c r="BQ8458" s="792"/>
    </row>
    <row r="8459" spans="8:69" ht="12" customHeight="1">
      <c r="H8459" s="800"/>
      <c r="AJ8459" s="792"/>
      <c r="AM8459" s="792"/>
      <c r="AP8459" s="792"/>
      <c r="AS8459" s="792"/>
      <c r="AV8459" s="792"/>
      <c r="AY8459" s="792"/>
      <c r="BN8459" s="792"/>
      <c r="BQ8459" s="792"/>
    </row>
    <row r="8460" spans="8:69" ht="12" customHeight="1">
      <c r="H8460" s="800"/>
      <c r="AJ8460" s="792"/>
      <c r="AM8460" s="792"/>
      <c r="AP8460" s="792"/>
      <c r="AS8460" s="792"/>
      <c r="AV8460" s="792"/>
      <c r="AY8460" s="792"/>
      <c r="BN8460" s="792"/>
      <c r="BQ8460" s="792"/>
    </row>
    <row r="8461" spans="8:69" ht="12" customHeight="1">
      <c r="H8461" s="800"/>
      <c r="AJ8461" s="792"/>
      <c r="AM8461" s="792"/>
      <c r="AP8461" s="792"/>
      <c r="AS8461" s="792"/>
      <c r="AV8461" s="792"/>
      <c r="AY8461" s="792"/>
      <c r="BN8461" s="792"/>
      <c r="BQ8461" s="792"/>
    </row>
    <row r="8462" spans="8:69" ht="12" customHeight="1">
      <c r="H8462" s="800"/>
      <c r="AJ8462" s="792"/>
      <c r="AM8462" s="792"/>
      <c r="AP8462" s="792"/>
      <c r="AS8462" s="792"/>
      <c r="AV8462" s="792"/>
      <c r="AY8462" s="792"/>
      <c r="BN8462" s="792"/>
      <c r="BQ8462" s="792"/>
    </row>
    <row r="8463" spans="8:69" ht="12" customHeight="1">
      <c r="H8463" s="800"/>
      <c r="AJ8463" s="792"/>
      <c r="AM8463" s="792"/>
      <c r="AP8463" s="792"/>
      <c r="AS8463" s="792"/>
      <c r="AV8463" s="792"/>
      <c r="AY8463" s="792"/>
      <c r="BN8463" s="792"/>
      <c r="BQ8463" s="792"/>
    </row>
    <row r="8464" spans="8:69" ht="12" customHeight="1">
      <c r="H8464" s="800"/>
      <c r="AJ8464" s="792"/>
      <c r="AM8464" s="792"/>
      <c r="AP8464" s="792"/>
      <c r="AS8464" s="792"/>
      <c r="AV8464" s="792"/>
      <c r="AY8464" s="792"/>
      <c r="BN8464" s="792"/>
      <c r="BQ8464" s="792"/>
    </row>
    <row r="8465" spans="8:69" ht="12" customHeight="1">
      <c r="H8465" s="800"/>
      <c r="AJ8465" s="792"/>
      <c r="AM8465" s="792"/>
      <c r="AP8465" s="792"/>
      <c r="AS8465" s="792"/>
      <c r="AV8465" s="792"/>
      <c r="AY8465" s="792"/>
      <c r="BN8465" s="792"/>
      <c r="BQ8465" s="792"/>
    </row>
    <row r="8466" spans="8:69" ht="12" customHeight="1">
      <c r="H8466" s="800"/>
      <c r="AJ8466" s="792"/>
      <c r="AM8466" s="792"/>
      <c r="AP8466" s="792"/>
      <c r="AS8466" s="792"/>
      <c r="AV8466" s="792"/>
      <c r="AY8466" s="792"/>
      <c r="BN8466" s="792"/>
      <c r="BQ8466" s="792"/>
    </row>
    <row r="8467" spans="8:69" ht="12" customHeight="1">
      <c r="H8467" s="800"/>
      <c r="AJ8467" s="792"/>
      <c r="AM8467" s="792"/>
      <c r="AP8467" s="792"/>
      <c r="AS8467" s="792"/>
      <c r="AV8467" s="792"/>
      <c r="AY8467" s="792"/>
      <c r="BN8467" s="792"/>
      <c r="BQ8467" s="792"/>
    </row>
    <row r="8468" spans="8:69" ht="12" customHeight="1">
      <c r="H8468" s="800"/>
      <c r="AJ8468" s="792"/>
      <c r="AM8468" s="792"/>
      <c r="AP8468" s="792"/>
      <c r="AS8468" s="792"/>
      <c r="AV8468" s="792"/>
      <c r="AY8468" s="792"/>
      <c r="BN8468" s="792"/>
      <c r="BQ8468" s="792"/>
    </row>
    <row r="8469" spans="8:69" ht="12" customHeight="1">
      <c r="H8469" s="800"/>
      <c r="AJ8469" s="792"/>
      <c r="AM8469" s="792"/>
      <c r="AP8469" s="792"/>
      <c r="AS8469" s="792"/>
      <c r="AV8469" s="792"/>
      <c r="AY8469" s="792"/>
      <c r="BN8469" s="792"/>
      <c r="BQ8469" s="792"/>
    </row>
    <row r="8470" spans="8:69" ht="12" customHeight="1">
      <c r="H8470" s="800"/>
      <c r="AJ8470" s="792"/>
      <c r="AM8470" s="792"/>
      <c r="AP8470" s="792"/>
      <c r="AS8470" s="792"/>
      <c r="AV8470" s="792"/>
      <c r="AY8470" s="792"/>
      <c r="BN8470" s="792"/>
      <c r="BQ8470" s="792"/>
    </row>
    <row r="8471" spans="8:69" ht="12" customHeight="1">
      <c r="H8471" s="800"/>
      <c r="AJ8471" s="792"/>
      <c r="AM8471" s="792"/>
      <c r="AP8471" s="792"/>
      <c r="AS8471" s="792"/>
      <c r="AV8471" s="792"/>
      <c r="AY8471" s="792"/>
      <c r="BN8471" s="792"/>
      <c r="BQ8471" s="792"/>
    </row>
    <row r="8472" spans="8:69" ht="12" customHeight="1">
      <c r="H8472" s="800"/>
      <c r="AJ8472" s="792"/>
      <c r="AM8472" s="792"/>
      <c r="AP8472" s="792"/>
      <c r="AS8472" s="792"/>
      <c r="AV8472" s="792"/>
      <c r="AY8472" s="792"/>
      <c r="BN8472" s="792"/>
      <c r="BQ8472" s="792"/>
    </row>
    <row r="8473" spans="8:69" ht="12" customHeight="1">
      <c r="H8473" s="800"/>
      <c r="AJ8473" s="792"/>
      <c r="AM8473" s="792"/>
      <c r="AP8473" s="792"/>
      <c r="AS8473" s="792"/>
      <c r="AV8473" s="792"/>
      <c r="AY8473" s="792"/>
      <c r="BN8473" s="792"/>
      <c r="BQ8473" s="792"/>
    </row>
    <row r="8474" spans="8:69" ht="12" customHeight="1">
      <c r="H8474" s="800"/>
      <c r="AJ8474" s="792"/>
      <c r="AM8474" s="792"/>
      <c r="AP8474" s="792"/>
      <c r="AS8474" s="792"/>
      <c r="AV8474" s="792"/>
      <c r="AY8474" s="792"/>
      <c r="BN8474" s="792"/>
      <c r="BQ8474" s="792"/>
    </row>
    <row r="8475" spans="8:69" ht="12" customHeight="1">
      <c r="H8475" s="800"/>
      <c r="AJ8475" s="792"/>
      <c r="AM8475" s="792"/>
      <c r="AP8475" s="792"/>
      <c r="AS8475" s="792"/>
      <c r="AV8475" s="792"/>
      <c r="AY8475" s="792"/>
      <c r="BN8475" s="792"/>
      <c r="BQ8475" s="792"/>
    </row>
    <row r="8476" spans="8:69" ht="12" customHeight="1">
      <c r="H8476" s="800"/>
      <c r="AJ8476" s="792"/>
      <c r="AM8476" s="792"/>
      <c r="AP8476" s="792"/>
      <c r="AS8476" s="792"/>
      <c r="AV8476" s="792"/>
      <c r="AY8476" s="792"/>
      <c r="BN8476" s="792"/>
      <c r="BQ8476" s="792"/>
    </row>
    <row r="8477" spans="8:69" ht="12" customHeight="1">
      <c r="H8477" s="800"/>
      <c r="AJ8477" s="792"/>
      <c r="AM8477" s="792"/>
      <c r="AP8477" s="792"/>
      <c r="AS8477" s="792"/>
      <c r="AV8477" s="792"/>
      <c r="AY8477" s="792"/>
      <c r="BN8477" s="792"/>
      <c r="BQ8477" s="792"/>
    </row>
    <row r="8478" spans="8:69" ht="12" customHeight="1">
      <c r="H8478" s="800"/>
      <c r="AJ8478" s="792"/>
      <c r="AM8478" s="792"/>
      <c r="AP8478" s="792"/>
      <c r="AS8478" s="792"/>
      <c r="AV8478" s="792"/>
      <c r="AY8478" s="792"/>
      <c r="BN8478" s="792"/>
      <c r="BQ8478" s="792"/>
    </row>
    <row r="8479" spans="8:69" ht="12" customHeight="1">
      <c r="H8479" s="800"/>
      <c r="AJ8479" s="792"/>
      <c r="AM8479" s="792"/>
      <c r="AP8479" s="792"/>
      <c r="AS8479" s="792"/>
      <c r="AV8479" s="792"/>
      <c r="AY8479" s="792"/>
      <c r="BN8479" s="792"/>
      <c r="BQ8479" s="792"/>
    </row>
    <row r="8480" spans="8:69" ht="12" customHeight="1">
      <c r="H8480" s="800"/>
      <c r="AJ8480" s="792"/>
      <c r="AM8480" s="792"/>
      <c r="AP8480" s="792"/>
      <c r="AS8480" s="792"/>
      <c r="AV8480" s="792"/>
      <c r="AY8480" s="792"/>
      <c r="BN8480" s="792"/>
      <c r="BQ8480" s="792"/>
    </row>
    <row r="8481" spans="8:69" ht="12" customHeight="1">
      <c r="H8481" s="800"/>
      <c r="AJ8481" s="792"/>
      <c r="AM8481" s="792"/>
      <c r="AP8481" s="792"/>
      <c r="AS8481" s="792"/>
      <c r="AV8481" s="792"/>
      <c r="AY8481" s="792"/>
      <c r="BN8481" s="792"/>
      <c r="BQ8481" s="792"/>
    </row>
    <row r="8482" spans="8:69" ht="12" customHeight="1">
      <c r="H8482" s="800"/>
      <c r="AJ8482" s="792"/>
      <c r="AM8482" s="792"/>
      <c r="AP8482" s="792"/>
      <c r="AS8482" s="792"/>
      <c r="AV8482" s="792"/>
      <c r="AY8482" s="792"/>
      <c r="BN8482" s="792"/>
      <c r="BQ8482" s="792"/>
    </row>
    <row r="8483" spans="8:69" ht="12" customHeight="1">
      <c r="H8483" s="800"/>
      <c r="AJ8483" s="792"/>
      <c r="AM8483" s="792"/>
      <c r="AP8483" s="792"/>
      <c r="AS8483" s="792"/>
      <c r="AV8483" s="792"/>
      <c r="AY8483" s="792"/>
      <c r="BN8483" s="792"/>
      <c r="BQ8483" s="792"/>
    </row>
    <row r="8484" spans="8:69" ht="12" customHeight="1">
      <c r="H8484" s="800"/>
      <c r="AJ8484" s="792"/>
      <c r="AM8484" s="792"/>
      <c r="AP8484" s="792"/>
      <c r="AS8484" s="792"/>
      <c r="AV8484" s="792"/>
      <c r="AY8484" s="792"/>
      <c r="BN8484" s="792"/>
      <c r="BQ8484" s="792"/>
    </row>
    <row r="8485" spans="8:69" ht="12" customHeight="1">
      <c r="H8485" s="800"/>
      <c r="AJ8485" s="792"/>
      <c r="AM8485" s="792"/>
      <c r="AP8485" s="792"/>
      <c r="AS8485" s="792"/>
      <c r="AV8485" s="792"/>
      <c r="AY8485" s="792"/>
      <c r="BN8485" s="792"/>
      <c r="BQ8485" s="792"/>
    </row>
    <row r="8486" spans="8:69" ht="12" customHeight="1">
      <c r="H8486" s="800"/>
      <c r="AJ8486" s="792"/>
      <c r="AM8486" s="792"/>
      <c r="AP8486" s="792"/>
      <c r="AS8486" s="792"/>
      <c r="AV8486" s="792"/>
      <c r="AY8486" s="792"/>
      <c r="BN8486" s="792"/>
      <c r="BQ8486" s="792"/>
    </row>
    <row r="8487" spans="8:69" ht="12" customHeight="1">
      <c r="H8487" s="800"/>
      <c r="AJ8487" s="792"/>
      <c r="AM8487" s="792"/>
      <c r="AP8487" s="792"/>
      <c r="AS8487" s="792"/>
      <c r="AV8487" s="792"/>
      <c r="AY8487" s="792"/>
      <c r="BN8487" s="792"/>
      <c r="BQ8487" s="792"/>
    </row>
    <row r="8488" spans="8:69" ht="12" customHeight="1">
      <c r="H8488" s="800"/>
      <c r="AJ8488" s="792"/>
      <c r="AM8488" s="792"/>
      <c r="AP8488" s="792"/>
      <c r="AS8488" s="792"/>
      <c r="AV8488" s="792"/>
      <c r="AY8488" s="792"/>
      <c r="BN8488" s="792"/>
      <c r="BQ8488" s="792"/>
    </row>
    <row r="8489" spans="8:69" ht="12" customHeight="1">
      <c r="H8489" s="800"/>
      <c r="AJ8489" s="792"/>
      <c r="AM8489" s="792"/>
      <c r="AP8489" s="792"/>
      <c r="AS8489" s="792"/>
      <c r="AV8489" s="792"/>
      <c r="AY8489" s="792"/>
      <c r="BN8489" s="792"/>
      <c r="BQ8489" s="792"/>
    </row>
    <row r="8490" spans="8:69" ht="12" customHeight="1">
      <c r="H8490" s="800"/>
      <c r="AJ8490" s="792"/>
      <c r="AM8490" s="792"/>
      <c r="AP8490" s="792"/>
      <c r="AS8490" s="792"/>
      <c r="AV8490" s="792"/>
      <c r="AY8490" s="792"/>
      <c r="BN8490" s="792"/>
      <c r="BQ8490" s="792"/>
    </row>
    <row r="8491" spans="8:69" ht="12" customHeight="1">
      <c r="H8491" s="800"/>
      <c r="AJ8491" s="792"/>
      <c r="AM8491" s="792"/>
      <c r="AP8491" s="792"/>
      <c r="AS8491" s="792"/>
      <c r="AV8491" s="792"/>
      <c r="AY8491" s="792"/>
      <c r="BN8491" s="792"/>
      <c r="BQ8491" s="792"/>
    </row>
    <row r="8492" spans="8:69" ht="12" customHeight="1">
      <c r="H8492" s="800"/>
      <c r="AJ8492" s="792"/>
      <c r="AM8492" s="792"/>
      <c r="AP8492" s="792"/>
      <c r="AS8492" s="792"/>
      <c r="AV8492" s="792"/>
      <c r="AY8492" s="792"/>
      <c r="BN8492" s="792"/>
      <c r="BQ8492" s="792"/>
    </row>
    <row r="8493" spans="8:69" ht="12" customHeight="1">
      <c r="H8493" s="800"/>
      <c r="AJ8493" s="792"/>
      <c r="AM8493" s="792"/>
      <c r="AP8493" s="792"/>
      <c r="AS8493" s="792"/>
      <c r="AV8493" s="792"/>
      <c r="AY8493" s="792"/>
      <c r="BN8493" s="792"/>
      <c r="BQ8493" s="792"/>
    </row>
    <row r="8494" spans="8:69" ht="12" customHeight="1">
      <c r="H8494" s="800"/>
      <c r="AJ8494" s="792"/>
      <c r="AM8494" s="792"/>
      <c r="AP8494" s="792"/>
      <c r="AS8494" s="792"/>
      <c r="AV8494" s="792"/>
      <c r="AY8494" s="792"/>
      <c r="BN8494" s="792"/>
      <c r="BQ8494" s="792"/>
    </row>
    <row r="8495" spans="8:69" ht="12" customHeight="1">
      <c r="H8495" s="800"/>
      <c r="AJ8495" s="792"/>
      <c r="AM8495" s="792"/>
      <c r="AP8495" s="792"/>
      <c r="AS8495" s="792"/>
      <c r="AV8495" s="792"/>
      <c r="AY8495" s="792"/>
      <c r="BN8495" s="792"/>
      <c r="BQ8495" s="792"/>
    </row>
    <row r="8496" spans="8:69" ht="12" customHeight="1">
      <c r="H8496" s="800"/>
      <c r="AJ8496" s="792"/>
      <c r="AM8496" s="792"/>
      <c r="AP8496" s="792"/>
      <c r="AS8496" s="792"/>
      <c r="AV8496" s="792"/>
      <c r="AY8496" s="792"/>
      <c r="BN8496" s="792"/>
      <c r="BQ8496" s="792"/>
    </row>
    <row r="8497" spans="8:69" ht="12" customHeight="1">
      <c r="H8497" s="800"/>
      <c r="AJ8497" s="792"/>
      <c r="AM8497" s="792"/>
      <c r="AP8497" s="792"/>
      <c r="AS8497" s="792"/>
      <c r="AV8497" s="792"/>
      <c r="AY8497" s="792"/>
      <c r="BN8497" s="792"/>
      <c r="BQ8497" s="792"/>
    </row>
    <row r="8498" spans="8:69" ht="12" customHeight="1">
      <c r="H8498" s="800"/>
      <c r="AJ8498" s="792"/>
      <c r="AM8498" s="792"/>
      <c r="AP8498" s="792"/>
      <c r="AS8498" s="792"/>
      <c r="AV8498" s="792"/>
      <c r="AY8498" s="792"/>
      <c r="BN8498" s="792"/>
      <c r="BQ8498" s="792"/>
    </row>
    <row r="8499" spans="8:69" ht="12" customHeight="1">
      <c r="H8499" s="800"/>
      <c r="AJ8499" s="792"/>
      <c r="AM8499" s="792"/>
      <c r="AP8499" s="792"/>
      <c r="AS8499" s="792"/>
      <c r="AV8499" s="792"/>
      <c r="AY8499" s="792"/>
      <c r="BN8499" s="792"/>
      <c r="BQ8499" s="792"/>
    </row>
    <row r="8500" spans="8:69" ht="12" customHeight="1">
      <c r="H8500" s="800"/>
      <c r="AJ8500" s="792"/>
      <c r="AM8500" s="792"/>
      <c r="AP8500" s="792"/>
      <c r="AS8500" s="792"/>
      <c r="AV8500" s="792"/>
      <c r="AY8500" s="792"/>
      <c r="BN8500" s="792"/>
      <c r="BQ8500" s="792"/>
    </row>
    <row r="8501" spans="8:69" ht="12" customHeight="1">
      <c r="H8501" s="800"/>
      <c r="AJ8501" s="792"/>
      <c r="AM8501" s="792"/>
      <c r="AP8501" s="792"/>
      <c r="AS8501" s="792"/>
      <c r="AV8501" s="792"/>
      <c r="AY8501" s="792"/>
      <c r="BN8501" s="792"/>
      <c r="BQ8501" s="792"/>
    </row>
    <row r="8502" spans="8:69" ht="12" customHeight="1">
      <c r="H8502" s="800"/>
      <c r="AJ8502" s="792"/>
      <c r="AM8502" s="792"/>
      <c r="AP8502" s="792"/>
      <c r="AS8502" s="792"/>
      <c r="AV8502" s="792"/>
      <c r="AY8502" s="792"/>
      <c r="BN8502" s="792"/>
      <c r="BQ8502" s="792"/>
    </row>
    <row r="8503" spans="8:69" ht="12" customHeight="1">
      <c r="H8503" s="800"/>
      <c r="AJ8503" s="792"/>
      <c r="AM8503" s="792"/>
      <c r="AP8503" s="792"/>
      <c r="AS8503" s="792"/>
      <c r="AV8503" s="792"/>
      <c r="AY8503" s="792"/>
      <c r="BN8503" s="792"/>
      <c r="BQ8503" s="792"/>
    </row>
    <row r="8504" spans="8:69" ht="12" customHeight="1">
      <c r="H8504" s="800"/>
      <c r="AJ8504" s="792"/>
      <c r="AM8504" s="792"/>
      <c r="AP8504" s="792"/>
      <c r="AS8504" s="792"/>
      <c r="AV8504" s="792"/>
      <c r="AY8504" s="792"/>
      <c r="BN8504" s="792"/>
      <c r="BQ8504" s="792"/>
    </row>
    <row r="8505" spans="8:69" ht="12" customHeight="1">
      <c r="H8505" s="800"/>
      <c r="AJ8505" s="792"/>
      <c r="AM8505" s="792"/>
      <c r="AP8505" s="792"/>
      <c r="AS8505" s="792"/>
      <c r="AV8505" s="792"/>
      <c r="AY8505" s="792"/>
      <c r="BN8505" s="792"/>
      <c r="BQ8505" s="792"/>
    </row>
    <row r="8506" spans="8:69" ht="12" customHeight="1">
      <c r="H8506" s="800"/>
      <c r="AJ8506" s="792"/>
      <c r="AM8506" s="792"/>
      <c r="AP8506" s="792"/>
      <c r="AS8506" s="792"/>
      <c r="AV8506" s="792"/>
      <c r="AY8506" s="792"/>
      <c r="BN8506" s="792"/>
      <c r="BQ8506" s="792"/>
    </row>
    <row r="8507" spans="8:69" ht="12" customHeight="1">
      <c r="H8507" s="800"/>
      <c r="AJ8507" s="792"/>
      <c r="AM8507" s="792"/>
      <c r="AP8507" s="792"/>
      <c r="AS8507" s="792"/>
      <c r="AV8507" s="792"/>
      <c r="AY8507" s="792"/>
      <c r="BN8507" s="792"/>
      <c r="BQ8507" s="792"/>
    </row>
    <row r="8508" spans="8:69" ht="12" customHeight="1">
      <c r="H8508" s="800"/>
      <c r="AJ8508" s="792"/>
      <c r="AM8508" s="792"/>
      <c r="AP8508" s="792"/>
      <c r="AS8508" s="792"/>
      <c r="AV8508" s="792"/>
      <c r="AY8508" s="792"/>
      <c r="BN8508" s="792"/>
      <c r="BQ8508" s="792"/>
    </row>
    <row r="8509" spans="8:69" ht="12" customHeight="1">
      <c r="H8509" s="800"/>
      <c r="AJ8509" s="792"/>
      <c r="AM8509" s="792"/>
      <c r="AP8509" s="792"/>
      <c r="AS8509" s="792"/>
      <c r="AV8509" s="792"/>
      <c r="AY8509" s="792"/>
      <c r="BN8509" s="792"/>
      <c r="BQ8509" s="792"/>
    </row>
    <row r="8510" spans="8:69" ht="12" customHeight="1">
      <c r="H8510" s="800"/>
      <c r="AJ8510" s="792"/>
      <c r="AM8510" s="792"/>
      <c r="AP8510" s="792"/>
      <c r="AS8510" s="792"/>
      <c r="AV8510" s="792"/>
      <c r="AY8510" s="792"/>
      <c r="BN8510" s="792"/>
      <c r="BQ8510" s="792"/>
    </row>
    <row r="8511" spans="8:69" ht="12" customHeight="1">
      <c r="H8511" s="800"/>
      <c r="AJ8511" s="792"/>
      <c r="AM8511" s="792"/>
      <c r="AP8511" s="792"/>
      <c r="AS8511" s="792"/>
      <c r="AV8511" s="792"/>
      <c r="AY8511" s="792"/>
      <c r="BN8511" s="792"/>
      <c r="BQ8511" s="792"/>
    </row>
    <row r="8512" spans="8:69" ht="12" customHeight="1">
      <c r="H8512" s="800"/>
      <c r="AJ8512" s="792"/>
      <c r="AM8512" s="792"/>
      <c r="AP8512" s="792"/>
      <c r="AS8512" s="792"/>
      <c r="AV8512" s="792"/>
      <c r="AY8512" s="792"/>
      <c r="BN8512" s="792"/>
      <c r="BQ8512" s="792"/>
    </row>
    <row r="8513" spans="8:69" ht="12" customHeight="1">
      <c r="H8513" s="800"/>
      <c r="AJ8513" s="792"/>
      <c r="AM8513" s="792"/>
      <c r="AP8513" s="792"/>
      <c r="AS8513" s="792"/>
      <c r="AV8513" s="792"/>
      <c r="AY8513" s="792"/>
      <c r="BN8513" s="792"/>
      <c r="BQ8513" s="792"/>
    </row>
    <row r="8514" spans="8:69" ht="12" customHeight="1">
      <c r="H8514" s="800"/>
      <c r="AJ8514" s="792"/>
      <c r="AM8514" s="792"/>
      <c r="AP8514" s="792"/>
      <c r="AS8514" s="792"/>
      <c r="AV8514" s="792"/>
      <c r="AY8514" s="792"/>
      <c r="BN8514" s="792"/>
      <c r="BQ8514" s="792"/>
    </row>
    <row r="8515" spans="8:69" ht="12" customHeight="1">
      <c r="H8515" s="800"/>
      <c r="AJ8515" s="792"/>
      <c r="AM8515" s="792"/>
      <c r="AP8515" s="792"/>
      <c r="AS8515" s="792"/>
      <c r="AV8515" s="792"/>
      <c r="AY8515" s="792"/>
      <c r="BN8515" s="792"/>
      <c r="BQ8515" s="792"/>
    </row>
    <row r="8516" spans="8:69" ht="12" customHeight="1">
      <c r="H8516" s="800"/>
      <c r="AJ8516" s="792"/>
      <c r="AM8516" s="792"/>
      <c r="AP8516" s="792"/>
      <c r="AS8516" s="792"/>
      <c r="AV8516" s="792"/>
      <c r="AY8516" s="792"/>
      <c r="BN8516" s="792"/>
      <c r="BQ8516" s="792"/>
    </row>
    <row r="8517" spans="8:69" ht="12" customHeight="1">
      <c r="H8517" s="800"/>
      <c r="AJ8517" s="792"/>
      <c r="AM8517" s="792"/>
      <c r="AP8517" s="792"/>
      <c r="AS8517" s="792"/>
      <c r="AV8517" s="792"/>
      <c r="AY8517" s="792"/>
      <c r="BN8517" s="792"/>
      <c r="BQ8517" s="792"/>
    </row>
    <row r="8518" spans="8:69" ht="12" customHeight="1">
      <c r="H8518" s="800"/>
      <c r="AJ8518" s="792"/>
      <c r="AM8518" s="792"/>
      <c r="AP8518" s="792"/>
      <c r="AS8518" s="792"/>
      <c r="AV8518" s="792"/>
      <c r="AY8518" s="792"/>
      <c r="BN8518" s="792"/>
      <c r="BQ8518" s="792"/>
    </row>
    <row r="8519" spans="8:69" ht="12" customHeight="1">
      <c r="H8519" s="800"/>
      <c r="AJ8519" s="792"/>
      <c r="AM8519" s="792"/>
      <c r="AP8519" s="792"/>
      <c r="AS8519" s="792"/>
      <c r="AV8519" s="792"/>
      <c r="AY8519" s="792"/>
      <c r="BN8519" s="792"/>
      <c r="BQ8519" s="792"/>
    </row>
    <row r="8520" spans="8:69" ht="12" customHeight="1">
      <c r="H8520" s="800"/>
      <c r="AJ8520" s="792"/>
      <c r="AM8520" s="792"/>
      <c r="AP8520" s="792"/>
      <c r="AS8520" s="792"/>
      <c r="AV8520" s="792"/>
      <c r="AY8520" s="792"/>
      <c r="BN8520" s="792"/>
      <c r="BQ8520" s="792"/>
    </row>
    <row r="8521" spans="8:69" ht="12" customHeight="1">
      <c r="H8521" s="800"/>
      <c r="AJ8521" s="792"/>
      <c r="AM8521" s="792"/>
      <c r="AP8521" s="792"/>
      <c r="AS8521" s="792"/>
      <c r="AV8521" s="792"/>
      <c r="AY8521" s="792"/>
      <c r="BN8521" s="792"/>
      <c r="BQ8521" s="792"/>
    </row>
    <row r="8522" spans="8:69" ht="12" customHeight="1">
      <c r="H8522" s="800"/>
      <c r="AJ8522" s="792"/>
      <c r="AM8522" s="792"/>
      <c r="AP8522" s="792"/>
      <c r="AS8522" s="792"/>
      <c r="AV8522" s="792"/>
      <c r="AY8522" s="792"/>
      <c r="BN8522" s="792"/>
      <c r="BQ8522" s="792"/>
    </row>
    <row r="8523" spans="8:69" ht="12" customHeight="1">
      <c r="H8523" s="800"/>
      <c r="AJ8523" s="792"/>
      <c r="AM8523" s="792"/>
      <c r="AP8523" s="792"/>
      <c r="AS8523" s="792"/>
      <c r="AV8523" s="792"/>
      <c r="AY8523" s="792"/>
      <c r="BN8523" s="792"/>
      <c r="BQ8523" s="792"/>
    </row>
    <row r="8524" spans="8:69" ht="12" customHeight="1">
      <c r="H8524" s="800"/>
      <c r="AJ8524" s="792"/>
      <c r="AM8524" s="792"/>
      <c r="AP8524" s="792"/>
      <c r="AS8524" s="792"/>
      <c r="AV8524" s="792"/>
      <c r="AY8524" s="792"/>
      <c r="BN8524" s="792"/>
      <c r="BQ8524" s="792"/>
    </row>
    <row r="8525" spans="8:69" ht="12" customHeight="1">
      <c r="H8525" s="800"/>
      <c r="AJ8525" s="792"/>
      <c r="AM8525" s="792"/>
      <c r="AP8525" s="792"/>
      <c r="AS8525" s="792"/>
      <c r="AV8525" s="792"/>
      <c r="AY8525" s="792"/>
      <c r="BN8525" s="792"/>
      <c r="BQ8525" s="792"/>
    </row>
    <row r="8526" spans="8:69" ht="12" customHeight="1">
      <c r="H8526" s="800"/>
      <c r="AJ8526" s="792"/>
      <c r="AM8526" s="792"/>
      <c r="AP8526" s="792"/>
      <c r="AS8526" s="792"/>
      <c r="AV8526" s="792"/>
      <c r="AY8526" s="792"/>
      <c r="BN8526" s="792"/>
      <c r="BQ8526" s="792"/>
    </row>
    <row r="8527" spans="8:69" ht="12" customHeight="1">
      <c r="H8527" s="800"/>
      <c r="AJ8527" s="792"/>
      <c r="AM8527" s="792"/>
      <c r="AP8527" s="792"/>
      <c r="AS8527" s="792"/>
      <c r="AV8527" s="792"/>
      <c r="AY8527" s="792"/>
      <c r="BN8527" s="792"/>
      <c r="BQ8527" s="792"/>
    </row>
    <row r="8528" spans="8:69" ht="12" customHeight="1">
      <c r="H8528" s="800"/>
      <c r="AJ8528" s="792"/>
      <c r="AM8528" s="792"/>
      <c r="AP8528" s="792"/>
      <c r="AS8528" s="792"/>
      <c r="AV8528" s="792"/>
      <c r="AY8528" s="792"/>
      <c r="BN8528" s="792"/>
      <c r="BQ8528" s="792"/>
    </row>
    <row r="8529" spans="8:69" ht="12" customHeight="1">
      <c r="H8529" s="800"/>
      <c r="AJ8529" s="792"/>
      <c r="AM8529" s="792"/>
      <c r="AP8529" s="792"/>
      <c r="AS8529" s="792"/>
      <c r="AV8529" s="792"/>
      <c r="AY8529" s="792"/>
      <c r="BN8529" s="792"/>
      <c r="BQ8529" s="792"/>
    </row>
    <row r="8530" spans="8:69" ht="12" customHeight="1">
      <c r="H8530" s="800"/>
      <c r="AJ8530" s="792"/>
      <c r="AM8530" s="792"/>
      <c r="AP8530" s="792"/>
      <c r="AS8530" s="792"/>
      <c r="AV8530" s="792"/>
      <c r="AY8530" s="792"/>
      <c r="BN8530" s="792"/>
      <c r="BQ8530" s="792"/>
    </row>
    <row r="8531" spans="8:69" ht="12" customHeight="1">
      <c r="H8531" s="800"/>
      <c r="AJ8531" s="792"/>
      <c r="AM8531" s="792"/>
      <c r="AP8531" s="792"/>
      <c r="AS8531" s="792"/>
      <c r="AV8531" s="792"/>
      <c r="AY8531" s="792"/>
      <c r="BN8531" s="792"/>
      <c r="BQ8531" s="792"/>
    </row>
    <row r="8532" spans="8:69" ht="12" customHeight="1">
      <c r="H8532" s="800"/>
      <c r="AJ8532" s="792"/>
      <c r="AM8532" s="792"/>
      <c r="AP8532" s="792"/>
      <c r="AS8532" s="792"/>
      <c r="AV8532" s="792"/>
      <c r="AY8532" s="792"/>
      <c r="BN8532" s="792"/>
      <c r="BQ8532" s="792"/>
    </row>
    <row r="8533" spans="8:69" ht="12" customHeight="1">
      <c r="H8533" s="800"/>
      <c r="AJ8533" s="792"/>
      <c r="AM8533" s="792"/>
      <c r="AP8533" s="792"/>
      <c r="AS8533" s="792"/>
      <c r="AV8533" s="792"/>
      <c r="AY8533" s="792"/>
      <c r="BN8533" s="792"/>
      <c r="BQ8533" s="792"/>
    </row>
    <row r="8534" spans="8:69" ht="12" customHeight="1">
      <c r="H8534" s="800"/>
      <c r="AJ8534" s="792"/>
      <c r="AM8534" s="792"/>
      <c r="AP8534" s="792"/>
      <c r="AS8534" s="792"/>
      <c r="AV8534" s="792"/>
      <c r="AY8534" s="792"/>
      <c r="BN8534" s="792"/>
      <c r="BQ8534" s="792"/>
    </row>
    <row r="8535" spans="8:69" ht="12" customHeight="1">
      <c r="H8535" s="800"/>
      <c r="AJ8535" s="792"/>
      <c r="AM8535" s="792"/>
      <c r="AP8535" s="792"/>
      <c r="AS8535" s="792"/>
      <c r="AV8535" s="792"/>
      <c r="AY8535" s="792"/>
      <c r="BN8535" s="792"/>
      <c r="BQ8535" s="792"/>
    </row>
    <row r="8536" spans="8:69" ht="12" customHeight="1">
      <c r="H8536" s="800"/>
      <c r="AJ8536" s="792"/>
      <c r="AM8536" s="792"/>
      <c r="AP8536" s="792"/>
      <c r="AS8536" s="792"/>
      <c r="AV8536" s="792"/>
      <c r="AY8536" s="792"/>
      <c r="BN8536" s="792"/>
      <c r="BQ8536" s="792"/>
    </row>
    <row r="8537" spans="8:69" ht="12" customHeight="1">
      <c r="H8537" s="800"/>
      <c r="AJ8537" s="792"/>
      <c r="AM8537" s="792"/>
      <c r="AP8537" s="792"/>
      <c r="AS8537" s="792"/>
      <c r="AV8537" s="792"/>
      <c r="AY8537" s="792"/>
      <c r="BN8537" s="792"/>
      <c r="BQ8537" s="792"/>
    </row>
    <row r="8538" spans="8:69" ht="12" customHeight="1">
      <c r="H8538" s="800"/>
      <c r="AJ8538" s="792"/>
      <c r="AM8538" s="792"/>
      <c r="AP8538" s="792"/>
      <c r="AS8538" s="792"/>
      <c r="AV8538" s="792"/>
      <c r="AY8538" s="792"/>
      <c r="BN8538" s="792"/>
      <c r="BQ8538" s="792"/>
    </row>
    <row r="8539" spans="8:69" ht="12" customHeight="1">
      <c r="H8539" s="800"/>
      <c r="AJ8539" s="792"/>
      <c r="AM8539" s="792"/>
      <c r="AP8539" s="792"/>
      <c r="AS8539" s="792"/>
      <c r="AV8539" s="792"/>
      <c r="AY8539" s="792"/>
      <c r="BN8539" s="792"/>
      <c r="BQ8539" s="792"/>
    </row>
    <row r="8540" spans="8:69" ht="12" customHeight="1">
      <c r="H8540" s="800"/>
      <c r="AJ8540" s="792"/>
      <c r="AM8540" s="792"/>
      <c r="AP8540" s="792"/>
      <c r="AS8540" s="792"/>
      <c r="AV8540" s="792"/>
      <c r="AY8540" s="792"/>
      <c r="BN8540" s="792"/>
      <c r="BQ8540" s="792"/>
    </row>
    <row r="8541" spans="8:69" ht="12" customHeight="1">
      <c r="H8541" s="800"/>
      <c r="AJ8541" s="792"/>
      <c r="AM8541" s="792"/>
      <c r="AP8541" s="792"/>
      <c r="AS8541" s="792"/>
      <c r="AV8541" s="792"/>
      <c r="AY8541" s="792"/>
      <c r="BN8541" s="792"/>
      <c r="BQ8541" s="792"/>
    </row>
    <row r="8542" spans="8:69" ht="12" customHeight="1">
      <c r="H8542" s="800"/>
      <c r="AJ8542" s="792"/>
      <c r="AM8542" s="792"/>
      <c r="AP8542" s="792"/>
      <c r="AS8542" s="792"/>
      <c r="AV8542" s="792"/>
      <c r="AY8542" s="792"/>
      <c r="BN8542" s="792"/>
      <c r="BQ8542" s="792"/>
    </row>
    <row r="8543" spans="8:69" ht="12" customHeight="1">
      <c r="H8543" s="800"/>
      <c r="AJ8543" s="792"/>
      <c r="AM8543" s="792"/>
      <c r="AP8543" s="792"/>
      <c r="AS8543" s="792"/>
      <c r="AV8543" s="792"/>
      <c r="AY8543" s="792"/>
      <c r="BN8543" s="792"/>
      <c r="BQ8543" s="792"/>
    </row>
    <row r="8544" spans="8:69" ht="12" customHeight="1">
      <c r="H8544" s="800"/>
      <c r="AJ8544" s="792"/>
      <c r="AM8544" s="792"/>
      <c r="AP8544" s="792"/>
      <c r="AS8544" s="792"/>
      <c r="AV8544" s="792"/>
      <c r="AY8544" s="792"/>
      <c r="BN8544" s="792"/>
      <c r="BQ8544" s="792"/>
    </row>
    <row r="8545" spans="8:69" ht="12" customHeight="1">
      <c r="H8545" s="800"/>
      <c r="AJ8545" s="792"/>
      <c r="AM8545" s="792"/>
      <c r="AP8545" s="792"/>
      <c r="AS8545" s="792"/>
      <c r="AV8545" s="792"/>
      <c r="AY8545" s="792"/>
      <c r="BN8545" s="792"/>
      <c r="BQ8545" s="792"/>
    </row>
    <row r="8546" spans="8:69" ht="12" customHeight="1">
      <c r="H8546" s="800"/>
      <c r="AJ8546" s="792"/>
      <c r="AM8546" s="792"/>
      <c r="AP8546" s="792"/>
      <c r="AS8546" s="792"/>
      <c r="AV8546" s="792"/>
      <c r="AY8546" s="792"/>
      <c r="BN8546" s="792"/>
      <c r="BQ8546" s="792"/>
    </row>
    <row r="8547" spans="8:69" ht="12" customHeight="1">
      <c r="H8547" s="800"/>
      <c r="AJ8547" s="792"/>
      <c r="AM8547" s="792"/>
      <c r="AP8547" s="792"/>
      <c r="AS8547" s="792"/>
      <c r="AV8547" s="792"/>
      <c r="AY8547" s="792"/>
      <c r="BN8547" s="792"/>
      <c r="BQ8547" s="792"/>
    </row>
    <row r="8548" spans="8:69" ht="12" customHeight="1">
      <c r="H8548" s="800"/>
      <c r="AJ8548" s="792"/>
      <c r="AM8548" s="792"/>
      <c r="AP8548" s="792"/>
      <c r="AS8548" s="792"/>
      <c r="AV8548" s="792"/>
      <c r="AY8548" s="792"/>
      <c r="BN8548" s="792"/>
      <c r="BQ8548" s="792"/>
    </row>
    <row r="8549" spans="8:69" ht="12" customHeight="1">
      <c r="H8549" s="800"/>
      <c r="AJ8549" s="792"/>
      <c r="AM8549" s="792"/>
      <c r="AP8549" s="792"/>
      <c r="AS8549" s="792"/>
      <c r="AV8549" s="792"/>
      <c r="AY8549" s="792"/>
      <c r="BN8549" s="792"/>
      <c r="BQ8549" s="792"/>
    </row>
    <row r="8550" spans="8:69" ht="12" customHeight="1">
      <c r="H8550" s="800"/>
      <c r="AJ8550" s="792"/>
      <c r="AM8550" s="792"/>
      <c r="AP8550" s="792"/>
      <c r="AS8550" s="792"/>
      <c r="AV8550" s="792"/>
      <c r="AY8550" s="792"/>
      <c r="BN8550" s="792"/>
      <c r="BQ8550" s="792"/>
    </row>
    <row r="8551" spans="8:69" ht="12" customHeight="1">
      <c r="H8551" s="800"/>
      <c r="AJ8551" s="792"/>
      <c r="AM8551" s="792"/>
      <c r="AP8551" s="792"/>
      <c r="AS8551" s="792"/>
      <c r="AV8551" s="792"/>
      <c r="AY8551" s="792"/>
      <c r="BN8551" s="792"/>
      <c r="BQ8551" s="792"/>
    </row>
    <row r="8552" spans="8:69" ht="12" customHeight="1">
      <c r="H8552" s="800"/>
      <c r="AJ8552" s="792"/>
      <c r="AM8552" s="792"/>
      <c r="AP8552" s="792"/>
      <c r="AS8552" s="792"/>
      <c r="AV8552" s="792"/>
      <c r="AY8552" s="792"/>
      <c r="BN8552" s="792"/>
      <c r="BQ8552" s="792"/>
    </row>
    <row r="8553" spans="8:69" ht="12" customHeight="1">
      <c r="H8553" s="800"/>
      <c r="AJ8553" s="792"/>
      <c r="AM8553" s="792"/>
      <c r="AP8553" s="792"/>
      <c r="AS8553" s="792"/>
      <c r="AV8553" s="792"/>
      <c r="AY8553" s="792"/>
      <c r="BN8553" s="792"/>
      <c r="BQ8553" s="792"/>
    </row>
    <row r="8554" spans="8:69" ht="12" customHeight="1">
      <c r="H8554" s="800"/>
      <c r="AJ8554" s="792"/>
      <c r="AM8554" s="792"/>
      <c r="AP8554" s="792"/>
      <c r="AS8554" s="792"/>
      <c r="AV8554" s="792"/>
      <c r="AY8554" s="792"/>
      <c r="BN8554" s="792"/>
      <c r="BQ8554" s="792"/>
    </row>
    <row r="8555" spans="8:69" ht="12" customHeight="1">
      <c r="H8555" s="800"/>
      <c r="AJ8555" s="792"/>
      <c r="AM8555" s="792"/>
      <c r="AP8555" s="792"/>
      <c r="AS8555" s="792"/>
      <c r="AV8555" s="792"/>
      <c r="AY8555" s="792"/>
      <c r="BN8555" s="792"/>
      <c r="BQ8555" s="792"/>
    </row>
    <row r="8556" spans="8:69" ht="12" customHeight="1">
      <c r="H8556" s="800"/>
      <c r="AJ8556" s="792"/>
      <c r="AM8556" s="792"/>
      <c r="AP8556" s="792"/>
      <c r="AS8556" s="792"/>
      <c r="AV8556" s="792"/>
      <c r="AY8556" s="792"/>
      <c r="BN8556" s="792"/>
      <c r="BQ8556" s="792"/>
    </row>
    <row r="8557" spans="8:69" ht="12" customHeight="1">
      <c r="H8557" s="800"/>
      <c r="AJ8557" s="792"/>
      <c r="AM8557" s="792"/>
      <c r="AP8557" s="792"/>
      <c r="AS8557" s="792"/>
      <c r="AV8557" s="792"/>
      <c r="AY8557" s="792"/>
      <c r="BN8557" s="792"/>
      <c r="BQ8557" s="792"/>
    </row>
    <row r="8558" spans="8:69" ht="12" customHeight="1">
      <c r="H8558" s="800"/>
      <c r="AJ8558" s="792"/>
      <c r="AM8558" s="792"/>
      <c r="AP8558" s="792"/>
      <c r="AS8558" s="792"/>
      <c r="AV8558" s="792"/>
      <c r="AY8558" s="792"/>
      <c r="BN8558" s="792"/>
      <c r="BQ8558" s="792"/>
    </row>
    <row r="8559" spans="8:69" ht="12" customHeight="1">
      <c r="H8559" s="800"/>
      <c r="AJ8559" s="792"/>
      <c r="AM8559" s="792"/>
      <c r="AP8559" s="792"/>
      <c r="AS8559" s="792"/>
      <c r="AV8559" s="792"/>
      <c r="AY8559" s="792"/>
      <c r="BN8559" s="792"/>
      <c r="BQ8559" s="792"/>
    </row>
    <row r="8560" spans="8:69" ht="12" customHeight="1">
      <c r="H8560" s="800"/>
      <c r="AJ8560" s="792"/>
      <c r="AM8560" s="792"/>
      <c r="AP8560" s="792"/>
      <c r="AS8560" s="792"/>
      <c r="AV8560" s="792"/>
      <c r="AY8560" s="792"/>
      <c r="BN8560" s="792"/>
      <c r="BQ8560" s="792"/>
    </row>
    <row r="8561" spans="8:69" ht="12" customHeight="1">
      <c r="H8561" s="800"/>
      <c r="AJ8561" s="792"/>
      <c r="AM8561" s="792"/>
      <c r="AP8561" s="792"/>
      <c r="AS8561" s="792"/>
      <c r="AV8561" s="792"/>
      <c r="AY8561" s="792"/>
      <c r="BN8561" s="792"/>
      <c r="BQ8561" s="792"/>
    </row>
    <row r="8562" spans="8:69" ht="12" customHeight="1">
      <c r="H8562" s="800"/>
      <c r="AJ8562" s="792"/>
      <c r="AM8562" s="792"/>
      <c r="AP8562" s="792"/>
      <c r="AS8562" s="792"/>
      <c r="AV8562" s="792"/>
      <c r="AY8562" s="792"/>
      <c r="BN8562" s="792"/>
      <c r="BQ8562" s="792"/>
    </row>
    <row r="8563" spans="8:69" ht="12" customHeight="1">
      <c r="H8563" s="800"/>
      <c r="AJ8563" s="792"/>
      <c r="AM8563" s="792"/>
      <c r="AP8563" s="792"/>
      <c r="AS8563" s="792"/>
      <c r="AV8563" s="792"/>
      <c r="AY8563" s="792"/>
      <c r="BN8563" s="792"/>
      <c r="BQ8563" s="792"/>
    </row>
    <row r="8564" spans="8:69" ht="12" customHeight="1">
      <c r="H8564" s="800"/>
      <c r="AJ8564" s="792"/>
      <c r="AM8564" s="792"/>
      <c r="AP8564" s="792"/>
      <c r="AS8564" s="792"/>
      <c r="AV8564" s="792"/>
      <c r="AY8564" s="792"/>
      <c r="BN8564" s="792"/>
      <c r="BQ8564" s="792"/>
    </row>
    <row r="8565" spans="8:69" ht="12" customHeight="1">
      <c r="H8565" s="800"/>
      <c r="AJ8565" s="792"/>
      <c r="AM8565" s="792"/>
      <c r="AP8565" s="792"/>
      <c r="AS8565" s="792"/>
      <c r="AV8565" s="792"/>
      <c r="AY8565" s="792"/>
      <c r="BN8565" s="792"/>
      <c r="BQ8565" s="792"/>
    </row>
    <row r="8566" spans="8:69" ht="12" customHeight="1">
      <c r="H8566" s="800"/>
      <c r="AJ8566" s="792"/>
      <c r="AM8566" s="792"/>
      <c r="AP8566" s="792"/>
      <c r="AS8566" s="792"/>
      <c r="AV8566" s="792"/>
      <c r="AY8566" s="792"/>
      <c r="BN8566" s="792"/>
      <c r="BQ8566" s="792"/>
    </row>
    <row r="8567" spans="8:69" ht="12" customHeight="1">
      <c r="H8567" s="800"/>
      <c r="AJ8567" s="792"/>
      <c r="AM8567" s="792"/>
      <c r="AP8567" s="792"/>
      <c r="AS8567" s="792"/>
      <c r="AV8567" s="792"/>
      <c r="AY8567" s="792"/>
      <c r="BN8567" s="792"/>
      <c r="BQ8567" s="792"/>
    </row>
    <row r="8568" spans="8:69" ht="12" customHeight="1">
      <c r="H8568" s="800"/>
      <c r="AJ8568" s="792"/>
      <c r="AM8568" s="792"/>
      <c r="AP8568" s="792"/>
      <c r="AS8568" s="792"/>
      <c r="AV8568" s="792"/>
      <c r="AY8568" s="792"/>
      <c r="BN8568" s="792"/>
      <c r="BQ8568" s="792"/>
    </row>
    <row r="8569" spans="8:69" ht="12" customHeight="1">
      <c r="H8569" s="800"/>
      <c r="AJ8569" s="792"/>
      <c r="AM8569" s="792"/>
      <c r="AP8569" s="792"/>
      <c r="AS8569" s="792"/>
      <c r="AV8569" s="792"/>
      <c r="AY8569" s="792"/>
      <c r="BN8569" s="792"/>
      <c r="BQ8569" s="792"/>
    </row>
    <row r="8570" spans="8:69" ht="12" customHeight="1">
      <c r="H8570" s="800"/>
      <c r="AJ8570" s="792"/>
      <c r="AM8570" s="792"/>
      <c r="AP8570" s="792"/>
      <c r="AS8570" s="792"/>
      <c r="AV8570" s="792"/>
      <c r="AY8570" s="792"/>
      <c r="BN8570" s="792"/>
      <c r="BQ8570" s="792"/>
    </row>
    <row r="8571" spans="8:69" ht="12" customHeight="1">
      <c r="H8571" s="800"/>
      <c r="AJ8571" s="792"/>
      <c r="AM8571" s="792"/>
      <c r="AP8571" s="792"/>
      <c r="AS8571" s="792"/>
      <c r="AV8571" s="792"/>
      <c r="AY8571" s="792"/>
      <c r="BN8571" s="792"/>
      <c r="BQ8571" s="792"/>
    </row>
    <row r="8572" spans="8:69" ht="12" customHeight="1">
      <c r="H8572" s="800"/>
      <c r="AJ8572" s="792"/>
      <c r="AM8572" s="792"/>
      <c r="AP8572" s="792"/>
      <c r="AS8572" s="792"/>
      <c r="AV8572" s="792"/>
      <c r="AY8572" s="792"/>
      <c r="BN8572" s="792"/>
      <c r="BQ8572" s="792"/>
    </row>
    <row r="8573" spans="8:69" ht="12" customHeight="1">
      <c r="H8573" s="800"/>
      <c r="AJ8573" s="792"/>
      <c r="AM8573" s="792"/>
      <c r="AP8573" s="792"/>
      <c r="AS8573" s="792"/>
      <c r="AV8573" s="792"/>
      <c r="AY8573" s="792"/>
      <c r="BN8573" s="792"/>
      <c r="BQ8573" s="792"/>
    </row>
    <row r="8574" spans="8:69" ht="12" customHeight="1">
      <c r="H8574" s="800"/>
      <c r="AJ8574" s="792"/>
      <c r="AM8574" s="792"/>
      <c r="AP8574" s="792"/>
      <c r="AS8574" s="792"/>
      <c r="AV8574" s="792"/>
      <c r="AY8574" s="792"/>
      <c r="BN8574" s="792"/>
      <c r="BQ8574" s="792"/>
    </row>
    <row r="8575" spans="8:69" ht="12" customHeight="1">
      <c r="H8575" s="800"/>
      <c r="AJ8575" s="792"/>
      <c r="AM8575" s="792"/>
      <c r="AP8575" s="792"/>
      <c r="AS8575" s="792"/>
      <c r="AV8575" s="792"/>
      <c r="AY8575" s="792"/>
      <c r="BN8575" s="792"/>
      <c r="BQ8575" s="792"/>
    </row>
    <row r="8576" spans="8:69" ht="12" customHeight="1">
      <c r="H8576" s="800"/>
      <c r="AJ8576" s="792"/>
      <c r="AM8576" s="792"/>
      <c r="AP8576" s="792"/>
      <c r="AS8576" s="792"/>
      <c r="AV8576" s="792"/>
      <c r="AY8576" s="792"/>
      <c r="BN8576" s="792"/>
      <c r="BQ8576" s="792"/>
    </row>
    <row r="8577" spans="8:69" ht="12" customHeight="1">
      <c r="H8577" s="800"/>
      <c r="AJ8577" s="792"/>
      <c r="AM8577" s="792"/>
      <c r="AP8577" s="792"/>
      <c r="AS8577" s="792"/>
      <c r="AV8577" s="792"/>
      <c r="AY8577" s="792"/>
      <c r="BN8577" s="792"/>
      <c r="BQ8577" s="792"/>
    </row>
    <row r="8578" spans="8:69" ht="12" customHeight="1">
      <c r="H8578" s="800"/>
      <c r="AJ8578" s="792"/>
      <c r="AM8578" s="792"/>
      <c r="AP8578" s="792"/>
      <c r="AS8578" s="792"/>
      <c r="AV8578" s="792"/>
      <c r="AY8578" s="792"/>
      <c r="BN8578" s="792"/>
      <c r="BQ8578" s="792"/>
    </row>
    <row r="8579" spans="8:69" ht="12" customHeight="1">
      <c r="H8579" s="800"/>
      <c r="AJ8579" s="792"/>
      <c r="AM8579" s="792"/>
      <c r="AP8579" s="792"/>
      <c r="AS8579" s="792"/>
      <c r="AV8579" s="792"/>
      <c r="AY8579" s="792"/>
      <c r="BN8579" s="792"/>
      <c r="BQ8579" s="792"/>
    </row>
    <row r="8580" spans="8:69" ht="12" customHeight="1">
      <c r="H8580" s="800"/>
      <c r="AJ8580" s="792"/>
      <c r="AM8580" s="792"/>
      <c r="AP8580" s="792"/>
      <c r="AS8580" s="792"/>
      <c r="AV8580" s="792"/>
      <c r="AY8580" s="792"/>
      <c r="BN8580" s="792"/>
      <c r="BQ8580" s="792"/>
    </row>
    <row r="8581" spans="8:69" ht="12" customHeight="1">
      <c r="H8581" s="800"/>
      <c r="AJ8581" s="792"/>
      <c r="AM8581" s="792"/>
      <c r="AP8581" s="792"/>
      <c r="AS8581" s="792"/>
      <c r="AV8581" s="792"/>
      <c r="AY8581" s="792"/>
      <c r="BN8581" s="792"/>
      <c r="BQ8581" s="792"/>
    </row>
    <row r="8582" spans="8:69" ht="12" customHeight="1">
      <c r="H8582" s="800"/>
      <c r="AJ8582" s="792"/>
      <c r="AM8582" s="792"/>
      <c r="AP8582" s="792"/>
      <c r="AS8582" s="792"/>
      <c r="AV8582" s="792"/>
      <c r="AY8582" s="792"/>
      <c r="BN8582" s="792"/>
      <c r="BQ8582" s="792"/>
    </row>
    <row r="8583" spans="8:69" ht="12" customHeight="1">
      <c r="H8583" s="800"/>
      <c r="AJ8583" s="792"/>
      <c r="AM8583" s="792"/>
      <c r="AP8583" s="792"/>
      <c r="AS8583" s="792"/>
      <c r="AV8583" s="792"/>
      <c r="AY8583" s="792"/>
      <c r="BN8583" s="792"/>
      <c r="BQ8583" s="792"/>
    </row>
    <row r="8584" spans="8:69" ht="12" customHeight="1">
      <c r="H8584" s="800"/>
      <c r="AJ8584" s="792"/>
      <c r="AM8584" s="792"/>
      <c r="AP8584" s="792"/>
      <c r="AS8584" s="792"/>
      <c r="AV8584" s="792"/>
      <c r="AY8584" s="792"/>
      <c r="BN8584" s="792"/>
      <c r="BQ8584" s="792"/>
    </row>
    <row r="8585" spans="8:69" ht="12" customHeight="1">
      <c r="H8585" s="800"/>
      <c r="AJ8585" s="792"/>
      <c r="AM8585" s="792"/>
      <c r="AP8585" s="792"/>
      <c r="AS8585" s="792"/>
      <c r="AV8585" s="792"/>
      <c r="AY8585" s="792"/>
      <c r="BN8585" s="792"/>
      <c r="BQ8585" s="792"/>
    </row>
    <row r="8586" spans="8:69" ht="12" customHeight="1">
      <c r="H8586" s="800"/>
      <c r="AJ8586" s="792"/>
      <c r="AM8586" s="792"/>
      <c r="AP8586" s="792"/>
      <c r="AS8586" s="792"/>
      <c r="AV8586" s="792"/>
      <c r="AY8586" s="792"/>
      <c r="BN8586" s="792"/>
      <c r="BQ8586" s="792"/>
    </row>
    <row r="8587" spans="8:69" ht="12" customHeight="1">
      <c r="H8587" s="800"/>
      <c r="AJ8587" s="792"/>
      <c r="AM8587" s="792"/>
      <c r="AP8587" s="792"/>
      <c r="AS8587" s="792"/>
      <c r="AV8587" s="792"/>
      <c r="AY8587" s="792"/>
      <c r="BN8587" s="792"/>
      <c r="BQ8587" s="792"/>
    </row>
    <row r="8588" spans="8:69" ht="12" customHeight="1">
      <c r="H8588" s="800"/>
      <c r="AJ8588" s="792"/>
      <c r="AM8588" s="792"/>
      <c r="AP8588" s="792"/>
      <c r="AS8588" s="792"/>
      <c r="AV8588" s="792"/>
      <c r="AY8588" s="792"/>
      <c r="BN8588" s="792"/>
      <c r="BQ8588" s="792"/>
    </row>
    <row r="8589" spans="8:69" ht="12" customHeight="1">
      <c r="H8589" s="800"/>
      <c r="AJ8589" s="792"/>
      <c r="AM8589" s="792"/>
      <c r="AP8589" s="792"/>
      <c r="AS8589" s="792"/>
      <c r="AV8589" s="792"/>
      <c r="AY8589" s="792"/>
      <c r="BN8589" s="792"/>
      <c r="BQ8589" s="792"/>
    </row>
    <row r="8590" spans="8:69" ht="12" customHeight="1">
      <c r="H8590" s="800"/>
      <c r="AJ8590" s="792"/>
      <c r="AM8590" s="792"/>
      <c r="AP8590" s="792"/>
      <c r="AS8590" s="792"/>
      <c r="AV8590" s="792"/>
      <c r="AY8590" s="792"/>
      <c r="BN8590" s="792"/>
      <c r="BQ8590" s="792"/>
    </row>
    <row r="8591" spans="8:69" ht="12" customHeight="1">
      <c r="H8591" s="800"/>
      <c r="AJ8591" s="792"/>
      <c r="AM8591" s="792"/>
      <c r="AP8591" s="792"/>
      <c r="AS8591" s="792"/>
      <c r="AV8591" s="792"/>
      <c r="AY8591" s="792"/>
      <c r="BN8591" s="792"/>
      <c r="BQ8591" s="792"/>
    </row>
    <row r="8592" spans="8:69" ht="12" customHeight="1">
      <c r="H8592" s="800"/>
      <c r="AJ8592" s="792"/>
      <c r="AM8592" s="792"/>
      <c r="AP8592" s="792"/>
      <c r="AS8592" s="792"/>
      <c r="AV8592" s="792"/>
      <c r="AY8592" s="792"/>
      <c r="BN8592" s="792"/>
      <c r="BQ8592" s="792"/>
    </row>
    <row r="8593" spans="8:69" ht="12" customHeight="1">
      <c r="H8593" s="800"/>
      <c r="AJ8593" s="792"/>
      <c r="AM8593" s="792"/>
      <c r="AP8593" s="792"/>
      <c r="AS8593" s="792"/>
      <c r="AV8593" s="792"/>
      <c r="AY8593" s="792"/>
      <c r="BN8593" s="792"/>
      <c r="BQ8593" s="792"/>
    </row>
    <row r="8594" spans="8:69" ht="12" customHeight="1">
      <c r="H8594" s="800"/>
      <c r="AJ8594" s="792"/>
      <c r="AM8594" s="792"/>
      <c r="AP8594" s="792"/>
      <c r="AS8594" s="792"/>
      <c r="AV8594" s="792"/>
      <c r="AY8594" s="792"/>
      <c r="BN8594" s="792"/>
      <c r="BQ8594" s="792"/>
    </row>
    <row r="8595" spans="8:69" ht="12" customHeight="1">
      <c r="H8595" s="800"/>
      <c r="AJ8595" s="792"/>
      <c r="AM8595" s="792"/>
      <c r="AP8595" s="792"/>
      <c r="AS8595" s="792"/>
      <c r="AV8595" s="792"/>
      <c r="AY8595" s="792"/>
      <c r="BN8595" s="792"/>
      <c r="BQ8595" s="792"/>
    </row>
    <row r="8596" spans="8:69" ht="12" customHeight="1">
      <c r="H8596" s="800"/>
      <c r="AJ8596" s="792"/>
      <c r="AM8596" s="792"/>
      <c r="AP8596" s="792"/>
      <c r="AS8596" s="792"/>
      <c r="AV8596" s="792"/>
      <c r="AY8596" s="792"/>
      <c r="BN8596" s="792"/>
      <c r="BQ8596" s="792"/>
    </row>
    <row r="8597" spans="8:69" ht="12" customHeight="1">
      <c r="H8597" s="800"/>
      <c r="AJ8597" s="792"/>
      <c r="AM8597" s="792"/>
      <c r="AP8597" s="792"/>
      <c r="AS8597" s="792"/>
      <c r="AV8597" s="792"/>
      <c r="AY8597" s="792"/>
      <c r="BN8597" s="792"/>
      <c r="BQ8597" s="792"/>
    </row>
    <row r="8598" spans="8:69" ht="12" customHeight="1">
      <c r="H8598" s="800"/>
      <c r="AJ8598" s="792"/>
      <c r="AM8598" s="792"/>
      <c r="AP8598" s="792"/>
      <c r="AS8598" s="792"/>
      <c r="AV8598" s="792"/>
      <c r="AY8598" s="792"/>
      <c r="BN8598" s="792"/>
      <c r="BQ8598" s="792"/>
    </row>
    <row r="8599" spans="8:69" ht="12" customHeight="1">
      <c r="H8599" s="800"/>
      <c r="AJ8599" s="792"/>
      <c r="AM8599" s="792"/>
      <c r="AP8599" s="792"/>
      <c r="AS8599" s="792"/>
      <c r="AV8599" s="792"/>
      <c r="AY8599" s="792"/>
      <c r="BN8599" s="792"/>
      <c r="BQ8599" s="792"/>
    </row>
    <row r="8600" spans="8:69" ht="12" customHeight="1">
      <c r="H8600" s="800"/>
      <c r="AJ8600" s="792"/>
      <c r="AM8600" s="792"/>
      <c r="AP8600" s="792"/>
      <c r="AS8600" s="792"/>
      <c r="AV8600" s="792"/>
      <c r="AY8600" s="792"/>
      <c r="BN8600" s="792"/>
      <c r="BQ8600" s="792"/>
    </row>
    <row r="8601" spans="8:69" ht="12" customHeight="1">
      <c r="H8601" s="800"/>
      <c r="AJ8601" s="792"/>
      <c r="AM8601" s="792"/>
      <c r="AP8601" s="792"/>
      <c r="AS8601" s="792"/>
      <c r="AV8601" s="792"/>
      <c r="AY8601" s="792"/>
      <c r="BN8601" s="792"/>
      <c r="BQ8601" s="792"/>
    </row>
    <row r="8602" spans="8:69" ht="12" customHeight="1">
      <c r="H8602" s="800"/>
      <c r="AJ8602" s="792"/>
      <c r="AM8602" s="792"/>
      <c r="AP8602" s="792"/>
      <c r="AS8602" s="792"/>
      <c r="AV8602" s="792"/>
      <c r="AY8602" s="792"/>
      <c r="BN8602" s="792"/>
      <c r="BQ8602" s="792"/>
    </row>
    <row r="8603" spans="8:69" ht="12" customHeight="1">
      <c r="H8603" s="800"/>
      <c r="AJ8603" s="792"/>
      <c r="AM8603" s="792"/>
      <c r="AP8603" s="792"/>
      <c r="AS8603" s="792"/>
      <c r="AV8603" s="792"/>
      <c r="AY8603" s="792"/>
      <c r="BN8603" s="792"/>
      <c r="BQ8603" s="792"/>
    </row>
    <row r="8604" spans="8:69" ht="12" customHeight="1">
      <c r="H8604" s="800"/>
      <c r="AJ8604" s="792"/>
      <c r="AM8604" s="792"/>
      <c r="AP8604" s="792"/>
      <c r="AS8604" s="792"/>
      <c r="AV8604" s="792"/>
      <c r="AY8604" s="792"/>
      <c r="BN8604" s="792"/>
      <c r="BQ8604" s="792"/>
    </row>
    <row r="8605" spans="8:69" ht="12" customHeight="1">
      <c r="H8605" s="800"/>
      <c r="AJ8605" s="792"/>
      <c r="AM8605" s="792"/>
      <c r="AP8605" s="792"/>
      <c r="AS8605" s="792"/>
      <c r="AV8605" s="792"/>
      <c r="AY8605" s="792"/>
      <c r="BN8605" s="792"/>
      <c r="BQ8605" s="792"/>
    </row>
    <row r="8606" spans="8:69" ht="12" customHeight="1">
      <c r="H8606" s="800"/>
      <c r="AJ8606" s="792"/>
      <c r="AM8606" s="792"/>
      <c r="AP8606" s="792"/>
      <c r="AS8606" s="792"/>
      <c r="AV8606" s="792"/>
      <c r="AY8606" s="792"/>
      <c r="BN8606" s="792"/>
      <c r="BQ8606" s="792"/>
    </row>
    <row r="8607" spans="8:69" ht="12" customHeight="1">
      <c r="H8607" s="800"/>
      <c r="AJ8607" s="792"/>
      <c r="AM8607" s="792"/>
      <c r="AP8607" s="792"/>
      <c r="AS8607" s="792"/>
      <c r="AV8607" s="792"/>
      <c r="AY8607" s="792"/>
      <c r="BN8607" s="792"/>
      <c r="BQ8607" s="792"/>
    </row>
    <row r="8608" spans="8:69" ht="12" customHeight="1">
      <c r="H8608" s="800"/>
      <c r="AJ8608" s="792"/>
      <c r="AM8608" s="792"/>
      <c r="AP8608" s="792"/>
      <c r="AS8608" s="792"/>
      <c r="AV8608" s="792"/>
      <c r="AY8608" s="792"/>
      <c r="BN8608" s="792"/>
      <c r="BQ8608" s="792"/>
    </row>
    <row r="8609" spans="8:69" ht="12" customHeight="1">
      <c r="H8609" s="800"/>
      <c r="AJ8609" s="792"/>
      <c r="AM8609" s="792"/>
      <c r="AP8609" s="792"/>
      <c r="AS8609" s="792"/>
      <c r="AV8609" s="792"/>
      <c r="AY8609" s="792"/>
      <c r="BN8609" s="792"/>
      <c r="BQ8609" s="792"/>
    </row>
    <row r="8610" spans="8:69" ht="12" customHeight="1">
      <c r="H8610" s="800"/>
      <c r="AJ8610" s="792"/>
      <c r="AM8610" s="792"/>
      <c r="AP8610" s="792"/>
      <c r="AS8610" s="792"/>
      <c r="AV8610" s="792"/>
      <c r="AY8610" s="792"/>
      <c r="BN8610" s="792"/>
      <c r="BQ8610" s="792"/>
    </row>
    <row r="8611" spans="8:69" ht="12" customHeight="1">
      <c r="H8611" s="800"/>
      <c r="AJ8611" s="792"/>
      <c r="AM8611" s="792"/>
      <c r="AP8611" s="792"/>
      <c r="AS8611" s="792"/>
      <c r="AV8611" s="792"/>
      <c r="AY8611" s="792"/>
      <c r="BN8611" s="792"/>
      <c r="BQ8611" s="792"/>
    </row>
    <row r="8612" spans="8:69" ht="12" customHeight="1">
      <c r="H8612" s="800"/>
      <c r="AJ8612" s="792"/>
      <c r="AM8612" s="792"/>
      <c r="AP8612" s="792"/>
      <c r="AS8612" s="792"/>
      <c r="AV8612" s="792"/>
      <c r="AY8612" s="792"/>
      <c r="BN8612" s="792"/>
      <c r="BQ8612" s="792"/>
    </row>
    <row r="8613" spans="8:69" ht="12" customHeight="1">
      <c r="H8613" s="800"/>
      <c r="AJ8613" s="792"/>
      <c r="AM8613" s="792"/>
      <c r="AP8613" s="792"/>
      <c r="AS8613" s="792"/>
      <c r="AV8613" s="792"/>
      <c r="AY8613" s="792"/>
      <c r="BN8613" s="792"/>
      <c r="BQ8613" s="792"/>
    </row>
    <row r="8614" spans="8:69" ht="12" customHeight="1">
      <c r="H8614" s="800"/>
      <c r="AJ8614" s="792"/>
      <c r="AM8614" s="792"/>
      <c r="AP8614" s="792"/>
      <c r="AS8614" s="792"/>
      <c r="AV8614" s="792"/>
      <c r="AY8614" s="792"/>
      <c r="BN8614" s="792"/>
      <c r="BQ8614" s="792"/>
    </row>
    <row r="8615" spans="8:69" ht="12" customHeight="1">
      <c r="H8615" s="800"/>
      <c r="AJ8615" s="792"/>
      <c r="AM8615" s="792"/>
      <c r="AP8615" s="792"/>
      <c r="AS8615" s="792"/>
      <c r="AV8615" s="792"/>
      <c r="AY8615" s="792"/>
      <c r="BN8615" s="792"/>
      <c r="BQ8615" s="792"/>
    </row>
    <row r="8616" spans="8:69" ht="12" customHeight="1">
      <c r="H8616" s="800"/>
      <c r="AJ8616" s="792"/>
      <c r="AM8616" s="792"/>
      <c r="AP8616" s="792"/>
      <c r="AS8616" s="792"/>
      <c r="AV8616" s="792"/>
      <c r="AY8616" s="792"/>
      <c r="BN8616" s="792"/>
      <c r="BQ8616" s="792"/>
    </row>
    <row r="8617" spans="8:69" ht="12" customHeight="1">
      <c r="H8617" s="800"/>
      <c r="AJ8617" s="792"/>
      <c r="AM8617" s="792"/>
      <c r="AP8617" s="792"/>
      <c r="AS8617" s="792"/>
      <c r="AV8617" s="792"/>
      <c r="AY8617" s="792"/>
      <c r="BN8617" s="792"/>
      <c r="BQ8617" s="792"/>
    </row>
    <row r="8618" spans="8:69" ht="12" customHeight="1">
      <c r="H8618" s="800"/>
      <c r="AJ8618" s="792"/>
      <c r="AM8618" s="792"/>
      <c r="AP8618" s="792"/>
      <c r="AS8618" s="792"/>
      <c r="AV8618" s="792"/>
      <c r="AY8618" s="792"/>
      <c r="BN8618" s="792"/>
      <c r="BQ8618" s="792"/>
    </row>
    <row r="8619" spans="8:69" ht="12" customHeight="1">
      <c r="H8619" s="800"/>
      <c r="AJ8619" s="792"/>
      <c r="AM8619" s="792"/>
      <c r="AP8619" s="792"/>
      <c r="AS8619" s="792"/>
      <c r="AV8619" s="792"/>
      <c r="AY8619" s="792"/>
      <c r="BN8619" s="792"/>
      <c r="BQ8619" s="792"/>
    </row>
    <row r="8620" spans="8:69" ht="12" customHeight="1">
      <c r="H8620" s="800"/>
      <c r="AJ8620" s="792"/>
      <c r="AM8620" s="792"/>
      <c r="AP8620" s="792"/>
      <c r="AS8620" s="792"/>
      <c r="AV8620" s="792"/>
      <c r="AY8620" s="792"/>
      <c r="BN8620" s="792"/>
      <c r="BQ8620" s="792"/>
    </row>
    <row r="8621" spans="8:69" ht="12" customHeight="1">
      <c r="H8621" s="800"/>
      <c r="AJ8621" s="792"/>
      <c r="AM8621" s="792"/>
      <c r="AP8621" s="792"/>
      <c r="AS8621" s="792"/>
      <c r="AV8621" s="792"/>
      <c r="AY8621" s="792"/>
      <c r="BN8621" s="792"/>
      <c r="BQ8621" s="792"/>
    </row>
    <row r="8622" spans="8:69" ht="12" customHeight="1">
      <c r="H8622" s="800"/>
      <c r="AJ8622" s="792"/>
      <c r="AM8622" s="792"/>
      <c r="AP8622" s="792"/>
      <c r="AS8622" s="792"/>
      <c r="AV8622" s="792"/>
      <c r="AY8622" s="792"/>
      <c r="BN8622" s="792"/>
      <c r="BQ8622" s="792"/>
    </row>
    <row r="8623" spans="8:69" ht="12" customHeight="1">
      <c r="H8623" s="800"/>
      <c r="AJ8623" s="792"/>
      <c r="AM8623" s="792"/>
      <c r="AP8623" s="792"/>
      <c r="AS8623" s="792"/>
      <c r="AV8623" s="792"/>
      <c r="AY8623" s="792"/>
      <c r="BN8623" s="792"/>
      <c r="BQ8623" s="792"/>
    </row>
    <row r="8624" spans="8:69" ht="12" customHeight="1">
      <c r="H8624" s="800"/>
      <c r="AJ8624" s="792"/>
      <c r="AM8624" s="792"/>
      <c r="AP8624" s="792"/>
      <c r="AS8624" s="792"/>
      <c r="AV8624" s="792"/>
      <c r="AY8624" s="792"/>
      <c r="BN8624" s="792"/>
      <c r="BQ8624" s="792"/>
    </row>
    <row r="8625" spans="8:69" ht="12" customHeight="1">
      <c r="H8625" s="800"/>
      <c r="AJ8625" s="792"/>
      <c r="AM8625" s="792"/>
      <c r="AP8625" s="792"/>
      <c r="AS8625" s="792"/>
      <c r="AV8625" s="792"/>
      <c r="AY8625" s="792"/>
      <c r="BN8625" s="792"/>
      <c r="BQ8625" s="792"/>
    </row>
    <row r="8626" spans="8:69" ht="12" customHeight="1">
      <c r="H8626" s="800"/>
      <c r="AJ8626" s="792"/>
      <c r="AM8626" s="792"/>
      <c r="AP8626" s="792"/>
      <c r="AS8626" s="792"/>
      <c r="AV8626" s="792"/>
      <c r="AY8626" s="792"/>
      <c r="BN8626" s="792"/>
      <c r="BQ8626" s="792"/>
    </row>
    <row r="8627" spans="8:69" ht="12" customHeight="1">
      <c r="H8627" s="800"/>
      <c r="AJ8627" s="792"/>
      <c r="AM8627" s="792"/>
      <c r="AP8627" s="792"/>
      <c r="AS8627" s="792"/>
      <c r="AV8627" s="792"/>
      <c r="AY8627" s="792"/>
      <c r="BN8627" s="792"/>
      <c r="BQ8627" s="792"/>
    </row>
    <row r="8628" spans="8:69" ht="12" customHeight="1">
      <c r="H8628" s="800"/>
      <c r="AJ8628" s="792"/>
      <c r="AM8628" s="792"/>
      <c r="AP8628" s="792"/>
      <c r="AS8628" s="792"/>
      <c r="AV8628" s="792"/>
      <c r="AY8628" s="792"/>
      <c r="BN8628" s="792"/>
      <c r="BQ8628" s="792"/>
    </row>
    <row r="8629" spans="8:69" ht="12" customHeight="1">
      <c r="H8629" s="800"/>
      <c r="AJ8629" s="792"/>
      <c r="AM8629" s="792"/>
      <c r="AP8629" s="792"/>
      <c r="AS8629" s="792"/>
      <c r="AV8629" s="792"/>
      <c r="AY8629" s="792"/>
      <c r="BN8629" s="792"/>
      <c r="BQ8629" s="792"/>
    </row>
    <row r="8630" spans="8:69" ht="12" customHeight="1">
      <c r="H8630" s="800"/>
      <c r="AJ8630" s="792"/>
      <c r="AM8630" s="792"/>
      <c r="AP8630" s="792"/>
      <c r="AS8630" s="792"/>
      <c r="AV8630" s="792"/>
      <c r="AY8630" s="792"/>
      <c r="BN8630" s="792"/>
      <c r="BQ8630" s="792"/>
    </row>
    <row r="8631" spans="8:69" ht="12" customHeight="1">
      <c r="H8631" s="800"/>
      <c r="AJ8631" s="792"/>
      <c r="AM8631" s="792"/>
      <c r="AP8631" s="792"/>
      <c r="AS8631" s="792"/>
      <c r="AV8631" s="792"/>
      <c r="AY8631" s="792"/>
      <c r="BN8631" s="792"/>
      <c r="BQ8631" s="792"/>
    </row>
    <row r="8632" spans="8:69" ht="12" customHeight="1">
      <c r="H8632" s="800"/>
      <c r="AJ8632" s="792"/>
      <c r="AM8632" s="792"/>
      <c r="AP8632" s="792"/>
      <c r="AS8632" s="792"/>
      <c r="AV8632" s="792"/>
      <c r="AY8632" s="792"/>
      <c r="BN8632" s="792"/>
      <c r="BQ8632" s="792"/>
    </row>
    <row r="8633" spans="8:69" ht="12" customHeight="1">
      <c r="H8633" s="800"/>
      <c r="AJ8633" s="792"/>
      <c r="AM8633" s="792"/>
      <c r="AP8633" s="792"/>
      <c r="AS8633" s="792"/>
      <c r="AV8633" s="792"/>
      <c r="AY8633" s="792"/>
      <c r="BN8633" s="792"/>
      <c r="BQ8633" s="792"/>
    </row>
    <row r="8634" spans="8:69" ht="12" customHeight="1">
      <c r="H8634" s="800"/>
      <c r="AJ8634" s="792"/>
      <c r="AM8634" s="792"/>
      <c r="AP8634" s="792"/>
      <c r="AS8634" s="792"/>
      <c r="AV8634" s="792"/>
      <c r="AY8634" s="792"/>
      <c r="BN8634" s="792"/>
      <c r="BQ8634" s="792"/>
    </row>
    <row r="8635" spans="8:69" ht="12" customHeight="1">
      <c r="H8635" s="800"/>
      <c r="AJ8635" s="792"/>
      <c r="AM8635" s="792"/>
      <c r="AP8635" s="792"/>
      <c r="AS8635" s="792"/>
      <c r="AV8635" s="792"/>
      <c r="AY8635" s="792"/>
      <c r="BN8635" s="792"/>
      <c r="BQ8635" s="792"/>
    </row>
    <row r="8636" spans="8:69" ht="12" customHeight="1">
      <c r="H8636" s="800"/>
      <c r="AJ8636" s="792"/>
      <c r="AM8636" s="792"/>
      <c r="AP8636" s="792"/>
      <c r="AS8636" s="792"/>
      <c r="AV8636" s="792"/>
      <c r="AY8636" s="792"/>
      <c r="BN8636" s="792"/>
      <c r="BQ8636" s="792"/>
    </row>
    <row r="8637" spans="8:69" ht="12" customHeight="1">
      <c r="H8637" s="800"/>
      <c r="AJ8637" s="792"/>
      <c r="AM8637" s="792"/>
      <c r="AP8637" s="792"/>
      <c r="AS8637" s="792"/>
      <c r="AV8637" s="792"/>
      <c r="AY8637" s="792"/>
      <c r="BN8637" s="792"/>
      <c r="BQ8637" s="792"/>
    </row>
    <row r="8638" spans="8:69" ht="12" customHeight="1">
      <c r="H8638" s="800"/>
      <c r="AJ8638" s="792"/>
      <c r="AM8638" s="792"/>
      <c r="AP8638" s="792"/>
      <c r="AS8638" s="792"/>
      <c r="AV8638" s="792"/>
      <c r="AY8638" s="792"/>
      <c r="BN8638" s="792"/>
      <c r="BQ8638" s="792"/>
    </row>
    <row r="8639" spans="8:69" ht="12" customHeight="1">
      <c r="H8639" s="800"/>
      <c r="AJ8639" s="792"/>
      <c r="AM8639" s="792"/>
      <c r="AP8639" s="792"/>
      <c r="AS8639" s="792"/>
      <c r="AV8639" s="792"/>
      <c r="AY8639" s="792"/>
      <c r="BN8639" s="792"/>
      <c r="BQ8639" s="792"/>
    </row>
    <row r="8640" spans="8:69" ht="12" customHeight="1">
      <c r="H8640" s="800"/>
      <c r="AJ8640" s="792"/>
      <c r="AM8640" s="792"/>
      <c r="AP8640" s="792"/>
      <c r="AS8640" s="792"/>
      <c r="AV8640" s="792"/>
      <c r="AY8640" s="792"/>
      <c r="BN8640" s="792"/>
      <c r="BQ8640" s="792"/>
    </row>
    <row r="8641" spans="8:69" ht="12" customHeight="1">
      <c r="H8641" s="800"/>
      <c r="AJ8641" s="792"/>
      <c r="AM8641" s="792"/>
      <c r="AP8641" s="792"/>
      <c r="AS8641" s="792"/>
      <c r="AV8641" s="792"/>
      <c r="AY8641" s="792"/>
      <c r="BN8641" s="792"/>
      <c r="BQ8641" s="792"/>
    </row>
    <row r="8642" spans="8:69" ht="12" customHeight="1">
      <c r="H8642" s="800"/>
      <c r="AJ8642" s="792"/>
      <c r="AM8642" s="792"/>
      <c r="AP8642" s="792"/>
      <c r="AS8642" s="792"/>
      <c r="AV8642" s="792"/>
      <c r="AY8642" s="792"/>
      <c r="BN8642" s="792"/>
      <c r="BQ8642" s="792"/>
    </row>
    <row r="8643" spans="8:69" ht="12" customHeight="1">
      <c r="H8643" s="800"/>
      <c r="AJ8643" s="792"/>
      <c r="AM8643" s="792"/>
      <c r="AP8643" s="792"/>
      <c r="AS8643" s="792"/>
      <c r="AV8643" s="792"/>
      <c r="AY8643" s="792"/>
      <c r="BN8643" s="792"/>
      <c r="BQ8643" s="792"/>
    </row>
    <row r="8644" spans="8:69" ht="12" customHeight="1">
      <c r="H8644" s="800"/>
      <c r="AJ8644" s="792"/>
      <c r="AM8644" s="792"/>
      <c r="AP8644" s="792"/>
      <c r="AS8644" s="792"/>
      <c r="AV8644" s="792"/>
      <c r="AY8644" s="792"/>
      <c r="BN8644" s="792"/>
      <c r="BQ8644" s="792"/>
    </row>
    <row r="8645" spans="8:69" ht="12" customHeight="1">
      <c r="H8645" s="800"/>
      <c r="AJ8645" s="792"/>
      <c r="AM8645" s="792"/>
      <c r="AP8645" s="792"/>
      <c r="AS8645" s="792"/>
      <c r="AV8645" s="792"/>
      <c r="AY8645" s="792"/>
      <c r="BN8645" s="792"/>
      <c r="BQ8645" s="792"/>
    </row>
    <row r="8646" spans="8:69" ht="12" customHeight="1">
      <c r="H8646" s="800"/>
      <c r="AJ8646" s="792"/>
      <c r="AM8646" s="792"/>
      <c r="AP8646" s="792"/>
      <c r="AS8646" s="792"/>
      <c r="AV8646" s="792"/>
      <c r="AY8646" s="792"/>
      <c r="BN8646" s="792"/>
      <c r="BQ8646" s="792"/>
    </row>
    <row r="8647" spans="8:69" ht="12" customHeight="1">
      <c r="H8647" s="800"/>
      <c r="AJ8647" s="792"/>
      <c r="AM8647" s="792"/>
      <c r="AP8647" s="792"/>
      <c r="AS8647" s="792"/>
      <c r="AV8647" s="792"/>
      <c r="AY8647" s="792"/>
      <c r="BN8647" s="792"/>
      <c r="BQ8647" s="792"/>
    </row>
    <row r="8648" spans="8:69" ht="12" customHeight="1">
      <c r="H8648" s="800"/>
      <c r="AJ8648" s="792"/>
      <c r="AM8648" s="792"/>
      <c r="AP8648" s="792"/>
      <c r="AS8648" s="792"/>
      <c r="AV8648" s="792"/>
      <c r="AY8648" s="792"/>
      <c r="BN8648" s="792"/>
      <c r="BQ8648" s="792"/>
    </row>
    <row r="8649" spans="8:69" ht="12" customHeight="1">
      <c r="H8649" s="800"/>
      <c r="AJ8649" s="792"/>
      <c r="AM8649" s="792"/>
      <c r="AP8649" s="792"/>
      <c r="AS8649" s="792"/>
      <c r="AV8649" s="792"/>
      <c r="AY8649" s="792"/>
      <c r="BN8649" s="792"/>
      <c r="BQ8649" s="792"/>
    </row>
    <row r="8650" spans="8:69" ht="12" customHeight="1">
      <c r="H8650" s="800"/>
      <c r="AJ8650" s="792"/>
      <c r="AM8650" s="792"/>
      <c r="AP8650" s="792"/>
      <c r="AS8650" s="792"/>
      <c r="AV8650" s="792"/>
      <c r="AY8650" s="792"/>
      <c r="BN8650" s="792"/>
      <c r="BQ8650" s="792"/>
    </row>
    <row r="8651" spans="8:69" ht="12" customHeight="1">
      <c r="H8651" s="800"/>
      <c r="AJ8651" s="792"/>
      <c r="AM8651" s="792"/>
      <c r="AP8651" s="792"/>
      <c r="AS8651" s="792"/>
      <c r="AV8651" s="792"/>
      <c r="AY8651" s="792"/>
      <c r="BN8651" s="792"/>
      <c r="BQ8651" s="792"/>
    </row>
    <row r="8652" spans="8:69" ht="12" customHeight="1">
      <c r="H8652" s="800"/>
      <c r="AJ8652" s="792"/>
      <c r="AM8652" s="792"/>
      <c r="AP8652" s="792"/>
      <c r="AS8652" s="792"/>
      <c r="AV8652" s="792"/>
      <c r="AY8652" s="792"/>
      <c r="BN8652" s="792"/>
      <c r="BQ8652" s="792"/>
    </row>
    <row r="8653" spans="8:69" ht="12" customHeight="1">
      <c r="H8653" s="800"/>
      <c r="AJ8653" s="792"/>
      <c r="AM8653" s="792"/>
      <c r="AP8653" s="792"/>
      <c r="AS8653" s="792"/>
      <c r="AV8653" s="792"/>
      <c r="AY8653" s="792"/>
      <c r="BN8653" s="792"/>
      <c r="BQ8653" s="792"/>
    </row>
    <row r="8654" spans="8:69" ht="12" customHeight="1">
      <c r="H8654" s="800"/>
      <c r="AJ8654" s="792"/>
      <c r="AM8654" s="792"/>
      <c r="AP8654" s="792"/>
      <c r="AS8654" s="792"/>
      <c r="AV8654" s="792"/>
      <c r="AY8654" s="792"/>
      <c r="BN8654" s="792"/>
      <c r="BQ8654" s="792"/>
    </row>
    <row r="8655" spans="8:69" ht="12" customHeight="1">
      <c r="H8655" s="800"/>
      <c r="AJ8655" s="792"/>
      <c r="AM8655" s="792"/>
      <c r="AP8655" s="792"/>
      <c r="AS8655" s="792"/>
      <c r="AV8655" s="792"/>
      <c r="AY8655" s="792"/>
      <c r="BN8655" s="792"/>
      <c r="BQ8655" s="792"/>
    </row>
    <row r="8656" spans="8:69" ht="12" customHeight="1">
      <c r="H8656" s="800"/>
      <c r="AJ8656" s="792"/>
      <c r="AM8656" s="792"/>
      <c r="AP8656" s="792"/>
      <c r="AS8656" s="792"/>
      <c r="AV8656" s="792"/>
      <c r="AY8656" s="792"/>
      <c r="BN8656" s="792"/>
      <c r="BQ8656" s="792"/>
    </row>
    <row r="8657" spans="8:69" ht="12" customHeight="1">
      <c r="H8657" s="800"/>
      <c r="AJ8657" s="792"/>
      <c r="AM8657" s="792"/>
      <c r="AP8657" s="792"/>
      <c r="AS8657" s="792"/>
      <c r="AV8657" s="792"/>
      <c r="AY8657" s="792"/>
      <c r="BN8657" s="792"/>
      <c r="BQ8657" s="792"/>
    </row>
    <row r="8658" spans="8:69" ht="12" customHeight="1">
      <c r="H8658" s="800"/>
      <c r="AJ8658" s="792"/>
      <c r="AM8658" s="792"/>
      <c r="AP8658" s="792"/>
      <c r="AS8658" s="792"/>
      <c r="AV8658" s="792"/>
      <c r="AY8658" s="792"/>
      <c r="BN8658" s="792"/>
      <c r="BQ8658" s="792"/>
    </row>
    <row r="8659" spans="8:69" ht="12" customHeight="1">
      <c r="H8659" s="800"/>
      <c r="AJ8659" s="792"/>
      <c r="AM8659" s="792"/>
      <c r="AP8659" s="792"/>
      <c r="AS8659" s="792"/>
      <c r="AV8659" s="792"/>
      <c r="AY8659" s="792"/>
      <c r="BN8659" s="792"/>
      <c r="BQ8659" s="792"/>
    </row>
    <row r="8660" spans="8:69" ht="12" customHeight="1">
      <c r="H8660" s="800"/>
      <c r="AJ8660" s="792"/>
      <c r="AM8660" s="792"/>
      <c r="AP8660" s="792"/>
      <c r="AS8660" s="792"/>
      <c r="AV8660" s="792"/>
      <c r="AY8660" s="792"/>
      <c r="BN8660" s="792"/>
      <c r="BQ8660" s="792"/>
    </row>
    <row r="8661" spans="8:69" ht="12" customHeight="1">
      <c r="H8661" s="800"/>
      <c r="AJ8661" s="792"/>
      <c r="AM8661" s="792"/>
      <c r="AP8661" s="792"/>
      <c r="AS8661" s="792"/>
      <c r="AV8661" s="792"/>
      <c r="AY8661" s="792"/>
      <c r="BN8661" s="792"/>
      <c r="BQ8661" s="792"/>
    </row>
    <row r="8662" spans="8:69" ht="12" customHeight="1">
      <c r="H8662" s="800"/>
      <c r="AJ8662" s="792"/>
      <c r="AM8662" s="792"/>
      <c r="AP8662" s="792"/>
      <c r="AS8662" s="792"/>
      <c r="AV8662" s="792"/>
      <c r="AY8662" s="792"/>
      <c r="BN8662" s="792"/>
      <c r="BQ8662" s="792"/>
    </row>
    <row r="8663" spans="8:69" ht="12" customHeight="1">
      <c r="H8663" s="800"/>
      <c r="AJ8663" s="792"/>
      <c r="AM8663" s="792"/>
      <c r="AP8663" s="792"/>
      <c r="AS8663" s="792"/>
      <c r="AV8663" s="792"/>
      <c r="AY8663" s="792"/>
      <c r="BN8663" s="792"/>
      <c r="BQ8663" s="792"/>
    </row>
    <row r="8664" spans="8:69" ht="12" customHeight="1">
      <c r="H8664" s="800"/>
      <c r="AJ8664" s="792"/>
      <c r="AM8664" s="792"/>
      <c r="AP8664" s="792"/>
      <c r="AS8664" s="792"/>
      <c r="AV8664" s="792"/>
      <c r="AY8664" s="792"/>
      <c r="BN8664" s="792"/>
      <c r="BQ8664" s="792"/>
    </row>
    <row r="8665" spans="8:69" ht="12" customHeight="1">
      <c r="H8665" s="800"/>
      <c r="AJ8665" s="792"/>
      <c r="AM8665" s="792"/>
      <c r="AP8665" s="792"/>
      <c r="AS8665" s="792"/>
      <c r="AV8665" s="792"/>
      <c r="AY8665" s="792"/>
      <c r="BN8665" s="792"/>
      <c r="BQ8665" s="792"/>
    </row>
    <row r="8666" spans="8:69" ht="12" customHeight="1">
      <c r="H8666" s="800"/>
      <c r="AJ8666" s="792"/>
      <c r="AM8666" s="792"/>
      <c r="AP8666" s="792"/>
      <c r="AS8666" s="792"/>
      <c r="AV8666" s="792"/>
      <c r="AY8666" s="792"/>
      <c r="BN8666" s="792"/>
      <c r="BQ8666" s="792"/>
    </row>
    <row r="8667" spans="8:69" ht="12" customHeight="1">
      <c r="H8667" s="800"/>
      <c r="AJ8667" s="792"/>
      <c r="AM8667" s="792"/>
      <c r="AP8667" s="792"/>
      <c r="AS8667" s="792"/>
      <c r="AV8667" s="792"/>
      <c r="AY8667" s="792"/>
      <c r="BN8667" s="792"/>
      <c r="BQ8667" s="792"/>
    </row>
    <row r="8668" spans="8:69" ht="12" customHeight="1">
      <c r="H8668" s="800"/>
      <c r="AJ8668" s="792"/>
      <c r="AM8668" s="792"/>
      <c r="AP8668" s="792"/>
      <c r="AS8668" s="792"/>
      <c r="AV8668" s="792"/>
      <c r="AY8668" s="792"/>
      <c r="BN8668" s="792"/>
      <c r="BQ8668" s="792"/>
    </row>
    <row r="8669" spans="8:69" ht="12" customHeight="1">
      <c r="H8669" s="800"/>
      <c r="AJ8669" s="792"/>
      <c r="AM8669" s="792"/>
      <c r="AP8669" s="792"/>
      <c r="AS8669" s="792"/>
      <c r="AV8669" s="792"/>
      <c r="AY8669" s="792"/>
      <c r="BN8669" s="792"/>
      <c r="BQ8669" s="792"/>
    </row>
    <row r="8670" spans="8:69" ht="12" customHeight="1">
      <c r="H8670" s="800"/>
      <c r="AJ8670" s="792"/>
      <c r="AM8670" s="792"/>
      <c r="AP8670" s="792"/>
      <c r="AS8670" s="792"/>
      <c r="AV8670" s="792"/>
      <c r="AY8670" s="792"/>
      <c r="BN8670" s="792"/>
      <c r="BQ8670" s="792"/>
    </row>
    <row r="8671" spans="8:69" ht="12" customHeight="1">
      <c r="H8671" s="800"/>
      <c r="AJ8671" s="792"/>
      <c r="AM8671" s="792"/>
      <c r="AP8671" s="792"/>
      <c r="AS8671" s="792"/>
      <c r="AV8671" s="792"/>
      <c r="AY8671" s="792"/>
      <c r="BN8671" s="792"/>
      <c r="BQ8671" s="792"/>
    </row>
    <row r="8672" spans="8:69" ht="12" customHeight="1">
      <c r="H8672" s="800"/>
      <c r="AJ8672" s="792"/>
      <c r="AM8672" s="792"/>
      <c r="AP8672" s="792"/>
      <c r="AS8672" s="792"/>
      <c r="AV8672" s="792"/>
      <c r="AY8672" s="792"/>
      <c r="BN8672" s="792"/>
      <c r="BQ8672" s="792"/>
    </row>
    <row r="8673" spans="8:69" ht="12" customHeight="1">
      <c r="H8673" s="800"/>
      <c r="AJ8673" s="792"/>
      <c r="AM8673" s="792"/>
      <c r="AP8673" s="792"/>
      <c r="AS8673" s="792"/>
      <c r="AV8673" s="792"/>
      <c r="AY8673" s="792"/>
      <c r="BN8673" s="792"/>
      <c r="BQ8673" s="792"/>
    </row>
    <row r="8674" spans="8:69" ht="12" customHeight="1">
      <c r="H8674" s="800"/>
      <c r="AJ8674" s="792"/>
      <c r="AM8674" s="792"/>
      <c r="AP8674" s="792"/>
      <c r="AS8674" s="792"/>
      <c r="AV8674" s="792"/>
      <c r="AY8674" s="792"/>
      <c r="BN8674" s="792"/>
      <c r="BQ8674" s="792"/>
    </row>
    <row r="8675" spans="8:69" ht="12" customHeight="1">
      <c r="H8675" s="800"/>
      <c r="AJ8675" s="792"/>
      <c r="AM8675" s="792"/>
      <c r="AP8675" s="792"/>
      <c r="AS8675" s="792"/>
      <c r="AV8675" s="792"/>
      <c r="AY8675" s="792"/>
      <c r="BN8675" s="792"/>
      <c r="BQ8675" s="792"/>
    </row>
    <row r="8676" spans="8:69" ht="12" customHeight="1">
      <c r="H8676" s="800"/>
      <c r="AJ8676" s="792"/>
      <c r="AM8676" s="792"/>
      <c r="AP8676" s="792"/>
      <c r="AS8676" s="792"/>
      <c r="AV8676" s="792"/>
      <c r="AY8676" s="792"/>
      <c r="BN8676" s="792"/>
      <c r="BQ8676" s="792"/>
    </row>
    <row r="8677" spans="8:69" ht="12" customHeight="1">
      <c r="H8677" s="800"/>
      <c r="AJ8677" s="792"/>
      <c r="AM8677" s="792"/>
      <c r="AP8677" s="792"/>
      <c r="AS8677" s="792"/>
      <c r="AV8677" s="792"/>
      <c r="AY8677" s="792"/>
      <c r="BN8677" s="792"/>
      <c r="BQ8677" s="792"/>
    </row>
    <row r="8678" spans="8:69" ht="12" customHeight="1">
      <c r="H8678" s="800"/>
      <c r="AJ8678" s="792"/>
      <c r="AM8678" s="792"/>
      <c r="AP8678" s="792"/>
      <c r="AS8678" s="792"/>
      <c r="AV8678" s="792"/>
      <c r="AY8678" s="792"/>
      <c r="BN8678" s="792"/>
      <c r="BQ8678" s="792"/>
    </row>
    <row r="8679" spans="8:69" ht="12" customHeight="1">
      <c r="H8679" s="800"/>
      <c r="AJ8679" s="792"/>
      <c r="AM8679" s="792"/>
      <c r="AP8679" s="792"/>
      <c r="AS8679" s="792"/>
      <c r="AV8679" s="792"/>
      <c r="AY8679" s="792"/>
      <c r="BN8679" s="792"/>
      <c r="BQ8679" s="792"/>
    </row>
    <row r="8680" spans="8:69" ht="12" customHeight="1">
      <c r="H8680" s="800"/>
      <c r="AJ8680" s="792"/>
      <c r="AM8680" s="792"/>
      <c r="AP8680" s="792"/>
      <c r="AS8680" s="792"/>
      <c r="AV8680" s="792"/>
      <c r="AY8680" s="792"/>
      <c r="BN8680" s="792"/>
      <c r="BQ8680" s="792"/>
    </row>
    <row r="8681" spans="8:69" ht="12" customHeight="1">
      <c r="H8681" s="800"/>
      <c r="AJ8681" s="792"/>
      <c r="AM8681" s="792"/>
      <c r="AP8681" s="792"/>
      <c r="AS8681" s="792"/>
      <c r="AV8681" s="792"/>
      <c r="AY8681" s="792"/>
      <c r="BN8681" s="792"/>
      <c r="BQ8681" s="792"/>
    </row>
    <row r="8682" spans="8:69" ht="12" customHeight="1">
      <c r="H8682" s="800"/>
      <c r="AJ8682" s="792"/>
      <c r="AM8682" s="792"/>
      <c r="AP8682" s="792"/>
      <c r="AS8682" s="792"/>
      <c r="AV8682" s="792"/>
      <c r="AY8682" s="792"/>
      <c r="BN8682" s="792"/>
      <c r="BQ8682" s="792"/>
    </row>
    <row r="8683" spans="8:69" ht="12" customHeight="1">
      <c r="H8683" s="800"/>
      <c r="AJ8683" s="792"/>
      <c r="AM8683" s="792"/>
      <c r="AP8683" s="792"/>
      <c r="AS8683" s="792"/>
      <c r="AV8683" s="792"/>
      <c r="AY8683" s="792"/>
      <c r="BN8683" s="792"/>
      <c r="BQ8683" s="792"/>
    </row>
    <row r="8684" spans="8:69" ht="12" customHeight="1">
      <c r="H8684" s="800"/>
      <c r="AJ8684" s="792"/>
      <c r="AM8684" s="792"/>
      <c r="AP8684" s="792"/>
      <c r="AS8684" s="792"/>
      <c r="AV8684" s="792"/>
      <c r="AY8684" s="792"/>
      <c r="BN8684" s="792"/>
      <c r="BQ8684" s="792"/>
    </row>
    <row r="8685" spans="8:69" ht="12" customHeight="1">
      <c r="H8685" s="800"/>
      <c r="AJ8685" s="792"/>
      <c r="AM8685" s="792"/>
      <c r="AP8685" s="792"/>
      <c r="AS8685" s="792"/>
      <c r="AV8685" s="792"/>
      <c r="AY8685" s="792"/>
      <c r="BN8685" s="792"/>
      <c r="BQ8685" s="792"/>
    </row>
    <row r="8686" spans="8:69" ht="12" customHeight="1">
      <c r="H8686" s="800"/>
      <c r="AJ8686" s="792"/>
      <c r="AM8686" s="792"/>
      <c r="AP8686" s="792"/>
      <c r="AS8686" s="792"/>
      <c r="AV8686" s="792"/>
      <c r="AY8686" s="792"/>
      <c r="BN8686" s="792"/>
      <c r="BQ8686" s="792"/>
    </row>
    <row r="8687" spans="8:69" ht="12" customHeight="1">
      <c r="H8687" s="800"/>
      <c r="AJ8687" s="792"/>
      <c r="AM8687" s="792"/>
      <c r="AP8687" s="792"/>
      <c r="AS8687" s="792"/>
      <c r="AV8687" s="792"/>
      <c r="AY8687" s="792"/>
      <c r="BN8687" s="792"/>
      <c r="BQ8687" s="792"/>
    </row>
    <row r="8688" spans="8:69" ht="12" customHeight="1">
      <c r="H8688" s="800"/>
      <c r="AJ8688" s="792"/>
      <c r="AM8688" s="792"/>
      <c r="AP8688" s="792"/>
      <c r="AS8688" s="792"/>
      <c r="AV8688" s="792"/>
      <c r="AY8688" s="792"/>
      <c r="BN8688" s="792"/>
      <c r="BQ8688" s="792"/>
    </row>
    <row r="8689" spans="8:69" ht="12" customHeight="1">
      <c r="H8689" s="800"/>
      <c r="AJ8689" s="792"/>
      <c r="AM8689" s="792"/>
      <c r="AP8689" s="792"/>
      <c r="AS8689" s="792"/>
      <c r="AV8689" s="792"/>
      <c r="AY8689" s="792"/>
      <c r="BN8689" s="792"/>
      <c r="BQ8689" s="792"/>
    </row>
    <row r="8690" spans="8:69" ht="12" customHeight="1">
      <c r="H8690" s="800"/>
      <c r="AJ8690" s="792"/>
      <c r="AM8690" s="792"/>
      <c r="AP8690" s="792"/>
      <c r="AS8690" s="792"/>
      <c r="AV8690" s="792"/>
      <c r="AY8690" s="792"/>
      <c r="BN8690" s="792"/>
      <c r="BQ8690" s="792"/>
    </row>
    <row r="8691" spans="8:69" ht="12" customHeight="1">
      <c r="H8691" s="800"/>
      <c r="AJ8691" s="792"/>
      <c r="AM8691" s="792"/>
      <c r="AP8691" s="792"/>
      <c r="AS8691" s="792"/>
      <c r="AV8691" s="792"/>
      <c r="AY8691" s="792"/>
      <c r="BN8691" s="792"/>
      <c r="BQ8691" s="792"/>
    </row>
    <row r="8692" spans="8:69" ht="12" customHeight="1">
      <c r="H8692" s="800"/>
      <c r="AJ8692" s="792"/>
      <c r="AM8692" s="792"/>
      <c r="AP8692" s="792"/>
      <c r="AS8692" s="792"/>
      <c r="AV8692" s="792"/>
      <c r="AY8692" s="792"/>
      <c r="BN8692" s="792"/>
      <c r="BQ8692" s="792"/>
    </row>
    <row r="8693" spans="8:69" ht="12" customHeight="1">
      <c r="H8693" s="800"/>
      <c r="AJ8693" s="792"/>
      <c r="AM8693" s="792"/>
      <c r="AP8693" s="792"/>
      <c r="AS8693" s="792"/>
      <c r="AV8693" s="792"/>
      <c r="AY8693" s="792"/>
      <c r="BN8693" s="792"/>
      <c r="BQ8693" s="792"/>
    </row>
    <row r="8694" spans="8:69" ht="12" customHeight="1">
      <c r="H8694" s="800"/>
      <c r="AJ8694" s="792"/>
      <c r="AM8694" s="792"/>
      <c r="AP8694" s="792"/>
      <c r="AS8694" s="792"/>
      <c r="AV8694" s="792"/>
      <c r="AY8694" s="792"/>
      <c r="BN8694" s="792"/>
      <c r="BQ8694" s="792"/>
    </row>
    <row r="8695" spans="8:69" ht="12" customHeight="1">
      <c r="H8695" s="800"/>
      <c r="AJ8695" s="792"/>
      <c r="AM8695" s="792"/>
      <c r="AP8695" s="792"/>
      <c r="AS8695" s="792"/>
      <c r="AV8695" s="792"/>
      <c r="AY8695" s="792"/>
      <c r="BN8695" s="792"/>
      <c r="BQ8695" s="792"/>
    </row>
    <row r="8696" spans="8:69" ht="12" customHeight="1">
      <c r="H8696" s="800"/>
      <c r="AJ8696" s="792"/>
      <c r="AM8696" s="792"/>
      <c r="AP8696" s="792"/>
      <c r="AS8696" s="792"/>
      <c r="AV8696" s="792"/>
      <c r="AY8696" s="792"/>
      <c r="BN8696" s="792"/>
      <c r="BQ8696" s="792"/>
    </row>
    <row r="8697" spans="8:69" ht="12" customHeight="1">
      <c r="H8697" s="800"/>
      <c r="AJ8697" s="792"/>
      <c r="AM8697" s="792"/>
      <c r="AP8697" s="792"/>
      <c r="AS8697" s="792"/>
      <c r="AV8697" s="792"/>
      <c r="AY8697" s="792"/>
      <c r="BN8697" s="792"/>
      <c r="BQ8697" s="792"/>
    </row>
    <row r="8698" spans="8:69" ht="12" customHeight="1">
      <c r="H8698" s="800"/>
      <c r="AJ8698" s="792"/>
      <c r="AM8698" s="792"/>
      <c r="AP8698" s="792"/>
      <c r="AS8698" s="792"/>
      <c r="AV8698" s="792"/>
      <c r="AY8698" s="792"/>
      <c r="BN8698" s="792"/>
      <c r="BQ8698" s="792"/>
    </row>
    <row r="8699" spans="8:69" ht="12" customHeight="1">
      <c r="H8699" s="800"/>
      <c r="AJ8699" s="792"/>
      <c r="AM8699" s="792"/>
      <c r="AP8699" s="792"/>
      <c r="AS8699" s="792"/>
      <c r="AV8699" s="792"/>
      <c r="AY8699" s="792"/>
      <c r="BN8699" s="792"/>
      <c r="BQ8699" s="792"/>
    </row>
    <row r="8700" spans="8:69" ht="12" customHeight="1">
      <c r="H8700" s="800"/>
      <c r="AJ8700" s="792"/>
      <c r="AM8700" s="792"/>
      <c r="AP8700" s="792"/>
      <c r="AS8700" s="792"/>
      <c r="AV8700" s="792"/>
      <c r="AY8700" s="792"/>
      <c r="BN8700" s="792"/>
      <c r="BQ8700" s="792"/>
    </row>
    <row r="8701" spans="8:69" ht="12" customHeight="1">
      <c r="H8701" s="800"/>
      <c r="AJ8701" s="792"/>
      <c r="AM8701" s="792"/>
      <c r="AP8701" s="792"/>
      <c r="AS8701" s="792"/>
      <c r="AV8701" s="792"/>
      <c r="AY8701" s="792"/>
      <c r="BN8701" s="792"/>
      <c r="BQ8701" s="792"/>
    </row>
    <row r="8702" spans="8:69" ht="12" customHeight="1">
      <c r="H8702" s="800"/>
      <c r="AJ8702" s="792"/>
      <c r="AM8702" s="792"/>
      <c r="AP8702" s="792"/>
      <c r="AS8702" s="792"/>
      <c r="AV8702" s="792"/>
      <c r="AY8702" s="792"/>
      <c r="BN8702" s="792"/>
      <c r="BQ8702" s="792"/>
    </row>
    <row r="8703" spans="8:69" ht="12" customHeight="1">
      <c r="H8703" s="800"/>
      <c r="AJ8703" s="792"/>
      <c r="AM8703" s="792"/>
      <c r="AP8703" s="792"/>
      <c r="AS8703" s="792"/>
      <c r="AV8703" s="792"/>
      <c r="AY8703" s="792"/>
      <c r="BN8703" s="792"/>
      <c r="BQ8703" s="792"/>
    </row>
    <row r="8704" spans="8:69" ht="12" customHeight="1">
      <c r="H8704" s="800"/>
      <c r="AJ8704" s="792"/>
      <c r="AM8704" s="792"/>
      <c r="AP8704" s="792"/>
      <c r="AS8704" s="792"/>
      <c r="AV8704" s="792"/>
      <c r="AY8704" s="792"/>
      <c r="BN8704" s="792"/>
      <c r="BQ8704" s="792"/>
    </row>
    <row r="8705" spans="8:69" ht="12" customHeight="1">
      <c r="H8705" s="800"/>
      <c r="AJ8705" s="792"/>
      <c r="AM8705" s="792"/>
      <c r="AP8705" s="792"/>
      <c r="AS8705" s="792"/>
      <c r="AV8705" s="792"/>
      <c r="AY8705" s="792"/>
      <c r="BN8705" s="792"/>
      <c r="BQ8705" s="792"/>
    </row>
    <row r="8706" spans="8:69" ht="12" customHeight="1">
      <c r="H8706" s="800"/>
      <c r="AJ8706" s="792"/>
      <c r="AM8706" s="792"/>
      <c r="AP8706" s="792"/>
      <c r="AS8706" s="792"/>
      <c r="AV8706" s="792"/>
      <c r="AY8706" s="792"/>
      <c r="BN8706" s="792"/>
      <c r="BQ8706" s="792"/>
    </row>
    <row r="8707" spans="8:69" ht="12" customHeight="1">
      <c r="H8707" s="800"/>
      <c r="AJ8707" s="792"/>
      <c r="AM8707" s="792"/>
      <c r="AP8707" s="792"/>
      <c r="AS8707" s="792"/>
      <c r="AV8707" s="792"/>
      <c r="AY8707" s="792"/>
      <c r="BN8707" s="792"/>
      <c r="BQ8707" s="792"/>
    </row>
    <row r="8708" spans="8:69" ht="12" customHeight="1">
      <c r="H8708" s="800"/>
      <c r="AJ8708" s="792"/>
      <c r="AM8708" s="792"/>
      <c r="AP8708" s="792"/>
      <c r="AS8708" s="792"/>
      <c r="AV8708" s="792"/>
      <c r="AY8708" s="792"/>
      <c r="BN8708" s="792"/>
      <c r="BQ8708" s="792"/>
    </row>
    <row r="8709" spans="8:69" ht="12" customHeight="1">
      <c r="H8709" s="800"/>
      <c r="AJ8709" s="792"/>
      <c r="AM8709" s="792"/>
      <c r="AP8709" s="792"/>
      <c r="AS8709" s="792"/>
      <c r="AV8709" s="792"/>
      <c r="AY8709" s="792"/>
      <c r="BN8709" s="792"/>
      <c r="BQ8709" s="792"/>
    </row>
    <row r="8710" spans="8:69" ht="12" customHeight="1">
      <c r="H8710" s="800"/>
      <c r="AJ8710" s="792"/>
      <c r="AM8710" s="792"/>
      <c r="AP8710" s="792"/>
      <c r="AS8710" s="792"/>
      <c r="AV8710" s="792"/>
      <c r="AY8710" s="792"/>
      <c r="BN8710" s="792"/>
      <c r="BQ8710" s="792"/>
    </row>
    <row r="8711" spans="8:69" ht="12" customHeight="1">
      <c r="H8711" s="800"/>
      <c r="AJ8711" s="792"/>
      <c r="AM8711" s="792"/>
      <c r="AP8711" s="792"/>
      <c r="AS8711" s="792"/>
      <c r="AV8711" s="792"/>
      <c r="AY8711" s="792"/>
      <c r="BN8711" s="792"/>
      <c r="BQ8711" s="792"/>
    </row>
    <row r="8712" spans="8:69" ht="12" customHeight="1">
      <c r="H8712" s="800"/>
      <c r="AJ8712" s="792"/>
      <c r="AM8712" s="792"/>
      <c r="AP8712" s="792"/>
      <c r="AS8712" s="792"/>
      <c r="AV8712" s="792"/>
      <c r="AY8712" s="792"/>
      <c r="BN8712" s="792"/>
      <c r="BQ8712" s="792"/>
    </row>
    <row r="8713" spans="8:69" ht="12" customHeight="1">
      <c r="H8713" s="800"/>
      <c r="AJ8713" s="792"/>
      <c r="AM8713" s="792"/>
      <c r="AP8713" s="792"/>
      <c r="AS8713" s="792"/>
      <c r="AV8713" s="792"/>
      <c r="AY8713" s="792"/>
      <c r="BN8713" s="792"/>
      <c r="BQ8713" s="792"/>
    </row>
    <row r="8714" spans="8:69" ht="12" customHeight="1">
      <c r="H8714" s="800"/>
      <c r="AJ8714" s="792"/>
      <c r="AM8714" s="792"/>
      <c r="AP8714" s="792"/>
      <c r="AS8714" s="792"/>
      <c r="AV8714" s="792"/>
      <c r="AY8714" s="792"/>
      <c r="BN8714" s="792"/>
      <c r="BQ8714" s="792"/>
    </row>
    <row r="8715" spans="8:69" ht="12" customHeight="1">
      <c r="H8715" s="800"/>
      <c r="AJ8715" s="792"/>
      <c r="AM8715" s="792"/>
      <c r="AP8715" s="792"/>
      <c r="AS8715" s="792"/>
      <c r="AV8715" s="792"/>
      <c r="AY8715" s="792"/>
      <c r="BN8715" s="792"/>
      <c r="BQ8715" s="792"/>
    </row>
    <row r="8716" spans="8:69" ht="12" customHeight="1">
      <c r="H8716" s="800"/>
      <c r="AJ8716" s="792"/>
      <c r="AM8716" s="792"/>
      <c r="AP8716" s="792"/>
      <c r="AS8716" s="792"/>
      <c r="AV8716" s="792"/>
      <c r="AY8716" s="792"/>
      <c r="BN8716" s="792"/>
      <c r="BQ8716" s="792"/>
    </row>
    <row r="8717" spans="8:69" ht="12" customHeight="1">
      <c r="H8717" s="800"/>
      <c r="AJ8717" s="792"/>
      <c r="AM8717" s="792"/>
      <c r="AP8717" s="792"/>
      <c r="AS8717" s="792"/>
      <c r="AV8717" s="792"/>
      <c r="AY8717" s="792"/>
      <c r="BN8717" s="792"/>
      <c r="BQ8717" s="792"/>
    </row>
    <row r="8718" spans="8:69" ht="12" customHeight="1">
      <c r="H8718" s="800"/>
      <c r="AJ8718" s="792"/>
      <c r="AM8718" s="792"/>
      <c r="AP8718" s="792"/>
      <c r="AS8718" s="792"/>
      <c r="AV8718" s="792"/>
      <c r="AY8718" s="792"/>
      <c r="BN8718" s="792"/>
      <c r="BQ8718" s="792"/>
    </row>
    <row r="8719" spans="8:69" ht="12" customHeight="1">
      <c r="H8719" s="800"/>
      <c r="AJ8719" s="792"/>
      <c r="AM8719" s="792"/>
      <c r="AP8719" s="792"/>
      <c r="AS8719" s="792"/>
      <c r="AV8719" s="792"/>
      <c r="AY8719" s="792"/>
      <c r="BN8719" s="792"/>
      <c r="BQ8719" s="792"/>
    </row>
    <row r="8720" spans="8:69" ht="12" customHeight="1">
      <c r="H8720" s="800"/>
      <c r="AJ8720" s="792"/>
      <c r="AM8720" s="792"/>
      <c r="AP8720" s="792"/>
      <c r="AS8720" s="792"/>
      <c r="AV8720" s="792"/>
      <c r="AY8720" s="792"/>
      <c r="BN8720" s="792"/>
      <c r="BQ8720" s="792"/>
    </row>
    <row r="8721" spans="8:69" ht="12" customHeight="1">
      <c r="H8721" s="800"/>
      <c r="AJ8721" s="792"/>
      <c r="AM8721" s="792"/>
      <c r="AP8721" s="792"/>
      <c r="AS8721" s="792"/>
      <c r="AV8721" s="792"/>
      <c r="AY8721" s="792"/>
      <c r="BN8721" s="792"/>
      <c r="BQ8721" s="792"/>
    </row>
    <row r="8722" spans="8:69" ht="12" customHeight="1">
      <c r="H8722" s="800"/>
      <c r="AJ8722" s="792"/>
      <c r="AM8722" s="792"/>
      <c r="AP8722" s="792"/>
      <c r="AS8722" s="792"/>
      <c r="AV8722" s="792"/>
      <c r="AY8722" s="792"/>
      <c r="BN8722" s="792"/>
      <c r="BQ8722" s="792"/>
    </row>
    <row r="8723" spans="8:69" ht="12" customHeight="1">
      <c r="H8723" s="800"/>
      <c r="AJ8723" s="792"/>
      <c r="AM8723" s="792"/>
      <c r="AP8723" s="792"/>
      <c r="AS8723" s="792"/>
      <c r="AV8723" s="792"/>
      <c r="AY8723" s="792"/>
      <c r="BN8723" s="792"/>
      <c r="BQ8723" s="792"/>
    </row>
    <row r="8724" spans="8:69" ht="12" customHeight="1">
      <c r="H8724" s="800"/>
      <c r="AJ8724" s="792"/>
      <c r="AM8724" s="792"/>
      <c r="AP8724" s="792"/>
      <c r="AS8724" s="792"/>
      <c r="AV8724" s="792"/>
      <c r="AY8724" s="792"/>
      <c r="BN8724" s="792"/>
      <c r="BQ8724" s="792"/>
    </row>
    <row r="8725" spans="8:69" ht="12" customHeight="1">
      <c r="H8725" s="800"/>
      <c r="AJ8725" s="792"/>
      <c r="AM8725" s="792"/>
      <c r="AP8725" s="792"/>
      <c r="AS8725" s="792"/>
      <c r="AV8725" s="792"/>
      <c r="AY8725" s="792"/>
      <c r="BN8725" s="792"/>
      <c r="BQ8725" s="792"/>
    </row>
    <row r="8726" spans="8:69" ht="12" customHeight="1">
      <c r="H8726" s="800"/>
      <c r="AJ8726" s="792"/>
      <c r="AM8726" s="792"/>
      <c r="AP8726" s="792"/>
      <c r="AS8726" s="792"/>
      <c r="AV8726" s="792"/>
      <c r="AY8726" s="792"/>
      <c r="BN8726" s="792"/>
      <c r="BQ8726" s="792"/>
    </row>
    <row r="8727" spans="8:69" ht="12" customHeight="1">
      <c r="H8727" s="800"/>
      <c r="AJ8727" s="792"/>
      <c r="AM8727" s="792"/>
      <c r="AP8727" s="792"/>
      <c r="AS8727" s="792"/>
      <c r="AV8727" s="792"/>
      <c r="AY8727" s="792"/>
      <c r="BN8727" s="792"/>
      <c r="BQ8727" s="792"/>
    </row>
    <row r="8728" spans="8:69" ht="12" customHeight="1">
      <c r="H8728" s="800"/>
      <c r="AJ8728" s="792"/>
      <c r="AM8728" s="792"/>
      <c r="AP8728" s="792"/>
      <c r="AS8728" s="792"/>
      <c r="AV8728" s="792"/>
      <c r="AY8728" s="792"/>
      <c r="BN8728" s="792"/>
      <c r="BQ8728" s="792"/>
    </row>
    <row r="8729" spans="8:69" ht="12" customHeight="1">
      <c r="H8729" s="800"/>
      <c r="AJ8729" s="792"/>
      <c r="AM8729" s="792"/>
      <c r="AP8729" s="792"/>
      <c r="AS8729" s="792"/>
      <c r="AV8729" s="792"/>
      <c r="AY8729" s="792"/>
      <c r="BN8729" s="792"/>
      <c r="BQ8729" s="792"/>
    </row>
    <row r="8730" spans="8:69" ht="12" customHeight="1">
      <c r="H8730" s="800"/>
      <c r="AJ8730" s="792"/>
      <c r="AM8730" s="792"/>
      <c r="AP8730" s="792"/>
      <c r="AS8730" s="792"/>
      <c r="AV8730" s="792"/>
      <c r="AY8730" s="792"/>
      <c r="BN8730" s="792"/>
      <c r="BQ8730" s="792"/>
    </row>
    <row r="8731" spans="8:69" ht="12" customHeight="1">
      <c r="H8731" s="800"/>
      <c r="AJ8731" s="792"/>
      <c r="AM8731" s="792"/>
      <c r="AP8731" s="792"/>
      <c r="AS8731" s="792"/>
      <c r="AV8731" s="792"/>
      <c r="AY8731" s="792"/>
      <c r="BN8731" s="792"/>
      <c r="BQ8731" s="792"/>
    </row>
    <row r="8732" spans="8:69" ht="12" customHeight="1">
      <c r="H8732" s="800"/>
      <c r="AJ8732" s="792"/>
      <c r="AM8732" s="792"/>
      <c r="AP8732" s="792"/>
      <c r="AS8732" s="792"/>
      <c r="AV8732" s="792"/>
      <c r="AY8732" s="792"/>
      <c r="BN8732" s="792"/>
      <c r="BQ8732" s="792"/>
    </row>
    <row r="8733" spans="8:69" ht="12" customHeight="1">
      <c r="H8733" s="800"/>
      <c r="AJ8733" s="792"/>
      <c r="AM8733" s="792"/>
      <c r="AP8733" s="792"/>
      <c r="AS8733" s="792"/>
      <c r="AV8733" s="792"/>
      <c r="AY8733" s="792"/>
      <c r="BN8733" s="792"/>
      <c r="BQ8733" s="792"/>
    </row>
    <row r="8734" spans="8:69" ht="12" customHeight="1">
      <c r="H8734" s="800"/>
      <c r="AJ8734" s="792"/>
      <c r="AM8734" s="792"/>
      <c r="AP8734" s="792"/>
      <c r="AS8734" s="792"/>
      <c r="AV8734" s="792"/>
      <c r="AY8734" s="792"/>
      <c r="BN8734" s="792"/>
      <c r="BQ8734" s="792"/>
    </row>
    <row r="8735" spans="8:69" ht="12" customHeight="1">
      <c r="H8735" s="800"/>
      <c r="AJ8735" s="792"/>
      <c r="AM8735" s="792"/>
      <c r="AP8735" s="792"/>
      <c r="AS8735" s="792"/>
      <c r="AV8735" s="792"/>
      <c r="AY8735" s="792"/>
      <c r="BN8735" s="792"/>
      <c r="BQ8735" s="792"/>
    </row>
    <row r="8736" spans="8:69" ht="12" customHeight="1">
      <c r="H8736" s="800"/>
      <c r="AJ8736" s="792"/>
      <c r="AM8736" s="792"/>
      <c r="AP8736" s="792"/>
      <c r="AS8736" s="792"/>
      <c r="AV8736" s="792"/>
      <c r="AY8736" s="792"/>
      <c r="BN8736" s="792"/>
      <c r="BQ8736" s="792"/>
    </row>
    <row r="8737" spans="8:69" ht="12" customHeight="1">
      <c r="H8737" s="800"/>
      <c r="AJ8737" s="792"/>
      <c r="AM8737" s="792"/>
      <c r="AP8737" s="792"/>
      <c r="AS8737" s="792"/>
      <c r="AV8737" s="792"/>
      <c r="AY8737" s="792"/>
      <c r="BN8737" s="792"/>
      <c r="BQ8737" s="792"/>
    </row>
    <row r="8738" spans="8:69" ht="12" customHeight="1">
      <c r="H8738" s="800"/>
      <c r="AJ8738" s="792"/>
      <c r="AM8738" s="792"/>
      <c r="AP8738" s="792"/>
      <c r="AS8738" s="792"/>
      <c r="AV8738" s="792"/>
      <c r="AY8738" s="792"/>
      <c r="BN8738" s="792"/>
      <c r="BQ8738" s="792"/>
    </row>
    <row r="8739" spans="8:69" ht="12" customHeight="1">
      <c r="H8739" s="800"/>
      <c r="AJ8739" s="792"/>
      <c r="AM8739" s="792"/>
      <c r="AP8739" s="792"/>
      <c r="AS8739" s="792"/>
      <c r="AV8739" s="792"/>
      <c r="AY8739" s="792"/>
      <c r="BN8739" s="792"/>
      <c r="BQ8739" s="792"/>
    </row>
    <row r="8740" spans="8:69" ht="12" customHeight="1">
      <c r="H8740" s="800"/>
      <c r="AJ8740" s="792"/>
      <c r="AM8740" s="792"/>
      <c r="AP8740" s="792"/>
      <c r="AS8740" s="792"/>
      <c r="AV8740" s="792"/>
      <c r="AY8740" s="792"/>
      <c r="BN8740" s="792"/>
      <c r="BQ8740" s="792"/>
    </row>
    <row r="8741" spans="8:69" ht="12" customHeight="1">
      <c r="H8741" s="800"/>
      <c r="AJ8741" s="792"/>
      <c r="AM8741" s="792"/>
      <c r="AP8741" s="792"/>
      <c r="AS8741" s="792"/>
      <c r="AV8741" s="792"/>
      <c r="AY8741" s="792"/>
      <c r="BN8741" s="792"/>
      <c r="BQ8741" s="792"/>
    </row>
    <row r="8742" spans="8:69" ht="12" customHeight="1">
      <c r="H8742" s="800"/>
      <c r="AJ8742" s="792"/>
      <c r="AM8742" s="792"/>
      <c r="AP8742" s="792"/>
      <c r="AS8742" s="792"/>
      <c r="AV8742" s="792"/>
      <c r="AY8742" s="792"/>
      <c r="BN8742" s="792"/>
      <c r="BQ8742" s="792"/>
    </row>
    <row r="8743" spans="8:69" ht="12" customHeight="1">
      <c r="H8743" s="800"/>
      <c r="AJ8743" s="792"/>
      <c r="AM8743" s="792"/>
      <c r="AP8743" s="792"/>
      <c r="AS8743" s="792"/>
      <c r="AV8743" s="792"/>
      <c r="AY8743" s="792"/>
      <c r="BN8743" s="792"/>
      <c r="BQ8743" s="792"/>
    </row>
    <row r="8744" spans="8:69" ht="12" customHeight="1">
      <c r="H8744" s="800"/>
      <c r="AJ8744" s="792"/>
      <c r="AM8744" s="792"/>
      <c r="AP8744" s="792"/>
      <c r="AS8744" s="792"/>
      <c r="AV8744" s="792"/>
      <c r="AY8744" s="792"/>
      <c r="BN8744" s="792"/>
      <c r="BQ8744" s="792"/>
    </row>
    <row r="8745" spans="8:69" ht="12" customHeight="1">
      <c r="H8745" s="800"/>
      <c r="AJ8745" s="792"/>
      <c r="AM8745" s="792"/>
      <c r="AP8745" s="792"/>
      <c r="AS8745" s="792"/>
      <c r="AV8745" s="792"/>
      <c r="AY8745" s="792"/>
      <c r="BN8745" s="792"/>
      <c r="BQ8745" s="792"/>
    </row>
    <row r="8746" spans="8:69" ht="12" customHeight="1">
      <c r="H8746" s="800"/>
      <c r="AJ8746" s="792"/>
      <c r="AM8746" s="792"/>
      <c r="AP8746" s="792"/>
      <c r="AS8746" s="792"/>
      <c r="AV8746" s="792"/>
      <c r="AY8746" s="792"/>
      <c r="BN8746" s="792"/>
      <c r="BQ8746" s="792"/>
    </row>
    <row r="8747" spans="8:69" ht="12" customHeight="1">
      <c r="H8747" s="800"/>
      <c r="AJ8747" s="792"/>
      <c r="AM8747" s="792"/>
      <c r="AP8747" s="792"/>
      <c r="AS8747" s="792"/>
      <c r="AV8747" s="792"/>
      <c r="AY8747" s="792"/>
      <c r="BN8747" s="792"/>
      <c r="BQ8747" s="792"/>
    </row>
    <row r="8748" spans="8:69" ht="12" customHeight="1">
      <c r="H8748" s="800"/>
      <c r="AJ8748" s="792"/>
      <c r="AM8748" s="792"/>
      <c r="AP8748" s="792"/>
      <c r="AS8748" s="792"/>
      <c r="AV8748" s="792"/>
      <c r="AY8748" s="792"/>
      <c r="BN8748" s="792"/>
      <c r="BQ8748" s="792"/>
    </row>
    <row r="8749" spans="8:69" ht="12" customHeight="1">
      <c r="H8749" s="800"/>
      <c r="AJ8749" s="792"/>
      <c r="AM8749" s="792"/>
      <c r="AP8749" s="792"/>
      <c r="AS8749" s="792"/>
      <c r="AV8749" s="792"/>
      <c r="AY8749" s="792"/>
      <c r="BN8749" s="792"/>
      <c r="BQ8749" s="792"/>
    </row>
    <row r="8750" spans="8:69" ht="12" customHeight="1">
      <c r="H8750" s="800"/>
      <c r="AJ8750" s="792"/>
      <c r="AM8750" s="792"/>
      <c r="AP8750" s="792"/>
      <c r="AS8750" s="792"/>
      <c r="AV8750" s="792"/>
      <c r="AY8750" s="792"/>
      <c r="BN8750" s="792"/>
      <c r="BQ8750" s="792"/>
    </row>
    <row r="8751" spans="8:69" ht="12" customHeight="1">
      <c r="H8751" s="800"/>
      <c r="AJ8751" s="792"/>
      <c r="AM8751" s="792"/>
      <c r="AP8751" s="792"/>
      <c r="AS8751" s="792"/>
      <c r="AV8751" s="792"/>
      <c r="AY8751" s="792"/>
      <c r="BN8751" s="792"/>
      <c r="BQ8751" s="792"/>
    </row>
    <row r="8752" spans="8:69" ht="12" customHeight="1">
      <c r="H8752" s="800"/>
      <c r="AJ8752" s="792"/>
      <c r="AM8752" s="792"/>
      <c r="AP8752" s="792"/>
      <c r="AS8752" s="792"/>
      <c r="AV8752" s="792"/>
      <c r="AY8752" s="792"/>
      <c r="BN8752" s="792"/>
      <c r="BQ8752" s="792"/>
    </row>
    <row r="8753" spans="8:69" ht="12" customHeight="1">
      <c r="H8753" s="800"/>
      <c r="AJ8753" s="792"/>
      <c r="AM8753" s="792"/>
      <c r="AP8753" s="792"/>
      <c r="AS8753" s="792"/>
      <c r="AV8753" s="792"/>
      <c r="AY8753" s="792"/>
      <c r="BN8753" s="792"/>
      <c r="BQ8753" s="792"/>
    </row>
    <row r="8754" spans="8:69" ht="12" customHeight="1">
      <c r="H8754" s="800"/>
      <c r="AJ8754" s="792"/>
      <c r="AM8754" s="792"/>
      <c r="AP8754" s="792"/>
      <c r="AS8754" s="792"/>
      <c r="AV8754" s="792"/>
      <c r="AY8754" s="792"/>
      <c r="BN8754" s="792"/>
      <c r="BQ8754" s="792"/>
    </row>
    <row r="8755" spans="8:69" ht="12" customHeight="1">
      <c r="H8755" s="800"/>
      <c r="AJ8755" s="792"/>
      <c r="AM8755" s="792"/>
      <c r="AP8755" s="792"/>
      <c r="AS8755" s="792"/>
      <c r="AV8755" s="792"/>
      <c r="AY8755" s="792"/>
      <c r="BN8755" s="792"/>
      <c r="BQ8755" s="792"/>
    </row>
    <row r="8756" spans="8:69" ht="12" customHeight="1">
      <c r="H8756" s="800"/>
      <c r="AJ8756" s="792"/>
      <c r="AM8756" s="792"/>
      <c r="AP8756" s="792"/>
      <c r="AS8756" s="792"/>
      <c r="AV8756" s="792"/>
      <c r="AY8756" s="792"/>
      <c r="BN8756" s="792"/>
      <c r="BQ8756" s="792"/>
    </row>
    <row r="8757" spans="8:69" ht="12" customHeight="1">
      <c r="H8757" s="800"/>
      <c r="AJ8757" s="792"/>
      <c r="AM8757" s="792"/>
      <c r="AP8757" s="792"/>
      <c r="AS8757" s="792"/>
      <c r="AV8757" s="792"/>
      <c r="AY8757" s="792"/>
      <c r="BN8757" s="792"/>
      <c r="BQ8757" s="792"/>
    </row>
    <row r="8758" spans="8:69" ht="12" customHeight="1">
      <c r="H8758" s="800"/>
      <c r="AJ8758" s="792"/>
      <c r="AM8758" s="792"/>
      <c r="AP8758" s="792"/>
      <c r="AS8758" s="792"/>
      <c r="AV8758" s="792"/>
      <c r="AY8758" s="792"/>
      <c r="BN8758" s="792"/>
      <c r="BQ8758" s="792"/>
    </row>
    <row r="8759" spans="8:69" ht="12" customHeight="1">
      <c r="H8759" s="800"/>
      <c r="AJ8759" s="792"/>
      <c r="AM8759" s="792"/>
      <c r="AP8759" s="792"/>
      <c r="AS8759" s="792"/>
      <c r="AV8759" s="792"/>
      <c r="AY8759" s="792"/>
      <c r="BN8759" s="792"/>
      <c r="BQ8759" s="792"/>
    </row>
    <row r="8760" spans="8:69" ht="12" customHeight="1">
      <c r="H8760" s="800"/>
      <c r="AJ8760" s="792"/>
      <c r="AM8760" s="792"/>
      <c r="AP8760" s="792"/>
      <c r="AS8760" s="792"/>
      <c r="AV8760" s="792"/>
      <c r="AY8760" s="792"/>
      <c r="BN8760" s="792"/>
      <c r="BQ8760" s="792"/>
    </row>
    <row r="8761" spans="8:69" ht="12" customHeight="1">
      <c r="H8761" s="800"/>
      <c r="AJ8761" s="792"/>
      <c r="AM8761" s="792"/>
      <c r="AP8761" s="792"/>
      <c r="AS8761" s="792"/>
      <c r="AV8761" s="792"/>
      <c r="AY8761" s="792"/>
      <c r="BN8761" s="792"/>
      <c r="BQ8761" s="792"/>
    </row>
    <row r="8762" spans="8:69" ht="12" customHeight="1">
      <c r="H8762" s="800"/>
      <c r="AJ8762" s="792"/>
      <c r="AM8762" s="792"/>
      <c r="AP8762" s="792"/>
      <c r="AS8762" s="792"/>
      <c r="AV8762" s="792"/>
      <c r="AY8762" s="792"/>
      <c r="BN8762" s="792"/>
      <c r="BQ8762" s="792"/>
    </row>
    <row r="8763" spans="8:69" ht="12" customHeight="1">
      <c r="H8763" s="800"/>
      <c r="AJ8763" s="792"/>
      <c r="AM8763" s="792"/>
      <c r="AP8763" s="792"/>
      <c r="AS8763" s="792"/>
      <c r="AV8763" s="792"/>
      <c r="AY8763" s="792"/>
      <c r="BN8763" s="792"/>
      <c r="BQ8763" s="792"/>
    </row>
    <row r="8764" spans="8:69" ht="12" customHeight="1">
      <c r="H8764" s="800"/>
      <c r="AJ8764" s="792"/>
      <c r="AM8764" s="792"/>
      <c r="AP8764" s="792"/>
      <c r="AS8764" s="792"/>
      <c r="AV8764" s="792"/>
      <c r="AY8764" s="792"/>
      <c r="BN8764" s="792"/>
      <c r="BQ8764" s="792"/>
    </row>
    <row r="8765" spans="8:69" ht="12" customHeight="1">
      <c r="H8765" s="800"/>
      <c r="AJ8765" s="792"/>
      <c r="AM8765" s="792"/>
      <c r="AP8765" s="792"/>
      <c r="AS8765" s="792"/>
      <c r="AV8765" s="792"/>
      <c r="AY8765" s="792"/>
      <c r="BN8765" s="792"/>
      <c r="BQ8765" s="792"/>
    </row>
    <row r="8766" spans="8:69" ht="12" customHeight="1">
      <c r="H8766" s="800"/>
      <c r="AJ8766" s="792"/>
      <c r="AM8766" s="792"/>
      <c r="AP8766" s="792"/>
      <c r="AS8766" s="792"/>
      <c r="AV8766" s="792"/>
      <c r="AY8766" s="792"/>
      <c r="BN8766" s="792"/>
      <c r="BQ8766" s="792"/>
    </row>
    <row r="8767" spans="8:69" ht="12" customHeight="1">
      <c r="H8767" s="800"/>
      <c r="AJ8767" s="792"/>
      <c r="AM8767" s="792"/>
      <c r="AP8767" s="792"/>
      <c r="AS8767" s="792"/>
      <c r="AV8767" s="792"/>
      <c r="AY8767" s="792"/>
      <c r="BN8767" s="792"/>
      <c r="BQ8767" s="792"/>
    </row>
    <row r="8768" spans="8:69" ht="12" customHeight="1">
      <c r="H8768" s="800"/>
      <c r="AJ8768" s="792"/>
      <c r="AM8768" s="792"/>
      <c r="AP8768" s="792"/>
      <c r="AS8768" s="792"/>
      <c r="AV8768" s="792"/>
      <c r="AY8768" s="792"/>
      <c r="BN8768" s="792"/>
      <c r="BQ8768" s="792"/>
    </row>
    <row r="8769" spans="8:69" ht="12" customHeight="1">
      <c r="H8769" s="800"/>
      <c r="AJ8769" s="792"/>
      <c r="AM8769" s="792"/>
      <c r="AP8769" s="792"/>
      <c r="AS8769" s="792"/>
      <c r="AV8769" s="792"/>
      <c r="AY8769" s="792"/>
      <c r="BN8769" s="792"/>
      <c r="BQ8769" s="792"/>
    </row>
    <row r="8770" spans="8:69" ht="12" customHeight="1">
      <c r="H8770" s="800"/>
      <c r="AJ8770" s="792"/>
      <c r="AM8770" s="792"/>
      <c r="AP8770" s="792"/>
      <c r="AS8770" s="792"/>
      <c r="AV8770" s="792"/>
      <c r="AY8770" s="792"/>
      <c r="BN8770" s="792"/>
      <c r="BQ8770" s="792"/>
    </row>
    <row r="8771" spans="8:69" ht="12" customHeight="1">
      <c r="H8771" s="800"/>
      <c r="AJ8771" s="792"/>
      <c r="AM8771" s="792"/>
      <c r="AP8771" s="792"/>
      <c r="AS8771" s="792"/>
      <c r="AV8771" s="792"/>
      <c r="AY8771" s="792"/>
      <c r="BN8771" s="792"/>
      <c r="BQ8771" s="792"/>
    </row>
    <row r="8772" spans="8:69" ht="12" customHeight="1">
      <c r="H8772" s="800"/>
      <c r="AJ8772" s="792"/>
      <c r="AM8772" s="792"/>
      <c r="AP8772" s="792"/>
      <c r="AS8772" s="792"/>
      <c r="AV8772" s="792"/>
      <c r="AY8772" s="792"/>
      <c r="BN8772" s="792"/>
      <c r="BQ8772" s="792"/>
    </row>
    <row r="8773" spans="8:69" ht="12" customHeight="1">
      <c r="H8773" s="800"/>
      <c r="AJ8773" s="792"/>
      <c r="AM8773" s="792"/>
      <c r="AP8773" s="792"/>
      <c r="AS8773" s="792"/>
      <c r="AV8773" s="792"/>
      <c r="AY8773" s="792"/>
      <c r="BN8773" s="792"/>
      <c r="BQ8773" s="792"/>
    </row>
    <row r="8774" spans="8:69" ht="12" customHeight="1">
      <c r="H8774" s="800"/>
      <c r="AJ8774" s="792"/>
      <c r="AM8774" s="792"/>
      <c r="AP8774" s="792"/>
      <c r="AS8774" s="792"/>
      <c r="AV8774" s="792"/>
      <c r="AY8774" s="792"/>
      <c r="BN8774" s="792"/>
      <c r="BQ8774" s="792"/>
    </row>
    <row r="8775" spans="8:69" ht="12" customHeight="1">
      <c r="H8775" s="800"/>
      <c r="AJ8775" s="792"/>
      <c r="AM8775" s="792"/>
      <c r="AP8775" s="792"/>
      <c r="AS8775" s="792"/>
      <c r="AV8775" s="792"/>
      <c r="AY8775" s="792"/>
      <c r="BN8775" s="792"/>
      <c r="BQ8775" s="792"/>
    </row>
    <row r="8776" spans="8:69" ht="12" customHeight="1">
      <c r="H8776" s="800"/>
      <c r="AJ8776" s="792"/>
      <c r="AM8776" s="792"/>
      <c r="AP8776" s="792"/>
      <c r="AS8776" s="792"/>
      <c r="AV8776" s="792"/>
      <c r="AY8776" s="792"/>
      <c r="BN8776" s="792"/>
      <c r="BQ8776" s="792"/>
    </row>
    <row r="8777" spans="8:69" ht="12" customHeight="1">
      <c r="H8777" s="800"/>
      <c r="AJ8777" s="792"/>
      <c r="AM8777" s="792"/>
      <c r="AP8777" s="792"/>
      <c r="AS8777" s="792"/>
      <c r="AV8777" s="792"/>
      <c r="AY8777" s="792"/>
      <c r="BN8777" s="792"/>
      <c r="BQ8777" s="792"/>
    </row>
    <row r="8778" spans="8:69" ht="12" customHeight="1">
      <c r="H8778" s="800"/>
      <c r="AJ8778" s="792"/>
      <c r="AM8778" s="792"/>
      <c r="AP8778" s="792"/>
      <c r="AS8778" s="792"/>
      <c r="AV8778" s="792"/>
      <c r="AY8778" s="792"/>
      <c r="BN8778" s="792"/>
      <c r="BQ8778" s="792"/>
    </row>
    <row r="8779" spans="8:69" ht="12" customHeight="1">
      <c r="H8779" s="800"/>
      <c r="AJ8779" s="792"/>
      <c r="AM8779" s="792"/>
      <c r="AP8779" s="792"/>
      <c r="AS8779" s="792"/>
      <c r="AV8779" s="792"/>
      <c r="AY8779" s="792"/>
      <c r="BN8779" s="792"/>
      <c r="BQ8779" s="792"/>
    </row>
    <row r="8780" spans="8:69" ht="12" customHeight="1">
      <c r="H8780" s="800"/>
      <c r="AJ8780" s="792"/>
      <c r="AM8780" s="792"/>
      <c r="AP8780" s="792"/>
      <c r="AS8780" s="792"/>
      <c r="AV8780" s="792"/>
      <c r="AY8780" s="792"/>
      <c r="BN8780" s="792"/>
      <c r="BQ8780" s="792"/>
    </row>
    <row r="8781" spans="8:69" ht="12" customHeight="1">
      <c r="H8781" s="800"/>
      <c r="AJ8781" s="792"/>
      <c r="AM8781" s="792"/>
      <c r="AP8781" s="792"/>
      <c r="AS8781" s="792"/>
      <c r="AV8781" s="792"/>
      <c r="AY8781" s="792"/>
      <c r="BN8781" s="792"/>
      <c r="BQ8781" s="792"/>
    </row>
    <row r="8782" spans="8:69" ht="12" customHeight="1">
      <c r="H8782" s="800"/>
      <c r="AJ8782" s="792"/>
      <c r="AM8782" s="792"/>
      <c r="AP8782" s="792"/>
      <c r="AS8782" s="792"/>
      <c r="AV8782" s="792"/>
      <c r="AY8782" s="792"/>
      <c r="BN8782" s="792"/>
      <c r="BQ8782" s="792"/>
    </row>
    <row r="8783" spans="8:69" ht="12" customHeight="1">
      <c r="H8783" s="800"/>
      <c r="AJ8783" s="792"/>
      <c r="AM8783" s="792"/>
      <c r="AP8783" s="792"/>
      <c r="AS8783" s="792"/>
      <c r="AV8783" s="792"/>
      <c r="AY8783" s="792"/>
      <c r="BN8783" s="792"/>
      <c r="BQ8783" s="792"/>
    </row>
    <row r="8784" spans="8:69" ht="12" customHeight="1">
      <c r="H8784" s="800"/>
      <c r="AJ8784" s="792"/>
      <c r="AM8784" s="792"/>
      <c r="AP8784" s="792"/>
      <c r="AS8784" s="792"/>
      <c r="AV8784" s="792"/>
      <c r="AY8784" s="792"/>
      <c r="BN8784" s="792"/>
      <c r="BQ8784" s="792"/>
    </row>
    <row r="8785" spans="8:69" ht="12" customHeight="1">
      <c r="H8785" s="800"/>
      <c r="AJ8785" s="792"/>
      <c r="AM8785" s="792"/>
      <c r="AP8785" s="792"/>
      <c r="AS8785" s="792"/>
      <c r="AV8785" s="792"/>
      <c r="AY8785" s="792"/>
      <c r="BN8785" s="792"/>
      <c r="BQ8785" s="792"/>
    </row>
    <row r="8786" spans="8:69" ht="12" customHeight="1">
      <c r="H8786" s="800"/>
      <c r="AJ8786" s="792"/>
      <c r="AM8786" s="792"/>
      <c r="AP8786" s="792"/>
      <c r="AS8786" s="792"/>
      <c r="AV8786" s="792"/>
      <c r="AY8786" s="792"/>
      <c r="BN8786" s="792"/>
      <c r="BQ8786" s="792"/>
    </row>
    <row r="8787" spans="8:69" ht="12" customHeight="1">
      <c r="H8787" s="800"/>
      <c r="AJ8787" s="792"/>
      <c r="AM8787" s="792"/>
      <c r="AP8787" s="792"/>
      <c r="AS8787" s="792"/>
      <c r="AV8787" s="792"/>
      <c r="AY8787" s="792"/>
      <c r="BN8787" s="792"/>
      <c r="BQ8787" s="792"/>
    </row>
    <row r="8788" spans="8:69" ht="12" customHeight="1">
      <c r="H8788" s="800"/>
      <c r="AJ8788" s="792"/>
      <c r="AM8788" s="792"/>
      <c r="AP8788" s="792"/>
      <c r="AS8788" s="792"/>
      <c r="AV8788" s="792"/>
      <c r="AY8788" s="792"/>
      <c r="BN8788" s="792"/>
      <c r="BQ8788" s="792"/>
    </row>
    <row r="8789" spans="8:69" ht="12" customHeight="1">
      <c r="H8789" s="800"/>
      <c r="AJ8789" s="792"/>
      <c r="AM8789" s="792"/>
      <c r="AP8789" s="792"/>
      <c r="AS8789" s="792"/>
      <c r="AV8789" s="792"/>
      <c r="AY8789" s="792"/>
      <c r="BN8789" s="792"/>
      <c r="BQ8789" s="792"/>
    </row>
    <row r="8790" spans="8:69" ht="12" customHeight="1">
      <c r="H8790" s="800"/>
      <c r="AJ8790" s="792"/>
      <c r="AM8790" s="792"/>
      <c r="AP8790" s="792"/>
      <c r="AS8790" s="792"/>
      <c r="AV8790" s="792"/>
      <c r="AY8790" s="792"/>
      <c r="BN8790" s="792"/>
      <c r="BQ8790" s="792"/>
    </row>
    <row r="8791" spans="8:69" ht="12" customHeight="1">
      <c r="H8791" s="800"/>
      <c r="AJ8791" s="792"/>
      <c r="AM8791" s="792"/>
      <c r="AP8791" s="792"/>
      <c r="AS8791" s="792"/>
      <c r="AV8791" s="792"/>
      <c r="AY8791" s="792"/>
      <c r="BN8791" s="792"/>
      <c r="BQ8791" s="792"/>
    </row>
    <row r="8792" spans="8:69" ht="12" customHeight="1">
      <c r="H8792" s="800"/>
      <c r="AJ8792" s="792"/>
      <c r="AM8792" s="792"/>
      <c r="AP8792" s="792"/>
      <c r="AS8792" s="792"/>
      <c r="AV8792" s="792"/>
      <c r="AY8792" s="792"/>
      <c r="BN8792" s="792"/>
      <c r="BQ8792" s="792"/>
    </row>
    <row r="8793" spans="8:69" ht="12" customHeight="1">
      <c r="H8793" s="800"/>
      <c r="AJ8793" s="792"/>
      <c r="AM8793" s="792"/>
      <c r="AP8793" s="792"/>
      <c r="AS8793" s="792"/>
      <c r="AV8793" s="792"/>
      <c r="AY8793" s="792"/>
      <c r="BN8793" s="792"/>
      <c r="BQ8793" s="792"/>
    </row>
    <row r="8794" spans="8:69" ht="12" customHeight="1">
      <c r="H8794" s="800"/>
      <c r="AJ8794" s="792"/>
      <c r="AM8794" s="792"/>
      <c r="AP8794" s="792"/>
      <c r="AS8794" s="792"/>
      <c r="AV8794" s="792"/>
      <c r="AY8794" s="792"/>
      <c r="BN8794" s="792"/>
      <c r="BQ8794" s="792"/>
    </row>
    <row r="8795" spans="8:69" ht="12" customHeight="1">
      <c r="H8795" s="800"/>
      <c r="AJ8795" s="792"/>
      <c r="AM8795" s="792"/>
      <c r="AP8795" s="792"/>
      <c r="AS8795" s="792"/>
      <c r="AV8795" s="792"/>
      <c r="AY8795" s="792"/>
      <c r="BN8795" s="792"/>
      <c r="BQ8795" s="792"/>
    </row>
    <row r="8796" spans="8:69" ht="12" customHeight="1">
      <c r="H8796" s="800"/>
      <c r="AJ8796" s="792"/>
      <c r="AM8796" s="792"/>
      <c r="AP8796" s="792"/>
      <c r="AS8796" s="792"/>
      <c r="AV8796" s="792"/>
      <c r="AY8796" s="792"/>
      <c r="BN8796" s="792"/>
      <c r="BQ8796" s="792"/>
    </row>
    <row r="8797" spans="8:69" ht="12" customHeight="1">
      <c r="H8797" s="800"/>
      <c r="AJ8797" s="792"/>
      <c r="AM8797" s="792"/>
      <c r="AP8797" s="792"/>
      <c r="AS8797" s="792"/>
      <c r="AV8797" s="792"/>
      <c r="AY8797" s="792"/>
      <c r="BN8797" s="792"/>
      <c r="BQ8797" s="792"/>
    </row>
    <row r="8798" spans="8:69" ht="12" customHeight="1">
      <c r="H8798" s="800"/>
      <c r="AJ8798" s="792"/>
      <c r="AM8798" s="792"/>
      <c r="AP8798" s="792"/>
      <c r="AS8798" s="792"/>
      <c r="AV8798" s="792"/>
      <c r="AY8798" s="792"/>
      <c r="BN8798" s="792"/>
      <c r="BQ8798" s="792"/>
    </row>
    <row r="8799" spans="8:69" ht="12" customHeight="1">
      <c r="H8799" s="800"/>
      <c r="AJ8799" s="792"/>
      <c r="AM8799" s="792"/>
      <c r="AP8799" s="792"/>
      <c r="AS8799" s="792"/>
      <c r="AV8799" s="792"/>
      <c r="AY8799" s="792"/>
      <c r="BN8799" s="792"/>
      <c r="BQ8799" s="792"/>
    </row>
    <row r="8800" spans="8:69" ht="12" customHeight="1">
      <c r="H8800" s="800"/>
      <c r="AJ8800" s="792"/>
      <c r="AM8800" s="792"/>
      <c r="AP8800" s="792"/>
      <c r="AS8800" s="792"/>
      <c r="AV8800" s="792"/>
      <c r="AY8800" s="792"/>
      <c r="BN8800" s="792"/>
      <c r="BQ8800" s="792"/>
    </row>
    <row r="8801" spans="8:69" ht="12" customHeight="1">
      <c r="H8801" s="800"/>
      <c r="AJ8801" s="792"/>
      <c r="AM8801" s="792"/>
      <c r="AP8801" s="792"/>
      <c r="AS8801" s="792"/>
      <c r="AV8801" s="792"/>
      <c r="AY8801" s="792"/>
      <c r="BN8801" s="792"/>
      <c r="BQ8801" s="792"/>
    </row>
    <row r="8802" spans="8:69" ht="12" customHeight="1">
      <c r="H8802" s="800"/>
      <c r="AJ8802" s="792"/>
      <c r="AM8802" s="792"/>
      <c r="AP8802" s="792"/>
      <c r="AS8802" s="792"/>
      <c r="AV8802" s="792"/>
      <c r="AY8802" s="792"/>
      <c r="BN8802" s="792"/>
      <c r="BQ8802" s="792"/>
    </row>
    <row r="8803" spans="8:69" ht="12" customHeight="1">
      <c r="H8803" s="800"/>
      <c r="AJ8803" s="792"/>
      <c r="AM8803" s="792"/>
      <c r="AP8803" s="792"/>
      <c r="AS8803" s="792"/>
      <c r="AV8803" s="792"/>
      <c r="AY8803" s="792"/>
      <c r="BN8803" s="792"/>
      <c r="BQ8803" s="792"/>
    </row>
    <row r="8804" spans="8:69" ht="12" customHeight="1">
      <c r="H8804" s="800"/>
      <c r="AJ8804" s="792"/>
      <c r="AM8804" s="792"/>
      <c r="AP8804" s="792"/>
      <c r="AS8804" s="792"/>
      <c r="AV8804" s="792"/>
      <c r="AY8804" s="792"/>
      <c r="BN8804" s="792"/>
      <c r="BQ8804" s="792"/>
    </row>
    <row r="8805" spans="8:69" ht="12" customHeight="1">
      <c r="H8805" s="800"/>
      <c r="AJ8805" s="792"/>
      <c r="AM8805" s="792"/>
      <c r="AP8805" s="792"/>
      <c r="AS8805" s="792"/>
      <c r="AV8805" s="792"/>
      <c r="AY8805" s="792"/>
      <c r="BN8805" s="792"/>
      <c r="BQ8805" s="792"/>
    </row>
    <row r="8806" spans="8:69" ht="12" customHeight="1">
      <c r="H8806" s="800"/>
      <c r="AJ8806" s="792"/>
      <c r="AM8806" s="792"/>
      <c r="AP8806" s="792"/>
      <c r="AS8806" s="792"/>
      <c r="AV8806" s="792"/>
      <c r="AY8806" s="792"/>
      <c r="BN8806" s="792"/>
      <c r="BQ8806" s="792"/>
    </row>
    <row r="8807" spans="8:69" ht="12" customHeight="1">
      <c r="H8807" s="800"/>
      <c r="AJ8807" s="792"/>
      <c r="AM8807" s="792"/>
      <c r="AP8807" s="792"/>
      <c r="AS8807" s="792"/>
      <c r="AV8807" s="792"/>
      <c r="AY8807" s="792"/>
      <c r="BN8807" s="792"/>
      <c r="BQ8807" s="792"/>
    </row>
    <row r="8808" spans="8:69" ht="12" customHeight="1">
      <c r="H8808" s="800"/>
      <c r="AJ8808" s="792"/>
      <c r="AM8808" s="792"/>
      <c r="AP8808" s="792"/>
      <c r="AS8808" s="792"/>
      <c r="AV8808" s="792"/>
      <c r="AY8808" s="792"/>
      <c r="BN8808" s="792"/>
      <c r="BQ8808" s="792"/>
    </row>
    <row r="8809" spans="8:69" ht="12" customHeight="1">
      <c r="H8809" s="800"/>
      <c r="AJ8809" s="792"/>
      <c r="AM8809" s="792"/>
      <c r="AP8809" s="792"/>
      <c r="AS8809" s="792"/>
      <c r="AV8809" s="792"/>
      <c r="AY8809" s="792"/>
      <c r="BN8809" s="792"/>
      <c r="BQ8809" s="792"/>
    </row>
    <row r="8810" spans="8:69" ht="12" customHeight="1">
      <c r="H8810" s="800"/>
      <c r="AJ8810" s="792"/>
      <c r="AM8810" s="792"/>
      <c r="AP8810" s="792"/>
      <c r="AS8810" s="792"/>
      <c r="AV8810" s="792"/>
      <c r="AY8810" s="792"/>
      <c r="BN8810" s="792"/>
      <c r="BQ8810" s="792"/>
    </row>
    <row r="8811" spans="8:69" ht="12" customHeight="1">
      <c r="H8811" s="800"/>
      <c r="AJ8811" s="792"/>
      <c r="AM8811" s="792"/>
      <c r="AP8811" s="792"/>
      <c r="AS8811" s="792"/>
      <c r="AV8811" s="792"/>
      <c r="AY8811" s="792"/>
      <c r="BN8811" s="792"/>
      <c r="BQ8811" s="792"/>
    </row>
    <row r="8812" spans="8:69" ht="12" customHeight="1">
      <c r="H8812" s="800"/>
      <c r="AJ8812" s="792"/>
      <c r="AM8812" s="792"/>
      <c r="AP8812" s="792"/>
      <c r="AS8812" s="792"/>
      <c r="AV8812" s="792"/>
      <c r="AY8812" s="792"/>
      <c r="BN8812" s="792"/>
      <c r="BQ8812" s="792"/>
    </row>
    <row r="8813" spans="8:69" ht="12" customHeight="1">
      <c r="H8813" s="800"/>
      <c r="AJ8813" s="792"/>
      <c r="AM8813" s="792"/>
      <c r="AP8813" s="792"/>
      <c r="AS8813" s="792"/>
      <c r="AV8813" s="792"/>
      <c r="AY8813" s="792"/>
      <c r="BN8813" s="792"/>
      <c r="BQ8813" s="792"/>
    </row>
    <row r="8814" spans="8:69" ht="12" customHeight="1">
      <c r="H8814" s="800"/>
      <c r="AJ8814" s="792"/>
      <c r="AM8814" s="792"/>
      <c r="AP8814" s="792"/>
      <c r="AS8814" s="792"/>
      <c r="AV8814" s="792"/>
      <c r="AY8814" s="792"/>
      <c r="BN8814" s="792"/>
      <c r="BQ8814" s="792"/>
    </row>
    <row r="8815" spans="8:69" ht="12" customHeight="1">
      <c r="H8815" s="800"/>
      <c r="AJ8815" s="792"/>
      <c r="AM8815" s="792"/>
      <c r="AP8815" s="792"/>
      <c r="AS8815" s="792"/>
      <c r="AV8815" s="792"/>
      <c r="AY8815" s="792"/>
      <c r="BN8815" s="792"/>
      <c r="BQ8815" s="792"/>
    </row>
    <row r="8816" spans="8:69" ht="12" customHeight="1">
      <c r="H8816" s="800"/>
      <c r="AJ8816" s="792"/>
      <c r="AM8816" s="792"/>
      <c r="AP8816" s="792"/>
      <c r="AS8816" s="792"/>
      <c r="AV8816" s="792"/>
      <c r="AY8816" s="792"/>
      <c r="BN8816" s="792"/>
      <c r="BQ8816" s="792"/>
    </row>
    <row r="8817" spans="8:69" ht="12" customHeight="1">
      <c r="H8817" s="800"/>
      <c r="AJ8817" s="792"/>
      <c r="AM8817" s="792"/>
      <c r="AP8817" s="792"/>
      <c r="AS8817" s="792"/>
      <c r="AV8817" s="792"/>
      <c r="AY8817" s="792"/>
      <c r="BN8817" s="792"/>
      <c r="BQ8817" s="792"/>
    </row>
    <row r="8818" spans="8:69" ht="12" customHeight="1">
      <c r="H8818" s="800"/>
      <c r="AJ8818" s="792"/>
      <c r="AM8818" s="792"/>
      <c r="AP8818" s="792"/>
      <c r="AS8818" s="792"/>
      <c r="AV8818" s="792"/>
      <c r="AY8818" s="792"/>
      <c r="BN8818" s="792"/>
      <c r="BQ8818" s="792"/>
    </row>
    <row r="8819" spans="8:69" ht="12" customHeight="1">
      <c r="H8819" s="800"/>
      <c r="AJ8819" s="792"/>
      <c r="AM8819" s="792"/>
      <c r="AP8819" s="792"/>
      <c r="AS8819" s="792"/>
      <c r="AV8819" s="792"/>
      <c r="AY8819" s="792"/>
      <c r="BN8819" s="792"/>
      <c r="BQ8819" s="792"/>
    </row>
    <row r="8820" spans="8:69" ht="12" customHeight="1">
      <c r="H8820" s="800"/>
      <c r="AJ8820" s="792"/>
      <c r="AM8820" s="792"/>
      <c r="AP8820" s="792"/>
      <c r="AS8820" s="792"/>
      <c r="AV8820" s="792"/>
      <c r="AY8820" s="792"/>
      <c r="BN8820" s="792"/>
      <c r="BQ8820" s="792"/>
    </row>
    <row r="8821" spans="8:69" ht="12" customHeight="1">
      <c r="H8821" s="800"/>
      <c r="AJ8821" s="792"/>
      <c r="AM8821" s="792"/>
      <c r="AP8821" s="792"/>
      <c r="AS8821" s="792"/>
      <c r="AV8821" s="792"/>
      <c r="AY8821" s="792"/>
      <c r="BN8821" s="792"/>
      <c r="BQ8821" s="792"/>
    </row>
    <row r="8822" spans="8:69" ht="12" customHeight="1">
      <c r="H8822" s="800"/>
      <c r="AJ8822" s="792"/>
      <c r="AM8822" s="792"/>
      <c r="AP8822" s="792"/>
      <c r="AS8822" s="792"/>
      <c r="AV8822" s="792"/>
      <c r="AY8822" s="792"/>
      <c r="BN8822" s="792"/>
      <c r="BQ8822" s="792"/>
    </row>
    <row r="8823" spans="8:69" ht="12" customHeight="1">
      <c r="H8823" s="800"/>
      <c r="AJ8823" s="792"/>
      <c r="AM8823" s="792"/>
      <c r="AP8823" s="792"/>
      <c r="AS8823" s="792"/>
      <c r="AV8823" s="792"/>
      <c r="AY8823" s="792"/>
      <c r="BN8823" s="792"/>
      <c r="BQ8823" s="792"/>
    </row>
    <row r="8824" spans="8:69" ht="12" customHeight="1">
      <c r="H8824" s="800"/>
      <c r="AJ8824" s="792"/>
      <c r="AM8824" s="792"/>
      <c r="AP8824" s="792"/>
      <c r="AS8824" s="792"/>
      <c r="AV8824" s="792"/>
      <c r="AY8824" s="792"/>
      <c r="BN8824" s="792"/>
      <c r="BQ8824" s="792"/>
    </row>
    <row r="8825" spans="8:69" ht="12" customHeight="1">
      <c r="H8825" s="800"/>
      <c r="AJ8825" s="792"/>
      <c r="AM8825" s="792"/>
      <c r="AP8825" s="792"/>
      <c r="AS8825" s="792"/>
      <c r="AV8825" s="792"/>
      <c r="AY8825" s="792"/>
      <c r="BN8825" s="792"/>
      <c r="BQ8825" s="792"/>
    </row>
    <row r="8826" spans="8:69" ht="12" customHeight="1">
      <c r="H8826" s="800"/>
      <c r="AJ8826" s="792"/>
      <c r="AM8826" s="792"/>
      <c r="AP8826" s="792"/>
      <c r="AS8826" s="792"/>
      <c r="AV8826" s="792"/>
      <c r="AY8826" s="792"/>
      <c r="BN8826" s="792"/>
      <c r="BQ8826" s="792"/>
    </row>
    <row r="8827" spans="8:69" ht="12" customHeight="1">
      <c r="H8827" s="800"/>
      <c r="AJ8827" s="792"/>
      <c r="AM8827" s="792"/>
      <c r="AP8827" s="792"/>
      <c r="AS8827" s="792"/>
      <c r="AV8827" s="792"/>
      <c r="AY8827" s="792"/>
      <c r="BN8827" s="792"/>
      <c r="BQ8827" s="792"/>
    </row>
    <row r="8828" spans="8:69" ht="12" customHeight="1">
      <c r="H8828" s="800"/>
      <c r="AJ8828" s="792"/>
      <c r="AM8828" s="792"/>
      <c r="AP8828" s="792"/>
      <c r="AS8828" s="792"/>
      <c r="AV8828" s="792"/>
      <c r="AY8828" s="792"/>
      <c r="BN8828" s="792"/>
      <c r="BQ8828" s="792"/>
    </row>
    <row r="8829" spans="8:69" ht="12" customHeight="1">
      <c r="H8829" s="800"/>
      <c r="AJ8829" s="792"/>
      <c r="AM8829" s="792"/>
      <c r="AP8829" s="792"/>
      <c r="AS8829" s="792"/>
      <c r="AV8829" s="792"/>
      <c r="AY8829" s="792"/>
      <c r="BN8829" s="792"/>
      <c r="BQ8829" s="792"/>
    </row>
    <row r="8830" spans="8:69" ht="12" customHeight="1">
      <c r="H8830" s="800"/>
      <c r="AJ8830" s="792"/>
      <c r="AM8830" s="792"/>
      <c r="AP8830" s="792"/>
      <c r="AS8830" s="792"/>
      <c r="AV8830" s="792"/>
      <c r="AY8830" s="792"/>
      <c r="BN8830" s="792"/>
      <c r="BQ8830" s="792"/>
    </row>
    <row r="8831" spans="8:69" ht="12" customHeight="1">
      <c r="H8831" s="800"/>
      <c r="AJ8831" s="792"/>
      <c r="AM8831" s="792"/>
      <c r="AP8831" s="792"/>
      <c r="AS8831" s="792"/>
      <c r="AV8831" s="792"/>
      <c r="AY8831" s="792"/>
      <c r="BN8831" s="792"/>
      <c r="BQ8831" s="792"/>
    </row>
    <row r="8832" spans="8:69" ht="12" customHeight="1">
      <c r="H8832" s="800"/>
      <c r="AJ8832" s="792"/>
      <c r="AM8832" s="792"/>
      <c r="AP8832" s="792"/>
      <c r="AS8832" s="792"/>
      <c r="AV8832" s="792"/>
      <c r="AY8832" s="792"/>
      <c r="BN8832" s="792"/>
      <c r="BQ8832" s="792"/>
    </row>
    <row r="8833" spans="8:69" ht="12" customHeight="1">
      <c r="H8833" s="800"/>
      <c r="AJ8833" s="792"/>
      <c r="AM8833" s="792"/>
      <c r="AP8833" s="792"/>
      <c r="AS8833" s="792"/>
      <c r="AV8833" s="792"/>
      <c r="AY8833" s="792"/>
      <c r="BN8833" s="792"/>
      <c r="BQ8833" s="792"/>
    </row>
    <row r="8834" spans="8:69" ht="12" customHeight="1">
      <c r="H8834" s="800"/>
      <c r="AJ8834" s="792"/>
      <c r="AM8834" s="792"/>
      <c r="AP8834" s="792"/>
      <c r="AS8834" s="792"/>
      <c r="AV8834" s="792"/>
      <c r="AY8834" s="792"/>
      <c r="BN8834" s="792"/>
      <c r="BQ8834" s="792"/>
    </row>
    <row r="8835" spans="8:69" ht="12" customHeight="1">
      <c r="H8835" s="800"/>
      <c r="AJ8835" s="792"/>
      <c r="AM8835" s="792"/>
      <c r="AP8835" s="792"/>
      <c r="AS8835" s="792"/>
      <c r="AV8835" s="792"/>
      <c r="AY8835" s="792"/>
      <c r="BN8835" s="792"/>
      <c r="BQ8835" s="792"/>
    </row>
    <row r="8836" spans="8:69" ht="12" customHeight="1">
      <c r="H8836" s="800"/>
      <c r="AJ8836" s="792"/>
      <c r="AM8836" s="792"/>
      <c r="AP8836" s="792"/>
      <c r="AS8836" s="792"/>
      <c r="AV8836" s="792"/>
      <c r="AY8836" s="792"/>
      <c r="BN8836" s="792"/>
      <c r="BQ8836" s="792"/>
    </row>
    <row r="8837" spans="8:69" ht="12" customHeight="1">
      <c r="H8837" s="800"/>
      <c r="AJ8837" s="792"/>
      <c r="AM8837" s="792"/>
      <c r="AP8837" s="792"/>
      <c r="AS8837" s="792"/>
      <c r="AV8837" s="792"/>
      <c r="AY8837" s="792"/>
      <c r="BN8837" s="792"/>
      <c r="BQ8837" s="792"/>
    </row>
    <row r="8838" spans="8:69" ht="12" customHeight="1">
      <c r="H8838" s="800"/>
      <c r="AJ8838" s="792"/>
      <c r="AM8838" s="792"/>
      <c r="AP8838" s="792"/>
      <c r="AS8838" s="792"/>
      <c r="AV8838" s="792"/>
      <c r="AY8838" s="792"/>
      <c r="BN8838" s="792"/>
      <c r="BQ8838" s="792"/>
    </row>
    <row r="8839" spans="8:69" ht="12" customHeight="1">
      <c r="H8839" s="800"/>
      <c r="AJ8839" s="792"/>
      <c r="AM8839" s="792"/>
      <c r="AP8839" s="792"/>
      <c r="AS8839" s="792"/>
      <c r="AV8839" s="792"/>
      <c r="AY8839" s="792"/>
      <c r="BN8839" s="792"/>
      <c r="BQ8839" s="792"/>
    </row>
    <row r="8840" spans="8:69" ht="12" customHeight="1">
      <c r="H8840" s="800"/>
      <c r="AJ8840" s="792"/>
      <c r="AM8840" s="792"/>
      <c r="AP8840" s="792"/>
      <c r="AS8840" s="792"/>
      <c r="AV8840" s="792"/>
      <c r="AY8840" s="792"/>
      <c r="BN8840" s="792"/>
      <c r="BQ8840" s="792"/>
    </row>
    <row r="8841" spans="8:69" ht="12" customHeight="1">
      <c r="H8841" s="800"/>
      <c r="AJ8841" s="792"/>
      <c r="AM8841" s="792"/>
      <c r="AP8841" s="792"/>
      <c r="AS8841" s="792"/>
      <c r="AV8841" s="792"/>
      <c r="AY8841" s="792"/>
      <c r="BN8841" s="792"/>
      <c r="BQ8841" s="792"/>
    </row>
    <row r="8842" spans="8:69" ht="12" customHeight="1">
      <c r="H8842" s="800"/>
      <c r="AJ8842" s="792"/>
      <c r="AM8842" s="792"/>
      <c r="AP8842" s="792"/>
      <c r="AS8842" s="792"/>
      <c r="AV8842" s="792"/>
      <c r="AY8842" s="792"/>
      <c r="BN8842" s="792"/>
      <c r="BQ8842" s="792"/>
    </row>
    <row r="8843" spans="8:69" ht="12" customHeight="1">
      <c r="H8843" s="800"/>
      <c r="AJ8843" s="792"/>
      <c r="AM8843" s="792"/>
      <c r="AP8843" s="792"/>
      <c r="AS8843" s="792"/>
      <c r="AV8843" s="792"/>
      <c r="AY8843" s="792"/>
      <c r="BN8843" s="792"/>
      <c r="BQ8843" s="792"/>
    </row>
    <row r="8844" spans="8:69" ht="12" customHeight="1">
      <c r="H8844" s="800"/>
      <c r="AJ8844" s="792"/>
      <c r="AM8844" s="792"/>
      <c r="AP8844" s="792"/>
      <c r="AS8844" s="792"/>
      <c r="AV8844" s="792"/>
      <c r="AY8844" s="792"/>
      <c r="BN8844" s="792"/>
      <c r="BQ8844" s="792"/>
    </row>
    <row r="8845" spans="8:69" ht="12" customHeight="1">
      <c r="H8845" s="800"/>
      <c r="AJ8845" s="792"/>
      <c r="AM8845" s="792"/>
      <c r="AP8845" s="792"/>
      <c r="AS8845" s="792"/>
      <c r="AV8845" s="792"/>
      <c r="AY8845" s="792"/>
      <c r="BN8845" s="792"/>
      <c r="BQ8845" s="792"/>
    </row>
    <row r="8846" spans="8:69" ht="12" customHeight="1">
      <c r="H8846" s="800"/>
      <c r="AJ8846" s="792"/>
      <c r="AM8846" s="792"/>
      <c r="AP8846" s="792"/>
      <c r="AS8846" s="792"/>
      <c r="AV8846" s="792"/>
      <c r="AY8846" s="792"/>
      <c r="BN8846" s="792"/>
      <c r="BQ8846" s="792"/>
    </row>
    <row r="8847" spans="8:69" ht="12" customHeight="1">
      <c r="H8847" s="800"/>
      <c r="AJ8847" s="792"/>
      <c r="AM8847" s="792"/>
      <c r="AP8847" s="792"/>
      <c r="AS8847" s="792"/>
      <c r="AV8847" s="792"/>
      <c r="AY8847" s="792"/>
      <c r="BN8847" s="792"/>
      <c r="BQ8847" s="792"/>
    </row>
    <row r="8848" spans="8:69" ht="12" customHeight="1">
      <c r="H8848" s="800"/>
      <c r="AJ8848" s="792"/>
      <c r="AM8848" s="792"/>
      <c r="AP8848" s="792"/>
      <c r="AS8848" s="792"/>
      <c r="AV8848" s="792"/>
      <c r="AY8848" s="792"/>
      <c r="BN8848" s="792"/>
      <c r="BQ8848" s="792"/>
    </row>
    <row r="8849" spans="8:69" ht="12" customHeight="1">
      <c r="H8849" s="800"/>
      <c r="AJ8849" s="792"/>
      <c r="AM8849" s="792"/>
      <c r="AP8849" s="792"/>
      <c r="AS8849" s="792"/>
      <c r="AV8849" s="792"/>
      <c r="AY8849" s="792"/>
      <c r="BN8849" s="792"/>
      <c r="BQ8849" s="792"/>
    </row>
    <row r="8850" spans="8:69" ht="12" customHeight="1">
      <c r="H8850" s="800"/>
      <c r="AJ8850" s="792"/>
      <c r="AM8850" s="792"/>
      <c r="AP8850" s="792"/>
      <c r="AS8850" s="792"/>
      <c r="AV8850" s="792"/>
      <c r="AY8850" s="792"/>
      <c r="BN8850" s="792"/>
      <c r="BQ8850" s="792"/>
    </row>
    <row r="8851" spans="8:69" ht="12" customHeight="1">
      <c r="H8851" s="800"/>
      <c r="AJ8851" s="792"/>
      <c r="AM8851" s="792"/>
      <c r="AP8851" s="792"/>
      <c r="AS8851" s="792"/>
      <c r="AV8851" s="792"/>
      <c r="AY8851" s="792"/>
      <c r="BN8851" s="792"/>
      <c r="BQ8851" s="792"/>
    </row>
    <row r="8852" spans="8:69" ht="12" customHeight="1">
      <c r="H8852" s="800"/>
      <c r="AJ8852" s="792"/>
      <c r="AM8852" s="792"/>
      <c r="AP8852" s="792"/>
      <c r="AS8852" s="792"/>
      <c r="AV8852" s="792"/>
      <c r="AY8852" s="792"/>
      <c r="BN8852" s="792"/>
      <c r="BQ8852" s="792"/>
    </row>
    <row r="8853" spans="8:69" ht="12" customHeight="1">
      <c r="H8853" s="800"/>
      <c r="AJ8853" s="792"/>
      <c r="AM8853" s="792"/>
      <c r="AP8853" s="792"/>
      <c r="AS8853" s="792"/>
      <c r="AV8853" s="792"/>
      <c r="AY8853" s="792"/>
      <c r="BN8853" s="792"/>
      <c r="BQ8853" s="792"/>
    </row>
    <row r="8854" spans="8:69" ht="12" customHeight="1">
      <c r="H8854" s="800"/>
      <c r="AJ8854" s="792"/>
      <c r="AM8854" s="792"/>
      <c r="AP8854" s="792"/>
      <c r="AS8854" s="792"/>
      <c r="AV8854" s="792"/>
      <c r="AY8854" s="792"/>
      <c r="BN8854" s="792"/>
      <c r="BQ8854" s="792"/>
    </row>
    <row r="8855" spans="8:69" ht="12" customHeight="1">
      <c r="H8855" s="800"/>
      <c r="AJ8855" s="792"/>
      <c r="AM8855" s="792"/>
      <c r="AP8855" s="792"/>
      <c r="AS8855" s="792"/>
      <c r="AV8855" s="792"/>
      <c r="AY8855" s="792"/>
      <c r="BN8855" s="792"/>
      <c r="BQ8855" s="792"/>
    </row>
    <row r="8856" spans="8:69" ht="12" customHeight="1">
      <c r="H8856" s="800"/>
      <c r="AJ8856" s="792"/>
      <c r="AM8856" s="792"/>
      <c r="AP8856" s="792"/>
      <c r="AS8856" s="792"/>
      <c r="AV8856" s="792"/>
      <c r="AY8856" s="792"/>
      <c r="BN8856" s="792"/>
      <c r="BQ8856" s="792"/>
    </row>
    <row r="8857" spans="8:69" ht="12" customHeight="1">
      <c r="H8857" s="800"/>
      <c r="AJ8857" s="792"/>
      <c r="AM8857" s="792"/>
      <c r="AP8857" s="792"/>
      <c r="AS8857" s="792"/>
      <c r="AV8857" s="792"/>
      <c r="AY8857" s="792"/>
      <c r="BN8857" s="792"/>
      <c r="BQ8857" s="792"/>
    </row>
    <row r="8858" spans="8:69" ht="12" customHeight="1">
      <c r="H8858" s="800"/>
      <c r="AJ8858" s="792"/>
      <c r="AM8858" s="792"/>
      <c r="AP8858" s="792"/>
      <c r="AS8858" s="792"/>
      <c r="AV8858" s="792"/>
      <c r="AY8858" s="792"/>
      <c r="BN8858" s="792"/>
      <c r="BQ8858" s="792"/>
    </row>
    <row r="8859" spans="8:69" ht="12" customHeight="1">
      <c r="H8859" s="800"/>
      <c r="AJ8859" s="792"/>
      <c r="AM8859" s="792"/>
      <c r="AP8859" s="792"/>
      <c r="AS8859" s="792"/>
      <c r="AV8859" s="792"/>
      <c r="AY8859" s="792"/>
      <c r="BN8859" s="792"/>
      <c r="BQ8859" s="792"/>
    </row>
    <row r="8860" spans="8:69" ht="12" customHeight="1">
      <c r="H8860" s="800"/>
      <c r="AJ8860" s="792"/>
      <c r="AM8860" s="792"/>
      <c r="AP8860" s="792"/>
      <c r="AS8860" s="792"/>
      <c r="AV8860" s="792"/>
      <c r="AY8860" s="792"/>
      <c r="BN8860" s="792"/>
      <c r="BQ8860" s="792"/>
    </row>
    <row r="8861" spans="8:69" ht="12" customHeight="1">
      <c r="H8861" s="800"/>
      <c r="AJ8861" s="792"/>
      <c r="AM8861" s="792"/>
      <c r="AP8861" s="792"/>
      <c r="AS8861" s="792"/>
      <c r="AV8861" s="792"/>
      <c r="AY8861" s="792"/>
      <c r="BN8861" s="792"/>
      <c r="BQ8861" s="792"/>
    </row>
    <row r="8862" spans="8:69" ht="12" customHeight="1">
      <c r="H8862" s="800"/>
      <c r="AJ8862" s="792"/>
      <c r="AM8862" s="792"/>
      <c r="AP8862" s="792"/>
      <c r="AS8862" s="792"/>
      <c r="AV8862" s="792"/>
      <c r="AY8862" s="792"/>
      <c r="BN8862" s="792"/>
      <c r="BQ8862" s="792"/>
    </row>
    <row r="8863" spans="8:69" ht="12" customHeight="1">
      <c r="H8863" s="800"/>
      <c r="AJ8863" s="792"/>
      <c r="AM8863" s="792"/>
      <c r="AP8863" s="792"/>
      <c r="AS8863" s="792"/>
      <c r="AV8863" s="792"/>
      <c r="AY8863" s="792"/>
      <c r="BN8863" s="792"/>
      <c r="BQ8863" s="792"/>
    </row>
    <row r="8864" spans="8:69" ht="12" customHeight="1">
      <c r="H8864" s="800"/>
      <c r="AJ8864" s="792"/>
      <c r="AM8864" s="792"/>
      <c r="AP8864" s="792"/>
      <c r="AS8864" s="792"/>
      <c r="AV8864" s="792"/>
      <c r="AY8864" s="792"/>
      <c r="BN8864" s="792"/>
      <c r="BQ8864" s="792"/>
    </row>
    <row r="8865" spans="8:69" ht="12" customHeight="1">
      <c r="H8865" s="800"/>
      <c r="AJ8865" s="792"/>
      <c r="AM8865" s="792"/>
      <c r="AP8865" s="792"/>
      <c r="AS8865" s="792"/>
      <c r="AV8865" s="792"/>
      <c r="AY8865" s="792"/>
      <c r="BN8865" s="792"/>
      <c r="BQ8865" s="792"/>
    </row>
    <row r="8866" spans="8:69" ht="12" customHeight="1">
      <c r="H8866" s="800"/>
      <c r="AJ8866" s="792"/>
      <c r="AM8866" s="792"/>
      <c r="AP8866" s="792"/>
      <c r="AS8866" s="792"/>
      <c r="AV8866" s="792"/>
      <c r="AY8866" s="792"/>
      <c r="BN8866" s="792"/>
      <c r="BQ8866" s="792"/>
    </row>
    <row r="8867" spans="8:69" ht="12" customHeight="1">
      <c r="H8867" s="800"/>
      <c r="AJ8867" s="792"/>
      <c r="AM8867" s="792"/>
      <c r="AP8867" s="792"/>
      <c r="AS8867" s="792"/>
      <c r="AV8867" s="792"/>
      <c r="AY8867" s="792"/>
      <c r="BN8867" s="792"/>
      <c r="BQ8867" s="792"/>
    </row>
    <row r="8868" spans="8:69" ht="12" customHeight="1">
      <c r="H8868" s="800"/>
      <c r="AJ8868" s="792"/>
      <c r="AM8868" s="792"/>
      <c r="AP8868" s="792"/>
      <c r="AS8868" s="792"/>
      <c r="AV8868" s="792"/>
      <c r="AY8868" s="792"/>
      <c r="BN8868" s="792"/>
      <c r="BQ8868" s="792"/>
    </row>
    <row r="8869" spans="8:69" ht="12" customHeight="1">
      <c r="H8869" s="800"/>
      <c r="AJ8869" s="792"/>
      <c r="AM8869" s="792"/>
      <c r="AP8869" s="792"/>
      <c r="AS8869" s="792"/>
      <c r="AV8869" s="792"/>
      <c r="AY8869" s="792"/>
      <c r="BN8869" s="792"/>
      <c r="BQ8869" s="792"/>
    </row>
    <row r="8870" spans="8:69" ht="12" customHeight="1">
      <c r="H8870" s="800"/>
      <c r="AJ8870" s="792"/>
      <c r="AM8870" s="792"/>
      <c r="AP8870" s="792"/>
      <c r="AS8870" s="792"/>
      <c r="AV8870" s="792"/>
      <c r="AY8870" s="792"/>
      <c r="BN8870" s="792"/>
      <c r="BQ8870" s="792"/>
    </row>
    <row r="8871" spans="8:69" ht="12" customHeight="1">
      <c r="H8871" s="800"/>
      <c r="AJ8871" s="792"/>
      <c r="AM8871" s="792"/>
      <c r="AP8871" s="792"/>
      <c r="AS8871" s="792"/>
      <c r="AV8871" s="792"/>
      <c r="AY8871" s="792"/>
      <c r="BN8871" s="792"/>
      <c r="BQ8871" s="792"/>
    </row>
    <row r="8872" spans="8:69" ht="12" customHeight="1">
      <c r="H8872" s="800"/>
      <c r="AJ8872" s="792"/>
      <c r="AM8872" s="792"/>
      <c r="AP8872" s="792"/>
      <c r="AS8872" s="792"/>
      <c r="AV8872" s="792"/>
      <c r="AY8872" s="792"/>
      <c r="BN8872" s="792"/>
      <c r="BQ8872" s="792"/>
    </row>
    <row r="8873" spans="8:69" ht="12" customHeight="1">
      <c r="H8873" s="800"/>
      <c r="AJ8873" s="792"/>
      <c r="AM8873" s="792"/>
      <c r="AP8873" s="792"/>
      <c r="AS8873" s="792"/>
      <c r="AV8873" s="792"/>
      <c r="AY8873" s="792"/>
      <c r="BN8873" s="792"/>
      <c r="BQ8873" s="792"/>
    </row>
    <row r="8874" spans="8:69" ht="12" customHeight="1">
      <c r="H8874" s="800"/>
      <c r="AJ8874" s="792"/>
      <c r="AM8874" s="792"/>
      <c r="AP8874" s="792"/>
      <c r="AS8874" s="792"/>
      <c r="AV8874" s="792"/>
      <c r="AY8874" s="792"/>
      <c r="BN8874" s="792"/>
      <c r="BQ8874" s="792"/>
    </row>
    <row r="8875" spans="8:69" ht="12" customHeight="1">
      <c r="H8875" s="800"/>
      <c r="AJ8875" s="792"/>
      <c r="AM8875" s="792"/>
      <c r="AP8875" s="792"/>
      <c r="AS8875" s="792"/>
      <c r="AV8875" s="792"/>
      <c r="AY8875" s="792"/>
      <c r="BN8875" s="792"/>
      <c r="BQ8875" s="792"/>
    </row>
    <row r="8876" spans="8:69" ht="12" customHeight="1">
      <c r="H8876" s="800"/>
      <c r="AJ8876" s="792"/>
      <c r="AM8876" s="792"/>
      <c r="AP8876" s="792"/>
      <c r="AS8876" s="792"/>
      <c r="AV8876" s="792"/>
      <c r="AY8876" s="792"/>
      <c r="BN8876" s="792"/>
      <c r="BQ8876" s="792"/>
    </row>
    <row r="8877" spans="8:69" ht="12" customHeight="1">
      <c r="H8877" s="800"/>
      <c r="AJ8877" s="792"/>
      <c r="AM8877" s="792"/>
      <c r="AP8877" s="792"/>
      <c r="AS8877" s="792"/>
      <c r="AV8877" s="792"/>
      <c r="AY8877" s="792"/>
      <c r="BN8877" s="792"/>
      <c r="BQ8877" s="792"/>
    </row>
    <row r="8878" spans="8:69" ht="12" customHeight="1">
      <c r="H8878" s="800"/>
      <c r="AJ8878" s="792"/>
      <c r="AM8878" s="792"/>
      <c r="AP8878" s="792"/>
      <c r="AS8878" s="792"/>
      <c r="AV8878" s="792"/>
      <c r="AY8878" s="792"/>
      <c r="BN8878" s="792"/>
      <c r="BQ8878" s="792"/>
    </row>
    <row r="8879" spans="8:69" ht="12" customHeight="1">
      <c r="H8879" s="800"/>
      <c r="AJ8879" s="792"/>
      <c r="AM8879" s="792"/>
      <c r="AP8879" s="792"/>
      <c r="AS8879" s="792"/>
      <c r="AV8879" s="792"/>
      <c r="AY8879" s="792"/>
      <c r="BN8879" s="792"/>
      <c r="BQ8879" s="792"/>
    </row>
    <row r="8880" spans="8:69" ht="12" customHeight="1">
      <c r="H8880" s="800"/>
      <c r="AJ8880" s="792"/>
      <c r="AM8880" s="792"/>
      <c r="AP8880" s="792"/>
      <c r="AS8880" s="792"/>
      <c r="AV8880" s="792"/>
      <c r="AY8880" s="792"/>
      <c r="BN8880" s="792"/>
      <c r="BQ8880" s="792"/>
    </row>
    <row r="8881" spans="8:69" ht="12" customHeight="1">
      <c r="H8881" s="800"/>
      <c r="AJ8881" s="792"/>
      <c r="AM8881" s="792"/>
      <c r="AP8881" s="792"/>
      <c r="AS8881" s="792"/>
      <c r="AV8881" s="792"/>
      <c r="AY8881" s="792"/>
      <c r="BN8881" s="792"/>
      <c r="BQ8881" s="792"/>
    </row>
    <row r="8882" spans="8:69" ht="12" customHeight="1">
      <c r="H8882" s="800"/>
      <c r="AJ8882" s="792"/>
      <c r="AM8882" s="792"/>
      <c r="AP8882" s="792"/>
      <c r="AS8882" s="792"/>
      <c r="AV8882" s="792"/>
      <c r="AY8882" s="792"/>
      <c r="BN8882" s="792"/>
      <c r="BQ8882" s="792"/>
    </row>
    <row r="8883" spans="8:69" ht="12" customHeight="1">
      <c r="H8883" s="800"/>
      <c r="AJ8883" s="792"/>
      <c r="AM8883" s="792"/>
      <c r="AP8883" s="792"/>
      <c r="AS8883" s="792"/>
      <c r="AV8883" s="792"/>
      <c r="AY8883" s="792"/>
      <c r="BN8883" s="792"/>
      <c r="BQ8883" s="792"/>
    </row>
    <row r="8884" spans="8:69" ht="12" customHeight="1">
      <c r="H8884" s="800"/>
      <c r="AJ8884" s="792"/>
      <c r="AM8884" s="792"/>
      <c r="AP8884" s="792"/>
      <c r="AS8884" s="792"/>
      <c r="AV8884" s="792"/>
      <c r="AY8884" s="792"/>
      <c r="BN8884" s="792"/>
      <c r="BQ8884" s="792"/>
    </row>
    <row r="8885" spans="8:69" ht="12" customHeight="1">
      <c r="H8885" s="800"/>
      <c r="AJ8885" s="792"/>
      <c r="AM8885" s="792"/>
      <c r="AP8885" s="792"/>
      <c r="AS8885" s="792"/>
      <c r="AV8885" s="792"/>
      <c r="AY8885" s="792"/>
      <c r="BN8885" s="792"/>
      <c r="BQ8885" s="792"/>
    </row>
    <row r="8886" spans="8:69" ht="12" customHeight="1">
      <c r="H8886" s="800"/>
      <c r="AJ8886" s="792"/>
      <c r="AM8886" s="792"/>
      <c r="AP8886" s="792"/>
      <c r="AS8886" s="792"/>
      <c r="AV8886" s="792"/>
      <c r="AY8886" s="792"/>
      <c r="BN8886" s="792"/>
      <c r="BQ8886" s="792"/>
    </row>
    <row r="8887" spans="8:69" ht="12" customHeight="1">
      <c r="H8887" s="800"/>
      <c r="AJ8887" s="792"/>
      <c r="AM8887" s="792"/>
      <c r="AP8887" s="792"/>
      <c r="AS8887" s="792"/>
      <c r="AV8887" s="792"/>
      <c r="AY8887" s="792"/>
      <c r="BN8887" s="792"/>
      <c r="BQ8887" s="792"/>
    </row>
    <row r="8888" spans="8:69" ht="12" customHeight="1">
      <c r="H8888" s="800"/>
      <c r="AJ8888" s="792"/>
      <c r="AM8888" s="792"/>
      <c r="AP8888" s="792"/>
      <c r="AS8888" s="792"/>
      <c r="AV8888" s="792"/>
      <c r="AY8888" s="792"/>
      <c r="BN8888" s="792"/>
      <c r="BQ8888" s="792"/>
    </row>
    <row r="8889" spans="8:69" ht="12" customHeight="1">
      <c r="H8889" s="800"/>
      <c r="AJ8889" s="792"/>
      <c r="AM8889" s="792"/>
      <c r="AP8889" s="792"/>
      <c r="AS8889" s="792"/>
      <c r="AV8889" s="792"/>
      <c r="AY8889" s="792"/>
      <c r="BN8889" s="792"/>
      <c r="BQ8889" s="792"/>
    </row>
    <row r="8890" spans="8:69" ht="12" customHeight="1">
      <c r="H8890" s="800"/>
      <c r="AJ8890" s="792"/>
      <c r="AM8890" s="792"/>
      <c r="AP8890" s="792"/>
      <c r="AS8890" s="792"/>
      <c r="AV8890" s="792"/>
      <c r="AY8890" s="792"/>
      <c r="BN8890" s="792"/>
      <c r="BQ8890" s="792"/>
    </row>
    <row r="8891" spans="8:69" ht="12" customHeight="1">
      <c r="H8891" s="800"/>
      <c r="AJ8891" s="792"/>
      <c r="AM8891" s="792"/>
      <c r="AP8891" s="792"/>
      <c r="AS8891" s="792"/>
      <c r="AV8891" s="792"/>
      <c r="AY8891" s="792"/>
      <c r="BN8891" s="792"/>
      <c r="BQ8891" s="792"/>
    </row>
    <row r="8892" spans="8:69" ht="12" customHeight="1">
      <c r="H8892" s="800"/>
      <c r="AJ8892" s="792"/>
      <c r="AM8892" s="792"/>
      <c r="AP8892" s="792"/>
      <c r="AS8892" s="792"/>
      <c r="AV8892" s="792"/>
      <c r="AY8892" s="792"/>
      <c r="BN8892" s="792"/>
      <c r="BQ8892" s="792"/>
    </row>
    <row r="8893" spans="8:69" ht="12" customHeight="1">
      <c r="H8893" s="800"/>
      <c r="AJ8893" s="792"/>
      <c r="AM8893" s="792"/>
      <c r="AP8893" s="792"/>
      <c r="AS8893" s="792"/>
      <c r="AV8893" s="792"/>
      <c r="AY8893" s="792"/>
      <c r="BN8893" s="792"/>
      <c r="BQ8893" s="792"/>
    </row>
    <row r="8894" spans="8:69" ht="12" customHeight="1">
      <c r="H8894" s="800"/>
      <c r="AJ8894" s="792"/>
      <c r="AM8894" s="792"/>
      <c r="AP8894" s="792"/>
      <c r="AS8894" s="792"/>
      <c r="AV8894" s="792"/>
      <c r="AY8894" s="792"/>
      <c r="BN8894" s="792"/>
      <c r="BQ8894" s="792"/>
    </row>
    <row r="8895" spans="8:69" ht="12" customHeight="1">
      <c r="H8895" s="800"/>
      <c r="AJ8895" s="792"/>
      <c r="AM8895" s="792"/>
      <c r="AP8895" s="792"/>
      <c r="AS8895" s="792"/>
      <c r="AV8895" s="792"/>
      <c r="AY8895" s="792"/>
      <c r="BN8895" s="792"/>
      <c r="BQ8895" s="792"/>
    </row>
    <row r="8896" spans="8:69" ht="12" customHeight="1">
      <c r="H8896" s="800"/>
      <c r="AJ8896" s="792"/>
      <c r="AM8896" s="792"/>
      <c r="AP8896" s="792"/>
      <c r="AS8896" s="792"/>
      <c r="AV8896" s="792"/>
      <c r="AY8896" s="792"/>
      <c r="BN8896" s="792"/>
      <c r="BQ8896" s="792"/>
    </row>
    <row r="8897" spans="8:69" ht="12" customHeight="1">
      <c r="H8897" s="800"/>
      <c r="AJ8897" s="792"/>
      <c r="AM8897" s="792"/>
      <c r="AP8897" s="792"/>
      <c r="AS8897" s="792"/>
      <c r="AV8897" s="792"/>
      <c r="AY8897" s="792"/>
      <c r="BN8897" s="792"/>
      <c r="BQ8897" s="792"/>
    </row>
    <row r="8898" spans="8:69" ht="12" customHeight="1">
      <c r="H8898" s="800"/>
      <c r="AJ8898" s="792"/>
      <c r="AM8898" s="792"/>
      <c r="AP8898" s="792"/>
      <c r="AS8898" s="792"/>
      <c r="AV8898" s="792"/>
      <c r="AY8898" s="792"/>
      <c r="BN8898" s="792"/>
      <c r="BQ8898" s="792"/>
    </row>
    <row r="8899" spans="8:69" ht="12" customHeight="1">
      <c r="H8899" s="800"/>
      <c r="AJ8899" s="792"/>
      <c r="AM8899" s="792"/>
      <c r="AP8899" s="792"/>
      <c r="AS8899" s="792"/>
      <c r="AV8899" s="792"/>
      <c r="AY8899" s="792"/>
      <c r="BN8899" s="792"/>
      <c r="BQ8899" s="792"/>
    </row>
    <row r="8900" spans="8:69" ht="12" customHeight="1">
      <c r="H8900" s="800"/>
      <c r="AJ8900" s="792"/>
      <c r="AM8900" s="792"/>
      <c r="AP8900" s="792"/>
      <c r="AS8900" s="792"/>
      <c r="AV8900" s="792"/>
      <c r="AY8900" s="792"/>
      <c r="BN8900" s="792"/>
      <c r="BQ8900" s="792"/>
    </row>
    <row r="8901" spans="8:69" ht="12" customHeight="1">
      <c r="H8901" s="800"/>
      <c r="AJ8901" s="792"/>
      <c r="AM8901" s="792"/>
      <c r="AP8901" s="792"/>
      <c r="AS8901" s="792"/>
      <c r="AV8901" s="792"/>
      <c r="AY8901" s="792"/>
      <c r="BN8901" s="792"/>
      <c r="BQ8901" s="792"/>
    </row>
    <row r="8902" spans="8:69" ht="12" customHeight="1">
      <c r="H8902" s="800"/>
      <c r="AJ8902" s="792"/>
      <c r="AM8902" s="792"/>
      <c r="AP8902" s="792"/>
      <c r="AS8902" s="792"/>
      <c r="AV8902" s="792"/>
      <c r="AY8902" s="792"/>
      <c r="BN8902" s="792"/>
      <c r="BQ8902" s="792"/>
    </row>
    <row r="8903" spans="8:69" ht="12" customHeight="1">
      <c r="H8903" s="800"/>
      <c r="AJ8903" s="792"/>
      <c r="AM8903" s="792"/>
      <c r="AP8903" s="792"/>
      <c r="AS8903" s="792"/>
      <c r="AV8903" s="792"/>
      <c r="AY8903" s="792"/>
      <c r="BN8903" s="792"/>
      <c r="BQ8903" s="792"/>
    </row>
    <row r="8904" spans="8:69" ht="12" customHeight="1">
      <c r="H8904" s="800"/>
      <c r="AJ8904" s="792"/>
      <c r="AM8904" s="792"/>
      <c r="AP8904" s="792"/>
      <c r="AS8904" s="792"/>
      <c r="AV8904" s="792"/>
      <c r="AY8904" s="792"/>
      <c r="BN8904" s="792"/>
      <c r="BQ8904" s="792"/>
    </row>
    <row r="8905" spans="8:69" ht="12" customHeight="1">
      <c r="H8905" s="800"/>
      <c r="AJ8905" s="792"/>
      <c r="AM8905" s="792"/>
      <c r="AP8905" s="792"/>
      <c r="AS8905" s="792"/>
      <c r="AV8905" s="792"/>
      <c r="AY8905" s="792"/>
      <c r="BN8905" s="792"/>
      <c r="BQ8905" s="792"/>
    </row>
    <row r="8906" spans="8:69" ht="12" customHeight="1">
      <c r="H8906" s="800"/>
      <c r="AJ8906" s="792"/>
      <c r="AM8906" s="792"/>
      <c r="AP8906" s="792"/>
      <c r="AS8906" s="792"/>
      <c r="AV8906" s="792"/>
      <c r="AY8906" s="792"/>
      <c r="BN8906" s="792"/>
      <c r="BQ8906" s="792"/>
    </row>
    <row r="8907" spans="8:69" ht="12" customHeight="1">
      <c r="H8907" s="800"/>
      <c r="AJ8907" s="792"/>
      <c r="AM8907" s="792"/>
      <c r="AP8907" s="792"/>
      <c r="AS8907" s="792"/>
      <c r="AV8907" s="792"/>
      <c r="AY8907" s="792"/>
      <c r="BN8907" s="792"/>
      <c r="BQ8907" s="792"/>
    </row>
    <row r="8908" spans="8:69" ht="12" customHeight="1">
      <c r="H8908" s="800"/>
      <c r="AJ8908" s="792"/>
      <c r="AM8908" s="792"/>
      <c r="AP8908" s="792"/>
      <c r="AS8908" s="792"/>
      <c r="AV8908" s="792"/>
      <c r="AY8908" s="792"/>
      <c r="BN8908" s="792"/>
      <c r="BQ8908" s="792"/>
    </row>
    <row r="8909" spans="8:69" ht="12" customHeight="1">
      <c r="H8909" s="800"/>
      <c r="AJ8909" s="792"/>
      <c r="AM8909" s="792"/>
      <c r="AP8909" s="792"/>
      <c r="AS8909" s="792"/>
      <c r="AV8909" s="792"/>
      <c r="AY8909" s="792"/>
      <c r="BN8909" s="792"/>
      <c r="BQ8909" s="792"/>
    </row>
    <row r="8910" spans="8:69" ht="12" customHeight="1">
      <c r="H8910" s="800"/>
      <c r="AJ8910" s="792"/>
      <c r="AM8910" s="792"/>
      <c r="AP8910" s="792"/>
      <c r="AS8910" s="792"/>
      <c r="AV8910" s="792"/>
      <c r="AY8910" s="792"/>
      <c r="BN8910" s="792"/>
      <c r="BQ8910" s="792"/>
    </row>
    <row r="8911" spans="8:69" ht="12" customHeight="1">
      <c r="H8911" s="800"/>
      <c r="AJ8911" s="792"/>
      <c r="AM8911" s="792"/>
      <c r="AP8911" s="792"/>
      <c r="AS8911" s="792"/>
      <c r="AV8911" s="792"/>
      <c r="AY8911" s="792"/>
      <c r="BN8911" s="792"/>
      <c r="BQ8911" s="792"/>
    </row>
    <row r="8912" spans="8:69" ht="12" customHeight="1">
      <c r="H8912" s="800"/>
      <c r="AJ8912" s="792"/>
      <c r="AM8912" s="792"/>
      <c r="AP8912" s="792"/>
      <c r="AS8912" s="792"/>
      <c r="AV8912" s="792"/>
      <c r="AY8912" s="792"/>
      <c r="BN8912" s="792"/>
      <c r="BQ8912" s="792"/>
    </row>
    <row r="8913" spans="8:69" ht="12" customHeight="1">
      <c r="H8913" s="800"/>
      <c r="AJ8913" s="792"/>
      <c r="AM8913" s="792"/>
      <c r="AP8913" s="792"/>
      <c r="AS8913" s="792"/>
      <c r="AV8913" s="792"/>
      <c r="AY8913" s="792"/>
      <c r="BN8913" s="792"/>
      <c r="BQ8913" s="792"/>
    </row>
    <row r="8914" spans="8:69" ht="12" customHeight="1">
      <c r="H8914" s="800"/>
      <c r="AJ8914" s="792"/>
      <c r="AM8914" s="792"/>
      <c r="AP8914" s="792"/>
      <c r="AS8914" s="792"/>
      <c r="AV8914" s="792"/>
      <c r="AY8914" s="792"/>
      <c r="BN8914" s="792"/>
      <c r="BQ8914" s="792"/>
    </row>
    <row r="8915" spans="8:69" ht="12" customHeight="1">
      <c r="H8915" s="800"/>
      <c r="AJ8915" s="792"/>
      <c r="AM8915" s="792"/>
      <c r="AP8915" s="792"/>
      <c r="AS8915" s="792"/>
      <c r="AV8915" s="792"/>
      <c r="AY8915" s="792"/>
      <c r="BN8915" s="792"/>
      <c r="BQ8915" s="792"/>
    </row>
    <row r="8916" spans="8:69" ht="12" customHeight="1">
      <c r="H8916" s="800"/>
      <c r="AJ8916" s="792"/>
      <c r="AM8916" s="792"/>
      <c r="AP8916" s="792"/>
      <c r="AS8916" s="792"/>
      <c r="AV8916" s="792"/>
      <c r="AY8916" s="792"/>
      <c r="BN8916" s="792"/>
      <c r="BQ8916" s="792"/>
    </row>
    <row r="8917" spans="8:69" ht="12" customHeight="1">
      <c r="H8917" s="800"/>
      <c r="AJ8917" s="792"/>
      <c r="AM8917" s="792"/>
      <c r="AP8917" s="792"/>
      <c r="AS8917" s="792"/>
      <c r="AV8917" s="792"/>
      <c r="AY8917" s="792"/>
      <c r="BN8917" s="792"/>
      <c r="BQ8917" s="792"/>
    </row>
    <row r="8918" spans="8:69" ht="12" customHeight="1">
      <c r="H8918" s="800"/>
      <c r="AJ8918" s="792"/>
      <c r="AM8918" s="792"/>
      <c r="AP8918" s="792"/>
      <c r="AS8918" s="792"/>
      <c r="AV8918" s="792"/>
      <c r="AY8918" s="792"/>
      <c r="BN8918" s="792"/>
      <c r="BQ8918" s="792"/>
    </row>
    <row r="8919" spans="8:69" ht="12" customHeight="1">
      <c r="H8919" s="800"/>
      <c r="AJ8919" s="792"/>
      <c r="AM8919" s="792"/>
      <c r="AP8919" s="792"/>
      <c r="AS8919" s="792"/>
      <c r="AV8919" s="792"/>
      <c r="AY8919" s="792"/>
      <c r="BN8919" s="792"/>
      <c r="BQ8919" s="792"/>
    </row>
    <row r="8920" spans="8:69" ht="12" customHeight="1">
      <c r="H8920" s="800"/>
      <c r="AJ8920" s="792"/>
      <c r="AM8920" s="792"/>
      <c r="AP8920" s="792"/>
      <c r="AS8920" s="792"/>
      <c r="AV8920" s="792"/>
      <c r="AY8920" s="792"/>
      <c r="BN8920" s="792"/>
      <c r="BQ8920" s="792"/>
    </row>
    <row r="8921" spans="8:69" ht="12" customHeight="1">
      <c r="H8921" s="800"/>
      <c r="AJ8921" s="792"/>
      <c r="AM8921" s="792"/>
      <c r="AP8921" s="792"/>
      <c r="AS8921" s="792"/>
      <c r="AV8921" s="792"/>
      <c r="AY8921" s="792"/>
      <c r="BN8921" s="792"/>
      <c r="BQ8921" s="792"/>
    </row>
    <row r="8922" spans="8:69" ht="12" customHeight="1">
      <c r="H8922" s="800"/>
      <c r="AJ8922" s="792"/>
      <c r="AM8922" s="792"/>
      <c r="AP8922" s="792"/>
      <c r="AS8922" s="792"/>
      <c r="AV8922" s="792"/>
      <c r="AY8922" s="792"/>
      <c r="BN8922" s="792"/>
      <c r="BQ8922" s="792"/>
    </row>
    <row r="8923" spans="8:69" ht="12" customHeight="1">
      <c r="H8923" s="800"/>
      <c r="AJ8923" s="792"/>
      <c r="AM8923" s="792"/>
      <c r="AP8923" s="792"/>
      <c r="AS8923" s="792"/>
      <c r="AV8923" s="792"/>
      <c r="AY8923" s="792"/>
      <c r="BN8923" s="792"/>
      <c r="BQ8923" s="792"/>
    </row>
    <row r="8924" spans="8:69" ht="12" customHeight="1">
      <c r="H8924" s="800"/>
      <c r="AJ8924" s="792"/>
      <c r="AM8924" s="792"/>
      <c r="AP8924" s="792"/>
      <c r="AS8924" s="792"/>
      <c r="AV8924" s="792"/>
      <c r="AY8924" s="792"/>
      <c r="BN8924" s="792"/>
      <c r="BQ8924" s="792"/>
    </row>
    <row r="8925" spans="8:69" ht="12" customHeight="1">
      <c r="H8925" s="800"/>
      <c r="AJ8925" s="792"/>
      <c r="AM8925" s="792"/>
      <c r="AP8925" s="792"/>
      <c r="AS8925" s="792"/>
      <c r="AV8925" s="792"/>
      <c r="AY8925" s="792"/>
      <c r="BN8925" s="792"/>
      <c r="BQ8925" s="792"/>
    </row>
    <row r="8926" spans="8:69" ht="12" customHeight="1">
      <c r="H8926" s="800"/>
      <c r="AJ8926" s="792"/>
      <c r="AM8926" s="792"/>
      <c r="AP8926" s="792"/>
      <c r="AS8926" s="792"/>
      <c r="AV8926" s="792"/>
      <c r="AY8926" s="792"/>
      <c r="BN8926" s="792"/>
      <c r="BQ8926" s="792"/>
    </row>
    <row r="8927" spans="8:69" ht="12" customHeight="1">
      <c r="H8927" s="800"/>
      <c r="AJ8927" s="792"/>
      <c r="AM8927" s="792"/>
      <c r="AP8927" s="792"/>
      <c r="AS8927" s="792"/>
      <c r="AV8927" s="792"/>
      <c r="AY8927" s="792"/>
      <c r="BN8927" s="792"/>
      <c r="BQ8927" s="792"/>
    </row>
    <row r="8928" spans="8:69" ht="12" customHeight="1">
      <c r="H8928" s="800"/>
      <c r="AJ8928" s="792"/>
      <c r="AM8928" s="792"/>
      <c r="AP8928" s="792"/>
      <c r="AS8928" s="792"/>
      <c r="AV8928" s="792"/>
      <c r="AY8928" s="792"/>
      <c r="BN8928" s="792"/>
      <c r="BQ8928" s="792"/>
    </row>
    <row r="8929" spans="8:69" ht="12" customHeight="1">
      <c r="H8929" s="800"/>
      <c r="AJ8929" s="792"/>
      <c r="AM8929" s="792"/>
      <c r="AP8929" s="792"/>
      <c r="AS8929" s="792"/>
      <c r="AV8929" s="792"/>
      <c r="AY8929" s="792"/>
      <c r="BN8929" s="792"/>
      <c r="BQ8929" s="792"/>
    </row>
    <row r="8930" spans="8:69" ht="12" customHeight="1">
      <c r="H8930" s="800"/>
      <c r="AJ8930" s="792"/>
      <c r="AM8930" s="792"/>
      <c r="AP8930" s="792"/>
      <c r="AS8930" s="792"/>
      <c r="AV8930" s="792"/>
      <c r="AY8930" s="792"/>
      <c r="BN8930" s="792"/>
      <c r="BQ8930" s="792"/>
    </row>
    <row r="8931" spans="8:69" ht="12" customHeight="1">
      <c r="H8931" s="800"/>
      <c r="AJ8931" s="792"/>
      <c r="AM8931" s="792"/>
      <c r="AP8931" s="792"/>
      <c r="AS8931" s="792"/>
      <c r="AV8931" s="792"/>
      <c r="AY8931" s="792"/>
      <c r="BN8931" s="792"/>
      <c r="BQ8931" s="792"/>
    </row>
    <row r="8932" spans="8:69" ht="12" customHeight="1">
      <c r="H8932" s="800"/>
      <c r="AJ8932" s="792"/>
      <c r="AM8932" s="792"/>
      <c r="AP8932" s="792"/>
      <c r="AS8932" s="792"/>
      <c r="AV8932" s="792"/>
      <c r="AY8932" s="792"/>
      <c r="BN8932" s="792"/>
      <c r="BQ8932" s="792"/>
    </row>
    <row r="8933" spans="8:69" ht="12" customHeight="1">
      <c r="H8933" s="800"/>
      <c r="AJ8933" s="792"/>
      <c r="AM8933" s="792"/>
      <c r="AP8933" s="792"/>
      <c r="AS8933" s="792"/>
      <c r="AV8933" s="792"/>
      <c r="AY8933" s="792"/>
      <c r="BN8933" s="792"/>
      <c r="BQ8933" s="792"/>
    </row>
    <row r="8934" spans="8:69" ht="12" customHeight="1">
      <c r="H8934" s="800"/>
      <c r="AJ8934" s="792"/>
      <c r="AM8934" s="792"/>
      <c r="AP8934" s="792"/>
      <c r="AS8934" s="792"/>
      <c r="AV8934" s="792"/>
      <c r="AY8934" s="792"/>
      <c r="BN8934" s="792"/>
      <c r="BQ8934" s="792"/>
    </row>
    <row r="8935" spans="8:69" ht="12" customHeight="1">
      <c r="H8935" s="800"/>
      <c r="AJ8935" s="792"/>
      <c r="AM8935" s="792"/>
      <c r="AP8935" s="792"/>
      <c r="AS8935" s="792"/>
      <c r="AV8935" s="792"/>
      <c r="AY8935" s="792"/>
      <c r="BN8935" s="792"/>
      <c r="BQ8935" s="792"/>
    </row>
    <row r="8936" spans="8:69" ht="12" customHeight="1">
      <c r="H8936" s="800"/>
      <c r="AJ8936" s="792"/>
      <c r="AM8936" s="792"/>
      <c r="AP8936" s="792"/>
      <c r="AS8936" s="792"/>
      <c r="AV8936" s="792"/>
      <c r="AY8936" s="792"/>
      <c r="BN8936" s="792"/>
      <c r="BQ8936" s="792"/>
    </row>
    <row r="8937" spans="8:69" ht="12" customHeight="1">
      <c r="H8937" s="800"/>
      <c r="AJ8937" s="792"/>
      <c r="AM8937" s="792"/>
      <c r="AP8937" s="792"/>
      <c r="AS8937" s="792"/>
      <c r="AV8937" s="792"/>
      <c r="AY8937" s="792"/>
      <c r="BN8937" s="792"/>
      <c r="BQ8937" s="792"/>
    </row>
    <row r="8938" spans="8:69" ht="12" customHeight="1">
      <c r="H8938" s="800"/>
      <c r="AJ8938" s="792"/>
      <c r="AM8938" s="792"/>
      <c r="AP8938" s="792"/>
      <c r="AS8938" s="792"/>
      <c r="AV8938" s="792"/>
      <c r="AY8938" s="792"/>
      <c r="BN8938" s="792"/>
      <c r="BQ8938" s="792"/>
    </row>
    <row r="8939" spans="8:69" ht="12" customHeight="1">
      <c r="H8939" s="800"/>
      <c r="AJ8939" s="792"/>
      <c r="AM8939" s="792"/>
      <c r="AP8939" s="792"/>
      <c r="AS8939" s="792"/>
      <c r="AV8939" s="792"/>
      <c r="AY8939" s="792"/>
      <c r="BN8939" s="792"/>
      <c r="BQ8939" s="792"/>
    </row>
    <row r="8940" spans="8:69" ht="12" customHeight="1">
      <c r="H8940" s="800"/>
      <c r="AJ8940" s="792"/>
      <c r="AM8940" s="792"/>
      <c r="AP8940" s="792"/>
      <c r="AS8940" s="792"/>
      <c r="AV8940" s="792"/>
      <c r="AY8940" s="792"/>
      <c r="BN8940" s="792"/>
      <c r="BQ8940" s="792"/>
    </row>
    <row r="8941" spans="8:69" ht="12" customHeight="1">
      <c r="H8941" s="800"/>
      <c r="AJ8941" s="792"/>
      <c r="AM8941" s="792"/>
      <c r="AP8941" s="792"/>
      <c r="AS8941" s="792"/>
      <c r="AV8941" s="792"/>
      <c r="AY8941" s="792"/>
      <c r="BN8941" s="792"/>
      <c r="BQ8941" s="792"/>
    </row>
    <row r="8942" spans="8:69" ht="12" customHeight="1">
      <c r="H8942" s="800"/>
      <c r="AJ8942" s="792"/>
      <c r="AM8942" s="792"/>
      <c r="AP8942" s="792"/>
      <c r="AS8942" s="792"/>
      <c r="AV8942" s="792"/>
      <c r="AY8942" s="792"/>
      <c r="BN8942" s="792"/>
      <c r="BQ8942" s="792"/>
    </row>
    <row r="8943" spans="8:69" ht="12" customHeight="1">
      <c r="H8943" s="800"/>
      <c r="AJ8943" s="792"/>
      <c r="AM8943" s="792"/>
      <c r="AP8943" s="792"/>
      <c r="AS8943" s="792"/>
      <c r="AV8943" s="792"/>
      <c r="AY8943" s="792"/>
      <c r="BN8943" s="792"/>
      <c r="BQ8943" s="792"/>
    </row>
    <row r="8944" spans="8:69" ht="12" customHeight="1">
      <c r="H8944" s="800"/>
      <c r="AJ8944" s="792"/>
      <c r="AM8944" s="792"/>
      <c r="AP8944" s="792"/>
      <c r="AS8944" s="792"/>
      <c r="AV8944" s="792"/>
      <c r="AY8944" s="792"/>
      <c r="BN8944" s="792"/>
      <c r="BQ8944" s="792"/>
    </row>
    <row r="8945" spans="8:69" ht="12" customHeight="1">
      <c r="H8945" s="800"/>
      <c r="AJ8945" s="792"/>
      <c r="AM8945" s="792"/>
      <c r="AP8945" s="792"/>
      <c r="AS8945" s="792"/>
      <c r="AV8945" s="792"/>
      <c r="AY8945" s="792"/>
      <c r="BN8945" s="792"/>
      <c r="BQ8945" s="792"/>
    </row>
    <row r="8946" spans="8:69" ht="12" customHeight="1">
      <c r="H8946" s="800"/>
      <c r="AJ8946" s="792"/>
      <c r="AM8946" s="792"/>
      <c r="AP8946" s="792"/>
      <c r="AS8946" s="792"/>
      <c r="AV8946" s="792"/>
      <c r="AY8946" s="792"/>
      <c r="BN8946" s="792"/>
      <c r="BQ8946" s="792"/>
    </row>
    <row r="8947" spans="8:69" ht="12" customHeight="1">
      <c r="H8947" s="800"/>
      <c r="AJ8947" s="792"/>
      <c r="AM8947" s="792"/>
      <c r="AP8947" s="792"/>
      <c r="AS8947" s="792"/>
      <c r="AV8947" s="792"/>
      <c r="AY8947" s="792"/>
      <c r="BN8947" s="792"/>
      <c r="BQ8947" s="792"/>
    </row>
    <row r="8948" spans="8:69" ht="12" customHeight="1">
      <c r="H8948" s="800"/>
      <c r="AJ8948" s="792"/>
      <c r="AM8948" s="792"/>
      <c r="AP8948" s="792"/>
      <c r="AS8948" s="792"/>
      <c r="AV8948" s="792"/>
      <c r="AY8948" s="792"/>
      <c r="BN8948" s="792"/>
      <c r="BQ8948" s="792"/>
    </row>
    <row r="8949" spans="8:69" ht="12" customHeight="1">
      <c r="H8949" s="800"/>
      <c r="AJ8949" s="792"/>
      <c r="AM8949" s="792"/>
      <c r="AP8949" s="792"/>
      <c r="AS8949" s="792"/>
      <c r="AV8949" s="792"/>
      <c r="AY8949" s="792"/>
      <c r="BN8949" s="792"/>
      <c r="BQ8949" s="792"/>
    </row>
    <row r="8950" spans="8:69" ht="12" customHeight="1">
      <c r="H8950" s="800"/>
      <c r="AJ8950" s="792"/>
      <c r="AM8950" s="792"/>
      <c r="AP8950" s="792"/>
      <c r="AS8950" s="792"/>
      <c r="AV8950" s="792"/>
      <c r="AY8950" s="792"/>
      <c r="BN8950" s="792"/>
      <c r="BQ8950" s="792"/>
    </row>
    <row r="8951" spans="8:69" ht="12" customHeight="1">
      <c r="H8951" s="800"/>
      <c r="AJ8951" s="792"/>
      <c r="AM8951" s="792"/>
      <c r="AP8951" s="792"/>
      <c r="AS8951" s="792"/>
      <c r="AV8951" s="792"/>
      <c r="AY8951" s="792"/>
      <c r="BN8951" s="792"/>
      <c r="BQ8951" s="792"/>
    </row>
    <row r="8952" spans="8:69" ht="12" customHeight="1">
      <c r="H8952" s="800"/>
      <c r="AJ8952" s="792"/>
      <c r="AM8952" s="792"/>
      <c r="AP8952" s="792"/>
      <c r="AS8952" s="792"/>
      <c r="AV8952" s="792"/>
      <c r="AY8952" s="792"/>
      <c r="BN8952" s="792"/>
      <c r="BQ8952" s="792"/>
    </row>
    <row r="8953" spans="8:69" ht="12" customHeight="1">
      <c r="H8953" s="800"/>
      <c r="AJ8953" s="792"/>
      <c r="AM8953" s="792"/>
      <c r="AP8953" s="792"/>
      <c r="AS8953" s="792"/>
      <c r="AV8953" s="792"/>
      <c r="AY8953" s="792"/>
      <c r="BN8953" s="792"/>
      <c r="BQ8953" s="792"/>
    </row>
    <row r="8954" spans="8:69" ht="12" customHeight="1">
      <c r="H8954" s="800"/>
      <c r="AJ8954" s="792"/>
      <c r="AM8954" s="792"/>
      <c r="AP8954" s="792"/>
      <c r="AS8954" s="792"/>
      <c r="AV8954" s="792"/>
      <c r="AY8954" s="792"/>
      <c r="BN8954" s="792"/>
      <c r="BQ8954" s="792"/>
    </row>
    <row r="8955" spans="8:69" ht="12" customHeight="1">
      <c r="H8955" s="800"/>
      <c r="AJ8955" s="792"/>
      <c r="AM8955" s="792"/>
      <c r="AP8955" s="792"/>
      <c r="AS8955" s="792"/>
      <c r="AV8955" s="792"/>
      <c r="AY8955" s="792"/>
      <c r="BN8955" s="792"/>
      <c r="BQ8955" s="792"/>
    </row>
    <row r="8956" spans="8:69" ht="12" customHeight="1">
      <c r="H8956" s="800"/>
      <c r="AJ8956" s="792"/>
      <c r="AM8956" s="792"/>
      <c r="AP8956" s="792"/>
      <c r="AS8956" s="792"/>
      <c r="AV8956" s="792"/>
      <c r="AY8956" s="792"/>
      <c r="BN8956" s="792"/>
      <c r="BQ8956" s="792"/>
    </row>
    <row r="8957" spans="8:69" ht="12" customHeight="1">
      <c r="H8957" s="800"/>
      <c r="AJ8957" s="792"/>
      <c r="AM8957" s="792"/>
      <c r="AP8957" s="792"/>
      <c r="AS8957" s="792"/>
      <c r="AV8957" s="792"/>
      <c r="AY8957" s="792"/>
      <c r="BN8957" s="792"/>
      <c r="BQ8957" s="792"/>
    </row>
    <row r="8958" spans="8:69" ht="12" customHeight="1">
      <c r="H8958" s="800"/>
      <c r="AJ8958" s="792"/>
      <c r="AM8958" s="792"/>
      <c r="AP8958" s="792"/>
      <c r="AS8958" s="792"/>
      <c r="AV8958" s="792"/>
      <c r="AY8958" s="792"/>
      <c r="BN8958" s="792"/>
      <c r="BQ8958" s="792"/>
    </row>
    <row r="8959" spans="8:69" ht="12" customHeight="1">
      <c r="H8959" s="800"/>
      <c r="AJ8959" s="792"/>
      <c r="AM8959" s="792"/>
      <c r="AP8959" s="792"/>
      <c r="AS8959" s="792"/>
      <c r="AV8959" s="792"/>
      <c r="AY8959" s="792"/>
      <c r="BN8959" s="792"/>
      <c r="BQ8959" s="792"/>
    </row>
    <row r="8960" spans="8:69" ht="12" customHeight="1">
      <c r="H8960" s="800"/>
      <c r="AJ8960" s="792"/>
      <c r="AM8960" s="792"/>
      <c r="AP8960" s="792"/>
      <c r="AS8960" s="792"/>
      <c r="AV8960" s="792"/>
      <c r="AY8960" s="792"/>
      <c r="BN8960" s="792"/>
      <c r="BQ8960" s="792"/>
    </row>
    <row r="8961" spans="8:69" ht="12" customHeight="1">
      <c r="H8961" s="800"/>
      <c r="AJ8961" s="792"/>
      <c r="AM8961" s="792"/>
      <c r="AP8961" s="792"/>
      <c r="AS8961" s="792"/>
      <c r="AV8961" s="792"/>
      <c r="AY8961" s="792"/>
      <c r="BN8961" s="792"/>
      <c r="BQ8961" s="792"/>
    </row>
    <row r="8962" spans="8:69" ht="12" customHeight="1">
      <c r="H8962" s="800"/>
      <c r="AJ8962" s="792"/>
      <c r="AM8962" s="792"/>
      <c r="AP8962" s="792"/>
      <c r="AS8962" s="792"/>
      <c r="AV8962" s="792"/>
      <c r="AY8962" s="792"/>
      <c r="BN8962" s="792"/>
      <c r="BQ8962" s="792"/>
    </row>
    <row r="8963" spans="8:69" ht="12" customHeight="1">
      <c r="H8963" s="800"/>
      <c r="AJ8963" s="792"/>
      <c r="AM8963" s="792"/>
      <c r="AP8963" s="792"/>
      <c r="AS8963" s="792"/>
      <c r="AV8963" s="792"/>
      <c r="AY8963" s="792"/>
      <c r="BN8963" s="792"/>
      <c r="BQ8963" s="792"/>
    </row>
    <row r="8964" spans="8:69" ht="12" customHeight="1">
      <c r="H8964" s="800"/>
      <c r="AJ8964" s="792"/>
      <c r="AM8964" s="792"/>
      <c r="AP8964" s="792"/>
      <c r="AS8964" s="792"/>
      <c r="AV8964" s="792"/>
      <c r="AY8964" s="792"/>
      <c r="BN8964" s="792"/>
      <c r="BQ8964" s="792"/>
    </row>
    <row r="8965" spans="8:69" ht="12" customHeight="1">
      <c r="H8965" s="800"/>
      <c r="AJ8965" s="792"/>
      <c r="AM8965" s="792"/>
      <c r="AP8965" s="792"/>
      <c r="AS8965" s="792"/>
      <c r="AV8965" s="792"/>
      <c r="AY8965" s="792"/>
      <c r="BN8965" s="792"/>
      <c r="BQ8965" s="792"/>
    </row>
    <row r="8966" spans="8:69" ht="12" customHeight="1">
      <c r="H8966" s="800"/>
      <c r="AJ8966" s="792"/>
      <c r="AM8966" s="792"/>
      <c r="AP8966" s="792"/>
      <c r="AS8966" s="792"/>
      <c r="AV8966" s="792"/>
      <c r="AY8966" s="792"/>
      <c r="BN8966" s="792"/>
      <c r="BQ8966" s="792"/>
    </row>
    <row r="8967" spans="8:69" ht="12" customHeight="1">
      <c r="H8967" s="800"/>
      <c r="AJ8967" s="792"/>
      <c r="AM8967" s="792"/>
      <c r="AP8967" s="792"/>
      <c r="AS8967" s="792"/>
      <c r="AV8967" s="792"/>
      <c r="AY8967" s="792"/>
      <c r="BN8967" s="792"/>
      <c r="BQ8967" s="792"/>
    </row>
    <row r="8968" spans="8:69" ht="12" customHeight="1">
      <c r="H8968" s="800"/>
      <c r="AJ8968" s="792"/>
      <c r="AM8968" s="792"/>
      <c r="AP8968" s="792"/>
      <c r="AS8968" s="792"/>
      <c r="AV8968" s="792"/>
      <c r="AY8968" s="792"/>
      <c r="BN8968" s="792"/>
      <c r="BQ8968" s="792"/>
    </row>
    <row r="8969" spans="8:69" ht="12" customHeight="1">
      <c r="H8969" s="800"/>
      <c r="AJ8969" s="792"/>
      <c r="AM8969" s="792"/>
      <c r="AP8969" s="792"/>
      <c r="AS8969" s="792"/>
      <c r="AV8969" s="792"/>
      <c r="AY8969" s="792"/>
      <c r="BN8969" s="792"/>
      <c r="BQ8969" s="792"/>
    </row>
    <row r="8970" spans="8:69" ht="12" customHeight="1">
      <c r="H8970" s="800"/>
      <c r="AJ8970" s="792"/>
      <c r="AM8970" s="792"/>
      <c r="AP8970" s="792"/>
      <c r="AS8970" s="792"/>
      <c r="AV8970" s="792"/>
      <c r="AY8970" s="792"/>
      <c r="BN8970" s="792"/>
      <c r="BQ8970" s="792"/>
    </row>
    <row r="8971" spans="8:69" ht="12" customHeight="1">
      <c r="H8971" s="800"/>
      <c r="AJ8971" s="792"/>
      <c r="AM8971" s="792"/>
      <c r="AP8971" s="792"/>
      <c r="AS8971" s="792"/>
      <c r="AV8971" s="792"/>
      <c r="AY8971" s="792"/>
      <c r="BN8971" s="792"/>
      <c r="BQ8971" s="792"/>
    </row>
    <row r="8972" spans="8:69" ht="12" customHeight="1">
      <c r="H8972" s="800"/>
      <c r="AJ8972" s="792"/>
      <c r="AM8972" s="792"/>
      <c r="AP8972" s="792"/>
      <c r="AS8972" s="792"/>
      <c r="AV8972" s="792"/>
      <c r="AY8972" s="792"/>
      <c r="BN8972" s="792"/>
      <c r="BQ8972" s="792"/>
    </row>
    <row r="8973" spans="8:69" ht="12" customHeight="1">
      <c r="H8973" s="800"/>
      <c r="AJ8973" s="792"/>
      <c r="AM8973" s="792"/>
      <c r="AP8973" s="792"/>
      <c r="AS8973" s="792"/>
      <c r="AV8973" s="792"/>
      <c r="AY8973" s="792"/>
      <c r="BN8973" s="792"/>
      <c r="BQ8973" s="792"/>
    </row>
    <row r="8974" spans="8:69" ht="12" customHeight="1">
      <c r="H8974" s="800"/>
      <c r="AJ8974" s="792"/>
      <c r="AM8974" s="792"/>
      <c r="AP8974" s="792"/>
      <c r="AS8974" s="792"/>
      <c r="AV8974" s="792"/>
      <c r="AY8974" s="792"/>
      <c r="BN8974" s="792"/>
      <c r="BQ8974" s="792"/>
    </row>
    <row r="8975" spans="8:69" ht="12" customHeight="1">
      <c r="H8975" s="800"/>
      <c r="AJ8975" s="792"/>
      <c r="AM8975" s="792"/>
      <c r="AP8975" s="792"/>
      <c r="AS8975" s="792"/>
      <c r="AV8975" s="792"/>
      <c r="AY8975" s="792"/>
      <c r="BN8975" s="792"/>
      <c r="BQ8975" s="792"/>
    </row>
    <row r="8976" spans="8:69" ht="12" customHeight="1">
      <c r="H8976" s="800"/>
      <c r="AJ8976" s="792"/>
      <c r="AM8976" s="792"/>
      <c r="AP8976" s="792"/>
      <c r="AS8976" s="792"/>
      <c r="AV8976" s="792"/>
      <c r="AY8976" s="792"/>
      <c r="BN8976" s="792"/>
      <c r="BQ8976" s="792"/>
    </row>
    <row r="8977" spans="8:69" ht="12" customHeight="1">
      <c r="H8977" s="800"/>
      <c r="AJ8977" s="792"/>
      <c r="AM8977" s="792"/>
      <c r="AP8977" s="792"/>
      <c r="AS8977" s="792"/>
      <c r="AV8977" s="792"/>
      <c r="AY8977" s="792"/>
      <c r="BN8977" s="792"/>
      <c r="BQ8977" s="792"/>
    </row>
    <row r="8978" spans="8:69" ht="12" customHeight="1">
      <c r="H8978" s="800"/>
      <c r="AJ8978" s="792"/>
      <c r="AM8978" s="792"/>
      <c r="AP8978" s="792"/>
      <c r="AS8978" s="792"/>
      <c r="AV8978" s="792"/>
      <c r="AY8978" s="792"/>
      <c r="BN8978" s="792"/>
      <c r="BQ8978" s="792"/>
    </row>
    <row r="8979" spans="8:69" ht="12" customHeight="1">
      <c r="H8979" s="800"/>
      <c r="AJ8979" s="792"/>
      <c r="AM8979" s="792"/>
      <c r="AP8979" s="792"/>
      <c r="AS8979" s="792"/>
      <c r="AV8979" s="792"/>
      <c r="AY8979" s="792"/>
      <c r="BN8979" s="792"/>
      <c r="BQ8979" s="792"/>
    </row>
    <row r="8980" spans="8:69" ht="12" customHeight="1">
      <c r="H8980" s="800"/>
      <c r="AJ8980" s="792"/>
      <c r="AM8980" s="792"/>
      <c r="AP8980" s="792"/>
      <c r="AS8980" s="792"/>
      <c r="AV8980" s="792"/>
      <c r="AY8980" s="792"/>
      <c r="BN8980" s="792"/>
      <c r="BQ8980" s="792"/>
    </row>
    <row r="8981" spans="8:69" ht="12" customHeight="1">
      <c r="H8981" s="800"/>
      <c r="AJ8981" s="792"/>
      <c r="AM8981" s="792"/>
      <c r="AP8981" s="792"/>
      <c r="AS8981" s="792"/>
      <c r="AV8981" s="792"/>
      <c r="AY8981" s="792"/>
      <c r="BN8981" s="792"/>
      <c r="BQ8981" s="792"/>
    </row>
    <row r="8982" spans="8:69" ht="12" customHeight="1">
      <c r="H8982" s="800"/>
      <c r="AJ8982" s="792"/>
      <c r="AM8982" s="792"/>
      <c r="AP8982" s="792"/>
      <c r="AS8982" s="792"/>
      <c r="AV8982" s="792"/>
      <c r="AY8982" s="792"/>
      <c r="BN8982" s="792"/>
      <c r="BQ8982" s="792"/>
    </row>
    <row r="8983" spans="8:69" ht="12" customHeight="1">
      <c r="H8983" s="800"/>
      <c r="AJ8983" s="792"/>
      <c r="AM8983" s="792"/>
      <c r="AP8983" s="792"/>
      <c r="AS8983" s="792"/>
      <c r="AV8983" s="792"/>
      <c r="AY8983" s="792"/>
      <c r="BN8983" s="792"/>
      <c r="BQ8983" s="792"/>
    </row>
    <row r="8984" spans="8:69" ht="12" customHeight="1">
      <c r="H8984" s="800"/>
      <c r="AJ8984" s="792"/>
      <c r="AM8984" s="792"/>
      <c r="AP8984" s="792"/>
      <c r="AS8984" s="792"/>
      <c r="AV8984" s="792"/>
      <c r="AY8984" s="792"/>
      <c r="BN8984" s="792"/>
      <c r="BQ8984" s="792"/>
    </row>
    <row r="8985" spans="8:69" ht="12" customHeight="1">
      <c r="H8985" s="800"/>
      <c r="AJ8985" s="792"/>
      <c r="AM8985" s="792"/>
      <c r="AP8985" s="792"/>
      <c r="AS8985" s="792"/>
      <c r="AV8985" s="792"/>
      <c r="AY8985" s="792"/>
      <c r="BN8985" s="792"/>
      <c r="BQ8985" s="792"/>
    </row>
    <row r="8986" spans="8:69" ht="12" customHeight="1">
      <c r="H8986" s="800"/>
      <c r="AJ8986" s="792"/>
      <c r="AM8986" s="792"/>
      <c r="AP8986" s="792"/>
      <c r="AS8986" s="792"/>
      <c r="AV8986" s="792"/>
      <c r="AY8986" s="792"/>
      <c r="BN8986" s="792"/>
      <c r="BQ8986" s="792"/>
    </row>
    <row r="8987" spans="8:69" ht="12" customHeight="1">
      <c r="H8987" s="800"/>
      <c r="AJ8987" s="792"/>
      <c r="AM8987" s="792"/>
      <c r="AP8987" s="792"/>
      <c r="AS8987" s="792"/>
      <c r="AV8987" s="792"/>
      <c r="AY8987" s="792"/>
      <c r="BN8987" s="792"/>
      <c r="BQ8987" s="792"/>
    </row>
    <row r="8988" spans="8:69" ht="12" customHeight="1">
      <c r="H8988" s="800"/>
      <c r="AJ8988" s="792"/>
      <c r="AM8988" s="792"/>
      <c r="AP8988" s="792"/>
      <c r="AS8988" s="792"/>
      <c r="AV8988" s="792"/>
      <c r="AY8988" s="792"/>
      <c r="BN8988" s="792"/>
      <c r="BQ8988" s="792"/>
    </row>
    <row r="8989" spans="8:69" ht="12" customHeight="1">
      <c r="H8989" s="800"/>
      <c r="AJ8989" s="792"/>
      <c r="AM8989" s="792"/>
      <c r="AP8989" s="792"/>
      <c r="AS8989" s="792"/>
      <c r="AV8989" s="792"/>
      <c r="AY8989" s="792"/>
      <c r="BN8989" s="792"/>
      <c r="BQ8989" s="792"/>
    </row>
    <row r="8990" spans="8:69" ht="12" customHeight="1">
      <c r="H8990" s="800"/>
      <c r="AJ8990" s="792"/>
      <c r="AM8990" s="792"/>
      <c r="AP8990" s="792"/>
      <c r="AS8990" s="792"/>
      <c r="AV8990" s="792"/>
      <c r="AY8990" s="792"/>
      <c r="BN8990" s="792"/>
      <c r="BQ8990" s="792"/>
    </row>
    <row r="8991" spans="8:69" ht="12" customHeight="1">
      <c r="H8991" s="800"/>
      <c r="AJ8991" s="792"/>
      <c r="AM8991" s="792"/>
      <c r="AP8991" s="792"/>
      <c r="AS8991" s="792"/>
      <c r="AV8991" s="792"/>
      <c r="AY8991" s="792"/>
      <c r="BN8991" s="792"/>
      <c r="BQ8991" s="792"/>
    </row>
    <row r="8992" spans="8:69" ht="12" customHeight="1">
      <c r="H8992" s="800"/>
      <c r="AJ8992" s="792"/>
      <c r="AM8992" s="792"/>
      <c r="AP8992" s="792"/>
      <c r="AS8992" s="792"/>
      <c r="AV8992" s="792"/>
      <c r="AY8992" s="792"/>
      <c r="BN8992" s="792"/>
      <c r="BQ8992" s="792"/>
    </row>
    <row r="8993" spans="8:69" ht="12" customHeight="1">
      <c r="H8993" s="800"/>
      <c r="AJ8993" s="792"/>
      <c r="AM8993" s="792"/>
      <c r="AP8993" s="792"/>
      <c r="AS8993" s="792"/>
      <c r="AV8993" s="792"/>
      <c r="AY8993" s="792"/>
      <c r="BN8993" s="792"/>
      <c r="BQ8993" s="792"/>
    </row>
    <row r="8994" spans="8:69" ht="12" customHeight="1">
      <c r="H8994" s="800"/>
      <c r="AJ8994" s="792"/>
      <c r="AM8994" s="792"/>
      <c r="AP8994" s="792"/>
      <c r="AS8994" s="792"/>
      <c r="AV8994" s="792"/>
      <c r="AY8994" s="792"/>
      <c r="BN8994" s="792"/>
      <c r="BQ8994" s="792"/>
    </row>
    <row r="8995" spans="8:69" ht="12" customHeight="1">
      <c r="H8995" s="800"/>
      <c r="AJ8995" s="792"/>
      <c r="AM8995" s="792"/>
      <c r="AP8995" s="792"/>
      <c r="AS8995" s="792"/>
      <c r="AV8995" s="792"/>
      <c r="AY8995" s="792"/>
      <c r="BN8995" s="792"/>
      <c r="BQ8995" s="792"/>
    </row>
    <row r="8996" spans="8:69" ht="12" customHeight="1">
      <c r="H8996" s="800"/>
      <c r="AJ8996" s="792"/>
      <c r="AM8996" s="792"/>
      <c r="AP8996" s="792"/>
      <c r="AS8996" s="792"/>
      <c r="AV8996" s="792"/>
      <c r="AY8996" s="792"/>
      <c r="BN8996" s="792"/>
      <c r="BQ8996" s="792"/>
    </row>
    <row r="8997" spans="8:69" ht="12" customHeight="1">
      <c r="H8997" s="800"/>
      <c r="AJ8997" s="792"/>
      <c r="AM8997" s="792"/>
      <c r="AP8997" s="792"/>
      <c r="AS8997" s="792"/>
      <c r="AV8997" s="792"/>
      <c r="AY8997" s="792"/>
      <c r="BN8997" s="792"/>
      <c r="BQ8997" s="792"/>
    </row>
    <row r="8998" spans="8:69" ht="12" customHeight="1">
      <c r="H8998" s="800"/>
      <c r="AJ8998" s="792"/>
      <c r="AM8998" s="792"/>
      <c r="AP8998" s="792"/>
      <c r="AS8998" s="792"/>
      <c r="AV8998" s="792"/>
      <c r="AY8998" s="792"/>
      <c r="BN8998" s="792"/>
      <c r="BQ8998" s="792"/>
    </row>
    <row r="8999" spans="8:69" ht="12" customHeight="1">
      <c r="H8999" s="800"/>
      <c r="AJ8999" s="792"/>
      <c r="AM8999" s="792"/>
      <c r="AP8999" s="792"/>
      <c r="AS8999" s="792"/>
      <c r="AV8999" s="792"/>
      <c r="AY8999" s="792"/>
      <c r="BN8999" s="792"/>
      <c r="BQ8999" s="792"/>
    </row>
    <row r="9000" spans="8:69" ht="12" customHeight="1">
      <c r="H9000" s="800"/>
      <c r="AJ9000" s="792"/>
      <c r="AM9000" s="792"/>
      <c r="AP9000" s="792"/>
      <c r="AS9000" s="792"/>
      <c r="AV9000" s="792"/>
      <c r="AY9000" s="792"/>
      <c r="BN9000" s="792"/>
      <c r="BQ9000" s="792"/>
    </row>
    <row r="9001" spans="8:69" ht="12" customHeight="1">
      <c r="H9001" s="800"/>
      <c r="AJ9001" s="792"/>
      <c r="AM9001" s="792"/>
      <c r="AP9001" s="792"/>
      <c r="AS9001" s="792"/>
      <c r="AV9001" s="792"/>
      <c r="AY9001" s="792"/>
      <c r="BN9001" s="792"/>
      <c r="BQ9001" s="792"/>
    </row>
    <row r="9002" spans="8:69" ht="12" customHeight="1">
      <c r="H9002" s="800"/>
      <c r="AJ9002" s="792"/>
      <c r="AM9002" s="792"/>
      <c r="AP9002" s="792"/>
      <c r="AS9002" s="792"/>
      <c r="AV9002" s="792"/>
      <c r="AY9002" s="792"/>
      <c r="BN9002" s="792"/>
      <c r="BQ9002" s="792"/>
    </row>
    <row r="9003" spans="8:69" ht="12" customHeight="1">
      <c r="H9003" s="800"/>
      <c r="AJ9003" s="792"/>
      <c r="AM9003" s="792"/>
      <c r="AP9003" s="792"/>
      <c r="AS9003" s="792"/>
      <c r="AV9003" s="792"/>
      <c r="AY9003" s="792"/>
      <c r="BN9003" s="792"/>
      <c r="BQ9003" s="792"/>
    </row>
    <row r="9004" spans="8:69" ht="12" customHeight="1">
      <c r="H9004" s="800"/>
      <c r="AJ9004" s="792"/>
      <c r="AM9004" s="792"/>
      <c r="AP9004" s="792"/>
      <c r="AS9004" s="792"/>
      <c r="AV9004" s="792"/>
      <c r="AY9004" s="792"/>
      <c r="BN9004" s="792"/>
      <c r="BQ9004" s="792"/>
    </row>
    <row r="9005" spans="8:69" ht="12" customHeight="1">
      <c r="H9005" s="800"/>
      <c r="AJ9005" s="792"/>
      <c r="AM9005" s="792"/>
      <c r="AP9005" s="792"/>
      <c r="AS9005" s="792"/>
      <c r="AV9005" s="792"/>
      <c r="AY9005" s="792"/>
      <c r="BN9005" s="792"/>
      <c r="BQ9005" s="792"/>
    </row>
    <row r="9006" spans="8:69" ht="12" customHeight="1">
      <c r="H9006" s="800"/>
      <c r="AJ9006" s="792"/>
      <c r="AM9006" s="792"/>
      <c r="AP9006" s="792"/>
      <c r="AS9006" s="792"/>
      <c r="AV9006" s="792"/>
      <c r="AY9006" s="792"/>
      <c r="BN9006" s="792"/>
      <c r="BQ9006" s="792"/>
    </row>
    <row r="9007" spans="8:69" ht="12" customHeight="1">
      <c r="H9007" s="800"/>
      <c r="AJ9007" s="792"/>
      <c r="AM9007" s="792"/>
      <c r="AP9007" s="792"/>
      <c r="AS9007" s="792"/>
      <c r="AV9007" s="792"/>
      <c r="AY9007" s="792"/>
      <c r="BN9007" s="792"/>
      <c r="BQ9007" s="792"/>
    </row>
    <row r="9008" spans="8:69" ht="12" customHeight="1">
      <c r="H9008" s="800"/>
      <c r="AJ9008" s="792"/>
      <c r="AM9008" s="792"/>
      <c r="AP9008" s="792"/>
      <c r="AS9008" s="792"/>
      <c r="AV9008" s="792"/>
      <c r="AY9008" s="792"/>
      <c r="BN9008" s="792"/>
      <c r="BQ9008" s="792"/>
    </row>
    <row r="9009" spans="8:69" ht="12" customHeight="1">
      <c r="H9009" s="800"/>
      <c r="AJ9009" s="792"/>
      <c r="AM9009" s="792"/>
      <c r="AP9009" s="792"/>
      <c r="AS9009" s="792"/>
      <c r="AV9009" s="792"/>
      <c r="AY9009" s="792"/>
      <c r="BN9009" s="792"/>
      <c r="BQ9009" s="792"/>
    </row>
    <row r="9010" spans="8:69" ht="12" customHeight="1">
      <c r="H9010" s="800"/>
      <c r="AJ9010" s="792"/>
      <c r="AM9010" s="792"/>
      <c r="AP9010" s="792"/>
      <c r="AS9010" s="792"/>
      <c r="AV9010" s="792"/>
      <c r="AY9010" s="792"/>
      <c r="BN9010" s="792"/>
      <c r="BQ9010" s="792"/>
    </row>
    <row r="9011" spans="8:69" ht="12" customHeight="1">
      <c r="H9011" s="800"/>
      <c r="AJ9011" s="792"/>
      <c r="AM9011" s="792"/>
      <c r="AP9011" s="792"/>
      <c r="AS9011" s="792"/>
      <c r="AV9011" s="792"/>
      <c r="AY9011" s="792"/>
      <c r="BN9011" s="792"/>
      <c r="BQ9011" s="792"/>
    </row>
    <row r="9012" spans="8:69" ht="12" customHeight="1">
      <c r="H9012" s="800"/>
      <c r="AJ9012" s="792"/>
      <c r="AM9012" s="792"/>
      <c r="AP9012" s="792"/>
      <c r="AS9012" s="792"/>
      <c r="AV9012" s="792"/>
      <c r="AY9012" s="792"/>
      <c r="BN9012" s="792"/>
      <c r="BQ9012" s="792"/>
    </row>
    <row r="9013" spans="8:69" ht="12" customHeight="1">
      <c r="H9013" s="800"/>
      <c r="AJ9013" s="792"/>
      <c r="AM9013" s="792"/>
      <c r="AP9013" s="792"/>
      <c r="AS9013" s="792"/>
      <c r="AV9013" s="792"/>
      <c r="AY9013" s="792"/>
      <c r="BN9013" s="792"/>
      <c r="BQ9013" s="792"/>
    </row>
    <row r="9014" spans="8:69" ht="12" customHeight="1">
      <c r="H9014" s="800"/>
      <c r="AJ9014" s="792"/>
      <c r="AM9014" s="792"/>
      <c r="AP9014" s="792"/>
      <c r="AS9014" s="792"/>
      <c r="AV9014" s="792"/>
      <c r="AY9014" s="792"/>
      <c r="BN9014" s="792"/>
      <c r="BQ9014" s="792"/>
    </row>
    <row r="9015" spans="8:69" ht="12" customHeight="1">
      <c r="H9015" s="800"/>
      <c r="AJ9015" s="792"/>
      <c r="AM9015" s="792"/>
      <c r="AP9015" s="792"/>
      <c r="AS9015" s="792"/>
      <c r="AV9015" s="792"/>
      <c r="AY9015" s="792"/>
      <c r="BN9015" s="792"/>
      <c r="BQ9015" s="792"/>
    </row>
    <row r="9016" spans="8:69" ht="12" customHeight="1">
      <c r="H9016" s="800"/>
      <c r="AJ9016" s="792"/>
      <c r="AM9016" s="792"/>
      <c r="AP9016" s="792"/>
      <c r="AS9016" s="792"/>
      <c r="AV9016" s="792"/>
      <c r="AY9016" s="792"/>
      <c r="BN9016" s="792"/>
      <c r="BQ9016" s="792"/>
    </row>
    <row r="9017" spans="8:69" ht="12" customHeight="1">
      <c r="H9017" s="800"/>
      <c r="AJ9017" s="792"/>
      <c r="AM9017" s="792"/>
      <c r="AP9017" s="792"/>
      <c r="AS9017" s="792"/>
      <c r="AV9017" s="792"/>
      <c r="AY9017" s="792"/>
      <c r="BN9017" s="792"/>
      <c r="BQ9017" s="792"/>
    </row>
    <row r="9018" spans="8:69" ht="12" customHeight="1">
      <c r="H9018" s="800"/>
      <c r="AJ9018" s="792"/>
      <c r="AM9018" s="792"/>
      <c r="AP9018" s="792"/>
      <c r="AS9018" s="792"/>
      <c r="AV9018" s="792"/>
      <c r="AY9018" s="792"/>
      <c r="BN9018" s="792"/>
      <c r="BQ9018" s="792"/>
    </row>
    <row r="9019" spans="8:69" ht="12" customHeight="1">
      <c r="H9019" s="800"/>
      <c r="AJ9019" s="792"/>
      <c r="AM9019" s="792"/>
      <c r="AP9019" s="792"/>
      <c r="AS9019" s="792"/>
      <c r="AV9019" s="792"/>
      <c r="AY9019" s="792"/>
      <c r="BN9019" s="792"/>
      <c r="BQ9019" s="792"/>
    </row>
    <row r="9020" spans="8:69" ht="12" customHeight="1">
      <c r="H9020" s="800"/>
      <c r="AJ9020" s="792"/>
      <c r="AM9020" s="792"/>
      <c r="AP9020" s="792"/>
      <c r="AS9020" s="792"/>
      <c r="AV9020" s="792"/>
      <c r="AY9020" s="792"/>
      <c r="BN9020" s="792"/>
      <c r="BQ9020" s="792"/>
    </row>
    <row r="9021" spans="8:69" ht="12" customHeight="1">
      <c r="H9021" s="800"/>
      <c r="AJ9021" s="792"/>
      <c r="AM9021" s="792"/>
      <c r="AP9021" s="792"/>
      <c r="AS9021" s="792"/>
      <c r="AV9021" s="792"/>
      <c r="AY9021" s="792"/>
      <c r="BN9021" s="792"/>
      <c r="BQ9021" s="792"/>
    </row>
    <row r="9022" spans="8:69" ht="12" customHeight="1">
      <c r="H9022" s="800"/>
      <c r="AJ9022" s="792"/>
      <c r="AM9022" s="792"/>
      <c r="AP9022" s="792"/>
      <c r="AS9022" s="792"/>
      <c r="AV9022" s="792"/>
      <c r="AY9022" s="792"/>
      <c r="BN9022" s="792"/>
      <c r="BQ9022" s="792"/>
    </row>
    <row r="9023" spans="8:69" ht="12" customHeight="1">
      <c r="H9023" s="800"/>
      <c r="AJ9023" s="792"/>
      <c r="AM9023" s="792"/>
      <c r="AP9023" s="792"/>
      <c r="AS9023" s="792"/>
      <c r="AV9023" s="792"/>
      <c r="AY9023" s="792"/>
      <c r="BN9023" s="792"/>
      <c r="BQ9023" s="792"/>
    </row>
    <row r="9024" spans="8:69" ht="12" customHeight="1">
      <c r="H9024" s="800"/>
      <c r="AJ9024" s="792"/>
      <c r="AM9024" s="792"/>
      <c r="AP9024" s="792"/>
      <c r="AS9024" s="792"/>
      <c r="AV9024" s="792"/>
      <c r="AY9024" s="792"/>
      <c r="BN9024" s="792"/>
      <c r="BQ9024" s="792"/>
    </row>
    <row r="9025" spans="8:69" ht="12" customHeight="1">
      <c r="H9025" s="800"/>
      <c r="AJ9025" s="792"/>
      <c r="AM9025" s="792"/>
      <c r="AP9025" s="792"/>
      <c r="AS9025" s="792"/>
      <c r="AV9025" s="792"/>
      <c r="AY9025" s="792"/>
      <c r="BN9025" s="792"/>
      <c r="BQ9025" s="792"/>
    </row>
    <row r="9026" spans="8:69" ht="12" customHeight="1">
      <c r="H9026" s="800"/>
      <c r="AJ9026" s="792"/>
      <c r="AM9026" s="792"/>
      <c r="AP9026" s="792"/>
      <c r="AS9026" s="792"/>
      <c r="AV9026" s="792"/>
      <c r="AY9026" s="792"/>
      <c r="BN9026" s="792"/>
      <c r="BQ9026" s="792"/>
    </row>
    <row r="9027" spans="8:69" ht="12" customHeight="1">
      <c r="H9027" s="800"/>
      <c r="AJ9027" s="792"/>
      <c r="AM9027" s="792"/>
      <c r="AP9027" s="792"/>
      <c r="AS9027" s="792"/>
      <c r="AV9027" s="792"/>
      <c r="AY9027" s="792"/>
      <c r="BN9027" s="792"/>
      <c r="BQ9027" s="792"/>
    </row>
    <row r="9028" spans="8:69" ht="12" customHeight="1">
      <c r="H9028" s="800"/>
      <c r="AJ9028" s="792"/>
      <c r="AM9028" s="792"/>
      <c r="AP9028" s="792"/>
      <c r="AS9028" s="792"/>
      <c r="AV9028" s="792"/>
      <c r="AY9028" s="792"/>
      <c r="BN9028" s="792"/>
      <c r="BQ9028" s="792"/>
    </row>
    <row r="9029" spans="8:69" ht="12" customHeight="1">
      <c r="H9029" s="800"/>
      <c r="AJ9029" s="792"/>
      <c r="AM9029" s="792"/>
      <c r="AP9029" s="792"/>
      <c r="AS9029" s="792"/>
      <c r="AV9029" s="792"/>
      <c r="AY9029" s="792"/>
      <c r="BN9029" s="792"/>
      <c r="BQ9029" s="792"/>
    </row>
    <row r="9030" spans="8:69" ht="12" customHeight="1">
      <c r="H9030" s="800"/>
      <c r="AJ9030" s="792"/>
      <c r="AM9030" s="792"/>
      <c r="AP9030" s="792"/>
      <c r="AS9030" s="792"/>
      <c r="AV9030" s="792"/>
      <c r="AY9030" s="792"/>
      <c r="BN9030" s="792"/>
      <c r="BQ9030" s="792"/>
    </row>
    <row r="9031" spans="8:69" ht="12" customHeight="1">
      <c r="H9031" s="800"/>
      <c r="AJ9031" s="792"/>
      <c r="AM9031" s="792"/>
      <c r="AP9031" s="792"/>
      <c r="AS9031" s="792"/>
      <c r="AV9031" s="792"/>
      <c r="AY9031" s="792"/>
      <c r="BN9031" s="792"/>
      <c r="BQ9031" s="792"/>
    </row>
    <row r="9032" spans="8:69" ht="12" customHeight="1">
      <c r="H9032" s="800"/>
      <c r="AJ9032" s="792"/>
      <c r="AM9032" s="792"/>
      <c r="AP9032" s="792"/>
      <c r="AS9032" s="792"/>
      <c r="AV9032" s="792"/>
      <c r="AY9032" s="792"/>
      <c r="BN9032" s="792"/>
      <c r="BQ9032" s="792"/>
    </row>
    <row r="9033" spans="8:69" ht="12" customHeight="1">
      <c r="H9033" s="800"/>
      <c r="AJ9033" s="792"/>
      <c r="AM9033" s="792"/>
      <c r="AP9033" s="792"/>
      <c r="AS9033" s="792"/>
      <c r="AV9033" s="792"/>
      <c r="AY9033" s="792"/>
      <c r="BN9033" s="792"/>
      <c r="BQ9033" s="792"/>
    </row>
    <row r="9034" spans="8:69" ht="12" customHeight="1">
      <c r="H9034" s="800"/>
      <c r="AJ9034" s="792"/>
      <c r="AM9034" s="792"/>
      <c r="AP9034" s="792"/>
      <c r="AS9034" s="792"/>
      <c r="AV9034" s="792"/>
      <c r="AY9034" s="792"/>
      <c r="BN9034" s="792"/>
      <c r="BQ9034" s="792"/>
    </row>
    <row r="9035" spans="8:69" ht="12" customHeight="1">
      <c r="H9035" s="800"/>
      <c r="AJ9035" s="792"/>
      <c r="AM9035" s="792"/>
      <c r="AP9035" s="792"/>
      <c r="AS9035" s="792"/>
      <c r="AV9035" s="792"/>
      <c r="AY9035" s="792"/>
      <c r="BN9035" s="792"/>
      <c r="BQ9035" s="792"/>
    </row>
    <row r="9036" spans="8:69" ht="12" customHeight="1">
      <c r="H9036" s="800"/>
      <c r="AJ9036" s="792"/>
      <c r="AM9036" s="792"/>
      <c r="AP9036" s="792"/>
      <c r="AS9036" s="792"/>
      <c r="AV9036" s="792"/>
      <c r="AY9036" s="792"/>
      <c r="BN9036" s="792"/>
      <c r="BQ9036" s="792"/>
    </row>
    <row r="9037" spans="8:69" ht="12" customHeight="1">
      <c r="H9037" s="800"/>
      <c r="AJ9037" s="792"/>
      <c r="AM9037" s="792"/>
      <c r="AP9037" s="792"/>
      <c r="AS9037" s="792"/>
      <c r="AV9037" s="792"/>
      <c r="AY9037" s="792"/>
      <c r="BN9037" s="792"/>
      <c r="BQ9037" s="792"/>
    </row>
    <row r="9038" spans="8:69" ht="12" customHeight="1">
      <c r="H9038" s="800"/>
      <c r="AJ9038" s="792"/>
      <c r="AM9038" s="792"/>
      <c r="AP9038" s="792"/>
      <c r="AS9038" s="792"/>
      <c r="AV9038" s="792"/>
      <c r="AY9038" s="792"/>
      <c r="BN9038" s="792"/>
      <c r="BQ9038" s="792"/>
    </row>
    <row r="9039" spans="8:69" ht="12" customHeight="1">
      <c r="H9039" s="800"/>
      <c r="AJ9039" s="792"/>
      <c r="AM9039" s="792"/>
      <c r="AP9039" s="792"/>
      <c r="AS9039" s="792"/>
      <c r="AV9039" s="792"/>
      <c r="AY9039" s="792"/>
      <c r="BN9039" s="792"/>
      <c r="BQ9039" s="792"/>
    </row>
    <row r="9040" spans="8:69" ht="12" customHeight="1">
      <c r="H9040" s="800"/>
      <c r="AJ9040" s="792"/>
      <c r="AM9040" s="792"/>
      <c r="AP9040" s="792"/>
      <c r="AS9040" s="792"/>
      <c r="AV9040" s="792"/>
      <c r="AY9040" s="792"/>
      <c r="BN9040" s="792"/>
      <c r="BQ9040" s="792"/>
    </row>
    <row r="9041" spans="8:69" ht="12" customHeight="1">
      <c r="H9041" s="800"/>
      <c r="AJ9041" s="792"/>
      <c r="AM9041" s="792"/>
      <c r="AP9041" s="792"/>
      <c r="AS9041" s="792"/>
      <c r="AV9041" s="792"/>
      <c r="AY9041" s="792"/>
      <c r="BN9041" s="792"/>
      <c r="BQ9041" s="792"/>
    </row>
    <row r="9042" spans="8:69" ht="12" customHeight="1">
      <c r="H9042" s="800"/>
      <c r="AJ9042" s="792"/>
      <c r="AM9042" s="792"/>
      <c r="AP9042" s="792"/>
      <c r="AS9042" s="792"/>
      <c r="AV9042" s="792"/>
      <c r="AY9042" s="792"/>
      <c r="BN9042" s="792"/>
      <c r="BQ9042" s="792"/>
    </row>
    <row r="9043" spans="8:69" ht="12" customHeight="1">
      <c r="H9043" s="800"/>
      <c r="AJ9043" s="792"/>
      <c r="AM9043" s="792"/>
      <c r="AP9043" s="792"/>
      <c r="AS9043" s="792"/>
      <c r="AV9043" s="792"/>
      <c r="AY9043" s="792"/>
      <c r="BN9043" s="792"/>
      <c r="BQ9043" s="792"/>
    </row>
    <row r="9044" spans="8:69" ht="12" customHeight="1">
      <c r="H9044" s="800"/>
      <c r="AJ9044" s="792"/>
      <c r="AM9044" s="792"/>
      <c r="AP9044" s="792"/>
      <c r="AS9044" s="792"/>
      <c r="AV9044" s="792"/>
      <c r="AY9044" s="792"/>
      <c r="BN9044" s="792"/>
      <c r="BQ9044" s="792"/>
    </row>
    <row r="9045" spans="8:69" ht="12" customHeight="1">
      <c r="H9045" s="800"/>
      <c r="AJ9045" s="792"/>
      <c r="AM9045" s="792"/>
      <c r="AP9045" s="792"/>
      <c r="AS9045" s="792"/>
      <c r="AV9045" s="792"/>
      <c r="AY9045" s="792"/>
      <c r="BN9045" s="792"/>
      <c r="BQ9045" s="792"/>
    </row>
    <row r="9046" spans="8:69" ht="12" customHeight="1">
      <c r="H9046" s="800"/>
      <c r="AJ9046" s="792"/>
      <c r="AM9046" s="792"/>
      <c r="AP9046" s="792"/>
      <c r="AS9046" s="792"/>
      <c r="AV9046" s="792"/>
      <c r="AY9046" s="792"/>
      <c r="BN9046" s="792"/>
      <c r="BQ9046" s="792"/>
    </row>
    <row r="9047" spans="8:69" ht="12" customHeight="1">
      <c r="H9047" s="800"/>
      <c r="AJ9047" s="792"/>
      <c r="AM9047" s="792"/>
      <c r="AP9047" s="792"/>
      <c r="AS9047" s="792"/>
      <c r="AV9047" s="792"/>
      <c r="AY9047" s="792"/>
      <c r="BN9047" s="792"/>
      <c r="BQ9047" s="792"/>
    </row>
    <row r="9048" spans="8:69" ht="12" customHeight="1">
      <c r="H9048" s="800"/>
      <c r="AJ9048" s="792"/>
      <c r="AM9048" s="792"/>
      <c r="AP9048" s="792"/>
      <c r="AS9048" s="792"/>
      <c r="AV9048" s="792"/>
      <c r="AY9048" s="792"/>
      <c r="BN9048" s="792"/>
      <c r="BQ9048" s="792"/>
    </row>
    <row r="9049" spans="8:69" ht="12" customHeight="1">
      <c r="H9049" s="800"/>
      <c r="AJ9049" s="792"/>
      <c r="AM9049" s="792"/>
      <c r="AP9049" s="792"/>
      <c r="AS9049" s="792"/>
      <c r="AV9049" s="792"/>
      <c r="AY9049" s="792"/>
      <c r="BN9049" s="792"/>
      <c r="BQ9049" s="792"/>
    </row>
    <row r="9050" spans="8:69" ht="12" customHeight="1">
      <c r="H9050" s="800"/>
      <c r="AJ9050" s="792"/>
      <c r="AM9050" s="792"/>
      <c r="AP9050" s="792"/>
      <c r="AS9050" s="792"/>
      <c r="AV9050" s="792"/>
      <c r="AY9050" s="792"/>
      <c r="BN9050" s="792"/>
      <c r="BQ9050" s="792"/>
    </row>
    <row r="9051" spans="8:69" ht="12" customHeight="1">
      <c r="H9051" s="800"/>
      <c r="AJ9051" s="792"/>
      <c r="AM9051" s="792"/>
      <c r="AP9051" s="792"/>
      <c r="AS9051" s="792"/>
      <c r="AV9051" s="792"/>
      <c r="AY9051" s="792"/>
      <c r="BN9051" s="792"/>
      <c r="BQ9051" s="792"/>
    </row>
    <row r="9052" spans="8:69" ht="12" customHeight="1">
      <c r="H9052" s="800"/>
      <c r="AJ9052" s="792"/>
      <c r="AM9052" s="792"/>
      <c r="AP9052" s="792"/>
      <c r="AS9052" s="792"/>
      <c r="AV9052" s="792"/>
      <c r="AY9052" s="792"/>
      <c r="BN9052" s="792"/>
      <c r="BQ9052" s="792"/>
    </row>
    <row r="9053" spans="8:69" ht="12" customHeight="1">
      <c r="H9053" s="800"/>
      <c r="AJ9053" s="792"/>
      <c r="AM9053" s="792"/>
      <c r="AP9053" s="792"/>
      <c r="AS9053" s="792"/>
      <c r="AV9053" s="792"/>
      <c r="AY9053" s="792"/>
      <c r="BN9053" s="792"/>
      <c r="BQ9053" s="792"/>
    </row>
    <row r="9054" spans="8:69" ht="12" customHeight="1">
      <c r="H9054" s="800"/>
      <c r="AJ9054" s="792"/>
      <c r="AM9054" s="792"/>
      <c r="AP9054" s="792"/>
      <c r="AS9054" s="792"/>
      <c r="AV9054" s="792"/>
      <c r="AY9054" s="792"/>
      <c r="BN9054" s="792"/>
      <c r="BQ9054" s="792"/>
    </row>
    <row r="9055" spans="8:69" ht="12" customHeight="1">
      <c r="H9055" s="800"/>
      <c r="AJ9055" s="792"/>
      <c r="AM9055" s="792"/>
      <c r="AP9055" s="792"/>
      <c r="AS9055" s="792"/>
      <c r="AV9055" s="792"/>
      <c r="AY9055" s="792"/>
      <c r="BN9055" s="792"/>
      <c r="BQ9055" s="792"/>
    </row>
    <row r="9056" spans="8:69" ht="12" customHeight="1">
      <c r="H9056" s="800"/>
      <c r="AJ9056" s="792"/>
      <c r="AM9056" s="792"/>
      <c r="AP9056" s="792"/>
      <c r="AS9056" s="792"/>
      <c r="AV9056" s="792"/>
      <c r="AY9056" s="792"/>
      <c r="BN9056" s="792"/>
      <c r="BQ9056" s="792"/>
    </row>
    <row r="9057" spans="8:69" ht="12" customHeight="1">
      <c r="H9057" s="800"/>
      <c r="AJ9057" s="792"/>
      <c r="AM9057" s="792"/>
      <c r="AP9057" s="792"/>
      <c r="AS9057" s="792"/>
      <c r="AV9057" s="792"/>
      <c r="AY9057" s="792"/>
      <c r="BN9057" s="792"/>
      <c r="BQ9057" s="792"/>
    </row>
    <row r="9058" spans="8:69" ht="12" customHeight="1">
      <c r="H9058" s="800"/>
      <c r="AJ9058" s="792"/>
      <c r="AM9058" s="792"/>
      <c r="AP9058" s="792"/>
      <c r="AS9058" s="792"/>
      <c r="AV9058" s="792"/>
      <c r="AY9058" s="792"/>
      <c r="BN9058" s="792"/>
      <c r="BQ9058" s="792"/>
    </row>
    <row r="9059" spans="8:69" ht="12" customHeight="1">
      <c r="H9059" s="800"/>
      <c r="AJ9059" s="792"/>
      <c r="AM9059" s="792"/>
      <c r="AP9059" s="792"/>
      <c r="AS9059" s="792"/>
      <c r="AV9059" s="792"/>
      <c r="AY9059" s="792"/>
      <c r="BN9059" s="792"/>
      <c r="BQ9059" s="792"/>
    </row>
    <row r="9060" spans="8:69" ht="12" customHeight="1">
      <c r="H9060" s="800"/>
      <c r="AJ9060" s="792"/>
      <c r="AM9060" s="792"/>
      <c r="AP9060" s="792"/>
      <c r="AS9060" s="792"/>
      <c r="AV9060" s="792"/>
      <c r="AY9060" s="792"/>
      <c r="BN9060" s="792"/>
      <c r="BQ9060" s="792"/>
    </row>
    <row r="9061" spans="8:69" ht="12" customHeight="1">
      <c r="H9061" s="800"/>
      <c r="AJ9061" s="792"/>
      <c r="AM9061" s="792"/>
      <c r="AP9061" s="792"/>
      <c r="AS9061" s="792"/>
      <c r="AV9061" s="792"/>
      <c r="AY9061" s="792"/>
      <c r="BN9061" s="792"/>
      <c r="BQ9061" s="792"/>
    </row>
    <row r="9062" spans="8:69" ht="12" customHeight="1">
      <c r="H9062" s="800"/>
      <c r="AJ9062" s="792"/>
      <c r="AM9062" s="792"/>
      <c r="AP9062" s="792"/>
      <c r="AS9062" s="792"/>
      <c r="AV9062" s="792"/>
      <c r="AY9062" s="792"/>
      <c r="BN9062" s="792"/>
      <c r="BQ9062" s="792"/>
    </row>
    <row r="9063" spans="8:69" ht="12" customHeight="1">
      <c r="H9063" s="800"/>
      <c r="AJ9063" s="792"/>
      <c r="AM9063" s="792"/>
      <c r="AP9063" s="792"/>
      <c r="AS9063" s="792"/>
      <c r="AV9063" s="792"/>
      <c r="AY9063" s="792"/>
      <c r="BN9063" s="792"/>
      <c r="BQ9063" s="792"/>
    </row>
    <row r="9064" spans="8:69" ht="12" customHeight="1">
      <c r="H9064" s="800"/>
      <c r="AJ9064" s="792"/>
      <c r="AM9064" s="792"/>
      <c r="AP9064" s="792"/>
      <c r="AS9064" s="792"/>
      <c r="AV9064" s="792"/>
      <c r="AY9064" s="792"/>
      <c r="BN9064" s="792"/>
      <c r="BQ9064" s="792"/>
    </row>
    <row r="9065" spans="8:69" ht="12" customHeight="1">
      <c r="H9065" s="800"/>
      <c r="AJ9065" s="792"/>
      <c r="AM9065" s="792"/>
      <c r="AP9065" s="792"/>
      <c r="AS9065" s="792"/>
      <c r="AV9065" s="792"/>
      <c r="AY9065" s="792"/>
      <c r="BN9065" s="792"/>
      <c r="BQ9065" s="792"/>
    </row>
    <row r="9066" spans="8:69" ht="12" customHeight="1">
      <c r="H9066" s="800"/>
      <c r="AJ9066" s="792"/>
      <c r="AM9066" s="792"/>
      <c r="AP9066" s="792"/>
      <c r="AS9066" s="792"/>
      <c r="AV9066" s="792"/>
      <c r="AY9066" s="792"/>
      <c r="BN9066" s="792"/>
      <c r="BQ9066" s="792"/>
    </row>
    <row r="9067" spans="8:69" ht="12" customHeight="1">
      <c r="H9067" s="800"/>
      <c r="AJ9067" s="792"/>
      <c r="AM9067" s="792"/>
      <c r="AP9067" s="792"/>
      <c r="AS9067" s="792"/>
      <c r="AV9067" s="792"/>
      <c r="AY9067" s="792"/>
      <c r="BN9067" s="792"/>
      <c r="BQ9067" s="792"/>
    </row>
    <row r="9068" spans="8:69" ht="12" customHeight="1">
      <c r="H9068" s="800"/>
      <c r="AJ9068" s="792"/>
      <c r="AM9068" s="792"/>
      <c r="AP9068" s="792"/>
      <c r="AS9068" s="792"/>
      <c r="AV9068" s="792"/>
      <c r="AY9068" s="792"/>
      <c r="BN9068" s="792"/>
      <c r="BQ9068" s="792"/>
    </row>
    <row r="9069" spans="8:69" ht="12" customHeight="1">
      <c r="H9069" s="800"/>
      <c r="AJ9069" s="792"/>
      <c r="AM9069" s="792"/>
      <c r="AP9069" s="792"/>
      <c r="AS9069" s="792"/>
      <c r="AV9069" s="792"/>
      <c r="AY9069" s="792"/>
      <c r="BN9069" s="792"/>
      <c r="BQ9069" s="792"/>
    </row>
    <row r="9070" spans="8:69" ht="12" customHeight="1">
      <c r="H9070" s="800"/>
      <c r="AJ9070" s="792"/>
      <c r="AM9070" s="792"/>
      <c r="AP9070" s="792"/>
      <c r="AS9070" s="792"/>
      <c r="AV9070" s="792"/>
      <c r="AY9070" s="792"/>
      <c r="BN9070" s="792"/>
      <c r="BQ9070" s="792"/>
    </row>
    <row r="9071" spans="8:69" ht="12" customHeight="1">
      <c r="H9071" s="800"/>
      <c r="AJ9071" s="792"/>
      <c r="AM9071" s="792"/>
      <c r="AP9071" s="792"/>
      <c r="AS9071" s="792"/>
      <c r="AV9071" s="792"/>
      <c r="AY9071" s="792"/>
      <c r="BN9071" s="792"/>
      <c r="BQ9071" s="792"/>
    </row>
    <row r="9072" spans="8:69" ht="12" customHeight="1">
      <c r="H9072" s="800"/>
      <c r="AJ9072" s="792"/>
      <c r="AM9072" s="792"/>
      <c r="AP9072" s="792"/>
      <c r="AS9072" s="792"/>
      <c r="AV9072" s="792"/>
      <c r="AY9072" s="792"/>
      <c r="BN9072" s="792"/>
      <c r="BQ9072" s="792"/>
    </row>
    <row r="9073" spans="8:69" ht="12" customHeight="1">
      <c r="H9073" s="800"/>
      <c r="AJ9073" s="792"/>
      <c r="AM9073" s="792"/>
      <c r="AP9073" s="792"/>
      <c r="AS9073" s="792"/>
      <c r="AV9073" s="792"/>
      <c r="AY9073" s="792"/>
      <c r="BN9073" s="792"/>
      <c r="BQ9073" s="792"/>
    </row>
    <row r="9074" spans="8:69" ht="12" customHeight="1">
      <c r="H9074" s="800"/>
      <c r="AJ9074" s="792"/>
      <c r="AM9074" s="792"/>
      <c r="AP9074" s="792"/>
      <c r="AS9074" s="792"/>
      <c r="AV9074" s="792"/>
      <c r="AY9074" s="792"/>
      <c r="BN9074" s="792"/>
      <c r="BQ9074" s="792"/>
    </row>
    <row r="9075" spans="8:69" ht="12" customHeight="1">
      <c r="H9075" s="800"/>
      <c r="AJ9075" s="792"/>
      <c r="AM9075" s="792"/>
      <c r="AP9075" s="792"/>
      <c r="AS9075" s="792"/>
      <c r="AV9075" s="792"/>
      <c r="AY9075" s="792"/>
      <c r="BN9075" s="792"/>
      <c r="BQ9075" s="792"/>
    </row>
    <row r="9076" spans="8:69" ht="12" customHeight="1">
      <c r="H9076" s="800"/>
      <c r="AJ9076" s="792"/>
      <c r="AM9076" s="792"/>
      <c r="AP9076" s="792"/>
      <c r="AS9076" s="792"/>
      <c r="AV9076" s="792"/>
      <c r="AY9076" s="792"/>
      <c r="BN9076" s="792"/>
      <c r="BQ9076" s="792"/>
    </row>
    <row r="9077" spans="8:69" ht="12" customHeight="1">
      <c r="H9077" s="800"/>
      <c r="AJ9077" s="792"/>
      <c r="AM9077" s="792"/>
      <c r="AP9077" s="792"/>
      <c r="AS9077" s="792"/>
      <c r="AV9077" s="792"/>
      <c r="AY9077" s="792"/>
      <c r="BN9077" s="792"/>
      <c r="BQ9077" s="792"/>
    </row>
    <row r="9078" spans="8:69" ht="12" customHeight="1">
      <c r="H9078" s="800"/>
      <c r="AJ9078" s="792"/>
      <c r="AM9078" s="792"/>
      <c r="AP9078" s="792"/>
      <c r="AS9078" s="792"/>
      <c r="AV9078" s="792"/>
      <c r="AY9078" s="792"/>
      <c r="BN9078" s="792"/>
      <c r="BQ9078" s="792"/>
    </row>
    <row r="9079" spans="8:69" ht="12" customHeight="1">
      <c r="H9079" s="800"/>
      <c r="AJ9079" s="792"/>
      <c r="AM9079" s="792"/>
      <c r="AP9079" s="792"/>
      <c r="AS9079" s="792"/>
      <c r="AV9079" s="792"/>
      <c r="AY9079" s="792"/>
      <c r="BN9079" s="792"/>
      <c r="BQ9079" s="792"/>
    </row>
    <row r="9080" spans="8:69" ht="12" customHeight="1">
      <c r="H9080" s="800"/>
      <c r="AJ9080" s="792"/>
      <c r="AM9080" s="792"/>
      <c r="AP9080" s="792"/>
      <c r="AS9080" s="792"/>
      <c r="AV9080" s="792"/>
      <c r="AY9080" s="792"/>
      <c r="BN9080" s="792"/>
      <c r="BQ9080" s="792"/>
    </row>
    <row r="9081" spans="8:69" ht="12" customHeight="1">
      <c r="H9081" s="800"/>
      <c r="AJ9081" s="792"/>
      <c r="AM9081" s="792"/>
      <c r="AP9081" s="792"/>
      <c r="AS9081" s="792"/>
      <c r="AV9081" s="792"/>
      <c r="AY9081" s="792"/>
      <c r="BN9081" s="792"/>
      <c r="BQ9081" s="792"/>
    </row>
    <row r="9082" spans="8:69" ht="12" customHeight="1">
      <c r="H9082" s="800"/>
      <c r="AJ9082" s="792"/>
      <c r="AM9082" s="792"/>
      <c r="AP9082" s="792"/>
      <c r="AS9082" s="792"/>
      <c r="AV9082" s="792"/>
      <c r="AY9082" s="792"/>
      <c r="BN9082" s="792"/>
      <c r="BQ9082" s="792"/>
    </row>
    <row r="9083" spans="8:69" ht="12" customHeight="1">
      <c r="H9083" s="800"/>
      <c r="AJ9083" s="792"/>
      <c r="AM9083" s="792"/>
      <c r="AP9083" s="792"/>
      <c r="AS9083" s="792"/>
      <c r="AV9083" s="792"/>
      <c r="AY9083" s="792"/>
      <c r="BN9083" s="792"/>
      <c r="BQ9083" s="792"/>
    </row>
    <row r="9084" spans="8:69" ht="12" customHeight="1">
      <c r="H9084" s="800"/>
      <c r="AJ9084" s="792"/>
      <c r="AM9084" s="792"/>
      <c r="AP9084" s="792"/>
      <c r="AS9084" s="792"/>
      <c r="AV9084" s="792"/>
      <c r="AY9084" s="792"/>
      <c r="BN9084" s="792"/>
      <c r="BQ9084" s="792"/>
    </row>
    <row r="9085" spans="8:69" ht="12" customHeight="1">
      <c r="H9085" s="800"/>
      <c r="AJ9085" s="792"/>
      <c r="AM9085" s="792"/>
      <c r="AP9085" s="792"/>
      <c r="AS9085" s="792"/>
      <c r="AV9085" s="792"/>
      <c r="AY9085" s="792"/>
      <c r="BN9085" s="792"/>
      <c r="BQ9085" s="792"/>
    </row>
    <row r="9086" spans="8:69" ht="12" customHeight="1">
      <c r="H9086" s="800"/>
      <c r="AJ9086" s="792"/>
      <c r="AM9086" s="792"/>
      <c r="AP9086" s="792"/>
      <c r="AS9086" s="792"/>
      <c r="AV9086" s="792"/>
      <c r="AY9086" s="792"/>
      <c r="BN9086" s="792"/>
      <c r="BQ9086" s="792"/>
    </row>
    <row r="9087" spans="8:69" ht="12" customHeight="1">
      <c r="H9087" s="800"/>
      <c r="AJ9087" s="792"/>
      <c r="AM9087" s="792"/>
      <c r="AP9087" s="792"/>
      <c r="AS9087" s="792"/>
      <c r="AV9087" s="792"/>
      <c r="AY9087" s="792"/>
      <c r="BN9087" s="792"/>
      <c r="BQ9087" s="792"/>
    </row>
    <row r="9088" spans="8:69" ht="12" customHeight="1">
      <c r="H9088" s="800"/>
      <c r="AJ9088" s="792"/>
      <c r="AM9088" s="792"/>
      <c r="AP9088" s="792"/>
      <c r="AS9088" s="792"/>
      <c r="AV9088" s="792"/>
      <c r="AY9088" s="792"/>
      <c r="BN9088" s="792"/>
      <c r="BQ9088" s="792"/>
    </row>
    <row r="9089" spans="8:69" ht="12" customHeight="1">
      <c r="H9089" s="800"/>
      <c r="AJ9089" s="792"/>
      <c r="AM9089" s="792"/>
      <c r="AP9089" s="792"/>
      <c r="AS9089" s="792"/>
      <c r="AV9089" s="792"/>
      <c r="AY9089" s="792"/>
      <c r="BN9089" s="792"/>
      <c r="BQ9089" s="792"/>
    </row>
    <row r="9090" spans="8:69" ht="12" customHeight="1">
      <c r="H9090" s="800"/>
      <c r="AJ9090" s="792"/>
      <c r="AM9090" s="792"/>
      <c r="AP9090" s="792"/>
      <c r="AS9090" s="792"/>
      <c r="AV9090" s="792"/>
      <c r="AY9090" s="792"/>
      <c r="BN9090" s="792"/>
      <c r="BQ9090" s="792"/>
    </row>
    <row r="9091" spans="8:69" ht="12" customHeight="1">
      <c r="H9091" s="800"/>
      <c r="AJ9091" s="792"/>
      <c r="AM9091" s="792"/>
      <c r="AP9091" s="792"/>
      <c r="AS9091" s="792"/>
      <c r="AV9091" s="792"/>
      <c r="AY9091" s="792"/>
      <c r="BN9091" s="792"/>
      <c r="BQ9091" s="792"/>
    </row>
    <row r="9092" spans="8:69" ht="12" customHeight="1">
      <c r="H9092" s="800"/>
      <c r="AJ9092" s="792"/>
      <c r="AM9092" s="792"/>
      <c r="AP9092" s="792"/>
      <c r="AS9092" s="792"/>
      <c r="AV9092" s="792"/>
      <c r="AY9092" s="792"/>
      <c r="BN9092" s="792"/>
      <c r="BQ9092" s="792"/>
    </row>
    <row r="9093" spans="8:69" ht="12" customHeight="1">
      <c r="H9093" s="800"/>
      <c r="AJ9093" s="792"/>
      <c r="AM9093" s="792"/>
      <c r="AP9093" s="792"/>
      <c r="AS9093" s="792"/>
      <c r="AV9093" s="792"/>
      <c r="AY9093" s="792"/>
      <c r="BN9093" s="792"/>
      <c r="BQ9093" s="792"/>
    </row>
    <row r="9094" spans="8:69" ht="12" customHeight="1">
      <c r="H9094" s="800"/>
      <c r="AJ9094" s="792"/>
      <c r="AM9094" s="792"/>
      <c r="AP9094" s="792"/>
      <c r="AS9094" s="792"/>
      <c r="AV9094" s="792"/>
      <c r="AY9094" s="792"/>
      <c r="BN9094" s="792"/>
      <c r="BQ9094" s="792"/>
    </row>
    <row r="9095" spans="8:69" ht="12" customHeight="1">
      <c r="H9095" s="800"/>
      <c r="AJ9095" s="792"/>
      <c r="AM9095" s="792"/>
      <c r="AP9095" s="792"/>
      <c r="AS9095" s="792"/>
      <c r="AV9095" s="792"/>
      <c r="AY9095" s="792"/>
      <c r="BN9095" s="792"/>
      <c r="BQ9095" s="792"/>
    </row>
    <row r="9096" spans="8:69" ht="12" customHeight="1">
      <c r="H9096" s="800"/>
      <c r="AJ9096" s="792"/>
      <c r="AM9096" s="792"/>
      <c r="AP9096" s="792"/>
      <c r="AS9096" s="792"/>
      <c r="AV9096" s="792"/>
      <c r="AY9096" s="792"/>
      <c r="BN9096" s="792"/>
      <c r="BQ9096" s="792"/>
    </row>
    <row r="9097" spans="8:69" ht="12" customHeight="1">
      <c r="H9097" s="800"/>
      <c r="AJ9097" s="792"/>
      <c r="AM9097" s="792"/>
      <c r="AP9097" s="792"/>
      <c r="AS9097" s="792"/>
      <c r="AV9097" s="792"/>
      <c r="AY9097" s="792"/>
      <c r="BN9097" s="792"/>
      <c r="BQ9097" s="792"/>
    </row>
    <row r="9098" spans="8:69" ht="12" customHeight="1">
      <c r="H9098" s="800"/>
      <c r="AJ9098" s="792"/>
      <c r="AM9098" s="792"/>
      <c r="AP9098" s="792"/>
      <c r="AS9098" s="792"/>
      <c r="AV9098" s="792"/>
      <c r="AY9098" s="792"/>
      <c r="BN9098" s="792"/>
      <c r="BQ9098" s="792"/>
    </row>
    <row r="9099" spans="8:69" ht="12" customHeight="1">
      <c r="H9099" s="800"/>
      <c r="AJ9099" s="792"/>
      <c r="AM9099" s="792"/>
      <c r="AP9099" s="792"/>
      <c r="AS9099" s="792"/>
      <c r="AV9099" s="792"/>
      <c r="AY9099" s="792"/>
      <c r="BN9099" s="792"/>
      <c r="BQ9099" s="792"/>
    </row>
    <row r="9100" spans="8:69" ht="12" customHeight="1">
      <c r="H9100" s="800"/>
      <c r="AJ9100" s="792"/>
      <c r="AM9100" s="792"/>
      <c r="AP9100" s="792"/>
      <c r="AS9100" s="792"/>
      <c r="AV9100" s="792"/>
      <c r="AY9100" s="792"/>
      <c r="BN9100" s="792"/>
      <c r="BQ9100" s="792"/>
    </row>
    <row r="9101" spans="8:69" ht="12" customHeight="1">
      <c r="H9101" s="800"/>
      <c r="AJ9101" s="792"/>
      <c r="AM9101" s="792"/>
      <c r="AP9101" s="792"/>
      <c r="AS9101" s="792"/>
      <c r="AV9101" s="792"/>
      <c r="AY9101" s="792"/>
      <c r="BN9101" s="792"/>
      <c r="BQ9101" s="792"/>
    </row>
    <row r="9102" spans="8:69" ht="12" customHeight="1">
      <c r="H9102" s="800"/>
      <c r="AJ9102" s="792"/>
      <c r="AM9102" s="792"/>
      <c r="AP9102" s="792"/>
      <c r="AS9102" s="792"/>
      <c r="AV9102" s="792"/>
      <c r="AY9102" s="792"/>
      <c r="BN9102" s="792"/>
      <c r="BQ9102" s="792"/>
    </row>
    <row r="9103" spans="8:69" ht="12" customHeight="1">
      <c r="H9103" s="800"/>
      <c r="AJ9103" s="792"/>
      <c r="AM9103" s="792"/>
      <c r="AP9103" s="792"/>
      <c r="AS9103" s="792"/>
      <c r="AV9103" s="792"/>
      <c r="AY9103" s="792"/>
      <c r="BN9103" s="792"/>
      <c r="BQ9103" s="792"/>
    </row>
    <row r="9104" spans="8:69" ht="12" customHeight="1">
      <c r="H9104" s="800"/>
      <c r="AJ9104" s="792"/>
      <c r="AM9104" s="792"/>
      <c r="AP9104" s="792"/>
      <c r="AS9104" s="792"/>
      <c r="AV9104" s="792"/>
      <c r="AY9104" s="792"/>
      <c r="BN9104" s="792"/>
      <c r="BQ9104" s="792"/>
    </row>
    <row r="9105" spans="8:69" ht="12" customHeight="1">
      <c r="H9105" s="800"/>
      <c r="AJ9105" s="792"/>
      <c r="AM9105" s="792"/>
      <c r="AP9105" s="792"/>
      <c r="AS9105" s="792"/>
      <c r="AV9105" s="792"/>
      <c r="AY9105" s="792"/>
      <c r="BN9105" s="792"/>
      <c r="BQ9105" s="792"/>
    </row>
    <row r="9106" spans="8:69" ht="12" customHeight="1">
      <c r="H9106" s="800"/>
      <c r="AJ9106" s="792"/>
      <c r="AM9106" s="792"/>
      <c r="AP9106" s="792"/>
      <c r="AS9106" s="792"/>
      <c r="AV9106" s="792"/>
      <c r="AY9106" s="792"/>
      <c r="BN9106" s="792"/>
      <c r="BQ9106" s="792"/>
    </row>
    <row r="9107" spans="8:69" ht="12" customHeight="1">
      <c r="H9107" s="800"/>
      <c r="AJ9107" s="792"/>
      <c r="AM9107" s="792"/>
      <c r="AP9107" s="792"/>
      <c r="AS9107" s="792"/>
      <c r="AV9107" s="792"/>
      <c r="AY9107" s="792"/>
      <c r="BN9107" s="792"/>
      <c r="BQ9107" s="792"/>
    </row>
    <row r="9108" spans="8:69" ht="12" customHeight="1">
      <c r="H9108" s="800"/>
      <c r="AJ9108" s="792"/>
      <c r="AM9108" s="792"/>
      <c r="AP9108" s="792"/>
      <c r="AS9108" s="792"/>
      <c r="AV9108" s="792"/>
      <c r="AY9108" s="792"/>
      <c r="BN9108" s="792"/>
      <c r="BQ9108" s="792"/>
    </row>
    <row r="9109" spans="8:69" ht="12" customHeight="1">
      <c r="H9109" s="800"/>
      <c r="AJ9109" s="792"/>
      <c r="AM9109" s="792"/>
      <c r="AP9109" s="792"/>
      <c r="AS9109" s="792"/>
      <c r="AV9109" s="792"/>
      <c r="AY9109" s="792"/>
      <c r="BN9109" s="792"/>
      <c r="BQ9109" s="792"/>
    </row>
    <row r="9110" spans="8:69" ht="12" customHeight="1">
      <c r="H9110" s="800"/>
      <c r="AJ9110" s="792"/>
      <c r="AM9110" s="792"/>
      <c r="AP9110" s="792"/>
      <c r="AS9110" s="792"/>
      <c r="AV9110" s="792"/>
      <c r="AY9110" s="792"/>
      <c r="BN9110" s="792"/>
      <c r="BQ9110" s="792"/>
    </row>
    <row r="9111" spans="8:69" ht="12" customHeight="1">
      <c r="H9111" s="800"/>
      <c r="AJ9111" s="792"/>
      <c r="AM9111" s="792"/>
      <c r="AP9111" s="792"/>
      <c r="AS9111" s="792"/>
      <c r="AV9111" s="792"/>
      <c r="AY9111" s="792"/>
      <c r="BN9111" s="792"/>
      <c r="BQ9111" s="792"/>
    </row>
    <row r="9112" spans="8:69" ht="12" customHeight="1">
      <c r="H9112" s="800"/>
      <c r="AJ9112" s="792"/>
      <c r="AM9112" s="792"/>
      <c r="AP9112" s="792"/>
      <c r="AS9112" s="792"/>
      <c r="AV9112" s="792"/>
      <c r="AY9112" s="792"/>
      <c r="BN9112" s="792"/>
      <c r="BQ9112" s="792"/>
    </row>
    <row r="9113" spans="8:69" ht="12" customHeight="1">
      <c r="H9113" s="800"/>
      <c r="AJ9113" s="792"/>
      <c r="AM9113" s="792"/>
      <c r="AP9113" s="792"/>
      <c r="AS9113" s="792"/>
      <c r="AV9113" s="792"/>
      <c r="AY9113" s="792"/>
      <c r="BN9113" s="792"/>
      <c r="BQ9113" s="792"/>
    </row>
    <row r="9114" spans="8:69" ht="12" customHeight="1">
      <c r="H9114" s="800"/>
      <c r="AJ9114" s="792"/>
      <c r="AM9114" s="792"/>
      <c r="AP9114" s="792"/>
      <c r="AS9114" s="792"/>
      <c r="AV9114" s="792"/>
      <c r="AY9114" s="792"/>
      <c r="BN9114" s="792"/>
      <c r="BQ9114" s="792"/>
    </row>
    <row r="9115" spans="8:69" ht="12" customHeight="1">
      <c r="H9115" s="800"/>
      <c r="AJ9115" s="792"/>
      <c r="AM9115" s="792"/>
      <c r="AP9115" s="792"/>
      <c r="AS9115" s="792"/>
      <c r="AV9115" s="792"/>
      <c r="AY9115" s="792"/>
      <c r="BN9115" s="792"/>
      <c r="BQ9115" s="792"/>
    </row>
    <row r="9116" spans="8:69" ht="12" customHeight="1">
      <c r="H9116" s="800"/>
      <c r="AJ9116" s="792"/>
      <c r="AM9116" s="792"/>
      <c r="AP9116" s="792"/>
      <c r="AS9116" s="792"/>
      <c r="AV9116" s="792"/>
      <c r="AY9116" s="792"/>
      <c r="BN9116" s="792"/>
      <c r="BQ9116" s="792"/>
    </row>
    <row r="9117" spans="8:69" ht="12" customHeight="1">
      <c r="H9117" s="800"/>
      <c r="AJ9117" s="792"/>
      <c r="AM9117" s="792"/>
      <c r="AP9117" s="792"/>
      <c r="AS9117" s="792"/>
      <c r="AV9117" s="792"/>
      <c r="AY9117" s="792"/>
      <c r="BN9117" s="792"/>
      <c r="BQ9117" s="792"/>
    </row>
    <row r="9118" spans="8:69" ht="12" customHeight="1">
      <c r="H9118" s="800"/>
      <c r="AJ9118" s="792"/>
      <c r="AM9118" s="792"/>
      <c r="AP9118" s="792"/>
      <c r="AS9118" s="792"/>
      <c r="AV9118" s="792"/>
      <c r="AY9118" s="792"/>
      <c r="BN9118" s="792"/>
      <c r="BQ9118" s="792"/>
    </row>
    <row r="9119" spans="8:69" ht="12" customHeight="1">
      <c r="H9119" s="800"/>
      <c r="AJ9119" s="792"/>
      <c r="AM9119" s="792"/>
      <c r="AP9119" s="792"/>
      <c r="AS9119" s="792"/>
      <c r="AV9119" s="792"/>
      <c r="AY9119" s="792"/>
      <c r="BN9119" s="792"/>
      <c r="BQ9119" s="792"/>
    </row>
    <row r="9120" spans="8:69" ht="12" customHeight="1">
      <c r="H9120" s="800"/>
      <c r="AJ9120" s="792"/>
      <c r="AM9120" s="792"/>
      <c r="AP9120" s="792"/>
      <c r="AS9120" s="792"/>
      <c r="AV9120" s="792"/>
      <c r="AY9120" s="792"/>
      <c r="BN9120" s="792"/>
      <c r="BQ9120" s="792"/>
    </row>
    <row r="9121" spans="8:69" ht="12" customHeight="1">
      <c r="H9121" s="800"/>
      <c r="AJ9121" s="792"/>
      <c r="AM9121" s="792"/>
      <c r="AP9121" s="792"/>
      <c r="AS9121" s="792"/>
      <c r="AV9121" s="792"/>
      <c r="AY9121" s="792"/>
      <c r="BN9121" s="792"/>
      <c r="BQ9121" s="792"/>
    </row>
    <row r="9122" spans="8:69" ht="12" customHeight="1">
      <c r="H9122" s="800"/>
      <c r="AJ9122" s="792"/>
      <c r="AM9122" s="792"/>
      <c r="AP9122" s="792"/>
      <c r="AS9122" s="792"/>
      <c r="AV9122" s="792"/>
      <c r="AY9122" s="792"/>
      <c r="BN9122" s="792"/>
      <c r="BQ9122" s="792"/>
    </row>
    <row r="9123" spans="8:69" ht="12" customHeight="1">
      <c r="H9123" s="800"/>
      <c r="AJ9123" s="792"/>
      <c r="AM9123" s="792"/>
      <c r="AP9123" s="792"/>
      <c r="AS9123" s="792"/>
      <c r="AV9123" s="792"/>
      <c r="AY9123" s="792"/>
      <c r="BN9123" s="792"/>
      <c r="BQ9123" s="792"/>
    </row>
    <row r="9124" spans="8:69" ht="12" customHeight="1">
      <c r="H9124" s="800"/>
      <c r="AJ9124" s="792"/>
      <c r="AM9124" s="792"/>
      <c r="AP9124" s="792"/>
      <c r="AS9124" s="792"/>
      <c r="AV9124" s="792"/>
      <c r="AY9124" s="792"/>
      <c r="BN9124" s="792"/>
      <c r="BQ9124" s="792"/>
    </row>
    <row r="9125" spans="8:69" ht="12" customHeight="1">
      <c r="H9125" s="800"/>
      <c r="AJ9125" s="792"/>
      <c r="AM9125" s="792"/>
      <c r="AP9125" s="792"/>
      <c r="AS9125" s="792"/>
      <c r="AV9125" s="792"/>
      <c r="AY9125" s="792"/>
      <c r="BN9125" s="792"/>
      <c r="BQ9125" s="792"/>
    </row>
    <row r="9126" spans="8:69" ht="12" customHeight="1">
      <c r="H9126" s="800"/>
      <c r="AJ9126" s="792"/>
      <c r="AM9126" s="792"/>
      <c r="AP9126" s="792"/>
      <c r="AS9126" s="792"/>
      <c r="AV9126" s="792"/>
      <c r="AY9126" s="792"/>
      <c r="BN9126" s="792"/>
      <c r="BQ9126" s="792"/>
    </row>
    <row r="9127" spans="8:69" ht="12" customHeight="1">
      <c r="H9127" s="800"/>
      <c r="AJ9127" s="792"/>
      <c r="AM9127" s="792"/>
      <c r="AP9127" s="792"/>
      <c r="AS9127" s="792"/>
      <c r="AV9127" s="792"/>
      <c r="AY9127" s="792"/>
      <c r="BN9127" s="792"/>
      <c r="BQ9127" s="792"/>
    </row>
    <row r="9128" spans="8:69" ht="12" customHeight="1">
      <c r="H9128" s="800"/>
      <c r="AJ9128" s="792"/>
      <c r="AM9128" s="792"/>
      <c r="AP9128" s="792"/>
      <c r="AS9128" s="792"/>
      <c r="AV9128" s="792"/>
      <c r="AY9128" s="792"/>
      <c r="BN9128" s="792"/>
      <c r="BQ9128" s="792"/>
    </row>
    <row r="9129" spans="8:69" ht="12" customHeight="1">
      <c r="H9129" s="800"/>
      <c r="AJ9129" s="792"/>
      <c r="AM9129" s="792"/>
      <c r="AP9129" s="792"/>
      <c r="AS9129" s="792"/>
      <c r="AV9129" s="792"/>
      <c r="AY9129" s="792"/>
      <c r="BN9129" s="792"/>
      <c r="BQ9129" s="792"/>
    </row>
    <row r="9130" spans="8:69" ht="12" customHeight="1">
      <c r="H9130" s="800"/>
      <c r="AJ9130" s="792"/>
      <c r="AM9130" s="792"/>
      <c r="AP9130" s="792"/>
      <c r="AS9130" s="792"/>
      <c r="AV9130" s="792"/>
      <c r="AY9130" s="792"/>
      <c r="BN9130" s="792"/>
      <c r="BQ9130" s="792"/>
    </row>
    <row r="9131" spans="8:69" ht="12" customHeight="1">
      <c r="H9131" s="800"/>
      <c r="AJ9131" s="792"/>
      <c r="AM9131" s="792"/>
      <c r="AP9131" s="792"/>
      <c r="AS9131" s="792"/>
      <c r="AV9131" s="792"/>
      <c r="AY9131" s="792"/>
      <c r="BN9131" s="792"/>
      <c r="BQ9131" s="792"/>
    </row>
    <row r="9132" spans="8:69" ht="12" customHeight="1">
      <c r="H9132" s="800"/>
      <c r="AJ9132" s="792"/>
      <c r="AM9132" s="792"/>
      <c r="AP9132" s="792"/>
      <c r="AS9132" s="792"/>
      <c r="AV9132" s="792"/>
      <c r="AY9132" s="792"/>
      <c r="BN9132" s="792"/>
      <c r="BQ9132" s="792"/>
    </row>
    <row r="9133" spans="8:69" ht="12" customHeight="1">
      <c r="H9133" s="800"/>
      <c r="AJ9133" s="792"/>
      <c r="AM9133" s="792"/>
      <c r="AP9133" s="792"/>
      <c r="AS9133" s="792"/>
      <c r="AV9133" s="792"/>
      <c r="AY9133" s="792"/>
      <c r="BN9133" s="792"/>
      <c r="BQ9133" s="792"/>
    </row>
    <row r="9134" spans="8:69" ht="12" customHeight="1">
      <c r="H9134" s="800"/>
      <c r="AJ9134" s="792"/>
      <c r="AM9134" s="792"/>
      <c r="AP9134" s="792"/>
      <c r="AS9134" s="792"/>
      <c r="AV9134" s="792"/>
      <c r="AY9134" s="792"/>
      <c r="BN9134" s="792"/>
      <c r="BQ9134" s="792"/>
    </row>
    <row r="9135" spans="8:69" ht="12" customHeight="1">
      <c r="H9135" s="800"/>
      <c r="AJ9135" s="792"/>
      <c r="AM9135" s="792"/>
      <c r="AP9135" s="792"/>
      <c r="AS9135" s="792"/>
      <c r="AV9135" s="792"/>
      <c r="AY9135" s="792"/>
      <c r="BN9135" s="792"/>
      <c r="BQ9135" s="792"/>
    </row>
    <row r="9136" spans="8:69" ht="12" customHeight="1">
      <c r="H9136" s="800"/>
      <c r="AJ9136" s="792"/>
      <c r="AM9136" s="792"/>
      <c r="AP9136" s="792"/>
      <c r="AS9136" s="792"/>
      <c r="AV9136" s="792"/>
      <c r="AY9136" s="792"/>
      <c r="BN9136" s="792"/>
      <c r="BQ9136" s="792"/>
    </row>
    <row r="9137" spans="8:69" ht="12" customHeight="1">
      <c r="H9137" s="800"/>
      <c r="AJ9137" s="792"/>
      <c r="AM9137" s="792"/>
      <c r="AP9137" s="792"/>
      <c r="AS9137" s="792"/>
      <c r="AV9137" s="792"/>
      <c r="AY9137" s="792"/>
      <c r="BN9137" s="792"/>
      <c r="BQ9137" s="792"/>
    </row>
    <row r="9138" spans="8:69" ht="12" customHeight="1">
      <c r="H9138" s="800"/>
      <c r="AJ9138" s="792"/>
      <c r="AM9138" s="792"/>
      <c r="AP9138" s="792"/>
      <c r="AS9138" s="792"/>
      <c r="AV9138" s="792"/>
      <c r="AY9138" s="792"/>
      <c r="BN9138" s="792"/>
      <c r="BQ9138" s="792"/>
    </row>
    <row r="9139" spans="8:69" ht="12" customHeight="1">
      <c r="H9139" s="800"/>
      <c r="AJ9139" s="792"/>
      <c r="AM9139" s="792"/>
      <c r="AP9139" s="792"/>
      <c r="AS9139" s="792"/>
      <c r="AV9139" s="792"/>
      <c r="AY9139" s="792"/>
      <c r="BN9139" s="792"/>
      <c r="BQ9139" s="792"/>
    </row>
    <row r="9140" spans="8:69" ht="12" customHeight="1">
      <c r="H9140" s="800"/>
      <c r="AJ9140" s="792"/>
      <c r="AM9140" s="792"/>
      <c r="AP9140" s="792"/>
      <c r="AS9140" s="792"/>
      <c r="AV9140" s="792"/>
      <c r="AY9140" s="792"/>
      <c r="BN9140" s="792"/>
      <c r="BQ9140" s="792"/>
    </row>
    <row r="9141" spans="8:69" ht="12" customHeight="1">
      <c r="H9141" s="800"/>
      <c r="AJ9141" s="792"/>
      <c r="AM9141" s="792"/>
      <c r="AP9141" s="792"/>
      <c r="AS9141" s="792"/>
      <c r="AV9141" s="792"/>
      <c r="AY9141" s="792"/>
      <c r="BN9141" s="792"/>
      <c r="BQ9141" s="792"/>
    </row>
    <row r="9142" spans="8:69" ht="12" customHeight="1">
      <c r="H9142" s="800"/>
      <c r="AJ9142" s="792"/>
      <c r="AM9142" s="792"/>
      <c r="AP9142" s="792"/>
      <c r="AS9142" s="792"/>
      <c r="AV9142" s="792"/>
      <c r="AY9142" s="792"/>
      <c r="BN9142" s="792"/>
      <c r="BQ9142" s="792"/>
    </row>
    <row r="9143" spans="8:69" ht="12" customHeight="1">
      <c r="H9143" s="800"/>
      <c r="AJ9143" s="792"/>
      <c r="AM9143" s="792"/>
      <c r="AP9143" s="792"/>
      <c r="AS9143" s="792"/>
      <c r="AV9143" s="792"/>
      <c r="AY9143" s="792"/>
      <c r="BN9143" s="792"/>
      <c r="BQ9143" s="792"/>
    </row>
    <row r="9144" spans="8:69" ht="12" customHeight="1">
      <c r="H9144" s="800"/>
      <c r="AJ9144" s="792"/>
      <c r="AM9144" s="792"/>
      <c r="AP9144" s="792"/>
      <c r="AS9144" s="792"/>
      <c r="AV9144" s="792"/>
      <c r="AY9144" s="792"/>
      <c r="BN9144" s="792"/>
      <c r="BQ9144" s="792"/>
    </row>
    <row r="9145" spans="8:69" ht="12" customHeight="1">
      <c r="H9145" s="800"/>
      <c r="AJ9145" s="792"/>
      <c r="AM9145" s="792"/>
      <c r="AP9145" s="792"/>
      <c r="AS9145" s="792"/>
      <c r="AV9145" s="792"/>
      <c r="AY9145" s="792"/>
      <c r="BN9145" s="792"/>
      <c r="BQ9145" s="792"/>
    </row>
    <row r="9146" spans="8:69" ht="12" customHeight="1">
      <c r="H9146" s="800"/>
      <c r="AJ9146" s="792"/>
      <c r="AM9146" s="792"/>
      <c r="AP9146" s="792"/>
      <c r="AS9146" s="792"/>
      <c r="AV9146" s="792"/>
      <c r="AY9146" s="792"/>
      <c r="BN9146" s="792"/>
      <c r="BQ9146" s="792"/>
    </row>
    <row r="9147" spans="8:69" ht="12" customHeight="1">
      <c r="H9147" s="800"/>
      <c r="AJ9147" s="792"/>
      <c r="AM9147" s="792"/>
      <c r="AP9147" s="792"/>
      <c r="AS9147" s="792"/>
      <c r="AV9147" s="792"/>
      <c r="AY9147" s="792"/>
      <c r="BN9147" s="792"/>
      <c r="BQ9147" s="792"/>
    </row>
    <row r="9148" spans="8:69" ht="12" customHeight="1">
      <c r="H9148" s="800"/>
      <c r="AJ9148" s="792"/>
      <c r="AM9148" s="792"/>
      <c r="AP9148" s="792"/>
      <c r="AS9148" s="792"/>
      <c r="AV9148" s="792"/>
      <c r="AY9148" s="792"/>
      <c r="BN9148" s="792"/>
      <c r="BQ9148" s="792"/>
    </row>
    <row r="9149" spans="8:69" ht="12" customHeight="1">
      <c r="H9149" s="800"/>
      <c r="AJ9149" s="792"/>
      <c r="AM9149" s="792"/>
      <c r="AP9149" s="792"/>
      <c r="AS9149" s="792"/>
      <c r="AV9149" s="792"/>
      <c r="AY9149" s="792"/>
      <c r="BN9149" s="792"/>
      <c r="BQ9149" s="792"/>
    </row>
    <row r="9150" spans="8:69" ht="12" customHeight="1">
      <c r="H9150" s="800"/>
      <c r="AJ9150" s="792"/>
      <c r="AM9150" s="792"/>
      <c r="AP9150" s="792"/>
      <c r="AS9150" s="792"/>
      <c r="AV9150" s="792"/>
      <c r="AY9150" s="792"/>
      <c r="BN9150" s="792"/>
      <c r="BQ9150" s="792"/>
    </row>
    <row r="9151" spans="8:69" ht="12" customHeight="1">
      <c r="H9151" s="800"/>
      <c r="AJ9151" s="792"/>
      <c r="AM9151" s="792"/>
      <c r="AP9151" s="792"/>
      <c r="AS9151" s="792"/>
      <c r="AV9151" s="792"/>
      <c r="AY9151" s="792"/>
      <c r="BN9151" s="792"/>
      <c r="BQ9151" s="792"/>
    </row>
    <row r="9152" spans="8:69" ht="12" customHeight="1">
      <c r="H9152" s="800"/>
      <c r="AJ9152" s="792"/>
      <c r="AM9152" s="792"/>
      <c r="AP9152" s="792"/>
      <c r="AS9152" s="792"/>
      <c r="AV9152" s="792"/>
      <c r="AY9152" s="792"/>
      <c r="BN9152" s="792"/>
      <c r="BQ9152" s="792"/>
    </row>
    <row r="9153" spans="8:69" ht="12" customHeight="1">
      <c r="H9153" s="800"/>
      <c r="AJ9153" s="792"/>
      <c r="AM9153" s="792"/>
      <c r="AP9153" s="792"/>
      <c r="AS9153" s="792"/>
      <c r="AV9153" s="792"/>
      <c r="AY9153" s="792"/>
      <c r="BN9153" s="792"/>
      <c r="BQ9153" s="792"/>
    </row>
    <row r="9154" spans="8:69" ht="12" customHeight="1">
      <c r="H9154" s="800"/>
      <c r="AJ9154" s="792"/>
      <c r="AM9154" s="792"/>
      <c r="AP9154" s="792"/>
      <c r="AS9154" s="792"/>
      <c r="AV9154" s="792"/>
      <c r="AY9154" s="792"/>
      <c r="BN9154" s="792"/>
      <c r="BQ9154" s="792"/>
    </row>
    <row r="9155" spans="8:69" ht="12" customHeight="1">
      <c r="H9155" s="800"/>
      <c r="AJ9155" s="792"/>
      <c r="AM9155" s="792"/>
      <c r="AP9155" s="792"/>
      <c r="AS9155" s="792"/>
      <c r="AV9155" s="792"/>
      <c r="AY9155" s="792"/>
      <c r="BN9155" s="792"/>
      <c r="BQ9155" s="792"/>
    </row>
    <row r="9156" spans="8:69" ht="12" customHeight="1">
      <c r="H9156" s="800"/>
      <c r="AJ9156" s="792"/>
      <c r="AM9156" s="792"/>
      <c r="AP9156" s="792"/>
      <c r="AS9156" s="792"/>
      <c r="AV9156" s="792"/>
      <c r="AY9156" s="792"/>
      <c r="BN9156" s="792"/>
      <c r="BQ9156" s="792"/>
    </row>
    <row r="9157" spans="8:69" ht="12" customHeight="1">
      <c r="H9157" s="800"/>
      <c r="AJ9157" s="792"/>
      <c r="AM9157" s="792"/>
      <c r="AP9157" s="792"/>
      <c r="AS9157" s="792"/>
      <c r="AV9157" s="792"/>
      <c r="AY9157" s="792"/>
      <c r="BN9157" s="792"/>
      <c r="BQ9157" s="792"/>
    </row>
    <row r="9158" spans="8:69" ht="12" customHeight="1">
      <c r="H9158" s="800"/>
      <c r="AJ9158" s="792"/>
      <c r="AM9158" s="792"/>
      <c r="AP9158" s="792"/>
      <c r="AS9158" s="792"/>
      <c r="AV9158" s="792"/>
      <c r="AY9158" s="792"/>
      <c r="BN9158" s="792"/>
      <c r="BQ9158" s="792"/>
    </row>
    <row r="9159" spans="8:69" ht="12" customHeight="1">
      <c r="H9159" s="800"/>
      <c r="AJ9159" s="792"/>
      <c r="AM9159" s="792"/>
      <c r="AP9159" s="792"/>
      <c r="AS9159" s="792"/>
      <c r="AV9159" s="792"/>
      <c r="AY9159" s="792"/>
      <c r="BN9159" s="792"/>
      <c r="BQ9159" s="792"/>
    </row>
    <row r="9160" spans="8:69" ht="12" customHeight="1">
      <c r="H9160" s="800"/>
      <c r="AJ9160" s="792"/>
      <c r="AM9160" s="792"/>
      <c r="AP9160" s="792"/>
      <c r="AS9160" s="792"/>
      <c r="AV9160" s="792"/>
      <c r="AY9160" s="792"/>
      <c r="BN9160" s="792"/>
      <c r="BQ9160" s="792"/>
    </row>
    <row r="9161" spans="8:69" ht="12" customHeight="1">
      <c r="H9161" s="800"/>
      <c r="AJ9161" s="792"/>
      <c r="AM9161" s="792"/>
      <c r="AP9161" s="792"/>
      <c r="AS9161" s="792"/>
      <c r="AV9161" s="792"/>
      <c r="AY9161" s="792"/>
      <c r="BN9161" s="792"/>
      <c r="BQ9161" s="792"/>
    </row>
    <row r="9162" spans="8:69" ht="12" customHeight="1">
      <c r="H9162" s="800"/>
      <c r="AJ9162" s="792"/>
      <c r="AM9162" s="792"/>
      <c r="AP9162" s="792"/>
      <c r="AS9162" s="792"/>
      <c r="AV9162" s="792"/>
      <c r="AY9162" s="792"/>
      <c r="BN9162" s="792"/>
      <c r="BQ9162" s="792"/>
    </row>
    <row r="9163" spans="8:69" ht="12" customHeight="1">
      <c r="H9163" s="800"/>
      <c r="AJ9163" s="792"/>
      <c r="AM9163" s="792"/>
      <c r="AP9163" s="792"/>
      <c r="AS9163" s="792"/>
      <c r="AV9163" s="792"/>
      <c r="AY9163" s="792"/>
      <c r="BN9163" s="792"/>
      <c r="BQ9163" s="792"/>
    </row>
    <row r="9164" spans="8:69" ht="12" customHeight="1">
      <c r="H9164" s="800"/>
      <c r="AJ9164" s="792"/>
      <c r="AM9164" s="792"/>
      <c r="AP9164" s="792"/>
      <c r="AS9164" s="792"/>
      <c r="AV9164" s="792"/>
      <c r="AY9164" s="792"/>
      <c r="BN9164" s="792"/>
      <c r="BQ9164" s="792"/>
    </row>
    <row r="9165" spans="8:69" ht="12" customHeight="1">
      <c r="H9165" s="800"/>
      <c r="AJ9165" s="792"/>
      <c r="AM9165" s="792"/>
      <c r="AP9165" s="792"/>
      <c r="AS9165" s="792"/>
      <c r="AV9165" s="792"/>
      <c r="AY9165" s="792"/>
      <c r="BN9165" s="792"/>
      <c r="BQ9165" s="792"/>
    </row>
    <row r="9166" spans="8:69" ht="12" customHeight="1">
      <c r="H9166" s="800"/>
      <c r="AJ9166" s="792"/>
      <c r="AM9166" s="792"/>
      <c r="AP9166" s="792"/>
      <c r="AS9166" s="792"/>
      <c r="AV9166" s="792"/>
      <c r="AY9166" s="792"/>
      <c r="BN9166" s="792"/>
      <c r="BQ9166" s="792"/>
    </row>
    <row r="9167" spans="8:69" ht="12" customHeight="1">
      <c r="H9167" s="800"/>
      <c r="AJ9167" s="792"/>
      <c r="AM9167" s="792"/>
      <c r="AP9167" s="792"/>
      <c r="AS9167" s="792"/>
      <c r="AV9167" s="792"/>
      <c r="AY9167" s="792"/>
      <c r="BN9167" s="792"/>
      <c r="BQ9167" s="792"/>
    </row>
    <row r="9168" spans="8:69" ht="12" customHeight="1">
      <c r="H9168" s="800"/>
      <c r="AJ9168" s="792"/>
      <c r="AM9168" s="792"/>
      <c r="AP9168" s="792"/>
      <c r="AS9168" s="792"/>
      <c r="AV9168" s="792"/>
      <c r="AY9168" s="792"/>
      <c r="BN9168" s="792"/>
      <c r="BQ9168" s="792"/>
    </row>
    <row r="9169" spans="8:69" ht="12" customHeight="1">
      <c r="H9169" s="800"/>
      <c r="AJ9169" s="792"/>
      <c r="AM9169" s="792"/>
      <c r="AP9169" s="792"/>
      <c r="AS9169" s="792"/>
      <c r="AV9169" s="792"/>
      <c r="AY9169" s="792"/>
      <c r="BN9169" s="792"/>
      <c r="BQ9169" s="792"/>
    </row>
    <row r="9170" spans="8:69" ht="12" customHeight="1">
      <c r="H9170" s="800"/>
      <c r="AJ9170" s="792"/>
      <c r="AM9170" s="792"/>
      <c r="AP9170" s="792"/>
      <c r="AS9170" s="792"/>
      <c r="AV9170" s="792"/>
      <c r="AY9170" s="792"/>
      <c r="BN9170" s="792"/>
      <c r="BQ9170" s="792"/>
    </row>
    <row r="9171" spans="8:69" ht="12" customHeight="1">
      <c r="H9171" s="800"/>
      <c r="AJ9171" s="792"/>
      <c r="AM9171" s="792"/>
      <c r="AP9171" s="792"/>
      <c r="AS9171" s="792"/>
      <c r="AV9171" s="792"/>
      <c r="AY9171" s="792"/>
      <c r="BN9171" s="792"/>
      <c r="BQ9171" s="792"/>
    </row>
    <row r="9172" spans="8:69" ht="12" customHeight="1">
      <c r="H9172" s="800"/>
      <c r="AJ9172" s="792"/>
      <c r="AM9172" s="792"/>
      <c r="AP9172" s="792"/>
      <c r="AS9172" s="792"/>
      <c r="AV9172" s="792"/>
      <c r="AY9172" s="792"/>
      <c r="BN9172" s="792"/>
      <c r="BQ9172" s="792"/>
    </row>
    <row r="9173" spans="8:69" ht="12" customHeight="1">
      <c r="H9173" s="800"/>
      <c r="AJ9173" s="792"/>
      <c r="AM9173" s="792"/>
      <c r="AP9173" s="792"/>
      <c r="AS9173" s="792"/>
      <c r="AV9173" s="792"/>
      <c r="AY9173" s="792"/>
      <c r="BN9173" s="792"/>
      <c r="BQ9173" s="792"/>
    </row>
    <row r="9174" spans="8:69" ht="12" customHeight="1">
      <c r="H9174" s="800"/>
      <c r="AJ9174" s="792"/>
      <c r="AM9174" s="792"/>
      <c r="AP9174" s="792"/>
      <c r="AS9174" s="792"/>
      <c r="AV9174" s="792"/>
      <c r="AY9174" s="792"/>
      <c r="BN9174" s="792"/>
      <c r="BQ9174" s="792"/>
    </row>
    <row r="9175" spans="8:69" ht="12" customHeight="1">
      <c r="H9175" s="800"/>
      <c r="AJ9175" s="792"/>
      <c r="AM9175" s="792"/>
      <c r="AP9175" s="792"/>
      <c r="AS9175" s="792"/>
      <c r="AV9175" s="792"/>
      <c r="AY9175" s="792"/>
      <c r="BN9175" s="792"/>
      <c r="BQ9175" s="792"/>
    </row>
    <row r="9176" spans="8:69" ht="12" customHeight="1">
      <c r="H9176" s="800"/>
      <c r="AJ9176" s="792"/>
      <c r="AM9176" s="792"/>
      <c r="AP9176" s="792"/>
      <c r="AS9176" s="792"/>
      <c r="AV9176" s="792"/>
      <c r="AY9176" s="792"/>
      <c r="BN9176" s="792"/>
      <c r="BQ9176" s="792"/>
    </row>
    <row r="9177" spans="8:69" ht="12" customHeight="1">
      <c r="H9177" s="800"/>
      <c r="AJ9177" s="792"/>
      <c r="AM9177" s="792"/>
      <c r="AP9177" s="792"/>
      <c r="AS9177" s="792"/>
      <c r="AV9177" s="792"/>
      <c r="AY9177" s="792"/>
      <c r="BN9177" s="792"/>
      <c r="BQ9177" s="792"/>
    </row>
    <row r="9178" spans="8:69" ht="12" customHeight="1">
      <c r="H9178" s="800"/>
      <c r="AJ9178" s="792"/>
      <c r="AM9178" s="792"/>
      <c r="AP9178" s="792"/>
      <c r="AS9178" s="792"/>
      <c r="AV9178" s="792"/>
      <c r="AY9178" s="792"/>
      <c r="BN9178" s="792"/>
      <c r="BQ9178" s="792"/>
    </row>
    <row r="9179" spans="8:69" ht="12" customHeight="1">
      <c r="H9179" s="800"/>
      <c r="AJ9179" s="792"/>
      <c r="AM9179" s="792"/>
      <c r="AP9179" s="792"/>
      <c r="AS9179" s="792"/>
      <c r="AV9179" s="792"/>
      <c r="AY9179" s="792"/>
      <c r="BN9179" s="792"/>
      <c r="BQ9179" s="792"/>
    </row>
    <row r="9180" spans="8:69" ht="12" customHeight="1">
      <c r="H9180" s="800"/>
      <c r="AJ9180" s="792"/>
      <c r="AM9180" s="792"/>
      <c r="AP9180" s="792"/>
      <c r="AS9180" s="792"/>
      <c r="AV9180" s="792"/>
      <c r="AY9180" s="792"/>
      <c r="BN9180" s="792"/>
      <c r="BQ9180" s="792"/>
    </row>
    <row r="9181" spans="8:69" ht="12" customHeight="1">
      <c r="H9181" s="800"/>
      <c r="AJ9181" s="792"/>
      <c r="AM9181" s="792"/>
      <c r="AP9181" s="792"/>
      <c r="AS9181" s="792"/>
      <c r="AV9181" s="792"/>
      <c r="AY9181" s="792"/>
      <c r="BN9181" s="792"/>
      <c r="BQ9181" s="792"/>
    </row>
    <row r="9182" spans="8:69" ht="12" customHeight="1">
      <c r="H9182" s="800"/>
      <c r="AJ9182" s="792"/>
      <c r="AM9182" s="792"/>
      <c r="AP9182" s="792"/>
      <c r="AS9182" s="792"/>
      <c r="AV9182" s="792"/>
      <c r="AY9182" s="792"/>
      <c r="BN9182" s="792"/>
      <c r="BQ9182" s="792"/>
    </row>
    <row r="9183" spans="8:69" ht="12" customHeight="1">
      <c r="H9183" s="800"/>
      <c r="AJ9183" s="792"/>
      <c r="AM9183" s="792"/>
      <c r="AP9183" s="792"/>
      <c r="AS9183" s="792"/>
      <c r="AV9183" s="792"/>
      <c r="AY9183" s="792"/>
      <c r="BN9183" s="792"/>
      <c r="BQ9183" s="792"/>
    </row>
    <row r="9184" spans="8:69" ht="12" customHeight="1">
      <c r="H9184" s="800"/>
      <c r="AJ9184" s="792"/>
      <c r="AM9184" s="792"/>
      <c r="AP9184" s="792"/>
      <c r="AS9184" s="792"/>
      <c r="AV9184" s="792"/>
      <c r="AY9184" s="792"/>
      <c r="BN9184" s="792"/>
      <c r="BQ9184" s="792"/>
    </row>
    <row r="9185" spans="8:69" ht="12" customHeight="1">
      <c r="H9185" s="800"/>
      <c r="AJ9185" s="792"/>
      <c r="AM9185" s="792"/>
      <c r="AP9185" s="792"/>
      <c r="AS9185" s="792"/>
      <c r="AV9185" s="792"/>
      <c r="AY9185" s="792"/>
      <c r="BN9185" s="792"/>
      <c r="BQ9185" s="792"/>
    </row>
    <row r="9186" spans="8:69" ht="12" customHeight="1">
      <c r="H9186" s="800"/>
      <c r="AJ9186" s="792"/>
      <c r="AM9186" s="792"/>
      <c r="AP9186" s="792"/>
      <c r="AS9186" s="792"/>
      <c r="AV9186" s="792"/>
      <c r="AY9186" s="792"/>
      <c r="BN9186" s="792"/>
      <c r="BQ9186" s="792"/>
    </row>
    <row r="9187" spans="8:69" ht="12" customHeight="1">
      <c r="H9187" s="800"/>
      <c r="AJ9187" s="792"/>
      <c r="AM9187" s="792"/>
      <c r="AP9187" s="792"/>
      <c r="AS9187" s="792"/>
      <c r="AV9187" s="792"/>
      <c r="AY9187" s="792"/>
      <c r="BN9187" s="792"/>
      <c r="BQ9187" s="792"/>
    </row>
    <row r="9188" spans="8:69" ht="12" customHeight="1">
      <c r="H9188" s="800"/>
      <c r="AJ9188" s="792"/>
      <c r="AM9188" s="792"/>
      <c r="AP9188" s="792"/>
      <c r="AS9188" s="792"/>
      <c r="AV9188" s="792"/>
      <c r="AY9188" s="792"/>
      <c r="BN9188" s="792"/>
      <c r="BQ9188" s="792"/>
    </row>
    <row r="9189" spans="8:69" ht="12" customHeight="1">
      <c r="H9189" s="800"/>
      <c r="AJ9189" s="792"/>
      <c r="AM9189" s="792"/>
      <c r="AP9189" s="792"/>
      <c r="AS9189" s="792"/>
      <c r="AV9189" s="792"/>
      <c r="AY9189" s="792"/>
      <c r="BN9189" s="792"/>
      <c r="BQ9189" s="792"/>
    </row>
    <row r="9190" spans="8:69" ht="12" customHeight="1">
      <c r="H9190" s="800"/>
      <c r="AJ9190" s="792"/>
      <c r="AM9190" s="792"/>
      <c r="AP9190" s="792"/>
      <c r="AS9190" s="792"/>
      <c r="AV9190" s="792"/>
      <c r="AY9190" s="792"/>
      <c r="BN9190" s="792"/>
      <c r="BQ9190" s="792"/>
    </row>
    <row r="9191" spans="8:69" ht="12" customHeight="1">
      <c r="H9191" s="800"/>
      <c r="AJ9191" s="792"/>
      <c r="AM9191" s="792"/>
      <c r="AP9191" s="792"/>
      <c r="AS9191" s="792"/>
      <c r="AV9191" s="792"/>
      <c r="AY9191" s="792"/>
      <c r="BN9191" s="792"/>
      <c r="BQ9191" s="792"/>
    </row>
    <row r="9192" spans="8:69" ht="12" customHeight="1">
      <c r="H9192" s="800"/>
      <c r="AJ9192" s="792"/>
      <c r="AM9192" s="792"/>
      <c r="AP9192" s="792"/>
      <c r="AS9192" s="792"/>
      <c r="AV9192" s="792"/>
      <c r="AY9192" s="792"/>
      <c r="BN9192" s="792"/>
      <c r="BQ9192" s="792"/>
    </row>
    <row r="9193" spans="8:69" ht="12" customHeight="1">
      <c r="H9193" s="800"/>
      <c r="AJ9193" s="792"/>
      <c r="AM9193" s="792"/>
      <c r="AP9193" s="792"/>
      <c r="AS9193" s="792"/>
      <c r="AV9193" s="792"/>
      <c r="AY9193" s="792"/>
      <c r="BN9193" s="792"/>
      <c r="BQ9193" s="792"/>
    </row>
    <row r="9194" spans="8:69" ht="12" customHeight="1">
      <c r="H9194" s="800"/>
      <c r="AJ9194" s="792"/>
      <c r="AM9194" s="792"/>
      <c r="AP9194" s="792"/>
      <c r="AS9194" s="792"/>
      <c r="AV9194" s="792"/>
      <c r="AY9194" s="792"/>
      <c r="BN9194" s="792"/>
      <c r="BQ9194" s="792"/>
    </row>
    <row r="9195" spans="8:69" ht="12" customHeight="1">
      <c r="H9195" s="800"/>
      <c r="AJ9195" s="792"/>
      <c r="AM9195" s="792"/>
      <c r="AP9195" s="792"/>
      <c r="AS9195" s="792"/>
      <c r="AV9195" s="792"/>
      <c r="AY9195" s="792"/>
      <c r="BN9195" s="792"/>
      <c r="BQ9195" s="792"/>
    </row>
    <row r="9196" spans="8:69" ht="12" customHeight="1">
      <c r="H9196" s="800"/>
      <c r="AJ9196" s="792"/>
      <c r="AM9196" s="792"/>
      <c r="AP9196" s="792"/>
      <c r="AS9196" s="792"/>
      <c r="AV9196" s="792"/>
      <c r="AY9196" s="792"/>
      <c r="BN9196" s="792"/>
      <c r="BQ9196" s="792"/>
    </row>
    <row r="9197" spans="8:69" ht="12" customHeight="1">
      <c r="H9197" s="800"/>
      <c r="AJ9197" s="792"/>
      <c r="AM9197" s="792"/>
      <c r="AP9197" s="792"/>
      <c r="AS9197" s="792"/>
      <c r="AV9197" s="792"/>
      <c r="AY9197" s="792"/>
      <c r="BN9197" s="792"/>
      <c r="BQ9197" s="792"/>
    </row>
    <row r="9198" spans="8:69" ht="12" customHeight="1">
      <c r="H9198" s="800"/>
      <c r="AJ9198" s="792"/>
      <c r="AM9198" s="792"/>
      <c r="AP9198" s="792"/>
      <c r="AS9198" s="792"/>
      <c r="AV9198" s="792"/>
      <c r="AY9198" s="792"/>
      <c r="BN9198" s="792"/>
      <c r="BQ9198" s="792"/>
    </row>
    <row r="9199" spans="8:69" ht="12" customHeight="1">
      <c r="H9199" s="800"/>
      <c r="AJ9199" s="792"/>
      <c r="AM9199" s="792"/>
      <c r="AP9199" s="792"/>
      <c r="AS9199" s="792"/>
      <c r="AV9199" s="792"/>
      <c r="AY9199" s="792"/>
      <c r="BN9199" s="792"/>
      <c r="BQ9199" s="792"/>
    </row>
    <row r="9200" spans="8:69" ht="12" customHeight="1">
      <c r="H9200" s="800"/>
      <c r="AJ9200" s="792"/>
      <c r="AM9200" s="792"/>
      <c r="AP9200" s="792"/>
      <c r="AS9200" s="792"/>
      <c r="AV9200" s="792"/>
      <c r="AY9200" s="792"/>
      <c r="BN9200" s="792"/>
      <c r="BQ9200" s="792"/>
    </row>
    <row r="9201" spans="8:69" ht="12" customHeight="1">
      <c r="H9201" s="800"/>
      <c r="AJ9201" s="792"/>
      <c r="AM9201" s="792"/>
      <c r="AP9201" s="792"/>
      <c r="AS9201" s="792"/>
      <c r="AV9201" s="792"/>
      <c r="AY9201" s="792"/>
      <c r="BN9201" s="792"/>
      <c r="BQ9201" s="792"/>
    </row>
    <row r="9202" spans="8:69" ht="12" customHeight="1">
      <c r="H9202" s="800"/>
      <c r="AJ9202" s="792"/>
      <c r="AM9202" s="792"/>
      <c r="AP9202" s="792"/>
      <c r="AS9202" s="792"/>
      <c r="AV9202" s="792"/>
      <c r="AY9202" s="792"/>
      <c r="BN9202" s="792"/>
      <c r="BQ9202" s="792"/>
    </row>
    <row r="9203" spans="8:69" ht="12" customHeight="1">
      <c r="H9203" s="800"/>
      <c r="AJ9203" s="792"/>
      <c r="AM9203" s="792"/>
      <c r="AP9203" s="792"/>
      <c r="AS9203" s="792"/>
      <c r="AV9203" s="792"/>
      <c r="AY9203" s="792"/>
      <c r="BN9203" s="792"/>
      <c r="BQ9203" s="792"/>
    </row>
    <row r="9204" spans="8:69" ht="12" customHeight="1">
      <c r="H9204" s="800"/>
      <c r="AJ9204" s="792"/>
      <c r="AM9204" s="792"/>
      <c r="AP9204" s="792"/>
      <c r="AS9204" s="792"/>
      <c r="AV9204" s="792"/>
      <c r="AY9204" s="792"/>
      <c r="BN9204" s="792"/>
      <c r="BQ9204" s="792"/>
    </row>
    <row r="9205" spans="8:69" ht="12" customHeight="1">
      <c r="H9205" s="800"/>
      <c r="AJ9205" s="792"/>
      <c r="AM9205" s="792"/>
      <c r="AP9205" s="792"/>
      <c r="AS9205" s="792"/>
      <c r="AV9205" s="792"/>
      <c r="AY9205" s="792"/>
      <c r="BN9205" s="792"/>
      <c r="BQ9205" s="792"/>
    </row>
    <row r="9206" spans="8:69" ht="12" customHeight="1">
      <c r="H9206" s="800"/>
      <c r="AJ9206" s="792"/>
      <c r="AM9206" s="792"/>
      <c r="AP9206" s="792"/>
      <c r="AS9206" s="792"/>
      <c r="AV9206" s="792"/>
      <c r="AY9206" s="792"/>
      <c r="BN9206" s="792"/>
      <c r="BQ9206" s="792"/>
    </row>
    <row r="9207" spans="8:69" ht="12" customHeight="1">
      <c r="H9207" s="800"/>
      <c r="AJ9207" s="792"/>
      <c r="AM9207" s="792"/>
      <c r="AP9207" s="792"/>
      <c r="AS9207" s="792"/>
      <c r="AV9207" s="792"/>
      <c r="AY9207" s="792"/>
      <c r="BN9207" s="792"/>
      <c r="BQ9207" s="792"/>
    </row>
    <row r="9208" spans="8:69" ht="12" customHeight="1">
      <c r="H9208" s="800"/>
      <c r="AJ9208" s="792"/>
      <c r="AM9208" s="792"/>
      <c r="AP9208" s="792"/>
      <c r="AS9208" s="792"/>
      <c r="AV9208" s="792"/>
      <c r="AY9208" s="792"/>
      <c r="BN9208" s="792"/>
      <c r="BQ9208" s="792"/>
    </row>
    <row r="9209" spans="8:69" ht="12" customHeight="1">
      <c r="H9209" s="800"/>
      <c r="AJ9209" s="792"/>
      <c r="AM9209" s="792"/>
      <c r="AP9209" s="792"/>
      <c r="AS9209" s="792"/>
      <c r="AV9209" s="792"/>
      <c r="AY9209" s="792"/>
      <c r="BN9209" s="792"/>
      <c r="BQ9209" s="792"/>
    </row>
    <row r="9210" spans="8:69" ht="12" customHeight="1">
      <c r="H9210" s="800"/>
      <c r="AJ9210" s="792"/>
      <c r="AM9210" s="792"/>
      <c r="AP9210" s="792"/>
      <c r="AS9210" s="792"/>
      <c r="AV9210" s="792"/>
      <c r="AY9210" s="792"/>
      <c r="BN9210" s="792"/>
      <c r="BQ9210" s="792"/>
    </row>
    <row r="9211" spans="8:69" ht="12" customHeight="1">
      <c r="H9211" s="800"/>
      <c r="AJ9211" s="792"/>
      <c r="AM9211" s="792"/>
      <c r="AP9211" s="792"/>
      <c r="AS9211" s="792"/>
      <c r="AV9211" s="792"/>
      <c r="AY9211" s="792"/>
      <c r="BN9211" s="792"/>
      <c r="BQ9211" s="792"/>
    </row>
    <row r="9212" spans="8:69" ht="12" customHeight="1">
      <c r="H9212" s="800"/>
      <c r="AJ9212" s="792"/>
      <c r="AM9212" s="792"/>
      <c r="AP9212" s="792"/>
      <c r="AS9212" s="792"/>
      <c r="AV9212" s="792"/>
      <c r="AY9212" s="792"/>
      <c r="BN9212" s="792"/>
      <c r="BQ9212" s="792"/>
    </row>
    <row r="9213" spans="8:69" ht="12" customHeight="1">
      <c r="H9213" s="800"/>
      <c r="AJ9213" s="792"/>
      <c r="AM9213" s="792"/>
      <c r="AP9213" s="792"/>
      <c r="AS9213" s="792"/>
      <c r="AV9213" s="792"/>
      <c r="AY9213" s="792"/>
      <c r="BN9213" s="792"/>
      <c r="BQ9213" s="792"/>
    </row>
    <row r="9214" spans="8:69" ht="12" customHeight="1">
      <c r="H9214" s="800"/>
      <c r="AJ9214" s="792"/>
      <c r="AM9214" s="792"/>
      <c r="AP9214" s="792"/>
      <c r="AS9214" s="792"/>
      <c r="AV9214" s="792"/>
      <c r="AY9214" s="792"/>
      <c r="BN9214" s="792"/>
      <c r="BQ9214" s="792"/>
    </row>
    <row r="9215" spans="8:69" ht="12" customHeight="1">
      <c r="H9215" s="800"/>
      <c r="AJ9215" s="792"/>
      <c r="AM9215" s="792"/>
      <c r="AP9215" s="792"/>
      <c r="AS9215" s="792"/>
      <c r="AV9215" s="792"/>
      <c r="AY9215" s="792"/>
      <c r="BN9215" s="792"/>
      <c r="BQ9215" s="792"/>
    </row>
    <row r="9216" spans="8:69" ht="12" customHeight="1">
      <c r="H9216" s="800"/>
      <c r="AJ9216" s="792"/>
      <c r="AM9216" s="792"/>
      <c r="AP9216" s="792"/>
      <c r="AS9216" s="792"/>
      <c r="AV9216" s="792"/>
      <c r="AY9216" s="792"/>
      <c r="BN9216" s="792"/>
      <c r="BQ9216" s="792"/>
    </row>
    <row r="9217" spans="8:69" ht="12" customHeight="1">
      <c r="H9217" s="800"/>
      <c r="AJ9217" s="792"/>
      <c r="AM9217" s="792"/>
      <c r="AP9217" s="792"/>
      <c r="AS9217" s="792"/>
      <c r="AV9217" s="792"/>
      <c r="AY9217" s="792"/>
      <c r="BN9217" s="792"/>
      <c r="BQ9217" s="792"/>
    </row>
    <row r="9218" spans="8:69" ht="12" customHeight="1">
      <c r="H9218" s="800"/>
      <c r="AJ9218" s="792"/>
      <c r="AM9218" s="792"/>
      <c r="AP9218" s="792"/>
      <c r="AS9218" s="792"/>
      <c r="AV9218" s="792"/>
      <c r="AY9218" s="792"/>
      <c r="BN9218" s="792"/>
      <c r="BQ9218" s="792"/>
    </row>
    <row r="9219" spans="8:69" ht="12" customHeight="1">
      <c r="H9219" s="800"/>
      <c r="AJ9219" s="792"/>
      <c r="AM9219" s="792"/>
      <c r="AP9219" s="792"/>
      <c r="AS9219" s="792"/>
      <c r="AV9219" s="792"/>
      <c r="AY9219" s="792"/>
      <c r="BN9219" s="792"/>
      <c r="BQ9219" s="792"/>
    </row>
    <row r="9220" spans="8:69" ht="12" customHeight="1">
      <c r="H9220" s="800"/>
      <c r="AJ9220" s="792"/>
      <c r="AM9220" s="792"/>
      <c r="AP9220" s="792"/>
      <c r="AS9220" s="792"/>
      <c r="AV9220" s="792"/>
      <c r="AY9220" s="792"/>
      <c r="BN9220" s="792"/>
      <c r="BQ9220" s="792"/>
    </row>
    <row r="9221" spans="8:69" ht="12" customHeight="1">
      <c r="H9221" s="800"/>
      <c r="AJ9221" s="792"/>
      <c r="AM9221" s="792"/>
      <c r="AP9221" s="792"/>
      <c r="AS9221" s="792"/>
      <c r="AV9221" s="792"/>
      <c r="AY9221" s="792"/>
      <c r="BN9221" s="792"/>
      <c r="BQ9221" s="792"/>
    </row>
    <row r="9222" spans="8:69" ht="12" customHeight="1">
      <c r="H9222" s="800"/>
      <c r="AJ9222" s="792"/>
      <c r="AM9222" s="792"/>
      <c r="AP9222" s="792"/>
      <c r="AS9222" s="792"/>
      <c r="AV9222" s="792"/>
      <c r="AY9222" s="792"/>
      <c r="BN9222" s="792"/>
      <c r="BQ9222" s="792"/>
    </row>
    <row r="9223" spans="8:69" ht="12" customHeight="1">
      <c r="H9223" s="800"/>
      <c r="AJ9223" s="792"/>
      <c r="AM9223" s="792"/>
      <c r="AP9223" s="792"/>
      <c r="AS9223" s="792"/>
      <c r="AV9223" s="792"/>
      <c r="AY9223" s="792"/>
      <c r="BN9223" s="792"/>
      <c r="BQ9223" s="792"/>
    </row>
    <row r="9224" spans="8:69" ht="12" customHeight="1">
      <c r="H9224" s="800"/>
      <c r="AJ9224" s="792"/>
      <c r="AM9224" s="792"/>
      <c r="AP9224" s="792"/>
      <c r="AS9224" s="792"/>
      <c r="AV9224" s="792"/>
      <c r="AY9224" s="792"/>
      <c r="BN9224" s="792"/>
      <c r="BQ9224" s="792"/>
    </row>
    <row r="9225" spans="8:69" ht="12" customHeight="1">
      <c r="H9225" s="800"/>
      <c r="AJ9225" s="792"/>
      <c r="AM9225" s="792"/>
      <c r="AP9225" s="792"/>
      <c r="AS9225" s="792"/>
      <c r="AV9225" s="792"/>
      <c r="AY9225" s="792"/>
      <c r="BN9225" s="792"/>
      <c r="BQ9225" s="792"/>
    </row>
    <row r="9226" spans="8:69" ht="12" customHeight="1">
      <c r="H9226" s="800"/>
      <c r="AJ9226" s="792"/>
      <c r="AM9226" s="792"/>
      <c r="AP9226" s="792"/>
      <c r="AS9226" s="792"/>
      <c r="AV9226" s="792"/>
      <c r="AY9226" s="792"/>
      <c r="BN9226" s="792"/>
      <c r="BQ9226" s="792"/>
    </row>
    <row r="9227" spans="8:69" ht="12" customHeight="1">
      <c r="H9227" s="800"/>
      <c r="AJ9227" s="792"/>
      <c r="AM9227" s="792"/>
      <c r="AP9227" s="792"/>
      <c r="AS9227" s="792"/>
      <c r="AV9227" s="792"/>
      <c r="AY9227" s="792"/>
      <c r="BN9227" s="792"/>
      <c r="BQ9227" s="792"/>
    </row>
    <row r="9228" spans="8:69" ht="12" customHeight="1">
      <c r="H9228" s="800"/>
      <c r="AJ9228" s="792"/>
      <c r="AM9228" s="792"/>
      <c r="AP9228" s="792"/>
      <c r="AS9228" s="792"/>
      <c r="AV9228" s="792"/>
      <c r="AY9228" s="792"/>
      <c r="BN9228" s="792"/>
      <c r="BQ9228" s="792"/>
    </row>
    <row r="9229" spans="8:69" ht="12" customHeight="1">
      <c r="H9229" s="800"/>
      <c r="AJ9229" s="792"/>
      <c r="AM9229" s="792"/>
      <c r="AP9229" s="792"/>
      <c r="AS9229" s="792"/>
      <c r="AV9229" s="792"/>
      <c r="AY9229" s="792"/>
      <c r="BN9229" s="792"/>
      <c r="BQ9229" s="792"/>
    </row>
    <row r="9230" spans="8:69" ht="12" customHeight="1">
      <c r="H9230" s="800"/>
      <c r="AJ9230" s="792"/>
      <c r="AM9230" s="792"/>
      <c r="AP9230" s="792"/>
      <c r="AS9230" s="792"/>
      <c r="AV9230" s="792"/>
      <c r="AY9230" s="792"/>
      <c r="BN9230" s="792"/>
      <c r="BQ9230" s="792"/>
    </row>
    <row r="9231" spans="8:69" ht="12" customHeight="1">
      <c r="H9231" s="800"/>
      <c r="AJ9231" s="792"/>
      <c r="AM9231" s="792"/>
      <c r="AP9231" s="792"/>
      <c r="AS9231" s="792"/>
      <c r="AV9231" s="792"/>
      <c r="AY9231" s="792"/>
      <c r="BN9231" s="792"/>
      <c r="BQ9231" s="792"/>
    </row>
    <row r="9232" spans="8:69" ht="12" customHeight="1">
      <c r="H9232" s="800"/>
      <c r="AJ9232" s="792"/>
      <c r="AM9232" s="792"/>
      <c r="AP9232" s="792"/>
      <c r="AS9232" s="792"/>
      <c r="AV9232" s="792"/>
      <c r="AY9232" s="792"/>
      <c r="BN9232" s="792"/>
      <c r="BQ9232" s="792"/>
    </row>
    <row r="9233" spans="8:69" ht="12" customHeight="1">
      <c r="H9233" s="800"/>
      <c r="AJ9233" s="792"/>
      <c r="AM9233" s="792"/>
      <c r="AP9233" s="792"/>
      <c r="AS9233" s="792"/>
      <c r="AV9233" s="792"/>
      <c r="AY9233" s="792"/>
      <c r="BN9233" s="792"/>
      <c r="BQ9233" s="792"/>
    </row>
    <row r="9234" spans="8:69" ht="12" customHeight="1">
      <c r="H9234" s="800"/>
      <c r="AJ9234" s="792"/>
      <c r="AM9234" s="792"/>
      <c r="AP9234" s="792"/>
      <c r="AS9234" s="792"/>
      <c r="AV9234" s="792"/>
      <c r="AY9234" s="792"/>
      <c r="BN9234" s="792"/>
      <c r="BQ9234" s="792"/>
    </row>
    <row r="9235" spans="8:69" ht="12" customHeight="1">
      <c r="H9235" s="800"/>
      <c r="AJ9235" s="792"/>
      <c r="AM9235" s="792"/>
      <c r="AP9235" s="792"/>
      <c r="AS9235" s="792"/>
      <c r="AV9235" s="792"/>
      <c r="AY9235" s="792"/>
      <c r="BN9235" s="792"/>
      <c r="BQ9235" s="792"/>
    </row>
    <row r="9236" spans="8:69" ht="12" customHeight="1">
      <c r="H9236" s="800"/>
      <c r="AJ9236" s="792"/>
      <c r="AM9236" s="792"/>
      <c r="AP9236" s="792"/>
      <c r="AS9236" s="792"/>
      <c r="AV9236" s="792"/>
      <c r="AY9236" s="792"/>
      <c r="BN9236" s="792"/>
      <c r="BQ9236" s="792"/>
    </row>
    <row r="9237" spans="8:69" ht="12" customHeight="1">
      <c r="H9237" s="800"/>
      <c r="AJ9237" s="792"/>
      <c r="AM9237" s="792"/>
      <c r="AP9237" s="792"/>
      <c r="AS9237" s="792"/>
      <c r="AV9237" s="792"/>
      <c r="AY9237" s="792"/>
      <c r="BN9237" s="792"/>
      <c r="BQ9237" s="792"/>
    </row>
    <row r="9238" spans="8:69" ht="12" customHeight="1">
      <c r="H9238" s="800"/>
      <c r="AJ9238" s="792"/>
      <c r="AM9238" s="792"/>
      <c r="AP9238" s="792"/>
      <c r="AS9238" s="792"/>
      <c r="AV9238" s="792"/>
      <c r="AY9238" s="792"/>
      <c r="BN9238" s="792"/>
      <c r="BQ9238" s="792"/>
    </row>
    <row r="9239" spans="8:69" ht="12" customHeight="1">
      <c r="H9239" s="800"/>
      <c r="AJ9239" s="792"/>
      <c r="AM9239" s="792"/>
      <c r="AP9239" s="792"/>
      <c r="AS9239" s="792"/>
      <c r="AV9239" s="792"/>
      <c r="AY9239" s="792"/>
      <c r="BN9239" s="792"/>
      <c r="BQ9239" s="792"/>
    </row>
    <row r="9240" spans="8:69" ht="12" customHeight="1">
      <c r="H9240" s="800"/>
      <c r="AJ9240" s="792"/>
      <c r="AM9240" s="792"/>
      <c r="AP9240" s="792"/>
      <c r="AS9240" s="792"/>
      <c r="AV9240" s="792"/>
      <c r="AY9240" s="792"/>
      <c r="BN9240" s="792"/>
      <c r="BQ9240" s="792"/>
    </row>
    <row r="9241" spans="8:69" ht="12" customHeight="1">
      <c r="H9241" s="800"/>
      <c r="AJ9241" s="792"/>
      <c r="AM9241" s="792"/>
      <c r="AP9241" s="792"/>
      <c r="AS9241" s="792"/>
      <c r="AV9241" s="792"/>
      <c r="AY9241" s="792"/>
      <c r="BN9241" s="792"/>
      <c r="BQ9241" s="792"/>
    </row>
    <row r="9242" spans="8:69" ht="12" customHeight="1">
      <c r="H9242" s="800"/>
      <c r="AJ9242" s="792"/>
      <c r="AM9242" s="792"/>
      <c r="AP9242" s="792"/>
      <c r="AS9242" s="792"/>
      <c r="AV9242" s="792"/>
      <c r="AY9242" s="792"/>
      <c r="BN9242" s="792"/>
      <c r="BQ9242" s="792"/>
    </row>
    <row r="9243" spans="8:69" ht="12" customHeight="1">
      <c r="H9243" s="800"/>
      <c r="AJ9243" s="792"/>
      <c r="AM9243" s="792"/>
      <c r="AP9243" s="792"/>
      <c r="AS9243" s="792"/>
      <c r="AV9243" s="792"/>
      <c r="AY9243" s="792"/>
      <c r="BN9243" s="792"/>
      <c r="BQ9243" s="792"/>
    </row>
    <row r="9244" spans="8:69" ht="12" customHeight="1">
      <c r="H9244" s="800"/>
      <c r="AJ9244" s="792"/>
      <c r="AM9244" s="792"/>
      <c r="AP9244" s="792"/>
      <c r="AS9244" s="792"/>
      <c r="AV9244" s="792"/>
      <c r="AY9244" s="792"/>
      <c r="BN9244" s="792"/>
      <c r="BQ9244" s="792"/>
    </row>
    <row r="9245" spans="8:69" ht="12" customHeight="1">
      <c r="H9245" s="800"/>
      <c r="AJ9245" s="792"/>
      <c r="AM9245" s="792"/>
      <c r="AP9245" s="792"/>
      <c r="AS9245" s="792"/>
      <c r="AV9245" s="792"/>
      <c r="AY9245" s="792"/>
      <c r="BN9245" s="792"/>
      <c r="BQ9245" s="792"/>
    </row>
    <row r="9246" spans="8:69" ht="12" customHeight="1">
      <c r="H9246" s="800"/>
      <c r="AJ9246" s="792"/>
      <c r="AM9246" s="792"/>
      <c r="AP9246" s="792"/>
      <c r="AS9246" s="792"/>
      <c r="AV9246" s="792"/>
      <c r="AY9246" s="792"/>
      <c r="BN9246" s="792"/>
      <c r="BQ9246" s="792"/>
    </row>
    <row r="9247" spans="8:69" ht="12" customHeight="1">
      <c r="H9247" s="800"/>
      <c r="AJ9247" s="792"/>
      <c r="AM9247" s="792"/>
      <c r="AP9247" s="792"/>
      <c r="AS9247" s="792"/>
      <c r="AV9247" s="792"/>
      <c r="AY9247" s="792"/>
      <c r="BN9247" s="792"/>
      <c r="BQ9247" s="792"/>
    </row>
    <row r="9248" spans="8:69" ht="12" customHeight="1">
      <c r="H9248" s="800"/>
      <c r="AJ9248" s="792"/>
      <c r="AM9248" s="792"/>
      <c r="AP9248" s="792"/>
      <c r="AS9248" s="792"/>
      <c r="AV9248" s="792"/>
      <c r="AY9248" s="792"/>
      <c r="BN9248" s="792"/>
      <c r="BQ9248" s="792"/>
    </row>
    <row r="9249" spans="8:69" ht="12" customHeight="1">
      <c r="H9249" s="800"/>
      <c r="AJ9249" s="792"/>
      <c r="AM9249" s="792"/>
      <c r="AP9249" s="792"/>
      <c r="AS9249" s="792"/>
      <c r="AV9249" s="792"/>
      <c r="AY9249" s="792"/>
      <c r="BN9249" s="792"/>
      <c r="BQ9249" s="792"/>
    </row>
    <row r="9250" spans="8:69" ht="12" customHeight="1">
      <c r="H9250" s="800"/>
      <c r="AJ9250" s="792"/>
      <c r="AM9250" s="792"/>
      <c r="AP9250" s="792"/>
      <c r="AS9250" s="792"/>
      <c r="AV9250" s="792"/>
      <c r="AY9250" s="792"/>
      <c r="BN9250" s="792"/>
      <c r="BQ9250" s="792"/>
    </row>
    <row r="9251" spans="8:69" ht="12" customHeight="1">
      <c r="H9251" s="800"/>
      <c r="AJ9251" s="792"/>
      <c r="AM9251" s="792"/>
      <c r="AP9251" s="792"/>
      <c r="AS9251" s="792"/>
      <c r="AV9251" s="792"/>
      <c r="AY9251" s="792"/>
      <c r="BN9251" s="792"/>
      <c r="BQ9251" s="792"/>
    </row>
    <row r="9252" spans="8:69" ht="12" customHeight="1">
      <c r="H9252" s="800"/>
      <c r="AJ9252" s="792"/>
      <c r="AM9252" s="792"/>
      <c r="AP9252" s="792"/>
      <c r="AS9252" s="792"/>
      <c r="AV9252" s="792"/>
      <c r="AY9252" s="792"/>
      <c r="BN9252" s="792"/>
      <c r="BQ9252" s="792"/>
    </row>
    <row r="9253" spans="8:69" ht="12" customHeight="1">
      <c r="H9253" s="800"/>
      <c r="AJ9253" s="792"/>
      <c r="AM9253" s="792"/>
      <c r="AP9253" s="792"/>
      <c r="AS9253" s="792"/>
      <c r="AV9253" s="792"/>
      <c r="AY9253" s="792"/>
      <c r="BN9253" s="792"/>
      <c r="BQ9253" s="792"/>
    </row>
    <row r="9254" spans="8:69" ht="12" customHeight="1">
      <c r="H9254" s="800"/>
      <c r="AJ9254" s="792"/>
      <c r="AM9254" s="792"/>
      <c r="AP9254" s="792"/>
      <c r="AS9254" s="792"/>
      <c r="AV9254" s="792"/>
      <c r="AY9254" s="792"/>
      <c r="BN9254" s="792"/>
      <c r="BQ9254" s="792"/>
    </row>
    <row r="9255" spans="8:69" ht="12" customHeight="1">
      <c r="H9255" s="800"/>
      <c r="AJ9255" s="792"/>
      <c r="AM9255" s="792"/>
      <c r="AP9255" s="792"/>
      <c r="AS9255" s="792"/>
      <c r="AV9255" s="792"/>
      <c r="AY9255" s="792"/>
      <c r="BN9255" s="792"/>
      <c r="BQ9255" s="792"/>
    </row>
    <row r="9256" spans="8:69" ht="12" customHeight="1">
      <c r="H9256" s="800"/>
      <c r="AJ9256" s="792"/>
      <c r="AM9256" s="792"/>
      <c r="AP9256" s="792"/>
      <c r="AS9256" s="792"/>
      <c r="AV9256" s="792"/>
      <c r="AY9256" s="792"/>
      <c r="BN9256" s="792"/>
      <c r="BQ9256" s="792"/>
    </row>
    <row r="9257" spans="8:69" ht="12" customHeight="1">
      <c r="H9257" s="800"/>
      <c r="AJ9257" s="792"/>
      <c r="AM9257" s="792"/>
      <c r="AP9257" s="792"/>
      <c r="AS9257" s="792"/>
      <c r="AV9257" s="792"/>
      <c r="AY9257" s="792"/>
      <c r="BN9257" s="792"/>
      <c r="BQ9257" s="792"/>
    </row>
    <row r="9258" spans="8:69" ht="12" customHeight="1">
      <c r="H9258" s="800"/>
      <c r="AJ9258" s="792"/>
      <c r="AM9258" s="792"/>
      <c r="AP9258" s="792"/>
      <c r="AS9258" s="792"/>
      <c r="AV9258" s="792"/>
      <c r="AY9258" s="792"/>
      <c r="BN9258" s="792"/>
      <c r="BQ9258" s="792"/>
    </row>
    <row r="9259" spans="8:69" ht="12" customHeight="1">
      <c r="H9259" s="800"/>
      <c r="AJ9259" s="792"/>
      <c r="AM9259" s="792"/>
      <c r="AP9259" s="792"/>
      <c r="AS9259" s="792"/>
      <c r="AV9259" s="792"/>
      <c r="AY9259" s="792"/>
      <c r="BN9259" s="792"/>
      <c r="BQ9259" s="792"/>
    </row>
    <row r="9260" spans="8:69" ht="12" customHeight="1">
      <c r="H9260" s="800"/>
      <c r="AJ9260" s="792"/>
      <c r="AM9260" s="792"/>
      <c r="AP9260" s="792"/>
      <c r="AS9260" s="792"/>
      <c r="AV9260" s="792"/>
      <c r="AY9260" s="792"/>
      <c r="BN9260" s="792"/>
      <c r="BQ9260" s="792"/>
    </row>
    <row r="9261" spans="8:69" ht="12" customHeight="1">
      <c r="H9261" s="800"/>
      <c r="AJ9261" s="792"/>
      <c r="AM9261" s="792"/>
      <c r="AP9261" s="792"/>
      <c r="AS9261" s="792"/>
      <c r="AV9261" s="792"/>
      <c r="AY9261" s="792"/>
      <c r="BN9261" s="792"/>
      <c r="BQ9261" s="792"/>
    </row>
    <row r="9262" spans="8:69" ht="12" customHeight="1">
      <c r="H9262" s="800"/>
      <c r="AJ9262" s="792"/>
      <c r="AM9262" s="792"/>
      <c r="AP9262" s="792"/>
      <c r="AS9262" s="792"/>
      <c r="AV9262" s="792"/>
      <c r="AY9262" s="792"/>
      <c r="BN9262" s="792"/>
      <c r="BQ9262" s="792"/>
    </row>
    <row r="9263" spans="8:69" ht="12" customHeight="1">
      <c r="H9263" s="800"/>
      <c r="AJ9263" s="792"/>
      <c r="AM9263" s="792"/>
      <c r="AP9263" s="792"/>
      <c r="AS9263" s="792"/>
      <c r="AV9263" s="792"/>
      <c r="AY9263" s="792"/>
      <c r="BN9263" s="792"/>
      <c r="BQ9263" s="792"/>
    </row>
    <row r="9264" spans="8:69" ht="12" customHeight="1">
      <c r="H9264" s="800"/>
      <c r="AJ9264" s="792"/>
      <c r="AM9264" s="792"/>
      <c r="AP9264" s="792"/>
      <c r="AS9264" s="792"/>
      <c r="AV9264" s="792"/>
      <c r="AY9264" s="792"/>
      <c r="BN9264" s="792"/>
      <c r="BQ9264" s="792"/>
    </row>
    <row r="9265" spans="8:69" ht="12" customHeight="1">
      <c r="H9265" s="800"/>
      <c r="AJ9265" s="792"/>
      <c r="AM9265" s="792"/>
      <c r="AP9265" s="792"/>
      <c r="AS9265" s="792"/>
      <c r="AV9265" s="792"/>
      <c r="AY9265" s="792"/>
      <c r="BN9265" s="792"/>
      <c r="BQ9265" s="792"/>
    </row>
    <row r="9266" spans="8:69" ht="12" customHeight="1">
      <c r="H9266" s="800"/>
      <c r="AJ9266" s="792"/>
      <c r="AM9266" s="792"/>
      <c r="AP9266" s="792"/>
      <c r="AS9266" s="792"/>
      <c r="AV9266" s="792"/>
      <c r="AY9266" s="792"/>
      <c r="BN9266" s="792"/>
      <c r="BQ9266" s="792"/>
    </row>
    <row r="9267" spans="8:69" ht="12" customHeight="1">
      <c r="H9267" s="800"/>
      <c r="AJ9267" s="792"/>
      <c r="AM9267" s="792"/>
      <c r="AP9267" s="792"/>
      <c r="AS9267" s="792"/>
      <c r="AV9267" s="792"/>
      <c r="AY9267" s="792"/>
      <c r="BN9267" s="792"/>
      <c r="BQ9267" s="792"/>
    </row>
    <row r="9268" spans="8:69" ht="12" customHeight="1">
      <c r="H9268" s="800"/>
      <c r="AJ9268" s="792"/>
      <c r="AM9268" s="792"/>
      <c r="AP9268" s="792"/>
      <c r="AS9268" s="792"/>
      <c r="AV9268" s="792"/>
      <c r="AY9268" s="792"/>
      <c r="BN9268" s="792"/>
      <c r="BQ9268" s="792"/>
    </row>
    <row r="9269" spans="8:69" ht="12" customHeight="1">
      <c r="H9269" s="800"/>
      <c r="AJ9269" s="792"/>
      <c r="AM9269" s="792"/>
      <c r="AP9269" s="792"/>
      <c r="AS9269" s="792"/>
      <c r="AV9269" s="792"/>
      <c r="AY9269" s="792"/>
      <c r="BN9269" s="792"/>
      <c r="BQ9269" s="792"/>
    </row>
    <row r="9270" spans="8:69" ht="12" customHeight="1">
      <c r="H9270" s="800"/>
      <c r="AJ9270" s="792"/>
      <c r="AM9270" s="792"/>
      <c r="AP9270" s="792"/>
      <c r="AS9270" s="792"/>
      <c r="AV9270" s="792"/>
      <c r="AY9270" s="792"/>
      <c r="BN9270" s="792"/>
      <c r="BQ9270" s="792"/>
    </row>
    <row r="9271" spans="8:69" ht="12" customHeight="1">
      <c r="H9271" s="800"/>
      <c r="AJ9271" s="792"/>
      <c r="AM9271" s="792"/>
      <c r="AP9271" s="792"/>
      <c r="AS9271" s="792"/>
      <c r="AV9271" s="792"/>
      <c r="AY9271" s="792"/>
      <c r="BN9271" s="792"/>
      <c r="BQ9271" s="792"/>
    </row>
    <row r="9272" spans="8:69" ht="12" customHeight="1">
      <c r="H9272" s="800"/>
      <c r="AJ9272" s="792"/>
      <c r="AM9272" s="792"/>
      <c r="AP9272" s="792"/>
      <c r="AS9272" s="792"/>
      <c r="AV9272" s="792"/>
      <c r="AY9272" s="792"/>
      <c r="BN9272" s="792"/>
      <c r="BQ9272" s="792"/>
    </row>
    <row r="9273" spans="8:69" ht="12" customHeight="1">
      <c r="H9273" s="800"/>
      <c r="AJ9273" s="792"/>
      <c r="AM9273" s="792"/>
      <c r="AP9273" s="792"/>
      <c r="AS9273" s="792"/>
      <c r="AV9273" s="792"/>
      <c r="AY9273" s="792"/>
      <c r="BN9273" s="792"/>
      <c r="BQ9273" s="792"/>
    </row>
    <row r="9274" spans="8:69" ht="12" customHeight="1">
      <c r="H9274" s="800"/>
      <c r="AJ9274" s="792"/>
      <c r="AM9274" s="792"/>
      <c r="AP9274" s="792"/>
      <c r="AS9274" s="792"/>
      <c r="AV9274" s="792"/>
      <c r="AY9274" s="792"/>
      <c r="BN9274" s="792"/>
      <c r="BQ9274" s="792"/>
    </row>
    <row r="9275" spans="8:69" ht="12" customHeight="1">
      <c r="H9275" s="800"/>
      <c r="AJ9275" s="792"/>
      <c r="AM9275" s="792"/>
      <c r="AP9275" s="792"/>
      <c r="AS9275" s="792"/>
      <c r="AV9275" s="792"/>
      <c r="AY9275" s="792"/>
      <c r="BN9275" s="792"/>
      <c r="BQ9275" s="792"/>
    </row>
    <row r="9276" spans="8:69" ht="12" customHeight="1">
      <c r="H9276" s="800"/>
      <c r="AJ9276" s="792"/>
      <c r="AM9276" s="792"/>
      <c r="AP9276" s="792"/>
      <c r="AS9276" s="792"/>
      <c r="AV9276" s="792"/>
      <c r="AY9276" s="792"/>
      <c r="BN9276" s="792"/>
      <c r="BQ9276" s="792"/>
    </row>
    <row r="9277" spans="8:69" ht="12" customHeight="1">
      <c r="H9277" s="800"/>
      <c r="AJ9277" s="792"/>
      <c r="AM9277" s="792"/>
      <c r="AP9277" s="792"/>
      <c r="AS9277" s="792"/>
      <c r="AV9277" s="792"/>
      <c r="AY9277" s="792"/>
      <c r="BN9277" s="792"/>
      <c r="BQ9277" s="792"/>
    </row>
    <row r="9278" spans="8:69" ht="12" customHeight="1">
      <c r="H9278" s="800"/>
      <c r="AJ9278" s="792"/>
      <c r="AM9278" s="792"/>
      <c r="AP9278" s="792"/>
      <c r="AS9278" s="792"/>
      <c r="AV9278" s="792"/>
      <c r="AY9278" s="792"/>
      <c r="BN9278" s="792"/>
      <c r="BQ9278" s="792"/>
    </row>
    <row r="9279" spans="8:69" ht="12" customHeight="1">
      <c r="H9279" s="800"/>
      <c r="AJ9279" s="792"/>
      <c r="AM9279" s="792"/>
      <c r="AP9279" s="792"/>
      <c r="AS9279" s="792"/>
      <c r="AV9279" s="792"/>
      <c r="AY9279" s="792"/>
      <c r="BN9279" s="792"/>
      <c r="BQ9279" s="792"/>
    </row>
    <row r="9280" spans="8:69" ht="12" customHeight="1">
      <c r="H9280" s="800"/>
      <c r="AJ9280" s="792"/>
      <c r="AM9280" s="792"/>
      <c r="AP9280" s="792"/>
      <c r="AS9280" s="792"/>
      <c r="AV9280" s="792"/>
      <c r="AY9280" s="792"/>
      <c r="BN9280" s="792"/>
      <c r="BQ9280" s="792"/>
    </row>
    <row r="9281" spans="8:69" ht="12" customHeight="1">
      <c r="H9281" s="800"/>
      <c r="AJ9281" s="792"/>
      <c r="AM9281" s="792"/>
      <c r="AP9281" s="792"/>
      <c r="AS9281" s="792"/>
      <c r="AV9281" s="792"/>
      <c r="AY9281" s="792"/>
      <c r="BN9281" s="792"/>
      <c r="BQ9281" s="792"/>
    </row>
    <row r="9282" spans="8:69" ht="12" customHeight="1">
      <c r="H9282" s="800"/>
      <c r="AJ9282" s="792"/>
      <c r="AM9282" s="792"/>
      <c r="AP9282" s="792"/>
      <c r="AS9282" s="792"/>
      <c r="AV9282" s="792"/>
      <c r="AY9282" s="792"/>
      <c r="BN9282" s="792"/>
      <c r="BQ9282" s="792"/>
    </row>
    <row r="9283" spans="8:69" ht="12" customHeight="1">
      <c r="H9283" s="800"/>
      <c r="AJ9283" s="792"/>
      <c r="AM9283" s="792"/>
      <c r="AP9283" s="792"/>
      <c r="AS9283" s="792"/>
      <c r="AV9283" s="792"/>
      <c r="AY9283" s="792"/>
      <c r="BN9283" s="792"/>
      <c r="BQ9283" s="792"/>
    </row>
    <row r="9284" spans="8:69" ht="12" customHeight="1">
      <c r="H9284" s="800"/>
      <c r="AJ9284" s="792"/>
      <c r="AM9284" s="792"/>
      <c r="AP9284" s="792"/>
      <c r="AS9284" s="792"/>
      <c r="AV9284" s="792"/>
      <c r="AY9284" s="792"/>
      <c r="BN9284" s="792"/>
      <c r="BQ9284" s="792"/>
    </row>
    <row r="9285" spans="8:69" ht="12" customHeight="1">
      <c r="H9285" s="800"/>
      <c r="AJ9285" s="792"/>
      <c r="AM9285" s="792"/>
      <c r="AP9285" s="792"/>
      <c r="AS9285" s="792"/>
      <c r="AV9285" s="792"/>
      <c r="AY9285" s="792"/>
      <c r="BN9285" s="792"/>
      <c r="BQ9285" s="792"/>
    </row>
    <row r="9286" spans="8:69" ht="12" customHeight="1">
      <c r="H9286" s="800"/>
      <c r="AJ9286" s="792"/>
      <c r="AM9286" s="792"/>
      <c r="AP9286" s="792"/>
      <c r="AS9286" s="792"/>
      <c r="AV9286" s="792"/>
      <c r="AY9286" s="792"/>
      <c r="BN9286" s="792"/>
      <c r="BQ9286" s="792"/>
    </row>
    <row r="9287" spans="8:69" ht="12" customHeight="1">
      <c r="H9287" s="800"/>
      <c r="AJ9287" s="792"/>
      <c r="AM9287" s="792"/>
      <c r="AP9287" s="792"/>
      <c r="AS9287" s="792"/>
      <c r="AV9287" s="792"/>
      <c r="AY9287" s="792"/>
      <c r="BN9287" s="792"/>
      <c r="BQ9287" s="792"/>
    </row>
    <row r="9288" spans="8:69" ht="12" customHeight="1">
      <c r="H9288" s="800"/>
      <c r="AJ9288" s="792"/>
      <c r="AM9288" s="792"/>
      <c r="AP9288" s="792"/>
      <c r="AS9288" s="792"/>
      <c r="AV9288" s="792"/>
      <c r="AY9288" s="792"/>
      <c r="BN9288" s="792"/>
      <c r="BQ9288" s="792"/>
    </row>
    <row r="9289" spans="8:69" ht="12" customHeight="1">
      <c r="H9289" s="800"/>
      <c r="AJ9289" s="792"/>
      <c r="AM9289" s="792"/>
      <c r="AP9289" s="792"/>
      <c r="AS9289" s="792"/>
      <c r="AV9289" s="792"/>
      <c r="AY9289" s="792"/>
      <c r="BN9289" s="792"/>
      <c r="BQ9289" s="792"/>
    </row>
    <row r="9290" spans="8:69" ht="12" customHeight="1">
      <c r="H9290" s="800"/>
      <c r="AJ9290" s="792"/>
      <c r="AM9290" s="792"/>
      <c r="AP9290" s="792"/>
      <c r="AS9290" s="792"/>
      <c r="AV9290" s="792"/>
      <c r="AY9290" s="792"/>
      <c r="BN9290" s="792"/>
      <c r="BQ9290" s="792"/>
    </row>
    <row r="9291" spans="8:69" ht="12" customHeight="1">
      <c r="H9291" s="800"/>
      <c r="AJ9291" s="792"/>
      <c r="AM9291" s="792"/>
      <c r="AP9291" s="792"/>
      <c r="AS9291" s="792"/>
      <c r="AV9291" s="792"/>
      <c r="AY9291" s="792"/>
      <c r="BN9291" s="792"/>
      <c r="BQ9291" s="792"/>
    </row>
    <row r="9292" spans="8:69" ht="12" customHeight="1">
      <c r="H9292" s="800"/>
      <c r="AJ9292" s="792"/>
      <c r="AM9292" s="792"/>
      <c r="AP9292" s="792"/>
      <c r="AS9292" s="792"/>
      <c r="AV9292" s="792"/>
      <c r="AY9292" s="792"/>
      <c r="BN9292" s="792"/>
      <c r="BQ9292" s="792"/>
    </row>
    <row r="9293" spans="8:69" ht="12" customHeight="1">
      <c r="H9293" s="800"/>
      <c r="AJ9293" s="792"/>
      <c r="AM9293" s="792"/>
      <c r="AP9293" s="792"/>
      <c r="AS9293" s="792"/>
      <c r="AV9293" s="792"/>
      <c r="AY9293" s="792"/>
      <c r="BN9293" s="792"/>
      <c r="BQ9293" s="792"/>
    </row>
    <row r="9294" spans="8:69" ht="12" customHeight="1">
      <c r="H9294" s="800"/>
      <c r="AJ9294" s="792"/>
      <c r="AM9294" s="792"/>
      <c r="AP9294" s="792"/>
      <c r="AS9294" s="792"/>
      <c r="AV9294" s="792"/>
      <c r="AY9294" s="792"/>
      <c r="BN9294" s="792"/>
      <c r="BQ9294" s="792"/>
    </row>
    <row r="9295" spans="8:69" ht="12" customHeight="1">
      <c r="H9295" s="800"/>
      <c r="AJ9295" s="792"/>
      <c r="AM9295" s="792"/>
      <c r="AP9295" s="792"/>
      <c r="AS9295" s="792"/>
      <c r="AV9295" s="792"/>
      <c r="AY9295" s="792"/>
      <c r="BN9295" s="792"/>
      <c r="BQ9295" s="792"/>
    </row>
    <row r="9296" spans="8:69" ht="12" customHeight="1">
      <c r="H9296" s="800"/>
      <c r="AJ9296" s="792"/>
      <c r="AM9296" s="792"/>
      <c r="AP9296" s="792"/>
      <c r="AS9296" s="792"/>
      <c r="AV9296" s="792"/>
      <c r="AY9296" s="792"/>
      <c r="BN9296" s="792"/>
      <c r="BQ9296" s="792"/>
    </row>
    <row r="9297" spans="8:69" ht="12" customHeight="1">
      <c r="H9297" s="800"/>
      <c r="AJ9297" s="792"/>
      <c r="AM9297" s="792"/>
      <c r="AP9297" s="792"/>
      <c r="AS9297" s="792"/>
      <c r="AV9297" s="792"/>
      <c r="AY9297" s="792"/>
      <c r="BN9297" s="792"/>
      <c r="BQ9297" s="792"/>
    </row>
    <row r="9298" spans="8:69" ht="12" customHeight="1">
      <c r="H9298" s="800"/>
      <c r="AJ9298" s="792"/>
      <c r="AM9298" s="792"/>
      <c r="AP9298" s="792"/>
      <c r="AS9298" s="792"/>
      <c r="AV9298" s="792"/>
      <c r="AY9298" s="792"/>
      <c r="BN9298" s="792"/>
      <c r="BQ9298" s="792"/>
    </row>
    <row r="9299" spans="8:69" ht="12" customHeight="1">
      <c r="H9299" s="800"/>
      <c r="AJ9299" s="792"/>
      <c r="AM9299" s="792"/>
      <c r="AP9299" s="792"/>
      <c r="AS9299" s="792"/>
      <c r="AV9299" s="792"/>
      <c r="AY9299" s="792"/>
      <c r="BN9299" s="792"/>
      <c r="BQ9299" s="792"/>
    </row>
    <row r="9300" spans="8:69" ht="12" customHeight="1">
      <c r="H9300" s="800"/>
      <c r="AJ9300" s="792"/>
      <c r="AM9300" s="792"/>
      <c r="AP9300" s="792"/>
      <c r="AS9300" s="792"/>
      <c r="AV9300" s="792"/>
      <c r="AY9300" s="792"/>
      <c r="BN9300" s="792"/>
      <c r="BQ9300" s="792"/>
    </row>
    <row r="9301" spans="8:69" ht="12" customHeight="1">
      <c r="H9301" s="800"/>
      <c r="AJ9301" s="792"/>
      <c r="AM9301" s="792"/>
      <c r="AP9301" s="792"/>
      <c r="AS9301" s="792"/>
      <c r="AV9301" s="792"/>
      <c r="AY9301" s="792"/>
      <c r="BN9301" s="792"/>
      <c r="BQ9301" s="792"/>
    </row>
    <row r="9302" spans="8:69" ht="12" customHeight="1">
      <c r="H9302" s="800"/>
      <c r="AJ9302" s="792"/>
      <c r="AM9302" s="792"/>
      <c r="AP9302" s="792"/>
      <c r="AS9302" s="792"/>
      <c r="AV9302" s="792"/>
      <c r="AY9302" s="792"/>
      <c r="BN9302" s="792"/>
      <c r="BQ9302" s="792"/>
    </row>
    <row r="9303" spans="8:69" ht="12" customHeight="1">
      <c r="H9303" s="800"/>
      <c r="AJ9303" s="792"/>
      <c r="AM9303" s="792"/>
      <c r="AP9303" s="792"/>
      <c r="AS9303" s="792"/>
      <c r="AV9303" s="792"/>
      <c r="AY9303" s="792"/>
      <c r="BN9303" s="792"/>
      <c r="BQ9303" s="792"/>
    </row>
    <row r="9304" spans="8:69" ht="12" customHeight="1">
      <c r="H9304" s="800"/>
      <c r="AJ9304" s="792"/>
      <c r="AM9304" s="792"/>
      <c r="AP9304" s="792"/>
      <c r="AS9304" s="792"/>
      <c r="AV9304" s="792"/>
      <c r="AY9304" s="792"/>
      <c r="BN9304" s="792"/>
      <c r="BQ9304" s="792"/>
    </row>
    <row r="9305" spans="8:69" ht="12" customHeight="1">
      <c r="H9305" s="800"/>
      <c r="AJ9305" s="792"/>
      <c r="AM9305" s="792"/>
      <c r="AP9305" s="792"/>
      <c r="AS9305" s="792"/>
      <c r="AV9305" s="792"/>
      <c r="AY9305" s="792"/>
      <c r="BN9305" s="792"/>
      <c r="BQ9305" s="792"/>
    </row>
    <row r="9306" spans="8:69" ht="12" customHeight="1">
      <c r="H9306" s="800"/>
      <c r="AJ9306" s="792"/>
      <c r="AM9306" s="792"/>
      <c r="AP9306" s="792"/>
      <c r="AS9306" s="792"/>
      <c r="AV9306" s="792"/>
      <c r="AY9306" s="792"/>
      <c r="BN9306" s="792"/>
      <c r="BQ9306" s="792"/>
    </row>
    <row r="9307" spans="8:69" ht="12" customHeight="1">
      <c r="H9307" s="800"/>
      <c r="AJ9307" s="792"/>
      <c r="AM9307" s="792"/>
      <c r="AP9307" s="792"/>
      <c r="AS9307" s="792"/>
      <c r="AV9307" s="792"/>
      <c r="AY9307" s="792"/>
      <c r="BN9307" s="792"/>
      <c r="BQ9307" s="792"/>
    </row>
    <row r="9308" spans="8:69" ht="12" customHeight="1">
      <c r="H9308" s="800"/>
      <c r="AJ9308" s="792"/>
      <c r="AM9308" s="792"/>
      <c r="AP9308" s="792"/>
      <c r="AS9308" s="792"/>
      <c r="AV9308" s="792"/>
      <c r="AY9308" s="792"/>
      <c r="BN9308" s="792"/>
      <c r="BQ9308" s="792"/>
    </row>
    <row r="9309" spans="8:69" ht="12" customHeight="1">
      <c r="H9309" s="800"/>
      <c r="AJ9309" s="792"/>
      <c r="AM9309" s="792"/>
      <c r="AP9309" s="792"/>
      <c r="AS9309" s="792"/>
      <c r="AV9309" s="792"/>
      <c r="AY9309" s="792"/>
      <c r="BN9309" s="792"/>
      <c r="BQ9309" s="792"/>
    </row>
    <row r="9310" spans="8:69" ht="12" customHeight="1">
      <c r="H9310" s="800"/>
      <c r="AJ9310" s="792"/>
      <c r="AM9310" s="792"/>
      <c r="AP9310" s="792"/>
      <c r="AS9310" s="792"/>
      <c r="AV9310" s="792"/>
      <c r="AY9310" s="792"/>
      <c r="BN9310" s="792"/>
      <c r="BQ9310" s="792"/>
    </row>
    <row r="9311" spans="8:69" ht="12" customHeight="1">
      <c r="H9311" s="800"/>
      <c r="AJ9311" s="792"/>
      <c r="AM9311" s="792"/>
      <c r="AP9311" s="792"/>
      <c r="AS9311" s="792"/>
      <c r="AV9311" s="792"/>
      <c r="AY9311" s="792"/>
      <c r="BN9311" s="792"/>
      <c r="BQ9311" s="792"/>
    </row>
    <row r="9312" spans="8:69" ht="12" customHeight="1">
      <c r="H9312" s="800"/>
      <c r="AJ9312" s="792"/>
      <c r="AM9312" s="792"/>
      <c r="AP9312" s="792"/>
      <c r="AS9312" s="792"/>
      <c r="AV9312" s="792"/>
      <c r="AY9312" s="792"/>
      <c r="BN9312" s="792"/>
      <c r="BQ9312" s="792"/>
    </row>
    <row r="9313" spans="8:69" ht="12" customHeight="1">
      <c r="H9313" s="800"/>
      <c r="AJ9313" s="792"/>
      <c r="AM9313" s="792"/>
      <c r="AP9313" s="792"/>
      <c r="AS9313" s="792"/>
      <c r="AV9313" s="792"/>
      <c r="AY9313" s="792"/>
      <c r="BN9313" s="792"/>
      <c r="BQ9313" s="792"/>
    </row>
    <row r="9314" spans="8:69" ht="12" customHeight="1">
      <c r="H9314" s="800"/>
      <c r="AJ9314" s="792"/>
      <c r="AM9314" s="792"/>
      <c r="AP9314" s="792"/>
      <c r="AS9314" s="792"/>
      <c r="AV9314" s="792"/>
      <c r="AY9314" s="792"/>
      <c r="BN9314" s="792"/>
      <c r="BQ9314" s="792"/>
    </row>
    <row r="9315" spans="8:69" ht="12" customHeight="1">
      <c r="H9315" s="800"/>
      <c r="AJ9315" s="792"/>
      <c r="AM9315" s="792"/>
      <c r="AP9315" s="792"/>
      <c r="AS9315" s="792"/>
      <c r="AV9315" s="792"/>
      <c r="AY9315" s="792"/>
      <c r="BN9315" s="792"/>
      <c r="BQ9315" s="792"/>
    </row>
    <row r="9316" spans="8:69" ht="12" customHeight="1">
      <c r="H9316" s="800"/>
      <c r="AJ9316" s="792"/>
      <c r="AM9316" s="792"/>
      <c r="AP9316" s="792"/>
      <c r="AS9316" s="792"/>
      <c r="AV9316" s="792"/>
      <c r="AY9316" s="792"/>
      <c r="BN9316" s="792"/>
      <c r="BQ9316" s="792"/>
    </row>
    <row r="9317" spans="8:69" ht="12" customHeight="1">
      <c r="H9317" s="800"/>
      <c r="AJ9317" s="792"/>
      <c r="AM9317" s="792"/>
      <c r="AP9317" s="792"/>
      <c r="AS9317" s="792"/>
      <c r="AV9317" s="792"/>
      <c r="AY9317" s="792"/>
      <c r="BN9317" s="792"/>
      <c r="BQ9317" s="792"/>
    </row>
    <row r="9318" spans="8:69" ht="12" customHeight="1">
      <c r="H9318" s="800"/>
      <c r="AJ9318" s="792"/>
      <c r="AM9318" s="792"/>
      <c r="AP9318" s="792"/>
      <c r="AS9318" s="792"/>
      <c r="AV9318" s="792"/>
      <c r="AY9318" s="792"/>
      <c r="BN9318" s="792"/>
      <c r="BQ9318" s="792"/>
    </row>
    <row r="9319" spans="8:69" ht="12" customHeight="1">
      <c r="H9319" s="800"/>
      <c r="AJ9319" s="792"/>
      <c r="AM9319" s="792"/>
      <c r="AP9319" s="792"/>
      <c r="AS9319" s="792"/>
      <c r="AV9319" s="792"/>
      <c r="AY9319" s="792"/>
      <c r="BN9319" s="792"/>
      <c r="BQ9319" s="792"/>
    </row>
    <row r="9320" spans="8:69" ht="12" customHeight="1">
      <c r="H9320" s="800"/>
      <c r="AJ9320" s="792"/>
      <c r="AM9320" s="792"/>
      <c r="AP9320" s="792"/>
      <c r="AS9320" s="792"/>
      <c r="AV9320" s="792"/>
      <c r="AY9320" s="792"/>
      <c r="BN9320" s="792"/>
      <c r="BQ9320" s="792"/>
    </row>
    <row r="9321" spans="8:69" ht="12" customHeight="1">
      <c r="H9321" s="800"/>
      <c r="AJ9321" s="792"/>
      <c r="AM9321" s="792"/>
      <c r="AP9321" s="792"/>
      <c r="AS9321" s="792"/>
      <c r="AV9321" s="792"/>
      <c r="AY9321" s="792"/>
      <c r="BN9321" s="792"/>
      <c r="BQ9321" s="792"/>
    </row>
    <row r="9322" spans="8:69" ht="12" customHeight="1">
      <c r="H9322" s="800"/>
      <c r="AJ9322" s="792"/>
      <c r="AM9322" s="792"/>
      <c r="AP9322" s="792"/>
      <c r="AS9322" s="792"/>
      <c r="AV9322" s="792"/>
      <c r="AY9322" s="792"/>
      <c r="BN9322" s="792"/>
      <c r="BQ9322" s="792"/>
    </row>
    <row r="9323" spans="8:69" ht="12" customHeight="1">
      <c r="H9323" s="800"/>
      <c r="AJ9323" s="792"/>
      <c r="AM9323" s="792"/>
      <c r="AP9323" s="792"/>
      <c r="AS9323" s="792"/>
      <c r="AV9323" s="792"/>
      <c r="AY9323" s="792"/>
      <c r="BN9323" s="792"/>
      <c r="BQ9323" s="792"/>
    </row>
    <row r="9324" spans="8:69" ht="12" customHeight="1">
      <c r="H9324" s="800"/>
      <c r="AJ9324" s="792"/>
      <c r="AM9324" s="792"/>
      <c r="AP9324" s="792"/>
      <c r="AS9324" s="792"/>
      <c r="AV9324" s="792"/>
      <c r="AY9324" s="792"/>
      <c r="BN9324" s="792"/>
      <c r="BQ9324" s="792"/>
    </row>
    <row r="9325" spans="8:69" ht="12" customHeight="1">
      <c r="H9325" s="800"/>
      <c r="AJ9325" s="792"/>
      <c r="AM9325" s="792"/>
      <c r="AP9325" s="792"/>
      <c r="AS9325" s="792"/>
      <c r="AV9325" s="792"/>
      <c r="AY9325" s="792"/>
      <c r="BN9325" s="792"/>
      <c r="BQ9325" s="792"/>
    </row>
    <row r="9326" spans="8:69" ht="12" customHeight="1">
      <c r="H9326" s="800"/>
      <c r="AJ9326" s="792"/>
      <c r="AM9326" s="792"/>
      <c r="AP9326" s="792"/>
      <c r="AS9326" s="792"/>
      <c r="AV9326" s="792"/>
      <c r="AY9326" s="792"/>
      <c r="BN9326" s="792"/>
      <c r="BQ9326" s="792"/>
    </row>
    <row r="9327" spans="8:69" ht="12" customHeight="1">
      <c r="H9327" s="800"/>
      <c r="AJ9327" s="792"/>
      <c r="AM9327" s="792"/>
      <c r="AP9327" s="792"/>
      <c r="AS9327" s="792"/>
      <c r="AV9327" s="792"/>
      <c r="AY9327" s="792"/>
      <c r="BN9327" s="792"/>
      <c r="BQ9327" s="792"/>
    </row>
    <row r="9328" spans="8:69" ht="12" customHeight="1">
      <c r="H9328" s="800"/>
      <c r="AJ9328" s="792"/>
      <c r="AM9328" s="792"/>
      <c r="AP9328" s="792"/>
      <c r="AS9328" s="792"/>
      <c r="AV9328" s="792"/>
      <c r="AY9328" s="792"/>
      <c r="BN9328" s="792"/>
      <c r="BQ9328" s="792"/>
    </row>
    <row r="9329" spans="8:69" ht="12" customHeight="1">
      <c r="H9329" s="800"/>
      <c r="AJ9329" s="792"/>
      <c r="AM9329" s="792"/>
      <c r="AP9329" s="792"/>
      <c r="AS9329" s="792"/>
      <c r="AV9329" s="792"/>
      <c r="AY9329" s="792"/>
      <c r="BN9329" s="792"/>
      <c r="BQ9329" s="792"/>
    </row>
    <row r="9330" spans="8:69" ht="12" customHeight="1">
      <c r="H9330" s="800"/>
      <c r="AJ9330" s="792"/>
      <c r="AM9330" s="792"/>
      <c r="AP9330" s="792"/>
      <c r="AS9330" s="792"/>
      <c r="AV9330" s="792"/>
      <c r="AY9330" s="792"/>
      <c r="BN9330" s="792"/>
      <c r="BQ9330" s="792"/>
    </row>
    <row r="9331" spans="8:69" ht="12" customHeight="1">
      <c r="H9331" s="800"/>
      <c r="AJ9331" s="792"/>
      <c r="AM9331" s="792"/>
      <c r="AP9331" s="792"/>
      <c r="AS9331" s="792"/>
      <c r="AV9331" s="792"/>
      <c r="AY9331" s="792"/>
      <c r="BN9331" s="792"/>
      <c r="BQ9331" s="792"/>
    </row>
    <row r="9332" spans="8:69" ht="12" customHeight="1">
      <c r="H9332" s="800"/>
      <c r="AJ9332" s="792"/>
      <c r="AM9332" s="792"/>
      <c r="AP9332" s="792"/>
      <c r="AS9332" s="792"/>
      <c r="AV9332" s="792"/>
      <c r="AY9332" s="792"/>
      <c r="BN9332" s="792"/>
      <c r="BQ9332" s="792"/>
    </row>
    <row r="9333" spans="8:69" ht="12" customHeight="1">
      <c r="H9333" s="800"/>
      <c r="AJ9333" s="792"/>
      <c r="AM9333" s="792"/>
      <c r="AP9333" s="792"/>
      <c r="AS9333" s="792"/>
      <c r="AV9333" s="792"/>
      <c r="AY9333" s="792"/>
      <c r="BN9333" s="792"/>
      <c r="BQ9333" s="792"/>
    </row>
    <row r="9334" spans="8:69" ht="12" customHeight="1">
      <c r="H9334" s="800"/>
      <c r="AJ9334" s="792"/>
      <c r="AM9334" s="792"/>
      <c r="AP9334" s="792"/>
      <c r="AS9334" s="792"/>
      <c r="AV9334" s="792"/>
      <c r="AY9334" s="792"/>
      <c r="BN9334" s="792"/>
      <c r="BQ9334" s="792"/>
    </row>
    <row r="9335" spans="8:69" ht="12" customHeight="1">
      <c r="H9335" s="800"/>
      <c r="AJ9335" s="792"/>
      <c r="AM9335" s="792"/>
      <c r="AP9335" s="792"/>
      <c r="AS9335" s="792"/>
      <c r="AV9335" s="792"/>
      <c r="AY9335" s="792"/>
      <c r="BN9335" s="792"/>
      <c r="BQ9335" s="792"/>
    </row>
    <row r="9336" spans="8:69" ht="12" customHeight="1">
      <c r="H9336" s="800"/>
      <c r="AJ9336" s="792"/>
      <c r="AM9336" s="792"/>
      <c r="AP9336" s="792"/>
      <c r="AS9336" s="792"/>
      <c r="AV9336" s="792"/>
      <c r="AY9336" s="792"/>
      <c r="BN9336" s="792"/>
      <c r="BQ9336" s="792"/>
    </row>
    <row r="9337" spans="8:69" ht="12" customHeight="1">
      <c r="H9337" s="800"/>
      <c r="AJ9337" s="792"/>
      <c r="AM9337" s="792"/>
      <c r="AP9337" s="792"/>
      <c r="AS9337" s="792"/>
      <c r="AV9337" s="792"/>
      <c r="AY9337" s="792"/>
      <c r="BN9337" s="792"/>
      <c r="BQ9337" s="792"/>
    </row>
    <row r="9338" spans="8:69" ht="12" customHeight="1">
      <c r="H9338" s="800"/>
      <c r="AJ9338" s="792"/>
      <c r="AM9338" s="792"/>
      <c r="AP9338" s="792"/>
      <c r="AS9338" s="792"/>
      <c r="AV9338" s="792"/>
      <c r="AY9338" s="792"/>
      <c r="BN9338" s="792"/>
      <c r="BQ9338" s="792"/>
    </row>
    <row r="9339" spans="8:69" ht="12" customHeight="1">
      <c r="H9339" s="800"/>
      <c r="AJ9339" s="792"/>
      <c r="AM9339" s="792"/>
      <c r="AP9339" s="792"/>
      <c r="AS9339" s="792"/>
      <c r="AV9339" s="792"/>
      <c r="AY9339" s="792"/>
      <c r="BN9339" s="792"/>
      <c r="BQ9339" s="792"/>
    </row>
    <row r="9340" spans="8:69" ht="12" customHeight="1">
      <c r="H9340" s="800"/>
      <c r="AJ9340" s="792"/>
      <c r="AM9340" s="792"/>
      <c r="AP9340" s="792"/>
      <c r="AS9340" s="792"/>
      <c r="AV9340" s="792"/>
      <c r="AY9340" s="792"/>
      <c r="BN9340" s="792"/>
      <c r="BQ9340" s="792"/>
    </row>
    <row r="9341" spans="8:69" ht="12" customHeight="1">
      <c r="H9341" s="800"/>
      <c r="AJ9341" s="792"/>
      <c r="AM9341" s="792"/>
      <c r="AP9341" s="792"/>
      <c r="AS9341" s="792"/>
      <c r="AV9341" s="792"/>
      <c r="AY9341" s="792"/>
      <c r="BN9341" s="792"/>
      <c r="BQ9341" s="792"/>
    </row>
    <row r="9342" spans="8:69" ht="12" customHeight="1">
      <c r="H9342" s="800"/>
      <c r="AJ9342" s="792"/>
      <c r="AM9342" s="792"/>
      <c r="AP9342" s="792"/>
      <c r="AS9342" s="792"/>
      <c r="AV9342" s="792"/>
      <c r="AY9342" s="792"/>
      <c r="BN9342" s="792"/>
      <c r="BQ9342" s="792"/>
    </row>
    <row r="9343" spans="8:69" ht="12" customHeight="1">
      <c r="H9343" s="800"/>
      <c r="AJ9343" s="792"/>
      <c r="AM9343" s="792"/>
      <c r="AP9343" s="792"/>
      <c r="AS9343" s="792"/>
      <c r="AV9343" s="792"/>
      <c r="AY9343" s="792"/>
      <c r="BN9343" s="792"/>
      <c r="BQ9343" s="792"/>
    </row>
    <row r="9344" spans="8:69" ht="12" customHeight="1">
      <c r="H9344" s="800"/>
      <c r="AJ9344" s="792"/>
      <c r="AM9344" s="792"/>
      <c r="AP9344" s="792"/>
      <c r="AS9344" s="792"/>
      <c r="AV9344" s="792"/>
      <c r="AY9344" s="792"/>
      <c r="BN9344" s="792"/>
      <c r="BQ9344" s="792"/>
    </row>
    <row r="9345" spans="8:69" ht="12" customHeight="1">
      <c r="H9345" s="800"/>
      <c r="AJ9345" s="792"/>
      <c r="AM9345" s="792"/>
      <c r="AP9345" s="792"/>
      <c r="AS9345" s="792"/>
      <c r="AV9345" s="792"/>
      <c r="AY9345" s="792"/>
      <c r="BN9345" s="792"/>
      <c r="BQ9345" s="792"/>
    </row>
    <row r="9346" spans="8:69" ht="12" customHeight="1">
      <c r="H9346" s="800"/>
      <c r="AJ9346" s="792"/>
      <c r="AM9346" s="792"/>
      <c r="AP9346" s="792"/>
      <c r="AS9346" s="792"/>
      <c r="AV9346" s="792"/>
      <c r="AY9346" s="792"/>
      <c r="BN9346" s="792"/>
      <c r="BQ9346" s="792"/>
    </row>
    <row r="9347" spans="8:69" ht="12" customHeight="1">
      <c r="H9347" s="800"/>
      <c r="AJ9347" s="792"/>
      <c r="AM9347" s="792"/>
      <c r="AP9347" s="792"/>
      <c r="AS9347" s="792"/>
      <c r="AV9347" s="792"/>
      <c r="AY9347" s="792"/>
      <c r="BN9347" s="792"/>
      <c r="BQ9347" s="792"/>
    </row>
    <row r="9348" spans="8:69" ht="12" customHeight="1">
      <c r="H9348" s="800"/>
      <c r="AJ9348" s="792"/>
      <c r="AM9348" s="792"/>
      <c r="AP9348" s="792"/>
      <c r="AS9348" s="792"/>
      <c r="AV9348" s="792"/>
      <c r="AY9348" s="792"/>
      <c r="BN9348" s="792"/>
      <c r="BQ9348" s="792"/>
    </row>
    <row r="9349" spans="8:69" ht="12" customHeight="1">
      <c r="H9349" s="800"/>
      <c r="AJ9349" s="792"/>
      <c r="AM9349" s="792"/>
      <c r="AP9349" s="792"/>
      <c r="AS9349" s="792"/>
      <c r="AV9349" s="792"/>
      <c r="AY9349" s="792"/>
      <c r="BN9349" s="792"/>
      <c r="BQ9349" s="792"/>
    </row>
    <row r="9350" spans="8:69" ht="12" customHeight="1">
      <c r="H9350" s="800"/>
      <c r="AJ9350" s="792"/>
      <c r="AM9350" s="792"/>
      <c r="AP9350" s="792"/>
      <c r="AS9350" s="792"/>
      <c r="AV9350" s="792"/>
      <c r="AY9350" s="792"/>
      <c r="BN9350" s="792"/>
      <c r="BQ9350" s="792"/>
    </row>
    <row r="9351" spans="8:69" ht="12" customHeight="1">
      <c r="H9351" s="800"/>
      <c r="AJ9351" s="792"/>
      <c r="AM9351" s="792"/>
      <c r="AP9351" s="792"/>
      <c r="AS9351" s="792"/>
      <c r="AV9351" s="792"/>
      <c r="AY9351" s="792"/>
      <c r="BN9351" s="792"/>
      <c r="BQ9351" s="792"/>
    </row>
    <row r="9352" spans="8:69" ht="12" customHeight="1">
      <c r="H9352" s="800"/>
      <c r="AJ9352" s="792"/>
      <c r="AM9352" s="792"/>
      <c r="AP9352" s="792"/>
      <c r="AS9352" s="792"/>
      <c r="AV9352" s="792"/>
      <c r="AY9352" s="792"/>
      <c r="BN9352" s="792"/>
      <c r="BQ9352" s="792"/>
    </row>
    <row r="9353" spans="8:69" ht="12" customHeight="1">
      <c r="H9353" s="800"/>
      <c r="AJ9353" s="792"/>
      <c r="AM9353" s="792"/>
      <c r="AP9353" s="792"/>
      <c r="AS9353" s="792"/>
      <c r="AV9353" s="792"/>
      <c r="AY9353" s="792"/>
      <c r="BN9353" s="792"/>
      <c r="BQ9353" s="792"/>
    </row>
    <row r="9354" spans="8:69" ht="12" customHeight="1">
      <c r="H9354" s="800"/>
      <c r="AJ9354" s="792"/>
      <c r="AM9354" s="792"/>
      <c r="AP9354" s="792"/>
      <c r="AS9354" s="792"/>
      <c r="AV9354" s="792"/>
      <c r="AY9354" s="792"/>
      <c r="BN9354" s="792"/>
      <c r="BQ9354" s="792"/>
    </row>
    <row r="9355" spans="8:69" ht="12" customHeight="1">
      <c r="H9355" s="800"/>
      <c r="AJ9355" s="792"/>
      <c r="AM9355" s="792"/>
      <c r="AP9355" s="792"/>
      <c r="AS9355" s="792"/>
      <c r="AV9355" s="792"/>
      <c r="AY9355" s="792"/>
      <c r="BN9355" s="792"/>
      <c r="BQ9355" s="792"/>
    </row>
    <row r="9356" spans="8:69" ht="12" customHeight="1">
      <c r="H9356" s="800"/>
      <c r="AJ9356" s="792"/>
      <c r="AM9356" s="792"/>
      <c r="AP9356" s="792"/>
      <c r="AS9356" s="792"/>
      <c r="AV9356" s="792"/>
      <c r="AY9356" s="792"/>
      <c r="BN9356" s="792"/>
      <c r="BQ9356" s="792"/>
    </row>
    <row r="9357" spans="8:69" ht="12" customHeight="1">
      <c r="H9357" s="800"/>
      <c r="AJ9357" s="792"/>
      <c r="AM9357" s="792"/>
      <c r="AP9357" s="792"/>
      <c r="AS9357" s="792"/>
      <c r="AV9357" s="792"/>
      <c r="AY9357" s="792"/>
      <c r="BN9357" s="792"/>
      <c r="BQ9357" s="792"/>
    </row>
    <row r="9358" spans="8:69" ht="12" customHeight="1">
      <c r="H9358" s="800"/>
      <c r="AJ9358" s="792"/>
      <c r="AM9358" s="792"/>
      <c r="AP9358" s="792"/>
      <c r="AS9358" s="792"/>
      <c r="AV9358" s="792"/>
      <c r="AY9358" s="792"/>
      <c r="BN9358" s="792"/>
      <c r="BQ9358" s="792"/>
    </row>
    <row r="9359" spans="8:69" ht="12" customHeight="1">
      <c r="H9359" s="800"/>
      <c r="AJ9359" s="792"/>
      <c r="AM9359" s="792"/>
      <c r="AP9359" s="792"/>
      <c r="AS9359" s="792"/>
      <c r="AV9359" s="792"/>
      <c r="AY9359" s="792"/>
      <c r="BN9359" s="792"/>
      <c r="BQ9359" s="792"/>
    </row>
    <row r="9360" spans="8:69" ht="12" customHeight="1">
      <c r="H9360" s="800"/>
      <c r="AJ9360" s="792"/>
      <c r="AM9360" s="792"/>
      <c r="AP9360" s="792"/>
      <c r="AS9360" s="792"/>
      <c r="AV9360" s="792"/>
      <c r="AY9360" s="792"/>
      <c r="BN9360" s="792"/>
      <c r="BQ9360" s="792"/>
    </row>
    <row r="9361" spans="8:69" ht="12" customHeight="1">
      <c r="H9361" s="800"/>
      <c r="AJ9361" s="792"/>
      <c r="AM9361" s="792"/>
      <c r="AP9361" s="792"/>
      <c r="AS9361" s="792"/>
      <c r="AV9361" s="792"/>
      <c r="AY9361" s="792"/>
      <c r="BN9361" s="792"/>
      <c r="BQ9361" s="792"/>
    </row>
    <row r="9362" spans="8:69" ht="12" customHeight="1">
      <c r="H9362" s="800"/>
      <c r="AJ9362" s="792"/>
      <c r="AM9362" s="792"/>
      <c r="AP9362" s="792"/>
      <c r="AS9362" s="792"/>
      <c r="AV9362" s="792"/>
      <c r="AY9362" s="792"/>
      <c r="BN9362" s="792"/>
      <c r="BQ9362" s="792"/>
    </row>
    <row r="9363" spans="8:69" ht="12" customHeight="1">
      <c r="H9363" s="800"/>
      <c r="AJ9363" s="792"/>
      <c r="AM9363" s="792"/>
      <c r="AP9363" s="792"/>
      <c r="AS9363" s="792"/>
      <c r="AV9363" s="792"/>
      <c r="AY9363" s="792"/>
      <c r="BN9363" s="792"/>
      <c r="BQ9363" s="792"/>
    </row>
    <row r="9364" spans="8:69" ht="12" customHeight="1">
      <c r="H9364" s="800"/>
      <c r="AJ9364" s="792"/>
      <c r="AM9364" s="792"/>
      <c r="AP9364" s="792"/>
      <c r="AS9364" s="792"/>
      <c r="AV9364" s="792"/>
      <c r="AY9364" s="792"/>
      <c r="BN9364" s="792"/>
      <c r="BQ9364" s="792"/>
    </row>
    <row r="9365" spans="8:69" ht="12" customHeight="1">
      <c r="H9365" s="800"/>
      <c r="AJ9365" s="792"/>
      <c r="AM9365" s="792"/>
      <c r="AP9365" s="792"/>
      <c r="AS9365" s="792"/>
      <c r="AV9365" s="792"/>
      <c r="AY9365" s="792"/>
      <c r="BN9365" s="792"/>
      <c r="BQ9365" s="792"/>
    </row>
    <row r="9366" spans="8:69" ht="12" customHeight="1">
      <c r="H9366" s="800"/>
      <c r="AJ9366" s="792"/>
      <c r="AM9366" s="792"/>
      <c r="AP9366" s="792"/>
      <c r="AS9366" s="792"/>
      <c r="AV9366" s="792"/>
      <c r="AY9366" s="792"/>
      <c r="BN9366" s="792"/>
      <c r="BQ9366" s="792"/>
    </row>
    <row r="9367" spans="8:69" ht="12" customHeight="1">
      <c r="H9367" s="800"/>
      <c r="AJ9367" s="792"/>
      <c r="AM9367" s="792"/>
      <c r="AP9367" s="792"/>
      <c r="AS9367" s="792"/>
      <c r="AV9367" s="792"/>
      <c r="AY9367" s="792"/>
      <c r="BN9367" s="792"/>
      <c r="BQ9367" s="792"/>
    </row>
    <row r="9368" spans="8:69" ht="12" customHeight="1">
      <c r="H9368" s="800"/>
      <c r="AJ9368" s="792"/>
      <c r="AM9368" s="792"/>
      <c r="AP9368" s="792"/>
      <c r="AS9368" s="792"/>
      <c r="AV9368" s="792"/>
      <c r="AY9368" s="792"/>
      <c r="BN9368" s="792"/>
      <c r="BQ9368" s="792"/>
    </row>
    <row r="9369" spans="8:69" ht="12" customHeight="1">
      <c r="H9369" s="800"/>
      <c r="AJ9369" s="792"/>
      <c r="AM9369" s="792"/>
      <c r="AP9369" s="792"/>
      <c r="AS9369" s="792"/>
      <c r="AV9369" s="792"/>
      <c r="AY9369" s="792"/>
      <c r="BN9369" s="792"/>
      <c r="BQ9369" s="792"/>
    </row>
    <row r="9370" spans="8:69" ht="12" customHeight="1">
      <c r="H9370" s="800"/>
      <c r="AJ9370" s="792"/>
      <c r="AM9370" s="792"/>
      <c r="AP9370" s="792"/>
      <c r="AS9370" s="792"/>
      <c r="AV9370" s="792"/>
      <c r="AY9370" s="792"/>
      <c r="BN9370" s="792"/>
      <c r="BQ9370" s="792"/>
    </row>
    <row r="9371" spans="8:69" ht="12" customHeight="1">
      <c r="H9371" s="800"/>
      <c r="AJ9371" s="792"/>
      <c r="AM9371" s="792"/>
      <c r="AP9371" s="792"/>
      <c r="AS9371" s="792"/>
      <c r="AV9371" s="792"/>
      <c r="AY9371" s="792"/>
      <c r="BN9371" s="792"/>
      <c r="BQ9371" s="792"/>
    </row>
    <row r="9372" spans="8:69" ht="12" customHeight="1">
      <c r="H9372" s="800"/>
      <c r="AJ9372" s="792"/>
      <c r="AM9372" s="792"/>
      <c r="AP9372" s="792"/>
      <c r="AS9372" s="792"/>
      <c r="AV9372" s="792"/>
      <c r="AY9372" s="792"/>
      <c r="BN9372" s="792"/>
      <c r="BQ9372" s="792"/>
    </row>
    <row r="9373" spans="8:69" ht="12" customHeight="1">
      <c r="H9373" s="800"/>
      <c r="AJ9373" s="792"/>
      <c r="AM9373" s="792"/>
      <c r="AP9373" s="792"/>
      <c r="AS9373" s="792"/>
      <c r="AV9373" s="792"/>
      <c r="AY9373" s="792"/>
      <c r="BN9373" s="792"/>
      <c r="BQ9373" s="792"/>
    </row>
    <row r="9374" spans="8:69" ht="12" customHeight="1">
      <c r="H9374" s="800"/>
      <c r="AJ9374" s="792"/>
      <c r="AM9374" s="792"/>
      <c r="AP9374" s="792"/>
      <c r="AS9374" s="792"/>
      <c r="AV9374" s="792"/>
      <c r="AY9374" s="792"/>
      <c r="BN9374" s="792"/>
      <c r="BQ9374" s="792"/>
    </row>
    <row r="9375" spans="8:69" ht="12" customHeight="1">
      <c r="H9375" s="800"/>
      <c r="AJ9375" s="792"/>
      <c r="AM9375" s="792"/>
      <c r="AP9375" s="792"/>
      <c r="AS9375" s="792"/>
      <c r="AV9375" s="792"/>
      <c r="AY9375" s="792"/>
      <c r="BN9375" s="792"/>
      <c r="BQ9375" s="792"/>
    </row>
    <row r="9376" spans="8:69" ht="12" customHeight="1">
      <c r="H9376" s="800"/>
      <c r="AJ9376" s="792"/>
      <c r="AM9376" s="792"/>
      <c r="AP9376" s="792"/>
      <c r="AS9376" s="792"/>
      <c r="AV9376" s="792"/>
      <c r="AY9376" s="792"/>
      <c r="BN9376" s="792"/>
      <c r="BQ9376" s="792"/>
    </row>
    <row r="9377" spans="8:69" ht="12" customHeight="1">
      <c r="H9377" s="800"/>
      <c r="AJ9377" s="792"/>
      <c r="AM9377" s="792"/>
      <c r="AP9377" s="792"/>
      <c r="AS9377" s="792"/>
      <c r="AV9377" s="792"/>
      <c r="AY9377" s="792"/>
      <c r="BN9377" s="792"/>
      <c r="BQ9377" s="792"/>
    </row>
    <row r="9378" spans="8:69" ht="12" customHeight="1">
      <c r="H9378" s="800"/>
      <c r="AJ9378" s="792"/>
      <c r="AM9378" s="792"/>
      <c r="AP9378" s="792"/>
      <c r="AS9378" s="792"/>
      <c r="AV9378" s="792"/>
      <c r="AY9378" s="792"/>
      <c r="BN9378" s="792"/>
      <c r="BQ9378" s="792"/>
    </row>
    <row r="9379" spans="8:69" ht="12" customHeight="1">
      <c r="H9379" s="800"/>
      <c r="AJ9379" s="792"/>
      <c r="AM9379" s="792"/>
      <c r="AP9379" s="792"/>
      <c r="AS9379" s="792"/>
      <c r="AV9379" s="792"/>
      <c r="AY9379" s="792"/>
      <c r="BN9379" s="792"/>
      <c r="BQ9379" s="792"/>
    </row>
    <row r="9380" spans="8:69" ht="12" customHeight="1">
      <c r="H9380" s="800"/>
      <c r="AJ9380" s="792"/>
      <c r="AM9380" s="792"/>
      <c r="AP9380" s="792"/>
      <c r="AS9380" s="792"/>
      <c r="AV9380" s="792"/>
      <c r="AY9380" s="792"/>
      <c r="BN9380" s="792"/>
      <c r="BQ9380" s="792"/>
    </row>
    <row r="9381" spans="8:69" ht="12" customHeight="1">
      <c r="H9381" s="800"/>
      <c r="AJ9381" s="792"/>
      <c r="AM9381" s="792"/>
      <c r="AP9381" s="792"/>
      <c r="AS9381" s="792"/>
      <c r="AV9381" s="792"/>
      <c r="AY9381" s="792"/>
      <c r="BN9381" s="792"/>
      <c r="BQ9381" s="792"/>
    </row>
    <row r="9382" spans="8:69" ht="12" customHeight="1">
      <c r="H9382" s="800"/>
      <c r="AJ9382" s="792"/>
      <c r="AM9382" s="792"/>
      <c r="AP9382" s="792"/>
      <c r="AS9382" s="792"/>
      <c r="AV9382" s="792"/>
      <c r="AY9382" s="792"/>
      <c r="BN9382" s="792"/>
      <c r="BQ9382" s="792"/>
    </row>
    <row r="9383" spans="8:69" ht="12" customHeight="1">
      <c r="H9383" s="800"/>
      <c r="AJ9383" s="792"/>
      <c r="AM9383" s="792"/>
      <c r="AP9383" s="792"/>
      <c r="AS9383" s="792"/>
      <c r="AV9383" s="792"/>
      <c r="AY9383" s="792"/>
      <c r="BN9383" s="792"/>
      <c r="BQ9383" s="792"/>
    </row>
    <row r="9384" spans="8:69" ht="12" customHeight="1">
      <c r="H9384" s="800"/>
      <c r="AJ9384" s="792"/>
      <c r="AM9384" s="792"/>
      <c r="AP9384" s="792"/>
      <c r="AS9384" s="792"/>
      <c r="AV9384" s="792"/>
      <c r="AY9384" s="792"/>
      <c r="BN9384" s="792"/>
      <c r="BQ9384" s="792"/>
    </row>
    <row r="9385" spans="8:69" ht="12" customHeight="1">
      <c r="H9385" s="800"/>
      <c r="AJ9385" s="792"/>
      <c r="AM9385" s="792"/>
      <c r="AP9385" s="792"/>
      <c r="AS9385" s="792"/>
      <c r="AV9385" s="792"/>
      <c r="AY9385" s="792"/>
      <c r="BN9385" s="792"/>
      <c r="BQ9385" s="792"/>
    </row>
    <row r="9386" spans="8:69" ht="12" customHeight="1">
      <c r="H9386" s="800"/>
      <c r="AJ9386" s="792"/>
      <c r="AM9386" s="792"/>
      <c r="AP9386" s="792"/>
      <c r="AS9386" s="792"/>
      <c r="AV9386" s="792"/>
      <c r="AY9386" s="792"/>
      <c r="BN9386" s="792"/>
      <c r="BQ9386" s="792"/>
    </row>
    <row r="9387" spans="8:69" ht="12" customHeight="1">
      <c r="H9387" s="800"/>
      <c r="AJ9387" s="792"/>
      <c r="AM9387" s="792"/>
      <c r="AP9387" s="792"/>
      <c r="AS9387" s="792"/>
      <c r="AV9387" s="792"/>
      <c r="AY9387" s="792"/>
      <c r="BN9387" s="792"/>
      <c r="BQ9387" s="792"/>
    </row>
    <row r="9388" spans="8:69" ht="12" customHeight="1">
      <c r="H9388" s="800"/>
      <c r="AJ9388" s="792"/>
      <c r="AM9388" s="792"/>
      <c r="AP9388" s="792"/>
      <c r="AS9388" s="792"/>
      <c r="AV9388" s="792"/>
      <c r="AY9388" s="792"/>
      <c r="BN9388" s="792"/>
      <c r="BQ9388" s="792"/>
    </row>
    <row r="9389" spans="8:69" ht="12" customHeight="1">
      <c r="H9389" s="800"/>
      <c r="AJ9389" s="792"/>
      <c r="AM9389" s="792"/>
      <c r="AP9389" s="792"/>
      <c r="AS9389" s="792"/>
      <c r="AV9389" s="792"/>
      <c r="AY9389" s="792"/>
      <c r="BN9389" s="792"/>
      <c r="BQ9389" s="792"/>
    </row>
    <row r="9390" spans="8:69" ht="12" customHeight="1">
      <c r="H9390" s="800"/>
      <c r="AJ9390" s="792"/>
      <c r="AM9390" s="792"/>
      <c r="AP9390" s="792"/>
      <c r="AS9390" s="792"/>
      <c r="AV9390" s="792"/>
      <c r="AY9390" s="792"/>
      <c r="BN9390" s="792"/>
      <c r="BQ9390" s="792"/>
    </row>
    <row r="9391" spans="8:69" ht="12" customHeight="1">
      <c r="H9391" s="800"/>
      <c r="AJ9391" s="792"/>
      <c r="AM9391" s="792"/>
      <c r="AP9391" s="792"/>
      <c r="AS9391" s="792"/>
      <c r="AV9391" s="792"/>
      <c r="AY9391" s="792"/>
      <c r="BN9391" s="792"/>
      <c r="BQ9391" s="792"/>
    </row>
    <row r="9392" spans="8:69" ht="12" customHeight="1">
      <c r="H9392" s="800"/>
      <c r="AJ9392" s="792"/>
      <c r="AM9392" s="792"/>
      <c r="AP9392" s="792"/>
      <c r="AS9392" s="792"/>
      <c r="AV9392" s="792"/>
      <c r="AY9392" s="792"/>
      <c r="BN9392" s="792"/>
      <c r="BQ9392" s="792"/>
    </row>
    <row r="9393" spans="8:69" ht="12" customHeight="1">
      <c r="H9393" s="800"/>
      <c r="AJ9393" s="792"/>
      <c r="AM9393" s="792"/>
      <c r="AP9393" s="792"/>
      <c r="AS9393" s="792"/>
      <c r="AV9393" s="792"/>
      <c r="AY9393" s="792"/>
      <c r="BN9393" s="792"/>
      <c r="BQ9393" s="792"/>
    </row>
    <row r="9394" spans="8:69" ht="12" customHeight="1">
      <c r="H9394" s="800"/>
      <c r="AJ9394" s="792"/>
      <c r="AM9394" s="792"/>
      <c r="AP9394" s="792"/>
      <c r="AS9394" s="792"/>
      <c r="AV9394" s="792"/>
      <c r="AY9394" s="792"/>
      <c r="BN9394" s="792"/>
      <c r="BQ9394" s="792"/>
    </row>
    <row r="9395" spans="8:69" ht="12" customHeight="1">
      <c r="H9395" s="800"/>
      <c r="AJ9395" s="792"/>
      <c r="AM9395" s="792"/>
      <c r="AP9395" s="792"/>
      <c r="AS9395" s="792"/>
      <c r="AV9395" s="792"/>
      <c r="AY9395" s="792"/>
      <c r="BN9395" s="792"/>
      <c r="BQ9395" s="792"/>
    </row>
    <row r="9396" spans="8:69" ht="12" customHeight="1">
      <c r="H9396" s="800"/>
      <c r="AJ9396" s="792"/>
      <c r="AM9396" s="792"/>
      <c r="AP9396" s="792"/>
      <c r="AS9396" s="792"/>
      <c r="AV9396" s="792"/>
      <c r="AY9396" s="792"/>
      <c r="BN9396" s="792"/>
      <c r="BQ9396" s="792"/>
    </row>
    <row r="9397" spans="8:69" ht="12" customHeight="1">
      <c r="H9397" s="800"/>
      <c r="AJ9397" s="792"/>
      <c r="AM9397" s="792"/>
      <c r="AP9397" s="792"/>
      <c r="AS9397" s="792"/>
      <c r="AV9397" s="792"/>
      <c r="AY9397" s="792"/>
      <c r="BN9397" s="792"/>
      <c r="BQ9397" s="792"/>
    </row>
    <row r="9398" spans="8:69" ht="12" customHeight="1">
      <c r="H9398" s="800"/>
      <c r="AJ9398" s="792"/>
      <c r="AM9398" s="792"/>
      <c r="AP9398" s="792"/>
      <c r="AS9398" s="792"/>
      <c r="AV9398" s="792"/>
      <c r="AY9398" s="792"/>
      <c r="BN9398" s="792"/>
      <c r="BQ9398" s="792"/>
    </row>
    <row r="9399" spans="8:69" ht="12" customHeight="1">
      <c r="H9399" s="800"/>
      <c r="AJ9399" s="792"/>
      <c r="AM9399" s="792"/>
      <c r="AP9399" s="792"/>
      <c r="AS9399" s="792"/>
      <c r="AV9399" s="792"/>
      <c r="AY9399" s="792"/>
      <c r="BN9399" s="792"/>
      <c r="BQ9399" s="792"/>
    </row>
    <row r="9400" spans="8:69" ht="12" customHeight="1">
      <c r="H9400" s="800"/>
      <c r="AJ9400" s="792"/>
      <c r="AM9400" s="792"/>
      <c r="AP9400" s="792"/>
      <c r="AS9400" s="792"/>
      <c r="AV9400" s="792"/>
      <c r="AY9400" s="792"/>
      <c r="BN9400" s="792"/>
      <c r="BQ9400" s="792"/>
    </row>
    <row r="9401" spans="8:69" ht="12" customHeight="1">
      <c r="H9401" s="800"/>
      <c r="AJ9401" s="792"/>
      <c r="AM9401" s="792"/>
      <c r="AP9401" s="792"/>
      <c r="AS9401" s="792"/>
      <c r="AV9401" s="792"/>
      <c r="AY9401" s="792"/>
      <c r="BN9401" s="792"/>
      <c r="BQ9401" s="792"/>
    </row>
    <row r="9402" spans="8:69" ht="12" customHeight="1">
      <c r="H9402" s="800"/>
      <c r="AJ9402" s="792"/>
      <c r="AM9402" s="792"/>
      <c r="AP9402" s="792"/>
      <c r="AS9402" s="792"/>
      <c r="AV9402" s="792"/>
      <c r="AY9402" s="792"/>
      <c r="BN9402" s="792"/>
      <c r="BQ9402" s="792"/>
    </row>
    <row r="9403" spans="8:69" ht="12" customHeight="1">
      <c r="H9403" s="800"/>
      <c r="AJ9403" s="792"/>
      <c r="AM9403" s="792"/>
      <c r="AP9403" s="792"/>
      <c r="AS9403" s="792"/>
      <c r="AV9403" s="792"/>
      <c r="AY9403" s="792"/>
      <c r="BN9403" s="792"/>
      <c r="BQ9403" s="792"/>
    </row>
    <row r="9404" spans="8:69" ht="12" customHeight="1">
      <c r="H9404" s="800"/>
      <c r="AJ9404" s="792"/>
      <c r="AM9404" s="792"/>
      <c r="AP9404" s="792"/>
      <c r="AS9404" s="792"/>
      <c r="AV9404" s="792"/>
      <c r="AY9404" s="792"/>
      <c r="BN9404" s="792"/>
      <c r="BQ9404" s="792"/>
    </row>
    <row r="9405" spans="8:69" ht="12" customHeight="1">
      <c r="H9405" s="800"/>
      <c r="AJ9405" s="792"/>
      <c r="AM9405" s="792"/>
      <c r="AP9405" s="792"/>
      <c r="AS9405" s="792"/>
      <c r="AV9405" s="792"/>
      <c r="AY9405" s="792"/>
      <c r="BN9405" s="792"/>
      <c r="BQ9405" s="792"/>
    </row>
    <row r="9406" spans="8:69" ht="12" customHeight="1">
      <c r="H9406" s="800"/>
      <c r="AJ9406" s="792"/>
      <c r="AM9406" s="792"/>
      <c r="AP9406" s="792"/>
      <c r="AS9406" s="792"/>
      <c r="AV9406" s="792"/>
      <c r="AY9406" s="792"/>
      <c r="BN9406" s="792"/>
      <c r="BQ9406" s="792"/>
    </row>
    <row r="9407" spans="8:69" ht="12" customHeight="1">
      <c r="H9407" s="800"/>
      <c r="AJ9407" s="792"/>
      <c r="AM9407" s="792"/>
      <c r="AP9407" s="792"/>
      <c r="AS9407" s="792"/>
      <c r="AV9407" s="792"/>
      <c r="AY9407" s="792"/>
      <c r="BN9407" s="792"/>
      <c r="BQ9407" s="792"/>
    </row>
    <row r="9408" spans="8:69" ht="12" customHeight="1">
      <c r="H9408" s="800"/>
      <c r="AJ9408" s="792"/>
      <c r="AM9408" s="792"/>
      <c r="AP9408" s="792"/>
      <c r="AS9408" s="792"/>
      <c r="AV9408" s="792"/>
      <c r="AY9408" s="792"/>
      <c r="BN9408" s="792"/>
      <c r="BQ9408" s="792"/>
    </row>
    <row r="9409" spans="8:69" ht="12" customHeight="1">
      <c r="H9409" s="800"/>
      <c r="AJ9409" s="792"/>
      <c r="AM9409" s="792"/>
      <c r="AP9409" s="792"/>
      <c r="AS9409" s="792"/>
      <c r="AV9409" s="792"/>
      <c r="AY9409" s="792"/>
      <c r="BN9409" s="792"/>
      <c r="BQ9409" s="792"/>
    </row>
    <row r="9410" spans="8:69" ht="12" customHeight="1">
      <c r="H9410" s="800"/>
      <c r="AJ9410" s="792"/>
      <c r="AM9410" s="792"/>
      <c r="AP9410" s="792"/>
      <c r="AS9410" s="792"/>
      <c r="AV9410" s="792"/>
      <c r="AY9410" s="792"/>
      <c r="BN9410" s="792"/>
      <c r="BQ9410" s="792"/>
    </row>
    <row r="9411" spans="8:69" ht="12" customHeight="1">
      <c r="H9411" s="800"/>
      <c r="AJ9411" s="792"/>
      <c r="AM9411" s="792"/>
      <c r="AP9411" s="792"/>
      <c r="AS9411" s="792"/>
      <c r="AV9411" s="792"/>
      <c r="AY9411" s="792"/>
      <c r="BN9411" s="792"/>
      <c r="BQ9411" s="792"/>
    </row>
    <row r="9412" spans="8:69" ht="12" customHeight="1">
      <c r="H9412" s="800"/>
      <c r="AJ9412" s="792"/>
      <c r="AM9412" s="792"/>
      <c r="AP9412" s="792"/>
      <c r="AS9412" s="792"/>
      <c r="AV9412" s="792"/>
      <c r="AY9412" s="792"/>
      <c r="BN9412" s="792"/>
      <c r="BQ9412" s="792"/>
    </row>
    <row r="9413" spans="8:69" ht="12" customHeight="1">
      <c r="H9413" s="800"/>
      <c r="AJ9413" s="792"/>
      <c r="AM9413" s="792"/>
      <c r="AP9413" s="792"/>
      <c r="AS9413" s="792"/>
      <c r="AV9413" s="792"/>
      <c r="AY9413" s="792"/>
      <c r="BN9413" s="792"/>
      <c r="BQ9413" s="792"/>
    </row>
    <row r="9414" spans="8:69" ht="12" customHeight="1">
      <c r="H9414" s="800"/>
      <c r="AJ9414" s="792"/>
      <c r="AM9414" s="792"/>
      <c r="AP9414" s="792"/>
      <c r="AS9414" s="792"/>
      <c r="AV9414" s="792"/>
      <c r="AY9414" s="792"/>
      <c r="BN9414" s="792"/>
      <c r="BQ9414" s="792"/>
    </row>
    <row r="9415" spans="8:69" ht="12" customHeight="1">
      <c r="H9415" s="800"/>
      <c r="AJ9415" s="792"/>
      <c r="AM9415" s="792"/>
      <c r="AP9415" s="792"/>
      <c r="AS9415" s="792"/>
      <c r="AV9415" s="792"/>
      <c r="AY9415" s="792"/>
      <c r="BN9415" s="792"/>
      <c r="BQ9415" s="792"/>
    </row>
    <row r="9416" spans="8:69" ht="12" customHeight="1">
      <c r="H9416" s="800"/>
      <c r="AJ9416" s="792"/>
      <c r="AM9416" s="792"/>
      <c r="AP9416" s="792"/>
      <c r="AS9416" s="792"/>
      <c r="AV9416" s="792"/>
      <c r="AY9416" s="792"/>
      <c r="BN9416" s="792"/>
      <c r="BQ9416" s="792"/>
    </row>
    <row r="9417" spans="8:69" ht="12" customHeight="1">
      <c r="H9417" s="800"/>
      <c r="AJ9417" s="792"/>
      <c r="AM9417" s="792"/>
      <c r="AP9417" s="792"/>
      <c r="AS9417" s="792"/>
      <c r="AV9417" s="792"/>
      <c r="AY9417" s="792"/>
      <c r="BN9417" s="792"/>
      <c r="BQ9417" s="792"/>
    </row>
    <row r="9418" spans="8:69" ht="12" customHeight="1">
      <c r="H9418" s="800"/>
      <c r="AJ9418" s="792"/>
      <c r="AM9418" s="792"/>
      <c r="AP9418" s="792"/>
      <c r="AS9418" s="792"/>
      <c r="AV9418" s="792"/>
      <c r="AY9418" s="792"/>
      <c r="BN9418" s="792"/>
      <c r="BQ9418" s="792"/>
    </row>
    <row r="9419" spans="8:69" ht="12" customHeight="1">
      <c r="H9419" s="800"/>
      <c r="AJ9419" s="792"/>
      <c r="AM9419" s="792"/>
      <c r="AP9419" s="792"/>
      <c r="AS9419" s="792"/>
      <c r="AV9419" s="792"/>
      <c r="AY9419" s="792"/>
      <c r="BN9419" s="792"/>
      <c r="BQ9419" s="792"/>
    </row>
    <row r="9420" spans="8:69" ht="12" customHeight="1">
      <c r="H9420" s="800"/>
      <c r="AJ9420" s="792"/>
      <c r="AM9420" s="792"/>
      <c r="AP9420" s="792"/>
      <c r="AS9420" s="792"/>
      <c r="AV9420" s="792"/>
      <c r="AY9420" s="792"/>
      <c r="BN9420" s="792"/>
      <c r="BQ9420" s="792"/>
    </row>
    <row r="9421" spans="8:69" ht="12" customHeight="1">
      <c r="H9421" s="800"/>
      <c r="AJ9421" s="792"/>
      <c r="AM9421" s="792"/>
      <c r="AP9421" s="792"/>
      <c r="AS9421" s="792"/>
      <c r="AV9421" s="792"/>
      <c r="AY9421" s="792"/>
      <c r="BN9421" s="792"/>
      <c r="BQ9421" s="792"/>
    </row>
    <row r="9422" spans="8:69" ht="12" customHeight="1">
      <c r="H9422" s="800"/>
      <c r="AJ9422" s="792"/>
      <c r="AM9422" s="792"/>
      <c r="AP9422" s="792"/>
      <c r="AS9422" s="792"/>
      <c r="AV9422" s="792"/>
      <c r="AY9422" s="792"/>
      <c r="BN9422" s="792"/>
      <c r="BQ9422" s="792"/>
    </row>
    <row r="9423" spans="8:69" ht="12" customHeight="1">
      <c r="H9423" s="800"/>
      <c r="AJ9423" s="792"/>
      <c r="AM9423" s="792"/>
      <c r="AP9423" s="792"/>
      <c r="AS9423" s="792"/>
      <c r="AV9423" s="792"/>
      <c r="AY9423" s="792"/>
      <c r="BN9423" s="792"/>
      <c r="BQ9423" s="792"/>
    </row>
    <row r="9424" spans="8:69" ht="12" customHeight="1">
      <c r="H9424" s="800"/>
      <c r="AJ9424" s="792"/>
      <c r="AM9424" s="792"/>
      <c r="AP9424" s="792"/>
      <c r="AS9424" s="792"/>
      <c r="AV9424" s="792"/>
      <c r="AY9424" s="792"/>
      <c r="BN9424" s="792"/>
      <c r="BQ9424" s="792"/>
    </row>
    <row r="9425" spans="8:69" ht="12" customHeight="1">
      <c r="H9425" s="800"/>
      <c r="AJ9425" s="792"/>
      <c r="AM9425" s="792"/>
      <c r="AP9425" s="792"/>
      <c r="AS9425" s="792"/>
      <c r="AV9425" s="792"/>
      <c r="AY9425" s="792"/>
      <c r="BN9425" s="792"/>
      <c r="BQ9425" s="792"/>
    </row>
    <row r="9426" spans="8:69" ht="12" customHeight="1">
      <c r="H9426" s="800"/>
      <c r="AJ9426" s="792"/>
      <c r="AM9426" s="792"/>
      <c r="AP9426" s="792"/>
      <c r="AS9426" s="792"/>
      <c r="AV9426" s="792"/>
      <c r="AY9426" s="792"/>
      <c r="BN9426" s="792"/>
      <c r="BQ9426" s="792"/>
    </row>
    <row r="9427" spans="8:69" ht="12" customHeight="1">
      <c r="H9427" s="800"/>
      <c r="AJ9427" s="792"/>
      <c r="AM9427" s="792"/>
      <c r="AP9427" s="792"/>
      <c r="AS9427" s="792"/>
      <c r="AV9427" s="792"/>
      <c r="AY9427" s="792"/>
      <c r="BN9427" s="792"/>
      <c r="BQ9427" s="792"/>
    </row>
    <row r="9428" spans="8:69" ht="12" customHeight="1">
      <c r="H9428" s="800"/>
      <c r="AJ9428" s="792"/>
      <c r="AM9428" s="792"/>
      <c r="AP9428" s="792"/>
      <c r="AS9428" s="792"/>
      <c r="AV9428" s="792"/>
      <c r="AY9428" s="792"/>
      <c r="BN9428" s="792"/>
      <c r="BQ9428" s="792"/>
    </row>
    <row r="9429" spans="8:69" ht="12" customHeight="1">
      <c r="H9429" s="800"/>
      <c r="AJ9429" s="792"/>
      <c r="AM9429" s="792"/>
      <c r="AP9429" s="792"/>
      <c r="AS9429" s="792"/>
      <c r="AV9429" s="792"/>
      <c r="AY9429" s="792"/>
      <c r="BN9429" s="792"/>
      <c r="BQ9429" s="792"/>
    </row>
    <row r="9430" spans="8:69" ht="12" customHeight="1">
      <c r="H9430" s="800"/>
      <c r="AJ9430" s="792"/>
      <c r="AM9430" s="792"/>
      <c r="AP9430" s="792"/>
      <c r="AS9430" s="792"/>
      <c r="AV9430" s="792"/>
      <c r="AY9430" s="792"/>
      <c r="BN9430" s="792"/>
      <c r="BQ9430" s="792"/>
    </row>
    <row r="9431" spans="8:69" ht="12" customHeight="1">
      <c r="H9431" s="800"/>
      <c r="AJ9431" s="792"/>
      <c r="AM9431" s="792"/>
      <c r="AP9431" s="792"/>
      <c r="AS9431" s="792"/>
      <c r="AV9431" s="792"/>
      <c r="AY9431" s="792"/>
      <c r="BN9431" s="792"/>
      <c r="BQ9431" s="792"/>
    </row>
    <row r="9432" spans="8:69" ht="12" customHeight="1">
      <c r="H9432" s="800"/>
      <c r="AJ9432" s="792"/>
      <c r="AM9432" s="792"/>
      <c r="AP9432" s="792"/>
      <c r="AS9432" s="792"/>
      <c r="AV9432" s="792"/>
      <c r="AY9432" s="792"/>
      <c r="BN9432" s="792"/>
      <c r="BQ9432" s="792"/>
    </row>
    <row r="9433" spans="8:69" ht="12" customHeight="1">
      <c r="H9433" s="800"/>
      <c r="AJ9433" s="792"/>
      <c r="AM9433" s="792"/>
      <c r="AP9433" s="792"/>
      <c r="AS9433" s="792"/>
      <c r="AV9433" s="792"/>
      <c r="AY9433" s="792"/>
      <c r="BN9433" s="792"/>
      <c r="BQ9433" s="792"/>
    </row>
    <row r="9434" spans="8:69" ht="12" customHeight="1">
      <c r="H9434" s="800"/>
      <c r="AJ9434" s="792"/>
      <c r="AM9434" s="792"/>
      <c r="AP9434" s="792"/>
      <c r="AS9434" s="792"/>
      <c r="AV9434" s="792"/>
      <c r="AY9434" s="792"/>
      <c r="BN9434" s="792"/>
      <c r="BQ9434" s="792"/>
    </row>
    <row r="9435" spans="8:69" ht="12" customHeight="1">
      <c r="H9435" s="800"/>
      <c r="AJ9435" s="792"/>
      <c r="AM9435" s="792"/>
      <c r="AP9435" s="792"/>
      <c r="AS9435" s="792"/>
      <c r="AV9435" s="792"/>
      <c r="AY9435" s="792"/>
      <c r="BN9435" s="792"/>
      <c r="BQ9435" s="792"/>
    </row>
    <row r="9436" spans="8:69" ht="12" customHeight="1">
      <c r="H9436" s="800"/>
      <c r="AJ9436" s="792"/>
      <c r="AM9436" s="792"/>
      <c r="AP9436" s="792"/>
      <c r="AS9436" s="792"/>
      <c r="AV9436" s="792"/>
      <c r="AY9436" s="792"/>
      <c r="BN9436" s="792"/>
      <c r="BQ9436" s="792"/>
    </row>
    <row r="9437" spans="8:69" ht="12" customHeight="1">
      <c r="H9437" s="800"/>
      <c r="AJ9437" s="792"/>
      <c r="AM9437" s="792"/>
      <c r="AP9437" s="792"/>
      <c r="AS9437" s="792"/>
      <c r="AV9437" s="792"/>
      <c r="AY9437" s="792"/>
      <c r="BN9437" s="792"/>
      <c r="BQ9437" s="792"/>
    </row>
    <row r="9438" spans="8:69" ht="12" customHeight="1">
      <c r="H9438" s="800"/>
      <c r="AJ9438" s="792"/>
      <c r="AM9438" s="792"/>
      <c r="AP9438" s="792"/>
      <c r="AS9438" s="792"/>
      <c r="AV9438" s="792"/>
      <c r="AY9438" s="792"/>
      <c r="BN9438" s="792"/>
      <c r="BQ9438" s="792"/>
    </row>
    <row r="9439" spans="8:69" ht="12" customHeight="1">
      <c r="H9439" s="800"/>
      <c r="AJ9439" s="792"/>
      <c r="AM9439" s="792"/>
      <c r="AP9439" s="792"/>
      <c r="AS9439" s="792"/>
      <c r="AV9439" s="792"/>
      <c r="AY9439" s="792"/>
      <c r="BN9439" s="792"/>
      <c r="BQ9439" s="792"/>
    </row>
    <row r="9440" spans="8:69" ht="12" customHeight="1">
      <c r="H9440" s="800"/>
      <c r="AJ9440" s="792"/>
      <c r="AM9440" s="792"/>
      <c r="AP9440" s="792"/>
      <c r="AS9440" s="792"/>
      <c r="AV9440" s="792"/>
      <c r="AY9440" s="792"/>
      <c r="BN9440" s="792"/>
      <c r="BQ9440" s="792"/>
    </row>
    <row r="9441" spans="8:69" ht="12" customHeight="1">
      <c r="H9441" s="800"/>
      <c r="AJ9441" s="792"/>
      <c r="AM9441" s="792"/>
      <c r="AP9441" s="792"/>
      <c r="AS9441" s="792"/>
      <c r="AV9441" s="792"/>
      <c r="AY9441" s="792"/>
      <c r="BN9441" s="792"/>
      <c r="BQ9441" s="792"/>
    </row>
    <row r="9442" spans="8:69" ht="12" customHeight="1">
      <c r="H9442" s="800"/>
      <c r="AJ9442" s="792"/>
      <c r="AM9442" s="792"/>
      <c r="AP9442" s="792"/>
      <c r="AS9442" s="792"/>
      <c r="AV9442" s="792"/>
      <c r="AY9442" s="792"/>
      <c r="BN9442" s="792"/>
      <c r="BQ9442" s="792"/>
    </row>
    <row r="9443" spans="8:69" ht="12" customHeight="1">
      <c r="H9443" s="800"/>
      <c r="AJ9443" s="792"/>
      <c r="AM9443" s="792"/>
      <c r="AP9443" s="792"/>
      <c r="AS9443" s="792"/>
      <c r="AV9443" s="792"/>
      <c r="AY9443" s="792"/>
      <c r="BN9443" s="792"/>
      <c r="BQ9443" s="792"/>
    </row>
    <row r="9444" spans="8:69" ht="12" customHeight="1">
      <c r="H9444" s="800"/>
      <c r="AJ9444" s="792"/>
      <c r="AM9444" s="792"/>
      <c r="AP9444" s="792"/>
      <c r="AS9444" s="792"/>
      <c r="AV9444" s="792"/>
      <c r="AY9444" s="792"/>
      <c r="BN9444" s="792"/>
      <c r="BQ9444" s="792"/>
    </row>
    <row r="9445" spans="8:69" ht="12" customHeight="1">
      <c r="H9445" s="800"/>
      <c r="AJ9445" s="792"/>
      <c r="AM9445" s="792"/>
      <c r="AP9445" s="792"/>
      <c r="AS9445" s="792"/>
      <c r="AV9445" s="792"/>
      <c r="AY9445" s="792"/>
      <c r="BN9445" s="792"/>
      <c r="BQ9445" s="792"/>
    </row>
    <row r="9446" spans="8:69" ht="12" customHeight="1">
      <c r="H9446" s="800"/>
      <c r="AJ9446" s="792"/>
      <c r="AM9446" s="792"/>
      <c r="AP9446" s="792"/>
      <c r="AS9446" s="792"/>
      <c r="AV9446" s="792"/>
      <c r="AY9446" s="792"/>
      <c r="BN9446" s="792"/>
      <c r="BQ9446" s="792"/>
    </row>
    <row r="9447" spans="8:69" ht="12" customHeight="1">
      <c r="H9447" s="800"/>
      <c r="AJ9447" s="792"/>
      <c r="AM9447" s="792"/>
      <c r="AP9447" s="792"/>
      <c r="AS9447" s="792"/>
      <c r="AV9447" s="792"/>
      <c r="AY9447" s="792"/>
      <c r="BN9447" s="792"/>
      <c r="BQ9447" s="792"/>
    </row>
    <row r="9448" spans="8:69" ht="12" customHeight="1">
      <c r="H9448" s="800"/>
      <c r="AJ9448" s="792"/>
      <c r="AM9448" s="792"/>
      <c r="AP9448" s="792"/>
      <c r="AS9448" s="792"/>
      <c r="AV9448" s="792"/>
      <c r="AY9448" s="792"/>
      <c r="BN9448" s="792"/>
      <c r="BQ9448" s="792"/>
    </row>
    <row r="9449" spans="8:69" ht="12" customHeight="1">
      <c r="H9449" s="800"/>
      <c r="AJ9449" s="792"/>
      <c r="AM9449" s="792"/>
      <c r="AP9449" s="792"/>
      <c r="AS9449" s="792"/>
      <c r="AV9449" s="792"/>
      <c r="AY9449" s="792"/>
      <c r="BN9449" s="792"/>
      <c r="BQ9449" s="792"/>
    </row>
    <row r="9450" spans="8:69" ht="12" customHeight="1">
      <c r="H9450" s="800"/>
      <c r="AJ9450" s="792"/>
      <c r="AM9450" s="792"/>
      <c r="AP9450" s="792"/>
      <c r="AS9450" s="792"/>
      <c r="AV9450" s="792"/>
      <c r="AY9450" s="792"/>
      <c r="BN9450" s="792"/>
      <c r="BQ9450" s="792"/>
    </row>
    <row r="9451" spans="8:69" ht="12" customHeight="1">
      <c r="H9451" s="800"/>
      <c r="AJ9451" s="792"/>
      <c r="AM9451" s="792"/>
      <c r="AP9451" s="792"/>
      <c r="AS9451" s="792"/>
      <c r="AV9451" s="792"/>
      <c r="AY9451" s="792"/>
      <c r="BN9451" s="792"/>
      <c r="BQ9451" s="792"/>
    </row>
    <row r="9452" spans="8:69" ht="12" customHeight="1">
      <c r="H9452" s="800"/>
      <c r="AJ9452" s="792"/>
      <c r="AM9452" s="792"/>
      <c r="AP9452" s="792"/>
      <c r="AS9452" s="792"/>
      <c r="AV9452" s="792"/>
      <c r="AY9452" s="792"/>
      <c r="BN9452" s="792"/>
      <c r="BQ9452" s="792"/>
    </row>
    <row r="9453" spans="8:69" ht="12" customHeight="1">
      <c r="H9453" s="800"/>
      <c r="AJ9453" s="792"/>
      <c r="AM9453" s="792"/>
      <c r="AP9453" s="792"/>
      <c r="AS9453" s="792"/>
      <c r="AV9453" s="792"/>
      <c r="AY9453" s="792"/>
      <c r="BN9453" s="792"/>
      <c r="BQ9453" s="792"/>
    </row>
    <row r="9454" spans="8:69" ht="12" customHeight="1">
      <c r="H9454" s="800"/>
      <c r="AJ9454" s="792"/>
      <c r="AM9454" s="792"/>
      <c r="AP9454" s="792"/>
      <c r="AS9454" s="792"/>
      <c r="AV9454" s="792"/>
      <c r="AY9454" s="792"/>
      <c r="BN9454" s="792"/>
      <c r="BQ9454" s="792"/>
    </row>
    <row r="9455" spans="8:69" ht="12" customHeight="1">
      <c r="H9455" s="800"/>
      <c r="AJ9455" s="792"/>
      <c r="AM9455" s="792"/>
      <c r="AP9455" s="792"/>
      <c r="AS9455" s="792"/>
      <c r="AV9455" s="792"/>
      <c r="AY9455" s="792"/>
      <c r="BN9455" s="792"/>
      <c r="BQ9455" s="792"/>
    </row>
    <row r="9456" spans="8:69" ht="12" customHeight="1">
      <c r="H9456" s="800"/>
      <c r="AJ9456" s="792"/>
      <c r="AM9456" s="792"/>
      <c r="AP9456" s="792"/>
      <c r="AS9456" s="792"/>
      <c r="AV9456" s="792"/>
      <c r="AY9456" s="792"/>
      <c r="BN9456" s="792"/>
      <c r="BQ9456" s="792"/>
    </row>
    <row r="9457" spans="8:69" ht="12" customHeight="1">
      <c r="H9457" s="800"/>
      <c r="AJ9457" s="792"/>
      <c r="AM9457" s="792"/>
      <c r="AP9457" s="792"/>
      <c r="AS9457" s="792"/>
      <c r="AV9457" s="792"/>
      <c r="AY9457" s="792"/>
      <c r="BN9457" s="792"/>
      <c r="BQ9457" s="792"/>
    </row>
    <row r="9458" spans="8:69" ht="12" customHeight="1">
      <c r="H9458" s="800"/>
      <c r="AJ9458" s="792"/>
      <c r="AM9458" s="792"/>
      <c r="AP9458" s="792"/>
      <c r="AS9458" s="792"/>
      <c r="AV9458" s="792"/>
      <c r="AY9458" s="792"/>
      <c r="BN9458" s="792"/>
      <c r="BQ9458" s="792"/>
    </row>
    <row r="9459" spans="8:69" ht="12" customHeight="1">
      <c r="H9459" s="800"/>
      <c r="AJ9459" s="792"/>
      <c r="AM9459" s="792"/>
      <c r="AP9459" s="792"/>
      <c r="AS9459" s="792"/>
      <c r="AV9459" s="792"/>
      <c r="AY9459" s="792"/>
      <c r="BN9459" s="792"/>
      <c r="BQ9459" s="792"/>
    </row>
    <row r="9460" spans="8:69" ht="12" customHeight="1">
      <c r="H9460" s="800"/>
      <c r="AJ9460" s="792"/>
      <c r="AM9460" s="792"/>
      <c r="AP9460" s="792"/>
      <c r="AS9460" s="792"/>
      <c r="AV9460" s="792"/>
      <c r="AY9460" s="792"/>
      <c r="BN9460" s="792"/>
      <c r="BQ9460" s="792"/>
    </row>
    <row r="9461" spans="8:69" ht="12" customHeight="1">
      <c r="H9461" s="800"/>
      <c r="AJ9461" s="792"/>
      <c r="AM9461" s="792"/>
      <c r="AP9461" s="792"/>
      <c r="AS9461" s="792"/>
      <c r="AV9461" s="792"/>
      <c r="AY9461" s="792"/>
      <c r="BN9461" s="792"/>
      <c r="BQ9461" s="792"/>
    </row>
    <row r="9462" spans="8:69" ht="12" customHeight="1">
      <c r="H9462" s="800"/>
      <c r="AJ9462" s="792"/>
      <c r="AM9462" s="792"/>
      <c r="AP9462" s="792"/>
      <c r="AS9462" s="792"/>
      <c r="AV9462" s="792"/>
      <c r="AY9462" s="792"/>
      <c r="BN9462" s="792"/>
      <c r="BQ9462" s="792"/>
    </row>
    <row r="9463" spans="8:69" ht="12" customHeight="1">
      <c r="H9463" s="800"/>
      <c r="AJ9463" s="792"/>
      <c r="AM9463" s="792"/>
      <c r="AP9463" s="792"/>
      <c r="AS9463" s="792"/>
      <c r="AV9463" s="792"/>
      <c r="AY9463" s="792"/>
      <c r="BN9463" s="792"/>
      <c r="BQ9463" s="792"/>
    </row>
    <row r="9464" spans="8:69" ht="12" customHeight="1">
      <c r="H9464" s="800"/>
      <c r="AJ9464" s="792"/>
      <c r="AM9464" s="792"/>
      <c r="AP9464" s="792"/>
      <c r="AS9464" s="792"/>
      <c r="AV9464" s="792"/>
      <c r="AY9464" s="792"/>
      <c r="BN9464" s="792"/>
      <c r="BQ9464" s="792"/>
    </row>
    <row r="9465" spans="8:69" ht="12" customHeight="1">
      <c r="H9465" s="800"/>
      <c r="AJ9465" s="792"/>
      <c r="AM9465" s="792"/>
      <c r="AP9465" s="792"/>
      <c r="AS9465" s="792"/>
      <c r="AV9465" s="792"/>
      <c r="AY9465" s="792"/>
      <c r="BN9465" s="792"/>
      <c r="BQ9465" s="792"/>
    </row>
    <row r="9466" spans="8:69" ht="12" customHeight="1">
      <c r="H9466" s="800"/>
      <c r="AJ9466" s="792"/>
      <c r="AM9466" s="792"/>
      <c r="AP9466" s="792"/>
      <c r="AS9466" s="792"/>
      <c r="AV9466" s="792"/>
      <c r="AY9466" s="792"/>
      <c r="BN9466" s="792"/>
      <c r="BQ9466" s="792"/>
    </row>
    <row r="9467" spans="8:69" ht="12" customHeight="1">
      <c r="H9467" s="800"/>
      <c r="AJ9467" s="792"/>
      <c r="AM9467" s="792"/>
      <c r="AP9467" s="792"/>
      <c r="AS9467" s="792"/>
      <c r="AV9467" s="792"/>
      <c r="AY9467" s="792"/>
      <c r="BN9467" s="792"/>
      <c r="BQ9467" s="792"/>
    </row>
    <row r="9468" spans="8:69" ht="12" customHeight="1">
      <c r="H9468" s="800"/>
      <c r="AJ9468" s="792"/>
      <c r="AM9468" s="792"/>
      <c r="AP9468" s="792"/>
      <c r="AS9468" s="792"/>
      <c r="AV9468" s="792"/>
      <c r="AY9468" s="792"/>
      <c r="BN9468" s="792"/>
      <c r="BQ9468" s="792"/>
    </row>
    <row r="9469" spans="8:69" ht="12" customHeight="1">
      <c r="H9469" s="800"/>
      <c r="AJ9469" s="792"/>
      <c r="AM9469" s="792"/>
      <c r="AP9469" s="792"/>
      <c r="AS9469" s="792"/>
      <c r="AV9469" s="792"/>
      <c r="AY9469" s="792"/>
      <c r="BN9469" s="792"/>
      <c r="BQ9469" s="792"/>
    </row>
    <row r="9470" spans="8:69" ht="12" customHeight="1">
      <c r="H9470" s="800"/>
      <c r="AJ9470" s="792"/>
      <c r="AM9470" s="792"/>
      <c r="AP9470" s="792"/>
      <c r="AS9470" s="792"/>
      <c r="AV9470" s="792"/>
      <c r="AY9470" s="792"/>
      <c r="BN9470" s="792"/>
      <c r="BQ9470" s="792"/>
    </row>
    <row r="9471" spans="8:69" ht="12" customHeight="1">
      <c r="H9471" s="800"/>
      <c r="AJ9471" s="792"/>
      <c r="AM9471" s="792"/>
      <c r="AP9471" s="792"/>
      <c r="AS9471" s="792"/>
      <c r="AV9471" s="792"/>
      <c r="AY9471" s="792"/>
      <c r="BN9471" s="792"/>
      <c r="BQ9471" s="792"/>
    </row>
    <row r="9472" spans="8:69" ht="12" customHeight="1">
      <c r="H9472" s="800"/>
      <c r="AJ9472" s="792"/>
      <c r="AM9472" s="792"/>
      <c r="AP9472" s="792"/>
      <c r="AS9472" s="792"/>
      <c r="AV9472" s="792"/>
      <c r="AY9472" s="792"/>
      <c r="BN9472" s="792"/>
      <c r="BQ9472" s="792"/>
    </row>
    <row r="9473" spans="8:69" ht="12" customHeight="1">
      <c r="H9473" s="800"/>
      <c r="AJ9473" s="792"/>
      <c r="AM9473" s="792"/>
      <c r="AP9473" s="792"/>
      <c r="AS9473" s="792"/>
      <c r="AV9473" s="792"/>
      <c r="AY9473" s="792"/>
      <c r="BN9473" s="792"/>
      <c r="BQ9473" s="792"/>
    </row>
    <row r="9474" spans="8:69" ht="12" customHeight="1">
      <c r="H9474" s="800"/>
      <c r="AJ9474" s="792"/>
      <c r="AM9474" s="792"/>
      <c r="AP9474" s="792"/>
      <c r="AS9474" s="792"/>
      <c r="AV9474" s="792"/>
      <c r="AY9474" s="792"/>
      <c r="BN9474" s="792"/>
      <c r="BQ9474" s="792"/>
    </row>
    <row r="9475" spans="8:69" ht="12" customHeight="1">
      <c r="H9475" s="800"/>
      <c r="AJ9475" s="792"/>
      <c r="AM9475" s="792"/>
      <c r="AP9475" s="792"/>
      <c r="AS9475" s="792"/>
      <c r="AV9475" s="792"/>
      <c r="AY9475" s="792"/>
      <c r="BN9475" s="792"/>
      <c r="BQ9475" s="792"/>
    </row>
    <row r="9476" spans="8:69" ht="12" customHeight="1">
      <c r="H9476" s="800"/>
      <c r="AJ9476" s="792"/>
      <c r="AM9476" s="792"/>
      <c r="AP9476" s="792"/>
      <c r="AS9476" s="792"/>
      <c r="AV9476" s="792"/>
      <c r="AY9476" s="792"/>
      <c r="BN9476" s="792"/>
      <c r="BQ9476" s="792"/>
    </row>
    <row r="9477" spans="8:69" ht="12" customHeight="1">
      <c r="H9477" s="800"/>
      <c r="AJ9477" s="792"/>
      <c r="AM9477" s="792"/>
      <c r="AP9477" s="792"/>
      <c r="AS9477" s="792"/>
      <c r="AV9477" s="792"/>
      <c r="AY9477" s="792"/>
      <c r="BN9477" s="792"/>
      <c r="BQ9477" s="792"/>
    </row>
    <row r="9478" spans="8:69" ht="12" customHeight="1">
      <c r="H9478" s="800"/>
      <c r="AJ9478" s="792"/>
      <c r="AM9478" s="792"/>
      <c r="AP9478" s="792"/>
      <c r="AS9478" s="792"/>
      <c r="AV9478" s="792"/>
      <c r="AY9478" s="792"/>
      <c r="BN9478" s="792"/>
      <c r="BQ9478" s="792"/>
    </row>
    <row r="9479" spans="8:69" ht="12" customHeight="1">
      <c r="H9479" s="800"/>
      <c r="AJ9479" s="792"/>
      <c r="AM9479" s="792"/>
      <c r="AP9479" s="792"/>
      <c r="AS9479" s="792"/>
      <c r="AV9479" s="792"/>
      <c r="AY9479" s="792"/>
      <c r="BN9479" s="792"/>
      <c r="BQ9479" s="792"/>
    </row>
    <row r="9480" spans="8:69" ht="12" customHeight="1">
      <c r="H9480" s="800"/>
      <c r="AJ9480" s="792"/>
      <c r="AM9480" s="792"/>
      <c r="AP9480" s="792"/>
      <c r="AS9480" s="792"/>
      <c r="AV9480" s="792"/>
      <c r="AY9480" s="792"/>
      <c r="BN9480" s="792"/>
      <c r="BQ9480" s="792"/>
    </row>
    <row r="9481" spans="8:69" ht="12" customHeight="1">
      <c r="H9481" s="800"/>
      <c r="AJ9481" s="792"/>
      <c r="AM9481" s="792"/>
      <c r="AP9481" s="792"/>
      <c r="AS9481" s="792"/>
      <c r="AV9481" s="792"/>
      <c r="AY9481" s="792"/>
      <c r="BN9481" s="792"/>
      <c r="BQ9481" s="792"/>
    </row>
    <row r="9482" spans="8:69" ht="12" customHeight="1">
      <c r="H9482" s="800"/>
      <c r="AJ9482" s="792"/>
      <c r="AM9482" s="792"/>
      <c r="AP9482" s="792"/>
      <c r="AS9482" s="792"/>
      <c r="AV9482" s="792"/>
      <c r="AY9482" s="792"/>
      <c r="BN9482" s="792"/>
      <c r="BQ9482" s="792"/>
    </row>
    <row r="9483" spans="8:69" ht="12" customHeight="1">
      <c r="H9483" s="800"/>
      <c r="AJ9483" s="792"/>
      <c r="AM9483" s="792"/>
      <c r="AP9483" s="792"/>
      <c r="AS9483" s="792"/>
      <c r="AV9483" s="792"/>
      <c r="AY9483" s="792"/>
      <c r="BN9483" s="792"/>
      <c r="BQ9483" s="792"/>
    </row>
    <row r="9484" spans="8:69" ht="12" customHeight="1">
      <c r="H9484" s="800"/>
      <c r="AJ9484" s="792"/>
      <c r="AM9484" s="792"/>
      <c r="AP9484" s="792"/>
      <c r="AS9484" s="792"/>
      <c r="AV9484" s="792"/>
      <c r="AY9484" s="792"/>
      <c r="BN9484" s="792"/>
      <c r="BQ9484" s="792"/>
    </row>
    <row r="9485" spans="8:69" ht="12" customHeight="1">
      <c r="H9485" s="800"/>
      <c r="AJ9485" s="792"/>
      <c r="AM9485" s="792"/>
      <c r="AP9485" s="792"/>
      <c r="AS9485" s="792"/>
      <c r="AV9485" s="792"/>
      <c r="AY9485" s="792"/>
      <c r="BN9485" s="792"/>
      <c r="BQ9485" s="792"/>
    </row>
    <row r="9486" spans="8:69" ht="12" customHeight="1">
      <c r="H9486" s="800"/>
      <c r="AJ9486" s="792"/>
      <c r="AM9486" s="792"/>
      <c r="AP9486" s="792"/>
      <c r="AS9486" s="792"/>
      <c r="AV9486" s="792"/>
      <c r="AY9486" s="792"/>
      <c r="BN9486" s="792"/>
      <c r="BQ9486" s="792"/>
    </row>
    <row r="9487" spans="8:69" ht="12" customHeight="1">
      <c r="H9487" s="800"/>
      <c r="AJ9487" s="792"/>
      <c r="AM9487" s="792"/>
      <c r="AP9487" s="792"/>
      <c r="AS9487" s="792"/>
      <c r="AV9487" s="792"/>
      <c r="AY9487" s="792"/>
      <c r="BN9487" s="792"/>
      <c r="BQ9487" s="792"/>
    </row>
    <row r="9488" spans="8:69" ht="12" customHeight="1">
      <c r="H9488" s="800"/>
      <c r="AJ9488" s="792"/>
      <c r="AM9488" s="792"/>
      <c r="AP9488" s="792"/>
      <c r="AS9488" s="792"/>
      <c r="AV9488" s="792"/>
      <c r="AY9488" s="792"/>
      <c r="BN9488" s="792"/>
      <c r="BQ9488" s="792"/>
    </row>
    <row r="9489" spans="8:69" ht="12" customHeight="1">
      <c r="H9489" s="800"/>
      <c r="AJ9489" s="792"/>
      <c r="AM9489" s="792"/>
      <c r="AP9489" s="792"/>
      <c r="AS9489" s="792"/>
      <c r="AV9489" s="792"/>
      <c r="AY9489" s="792"/>
      <c r="BN9489" s="792"/>
      <c r="BQ9489" s="792"/>
    </row>
    <row r="9490" spans="8:69" ht="12" customHeight="1">
      <c r="H9490" s="800"/>
      <c r="AJ9490" s="792"/>
      <c r="AM9490" s="792"/>
      <c r="AP9490" s="792"/>
      <c r="AS9490" s="792"/>
      <c r="AV9490" s="792"/>
      <c r="AY9490" s="792"/>
      <c r="BN9490" s="792"/>
      <c r="BQ9490" s="792"/>
    </row>
    <row r="9491" spans="8:69" ht="12" customHeight="1">
      <c r="H9491" s="800"/>
      <c r="AJ9491" s="792"/>
      <c r="AM9491" s="792"/>
      <c r="AP9491" s="792"/>
      <c r="AS9491" s="792"/>
      <c r="AV9491" s="792"/>
      <c r="AY9491" s="792"/>
      <c r="BN9491" s="792"/>
      <c r="BQ9491" s="792"/>
    </row>
    <row r="9492" spans="8:69" ht="12" customHeight="1">
      <c r="H9492" s="800"/>
      <c r="AJ9492" s="792"/>
      <c r="AM9492" s="792"/>
      <c r="AP9492" s="792"/>
      <c r="AS9492" s="792"/>
      <c r="AV9492" s="792"/>
      <c r="AY9492" s="792"/>
      <c r="BN9492" s="792"/>
      <c r="BQ9492" s="792"/>
    </row>
    <row r="9493" spans="8:69" ht="12" customHeight="1">
      <c r="H9493" s="800"/>
      <c r="AJ9493" s="792"/>
      <c r="AM9493" s="792"/>
      <c r="AP9493" s="792"/>
      <c r="AS9493" s="792"/>
      <c r="AV9493" s="792"/>
      <c r="AY9493" s="792"/>
      <c r="BN9493" s="792"/>
      <c r="BQ9493" s="792"/>
    </row>
    <row r="9494" spans="8:69" ht="12" customHeight="1">
      <c r="H9494" s="800"/>
      <c r="AJ9494" s="792"/>
      <c r="AM9494" s="792"/>
      <c r="AP9494" s="792"/>
      <c r="AS9494" s="792"/>
      <c r="AV9494" s="792"/>
      <c r="AY9494" s="792"/>
      <c r="BN9494" s="792"/>
      <c r="BQ9494" s="792"/>
    </row>
    <row r="9495" spans="8:69" ht="12" customHeight="1">
      <c r="H9495" s="800"/>
      <c r="AJ9495" s="792"/>
      <c r="AM9495" s="792"/>
      <c r="AP9495" s="792"/>
      <c r="AS9495" s="792"/>
      <c r="AV9495" s="792"/>
      <c r="AY9495" s="792"/>
      <c r="BN9495" s="792"/>
      <c r="BQ9495" s="792"/>
    </row>
    <row r="9496" spans="8:69" ht="12" customHeight="1">
      <c r="H9496" s="800"/>
      <c r="AJ9496" s="792"/>
      <c r="AM9496" s="792"/>
      <c r="AP9496" s="792"/>
      <c r="AS9496" s="792"/>
      <c r="AV9496" s="792"/>
      <c r="AY9496" s="792"/>
      <c r="BN9496" s="792"/>
      <c r="BQ9496" s="792"/>
    </row>
    <row r="9497" spans="8:69" ht="12" customHeight="1">
      <c r="H9497" s="800"/>
      <c r="AJ9497" s="792"/>
      <c r="AM9497" s="792"/>
      <c r="AP9497" s="792"/>
      <c r="AS9497" s="792"/>
      <c r="AV9497" s="792"/>
      <c r="AY9497" s="792"/>
      <c r="BN9497" s="792"/>
      <c r="BQ9497" s="792"/>
    </row>
    <row r="9498" spans="8:69" ht="12" customHeight="1">
      <c r="H9498" s="800"/>
      <c r="AJ9498" s="792"/>
      <c r="AM9498" s="792"/>
      <c r="AP9498" s="792"/>
      <c r="AS9498" s="792"/>
      <c r="AV9498" s="792"/>
      <c r="AY9498" s="792"/>
      <c r="BN9498" s="792"/>
      <c r="BQ9498" s="792"/>
    </row>
    <row r="9499" spans="8:69" ht="12" customHeight="1">
      <c r="H9499" s="800"/>
      <c r="AJ9499" s="792"/>
      <c r="AM9499" s="792"/>
      <c r="AP9499" s="792"/>
      <c r="AS9499" s="792"/>
      <c r="AV9499" s="792"/>
      <c r="AY9499" s="792"/>
      <c r="BN9499" s="792"/>
      <c r="BQ9499" s="792"/>
    </row>
    <row r="9500" spans="8:69" ht="12" customHeight="1">
      <c r="H9500" s="800"/>
      <c r="AJ9500" s="792"/>
      <c r="AM9500" s="792"/>
      <c r="AP9500" s="792"/>
      <c r="AS9500" s="792"/>
      <c r="AV9500" s="792"/>
      <c r="AY9500" s="792"/>
      <c r="BN9500" s="792"/>
      <c r="BQ9500" s="792"/>
    </row>
    <row r="9501" spans="8:69" ht="12" customHeight="1">
      <c r="H9501" s="800"/>
      <c r="AJ9501" s="792"/>
      <c r="AM9501" s="792"/>
      <c r="AP9501" s="792"/>
      <c r="AS9501" s="792"/>
      <c r="AV9501" s="792"/>
      <c r="AY9501" s="792"/>
      <c r="BN9501" s="792"/>
      <c r="BQ9501" s="792"/>
    </row>
    <row r="9502" spans="8:69" ht="12" customHeight="1">
      <c r="H9502" s="800"/>
      <c r="AJ9502" s="792"/>
      <c r="AM9502" s="792"/>
      <c r="AP9502" s="792"/>
      <c r="AS9502" s="792"/>
      <c r="AV9502" s="792"/>
      <c r="AY9502" s="792"/>
      <c r="BN9502" s="792"/>
      <c r="BQ9502" s="792"/>
    </row>
    <row r="9503" spans="8:69" ht="12" customHeight="1">
      <c r="H9503" s="800"/>
      <c r="AJ9503" s="792"/>
      <c r="AM9503" s="792"/>
      <c r="AP9503" s="792"/>
      <c r="AS9503" s="792"/>
      <c r="AV9503" s="792"/>
      <c r="AY9503" s="792"/>
      <c r="BN9503" s="792"/>
      <c r="BQ9503" s="792"/>
    </row>
    <row r="9504" spans="8:69" ht="12" customHeight="1">
      <c r="H9504" s="800"/>
      <c r="AJ9504" s="792"/>
      <c r="AM9504" s="792"/>
      <c r="AP9504" s="792"/>
      <c r="AS9504" s="792"/>
      <c r="AV9504" s="792"/>
      <c r="AY9504" s="792"/>
      <c r="BN9504" s="792"/>
      <c r="BQ9504" s="792"/>
    </row>
    <row r="9505" spans="8:69" ht="12" customHeight="1">
      <c r="H9505" s="800"/>
      <c r="AJ9505" s="792"/>
      <c r="AM9505" s="792"/>
      <c r="AP9505" s="792"/>
      <c r="AS9505" s="792"/>
      <c r="AV9505" s="792"/>
      <c r="AY9505" s="792"/>
      <c r="BN9505" s="792"/>
      <c r="BQ9505" s="792"/>
    </row>
    <row r="9506" spans="8:69" ht="12" customHeight="1">
      <c r="H9506" s="800"/>
      <c r="AJ9506" s="792"/>
      <c r="AM9506" s="792"/>
      <c r="AP9506" s="792"/>
      <c r="AS9506" s="792"/>
      <c r="AV9506" s="792"/>
      <c r="AY9506" s="792"/>
      <c r="BN9506" s="792"/>
      <c r="BQ9506" s="792"/>
    </row>
    <row r="9507" spans="8:69" ht="12" customHeight="1">
      <c r="H9507" s="800"/>
      <c r="AJ9507" s="792"/>
      <c r="AM9507" s="792"/>
      <c r="AP9507" s="792"/>
      <c r="AS9507" s="792"/>
      <c r="AV9507" s="792"/>
      <c r="AY9507" s="792"/>
      <c r="BN9507" s="792"/>
      <c r="BQ9507" s="792"/>
    </row>
    <row r="9508" spans="8:69" ht="12" customHeight="1">
      <c r="H9508" s="800"/>
      <c r="AJ9508" s="792"/>
      <c r="AM9508" s="792"/>
      <c r="AP9508" s="792"/>
      <c r="AS9508" s="792"/>
      <c r="AV9508" s="792"/>
      <c r="AY9508" s="792"/>
      <c r="BN9508" s="792"/>
      <c r="BQ9508" s="792"/>
    </row>
    <row r="9509" spans="8:69" ht="12" customHeight="1">
      <c r="H9509" s="800"/>
      <c r="AJ9509" s="792"/>
      <c r="AM9509" s="792"/>
      <c r="AP9509" s="792"/>
      <c r="AS9509" s="792"/>
      <c r="AV9509" s="792"/>
      <c r="AY9509" s="792"/>
      <c r="BN9509" s="792"/>
      <c r="BQ9509" s="792"/>
    </row>
    <row r="9510" spans="8:69" ht="12" customHeight="1">
      <c r="H9510" s="800"/>
      <c r="AJ9510" s="792"/>
      <c r="AM9510" s="792"/>
      <c r="AP9510" s="792"/>
      <c r="AS9510" s="792"/>
      <c r="AV9510" s="792"/>
      <c r="AY9510" s="792"/>
      <c r="BN9510" s="792"/>
      <c r="BQ9510" s="792"/>
    </row>
    <row r="9511" spans="8:69" ht="12" customHeight="1">
      <c r="H9511" s="800"/>
      <c r="AJ9511" s="792"/>
      <c r="AM9511" s="792"/>
      <c r="AP9511" s="792"/>
      <c r="AS9511" s="792"/>
      <c r="AV9511" s="792"/>
      <c r="AY9511" s="792"/>
      <c r="BN9511" s="792"/>
      <c r="BQ9511" s="792"/>
    </row>
    <row r="9512" spans="8:69" ht="12" customHeight="1">
      <c r="H9512" s="800"/>
      <c r="AJ9512" s="792"/>
      <c r="AM9512" s="792"/>
      <c r="AP9512" s="792"/>
      <c r="AS9512" s="792"/>
      <c r="AV9512" s="792"/>
      <c r="AY9512" s="792"/>
      <c r="BN9512" s="792"/>
      <c r="BQ9512" s="792"/>
    </row>
    <row r="9513" spans="8:69" ht="12" customHeight="1">
      <c r="H9513" s="800"/>
      <c r="AJ9513" s="792"/>
      <c r="AM9513" s="792"/>
      <c r="AP9513" s="792"/>
      <c r="AS9513" s="792"/>
      <c r="AV9513" s="792"/>
      <c r="AY9513" s="792"/>
      <c r="BN9513" s="792"/>
      <c r="BQ9513" s="792"/>
    </row>
    <row r="9514" spans="8:69" ht="12" customHeight="1">
      <c r="H9514" s="800"/>
      <c r="AJ9514" s="792"/>
      <c r="AM9514" s="792"/>
      <c r="AP9514" s="792"/>
      <c r="AS9514" s="792"/>
      <c r="AV9514" s="792"/>
      <c r="AY9514" s="792"/>
      <c r="BN9514" s="792"/>
      <c r="BQ9514" s="792"/>
    </row>
    <row r="9515" spans="8:69" ht="12" customHeight="1">
      <c r="H9515" s="800"/>
      <c r="AJ9515" s="792"/>
      <c r="AM9515" s="792"/>
      <c r="AP9515" s="792"/>
      <c r="AS9515" s="792"/>
      <c r="AV9515" s="792"/>
      <c r="AY9515" s="792"/>
      <c r="BN9515" s="792"/>
      <c r="BQ9515" s="792"/>
    </row>
    <row r="9516" spans="8:69" ht="12" customHeight="1">
      <c r="H9516" s="800"/>
      <c r="AJ9516" s="792"/>
      <c r="AM9516" s="792"/>
      <c r="AP9516" s="792"/>
      <c r="AS9516" s="792"/>
      <c r="AV9516" s="792"/>
      <c r="AY9516" s="792"/>
      <c r="BN9516" s="792"/>
      <c r="BQ9516" s="792"/>
    </row>
    <row r="9517" spans="8:69" ht="12" customHeight="1">
      <c r="H9517" s="800"/>
      <c r="AJ9517" s="792"/>
      <c r="AM9517" s="792"/>
      <c r="AP9517" s="792"/>
      <c r="AS9517" s="792"/>
      <c r="AV9517" s="792"/>
      <c r="AY9517" s="792"/>
      <c r="BN9517" s="792"/>
      <c r="BQ9517" s="792"/>
    </row>
    <row r="9518" spans="8:69" ht="12" customHeight="1">
      <c r="H9518" s="800"/>
      <c r="AJ9518" s="792"/>
      <c r="AM9518" s="792"/>
      <c r="AP9518" s="792"/>
      <c r="AS9518" s="792"/>
      <c r="AV9518" s="792"/>
      <c r="AY9518" s="792"/>
      <c r="BN9518" s="792"/>
      <c r="BQ9518" s="792"/>
    </row>
    <row r="9519" spans="8:69" ht="12" customHeight="1">
      <c r="H9519" s="800"/>
      <c r="AJ9519" s="792"/>
      <c r="AM9519" s="792"/>
      <c r="AP9519" s="792"/>
      <c r="AS9519" s="792"/>
      <c r="AV9519" s="792"/>
      <c r="AY9519" s="792"/>
      <c r="BN9519" s="792"/>
      <c r="BQ9519" s="792"/>
    </row>
    <row r="9520" spans="8:69" ht="12" customHeight="1">
      <c r="H9520" s="800"/>
      <c r="AJ9520" s="792"/>
      <c r="AM9520" s="792"/>
      <c r="AP9520" s="792"/>
      <c r="AS9520" s="792"/>
      <c r="AV9520" s="792"/>
      <c r="AY9520" s="792"/>
      <c r="BN9520" s="792"/>
      <c r="BQ9520" s="792"/>
    </row>
    <row r="9521" spans="8:69" ht="12" customHeight="1">
      <c r="H9521" s="800"/>
      <c r="AJ9521" s="792"/>
      <c r="AM9521" s="792"/>
      <c r="AP9521" s="792"/>
      <c r="AS9521" s="792"/>
      <c r="AV9521" s="792"/>
      <c r="AY9521" s="792"/>
      <c r="BN9521" s="792"/>
      <c r="BQ9521" s="792"/>
    </row>
    <row r="9522" spans="8:69" ht="12" customHeight="1">
      <c r="H9522" s="800"/>
      <c r="AJ9522" s="792"/>
      <c r="AM9522" s="792"/>
      <c r="AP9522" s="792"/>
      <c r="AS9522" s="792"/>
      <c r="AV9522" s="792"/>
      <c r="AY9522" s="792"/>
      <c r="BN9522" s="792"/>
      <c r="BQ9522" s="792"/>
    </row>
    <row r="9523" spans="8:69" ht="12" customHeight="1">
      <c r="H9523" s="800"/>
      <c r="AJ9523" s="792"/>
      <c r="AM9523" s="792"/>
      <c r="AP9523" s="792"/>
      <c r="AS9523" s="792"/>
      <c r="AV9523" s="792"/>
      <c r="AY9523" s="792"/>
      <c r="BN9523" s="792"/>
      <c r="BQ9523" s="792"/>
    </row>
    <row r="9524" spans="8:69" ht="12" customHeight="1">
      <c r="H9524" s="800"/>
      <c r="AJ9524" s="792"/>
      <c r="AM9524" s="792"/>
      <c r="AP9524" s="792"/>
      <c r="AS9524" s="792"/>
      <c r="AV9524" s="792"/>
      <c r="AY9524" s="792"/>
      <c r="BN9524" s="792"/>
      <c r="BQ9524" s="792"/>
    </row>
    <row r="9525" spans="8:69" ht="12" customHeight="1">
      <c r="H9525" s="800"/>
      <c r="AJ9525" s="792"/>
      <c r="AM9525" s="792"/>
      <c r="AP9525" s="792"/>
      <c r="AS9525" s="792"/>
      <c r="AV9525" s="792"/>
      <c r="AY9525" s="792"/>
      <c r="BN9525" s="792"/>
      <c r="BQ9525" s="792"/>
    </row>
    <row r="9526" spans="8:69" ht="12" customHeight="1">
      <c r="H9526" s="800"/>
      <c r="AJ9526" s="792"/>
      <c r="AM9526" s="792"/>
      <c r="AP9526" s="792"/>
      <c r="AS9526" s="792"/>
      <c r="AV9526" s="792"/>
      <c r="AY9526" s="792"/>
      <c r="BN9526" s="792"/>
      <c r="BQ9526" s="792"/>
    </row>
    <row r="9527" spans="8:69" ht="12" customHeight="1">
      <c r="H9527" s="800"/>
      <c r="AJ9527" s="792"/>
      <c r="AM9527" s="792"/>
      <c r="AP9527" s="792"/>
      <c r="AS9527" s="792"/>
      <c r="AV9527" s="792"/>
      <c r="AY9527" s="792"/>
      <c r="BN9527" s="792"/>
      <c r="BQ9527" s="792"/>
    </row>
    <row r="9528" spans="8:69" ht="12" customHeight="1">
      <c r="H9528" s="800"/>
      <c r="AJ9528" s="792"/>
      <c r="AM9528" s="792"/>
      <c r="AP9528" s="792"/>
      <c r="AS9528" s="792"/>
      <c r="AV9528" s="792"/>
      <c r="AY9528" s="792"/>
      <c r="BN9528" s="792"/>
      <c r="BQ9528" s="792"/>
    </row>
    <row r="9529" spans="8:69" ht="12" customHeight="1">
      <c r="H9529" s="800"/>
      <c r="AJ9529" s="792"/>
      <c r="AM9529" s="792"/>
      <c r="AP9529" s="792"/>
      <c r="AS9529" s="792"/>
      <c r="AV9529" s="792"/>
      <c r="AY9529" s="792"/>
      <c r="BN9529" s="792"/>
      <c r="BQ9529" s="792"/>
    </row>
    <row r="9530" spans="8:69" ht="12" customHeight="1">
      <c r="H9530" s="800"/>
      <c r="AJ9530" s="792"/>
      <c r="AM9530" s="792"/>
      <c r="AP9530" s="792"/>
      <c r="AS9530" s="792"/>
      <c r="AV9530" s="792"/>
      <c r="AY9530" s="792"/>
      <c r="BN9530" s="792"/>
      <c r="BQ9530" s="792"/>
    </row>
    <row r="9531" spans="8:69" ht="12" customHeight="1">
      <c r="H9531" s="800"/>
      <c r="AJ9531" s="792"/>
      <c r="AM9531" s="792"/>
      <c r="AP9531" s="792"/>
      <c r="AS9531" s="792"/>
      <c r="AV9531" s="792"/>
      <c r="AY9531" s="792"/>
      <c r="BN9531" s="792"/>
      <c r="BQ9531" s="792"/>
    </row>
    <row r="9532" spans="8:69" ht="12" customHeight="1">
      <c r="H9532" s="800"/>
      <c r="AJ9532" s="792"/>
      <c r="AM9532" s="792"/>
      <c r="AP9532" s="792"/>
      <c r="AS9532" s="792"/>
      <c r="AV9532" s="792"/>
      <c r="AY9532" s="792"/>
      <c r="BN9532" s="792"/>
      <c r="BQ9532" s="792"/>
    </row>
    <row r="9533" spans="8:69" ht="12" customHeight="1">
      <c r="H9533" s="800"/>
      <c r="AJ9533" s="792"/>
      <c r="AM9533" s="792"/>
      <c r="AP9533" s="792"/>
      <c r="AS9533" s="792"/>
      <c r="AV9533" s="792"/>
      <c r="AY9533" s="792"/>
      <c r="BN9533" s="792"/>
      <c r="BQ9533" s="792"/>
    </row>
    <row r="9534" spans="8:69" ht="12" customHeight="1">
      <c r="H9534" s="800"/>
      <c r="AJ9534" s="792"/>
      <c r="AM9534" s="792"/>
      <c r="AP9534" s="792"/>
      <c r="AS9534" s="792"/>
      <c r="AV9534" s="792"/>
      <c r="AY9534" s="792"/>
      <c r="BN9534" s="792"/>
      <c r="BQ9534" s="792"/>
    </row>
    <row r="9535" spans="8:69" ht="12" customHeight="1">
      <c r="H9535" s="800"/>
      <c r="AJ9535" s="792"/>
      <c r="AM9535" s="792"/>
      <c r="AP9535" s="792"/>
      <c r="AS9535" s="792"/>
      <c r="AV9535" s="792"/>
      <c r="AY9535" s="792"/>
      <c r="BN9535" s="792"/>
      <c r="BQ9535" s="792"/>
    </row>
    <row r="9536" spans="8:69" ht="12" customHeight="1">
      <c r="H9536" s="800"/>
      <c r="AJ9536" s="792"/>
      <c r="AM9536" s="792"/>
      <c r="AP9536" s="792"/>
      <c r="AS9536" s="792"/>
      <c r="AV9536" s="792"/>
      <c r="AY9536" s="792"/>
      <c r="BN9536" s="792"/>
      <c r="BQ9536" s="792"/>
    </row>
    <row r="9537" spans="8:69" ht="12" customHeight="1">
      <c r="H9537" s="800"/>
      <c r="AJ9537" s="792"/>
      <c r="AM9537" s="792"/>
      <c r="AP9537" s="792"/>
      <c r="AS9537" s="792"/>
      <c r="AV9537" s="792"/>
      <c r="AY9537" s="792"/>
      <c r="BN9537" s="792"/>
      <c r="BQ9537" s="792"/>
    </row>
    <row r="9538" spans="8:69" ht="12" customHeight="1">
      <c r="H9538" s="800"/>
      <c r="AJ9538" s="792"/>
      <c r="AM9538" s="792"/>
      <c r="AP9538" s="792"/>
      <c r="AS9538" s="792"/>
      <c r="AV9538" s="792"/>
      <c r="AY9538" s="792"/>
      <c r="BN9538" s="792"/>
      <c r="BQ9538" s="792"/>
    </row>
    <row r="9539" spans="8:69" ht="12" customHeight="1">
      <c r="H9539" s="800"/>
      <c r="AJ9539" s="792"/>
      <c r="AM9539" s="792"/>
      <c r="AP9539" s="792"/>
      <c r="AS9539" s="792"/>
      <c r="AV9539" s="792"/>
      <c r="AY9539" s="792"/>
      <c r="BN9539" s="792"/>
      <c r="BQ9539" s="792"/>
    </row>
    <row r="9540" spans="8:69" ht="12" customHeight="1">
      <c r="H9540" s="800"/>
      <c r="AJ9540" s="792"/>
      <c r="AM9540" s="792"/>
      <c r="AP9540" s="792"/>
      <c r="AS9540" s="792"/>
      <c r="AV9540" s="792"/>
      <c r="AY9540" s="792"/>
      <c r="BN9540" s="792"/>
      <c r="BQ9540" s="792"/>
    </row>
    <row r="9541" spans="8:69" ht="12" customHeight="1">
      <c r="H9541" s="800"/>
      <c r="AJ9541" s="792"/>
      <c r="AM9541" s="792"/>
      <c r="AP9541" s="792"/>
      <c r="AS9541" s="792"/>
      <c r="AV9541" s="792"/>
      <c r="AY9541" s="792"/>
      <c r="BN9541" s="792"/>
      <c r="BQ9541" s="792"/>
    </row>
    <row r="9542" spans="8:69" ht="12" customHeight="1">
      <c r="H9542" s="800"/>
      <c r="AJ9542" s="792"/>
      <c r="AM9542" s="792"/>
      <c r="AP9542" s="792"/>
      <c r="AS9542" s="792"/>
      <c r="AV9542" s="792"/>
      <c r="AY9542" s="792"/>
      <c r="BN9542" s="792"/>
      <c r="BQ9542" s="792"/>
    </row>
    <row r="9543" spans="8:69" ht="12" customHeight="1">
      <c r="H9543" s="800"/>
      <c r="AJ9543" s="792"/>
      <c r="AM9543" s="792"/>
      <c r="AP9543" s="792"/>
      <c r="AS9543" s="792"/>
      <c r="AV9543" s="792"/>
      <c r="AY9543" s="792"/>
      <c r="BN9543" s="792"/>
      <c r="BQ9543" s="792"/>
    </row>
    <row r="9544" spans="8:69" ht="12" customHeight="1">
      <c r="H9544" s="800"/>
      <c r="AJ9544" s="792"/>
      <c r="AM9544" s="792"/>
      <c r="AP9544" s="792"/>
      <c r="AS9544" s="792"/>
      <c r="AV9544" s="792"/>
      <c r="AY9544" s="792"/>
      <c r="BN9544" s="792"/>
      <c r="BQ9544" s="792"/>
    </row>
    <row r="9545" spans="8:69" ht="12" customHeight="1">
      <c r="H9545" s="800"/>
      <c r="AJ9545" s="792"/>
      <c r="AM9545" s="792"/>
      <c r="AP9545" s="792"/>
      <c r="AS9545" s="792"/>
      <c r="AV9545" s="792"/>
      <c r="AY9545" s="792"/>
      <c r="BN9545" s="792"/>
      <c r="BQ9545" s="792"/>
    </row>
    <row r="9546" spans="8:69" ht="12" customHeight="1">
      <c r="H9546" s="800"/>
      <c r="AJ9546" s="792"/>
      <c r="AM9546" s="792"/>
      <c r="AP9546" s="792"/>
      <c r="AS9546" s="792"/>
      <c r="AV9546" s="792"/>
      <c r="AY9546" s="792"/>
      <c r="BN9546" s="792"/>
      <c r="BQ9546" s="792"/>
    </row>
    <row r="9547" spans="8:69" ht="12" customHeight="1">
      <c r="H9547" s="800"/>
      <c r="AJ9547" s="792"/>
      <c r="AM9547" s="792"/>
      <c r="AP9547" s="792"/>
      <c r="AS9547" s="792"/>
      <c r="AV9547" s="792"/>
      <c r="AY9547" s="792"/>
      <c r="BN9547" s="792"/>
      <c r="BQ9547" s="792"/>
    </row>
    <row r="9548" spans="8:69" ht="12" customHeight="1">
      <c r="H9548" s="800"/>
      <c r="AJ9548" s="792"/>
      <c r="AM9548" s="792"/>
      <c r="AP9548" s="792"/>
      <c r="AS9548" s="792"/>
      <c r="AV9548" s="792"/>
      <c r="AY9548" s="792"/>
      <c r="BN9548" s="792"/>
      <c r="BQ9548" s="792"/>
    </row>
    <row r="9549" spans="8:69" ht="12" customHeight="1">
      <c r="H9549" s="800"/>
      <c r="AJ9549" s="792"/>
      <c r="AM9549" s="792"/>
      <c r="AP9549" s="792"/>
      <c r="AS9549" s="792"/>
      <c r="AV9549" s="792"/>
      <c r="AY9549" s="792"/>
      <c r="BN9549" s="792"/>
      <c r="BQ9549" s="792"/>
    </row>
    <row r="9550" spans="8:69" ht="12" customHeight="1">
      <c r="H9550" s="800"/>
      <c r="AJ9550" s="792"/>
      <c r="AM9550" s="792"/>
      <c r="AP9550" s="792"/>
      <c r="AS9550" s="792"/>
      <c r="AV9550" s="792"/>
      <c r="AY9550" s="792"/>
      <c r="BN9550" s="792"/>
      <c r="BQ9550" s="792"/>
    </row>
    <row r="9551" spans="8:69" ht="12" customHeight="1">
      <c r="H9551" s="800"/>
      <c r="AJ9551" s="792"/>
      <c r="AM9551" s="792"/>
      <c r="AP9551" s="792"/>
      <c r="AS9551" s="792"/>
      <c r="AV9551" s="792"/>
      <c r="AY9551" s="792"/>
      <c r="BN9551" s="792"/>
      <c r="BQ9551" s="792"/>
    </row>
    <row r="9552" spans="8:69" ht="12" customHeight="1">
      <c r="H9552" s="800"/>
      <c r="AJ9552" s="792"/>
      <c r="AM9552" s="792"/>
      <c r="AP9552" s="792"/>
      <c r="AS9552" s="792"/>
      <c r="AV9552" s="792"/>
      <c r="AY9552" s="792"/>
      <c r="BN9552" s="792"/>
      <c r="BQ9552" s="792"/>
    </row>
    <row r="9553" spans="8:69" ht="12" customHeight="1">
      <c r="H9553" s="800"/>
      <c r="AJ9553" s="792"/>
      <c r="AM9553" s="792"/>
      <c r="AP9553" s="792"/>
      <c r="AS9553" s="792"/>
      <c r="AV9553" s="792"/>
      <c r="AY9553" s="792"/>
      <c r="BN9553" s="792"/>
      <c r="BQ9553" s="792"/>
    </row>
    <row r="9554" spans="8:69" ht="12" customHeight="1">
      <c r="H9554" s="800"/>
      <c r="AJ9554" s="792"/>
      <c r="AM9554" s="792"/>
      <c r="AP9554" s="792"/>
      <c r="AS9554" s="792"/>
      <c r="AV9554" s="792"/>
      <c r="AY9554" s="792"/>
      <c r="BN9554" s="792"/>
      <c r="BQ9554" s="792"/>
    </row>
    <row r="9555" spans="8:69" ht="12" customHeight="1">
      <c r="H9555" s="800"/>
      <c r="AJ9555" s="792"/>
      <c r="AM9555" s="792"/>
      <c r="AP9555" s="792"/>
      <c r="AS9555" s="792"/>
      <c r="AV9555" s="792"/>
      <c r="AY9555" s="792"/>
      <c r="BN9555" s="792"/>
      <c r="BQ9555" s="792"/>
    </row>
    <row r="9556" spans="8:69" ht="12" customHeight="1">
      <c r="H9556" s="800"/>
      <c r="AJ9556" s="792"/>
      <c r="AM9556" s="792"/>
      <c r="AP9556" s="792"/>
      <c r="AS9556" s="792"/>
      <c r="AV9556" s="792"/>
      <c r="AY9556" s="792"/>
      <c r="BN9556" s="792"/>
      <c r="BQ9556" s="792"/>
    </row>
    <row r="9557" spans="8:69" ht="12" customHeight="1">
      <c r="H9557" s="800"/>
      <c r="AJ9557" s="792"/>
      <c r="AM9557" s="792"/>
      <c r="AP9557" s="792"/>
      <c r="AS9557" s="792"/>
      <c r="AV9557" s="792"/>
      <c r="AY9557" s="792"/>
      <c r="BN9557" s="792"/>
      <c r="BQ9557" s="792"/>
    </row>
    <row r="9558" spans="8:69" ht="12" customHeight="1">
      <c r="H9558" s="800"/>
      <c r="AJ9558" s="792"/>
      <c r="AM9558" s="792"/>
      <c r="AP9558" s="792"/>
      <c r="AS9558" s="792"/>
      <c r="AV9558" s="792"/>
      <c r="AY9558" s="792"/>
      <c r="BN9558" s="792"/>
      <c r="BQ9558" s="792"/>
    </row>
    <row r="9559" spans="8:69" ht="12" customHeight="1">
      <c r="H9559" s="800"/>
      <c r="AJ9559" s="792"/>
      <c r="AM9559" s="792"/>
      <c r="AP9559" s="792"/>
      <c r="AS9559" s="792"/>
      <c r="AV9559" s="792"/>
      <c r="AY9559" s="792"/>
      <c r="BN9559" s="792"/>
      <c r="BQ9559" s="792"/>
    </row>
    <row r="9560" spans="8:69" ht="12" customHeight="1">
      <c r="H9560" s="800"/>
      <c r="AJ9560" s="792"/>
      <c r="AM9560" s="792"/>
      <c r="AP9560" s="792"/>
      <c r="AS9560" s="792"/>
      <c r="AV9560" s="792"/>
      <c r="AY9560" s="792"/>
      <c r="BN9560" s="792"/>
      <c r="BQ9560" s="792"/>
    </row>
    <row r="9561" spans="8:69" ht="12" customHeight="1">
      <c r="H9561" s="800"/>
      <c r="AJ9561" s="792"/>
      <c r="AM9561" s="792"/>
      <c r="AP9561" s="792"/>
      <c r="AS9561" s="792"/>
      <c r="AV9561" s="792"/>
      <c r="AY9561" s="792"/>
      <c r="BN9561" s="792"/>
      <c r="BQ9561" s="792"/>
    </row>
    <row r="9562" spans="8:69" ht="12" customHeight="1">
      <c r="H9562" s="800"/>
      <c r="AJ9562" s="792"/>
      <c r="AM9562" s="792"/>
      <c r="AP9562" s="792"/>
      <c r="AS9562" s="792"/>
      <c r="AV9562" s="792"/>
      <c r="AY9562" s="792"/>
      <c r="BN9562" s="792"/>
      <c r="BQ9562" s="792"/>
    </row>
    <row r="9563" spans="8:69" ht="12" customHeight="1">
      <c r="H9563" s="800"/>
      <c r="AJ9563" s="792"/>
      <c r="AM9563" s="792"/>
      <c r="AP9563" s="792"/>
      <c r="AS9563" s="792"/>
      <c r="AV9563" s="792"/>
      <c r="AY9563" s="792"/>
      <c r="BN9563" s="792"/>
      <c r="BQ9563" s="792"/>
    </row>
    <row r="9564" spans="8:69" ht="12" customHeight="1">
      <c r="H9564" s="800"/>
      <c r="AJ9564" s="792"/>
      <c r="AM9564" s="792"/>
      <c r="AP9564" s="792"/>
      <c r="AS9564" s="792"/>
      <c r="AV9564" s="792"/>
      <c r="AY9564" s="792"/>
      <c r="BN9564" s="792"/>
      <c r="BQ9564" s="792"/>
    </row>
    <row r="9565" spans="8:69" ht="12" customHeight="1">
      <c r="H9565" s="800"/>
      <c r="AJ9565" s="792"/>
      <c r="AM9565" s="792"/>
      <c r="AP9565" s="792"/>
      <c r="AS9565" s="792"/>
      <c r="AV9565" s="792"/>
      <c r="AY9565" s="792"/>
      <c r="BN9565" s="792"/>
      <c r="BQ9565" s="792"/>
    </row>
    <row r="9566" spans="8:69" ht="12" customHeight="1">
      <c r="H9566" s="800"/>
      <c r="AJ9566" s="792"/>
      <c r="AM9566" s="792"/>
      <c r="AP9566" s="792"/>
      <c r="AS9566" s="792"/>
      <c r="AV9566" s="792"/>
      <c r="AY9566" s="792"/>
      <c r="BN9566" s="792"/>
      <c r="BQ9566" s="792"/>
    </row>
    <row r="9567" spans="8:69" ht="12" customHeight="1">
      <c r="H9567" s="800"/>
      <c r="AJ9567" s="792"/>
      <c r="AM9567" s="792"/>
      <c r="AP9567" s="792"/>
      <c r="AS9567" s="792"/>
      <c r="AV9567" s="792"/>
      <c r="AY9567" s="792"/>
      <c r="BN9567" s="792"/>
      <c r="BQ9567" s="792"/>
    </row>
    <row r="9568" spans="8:69" ht="12" customHeight="1">
      <c r="H9568" s="800"/>
      <c r="AJ9568" s="792"/>
      <c r="AM9568" s="792"/>
      <c r="AP9568" s="792"/>
      <c r="AS9568" s="792"/>
      <c r="AV9568" s="792"/>
      <c r="AY9568" s="792"/>
      <c r="BN9568" s="792"/>
      <c r="BQ9568" s="792"/>
    </row>
    <row r="9569" spans="8:69" ht="12" customHeight="1">
      <c r="H9569" s="800"/>
      <c r="AJ9569" s="792"/>
      <c r="AM9569" s="792"/>
      <c r="AP9569" s="792"/>
      <c r="AS9569" s="792"/>
      <c r="AV9569" s="792"/>
      <c r="AY9569" s="792"/>
      <c r="BN9569" s="792"/>
      <c r="BQ9569" s="792"/>
    </row>
    <row r="9570" spans="8:69" ht="12" customHeight="1">
      <c r="H9570" s="800"/>
      <c r="AJ9570" s="792"/>
      <c r="AM9570" s="792"/>
      <c r="AP9570" s="792"/>
      <c r="AS9570" s="792"/>
      <c r="AV9570" s="792"/>
      <c r="AY9570" s="792"/>
      <c r="BN9570" s="792"/>
      <c r="BQ9570" s="792"/>
    </row>
    <row r="9571" spans="8:69" ht="12" customHeight="1">
      <c r="H9571" s="800"/>
      <c r="AJ9571" s="792"/>
      <c r="AM9571" s="792"/>
      <c r="AP9571" s="792"/>
      <c r="AS9571" s="792"/>
      <c r="AV9571" s="792"/>
      <c r="AY9571" s="792"/>
      <c r="BN9571" s="792"/>
      <c r="BQ9571" s="792"/>
    </row>
    <row r="9572" spans="8:69" ht="12" customHeight="1">
      <c r="H9572" s="800"/>
      <c r="AJ9572" s="792"/>
      <c r="AM9572" s="792"/>
      <c r="AP9572" s="792"/>
      <c r="AS9572" s="792"/>
      <c r="AV9572" s="792"/>
      <c r="AY9572" s="792"/>
      <c r="BN9572" s="792"/>
      <c r="BQ9572" s="792"/>
    </row>
    <row r="9573" spans="8:69" ht="12" customHeight="1">
      <c r="H9573" s="800"/>
      <c r="AJ9573" s="792"/>
      <c r="AM9573" s="792"/>
      <c r="AP9573" s="792"/>
      <c r="AS9573" s="792"/>
      <c r="AV9573" s="792"/>
      <c r="AY9573" s="792"/>
      <c r="BN9573" s="792"/>
      <c r="BQ9573" s="792"/>
    </row>
    <row r="9574" spans="8:69" ht="12" customHeight="1">
      <c r="H9574" s="800"/>
      <c r="AJ9574" s="792"/>
      <c r="AM9574" s="792"/>
      <c r="AP9574" s="792"/>
      <c r="AS9574" s="792"/>
      <c r="AV9574" s="792"/>
      <c r="AY9574" s="792"/>
      <c r="BN9574" s="792"/>
      <c r="BQ9574" s="792"/>
    </row>
    <row r="9575" spans="8:69" ht="12" customHeight="1">
      <c r="H9575" s="800"/>
      <c r="AJ9575" s="792"/>
      <c r="AM9575" s="792"/>
      <c r="AP9575" s="792"/>
      <c r="AS9575" s="792"/>
      <c r="AV9575" s="792"/>
      <c r="AY9575" s="792"/>
      <c r="BN9575" s="792"/>
      <c r="BQ9575" s="792"/>
    </row>
    <row r="9576" spans="8:69" ht="12" customHeight="1">
      <c r="H9576" s="800"/>
      <c r="AJ9576" s="792"/>
      <c r="AM9576" s="792"/>
      <c r="AP9576" s="792"/>
      <c r="AS9576" s="792"/>
      <c r="AV9576" s="792"/>
      <c r="AY9576" s="792"/>
      <c r="BN9576" s="792"/>
      <c r="BQ9576" s="792"/>
    </row>
    <row r="9577" spans="8:69" ht="12" customHeight="1">
      <c r="H9577" s="800"/>
      <c r="AJ9577" s="792"/>
      <c r="AM9577" s="792"/>
      <c r="AP9577" s="792"/>
      <c r="AS9577" s="792"/>
      <c r="AV9577" s="792"/>
      <c r="AY9577" s="792"/>
      <c r="BN9577" s="792"/>
      <c r="BQ9577" s="792"/>
    </row>
    <row r="9578" spans="8:69" ht="12" customHeight="1">
      <c r="H9578" s="800"/>
      <c r="AJ9578" s="792"/>
      <c r="AM9578" s="792"/>
      <c r="AP9578" s="792"/>
      <c r="AS9578" s="792"/>
      <c r="AV9578" s="792"/>
      <c r="AY9578" s="792"/>
      <c r="BN9578" s="792"/>
      <c r="BQ9578" s="792"/>
    </row>
    <row r="9579" spans="8:69" ht="12" customHeight="1">
      <c r="H9579" s="800"/>
      <c r="AJ9579" s="792"/>
      <c r="AM9579" s="792"/>
      <c r="AP9579" s="792"/>
      <c r="AS9579" s="792"/>
      <c r="AV9579" s="792"/>
      <c r="AY9579" s="792"/>
      <c r="BN9579" s="792"/>
      <c r="BQ9579" s="792"/>
    </row>
    <row r="9580" spans="8:69" ht="12" customHeight="1">
      <c r="H9580" s="800"/>
      <c r="AJ9580" s="792"/>
      <c r="AM9580" s="792"/>
      <c r="AP9580" s="792"/>
      <c r="AS9580" s="792"/>
      <c r="AV9580" s="792"/>
      <c r="AY9580" s="792"/>
      <c r="BN9580" s="792"/>
      <c r="BQ9580" s="792"/>
    </row>
    <row r="9581" spans="8:69" ht="12" customHeight="1">
      <c r="H9581" s="800"/>
      <c r="AJ9581" s="792"/>
      <c r="AM9581" s="792"/>
      <c r="AP9581" s="792"/>
      <c r="AS9581" s="792"/>
      <c r="AV9581" s="792"/>
      <c r="AY9581" s="792"/>
      <c r="BN9581" s="792"/>
      <c r="BQ9581" s="792"/>
    </row>
    <row r="9582" spans="8:69" ht="12" customHeight="1">
      <c r="H9582" s="800"/>
      <c r="AJ9582" s="792"/>
      <c r="AM9582" s="792"/>
      <c r="AP9582" s="792"/>
      <c r="AS9582" s="792"/>
      <c r="AV9582" s="792"/>
      <c r="AY9582" s="792"/>
      <c r="BN9582" s="792"/>
      <c r="BQ9582" s="792"/>
    </row>
    <row r="9583" spans="8:69" ht="12" customHeight="1">
      <c r="H9583" s="800"/>
      <c r="AJ9583" s="792"/>
      <c r="AM9583" s="792"/>
      <c r="AP9583" s="792"/>
      <c r="AS9583" s="792"/>
      <c r="AV9583" s="792"/>
      <c r="AY9583" s="792"/>
      <c r="BN9583" s="792"/>
      <c r="BQ9583" s="792"/>
    </row>
    <row r="9584" spans="8:69" ht="12" customHeight="1">
      <c r="H9584" s="800"/>
      <c r="AJ9584" s="792"/>
      <c r="AM9584" s="792"/>
      <c r="AP9584" s="792"/>
      <c r="AS9584" s="792"/>
      <c r="AV9584" s="792"/>
      <c r="AY9584" s="792"/>
      <c r="BN9584" s="792"/>
      <c r="BQ9584" s="792"/>
    </row>
    <row r="9585" spans="8:69" ht="12" customHeight="1">
      <c r="H9585" s="800"/>
      <c r="AJ9585" s="792"/>
      <c r="AM9585" s="792"/>
      <c r="AP9585" s="792"/>
      <c r="AS9585" s="792"/>
      <c r="AV9585" s="792"/>
      <c r="AY9585" s="792"/>
      <c r="BN9585" s="792"/>
      <c r="BQ9585" s="792"/>
    </row>
    <row r="9586" spans="8:69" ht="12" customHeight="1">
      <c r="H9586" s="800"/>
      <c r="AJ9586" s="792"/>
      <c r="AM9586" s="792"/>
      <c r="AP9586" s="792"/>
      <c r="AS9586" s="792"/>
      <c r="AV9586" s="792"/>
      <c r="AY9586" s="792"/>
      <c r="BN9586" s="792"/>
      <c r="BQ9586" s="792"/>
    </row>
    <row r="9587" spans="8:69" ht="12" customHeight="1">
      <c r="H9587" s="800"/>
      <c r="AJ9587" s="792"/>
      <c r="AM9587" s="792"/>
      <c r="AP9587" s="792"/>
      <c r="AS9587" s="792"/>
      <c r="AV9587" s="792"/>
      <c r="AY9587" s="792"/>
      <c r="BN9587" s="792"/>
      <c r="BQ9587" s="792"/>
    </row>
    <row r="9588" spans="8:69" ht="12" customHeight="1">
      <c r="H9588" s="800"/>
      <c r="AJ9588" s="792"/>
      <c r="AM9588" s="792"/>
      <c r="AP9588" s="792"/>
      <c r="AS9588" s="792"/>
      <c r="AV9588" s="792"/>
      <c r="AY9588" s="792"/>
      <c r="BN9588" s="792"/>
      <c r="BQ9588" s="792"/>
    </row>
    <row r="9589" spans="8:69" ht="12" customHeight="1">
      <c r="H9589" s="800"/>
      <c r="AJ9589" s="792"/>
      <c r="AM9589" s="792"/>
      <c r="AP9589" s="792"/>
      <c r="AS9589" s="792"/>
      <c r="AV9589" s="792"/>
      <c r="AY9589" s="792"/>
      <c r="BN9589" s="792"/>
      <c r="BQ9589" s="792"/>
    </row>
    <row r="9590" spans="8:69" ht="12" customHeight="1">
      <c r="H9590" s="800"/>
      <c r="AJ9590" s="792"/>
      <c r="AM9590" s="792"/>
      <c r="AP9590" s="792"/>
      <c r="AS9590" s="792"/>
      <c r="AV9590" s="792"/>
      <c r="AY9590" s="792"/>
      <c r="BN9590" s="792"/>
      <c r="BQ9590" s="792"/>
    </row>
    <row r="9591" spans="8:69" ht="12" customHeight="1">
      <c r="H9591" s="800"/>
      <c r="AJ9591" s="792"/>
      <c r="AM9591" s="792"/>
      <c r="AP9591" s="792"/>
      <c r="AS9591" s="792"/>
      <c r="AV9591" s="792"/>
      <c r="AY9591" s="792"/>
      <c r="BN9591" s="792"/>
      <c r="BQ9591" s="792"/>
    </row>
    <row r="9592" spans="8:69" ht="12" customHeight="1">
      <c r="H9592" s="800"/>
      <c r="AJ9592" s="792"/>
      <c r="AM9592" s="792"/>
      <c r="AP9592" s="792"/>
      <c r="AS9592" s="792"/>
      <c r="AV9592" s="792"/>
      <c r="AY9592" s="792"/>
      <c r="BN9592" s="792"/>
      <c r="BQ9592" s="792"/>
    </row>
    <row r="9593" spans="8:69" ht="12" customHeight="1">
      <c r="H9593" s="800"/>
      <c r="AJ9593" s="792"/>
      <c r="AM9593" s="792"/>
      <c r="AP9593" s="792"/>
      <c r="AS9593" s="792"/>
      <c r="AV9593" s="792"/>
      <c r="AY9593" s="792"/>
      <c r="BN9593" s="792"/>
      <c r="BQ9593" s="792"/>
    </row>
    <row r="9594" spans="8:69" ht="12" customHeight="1">
      <c r="H9594" s="800"/>
      <c r="AJ9594" s="792"/>
      <c r="AM9594" s="792"/>
      <c r="AP9594" s="792"/>
      <c r="AS9594" s="792"/>
      <c r="AV9594" s="792"/>
      <c r="AY9594" s="792"/>
      <c r="BN9594" s="792"/>
      <c r="BQ9594" s="792"/>
    </row>
    <row r="9595" spans="8:69" ht="12" customHeight="1">
      <c r="H9595" s="800"/>
      <c r="AJ9595" s="792"/>
      <c r="AM9595" s="792"/>
      <c r="AP9595" s="792"/>
      <c r="AS9595" s="792"/>
      <c r="AV9595" s="792"/>
      <c r="AY9595" s="792"/>
      <c r="BN9595" s="792"/>
      <c r="BQ9595" s="792"/>
    </row>
    <row r="9596" spans="8:69" ht="12" customHeight="1">
      <c r="H9596" s="800"/>
      <c r="AJ9596" s="792"/>
      <c r="AM9596" s="792"/>
      <c r="AP9596" s="792"/>
      <c r="AS9596" s="792"/>
      <c r="AV9596" s="792"/>
      <c r="AY9596" s="792"/>
      <c r="BN9596" s="792"/>
      <c r="BQ9596" s="792"/>
    </row>
    <row r="9597" spans="8:69" ht="12" customHeight="1">
      <c r="H9597" s="800"/>
      <c r="AJ9597" s="792"/>
      <c r="AM9597" s="792"/>
      <c r="AP9597" s="792"/>
      <c r="AS9597" s="792"/>
      <c r="AV9597" s="792"/>
      <c r="AY9597" s="792"/>
      <c r="BN9597" s="792"/>
      <c r="BQ9597" s="792"/>
    </row>
    <row r="9598" spans="8:69" ht="12" customHeight="1">
      <c r="H9598" s="800"/>
      <c r="AJ9598" s="792"/>
      <c r="AM9598" s="792"/>
      <c r="AP9598" s="792"/>
      <c r="AS9598" s="792"/>
      <c r="AV9598" s="792"/>
      <c r="AY9598" s="792"/>
      <c r="BN9598" s="792"/>
      <c r="BQ9598" s="792"/>
    </row>
    <row r="9599" spans="8:69" ht="12" customHeight="1">
      <c r="H9599" s="800"/>
      <c r="AJ9599" s="792"/>
      <c r="AM9599" s="792"/>
      <c r="AP9599" s="792"/>
      <c r="AS9599" s="792"/>
      <c r="AV9599" s="792"/>
      <c r="AY9599" s="792"/>
      <c r="BN9599" s="792"/>
      <c r="BQ9599" s="792"/>
    </row>
    <row r="9600" spans="8:69" ht="12" customHeight="1">
      <c r="H9600" s="800"/>
      <c r="AJ9600" s="792"/>
      <c r="AM9600" s="792"/>
      <c r="AP9600" s="792"/>
      <c r="AS9600" s="792"/>
      <c r="AV9600" s="792"/>
      <c r="AY9600" s="792"/>
      <c r="BN9600" s="792"/>
      <c r="BQ9600" s="792"/>
    </row>
    <row r="9601" spans="8:69" ht="12" customHeight="1">
      <c r="H9601" s="800"/>
      <c r="AJ9601" s="792"/>
      <c r="AM9601" s="792"/>
      <c r="AP9601" s="792"/>
      <c r="AS9601" s="792"/>
      <c r="AV9601" s="792"/>
      <c r="AY9601" s="792"/>
      <c r="BN9601" s="792"/>
      <c r="BQ9601" s="792"/>
    </row>
    <row r="9602" spans="8:69" ht="12" customHeight="1">
      <c r="H9602" s="800"/>
      <c r="AJ9602" s="792"/>
      <c r="AM9602" s="792"/>
      <c r="AP9602" s="792"/>
      <c r="AS9602" s="792"/>
      <c r="AV9602" s="792"/>
      <c r="AY9602" s="792"/>
      <c r="BN9602" s="792"/>
      <c r="BQ9602" s="792"/>
    </row>
    <row r="9603" spans="8:69" ht="12" customHeight="1">
      <c r="H9603" s="800"/>
      <c r="AJ9603" s="792"/>
      <c r="AM9603" s="792"/>
      <c r="AP9603" s="792"/>
      <c r="AS9603" s="792"/>
      <c r="AV9603" s="792"/>
      <c r="AY9603" s="792"/>
      <c r="BN9603" s="792"/>
      <c r="BQ9603" s="792"/>
    </row>
    <row r="9604" spans="8:69" ht="12" customHeight="1">
      <c r="H9604" s="800"/>
      <c r="AJ9604" s="792"/>
      <c r="AM9604" s="792"/>
      <c r="AP9604" s="792"/>
      <c r="AS9604" s="792"/>
      <c r="AV9604" s="792"/>
      <c r="AY9604" s="792"/>
      <c r="BN9604" s="792"/>
      <c r="BQ9604" s="792"/>
    </row>
    <row r="9605" spans="8:69" ht="12" customHeight="1">
      <c r="H9605" s="800"/>
      <c r="AJ9605" s="792"/>
      <c r="AM9605" s="792"/>
      <c r="AP9605" s="792"/>
      <c r="AS9605" s="792"/>
      <c r="AV9605" s="792"/>
      <c r="AY9605" s="792"/>
      <c r="BN9605" s="792"/>
      <c r="BQ9605" s="792"/>
    </row>
    <row r="9606" spans="8:69" ht="12" customHeight="1">
      <c r="H9606" s="800"/>
      <c r="AJ9606" s="792"/>
      <c r="AM9606" s="792"/>
      <c r="AP9606" s="792"/>
      <c r="AS9606" s="792"/>
      <c r="AV9606" s="792"/>
      <c r="AY9606" s="792"/>
      <c r="BN9606" s="792"/>
      <c r="BQ9606" s="792"/>
    </row>
    <row r="9607" spans="8:69" ht="12" customHeight="1">
      <c r="H9607" s="800"/>
      <c r="AJ9607" s="792"/>
      <c r="AM9607" s="792"/>
      <c r="AP9607" s="792"/>
      <c r="AS9607" s="792"/>
      <c r="AV9607" s="792"/>
      <c r="AY9607" s="792"/>
      <c r="BN9607" s="792"/>
      <c r="BQ9607" s="792"/>
    </row>
    <row r="9608" spans="8:69" ht="12" customHeight="1">
      <c r="H9608" s="800"/>
      <c r="AJ9608" s="792"/>
      <c r="AM9608" s="792"/>
      <c r="AP9608" s="792"/>
      <c r="AS9608" s="792"/>
      <c r="AV9608" s="792"/>
      <c r="AY9608" s="792"/>
      <c r="BN9608" s="792"/>
      <c r="BQ9608" s="792"/>
    </row>
    <row r="9609" spans="8:69" ht="12" customHeight="1">
      <c r="H9609" s="800"/>
      <c r="AJ9609" s="792"/>
      <c r="AM9609" s="792"/>
      <c r="AP9609" s="792"/>
      <c r="AS9609" s="792"/>
      <c r="AV9609" s="792"/>
      <c r="AY9609" s="792"/>
      <c r="BN9609" s="792"/>
      <c r="BQ9609" s="792"/>
    </row>
    <row r="9610" spans="8:69" ht="12" customHeight="1">
      <c r="H9610" s="800"/>
      <c r="AJ9610" s="792"/>
      <c r="AM9610" s="792"/>
      <c r="AP9610" s="792"/>
      <c r="AS9610" s="792"/>
      <c r="AV9610" s="792"/>
      <c r="AY9610" s="792"/>
      <c r="BN9610" s="792"/>
      <c r="BQ9610" s="792"/>
    </row>
    <row r="9611" spans="8:69" ht="12" customHeight="1">
      <c r="H9611" s="800"/>
      <c r="AJ9611" s="792"/>
      <c r="AM9611" s="792"/>
      <c r="AP9611" s="792"/>
      <c r="AS9611" s="792"/>
      <c r="AV9611" s="792"/>
      <c r="AY9611" s="792"/>
      <c r="BN9611" s="792"/>
      <c r="BQ9611" s="792"/>
    </row>
    <row r="9612" spans="8:69" ht="12" customHeight="1">
      <c r="H9612" s="800"/>
      <c r="AJ9612" s="792"/>
      <c r="AM9612" s="792"/>
      <c r="AP9612" s="792"/>
      <c r="AS9612" s="792"/>
      <c r="AV9612" s="792"/>
      <c r="AY9612" s="792"/>
      <c r="BN9612" s="792"/>
      <c r="BQ9612" s="792"/>
    </row>
    <row r="9613" spans="8:69" ht="12" customHeight="1">
      <c r="H9613" s="800"/>
      <c r="AJ9613" s="792"/>
      <c r="AM9613" s="792"/>
      <c r="AP9613" s="792"/>
      <c r="AS9613" s="792"/>
      <c r="AV9613" s="792"/>
      <c r="AY9613" s="792"/>
      <c r="BN9613" s="792"/>
      <c r="BQ9613" s="792"/>
    </row>
    <row r="9614" spans="8:69" ht="12" customHeight="1">
      <c r="H9614" s="800"/>
      <c r="AJ9614" s="792"/>
      <c r="AM9614" s="792"/>
      <c r="AP9614" s="792"/>
      <c r="AS9614" s="792"/>
      <c r="AV9614" s="792"/>
      <c r="AY9614" s="792"/>
      <c r="BN9614" s="792"/>
      <c r="BQ9614" s="792"/>
    </row>
    <row r="9615" spans="8:69" ht="12" customHeight="1">
      <c r="H9615" s="800"/>
      <c r="AJ9615" s="792"/>
      <c r="AM9615" s="792"/>
      <c r="AP9615" s="792"/>
      <c r="AS9615" s="792"/>
      <c r="AV9615" s="792"/>
      <c r="AY9615" s="792"/>
      <c r="BN9615" s="792"/>
      <c r="BQ9615" s="792"/>
    </row>
    <row r="9616" spans="8:69" ht="12" customHeight="1">
      <c r="H9616" s="800"/>
      <c r="AJ9616" s="792"/>
      <c r="AM9616" s="792"/>
      <c r="AP9616" s="792"/>
      <c r="AS9616" s="792"/>
      <c r="AV9616" s="792"/>
      <c r="AY9616" s="792"/>
      <c r="BN9616" s="792"/>
      <c r="BQ9616" s="792"/>
    </row>
    <row r="9617" spans="8:69" ht="12" customHeight="1">
      <c r="H9617" s="800"/>
      <c r="AJ9617" s="792"/>
      <c r="AM9617" s="792"/>
      <c r="AP9617" s="792"/>
      <c r="AS9617" s="792"/>
      <c r="AV9617" s="792"/>
      <c r="AY9617" s="792"/>
      <c r="BN9617" s="792"/>
      <c r="BQ9617" s="792"/>
    </row>
    <row r="9618" spans="8:69" ht="12" customHeight="1">
      <c r="H9618" s="800"/>
      <c r="AJ9618" s="792"/>
      <c r="AM9618" s="792"/>
      <c r="AP9618" s="792"/>
      <c r="AS9618" s="792"/>
      <c r="AV9618" s="792"/>
      <c r="AY9618" s="792"/>
      <c r="BN9618" s="792"/>
      <c r="BQ9618" s="792"/>
    </row>
    <row r="9619" spans="8:69" ht="12" customHeight="1">
      <c r="H9619" s="800"/>
      <c r="AJ9619" s="792"/>
      <c r="AM9619" s="792"/>
      <c r="AP9619" s="792"/>
      <c r="AS9619" s="792"/>
      <c r="AV9619" s="792"/>
      <c r="AY9619" s="792"/>
      <c r="BN9619" s="792"/>
      <c r="BQ9619" s="792"/>
    </row>
    <row r="9620" spans="8:69" ht="12" customHeight="1">
      <c r="H9620" s="800"/>
      <c r="AJ9620" s="792"/>
      <c r="AM9620" s="792"/>
      <c r="AP9620" s="792"/>
      <c r="AS9620" s="792"/>
      <c r="AV9620" s="792"/>
      <c r="AY9620" s="792"/>
      <c r="BN9620" s="792"/>
      <c r="BQ9620" s="792"/>
    </row>
    <row r="9621" spans="8:69" ht="12" customHeight="1">
      <c r="H9621" s="800"/>
      <c r="AJ9621" s="792"/>
      <c r="AM9621" s="792"/>
      <c r="AP9621" s="792"/>
      <c r="AS9621" s="792"/>
      <c r="AV9621" s="792"/>
      <c r="AY9621" s="792"/>
      <c r="BN9621" s="792"/>
      <c r="BQ9621" s="792"/>
    </row>
    <row r="9622" spans="8:69" ht="12" customHeight="1">
      <c r="H9622" s="800"/>
      <c r="AJ9622" s="792"/>
      <c r="AM9622" s="792"/>
      <c r="AP9622" s="792"/>
      <c r="AS9622" s="792"/>
      <c r="AV9622" s="792"/>
      <c r="AY9622" s="792"/>
      <c r="BN9622" s="792"/>
      <c r="BQ9622" s="792"/>
    </row>
    <row r="9623" spans="8:69" ht="12" customHeight="1">
      <c r="H9623" s="800"/>
      <c r="AJ9623" s="792"/>
      <c r="AM9623" s="792"/>
      <c r="AP9623" s="792"/>
      <c r="AS9623" s="792"/>
      <c r="AV9623" s="792"/>
      <c r="AY9623" s="792"/>
      <c r="BN9623" s="792"/>
      <c r="BQ9623" s="792"/>
    </row>
    <row r="9624" spans="8:69" ht="12" customHeight="1">
      <c r="H9624" s="800"/>
      <c r="AJ9624" s="792"/>
      <c r="AM9624" s="792"/>
      <c r="AP9624" s="792"/>
      <c r="AS9624" s="792"/>
      <c r="AV9624" s="792"/>
      <c r="AY9624" s="792"/>
      <c r="BN9624" s="792"/>
      <c r="BQ9624" s="792"/>
    </row>
    <row r="9625" spans="8:69" ht="12" customHeight="1">
      <c r="H9625" s="800"/>
      <c r="AJ9625" s="792"/>
      <c r="AM9625" s="792"/>
      <c r="AP9625" s="792"/>
      <c r="AS9625" s="792"/>
      <c r="AV9625" s="792"/>
      <c r="AY9625" s="792"/>
      <c r="BN9625" s="792"/>
      <c r="BQ9625" s="792"/>
    </row>
    <row r="9626" spans="8:69" ht="12" customHeight="1">
      <c r="H9626" s="800"/>
      <c r="AJ9626" s="792"/>
      <c r="AM9626" s="792"/>
      <c r="AP9626" s="792"/>
      <c r="AS9626" s="792"/>
      <c r="AV9626" s="792"/>
      <c r="AY9626" s="792"/>
      <c r="BN9626" s="792"/>
      <c r="BQ9626" s="792"/>
    </row>
    <row r="9627" spans="8:69" ht="12" customHeight="1">
      <c r="H9627" s="800"/>
      <c r="AJ9627" s="792"/>
      <c r="AM9627" s="792"/>
      <c r="AP9627" s="792"/>
      <c r="AS9627" s="792"/>
      <c r="AV9627" s="792"/>
      <c r="AY9627" s="792"/>
      <c r="BN9627" s="792"/>
      <c r="BQ9627" s="792"/>
    </row>
    <row r="9628" spans="8:69" ht="12" customHeight="1">
      <c r="H9628" s="800"/>
      <c r="AJ9628" s="792"/>
      <c r="AM9628" s="792"/>
      <c r="AP9628" s="792"/>
      <c r="AS9628" s="792"/>
      <c r="AV9628" s="792"/>
      <c r="AY9628" s="792"/>
      <c r="BN9628" s="792"/>
      <c r="BQ9628" s="792"/>
    </row>
    <row r="9629" spans="8:69" ht="12" customHeight="1">
      <c r="H9629" s="800"/>
      <c r="AJ9629" s="792"/>
      <c r="AM9629" s="792"/>
      <c r="AP9629" s="792"/>
      <c r="AS9629" s="792"/>
      <c r="AV9629" s="792"/>
      <c r="AY9629" s="792"/>
      <c r="BN9629" s="792"/>
      <c r="BQ9629" s="792"/>
    </row>
    <row r="9630" spans="8:69" ht="12" customHeight="1">
      <c r="H9630" s="800"/>
      <c r="AJ9630" s="792"/>
      <c r="AM9630" s="792"/>
      <c r="AP9630" s="792"/>
      <c r="AS9630" s="792"/>
      <c r="AV9630" s="792"/>
      <c r="AY9630" s="792"/>
      <c r="BN9630" s="792"/>
      <c r="BQ9630" s="792"/>
    </row>
    <row r="9631" spans="8:69" ht="12" customHeight="1">
      <c r="H9631" s="800"/>
      <c r="AJ9631" s="792"/>
      <c r="AM9631" s="792"/>
      <c r="AP9631" s="792"/>
      <c r="AS9631" s="792"/>
      <c r="AV9631" s="792"/>
      <c r="AY9631" s="792"/>
      <c r="BN9631" s="792"/>
      <c r="BQ9631" s="792"/>
    </row>
    <row r="9632" spans="8:69" ht="12" customHeight="1">
      <c r="H9632" s="800"/>
      <c r="AJ9632" s="792"/>
      <c r="AM9632" s="792"/>
      <c r="AP9632" s="792"/>
      <c r="AS9632" s="792"/>
      <c r="AV9632" s="792"/>
      <c r="AY9632" s="792"/>
      <c r="BN9632" s="792"/>
      <c r="BQ9632" s="792"/>
    </row>
    <row r="9633" spans="8:69" ht="12" customHeight="1">
      <c r="H9633" s="800"/>
      <c r="AJ9633" s="792"/>
      <c r="AM9633" s="792"/>
      <c r="AP9633" s="792"/>
      <c r="AS9633" s="792"/>
      <c r="AV9633" s="792"/>
      <c r="AY9633" s="792"/>
      <c r="BN9633" s="792"/>
      <c r="BQ9633" s="792"/>
    </row>
    <row r="9634" spans="8:69" ht="12" customHeight="1">
      <c r="H9634" s="800"/>
      <c r="AJ9634" s="792"/>
      <c r="AM9634" s="792"/>
      <c r="AP9634" s="792"/>
      <c r="AS9634" s="792"/>
      <c r="AV9634" s="792"/>
      <c r="AY9634" s="792"/>
      <c r="BN9634" s="792"/>
      <c r="BQ9634" s="792"/>
    </row>
    <row r="9635" spans="8:69" ht="12" customHeight="1">
      <c r="H9635" s="800"/>
      <c r="AJ9635" s="792"/>
      <c r="AM9635" s="792"/>
      <c r="AP9635" s="792"/>
      <c r="AS9635" s="792"/>
      <c r="AV9635" s="792"/>
      <c r="AY9635" s="792"/>
      <c r="BN9635" s="792"/>
      <c r="BQ9635" s="792"/>
    </row>
    <row r="9636" spans="8:69" ht="12" customHeight="1">
      <c r="H9636" s="800"/>
      <c r="AJ9636" s="792"/>
      <c r="AM9636" s="792"/>
      <c r="AP9636" s="792"/>
      <c r="AS9636" s="792"/>
      <c r="AV9636" s="792"/>
      <c r="AY9636" s="792"/>
      <c r="BN9636" s="792"/>
      <c r="BQ9636" s="792"/>
    </row>
    <row r="9637" spans="8:69" ht="12" customHeight="1">
      <c r="H9637" s="800"/>
      <c r="AJ9637" s="792"/>
      <c r="AM9637" s="792"/>
      <c r="AP9637" s="792"/>
      <c r="AS9637" s="792"/>
      <c r="AV9637" s="792"/>
      <c r="AY9637" s="792"/>
      <c r="BN9637" s="792"/>
      <c r="BQ9637" s="792"/>
    </row>
    <row r="9638" spans="8:69" ht="12" customHeight="1">
      <c r="H9638" s="800"/>
      <c r="AJ9638" s="792"/>
      <c r="AM9638" s="792"/>
      <c r="AP9638" s="792"/>
      <c r="AS9638" s="792"/>
      <c r="AV9638" s="792"/>
      <c r="AY9638" s="792"/>
      <c r="BN9638" s="792"/>
      <c r="BQ9638" s="792"/>
    </row>
    <row r="9639" spans="8:69" ht="12" customHeight="1">
      <c r="H9639" s="800"/>
      <c r="AJ9639" s="792"/>
      <c r="AM9639" s="792"/>
      <c r="AP9639" s="792"/>
      <c r="AS9639" s="792"/>
      <c r="AV9639" s="792"/>
      <c r="AY9639" s="792"/>
      <c r="BN9639" s="792"/>
      <c r="BQ9639" s="792"/>
    </row>
    <row r="9640" spans="8:69" ht="12" customHeight="1">
      <c r="H9640" s="800"/>
      <c r="AJ9640" s="792"/>
      <c r="AM9640" s="792"/>
      <c r="AP9640" s="792"/>
      <c r="AS9640" s="792"/>
      <c r="AV9640" s="792"/>
      <c r="AY9640" s="792"/>
      <c r="BN9640" s="792"/>
      <c r="BQ9640" s="792"/>
    </row>
    <row r="9641" spans="8:69" ht="12" customHeight="1">
      <c r="H9641" s="800"/>
      <c r="AJ9641" s="792"/>
      <c r="AM9641" s="792"/>
      <c r="AP9641" s="792"/>
      <c r="AS9641" s="792"/>
      <c r="AV9641" s="792"/>
      <c r="AY9641" s="792"/>
      <c r="BN9641" s="792"/>
      <c r="BQ9641" s="792"/>
    </row>
    <row r="9642" spans="8:69" ht="12" customHeight="1">
      <c r="H9642" s="800"/>
      <c r="AJ9642" s="792"/>
      <c r="AM9642" s="792"/>
      <c r="AP9642" s="792"/>
      <c r="AS9642" s="792"/>
      <c r="AV9642" s="792"/>
      <c r="AY9642" s="792"/>
      <c r="BN9642" s="792"/>
      <c r="BQ9642" s="792"/>
    </row>
    <row r="9643" spans="8:69" ht="12" customHeight="1">
      <c r="H9643" s="800"/>
      <c r="AJ9643" s="792"/>
      <c r="AM9643" s="792"/>
      <c r="AP9643" s="792"/>
      <c r="AS9643" s="792"/>
      <c r="AV9643" s="792"/>
      <c r="AY9643" s="792"/>
      <c r="BN9643" s="792"/>
      <c r="BQ9643" s="792"/>
    </row>
    <row r="9644" spans="8:69" ht="12" customHeight="1">
      <c r="H9644" s="800"/>
      <c r="AJ9644" s="792"/>
      <c r="AM9644" s="792"/>
      <c r="AP9644" s="792"/>
      <c r="AS9644" s="792"/>
      <c r="AV9644" s="792"/>
      <c r="AY9644" s="792"/>
      <c r="BN9644" s="792"/>
      <c r="BQ9644" s="792"/>
    </row>
    <row r="9645" spans="8:69" ht="12" customHeight="1">
      <c r="H9645" s="800"/>
      <c r="AJ9645" s="792"/>
      <c r="AM9645" s="792"/>
      <c r="AP9645" s="792"/>
      <c r="AS9645" s="792"/>
      <c r="AV9645" s="792"/>
      <c r="AY9645" s="792"/>
      <c r="BN9645" s="792"/>
      <c r="BQ9645" s="792"/>
    </row>
    <row r="9646" spans="8:69" ht="12" customHeight="1">
      <c r="H9646" s="800"/>
      <c r="AJ9646" s="792"/>
      <c r="AM9646" s="792"/>
      <c r="AP9646" s="792"/>
      <c r="AS9646" s="792"/>
      <c r="AV9646" s="792"/>
      <c r="AY9646" s="792"/>
      <c r="BN9646" s="792"/>
      <c r="BQ9646" s="792"/>
    </row>
    <row r="9647" spans="8:69" ht="12" customHeight="1">
      <c r="H9647" s="800"/>
      <c r="AJ9647" s="792"/>
      <c r="AM9647" s="792"/>
      <c r="AP9647" s="792"/>
      <c r="AS9647" s="792"/>
      <c r="AV9647" s="792"/>
      <c r="AY9647" s="792"/>
      <c r="BN9647" s="792"/>
      <c r="BQ9647" s="792"/>
    </row>
    <row r="9648" spans="8:69" ht="12" customHeight="1">
      <c r="H9648" s="800"/>
      <c r="AJ9648" s="792"/>
      <c r="AM9648" s="792"/>
      <c r="AP9648" s="792"/>
      <c r="AS9648" s="792"/>
      <c r="AV9648" s="792"/>
      <c r="AY9648" s="792"/>
      <c r="BN9648" s="792"/>
      <c r="BQ9648" s="792"/>
    </row>
    <row r="9649" spans="8:69" ht="12" customHeight="1">
      <c r="H9649" s="800"/>
      <c r="AJ9649" s="792"/>
      <c r="AM9649" s="792"/>
      <c r="AP9649" s="792"/>
      <c r="AS9649" s="792"/>
      <c r="AV9649" s="792"/>
      <c r="AY9649" s="792"/>
      <c r="BN9649" s="792"/>
      <c r="BQ9649" s="792"/>
    </row>
    <row r="9650" spans="8:69" ht="12" customHeight="1">
      <c r="H9650" s="800"/>
      <c r="AJ9650" s="792"/>
      <c r="AM9650" s="792"/>
      <c r="AP9650" s="792"/>
      <c r="AS9650" s="792"/>
      <c r="AV9650" s="792"/>
      <c r="AY9650" s="792"/>
      <c r="BN9650" s="792"/>
      <c r="BQ9650" s="792"/>
    </row>
    <row r="9651" spans="8:69" ht="12" customHeight="1">
      <c r="H9651" s="800"/>
      <c r="AJ9651" s="792"/>
      <c r="AM9651" s="792"/>
      <c r="AP9651" s="792"/>
      <c r="AS9651" s="792"/>
      <c r="AV9651" s="792"/>
      <c r="AY9651" s="792"/>
      <c r="BN9651" s="792"/>
      <c r="BQ9651" s="792"/>
    </row>
    <row r="9652" spans="8:69" ht="12" customHeight="1">
      <c r="H9652" s="800"/>
      <c r="AJ9652" s="792"/>
      <c r="AM9652" s="792"/>
      <c r="AP9652" s="792"/>
      <c r="AS9652" s="792"/>
      <c r="AV9652" s="792"/>
      <c r="AY9652" s="792"/>
      <c r="BN9652" s="792"/>
      <c r="BQ9652" s="792"/>
    </row>
    <row r="9653" spans="8:69" ht="12" customHeight="1">
      <c r="H9653" s="800"/>
      <c r="AJ9653" s="792"/>
      <c r="AM9653" s="792"/>
      <c r="AP9653" s="792"/>
      <c r="AS9653" s="792"/>
      <c r="AV9653" s="792"/>
      <c r="AY9653" s="792"/>
      <c r="BN9653" s="792"/>
      <c r="BQ9653" s="792"/>
    </row>
    <row r="9654" spans="8:69" ht="12" customHeight="1">
      <c r="H9654" s="800"/>
      <c r="AJ9654" s="792"/>
      <c r="AM9654" s="792"/>
      <c r="AP9654" s="792"/>
      <c r="AS9654" s="792"/>
      <c r="AV9654" s="792"/>
      <c r="AY9654" s="792"/>
      <c r="BN9654" s="792"/>
      <c r="BQ9654" s="792"/>
    </row>
    <row r="9655" spans="8:69" ht="12" customHeight="1">
      <c r="H9655" s="800"/>
      <c r="AJ9655" s="792"/>
      <c r="AM9655" s="792"/>
      <c r="AP9655" s="792"/>
      <c r="AS9655" s="792"/>
      <c r="AV9655" s="792"/>
      <c r="AY9655" s="792"/>
      <c r="BN9655" s="792"/>
      <c r="BQ9655" s="792"/>
    </row>
    <row r="9656" spans="8:69" ht="12" customHeight="1">
      <c r="H9656" s="800"/>
      <c r="AJ9656" s="792"/>
      <c r="AM9656" s="792"/>
      <c r="AP9656" s="792"/>
      <c r="AS9656" s="792"/>
      <c r="AV9656" s="792"/>
      <c r="AY9656" s="792"/>
      <c r="BN9656" s="792"/>
      <c r="BQ9656" s="792"/>
    </row>
    <row r="9657" spans="8:69" ht="12" customHeight="1">
      <c r="H9657" s="800"/>
      <c r="AJ9657" s="792"/>
      <c r="AM9657" s="792"/>
      <c r="AP9657" s="792"/>
      <c r="AS9657" s="792"/>
      <c r="AV9657" s="792"/>
      <c r="AY9657" s="792"/>
      <c r="BN9657" s="792"/>
      <c r="BQ9657" s="792"/>
    </row>
    <row r="9658" spans="8:69" ht="12" customHeight="1">
      <c r="H9658" s="800"/>
      <c r="AJ9658" s="792"/>
      <c r="AM9658" s="792"/>
      <c r="AP9658" s="792"/>
      <c r="AS9658" s="792"/>
      <c r="AV9658" s="792"/>
      <c r="AY9658" s="792"/>
      <c r="BN9658" s="792"/>
      <c r="BQ9658" s="792"/>
    </row>
    <row r="9659" spans="8:69" ht="12" customHeight="1">
      <c r="H9659" s="800"/>
      <c r="AJ9659" s="792"/>
      <c r="AM9659" s="792"/>
      <c r="AP9659" s="792"/>
      <c r="AS9659" s="792"/>
      <c r="AV9659" s="792"/>
      <c r="AY9659" s="792"/>
      <c r="BN9659" s="792"/>
      <c r="BQ9659" s="792"/>
    </row>
    <row r="9660" spans="8:69" ht="12" customHeight="1">
      <c r="H9660" s="800"/>
      <c r="AJ9660" s="792"/>
      <c r="AM9660" s="792"/>
      <c r="AP9660" s="792"/>
      <c r="AS9660" s="792"/>
      <c r="AV9660" s="792"/>
      <c r="AY9660" s="792"/>
      <c r="BN9660" s="792"/>
      <c r="BQ9660" s="792"/>
    </row>
    <row r="9661" spans="8:69" ht="12" customHeight="1">
      <c r="H9661" s="800"/>
      <c r="AJ9661" s="792"/>
      <c r="AM9661" s="792"/>
      <c r="AP9661" s="792"/>
      <c r="AS9661" s="792"/>
      <c r="AV9661" s="792"/>
      <c r="AY9661" s="792"/>
      <c r="BN9661" s="792"/>
      <c r="BQ9661" s="792"/>
    </row>
    <row r="9662" spans="8:69" ht="12" customHeight="1">
      <c r="H9662" s="800"/>
      <c r="AJ9662" s="792"/>
      <c r="AM9662" s="792"/>
      <c r="AP9662" s="792"/>
      <c r="AS9662" s="792"/>
      <c r="AV9662" s="792"/>
      <c r="AY9662" s="792"/>
      <c r="BN9662" s="792"/>
      <c r="BQ9662" s="792"/>
    </row>
    <row r="9663" spans="8:69" ht="12" customHeight="1">
      <c r="H9663" s="800"/>
      <c r="AJ9663" s="792"/>
      <c r="AM9663" s="792"/>
      <c r="AP9663" s="792"/>
      <c r="AS9663" s="792"/>
      <c r="AV9663" s="792"/>
      <c r="AY9663" s="792"/>
      <c r="BN9663" s="792"/>
      <c r="BQ9663" s="792"/>
    </row>
    <row r="9664" spans="8:69" ht="12" customHeight="1">
      <c r="H9664" s="800"/>
      <c r="AJ9664" s="792"/>
      <c r="AM9664" s="792"/>
      <c r="AP9664" s="792"/>
      <c r="AS9664" s="792"/>
      <c r="AV9664" s="792"/>
      <c r="AY9664" s="792"/>
      <c r="BN9664" s="792"/>
      <c r="BQ9664" s="792"/>
    </row>
    <row r="9665" spans="8:69" ht="12" customHeight="1">
      <c r="H9665" s="800"/>
      <c r="AJ9665" s="792"/>
      <c r="AM9665" s="792"/>
      <c r="AP9665" s="792"/>
      <c r="AS9665" s="792"/>
      <c r="AV9665" s="792"/>
      <c r="AY9665" s="792"/>
      <c r="BN9665" s="792"/>
      <c r="BQ9665" s="792"/>
    </row>
    <row r="9666" spans="8:69" ht="12" customHeight="1">
      <c r="H9666" s="800"/>
      <c r="AJ9666" s="792"/>
      <c r="AM9666" s="792"/>
      <c r="AP9666" s="792"/>
      <c r="AS9666" s="792"/>
      <c r="AV9666" s="792"/>
      <c r="AY9666" s="792"/>
      <c r="BN9666" s="792"/>
      <c r="BQ9666" s="792"/>
    </row>
    <row r="9667" spans="8:69" ht="12" customHeight="1">
      <c r="H9667" s="800"/>
      <c r="AJ9667" s="792"/>
      <c r="AM9667" s="792"/>
      <c r="AP9667" s="792"/>
      <c r="AS9667" s="792"/>
      <c r="AV9667" s="792"/>
      <c r="AY9667" s="792"/>
      <c r="BN9667" s="792"/>
      <c r="BQ9667" s="792"/>
    </row>
    <row r="9668" spans="8:69" ht="12" customHeight="1">
      <c r="H9668" s="800"/>
      <c r="AJ9668" s="792"/>
      <c r="AM9668" s="792"/>
      <c r="AP9668" s="792"/>
      <c r="AS9668" s="792"/>
      <c r="AV9668" s="792"/>
      <c r="AY9668" s="792"/>
      <c r="BN9668" s="792"/>
      <c r="BQ9668" s="792"/>
    </row>
    <row r="9669" spans="8:69" ht="12" customHeight="1">
      <c r="H9669" s="800"/>
      <c r="AJ9669" s="792"/>
      <c r="AM9669" s="792"/>
      <c r="AP9669" s="792"/>
      <c r="AS9669" s="792"/>
      <c r="AV9669" s="792"/>
      <c r="AY9669" s="792"/>
      <c r="BN9669" s="792"/>
      <c r="BQ9669" s="792"/>
    </row>
    <row r="9670" spans="8:69" ht="12" customHeight="1">
      <c r="H9670" s="800"/>
      <c r="AJ9670" s="792"/>
      <c r="AM9670" s="792"/>
      <c r="AP9670" s="792"/>
      <c r="AS9670" s="792"/>
      <c r="AV9670" s="792"/>
      <c r="AY9670" s="792"/>
      <c r="BN9670" s="792"/>
      <c r="BQ9670" s="792"/>
    </row>
    <row r="9671" spans="8:69" ht="12" customHeight="1">
      <c r="H9671" s="800"/>
      <c r="AJ9671" s="792"/>
      <c r="AM9671" s="792"/>
      <c r="AP9671" s="792"/>
      <c r="AS9671" s="792"/>
      <c r="AV9671" s="792"/>
      <c r="AY9671" s="792"/>
      <c r="BN9671" s="792"/>
      <c r="BQ9671" s="792"/>
    </row>
    <row r="9672" spans="8:69" ht="12" customHeight="1">
      <c r="H9672" s="800"/>
      <c r="AJ9672" s="792"/>
      <c r="AM9672" s="792"/>
      <c r="AP9672" s="792"/>
      <c r="AS9672" s="792"/>
      <c r="AV9672" s="792"/>
      <c r="AY9672" s="792"/>
      <c r="BN9672" s="792"/>
      <c r="BQ9672" s="792"/>
    </row>
    <row r="9673" spans="8:69" ht="12" customHeight="1">
      <c r="H9673" s="800"/>
      <c r="AJ9673" s="792"/>
      <c r="AM9673" s="792"/>
      <c r="AP9673" s="792"/>
      <c r="AS9673" s="792"/>
      <c r="AV9673" s="792"/>
      <c r="AY9673" s="792"/>
      <c r="BN9673" s="792"/>
      <c r="BQ9673" s="792"/>
    </row>
    <row r="9674" spans="8:69" ht="12" customHeight="1">
      <c r="H9674" s="800"/>
      <c r="AJ9674" s="792"/>
      <c r="AM9674" s="792"/>
      <c r="AP9674" s="792"/>
      <c r="AS9674" s="792"/>
      <c r="AV9674" s="792"/>
      <c r="AY9674" s="792"/>
      <c r="BN9674" s="792"/>
      <c r="BQ9674" s="792"/>
    </row>
    <row r="9675" spans="8:69" ht="12" customHeight="1">
      <c r="H9675" s="800"/>
      <c r="AJ9675" s="792"/>
      <c r="AM9675" s="792"/>
      <c r="AP9675" s="792"/>
      <c r="AS9675" s="792"/>
      <c r="AV9675" s="792"/>
      <c r="AY9675" s="792"/>
      <c r="BN9675" s="792"/>
      <c r="BQ9675" s="792"/>
    </row>
    <row r="9676" spans="8:69" ht="12" customHeight="1">
      <c r="H9676" s="800"/>
      <c r="AJ9676" s="792"/>
      <c r="AM9676" s="792"/>
      <c r="AP9676" s="792"/>
      <c r="AS9676" s="792"/>
      <c r="AV9676" s="792"/>
      <c r="AY9676" s="792"/>
      <c r="BN9676" s="792"/>
      <c r="BQ9676" s="792"/>
    </row>
    <row r="9677" spans="8:69" ht="12" customHeight="1">
      <c r="H9677" s="800"/>
      <c r="AJ9677" s="792"/>
      <c r="AM9677" s="792"/>
      <c r="AP9677" s="792"/>
      <c r="AS9677" s="792"/>
      <c r="AV9677" s="792"/>
      <c r="AY9677" s="792"/>
      <c r="BN9677" s="792"/>
      <c r="BQ9677" s="792"/>
    </row>
    <row r="9678" spans="8:69" ht="12" customHeight="1">
      <c r="H9678" s="800"/>
      <c r="AJ9678" s="792"/>
      <c r="AM9678" s="792"/>
      <c r="AP9678" s="792"/>
      <c r="AS9678" s="792"/>
      <c r="AV9678" s="792"/>
      <c r="AY9678" s="792"/>
      <c r="BN9678" s="792"/>
      <c r="BQ9678" s="792"/>
    </row>
    <row r="9679" spans="8:69" ht="12" customHeight="1">
      <c r="H9679" s="800"/>
      <c r="AJ9679" s="792"/>
      <c r="AM9679" s="792"/>
      <c r="AP9679" s="792"/>
      <c r="AS9679" s="792"/>
      <c r="AV9679" s="792"/>
      <c r="AY9679" s="792"/>
      <c r="BN9679" s="792"/>
      <c r="BQ9679" s="792"/>
    </row>
    <row r="9680" spans="8:69" ht="12" customHeight="1">
      <c r="H9680" s="800"/>
      <c r="AJ9680" s="792"/>
      <c r="AM9680" s="792"/>
      <c r="AP9680" s="792"/>
      <c r="AS9680" s="792"/>
      <c r="AV9680" s="792"/>
      <c r="AY9680" s="792"/>
      <c r="BN9680" s="792"/>
      <c r="BQ9680" s="792"/>
    </row>
    <row r="9681" spans="8:69" ht="12" customHeight="1">
      <c r="H9681" s="800"/>
      <c r="AJ9681" s="792"/>
      <c r="AM9681" s="792"/>
      <c r="AP9681" s="792"/>
      <c r="AS9681" s="792"/>
      <c r="AV9681" s="792"/>
      <c r="AY9681" s="792"/>
      <c r="BN9681" s="792"/>
      <c r="BQ9681" s="792"/>
    </row>
    <row r="9682" spans="8:69" ht="12" customHeight="1">
      <c r="H9682" s="800"/>
      <c r="AJ9682" s="792"/>
      <c r="AM9682" s="792"/>
      <c r="AP9682" s="792"/>
      <c r="AS9682" s="792"/>
      <c r="AV9682" s="792"/>
      <c r="AY9682" s="792"/>
      <c r="BN9682" s="792"/>
      <c r="BQ9682" s="792"/>
    </row>
    <row r="9683" spans="8:69" ht="12" customHeight="1">
      <c r="H9683" s="800"/>
      <c r="AJ9683" s="792"/>
      <c r="AM9683" s="792"/>
      <c r="AP9683" s="792"/>
      <c r="AS9683" s="792"/>
      <c r="AV9683" s="792"/>
      <c r="AY9683" s="792"/>
      <c r="BN9683" s="792"/>
      <c r="BQ9683" s="792"/>
    </row>
    <row r="9684" spans="8:69" ht="12" customHeight="1">
      <c r="H9684" s="800"/>
      <c r="AJ9684" s="792"/>
      <c r="AM9684" s="792"/>
      <c r="AP9684" s="792"/>
      <c r="AS9684" s="792"/>
      <c r="AV9684" s="792"/>
      <c r="AY9684" s="792"/>
      <c r="BN9684" s="792"/>
      <c r="BQ9684" s="792"/>
    </row>
    <row r="9685" spans="8:69" ht="12" customHeight="1">
      <c r="H9685" s="800"/>
      <c r="AJ9685" s="792"/>
      <c r="AM9685" s="792"/>
      <c r="AP9685" s="792"/>
      <c r="AS9685" s="792"/>
      <c r="AV9685" s="792"/>
      <c r="AY9685" s="792"/>
      <c r="BN9685" s="792"/>
      <c r="BQ9685" s="792"/>
    </row>
    <row r="9686" spans="8:69" ht="12" customHeight="1">
      <c r="H9686" s="800"/>
      <c r="AJ9686" s="792"/>
      <c r="AM9686" s="792"/>
      <c r="AP9686" s="792"/>
      <c r="AS9686" s="792"/>
      <c r="AV9686" s="792"/>
      <c r="AY9686" s="792"/>
      <c r="BN9686" s="792"/>
      <c r="BQ9686" s="792"/>
    </row>
    <row r="9687" spans="8:69" ht="12" customHeight="1">
      <c r="H9687" s="800"/>
      <c r="AJ9687" s="792"/>
      <c r="AM9687" s="792"/>
      <c r="AP9687" s="792"/>
      <c r="AS9687" s="792"/>
      <c r="AV9687" s="792"/>
      <c r="AY9687" s="792"/>
      <c r="BN9687" s="792"/>
      <c r="BQ9687" s="792"/>
    </row>
    <row r="9688" spans="8:69" ht="12" customHeight="1">
      <c r="H9688" s="800"/>
      <c r="AJ9688" s="792"/>
      <c r="AM9688" s="792"/>
      <c r="AP9688" s="792"/>
      <c r="AS9688" s="792"/>
      <c r="AV9688" s="792"/>
      <c r="AY9688" s="792"/>
      <c r="BN9688" s="792"/>
      <c r="BQ9688" s="792"/>
    </row>
    <row r="9689" spans="8:69" ht="12" customHeight="1">
      <c r="H9689" s="800"/>
      <c r="AJ9689" s="792"/>
      <c r="AM9689" s="792"/>
      <c r="AP9689" s="792"/>
      <c r="AS9689" s="792"/>
      <c r="AV9689" s="792"/>
      <c r="AY9689" s="792"/>
      <c r="BN9689" s="792"/>
      <c r="BQ9689" s="792"/>
    </row>
    <row r="9690" spans="8:69" ht="12" customHeight="1">
      <c r="H9690" s="800"/>
      <c r="AJ9690" s="792"/>
      <c r="AM9690" s="792"/>
      <c r="AP9690" s="792"/>
      <c r="AS9690" s="792"/>
      <c r="AV9690" s="792"/>
      <c r="AY9690" s="792"/>
      <c r="BN9690" s="792"/>
      <c r="BQ9690" s="792"/>
    </row>
    <row r="9691" spans="8:69" ht="12" customHeight="1">
      <c r="H9691" s="800"/>
      <c r="AJ9691" s="792"/>
      <c r="AM9691" s="792"/>
      <c r="AP9691" s="792"/>
      <c r="AS9691" s="792"/>
      <c r="AV9691" s="792"/>
      <c r="AY9691" s="792"/>
      <c r="BN9691" s="792"/>
      <c r="BQ9691" s="792"/>
    </row>
    <row r="9692" spans="8:69" ht="12" customHeight="1">
      <c r="H9692" s="800"/>
      <c r="AJ9692" s="792"/>
      <c r="AM9692" s="792"/>
      <c r="AP9692" s="792"/>
      <c r="AS9692" s="792"/>
      <c r="AV9692" s="792"/>
      <c r="AY9692" s="792"/>
      <c r="BN9692" s="792"/>
      <c r="BQ9692" s="792"/>
    </row>
    <row r="9693" spans="8:69" ht="12" customHeight="1">
      <c r="H9693" s="800"/>
      <c r="AJ9693" s="792"/>
      <c r="AM9693" s="792"/>
      <c r="AP9693" s="792"/>
      <c r="AS9693" s="792"/>
      <c r="AV9693" s="792"/>
      <c r="AY9693" s="792"/>
      <c r="BN9693" s="792"/>
      <c r="BQ9693" s="792"/>
    </row>
    <row r="9694" spans="8:69" ht="12" customHeight="1">
      <c r="H9694" s="800"/>
      <c r="AJ9694" s="792"/>
      <c r="AM9694" s="792"/>
      <c r="AP9694" s="792"/>
      <c r="AS9694" s="792"/>
      <c r="AV9694" s="792"/>
      <c r="AY9694" s="792"/>
      <c r="BN9694" s="792"/>
      <c r="BQ9694" s="792"/>
    </row>
    <row r="9695" spans="8:69" ht="12" customHeight="1">
      <c r="H9695" s="800"/>
      <c r="AJ9695" s="792"/>
      <c r="AM9695" s="792"/>
      <c r="AP9695" s="792"/>
      <c r="AS9695" s="792"/>
      <c r="AV9695" s="792"/>
      <c r="AY9695" s="792"/>
      <c r="BN9695" s="792"/>
      <c r="BQ9695" s="792"/>
    </row>
    <row r="9696" spans="8:69" ht="12" customHeight="1">
      <c r="H9696" s="800"/>
      <c r="AJ9696" s="792"/>
      <c r="AM9696" s="792"/>
      <c r="AP9696" s="792"/>
      <c r="AS9696" s="792"/>
      <c r="AV9696" s="792"/>
      <c r="AY9696" s="792"/>
      <c r="BN9696" s="792"/>
      <c r="BQ9696" s="792"/>
    </row>
    <row r="9697" spans="8:69" ht="12" customHeight="1">
      <c r="H9697" s="800"/>
      <c r="AJ9697" s="792"/>
      <c r="AM9697" s="792"/>
      <c r="AP9697" s="792"/>
      <c r="AS9697" s="792"/>
      <c r="AV9697" s="792"/>
      <c r="AY9697" s="792"/>
      <c r="BN9697" s="792"/>
      <c r="BQ9697" s="792"/>
    </row>
    <row r="9698" spans="8:69" ht="12" customHeight="1">
      <c r="H9698" s="800"/>
      <c r="AJ9698" s="792"/>
      <c r="AM9698" s="792"/>
      <c r="AP9698" s="792"/>
      <c r="AS9698" s="792"/>
      <c r="AV9698" s="792"/>
      <c r="AY9698" s="792"/>
      <c r="BN9698" s="792"/>
      <c r="BQ9698" s="792"/>
    </row>
    <row r="9699" spans="8:69" ht="12" customHeight="1">
      <c r="H9699" s="800"/>
      <c r="AJ9699" s="792"/>
      <c r="AM9699" s="792"/>
      <c r="AP9699" s="792"/>
      <c r="AS9699" s="792"/>
      <c r="AV9699" s="792"/>
      <c r="AY9699" s="792"/>
      <c r="BN9699" s="792"/>
      <c r="BQ9699" s="792"/>
    </row>
    <row r="9700" spans="8:69" ht="12" customHeight="1">
      <c r="H9700" s="800"/>
      <c r="AJ9700" s="792"/>
      <c r="AM9700" s="792"/>
      <c r="AP9700" s="792"/>
      <c r="AS9700" s="792"/>
      <c r="AV9700" s="792"/>
      <c r="AY9700" s="792"/>
      <c r="BN9700" s="792"/>
      <c r="BQ9700" s="792"/>
    </row>
    <row r="9701" spans="8:69" ht="12" customHeight="1">
      <c r="H9701" s="800"/>
      <c r="AJ9701" s="792"/>
      <c r="AM9701" s="792"/>
      <c r="AP9701" s="792"/>
      <c r="AS9701" s="792"/>
      <c r="AV9701" s="792"/>
      <c r="AY9701" s="792"/>
      <c r="BN9701" s="792"/>
      <c r="BQ9701" s="792"/>
    </row>
    <row r="9702" spans="8:69" ht="12" customHeight="1">
      <c r="H9702" s="800"/>
      <c r="AJ9702" s="792"/>
      <c r="AM9702" s="792"/>
      <c r="AP9702" s="792"/>
      <c r="AS9702" s="792"/>
      <c r="AV9702" s="792"/>
      <c r="AY9702" s="792"/>
      <c r="BN9702" s="792"/>
      <c r="BQ9702" s="792"/>
    </row>
    <row r="9703" spans="8:69" ht="12" customHeight="1">
      <c r="H9703" s="800"/>
      <c r="AJ9703" s="792"/>
      <c r="AM9703" s="792"/>
      <c r="AP9703" s="792"/>
      <c r="AS9703" s="792"/>
      <c r="AV9703" s="792"/>
      <c r="AY9703" s="792"/>
      <c r="BN9703" s="792"/>
      <c r="BQ9703" s="792"/>
    </row>
    <row r="9704" spans="8:69" ht="12" customHeight="1">
      <c r="H9704" s="800"/>
      <c r="AJ9704" s="792"/>
      <c r="AM9704" s="792"/>
      <c r="AP9704" s="792"/>
      <c r="AS9704" s="792"/>
      <c r="AV9704" s="792"/>
      <c r="AY9704" s="792"/>
      <c r="BN9704" s="792"/>
      <c r="BQ9704" s="792"/>
    </row>
    <row r="9705" spans="8:69" ht="12" customHeight="1">
      <c r="H9705" s="800"/>
      <c r="AJ9705" s="792"/>
      <c r="AM9705" s="792"/>
      <c r="AP9705" s="792"/>
      <c r="AS9705" s="792"/>
      <c r="AV9705" s="792"/>
      <c r="AY9705" s="792"/>
      <c r="BN9705" s="792"/>
      <c r="BQ9705" s="792"/>
    </row>
    <row r="9706" spans="8:69" ht="12" customHeight="1">
      <c r="H9706" s="800"/>
      <c r="AJ9706" s="792"/>
      <c r="AM9706" s="792"/>
      <c r="AP9706" s="792"/>
      <c r="AS9706" s="792"/>
      <c r="AV9706" s="792"/>
      <c r="AY9706" s="792"/>
      <c r="BN9706" s="792"/>
      <c r="BQ9706" s="792"/>
    </row>
    <row r="9707" spans="8:69" ht="12" customHeight="1">
      <c r="H9707" s="800"/>
      <c r="AJ9707" s="792"/>
      <c r="AM9707" s="792"/>
      <c r="AP9707" s="792"/>
      <c r="AS9707" s="792"/>
      <c r="AV9707" s="792"/>
      <c r="AY9707" s="792"/>
      <c r="BN9707" s="792"/>
      <c r="BQ9707" s="792"/>
    </row>
    <row r="9708" spans="8:69" ht="12" customHeight="1">
      <c r="H9708" s="800"/>
      <c r="AJ9708" s="792"/>
      <c r="AM9708" s="792"/>
      <c r="AP9708" s="792"/>
      <c r="AS9708" s="792"/>
      <c r="AV9708" s="792"/>
      <c r="AY9708" s="792"/>
      <c r="BN9708" s="792"/>
      <c r="BQ9708" s="792"/>
    </row>
    <row r="9709" spans="8:69" ht="12" customHeight="1">
      <c r="H9709" s="800"/>
      <c r="AJ9709" s="792"/>
      <c r="AM9709" s="792"/>
      <c r="AP9709" s="792"/>
      <c r="AS9709" s="792"/>
      <c r="AV9709" s="792"/>
      <c r="AY9709" s="792"/>
      <c r="BN9709" s="792"/>
      <c r="BQ9709" s="792"/>
    </row>
    <row r="9710" spans="8:69" ht="12" customHeight="1">
      <c r="H9710" s="800"/>
      <c r="AJ9710" s="792"/>
      <c r="AM9710" s="792"/>
      <c r="AP9710" s="792"/>
      <c r="AS9710" s="792"/>
      <c r="AV9710" s="792"/>
      <c r="AY9710" s="792"/>
      <c r="BN9710" s="792"/>
      <c r="BQ9710" s="792"/>
    </row>
    <row r="9711" spans="8:69" ht="12" customHeight="1">
      <c r="H9711" s="800"/>
      <c r="AJ9711" s="792"/>
      <c r="AM9711" s="792"/>
      <c r="AP9711" s="792"/>
      <c r="AS9711" s="792"/>
      <c r="AV9711" s="792"/>
      <c r="AY9711" s="792"/>
      <c r="BN9711" s="792"/>
      <c r="BQ9711" s="792"/>
    </row>
    <row r="9712" spans="8:69" ht="12" customHeight="1">
      <c r="H9712" s="800"/>
      <c r="AJ9712" s="792"/>
      <c r="AM9712" s="792"/>
      <c r="AP9712" s="792"/>
      <c r="AS9712" s="792"/>
      <c r="AV9712" s="792"/>
      <c r="AY9712" s="792"/>
      <c r="BN9712" s="792"/>
      <c r="BQ9712" s="792"/>
    </row>
    <row r="9713" spans="8:69" ht="12" customHeight="1">
      <c r="H9713" s="800"/>
      <c r="AJ9713" s="792"/>
      <c r="AM9713" s="792"/>
      <c r="AP9713" s="792"/>
      <c r="AS9713" s="792"/>
      <c r="AV9713" s="792"/>
      <c r="AY9713" s="792"/>
      <c r="BN9713" s="792"/>
      <c r="BQ9713" s="792"/>
    </row>
    <row r="9714" spans="8:69" ht="12" customHeight="1">
      <c r="H9714" s="800"/>
      <c r="AJ9714" s="792"/>
      <c r="AM9714" s="792"/>
      <c r="AP9714" s="792"/>
      <c r="AS9714" s="792"/>
      <c r="AV9714" s="792"/>
      <c r="AY9714" s="792"/>
      <c r="BN9714" s="792"/>
      <c r="BQ9714" s="792"/>
    </row>
    <row r="9715" spans="8:69" ht="12" customHeight="1">
      <c r="H9715" s="800"/>
      <c r="AJ9715" s="792"/>
      <c r="AM9715" s="792"/>
      <c r="AP9715" s="792"/>
      <c r="AS9715" s="792"/>
      <c r="AV9715" s="792"/>
      <c r="AY9715" s="792"/>
      <c r="BN9715" s="792"/>
      <c r="BQ9715" s="792"/>
    </row>
    <row r="9716" spans="8:69" ht="12" customHeight="1">
      <c r="H9716" s="800"/>
      <c r="AJ9716" s="792"/>
      <c r="AM9716" s="792"/>
      <c r="AP9716" s="792"/>
      <c r="AS9716" s="792"/>
      <c r="AV9716" s="792"/>
      <c r="AY9716" s="792"/>
      <c r="BN9716" s="792"/>
      <c r="BQ9716" s="792"/>
    </row>
    <row r="9717" spans="8:69" ht="12" customHeight="1">
      <c r="H9717" s="800"/>
      <c r="AJ9717" s="792"/>
      <c r="AM9717" s="792"/>
      <c r="AP9717" s="792"/>
      <c r="AS9717" s="792"/>
      <c r="AV9717" s="792"/>
      <c r="AY9717" s="792"/>
      <c r="BN9717" s="792"/>
      <c r="BQ9717" s="792"/>
    </row>
    <row r="9718" spans="8:69" ht="12" customHeight="1">
      <c r="H9718" s="800"/>
      <c r="AJ9718" s="792"/>
      <c r="AM9718" s="792"/>
      <c r="AP9718" s="792"/>
      <c r="AS9718" s="792"/>
      <c r="AV9718" s="792"/>
      <c r="AY9718" s="792"/>
      <c r="BN9718" s="792"/>
      <c r="BQ9718" s="792"/>
    </row>
    <row r="9719" spans="8:69" ht="12" customHeight="1">
      <c r="H9719" s="800"/>
      <c r="AJ9719" s="792"/>
      <c r="AM9719" s="792"/>
      <c r="AP9719" s="792"/>
      <c r="AS9719" s="792"/>
      <c r="AV9719" s="792"/>
      <c r="AY9719" s="792"/>
      <c r="BN9719" s="792"/>
      <c r="BQ9719" s="792"/>
    </row>
    <row r="9720" spans="8:69" ht="12" customHeight="1">
      <c r="H9720" s="800"/>
      <c r="AJ9720" s="792"/>
      <c r="AM9720" s="792"/>
      <c r="AP9720" s="792"/>
      <c r="AS9720" s="792"/>
      <c r="AV9720" s="792"/>
      <c r="AY9720" s="792"/>
      <c r="BN9720" s="792"/>
      <c r="BQ9720" s="792"/>
    </row>
    <row r="9721" spans="8:69" ht="12" customHeight="1">
      <c r="H9721" s="800"/>
      <c r="AJ9721" s="792"/>
      <c r="AM9721" s="792"/>
      <c r="AP9721" s="792"/>
      <c r="AS9721" s="792"/>
      <c r="AV9721" s="792"/>
      <c r="AY9721" s="792"/>
      <c r="BN9721" s="792"/>
      <c r="BQ9721" s="792"/>
    </row>
    <row r="9722" spans="8:69" ht="12" customHeight="1">
      <c r="H9722" s="800"/>
      <c r="AJ9722" s="792"/>
      <c r="AM9722" s="792"/>
      <c r="AP9722" s="792"/>
      <c r="AS9722" s="792"/>
      <c r="AV9722" s="792"/>
      <c r="AY9722" s="792"/>
      <c r="BN9722" s="792"/>
      <c r="BQ9722" s="792"/>
    </row>
    <row r="9723" spans="8:69" ht="12" customHeight="1">
      <c r="H9723" s="800"/>
      <c r="AJ9723" s="792"/>
      <c r="AM9723" s="792"/>
      <c r="AP9723" s="792"/>
      <c r="AS9723" s="792"/>
      <c r="AV9723" s="792"/>
      <c r="AY9723" s="792"/>
      <c r="BN9723" s="792"/>
      <c r="BQ9723" s="792"/>
    </row>
    <row r="9724" spans="8:69" ht="12" customHeight="1">
      <c r="H9724" s="800"/>
      <c r="AJ9724" s="792"/>
      <c r="AM9724" s="792"/>
      <c r="AP9724" s="792"/>
      <c r="AS9724" s="792"/>
      <c r="AV9724" s="792"/>
      <c r="AY9724" s="792"/>
      <c r="BN9724" s="792"/>
      <c r="BQ9724" s="792"/>
    </row>
    <row r="9725" spans="8:69" ht="12" customHeight="1">
      <c r="H9725" s="800"/>
      <c r="AJ9725" s="792"/>
      <c r="AM9725" s="792"/>
      <c r="AP9725" s="792"/>
      <c r="AS9725" s="792"/>
      <c r="AV9725" s="792"/>
      <c r="AY9725" s="792"/>
      <c r="BN9725" s="792"/>
      <c r="BQ9725" s="792"/>
    </row>
    <row r="9726" spans="8:69" ht="12" customHeight="1">
      <c r="H9726" s="800"/>
      <c r="AJ9726" s="792"/>
      <c r="AM9726" s="792"/>
      <c r="AP9726" s="792"/>
      <c r="AS9726" s="792"/>
      <c r="AV9726" s="792"/>
      <c r="AY9726" s="792"/>
      <c r="BN9726" s="792"/>
      <c r="BQ9726" s="792"/>
    </row>
    <row r="9727" spans="8:69" ht="12" customHeight="1">
      <c r="H9727" s="800"/>
      <c r="AJ9727" s="792"/>
      <c r="AM9727" s="792"/>
      <c r="AP9727" s="792"/>
      <c r="AS9727" s="792"/>
      <c r="AV9727" s="792"/>
      <c r="AY9727" s="792"/>
      <c r="BN9727" s="792"/>
      <c r="BQ9727" s="792"/>
    </row>
    <row r="9728" spans="8:69" ht="12" customHeight="1">
      <c r="H9728" s="800"/>
      <c r="AJ9728" s="792"/>
      <c r="AM9728" s="792"/>
      <c r="AP9728" s="792"/>
      <c r="AS9728" s="792"/>
      <c r="AV9728" s="792"/>
      <c r="AY9728" s="792"/>
      <c r="BN9728" s="792"/>
      <c r="BQ9728" s="792"/>
    </row>
    <row r="9729" spans="8:69" ht="12" customHeight="1">
      <c r="H9729" s="800"/>
      <c r="AJ9729" s="792"/>
      <c r="AM9729" s="792"/>
      <c r="AP9729" s="792"/>
      <c r="AS9729" s="792"/>
      <c r="AV9729" s="792"/>
      <c r="AY9729" s="792"/>
      <c r="BN9729" s="792"/>
      <c r="BQ9729" s="792"/>
    </row>
    <row r="9730" spans="8:69" ht="12" customHeight="1">
      <c r="H9730" s="800"/>
      <c r="AJ9730" s="792"/>
      <c r="AM9730" s="792"/>
      <c r="AP9730" s="792"/>
      <c r="AS9730" s="792"/>
      <c r="AV9730" s="792"/>
      <c r="AY9730" s="792"/>
      <c r="BN9730" s="792"/>
      <c r="BQ9730" s="792"/>
    </row>
    <row r="9731" spans="8:69" ht="12" customHeight="1">
      <c r="H9731" s="800"/>
      <c r="AJ9731" s="792"/>
      <c r="AM9731" s="792"/>
      <c r="AP9731" s="792"/>
      <c r="AS9731" s="792"/>
      <c r="AV9731" s="792"/>
      <c r="AY9731" s="792"/>
      <c r="BN9731" s="792"/>
      <c r="BQ9731" s="792"/>
    </row>
    <row r="9732" spans="8:69" ht="12" customHeight="1">
      <c r="H9732" s="800"/>
      <c r="AJ9732" s="792"/>
      <c r="AM9732" s="792"/>
      <c r="AP9732" s="792"/>
      <c r="AS9732" s="792"/>
      <c r="AV9732" s="792"/>
      <c r="AY9732" s="792"/>
      <c r="BN9732" s="792"/>
      <c r="BQ9732" s="792"/>
    </row>
    <row r="9733" spans="8:69" ht="12" customHeight="1">
      <c r="H9733" s="800"/>
      <c r="AJ9733" s="792"/>
      <c r="AM9733" s="792"/>
      <c r="AP9733" s="792"/>
      <c r="AS9733" s="792"/>
      <c r="AV9733" s="792"/>
      <c r="AY9733" s="792"/>
      <c r="BN9733" s="792"/>
      <c r="BQ9733" s="792"/>
    </row>
    <row r="9734" spans="8:69" ht="12" customHeight="1">
      <c r="H9734" s="800"/>
      <c r="AJ9734" s="792"/>
      <c r="AM9734" s="792"/>
      <c r="AP9734" s="792"/>
      <c r="AS9734" s="792"/>
      <c r="AV9734" s="792"/>
      <c r="AY9734" s="792"/>
      <c r="BN9734" s="792"/>
      <c r="BQ9734" s="792"/>
    </row>
    <row r="9735" spans="8:69" ht="12" customHeight="1">
      <c r="H9735" s="800"/>
      <c r="AJ9735" s="792"/>
      <c r="AM9735" s="792"/>
      <c r="AP9735" s="792"/>
      <c r="AS9735" s="792"/>
      <c r="AV9735" s="792"/>
      <c r="AY9735" s="792"/>
      <c r="BN9735" s="792"/>
      <c r="BQ9735" s="792"/>
    </row>
    <row r="9736" spans="8:69" ht="12" customHeight="1">
      <c r="H9736" s="800"/>
      <c r="AJ9736" s="792"/>
      <c r="AM9736" s="792"/>
      <c r="AP9736" s="792"/>
      <c r="AS9736" s="792"/>
      <c r="AV9736" s="792"/>
      <c r="AY9736" s="792"/>
      <c r="BN9736" s="792"/>
      <c r="BQ9736" s="792"/>
    </row>
    <row r="9737" spans="8:69" ht="12" customHeight="1">
      <c r="H9737" s="800"/>
      <c r="AJ9737" s="792"/>
      <c r="AM9737" s="792"/>
      <c r="AP9737" s="792"/>
      <c r="AS9737" s="792"/>
      <c r="AV9737" s="792"/>
      <c r="AY9737" s="792"/>
      <c r="BN9737" s="792"/>
      <c r="BQ9737" s="792"/>
    </row>
    <row r="9738" spans="8:69" ht="12" customHeight="1">
      <c r="H9738" s="800"/>
      <c r="AJ9738" s="792"/>
      <c r="AM9738" s="792"/>
      <c r="AP9738" s="792"/>
      <c r="AS9738" s="792"/>
      <c r="AV9738" s="792"/>
      <c r="AY9738" s="792"/>
      <c r="BN9738" s="792"/>
      <c r="BQ9738" s="792"/>
    </row>
    <row r="9739" spans="8:69" ht="12" customHeight="1">
      <c r="H9739" s="800"/>
      <c r="AJ9739" s="792"/>
      <c r="AM9739" s="792"/>
      <c r="AP9739" s="792"/>
      <c r="AS9739" s="792"/>
      <c r="AV9739" s="792"/>
      <c r="AY9739" s="792"/>
      <c r="BN9739" s="792"/>
      <c r="BQ9739" s="792"/>
    </row>
    <row r="9740" spans="8:69" ht="12" customHeight="1">
      <c r="H9740" s="800"/>
      <c r="AJ9740" s="792"/>
      <c r="AM9740" s="792"/>
      <c r="AP9740" s="792"/>
      <c r="AS9740" s="792"/>
      <c r="AV9740" s="792"/>
      <c r="AY9740" s="792"/>
      <c r="BN9740" s="792"/>
      <c r="BQ9740" s="792"/>
    </row>
    <row r="9741" spans="8:69" ht="12" customHeight="1">
      <c r="H9741" s="800"/>
      <c r="AJ9741" s="792"/>
      <c r="AM9741" s="792"/>
      <c r="AP9741" s="792"/>
      <c r="AS9741" s="792"/>
      <c r="AV9741" s="792"/>
      <c r="AY9741" s="792"/>
      <c r="BN9741" s="792"/>
      <c r="BQ9741" s="792"/>
    </row>
    <row r="9742" spans="8:69" ht="12" customHeight="1">
      <c r="H9742" s="800"/>
      <c r="AJ9742" s="792"/>
      <c r="AM9742" s="792"/>
      <c r="AP9742" s="792"/>
      <c r="AS9742" s="792"/>
      <c r="AV9742" s="792"/>
      <c r="AY9742" s="792"/>
      <c r="BN9742" s="792"/>
      <c r="BQ9742" s="792"/>
    </row>
    <row r="9743" spans="8:69" ht="12" customHeight="1">
      <c r="H9743" s="800"/>
      <c r="AJ9743" s="792"/>
      <c r="AM9743" s="792"/>
      <c r="AP9743" s="792"/>
      <c r="AS9743" s="792"/>
      <c r="AV9743" s="792"/>
      <c r="AY9743" s="792"/>
      <c r="BN9743" s="792"/>
      <c r="BQ9743" s="792"/>
    </row>
    <row r="9744" spans="8:69" ht="12" customHeight="1">
      <c r="H9744" s="800"/>
      <c r="AJ9744" s="792"/>
      <c r="AM9744" s="792"/>
      <c r="AP9744" s="792"/>
      <c r="AS9744" s="792"/>
      <c r="AV9744" s="792"/>
      <c r="AY9744" s="792"/>
      <c r="BN9744" s="792"/>
      <c r="BQ9744" s="792"/>
    </row>
    <row r="9745" spans="8:69" ht="12" customHeight="1">
      <c r="H9745" s="800"/>
      <c r="AJ9745" s="792"/>
      <c r="AM9745" s="792"/>
      <c r="AP9745" s="792"/>
      <c r="AS9745" s="792"/>
      <c r="AV9745" s="792"/>
      <c r="AY9745" s="792"/>
      <c r="BN9745" s="792"/>
      <c r="BQ9745" s="792"/>
    </row>
    <row r="9746" spans="8:69" ht="12" customHeight="1">
      <c r="H9746" s="800"/>
      <c r="AJ9746" s="792"/>
      <c r="AM9746" s="792"/>
      <c r="AP9746" s="792"/>
      <c r="AS9746" s="792"/>
      <c r="AV9746" s="792"/>
      <c r="AY9746" s="792"/>
      <c r="BN9746" s="792"/>
      <c r="BQ9746" s="792"/>
    </row>
    <row r="9747" spans="8:69" ht="12" customHeight="1">
      <c r="H9747" s="800"/>
      <c r="AJ9747" s="792"/>
      <c r="AM9747" s="792"/>
      <c r="AP9747" s="792"/>
      <c r="AS9747" s="792"/>
      <c r="AV9747" s="792"/>
      <c r="AY9747" s="792"/>
      <c r="BN9747" s="792"/>
      <c r="BQ9747" s="792"/>
    </row>
    <row r="9748" spans="8:69" ht="12" customHeight="1">
      <c r="H9748" s="800"/>
      <c r="AJ9748" s="792"/>
      <c r="AM9748" s="792"/>
      <c r="AP9748" s="792"/>
      <c r="AS9748" s="792"/>
      <c r="AV9748" s="792"/>
      <c r="AY9748" s="792"/>
      <c r="BN9748" s="792"/>
      <c r="BQ9748" s="792"/>
    </row>
    <row r="9749" spans="8:69" ht="12" customHeight="1">
      <c r="H9749" s="800"/>
      <c r="AJ9749" s="792"/>
      <c r="AM9749" s="792"/>
      <c r="AP9749" s="792"/>
      <c r="AS9749" s="792"/>
      <c r="AV9749" s="792"/>
      <c r="AY9749" s="792"/>
      <c r="BN9749" s="792"/>
      <c r="BQ9749" s="792"/>
    </row>
    <row r="9750" spans="8:69" ht="12" customHeight="1">
      <c r="H9750" s="800"/>
      <c r="AJ9750" s="792"/>
      <c r="AM9750" s="792"/>
      <c r="AP9750" s="792"/>
      <c r="AS9750" s="792"/>
      <c r="AV9750" s="792"/>
      <c r="AY9750" s="792"/>
      <c r="BN9750" s="792"/>
      <c r="BQ9750" s="792"/>
    </row>
    <row r="9751" spans="8:69" ht="12" customHeight="1">
      <c r="H9751" s="800"/>
      <c r="AJ9751" s="792"/>
      <c r="AM9751" s="792"/>
      <c r="AP9751" s="792"/>
      <c r="AS9751" s="792"/>
      <c r="AV9751" s="792"/>
      <c r="AY9751" s="792"/>
      <c r="BN9751" s="792"/>
      <c r="BQ9751" s="792"/>
    </row>
    <row r="9752" spans="8:69" ht="12" customHeight="1">
      <c r="H9752" s="800"/>
      <c r="AJ9752" s="792"/>
      <c r="AM9752" s="792"/>
      <c r="AP9752" s="792"/>
      <c r="AS9752" s="792"/>
      <c r="AV9752" s="792"/>
      <c r="AY9752" s="792"/>
      <c r="BN9752" s="792"/>
      <c r="BQ9752" s="792"/>
    </row>
    <row r="9753" spans="8:69" ht="12" customHeight="1">
      <c r="H9753" s="800"/>
      <c r="AJ9753" s="792"/>
      <c r="AM9753" s="792"/>
      <c r="AP9753" s="792"/>
      <c r="AS9753" s="792"/>
      <c r="AV9753" s="792"/>
      <c r="AY9753" s="792"/>
      <c r="BN9753" s="792"/>
      <c r="BQ9753" s="792"/>
    </row>
    <row r="9754" spans="8:69" ht="12" customHeight="1">
      <c r="H9754" s="800"/>
      <c r="AJ9754" s="792"/>
      <c r="AM9754" s="792"/>
      <c r="AP9754" s="792"/>
      <c r="AS9754" s="792"/>
      <c r="AV9754" s="792"/>
      <c r="AY9754" s="792"/>
      <c r="BN9754" s="792"/>
      <c r="BQ9754" s="792"/>
    </row>
    <row r="9755" spans="8:69" ht="12" customHeight="1">
      <c r="H9755" s="800"/>
      <c r="AJ9755" s="792"/>
      <c r="AM9755" s="792"/>
      <c r="AP9755" s="792"/>
      <c r="AS9755" s="792"/>
      <c r="AV9755" s="792"/>
      <c r="AY9755" s="792"/>
      <c r="BN9755" s="792"/>
      <c r="BQ9755" s="792"/>
    </row>
    <row r="9756" spans="8:69" ht="12" customHeight="1">
      <c r="H9756" s="800"/>
      <c r="AJ9756" s="792"/>
      <c r="AM9756" s="792"/>
      <c r="AP9756" s="792"/>
      <c r="AS9756" s="792"/>
      <c r="AV9756" s="792"/>
      <c r="AY9756" s="792"/>
      <c r="BN9756" s="792"/>
      <c r="BQ9756" s="792"/>
    </row>
    <row r="9757" spans="8:69" ht="12" customHeight="1">
      <c r="H9757" s="800"/>
      <c r="AJ9757" s="792"/>
      <c r="AM9757" s="792"/>
      <c r="AP9757" s="792"/>
      <c r="AS9757" s="792"/>
      <c r="AV9757" s="792"/>
      <c r="AY9757" s="792"/>
      <c r="BN9757" s="792"/>
      <c r="BQ9757" s="792"/>
    </row>
    <row r="9758" spans="8:69" ht="12" customHeight="1">
      <c r="H9758" s="800"/>
      <c r="AJ9758" s="792"/>
      <c r="AM9758" s="792"/>
      <c r="AP9758" s="792"/>
      <c r="AS9758" s="792"/>
      <c r="AV9758" s="792"/>
      <c r="AY9758" s="792"/>
      <c r="BN9758" s="792"/>
      <c r="BQ9758" s="792"/>
    </row>
    <row r="9759" spans="8:69" ht="12" customHeight="1">
      <c r="H9759" s="800"/>
      <c r="AJ9759" s="792"/>
      <c r="AM9759" s="792"/>
      <c r="AP9759" s="792"/>
      <c r="AS9759" s="792"/>
      <c r="AV9759" s="792"/>
      <c r="AY9759" s="792"/>
      <c r="BN9759" s="792"/>
      <c r="BQ9759" s="792"/>
    </row>
    <row r="9760" spans="8:69" ht="12" customHeight="1">
      <c r="H9760" s="800"/>
      <c r="AJ9760" s="792"/>
      <c r="AM9760" s="792"/>
      <c r="AP9760" s="792"/>
      <c r="AS9760" s="792"/>
      <c r="AV9760" s="792"/>
      <c r="AY9760" s="792"/>
      <c r="BN9760" s="792"/>
      <c r="BQ9760" s="792"/>
    </row>
    <row r="9761" spans="8:69" ht="12" customHeight="1">
      <c r="H9761" s="800"/>
      <c r="AJ9761" s="792"/>
      <c r="AM9761" s="792"/>
      <c r="AP9761" s="792"/>
      <c r="AS9761" s="792"/>
      <c r="AV9761" s="792"/>
      <c r="AY9761" s="792"/>
      <c r="BN9761" s="792"/>
      <c r="BQ9761" s="792"/>
    </row>
    <row r="9762" spans="8:69" ht="12" customHeight="1">
      <c r="H9762" s="800"/>
      <c r="AJ9762" s="792"/>
      <c r="AM9762" s="792"/>
      <c r="AP9762" s="792"/>
      <c r="AS9762" s="792"/>
      <c r="AV9762" s="792"/>
      <c r="AY9762" s="792"/>
      <c r="BN9762" s="792"/>
      <c r="BQ9762" s="792"/>
    </row>
    <row r="9763" spans="8:69" ht="12" customHeight="1">
      <c r="H9763" s="800"/>
      <c r="AJ9763" s="792"/>
      <c r="AM9763" s="792"/>
      <c r="AP9763" s="792"/>
      <c r="AS9763" s="792"/>
      <c r="AV9763" s="792"/>
      <c r="AY9763" s="792"/>
      <c r="BN9763" s="792"/>
      <c r="BQ9763" s="792"/>
    </row>
    <row r="9764" spans="8:69" ht="12" customHeight="1">
      <c r="H9764" s="800"/>
      <c r="AJ9764" s="792"/>
      <c r="AM9764" s="792"/>
      <c r="AP9764" s="792"/>
      <c r="AS9764" s="792"/>
      <c r="AV9764" s="792"/>
      <c r="AY9764" s="792"/>
      <c r="BN9764" s="792"/>
      <c r="BQ9764" s="792"/>
    </row>
    <row r="9765" spans="8:69" ht="12" customHeight="1">
      <c r="H9765" s="800"/>
      <c r="AJ9765" s="792"/>
      <c r="AM9765" s="792"/>
      <c r="AP9765" s="792"/>
      <c r="AS9765" s="792"/>
      <c r="AV9765" s="792"/>
      <c r="AY9765" s="792"/>
      <c r="BN9765" s="792"/>
      <c r="BQ9765" s="792"/>
    </row>
    <row r="9766" spans="8:69" ht="12" customHeight="1">
      <c r="H9766" s="800"/>
      <c r="AJ9766" s="792"/>
      <c r="AM9766" s="792"/>
      <c r="AP9766" s="792"/>
      <c r="AS9766" s="792"/>
      <c r="AV9766" s="792"/>
      <c r="AY9766" s="792"/>
      <c r="BN9766" s="792"/>
      <c r="BQ9766" s="792"/>
    </row>
    <row r="9767" spans="8:69" ht="12" customHeight="1">
      <c r="H9767" s="800"/>
      <c r="AJ9767" s="792"/>
      <c r="AM9767" s="792"/>
      <c r="AP9767" s="792"/>
      <c r="AS9767" s="792"/>
      <c r="AV9767" s="792"/>
      <c r="AY9767" s="792"/>
      <c r="BN9767" s="792"/>
      <c r="BQ9767" s="792"/>
    </row>
    <row r="9768" spans="8:69" ht="12" customHeight="1">
      <c r="H9768" s="800"/>
      <c r="AJ9768" s="792"/>
      <c r="AM9768" s="792"/>
      <c r="AP9768" s="792"/>
      <c r="AS9768" s="792"/>
      <c r="AV9768" s="792"/>
      <c r="AY9768" s="792"/>
      <c r="BN9768" s="792"/>
      <c r="BQ9768" s="792"/>
    </row>
    <row r="9769" spans="8:69" ht="12" customHeight="1">
      <c r="H9769" s="800"/>
      <c r="AJ9769" s="792"/>
      <c r="AM9769" s="792"/>
      <c r="AP9769" s="792"/>
      <c r="AS9769" s="792"/>
      <c r="AV9769" s="792"/>
      <c r="AY9769" s="792"/>
      <c r="BN9769" s="792"/>
      <c r="BQ9769" s="792"/>
    </row>
    <row r="9770" spans="8:69" ht="12" customHeight="1">
      <c r="H9770" s="800"/>
      <c r="AJ9770" s="792"/>
      <c r="AM9770" s="792"/>
      <c r="AP9770" s="792"/>
      <c r="AS9770" s="792"/>
      <c r="AV9770" s="792"/>
      <c r="AY9770" s="792"/>
      <c r="BN9770" s="792"/>
      <c r="BQ9770" s="792"/>
    </row>
    <row r="9771" spans="8:69" ht="12" customHeight="1">
      <c r="H9771" s="800"/>
      <c r="AJ9771" s="792"/>
      <c r="AM9771" s="792"/>
      <c r="AP9771" s="792"/>
      <c r="AS9771" s="792"/>
      <c r="AV9771" s="792"/>
      <c r="AY9771" s="792"/>
      <c r="BN9771" s="792"/>
      <c r="BQ9771" s="792"/>
    </row>
    <row r="9772" spans="8:69" ht="12" customHeight="1">
      <c r="H9772" s="800"/>
      <c r="AJ9772" s="792"/>
      <c r="AM9772" s="792"/>
      <c r="AP9772" s="792"/>
      <c r="AS9772" s="792"/>
      <c r="AV9772" s="792"/>
      <c r="AY9772" s="792"/>
      <c r="BN9772" s="792"/>
      <c r="BQ9772" s="792"/>
    </row>
    <row r="9773" spans="8:69" ht="12" customHeight="1">
      <c r="H9773" s="800"/>
      <c r="AJ9773" s="792"/>
      <c r="AM9773" s="792"/>
      <c r="AP9773" s="792"/>
      <c r="AS9773" s="792"/>
      <c r="AV9773" s="792"/>
      <c r="AY9773" s="792"/>
      <c r="BN9773" s="792"/>
      <c r="BQ9773" s="792"/>
    </row>
    <row r="9774" spans="8:69" ht="12" customHeight="1">
      <c r="H9774" s="800"/>
      <c r="AJ9774" s="792"/>
      <c r="AM9774" s="792"/>
      <c r="AP9774" s="792"/>
      <c r="AS9774" s="792"/>
      <c r="AV9774" s="792"/>
      <c r="AY9774" s="792"/>
      <c r="BN9774" s="792"/>
      <c r="BQ9774" s="792"/>
    </row>
    <row r="9775" spans="8:69" ht="12" customHeight="1">
      <c r="H9775" s="800"/>
      <c r="AJ9775" s="792"/>
      <c r="AM9775" s="792"/>
      <c r="AP9775" s="792"/>
      <c r="AS9775" s="792"/>
      <c r="AV9775" s="792"/>
      <c r="AY9775" s="792"/>
      <c r="BN9775" s="792"/>
      <c r="BQ9775" s="792"/>
    </row>
    <row r="9776" spans="8:69" ht="12" customHeight="1">
      <c r="H9776" s="800"/>
      <c r="AJ9776" s="792"/>
      <c r="AM9776" s="792"/>
      <c r="AP9776" s="792"/>
      <c r="AS9776" s="792"/>
      <c r="AV9776" s="792"/>
      <c r="AY9776" s="792"/>
      <c r="BN9776" s="792"/>
      <c r="BQ9776" s="792"/>
    </row>
    <row r="9777" spans="8:69" ht="12" customHeight="1">
      <c r="H9777" s="800"/>
      <c r="AJ9777" s="792"/>
      <c r="AM9777" s="792"/>
      <c r="AP9777" s="792"/>
      <c r="AS9777" s="792"/>
      <c r="AV9777" s="792"/>
      <c r="AY9777" s="792"/>
      <c r="BN9777" s="792"/>
      <c r="BQ9777" s="792"/>
    </row>
    <row r="9778" spans="8:69" ht="12" customHeight="1">
      <c r="H9778" s="800"/>
      <c r="AJ9778" s="792"/>
      <c r="AM9778" s="792"/>
      <c r="AP9778" s="792"/>
      <c r="AS9778" s="792"/>
      <c r="AV9778" s="792"/>
      <c r="AY9778" s="792"/>
      <c r="BN9778" s="792"/>
      <c r="BQ9778" s="792"/>
    </row>
    <row r="9779" spans="8:69" ht="12" customHeight="1">
      <c r="H9779" s="800"/>
      <c r="AJ9779" s="792"/>
      <c r="AM9779" s="792"/>
      <c r="AP9779" s="792"/>
      <c r="AS9779" s="792"/>
      <c r="AV9779" s="792"/>
      <c r="AY9779" s="792"/>
      <c r="BN9779" s="792"/>
      <c r="BQ9779" s="792"/>
    </row>
    <row r="9780" spans="8:69" ht="12" customHeight="1">
      <c r="H9780" s="800"/>
      <c r="AJ9780" s="792"/>
      <c r="AM9780" s="792"/>
      <c r="AP9780" s="792"/>
      <c r="AS9780" s="792"/>
      <c r="AV9780" s="792"/>
      <c r="AY9780" s="792"/>
      <c r="BN9780" s="792"/>
      <c r="BQ9780" s="792"/>
    </row>
    <row r="9781" spans="8:69" ht="12" customHeight="1">
      <c r="H9781" s="800"/>
      <c r="AJ9781" s="792"/>
      <c r="AM9781" s="792"/>
      <c r="AP9781" s="792"/>
      <c r="AS9781" s="792"/>
      <c r="AV9781" s="792"/>
      <c r="AY9781" s="792"/>
      <c r="BN9781" s="792"/>
      <c r="BQ9781" s="792"/>
    </row>
    <row r="9782" spans="8:69" ht="12" customHeight="1">
      <c r="H9782" s="800"/>
      <c r="AJ9782" s="792"/>
      <c r="AM9782" s="792"/>
      <c r="AP9782" s="792"/>
      <c r="AS9782" s="792"/>
      <c r="AV9782" s="792"/>
      <c r="AY9782" s="792"/>
      <c r="BN9782" s="792"/>
      <c r="BQ9782" s="792"/>
    </row>
    <row r="9783" spans="8:69" ht="12" customHeight="1">
      <c r="H9783" s="800"/>
      <c r="AJ9783" s="792"/>
      <c r="AM9783" s="792"/>
      <c r="AP9783" s="792"/>
      <c r="AS9783" s="792"/>
      <c r="AV9783" s="792"/>
      <c r="AY9783" s="792"/>
      <c r="BN9783" s="792"/>
      <c r="BQ9783" s="792"/>
    </row>
    <row r="9784" spans="8:69" ht="12" customHeight="1">
      <c r="H9784" s="800"/>
      <c r="AJ9784" s="792"/>
      <c r="AM9784" s="792"/>
      <c r="AP9784" s="792"/>
      <c r="AS9784" s="792"/>
      <c r="AV9784" s="792"/>
      <c r="AY9784" s="792"/>
      <c r="BN9784" s="792"/>
      <c r="BQ9784" s="792"/>
    </row>
    <row r="9785" spans="8:69" ht="12" customHeight="1">
      <c r="H9785" s="800"/>
      <c r="AJ9785" s="792"/>
      <c r="AM9785" s="792"/>
      <c r="AP9785" s="792"/>
      <c r="AS9785" s="792"/>
      <c r="AV9785" s="792"/>
      <c r="AY9785" s="792"/>
      <c r="BN9785" s="792"/>
      <c r="BQ9785" s="792"/>
    </row>
    <row r="9786" spans="8:69" ht="12" customHeight="1">
      <c r="H9786" s="800"/>
      <c r="AJ9786" s="792"/>
      <c r="AM9786" s="792"/>
      <c r="AP9786" s="792"/>
      <c r="AS9786" s="792"/>
      <c r="AV9786" s="792"/>
      <c r="AY9786" s="792"/>
      <c r="BN9786" s="792"/>
      <c r="BQ9786" s="792"/>
    </row>
    <row r="9787" spans="8:69" ht="12" customHeight="1">
      <c r="H9787" s="800"/>
      <c r="AJ9787" s="792"/>
      <c r="AM9787" s="792"/>
      <c r="AP9787" s="792"/>
      <c r="AS9787" s="792"/>
      <c r="AV9787" s="792"/>
      <c r="AY9787" s="792"/>
      <c r="BN9787" s="792"/>
      <c r="BQ9787" s="792"/>
    </row>
    <row r="9788" spans="8:69" ht="12" customHeight="1">
      <c r="H9788" s="800"/>
      <c r="AJ9788" s="792"/>
      <c r="AM9788" s="792"/>
      <c r="AP9788" s="792"/>
      <c r="AS9788" s="792"/>
      <c r="AV9788" s="792"/>
      <c r="AY9788" s="792"/>
      <c r="BN9788" s="792"/>
      <c r="BQ9788" s="792"/>
    </row>
    <row r="9789" spans="8:69" ht="12" customHeight="1">
      <c r="H9789" s="800"/>
      <c r="AJ9789" s="792"/>
      <c r="AM9789" s="792"/>
      <c r="AP9789" s="792"/>
      <c r="AS9789" s="792"/>
      <c r="AV9789" s="792"/>
      <c r="AY9789" s="792"/>
      <c r="BN9789" s="792"/>
      <c r="BQ9789" s="792"/>
    </row>
    <row r="9790" spans="8:69" ht="12" customHeight="1">
      <c r="H9790" s="800"/>
      <c r="AJ9790" s="792"/>
      <c r="AM9790" s="792"/>
      <c r="AP9790" s="792"/>
      <c r="AS9790" s="792"/>
      <c r="AV9790" s="792"/>
      <c r="AY9790" s="792"/>
      <c r="BN9790" s="792"/>
      <c r="BQ9790" s="792"/>
    </row>
    <row r="9791" spans="8:69" ht="12" customHeight="1">
      <c r="H9791" s="800"/>
      <c r="AJ9791" s="792"/>
      <c r="AM9791" s="792"/>
      <c r="AP9791" s="792"/>
      <c r="AS9791" s="792"/>
      <c r="AV9791" s="792"/>
      <c r="AY9791" s="792"/>
      <c r="BN9791" s="792"/>
      <c r="BQ9791" s="792"/>
    </row>
    <row r="9792" spans="8:69" ht="12" customHeight="1">
      <c r="H9792" s="800"/>
      <c r="AJ9792" s="792"/>
      <c r="AM9792" s="792"/>
      <c r="AP9792" s="792"/>
      <c r="AS9792" s="792"/>
      <c r="AV9792" s="792"/>
      <c r="AY9792" s="792"/>
      <c r="BN9792" s="792"/>
      <c r="BQ9792" s="792"/>
    </row>
    <row r="9793" spans="8:69" ht="12" customHeight="1">
      <c r="H9793" s="800"/>
      <c r="AJ9793" s="792"/>
      <c r="AM9793" s="792"/>
      <c r="AP9793" s="792"/>
      <c r="AS9793" s="792"/>
      <c r="AV9793" s="792"/>
      <c r="AY9793" s="792"/>
      <c r="BN9793" s="792"/>
      <c r="BQ9793" s="792"/>
    </row>
    <row r="9794" spans="8:69" ht="12" customHeight="1">
      <c r="H9794" s="800"/>
      <c r="AJ9794" s="792"/>
      <c r="AM9794" s="792"/>
      <c r="AP9794" s="792"/>
      <c r="AS9794" s="792"/>
      <c r="AV9794" s="792"/>
      <c r="AY9794" s="792"/>
      <c r="BN9794" s="792"/>
      <c r="BQ9794" s="792"/>
    </row>
    <row r="9795" spans="8:69" ht="12" customHeight="1">
      <c r="H9795" s="800"/>
      <c r="AJ9795" s="792"/>
      <c r="AM9795" s="792"/>
      <c r="AP9795" s="792"/>
      <c r="AS9795" s="792"/>
      <c r="AV9795" s="792"/>
      <c r="AY9795" s="792"/>
      <c r="BN9795" s="792"/>
      <c r="BQ9795" s="792"/>
    </row>
    <row r="9796" spans="8:69" ht="12" customHeight="1">
      <c r="H9796" s="800"/>
      <c r="AJ9796" s="792"/>
      <c r="AM9796" s="792"/>
      <c r="AP9796" s="792"/>
      <c r="AS9796" s="792"/>
      <c r="AV9796" s="792"/>
      <c r="AY9796" s="792"/>
      <c r="BN9796" s="792"/>
      <c r="BQ9796" s="792"/>
    </row>
    <row r="9797" spans="8:69" ht="12" customHeight="1">
      <c r="H9797" s="800"/>
      <c r="AJ9797" s="792"/>
      <c r="AM9797" s="792"/>
      <c r="AP9797" s="792"/>
      <c r="AS9797" s="792"/>
      <c r="AV9797" s="792"/>
      <c r="AY9797" s="792"/>
      <c r="BN9797" s="792"/>
      <c r="BQ9797" s="792"/>
    </row>
    <row r="9798" spans="8:69" ht="12" customHeight="1">
      <c r="H9798" s="800"/>
      <c r="AJ9798" s="792"/>
      <c r="AM9798" s="792"/>
      <c r="AP9798" s="792"/>
      <c r="AS9798" s="792"/>
      <c r="AV9798" s="792"/>
      <c r="AY9798" s="792"/>
      <c r="BN9798" s="792"/>
      <c r="BQ9798" s="792"/>
    </row>
    <row r="9799" spans="8:69" ht="12" customHeight="1">
      <c r="H9799" s="800"/>
      <c r="AJ9799" s="792"/>
      <c r="AM9799" s="792"/>
      <c r="AP9799" s="792"/>
      <c r="AS9799" s="792"/>
      <c r="AV9799" s="792"/>
      <c r="AY9799" s="792"/>
      <c r="BN9799" s="792"/>
      <c r="BQ9799" s="792"/>
    </row>
    <row r="9800" spans="8:69" ht="12" customHeight="1">
      <c r="H9800" s="800"/>
      <c r="AJ9800" s="792"/>
      <c r="AM9800" s="792"/>
      <c r="AP9800" s="792"/>
      <c r="AS9800" s="792"/>
      <c r="AV9800" s="792"/>
      <c r="AY9800" s="792"/>
      <c r="BN9800" s="792"/>
      <c r="BQ9800" s="792"/>
    </row>
    <row r="9801" spans="8:69" ht="12" customHeight="1">
      <c r="H9801" s="800"/>
      <c r="AJ9801" s="792"/>
      <c r="AM9801" s="792"/>
      <c r="AP9801" s="792"/>
      <c r="AS9801" s="792"/>
      <c r="AV9801" s="792"/>
      <c r="AY9801" s="792"/>
      <c r="BN9801" s="792"/>
      <c r="BQ9801" s="792"/>
    </row>
    <row r="9802" spans="8:69" ht="12" customHeight="1">
      <c r="H9802" s="800"/>
      <c r="AJ9802" s="792"/>
      <c r="AM9802" s="792"/>
      <c r="AP9802" s="792"/>
      <c r="AS9802" s="792"/>
      <c r="AV9802" s="792"/>
      <c r="AY9802" s="792"/>
      <c r="BN9802" s="792"/>
      <c r="BQ9802" s="792"/>
    </row>
    <row r="9803" spans="8:69" ht="12" customHeight="1">
      <c r="H9803" s="800"/>
      <c r="AJ9803" s="792"/>
      <c r="AM9803" s="792"/>
      <c r="AP9803" s="792"/>
      <c r="AS9803" s="792"/>
      <c r="AV9803" s="792"/>
      <c r="AY9803" s="792"/>
      <c r="BN9803" s="792"/>
      <c r="BQ9803" s="792"/>
    </row>
    <row r="9804" spans="8:69" ht="12" customHeight="1">
      <c r="H9804" s="800"/>
      <c r="AJ9804" s="792"/>
      <c r="AM9804" s="792"/>
      <c r="AP9804" s="792"/>
      <c r="AS9804" s="792"/>
      <c r="AV9804" s="792"/>
      <c r="AY9804" s="792"/>
      <c r="BN9804" s="792"/>
      <c r="BQ9804" s="792"/>
    </row>
    <row r="9805" spans="8:69" ht="12" customHeight="1">
      <c r="H9805" s="800"/>
      <c r="AJ9805" s="792"/>
      <c r="AM9805" s="792"/>
      <c r="AP9805" s="792"/>
      <c r="AS9805" s="792"/>
      <c r="AV9805" s="792"/>
      <c r="AY9805" s="792"/>
      <c r="BN9805" s="792"/>
      <c r="BQ9805" s="792"/>
    </row>
    <row r="9806" spans="8:69" ht="12" customHeight="1">
      <c r="H9806" s="800"/>
      <c r="AJ9806" s="792"/>
      <c r="AM9806" s="792"/>
      <c r="AP9806" s="792"/>
      <c r="AS9806" s="792"/>
      <c r="AV9806" s="792"/>
      <c r="AY9806" s="792"/>
      <c r="BN9806" s="792"/>
      <c r="BQ9806" s="792"/>
    </row>
    <row r="9807" spans="8:69" ht="12" customHeight="1">
      <c r="H9807" s="800"/>
      <c r="AJ9807" s="792"/>
      <c r="AM9807" s="792"/>
      <c r="AP9807" s="792"/>
      <c r="AS9807" s="792"/>
      <c r="AV9807" s="792"/>
      <c r="AY9807" s="792"/>
      <c r="BN9807" s="792"/>
      <c r="BQ9807" s="792"/>
    </row>
    <row r="9808" spans="8:69" ht="12" customHeight="1">
      <c r="H9808" s="800"/>
      <c r="AJ9808" s="792"/>
      <c r="AM9808" s="792"/>
      <c r="AP9808" s="792"/>
      <c r="AS9808" s="792"/>
      <c r="AV9808" s="792"/>
      <c r="AY9808" s="792"/>
      <c r="BN9808" s="792"/>
      <c r="BQ9808" s="792"/>
    </row>
    <row r="9809" spans="8:69" ht="12" customHeight="1">
      <c r="H9809" s="800"/>
      <c r="AJ9809" s="792"/>
      <c r="AM9809" s="792"/>
      <c r="AP9809" s="792"/>
      <c r="AS9809" s="792"/>
      <c r="AV9809" s="792"/>
      <c r="AY9809" s="792"/>
      <c r="BN9809" s="792"/>
      <c r="BQ9809" s="792"/>
    </row>
    <row r="9810" spans="8:69" ht="12" customHeight="1">
      <c r="H9810" s="800"/>
      <c r="AJ9810" s="792"/>
      <c r="AM9810" s="792"/>
      <c r="AP9810" s="792"/>
      <c r="AS9810" s="792"/>
      <c r="AV9810" s="792"/>
      <c r="AY9810" s="792"/>
      <c r="BN9810" s="792"/>
      <c r="BQ9810" s="792"/>
    </row>
    <row r="9811" spans="8:69" ht="12" customHeight="1">
      <c r="H9811" s="800"/>
      <c r="AJ9811" s="792"/>
      <c r="AM9811" s="792"/>
      <c r="AP9811" s="792"/>
      <c r="AS9811" s="792"/>
      <c r="AV9811" s="792"/>
      <c r="AY9811" s="792"/>
      <c r="BN9811" s="792"/>
      <c r="BQ9811" s="792"/>
    </row>
    <row r="9812" spans="8:69" ht="12" customHeight="1">
      <c r="H9812" s="800"/>
      <c r="AJ9812" s="792"/>
      <c r="AM9812" s="792"/>
      <c r="AP9812" s="792"/>
      <c r="AS9812" s="792"/>
      <c r="AV9812" s="792"/>
      <c r="AY9812" s="792"/>
      <c r="BN9812" s="792"/>
      <c r="BQ9812" s="792"/>
    </row>
    <row r="9813" spans="8:69" ht="12" customHeight="1">
      <c r="H9813" s="800"/>
      <c r="AJ9813" s="792"/>
      <c r="AM9813" s="792"/>
      <c r="AP9813" s="792"/>
      <c r="AS9813" s="792"/>
      <c r="AV9813" s="792"/>
      <c r="AY9813" s="792"/>
      <c r="BN9813" s="792"/>
      <c r="BQ9813" s="792"/>
    </row>
    <row r="9814" spans="8:69" ht="12" customHeight="1">
      <c r="H9814" s="800"/>
      <c r="AJ9814" s="792"/>
      <c r="AM9814" s="792"/>
      <c r="AP9814" s="792"/>
      <c r="AS9814" s="792"/>
      <c r="AV9814" s="792"/>
      <c r="AY9814" s="792"/>
      <c r="BN9814" s="792"/>
      <c r="BQ9814" s="792"/>
    </row>
    <row r="9815" spans="8:69" ht="12" customHeight="1">
      <c r="H9815" s="800"/>
      <c r="AJ9815" s="792"/>
      <c r="AM9815" s="792"/>
      <c r="AP9815" s="792"/>
      <c r="AS9815" s="792"/>
      <c r="AV9815" s="792"/>
      <c r="AY9815" s="792"/>
      <c r="BN9815" s="792"/>
      <c r="BQ9815" s="792"/>
    </row>
    <row r="9816" spans="8:69" ht="12" customHeight="1">
      <c r="H9816" s="800"/>
      <c r="AJ9816" s="792"/>
      <c r="AM9816" s="792"/>
      <c r="AP9816" s="792"/>
      <c r="AS9816" s="792"/>
      <c r="AV9816" s="792"/>
      <c r="AY9816" s="792"/>
      <c r="BN9816" s="792"/>
      <c r="BQ9816" s="792"/>
    </row>
    <row r="9817" spans="8:69" ht="12" customHeight="1">
      <c r="H9817" s="800"/>
      <c r="AJ9817" s="792"/>
      <c r="AM9817" s="792"/>
      <c r="AP9817" s="792"/>
      <c r="AS9817" s="792"/>
      <c r="AV9817" s="792"/>
      <c r="AY9817" s="792"/>
      <c r="BN9817" s="792"/>
      <c r="BQ9817" s="792"/>
    </row>
    <row r="9818" spans="8:69" ht="12" customHeight="1">
      <c r="H9818" s="800"/>
      <c r="AJ9818" s="792"/>
      <c r="AM9818" s="792"/>
      <c r="AP9818" s="792"/>
      <c r="AS9818" s="792"/>
      <c r="AV9818" s="792"/>
      <c r="AY9818" s="792"/>
      <c r="BN9818" s="792"/>
      <c r="BQ9818" s="792"/>
    </row>
    <row r="9819" spans="8:69" ht="12" customHeight="1">
      <c r="H9819" s="800"/>
      <c r="AJ9819" s="792"/>
      <c r="AM9819" s="792"/>
      <c r="AP9819" s="792"/>
      <c r="AS9819" s="792"/>
      <c r="AV9819" s="792"/>
      <c r="AY9819" s="792"/>
      <c r="BN9819" s="792"/>
      <c r="BQ9819" s="792"/>
    </row>
    <row r="9820" spans="8:69" ht="12" customHeight="1">
      <c r="H9820" s="800"/>
      <c r="AJ9820" s="792"/>
      <c r="AM9820" s="792"/>
      <c r="AP9820" s="792"/>
      <c r="AS9820" s="792"/>
      <c r="AV9820" s="792"/>
      <c r="AY9820" s="792"/>
      <c r="BN9820" s="792"/>
      <c r="BQ9820" s="792"/>
    </row>
    <row r="9821" spans="8:69" ht="12" customHeight="1">
      <c r="H9821" s="800"/>
      <c r="AJ9821" s="792"/>
      <c r="AM9821" s="792"/>
      <c r="AP9821" s="792"/>
      <c r="AS9821" s="792"/>
      <c r="AV9821" s="792"/>
      <c r="AY9821" s="792"/>
      <c r="BN9821" s="792"/>
      <c r="BQ9821" s="792"/>
    </row>
    <row r="9822" spans="8:69" ht="12" customHeight="1">
      <c r="H9822" s="800"/>
      <c r="AJ9822" s="792"/>
      <c r="AM9822" s="792"/>
      <c r="AP9822" s="792"/>
      <c r="AS9822" s="792"/>
      <c r="AV9822" s="792"/>
      <c r="AY9822" s="792"/>
      <c r="BN9822" s="792"/>
      <c r="BQ9822" s="792"/>
    </row>
    <row r="9823" spans="8:69" ht="12" customHeight="1">
      <c r="H9823" s="800"/>
      <c r="AJ9823" s="792"/>
      <c r="AM9823" s="792"/>
      <c r="AP9823" s="792"/>
      <c r="AS9823" s="792"/>
      <c r="AV9823" s="792"/>
      <c r="AY9823" s="792"/>
      <c r="BN9823" s="792"/>
      <c r="BQ9823" s="792"/>
    </row>
    <row r="9824" spans="8:69" ht="12" customHeight="1">
      <c r="H9824" s="800"/>
      <c r="AJ9824" s="792"/>
      <c r="AM9824" s="792"/>
      <c r="AP9824" s="792"/>
      <c r="AS9824" s="792"/>
      <c r="AV9824" s="792"/>
      <c r="AY9824" s="792"/>
      <c r="BN9824" s="792"/>
      <c r="BQ9824" s="792"/>
    </row>
    <row r="9825" spans="8:69" ht="12" customHeight="1">
      <c r="H9825" s="800"/>
      <c r="AJ9825" s="792"/>
      <c r="AM9825" s="792"/>
      <c r="AP9825" s="792"/>
      <c r="AS9825" s="792"/>
      <c r="AV9825" s="792"/>
      <c r="AY9825" s="792"/>
      <c r="BN9825" s="792"/>
      <c r="BQ9825" s="792"/>
    </row>
    <row r="9826" spans="8:69" ht="12" customHeight="1">
      <c r="H9826" s="800"/>
      <c r="AJ9826" s="792"/>
      <c r="AM9826" s="792"/>
      <c r="AP9826" s="792"/>
      <c r="AS9826" s="792"/>
      <c r="AV9826" s="792"/>
      <c r="AY9826" s="792"/>
      <c r="BN9826" s="792"/>
      <c r="BQ9826" s="792"/>
    </row>
    <row r="9827" spans="8:69" ht="12" customHeight="1">
      <c r="H9827" s="800"/>
      <c r="AJ9827" s="792"/>
      <c r="AM9827" s="792"/>
      <c r="AP9827" s="792"/>
      <c r="AS9827" s="792"/>
      <c r="AV9827" s="792"/>
      <c r="AY9827" s="792"/>
      <c r="BN9827" s="792"/>
      <c r="BQ9827" s="792"/>
    </row>
    <row r="9828" spans="8:69" ht="12" customHeight="1">
      <c r="H9828" s="800"/>
      <c r="AJ9828" s="792"/>
      <c r="AM9828" s="792"/>
      <c r="AP9828" s="792"/>
      <c r="AS9828" s="792"/>
      <c r="AV9828" s="792"/>
      <c r="AY9828" s="792"/>
      <c r="BN9828" s="792"/>
      <c r="BQ9828" s="792"/>
    </row>
    <row r="9829" spans="8:69" ht="12" customHeight="1">
      <c r="H9829" s="800"/>
      <c r="AJ9829" s="792"/>
      <c r="AM9829" s="792"/>
      <c r="AP9829" s="792"/>
      <c r="AS9829" s="792"/>
      <c r="AV9829" s="792"/>
      <c r="AY9829" s="792"/>
      <c r="BN9829" s="792"/>
      <c r="BQ9829" s="792"/>
    </row>
    <row r="9830" spans="8:69" ht="12" customHeight="1">
      <c r="H9830" s="800"/>
      <c r="AJ9830" s="792"/>
      <c r="AM9830" s="792"/>
      <c r="AP9830" s="792"/>
      <c r="AS9830" s="792"/>
      <c r="AV9830" s="792"/>
      <c r="AY9830" s="792"/>
      <c r="BN9830" s="792"/>
      <c r="BQ9830" s="792"/>
    </row>
    <row r="9831" spans="8:69" ht="12" customHeight="1">
      <c r="H9831" s="800"/>
      <c r="AJ9831" s="792"/>
      <c r="AM9831" s="792"/>
      <c r="AP9831" s="792"/>
      <c r="AS9831" s="792"/>
      <c r="AV9831" s="792"/>
      <c r="AY9831" s="792"/>
      <c r="BN9831" s="792"/>
      <c r="BQ9831" s="792"/>
    </row>
    <row r="9832" spans="8:69" ht="12" customHeight="1">
      <c r="H9832" s="800"/>
      <c r="AJ9832" s="792"/>
      <c r="AM9832" s="792"/>
      <c r="AP9832" s="792"/>
      <c r="AS9832" s="792"/>
      <c r="AV9832" s="792"/>
      <c r="AY9832" s="792"/>
      <c r="BN9832" s="792"/>
      <c r="BQ9832" s="792"/>
    </row>
    <row r="9833" spans="8:69" ht="12" customHeight="1">
      <c r="H9833" s="800"/>
      <c r="AJ9833" s="792"/>
      <c r="AM9833" s="792"/>
      <c r="AP9833" s="792"/>
      <c r="AS9833" s="792"/>
      <c r="AV9833" s="792"/>
      <c r="AY9833" s="792"/>
      <c r="BN9833" s="792"/>
      <c r="BQ9833" s="792"/>
    </row>
    <row r="9834" spans="8:69" ht="12" customHeight="1">
      <c r="H9834" s="800"/>
      <c r="AJ9834" s="792"/>
      <c r="AM9834" s="792"/>
      <c r="AP9834" s="792"/>
      <c r="AS9834" s="792"/>
      <c r="AV9834" s="792"/>
      <c r="AY9834" s="792"/>
      <c r="BN9834" s="792"/>
      <c r="BQ9834" s="792"/>
    </row>
    <row r="9835" spans="8:69" ht="12" customHeight="1">
      <c r="H9835" s="800"/>
      <c r="AJ9835" s="792"/>
      <c r="AM9835" s="792"/>
      <c r="AP9835" s="792"/>
      <c r="AS9835" s="792"/>
      <c r="AV9835" s="792"/>
      <c r="AY9835" s="792"/>
      <c r="BN9835" s="792"/>
      <c r="BQ9835" s="792"/>
    </row>
    <row r="9836" spans="8:69" ht="12" customHeight="1">
      <c r="H9836" s="800"/>
      <c r="AJ9836" s="792"/>
      <c r="AM9836" s="792"/>
      <c r="AP9836" s="792"/>
      <c r="AS9836" s="792"/>
      <c r="AV9836" s="792"/>
      <c r="AY9836" s="792"/>
      <c r="BN9836" s="792"/>
      <c r="BQ9836" s="792"/>
    </row>
    <row r="9837" spans="8:69" ht="12" customHeight="1">
      <c r="H9837" s="800"/>
      <c r="AJ9837" s="792"/>
      <c r="AM9837" s="792"/>
      <c r="AP9837" s="792"/>
      <c r="AS9837" s="792"/>
      <c r="AV9837" s="792"/>
      <c r="AY9837" s="792"/>
      <c r="BN9837" s="792"/>
      <c r="BQ9837" s="792"/>
    </row>
    <row r="9838" spans="8:69" ht="12" customHeight="1">
      <c r="H9838" s="800"/>
      <c r="AJ9838" s="792"/>
      <c r="AM9838" s="792"/>
      <c r="AP9838" s="792"/>
      <c r="AS9838" s="792"/>
      <c r="AV9838" s="792"/>
      <c r="AY9838" s="792"/>
      <c r="BN9838" s="792"/>
      <c r="BQ9838" s="792"/>
    </row>
    <row r="9839" spans="8:69" ht="12" customHeight="1">
      <c r="H9839" s="800"/>
      <c r="AJ9839" s="792"/>
      <c r="AM9839" s="792"/>
      <c r="AP9839" s="792"/>
      <c r="AS9839" s="792"/>
      <c r="AV9839" s="792"/>
      <c r="AY9839" s="792"/>
      <c r="BN9839" s="792"/>
      <c r="BQ9839" s="792"/>
    </row>
    <row r="9840" spans="8:69" ht="12" customHeight="1">
      <c r="H9840" s="800"/>
      <c r="AJ9840" s="792"/>
      <c r="AM9840" s="792"/>
      <c r="AP9840" s="792"/>
      <c r="AS9840" s="792"/>
      <c r="AV9840" s="792"/>
      <c r="AY9840" s="792"/>
      <c r="BN9840" s="792"/>
      <c r="BQ9840" s="792"/>
    </row>
    <row r="9841" spans="8:69" ht="12" customHeight="1">
      <c r="H9841" s="800"/>
      <c r="AJ9841" s="792"/>
      <c r="AM9841" s="792"/>
      <c r="AP9841" s="792"/>
      <c r="AS9841" s="792"/>
      <c r="AV9841" s="792"/>
      <c r="AY9841" s="792"/>
      <c r="BN9841" s="792"/>
      <c r="BQ9841" s="792"/>
    </row>
    <row r="9842" spans="8:69" ht="12" customHeight="1">
      <c r="H9842" s="800"/>
      <c r="AJ9842" s="792"/>
      <c r="AM9842" s="792"/>
      <c r="AP9842" s="792"/>
      <c r="AS9842" s="792"/>
      <c r="AV9842" s="792"/>
      <c r="AY9842" s="792"/>
      <c r="BN9842" s="792"/>
      <c r="BQ9842" s="792"/>
    </row>
    <row r="9843" spans="8:69" ht="12" customHeight="1">
      <c r="H9843" s="800"/>
      <c r="AJ9843" s="792"/>
      <c r="AM9843" s="792"/>
      <c r="AP9843" s="792"/>
      <c r="AS9843" s="792"/>
      <c r="AV9843" s="792"/>
      <c r="AY9843" s="792"/>
      <c r="BN9843" s="792"/>
      <c r="BQ9843" s="792"/>
    </row>
    <row r="9844" spans="8:69" ht="12" customHeight="1">
      <c r="H9844" s="800"/>
      <c r="AJ9844" s="792"/>
      <c r="AM9844" s="792"/>
      <c r="AP9844" s="792"/>
      <c r="AS9844" s="792"/>
      <c r="AV9844" s="792"/>
      <c r="AY9844" s="792"/>
      <c r="BN9844" s="792"/>
      <c r="BQ9844" s="792"/>
    </row>
    <row r="9845" spans="8:69" ht="12" customHeight="1">
      <c r="H9845" s="800"/>
      <c r="AJ9845" s="792"/>
      <c r="AM9845" s="792"/>
      <c r="AP9845" s="792"/>
      <c r="AS9845" s="792"/>
      <c r="AV9845" s="792"/>
      <c r="AY9845" s="792"/>
      <c r="BN9845" s="792"/>
      <c r="BQ9845" s="792"/>
    </row>
    <row r="9846" spans="8:69" ht="12" customHeight="1">
      <c r="H9846" s="800"/>
      <c r="AJ9846" s="792"/>
      <c r="AM9846" s="792"/>
      <c r="AP9846" s="792"/>
      <c r="AS9846" s="792"/>
      <c r="AV9846" s="792"/>
      <c r="AY9846" s="792"/>
      <c r="BN9846" s="792"/>
      <c r="BQ9846" s="792"/>
    </row>
    <row r="9847" spans="8:69" ht="12" customHeight="1">
      <c r="H9847" s="800"/>
      <c r="AJ9847" s="792"/>
      <c r="AM9847" s="792"/>
      <c r="AP9847" s="792"/>
      <c r="AS9847" s="792"/>
      <c r="AV9847" s="792"/>
      <c r="AY9847" s="792"/>
      <c r="BN9847" s="792"/>
      <c r="BQ9847" s="792"/>
    </row>
    <row r="9848" spans="8:69" ht="12" customHeight="1">
      <c r="H9848" s="800"/>
      <c r="AJ9848" s="792"/>
      <c r="AM9848" s="792"/>
      <c r="AP9848" s="792"/>
      <c r="AS9848" s="792"/>
      <c r="AV9848" s="792"/>
      <c r="AY9848" s="792"/>
      <c r="BN9848" s="792"/>
      <c r="BQ9848" s="792"/>
    </row>
    <row r="9849" spans="8:69" ht="12" customHeight="1">
      <c r="H9849" s="800"/>
      <c r="AJ9849" s="792"/>
      <c r="AM9849" s="792"/>
      <c r="AP9849" s="792"/>
      <c r="AS9849" s="792"/>
      <c r="AV9849" s="792"/>
      <c r="AY9849" s="792"/>
      <c r="BN9849" s="792"/>
      <c r="BQ9849" s="792"/>
    </row>
    <row r="9850" spans="8:69" ht="12" customHeight="1">
      <c r="H9850" s="800"/>
      <c r="AJ9850" s="792"/>
      <c r="AM9850" s="792"/>
      <c r="AP9850" s="792"/>
      <c r="AS9850" s="792"/>
      <c r="AV9850" s="792"/>
      <c r="AY9850" s="792"/>
      <c r="BN9850" s="792"/>
      <c r="BQ9850" s="792"/>
    </row>
    <row r="9851" spans="8:69" ht="12" customHeight="1">
      <c r="H9851" s="800"/>
      <c r="AJ9851" s="792"/>
      <c r="AM9851" s="792"/>
      <c r="AP9851" s="792"/>
      <c r="AS9851" s="792"/>
      <c r="AV9851" s="792"/>
      <c r="AY9851" s="792"/>
      <c r="BN9851" s="792"/>
      <c r="BQ9851" s="792"/>
    </row>
    <row r="9852" spans="8:69" ht="12" customHeight="1">
      <c r="H9852" s="800"/>
      <c r="AJ9852" s="792"/>
      <c r="AM9852" s="792"/>
      <c r="AP9852" s="792"/>
      <c r="AS9852" s="792"/>
      <c r="AV9852" s="792"/>
      <c r="AY9852" s="792"/>
      <c r="BN9852" s="792"/>
      <c r="BQ9852" s="792"/>
    </row>
    <row r="9853" spans="8:69" ht="12" customHeight="1">
      <c r="H9853" s="800"/>
      <c r="AJ9853" s="792"/>
      <c r="AM9853" s="792"/>
      <c r="AP9853" s="792"/>
      <c r="AS9853" s="792"/>
      <c r="AV9853" s="792"/>
      <c r="AY9853" s="792"/>
      <c r="BN9853" s="792"/>
      <c r="BQ9853" s="792"/>
    </row>
    <row r="9854" spans="8:69" ht="12" customHeight="1">
      <c r="H9854" s="800"/>
      <c r="AJ9854" s="792"/>
      <c r="AM9854" s="792"/>
      <c r="AP9854" s="792"/>
      <c r="AS9854" s="792"/>
      <c r="AV9854" s="792"/>
      <c r="AY9854" s="792"/>
      <c r="BN9854" s="792"/>
      <c r="BQ9854" s="792"/>
    </row>
    <row r="9855" spans="8:69" ht="12" customHeight="1">
      <c r="H9855" s="800"/>
      <c r="AJ9855" s="792"/>
      <c r="AM9855" s="792"/>
      <c r="AP9855" s="792"/>
      <c r="AS9855" s="792"/>
      <c r="AV9855" s="792"/>
      <c r="AY9855" s="792"/>
      <c r="BN9855" s="792"/>
      <c r="BQ9855" s="792"/>
    </row>
    <row r="9856" spans="8:69" ht="12" customHeight="1">
      <c r="H9856" s="800"/>
      <c r="AJ9856" s="792"/>
      <c r="AM9856" s="792"/>
      <c r="AP9856" s="792"/>
      <c r="AS9856" s="792"/>
      <c r="AV9856" s="792"/>
      <c r="AY9856" s="792"/>
      <c r="BN9856" s="792"/>
      <c r="BQ9856" s="792"/>
    </row>
    <row r="9857" spans="8:69" ht="12" customHeight="1">
      <c r="H9857" s="800"/>
      <c r="AJ9857" s="792"/>
      <c r="AM9857" s="792"/>
      <c r="AP9857" s="792"/>
      <c r="AS9857" s="792"/>
      <c r="AV9857" s="792"/>
      <c r="AY9857" s="792"/>
      <c r="BN9857" s="792"/>
      <c r="BQ9857" s="792"/>
    </row>
    <row r="9858" spans="8:69" ht="12" customHeight="1">
      <c r="H9858" s="800"/>
      <c r="AJ9858" s="792"/>
      <c r="AM9858" s="792"/>
      <c r="AP9858" s="792"/>
      <c r="AS9858" s="792"/>
      <c r="AV9858" s="792"/>
      <c r="AY9858" s="792"/>
      <c r="BN9858" s="792"/>
      <c r="BQ9858" s="792"/>
    </row>
    <row r="9859" spans="8:69" ht="12" customHeight="1">
      <c r="H9859" s="800"/>
      <c r="AJ9859" s="792"/>
      <c r="AM9859" s="792"/>
      <c r="AP9859" s="792"/>
      <c r="AS9859" s="792"/>
      <c r="AV9859" s="792"/>
      <c r="AY9859" s="792"/>
      <c r="BN9859" s="792"/>
      <c r="BQ9859" s="792"/>
    </row>
    <row r="9860" spans="8:69" ht="12" customHeight="1">
      <c r="H9860" s="800"/>
      <c r="AJ9860" s="792"/>
      <c r="AM9860" s="792"/>
      <c r="AP9860" s="792"/>
      <c r="AS9860" s="792"/>
      <c r="AV9860" s="792"/>
      <c r="AY9860" s="792"/>
      <c r="BN9860" s="792"/>
      <c r="BQ9860" s="792"/>
    </row>
    <row r="9861" spans="8:69" ht="12" customHeight="1">
      <c r="H9861" s="800"/>
      <c r="AJ9861" s="792"/>
      <c r="AM9861" s="792"/>
      <c r="AP9861" s="792"/>
      <c r="AS9861" s="792"/>
      <c r="AV9861" s="792"/>
      <c r="AY9861" s="792"/>
      <c r="BN9861" s="792"/>
      <c r="BQ9861" s="792"/>
    </row>
    <row r="9862" spans="8:69" ht="12" customHeight="1">
      <c r="H9862" s="800"/>
      <c r="AJ9862" s="792"/>
      <c r="AM9862" s="792"/>
      <c r="AP9862" s="792"/>
      <c r="AS9862" s="792"/>
      <c r="AV9862" s="792"/>
      <c r="AY9862" s="792"/>
      <c r="BN9862" s="792"/>
      <c r="BQ9862" s="792"/>
    </row>
    <row r="9863" spans="8:69" ht="12" customHeight="1">
      <c r="H9863" s="800"/>
      <c r="AJ9863" s="792"/>
      <c r="AM9863" s="792"/>
      <c r="AP9863" s="792"/>
      <c r="AS9863" s="792"/>
      <c r="AV9863" s="792"/>
      <c r="AY9863" s="792"/>
      <c r="BN9863" s="792"/>
      <c r="BQ9863" s="792"/>
    </row>
    <row r="9864" spans="8:69" ht="12" customHeight="1">
      <c r="H9864" s="800"/>
      <c r="AJ9864" s="792"/>
      <c r="AM9864" s="792"/>
      <c r="AP9864" s="792"/>
      <c r="AS9864" s="792"/>
      <c r="AV9864" s="792"/>
      <c r="AY9864" s="792"/>
      <c r="BN9864" s="792"/>
      <c r="BQ9864" s="792"/>
    </row>
    <row r="9865" spans="8:69" ht="12" customHeight="1">
      <c r="H9865" s="800"/>
      <c r="AJ9865" s="792"/>
      <c r="AM9865" s="792"/>
      <c r="AP9865" s="792"/>
      <c r="AS9865" s="792"/>
      <c r="AV9865" s="792"/>
      <c r="AY9865" s="792"/>
      <c r="BN9865" s="792"/>
      <c r="BQ9865" s="792"/>
    </row>
    <row r="9866" spans="8:69" ht="12" customHeight="1">
      <c r="H9866" s="800"/>
      <c r="AJ9866" s="792"/>
      <c r="AM9866" s="792"/>
      <c r="AP9866" s="792"/>
      <c r="AS9866" s="792"/>
      <c r="AV9866" s="792"/>
      <c r="AY9866" s="792"/>
      <c r="BN9866" s="792"/>
      <c r="BQ9866" s="792"/>
    </row>
    <row r="9867" spans="8:69" ht="12" customHeight="1">
      <c r="H9867" s="800"/>
      <c r="AJ9867" s="792"/>
      <c r="AM9867" s="792"/>
      <c r="AP9867" s="792"/>
      <c r="AS9867" s="792"/>
      <c r="AV9867" s="792"/>
      <c r="AY9867" s="792"/>
      <c r="BN9867" s="792"/>
      <c r="BQ9867" s="792"/>
    </row>
    <row r="9868" spans="8:69" ht="12" customHeight="1">
      <c r="H9868" s="800"/>
      <c r="AJ9868" s="792"/>
      <c r="AM9868" s="792"/>
      <c r="AP9868" s="792"/>
      <c r="AS9868" s="792"/>
      <c r="AV9868" s="792"/>
      <c r="AY9868" s="792"/>
      <c r="BN9868" s="792"/>
      <c r="BQ9868" s="792"/>
    </row>
    <row r="9869" spans="8:69" ht="12" customHeight="1">
      <c r="H9869" s="800"/>
      <c r="AJ9869" s="792"/>
      <c r="AM9869" s="792"/>
      <c r="AP9869" s="792"/>
      <c r="AS9869" s="792"/>
      <c r="AV9869" s="792"/>
      <c r="AY9869" s="792"/>
      <c r="BN9869" s="792"/>
      <c r="BQ9869" s="792"/>
    </row>
    <row r="9870" spans="8:69" ht="12" customHeight="1">
      <c r="H9870" s="800"/>
      <c r="AJ9870" s="792"/>
      <c r="AM9870" s="792"/>
      <c r="AP9870" s="792"/>
      <c r="AS9870" s="792"/>
      <c r="AV9870" s="792"/>
      <c r="AY9870" s="792"/>
      <c r="BN9870" s="792"/>
      <c r="BQ9870" s="792"/>
    </row>
    <row r="9871" spans="8:69" ht="12" customHeight="1">
      <c r="H9871" s="800"/>
      <c r="AJ9871" s="792"/>
      <c r="AM9871" s="792"/>
      <c r="AP9871" s="792"/>
      <c r="AS9871" s="792"/>
      <c r="AV9871" s="792"/>
      <c r="AY9871" s="792"/>
      <c r="BN9871" s="792"/>
      <c r="BQ9871" s="792"/>
    </row>
    <row r="9872" spans="8:69" ht="12" customHeight="1">
      <c r="H9872" s="800"/>
      <c r="AJ9872" s="792"/>
      <c r="AM9872" s="792"/>
      <c r="AP9872" s="792"/>
      <c r="AS9872" s="792"/>
      <c r="AV9872" s="792"/>
      <c r="AY9872" s="792"/>
      <c r="BN9872" s="792"/>
      <c r="BQ9872" s="792"/>
    </row>
    <row r="9873" spans="8:69" ht="12" customHeight="1">
      <c r="H9873" s="800"/>
      <c r="AJ9873" s="792"/>
      <c r="AM9873" s="792"/>
      <c r="AP9873" s="792"/>
      <c r="AS9873" s="792"/>
      <c r="AV9873" s="792"/>
      <c r="AY9873" s="792"/>
      <c r="BN9873" s="792"/>
      <c r="BQ9873" s="792"/>
    </row>
    <row r="9874" spans="8:69" ht="12" customHeight="1">
      <c r="H9874" s="800"/>
      <c r="AJ9874" s="792"/>
      <c r="AM9874" s="792"/>
      <c r="AP9874" s="792"/>
      <c r="AS9874" s="792"/>
      <c r="AV9874" s="792"/>
      <c r="AY9874" s="792"/>
      <c r="BN9874" s="792"/>
      <c r="BQ9874" s="792"/>
    </row>
    <row r="9875" spans="8:69" ht="12" customHeight="1">
      <c r="H9875" s="800"/>
      <c r="AJ9875" s="792"/>
      <c r="AM9875" s="792"/>
      <c r="AP9875" s="792"/>
      <c r="AS9875" s="792"/>
      <c r="AV9875" s="792"/>
      <c r="AY9875" s="792"/>
      <c r="BN9875" s="792"/>
      <c r="BQ9875" s="792"/>
    </row>
    <row r="9876" spans="8:69" ht="12" customHeight="1">
      <c r="H9876" s="800"/>
      <c r="AJ9876" s="792"/>
      <c r="AM9876" s="792"/>
      <c r="AP9876" s="792"/>
      <c r="AS9876" s="792"/>
      <c r="AV9876" s="792"/>
      <c r="AY9876" s="792"/>
      <c r="BN9876" s="792"/>
      <c r="BQ9876" s="792"/>
    </row>
    <row r="9877" spans="8:69" ht="12" customHeight="1">
      <c r="H9877" s="800"/>
      <c r="AJ9877" s="792"/>
      <c r="AM9877" s="792"/>
      <c r="AP9877" s="792"/>
      <c r="AS9877" s="792"/>
      <c r="AV9877" s="792"/>
      <c r="AY9877" s="792"/>
      <c r="BN9877" s="792"/>
      <c r="BQ9877" s="792"/>
    </row>
    <row r="9878" spans="8:69" ht="12" customHeight="1">
      <c r="H9878" s="800"/>
      <c r="AJ9878" s="792"/>
      <c r="AM9878" s="792"/>
      <c r="AP9878" s="792"/>
      <c r="AS9878" s="792"/>
      <c r="AV9878" s="792"/>
      <c r="AY9878" s="792"/>
      <c r="BN9878" s="792"/>
      <c r="BQ9878" s="792"/>
    </row>
    <row r="9879" spans="8:69" ht="12" customHeight="1">
      <c r="H9879" s="800"/>
      <c r="AJ9879" s="792"/>
      <c r="AM9879" s="792"/>
      <c r="AP9879" s="792"/>
      <c r="AS9879" s="792"/>
      <c r="AV9879" s="792"/>
      <c r="AY9879" s="792"/>
      <c r="BN9879" s="792"/>
      <c r="BQ9879" s="792"/>
    </row>
    <row r="9880" spans="8:69" ht="12" customHeight="1">
      <c r="H9880" s="800"/>
      <c r="AJ9880" s="792"/>
      <c r="AM9880" s="792"/>
      <c r="AP9880" s="792"/>
      <c r="AS9880" s="792"/>
      <c r="AV9880" s="792"/>
      <c r="AY9880" s="792"/>
      <c r="BN9880" s="792"/>
      <c r="BQ9880" s="792"/>
    </row>
    <row r="9881" spans="8:69" ht="12" customHeight="1">
      <c r="H9881" s="800"/>
      <c r="AJ9881" s="792"/>
      <c r="AM9881" s="792"/>
      <c r="AP9881" s="792"/>
      <c r="AS9881" s="792"/>
      <c r="AV9881" s="792"/>
      <c r="AY9881" s="792"/>
      <c r="BN9881" s="792"/>
      <c r="BQ9881" s="792"/>
    </row>
    <row r="9882" spans="8:69" ht="12" customHeight="1">
      <c r="H9882" s="800"/>
      <c r="AJ9882" s="792"/>
      <c r="AM9882" s="792"/>
      <c r="AP9882" s="792"/>
      <c r="AS9882" s="792"/>
      <c r="AV9882" s="792"/>
      <c r="AY9882" s="792"/>
      <c r="BN9882" s="792"/>
      <c r="BQ9882" s="792"/>
    </row>
    <row r="9883" spans="8:69" ht="12" customHeight="1">
      <c r="H9883" s="800"/>
      <c r="AJ9883" s="792"/>
      <c r="AM9883" s="792"/>
      <c r="AP9883" s="792"/>
      <c r="AS9883" s="792"/>
      <c r="AV9883" s="792"/>
      <c r="AY9883" s="792"/>
      <c r="BN9883" s="792"/>
      <c r="BQ9883" s="792"/>
    </row>
    <row r="9884" spans="8:69" ht="12" customHeight="1">
      <c r="H9884" s="800"/>
      <c r="AJ9884" s="792"/>
      <c r="AM9884" s="792"/>
      <c r="AP9884" s="792"/>
      <c r="AS9884" s="792"/>
      <c r="AV9884" s="792"/>
      <c r="AY9884" s="792"/>
      <c r="BN9884" s="792"/>
      <c r="BQ9884" s="792"/>
    </row>
    <row r="9885" spans="8:69" ht="12" customHeight="1">
      <c r="H9885" s="800"/>
      <c r="AJ9885" s="792"/>
      <c r="AM9885" s="792"/>
      <c r="AP9885" s="792"/>
      <c r="AS9885" s="792"/>
      <c r="AV9885" s="792"/>
      <c r="AY9885" s="792"/>
      <c r="BN9885" s="792"/>
      <c r="BQ9885" s="792"/>
    </row>
    <row r="9886" spans="8:69" ht="12" customHeight="1">
      <c r="H9886" s="800"/>
      <c r="AJ9886" s="792"/>
      <c r="AM9886" s="792"/>
      <c r="AP9886" s="792"/>
      <c r="AS9886" s="792"/>
      <c r="AV9886" s="792"/>
      <c r="AY9886" s="792"/>
      <c r="BN9886" s="792"/>
      <c r="BQ9886" s="792"/>
    </row>
    <row r="9887" spans="8:69" ht="12" customHeight="1">
      <c r="H9887" s="800"/>
      <c r="AJ9887" s="792"/>
      <c r="AM9887" s="792"/>
      <c r="AP9887" s="792"/>
      <c r="AS9887" s="792"/>
      <c r="AV9887" s="792"/>
      <c r="AY9887" s="792"/>
      <c r="BN9887" s="792"/>
      <c r="BQ9887" s="792"/>
    </row>
    <row r="9888" spans="8:69" ht="12" customHeight="1">
      <c r="H9888" s="800"/>
      <c r="AJ9888" s="792"/>
      <c r="AM9888" s="792"/>
      <c r="AP9888" s="792"/>
      <c r="AS9888" s="792"/>
      <c r="AV9888" s="792"/>
      <c r="AY9888" s="792"/>
      <c r="BN9888" s="792"/>
      <c r="BQ9888" s="792"/>
    </row>
    <row r="9889" spans="8:69" ht="12" customHeight="1">
      <c r="H9889" s="800"/>
      <c r="AJ9889" s="792"/>
      <c r="AM9889" s="792"/>
      <c r="AP9889" s="792"/>
      <c r="AS9889" s="792"/>
      <c r="AV9889" s="792"/>
      <c r="AY9889" s="792"/>
      <c r="BN9889" s="792"/>
      <c r="BQ9889" s="792"/>
    </row>
    <row r="9890" spans="8:69" ht="12" customHeight="1">
      <c r="H9890" s="800"/>
      <c r="AJ9890" s="792"/>
      <c r="AM9890" s="792"/>
      <c r="AP9890" s="792"/>
      <c r="AS9890" s="792"/>
      <c r="AV9890" s="792"/>
      <c r="AY9890" s="792"/>
      <c r="BN9890" s="792"/>
      <c r="BQ9890" s="792"/>
    </row>
    <row r="9891" spans="8:69" ht="12" customHeight="1">
      <c r="H9891" s="800"/>
      <c r="AJ9891" s="792"/>
      <c r="AM9891" s="792"/>
      <c r="AP9891" s="792"/>
      <c r="AS9891" s="792"/>
      <c r="AV9891" s="792"/>
      <c r="AY9891" s="792"/>
      <c r="BN9891" s="792"/>
      <c r="BQ9891" s="792"/>
    </row>
    <row r="9892" spans="8:69" ht="12" customHeight="1">
      <c r="H9892" s="800"/>
      <c r="AJ9892" s="792"/>
      <c r="AM9892" s="792"/>
      <c r="AP9892" s="792"/>
      <c r="AS9892" s="792"/>
      <c r="AV9892" s="792"/>
      <c r="AY9892" s="792"/>
      <c r="BN9892" s="792"/>
      <c r="BQ9892" s="792"/>
    </row>
    <row r="9893" spans="8:69" ht="12" customHeight="1">
      <c r="H9893" s="800"/>
      <c r="AJ9893" s="792"/>
      <c r="AM9893" s="792"/>
      <c r="AP9893" s="792"/>
      <c r="AS9893" s="792"/>
      <c r="AV9893" s="792"/>
      <c r="AY9893" s="792"/>
      <c r="BN9893" s="792"/>
      <c r="BQ9893" s="792"/>
    </row>
    <row r="9894" spans="8:69" ht="12" customHeight="1">
      <c r="H9894" s="800"/>
      <c r="AJ9894" s="792"/>
      <c r="AM9894" s="792"/>
      <c r="AP9894" s="792"/>
      <c r="AS9894" s="792"/>
      <c r="AV9894" s="792"/>
      <c r="AY9894" s="792"/>
      <c r="BN9894" s="792"/>
      <c r="BQ9894" s="792"/>
    </row>
    <row r="9895" spans="8:69" ht="12" customHeight="1">
      <c r="H9895" s="800"/>
      <c r="AJ9895" s="792"/>
      <c r="AM9895" s="792"/>
      <c r="AP9895" s="792"/>
      <c r="AS9895" s="792"/>
      <c r="AV9895" s="792"/>
      <c r="AY9895" s="792"/>
      <c r="BN9895" s="792"/>
      <c r="BQ9895" s="792"/>
    </row>
    <row r="9896" spans="8:69" ht="12" customHeight="1">
      <c r="H9896" s="800"/>
      <c r="AJ9896" s="792"/>
      <c r="AM9896" s="792"/>
      <c r="AP9896" s="792"/>
      <c r="AS9896" s="792"/>
      <c r="AV9896" s="792"/>
      <c r="AY9896" s="792"/>
      <c r="BN9896" s="792"/>
      <c r="BQ9896" s="792"/>
    </row>
    <row r="9897" spans="8:69" ht="12" customHeight="1">
      <c r="H9897" s="800"/>
      <c r="AJ9897" s="792"/>
      <c r="AM9897" s="792"/>
      <c r="AP9897" s="792"/>
      <c r="AS9897" s="792"/>
      <c r="AV9897" s="792"/>
      <c r="AY9897" s="792"/>
      <c r="BN9897" s="792"/>
      <c r="BQ9897" s="792"/>
    </row>
    <row r="9898" spans="8:69" ht="12" customHeight="1">
      <c r="H9898" s="800"/>
      <c r="AJ9898" s="792"/>
      <c r="AM9898" s="792"/>
      <c r="AP9898" s="792"/>
      <c r="AS9898" s="792"/>
      <c r="AV9898" s="792"/>
      <c r="AY9898" s="792"/>
      <c r="BN9898" s="792"/>
      <c r="BQ9898" s="792"/>
    </row>
    <row r="9899" spans="8:69" ht="12" customHeight="1">
      <c r="H9899" s="800"/>
      <c r="AJ9899" s="792"/>
      <c r="AM9899" s="792"/>
      <c r="AP9899" s="792"/>
      <c r="AS9899" s="792"/>
      <c r="AV9899" s="792"/>
      <c r="AY9899" s="792"/>
      <c r="BN9899" s="792"/>
      <c r="BQ9899" s="792"/>
    </row>
    <row r="9900" spans="8:69" ht="12" customHeight="1">
      <c r="H9900" s="800"/>
      <c r="AJ9900" s="792"/>
      <c r="AM9900" s="792"/>
      <c r="AP9900" s="792"/>
      <c r="AS9900" s="792"/>
      <c r="AV9900" s="792"/>
      <c r="AY9900" s="792"/>
      <c r="BN9900" s="792"/>
      <c r="BQ9900" s="792"/>
    </row>
    <row r="9901" spans="8:69" ht="12" customHeight="1">
      <c r="H9901" s="800"/>
      <c r="AJ9901" s="792"/>
      <c r="AM9901" s="792"/>
      <c r="AP9901" s="792"/>
      <c r="AS9901" s="792"/>
      <c r="AV9901" s="792"/>
      <c r="AY9901" s="792"/>
      <c r="BN9901" s="792"/>
      <c r="BQ9901" s="792"/>
    </row>
    <row r="9902" spans="8:69" ht="12" customHeight="1">
      <c r="H9902" s="800"/>
      <c r="AJ9902" s="792"/>
      <c r="AM9902" s="792"/>
      <c r="AP9902" s="792"/>
      <c r="AS9902" s="792"/>
      <c r="AV9902" s="792"/>
      <c r="AY9902" s="792"/>
      <c r="BN9902" s="792"/>
      <c r="BQ9902" s="792"/>
    </row>
    <row r="9903" spans="8:69" ht="12" customHeight="1">
      <c r="H9903" s="800"/>
      <c r="AJ9903" s="792"/>
      <c r="AM9903" s="792"/>
      <c r="AP9903" s="792"/>
      <c r="AS9903" s="792"/>
      <c r="AV9903" s="792"/>
      <c r="AY9903" s="792"/>
      <c r="BN9903" s="792"/>
      <c r="BQ9903" s="792"/>
    </row>
    <row r="9904" spans="8:69" ht="12" customHeight="1">
      <c r="H9904" s="800"/>
      <c r="AJ9904" s="792"/>
      <c r="AM9904" s="792"/>
      <c r="AP9904" s="792"/>
      <c r="AS9904" s="792"/>
      <c r="AV9904" s="792"/>
      <c r="AY9904" s="792"/>
      <c r="BN9904" s="792"/>
      <c r="BQ9904" s="792"/>
    </row>
    <row r="9905" spans="8:69" ht="12" customHeight="1">
      <c r="H9905" s="800"/>
      <c r="AJ9905" s="792"/>
      <c r="AM9905" s="792"/>
      <c r="AP9905" s="792"/>
      <c r="AS9905" s="792"/>
      <c r="AV9905" s="792"/>
      <c r="AY9905" s="792"/>
      <c r="BN9905" s="792"/>
      <c r="BQ9905" s="792"/>
    </row>
    <row r="9906" spans="8:69" ht="12" customHeight="1">
      <c r="H9906" s="800"/>
      <c r="AJ9906" s="792"/>
      <c r="AM9906" s="792"/>
      <c r="AP9906" s="792"/>
      <c r="AS9906" s="792"/>
      <c r="AV9906" s="792"/>
      <c r="AY9906" s="792"/>
      <c r="BN9906" s="792"/>
      <c r="BQ9906" s="792"/>
    </row>
    <row r="9907" spans="8:69" ht="12" customHeight="1">
      <c r="H9907" s="800"/>
      <c r="AJ9907" s="792"/>
      <c r="AM9907" s="792"/>
      <c r="AP9907" s="792"/>
      <c r="AS9907" s="792"/>
      <c r="AV9907" s="792"/>
      <c r="AY9907" s="792"/>
      <c r="BN9907" s="792"/>
      <c r="BQ9907" s="792"/>
    </row>
    <row r="9908" spans="8:69" ht="12" customHeight="1">
      <c r="H9908" s="800"/>
      <c r="AJ9908" s="792"/>
      <c r="AM9908" s="792"/>
      <c r="AP9908" s="792"/>
      <c r="AS9908" s="792"/>
      <c r="AV9908" s="792"/>
      <c r="AY9908" s="792"/>
      <c r="BN9908" s="792"/>
      <c r="BQ9908" s="792"/>
    </row>
    <row r="9909" spans="8:69" ht="12" customHeight="1">
      <c r="H9909" s="800"/>
      <c r="AJ9909" s="792"/>
      <c r="AM9909" s="792"/>
      <c r="AP9909" s="792"/>
      <c r="AS9909" s="792"/>
      <c r="AV9909" s="792"/>
      <c r="AY9909" s="792"/>
      <c r="BN9909" s="792"/>
      <c r="BQ9909" s="792"/>
    </row>
    <row r="9910" spans="8:69" ht="12" customHeight="1">
      <c r="H9910" s="800"/>
      <c r="AJ9910" s="792"/>
      <c r="AM9910" s="792"/>
      <c r="AP9910" s="792"/>
      <c r="AS9910" s="792"/>
      <c r="AV9910" s="792"/>
      <c r="AY9910" s="792"/>
      <c r="BN9910" s="792"/>
      <c r="BQ9910" s="792"/>
    </row>
    <row r="9911" spans="8:69" ht="12" customHeight="1">
      <c r="H9911" s="800"/>
      <c r="AJ9911" s="792"/>
      <c r="AM9911" s="792"/>
      <c r="AP9911" s="792"/>
      <c r="AS9911" s="792"/>
      <c r="AV9911" s="792"/>
      <c r="AY9911" s="792"/>
      <c r="BN9911" s="792"/>
      <c r="BQ9911" s="792"/>
    </row>
    <row r="9912" spans="8:69" ht="12" customHeight="1">
      <c r="H9912" s="800"/>
      <c r="AJ9912" s="792"/>
      <c r="AM9912" s="792"/>
      <c r="AP9912" s="792"/>
      <c r="AS9912" s="792"/>
      <c r="AV9912" s="792"/>
      <c r="AY9912" s="792"/>
      <c r="BN9912" s="792"/>
      <c r="BQ9912" s="792"/>
    </row>
    <row r="9913" spans="8:69" ht="12" customHeight="1">
      <c r="H9913" s="800"/>
      <c r="AJ9913" s="792"/>
      <c r="AM9913" s="792"/>
      <c r="AP9913" s="792"/>
      <c r="AS9913" s="792"/>
      <c r="AV9913" s="792"/>
      <c r="AY9913" s="792"/>
      <c r="BN9913" s="792"/>
      <c r="BQ9913" s="792"/>
    </row>
    <row r="9914" spans="8:69" ht="12" customHeight="1">
      <c r="H9914" s="800"/>
      <c r="AJ9914" s="792"/>
      <c r="AM9914" s="792"/>
      <c r="AP9914" s="792"/>
      <c r="AS9914" s="792"/>
      <c r="AV9914" s="792"/>
      <c r="AY9914" s="792"/>
      <c r="BN9914" s="792"/>
      <c r="BQ9914" s="792"/>
    </row>
    <row r="9915" spans="8:69" ht="12" customHeight="1">
      <c r="H9915" s="800"/>
      <c r="AJ9915" s="792"/>
      <c r="AM9915" s="792"/>
      <c r="AP9915" s="792"/>
      <c r="AS9915" s="792"/>
      <c r="AV9915" s="792"/>
      <c r="AY9915" s="792"/>
      <c r="BN9915" s="792"/>
      <c r="BQ9915" s="792"/>
    </row>
    <row r="9916" spans="8:69" ht="12" customHeight="1">
      <c r="H9916" s="800"/>
      <c r="AJ9916" s="792"/>
      <c r="AM9916" s="792"/>
      <c r="AP9916" s="792"/>
      <c r="AS9916" s="792"/>
      <c r="AV9916" s="792"/>
      <c r="AY9916" s="792"/>
      <c r="BN9916" s="792"/>
      <c r="BQ9916" s="792"/>
    </row>
    <row r="9917" spans="8:69" ht="12" customHeight="1">
      <c r="H9917" s="800"/>
      <c r="AJ9917" s="792"/>
      <c r="AM9917" s="792"/>
      <c r="AP9917" s="792"/>
      <c r="AS9917" s="792"/>
      <c r="AV9917" s="792"/>
      <c r="AY9917" s="792"/>
      <c r="BN9917" s="792"/>
      <c r="BQ9917" s="792"/>
    </row>
    <row r="9918" spans="8:69" ht="12" customHeight="1">
      <c r="H9918" s="800"/>
      <c r="AJ9918" s="792"/>
      <c r="AM9918" s="792"/>
      <c r="AP9918" s="792"/>
      <c r="AS9918" s="792"/>
      <c r="AV9918" s="792"/>
      <c r="AY9918" s="792"/>
      <c r="BN9918" s="792"/>
      <c r="BQ9918" s="792"/>
    </row>
    <row r="9919" spans="8:69" ht="12" customHeight="1">
      <c r="H9919" s="800"/>
      <c r="AJ9919" s="792"/>
      <c r="AM9919" s="792"/>
      <c r="AP9919" s="792"/>
      <c r="AS9919" s="792"/>
      <c r="AV9919" s="792"/>
      <c r="AY9919" s="792"/>
      <c r="BN9919" s="792"/>
      <c r="BQ9919" s="792"/>
    </row>
    <row r="9920" spans="8:69" ht="12" customHeight="1">
      <c r="H9920" s="800"/>
      <c r="AJ9920" s="792"/>
      <c r="AM9920" s="792"/>
      <c r="AP9920" s="792"/>
      <c r="AS9920" s="792"/>
      <c r="AV9920" s="792"/>
      <c r="AY9920" s="792"/>
      <c r="BN9920" s="792"/>
      <c r="BQ9920" s="792"/>
    </row>
    <row r="9921" spans="8:69" ht="12" customHeight="1">
      <c r="H9921" s="800"/>
      <c r="AJ9921" s="792"/>
      <c r="AM9921" s="792"/>
      <c r="AP9921" s="792"/>
      <c r="AS9921" s="792"/>
      <c r="AV9921" s="792"/>
      <c r="AY9921" s="792"/>
      <c r="BN9921" s="792"/>
      <c r="BQ9921" s="792"/>
    </row>
    <row r="9922" spans="8:69" ht="12" customHeight="1">
      <c r="H9922" s="800"/>
      <c r="AJ9922" s="792"/>
      <c r="AM9922" s="792"/>
      <c r="AP9922" s="792"/>
      <c r="AS9922" s="792"/>
      <c r="AV9922" s="792"/>
      <c r="AY9922" s="792"/>
      <c r="BN9922" s="792"/>
      <c r="BQ9922" s="792"/>
    </row>
    <row r="9923" spans="8:69" ht="12" customHeight="1">
      <c r="H9923" s="800"/>
      <c r="AJ9923" s="792"/>
      <c r="AM9923" s="792"/>
      <c r="AP9923" s="792"/>
      <c r="AS9923" s="792"/>
      <c r="AV9923" s="792"/>
      <c r="AY9923" s="792"/>
      <c r="BN9923" s="792"/>
      <c r="BQ9923" s="792"/>
    </row>
    <row r="9924" spans="8:69" ht="12" customHeight="1">
      <c r="H9924" s="800"/>
      <c r="AJ9924" s="792"/>
      <c r="AM9924" s="792"/>
      <c r="AP9924" s="792"/>
      <c r="AS9924" s="792"/>
      <c r="AV9924" s="792"/>
      <c r="AY9924" s="792"/>
      <c r="BN9924" s="792"/>
      <c r="BQ9924" s="792"/>
    </row>
    <row r="9925" spans="8:69" ht="12" customHeight="1">
      <c r="H9925" s="800"/>
      <c r="AJ9925" s="792"/>
      <c r="AM9925" s="792"/>
      <c r="AP9925" s="792"/>
      <c r="AS9925" s="792"/>
      <c r="AV9925" s="792"/>
      <c r="AY9925" s="792"/>
      <c r="BN9925" s="792"/>
      <c r="BQ9925" s="792"/>
    </row>
    <row r="9926" spans="8:69" ht="12" customHeight="1">
      <c r="H9926" s="800"/>
      <c r="AJ9926" s="792"/>
      <c r="AM9926" s="792"/>
      <c r="AP9926" s="792"/>
      <c r="AS9926" s="792"/>
      <c r="AV9926" s="792"/>
      <c r="AY9926" s="792"/>
      <c r="BN9926" s="792"/>
      <c r="BQ9926" s="792"/>
    </row>
    <row r="9927" spans="8:69" ht="12" customHeight="1">
      <c r="H9927" s="800"/>
      <c r="AJ9927" s="792"/>
      <c r="AM9927" s="792"/>
      <c r="AP9927" s="792"/>
      <c r="AS9927" s="792"/>
      <c r="AV9927" s="792"/>
      <c r="AY9927" s="792"/>
      <c r="BN9927" s="792"/>
      <c r="BQ9927" s="792"/>
    </row>
    <row r="9928" spans="8:69" ht="12" customHeight="1">
      <c r="H9928" s="800"/>
      <c r="AJ9928" s="792"/>
      <c r="AM9928" s="792"/>
      <c r="AP9928" s="792"/>
      <c r="AS9928" s="792"/>
      <c r="AV9928" s="792"/>
      <c r="AY9928" s="792"/>
      <c r="BN9928" s="792"/>
      <c r="BQ9928" s="792"/>
    </row>
    <row r="9929" spans="8:69" ht="12" customHeight="1">
      <c r="H9929" s="800"/>
      <c r="AJ9929" s="792"/>
      <c r="AM9929" s="792"/>
      <c r="AP9929" s="792"/>
      <c r="AS9929" s="792"/>
      <c r="AV9929" s="792"/>
      <c r="AY9929" s="792"/>
      <c r="BN9929" s="792"/>
      <c r="BQ9929" s="792"/>
    </row>
    <row r="9930" spans="8:69" ht="12" customHeight="1">
      <c r="H9930" s="800"/>
      <c r="AJ9930" s="792"/>
      <c r="AM9930" s="792"/>
      <c r="AP9930" s="792"/>
      <c r="AS9930" s="792"/>
      <c r="AV9930" s="792"/>
      <c r="AY9930" s="792"/>
      <c r="BN9930" s="792"/>
      <c r="BQ9930" s="792"/>
    </row>
    <row r="9931" spans="8:69" ht="12" customHeight="1">
      <c r="H9931" s="800"/>
      <c r="AJ9931" s="792"/>
      <c r="AM9931" s="792"/>
      <c r="AP9931" s="792"/>
      <c r="AS9931" s="792"/>
      <c r="AV9931" s="792"/>
      <c r="AY9931" s="792"/>
      <c r="BN9931" s="792"/>
      <c r="BQ9931" s="792"/>
    </row>
    <row r="9932" spans="8:69" ht="12" customHeight="1">
      <c r="H9932" s="800"/>
      <c r="AJ9932" s="792"/>
      <c r="AM9932" s="792"/>
      <c r="AP9932" s="792"/>
      <c r="AS9932" s="792"/>
      <c r="AV9932" s="792"/>
      <c r="AY9932" s="792"/>
      <c r="BN9932" s="792"/>
      <c r="BQ9932" s="792"/>
    </row>
    <row r="9933" spans="8:69" ht="12" customHeight="1">
      <c r="H9933" s="800"/>
      <c r="AJ9933" s="792"/>
      <c r="AM9933" s="792"/>
      <c r="AP9933" s="792"/>
      <c r="AS9933" s="792"/>
      <c r="AV9933" s="792"/>
      <c r="AY9933" s="792"/>
      <c r="BN9933" s="792"/>
      <c r="BQ9933" s="792"/>
    </row>
    <row r="9934" spans="8:69" ht="12" customHeight="1">
      <c r="H9934" s="800"/>
      <c r="AJ9934" s="792"/>
      <c r="AM9934" s="792"/>
      <c r="AP9934" s="792"/>
      <c r="AS9934" s="792"/>
      <c r="AV9934" s="792"/>
      <c r="AY9934" s="792"/>
      <c r="BN9934" s="792"/>
      <c r="BQ9934" s="792"/>
    </row>
    <row r="9935" spans="8:69" ht="12" customHeight="1">
      <c r="H9935" s="800"/>
      <c r="AJ9935" s="792"/>
      <c r="AM9935" s="792"/>
      <c r="AP9935" s="792"/>
      <c r="AS9935" s="792"/>
      <c r="AV9935" s="792"/>
      <c r="AY9935" s="792"/>
      <c r="BN9935" s="792"/>
      <c r="BQ9935" s="792"/>
    </row>
    <row r="9936" spans="8:69" ht="12" customHeight="1">
      <c r="H9936" s="800"/>
      <c r="AJ9936" s="792"/>
      <c r="AM9936" s="792"/>
      <c r="AP9936" s="792"/>
      <c r="AS9936" s="792"/>
      <c r="AV9936" s="792"/>
      <c r="AY9936" s="792"/>
      <c r="BN9936" s="792"/>
      <c r="BQ9936" s="792"/>
    </row>
    <row r="9937" spans="8:69" ht="12" customHeight="1">
      <c r="H9937" s="800"/>
      <c r="AJ9937" s="792"/>
      <c r="AM9937" s="792"/>
      <c r="AP9937" s="792"/>
      <c r="AS9937" s="792"/>
      <c r="AV9937" s="792"/>
      <c r="AY9937" s="792"/>
      <c r="BN9937" s="792"/>
      <c r="BQ9937" s="792"/>
    </row>
    <row r="9938" spans="8:69" ht="12" customHeight="1">
      <c r="H9938" s="800"/>
      <c r="AJ9938" s="792"/>
      <c r="AM9938" s="792"/>
      <c r="AP9938" s="792"/>
      <c r="AS9938" s="792"/>
      <c r="AV9938" s="792"/>
      <c r="AY9938" s="792"/>
      <c r="BN9938" s="792"/>
      <c r="BQ9938" s="792"/>
    </row>
    <row r="9939" spans="8:69" ht="12" customHeight="1">
      <c r="H9939" s="800"/>
      <c r="AJ9939" s="792"/>
      <c r="AM9939" s="792"/>
      <c r="AP9939" s="792"/>
      <c r="AS9939" s="792"/>
      <c r="AV9939" s="792"/>
      <c r="AY9939" s="792"/>
      <c r="BN9939" s="792"/>
      <c r="BQ9939" s="792"/>
    </row>
    <row r="9940" spans="8:69" ht="12" customHeight="1">
      <c r="H9940" s="800"/>
      <c r="AJ9940" s="792"/>
      <c r="AM9940" s="792"/>
      <c r="AP9940" s="792"/>
      <c r="AS9940" s="792"/>
      <c r="AV9940" s="792"/>
      <c r="AY9940" s="792"/>
      <c r="BN9940" s="792"/>
      <c r="BQ9940" s="792"/>
    </row>
    <row r="9941" spans="8:69" ht="12" customHeight="1">
      <c r="H9941" s="800"/>
      <c r="AJ9941" s="792"/>
      <c r="AM9941" s="792"/>
      <c r="AP9941" s="792"/>
      <c r="AS9941" s="792"/>
      <c r="AV9941" s="792"/>
      <c r="AY9941" s="792"/>
      <c r="BN9941" s="792"/>
      <c r="BQ9941" s="792"/>
    </row>
    <row r="9942" spans="8:69" ht="12" customHeight="1">
      <c r="H9942" s="800"/>
      <c r="AJ9942" s="792"/>
      <c r="AM9942" s="792"/>
      <c r="AP9942" s="792"/>
      <c r="AS9942" s="792"/>
      <c r="AV9942" s="792"/>
      <c r="AY9942" s="792"/>
      <c r="BN9942" s="792"/>
      <c r="BQ9942" s="792"/>
    </row>
    <row r="9943" spans="8:69" ht="12" customHeight="1">
      <c r="H9943" s="800"/>
      <c r="AJ9943" s="792"/>
      <c r="AM9943" s="792"/>
      <c r="AP9943" s="792"/>
      <c r="AS9943" s="792"/>
      <c r="AV9943" s="792"/>
      <c r="AY9943" s="792"/>
      <c r="BN9943" s="792"/>
      <c r="BQ9943" s="792"/>
    </row>
    <row r="9944" spans="8:69" ht="12" customHeight="1">
      <c r="H9944" s="800"/>
      <c r="AJ9944" s="792"/>
      <c r="AM9944" s="792"/>
      <c r="AP9944" s="792"/>
      <c r="AS9944" s="792"/>
      <c r="AV9944" s="792"/>
      <c r="AY9944" s="792"/>
      <c r="BN9944" s="792"/>
      <c r="BQ9944" s="792"/>
    </row>
    <row r="9945" spans="8:69" ht="12" customHeight="1">
      <c r="H9945" s="800"/>
      <c r="AJ9945" s="792"/>
      <c r="AM9945" s="792"/>
      <c r="AP9945" s="792"/>
      <c r="AS9945" s="792"/>
      <c r="AV9945" s="792"/>
      <c r="AY9945" s="792"/>
      <c r="BN9945" s="792"/>
      <c r="BQ9945" s="792"/>
    </row>
    <row r="9946" spans="8:69" ht="12" customHeight="1">
      <c r="H9946" s="800"/>
      <c r="AJ9946" s="792"/>
      <c r="AM9946" s="792"/>
      <c r="AP9946" s="792"/>
      <c r="AS9946" s="792"/>
      <c r="AV9946" s="792"/>
      <c r="AY9946" s="792"/>
      <c r="BN9946" s="792"/>
      <c r="BQ9946" s="792"/>
    </row>
    <row r="9947" spans="8:69" ht="12" customHeight="1">
      <c r="H9947" s="800"/>
      <c r="AJ9947" s="792"/>
      <c r="AM9947" s="792"/>
      <c r="AP9947" s="792"/>
      <c r="AS9947" s="792"/>
      <c r="AV9947" s="792"/>
      <c r="AY9947" s="792"/>
      <c r="BN9947" s="792"/>
      <c r="BQ9947" s="792"/>
    </row>
    <row r="9948" spans="8:69" ht="12" customHeight="1">
      <c r="H9948" s="800"/>
      <c r="AJ9948" s="792"/>
      <c r="AM9948" s="792"/>
      <c r="AP9948" s="792"/>
      <c r="AS9948" s="792"/>
      <c r="AV9948" s="792"/>
      <c r="AY9948" s="792"/>
      <c r="BN9948" s="792"/>
      <c r="BQ9948" s="792"/>
    </row>
    <row r="9949" spans="8:69" ht="12" customHeight="1">
      <c r="H9949" s="800"/>
      <c r="AJ9949" s="792"/>
      <c r="AM9949" s="792"/>
      <c r="AP9949" s="792"/>
      <c r="AS9949" s="792"/>
      <c r="AV9949" s="792"/>
      <c r="AY9949" s="792"/>
      <c r="BN9949" s="792"/>
      <c r="BQ9949" s="792"/>
    </row>
    <row r="9950" spans="8:69" ht="12" customHeight="1">
      <c r="H9950" s="800"/>
      <c r="AJ9950" s="792"/>
      <c r="AM9950" s="792"/>
      <c r="AP9950" s="792"/>
      <c r="AS9950" s="792"/>
      <c r="AV9950" s="792"/>
      <c r="AY9950" s="792"/>
      <c r="BN9950" s="792"/>
      <c r="BQ9950" s="792"/>
    </row>
    <row r="9951" spans="8:69" ht="12" customHeight="1">
      <c r="H9951" s="800"/>
      <c r="AJ9951" s="792"/>
      <c r="AM9951" s="792"/>
      <c r="AP9951" s="792"/>
      <c r="AS9951" s="792"/>
      <c r="AV9951" s="792"/>
      <c r="AY9951" s="792"/>
      <c r="BN9951" s="792"/>
      <c r="BQ9951" s="792"/>
    </row>
    <row r="9952" spans="8:69" ht="12" customHeight="1">
      <c r="H9952" s="800"/>
      <c r="AJ9952" s="792"/>
      <c r="AM9952" s="792"/>
      <c r="AP9952" s="792"/>
      <c r="AS9952" s="792"/>
      <c r="AV9952" s="792"/>
      <c r="AY9952" s="792"/>
      <c r="BN9952" s="792"/>
      <c r="BQ9952" s="792"/>
    </row>
    <row r="9953" spans="8:69" ht="12" customHeight="1">
      <c r="H9953" s="800"/>
      <c r="AJ9953" s="792"/>
      <c r="AM9953" s="792"/>
      <c r="AP9953" s="792"/>
      <c r="AS9953" s="792"/>
      <c r="AV9953" s="792"/>
      <c r="AY9953" s="792"/>
      <c r="BN9953" s="792"/>
      <c r="BQ9953" s="792"/>
    </row>
    <row r="9954" spans="8:69" ht="12" customHeight="1">
      <c r="H9954" s="800"/>
      <c r="AJ9954" s="792"/>
      <c r="AM9954" s="792"/>
      <c r="AP9954" s="792"/>
      <c r="AS9954" s="792"/>
      <c r="AV9954" s="792"/>
      <c r="AY9954" s="792"/>
      <c r="BN9954" s="792"/>
      <c r="BQ9954" s="792"/>
    </row>
    <row r="9955" spans="8:69" ht="12" customHeight="1">
      <c r="H9955" s="800"/>
      <c r="AJ9955" s="792"/>
      <c r="AM9955" s="792"/>
      <c r="AP9955" s="792"/>
      <c r="AS9955" s="792"/>
      <c r="AV9955" s="792"/>
      <c r="AY9955" s="792"/>
      <c r="BN9955" s="792"/>
      <c r="BQ9955" s="792"/>
    </row>
    <row r="9956" spans="8:69" ht="12" customHeight="1">
      <c r="H9956" s="800"/>
      <c r="AJ9956" s="792"/>
      <c r="AM9956" s="792"/>
      <c r="AP9956" s="792"/>
      <c r="AS9956" s="792"/>
      <c r="AV9956" s="792"/>
      <c r="AY9956" s="792"/>
      <c r="BN9956" s="792"/>
      <c r="BQ9956" s="792"/>
    </row>
    <row r="9957" spans="8:69" ht="12" customHeight="1">
      <c r="H9957" s="800"/>
      <c r="AJ9957" s="792"/>
      <c r="AM9957" s="792"/>
      <c r="AP9957" s="792"/>
      <c r="AS9957" s="792"/>
      <c r="AV9957" s="792"/>
      <c r="AY9957" s="792"/>
      <c r="BN9957" s="792"/>
      <c r="BQ9957" s="792"/>
    </row>
    <row r="9958" spans="8:69" ht="12" customHeight="1">
      <c r="H9958" s="800"/>
      <c r="AJ9958" s="792"/>
      <c r="AM9958" s="792"/>
      <c r="AP9958" s="792"/>
      <c r="AS9958" s="792"/>
      <c r="AV9958" s="792"/>
      <c r="AY9958" s="792"/>
      <c r="BN9958" s="792"/>
      <c r="BQ9958" s="792"/>
    </row>
    <row r="9959" spans="8:69" ht="12" customHeight="1">
      <c r="H9959" s="800"/>
      <c r="AJ9959" s="792"/>
      <c r="AM9959" s="792"/>
      <c r="AP9959" s="792"/>
      <c r="AS9959" s="792"/>
      <c r="AV9959" s="792"/>
      <c r="AY9959" s="792"/>
      <c r="BN9959" s="792"/>
      <c r="BQ9959" s="792"/>
    </row>
    <row r="9960" spans="8:69" ht="12" customHeight="1">
      <c r="H9960" s="800"/>
      <c r="AJ9960" s="792"/>
      <c r="AM9960" s="792"/>
      <c r="AP9960" s="792"/>
      <c r="AS9960" s="792"/>
      <c r="AV9960" s="792"/>
      <c r="AY9960" s="792"/>
      <c r="BN9960" s="792"/>
      <c r="BQ9960" s="792"/>
    </row>
    <row r="9961" spans="8:69" ht="12" customHeight="1">
      <c r="H9961" s="800"/>
      <c r="AJ9961" s="792"/>
      <c r="AM9961" s="792"/>
      <c r="AP9961" s="792"/>
      <c r="AS9961" s="792"/>
      <c r="AV9961" s="792"/>
      <c r="AY9961" s="792"/>
      <c r="BN9961" s="792"/>
      <c r="BQ9961" s="792"/>
    </row>
    <row r="9962" spans="8:69" ht="12" customHeight="1">
      <c r="H9962" s="800"/>
      <c r="AJ9962" s="792"/>
      <c r="AM9962" s="792"/>
      <c r="AP9962" s="792"/>
      <c r="AS9962" s="792"/>
      <c r="AV9962" s="792"/>
      <c r="AY9962" s="792"/>
      <c r="BN9962" s="792"/>
      <c r="BQ9962" s="792"/>
    </row>
    <row r="9963" spans="8:69" ht="12" customHeight="1">
      <c r="H9963" s="800"/>
      <c r="AJ9963" s="792"/>
      <c r="AM9963" s="792"/>
      <c r="AP9963" s="792"/>
      <c r="AS9963" s="792"/>
      <c r="AV9963" s="792"/>
      <c r="AY9963" s="792"/>
      <c r="BN9963" s="792"/>
      <c r="BQ9963" s="792"/>
    </row>
    <row r="9964" spans="8:69" ht="12" customHeight="1">
      <c r="H9964" s="800"/>
      <c r="AJ9964" s="792"/>
      <c r="AM9964" s="792"/>
      <c r="AP9964" s="792"/>
      <c r="AS9964" s="792"/>
      <c r="AV9964" s="792"/>
      <c r="AY9964" s="792"/>
      <c r="BN9964" s="792"/>
      <c r="BQ9964" s="792"/>
    </row>
    <row r="9965" spans="8:69" ht="12" customHeight="1">
      <c r="H9965" s="800"/>
      <c r="AJ9965" s="792"/>
      <c r="AM9965" s="792"/>
      <c r="AP9965" s="792"/>
      <c r="AS9965" s="792"/>
      <c r="AV9965" s="792"/>
      <c r="AY9965" s="792"/>
      <c r="BN9965" s="792"/>
      <c r="BQ9965" s="792"/>
    </row>
    <row r="9966" spans="8:69" ht="12" customHeight="1">
      <c r="H9966" s="800"/>
      <c r="AJ9966" s="792"/>
      <c r="AM9966" s="792"/>
      <c r="AP9966" s="792"/>
      <c r="AS9966" s="792"/>
      <c r="AV9966" s="792"/>
      <c r="AY9966" s="792"/>
      <c r="BN9966" s="792"/>
      <c r="BQ9966" s="792"/>
    </row>
    <row r="9967" spans="8:69" ht="12" customHeight="1">
      <c r="H9967" s="800"/>
      <c r="AJ9967" s="792"/>
      <c r="AM9967" s="792"/>
      <c r="AP9967" s="792"/>
      <c r="AS9967" s="792"/>
      <c r="AV9967" s="792"/>
      <c r="AY9967" s="792"/>
      <c r="BN9967" s="792"/>
      <c r="BQ9967" s="792"/>
    </row>
    <row r="9968" spans="8:69" ht="12" customHeight="1">
      <c r="H9968" s="800"/>
      <c r="AJ9968" s="792"/>
      <c r="AM9968" s="792"/>
      <c r="AP9968" s="792"/>
      <c r="AS9968" s="792"/>
      <c r="AV9968" s="792"/>
      <c r="AY9968" s="792"/>
      <c r="BN9968" s="792"/>
      <c r="BQ9968" s="792"/>
    </row>
    <row r="9969" spans="8:69" ht="12" customHeight="1">
      <c r="H9969" s="800"/>
      <c r="AJ9969" s="792"/>
      <c r="AM9969" s="792"/>
      <c r="AP9969" s="792"/>
      <c r="AS9969" s="792"/>
      <c r="AV9969" s="792"/>
      <c r="AY9969" s="792"/>
      <c r="BN9969" s="792"/>
      <c r="BQ9969" s="792"/>
    </row>
    <row r="9970" spans="8:69" ht="12" customHeight="1">
      <c r="H9970" s="800"/>
      <c r="AJ9970" s="792"/>
      <c r="AM9970" s="792"/>
      <c r="AP9970" s="792"/>
      <c r="AS9970" s="792"/>
      <c r="AV9970" s="792"/>
      <c r="AY9970" s="792"/>
      <c r="BN9970" s="792"/>
      <c r="BQ9970" s="792"/>
    </row>
    <row r="9971" spans="8:69" ht="12" customHeight="1">
      <c r="H9971" s="800"/>
      <c r="AJ9971" s="792"/>
      <c r="AM9971" s="792"/>
      <c r="AP9971" s="792"/>
      <c r="AS9971" s="792"/>
      <c r="AV9971" s="792"/>
      <c r="AY9971" s="792"/>
      <c r="BN9971" s="792"/>
      <c r="BQ9971" s="792"/>
    </row>
    <row r="9972" spans="8:69" ht="12" customHeight="1">
      <c r="H9972" s="800"/>
      <c r="AJ9972" s="792"/>
      <c r="AM9972" s="792"/>
      <c r="AP9972" s="792"/>
      <c r="AS9972" s="792"/>
      <c r="AV9972" s="792"/>
      <c r="AY9972" s="792"/>
      <c r="BN9972" s="792"/>
      <c r="BQ9972" s="792"/>
    </row>
    <row r="9973" spans="8:69" ht="12" customHeight="1">
      <c r="H9973" s="800"/>
      <c r="AJ9973" s="792"/>
      <c r="AM9973" s="792"/>
      <c r="AP9973" s="792"/>
      <c r="AS9973" s="792"/>
      <c r="AV9973" s="792"/>
      <c r="AY9973" s="792"/>
      <c r="BN9973" s="792"/>
      <c r="BQ9973" s="792"/>
    </row>
    <row r="9974" spans="8:69" ht="12" customHeight="1">
      <c r="H9974" s="800"/>
      <c r="AJ9974" s="792"/>
      <c r="AM9974" s="792"/>
      <c r="AP9974" s="792"/>
      <c r="AS9974" s="792"/>
      <c r="AV9974" s="792"/>
      <c r="AY9974" s="792"/>
      <c r="BN9974" s="792"/>
      <c r="BQ9974" s="792"/>
    </row>
    <row r="9975" spans="8:69" ht="12" customHeight="1">
      <c r="H9975" s="800"/>
      <c r="AJ9975" s="792"/>
      <c r="AM9975" s="792"/>
      <c r="AP9975" s="792"/>
      <c r="AS9975" s="792"/>
      <c r="AV9975" s="792"/>
      <c r="AY9975" s="792"/>
      <c r="BN9975" s="792"/>
      <c r="BQ9975" s="792"/>
    </row>
    <row r="9976" spans="8:69" ht="12" customHeight="1">
      <c r="H9976" s="800"/>
      <c r="AJ9976" s="792"/>
      <c r="AM9976" s="792"/>
      <c r="AP9976" s="792"/>
      <c r="AS9976" s="792"/>
      <c r="AV9976" s="792"/>
      <c r="AY9976" s="792"/>
      <c r="BN9976" s="792"/>
      <c r="BQ9976" s="792"/>
    </row>
    <row r="9977" spans="8:69" ht="12" customHeight="1">
      <c r="H9977" s="800"/>
      <c r="AJ9977" s="792"/>
      <c r="AM9977" s="792"/>
      <c r="AP9977" s="792"/>
      <c r="AS9977" s="792"/>
      <c r="AV9977" s="792"/>
      <c r="AY9977" s="792"/>
      <c r="BN9977" s="792"/>
      <c r="BQ9977" s="792"/>
    </row>
    <row r="9978" spans="8:69" ht="12" customHeight="1">
      <c r="H9978" s="800"/>
      <c r="AJ9978" s="792"/>
      <c r="AM9978" s="792"/>
      <c r="AP9978" s="792"/>
      <c r="AS9978" s="792"/>
      <c r="AV9978" s="792"/>
      <c r="AY9978" s="792"/>
      <c r="BN9978" s="792"/>
      <c r="BQ9978" s="792"/>
    </row>
    <row r="9979" spans="8:69" ht="12" customHeight="1">
      <c r="H9979" s="800"/>
      <c r="AJ9979" s="792"/>
      <c r="AM9979" s="792"/>
      <c r="AP9979" s="792"/>
      <c r="AS9979" s="792"/>
      <c r="AV9979" s="792"/>
      <c r="AY9979" s="792"/>
      <c r="BN9979" s="792"/>
      <c r="BQ9979" s="792"/>
    </row>
    <row r="9980" spans="8:69" ht="12" customHeight="1">
      <c r="H9980" s="800"/>
      <c r="AJ9980" s="792"/>
      <c r="AM9980" s="792"/>
      <c r="AP9980" s="792"/>
      <c r="AS9980" s="792"/>
      <c r="AV9980" s="792"/>
      <c r="AY9980" s="792"/>
      <c r="BN9980" s="792"/>
      <c r="BQ9980" s="792"/>
    </row>
    <row r="9981" spans="8:69" ht="12" customHeight="1">
      <c r="H9981" s="800"/>
      <c r="AJ9981" s="792"/>
      <c r="AM9981" s="792"/>
      <c r="AP9981" s="792"/>
      <c r="AS9981" s="792"/>
      <c r="AV9981" s="792"/>
      <c r="AY9981" s="792"/>
      <c r="BN9981" s="792"/>
      <c r="BQ9981" s="792"/>
    </row>
    <row r="9982" spans="8:69" ht="12" customHeight="1">
      <c r="H9982" s="800"/>
      <c r="AJ9982" s="792"/>
      <c r="AM9982" s="792"/>
      <c r="AP9982" s="792"/>
      <c r="AS9982" s="792"/>
      <c r="AV9982" s="792"/>
      <c r="AY9982" s="792"/>
      <c r="BN9982" s="792"/>
      <c r="BQ9982" s="792"/>
    </row>
    <row r="9983" spans="8:69" ht="12" customHeight="1">
      <c r="H9983" s="800"/>
      <c r="AJ9983" s="792"/>
      <c r="AM9983" s="792"/>
      <c r="AP9983" s="792"/>
      <c r="AS9983" s="792"/>
      <c r="AV9983" s="792"/>
      <c r="AY9983" s="792"/>
      <c r="BN9983" s="792"/>
      <c r="BQ9983" s="792"/>
    </row>
    <row r="9984" spans="8:69" ht="12" customHeight="1">
      <c r="H9984" s="800"/>
      <c r="AJ9984" s="792"/>
      <c r="AM9984" s="792"/>
      <c r="AP9984" s="792"/>
      <c r="AS9984" s="792"/>
      <c r="AV9984" s="792"/>
      <c r="AY9984" s="792"/>
      <c r="BN9984" s="792"/>
      <c r="BQ9984" s="792"/>
    </row>
    <row r="9985" spans="8:69" ht="12" customHeight="1">
      <c r="H9985" s="800"/>
      <c r="AJ9985" s="792"/>
      <c r="AM9985" s="792"/>
      <c r="AP9985" s="792"/>
      <c r="AS9985" s="792"/>
      <c r="AV9985" s="792"/>
      <c r="AY9985" s="792"/>
      <c r="BN9985" s="792"/>
      <c r="BQ9985" s="792"/>
    </row>
    <row r="9986" spans="8:69" ht="12" customHeight="1">
      <c r="H9986" s="800"/>
      <c r="AJ9986" s="792"/>
      <c r="AM9986" s="792"/>
      <c r="AP9986" s="792"/>
      <c r="AS9986" s="792"/>
      <c r="AV9986" s="792"/>
      <c r="AY9986" s="792"/>
      <c r="BN9986" s="792"/>
      <c r="BQ9986" s="792"/>
    </row>
    <row r="9987" spans="8:69" ht="12" customHeight="1">
      <c r="H9987" s="800"/>
      <c r="AJ9987" s="792"/>
      <c r="AM9987" s="792"/>
      <c r="AP9987" s="792"/>
      <c r="AS9987" s="792"/>
      <c r="AV9987" s="792"/>
      <c r="AY9987" s="792"/>
      <c r="BN9987" s="792"/>
      <c r="BQ9987" s="792"/>
    </row>
    <row r="9988" spans="8:69" ht="12" customHeight="1">
      <c r="H9988" s="800"/>
      <c r="AJ9988" s="792"/>
      <c r="AM9988" s="792"/>
      <c r="AP9988" s="792"/>
      <c r="AS9988" s="792"/>
      <c r="AV9988" s="792"/>
      <c r="AY9988" s="792"/>
      <c r="BN9988" s="792"/>
      <c r="BQ9988" s="792"/>
    </row>
    <row r="9989" spans="8:69" ht="12" customHeight="1">
      <c r="H9989" s="800"/>
      <c r="AJ9989" s="792"/>
      <c r="AM9989" s="792"/>
      <c r="AP9989" s="792"/>
      <c r="AS9989" s="792"/>
      <c r="AV9989" s="792"/>
      <c r="AY9989" s="792"/>
      <c r="BN9989" s="792"/>
      <c r="BQ9989" s="792"/>
    </row>
    <row r="9990" spans="8:69" ht="12" customHeight="1">
      <c r="H9990" s="800"/>
      <c r="AJ9990" s="792"/>
      <c r="AM9990" s="792"/>
      <c r="AP9990" s="792"/>
      <c r="AS9990" s="792"/>
      <c r="AV9990" s="792"/>
      <c r="AY9990" s="792"/>
      <c r="BN9990" s="792"/>
      <c r="BQ9990" s="792"/>
    </row>
    <row r="9991" spans="8:69" ht="12" customHeight="1">
      <c r="H9991" s="800"/>
      <c r="AJ9991" s="792"/>
      <c r="AM9991" s="792"/>
      <c r="AP9991" s="792"/>
      <c r="AS9991" s="792"/>
      <c r="AV9991" s="792"/>
      <c r="AY9991" s="792"/>
      <c r="BN9991" s="792"/>
      <c r="BQ9991" s="792"/>
    </row>
    <row r="9992" spans="8:69" ht="12" customHeight="1">
      <c r="H9992" s="800"/>
      <c r="AJ9992" s="792"/>
      <c r="AM9992" s="792"/>
      <c r="AP9992" s="792"/>
      <c r="AS9992" s="792"/>
      <c r="AV9992" s="792"/>
      <c r="AY9992" s="792"/>
      <c r="BN9992" s="792"/>
      <c r="BQ9992" s="792"/>
    </row>
    <row r="9993" spans="8:69" ht="12" customHeight="1">
      <c r="H9993" s="800"/>
      <c r="AJ9993" s="792"/>
      <c r="AM9993" s="792"/>
      <c r="AP9993" s="792"/>
      <c r="AS9993" s="792"/>
      <c r="AV9993" s="792"/>
      <c r="AY9993" s="792"/>
      <c r="BN9993" s="792"/>
      <c r="BQ9993" s="792"/>
    </row>
    <row r="9994" spans="8:69" ht="12" customHeight="1">
      <c r="H9994" s="800"/>
      <c r="AJ9994" s="792"/>
      <c r="AM9994" s="792"/>
      <c r="AP9994" s="792"/>
      <c r="AS9994" s="792"/>
      <c r="AV9994" s="792"/>
      <c r="AY9994" s="792"/>
      <c r="BN9994" s="792"/>
      <c r="BQ9994" s="792"/>
    </row>
    <row r="9995" spans="8:69" ht="12" customHeight="1">
      <c r="H9995" s="800"/>
      <c r="AJ9995" s="792"/>
      <c r="AM9995" s="792"/>
      <c r="AP9995" s="792"/>
      <c r="AS9995" s="792"/>
      <c r="AV9995" s="792"/>
      <c r="AY9995" s="792"/>
      <c r="BN9995" s="792"/>
      <c r="BQ9995" s="792"/>
    </row>
    <row r="9996" spans="8:69" ht="12" customHeight="1">
      <c r="H9996" s="800"/>
      <c r="AJ9996" s="792"/>
      <c r="AM9996" s="792"/>
      <c r="AP9996" s="792"/>
      <c r="AS9996" s="792"/>
      <c r="AV9996" s="792"/>
      <c r="AY9996" s="792"/>
      <c r="BN9996" s="792"/>
      <c r="BQ9996" s="792"/>
    </row>
    <row r="9997" spans="8:69" ht="12" customHeight="1">
      <c r="H9997" s="800"/>
      <c r="AJ9997" s="792"/>
      <c r="AM9997" s="792"/>
      <c r="AP9997" s="792"/>
      <c r="AS9997" s="792"/>
      <c r="AV9997" s="792"/>
      <c r="AY9997" s="792"/>
      <c r="BN9997" s="792"/>
      <c r="BQ9997" s="792"/>
    </row>
    <row r="9998" spans="8:69" ht="12" customHeight="1">
      <c r="H9998" s="800"/>
      <c r="AJ9998" s="792"/>
      <c r="AM9998" s="792"/>
      <c r="AP9998" s="792"/>
      <c r="AS9998" s="792"/>
      <c r="AV9998" s="792"/>
      <c r="AY9998" s="792"/>
      <c r="BN9998" s="792"/>
      <c r="BQ9998" s="792"/>
    </row>
    <row r="9999" spans="8:69" ht="12" customHeight="1">
      <c r="H9999" s="800"/>
      <c r="AJ9999" s="792"/>
      <c r="AM9999" s="792"/>
      <c r="AP9999" s="792"/>
      <c r="AS9999" s="792"/>
      <c r="AV9999" s="792"/>
      <c r="AY9999" s="792"/>
      <c r="BN9999" s="792"/>
      <c r="BQ9999" s="792"/>
    </row>
    <row r="10000" spans="8:69" ht="12" customHeight="1">
      <c r="H10000" s="800"/>
      <c r="AJ10000" s="792"/>
      <c r="AM10000" s="792"/>
      <c r="AP10000" s="792"/>
      <c r="AS10000" s="792"/>
      <c r="AV10000" s="792"/>
      <c r="AY10000" s="792"/>
      <c r="BN10000" s="792"/>
      <c r="BQ10000" s="792"/>
    </row>
    <row r="10001" spans="8:69" ht="12" customHeight="1">
      <c r="H10001" s="800"/>
      <c r="AJ10001" s="792"/>
      <c r="AM10001" s="792"/>
      <c r="AP10001" s="792"/>
      <c r="AS10001" s="792"/>
      <c r="AV10001" s="792"/>
      <c r="AY10001" s="792"/>
      <c r="BN10001" s="792"/>
      <c r="BQ10001" s="792"/>
    </row>
    <row r="10002" spans="8:69" ht="12" customHeight="1">
      <c r="H10002" s="800"/>
      <c r="AJ10002" s="792"/>
      <c r="AM10002" s="792"/>
      <c r="AP10002" s="792"/>
      <c r="AS10002" s="792"/>
      <c r="AV10002" s="792"/>
      <c r="AY10002" s="792"/>
      <c r="BN10002" s="792"/>
      <c r="BQ10002" s="792"/>
    </row>
    <row r="10003" spans="8:69" ht="12" customHeight="1">
      <c r="H10003" s="800"/>
      <c r="AJ10003" s="792"/>
      <c r="AM10003" s="792"/>
      <c r="AP10003" s="792"/>
      <c r="AS10003" s="792"/>
      <c r="AV10003" s="792"/>
      <c r="AY10003" s="792"/>
      <c r="BN10003" s="792"/>
      <c r="BQ10003" s="792"/>
    </row>
    <row r="10004" spans="8:69" ht="12" customHeight="1">
      <c r="H10004" s="800"/>
      <c r="AJ10004" s="792"/>
      <c r="AM10004" s="792"/>
      <c r="AP10004" s="792"/>
      <c r="AS10004" s="792"/>
      <c r="AV10004" s="792"/>
      <c r="AY10004" s="792"/>
      <c r="BN10004" s="792"/>
      <c r="BQ10004" s="792"/>
    </row>
    <row r="10005" spans="8:69" ht="12" customHeight="1">
      <c r="H10005" s="800"/>
      <c r="AJ10005" s="792"/>
      <c r="AM10005" s="792"/>
      <c r="AP10005" s="792"/>
      <c r="AS10005" s="792"/>
      <c r="AV10005" s="792"/>
      <c r="AY10005" s="792"/>
      <c r="BN10005" s="792"/>
      <c r="BQ10005" s="792"/>
    </row>
    <row r="10006" spans="8:69" ht="12" customHeight="1">
      <c r="H10006" s="800"/>
      <c r="AJ10006" s="792"/>
      <c r="AM10006" s="792"/>
      <c r="AP10006" s="792"/>
      <c r="AS10006" s="792"/>
      <c r="AV10006" s="792"/>
      <c r="AY10006" s="792"/>
      <c r="BN10006" s="792"/>
      <c r="BQ10006" s="792"/>
    </row>
    <row r="10007" spans="8:69" ht="12" customHeight="1">
      <c r="H10007" s="800"/>
      <c r="AJ10007" s="792"/>
      <c r="AM10007" s="792"/>
      <c r="AP10007" s="792"/>
      <c r="AS10007" s="792"/>
      <c r="AV10007" s="792"/>
      <c r="AY10007" s="792"/>
      <c r="BN10007" s="792"/>
      <c r="BQ10007" s="792"/>
    </row>
    <row r="10008" spans="8:69" ht="12" customHeight="1">
      <c r="H10008" s="800"/>
      <c r="AJ10008" s="792"/>
      <c r="AM10008" s="792"/>
      <c r="AP10008" s="792"/>
      <c r="AS10008" s="792"/>
      <c r="AV10008" s="792"/>
      <c r="AY10008" s="792"/>
      <c r="BN10008" s="792"/>
      <c r="BQ10008" s="792"/>
    </row>
    <row r="10009" spans="8:69" ht="12" customHeight="1">
      <c r="H10009" s="800"/>
      <c r="AJ10009" s="792"/>
      <c r="AM10009" s="792"/>
      <c r="AP10009" s="792"/>
      <c r="AS10009" s="792"/>
      <c r="AV10009" s="792"/>
      <c r="AY10009" s="792"/>
      <c r="BN10009" s="792"/>
      <c r="BQ10009" s="792"/>
    </row>
    <row r="10010" spans="8:69" ht="12" customHeight="1">
      <c r="H10010" s="800"/>
      <c r="AJ10010" s="792"/>
      <c r="AM10010" s="792"/>
      <c r="AP10010" s="792"/>
      <c r="AS10010" s="792"/>
      <c r="AV10010" s="792"/>
      <c r="AY10010" s="792"/>
      <c r="BN10010" s="792"/>
      <c r="BQ10010" s="792"/>
    </row>
    <row r="10011" spans="8:69" ht="12" customHeight="1">
      <c r="H10011" s="800"/>
      <c r="AJ10011" s="792"/>
      <c r="AM10011" s="792"/>
      <c r="AP10011" s="792"/>
      <c r="AS10011" s="792"/>
      <c r="AV10011" s="792"/>
      <c r="AY10011" s="792"/>
      <c r="BN10011" s="792"/>
      <c r="BQ10011" s="792"/>
    </row>
    <row r="10012" spans="8:69" ht="12" customHeight="1">
      <c r="H10012" s="800"/>
      <c r="AJ10012" s="792"/>
      <c r="AM10012" s="792"/>
      <c r="AP10012" s="792"/>
      <c r="AS10012" s="792"/>
      <c r="AV10012" s="792"/>
      <c r="AY10012" s="792"/>
      <c r="BN10012" s="792"/>
      <c r="BQ10012" s="792"/>
    </row>
    <row r="10013" spans="8:69" ht="12" customHeight="1">
      <c r="H10013" s="800"/>
      <c r="AJ10013" s="792"/>
      <c r="AM10013" s="792"/>
      <c r="AP10013" s="792"/>
      <c r="AS10013" s="792"/>
      <c r="AV10013" s="792"/>
      <c r="AY10013" s="792"/>
      <c r="BN10013" s="792"/>
      <c r="BQ10013" s="792"/>
    </row>
    <row r="10014" spans="8:69" ht="12" customHeight="1">
      <c r="H10014" s="800"/>
      <c r="AJ10014" s="792"/>
      <c r="AM10014" s="792"/>
      <c r="AP10014" s="792"/>
      <c r="AS10014" s="792"/>
      <c r="AV10014" s="792"/>
      <c r="AY10014" s="792"/>
      <c r="BN10014" s="792"/>
      <c r="BQ10014" s="792"/>
    </row>
    <row r="10015" spans="8:69" ht="12" customHeight="1">
      <c r="H10015" s="800"/>
      <c r="AJ10015" s="792"/>
      <c r="AM10015" s="792"/>
      <c r="AP10015" s="792"/>
      <c r="AS10015" s="792"/>
      <c r="AV10015" s="792"/>
      <c r="AY10015" s="792"/>
      <c r="BN10015" s="792"/>
      <c r="BQ10015" s="792"/>
    </row>
    <row r="10016" spans="8:69" ht="12" customHeight="1">
      <c r="H10016" s="800"/>
      <c r="AJ10016" s="792"/>
      <c r="AM10016" s="792"/>
      <c r="AP10016" s="792"/>
      <c r="AS10016" s="792"/>
      <c r="AV10016" s="792"/>
      <c r="AY10016" s="792"/>
      <c r="BN10016" s="792"/>
      <c r="BQ10016" s="792"/>
    </row>
    <row r="10017" spans="8:69" ht="12" customHeight="1">
      <c r="H10017" s="800"/>
      <c r="AJ10017" s="792"/>
      <c r="AM10017" s="792"/>
      <c r="AP10017" s="792"/>
      <c r="AS10017" s="792"/>
      <c r="AV10017" s="792"/>
      <c r="AY10017" s="792"/>
      <c r="BN10017" s="792"/>
      <c r="BQ10017" s="792"/>
    </row>
    <row r="10018" spans="8:69" ht="12" customHeight="1">
      <c r="H10018" s="800"/>
      <c r="AJ10018" s="792"/>
      <c r="AM10018" s="792"/>
      <c r="AP10018" s="792"/>
      <c r="AS10018" s="792"/>
      <c r="AV10018" s="792"/>
      <c r="AY10018" s="792"/>
      <c r="BN10018" s="792"/>
      <c r="BQ10018" s="792"/>
    </row>
    <row r="10019" spans="8:69" ht="12" customHeight="1">
      <c r="H10019" s="800"/>
      <c r="AJ10019" s="792"/>
      <c r="AM10019" s="792"/>
      <c r="AP10019" s="792"/>
      <c r="AS10019" s="792"/>
      <c r="AV10019" s="792"/>
      <c r="AY10019" s="792"/>
      <c r="BN10019" s="792"/>
      <c r="BQ10019" s="792"/>
    </row>
    <row r="10020" spans="8:69" ht="12" customHeight="1">
      <c r="H10020" s="800"/>
      <c r="AJ10020" s="792"/>
      <c r="AM10020" s="792"/>
      <c r="AP10020" s="792"/>
      <c r="AS10020" s="792"/>
      <c r="AV10020" s="792"/>
      <c r="AY10020" s="792"/>
      <c r="BN10020" s="792"/>
      <c r="BQ10020" s="792"/>
    </row>
    <row r="10021" spans="8:69" ht="12" customHeight="1">
      <c r="H10021" s="800"/>
      <c r="AJ10021" s="792"/>
      <c r="AM10021" s="792"/>
      <c r="AP10021" s="792"/>
      <c r="AS10021" s="792"/>
      <c r="AV10021" s="792"/>
      <c r="AY10021" s="792"/>
      <c r="BN10021" s="792"/>
      <c r="BQ10021" s="792"/>
    </row>
    <row r="10022" spans="8:69" ht="12" customHeight="1">
      <c r="H10022" s="800"/>
      <c r="AJ10022" s="792"/>
      <c r="AM10022" s="792"/>
      <c r="AP10022" s="792"/>
      <c r="AS10022" s="792"/>
      <c r="AV10022" s="792"/>
      <c r="AY10022" s="792"/>
      <c r="BN10022" s="792"/>
      <c r="BQ10022" s="792"/>
    </row>
    <row r="10023" spans="8:69" ht="12" customHeight="1">
      <c r="H10023" s="800"/>
      <c r="AJ10023" s="792"/>
      <c r="AM10023" s="792"/>
      <c r="AP10023" s="792"/>
      <c r="AS10023" s="792"/>
      <c r="AV10023" s="792"/>
      <c r="AY10023" s="792"/>
      <c r="BN10023" s="792"/>
      <c r="BQ10023" s="792"/>
    </row>
    <row r="10024" spans="8:69" ht="12" customHeight="1">
      <c r="H10024" s="800"/>
      <c r="AJ10024" s="792"/>
      <c r="AM10024" s="792"/>
      <c r="AP10024" s="792"/>
      <c r="AS10024" s="792"/>
      <c r="AV10024" s="792"/>
      <c r="AY10024" s="792"/>
      <c r="BN10024" s="792"/>
      <c r="BQ10024" s="792"/>
    </row>
    <row r="10025" spans="8:69" ht="12" customHeight="1">
      <c r="H10025" s="800"/>
      <c r="AJ10025" s="792"/>
      <c r="AM10025" s="792"/>
      <c r="AP10025" s="792"/>
      <c r="AS10025" s="792"/>
      <c r="AV10025" s="792"/>
      <c r="AY10025" s="792"/>
      <c r="BN10025" s="792"/>
      <c r="BQ10025" s="792"/>
    </row>
    <row r="10026" spans="8:69" ht="12" customHeight="1">
      <c r="H10026" s="800"/>
      <c r="AJ10026" s="792"/>
      <c r="AM10026" s="792"/>
      <c r="AP10026" s="792"/>
      <c r="AS10026" s="792"/>
      <c r="AV10026" s="792"/>
      <c r="AY10026" s="792"/>
      <c r="BN10026" s="792"/>
      <c r="BQ10026" s="792"/>
    </row>
    <row r="10027" spans="8:69" ht="12" customHeight="1">
      <c r="H10027" s="800"/>
      <c r="AJ10027" s="792"/>
      <c r="AM10027" s="792"/>
      <c r="AP10027" s="792"/>
      <c r="AS10027" s="792"/>
      <c r="AV10027" s="792"/>
      <c r="AY10027" s="792"/>
      <c r="BN10027" s="792"/>
      <c r="BQ10027" s="792"/>
    </row>
    <row r="10028" spans="8:69" ht="12" customHeight="1">
      <c r="H10028" s="800"/>
      <c r="AJ10028" s="792"/>
      <c r="AM10028" s="792"/>
      <c r="AP10028" s="792"/>
      <c r="AS10028" s="792"/>
      <c r="AV10028" s="792"/>
      <c r="AY10028" s="792"/>
      <c r="BN10028" s="792"/>
      <c r="BQ10028" s="792"/>
    </row>
    <row r="10029" spans="8:69" ht="12" customHeight="1">
      <c r="H10029" s="800"/>
      <c r="AJ10029" s="792"/>
      <c r="AM10029" s="792"/>
      <c r="AP10029" s="792"/>
      <c r="AS10029" s="792"/>
      <c r="AV10029" s="792"/>
      <c r="AY10029" s="792"/>
      <c r="BN10029" s="792"/>
      <c r="BQ10029" s="792"/>
    </row>
    <row r="10030" spans="8:69" ht="12" customHeight="1">
      <c r="H10030" s="800"/>
      <c r="AJ10030" s="792"/>
      <c r="AM10030" s="792"/>
      <c r="AP10030" s="792"/>
      <c r="AS10030" s="792"/>
      <c r="AV10030" s="792"/>
      <c r="AY10030" s="792"/>
      <c r="BN10030" s="792"/>
      <c r="BQ10030" s="792"/>
    </row>
    <row r="10031" spans="8:69" ht="12" customHeight="1">
      <c r="H10031" s="800"/>
      <c r="AJ10031" s="792"/>
      <c r="AM10031" s="792"/>
      <c r="AP10031" s="792"/>
      <c r="AS10031" s="792"/>
      <c r="AV10031" s="792"/>
      <c r="AY10031" s="792"/>
      <c r="BN10031" s="792"/>
      <c r="BQ10031" s="792"/>
    </row>
    <row r="10032" spans="8:69" ht="12" customHeight="1">
      <c r="H10032" s="800"/>
      <c r="AJ10032" s="792"/>
      <c r="AM10032" s="792"/>
      <c r="AP10032" s="792"/>
      <c r="AS10032" s="792"/>
      <c r="AV10032" s="792"/>
      <c r="AY10032" s="792"/>
      <c r="BN10032" s="792"/>
      <c r="BQ10032" s="792"/>
    </row>
    <row r="10033" spans="8:69" ht="12" customHeight="1">
      <c r="H10033" s="800"/>
      <c r="AJ10033" s="792"/>
      <c r="AM10033" s="792"/>
      <c r="AP10033" s="792"/>
      <c r="AS10033" s="792"/>
      <c r="AV10033" s="792"/>
      <c r="AY10033" s="792"/>
      <c r="BN10033" s="792"/>
      <c r="BQ10033" s="792"/>
    </row>
    <row r="10034" spans="8:69" ht="12" customHeight="1">
      <c r="H10034" s="800"/>
      <c r="AJ10034" s="792"/>
      <c r="AM10034" s="792"/>
      <c r="AP10034" s="792"/>
      <c r="AS10034" s="792"/>
      <c r="AV10034" s="792"/>
      <c r="AY10034" s="792"/>
      <c r="BN10034" s="792"/>
      <c r="BQ10034" s="792"/>
    </row>
    <row r="10035" spans="8:69" ht="12" customHeight="1">
      <c r="H10035" s="800"/>
      <c r="AJ10035" s="792"/>
      <c r="AM10035" s="792"/>
      <c r="AP10035" s="792"/>
      <c r="AS10035" s="792"/>
      <c r="AV10035" s="792"/>
      <c r="AY10035" s="792"/>
      <c r="BN10035" s="792"/>
      <c r="BQ10035" s="792"/>
    </row>
    <row r="10036" spans="8:69" ht="12" customHeight="1">
      <c r="H10036" s="800"/>
      <c r="AJ10036" s="792"/>
      <c r="AM10036" s="792"/>
      <c r="AP10036" s="792"/>
      <c r="AS10036" s="792"/>
      <c r="AV10036" s="792"/>
      <c r="AY10036" s="792"/>
      <c r="BN10036" s="792"/>
      <c r="BQ10036" s="792"/>
    </row>
    <row r="10037" spans="8:69" ht="12" customHeight="1">
      <c r="H10037" s="800"/>
      <c r="AJ10037" s="792"/>
      <c r="AM10037" s="792"/>
      <c r="AP10037" s="792"/>
      <c r="AS10037" s="792"/>
      <c r="AV10037" s="792"/>
      <c r="AY10037" s="792"/>
      <c r="BN10037" s="792"/>
      <c r="BQ10037" s="792"/>
    </row>
    <row r="10038" spans="8:69" ht="12" customHeight="1">
      <c r="H10038" s="800"/>
      <c r="AJ10038" s="792"/>
      <c r="AM10038" s="792"/>
      <c r="AP10038" s="792"/>
      <c r="AS10038" s="792"/>
      <c r="AV10038" s="792"/>
      <c r="AY10038" s="792"/>
      <c r="BN10038" s="792"/>
      <c r="BQ10038" s="792"/>
    </row>
    <row r="10039" spans="8:69" ht="12" customHeight="1">
      <c r="H10039" s="800"/>
      <c r="AJ10039" s="792"/>
      <c r="AM10039" s="792"/>
      <c r="AP10039" s="792"/>
      <c r="AS10039" s="792"/>
      <c r="AV10039" s="792"/>
      <c r="AY10039" s="792"/>
      <c r="BN10039" s="792"/>
      <c r="BQ10039" s="792"/>
    </row>
    <row r="10040" spans="8:69" ht="12" customHeight="1">
      <c r="H10040" s="800"/>
      <c r="AJ10040" s="792"/>
      <c r="AM10040" s="792"/>
      <c r="AP10040" s="792"/>
      <c r="AS10040" s="792"/>
      <c r="AV10040" s="792"/>
      <c r="AY10040" s="792"/>
      <c r="BN10040" s="792"/>
      <c r="BQ10040" s="792"/>
    </row>
    <row r="10041" spans="8:69" ht="12" customHeight="1">
      <c r="H10041" s="800"/>
      <c r="AJ10041" s="792"/>
      <c r="AM10041" s="792"/>
      <c r="AP10041" s="792"/>
      <c r="AS10041" s="792"/>
      <c r="AV10041" s="792"/>
      <c r="AY10041" s="792"/>
      <c r="BN10041" s="792"/>
      <c r="BQ10041" s="792"/>
    </row>
    <row r="10042" spans="8:69" ht="12" customHeight="1">
      <c r="H10042" s="800"/>
      <c r="AJ10042" s="792"/>
      <c r="AM10042" s="792"/>
      <c r="AP10042" s="792"/>
      <c r="AS10042" s="792"/>
      <c r="AV10042" s="792"/>
      <c r="AY10042" s="792"/>
      <c r="BN10042" s="792"/>
      <c r="BQ10042" s="792"/>
    </row>
    <row r="10043" spans="8:69" ht="12" customHeight="1">
      <c r="H10043" s="800"/>
      <c r="AJ10043" s="792"/>
      <c r="AM10043" s="792"/>
      <c r="AP10043" s="792"/>
      <c r="AS10043" s="792"/>
      <c r="AV10043" s="792"/>
      <c r="AY10043" s="792"/>
      <c r="BN10043" s="792"/>
      <c r="BQ10043" s="792"/>
    </row>
    <row r="10044" spans="8:69" ht="12" customHeight="1">
      <c r="H10044" s="800"/>
      <c r="AJ10044" s="792"/>
      <c r="AM10044" s="792"/>
      <c r="AP10044" s="792"/>
      <c r="AS10044" s="792"/>
      <c r="AV10044" s="792"/>
      <c r="AY10044" s="792"/>
      <c r="BN10044" s="792"/>
      <c r="BQ10044" s="792"/>
    </row>
    <row r="10045" spans="8:69" ht="12" customHeight="1">
      <c r="H10045" s="800"/>
      <c r="AJ10045" s="792"/>
      <c r="AM10045" s="792"/>
      <c r="AP10045" s="792"/>
      <c r="AS10045" s="792"/>
      <c r="AV10045" s="792"/>
      <c r="AY10045" s="792"/>
      <c r="BN10045" s="792"/>
      <c r="BQ10045" s="792"/>
    </row>
    <row r="10046" spans="8:69" ht="12" customHeight="1">
      <c r="H10046" s="800"/>
      <c r="AJ10046" s="792"/>
      <c r="AM10046" s="792"/>
      <c r="AP10046" s="792"/>
      <c r="AS10046" s="792"/>
      <c r="AV10046" s="792"/>
      <c r="AY10046" s="792"/>
      <c r="BN10046" s="792"/>
      <c r="BQ10046" s="792"/>
    </row>
    <row r="10047" spans="8:69" ht="12" customHeight="1">
      <c r="H10047" s="800"/>
      <c r="AJ10047" s="792"/>
      <c r="AM10047" s="792"/>
      <c r="AP10047" s="792"/>
      <c r="AS10047" s="792"/>
      <c r="AV10047" s="792"/>
      <c r="AY10047" s="792"/>
      <c r="BN10047" s="792"/>
      <c r="BQ10047" s="792"/>
    </row>
    <row r="10048" spans="8:69" ht="12" customHeight="1">
      <c r="H10048" s="800"/>
      <c r="AJ10048" s="792"/>
      <c r="AM10048" s="792"/>
      <c r="AP10048" s="792"/>
      <c r="AS10048" s="792"/>
      <c r="AV10048" s="792"/>
      <c r="AY10048" s="792"/>
      <c r="BN10048" s="792"/>
      <c r="BQ10048" s="792"/>
    </row>
    <row r="10049" spans="8:69" ht="12" customHeight="1">
      <c r="H10049" s="800"/>
      <c r="AJ10049" s="792"/>
      <c r="AM10049" s="792"/>
      <c r="AP10049" s="792"/>
      <c r="AS10049" s="792"/>
      <c r="AV10049" s="792"/>
      <c r="AY10049" s="792"/>
      <c r="BN10049" s="792"/>
      <c r="BQ10049" s="792"/>
    </row>
    <row r="10050" spans="8:69" ht="12" customHeight="1">
      <c r="H10050" s="800"/>
      <c r="AJ10050" s="792"/>
      <c r="AM10050" s="792"/>
      <c r="AP10050" s="792"/>
      <c r="AS10050" s="792"/>
      <c r="AV10050" s="792"/>
      <c r="AY10050" s="792"/>
      <c r="BN10050" s="792"/>
      <c r="BQ10050" s="792"/>
    </row>
    <row r="10051" spans="8:69" ht="12" customHeight="1">
      <c r="H10051" s="800"/>
      <c r="AJ10051" s="792"/>
      <c r="AM10051" s="792"/>
      <c r="AP10051" s="792"/>
      <c r="AS10051" s="792"/>
      <c r="AV10051" s="792"/>
      <c r="AY10051" s="792"/>
      <c r="BN10051" s="792"/>
      <c r="BQ10051" s="792"/>
    </row>
    <row r="10052" spans="8:69" ht="12" customHeight="1">
      <c r="H10052" s="800"/>
      <c r="AJ10052" s="792"/>
      <c r="AM10052" s="792"/>
      <c r="AP10052" s="792"/>
      <c r="AS10052" s="792"/>
      <c r="AV10052" s="792"/>
      <c r="AY10052" s="792"/>
      <c r="BN10052" s="792"/>
      <c r="BQ10052" s="792"/>
    </row>
    <row r="10053" spans="8:69" ht="12" customHeight="1">
      <c r="H10053" s="800"/>
      <c r="AJ10053" s="792"/>
      <c r="AM10053" s="792"/>
      <c r="AP10053" s="792"/>
      <c r="AS10053" s="792"/>
      <c r="AV10053" s="792"/>
      <c r="AY10053" s="792"/>
      <c r="BN10053" s="792"/>
      <c r="BQ10053" s="792"/>
    </row>
    <row r="10054" spans="8:69" ht="12" customHeight="1">
      <c r="H10054" s="800"/>
      <c r="AJ10054" s="792"/>
      <c r="AM10054" s="792"/>
      <c r="AP10054" s="792"/>
      <c r="AS10054" s="792"/>
      <c r="AV10054" s="792"/>
      <c r="AY10054" s="792"/>
      <c r="BN10054" s="792"/>
      <c r="BQ10054" s="792"/>
    </row>
    <row r="10055" spans="8:69" ht="12" customHeight="1">
      <c r="H10055" s="800"/>
      <c r="AJ10055" s="792"/>
      <c r="AM10055" s="792"/>
      <c r="AP10055" s="792"/>
      <c r="AS10055" s="792"/>
      <c r="AV10055" s="792"/>
      <c r="AY10055" s="792"/>
      <c r="BN10055" s="792"/>
      <c r="BQ10055" s="792"/>
    </row>
    <row r="10056" spans="8:69" ht="12" customHeight="1">
      <c r="H10056" s="800"/>
      <c r="AJ10056" s="792"/>
      <c r="AM10056" s="792"/>
      <c r="AP10056" s="792"/>
      <c r="AS10056" s="792"/>
      <c r="AV10056" s="792"/>
      <c r="AY10056" s="792"/>
      <c r="BN10056" s="792"/>
      <c r="BQ10056" s="792"/>
    </row>
    <row r="10057" spans="8:69" ht="12" customHeight="1">
      <c r="H10057" s="800"/>
      <c r="AJ10057" s="792"/>
      <c r="AM10057" s="792"/>
      <c r="AP10057" s="792"/>
      <c r="AS10057" s="792"/>
      <c r="AV10057" s="792"/>
      <c r="AY10057" s="792"/>
      <c r="BN10057" s="792"/>
      <c r="BQ10057" s="792"/>
    </row>
    <row r="10058" spans="8:69" ht="12" customHeight="1">
      <c r="H10058" s="800"/>
      <c r="AJ10058" s="792"/>
      <c r="AM10058" s="792"/>
      <c r="AP10058" s="792"/>
      <c r="AS10058" s="792"/>
      <c r="AV10058" s="792"/>
      <c r="AY10058" s="792"/>
      <c r="BN10058" s="792"/>
      <c r="BQ10058" s="792"/>
    </row>
    <row r="10059" spans="8:69" ht="12" customHeight="1">
      <c r="H10059" s="800"/>
      <c r="AJ10059" s="792"/>
      <c r="AM10059" s="792"/>
      <c r="AP10059" s="792"/>
      <c r="AS10059" s="792"/>
      <c r="AV10059" s="792"/>
      <c r="AY10059" s="792"/>
      <c r="BN10059" s="792"/>
      <c r="BQ10059" s="792"/>
    </row>
    <row r="10060" spans="8:69" ht="12" customHeight="1">
      <c r="H10060" s="800"/>
      <c r="AJ10060" s="792"/>
      <c r="AM10060" s="792"/>
      <c r="AP10060" s="792"/>
      <c r="AS10060" s="792"/>
      <c r="AV10060" s="792"/>
      <c r="AY10060" s="792"/>
      <c r="BN10060" s="792"/>
      <c r="BQ10060" s="792"/>
    </row>
    <row r="10061" spans="8:69" ht="12" customHeight="1">
      <c r="H10061" s="800"/>
      <c r="AJ10061" s="792"/>
      <c r="AM10061" s="792"/>
      <c r="AP10061" s="792"/>
      <c r="AS10061" s="792"/>
      <c r="AV10061" s="792"/>
      <c r="AY10061" s="792"/>
      <c r="BN10061" s="792"/>
      <c r="BQ10061" s="792"/>
    </row>
    <row r="10062" spans="8:69" ht="12" customHeight="1">
      <c r="H10062" s="800"/>
      <c r="AJ10062" s="792"/>
      <c r="AM10062" s="792"/>
      <c r="AP10062" s="792"/>
      <c r="AS10062" s="792"/>
      <c r="AV10062" s="792"/>
      <c r="AY10062" s="792"/>
      <c r="BN10062" s="792"/>
      <c r="BQ10062" s="792"/>
    </row>
    <row r="10063" spans="8:69" ht="12" customHeight="1">
      <c r="H10063" s="800"/>
      <c r="AJ10063" s="792"/>
      <c r="AM10063" s="792"/>
      <c r="AP10063" s="792"/>
      <c r="AS10063" s="792"/>
      <c r="AV10063" s="792"/>
      <c r="AY10063" s="792"/>
      <c r="BN10063" s="792"/>
      <c r="BQ10063" s="792"/>
    </row>
    <row r="10064" spans="8:69" ht="12" customHeight="1">
      <c r="H10064" s="800"/>
      <c r="AJ10064" s="792"/>
      <c r="AM10064" s="792"/>
      <c r="AP10064" s="792"/>
      <c r="AS10064" s="792"/>
      <c r="AV10064" s="792"/>
      <c r="AY10064" s="792"/>
      <c r="BN10064" s="792"/>
      <c r="BQ10064" s="792"/>
    </row>
    <row r="10065" spans="8:69" ht="12" customHeight="1">
      <c r="H10065" s="800"/>
      <c r="AJ10065" s="792"/>
      <c r="AM10065" s="792"/>
      <c r="AP10065" s="792"/>
      <c r="AS10065" s="792"/>
      <c r="AV10065" s="792"/>
      <c r="AY10065" s="792"/>
      <c r="BN10065" s="792"/>
      <c r="BQ10065" s="792"/>
    </row>
    <row r="10066" spans="8:69" ht="12" customHeight="1">
      <c r="H10066" s="800"/>
      <c r="AJ10066" s="792"/>
      <c r="AM10066" s="792"/>
      <c r="AP10066" s="792"/>
      <c r="AS10066" s="792"/>
      <c r="AV10066" s="792"/>
      <c r="AY10066" s="792"/>
      <c r="BN10066" s="792"/>
      <c r="BQ10066" s="792"/>
    </row>
    <row r="10067" spans="8:69" ht="12" customHeight="1">
      <c r="H10067" s="800"/>
      <c r="AJ10067" s="792"/>
      <c r="AM10067" s="792"/>
      <c r="AP10067" s="792"/>
      <c r="AS10067" s="792"/>
      <c r="AV10067" s="792"/>
      <c r="AY10067" s="792"/>
      <c r="BN10067" s="792"/>
      <c r="BQ10067" s="792"/>
    </row>
    <row r="10068" spans="8:69" ht="12" customHeight="1">
      <c r="H10068" s="800"/>
      <c r="AJ10068" s="792"/>
      <c r="AM10068" s="792"/>
      <c r="AP10068" s="792"/>
      <c r="AS10068" s="792"/>
      <c r="AV10068" s="792"/>
      <c r="AY10068" s="792"/>
      <c r="BN10068" s="792"/>
      <c r="BQ10068" s="792"/>
    </row>
    <row r="10069" spans="8:69" ht="12" customHeight="1">
      <c r="H10069" s="800"/>
      <c r="AJ10069" s="792"/>
      <c r="AM10069" s="792"/>
      <c r="AP10069" s="792"/>
      <c r="AS10069" s="792"/>
      <c r="AV10069" s="792"/>
      <c r="AY10069" s="792"/>
      <c r="BN10069" s="792"/>
      <c r="BQ10069" s="792"/>
    </row>
    <row r="10070" spans="8:69" ht="12" customHeight="1">
      <c r="H10070" s="800"/>
      <c r="AJ10070" s="792"/>
      <c r="AM10070" s="792"/>
      <c r="AP10070" s="792"/>
      <c r="AS10070" s="792"/>
      <c r="AV10070" s="792"/>
      <c r="AY10070" s="792"/>
      <c r="BN10070" s="792"/>
      <c r="BQ10070" s="792"/>
    </row>
    <row r="10071" spans="8:69" ht="12" customHeight="1">
      <c r="H10071" s="800"/>
      <c r="AJ10071" s="792"/>
      <c r="AM10071" s="792"/>
      <c r="AP10071" s="792"/>
      <c r="AS10071" s="792"/>
      <c r="AV10071" s="792"/>
      <c r="AY10071" s="792"/>
      <c r="BN10071" s="792"/>
      <c r="BQ10071" s="792"/>
    </row>
    <row r="10072" spans="8:69" ht="12" customHeight="1">
      <c r="H10072" s="800"/>
      <c r="AJ10072" s="792"/>
      <c r="AM10072" s="792"/>
      <c r="AP10072" s="792"/>
      <c r="AS10072" s="792"/>
      <c r="AV10072" s="792"/>
      <c r="AY10072" s="792"/>
      <c r="BN10072" s="792"/>
      <c r="BQ10072" s="792"/>
    </row>
    <row r="10073" spans="8:69" ht="12" customHeight="1">
      <c r="H10073" s="800"/>
      <c r="AJ10073" s="792"/>
      <c r="AM10073" s="792"/>
      <c r="AP10073" s="792"/>
      <c r="AS10073" s="792"/>
      <c r="AV10073" s="792"/>
      <c r="AY10073" s="792"/>
      <c r="BN10073" s="792"/>
      <c r="BQ10073" s="792"/>
    </row>
    <row r="10074" spans="8:69" ht="12" customHeight="1">
      <c r="H10074" s="800"/>
      <c r="AJ10074" s="792"/>
      <c r="AM10074" s="792"/>
      <c r="AP10074" s="792"/>
      <c r="AS10074" s="792"/>
      <c r="AV10074" s="792"/>
      <c r="AY10074" s="792"/>
      <c r="BN10074" s="792"/>
      <c r="BQ10074" s="792"/>
    </row>
    <row r="10075" spans="8:69" ht="12" customHeight="1">
      <c r="H10075" s="800"/>
      <c r="AJ10075" s="792"/>
      <c r="AM10075" s="792"/>
      <c r="AP10075" s="792"/>
      <c r="AS10075" s="792"/>
      <c r="AV10075" s="792"/>
      <c r="AY10075" s="792"/>
      <c r="BN10075" s="792"/>
      <c r="BQ10075" s="792"/>
    </row>
    <row r="10076" spans="8:69" ht="12" customHeight="1">
      <c r="H10076" s="800"/>
      <c r="AJ10076" s="792"/>
      <c r="AM10076" s="792"/>
      <c r="AP10076" s="792"/>
      <c r="AS10076" s="792"/>
      <c r="AV10076" s="792"/>
      <c r="AY10076" s="792"/>
      <c r="BN10076" s="792"/>
      <c r="BQ10076" s="792"/>
    </row>
    <row r="10077" spans="8:69" ht="12" customHeight="1">
      <c r="H10077" s="800"/>
      <c r="AJ10077" s="792"/>
      <c r="AM10077" s="792"/>
      <c r="AP10077" s="792"/>
      <c r="AS10077" s="792"/>
      <c r="AV10077" s="792"/>
      <c r="AY10077" s="792"/>
      <c r="BN10077" s="792"/>
      <c r="BQ10077" s="792"/>
    </row>
    <row r="10078" spans="8:69" ht="12" customHeight="1">
      <c r="H10078" s="800"/>
      <c r="AJ10078" s="792"/>
      <c r="AM10078" s="792"/>
      <c r="AP10078" s="792"/>
      <c r="AS10078" s="792"/>
      <c r="AV10078" s="792"/>
      <c r="AY10078" s="792"/>
      <c r="BN10078" s="792"/>
      <c r="BQ10078" s="792"/>
    </row>
    <row r="10079" spans="8:69" ht="12" customHeight="1">
      <c r="H10079" s="800"/>
      <c r="AJ10079" s="792"/>
      <c r="AM10079" s="792"/>
      <c r="AP10079" s="792"/>
      <c r="AS10079" s="792"/>
      <c r="AV10079" s="792"/>
      <c r="AY10079" s="792"/>
      <c r="BN10079" s="792"/>
      <c r="BQ10079" s="792"/>
    </row>
    <row r="10080" spans="8:69" ht="12" customHeight="1">
      <c r="H10080" s="800"/>
      <c r="AJ10080" s="792"/>
      <c r="AM10080" s="792"/>
      <c r="AP10080" s="792"/>
      <c r="AS10080" s="792"/>
      <c r="AV10080" s="792"/>
      <c r="AY10080" s="792"/>
      <c r="BN10080" s="792"/>
      <c r="BQ10080" s="792"/>
    </row>
    <row r="10081" spans="8:69" ht="12" customHeight="1">
      <c r="H10081" s="800"/>
      <c r="AJ10081" s="792"/>
      <c r="AM10081" s="792"/>
      <c r="AP10081" s="792"/>
      <c r="AS10081" s="792"/>
      <c r="AV10081" s="792"/>
      <c r="AY10081" s="792"/>
      <c r="BN10081" s="792"/>
      <c r="BQ10081" s="792"/>
    </row>
    <row r="10082" spans="8:69" ht="12" customHeight="1">
      <c r="H10082" s="800"/>
      <c r="AJ10082" s="792"/>
      <c r="AM10082" s="792"/>
      <c r="AP10082" s="792"/>
      <c r="AS10082" s="792"/>
      <c r="AV10082" s="792"/>
      <c r="AY10082" s="792"/>
      <c r="BN10082" s="792"/>
      <c r="BQ10082" s="792"/>
    </row>
    <row r="10083" spans="8:69" ht="12" customHeight="1">
      <c r="H10083" s="800"/>
      <c r="AJ10083" s="792"/>
      <c r="AM10083" s="792"/>
      <c r="AP10083" s="792"/>
      <c r="AS10083" s="792"/>
      <c r="AV10083" s="792"/>
      <c r="AY10083" s="792"/>
      <c r="BN10083" s="792"/>
      <c r="BQ10083" s="792"/>
    </row>
    <row r="10084" spans="8:69" ht="12" customHeight="1">
      <c r="H10084" s="800"/>
      <c r="AJ10084" s="792"/>
      <c r="AM10084" s="792"/>
      <c r="AP10084" s="792"/>
      <c r="AS10084" s="792"/>
      <c r="AV10084" s="792"/>
      <c r="AY10084" s="792"/>
      <c r="BN10084" s="792"/>
      <c r="BQ10084" s="792"/>
    </row>
    <row r="10085" spans="8:69" ht="12" customHeight="1">
      <c r="H10085" s="800"/>
      <c r="AJ10085" s="792"/>
      <c r="AM10085" s="792"/>
      <c r="AP10085" s="792"/>
      <c r="AS10085" s="792"/>
      <c r="AV10085" s="792"/>
      <c r="AY10085" s="792"/>
      <c r="BN10085" s="792"/>
      <c r="BQ10085" s="792"/>
    </row>
    <row r="10086" spans="8:69" ht="12" customHeight="1">
      <c r="H10086" s="800"/>
      <c r="AJ10086" s="792"/>
      <c r="AM10086" s="792"/>
      <c r="AP10086" s="792"/>
      <c r="AS10086" s="792"/>
      <c r="AV10086" s="792"/>
      <c r="AY10086" s="792"/>
      <c r="BN10086" s="792"/>
      <c r="BQ10086" s="792"/>
    </row>
    <row r="10087" spans="8:69" ht="12" customHeight="1">
      <c r="H10087" s="800"/>
      <c r="AJ10087" s="792"/>
      <c r="AM10087" s="792"/>
      <c r="AP10087" s="792"/>
      <c r="AS10087" s="792"/>
      <c r="AV10087" s="792"/>
      <c r="AY10087" s="792"/>
      <c r="BN10087" s="792"/>
      <c r="BQ10087" s="792"/>
    </row>
    <row r="10088" spans="8:69" ht="12" customHeight="1">
      <c r="H10088" s="800"/>
      <c r="AJ10088" s="792"/>
      <c r="AM10088" s="792"/>
      <c r="AP10088" s="792"/>
      <c r="AS10088" s="792"/>
      <c r="AV10088" s="792"/>
      <c r="AY10088" s="792"/>
      <c r="BN10088" s="792"/>
      <c r="BQ10088" s="792"/>
    </row>
    <row r="10089" spans="8:69" ht="12" customHeight="1">
      <c r="H10089" s="800"/>
      <c r="AJ10089" s="792"/>
      <c r="AM10089" s="792"/>
      <c r="AP10089" s="792"/>
      <c r="AS10089" s="792"/>
      <c r="AV10089" s="792"/>
      <c r="AY10089" s="792"/>
      <c r="BN10089" s="792"/>
      <c r="BQ10089" s="792"/>
    </row>
    <row r="10090" spans="8:69" ht="12" customHeight="1">
      <c r="H10090" s="800"/>
      <c r="AJ10090" s="792"/>
      <c r="AM10090" s="792"/>
      <c r="AP10090" s="792"/>
      <c r="AS10090" s="792"/>
      <c r="AV10090" s="792"/>
      <c r="AY10090" s="792"/>
      <c r="BN10090" s="792"/>
      <c r="BQ10090" s="792"/>
    </row>
    <row r="10091" spans="8:69" ht="12" customHeight="1">
      <c r="H10091" s="800"/>
      <c r="AJ10091" s="792"/>
      <c r="AM10091" s="792"/>
      <c r="AP10091" s="792"/>
      <c r="AS10091" s="792"/>
      <c r="AV10091" s="792"/>
      <c r="AY10091" s="792"/>
      <c r="BN10091" s="792"/>
      <c r="BQ10091" s="792"/>
    </row>
    <row r="10092" spans="8:69" ht="12" customHeight="1">
      <c r="H10092" s="800"/>
      <c r="AJ10092" s="792"/>
      <c r="AM10092" s="792"/>
      <c r="AP10092" s="792"/>
      <c r="AS10092" s="792"/>
      <c r="AV10092" s="792"/>
      <c r="AY10092" s="792"/>
      <c r="BN10092" s="792"/>
      <c r="BQ10092" s="792"/>
    </row>
    <row r="10093" spans="8:69" ht="12" customHeight="1">
      <c r="H10093" s="800"/>
      <c r="AJ10093" s="792"/>
      <c r="AM10093" s="792"/>
      <c r="AP10093" s="792"/>
      <c r="AS10093" s="792"/>
      <c r="AV10093" s="792"/>
      <c r="AY10093" s="792"/>
      <c r="BN10093" s="792"/>
      <c r="BQ10093" s="792"/>
    </row>
    <row r="10094" spans="8:69" ht="12" customHeight="1">
      <c r="H10094" s="800"/>
      <c r="AJ10094" s="792"/>
      <c r="AM10094" s="792"/>
      <c r="AP10094" s="792"/>
      <c r="AS10094" s="792"/>
      <c r="AV10094" s="792"/>
      <c r="AY10094" s="792"/>
      <c r="BN10094" s="792"/>
      <c r="BQ10094" s="792"/>
    </row>
    <row r="10095" spans="8:69" ht="12" customHeight="1">
      <c r="H10095" s="800"/>
      <c r="AJ10095" s="792"/>
      <c r="AM10095" s="792"/>
      <c r="AP10095" s="792"/>
      <c r="AS10095" s="792"/>
      <c r="AV10095" s="792"/>
      <c r="AY10095" s="792"/>
      <c r="BN10095" s="792"/>
      <c r="BQ10095" s="792"/>
    </row>
    <row r="10096" spans="8:69" ht="12" customHeight="1">
      <c r="H10096" s="800"/>
      <c r="AJ10096" s="792"/>
      <c r="AM10096" s="792"/>
      <c r="AP10096" s="792"/>
      <c r="AS10096" s="792"/>
      <c r="AV10096" s="792"/>
      <c r="AY10096" s="792"/>
      <c r="BN10096" s="792"/>
      <c r="BQ10096" s="792"/>
    </row>
    <row r="10097" spans="8:69" ht="12" customHeight="1">
      <c r="H10097" s="800"/>
      <c r="AJ10097" s="792"/>
      <c r="AM10097" s="792"/>
      <c r="AP10097" s="792"/>
      <c r="AS10097" s="792"/>
      <c r="AV10097" s="792"/>
      <c r="AY10097" s="792"/>
      <c r="BN10097" s="792"/>
      <c r="BQ10097" s="792"/>
    </row>
    <row r="10098" spans="8:69" ht="12" customHeight="1">
      <c r="H10098" s="800"/>
      <c r="AJ10098" s="792"/>
      <c r="AM10098" s="792"/>
      <c r="AP10098" s="792"/>
      <c r="AS10098" s="792"/>
      <c r="AV10098" s="792"/>
      <c r="AY10098" s="792"/>
      <c r="BN10098" s="792"/>
      <c r="BQ10098" s="792"/>
    </row>
    <row r="10099" spans="8:69" ht="12" customHeight="1">
      <c r="H10099" s="800"/>
      <c r="AJ10099" s="792"/>
      <c r="AM10099" s="792"/>
      <c r="AP10099" s="792"/>
      <c r="AS10099" s="792"/>
      <c r="AV10099" s="792"/>
      <c r="AY10099" s="792"/>
      <c r="BN10099" s="792"/>
      <c r="BQ10099" s="792"/>
    </row>
    <row r="10100" spans="8:69" ht="12" customHeight="1">
      <c r="H10100" s="800"/>
      <c r="AJ10100" s="792"/>
      <c r="AM10100" s="792"/>
      <c r="AP10100" s="792"/>
      <c r="AS10100" s="792"/>
      <c r="AV10100" s="792"/>
      <c r="AY10100" s="792"/>
      <c r="BN10100" s="792"/>
      <c r="BQ10100" s="792"/>
    </row>
    <row r="10101" spans="8:69" ht="12" customHeight="1">
      <c r="H10101" s="800"/>
      <c r="AJ10101" s="792"/>
      <c r="AM10101" s="792"/>
      <c r="AP10101" s="792"/>
      <c r="AS10101" s="792"/>
      <c r="AV10101" s="792"/>
      <c r="AY10101" s="792"/>
      <c r="BN10101" s="792"/>
      <c r="BQ10101" s="792"/>
    </row>
    <row r="10102" spans="8:69" ht="12" customHeight="1">
      <c r="H10102" s="800"/>
      <c r="AJ10102" s="792"/>
      <c r="AM10102" s="792"/>
      <c r="AP10102" s="792"/>
      <c r="AS10102" s="792"/>
      <c r="AV10102" s="792"/>
      <c r="AY10102" s="792"/>
      <c r="BN10102" s="792"/>
      <c r="BQ10102" s="792"/>
    </row>
    <row r="10103" spans="8:69" ht="12" customHeight="1">
      <c r="H10103" s="800"/>
      <c r="AJ10103" s="792"/>
      <c r="AM10103" s="792"/>
      <c r="AP10103" s="792"/>
      <c r="AS10103" s="792"/>
      <c r="AV10103" s="792"/>
      <c r="AY10103" s="792"/>
      <c r="BN10103" s="792"/>
      <c r="BQ10103" s="792"/>
    </row>
    <row r="10104" spans="8:69" ht="12" customHeight="1">
      <c r="H10104" s="800"/>
      <c r="AJ10104" s="792"/>
      <c r="AM10104" s="792"/>
      <c r="AP10104" s="792"/>
      <c r="AS10104" s="792"/>
      <c r="AV10104" s="792"/>
      <c r="AY10104" s="792"/>
      <c r="BN10104" s="792"/>
      <c r="BQ10104" s="792"/>
    </row>
    <row r="10105" spans="8:69" ht="12" customHeight="1">
      <c r="H10105" s="800"/>
      <c r="AJ10105" s="792"/>
      <c r="AM10105" s="792"/>
      <c r="AP10105" s="792"/>
      <c r="AS10105" s="792"/>
      <c r="AV10105" s="792"/>
      <c r="AY10105" s="792"/>
      <c r="BN10105" s="792"/>
      <c r="BQ10105" s="792"/>
    </row>
    <row r="10106" spans="8:69" ht="12" customHeight="1">
      <c r="H10106" s="800"/>
      <c r="AJ10106" s="792"/>
      <c r="AM10106" s="792"/>
      <c r="AP10106" s="792"/>
      <c r="AS10106" s="792"/>
      <c r="AV10106" s="792"/>
      <c r="AY10106" s="792"/>
      <c r="BN10106" s="792"/>
      <c r="BQ10106" s="792"/>
    </row>
    <row r="10107" spans="8:69" ht="12" customHeight="1">
      <c r="H10107" s="800"/>
      <c r="AJ10107" s="792"/>
      <c r="AM10107" s="792"/>
      <c r="AP10107" s="792"/>
      <c r="AS10107" s="792"/>
      <c r="AV10107" s="792"/>
      <c r="AY10107" s="792"/>
      <c r="BN10107" s="792"/>
      <c r="BQ10107" s="792"/>
    </row>
    <row r="10108" spans="8:69" ht="12" customHeight="1">
      <c r="H10108" s="800"/>
      <c r="AJ10108" s="792"/>
      <c r="AM10108" s="792"/>
      <c r="AP10108" s="792"/>
      <c r="AS10108" s="792"/>
      <c r="AV10108" s="792"/>
      <c r="AY10108" s="792"/>
      <c r="BN10108" s="792"/>
      <c r="BQ10108" s="792"/>
    </row>
    <row r="10109" spans="8:69" ht="12" customHeight="1">
      <c r="H10109" s="800"/>
      <c r="AJ10109" s="792"/>
      <c r="AM10109" s="792"/>
      <c r="AP10109" s="792"/>
      <c r="AS10109" s="792"/>
      <c r="AV10109" s="792"/>
      <c r="AY10109" s="792"/>
      <c r="BN10109" s="792"/>
      <c r="BQ10109" s="792"/>
    </row>
    <row r="10110" spans="8:69" ht="12" customHeight="1">
      <c r="H10110" s="800"/>
      <c r="AJ10110" s="792"/>
      <c r="AM10110" s="792"/>
      <c r="AP10110" s="792"/>
      <c r="AS10110" s="792"/>
      <c r="AV10110" s="792"/>
      <c r="AY10110" s="792"/>
      <c r="BN10110" s="792"/>
      <c r="BQ10110" s="792"/>
    </row>
    <row r="10111" spans="8:69" ht="12" customHeight="1">
      <c r="H10111" s="800"/>
      <c r="AJ10111" s="792"/>
      <c r="AM10111" s="792"/>
      <c r="AP10111" s="792"/>
      <c r="AS10111" s="792"/>
      <c r="AV10111" s="792"/>
      <c r="AY10111" s="792"/>
      <c r="BN10111" s="792"/>
      <c r="BQ10111" s="792"/>
    </row>
    <row r="10112" spans="8:69" ht="12" customHeight="1">
      <c r="H10112" s="800"/>
      <c r="AJ10112" s="792"/>
      <c r="AM10112" s="792"/>
      <c r="AP10112" s="792"/>
      <c r="AS10112" s="792"/>
      <c r="AV10112" s="792"/>
      <c r="AY10112" s="792"/>
      <c r="BN10112" s="792"/>
      <c r="BQ10112" s="792"/>
    </row>
    <row r="10113" spans="8:69" ht="12" customHeight="1">
      <c r="H10113" s="800"/>
      <c r="AJ10113" s="792"/>
      <c r="AM10113" s="792"/>
      <c r="AP10113" s="792"/>
      <c r="AS10113" s="792"/>
      <c r="AV10113" s="792"/>
      <c r="AY10113" s="792"/>
      <c r="BN10113" s="792"/>
      <c r="BQ10113" s="792"/>
    </row>
    <row r="10114" spans="8:69" ht="12" customHeight="1">
      <c r="H10114" s="800"/>
      <c r="AJ10114" s="792"/>
      <c r="AM10114" s="792"/>
      <c r="AP10114" s="792"/>
      <c r="AS10114" s="792"/>
      <c r="AV10114" s="792"/>
      <c r="AY10114" s="792"/>
      <c r="BN10114" s="792"/>
      <c r="BQ10114" s="792"/>
    </row>
    <row r="10115" spans="8:69" ht="12" customHeight="1">
      <c r="H10115" s="800"/>
      <c r="AJ10115" s="792"/>
      <c r="AM10115" s="792"/>
      <c r="AP10115" s="792"/>
      <c r="AS10115" s="792"/>
      <c r="AV10115" s="792"/>
      <c r="AY10115" s="792"/>
      <c r="BN10115" s="792"/>
      <c r="BQ10115" s="792"/>
    </row>
    <row r="10116" spans="8:69" ht="12" customHeight="1">
      <c r="H10116" s="800"/>
      <c r="AJ10116" s="792"/>
      <c r="AM10116" s="792"/>
      <c r="AP10116" s="792"/>
      <c r="AS10116" s="792"/>
      <c r="AV10116" s="792"/>
      <c r="AY10116" s="792"/>
      <c r="BN10116" s="792"/>
      <c r="BQ10116" s="792"/>
    </row>
    <row r="10117" spans="8:69" ht="12" customHeight="1">
      <c r="H10117" s="800"/>
      <c r="AJ10117" s="792"/>
      <c r="AM10117" s="792"/>
      <c r="AP10117" s="792"/>
      <c r="AS10117" s="792"/>
      <c r="AV10117" s="792"/>
      <c r="AY10117" s="792"/>
      <c r="BN10117" s="792"/>
      <c r="BQ10117" s="792"/>
    </row>
    <row r="10118" spans="8:69" ht="12" customHeight="1">
      <c r="H10118" s="800"/>
      <c r="AJ10118" s="792"/>
      <c r="AM10118" s="792"/>
      <c r="AP10118" s="792"/>
      <c r="AS10118" s="792"/>
      <c r="AV10118" s="792"/>
      <c r="AY10118" s="792"/>
      <c r="BN10118" s="792"/>
      <c r="BQ10118" s="792"/>
    </row>
    <row r="10119" spans="8:69" ht="12" customHeight="1">
      <c r="H10119" s="800"/>
      <c r="AJ10119" s="792"/>
      <c r="AM10119" s="792"/>
      <c r="AP10119" s="792"/>
      <c r="AS10119" s="792"/>
      <c r="AV10119" s="792"/>
      <c r="AY10119" s="792"/>
      <c r="BN10119" s="792"/>
      <c r="BQ10119" s="792"/>
    </row>
    <row r="10120" spans="8:69" ht="12" customHeight="1">
      <c r="H10120" s="800"/>
      <c r="AJ10120" s="792"/>
      <c r="AM10120" s="792"/>
      <c r="AP10120" s="792"/>
      <c r="AS10120" s="792"/>
      <c r="AV10120" s="792"/>
      <c r="AY10120" s="792"/>
      <c r="BN10120" s="792"/>
      <c r="BQ10120" s="792"/>
    </row>
    <row r="10121" spans="8:69" ht="12" customHeight="1">
      <c r="H10121" s="800"/>
      <c r="AJ10121" s="792"/>
      <c r="AM10121" s="792"/>
      <c r="AP10121" s="792"/>
      <c r="AS10121" s="792"/>
      <c r="AV10121" s="792"/>
      <c r="AY10121" s="792"/>
      <c r="BN10121" s="792"/>
      <c r="BQ10121" s="792"/>
    </row>
    <row r="10122" spans="8:69" ht="12" customHeight="1">
      <c r="H10122" s="800"/>
      <c r="AJ10122" s="792"/>
      <c r="AM10122" s="792"/>
      <c r="AP10122" s="792"/>
      <c r="AS10122" s="792"/>
      <c r="AV10122" s="792"/>
      <c r="AY10122" s="792"/>
      <c r="BN10122" s="792"/>
      <c r="BQ10122" s="792"/>
    </row>
    <row r="10123" spans="8:69" ht="12" customHeight="1">
      <c r="H10123" s="800"/>
      <c r="AJ10123" s="792"/>
      <c r="AM10123" s="792"/>
      <c r="AP10123" s="792"/>
      <c r="AS10123" s="792"/>
      <c r="AV10123" s="792"/>
      <c r="AY10123" s="792"/>
      <c r="BN10123" s="792"/>
      <c r="BQ10123" s="792"/>
    </row>
    <row r="10124" spans="8:69" ht="12" customHeight="1">
      <c r="H10124" s="800"/>
      <c r="AJ10124" s="792"/>
      <c r="AM10124" s="792"/>
      <c r="AP10124" s="792"/>
      <c r="AS10124" s="792"/>
      <c r="AV10124" s="792"/>
      <c r="AY10124" s="792"/>
      <c r="BN10124" s="792"/>
      <c r="BQ10124" s="792"/>
    </row>
    <row r="10125" spans="8:69" ht="12" customHeight="1">
      <c r="H10125" s="800"/>
      <c r="AJ10125" s="792"/>
      <c r="AM10125" s="792"/>
      <c r="AP10125" s="792"/>
      <c r="AS10125" s="792"/>
      <c r="AV10125" s="792"/>
      <c r="AY10125" s="792"/>
      <c r="BN10125" s="792"/>
      <c r="BQ10125" s="792"/>
    </row>
    <row r="10126" spans="8:69" ht="12" customHeight="1">
      <c r="H10126" s="800"/>
      <c r="AJ10126" s="792"/>
      <c r="AM10126" s="792"/>
      <c r="AP10126" s="792"/>
      <c r="AS10126" s="792"/>
      <c r="AV10126" s="792"/>
      <c r="AY10126" s="792"/>
      <c r="BN10126" s="792"/>
      <c r="BQ10126" s="792"/>
    </row>
    <row r="10127" spans="8:69" ht="12" customHeight="1">
      <c r="H10127" s="800"/>
      <c r="AJ10127" s="792"/>
      <c r="AM10127" s="792"/>
      <c r="AP10127" s="792"/>
      <c r="AS10127" s="792"/>
      <c r="AV10127" s="792"/>
      <c r="AY10127" s="792"/>
      <c r="BN10127" s="792"/>
      <c r="BQ10127" s="792"/>
    </row>
    <row r="10128" spans="8:69" ht="12" customHeight="1">
      <c r="H10128" s="800"/>
      <c r="AJ10128" s="792"/>
      <c r="AM10128" s="792"/>
      <c r="AP10128" s="792"/>
      <c r="AS10128" s="792"/>
      <c r="AV10128" s="792"/>
      <c r="AY10128" s="792"/>
      <c r="BN10128" s="792"/>
      <c r="BQ10128" s="792"/>
    </row>
    <row r="10129" spans="8:69" ht="12" customHeight="1">
      <c r="H10129" s="800"/>
      <c r="AJ10129" s="792"/>
      <c r="AM10129" s="792"/>
      <c r="AP10129" s="792"/>
      <c r="AS10129" s="792"/>
      <c r="AV10129" s="792"/>
      <c r="AY10129" s="792"/>
      <c r="BN10129" s="792"/>
      <c r="BQ10129" s="792"/>
    </row>
    <row r="10130" spans="8:69" ht="12" customHeight="1">
      <c r="H10130" s="800"/>
      <c r="AJ10130" s="792"/>
      <c r="AM10130" s="792"/>
      <c r="AP10130" s="792"/>
      <c r="AS10130" s="792"/>
      <c r="AV10130" s="792"/>
      <c r="AY10130" s="792"/>
      <c r="BN10130" s="792"/>
      <c r="BQ10130" s="792"/>
    </row>
    <row r="10131" spans="8:69" ht="12" customHeight="1">
      <c r="H10131" s="800"/>
      <c r="AJ10131" s="792"/>
      <c r="AM10131" s="792"/>
      <c r="AP10131" s="792"/>
      <c r="AS10131" s="792"/>
      <c r="AV10131" s="792"/>
      <c r="AY10131" s="792"/>
      <c r="BN10131" s="792"/>
      <c r="BQ10131" s="792"/>
    </row>
    <row r="10132" spans="8:69" ht="12" customHeight="1">
      <c r="H10132" s="800"/>
      <c r="AJ10132" s="792"/>
      <c r="AM10132" s="792"/>
      <c r="AP10132" s="792"/>
      <c r="AS10132" s="792"/>
      <c r="AV10132" s="792"/>
      <c r="AY10132" s="792"/>
      <c r="BN10132" s="792"/>
      <c r="BQ10132" s="792"/>
    </row>
    <row r="10133" spans="8:69" ht="12" customHeight="1">
      <c r="H10133" s="800"/>
      <c r="AJ10133" s="792"/>
      <c r="AM10133" s="792"/>
      <c r="AP10133" s="792"/>
      <c r="AS10133" s="792"/>
      <c r="AV10133" s="792"/>
      <c r="AY10133" s="792"/>
      <c r="BN10133" s="792"/>
      <c r="BQ10133" s="792"/>
    </row>
    <row r="10134" spans="8:69" ht="12" customHeight="1">
      <c r="H10134" s="800"/>
      <c r="AJ10134" s="792"/>
      <c r="AM10134" s="792"/>
      <c r="AP10134" s="792"/>
      <c r="AS10134" s="792"/>
      <c r="AV10134" s="792"/>
      <c r="AY10134" s="792"/>
      <c r="BN10134" s="792"/>
      <c r="BQ10134" s="792"/>
    </row>
    <row r="10135" spans="8:69" ht="12" customHeight="1">
      <c r="H10135" s="800"/>
      <c r="AJ10135" s="792"/>
      <c r="AM10135" s="792"/>
      <c r="AP10135" s="792"/>
      <c r="AS10135" s="792"/>
      <c r="AV10135" s="792"/>
      <c r="AY10135" s="792"/>
      <c r="BN10135" s="792"/>
      <c r="BQ10135" s="792"/>
    </row>
    <row r="10136" spans="8:69" ht="12" customHeight="1">
      <c r="H10136" s="800"/>
      <c r="AJ10136" s="792"/>
      <c r="AM10136" s="792"/>
      <c r="AP10136" s="792"/>
      <c r="AS10136" s="792"/>
      <c r="AV10136" s="792"/>
      <c r="AY10136" s="792"/>
      <c r="BN10136" s="792"/>
      <c r="BQ10136" s="792"/>
    </row>
    <row r="10137" spans="8:69" ht="12" customHeight="1">
      <c r="H10137" s="800"/>
      <c r="AJ10137" s="792"/>
      <c r="AM10137" s="792"/>
      <c r="AP10137" s="792"/>
      <c r="AS10137" s="792"/>
      <c r="AV10137" s="792"/>
      <c r="AY10137" s="792"/>
      <c r="BN10137" s="792"/>
      <c r="BQ10137" s="792"/>
    </row>
    <row r="10138" spans="8:69" ht="12" customHeight="1">
      <c r="H10138" s="800"/>
      <c r="AJ10138" s="792"/>
      <c r="AM10138" s="792"/>
      <c r="AP10138" s="792"/>
      <c r="AS10138" s="792"/>
      <c r="AV10138" s="792"/>
      <c r="AY10138" s="792"/>
      <c r="BN10138" s="792"/>
      <c r="BQ10138" s="792"/>
    </row>
    <row r="10139" spans="8:69" ht="12" customHeight="1">
      <c r="H10139" s="800"/>
      <c r="AJ10139" s="792"/>
      <c r="AM10139" s="792"/>
      <c r="AP10139" s="792"/>
      <c r="AS10139" s="792"/>
      <c r="AV10139" s="792"/>
      <c r="AY10139" s="792"/>
      <c r="BN10139" s="792"/>
      <c r="BQ10139" s="792"/>
    </row>
    <row r="10140" spans="8:69" ht="12" customHeight="1">
      <c r="H10140" s="800"/>
      <c r="AJ10140" s="792"/>
      <c r="AM10140" s="792"/>
      <c r="AP10140" s="792"/>
      <c r="AS10140" s="792"/>
      <c r="AV10140" s="792"/>
      <c r="AY10140" s="792"/>
      <c r="BN10140" s="792"/>
      <c r="BQ10140" s="792"/>
    </row>
    <row r="10141" spans="8:69" ht="12" customHeight="1">
      <c r="H10141" s="800"/>
      <c r="AJ10141" s="792"/>
      <c r="AM10141" s="792"/>
      <c r="AP10141" s="792"/>
      <c r="AS10141" s="792"/>
      <c r="AV10141" s="792"/>
      <c r="AY10141" s="792"/>
      <c r="BN10141" s="792"/>
      <c r="BQ10141" s="792"/>
    </row>
    <row r="10142" spans="8:69" ht="12" customHeight="1">
      <c r="H10142" s="800"/>
      <c r="AJ10142" s="792"/>
      <c r="AM10142" s="792"/>
      <c r="AP10142" s="792"/>
      <c r="AS10142" s="792"/>
      <c r="AV10142" s="792"/>
      <c r="AY10142" s="792"/>
      <c r="BN10142" s="792"/>
      <c r="BQ10142" s="792"/>
    </row>
    <row r="10143" spans="8:69" ht="12" customHeight="1">
      <c r="H10143" s="800"/>
      <c r="AJ10143" s="792"/>
      <c r="AM10143" s="792"/>
      <c r="AP10143" s="792"/>
      <c r="AS10143" s="792"/>
      <c r="AV10143" s="792"/>
      <c r="AY10143" s="792"/>
      <c r="BN10143" s="792"/>
      <c r="BQ10143" s="792"/>
    </row>
    <row r="10144" spans="8:69" ht="12" customHeight="1">
      <c r="H10144" s="800"/>
      <c r="AJ10144" s="792"/>
      <c r="AM10144" s="792"/>
      <c r="AP10144" s="792"/>
      <c r="AS10144" s="792"/>
      <c r="AV10144" s="792"/>
      <c r="AY10144" s="792"/>
      <c r="BN10144" s="792"/>
      <c r="BQ10144" s="792"/>
    </row>
    <row r="10145" spans="8:69" ht="12" customHeight="1">
      <c r="H10145" s="800"/>
      <c r="AJ10145" s="792"/>
      <c r="AM10145" s="792"/>
      <c r="AP10145" s="792"/>
      <c r="AS10145" s="792"/>
      <c r="AV10145" s="792"/>
      <c r="AY10145" s="792"/>
      <c r="BN10145" s="792"/>
      <c r="BQ10145" s="792"/>
    </row>
    <row r="10146" spans="8:69" ht="12" customHeight="1">
      <c r="H10146" s="800"/>
      <c r="AJ10146" s="792"/>
      <c r="AM10146" s="792"/>
      <c r="AP10146" s="792"/>
      <c r="AS10146" s="792"/>
      <c r="AV10146" s="792"/>
      <c r="AY10146" s="792"/>
      <c r="BN10146" s="792"/>
      <c r="BQ10146" s="792"/>
    </row>
    <row r="10147" spans="8:69" ht="12" customHeight="1">
      <c r="H10147" s="800"/>
      <c r="AJ10147" s="792"/>
      <c r="AM10147" s="792"/>
      <c r="AP10147" s="792"/>
      <c r="AS10147" s="792"/>
      <c r="AV10147" s="792"/>
      <c r="AY10147" s="792"/>
      <c r="BN10147" s="792"/>
      <c r="BQ10147" s="792"/>
    </row>
    <row r="10148" spans="8:69" ht="12" customHeight="1">
      <c r="H10148" s="800"/>
      <c r="AJ10148" s="792"/>
      <c r="AM10148" s="792"/>
      <c r="AP10148" s="792"/>
      <c r="AS10148" s="792"/>
      <c r="AV10148" s="792"/>
      <c r="AY10148" s="792"/>
      <c r="BN10148" s="792"/>
      <c r="BQ10148" s="792"/>
    </row>
    <row r="10149" spans="8:69" ht="12" customHeight="1">
      <c r="H10149" s="800"/>
      <c r="AJ10149" s="792"/>
      <c r="AM10149" s="792"/>
      <c r="AP10149" s="792"/>
      <c r="AS10149" s="792"/>
      <c r="AV10149" s="792"/>
      <c r="AY10149" s="792"/>
      <c r="BN10149" s="792"/>
      <c r="BQ10149" s="792"/>
    </row>
    <row r="10150" spans="8:69" ht="12" customHeight="1">
      <c r="H10150" s="800"/>
      <c r="AJ10150" s="792"/>
      <c r="AM10150" s="792"/>
      <c r="AP10150" s="792"/>
      <c r="AS10150" s="792"/>
      <c r="AV10150" s="792"/>
      <c r="AY10150" s="792"/>
      <c r="BN10150" s="792"/>
      <c r="BQ10150" s="792"/>
    </row>
    <row r="10151" spans="8:69" ht="12" customHeight="1">
      <c r="H10151" s="800"/>
      <c r="AJ10151" s="792"/>
      <c r="AM10151" s="792"/>
      <c r="AP10151" s="792"/>
      <c r="AS10151" s="792"/>
      <c r="AV10151" s="792"/>
      <c r="AY10151" s="792"/>
      <c r="BN10151" s="792"/>
      <c r="BQ10151" s="792"/>
    </row>
    <row r="10152" spans="8:69" ht="12" customHeight="1">
      <c r="H10152" s="800"/>
      <c r="AJ10152" s="792"/>
      <c r="AM10152" s="792"/>
      <c r="AP10152" s="792"/>
      <c r="AS10152" s="792"/>
      <c r="AV10152" s="792"/>
      <c r="AY10152" s="792"/>
      <c r="BN10152" s="792"/>
      <c r="BQ10152" s="792"/>
    </row>
    <row r="10153" spans="8:69" ht="12" customHeight="1">
      <c r="H10153" s="800"/>
      <c r="AJ10153" s="792"/>
      <c r="AM10153" s="792"/>
      <c r="AP10153" s="792"/>
      <c r="AS10153" s="792"/>
      <c r="AV10153" s="792"/>
      <c r="AY10153" s="792"/>
      <c r="BN10153" s="792"/>
      <c r="BQ10153" s="792"/>
    </row>
    <row r="10154" spans="8:69" ht="12" customHeight="1">
      <c r="H10154" s="800"/>
      <c r="AJ10154" s="792"/>
      <c r="AM10154" s="792"/>
      <c r="AP10154" s="792"/>
      <c r="AS10154" s="792"/>
      <c r="AV10154" s="792"/>
      <c r="AY10154" s="792"/>
      <c r="BN10154" s="792"/>
      <c r="BQ10154" s="792"/>
    </row>
    <row r="10155" spans="8:69" ht="12" customHeight="1">
      <c r="H10155" s="800"/>
      <c r="AJ10155" s="792"/>
      <c r="AM10155" s="792"/>
      <c r="AP10155" s="792"/>
      <c r="AS10155" s="792"/>
      <c r="AV10155" s="792"/>
      <c r="AY10155" s="792"/>
      <c r="BN10155" s="792"/>
      <c r="BQ10155" s="792"/>
    </row>
    <row r="10156" spans="8:69" ht="12" customHeight="1">
      <c r="H10156" s="800"/>
      <c r="AJ10156" s="792"/>
      <c r="AM10156" s="792"/>
      <c r="AP10156" s="792"/>
      <c r="AS10156" s="792"/>
      <c r="AV10156" s="792"/>
      <c r="AY10156" s="792"/>
      <c r="BN10156" s="792"/>
      <c r="BQ10156" s="792"/>
    </row>
    <row r="10157" spans="8:69" ht="12" customHeight="1">
      <c r="H10157" s="800"/>
      <c r="AJ10157" s="792"/>
      <c r="AM10157" s="792"/>
      <c r="AP10157" s="792"/>
      <c r="AS10157" s="792"/>
      <c r="AV10157" s="792"/>
      <c r="AY10157" s="792"/>
      <c r="BN10157" s="792"/>
      <c r="BQ10157" s="792"/>
    </row>
    <row r="10158" spans="8:69" ht="12" customHeight="1">
      <c r="H10158" s="800"/>
      <c r="AJ10158" s="792"/>
      <c r="AM10158" s="792"/>
      <c r="AP10158" s="792"/>
      <c r="AS10158" s="792"/>
      <c r="AV10158" s="792"/>
      <c r="AY10158" s="792"/>
      <c r="BN10158" s="792"/>
      <c r="BQ10158" s="792"/>
    </row>
    <row r="10159" spans="8:69" ht="12" customHeight="1">
      <c r="H10159" s="800"/>
      <c r="AJ10159" s="792"/>
      <c r="AM10159" s="792"/>
      <c r="AP10159" s="792"/>
      <c r="AS10159" s="792"/>
      <c r="AV10159" s="792"/>
      <c r="AY10159" s="792"/>
      <c r="BN10159" s="792"/>
      <c r="BQ10159" s="792"/>
    </row>
    <row r="10160" spans="8:69" ht="12" customHeight="1">
      <c r="H10160" s="800"/>
      <c r="AJ10160" s="792"/>
      <c r="AM10160" s="792"/>
      <c r="AP10160" s="792"/>
      <c r="AS10160" s="792"/>
      <c r="AV10160" s="792"/>
      <c r="AY10160" s="792"/>
      <c r="BN10160" s="792"/>
      <c r="BQ10160" s="792"/>
    </row>
    <row r="10161" spans="8:69" ht="12" customHeight="1">
      <c r="H10161" s="800"/>
      <c r="AJ10161" s="792"/>
      <c r="AM10161" s="792"/>
      <c r="AP10161" s="792"/>
      <c r="AS10161" s="792"/>
      <c r="AV10161" s="792"/>
      <c r="AY10161" s="792"/>
      <c r="BN10161" s="792"/>
      <c r="BQ10161" s="792"/>
    </row>
    <row r="10162" spans="8:69" ht="12" customHeight="1">
      <c r="H10162" s="800"/>
      <c r="AJ10162" s="792"/>
      <c r="AM10162" s="792"/>
      <c r="AP10162" s="792"/>
      <c r="AS10162" s="792"/>
      <c r="AV10162" s="792"/>
      <c r="AY10162" s="792"/>
      <c r="BN10162" s="792"/>
      <c r="BQ10162" s="792"/>
    </row>
    <row r="10163" spans="8:69" ht="12" customHeight="1">
      <c r="H10163" s="800"/>
      <c r="AJ10163" s="792"/>
      <c r="AM10163" s="792"/>
      <c r="AP10163" s="792"/>
      <c r="AS10163" s="792"/>
      <c r="AV10163" s="792"/>
      <c r="AY10163" s="792"/>
      <c r="BN10163" s="792"/>
      <c r="BQ10163" s="792"/>
    </row>
    <row r="10164" spans="8:69" ht="12" customHeight="1">
      <c r="H10164" s="800"/>
      <c r="AJ10164" s="792"/>
      <c r="AM10164" s="792"/>
      <c r="AP10164" s="792"/>
      <c r="AS10164" s="792"/>
      <c r="AV10164" s="792"/>
      <c r="AY10164" s="792"/>
      <c r="BN10164" s="792"/>
      <c r="BQ10164" s="792"/>
    </row>
    <row r="10165" spans="8:69" ht="12" customHeight="1">
      <c r="H10165" s="800"/>
      <c r="AJ10165" s="792"/>
      <c r="AM10165" s="792"/>
      <c r="AP10165" s="792"/>
      <c r="AS10165" s="792"/>
      <c r="AV10165" s="792"/>
      <c r="AY10165" s="792"/>
      <c r="BN10165" s="792"/>
      <c r="BQ10165" s="792"/>
    </row>
    <row r="10166" spans="8:69" ht="12" customHeight="1">
      <c r="H10166" s="800"/>
      <c r="AJ10166" s="792"/>
      <c r="AM10166" s="792"/>
      <c r="AP10166" s="792"/>
      <c r="AS10166" s="792"/>
      <c r="AV10166" s="792"/>
      <c r="AY10166" s="792"/>
      <c r="BN10166" s="792"/>
      <c r="BQ10166" s="792"/>
    </row>
    <row r="10167" spans="8:69" ht="12" customHeight="1">
      <c r="H10167" s="800"/>
      <c r="AJ10167" s="792"/>
      <c r="AM10167" s="792"/>
      <c r="AP10167" s="792"/>
      <c r="AS10167" s="792"/>
      <c r="AV10167" s="792"/>
      <c r="AY10167" s="792"/>
      <c r="BN10167" s="792"/>
      <c r="BQ10167" s="792"/>
    </row>
    <row r="10168" spans="8:69" ht="12" customHeight="1">
      <c r="H10168" s="800"/>
      <c r="AJ10168" s="792"/>
      <c r="AM10168" s="792"/>
      <c r="AP10168" s="792"/>
      <c r="AS10168" s="792"/>
      <c r="AV10168" s="792"/>
      <c r="AY10168" s="792"/>
      <c r="BN10168" s="792"/>
      <c r="BQ10168" s="792"/>
    </row>
    <row r="10169" spans="8:69" ht="12" customHeight="1">
      <c r="H10169" s="800"/>
      <c r="AJ10169" s="792"/>
      <c r="AM10169" s="792"/>
      <c r="AP10169" s="792"/>
      <c r="AS10169" s="792"/>
      <c r="AV10169" s="792"/>
      <c r="AY10169" s="792"/>
      <c r="BN10169" s="792"/>
      <c r="BQ10169" s="792"/>
    </row>
    <row r="10170" spans="8:69" ht="12" customHeight="1">
      <c r="H10170" s="800"/>
      <c r="AJ10170" s="792"/>
      <c r="AM10170" s="792"/>
      <c r="AP10170" s="792"/>
      <c r="AS10170" s="792"/>
      <c r="AV10170" s="792"/>
      <c r="AY10170" s="792"/>
      <c r="BN10170" s="792"/>
      <c r="BQ10170" s="792"/>
    </row>
    <row r="10171" spans="8:69" ht="12" customHeight="1">
      <c r="H10171" s="800"/>
      <c r="AJ10171" s="792"/>
      <c r="AM10171" s="792"/>
      <c r="AP10171" s="792"/>
      <c r="AS10171" s="792"/>
      <c r="AV10171" s="792"/>
      <c r="AY10171" s="792"/>
      <c r="BN10171" s="792"/>
      <c r="BQ10171" s="792"/>
    </row>
    <row r="10172" spans="8:69" ht="12" customHeight="1">
      <c r="H10172" s="800"/>
      <c r="AJ10172" s="792"/>
      <c r="AM10172" s="792"/>
      <c r="AP10172" s="792"/>
      <c r="AS10172" s="792"/>
      <c r="AV10172" s="792"/>
      <c r="AY10172" s="792"/>
      <c r="BN10172" s="792"/>
      <c r="BQ10172" s="792"/>
    </row>
    <row r="10173" spans="8:69" ht="12" customHeight="1">
      <c r="H10173" s="800"/>
      <c r="AJ10173" s="792"/>
      <c r="AM10173" s="792"/>
      <c r="AP10173" s="792"/>
      <c r="AS10173" s="792"/>
      <c r="AV10173" s="792"/>
      <c r="AY10173" s="792"/>
      <c r="BN10173" s="792"/>
      <c r="BQ10173" s="792"/>
    </row>
    <row r="10174" spans="8:69" ht="12" customHeight="1">
      <c r="H10174" s="800"/>
      <c r="AJ10174" s="792"/>
      <c r="AM10174" s="792"/>
      <c r="AP10174" s="792"/>
      <c r="AS10174" s="792"/>
      <c r="AV10174" s="792"/>
      <c r="AY10174" s="792"/>
      <c r="BN10174" s="792"/>
      <c r="BQ10174" s="792"/>
    </row>
    <row r="10175" spans="8:69" ht="12" customHeight="1">
      <c r="H10175" s="800"/>
      <c r="AJ10175" s="792"/>
      <c r="AM10175" s="792"/>
      <c r="AP10175" s="792"/>
      <c r="AS10175" s="792"/>
      <c r="AV10175" s="792"/>
      <c r="AY10175" s="792"/>
      <c r="BN10175" s="792"/>
      <c r="BQ10175" s="792"/>
    </row>
    <row r="10176" spans="8:69" ht="12" customHeight="1">
      <c r="H10176" s="800"/>
      <c r="AJ10176" s="792"/>
      <c r="AM10176" s="792"/>
      <c r="AP10176" s="792"/>
      <c r="AS10176" s="792"/>
      <c r="AV10176" s="792"/>
      <c r="AY10176" s="792"/>
      <c r="BN10176" s="792"/>
      <c r="BQ10176" s="792"/>
    </row>
    <row r="10177" spans="8:69" ht="12" customHeight="1">
      <c r="H10177" s="800"/>
      <c r="AJ10177" s="792"/>
      <c r="AM10177" s="792"/>
      <c r="AP10177" s="792"/>
      <c r="AS10177" s="792"/>
      <c r="AV10177" s="792"/>
      <c r="AY10177" s="792"/>
      <c r="BN10177" s="792"/>
      <c r="BQ10177" s="792"/>
    </row>
    <row r="10178" spans="8:69" ht="12" customHeight="1">
      <c r="H10178" s="800"/>
      <c r="AJ10178" s="792"/>
      <c r="AM10178" s="792"/>
      <c r="AP10178" s="792"/>
      <c r="AS10178" s="792"/>
      <c r="AV10178" s="792"/>
      <c r="AY10178" s="792"/>
      <c r="BN10178" s="792"/>
      <c r="BQ10178" s="792"/>
    </row>
    <row r="10179" spans="8:69" ht="12" customHeight="1">
      <c r="H10179" s="800"/>
      <c r="AJ10179" s="792"/>
      <c r="AM10179" s="792"/>
      <c r="AP10179" s="792"/>
      <c r="AS10179" s="792"/>
      <c r="AV10179" s="792"/>
      <c r="AY10179" s="792"/>
      <c r="BN10179" s="792"/>
      <c r="BQ10179" s="792"/>
    </row>
    <row r="10180" spans="8:69" ht="12" customHeight="1">
      <c r="H10180" s="800"/>
      <c r="AJ10180" s="792"/>
      <c r="AM10180" s="792"/>
      <c r="AP10180" s="792"/>
      <c r="AS10180" s="792"/>
      <c r="AV10180" s="792"/>
      <c r="AY10180" s="792"/>
      <c r="BN10180" s="792"/>
      <c r="BQ10180" s="792"/>
    </row>
    <row r="10181" spans="8:69" ht="12" customHeight="1">
      <c r="H10181" s="800"/>
      <c r="AJ10181" s="792"/>
      <c r="AM10181" s="792"/>
      <c r="AP10181" s="792"/>
      <c r="AS10181" s="792"/>
      <c r="AV10181" s="792"/>
      <c r="AY10181" s="792"/>
      <c r="BN10181" s="792"/>
      <c r="BQ10181" s="792"/>
    </row>
    <row r="10182" spans="8:69" ht="12" customHeight="1">
      <c r="H10182" s="800"/>
      <c r="AJ10182" s="792"/>
      <c r="AM10182" s="792"/>
      <c r="AP10182" s="792"/>
      <c r="AS10182" s="792"/>
      <c r="AV10182" s="792"/>
      <c r="AY10182" s="792"/>
      <c r="BN10182" s="792"/>
      <c r="BQ10182" s="792"/>
    </row>
    <row r="10183" spans="8:69" ht="12" customHeight="1">
      <c r="H10183" s="800"/>
      <c r="AJ10183" s="792"/>
      <c r="AM10183" s="792"/>
      <c r="AP10183" s="792"/>
      <c r="AS10183" s="792"/>
      <c r="AV10183" s="792"/>
      <c r="AY10183" s="792"/>
      <c r="BN10183" s="792"/>
      <c r="BQ10183" s="792"/>
    </row>
    <row r="10184" spans="8:69" ht="12" customHeight="1">
      <c r="H10184" s="800"/>
      <c r="AJ10184" s="792"/>
      <c r="AM10184" s="792"/>
      <c r="AP10184" s="792"/>
      <c r="AS10184" s="792"/>
      <c r="AV10184" s="792"/>
      <c r="AY10184" s="792"/>
      <c r="BN10184" s="792"/>
      <c r="BQ10184" s="792"/>
    </row>
    <row r="10185" spans="8:69" ht="12" customHeight="1">
      <c r="H10185" s="800"/>
      <c r="AJ10185" s="792"/>
      <c r="AM10185" s="792"/>
      <c r="AP10185" s="792"/>
      <c r="AS10185" s="792"/>
      <c r="AV10185" s="792"/>
      <c r="AY10185" s="792"/>
      <c r="BN10185" s="792"/>
      <c r="BQ10185" s="792"/>
    </row>
    <row r="10186" spans="8:69" ht="12" customHeight="1">
      <c r="H10186" s="800"/>
      <c r="AJ10186" s="792"/>
      <c r="AM10186" s="792"/>
      <c r="AP10186" s="792"/>
      <c r="AS10186" s="792"/>
      <c r="AV10186" s="792"/>
      <c r="AY10186" s="792"/>
      <c r="BN10186" s="792"/>
      <c r="BQ10186" s="792"/>
    </row>
    <row r="10187" spans="8:69" ht="12" customHeight="1">
      <c r="H10187" s="800"/>
      <c r="AJ10187" s="792"/>
      <c r="AM10187" s="792"/>
      <c r="AP10187" s="792"/>
      <c r="AS10187" s="792"/>
      <c r="AV10187" s="792"/>
      <c r="AY10187" s="792"/>
      <c r="BN10187" s="792"/>
      <c r="BQ10187" s="792"/>
    </row>
    <row r="10188" spans="8:69" ht="12" customHeight="1">
      <c r="H10188" s="800"/>
      <c r="AJ10188" s="792"/>
      <c r="AM10188" s="792"/>
      <c r="AP10188" s="792"/>
      <c r="AS10188" s="792"/>
      <c r="AV10188" s="792"/>
      <c r="AY10188" s="792"/>
      <c r="BN10188" s="792"/>
      <c r="BQ10188" s="792"/>
    </row>
    <row r="10189" spans="8:69" ht="12" customHeight="1">
      <c r="H10189" s="800"/>
      <c r="AJ10189" s="792"/>
      <c r="AM10189" s="792"/>
      <c r="AP10189" s="792"/>
      <c r="AS10189" s="792"/>
      <c r="AV10189" s="792"/>
      <c r="AY10189" s="792"/>
      <c r="BN10189" s="792"/>
      <c r="BQ10189" s="792"/>
    </row>
    <row r="10190" spans="8:69" ht="12" customHeight="1">
      <c r="H10190" s="800"/>
      <c r="AJ10190" s="792"/>
      <c r="AM10190" s="792"/>
      <c r="AP10190" s="792"/>
      <c r="AS10190" s="792"/>
      <c r="AV10190" s="792"/>
      <c r="AY10190" s="792"/>
      <c r="BN10190" s="792"/>
      <c r="BQ10190" s="792"/>
    </row>
    <row r="10191" spans="8:69" ht="12" customHeight="1">
      <c r="H10191" s="800"/>
      <c r="AJ10191" s="792"/>
      <c r="AM10191" s="792"/>
      <c r="AP10191" s="792"/>
      <c r="AS10191" s="792"/>
      <c r="AV10191" s="792"/>
      <c r="AY10191" s="792"/>
      <c r="BN10191" s="792"/>
      <c r="BQ10191" s="792"/>
    </row>
    <row r="10192" spans="8:69" ht="12" customHeight="1">
      <c r="H10192" s="800"/>
      <c r="AJ10192" s="792"/>
      <c r="AM10192" s="792"/>
      <c r="AP10192" s="792"/>
      <c r="AS10192" s="792"/>
      <c r="AV10192" s="792"/>
      <c r="AY10192" s="792"/>
      <c r="BN10192" s="792"/>
      <c r="BQ10192" s="792"/>
    </row>
    <row r="10193" spans="8:69" ht="12" customHeight="1">
      <c r="H10193" s="800"/>
      <c r="AJ10193" s="792"/>
      <c r="AM10193" s="792"/>
      <c r="AP10193" s="792"/>
      <c r="AS10193" s="792"/>
      <c r="AV10193" s="792"/>
      <c r="AY10193" s="792"/>
      <c r="BN10193" s="792"/>
      <c r="BQ10193" s="792"/>
    </row>
    <row r="10194" spans="8:69" ht="12" customHeight="1">
      <c r="H10194" s="800"/>
      <c r="AJ10194" s="792"/>
      <c r="AM10194" s="792"/>
      <c r="AP10194" s="792"/>
      <c r="AS10194" s="792"/>
      <c r="AV10194" s="792"/>
      <c r="AY10194" s="792"/>
      <c r="BN10194" s="792"/>
      <c r="BQ10194" s="792"/>
    </row>
    <row r="10195" spans="8:69" ht="12" customHeight="1">
      <c r="H10195" s="800"/>
      <c r="AJ10195" s="792"/>
      <c r="AM10195" s="792"/>
      <c r="AP10195" s="792"/>
      <c r="AS10195" s="792"/>
      <c r="AV10195" s="792"/>
      <c r="AY10195" s="792"/>
      <c r="BN10195" s="792"/>
      <c r="BQ10195" s="792"/>
    </row>
    <row r="10196" spans="8:69" ht="12" customHeight="1">
      <c r="H10196" s="800"/>
      <c r="AJ10196" s="792"/>
      <c r="AM10196" s="792"/>
      <c r="AP10196" s="792"/>
      <c r="AS10196" s="792"/>
      <c r="AV10196" s="792"/>
      <c r="AY10196" s="792"/>
      <c r="BN10196" s="792"/>
      <c r="BQ10196" s="792"/>
    </row>
    <row r="10197" spans="8:69" ht="12" customHeight="1">
      <c r="H10197" s="800"/>
      <c r="AJ10197" s="792"/>
      <c r="AM10197" s="792"/>
      <c r="AP10197" s="792"/>
      <c r="AS10197" s="792"/>
      <c r="AV10197" s="792"/>
      <c r="AY10197" s="792"/>
      <c r="BN10197" s="792"/>
      <c r="BQ10197" s="792"/>
    </row>
    <row r="10198" spans="8:69" ht="12" customHeight="1">
      <c r="H10198" s="800"/>
      <c r="AJ10198" s="792"/>
      <c r="AM10198" s="792"/>
      <c r="AP10198" s="792"/>
      <c r="AS10198" s="792"/>
      <c r="AV10198" s="792"/>
      <c r="AY10198" s="792"/>
      <c r="BN10198" s="792"/>
      <c r="BQ10198" s="792"/>
    </row>
    <row r="10199" spans="8:69" ht="12" customHeight="1">
      <c r="H10199" s="800"/>
      <c r="AJ10199" s="792"/>
      <c r="AM10199" s="792"/>
      <c r="AP10199" s="792"/>
      <c r="AS10199" s="792"/>
      <c r="AV10199" s="792"/>
      <c r="AY10199" s="792"/>
      <c r="BN10199" s="792"/>
      <c r="BQ10199" s="792"/>
    </row>
    <row r="10200" spans="8:69" ht="12" customHeight="1">
      <c r="H10200" s="800"/>
      <c r="AJ10200" s="792"/>
      <c r="AM10200" s="792"/>
      <c r="AP10200" s="792"/>
      <c r="AS10200" s="792"/>
      <c r="AV10200" s="792"/>
      <c r="AY10200" s="792"/>
      <c r="BN10200" s="792"/>
      <c r="BQ10200" s="792"/>
    </row>
    <row r="10201" spans="8:69" ht="12" customHeight="1">
      <c r="H10201" s="800"/>
      <c r="AJ10201" s="792"/>
      <c r="AM10201" s="792"/>
      <c r="AP10201" s="792"/>
      <c r="AS10201" s="792"/>
      <c r="AV10201" s="792"/>
      <c r="AY10201" s="792"/>
      <c r="BN10201" s="792"/>
      <c r="BQ10201" s="792"/>
    </row>
    <row r="10202" spans="8:69" ht="12" customHeight="1">
      <c r="H10202" s="800"/>
      <c r="AJ10202" s="792"/>
      <c r="AM10202" s="792"/>
      <c r="AP10202" s="792"/>
      <c r="AS10202" s="792"/>
      <c r="AV10202" s="792"/>
      <c r="AY10202" s="792"/>
      <c r="BN10202" s="792"/>
      <c r="BQ10202" s="792"/>
    </row>
    <row r="10203" spans="8:69" ht="12" customHeight="1">
      <c r="H10203" s="800"/>
      <c r="AJ10203" s="792"/>
      <c r="AM10203" s="792"/>
      <c r="AP10203" s="792"/>
      <c r="AS10203" s="792"/>
      <c r="AV10203" s="792"/>
      <c r="AY10203" s="792"/>
      <c r="BN10203" s="792"/>
      <c r="BQ10203" s="792"/>
    </row>
    <row r="10204" spans="8:69" ht="12" customHeight="1">
      <c r="H10204" s="800"/>
      <c r="AJ10204" s="792"/>
      <c r="AM10204" s="792"/>
      <c r="AP10204" s="792"/>
      <c r="AS10204" s="792"/>
      <c r="AV10204" s="792"/>
      <c r="AY10204" s="792"/>
      <c r="BN10204" s="792"/>
      <c r="BQ10204" s="792"/>
    </row>
    <row r="10205" spans="8:69" ht="12" customHeight="1">
      <c r="H10205" s="800"/>
      <c r="AJ10205" s="792"/>
      <c r="AM10205" s="792"/>
      <c r="AP10205" s="792"/>
      <c r="AS10205" s="792"/>
      <c r="AV10205" s="792"/>
      <c r="AY10205" s="792"/>
      <c r="BN10205" s="792"/>
      <c r="BQ10205" s="792"/>
    </row>
    <row r="10206" spans="8:69" ht="12" customHeight="1">
      <c r="H10206" s="800"/>
      <c r="AJ10206" s="792"/>
      <c r="AM10206" s="792"/>
      <c r="AP10206" s="792"/>
      <c r="AS10206" s="792"/>
      <c r="AV10206" s="792"/>
      <c r="AY10206" s="792"/>
      <c r="BN10206" s="792"/>
      <c r="BQ10206" s="792"/>
    </row>
    <row r="10207" spans="8:69" ht="12" customHeight="1">
      <c r="H10207" s="800"/>
      <c r="AJ10207" s="792"/>
      <c r="AM10207" s="792"/>
      <c r="AP10207" s="792"/>
      <c r="AS10207" s="792"/>
      <c r="AV10207" s="792"/>
      <c r="AY10207" s="792"/>
      <c r="BN10207" s="792"/>
      <c r="BQ10207" s="792"/>
    </row>
    <row r="10208" spans="8:69" ht="12" customHeight="1">
      <c r="H10208" s="800"/>
      <c r="AJ10208" s="792"/>
      <c r="AM10208" s="792"/>
      <c r="AP10208" s="792"/>
      <c r="AS10208" s="792"/>
      <c r="AV10208" s="792"/>
      <c r="AY10208" s="792"/>
      <c r="BN10208" s="792"/>
      <c r="BQ10208" s="792"/>
    </row>
    <row r="10209" spans="8:69" ht="12" customHeight="1">
      <c r="H10209" s="800"/>
      <c r="AJ10209" s="792"/>
      <c r="AM10209" s="792"/>
      <c r="AP10209" s="792"/>
      <c r="AS10209" s="792"/>
      <c r="AV10209" s="792"/>
      <c r="AY10209" s="792"/>
      <c r="BN10209" s="792"/>
      <c r="BQ10209" s="792"/>
    </row>
    <row r="10210" spans="8:69" ht="12" customHeight="1">
      <c r="H10210" s="800"/>
      <c r="AJ10210" s="792"/>
      <c r="AM10210" s="792"/>
      <c r="AP10210" s="792"/>
      <c r="AS10210" s="792"/>
      <c r="AV10210" s="792"/>
      <c r="AY10210" s="792"/>
      <c r="BN10210" s="792"/>
      <c r="BQ10210" s="792"/>
    </row>
    <row r="10211" spans="8:69" ht="12" customHeight="1">
      <c r="H10211" s="800"/>
      <c r="AJ10211" s="792"/>
      <c r="AM10211" s="792"/>
      <c r="AP10211" s="792"/>
      <c r="AS10211" s="792"/>
      <c r="AV10211" s="792"/>
      <c r="AY10211" s="792"/>
      <c r="BN10211" s="792"/>
      <c r="BQ10211" s="792"/>
    </row>
    <row r="10212" spans="8:69" ht="12" customHeight="1">
      <c r="H10212" s="800"/>
      <c r="AJ10212" s="792"/>
      <c r="AM10212" s="792"/>
      <c r="AP10212" s="792"/>
      <c r="AS10212" s="792"/>
      <c r="AV10212" s="792"/>
      <c r="AY10212" s="792"/>
      <c r="BN10212" s="792"/>
      <c r="BQ10212" s="792"/>
    </row>
    <row r="10213" spans="8:69" ht="12" customHeight="1">
      <c r="H10213" s="800"/>
      <c r="AJ10213" s="792"/>
      <c r="AM10213" s="792"/>
      <c r="AP10213" s="792"/>
      <c r="AS10213" s="792"/>
      <c r="AV10213" s="792"/>
      <c r="AY10213" s="792"/>
      <c r="BN10213" s="792"/>
      <c r="BQ10213" s="792"/>
    </row>
    <row r="10214" spans="8:69" ht="12" customHeight="1">
      <c r="H10214" s="800"/>
      <c r="AJ10214" s="792"/>
      <c r="AM10214" s="792"/>
      <c r="AP10214" s="792"/>
      <c r="AS10214" s="792"/>
      <c r="AV10214" s="792"/>
      <c r="AY10214" s="792"/>
      <c r="BN10214" s="792"/>
      <c r="BQ10214" s="792"/>
    </row>
    <row r="10215" spans="8:69" ht="12" customHeight="1">
      <c r="H10215" s="800"/>
      <c r="AJ10215" s="792"/>
      <c r="AM10215" s="792"/>
      <c r="AP10215" s="792"/>
      <c r="AS10215" s="792"/>
      <c r="AV10215" s="792"/>
      <c r="AY10215" s="792"/>
      <c r="BN10215" s="792"/>
      <c r="BQ10215" s="792"/>
    </row>
    <row r="10216" spans="8:69" ht="12" customHeight="1">
      <c r="H10216" s="800"/>
      <c r="AJ10216" s="792"/>
      <c r="AM10216" s="792"/>
      <c r="AP10216" s="792"/>
      <c r="AS10216" s="792"/>
      <c r="AV10216" s="792"/>
      <c r="AY10216" s="792"/>
      <c r="BN10216" s="792"/>
      <c r="BQ10216" s="792"/>
    </row>
    <row r="10217" spans="8:69" ht="12" customHeight="1">
      <c r="H10217" s="800"/>
      <c r="AJ10217" s="792"/>
      <c r="AM10217" s="792"/>
      <c r="AP10217" s="792"/>
      <c r="AS10217" s="792"/>
      <c r="AV10217" s="792"/>
      <c r="AY10217" s="792"/>
      <c r="BN10217" s="792"/>
      <c r="BQ10217" s="792"/>
    </row>
    <row r="10218" spans="8:69" ht="12" customHeight="1">
      <c r="H10218" s="800"/>
      <c r="AJ10218" s="792"/>
      <c r="AM10218" s="792"/>
      <c r="AP10218" s="792"/>
      <c r="AS10218" s="792"/>
      <c r="AV10218" s="792"/>
      <c r="AY10218" s="792"/>
      <c r="BN10218" s="792"/>
      <c r="BQ10218" s="792"/>
    </row>
    <row r="10219" spans="8:69" ht="12" customHeight="1">
      <c r="H10219" s="800"/>
      <c r="AJ10219" s="792"/>
      <c r="AM10219" s="792"/>
      <c r="AP10219" s="792"/>
      <c r="AS10219" s="792"/>
      <c r="AV10219" s="792"/>
      <c r="AY10219" s="792"/>
      <c r="BN10219" s="792"/>
      <c r="BQ10219" s="792"/>
    </row>
    <row r="10220" spans="8:69" ht="12" customHeight="1">
      <c r="H10220" s="800"/>
      <c r="AJ10220" s="792"/>
      <c r="AM10220" s="792"/>
      <c r="AP10220" s="792"/>
      <c r="AS10220" s="792"/>
      <c r="AV10220" s="792"/>
      <c r="AY10220" s="792"/>
      <c r="BN10220" s="792"/>
      <c r="BQ10220" s="792"/>
    </row>
    <row r="10221" spans="8:69" ht="12" customHeight="1">
      <c r="H10221" s="800"/>
      <c r="AJ10221" s="792"/>
      <c r="AM10221" s="792"/>
      <c r="AP10221" s="792"/>
      <c r="AS10221" s="792"/>
      <c r="AV10221" s="792"/>
      <c r="AY10221" s="792"/>
      <c r="BN10221" s="792"/>
      <c r="BQ10221" s="792"/>
    </row>
    <row r="10222" spans="8:69" ht="12" customHeight="1">
      <c r="H10222" s="800"/>
      <c r="AJ10222" s="792"/>
      <c r="AM10222" s="792"/>
      <c r="AP10222" s="792"/>
      <c r="AS10222" s="792"/>
      <c r="AV10222" s="792"/>
      <c r="AY10222" s="792"/>
      <c r="BN10222" s="792"/>
      <c r="BQ10222" s="792"/>
    </row>
    <row r="10223" spans="8:69" ht="12" customHeight="1">
      <c r="H10223" s="800"/>
      <c r="AJ10223" s="792"/>
      <c r="AM10223" s="792"/>
      <c r="AP10223" s="792"/>
      <c r="AS10223" s="792"/>
      <c r="AV10223" s="792"/>
      <c r="AY10223" s="792"/>
      <c r="BN10223" s="792"/>
      <c r="BQ10223" s="792"/>
    </row>
    <row r="10224" spans="8:69" ht="12" customHeight="1">
      <c r="H10224" s="800"/>
      <c r="AJ10224" s="792"/>
      <c r="AM10224" s="792"/>
      <c r="AP10224" s="792"/>
      <c r="AS10224" s="792"/>
      <c r="AV10224" s="792"/>
      <c r="AY10224" s="792"/>
      <c r="BN10224" s="792"/>
      <c r="BQ10224" s="792"/>
    </row>
    <row r="10225" spans="8:69" ht="12" customHeight="1">
      <c r="H10225" s="800"/>
      <c r="AJ10225" s="792"/>
      <c r="AM10225" s="792"/>
      <c r="AP10225" s="792"/>
      <c r="AS10225" s="792"/>
      <c r="AV10225" s="792"/>
      <c r="AY10225" s="792"/>
      <c r="BN10225" s="792"/>
      <c r="BQ10225" s="792"/>
    </row>
    <row r="10226" spans="8:69" ht="12" customHeight="1">
      <c r="H10226" s="800"/>
      <c r="AJ10226" s="792"/>
      <c r="AM10226" s="792"/>
      <c r="AP10226" s="792"/>
      <c r="AS10226" s="792"/>
      <c r="AV10226" s="792"/>
      <c r="AY10226" s="792"/>
      <c r="BN10226" s="792"/>
      <c r="BQ10226" s="792"/>
    </row>
    <row r="10227" spans="8:69" ht="12" customHeight="1">
      <c r="H10227" s="800"/>
      <c r="AJ10227" s="792"/>
      <c r="AM10227" s="792"/>
      <c r="AP10227" s="792"/>
      <c r="AS10227" s="792"/>
      <c r="AV10227" s="792"/>
      <c r="AY10227" s="792"/>
      <c r="BN10227" s="792"/>
      <c r="BQ10227" s="792"/>
    </row>
    <row r="10228" spans="8:69" ht="12" customHeight="1">
      <c r="H10228" s="800"/>
      <c r="AJ10228" s="792"/>
      <c r="AM10228" s="792"/>
      <c r="AP10228" s="792"/>
      <c r="AS10228" s="792"/>
      <c r="AV10228" s="792"/>
      <c r="AY10228" s="792"/>
      <c r="BN10228" s="792"/>
      <c r="BQ10228" s="792"/>
    </row>
    <row r="10229" spans="8:69" ht="12" customHeight="1">
      <c r="H10229" s="800"/>
      <c r="AJ10229" s="792"/>
      <c r="AM10229" s="792"/>
      <c r="AP10229" s="792"/>
      <c r="AS10229" s="792"/>
      <c r="AV10229" s="792"/>
      <c r="AY10229" s="792"/>
      <c r="BN10229" s="792"/>
      <c r="BQ10229" s="792"/>
    </row>
    <row r="10230" spans="8:69" ht="12" customHeight="1">
      <c r="H10230" s="800"/>
      <c r="AJ10230" s="792"/>
      <c r="AM10230" s="792"/>
      <c r="AP10230" s="792"/>
      <c r="AS10230" s="792"/>
      <c r="AV10230" s="792"/>
      <c r="AY10230" s="792"/>
      <c r="BN10230" s="792"/>
      <c r="BQ10230" s="792"/>
    </row>
    <row r="10231" spans="8:69" ht="12" customHeight="1">
      <c r="H10231" s="800"/>
      <c r="AJ10231" s="792"/>
      <c r="AM10231" s="792"/>
      <c r="AP10231" s="792"/>
      <c r="AS10231" s="792"/>
      <c r="AV10231" s="792"/>
      <c r="AY10231" s="792"/>
      <c r="BN10231" s="792"/>
      <c r="BQ10231" s="792"/>
    </row>
    <row r="10232" spans="8:69" ht="12" customHeight="1">
      <c r="H10232" s="800"/>
      <c r="AJ10232" s="792"/>
      <c r="AM10232" s="792"/>
      <c r="AP10232" s="792"/>
      <c r="AS10232" s="792"/>
      <c r="AV10232" s="792"/>
      <c r="AY10232" s="792"/>
      <c r="BN10232" s="792"/>
      <c r="BQ10232" s="792"/>
    </row>
    <row r="10233" spans="8:69" ht="12" customHeight="1">
      <c r="H10233" s="800"/>
      <c r="AJ10233" s="792"/>
      <c r="AM10233" s="792"/>
      <c r="AP10233" s="792"/>
      <c r="AS10233" s="792"/>
      <c r="AV10233" s="792"/>
      <c r="AY10233" s="792"/>
      <c r="BN10233" s="792"/>
      <c r="BQ10233" s="792"/>
    </row>
    <row r="10234" spans="8:69" ht="12" customHeight="1">
      <c r="H10234" s="800"/>
      <c r="AJ10234" s="792"/>
      <c r="AM10234" s="792"/>
      <c r="AP10234" s="792"/>
      <c r="AS10234" s="792"/>
      <c r="AV10234" s="792"/>
      <c r="AY10234" s="792"/>
      <c r="BN10234" s="792"/>
      <c r="BQ10234" s="792"/>
    </row>
    <row r="10235" spans="8:69" ht="12" customHeight="1">
      <c r="H10235" s="800"/>
      <c r="AJ10235" s="792"/>
      <c r="AM10235" s="792"/>
      <c r="AP10235" s="792"/>
      <c r="AS10235" s="792"/>
      <c r="AV10235" s="792"/>
      <c r="AY10235" s="792"/>
      <c r="BN10235" s="792"/>
      <c r="BQ10235" s="792"/>
    </row>
    <row r="10236" spans="8:69" ht="12" customHeight="1">
      <c r="H10236" s="800"/>
      <c r="AJ10236" s="792"/>
      <c r="AM10236" s="792"/>
      <c r="AP10236" s="792"/>
      <c r="AS10236" s="792"/>
      <c r="AV10236" s="792"/>
      <c r="AY10236" s="792"/>
      <c r="BN10236" s="792"/>
      <c r="BQ10236" s="792"/>
    </row>
    <row r="10237" spans="8:69" ht="12" customHeight="1">
      <c r="H10237" s="800"/>
      <c r="AJ10237" s="792"/>
      <c r="AM10237" s="792"/>
      <c r="AP10237" s="792"/>
      <c r="AS10237" s="792"/>
      <c r="AV10237" s="792"/>
      <c r="AY10237" s="792"/>
      <c r="BN10237" s="792"/>
      <c r="BQ10237" s="792"/>
    </row>
    <row r="10238" spans="8:69" ht="12" customHeight="1">
      <c r="H10238" s="800"/>
      <c r="AJ10238" s="792"/>
      <c r="AM10238" s="792"/>
      <c r="AP10238" s="792"/>
      <c r="AS10238" s="792"/>
      <c r="AV10238" s="792"/>
      <c r="AY10238" s="792"/>
      <c r="BN10238" s="792"/>
      <c r="BQ10238" s="792"/>
    </row>
    <row r="10239" spans="8:69" ht="12" customHeight="1">
      <c r="H10239" s="800"/>
      <c r="AJ10239" s="792"/>
      <c r="AM10239" s="792"/>
      <c r="AP10239" s="792"/>
      <c r="AS10239" s="792"/>
      <c r="AV10239" s="792"/>
      <c r="AY10239" s="792"/>
      <c r="BN10239" s="792"/>
      <c r="BQ10239" s="792"/>
    </row>
    <row r="10240" spans="8:69" ht="12" customHeight="1">
      <c r="H10240" s="800"/>
      <c r="AJ10240" s="792"/>
      <c r="AM10240" s="792"/>
      <c r="AP10240" s="792"/>
      <c r="AS10240" s="792"/>
      <c r="AV10240" s="792"/>
      <c r="AY10240" s="792"/>
      <c r="BN10240" s="792"/>
      <c r="BQ10240" s="792"/>
    </row>
    <row r="10241" spans="8:69" ht="12" customHeight="1">
      <c r="H10241" s="800"/>
      <c r="AJ10241" s="792"/>
      <c r="AM10241" s="792"/>
      <c r="AP10241" s="792"/>
      <c r="AS10241" s="792"/>
      <c r="AV10241" s="792"/>
      <c r="AY10241" s="792"/>
      <c r="BN10241" s="792"/>
      <c r="BQ10241" s="792"/>
    </row>
    <row r="10242" spans="8:69" ht="12" customHeight="1">
      <c r="H10242" s="800"/>
      <c r="AJ10242" s="792"/>
      <c r="AM10242" s="792"/>
      <c r="AP10242" s="792"/>
      <c r="AS10242" s="792"/>
      <c r="AV10242" s="792"/>
      <c r="AY10242" s="792"/>
      <c r="BN10242" s="792"/>
      <c r="BQ10242" s="792"/>
    </row>
    <row r="10243" spans="8:69" ht="12" customHeight="1">
      <c r="H10243" s="800"/>
      <c r="AJ10243" s="792"/>
      <c r="AM10243" s="792"/>
      <c r="AP10243" s="792"/>
      <c r="AS10243" s="792"/>
      <c r="AV10243" s="792"/>
      <c r="AY10243" s="792"/>
      <c r="BN10243" s="792"/>
      <c r="BQ10243" s="792"/>
    </row>
    <row r="10244" spans="8:69" ht="12" customHeight="1">
      <c r="H10244" s="800"/>
      <c r="AJ10244" s="792"/>
      <c r="AM10244" s="792"/>
      <c r="AP10244" s="792"/>
      <c r="AS10244" s="792"/>
      <c r="AV10244" s="792"/>
      <c r="AY10244" s="792"/>
      <c r="BN10244" s="792"/>
      <c r="BQ10244" s="792"/>
    </row>
    <row r="10245" spans="8:69" ht="12" customHeight="1">
      <c r="H10245" s="800"/>
      <c r="AJ10245" s="792"/>
      <c r="AM10245" s="792"/>
      <c r="AP10245" s="792"/>
      <c r="AS10245" s="792"/>
      <c r="AV10245" s="792"/>
      <c r="AY10245" s="792"/>
      <c r="BN10245" s="792"/>
      <c r="BQ10245" s="792"/>
    </row>
    <row r="10246" spans="8:69" ht="12" customHeight="1">
      <c r="H10246" s="800"/>
      <c r="AJ10246" s="792"/>
      <c r="AM10246" s="792"/>
      <c r="AP10246" s="792"/>
      <c r="AS10246" s="792"/>
      <c r="AV10246" s="792"/>
      <c r="AY10246" s="792"/>
      <c r="BN10246" s="792"/>
      <c r="BQ10246" s="792"/>
    </row>
    <row r="10247" spans="8:69" ht="12" customHeight="1">
      <c r="H10247" s="800"/>
      <c r="AJ10247" s="792"/>
      <c r="AM10247" s="792"/>
      <c r="AP10247" s="792"/>
      <c r="AS10247" s="792"/>
      <c r="AV10247" s="792"/>
      <c r="AY10247" s="792"/>
      <c r="BN10247" s="792"/>
      <c r="BQ10247" s="792"/>
    </row>
    <row r="10248" spans="8:69" ht="12" customHeight="1">
      <c r="H10248" s="800"/>
      <c r="AJ10248" s="792"/>
      <c r="AM10248" s="792"/>
      <c r="AP10248" s="792"/>
      <c r="AS10248" s="792"/>
      <c r="AV10248" s="792"/>
      <c r="AY10248" s="792"/>
      <c r="BN10248" s="792"/>
      <c r="BQ10248" s="792"/>
    </row>
    <row r="10249" spans="8:69" ht="12" customHeight="1">
      <c r="H10249" s="800"/>
      <c r="AJ10249" s="792"/>
      <c r="AM10249" s="792"/>
      <c r="AP10249" s="792"/>
      <c r="AS10249" s="792"/>
      <c r="AV10249" s="792"/>
      <c r="AY10249" s="792"/>
      <c r="BN10249" s="792"/>
      <c r="BQ10249" s="792"/>
    </row>
    <row r="10250" spans="8:69" ht="12" customHeight="1">
      <c r="H10250" s="800"/>
      <c r="AJ10250" s="792"/>
      <c r="AM10250" s="792"/>
      <c r="AP10250" s="792"/>
      <c r="AS10250" s="792"/>
      <c r="AV10250" s="792"/>
      <c r="AY10250" s="792"/>
      <c r="BN10250" s="792"/>
      <c r="BQ10250" s="792"/>
    </row>
    <row r="10251" spans="8:69" ht="12" customHeight="1">
      <c r="H10251" s="800"/>
      <c r="AJ10251" s="792"/>
      <c r="AM10251" s="792"/>
      <c r="AP10251" s="792"/>
      <c r="AS10251" s="792"/>
      <c r="AV10251" s="792"/>
      <c r="AY10251" s="792"/>
      <c r="BN10251" s="792"/>
      <c r="BQ10251" s="792"/>
    </row>
    <row r="10252" spans="8:69" ht="12" customHeight="1">
      <c r="H10252" s="800"/>
      <c r="AJ10252" s="792"/>
      <c r="AM10252" s="792"/>
      <c r="AP10252" s="792"/>
      <c r="AS10252" s="792"/>
      <c r="AV10252" s="792"/>
      <c r="AY10252" s="792"/>
      <c r="BN10252" s="792"/>
      <c r="BQ10252" s="792"/>
    </row>
    <row r="10253" spans="8:69" ht="12" customHeight="1">
      <c r="H10253" s="800"/>
      <c r="AJ10253" s="792"/>
      <c r="AM10253" s="792"/>
      <c r="AP10253" s="792"/>
      <c r="AS10253" s="792"/>
      <c r="AV10253" s="792"/>
      <c r="AY10253" s="792"/>
      <c r="BN10253" s="792"/>
      <c r="BQ10253" s="792"/>
    </row>
    <row r="10254" spans="8:69" ht="12" customHeight="1">
      <c r="H10254" s="800"/>
      <c r="AJ10254" s="792"/>
      <c r="AM10254" s="792"/>
      <c r="AP10254" s="792"/>
      <c r="AS10254" s="792"/>
      <c r="AV10254" s="792"/>
      <c r="AY10254" s="792"/>
      <c r="BN10254" s="792"/>
      <c r="BQ10254" s="792"/>
    </row>
    <row r="10255" spans="8:69" ht="12" customHeight="1">
      <c r="H10255" s="800"/>
      <c r="AJ10255" s="792"/>
      <c r="AM10255" s="792"/>
      <c r="AP10255" s="792"/>
      <c r="AS10255" s="792"/>
      <c r="AV10255" s="792"/>
      <c r="AY10255" s="792"/>
      <c r="BN10255" s="792"/>
      <c r="BQ10255" s="792"/>
    </row>
    <row r="10256" spans="8:69" ht="12" customHeight="1">
      <c r="H10256" s="800"/>
      <c r="AJ10256" s="792"/>
      <c r="AM10256" s="792"/>
      <c r="AP10256" s="792"/>
      <c r="AS10256" s="792"/>
      <c r="AV10256" s="792"/>
      <c r="AY10256" s="792"/>
      <c r="BN10256" s="792"/>
      <c r="BQ10256" s="792"/>
    </row>
    <row r="10257" spans="8:69" ht="12" customHeight="1">
      <c r="H10257" s="800"/>
      <c r="AJ10257" s="792"/>
      <c r="AM10257" s="792"/>
      <c r="AP10257" s="792"/>
      <c r="AS10257" s="792"/>
      <c r="AV10257" s="792"/>
      <c r="AY10257" s="792"/>
      <c r="BN10257" s="792"/>
      <c r="BQ10257" s="792"/>
    </row>
    <row r="10258" spans="8:69" ht="12" customHeight="1">
      <c r="H10258" s="800"/>
      <c r="AJ10258" s="792"/>
      <c r="AM10258" s="792"/>
      <c r="AP10258" s="792"/>
      <c r="AS10258" s="792"/>
      <c r="AV10258" s="792"/>
      <c r="AY10258" s="792"/>
      <c r="BN10258" s="792"/>
      <c r="BQ10258" s="792"/>
    </row>
    <row r="10259" spans="8:69" ht="12" customHeight="1">
      <c r="H10259" s="800"/>
      <c r="AJ10259" s="792"/>
      <c r="AM10259" s="792"/>
      <c r="AP10259" s="792"/>
      <c r="AS10259" s="792"/>
      <c r="AV10259" s="792"/>
      <c r="AY10259" s="792"/>
      <c r="BN10259" s="792"/>
      <c r="BQ10259" s="792"/>
    </row>
    <row r="10260" spans="8:69" ht="12" customHeight="1">
      <c r="H10260" s="800"/>
      <c r="AJ10260" s="792"/>
      <c r="AM10260" s="792"/>
      <c r="AP10260" s="792"/>
      <c r="AS10260" s="792"/>
      <c r="AV10260" s="792"/>
      <c r="AY10260" s="792"/>
      <c r="BN10260" s="792"/>
      <c r="BQ10260" s="792"/>
    </row>
    <row r="10261" spans="8:69" ht="12" customHeight="1">
      <c r="H10261" s="800"/>
      <c r="AJ10261" s="792"/>
      <c r="AM10261" s="792"/>
      <c r="AP10261" s="792"/>
      <c r="AS10261" s="792"/>
      <c r="AV10261" s="792"/>
      <c r="AY10261" s="792"/>
      <c r="BN10261" s="792"/>
      <c r="BQ10261" s="792"/>
    </row>
    <row r="10262" spans="8:69" ht="12" customHeight="1">
      <c r="H10262" s="800"/>
      <c r="AJ10262" s="792"/>
      <c r="AM10262" s="792"/>
      <c r="AP10262" s="792"/>
      <c r="AS10262" s="792"/>
      <c r="AV10262" s="792"/>
      <c r="AY10262" s="792"/>
      <c r="BN10262" s="792"/>
      <c r="BQ10262" s="792"/>
    </row>
    <row r="10263" spans="8:69" ht="12" customHeight="1">
      <c r="H10263" s="800"/>
      <c r="AJ10263" s="792"/>
      <c r="AM10263" s="792"/>
      <c r="AP10263" s="792"/>
      <c r="AS10263" s="792"/>
      <c r="AV10263" s="792"/>
      <c r="AY10263" s="792"/>
      <c r="BN10263" s="792"/>
      <c r="BQ10263" s="792"/>
    </row>
    <row r="10264" spans="8:69" ht="12" customHeight="1">
      <c r="H10264" s="800"/>
      <c r="AJ10264" s="792"/>
      <c r="AM10264" s="792"/>
      <c r="AP10264" s="792"/>
      <c r="AS10264" s="792"/>
      <c r="AV10264" s="792"/>
      <c r="AY10264" s="792"/>
      <c r="BN10264" s="792"/>
      <c r="BQ10264" s="792"/>
    </row>
    <row r="10265" spans="8:69" ht="12" customHeight="1">
      <c r="H10265" s="800"/>
      <c r="AJ10265" s="792"/>
      <c r="AM10265" s="792"/>
      <c r="AP10265" s="792"/>
      <c r="AS10265" s="792"/>
      <c r="AV10265" s="792"/>
      <c r="AY10265" s="792"/>
      <c r="BN10265" s="792"/>
      <c r="BQ10265" s="792"/>
    </row>
    <row r="10266" spans="8:69" ht="12" customHeight="1">
      <c r="H10266" s="800"/>
      <c r="AJ10266" s="792"/>
      <c r="AM10266" s="792"/>
      <c r="AP10266" s="792"/>
      <c r="AS10266" s="792"/>
      <c r="AV10266" s="792"/>
      <c r="AY10266" s="792"/>
      <c r="BN10266" s="792"/>
      <c r="BQ10266" s="792"/>
    </row>
    <row r="10267" spans="8:69" ht="12" customHeight="1">
      <c r="H10267" s="800"/>
      <c r="AJ10267" s="792"/>
      <c r="AM10267" s="792"/>
      <c r="AP10267" s="792"/>
      <c r="AS10267" s="792"/>
      <c r="AV10267" s="792"/>
      <c r="AY10267" s="792"/>
      <c r="BN10267" s="792"/>
      <c r="BQ10267" s="792"/>
    </row>
    <row r="10268" spans="8:69" ht="12" customHeight="1">
      <c r="H10268" s="800"/>
      <c r="AJ10268" s="792"/>
      <c r="AM10268" s="792"/>
      <c r="AP10268" s="792"/>
      <c r="AS10268" s="792"/>
      <c r="AV10268" s="792"/>
      <c r="AY10268" s="792"/>
      <c r="BN10268" s="792"/>
      <c r="BQ10268" s="792"/>
    </row>
    <row r="10269" spans="8:69" ht="12" customHeight="1">
      <c r="H10269" s="800"/>
      <c r="AJ10269" s="792"/>
      <c r="AM10269" s="792"/>
      <c r="AP10269" s="792"/>
      <c r="AS10269" s="792"/>
      <c r="AV10269" s="792"/>
      <c r="AY10269" s="792"/>
      <c r="BN10269" s="792"/>
      <c r="BQ10269" s="792"/>
    </row>
    <row r="10270" spans="8:69" ht="12" customHeight="1">
      <c r="H10270" s="800"/>
      <c r="AJ10270" s="792"/>
      <c r="AM10270" s="792"/>
      <c r="AP10270" s="792"/>
      <c r="AS10270" s="792"/>
      <c r="AV10270" s="792"/>
      <c r="AY10270" s="792"/>
      <c r="BN10270" s="792"/>
      <c r="BQ10270" s="792"/>
    </row>
    <row r="10271" spans="8:69" ht="12" customHeight="1">
      <c r="H10271" s="800"/>
      <c r="AJ10271" s="792"/>
      <c r="AM10271" s="792"/>
      <c r="AP10271" s="792"/>
      <c r="AS10271" s="792"/>
      <c r="AV10271" s="792"/>
      <c r="AY10271" s="792"/>
      <c r="BN10271" s="792"/>
      <c r="BQ10271" s="792"/>
    </row>
    <row r="10272" spans="8:69" ht="12" customHeight="1">
      <c r="H10272" s="800"/>
      <c r="AJ10272" s="792"/>
      <c r="AM10272" s="792"/>
      <c r="AP10272" s="792"/>
      <c r="AS10272" s="792"/>
      <c r="AV10272" s="792"/>
      <c r="AY10272" s="792"/>
      <c r="BN10272" s="792"/>
      <c r="BQ10272" s="792"/>
    </row>
    <row r="10273" spans="8:69" ht="12" customHeight="1">
      <c r="H10273" s="800"/>
      <c r="AJ10273" s="792"/>
      <c r="AM10273" s="792"/>
      <c r="AP10273" s="792"/>
      <c r="AS10273" s="792"/>
      <c r="AV10273" s="792"/>
      <c r="AY10273" s="792"/>
      <c r="BN10273" s="792"/>
      <c r="BQ10273" s="792"/>
    </row>
    <row r="10274" spans="8:69" ht="12" customHeight="1">
      <c r="H10274" s="800"/>
      <c r="AJ10274" s="792"/>
      <c r="AM10274" s="792"/>
      <c r="AP10274" s="792"/>
      <c r="AS10274" s="792"/>
      <c r="AV10274" s="792"/>
      <c r="AY10274" s="792"/>
      <c r="BN10274" s="792"/>
      <c r="BQ10274" s="792"/>
    </row>
    <row r="10275" spans="8:69" ht="12" customHeight="1">
      <c r="H10275" s="800"/>
      <c r="AJ10275" s="792"/>
      <c r="AM10275" s="792"/>
      <c r="AP10275" s="792"/>
      <c r="AS10275" s="792"/>
      <c r="AV10275" s="792"/>
      <c r="AY10275" s="792"/>
      <c r="BN10275" s="792"/>
      <c r="BQ10275" s="792"/>
    </row>
    <row r="10276" spans="8:69" ht="12" customHeight="1">
      <c r="H10276" s="800"/>
      <c r="AJ10276" s="792"/>
      <c r="AM10276" s="792"/>
      <c r="AP10276" s="792"/>
      <c r="AS10276" s="792"/>
      <c r="AV10276" s="792"/>
      <c r="AY10276" s="792"/>
      <c r="BN10276" s="792"/>
      <c r="BQ10276" s="792"/>
    </row>
    <row r="10277" spans="8:69" ht="12" customHeight="1">
      <c r="H10277" s="800"/>
      <c r="AJ10277" s="792"/>
      <c r="AM10277" s="792"/>
      <c r="AP10277" s="792"/>
      <c r="AS10277" s="792"/>
      <c r="AV10277" s="792"/>
      <c r="AY10277" s="792"/>
      <c r="BN10277" s="792"/>
      <c r="BQ10277" s="792"/>
    </row>
    <row r="10278" spans="8:69" ht="12" customHeight="1">
      <c r="H10278" s="800"/>
      <c r="AJ10278" s="792"/>
      <c r="AM10278" s="792"/>
      <c r="AP10278" s="792"/>
      <c r="AS10278" s="792"/>
      <c r="AV10278" s="792"/>
      <c r="AY10278" s="792"/>
      <c r="BN10278" s="792"/>
      <c r="BQ10278" s="792"/>
    </row>
    <row r="10279" spans="8:69" ht="12" customHeight="1">
      <c r="H10279" s="800"/>
      <c r="AJ10279" s="792"/>
      <c r="AM10279" s="792"/>
      <c r="AP10279" s="792"/>
      <c r="AS10279" s="792"/>
      <c r="AV10279" s="792"/>
      <c r="AY10279" s="792"/>
      <c r="BN10279" s="792"/>
      <c r="BQ10279" s="792"/>
    </row>
    <row r="10280" spans="8:69" ht="12" customHeight="1">
      <c r="H10280" s="800"/>
      <c r="AJ10280" s="792"/>
      <c r="AM10280" s="792"/>
      <c r="AP10280" s="792"/>
      <c r="AS10280" s="792"/>
      <c r="AV10280" s="792"/>
      <c r="AY10280" s="792"/>
      <c r="BN10280" s="792"/>
      <c r="BQ10280" s="792"/>
    </row>
    <row r="10281" spans="8:69" ht="12" customHeight="1">
      <c r="H10281" s="800"/>
      <c r="AJ10281" s="792"/>
      <c r="AM10281" s="792"/>
      <c r="AP10281" s="792"/>
      <c r="AS10281" s="792"/>
      <c r="AV10281" s="792"/>
      <c r="AY10281" s="792"/>
      <c r="BN10281" s="792"/>
      <c r="BQ10281" s="792"/>
    </row>
    <row r="10282" spans="8:69" ht="12" customHeight="1">
      <c r="H10282" s="800"/>
      <c r="AJ10282" s="792"/>
      <c r="AM10282" s="792"/>
      <c r="AP10282" s="792"/>
      <c r="AS10282" s="792"/>
      <c r="AV10282" s="792"/>
      <c r="AY10282" s="792"/>
      <c r="BN10282" s="792"/>
      <c r="BQ10282" s="792"/>
    </row>
    <row r="10283" spans="8:69" ht="12" customHeight="1">
      <c r="H10283" s="800"/>
      <c r="AJ10283" s="792"/>
      <c r="AM10283" s="792"/>
      <c r="AP10283" s="792"/>
      <c r="AS10283" s="792"/>
      <c r="AV10283" s="792"/>
      <c r="AY10283" s="792"/>
      <c r="BN10283" s="792"/>
      <c r="BQ10283" s="792"/>
    </row>
    <row r="10284" spans="8:69" ht="12" customHeight="1">
      <c r="H10284" s="800"/>
      <c r="AJ10284" s="792"/>
      <c r="AM10284" s="792"/>
      <c r="AP10284" s="792"/>
      <c r="AS10284" s="792"/>
      <c r="AV10284" s="792"/>
      <c r="AY10284" s="792"/>
      <c r="BN10284" s="792"/>
      <c r="BQ10284" s="792"/>
    </row>
    <row r="10285" spans="8:69" ht="12" customHeight="1">
      <c r="H10285" s="800"/>
      <c r="AJ10285" s="792"/>
      <c r="AM10285" s="792"/>
      <c r="AP10285" s="792"/>
      <c r="AS10285" s="792"/>
      <c r="AV10285" s="792"/>
      <c r="AY10285" s="792"/>
      <c r="BN10285" s="792"/>
      <c r="BQ10285" s="792"/>
    </row>
    <row r="10286" spans="8:69" ht="12" customHeight="1">
      <c r="H10286" s="800"/>
      <c r="AJ10286" s="792"/>
      <c r="AM10286" s="792"/>
      <c r="AP10286" s="792"/>
      <c r="AS10286" s="792"/>
      <c r="AV10286" s="792"/>
      <c r="AY10286" s="792"/>
      <c r="BN10286" s="792"/>
      <c r="BQ10286" s="792"/>
    </row>
    <row r="10287" spans="8:69" ht="12" customHeight="1">
      <c r="H10287" s="800"/>
      <c r="AJ10287" s="792"/>
      <c r="AM10287" s="792"/>
      <c r="AP10287" s="792"/>
      <c r="AS10287" s="792"/>
      <c r="AV10287" s="792"/>
      <c r="AY10287" s="792"/>
      <c r="BN10287" s="792"/>
      <c r="BQ10287" s="792"/>
    </row>
    <row r="10288" spans="8:69" ht="12" customHeight="1">
      <c r="H10288" s="800"/>
      <c r="AJ10288" s="792"/>
      <c r="AM10288" s="792"/>
      <c r="AP10288" s="792"/>
      <c r="AS10288" s="792"/>
      <c r="AV10288" s="792"/>
      <c r="AY10288" s="792"/>
      <c r="BN10288" s="792"/>
      <c r="BQ10288" s="792"/>
    </row>
    <row r="10289" spans="8:69" ht="12" customHeight="1">
      <c r="H10289" s="800"/>
      <c r="AJ10289" s="792"/>
      <c r="AM10289" s="792"/>
      <c r="AP10289" s="792"/>
      <c r="AS10289" s="792"/>
      <c r="AV10289" s="792"/>
      <c r="AY10289" s="792"/>
      <c r="BN10289" s="792"/>
      <c r="BQ10289" s="792"/>
    </row>
    <row r="10290" spans="8:69" ht="12" customHeight="1">
      <c r="H10290" s="800"/>
      <c r="AJ10290" s="792"/>
      <c r="AM10290" s="792"/>
      <c r="AP10290" s="792"/>
      <c r="AS10290" s="792"/>
      <c r="AV10290" s="792"/>
      <c r="AY10290" s="792"/>
      <c r="BN10290" s="792"/>
      <c r="BQ10290" s="792"/>
    </row>
    <row r="10291" spans="8:69" ht="12" customHeight="1">
      <c r="H10291" s="800"/>
      <c r="AJ10291" s="792"/>
      <c r="AM10291" s="792"/>
      <c r="AP10291" s="792"/>
      <c r="AS10291" s="792"/>
      <c r="AV10291" s="792"/>
      <c r="AY10291" s="792"/>
      <c r="BN10291" s="792"/>
      <c r="BQ10291" s="792"/>
    </row>
    <row r="10292" spans="8:69" ht="12" customHeight="1">
      <c r="H10292" s="800"/>
      <c r="AJ10292" s="792"/>
      <c r="AM10292" s="792"/>
      <c r="AP10292" s="792"/>
      <c r="AS10292" s="792"/>
      <c r="AV10292" s="792"/>
      <c r="AY10292" s="792"/>
      <c r="BN10292" s="792"/>
      <c r="BQ10292" s="792"/>
    </row>
    <row r="10293" spans="8:69" ht="12" customHeight="1">
      <c r="H10293" s="800"/>
      <c r="AJ10293" s="792"/>
      <c r="AM10293" s="792"/>
      <c r="AP10293" s="792"/>
      <c r="AS10293" s="792"/>
      <c r="AV10293" s="792"/>
      <c r="AY10293" s="792"/>
      <c r="BN10293" s="792"/>
      <c r="BQ10293" s="792"/>
    </row>
    <row r="10294" spans="8:69" ht="12" customHeight="1">
      <c r="H10294" s="800"/>
      <c r="AJ10294" s="792"/>
      <c r="AM10294" s="792"/>
      <c r="AP10294" s="792"/>
      <c r="AS10294" s="792"/>
      <c r="AV10294" s="792"/>
      <c r="AY10294" s="792"/>
      <c r="BN10294" s="792"/>
      <c r="BQ10294" s="792"/>
    </row>
    <row r="10295" spans="8:69" ht="12" customHeight="1">
      <c r="H10295" s="800"/>
      <c r="AJ10295" s="792"/>
      <c r="AM10295" s="792"/>
      <c r="AP10295" s="792"/>
      <c r="AS10295" s="792"/>
      <c r="AV10295" s="792"/>
      <c r="AY10295" s="792"/>
      <c r="BN10295" s="792"/>
      <c r="BQ10295" s="792"/>
    </row>
    <row r="10296" spans="8:69" ht="12" customHeight="1">
      <c r="H10296" s="800"/>
      <c r="AJ10296" s="792"/>
      <c r="AM10296" s="792"/>
      <c r="AP10296" s="792"/>
      <c r="AS10296" s="792"/>
      <c r="AV10296" s="792"/>
      <c r="AY10296" s="792"/>
      <c r="BN10296" s="792"/>
      <c r="BQ10296" s="792"/>
    </row>
    <row r="10297" spans="8:69" ht="12" customHeight="1">
      <c r="H10297" s="800"/>
      <c r="AJ10297" s="792"/>
      <c r="AM10297" s="792"/>
      <c r="AP10297" s="792"/>
      <c r="AS10297" s="792"/>
      <c r="AV10297" s="792"/>
      <c r="AY10297" s="792"/>
      <c r="BN10297" s="792"/>
      <c r="BQ10297" s="792"/>
    </row>
    <row r="10298" spans="8:69" ht="12" customHeight="1">
      <c r="H10298" s="800"/>
      <c r="AJ10298" s="792"/>
      <c r="AM10298" s="792"/>
      <c r="AP10298" s="792"/>
      <c r="AS10298" s="792"/>
      <c r="AV10298" s="792"/>
      <c r="AY10298" s="792"/>
      <c r="BN10298" s="792"/>
      <c r="BQ10298" s="792"/>
    </row>
    <row r="10299" spans="8:69" ht="12" customHeight="1">
      <c r="H10299" s="800"/>
      <c r="AJ10299" s="792"/>
      <c r="AM10299" s="792"/>
      <c r="AP10299" s="792"/>
      <c r="AS10299" s="792"/>
      <c r="AV10299" s="792"/>
      <c r="AY10299" s="792"/>
      <c r="BN10299" s="792"/>
      <c r="BQ10299" s="792"/>
    </row>
    <row r="10300" spans="8:69" ht="12" customHeight="1">
      <c r="H10300" s="800"/>
      <c r="AJ10300" s="792"/>
      <c r="AM10300" s="792"/>
      <c r="AP10300" s="792"/>
      <c r="AS10300" s="792"/>
      <c r="AV10300" s="792"/>
      <c r="AY10300" s="792"/>
      <c r="BN10300" s="792"/>
      <c r="BQ10300" s="792"/>
    </row>
    <row r="10301" spans="8:69" ht="12" customHeight="1">
      <c r="H10301" s="800"/>
      <c r="AJ10301" s="792"/>
      <c r="AM10301" s="792"/>
      <c r="AP10301" s="792"/>
      <c r="AS10301" s="792"/>
      <c r="AV10301" s="792"/>
      <c r="AY10301" s="792"/>
      <c r="BN10301" s="792"/>
      <c r="BQ10301" s="792"/>
    </row>
    <row r="10302" spans="8:69" ht="12" customHeight="1">
      <c r="H10302" s="800"/>
      <c r="AJ10302" s="792"/>
      <c r="AM10302" s="792"/>
      <c r="AP10302" s="792"/>
      <c r="AS10302" s="792"/>
      <c r="AV10302" s="792"/>
      <c r="AY10302" s="792"/>
      <c r="BN10302" s="792"/>
      <c r="BQ10302" s="792"/>
    </row>
    <row r="10303" spans="8:69" ht="12" customHeight="1">
      <c r="H10303" s="800"/>
      <c r="AJ10303" s="792"/>
      <c r="AM10303" s="792"/>
      <c r="AP10303" s="792"/>
      <c r="AS10303" s="792"/>
      <c r="AV10303" s="792"/>
      <c r="AY10303" s="792"/>
      <c r="BN10303" s="792"/>
      <c r="BQ10303" s="792"/>
    </row>
    <row r="10304" spans="8:69" ht="12" customHeight="1">
      <c r="H10304" s="800"/>
      <c r="AJ10304" s="792"/>
      <c r="AM10304" s="792"/>
      <c r="AP10304" s="792"/>
      <c r="AS10304" s="792"/>
      <c r="AV10304" s="792"/>
      <c r="AY10304" s="792"/>
      <c r="BN10304" s="792"/>
      <c r="BQ10304" s="792"/>
    </row>
    <row r="10305" spans="8:69" ht="12" customHeight="1">
      <c r="H10305" s="800"/>
      <c r="AJ10305" s="792"/>
      <c r="AM10305" s="792"/>
      <c r="AP10305" s="792"/>
      <c r="AS10305" s="792"/>
      <c r="AV10305" s="792"/>
      <c r="AY10305" s="792"/>
      <c r="BN10305" s="792"/>
      <c r="BQ10305" s="792"/>
    </row>
    <row r="10306" spans="8:69" ht="12" customHeight="1">
      <c r="H10306" s="800"/>
      <c r="AJ10306" s="792"/>
      <c r="AM10306" s="792"/>
      <c r="AP10306" s="792"/>
      <c r="AS10306" s="792"/>
      <c r="AV10306" s="792"/>
      <c r="AY10306" s="792"/>
      <c r="BN10306" s="792"/>
      <c r="BQ10306" s="792"/>
    </row>
    <row r="10307" spans="8:69" ht="12" customHeight="1">
      <c r="H10307" s="800"/>
      <c r="AJ10307" s="792"/>
      <c r="AM10307" s="792"/>
      <c r="AP10307" s="792"/>
      <c r="AS10307" s="792"/>
      <c r="AV10307" s="792"/>
      <c r="AY10307" s="792"/>
      <c r="BN10307" s="792"/>
      <c r="BQ10307" s="792"/>
    </row>
    <row r="10308" spans="8:69" ht="12" customHeight="1">
      <c r="H10308" s="800"/>
      <c r="AJ10308" s="792"/>
      <c r="AM10308" s="792"/>
      <c r="AP10308" s="792"/>
      <c r="AS10308" s="792"/>
      <c r="AV10308" s="792"/>
      <c r="AY10308" s="792"/>
      <c r="BN10308" s="792"/>
      <c r="BQ10308" s="792"/>
    </row>
    <row r="10309" spans="8:69" ht="12" customHeight="1">
      <c r="H10309" s="800"/>
      <c r="AJ10309" s="792"/>
      <c r="AM10309" s="792"/>
      <c r="AP10309" s="792"/>
      <c r="AS10309" s="792"/>
      <c r="AV10309" s="792"/>
      <c r="AY10309" s="792"/>
      <c r="BN10309" s="792"/>
      <c r="BQ10309" s="792"/>
    </row>
    <row r="10310" spans="8:69" ht="12" customHeight="1">
      <c r="H10310" s="800"/>
      <c r="AJ10310" s="792"/>
      <c r="AM10310" s="792"/>
      <c r="AP10310" s="792"/>
      <c r="AS10310" s="792"/>
      <c r="AV10310" s="792"/>
      <c r="AY10310" s="792"/>
      <c r="BN10310" s="792"/>
      <c r="BQ10310" s="792"/>
    </row>
    <row r="10311" spans="8:69" ht="12" customHeight="1">
      <c r="H10311" s="800"/>
      <c r="AJ10311" s="792"/>
      <c r="AM10311" s="792"/>
      <c r="AP10311" s="792"/>
      <c r="AS10311" s="792"/>
      <c r="AV10311" s="792"/>
      <c r="AY10311" s="792"/>
      <c r="BN10311" s="792"/>
      <c r="BQ10311" s="792"/>
    </row>
    <row r="10312" spans="8:69" ht="12" customHeight="1">
      <c r="H10312" s="800"/>
      <c r="AJ10312" s="792"/>
      <c r="AM10312" s="792"/>
      <c r="AP10312" s="792"/>
      <c r="AS10312" s="792"/>
      <c r="AV10312" s="792"/>
      <c r="AY10312" s="792"/>
      <c r="BN10312" s="792"/>
      <c r="BQ10312" s="792"/>
    </row>
    <row r="10313" spans="8:69" ht="12" customHeight="1">
      <c r="H10313" s="800"/>
      <c r="AJ10313" s="792"/>
      <c r="AM10313" s="792"/>
      <c r="AP10313" s="792"/>
      <c r="AS10313" s="792"/>
      <c r="AV10313" s="792"/>
      <c r="AY10313" s="792"/>
      <c r="BN10313" s="792"/>
      <c r="BQ10313" s="792"/>
    </row>
    <row r="10314" spans="8:69" ht="12" customHeight="1">
      <c r="H10314" s="800"/>
      <c r="AJ10314" s="792"/>
      <c r="AM10314" s="792"/>
      <c r="AP10314" s="792"/>
      <c r="AS10314" s="792"/>
      <c r="AV10314" s="792"/>
      <c r="AY10314" s="792"/>
      <c r="BN10314" s="792"/>
      <c r="BQ10314" s="792"/>
    </row>
    <row r="10315" spans="8:69" ht="12" customHeight="1">
      <c r="H10315" s="800"/>
      <c r="AJ10315" s="792"/>
      <c r="AM10315" s="792"/>
      <c r="AP10315" s="792"/>
      <c r="AS10315" s="792"/>
      <c r="AV10315" s="792"/>
      <c r="AY10315" s="792"/>
      <c r="BN10315" s="792"/>
      <c r="BQ10315" s="792"/>
    </row>
    <row r="10316" spans="8:69" ht="12" customHeight="1">
      <c r="H10316" s="800"/>
      <c r="AJ10316" s="792"/>
      <c r="AM10316" s="792"/>
      <c r="AP10316" s="792"/>
      <c r="AS10316" s="792"/>
      <c r="AV10316" s="792"/>
      <c r="AY10316" s="792"/>
      <c r="BN10316" s="792"/>
      <c r="BQ10316" s="792"/>
    </row>
    <row r="10317" spans="8:69" ht="12" customHeight="1">
      <c r="H10317" s="800"/>
      <c r="AJ10317" s="792"/>
      <c r="AM10317" s="792"/>
      <c r="AP10317" s="792"/>
      <c r="AS10317" s="792"/>
      <c r="AV10317" s="792"/>
      <c r="AY10317" s="792"/>
      <c r="BN10317" s="792"/>
      <c r="BQ10317" s="792"/>
    </row>
    <row r="10318" spans="8:69" ht="12" customHeight="1">
      <c r="H10318" s="800"/>
      <c r="AJ10318" s="792"/>
      <c r="AM10318" s="792"/>
      <c r="AP10318" s="792"/>
      <c r="AS10318" s="792"/>
      <c r="AV10318" s="792"/>
      <c r="AY10318" s="792"/>
      <c r="BN10318" s="792"/>
      <c r="BQ10318" s="792"/>
    </row>
    <row r="10319" spans="8:69" ht="12" customHeight="1">
      <c r="H10319" s="800"/>
      <c r="AJ10319" s="792"/>
      <c r="AM10319" s="792"/>
      <c r="AP10319" s="792"/>
      <c r="AS10319" s="792"/>
      <c r="AV10319" s="792"/>
      <c r="AY10319" s="792"/>
      <c r="BN10319" s="792"/>
      <c r="BQ10319" s="792"/>
    </row>
    <row r="10320" spans="8:69" ht="12" customHeight="1">
      <c r="H10320" s="800"/>
      <c r="AJ10320" s="792"/>
      <c r="AM10320" s="792"/>
      <c r="AP10320" s="792"/>
      <c r="AS10320" s="792"/>
      <c r="AV10320" s="792"/>
      <c r="AY10320" s="792"/>
      <c r="BN10320" s="792"/>
      <c r="BQ10320" s="792"/>
    </row>
    <row r="10321" spans="8:69" ht="12" customHeight="1">
      <c r="H10321" s="800"/>
      <c r="AJ10321" s="792"/>
      <c r="AM10321" s="792"/>
      <c r="AP10321" s="792"/>
      <c r="AS10321" s="792"/>
      <c r="AV10321" s="792"/>
      <c r="AY10321" s="792"/>
      <c r="BN10321" s="792"/>
      <c r="BQ10321" s="792"/>
    </row>
    <row r="10322" spans="8:69" ht="12" customHeight="1">
      <c r="H10322" s="800"/>
      <c r="AJ10322" s="792"/>
      <c r="AM10322" s="792"/>
      <c r="AP10322" s="792"/>
      <c r="AS10322" s="792"/>
      <c r="AV10322" s="792"/>
      <c r="AY10322" s="792"/>
      <c r="BN10322" s="792"/>
      <c r="BQ10322" s="792"/>
    </row>
    <row r="10323" spans="8:69" ht="12" customHeight="1">
      <c r="H10323" s="800"/>
      <c r="AJ10323" s="792"/>
      <c r="AM10323" s="792"/>
      <c r="AP10323" s="792"/>
      <c r="AS10323" s="792"/>
      <c r="AV10323" s="792"/>
      <c r="AY10323" s="792"/>
      <c r="BN10323" s="792"/>
      <c r="BQ10323" s="792"/>
    </row>
    <row r="10324" spans="8:69" ht="12" customHeight="1">
      <c r="H10324" s="800"/>
      <c r="AJ10324" s="792"/>
      <c r="AM10324" s="792"/>
      <c r="AP10324" s="792"/>
      <c r="AS10324" s="792"/>
      <c r="AV10324" s="792"/>
      <c r="AY10324" s="792"/>
      <c r="BN10324" s="792"/>
      <c r="BQ10324" s="792"/>
    </row>
    <row r="10325" spans="8:69" ht="12" customHeight="1">
      <c r="H10325" s="800"/>
      <c r="AJ10325" s="792"/>
      <c r="AM10325" s="792"/>
      <c r="AP10325" s="792"/>
      <c r="AS10325" s="792"/>
      <c r="AV10325" s="792"/>
      <c r="AY10325" s="792"/>
      <c r="BN10325" s="792"/>
      <c r="BQ10325" s="792"/>
    </row>
    <row r="10326" spans="8:69" ht="12" customHeight="1">
      <c r="H10326" s="800"/>
      <c r="AJ10326" s="792"/>
      <c r="AM10326" s="792"/>
      <c r="AP10326" s="792"/>
      <c r="AS10326" s="792"/>
      <c r="AV10326" s="792"/>
      <c r="AY10326" s="792"/>
      <c r="BN10326" s="792"/>
      <c r="BQ10326" s="792"/>
    </row>
    <row r="10327" spans="8:69" ht="12" customHeight="1">
      <c r="H10327" s="800"/>
      <c r="AJ10327" s="792"/>
      <c r="AM10327" s="792"/>
      <c r="AP10327" s="792"/>
      <c r="AS10327" s="792"/>
      <c r="AV10327" s="792"/>
      <c r="AY10327" s="792"/>
      <c r="BN10327" s="792"/>
      <c r="BQ10327" s="792"/>
    </row>
    <row r="10328" spans="8:69" ht="12" customHeight="1">
      <c r="H10328" s="800"/>
      <c r="AJ10328" s="792"/>
      <c r="AM10328" s="792"/>
      <c r="AP10328" s="792"/>
      <c r="AS10328" s="792"/>
      <c r="AV10328" s="792"/>
      <c r="AY10328" s="792"/>
      <c r="BN10328" s="792"/>
      <c r="BQ10328" s="792"/>
    </row>
    <row r="10329" spans="8:69" ht="12" customHeight="1">
      <c r="H10329" s="800"/>
      <c r="AJ10329" s="792"/>
      <c r="AM10329" s="792"/>
      <c r="AP10329" s="792"/>
      <c r="AS10329" s="792"/>
      <c r="AV10329" s="792"/>
      <c r="AY10329" s="792"/>
      <c r="BN10329" s="792"/>
      <c r="BQ10329" s="792"/>
    </row>
    <row r="10330" spans="8:69" ht="12" customHeight="1">
      <c r="H10330" s="800"/>
      <c r="AJ10330" s="792"/>
      <c r="AM10330" s="792"/>
      <c r="AP10330" s="792"/>
      <c r="AS10330" s="792"/>
      <c r="AV10330" s="792"/>
      <c r="AY10330" s="792"/>
      <c r="BN10330" s="792"/>
      <c r="BQ10330" s="792"/>
    </row>
    <row r="10331" spans="8:69" ht="12" customHeight="1">
      <c r="H10331" s="800"/>
      <c r="AJ10331" s="792"/>
      <c r="AM10331" s="792"/>
      <c r="AP10331" s="792"/>
      <c r="AS10331" s="792"/>
      <c r="AV10331" s="792"/>
      <c r="AY10331" s="792"/>
      <c r="BN10331" s="792"/>
      <c r="BQ10331" s="792"/>
    </row>
    <row r="10332" spans="8:69" ht="12" customHeight="1">
      <c r="H10332" s="800"/>
      <c r="AJ10332" s="792"/>
      <c r="AM10332" s="792"/>
      <c r="AP10332" s="792"/>
      <c r="AS10332" s="792"/>
      <c r="AV10332" s="792"/>
      <c r="AY10332" s="792"/>
      <c r="BN10332" s="792"/>
      <c r="BQ10332" s="792"/>
    </row>
    <row r="10333" spans="8:69" ht="12" customHeight="1">
      <c r="H10333" s="800"/>
      <c r="AJ10333" s="792"/>
      <c r="AM10333" s="792"/>
      <c r="AP10333" s="792"/>
      <c r="AS10333" s="792"/>
      <c r="AV10333" s="792"/>
      <c r="AY10333" s="792"/>
      <c r="BN10333" s="792"/>
      <c r="BQ10333" s="792"/>
    </row>
    <row r="10334" spans="8:69" ht="12" customHeight="1">
      <c r="H10334" s="800"/>
      <c r="AJ10334" s="792"/>
      <c r="AM10334" s="792"/>
      <c r="AP10334" s="792"/>
      <c r="AS10334" s="792"/>
      <c r="AV10334" s="792"/>
      <c r="AY10334" s="792"/>
      <c r="BN10334" s="792"/>
      <c r="BQ10334" s="792"/>
    </row>
    <row r="10335" spans="8:69" ht="12" customHeight="1">
      <c r="H10335" s="800"/>
      <c r="AJ10335" s="792"/>
      <c r="AM10335" s="792"/>
      <c r="AP10335" s="792"/>
      <c r="AS10335" s="792"/>
      <c r="AV10335" s="792"/>
      <c r="AY10335" s="792"/>
      <c r="BN10335" s="792"/>
      <c r="BQ10335" s="792"/>
    </row>
    <row r="10336" spans="8:69" ht="12" customHeight="1">
      <c r="H10336" s="800"/>
      <c r="AJ10336" s="792"/>
      <c r="AM10336" s="792"/>
      <c r="AP10336" s="792"/>
      <c r="AS10336" s="792"/>
      <c r="AV10336" s="792"/>
      <c r="AY10336" s="792"/>
      <c r="BN10336" s="792"/>
      <c r="BQ10336" s="792"/>
    </row>
    <row r="10337" spans="8:69" ht="12" customHeight="1">
      <c r="H10337" s="800"/>
      <c r="AJ10337" s="792"/>
      <c r="AM10337" s="792"/>
      <c r="AP10337" s="792"/>
      <c r="AS10337" s="792"/>
      <c r="AV10337" s="792"/>
      <c r="AY10337" s="792"/>
      <c r="BN10337" s="792"/>
      <c r="BQ10337" s="792"/>
    </row>
    <row r="10338" spans="8:69" ht="12" customHeight="1">
      <c r="H10338" s="800"/>
      <c r="AJ10338" s="792"/>
      <c r="AM10338" s="792"/>
      <c r="AP10338" s="792"/>
      <c r="AS10338" s="792"/>
      <c r="AV10338" s="792"/>
      <c r="AY10338" s="792"/>
      <c r="BN10338" s="792"/>
      <c r="BQ10338" s="792"/>
    </row>
    <row r="10339" spans="8:69" ht="12" customHeight="1">
      <c r="H10339" s="800"/>
      <c r="AJ10339" s="792"/>
      <c r="AM10339" s="792"/>
      <c r="AP10339" s="792"/>
      <c r="AS10339" s="792"/>
      <c r="AV10339" s="792"/>
      <c r="AY10339" s="792"/>
      <c r="BN10339" s="792"/>
      <c r="BQ10339" s="792"/>
    </row>
    <row r="10340" spans="8:69" ht="12" customHeight="1">
      <c r="H10340" s="800"/>
      <c r="AJ10340" s="792"/>
      <c r="AM10340" s="792"/>
      <c r="AP10340" s="792"/>
      <c r="AS10340" s="792"/>
      <c r="AV10340" s="792"/>
      <c r="AY10340" s="792"/>
      <c r="BN10340" s="792"/>
      <c r="BQ10340" s="792"/>
    </row>
    <row r="10341" spans="8:69" ht="12" customHeight="1">
      <c r="H10341" s="800"/>
      <c r="AJ10341" s="792"/>
      <c r="AM10341" s="792"/>
      <c r="AP10341" s="792"/>
      <c r="AS10341" s="792"/>
      <c r="AV10341" s="792"/>
      <c r="AY10341" s="792"/>
      <c r="BN10341" s="792"/>
      <c r="BQ10341" s="792"/>
    </row>
    <row r="10342" spans="8:69" ht="12" customHeight="1">
      <c r="H10342" s="800"/>
      <c r="AJ10342" s="792"/>
      <c r="AM10342" s="792"/>
      <c r="AP10342" s="792"/>
      <c r="AS10342" s="792"/>
      <c r="AV10342" s="792"/>
      <c r="AY10342" s="792"/>
      <c r="BN10342" s="792"/>
      <c r="BQ10342" s="792"/>
    </row>
    <row r="10343" spans="8:69" ht="12" customHeight="1">
      <c r="H10343" s="800"/>
      <c r="AJ10343" s="792"/>
      <c r="AM10343" s="792"/>
      <c r="AP10343" s="792"/>
      <c r="AS10343" s="792"/>
      <c r="AV10343" s="792"/>
      <c r="AY10343" s="792"/>
      <c r="BN10343" s="792"/>
      <c r="BQ10343" s="792"/>
    </row>
    <row r="10344" spans="8:69" ht="12" customHeight="1">
      <c r="H10344" s="800"/>
      <c r="AJ10344" s="792"/>
      <c r="AM10344" s="792"/>
      <c r="AP10344" s="792"/>
      <c r="AS10344" s="792"/>
      <c r="AV10344" s="792"/>
      <c r="AY10344" s="792"/>
      <c r="BN10344" s="792"/>
      <c r="BQ10344" s="792"/>
    </row>
    <row r="10345" spans="8:69" ht="12" customHeight="1">
      <c r="H10345" s="800"/>
      <c r="AJ10345" s="792"/>
      <c r="AM10345" s="792"/>
      <c r="AP10345" s="792"/>
      <c r="AS10345" s="792"/>
      <c r="AV10345" s="792"/>
      <c r="AY10345" s="792"/>
      <c r="BN10345" s="792"/>
      <c r="BQ10345" s="792"/>
    </row>
    <row r="10346" spans="8:69" ht="12" customHeight="1">
      <c r="H10346" s="800"/>
      <c r="AJ10346" s="792"/>
      <c r="AM10346" s="792"/>
      <c r="AP10346" s="792"/>
      <c r="AS10346" s="792"/>
      <c r="AV10346" s="792"/>
      <c r="AY10346" s="792"/>
      <c r="BN10346" s="792"/>
      <c r="BQ10346" s="792"/>
    </row>
    <row r="10347" spans="8:69" ht="12" customHeight="1">
      <c r="H10347" s="800"/>
      <c r="AJ10347" s="792"/>
      <c r="AM10347" s="792"/>
      <c r="AP10347" s="792"/>
      <c r="AS10347" s="792"/>
      <c r="AV10347" s="792"/>
      <c r="AY10347" s="792"/>
      <c r="BN10347" s="792"/>
      <c r="BQ10347" s="792"/>
    </row>
    <row r="10348" spans="8:69" ht="12" customHeight="1">
      <c r="H10348" s="800"/>
      <c r="AJ10348" s="792"/>
      <c r="AM10348" s="792"/>
      <c r="AP10348" s="792"/>
      <c r="AS10348" s="792"/>
      <c r="AV10348" s="792"/>
      <c r="AY10348" s="792"/>
      <c r="BN10348" s="792"/>
      <c r="BQ10348" s="792"/>
    </row>
    <row r="10349" spans="8:69" ht="12" customHeight="1">
      <c r="H10349" s="800"/>
      <c r="AJ10349" s="792"/>
      <c r="AM10349" s="792"/>
      <c r="AP10349" s="792"/>
      <c r="AS10349" s="792"/>
      <c r="AV10349" s="792"/>
      <c r="AY10349" s="792"/>
      <c r="BN10349" s="792"/>
      <c r="BQ10349" s="792"/>
    </row>
    <row r="10350" spans="8:69" ht="12" customHeight="1">
      <c r="H10350" s="800"/>
      <c r="AJ10350" s="792"/>
      <c r="AM10350" s="792"/>
      <c r="AP10350" s="792"/>
      <c r="AS10350" s="792"/>
      <c r="AV10350" s="792"/>
      <c r="AY10350" s="792"/>
      <c r="BN10350" s="792"/>
      <c r="BQ10350" s="792"/>
    </row>
    <row r="10351" spans="8:69" ht="12" customHeight="1">
      <c r="H10351" s="800"/>
      <c r="AJ10351" s="792"/>
      <c r="AM10351" s="792"/>
      <c r="AP10351" s="792"/>
      <c r="AS10351" s="792"/>
      <c r="AV10351" s="792"/>
      <c r="AY10351" s="792"/>
      <c r="BN10351" s="792"/>
      <c r="BQ10351" s="792"/>
    </row>
    <row r="10352" spans="8:69" ht="12" customHeight="1">
      <c r="H10352" s="800"/>
      <c r="AJ10352" s="792"/>
      <c r="AM10352" s="792"/>
      <c r="AP10352" s="792"/>
      <c r="AS10352" s="792"/>
      <c r="AV10352" s="792"/>
      <c r="AY10352" s="792"/>
      <c r="BN10352" s="792"/>
      <c r="BQ10352" s="792"/>
    </row>
    <row r="10353" spans="8:69" ht="12" customHeight="1">
      <c r="H10353" s="800"/>
      <c r="AJ10353" s="792"/>
      <c r="AM10353" s="792"/>
      <c r="AP10353" s="792"/>
      <c r="AS10353" s="792"/>
      <c r="AV10353" s="792"/>
      <c r="AY10353" s="792"/>
      <c r="BN10353" s="792"/>
      <c r="BQ10353" s="792"/>
    </row>
    <row r="10354" spans="8:69" ht="12" customHeight="1">
      <c r="H10354" s="800"/>
      <c r="AJ10354" s="792"/>
      <c r="AM10354" s="792"/>
      <c r="AP10354" s="792"/>
      <c r="AS10354" s="792"/>
      <c r="AV10354" s="792"/>
      <c r="AY10354" s="792"/>
      <c r="BN10354" s="792"/>
      <c r="BQ10354" s="792"/>
    </row>
    <row r="10355" spans="8:69" ht="12" customHeight="1">
      <c r="H10355" s="800"/>
      <c r="AJ10355" s="792"/>
      <c r="AM10355" s="792"/>
      <c r="AP10355" s="792"/>
      <c r="AS10355" s="792"/>
      <c r="AV10355" s="792"/>
      <c r="AY10355" s="792"/>
      <c r="BN10355" s="792"/>
      <c r="BQ10355" s="792"/>
    </row>
    <row r="10356" spans="8:69" ht="12" customHeight="1">
      <c r="H10356" s="800"/>
      <c r="AJ10356" s="792"/>
      <c r="AM10356" s="792"/>
      <c r="AP10356" s="792"/>
      <c r="AS10356" s="792"/>
      <c r="AV10356" s="792"/>
      <c r="AY10356" s="792"/>
      <c r="BN10356" s="792"/>
      <c r="BQ10356" s="792"/>
    </row>
    <row r="10357" spans="8:69" ht="12" customHeight="1">
      <c r="H10357" s="800"/>
      <c r="AJ10357" s="792"/>
      <c r="AM10357" s="792"/>
      <c r="AP10357" s="792"/>
      <c r="AS10357" s="792"/>
      <c r="AV10357" s="792"/>
      <c r="AY10357" s="792"/>
      <c r="BN10357" s="792"/>
      <c r="BQ10357" s="792"/>
    </row>
    <row r="10358" spans="8:69" ht="12" customHeight="1">
      <c r="H10358" s="800"/>
      <c r="AJ10358" s="792"/>
      <c r="AM10358" s="792"/>
      <c r="AP10358" s="792"/>
      <c r="AS10358" s="792"/>
      <c r="AV10358" s="792"/>
      <c r="AY10358" s="792"/>
      <c r="BN10358" s="792"/>
      <c r="BQ10358" s="792"/>
    </row>
    <row r="10359" spans="8:69" ht="12" customHeight="1">
      <c r="H10359" s="800"/>
      <c r="AJ10359" s="792"/>
      <c r="AM10359" s="792"/>
      <c r="AP10359" s="792"/>
      <c r="AS10359" s="792"/>
      <c r="AV10359" s="792"/>
      <c r="AY10359" s="792"/>
      <c r="BN10359" s="792"/>
      <c r="BQ10359" s="792"/>
    </row>
    <row r="10360" spans="8:69" ht="12" customHeight="1">
      <c r="H10360" s="800"/>
      <c r="AJ10360" s="792"/>
      <c r="AM10360" s="792"/>
      <c r="AP10360" s="792"/>
      <c r="AS10360" s="792"/>
      <c r="AV10360" s="792"/>
      <c r="AY10360" s="792"/>
      <c r="BN10360" s="792"/>
      <c r="BQ10360" s="792"/>
    </row>
    <row r="10361" spans="8:69" ht="12" customHeight="1">
      <c r="H10361" s="800"/>
      <c r="AJ10361" s="792"/>
      <c r="AM10361" s="792"/>
      <c r="AP10361" s="792"/>
      <c r="AS10361" s="792"/>
      <c r="AV10361" s="792"/>
      <c r="AY10361" s="792"/>
      <c r="BN10361" s="792"/>
      <c r="BQ10361" s="792"/>
    </row>
    <row r="10362" spans="8:69" ht="12" customHeight="1">
      <c r="H10362" s="800"/>
      <c r="AJ10362" s="792"/>
      <c r="AM10362" s="792"/>
      <c r="AP10362" s="792"/>
      <c r="AS10362" s="792"/>
      <c r="AV10362" s="792"/>
      <c r="AY10362" s="792"/>
      <c r="BN10362" s="792"/>
      <c r="BQ10362" s="792"/>
    </row>
    <row r="10363" spans="8:69" ht="12" customHeight="1">
      <c r="H10363" s="800"/>
      <c r="AJ10363" s="792"/>
      <c r="AM10363" s="792"/>
      <c r="AP10363" s="792"/>
      <c r="AS10363" s="792"/>
      <c r="AV10363" s="792"/>
      <c r="AY10363" s="792"/>
      <c r="BN10363" s="792"/>
      <c r="BQ10363" s="792"/>
    </row>
    <row r="10364" spans="8:69" ht="12" customHeight="1">
      <c r="H10364" s="800"/>
      <c r="AJ10364" s="792"/>
      <c r="AM10364" s="792"/>
      <c r="AP10364" s="792"/>
      <c r="AS10364" s="792"/>
      <c r="AV10364" s="792"/>
      <c r="AY10364" s="792"/>
      <c r="BN10364" s="792"/>
      <c r="BQ10364" s="792"/>
    </row>
    <row r="10365" spans="8:69" ht="12" customHeight="1">
      <c r="H10365" s="800"/>
      <c r="AJ10365" s="792"/>
      <c r="AM10365" s="792"/>
      <c r="AP10365" s="792"/>
      <c r="AS10365" s="792"/>
      <c r="AV10365" s="792"/>
      <c r="AY10365" s="792"/>
      <c r="BN10365" s="792"/>
      <c r="BQ10365" s="792"/>
    </row>
    <row r="10366" spans="8:69" ht="12" customHeight="1">
      <c r="H10366" s="800"/>
      <c r="AJ10366" s="792"/>
      <c r="AM10366" s="792"/>
      <c r="AP10366" s="792"/>
      <c r="AS10366" s="792"/>
      <c r="AV10366" s="792"/>
      <c r="AY10366" s="792"/>
      <c r="BN10366" s="792"/>
      <c r="BQ10366" s="792"/>
    </row>
    <row r="10367" spans="8:69" ht="12" customHeight="1">
      <c r="H10367" s="800"/>
      <c r="AJ10367" s="792"/>
      <c r="AM10367" s="792"/>
      <c r="AP10367" s="792"/>
      <c r="AS10367" s="792"/>
      <c r="AV10367" s="792"/>
      <c r="AY10367" s="792"/>
      <c r="BN10367" s="792"/>
      <c r="BQ10367" s="792"/>
    </row>
    <row r="10368" spans="8:69" ht="12" customHeight="1">
      <c r="H10368" s="800"/>
      <c r="AJ10368" s="792"/>
      <c r="AM10368" s="792"/>
      <c r="AP10368" s="792"/>
      <c r="AS10368" s="792"/>
      <c r="AV10368" s="792"/>
      <c r="AY10368" s="792"/>
      <c r="BN10368" s="792"/>
      <c r="BQ10368" s="792"/>
    </row>
    <row r="10369" spans="8:69" ht="12" customHeight="1">
      <c r="H10369" s="800"/>
      <c r="AJ10369" s="792"/>
      <c r="AM10369" s="792"/>
      <c r="AP10369" s="792"/>
      <c r="AS10369" s="792"/>
      <c r="AV10369" s="792"/>
      <c r="AY10369" s="792"/>
      <c r="BN10369" s="792"/>
      <c r="BQ10369" s="792"/>
    </row>
    <row r="10370" spans="8:69" ht="12" customHeight="1">
      <c r="H10370" s="800"/>
      <c r="AJ10370" s="792"/>
      <c r="AM10370" s="792"/>
      <c r="AP10370" s="792"/>
      <c r="AS10370" s="792"/>
      <c r="AV10370" s="792"/>
      <c r="AY10370" s="792"/>
      <c r="BN10370" s="792"/>
      <c r="BQ10370" s="792"/>
    </row>
    <row r="10371" spans="8:69" ht="12" customHeight="1">
      <c r="H10371" s="800"/>
      <c r="AJ10371" s="792"/>
      <c r="AM10371" s="792"/>
      <c r="AP10371" s="792"/>
      <c r="AS10371" s="792"/>
      <c r="AV10371" s="792"/>
      <c r="AY10371" s="792"/>
      <c r="BN10371" s="792"/>
      <c r="BQ10371" s="792"/>
    </row>
    <row r="10372" spans="8:69" ht="12" customHeight="1">
      <c r="H10372" s="800"/>
      <c r="AJ10372" s="792"/>
      <c r="AM10372" s="792"/>
      <c r="AP10372" s="792"/>
      <c r="AS10372" s="792"/>
      <c r="AV10372" s="792"/>
      <c r="AY10372" s="792"/>
      <c r="BN10372" s="792"/>
      <c r="BQ10372" s="792"/>
    </row>
    <row r="10373" spans="8:69" ht="12" customHeight="1">
      <c r="H10373" s="800"/>
      <c r="AJ10373" s="792"/>
      <c r="AM10373" s="792"/>
      <c r="AP10373" s="792"/>
      <c r="AS10373" s="792"/>
      <c r="AV10373" s="792"/>
      <c r="AY10373" s="792"/>
      <c r="BN10373" s="792"/>
      <c r="BQ10373" s="792"/>
    </row>
    <row r="10374" spans="8:69" ht="12" customHeight="1">
      <c r="H10374" s="800"/>
      <c r="AJ10374" s="792"/>
      <c r="AM10374" s="792"/>
      <c r="AP10374" s="792"/>
      <c r="AS10374" s="792"/>
      <c r="AV10374" s="792"/>
      <c r="AY10374" s="792"/>
      <c r="BN10374" s="792"/>
      <c r="BQ10374" s="792"/>
    </row>
    <row r="10375" spans="8:69" ht="12" customHeight="1">
      <c r="H10375" s="800"/>
      <c r="AJ10375" s="792"/>
      <c r="AM10375" s="792"/>
      <c r="AP10375" s="792"/>
      <c r="AS10375" s="792"/>
      <c r="AV10375" s="792"/>
      <c r="AY10375" s="792"/>
      <c r="BN10375" s="792"/>
      <c r="BQ10375" s="792"/>
    </row>
    <row r="10376" spans="8:69" ht="12" customHeight="1">
      <c r="H10376" s="800"/>
      <c r="AJ10376" s="792"/>
      <c r="AM10376" s="792"/>
      <c r="AP10376" s="792"/>
      <c r="AS10376" s="792"/>
      <c r="AV10376" s="792"/>
      <c r="AY10376" s="792"/>
      <c r="BN10376" s="792"/>
      <c r="BQ10376" s="792"/>
    </row>
    <row r="10377" spans="8:69" ht="12" customHeight="1">
      <c r="H10377" s="800"/>
      <c r="AJ10377" s="792"/>
      <c r="AM10377" s="792"/>
      <c r="AP10377" s="792"/>
      <c r="AS10377" s="792"/>
      <c r="AV10377" s="792"/>
      <c r="AY10377" s="792"/>
      <c r="BN10377" s="792"/>
      <c r="BQ10377" s="792"/>
    </row>
    <row r="10378" spans="8:69" ht="12" customHeight="1">
      <c r="H10378" s="800"/>
      <c r="AJ10378" s="792"/>
      <c r="AM10378" s="792"/>
      <c r="AP10378" s="792"/>
      <c r="AS10378" s="792"/>
      <c r="AV10378" s="792"/>
      <c r="AY10378" s="792"/>
      <c r="BN10378" s="792"/>
      <c r="BQ10378" s="792"/>
    </row>
    <row r="10379" spans="8:69" ht="12" customHeight="1">
      <c r="H10379" s="800"/>
      <c r="AJ10379" s="792"/>
      <c r="AM10379" s="792"/>
      <c r="AP10379" s="792"/>
      <c r="AS10379" s="792"/>
      <c r="AV10379" s="792"/>
      <c r="AY10379" s="792"/>
      <c r="BN10379" s="792"/>
      <c r="BQ10379" s="792"/>
    </row>
    <row r="10380" spans="8:69" ht="12" customHeight="1">
      <c r="H10380" s="800"/>
      <c r="AJ10380" s="792"/>
      <c r="AM10380" s="792"/>
      <c r="AP10380" s="792"/>
      <c r="AS10380" s="792"/>
      <c r="AV10380" s="792"/>
      <c r="AY10380" s="792"/>
      <c r="BN10380" s="792"/>
      <c r="BQ10380" s="792"/>
    </row>
    <row r="10381" spans="8:69" ht="12" customHeight="1">
      <c r="H10381" s="800"/>
      <c r="AJ10381" s="792"/>
      <c r="AM10381" s="792"/>
      <c r="AP10381" s="792"/>
      <c r="AS10381" s="792"/>
      <c r="AV10381" s="792"/>
      <c r="AY10381" s="792"/>
      <c r="BN10381" s="792"/>
      <c r="BQ10381" s="792"/>
    </row>
    <row r="10382" spans="8:69" ht="12" customHeight="1">
      <c r="H10382" s="800"/>
      <c r="AJ10382" s="792"/>
      <c r="AM10382" s="792"/>
      <c r="AP10382" s="792"/>
      <c r="AS10382" s="792"/>
      <c r="AV10382" s="792"/>
      <c r="AY10382" s="792"/>
      <c r="BN10382" s="792"/>
      <c r="BQ10382" s="792"/>
    </row>
    <row r="10383" spans="8:69" ht="12" customHeight="1">
      <c r="H10383" s="800"/>
      <c r="AJ10383" s="792"/>
      <c r="AM10383" s="792"/>
      <c r="AP10383" s="792"/>
      <c r="AS10383" s="792"/>
      <c r="AV10383" s="792"/>
      <c r="AY10383" s="792"/>
      <c r="BN10383" s="792"/>
      <c r="BQ10383" s="792"/>
    </row>
    <row r="10384" spans="8:69" ht="12" customHeight="1">
      <c r="H10384" s="800"/>
      <c r="AJ10384" s="792"/>
      <c r="AM10384" s="792"/>
      <c r="AP10384" s="792"/>
      <c r="AS10384" s="792"/>
      <c r="AV10384" s="792"/>
      <c r="AY10384" s="792"/>
      <c r="BN10384" s="792"/>
      <c r="BQ10384" s="792"/>
    </row>
    <row r="10385" spans="8:69" ht="12" customHeight="1">
      <c r="H10385" s="800"/>
      <c r="AJ10385" s="792"/>
      <c r="AM10385" s="792"/>
      <c r="AP10385" s="792"/>
      <c r="AS10385" s="792"/>
      <c r="AV10385" s="792"/>
      <c r="AY10385" s="792"/>
      <c r="BN10385" s="792"/>
      <c r="BQ10385" s="792"/>
    </row>
    <row r="10386" spans="8:69" ht="12" customHeight="1">
      <c r="H10386" s="800"/>
      <c r="AJ10386" s="792"/>
      <c r="AM10386" s="792"/>
      <c r="AP10386" s="792"/>
      <c r="AS10386" s="792"/>
      <c r="AV10386" s="792"/>
      <c r="AY10386" s="792"/>
      <c r="BN10386" s="792"/>
      <c r="BQ10386" s="792"/>
    </row>
    <row r="10387" spans="8:69" ht="12" customHeight="1">
      <c r="H10387" s="800"/>
      <c r="AJ10387" s="792"/>
      <c r="AM10387" s="792"/>
      <c r="AP10387" s="792"/>
      <c r="AS10387" s="792"/>
      <c r="AV10387" s="792"/>
      <c r="AY10387" s="792"/>
      <c r="BN10387" s="792"/>
      <c r="BQ10387" s="792"/>
    </row>
    <row r="10388" spans="8:69" ht="12" customHeight="1">
      <c r="H10388" s="800"/>
      <c r="AJ10388" s="792"/>
      <c r="AM10388" s="792"/>
      <c r="AP10388" s="792"/>
      <c r="AS10388" s="792"/>
      <c r="AV10388" s="792"/>
      <c r="AY10388" s="792"/>
      <c r="BN10388" s="792"/>
      <c r="BQ10388" s="792"/>
    </row>
    <row r="10389" spans="8:69" ht="12" customHeight="1">
      <c r="H10389" s="800"/>
      <c r="AJ10389" s="792"/>
      <c r="AM10389" s="792"/>
      <c r="AP10389" s="792"/>
      <c r="AS10389" s="792"/>
      <c r="AV10389" s="792"/>
      <c r="AY10389" s="792"/>
      <c r="BN10389" s="792"/>
      <c r="BQ10389" s="792"/>
    </row>
    <row r="10390" spans="8:69" ht="12" customHeight="1">
      <c r="H10390" s="800"/>
      <c r="AJ10390" s="792"/>
      <c r="AM10390" s="792"/>
      <c r="AP10390" s="792"/>
      <c r="AS10390" s="792"/>
      <c r="AV10390" s="792"/>
      <c r="AY10390" s="792"/>
      <c r="BN10390" s="792"/>
      <c r="BQ10390" s="792"/>
    </row>
    <row r="10391" spans="8:69" ht="12" customHeight="1">
      <c r="H10391" s="800"/>
      <c r="AJ10391" s="792"/>
      <c r="AM10391" s="792"/>
      <c r="AP10391" s="792"/>
      <c r="AS10391" s="792"/>
      <c r="AV10391" s="792"/>
      <c r="AY10391" s="792"/>
      <c r="BN10391" s="792"/>
      <c r="BQ10391" s="792"/>
    </row>
    <row r="10392" spans="8:69" ht="12" customHeight="1">
      <c r="H10392" s="800"/>
      <c r="AJ10392" s="792"/>
      <c r="AM10392" s="792"/>
      <c r="AP10392" s="792"/>
      <c r="AS10392" s="792"/>
      <c r="AV10392" s="792"/>
      <c r="AY10392" s="792"/>
      <c r="BN10392" s="792"/>
      <c r="BQ10392" s="792"/>
    </row>
    <row r="10393" spans="8:69" ht="12" customHeight="1">
      <c r="H10393" s="800"/>
      <c r="AJ10393" s="792"/>
      <c r="AM10393" s="792"/>
      <c r="AP10393" s="792"/>
      <c r="AS10393" s="792"/>
      <c r="AV10393" s="792"/>
      <c r="AY10393" s="792"/>
      <c r="BN10393" s="792"/>
      <c r="BQ10393" s="792"/>
    </row>
    <row r="10394" spans="8:69" ht="12" customHeight="1">
      <c r="H10394" s="800"/>
      <c r="AJ10394" s="792"/>
      <c r="AM10394" s="792"/>
      <c r="AP10394" s="792"/>
      <c r="AS10394" s="792"/>
      <c r="AV10394" s="792"/>
      <c r="AY10394" s="792"/>
      <c r="BN10394" s="792"/>
      <c r="BQ10394" s="792"/>
    </row>
    <row r="10395" spans="8:69" ht="12" customHeight="1">
      <c r="H10395" s="800"/>
      <c r="AJ10395" s="792"/>
      <c r="AM10395" s="792"/>
      <c r="AP10395" s="792"/>
      <c r="AS10395" s="792"/>
      <c r="AV10395" s="792"/>
      <c r="AY10395" s="792"/>
      <c r="BN10395" s="792"/>
      <c r="BQ10395" s="792"/>
    </row>
    <row r="10396" spans="8:69" ht="12" customHeight="1">
      <c r="H10396" s="800"/>
      <c r="AJ10396" s="792"/>
      <c r="AM10396" s="792"/>
      <c r="AP10396" s="792"/>
      <c r="AS10396" s="792"/>
      <c r="AV10396" s="792"/>
      <c r="AY10396" s="792"/>
      <c r="BN10396" s="792"/>
      <c r="BQ10396" s="792"/>
    </row>
    <row r="10397" spans="8:69" ht="12" customHeight="1">
      <c r="H10397" s="800"/>
      <c r="AJ10397" s="792"/>
      <c r="AM10397" s="792"/>
      <c r="AP10397" s="792"/>
      <c r="AS10397" s="792"/>
      <c r="AV10397" s="792"/>
      <c r="AY10397" s="792"/>
      <c r="BN10397" s="792"/>
      <c r="BQ10397" s="792"/>
    </row>
    <row r="10398" spans="8:69" ht="12" customHeight="1">
      <c r="H10398" s="800"/>
      <c r="AJ10398" s="792"/>
      <c r="AM10398" s="792"/>
      <c r="AP10398" s="792"/>
      <c r="AS10398" s="792"/>
      <c r="AV10398" s="792"/>
      <c r="AY10398" s="792"/>
      <c r="BN10398" s="792"/>
      <c r="BQ10398" s="792"/>
    </row>
    <row r="10399" spans="8:69" ht="12" customHeight="1">
      <c r="H10399" s="800"/>
      <c r="AJ10399" s="792"/>
      <c r="AM10399" s="792"/>
      <c r="AP10399" s="792"/>
      <c r="AS10399" s="792"/>
      <c r="AV10399" s="792"/>
      <c r="AY10399" s="792"/>
      <c r="BN10399" s="792"/>
      <c r="BQ10399" s="792"/>
    </row>
    <row r="10400" spans="8:69" ht="12" customHeight="1">
      <c r="H10400" s="800"/>
      <c r="AJ10400" s="792"/>
      <c r="AM10400" s="792"/>
      <c r="AP10400" s="792"/>
      <c r="AS10400" s="792"/>
      <c r="AV10400" s="792"/>
      <c r="AY10400" s="792"/>
      <c r="BN10400" s="792"/>
      <c r="BQ10400" s="792"/>
    </row>
    <row r="10401" spans="8:69" ht="12" customHeight="1">
      <c r="H10401" s="800"/>
      <c r="AJ10401" s="792"/>
      <c r="AM10401" s="792"/>
      <c r="AP10401" s="792"/>
      <c r="AS10401" s="792"/>
      <c r="AV10401" s="792"/>
      <c r="AY10401" s="792"/>
      <c r="BN10401" s="792"/>
      <c r="BQ10401" s="792"/>
    </row>
    <row r="10402" spans="8:69" ht="12" customHeight="1">
      <c r="H10402" s="800"/>
      <c r="AJ10402" s="792"/>
      <c r="AM10402" s="792"/>
      <c r="AP10402" s="792"/>
      <c r="AS10402" s="792"/>
      <c r="AV10402" s="792"/>
      <c r="AY10402" s="792"/>
      <c r="BN10402" s="792"/>
      <c r="BQ10402" s="792"/>
    </row>
    <row r="10403" spans="8:69" ht="12" customHeight="1">
      <c r="H10403" s="800"/>
      <c r="AJ10403" s="792"/>
      <c r="AM10403" s="792"/>
      <c r="AP10403" s="792"/>
      <c r="AS10403" s="792"/>
      <c r="AV10403" s="792"/>
      <c r="AY10403" s="792"/>
      <c r="BN10403" s="792"/>
      <c r="BQ10403" s="792"/>
    </row>
    <row r="10404" spans="8:69" ht="12" customHeight="1">
      <c r="H10404" s="800"/>
      <c r="AJ10404" s="792"/>
      <c r="AM10404" s="792"/>
      <c r="AP10404" s="792"/>
      <c r="AS10404" s="792"/>
      <c r="AV10404" s="792"/>
      <c r="AY10404" s="792"/>
      <c r="BN10404" s="792"/>
      <c r="BQ10404" s="792"/>
    </row>
    <row r="10405" spans="8:69" ht="12" customHeight="1">
      <c r="H10405" s="800"/>
      <c r="AJ10405" s="792"/>
      <c r="AM10405" s="792"/>
      <c r="AP10405" s="792"/>
      <c r="AS10405" s="792"/>
      <c r="AV10405" s="792"/>
      <c r="AY10405" s="792"/>
      <c r="BN10405" s="792"/>
      <c r="BQ10405" s="792"/>
    </row>
    <row r="10406" spans="8:69" ht="12" customHeight="1">
      <c r="H10406" s="800"/>
      <c r="AJ10406" s="792"/>
      <c r="AM10406" s="792"/>
      <c r="AP10406" s="792"/>
      <c r="AS10406" s="792"/>
      <c r="AV10406" s="792"/>
      <c r="AY10406" s="792"/>
      <c r="BN10406" s="792"/>
      <c r="BQ10406" s="792"/>
    </row>
    <row r="10407" spans="8:69" ht="12" customHeight="1">
      <c r="H10407" s="800"/>
      <c r="AJ10407" s="792"/>
      <c r="AM10407" s="792"/>
      <c r="AP10407" s="792"/>
      <c r="AS10407" s="792"/>
      <c r="AV10407" s="792"/>
      <c r="AY10407" s="792"/>
      <c r="BN10407" s="792"/>
      <c r="BQ10407" s="792"/>
    </row>
    <row r="10408" spans="8:69" ht="12" customHeight="1">
      <c r="H10408" s="800"/>
      <c r="AJ10408" s="792"/>
      <c r="AM10408" s="792"/>
      <c r="AP10408" s="792"/>
      <c r="AS10408" s="792"/>
      <c r="AV10408" s="792"/>
      <c r="AY10408" s="792"/>
      <c r="BN10408" s="792"/>
      <c r="BQ10408" s="792"/>
    </row>
    <row r="10409" spans="8:69" ht="12" customHeight="1">
      <c r="H10409" s="800"/>
      <c r="AJ10409" s="792"/>
      <c r="AM10409" s="792"/>
      <c r="AP10409" s="792"/>
      <c r="AS10409" s="792"/>
      <c r="AV10409" s="792"/>
      <c r="AY10409" s="792"/>
      <c r="BN10409" s="792"/>
      <c r="BQ10409" s="792"/>
    </row>
    <row r="10410" spans="8:69" ht="12" customHeight="1">
      <c r="H10410" s="800"/>
      <c r="AJ10410" s="792"/>
      <c r="AM10410" s="792"/>
      <c r="AP10410" s="792"/>
      <c r="AS10410" s="792"/>
      <c r="AV10410" s="792"/>
      <c r="AY10410" s="792"/>
      <c r="BN10410" s="792"/>
      <c r="BQ10410" s="792"/>
    </row>
    <row r="10411" spans="8:69" ht="12" customHeight="1">
      <c r="H10411" s="800"/>
      <c r="AJ10411" s="792"/>
      <c r="AM10411" s="792"/>
      <c r="AP10411" s="792"/>
      <c r="AS10411" s="792"/>
      <c r="AV10411" s="792"/>
      <c r="AY10411" s="792"/>
      <c r="BN10411" s="792"/>
      <c r="BQ10411" s="792"/>
    </row>
    <row r="10412" spans="8:69" ht="12" customHeight="1">
      <c r="H10412" s="800"/>
      <c r="AJ10412" s="792"/>
      <c r="AM10412" s="792"/>
      <c r="AP10412" s="792"/>
      <c r="AS10412" s="792"/>
      <c r="AV10412" s="792"/>
      <c r="AY10412" s="792"/>
      <c r="BN10412" s="792"/>
      <c r="BQ10412" s="792"/>
    </row>
    <row r="10413" spans="8:69" ht="12" customHeight="1">
      <c r="H10413" s="800"/>
      <c r="AJ10413" s="792"/>
      <c r="AM10413" s="792"/>
      <c r="AP10413" s="792"/>
      <c r="AS10413" s="792"/>
      <c r="AV10413" s="792"/>
      <c r="AY10413" s="792"/>
      <c r="BN10413" s="792"/>
      <c r="BQ10413" s="792"/>
    </row>
    <row r="10414" spans="8:69" ht="12" customHeight="1">
      <c r="H10414" s="800"/>
      <c r="AJ10414" s="792"/>
      <c r="AM10414" s="792"/>
      <c r="AP10414" s="792"/>
      <c r="AS10414" s="792"/>
      <c r="AV10414" s="792"/>
      <c r="AY10414" s="792"/>
      <c r="BN10414" s="792"/>
      <c r="BQ10414" s="792"/>
    </row>
    <row r="10415" spans="8:69" ht="12" customHeight="1">
      <c r="H10415" s="800"/>
      <c r="AJ10415" s="792"/>
      <c r="AM10415" s="792"/>
      <c r="AP10415" s="792"/>
      <c r="AS10415" s="792"/>
      <c r="AV10415" s="792"/>
      <c r="AY10415" s="792"/>
      <c r="BN10415" s="792"/>
      <c r="BQ10415" s="792"/>
    </row>
    <row r="10416" spans="8:69" ht="12" customHeight="1">
      <c r="H10416" s="800"/>
      <c r="AJ10416" s="792"/>
      <c r="AM10416" s="792"/>
      <c r="AP10416" s="792"/>
      <c r="AS10416" s="792"/>
      <c r="AV10416" s="792"/>
      <c r="AY10416" s="792"/>
      <c r="BN10416" s="792"/>
      <c r="BQ10416" s="792"/>
    </row>
    <row r="10417" spans="8:69" ht="12" customHeight="1">
      <c r="H10417" s="800"/>
      <c r="AJ10417" s="792"/>
      <c r="AM10417" s="792"/>
      <c r="AP10417" s="792"/>
      <c r="AS10417" s="792"/>
      <c r="AV10417" s="792"/>
      <c r="AY10417" s="792"/>
      <c r="BN10417" s="792"/>
      <c r="BQ10417" s="792"/>
    </row>
    <row r="10418" spans="8:69" ht="12" customHeight="1">
      <c r="H10418" s="800"/>
      <c r="AJ10418" s="792"/>
      <c r="AM10418" s="792"/>
      <c r="AP10418" s="792"/>
      <c r="AS10418" s="792"/>
      <c r="AV10418" s="792"/>
      <c r="AY10418" s="792"/>
      <c r="BN10418" s="792"/>
      <c r="BQ10418" s="792"/>
    </row>
    <row r="10419" spans="8:69" ht="12" customHeight="1">
      <c r="H10419" s="800"/>
      <c r="AJ10419" s="792"/>
      <c r="AM10419" s="792"/>
      <c r="AP10419" s="792"/>
      <c r="AS10419" s="792"/>
      <c r="AV10419" s="792"/>
      <c r="AY10419" s="792"/>
      <c r="BN10419" s="792"/>
      <c r="BQ10419" s="792"/>
    </row>
    <row r="10420" spans="8:69" ht="12" customHeight="1">
      <c r="H10420" s="800"/>
      <c r="AJ10420" s="792"/>
      <c r="AM10420" s="792"/>
      <c r="AP10420" s="792"/>
      <c r="AS10420" s="792"/>
      <c r="AV10420" s="792"/>
      <c r="AY10420" s="792"/>
      <c r="BN10420" s="792"/>
      <c r="BQ10420" s="792"/>
    </row>
    <row r="10421" spans="8:69" ht="12" customHeight="1">
      <c r="H10421" s="800"/>
      <c r="AJ10421" s="792"/>
      <c r="AM10421" s="792"/>
      <c r="AP10421" s="792"/>
      <c r="AS10421" s="792"/>
      <c r="AV10421" s="792"/>
      <c r="AY10421" s="792"/>
      <c r="BN10421" s="792"/>
      <c r="BQ10421" s="792"/>
    </row>
    <row r="10422" spans="8:69" ht="12" customHeight="1">
      <c r="H10422" s="800"/>
      <c r="AJ10422" s="792"/>
      <c r="AM10422" s="792"/>
      <c r="AP10422" s="792"/>
      <c r="AS10422" s="792"/>
      <c r="AV10422" s="792"/>
      <c r="AY10422" s="792"/>
      <c r="BN10422" s="792"/>
      <c r="BQ10422" s="792"/>
    </row>
    <row r="10423" spans="8:69" ht="12" customHeight="1">
      <c r="H10423" s="800"/>
      <c r="AJ10423" s="792"/>
      <c r="AM10423" s="792"/>
      <c r="AP10423" s="792"/>
      <c r="AS10423" s="792"/>
      <c r="AV10423" s="792"/>
      <c r="AY10423" s="792"/>
      <c r="BN10423" s="792"/>
      <c r="BQ10423" s="792"/>
    </row>
    <row r="10424" spans="8:69" ht="12" customHeight="1">
      <c r="H10424" s="800"/>
      <c r="AJ10424" s="792"/>
      <c r="AM10424" s="792"/>
      <c r="AP10424" s="792"/>
      <c r="AS10424" s="792"/>
      <c r="AV10424" s="792"/>
      <c r="AY10424" s="792"/>
      <c r="BN10424" s="792"/>
      <c r="BQ10424" s="792"/>
    </row>
    <row r="10425" spans="8:69" ht="12" customHeight="1">
      <c r="H10425" s="800"/>
      <c r="AJ10425" s="792"/>
      <c r="AM10425" s="792"/>
      <c r="AP10425" s="792"/>
      <c r="AS10425" s="792"/>
      <c r="AV10425" s="792"/>
      <c r="AY10425" s="792"/>
      <c r="BN10425" s="792"/>
      <c r="BQ10425" s="792"/>
    </row>
    <row r="10426" spans="8:69" ht="12" customHeight="1">
      <c r="H10426" s="800"/>
      <c r="AJ10426" s="792"/>
      <c r="AM10426" s="792"/>
      <c r="AP10426" s="792"/>
      <c r="AS10426" s="792"/>
      <c r="AV10426" s="792"/>
      <c r="AY10426" s="792"/>
      <c r="BN10426" s="792"/>
      <c r="BQ10426" s="792"/>
    </row>
    <row r="10427" spans="8:69" ht="12" customHeight="1">
      <c r="H10427" s="800"/>
      <c r="AJ10427" s="792"/>
      <c r="AM10427" s="792"/>
      <c r="AP10427" s="792"/>
      <c r="AS10427" s="792"/>
      <c r="AV10427" s="792"/>
      <c r="AY10427" s="792"/>
      <c r="BN10427" s="792"/>
      <c r="BQ10427" s="792"/>
    </row>
    <row r="10428" spans="8:69" ht="12" customHeight="1">
      <c r="H10428" s="800"/>
      <c r="AJ10428" s="792"/>
      <c r="AM10428" s="792"/>
      <c r="AP10428" s="792"/>
      <c r="AS10428" s="792"/>
      <c r="AV10428" s="792"/>
      <c r="AY10428" s="792"/>
      <c r="BN10428" s="792"/>
      <c r="BQ10428" s="792"/>
    </row>
    <row r="10429" spans="8:69" ht="12" customHeight="1">
      <c r="H10429" s="800"/>
      <c r="AJ10429" s="792"/>
      <c r="AM10429" s="792"/>
      <c r="AP10429" s="792"/>
      <c r="AS10429" s="792"/>
      <c r="AV10429" s="792"/>
      <c r="AY10429" s="792"/>
      <c r="BN10429" s="792"/>
      <c r="BQ10429" s="792"/>
    </row>
    <row r="10430" spans="8:69" ht="12" customHeight="1">
      <c r="H10430" s="800"/>
      <c r="AJ10430" s="792"/>
      <c r="AM10430" s="792"/>
      <c r="AP10430" s="792"/>
      <c r="AS10430" s="792"/>
      <c r="AV10430" s="792"/>
      <c r="AY10430" s="792"/>
      <c r="BN10430" s="792"/>
      <c r="BQ10430" s="792"/>
    </row>
    <row r="10431" spans="8:69" ht="12" customHeight="1">
      <c r="H10431" s="800"/>
      <c r="AJ10431" s="792"/>
      <c r="AM10431" s="792"/>
      <c r="AP10431" s="792"/>
      <c r="AS10431" s="792"/>
      <c r="AV10431" s="792"/>
      <c r="AY10431" s="792"/>
      <c r="BN10431" s="792"/>
      <c r="BQ10431" s="792"/>
    </row>
    <row r="10432" spans="8:69" ht="12" customHeight="1">
      <c r="H10432" s="800"/>
      <c r="AJ10432" s="792"/>
      <c r="AM10432" s="792"/>
      <c r="AP10432" s="792"/>
      <c r="AS10432" s="792"/>
      <c r="AV10432" s="792"/>
      <c r="AY10432" s="792"/>
      <c r="BN10432" s="792"/>
      <c r="BQ10432" s="792"/>
    </row>
    <row r="10433" spans="8:69" ht="12" customHeight="1">
      <c r="H10433" s="800"/>
      <c r="AJ10433" s="792"/>
      <c r="AM10433" s="792"/>
      <c r="AP10433" s="792"/>
      <c r="AS10433" s="792"/>
      <c r="AV10433" s="792"/>
      <c r="AY10433" s="792"/>
      <c r="BN10433" s="792"/>
      <c r="BQ10433" s="792"/>
    </row>
    <row r="10434" spans="8:69" ht="12" customHeight="1">
      <c r="H10434" s="800"/>
      <c r="AJ10434" s="792"/>
      <c r="AM10434" s="792"/>
      <c r="AP10434" s="792"/>
      <c r="AS10434" s="792"/>
      <c r="AV10434" s="792"/>
      <c r="AY10434" s="792"/>
      <c r="BN10434" s="792"/>
      <c r="BQ10434" s="792"/>
    </row>
    <row r="10435" spans="8:69" ht="12" customHeight="1">
      <c r="H10435" s="800"/>
      <c r="AJ10435" s="792"/>
      <c r="AM10435" s="792"/>
      <c r="AP10435" s="792"/>
      <c r="AS10435" s="792"/>
      <c r="AV10435" s="792"/>
      <c r="AY10435" s="792"/>
      <c r="BN10435" s="792"/>
      <c r="BQ10435" s="792"/>
    </row>
    <row r="10436" spans="8:69" ht="12" customHeight="1">
      <c r="H10436" s="800"/>
      <c r="AJ10436" s="792"/>
      <c r="AM10436" s="792"/>
      <c r="AP10436" s="792"/>
      <c r="AS10436" s="792"/>
      <c r="AV10436" s="792"/>
      <c r="AY10436" s="792"/>
      <c r="BN10436" s="792"/>
      <c r="BQ10436" s="792"/>
    </row>
    <row r="10437" spans="8:69" ht="12" customHeight="1">
      <c r="H10437" s="800"/>
      <c r="AJ10437" s="792"/>
      <c r="AM10437" s="792"/>
      <c r="AP10437" s="792"/>
      <c r="AS10437" s="792"/>
      <c r="AV10437" s="792"/>
      <c r="AY10437" s="792"/>
      <c r="BN10437" s="792"/>
      <c r="BQ10437" s="792"/>
    </row>
    <row r="10438" spans="8:69" ht="12" customHeight="1">
      <c r="H10438" s="800"/>
      <c r="AJ10438" s="792"/>
      <c r="AM10438" s="792"/>
      <c r="AP10438" s="792"/>
      <c r="AS10438" s="792"/>
      <c r="AV10438" s="792"/>
      <c r="AY10438" s="792"/>
      <c r="BN10438" s="792"/>
      <c r="BQ10438" s="792"/>
    </row>
    <row r="10439" spans="8:69" ht="12" customHeight="1">
      <c r="H10439" s="800"/>
      <c r="AJ10439" s="792"/>
      <c r="AM10439" s="792"/>
      <c r="AP10439" s="792"/>
      <c r="AS10439" s="792"/>
      <c r="AV10439" s="792"/>
      <c r="AY10439" s="792"/>
      <c r="BN10439" s="792"/>
      <c r="BQ10439" s="792"/>
    </row>
    <row r="10440" spans="8:69" ht="12" customHeight="1">
      <c r="H10440" s="800"/>
      <c r="AJ10440" s="792"/>
      <c r="AM10440" s="792"/>
      <c r="AP10440" s="792"/>
      <c r="AS10440" s="792"/>
      <c r="AV10440" s="792"/>
      <c r="AY10440" s="792"/>
      <c r="BN10440" s="792"/>
      <c r="BQ10440" s="792"/>
    </row>
    <row r="10441" spans="8:69" ht="12" customHeight="1">
      <c r="H10441" s="800"/>
      <c r="AJ10441" s="792"/>
      <c r="AM10441" s="792"/>
      <c r="AP10441" s="792"/>
      <c r="AS10441" s="792"/>
      <c r="AV10441" s="792"/>
      <c r="AY10441" s="792"/>
      <c r="BN10441" s="792"/>
      <c r="BQ10441" s="792"/>
    </row>
    <row r="10442" spans="8:69" ht="12" customHeight="1">
      <c r="H10442" s="800"/>
      <c r="AJ10442" s="792"/>
      <c r="AM10442" s="792"/>
      <c r="AP10442" s="792"/>
      <c r="AS10442" s="792"/>
      <c r="AV10442" s="792"/>
      <c r="AY10442" s="792"/>
      <c r="BN10442" s="792"/>
      <c r="BQ10442" s="792"/>
    </row>
    <row r="10443" spans="8:69" ht="12" customHeight="1">
      <c r="H10443" s="800"/>
      <c r="AJ10443" s="792"/>
      <c r="AM10443" s="792"/>
      <c r="AP10443" s="792"/>
      <c r="AS10443" s="792"/>
      <c r="AV10443" s="792"/>
      <c r="AY10443" s="792"/>
      <c r="BN10443" s="792"/>
      <c r="BQ10443" s="792"/>
    </row>
    <row r="10444" spans="8:69" ht="12" customHeight="1">
      <c r="H10444" s="800"/>
      <c r="AJ10444" s="792"/>
      <c r="AM10444" s="792"/>
      <c r="AP10444" s="792"/>
      <c r="AS10444" s="792"/>
      <c r="AV10444" s="792"/>
      <c r="AY10444" s="792"/>
      <c r="BN10444" s="792"/>
      <c r="BQ10444" s="792"/>
    </row>
    <row r="10445" spans="8:69" ht="12" customHeight="1">
      <c r="H10445" s="800"/>
      <c r="AJ10445" s="792"/>
      <c r="AM10445" s="792"/>
      <c r="AP10445" s="792"/>
      <c r="AS10445" s="792"/>
      <c r="AV10445" s="792"/>
      <c r="AY10445" s="792"/>
      <c r="BN10445" s="792"/>
      <c r="BQ10445" s="792"/>
    </row>
    <row r="10446" spans="8:69" ht="12" customHeight="1">
      <c r="H10446" s="800"/>
      <c r="AJ10446" s="792"/>
      <c r="AM10446" s="792"/>
      <c r="AP10446" s="792"/>
      <c r="AS10446" s="792"/>
      <c r="AV10446" s="792"/>
      <c r="AY10446" s="792"/>
      <c r="BN10446" s="792"/>
      <c r="BQ10446" s="792"/>
    </row>
    <row r="10447" spans="8:69" ht="12" customHeight="1">
      <c r="H10447" s="800"/>
      <c r="AJ10447" s="792"/>
      <c r="AM10447" s="792"/>
      <c r="AP10447" s="792"/>
      <c r="AS10447" s="792"/>
      <c r="AV10447" s="792"/>
      <c r="AY10447" s="792"/>
      <c r="BN10447" s="792"/>
      <c r="BQ10447" s="792"/>
    </row>
    <row r="10448" spans="8:69" ht="12" customHeight="1">
      <c r="H10448" s="800"/>
      <c r="AJ10448" s="792"/>
      <c r="AM10448" s="792"/>
      <c r="AP10448" s="792"/>
      <c r="AS10448" s="792"/>
      <c r="AV10448" s="792"/>
      <c r="AY10448" s="792"/>
      <c r="BN10448" s="792"/>
      <c r="BQ10448" s="792"/>
    </row>
    <row r="10449" spans="8:69" ht="12" customHeight="1">
      <c r="H10449" s="800"/>
      <c r="AJ10449" s="792"/>
      <c r="AM10449" s="792"/>
      <c r="AP10449" s="792"/>
      <c r="AS10449" s="792"/>
      <c r="AV10449" s="792"/>
      <c r="AY10449" s="792"/>
      <c r="BN10449" s="792"/>
      <c r="BQ10449" s="792"/>
    </row>
    <row r="10450" spans="8:69" ht="12" customHeight="1">
      <c r="H10450" s="800"/>
      <c r="AJ10450" s="792"/>
      <c r="AM10450" s="792"/>
      <c r="AP10450" s="792"/>
      <c r="AS10450" s="792"/>
      <c r="AV10450" s="792"/>
      <c r="AY10450" s="792"/>
      <c r="BN10450" s="792"/>
      <c r="BQ10450" s="792"/>
    </row>
    <row r="10451" spans="8:69" ht="12" customHeight="1">
      <c r="H10451" s="800"/>
      <c r="AJ10451" s="792"/>
      <c r="AM10451" s="792"/>
      <c r="AP10451" s="792"/>
      <c r="AS10451" s="792"/>
      <c r="AV10451" s="792"/>
      <c r="AY10451" s="792"/>
      <c r="BN10451" s="792"/>
      <c r="BQ10451" s="792"/>
    </row>
    <row r="10452" spans="8:69" ht="12" customHeight="1">
      <c r="H10452" s="800"/>
      <c r="AJ10452" s="792"/>
      <c r="AM10452" s="792"/>
      <c r="AP10452" s="792"/>
      <c r="AS10452" s="792"/>
      <c r="AV10452" s="792"/>
      <c r="AY10452" s="792"/>
      <c r="BN10452" s="792"/>
      <c r="BQ10452" s="792"/>
    </row>
    <row r="10453" spans="8:69" ht="12" customHeight="1">
      <c r="H10453" s="800"/>
      <c r="AJ10453" s="792"/>
      <c r="AM10453" s="792"/>
      <c r="AP10453" s="792"/>
      <c r="AS10453" s="792"/>
      <c r="AV10453" s="792"/>
      <c r="AY10453" s="792"/>
      <c r="BN10453" s="792"/>
      <c r="BQ10453" s="792"/>
    </row>
    <row r="10454" spans="8:69" ht="12" customHeight="1">
      <c r="H10454" s="800"/>
      <c r="AJ10454" s="792"/>
      <c r="AM10454" s="792"/>
      <c r="AP10454" s="792"/>
      <c r="AS10454" s="792"/>
      <c r="AV10454" s="792"/>
      <c r="AY10454" s="792"/>
      <c r="BN10454" s="792"/>
      <c r="BQ10454" s="792"/>
    </row>
    <row r="10455" spans="8:69" ht="12" customHeight="1">
      <c r="H10455" s="800"/>
      <c r="AJ10455" s="792"/>
      <c r="AM10455" s="792"/>
      <c r="AP10455" s="792"/>
      <c r="AS10455" s="792"/>
      <c r="AV10455" s="792"/>
      <c r="AY10455" s="792"/>
      <c r="BN10455" s="792"/>
      <c r="BQ10455" s="792"/>
    </row>
    <row r="10456" spans="8:69" ht="12" customHeight="1">
      <c r="H10456" s="800"/>
      <c r="AJ10456" s="792"/>
      <c r="AM10456" s="792"/>
      <c r="AP10456" s="792"/>
      <c r="AS10456" s="792"/>
      <c r="AV10456" s="792"/>
      <c r="AY10456" s="792"/>
      <c r="BN10456" s="792"/>
      <c r="BQ10456" s="792"/>
    </row>
    <row r="10457" spans="8:69" ht="12" customHeight="1">
      <c r="H10457" s="800"/>
      <c r="AJ10457" s="792"/>
      <c r="AM10457" s="792"/>
      <c r="AP10457" s="792"/>
      <c r="AS10457" s="792"/>
      <c r="AV10457" s="792"/>
      <c r="AY10457" s="792"/>
      <c r="BN10457" s="792"/>
      <c r="BQ10457" s="792"/>
    </row>
    <row r="10458" spans="8:69" ht="12" customHeight="1">
      <c r="H10458" s="800"/>
      <c r="AJ10458" s="792"/>
      <c r="AM10458" s="792"/>
      <c r="AP10458" s="792"/>
      <c r="AS10458" s="792"/>
      <c r="AV10458" s="792"/>
      <c r="AY10458" s="792"/>
      <c r="BN10458" s="792"/>
      <c r="BQ10458" s="792"/>
    </row>
    <row r="10459" spans="8:69" ht="12" customHeight="1">
      <c r="H10459" s="800"/>
      <c r="AJ10459" s="792"/>
      <c r="AM10459" s="792"/>
      <c r="AP10459" s="792"/>
      <c r="AS10459" s="792"/>
      <c r="AV10459" s="792"/>
      <c r="AY10459" s="792"/>
      <c r="BN10459" s="792"/>
      <c r="BQ10459" s="792"/>
    </row>
    <row r="10460" spans="8:69" ht="12" customHeight="1">
      <c r="H10460" s="800"/>
      <c r="AJ10460" s="792"/>
      <c r="AM10460" s="792"/>
      <c r="AP10460" s="792"/>
      <c r="AS10460" s="792"/>
      <c r="AV10460" s="792"/>
      <c r="AY10460" s="792"/>
      <c r="BN10460" s="792"/>
      <c r="BQ10460" s="792"/>
    </row>
    <row r="10461" spans="8:69" ht="12" customHeight="1">
      <c r="H10461" s="800"/>
      <c r="AJ10461" s="792"/>
      <c r="AM10461" s="792"/>
      <c r="AP10461" s="792"/>
      <c r="AS10461" s="792"/>
      <c r="AV10461" s="792"/>
      <c r="AY10461" s="792"/>
      <c r="BN10461" s="792"/>
      <c r="BQ10461" s="792"/>
    </row>
    <row r="10462" spans="8:69" ht="12" customHeight="1">
      <c r="H10462" s="800"/>
      <c r="AJ10462" s="792"/>
      <c r="AM10462" s="792"/>
      <c r="AP10462" s="792"/>
      <c r="AS10462" s="792"/>
      <c r="AV10462" s="792"/>
      <c r="AY10462" s="792"/>
      <c r="BN10462" s="792"/>
      <c r="BQ10462" s="792"/>
    </row>
    <row r="10463" spans="8:69" ht="12" customHeight="1">
      <c r="H10463" s="800"/>
      <c r="AJ10463" s="792"/>
      <c r="AM10463" s="792"/>
      <c r="AP10463" s="792"/>
      <c r="AS10463" s="792"/>
      <c r="AV10463" s="792"/>
      <c r="AY10463" s="792"/>
      <c r="BN10463" s="792"/>
      <c r="BQ10463" s="792"/>
    </row>
    <row r="10464" spans="8:69" ht="12" customHeight="1">
      <c r="H10464" s="800"/>
      <c r="AJ10464" s="792"/>
      <c r="AM10464" s="792"/>
      <c r="AP10464" s="792"/>
      <c r="AS10464" s="792"/>
      <c r="AV10464" s="792"/>
      <c r="AY10464" s="792"/>
      <c r="BN10464" s="792"/>
      <c r="BQ10464" s="792"/>
    </row>
    <row r="10465" spans="8:69" ht="12" customHeight="1">
      <c r="H10465" s="800"/>
      <c r="AJ10465" s="792"/>
      <c r="AM10465" s="792"/>
      <c r="AP10465" s="792"/>
      <c r="AS10465" s="792"/>
      <c r="AV10465" s="792"/>
      <c r="AY10465" s="792"/>
      <c r="BN10465" s="792"/>
      <c r="BQ10465" s="792"/>
    </row>
    <row r="10466" spans="8:69" ht="12" customHeight="1">
      <c r="H10466" s="800"/>
      <c r="AJ10466" s="792"/>
      <c r="AM10466" s="792"/>
      <c r="AP10466" s="792"/>
      <c r="AS10466" s="792"/>
      <c r="AV10466" s="792"/>
      <c r="AY10466" s="792"/>
      <c r="BN10466" s="792"/>
      <c r="BQ10466" s="792"/>
    </row>
    <row r="10467" spans="8:69" ht="12" customHeight="1">
      <c r="H10467" s="800"/>
      <c r="AJ10467" s="792"/>
      <c r="AM10467" s="792"/>
      <c r="AP10467" s="792"/>
      <c r="AS10467" s="792"/>
      <c r="AV10467" s="792"/>
      <c r="AY10467" s="792"/>
      <c r="BN10467" s="792"/>
      <c r="BQ10467" s="792"/>
    </row>
    <row r="10468" spans="8:69" ht="12" customHeight="1">
      <c r="H10468" s="800"/>
      <c r="AJ10468" s="792"/>
      <c r="AM10468" s="792"/>
      <c r="AP10468" s="792"/>
      <c r="AS10468" s="792"/>
      <c r="AV10468" s="792"/>
      <c r="AY10468" s="792"/>
      <c r="BN10468" s="792"/>
      <c r="BQ10468" s="792"/>
    </row>
    <row r="10469" spans="8:69" ht="12" customHeight="1">
      <c r="H10469" s="800"/>
      <c r="AJ10469" s="792"/>
      <c r="AM10469" s="792"/>
      <c r="AP10469" s="792"/>
      <c r="AS10469" s="792"/>
      <c r="AV10469" s="792"/>
      <c r="AY10469" s="792"/>
      <c r="BN10469" s="792"/>
      <c r="BQ10469" s="792"/>
    </row>
    <row r="10470" spans="8:69" ht="12" customHeight="1">
      <c r="H10470" s="800"/>
      <c r="AJ10470" s="792"/>
      <c r="AM10470" s="792"/>
      <c r="AP10470" s="792"/>
      <c r="AS10470" s="792"/>
      <c r="AV10470" s="792"/>
      <c r="AY10470" s="792"/>
      <c r="BN10470" s="792"/>
      <c r="BQ10470" s="792"/>
    </row>
    <row r="10471" spans="8:69" ht="12" customHeight="1">
      <c r="H10471" s="800"/>
      <c r="AJ10471" s="792"/>
      <c r="AM10471" s="792"/>
      <c r="AP10471" s="792"/>
      <c r="AS10471" s="792"/>
      <c r="AV10471" s="792"/>
      <c r="AY10471" s="792"/>
      <c r="BN10471" s="792"/>
      <c r="BQ10471" s="792"/>
    </row>
    <row r="10472" spans="8:69" ht="12" customHeight="1">
      <c r="H10472" s="800"/>
      <c r="AJ10472" s="792"/>
      <c r="AM10472" s="792"/>
      <c r="AP10472" s="792"/>
      <c r="AS10472" s="792"/>
      <c r="AV10472" s="792"/>
      <c r="AY10472" s="792"/>
      <c r="BN10472" s="792"/>
      <c r="BQ10472" s="792"/>
    </row>
    <row r="10473" spans="8:69" ht="12" customHeight="1">
      <c r="H10473" s="800"/>
      <c r="AJ10473" s="792"/>
      <c r="AM10473" s="792"/>
      <c r="AP10473" s="792"/>
      <c r="AS10473" s="792"/>
      <c r="AV10473" s="792"/>
      <c r="AY10473" s="792"/>
      <c r="BN10473" s="792"/>
      <c r="BQ10473" s="792"/>
    </row>
    <row r="10474" spans="8:69" ht="12" customHeight="1">
      <c r="H10474" s="800"/>
      <c r="AJ10474" s="792"/>
      <c r="AM10474" s="792"/>
      <c r="AP10474" s="792"/>
      <c r="AS10474" s="792"/>
      <c r="AV10474" s="792"/>
      <c r="AY10474" s="792"/>
      <c r="BN10474" s="792"/>
      <c r="BQ10474" s="792"/>
    </row>
    <row r="10475" spans="8:69" ht="12" customHeight="1">
      <c r="H10475" s="800"/>
      <c r="AJ10475" s="792"/>
      <c r="AM10475" s="792"/>
      <c r="AP10475" s="792"/>
      <c r="AS10475" s="792"/>
      <c r="AV10475" s="792"/>
      <c r="AY10475" s="792"/>
      <c r="BN10475" s="792"/>
      <c r="BQ10475" s="792"/>
    </row>
    <row r="10476" spans="8:69" ht="12" customHeight="1">
      <c r="H10476" s="800"/>
      <c r="AJ10476" s="792"/>
      <c r="AM10476" s="792"/>
      <c r="AP10476" s="792"/>
      <c r="AS10476" s="792"/>
      <c r="AV10476" s="792"/>
      <c r="AY10476" s="792"/>
      <c r="BN10476" s="792"/>
      <c r="BQ10476" s="792"/>
    </row>
    <row r="10477" spans="8:69" ht="12" customHeight="1">
      <c r="H10477" s="800"/>
      <c r="AJ10477" s="792"/>
      <c r="AM10477" s="792"/>
      <c r="AP10477" s="792"/>
      <c r="AS10477" s="792"/>
      <c r="AV10477" s="792"/>
      <c r="AY10477" s="792"/>
      <c r="BN10477" s="792"/>
      <c r="BQ10477" s="792"/>
    </row>
    <row r="10478" spans="8:69" ht="12" customHeight="1">
      <c r="H10478" s="800"/>
      <c r="AJ10478" s="792"/>
      <c r="AM10478" s="792"/>
      <c r="AP10478" s="792"/>
      <c r="AS10478" s="792"/>
      <c r="AV10478" s="792"/>
      <c r="AY10478" s="792"/>
      <c r="BN10478" s="792"/>
      <c r="BQ10478" s="792"/>
    </row>
    <row r="10479" spans="8:69" ht="12" customHeight="1">
      <c r="H10479" s="800"/>
      <c r="AJ10479" s="792"/>
      <c r="AM10479" s="792"/>
      <c r="AP10479" s="792"/>
      <c r="AS10479" s="792"/>
      <c r="AV10479" s="792"/>
      <c r="AY10479" s="792"/>
      <c r="BN10479" s="792"/>
      <c r="BQ10479" s="792"/>
    </row>
    <row r="10480" spans="8:69" ht="12" customHeight="1">
      <c r="H10480" s="800"/>
      <c r="AJ10480" s="792"/>
      <c r="AM10480" s="792"/>
      <c r="AP10480" s="792"/>
      <c r="AS10480" s="792"/>
      <c r="AV10480" s="792"/>
      <c r="AY10480" s="792"/>
      <c r="BN10480" s="792"/>
      <c r="BQ10480" s="792"/>
    </row>
    <row r="10481" spans="8:69" ht="12" customHeight="1">
      <c r="H10481" s="800"/>
      <c r="AJ10481" s="792"/>
      <c r="AM10481" s="792"/>
      <c r="AP10481" s="792"/>
      <c r="AS10481" s="792"/>
      <c r="AV10481" s="792"/>
      <c r="AY10481" s="792"/>
      <c r="BN10481" s="792"/>
      <c r="BQ10481" s="792"/>
    </row>
    <row r="10482" spans="8:69" ht="12" customHeight="1">
      <c r="H10482" s="800"/>
      <c r="AJ10482" s="792"/>
      <c r="AM10482" s="792"/>
      <c r="AP10482" s="792"/>
      <c r="AS10482" s="792"/>
      <c r="AV10482" s="792"/>
      <c r="AY10482" s="792"/>
      <c r="BN10482" s="792"/>
      <c r="BQ10482" s="792"/>
    </row>
    <row r="10483" spans="8:69" ht="12" customHeight="1">
      <c r="H10483" s="800"/>
      <c r="AJ10483" s="792"/>
      <c r="AM10483" s="792"/>
      <c r="AP10483" s="792"/>
      <c r="AS10483" s="792"/>
      <c r="AV10483" s="792"/>
      <c r="AY10483" s="792"/>
      <c r="BN10483" s="792"/>
      <c r="BQ10483" s="792"/>
    </row>
    <row r="10484" spans="8:69" ht="12" customHeight="1">
      <c r="H10484" s="800"/>
      <c r="AJ10484" s="792"/>
      <c r="AM10484" s="792"/>
      <c r="AP10484" s="792"/>
      <c r="AS10484" s="792"/>
      <c r="AV10484" s="792"/>
      <c r="AY10484" s="792"/>
      <c r="BN10484" s="792"/>
      <c r="BQ10484" s="792"/>
    </row>
    <row r="10485" spans="8:69" ht="12" customHeight="1">
      <c r="H10485" s="800"/>
      <c r="AJ10485" s="792"/>
      <c r="AM10485" s="792"/>
      <c r="AP10485" s="792"/>
      <c r="AS10485" s="792"/>
      <c r="AV10485" s="792"/>
      <c r="AY10485" s="792"/>
      <c r="BN10485" s="792"/>
      <c r="BQ10485" s="792"/>
    </row>
    <row r="10486" spans="8:69" ht="12" customHeight="1">
      <c r="H10486" s="800"/>
      <c r="AJ10486" s="792"/>
      <c r="AM10486" s="792"/>
      <c r="AP10486" s="792"/>
      <c r="AS10486" s="792"/>
      <c r="AV10486" s="792"/>
      <c r="AY10486" s="792"/>
      <c r="BN10486" s="792"/>
      <c r="BQ10486" s="792"/>
    </row>
    <row r="10487" spans="8:69" ht="12" customHeight="1">
      <c r="H10487" s="800"/>
      <c r="AJ10487" s="792"/>
      <c r="AM10487" s="792"/>
      <c r="AP10487" s="792"/>
      <c r="AS10487" s="792"/>
      <c r="AV10487" s="792"/>
      <c r="AY10487" s="792"/>
      <c r="BN10487" s="792"/>
      <c r="BQ10487" s="792"/>
    </row>
    <row r="10488" spans="8:69" ht="12" customHeight="1">
      <c r="H10488" s="800"/>
      <c r="AJ10488" s="792"/>
      <c r="AM10488" s="792"/>
      <c r="AP10488" s="792"/>
      <c r="AS10488" s="792"/>
      <c r="AV10488" s="792"/>
      <c r="AY10488" s="792"/>
      <c r="BN10488" s="792"/>
      <c r="BQ10488" s="792"/>
    </row>
    <row r="10489" spans="8:69" ht="12" customHeight="1">
      <c r="H10489" s="800"/>
      <c r="AJ10489" s="792"/>
      <c r="AM10489" s="792"/>
      <c r="AP10489" s="792"/>
      <c r="AS10489" s="792"/>
      <c r="AV10489" s="792"/>
      <c r="AY10489" s="792"/>
      <c r="BN10489" s="792"/>
      <c r="BQ10489" s="792"/>
    </row>
    <row r="10490" spans="8:69" ht="12" customHeight="1">
      <c r="H10490" s="800"/>
      <c r="AJ10490" s="792"/>
      <c r="AM10490" s="792"/>
      <c r="AP10490" s="792"/>
      <c r="AS10490" s="792"/>
      <c r="AV10490" s="792"/>
      <c r="AY10490" s="792"/>
      <c r="BN10490" s="792"/>
      <c r="BQ10490" s="792"/>
    </row>
    <row r="10491" spans="8:69" ht="12" customHeight="1">
      <c r="H10491" s="800"/>
      <c r="AJ10491" s="792"/>
      <c r="AM10491" s="792"/>
      <c r="AP10491" s="792"/>
      <c r="AS10491" s="792"/>
      <c r="AV10491" s="792"/>
      <c r="AY10491" s="792"/>
      <c r="BN10491" s="792"/>
      <c r="BQ10491" s="792"/>
    </row>
    <row r="10492" spans="8:69" ht="12" customHeight="1">
      <c r="H10492" s="800"/>
      <c r="AJ10492" s="792"/>
      <c r="AM10492" s="792"/>
      <c r="AP10492" s="792"/>
      <c r="AS10492" s="792"/>
      <c r="AV10492" s="792"/>
      <c r="AY10492" s="792"/>
      <c r="BN10492" s="792"/>
      <c r="BQ10492" s="792"/>
    </row>
    <row r="10493" spans="8:69" ht="12" customHeight="1">
      <c r="H10493" s="800"/>
      <c r="AJ10493" s="792"/>
      <c r="AM10493" s="792"/>
      <c r="AP10493" s="792"/>
      <c r="AS10493" s="792"/>
      <c r="AV10493" s="792"/>
      <c r="AY10493" s="792"/>
      <c r="BN10493" s="792"/>
      <c r="BQ10493" s="792"/>
    </row>
    <row r="10494" spans="8:69" ht="12" customHeight="1">
      <c r="H10494" s="800"/>
      <c r="AJ10494" s="792"/>
      <c r="AM10494" s="792"/>
      <c r="AP10494" s="792"/>
      <c r="AS10494" s="792"/>
      <c r="AV10494" s="792"/>
      <c r="AY10494" s="792"/>
      <c r="BN10494" s="792"/>
      <c r="BQ10494" s="792"/>
    </row>
    <row r="10495" spans="8:69" ht="12" customHeight="1">
      <c r="H10495" s="800"/>
      <c r="AJ10495" s="792"/>
      <c r="AM10495" s="792"/>
      <c r="AP10495" s="792"/>
      <c r="AS10495" s="792"/>
      <c r="AV10495" s="792"/>
      <c r="AY10495" s="792"/>
      <c r="BN10495" s="792"/>
      <c r="BQ10495" s="792"/>
    </row>
    <row r="10496" spans="8:69" ht="12" customHeight="1">
      <c r="H10496" s="800"/>
      <c r="AJ10496" s="792"/>
      <c r="AM10496" s="792"/>
      <c r="AP10496" s="792"/>
      <c r="AS10496" s="792"/>
      <c r="AV10496" s="792"/>
      <c r="AY10496" s="792"/>
      <c r="BN10496" s="792"/>
      <c r="BQ10496" s="792"/>
    </row>
    <row r="10497" spans="8:69" ht="12" customHeight="1">
      <c r="H10497" s="800"/>
      <c r="AJ10497" s="792"/>
      <c r="AM10497" s="792"/>
      <c r="AP10497" s="792"/>
      <c r="AS10497" s="792"/>
      <c r="AV10497" s="792"/>
      <c r="AY10497" s="792"/>
      <c r="BN10497" s="792"/>
      <c r="BQ10497" s="792"/>
    </row>
    <row r="10498" spans="8:69" ht="12" customHeight="1">
      <c r="H10498" s="800"/>
      <c r="AJ10498" s="792"/>
      <c r="AM10498" s="792"/>
      <c r="AP10498" s="792"/>
      <c r="AS10498" s="792"/>
      <c r="AV10498" s="792"/>
      <c r="AY10498" s="792"/>
      <c r="BN10498" s="792"/>
      <c r="BQ10498" s="792"/>
    </row>
    <row r="10499" spans="8:69" ht="12" customHeight="1">
      <c r="H10499" s="800"/>
      <c r="AJ10499" s="792"/>
      <c r="AM10499" s="792"/>
      <c r="AP10499" s="792"/>
      <c r="AS10499" s="792"/>
      <c r="AV10499" s="792"/>
      <c r="AY10499" s="792"/>
      <c r="BN10499" s="792"/>
      <c r="BQ10499" s="792"/>
    </row>
    <row r="10500" spans="8:69" ht="12" customHeight="1">
      <c r="H10500" s="800"/>
      <c r="AJ10500" s="792"/>
      <c r="AM10500" s="792"/>
      <c r="AP10500" s="792"/>
      <c r="AS10500" s="792"/>
      <c r="AV10500" s="792"/>
      <c r="AY10500" s="792"/>
      <c r="BN10500" s="792"/>
      <c r="BQ10500" s="792"/>
    </row>
    <row r="10501" spans="8:69" ht="12" customHeight="1">
      <c r="H10501" s="800"/>
      <c r="AJ10501" s="792"/>
      <c r="AM10501" s="792"/>
      <c r="AP10501" s="792"/>
      <c r="AS10501" s="792"/>
      <c r="AV10501" s="792"/>
      <c r="AY10501" s="792"/>
      <c r="BN10501" s="792"/>
      <c r="BQ10501" s="792"/>
    </row>
    <row r="10502" spans="8:69" ht="12" customHeight="1">
      <c r="H10502" s="800"/>
      <c r="AJ10502" s="792"/>
      <c r="AM10502" s="792"/>
      <c r="AP10502" s="792"/>
      <c r="AS10502" s="792"/>
      <c r="AV10502" s="792"/>
      <c r="AY10502" s="792"/>
      <c r="BN10502" s="792"/>
      <c r="BQ10502" s="792"/>
    </row>
    <row r="10503" spans="8:69" ht="12" customHeight="1">
      <c r="H10503" s="800"/>
      <c r="AJ10503" s="792"/>
      <c r="AM10503" s="792"/>
      <c r="AP10503" s="792"/>
      <c r="AS10503" s="792"/>
      <c r="AV10503" s="792"/>
      <c r="AY10503" s="792"/>
      <c r="BN10503" s="792"/>
      <c r="BQ10503" s="792"/>
    </row>
    <row r="10504" spans="8:69" ht="12" customHeight="1">
      <c r="H10504" s="800"/>
      <c r="AJ10504" s="792"/>
      <c r="AM10504" s="792"/>
      <c r="AP10504" s="792"/>
      <c r="AS10504" s="792"/>
      <c r="AV10504" s="792"/>
      <c r="AY10504" s="792"/>
      <c r="BN10504" s="792"/>
      <c r="BQ10504" s="792"/>
    </row>
    <row r="10505" spans="8:69" ht="12" customHeight="1">
      <c r="H10505" s="800"/>
      <c r="AJ10505" s="792"/>
      <c r="AM10505" s="792"/>
      <c r="AP10505" s="792"/>
      <c r="AS10505" s="792"/>
      <c r="AV10505" s="792"/>
      <c r="AY10505" s="792"/>
      <c r="BN10505" s="792"/>
      <c r="BQ10505" s="792"/>
    </row>
    <row r="10506" spans="8:69" ht="12" customHeight="1">
      <c r="H10506" s="800"/>
      <c r="AJ10506" s="792"/>
      <c r="AM10506" s="792"/>
      <c r="AP10506" s="792"/>
      <c r="AS10506" s="792"/>
      <c r="AV10506" s="792"/>
      <c r="AY10506" s="792"/>
      <c r="BN10506" s="792"/>
      <c r="BQ10506" s="792"/>
    </row>
    <row r="10507" spans="8:69" ht="12" customHeight="1">
      <c r="H10507" s="800"/>
      <c r="AJ10507" s="792"/>
      <c r="AM10507" s="792"/>
      <c r="AP10507" s="792"/>
      <c r="AS10507" s="792"/>
      <c r="AV10507" s="792"/>
      <c r="AY10507" s="792"/>
      <c r="BN10507" s="792"/>
      <c r="BQ10507" s="792"/>
    </row>
    <row r="10508" spans="8:69" ht="12" customHeight="1">
      <c r="H10508" s="800"/>
      <c r="AJ10508" s="792"/>
      <c r="AM10508" s="792"/>
      <c r="AP10508" s="792"/>
      <c r="AS10508" s="792"/>
      <c r="AV10508" s="792"/>
      <c r="AY10508" s="792"/>
      <c r="BN10508" s="792"/>
      <c r="BQ10508" s="792"/>
    </row>
    <row r="10509" spans="8:69" ht="12" customHeight="1">
      <c r="H10509" s="800"/>
      <c r="AJ10509" s="792"/>
      <c r="AM10509" s="792"/>
      <c r="AP10509" s="792"/>
      <c r="AS10509" s="792"/>
      <c r="AV10509" s="792"/>
      <c r="AY10509" s="792"/>
      <c r="BN10509" s="792"/>
      <c r="BQ10509" s="792"/>
    </row>
    <row r="10510" spans="8:69" ht="12" customHeight="1">
      <c r="H10510" s="800"/>
      <c r="AJ10510" s="792"/>
      <c r="AM10510" s="792"/>
      <c r="AP10510" s="792"/>
      <c r="AS10510" s="792"/>
      <c r="AV10510" s="792"/>
      <c r="AY10510" s="792"/>
      <c r="BN10510" s="792"/>
      <c r="BQ10510" s="792"/>
    </row>
    <row r="10511" spans="8:69" ht="12" customHeight="1">
      <c r="H10511" s="800"/>
      <c r="AJ10511" s="792"/>
      <c r="AM10511" s="792"/>
      <c r="AP10511" s="792"/>
      <c r="AS10511" s="792"/>
      <c r="AV10511" s="792"/>
      <c r="AY10511" s="792"/>
      <c r="BN10511" s="792"/>
      <c r="BQ10511" s="792"/>
    </row>
    <row r="10512" spans="8:69" ht="12" customHeight="1">
      <c r="H10512" s="800"/>
      <c r="AJ10512" s="792"/>
      <c r="AM10512" s="792"/>
      <c r="AP10512" s="792"/>
      <c r="AS10512" s="792"/>
      <c r="AV10512" s="792"/>
      <c r="AY10512" s="792"/>
      <c r="BN10512" s="792"/>
      <c r="BQ10512" s="792"/>
    </row>
    <row r="10513" spans="8:69" ht="12" customHeight="1">
      <c r="H10513" s="800"/>
      <c r="AJ10513" s="792"/>
      <c r="AM10513" s="792"/>
      <c r="AP10513" s="792"/>
      <c r="AS10513" s="792"/>
      <c r="AV10513" s="792"/>
      <c r="AY10513" s="792"/>
      <c r="BN10513" s="792"/>
      <c r="BQ10513" s="792"/>
    </row>
    <row r="10514" spans="8:69" ht="12" customHeight="1">
      <c r="H10514" s="800"/>
      <c r="AJ10514" s="792"/>
      <c r="AM10514" s="792"/>
      <c r="AP10514" s="792"/>
      <c r="AS10514" s="792"/>
      <c r="AV10514" s="792"/>
      <c r="AY10514" s="792"/>
      <c r="BN10514" s="792"/>
      <c r="BQ10514" s="792"/>
    </row>
    <row r="10515" spans="8:69" ht="12" customHeight="1">
      <c r="H10515" s="800"/>
      <c r="AJ10515" s="792"/>
      <c r="AM10515" s="792"/>
      <c r="AP10515" s="792"/>
      <c r="AS10515" s="792"/>
      <c r="AV10515" s="792"/>
      <c r="AY10515" s="792"/>
      <c r="BN10515" s="792"/>
      <c r="BQ10515" s="792"/>
    </row>
    <row r="10516" spans="8:69" ht="12" customHeight="1">
      <c r="H10516" s="800"/>
      <c r="AJ10516" s="792"/>
      <c r="AM10516" s="792"/>
      <c r="AP10516" s="792"/>
      <c r="AS10516" s="792"/>
      <c r="AV10516" s="792"/>
      <c r="AY10516" s="792"/>
      <c r="BN10516" s="792"/>
      <c r="BQ10516" s="792"/>
    </row>
    <row r="10517" spans="8:69" ht="12" customHeight="1">
      <c r="H10517" s="800"/>
      <c r="AJ10517" s="792"/>
      <c r="AM10517" s="792"/>
      <c r="AP10517" s="792"/>
      <c r="AS10517" s="792"/>
      <c r="AV10517" s="792"/>
      <c r="AY10517" s="792"/>
      <c r="BN10517" s="792"/>
      <c r="BQ10517" s="792"/>
    </row>
    <row r="10518" spans="8:69" ht="12" customHeight="1">
      <c r="H10518" s="800"/>
      <c r="AJ10518" s="792"/>
      <c r="AM10518" s="792"/>
      <c r="AP10518" s="792"/>
      <c r="AS10518" s="792"/>
      <c r="AV10518" s="792"/>
      <c r="AY10518" s="792"/>
      <c r="BN10518" s="792"/>
      <c r="BQ10518" s="792"/>
    </row>
    <row r="10519" spans="8:69" ht="12" customHeight="1">
      <c r="H10519" s="800"/>
      <c r="AJ10519" s="792"/>
      <c r="AM10519" s="792"/>
      <c r="AP10519" s="792"/>
      <c r="AS10519" s="792"/>
      <c r="AV10519" s="792"/>
      <c r="AY10519" s="792"/>
      <c r="BN10519" s="792"/>
      <c r="BQ10519" s="792"/>
    </row>
    <row r="10520" spans="8:69" ht="12" customHeight="1">
      <c r="H10520" s="800"/>
      <c r="AJ10520" s="792"/>
      <c r="AM10520" s="792"/>
      <c r="AP10520" s="792"/>
      <c r="AS10520" s="792"/>
      <c r="AV10520" s="792"/>
      <c r="AY10520" s="792"/>
      <c r="BN10520" s="792"/>
      <c r="BQ10520" s="792"/>
    </row>
    <row r="10521" spans="8:69" ht="12" customHeight="1">
      <c r="H10521" s="800"/>
      <c r="AJ10521" s="792"/>
      <c r="AM10521" s="792"/>
      <c r="AP10521" s="792"/>
      <c r="AS10521" s="792"/>
      <c r="AV10521" s="792"/>
      <c r="AY10521" s="792"/>
      <c r="BN10521" s="792"/>
      <c r="BQ10521" s="792"/>
    </row>
    <row r="10522" spans="8:69" ht="12" customHeight="1">
      <c r="H10522" s="800"/>
      <c r="AJ10522" s="792"/>
      <c r="AM10522" s="792"/>
      <c r="AP10522" s="792"/>
      <c r="AS10522" s="792"/>
      <c r="AV10522" s="792"/>
      <c r="AY10522" s="792"/>
      <c r="BN10522" s="792"/>
      <c r="BQ10522" s="792"/>
    </row>
    <row r="10523" spans="8:69" ht="12" customHeight="1">
      <c r="H10523" s="800"/>
      <c r="AJ10523" s="792"/>
      <c r="AM10523" s="792"/>
      <c r="AP10523" s="792"/>
      <c r="AS10523" s="792"/>
      <c r="AV10523" s="792"/>
      <c r="AY10523" s="792"/>
      <c r="BN10523" s="792"/>
      <c r="BQ10523" s="792"/>
    </row>
    <row r="10524" spans="8:69" ht="12" customHeight="1">
      <c r="H10524" s="800"/>
      <c r="AJ10524" s="792"/>
      <c r="AM10524" s="792"/>
      <c r="AP10524" s="792"/>
      <c r="AS10524" s="792"/>
      <c r="AV10524" s="792"/>
      <c r="AY10524" s="792"/>
      <c r="BN10524" s="792"/>
      <c r="BQ10524" s="792"/>
    </row>
    <row r="10525" spans="8:69" ht="12" customHeight="1">
      <c r="H10525" s="800"/>
      <c r="AJ10525" s="792"/>
      <c r="AM10525" s="792"/>
      <c r="AP10525" s="792"/>
      <c r="AS10525" s="792"/>
      <c r="AV10525" s="792"/>
      <c r="AY10525" s="792"/>
      <c r="BN10525" s="792"/>
      <c r="BQ10525" s="792"/>
    </row>
    <row r="10526" spans="8:69" ht="12" customHeight="1">
      <c r="H10526" s="800"/>
      <c r="AJ10526" s="792"/>
      <c r="AM10526" s="792"/>
      <c r="AP10526" s="792"/>
      <c r="AS10526" s="792"/>
      <c r="AV10526" s="792"/>
      <c r="AY10526" s="792"/>
      <c r="BN10526" s="792"/>
      <c r="BQ10526" s="792"/>
    </row>
    <row r="10527" spans="8:69" ht="12" customHeight="1">
      <c r="H10527" s="800"/>
      <c r="AJ10527" s="792"/>
      <c r="AM10527" s="792"/>
      <c r="AP10527" s="792"/>
      <c r="AS10527" s="792"/>
      <c r="AV10527" s="792"/>
      <c r="AY10527" s="792"/>
      <c r="BN10527" s="792"/>
      <c r="BQ10527" s="792"/>
    </row>
    <row r="10528" spans="8:69" ht="12" customHeight="1">
      <c r="H10528" s="800"/>
      <c r="AJ10528" s="792"/>
      <c r="AM10528" s="792"/>
      <c r="AP10528" s="792"/>
      <c r="AS10528" s="792"/>
      <c r="AV10528" s="792"/>
      <c r="AY10528" s="792"/>
      <c r="BN10528" s="792"/>
      <c r="BQ10528" s="792"/>
    </row>
    <row r="10529" spans="8:69" ht="12" customHeight="1">
      <c r="H10529" s="800"/>
      <c r="AJ10529" s="792"/>
      <c r="AM10529" s="792"/>
      <c r="AP10529" s="792"/>
      <c r="AS10529" s="792"/>
      <c r="AV10529" s="792"/>
      <c r="AY10529" s="792"/>
      <c r="BN10529" s="792"/>
      <c r="BQ10529" s="792"/>
    </row>
    <row r="10530" spans="8:69" ht="12" customHeight="1">
      <c r="H10530" s="800"/>
      <c r="AJ10530" s="792"/>
      <c r="AM10530" s="792"/>
      <c r="AP10530" s="792"/>
      <c r="AS10530" s="792"/>
      <c r="AV10530" s="792"/>
      <c r="AY10530" s="792"/>
      <c r="BN10530" s="792"/>
      <c r="BQ10530" s="792"/>
    </row>
    <row r="10531" spans="8:69" ht="12" customHeight="1">
      <c r="H10531" s="800"/>
      <c r="AJ10531" s="792"/>
      <c r="AM10531" s="792"/>
      <c r="AP10531" s="792"/>
      <c r="AS10531" s="792"/>
      <c r="AV10531" s="792"/>
      <c r="AY10531" s="792"/>
      <c r="BN10531" s="792"/>
      <c r="BQ10531" s="792"/>
    </row>
    <row r="10532" spans="8:69" ht="12" customHeight="1">
      <c r="H10532" s="800"/>
      <c r="AJ10532" s="792"/>
      <c r="AM10532" s="792"/>
      <c r="AP10532" s="792"/>
      <c r="AS10532" s="792"/>
      <c r="AV10532" s="792"/>
      <c r="AY10532" s="792"/>
      <c r="BN10532" s="792"/>
      <c r="BQ10532" s="792"/>
    </row>
    <row r="10533" spans="8:69" ht="12" customHeight="1">
      <c r="H10533" s="800"/>
      <c r="AJ10533" s="792"/>
      <c r="AM10533" s="792"/>
      <c r="AP10533" s="792"/>
      <c r="AS10533" s="792"/>
      <c r="AV10533" s="792"/>
      <c r="AY10533" s="792"/>
      <c r="BN10533" s="792"/>
      <c r="BQ10533" s="792"/>
    </row>
    <row r="10534" spans="8:69" ht="12" customHeight="1">
      <c r="H10534" s="800"/>
      <c r="AJ10534" s="792"/>
      <c r="AM10534" s="792"/>
      <c r="AP10534" s="792"/>
      <c r="AS10534" s="792"/>
      <c r="AV10534" s="792"/>
      <c r="AY10534" s="792"/>
      <c r="BN10534" s="792"/>
      <c r="BQ10534" s="792"/>
    </row>
    <row r="10535" spans="8:69" ht="12" customHeight="1">
      <c r="H10535" s="800"/>
      <c r="AJ10535" s="792"/>
      <c r="AM10535" s="792"/>
      <c r="AP10535" s="792"/>
      <c r="AS10535" s="792"/>
      <c r="AV10535" s="792"/>
      <c r="AY10535" s="792"/>
      <c r="BN10535" s="792"/>
      <c r="BQ10535" s="792"/>
    </row>
    <row r="10536" spans="8:69" ht="12" customHeight="1">
      <c r="H10536" s="800"/>
      <c r="AJ10536" s="792"/>
      <c r="AM10536" s="792"/>
      <c r="AP10536" s="792"/>
      <c r="AS10536" s="792"/>
      <c r="AV10536" s="792"/>
      <c r="AY10536" s="792"/>
      <c r="BN10536" s="792"/>
      <c r="BQ10536" s="792"/>
    </row>
    <row r="10537" spans="8:69" ht="12" customHeight="1">
      <c r="H10537" s="800"/>
      <c r="AJ10537" s="792"/>
      <c r="AM10537" s="792"/>
      <c r="AP10537" s="792"/>
      <c r="AS10537" s="792"/>
      <c r="AV10537" s="792"/>
      <c r="AY10537" s="792"/>
      <c r="BN10537" s="792"/>
      <c r="BQ10537" s="792"/>
    </row>
    <row r="10538" spans="8:69" ht="12" customHeight="1">
      <c r="H10538" s="800"/>
      <c r="AJ10538" s="792"/>
      <c r="AM10538" s="792"/>
      <c r="AP10538" s="792"/>
      <c r="AS10538" s="792"/>
      <c r="AV10538" s="792"/>
      <c r="AY10538" s="792"/>
      <c r="BN10538" s="792"/>
      <c r="BQ10538" s="792"/>
    </row>
    <row r="10539" spans="8:69" ht="12" customHeight="1">
      <c r="H10539" s="800"/>
      <c r="AJ10539" s="792"/>
      <c r="AM10539" s="792"/>
      <c r="AP10539" s="792"/>
      <c r="AS10539" s="792"/>
      <c r="AV10539" s="792"/>
      <c r="AY10539" s="792"/>
      <c r="BN10539" s="792"/>
      <c r="BQ10539" s="792"/>
    </row>
    <row r="10540" spans="8:69" ht="12" customHeight="1">
      <c r="H10540" s="800"/>
      <c r="AJ10540" s="792"/>
      <c r="AM10540" s="792"/>
      <c r="AP10540" s="792"/>
      <c r="AS10540" s="792"/>
      <c r="AV10540" s="792"/>
      <c r="AY10540" s="792"/>
      <c r="BN10540" s="792"/>
      <c r="BQ10540" s="792"/>
    </row>
    <row r="10541" spans="8:69" ht="12" customHeight="1">
      <c r="H10541" s="800"/>
      <c r="AJ10541" s="792"/>
      <c r="AM10541" s="792"/>
      <c r="AP10541" s="792"/>
      <c r="AS10541" s="792"/>
      <c r="AV10541" s="792"/>
      <c r="AY10541" s="792"/>
      <c r="BN10541" s="792"/>
      <c r="BQ10541" s="792"/>
    </row>
    <row r="10542" spans="8:69" ht="12" customHeight="1">
      <c r="H10542" s="800"/>
      <c r="AJ10542" s="792"/>
      <c r="AM10542" s="792"/>
      <c r="AP10542" s="792"/>
      <c r="AS10542" s="792"/>
      <c r="AV10542" s="792"/>
      <c r="AY10542" s="792"/>
      <c r="BN10542" s="792"/>
      <c r="BQ10542" s="792"/>
    </row>
    <row r="10543" spans="8:69" ht="12" customHeight="1">
      <c r="H10543" s="800"/>
      <c r="AJ10543" s="792"/>
      <c r="AM10543" s="792"/>
      <c r="AP10543" s="792"/>
      <c r="AS10543" s="792"/>
      <c r="AV10543" s="792"/>
      <c r="AY10543" s="792"/>
      <c r="BN10543" s="792"/>
      <c r="BQ10543" s="792"/>
    </row>
    <row r="10544" spans="8:69" ht="12" customHeight="1">
      <c r="H10544" s="800"/>
      <c r="AJ10544" s="792"/>
      <c r="AM10544" s="792"/>
      <c r="AP10544" s="792"/>
      <c r="AS10544" s="792"/>
      <c r="AV10544" s="792"/>
      <c r="AY10544" s="792"/>
      <c r="BN10544" s="792"/>
      <c r="BQ10544" s="792"/>
    </row>
    <row r="10545" spans="8:69" ht="12" customHeight="1">
      <c r="H10545" s="800"/>
      <c r="AJ10545" s="792"/>
      <c r="AM10545" s="792"/>
      <c r="AP10545" s="792"/>
      <c r="AS10545" s="792"/>
      <c r="AV10545" s="792"/>
      <c r="AY10545" s="792"/>
      <c r="BN10545" s="792"/>
      <c r="BQ10545" s="792"/>
    </row>
    <row r="10546" spans="8:69" ht="12" customHeight="1">
      <c r="H10546" s="800"/>
      <c r="AJ10546" s="792"/>
      <c r="AM10546" s="792"/>
      <c r="AP10546" s="792"/>
      <c r="AS10546" s="792"/>
      <c r="AV10546" s="792"/>
      <c r="AY10546" s="792"/>
      <c r="BN10546" s="792"/>
      <c r="BQ10546" s="792"/>
    </row>
    <row r="10547" spans="8:69" ht="12" customHeight="1">
      <c r="H10547" s="800"/>
      <c r="AJ10547" s="792"/>
      <c r="AM10547" s="792"/>
      <c r="AP10547" s="792"/>
      <c r="AS10547" s="792"/>
      <c r="AV10547" s="792"/>
      <c r="AY10547" s="792"/>
      <c r="BN10547" s="792"/>
      <c r="BQ10547" s="792"/>
    </row>
    <row r="10548" spans="8:69" ht="12" customHeight="1">
      <c r="H10548" s="800"/>
      <c r="AJ10548" s="792"/>
      <c r="AM10548" s="792"/>
      <c r="AP10548" s="792"/>
      <c r="AS10548" s="792"/>
      <c r="AV10548" s="792"/>
      <c r="AY10548" s="792"/>
      <c r="BN10548" s="792"/>
      <c r="BQ10548" s="792"/>
    </row>
    <row r="10549" spans="8:69" ht="12" customHeight="1">
      <c r="H10549" s="800"/>
      <c r="AJ10549" s="792"/>
      <c r="AM10549" s="792"/>
      <c r="AP10549" s="792"/>
      <c r="AS10549" s="792"/>
      <c r="AV10549" s="792"/>
      <c r="AY10549" s="792"/>
      <c r="BN10549" s="792"/>
      <c r="BQ10549" s="792"/>
    </row>
    <row r="10550" spans="8:69" ht="12" customHeight="1">
      <c r="H10550" s="800"/>
      <c r="AJ10550" s="792"/>
      <c r="AM10550" s="792"/>
      <c r="AP10550" s="792"/>
      <c r="AS10550" s="792"/>
      <c r="AV10550" s="792"/>
      <c r="AY10550" s="792"/>
      <c r="BN10550" s="792"/>
      <c r="BQ10550" s="792"/>
    </row>
    <row r="10551" spans="8:69" ht="12" customHeight="1">
      <c r="H10551" s="800"/>
      <c r="AJ10551" s="792"/>
      <c r="AM10551" s="792"/>
      <c r="AP10551" s="792"/>
      <c r="AS10551" s="792"/>
      <c r="AV10551" s="792"/>
      <c r="AY10551" s="792"/>
      <c r="BN10551" s="792"/>
      <c r="BQ10551" s="792"/>
    </row>
    <row r="10552" spans="8:69" ht="12" customHeight="1">
      <c r="H10552" s="800"/>
      <c r="AJ10552" s="792"/>
      <c r="AM10552" s="792"/>
      <c r="AP10552" s="792"/>
      <c r="AS10552" s="792"/>
      <c r="AV10552" s="792"/>
      <c r="AY10552" s="792"/>
      <c r="BN10552" s="792"/>
      <c r="BQ10552" s="792"/>
    </row>
    <row r="10553" spans="8:69" ht="12" customHeight="1">
      <c r="H10553" s="800"/>
      <c r="AJ10553" s="792"/>
      <c r="AM10553" s="792"/>
      <c r="AP10553" s="792"/>
      <c r="AS10553" s="792"/>
      <c r="AV10553" s="792"/>
      <c r="AY10553" s="792"/>
      <c r="BN10553" s="792"/>
      <c r="BQ10553" s="792"/>
    </row>
    <row r="10554" spans="8:69" ht="12" customHeight="1">
      <c r="H10554" s="800"/>
      <c r="AJ10554" s="792"/>
      <c r="AM10554" s="792"/>
      <c r="AP10554" s="792"/>
      <c r="AS10554" s="792"/>
      <c r="AV10554" s="792"/>
      <c r="AY10554" s="792"/>
      <c r="BN10554" s="792"/>
      <c r="BQ10554" s="792"/>
    </row>
    <row r="10555" spans="8:69" ht="12" customHeight="1">
      <c r="H10555" s="800"/>
      <c r="AJ10555" s="792"/>
      <c r="AM10555" s="792"/>
      <c r="AP10555" s="792"/>
      <c r="AS10555" s="792"/>
      <c r="AV10555" s="792"/>
      <c r="AY10555" s="792"/>
      <c r="BN10555" s="792"/>
      <c r="BQ10555" s="792"/>
    </row>
    <row r="10556" spans="8:69" ht="12" customHeight="1">
      <c r="H10556" s="800"/>
      <c r="AJ10556" s="792"/>
      <c r="AM10556" s="792"/>
      <c r="AP10556" s="792"/>
      <c r="AS10556" s="792"/>
      <c r="AV10556" s="792"/>
      <c r="AY10556" s="792"/>
      <c r="BN10556" s="792"/>
      <c r="BQ10556" s="792"/>
    </row>
    <row r="10557" spans="8:69" ht="12" customHeight="1">
      <c r="H10557" s="800"/>
      <c r="AJ10557" s="792"/>
      <c r="AM10557" s="792"/>
      <c r="AP10557" s="792"/>
      <c r="AS10557" s="792"/>
      <c r="AV10557" s="792"/>
      <c r="AY10557" s="792"/>
      <c r="BN10557" s="792"/>
      <c r="BQ10557" s="792"/>
    </row>
    <row r="10558" spans="8:69" ht="12" customHeight="1">
      <c r="H10558" s="800"/>
      <c r="AJ10558" s="792"/>
      <c r="AM10558" s="792"/>
      <c r="AP10558" s="792"/>
      <c r="AS10558" s="792"/>
      <c r="AV10558" s="792"/>
      <c r="AY10558" s="792"/>
      <c r="BN10558" s="792"/>
      <c r="BQ10558" s="792"/>
    </row>
    <row r="10559" spans="8:69" ht="12" customHeight="1">
      <c r="H10559" s="800"/>
      <c r="AJ10559" s="792"/>
      <c r="AM10559" s="792"/>
      <c r="AP10559" s="792"/>
      <c r="AS10559" s="792"/>
      <c r="AV10559" s="792"/>
      <c r="AY10559" s="792"/>
      <c r="BN10559" s="792"/>
      <c r="BQ10559" s="792"/>
    </row>
    <row r="10560" spans="8:69" ht="12" customHeight="1">
      <c r="H10560" s="800"/>
      <c r="AJ10560" s="792"/>
      <c r="AM10560" s="792"/>
      <c r="AP10560" s="792"/>
      <c r="AS10560" s="792"/>
      <c r="AV10560" s="792"/>
      <c r="AY10560" s="792"/>
      <c r="BN10560" s="792"/>
      <c r="BQ10560" s="792"/>
    </row>
    <row r="10561" spans="8:69" ht="12" customHeight="1">
      <c r="H10561" s="800"/>
      <c r="AJ10561" s="792"/>
      <c r="AM10561" s="792"/>
      <c r="AP10561" s="792"/>
      <c r="AS10561" s="792"/>
      <c r="AV10561" s="792"/>
      <c r="AY10561" s="792"/>
      <c r="BN10561" s="792"/>
      <c r="BQ10561" s="792"/>
    </row>
    <row r="10562" spans="8:69" ht="12" customHeight="1">
      <c r="H10562" s="800"/>
      <c r="AJ10562" s="792"/>
      <c r="AM10562" s="792"/>
      <c r="AP10562" s="792"/>
      <c r="AS10562" s="792"/>
      <c r="AV10562" s="792"/>
      <c r="AY10562" s="792"/>
      <c r="BN10562" s="792"/>
      <c r="BQ10562" s="792"/>
    </row>
    <row r="10563" spans="8:69" ht="12" customHeight="1">
      <c r="H10563" s="800"/>
      <c r="AJ10563" s="792"/>
      <c r="AM10563" s="792"/>
      <c r="AP10563" s="792"/>
      <c r="AS10563" s="792"/>
      <c r="AV10563" s="792"/>
      <c r="AY10563" s="792"/>
      <c r="BN10563" s="792"/>
      <c r="BQ10563" s="792"/>
    </row>
    <row r="10564" spans="8:69" ht="12" customHeight="1">
      <c r="H10564" s="800"/>
      <c r="AJ10564" s="792"/>
      <c r="AM10564" s="792"/>
      <c r="AP10564" s="792"/>
      <c r="AS10564" s="792"/>
      <c r="AV10564" s="792"/>
      <c r="AY10564" s="792"/>
      <c r="BN10564" s="792"/>
      <c r="BQ10564" s="792"/>
    </row>
    <row r="10565" spans="8:69" ht="12" customHeight="1">
      <c r="H10565" s="800"/>
      <c r="AJ10565" s="792"/>
      <c r="AM10565" s="792"/>
      <c r="AP10565" s="792"/>
      <c r="AS10565" s="792"/>
      <c r="AV10565" s="792"/>
      <c r="AY10565" s="792"/>
      <c r="BN10565" s="792"/>
      <c r="BQ10565" s="792"/>
    </row>
    <row r="10566" spans="8:69" ht="12" customHeight="1">
      <c r="H10566" s="800"/>
      <c r="AJ10566" s="792"/>
      <c r="AM10566" s="792"/>
      <c r="AP10566" s="792"/>
      <c r="AS10566" s="792"/>
      <c r="AV10566" s="792"/>
      <c r="AY10566" s="792"/>
      <c r="BN10566" s="792"/>
      <c r="BQ10566" s="792"/>
    </row>
    <row r="10567" spans="8:69" ht="12" customHeight="1">
      <c r="H10567" s="800"/>
      <c r="AJ10567" s="792"/>
      <c r="AM10567" s="792"/>
      <c r="AP10567" s="792"/>
      <c r="AS10567" s="792"/>
      <c r="AV10567" s="792"/>
      <c r="AY10567" s="792"/>
      <c r="BN10567" s="792"/>
      <c r="BQ10567" s="792"/>
    </row>
    <row r="10568" spans="8:69" ht="12" customHeight="1">
      <c r="H10568" s="800"/>
      <c r="AJ10568" s="792"/>
      <c r="AM10568" s="792"/>
      <c r="AP10568" s="792"/>
      <c r="AS10568" s="792"/>
      <c r="AV10568" s="792"/>
      <c r="AY10568" s="792"/>
      <c r="BN10568" s="792"/>
      <c r="BQ10568" s="792"/>
    </row>
    <row r="10569" spans="8:69" ht="12" customHeight="1">
      <c r="H10569" s="800"/>
      <c r="AJ10569" s="792"/>
      <c r="AM10569" s="792"/>
      <c r="AP10569" s="792"/>
      <c r="AS10569" s="792"/>
      <c r="AV10569" s="792"/>
      <c r="AY10569" s="792"/>
      <c r="BN10569" s="792"/>
      <c r="BQ10569" s="792"/>
    </row>
    <row r="10570" spans="8:69" ht="12" customHeight="1">
      <c r="H10570" s="800"/>
      <c r="AJ10570" s="792"/>
      <c r="AM10570" s="792"/>
      <c r="AP10570" s="792"/>
      <c r="AS10570" s="792"/>
      <c r="AV10570" s="792"/>
      <c r="AY10570" s="792"/>
      <c r="BN10570" s="792"/>
      <c r="BQ10570" s="792"/>
    </row>
    <row r="10571" spans="8:69" ht="12" customHeight="1">
      <c r="H10571" s="800"/>
      <c r="AJ10571" s="792"/>
      <c r="AM10571" s="792"/>
      <c r="AP10571" s="792"/>
      <c r="AS10571" s="792"/>
      <c r="AV10571" s="792"/>
      <c r="AY10571" s="792"/>
      <c r="BN10571" s="792"/>
      <c r="BQ10571" s="792"/>
    </row>
    <row r="10572" spans="8:69" ht="12" customHeight="1">
      <c r="H10572" s="800"/>
      <c r="AJ10572" s="792"/>
      <c r="AM10572" s="792"/>
      <c r="AP10572" s="792"/>
      <c r="AS10572" s="792"/>
      <c r="AV10572" s="792"/>
      <c r="AY10572" s="792"/>
      <c r="BN10572" s="792"/>
      <c r="BQ10572" s="792"/>
    </row>
    <row r="10573" spans="8:69" ht="12" customHeight="1">
      <c r="H10573" s="800"/>
      <c r="AJ10573" s="792"/>
      <c r="AM10573" s="792"/>
      <c r="AP10573" s="792"/>
      <c r="AS10573" s="792"/>
      <c r="AV10573" s="792"/>
      <c r="AY10573" s="792"/>
      <c r="BN10573" s="792"/>
      <c r="BQ10573" s="792"/>
    </row>
    <row r="10574" spans="8:69" ht="12" customHeight="1">
      <c r="H10574" s="800"/>
      <c r="AJ10574" s="792"/>
      <c r="AM10574" s="792"/>
      <c r="AP10574" s="792"/>
      <c r="AS10574" s="792"/>
      <c r="AV10574" s="792"/>
      <c r="AY10574" s="792"/>
      <c r="BN10574" s="792"/>
      <c r="BQ10574" s="792"/>
    </row>
    <row r="10575" spans="8:69" ht="12" customHeight="1">
      <c r="H10575" s="800"/>
      <c r="AJ10575" s="792"/>
      <c r="AM10575" s="792"/>
      <c r="AP10575" s="792"/>
      <c r="AS10575" s="792"/>
      <c r="AV10575" s="792"/>
      <c r="AY10575" s="792"/>
      <c r="BN10575" s="792"/>
      <c r="BQ10575" s="792"/>
    </row>
    <row r="10576" spans="8:69" ht="12" customHeight="1">
      <c r="H10576" s="800"/>
      <c r="AJ10576" s="792"/>
      <c r="AM10576" s="792"/>
      <c r="AP10576" s="792"/>
      <c r="AS10576" s="792"/>
      <c r="AV10576" s="792"/>
      <c r="AY10576" s="792"/>
      <c r="BN10576" s="792"/>
      <c r="BQ10576" s="792"/>
    </row>
    <row r="10577" spans="8:69" ht="12" customHeight="1">
      <c r="H10577" s="800"/>
      <c r="AJ10577" s="792"/>
      <c r="AM10577" s="792"/>
      <c r="AP10577" s="792"/>
      <c r="AS10577" s="792"/>
      <c r="AV10577" s="792"/>
      <c r="AY10577" s="792"/>
      <c r="BN10577" s="792"/>
      <c r="BQ10577" s="792"/>
    </row>
    <row r="10578" spans="8:69" ht="12" customHeight="1">
      <c r="H10578" s="800"/>
      <c r="AJ10578" s="792"/>
      <c r="AM10578" s="792"/>
      <c r="AP10578" s="792"/>
      <c r="AS10578" s="792"/>
      <c r="AV10578" s="792"/>
      <c r="AY10578" s="792"/>
      <c r="BN10578" s="792"/>
      <c r="BQ10578" s="792"/>
    </row>
    <row r="10579" spans="8:69" ht="12" customHeight="1">
      <c r="H10579" s="800"/>
      <c r="AJ10579" s="792"/>
      <c r="AM10579" s="792"/>
      <c r="AP10579" s="792"/>
      <c r="AS10579" s="792"/>
      <c r="AV10579" s="792"/>
      <c r="AY10579" s="792"/>
      <c r="BN10579" s="792"/>
      <c r="BQ10579" s="792"/>
    </row>
    <row r="10580" spans="8:69" ht="12" customHeight="1">
      <c r="H10580" s="800"/>
      <c r="AJ10580" s="792"/>
      <c r="AM10580" s="792"/>
      <c r="AP10580" s="792"/>
      <c r="AS10580" s="792"/>
      <c r="AV10580" s="792"/>
      <c r="AY10580" s="792"/>
      <c r="BN10580" s="792"/>
      <c r="BQ10580" s="792"/>
    </row>
    <row r="10581" spans="8:69" ht="12" customHeight="1">
      <c r="H10581" s="800"/>
      <c r="AJ10581" s="792"/>
      <c r="AM10581" s="792"/>
      <c r="AP10581" s="792"/>
      <c r="AS10581" s="792"/>
      <c r="AV10581" s="792"/>
      <c r="AY10581" s="792"/>
      <c r="BN10581" s="792"/>
      <c r="BQ10581" s="792"/>
    </row>
    <row r="10582" spans="8:69" ht="12" customHeight="1">
      <c r="H10582" s="800"/>
      <c r="AJ10582" s="792"/>
      <c r="AM10582" s="792"/>
      <c r="AP10582" s="792"/>
      <c r="AS10582" s="792"/>
      <c r="AV10582" s="792"/>
      <c r="AY10582" s="792"/>
      <c r="BN10582" s="792"/>
      <c r="BQ10582" s="792"/>
    </row>
    <row r="10583" spans="8:69" ht="12" customHeight="1">
      <c r="H10583" s="800"/>
      <c r="AJ10583" s="792"/>
      <c r="AM10583" s="792"/>
      <c r="AP10583" s="792"/>
      <c r="AS10583" s="792"/>
      <c r="AV10583" s="792"/>
      <c r="AY10583" s="792"/>
      <c r="BN10583" s="792"/>
      <c r="BQ10583" s="792"/>
    </row>
    <row r="10584" spans="8:69" ht="12" customHeight="1">
      <c r="H10584" s="800"/>
      <c r="AJ10584" s="792"/>
      <c r="AM10584" s="792"/>
      <c r="AP10584" s="792"/>
      <c r="AS10584" s="792"/>
      <c r="AV10584" s="792"/>
      <c r="AY10584" s="792"/>
      <c r="BN10584" s="792"/>
      <c r="BQ10584" s="792"/>
    </row>
    <row r="10585" spans="8:69" ht="12" customHeight="1">
      <c r="H10585" s="800"/>
      <c r="AJ10585" s="792"/>
      <c r="AM10585" s="792"/>
      <c r="AP10585" s="792"/>
      <c r="AS10585" s="792"/>
      <c r="AV10585" s="792"/>
      <c r="AY10585" s="792"/>
      <c r="BN10585" s="792"/>
      <c r="BQ10585" s="792"/>
    </row>
    <row r="10586" spans="8:69" ht="12" customHeight="1">
      <c r="H10586" s="800"/>
      <c r="AJ10586" s="792"/>
      <c r="AM10586" s="792"/>
      <c r="AP10586" s="792"/>
      <c r="AS10586" s="792"/>
      <c r="AV10586" s="792"/>
      <c r="AY10586" s="792"/>
      <c r="BN10586" s="792"/>
      <c r="BQ10586" s="792"/>
    </row>
    <row r="10587" spans="8:69" ht="12" customHeight="1">
      <c r="H10587" s="800"/>
      <c r="AJ10587" s="792"/>
      <c r="AM10587" s="792"/>
      <c r="AP10587" s="792"/>
      <c r="AS10587" s="792"/>
      <c r="AV10587" s="792"/>
      <c r="AY10587" s="792"/>
      <c r="BN10587" s="792"/>
      <c r="BQ10587" s="792"/>
    </row>
    <row r="10588" spans="8:69" ht="12" customHeight="1">
      <c r="H10588" s="800"/>
      <c r="AJ10588" s="792"/>
      <c r="AM10588" s="792"/>
      <c r="AP10588" s="792"/>
      <c r="AS10588" s="792"/>
      <c r="AV10588" s="792"/>
      <c r="AY10588" s="792"/>
      <c r="BN10588" s="792"/>
      <c r="BQ10588" s="792"/>
    </row>
    <row r="10589" spans="8:69" ht="12" customHeight="1">
      <c r="H10589" s="800"/>
      <c r="AJ10589" s="792"/>
      <c r="AM10589" s="792"/>
      <c r="AP10589" s="792"/>
      <c r="AS10589" s="792"/>
      <c r="AV10589" s="792"/>
      <c r="AY10589" s="792"/>
      <c r="BN10589" s="792"/>
      <c r="BQ10589" s="792"/>
    </row>
    <row r="10590" spans="8:69" ht="12" customHeight="1">
      <c r="H10590" s="800"/>
      <c r="AJ10590" s="792"/>
      <c r="AM10590" s="792"/>
      <c r="AP10590" s="792"/>
      <c r="AS10590" s="792"/>
      <c r="AV10590" s="792"/>
      <c r="AY10590" s="792"/>
      <c r="BN10590" s="792"/>
      <c r="BQ10590" s="792"/>
    </row>
    <row r="10591" spans="8:69" ht="12" customHeight="1">
      <c r="H10591" s="800"/>
      <c r="AJ10591" s="792"/>
      <c r="AM10591" s="792"/>
      <c r="AP10591" s="792"/>
      <c r="AS10591" s="792"/>
      <c r="AV10591" s="792"/>
      <c r="AY10591" s="792"/>
      <c r="BN10591" s="792"/>
      <c r="BQ10591" s="792"/>
    </row>
    <row r="10592" spans="8:69" ht="12" customHeight="1">
      <c r="H10592" s="800"/>
      <c r="AJ10592" s="792"/>
      <c r="AM10592" s="792"/>
      <c r="AP10592" s="792"/>
      <c r="AS10592" s="792"/>
      <c r="AV10592" s="792"/>
      <c r="AY10592" s="792"/>
      <c r="BN10592" s="792"/>
      <c r="BQ10592" s="792"/>
    </row>
    <row r="10593" spans="8:69" ht="12" customHeight="1">
      <c r="H10593" s="800"/>
      <c r="AJ10593" s="792"/>
      <c r="AM10593" s="792"/>
      <c r="AP10593" s="792"/>
      <c r="AS10593" s="792"/>
      <c r="AV10593" s="792"/>
      <c r="AY10593" s="792"/>
      <c r="BN10593" s="792"/>
      <c r="BQ10593" s="792"/>
    </row>
    <row r="10594" spans="8:69" ht="12" customHeight="1">
      <c r="H10594" s="800"/>
      <c r="AJ10594" s="792"/>
      <c r="AM10594" s="792"/>
      <c r="AP10594" s="792"/>
      <c r="AS10594" s="792"/>
      <c r="AV10594" s="792"/>
      <c r="AY10594" s="792"/>
      <c r="BN10594" s="792"/>
      <c r="BQ10594" s="792"/>
    </row>
    <row r="10595" spans="8:69" ht="12" customHeight="1">
      <c r="H10595" s="800"/>
      <c r="AJ10595" s="792"/>
      <c r="AM10595" s="792"/>
      <c r="AP10595" s="792"/>
      <c r="AS10595" s="792"/>
      <c r="AV10595" s="792"/>
      <c r="AY10595" s="792"/>
      <c r="BN10595" s="792"/>
      <c r="BQ10595" s="792"/>
    </row>
    <row r="10596" spans="8:69" ht="12" customHeight="1">
      <c r="H10596" s="800"/>
      <c r="AJ10596" s="792"/>
      <c r="AM10596" s="792"/>
      <c r="AP10596" s="792"/>
      <c r="AS10596" s="792"/>
      <c r="AV10596" s="792"/>
      <c r="AY10596" s="792"/>
      <c r="BN10596" s="792"/>
      <c r="BQ10596" s="792"/>
    </row>
    <row r="10597" spans="8:69" ht="12" customHeight="1">
      <c r="H10597" s="800"/>
      <c r="AJ10597" s="792"/>
      <c r="AM10597" s="792"/>
      <c r="AP10597" s="792"/>
      <c r="AS10597" s="792"/>
      <c r="AV10597" s="792"/>
      <c r="AY10597" s="792"/>
      <c r="BN10597" s="792"/>
      <c r="BQ10597" s="792"/>
    </row>
    <row r="10598" spans="8:69" ht="12" customHeight="1">
      <c r="H10598" s="800"/>
      <c r="AJ10598" s="792"/>
      <c r="AM10598" s="792"/>
      <c r="AP10598" s="792"/>
      <c r="AS10598" s="792"/>
      <c r="AV10598" s="792"/>
      <c r="AY10598" s="792"/>
      <c r="BN10598" s="792"/>
      <c r="BQ10598" s="792"/>
    </row>
    <row r="10599" spans="8:69" ht="12" customHeight="1">
      <c r="H10599" s="800"/>
      <c r="AJ10599" s="792"/>
      <c r="AM10599" s="792"/>
      <c r="AP10599" s="792"/>
      <c r="AS10599" s="792"/>
      <c r="AV10599" s="792"/>
      <c r="AY10599" s="792"/>
      <c r="BN10599" s="792"/>
      <c r="BQ10599" s="792"/>
    </row>
    <row r="10600" spans="8:69" ht="12" customHeight="1">
      <c r="H10600" s="800"/>
      <c r="AJ10600" s="792"/>
      <c r="AM10600" s="792"/>
      <c r="AP10600" s="792"/>
      <c r="AS10600" s="792"/>
      <c r="AV10600" s="792"/>
      <c r="AY10600" s="792"/>
      <c r="BN10600" s="792"/>
      <c r="BQ10600" s="792"/>
    </row>
    <row r="10601" spans="8:69" ht="12" customHeight="1">
      <c r="H10601" s="800"/>
      <c r="AJ10601" s="792"/>
      <c r="AM10601" s="792"/>
      <c r="AP10601" s="792"/>
      <c r="AS10601" s="792"/>
      <c r="AV10601" s="792"/>
      <c r="AY10601" s="792"/>
      <c r="BN10601" s="792"/>
      <c r="BQ10601" s="792"/>
    </row>
    <row r="10602" spans="8:69" ht="12" customHeight="1">
      <c r="H10602" s="800"/>
      <c r="AJ10602" s="792"/>
      <c r="AM10602" s="792"/>
      <c r="AP10602" s="792"/>
      <c r="AS10602" s="792"/>
      <c r="AV10602" s="792"/>
      <c r="AY10602" s="792"/>
      <c r="BN10602" s="792"/>
      <c r="BQ10602" s="792"/>
    </row>
    <row r="10603" spans="8:69" ht="12" customHeight="1">
      <c r="H10603" s="800"/>
      <c r="AJ10603" s="792"/>
      <c r="AM10603" s="792"/>
      <c r="AP10603" s="792"/>
      <c r="AS10603" s="792"/>
      <c r="AV10603" s="792"/>
      <c r="AY10603" s="792"/>
      <c r="BN10603" s="792"/>
      <c r="BQ10603" s="792"/>
    </row>
    <row r="10604" spans="8:69" ht="12" customHeight="1">
      <c r="H10604" s="800"/>
      <c r="AJ10604" s="792"/>
      <c r="AM10604" s="792"/>
      <c r="AP10604" s="792"/>
      <c r="AS10604" s="792"/>
      <c r="AV10604" s="792"/>
      <c r="AY10604" s="792"/>
      <c r="BN10604" s="792"/>
      <c r="BQ10604" s="792"/>
    </row>
    <row r="10605" spans="8:69" ht="12" customHeight="1">
      <c r="H10605" s="800"/>
      <c r="AJ10605" s="792"/>
      <c r="AM10605" s="792"/>
      <c r="AP10605" s="792"/>
      <c r="AS10605" s="792"/>
      <c r="AV10605" s="792"/>
      <c r="AY10605" s="792"/>
      <c r="BN10605" s="792"/>
      <c r="BQ10605" s="792"/>
    </row>
    <row r="10606" spans="8:69" ht="12" customHeight="1">
      <c r="H10606" s="800"/>
      <c r="AJ10606" s="792"/>
      <c r="AM10606" s="792"/>
      <c r="AP10606" s="792"/>
      <c r="AS10606" s="792"/>
      <c r="AV10606" s="792"/>
      <c r="AY10606" s="792"/>
      <c r="BN10606" s="792"/>
      <c r="BQ10606" s="792"/>
    </row>
    <row r="10607" spans="8:69" ht="12" customHeight="1">
      <c r="H10607" s="800"/>
      <c r="AJ10607" s="792"/>
      <c r="AM10607" s="792"/>
      <c r="AP10607" s="792"/>
      <c r="AS10607" s="792"/>
      <c r="AV10607" s="792"/>
      <c r="AY10607" s="792"/>
      <c r="BN10607" s="792"/>
      <c r="BQ10607" s="792"/>
    </row>
    <row r="10608" spans="8:69" ht="12" customHeight="1">
      <c r="H10608" s="800"/>
      <c r="AJ10608" s="792"/>
      <c r="AM10608" s="792"/>
      <c r="AP10608" s="792"/>
      <c r="AS10608" s="792"/>
      <c r="AV10608" s="792"/>
      <c r="AY10608" s="792"/>
      <c r="BN10608" s="792"/>
      <c r="BQ10608" s="792"/>
    </row>
    <row r="10609" spans="8:69" ht="12" customHeight="1">
      <c r="H10609" s="800"/>
      <c r="AJ10609" s="792"/>
      <c r="AM10609" s="792"/>
      <c r="AP10609" s="792"/>
      <c r="AS10609" s="792"/>
      <c r="AV10609" s="792"/>
      <c r="AY10609" s="792"/>
      <c r="BN10609" s="792"/>
      <c r="BQ10609" s="792"/>
    </row>
    <row r="10610" spans="8:69" ht="12" customHeight="1">
      <c r="H10610" s="800"/>
      <c r="AJ10610" s="792"/>
      <c r="AM10610" s="792"/>
      <c r="AP10610" s="792"/>
      <c r="AS10610" s="792"/>
      <c r="AV10610" s="792"/>
      <c r="AY10610" s="792"/>
      <c r="BN10610" s="792"/>
      <c r="BQ10610" s="792"/>
    </row>
    <row r="10611" spans="8:69" ht="12" customHeight="1">
      <c r="H10611" s="800"/>
      <c r="AJ10611" s="792"/>
      <c r="AM10611" s="792"/>
      <c r="AP10611" s="792"/>
      <c r="AS10611" s="792"/>
      <c r="AV10611" s="792"/>
      <c r="AY10611" s="792"/>
      <c r="BN10611" s="792"/>
      <c r="BQ10611" s="792"/>
    </row>
    <row r="10612" spans="8:69" ht="12" customHeight="1">
      <c r="H10612" s="800"/>
      <c r="AJ10612" s="792"/>
      <c r="AM10612" s="792"/>
      <c r="AP10612" s="792"/>
      <c r="AS10612" s="792"/>
      <c r="AV10612" s="792"/>
      <c r="AY10612" s="792"/>
      <c r="BN10612" s="792"/>
      <c r="BQ10612" s="792"/>
    </row>
    <row r="10613" spans="8:69" ht="12" customHeight="1">
      <c r="H10613" s="800"/>
      <c r="AJ10613" s="792"/>
      <c r="AM10613" s="792"/>
      <c r="AP10613" s="792"/>
      <c r="AS10613" s="792"/>
      <c r="AV10613" s="792"/>
      <c r="AY10613" s="792"/>
      <c r="BN10613" s="792"/>
      <c r="BQ10613" s="792"/>
    </row>
    <row r="10614" spans="8:69" ht="12" customHeight="1">
      <c r="H10614" s="800"/>
      <c r="AJ10614" s="792"/>
      <c r="AM10614" s="792"/>
      <c r="AP10614" s="792"/>
      <c r="AS10614" s="792"/>
      <c r="AV10614" s="792"/>
      <c r="AY10614" s="792"/>
      <c r="BN10614" s="792"/>
      <c r="BQ10614" s="792"/>
    </row>
    <row r="10615" spans="8:69" ht="12" customHeight="1">
      <c r="H10615" s="800"/>
      <c r="AJ10615" s="792"/>
      <c r="AM10615" s="792"/>
      <c r="AP10615" s="792"/>
      <c r="AS10615" s="792"/>
      <c r="AV10615" s="792"/>
      <c r="AY10615" s="792"/>
      <c r="BN10615" s="792"/>
      <c r="BQ10615" s="792"/>
    </row>
    <row r="10616" spans="8:69" ht="12" customHeight="1">
      <c r="H10616" s="800"/>
      <c r="AJ10616" s="792"/>
      <c r="AM10616" s="792"/>
      <c r="AP10616" s="792"/>
      <c r="AS10616" s="792"/>
      <c r="AV10616" s="792"/>
      <c r="AY10616" s="792"/>
      <c r="BN10616" s="792"/>
      <c r="BQ10616" s="792"/>
    </row>
    <row r="10617" spans="8:69" ht="12" customHeight="1">
      <c r="H10617" s="800"/>
      <c r="AJ10617" s="792"/>
      <c r="AM10617" s="792"/>
      <c r="AP10617" s="792"/>
      <c r="AS10617" s="792"/>
      <c r="AV10617" s="792"/>
      <c r="AY10617" s="792"/>
      <c r="BN10617" s="792"/>
      <c r="BQ10617" s="792"/>
    </row>
    <row r="10618" spans="8:69" ht="12" customHeight="1">
      <c r="H10618" s="800"/>
      <c r="AJ10618" s="792"/>
      <c r="AM10618" s="792"/>
      <c r="AP10618" s="792"/>
      <c r="AS10618" s="792"/>
      <c r="AV10618" s="792"/>
      <c r="AY10618" s="792"/>
      <c r="BN10618" s="792"/>
      <c r="BQ10618" s="792"/>
    </row>
    <row r="10619" spans="8:69" ht="12" customHeight="1">
      <c r="H10619" s="800"/>
      <c r="AJ10619" s="792"/>
      <c r="AM10619" s="792"/>
      <c r="AP10619" s="792"/>
      <c r="AS10619" s="792"/>
      <c r="AV10619" s="792"/>
      <c r="AY10619" s="792"/>
      <c r="BN10619" s="792"/>
      <c r="BQ10619" s="792"/>
    </row>
    <row r="10620" spans="8:69" ht="12" customHeight="1">
      <c r="H10620" s="800"/>
      <c r="AJ10620" s="792"/>
      <c r="AM10620" s="792"/>
      <c r="AP10620" s="792"/>
      <c r="AS10620" s="792"/>
      <c r="AV10620" s="792"/>
      <c r="AY10620" s="792"/>
      <c r="BN10620" s="792"/>
      <c r="BQ10620" s="792"/>
    </row>
    <row r="10621" spans="8:69" ht="12" customHeight="1">
      <c r="H10621" s="800"/>
      <c r="AJ10621" s="792"/>
      <c r="AM10621" s="792"/>
      <c r="AP10621" s="792"/>
      <c r="AS10621" s="792"/>
      <c r="AV10621" s="792"/>
      <c r="AY10621" s="792"/>
      <c r="BN10621" s="792"/>
      <c r="BQ10621" s="792"/>
    </row>
    <row r="10622" spans="8:69" ht="12" customHeight="1">
      <c r="H10622" s="800"/>
      <c r="AJ10622" s="792"/>
      <c r="AM10622" s="792"/>
      <c r="AP10622" s="792"/>
      <c r="AS10622" s="792"/>
      <c r="AV10622" s="792"/>
      <c r="AY10622" s="792"/>
      <c r="BN10622" s="792"/>
      <c r="BQ10622" s="792"/>
    </row>
    <row r="10623" spans="8:69" ht="12" customHeight="1">
      <c r="H10623" s="800"/>
      <c r="AJ10623" s="792"/>
      <c r="AM10623" s="792"/>
      <c r="AP10623" s="792"/>
      <c r="AS10623" s="792"/>
      <c r="AV10623" s="792"/>
      <c r="AY10623" s="792"/>
      <c r="BN10623" s="792"/>
      <c r="BQ10623" s="792"/>
    </row>
    <row r="10624" spans="8:69" ht="12" customHeight="1">
      <c r="H10624" s="800"/>
      <c r="AJ10624" s="792"/>
      <c r="AM10624" s="792"/>
      <c r="AP10624" s="792"/>
      <c r="AS10624" s="792"/>
      <c r="AV10624" s="792"/>
      <c r="AY10624" s="792"/>
      <c r="BN10624" s="792"/>
      <c r="BQ10624" s="792"/>
    </row>
    <row r="10625" spans="8:69" ht="12" customHeight="1">
      <c r="H10625" s="800"/>
      <c r="AJ10625" s="792"/>
      <c r="AM10625" s="792"/>
      <c r="AP10625" s="792"/>
      <c r="AS10625" s="792"/>
      <c r="AV10625" s="792"/>
      <c r="AY10625" s="792"/>
      <c r="BN10625" s="792"/>
      <c r="BQ10625" s="792"/>
    </row>
    <row r="10626" spans="8:69" ht="12" customHeight="1">
      <c r="H10626" s="800"/>
      <c r="AJ10626" s="792"/>
      <c r="AM10626" s="792"/>
      <c r="AP10626" s="792"/>
      <c r="AS10626" s="792"/>
      <c r="AV10626" s="792"/>
      <c r="AY10626" s="792"/>
      <c r="BN10626" s="792"/>
      <c r="BQ10626" s="792"/>
    </row>
    <row r="10627" spans="8:69" ht="12" customHeight="1">
      <c r="H10627" s="800"/>
      <c r="AJ10627" s="792"/>
      <c r="AM10627" s="792"/>
      <c r="AP10627" s="792"/>
      <c r="AS10627" s="792"/>
      <c r="AV10627" s="792"/>
      <c r="AY10627" s="792"/>
      <c r="BN10627" s="792"/>
      <c r="BQ10627" s="792"/>
    </row>
    <row r="10628" spans="8:69" ht="12" customHeight="1">
      <c r="H10628" s="800"/>
      <c r="AJ10628" s="792"/>
      <c r="AM10628" s="792"/>
      <c r="AP10628" s="792"/>
      <c r="AS10628" s="792"/>
      <c r="AV10628" s="792"/>
      <c r="AY10628" s="792"/>
      <c r="BN10628" s="792"/>
      <c r="BQ10628" s="792"/>
    </row>
    <row r="10629" spans="8:69" ht="12" customHeight="1">
      <c r="H10629" s="800"/>
      <c r="AJ10629" s="792"/>
      <c r="AM10629" s="792"/>
      <c r="AP10629" s="792"/>
      <c r="AS10629" s="792"/>
      <c r="AV10629" s="792"/>
      <c r="AY10629" s="792"/>
      <c r="BN10629" s="792"/>
      <c r="BQ10629" s="792"/>
    </row>
    <row r="10630" spans="8:69" ht="12" customHeight="1">
      <c r="H10630" s="800"/>
      <c r="AJ10630" s="792"/>
      <c r="AM10630" s="792"/>
      <c r="AP10630" s="792"/>
      <c r="AS10630" s="792"/>
      <c r="AV10630" s="792"/>
      <c r="AY10630" s="792"/>
      <c r="BN10630" s="792"/>
      <c r="BQ10630" s="792"/>
    </row>
    <row r="10631" spans="8:69" ht="12" customHeight="1">
      <c r="H10631" s="800"/>
      <c r="AJ10631" s="792"/>
      <c r="AM10631" s="792"/>
      <c r="AP10631" s="792"/>
      <c r="AS10631" s="792"/>
      <c r="AV10631" s="792"/>
      <c r="AY10631" s="792"/>
      <c r="BN10631" s="792"/>
      <c r="BQ10631" s="792"/>
    </row>
    <row r="10632" spans="8:69" ht="12" customHeight="1">
      <c r="H10632" s="800"/>
      <c r="AJ10632" s="792"/>
      <c r="AM10632" s="792"/>
      <c r="AP10632" s="792"/>
      <c r="AS10632" s="792"/>
      <c r="AV10632" s="792"/>
      <c r="AY10632" s="792"/>
      <c r="BN10632" s="792"/>
      <c r="BQ10632" s="792"/>
    </row>
    <row r="10633" spans="8:69" ht="12" customHeight="1">
      <c r="H10633" s="800"/>
      <c r="AJ10633" s="792"/>
      <c r="AM10633" s="792"/>
      <c r="AP10633" s="792"/>
      <c r="AS10633" s="792"/>
      <c r="AV10633" s="792"/>
      <c r="AY10633" s="792"/>
      <c r="BN10633" s="792"/>
      <c r="BQ10633" s="792"/>
    </row>
    <row r="10634" spans="8:69" ht="12" customHeight="1">
      <c r="H10634" s="800"/>
      <c r="AJ10634" s="792"/>
      <c r="AM10634" s="792"/>
      <c r="AP10634" s="792"/>
      <c r="AS10634" s="792"/>
      <c r="AV10634" s="792"/>
      <c r="AY10634" s="792"/>
      <c r="BN10634" s="792"/>
      <c r="BQ10634" s="792"/>
    </row>
    <row r="10635" spans="8:69" ht="12" customHeight="1">
      <c r="H10635" s="800"/>
      <c r="AJ10635" s="792"/>
      <c r="AM10635" s="792"/>
      <c r="AP10635" s="792"/>
      <c r="AS10635" s="792"/>
      <c r="AV10635" s="792"/>
      <c r="AY10635" s="792"/>
      <c r="BN10635" s="792"/>
      <c r="BQ10635" s="792"/>
    </row>
    <row r="10636" spans="8:69" ht="12" customHeight="1">
      <c r="H10636" s="800"/>
      <c r="AJ10636" s="792"/>
      <c r="AM10636" s="792"/>
      <c r="AP10636" s="792"/>
      <c r="AS10636" s="792"/>
      <c r="AV10636" s="792"/>
      <c r="AY10636" s="792"/>
      <c r="BN10636" s="792"/>
      <c r="BQ10636" s="792"/>
    </row>
    <row r="10637" spans="8:69" ht="12" customHeight="1">
      <c r="H10637" s="800"/>
      <c r="AJ10637" s="792"/>
      <c r="AM10637" s="792"/>
      <c r="AP10637" s="792"/>
      <c r="AS10637" s="792"/>
      <c r="AV10637" s="792"/>
      <c r="AY10637" s="792"/>
      <c r="BN10637" s="792"/>
      <c r="BQ10637" s="792"/>
    </row>
    <row r="10638" spans="8:69" ht="12" customHeight="1">
      <c r="H10638" s="800"/>
      <c r="AJ10638" s="792"/>
      <c r="AM10638" s="792"/>
      <c r="AP10638" s="792"/>
      <c r="AS10638" s="792"/>
      <c r="AV10638" s="792"/>
      <c r="AY10638" s="792"/>
      <c r="BN10638" s="792"/>
      <c r="BQ10638" s="792"/>
    </row>
    <row r="10639" spans="8:69" ht="12" customHeight="1">
      <c r="H10639" s="800"/>
      <c r="AJ10639" s="792"/>
      <c r="AM10639" s="792"/>
      <c r="AP10639" s="792"/>
      <c r="AS10639" s="792"/>
      <c r="AV10639" s="792"/>
      <c r="AY10639" s="792"/>
      <c r="BN10639" s="792"/>
      <c r="BQ10639" s="792"/>
    </row>
    <row r="10640" spans="8:69" ht="12" customHeight="1">
      <c r="H10640" s="800"/>
      <c r="AJ10640" s="792"/>
      <c r="AM10640" s="792"/>
      <c r="AP10640" s="792"/>
      <c r="AS10640" s="792"/>
      <c r="AV10640" s="792"/>
      <c r="AY10640" s="792"/>
      <c r="BN10640" s="792"/>
      <c r="BQ10640" s="792"/>
    </row>
    <row r="10641" spans="8:69" ht="12" customHeight="1">
      <c r="H10641" s="800"/>
      <c r="AJ10641" s="792"/>
      <c r="AM10641" s="792"/>
      <c r="AP10641" s="792"/>
      <c r="AS10641" s="792"/>
      <c r="AV10641" s="792"/>
      <c r="AY10641" s="792"/>
      <c r="BN10641" s="792"/>
      <c r="BQ10641" s="792"/>
    </row>
    <row r="10642" spans="8:69" ht="12" customHeight="1">
      <c r="H10642" s="800"/>
      <c r="AJ10642" s="792"/>
      <c r="AM10642" s="792"/>
      <c r="AP10642" s="792"/>
      <c r="AS10642" s="792"/>
      <c r="AV10642" s="792"/>
      <c r="AY10642" s="792"/>
      <c r="BN10642" s="792"/>
      <c r="BQ10642" s="792"/>
    </row>
    <row r="10643" spans="8:69" ht="12" customHeight="1">
      <c r="H10643" s="800"/>
      <c r="AJ10643" s="792"/>
      <c r="AM10643" s="792"/>
      <c r="AP10643" s="792"/>
      <c r="AS10643" s="792"/>
      <c r="AV10643" s="792"/>
      <c r="AY10643" s="792"/>
      <c r="BN10643" s="792"/>
      <c r="BQ10643" s="792"/>
    </row>
    <row r="10644" spans="8:69" ht="12" customHeight="1">
      <c r="H10644" s="800"/>
      <c r="AJ10644" s="792"/>
      <c r="AM10644" s="792"/>
      <c r="AP10644" s="792"/>
      <c r="AS10644" s="792"/>
      <c r="AV10644" s="792"/>
      <c r="AY10644" s="792"/>
      <c r="BN10644" s="792"/>
      <c r="BQ10644" s="792"/>
    </row>
    <row r="10645" spans="8:69" ht="12" customHeight="1">
      <c r="H10645" s="800"/>
      <c r="AJ10645" s="792"/>
      <c r="AM10645" s="792"/>
      <c r="AP10645" s="792"/>
      <c r="AS10645" s="792"/>
      <c r="AV10645" s="792"/>
      <c r="AY10645" s="792"/>
      <c r="BN10645" s="792"/>
      <c r="BQ10645" s="792"/>
    </row>
    <row r="10646" spans="8:69" ht="12" customHeight="1">
      <c r="H10646" s="800"/>
      <c r="AJ10646" s="792"/>
      <c r="AM10646" s="792"/>
      <c r="AP10646" s="792"/>
      <c r="AS10646" s="792"/>
      <c r="AV10646" s="792"/>
      <c r="AY10646" s="792"/>
      <c r="BN10646" s="792"/>
      <c r="BQ10646" s="792"/>
    </row>
    <row r="10647" spans="8:69" ht="12" customHeight="1">
      <c r="H10647" s="800"/>
      <c r="AJ10647" s="792"/>
      <c r="AM10647" s="792"/>
      <c r="AP10647" s="792"/>
      <c r="AS10647" s="792"/>
      <c r="AV10647" s="792"/>
      <c r="AY10647" s="792"/>
      <c r="BN10647" s="792"/>
      <c r="BQ10647" s="792"/>
    </row>
    <row r="10648" spans="8:69" ht="12" customHeight="1">
      <c r="H10648" s="800"/>
      <c r="AJ10648" s="792"/>
      <c r="AM10648" s="792"/>
      <c r="AP10648" s="792"/>
      <c r="AS10648" s="792"/>
      <c r="AV10648" s="792"/>
      <c r="AY10648" s="792"/>
      <c r="BN10648" s="792"/>
      <c r="BQ10648" s="792"/>
    </row>
    <row r="10649" spans="8:69" ht="12" customHeight="1">
      <c r="H10649" s="800"/>
      <c r="AJ10649" s="792"/>
      <c r="AM10649" s="792"/>
      <c r="AP10649" s="792"/>
      <c r="AS10649" s="792"/>
      <c r="AV10649" s="792"/>
      <c r="AY10649" s="792"/>
      <c r="BN10649" s="792"/>
      <c r="BQ10649" s="792"/>
    </row>
    <row r="10650" spans="8:69" ht="12" customHeight="1">
      <c r="H10650" s="800"/>
      <c r="AJ10650" s="792"/>
      <c r="AM10650" s="792"/>
      <c r="AP10650" s="792"/>
      <c r="AS10650" s="792"/>
      <c r="AV10650" s="792"/>
      <c r="AY10650" s="792"/>
      <c r="BN10650" s="792"/>
      <c r="BQ10650" s="792"/>
    </row>
    <row r="10651" spans="8:69" ht="12" customHeight="1">
      <c r="H10651" s="800"/>
      <c r="AJ10651" s="792"/>
      <c r="AM10651" s="792"/>
      <c r="AP10651" s="792"/>
      <c r="AS10651" s="792"/>
      <c r="AV10651" s="792"/>
      <c r="AY10651" s="792"/>
      <c r="BN10651" s="792"/>
      <c r="BQ10651" s="792"/>
    </row>
    <row r="10652" spans="8:69" ht="12" customHeight="1">
      <c r="H10652" s="800"/>
      <c r="AJ10652" s="792"/>
      <c r="AM10652" s="792"/>
      <c r="AP10652" s="792"/>
      <c r="AS10652" s="792"/>
      <c r="AV10652" s="792"/>
      <c r="AY10652" s="792"/>
      <c r="BN10652" s="792"/>
      <c r="BQ10652" s="792"/>
    </row>
    <row r="10653" spans="8:69" ht="12" customHeight="1">
      <c r="H10653" s="800"/>
      <c r="AJ10653" s="792"/>
      <c r="AM10653" s="792"/>
      <c r="AP10653" s="792"/>
      <c r="AS10653" s="792"/>
      <c r="AV10653" s="792"/>
      <c r="AY10653" s="792"/>
      <c r="BN10653" s="792"/>
      <c r="BQ10653" s="792"/>
    </row>
    <row r="10654" spans="8:69" ht="12" customHeight="1">
      <c r="H10654" s="800"/>
      <c r="AJ10654" s="792"/>
      <c r="AM10654" s="792"/>
      <c r="AP10654" s="792"/>
      <c r="AS10654" s="792"/>
      <c r="AV10654" s="792"/>
      <c r="AY10654" s="792"/>
      <c r="BN10654" s="792"/>
      <c r="BQ10654" s="792"/>
    </row>
    <row r="10655" spans="8:69" ht="12" customHeight="1">
      <c r="H10655" s="800"/>
      <c r="AJ10655" s="792"/>
      <c r="AM10655" s="792"/>
      <c r="AP10655" s="792"/>
      <c r="AS10655" s="792"/>
      <c r="AV10655" s="792"/>
      <c r="AY10655" s="792"/>
      <c r="BN10655" s="792"/>
      <c r="BQ10655" s="792"/>
    </row>
    <row r="10656" spans="8:69" ht="12" customHeight="1">
      <c r="H10656" s="800"/>
      <c r="AJ10656" s="792"/>
      <c r="AM10656" s="792"/>
      <c r="AP10656" s="792"/>
      <c r="AS10656" s="792"/>
      <c r="AV10656" s="792"/>
      <c r="AY10656" s="792"/>
      <c r="BN10656" s="792"/>
      <c r="BQ10656" s="792"/>
    </row>
    <row r="10657" spans="8:69" ht="12" customHeight="1">
      <c r="H10657" s="800"/>
      <c r="AJ10657" s="792"/>
      <c r="AM10657" s="792"/>
      <c r="AP10657" s="792"/>
      <c r="AS10657" s="792"/>
      <c r="AV10657" s="792"/>
      <c r="AY10657" s="792"/>
      <c r="BN10657" s="792"/>
      <c r="BQ10657" s="792"/>
    </row>
    <row r="10658" spans="8:69" ht="12" customHeight="1">
      <c r="H10658" s="800"/>
      <c r="AJ10658" s="792"/>
      <c r="AM10658" s="792"/>
      <c r="AP10658" s="792"/>
      <c r="AS10658" s="792"/>
      <c r="AV10658" s="792"/>
      <c r="AY10658" s="792"/>
      <c r="BN10658" s="792"/>
      <c r="BQ10658" s="792"/>
    </row>
    <row r="10659" spans="8:69" ht="12" customHeight="1">
      <c r="H10659" s="800"/>
      <c r="AJ10659" s="792"/>
      <c r="AM10659" s="792"/>
      <c r="AP10659" s="792"/>
      <c r="AS10659" s="792"/>
      <c r="AV10659" s="792"/>
      <c r="AY10659" s="792"/>
      <c r="BN10659" s="792"/>
      <c r="BQ10659" s="792"/>
    </row>
    <row r="10660" spans="8:69" ht="12" customHeight="1">
      <c r="H10660" s="800"/>
      <c r="AJ10660" s="792"/>
      <c r="AM10660" s="792"/>
      <c r="AP10660" s="792"/>
      <c r="AS10660" s="792"/>
      <c r="AV10660" s="792"/>
      <c r="AY10660" s="792"/>
      <c r="BN10660" s="792"/>
      <c r="BQ10660" s="792"/>
    </row>
    <row r="10661" spans="8:69" ht="12" customHeight="1">
      <c r="H10661" s="800"/>
      <c r="AJ10661" s="792"/>
      <c r="AM10661" s="792"/>
      <c r="AP10661" s="792"/>
      <c r="AS10661" s="792"/>
      <c r="AV10661" s="792"/>
      <c r="AY10661" s="792"/>
      <c r="BN10661" s="792"/>
      <c r="BQ10661" s="792"/>
    </row>
    <row r="10662" spans="8:69" ht="12" customHeight="1">
      <c r="H10662" s="800"/>
      <c r="AJ10662" s="792"/>
      <c r="AM10662" s="792"/>
      <c r="AP10662" s="792"/>
      <c r="AS10662" s="792"/>
      <c r="AV10662" s="792"/>
      <c r="AY10662" s="792"/>
      <c r="BN10662" s="792"/>
      <c r="BQ10662" s="792"/>
    </row>
    <row r="10663" spans="8:69" ht="12" customHeight="1">
      <c r="H10663" s="800"/>
      <c r="AJ10663" s="792"/>
      <c r="AM10663" s="792"/>
      <c r="AP10663" s="792"/>
      <c r="AS10663" s="792"/>
      <c r="AV10663" s="792"/>
      <c r="AY10663" s="792"/>
      <c r="BN10663" s="792"/>
      <c r="BQ10663" s="792"/>
    </row>
    <row r="10664" spans="8:69" ht="12" customHeight="1">
      <c r="H10664" s="800"/>
      <c r="AJ10664" s="792"/>
      <c r="AM10664" s="792"/>
      <c r="AP10664" s="792"/>
      <c r="AS10664" s="792"/>
      <c r="AV10664" s="792"/>
      <c r="AY10664" s="792"/>
      <c r="BN10664" s="792"/>
      <c r="BQ10664" s="792"/>
    </row>
    <row r="10665" spans="8:69" ht="12" customHeight="1">
      <c r="H10665" s="800"/>
      <c r="AJ10665" s="792"/>
      <c r="AM10665" s="792"/>
      <c r="AP10665" s="792"/>
      <c r="AS10665" s="792"/>
      <c r="AV10665" s="792"/>
      <c r="AY10665" s="792"/>
      <c r="BN10665" s="792"/>
      <c r="BQ10665" s="792"/>
    </row>
    <row r="10666" spans="8:69" ht="12" customHeight="1">
      <c r="H10666" s="800"/>
      <c r="AJ10666" s="792"/>
      <c r="AM10666" s="792"/>
      <c r="AP10666" s="792"/>
      <c r="AS10666" s="792"/>
      <c r="AV10666" s="792"/>
      <c r="AY10666" s="792"/>
      <c r="BN10666" s="792"/>
      <c r="BQ10666" s="792"/>
    </row>
    <row r="10667" spans="8:69" ht="12" customHeight="1">
      <c r="H10667" s="800"/>
      <c r="AJ10667" s="792"/>
      <c r="AM10667" s="792"/>
      <c r="AP10667" s="792"/>
      <c r="AS10667" s="792"/>
      <c r="AV10667" s="792"/>
      <c r="AY10667" s="792"/>
      <c r="BN10667" s="792"/>
      <c r="BQ10667" s="792"/>
    </row>
    <row r="10668" spans="8:69" ht="12" customHeight="1">
      <c r="H10668" s="800"/>
      <c r="AJ10668" s="792"/>
      <c r="AM10668" s="792"/>
      <c r="AP10668" s="792"/>
      <c r="AS10668" s="792"/>
      <c r="AV10668" s="792"/>
      <c r="AY10668" s="792"/>
      <c r="BN10668" s="792"/>
      <c r="BQ10668" s="792"/>
    </row>
    <row r="10669" spans="8:69" ht="12" customHeight="1">
      <c r="H10669" s="800"/>
      <c r="AJ10669" s="792"/>
      <c r="AM10669" s="792"/>
      <c r="AP10669" s="792"/>
      <c r="AS10669" s="792"/>
      <c r="AV10669" s="792"/>
      <c r="AY10669" s="792"/>
      <c r="BN10669" s="792"/>
      <c r="BQ10669" s="792"/>
    </row>
    <row r="10670" spans="8:69" ht="12" customHeight="1">
      <c r="H10670" s="800"/>
      <c r="AJ10670" s="792"/>
      <c r="AM10670" s="792"/>
      <c r="AP10670" s="792"/>
      <c r="AS10670" s="792"/>
      <c r="AV10670" s="792"/>
      <c r="AY10670" s="792"/>
      <c r="BN10670" s="792"/>
      <c r="BQ10670" s="792"/>
    </row>
    <row r="10671" spans="8:69" ht="12" customHeight="1">
      <c r="H10671" s="800"/>
      <c r="AJ10671" s="792"/>
      <c r="AM10671" s="792"/>
      <c r="AP10671" s="792"/>
      <c r="AS10671" s="792"/>
      <c r="AV10671" s="792"/>
      <c r="AY10671" s="792"/>
      <c r="BN10671" s="792"/>
      <c r="BQ10671" s="792"/>
    </row>
    <row r="10672" spans="8:69" ht="12" customHeight="1">
      <c r="H10672" s="800"/>
      <c r="AJ10672" s="792"/>
      <c r="AM10672" s="792"/>
      <c r="AP10672" s="792"/>
      <c r="AS10672" s="792"/>
      <c r="AV10672" s="792"/>
      <c r="AY10672" s="792"/>
      <c r="BN10672" s="792"/>
      <c r="BQ10672" s="792"/>
    </row>
    <row r="10673" spans="8:69" ht="12" customHeight="1">
      <c r="H10673" s="800"/>
      <c r="AJ10673" s="792"/>
      <c r="AM10673" s="792"/>
      <c r="AP10673" s="792"/>
      <c r="AS10673" s="792"/>
      <c r="AV10673" s="792"/>
      <c r="AY10673" s="792"/>
      <c r="BN10673" s="792"/>
      <c r="BQ10673" s="792"/>
    </row>
    <row r="10674" spans="8:69" ht="12" customHeight="1">
      <c r="H10674" s="800"/>
      <c r="AJ10674" s="792"/>
      <c r="AM10674" s="792"/>
      <c r="AP10674" s="792"/>
      <c r="AS10674" s="792"/>
      <c r="AV10674" s="792"/>
      <c r="AY10674" s="792"/>
      <c r="BN10674" s="792"/>
      <c r="BQ10674" s="792"/>
    </row>
    <row r="10675" spans="8:69" ht="12" customHeight="1">
      <c r="H10675" s="800"/>
      <c r="AJ10675" s="792"/>
      <c r="AM10675" s="792"/>
      <c r="AP10675" s="792"/>
      <c r="AS10675" s="792"/>
      <c r="AV10675" s="792"/>
      <c r="AY10675" s="792"/>
      <c r="BN10675" s="792"/>
      <c r="BQ10675" s="792"/>
    </row>
    <row r="10676" spans="8:69" ht="12" customHeight="1">
      <c r="H10676" s="800"/>
      <c r="AJ10676" s="792"/>
      <c r="AM10676" s="792"/>
      <c r="AP10676" s="792"/>
      <c r="AS10676" s="792"/>
      <c r="AV10676" s="792"/>
      <c r="AY10676" s="792"/>
      <c r="BN10676" s="792"/>
      <c r="BQ10676" s="792"/>
    </row>
    <row r="10677" spans="8:69" ht="12" customHeight="1">
      <c r="H10677" s="800"/>
      <c r="AJ10677" s="792"/>
      <c r="AM10677" s="792"/>
      <c r="AP10677" s="792"/>
      <c r="AS10677" s="792"/>
      <c r="AV10677" s="792"/>
      <c r="AY10677" s="792"/>
      <c r="BN10677" s="792"/>
      <c r="BQ10677" s="792"/>
    </row>
    <row r="10678" spans="8:69" ht="12" customHeight="1">
      <c r="H10678" s="800"/>
      <c r="AJ10678" s="792"/>
      <c r="AM10678" s="792"/>
      <c r="AP10678" s="792"/>
      <c r="AS10678" s="792"/>
      <c r="AV10678" s="792"/>
      <c r="AY10678" s="792"/>
      <c r="BN10678" s="792"/>
      <c r="BQ10678" s="792"/>
    </row>
    <row r="10679" spans="8:69" ht="12" customHeight="1">
      <c r="H10679" s="800"/>
      <c r="AJ10679" s="792"/>
      <c r="AM10679" s="792"/>
      <c r="AP10679" s="792"/>
      <c r="AS10679" s="792"/>
      <c r="AV10679" s="792"/>
      <c r="AY10679" s="792"/>
      <c r="BN10679" s="792"/>
      <c r="BQ10679" s="792"/>
    </row>
    <row r="10680" spans="8:69" ht="12" customHeight="1">
      <c r="H10680" s="800"/>
      <c r="AJ10680" s="792"/>
      <c r="AM10680" s="792"/>
      <c r="AP10680" s="792"/>
      <c r="AS10680" s="792"/>
      <c r="AV10680" s="792"/>
      <c r="AY10680" s="792"/>
      <c r="BN10680" s="792"/>
      <c r="BQ10680" s="792"/>
    </row>
    <row r="10681" spans="8:69" ht="12" customHeight="1">
      <c r="H10681" s="800"/>
      <c r="AJ10681" s="792"/>
      <c r="AM10681" s="792"/>
      <c r="AP10681" s="792"/>
      <c r="AS10681" s="792"/>
      <c r="AV10681" s="792"/>
      <c r="AY10681" s="792"/>
      <c r="BN10681" s="792"/>
      <c r="BQ10681" s="792"/>
    </row>
    <row r="10682" spans="8:69" ht="12" customHeight="1">
      <c r="H10682" s="800"/>
      <c r="AJ10682" s="792"/>
      <c r="AM10682" s="792"/>
      <c r="AP10682" s="792"/>
      <c r="AS10682" s="792"/>
      <c r="AV10682" s="792"/>
      <c r="AY10682" s="792"/>
      <c r="BN10682" s="792"/>
      <c r="BQ10682" s="792"/>
    </row>
    <row r="10683" spans="8:69" ht="12" customHeight="1">
      <c r="H10683" s="800"/>
      <c r="AJ10683" s="792"/>
      <c r="AM10683" s="792"/>
      <c r="AP10683" s="792"/>
      <c r="AS10683" s="792"/>
      <c r="AV10683" s="792"/>
      <c r="AY10683" s="792"/>
      <c r="BN10683" s="792"/>
      <c r="BQ10683" s="792"/>
    </row>
    <row r="10684" spans="8:69" ht="12" customHeight="1">
      <c r="H10684" s="800"/>
      <c r="AJ10684" s="792"/>
      <c r="AM10684" s="792"/>
      <c r="AP10684" s="792"/>
      <c r="AS10684" s="792"/>
      <c r="AV10684" s="792"/>
      <c r="AY10684" s="792"/>
      <c r="BN10684" s="792"/>
      <c r="BQ10684" s="792"/>
    </row>
    <row r="10685" spans="8:69" ht="12" customHeight="1">
      <c r="H10685" s="800"/>
      <c r="AJ10685" s="792"/>
      <c r="AM10685" s="792"/>
      <c r="AP10685" s="792"/>
      <c r="AS10685" s="792"/>
      <c r="AV10685" s="792"/>
      <c r="AY10685" s="792"/>
      <c r="BN10685" s="792"/>
      <c r="BQ10685" s="792"/>
    </row>
    <row r="10686" spans="8:69" ht="12" customHeight="1">
      <c r="H10686" s="800"/>
      <c r="AJ10686" s="792"/>
      <c r="AM10686" s="792"/>
      <c r="AP10686" s="792"/>
      <c r="AS10686" s="792"/>
      <c r="AV10686" s="792"/>
      <c r="AY10686" s="792"/>
      <c r="BN10686" s="792"/>
      <c r="BQ10686" s="792"/>
    </row>
    <row r="10687" spans="8:69" ht="12" customHeight="1">
      <c r="H10687" s="800"/>
      <c r="AJ10687" s="792"/>
      <c r="AM10687" s="792"/>
      <c r="AP10687" s="792"/>
      <c r="AS10687" s="792"/>
      <c r="AV10687" s="792"/>
      <c r="AY10687" s="792"/>
      <c r="BN10687" s="792"/>
      <c r="BQ10687" s="792"/>
    </row>
    <row r="10688" spans="8:69" ht="12" customHeight="1">
      <c r="H10688" s="800"/>
      <c r="AJ10688" s="792"/>
      <c r="AM10688" s="792"/>
      <c r="AP10688" s="792"/>
      <c r="AS10688" s="792"/>
      <c r="AV10688" s="792"/>
      <c r="AY10688" s="792"/>
      <c r="BN10688" s="792"/>
      <c r="BQ10688" s="792"/>
    </row>
    <row r="10689" spans="8:69" ht="12" customHeight="1">
      <c r="H10689" s="800"/>
      <c r="AJ10689" s="792"/>
      <c r="AM10689" s="792"/>
      <c r="AP10689" s="792"/>
      <c r="AS10689" s="792"/>
      <c r="AV10689" s="792"/>
      <c r="AY10689" s="792"/>
      <c r="BN10689" s="792"/>
      <c r="BQ10689" s="792"/>
    </row>
    <row r="10690" spans="8:69" ht="12" customHeight="1">
      <c r="H10690" s="800"/>
      <c r="AJ10690" s="792"/>
      <c r="AM10690" s="792"/>
      <c r="AP10690" s="792"/>
      <c r="AS10690" s="792"/>
      <c r="AV10690" s="792"/>
      <c r="AY10690" s="792"/>
      <c r="BN10690" s="792"/>
      <c r="BQ10690" s="792"/>
    </row>
    <row r="10691" spans="8:69" ht="12" customHeight="1">
      <c r="H10691" s="800"/>
      <c r="AJ10691" s="792"/>
      <c r="AM10691" s="792"/>
      <c r="AP10691" s="792"/>
      <c r="AS10691" s="792"/>
      <c r="AV10691" s="792"/>
      <c r="AY10691" s="792"/>
      <c r="BN10691" s="792"/>
      <c r="BQ10691" s="792"/>
    </row>
    <row r="10692" spans="8:69" ht="12" customHeight="1">
      <c r="H10692" s="800"/>
      <c r="AJ10692" s="792"/>
      <c r="AM10692" s="792"/>
      <c r="AP10692" s="792"/>
      <c r="AS10692" s="792"/>
      <c r="AV10692" s="792"/>
      <c r="AY10692" s="792"/>
      <c r="BN10692" s="792"/>
      <c r="BQ10692" s="792"/>
    </row>
    <row r="10693" spans="8:69" ht="12" customHeight="1">
      <c r="H10693" s="800"/>
      <c r="AJ10693" s="792"/>
      <c r="AM10693" s="792"/>
      <c r="AP10693" s="792"/>
      <c r="AS10693" s="792"/>
      <c r="AV10693" s="792"/>
      <c r="AY10693" s="792"/>
      <c r="BN10693" s="792"/>
      <c r="BQ10693" s="792"/>
    </row>
    <row r="10694" spans="8:69" ht="12" customHeight="1">
      <c r="H10694" s="800"/>
      <c r="AJ10694" s="792"/>
      <c r="AM10694" s="792"/>
      <c r="AP10694" s="792"/>
      <c r="AS10694" s="792"/>
      <c r="AV10694" s="792"/>
      <c r="AY10694" s="792"/>
      <c r="BN10694" s="792"/>
      <c r="BQ10694" s="792"/>
    </row>
    <row r="10695" spans="8:69" ht="12" customHeight="1">
      <c r="H10695" s="800"/>
      <c r="AJ10695" s="792"/>
      <c r="AM10695" s="792"/>
      <c r="AP10695" s="792"/>
      <c r="AS10695" s="792"/>
      <c r="AV10695" s="792"/>
      <c r="AY10695" s="792"/>
      <c r="BN10695" s="792"/>
      <c r="BQ10695" s="792"/>
    </row>
    <row r="10696" spans="8:69" ht="12" customHeight="1">
      <c r="H10696" s="800"/>
      <c r="AJ10696" s="792"/>
      <c r="AM10696" s="792"/>
      <c r="AP10696" s="792"/>
      <c r="AS10696" s="792"/>
      <c r="AV10696" s="792"/>
      <c r="AY10696" s="792"/>
      <c r="BN10696" s="792"/>
      <c r="BQ10696" s="792"/>
    </row>
    <row r="10697" spans="8:69" ht="12" customHeight="1">
      <c r="H10697" s="800"/>
      <c r="AJ10697" s="792"/>
      <c r="AM10697" s="792"/>
      <c r="AP10697" s="792"/>
      <c r="AS10697" s="792"/>
      <c r="AV10697" s="792"/>
      <c r="AY10697" s="792"/>
      <c r="BN10697" s="792"/>
      <c r="BQ10697" s="792"/>
    </row>
    <row r="10698" spans="8:69" ht="12" customHeight="1">
      <c r="H10698" s="800"/>
      <c r="AJ10698" s="792"/>
      <c r="AM10698" s="792"/>
      <c r="AP10698" s="792"/>
      <c r="AS10698" s="792"/>
      <c r="AV10698" s="792"/>
      <c r="AY10698" s="792"/>
      <c r="BN10698" s="792"/>
      <c r="BQ10698" s="792"/>
    </row>
    <row r="10699" spans="8:69" ht="12" customHeight="1">
      <c r="H10699" s="800"/>
      <c r="AJ10699" s="792"/>
      <c r="AM10699" s="792"/>
      <c r="AP10699" s="792"/>
      <c r="AS10699" s="792"/>
      <c r="AV10699" s="792"/>
      <c r="AY10699" s="792"/>
      <c r="BN10699" s="792"/>
      <c r="BQ10699" s="792"/>
    </row>
    <row r="10700" spans="8:69" ht="12" customHeight="1">
      <c r="H10700" s="800"/>
      <c r="AJ10700" s="792"/>
      <c r="AM10700" s="792"/>
      <c r="AP10700" s="792"/>
      <c r="AS10700" s="792"/>
      <c r="AV10700" s="792"/>
      <c r="AY10700" s="792"/>
      <c r="BN10700" s="792"/>
      <c r="BQ10700" s="792"/>
    </row>
    <row r="10701" spans="8:69" ht="12" customHeight="1">
      <c r="H10701" s="800"/>
      <c r="AJ10701" s="792"/>
      <c r="AM10701" s="792"/>
      <c r="AP10701" s="792"/>
      <c r="AS10701" s="792"/>
      <c r="AV10701" s="792"/>
      <c r="AY10701" s="792"/>
      <c r="BN10701" s="792"/>
      <c r="BQ10701" s="792"/>
    </row>
    <row r="10702" spans="8:69" ht="12" customHeight="1">
      <c r="H10702" s="800"/>
      <c r="AJ10702" s="792"/>
      <c r="AM10702" s="792"/>
      <c r="AP10702" s="792"/>
      <c r="AS10702" s="792"/>
      <c r="AV10702" s="792"/>
      <c r="AY10702" s="792"/>
      <c r="BN10702" s="792"/>
      <c r="BQ10702" s="792"/>
    </row>
    <row r="10703" spans="8:69" ht="12" customHeight="1">
      <c r="H10703" s="800"/>
      <c r="AJ10703" s="792"/>
      <c r="AM10703" s="792"/>
      <c r="AP10703" s="792"/>
      <c r="AS10703" s="792"/>
      <c r="AV10703" s="792"/>
      <c r="AY10703" s="792"/>
      <c r="BN10703" s="792"/>
      <c r="BQ10703" s="792"/>
    </row>
    <row r="10704" spans="8:69" ht="12" customHeight="1">
      <c r="H10704" s="800"/>
      <c r="AJ10704" s="792"/>
      <c r="AM10704" s="792"/>
      <c r="AP10704" s="792"/>
      <c r="AS10704" s="792"/>
      <c r="AV10704" s="792"/>
      <c r="AY10704" s="792"/>
      <c r="BN10704" s="792"/>
      <c r="BQ10704" s="792"/>
    </row>
    <row r="10705" spans="8:69" ht="12" customHeight="1">
      <c r="H10705" s="800"/>
      <c r="AJ10705" s="792"/>
      <c r="AM10705" s="792"/>
      <c r="AP10705" s="792"/>
      <c r="AS10705" s="792"/>
      <c r="AV10705" s="792"/>
      <c r="AY10705" s="792"/>
      <c r="BN10705" s="792"/>
      <c r="BQ10705" s="792"/>
    </row>
    <row r="10706" spans="8:69" ht="12" customHeight="1">
      <c r="H10706" s="800"/>
      <c r="AJ10706" s="792"/>
      <c r="AM10706" s="792"/>
      <c r="AP10706" s="792"/>
      <c r="AS10706" s="792"/>
      <c r="AV10706" s="792"/>
      <c r="AY10706" s="792"/>
      <c r="BN10706" s="792"/>
      <c r="BQ10706" s="792"/>
    </row>
    <row r="10707" spans="8:69" ht="12" customHeight="1">
      <c r="H10707" s="800"/>
      <c r="AJ10707" s="792"/>
      <c r="AM10707" s="792"/>
      <c r="AP10707" s="792"/>
      <c r="AS10707" s="792"/>
      <c r="AV10707" s="792"/>
      <c r="AY10707" s="792"/>
      <c r="BN10707" s="792"/>
      <c r="BQ10707" s="792"/>
    </row>
    <row r="10708" spans="8:69" ht="12" customHeight="1">
      <c r="H10708" s="800"/>
      <c r="AJ10708" s="792"/>
      <c r="AM10708" s="792"/>
      <c r="AP10708" s="792"/>
      <c r="AS10708" s="792"/>
      <c r="AV10708" s="792"/>
      <c r="AY10708" s="792"/>
      <c r="BN10708" s="792"/>
      <c r="BQ10708" s="792"/>
    </row>
    <row r="10709" spans="8:69" ht="12" customHeight="1">
      <c r="H10709" s="800"/>
      <c r="AJ10709" s="792"/>
      <c r="AM10709" s="792"/>
      <c r="AP10709" s="792"/>
      <c r="AS10709" s="792"/>
      <c r="AV10709" s="792"/>
      <c r="AY10709" s="792"/>
      <c r="BN10709" s="792"/>
      <c r="BQ10709" s="792"/>
    </row>
    <row r="10710" spans="8:69" ht="12" customHeight="1">
      <c r="H10710" s="800"/>
      <c r="AJ10710" s="792"/>
      <c r="AM10710" s="792"/>
      <c r="AP10710" s="792"/>
      <c r="AS10710" s="792"/>
      <c r="AV10710" s="792"/>
      <c r="AY10710" s="792"/>
      <c r="BN10710" s="792"/>
      <c r="BQ10710" s="792"/>
    </row>
    <row r="10711" spans="8:69" ht="12" customHeight="1">
      <c r="H10711" s="800"/>
      <c r="AJ10711" s="792"/>
      <c r="AM10711" s="792"/>
      <c r="AP10711" s="792"/>
      <c r="AS10711" s="792"/>
      <c r="AV10711" s="792"/>
      <c r="AY10711" s="792"/>
      <c r="BN10711" s="792"/>
      <c r="BQ10711" s="792"/>
    </row>
    <row r="10712" spans="8:69" ht="12" customHeight="1">
      <c r="H10712" s="800"/>
      <c r="AJ10712" s="792"/>
      <c r="AM10712" s="792"/>
      <c r="AP10712" s="792"/>
      <c r="AS10712" s="792"/>
      <c r="AV10712" s="792"/>
      <c r="AY10712" s="792"/>
      <c r="BN10712" s="792"/>
      <c r="BQ10712" s="792"/>
    </row>
    <row r="10713" spans="8:69" ht="12" customHeight="1">
      <c r="H10713" s="800"/>
      <c r="AJ10713" s="792"/>
      <c r="AM10713" s="792"/>
      <c r="AP10713" s="792"/>
      <c r="AS10713" s="792"/>
      <c r="AV10713" s="792"/>
      <c r="AY10713" s="792"/>
      <c r="BN10713" s="792"/>
      <c r="BQ10713" s="792"/>
    </row>
    <row r="10714" spans="8:69" ht="12" customHeight="1">
      <c r="H10714" s="800"/>
      <c r="AJ10714" s="792"/>
      <c r="AM10714" s="792"/>
      <c r="AP10714" s="792"/>
      <c r="AS10714" s="792"/>
      <c r="AV10714" s="792"/>
      <c r="AY10714" s="792"/>
      <c r="BN10714" s="792"/>
      <c r="BQ10714" s="792"/>
    </row>
    <row r="10715" spans="8:69" ht="12" customHeight="1">
      <c r="H10715" s="800"/>
      <c r="AJ10715" s="792"/>
      <c r="AM10715" s="792"/>
      <c r="AP10715" s="792"/>
      <c r="AS10715" s="792"/>
      <c r="AV10715" s="792"/>
      <c r="AY10715" s="792"/>
      <c r="BN10715" s="792"/>
      <c r="BQ10715" s="792"/>
    </row>
    <row r="10716" spans="8:69" ht="12" customHeight="1">
      <c r="H10716" s="800"/>
      <c r="AJ10716" s="792"/>
      <c r="AM10716" s="792"/>
      <c r="AP10716" s="792"/>
      <c r="AS10716" s="792"/>
      <c r="AV10716" s="792"/>
      <c r="AY10716" s="792"/>
      <c r="BN10716" s="792"/>
      <c r="BQ10716" s="792"/>
    </row>
    <row r="10717" spans="8:69" ht="12" customHeight="1">
      <c r="H10717" s="800"/>
      <c r="AJ10717" s="792"/>
      <c r="AM10717" s="792"/>
      <c r="AP10717" s="792"/>
      <c r="AS10717" s="792"/>
      <c r="AV10717" s="792"/>
      <c r="AY10717" s="792"/>
      <c r="BN10717" s="792"/>
      <c r="BQ10717" s="792"/>
    </row>
    <row r="10718" spans="8:69" ht="12" customHeight="1">
      <c r="H10718" s="800"/>
      <c r="AJ10718" s="792"/>
      <c r="AM10718" s="792"/>
      <c r="AP10718" s="792"/>
      <c r="AS10718" s="792"/>
      <c r="AV10718" s="792"/>
      <c r="AY10718" s="792"/>
      <c r="BN10718" s="792"/>
      <c r="BQ10718" s="792"/>
    </row>
    <row r="10719" spans="8:69" ht="12" customHeight="1">
      <c r="H10719" s="800"/>
      <c r="AJ10719" s="792"/>
      <c r="AM10719" s="792"/>
      <c r="AP10719" s="792"/>
      <c r="AS10719" s="792"/>
      <c r="AV10719" s="792"/>
      <c r="AY10719" s="792"/>
      <c r="BN10719" s="792"/>
      <c r="BQ10719" s="792"/>
    </row>
    <row r="10720" spans="8:69" ht="12" customHeight="1">
      <c r="H10720" s="800"/>
      <c r="AJ10720" s="792"/>
      <c r="AM10720" s="792"/>
      <c r="AP10720" s="792"/>
      <c r="AS10720" s="792"/>
      <c r="AV10720" s="792"/>
      <c r="AY10720" s="792"/>
      <c r="BN10720" s="792"/>
      <c r="BQ10720" s="792"/>
    </row>
    <row r="10721" spans="8:69" ht="12" customHeight="1">
      <c r="H10721" s="800"/>
      <c r="AJ10721" s="792"/>
      <c r="AM10721" s="792"/>
      <c r="AP10721" s="792"/>
      <c r="AS10721" s="792"/>
      <c r="AV10721" s="792"/>
      <c r="AY10721" s="792"/>
      <c r="BN10721" s="792"/>
      <c r="BQ10721" s="792"/>
    </row>
    <row r="10722" spans="8:69" ht="12" customHeight="1">
      <c r="H10722" s="800"/>
      <c r="AJ10722" s="792"/>
      <c r="AM10722" s="792"/>
      <c r="AP10722" s="792"/>
      <c r="AS10722" s="792"/>
      <c r="AV10722" s="792"/>
      <c r="AY10722" s="792"/>
      <c r="BN10722" s="792"/>
      <c r="BQ10722" s="792"/>
    </row>
    <row r="10723" spans="8:69" ht="12" customHeight="1">
      <c r="H10723" s="800"/>
      <c r="AJ10723" s="792"/>
      <c r="AM10723" s="792"/>
      <c r="AP10723" s="792"/>
      <c r="AS10723" s="792"/>
      <c r="AV10723" s="792"/>
      <c r="AY10723" s="792"/>
      <c r="BN10723" s="792"/>
      <c r="BQ10723" s="792"/>
    </row>
    <row r="10724" spans="8:69" ht="12" customHeight="1">
      <c r="H10724" s="800"/>
      <c r="AJ10724" s="792"/>
      <c r="AM10724" s="792"/>
      <c r="AP10724" s="792"/>
      <c r="AS10724" s="792"/>
      <c r="AV10724" s="792"/>
      <c r="AY10724" s="792"/>
      <c r="BN10724" s="792"/>
      <c r="BQ10724" s="792"/>
    </row>
    <row r="10725" spans="8:69" ht="12" customHeight="1">
      <c r="H10725" s="800"/>
      <c r="AJ10725" s="792"/>
      <c r="AM10725" s="792"/>
      <c r="AP10725" s="792"/>
      <c r="AS10725" s="792"/>
      <c r="AV10725" s="792"/>
      <c r="AY10725" s="792"/>
      <c r="BN10725" s="792"/>
      <c r="BQ10725" s="792"/>
    </row>
    <row r="10726" spans="8:69" ht="12" customHeight="1">
      <c r="H10726" s="800"/>
      <c r="AJ10726" s="792"/>
      <c r="AM10726" s="792"/>
      <c r="AP10726" s="792"/>
      <c r="AS10726" s="792"/>
      <c r="AV10726" s="792"/>
      <c r="AY10726" s="792"/>
      <c r="BN10726" s="792"/>
      <c r="BQ10726" s="792"/>
    </row>
    <row r="10727" spans="8:69" ht="12" customHeight="1">
      <c r="H10727" s="800"/>
      <c r="AJ10727" s="792"/>
      <c r="AM10727" s="792"/>
      <c r="AP10727" s="792"/>
      <c r="AS10727" s="792"/>
      <c r="AV10727" s="792"/>
      <c r="AY10727" s="792"/>
      <c r="BN10727" s="792"/>
      <c r="BQ10727" s="792"/>
    </row>
    <row r="10728" spans="8:69" ht="12" customHeight="1">
      <c r="H10728" s="800"/>
      <c r="AJ10728" s="792"/>
      <c r="AM10728" s="792"/>
      <c r="AP10728" s="792"/>
      <c r="AS10728" s="792"/>
      <c r="AV10728" s="792"/>
      <c r="AY10728" s="792"/>
      <c r="BN10728" s="792"/>
      <c r="BQ10728" s="792"/>
    </row>
    <row r="10729" spans="8:69" ht="12" customHeight="1">
      <c r="H10729" s="800"/>
      <c r="AJ10729" s="792"/>
      <c r="AM10729" s="792"/>
      <c r="AP10729" s="792"/>
      <c r="AS10729" s="792"/>
      <c r="AV10729" s="792"/>
      <c r="AY10729" s="792"/>
      <c r="BN10729" s="792"/>
      <c r="BQ10729" s="792"/>
    </row>
    <row r="10730" spans="8:69" ht="12" customHeight="1">
      <c r="H10730" s="800"/>
      <c r="AJ10730" s="792"/>
      <c r="AM10730" s="792"/>
      <c r="AP10730" s="792"/>
      <c r="AS10730" s="792"/>
      <c r="AV10730" s="792"/>
      <c r="AY10730" s="792"/>
      <c r="BN10730" s="792"/>
      <c r="BQ10730" s="792"/>
    </row>
    <row r="10731" spans="8:69" ht="12" customHeight="1">
      <c r="H10731" s="800"/>
      <c r="AJ10731" s="792"/>
      <c r="AM10731" s="792"/>
      <c r="AP10731" s="792"/>
      <c r="AS10731" s="792"/>
      <c r="AV10731" s="792"/>
      <c r="AY10731" s="792"/>
      <c r="BN10731" s="792"/>
      <c r="BQ10731" s="792"/>
    </row>
    <row r="10732" spans="8:69" ht="12" customHeight="1">
      <c r="H10732" s="800"/>
      <c r="AJ10732" s="792"/>
      <c r="AM10732" s="792"/>
      <c r="AP10732" s="792"/>
      <c r="AS10732" s="792"/>
      <c r="AV10732" s="792"/>
      <c r="AY10732" s="792"/>
      <c r="BN10732" s="792"/>
      <c r="BQ10732" s="792"/>
    </row>
    <row r="10733" spans="8:69" ht="12" customHeight="1">
      <c r="H10733" s="800"/>
      <c r="AJ10733" s="792"/>
      <c r="AM10733" s="792"/>
      <c r="AP10733" s="792"/>
      <c r="AS10733" s="792"/>
      <c r="AV10733" s="792"/>
      <c r="AY10733" s="792"/>
      <c r="BN10733" s="792"/>
      <c r="BQ10733" s="792"/>
    </row>
    <row r="10734" spans="8:69" ht="12" customHeight="1">
      <c r="H10734" s="800"/>
      <c r="AJ10734" s="792"/>
      <c r="AM10734" s="792"/>
      <c r="AP10734" s="792"/>
      <c r="AS10734" s="792"/>
      <c r="AV10734" s="792"/>
      <c r="AY10734" s="792"/>
      <c r="BN10734" s="792"/>
      <c r="BQ10734" s="792"/>
    </row>
    <row r="10735" spans="8:69" ht="12" customHeight="1">
      <c r="H10735" s="800"/>
      <c r="AJ10735" s="792"/>
      <c r="AM10735" s="792"/>
      <c r="AP10735" s="792"/>
      <c r="AS10735" s="792"/>
      <c r="AV10735" s="792"/>
      <c r="AY10735" s="792"/>
      <c r="BN10735" s="792"/>
      <c r="BQ10735" s="792"/>
    </row>
    <row r="10736" spans="8:69" ht="12" customHeight="1">
      <c r="H10736" s="800"/>
      <c r="AJ10736" s="792"/>
      <c r="AM10736" s="792"/>
      <c r="AP10736" s="792"/>
      <c r="AS10736" s="792"/>
      <c r="AV10736" s="792"/>
      <c r="AY10736" s="792"/>
      <c r="BN10736" s="792"/>
      <c r="BQ10736" s="792"/>
    </row>
    <row r="10737" spans="8:69" ht="12" customHeight="1">
      <c r="H10737" s="800"/>
      <c r="AJ10737" s="792"/>
      <c r="AM10737" s="792"/>
      <c r="AP10737" s="792"/>
      <c r="AS10737" s="792"/>
      <c r="AV10737" s="792"/>
      <c r="AY10737" s="792"/>
      <c r="BN10737" s="792"/>
      <c r="BQ10737" s="792"/>
    </row>
    <row r="10738" spans="8:69" ht="12" customHeight="1">
      <c r="H10738" s="800"/>
      <c r="AJ10738" s="792"/>
      <c r="AM10738" s="792"/>
      <c r="AP10738" s="792"/>
      <c r="AS10738" s="792"/>
      <c r="AV10738" s="792"/>
      <c r="AY10738" s="792"/>
      <c r="BN10738" s="792"/>
      <c r="BQ10738" s="792"/>
    </row>
    <row r="10739" spans="8:69" ht="12" customHeight="1">
      <c r="H10739" s="800"/>
      <c r="AJ10739" s="792"/>
      <c r="AM10739" s="792"/>
      <c r="AP10739" s="792"/>
      <c r="AS10739" s="792"/>
      <c r="AV10739" s="792"/>
      <c r="AY10739" s="792"/>
      <c r="BN10739" s="792"/>
      <c r="BQ10739" s="792"/>
    </row>
    <row r="10740" spans="8:69" ht="12" customHeight="1">
      <c r="H10740" s="800"/>
      <c r="AJ10740" s="792"/>
      <c r="AM10740" s="792"/>
      <c r="AP10740" s="792"/>
      <c r="AS10740" s="792"/>
      <c r="AV10740" s="792"/>
      <c r="AY10740" s="792"/>
      <c r="BN10740" s="792"/>
      <c r="BQ10740" s="792"/>
    </row>
    <row r="10741" spans="8:69" ht="12" customHeight="1">
      <c r="H10741" s="800"/>
      <c r="AJ10741" s="792"/>
      <c r="AM10741" s="792"/>
      <c r="AP10741" s="792"/>
      <c r="AS10741" s="792"/>
      <c r="AV10741" s="792"/>
      <c r="AY10741" s="792"/>
      <c r="BN10741" s="792"/>
      <c r="BQ10741" s="792"/>
    </row>
    <row r="10742" spans="8:69" ht="12" customHeight="1">
      <c r="H10742" s="800"/>
      <c r="AJ10742" s="792"/>
      <c r="AM10742" s="792"/>
      <c r="AP10742" s="792"/>
      <c r="AS10742" s="792"/>
      <c r="AV10742" s="792"/>
      <c r="AY10742" s="792"/>
      <c r="BN10742" s="792"/>
      <c r="BQ10742" s="792"/>
    </row>
    <row r="10743" spans="8:69" ht="12" customHeight="1">
      <c r="H10743" s="800"/>
      <c r="AJ10743" s="792"/>
      <c r="AM10743" s="792"/>
      <c r="AP10743" s="792"/>
      <c r="AS10743" s="792"/>
      <c r="AV10743" s="792"/>
      <c r="AY10743" s="792"/>
      <c r="BN10743" s="792"/>
      <c r="BQ10743" s="792"/>
    </row>
    <row r="10744" spans="8:69" ht="12" customHeight="1">
      <c r="H10744" s="800"/>
      <c r="AJ10744" s="792"/>
      <c r="AM10744" s="792"/>
      <c r="AP10744" s="792"/>
      <c r="AS10744" s="792"/>
      <c r="AV10744" s="792"/>
      <c r="AY10744" s="792"/>
      <c r="BN10744" s="792"/>
      <c r="BQ10744" s="792"/>
    </row>
    <row r="10745" spans="8:69" ht="12" customHeight="1">
      <c r="H10745" s="800"/>
      <c r="AJ10745" s="792"/>
      <c r="AM10745" s="792"/>
      <c r="AP10745" s="792"/>
      <c r="AS10745" s="792"/>
      <c r="AV10745" s="792"/>
      <c r="AY10745" s="792"/>
      <c r="BN10745" s="792"/>
      <c r="BQ10745" s="792"/>
    </row>
    <row r="10746" spans="8:69" ht="12" customHeight="1">
      <c r="H10746" s="800"/>
      <c r="AJ10746" s="792"/>
      <c r="AM10746" s="792"/>
      <c r="AP10746" s="792"/>
      <c r="AS10746" s="792"/>
      <c r="AV10746" s="792"/>
      <c r="AY10746" s="792"/>
      <c r="BN10746" s="792"/>
      <c r="BQ10746" s="792"/>
    </row>
    <row r="10747" spans="8:69" ht="12" customHeight="1">
      <c r="H10747" s="800"/>
      <c r="AJ10747" s="792"/>
      <c r="AM10747" s="792"/>
      <c r="AP10747" s="792"/>
      <c r="AS10747" s="792"/>
      <c r="AV10747" s="792"/>
      <c r="AY10747" s="792"/>
      <c r="BN10747" s="792"/>
      <c r="BQ10747" s="792"/>
    </row>
    <row r="10748" spans="8:69" ht="12" customHeight="1">
      <c r="H10748" s="800"/>
      <c r="AJ10748" s="792"/>
      <c r="AM10748" s="792"/>
      <c r="AP10748" s="792"/>
      <c r="AS10748" s="792"/>
      <c r="AV10748" s="792"/>
      <c r="AY10748" s="792"/>
      <c r="BN10748" s="792"/>
      <c r="BQ10748" s="792"/>
    </row>
    <row r="10749" spans="8:69" ht="12" customHeight="1">
      <c r="H10749" s="800"/>
      <c r="AJ10749" s="792"/>
      <c r="AM10749" s="792"/>
      <c r="AP10749" s="792"/>
      <c r="AS10749" s="792"/>
      <c r="AV10749" s="792"/>
      <c r="AY10749" s="792"/>
      <c r="BN10749" s="792"/>
      <c r="BQ10749" s="792"/>
    </row>
    <row r="10750" spans="8:69" ht="12" customHeight="1">
      <c r="H10750" s="800"/>
      <c r="AJ10750" s="792"/>
      <c r="AM10750" s="792"/>
      <c r="AP10750" s="792"/>
      <c r="AS10750" s="792"/>
      <c r="AV10750" s="792"/>
      <c r="AY10750" s="792"/>
      <c r="BN10750" s="792"/>
      <c r="BQ10750" s="792"/>
    </row>
    <row r="10751" spans="8:69" ht="12" customHeight="1">
      <c r="H10751" s="800"/>
      <c r="AJ10751" s="792"/>
      <c r="AM10751" s="792"/>
      <c r="AP10751" s="792"/>
      <c r="AS10751" s="792"/>
      <c r="AV10751" s="792"/>
      <c r="AY10751" s="792"/>
      <c r="BN10751" s="792"/>
      <c r="BQ10751" s="792"/>
    </row>
    <row r="10752" spans="8:69" ht="12" customHeight="1">
      <c r="H10752" s="800"/>
      <c r="AJ10752" s="792"/>
      <c r="AM10752" s="792"/>
      <c r="AP10752" s="792"/>
      <c r="AS10752" s="792"/>
      <c r="AV10752" s="792"/>
      <c r="AY10752" s="792"/>
      <c r="BN10752" s="792"/>
      <c r="BQ10752" s="792"/>
    </row>
    <row r="10753" spans="8:69" ht="12" customHeight="1">
      <c r="H10753" s="800"/>
      <c r="AJ10753" s="792"/>
      <c r="AM10753" s="792"/>
      <c r="AP10753" s="792"/>
      <c r="AS10753" s="792"/>
      <c r="AV10753" s="792"/>
      <c r="AY10753" s="792"/>
      <c r="BN10753" s="792"/>
      <c r="BQ10753" s="792"/>
    </row>
    <row r="10754" spans="8:69" ht="12" customHeight="1">
      <c r="H10754" s="800"/>
      <c r="AJ10754" s="792"/>
      <c r="AM10754" s="792"/>
      <c r="AP10754" s="792"/>
      <c r="AS10754" s="792"/>
      <c r="AV10754" s="792"/>
      <c r="AY10754" s="792"/>
      <c r="BN10754" s="792"/>
      <c r="BQ10754" s="792"/>
    </row>
    <row r="10755" spans="8:69" ht="12" customHeight="1">
      <c r="H10755" s="800"/>
      <c r="AJ10755" s="792"/>
      <c r="AM10755" s="792"/>
      <c r="AP10755" s="792"/>
      <c r="AS10755" s="792"/>
      <c r="AV10755" s="792"/>
      <c r="AY10755" s="792"/>
      <c r="BN10755" s="792"/>
      <c r="BQ10755" s="792"/>
    </row>
    <row r="10756" spans="8:69" ht="12" customHeight="1">
      <c r="H10756" s="800"/>
      <c r="AJ10756" s="792"/>
      <c r="AM10756" s="792"/>
      <c r="AP10756" s="792"/>
      <c r="AS10756" s="792"/>
      <c r="AV10756" s="792"/>
      <c r="AY10756" s="792"/>
      <c r="BN10756" s="792"/>
      <c r="BQ10756" s="792"/>
    </row>
    <row r="10757" spans="8:69" ht="12" customHeight="1">
      <c r="H10757" s="800"/>
      <c r="AJ10757" s="792"/>
      <c r="AM10757" s="792"/>
      <c r="AP10757" s="792"/>
      <c r="AS10757" s="792"/>
      <c r="AV10757" s="792"/>
      <c r="AY10757" s="792"/>
      <c r="BN10757" s="792"/>
      <c r="BQ10757" s="792"/>
    </row>
    <row r="10758" spans="8:69" ht="12" customHeight="1">
      <c r="H10758" s="800"/>
      <c r="AJ10758" s="792"/>
      <c r="AM10758" s="792"/>
      <c r="AP10758" s="792"/>
      <c r="AS10758" s="792"/>
      <c r="AV10758" s="792"/>
      <c r="AY10758" s="792"/>
      <c r="BN10758" s="792"/>
      <c r="BQ10758" s="792"/>
    </row>
    <row r="10759" spans="8:69" ht="12" customHeight="1">
      <c r="H10759" s="800"/>
      <c r="AJ10759" s="792"/>
      <c r="AM10759" s="792"/>
      <c r="AP10759" s="792"/>
      <c r="AS10759" s="792"/>
      <c r="AV10759" s="792"/>
      <c r="AY10759" s="792"/>
      <c r="BN10759" s="792"/>
      <c r="BQ10759" s="792"/>
    </row>
    <row r="10760" spans="8:69" ht="12" customHeight="1">
      <c r="H10760" s="800"/>
      <c r="AJ10760" s="792"/>
      <c r="AM10760" s="792"/>
      <c r="AP10760" s="792"/>
      <c r="AS10760" s="792"/>
      <c r="AV10760" s="792"/>
      <c r="AY10760" s="792"/>
      <c r="BN10760" s="792"/>
      <c r="BQ10760" s="792"/>
    </row>
    <row r="10761" spans="8:69" ht="12" customHeight="1">
      <c r="H10761" s="800"/>
      <c r="AJ10761" s="792"/>
      <c r="AM10761" s="792"/>
      <c r="AP10761" s="792"/>
      <c r="AS10761" s="792"/>
      <c r="AV10761" s="792"/>
      <c r="AY10761" s="792"/>
      <c r="BN10761" s="792"/>
      <c r="BQ10761" s="792"/>
    </row>
    <row r="10762" spans="8:69" ht="12" customHeight="1">
      <c r="H10762" s="800"/>
      <c r="AJ10762" s="792"/>
      <c r="AM10762" s="792"/>
      <c r="AP10762" s="792"/>
      <c r="AS10762" s="792"/>
      <c r="AV10762" s="792"/>
      <c r="AY10762" s="792"/>
      <c r="BN10762" s="792"/>
      <c r="BQ10762" s="792"/>
    </row>
    <row r="10763" spans="8:69" ht="12" customHeight="1">
      <c r="H10763" s="800"/>
      <c r="AJ10763" s="792"/>
      <c r="AM10763" s="792"/>
      <c r="AP10763" s="792"/>
      <c r="AS10763" s="792"/>
      <c r="AV10763" s="792"/>
      <c r="AY10763" s="792"/>
      <c r="BN10763" s="792"/>
      <c r="BQ10763" s="792"/>
    </row>
    <row r="10764" spans="8:69" ht="12" customHeight="1">
      <c r="H10764" s="800"/>
      <c r="AJ10764" s="792"/>
      <c r="AM10764" s="792"/>
      <c r="AP10764" s="792"/>
      <c r="AS10764" s="792"/>
      <c r="AV10764" s="792"/>
      <c r="AY10764" s="792"/>
      <c r="BN10764" s="792"/>
      <c r="BQ10764" s="792"/>
    </row>
    <row r="10765" spans="8:69" ht="12" customHeight="1">
      <c r="H10765" s="800"/>
      <c r="AJ10765" s="792"/>
      <c r="AM10765" s="792"/>
      <c r="AP10765" s="792"/>
      <c r="AS10765" s="792"/>
      <c r="AV10765" s="792"/>
      <c r="AY10765" s="792"/>
      <c r="BN10765" s="792"/>
      <c r="BQ10765" s="792"/>
    </row>
    <row r="10766" spans="8:69" ht="12" customHeight="1">
      <c r="H10766" s="800"/>
      <c r="AJ10766" s="792"/>
      <c r="AM10766" s="792"/>
      <c r="AP10766" s="792"/>
      <c r="AS10766" s="792"/>
      <c r="AV10766" s="792"/>
      <c r="AY10766" s="792"/>
      <c r="BN10766" s="792"/>
      <c r="BQ10766" s="792"/>
    </row>
    <row r="10767" spans="8:69" ht="12" customHeight="1">
      <c r="H10767" s="800"/>
      <c r="AJ10767" s="792"/>
      <c r="AM10767" s="792"/>
      <c r="AP10767" s="792"/>
      <c r="AS10767" s="792"/>
      <c r="AV10767" s="792"/>
      <c r="AY10767" s="792"/>
      <c r="BN10767" s="792"/>
      <c r="BQ10767" s="792"/>
    </row>
    <row r="10768" spans="8:69" ht="12" customHeight="1">
      <c r="H10768" s="800"/>
      <c r="AJ10768" s="792"/>
      <c r="AM10768" s="792"/>
      <c r="AP10768" s="792"/>
      <c r="AS10768" s="792"/>
      <c r="AV10768" s="792"/>
      <c r="AY10768" s="792"/>
      <c r="BN10768" s="792"/>
      <c r="BQ10768" s="792"/>
    </row>
    <row r="10769" spans="8:69" ht="12" customHeight="1">
      <c r="H10769" s="800"/>
      <c r="AJ10769" s="792"/>
      <c r="AM10769" s="792"/>
      <c r="AP10769" s="792"/>
      <c r="AS10769" s="792"/>
      <c r="AV10769" s="792"/>
      <c r="AY10769" s="792"/>
      <c r="BN10769" s="792"/>
      <c r="BQ10769" s="792"/>
    </row>
    <row r="10770" spans="8:69" ht="12" customHeight="1">
      <c r="H10770" s="800"/>
      <c r="AJ10770" s="792"/>
      <c r="AM10770" s="792"/>
      <c r="AP10770" s="792"/>
      <c r="AS10770" s="792"/>
      <c r="AV10770" s="792"/>
      <c r="AY10770" s="792"/>
      <c r="BN10770" s="792"/>
      <c r="BQ10770" s="792"/>
    </row>
    <row r="10771" spans="8:69" ht="12" customHeight="1">
      <c r="H10771" s="800"/>
      <c r="AJ10771" s="792"/>
      <c r="AM10771" s="792"/>
      <c r="AP10771" s="792"/>
      <c r="AS10771" s="792"/>
      <c r="AV10771" s="792"/>
      <c r="AY10771" s="792"/>
      <c r="BN10771" s="792"/>
      <c r="BQ10771" s="792"/>
    </row>
    <row r="10772" spans="8:69" ht="12" customHeight="1">
      <c r="H10772" s="800"/>
      <c r="AJ10772" s="792"/>
      <c r="AM10772" s="792"/>
      <c r="AP10772" s="792"/>
      <c r="AS10772" s="792"/>
      <c r="AV10772" s="792"/>
      <c r="AY10772" s="792"/>
      <c r="BN10772" s="792"/>
      <c r="BQ10772" s="792"/>
    </row>
    <row r="10773" spans="8:69" ht="12" customHeight="1">
      <c r="H10773" s="800"/>
      <c r="AJ10773" s="792"/>
      <c r="AM10773" s="792"/>
      <c r="AP10773" s="792"/>
      <c r="AS10773" s="792"/>
      <c r="AV10773" s="792"/>
      <c r="AY10773" s="792"/>
      <c r="BN10773" s="792"/>
      <c r="BQ10773" s="792"/>
    </row>
    <row r="10774" spans="8:69" ht="12" customHeight="1">
      <c r="H10774" s="800"/>
      <c r="AJ10774" s="792"/>
      <c r="AM10774" s="792"/>
      <c r="AP10774" s="792"/>
      <c r="AS10774" s="792"/>
      <c r="AV10774" s="792"/>
      <c r="AY10774" s="792"/>
      <c r="BN10774" s="792"/>
      <c r="BQ10774" s="792"/>
    </row>
    <row r="10775" spans="8:69" ht="12" customHeight="1">
      <c r="H10775" s="800"/>
      <c r="AJ10775" s="792"/>
      <c r="AM10775" s="792"/>
      <c r="AP10775" s="792"/>
      <c r="AS10775" s="792"/>
      <c r="AV10775" s="792"/>
      <c r="AY10775" s="792"/>
      <c r="BN10775" s="792"/>
      <c r="BQ10775" s="792"/>
    </row>
    <row r="10776" spans="8:69" ht="12" customHeight="1">
      <c r="H10776" s="800"/>
      <c r="AJ10776" s="792"/>
      <c r="AM10776" s="792"/>
      <c r="AP10776" s="792"/>
      <c r="AS10776" s="792"/>
      <c r="AV10776" s="792"/>
      <c r="AY10776" s="792"/>
      <c r="BN10776" s="792"/>
      <c r="BQ10776" s="792"/>
    </row>
    <row r="10777" spans="8:69" ht="12" customHeight="1">
      <c r="H10777" s="800"/>
      <c r="AJ10777" s="792"/>
      <c r="AM10777" s="792"/>
      <c r="AP10777" s="792"/>
      <c r="AS10777" s="792"/>
      <c r="AV10777" s="792"/>
      <c r="AY10777" s="792"/>
      <c r="BN10777" s="792"/>
      <c r="BQ10777" s="792"/>
    </row>
    <row r="10778" spans="8:69" ht="12" customHeight="1">
      <c r="H10778" s="800"/>
      <c r="AJ10778" s="792"/>
      <c r="AM10778" s="792"/>
      <c r="AP10778" s="792"/>
      <c r="AS10778" s="792"/>
      <c r="AV10778" s="792"/>
      <c r="AY10778" s="792"/>
      <c r="BN10778" s="792"/>
      <c r="BQ10778" s="792"/>
    </row>
    <row r="10779" spans="8:69" ht="12" customHeight="1">
      <c r="H10779" s="800"/>
      <c r="AJ10779" s="792"/>
      <c r="AM10779" s="792"/>
      <c r="AP10779" s="792"/>
      <c r="AS10779" s="792"/>
      <c r="AV10779" s="792"/>
      <c r="AY10779" s="792"/>
      <c r="BN10779" s="792"/>
      <c r="BQ10779" s="792"/>
    </row>
    <row r="10780" spans="8:69" ht="12" customHeight="1">
      <c r="H10780" s="800"/>
      <c r="AJ10780" s="792"/>
      <c r="AM10780" s="792"/>
      <c r="AP10780" s="792"/>
      <c r="AS10780" s="792"/>
      <c r="AV10780" s="792"/>
      <c r="AY10780" s="792"/>
      <c r="BN10780" s="792"/>
      <c r="BQ10780" s="792"/>
    </row>
    <row r="10781" spans="8:69" ht="12" customHeight="1">
      <c r="H10781" s="800"/>
      <c r="AJ10781" s="792"/>
      <c r="AM10781" s="792"/>
      <c r="AP10781" s="792"/>
      <c r="AS10781" s="792"/>
      <c r="AV10781" s="792"/>
      <c r="AY10781" s="792"/>
      <c r="BN10781" s="792"/>
      <c r="BQ10781" s="792"/>
    </row>
    <row r="10782" spans="8:69" ht="12" customHeight="1">
      <c r="H10782" s="800"/>
      <c r="AJ10782" s="792"/>
      <c r="AM10782" s="792"/>
      <c r="AP10782" s="792"/>
      <c r="AS10782" s="792"/>
      <c r="AV10782" s="792"/>
      <c r="AY10782" s="792"/>
      <c r="BN10782" s="792"/>
      <c r="BQ10782" s="792"/>
    </row>
    <row r="10783" spans="8:69" ht="12" customHeight="1">
      <c r="H10783" s="800"/>
      <c r="AJ10783" s="792"/>
      <c r="AM10783" s="792"/>
      <c r="AP10783" s="792"/>
      <c r="AS10783" s="792"/>
      <c r="AV10783" s="792"/>
      <c r="AY10783" s="792"/>
      <c r="BN10783" s="792"/>
      <c r="BQ10783" s="792"/>
    </row>
    <row r="10784" spans="8:69" ht="12" customHeight="1">
      <c r="H10784" s="800"/>
      <c r="AJ10784" s="792"/>
      <c r="AM10784" s="792"/>
      <c r="AP10784" s="792"/>
      <c r="AS10784" s="792"/>
      <c r="AV10784" s="792"/>
      <c r="AY10784" s="792"/>
      <c r="BN10784" s="792"/>
      <c r="BQ10784" s="792"/>
    </row>
    <row r="10785" spans="8:69" ht="12" customHeight="1">
      <c r="H10785" s="800"/>
      <c r="AJ10785" s="792"/>
      <c r="AM10785" s="792"/>
      <c r="AP10785" s="792"/>
      <c r="AS10785" s="792"/>
      <c r="AV10785" s="792"/>
      <c r="AY10785" s="792"/>
      <c r="BN10785" s="792"/>
      <c r="BQ10785" s="792"/>
    </row>
    <row r="10786" spans="8:69" ht="12" customHeight="1">
      <c r="H10786" s="800"/>
      <c r="AJ10786" s="792"/>
      <c r="AM10786" s="792"/>
      <c r="AP10786" s="792"/>
      <c r="AS10786" s="792"/>
      <c r="AV10786" s="792"/>
      <c r="AY10786" s="792"/>
      <c r="BN10786" s="792"/>
      <c r="BQ10786" s="792"/>
    </row>
    <row r="10787" spans="8:69" ht="12" customHeight="1">
      <c r="H10787" s="800"/>
      <c r="AJ10787" s="792"/>
      <c r="AM10787" s="792"/>
      <c r="AP10787" s="792"/>
      <c r="AS10787" s="792"/>
      <c r="AV10787" s="792"/>
      <c r="AY10787" s="792"/>
      <c r="BN10787" s="792"/>
      <c r="BQ10787" s="792"/>
    </row>
    <row r="10788" spans="8:69" ht="12" customHeight="1">
      <c r="H10788" s="800"/>
      <c r="AJ10788" s="792"/>
      <c r="AM10788" s="792"/>
      <c r="AP10788" s="792"/>
      <c r="AS10788" s="792"/>
      <c r="AV10788" s="792"/>
      <c r="AY10788" s="792"/>
      <c r="BN10788" s="792"/>
      <c r="BQ10788" s="792"/>
    </row>
    <row r="10789" spans="8:69" ht="12" customHeight="1">
      <c r="H10789" s="800"/>
      <c r="AJ10789" s="792"/>
      <c r="AM10789" s="792"/>
      <c r="AP10789" s="792"/>
      <c r="AS10789" s="792"/>
      <c r="AV10789" s="792"/>
      <c r="AY10789" s="792"/>
      <c r="BN10789" s="792"/>
      <c r="BQ10789" s="792"/>
    </row>
    <row r="10790" spans="8:69" ht="12" customHeight="1">
      <c r="H10790" s="800"/>
      <c r="AJ10790" s="792"/>
      <c r="AM10790" s="792"/>
      <c r="AP10790" s="792"/>
      <c r="AS10790" s="792"/>
      <c r="AV10790" s="792"/>
      <c r="AY10790" s="792"/>
      <c r="BN10790" s="792"/>
      <c r="BQ10790" s="792"/>
    </row>
    <row r="10791" spans="8:69" ht="12" customHeight="1">
      <c r="H10791" s="800"/>
      <c r="AJ10791" s="792"/>
      <c r="AM10791" s="792"/>
      <c r="AP10791" s="792"/>
      <c r="AS10791" s="792"/>
      <c r="AV10791" s="792"/>
      <c r="AY10791" s="792"/>
      <c r="BN10791" s="792"/>
      <c r="BQ10791" s="792"/>
    </row>
    <row r="10792" spans="8:69" ht="12" customHeight="1">
      <c r="H10792" s="800"/>
      <c r="AJ10792" s="792"/>
      <c r="AM10792" s="792"/>
      <c r="AP10792" s="792"/>
      <c r="AS10792" s="792"/>
      <c r="AV10792" s="792"/>
      <c r="AY10792" s="792"/>
      <c r="BN10792" s="792"/>
      <c r="BQ10792" s="792"/>
    </row>
    <row r="10793" spans="8:69" ht="12" customHeight="1">
      <c r="H10793" s="800"/>
      <c r="AJ10793" s="792"/>
      <c r="AM10793" s="792"/>
      <c r="AP10793" s="792"/>
      <c r="AS10793" s="792"/>
      <c r="AV10793" s="792"/>
      <c r="AY10793" s="792"/>
      <c r="BN10793" s="792"/>
      <c r="BQ10793" s="792"/>
    </row>
    <row r="10794" spans="8:69" ht="12" customHeight="1">
      <c r="H10794" s="800"/>
      <c r="AJ10794" s="792"/>
      <c r="AM10794" s="792"/>
      <c r="AP10794" s="792"/>
      <c r="AS10794" s="792"/>
      <c r="AV10794" s="792"/>
      <c r="AY10794" s="792"/>
      <c r="BN10794" s="792"/>
      <c r="BQ10794" s="792"/>
    </row>
    <row r="10795" spans="8:69" ht="12" customHeight="1">
      <c r="H10795" s="800"/>
      <c r="AJ10795" s="792"/>
      <c r="AM10795" s="792"/>
      <c r="AP10795" s="792"/>
      <c r="AS10795" s="792"/>
      <c r="AV10795" s="792"/>
      <c r="AY10795" s="792"/>
      <c r="BN10795" s="792"/>
      <c r="BQ10795" s="792"/>
    </row>
    <row r="10796" spans="8:69" ht="12" customHeight="1">
      <c r="H10796" s="800"/>
      <c r="AJ10796" s="792"/>
      <c r="AM10796" s="792"/>
      <c r="AP10796" s="792"/>
      <c r="AS10796" s="792"/>
      <c r="AV10796" s="792"/>
      <c r="AY10796" s="792"/>
      <c r="BN10796" s="792"/>
      <c r="BQ10796" s="792"/>
    </row>
    <row r="10797" spans="8:69" ht="12" customHeight="1">
      <c r="H10797" s="800"/>
      <c r="AJ10797" s="792"/>
      <c r="AM10797" s="792"/>
      <c r="AP10797" s="792"/>
      <c r="AS10797" s="792"/>
      <c r="AV10797" s="792"/>
      <c r="AY10797" s="792"/>
      <c r="BN10797" s="792"/>
      <c r="BQ10797" s="792"/>
    </row>
    <row r="10798" spans="8:69" ht="12" customHeight="1">
      <c r="H10798" s="800"/>
      <c r="AJ10798" s="792"/>
      <c r="AM10798" s="792"/>
      <c r="AP10798" s="792"/>
      <c r="AS10798" s="792"/>
      <c r="AV10798" s="792"/>
      <c r="AY10798" s="792"/>
      <c r="BN10798" s="792"/>
      <c r="BQ10798" s="792"/>
    </row>
    <row r="10799" spans="8:69" ht="12" customHeight="1">
      <c r="H10799" s="800"/>
      <c r="AJ10799" s="792"/>
      <c r="AM10799" s="792"/>
      <c r="AP10799" s="792"/>
      <c r="AS10799" s="792"/>
      <c r="AV10799" s="792"/>
      <c r="AY10799" s="792"/>
      <c r="BN10799" s="792"/>
      <c r="BQ10799" s="792"/>
    </row>
    <row r="10800" spans="8:69" ht="12" customHeight="1">
      <c r="H10800" s="800"/>
      <c r="AJ10800" s="792"/>
      <c r="AM10800" s="792"/>
      <c r="AP10800" s="792"/>
      <c r="AS10800" s="792"/>
      <c r="AV10800" s="792"/>
      <c r="AY10800" s="792"/>
      <c r="BN10800" s="792"/>
      <c r="BQ10800" s="792"/>
    </row>
    <row r="10801" spans="8:69" ht="12" customHeight="1">
      <c r="H10801" s="800"/>
      <c r="AJ10801" s="792"/>
      <c r="AM10801" s="792"/>
      <c r="AP10801" s="792"/>
      <c r="AS10801" s="792"/>
      <c r="AV10801" s="792"/>
      <c r="AY10801" s="792"/>
      <c r="BN10801" s="792"/>
      <c r="BQ10801" s="792"/>
    </row>
    <row r="10802" spans="8:69" ht="12" customHeight="1">
      <c r="H10802" s="800"/>
      <c r="AJ10802" s="792"/>
      <c r="AM10802" s="792"/>
      <c r="AP10802" s="792"/>
      <c r="AS10802" s="792"/>
      <c r="AV10802" s="792"/>
      <c r="AY10802" s="792"/>
      <c r="BN10802" s="792"/>
      <c r="BQ10802" s="792"/>
    </row>
    <row r="10803" spans="8:69" ht="12" customHeight="1">
      <c r="H10803" s="800"/>
      <c r="AJ10803" s="792"/>
      <c r="AM10803" s="792"/>
      <c r="AP10803" s="792"/>
      <c r="AS10803" s="792"/>
      <c r="AV10803" s="792"/>
      <c r="AY10803" s="792"/>
      <c r="BN10803" s="792"/>
      <c r="BQ10803" s="792"/>
    </row>
    <row r="10804" spans="8:69" ht="12" customHeight="1">
      <c r="H10804" s="800"/>
      <c r="AJ10804" s="792"/>
      <c r="AM10804" s="792"/>
      <c r="AP10804" s="792"/>
      <c r="AS10804" s="792"/>
      <c r="AV10804" s="792"/>
      <c r="AY10804" s="792"/>
      <c r="BN10804" s="792"/>
      <c r="BQ10804" s="792"/>
    </row>
    <row r="10805" spans="8:69" ht="12" customHeight="1">
      <c r="H10805" s="800"/>
      <c r="AJ10805" s="792"/>
      <c r="AM10805" s="792"/>
      <c r="AP10805" s="792"/>
      <c r="AS10805" s="792"/>
      <c r="AV10805" s="792"/>
      <c r="AY10805" s="792"/>
      <c r="BN10805" s="792"/>
      <c r="BQ10805" s="792"/>
    </row>
    <row r="10806" spans="8:69" ht="12" customHeight="1">
      <c r="H10806" s="800"/>
      <c r="AJ10806" s="792"/>
      <c r="AM10806" s="792"/>
      <c r="AP10806" s="792"/>
      <c r="AS10806" s="792"/>
      <c r="AV10806" s="792"/>
      <c r="AY10806" s="792"/>
      <c r="BN10806" s="792"/>
      <c r="BQ10806" s="792"/>
    </row>
    <row r="10807" spans="8:69" ht="12" customHeight="1">
      <c r="H10807" s="800"/>
      <c r="AJ10807" s="792"/>
      <c r="AM10807" s="792"/>
      <c r="AP10807" s="792"/>
      <c r="AS10807" s="792"/>
      <c r="AV10807" s="792"/>
      <c r="AY10807" s="792"/>
      <c r="BN10807" s="792"/>
      <c r="BQ10807" s="792"/>
    </row>
    <row r="10808" spans="8:69" ht="12" customHeight="1">
      <c r="H10808" s="800"/>
      <c r="AJ10808" s="792"/>
      <c r="AM10808" s="792"/>
      <c r="AP10808" s="792"/>
      <c r="AS10808" s="792"/>
      <c r="AV10808" s="792"/>
      <c r="AY10808" s="792"/>
      <c r="BN10808" s="792"/>
      <c r="BQ10808" s="792"/>
    </row>
    <row r="10809" spans="8:69" ht="12" customHeight="1">
      <c r="H10809" s="800"/>
      <c r="AJ10809" s="792"/>
      <c r="AM10809" s="792"/>
      <c r="AP10809" s="792"/>
      <c r="AS10809" s="792"/>
      <c r="AV10809" s="792"/>
      <c r="AY10809" s="792"/>
      <c r="BN10809" s="792"/>
      <c r="BQ10809" s="792"/>
    </row>
    <row r="10810" spans="8:69" ht="12" customHeight="1">
      <c r="H10810" s="800"/>
      <c r="AJ10810" s="792"/>
      <c r="AM10810" s="792"/>
      <c r="AP10810" s="792"/>
      <c r="AS10810" s="792"/>
      <c r="AV10810" s="792"/>
      <c r="AY10810" s="792"/>
      <c r="BN10810" s="792"/>
      <c r="BQ10810" s="792"/>
    </row>
    <row r="10811" spans="8:69" ht="12" customHeight="1">
      <c r="H10811" s="800"/>
      <c r="AJ10811" s="792"/>
      <c r="AM10811" s="792"/>
      <c r="AP10811" s="792"/>
      <c r="AS10811" s="792"/>
      <c r="AV10811" s="792"/>
      <c r="AY10811" s="792"/>
      <c r="BN10811" s="792"/>
      <c r="BQ10811" s="792"/>
    </row>
    <row r="10812" spans="8:69" ht="12" customHeight="1">
      <c r="H10812" s="800"/>
      <c r="AJ10812" s="792"/>
      <c r="AM10812" s="792"/>
      <c r="AP10812" s="792"/>
      <c r="AS10812" s="792"/>
      <c r="AV10812" s="792"/>
      <c r="AY10812" s="792"/>
      <c r="BN10812" s="792"/>
      <c r="BQ10812" s="792"/>
    </row>
    <row r="10813" spans="8:69" ht="12" customHeight="1">
      <c r="H10813" s="800"/>
      <c r="AJ10813" s="792"/>
      <c r="AM10813" s="792"/>
      <c r="AP10813" s="792"/>
      <c r="AS10813" s="792"/>
      <c r="AV10813" s="792"/>
      <c r="AY10813" s="792"/>
      <c r="BN10813" s="792"/>
      <c r="BQ10813" s="792"/>
    </row>
    <row r="10814" spans="8:69" ht="12" customHeight="1">
      <c r="H10814" s="800"/>
      <c r="AJ10814" s="792"/>
      <c r="AM10814" s="792"/>
      <c r="AP10814" s="792"/>
      <c r="AS10814" s="792"/>
      <c r="AV10814" s="792"/>
      <c r="AY10814" s="792"/>
      <c r="BN10814" s="792"/>
      <c r="BQ10814" s="792"/>
    </row>
    <row r="10815" spans="8:69" ht="12" customHeight="1">
      <c r="H10815" s="800"/>
      <c r="AJ10815" s="792"/>
      <c r="AM10815" s="792"/>
      <c r="AP10815" s="792"/>
      <c r="AS10815" s="792"/>
      <c r="AV10815" s="792"/>
      <c r="AY10815" s="792"/>
      <c r="BN10815" s="792"/>
      <c r="BQ10815" s="792"/>
    </row>
    <row r="10816" spans="8:69" ht="12" customHeight="1">
      <c r="H10816" s="800"/>
      <c r="AJ10816" s="792"/>
      <c r="AM10816" s="792"/>
      <c r="AP10816" s="792"/>
      <c r="AS10816" s="792"/>
      <c r="AV10816" s="792"/>
      <c r="AY10816" s="792"/>
      <c r="BN10816" s="792"/>
      <c r="BQ10816" s="792"/>
    </row>
    <row r="10817" spans="8:69" ht="12" customHeight="1">
      <c r="H10817" s="800"/>
      <c r="AJ10817" s="792"/>
      <c r="AM10817" s="792"/>
      <c r="AP10817" s="792"/>
      <c r="AS10817" s="792"/>
      <c r="AV10817" s="792"/>
      <c r="AY10817" s="792"/>
      <c r="BN10817" s="792"/>
      <c r="BQ10817" s="792"/>
    </row>
    <row r="10818" spans="8:69" ht="12" customHeight="1">
      <c r="H10818" s="800"/>
      <c r="AJ10818" s="792"/>
      <c r="AM10818" s="792"/>
      <c r="AP10818" s="792"/>
      <c r="AS10818" s="792"/>
      <c r="AV10818" s="792"/>
      <c r="AY10818" s="792"/>
      <c r="BN10818" s="792"/>
      <c r="BQ10818" s="792"/>
    </row>
    <row r="10819" spans="8:69" ht="12" customHeight="1">
      <c r="H10819" s="800"/>
      <c r="AJ10819" s="792"/>
      <c r="AM10819" s="792"/>
      <c r="AP10819" s="792"/>
      <c r="AS10819" s="792"/>
      <c r="AV10819" s="792"/>
      <c r="AY10819" s="792"/>
      <c r="BN10819" s="792"/>
      <c r="BQ10819" s="792"/>
    </row>
    <row r="10820" spans="8:69" ht="12" customHeight="1">
      <c r="H10820" s="800"/>
      <c r="AJ10820" s="792"/>
      <c r="AM10820" s="792"/>
      <c r="AP10820" s="792"/>
      <c r="AS10820" s="792"/>
      <c r="AV10820" s="792"/>
      <c r="AY10820" s="792"/>
      <c r="BN10820" s="792"/>
      <c r="BQ10820" s="792"/>
    </row>
    <row r="10821" spans="8:69" ht="12" customHeight="1">
      <c r="H10821" s="800"/>
      <c r="AJ10821" s="792"/>
      <c r="AM10821" s="792"/>
      <c r="AP10821" s="792"/>
      <c r="AS10821" s="792"/>
      <c r="AV10821" s="792"/>
      <c r="AY10821" s="792"/>
      <c r="BN10821" s="792"/>
      <c r="BQ10821" s="792"/>
    </row>
    <row r="10822" spans="8:69" ht="12" customHeight="1">
      <c r="H10822" s="800"/>
      <c r="AJ10822" s="792"/>
      <c r="AM10822" s="792"/>
      <c r="AP10822" s="792"/>
      <c r="AS10822" s="792"/>
      <c r="AV10822" s="792"/>
      <c r="AY10822" s="792"/>
      <c r="BN10822" s="792"/>
      <c r="BQ10822" s="792"/>
    </row>
    <row r="10823" spans="8:69" ht="12" customHeight="1">
      <c r="H10823" s="800"/>
      <c r="AJ10823" s="792"/>
      <c r="AM10823" s="792"/>
      <c r="AP10823" s="792"/>
      <c r="AS10823" s="792"/>
      <c r="AV10823" s="792"/>
      <c r="AY10823" s="792"/>
      <c r="BN10823" s="792"/>
      <c r="BQ10823" s="792"/>
    </row>
    <row r="10824" spans="8:69" ht="12" customHeight="1">
      <c r="H10824" s="800"/>
      <c r="AJ10824" s="792"/>
      <c r="AM10824" s="792"/>
      <c r="AP10824" s="792"/>
      <c r="AS10824" s="792"/>
      <c r="AV10824" s="792"/>
      <c r="AY10824" s="792"/>
      <c r="BN10824" s="792"/>
      <c r="BQ10824" s="792"/>
    </row>
    <row r="10825" spans="8:69" ht="12" customHeight="1">
      <c r="H10825" s="800"/>
      <c r="AJ10825" s="792"/>
      <c r="AM10825" s="792"/>
      <c r="AP10825" s="792"/>
      <c r="AS10825" s="792"/>
      <c r="AV10825" s="792"/>
      <c r="AY10825" s="792"/>
      <c r="BN10825" s="792"/>
      <c r="BQ10825" s="792"/>
    </row>
    <row r="10826" spans="8:69" ht="12" customHeight="1">
      <c r="H10826" s="800"/>
      <c r="AJ10826" s="792"/>
      <c r="AM10826" s="792"/>
      <c r="AP10826" s="792"/>
      <c r="AS10826" s="792"/>
      <c r="AV10826" s="792"/>
      <c r="AY10826" s="792"/>
      <c r="BN10826" s="792"/>
      <c r="BQ10826" s="792"/>
    </row>
    <row r="10827" spans="8:69" ht="12" customHeight="1">
      <c r="H10827" s="800"/>
      <c r="AJ10827" s="792"/>
      <c r="AM10827" s="792"/>
      <c r="AP10827" s="792"/>
      <c r="AS10827" s="792"/>
      <c r="AV10827" s="792"/>
      <c r="AY10827" s="792"/>
      <c r="BN10827" s="792"/>
      <c r="BQ10827" s="792"/>
    </row>
    <row r="10828" spans="8:69" ht="12" customHeight="1">
      <c r="H10828" s="800"/>
      <c r="AJ10828" s="792"/>
      <c r="AM10828" s="792"/>
      <c r="AP10828" s="792"/>
      <c r="AS10828" s="792"/>
      <c r="AV10828" s="792"/>
      <c r="AY10828" s="792"/>
      <c r="BN10828" s="792"/>
      <c r="BQ10828" s="792"/>
    </row>
    <row r="10829" spans="8:69" ht="12" customHeight="1">
      <c r="H10829" s="800"/>
      <c r="AJ10829" s="792"/>
      <c r="AM10829" s="792"/>
      <c r="AP10829" s="792"/>
      <c r="AS10829" s="792"/>
      <c r="AV10829" s="792"/>
      <c r="AY10829" s="792"/>
      <c r="BN10829" s="792"/>
      <c r="BQ10829" s="792"/>
    </row>
    <row r="10830" spans="8:69" ht="12" customHeight="1">
      <c r="H10830" s="800"/>
      <c r="AJ10830" s="792"/>
      <c r="AM10830" s="792"/>
      <c r="AP10830" s="792"/>
      <c r="AS10830" s="792"/>
      <c r="AV10830" s="792"/>
      <c r="AY10830" s="792"/>
      <c r="BN10830" s="792"/>
      <c r="BQ10830" s="792"/>
    </row>
    <row r="10831" spans="8:69" ht="12" customHeight="1">
      <c r="H10831" s="800"/>
      <c r="AJ10831" s="792"/>
      <c r="AM10831" s="792"/>
      <c r="AP10831" s="792"/>
      <c r="AS10831" s="792"/>
      <c r="AV10831" s="792"/>
      <c r="AY10831" s="792"/>
      <c r="BN10831" s="792"/>
      <c r="BQ10831" s="792"/>
    </row>
    <row r="10832" spans="8:69" ht="12" customHeight="1">
      <c r="H10832" s="800"/>
      <c r="AJ10832" s="792"/>
      <c r="AM10832" s="792"/>
      <c r="AP10832" s="792"/>
      <c r="AS10832" s="792"/>
      <c r="AV10832" s="792"/>
      <c r="AY10832" s="792"/>
      <c r="BN10832" s="792"/>
      <c r="BQ10832" s="792"/>
    </row>
    <row r="10833" spans="8:69" ht="12" customHeight="1">
      <c r="H10833" s="800"/>
      <c r="AJ10833" s="792"/>
      <c r="AM10833" s="792"/>
      <c r="AP10833" s="792"/>
      <c r="AS10833" s="792"/>
      <c r="AV10833" s="792"/>
      <c r="AY10833" s="792"/>
      <c r="BN10833" s="792"/>
      <c r="BQ10833" s="792"/>
    </row>
    <row r="10834" spans="8:69" ht="12" customHeight="1">
      <c r="H10834" s="800"/>
      <c r="AJ10834" s="792"/>
      <c r="AM10834" s="792"/>
      <c r="AP10834" s="792"/>
      <c r="AS10834" s="792"/>
      <c r="AV10834" s="792"/>
      <c r="AY10834" s="792"/>
      <c r="BN10834" s="792"/>
      <c r="BQ10834" s="792"/>
    </row>
    <row r="10835" spans="8:69" ht="12" customHeight="1">
      <c r="H10835" s="800"/>
      <c r="AJ10835" s="792"/>
      <c r="AM10835" s="792"/>
      <c r="AP10835" s="792"/>
      <c r="AS10835" s="792"/>
      <c r="AV10835" s="792"/>
      <c r="AY10835" s="792"/>
      <c r="BN10835" s="792"/>
      <c r="BQ10835" s="792"/>
    </row>
    <row r="10836" spans="8:69" ht="12" customHeight="1">
      <c r="H10836" s="800"/>
      <c r="AJ10836" s="792"/>
      <c r="AM10836" s="792"/>
      <c r="AP10836" s="792"/>
      <c r="AS10836" s="792"/>
      <c r="AV10836" s="792"/>
      <c r="AY10836" s="792"/>
      <c r="BN10836" s="792"/>
      <c r="BQ10836" s="792"/>
    </row>
    <row r="10837" spans="8:69" ht="12" customHeight="1">
      <c r="H10837" s="800"/>
      <c r="AJ10837" s="792"/>
      <c r="AM10837" s="792"/>
      <c r="AP10837" s="792"/>
      <c r="AS10837" s="792"/>
      <c r="AV10837" s="792"/>
      <c r="AY10837" s="792"/>
      <c r="BN10837" s="792"/>
      <c r="BQ10837" s="792"/>
    </row>
    <row r="10838" spans="8:69" ht="12" customHeight="1">
      <c r="H10838" s="800"/>
      <c r="AJ10838" s="792"/>
      <c r="AM10838" s="792"/>
      <c r="AP10838" s="792"/>
      <c r="AS10838" s="792"/>
      <c r="AV10838" s="792"/>
      <c r="AY10838" s="792"/>
      <c r="BN10838" s="792"/>
      <c r="BQ10838" s="792"/>
    </row>
    <row r="10839" spans="8:69" ht="12" customHeight="1">
      <c r="H10839" s="800"/>
      <c r="AJ10839" s="792"/>
      <c r="AM10839" s="792"/>
      <c r="AP10839" s="792"/>
      <c r="AS10839" s="792"/>
      <c r="AV10839" s="792"/>
      <c r="AY10839" s="792"/>
      <c r="BN10839" s="792"/>
      <c r="BQ10839" s="792"/>
    </row>
    <row r="10840" spans="8:69" ht="12" customHeight="1">
      <c r="H10840" s="800"/>
      <c r="AJ10840" s="792"/>
      <c r="AM10840" s="792"/>
      <c r="AP10840" s="792"/>
      <c r="AS10840" s="792"/>
      <c r="AV10840" s="792"/>
      <c r="AY10840" s="792"/>
      <c r="BN10840" s="792"/>
      <c r="BQ10840" s="792"/>
    </row>
    <row r="10841" spans="8:69" ht="12" customHeight="1">
      <c r="H10841" s="800"/>
      <c r="AJ10841" s="792"/>
      <c r="AM10841" s="792"/>
      <c r="AP10841" s="792"/>
      <c r="AS10841" s="792"/>
      <c r="AV10841" s="792"/>
      <c r="AY10841" s="792"/>
      <c r="BN10841" s="792"/>
      <c r="BQ10841" s="792"/>
    </row>
    <row r="10842" spans="8:69" ht="12" customHeight="1">
      <c r="H10842" s="800"/>
      <c r="AJ10842" s="792"/>
      <c r="AM10842" s="792"/>
      <c r="AP10842" s="792"/>
      <c r="AS10842" s="792"/>
      <c r="AV10842" s="792"/>
      <c r="AY10842" s="792"/>
      <c r="BN10842" s="792"/>
      <c r="BQ10842" s="792"/>
    </row>
    <row r="10843" spans="8:69" ht="12" customHeight="1">
      <c r="H10843" s="800"/>
      <c r="AJ10843" s="792"/>
      <c r="AM10843" s="792"/>
      <c r="AP10843" s="792"/>
      <c r="AS10843" s="792"/>
      <c r="AV10843" s="792"/>
      <c r="AY10843" s="792"/>
      <c r="BN10843" s="792"/>
      <c r="BQ10843" s="792"/>
    </row>
    <row r="10844" spans="8:69" ht="12" customHeight="1">
      <c r="H10844" s="800"/>
      <c r="AJ10844" s="792"/>
      <c r="AM10844" s="792"/>
      <c r="AP10844" s="792"/>
      <c r="AS10844" s="792"/>
      <c r="AV10844" s="792"/>
      <c r="AY10844" s="792"/>
      <c r="BN10844" s="792"/>
      <c r="BQ10844" s="792"/>
    </row>
    <row r="10845" spans="8:69" ht="12" customHeight="1">
      <c r="H10845" s="800"/>
      <c r="AJ10845" s="792"/>
      <c r="AM10845" s="792"/>
      <c r="AP10845" s="792"/>
      <c r="AS10845" s="792"/>
      <c r="AV10845" s="792"/>
      <c r="AY10845" s="792"/>
      <c r="BN10845" s="792"/>
      <c r="BQ10845" s="792"/>
    </row>
    <row r="10846" spans="8:69" ht="12" customHeight="1">
      <c r="H10846" s="800"/>
      <c r="AJ10846" s="792"/>
      <c r="AM10846" s="792"/>
      <c r="AP10846" s="792"/>
      <c r="AS10846" s="792"/>
      <c r="AV10846" s="792"/>
      <c r="AY10846" s="792"/>
      <c r="BN10846" s="792"/>
      <c r="BQ10846" s="792"/>
    </row>
    <row r="10847" spans="8:69" ht="12" customHeight="1">
      <c r="H10847" s="800"/>
      <c r="AJ10847" s="792"/>
      <c r="AM10847" s="792"/>
      <c r="AP10847" s="792"/>
      <c r="AS10847" s="792"/>
      <c r="AV10847" s="792"/>
      <c r="AY10847" s="792"/>
      <c r="BN10847" s="792"/>
      <c r="BQ10847" s="792"/>
    </row>
    <row r="10848" spans="8:69" ht="12" customHeight="1">
      <c r="H10848" s="800"/>
      <c r="AJ10848" s="792"/>
      <c r="AM10848" s="792"/>
      <c r="AP10848" s="792"/>
      <c r="AS10848" s="792"/>
      <c r="AV10848" s="792"/>
      <c r="AY10848" s="792"/>
      <c r="BN10848" s="792"/>
      <c r="BQ10848" s="792"/>
    </row>
    <row r="10849" spans="8:69" ht="12" customHeight="1">
      <c r="H10849" s="800"/>
      <c r="AJ10849" s="792"/>
      <c r="AM10849" s="792"/>
      <c r="AP10849" s="792"/>
      <c r="AS10849" s="792"/>
      <c r="AV10849" s="792"/>
      <c r="AY10849" s="792"/>
      <c r="BN10849" s="792"/>
      <c r="BQ10849" s="792"/>
    </row>
    <row r="10850" spans="8:69" ht="12" customHeight="1">
      <c r="H10850" s="800"/>
      <c r="AJ10850" s="792"/>
      <c r="AM10850" s="792"/>
      <c r="AP10850" s="792"/>
      <c r="AS10850" s="792"/>
      <c r="AV10850" s="792"/>
      <c r="AY10850" s="792"/>
      <c r="BN10850" s="792"/>
      <c r="BQ10850" s="792"/>
    </row>
    <row r="10851" spans="8:69" ht="12" customHeight="1">
      <c r="H10851" s="800"/>
      <c r="AJ10851" s="792"/>
      <c r="AM10851" s="792"/>
      <c r="AP10851" s="792"/>
      <c r="AS10851" s="792"/>
      <c r="AV10851" s="792"/>
      <c r="AY10851" s="792"/>
      <c r="BN10851" s="792"/>
      <c r="BQ10851" s="792"/>
    </row>
    <row r="10852" spans="8:69" ht="12" customHeight="1">
      <c r="H10852" s="800"/>
      <c r="AJ10852" s="792"/>
      <c r="AM10852" s="792"/>
      <c r="AP10852" s="792"/>
      <c r="AS10852" s="792"/>
      <c r="AV10852" s="792"/>
      <c r="AY10852" s="792"/>
      <c r="BN10852" s="792"/>
      <c r="BQ10852" s="792"/>
    </row>
    <row r="10853" spans="8:69" ht="12" customHeight="1">
      <c r="H10853" s="800"/>
      <c r="AJ10853" s="792"/>
      <c r="AM10853" s="792"/>
      <c r="AP10853" s="792"/>
      <c r="AS10853" s="792"/>
      <c r="AV10853" s="792"/>
      <c r="AY10853" s="792"/>
      <c r="BN10853" s="792"/>
      <c r="BQ10853" s="792"/>
    </row>
    <row r="10854" spans="8:69" ht="12" customHeight="1">
      <c r="H10854" s="800"/>
      <c r="AJ10854" s="792"/>
      <c r="AM10854" s="792"/>
      <c r="AP10854" s="792"/>
      <c r="AS10854" s="792"/>
      <c r="AV10854" s="792"/>
      <c r="AY10854" s="792"/>
      <c r="BN10854" s="792"/>
      <c r="BQ10854" s="792"/>
    </row>
    <row r="10855" spans="8:69" ht="12" customHeight="1">
      <c r="H10855" s="800"/>
      <c r="AJ10855" s="792"/>
      <c r="AM10855" s="792"/>
      <c r="AP10855" s="792"/>
      <c r="AS10855" s="792"/>
      <c r="AV10855" s="792"/>
      <c r="AY10855" s="792"/>
      <c r="BN10855" s="792"/>
      <c r="BQ10855" s="792"/>
    </row>
    <row r="10856" spans="8:69" ht="12" customHeight="1">
      <c r="H10856" s="800"/>
      <c r="AJ10856" s="792"/>
      <c r="AM10856" s="792"/>
      <c r="AP10856" s="792"/>
      <c r="AS10856" s="792"/>
      <c r="AV10856" s="792"/>
      <c r="AY10856" s="792"/>
      <c r="BN10856" s="792"/>
      <c r="BQ10856" s="792"/>
    </row>
    <row r="10857" spans="8:69" ht="12" customHeight="1">
      <c r="H10857" s="800"/>
      <c r="AJ10857" s="792"/>
      <c r="AM10857" s="792"/>
      <c r="AP10857" s="792"/>
      <c r="AS10857" s="792"/>
      <c r="AV10857" s="792"/>
      <c r="AY10857" s="792"/>
      <c r="BN10857" s="792"/>
      <c r="BQ10857" s="792"/>
    </row>
    <row r="10858" spans="8:69" ht="12" customHeight="1">
      <c r="H10858" s="800"/>
      <c r="AJ10858" s="792"/>
      <c r="AM10858" s="792"/>
      <c r="AP10858" s="792"/>
      <c r="AS10858" s="792"/>
      <c r="AV10858" s="792"/>
      <c r="AY10858" s="792"/>
      <c r="BN10858" s="792"/>
      <c r="BQ10858" s="792"/>
    </row>
    <row r="10859" spans="8:69" ht="12" customHeight="1">
      <c r="H10859" s="800"/>
      <c r="AJ10859" s="792"/>
      <c r="AM10859" s="792"/>
      <c r="AP10859" s="792"/>
      <c r="AS10859" s="792"/>
      <c r="AV10859" s="792"/>
      <c r="AY10859" s="792"/>
      <c r="BN10859" s="792"/>
      <c r="BQ10859" s="792"/>
    </row>
    <row r="10860" spans="8:69" ht="12" customHeight="1">
      <c r="H10860" s="800"/>
      <c r="AJ10860" s="792"/>
      <c r="AM10860" s="792"/>
      <c r="AP10860" s="792"/>
      <c r="AS10860" s="792"/>
      <c r="AV10860" s="792"/>
      <c r="AY10860" s="792"/>
      <c r="BN10860" s="792"/>
      <c r="BQ10860" s="792"/>
    </row>
    <row r="10861" spans="8:69" ht="12" customHeight="1">
      <c r="H10861" s="800"/>
      <c r="AJ10861" s="792"/>
      <c r="AM10861" s="792"/>
      <c r="AP10861" s="792"/>
      <c r="AS10861" s="792"/>
      <c r="AV10861" s="792"/>
      <c r="AY10861" s="792"/>
      <c r="BN10861" s="792"/>
      <c r="BQ10861" s="792"/>
    </row>
    <row r="10862" spans="8:69" ht="12" customHeight="1">
      <c r="H10862" s="800"/>
      <c r="AJ10862" s="792"/>
      <c r="AM10862" s="792"/>
      <c r="AP10862" s="792"/>
      <c r="AS10862" s="792"/>
      <c r="AV10862" s="792"/>
      <c r="AY10862" s="792"/>
      <c r="BN10862" s="792"/>
      <c r="BQ10862" s="792"/>
    </row>
    <row r="10863" spans="8:69" ht="12" customHeight="1">
      <c r="H10863" s="800"/>
      <c r="AJ10863" s="792"/>
      <c r="AM10863" s="792"/>
      <c r="AP10863" s="792"/>
      <c r="AS10863" s="792"/>
      <c r="AV10863" s="792"/>
      <c r="AY10863" s="792"/>
      <c r="BN10863" s="792"/>
      <c r="BQ10863" s="792"/>
    </row>
    <row r="10864" spans="8:69" ht="12" customHeight="1">
      <c r="H10864" s="800"/>
      <c r="AJ10864" s="792"/>
      <c r="AM10864" s="792"/>
      <c r="AP10864" s="792"/>
      <c r="AS10864" s="792"/>
      <c r="AV10864" s="792"/>
      <c r="AY10864" s="792"/>
      <c r="BN10864" s="792"/>
      <c r="BQ10864" s="792"/>
    </row>
    <row r="10865" spans="8:69" ht="12" customHeight="1">
      <c r="H10865" s="800"/>
      <c r="AJ10865" s="792"/>
      <c r="AM10865" s="792"/>
      <c r="AP10865" s="792"/>
      <c r="AS10865" s="792"/>
      <c r="AV10865" s="792"/>
      <c r="AY10865" s="792"/>
      <c r="BN10865" s="792"/>
      <c r="BQ10865" s="792"/>
    </row>
    <row r="10866" spans="8:69" ht="12" customHeight="1">
      <c r="H10866" s="800"/>
      <c r="AJ10866" s="792"/>
      <c r="AM10866" s="792"/>
      <c r="AP10866" s="792"/>
      <c r="AS10866" s="792"/>
      <c r="AV10866" s="792"/>
      <c r="AY10866" s="792"/>
      <c r="BN10866" s="792"/>
      <c r="BQ10866" s="792"/>
    </row>
    <row r="10867" spans="8:69" ht="12" customHeight="1">
      <c r="H10867" s="800"/>
      <c r="AJ10867" s="792"/>
      <c r="AM10867" s="792"/>
      <c r="AP10867" s="792"/>
      <c r="AS10867" s="792"/>
      <c r="AV10867" s="792"/>
      <c r="AY10867" s="792"/>
      <c r="BN10867" s="792"/>
      <c r="BQ10867" s="792"/>
    </row>
    <row r="10868" spans="8:69" ht="12" customHeight="1">
      <c r="H10868" s="800"/>
      <c r="AJ10868" s="792"/>
      <c r="AM10868" s="792"/>
      <c r="AP10868" s="792"/>
      <c r="AS10868" s="792"/>
      <c r="AV10868" s="792"/>
      <c r="AY10868" s="792"/>
      <c r="BN10868" s="792"/>
      <c r="BQ10868" s="792"/>
    </row>
    <row r="10869" spans="8:69" ht="12" customHeight="1">
      <c r="H10869" s="800"/>
      <c r="AJ10869" s="792"/>
      <c r="AM10869" s="792"/>
      <c r="AP10869" s="792"/>
      <c r="AS10869" s="792"/>
      <c r="AV10869" s="792"/>
      <c r="AY10869" s="792"/>
      <c r="BN10869" s="792"/>
      <c r="BQ10869" s="792"/>
    </row>
    <row r="10870" spans="8:69" ht="12" customHeight="1">
      <c r="H10870" s="800"/>
      <c r="AJ10870" s="792"/>
      <c r="AM10870" s="792"/>
      <c r="AP10870" s="792"/>
      <c r="AS10870" s="792"/>
      <c r="AV10870" s="792"/>
      <c r="AY10870" s="792"/>
      <c r="BN10870" s="792"/>
      <c r="BQ10870" s="792"/>
    </row>
    <row r="10871" spans="8:69" ht="12" customHeight="1">
      <c r="H10871" s="800"/>
      <c r="AJ10871" s="792"/>
      <c r="AM10871" s="792"/>
      <c r="AP10871" s="792"/>
      <c r="AS10871" s="792"/>
      <c r="AV10871" s="792"/>
      <c r="AY10871" s="792"/>
      <c r="BN10871" s="792"/>
      <c r="BQ10871" s="792"/>
    </row>
    <row r="10872" spans="8:69" ht="12" customHeight="1">
      <c r="H10872" s="800"/>
      <c r="AJ10872" s="792"/>
      <c r="AM10872" s="792"/>
      <c r="AP10872" s="792"/>
      <c r="AS10872" s="792"/>
      <c r="AV10872" s="792"/>
      <c r="AY10872" s="792"/>
      <c r="BN10872" s="792"/>
      <c r="BQ10872" s="792"/>
    </row>
    <row r="10873" spans="8:69" ht="12" customHeight="1">
      <c r="H10873" s="800"/>
      <c r="AJ10873" s="792"/>
      <c r="AM10873" s="792"/>
      <c r="AP10873" s="792"/>
      <c r="AS10873" s="792"/>
      <c r="AV10873" s="792"/>
      <c r="AY10873" s="792"/>
      <c r="BN10873" s="792"/>
      <c r="BQ10873" s="792"/>
    </row>
    <row r="10874" spans="8:69" ht="12" customHeight="1">
      <c r="H10874" s="800"/>
      <c r="AJ10874" s="792"/>
      <c r="AM10874" s="792"/>
      <c r="AP10874" s="792"/>
      <c r="AS10874" s="792"/>
      <c r="AV10874" s="792"/>
      <c r="AY10874" s="792"/>
      <c r="BN10874" s="792"/>
      <c r="BQ10874" s="792"/>
    </row>
    <row r="10875" spans="8:69" ht="12" customHeight="1">
      <c r="H10875" s="800"/>
      <c r="AJ10875" s="792"/>
      <c r="AM10875" s="792"/>
      <c r="AP10875" s="792"/>
      <c r="AS10875" s="792"/>
      <c r="AV10875" s="792"/>
      <c r="AY10875" s="792"/>
      <c r="BN10875" s="792"/>
      <c r="BQ10875" s="792"/>
    </row>
    <row r="10876" spans="8:69" ht="12" customHeight="1">
      <c r="H10876" s="800"/>
      <c r="AJ10876" s="792"/>
      <c r="AM10876" s="792"/>
      <c r="AP10876" s="792"/>
      <c r="AS10876" s="792"/>
      <c r="AV10876" s="792"/>
      <c r="AY10876" s="792"/>
      <c r="BN10876" s="792"/>
      <c r="BQ10876" s="792"/>
    </row>
    <row r="10877" spans="8:69" ht="12" customHeight="1">
      <c r="H10877" s="800"/>
      <c r="AJ10877" s="792"/>
      <c r="AM10877" s="792"/>
      <c r="AP10877" s="792"/>
      <c r="AS10877" s="792"/>
      <c r="AV10877" s="792"/>
      <c r="AY10877" s="792"/>
      <c r="BN10877" s="792"/>
      <c r="BQ10877" s="792"/>
    </row>
    <row r="10878" spans="8:69" ht="12" customHeight="1">
      <c r="H10878" s="800"/>
      <c r="AJ10878" s="792"/>
      <c r="AM10878" s="792"/>
      <c r="AP10878" s="792"/>
      <c r="AS10878" s="792"/>
      <c r="AV10878" s="792"/>
      <c r="AY10878" s="792"/>
      <c r="BN10878" s="792"/>
      <c r="BQ10878" s="792"/>
    </row>
    <row r="10879" spans="8:69" ht="12" customHeight="1">
      <c r="H10879" s="800"/>
      <c r="AJ10879" s="792"/>
      <c r="AM10879" s="792"/>
      <c r="AP10879" s="792"/>
      <c r="AS10879" s="792"/>
      <c r="AV10879" s="792"/>
      <c r="AY10879" s="792"/>
      <c r="BN10879" s="792"/>
      <c r="BQ10879" s="792"/>
    </row>
    <row r="10880" spans="8:69" ht="12" customHeight="1">
      <c r="H10880" s="800"/>
      <c r="AJ10880" s="792"/>
      <c r="AM10880" s="792"/>
      <c r="AP10880" s="792"/>
      <c r="AS10880" s="792"/>
      <c r="AV10880" s="792"/>
      <c r="AY10880" s="792"/>
      <c r="BN10880" s="792"/>
      <c r="BQ10880" s="792"/>
    </row>
    <row r="10881" spans="8:69" ht="12" customHeight="1">
      <c r="H10881" s="800"/>
      <c r="AJ10881" s="792"/>
      <c r="AM10881" s="792"/>
      <c r="AP10881" s="792"/>
      <c r="AS10881" s="792"/>
      <c r="AV10881" s="792"/>
      <c r="AY10881" s="792"/>
      <c r="BN10881" s="792"/>
      <c r="BQ10881" s="792"/>
    </row>
    <row r="10882" spans="8:69" ht="12" customHeight="1">
      <c r="H10882" s="800"/>
      <c r="AJ10882" s="792"/>
      <c r="AM10882" s="792"/>
      <c r="AP10882" s="792"/>
      <c r="AS10882" s="792"/>
      <c r="AV10882" s="792"/>
      <c r="AY10882" s="792"/>
      <c r="BN10882" s="792"/>
      <c r="BQ10882" s="792"/>
    </row>
    <row r="10883" spans="8:69" ht="12" customHeight="1">
      <c r="H10883" s="800"/>
      <c r="AJ10883" s="792"/>
      <c r="AM10883" s="792"/>
      <c r="AP10883" s="792"/>
      <c r="AS10883" s="792"/>
      <c r="AV10883" s="792"/>
      <c r="AY10883" s="792"/>
      <c r="BN10883" s="792"/>
      <c r="BQ10883" s="792"/>
    </row>
    <row r="10884" spans="8:69" ht="12" customHeight="1">
      <c r="H10884" s="800"/>
      <c r="AJ10884" s="792"/>
      <c r="AM10884" s="792"/>
      <c r="AP10884" s="792"/>
      <c r="AS10884" s="792"/>
      <c r="AV10884" s="792"/>
      <c r="AY10884" s="792"/>
      <c r="BN10884" s="792"/>
      <c r="BQ10884" s="792"/>
    </row>
    <row r="10885" spans="8:69" ht="12" customHeight="1">
      <c r="H10885" s="800"/>
      <c r="AJ10885" s="792"/>
      <c r="AM10885" s="792"/>
      <c r="AP10885" s="792"/>
      <c r="AS10885" s="792"/>
      <c r="AV10885" s="792"/>
      <c r="AY10885" s="792"/>
      <c r="BN10885" s="792"/>
      <c r="BQ10885" s="792"/>
    </row>
    <row r="10886" spans="8:69" ht="12" customHeight="1">
      <c r="H10886" s="800"/>
      <c r="AJ10886" s="792"/>
      <c r="AM10886" s="792"/>
      <c r="AP10886" s="792"/>
      <c r="AS10886" s="792"/>
      <c r="AV10886" s="792"/>
      <c r="AY10886" s="792"/>
      <c r="BN10886" s="792"/>
      <c r="BQ10886" s="792"/>
    </row>
    <row r="10887" spans="8:69" ht="12" customHeight="1">
      <c r="H10887" s="800"/>
      <c r="AJ10887" s="792"/>
      <c r="AM10887" s="792"/>
      <c r="AP10887" s="792"/>
      <c r="AS10887" s="792"/>
      <c r="AV10887" s="792"/>
      <c r="AY10887" s="792"/>
      <c r="BN10887" s="792"/>
      <c r="BQ10887" s="792"/>
    </row>
    <row r="10888" spans="8:69" ht="12" customHeight="1">
      <c r="H10888" s="800"/>
      <c r="AJ10888" s="792"/>
      <c r="AM10888" s="792"/>
      <c r="AP10888" s="792"/>
      <c r="AS10888" s="792"/>
      <c r="AV10888" s="792"/>
      <c r="AY10888" s="792"/>
      <c r="BN10888" s="792"/>
      <c r="BQ10888" s="792"/>
    </row>
    <row r="10889" spans="8:69" ht="12" customHeight="1">
      <c r="H10889" s="800"/>
      <c r="AJ10889" s="792"/>
      <c r="AM10889" s="792"/>
      <c r="AP10889" s="792"/>
      <c r="AS10889" s="792"/>
      <c r="AV10889" s="792"/>
      <c r="AY10889" s="792"/>
      <c r="BN10889" s="792"/>
      <c r="BQ10889" s="792"/>
    </row>
    <row r="10890" spans="8:69" ht="12" customHeight="1">
      <c r="H10890" s="800"/>
      <c r="AJ10890" s="792"/>
      <c r="AM10890" s="792"/>
      <c r="AP10890" s="792"/>
      <c r="AS10890" s="792"/>
      <c r="AV10890" s="792"/>
      <c r="AY10890" s="792"/>
      <c r="BN10890" s="792"/>
      <c r="BQ10890" s="792"/>
    </row>
    <row r="10891" spans="8:69" ht="12" customHeight="1">
      <c r="H10891" s="800"/>
      <c r="AJ10891" s="792"/>
      <c r="AM10891" s="792"/>
      <c r="AP10891" s="792"/>
      <c r="AS10891" s="792"/>
      <c r="AV10891" s="792"/>
      <c r="AY10891" s="792"/>
      <c r="BN10891" s="792"/>
      <c r="BQ10891" s="792"/>
    </row>
    <row r="10892" spans="8:69" ht="12" customHeight="1">
      <c r="H10892" s="800"/>
      <c r="AJ10892" s="792"/>
      <c r="AM10892" s="792"/>
      <c r="AP10892" s="792"/>
      <c r="AS10892" s="792"/>
      <c r="AV10892" s="792"/>
      <c r="AY10892" s="792"/>
      <c r="BN10892" s="792"/>
      <c r="BQ10892" s="792"/>
    </row>
    <row r="10893" spans="8:69" ht="12" customHeight="1">
      <c r="H10893" s="800"/>
      <c r="AJ10893" s="792"/>
      <c r="AM10893" s="792"/>
      <c r="AP10893" s="792"/>
      <c r="AS10893" s="792"/>
      <c r="AV10893" s="792"/>
      <c r="AY10893" s="792"/>
      <c r="BN10893" s="792"/>
      <c r="BQ10893" s="792"/>
    </row>
    <row r="10894" spans="8:69" ht="12" customHeight="1">
      <c r="H10894" s="800"/>
      <c r="AJ10894" s="792"/>
      <c r="AM10894" s="792"/>
      <c r="AP10894" s="792"/>
      <c r="AS10894" s="792"/>
      <c r="AV10894" s="792"/>
      <c r="AY10894" s="792"/>
      <c r="BN10894" s="792"/>
      <c r="BQ10894" s="792"/>
    </row>
    <row r="10895" spans="8:69" ht="12" customHeight="1">
      <c r="H10895" s="800"/>
      <c r="AJ10895" s="792"/>
      <c r="AM10895" s="792"/>
      <c r="AP10895" s="792"/>
      <c r="AS10895" s="792"/>
      <c r="AV10895" s="792"/>
      <c r="AY10895" s="792"/>
      <c r="BN10895" s="792"/>
      <c r="BQ10895" s="792"/>
    </row>
    <row r="10896" spans="8:69" ht="12" customHeight="1">
      <c r="H10896" s="800"/>
      <c r="AJ10896" s="792"/>
      <c r="AM10896" s="792"/>
      <c r="AP10896" s="792"/>
      <c r="AS10896" s="792"/>
      <c r="AV10896" s="792"/>
      <c r="AY10896" s="792"/>
      <c r="BN10896" s="792"/>
      <c r="BQ10896" s="792"/>
    </row>
    <row r="10897" spans="8:69" ht="12" customHeight="1">
      <c r="H10897" s="800"/>
      <c r="AJ10897" s="792"/>
      <c r="AM10897" s="792"/>
      <c r="AP10897" s="792"/>
      <c r="AS10897" s="792"/>
      <c r="AV10897" s="792"/>
      <c r="AY10897" s="792"/>
      <c r="BN10897" s="792"/>
      <c r="BQ10897" s="792"/>
    </row>
    <row r="10898" spans="8:69" ht="12" customHeight="1">
      <c r="H10898" s="800"/>
      <c r="AJ10898" s="792"/>
      <c r="AM10898" s="792"/>
      <c r="AP10898" s="792"/>
      <c r="AS10898" s="792"/>
      <c r="AV10898" s="792"/>
      <c r="AY10898" s="792"/>
      <c r="BN10898" s="792"/>
      <c r="BQ10898" s="792"/>
    </row>
    <row r="10899" spans="8:69" ht="12" customHeight="1">
      <c r="H10899" s="800"/>
      <c r="AJ10899" s="792"/>
      <c r="AM10899" s="792"/>
      <c r="AP10899" s="792"/>
      <c r="AS10899" s="792"/>
      <c r="AV10899" s="792"/>
      <c r="AY10899" s="792"/>
      <c r="BN10899" s="792"/>
      <c r="BQ10899" s="792"/>
    </row>
    <row r="10900" spans="8:69" ht="12" customHeight="1">
      <c r="H10900" s="800"/>
      <c r="AJ10900" s="792"/>
      <c r="AM10900" s="792"/>
      <c r="AP10900" s="792"/>
      <c r="AS10900" s="792"/>
      <c r="AV10900" s="792"/>
      <c r="AY10900" s="792"/>
      <c r="BN10900" s="792"/>
      <c r="BQ10900" s="792"/>
    </row>
    <row r="10901" spans="8:69" ht="12" customHeight="1">
      <c r="H10901" s="800"/>
      <c r="AJ10901" s="792"/>
      <c r="AM10901" s="792"/>
      <c r="AP10901" s="792"/>
      <c r="AS10901" s="792"/>
      <c r="AV10901" s="792"/>
      <c r="AY10901" s="792"/>
      <c r="BN10901" s="792"/>
      <c r="BQ10901" s="792"/>
    </row>
    <row r="10902" spans="8:69" ht="12" customHeight="1">
      <c r="H10902" s="800"/>
      <c r="AJ10902" s="792"/>
      <c r="AM10902" s="792"/>
      <c r="AP10902" s="792"/>
      <c r="AS10902" s="792"/>
      <c r="AV10902" s="792"/>
      <c r="AY10902" s="792"/>
      <c r="BN10902" s="792"/>
      <c r="BQ10902" s="792"/>
    </row>
    <row r="10903" spans="8:69" ht="12" customHeight="1">
      <c r="H10903" s="800"/>
      <c r="AJ10903" s="792"/>
      <c r="AM10903" s="792"/>
      <c r="AP10903" s="792"/>
      <c r="AS10903" s="792"/>
      <c r="AV10903" s="792"/>
      <c r="AY10903" s="792"/>
      <c r="BN10903" s="792"/>
      <c r="BQ10903" s="792"/>
    </row>
    <row r="10904" spans="8:69" ht="12" customHeight="1">
      <c r="H10904" s="800"/>
      <c r="AJ10904" s="792"/>
      <c r="AM10904" s="792"/>
      <c r="AP10904" s="792"/>
      <c r="AS10904" s="792"/>
      <c r="AV10904" s="792"/>
      <c r="AY10904" s="792"/>
      <c r="BN10904" s="792"/>
      <c r="BQ10904" s="792"/>
    </row>
    <row r="10905" spans="8:69" ht="12" customHeight="1">
      <c r="H10905" s="800"/>
      <c r="AJ10905" s="792"/>
      <c r="AM10905" s="792"/>
      <c r="AP10905" s="792"/>
      <c r="AS10905" s="792"/>
      <c r="AV10905" s="792"/>
      <c r="AY10905" s="792"/>
      <c r="BN10905" s="792"/>
      <c r="BQ10905" s="792"/>
    </row>
    <row r="10906" spans="8:69" ht="12" customHeight="1">
      <c r="H10906" s="800"/>
      <c r="AJ10906" s="792"/>
      <c r="AM10906" s="792"/>
      <c r="AP10906" s="792"/>
      <c r="AS10906" s="792"/>
      <c r="AV10906" s="792"/>
      <c r="AY10906" s="792"/>
      <c r="BN10906" s="792"/>
      <c r="BQ10906" s="792"/>
    </row>
    <row r="10907" spans="8:69" ht="12" customHeight="1">
      <c r="H10907" s="800"/>
      <c r="AJ10907" s="792"/>
      <c r="AM10907" s="792"/>
      <c r="AP10907" s="792"/>
      <c r="AS10907" s="792"/>
      <c r="AV10907" s="792"/>
      <c r="AY10907" s="792"/>
      <c r="BN10907" s="792"/>
      <c r="BQ10907" s="792"/>
    </row>
    <row r="10908" spans="8:69" ht="12" customHeight="1">
      <c r="H10908" s="800"/>
      <c r="AJ10908" s="792"/>
      <c r="AM10908" s="792"/>
      <c r="AP10908" s="792"/>
      <c r="AS10908" s="792"/>
      <c r="AV10908" s="792"/>
      <c r="AY10908" s="792"/>
      <c r="BN10908" s="792"/>
      <c r="BQ10908" s="792"/>
    </row>
    <row r="10909" spans="8:69" ht="12" customHeight="1">
      <c r="H10909" s="800"/>
      <c r="AJ10909" s="792"/>
      <c r="AM10909" s="792"/>
      <c r="AP10909" s="792"/>
      <c r="AS10909" s="792"/>
      <c r="AV10909" s="792"/>
      <c r="AY10909" s="792"/>
      <c r="BN10909" s="792"/>
      <c r="BQ10909" s="792"/>
    </row>
    <row r="10910" spans="8:69" ht="12" customHeight="1">
      <c r="H10910" s="800"/>
      <c r="AJ10910" s="792"/>
      <c r="AM10910" s="792"/>
      <c r="AP10910" s="792"/>
      <c r="AS10910" s="792"/>
      <c r="AV10910" s="792"/>
      <c r="AY10910" s="792"/>
      <c r="BN10910" s="792"/>
      <c r="BQ10910" s="792"/>
    </row>
    <row r="10911" spans="8:69" ht="12" customHeight="1">
      <c r="H10911" s="800"/>
      <c r="AJ10911" s="792"/>
      <c r="AM10911" s="792"/>
      <c r="AP10911" s="792"/>
      <c r="AS10911" s="792"/>
      <c r="AV10911" s="792"/>
      <c r="AY10911" s="792"/>
      <c r="BN10911" s="792"/>
      <c r="BQ10911" s="792"/>
    </row>
    <row r="10912" spans="8:69" ht="12" customHeight="1">
      <c r="H10912" s="800"/>
      <c r="AJ10912" s="792"/>
      <c r="AM10912" s="792"/>
      <c r="AP10912" s="792"/>
      <c r="AS10912" s="792"/>
      <c r="AV10912" s="792"/>
      <c r="AY10912" s="792"/>
      <c r="BN10912" s="792"/>
      <c r="BQ10912" s="792"/>
    </row>
    <row r="10913" spans="8:69" ht="12" customHeight="1">
      <c r="H10913" s="800"/>
      <c r="AJ10913" s="792"/>
      <c r="AM10913" s="792"/>
      <c r="AP10913" s="792"/>
      <c r="AS10913" s="792"/>
      <c r="AV10913" s="792"/>
      <c r="AY10913" s="792"/>
      <c r="BN10913" s="792"/>
      <c r="BQ10913" s="792"/>
    </row>
    <row r="10914" spans="8:69" ht="12" customHeight="1">
      <c r="H10914" s="800"/>
      <c r="AJ10914" s="792"/>
      <c r="AM10914" s="792"/>
      <c r="AP10914" s="792"/>
      <c r="AS10914" s="792"/>
      <c r="AV10914" s="792"/>
      <c r="AY10914" s="792"/>
      <c r="BN10914" s="792"/>
      <c r="BQ10914" s="792"/>
    </row>
    <row r="10915" spans="8:69" ht="12" customHeight="1">
      <c r="H10915" s="800"/>
      <c r="AJ10915" s="792"/>
      <c r="AM10915" s="792"/>
      <c r="AP10915" s="792"/>
      <c r="AS10915" s="792"/>
      <c r="AV10915" s="792"/>
      <c r="AY10915" s="792"/>
      <c r="BN10915" s="792"/>
      <c r="BQ10915" s="792"/>
    </row>
    <row r="10916" spans="8:69" ht="12" customHeight="1">
      <c r="H10916" s="800"/>
      <c r="AJ10916" s="792"/>
      <c r="AM10916" s="792"/>
      <c r="AP10916" s="792"/>
      <c r="AS10916" s="792"/>
      <c r="AV10916" s="792"/>
      <c r="AY10916" s="792"/>
      <c r="BN10916" s="792"/>
      <c r="BQ10916" s="792"/>
    </row>
    <row r="10917" spans="8:69" ht="12" customHeight="1">
      <c r="H10917" s="800"/>
      <c r="AJ10917" s="792"/>
      <c r="AM10917" s="792"/>
      <c r="AP10917" s="792"/>
      <c r="AS10917" s="792"/>
      <c r="AV10917" s="792"/>
      <c r="AY10917" s="792"/>
      <c r="BN10917" s="792"/>
      <c r="BQ10917" s="792"/>
    </row>
    <row r="10918" spans="8:69" ht="12" customHeight="1">
      <c r="H10918" s="800"/>
      <c r="AJ10918" s="792"/>
      <c r="AM10918" s="792"/>
      <c r="AP10918" s="792"/>
      <c r="AS10918" s="792"/>
      <c r="AV10918" s="792"/>
      <c r="AY10918" s="792"/>
      <c r="BN10918" s="792"/>
      <c r="BQ10918" s="792"/>
    </row>
    <row r="10919" spans="8:69" ht="12" customHeight="1">
      <c r="H10919" s="800"/>
      <c r="AJ10919" s="792"/>
      <c r="AM10919" s="792"/>
      <c r="AP10919" s="792"/>
      <c r="AS10919" s="792"/>
      <c r="AV10919" s="792"/>
      <c r="AY10919" s="792"/>
      <c r="BN10919" s="792"/>
      <c r="BQ10919" s="792"/>
    </row>
    <row r="10920" spans="8:69" ht="12" customHeight="1">
      <c r="H10920" s="800"/>
      <c r="AJ10920" s="792"/>
      <c r="AM10920" s="792"/>
      <c r="AP10920" s="792"/>
      <c r="AS10920" s="792"/>
      <c r="AV10920" s="792"/>
      <c r="AY10920" s="792"/>
      <c r="BN10920" s="792"/>
      <c r="BQ10920" s="792"/>
    </row>
    <row r="10921" spans="8:69" ht="12" customHeight="1">
      <c r="H10921" s="800"/>
      <c r="AJ10921" s="792"/>
      <c r="AM10921" s="792"/>
      <c r="AP10921" s="792"/>
      <c r="AS10921" s="792"/>
      <c r="AV10921" s="792"/>
      <c r="AY10921" s="792"/>
      <c r="BN10921" s="792"/>
      <c r="BQ10921" s="792"/>
    </row>
    <row r="10922" spans="8:69" ht="12" customHeight="1">
      <c r="H10922" s="800"/>
      <c r="AJ10922" s="792"/>
      <c r="AM10922" s="792"/>
      <c r="AP10922" s="792"/>
      <c r="AS10922" s="792"/>
      <c r="AV10922" s="792"/>
      <c r="AY10922" s="792"/>
      <c r="BN10922" s="792"/>
      <c r="BQ10922" s="792"/>
    </row>
    <row r="10923" spans="8:69" ht="12" customHeight="1">
      <c r="H10923" s="800"/>
      <c r="AJ10923" s="792"/>
      <c r="AM10923" s="792"/>
      <c r="AP10923" s="792"/>
      <c r="AS10923" s="792"/>
      <c r="AV10923" s="792"/>
      <c r="AY10923" s="792"/>
      <c r="BN10923" s="792"/>
      <c r="BQ10923" s="792"/>
    </row>
    <row r="10924" spans="8:69" ht="12" customHeight="1">
      <c r="H10924" s="800"/>
      <c r="AJ10924" s="792"/>
      <c r="AM10924" s="792"/>
      <c r="AP10924" s="792"/>
      <c r="AS10924" s="792"/>
      <c r="AV10924" s="792"/>
      <c r="AY10924" s="792"/>
      <c r="BN10924" s="792"/>
      <c r="BQ10924" s="792"/>
    </row>
    <row r="10925" spans="8:69" ht="12" customHeight="1">
      <c r="H10925" s="800"/>
      <c r="AJ10925" s="792"/>
      <c r="AM10925" s="792"/>
      <c r="AP10925" s="792"/>
      <c r="AS10925" s="792"/>
      <c r="AV10925" s="792"/>
      <c r="AY10925" s="792"/>
      <c r="BN10925" s="792"/>
      <c r="BQ10925" s="792"/>
    </row>
    <row r="10926" spans="8:69" ht="12" customHeight="1">
      <c r="H10926" s="800"/>
      <c r="AJ10926" s="792"/>
      <c r="AM10926" s="792"/>
      <c r="AP10926" s="792"/>
      <c r="AS10926" s="792"/>
      <c r="AV10926" s="792"/>
      <c r="AY10926" s="792"/>
      <c r="BN10926" s="792"/>
      <c r="BQ10926" s="792"/>
    </row>
    <row r="10927" spans="8:69" ht="12" customHeight="1">
      <c r="H10927" s="800"/>
      <c r="AJ10927" s="792"/>
      <c r="AM10927" s="792"/>
      <c r="AP10927" s="792"/>
      <c r="AS10927" s="792"/>
      <c r="AV10927" s="792"/>
      <c r="AY10927" s="792"/>
      <c r="BN10927" s="792"/>
      <c r="BQ10927" s="792"/>
    </row>
    <row r="10928" spans="8:69" ht="12" customHeight="1">
      <c r="H10928" s="800"/>
      <c r="AJ10928" s="792"/>
      <c r="AM10928" s="792"/>
      <c r="AP10928" s="792"/>
      <c r="AS10928" s="792"/>
      <c r="AV10928" s="792"/>
      <c r="AY10928" s="792"/>
      <c r="BN10928" s="792"/>
      <c r="BQ10928" s="792"/>
    </row>
    <row r="10929" spans="8:69" ht="12" customHeight="1">
      <c r="H10929" s="800"/>
      <c r="AJ10929" s="792"/>
      <c r="AM10929" s="792"/>
      <c r="AP10929" s="792"/>
      <c r="AS10929" s="792"/>
      <c r="AV10929" s="792"/>
      <c r="AY10929" s="792"/>
      <c r="BN10929" s="792"/>
      <c r="BQ10929" s="792"/>
    </row>
    <row r="10930" spans="8:69" ht="12" customHeight="1">
      <c r="H10930" s="800"/>
      <c r="AJ10930" s="792"/>
      <c r="AM10930" s="792"/>
      <c r="AP10930" s="792"/>
      <c r="AS10930" s="792"/>
      <c r="AV10930" s="792"/>
      <c r="AY10930" s="792"/>
      <c r="BN10930" s="792"/>
      <c r="BQ10930" s="792"/>
    </row>
    <row r="10931" spans="8:69" ht="12" customHeight="1">
      <c r="H10931" s="800"/>
      <c r="AJ10931" s="792"/>
      <c r="AM10931" s="792"/>
      <c r="AP10931" s="792"/>
      <c r="AS10931" s="792"/>
      <c r="AV10931" s="792"/>
      <c r="AY10931" s="792"/>
      <c r="BN10931" s="792"/>
      <c r="BQ10931" s="792"/>
    </row>
    <row r="10932" spans="8:69" ht="12" customHeight="1">
      <c r="H10932" s="800"/>
      <c r="AJ10932" s="792"/>
      <c r="AM10932" s="792"/>
      <c r="AP10932" s="792"/>
      <c r="AS10932" s="792"/>
      <c r="AV10932" s="792"/>
      <c r="AY10932" s="792"/>
      <c r="BN10932" s="792"/>
      <c r="BQ10932" s="792"/>
    </row>
    <row r="10933" spans="8:69" ht="12" customHeight="1">
      <c r="H10933" s="800"/>
      <c r="AJ10933" s="792"/>
      <c r="AM10933" s="792"/>
      <c r="AP10933" s="792"/>
      <c r="AS10933" s="792"/>
      <c r="AV10933" s="792"/>
      <c r="AY10933" s="792"/>
      <c r="BN10933" s="792"/>
      <c r="BQ10933" s="792"/>
    </row>
    <row r="10934" spans="8:69" ht="12" customHeight="1">
      <c r="H10934" s="800"/>
      <c r="AJ10934" s="792"/>
      <c r="AM10934" s="792"/>
      <c r="AP10934" s="792"/>
      <c r="AS10934" s="792"/>
      <c r="AV10934" s="792"/>
      <c r="AY10934" s="792"/>
      <c r="BN10934" s="792"/>
      <c r="BQ10934" s="792"/>
    </row>
    <row r="10935" spans="8:69" ht="12" customHeight="1">
      <c r="H10935" s="800"/>
      <c r="AJ10935" s="792"/>
      <c r="AM10935" s="792"/>
      <c r="AP10935" s="792"/>
      <c r="AS10935" s="792"/>
      <c r="AV10935" s="792"/>
      <c r="AY10935" s="792"/>
      <c r="BN10935" s="792"/>
      <c r="BQ10935" s="792"/>
    </row>
    <row r="10936" spans="8:69" ht="12" customHeight="1">
      <c r="H10936" s="800"/>
      <c r="AJ10936" s="792"/>
      <c r="AM10936" s="792"/>
      <c r="AP10936" s="792"/>
      <c r="AS10936" s="792"/>
      <c r="AV10936" s="792"/>
      <c r="AY10936" s="792"/>
      <c r="BN10936" s="792"/>
      <c r="BQ10936" s="792"/>
    </row>
    <row r="10937" spans="8:69" ht="12" customHeight="1">
      <c r="H10937" s="800"/>
      <c r="AJ10937" s="792"/>
      <c r="AM10937" s="792"/>
      <c r="AP10937" s="792"/>
      <c r="AS10937" s="792"/>
      <c r="AV10937" s="792"/>
      <c r="AY10937" s="792"/>
      <c r="BN10937" s="792"/>
      <c r="BQ10937" s="792"/>
    </row>
    <row r="10938" spans="8:69" ht="12" customHeight="1">
      <c r="H10938" s="800"/>
      <c r="AJ10938" s="792"/>
      <c r="AM10938" s="792"/>
      <c r="AP10938" s="792"/>
      <c r="AS10938" s="792"/>
      <c r="AV10938" s="792"/>
      <c r="AY10938" s="792"/>
      <c r="BN10938" s="792"/>
      <c r="BQ10938" s="792"/>
    </row>
    <row r="10939" spans="8:69" ht="12" customHeight="1">
      <c r="H10939" s="800"/>
      <c r="AJ10939" s="792"/>
      <c r="AM10939" s="792"/>
      <c r="AP10939" s="792"/>
      <c r="AS10939" s="792"/>
      <c r="AV10939" s="792"/>
      <c r="AY10939" s="792"/>
      <c r="BN10939" s="792"/>
      <c r="BQ10939" s="792"/>
    </row>
    <row r="10940" spans="8:69" ht="12" customHeight="1">
      <c r="H10940" s="800"/>
      <c r="AJ10940" s="792"/>
      <c r="AM10940" s="792"/>
      <c r="AP10940" s="792"/>
      <c r="AS10940" s="792"/>
      <c r="AV10940" s="792"/>
      <c r="AY10940" s="792"/>
      <c r="BN10940" s="792"/>
      <c r="BQ10940" s="792"/>
    </row>
    <row r="10941" spans="8:69" ht="12" customHeight="1">
      <c r="H10941" s="800"/>
      <c r="AJ10941" s="792"/>
      <c r="AM10941" s="792"/>
      <c r="AP10941" s="792"/>
      <c r="AS10941" s="792"/>
      <c r="AV10941" s="792"/>
      <c r="AY10941" s="792"/>
      <c r="BN10941" s="792"/>
      <c r="BQ10941" s="792"/>
    </row>
    <row r="10942" spans="8:69" ht="12" customHeight="1">
      <c r="H10942" s="800"/>
      <c r="AJ10942" s="792"/>
      <c r="AM10942" s="792"/>
      <c r="AP10942" s="792"/>
      <c r="AS10942" s="792"/>
      <c r="AV10942" s="792"/>
      <c r="AY10942" s="792"/>
      <c r="BN10942" s="792"/>
      <c r="BQ10942" s="792"/>
    </row>
    <row r="10943" spans="8:69" ht="12" customHeight="1">
      <c r="H10943" s="800"/>
      <c r="AJ10943" s="792"/>
      <c r="AM10943" s="792"/>
      <c r="AP10943" s="792"/>
      <c r="AS10943" s="792"/>
      <c r="AV10943" s="792"/>
      <c r="AY10943" s="792"/>
      <c r="BN10943" s="792"/>
      <c r="BQ10943" s="792"/>
    </row>
    <row r="10944" spans="8:69" ht="12" customHeight="1">
      <c r="H10944" s="800"/>
      <c r="AJ10944" s="792"/>
      <c r="AM10944" s="792"/>
      <c r="AP10944" s="792"/>
      <c r="AS10944" s="792"/>
      <c r="AV10944" s="792"/>
      <c r="AY10944" s="792"/>
      <c r="BN10944" s="792"/>
      <c r="BQ10944" s="792"/>
    </row>
    <row r="10945" spans="8:69" ht="12" customHeight="1">
      <c r="H10945" s="800"/>
      <c r="AJ10945" s="792"/>
      <c r="AM10945" s="792"/>
      <c r="AP10945" s="792"/>
      <c r="AS10945" s="792"/>
      <c r="AV10945" s="792"/>
      <c r="AY10945" s="792"/>
      <c r="BN10945" s="792"/>
      <c r="BQ10945" s="792"/>
    </row>
    <row r="10946" spans="8:69" ht="12" customHeight="1">
      <c r="H10946" s="800"/>
      <c r="AJ10946" s="792"/>
      <c r="AM10946" s="792"/>
      <c r="AP10946" s="792"/>
      <c r="AS10946" s="792"/>
      <c r="AV10946" s="792"/>
      <c r="AY10946" s="792"/>
      <c r="BN10946" s="792"/>
      <c r="BQ10946" s="792"/>
    </row>
    <row r="10947" spans="8:69" ht="12" customHeight="1">
      <c r="H10947" s="800"/>
      <c r="AJ10947" s="792"/>
      <c r="AM10947" s="792"/>
      <c r="AP10947" s="792"/>
      <c r="AS10947" s="792"/>
      <c r="AV10947" s="792"/>
      <c r="AY10947" s="792"/>
      <c r="BN10947" s="792"/>
      <c r="BQ10947" s="792"/>
    </row>
    <row r="10948" spans="8:69" ht="12" customHeight="1">
      <c r="H10948" s="800"/>
      <c r="AJ10948" s="792"/>
      <c r="AM10948" s="792"/>
      <c r="AP10948" s="792"/>
      <c r="AS10948" s="792"/>
      <c r="AV10948" s="792"/>
      <c r="AY10948" s="792"/>
      <c r="BN10948" s="792"/>
      <c r="BQ10948" s="792"/>
    </row>
    <row r="10949" spans="8:69" ht="12" customHeight="1">
      <c r="H10949" s="800"/>
      <c r="AJ10949" s="792"/>
      <c r="AM10949" s="792"/>
      <c r="AP10949" s="792"/>
      <c r="AS10949" s="792"/>
      <c r="AV10949" s="792"/>
      <c r="AY10949" s="792"/>
      <c r="BN10949" s="792"/>
      <c r="BQ10949" s="792"/>
    </row>
    <row r="10950" spans="8:69" ht="12" customHeight="1">
      <c r="H10950" s="800"/>
      <c r="AJ10950" s="792"/>
      <c r="AM10950" s="792"/>
      <c r="AP10950" s="792"/>
      <c r="AS10950" s="792"/>
      <c r="AV10950" s="792"/>
      <c r="AY10950" s="792"/>
      <c r="BN10950" s="792"/>
      <c r="BQ10950" s="792"/>
    </row>
    <row r="10951" spans="8:69" ht="12" customHeight="1">
      <c r="H10951" s="800"/>
      <c r="AJ10951" s="792"/>
      <c r="AM10951" s="792"/>
      <c r="AP10951" s="792"/>
      <c r="AS10951" s="792"/>
      <c r="AV10951" s="792"/>
      <c r="AY10951" s="792"/>
      <c r="BN10951" s="792"/>
      <c r="BQ10951" s="792"/>
    </row>
    <row r="10952" spans="8:69" ht="12" customHeight="1">
      <c r="H10952" s="800"/>
      <c r="AJ10952" s="792"/>
      <c r="AM10952" s="792"/>
      <c r="AP10952" s="792"/>
      <c r="AS10952" s="792"/>
      <c r="AV10952" s="792"/>
      <c r="AY10952" s="792"/>
      <c r="BN10952" s="792"/>
      <c r="BQ10952" s="792"/>
    </row>
    <row r="10953" spans="8:69" ht="12" customHeight="1">
      <c r="H10953" s="800"/>
      <c r="AJ10953" s="792"/>
      <c r="AM10953" s="792"/>
      <c r="AP10953" s="792"/>
      <c r="AS10953" s="792"/>
      <c r="AV10953" s="792"/>
      <c r="AY10953" s="792"/>
      <c r="BN10953" s="792"/>
      <c r="BQ10953" s="792"/>
    </row>
    <row r="10954" spans="8:69" ht="12" customHeight="1">
      <c r="H10954" s="800"/>
      <c r="AJ10954" s="792"/>
      <c r="AM10954" s="792"/>
      <c r="AP10954" s="792"/>
      <c r="AS10954" s="792"/>
      <c r="AV10954" s="792"/>
      <c r="AY10954" s="792"/>
      <c r="BN10954" s="792"/>
      <c r="BQ10954" s="792"/>
    </row>
    <row r="10955" spans="8:69" ht="12" customHeight="1">
      <c r="H10955" s="800"/>
      <c r="AJ10955" s="792"/>
      <c r="AM10955" s="792"/>
      <c r="AP10955" s="792"/>
      <c r="AS10955" s="792"/>
      <c r="AV10955" s="792"/>
      <c r="AY10955" s="792"/>
      <c r="BN10955" s="792"/>
      <c r="BQ10955" s="792"/>
    </row>
    <row r="10956" spans="8:69" ht="12" customHeight="1">
      <c r="H10956" s="800"/>
      <c r="AJ10956" s="792"/>
      <c r="AM10956" s="792"/>
      <c r="AP10956" s="792"/>
      <c r="AS10956" s="792"/>
      <c r="AV10956" s="792"/>
      <c r="AY10956" s="792"/>
      <c r="BN10956" s="792"/>
      <c r="BQ10956" s="792"/>
    </row>
    <row r="10957" spans="8:69" ht="12" customHeight="1">
      <c r="H10957" s="800"/>
      <c r="AJ10957" s="792"/>
      <c r="AM10957" s="792"/>
      <c r="AP10957" s="792"/>
      <c r="AS10957" s="792"/>
      <c r="AV10957" s="792"/>
      <c r="AY10957" s="792"/>
      <c r="BN10957" s="792"/>
      <c r="BQ10957" s="792"/>
    </row>
    <row r="10958" spans="8:69" ht="12" customHeight="1">
      <c r="H10958" s="800"/>
      <c r="AJ10958" s="792"/>
      <c r="AM10958" s="792"/>
      <c r="AP10958" s="792"/>
      <c r="AS10958" s="792"/>
      <c r="AV10958" s="792"/>
      <c r="AY10958" s="792"/>
      <c r="BN10958" s="792"/>
      <c r="BQ10958" s="792"/>
    </row>
    <row r="10959" spans="8:69" ht="12" customHeight="1">
      <c r="H10959" s="800"/>
      <c r="AJ10959" s="792"/>
      <c r="AM10959" s="792"/>
      <c r="AP10959" s="792"/>
      <c r="AS10959" s="792"/>
      <c r="AV10959" s="792"/>
      <c r="AY10959" s="792"/>
      <c r="BN10959" s="792"/>
      <c r="BQ10959" s="792"/>
    </row>
    <row r="10960" spans="8:69" ht="12" customHeight="1">
      <c r="H10960" s="800"/>
      <c r="AJ10960" s="792"/>
      <c r="AM10960" s="792"/>
      <c r="AP10960" s="792"/>
      <c r="AS10960" s="792"/>
      <c r="AV10960" s="792"/>
      <c r="AY10960" s="792"/>
      <c r="BN10960" s="792"/>
      <c r="BQ10960" s="792"/>
    </row>
    <row r="10961" spans="8:69" ht="12" customHeight="1">
      <c r="H10961" s="800"/>
      <c r="AJ10961" s="792"/>
      <c r="AM10961" s="792"/>
      <c r="AP10961" s="792"/>
      <c r="AS10961" s="792"/>
      <c r="AV10961" s="792"/>
      <c r="AY10961" s="792"/>
      <c r="BN10961" s="792"/>
      <c r="BQ10961" s="792"/>
    </row>
    <row r="10962" spans="8:69" ht="12" customHeight="1">
      <c r="H10962" s="800"/>
      <c r="AJ10962" s="792"/>
      <c r="AM10962" s="792"/>
      <c r="AP10962" s="792"/>
      <c r="AS10962" s="792"/>
      <c r="AV10962" s="792"/>
      <c r="AY10962" s="792"/>
      <c r="BN10962" s="792"/>
      <c r="BQ10962" s="792"/>
    </row>
    <row r="10963" spans="8:69" ht="12" customHeight="1">
      <c r="H10963" s="800"/>
      <c r="AJ10963" s="792"/>
      <c r="AM10963" s="792"/>
      <c r="AP10963" s="792"/>
      <c r="AS10963" s="792"/>
      <c r="AV10963" s="792"/>
      <c r="AY10963" s="792"/>
      <c r="BN10963" s="792"/>
      <c r="BQ10963" s="792"/>
    </row>
    <row r="10964" spans="8:69" ht="12" customHeight="1">
      <c r="H10964" s="800"/>
      <c r="AJ10964" s="792"/>
      <c r="AM10964" s="792"/>
      <c r="AP10964" s="792"/>
      <c r="AS10964" s="792"/>
      <c r="AV10964" s="792"/>
      <c r="AY10964" s="792"/>
      <c r="BN10964" s="792"/>
      <c r="BQ10964" s="792"/>
    </row>
    <row r="10965" spans="8:69" ht="12" customHeight="1">
      <c r="H10965" s="800"/>
      <c r="AJ10965" s="792"/>
      <c r="AM10965" s="792"/>
      <c r="AP10965" s="792"/>
      <c r="AS10965" s="792"/>
      <c r="AV10965" s="792"/>
      <c r="AY10965" s="792"/>
      <c r="BN10965" s="792"/>
      <c r="BQ10965" s="792"/>
    </row>
    <row r="10966" spans="8:69" ht="12" customHeight="1">
      <c r="H10966" s="800"/>
      <c r="AJ10966" s="792"/>
      <c r="AM10966" s="792"/>
      <c r="AP10966" s="792"/>
      <c r="AS10966" s="792"/>
      <c r="AV10966" s="792"/>
      <c r="AY10966" s="792"/>
      <c r="BN10966" s="792"/>
      <c r="BQ10966" s="792"/>
    </row>
    <row r="10967" spans="8:69" ht="12" customHeight="1">
      <c r="H10967" s="800"/>
      <c r="AJ10967" s="792"/>
      <c r="AM10967" s="792"/>
      <c r="AP10967" s="792"/>
      <c r="AS10967" s="792"/>
      <c r="AV10967" s="792"/>
      <c r="AY10967" s="792"/>
      <c r="BN10967" s="792"/>
      <c r="BQ10967" s="792"/>
    </row>
    <row r="10968" spans="8:69" ht="12" customHeight="1">
      <c r="H10968" s="800"/>
      <c r="AJ10968" s="792"/>
      <c r="AM10968" s="792"/>
      <c r="AP10968" s="792"/>
      <c r="AS10968" s="792"/>
      <c r="AV10968" s="792"/>
      <c r="AY10968" s="792"/>
      <c r="BN10968" s="792"/>
      <c r="BQ10968" s="792"/>
    </row>
    <row r="10969" spans="8:69" ht="12" customHeight="1">
      <c r="H10969" s="800"/>
      <c r="AJ10969" s="792"/>
      <c r="AM10969" s="792"/>
      <c r="AP10969" s="792"/>
      <c r="AS10969" s="792"/>
      <c r="AV10969" s="792"/>
      <c r="AY10969" s="792"/>
      <c r="BN10969" s="792"/>
      <c r="BQ10969" s="792"/>
    </row>
    <row r="10970" spans="8:69" ht="12" customHeight="1">
      <c r="H10970" s="800"/>
      <c r="AJ10970" s="792"/>
      <c r="AM10970" s="792"/>
      <c r="AP10970" s="792"/>
      <c r="AS10970" s="792"/>
      <c r="AV10970" s="792"/>
      <c r="AY10970" s="792"/>
      <c r="BN10970" s="792"/>
      <c r="BQ10970" s="792"/>
    </row>
    <row r="10971" spans="8:69" ht="12" customHeight="1">
      <c r="H10971" s="800"/>
      <c r="AJ10971" s="792"/>
      <c r="AM10971" s="792"/>
      <c r="AP10971" s="792"/>
      <c r="AS10971" s="792"/>
      <c r="AV10971" s="792"/>
      <c r="AY10971" s="792"/>
      <c r="BN10971" s="792"/>
      <c r="BQ10971" s="792"/>
    </row>
    <row r="10972" spans="8:69" ht="12" customHeight="1">
      <c r="H10972" s="800"/>
      <c r="AJ10972" s="792"/>
      <c r="AM10972" s="792"/>
      <c r="AP10972" s="792"/>
      <c r="AS10972" s="792"/>
      <c r="AV10972" s="792"/>
      <c r="AY10972" s="792"/>
      <c r="BN10972" s="792"/>
      <c r="BQ10972" s="792"/>
    </row>
    <row r="10973" spans="8:69" ht="12" customHeight="1">
      <c r="H10973" s="800"/>
      <c r="AJ10973" s="792"/>
      <c r="AM10973" s="792"/>
      <c r="AP10973" s="792"/>
      <c r="AS10973" s="792"/>
      <c r="AV10973" s="792"/>
      <c r="AY10973" s="792"/>
      <c r="BN10973" s="792"/>
      <c r="BQ10973" s="792"/>
    </row>
    <row r="10974" spans="8:69" ht="12" customHeight="1">
      <c r="H10974" s="800"/>
      <c r="AJ10974" s="792"/>
      <c r="AM10974" s="792"/>
      <c r="AP10974" s="792"/>
      <c r="AS10974" s="792"/>
      <c r="AV10974" s="792"/>
      <c r="AY10974" s="792"/>
      <c r="BN10974" s="792"/>
      <c r="BQ10974" s="792"/>
    </row>
    <row r="10975" spans="8:69" ht="12" customHeight="1">
      <c r="H10975" s="800"/>
      <c r="AJ10975" s="792"/>
      <c r="AM10975" s="792"/>
      <c r="AP10975" s="792"/>
      <c r="AS10975" s="792"/>
      <c r="AV10975" s="792"/>
      <c r="AY10975" s="792"/>
      <c r="BN10975" s="792"/>
      <c r="BQ10975" s="792"/>
    </row>
    <row r="10976" spans="8:69" ht="12" customHeight="1">
      <c r="H10976" s="800"/>
      <c r="AJ10976" s="792"/>
      <c r="AM10976" s="792"/>
      <c r="AP10976" s="792"/>
      <c r="AS10976" s="792"/>
      <c r="AV10976" s="792"/>
      <c r="AY10976" s="792"/>
      <c r="BN10976" s="792"/>
      <c r="BQ10976" s="792"/>
    </row>
    <row r="10977" spans="8:69" ht="12" customHeight="1">
      <c r="H10977" s="800"/>
      <c r="AJ10977" s="792"/>
      <c r="AM10977" s="792"/>
      <c r="AP10977" s="792"/>
      <c r="AS10977" s="792"/>
      <c r="AV10977" s="792"/>
      <c r="AY10977" s="792"/>
      <c r="BN10977" s="792"/>
      <c r="BQ10977" s="792"/>
    </row>
    <row r="10978" spans="8:69" ht="12" customHeight="1">
      <c r="H10978" s="800"/>
      <c r="AJ10978" s="792"/>
      <c r="AM10978" s="792"/>
      <c r="AP10978" s="792"/>
      <c r="AS10978" s="792"/>
      <c r="AV10978" s="792"/>
      <c r="AY10978" s="792"/>
      <c r="BN10978" s="792"/>
      <c r="BQ10978" s="792"/>
    </row>
    <row r="10979" spans="8:69" ht="12" customHeight="1">
      <c r="H10979" s="800"/>
      <c r="AJ10979" s="792"/>
      <c r="AM10979" s="792"/>
      <c r="AP10979" s="792"/>
      <c r="AS10979" s="792"/>
      <c r="AV10979" s="792"/>
      <c r="AY10979" s="792"/>
      <c r="BN10979" s="792"/>
      <c r="BQ10979" s="792"/>
    </row>
    <row r="10980" spans="8:69" ht="12" customHeight="1">
      <c r="H10980" s="800"/>
      <c r="AJ10980" s="792"/>
      <c r="AM10980" s="792"/>
      <c r="AP10980" s="792"/>
      <c r="AS10980" s="792"/>
      <c r="AV10980" s="792"/>
      <c r="AY10980" s="792"/>
      <c r="BN10980" s="792"/>
      <c r="BQ10980" s="792"/>
    </row>
    <row r="10981" spans="8:69" ht="12" customHeight="1">
      <c r="H10981" s="800"/>
      <c r="AJ10981" s="792"/>
      <c r="AM10981" s="792"/>
      <c r="AP10981" s="792"/>
      <c r="AS10981" s="792"/>
      <c r="AV10981" s="792"/>
      <c r="AY10981" s="792"/>
      <c r="BN10981" s="792"/>
      <c r="BQ10981" s="792"/>
    </row>
    <row r="10982" spans="8:69" ht="12" customHeight="1">
      <c r="H10982" s="800"/>
      <c r="AJ10982" s="792"/>
      <c r="AM10982" s="792"/>
      <c r="AP10982" s="792"/>
      <c r="AS10982" s="792"/>
      <c r="AV10982" s="792"/>
      <c r="AY10982" s="792"/>
      <c r="BN10982" s="792"/>
      <c r="BQ10982" s="792"/>
    </row>
    <row r="10983" spans="8:69" ht="12" customHeight="1">
      <c r="H10983" s="800"/>
      <c r="AJ10983" s="792"/>
      <c r="AM10983" s="792"/>
      <c r="AP10983" s="792"/>
      <c r="AS10983" s="792"/>
      <c r="AV10983" s="792"/>
      <c r="AY10983" s="792"/>
      <c r="BN10983" s="792"/>
      <c r="BQ10983" s="792"/>
    </row>
    <row r="10984" spans="8:69" ht="12" customHeight="1">
      <c r="H10984" s="800"/>
      <c r="AJ10984" s="792"/>
      <c r="AM10984" s="792"/>
      <c r="AP10984" s="792"/>
      <c r="AS10984" s="792"/>
      <c r="AV10984" s="792"/>
      <c r="AY10984" s="792"/>
      <c r="BN10984" s="792"/>
      <c r="BQ10984" s="792"/>
    </row>
    <row r="10985" spans="8:69" ht="12" customHeight="1">
      <c r="H10985" s="800"/>
      <c r="AJ10985" s="792"/>
      <c r="AM10985" s="792"/>
      <c r="AP10985" s="792"/>
      <c r="AS10985" s="792"/>
      <c r="AV10985" s="792"/>
      <c r="AY10985" s="792"/>
      <c r="BN10985" s="792"/>
      <c r="BQ10985" s="792"/>
    </row>
    <row r="10986" spans="8:69" ht="12" customHeight="1">
      <c r="H10986" s="800"/>
      <c r="AJ10986" s="792"/>
      <c r="AM10986" s="792"/>
      <c r="AP10986" s="792"/>
      <c r="AS10986" s="792"/>
      <c r="AV10986" s="792"/>
      <c r="AY10986" s="792"/>
      <c r="BN10986" s="792"/>
      <c r="BQ10986" s="792"/>
    </row>
    <row r="10987" spans="8:69" ht="12" customHeight="1">
      <c r="H10987" s="800"/>
      <c r="AJ10987" s="792"/>
      <c r="AM10987" s="792"/>
      <c r="AP10987" s="792"/>
      <c r="AS10987" s="792"/>
      <c r="AV10987" s="792"/>
      <c r="AY10987" s="792"/>
      <c r="BN10987" s="792"/>
      <c r="BQ10987" s="792"/>
    </row>
    <row r="10988" spans="8:69" ht="12" customHeight="1">
      <c r="H10988" s="800"/>
      <c r="AJ10988" s="792"/>
      <c r="AM10988" s="792"/>
      <c r="AP10988" s="792"/>
      <c r="AS10988" s="792"/>
      <c r="AV10988" s="792"/>
      <c r="AY10988" s="792"/>
      <c r="BN10988" s="792"/>
      <c r="BQ10988" s="792"/>
    </row>
    <row r="10989" spans="8:69" ht="12" customHeight="1">
      <c r="H10989" s="800"/>
      <c r="AJ10989" s="792"/>
      <c r="AM10989" s="792"/>
      <c r="AP10989" s="792"/>
      <c r="AS10989" s="792"/>
      <c r="AV10989" s="792"/>
      <c r="AY10989" s="792"/>
      <c r="BN10989" s="792"/>
      <c r="BQ10989" s="792"/>
    </row>
    <row r="10990" spans="8:69" ht="12" customHeight="1">
      <c r="H10990" s="800"/>
      <c r="AJ10990" s="792"/>
      <c r="AM10990" s="792"/>
      <c r="AP10990" s="792"/>
      <c r="AS10990" s="792"/>
      <c r="AV10990" s="792"/>
      <c r="AY10990" s="792"/>
      <c r="BN10990" s="792"/>
      <c r="BQ10990" s="792"/>
    </row>
    <row r="10991" spans="8:69" ht="12" customHeight="1">
      <c r="H10991" s="800"/>
      <c r="AJ10991" s="792"/>
      <c r="AM10991" s="792"/>
      <c r="AP10991" s="792"/>
      <c r="AS10991" s="792"/>
      <c r="AV10991" s="792"/>
      <c r="AY10991" s="792"/>
      <c r="BN10991" s="792"/>
      <c r="BQ10991" s="792"/>
    </row>
    <row r="10992" spans="8:69" ht="12" customHeight="1">
      <c r="H10992" s="800"/>
      <c r="AJ10992" s="792"/>
      <c r="AM10992" s="792"/>
      <c r="AP10992" s="792"/>
      <c r="AS10992" s="792"/>
      <c r="AV10992" s="792"/>
      <c r="AY10992" s="792"/>
      <c r="BN10992" s="792"/>
      <c r="BQ10992" s="792"/>
    </row>
    <row r="10993" spans="8:69" ht="12" customHeight="1">
      <c r="H10993" s="800"/>
      <c r="AJ10993" s="792"/>
      <c r="AM10993" s="792"/>
      <c r="AP10993" s="792"/>
      <c r="AS10993" s="792"/>
      <c r="AV10993" s="792"/>
      <c r="AY10993" s="792"/>
      <c r="BN10993" s="792"/>
      <c r="BQ10993" s="792"/>
    </row>
    <row r="10994" spans="8:69" ht="12" customHeight="1">
      <c r="H10994" s="800"/>
      <c r="AJ10994" s="792"/>
      <c r="AM10994" s="792"/>
      <c r="AP10994" s="792"/>
      <c r="AS10994" s="792"/>
      <c r="AV10994" s="792"/>
      <c r="AY10994" s="792"/>
      <c r="BN10994" s="792"/>
      <c r="BQ10994" s="792"/>
    </row>
    <row r="10995" spans="8:69" ht="12" customHeight="1">
      <c r="H10995" s="800"/>
      <c r="AJ10995" s="792"/>
      <c r="AM10995" s="792"/>
      <c r="AP10995" s="792"/>
      <c r="AS10995" s="792"/>
      <c r="AV10995" s="792"/>
      <c r="AY10995" s="792"/>
      <c r="BN10995" s="792"/>
      <c r="BQ10995" s="792"/>
    </row>
    <row r="10996" spans="8:69" ht="12" customHeight="1">
      <c r="H10996" s="800"/>
      <c r="AJ10996" s="792"/>
      <c r="AM10996" s="792"/>
      <c r="AP10996" s="792"/>
      <c r="AS10996" s="792"/>
      <c r="AV10996" s="792"/>
      <c r="AY10996" s="792"/>
      <c r="BN10996" s="792"/>
      <c r="BQ10996" s="792"/>
    </row>
    <row r="10997" spans="8:69" ht="12" customHeight="1">
      <c r="H10997" s="800"/>
      <c r="AJ10997" s="792"/>
      <c r="AM10997" s="792"/>
      <c r="AP10997" s="792"/>
      <c r="AS10997" s="792"/>
      <c r="AV10997" s="792"/>
      <c r="AY10997" s="792"/>
      <c r="BN10997" s="792"/>
      <c r="BQ10997" s="792"/>
    </row>
    <row r="10998" spans="8:69" ht="12" customHeight="1">
      <c r="H10998" s="800"/>
      <c r="AJ10998" s="792"/>
      <c r="AM10998" s="792"/>
      <c r="AP10998" s="792"/>
      <c r="AS10998" s="792"/>
      <c r="AV10998" s="792"/>
      <c r="AY10998" s="792"/>
      <c r="BN10998" s="792"/>
      <c r="BQ10998" s="792"/>
    </row>
    <row r="10999" spans="8:69" ht="12" customHeight="1">
      <c r="H10999" s="800"/>
      <c r="AJ10999" s="792"/>
      <c r="AM10999" s="792"/>
      <c r="AP10999" s="792"/>
      <c r="AS10999" s="792"/>
      <c r="AV10999" s="792"/>
      <c r="AY10999" s="792"/>
      <c r="BN10999" s="792"/>
      <c r="BQ10999" s="792"/>
    </row>
    <row r="11000" spans="8:69" ht="12" customHeight="1">
      <c r="H11000" s="800"/>
      <c r="AJ11000" s="792"/>
      <c r="AM11000" s="792"/>
      <c r="AP11000" s="792"/>
      <c r="AS11000" s="792"/>
      <c r="AV11000" s="792"/>
      <c r="AY11000" s="792"/>
      <c r="BN11000" s="792"/>
      <c r="BQ11000" s="792"/>
    </row>
    <row r="11001" spans="8:69" ht="12" customHeight="1">
      <c r="H11001" s="800"/>
      <c r="AJ11001" s="792"/>
      <c r="AM11001" s="792"/>
      <c r="AP11001" s="792"/>
      <c r="AS11001" s="792"/>
      <c r="AV11001" s="792"/>
      <c r="AY11001" s="792"/>
      <c r="BN11001" s="792"/>
      <c r="BQ11001" s="792"/>
    </row>
    <row r="11002" spans="8:69" ht="12" customHeight="1">
      <c r="H11002" s="800"/>
      <c r="AJ11002" s="792"/>
      <c r="AM11002" s="792"/>
      <c r="AP11002" s="792"/>
      <c r="AS11002" s="792"/>
      <c r="AV11002" s="792"/>
      <c r="AY11002" s="792"/>
      <c r="BN11002" s="792"/>
      <c r="BQ11002" s="792"/>
    </row>
    <row r="11003" spans="8:69" ht="12" customHeight="1">
      <c r="H11003" s="800"/>
      <c r="AJ11003" s="792"/>
      <c r="AM11003" s="792"/>
      <c r="AP11003" s="792"/>
      <c r="AS11003" s="792"/>
      <c r="AV11003" s="792"/>
      <c r="AY11003" s="792"/>
      <c r="BN11003" s="792"/>
      <c r="BQ11003" s="792"/>
    </row>
    <row r="11004" spans="8:69" ht="12" customHeight="1">
      <c r="H11004" s="800"/>
      <c r="AJ11004" s="792"/>
      <c r="AM11004" s="792"/>
      <c r="AP11004" s="792"/>
      <c r="AS11004" s="792"/>
      <c r="AV11004" s="792"/>
      <c r="AY11004" s="792"/>
      <c r="BN11004" s="792"/>
      <c r="BQ11004" s="792"/>
    </row>
    <row r="11005" spans="8:69" ht="12" customHeight="1">
      <c r="H11005" s="800"/>
      <c r="AJ11005" s="792"/>
      <c r="AM11005" s="792"/>
      <c r="AP11005" s="792"/>
      <c r="AS11005" s="792"/>
      <c r="AV11005" s="792"/>
      <c r="AY11005" s="792"/>
      <c r="BN11005" s="792"/>
      <c r="BQ11005" s="792"/>
    </row>
    <row r="11006" spans="8:69" ht="12" customHeight="1">
      <c r="H11006" s="800"/>
      <c r="AJ11006" s="792"/>
      <c r="AM11006" s="792"/>
      <c r="AP11006" s="792"/>
      <c r="AS11006" s="792"/>
      <c r="AV11006" s="792"/>
      <c r="AY11006" s="792"/>
      <c r="BN11006" s="792"/>
      <c r="BQ11006" s="792"/>
    </row>
    <row r="11007" spans="8:69" ht="12" customHeight="1">
      <c r="H11007" s="800"/>
      <c r="AJ11007" s="792"/>
      <c r="AM11007" s="792"/>
      <c r="AP11007" s="792"/>
      <c r="AS11007" s="792"/>
      <c r="AV11007" s="792"/>
      <c r="AY11007" s="792"/>
      <c r="BN11007" s="792"/>
      <c r="BQ11007" s="792"/>
    </row>
    <row r="11008" spans="8:69" ht="12" customHeight="1">
      <c r="H11008" s="800"/>
      <c r="AJ11008" s="792"/>
      <c r="AM11008" s="792"/>
      <c r="AP11008" s="792"/>
      <c r="AS11008" s="792"/>
      <c r="AV11008" s="792"/>
      <c r="AY11008" s="792"/>
      <c r="BN11008" s="792"/>
      <c r="BQ11008" s="792"/>
    </row>
    <row r="11009" spans="8:69" ht="12" customHeight="1">
      <c r="H11009" s="800"/>
      <c r="AJ11009" s="792"/>
      <c r="AM11009" s="792"/>
      <c r="AP11009" s="792"/>
      <c r="AS11009" s="792"/>
      <c r="AV11009" s="792"/>
      <c r="AY11009" s="792"/>
      <c r="BN11009" s="792"/>
      <c r="BQ11009" s="792"/>
    </row>
    <row r="11010" spans="8:69" ht="12" customHeight="1">
      <c r="H11010" s="800"/>
      <c r="AJ11010" s="792"/>
      <c r="AM11010" s="792"/>
      <c r="AP11010" s="792"/>
      <c r="AS11010" s="792"/>
      <c r="AV11010" s="792"/>
      <c r="AY11010" s="792"/>
      <c r="BN11010" s="792"/>
      <c r="BQ11010" s="792"/>
    </row>
    <row r="11011" spans="8:69" ht="12" customHeight="1">
      <c r="H11011" s="800"/>
      <c r="AJ11011" s="792"/>
      <c r="AM11011" s="792"/>
      <c r="AP11011" s="792"/>
      <c r="AS11011" s="792"/>
      <c r="AV11011" s="792"/>
      <c r="AY11011" s="792"/>
      <c r="BN11011" s="792"/>
      <c r="BQ11011" s="792"/>
    </row>
    <row r="11012" spans="8:69" ht="12" customHeight="1">
      <c r="H11012" s="800"/>
      <c r="AJ11012" s="792"/>
      <c r="AM11012" s="792"/>
      <c r="AP11012" s="792"/>
      <c r="AS11012" s="792"/>
      <c r="AV11012" s="792"/>
      <c r="AY11012" s="792"/>
      <c r="BN11012" s="792"/>
      <c r="BQ11012" s="792"/>
    </row>
    <row r="11013" spans="8:69" ht="12" customHeight="1">
      <c r="H11013" s="800"/>
      <c r="AJ11013" s="792"/>
      <c r="AM11013" s="792"/>
      <c r="AP11013" s="792"/>
      <c r="AS11013" s="792"/>
      <c r="AV11013" s="792"/>
      <c r="AY11013" s="792"/>
      <c r="BN11013" s="792"/>
      <c r="BQ11013" s="792"/>
    </row>
    <row r="11014" spans="8:69" ht="12" customHeight="1">
      <c r="H11014" s="800"/>
      <c r="AJ11014" s="792"/>
      <c r="AM11014" s="792"/>
      <c r="AP11014" s="792"/>
      <c r="AS11014" s="792"/>
      <c r="AV11014" s="792"/>
      <c r="AY11014" s="792"/>
      <c r="BN11014" s="792"/>
      <c r="BQ11014" s="792"/>
    </row>
    <row r="11015" spans="8:69" ht="12" customHeight="1">
      <c r="H11015" s="800"/>
      <c r="AJ11015" s="792"/>
      <c r="AM11015" s="792"/>
      <c r="AP11015" s="792"/>
      <c r="AS11015" s="792"/>
      <c r="AV11015" s="792"/>
      <c r="AY11015" s="792"/>
      <c r="BN11015" s="792"/>
      <c r="BQ11015" s="792"/>
    </row>
    <row r="11016" spans="8:69" ht="12" customHeight="1">
      <c r="H11016" s="800"/>
      <c r="AJ11016" s="792"/>
      <c r="AM11016" s="792"/>
      <c r="AP11016" s="792"/>
      <c r="AS11016" s="792"/>
      <c r="AV11016" s="792"/>
      <c r="AY11016" s="792"/>
      <c r="BN11016" s="792"/>
      <c r="BQ11016" s="792"/>
    </row>
    <row r="11017" spans="8:69" ht="12" customHeight="1">
      <c r="H11017" s="800"/>
      <c r="AJ11017" s="792"/>
      <c r="AM11017" s="792"/>
      <c r="AP11017" s="792"/>
      <c r="AS11017" s="792"/>
      <c r="AV11017" s="792"/>
      <c r="AY11017" s="792"/>
      <c r="BN11017" s="792"/>
      <c r="BQ11017" s="792"/>
    </row>
    <row r="11018" spans="8:69" ht="12" customHeight="1">
      <c r="H11018" s="800"/>
      <c r="AJ11018" s="792"/>
      <c r="AM11018" s="792"/>
      <c r="AP11018" s="792"/>
      <c r="AS11018" s="792"/>
      <c r="AV11018" s="792"/>
      <c r="AY11018" s="792"/>
      <c r="BN11018" s="792"/>
      <c r="BQ11018" s="792"/>
    </row>
    <row r="11019" spans="8:69" ht="12" customHeight="1">
      <c r="H11019" s="800"/>
      <c r="AJ11019" s="792"/>
      <c r="AM11019" s="792"/>
      <c r="AP11019" s="792"/>
      <c r="AS11019" s="792"/>
      <c r="AV11019" s="792"/>
      <c r="AY11019" s="792"/>
      <c r="BN11019" s="792"/>
      <c r="BQ11019" s="792"/>
    </row>
    <row r="11020" spans="8:69" ht="12" customHeight="1">
      <c r="H11020" s="800"/>
      <c r="AJ11020" s="792"/>
      <c r="AM11020" s="792"/>
      <c r="AP11020" s="792"/>
      <c r="AS11020" s="792"/>
      <c r="AV11020" s="792"/>
      <c r="AY11020" s="792"/>
      <c r="BN11020" s="792"/>
      <c r="BQ11020" s="792"/>
    </row>
    <row r="11021" spans="8:69" ht="12" customHeight="1">
      <c r="H11021" s="800"/>
      <c r="AJ11021" s="792"/>
      <c r="AM11021" s="792"/>
      <c r="AP11021" s="792"/>
      <c r="AS11021" s="792"/>
      <c r="AV11021" s="792"/>
      <c r="AY11021" s="792"/>
      <c r="BN11021" s="792"/>
      <c r="BQ11021" s="792"/>
    </row>
    <row r="11022" spans="8:69" ht="12" customHeight="1">
      <c r="H11022" s="800"/>
      <c r="AJ11022" s="792"/>
      <c r="AM11022" s="792"/>
      <c r="AP11022" s="792"/>
      <c r="AS11022" s="792"/>
      <c r="AV11022" s="792"/>
      <c r="AY11022" s="792"/>
      <c r="BN11022" s="792"/>
      <c r="BQ11022" s="792"/>
    </row>
    <row r="11023" spans="8:69" ht="12" customHeight="1">
      <c r="H11023" s="800"/>
      <c r="AJ11023" s="792"/>
      <c r="AM11023" s="792"/>
      <c r="AP11023" s="792"/>
      <c r="AS11023" s="792"/>
      <c r="AV11023" s="792"/>
      <c r="AY11023" s="792"/>
      <c r="BN11023" s="792"/>
      <c r="BQ11023" s="792"/>
    </row>
    <row r="11024" spans="8:69" ht="12" customHeight="1">
      <c r="H11024" s="800"/>
      <c r="AJ11024" s="792"/>
      <c r="AM11024" s="792"/>
      <c r="AP11024" s="792"/>
      <c r="AS11024" s="792"/>
      <c r="AV11024" s="792"/>
      <c r="AY11024" s="792"/>
      <c r="BN11024" s="792"/>
      <c r="BQ11024" s="792"/>
    </row>
    <row r="11025" spans="8:69" ht="12" customHeight="1">
      <c r="H11025" s="800"/>
      <c r="AJ11025" s="792"/>
      <c r="AM11025" s="792"/>
      <c r="AP11025" s="792"/>
      <c r="AS11025" s="792"/>
      <c r="AV11025" s="792"/>
      <c r="AY11025" s="792"/>
      <c r="BN11025" s="792"/>
      <c r="BQ11025" s="792"/>
    </row>
    <row r="11026" spans="8:69" ht="12" customHeight="1">
      <c r="H11026" s="800"/>
      <c r="AJ11026" s="792"/>
      <c r="AM11026" s="792"/>
      <c r="AP11026" s="792"/>
      <c r="AS11026" s="792"/>
      <c r="AV11026" s="792"/>
      <c r="AY11026" s="792"/>
      <c r="BN11026" s="792"/>
      <c r="BQ11026" s="792"/>
    </row>
    <row r="11027" spans="8:69" ht="12" customHeight="1">
      <c r="H11027" s="800"/>
      <c r="AJ11027" s="792"/>
      <c r="AM11027" s="792"/>
      <c r="AP11027" s="792"/>
      <c r="AS11027" s="792"/>
      <c r="AV11027" s="792"/>
      <c r="AY11027" s="792"/>
      <c r="BN11027" s="792"/>
      <c r="BQ11027" s="792"/>
    </row>
    <row r="11028" spans="8:69" ht="12" customHeight="1">
      <c r="H11028" s="800"/>
      <c r="AJ11028" s="792"/>
      <c r="AM11028" s="792"/>
      <c r="AP11028" s="792"/>
      <c r="AS11028" s="792"/>
      <c r="AV11028" s="792"/>
      <c r="AY11028" s="792"/>
      <c r="BN11028" s="792"/>
      <c r="BQ11028" s="792"/>
    </row>
    <row r="11029" spans="8:69" ht="12" customHeight="1">
      <c r="H11029" s="800"/>
      <c r="AJ11029" s="792"/>
      <c r="AM11029" s="792"/>
      <c r="AP11029" s="792"/>
      <c r="AS11029" s="792"/>
      <c r="AV11029" s="792"/>
      <c r="AY11029" s="792"/>
      <c r="BN11029" s="792"/>
      <c r="BQ11029" s="792"/>
    </row>
    <row r="11030" spans="8:69" ht="12" customHeight="1">
      <c r="H11030" s="800"/>
      <c r="AJ11030" s="792"/>
      <c r="AM11030" s="792"/>
      <c r="AP11030" s="792"/>
      <c r="AS11030" s="792"/>
      <c r="AV11030" s="792"/>
      <c r="AY11030" s="792"/>
      <c r="BN11030" s="792"/>
      <c r="BQ11030" s="792"/>
    </row>
    <row r="11031" spans="8:69" ht="12" customHeight="1">
      <c r="H11031" s="800"/>
      <c r="AJ11031" s="792"/>
      <c r="AM11031" s="792"/>
      <c r="AP11031" s="792"/>
      <c r="AS11031" s="792"/>
      <c r="AV11031" s="792"/>
      <c r="AY11031" s="792"/>
      <c r="BN11031" s="792"/>
      <c r="BQ11031" s="792"/>
    </row>
    <row r="11032" spans="8:69" ht="12" customHeight="1">
      <c r="H11032" s="800"/>
      <c r="AJ11032" s="792"/>
      <c r="AM11032" s="792"/>
      <c r="AP11032" s="792"/>
      <c r="AS11032" s="792"/>
      <c r="AV11032" s="792"/>
      <c r="AY11032" s="792"/>
      <c r="BN11032" s="792"/>
      <c r="BQ11032" s="792"/>
    </row>
    <row r="11033" spans="8:69" ht="12" customHeight="1">
      <c r="H11033" s="800"/>
      <c r="AJ11033" s="792"/>
      <c r="AM11033" s="792"/>
      <c r="AP11033" s="792"/>
      <c r="AS11033" s="792"/>
      <c r="AV11033" s="792"/>
      <c r="AY11033" s="792"/>
      <c r="BN11033" s="792"/>
      <c r="BQ11033" s="792"/>
    </row>
    <row r="11034" spans="8:69" ht="12" customHeight="1">
      <c r="H11034" s="800"/>
      <c r="AJ11034" s="792"/>
      <c r="AM11034" s="792"/>
      <c r="AP11034" s="792"/>
      <c r="AS11034" s="792"/>
      <c r="AV11034" s="792"/>
      <c r="AY11034" s="792"/>
      <c r="BN11034" s="792"/>
      <c r="BQ11034" s="792"/>
    </row>
    <row r="11035" spans="8:69" ht="12" customHeight="1">
      <c r="H11035" s="800"/>
      <c r="AJ11035" s="792"/>
      <c r="AM11035" s="792"/>
      <c r="AP11035" s="792"/>
      <c r="AS11035" s="792"/>
      <c r="AV11035" s="792"/>
      <c r="AY11035" s="792"/>
      <c r="BN11035" s="792"/>
      <c r="BQ11035" s="792"/>
    </row>
    <row r="11036" spans="8:69" ht="12" customHeight="1">
      <c r="H11036" s="800"/>
      <c r="AJ11036" s="792"/>
      <c r="AM11036" s="792"/>
      <c r="AP11036" s="792"/>
      <c r="AS11036" s="792"/>
      <c r="AV11036" s="792"/>
      <c r="AY11036" s="792"/>
      <c r="BN11036" s="792"/>
      <c r="BQ11036" s="792"/>
    </row>
    <row r="11037" spans="8:69" ht="12" customHeight="1">
      <c r="H11037" s="800"/>
      <c r="AJ11037" s="792"/>
      <c r="AM11037" s="792"/>
      <c r="AP11037" s="792"/>
      <c r="AS11037" s="792"/>
      <c r="AV11037" s="792"/>
      <c r="AY11037" s="792"/>
      <c r="BN11037" s="792"/>
      <c r="BQ11037" s="792"/>
    </row>
    <row r="11038" spans="8:69" ht="12" customHeight="1">
      <c r="H11038" s="800"/>
      <c r="AJ11038" s="792"/>
      <c r="AM11038" s="792"/>
      <c r="AP11038" s="792"/>
      <c r="AS11038" s="792"/>
      <c r="AV11038" s="792"/>
      <c r="AY11038" s="792"/>
      <c r="BN11038" s="792"/>
      <c r="BQ11038" s="792"/>
    </row>
    <row r="11039" spans="8:69" ht="12" customHeight="1">
      <c r="H11039" s="800"/>
      <c r="AJ11039" s="792"/>
      <c r="AM11039" s="792"/>
      <c r="AP11039" s="792"/>
      <c r="AS11039" s="792"/>
      <c r="AV11039" s="792"/>
      <c r="AY11039" s="792"/>
      <c r="BN11039" s="792"/>
      <c r="BQ11039" s="792"/>
    </row>
    <row r="11040" spans="8:69" ht="12" customHeight="1">
      <c r="H11040" s="800"/>
      <c r="AJ11040" s="792"/>
      <c r="AM11040" s="792"/>
      <c r="AP11040" s="792"/>
      <c r="AS11040" s="792"/>
      <c r="AV11040" s="792"/>
      <c r="AY11040" s="792"/>
      <c r="BN11040" s="792"/>
      <c r="BQ11040" s="792"/>
    </row>
    <row r="11041" spans="8:69" ht="12" customHeight="1">
      <c r="H11041" s="800"/>
      <c r="AJ11041" s="792"/>
      <c r="AM11041" s="792"/>
      <c r="AP11041" s="792"/>
      <c r="AS11041" s="792"/>
      <c r="AV11041" s="792"/>
      <c r="AY11041" s="792"/>
      <c r="BN11041" s="792"/>
      <c r="BQ11041" s="792"/>
    </row>
    <row r="11042" spans="8:69" ht="12" customHeight="1">
      <c r="H11042" s="800"/>
      <c r="AJ11042" s="792"/>
      <c r="AM11042" s="792"/>
      <c r="AP11042" s="792"/>
      <c r="AS11042" s="792"/>
      <c r="AV11042" s="792"/>
      <c r="AY11042" s="792"/>
      <c r="BN11042" s="792"/>
      <c r="BQ11042" s="792"/>
    </row>
    <row r="11043" spans="8:69" ht="12" customHeight="1">
      <c r="H11043" s="800"/>
      <c r="AJ11043" s="792"/>
      <c r="AM11043" s="792"/>
      <c r="AP11043" s="792"/>
      <c r="AS11043" s="792"/>
      <c r="AV11043" s="792"/>
      <c r="AY11043" s="792"/>
      <c r="BN11043" s="792"/>
      <c r="BQ11043" s="792"/>
    </row>
    <row r="11044" spans="8:69" ht="12" customHeight="1">
      <c r="H11044" s="800"/>
      <c r="AJ11044" s="792"/>
      <c r="AM11044" s="792"/>
      <c r="AP11044" s="792"/>
      <c r="AS11044" s="792"/>
      <c r="AV11044" s="792"/>
      <c r="AY11044" s="792"/>
      <c r="BN11044" s="792"/>
      <c r="BQ11044" s="792"/>
    </row>
    <row r="11045" spans="8:69" ht="12" customHeight="1">
      <c r="H11045" s="800"/>
      <c r="AJ11045" s="792"/>
      <c r="AM11045" s="792"/>
      <c r="AP11045" s="792"/>
      <c r="AS11045" s="792"/>
      <c r="AV11045" s="792"/>
      <c r="AY11045" s="792"/>
      <c r="BN11045" s="792"/>
      <c r="BQ11045" s="792"/>
    </row>
    <row r="11046" spans="8:69" ht="12" customHeight="1">
      <c r="H11046" s="800"/>
      <c r="AJ11046" s="792"/>
      <c r="AM11046" s="792"/>
      <c r="AP11046" s="792"/>
      <c r="AS11046" s="792"/>
      <c r="AV11046" s="792"/>
      <c r="AY11046" s="792"/>
      <c r="BN11046" s="792"/>
      <c r="BQ11046" s="792"/>
    </row>
    <row r="11047" spans="8:69" ht="12" customHeight="1">
      <c r="H11047" s="800"/>
      <c r="AJ11047" s="792"/>
      <c r="AM11047" s="792"/>
      <c r="AP11047" s="792"/>
      <c r="AS11047" s="792"/>
      <c r="AV11047" s="792"/>
      <c r="AY11047" s="792"/>
      <c r="BN11047" s="792"/>
      <c r="BQ11047" s="792"/>
    </row>
    <row r="11048" spans="8:69" ht="12" customHeight="1">
      <c r="H11048" s="800"/>
      <c r="AJ11048" s="792"/>
      <c r="AM11048" s="792"/>
      <c r="AP11048" s="792"/>
      <c r="AS11048" s="792"/>
      <c r="AV11048" s="792"/>
      <c r="AY11048" s="792"/>
      <c r="BN11048" s="792"/>
      <c r="BQ11048" s="792"/>
    </row>
    <row r="11049" spans="8:69" ht="12" customHeight="1">
      <c r="H11049" s="800"/>
      <c r="AJ11049" s="792"/>
      <c r="AM11049" s="792"/>
      <c r="AP11049" s="792"/>
      <c r="AS11049" s="792"/>
      <c r="AV11049" s="792"/>
      <c r="AY11049" s="792"/>
      <c r="BN11049" s="792"/>
      <c r="BQ11049" s="792"/>
    </row>
    <row r="11050" spans="8:69" ht="12" customHeight="1">
      <c r="H11050" s="800"/>
      <c r="AJ11050" s="792"/>
      <c r="AM11050" s="792"/>
      <c r="AP11050" s="792"/>
      <c r="AS11050" s="792"/>
      <c r="AV11050" s="792"/>
      <c r="AY11050" s="792"/>
      <c r="BN11050" s="792"/>
      <c r="BQ11050" s="792"/>
    </row>
    <row r="11051" spans="8:69" ht="12" customHeight="1">
      <c r="H11051" s="800"/>
      <c r="AJ11051" s="792"/>
      <c r="AM11051" s="792"/>
      <c r="AP11051" s="792"/>
      <c r="AS11051" s="792"/>
      <c r="AV11051" s="792"/>
      <c r="AY11051" s="792"/>
      <c r="BN11051" s="792"/>
      <c r="BQ11051" s="792"/>
    </row>
    <row r="11052" spans="8:69" ht="12" customHeight="1">
      <c r="H11052" s="800"/>
      <c r="AJ11052" s="792"/>
      <c r="AM11052" s="792"/>
      <c r="AP11052" s="792"/>
      <c r="AS11052" s="792"/>
      <c r="AV11052" s="792"/>
      <c r="AY11052" s="792"/>
      <c r="BN11052" s="792"/>
      <c r="BQ11052" s="792"/>
    </row>
    <row r="11053" spans="8:69" ht="12" customHeight="1">
      <c r="H11053" s="800"/>
      <c r="AJ11053" s="792"/>
      <c r="AM11053" s="792"/>
      <c r="AP11053" s="792"/>
      <c r="AS11053" s="792"/>
      <c r="AV11053" s="792"/>
      <c r="AY11053" s="792"/>
      <c r="BN11053" s="792"/>
      <c r="BQ11053" s="792"/>
    </row>
    <row r="11054" spans="8:69" ht="12" customHeight="1">
      <c r="H11054" s="800"/>
      <c r="AJ11054" s="792"/>
      <c r="AM11054" s="792"/>
      <c r="AP11054" s="792"/>
      <c r="AS11054" s="792"/>
      <c r="AV11054" s="792"/>
      <c r="AY11054" s="792"/>
      <c r="BN11054" s="792"/>
      <c r="BQ11054" s="792"/>
    </row>
    <row r="11055" spans="8:69" ht="12" customHeight="1">
      <c r="H11055" s="800"/>
      <c r="AJ11055" s="792"/>
      <c r="AM11055" s="792"/>
      <c r="AP11055" s="792"/>
      <c r="AS11055" s="792"/>
      <c r="AV11055" s="792"/>
      <c r="AY11055" s="792"/>
      <c r="BN11055" s="792"/>
      <c r="BQ11055" s="792"/>
    </row>
    <row r="11056" spans="8:69" ht="12" customHeight="1">
      <c r="H11056" s="800"/>
      <c r="AJ11056" s="792"/>
      <c r="AM11056" s="792"/>
      <c r="AP11056" s="792"/>
      <c r="AS11056" s="792"/>
      <c r="AV11056" s="792"/>
      <c r="AY11056" s="792"/>
      <c r="BN11056" s="792"/>
      <c r="BQ11056" s="792"/>
    </row>
    <row r="11057" spans="8:69" ht="12" customHeight="1">
      <c r="H11057" s="800"/>
      <c r="AJ11057" s="792"/>
      <c r="AM11057" s="792"/>
      <c r="AP11057" s="792"/>
      <c r="AS11057" s="792"/>
      <c r="AV11057" s="792"/>
      <c r="AY11057" s="792"/>
      <c r="BN11057" s="792"/>
      <c r="BQ11057" s="792"/>
    </row>
    <row r="11058" spans="8:69" ht="12" customHeight="1">
      <c r="H11058" s="800"/>
      <c r="AJ11058" s="792"/>
      <c r="AM11058" s="792"/>
      <c r="AP11058" s="792"/>
      <c r="AS11058" s="792"/>
      <c r="AV11058" s="792"/>
      <c r="AY11058" s="792"/>
      <c r="BN11058" s="792"/>
      <c r="BQ11058" s="792"/>
    </row>
    <row r="11059" spans="8:69" ht="12" customHeight="1">
      <c r="H11059" s="800"/>
      <c r="AJ11059" s="792"/>
      <c r="AM11059" s="792"/>
      <c r="AP11059" s="792"/>
      <c r="AS11059" s="792"/>
      <c r="AV11059" s="792"/>
      <c r="AY11059" s="792"/>
      <c r="BN11059" s="792"/>
      <c r="BQ11059" s="792"/>
    </row>
    <row r="11060" spans="8:69" ht="12" customHeight="1">
      <c r="H11060" s="800"/>
      <c r="AJ11060" s="792"/>
      <c r="AM11060" s="792"/>
      <c r="AP11060" s="792"/>
      <c r="AS11060" s="792"/>
      <c r="AV11060" s="792"/>
      <c r="AY11060" s="792"/>
      <c r="BN11060" s="792"/>
      <c r="BQ11060" s="792"/>
    </row>
    <row r="11061" spans="8:69" ht="12" customHeight="1">
      <c r="H11061" s="800"/>
      <c r="AJ11061" s="792"/>
      <c r="AM11061" s="792"/>
      <c r="AP11061" s="792"/>
      <c r="AS11061" s="792"/>
      <c r="AV11061" s="792"/>
      <c r="AY11061" s="792"/>
      <c r="BN11061" s="792"/>
      <c r="BQ11061" s="792"/>
    </row>
    <row r="11062" spans="8:69" ht="12" customHeight="1">
      <c r="H11062" s="800"/>
      <c r="AJ11062" s="792"/>
      <c r="AM11062" s="792"/>
      <c r="AP11062" s="792"/>
      <c r="AS11062" s="792"/>
      <c r="AV11062" s="792"/>
      <c r="AY11062" s="792"/>
      <c r="BN11062" s="792"/>
      <c r="BQ11062" s="792"/>
    </row>
    <row r="11063" spans="8:69" ht="12" customHeight="1">
      <c r="H11063" s="800"/>
      <c r="AJ11063" s="792"/>
      <c r="AM11063" s="792"/>
      <c r="AP11063" s="792"/>
      <c r="AS11063" s="792"/>
      <c r="AV11063" s="792"/>
      <c r="AY11063" s="792"/>
      <c r="BN11063" s="792"/>
      <c r="BQ11063" s="792"/>
    </row>
    <row r="11064" spans="8:69" ht="12" customHeight="1">
      <c r="H11064" s="800"/>
      <c r="AJ11064" s="792"/>
      <c r="AM11064" s="792"/>
      <c r="AP11064" s="792"/>
      <c r="AS11064" s="792"/>
      <c r="AV11064" s="792"/>
      <c r="AY11064" s="792"/>
      <c r="BN11064" s="792"/>
      <c r="BQ11064" s="792"/>
    </row>
    <row r="11065" spans="8:69" ht="12" customHeight="1">
      <c r="H11065" s="800"/>
      <c r="AJ11065" s="792"/>
      <c r="AM11065" s="792"/>
      <c r="AP11065" s="792"/>
      <c r="AS11065" s="792"/>
      <c r="AV11065" s="792"/>
      <c r="AY11065" s="792"/>
      <c r="BN11065" s="792"/>
      <c r="BQ11065" s="792"/>
    </row>
    <row r="11066" spans="8:69" ht="12" customHeight="1">
      <c r="H11066" s="800"/>
      <c r="AJ11066" s="792"/>
      <c r="AM11066" s="792"/>
      <c r="AP11066" s="792"/>
      <c r="AS11066" s="792"/>
      <c r="AV11066" s="792"/>
      <c r="AY11066" s="792"/>
      <c r="BN11066" s="792"/>
      <c r="BQ11066" s="792"/>
    </row>
    <row r="11067" spans="8:69" ht="12" customHeight="1">
      <c r="H11067" s="800"/>
      <c r="AJ11067" s="792"/>
      <c r="AM11067" s="792"/>
      <c r="AP11067" s="792"/>
      <c r="AS11067" s="792"/>
      <c r="AV11067" s="792"/>
      <c r="AY11067" s="792"/>
      <c r="BN11067" s="792"/>
      <c r="BQ11067" s="792"/>
    </row>
    <row r="11068" spans="8:69" ht="12" customHeight="1">
      <c r="H11068" s="800"/>
      <c r="AJ11068" s="792"/>
      <c r="AM11068" s="792"/>
      <c r="AP11068" s="792"/>
      <c r="AS11068" s="792"/>
      <c r="AV11068" s="792"/>
      <c r="AY11068" s="792"/>
      <c r="BN11068" s="792"/>
      <c r="BQ11068" s="792"/>
    </row>
    <row r="11069" spans="8:69" ht="12" customHeight="1">
      <c r="H11069" s="800"/>
      <c r="AJ11069" s="792"/>
      <c r="AM11069" s="792"/>
      <c r="AP11069" s="792"/>
      <c r="AS11069" s="792"/>
      <c r="AV11069" s="792"/>
      <c r="AY11069" s="792"/>
      <c r="BN11069" s="792"/>
      <c r="BQ11069" s="792"/>
    </row>
    <row r="11070" spans="8:69" ht="12" customHeight="1">
      <c r="H11070" s="800"/>
      <c r="AJ11070" s="792"/>
      <c r="AM11070" s="792"/>
      <c r="AP11070" s="792"/>
      <c r="AS11070" s="792"/>
      <c r="AV11070" s="792"/>
      <c r="AY11070" s="792"/>
      <c r="BN11070" s="792"/>
      <c r="BQ11070" s="792"/>
    </row>
    <row r="11071" spans="8:69" ht="12" customHeight="1">
      <c r="H11071" s="800"/>
      <c r="AJ11071" s="792"/>
      <c r="AM11071" s="792"/>
      <c r="AP11071" s="792"/>
      <c r="AS11071" s="792"/>
      <c r="AV11071" s="792"/>
      <c r="AY11071" s="792"/>
      <c r="BN11071" s="792"/>
      <c r="BQ11071" s="792"/>
    </row>
    <row r="11072" spans="8:69" ht="12" customHeight="1">
      <c r="H11072" s="800"/>
      <c r="AJ11072" s="792"/>
      <c r="AM11072" s="792"/>
      <c r="AP11072" s="792"/>
      <c r="AS11072" s="792"/>
      <c r="AV11072" s="792"/>
      <c r="AY11072" s="792"/>
      <c r="BN11072" s="792"/>
      <c r="BQ11072" s="792"/>
    </row>
    <row r="11073" spans="8:69" ht="12" customHeight="1">
      <c r="H11073" s="800"/>
      <c r="AJ11073" s="792"/>
      <c r="AM11073" s="792"/>
      <c r="AP11073" s="792"/>
      <c r="AS11073" s="792"/>
      <c r="AV11073" s="792"/>
      <c r="AY11073" s="792"/>
      <c r="BN11073" s="792"/>
      <c r="BQ11073" s="792"/>
    </row>
    <row r="11074" spans="8:69" ht="12" customHeight="1">
      <c r="H11074" s="800"/>
      <c r="AJ11074" s="792"/>
      <c r="AM11074" s="792"/>
      <c r="AP11074" s="792"/>
      <c r="AS11074" s="792"/>
      <c r="AV11074" s="792"/>
      <c r="AY11074" s="792"/>
      <c r="BN11074" s="792"/>
      <c r="BQ11074" s="792"/>
    </row>
    <row r="11075" spans="8:69" ht="12" customHeight="1">
      <c r="H11075" s="800"/>
      <c r="AJ11075" s="792"/>
      <c r="AM11075" s="792"/>
      <c r="AP11075" s="792"/>
      <c r="AS11075" s="792"/>
      <c r="AV11075" s="792"/>
      <c r="AY11075" s="792"/>
      <c r="BN11075" s="792"/>
      <c r="BQ11075" s="792"/>
    </row>
    <row r="11076" spans="8:69" ht="12" customHeight="1">
      <c r="H11076" s="800"/>
      <c r="AJ11076" s="792"/>
      <c r="AM11076" s="792"/>
      <c r="AP11076" s="792"/>
      <c r="AS11076" s="792"/>
      <c r="AV11076" s="792"/>
      <c r="AY11076" s="792"/>
      <c r="BN11076" s="792"/>
      <c r="BQ11076" s="792"/>
    </row>
    <row r="11077" spans="8:69" ht="12" customHeight="1">
      <c r="H11077" s="800"/>
      <c r="AJ11077" s="792"/>
      <c r="AM11077" s="792"/>
      <c r="AP11077" s="792"/>
      <c r="AS11077" s="792"/>
      <c r="AV11077" s="792"/>
      <c r="AY11077" s="792"/>
      <c r="BN11077" s="792"/>
      <c r="BQ11077" s="792"/>
    </row>
    <row r="11078" spans="8:69" ht="12" customHeight="1">
      <c r="H11078" s="800"/>
      <c r="AJ11078" s="792"/>
      <c r="AM11078" s="792"/>
      <c r="AP11078" s="792"/>
      <c r="AS11078" s="792"/>
      <c r="AV11078" s="792"/>
      <c r="AY11078" s="792"/>
      <c r="BN11078" s="792"/>
      <c r="BQ11078" s="792"/>
    </row>
    <row r="11079" spans="8:69" ht="12" customHeight="1">
      <c r="H11079" s="800"/>
      <c r="AJ11079" s="792"/>
      <c r="AM11079" s="792"/>
      <c r="AP11079" s="792"/>
      <c r="AS11079" s="792"/>
      <c r="AV11079" s="792"/>
      <c r="AY11079" s="792"/>
      <c r="BN11079" s="792"/>
      <c r="BQ11079" s="792"/>
    </row>
    <row r="11080" spans="8:69" ht="12" customHeight="1">
      <c r="H11080" s="800"/>
      <c r="AJ11080" s="792"/>
      <c r="AM11080" s="792"/>
      <c r="AP11080" s="792"/>
      <c r="AS11080" s="792"/>
      <c r="AV11080" s="792"/>
      <c r="AY11080" s="792"/>
      <c r="BN11080" s="792"/>
      <c r="BQ11080" s="792"/>
    </row>
    <row r="11081" spans="8:69" ht="12" customHeight="1">
      <c r="H11081" s="800"/>
      <c r="AJ11081" s="792"/>
      <c r="AM11081" s="792"/>
      <c r="AP11081" s="792"/>
      <c r="AS11081" s="792"/>
      <c r="AV11081" s="792"/>
      <c r="AY11081" s="792"/>
      <c r="BN11081" s="792"/>
      <c r="BQ11081" s="792"/>
    </row>
    <row r="11082" spans="8:69" ht="12" customHeight="1">
      <c r="H11082" s="800"/>
      <c r="AJ11082" s="792"/>
      <c r="AM11082" s="792"/>
      <c r="AP11082" s="792"/>
      <c r="AS11082" s="792"/>
      <c r="AV11082" s="792"/>
      <c r="AY11082" s="792"/>
      <c r="BN11082" s="792"/>
      <c r="BQ11082" s="792"/>
    </row>
    <row r="11083" spans="8:69" ht="12" customHeight="1">
      <c r="H11083" s="800"/>
      <c r="AJ11083" s="792"/>
      <c r="AM11083" s="792"/>
      <c r="AP11083" s="792"/>
      <c r="AS11083" s="792"/>
      <c r="AV11083" s="792"/>
      <c r="AY11083" s="792"/>
      <c r="BN11083" s="792"/>
      <c r="BQ11083" s="792"/>
    </row>
    <row r="11084" spans="8:69" ht="12" customHeight="1">
      <c r="H11084" s="800"/>
      <c r="AJ11084" s="792"/>
      <c r="AM11084" s="792"/>
      <c r="AP11084" s="792"/>
      <c r="AS11084" s="792"/>
      <c r="AV11084" s="792"/>
      <c r="AY11084" s="792"/>
      <c r="BN11084" s="792"/>
      <c r="BQ11084" s="792"/>
    </row>
    <row r="11085" spans="8:69" ht="12" customHeight="1">
      <c r="H11085" s="800"/>
      <c r="AJ11085" s="792"/>
      <c r="AM11085" s="792"/>
      <c r="AP11085" s="792"/>
      <c r="AS11085" s="792"/>
      <c r="AV11085" s="792"/>
      <c r="AY11085" s="792"/>
      <c r="BN11085" s="792"/>
      <c r="BQ11085" s="792"/>
    </row>
    <row r="11086" spans="8:69" ht="12" customHeight="1">
      <c r="H11086" s="800"/>
      <c r="AJ11086" s="792"/>
      <c r="AM11086" s="792"/>
      <c r="AP11086" s="792"/>
      <c r="AS11086" s="792"/>
      <c r="AV11086" s="792"/>
      <c r="AY11086" s="792"/>
      <c r="BN11086" s="792"/>
      <c r="BQ11086" s="792"/>
    </row>
    <row r="11087" spans="8:69" ht="12" customHeight="1">
      <c r="H11087" s="800"/>
      <c r="AJ11087" s="792"/>
      <c r="AM11087" s="792"/>
      <c r="AP11087" s="792"/>
      <c r="AS11087" s="792"/>
      <c r="AV11087" s="792"/>
      <c r="AY11087" s="792"/>
      <c r="BN11087" s="792"/>
      <c r="BQ11087" s="792"/>
    </row>
    <row r="11088" spans="8:69" ht="12" customHeight="1">
      <c r="H11088" s="800"/>
      <c r="AJ11088" s="792"/>
      <c r="AM11088" s="792"/>
      <c r="AP11088" s="792"/>
      <c r="AS11088" s="792"/>
      <c r="AV11088" s="792"/>
      <c r="AY11088" s="792"/>
      <c r="BN11088" s="792"/>
      <c r="BQ11088" s="792"/>
    </row>
    <row r="11089" spans="8:69" ht="12" customHeight="1">
      <c r="H11089" s="800"/>
      <c r="AJ11089" s="792"/>
      <c r="AM11089" s="792"/>
      <c r="AP11089" s="792"/>
      <c r="AS11089" s="792"/>
      <c r="AV11089" s="792"/>
      <c r="AY11089" s="792"/>
      <c r="BN11089" s="792"/>
      <c r="BQ11089" s="792"/>
    </row>
    <row r="11090" spans="8:69" ht="12" customHeight="1">
      <c r="H11090" s="800"/>
      <c r="AJ11090" s="792"/>
      <c r="AM11090" s="792"/>
      <c r="AP11090" s="792"/>
      <c r="AS11090" s="792"/>
      <c r="AV11090" s="792"/>
      <c r="AY11090" s="792"/>
      <c r="BN11090" s="792"/>
      <c r="BQ11090" s="792"/>
    </row>
    <row r="11091" spans="8:69" ht="12" customHeight="1">
      <c r="H11091" s="800"/>
      <c r="AJ11091" s="792"/>
      <c r="AM11091" s="792"/>
      <c r="AP11091" s="792"/>
      <c r="AS11091" s="792"/>
      <c r="AV11091" s="792"/>
      <c r="AY11091" s="792"/>
      <c r="BN11091" s="792"/>
      <c r="BQ11091" s="792"/>
    </row>
    <row r="11092" spans="8:69" ht="12" customHeight="1">
      <c r="H11092" s="800"/>
      <c r="AJ11092" s="792"/>
      <c r="AM11092" s="792"/>
      <c r="AP11092" s="792"/>
      <c r="AS11092" s="792"/>
      <c r="AV11092" s="792"/>
      <c r="AY11092" s="792"/>
      <c r="BN11092" s="792"/>
      <c r="BQ11092" s="792"/>
    </row>
    <row r="11093" spans="8:69" ht="12" customHeight="1">
      <c r="H11093" s="800"/>
      <c r="AJ11093" s="792"/>
      <c r="AM11093" s="792"/>
      <c r="AP11093" s="792"/>
      <c r="AS11093" s="792"/>
      <c r="AV11093" s="792"/>
      <c r="AY11093" s="792"/>
      <c r="BN11093" s="792"/>
      <c r="BQ11093" s="792"/>
    </row>
    <row r="11094" spans="8:69" ht="12" customHeight="1">
      <c r="H11094" s="800"/>
      <c r="AJ11094" s="792"/>
      <c r="AM11094" s="792"/>
      <c r="AP11094" s="792"/>
      <c r="AS11094" s="792"/>
      <c r="AV11094" s="792"/>
      <c r="AY11094" s="792"/>
      <c r="BN11094" s="792"/>
      <c r="BQ11094" s="792"/>
    </row>
    <row r="11095" spans="8:69" ht="12" customHeight="1">
      <c r="H11095" s="800"/>
      <c r="AJ11095" s="792"/>
      <c r="AM11095" s="792"/>
      <c r="AP11095" s="792"/>
      <c r="AS11095" s="792"/>
      <c r="AV11095" s="792"/>
      <c r="AY11095" s="792"/>
      <c r="BN11095" s="792"/>
      <c r="BQ11095" s="792"/>
    </row>
    <row r="11096" spans="8:69" ht="12" customHeight="1">
      <c r="H11096" s="800"/>
      <c r="AJ11096" s="792"/>
      <c r="AM11096" s="792"/>
      <c r="AP11096" s="792"/>
      <c r="AS11096" s="792"/>
      <c r="AV11096" s="792"/>
      <c r="AY11096" s="792"/>
      <c r="BN11096" s="792"/>
      <c r="BQ11096" s="792"/>
    </row>
    <row r="11097" spans="8:69" ht="12" customHeight="1">
      <c r="H11097" s="800"/>
      <c r="AJ11097" s="792"/>
      <c r="AM11097" s="792"/>
      <c r="AP11097" s="792"/>
      <c r="AS11097" s="792"/>
      <c r="AV11097" s="792"/>
      <c r="AY11097" s="792"/>
      <c r="BN11097" s="792"/>
      <c r="BQ11097" s="792"/>
    </row>
    <row r="11098" spans="8:69" ht="12" customHeight="1">
      <c r="H11098" s="800"/>
      <c r="AJ11098" s="792"/>
      <c r="AM11098" s="792"/>
      <c r="AP11098" s="792"/>
      <c r="AS11098" s="792"/>
      <c r="AV11098" s="792"/>
      <c r="AY11098" s="792"/>
      <c r="BN11098" s="792"/>
      <c r="BQ11098" s="792"/>
    </row>
    <row r="11099" spans="8:69" ht="12" customHeight="1">
      <c r="H11099" s="800"/>
      <c r="AJ11099" s="792"/>
      <c r="AM11099" s="792"/>
      <c r="AP11099" s="792"/>
      <c r="AS11099" s="792"/>
      <c r="AV11099" s="792"/>
      <c r="AY11099" s="792"/>
      <c r="BN11099" s="792"/>
      <c r="BQ11099" s="792"/>
    </row>
    <row r="11100" spans="8:69" ht="12" customHeight="1">
      <c r="H11100" s="800"/>
      <c r="AJ11100" s="792"/>
      <c r="AM11100" s="792"/>
      <c r="AP11100" s="792"/>
      <c r="AS11100" s="792"/>
      <c r="AV11100" s="792"/>
      <c r="AY11100" s="792"/>
      <c r="BN11100" s="792"/>
      <c r="BQ11100" s="792"/>
    </row>
    <row r="11101" spans="8:69" ht="12" customHeight="1">
      <c r="H11101" s="800"/>
      <c r="AJ11101" s="792"/>
      <c r="AM11101" s="792"/>
      <c r="AP11101" s="792"/>
      <c r="AS11101" s="792"/>
      <c r="AV11101" s="792"/>
      <c r="AY11101" s="792"/>
      <c r="BN11101" s="792"/>
      <c r="BQ11101" s="792"/>
    </row>
    <row r="11102" spans="8:69" ht="12" customHeight="1">
      <c r="H11102" s="800"/>
      <c r="AJ11102" s="792"/>
      <c r="AM11102" s="792"/>
      <c r="AP11102" s="792"/>
      <c r="AS11102" s="792"/>
      <c r="AV11102" s="792"/>
      <c r="AY11102" s="792"/>
      <c r="BN11102" s="792"/>
      <c r="BQ11102" s="792"/>
    </row>
    <row r="11103" spans="8:69" ht="12" customHeight="1">
      <c r="H11103" s="800"/>
      <c r="AJ11103" s="792"/>
      <c r="AM11103" s="792"/>
      <c r="AP11103" s="792"/>
      <c r="AS11103" s="792"/>
      <c r="AV11103" s="792"/>
      <c r="AY11103" s="792"/>
      <c r="BN11103" s="792"/>
      <c r="BQ11103" s="792"/>
    </row>
    <row r="11104" spans="8:69" ht="12" customHeight="1">
      <c r="H11104" s="800"/>
      <c r="AJ11104" s="792"/>
      <c r="AM11104" s="792"/>
      <c r="AP11104" s="792"/>
      <c r="AS11104" s="792"/>
      <c r="AV11104" s="792"/>
      <c r="AY11104" s="792"/>
      <c r="BN11104" s="792"/>
      <c r="BQ11104" s="792"/>
    </row>
    <row r="11105" spans="8:69" ht="12" customHeight="1">
      <c r="H11105" s="800"/>
      <c r="AJ11105" s="792"/>
      <c r="AM11105" s="792"/>
      <c r="AP11105" s="792"/>
      <c r="AS11105" s="792"/>
      <c r="AV11105" s="792"/>
      <c r="AY11105" s="792"/>
      <c r="BN11105" s="792"/>
      <c r="BQ11105" s="792"/>
    </row>
    <row r="11106" spans="8:69" ht="12" customHeight="1">
      <c r="H11106" s="800"/>
      <c r="AJ11106" s="792"/>
      <c r="AM11106" s="792"/>
      <c r="AP11106" s="792"/>
      <c r="AS11106" s="792"/>
      <c r="AV11106" s="792"/>
      <c r="AY11106" s="792"/>
      <c r="BN11106" s="792"/>
      <c r="BQ11106" s="792"/>
    </row>
    <row r="11107" spans="8:69" ht="12" customHeight="1">
      <c r="H11107" s="800"/>
      <c r="AJ11107" s="792"/>
      <c r="AM11107" s="792"/>
      <c r="AP11107" s="792"/>
      <c r="AS11107" s="792"/>
      <c r="AV11107" s="792"/>
      <c r="AY11107" s="792"/>
      <c r="BN11107" s="792"/>
      <c r="BQ11107" s="792"/>
    </row>
    <row r="11108" spans="8:69" ht="12" customHeight="1">
      <c r="H11108" s="800"/>
      <c r="AJ11108" s="792"/>
      <c r="AM11108" s="792"/>
      <c r="AP11108" s="792"/>
      <c r="AS11108" s="792"/>
      <c r="AV11108" s="792"/>
      <c r="AY11108" s="792"/>
      <c r="BN11108" s="792"/>
      <c r="BQ11108" s="792"/>
    </row>
    <row r="11109" spans="8:69" ht="12" customHeight="1">
      <c r="H11109" s="800"/>
      <c r="AJ11109" s="792"/>
      <c r="AM11109" s="792"/>
      <c r="AP11109" s="792"/>
      <c r="AS11109" s="792"/>
      <c r="AV11109" s="792"/>
      <c r="AY11109" s="792"/>
      <c r="BN11109" s="792"/>
      <c r="BQ11109" s="792"/>
    </row>
    <row r="11110" spans="8:69" ht="12" customHeight="1">
      <c r="H11110" s="800"/>
      <c r="AJ11110" s="792"/>
      <c r="AM11110" s="792"/>
      <c r="AP11110" s="792"/>
      <c r="AS11110" s="792"/>
      <c r="AV11110" s="792"/>
      <c r="AY11110" s="792"/>
      <c r="BN11110" s="792"/>
      <c r="BQ11110" s="792"/>
    </row>
    <row r="11111" spans="8:69" ht="12" customHeight="1">
      <c r="H11111" s="800"/>
      <c r="AJ11111" s="792"/>
      <c r="AM11111" s="792"/>
      <c r="AP11111" s="792"/>
      <c r="AS11111" s="792"/>
      <c r="AV11111" s="792"/>
      <c r="AY11111" s="792"/>
      <c r="BN11111" s="792"/>
      <c r="BQ11111" s="792"/>
    </row>
    <row r="11112" spans="8:69" ht="12" customHeight="1">
      <c r="H11112" s="800"/>
      <c r="AJ11112" s="792"/>
      <c r="AM11112" s="792"/>
      <c r="AP11112" s="792"/>
      <c r="AS11112" s="792"/>
      <c r="AV11112" s="792"/>
      <c r="AY11112" s="792"/>
      <c r="BN11112" s="792"/>
      <c r="BQ11112" s="792"/>
    </row>
    <row r="11113" spans="8:69" ht="12" customHeight="1">
      <c r="H11113" s="800"/>
      <c r="AJ11113" s="792"/>
      <c r="AM11113" s="792"/>
      <c r="AP11113" s="792"/>
      <c r="AS11113" s="792"/>
      <c r="AV11113" s="792"/>
      <c r="AY11113" s="792"/>
      <c r="BN11113" s="792"/>
      <c r="BQ11113" s="792"/>
    </row>
    <row r="11114" spans="8:69" ht="12" customHeight="1">
      <c r="H11114" s="800"/>
      <c r="AJ11114" s="792"/>
      <c r="AM11114" s="792"/>
      <c r="AP11114" s="792"/>
      <c r="AS11114" s="792"/>
      <c r="AV11114" s="792"/>
      <c r="AY11114" s="792"/>
      <c r="BN11114" s="792"/>
      <c r="BQ11114" s="792"/>
    </row>
    <row r="11115" spans="8:69" ht="12" customHeight="1">
      <c r="H11115" s="800"/>
      <c r="AJ11115" s="792"/>
      <c r="AM11115" s="792"/>
      <c r="AP11115" s="792"/>
      <c r="AS11115" s="792"/>
      <c r="AV11115" s="792"/>
      <c r="AY11115" s="792"/>
      <c r="BN11115" s="792"/>
      <c r="BQ11115" s="792"/>
    </row>
    <row r="11116" spans="8:69" ht="12" customHeight="1">
      <c r="H11116" s="800"/>
      <c r="AJ11116" s="792"/>
      <c r="AM11116" s="792"/>
      <c r="AP11116" s="792"/>
      <c r="AS11116" s="792"/>
      <c r="AV11116" s="792"/>
      <c r="AY11116" s="792"/>
      <c r="BN11116" s="792"/>
      <c r="BQ11116" s="792"/>
    </row>
    <row r="11117" spans="8:69" ht="12" customHeight="1">
      <c r="H11117" s="800"/>
      <c r="AJ11117" s="792"/>
      <c r="AM11117" s="792"/>
      <c r="AP11117" s="792"/>
      <c r="AS11117" s="792"/>
      <c r="AV11117" s="792"/>
      <c r="AY11117" s="792"/>
      <c r="BN11117" s="792"/>
      <c r="BQ11117" s="792"/>
    </row>
    <row r="11118" spans="8:69" ht="12" customHeight="1">
      <c r="H11118" s="800"/>
      <c r="AJ11118" s="792"/>
      <c r="AM11118" s="792"/>
      <c r="AP11118" s="792"/>
      <c r="AS11118" s="792"/>
      <c r="AV11118" s="792"/>
      <c r="AY11118" s="792"/>
      <c r="BN11118" s="792"/>
      <c r="BQ11118" s="792"/>
    </row>
    <row r="11119" spans="8:69" ht="12" customHeight="1">
      <c r="H11119" s="800"/>
      <c r="AJ11119" s="792"/>
      <c r="AM11119" s="792"/>
      <c r="AP11119" s="792"/>
      <c r="AS11119" s="792"/>
      <c r="AV11119" s="792"/>
      <c r="AY11119" s="792"/>
      <c r="BN11119" s="792"/>
      <c r="BQ11119" s="792"/>
    </row>
    <row r="11120" spans="8:69" ht="12" customHeight="1">
      <c r="H11120" s="800"/>
      <c r="AJ11120" s="792"/>
      <c r="AM11120" s="792"/>
      <c r="AP11120" s="792"/>
      <c r="AS11120" s="792"/>
      <c r="AV11120" s="792"/>
      <c r="AY11120" s="792"/>
      <c r="BN11120" s="792"/>
      <c r="BQ11120" s="792"/>
    </row>
    <row r="11121" spans="8:69" ht="12" customHeight="1">
      <c r="H11121" s="800"/>
      <c r="AJ11121" s="792"/>
      <c r="AM11121" s="792"/>
      <c r="AP11121" s="792"/>
      <c r="AS11121" s="792"/>
      <c r="AV11121" s="792"/>
      <c r="AY11121" s="792"/>
      <c r="BN11121" s="792"/>
      <c r="BQ11121" s="792"/>
    </row>
    <row r="11122" spans="8:69" ht="12" customHeight="1">
      <c r="H11122" s="800"/>
      <c r="AJ11122" s="792"/>
      <c r="AM11122" s="792"/>
      <c r="AP11122" s="792"/>
      <c r="AS11122" s="792"/>
      <c r="AV11122" s="792"/>
      <c r="AY11122" s="792"/>
      <c r="BN11122" s="792"/>
      <c r="BQ11122" s="792"/>
    </row>
    <row r="11123" spans="8:69" ht="12" customHeight="1">
      <c r="H11123" s="800"/>
      <c r="AJ11123" s="792"/>
      <c r="AM11123" s="792"/>
      <c r="AP11123" s="792"/>
      <c r="AS11123" s="792"/>
      <c r="AV11123" s="792"/>
      <c r="AY11123" s="792"/>
      <c r="BN11123" s="792"/>
      <c r="BQ11123" s="792"/>
    </row>
    <row r="11124" spans="8:69" ht="12" customHeight="1">
      <c r="H11124" s="800"/>
      <c r="AJ11124" s="792"/>
      <c r="AM11124" s="792"/>
      <c r="AP11124" s="792"/>
      <c r="AS11124" s="792"/>
      <c r="AV11124" s="792"/>
      <c r="AY11124" s="792"/>
      <c r="BN11124" s="792"/>
      <c r="BQ11124" s="792"/>
    </row>
    <row r="11125" spans="8:69" ht="12" customHeight="1">
      <c r="H11125" s="800"/>
      <c r="AJ11125" s="792"/>
      <c r="AM11125" s="792"/>
      <c r="AP11125" s="792"/>
      <c r="AS11125" s="792"/>
      <c r="AV11125" s="792"/>
      <c r="AY11125" s="792"/>
      <c r="BN11125" s="792"/>
      <c r="BQ11125" s="792"/>
    </row>
    <row r="11126" spans="8:69" ht="12" customHeight="1">
      <c r="H11126" s="800"/>
      <c r="AJ11126" s="792"/>
      <c r="AM11126" s="792"/>
      <c r="AP11126" s="792"/>
      <c r="AS11126" s="792"/>
      <c r="AV11126" s="792"/>
      <c r="AY11126" s="792"/>
      <c r="BN11126" s="792"/>
      <c r="BQ11126" s="792"/>
    </row>
    <row r="11127" spans="8:69" ht="12" customHeight="1">
      <c r="H11127" s="800"/>
      <c r="AJ11127" s="792"/>
      <c r="AM11127" s="792"/>
      <c r="AP11127" s="792"/>
      <c r="AS11127" s="792"/>
      <c r="AV11127" s="792"/>
      <c r="AY11127" s="792"/>
      <c r="BN11127" s="792"/>
      <c r="BQ11127" s="792"/>
    </row>
    <row r="11128" spans="8:69" ht="12" customHeight="1">
      <c r="H11128" s="800"/>
      <c r="AJ11128" s="792"/>
      <c r="AM11128" s="792"/>
      <c r="AP11128" s="792"/>
      <c r="AS11128" s="792"/>
      <c r="AV11128" s="792"/>
      <c r="AY11128" s="792"/>
      <c r="BN11128" s="792"/>
      <c r="BQ11128" s="792"/>
    </row>
    <row r="11129" spans="8:69" ht="12" customHeight="1">
      <c r="H11129" s="800"/>
      <c r="AJ11129" s="792"/>
      <c r="AM11129" s="792"/>
      <c r="AP11129" s="792"/>
      <c r="AS11129" s="792"/>
      <c r="AV11129" s="792"/>
      <c r="AY11129" s="792"/>
      <c r="BN11129" s="792"/>
      <c r="BQ11129" s="792"/>
    </row>
    <row r="11130" spans="8:69" ht="12" customHeight="1">
      <c r="H11130" s="800"/>
      <c r="AJ11130" s="792"/>
      <c r="AM11130" s="792"/>
      <c r="AP11130" s="792"/>
      <c r="AS11130" s="792"/>
      <c r="AV11130" s="792"/>
      <c r="AY11130" s="792"/>
      <c r="BN11130" s="792"/>
      <c r="BQ11130" s="792"/>
    </row>
    <row r="11131" spans="8:69" ht="12" customHeight="1">
      <c r="H11131" s="800"/>
      <c r="AJ11131" s="792"/>
      <c r="AM11131" s="792"/>
      <c r="AP11131" s="792"/>
      <c r="AS11131" s="792"/>
      <c r="AV11131" s="792"/>
      <c r="AY11131" s="792"/>
      <c r="BN11131" s="792"/>
      <c r="BQ11131" s="792"/>
    </row>
    <row r="11132" spans="8:69" ht="12" customHeight="1">
      <c r="H11132" s="800"/>
      <c r="AJ11132" s="792"/>
      <c r="AM11132" s="792"/>
      <c r="AP11132" s="792"/>
      <c r="AS11132" s="792"/>
      <c r="AV11132" s="792"/>
      <c r="AY11132" s="792"/>
      <c r="BN11132" s="792"/>
      <c r="BQ11132" s="792"/>
    </row>
    <row r="11133" spans="8:69" ht="12" customHeight="1">
      <c r="H11133" s="800"/>
      <c r="AJ11133" s="792"/>
      <c r="AM11133" s="792"/>
      <c r="AP11133" s="792"/>
      <c r="AS11133" s="792"/>
      <c r="AV11133" s="792"/>
      <c r="AY11133" s="792"/>
      <c r="BN11133" s="792"/>
      <c r="BQ11133" s="792"/>
    </row>
    <row r="11134" spans="8:69" ht="12" customHeight="1">
      <c r="H11134" s="800"/>
      <c r="AJ11134" s="792"/>
      <c r="AM11134" s="792"/>
      <c r="AP11134" s="792"/>
      <c r="AS11134" s="792"/>
      <c r="AV11134" s="792"/>
      <c r="AY11134" s="792"/>
      <c r="BN11134" s="792"/>
      <c r="BQ11134" s="792"/>
    </row>
    <row r="11135" spans="8:69" ht="12" customHeight="1">
      <c r="H11135" s="800"/>
      <c r="AJ11135" s="792"/>
      <c r="AM11135" s="792"/>
      <c r="AP11135" s="792"/>
      <c r="AS11135" s="792"/>
      <c r="AV11135" s="792"/>
      <c r="AY11135" s="792"/>
      <c r="BN11135" s="792"/>
      <c r="BQ11135" s="792"/>
    </row>
    <row r="11136" spans="8:69" ht="12" customHeight="1">
      <c r="H11136" s="800"/>
      <c r="AJ11136" s="792"/>
      <c r="AM11136" s="792"/>
      <c r="AP11136" s="792"/>
      <c r="AS11136" s="792"/>
      <c r="AV11136" s="792"/>
      <c r="AY11136" s="792"/>
      <c r="BN11136" s="792"/>
      <c r="BQ11136" s="792"/>
    </row>
    <row r="11137" spans="8:69" ht="12" customHeight="1">
      <c r="H11137" s="800"/>
      <c r="AJ11137" s="792"/>
      <c r="AM11137" s="792"/>
      <c r="AP11137" s="792"/>
      <c r="AS11137" s="792"/>
      <c r="AV11137" s="792"/>
      <c r="AY11137" s="792"/>
      <c r="BN11137" s="792"/>
      <c r="BQ11137" s="792"/>
    </row>
    <row r="11138" spans="8:69" ht="12" customHeight="1">
      <c r="H11138" s="800"/>
      <c r="AJ11138" s="792"/>
      <c r="AM11138" s="792"/>
      <c r="AP11138" s="792"/>
      <c r="AS11138" s="792"/>
      <c r="AV11138" s="792"/>
      <c r="AY11138" s="792"/>
      <c r="BN11138" s="792"/>
      <c r="BQ11138" s="792"/>
    </row>
    <row r="11139" spans="8:69" ht="12" customHeight="1">
      <c r="H11139" s="800"/>
      <c r="AJ11139" s="792"/>
      <c r="AM11139" s="792"/>
      <c r="AP11139" s="792"/>
      <c r="AS11139" s="792"/>
      <c r="AV11139" s="792"/>
      <c r="AY11139" s="792"/>
      <c r="BN11139" s="792"/>
      <c r="BQ11139" s="792"/>
    </row>
    <row r="11140" spans="8:69" ht="12" customHeight="1">
      <c r="H11140" s="800"/>
      <c r="AJ11140" s="792"/>
      <c r="AM11140" s="792"/>
      <c r="AP11140" s="792"/>
      <c r="AS11140" s="792"/>
      <c r="AV11140" s="792"/>
      <c r="AY11140" s="792"/>
      <c r="BN11140" s="792"/>
      <c r="BQ11140" s="792"/>
    </row>
    <row r="11141" spans="8:69" ht="12" customHeight="1">
      <c r="H11141" s="800"/>
      <c r="AJ11141" s="792"/>
      <c r="AM11141" s="792"/>
      <c r="AP11141" s="792"/>
      <c r="AS11141" s="792"/>
      <c r="AV11141" s="792"/>
      <c r="AY11141" s="792"/>
      <c r="BN11141" s="792"/>
      <c r="BQ11141" s="792"/>
    </row>
    <row r="11142" spans="8:69" ht="12" customHeight="1">
      <c r="H11142" s="800"/>
      <c r="AJ11142" s="792"/>
      <c r="AM11142" s="792"/>
      <c r="AP11142" s="792"/>
      <c r="AS11142" s="792"/>
      <c r="AV11142" s="792"/>
      <c r="AY11142" s="792"/>
      <c r="BN11142" s="792"/>
      <c r="BQ11142" s="792"/>
    </row>
    <row r="11143" spans="8:69" ht="12" customHeight="1">
      <c r="H11143" s="800"/>
      <c r="AJ11143" s="792"/>
      <c r="AM11143" s="792"/>
      <c r="AP11143" s="792"/>
      <c r="AS11143" s="792"/>
      <c r="AV11143" s="792"/>
      <c r="AY11143" s="792"/>
      <c r="BN11143" s="792"/>
      <c r="BQ11143" s="792"/>
    </row>
    <row r="11144" spans="8:69" ht="12" customHeight="1">
      <c r="H11144" s="800"/>
      <c r="AJ11144" s="792"/>
      <c r="AM11144" s="792"/>
      <c r="AP11144" s="792"/>
      <c r="AS11144" s="792"/>
      <c r="AV11144" s="792"/>
      <c r="AY11144" s="792"/>
      <c r="BN11144" s="792"/>
      <c r="BQ11144" s="792"/>
    </row>
    <row r="11145" spans="8:69" ht="12" customHeight="1">
      <c r="H11145" s="800"/>
      <c r="AJ11145" s="792"/>
      <c r="AM11145" s="792"/>
      <c r="AP11145" s="792"/>
      <c r="AS11145" s="792"/>
      <c r="AV11145" s="792"/>
      <c r="AY11145" s="792"/>
      <c r="BN11145" s="792"/>
      <c r="BQ11145" s="792"/>
    </row>
    <row r="11146" spans="8:69" ht="12" customHeight="1">
      <c r="H11146" s="800"/>
      <c r="AJ11146" s="792"/>
      <c r="AM11146" s="792"/>
      <c r="AP11146" s="792"/>
      <c r="AS11146" s="792"/>
      <c r="AV11146" s="792"/>
      <c r="AY11146" s="792"/>
      <c r="BN11146" s="792"/>
      <c r="BQ11146" s="792"/>
    </row>
    <row r="11147" spans="8:69" ht="12" customHeight="1">
      <c r="H11147" s="800"/>
      <c r="AJ11147" s="792"/>
      <c r="AM11147" s="792"/>
      <c r="AP11147" s="792"/>
      <c r="AS11147" s="792"/>
      <c r="AV11147" s="792"/>
      <c r="AY11147" s="792"/>
      <c r="BN11147" s="792"/>
      <c r="BQ11147" s="792"/>
    </row>
    <row r="11148" spans="8:69" ht="12" customHeight="1">
      <c r="H11148" s="800"/>
      <c r="AJ11148" s="792"/>
      <c r="AM11148" s="792"/>
      <c r="AP11148" s="792"/>
      <c r="AS11148" s="792"/>
      <c r="AV11148" s="792"/>
      <c r="AY11148" s="792"/>
      <c r="BN11148" s="792"/>
      <c r="BQ11148" s="792"/>
    </row>
    <row r="11149" spans="8:69" ht="12" customHeight="1">
      <c r="H11149" s="800"/>
      <c r="AJ11149" s="792"/>
      <c r="AM11149" s="792"/>
      <c r="AP11149" s="792"/>
      <c r="AS11149" s="792"/>
      <c r="AV11149" s="792"/>
      <c r="AY11149" s="792"/>
      <c r="BN11149" s="792"/>
      <c r="BQ11149" s="792"/>
    </row>
    <row r="11150" spans="8:69" ht="12" customHeight="1">
      <c r="H11150" s="800"/>
      <c r="AJ11150" s="792"/>
      <c r="AM11150" s="792"/>
      <c r="AP11150" s="792"/>
      <c r="AS11150" s="792"/>
      <c r="AV11150" s="792"/>
      <c r="AY11150" s="792"/>
      <c r="BN11150" s="792"/>
      <c r="BQ11150" s="792"/>
    </row>
    <row r="11151" spans="8:69" ht="12" customHeight="1">
      <c r="H11151" s="800"/>
      <c r="AJ11151" s="792"/>
      <c r="AM11151" s="792"/>
      <c r="AP11151" s="792"/>
      <c r="AS11151" s="792"/>
      <c r="AV11151" s="792"/>
      <c r="AY11151" s="792"/>
      <c r="BN11151" s="792"/>
      <c r="BQ11151" s="792"/>
    </row>
    <row r="11152" spans="8:69" ht="12" customHeight="1">
      <c r="H11152" s="800"/>
      <c r="AJ11152" s="792"/>
      <c r="AM11152" s="792"/>
      <c r="AP11152" s="792"/>
      <c r="AS11152" s="792"/>
      <c r="AV11152" s="792"/>
      <c r="AY11152" s="792"/>
      <c r="BN11152" s="792"/>
      <c r="BQ11152" s="792"/>
    </row>
    <row r="11153" spans="8:69" ht="12" customHeight="1">
      <c r="H11153" s="800"/>
      <c r="AJ11153" s="792"/>
      <c r="AM11153" s="792"/>
      <c r="AP11153" s="792"/>
      <c r="AS11153" s="792"/>
      <c r="AV11153" s="792"/>
      <c r="AY11153" s="792"/>
      <c r="BN11153" s="792"/>
      <c r="BQ11153" s="792"/>
    </row>
    <row r="11154" spans="8:69" ht="12" customHeight="1">
      <c r="H11154" s="800"/>
      <c r="AJ11154" s="792"/>
      <c r="AM11154" s="792"/>
      <c r="AP11154" s="792"/>
      <c r="AS11154" s="792"/>
      <c r="AV11154" s="792"/>
      <c r="AY11154" s="792"/>
      <c r="BN11154" s="792"/>
      <c r="BQ11154" s="792"/>
    </row>
    <row r="11155" spans="8:69" ht="12" customHeight="1">
      <c r="H11155" s="800"/>
      <c r="AJ11155" s="792"/>
      <c r="AM11155" s="792"/>
      <c r="AP11155" s="792"/>
      <c r="AS11155" s="792"/>
      <c r="AV11155" s="792"/>
      <c r="AY11155" s="792"/>
      <c r="BN11155" s="792"/>
      <c r="BQ11155" s="792"/>
    </row>
    <row r="11156" spans="8:69" ht="12" customHeight="1">
      <c r="H11156" s="800"/>
      <c r="AJ11156" s="792"/>
      <c r="AM11156" s="792"/>
      <c r="AP11156" s="792"/>
      <c r="AS11156" s="792"/>
      <c r="AV11156" s="792"/>
      <c r="AY11156" s="792"/>
      <c r="BN11156" s="792"/>
      <c r="BQ11156" s="792"/>
    </row>
    <row r="11157" spans="8:69" ht="12" customHeight="1">
      <c r="H11157" s="800"/>
      <c r="AJ11157" s="792"/>
      <c r="AM11157" s="792"/>
      <c r="AP11157" s="792"/>
      <c r="AS11157" s="792"/>
      <c r="AV11157" s="792"/>
      <c r="AY11157" s="792"/>
      <c r="BN11157" s="792"/>
      <c r="BQ11157" s="792"/>
    </row>
    <row r="11158" spans="8:69" ht="12" customHeight="1">
      <c r="H11158" s="800"/>
      <c r="AJ11158" s="792"/>
      <c r="AM11158" s="792"/>
      <c r="AP11158" s="792"/>
      <c r="AS11158" s="792"/>
      <c r="AV11158" s="792"/>
      <c r="AY11158" s="792"/>
      <c r="BN11158" s="792"/>
      <c r="BQ11158" s="792"/>
    </row>
    <row r="11159" spans="8:69" ht="12" customHeight="1">
      <c r="H11159" s="800"/>
      <c r="AJ11159" s="792"/>
      <c r="AM11159" s="792"/>
      <c r="AP11159" s="792"/>
      <c r="AS11159" s="792"/>
      <c r="AV11159" s="792"/>
      <c r="AY11159" s="792"/>
      <c r="BN11159" s="792"/>
      <c r="BQ11159" s="792"/>
    </row>
    <row r="11160" spans="8:69" ht="12" customHeight="1">
      <c r="H11160" s="800"/>
      <c r="AJ11160" s="792"/>
      <c r="AM11160" s="792"/>
      <c r="AP11160" s="792"/>
      <c r="AS11160" s="792"/>
      <c r="AV11160" s="792"/>
      <c r="AY11160" s="792"/>
      <c r="BN11160" s="792"/>
      <c r="BQ11160" s="792"/>
    </row>
    <row r="11161" spans="8:69" ht="12" customHeight="1">
      <c r="H11161" s="800"/>
      <c r="AJ11161" s="792"/>
      <c r="AM11161" s="792"/>
      <c r="AP11161" s="792"/>
      <c r="AS11161" s="792"/>
      <c r="AV11161" s="792"/>
      <c r="AY11161" s="792"/>
      <c r="BN11161" s="792"/>
      <c r="BQ11161" s="792"/>
    </row>
    <row r="11162" spans="8:69" ht="12" customHeight="1">
      <c r="H11162" s="800"/>
      <c r="AJ11162" s="792"/>
      <c r="AM11162" s="792"/>
      <c r="AP11162" s="792"/>
      <c r="AS11162" s="792"/>
      <c r="AV11162" s="792"/>
      <c r="AY11162" s="792"/>
      <c r="BN11162" s="792"/>
      <c r="BQ11162" s="792"/>
    </row>
    <row r="11163" spans="8:69" ht="12" customHeight="1">
      <c r="H11163" s="800"/>
      <c r="AJ11163" s="792"/>
      <c r="AM11163" s="792"/>
      <c r="AP11163" s="792"/>
      <c r="AS11163" s="792"/>
      <c r="AV11163" s="792"/>
      <c r="AY11163" s="792"/>
      <c r="BN11163" s="792"/>
      <c r="BQ11163" s="792"/>
    </row>
    <row r="11164" spans="8:69" ht="12" customHeight="1">
      <c r="H11164" s="800"/>
      <c r="AJ11164" s="792"/>
      <c r="AM11164" s="792"/>
      <c r="AP11164" s="792"/>
      <c r="AS11164" s="792"/>
      <c r="AV11164" s="792"/>
      <c r="AY11164" s="792"/>
      <c r="BN11164" s="792"/>
      <c r="BQ11164" s="792"/>
    </row>
    <row r="11165" spans="8:69" ht="12" customHeight="1">
      <c r="H11165" s="800"/>
      <c r="AJ11165" s="792"/>
      <c r="AM11165" s="792"/>
      <c r="AP11165" s="792"/>
      <c r="AS11165" s="792"/>
      <c r="AV11165" s="792"/>
      <c r="AY11165" s="792"/>
      <c r="BN11165" s="792"/>
      <c r="BQ11165" s="792"/>
    </row>
    <row r="11166" spans="8:69" ht="12" customHeight="1">
      <c r="H11166" s="800"/>
      <c r="AJ11166" s="792"/>
      <c r="AM11166" s="792"/>
      <c r="AP11166" s="792"/>
      <c r="AS11166" s="792"/>
      <c r="AV11166" s="792"/>
      <c r="AY11166" s="792"/>
      <c r="BN11166" s="792"/>
      <c r="BQ11166" s="792"/>
    </row>
    <row r="11167" spans="8:69" ht="12" customHeight="1">
      <c r="H11167" s="800"/>
      <c r="AJ11167" s="792"/>
      <c r="AM11167" s="792"/>
      <c r="AP11167" s="792"/>
      <c r="AS11167" s="792"/>
      <c r="AV11167" s="792"/>
      <c r="AY11167" s="792"/>
      <c r="BN11167" s="792"/>
      <c r="BQ11167" s="792"/>
    </row>
    <row r="11168" spans="8:69" ht="12" customHeight="1">
      <c r="H11168" s="800"/>
      <c r="AJ11168" s="792"/>
      <c r="AM11168" s="792"/>
      <c r="AP11168" s="792"/>
      <c r="AS11168" s="792"/>
      <c r="AV11168" s="792"/>
      <c r="AY11168" s="792"/>
      <c r="BN11168" s="792"/>
      <c r="BQ11168" s="792"/>
    </row>
    <row r="11169" spans="8:69" ht="12" customHeight="1">
      <c r="H11169" s="800"/>
      <c r="AJ11169" s="792"/>
      <c r="AM11169" s="792"/>
      <c r="AP11169" s="792"/>
      <c r="AS11169" s="792"/>
      <c r="AV11169" s="792"/>
      <c r="AY11169" s="792"/>
      <c r="BN11169" s="792"/>
      <c r="BQ11169" s="792"/>
    </row>
    <row r="11170" spans="8:69" ht="12" customHeight="1">
      <c r="H11170" s="800"/>
      <c r="AJ11170" s="792"/>
      <c r="AM11170" s="792"/>
      <c r="AP11170" s="792"/>
      <c r="AS11170" s="792"/>
      <c r="AV11170" s="792"/>
      <c r="AY11170" s="792"/>
      <c r="BN11170" s="792"/>
      <c r="BQ11170" s="792"/>
    </row>
    <row r="11171" spans="8:69" ht="12" customHeight="1">
      <c r="H11171" s="800"/>
      <c r="AJ11171" s="792"/>
      <c r="AM11171" s="792"/>
      <c r="AP11171" s="792"/>
      <c r="AS11171" s="792"/>
      <c r="AV11171" s="792"/>
      <c r="AY11171" s="792"/>
      <c r="BN11171" s="792"/>
      <c r="BQ11171" s="792"/>
    </row>
    <row r="11172" spans="8:69" ht="12" customHeight="1">
      <c r="H11172" s="800"/>
      <c r="AJ11172" s="792"/>
      <c r="AM11172" s="792"/>
      <c r="AP11172" s="792"/>
      <c r="AS11172" s="792"/>
      <c r="AV11172" s="792"/>
      <c r="AY11172" s="792"/>
      <c r="BN11172" s="792"/>
      <c r="BQ11172" s="792"/>
    </row>
    <row r="11173" spans="8:69" ht="12" customHeight="1">
      <c r="H11173" s="800"/>
      <c r="AJ11173" s="792"/>
      <c r="AM11173" s="792"/>
      <c r="AP11173" s="792"/>
      <c r="AS11173" s="792"/>
      <c r="AV11173" s="792"/>
      <c r="AY11173" s="792"/>
      <c r="BN11173" s="792"/>
      <c r="BQ11173" s="792"/>
    </row>
    <row r="11174" spans="8:69" ht="12" customHeight="1">
      <c r="H11174" s="800"/>
      <c r="AJ11174" s="792"/>
      <c r="AM11174" s="792"/>
      <c r="AP11174" s="792"/>
      <c r="AS11174" s="792"/>
      <c r="AV11174" s="792"/>
      <c r="AY11174" s="792"/>
      <c r="BN11174" s="792"/>
      <c r="BQ11174" s="792"/>
    </row>
    <row r="11175" spans="8:69" ht="12" customHeight="1">
      <c r="H11175" s="800"/>
      <c r="AJ11175" s="792"/>
      <c r="AM11175" s="792"/>
      <c r="AP11175" s="792"/>
      <c r="AS11175" s="792"/>
      <c r="AV11175" s="792"/>
      <c r="AY11175" s="792"/>
      <c r="BN11175" s="792"/>
      <c r="BQ11175" s="792"/>
    </row>
    <row r="11176" spans="8:69" ht="12" customHeight="1">
      <c r="H11176" s="800"/>
      <c r="AJ11176" s="792"/>
      <c r="AM11176" s="792"/>
      <c r="AP11176" s="792"/>
      <c r="AS11176" s="792"/>
      <c r="AV11176" s="792"/>
      <c r="AY11176" s="792"/>
      <c r="BN11176" s="792"/>
      <c r="BQ11176" s="792"/>
    </row>
    <row r="11177" spans="8:69" ht="12" customHeight="1">
      <c r="H11177" s="800"/>
      <c r="AJ11177" s="792"/>
      <c r="AM11177" s="792"/>
      <c r="AP11177" s="792"/>
      <c r="AS11177" s="792"/>
      <c r="AV11177" s="792"/>
      <c r="AY11177" s="792"/>
      <c r="BN11177" s="792"/>
      <c r="BQ11177" s="792"/>
    </row>
    <row r="11178" spans="8:69" ht="12" customHeight="1">
      <c r="H11178" s="800"/>
      <c r="AJ11178" s="792"/>
      <c r="AM11178" s="792"/>
      <c r="AP11178" s="792"/>
      <c r="AS11178" s="792"/>
      <c r="AV11178" s="792"/>
      <c r="AY11178" s="792"/>
      <c r="BN11178" s="792"/>
      <c r="BQ11178" s="792"/>
    </row>
    <row r="11179" spans="8:69" ht="12" customHeight="1">
      <c r="H11179" s="800"/>
      <c r="AJ11179" s="792"/>
      <c r="AM11179" s="792"/>
      <c r="AP11179" s="792"/>
      <c r="AS11179" s="792"/>
      <c r="AV11179" s="792"/>
      <c r="AY11179" s="792"/>
      <c r="BN11179" s="792"/>
      <c r="BQ11179" s="792"/>
    </row>
    <row r="11180" spans="8:69" ht="12" customHeight="1">
      <c r="H11180" s="800"/>
      <c r="AJ11180" s="792"/>
      <c r="AM11180" s="792"/>
      <c r="AP11180" s="792"/>
      <c r="AS11180" s="792"/>
      <c r="AV11180" s="792"/>
      <c r="AY11180" s="792"/>
      <c r="BN11180" s="792"/>
      <c r="BQ11180" s="792"/>
    </row>
    <row r="11181" spans="8:69" ht="12" customHeight="1">
      <c r="H11181" s="800"/>
      <c r="AJ11181" s="792"/>
      <c r="AM11181" s="792"/>
      <c r="AP11181" s="792"/>
      <c r="AS11181" s="792"/>
      <c r="AV11181" s="792"/>
      <c r="AY11181" s="792"/>
      <c r="BN11181" s="792"/>
      <c r="BQ11181" s="792"/>
    </row>
    <row r="11182" spans="8:69" ht="12" customHeight="1">
      <c r="H11182" s="800"/>
      <c r="AJ11182" s="792"/>
      <c r="AM11182" s="792"/>
      <c r="AP11182" s="792"/>
      <c r="AS11182" s="792"/>
      <c r="AV11182" s="792"/>
      <c r="AY11182" s="792"/>
      <c r="BN11182" s="792"/>
      <c r="BQ11182" s="792"/>
    </row>
    <row r="11183" spans="8:69" ht="12" customHeight="1">
      <c r="H11183" s="800"/>
      <c r="AJ11183" s="792"/>
      <c r="AM11183" s="792"/>
      <c r="AP11183" s="792"/>
      <c r="AS11183" s="792"/>
      <c r="AV11183" s="792"/>
      <c r="AY11183" s="792"/>
      <c r="BN11183" s="792"/>
      <c r="BQ11183" s="792"/>
    </row>
    <row r="11184" spans="8:69" ht="12" customHeight="1">
      <c r="H11184" s="800"/>
      <c r="AJ11184" s="792"/>
      <c r="AM11184" s="792"/>
      <c r="AP11184" s="792"/>
      <c r="AS11184" s="792"/>
      <c r="AV11184" s="792"/>
      <c r="AY11184" s="792"/>
      <c r="BN11184" s="792"/>
      <c r="BQ11184" s="792"/>
    </row>
    <row r="11185" spans="8:69" ht="12" customHeight="1">
      <c r="H11185" s="800"/>
      <c r="AJ11185" s="792"/>
      <c r="AM11185" s="792"/>
      <c r="AP11185" s="792"/>
      <c r="AS11185" s="792"/>
      <c r="AV11185" s="792"/>
      <c r="AY11185" s="792"/>
      <c r="BN11185" s="792"/>
      <c r="BQ11185" s="792"/>
    </row>
    <row r="11186" spans="8:69" ht="12" customHeight="1">
      <c r="H11186" s="800"/>
      <c r="AJ11186" s="792"/>
      <c r="AM11186" s="792"/>
      <c r="AP11186" s="792"/>
      <c r="AS11186" s="792"/>
      <c r="AV11186" s="792"/>
      <c r="AY11186" s="792"/>
      <c r="BN11186" s="792"/>
      <c r="BQ11186" s="792"/>
    </row>
    <row r="11187" spans="8:69" ht="12" customHeight="1">
      <c r="H11187" s="800"/>
      <c r="AJ11187" s="792"/>
      <c r="AM11187" s="792"/>
      <c r="AP11187" s="792"/>
      <c r="AS11187" s="792"/>
      <c r="AV11187" s="792"/>
      <c r="AY11187" s="792"/>
      <c r="BN11187" s="792"/>
      <c r="BQ11187" s="792"/>
    </row>
    <row r="11188" spans="8:69" ht="12" customHeight="1">
      <c r="H11188" s="800"/>
      <c r="AJ11188" s="792"/>
      <c r="AM11188" s="792"/>
      <c r="AP11188" s="792"/>
      <c r="AS11188" s="792"/>
      <c r="AV11188" s="792"/>
      <c r="AY11188" s="792"/>
      <c r="BN11188" s="792"/>
      <c r="BQ11188" s="792"/>
    </row>
    <row r="11189" spans="8:69" ht="12" customHeight="1">
      <c r="H11189" s="800"/>
      <c r="AJ11189" s="792"/>
      <c r="AM11189" s="792"/>
      <c r="AP11189" s="792"/>
      <c r="AS11189" s="792"/>
      <c r="AV11189" s="792"/>
      <c r="AY11189" s="792"/>
      <c r="BN11189" s="792"/>
      <c r="BQ11189" s="792"/>
    </row>
    <row r="11190" spans="8:69" ht="12" customHeight="1">
      <c r="H11190" s="800"/>
      <c r="AJ11190" s="792"/>
      <c r="AM11190" s="792"/>
      <c r="AP11190" s="792"/>
      <c r="AS11190" s="792"/>
      <c r="AV11190" s="792"/>
      <c r="AY11190" s="792"/>
      <c r="BN11190" s="792"/>
      <c r="BQ11190" s="792"/>
    </row>
    <row r="11191" spans="8:69" ht="12" customHeight="1">
      <c r="H11191" s="800"/>
      <c r="AJ11191" s="792"/>
      <c r="AM11191" s="792"/>
      <c r="AP11191" s="792"/>
      <c r="AS11191" s="792"/>
      <c r="AV11191" s="792"/>
      <c r="AY11191" s="792"/>
      <c r="BN11191" s="792"/>
      <c r="BQ11191" s="792"/>
    </row>
    <row r="11192" spans="8:69" ht="12" customHeight="1">
      <c r="H11192" s="800"/>
      <c r="AJ11192" s="792"/>
      <c r="AM11192" s="792"/>
      <c r="AP11192" s="792"/>
      <c r="AS11192" s="792"/>
      <c r="AV11192" s="792"/>
      <c r="AY11192" s="792"/>
      <c r="BN11192" s="792"/>
      <c r="BQ11192" s="792"/>
    </row>
    <row r="11193" spans="8:69" ht="12" customHeight="1">
      <c r="H11193" s="800"/>
      <c r="AJ11193" s="792"/>
      <c r="AM11193" s="792"/>
      <c r="AP11193" s="792"/>
      <c r="AS11193" s="792"/>
      <c r="AV11193" s="792"/>
      <c r="AY11193" s="792"/>
      <c r="BN11193" s="792"/>
      <c r="BQ11193" s="792"/>
    </row>
    <row r="11194" spans="8:69" ht="12" customHeight="1">
      <c r="H11194" s="800"/>
      <c r="AJ11194" s="792"/>
      <c r="AM11194" s="792"/>
      <c r="AP11194" s="792"/>
      <c r="AS11194" s="792"/>
      <c r="AV11194" s="792"/>
      <c r="AY11194" s="792"/>
      <c r="BN11194" s="792"/>
      <c r="BQ11194" s="792"/>
    </row>
    <row r="11195" spans="8:69" ht="12" customHeight="1">
      <c r="H11195" s="800"/>
      <c r="AJ11195" s="792"/>
      <c r="AM11195" s="792"/>
      <c r="AP11195" s="792"/>
      <c r="AS11195" s="792"/>
      <c r="AV11195" s="792"/>
      <c r="AY11195" s="792"/>
      <c r="BN11195" s="792"/>
      <c r="BQ11195" s="792"/>
    </row>
    <row r="11196" spans="8:69" ht="12" customHeight="1">
      <c r="H11196" s="800"/>
      <c r="AJ11196" s="792"/>
      <c r="AM11196" s="792"/>
      <c r="AP11196" s="792"/>
      <c r="AS11196" s="792"/>
      <c r="AV11196" s="792"/>
      <c r="AY11196" s="792"/>
      <c r="BN11196" s="792"/>
      <c r="BQ11196" s="792"/>
    </row>
    <row r="11197" spans="8:69" ht="12" customHeight="1">
      <c r="H11197" s="800"/>
      <c r="AJ11197" s="792"/>
      <c r="AM11197" s="792"/>
      <c r="AP11197" s="792"/>
      <c r="AS11197" s="792"/>
      <c r="AV11197" s="792"/>
      <c r="AY11197" s="792"/>
      <c r="BN11197" s="792"/>
      <c r="BQ11197" s="792"/>
    </row>
    <row r="11198" spans="8:69" ht="12" customHeight="1">
      <c r="H11198" s="800"/>
      <c r="AJ11198" s="792"/>
      <c r="AM11198" s="792"/>
      <c r="AP11198" s="792"/>
      <c r="AS11198" s="792"/>
      <c r="AV11198" s="792"/>
      <c r="AY11198" s="792"/>
      <c r="BN11198" s="792"/>
      <c r="BQ11198" s="792"/>
    </row>
    <row r="11199" spans="8:69" ht="12" customHeight="1">
      <c r="H11199" s="800"/>
      <c r="AJ11199" s="792"/>
      <c r="AM11199" s="792"/>
      <c r="AP11199" s="792"/>
      <c r="AS11199" s="792"/>
      <c r="AV11199" s="792"/>
      <c r="AY11199" s="792"/>
      <c r="BN11199" s="792"/>
      <c r="BQ11199" s="792"/>
    </row>
    <row r="11200" spans="8:69" ht="12" customHeight="1">
      <c r="H11200" s="800"/>
      <c r="AJ11200" s="792"/>
      <c r="AM11200" s="792"/>
      <c r="AP11200" s="792"/>
      <c r="AS11200" s="792"/>
      <c r="AV11200" s="792"/>
      <c r="AY11200" s="792"/>
      <c r="BN11200" s="792"/>
      <c r="BQ11200" s="792"/>
    </row>
    <row r="11201" spans="8:69" ht="12" customHeight="1">
      <c r="H11201" s="800"/>
      <c r="AJ11201" s="792"/>
      <c r="AM11201" s="792"/>
      <c r="AP11201" s="792"/>
      <c r="AS11201" s="792"/>
      <c r="AV11201" s="792"/>
      <c r="AY11201" s="792"/>
      <c r="BN11201" s="792"/>
      <c r="BQ11201" s="792"/>
    </row>
    <row r="11202" spans="8:69" ht="12" customHeight="1">
      <c r="H11202" s="800"/>
      <c r="AJ11202" s="792"/>
      <c r="AM11202" s="792"/>
      <c r="AP11202" s="792"/>
      <c r="AS11202" s="792"/>
      <c r="AV11202" s="792"/>
      <c r="AY11202" s="792"/>
      <c r="BN11202" s="792"/>
      <c r="BQ11202" s="792"/>
    </row>
    <row r="11203" spans="8:69" ht="12" customHeight="1">
      <c r="H11203" s="800"/>
      <c r="AJ11203" s="792"/>
      <c r="AM11203" s="792"/>
      <c r="AP11203" s="792"/>
      <c r="AS11203" s="792"/>
      <c r="AV11203" s="792"/>
      <c r="AY11203" s="792"/>
      <c r="BN11203" s="792"/>
      <c r="BQ11203" s="792"/>
    </row>
    <row r="11204" spans="8:69" ht="12" customHeight="1">
      <c r="H11204" s="800"/>
      <c r="AJ11204" s="792"/>
      <c r="AM11204" s="792"/>
      <c r="AP11204" s="792"/>
      <c r="AS11204" s="792"/>
      <c r="AV11204" s="792"/>
      <c r="AY11204" s="792"/>
      <c r="BN11204" s="792"/>
      <c r="BQ11204" s="792"/>
    </row>
    <row r="11205" spans="8:69" ht="12" customHeight="1">
      <c r="H11205" s="800"/>
      <c r="AJ11205" s="792"/>
      <c r="AM11205" s="792"/>
      <c r="AP11205" s="792"/>
      <c r="AS11205" s="792"/>
      <c r="AV11205" s="792"/>
      <c r="AY11205" s="792"/>
      <c r="BN11205" s="792"/>
      <c r="BQ11205" s="792"/>
    </row>
    <row r="11206" spans="8:69" ht="12" customHeight="1">
      <c r="H11206" s="800"/>
      <c r="AJ11206" s="792"/>
      <c r="AM11206" s="792"/>
      <c r="AP11206" s="792"/>
      <c r="AS11206" s="792"/>
      <c r="AV11206" s="792"/>
      <c r="AY11206" s="792"/>
      <c r="BN11206" s="792"/>
      <c r="BQ11206" s="792"/>
    </row>
    <row r="11207" spans="8:69" ht="12" customHeight="1">
      <c r="H11207" s="800"/>
      <c r="AJ11207" s="792"/>
      <c r="AM11207" s="792"/>
      <c r="AP11207" s="792"/>
      <c r="AS11207" s="792"/>
      <c r="AV11207" s="792"/>
      <c r="AY11207" s="792"/>
      <c r="BN11207" s="792"/>
      <c r="BQ11207" s="792"/>
    </row>
    <row r="11208" spans="8:69" ht="12" customHeight="1">
      <c r="H11208" s="800"/>
      <c r="AJ11208" s="792"/>
      <c r="AM11208" s="792"/>
      <c r="AP11208" s="792"/>
      <c r="AS11208" s="792"/>
      <c r="AV11208" s="792"/>
      <c r="AY11208" s="792"/>
      <c r="BN11208" s="792"/>
      <c r="BQ11208" s="792"/>
    </row>
    <row r="11209" spans="8:69" ht="12" customHeight="1">
      <c r="H11209" s="800"/>
      <c r="AJ11209" s="792"/>
      <c r="AM11209" s="792"/>
      <c r="AP11209" s="792"/>
      <c r="AS11209" s="792"/>
      <c r="AV11209" s="792"/>
      <c r="AY11209" s="792"/>
      <c r="BN11209" s="792"/>
      <c r="BQ11209" s="792"/>
    </row>
    <row r="11210" spans="8:69" ht="12" customHeight="1">
      <c r="H11210" s="800"/>
      <c r="AJ11210" s="792"/>
      <c r="AM11210" s="792"/>
      <c r="AP11210" s="792"/>
      <c r="AS11210" s="792"/>
      <c r="AV11210" s="792"/>
      <c r="AY11210" s="792"/>
      <c r="BN11210" s="792"/>
      <c r="BQ11210" s="792"/>
    </row>
    <row r="11211" spans="8:69" ht="12" customHeight="1">
      <c r="H11211" s="800"/>
      <c r="AJ11211" s="792"/>
      <c r="AM11211" s="792"/>
      <c r="AP11211" s="792"/>
      <c r="AS11211" s="792"/>
      <c r="AV11211" s="792"/>
      <c r="AY11211" s="792"/>
      <c r="BN11211" s="792"/>
      <c r="BQ11211" s="792"/>
    </row>
    <row r="11212" spans="8:69" ht="12" customHeight="1">
      <c r="H11212" s="800"/>
      <c r="AJ11212" s="792"/>
      <c r="AM11212" s="792"/>
      <c r="AP11212" s="792"/>
      <c r="AS11212" s="792"/>
      <c r="AV11212" s="792"/>
      <c r="AY11212" s="792"/>
      <c r="BN11212" s="792"/>
      <c r="BQ11212" s="792"/>
    </row>
    <row r="11213" spans="8:69" ht="12" customHeight="1">
      <c r="H11213" s="800"/>
      <c r="AJ11213" s="792"/>
      <c r="AM11213" s="792"/>
      <c r="AP11213" s="792"/>
      <c r="AS11213" s="792"/>
      <c r="AV11213" s="792"/>
      <c r="AY11213" s="792"/>
      <c r="BN11213" s="792"/>
      <c r="BQ11213" s="792"/>
    </row>
    <row r="11214" spans="8:69" ht="12" customHeight="1">
      <c r="H11214" s="800"/>
      <c r="AJ11214" s="792"/>
      <c r="AM11214" s="792"/>
      <c r="AP11214" s="792"/>
      <c r="AS11214" s="792"/>
      <c r="AV11214" s="792"/>
      <c r="AY11214" s="792"/>
      <c r="BN11214" s="792"/>
      <c r="BQ11214" s="792"/>
    </row>
    <row r="11215" spans="8:69" ht="12" customHeight="1">
      <c r="H11215" s="800"/>
      <c r="AJ11215" s="792"/>
      <c r="AM11215" s="792"/>
      <c r="AP11215" s="792"/>
      <c r="AS11215" s="792"/>
      <c r="AV11215" s="792"/>
      <c r="AY11215" s="792"/>
      <c r="BN11215" s="792"/>
      <c r="BQ11215" s="792"/>
    </row>
    <row r="11216" spans="8:69" ht="12" customHeight="1">
      <c r="H11216" s="800"/>
      <c r="AJ11216" s="792"/>
      <c r="AM11216" s="792"/>
      <c r="AP11216" s="792"/>
      <c r="AS11216" s="792"/>
      <c r="AV11216" s="792"/>
      <c r="AY11216" s="792"/>
      <c r="BN11216" s="792"/>
      <c r="BQ11216" s="792"/>
    </row>
    <row r="11217" spans="8:69" ht="12" customHeight="1">
      <c r="H11217" s="800"/>
      <c r="AJ11217" s="792"/>
      <c r="AM11217" s="792"/>
      <c r="AP11217" s="792"/>
      <c r="AS11217" s="792"/>
      <c r="AV11217" s="792"/>
      <c r="AY11217" s="792"/>
      <c r="BN11217" s="792"/>
      <c r="BQ11217" s="792"/>
    </row>
    <row r="11218" spans="8:69" ht="12" customHeight="1">
      <c r="H11218" s="800"/>
      <c r="AJ11218" s="792"/>
      <c r="AM11218" s="792"/>
      <c r="AP11218" s="792"/>
      <c r="AS11218" s="792"/>
      <c r="AV11218" s="792"/>
      <c r="AY11218" s="792"/>
      <c r="BN11218" s="792"/>
      <c r="BQ11218" s="792"/>
    </row>
    <row r="11219" spans="8:69" ht="12" customHeight="1">
      <c r="H11219" s="800"/>
      <c r="AJ11219" s="792"/>
      <c r="AM11219" s="792"/>
      <c r="AP11219" s="792"/>
      <c r="AS11219" s="792"/>
      <c r="AV11219" s="792"/>
      <c r="AY11219" s="792"/>
      <c r="BN11219" s="792"/>
      <c r="BQ11219" s="792"/>
    </row>
    <row r="11220" spans="8:69" ht="12" customHeight="1">
      <c r="H11220" s="800"/>
      <c r="AJ11220" s="792"/>
      <c r="AM11220" s="792"/>
      <c r="AP11220" s="792"/>
      <c r="AS11220" s="792"/>
      <c r="AV11220" s="792"/>
      <c r="AY11220" s="792"/>
      <c r="BN11220" s="792"/>
      <c r="BQ11220" s="792"/>
    </row>
    <row r="11221" spans="8:69" ht="12" customHeight="1">
      <c r="H11221" s="800"/>
      <c r="AJ11221" s="792"/>
      <c r="AM11221" s="792"/>
      <c r="AP11221" s="792"/>
      <c r="AS11221" s="792"/>
      <c r="AV11221" s="792"/>
      <c r="AY11221" s="792"/>
      <c r="BN11221" s="792"/>
      <c r="BQ11221" s="792"/>
    </row>
    <row r="11222" spans="8:69" ht="12" customHeight="1">
      <c r="H11222" s="800"/>
      <c r="AJ11222" s="792"/>
      <c r="AM11222" s="792"/>
      <c r="AP11222" s="792"/>
      <c r="AS11222" s="792"/>
      <c r="AV11222" s="792"/>
      <c r="AY11222" s="792"/>
      <c r="BN11222" s="792"/>
      <c r="BQ11222" s="792"/>
    </row>
    <row r="11223" spans="8:69" ht="12" customHeight="1">
      <c r="H11223" s="800"/>
      <c r="AJ11223" s="792"/>
      <c r="AM11223" s="792"/>
      <c r="AP11223" s="792"/>
      <c r="AS11223" s="792"/>
      <c r="AV11223" s="792"/>
      <c r="AY11223" s="792"/>
      <c r="BN11223" s="792"/>
      <c r="BQ11223" s="792"/>
    </row>
    <row r="11224" spans="8:69" ht="12" customHeight="1">
      <c r="H11224" s="800"/>
      <c r="AJ11224" s="792"/>
      <c r="AM11224" s="792"/>
      <c r="AP11224" s="792"/>
      <c r="AS11224" s="792"/>
      <c r="AV11224" s="792"/>
      <c r="AY11224" s="792"/>
      <c r="BN11224" s="792"/>
      <c r="BQ11224" s="792"/>
    </row>
    <row r="11225" spans="8:69" ht="12" customHeight="1">
      <c r="H11225" s="800"/>
      <c r="AJ11225" s="792"/>
      <c r="AM11225" s="792"/>
      <c r="AP11225" s="792"/>
      <c r="AS11225" s="792"/>
      <c r="AV11225" s="792"/>
      <c r="AY11225" s="792"/>
      <c r="BN11225" s="792"/>
      <c r="BQ11225" s="792"/>
    </row>
    <row r="11226" spans="8:69" ht="12" customHeight="1">
      <c r="H11226" s="800"/>
      <c r="AJ11226" s="792"/>
      <c r="AM11226" s="792"/>
      <c r="AP11226" s="792"/>
      <c r="AS11226" s="792"/>
      <c r="AV11226" s="792"/>
      <c r="AY11226" s="792"/>
      <c r="BN11226" s="792"/>
      <c r="BQ11226" s="792"/>
    </row>
    <row r="11227" spans="8:69" ht="12" customHeight="1">
      <c r="H11227" s="800"/>
      <c r="AJ11227" s="792"/>
      <c r="AM11227" s="792"/>
      <c r="AP11227" s="792"/>
      <c r="AS11227" s="792"/>
      <c r="AV11227" s="792"/>
      <c r="AY11227" s="792"/>
      <c r="BN11227" s="792"/>
      <c r="BQ11227" s="792"/>
    </row>
    <row r="11228" spans="8:69" ht="12" customHeight="1">
      <c r="H11228" s="800"/>
      <c r="AJ11228" s="792"/>
      <c r="AM11228" s="792"/>
      <c r="AP11228" s="792"/>
      <c r="AS11228" s="792"/>
      <c r="AV11228" s="792"/>
      <c r="AY11228" s="792"/>
      <c r="BN11228" s="792"/>
      <c r="BQ11228" s="792"/>
    </row>
    <row r="11229" spans="8:69" ht="12" customHeight="1">
      <c r="H11229" s="800"/>
      <c r="AJ11229" s="792"/>
      <c r="AM11229" s="792"/>
      <c r="AP11229" s="792"/>
      <c r="AS11229" s="792"/>
      <c r="AV11229" s="792"/>
      <c r="AY11229" s="792"/>
      <c r="BN11229" s="792"/>
      <c r="BQ11229" s="792"/>
    </row>
    <row r="11230" spans="8:69" ht="12" customHeight="1">
      <c r="H11230" s="800"/>
      <c r="AJ11230" s="792"/>
      <c r="AM11230" s="792"/>
      <c r="AP11230" s="792"/>
      <c r="AS11230" s="792"/>
      <c r="AV11230" s="792"/>
      <c r="AY11230" s="792"/>
      <c r="BN11230" s="792"/>
      <c r="BQ11230" s="792"/>
    </row>
    <row r="11231" spans="8:69" ht="12" customHeight="1">
      <c r="H11231" s="800"/>
      <c r="AJ11231" s="792"/>
      <c r="AM11231" s="792"/>
      <c r="AP11231" s="792"/>
      <c r="AS11231" s="792"/>
      <c r="AV11231" s="792"/>
      <c r="AY11231" s="792"/>
      <c r="BN11231" s="792"/>
      <c r="BQ11231" s="792"/>
    </row>
    <row r="11232" spans="8:69" ht="12" customHeight="1">
      <c r="H11232" s="800"/>
      <c r="AJ11232" s="792"/>
      <c r="AM11232" s="792"/>
      <c r="AP11232" s="792"/>
      <c r="AS11232" s="792"/>
      <c r="AV11232" s="792"/>
      <c r="AY11232" s="792"/>
      <c r="BN11232" s="792"/>
      <c r="BQ11232" s="792"/>
    </row>
    <row r="11233" spans="8:69" ht="12" customHeight="1">
      <c r="H11233" s="800"/>
      <c r="AJ11233" s="792"/>
      <c r="AM11233" s="792"/>
      <c r="AP11233" s="792"/>
      <c r="AS11233" s="792"/>
      <c r="AV11233" s="792"/>
      <c r="AY11233" s="792"/>
      <c r="BN11233" s="792"/>
      <c r="BQ11233" s="792"/>
    </row>
    <row r="11234" spans="8:69" ht="12" customHeight="1">
      <c r="H11234" s="800"/>
      <c r="AJ11234" s="792"/>
      <c r="AM11234" s="792"/>
      <c r="AP11234" s="792"/>
      <c r="AS11234" s="792"/>
      <c r="AV11234" s="792"/>
      <c r="AY11234" s="792"/>
      <c r="BN11234" s="792"/>
      <c r="BQ11234" s="792"/>
    </row>
    <row r="11235" spans="8:69" ht="12" customHeight="1">
      <c r="H11235" s="800"/>
      <c r="AJ11235" s="792"/>
      <c r="AM11235" s="792"/>
      <c r="AP11235" s="792"/>
      <c r="AS11235" s="792"/>
      <c r="AV11235" s="792"/>
      <c r="AY11235" s="792"/>
      <c r="BN11235" s="792"/>
      <c r="BQ11235" s="792"/>
    </row>
    <row r="11236" spans="8:69" ht="12" customHeight="1">
      <c r="H11236" s="800"/>
      <c r="AJ11236" s="792"/>
      <c r="AM11236" s="792"/>
      <c r="AP11236" s="792"/>
      <c r="AS11236" s="792"/>
      <c r="AV11236" s="792"/>
      <c r="AY11236" s="792"/>
      <c r="BN11236" s="792"/>
      <c r="BQ11236" s="792"/>
    </row>
    <row r="11237" spans="8:69" ht="12" customHeight="1">
      <c r="H11237" s="800"/>
      <c r="AJ11237" s="792"/>
      <c r="AM11237" s="792"/>
      <c r="AP11237" s="792"/>
      <c r="AS11237" s="792"/>
      <c r="AV11237" s="792"/>
      <c r="AY11237" s="792"/>
      <c r="BN11237" s="792"/>
      <c r="BQ11237" s="792"/>
    </row>
    <row r="11238" spans="8:69" ht="12" customHeight="1">
      <c r="H11238" s="800"/>
      <c r="AJ11238" s="792"/>
      <c r="AM11238" s="792"/>
      <c r="AP11238" s="792"/>
      <c r="AS11238" s="792"/>
      <c r="AV11238" s="792"/>
      <c r="AY11238" s="792"/>
      <c r="BN11238" s="792"/>
      <c r="BQ11238" s="792"/>
    </row>
    <row r="11239" spans="8:69" ht="12" customHeight="1">
      <c r="H11239" s="800"/>
      <c r="AJ11239" s="792"/>
      <c r="AM11239" s="792"/>
      <c r="AP11239" s="792"/>
      <c r="AS11239" s="792"/>
      <c r="AV11239" s="792"/>
      <c r="AY11239" s="792"/>
      <c r="BN11239" s="792"/>
      <c r="BQ11239" s="792"/>
    </row>
    <row r="11240" spans="8:69" ht="12" customHeight="1">
      <c r="H11240" s="800"/>
      <c r="AJ11240" s="792"/>
      <c r="AM11240" s="792"/>
      <c r="AP11240" s="792"/>
      <c r="AS11240" s="792"/>
      <c r="AV11240" s="792"/>
      <c r="AY11240" s="792"/>
      <c r="BN11240" s="792"/>
      <c r="BQ11240" s="792"/>
    </row>
    <row r="11241" spans="8:69" ht="12" customHeight="1">
      <c r="H11241" s="800"/>
      <c r="AJ11241" s="792"/>
      <c r="AM11241" s="792"/>
      <c r="AP11241" s="792"/>
      <c r="AS11241" s="792"/>
      <c r="AV11241" s="792"/>
      <c r="AY11241" s="792"/>
      <c r="BN11241" s="792"/>
      <c r="BQ11241" s="792"/>
    </row>
    <row r="11242" spans="8:69" ht="12" customHeight="1">
      <c r="H11242" s="800"/>
      <c r="AJ11242" s="792"/>
      <c r="AM11242" s="792"/>
      <c r="AP11242" s="792"/>
      <c r="AS11242" s="792"/>
      <c r="AV11242" s="792"/>
      <c r="AY11242" s="792"/>
      <c r="BN11242" s="792"/>
      <c r="BQ11242" s="792"/>
    </row>
    <row r="11243" spans="8:69" ht="12" customHeight="1">
      <c r="H11243" s="800"/>
      <c r="AJ11243" s="792"/>
      <c r="AM11243" s="792"/>
      <c r="AP11243" s="792"/>
      <c r="AS11243" s="792"/>
      <c r="AV11243" s="792"/>
      <c r="AY11243" s="792"/>
      <c r="BN11243" s="792"/>
      <c r="BQ11243" s="792"/>
    </row>
    <row r="11244" spans="8:69" ht="12" customHeight="1">
      <c r="H11244" s="800"/>
      <c r="AJ11244" s="792"/>
      <c r="AM11244" s="792"/>
      <c r="AP11244" s="792"/>
      <c r="AS11244" s="792"/>
      <c r="AV11244" s="792"/>
      <c r="AY11244" s="792"/>
      <c r="BN11244" s="792"/>
      <c r="BQ11244" s="792"/>
    </row>
    <row r="11245" spans="8:69" ht="12" customHeight="1">
      <c r="H11245" s="800"/>
      <c r="AJ11245" s="792"/>
      <c r="AM11245" s="792"/>
      <c r="AP11245" s="792"/>
      <c r="AS11245" s="792"/>
      <c r="AV11245" s="792"/>
      <c r="AY11245" s="792"/>
      <c r="BN11245" s="792"/>
      <c r="BQ11245" s="792"/>
    </row>
    <row r="11246" spans="8:69" ht="12" customHeight="1">
      <c r="H11246" s="800"/>
      <c r="AJ11246" s="792"/>
      <c r="AM11246" s="792"/>
      <c r="AP11246" s="792"/>
      <c r="AS11246" s="792"/>
      <c r="AV11246" s="792"/>
      <c r="AY11246" s="792"/>
      <c r="BN11246" s="792"/>
      <c r="BQ11246" s="792"/>
    </row>
    <row r="11247" spans="8:69" ht="12" customHeight="1">
      <c r="H11247" s="800"/>
      <c r="AJ11247" s="792"/>
      <c r="AM11247" s="792"/>
      <c r="AP11247" s="792"/>
      <c r="AS11247" s="792"/>
      <c r="AV11247" s="792"/>
      <c r="AY11247" s="792"/>
      <c r="BN11247" s="792"/>
      <c r="BQ11247" s="792"/>
    </row>
    <row r="11248" spans="8:69" ht="12" customHeight="1">
      <c r="H11248" s="800"/>
      <c r="AJ11248" s="792"/>
      <c r="AM11248" s="792"/>
      <c r="AP11248" s="792"/>
      <c r="AS11248" s="792"/>
      <c r="AV11248" s="792"/>
      <c r="AY11248" s="792"/>
      <c r="BN11248" s="792"/>
      <c r="BQ11248" s="792"/>
    </row>
    <row r="11249" spans="8:69" ht="12" customHeight="1">
      <c r="H11249" s="800"/>
      <c r="AJ11249" s="792"/>
      <c r="AM11249" s="792"/>
      <c r="AP11249" s="792"/>
      <c r="AS11249" s="792"/>
      <c r="AV11249" s="792"/>
      <c r="AY11249" s="792"/>
      <c r="BN11249" s="792"/>
      <c r="BQ11249" s="792"/>
    </row>
    <row r="11250" spans="8:69" ht="12" customHeight="1">
      <c r="H11250" s="800"/>
      <c r="AJ11250" s="792"/>
      <c r="AM11250" s="792"/>
      <c r="AP11250" s="792"/>
      <c r="AS11250" s="792"/>
      <c r="AV11250" s="792"/>
      <c r="AY11250" s="792"/>
      <c r="BN11250" s="792"/>
      <c r="BQ11250" s="792"/>
    </row>
    <row r="11251" spans="8:69" ht="12" customHeight="1">
      <c r="H11251" s="800"/>
      <c r="AJ11251" s="792"/>
      <c r="AM11251" s="792"/>
      <c r="AP11251" s="792"/>
      <c r="AS11251" s="792"/>
      <c r="AV11251" s="792"/>
      <c r="AY11251" s="792"/>
      <c r="BN11251" s="792"/>
      <c r="BQ11251" s="792"/>
    </row>
    <row r="11252" spans="8:69" ht="12" customHeight="1">
      <c r="H11252" s="800"/>
      <c r="AJ11252" s="792"/>
      <c r="AM11252" s="792"/>
      <c r="AP11252" s="792"/>
      <c r="AS11252" s="792"/>
      <c r="AV11252" s="792"/>
      <c r="AY11252" s="792"/>
      <c r="BN11252" s="792"/>
      <c r="BQ11252" s="792"/>
    </row>
    <row r="11253" spans="8:69" ht="12" customHeight="1">
      <c r="H11253" s="800"/>
      <c r="AJ11253" s="792"/>
      <c r="AM11253" s="792"/>
      <c r="AP11253" s="792"/>
      <c r="AS11253" s="792"/>
      <c r="AV11253" s="792"/>
      <c r="AY11253" s="792"/>
      <c r="BN11253" s="792"/>
      <c r="BQ11253" s="792"/>
    </row>
    <row r="11254" spans="8:69" ht="12" customHeight="1">
      <c r="H11254" s="800"/>
      <c r="AJ11254" s="792"/>
      <c r="AM11254" s="792"/>
      <c r="AP11254" s="792"/>
      <c r="AS11254" s="792"/>
      <c r="AV11254" s="792"/>
      <c r="AY11254" s="792"/>
      <c r="BN11254" s="792"/>
      <c r="BQ11254" s="792"/>
    </row>
    <row r="11255" spans="8:69" ht="12" customHeight="1">
      <c r="H11255" s="800"/>
      <c r="AJ11255" s="792"/>
      <c r="AM11255" s="792"/>
      <c r="AP11255" s="792"/>
      <c r="AS11255" s="792"/>
      <c r="AV11255" s="792"/>
      <c r="AY11255" s="792"/>
      <c r="BN11255" s="792"/>
      <c r="BQ11255" s="792"/>
    </row>
    <row r="11256" spans="8:69" ht="12" customHeight="1">
      <c r="H11256" s="800"/>
      <c r="AJ11256" s="792"/>
      <c r="AM11256" s="792"/>
      <c r="AP11256" s="792"/>
      <c r="AS11256" s="792"/>
      <c r="AV11256" s="792"/>
      <c r="AY11256" s="792"/>
      <c r="BN11256" s="792"/>
      <c r="BQ11256" s="792"/>
    </row>
    <row r="11257" spans="8:69" ht="12" customHeight="1">
      <c r="H11257" s="800"/>
      <c r="AJ11257" s="792"/>
      <c r="AM11257" s="792"/>
      <c r="AP11257" s="792"/>
      <c r="AS11257" s="792"/>
      <c r="AV11257" s="792"/>
      <c r="AY11257" s="792"/>
      <c r="BN11257" s="792"/>
      <c r="BQ11257" s="792"/>
    </row>
    <row r="11258" spans="8:69" ht="12" customHeight="1">
      <c r="H11258" s="800"/>
      <c r="AJ11258" s="792"/>
      <c r="AM11258" s="792"/>
      <c r="AP11258" s="792"/>
      <c r="AS11258" s="792"/>
      <c r="AV11258" s="792"/>
      <c r="AY11258" s="792"/>
      <c r="BN11258" s="792"/>
      <c r="BQ11258" s="792"/>
    </row>
    <row r="11259" spans="8:69" ht="12" customHeight="1">
      <c r="H11259" s="800"/>
      <c r="AJ11259" s="792"/>
      <c r="AM11259" s="792"/>
      <c r="AP11259" s="792"/>
      <c r="AS11259" s="792"/>
      <c r="AV11259" s="792"/>
      <c r="AY11259" s="792"/>
      <c r="BN11259" s="792"/>
      <c r="BQ11259" s="792"/>
    </row>
    <row r="11260" spans="8:69" ht="12" customHeight="1">
      <c r="H11260" s="800"/>
      <c r="AJ11260" s="792"/>
      <c r="AM11260" s="792"/>
      <c r="AP11260" s="792"/>
      <c r="AS11260" s="792"/>
      <c r="AV11260" s="792"/>
      <c r="AY11260" s="792"/>
      <c r="BN11260" s="792"/>
      <c r="BQ11260" s="792"/>
    </row>
    <row r="11261" spans="8:69" ht="12" customHeight="1">
      <c r="H11261" s="800"/>
      <c r="AJ11261" s="792"/>
      <c r="AM11261" s="792"/>
      <c r="AP11261" s="792"/>
      <c r="AS11261" s="792"/>
      <c r="AV11261" s="792"/>
      <c r="AY11261" s="792"/>
      <c r="BN11261" s="792"/>
      <c r="BQ11261" s="792"/>
    </row>
    <row r="11262" spans="8:69" ht="12" customHeight="1">
      <c r="H11262" s="800"/>
      <c r="AJ11262" s="792"/>
      <c r="AM11262" s="792"/>
      <c r="AP11262" s="792"/>
      <c r="AS11262" s="792"/>
      <c r="AV11262" s="792"/>
      <c r="AY11262" s="792"/>
      <c r="BN11262" s="792"/>
      <c r="BQ11262" s="792"/>
    </row>
    <row r="11263" spans="8:69" ht="12" customHeight="1">
      <c r="H11263" s="800"/>
      <c r="AJ11263" s="792"/>
      <c r="AM11263" s="792"/>
      <c r="AP11263" s="792"/>
      <c r="AS11263" s="792"/>
      <c r="AV11263" s="792"/>
      <c r="AY11263" s="792"/>
      <c r="BN11263" s="792"/>
      <c r="BQ11263" s="792"/>
    </row>
    <row r="11264" spans="8:69" ht="12" customHeight="1">
      <c r="H11264" s="800"/>
      <c r="AJ11264" s="792"/>
      <c r="AM11264" s="792"/>
      <c r="AP11264" s="792"/>
      <c r="AS11264" s="792"/>
      <c r="AV11264" s="792"/>
      <c r="AY11264" s="792"/>
      <c r="BN11264" s="792"/>
      <c r="BQ11264" s="792"/>
    </row>
    <row r="11265" spans="8:69" ht="12" customHeight="1">
      <c r="H11265" s="800"/>
      <c r="AJ11265" s="792"/>
      <c r="AM11265" s="792"/>
      <c r="AP11265" s="792"/>
      <c r="AS11265" s="792"/>
      <c r="AV11265" s="792"/>
      <c r="AY11265" s="792"/>
      <c r="BN11265" s="792"/>
      <c r="BQ11265" s="792"/>
    </row>
    <row r="11266" spans="8:69" ht="12" customHeight="1">
      <c r="H11266" s="800"/>
      <c r="AJ11266" s="792"/>
      <c r="AM11266" s="792"/>
      <c r="AP11266" s="792"/>
      <c r="AS11266" s="792"/>
      <c r="AV11266" s="792"/>
      <c r="AY11266" s="792"/>
      <c r="BN11266" s="792"/>
      <c r="BQ11266" s="792"/>
    </row>
    <row r="11267" spans="8:69" ht="12" customHeight="1">
      <c r="H11267" s="800"/>
      <c r="AJ11267" s="792"/>
      <c r="AM11267" s="792"/>
      <c r="AP11267" s="792"/>
      <c r="AS11267" s="792"/>
      <c r="AV11267" s="792"/>
      <c r="AY11267" s="792"/>
      <c r="BN11267" s="792"/>
      <c r="BQ11267" s="792"/>
    </row>
    <row r="11268" spans="8:69" ht="12" customHeight="1">
      <c r="H11268" s="800"/>
      <c r="AJ11268" s="792"/>
      <c r="AM11268" s="792"/>
      <c r="AP11268" s="792"/>
      <c r="AS11268" s="792"/>
      <c r="AV11268" s="792"/>
      <c r="AY11268" s="792"/>
      <c r="BN11268" s="792"/>
      <c r="BQ11268" s="792"/>
    </row>
    <row r="11269" spans="8:69" ht="12" customHeight="1">
      <c r="H11269" s="800"/>
      <c r="AJ11269" s="792"/>
      <c r="AM11269" s="792"/>
      <c r="AP11269" s="792"/>
      <c r="AS11269" s="792"/>
      <c r="AV11269" s="792"/>
      <c r="AY11269" s="792"/>
      <c r="BN11269" s="792"/>
      <c r="BQ11269" s="792"/>
    </row>
    <row r="11270" spans="8:69" ht="12" customHeight="1">
      <c r="H11270" s="800"/>
      <c r="AJ11270" s="792"/>
      <c r="AM11270" s="792"/>
      <c r="AP11270" s="792"/>
      <c r="AS11270" s="792"/>
      <c r="AV11270" s="792"/>
      <c r="AY11270" s="792"/>
      <c r="BN11270" s="792"/>
      <c r="BQ11270" s="792"/>
    </row>
    <row r="11271" spans="8:69" ht="12" customHeight="1">
      <c r="H11271" s="800"/>
      <c r="AJ11271" s="792"/>
      <c r="AM11271" s="792"/>
      <c r="AP11271" s="792"/>
      <c r="AS11271" s="792"/>
      <c r="AV11271" s="792"/>
      <c r="AY11271" s="792"/>
      <c r="BN11271" s="792"/>
      <c r="BQ11271" s="792"/>
    </row>
    <row r="11272" spans="8:69" ht="12" customHeight="1">
      <c r="H11272" s="800"/>
      <c r="AJ11272" s="792"/>
      <c r="AM11272" s="792"/>
      <c r="AP11272" s="792"/>
      <c r="AS11272" s="792"/>
      <c r="AV11272" s="792"/>
      <c r="AY11272" s="792"/>
      <c r="BN11272" s="792"/>
      <c r="BQ11272" s="792"/>
    </row>
    <row r="11273" spans="8:69" ht="12" customHeight="1">
      <c r="H11273" s="800"/>
      <c r="AJ11273" s="792"/>
      <c r="AM11273" s="792"/>
      <c r="AP11273" s="792"/>
      <c r="AS11273" s="792"/>
      <c r="AV11273" s="792"/>
      <c r="AY11273" s="792"/>
      <c r="BN11273" s="792"/>
      <c r="BQ11273" s="792"/>
    </row>
    <row r="11274" spans="8:69" ht="12" customHeight="1">
      <c r="H11274" s="800"/>
      <c r="AJ11274" s="792"/>
      <c r="AM11274" s="792"/>
      <c r="AP11274" s="792"/>
      <c r="AS11274" s="792"/>
      <c r="AV11274" s="792"/>
      <c r="AY11274" s="792"/>
      <c r="BN11274" s="792"/>
      <c r="BQ11274" s="792"/>
    </row>
    <row r="11275" spans="8:69" ht="12" customHeight="1">
      <c r="H11275" s="800"/>
      <c r="AJ11275" s="792"/>
      <c r="AM11275" s="792"/>
      <c r="AP11275" s="792"/>
      <c r="AS11275" s="792"/>
      <c r="AV11275" s="792"/>
      <c r="AY11275" s="792"/>
      <c r="BN11275" s="792"/>
      <c r="BQ11275" s="792"/>
    </row>
    <row r="11276" spans="8:69" ht="12" customHeight="1">
      <c r="H11276" s="800"/>
      <c r="AJ11276" s="792"/>
      <c r="AM11276" s="792"/>
      <c r="AP11276" s="792"/>
      <c r="AS11276" s="792"/>
      <c r="AV11276" s="792"/>
      <c r="AY11276" s="792"/>
      <c r="BN11276" s="792"/>
      <c r="BQ11276" s="792"/>
    </row>
    <row r="11277" spans="8:69" ht="12" customHeight="1">
      <c r="H11277" s="800"/>
      <c r="AJ11277" s="792"/>
      <c r="AM11277" s="792"/>
      <c r="AP11277" s="792"/>
      <c r="AS11277" s="792"/>
      <c r="AV11277" s="792"/>
      <c r="AY11277" s="792"/>
      <c r="BN11277" s="792"/>
      <c r="BQ11277" s="792"/>
    </row>
    <row r="11278" spans="8:69" ht="12" customHeight="1">
      <c r="H11278" s="800"/>
      <c r="AJ11278" s="792"/>
      <c r="AM11278" s="792"/>
      <c r="AP11278" s="792"/>
      <c r="AS11278" s="792"/>
      <c r="AV11278" s="792"/>
      <c r="AY11278" s="792"/>
      <c r="BN11278" s="792"/>
      <c r="BQ11278" s="792"/>
    </row>
    <row r="11279" spans="8:69" ht="12" customHeight="1">
      <c r="H11279" s="800"/>
      <c r="AJ11279" s="792"/>
      <c r="AM11279" s="792"/>
      <c r="AP11279" s="792"/>
      <c r="AS11279" s="792"/>
      <c r="AV11279" s="792"/>
      <c r="AY11279" s="792"/>
      <c r="BN11279" s="792"/>
      <c r="BQ11279" s="792"/>
    </row>
    <row r="11280" spans="8:69" ht="12" customHeight="1">
      <c r="H11280" s="800"/>
      <c r="AJ11280" s="792"/>
      <c r="AM11280" s="792"/>
      <c r="AP11280" s="792"/>
      <c r="AS11280" s="792"/>
      <c r="AV11280" s="792"/>
      <c r="AY11280" s="792"/>
      <c r="BN11280" s="792"/>
      <c r="BQ11280" s="792"/>
    </row>
    <row r="11281" spans="8:69" ht="12" customHeight="1">
      <c r="H11281" s="800"/>
      <c r="AJ11281" s="792"/>
      <c r="AM11281" s="792"/>
      <c r="AP11281" s="792"/>
      <c r="AS11281" s="792"/>
      <c r="AV11281" s="792"/>
      <c r="AY11281" s="792"/>
      <c r="BN11281" s="792"/>
      <c r="BQ11281" s="792"/>
    </row>
    <row r="11282" spans="8:69" ht="12" customHeight="1">
      <c r="H11282" s="800"/>
      <c r="AJ11282" s="792"/>
      <c r="AM11282" s="792"/>
      <c r="AP11282" s="792"/>
      <c r="AS11282" s="792"/>
      <c r="AV11282" s="792"/>
      <c r="AY11282" s="792"/>
      <c r="BN11282" s="792"/>
      <c r="BQ11282" s="792"/>
    </row>
    <row r="11283" spans="8:69" ht="12" customHeight="1">
      <c r="H11283" s="800"/>
      <c r="AJ11283" s="792"/>
      <c r="AM11283" s="792"/>
      <c r="AP11283" s="792"/>
      <c r="AS11283" s="792"/>
      <c r="AV11283" s="792"/>
      <c r="AY11283" s="792"/>
      <c r="BN11283" s="792"/>
      <c r="BQ11283" s="792"/>
    </row>
    <row r="11284" spans="8:69" ht="12" customHeight="1">
      <c r="H11284" s="800"/>
      <c r="AJ11284" s="792"/>
      <c r="AM11284" s="792"/>
      <c r="AP11284" s="792"/>
      <c r="AS11284" s="792"/>
      <c r="AV11284" s="792"/>
      <c r="AY11284" s="792"/>
      <c r="BN11284" s="792"/>
      <c r="BQ11284" s="792"/>
    </row>
    <row r="11285" spans="8:69" ht="12" customHeight="1">
      <c r="H11285" s="800"/>
      <c r="AJ11285" s="792"/>
      <c r="AM11285" s="792"/>
      <c r="AP11285" s="792"/>
      <c r="AS11285" s="792"/>
      <c r="AV11285" s="792"/>
      <c r="AY11285" s="792"/>
      <c r="BN11285" s="792"/>
      <c r="BQ11285" s="792"/>
    </row>
    <row r="11286" spans="8:69" ht="12" customHeight="1">
      <c r="H11286" s="800"/>
      <c r="AJ11286" s="792"/>
      <c r="AM11286" s="792"/>
      <c r="AP11286" s="792"/>
      <c r="AS11286" s="792"/>
      <c r="AV11286" s="792"/>
      <c r="AY11286" s="792"/>
      <c r="BN11286" s="792"/>
      <c r="BQ11286" s="792"/>
    </row>
    <row r="11287" spans="8:69" ht="12" customHeight="1">
      <c r="H11287" s="800"/>
      <c r="AJ11287" s="792"/>
      <c r="AM11287" s="792"/>
      <c r="AP11287" s="792"/>
      <c r="AS11287" s="792"/>
      <c r="AV11287" s="792"/>
      <c r="AY11287" s="792"/>
      <c r="BN11287" s="792"/>
      <c r="BQ11287" s="792"/>
    </row>
    <row r="11288" spans="8:69" ht="12" customHeight="1">
      <c r="H11288" s="800"/>
      <c r="AJ11288" s="792"/>
      <c r="AM11288" s="792"/>
      <c r="AP11288" s="792"/>
      <c r="AS11288" s="792"/>
      <c r="AV11288" s="792"/>
      <c r="AY11288" s="792"/>
      <c r="BN11288" s="792"/>
      <c r="BQ11288" s="792"/>
    </row>
    <row r="11289" spans="8:69" ht="12" customHeight="1">
      <c r="H11289" s="800"/>
      <c r="AJ11289" s="792"/>
      <c r="AM11289" s="792"/>
      <c r="AP11289" s="792"/>
      <c r="AS11289" s="792"/>
      <c r="AV11289" s="792"/>
      <c r="AY11289" s="792"/>
      <c r="BN11289" s="792"/>
      <c r="BQ11289" s="792"/>
    </row>
    <row r="11290" spans="8:69" ht="12" customHeight="1">
      <c r="H11290" s="800"/>
      <c r="AJ11290" s="792"/>
      <c r="AM11290" s="792"/>
      <c r="AP11290" s="792"/>
      <c r="AS11290" s="792"/>
      <c r="AV11290" s="792"/>
      <c r="AY11290" s="792"/>
      <c r="BN11290" s="792"/>
      <c r="BQ11290" s="792"/>
    </row>
    <row r="11291" spans="8:69" ht="12" customHeight="1">
      <c r="H11291" s="800"/>
      <c r="AJ11291" s="792"/>
      <c r="AM11291" s="792"/>
      <c r="AP11291" s="792"/>
      <c r="AS11291" s="792"/>
      <c r="AV11291" s="792"/>
      <c r="AY11291" s="792"/>
      <c r="BN11291" s="792"/>
      <c r="BQ11291" s="792"/>
    </row>
    <row r="11292" spans="8:69" ht="12" customHeight="1">
      <c r="H11292" s="800"/>
      <c r="AJ11292" s="792"/>
      <c r="AM11292" s="792"/>
      <c r="AP11292" s="792"/>
      <c r="AS11292" s="792"/>
      <c r="AV11292" s="792"/>
      <c r="AY11292" s="792"/>
      <c r="BN11292" s="792"/>
      <c r="BQ11292" s="792"/>
    </row>
    <row r="11293" spans="8:69" ht="12" customHeight="1">
      <c r="H11293" s="800"/>
      <c r="AJ11293" s="792"/>
      <c r="AM11293" s="792"/>
      <c r="AP11293" s="792"/>
      <c r="AS11293" s="792"/>
      <c r="AV11293" s="792"/>
      <c r="AY11293" s="792"/>
      <c r="BN11293" s="792"/>
      <c r="BQ11293" s="792"/>
    </row>
    <row r="11294" spans="8:69" ht="12" customHeight="1">
      <c r="H11294" s="800"/>
      <c r="AJ11294" s="792"/>
      <c r="AM11294" s="792"/>
      <c r="AP11294" s="792"/>
      <c r="AS11294" s="792"/>
      <c r="AV11294" s="792"/>
      <c r="AY11294" s="792"/>
      <c r="BN11294" s="792"/>
      <c r="BQ11294" s="792"/>
    </row>
    <row r="11295" spans="8:69" ht="12" customHeight="1">
      <c r="H11295" s="800"/>
      <c r="AJ11295" s="792"/>
      <c r="AM11295" s="792"/>
      <c r="AP11295" s="792"/>
      <c r="AS11295" s="792"/>
      <c r="AV11295" s="792"/>
      <c r="AY11295" s="792"/>
      <c r="BN11295" s="792"/>
      <c r="BQ11295" s="792"/>
    </row>
    <row r="11296" spans="8:69" ht="12" customHeight="1">
      <c r="H11296" s="800"/>
      <c r="AJ11296" s="792"/>
      <c r="AM11296" s="792"/>
      <c r="AP11296" s="792"/>
      <c r="AS11296" s="792"/>
      <c r="AV11296" s="792"/>
      <c r="AY11296" s="792"/>
      <c r="BN11296" s="792"/>
      <c r="BQ11296" s="792"/>
    </row>
    <row r="11297" spans="8:69" ht="12" customHeight="1">
      <c r="H11297" s="800"/>
      <c r="AJ11297" s="792"/>
      <c r="AM11297" s="792"/>
      <c r="AP11297" s="792"/>
      <c r="AS11297" s="792"/>
      <c r="AV11297" s="792"/>
      <c r="AY11297" s="792"/>
      <c r="BN11297" s="792"/>
      <c r="BQ11297" s="792"/>
    </row>
    <row r="11298" spans="8:69" ht="12" customHeight="1">
      <c r="H11298" s="800"/>
      <c r="AJ11298" s="792"/>
      <c r="AM11298" s="792"/>
      <c r="AP11298" s="792"/>
      <c r="AS11298" s="792"/>
      <c r="AV11298" s="792"/>
      <c r="AY11298" s="792"/>
      <c r="BN11298" s="792"/>
      <c r="BQ11298" s="792"/>
    </row>
    <row r="11299" spans="8:69" ht="12" customHeight="1">
      <c r="H11299" s="800"/>
      <c r="AJ11299" s="792"/>
      <c r="AM11299" s="792"/>
      <c r="AP11299" s="792"/>
      <c r="AS11299" s="792"/>
      <c r="AV11299" s="792"/>
      <c r="AY11299" s="792"/>
      <c r="BN11299" s="792"/>
      <c r="BQ11299" s="792"/>
    </row>
    <row r="11300" spans="8:69" ht="12" customHeight="1">
      <c r="H11300" s="800"/>
      <c r="AJ11300" s="792"/>
      <c r="AM11300" s="792"/>
      <c r="AP11300" s="792"/>
      <c r="AS11300" s="792"/>
      <c r="AV11300" s="792"/>
      <c r="AY11300" s="792"/>
      <c r="BN11300" s="792"/>
      <c r="BQ11300" s="792"/>
    </row>
    <row r="11301" spans="8:69" ht="12" customHeight="1">
      <c r="H11301" s="800"/>
      <c r="AJ11301" s="792"/>
      <c r="AM11301" s="792"/>
      <c r="AP11301" s="792"/>
      <c r="AS11301" s="792"/>
      <c r="AV11301" s="792"/>
      <c r="AY11301" s="792"/>
      <c r="BN11301" s="792"/>
      <c r="BQ11301" s="792"/>
    </row>
    <row r="11302" spans="8:69" ht="12" customHeight="1">
      <c r="H11302" s="800"/>
      <c r="AJ11302" s="792"/>
      <c r="AM11302" s="792"/>
      <c r="AP11302" s="792"/>
      <c r="AS11302" s="792"/>
      <c r="AV11302" s="792"/>
      <c r="AY11302" s="792"/>
      <c r="BN11302" s="792"/>
      <c r="BQ11302" s="792"/>
    </row>
    <row r="11303" spans="8:69" ht="12" customHeight="1">
      <c r="H11303" s="800"/>
      <c r="AJ11303" s="792"/>
      <c r="AM11303" s="792"/>
      <c r="AP11303" s="792"/>
      <c r="AS11303" s="792"/>
      <c r="AV11303" s="792"/>
      <c r="AY11303" s="792"/>
      <c r="BN11303" s="792"/>
      <c r="BQ11303" s="792"/>
    </row>
    <row r="11304" spans="8:69" ht="12" customHeight="1">
      <c r="H11304" s="800"/>
      <c r="AJ11304" s="792"/>
      <c r="AM11304" s="792"/>
      <c r="AP11304" s="792"/>
      <c r="AS11304" s="792"/>
      <c r="AV11304" s="792"/>
      <c r="AY11304" s="792"/>
      <c r="BN11304" s="792"/>
      <c r="BQ11304" s="792"/>
    </row>
    <row r="11305" spans="8:69" ht="12" customHeight="1">
      <c r="H11305" s="800"/>
      <c r="AJ11305" s="792"/>
      <c r="AM11305" s="792"/>
      <c r="AP11305" s="792"/>
      <c r="AS11305" s="792"/>
      <c r="AV11305" s="792"/>
      <c r="AY11305" s="792"/>
      <c r="BN11305" s="792"/>
      <c r="BQ11305" s="792"/>
    </row>
    <row r="11306" spans="8:69" ht="12" customHeight="1">
      <c r="H11306" s="800"/>
      <c r="AJ11306" s="792"/>
      <c r="AM11306" s="792"/>
      <c r="AP11306" s="792"/>
      <c r="AS11306" s="792"/>
      <c r="AV11306" s="792"/>
      <c r="AY11306" s="792"/>
      <c r="BN11306" s="792"/>
      <c r="BQ11306" s="792"/>
    </row>
    <row r="11307" spans="8:69" ht="12" customHeight="1">
      <c r="H11307" s="800"/>
      <c r="AJ11307" s="792"/>
      <c r="AM11307" s="792"/>
      <c r="AP11307" s="792"/>
      <c r="AS11307" s="792"/>
      <c r="AV11307" s="792"/>
      <c r="AY11307" s="792"/>
      <c r="BN11307" s="792"/>
      <c r="BQ11307" s="792"/>
    </row>
    <row r="11308" spans="8:69" ht="12" customHeight="1">
      <c r="H11308" s="800"/>
      <c r="AJ11308" s="792"/>
      <c r="AM11308" s="792"/>
      <c r="AP11308" s="792"/>
      <c r="AS11308" s="792"/>
      <c r="AV11308" s="792"/>
      <c r="AY11308" s="792"/>
      <c r="BN11308" s="792"/>
      <c r="BQ11308" s="792"/>
    </row>
    <row r="11309" spans="8:69" ht="12" customHeight="1">
      <c r="H11309" s="800"/>
      <c r="AJ11309" s="792"/>
      <c r="AM11309" s="792"/>
      <c r="AP11309" s="792"/>
      <c r="AS11309" s="792"/>
      <c r="AV11309" s="792"/>
      <c r="AY11309" s="792"/>
      <c r="BN11309" s="792"/>
      <c r="BQ11309" s="792"/>
    </row>
    <row r="11310" spans="8:69" ht="12" customHeight="1">
      <c r="H11310" s="800"/>
      <c r="AJ11310" s="792"/>
      <c r="AM11310" s="792"/>
      <c r="AP11310" s="792"/>
      <c r="AS11310" s="792"/>
      <c r="AV11310" s="792"/>
      <c r="AY11310" s="792"/>
      <c r="BN11310" s="792"/>
      <c r="BQ11310" s="792"/>
    </row>
    <row r="11311" spans="8:69" ht="12" customHeight="1">
      <c r="H11311" s="800"/>
      <c r="AJ11311" s="792"/>
      <c r="AM11311" s="792"/>
      <c r="AP11311" s="792"/>
      <c r="AS11311" s="792"/>
      <c r="AV11311" s="792"/>
      <c r="AY11311" s="792"/>
      <c r="BN11311" s="792"/>
      <c r="BQ11311" s="792"/>
    </row>
    <row r="11312" spans="8:69" ht="12" customHeight="1">
      <c r="H11312" s="800"/>
      <c r="AJ11312" s="792"/>
      <c r="AM11312" s="792"/>
      <c r="AP11312" s="792"/>
      <c r="AS11312" s="792"/>
      <c r="AV11312" s="792"/>
      <c r="AY11312" s="792"/>
      <c r="BN11312" s="792"/>
      <c r="BQ11312" s="792"/>
    </row>
    <row r="11313" spans="8:69" ht="12" customHeight="1">
      <c r="H11313" s="800"/>
      <c r="AJ11313" s="792"/>
      <c r="AM11313" s="792"/>
      <c r="AP11313" s="792"/>
      <c r="AS11313" s="792"/>
      <c r="AV11313" s="792"/>
      <c r="AY11313" s="792"/>
      <c r="BN11313" s="792"/>
      <c r="BQ11313" s="792"/>
    </row>
    <row r="11314" spans="8:69" ht="12" customHeight="1">
      <c r="H11314" s="800"/>
      <c r="AJ11314" s="792"/>
      <c r="AM11314" s="792"/>
      <c r="AP11314" s="792"/>
      <c r="AS11314" s="792"/>
      <c r="AV11314" s="792"/>
      <c r="AY11314" s="792"/>
      <c r="BN11314" s="792"/>
      <c r="BQ11314" s="792"/>
    </row>
    <row r="11315" spans="8:69" ht="12" customHeight="1">
      <c r="H11315" s="800"/>
      <c r="AJ11315" s="792"/>
      <c r="AM11315" s="792"/>
      <c r="AP11315" s="792"/>
      <c r="AS11315" s="792"/>
      <c r="AV11315" s="792"/>
      <c r="AY11315" s="792"/>
      <c r="BN11315" s="792"/>
      <c r="BQ11315" s="792"/>
    </row>
    <row r="11316" spans="8:69" ht="12" customHeight="1">
      <c r="H11316" s="800"/>
      <c r="AJ11316" s="792"/>
      <c r="AM11316" s="792"/>
      <c r="AP11316" s="792"/>
      <c r="AS11316" s="792"/>
      <c r="AV11316" s="792"/>
      <c r="AY11316" s="792"/>
      <c r="BN11316" s="792"/>
      <c r="BQ11316" s="792"/>
    </row>
    <row r="11317" spans="8:69" ht="12" customHeight="1">
      <c r="H11317" s="800"/>
      <c r="AJ11317" s="792"/>
      <c r="AM11317" s="792"/>
      <c r="AP11317" s="792"/>
      <c r="AS11317" s="792"/>
      <c r="AV11317" s="792"/>
      <c r="AY11317" s="792"/>
      <c r="BN11317" s="792"/>
      <c r="BQ11317" s="792"/>
    </row>
    <row r="11318" spans="8:69" ht="12" customHeight="1">
      <c r="H11318" s="800"/>
      <c r="AJ11318" s="792"/>
      <c r="AM11318" s="792"/>
      <c r="AP11318" s="792"/>
      <c r="AS11318" s="792"/>
      <c r="AV11318" s="792"/>
      <c r="AY11318" s="792"/>
      <c r="BN11318" s="792"/>
      <c r="BQ11318" s="792"/>
    </row>
    <row r="11319" spans="8:69" ht="12" customHeight="1">
      <c r="H11319" s="800"/>
      <c r="AJ11319" s="792"/>
      <c r="AM11319" s="792"/>
      <c r="AP11319" s="792"/>
      <c r="AS11319" s="792"/>
      <c r="AV11319" s="792"/>
      <c r="AY11319" s="792"/>
      <c r="BN11319" s="792"/>
      <c r="BQ11319" s="792"/>
    </row>
    <row r="11320" spans="8:69" ht="12" customHeight="1">
      <c r="H11320" s="800"/>
      <c r="AJ11320" s="792"/>
      <c r="AM11320" s="792"/>
      <c r="AP11320" s="792"/>
      <c r="AS11320" s="792"/>
      <c r="AV11320" s="792"/>
      <c r="AY11320" s="792"/>
      <c r="BN11320" s="792"/>
      <c r="BQ11320" s="792"/>
    </row>
    <row r="11321" spans="8:69" ht="12" customHeight="1">
      <c r="H11321" s="800"/>
      <c r="AJ11321" s="792"/>
      <c r="AM11321" s="792"/>
      <c r="AP11321" s="792"/>
      <c r="AS11321" s="792"/>
      <c r="AV11321" s="792"/>
      <c r="AY11321" s="792"/>
      <c r="BN11321" s="792"/>
      <c r="BQ11321" s="792"/>
    </row>
    <row r="11322" spans="8:69" ht="12" customHeight="1">
      <c r="H11322" s="800"/>
      <c r="AJ11322" s="792"/>
      <c r="AM11322" s="792"/>
      <c r="AP11322" s="792"/>
      <c r="AS11322" s="792"/>
      <c r="AV11322" s="792"/>
      <c r="AY11322" s="792"/>
      <c r="BN11322" s="792"/>
      <c r="BQ11322" s="792"/>
    </row>
    <row r="11323" spans="8:69" ht="12" customHeight="1">
      <c r="H11323" s="800"/>
      <c r="AJ11323" s="792"/>
      <c r="AM11323" s="792"/>
      <c r="AP11323" s="792"/>
      <c r="AS11323" s="792"/>
      <c r="AV11323" s="792"/>
      <c r="AY11323" s="792"/>
      <c r="BN11323" s="792"/>
      <c r="BQ11323" s="792"/>
    </row>
    <row r="11324" spans="8:69" ht="12" customHeight="1">
      <c r="H11324" s="800"/>
      <c r="AJ11324" s="792"/>
      <c r="AM11324" s="792"/>
      <c r="AP11324" s="792"/>
      <c r="AS11324" s="792"/>
      <c r="AV11324" s="792"/>
      <c r="AY11324" s="792"/>
      <c r="BN11324" s="792"/>
      <c r="BQ11324" s="792"/>
    </row>
    <row r="11325" spans="8:69" ht="12" customHeight="1">
      <c r="H11325" s="800"/>
      <c r="AJ11325" s="792"/>
      <c r="AM11325" s="792"/>
      <c r="AP11325" s="792"/>
      <c r="AS11325" s="792"/>
      <c r="AV11325" s="792"/>
      <c r="AY11325" s="792"/>
      <c r="BN11325" s="792"/>
      <c r="BQ11325" s="792"/>
    </row>
    <row r="11326" spans="8:69" ht="12" customHeight="1">
      <c r="H11326" s="800"/>
      <c r="AJ11326" s="792"/>
      <c r="AM11326" s="792"/>
      <c r="AP11326" s="792"/>
      <c r="AS11326" s="792"/>
      <c r="AV11326" s="792"/>
      <c r="AY11326" s="792"/>
      <c r="BN11326" s="792"/>
      <c r="BQ11326" s="792"/>
    </row>
    <row r="11327" spans="8:69" ht="12" customHeight="1">
      <c r="H11327" s="800"/>
      <c r="AJ11327" s="792"/>
      <c r="AM11327" s="792"/>
      <c r="AP11327" s="792"/>
      <c r="AS11327" s="792"/>
      <c r="AV11327" s="792"/>
      <c r="AY11327" s="792"/>
      <c r="BN11327" s="792"/>
      <c r="BQ11327" s="792"/>
    </row>
    <row r="11328" spans="8:69" ht="12" customHeight="1">
      <c r="H11328" s="800"/>
      <c r="AJ11328" s="792"/>
      <c r="AM11328" s="792"/>
      <c r="AP11328" s="792"/>
      <c r="AS11328" s="792"/>
      <c r="AV11328" s="792"/>
      <c r="AY11328" s="792"/>
      <c r="BN11328" s="792"/>
      <c r="BQ11328" s="792"/>
    </row>
    <row r="11329" spans="8:69" ht="12" customHeight="1">
      <c r="H11329" s="800"/>
      <c r="AJ11329" s="792"/>
      <c r="AM11329" s="792"/>
      <c r="AP11329" s="792"/>
      <c r="AS11329" s="792"/>
      <c r="AV11329" s="792"/>
      <c r="AY11329" s="792"/>
      <c r="BN11329" s="792"/>
      <c r="BQ11329" s="792"/>
    </row>
    <row r="11330" spans="8:69" ht="12" customHeight="1">
      <c r="H11330" s="800"/>
      <c r="AJ11330" s="792"/>
      <c r="AM11330" s="792"/>
      <c r="AP11330" s="792"/>
      <c r="AS11330" s="792"/>
      <c r="AV11330" s="792"/>
      <c r="AY11330" s="792"/>
      <c r="BN11330" s="792"/>
      <c r="BQ11330" s="792"/>
    </row>
    <row r="11331" spans="8:69" ht="12" customHeight="1">
      <c r="H11331" s="800"/>
      <c r="AJ11331" s="792"/>
      <c r="AM11331" s="792"/>
      <c r="AP11331" s="792"/>
      <c r="AS11331" s="792"/>
      <c r="AV11331" s="792"/>
      <c r="AY11331" s="792"/>
      <c r="BN11331" s="792"/>
      <c r="BQ11331" s="792"/>
    </row>
    <row r="11332" spans="8:69" ht="12" customHeight="1">
      <c r="H11332" s="800"/>
      <c r="AJ11332" s="792"/>
      <c r="AM11332" s="792"/>
      <c r="AP11332" s="792"/>
      <c r="AS11332" s="792"/>
      <c r="AV11332" s="792"/>
      <c r="AY11332" s="792"/>
      <c r="BN11332" s="792"/>
      <c r="BQ11332" s="792"/>
    </row>
    <row r="11333" spans="8:69" ht="12" customHeight="1">
      <c r="H11333" s="800"/>
      <c r="AJ11333" s="792"/>
      <c r="AM11333" s="792"/>
      <c r="AP11333" s="792"/>
      <c r="AS11333" s="792"/>
      <c r="AV11333" s="792"/>
      <c r="AY11333" s="792"/>
      <c r="BN11333" s="792"/>
      <c r="BQ11333" s="792"/>
    </row>
    <row r="11334" spans="8:69" ht="12" customHeight="1">
      <c r="H11334" s="800"/>
      <c r="AJ11334" s="792"/>
      <c r="AM11334" s="792"/>
      <c r="AP11334" s="792"/>
      <c r="AS11334" s="792"/>
      <c r="AV11334" s="792"/>
      <c r="AY11334" s="792"/>
      <c r="BN11334" s="792"/>
      <c r="BQ11334" s="792"/>
    </row>
    <row r="11335" spans="8:69" ht="12" customHeight="1">
      <c r="H11335" s="800"/>
      <c r="AJ11335" s="792"/>
      <c r="AM11335" s="792"/>
      <c r="AP11335" s="792"/>
      <c r="AS11335" s="792"/>
      <c r="AV11335" s="792"/>
      <c r="AY11335" s="792"/>
      <c r="BN11335" s="792"/>
      <c r="BQ11335" s="792"/>
    </row>
    <row r="11336" spans="8:69" ht="12" customHeight="1">
      <c r="H11336" s="800"/>
      <c r="AJ11336" s="792"/>
      <c r="AM11336" s="792"/>
      <c r="AP11336" s="792"/>
      <c r="AS11336" s="792"/>
      <c r="AV11336" s="792"/>
      <c r="AY11336" s="792"/>
      <c r="BN11336" s="792"/>
      <c r="BQ11336" s="792"/>
    </row>
    <row r="11337" spans="8:69" ht="12" customHeight="1">
      <c r="H11337" s="800"/>
      <c r="AJ11337" s="792"/>
      <c r="AM11337" s="792"/>
      <c r="AP11337" s="792"/>
      <c r="AS11337" s="792"/>
      <c r="AV11337" s="792"/>
      <c r="AY11337" s="792"/>
      <c r="BN11337" s="792"/>
      <c r="BQ11337" s="792"/>
    </row>
    <row r="11338" spans="8:69" ht="12" customHeight="1">
      <c r="H11338" s="800"/>
      <c r="AJ11338" s="792"/>
      <c r="AM11338" s="792"/>
      <c r="AP11338" s="792"/>
      <c r="AS11338" s="792"/>
      <c r="AV11338" s="792"/>
      <c r="AY11338" s="792"/>
      <c r="BN11338" s="792"/>
      <c r="BQ11338" s="792"/>
    </row>
    <row r="11339" spans="8:69" ht="12" customHeight="1">
      <c r="H11339" s="800"/>
      <c r="AJ11339" s="792"/>
      <c r="AM11339" s="792"/>
      <c r="AP11339" s="792"/>
      <c r="AS11339" s="792"/>
      <c r="AV11339" s="792"/>
      <c r="AY11339" s="792"/>
      <c r="BN11339" s="792"/>
      <c r="BQ11339" s="792"/>
    </row>
    <row r="11340" spans="8:69" ht="12" customHeight="1">
      <c r="H11340" s="800"/>
      <c r="AJ11340" s="792"/>
      <c r="AM11340" s="792"/>
      <c r="AP11340" s="792"/>
      <c r="AS11340" s="792"/>
      <c r="AV11340" s="792"/>
      <c r="AY11340" s="792"/>
      <c r="BN11340" s="792"/>
      <c r="BQ11340" s="792"/>
    </row>
    <row r="11341" spans="8:69" ht="12" customHeight="1">
      <c r="H11341" s="800"/>
      <c r="AJ11341" s="792"/>
      <c r="AM11341" s="792"/>
      <c r="AP11341" s="792"/>
      <c r="AS11341" s="792"/>
      <c r="AV11341" s="792"/>
      <c r="AY11341" s="792"/>
      <c r="BN11341" s="792"/>
      <c r="BQ11341" s="792"/>
    </row>
    <row r="11342" spans="8:69" ht="12" customHeight="1">
      <c r="H11342" s="800"/>
      <c r="AJ11342" s="792"/>
      <c r="AM11342" s="792"/>
      <c r="AP11342" s="792"/>
      <c r="AS11342" s="792"/>
      <c r="AV11342" s="792"/>
      <c r="AY11342" s="792"/>
      <c r="BN11342" s="792"/>
      <c r="BQ11342" s="792"/>
    </row>
    <row r="11343" spans="8:69" ht="12" customHeight="1">
      <c r="H11343" s="800"/>
      <c r="AJ11343" s="792"/>
      <c r="AM11343" s="792"/>
      <c r="AP11343" s="792"/>
      <c r="AS11343" s="792"/>
      <c r="AV11343" s="792"/>
      <c r="AY11343" s="792"/>
      <c r="BN11343" s="792"/>
      <c r="BQ11343" s="792"/>
    </row>
    <row r="11344" spans="8:69" ht="12" customHeight="1">
      <c r="H11344" s="800"/>
      <c r="AJ11344" s="792"/>
      <c r="AM11344" s="792"/>
      <c r="AP11344" s="792"/>
      <c r="AS11344" s="792"/>
      <c r="AV11344" s="792"/>
      <c r="AY11344" s="792"/>
      <c r="BN11344" s="792"/>
      <c r="BQ11344" s="792"/>
    </row>
    <row r="11345" spans="8:69" ht="12" customHeight="1">
      <c r="H11345" s="800"/>
      <c r="AJ11345" s="792"/>
      <c r="AM11345" s="792"/>
      <c r="AP11345" s="792"/>
      <c r="AS11345" s="792"/>
      <c r="AV11345" s="792"/>
      <c r="AY11345" s="792"/>
      <c r="BN11345" s="792"/>
      <c r="BQ11345" s="792"/>
    </row>
    <row r="11346" spans="8:69" ht="12" customHeight="1">
      <c r="H11346" s="800"/>
      <c r="AJ11346" s="792"/>
      <c r="AM11346" s="792"/>
      <c r="AP11346" s="792"/>
      <c r="AS11346" s="792"/>
      <c r="AV11346" s="792"/>
      <c r="AY11346" s="792"/>
      <c r="BN11346" s="792"/>
      <c r="BQ11346" s="792"/>
    </row>
    <row r="11347" spans="8:69" ht="12" customHeight="1">
      <c r="H11347" s="800"/>
      <c r="AJ11347" s="792"/>
      <c r="AM11347" s="792"/>
      <c r="AP11347" s="792"/>
      <c r="AS11347" s="792"/>
      <c r="AV11347" s="792"/>
      <c r="AY11347" s="792"/>
      <c r="BN11347" s="792"/>
      <c r="BQ11347" s="792"/>
    </row>
    <row r="11348" spans="8:69" ht="12" customHeight="1">
      <c r="H11348" s="800"/>
      <c r="AJ11348" s="792"/>
      <c r="AM11348" s="792"/>
      <c r="AP11348" s="792"/>
      <c r="AS11348" s="792"/>
      <c r="AV11348" s="792"/>
      <c r="AY11348" s="792"/>
      <c r="BN11348" s="792"/>
      <c r="BQ11348" s="792"/>
    </row>
    <row r="11349" spans="8:69" ht="12" customHeight="1">
      <c r="H11349" s="800"/>
      <c r="AJ11349" s="792"/>
      <c r="AM11349" s="792"/>
      <c r="AP11349" s="792"/>
      <c r="AS11349" s="792"/>
      <c r="AV11349" s="792"/>
      <c r="AY11349" s="792"/>
      <c r="BN11349" s="792"/>
      <c r="BQ11349" s="792"/>
    </row>
    <row r="11350" spans="8:69" ht="12" customHeight="1">
      <c r="H11350" s="800"/>
      <c r="AJ11350" s="792"/>
      <c r="AM11350" s="792"/>
      <c r="AP11350" s="792"/>
      <c r="AS11350" s="792"/>
      <c r="AV11350" s="792"/>
      <c r="AY11350" s="792"/>
      <c r="BN11350" s="792"/>
      <c r="BQ11350" s="792"/>
    </row>
    <row r="11351" spans="8:69" ht="12" customHeight="1">
      <c r="H11351" s="800"/>
      <c r="AJ11351" s="792"/>
      <c r="AM11351" s="792"/>
      <c r="AP11351" s="792"/>
      <c r="AS11351" s="792"/>
      <c r="AV11351" s="792"/>
      <c r="AY11351" s="792"/>
      <c r="BN11351" s="792"/>
      <c r="BQ11351" s="792"/>
    </row>
    <row r="11352" spans="8:69" ht="12" customHeight="1">
      <c r="H11352" s="800"/>
      <c r="AJ11352" s="792"/>
      <c r="AM11352" s="792"/>
      <c r="AP11352" s="792"/>
      <c r="AS11352" s="792"/>
      <c r="AV11352" s="792"/>
      <c r="AY11352" s="792"/>
      <c r="BN11352" s="792"/>
      <c r="BQ11352" s="792"/>
    </row>
    <row r="11353" spans="8:69" ht="12" customHeight="1">
      <c r="H11353" s="800"/>
      <c r="AJ11353" s="792"/>
      <c r="AM11353" s="792"/>
      <c r="AP11353" s="792"/>
      <c r="AS11353" s="792"/>
      <c r="AV11353" s="792"/>
      <c r="AY11353" s="792"/>
      <c r="BN11353" s="792"/>
      <c r="BQ11353" s="792"/>
    </row>
    <row r="11354" spans="8:69" ht="12" customHeight="1">
      <c r="H11354" s="800"/>
      <c r="AJ11354" s="792"/>
      <c r="AM11354" s="792"/>
      <c r="AP11354" s="792"/>
      <c r="AS11354" s="792"/>
      <c r="AV11354" s="792"/>
      <c r="AY11354" s="792"/>
      <c r="BN11354" s="792"/>
      <c r="BQ11354" s="792"/>
    </row>
    <row r="11355" spans="8:69" ht="12" customHeight="1">
      <c r="H11355" s="800"/>
      <c r="AJ11355" s="792"/>
      <c r="AM11355" s="792"/>
      <c r="AP11355" s="792"/>
      <c r="AS11355" s="792"/>
      <c r="AV11355" s="792"/>
      <c r="AY11355" s="792"/>
      <c r="BN11355" s="792"/>
      <c r="BQ11355" s="792"/>
    </row>
    <row r="11356" spans="8:69" ht="12" customHeight="1">
      <c r="H11356" s="800"/>
      <c r="AJ11356" s="792"/>
      <c r="AM11356" s="792"/>
      <c r="AP11356" s="792"/>
      <c r="AS11356" s="792"/>
      <c r="AV11356" s="792"/>
      <c r="AY11356" s="792"/>
      <c r="BN11356" s="792"/>
      <c r="BQ11356" s="792"/>
    </row>
    <row r="11357" spans="8:69" ht="12" customHeight="1">
      <c r="H11357" s="800"/>
      <c r="AJ11357" s="792"/>
      <c r="AM11357" s="792"/>
      <c r="AP11357" s="792"/>
      <c r="AS11357" s="792"/>
      <c r="AV11357" s="792"/>
      <c r="AY11357" s="792"/>
      <c r="BN11357" s="792"/>
      <c r="BQ11357" s="792"/>
    </row>
    <row r="11358" spans="8:69" ht="12" customHeight="1">
      <c r="H11358" s="800"/>
      <c r="AJ11358" s="792"/>
      <c r="AM11358" s="792"/>
      <c r="AP11358" s="792"/>
      <c r="AS11358" s="792"/>
      <c r="AV11358" s="792"/>
      <c r="AY11358" s="792"/>
      <c r="BN11358" s="792"/>
      <c r="BQ11358" s="792"/>
    </row>
    <row r="11359" spans="8:69" ht="12" customHeight="1">
      <c r="H11359" s="800"/>
      <c r="AJ11359" s="792"/>
      <c r="AM11359" s="792"/>
      <c r="AP11359" s="792"/>
      <c r="AS11359" s="792"/>
      <c r="AV11359" s="792"/>
      <c r="AY11359" s="792"/>
      <c r="BN11359" s="792"/>
      <c r="BQ11359" s="792"/>
    </row>
    <row r="11360" spans="8:69" ht="12" customHeight="1">
      <c r="H11360" s="800"/>
      <c r="AJ11360" s="792"/>
      <c r="AM11360" s="792"/>
      <c r="AP11360" s="792"/>
      <c r="AS11360" s="792"/>
      <c r="AV11360" s="792"/>
      <c r="AY11360" s="792"/>
      <c r="BN11360" s="792"/>
      <c r="BQ11360" s="792"/>
    </row>
    <row r="11361" spans="8:69" ht="12" customHeight="1">
      <c r="H11361" s="800"/>
      <c r="AJ11361" s="792"/>
      <c r="AM11361" s="792"/>
      <c r="AP11361" s="792"/>
      <c r="AS11361" s="792"/>
      <c r="AV11361" s="792"/>
      <c r="AY11361" s="792"/>
      <c r="BN11361" s="792"/>
      <c r="BQ11361" s="792"/>
    </row>
    <row r="11362" spans="8:69" ht="12" customHeight="1">
      <c r="H11362" s="800"/>
      <c r="AJ11362" s="792"/>
      <c r="AM11362" s="792"/>
      <c r="AP11362" s="792"/>
      <c r="AS11362" s="792"/>
      <c r="AV11362" s="792"/>
      <c r="AY11362" s="792"/>
      <c r="BN11362" s="792"/>
      <c r="BQ11362" s="792"/>
    </row>
    <row r="11363" spans="8:69" ht="12" customHeight="1">
      <c r="H11363" s="800"/>
      <c r="AJ11363" s="792"/>
      <c r="AM11363" s="792"/>
      <c r="AP11363" s="792"/>
      <c r="AS11363" s="792"/>
      <c r="AV11363" s="792"/>
      <c r="AY11363" s="792"/>
      <c r="BN11363" s="792"/>
      <c r="BQ11363" s="792"/>
    </row>
    <row r="11364" spans="8:69" ht="12" customHeight="1">
      <c r="H11364" s="800"/>
      <c r="AJ11364" s="792"/>
      <c r="AM11364" s="792"/>
      <c r="AP11364" s="792"/>
      <c r="AS11364" s="792"/>
      <c r="AV11364" s="792"/>
      <c r="AY11364" s="792"/>
      <c r="BN11364" s="792"/>
      <c r="BQ11364" s="792"/>
    </row>
    <row r="11365" spans="8:69" ht="12" customHeight="1">
      <c r="H11365" s="800"/>
      <c r="AJ11365" s="792"/>
      <c r="AM11365" s="792"/>
      <c r="AP11365" s="792"/>
      <c r="AS11365" s="792"/>
      <c r="AV11365" s="792"/>
      <c r="AY11365" s="792"/>
      <c r="BN11365" s="792"/>
      <c r="BQ11365" s="792"/>
    </row>
    <row r="11366" spans="8:69" ht="12" customHeight="1">
      <c r="H11366" s="800"/>
      <c r="AJ11366" s="792"/>
      <c r="AM11366" s="792"/>
      <c r="AP11366" s="792"/>
      <c r="AS11366" s="792"/>
      <c r="AV11366" s="792"/>
      <c r="AY11366" s="792"/>
      <c r="BN11366" s="792"/>
      <c r="BQ11366" s="792"/>
    </row>
    <row r="11367" spans="8:69" ht="12" customHeight="1">
      <c r="H11367" s="800"/>
      <c r="AJ11367" s="792"/>
      <c r="AM11367" s="792"/>
      <c r="AP11367" s="792"/>
      <c r="AS11367" s="792"/>
      <c r="AV11367" s="792"/>
      <c r="AY11367" s="792"/>
      <c r="BN11367" s="792"/>
      <c r="BQ11367" s="792"/>
    </row>
    <row r="11368" spans="8:69" ht="12" customHeight="1">
      <c r="H11368" s="800"/>
      <c r="AJ11368" s="792"/>
      <c r="AM11368" s="792"/>
      <c r="AP11368" s="792"/>
      <c r="AS11368" s="792"/>
      <c r="AV11368" s="792"/>
      <c r="AY11368" s="792"/>
      <c r="BN11368" s="792"/>
      <c r="BQ11368" s="792"/>
    </row>
    <row r="11369" spans="8:69" ht="12" customHeight="1">
      <c r="H11369" s="800"/>
      <c r="AJ11369" s="792"/>
      <c r="AM11369" s="792"/>
      <c r="AP11369" s="792"/>
      <c r="AS11369" s="792"/>
      <c r="AV11369" s="792"/>
      <c r="AY11369" s="792"/>
      <c r="BN11369" s="792"/>
      <c r="BQ11369" s="792"/>
    </row>
    <row r="11370" spans="8:69" ht="12" customHeight="1">
      <c r="H11370" s="800"/>
      <c r="AJ11370" s="792"/>
      <c r="AM11370" s="792"/>
      <c r="AP11370" s="792"/>
      <c r="AS11370" s="792"/>
      <c r="AV11370" s="792"/>
      <c r="AY11370" s="792"/>
      <c r="BN11370" s="792"/>
      <c r="BQ11370" s="792"/>
    </row>
    <row r="11371" spans="8:69" ht="12" customHeight="1">
      <c r="H11371" s="800"/>
      <c r="AJ11371" s="792"/>
      <c r="AM11371" s="792"/>
      <c r="AP11371" s="792"/>
      <c r="AS11371" s="792"/>
      <c r="AV11371" s="792"/>
      <c r="AY11371" s="792"/>
      <c r="BN11371" s="792"/>
      <c r="BQ11371" s="792"/>
    </row>
    <row r="11372" spans="8:69" ht="12" customHeight="1">
      <c r="H11372" s="800"/>
      <c r="AJ11372" s="792"/>
      <c r="AM11372" s="792"/>
      <c r="AP11372" s="792"/>
      <c r="AS11372" s="792"/>
      <c r="AV11372" s="792"/>
      <c r="AY11372" s="792"/>
      <c r="BN11372" s="792"/>
      <c r="BQ11372" s="792"/>
    </row>
    <row r="11373" spans="8:69" ht="12" customHeight="1">
      <c r="H11373" s="800"/>
      <c r="AJ11373" s="792"/>
      <c r="AM11373" s="792"/>
      <c r="AP11373" s="792"/>
      <c r="AS11373" s="792"/>
      <c r="AV11373" s="792"/>
      <c r="AY11373" s="792"/>
      <c r="BN11373" s="792"/>
      <c r="BQ11373" s="792"/>
    </row>
    <row r="11374" spans="8:69" ht="12" customHeight="1">
      <c r="H11374" s="800"/>
      <c r="AJ11374" s="792"/>
      <c r="AM11374" s="792"/>
      <c r="AP11374" s="792"/>
      <c r="AS11374" s="792"/>
      <c r="AV11374" s="792"/>
      <c r="AY11374" s="792"/>
      <c r="BN11374" s="792"/>
      <c r="BQ11374" s="792"/>
    </row>
    <row r="11375" spans="8:69" ht="12" customHeight="1">
      <c r="H11375" s="800"/>
      <c r="AJ11375" s="792"/>
      <c r="AM11375" s="792"/>
      <c r="AP11375" s="792"/>
      <c r="AS11375" s="792"/>
      <c r="AV11375" s="792"/>
      <c r="AY11375" s="792"/>
      <c r="BN11375" s="792"/>
      <c r="BQ11375" s="792"/>
    </row>
    <row r="11376" spans="8:69" ht="12" customHeight="1">
      <c r="H11376" s="800"/>
      <c r="AJ11376" s="792"/>
      <c r="AM11376" s="792"/>
      <c r="AP11376" s="792"/>
      <c r="AS11376" s="792"/>
      <c r="AV11376" s="792"/>
      <c r="AY11376" s="792"/>
      <c r="BN11376" s="792"/>
      <c r="BQ11376" s="792"/>
    </row>
    <row r="11377" spans="8:69" ht="12" customHeight="1">
      <c r="H11377" s="800"/>
      <c r="AJ11377" s="792"/>
      <c r="AM11377" s="792"/>
      <c r="AP11377" s="792"/>
      <c r="AS11377" s="792"/>
      <c r="AV11377" s="792"/>
      <c r="AY11377" s="792"/>
      <c r="BN11377" s="792"/>
      <c r="BQ11377" s="792"/>
    </row>
    <row r="11378" spans="8:69" ht="12" customHeight="1">
      <c r="H11378" s="800"/>
      <c r="AJ11378" s="792"/>
      <c r="AM11378" s="792"/>
      <c r="AP11378" s="792"/>
      <c r="AS11378" s="792"/>
      <c r="AV11378" s="792"/>
      <c r="AY11378" s="792"/>
      <c r="BN11378" s="792"/>
      <c r="BQ11378" s="792"/>
    </row>
    <row r="11379" spans="8:69" ht="12" customHeight="1">
      <c r="H11379" s="800"/>
      <c r="AJ11379" s="792"/>
      <c r="AM11379" s="792"/>
      <c r="AP11379" s="792"/>
      <c r="AS11379" s="792"/>
      <c r="AV11379" s="792"/>
      <c r="AY11379" s="792"/>
      <c r="BN11379" s="792"/>
      <c r="BQ11379" s="792"/>
    </row>
    <row r="11380" spans="8:69" ht="12" customHeight="1">
      <c r="H11380" s="800"/>
      <c r="AJ11380" s="792"/>
      <c r="AM11380" s="792"/>
      <c r="AP11380" s="792"/>
      <c r="AS11380" s="792"/>
      <c r="AV11380" s="792"/>
      <c r="AY11380" s="792"/>
      <c r="BN11380" s="792"/>
      <c r="BQ11380" s="792"/>
    </row>
    <row r="11381" spans="8:69" ht="12" customHeight="1">
      <c r="H11381" s="800"/>
      <c r="AJ11381" s="792"/>
      <c r="AM11381" s="792"/>
      <c r="AP11381" s="792"/>
      <c r="AS11381" s="792"/>
      <c r="AV11381" s="792"/>
      <c r="AY11381" s="792"/>
      <c r="BN11381" s="792"/>
      <c r="BQ11381" s="792"/>
    </row>
    <row r="11382" spans="8:69" ht="12" customHeight="1">
      <c r="H11382" s="800"/>
      <c r="AJ11382" s="792"/>
      <c r="AM11382" s="792"/>
      <c r="AP11382" s="792"/>
      <c r="AS11382" s="792"/>
      <c r="AV11382" s="792"/>
      <c r="AY11382" s="792"/>
      <c r="BN11382" s="792"/>
      <c r="BQ11382" s="792"/>
    </row>
    <row r="11383" spans="8:69" ht="12" customHeight="1">
      <c r="H11383" s="800"/>
      <c r="AJ11383" s="792"/>
      <c r="AM11383" s="792"/>
      <c r="AP11383" s="792"/>
      <c r="AS11383" s="792"/>
      <c r="AV11383" s="792"/>
      <c r="AY11383" s="792"/>
      <c r="BN11383" s="792"/>
      <c r="BQ11383" s="792"/>
    </row>
    <row r="11384" spans="8:69" ht="12" customHeight="1">
      <c r="H11384" s="800"/>
      <c r="AJ11384" s="792"/>
      <c r="AM11384" s="792"/>
      <c r="AP11384" s="792"/>
      <c r="AS11384" s="792"/>
      <c r="AV11384" s="792"/>
      <c r="AY11384" s="792"/>
      <c r="BN11384" s="792"/>
      <c r="BQ11384" s="792"/>
    </row>
    <row r="11385" spans="8:69" ht="12" customHeight="1">
      <c r="H11385" s="800"/>
      <c r="AJ11385" s="792"/>
      <c r="AM11385" s="792"/>
      <c r="AP11385" s="792"/>
      <c r="AS11385" s="792"/>
      <c r="AV11385" s="792"/>
      <c r="AY11385" s="792"/>
      <c r="BN11385" s="792"/>
      <c r="BQ11385" s="792"/>
    </row>
    <row r="11386" spans="8:69" ht="12" customHeight="1">
      <c r="H11386" s="800"/>
      <c r="AJ11386" s="792"/>
      <c r="AM11386" s="792"/>
      <c r="AP11386" s="792"/>
      <c r="AS11386" s="792"/>
      <c r="AV11386" s="792"/>
      <c r="AY11386" s="792"/>
      <c r="BN11386" s="792"/>
      <c r="BQ11386" s="792"/>
    </row>
    <row r="11387" spans="8:69" ht="12" customHeight="1">
      <c r="H11387" s="800"/>
      <c r="AJ11387" s="792"/>
      <c r="AM11387" s="792"/>
      <c r="AP11387" s="792"/>
      <c r="AS11387" s="792"/>
      <c r="AV11387" s="792"/>
      <c r="AY11387" s="792"/>
      <c r="BN11387" s="792"/>
      <c r="BQ11387" s="792"/>
    </row>
    <row r="11388" spans="8:69" ht="12" customHeight="1">
      <c r="H11388" s="800"/>
      <c r="AJ11388" s="792"/>
      <c r="AM11388" s="792"/>
      <c r="AP11388" s="792"/>
      <c r="AS11388" s="792"/>
      <c r="AV11388" s="792"/>
      <c r="AY11388" s="792"/>
      <c r="BN11388" s="792"/>
      <c r="BQ11388" s="792"/>
    </row>
    <row r="11389" spans="8:69" ht="12" customHeight="1">
      <c r="H11389" s="800"/>
      <c r="AJ11389" s="792"/>
      <c r="AM11389" s="792"/>
      <c r="AP11389" s="792"/>
      <c r="AS11389" s="792"/>
      <c r="AV11389" s="792"/>
      <c r="AY11389" s="792"/>
      <c r="BN11389" s="792"/>
      <c r="BQ11389" s="792"/>
    </row>
    <row r="11390" spans="8:69" ht="12" customHeight="1">
      <c r="H11390" s="800"/>
      <c r="AJ11390" s="792"/>
      <c r="AM11390" s="792"/>
      <c r="AP11390" s="792"/>
      <c r="AS11390" s="792"/>
      <c r="AV11390" s="792"/>
      <c r="AY11390" s="792"/>
      <c r="BN11390" s="792"/>
      <c r="BQ11390" s="792"/>
    </row>
    <row r="11391" spans="8:69" ht="12" customHeight="1">
      <c r="H11391" s="800"/>
      <c r="AJ11391" s="792"/>
      <c r="AM11391" s="792"/>
      <c r="AP11391" s="792"/>
      <c r="AS11391" s="792"/>
      <c r="AV11391" s="792"/>
      <c r="AY11391" s="792"/>
      <c r="BN11391" s="792"/>
      <c r="BQ11391" s="792"/>
    </row>
    <row r="11392" spans="8:69" ht="12" customHeight="1">
      <c r="H11392" s="800"/>
      <c r="AJ11392" s="792"/>
      <c r="AM11392" s="792"/>
      <c r="AP11392" s="792"/>
      <c r="AS11392" s="792"/>
      <c r="AV11392" s="792"/>
      <c r="AY11392" s="792"/>
      <c r="BN11392" s="792"/>
      <c r="BQ11392" s="792"/>
    </row>
    <row r="11393" spans="8:69" ht="12" customHeight="1">
      <c r="H11393" s="800"/>
      <c r="AJ11393" s="792"/>
      <c r="AM11393" s="792"/>
      <c r="AP11393" s="792"/>
      <c r="AS11393" s="792"/>
      <c r="AV11393" s="792"/>
      <c r="AY11393" s="792"/>
      <c r="BN11393" s="792"/>
      <c r="BQ11393" s="792"/>
    </row>
    <row r="11394" spans="8:69" ht="12" customHeight="1">
      <c r="H11394" s="800"/>
      <c r="AJ11394" s="792"/>
      <c r="AM11394" s="792"/>
      <c r="AP11394" s="792"/>
      <c r="AS11394" s="792"/>
      <c r="AV11394" s="792"/>
      <c r="AY11394" s="792"/>
      <c r="BN11394" s="792"/>
      <c r="BQ11394" s="792"/>
    </row>
    <row r="11395" spans="8:69" ht="12" customHeight="1">
      <c r="H11395" s="800"/>
      <c r="AJ11395" s="792"/>
      <c r="AM11395" s="792"/>
      <c r="AP11395" s="792"/>
      <c r="AS11395" s="792"/>
      <c r="AV11395" s="792"/>
      <c r="AY11395" s="792"/>
      <c r="BN11395" s="792"/>
      <c r="BQ11395" s="792"/>
    </row>
    <row r="11396" spans="8:69" ht="12" customHeight="1">
      <c r="H11396" s="800"/>
      <c r="AJ11396" s="792"/>
      <c r="AM11396" s="792"/>
      <c r="AP11396" s="792"/>
      <c r="AS11396" s="792"/>
      <c r="AV11396" s="792"/>
      <c r="AY11396" s="792"/>
      <c r="BN11396" s="792"/>
      <c r="BQ11396" s="792"/>
    </row>
    <row r="11397" spans="8:69" ht="12" customHeight="1">
      <c r="H11397" s="800"/>
      <c r="AJ11397" s="792"/>
      <c r="AM11397" s="792"/>
      <c r="AP11397" s="792"/>
      <c r="AS11397" s="792"/>
      <c r="AV11397" s="792"/>
      <c r="AY11397" s="792"/>
      <c r="BN11397" s="792"/>
      <c r="BQ11397" s="792"/>
    </row>
    <row r="11398" spans="8:69" ht="12" customHeight="1">
      <c r="H11398" s="800"/>
      <c r="AJ11398" s="792"/>
      <c r="AM11398" s="792"/>
      <c r="AP11398" s="792"/>
      <c r="AS11398" s="792"/>
      <c r="AV11398" s="792"/>
      <c r="AY11398" s="792"/>
      <c r="BN11398" s="792"/>
      <c r="BQ11398" s="792"/>
    </row>
    <row r="11399" spans="8:69" ht="12" customHeight="1">
      <c r="H11399" s="800"/>
      <c r="AJ11399" s="792"/>
      <c r="AM11399" s="792"/>
      <c r="AP11399" s="792"/>
      <c r="AS11399" s="792"/>
      <c r="AV11399" s="792"/>
      <c r="AY11399" s="792"/>
      <c r="BN11399" s="792"/>
      <c r="BQ11399" s="792"/>
    </row>
    <row r="11400" spans="8:69" ht="12" customHeight="1">
      <c r="H11400" s="800"/>
      <c r="AJ11400" s="792"/>
      <c r="AM11400" s="792"/>
      <c r="AP11400" s="792"/>
      <c r="AS11400" s="792"/>
      <c r="AV11400" s="792"/>
      <c r="AY11400" s="792"/>
      <c r="BN11400" s="792"/>
      <c r="BQ11400" s="792"/>
    </row>
    <row r="11401" spans="8:69" ht="12" customHeight="1">
      <c r="H11401" s="800"/>
      <c r="AJ11401" s="792"/>
      <c r="AM11401" s="792"/>
      <c r="AP11401" s="792"/>
      <c r="AS11401" s="792"/>
      <c r="AV11401" s="792"/>
      <c r="AY11401" s="792"/>
      <c r="BN11401" s="792"/>
      <c r="BQ11401" s="792"/>
    </row>
    <row r="11402" spans="8:69" ht="12" customHeight="1">
      <c r="H11402" s="800"/>
      <c r="AJ11402" s="792"/>
      <c r="AM11402" s="792"/>
      <c r="AP11402" s="792"/>
      <c r="AS11402" s="792"/>
      <c r="AV11402" s="792"/>
      <c r="AY11402" s="792"/>
      <c r="BN11402" s="792"/>
      <c r="BQ11402" s="792"/>
    </row>
    <row r="11403" spans="8:69" ht="12" customHeight="1">
      <c r="H11403" s="800"/>
      <c r="AJ11403" s="792"/>
      <c r="AM11403" s="792"/>
      <c r="AP11403" s="792"/>
      <c r="AS11403" s="792"/>
      <c r="AV11403" s="792"/>
      <c r="AY11403" s="792"/>
      <c r="BN11403" s="792"/>
      <c r="BQ11403" s="792"/>
    </row>
    <row r="11404" spans="8:69" ht="12" customHeight="1">
      <c r="H11404" s="800"/>
      <c r="AJ11404" s="792"/>
      <c r="AM11404" s="792"/>
      <c r="AP11404" s="792"/>
      <c r="AS11404" s="792"/>
      <c r="AV11404" s="792"/>
      <c r="AY11404" s="792"/>
      <c r="BN11404" s="792"/>
      <c r="BQ11404" s="792"/>
    </row>
    <row r="11405" spans="8:69" ht="12" customHeight="1">
      <c r="H11405" s="800"/>
      <c r="AJ11405" s="792"/>
      <c r="AM11405" s="792"/>
      <c r="AP11405" s="792"/>
      <c r="AS11405" s="792"/>
      <c r="AV11405" s="792"/>
      <c r="AY11405" s="792"/>
      <c r="BN11405" s="792"/>
      <c r="BQ11405" s="792"/>
    </row>
    <row r="11406" spans="8:69" ht="12" customHeight="1">
      <c r="H11406" s="800"/>
      <c r="AJ11406" s="792"/>
      <c r="AM11406" s="792"/>
      <c r="AP11406" s="792"/>
      <c r="AS11406" s="792"/>
      <c r="AV11406" s="792"/>
      <c r="AY11406" s="792"/>
      <c r="BN11406" s="792"/>
      <c r="BQ11406" s="792"/>
    </row>
    <row r="11407" spans="8:69" ht="12" customHeight="1">
      <c r="H11407" s="800"/>
      <c r="AJ11407" s="792"/>
      <c r="AM11407" s="792"/>
      <c r="AP11407" s="792"/>
      <c r="AS11407" s="792"/>
      <c r="AV11407" s="792"/>
      <c r="AY11407" s="792"/>
      <c r="BN11407" s="792"/>
      <c r="BQ11407" s="792"/>
    </row>
    <row r="11408" spans="8:69" ht="12" customHeight="1">
      <c r="H11408" s="800"/>
      <c r="AJ11408" s="792"/>
      <c r="AM11408" s="792"/>
      <c r="AP11408" s="792"/>
      <c r="AS11408" s="792"/>
      <c r="AV11408" s="792"/>
      <c r="AY11408" s="792"/>
      <c r="BN11408" s="792"/>
      <c r="BQ11408" s="792"/>
    </row>
    <row r="11409" spans="8:69" ht="12" customHeight="1">
      <c r="H11409" s="800"/>
      <c r="AJ11409" s="792"/>
      <c r="AM11409" s="792"/>
      <c r="AP11409" s="792"/>
      <c r="AS11409" s="792"/>
      <c r="AV11409" s="792"/>
      <c r="AY11409" s="792"/>
      <c r="BN11409" s="792"/>
      <c r="BQ11409" s="792"/>
    </row>
    <row r="11410" spans="8:69" ht="12" customHeight="1">
      <c r="H11410" s="800"/>
      <c r="AJ11410" s="792"/>
      <c r="AM11410" s="792"/>
      <c r="AP11410" s="792"/>
      <c r="AS11410" s="792"/>
      <c r="AV11410" s="792"/>
      <c r="AY11410" s="792"/>
      <c r="BN11410" s="792"/>
      <c r="BQ11410" s="792"/>
    </row>
    <row r="11411" spans="8:69" ht="12" customHeight="1">
      <c r="H11411" s="800"/>
      <c r="AJ11411" s="792"/>
      <c r="AM11411" s="792"/>
      <c r="AP11411" s="792"/>
      <c r="AS11411" s="792"/>
      <c r="AV11411" s="792"/>
      <c r="AY11411" s="792"/>
      <c r="BN11411" s="792"/>
      <c r="BQ11411" s="792"/>
    </row>
    <row r="11412" spans="8:69" ht="12" customHeight="1">
      <c r="H11412" s="800"/>
      <c r="AJ11412" s="792"/>
      <c r="AM11412" s="792"/>
      <c r="AP11412" s="792"/>
      <c r="AS11412" s="792"/>
      <c r="AV11412" s="792"/>
      <c r="AY11412" s="792"/>
      <c r="BN11412" s="792"/>
      <c r="BQ11412" s="792"/>
    </row>
    <row r="11413" spans="8:69" ht="12" customHeight="1">
      <c r="H11413" s="800"/>
      <c r="AJ11413" s="792"/>
      <c r="AM11413" s="792"/>
      <c r="AP11413" s="792"/>
      <c r="AS11413" s="792"/>
      <c r="AV11413" s="792"/>
      <c r="AY11413" s="792"/>
      <c r="BN11413" s="792"/>
      <c r="BQ11413" s="792"/>
    </row>
    <row r="11414" spans="8:69" ht="12" customHeight="1">
      <c r="H11414" s="800"/>
      <c r="AJ11414" s="792"/>
      <c r="AM11414" s="792"/>
      <c r="AP11414" s="792"/>
      <c r="AS11414" s="792"/>
      <c r="AV11414" s="792"/>
      <c r="AY11414" s="792"/>
      <c r="BN11414" s="792"/>
      <c r="BQ11414" s="792"/>
    </row>
    <row r="11415" spans="8:69" ht="12" customHeight="1">
      <c r="H11415" s="800"/>
      <c r="AJ11415" s="792"/>
      <c r="AM11415" s="792"/>
      <c r="AP11415" s="792"/>
      <c r="AS11415" s="792"/>
      <c r="AV11415" s="792"/>
      <c r="AY11415" s="792"/>
      <c r="BN11415" s="792"/>
      <c r="BQ11415" s="792"/>
    </row>
    <row r="11416" spans="8:69" ht="12" customHeight="1">
      <c r="H11416" s="800"/>
      <c r="AJ11416" s="792"/>
      <c r="AM11416" s="792"/>
      <c r="AP11416" s="792"/>
      <c r="AS11416" s="792"/>
      <c r="AV11416" s="792"/>
      <c r="AY11416" s="792"/>
      <c r="BN11416" s="792"/>
      <c r="BQ11416" s="792"/>
    </row>
    <row r="11417" spans="8:69" ht="12" customHeight="1">
      <c r="H11417" s="800"/>
      <c r="AJ11417" s="792"/>
      <c r="AM11417" s="792"/>
      <c r="AP11417" s="792"/>
      <c r="AS11417" s="792"/>
      <c r="AV11417" s="792"/>
      <c r="AY11417" s="792"/>
      <c r="BN11417" s="792"/>
      <c r="BQ11417" s="792"/>
    </row>
    <row r="11418" spans="8:69" ht="12" customHeight="1">
      <c r="H11418" s="800"/>
      <c r="AJ11418" s="792"/>
      <c r="AM11418" s="792"/>
      <c r="AP11418" s="792"/>
      <c r="AS11418" s="792"/>
      <c r="AV11418" s="792"/>
      <c r="AY11418" s="792"/>
      <c r="BN11418" s="792"/>
      <c r="BQ11418" s="792"/>
    </row>
    <row r="11419" spans="8:69" ht="12" customHeight="1">
      <c r="H11419" s="800"/>
      <c r="AJ11419" s="792"/>
      <c r="AM11419" s="792"/>
      <c r="AP11419" s="792"/>
      <c r="AS11419" s="792"/>
      <c r="AV11419" s="792"/>
      <c r="AY11419" s="792"/>
      <c r="BN11419" s="792"/>
      <c r="BQ11419" s="792"/>
    </row>
    <row r="11420" spans="8:69" ht="12" customHeight="1">
      <c r="H11420" s="800"/>
      <c r="AJ11420" s="792"/>
      <c r="AM11420" s="792"/>
      <c r="AP11420" s="792"/>
      <c r="AS11420" s="792"/>
      <c r="AV11420" s="792"/>
      <c r="AY11420" s="792"/>
      <c r="BN11420" s="792"/>
      <c r="BQ11420" s="792"/>
    </row>
    <row r="11421" spans="8:69" ht="12" customHeight="1">
      <c r="H11421" s="800"/>
      <c r="AJ11421" s="792"/>
      <c r="AM11421" s="792"/>
      <c r="AP11421" s="792"/>
      <c r="AS11421" s="792"/>
      <c r="AV11421" s="792"/>
      <c r="AY11421" s="792"/>
      <c r="BN11421" s="792"/>
      <c r="BQ11421" s="792"/>
    </row>
    <row r="11422" spans="8:69" ht="12" customHeight="1">
      <c r="H11422" s="800"/>
      <c r="AJ11422" s="792"/>
      <c r="AM11422" s="792"/>
      <c r="AP11422" s="792"/>
      <c r="AS11422" s="792"/>
      <c r="AV11422" s="792"/>
      <c r="AY11422" s="792"/>
      <c r="BN11422" s="792"/>
      <c r="BQ11422" s="792"/>
    </row>
    <row r="11423" spans="8:69" ht="12" customHeight="1">
      <c r="H11423" s="800"/>
      <c r="AJ11423" s="792"/>
      <c r="AM11423" s="792"/>
      <c r="AP11423" s="792"/>
      <c r="AS11423" s="792"/>
      <c r="AV11423" s="792"/>
      <c r="AY11423" s="792"/>
      <c r="BN11423" s="792"/>
      <c r="BQ11423" s="792"/>
    </row>
    <row r="11424" spans="8:69" ht="12" customHeight="1">
      <c r="H11424" s="800"/>
      <c r="AJ11424" s="792"/>
      <c r="AM11424" s="792"/>
      <c r="AP11424" s="792"/>
      <c r="AS11424" s="792"/>
      <c r="AV11424" s="792"/>
      <c r="AY11424" s="792"/>
      <c r="BN11424" s="792"/>
      <c r="BQ11424" s="792"/>
    </row>
    <row r="11425" spans="8:69" ht="12" customHeight="1">
      <c r="H11425" s="800"/>
      <c r="AJ11425" s="792"/>
      <c r="AM11425" s="792"/>
      <c r="AP11425" s="792"/>
      <c r="AS11425" s="792"/>
      <c r="AV11425" s="792"/>
      <c r="AY11425" s="792"/>
      <c r="BN11425" s="792"/>
      <c r="BQ11425" s="792"/>
    </row>
    <row r="11426" spans="8:69" ht="12" customHeight="1">
      <c r="H11426" s="800"/>
      <c r="AJ11426" s="792"/>
      <c r="AM11426" s="792"/>
      <c r="AP11426" s="792"/>
      <c r="AS11426" s="792"/>
      <c r="AV11426" s="792"/>
      <c r="AY11426" s="792"/>
      <c r="BN11426" s="792"/>
      <c r="BQ11426" s="792"/>
    </row>
    <row r="11427" spans="8:69" ht="12" customHeight="1">
      <c r="H11427" s="800"/>
      <c r="AJ11427" s="792"/>
      <c r="AM11427" s="792"/>
      <c r="AP11427" s="792"/>
      <c r="AS11427" s="792"/>
      <c r="AV11427" s="792"/>
      <c r="AY11427" s="792"/>
      <c r="BN11427" s="792"/>
      <c r="BQ11427" s="792"/>
    </row>
    <row r="11428" spans="8:69" ht="12" customHeight="1">
      <c r="H11428" s="800"/>
      <c r="AJ11428" s="792"/>
      <c r="AM11428" s="792"/>
      <c r="AP11428" s="792"/>
      <c r="AS11428" s="792"/>
      <c r="AV11428" s="792"/>
      <c r="AY11428" s="792"/>
      <c r="BN11428" s="792"/>
      <c r="BQ11428" s="792"/>
    </row>
    <row r="11429" spans="8:69" ht="12" customHeight="1">
      <c r="H11429" s="800"/>
      <c r="AJ11429" s="792"/>
      <c r="AM11429" s="792"/>
      <c r="AP11429" s="792"/>
      <c r="AS11429" s="792"/>
      <c r="AV11429" s="792"/>
      <c r="AY11429" s="792"/>
      <c r="BN11429" s="792"/>
      <c r="BQ11429" s="792"/>
    </row>
    <row r="11430" spans="8:69" ht="12" customHeight="1">
      <c r="H11430" s="800"/>
      <c r="AJ11430" s="792"/>
      <c r="AM11430" s="792"/>
      <c r="AP11430" s="792"/>
      <c r="AS11430" s="792"/>
      <c r="AV11430" s="792"/>
      <c r="AY11430" s="792"/>
      <c r="BN11430" s="792"/>
      <c r="BQ11430" s="792"/>
    </row>
    <row r="11431" spans="8:69" ht="12" customHeight="1">
      <c r="H11431" s="800"/>
      <c r="AJ11431" s="792"/>
      <c r="AM11431" s="792"/>
      <c r="AP11431" s="792"/>
      <c r="AS11431" s="792"/>
      <c r="AV11431" s="792"/>
      <c r="AY11431" s="792"/>
      <c r="BN11431" s="792"/>
      <c r="BQ11431" s="792"/>
    </row>
    <row r="11432" spans="8:69" ht="12" customHeight="1">
      <c r="H11432" s="800"/>
      <c r="AJ11432" s="792"/>
      <c r="AM11432" s="792"/>
      <c r="AP11432" s="792"/>
      <c r="AS11432" s="792"/>
      <c r="AV11432" s="792"/>
      <c r="AY11432" s="792"/>
      <c r="BN11432" s="792"/>
      <c r="BQ11432" s="792"/>
    </row>
    <row r="11433" spans="8:69" ht="12" customHeight="1">
      <c r="H11433" s="800"/>
      <c r="AJ11433" s="792"/>
      <c r="AM11433" s="792"/>
      <c r="AP11433" s="792"/>
      <c r="AS11433" s="792"/>
      <c r="AV11433" s="792"/>
      <c r="AY11433" s="792"/>
      <c r="BN11433" s="792"/>
      <c r="BQ11433" s="792"/>
    </row>
    <row r="11434" spans="8:69" ht="12" customHeight="1">
      <c r="H11434" s="800"/>
      <c r="AJ11434" s="792"/>
      <c r="AM11434" s="792"/>
      <c r="AP11434" s="792"/>
      <c r="AS11434" s="792"/>
      <c r="AV11434" s="792"/>
      <c r="AY11434" s="792"/>
      <c r="BN11434" s="792"/>
      <c r="BQ11434" s="792"/>
    </row>
    <row r="11435" spans="8:69" ht="12" customHeight="1">
      <c r="H11435" s="800"/>
      <c r="AJ11435" s="792"/>
      <c r="AM11435" s="792"/>
      <c r="AP11435" s="792"/>
      <c r="AS11435" s="792"/>
      <c r="AV11435" s="792"/>
      <c r="AY11435" s="792"/>
      <c r="BN11435" s="792"/>
      <c r="BQ11435" s="792"/>
    </row>
    <row r="11436" spans="8:69" ht="12" customHeight="1">
      <c r="H11436" s="800"/>
      <c r="AJ11436" s="792"/>
      <c r="AM11436" s="792"/>
      <c r="AP11436" s="792"/>
      <c r="AS11436" s="792"/>
      <c r="AV11436" s="792"/>
      <c r="AY11436" s="792"/>
      <c r="BN11436" s="792"/>
      <c r="BQ11436" s="792"/>
    </row>
    <row r="11437" spans="8:69" ht="12" customHeight="1">
      <c r="H11437" s="800"/>
      <c r="AJ11437" s="792"/>
      <c r="AM11437" s="792"/>
      <c r="AP11437" s="792"/>
      <c r="AS11437" s="792"/>
      <c r="AV11437" s="792"/>
      <c r="AY11437" s="792"/>
      <c r="BN11437" s="792"/>
      <c r="BQ11437" s="792"/>
    </row>
    <row r="11438" spans="8:69" ht="12" customHeight="1">
      <c r="H11438" s="800"/>
      <c r="AJ11438" s="792"/>
      <c r="AM11438" s="792"/>
      <c r="AP11438" s="792"/>
      <c r="AS11438" s="792"/>
      <c r="AV11438" s="792"/>
      <c r="AY11438" s="792"/>
      <c r="BN11438" s="792"/>
      <c r="BQ11438" s="792"/>
    </row>
    <row r="11439" spans="8:69" ht="12" customHeight="1">
      <c r="H11439" s="800"/>
      <c r="AJ11439" s="792"/>
      <c r="AM11439" s="792"/>
      <c r="AP11439" s="792"/>
      <c r="AS11439" s="792"/>
      <c r="AV11439" s="792"/>
      <c r="AY11439" s="792"/>
      <c r="BN11439" s="792"/>
      <c r="BQ11439" s="792"/>
    </row>
    <row r="11440" spans="8:69" ht="12" customHeight="1">
      <c r="H11440" s="800"/>
      <c r="AJ11440" s="792"/>
      <c r="AM11440" s="792"/>
      <c r="AP11440" s="792"/>
      <c r="AS11440" s="792"/>
      <c r="AV11440" s="792"/>
      <c r="AY11440" s="792"/>
      <c r="BN11440" s="792"/>
      <c r="BQ11440" s="792"/>
    </row>
    <row r="11441" spans="8:69" ht="12" customHeight="1">
      <c r="H11441" s="800"/>
      <c r="AJ11441" s="792"/>
      <c r="AM11441" s="792"/>
      <c r="AP11441" s="792"/>
      <c r="AS11441" s="792"/>
      <c r="AV11441" s="792"/>
      <c r="AY11441" s="792"/>
      <c r="BN11441" s="792"/>
      <c r="BQ11441" s="792"/>
    </row>
    <row r="11442" spans="8:69" ht="12" customHeight="1">
      <c r="H11442" s="800"/>
      <c r="AJ11442" s="792"/>
      <c r="AM11442" s="792"/>
      <c r="AP11442" s="792"/>
      <c r="AS11442" s="792"/>
      <c r="AV11442" s="792"/>
      <c r="AY11442" s="792"/>
      <c r="BN11442" s="792"/>
      <c r="BQ11442" s="792"/>
    </row>
    <row r="11443" spans="8:69" ht="12" customHeight="1">
      <c r="H11443" s="800"/>
      <c r="AJ11443" s="792"/>
      <c r="AM11443" s="792"/>
      <c r="AP11443" s="792"/>
      <c r="AS11443" s="792"/>
      <c r="AV11443" s="792"/>
      <c r="AY11443" s="792"/>
      <c r="BN11443" s="792"/>
      <c r="BQ11443" s="792"/>
    </row>
    <row r="11444" spans="8:69" ht="12" customHeight="1">
      <c r="H11444" s="800"/>
      <c r="AJ11444" s="792"/>
      <c r="AM11444" s="792"/>
      <c r="AP11444" s="792"/>
      <c r="AS11444" s="792"/>
      <c r="AV11444" s="792"/>
      <c r="AY11444" s="792"/>
      <c r="BN11444" s="792"/>
      <c r="BQ11444" s="792"/>
    </row>
    <row r="11445" spans="8:69" ht="12" customHeight="1">
      <c r="H11445" s="800"/>
      <c r="AJ11445" s="792"/>
      <c r="AM11445" s="792"/>
      <c r="AP11445" s="792"/>
      <c r="AS11445" s="792"/>
      <c r="AV11445" s="792"/>
      <c r="AY11445" s="792"/>
      <c r="BN11445" s="792"/>
      <c r="BQ11445" s="792"/>
    </row>
    <row r="11446" spans="8:69" ht="12" customHeight="1">
      <c r="H11446" s="800"/>
      <c r="AJ11446" s="792"/>
      <c r="AM11446" s="792"/>
      <c r="AP11446" s="792"/>
      <c r="AS11446" s="792"/>
      <c r="AV11446" s="792"/>
      <c r="AY11446" s="792"/>
      <c r="BN11446" s="792"/>
      <c r="BQ11446" s="792"/>
    </row>
    <row r="11447" spans="8:69" ht="12" customHeight="1">
      <c r="H11447" s="800"/>
      <c r="AJ11447" s="792"/>
      <c r="AM11447" s="792"/>
      <c r="AP11447" s="792"/>
      <c r="AS11447" s="792"/>
      <c r="AV11447" s="792"/>
      <c r="AY11447" s="792"/>
      <c r="BN11447" s="792"/>
      <c r="BQ11447" s="792"/>
    </row>
    <row r="11448" spans="8:69" ht="12" customHeight="1">
      <c r="H11448" s="800"/>
      <c r="AJ11448" s="792"/>
      <c r="AM11448" s="792"/>
      <c r="AP11448" s="792"/>
      <c r="AS11448" s="792"/>
      <c r="AV11448" s="792"/>
      <c r="AY11448" s="792"/>
      <c r="BN11448" s="792"/>
      <c r="BQ11448" s="792"/>
    </row>
    <row r="11449" spans="8:69" ht="12" customHeight="1">
      <c r="H11449" s="800"/>
      <c r="AJ11449" s="792"/>
      <c r="AM11449" s="792"/>
      <c r="AP11449" s="792"/>
      <c r="AS11449" s="792"/>
      <c r="AV11449" s="792"/>
      <c r="AY11449" s="792"/>
      <c r="BN11449" s="792"/>
      <c r="BQ11449" s="792"/>
    </row>
    <row r="11450" spans="8:69" ht="12" customHeight="1">
      <c r="H11450" s="800"/>
      <c r="AJ11450" s="792"/>
      <c r="AM11450" s="792"/>
      <c r="AP11450" s="792"/>
      <c r="AS11450" s="792"/>
      <c r="AV11450" s="792"/>
      <c r="AY11450" s="792"/>
      <c r="BN11450" s="792"/>
      <c r="BQ11450" s="792"/>
    </row>
    <row r="11451" spans="8:69" ht="12" customHeight="1">
      <c r="H11451" s="800"/>
      <c r="AJ11451" s="792"/>
      <c r="AM11451" s="792"/>
      <c r="AP11451" s="792"/>
      <c r="AS11451" s="792"/>
      <c r="AV11451" s="792"/>
      <c r="AY11451" s="792"/>
      <c r="BN11451" s="792"/>
      <c r="BQ11451" s="792"/>
    </row>
    <row r="11452" spans="8:69" ht="12" customHeight="1">
      <c r="H11452" s="800"/>
      <c r="AJ11452" s="792"/>
      <c r="AM11452" s="792"/>
      <c r="AP11452" s="792"/>
      <c r="AS11452" s="792"/>
      <c r="AV11452" s="792"/>
      <c r="AY11452" s="792"/>
      <c r="BN11452" s="792"/>
      <c r="BQ11452" s="792"/>
    </row>
    <row r="11453" spans="8:69" ht="12" customHeight="1">
      <c r="H11453" s="800"/>
      <c r="AJ11453" s="792"/>
      <c r="AM11453" s="792"/>
      <c r="AP11453" s="792"/>
      <c r="AS11453" s="792"/>
      <c r="AV11453" s="792"/>
      <c r="AY11453" s="792"/>
      <c r="BN11453" s="792"/>
      <c r="BQ11453" s="792"/>
    </row>
    <row r="11454" spans="8:69" ht="12" customHeight="1">
      <c r="H11454" s="800"/>
      <c r="AJ11454" s="792"/>
      <c r="AM11454" s="792"/>
      <c r="AP11454" s="792"/>
      <c r="AS11454" s="792"/>
      <c r="AV11454" s="792"/>
      <c r="AY11454" s="792"/>
      <c r="BN11454" s="792"/>
      <c r="BQ11454" s="792"/>
    </row>
    <row r="11455" spans="8:69" ht="12" customHeight="1">
      <c r="H11455" s="800"/>
      <c r="AJ11455" s="792"/>
      <c r="AM11455" s="792"/>
      <c r="AP11455" s="792"/>
      <c r="AS11455" s="792"/>
      <c r="AV11455" s="792"/>
      <c r="AY11455" s="792"/>
      <c r="BN11455" s="792"/>
      <c r="BQ11455" s="792"/>
    </row>
    <row r="11456" spans="8:69" ht="12" customHeight="1">
      <c r="H11456" s="800"/>
      <c r="AJ11456" s="792"/>
      <c r="AM11456" s="792"/>
      <c r="AP11456" s="792"/>
      <c r="AS11456" s="792"/>
      <c r="AV11456" s="792"/>
      <c r="AY11456" s="792"/>
      <c r="BN11456" s="792"/>
      <c r="BQ11456" s="792"/>
    </row>
    <row r="11457" spans="8:69" ht="12" customHeight="1">
      <c r="H11457" s="800"/>
      <c r="AJ11457" s="792"/>
      <c r="AM11457" s="792"/>
      <c r="AP11457" s="792"/>
      <c r="AS11457" s="792"/>
      <c r="AV11457" s="792"/>
      <c r="AY11457" s="792"/>
      <c r="BN11457" s="792"/>
      <c r="BQ11457" s="792"/>
    </row>
    <row r="11458" spans="8:69" ht="12" customHeight="1">
      <c r="H11458" s="800"/>
      <c r="AJ11458" s="792"/>
      <c r="AM11458" s="792"/>
      <c r="AP11458" s="792"/>
      <c r="AS11458" s="792"/>
      <c r="AV11458" s="792"/>
      <c r="AY11458" s="792"/>
      <c r="BN11458" s="792"/>
      <c r="BQ11458" s="792"/>
    </row>
    <row r="11459" spans="8:69" ht="12" customHeight="1">
      <c r="H11459" s="800"/>
      <c r="AJ11459" s="792"/>
      <c r="AM11459" s="792"/>
      <c r="AP11459" s="792"/>
      <c r="AS11459" s="792"/>
      <c r="AV11459" s="792"/>
      <c r="AY11459" s="792"/>
      <c r="BN11459" s="792"/>
      <c r="BQ11459" s="792"/>
    </row>
    <row r="11460" spans="8:69" ht="12" customHeight="1">
      <c r="H11460" s="800"/>
      <c r="AJ11460" s="792"/>
      <c r="AM11460" s="792"/>
      <c r="AP11460" s="792"/>
      <c r="AS11460" s="792"/>
      <c r="AV11460" s="792"/>
      <c r="AY11460" s="792"/>
      <c r="BN11460" s="792"/>
      <c r="BQ11460" s="792"/>
    </row>
    <row r="11461" spans="8:69" ht="12" customHeight="1">
      <c r="H11461" s="800"/>
      <c r="AJ11461" s="792"/>
      <c r="AM11461" s="792"/>
      <c r="AP11461" s="792"/>
      <c r="AS11461" s="792"/>
      <c r="AV11461" s="792"/>
      <c r="AY11461" s="792"/>
      <c r="BN11461" s="792"/>
      <c r="BQ11461" s="792"/>
    </row>
    <row r="11462" spans="8:69" ht="12" customHeight="1">
      <c r="H11462" s="800"/>
      <c r="AJ11462" s="792"/>
      <c r="AM11462" s="792"/>
      <c r="AP11462" s="792"/>
      <c r="AS11462" s="792"/>
      <c r="AV11462" s="792"/>
      <c r="AY11462" s="792"/>
      <c r="BN11462" s="792"/>
      <c r="BQ11462" s="792"/>
    </row>
    <row r="11463" spans="8:69" ht="12" customHeight="1">
      <c r="H11463" s="800"/>
      <c r="AJ11463" s="792"/>
      <c r="AM11463" s="792"/>
      <c r="AP11463" s="792"/>
      <c r="AS11463" s="792"/>
      <c r="AV11463" s="792"/>
      <c r="AY11463" s="792"/>
      <c r="BN11463" s="792"/>
      <c r="BQ11463" s="792"/>
    </row>
    <row r="11464" spans="8:69" ht="12" customHeight="1">
      <c r="H11464" s="800"/>
      <c r="AJ11464" s="792"/>
      <c r="AM11464" s="792"/>
      <c r="AP11464" s="792"/>
      <c r="AS11464" s="792"/>
      <c r="AV11464" s="792"/>
      <c r="AY11464" s="792"/>
      <c r="BN11464" s="792"/>
      <c r="BQ11464" s="792"/>
    </row>
    <row r="11465" spans="8:69" ht="12" customHeight="1">
      <c r="H11465" s="800"/>
      <c r="AJ11465" s="792"/>
      <c r="AM11465" s="792"/>
      <c r="AP11465" s="792"/>
      <c r="AS11465" s="792"/>
      <c r="AV11465" s="792"/>
      <c r="AY11465" s="792"/>
      <c r="BN11465" s="792"/>
      <c r="BQ11465" s="792"/>
    </row>
    <row r="11466" spans="8:69" ht="12" customHeight="1">
      <c r="H11466" s="800"/>
      <c r="AJ11466" s="792"/>
      <c r="AM11466" s="792"/>
      <c r="AP11466" s="792"/>
      <c r="AS11466" s="792"/>
      <c r="AV11466" s="792"/>
      <c r="AY11466" s="792"/>
      <c r="BN11466" s="792"/>
      <c r="BQ11466" s="792"/>
    </row>
    <row r="11467" spans="8:69" ht="12" customHeight="1">
      <c r="H11467" s="800"/>
      <c r="AJ11467" s="792"/>
      <c r="AM11467" s="792"/>
      <c r="AP11467" s="792"/>
      <c r="AS11467" s="792"/>
      <c r="AV11467" s="792"/>
      <c r="AY11467" s="792"/>
      <c r="BN11467" s="792"/>
      <c r="BQ11467" s="792"/>
    </row>
    <row r="11468" spans="8:69" ht="12" customHeight="1">
      <c r="H11468" s="800"/>
      <c r="AJ11468" s="792"/>
      <c r="AM11468" s="792"/>
      <c r="AP11468" s="792"/>
      <c r="AS11468" s="792"/>
      <c r="AV11468" s="792"/>
      <c r="AY11468" s="792"/>
      <c r="BN11468" s="792"/>
      <c r="BQ11468" s="792"/>
    </row>
    <row r="11469" spans="8:69" ht="12" customHeight="1">
      <c r="H11469" s="800"/>
      <c r="AJ11469" s="792"/>
      <c r="AM11469" s="792"/>
      <c r="AP11469" s="792"/>
      <c r="AS11469" s="792"/>
      <c r="AV11469" s="792"/>
      <c r="AY11469" s="792"/>
      <c r="BN11469" s="792"/>
      <c r="BQ11469" s="792"/>
    </row>
    <row r="11470" spans="8:69" ht="12" customHeight="1">
      <c r="H11470" s="800"/>
      <c r="AJ11470" s="792"/>
      <c r="AM11470" s="792"/>
      <c r="AP11470" s="792"/>
      <c r="AS11470" s="792"/>
      <c r="AV11470" s="792"/>
      <c r="AY11470" s="792"/>
      <c r="BN11470" s="792"/>
      <c r="BQ11470" s="792"/>
    </row>
    <row r="11471" spans="8:69" ht="12" customHeight="1">
      <c r="H11471" s="800"/>
      <c r="AJ11471" s="792"/>
      <c r="AM11471" s="792"/>
      <c r="AP11471" s="792"/>
      <c r="AS11471" s="792"/>
      <c r="AV11471" s="792"/>
      <c r="AY11471" s="792"/>
      <c r="BN11471" s="792"/>
      <c r="BQ11471" s="792"/>
    </row>
    <row r="11472" spans="8:69" ht="12" customHeight="1">
      <c r="H11472" s="800"/>
      <c r="AJ11472" s="792"/>
      <c r="AM11472" s="792"/>
      <c r="AP11472" s="792"/>
      <c r="AS11472" s="792"/>
      <c r="AV11472" s="792"/>
      <c r="AY11472" s="792"/>
      <c r="BN11472" s="792"/>
      <c r="BQ11472" s="792"/>
    </row>
    <row r="11473" spans="8:69" ht="12" customHeight="1">
      <c r="H11473" s="800"/>
      <c r="AJ11473" s="792"/>
      <c r="AM11473" s="792"/>
      <c r="AP11473" s="792"/>
      <c r="AS11473" s="792"/>
      <c r="AV11473" s="792"/>
      <c r="AY11473" s="792"/>
      <c r="BN11473" s="792"/>
      <c r="BQ11473" s="792"/>
    </row>
    <row r="11474" spans="8:69" ht="12" customHeight="1">
      <c r="H11474" s="800"/>
      <c r="AJ11474" s="792"/>
      <c r="AM11474" s="792"/>
      <c r="AP11474" s="792"/>
      <c r="AS11474" s="792"/>
      <c r="AV11474" s="792"/>
      <c r="AY11474" s="792"/>
      <c r="BN11474" s="792"/>
      <c r="BQ11474" s="792"/>
    </row>
    <row r="11475" spans="8:69" ht="12" customHeight="1">
      <c r="H11475" s="800"/>
      <c r="AJ11475" s="792"/>
      <c r="AM11475" s="792"/>
      <c r="AP11475" s="792"/>
      <c r="AS11475" s="792"/>
      <c r="AV11475" s="792"/>
      <c r="AY11475" s="792"/>
      <c r="BN11475" s="792"/>
      <c r="BQ11475" s="792"/>
    </row>
    <row r="11476" spans="8:69" ht="12" customHeight="1">
      <c r="H11476" s="800"/>
      <c r="AJ11476" s="792"/>
      <c r="AM11476" s="792"/>
      <c r="AP11476" s="792"/>
      <c r="AS11476" s="792"/>
      <c r="AV11476" s="792"/>
      <c r="AY11476" s="792"/>
      <c r="BN11476" s="792"/>
      <c r="BQ11476" s="792"/>
    </row>
    <row r="11477" spans="8:69" ht="12" customHeight="1">
      <c r="H11477" s="800"/>
      <c r="AJ11477" s="792"/>
      <c r="AM11477" s="792"/>
      <c r="AP11477" s="792"/>
      <c r="AS11477" s="792"/>
      <c r="AV11477" s="792"/>
      <c r="AY11477" s="792"/>
      <c r="BN11477" s="792"/>
      <c r="BQ11477" s="792"/>
    </row>
    <row r="11478" spans="8:69" ht="12" customHeight="1">
      <c r="H11478" s="800"/>
      <c r="AJ11478" s="792"/>
      <c r="AM11478" s="792"/>
      <c r="AP11478" s="792"/>
      <c r="AS11478" s="792"/>
      <c r="AV11478" s="792"/>
      <c r="AY11478" s="792"/>
      <c r="BN11478" s="792"/>
      <c r="BQ11478" s="792"/>
    </row>
    <row r="11479" spans="8:69" ht="12" customHeight="1">
      <c r="H11479" s="800"/>
      <c r="AJ11479" s="792"/>
      <c r="AM11479" s="792"/>
      <c r="AP11479" s="792"/>
      <c r="AS11479" s="792"/>
      <c r="AV11479" s="792"/>
      <c r="AY11479" s="792"/>
      <c r="BN11479" s="792"/>
      <c r="BQ11479" s="792"/>
    </row>
    <row r="11480" spans="8:69" ht="12" customHeight="1">
      <c r="H11480" s="800"/>
      <c r="AJ11480" s="792"/>
      <c r="AM11480" s="792"/>
      <c r="AP11480" s="792"/>
      <c r="AS11480" s="792"/>
      <c r="AV11480" s="792"/>
      <c r="AY11480" s="792"/>
      <c r="BN11480" s="792"/>
      <c r="BQ11480" s="792"/>
    </row>
    <row r="11481" spans="8:69" ht="12" customHeight="1">
      <c r="H11481" s="800"/>
      <c r="AJ11481" s="792"/>
      <c r="AM11481" s="792"/>
      <c r="AP11481" s="792"/>
      <c r="AS11481" s="792"/>
      <c r="AV11481" s="792"/>
      <c r="AY11481" s="792"/>
      <c r="BN11481" s="792"/>
      <c r="BQ11481" s="792"/>
    </row>
    <row r="11482" spans="8:69" ht="12" customHeight="1">
      <c r="H11482" s="800"/>
      <c r="AJ11482" s="792"/>
      <c r="AM11482" s="792"/>
      <c r="AP11482" s="792"/>
      <c r="AS11482" s="792"/>
      <c r="AV11482" s="792"/>
      <c r="AY11482" s="792"/>
      <c r="BN11482" s="792"/>
      <c r="BQ11482" s="792"/>
    </row>
    <row r="11483" spans="8:69" ht="12" customHeight="1">
      <c r="H11483" s="800"/>
      <c r="AJ11483" s="792"/>
      <c r="AM11483" s="792"/>
      <c r="AP11483" s="792"/>
      <c r="AS11483" s="792"/>
      <c r="AV11483" s="792"/>
      <c r="AY11483" s="792"/>
      <c r="BN11483" s="792"/>
      <c r="BQ11483" s="792"/>
    </row>
    <row r="11484" spans="8:69" ht="12" customHeight="1">
      <c r="H11484" s="800"/>
      <c r="AJ11484" s="792"/>
      <c r="AM11484" s="792"/>
      <c r="AP11484" s="792"/>
      <c r="AS11484" s="792"/>
      <c r="AV11484" s="792"/>
      <c r="AY11484" s="792"/>
      <c r="BN11484" s="792"/>
      <c r="BQ11484" s="792"/>
    </row>
    <row r="11485" spans="8:69" ht="12" customHeight="1">
      <c r="H11485" s="800"/>
      <c r="AJ11485" s="792"/>
      <c r="AM11485" s="792"/>
      <c r="AP11485" s="792"/>
      <c r="AS11485" s="792"/>
      <c r="AV11485" s="792"/>
      <c r="AY11485" s="792"/>
      <c r="BN11485" s="792"/>
      <c r="BQ11485" s="792"/>
    </row>
    <row r="11486" spans="8:69" ht="12" customHeight="1">
      <c r="H11486" s="800"/>
      <c r="AJ11486" s="792"/>
      <c r="AM11486" s="792"/>
      <c r="AP11486" s="792"/>
      <c r="AS11486" s="792"/>
      <c r="AV11486" s="792"/>
      <c r="AY11486" s="792"/>
      <c r="BN11486" s="792"/>
      <c r="BQ11486" s="792"/>
    </row>
    <row r="11487" spans="8:69" ht="12" customHeight="1">
      <c r="H11487" s="800"/>
      <c r="AJ11487" s="792"/>
      <c r="AM11487" s="792"/>
      <c r="AP11487" s="792"/>
      <c r="AS11487" s="792"/>
      <c r="AV11487" s="792"/>
      <c r="AY11487" s="792"/>
      <c r="BN11487" s="792"/>
      <c r="BQ11487" s="792"/>
    </row>
    <row r="11488" spans="8:69" ht="12" customHeight="1">
      <c r="H11488" s="800"/>
      <c r="AJ11488" s="792"/>
      <c r="AM11488" s="792"/>
      <c r="AP11488" s="792"/>
      <c r="AS11488" s="792"/>
      <c r="AV11488" s="792"/>
      <c r="AY11488" s="792"/>
      <c r="BN11488" s="792"/>
      <c r="BQ11488" s="792"/>
    </row>
    <row r="11489" spans="8:69" ht="12" customHeight="1">
      <c r="H11489" s="800"/>
      <c r="AJ11489" s="792"/>
      <c r="AM11489" s="792"/>
      <c r="AP11489" s="792"/>
      <c r="AS11489" s="792"/>
      <c r="AV11489" s="792"/>
      <c r="AY11489" s="792"/>
      <c r="BN11489" s="792"/>
      <c r="BQ11489" s="792"/>
    </row>
    <row r="11490" spans="8:69" ht="12" customHeight="1">
      <c r="H11490" s="800"/>
      <c r="AJ11490" s="792"/>
      <c r="AM11490" s="792"/>
      <c r="AP11490" s="792"/>
      <c r="AS11490" s="792"/>
      <c r="AV11490" s="792"/>
      <c r="AY11490" s="792"/>
      <c r="BN11490" s="792"/>
      <c r="BQ11490" s="792"/>
    </row>
    <row r="11491" spans="8:69" ht="12" customHeight="1">
      <c r="H11491" s="800"/>
      <c r="AJ11491" s="792"/>
      <c r="AM11491" s="792"/>
      <c r="AP11491" s="792"/>
      <c r="AS11491" s="792"/>
      <c r="AV11491" s="792"/>
      <c r="AY11491" s="792"/>
      <c r="BN11491" s="792"/>
      <c r="BQ11491" s="792"/>
    </row>
    <row r="11492" spans="8:69" ht="12" customHeight="1">
      <c r="H11492" s="800"/>
      <c r="AJ11492" s="792"/>
      <c r="AM11492" s="792"/>
      <c r="AP11492" s="792"/>
      <c r="AS11492" s="792"/>
      <c r="AV11492" s="792"/>
      <c r="AY11492" s="792"/>
      <c r="BN11492" s="792"/>
      <c r="BQ11492" s="792"/>
    </row>
    <row r="11493" spans="8:69" ht="12" customHeight="1">
      <c r="H11493" s="800"/>
      <c r="AJ11493" s="792"/>
      <c r="AM11493" s="792"/>
      <c r="AP11493" s="792"/>
      <c r="AS11493" s="792"/>
      <c r="AV11493" s="792"/>
      <c r="AY11493" s="792"/>
      <c r="BN11493" s="792"/>
      <c r="BQ11493" s="792"/>
    </row>
    <row r="11494" spans="8:69" ht="12" customHeight="1">
      <c r="H11494" s="800"/>
      <c r="AJ11494" s="792"/>
      <c r="AM11494" s="792"/>
      <c r="AP11494" s="792"/>
      <c r="AS11494" s="792"/>
      <c r="AV11494" s="792"/>
      <c r="AY11494" s="792"/>
      <c r="BN11494" s="792"/>
      <c r="BQ11494" s="792"/>
    </row>
    <row r="11495" spans="8:69" ht="12" customHeight="1">
      <c r="H11495" s="800"/>
      <c r="AJ11495" s="792"/>
      <c r="AM11495" s="792"/>
      <c r="AP11495" s="792"/>
      <c r="AS11495" s="792"/>
      <c r="AV11495" s="792"/>
      <c r="AY11495" s="792"/>
      <c r="BN11495" s="792"/>
      <c r="BQ11495" s="792"/>
    </row>
    <row r="11496" spans="8:69" ht="12" customHeight="1">
      <c r="H11496" s="800"/>
      <c r="AJ11496" s="792"/>
      <c r="AM11496" s="792"/>
      <c r="AP11496" s="792"/>
      <c r="AS11496" s="792"/>
      <c r="AV11496" s="792"/>
      <c r="AY11496" s="792"/>
      <c r="BN11496" s="792"/>
      <c r="BQ11496" s="792"/>
    </row>
    <row r="11497" spans="8:69" ht="12" customHeight="1">
      <c r="H11497" s="800"/>
      <c r="AJ11497" s="792"/>
      <c r="AM11497" s="792"/>
      <c r="AP11497" s="792"/>
      <c r="AS11497" s="792"/>
      <c r="AV11497" s="792"/>
      <c r="AY11497" s="792"/>
      <c r="BN11497" s="792"/>
      <c r="BQ11497" s="792"/>
    </row>
    <row r="11498" spans="8:69" ht="12" customHeight="1">
      <c r="H11498" s="800"/>
      <c r="AJ11498" s="792"/>
      <c r="AM11498" s="792"/>
      <c r="AP11498" s="792"/>
      <c r="AS11498" s="792"/>
      <c r="AV11498" s="792"/>
      <c r="AY11498" s="792"/>
      <c r="BN11498" s="792"/>
      <c r="BQ11498" s="792"/>
    </row>
    <row r="11499" spans="8:69" ht="12" customHeight="1">
      <c r="H11499" s="800"/>
      <c r="AJ11499" s="792"/>
      <c r="AM11499" s="792"/>
      <c r="AP11499" s="792"/>
      <c r="AS11499" s="792"/>
      <c r="AV11499" s="792"/>
      <c r="AY11499" s="792"/>
      <c r="BN11499" s="792"/>
      <c r="BQ11499" s="792"/>
    </row>
    <row r="11500" spans="8:69" ht="12" customHeight="1">
      <c r="H11500" s="800"/>
      <c r="AJ11500" s="792"/>
      <c r="AM11500" s="792"/>
      <c r="AP11500" s="792"/>
      <c r="AS11500" s="792"/>
      <c r="AV11500" s="792"/>
      <c r="AY11500" s="792"/>
      <c r="BN11500" s="792"/>
      <c r="BQ11500" s="792"/>
    </row>
    <row r="11501" spans="8:69" ht="12" customHeight="1">
      <c r="H11501" s="800"/>
      <c r="AJ11501" s="792"/>
      <c r="AM11501" s="792"/>
      <c r="AP11501" s="792"/>
      <c r="AS11501" s="792"/>
      <c r="AV11501" s="792"/>
      <c r="AY11501" s="792"/>
      <c r="BN11501" s="792"/>
      <c r="BQ11501" s="792"/>
    </row>
    <row r="11502" spans="8:69" ht="12" customHeight="1">
      <c r="H11502" s="800"/>
      <c r="AJ11502" s="792"/>
      <c r="AM11502" s="792"/>
      <c r="AP11502" s="792"/>
      <c r="AS11502" s="792"/>
      <c r="AV11502" s="792"/>
      <c r="AY11502" s="792"/>
      <c r="BN11502" s="792"/>
      <c r="BQ11502" s="792"/>
    </row>
    <row r="11503" spans="8:69" ht="12" customHeight="1">
      <c r="H11503" s="800"/>
      <c r="AJ11503" s="792"/>
      <c r="AM11503" s="792"/>
      <c r="AP11503" s="792"/>
      <c r="AS11503" s="792"/>
      <c r="AV11503" s="792"/>
      <c r="AY11503" s="792"/>
      <c r="BN11503" s="792"/>
      <c r="BQ11503" s="792"/>
    </row>
    <row r="11504" spans="8:69" ht="12" customHeight="1">
      <c r="H11504" s="800"/>
      <c r="AJ11504" s="792"/>
      <c r="AM11504" s="792"/>
      <c r="AP11504" s="792"/>
      <c r="AS11504" s="792"/>
      <c r="AV11504" s="792"/>
      <c r="AY11504" s="792"/>
      <c r="BN11504" s="792"/>
      <c r="BQ11504" s="792"/>
    </row>
    <row r="11505" spans="8:69" ht="12" customHeight="1">
      <c r="H11505" s="800"/>
      <c r="AJ11505" s="792"/>
      <c r="AM11505" s="792"/>
      <c r="AP11505" s="792"/>
      <c r="AS11505" s="792"/>
      <c r="AV11505" s="792"/>
      <c r="AY11505" s="792"/>
      <c r="BN11505" s="792"/>
      <c r="BQ11505" s="792"/>
    </row>
    <row r="11506" spans="8:69" ht="12" customHeight="1">
      <c r="H11506" s="800"/>
      <c r="AJ11506" s="792"/>
      <c r="AM11506" s="792"/>
      <c r="AP11506" s="792"/>
      <c r="AS11506" s="792"/>
      <c r="AV11506" s="792"/>
      <c r="AY11506" s="792"/>
      <c r="BN11506" s="792"/>
      <c r="BQ11506" s="792"/>
    </row>
    <row r="11507" spans="8:69" ht="12" customHeight="1">
      <c r="H11507" s="800"/>
      <c r="AJ11507" s="792"/>
      <c r="AM11507" s="792"/>
      <c r="AP11507" s="792"/>
      <c r="AS11507" s="792"/>
      <c r="AV11507" s="792"/>
      <c r="AY11507" s="792"/>
      <c r="BN11507" s="792"/>
      <c r="BQ11507" s="792"/>
    </row>
    <row r="11508" spans="8:69" ht="12" customHeight="1">
      <c r="H11508" s="800"/>
      <c r="AJ11508" s="792"/>
      <c r="AM11508" s="792"/>
      <c r="AP11508" s="792"/>
      <c r="AS11508" s="792"/>
      <c r="AV11508" s="792"/>
      <c r="AY11508" s="792"/>
      <c r="BN11508" s="792"/>
      <c r="BQ11508" s="792"/>
    </row>
    <row r="11509" spans="8:69" ht="12" customHeight="1">
      <c r="H11509" s="800"/>
      <c r="AJ11509" s="792"/>
      <c r="AM11509" s="792"/>
      <c r="AP11509" s="792"/>
      <c r="AS11509" s="792"/>
      <c r="AV11509" s="792"/>
      <c r="AY11509" s="792"/>
      <c r="BN11509" s="792"/>
      <c r="BQ11509" s="792"/>
    </row>
    <row r="11510" spans="8:69" ht="12" customHeight="1">
      <c r="H11510" s="800"/>
      <c r="AJ11510" s="792"/>
      <c r="AM11510" s="792"/>
      <c r="AP11510" s="792"/>
      <c r="AS11510" s="792"/>
      <c r="AV11510" s="792"/>
      <c r="AY11510" s="792"/>
      <c r="BN11510" s="792"/>
      <c r="BQ11510" s="792"/>
    </row>
    <row r="11511" spans="8:69" ht="12" customHeight="1">
      <c r="H11511" s="800"/>
      <c r="AJ11511" s="792"/>
      <c r="AM11511" s="792"/>
      <c r="AP11511" s="792"/>
      <c r="AS11511" s="792"/>
      <c r="AV11511" s="792"/>
      <c r="AY11511" s="792"/>
      <c r="BN11511" s="792"/>
      <c r="BQ11511" s="792"/>
    </row>
    <row r="11512" spans="8:69" ht="12" customHeight="1">
      <c r="H11512" s="800"/>
      <c r="AJ11512" s="792"/>
      <c r="AM11512" s="792"/>
      <c r="AP11512" s="792"/>
      <c r="AS11512" s="792"/>
      <c r="AV11512" s="792"/>
      <c r="AY11512" s="792"/>
      <c r="BN11512" s="792"/>
      <c r="BQ11512" s="792"/>
    </row>
    <row r="11513" spans="8:69" ht="12" customHeight="1">
      <c r="H11513" s="800"/>
      <c r="AJ11513" s="792"/>
      <c r="AM11513" s="792"/>
      <c r="AP11513" s="792"/>
      <c r="AS11513" s="792"/>
      <c r="AV11513" s="792"/>
      <c r="AY11513" s="792"/>
      <c r="BN11513" s="792"/>
      <c r="BQ11513" s="792"/>
    </row>
    <row r="11514" spans="8:69" ht="12" customHeight="1">
      <c r="H11514" s="800"/>
      <c r="AJ11514" s="792"/>
      <c r="AM11514" s="792"/>
      <c r="AP11514" s="792"/>
      <c r="AS11514" s="792"/>
      <c r="AV11514" s="792"/>
      <c r="AY11514" s="792"/>
      <c r="BN11514" s="792"/>
      <c r="BQ11514" s="792"/>
    </row>
    <row r="11515" spans="8:69" ht="12" customHeight="1">
      <c r="H11515" s="800"/>
      <c r="AJ11515" s="792"/>
      <c r="AM11515" s="792"/>
      <c r="AP11515" s="792"/>
      <c r="AS11515" s="792"/>
      <c r="AV11515" s="792"/>
      <c r="AY11515" s="792"/>
      <c r="BN11515" s="792"/>
      <c r="BQ11515" s="792"/>
    </row>
    <row r="11516" spans="8:69" ht="12" customHeight="1">
      <c r="H11516" s="800"/>
      <c r="AJ11516" s="792"/>
      <c r="AM11516" s="792"/>
      <c r="AP11516" s="792"/>
      <c r="AS11516" s="792"/>
      <c r="AV11516" s="792"/>
      <c r="AY11516" s="792"/>
      <c r="BN11516" s="792"/>
      <c r="BQ11516" s="792"/>
    </row>
    <row r="11517" spans="8:69" ht="12" customHeight="1">
      <c r="H11517" s="800"/>
      <c r="AJ11517" s="792"/>
      <c r="AM11517" s="792"/>
      <c r="AP11517" s="792"/>
      <c r="AS11517" s="792"/>
      <c r="AV11517" s="792"/>
      <c r="AY11517" s="792"/>
      <c r="BN11517" s="792"/>
      <c r="BQ11517" s="792"/>
    </row>
    <row r="11518" spans="8:69" ht="12" customHeight="1">
      <c r="H11518" s="800"/>
      <c r="AJ11518" s="792"/>
      <c r="AM11518" s="792"/>
      <c r="AP11518" s="792"/>
      <c r="AS11518" s="792"/>
      <c r="AV11518" s="792"/>
      <c r="AY11518" s="792"/>
      <c r="BN11518" s="792"/>
      <c r="BQ11518" s="792"/>
    </row>
    <row r="11519" spans="8:69" ht="12" customHeight="1">
      <c r="H11519" s="800"/>
      <c r="AJ11519" s="792"/>
      <c r="AM11519" s="792"/>
      <c r="AP11519" s="792"/>
      <c r="AS11519" s="792"/>
      <c r="AV11519" s="792"/>
      <c r="AY11519" s="792"/>
      <c r="BN11519" s="792"/>
      <c r="BQ11519" s="792"/>
    </row>
    <row r="11520" spans="8:69" ht="12" customHeight="1">
      <c r="H11520" s="800"/>
      <c r="AJ11520" s="792"/>
      <c r="AM11520" s="792"/>
      <c r="AP11520" s="792"/>
      <c r="AS11520" s="792"/>
      <c r="AV11520" s="792"/>
      <c r="AY11520" s="792"/>
      <c r="BN11520" s="792"/>
      <c r="BQ11520" s="792"/>
    </row>
    <row r="11521" spans="8:69" ht="12" customHeight="1">
      <c r="H11521" s="800"/>
      <c r="AJ11521" s="792"/>
      <c r="AM11521" s="792"/>
      <c r="AP11521" s="792"/>
      <c r="AS11521" s="792"/>
      <c r="AV11521" s="792"/>
      <c r="AY11521" s="792"/>
      <c r="BN11521" s="792"/>
      <c r="BQ11521" s="792"/>
    </row>
    <row r="11522" spans="8:69" ht="12" customHeight="1">
      <c r="H11522" s="800"/>
      <c r="AJ11522" s="792"/>
      <c r="AM11522" s="792"/>
      <c r="AP11522" s="792"/>
      <c r="AS11522" s="792"/>
      <c r="AV11522" s="792"/>
      <c r="AY11522" s="792"/>
      <c r="BN11522" s="792"/>
      <c r="BQ11522" s="792"/>
    </row>
    <row r="11523" spans="8:69" ht="12" customHeight="1">
      <c r="H11523" s="800"/>
      <c r="AJ11523" s="792"/>
      <c r="AM11523" s="792"/>
      <c r="AP11523" s="792"/>
      <c r="AS11523" s="792"/>
      <c r="AV11523" s="792"/>
      <c r="AY11523" s="792"/>
      <c r="BN11523" s="792"/>
      <c r="BQ11523" s="792"/>
    </row>
    <row r="11524" spans="8:69" ht="12" customHeight="1">
      <c r="H11524" s="800"/>
      <c r="AJ11524" s="792"/>
      <c r="AM11524" s="792"/>
      <c r="AP11524" s="792"/>
      <c r="AS11524" s="792"/>
      <c r="AV11524" s="792"/>
      <c r="AY11524" s="792"/>
      <c r="BN11524" s="792"/>
      <c r="BQ11524" s="792"/>
    </row>
    <row r="11525" spans="8:69" ht="12" customHeight="1">
      <c r="H11525" s="800"/>
      <c r="AJ11525" s="792"/>
      <c r="AM11525" s="792"/>
      <c r="AP11525" s="792"/>
      <c r="AS11525" s="792"/>
      <c r="AV11525" s="792"/>
      <c r="AY11525" s="792"/>
      <c r="BN11525" s="792"/>
      <c r="BQ11525" s="792"/>
    </row>
    <row r="11526" spans="8:69" ht="12" customHeight="1">
      <c r="H11526" s="800"/>
      <c r="AJ11526" s="792"/>
      <c r="AM11526" s="792"/>
      <c r="AP11526" s="792"/>
      <c r="AS11526" s="792"/>
      <c r="AV11526" s="792"/>
      <c r="AY11526" s="792"/>
      <c r="BN11526" s="792"/>
      <c r="BQ11526" s="792"/>
    </row>
    <row r="11527" spans="8:69" ht="12" customHeight="1">
      <c r="H11527" s="800"/>
      <c r="AJ11527" s="792"/>
      <c r="AM11527" s="792"/>
      <c r="AP11527" s="792"/>
      <c r="AS11527" s="792"/>
      <c r="AV11527" s="792"/>
      <c r="AY11527" s="792"/>
      <c r="BN11527" s="792"/>
      <c r="BQ11527" s="792"/>
    </row>
    <row r="11528" spans="8:69" ht="12" customHeight="1">
      <c r="H11528" s="800"/>
      <c r="AJ11528" s="792"/>
      <c r="AM11528" s="792"/>
      <c r="AP11528" s="792"/>
      <c r="AS11528" s="792"/>
      <c r="AV11528" s="792"/>
      <c r="AY11528" s="792"/>
      <c r="BN11528" s="792"/>
      <c r="BQ11528" s="792"/>
    </row>
    <row r="11529" spans="8:69" ht="12" customHeight="1">
      <c r="H11529" s="800"/>
      <c r="AJ11529" s="792"/>
      <c r="AM11529" s="792"/>
      <c r="AP11529" s="792"/>
      <c r="AS11529" s="792"/>
      <c r="AV11529" s="792"/>
      <c r="AY11529" s="792"/>
      <c r="BN11529" s="792"/>
      <c r="BQ11529" s="792"/>
    </row>
    <row r="11530" spans="8:69" ht="12" customHeight="1">
      <c r="H11530" s="800"/>
      <c r="AJ11530" s="792"/>
      <c r="AM11530" s="792"/>
      <c r="AP11530" s="792"/>
      <c r="AS11530" s="792"/>
      <c r="AV11530" s="792"/>
      <c r="AY11530" s="792"/>
      <c r="BN11530" s="792"/>
      <c r="BQ11530" s="792"/>
    </row>
    <row r="11531" spans="8:69" ht="12" customHeight="1">
      <c r="H11531" s="800"/>
      <c r="AJ11531" s="792"/>
      <c r="AM11531" s="792"/>
      <c r="AP11531" s="792"/>
      <c r="AS11531" s="792"/>
      <c r="AV11531" s="792"/>
      <c r="AY11531" s="792"/>
      <c r="BN11531" s="792"/>
      <c r="BQ11531" s="792"/>
    </row>
    <row r="11532" spans="8:69" ht="12" customHeight="1">
      <c r="H11532" s="800"/>
      <c r="AJ11532" s="792"/>
      <c r="AM11532" s="792"/>
      <c r="AP11532" s="792"/>
      <c r="AS11532" s="792"/>
      <c r="AV11532" s="792"/>
      <c r="AY11532" s="792"/>
      <c r="BN11532" s="792"/>
      <c r="BQ11532" s="792"/>
    </row>
    <row r="11533" spans="8:69" ht="12" customHeight="1">
      <c r="H11533" s="800"/>
      <c r="AJ11533" s="792"/>
      <c r="AM11533" s="792"/>
      <c r="AP11533" s="792"/>
      <c r="AS11533" s="792"/>
      <c r="AV11533" s="792"/>
      <c r="AY11533" s="792"/>
      <c r="BN11533" s="792"/>
      <c r="BQ11533" s="792"/>
    </row>
    <row r="11534" spans="8:69" ht="12" customHeight="1">
      <c r="H11534" s="800"/>
      <c r="AJ11534" s="792"/>
      <c r="AM11534" s="792"/>
      <c r="AP11534" s="792"/>
      <c r="AS11534" s="792"/>
      <c r="AV11534" s="792"/>
      <c r="AY11534" s="792"/>
      <c r="BN11534" s="792"/>
      <c r="BQ11534" s="792"/>
    </row>
    <row r="11535" spans="8:69" ht="12" customHeight="1">
      <c r="H11535" s="800"/>
      <c r="AJ11535" s="792"/>
      <c r="AM11535" s="792"/>
      <c r="AP11535" s="792"/>
      <c r="AS11535" s="792"/>
      <c r="AV11535" s="792"/>
      <c r="AY11535" s="792"/>
      <c r="BN11535" s="792"/>
      <c r="BQ11535" s="792"/>
    </row>
    <row r="11536" spans="8:69" ht="12" customHeight="1">
      <c r="H11536" s="800"/>
      <c r="AJ11536" s="792"/>
      <c r="AM11536" s="792"/>
      <c r="AP11536" s="792"/>
      <c r="AS11536" s="792"/>
      <c r="AV11536" s="792"/>
      <c r="AY11536" s="792"/>
      <c r="BN11536" s="792"/>
      <c r="BQ11536" s="792"/>
    </row>
    <row r="11537" spans="8:69" ht="12" customHeight="1">
      <c r="H11537" s="800"/>
      <c r="AJ11537" s="792"/>
      <c r="AM11537" s="792"/>
      <c r="AP11537" s="792"/>
      <c r="AS11537" s="792"/>
      <c r="AV11537" s="792"/>
      <c r="AY11537" s="792"/>
      <c r="BN11537" s="792"/>
      <c r="BQ11537" s="792"/>
    </row>
    <row r="11538" spans="8:69" ht="12" customHeight="1">
      <c r="H11538" s="800"/>
      <c r="AJ11538" s="792"/>
      <c r="AM11538" s="792"/>
      <c r="AP11538" s="792"/>
      <c r="AS11538" s="792"/>
      <c r="AV11538" s="792"/>
      <c r="AY11538" s="792"/>
      <c r="BN11538" s="792"/>
      <c r="BQ11538" s="792"/>
    </row>
    <row r="11539" spans="8:69" ht="12" customHeight="1">
      <c r="H11539" s="800"/>
      <c r="AJ11539" s="792"/>
      <c r="AM11539" s="792"/>
      <c r="AP11539" s="792"/>
      <c r="AS11539" s="792"/>
      <c r="AV11539" s="792"/>
      <c r="AY11539" s="792"/>
      <c r="BN11539" s="792"/>
      <c r="BQ11539" s="792"/>
    </row>
    <row r="11540" spans="8:69" ht="12" customHeight="1">
      <c r="H11540" s="800"/>
      <c r="AJ11540" s="792"/>
      <c r="AM11540" s="792"/>
      <c r="AP11540" s="792"/>
      <c r="AS11540" s="792"/>
      <c r="AV11540" s="792"/>
      <c r="AY11540" s="792"/>
      <c r="BN11540" s="792"/>
      <c r="BQ11540" s="792"/>
    </row>
    <row r="11541" spans="8:69" ht="12" customHeight="1">
      <c r="H11541" s="800"/>
      <c r="AJ11541" s="792"/>
      <c r="AM11541" s="792"/>
      <c r="AP11541" s="792"/>
      <c r="AS11541" s="792"/>
      <c r="AV11541" s="792"/>
      <c r="AY11541" s="792"/>
      <c r="BN11541" s="792"/>
      <c r="BQ11541" s="792"/>
    </row>
    <row r="11542" spans="8:69" ht="12" customHeight="1">
      <c r="H11542" s="800"/>
      <c r="AJ11542" s="792"/>
      <c r="AM11542" s="792"/>
      <c r="AP11542" s="792"/>
      <c r="AS11542" s="792"/>
      <c r="AV11542" s="792"/>
      <c r="AY11542" s="792"/>
      <c r="BN11542" s="792"/>
      <c r="BQ11542" s="792"/>
    </row>
    <row r="11543" spans="8:69" ht="12" customHeight="1">
      <c r="H11543" s="800"/>
      <c r="AJ11543" s="792"/>
      <c r="AM11543" s="792"/>
      <c r="AP11543" s="792"/>
      <c r="AS11543" s="792"/>
      <c r="AV11543" s="792"/>
      <c r="AY11543" s="792"/>
      <c r="BN11543" s="792"/>
      <c r="BQ11543" s="792"/>
    </row>
    <row r="11544" spans="8:69" ht="12" customHeight="1">
      <c r="H11544" s="800"/>
      <c r="AJ11544" s="792"/>
      <c r="AM11544" s="792"/>
      <c r="AP11544" s="792"/>
      <c r="AS11544" s="792"/>
      <c r="AV11544" s="792"/>
      <c r="AY11544" s="792"/>
      <c r="BN11544" s="792"/>
      <c r="BQ11544" s="792"/>
    </row>
    <row r="11545" spans="8:69" ht="12" customHeight="1">
      <c r="H11545" s="800"/>
      <c r="AJ11545" s="792"/>
      <c r="AM11545" s="792"/>
      <c r="AP11545" s="792"/>
      <c r="AS11545" s="792"/>
      <c r="AV11545" s="792"/>
      <c r="AY11545" s="792"/>
      <c r="BN11545" s="792"/>
      <c r="BQ11545" s="792"/>
    </row>
    <row r="11546" spans="8:69" ht="12" customHeight="1">
      <c r="H11546" s="800"/>
      <c r="AJ11546" s="792"/>
      <c r="AM11546" s="792"/>
      <c r="AP11546" s="792"/>
      <c r="AS11546" s="792"/>
      <c r="AV11546" s="792"/>
      <c r="AY11546" s="792"/>
      <c r="BN11546" s="792"/>
      <c r="BQ11546" s="792"/>
    </row>
    <row r="11547" spans="8:69" ht="12" customHeight="1">
      <c r="H11547" s="800"/>
      <c r="AJ11547" s="792"/>
      <c r="AM11547" s="792"/>
      <c r="AP11547" s="792"/>
      <c r="AS11547" s="792"/>
      <c r="AV11547" s="792"/>
      <c r="AY11547" s="792"/>
      <c r="BN11547" s="792"/>
      <c r="BQ11547" s="792"/>
    </row>
    <row r="11548" spans="8:69" ht="12" customHeight="1">
      <c r="H11548" s="800"/>
      <c r="AJ11548" s="792"/>
      <c r="AM11548" s="792"/>
      <c r="AP11548" s="792"/>
      <c r="AS11548" s="792"/>
      <c r="AV11548" s="792"/>
      <c r="AY11548" s="792"/>
      <c r="BN11548" s="792"/>
      <c r="BQ11548" s="792"/>
    </row>
    <row r="11549" spans="8:69" ht="12" customHeight="1">
      <c r="H11549" s="800"/>
      <c r="AJ11549" s="792"/>
      <c r="AM11549" s="792"/>
      <c r="AP11549" s="792"/>
      <c r="AS11549" s="792"/>
      <c r="AV11549" s="792"/>
      <c r="AY11549" s="792"/>
      <c r="BN11549" s="792"/>
      <c r="BQ11549" s="792"/>
    </row>
    <row r="11550" spans="8:69" ht="12" customHeight="1">
      <c r="H11550" s="800"/>
      <c r="AJ11550" s="792"/>
      <c r="AM11550" s="792"/>
      <c r="AP11550" s="792"/>
      <c r="AS11550" s="792"/>
      <c r="AV11550" s="792"/>
      <c r="AY11550" s="792"/>
      <c r="BN11550" s="792"/>
      <c r="BQ11550" s="792"/>
    </row>
    <row r="11551" spans="8:69" ht="12" customHeight="1">
      <c r="H11551" s="800"/>
      <c r="AJ11551" s="792"/>
      <c r="AM11551" s="792"/>
      <c r="AP11551" s="792"/>
      <c r="AS11551" s="792"/>
      <c r="AV11551" s="792"/>
      <c r="AY11551" s="792"/>
      <c r="BN11551" s="792"/>
      <c r="BQ11551" s="792"/>
    </row>
    <row r="11552" spans="8:69" ht="12" customHeight="1">
      <c r="H11552" s="800"/>
      <c r="AJ11552" s="792"/>
      <c r="AM11552" s="792"/>
      <c r="AP11552" s="792"/>
      <c r="AS11552" s="792"/>
      <c r="AV11552" s="792"/>
      <c r="AY11552" s="792"/>
      <c r="BN11552" s="792"/>
      <c r="BQ11552" s="792"/>
    </row>
    <row r="11553" spans="8:69" ht="12" customHeight="1">
      <c r="H11553" s="800"/>
      <c r="AJ11553" s="792"/>
      <c r="AM11553" s="792"/>
      <c r="AP11553" s="792"/>
      <c r="AS11553" s="792"/>
      <c r="AV11553" s="792"/>
      <c r="AY11553" s="792"/>
      <c r="BN11553" s="792"/>
      <c r="BQ11553" s="792"/>
    </row>
    <row r="11554" spans="8:69" ht="12" customHeight="1">
      <c r="H11554" s="800"/>
      <c r="AJ11554" s="792"/>
      <c r="AM11554" s="792"/>
      <c r="AP11554" s="792"/>
      <c r="AS11554" s="792"/>
      <c r="AV11554" s="792"/>
      <c r="AY11554" s="792"/>
      <c r="BN11554" s="792"/>
      <c r="BQ11554" s="792"/>
    </row>
    <row r="11555" spans="8:69" ht="12" customHeight="1">
      <c r="H11555" s="800"/>
      <c r="AJ11555" s="792"/>
      <c r="AM11555" s="792"/>
      <c r="AP11555" s="792"/>
      <c r="AS11555" s="792"/>
      <c r="AV11555" s="792"/>
      <c r="AY11555" s="792"/>
      <c r="BN11555" s="792"/>
      <c r="BQ11555" s="792"/>
    </row>
    <row r="11556" spans="8:69" ht="12" customHeight="1">
      <c r="H11556" s="800"/>
      <c r="AJ11556" s="792"/>
      <c r="AM11556" s="792"/>
      <c r="AP11556" s="792"/>
      <c r="AS11556" s="792"/>
      <c r="AV11556" s="792"/>
      <c r="AY11556" s="792"/>
      <c r="BN11556" s="792"/>
      <c r="BQ11556" s="792"/>
    </row>
    <row r="11557" spans="8:69" ht="12" customHeight="1">
      <c r="H11557" s="800"/>
      <c r="AJ11557" s="792"/>
      <c r="AM11557" s="792"/>
      <c r="AP11557" s="792"/>
      <c r="AS11557" s="792"/>
      <c r="AV11557" s="792"/>
      <c r="AY11557" s="792"/>
      <c r="BN11557" s="792"/>
      <c r="BQ11557" s="792"/>
    </row>
    <row r="11558" spans="8:69" ht="12" customHeight="1">
      <c r="H11558" s="800"/>
      <c r="AJ11558" s="792"/>
      <c r="AM11558" s="792"/>
      <c r="AP11558" s="792"/>
      <c r="AS11558" s="792"/>
      <c r="AV11558" s="792"/>
      <c r="AY11558" s="792"/>
      <c r="BN11558" s="792"/>
      <c r="BQ11558" s="792"/>
    </row>
    <row r="11559" spans="8:69" ht="12" customHeight="1">
      <c r="H11559" s="800"/>
      <c r="AJ11559" s="792"/>
      <c r="AM11559" s="792"/>
      <c r="AP11559" s="792"/>
      <c r="AS11559" s="792"/>
      <c r="AV11559" s="792"/>
      <c r="AY11559" s="792"/>
      <c r="BN11559" s="792"/>
      <c r="BQ11559" s="792"/>
    </row>
    <row r="11560" spans="8:69" ht="12" customHeight="1">
      <c r="H11560" s="800"/>
      <c r="AJ11560" s="792"/>
      <c r="AM11560" s="792"/>
      <c r="AP11560" s="792"/>
      <c r="AS11560" s="792"/>
      <c r="AV11560" s="792"/>
      <c r="AY11560" s="792"/>
      <c r="BN11560" s="792"/>
      <c r="BQ11560" s="792"/>
    </row>
    <row r="11561" spans="8:69" ht="12" customHeight="1">
      <c r="H11561" s="800"/>
      <c r="AJ11561" s="792"/>
      <c r="AM11561" s="792"/>
      <c r="AP11561" s="792"/>
      <c r="AS11561" s="792"/>
      <c r="AV11561" s="792"/>
      <c r="AY11561" s="792"/>
      <c r="BN11561" s="792"/>
      <c r="BQ11561" s="792"/>
    </row>
    <row r="11562" spans="8:69" ht="12" customHeight="1">
      <c r="H11562" s="800"/>
      <c r="AJ11562" s="792"/>
      <c r="AM11562" s="792"/>
      <c r="AP11562" s="792"/>
      <c r="AS11562" s="792"/>
      <c r="AV11562" s="792"/>
      <c r="AY11562" s="792"/>
      <c r="BN11562" s="792"/>
      <c r="BQ11562" s="792"/>
    </row>
    <row r="11563" spans="8:69" ht="12" customHeight="1">
      <c r="H11563" s="800"/>
      <c r="AJ11563" s="792"/>
      <c r="AM11563" s="792"/>
      <c r="AP11563" s="792"/>
      <c r="AS11563" s="792"/>
      <c r="AV11563" s="792"/>
      <c r="AY11563" s="792"/>
      <c r="BN11563" s="792"/>
      <c r="BQ11563" s="792"/>
    </row>
    <row r="11564" spans="8:69" ht="12" customHeight="1">
      <c r="H11564" s="800"/>
      <c r="AJ11564" s="792"/>
      <c r="AM11564" s="792"/>
      <c r="AP11564" s="792"/>
      <c r="AS11564" s="792"/>
      <c r="AV11564" s="792"/>
      <c r="AY11564" s="792"/>
      <c r="BN11564" s="792"/>
      <c r="BQ11564" s="792"/>
    </row>
    <row r="11565" spans="8:69" ht="12" customHeight="1">
      <c r="H11565" s="800"/>
      <c r="AJ11565" s="792"/>
      <c r="AM11565" s="792"/>
      <c r="AP11565" s="792"/>
      <c r="AS11565" s="792"/>
      <c r="AV11565" s="792"/>
      <c r="AY11565" s="792"/>
      <c r="BN11565" s="792"/>
      <c r="BQ11565" s="792"/>
    </row>
    <row r="11566" spans="8:69" ht="12" customHeight="1">
      <c r="H11566" s="800"/>
      <c r="AJ11566" s="792"/>
      <c r="AM11566" s="792"/>
      <c r="AP11566" s="792"/>
      <c r="AS11566" s="792"/>
      <c r="AV11566" s="792"/>
      <c r="AY11566" s="792"/>
      <c r="BN11566" s="792"/>
      <c r="BQ11566" s="792"/>
    </row>
    <row r="11567" spans="8:69" ht="12" customHeight="1">
      <c r="H11567" s="800"/>
      <c r="AJ11567" s="792"/>
      <c r="AM11567" s="792"/>
      <c r="AP11567" s="792"/>
      <c r="AS11567" s="792"/>
      <c r="AV11567" s="792"/>
      <c r="AY11567" s="792"/>
      <c r="BN11567" s="792"/>
      <c r="BQ11567" s="792"/>
    </row>
    <row r="11568" spans="8:69" ht="12" customHeight="1">
      <c r="H11568" s="800"/>
      <c r="AJ11568" s="792"/>
      <c r="AM11568" s="792"/>
      <c r="AP11568" s="792"/>
      <c r="AS11568" s="792"/>
      <c r="AV11568" s="792"/>
      <c r="AY11568" s="792"/>
      <c r="BN11568" s="792"/>
      <c r="BQ11568" s="792"/>
    </row>
    <row r="11569" spans="8:69" ht="12" customHeight="1">
      <c r="H11569" s="800"/>
      <c r="AJ11569" s="792"/>
      <c r="AM11569" s="792"/>
      <c r="AP11569" s="792"/>
      <c r="AS11569" s="792"/>
      <c r="AV11569" s="792"/>
      <c r="AY11569" s="792"/>
      <c r="BN11569" s="792"/>
      <c r="BQ11569" s="792"/>
    </row>
    <row r="11570" spans="8:69" ht="12" customHeight="1">
      <c r="H11570" s="800"/>
      <c r="AJ11570" s="792"/>
      <c r="AM11570" s="792"/>
      <c r="AP11570" s="792"/>
      <c r="AS11570" s="792"/>
      <c r="AV11570" s="792"/>
      <c r="AY11570" s="792"/>
      <c r="BN11570" s="792"/>
      <c r="BQ11570" s="792"/>
    </row>
    <row r="11571" spans="8:69" ht="12" customHeight="1">
      <c r="H11571" s="800"/>
      <c r="AJ11571" s="792"/>
      <c r="AM11571" s="792"/>
      <c r="AP11571" s="792"/>
      <c r="AS11571" s="792"/>
      <c r="AV11571" s="792"/>
      <c r="AY11571" s="792"/>
      <c r="BN11571" s="792"/>
      <c r="BQ11571" s="792"/>
    </row>
    <row r="11572" spans="8:69" ht="12" customHeight="1">
      <c r="H11572" s="800"/>
      <c r="AJ11572" s="792"/>
      <c r="AM11572" s="792"/>
      <c r="AP11572" s="792"/>
      <c r="AS11572" s="792"/>
      <c r="AV11572" s="792"/>
      <c r="AY11572" s="792"/>
      <c r="BN11572" s="792"/>
      <c r="BQ11572" s="792"/>
    </row>
    <row r="11573" spans="8:69" ht="12" customHeight="1">
      <c r="H11573" s="800"/>
      <c r="AJ11573" s="792"/>
      <c r="AM11573" s="792"/>
      <c r="AP11573" s="792"/>
      <c r="AS11573" s="792"/>
      <c r="AV11573" s="792"/>
      <c r="AY11573" s="792"/>
      <c r="BN11573" s="792"/>
      <c r="BQ11573" s="792"/>
    </row>
    <row r="11574" spans="8:69" ht="12" customHeight="1">
      <c r="H11574" s="800"/>
      <c r="AJ11574" s="792"/>
      <c r="AM11574" s="792"/>
      <c r="AP11574" s="792"/>
      <c r="AS11574" s="792"/>
      <c r="AV11574" s="792"/>
      <c r="AY11574" s="792"/>
      <c r="BN11574" s="792"/>
      <c r="BQ11574" s="792"/>
    </row>
    <row r="11575" spans="8:69" ht="12" customHeight="1">
      <c r="H11575" s="800"/>
      <c r="AJ11575" s="792"/>
      <c r="AM11575" s="792"/>
      <c r="AP11575" s="792"/>
      <c r="AS11575" s="792"/>
      <c r="AV11575" s="792"/>
      <c r="AY11575" s="792"/>
      <c r="BN11575" s="792"/>
      <c r="BQ11575" s="792"/>
    </row>
    <row r="11576" spans="8:69" ht="12" customHeight="1">
      <c r="H11576" s="800"/>
      <c r="AJ11576" s="792"/>
      <c r="AM11576" s="792"/>
      <c r="AP11576" s="792"/>
      <c r="AS11576" s="792"/>
      <c r="AV11576" s="792"/>
      <c r="AY11576" s="792"/>
      <c r="BN11576" s="792"/>
      <c r="BQ11576" s="792"/>
    </row>
    <row r="11577" spans="8:69" ht="12" customHeight="1">
      <c r="H11577" s="800"/>
      <c r="AJ11577" s="792"/>
      <c r="AM11577" s="792"/>
      <c r="AP11577" s="792"/>
      <c r="AS11577" s="792"/>
      <c r="AV11577" s="792"/>
      <c r="AY11577" s="792"/>
      <c r="BN11577" s="792"/>
      <c r="BQ11577" s="792"/>
    </row>
    <row r="11578" spans="8:69" ht="12" customHeight="1">
      <c r="H11578" s="800"/>
      <c r="AJ11578" s="792"/>
      <c r="AM11578" s="792"/>
      <c r="AP11578" s="792"/>
      <c r="AS11578" s="792"/>
      <c r="AV11578" s="792"/>
      <c r="AY11578" s="792"/>
      <c r="BN11578" s="792"/>
      <c r="BQ11578" s="792"/>
    </row>
    <row r="11579" spans="8:69" ht="12" customHeight="1">
      <c r="H11579" s="800"/>
      <c r="AJ11579" s="792"/>
      <c r="AM11579" s="792"/>
      <c r="AP11579" s="792"/>
      <c r="AS11579" s="792"/>
      <c r="AV11579" s="792"/>
      <c r="AY11579" s="792"/>
      <c r="BN11579" s="792"/>
      <c r="BQ11579" s="792"/>
    </row>
    <row r="11580" spans="8:69" ht="12" customHeight="1">
      <c r="H11580" s="800"/>
      <c r="AJ11580" s="792"/>
      <c r="AM11580" s="792"/>
      <c r="AP11580" s="792"/>
      <c r="AS11580" s="792"/>
      <c r="AV11580" s="792"/>
      <c r="AY11580" s="792"/>
      <c r="BN11580" s="792"/>
      <c r="BQ11580" s="792"/>
    </row>
    <row r="11581" spans="8:69" ht="12" customHeight="1">
      <c r="H11581" s="800"/>
      <c r="AJ11581" s="792"/>
      <c r="AM11581" s="792"/>
      <c r="AP11581" s="792"/>
      <c r="AS11581" s="792"/>
      <c r="AV11581" s="792"/>
      <c r="AY11581" s="792"/>
      <c r="BN11581" s="792"/>
      <c r="BQ11581" s="792"/>
    </row>
    <row r="11582" spans="8:69" ht="12" customHeight="1">
      <c r="H11582" s="800"/>
      <c r="AJ11582" s="792"/>
      <c r="AM11582" s="792"/>
      <c r="AP11582" s="792"/>
      <c r="AS11582" s="792"/>
      <c r="AV11582" s="792"/>
      <c r="AY11582" s="792"/>
      <c r="BN11582" s="792"/>
      <c r="BQ11582" s="792"/>
    </row>
    <row r="11583" spans="8:69" ht="12" customHeight="1">
      <c r="H11583" s="800"/>
      <c r="AJ11583" s="792"/>
      <c r="AM11583" s="792"/>
      <c r="AP11583" s="792"/>
      <c r="AS11583" s="792"/>
      <c r="AV11583" s="792"/>
      <c r="AY11583" s="792"/>
      <c r="BN11583" s="792"/>
      <c r="BQ11583" s="792"/>
    </row>
    <row r="11584" spans="8:69" ht="12" customHeight="1">
      <c r="H11584" s="800"/>
      <c r="AJ11584" s="792"/>
      <c r="AM11584" s="792"/>
      <c r="AP11584" s="792"/>
      <c r="AS11584" s="792"/>
      <c r="AV11584" s="792"/>
      <c r="AY11584" s="792"/>
      <c r="BN11584" s="792"/>
      <c r="BQ11584" s="792"/>
    </row>
    <row r="11585" spans="8:69" ht="12" customHeight="1">
      <c r="H11585" s="800"/>
      <c r="AJ11585" s="792"/>
      <c r="AM11585" s="792"/>
      <c r="AP11585" s="792"/>
      <c r="AS11585" s="792"/>
      <c r="AV11585" s="792"/>
      <c r="AY11585" s="792"/>
      <c r="BN11585" s="792"/>
      <c r="BQ11585" s="792"/>
    </row>
    <row r="11586" spans="8:69" ht="12" customHeight="1">
      <c r="H11586" s="800"/>
      <c r="AJ11586" s="792"/>
      <c r="AM11586" s="792"/>
      <c r="AP11586" s="792"/>
      <c r="AS11586" s="792"/>
      <c r="AV11586" s="792"/>
      <c r="AY11586" s="792"/>
      <c r="BN11586" s="792"/>
      <c r="BQ11586" s="792"/>
    </row>
    <row r="11587" spans="8:69" ht="12" customHeight="1">
      <c r="H11587" s="800"/>
      <c r="AJ11587" s="792"/>
      <c r="AM11587" s="792"/>
      <c r="AP11587" s="792"/>
      <c r="AS11587" s="792"/>
      <c r="AV11587" s="792"/>
      <c r="AY11587" s="792"/>
      <c r="BN11587" s="792"/>
      <c r="BQ11587" s="792"/>
    </row>
    <row r="11588" spans="8:69" ht="12" customHeight="1">
      <c r="H11588" s="800"/>
      <c r="AJ11588" s="792"/>
      <c r="AM11588" s="792"/>
      <c r="AP11588" s="792"/>
      <c r="AS11588" s="792"/>
      <c r="AV11588" s="792"/>
      <c r="AY11588" s="792"/>
      <c r="BN11588" s="792"/>
      <c r="BQ11588" s="792"/>
    </row>
    <row r="11589" spans="8:69" ht="12" customHeight="1">
      <c r="H11589" s="800"/>
      <c r="AJ11589" s="792"/>
      <c r="AM11589" s="792"/>
      <c r="AP11589" s="792"/>
      <c r="AS11589" s="792"/>
      <c r="AV11589" s="792"/>
      <c r="AY11589" s="792"/>
      <c r="BN11589" s="792"/>
      <c r="BQ11589" s="792"/>
    </row>
    <row r="11590" spans="8:69" ht="12" customHeight="1">
      <c r="H11590" s="800"/>
      <c r="AJ11590" s="792"/>
      <c r="AM11590" s="792"/>
      <c r="AP11590" s="792"/>
      <c r="AS11590" s="792"/>
      <c r="AV11590" s="792"/>
      <c r="AY11590" s="792"/>
      <c r="BN11590" s="792"/>
      <c r="BQ11590" s="792"/>
    </row>
    <row r="11591" spans="8:69" ht="12" customHeight="1">
      <c r="H11591" s="800"/>
      <c r="AJ11591" s="792"/>
      <c r="AM11591" s="792"/>
      <c r="AP11591" s="792"/>
      <c r="AS11591" s="792"/>
      <c r="AV11591" s="792"/>
      <c r="AY11591" s="792"/>
      <c r="BN11591" s="792"/>
      <c r="BQ11591" s="792"/>
    </row>
    <row r="11592" spans="8:69" ht="12" customHeight="1">
      <c r="H11592" s="800"/>
      <c r="AJ11592" s="792"/>
      <c r="AM11592" s="792"/>
      <c r="AP11592" s="792"/>
      <c r="AS11592" s="792"/>
      <c r="AV11592" s="792"/>
      <c r="AY11592" s="792"/>
      <c r="BN11592" s="792"/>
      <c r="BQ11592" s="792"/>
    </row>
    <row r="11593" spans="8:69" ht="12" customHeight="1">
      <c r="H11593" s="800"/>
      <c r="AJ11593" s="792"/>
      <c r="AM11593" s="792"/>
      <c r="AP11593" s="792"/>
      <c r="AS11593" s="792"/>
      <c r="AV11593" s="792"/>
      <c r="AY11593" s="792"/>
      <c r="BN11593" s="792"/>
      <c r="BQ11593" s="792"/>
    </row>
    <row r="11594" spans="8:69" ht="12" customHeight="1">
      <c r="H11594" s="800"/>
      <c r="AJ11594" s="792"/>
      <c r="AM11594" s="792"/>
      <c r="AP11594" s="792"/>
      <c r="AS11594" s="792"/>
      <c r="AV11594" s="792"/>
      <c r="AY11594" s="792"/>
      <c r="BN11594" s="792"/>
      <c r="BQ11594" s="792"/>
    </row>
    <row r="11595" spans="8:69" ht="12" customHeight="1">
      <c r="H11595" s="800"/>
      <c r="AJ11595" s="792"/>
      <c r="AM11595" s="792"/>
      <c r="AP11595" s="792"/>
      <c r="AS11595" s="792"/>
      <c r="AV11595" s="792"/>
      <c r="AY11595" s="792"/>
      <c r="BN11595" s="792"/>
      <c r="BQ11595" s="792"/>
    </row>
    <row r="11596" spans="8:69" ht="12" customHeight="1">
      <c r="H11596" s="800"/>
      <c r="AJ11596" s="792"/>
      <c r="AM11596" s="792"/>
      <c r="AP11596" s="792"/>
      <c r="AS11596" s="792"/>
      <c r="AV11596" s="792"/>
      <c r="AY11596" s="792"/>
      <c r="BN11596" s="792"/>
      <c r="BQ11596" s="792"/>
    </row>
    <row r="11597" spans="8:69" ht="12" customHeight="1">
      <c r="H11597" s="800"/>
      <c r="AJ11597" s="792"/>
      <c r="AM11597" s="792"/>
      <c r="AP11597" s="792"/>
      <c r="AS11597" s="792"/>
      <c r="AV11597" s="792"/>
      <c r="AY11597" s="792"/>
      <c r="BN11597" s="792"/>
      <c r="BQ11597" s="792"/>
    </row>
    <row r="11598" spans="8:69" ht="12" customHeight="1">
      <c r="H11598" s="800"/>
      <c r="AJ11598" s="792"/>
      <c r="AM11598" s="792"/>
      <c r="AP11598" s="792"/>
      <c r="AS11598" s="792"/>
      <c r="AV11598" s="792"/>
      <c r="AY11598" s="792"/>
      <c r="BN11598" s="792"/>
      <c r="BQ11598" s="792"/>
    </row>
    <row r="11599" spans="8:69" ht="12" customHeight="1">
      <c r="H11599" s="800"/>
      <c r="AJ11599" s="792"/>
      <c r="AM11599" s="792"/>
      <c r="AP11599" s="792"/>
      <c r="AS11599" s="792"/>
      <c r="AV11599" s="792"/>
      <c r="AY11599" s="792"/>
      <c r="BN11599" s="792"/>
      <c r="BQ11599" s="792"/>
    </row>
    <row r="11600" spans="8:69" ht="12" customHeight="1">
      <c r="H11600" s="800"/>
      <c r="AJ11600" s="792"/>
      <c r="AM11600" s="792"/>
      <c r="AP11600" s="792"/>
      <c r="AS11600" s="792"/>
      <c r="AV11600" s="792"/>
      <c r="AY11600" s="792"/>
      <c r="BN11600" s="792"/>
      <c r="BQ11600" s="792"/>
    </row>
    <row r="11601" spans="8:69" ht="12" customHeight="1">
      <c r="H11601" s="800"/>
      <c r="AJ11601" s="792"/>
      <c r="AM11601" s="792"/>
      <c r="AP11601" s="792"/>
      <c r="AS11601" s="792"/>
      <c r="AV11601" s="792"/>
      <c r="AY11601" s="792"/>
      <c r="BN11601" s="792"/>
      <c r="BQ11601" s="792"/>
    </row>
    <row r="11602" spans="8:69" ht="12" customHeight="1">
      <c r="H11602" s="800"/>
      <c r="AJ11602" s="792"/>
      <c r="AM11602" s="792"/>
      <c r="AP11602" s="792"/>
      <c r="AS11602" s="792"/>
      <c r="AV11602" s="792"/>
      <c r="AY11602" s="792"/>
      <c r="BN11602" s="792"/>
      <c r="BQ11602" s="792"/>
    </row>
    <row r="11603" spans="8:69" ht="12" customHeight="1">
      <c r="H11603" s="800"/>
      <c r="AJ11603" s="792"/>
      <c r="AM11603" s="792"/>
      <c r="AP11603" s="792"/>
      <c r="AS11603" s="792"/>
      <c r="AV11603" s="792"/>
      <c r="AY11603" s="792"/>
      <c r="BN11603" s="792"/>
      <c r="BQ11603" s="792"/>
    </row>
    <row r="11604" spans="8:69" ht="12" customHeight="1">
      <c r="H11604" s="800"/>
      <c r="AJ11604" s="792"/>
      <c r="AM11604" s="792"/>
      <c r="AP11604" s="792"/>
      <c r="AS11604" s="792"/>
      <c r="AV11604" s="792"/>
      <c r="AY11604" s="792"/>
      <c r="BN11604" s="792"/>
      <c r="BQ11604" s="792"/>
    </row>
    <row r="11605" spans="8:69" ht="12" customHeight="1">
      <c r="H11605" s="800"/>
      <c r="AJ11605" s="792"/>
      <c r="AM11605" s="792"/>
      <c r="AP11605" s="792"/>
      <c r="AS11605" s="792"/>
      <c r="AV11605" s="792"/>
      <c r="AY11605" s="792"/>
      <c r="BN11605" s="792"/>
      <c r="BQ11605" s="792"/>
    </row>
    <row r="11606" spans="8:69" ht="12" customHeight="1">
      <c r="H11606" s="800"/>
      <c r="AJ11606" s="792"/>
      <c r="AM11606" s="792"/>
      <c r="AP11606" s="792"/>
      <c r="AS11606" s="792"/>
      <c r="AV11606" s="792"/>
      <c r="AY11606" s="792"/>
      <c r="BN11606" s="792"/>
      <c r="BQ11606" s="792"/>
    </row>
    <row r="11607" spans="8:69" ht="12" customHeight="1">
      <c r="H11607" s="800"/>
      <c r="AJ11607" s="792"/>
      <c r="AM11607" s="792"/>
      <c r="AP11607" s="792"/>
      <c r="AS11607" s="792"/>
      <c r="AV11607" s="792"/>
      <c r="AY11607" s="792"/>
      <c r="BN11607" s="792"/>
      <c r="BQ11607" s="792"/>
    </row>
    <row r="11608" spans="8:69" ht="12" customHeight="1">
      <c r="H11608" s="800"/>
      <c r="AJ11608" s="792"/>
      <c r="AM11608" s="792"/>
      <c r="AP11608" s="792"/>
      <c r="AS11608" s="792"/>
      <c r="AV11608" s="792"/>
      <c r="AY11608" s="792"/>
      <c r="BN11608" s="792"/>
      <c r="BQ11608" s="792"/>
    </row>
    <row r="11609" spans="8:69" ht="12" customHeight="1">
      <c r="H11609" s="800"/>
      <c r="AJ11609" s="792"/>
      <c r="AM11609" s="792"/>
      <c r="AP11609" s="792"/>
      <c r="AS11609" s="792"/>
      <c r="AV11609" s="792"/>
      <c r="AY11609" s="792"/>
      <c r="BN11609" s="792"/>
      <c r="BQ11609" s="792"/>
    </row>
    <row r="11610" spans="8:69" ht="12" customHeight="1">
      <c r="H11610" s="800"/>
      <c r="AJ11610" s="792"/>
      <c r="AM11610" s="792"/>
      <c r="AP11610" s="792"/>
      <c r="AS11610" s="792"/>
      <c r="AV11610" s="792"/>
      <c r="AY11610" s="792"/>
      <c r="BN11610" s="792"/>
      <c r="BQ11610" s="792"/>
    </row>
    <row r="11611" spans="8:69" ht="12" customHeight="1">
      <c r="H11611" s="800"/>
      <c r="AJ11611" s="792"/>
      <c r="AM11611" s="792"/>
      <c r="AP11611" s="792"/>
      <c r="AS11611" s="792"/>
      <c r="AV11611" s="792"/>
      <c r="AY11611" s="792"/>
      <c r="BN11611" s="792"/>
      <c r="BQ11611" s="792"/>
    </row>
    <row r="11612" spans="8:69" ht="12" customHeight="1">
      <c r="H11612" s="800"/>
      <c r="AJ11612" s="792"/>
      <c r="AM11612" s="792"/>
      <c r="AP11612" s="792"/>
      <c r="AS11612" s="792"/>
      <c r="AV11612" s="792"/>
      <c r="AY11612" s="792"/>
      <c r="BN11612" s="792"/>
      <c r="BQ11612" s="792"/>
    </row>
    <row r="11613" spans="8:69" ht="12" customHeight="1">
      <c r="H11613" s="800"/>
      <c r="AJ11613" s="792"/>
      <c r="AM11613" s="792"/>
      <c r="AP11613" s="792"/>
      <c r="AS11613" s="792"/>
      <c r="AV11613" s="792"/>
      <c r="AY11613" s="792"/>
      <c r="BN11613" s="792"/>
      <c r="BQ11613" s="792"/>
    </row>
    <row r="11614" spans="8:69" ht="12" customHeight="1">
      <c r="H11614" s="800"/>
      <c r="AJ11614" s="792"/>
      <c r="AM11614" s="792"/>
      <c r="AP11614" s="792"/>
      <c r="AS11614" s="792"/>
      <c r="AV11614" s="792"/>
      <c r="AY11614" s="792"/>
      <c r="BN11614" s="792"/>
      <c r="BQ11614" s="792"/>
    </row>
    <row r="11615" spans="8:69" ht="12" customHeight="1">
      <c r="H11615" s="800"/>
      <c r="AJ11615" s="792"/>
      <c r="AM11615" s="792"/>
      <c r="AP11615" s="792"/>
      <c r="AS11615" s="792"/>
      <c r="AV11615" s="792"/>
      <c r="AY11615" s="792"/>
      <c r="BN11615" s="792"/>
      <c r="BQ11615" s="792"/>
    </row>
    <row r="11616" spans="8:69" ht="12" customHeight="1">
      <c r="H11616" s="800"/>
      <c r="AJ11616" s="792"/>
      <c r="AM11616" s="792"/>
      <c r="AP11616" s="792"/>
      <c r="AS11616" s="792"/>
      <c r="AV11616" s="792"/>
      <c r="AY11616" s="792"/>
      <c r="BN11616" s="792"/>
      <c r="BQ11616" s="792"/>
    </row>
    <row r="11617" spans="8:69" ht="12" customHeight="1">
      <c r="H11617" s="800"/>
      <c r="AJ11617" s="792"/>
      <c r="AM11617" s="792"/>
      <c r="AP11617" s="792"/>
      <c r="AS11617" s="792"/>
      <c r="AV11617" s="792"/>
      <c r="AY11617" s="792"/>
      <c r="BN11617" s="792"/>
      <c r="BQ11617" s="792"/>
    </row>
    <row r="11618" spans="8:69" ht="12" customHeight="1">
      <c r="H11618" s="800"/>
      <c r="AJ11618" s="792"/>
      <c r="AM11618" s="792"/>
      <c r="AP11618" s="792"/>
      <c r="AS11618" s="792"/>
      <c r="AV11618" s="792"/>
      <c r="AY11618" s="792"/>
      <c r="BN11618" s="792"/>
      <c r="BQ11618" s="792"/>
    </row>
    <row r="11619" spans="8:69" ht="12" customHeight="1">
      <c r="H11619" s="800"/>
      <c r="AJ11619" s="792"/>
      <c r="AM11619" s="792"/>
      <c r="AP11619" s="792"/>
      <c r="AS11619" s="792"/>
      <c r="AV11619" s="792"/>
      <c r="AY11619" s="792"/>
      <c r="BN11619" s="792"/>
      <c r="BQ11619" s="792"/>
    </row>
    <row r="11620" spans="8:69" ht="12" customHeight="1">
      <c r="H11620" s="800"/>
      <c r="AJ11620" s="792"/>
      <c r="AM11620" s="792"/>
      <c r="AP11620" s="792"/>
      <c r="AS11620" s="792"/>
      <c r="AV11620" s="792"/>
      <c r="AY11620" s="792"/>
      <c r="BN11620" s="792"/>
      <c r="BQ11620" s="792"/>
    </row>
    <row r="11621" spans="8:69" ht="12" customHeight="1">
      <c r="H11621" s="800"/>
      <c r="AJ11621" s="792"/>
      <c r="AM11621" s="792"/>
      <c r="AP11621" s="792"/>
      <c r="AS11621" s="792"/>
      <c r="AV11621" s="792"/>
      <c r="AY11621" s="792"/>
      <c r="BN11621" s="792"/>
      <c r="BQ11621" s="792"/>
    </row>
    <row r="11622" spans="8:69" ht="12" customHeight="1">
      <c r="H11622" s="800"/>
      <c r="AJ11622" s="792"/>
      <c r="AM11622" s="792"/>
      <c r="AP11622" s="792"/>
      <c r="AS11622" s="792"/>
      <c r="AV11622" s="792"/>
      <c r="AY11622" s="792"/>
      <c r="BN11622" s="792"/>
      <c r="BQ11622" s="792"/>
    </row>
    <row r="11623" spans="8:69" ht="12" customHeight="1">
      <c r="H11623" s="800"/>
      <c r="AJ11623" s="792"/>
      <c r="AM11623" s="792"/>
      <c r="AP11623" s="792"/>
      <c r="AS11623" s="792"/>
      <c r="AV11623" s="792"/>
      <c r="AY11623" s="792"/>
      <c r="BN11623" s="792"/>
      <c r="BQ11623" s="792"/>
    </row>
    <row r="11624" spans="8:69" ht="12" customHeight="1">
      <c r="H11624" s="800"/>
      <c r="AJ11624" s="792"/>
      <c r="AM11624" s="792"/>
      <c r="AP11624" s="792"/>
      <c r="AS11624" s="792"/>
      <c r="AV11624" s="792"/>
      <c r="AY11624" s="792"/>
      <c r="BN11624" s="792"/>
      <c r="BQ11624" s="792"/>
    </row>
    <row r="11625" spans="8:69" ht="12" customHeight="1">
      <c r="H11625" s="800"/>
      <c r="AJ11625" s="792"/>
      <c r="AM11625" s="792"/>
      <c r="AP11625" s="792"/>
      <c r="AS11625" s="792"/>
      <c r="AV11625" s="792"/>
      <c r="AY11625" s="792"/>
      <c r="BN11625" s="792"/>
      <c r="BQ11625" s="792"/>
    </row>
    <row r="11626" spans="8:69" ht="12" customHeight="1">
      <c r="H11626" s="800"/>
      <c r="AJ11626" s="792"/>
      <c r="AM11626" s="792"/>
      <c r="AP11626" s="792"/>
      <c r="AS11626" s="792"/>
      <c r="AV11626" s="792"/>
      <c r="AY11626" s="792"/>
      <c r="BN11626" s="792"/>
      <c r="BQ11626" s="792"/>
    </row>
    <row r="11627" spans="8:69" ht="12" customHeight="1">
      <c r="H11627" s="800"/>
      <c r="AJ11627" s="792"/>
      <c r="AM11627" s="792"/>
      <c r="AP11627" s="792"/>
      <c r="AS11627" s="792"/>
      <c r="AV11627" s="792"/>
      <c r="AY11627" s="792"/>
      <c r="BN11627" s="792"/>
      <c r="BQ11627" s="792"/>
    </row>
    <row r="11628" spans="8:69" ht="12" customHeight="1">
      <c r="H11628" s="800"/>
      <c r="AJ11628" s="792"/>
      <c r="AM11628" s="792"/>
      <c r="AP11628" s="792"/>
      <c r="AS11628" s="792"/>
      <c r="AV11628" s="792"/>
      <c r="AY11628" s="792"/>
      <c r="BN11628" s="792"/>
      <c r="BQ11628" s="792"/>
    </row>
    <row r="11629" spans="8:69" ht="12" customHeight="1">
      <c r="H11629" s="800"/>
      <c r="AJ11629" s="792"/>
      <c r="AM11629" s="792"/>
      <c r="AP11629" s="792"/>
      <c r="AS11629" s="792"/>
      <c r="AV11629" s="792"/>
      <c r="AY11629" s="792"/>
      <c r="BN11629" s="792"/>
      <c r="BQ11629" s="792"/>
    </row>
    <row r="11630" spans="8:69" ht="12" customHeight="1">
      <c r="H11630" s="800"/>
      <c r="AJ11630" s="792"/>
      <c r="AM11630" s="792"/>
      <c r="AP11630" s="792"/>
      <c r="AS11630" s="792"/>
      <c r="AV11630" s="792"/>
      <c r="AY11630" s="792"/>
      <c r="BN11630" s="792"/>
      <c r="BQ11630" s="792"/>
    </row>
    <row r="11631" spans="8:69" ht="12" customHeight="1">
      <c r="H11631" s="800"/>
      <c r="AJ11631" s="792"/>
      <c r="AM11631" s="792"/>
      <c r="AP11631" s="792"/>
      <c r="AS11631" s="792"/>
      <c r="AV11631" s="792"/>
      <c r="AY11631" s="792"/>
      <c r="BN11631" s="792"/>
      <c r="BQ11631" s="792"/>
    </row>
    <row r="11632" spans="8:69" ht="12" customHeight="1">
      <c r="H11632" s="800"/>
      <c r="AJ11632" s="792"/>
      <c r="AM11632" s="792"/>
      <c r="AP11632" s="792"/>
      <c r="AS11632" s="792"/>
      <c r="AV11632" s="792"/>
      <c r="AY11632" s="792"/>
      <c r="BN11632" s="792"/>
      <c r="BQ11632" s="792"/>
    </row>
    <row r="11633" spans="8:69" ht="12" customHeight="1">
      <c r="H11633" s="800"/>
      <c r="AJ11633" s="792"/>
      <c r="AM11633" s="792"/>
      <c r="AP11633" s="792"/>
      <c r="AS11633" s="792"/>
      <c r="AV11633" s="792"/>
      <c r="AY11633" s="792"/>
      <c r="BN11633" s="792"/>
      <c r="BQ11633" s="792"/>
    </row>
    <row r="11634" spans="8:69" ht="12" customHeight="1">
      <c r="H11634" s="800"/>
      <c r="AJ11634" s="792"/>
      <c r="AM11634" s="792"/>
      <c r="AP11634" s="792"/>
      <c r="AS11634" s="792"/>
      <c r="AV11634" s="792"/>
      <c r="AY11634" s="792"/>
      <c r="BN11634" s="792"/>
      <c r="BQ11634" s="792"/>
    </row>
    <row r="11635" spans="8:69" ht="12" customHeight="1">
      <c r="H11635" s="800"/>
      <c r="AJ11635" s="792"/>
      <c r="AM11635" s="792"/>
      <c r="AP11635" s="792"/>
      <c r="AS11635" s="792"/>
      <c r="AV11635" s="792"/>
      <c r="AY11635" s="792"/>
      <c r="BN11635" s="792"/>
      <c r="BQ11635" s="792"/>
    </row>
    <row r="11636" spans="8:69" ht="12" customHeight="1">
      <c r="H11636" s="800"/>
      <c r="AJ11636" s="792"/>
      <c r="AM11636" s="792"/>
      <c r="AP11636" s="792"/>
      <c r="AS11636" s="792"/>
      <c r="AV11636" s="792"/>
      <c r="AY11636" s="792"/>
      <c r="BN11636" s="792"/>
      <c r="BQ11636" s="792"/>
    </row>
    <row r="11637" spans="8:69" ht="12" customHeight="1">
      <c r="H11637" s="800"/>
      <c r="AJ11637" s="792"/>
      <c r="AM11637" s="792"/>
      <c r="AP11637" s="792"/>
      <c r="AS11637" s="792"/>
      <c r="AV11637" s="792"/>
      <c r="AY11637" s="792"/>
      <c r="BN11637" s="792"/>
      <c r="BQ11637" s="792"/>
    </row>
    <row r="11638" spans="8:69" ht="12" customHeight="1">
      <c r="H11638" s="800"/>
      <c r="AJ11638" s="792"/>
      <c r="AM11638" s="792"/>
      <c r="AP11638" s="792"/>
      <c r="AS11638" s="792"/>
      <c r="AV11638" s="792"/>
      <c r="AY11638" s="792"/>
      <c r="BN11638" s="792"/>
      <c r="BQ11638" s="792"/>
    </row>
    <row r="11639" spans="8:69" ht="12" customHeight="1">
      <c r="H11639" s="800"/>
      <c r="AJ11639" s="792"/>
      <c r="AM11639" s="792"/>
      <c r="AP11639" s="792"/>
      <c r="AS11639" s="792"/>
      <c r="AV11639" s="792"/>
      <c r="AY11639" s="792"/>
      <c r="BN11639" s="792"/>
      <c r="BQ11639" s="792"/>
    </row>
    <row r="11640" spans="8:69" ht="12" customHeight="1">
      <c r="H11640" s="800"/>
      <c r="AJ11640" s="792"/>
      <c r="AM11640" s="792"/>
      <c r="AP11640" s="792"/>
      <c r="AS11640" s="792"/>
      <c r="AV11640" s="792"/>
      <c r="AY11640" s="792"/>
      <c r="BN11640" s="792"/>
      <c r="BQ11640" s="792"/>
    </row>
    <row r="11641" spans="8:69" ht="12" customHeight="1">
      <c r="H11641" s="800"/>
      <c r="AJ11641" s="792"/>
      <c r="AM11641" s="792"/>
      <c r="AP11641" s="792"/>
      <c r="AS11641" s="792"/>
      <c r="AV11641" s="792"/>
      <c r="AY11641" s="792"/>
      <c r="BN11641" s="792"/>
      <c r="BQ11641" s="792"/>
    </row>
    <row r="11642" spans="8:69" ht="12" customHeight="1">
      <c r="H11642" s="800"/>
      <c r="AJ11642" s="792"/>
      <c r="AM11642" s="792"/>
      <c r="AP11642" s="792"/>
      <c r="AS11642" s="792"/>
      <c r="AV11642" s="792"/>
      <c r="AY11642" s="792"/>
      <c r="BN11642" s="792"/>
      <c r="BQ11642" s="792"/>
    </row>
    <row r="11643" spans="8:69" ht="12" customHeight="1">
      <c r="H11643" s="800"/>
      <c r="AJ11643" s="792"/>
      <c r="AM11643" s="792"/>
      <c r="AP11643" s="792"/>
      <c r="AS11643" s="792"/>
      <c r="AV11643" s="792"/>
      <c r="AY11643" s="792"/>
      <c r="BN11643" s="792"/>
      <c r="BQ11643" s="792"/>
    </row>
    <row r="11644" spans="8:69" ht="12" customHeight="1">
      <c r="H11644" s="800"/>
      <c r="AJ11644" s="792"/>
      <c r="AM11644" s="792"/>
      <c r="AP11644" s="792"/>
      <c r="AS11644" s="792"/>
      <c r="AV11644" s="792"/>
      <c r="AY11644" s="792"/>
      <c r="BN11644" s="792"/>
      <c r="BQ11644" s="792"/>
    </row>
    <row r="11645" spans="8:69" ht="12" customHeight="1">
      <c r="H11645" s="800"/>
      <c r="AJ11645" s="792"/>
      <c r="AM11645" s="792"/>
      <c r="AP11645" s="792"/>
      <c r="AS11645" s="792"/>
      <c r="AV11645" s="792"/>
      <c r="AY11645" s="792"/>
      <c r="BN11645" s="792"/>
      <c r="BQ11645" s="792"/>
    </row>
    <row r="11646" spans="8:69" ht="12" customHeight="1">
      <c r="H11646" s="800"/>
      <c r="AJ11646" s="792"/>
      <c r="AM11646" s="792"/>
      <c r="AP11646" s="792"/>
      <c r="AS11646" s="792"/>
      <c r="AV11646" s="792"/>
      <c r="AY11646" s="792"/>
      <c r="BN11646" s="792"/>
      <c r="BQ11646" s="792"/>
    </row>
    <row r="11647" spans="8:69" ht="12" customHeight="1">
      <c r="H11647" s="800"/>
      <c r="AJ11647" s="792"/>
      <c r="AM11647" s="792"/>
      <c r="AP11647" s="792"/>
      <c r="AS11647" s="792"/>
      <c r="AV11647" s="792"/>
      <c r="AY11647" s="792"/>
      <c r="BN11647" s="792"/>
      <c r="BQ11647" s="792"/>
    </row>
    <row r="11648" spans="8:69" ht="12" customHeight="1">
      <c r="H11648" s="800"/>
      <c r="AJ11648" s="792"/>
      <c r="AM11648" s="792"/>
      <c r="AP11648" s="792"/>
      <c r="AS11648" s="792"/>
      <c r="AV11648" s="792"/>
      <c r="AY11648" s="792"/>
      <c r="BN11648" s="792"/>
      <c r="BQ11648" s="792"/>
    </row>
    <row r="11649" spans="8:69" ht="12" customHeight="1">
      <c r="H11649" s="800"/>
      <c r="AJ11649" s="792"/>
      <c r="AM11649" s="792"/>
      <c r="AP11649" s="792"/>
      <c r="AS11649" s="792"/>
      <c r="AV11649" s="792"/>
      <c r="AY11649" s="792"/>
      <c r="BN11649" s="792"/>
      <c r="BQ11649" s="792"/>
    </row>
    <row r="11650" spans="8:69" ht="12" customHeight="1">
      <c r="H11650" s="800"/>
      <c r="AJ11650" s="792"/>
      <c r="AM11650" s="792"/>
      <c r="AP11650" s="792"/>
      <c r="AS11650" s="792"/>
      <c r="AV11650" s="792"/>
      <c r="AY11650" s="792"/>
      <c r="BN11650" s="792"/>
      <c r="BQ11650" s="792"/>
    </row>
    <row r="11651" spans="8:69" ht="12" customHeight="1">
      <c r="H11651" s="800"/>
      <c r="AJ11651" s="792"/>
      <c r="AM11651" s="792"/>
      <c r="AP11651" s="792"/>
      <c r="AS11651" s="792"/>
      <c r="AV11651" s="792"/>
      <c r="AY11651" s="792"/>
      <c r="BN11651" s="792"/>
      <c r="BQ11651" s="792"/>
    </row>
    <row r="11652" spans="8:69" ht="12" customHeight="1">
      <c r="H11652" s="800"/>
      <c r="AJ11652" s="792"/>
      <c r="AM11652" s="792"/>
      <c r="AP11652" s="792"/>
      <c r="AS11652" s="792"/>
      <c r="AV11652" s="792"/>
      <c r="AY11652" s="792"/>
      <c r="BN11652" s="792"/>
      <c r="BQ11652" s="792"/>
    </row>
    <row r="11653" spans="8:69" ht="12" customHeight="1">
      <c r="H11653" s="800"/>
      <c r="AJ11653" s="792"/>
      <c r="AM11653" s="792"/>
      <c r="AP11653" s="792"/>
      <c r="AS11653" s="792"/>
      <c r="AV11653" s="792"/>
      <c r="AY11653" s="792"/>
      <c r="BN11653" s="792"/>
      <c r="BQ11653" s="792"/>
    </row>
    <row r="11654" spans="8:69" ht="12" customHeight="1">
      <c r="H11654" s="800"/>
      <c r="AJ11654" s="792"/>
      <c r="AM11654" s="792"/>
      <c r="AP11654" s="792"/>
      <c r="AS11654" s="792"/>
      <c r="AV11654" s="792"/>
      <c r="AY11654" s="792"/>
      <c r="BN11654" s="792"/>
      <c r="BQ11654" s="792"/>
    </row>
    <row r="11655" spans="8:69" ht="12" customHeight="1">
      <c r="H11655" s="800"/>
      <c r="AJ11655" s="792"/>
      <c r="AM11655" s="792"/>
      <c r="AP11655" s="792"/>
      <c r="AS11655" s="792"/>
      <c r="AV11655" s="792"/>
      <c r="AY11655" s="792"/>
      <c r="BN11655" s="792"/>
      <c r="BQ11655" s="792"/>
    </row>
    <row r="11656" spans="8:69" ht="12" customHeight="1">
      <c r="H11656" s="800"/>
      <c r="AJ11656" s="792"/>
      <c r="AM11656" s="792"/>
      <c r="AP11656" s="792"/>
      <c r="AS11656" s="792"/>
      <c r="AV11656" s="792"/>
      <c r="AY11656" s="792"/>
      <c r="BN11656" s="792"/>
      <c r="BQ11656" s="792"/>
    </row>
    <row r="11657" spans="8:69" ht="12" customHeight="1">
      <c r="H11657" s="800"/>
      <c r="AJ11657" s="792"/>
      <c r="AM11657" s="792"/>
      <c r="AP11657" s="792"/>
      <c r="AS11657" s="792"/>
      <c r="AV11657" s="792"/>
      <c r="AY11657" s="792"/>
      <c r="BN11657" s="792"/>
      <c r="BQ11657" s="792"/>
    </row>
    <row r="11658" spans="8:69" ht="12" customHeight="1">
      <c r="H11658" s="800"/>
      <c r="AJ11658" s="792"/>
      <c r="AM11658" s="792"/>
      <c r="AP11658" s="792"/>
      <c r="AS11658" s="792"/>
      <c r="AV11658" s="792"/>
      <c r="AY11658" s="792"/>
      <c r="BN11658" s="792"/>
      <c r="BQ11658" s="792"/>
    </row>
    <row r="11659" spans="8:69" ht="12" customHeight="1">
      <c r="H11659" s="800"/>
      <c r="AJ11659" s="792"/>
      <c r="AM11659" s="792"/>
      <c r="AP11659" s="792"/>
      <c r="AS11659" s="792"/>
      <c r="AV11659" s="792"/>
      <c r="AY11659" s="792"/>
      <c r="BN11659" s="792"/>
      <c r="BQ11659" s="792"/>
    </row>
    <row r="11660" spans="8:69" ht="12" customHeight="1">
      <c r="H11660" s="800"/>
      <c r="AJ11660" s="792"/>
      <c r="AM11660" s="792"/>
      <c r="AP11660" s="792"/>
      <c r="AS11660" s="792"/>
      <c r="AV11660" s="792"/>
      <c r="AY11660" s="792"/>
      <c r="BN11660" s="792"/>
      <c r="BQ11660" s="792"/>
    </row>
    <row r="11661" spans="8:69" ht="12" customHeight="1">
      <c r="H11661" s="800"/>
      <c r="AJ11661" s="792"/>
      <c r="AM11661" s="792"/>
      <c r="AP11661" s="792"/>
      <c r="AS11661" s="792"/>
      <c r="AV11661" s="792"/>
      <c r="AY11661" s="792"/>
      <c r="BN11661" s="792"/>
      <c r="BQ11661" s="792"/>
    </row>
    <row r="11662" spans="8:69" ht="12" customHeight="1">
      <c r="H11662" s="800"/>
      <c r="AJ11662" s="792"/>
      <c r="AM11662" s="792"/>
      <c r="AP11662" s="792"/>
      <c r="AS11662" s="792"/>
      <c r="AV11662" s="792"/>
      <c r="AY11662" s="792"/>
      <c r="BN11662" s="792"/>
      <c r="BQ11662" s="792"/>
    </row>
    <row r="11663" spans="8:69" ht="12" customHeight="1">
      <c r="H11663" s="800"/>
      <c r="AJ11663" s="792"/>
      <c r="AM11663" s="792"/>
      <c r="AP11663" s="792"/>
      <c r="AS11663" s="792"/>
      <c r="AV11663" s="792"/>
      <c r="AY11663" s="792"/>
      <c r="BN11663" s="792"/>
      <c r="BQ11663" s="792"/>
    </row>
    <row r="11664" spans="8:69" ht="12" customHeight="1">
      <c r="H11664" s="800"/>
      <c r="AJ11664" s="792"/>
      <c r="AM11664" s="792"/>
      <c r="AP11664" s="792"/>
      <c r="AS11664" s="792"/>
      <c r="AV11664" s="792"/>
      <c r="AY11664" s="792"/>
      <c r="BN11664" s="792"/>
      <c r="BQ11664" s="792"/>
    </row>
    <row r="11665" spans="8:69" ht="12" customHeight="1">
      <c r="H11665" s="800"/>
      <c r="AJ11665" s="792"/>
      <c r="AM11665" s="792"/>
      <c r="AP11665" s="792"/>
      <c r="AS11665" s="792"/>
      <c r="AV11665" s="792"/>
      <c r="AY11665" s="792"/>
      <c r="BN11665" s="792"/>
      <c r="BQ11665" s="792"/>
    </row>
    <row r="11666" spans="8:69" ht="12" customHeight="1">
      <c r="H11666" s="800"/>
      <c r="AJ11666" s="792"/>
      <c r="AM11666" s="792"/>
      <c r="AP11666" s="792"/>
      <c r="AS11666" s="792"/>
      <c r="AV11666" s="792"/>
      <c r="AY11666" s="792"/>
      <c r="BN11666" s="792"/>
      <c r="BQ11666" s="792"/>
    </row>
    <row r="11667" spans="8:69" ht="12" customHeight="1">
      <c r="H11667" s="800"/>
      <c r="AJ11667" s="792"/>
      <c r="AM11667" s="792"/>
      <c r="AP11667" s="792"/>
      <c r="AS11667" s="792"/>
      <c r="AV11667" s="792"/>
      <c r="AY11667" s="792"/>
      <c r="BN11667" s="792"/>
      <c r="BQ11667" s="792"/>
    </row>
    <row r="11668" spans="8:69" ht="12" customHeight="1">
      <c r="H11668" s="800"/>
      <c r="AJ11668" s="792"/>
      <c r="AM11668" s="792"/>
      <c r="AP11668" s="792"/>
      <c r="AS11668" s="792"/>
      <c r="AV11668" s="792"/>
      <c r="AY11668" s="792"/>
      <c r="BN11668" s="792"/>
      <c r="BQ11668" s="792"/>
    </row>
    <row r="11669" spans="8:69" ht="12" customHeight="1">
      <c r="H11669" s="800"/>
      <c r="AJ11669" s="792"/>
      <c r="AM11669" s="792"/>
      <c r="AP11669" s="792"/>
      <c r="AS11669" s="792"/>
      <c r="AV11669" s="792"/>
      <c r="AY11669" s="792"/>
      <c r="BN11669" s="792"/>
      <c r="BQ11669" s="792"/>
    </row>
    <row r="11670" spans="8:69" ht="12" customHeight="1">
      <c r="H11670" s="800"/>
      <c r="AJ11670" s="792"/>
      <c r="AM11670" s="792"/>
      <c r="AP11670" s="792"/>
      <c r="AS11670" s="792"/>
      <c r="AV11670" s="792"/>
      <c r="AY11670" s="792"/>
      <c r="BN11670" s="792"/>
      <c r="BQ11670" s="792"/>
    </row>
    <row r="11671" spans="8:69" ht="12" customHeight="1">
      <c r="H11671" s="800"/>
      <c r="AJ11671" s="792"/>
      <c r="AM11671" s="792"/>
      <c r="AP11671" s="792"/>
      <c r="AS11671" s="792"/>
      <c r="AV11671" s="792"/>
      <c r="AY11671" s="792"/>
      <c r="BN11671" s="792"/>
      <c r="BQ11671" s="792"/>
    </row>
    <row r="11672" spans="8:69" ht="12" customHeight="1">
      <c r="H11672" s="800"/>
      <c r="AJ11672" s="792"/>
      <c r="AM11672" s="792"/>
      <c r="AP11672" s="792"/>
      <c r="AS11672" s="792"/>
      <c r="AV11672" s="792"/>
      <c r="AY11672" s="792"/>
      <c r="BN11672" s="792"/>
      <c r="BQ11672" s="792"/>
    </row>
    <row r="11673" spans="8:69" ht="12" customHeight="1">
      <c r="H11673" s="800"/>
      <c r="AJ11673" s="792"/>
      <c r="AM11673" s="792"/>
      <c r="AP11673" s="792"/>
      <c r="AS11673" s="792"/>
      <c r="AV11673" s="792"/>
      <c r="AY11673" s="792"/>
      <c r="BN11673" s="792"/>
      <c r="BQ11673" s="792"/>
    </row>
    <row r="11674" spans="8:69" ht="12" customHeight="1">
      <c r="H11674" s="800"/>
      <c r="AJ11674" s="792"/>
      <c r="AM11674" s="792"/>
      <c r="AP11674" s="792"/>
      <c r="AS11674" s="792"/>
      <c r="AV11674" s="792"/>
      <c r="AY11674" s="792"/>
      <c r="BN11674" s="792"/>
      <c r="BQ11674" s="792"/>
    </row>
    <row r="11675" spans="8:69" ht="12" customHeight="1">
      <c r="H11675" s="800"/>
      <c r="AJ11675" s="792"/>
      <c r="AM11675" s="792"/>
      <c r="AP11675" s="792"/>
      <c r="AS11675" s="792"/>
      <c r="AV11675" s="792"/>
      <c r="AY11675" s="792"/>
      <c r="BN11675" s="792"/>
      <c r="BQ11675" s="792"/>
    </row>
    <row r="11676" spans="8:69" ht="12" customHeight="1">
      <c r="H11676" s="800"/>
      <c r="AJ11676" s="792"/>
      <c r="AM11676" s="792"/>
      <c r="AP11676" s="792"/>
      <c r="AS11676" s="792"/>
      <c r="AV11676" s="792"/>
      <c r="AY11676" s="792"/>
      <c r="BN11676" s="792"/>
      <c r="BQ11676" s="792"/>
    </row>
    <row r="11677" spans="8:69" ht="12" customHeight="1">
      <c r="H11677" s="800"/>
      <c r="AJ11677" s="792"/>
      <c r="AM11677" s="792"/>
      <c r="AP11677" s="792"/>
      <c r="AS11677" s="792"/>
      <c r="AV11677" s="792"/>
      <c r="AY11677" s="792"/>
      <c r="BN11677" s="792"/>
      <c r="BQ11677" s="792"/>
    </row>
    <row r="11678" spans="8:69" ht="12" customHeight="1">
      <c r="H11678" s="800"/>
      <c r="AJ11678" s="792"/>
      <c r="AM11678" s="792"/>
      <c r="AP11678" s="792"/>
      <c r="AS11678" s="792"/>
      <c r="AV11678" s="792"/>
      <c r="AY11678" s="792"/>
      <c r="BN11678" s="792"/>
      <c r="BQ11678" s="792"/>
    </row>
    <row r="11679" spans="8:69" ht="12" customHeight="1">
      <c r="H11679" s="800"/>
      <c r="AJ11679" s="792"/>
      <c r="AM11679" s="792"/>
      <c r="AP11679" s="792"/>
      <c r="AS11679" s="792"/>
      <c r="AV11679" s="792"/>
      <c r="AY11679" s="792"/>
      <c r="BN11679" s="792"/>
      <c r="BQ11679" s="792"/>
    </row>
    <row r="11680" spans="8:69" ht="12" customHeight="1">
      <c r="H11680" s="800"/>
      <c r="AJ11680" s="792"/>
      <c r="AM11680" s="792"/>
      <c r="AP11680" s="792"/>
      <c r="AS11680" s="792"/>
      <c r="AV11680" s="792"/>
      <c r="AY11680" s="792"/>
      <c r="BN11680" s="792"/>
      <c r="BQ11680" s="792"/>
    </row>
    <row r="11681" spans="8:69" ht="12" customHeight="1">
      <c r="H11681" s="800"/>
      <c r="AJ11681" s="792"/>
      <c r="AM11681" s="792"/>
      <c r="AP11681" s="792"/>
      <c r="AS11681" s="792"/>
      <c r="AV11681" s="792"/>
      <c r="AY11681" s="792"/>
      <c r="BN11681" s="792"/>
      <c r="BQ11681" s="792"/>
    </row>
    <row r="11682" spans="8:69" ht="12" customHeight="1">
      <c r="H11682" s="800"/>
      <c r="AJ11682" s="792"/>
      <c r="AM11682" s="792"/>
      <c r="AP11682" s="792"/>
      <c r="AS11682" s="792"/>
      <c r="AV11682" s="792"/>
      <c r="AY11682" s="792"/>
      <c r="BN11682" s="792"/>
      <c r="BQ11682" s="792"/>
    </row>
    <row r="11683" spans="8:69" ht="12" customHeight="1">
      <c r="H11683" s="800"/>
      <c r="AJ11683" s="792"/>
      <c r="AM11683" s="792"/>
      <c r="AP11683" s="792"/>
      <c r="AS11683" s="792"/>
      <c r="AV11683" s="792"/>
      <c r="AY11683" s="792"/>
      <c r="BN11683" s="792"/>
      <c r="BQ11683" s="792"/>
    </row>
    <row r="11684" spans="8:69" ht="12" customHeight="1">
      <c r="H11684" s="800"/>
      <c r="AJ11684" s="792"/>
      <c r="AM11684" s="792"/>
      <c r="AP11684" s="792"/>
      <c r="AS11684" s="792"/>
      <c r="AV11684" s="792"/>
      <c r="AY11684" s="792"/>
      <c r="BN11684" s="792"/>
      <c r="BQ11684" s="792"/>
    </row>
    <row r="11685" spans="8:69" ht="12" customHeight="1">
      <c r="H11685" s="800"/>
      <c r="AJ11685" s="792"/>
      <c r="AM11685" s="792"/>
      <c r="AP11685" s="792"/>
      <c r="AS11685" s="792"/>
      <c r="AV11685" s="792"/>
      <c r="AY11685" s="792"/>
      <c r="BN11685" s="792"/>
      <c r="BQ11685" s="792"/>
    </row>
    <row r="11686" spans="8:69" ht="12" customHeight="1">
      <c r="H11686" s="800"/>
      <c r="AJ11686" s="792"/>
      <c r="AM11686" s="792"/>
      <c r="AP11686" s="792"/>
      <c r="AS11686" s="792"/>
      <c r="AV11686" s="792"/>
      <c r="AY11686" s="792"/>
      <c r="BN11686" s="792"/>
      <c r="BQ11686" s="792"/>
    </row>
    <row r="11687" spans="8:69" ht="12" customHeight="1">
      <c r="H11687" s="800"/>
      <c r="AJ11687" s="792"/>
      <c r="AM11687" s="792"/>
      <c r="AP11687" s="792"/>
      <c r="AS11687" s="792"/>
      <c r="AV11687" s="792"/>
      <c r="AY11687" s="792"/>
      <c r="BN11687" s="792"/>
      <c r="BQ11687" s="792"/>
    </row>
    <row r="11688" spans="8:69" ht="12" customHeight="1">
      <c r="H11688" s="800"/>
      <c r="AJ11688" s="792"/>
      <c r="AM11688" s="792"/>
      <c r="AP11688" s="792"/>
      <c r="AS11688" s="792"/>
      <c r="AV11688" s="792"/>
      <c r="AY11688" s="792"/>
      <c r="BN11688" s="792"/>
      <c r="BQ11688" s="792"/>
    </row>
    <row r="11689" spans="8:69" ht="12" customHeight="1">
      <c r="H11689" s="800"/>
      <c r="AJ11689" s="792"/>
      <c r="AM11689" s="792"/>
      <c r="AP11689" s="792"/>
      <c r="AS11689" s="792"/>
      <c r="AV11689" s="792"/>
      <c r="AY11689" s="792"/>
      <c r="BN11689" s="792"/>
      <c r="BQ11689" s="792"/>
    </row>
    <row r="11690" spans="8:69" ht="12" customHeight="1">
      <c r="H11690" s="800"/>
      <c r="AJ11690" s="792"/>
      <c r="AM11690" s="792"/>
      <c r="AP11690" s="792"/>
      <c r="AS11690" s="792"/>
      <c r="AV11690" s="792"/>
      <c r="AY11690" s="792"/>
      <c r="BN11690" s="792"/>
      <c r="BQ11690" s="792"/>
    </row>
    <row r="11691" spans="8:69" ht="12" customHeight="1">
      <c r="H11691" s="800"/>
      <c r="AJ11691" s="792"/>
      <c r="AM11691" s="792"/>
      <c r="AP11691" s="792"/>
      <c r="AS11691" s="792"/>
      <c r="AV11691" s="792"/>
      <c r="AY11691" s="792"/>
      <c r="BN11691" s="792"/>
      <c r="BQ11691" s="792"/>
    </row>
    <row r="11692" spans="8:69" ht="12" customHeight="1">
      <c r="H11692" s="800"/>
      <c r="AJ11692" s="792"/>
      <c r="AM11692" s="792"/>
      <c r="AP11692" s="792"/>
      <c r="AS11692" s="792"/>
      <c r="AV11692" s="792"/>
      <c r="AY11692" s="792"/>
      <c r="BN11692" s="792"/>
      <c r="BQ11692" s="792"/>
    </row>
    <row r="11693" spans="8:69" ht="12" customHeight="1">
      <c r="H11693" s="800"/>
      <c r="AJ11693" s="792"/>
      <c r="AM11693" s="792"/>
      <c r="AP11693" s="792"/>
      <c r="AS11693" s="792"/>
      <c r="AV11693" s="792"/>
      <c r="AY11693" s="792"/>
      <c r="BN11693" s="792"/>
      <c r="BQ11693" s="792"/>
    </row>
    <row r="11694" spans="8:69" ht="12" customHeight="1">
      <c r="H11694" s="800"/>
      <c r="AJ11694" s="792"/>
      <c r="AM11694" s="792"/>
      <c r="AP11694" s="792"/>
      <c r="AS11694" s="792"/>
      <c r="AV11694" s="792"/>
      <c r="AY11694" s="792"/>
      <c r="BN11694" s="792"/>
      <c r="BQ11694" s="792"/>
    </row>
    <row r="11695" spans="8:69" ht="12" customHeight="1">
      <c r="H11695" s="800"/>
      <c r="AJ11695" s="792"/>
      <c r="AM11695" s="792"/>
      <c r="AP11695" s="792"/>
      <c r="AS11695" s="792"/>
      <c r="AV11695" s="792"/>
      <c r="AY11695" s="792"/>
      <c r="BN11695" s="792"/>
      <c r="BQ11695" s="792"/>
    </row>
    <row r="11696" spans="8:69" ht="12" customHeight="1">
      <c r="H11696" s="800"/>
      <c r="AJ11696" s="792"/>
      <c r="AM11696" s="792"/>
      <c r="AP11696" s="792"/>
      <c r="AS11696" s="792"/>
      <c r="AV11696" s="792"/>
      <c r="AY11696" s="792"/>
      <c r="BN11696" s="792"/>
      <c r="BQ11696" s="792"/>
    </row>
    <row r="11697" spans="8:69" ht="12" customHeight="1">
      <c r="H11697" s="800"/>
      <c r="AJ11697" s="792"/>
      <c r="AM11697" s="792"/>
      <c r="AP11697" s="792"/>
      <c r="AS11697" s="792"/>
      <c r="AV11697" s="792"/>
      <c r="AY11697" s="792"/>
      <c r="BN11697" s="792"/>
      <c r="BQ11697" s="792"/>
    </row>
    <row r="11698" spans="8:69" ht="12" customHeight="1">
      <c r="H11698" s="800"/>
      <c r="AJ11698" s="792"/>
      <c r="AM11698" s="792"/>
      <c r="AP11698" s="792"/>
      <c r="AS11698" s="792"/>
      <c r="AV11698" s="792"/>
      <c r="AY11698" s="792"/>
      <c r="BN11698" s="792"/>
      <c r="BQ11698" s="792"/>
    </row>
    <row r="11699" spans="8:69" ht="12" customHeight="1">
      <c r="H11699" s="800"/>
      <c r="AJ11699" s="792"/>
      <c r="AM11699" s="792"/>
      <c r="AP11699" s="792"/>
      <c r="AS11699" s="792"/>
      <c r="AV11699" s="792"/>
      <c r="AY11699" s="792"/>
      <c r="BN11699" s="792"/>
      <c r="BQ11699" s="792"/>
    </row>
    <row r="11700" spans="8:69" ht="12" customHeight="1">
      <c r="H11700" s="800"/>
      <c r="AJ11700" s="792"/>
      <c r="AM11700" s="792"/>
      <c r="AP11700" s="792"/>
      <c r="AS11700" s="792"/>
      <c r="AV11700" s="792"/>
      <c r="AY11700" s="792"/>
      <c r="BN11700" s="792"/>
      <c r="BQ11700" s="792"/>
    </row>
    <row r="11701" spans="8:69" ht="12" customHeight="1">
      <c r="H11701" s="800"/>
      <c r="AJ11701" s="792"/>
      <c r="AM11701" s="792"/>
      <c r="AP11701" s="792"/>
      <c r="AS11701" s="792"/>
      <c r="AV11701" s="792"/>
      <c r="AY11701" s="792"/>
      <c r="BN11701" s="792"/>
      <c r="BQ11701" s="792"/>
    </row>
    <row r="11702" spans="8:69" ht="12" customHeight="1">
      <c r="H11702" s="800"/>
      <c r="AJ11702" s="792"/>
      <c r="AM11702" s="792"/>
      <c r="AP11702" s="792"/>
      <c r="AS11702" s="792"/>
      <c r="AV11702" s="792"/>
      <c r="AY11702" s="792"/>
      <c r="BN11702" s="792"/>
      <c r="BQ11702" s="792"/>
    </row>
    <row r="11703" spans="8:69" ht="12" customHeight="1">
      <c r="H11703" s="800"/>
      <c r="AJ11703" s="792"/>
      <c r="AM11703" s="792"/>
      <c r="AP11703" s="792"/>
      <c r="AS11703" s="792"/>
      <c r="AV11703" s="792"/>
      <c r="AY11703" s="792"/>
      <c r="BN11703" s="792"/>
      <c r="BQ11703" s="792"/>
    </row>
    <row r="11704" spans="8:69" ht="12" customHeight="1">
      <c r="H11704" s="800"/>
      <c r="AJ11704" s="792"/>
      <c r="AM11704" s="792"/>
      <c r="AP11704" s="792"/>
      <c r="AS11704" s="792"/>
      <c r="AV11704" s="792"/>
      <c r="AY11704" s="792"/>
      <c r="BN11704" s="792"/>
      <c r="BQ11704" s="792"/>
    </row>
    <row r="11705" spans="8:69" ht="12" customHeight="1">
      <c r="H11705" s="800"/>
      <c r="AJ11705" s="792"/>
      <c r="AM11705" s="792"/>
      <c r="AP11705" s="792"/>
      <c r="AS11705" s="792"/>
      <c r="AV11705" s="792"/>
      <c r="AY11705" s="792"/>
      <c r="BN11705" s="792"/>
      <c r="BQ11705" s="792"/>
    </row>
    <row r="11706" spans="8:69" ht="12" customHeight="1">
      <c r="H11706" s="800"/>
      <c r="AJ11706" s="792"/>
      <c r="AM11706" s="792"/>
      <c r="AP11706" s="792"/>
      <c r="AS11706" s="792"/>
      <c r="AV11706" s="792"/>
      <c r="AY11706" s="792"/>
      <c r="BN11706" s="792"/>
      <c r="BQ11706" s="792"/>
    </row>
    <row r="11707" spans="8:69" ht="12" customHeight="1">
      <c r="H11707" s="800"/>
      <c r="AJ11707" s="792"/>
      <c r="AM11707" s="792"/>
      <c r="AP11707" s="792"/>
      <c r="AS11707" s="792"/>
      <c r="AV11707" s="792"/>
      <c r="AY11707" s="792"/>
      <c r="BN11707" s="792"/>
      <c r="BQ11707" s="792"/>
    </row>
    <row r="11708" spans="8:69" ht="12" customHeight="1">
      <c r="H11708" s="800"/>
      <c r="AJ11708" s="792"/>
      <c r="AM11708" s="792"/>
      <c r="AP11708" s="792"/>
      <c r="AS11708" s="792"/>
      <c r="AV11708" s="792"/>
      <c r="AY11708" s="792"/>
      <c r="BN11708" s="792"/>
      <c r="BQ11708" s="792"/>
    </row>
    <row r="11709" spans="8:69" ht="12" customHeight="1">
      <c r="H11709" s="800"/>
      <c r="AJ11709" s="792"/>
      <c r="AM11709" s="792"/>
      <c r="AP11709" s="792"/>
      <c r="AS11709" s="792"/>
      <c r="AV11709" s="792"/>
      <c r="AY11709" s="792"/>
      <c r="BN11709" s="792"/>
      <c r="BQ11709" s="792"/>
    </row>
    <row r="11710" spans="8:69" ht="12" customHeight="1">
      <c r="H11710" s="800"/>
      <c r="AJ11710" s="792"/>
      <c r="AM11710" s="792"/>
      <c r="AP11710" s="792"/>
      <c r="AS11710" s="792"/>
      <c r="AV11710" s="792"/>
      <c r="AY11710" s="792"/>
      <c r="BN11710" s="792"/>
      <c r="BQ11710" s="792"/>
    </row>
    <row r="11711" spans="8:69" ht="12" customHeight="1">
      <c r="H11711" s="800"/>
      <c r="AJ11711" s="792"/>
      <c r="AM11711" s="792"/>
      <c r="AP11711" s="792"/>
      <c r="AS11711" s="792"/>
      <c r="AV11711" s="792"/>
      <c r="AY11711" s="792"/>
      <c r="BN11711" s="792"/>
      <c r="BQ11711" s="792"/>
    </row>
    <row r="11712" spans="8:69" ht="12" customHeight="1">
      <c r="H11712" s="800"/>
      <c r="AJ11712" s="792"/>
      <c r="AM11712" s="792"/>
      <c r="AP11712" s="792"/>
      <c r="AS11712" s="792"/>
      <c r="AV11712" s="792"/>
      <c r="AY11712" s="792"/>
      <c r="BN11712" s="792"/>
      <c r="BQ11712" s="792"/>
    </row>
    <row r="11713" spans="8:69" ht="12" customHeight="1">
      <c r="H11713" s="800"/>
      <c r="AJ11713" s="792"/>
      <c r="AM11713" s="792"/>
      <c r="AP11713" s="792"/>
      <c r="AS11713" s="792"/>
      <c r="AV11713" s="792"/>
      <c r="AY11713" s="792"/>
      <c r="BN11713" s="792"/>
      <c r="BQ11713" s="792"/>
    </row>
    <row r="11714" spans="8:69" ht="12" customHeight="1">
      <c r="H11714" s="800"/>
      <c r="AJ11714" s="792"/>
      <c r="AM11714" s="792"/>
      <c r="AP11714" s="792"/>
      <c r="AS11714" s="792"/>
      <c r="AV11714" s="792"/>
      <c r="AY11714" s="792"/>
      <c r="BN11714" s="792"/>
      <c r="BQ11714" s="792"/>
    </row>
    <row r="11715" spans="8:69" ht="12" customHeight="1">
      <c r="H11715" s="800"/>
      <c r="AJ11715" s="792"/>
      <c r="AM11715" s="792"/>
      <c r="AP11715" s="792"/>
      <c r="AS11715" s="792"/>
      <c r="AV11715" s="792"/>
      <c r="AY11715" s="792"/>
      <c r="BN11715" s="792"/>
      <c r="BQ11715" s="792"/>
    </row>
    <row r="11716" spans="8:69" ht="12" customHeight="1">
      <c r="H11716" s="800"/>
      <c r="AJ11716" s="792"/>
      <c r="AM11716" s="792"/>
      <c r="AP11716" s="792"/>
      <c r="AS11716" s="792"/>
      <c r="AV11716" s="792"/>
      <c r="AY11716" s="792"/>
      <c r="BN11716" s="792"/>
      <c r="BQ11716" s="792"/>
    </row>
    <row r="11717" spans="8:69" ht="12" customHeight="1">
      <c r="H11717" s="800"/>
      <c r="AJ11717" s="792"/>
      <c r="AM11717" s="792"/>
      <c r="AP11717" s="792"/>
      <c r="AS11717" s="792"/>
      <c r="AV11717" s="792"/>
      <c r="AY11717" s="792"/>
      <c r="BN11717" s="792"/>
      <c r="BQ11717" s="792"/>
    </row>
    <row r="11718" spans="8:69" ht="12" customHeight="1">
      <c r="H11718" s="800"/>
      <c r="AJ11718" s="792"/>
      <c r="AM11718" s="792"/>
      <c r="AP11718" s="792"/>
      <c r="AS11718" s="792"/>
      <c r="AV11718" s="792"/>
      <c r="AY11718" s="792"/>
      <c r="BN11718" s="792"/>
      <c r="BQ11718" s="792"/>
    </row>
    <row r="11719" spans="8:69" ht="12" customHeight="1">
      <c r="H11719" s="800"/>
      <c r="AJ11719" s="792"/>
      <c r="AM11719" s="792"/>
      <c r="AP11719" s="792"/>
      <c r="AS11719" s="792"/>
      <c r="AV11719" s="792"/>
      <c r="AY11719" s="792"/>
      <c r="BN11719" s="792"/>
      <c r="BQ11719" s="792"/>
    </row>
    <row r="11720" spans="8:69" ht="12" customHeight="1">
      <c r="H11720" s="800"/>
      <c r="AJ11720" s="792"/>
      <c r="AM11720" s="792"/>
      <c r="AP11720" s="792"/>
      <c r="AS11720" s="792"/>
      <c r="AV11720" s="792"/>
      <c r="AY11720" s="792"/>
      <c r="BN11720" s="792"/>
      <c r="BQ11720" s="792"/>
    </row>
    <row r="11721" spans="8:69" ht="12" customHeight="1">
      <c r="H11721" s="800"/>
      <c r="AJ11721" s="792"/>
      <c r="AM11721" s="792"/>
      <c r="AP11721" s="792"/>
      <c r="AS11721" s="792"/>
      <c r="AV11721" s="792"/>
      <c r="AY11721" s="792"/>
      <c r="BN11721" s="792"/>
      <c r="BQ11721" s="792"/>
    </row>
    <row r="11722" spans="8:69" ht="12" customHeight="1">
      <c r="H11722" s="800"/>
      <c r="AJ11722" s="792"/>
      <c r="AM11722" s="792"/>
      <c r="AP11722" s="792"/>
      <c r="AS11722" s="792"/>
      <c r="AV11722" s="792"/>
      <c r="AY11722" s="792"/>
      <c r="BN11722" s="792"/>
      <c r="BQ11722" s="792"/>
    </row>
    <row r="11723" spans="8:69" ht="12" customHeight="1">
      <c r="H11723" s="800"/>
      <c r="AJ11723" s="792"/>
      <c r="AM11723" s="792"/>
      <c r="AP11723" s="792"/>
      <c r="AS11723" s="792"/>
      <c r="AV11723" s="792"/>
      <c r="AY11723" s="792"/>
      <c r="BN11723" s="792"/>
      <c r="BQ11723" s="792"/>
    </row>
    <row r="11724" spans="8:69" ht="12" customHeight="1">
      <c r="H11724" s="800"/>
      <c r="AJ11724" s="792"/>
      <c r="AM11724" s="792"/>
      <c r="AP11724" s="792"/>
      <c r="AS11724" s="792"/>
      <c r="AV11724" s="792"/>
      <c r="AY11724" s="792"/>
      <c r="BN11724" s="792"/>
      <c r="BQ11724" s="792"/>
    </row>
    <row r="11725" spans="8:69" ht="12" customHeight="1">
      <c r="H11725" s="800"/>
      <c r="AJ11725" s="792"/>
      <c r="AM11725" s="792"/>
      <c r="AP11725" s="792"/>
      <c r="AS11725" s="792"/>
      <c r="AV11725" s="792"/>
      <c r="AY11725" s="792"/>
      <c r="BN11725" s="792"/>
      <c r="BQ11725" s="792"/>
    </row>
    <row r="11726" spans="8:69" ht="12" customHeight="1">
      <c r="H11726" s="800"/>
      <c r="AJ11726" s="792"/>
      <c r="AM11726" s="792"/>
      <c r="AP11726" s="792"/>
      <c r="AS11726" s="792"/>
      <c r="AV11726" s="792"/>
      <c r="AY11726" s="792"/>
      <c r="BN11726" s="792"/>
      <c r="BQ11726" s="792"/>
    </row>
    <row r="11727" spans="8:69" ht="12" customHeight="1">
      <c r="H11727" s="800"/>
      <c r="AJ11727" s="792"/>
      <c r="AM11727" s="792"/>
      <c r="AP11727" s="792"/>
      <c r="AS11727" s="792"/>
      <c r="AV11727" s="792"/>
      <c r="AY11727" s="792"/>
      <c r="BN11727" s="792"/>
      <c r="BQ11727" s="792"/>
    </row>
    <row r="11728" spans="8:69" ht="12" customHeight="1">
      <c r="H11728" s="800"/>
      <c r="AJ11728" s="792"/>
      <c r="AM11728" s="792"/>
      <c r="AP11728" s="792"/>
      <c r="AS11728" s="792"/>
      <c r="AV11728" s="792"/>
      <c r="AY11728" s="792"/>
      <c r="BN11728" s="792"/>
      <c r="BQ11728" s="792"/>
    </row>
    <row r="11729" spans="8:69" ht="12" customHeight="1">
      <c r="H11729" s="800"/>
      <c r="AJ11729" s="792"/>
      <c r="AM11729" s="792"/>
      <c r="AP11729" s="792"/>
      <c r="AS11729" s="792"/>
      <c r="AV11729" s="792"/>
      <c r="AY11729" s="792"/>
      <c r="BN11729" s="792"/>
      <c r="BQ11729" s="792"/>
    </row>
    <row r="11730" spans="8:69" ht="12" customHeight="1">
      <c r="H11730" s="800"/>
      <c r="AJ11730" s="792"/>
      <c r="AM11730" s="792"/>
      <c r="AP11730" s="792"/>
      <c r="AS11730" s="792"/>
      <c r="AV11730" s="792"/>
      <c r="AY11730" s="792"/>
      <c r="BN11730" s="792"/>
      <c r="BQ11730" s="792"/>
    </row>
    <row r="11731" spans="8:69" ht="12" customHeight="1">
      <c r="H11731" s="800"/>
      <c r="AJ11731" s="792"/>
      <c r="AM11731" s="792"/>
      <c r="AP11731" s="792"/>
      <c r="AS11731" s="792"/>
      <c r="AV11731" s="792"/>
      <c r="AY11731" s="792"/>
      <c r="BN11731" s="792"/>
      <c r="BQ11731" s="792"/>
    </row>
    <row r="11732" spans="8:69" ht="12" customHeight="1">
      <c r="H11732" s="800"/>
      <c r="AJ11732" s="792"/>
      <c r="AM11732" s="792"/>
      <c r="AP11732" s="792"/>
      <c r="AS11732" s="792"/>
      <c r="AV11732" s="792"/>
      <c r="AY11732" s="792"/>
      <c r="BN11732" s="792"/>
      <c r="BQ11732" s="792"/>
    </row>
    <row r="11733" spans="8:69" ht="12" customHeight="1">
      <c r="H11733" s="800"/>
      <c r="AJ11733" s="792"/>
      <c r="AM11733" s="792"/>
      <c r="AP11733" s="792"/>
      <c r="AS11733" s="792"/>
      <c r="AV11733" s="792"/>
      <c r="AY11733" s="792"/>
      <c r="BN11733" s="792"/>
      <c r="BQ11733" s="792"/>
    </row>
    <row r="11734" spans="8:69" ht="12" customHeight="1">
      <c r="H11734" s="800"/>
      <c r="AJ11734" s="792"/>
      <c r="AM11734" s="792"/>
      <c r="AP11734" s="792"/>
      <c r="AS11734" s="792"/>
      <c r="AV11734" s="792"/>
      <c r="AY11734" s="792"/>
      <c r="BN11734" s="792"/>
      <c r="BQ11734" s="792"/>
    </row>
    <row r="11735" spans="8:69" ht="12" customHeight="1">
      <c r="H11735" s="800"/>
      <c r="AJ11735" s="792"/>
      <c r="AM11735" s="792"/>
      <c r="AP11735" s="792"/>
      <c r="AS11735" s="792"/>
      <c r="AV11735" s="792"/>
      <c r="AY11735" s="792"/>
      <c r="BN11735" s="792"/>
      <c r="BQ11735" s="792"/>
    </row>
    <row r="11736" spans="8:69" ht="12" customHeight="1">
      <c r="H11736" s="800"/>
      <c r="AJ11736" s="792"/>
      <c r="AM11736" s="792"/>
      <c r="AP11736" s="792"/>
      <c r="AS11736" s="792"/>
      <c r="AV11736" s="792"/>
      <c r="AY11736" s="792"/>
      <c r="BN11736" s="792"/>
      <c r="BQ11736" s="792"/>
    </row>
    <row r="11737" spans="8:69" ht="12" customHeight="1">
      <c r="H11737" s="800"/>
      <c r="AJ11737" s="792"/>
      <c r="AM11737" s="792"/>
      <c r="AP11737" s="792"/>
      <c r="AS11737" s="792"/>
      <c r="AV11737" s="792"/>
      <c r="AY11737" s="792"/>
      <c r="BN11737" s="792"/>
      <c r="BQ11737" s="792"/>
    </row>
    <row r="11738" spans="8:69" ht="12" customHeight="1">
      <c r="H11738" s="800"/>
      <c r="AJ11738" s="792"/>
      <c r="AM11738" s="792"/>
      <c r="AP11738" s="792"/>
      <c r="AS11738" s="792"/>
      <c r="AV11738" s="792"/>
      <c r="AY11738" s="792"/>
      <c r="BN11738" s="792"/>
      <c r="BQ11738" s="792"/>
    </row>
    <row r="11739" spans="8:69" ht="12" customHeight="1">
      <c r="H11739" s="800"/>
      <c r="AJ11739" s="792"/>
      <c r="AM11739" s="792"/>
      <c r="AP11739" s="792"/>
      <c r="AS11739" s="792"/>
      <c r="AV11739" s="792"/>
      <c r="AY11739" s="792"/>
      <c r="BN11739" s="792"/>
      <c r="BQ11739" s="792"/>
    </row>
    <row r="11740" spans="8:69" ht="12" customHeight="1">
      <c r="H11740" s="800"/>
      <c r="AJ11740" s="792"/>
      <c r="AM11740" s="792"/>
      <c r="AP11740" s="792"/>
      <c r="AS11740" s="792"/>
      <c r="AV11740" s="792"/>
      <c r="AY11740" s="792"/>
      <c r="BN11740" s="792"/>
      <c r="BQ11740" s="792"/>
    </row>
    <row r="11741" spans="8:69" ht="12" customHeight="1">
      <c r="H11741" s="800"/>
      <c r="AJ11741" s="792"/>
      <c r="AM11741" s="792"/>
      <c r="AP11741" s="792"/>
      <c r="AS11741" s="792"/>
      <c r="AV11741" s="792"/>
      <c r="AY11741" s="792"/>
      <c r="BN11741" s="792"/>
      <c r="BQ11741" s="792"/>
    </row>
    <row r="11742" spans="8:69" ht="12" customHeight="1">
      <c r="H11742" s="800"/>
      <c r="AJ11742" s="792"/>
      <c r="AM11742" s="792"/>
      <c r="AP11742" s="792"/>
      <c r="AS11742" s="792"/>
      <c r="AV11742" s="792"/>
      <c r="AY11742" s="792"/>
      <c r="BN11742" s="792"/>
      <c r="BQ11742" s="792"/>
    </row>
    <row r="11743" spans="8:69" ht="12" customHeight="1">
      <c r="H11743" s="800"/>
      <c r="AJ11743" s="792"/>
      <c r="AM11743" s="792"/>
      <c r="AP11743" s="792"/>
      <c r="AS11743" s="792"/>
      <c r="AV11743" s="792"/>
      <c r="AY11743" s="792"/>
      <c r="BN11743" s="792"/>
      <c r="BQ11743" s="792"/>
    </row>
    <row r="11744" spans="8:69" ht="12" customHeight="1">
      <c r="H11744" s="800"/>
      <c r="AJ11744" s="792"/>
      <c r="AM11744" s="792"/>
      <c r="AP11744" s="792"/>
      <c r="AS11744" s="792"/>
      <c r="AV11744" s="792"/>
      <c r="AY11744" s="792"/>
      <c r="BN11744" s="792"/>
      <c r="BQ11744" s="792"/>
    </row>
    <row r="11745" spans="8:69" ht="12" customHeight="1">
      <c r="H11745" s="800"/>
      <c r="AJ11745" s="792"/>
      <c r="AM11745" s="792"/>
      <c r="AP11745" s="792"/>
      <c r="AS11745" s="792"/>
      <c r="AV11745" s="792"/>
      <c r="AY11745" s="792"/>
      <c r="BN11745" s="792"/>
      <c r="BQ11745" s="792"/>
    </row>
    <row r="11746" spans="8:69" ht="12" customHeight="1">
      <c r="H11746" s="800"/>
      <c r="AJ11746" s="792"/>
      <c r="AM11746" s="792"/>
      <c r="AP11746" s="792"/>
      <c r="AS11746" s="792"/>
      <c r="AV11746" s="792"/>
      <c r="AY11746" s="792"/>
      <c r="BN11746" s="792"/>
      <c r="BQ11746" s="792"/>
    </row>
    <row r="11747" spans="8:69" ht="12" customHeight="1">
      <c r="H11747" s="800"/>
      <c r="AJ11747" s="792"/>
      <c r="AM11747" s="792"/>
      <c r="AP11747" s="792"/>
      <c r="AS11747" s="792"/>
      <c r="AV11747" s="792"/>
      <c r="AY11747" s="792"/>
      <c r="BN11747" s="792"/>
      <c r="BQ11747" s="792"/>
    </row>
    <row r="11748" spans="8:69" ht="12" customHeight="1">
      <c r="H11748" s="800"/>
      <c r="AJ11748" s="792"/>
      <c r="AM11748" s="792"/>
      <c r="AP11748" s="792"/>
      <c r="AS11748" s="792"/>
      <c r="AV11748" s="792"/>
      <c r="AY11748" s="792"/>
      <c r="BN11748" s="792"/>
      <c r="BQ11748" s="792"/>
    </row>
    <row r="11749" spans="8:69" ht="12" customHeight="1">
      <c r="H11749" s="800"/>
      <c r="AJ11749" s="792"/>
      <c r="AM11749" s="792"/>
      <c r="AP11749" s="792"/>
      <c r="AS11749" s="792"/>
      <c r="AV11749" s="792"/>
      <c r="AY11749" s="792"/>
      <c r="BN11749" s="792"/>
      <c r="BQ11749" s="792"/>
    </row>
    <row r="11750" spans="8:69" ht="12" customHeight="1">
      <c r="H11750" s="800"/>
      <c r="AJ11750" s="792"/>
      <c r="AM11750" s="792"/>
      <c r="AP11750" s="792"/>
      <c r="AS11750" s="792"/>
      <c r="AV11750" s="792"/>
      <c r="AY11750" s="792"/>
      <c r="BN11750" s="792"/>
      <c r="BQ11750" s="792"/>
    </row>
    <row r="11751" spans="8:69" ht="12" customHeight="1">
      <c r="H11751" s="800"/>
      <c r="AJ11751" s="792"/>
      <c r="AM11751" s="792"/>
      <c r="AP11751" s="792"/>
      <c r="AS11751" s="792"/>
      <c r="AV11751" s="792"/>
      <c r="AY11751" s="792"/>
      <c r="BN11751" s="792"/>
      <c r="BQ11751" s="792"/>
    </row>
    <row r="11752" spans="8:69" ht="12" customHeight="1">
      <c r="H11752" s="800"/>
      <c r="AJ11752" s="792"/>
      <c r="AM11752" s="792"/>
      <c r="AP11752" s="792"/>
      <c r="AS11752" s="792"/>
      <c r="AV11752" s="792"/>
      <c r="AY11752" s="792"/>
      <c r="BN11752" s="792"/>
      <c r="BQ11752" s="792"/>
    </row>
    <row r="11753" spans="8:69" ht="12" customHeight="1">
      <c r="H11753" s="800"/>
      <c r="AJ11753" s="792"/>
      <c r="AM11753" s="792"/>
      <c r="AP11753" s="792"/>
      <c r="AS11753" s="792"/>
      <c r="AV11753" s="792"/>
      <c r="AY11753" s="792"/>
      <c r="BN11753" s="792"/>
      <c r="BQ11753" s="792"/>
    </row>
    <row r="11754" spans="8:69" ht="12" customHeight="1">
      <c r="H11754" s="800"/>
      <c r="AJ11754" s="792"/>
      <c r="AM11754" s="792"/>
      <c r="AP11754" s="792"/>
      <c r="AS11754" s="792"/>
      <c r="AV11754" s="792"/>
      <c r="AY11754" s="792"/>
      <c r="BN11754" s="792"/>
      <c r="BQ11754" s="792"/>
    </row>
    <row r="11755" spans="8:69" ht="12" customHeight="1">
      <c r="H11755" s="800"/>
      <c r="AJ11755" s="792"/>
      <c r="AM11755" s="792"/>
      <c r="AP11755" s="792"/>
      <c r="AS11755" s="792"/>
      <c r="AV11755" s="792"/>
      <c r="AY11755" s="792"/>
      <c r="BN11755" s="792"/>
      <c r="BQ11755" s="792"/>
    </row>
    <row r="11756" spans="8:69" ht="12" customHeight="1">
      <c r="H11756" s="800"/>
      <c r="AJ11756" s="792"/>
      <c r="AM11756" s="792"/>
      <c r="AP11756" s="792"/>
      <c r="AS11756" s="792"/>
      <c r="AV11756" s="792"/>
      <c r="AY11756" s="792"/>
      <c r="BN11756" s="792"/>
      <c r="BQ11756" s="792"/>
    </row>
    <row r="11757" spans="8:69" ht="12" customHeight="1">
      <c r="H11757" s="800"/>
      <c r="AJ11757" s="792"/>
      <c r="AM11757" s="792"/>
      <c r="AP11757" s="792"/>
      <c r="AS11757" s="792"/>
      <c r="AV11757" s="792"/>
      <c r="AY11757" s="792"/>
      <c r="BN11757" s="792"/>
      <c r="BQ11757" s="792"/>
    </row>
    <row r="11758" spans="8:69" ht="12" customHeight="1">
      <c r="H11758" s="800"/>
      <c r="AJ11758" s="792"/>
      <c r="AM11758" s="792"/>
      <c r="AP11758" s="792"/>
      <c r="AS11758" s="792"/>
      <c r="AV11758" s="792"/>
      <c r="AY11758" s="792"/>
      <c r="BN11758" s="792"/>
      <c r="BQ11758" s="792"/>
    </row>
    <row r="11759" spans="8:69" ht="12" customHeight="1">
      <c r="H11759" s="800"/>
      <c r="AJ11759" s="792"/>
      <c r="AM11759" s="792"/>
      <c r="AP11759" s="792"/>
      <c r="AS11759" s="792"/>
      <c r="AV11759" s="792"/>
      <c r="AY11759" s="792"/>
      <c r="BN11759" s="792"/>
      <c r="BQ11759" s="792"/>
    </row>
    <row r="11760" spans="8:69" ht="12" customHeight="1">
      <c r="H11760" s="800"/>
      <c r="AJ11760" s="792"/>
      <c r="AM11760" s="792"/>
      <c r="AP11760" s="792"/>
      <c r="AS11760" s="792"/>
      <c r="AV11760" s="792"/>
      <c r="AY11760" s="792"/>
      <c r="BN11760" s="792"/>
      <c r="BQ11760" s="792"/>
    </row>
    <row r="11761" spans="8:69" ht="12" customHeight="1">
      <c r="H11761" s="800"/>
      <c r="AJ11761" s="792"/>
      <c r="AM11761" s="792"/>
      <c r="AP11761" s="792"/>
      <c r="AS11761" s="792"/>
      <c r="AV11761" s="792"/>
      <c r="AY11761" s="792"/>
      <c r="BN11761" s="792"/>
      <c r="BQ11761" s="792"/>
    </row>
    <row r="11762" spans="8:69" ht="12" customHeight="1">
      <c r="H11762" s="800"/>
      <c r="AJ11762" s="792"/>
      <c r="AM11762" s="792"/>
      <c r="AP11762" s="792"/>
      <c r="AS11762" s="792"/>
      <c r="AV11762" s="792"/>
      <c r="AY11762" s="792"/>
      <c r="BN11762" s="792"/>
      <c r="BQ11762" s="792"/>
    </row>
    <row r="11763" spans="8:69" ht="12" customHeight="1">
      <c r="H11763" s="800"/>
      <c r="AJ11763" s="792"/>
      <c r="AM11763" s="792"/>
      <c r="AP11763" s="792"/>
      <c r="AS11763" s="792"/>
      <c r="AV11763" s="792"/>
      <c r="AY11763" s="792"/>
      <c r="BN11763" s="792"/>
      <c r="BQ11763" s="792"/>
    </row>
    <row r="11764" spans="8:69" ht="12" customHeight="1">
      <c r="H11764" s="800"/>
      <c r="AJ11764" s="792"/>
      <c r="AM11764" s="792"/>
      <c r="AP11764" s="792"/>
      <c r="AS11764" s="792"/>
      <c r="AV11764" s="792"/>
      <c r="AY11764" s="792"/>
      <c r="BN11764" s="792"/>
      <c r="BQ11764" s="792"/>
    </row>
    <row r="11765" spans="8:69" ht="12" customHeight="1">
      <c r="H11765" s="800"/>
      <c r="AJ11765" s="792"/>
      <c r="AM11765" s="792"/>
      <c r="AP11765" s="792"/>
      <c r="AS11765" s="792"/>
      <c r="AV11765" s="792"/>
      <c r="AY11765" s="792"/>
      <c r="BN11765" s="792"/>
      <c r="BQ11765" s="792"/>
    </row>
    <row r="11766" spans="8:69" ht="12" customHeight="1">
      <c r="H11766" s="800"/>
      <c r="AJ11766" s="792"/>
      <c r="AM11766" s="792"/>
      <c r="AP11766" s="792"/>
      <c r="AS11766" s="792"/>
      <c r="AV11766" s="792"/>
      <c r="AY11766" s="792"/>
      <c r="BN11766" s="792"/>
      <c r="BQ11766" s="792"/>
    </row>
    <row r="11767" spans="8:69" ht="12" customHeight="1">
      <c r="H11767" s="800"/>
      <c r="AJ11767" s="792"/>
      <c r="AM11767" s="792"/>
      <c r="AP11767" s="792"/>
      <c r="AS11767" s="792"/>
      <c r="AV11767" s="792"/>
      <c r="AY11767" s="792"/>
      <c r="BN11767" s="792"/>
      <c r="BQ11767" s="792"/>
    </row>
    <row r="11768" spans="8:69" ht="12" customHeight="1">
      <c r="H11768" s="800"/>
      <c r="AJ11768" s="792"/>
      <c r="AM11768" s="792"/>
      <c r="AP11768" s="792"/>
      <c r="AS11768" s="792"/>
      <c r="AV11768" s="792"/>
      <c r="AY11768" s="792"/>
      <c r="BN11768" s="792"/>
      <c r="BQ11768" s="792"/>
    </row>
    <row r="11769" spans="8:69" ht="12" customHeight="1">
      <c r="H11769" s="800"/>
      <c r="AJ11769" s="792"/>
      <c r="AM11769" s="792"/>
      <c r="AP11769" s="792"/>
      <c r="AS11769" s="792"/>
      <c r="AV11769" s="792"/>
      <c r="AY11769" s="792"/>
      <c r="BN11769" s="792"/>
      <c r="BQ11769" s="792"/>
    </row>
    <row r="11770" spans="8:69" ht="12" customHeight="1">
      <c r="H11770" s="800"/>
      <c r="AJ11770" s="792"/>
      <c r="AM11770" s="792"/>
      <c r="AP11770" s="792"/>
      <c r="AS11770" s="792"/>
      <c r="AV11770" s="792"/>
      <c r="AY11770" s="792"/>
      <c r="BN11770" s="792"/>
      <c r="BQ11770" s="792"/>
    </row>
    <row r="11771" spans="8:69" ht="12" customHeight="1">
      <c r="H11771" s="800"/>
      <c r="AJ11771" s="792"/>
      <c r="AM11771" s="792"/>
      <c r="AP11771" s="792"/>
      <c r="AS11771" s="792"/>
      <c r="AV11771" s="792"/>
      <c r="AY11771" s="792"/>
      <c r="BN11771" s="792"/>
      <c r="BQ11771" s="792"/>
    </row>
    <row r="11772" spans="8:69" ht="12" customHeight="1">
      <c r="H11772" s="800"/>
      <c r="AJ11772" s="792"/>
      <c r="AM11772" s="792"/>
      <c r="AP11772" s="792"/>
      <c r="AS11772" s="792"/>
      <c r="AV11772" s="792"/>
      <c r="AY11772" s="792"/>
      <c r="BN11772" s="792"/>
      <c r="BQ11772" s="792"/>
    </row>
    <row r="11773" spans="8:69" ht="12" customHeight="1">
      <c r="H11773" s="800"/>
      <c r="AJ11773" s="792"/>
      <c r="AM11773" s="792"/>
      <c r="AP11773" s="792"/>
      <c r="AS11773" s="792"/>
      <c r="AV11773" s="792"/>
      <c r="AY11773" s="792"/>
      <c r="BN11773" s="792"/>
      <c r="BQ11773" s="792"/>
    </row>
    <row r="11774" spans="8:69" ht="12" customHeight="1">
      <c r="H11774" s="800"/>
      <c r="AJ11774" s="792"/>
      <c r="AM11774" s="792"/>
      <c r="AP11774" s="792"/>
      <c r="AS11774" s="792"/>
      <c r="AV11774" s="792"/>
      <c r="AY11774" s="792"/>
      <c r="BN11774" s="792"/>
      <c r="BQ11774" s="792"/>
    </row>
    <row r="11775" spans="8:69" ht="12" customHeight="1">
      <c r="H11775" s="800"/>
      <c r="AJ11775" s="792"/>
      <c r="AM11775" s="792"/>
      <c r="AP11775" s="792"/>
      <c r="AS11775" s="792"/>
      <c r="AV11775" s="792"/>
      <c r="AY11775" s="792"/>
      <c r="BN11775" s="792"/>
      <c r="BQ11775" s="792"/>
    </row>
    <row r="11776" spans="8:69" ht="12" customHeight="1">
      <c r="H11776" s="800"/>
      <c r="AJ11776" s="792"/>
      <c r="AM11776" s="792"/>
      <c r="AP11776" s="792"/>
      <c r="AS11776" s="792"/>
      <c r="AV11776" s="792"/>
      <c r="AY11776" s="792"/>
      <c r="BN11776" s="792"/>
      <c r="BQ11776" s="792"/>
    </row>
    <row r="11777" spans="8:69" ht="12" customHeight="1">
      <c r="H11777" s="800"/>
      <c r="AJ11777" s="792"/>
      <c r="AM11777" s="792"/>
      <c r="AP11777" s="792"/>
      <c r="AS11777" s="792"/>
      <c r="AV11777" s="792"/>
      <c r="AY11777" s="792"/>
      <c r="BN11777" s="792"/>
      <c r="BQ11777" s="792"/>
    </row>
    <row r="11778" spans="8:69" ht="12" customHeight="1">
      <c r="H11778" s="800"/>
      <c r="AJ11778" s="792"/>
      <c r="AM11778" s="792"/>
      <c r="AP11778" s="792"/>
      <c r="AS11778" s="792"/>
      <c r="AV11778" s="792"/>
      <c r="AY11778" s="792"/>
      <c r="BN11778" s="792"/>
      <c r="BQ11778" s="792"/>
    </row>
    <row r="11779" spans="8:69" ht="12" customHeight="1">
      <c r="H11779" s="800"/>
      <c r="AJ11779" s="792"/>
      <c r="AM11779" s="792"/>
      <c r="AP11779" s="792"/>
      <c r="AS11779" s="792"/>
      <c r="AV11779" s="792"/>
      <c r="AY11779" s="792"/>
      <c r="BN11779" s="792"/>
      <c r="BQ11779" s="792"/>
    </row>
    <row r="11780" spans="8:69" ht="12" customHeight="1">
      <c r="H11780" s="800"/>
      <c r="AJ11780" s="792"/>
      <c r="AM11780" s="792"/>
      <c r="AP11780" s="792"/>
      <c r="AS11780" s="792"/>
      <c r="AV11780" s="792"/>
      <c r="AY11780" s="792"/>
      <c r="BN11780" s="792"/>
      <c r="BQ11780" s="792"/>
    </row>
    <row r="11781" spans="8:69" ht="12" customHeight="1">
      <c r="H11781" s="800"/>
      <c r="AJ11781" s="792"/>
      <c r="AM11781" s="792"/>
      <c r="AP11781" s="792"/>
      <c r="AS11781" s="792"/>
      <c r="AV11781" s="792"/>
      <c r="AY11781" s="792"/>
      <c r="BN11781" s="792"/>
      <c r="BQ11781" s="792"/>
    </row>
    <row r="11782" spans="8:69" ht="12" customHeight="1">
      <c r="H11782" s="800"/>
      <c r="AJ11782" s="792"/>
      <c r="AM11782" s="792"/>
      <c r="AP11782" s="792"/>
      <c r="AS11782" s="792"/>
      <c r="AV11782" s="792"/>
      <c r="AY11782" s="792"/>
      <c r="BN11782" s="792"/>
      <c r="BQ11782" s="792"/>
    </row>
    <row r="11783" spans="8:69" ht="12" customHeight="1">
      <c r="H11783" s="800"/>
      <c r="AJ11783" s="792"/>
      <c r="AM11783" s="792"/>
      <c r="AP11783" s="792"/>
      <c r="AS11783" s="792"/>
      <c r="AV11783" s="792"/>
      <c r="AY11783" s="792"/>
      <c r="BN11783" s="792"/>
      <c r="BQ11783" s="792"/>
    </row>
    <row r="11784" spans="8:69" ht="12" customHeight="1">
      <c r="H11784" s="800"/>
      <c r="AJ11784" s="792"/>
      <c r="AM11784" s="792"/>
      <c r="AP11784" s="792"/>
      <c r="AS11784" s="792"/>
      <c r="AV11784" s="792"/>
      <c r="AY11784" s="792"/>
      <c r="BN11784" s="792"/>
      <c r="BQ11784" s="792"/>
    </row>
    <row r="11785" spans="8:69" ht="12" customHeight="1">
      <c r="H11785" s="800"/>
      <c r="AJ11785" s="792"/>
      <c r="AM11785" s="792"/>
      <c r="AP11785" s="792"/>
      <c r="AS11785" s="792"/>
      <c r="AV11785" s="792"/>
      <c r="AY11785" s="792"/>
      <c r="BN11785" s="792"/>
      <c r="BQ11785" s="792"/>
    </row>
    <row r="11786" spans="8:69" ht="12" customHeight="1">
      <c r="H11786" s="800"/>
      <c r="AJ11786" s="792"/>
      <c r="AM11786" s="792"/>
      <c r="AP11786" s="792"/>
      <c r="AS11786" s="792"/>
      <c r="AV11786" s="792"/>
      <c r="AY11786" s="792"/>
      <c r="BN11786" s="792"/>
      <c r="BQ11786" s="792"/>
    </row>
    <row r="11787" spans="8:69" ht="12" customHeight="1">
      <c r="H11787" s="800"/>
      <c r="AJ11787" s="792"/>
      <c r="AM11787" s="792"/>
      <c r="AP11787" s="792"/>
      <c r="AS11787" s="792"/>
      <c r="AV11787" s="792"/>
      <c r="AY11787" s="792"/>
      <c r="BN11787" s="792"/>
      <c r="BQ11787" s="792"/>
    </row>
    <row r="11788" spans="8:69" ht="12" customHeight="1">
      <c r="H11788" s="800"/>
      <c r="AJ11788" s="792"/>
      <c r="AM11788" s="792"/>
      <c r="AP11788" s="792"/>
      <c r="AS11788" s="792"/>
      <c r="AV11788" s="792"/>
      <c r="AY11788" s="792"/>
      <c r="BN11788" s="792"/>
      <c r="BQ11788" s="792"/>
    </row>
    <row r="11789" spans="8:69" ht="12" customHeight="1">
      <c r="H11789" s="800"/>
      <c r="AJ11789" s="792"/>
      <c r="AM11789" s="792"/>
      <c r="AP11789" s="792"/>
      <c r="AS11789" s="792"/>
      <c r="AV11789" s="792"/>
      <c r="AY11789" s="792"/>
      <c r="BN11789" s="792"/>
      <c r="BQ11789" s="792"/>
    </row>
    <row r="11790" spans="8:69" ht="12" customHeight="1">
      <c r="H11790" s="800"/>
      <c r="AJ11790" s="792"/>
      <c r="AM11790" s="792"/>
      <c r="AP11790" s="792"/>
      <c r="AS11790" s="792"/>
      <c r="AV11790" s="792"/>
      <c r="AY11790" s="792"/>
      <c r="BN11790" s="792"/>
      <c r="BQ11790" s="792"/>
    </row>
    <row r="11791" spans="8:69" ht="12" customHeight="1">
      <c r="H11791" s="800"/>
      <c r="AJ11791" s="792"/>
      <c r="AM11791" s="792"/>
      <c r="AP11791" s="792"/>
      <c r="AS11791" s="792"/>
      <c r="AV11791" s="792"/>
      <c r="AY11791" s="792"/>
      <c r="BN11791" s="792"/>
      <c r="BQ11791" s="792"/>
    </row>
    <row r="11792" spans="8:69" ht="12" customHeight="1">
      <c r="H11792" s="800"/>
      <c r="AJ11792" s="792"/>
      <c r="AM11792" s="792"/>
      <c r="AP11792" s="792"/>
      <c r="AS11792" s="792"/>
      <c r="AV11792" s="792"/>
      <c r="AY11792" s="792"/>
      <c r="BN11792" s="792"/>
      <c r="BQ11792" s="792"/>
    </row>
    <row r="11793" spans="8:69" ht="12" customHeight="1">
      <c r="H11793" s="800"/>
      <c r="AJ11793" s="792"/>
      <c r="AM11793" s="792"/>
      <c r="AP11793" s="792"/>
      <c r="AS11793" s="792"/>
      <c r="AV11793" s="792"/>
      <c r="AY11793" s="792"/>
      <c r="BN11793" s="792"/>
      <c r="BQ11793" s="792"/>
    </row>
    <row r="11794" spans="8:69" ht="12" customHeight="1">
      <c r="H11794" s="800"/>
      <c r="AJ11794" s="792"/>
      <c r="AM11794" s="792"/>
      <c r="AP11794" s="792"/>
      <c r="AS11794" s="792"/>
      <c r="AV11794" s="792"/>
      <c r="AY11794" s="792"/>
      <c r="BN11794" s="792"/>
      <c r="BQ11794" s="792"/>
    </row>
    <row r="11795" spans="8:69" ht="12" customHeight="1">
      <c r="H11795" s="800"/>
      <c r="AJ11795" s="792"/>
      <c r="AM11795" s="792"/>
      <c r="AP11795" s="792"/>
      <c r="AS11795" s="792"/>
      <c r="AV11795" s="792"/>
      <c r="AY11795" s="792"/>
      <c r="BN11795" s="792"/>
      <c r="BQ11795" s="792"/>
    </row>
    <row r="11796" spans="8:69" ht="12" customHeight="1">
      <c r="H11796" s="800"/>
      <c r="AJ11796" s="792"/>
      <c r="AM11796" s="792"/>
      <c r="AP11796" s="792"/>
      <c r="AS11796" s="792"/>
      <c r="AV11796" s="792"/>
      <c r="AY11796" s="792"/>
      <c r="BN11796" s="792"/>
      <c r="BQ11796" s="792"/>
    </row>
    <row r="11797" spans="8:69" ht="12" customHeight="1">
      <c r="H11797" s="800"/>
      <c r="AJ11797" s="792"/>
      <c r="AM11797" s="792"/>
      <c r="AP11797" s="792"/>
      <c r="AS11797" s="792"/>
      <c r="AV11797" s="792"/>
      <c r="AY11797" s="792"/>
      <c r="BN11797" s="792"/>
      <c r="BQ11797" s="792"/>
    </row>
    <row r="11798" spans="8:69" ht="12" customHeight="1">
      <c r="H11798" s="800"/>
      <c r="AJ11798" s="792"/>
      <c r="AM11798" s="792"/>
      <c r="AP11798" s="792"/>
      <c r="AS11798" s="792"/>
      <c r="AV11798" s="792"/>
      <c r="AY11798" s="792"/>
      <c r="BN11798" s="792"/>
      <c r="BQ11798" s="792"/>
    </row>
    <row r="11799" spans="8:69" ht="12" customHeight="1">
      <c r="H11799" s="800"/>
      <c r="AJ11799" s="792"/>
      <c r="AM11799" s="792"/>
      <c r="AP11799" s="792"/>
      <c r="AS11799" s="792"/>
      <c r="AV11799" s="792"/>
      <c r="AY11799" s="792"/>
      <c r="BN11799" s="792"/>
      <c r="BQ11799" s="792"/>
    </row>
    <row r="11800" spans="8:69" ht="12" customHeight="1">
      <c r="H11800" s="800"/>
      <c r="AJ11800" s="792"/>
      <c r="AM11800" s="792"/>
      <c r="AP11800" s="792"/>
      <c r="AS11800" s="792"/>
      <c r="AV11800" s="792"/>
      <c r="AY11800" s="792"/>
      <c r="BN11800" s="792"/>
      <c r="BQ11800" s="792"/>
    </row>
    <row r="11801" spans="8:69" ht="12" customHeight="1">
      <c r="H11801" s="800"/>
      <c r="AJ11801" s="792"/>
      <c r="AM11801" s="792"/>
      <c r="AP11801" s="792"/>
      <c r="AS11801" s="792"/>
      <c r="AV11801" s="792"/>
      <c r="AY11801" s="792"/>
      <c r="BN11801" s="792"/>
      <c r="BQ11801" s="792"/>
    </row>
    <row r="11802" spans="8:69" ht="12" customHeight="1">
      <c r="H11802" s="800"/>
      <c r="AJ11802" s="792"/>
      <c r="AM11802" s="792"/>
      <c r="AP11802" s="792"/>
      <c r="AS11802" s="792"/>
      <c r="AV11802" s="792"/>
      <c r="AY11802" s="792"/>
      <c r="BN11802" s="792"/>
      <c r="BQ11802" s="792"/>
    </row>
    <row r="11803" spans="8:69" ht="12" customHeight="1">
      <c r="H11803" s="800"/>
      <c r="AJ11803" s="792"/>
      <c r="AM11803" s="792"/>
      <c r="AP11803" s="792"/>
      <c r="AS11803" s="792"/>
      <c r="AV11803" s="792"/>
      <c r="AY11803" s="792"/>
      <c r="BN11803" s="792"/>
      <c r="BQ11803" s="792"/>
    </row>
    <row r="11804" spans="8:69" ht="12" customHeight="1">
      <c r="H11804" s="800"/>
      <c r="AJ11804" s="792"/>
      <c r="AM11804" s="792"/>
      <c r="AP11804" s="792"/>
      <c r="AS11804" s="792"/>
      <c r="AV11804" s="792"/>
      <c r="AY11804" s="792"/>
      <c r="BN11804" s="792"/>
      <c r="BQ11804" s="792"/>
    </row>
    <row r="11805" spans="8:69" ht="12" customHeight="1">
      <c r="H11805" s="800"/>
      <c r="AJ11805" s="792"/>
      <c r="AM11805" s="792"/>
      <c r="AP11805" s="792"/>
      <c r="AS11805" s="792"/>
      <c r="AV11805" s="792"/>
      <c r="AY11805" s="792"/>
      <c r="BN11805" s="792"/>
      <c r="BQ11805" s="792"/>
    </row>
    <row r="11806" spans="8:69" ht="12" customHeight="1">
      <c r="H11806" s="800"/>
      <c r="AJ11806" s="792"/>
      <c r="AM11806" s="792"/>
      <c r="AP11806" s="792"/>
      <c r="AS11806" s="792"/>
      <c r="AV11806" s="792"/>
      <c r="AY11806" s="792"/>
      <c r="BN11806" s="792"/>
      <c r="BQ11806" s="792"/>
    </row>
    <row r="11807" spans="8:69" ht="12" customHeight="1">
      <c r="H11807" s="800"/>
      <c r="AJ11807" s="792"/>
      <c r="AM11807" s="792"/>
      <c r="AP11807" s="792"/>
      <c r="AS11807" s="792"/>
      <c r="AV11807" s="792"/>
      <c r="AY11807" s="792"/>
      <c r="BN11807" s="792"/>
      <c r="BQ11807" s="792"/>
    </row>
    <row r="11808" spans="8:69" ht="12" customHeight="1">
      <c r="H11808" s="800"/>
      <c r="AJ11808" s="792"/>
      <c r="AM11808" s="792"/>
      <c r="AP11808" s="792"/>
      <c r="AS11808" s="792"/>
      <c r="AV11808" s="792"/>
      <c r="AY11808" s="792"/>
      <c r="BN11808" s="792"/>
      <c r="BQ11808" s="792"/>
    </row>
    <row r="11809" spans="8:69" ht="12" customHeight="1">
      <c r="H11809" s="800"/>
      <c r="AJ11809" s="792"/>
      <c r="AM11809" s="792"/>
      <c r="AP11809" s="792"/>
      <c r="AS11809" s="792"/>
      <c r="AV11809" s="792"/>
      <c r="AY11809" s="792"/>
      <c r="BN11809" s="792"/>
      <c r="BQ11809" s="792"/>
    </row>
    <row r="11810" spans="8:69" ht="12" customHeight="1">
      <c r="H11810" s="800"/>
      <c r="AJ11810" s="792"/>
      <c r="AM11810" s="792"/>
      <c r="AP11810" s="792"/>
      <c r="AS11810" s="792"/>
      <c r="AV11810" s="792"/>
      <c r="AY11810" s="792"/>
      <c r="BN11810" s="792"/>
      <c r="BQ11810" s="792"/>
    </row>
    <row r="11811" spans="8:69" ht="12" customHeight="1">
      <c r="H11811" s="800"/>
      <c r="AJ11811" s="792"/>
      <c r="AM11811" s="792"/>
      <c r="AP11811" s="792"/>
      <c r="AS11811" s="792"/>
      <c r="AV11811" s="792"/>
      <c r="AY11811" s="792"/>
      <c r="BN11811" s="792"/>
      <c r="BQ11811" s="792"/>
    </row>
    <row r="11812" spans="8:69" ht="12" customHeight="1">
      <c r="H11812" s="800"/>
      <c r="AJ11812" s="792"/>
      <c r="AM11812" s="792"/>
      <c r="AP11812" s="792"/>
      <c r="AS11812" s="792"/>
      <c r="AV11812" s="792"/>
      <c r="AY11812" s="792"/>
      <c r="BN11812" s="792"/>
      <c r="BQ11812" s="792"/>
    </row>
    <row r="11813" spans="8:69" ht="12" customHeight="1">
      <c r="H11813" s="800"/>
      <c r="AJ11813" s="792"/>
      <c r="AM11813" s="792"/>
      <c r="AP11813" s="792"/>
      <c r="AS11813" s="792"/>
      <c r="AV11813" s="792"/>
      <c r="AY11813" s="792"/>
      <c r="BN11813" s="792"/>
      <c r="BQ11813" s="792"/>
    </row>
    <row r="11814" spans="8:69" ht="12" customHeight="1">
      <c r="H11814" s="800"/>
      <c r="AJ11814" s="792"/>
      <c r="AM11814" s="792"/>
      <c r="AP11814" s="792"/>
      <c r="AS11814" s="792"/>
      <c r="AV11814" s="792"/>
      <c r="AY11814" s="792"/>
      <c r="BN11814" s="792"/>
      <c r="BQ11814" s="792"/>
    </row>
    <row r="11815" spans="8:69" ht="12" customHeight="1">
      <c r="H11815" s="800"/>
      <c r="AJ11815" s="792"/>
      <c r="AM11815" s="792"/>
      <c r="AP11815" s="792"/>
      <c r="AS11815" s="792"/>
      <c r="AV11815" s="792"/>
      <c r="AY11815" s="792"/>
      <c r="BN11815" s="792"/>
      <c r="BQ11815" s="792"/>
    </row>
    <row r="11816" spans="8:69" ht="12" customHeight="1">
      <c r="H11816" s="800"/>
      <c r="AJ11816" s="792"/>
      <c r="AM11816" s="792"/>
      <c r="AP11816" s="792"/>
      <c r="AS11816" s="792"/>
      <c r="AV11816" s="792"/>
      <c r="AY11816" s="792"/>
      <c r="BN11816" s="792"/>
      <c r="BQ11816" s="792"/>
    </row>
    <row r="11817" spans="8:69" ht="12" customHeight="1">
      <c r="H11817" s="800"/>
      <c r="AJ11817" s="792"/>
      <c r="AM11817" s="792"/>
      <c r="AP11817" s="792"/>
      <c r="AS11817" s="792"/>
      <c r="AV11817" s="792"/>
      <c r="AY11817" s="792"/>
      <c r="BN11817" s="792"/>
      <c r="BQ11817" s="792"/>
    </row>
    <row r="11818" spans="8:69" ht="12" customHeight="1">
      <c r="H11818" s="800"/>
      <c r="AJ11818" s="792"/>
      <c r="AM11818" s="792"/>
      <c r="AP11818" s="792"/>
      <c r="AS11818" s="792"/>
      <c r="AV11818" s="792"/>
      <c r="AY11818" s="792"/>
      <c r="BN11818" s="792"/>
      <c r="BQ11818" s="792"/>
    </row>
    <row r="11819" spans="8:69" ht="12" customHeight="1">
      <c r="H11819" s="800"/>
      <c r="AJ11819" s="792"/>
      <c r="AM11819" s="792"/>
      <c r="AP11819" s="792"/>
      <c r="AS11819" s="792"/>
      <c r="AV11819" s="792"/>
      <c r="AY11819" s="792"/>
      <c r="BN11819" s="792"/>
      <c r="BQ11819" s="792"/>
    </row>
    <row r="11820" spans="8:69" ht="12" customHeight="1">
      <c r="H11820" s="800"/>
      <c r="AJ11820" s="792"/>
      <c r="AM11820" s="792"/>
      <c r="AP11820" s="792"/>
      <c r="AS11820" s="792"/>
      <c r="AV11820" s="792"/>
      <c r="AY11820" s="792"/>
      <c r="BN11820" s="792"/>
      <c r="BQ11820" s="792"/>
    </row>
    <row r="11821" spans="8:69" ht="12" customHeight="1">
      <c r="H11821" s="800"/>
      <c r="AJ11821" s="792"/>
      <c r="AM11821" s="792"/>
      <c r="AP11821" s="792"/>
      <c r="AS11821" s="792"/>
      <c r="AV11821" s="792"/>
      <c r="AY11821" s="792"/>
      <c r="BN11821" s="792"/>
      <c r="BQ11821" s="792"/>
    </row>
    <row r="11822" spans="8:69" ht="12" customHeight="1">
      <c r="H11822" s="800"/>
      <c r="AJ11822" s="792"/>
      <c r="AM11822" s="792"/>
      <c r="AP11822" s="792"/>
      <c r="AS11822" s="792"/>
      <c r="AV11822" s="792"/>
      <c r="AY11822" s="792"/>
      <c r="BN11822" s="792"/>
      <c r="BQ11822" s="792"/>
    </row>
    <row r="11823" spans="8:69" ht="12" customHeight="1">
      <c r="H11823" s="800"/>
      <c r="AJ11823" s="792"/>
      <c r="AM11823" s="792"/>
      <c r="AP11823" s="792"/>
      <c r="AS11823" s="792"/>
      <c r="AV11823" s="792"/>
      <c r="AY11823" s="792"/>
      <c r="BN11823" s="792"/>
      <c r="BQ11823" s="792"/>
    </row>
    <row r="11824" spans="8:69" ht="12" customHeight="1">
      <c r="H11824" s="800"/>
      <c r="AJ11824" s="792"/>
      <c r="AM11824" s="792"/>
      <c r="AP11824" s="792"/>
      <c r="AS11824" s="792"/>
      <c r="AV11824" s="792"/>
      <c r="AY11824" s="792"/>
      <c r="BN11824" s="792"/>
      <c r="BQ11824" s="792"/>
    </row>
    <row r="11825" spans="8:69" ht="12" customHeight="1">
      <c r="H11825" s="800"/>
      <c r="AJ11825" s="792"/>
      <c r="AM11825" s="792"/>
      <c r="AP11825" s="792"/>
      <c r="AS11825" s="792"/>
      <c r="AV11825" s="792"/>
      <c r="AY11825" s="792"/>
      <c r="BN11825" s="792"/>
      <c r="BQ11825" s="792"/>
    </row>
    <row r="11826" spans="8:69" ht="12" customHeight="1">
      <c r="H11826" s="800"/>
      <c r="AJ11826" s="792"/>
      <c r="AM11826" s="792"/>
      <c r="AP11826" s="792"/>
      <c r="AS11826" s="792"/>
      <c r="AV11826" s="792"/>
      <c r="AY11826" s="792"/>
      <c r="BN11826" s="792"/>
      <c r="BQ11826" s="792"/>
    </row>
    <row r="11827" spans="8:69" ht="12" customHeight="1">
      <c r="H11827" s="800"/>
      <c r="AJ11827" s="792"/>
      <c r="AM11827" s="792"/>
      <c r="AP11827" s="792"/>
      <c r="AS11827" s="792"/>
      <c r="AV11827" s="792"/>
      <c r="AY11827" s="792"/>
      <c r="BN11827" s="792"/>
      <c r="BQ11827" s="792"/>
    </row>
    <row r="11828" spans="8:69" ht="12" customHeight="1">
      <c r="H11828" s="800"/>
      <c r="AJ11828" s="792"/>
      <c r="AM11828" s="792"/>
      <c r="AP11828" s="792"/>
      <c r="AS11828" s="792"/>
      <c r="AV11828" s="792"/>
      <c r="AY11828" s="792"/>
      <c r="BN11828" s="792"/>
      <c r="BQ11828" s="792"/>
    </row>
    <row r="11829" spans="8:69" ht="12" customHeight="1">
      <c r="H11829" s="800"/>
      <c r="AJ11829" s="792"/>
      <c r="AM11829" s="792"/>
      <c r="AP11829" s="792"/>
      <c r="AS11829" s="792"/>
      <c r="AV11829" s="792"/>
      <c r="AY11829" s="792"/>
      <c r="BN11829" s="792"/>
      <c r="BQ11829" s="792"/>
    </row>
    <row r="11830" spans="8:69" ht="12" customHeight="1">
      <c r="H11830" s="800"/>
      <c r="AJ11830" s="792"/>
      <c r="AM11830" s="792"/>
      <c r="AP11830" s="792"/>
      <c r="AS11830" s="792"/>
      <c r="AV11830" s="792"/>
      <c r="AY11830" s="792"/>
      <c r="BN11830" s="792"/>
      <c r="BQ11830" s="792"/>
    </row>
    <row r="11831" spans="8:69" ht="12" customHeight="1">
      <c r="H11831" s="800"/>
      <c r="AJ11831" s="792"/>
      <c r="AM11831" s="792"/>
      <c r="AP11831" s="792"/>
      <c r="AS11831" s="792"/>
      <c r="AV11831" s="792"/>
      <c r="AY11831" s="792"/>
      <c r="BN11831" s="792"/>
      <c r="BQ11831" s="792"/>
    </row>
    <row r="11832" spans="8:69" ht="12" customHeight="1">
      <c r="H11832" s="800"/>
      <c r="AJ11832" s="792"/>
      <c r="AM11832" s="792"/>
      <c r="AP11832" s="792"/>
      <c r="AS11832" s="792"/>
      <c r="AV11832" s="792"/>
      <c r="AY11832" s="792"/>
      <c r="BN11832" s="792"/>
      <c r="BQ11832" s="792"/>
    </row>
    <row r="11833" spans="8:69" ht="12" customHeight="1">
      <c r="H11833" s="800"/>
      <c r="AJ11833" s="792"/>
      <c r="AM11833" s="792"/>
      <c r="AP11833" s="792"/>
      <c r="AS11833" s="792"/>
      <c r="AV11833" s="792"/>
      <c r="AY11833" s="792"/>
      <c r="BN11833" s="792"/>
      <c r="BQ11833" s="792"/>
    </row>
    <row r="11834" spans="8:69" ht="12" customHeight="1">
      <c r="H11834" s="800"/>
      <c r="AJ11834" s="792"/>
      <c r="AM11834" s="792"/>
      <c r="AP11834" s="792"/>
      <c r="AS11834" s="792"/>
      <c r="AV11834" s="792"/>
      <c r="AY11834" s="792"/>
      <c r="BN11834" s="792"/>
      <c r="BQ11834" s="792"/>
    </row>
    <row r="11835" spans="8:69" ht="12" customHeight="1">
      <c r="H11835" s="800"/>
      <c r="AJ11835" s="792"/>
      <c r="AM11835" s="792"/>
      <c r="AP11835" s="792"/>
      <c r="AS11835" s="792"/>
      <c r="AV11835" s="792"/>
      <c r="AY11835" s="792"/>
      <c r="BN11835" s="792"/>
      <c r="BQ11835" s="792"/>
    </row>
    <row r="11836" spans="8:69" ht="12" customHeight="1">
      <c r="H11836" s="800"/>
      <c r="AJ11836" s="792"/>
      <c r="AM11836" s="792"/>
      <c r="AP11836" s="792"/>
      <c r="AS11836" s="792"/>
      <c r="AV11836" s="792"/>
      <c r="AY11836" s="792"/>
      <c r="BN11836" s="792"/>
      <c r="BQ11836" s="792"/>
    </row>
    <row r="11837" spans="8:69" ht="12" customHeight="1">
      <c r="H11837" s="800"/>
      <c r="AJ11837" s="792"/>
      <c r="AM11837" s="792"/>
      <c r="AP11837" s="792"/>
      <c r="AS11837" s="792"/>
      <c r="AV11837" s="792"/>
      <c r="AY11837" s="792"/>
      <c r="BN11837" s="792"/>
      <c r="BQ11837" s="792"/>
    </row>
    <row r="11838" spans="8:69" ht="12" customHeight="1">
      <c r="H11838" s="800"/>
      <c r="AJ11838" s="792"/>
      <c r="AM11838" s="792"/>
      <c r="AP11838" s="792"/>
      <c r="AS11838" s="792"/>
      <c r="AV11838" s="792"/>
      <c r="AY11838" s="792"/>
      <c r="BN11838" s="792"/>
      <c r="BQ11838" s="792"/>
    </row>
    <row r="11839" spans="8:69" ht="12" customHeight="1">
      <c r="H11839" s="800"/>
      <c r="AJ11839" s="792"/>
      <c r="AM11839" s="792"/>
      <c r="AP11839" s="792"/>
      <c r="AS11839" s="792"/>
      <c r="AV11839" s="792"/>
      <c r="AY11839" s="792"/>
      <c r="BN11839" s="792"/>
      <c r="BQ11839" s="792"/>
    </row>
    <row r="11840" spans="8:69" ht="12" customHeight="1">
      <c r="H11840" s="800"/>
      <c r="AJ11840" s="792"/>
      <c r="AM11840" s="792"/>
      <c r="AP11840" s="792"/>
      <c r="AS11840" s="792"/>
      <c r="AV11840" s="792"/>
      <c r="AY11840" s="792"/>
      <c r="BN11840" s="792"/>
      <c r="BQ11840" s="792"/>
    </row>
    <row r="11841" spans="8:69" ht="12" customHeight="1">
      <c r="H11841" s="800"/>
      <c r="AJ11841" s="792"/>
      <c r="AM11841" s="792"/>
      <c r="AP11841" s="792"/>
      <c r="AS11841" s="792"/>
      <c r="AV11841" s="792"/>
      <c r="AY11841" s="792"/>
      <c r="BN11841" s="792"/>
      <c r="BQ11841" s="792"/>
    </row>
    <row r="11842" spans="8:69" ht="12" customHeight="1">
      <c r="H11842" s="800"/>
      <c r="AJ11842" s="792"/>
      <c r="AM11842" s="792"/>
      <c r="AP11842" s="792"/>
      <c r="AS11842" s="792"/>
      <c r="AV11842" s="792"/>
      <c r="AY11842" s="792"/>
      <c r="BN11842" s="792"/>
      <c r="BQ11842" s="792"/>
    </row>
    <row r="11843" spans="8:69" ht="12" customHeight="1">
      <c r="H11843" s="800"/>
      <c r="AJ11843" s="792"/>
      <c r="AM11843" s="792"/>
      <c r="AP11843" s="792"/>
      <c r="AS11843" s="792"/>
      <c r="AV11843" s="792"/>
      <c r="AY11843" s="792"/>
      <c r="BN11843" s="792"/>
      <c r="BQ11843" s="792"/>
    </row>
    <row r="11844" spans="8:69" ht="12" customHeight="1">
      <c r="H11844" s="800"/>
      <c r="AJ11844" s="792"/>
      <c r="AM11844" s="792"/>
      <c r="AP11844" s="792"/>
      <c r="AS11844" s="792"/>
      <c r="AV11844" s="792"/>
      <c r="AY11844" s="792"/>
      <c r="BN11844" s="792"/>
      <c r="BQ11844" s="792"/>
    </row>
    <row r="11845" spans="8:69" ht="12" customHeight="1">
      <c r="H11845" s="800"/>
      <c r="AJ11845" s="792"/>
      <c r="AM11845" s="792"/>
      <c r="AP11845" s="792"/>
      <c r="AS11845" s="792"/>
      <c r="AV11845" s="792"/>
      <c r="AY11845" s="792"/>
      <c r="BN11845" s="792"/>
      <c r="BQ11845" s="792"/>
    </row>
    <row r="11846" spans="8:69" ht="12" customHeight="1">
      <c r="H11846" s="800"/>
      <c r="AJ11846" s="792"/>
      <c r="AM11846" s="792"/>
      <c r="AP11846" s="792"/>
      <c r="AS11846" s="792"/>
      <c r="AV11846" s="792"/>
      <c r="AY11846" s="792"/>
      <c r="BN11846" s="792"/>
      <c r="BQ11846" s="792"/>
    </row>
    <row r="11847" spans="8:69" ht="12" customHeight="1">
      <c r="H11847" s="800"/>
      <c r="AJ11847" s="792"/>
      <c r="AM11847" s="792"/>
      <c r="AP11847" s="792"/>
      <c r="AS11847" s="792"/>
      <c r="AV11847" s="792"/>
      <c r="AY11847" s="792"/>
      <c r="BN11847" s="792"/>
      <c r="BQ11847" s="792"/>
    </row>
    <row r="11848" spans="8:69" ht="12" customHeight="1">
      <c r="H11848" s="800"/>
      <c r="AJ11848" s="792"/>
      <c r="AM11848" s="792"/>
      <c r="AP11848" s="792"/>
      <c r="AS11848" s="792"/>
      <c r="AV11848" s="792"/>
      <c r="AY11848" s="792"/>
      <c r="BN11848" s="792"/>
      <c r="BQ11848" s="792"/>
    </row>
    <row r="11849" spans="8:69" ht="12" customHeight="1">
      <c r="H11849" s="800"/>
      <c r="AJ11849" s="792"/>
      <c r="AM11849" s="792"/>
      <c r="AP11849" s="792"/>
      <c r="AS11849" s="792"/>
      <c r="AV11849" s="792"/>
      <c r="AY11849" s="792"/>
      <c r="BN11849" s="792"/>
      <c r="BQ11849" s="792"/>
    </row>
    <row r="11850" spans="8:69" ht="12" customHeight="1">
      <c r="H11850" s="800"/>
      <c r="AJ11850" s="792"/>
      <c r="AM11850" s="792"/>
      <c r="AP11850" s="792"/>
      <c r="AS11850" s="792"/>
      <c r="AV11850" s="792"/>
      <c r="AY11850" s="792"/>
      <c r="BN11850" s="792"/>
      <c r="BQ11850" s="792"/>
    </row>
    <row r="11851" spans="8:69" ht="12" customHeight="1">
      <c r="H11851" s="800"/>
      <c r="AJ11851" s="792"/>
      <c r="AM11851" s="792"/>
      <c r="AP11851" s="792"/>
      <c r="AS11851" s="792"/>
      <c r="AV11851" s="792"/>
      <c r="AY11851" s="792"/>
      <c r="BN11851" s="792"/>
      <c r="BQ11851" s="792"/>
    </row>
    <row r="11852" spans="8:69" ht="12" customHeight="1">
      <c r="H11852" s="800"/>
      <c r="AJ11852" s="792"/>
      <c r="AM11852" s="792"/>
      <c r="AP11852" s="792"/>
      <c r="AS11852" s="792"/>
      <c r="AV11852" s="792"/>
      <c r="AY11852" s="792"/>
      <c r="BN11852" s="792"/>
      <c r="BQ11852" s="792"/>
    </row>
    <row r="11853" spans="8:69" ht="12" customHeight="1">
      <c r="H11853" s="800"/>
      <c r="AJ11853" s="792"/>
      <c r="AM11853" s="792"/>
      <c r="AP11853" s="792"/>
      <c r="AS11853" s="792"/>
      <c r="AV11853" s="792"/>
      <c r="AY11853" s="792"/>
      <c r="BN11853" s="792"/>
      <c r="BQ11853" s="792"/>
    </row>
    <row r="11854" spans="8:69" ht="12" customHeight="1">
      <c r="H11854" s="800"/>
      <c r="AJ11854" s="792"/>
      <c r="AM11854" s="792"/>
      <c r="AP11854" s="792"/>
      <c r="AS11854" s="792"/>
      <c r="AV11854" s="792"/>
      <c r="AY11854" s="792"/>
      <c r="BN11854" s="792"/>
      <c r="BQ11854" s="792"/>
    </row>
    <row r="11855" spans="8:69" ht="12" customHeight="1">
      <c r="H11855" s="800"/>
      <c r="AJ11855" s="792"/>
      <c r="AM11855" s="792"/>
      <c r="AP11855" s="792"/>
      <c r="AS11855" s="792"/>
      <c r="AV11855" s="792"/>
      <c r="AY11855" s="792"/>
      <c r="BN11855" s="792"/>
      <c r="BQ11855" s="792"/>
    </row>
    <row r="11856" spans="8:69" ht="12" customHeight="1">
      <c r="H11856" s="800"/>
      <c r="AJ11856" s="792"/>
      <c r="AM11856" s="792"/>
      <c r="AP11856" s="792"/>
      <c r="AS11856" s="792"/>
      <c r="AV11856" s="792"/>
      <c r="AY11856" s="792"/>
      <c r="BN11856" s="792"/>
      <c r="BQ11856" s="792"/>
    </row>
    <row r="11857" spans="8:69" ht="12" customHeight="1">
      <c r="H11857" s="800"/>
      <c r="AJ11857" s="792"/>
      <c r="AM11857" s="792"/>
      <c r="AP11857" s="792"/>
      <c r="AS11857" s="792"/>
      <c r="AV11857" s="792"/>
      <c r="AY11857" s="792"/>
      <c r="BN11857" s="792"/>
      <c r="BQ11857" s="792"/>
    </row>
    <row r="11858" spans="8:69" ht="12" customHeight="1">
      <c r="H11858" s="800"/>
      <c r="AJ11858" s="792"/>
      <c r="AM11858" s="792"/>
      <c r="AP11858" s="792"/>
      <c r="AS11858" s="792"/>
      <c r="AV11858" s="792"/>
      <c r="AY11858" s="792"/>
      <c r="BN11858" s="792"/>
      <c r="BQ11858" s="792"/>
    </row>
    <row r="11859" spans="8:69" ht="12" customHeight="1">
      <c r="H11859" s="800"/>
      <c r="AJ11859" s="792"/>
      <c r="AM11859" s="792"/>
      <c r="AP11859" s="792"/>
      <c r="AS11859" s="792"/>
      <c r="AV11859" s="792"/>
      <c r="AY11859" s="792"/>
      <c r="BN11859" s="792"/>
      <c r="BQ11859" s="792"/>
    </row>
    <row r="11860" spans="8:69" ht="12" customHeight="1">
      <c r="H11860" s="800"/>
      <c r="AJ11860" s="792"/>
      <c r="AM11860" s="792"/>
      <c r="AP11860" s="792"/>
      <c r="AS11860" s="792"/>
      <c r="AV11860" s="792"/>
      <c r="AY11860" s="792"/>
      <c r="BN11860" s="792"/>
      <c r="BQ11860" s="792"/>
    </row>
    <row r="11861" spans="8:69" ht="12" customHeight="1">
      <c r="H11861" s="800"/>
      <c r="AJ11861" s="792"/>
      <c r="AM11861" s="792"/>
      <c r="AP11861" s="792"/>
      <c r="AS11861" s="792"/>
      <c r="AV11861" s="792"/>
      <c r="AY11861" s="792"/>
      <c r="BN11861" s="792"/>
      <c r="BQ11861" s="792"/>
    </row>
    <row r="11862" spans="8:69" ht="12" customHeight="1">
      <c r="H11862" s="800"/>
      <c r="AJ11862" s="792"/>
      <c r="AM11862" s="792"/>
      <c r="AP11862" s="792"/>
      <c r="AS11862" s="792"/>
      <c r="AV11862" s="792"/>
      <c r="AY11862" s="792"/>
      <c r="BN11862" s="792"/>
      <c r="BQ11862" s="792"/>
    </row>
    <row r="11863" spans="8:69" ht="12" customHeight="1">
      <c r="H11863" s="800"/>
      <c r="AJ11863" s="792"/>
      <c r="AM11863" s="792"/>
      <c r="AP11863" s="792"/>
      <c r="AS11863" s="792"/>
      <c r="AV11863" s="792"/>
      <c r="AY11863" s="792"/>
      <c r="BN11863" s="792"/>
      <c r="BQ11863" s="792"/>
    </row>
    <row r="11864" spans="8:69" ht="12" customHeight="1">
      <c r="H11864" s="800"/>
      <c r="AJ11864" s="792"/>
      <c r="AM11864" s="792"/>
      <c r="AP11864" s="792"/>
      <c r="AS11864" s="792"/>
      <c r="AV11864" s="792"/>
      <c r="AY11864" s="792"/>
      <c r="BN11864" s="792"/>
      <c r="BQ11864" s="792"/>
    </row>
    <row r="11865" spans="8:69" ht="12" customHeight="1">
      <c r="H11865" s="800"/>
      <c r="AJ11865" s="792"/>
      <c r="AM11865" s="792"/>
      <c r="AP11865" s="792"/>
      <c r="AS11865" s="792"/>
      <c r="AV11865" s="792"/>
      <c r="AY11865" s="792"/>
      <c r="BN11865" s="792"/>
      <c r="BQ11865" s="792"/>
    </row>
    <row r="11866" spans="8:69" ht="12" customHeight="1">
      <c r="H11866" s="800"/>
      <c r="AJ11866" s="792"/>
      <c r="AM11866" s="792"/>
      <c r="AP11866" s="792"/>
      <c r="AS11866" s="792"/>
      <c r="AV11866" s="792"/>
      <c r="AY11866" s="792"/>
      <c r="BN11866" s="792"/>
      <c r="BQ11866" s="792"/>
    </row>
    <row r="11867" spans="8:69" ht="12" customHeight="1">
      <c r="H11867" s="800"/>
      <c r="AJ11867" s="792"/>
      <c r="AM11867" s="792"/>
      <c r="AP11867" s="792"/>
      <c r="AS11867" s="792"/>
      <c r="AV11867" s="792"/>
      <c r="AY11867" s="792"/>
      <c r="BN11867" s="792"/>
      <c r="BQ11867" s="792"/>
    </row>
    <row r="11868" spans="8:69" ht="12" customHeight="1">
      <c r="H11868" s="800"/>
      <c r="AJ11868" s="792"/>
      <c r="AM11868" s="792"/>
      <c r="AP11868" s="792"/>
      <c r="AS11868" s="792"/>
      <c r="AV11868" s="792"/>
      <c r="AY11868" s="792"/>
      <c r="BN11868" s="792"/>
      <c r="BQ11868" s="792"/>
    </row>
    <row r="11869" spans="8:69" ht="12" customHeight="1">
      <c r="H11869" s="800"/>
      <c r="AJ11869" s="792"/>
      <c r="AM11869" s="792"/>
      <c r="AP11869" s="792"/>
      <c r="AS11869" s="792"/>
      <c r="AV11869" s="792"/>
      <c r="AY11869" s="792"/>
      <c r="BN11869" s="792"/>
      <c r="BQ11869" s="792"/>
    </row>
    <row r="11870" spans="8:69" ht="12" customHeight="1">
      <c r="H11870" s="800"/>
      <c r="AJ11870" s="792"/>
      <c r="AM11870" s="792"/>
      <c r="AP11870" s="792"/>
      <c r="AS11870" s="792"/>
      <c r="AV11870" s="792"/>
      <c r="AY11870" s="792"/>
      <c r="BN11870" s="792"/>
      <c r="BQ11870" s="792"/>
    </row>
    <row r="11871" spans="8:69" ht="12" customHeight="1">
      <c r="H11871" s="800"/>
      <c r="AJ11871" s="792"/>
      <c r="AM11871" s="792"/>
      <c r="AP11871" s="792"/>
      <c r="AS11871" s="792"/>
      <c r="AV11871" s="792"/>
      <c r="AY11871" s="792"/>
      <c r="BN11871" s="792"/>
      <c r="BQ11871" s="792"/>
    </row>
    <row r="11872" spans="8:69" ht="12" customHeight="1">
      <c r="H11872" s="800"/>
      <c r="AJ11872" s="792"/>
      <c r="AM11872" s="792"/>
      <c r="AP11872" s="792"/>
      <c r="AS11872" s="792"/>
      <c r="AV11872" s="792"/>
      <c r="AY11872" s="792"/>
      <c r="BN11872" s="792"/>
      <c r="BQ11872" s="792"/>
    </row>
    <row r="11873" spans="8:69" ht="12" customHeight="1">
      <c r="H11873" s="800"/>
      <c r="AJ11873" s="792"/>
      <c r="AM11873" s="792"/>
      <c r="AP11873" s="792"/>
      <c r="AS11873" s="792"/>
      <c r="AV11873" s="792"/>
      <c r="AY11873" s="792"/>
      <c r="BN11873" s="792"/>
      <c r="BQ11873" s="792"/>
    </row>
    <row r="11874" spans="8:69" ht="12" customHeight="1">
      <c r="H11874" s="800"/>
      <c r="AJ11874" s="792"/>
      <c r="AM11874" s="792"/>
      <c r="AP11874" s="792"/>
      <c r="AS11874" s="792"/>
      <c r="AV11874" s="792"/>
      <c r="AY11874" s="792"/>
      <c r="BN11874" s="792"/>
      <c r="BQ11874" s="792"/>
    </row>
    <row r="11875" spans="8:69" ht="12" customHeight="1">
      <c r="H11875" s="800"/>
      <c r="AJ11875" s="792"/>
      <c r="AM11875" s="792"/>
      <c r="AP11875" s="792"/>
      <c r="AS11875" s="792"/>
      <c r="AV11875" s="792"/>
      <c r="AY11875" s="792"/>
      <c r="BN11875" s="792"/>
      <c r="BQ11875" s="792"/>
    </row>
    <row r="11876" spans="8:69" ht="12" customHeight="1">
      <c r="H11876" s="800"/>
      <c r="AJ11876" s="792"/>
      <c r="AM11876" s="792"/>
      <c r="AP11876" s="792"/>
      <c r="AS11876" s="792"/>
      <c r="AV11876" s="792"/>
      <c r="AY11876" s="792"/>
      <c r="BN11876" s="792"/>
      <c r="BQ11876" s="792"/>
    </row>
    <row r="11877" spans="8:69" ht="12" customHeight="1">
      <c r="H11877" s="800"/>
      <c r="AJ11877" s="792"/>
      <c r="AM11877" s="792"/>
      <c r="AP11877" s="792"/>
      <c r="AS11877" s="792"/>
      <c r="AV11877" s="792"/>
      <c r="AY11877" s="792"/>
      <c r="BN11877" s="792"/>
      <c r="BQ11877" s="792"/>
    </row>
    <row r="11878" spans="8:69" ht="12" customHeight="1">
      <c r="H11878" s="800"/>
      <c r="AJ11878" s="792"/>
      <c r="AM11878" s="792"/>
      <c r="AP11878" s="792"/>
      <c r="AS11878" s="792"/>
      <c r="AV11878" s="792"/>
      <c r="AY11878" s="792"/>
      <c r="BN11878" s="792"/>
      <c r="BQ11878" s="792"/>
    </row>
    <row r="11879" spans="8:69" ht="12" customHeight="1">
      <c r="H11879" s="800"/>
      <c r="AJ11879" s="792"/>
      <c r="AM11879" s="792"/>
      <c r="AP11879" s="792"/>
      <c r="AS11879" s="792"/>
      <c r="AV11879" s="792"/>
      <c r="AY11879" s="792"/>
      <c r="BN11879" s="792"/>
      <c r="BQ11879" s="792"/>
    </row>
    <row r="11880" spans="8:69" ht="12" customHeight="1">
      <c r="H11880" s="800"/>
      <c r="AJ11880" s="792"/>
      <c r="AM11880" s="792"/>
      <c r="AP11880" s="792"/>
      <c r="AS11880" s="792"/>
      <c r="AV11880" s="792"/>
      <c r="AY11880" s="792"/>
      <c r="BN11880" s="792"/>
      <c r="BQ11880" s="792"/>
    </row>
    <row r="11881" spans="8:69" ht="12" customHeight="1">
      <c r="H11881" s="800"/>
      <c r="AJ11881" s="792"/>
      <c r="AM11881" s="792"/>
      <c r="AP11881" s="792"/>
      <c r="AS11881" s="792"/>
      <c r="AV11881" s="792"/>
      <c r="AY11881" s="792"/>
      <c r="BN11881" s="792"/>
      <c r="BQ11881" s="792"/>
    </row>
    <row r="11882" spans="8:69" ht="12" customHeight="1">
      <c r="H11882" s="800"/>
      <c r="AJ11882" s="792"/>
      <c r="AM11882" s="792"/>
      <c r="AP11882" s="792"/>
      <c r="AS11882" s="792"/>
      <c r="AV11882" s="792"/>
      <c r="AY11882" s="792"/>
      <c r="BN11882" s="792"/>
      <c r="BQ11882" s="792"/>
    </row>
    <row r="11883" spans="8:69" ht="12" customHeight="1">
      <c r="H11883" s="800"/>
      <c r="AJ11883" s="792"/>
      <c r="AM11883" s="792"/>
      <c r="AP11883" s="792"/>
      <c r="AS11883" s="792"/>
      <c r="AV11883" s="792"/>
      <c r="AY11883" s="792"/>
      <c r="BN11883" s="792"/>
      <c r="BQ11883" s="792"/>
    </row>
    <row r="11884" spans="8:69" ht="12" customHeight="1">
      <c r="H11884" s="800"/>
      <c r="AJ11884" s="792"/>
      <c r="AM11884" s="792"/>
      <c r="AP11884" s="792"/>
      <c r="AS11884" s="792"/>
      <c r="AV11884" s="792"/>
      <c r="AY11884" s="792"/>
      <c r="BN11884" s="792"/>
      <c r="BQ11884" s="792"/>
    </row>
    <row r="11885" spans="8:69" ht="12" customHeight="1">
      <c r="H11885" s="800"/>
      <c r="AJ11885" s="792"/>
      <c r="AM11885" s="792"/>
      <c r="AP11885" s="792"/>
      <c r="AS11885" s="792"/>
      <c r="AV11885" s="792"/>
      <c r="AY11885" s="792"/>
      <c r="BN11885" s="792"/>
      <c r="BQ11885" s="792"/>
    </row>
    <row r="11886" spans="8:69" ht="12" customHeight="1">
      <c r="H11886" s="800"/>
      <c r="AJ11886" s="792"/>
      <c r="AM11886" s="792"/>
      <c r="AP11886" s="792"/>
      <c r="AS11886" s="792"/>
      <c r="AV11886" s="792"/>
      <c r="AY11886" s="792"/>
      <c r="BN11886" s="792"/>
      <c r="BQ11886" s="792"/>
    </row>
    <row r="11887" spans="8:69" ht="12" customHeight="1">
      <c r="H11887" s="800"/>
      <c r="AJ11887" s="792"/>
      <c r="AM11887" s="792"/>
      <c r="AP11887" s="792"/>
      <c r="AS11887" s="792"/>
      <c r="AV11887" s="792"/>
      <c r="AY11887" s="792"/>
      <c r="BN11887" s="792"/>
      <c r="BQ11887" s="792"/>
    </row>
    <row r="11888" spans="8:69" ht="12" customHeight="1">
      <c r="H11888" s="800"/>
      <c r="AJ11888" s="792"/>
      <c r="AM11888" s="792"/>
      <c r="AP11888" s="792"/>
      <c r="AS11888" s="792"/>
      <c r="AV11888" s="792"/>
      <c r="AY11888" s="792"/>
      <c r="BN11888" s="792"/>
      <c r="BQ11888" s="792"/>
    </row>
    <row r="11889" spans="8:69" ht="12" customHeight="1">
      <c r="H11889" s="800"/>
      <c r="AJ11889" s="792"/>
      <c r="AM11889" s="792"/>
      <c r="AP11889" s="792"/>
      <c r="AS11889" s="792"/>
      <c r="AV11889" s="792"/>
      <c r="AY11889" s="792"/>
      <c r="BN11889" s="792"/>
      <c r="BQ11889" s="792"/>
    </row>
    <row r="11890" spans="8:69" ht="12" customHeight="1">
      <c r="H11890" s="800"/>
      <c r="AJ11890" s="792"/>
      <c r="AM11890" s="792"/>
      <c r="AP11890" s="792"/>
      <c r="AS11890" s="792"/>
      <c r="AV11890" s="792"/>
      <c r="AY11890" s="792"/>
      <c r="BN11890" s="792"/>
      <c r="BQ11890" s="792"/>
    </row>
    <row r="11891" spans="8:69" ht="12" customHeight="1">
      <c r="H11891" s="800"/>
      <c r="AJ11891" s="792"/>
      <c r="AM11891" s="792"/>
      <c r="AP11891" s="792"/>
      <c r="AS11891" s="792"/>
      <c r="AV11891" s="792"/>
      <c r="AY11891" s="792"/>
      <c r="BN11891" s="792"/>
      <c r="BQ11891" s="792"/>
    </row>
    <row r="11892" spans="8:69" ht="12" customHeight="1">
      <c r="H11892" s="800"/>
      <c r="AJ11892" s="792"/>
      <c r="AM11892" s="792"/>
      <c r="AP11892" s="792"/>
      <c r="AS11892" s="792"/>
      <c r="AV11892" s="792"/>
      <c r="AY11892" s="792"/>
      <c r="BN11892" s="792"/>
      <c r="BQ11892" s="792"/>
    </row>
    <row r="11893" spans="8:69" ht="12" customHeight="1">
      <c r="H11893" s="800"/>
      <c r="AJ11893" s="792"/>
      <c r="AM11893" s="792"/>
      <c r="AP11893" s="792"/>
      <c r="AS11893" s="792"/>
      <c r="AV11893" s="792"/>
      <c r="AY11893" s="792"/>
      <c r="BN11893" s="792"/>
      <c r="BQ11893" s="792"/>
    </row>
    <row r="11894" spans="8:69" ht="12" customHeight="1">
      <c r="H11894" s="800"/>
      <c r="AJ11894" s="792"/>
      <c r="AM11894" s="792"/>
      <c r="AP11894" s="792"/>
      <c r="AS11894" s="792"/>
      <c r="AV11894" s="792"/>
      <c r="AY11894" s="792"/>
      <c r="BN11894" s="792"/>
      <c r="BQ11894" s="792"/>
    </row>
    <row r="11895" spans="8:69" ht="12" customHeight="1">
      <c r="H11895" s="800"/>
      <c r="AJ11895" s="792"/>
      <c r="AM11895" s="792"/>
      <c r="AP11895" s="792"/>
      <c r="AS11895" s="792"/>
      <c r="AV11895" s="792"/>
      <c r="AY11895" s="792"/>
      <c r="BN11895" s="792"/>
      <c r="BQ11895" s="792"/>
    </row>
    <row r="11896" spans="8:69" ht="12" customHeight="1">
      <c r="H11896" s="800"/>
      <c r="AJ11896" s="792"/>
      <c r="AM11896" s="792"/>
      <c r="AP11896" s="792"/>
      <c r="AS11896" s="792"/>
      <c r="AV11896" s="792"/>
      <c r="AY11896" s="792"/>
      <c r="BN11896" s="792"/>
      <c r="BQ11896" s="792"/>
    </row>
    <row r="11897" spans="8:69" ht="12" customHeight="1">
      <c r="H11897" s="800"/>
      <c r="AJ11897" s="792"/>
      <c r="AM11897" s="792"/>
      <c r="AP11897" s="792"/>
      <c r="AS11897" s="792"/>
      <c r="AV11897" s="792"/>
      <c r="AY11897" s="792"/>
      <c r="BN11897" s="792"/>
      <c r="BQ11897" s="792"/>
    </row>
    <row r="11898" spans="8:69" ht="12" customHeight="1">
      <c r="H11898" s="800"/>
      <c r="AJ11898" s="792"/>
      <c r="AM11898" s="792"/>
      <c r="AP11898" s="792"/>
      <c r="AS11898" s="792"/>
      <c r="AV11898" s="792"/>
      <c r="AY11898" s="792"/>
      <c r="BN11898" s="792"/>
      <c r="BQ11898" s="792"/>
    </row>
    <row r="11899" spans="8:69" ht="12" customHeight="1">
      <c r="H11899" s="800"/>
      <c r="AJ11899" s="792"/>
      <c r="AM11899" s="792"/>
      <c r="AP11899" s="792"/>
      <c r="AS11899" s="792"/>
      <c r="AV11899" s="792"/>
      <c r="AY11899" s="792"/>
      <c r="BN11899" s="792"/>
      <c r="BQ11899" s="792"/>
    </row>
    <row r="11900" spans="8:69" ht="12" customHeight="1">
      <c r="H11900" s="800"/>
      <c r="AJ11900" s="792"/>
      <c r="AM11900" s="792"/>
      <c r="AP11900" s="792"/>
      <c r="AS11900" s="792"/>
      <c r="AV11900" s="792"/>
      <c r="AY11900" s="792"/>
      <c r="BN11900" s="792"/>
      <c r="BQ11900" s="792"/>
    </row>
    <row r="11901" spans="8:69" ht="12" customHeight="1">
      <c r="H11901" s="800"/>
      <c r="AJ11901" s="792"/>
      <c r="AM11901" s="792"/>
      <c r="AP11901" s="792"/>
      <c r="AS11901" s="792"/>
      <c r="AV11901" s="792"/>
      <c r="AY11901" s="792"/>
      <c r="BN11901" s="792"/>
      <c r="BQ11901" s="792"/>
    </row>
    <row r="11902" spans="8:69" ht="12" customHeight="1">
      <c r="H11902" s="800"/>
      <c r="AJ11902" s="792"/>
      <c r="AM11902" s="792"/>
      <c r="AP11902" s="792"/>
      <c r="AS11902" s="792"/>
      <c r="AV11902" s="792"/>
      <c r="AY11902" s="792"/>
      <c r="BN11902" s="792"/>
      <c r="BQ11902" s="792"/>
    </row>
    <row r="11903" spans="8:69" ht="12" customHeight="1">
      <c r="H11903" s="800"/>
      <c r="AJ11903" s="792"/>
      <c r="AM11903" s="792"/>
      <c r="AP11903" s="792"/>
      <c r="AS11903" s="792"/>
      <c r="AV11903" s="792"/>
      <c r="AY11903" s="792"/>
      <c r="BN11903" s="792"/>
      <c r="BQ11903" s="792"/>
    </row>
    <row r="11904" spans="8:69" ht="12" customHeight="1">
      <c r="H11904" s="800"/>
      <c r="AJ11904" s="792"/>
      <c r="AM11904" s="792"/>
      <c r="AP11904" s="792"/>
      <c r="AS11904" s="792"/>
      <c r="AV11904" s="792"/>
      <c r="AY11904" s="792"/>
      <c r="BN11904" s="792"/>
      <c r="BQ11904" s="792"/>
    </row>
    <row r="11905" spans="8:69" ht="12" customHeight="1">
      <c r="H11905" s="800"/>
      <c r="AJ11905" s="792"/>
      <c r="AM11905" s="792"/>
      <c r="AP11905" s="792"/>
      <c r="AS11905" s="792"/>
      <c r="AV11905" s="792"/>
      <c r="AY11905" s="792"/>
      <c r="BN11905" s="792"/>
      <c r="BQ11905" s="792"/>
    </row>
    <row r="11906" spans="8:69" ht="12" customHeight="1">
      <c r="H11906" s="800"/>
      <c r="AJ11906" s="792"/>
      <c r="AM11906" s="792"/>
      <c r="AP11906" s="792"/>
      <c r="AS11906" s="792"/>
      <c r="AV11906" s="792"/>
      <c r="AY11906" s="792"/>
      <c r="BN11906" s="792"/>
      <c r="BQ11906" s="792"/>
    </row>
    <row r="11907" spans="8:69" ht="12" customHeight="1">
      <c r="H11907" s="800"/>
      <c r="AJ11907" s="792"/>
      <c r="AM11907" s="792"/>
      <c r="AP11907" s="792"/>
      <c r="AS11907" s="792"/>
      <c r="AV11907" s="792"/>
      <c r="AY11907" s="792"/>
      <c r="BN11907" s="792"/>
      <c r="BQ11907" s="792"/>
    </row>
    <row r="11908" spans="8:69" ht="12" customHeight="1">
      <c r="H11908" s="800"/>
      <c r="AJ11908" s="792"/>
      <c r="AM11908" s="792"/>
      <c r="AP11908" s="792"/>
      <c r="AS11908" s="792"/>
      <c r="AV11908" s="792"/>
      <c r="AY11908" s="792"/>
      <c r="BN11908" s="792"/>
      <c r="BQ11908" s="792"/>
    </row>
    <row r="11909" spans="8:69" ht="12" customHeight="1">
      <c r="H11909" s="800"/>
      <c r="AJ11909" s="792"/>
      <c r="AM11909" s="792"/>
      <c r="AP11909" s="792"/>
      <c r="AS11909" s="792"/>
      <c r="AV11909" s="792"/>
      <c r="AY11909" s="792"/>
      <c r="BN11909" s="792"/>
      <c r="BQ11909" s="792"/>
    </row>
    <row r="11910" spans="8:69" ht="12" customHeight="1">
      <c r="H11910" s="800"/>
      <c r="AJ11910" s="792"/>
      <c r="AM11910" s="792"/>
      <c r="AP11910" s="792"/>
      <c r="AS11910" s="792"/>
      <c r="AV11910" s="792"/>
      <c r="AY11910" s="792"/>
      <c r="BN11910" s="792"/>
      <c r="BQ11910" s="792"/>
    </row>
    <row r="11911" spans="8:69" ht="12" customHeight="1">
      <c r="H11911" s="800"/>
      <c r="AJ11911" s="792"/>
      <c r="AM11911" s="792"/>
      <c r="AP11911" s="792"/>
      <c r="AS11911" s="792"/>
      <c r="AV11911" s="792"/>
      <c r="AY11911" s="792"/>
      <c r="BN11911" s="792"/>
      <c r="BQ11911" s="792"/>
    </row>
    <row r="11912" spans="8:69" ht="12" customHeight="1">
      <c r="H11912" s="800"/>
      <c r="AJ11912" s="792"/>
      <c r="AM11912" s="792"/>
      <c r="AP11912" s="792"/>
      <c r="AS11912" s="792"/>
      <c r="AV11912" s="792"/>
      <c r="AY11912" s="792"/>
      <c r="BN11912" s="792"/>
      <c r="BQ11912" s="792"/>
    </row>
    <row r="11913" spans="8:69" ht="12" customHeight="1">
      <c r="H11913" s="800"/>
      <c r="AJ11913" s="792"/>
      <c r="AM11913" s="792"/>
      <c r="AP11913" s="792"/>
      <c r="AS11913" s="792"/>
      <c r="AV11913" s="792"/>
      <c r="AY11913" s="792"/>
      <c r="BN11913" s="792"/>
      <c r="BQ11913" s="792"/>
    </row>
    <row r="11914" spans="8:69" ht="12" customHeight="1">
      <c r="H11914" s="800"/>
      <c r="AJ11914" s="792"/>
      <c r="AM11914" s="792"/>
      <c r="AP11914" s="792"/>
      <c r="AS11914" s="792"/>
      <c r="AV11914" s="792"/>
      <c r="AY11914" s="792"/>
      <c r="BN11914" s="792"/>
      <c r="BQ11914" s="792"/>
    </row>
    <row r="11915" spans="8:69" ht="12" customHeight="1">
      <c r="H11915" s="800"/>
      <c r="AJ11915" s="792"/>
      <c r="AM11915" s="792"/>
      <c r="AP11915" s="792"/>
      <c r="AS11915" s="792"/>
      <c r="AV11915" s="792"/>
      <c r="AY11915" s="792"/>
      <c r="BN11915" s="792"/>
      <c r="BQ11915" s="792"/>
    </row>
    <row r="11916" spans="8:69" ht="12" customHeight="1">
      <c r="H11916" s="800"/>
      <c r="AJ11916" s="792"/>
      <c r="AM11916" s="792"/>
      <c r="AP11916" s="792"/>
      <c r="AS11916" s="792"/>
      <c r="AV11916" s="792"/>
      <c r="AY11916" s="792"/>
      <c r="BN11916" s="792"/>
      <c r="BQ11916" s="792"/>
    </row>
    <row r="11917" spans="8:69" ht="12" customHeight="1">
      <c r="H11917" s="800"/>
      <c r="AJ11917" s="792"/>
      <c r="AM11917" s="792"/>
      <c r="AP11917" s="792"/>
      <c r="AS11917" s="792"/>
      <c r="AV11917" s="792"/>
      <c r="AY11917" s="792"/>
      <c r="BN11917" s="792"/>
      <c r="BQ11917" s="792"/>
    </row>
    <row r="11918" spans="8:69" ht="12" customHeight="1">
      <c r="H11918" s="800"/>
      <c r="AJ11918" s="792"/>
      <c r="AM11918" s="792"/>
      <c r="AP11918" s="792"/>
      <c r="AS11918" s="792"/>
      <c r="AV11918" s="792"/>
      <c r="AY11918" s="792"/>
      <c r="BN11918" s="792"/>
      <c r="BQ11918" s="792"/>
    </row>
    <row r="11919" spans="8:69" ht="12" customHeight="1">
      <c r="H11919" s="800"/>
      <c r="AJ11919" s="792"/>
      <c r="AM11919" s="792"/>
      <c r="AP11919" s="792"/>
      <c r="AS11919" s="792"/>
      <c r="AV11919" s="792"/>
      <c r="AY11919" s="792"/>
      <c r="BN11919" s="792"/>
      <c r="BQ11919" s="792"/>
    </row>
    <row r="11920" spans="8:69" ht="12" customHeight="1">
      <c r="H11920" s="800"/>
      <c r="AJ11920" s="792"/>
      <c r="AM11920" s="792"/>
      <c r="AP11920" s="792"/>
      <c r="AS11920" s="792"/>
      <c r="AV11920" s="792"/>
      <c r="AY11920" s="792"/>
      <c r="BN11920" s="792"/>
      <c r="BQ11920" s="792"/>
    </row>
    <row r="11921" spans="8:69" ht="12" customHeight="1">
      <c r="H11921" s="800"/>
      <c r="AJ11921" s="792"/>
      <c r="AM11921" s="792"/>
      <c r="AP11921" s="792"/>
      <c r="AS11921" s="792"/>
      <c r="AV11921" s="792"/>
      <c r="AY11921" s="792"/>
      <c r="BN11921" s="792"/>
      <c r="BQ11921" s="792"/>
    </row>
    <row r="11922" spans="8:69" ht="12" customHeight="1">
      <c r="H11922" s="800"/>
      <c r="AJ11922" s="792"/>
      <c r="AM11922" s="792"/>
      <c r="AP11922" s="792"/>
      <c r="AS11922" s="792"/>
      <c r="AV11922" s="792"/>
      <c r="AY11922" s="792"/>
      <c r="BN11922" s="792"/>
      <c r="BQ11922" s="792"/>
    </row>
    <row r="11923" spans="8:69" ht="12" customHeight="1">
      <c r="H11923" s="800"/>
      <c r="AJ11923" s="792"/>
      <c r="AM11923" s="792"/>
      <c r="AP11923" s="792"/>
      <c r="AS11923" s="792"/>
      <c r="AV11923" s="792"/>
      <c r="AY11923" s="792"/>
      <c r="BN11923" s="792"/>
      <c r="BQ11923" s="792"/>
    </row>
    <row r="11924" spans="8:69" ht="12" customHeight="1">
      <c r="H11924" s="800"/>
      <c r="AJ11924" s="792"/>
      <c r="AM11924" s="792"/>
      <c r="AP11924" s="792"/>
      <c r="AS11924" s="792"/>
      <c r="AV11924" s="792"/>
      <c r="AY11924" s="792"/>
      <c r="BN11924" s="792"/>
      <c r="BQ11924" s="792"/>
    </row>
    <row r="11925" spans="8:69" ht="12" customHeight="1">
      <c r="H11925" s="800"/>
      <c r="AJ11925" s="792"/>
      <c r="AM11925" s="792"/>
      <c r="AP11925" s="792"/>
      <c r="AS11925" s="792"/>
      <c r="AV11925" s="792"/>
      <c r="AY11925" s="792"/>
      <c r="BN11925" s="792"/>
      <c r="BQ11925" s="792"/>
    </row>
    <row r="11926" spans="8:69" ht="12" customHeight="1">
      <c r="H11926" s="800"/>
      <c r="AJ11926" s="792"/>
      <c r="AM11926" s="792"/>
      <c r="AP11926" s="792"/>
      <c r="AS11926" s="792"/>
      <c r="AV11926" s="792"/>
      <c r="AY11926" s="792"/>
      <c r="BN11926" s="792"/>
      <c r="BQ11926" s="792"/>
    </row>
    <row r="11927" spans="8:69" ht="12" customHeight="1">
      <c r="H11927" s="800"/>
      <c r="AJ11927" s="792"/>
      <c r="AM11927" s="792"/>
      <c r="AP11927" s="792"/>
      <c r="AS11927" s="792"/>
      <c r="AV11927" s="792"/>
      <c r="AY11927" s="792"/>
      <c r="BN11927" s="792"/>
      <c r="BQ11927" s="792"/>
    </row>
    <row r="11928" spans="8:69" ht="12" customHeight="1">
      <c r="H11928" s="800"/>
      <c r="AJ11928" s="792"/>
      <c r="AM11928" s="792"/>
      <c r="AP11928" s="792"/>
      <c r="AS11928" s="792"/>
      <c r="AV11928" s="792"/>
      <c r="AY11928" s="792"/>
      <c r="BN11928" s="792"/>
      <c r="BQ11928" s="792"/>
    </row>
    <row r="11929" spans="8:69" ht="12" customHeight="1">
      <c r="H11929" s="800"/>
      <c r="AJ11929" s="792"/>
      <c r="AM11929" s="792"/>
      <c r="AP11929" s="792"/>
      <c r="AS11929" s="792"/>
      <c r="AV11929" s="792"/>
      <c r="AY11929" s="792"/>
      <c r="BN11929" s="792"/>
      <c r="BQ11929" s="792"/>
    </row>
    <row r="11930" spans="8:69" ht="12" customHeight="1">
      <c r="H11930" s="800"/>
      <c r="AJ11930" s="792"/>
      <c r="AM11930" s="792"/>
      <c r="AP11930" s="792"/>
      <c r="AS11930" s="792"/>
      <c r="AV11930" s="792"/>
      <c r="AY11930" s="792"/>
      <c r="BN11930" s="792"/>
      <c r="BQ11930" s="792"/>
    </row>
    <row r="11931" spans="8:69" ht="12" customHeight="1">
      <c r="H11931" s="800"/>
      <c r="AJ11931" s="792"/>
      <c r="AM11931" s="792"/>
      <c r="AP11931" s="792"/>
      <c r="AS11931" s="792"/>
      <c r="AV11931" s="792"/>
      <c r="AY11931" s="792"/>
      <c r="BN11931" s="792"/>
      <c r="BQ11931" s="792"/>
    </row>
    <row r="11932" spans="8:69" ht="12" customHeight="1">
      <c r="H11932" s="800"/>
      <c r="AJ11932" s="792"/>
      <c r="AM11932" s="792"/>
      <c r="AP11932" s="792"/>
      <c r="AS11932" s="792"/>
      <c r="AV11932" s="792"/>
      <c r="AY11932" s="792"/>
      <c r="BN11932" s="792"/>
      <c r="BQ11932" s="792"/>
    </row>
    <row r="11933" spans="8:69" ht="12" customHeight="1">
      <c r="H11933" s="800"/>
      <c r="AJ11933" s="792"/>
      <c r="AM11933" s="792"/>
      <c r="AP11933" s="792"/>
      <c r="AS11933" s="792"/>
      <c r="AV11933" s="792"/>
      <c r="AY11933" s="792"/>
      <c r="BN11933" s="792"/>
      <c r="BQ11933" s="792"/>
    </row>
    <row r="11934" spans="8:69" ht="12" customHeight="1">
      <c r="H11934" s="800"/>
      <c r="AJ11934" s="792"/>
      <c r="AM11934" s="792"/>
      <c r="AP11934" s="792"/>
      <c r="AS11934" s="792"/>
      <c r="AV11934" s="792"/>
      <c r="AY11934" s="792"/>
      <c r="BN11934" s="792"/>
      <c r="BQ11934" s="792"/>
    </row>
    <row r="11935" spans="8:69" ht="12" customHeight="1">
      <c r="H11935" s="800"/>
      <c r="AJ11935" s="792"/>
      <c r="AM11935" s="792"/>
      <c r="AP11935" s="792"/>
      <c r="AS11935" s="792"/>
      <c r="AV11935" s="792"/>
      <c r="AY11935" s="792"/>
      <c r="BN11935" s="792"/>
      <c r="BQ11935" s="792"/>
    </row>
    <row r="11936" spans="8:69" ht="12" customHeight="1">
      <c r="H11936" s="800"/>
      <c r="AJ11936" s="792"/>
      <c r="AM11936" s="792"/>
      <c r="AP11936" s="792"/>
      <c r="AS11936" s="792"/>
      <c r="AV11936" s="792"/>
      <c r="AY11936" s="792"/>
      <c r="BN11936" s="792"/>
      <c r="BQ11936" s="792"/>
    </row>
    <row r="11937" spans="8:69" ht="12" customHeight="1">
      <c r="H11937" s="800"/>
      <c r="AJ11937" s="792"/>
      <c r="AM11937" s="792"/>
      <c r="AP11937" s="792"/>
      <c r="AS11937" s="792"/>
      <c r="AV11937" s="792"/>
      <c r="AY11937" s="792"/>
      <c r="BN11937" s="792"/>
      <c r="BQ11937" s="792"/>
    </row>
    <row r="11938" spans="8:69" ht="12" customHeight="1">
      <c r="H11938" s="800"/>
      <c r="AJ11938" s="792"/>
      <c r="AM11938" s="792"/>
      <c r="AP11938" s="792"/>
      <c r="AS11938" s="792"/>
      <c r="AV11938" s="792"/>
      <c r="AY11938" s="792"/>
      <c r="BN11938" s="792"/>
      <c r="BQ11938" s="792"/>
    </row>
    <row r="11939" spans="8:69" ht="12" customHeight="1">
      <c r="H11939" s="800"/>
      <c r="AJ11939" s="792"/>
      <c r="AM11939" s="792"/>
      <c r="AP11939" s="792"/>
      <c r="AS11939" s="792"/>
      <c r="AV11939" s="792"/>
      <c r="AY11939" s="792"/>
      <c r="BN11939" s="792"/>
      <c r="BQ11939" s="792"/>
    </row>
    <row r="11940" spans="8:69" ht="12" customHeight="1">
      <c r="H11940" s="800"/>
      <c r="AJ11940" s="792"/>
      <c r="AM11940" s="792"/>
      <c r="AP11940" s="792"/>
      <c r="AS11940" s="792"/>
      <c r="AV11940" s="792"/>
      <c r="AY11940" s="792"/>
      <c r="BN11940" s="792"/>
      <c r="BQ11940" s="792"/>
    </row>
    <row r="11941" spans="8:69" ht="12" customHeight="1">
      <c r="H11941" s="800"/>
      <c r="AJ11941" s="792"/>
      <c r="AM11941" s="792"/>
      <c r="AP11941" s="792"/>
      <c r="AS11941" s="792"/>
      <c r="AV11941" s="792"/>
      <c r="AY11941" s="792"/>
      <c r="BN11941" s="792"/>
      <c r="BQ11941" s="792"/>
    </row>
    <row r="11942" spans="8:69" ht="12" customHeight="1">
      <c r="H11942" s="800"/>
      <c r="AJ11942" s="792"/>
      <c r="AM11942" s="792"/>
      <c r="AP11942" s="792"/>
      <c r="AS11942" s="792"/>
      <c r="AV11942" s="792"/>
      <c r="AY11942" s="792"/>
      <c r="BN11942" s="792"/>
      <c r="BQ11942" s="792"/>
    </row>
    <row r="11943" spans="8:69" ht="12" customHeight="1">
      <c r="H11943" s="800"/>
      <c r="AJ11943" s="792"/>
      <c r="AM11943" s="792"/>
      <c r="AP11943" s="792"/>
      <c r="AS11943" s="792"/>
      <c r="AV11943" s="792"/>
      <c r="AY11943" s="792"/>
      <c r="BN11943" s="792"/>
      <c r="BQ11943" s="792"/>
    </row>
    <row r="11944" spans="8:69" ht="12" customHeight="1">
      <c r="H11944" s="800"/>
      <c r="AJ11944" s="792"/>
      <c r="AM11944" s="792"/>
      <c r="AP11944" s="792"/>
      <c r="AS11944" s="792"/>
      <c r="AV11944" s="792"/>
      <c r="AY11944" s="792"/>
      <c r="BN11944" s="792"/>
      <c r="BQ11944" s="792"/>
    </row>
    <row r="11945" spans="8:69" ht="12" customHeight="1">
      <c r="H11945" s="800"/>
      <c r="AJ11945" s="792"/>
      <c r="AM11945" s="792"/>
      <c r="AP11945" s="792"/>
      <c r="AS11945" s="792"/>
      <c r="AV11945" s="792"/>
      <c r="AY11945" s="792"/>
      <c r="BN11945" s="792"/>
      <c r="BQ11945" s="792"/>
    </row>
    <row r="11946" spans="8:69" ht="12" customHeight="1">
      <c r="H11946" s="800"/>
      <c r="AJ11946" s="792"/>
      <c r="AM11946" s="792"/>
      <c r="AP11946" s="792"/>
      <c r="AS11946" s="792"/>
      <c r="AV11946" s="792"/>
      <c r="AY11946" s="792"/>
      <c r="BN11946" s="792"/>
      <c r="BQ11946" s="792"/>
    </row>
    <row r="11947" spans="8:69" ht="12" customHeight="1">
      <c r="H11947" s="800"/>
      <c r="AJ11947" s="792"/>
      <c r="AM11947" s="792"/>
      <c r="AP11947" s="792"/>
      <c r="AS11947" s="792"/>
      <c r="AV11947" s="792"/>
      <c r="AY11947" s="792"/>
      <c r="BN11947" s="792"/>
      <c r="BQ11947" s="792"/>
    </row>
    <row r="11948" spans="8:69" ht="12" customHeight="1">
      <c r="H11948" s="800"/>
      <c r="AJ11948" s="792"/>
      <c r="AM11948" s="792"/>
      <c r="AP11948" s="792"/>
      <c r="AS11948" s="792"/>
      <c r="AV11948" s="792"/>
      <c r="AY11948" s="792"/>
      <c r="BN11948" s="792"/>
      <c r="BQ11948" s="792"/>
    </row>
    <row r="11949" spans="8:69" ht="12" customHeight="1">
      <c r="H11949" s="800"/>
      <c r="AJ11949" s="792"/>
      <c r="AM11949" s="792"/>
      <c r="AP11949" s="792"/>
      <c r="AS11949" s="792"/>
      <c r="AV11949" s="792"/>
      <c r="AY11949" s="792"/>
      <c r="BN11949" s="792"/>
      <c r="BQ11949" s="792"/>
    </row>
    <row r="11950" spans="8:69" ht="12" customHeight="1">
      <c r="H11950" s="800"/>
      <c r="AJ11950" s="792"/>
      <c r="AM11950" s="792"/>
      <c r="AP11950" s="792"/>
      <c r="AS11950" s="792"/>
      <c r="AV11950" s="792"/>
      <c r="AY11950" s="792"/>
      <c r="BN11950" s="792"/>
      <c r="BQ11950" s="792"/>
    </row>
    <row r="11951" spans="8:69" ht="12" customHeight="1">
      <c r="H11951" s="800"/>
      <c r="AJ11951" s="792"/>
      <c r="AM11951" s="792"/>
      <c r="AP11951" s="792"/>
      <c r="AS11951" s="792"/>
      <c r="AV11951" s="792"/>
      <c r="AY11951" s="792"/>
      <c r="BN11951" s="792"/>
      <c r="BQ11951" s="792"/>
    </row>
    <row r="11952" spans="8:69" ht="12" customHeight="1">
      <c r="H11952" s="800"/>
      <c r="AJ11952" s="792"/>
      <c r="AM11952" s="792"/>
      <c r="AP11952" s="792"/>
      <c r="AS11952" s="792"/>
      <c r="AV11952" s="792"/>
      <c r="AY11952" s="792"/>
      <c r="BN11952" s="792"/>
      <c r="BQ11952" s="792"/>
    </row>
    <row r="11953" spans="8:69" ht="12" customHeight="1">
      <c r="H11953" s="800"/>
      <c r="AJ11953" s="792"/>
      <c r="AM11953" s="792"/>
      <c r="AP11953" s="792"/>
      <c r="AS11953" s="792"/>
      <c r="AV11953" s="792"/>
      <c r="AY11953" s="792"/>
      <c r="BN11953" s="792"/>
      <c r="BQ11953" s="792"/>
    </row>
    <row r="11954" spans="8:69" ht="12" customHeight="1">
      <c r="H11954" s="800"/>
      <c r="AJ11954" s="792"/>
      <c r="AM11954" s="792"/>
      <c r="AP11954" s="792"/>
      <c r="AS11954" s="792"/>
      <c r="AV11954" s="792"/>
      <c r="AY11954" s="792"/>
      <c r="BN11954" s="792"/>
      <c r="BQ11954" s="792"/>
    </row>
    <row r="11955" spans="8:69" ht="12" customHeight="1">
      <c r="H11955" s="800"/>
      <c r="AJ11955" s="792"/>
      <c r="AM11955" s="792"/>
      <c r="AP11955" s="792"/>
      <c r="AS11955" s="792"/>
      <c r="AV11955" s="792"/>
      <c r="AY11955" s="792"/>
      <c r="BN11955" s="792"/>
      <c r="BQ11955" s="792"/>
    </row>
    <row r="11956" spans="8:69" ht="12" customHeight="1">
      <c r="H11956" s="800"/>
      <c r="AJ11956" s="792"/>
      <c r="AM11956" s="792"/>
      <c r="AP11956" s="792"/>
      <c r="AS11956" s="792"/>
      <c r="AV11956" s="792"/>
      <c r="AY11956" s="792"/>
      <c r="BN11956" s="792"/>
      <c r="BQ11956" s="792"/>
    </row>
    <row r="11957" spans="8:69" ht="12" customHeight="1">
      <c r="H11957" s="800"/>
      <c r="AJ11957" s="792"/>
      <c r="AM11957" s="792"/>
      <c r="AP11957" s="792"/>
      <c r="AS11957" s="792"/>
      <c r="AV11957" s="792"/>
      <c r="AY11957" s="792"/>
      <c r="BN11957" s="792"/>
      <c r="BQ11957" s="792"/>
    </row>
    <row r="11958" spans="8:69" ht="12" customHeight="1">
      <c r="H11958" s="800"/>
      <c r="AJ11958" s="792"/>
      <c r="AM11958" s="792"/>
      <c r="AP11958" s="792"/>
      <c r="AS11958" s="792"/>
      <c r="AV11958" s="792"/>
      <c r="AY11958" s="792"/>
      <c r="BN11958" s="792"/>
      <c r="BQ11958" s="792"/>
    </row>
    <row r="11959" spans="8:69" ht="12" customHeight="1">
      <c r="H11959" s="800"/>
      <c r="AJ11959" s="792"/>
      <c r="AM11959" s="792"/>
      <c r="AP11959" s="792"/>
      <c r="AS11959" s="792"/>
      <c r="AV11959" s="792"/>
      <c r="AY11959" s="792"/>
      <c r="BN11959" s="792"/>
      <c r="BQ11959" s="792"/>
    </row>
    <row r="11960" spans="8:69" ht="12" customHeight="1">
      <c r="H11960" s="800"/>
      <c r="AJ11960" s="792"/>
      <c r="AM11960" s="792"/>
      <c r="AP11960" s="792"/>
      <c r="AS11960" s="792"/>
      <c r="AV11960" s="792"/>
      <c r="AY11960" s="792"/>
      <c r="BN11960" s="792"/>
      <c r="BQ11960" s="792"/>
    </row>
    <row r="11961" spans="8:69" ht="12" customHeight="1">
      <c r="H11961" s="800"/>
      <c r="AJ11961" s="792"/>
      <c r="AM11961" s="792"/>
      <c r="AP11961" s="792"/>
      <c r="AS11961" s="792"/>
      <c r="AV11961" s="792"/>
      <c r="AY11961" s="792"/>
      <c r="BN11961" s="792"/>
      <c r="BQ11961" s="792"/>
    </row>
    <row r="11962" spans="8:69" ht="12" customHeight="1">
      <c r="H11962" s="800"/>
      <c r="AJ11962" s="792"/>
      <c r="AM11962" s="792"/>
      <c r="AP11962" s="792"/>
      <c r="AS11962" s="792"/>
      <c r="AV11962" s="792"/>
      <c r="AY11962" s="792"/>
      <c r="BN11962" s="792"/>
      <c r="BQ11962" s="792"/>
    </row>
    <row r="11963" spans="8:69" ht="12" customHeight="1">
      <c r="H11963" s="800"/>
      <c r="AJ11963" s="792"/>
      <c r="AM11963" s="792"/>
      <c r="AP11963" s="792"/>
      <c r="AS11963" s="792"/>
      <c r="AV11963" s="792"/>
      <c r="AY11963" s="792"/>
      <c r="BN11963" s="792"/>
      <c r="BQ11963" s="792"/>
    </row>
    <row r="11964" spans="8:69" ht="12" customHeight="1">
      <c r="H11964" s="800"/>
      <c r="AJ11964" s="792"/>
      <c r="AM11964" s="792"/>
      <c r="AP11964" s="792"/>
      <c r="AS11964" s="792"/>
      <c r="AV11964" s="792"/>
      <c r="AY11964" s="792"/>
      <c r="BN11964" s="792"/>
      <c r="BQ11964" s="792"/>
    </row>
    <row r="11965" spans="8:69" ht="12" customHeight="1">
      <c r="H11965" s="800"/>
      <c r="AJ11965" s="792"/>
      <c r="AM11965" s="792"/>
      <c r="AP11965" s="792"/>
      <c r="AS11965" s="792"/>
      <c r="AV11965" s="792"/>
      <c r="AY11965" s="792"/>
      <c r="BN11965" s="792"/>
      <c r="BQ11965" s="792"/>
    </row>
    <row r="11966" spans="8:69" ht="12" customHeight="1">
      <c r="H11966" s="800"/>
      <c r="AJ11966" s="792"/>
      <c r="AM11966" s="792"/>
      <c r="AP11966" s="792"/>
      <c r="AS11966" s="792"/>
      <c r="AV11966" s="792"/>
      <c r="AY11966" s="792"/>
      <c r="BN11966" s="792"/>
      <c r="BQ11966" s="792"/>
    </row>
    <row r="11967" spans="8:69" ht="12" customHeight="1">
      <c r="H11967" s="800"/>
      <c r="AJ11967" s="792"/>
      <c r="AM11967" s="792"/>
      <c r="AP11967" s="792"/>
      <c r="AS11967" s="792"/>
      <c r="AV11967" s="792"/>
      <c r="AY11967" s="792"/>
      <c r="BN11967" s="792"/>
      <c r="BQ11967" s="792"/>
    </row>
    <row r="11968" spans="8:69" ht="12" customHeight="1">
      <c r="H11968" s="800"/>
      <c r="AJ11968" s="792"/>
      <c r="AM11968" s="792"/>
      <c r="AP11968" s="792"/>
      <c r="AS11968" s="792"/>
      <c r="AV11968" s="792"/>
      <c r="AY11968" s="792"/>
      <c r="BN11968" s="792"/>
      <c r="BQ11968" s="792"/>
    </row>
    <row r="11969" spans="8:69" ht="12" customHeight="1">
      <c r="H11969" s="800"/>
      <c r="AJ11969" s="792"/>
      <c r="AM11969" s="792"/>
      <c r="AP11969" s="792"/>
      <c r="AS11969" s="792"/>
      <c r="AV11969" s="792"/>
      <c r="AY11969" s="792"/>
      <c r="BN11969" s="792"/>
      <c r="BQ11969" s="792"/>
    </row>
    <row r="11970" spans="8:69" ht="12" customHeight="1">
      <c r="H11970" s="800"/>
      <c r="AJ11970" s="792"/>
      <c r="AM11970" s="792"/>
      <c r="AP11970" s="792"/>
      <c r="AS11970" s="792"/>
      <c r="AV11970" s="792"/>
      <c r="AY11970" s="792"/>
      <c r="BN11970" s="792"/>
      <c r="BQ11970" s="792"/>
    </row>
    <row r="11971" spans="8:69" ht="12" customHeight="1">
      <c r="H11971" s="800"/>
      <c r="AJ11971" s="792"/>
      <c r="AM11971" s="792"/>
      <c r="AP11971" s="792"/>
      <c r="AS11971" s="792"/>
      <c r="AV11971" s="792"/>
      <c r="AY11971" s="792"/>
      <c r="BN11971" s="792"/>
      <c r="BQ11971" s="792"/>
    </row>
    <row r="11972" spans="8:69" ht="12" customHeight="1">
      <c r="H11972" s="800"/>
      <c r="AJ11972" s="792"/>
      <c r="AM11972" s="792"/>
      <c r="AP11972" s="792"/>
      <c r="AS11972" s="792"/>
      <c r="AV11972" s="792"/>
      <c r="AY11972" s="792"/>
      <c r="BN11972" s="792"/>
      <c r="BQ11972" s="792"/>
    </row>
    <row r="11973" spans="8:69" ht="12" customHeight="1">
      <c r="H11973" s="800"/>
      <c r="AJ11973" s="792"/>
      <c r="AM11973" s="792"/>
      <c r="AP11973" s="792"/>
      <c r="AS11973" s="792"/>
      <c r="AV11973" s="792"/>
      <c r="AY11973" s="792"/>
      <c r="BN11973" s="792"/>
      <c r="BQ11973" s="792"/>
    </row>
    <row r="11974" spans="8:69" ht="12" customHeight="1">
      <c r="H11974" s="800"/>
      <c r="AJ11974" s="792"/>
      <c r="AM11974" s="792"/>
      <c r="AP11974" s="792"/>
      <c r="AS11974" s="792"/>
      <c r="AV11974" s="792"/>
      <c r="AY11974" s="792"/>
      <c r="BN11974" s="792"/>
      <c r="BQ11974" s="792"/>
    </row>
    <row r="11975" spans="8:69" ht="12" customHeight="1">
      <c r="H11975" s="800"/>
      <c r="AJ11975" s="792"/>
      <c r="AM11975" s="792"/>
      <c r="AP11975" s="792"/>
      <c r="AS11975" s="792"/>
      <c r="AV11975" s="792"/>
      <c r="AY11975" s="792"/>
      <c r="BN11975" s="792"/>
      <c r="BQ11975" s="792"/>
    </row>
    <row r="11976" spans="8:69" ht="12" customHeight="1">
      <c r="H11976" s="800"/>
      <c r="AJ11976" s="792"/>
      <c r="AM11976" s="792"/>
      <c r="AP11976" s="792"/>
      <c r="AS11976" s="792"/>
      <c r="AV11976" s="792"/>
      <c r="AY11976" s="792"/>
      <c r="BN11976" s="792"/>
      <c r="BQ11976" s="792"/>
    </row>
    <row r="11977" spans="8:69" ht="12" customHeight="1">
      <c r="H11977" s="800"/>
      <c r="AJ11977" s="792"/>
      <c r="AM11977" s="792"/>
      <c r="AP11977" s="792"/>
      <c r="AS11977" s="792"/>
      <c r="AV11977" s="792"/>
      <c r="AY11977" s="792"/>
      <c r="BN11977" s="792"/>
      <c r="BQ11977" s="792"/>
    </row>
    <row r="11978" spans="8:69" ht="12" customHeight="1">
      <c r="H11978" s="800"/>
      <c r="AJ11978" s="792"/>
      <c r="AM11978" s="792"/>
      <c r="AP11978" s="792"/>
      <c r="AS11978" s="792"/>
      <c r="AV11978" s="792"/>
      <c r="AY11978" s="792"/>
      <c r="BN11978" s="792"/>
      <c r="BQ11978" s="792"/>
    </row>
    <row r="11979" spans="8:69" ht="12" customHeight="1">
      <c r="H11979" s="800"/>
      <c r="AJ11979" s="792"/>
      <c r="AM11979" s="792"/>
      <c r="AP11979" s="792"/>
      <c r="AS11979" s="792"/>
      <c r="AV11979" s="792"/>
      <c r="AY11979" s="792"/>
      <c r="BN11979" s="792"/>
      <c r="BQ11979" s="792"/>
    </row>
    <row r="11980" spans="8:69" ht="12" customHeight="1">
      <c r="H11980" s="800"/>
      <c r="AJ11980" s="792"/>
      <c r="AM11980" s="792"/>
      <c r="AP11980" s="792"/>
      <c r="AS11980" s="792"/>
      <c r="AV11980" s="792"/>
      <c r="AY11980" s="792"/>
      <c r="BN11980" s="792"/>
      <c r="BQ11980" s="792"/>
    </row>
    <row r="11981" spans="8:69" ht="12" customHeight="1">
      <c r="H11981" s="800"/>
      <c r="AJ11981" s="792"/>
      <c r="AM11981" s="792"/>
      <c r="AP11981" s="792"/>
      <c r="AS11981" s="792"/>
      <c r="AV11981" s="792"/>
      <c r="AY11981" s="792"/>
      <c r="BN11981" s="792"/>
      <c r="BQ11981" s="792"/>
    </row>
    <row r="11982" spans="8:69" ht="12" customHeight="1">
      <c r="H11982" s="800"/>
      <c r="AJ11982" s="792"/>
      <c r="AM11982" s="792"/>
      <c r="AP11982" s="792"/>
      <c r="AS11982" s="792"/>
      <c r="AV11982" s="792"/>
      <c r="AY11982" s="792"/>
      <c r="BN11982" s="792"/>
      <c r="BQ11982" s="792"/>
    </row>
    <row r="11983" spans="8:69" ht="12" customHeight="1">
      <c r="H11983" s="800"/>
      <c r="AJ11983" s="792"/>
      <c r="AM11983" s="792"/>
      <c r="AP11983" s="792"/>
      <c r="AS11983" s="792"/>
      <c r="AV11983" s="792"/>
      <c r="AY11983" s="792"/>
      <c r="BN11983" s="792"/>
      <c r="BQ11983" s="792"/>
    </row>
    <row r="11984" spans="8:69" ht="12" customHeight="1">
      <c r="H11984" s="800"/>
      <c r="AJ11984" s="792"/>
      <c r="AM11984" s="792"/>
      <c r="AP11984" s="792"/>
      <c r="AS11984" s="792"/>
      <c r="AV11984" s="792"/>
      <c r="AY11984" s="792"/>
      <c r="BN11984" s="792"/>
      <c r="BQ11984" s="792"/>
    </row>
    <row r="11985" spans="8:69" ht="12" customHeight="1">
      <c r="H11985" s="800"/>
      <c r="AJ11985" s="792"/>
      <c r="AM11985" s="792"/>
      <c r="AP11985" s="792"/>
      <c r="AS11985" s="792"/>
      <c r="AV11985" s="792"/>
      <c r="AY11985" s="792"/>
      <c r="BN11985" s="792"/>
      <c r="BQ11985" s="792"/>
    </row>
    <row r="11986" spans="8:69" ht="12" customHeight="1">
      <c r="H11986" s="800"/>
      <c r="AJ11986" s="792"/>
      <c r="AM11986" s="792"/>
      <c r="AP11986" s="792"/>
      <c r="AS11986" s="792"/>
      <c r="AV11986" s="792"/>
      <c r="AY11986" s="792"/>
      <c r="BN11986" s="792"/>
      <c r="BQ11986" s="792"/>
    </row>
    <row r="11987" spans="8:69" ht="12" customHeight="1">
      <c r="H11987" s="800"/>
      <c r="AJ11987" s="792"/>
      <c r="AM11987" s="792"/>
      <c r="AP11987" s="792"/>
      <c r="AS11987" s="792"/>
      <c r="AV11987" s="792"/>
      <c r="AY11987" s="792"/>
      <c r="BN11987" s="792"/>
      <c r="BQ11987" s="792"/>
    </row>
    <row r="11988" spans="8:69" ht="12" customHeight="1">
      <c r="H11988" s="800"/>
      <c r="AJ11988" s="792"/>
      <c r="AM11988" s="792"/>
      <c r="AP11988" s="792"/>
      <c r="AS11988" s="792"/>
      <c r="AV11988" s="792"/>
      <c r="AY11988" s="792"/>
      <c r="BN11988" s="792"/>
      <c r="BQ11988" s="792"/>
    </row>
    <row r="11989" spans="8:69" ht="12" customHeight="1">
      <c r="H11989" s="800"/>
      <c r="AJ11989" s="792"/>
      <c r="AM11989" s="792"/>
      <c r="AP11989" s="792"/>
      <c r="AS11989" s="792"/>
      <c r="AV11989" s="792"/>
      <c r="AY11989" s="792"/>
      <c r="BN11989" s="792"/>
      <c r="BQ11989" s="792"/>
    </row>
    <row r="11990" spans="8:69" ht="12" customHeight="1">
      <c r="H11990" s="800"/>
      <c r="AJ11990" s="792"/>
      <c r="AM11990" s="792"/>
      <c r="AP11990" s="792"/>
      <c r="AS11990" s="792"/>
      <c r="AV11990" s="792"/>
      <c r="AY11990" s="792"/>
      <c r="BN11990" s="792"/>
      <c r="BQ11990" s="792"/>
    </row>
    <row r="11991" spans="8:69" ht="12" customHeight="1">
      <c r="H11991" s="800"/>
      <c r="AJ11991" s="792"/>
      <c r="AM11991" s="792"/>
      <c r="AP11991" s="792"/>
      <c r="AS11991" s="792"/>
      <c r="AV11991" s="792"/>
      <c r="AY11991" s="792"/>
      <c r="BN11991" s="792"/>
      <c r="BQ11991" s="792"/>
    </row>
    <row r="11992" spans="8:69" ht="12" customHeight="1">
      <c r="H11992" s="800"/>
      <c r="AJ11992" s="792"/>
      <c r="AM11992" s="792"/>
      <c r="AP11992" s="792"/>
      <c r="AS11992" s="792"/>
      <c r="AV11992" s="792"/>
      <c r="AY11992" s="792"/>
      <c r="BN11992" s="792"/>
      <c r="BQ11992" s="792"/>
    </row>
    <row r="11993" spans="8:69" ht="12" customHeight="1">
      <c r="H11993" s="800"/>
      <c r="AJ11993" s="792"/>
      <c r="AM11993" s="792"/>
      <c r="AP11993" s="792"/>
      <c r="AS11993" s="792"/>
      <c r="AV11993" s="792"/>
      <c r="AY11993" s="792"/>
      <c r="BN11993" s="792"/>
      <c r="BQ11993" s="792"/>
    </row>
    <row r="11994" spans="8:69" ht="12" customHeight="1">
      <c r="H11994" s="800"/>
      <c r="AJ11994" s="792"/>
      <c r="AM11994" s="792"/>
      <c r="AP11994" s="792"/>
      <c r="AS11994" s="792"/>
      <c r="AV11994" s="792"/>
      <c r="AY11994" s="792"/>
      <c r="BN11994" s="792"/>
      <c r="BQ11994" s="792"/>
    </row>
    <row r="11995" spans="8:69" ht="12" customHeight="1">
      <c r="H11995" s="800"/>
      <c r="AJ11995" s="792"/>
      <c r="AM11995" s="792"/>
      <c r="AP11995" s="792"/>
      <c r="AS11995" s="792"/>
      <c r="AV11995" s="792"/>
      <c r="AY11995" s="792"/>
      <c r="BN11995" s="792"/>
      <c r="BQ11995" s="792"/>
    </row>
    <row r="11996" spans="8:69" ht="12" customHeight="1">
      <c r="H11996" s="800"/>
      <c r="AJ11996" s="792"/>
      <c r="AM11996" s="792"/>
      <c r="AP11996" s="792"/>
      <c r="AS11996" s="792"/>
      <c r="AV11996" s="792"/>
      <c r="AY11996" s="792"/>
      <c r="BN11996" s="792"/>
      <c r="BQ11996" s="792"/>
    </row>
    <row r="11997" spans="8:69" ht="12" customHeight="1">
      <c r="H11997" s="800"/>
      <c r="AJ11997" s="792"/>
      <c r="AM11997" s="792"/>
      <c r="AP11997" s="792"/>
      <c r="AS11997" s="792"/>
      <c r="AV11997" s="792"/>
      <c r="AY11997" s="792"/>
      <c r="BN11997" s="792"/>
      <c r="BQ11997" s="792"/>
    </row>
    <row r="11998" spans="8:69" ht="12" customHeight="1">
      <c r="H11998" s="800"/>
      <c r="AJ11998" s="792"/>
      <c r="AM11998" s="792"/>
      <c r="AP11998" s="792"/>
      <c r="AS11998" s="792"/>
      <c r="AV11998" s="792"/>
      <c r="AY11998" s="792"/>
      <c r="BN11998" s="792"/>
      <c r="BQ11998" s="792"/>
    </row>
    <row r="11999" spans="8:69" ht="12" customHeight="1">
      <c r="H11999" s="800"/>
      <c r="AJ11999" s="792"/>
      <c r="AM11999" s="792"/>
      <c r="AP11999" s="792"/>
      <c r="AS11999" s="792"/>
      <c r="AV11999" s="792"/>
      <c r="AY11999" s="792"/>
      <c r="BN11999" s="792"/>
      <c r="BQ11999" s="792"/>
    </row>
    <row r="12000" spans="8:69" ht="12" customHeight="1">
      <c r="H12000" s="800"/>
      <c r="AJ12000" s="792"/>
      <c r="AM12000" s="792"/>
      <c r="AP12000" s="792"/>
      <c r="AS12000" s="792"/>
      <c r="AV12000" s="792"/>
      <c r="AY12000" s="792"/>
      <c r="BN12000" s="792"/>
      <c r="BQ12000" s="792"/>
    </row>
    <row r="12001" spans="8:69" ht="12" customHeight="1">
      <c r="H12001" s="800"/>
      <c r="AJ12001" s="792"/>
      <c r="AM12001" s="792"/>
      <c r="AP12001" s="792"/>
      <c r="AS12001" s="792"/>
      <c r="AV12001" s="792"/>
      <c r="AY12001" s="792"/>
      <c r="BN12001" s="792"/>
      <c r="BQ12001" s="792"/>
    </row>
    <row r="12002" spans="8:69" ht="12" customHeight="1">
      <c r="H12002" s="800"/>
      <c r="AJ12002" s="792"/>
      <c r="AM12002" s="792"/>
      <c r="AP12002" s="792"/>
      <c r="AS12002" s="792"/>
      <c r="AV12002" s="792"/>
      <c r="AY12002" s="792"/>
      <c r="BN12002" s="792"/>
      <c r="BQ12002" s="792"/>
    </row>
    <row r="12003" spans="8:69" ht="12" customHeight="1">
      <c r="H12003" s="800"/>
      <c r="AJ12003" s="792"/>
      <c r="AM12003" s="792"/>
      <c r="AP12003" s="792"/>
      <c r="AS12003" s="792"/>
      <c r="AV12003" s="792"/>
      <c r="AY12003" s="792"/>
      <c r="BN12003" s="792"/>
      <c r="BQ12003" s="792"/>
    </row>
    <row r="12004" spans="8:69" ht="12" customHeight="1">
      <c r="H12004" s="800"/>
      <c r="AJ12004" s="792"/>
      <c r="AM12004" s="792"/>
      <c r="AP12004" s="792"/>
      <c r="AS12004" s="792"/>
      <c r="AV12004" s="792"/>
      <c r="AY12004" s="792"/>
      <c r="BN12004" s="792"/>
      <c r="BQ12004" s="792"/>
    </row>
    <row r="12005" spans="8:69" ht="12" customHeight="1">
      <c r="H12005" s="800"/>
      <c r="AJ12005" s="792"/>
      <c r="AM12005" s="792"/>
      <c r="AP12005" s="792"/>
      <c r="AS12005" s="792"/>
      <c r="AV12005" s="792"/>
      <c r="AY12005" s="792"/>
      <c r="BN12005" s="792"/>
      <c r="BQ12005" s="792"/>
    </row>
    <row r="12006" spans="8:69" ht="12" customHeight="1">
      <c r="H12006" s="800"/>
      <c r="AJ12006" s="792"/>
      <c r="AM12006" s="792"/>
      <c r="AP12006" s="792"/>
      <c r="AS12006" s="792"/>
      <c r="AV12006" s="792"/>
      <c r="AY12006" s="792"/>
      <c r="BN12006" s="792"/>
      <c r="BQ12006" s="792"/>
    </row>
    <row r="12007" spans="8:69" ht="12" customHeight="1">
      <c r="H12007" s="800"/>
      <c r="AJ12007" s="792"/>
      <c r="AM12007" s="792"/>
      <c r="AP12007" s="792"/>
      <c r="AS12007" s="792"/>
      <c r="AV12007" s="792"/>
      <c r="AY12007" s="792"/>
      <c r="BN12007" s="792"/>
      <c r="BQ12007" s="792"/>
    </row>
    <row r="12008" spans="8:69" ht="12" customHeight="1">
      <c r="H12008" s="800"/>
      <c r="AJ12008" s="792"/>
      <c r="AM12008" s="792"/>
      <c r="AP12008" s="792"/>
      <c r="AS12008" s="792"/>
      <c r="AV12008" s="792"/>
      <c r="AY12008" s="792"/>
      <c r="BN12008" s="792"/>
      <c r="BQ12008" s="792"/>
    </row>
    <row r="12009" spans="8:69" ht="12" customHeight="1">
      <c r="H12009" s="800"/>
      <c r="AJ12009" s="792"/>
      <c r="AM12009" s="792"/>
      <c r="AP12009" s="792"/>
      <c r="AS12009" s="792"/>
      <c r="AV12009" s="792"/>
      <c r="AY12009" s="792"/>
      <c r="BN12009" s="792"/>
      <c r="BQ12009" s="792"/>
    </row>
    <row r="12010" spans="8:69" ht="12" customHeight="1">
      <c r="H12010" s="800"/>
      <c r="AJ12010" s="792"/>
      <c r="AM12010" s="792"/>
      <c r="AP12010" s="792"/>
      <c r="AS12010" s="792"/>
      <c r="AV12010" s="792"/>
      <c r="AY12010" s="792"/>
      <c r="BN12010" s="792"/>
      <c r="BQ12010" s="792"/>
    </row>
    <row r="12011" spans="8:69" ht="12" customHeight="1">
      <c r="H12011" s="800"/>
      <c r="AJ12011" s="792"/>
      <c r="AM12011" s="792"/>
      <c r="AP12011" s="792"/>
      <c r="AS12011" s="792"/>
      <c r="AV12011" s="792"/>
      <c r="AY12011" s="792"/>
      <c r="BN12011" s="792"/>
      <c r="BQ12011" s="792"/>
    </row>
    <row r="12012" spans="8:69" ht="12" customHeight="1">
      <c r="H12012" s="800"/>
      <c r="AJ12012" s="792"/>
      <c r="AM12012" s="792"/>
      <c r="AP12012" s="792"/>
      <c r="AS12012" s="792"/>
      <c r="AV12012" s="792"/>
      <c r="AY12012" s="792"/>
      <c r="BN12012" s="792"/>
      <c r="BQ12012" s="792"/>
    </row>
    <row r="12013" spans="8:69" ht="12" customHeight="1">
      <c r="H12013" s="800"/>
      <c r="AJ12013" s="792"/>
      <c r="AM12013" s="792"/>
      <c r="AP12013" s="792"/>
      <c r="AS12013" s="792"/>
      <c r="AV12013" s="792"/>
      <c r="AY12013" s="792"/>
      <c r="BN12013" s="792"/>
      <c r="BQ12013" s="792"/>
    </row>
    <row r="12014" spans="8:69" ht="12" customHeight="1">
      <c r="H12014" s="800"/>
      <c r="AJ12014" s="792"/>
      <c r="AM12014" s="792"/>
      <c r="AP12014" s="792"/>
      <c r="AS12014" s="792"/>
      <c r="AV12014" s="792"/>
      <c r="AY12014" s="792"/>
      <c r="BN12014" s="792"/>
      <c r="BQ12014" s="792"/>
    </row>
    <row r="12015" spans="8:69" ht="12" customHeight="1">
      <c r="H12015" s="800"/>
      <c r="AJ12015" s="792"/>
      <c r="AM12015" s="792"/>
      <c r="AP12015" s="792"/>
      <c r="AS12015" s="792"/>
      <c r="AV12015" s="792"/>
      <c r="AY12015" s="792"/>
      <c r="BN12015" s="792"/>
      <c r="BQ12015" s="792"/>
    </row>
    <row r="12016" spans="8:69" ht="12" customHeight="1">
      <c r="H12016" s="800"/>
      <c r="AJ12016" s="792"/>
      <c r="AM12016" s="792"/>
      <c r="AP12016" s="792"/>
      <c r="AS12016" s="792"/>
      <c r="AV12016" s="792"/>
      <c r="AY12016" s="792"/>
      <c r="BN12016" s="792"/>
      <c r="BQ12016" s="792"/>
    </row>
    <row r="12017" spans="8:69" ht="12" customHeight="1">
      <c r="H12017" s="800"/>
      <c r="AJ12017" s="792"/>
      <c r="AM12017" s="792"/>
      <c r="AP12017" s="792"/>
      <c r="AS12017" s="792"/>
      <c r="AV12017" s="792"/>
      <c r="AY12017" s="792"/>
      <c r="BN12017" s="792"/>
      <c r="BQ12017" s="792"/>
    </row>
    <row r="12018" spans="8:69" ht="12" customHeight="1">
      <c r="H12018" s="800"/>
      <c r="AJ12018" s="792"/>
      <c r="AM12018" s="792"/>
      <c r="AP12018" s="792"/>
      <c r="AS12018" s="792"/>
      <c r="AV12018" s="792"/>
      <c r="AY12018" s="792"/>
      <c r="BN12018" s="792"/>
      <c r="BQ12018" s="792"/>
    </row>
    <row r="12019" spans="8:69" ht="12" customHeight="1">
      <c r="H12019" s="800"/>
      <c r="AJ12019" s="792"/>
      <c r="AM12019" s="792"/>
      <c r="AP12019" s="792"/>
      <c r="AS12019" s="792"/>
      <c r="AV12019" s="792"/>
      <c r="AY12019" s="792"/>
      <c r="BN12019" s="792"/>
      <c r="BQ12019" s="792"/>
    </row>
    <row r="12020" spans="8:69" ht="12" customHeight="1">
      <c r="H12020" s="800"/>
      <c r="AJ12020" s="792"/>
      <c r="AM12020" s="792"/>
      <c r="AP12020" s="792"/>
      <c r="AS12020" s="792"/>
      <c r="AV12020" s="792"/>
      <c r="AY12020" s="792"/>
      <c r="BN12020" s="792"/>
      <c r="BQ12020" s="792"/>
    </row>
    <row r="12021" spans="8:69" ht="12" customHeight="1">
      <c r="H12021" s="800"/>
      <c r="AJ12021" s="792"/>
      <c r="AM12021" s="792"/>
      <c r="AP12021" s="792"/>
      <c r="AS12021" s="792"/>
      <c r="AV12021" s="792"/>
      <c r="AY12021" s="792"/>
      <c r="BN12021" s="792"/>
      <c r="BQ12021" s="792"/>
    </row>
    <row r="12022" spans="8:69" ht="12" customHeight="1">
      <c r="H12022" s="800"/>
      <c r="AJ12022" s="792"/>
      <c r="AM12022" s="792"/>
      <c r="AP12022" s="792"/>
      <c r="AS12022" s="792"/>
      <c r="AV12022" s="792"/>
      <c r="AY12022" s="792"/>
      <c r="BN12022" s="792"/>
      <c r="BQ12022" s="792"/>
    </row>
    <row r="12023" spans="8:69" ht="12" customHeight="1">
      <c r="H12023" s="800"/>
      <c r="AJ12023" s="792"/>
      <c r="AM12023" s="792"/>
      <c r="AP12023" s="792"/>
      <c r="AS12023" s="792"/>
      <c r="AV12023" s="792"/>
      <c r="AY12023" s="792"/>
      <c r="BN12023" s="792"/>
      <c r="BQ12023" s="792"/>
    </row>
    <row r="12024" spans="8:69" ht="12" customHeight="1">
      <c r="H12024" s="800"/>
      <c r="AJ12024" s="792"/>
      <c r="AM12024" s="792"/>
      <c r="AP12024" s="792"/>
      <c r="AS12024" s="792"/>
      <c r="AV12024" s="792"/>
      <c r="AY12024" s="792"/>
      <c r="BN12024" s="792"/>
      <c r="BQ12024" s="792"/>
    </row>
    <row r="12025" spans="8:69" ht="12" customHeight="1">
      <c r="H12025" s="800"/>
      <c r="AJ12025" s="792"/>
      <c r="AM12025" s="792"/>
      <c r="AP12025" s="792"/>
      <c r="AS12025" s="792"/>
      <c r="AV12025" s="792"/>
      <c r="AY12025" s="792"/>
      <c r="BN12025" s="792"/>
      <c r="BQ12025" s="792"/>
    </row>
    <row r="12026" spans="8:69" ht="12" customHeight="1">
      <c r="H12026" s="800"/>
      <c r="AJ12026" s="792"/>
      <c r="AM12026" s="792"/>
      <c r="AP12026" s="792"/>
      <c r="AS12026" s="792"/>
      <c r="AV12026" s="792"/>
      <c r="AY12026" s="792"/>
      <c r="BN12026" s="792"/>
      <c r="BQ12026" s="792"/>
    </row>
    <row r="12027" spans="8:69" ht="12" customHeight="1">
      <c r="H12027" s="800"/>
      <c r="AJ12027" s="792"/>
      <c r="AM12027" s="792"/>
      <c r="AP12027" s="792"/>
      <c r="AS12027" s="792"/>
      <c r="AV12027" s="792"/>
      <c r="AY12027" s="792"/>
      <c r="BN12027" s="792"/>
      <c r="BQ12027" s="792"/>
    </row>
    <row r="12028" spans="8:69" ht="12" customHeight="1">
      <c r="H12028" s="800"/>
      <c r="AJ12028" s="792"/>
      <c r="AM12028" s="792"/>
      <c r="AP12028" s="792"/>
      <c r="AS12028" s="792"/>
      <c r="AV12028" s="792"/>
      <c r="AY12028" s="792"/>
      <c r="BN12028" s="792"/>
      <c r="BQ12028" s="792"/>
    </row>
    <row r="12029" spans="8:69" ht="12" customHeight="1">
      <c r="H12029" s="800"/>
      <c r="AJ12029" s="792"/>
      <c r="AM12029" s="792"/>
      <c r="AP12029" s="792"/>
      <c r="AS12029" s="792"/>
      <c r="AV12029" s="792"/>
      <c r="AY12029" s="792"/>
      <c r="BN12029" s="792"/>
      <c r="BQ12029" s="792"/>
    </row>
    <row r="12030" spans="8:69" ht="12" customHeight="1">
      <c r="H12030" s="800"/>
      <c r="AJ12030" s="792"/>
      <c r="AM12030" s="792"/>
      <c r="AP12030" s="792"/>
      <c r="AS12030" s="792"/>
      <c r="AV12030" s="792"/>
      <c r="AY12030" s="792"/>
      <c r="BN12030" s="792"/>
      <c r="BQ12030" s="792"/>
    </row>
    <row r="12031" spans="8:69" ht="12" customHeight="1">
      <c r="H12031" s="800"/>
      <c r="AJ12031" s="792"/>
      <c r="AM12031" s="792"/>
      <c r="AP12031" s="792"/>
      <c r="AS12031" s="792"/>
      <c r="AV12031" s="792"/>
      <c r="AY12031" s="792"/>
      <c r="BN12031" s="792"/>
      <c r="BQ12031" s="792"/>
    </row>
    <row r="12032" spans="8:69" ht="12" customHeight="1">
      <c r="H12032" s="800"/>
      <c r="AJ12032" s="792"/>
      <c r="AM12032" s="792"/>
      <c r="AP12032" s="792"/>
      <c r="AS12032" s="792"/>
      <c r="AV12032" s="792"/>
      <c r="AY12032" s="792"/>
      <c r="BN12032" s="792"/>
      <c r="BQ12032" s="792"/>
    </row>
    <row r="12033" spans="8:69" ht="12" customHeight="1">
      <c r="H12033" s="800"/>
      <c r="AJ12033" s="792"/>
      <c r="AM12033" s="792"/>
      <c r="AP12033" s="792"/>
      <c r="AS12033" s="792"/>
      <c r="AV12033" s="792"/>
      <c r="AY12033" s="792"/>
      <c r="BN12033" s="792"/>
      <c r="BQ12033" s="792"/>
    </row>
    <row r="12034" spans="8:69" ht="12" customHeight="1">
      <c r="H12034" s="800"/>
      <c r="AJ12034" s="792"/>
      <c r="AM12034" s="792"/>
      <c r="AP12034" s="792"/>
      <c r="AS12034" s="792"/>
      <c r="AV12034" s="792"/>
      <c r="AY12034" s="792"/>
      <c r="BN12034" s="792"/>
      <c r="BQ12034" s="792"/>
    </row>
    <row r="12035" spans="8:69" ht="12" customHeight="1">
      <c r="H12035" s="800"/>
      <c r="AJ12035" s="792"/>
      <c r="AM12035" s="792"/>
      <c r="AP12035" s="792"/>
      <c r="AS12035" s="792"/>
      <c r="AV12035" s="792"/>
      <c r="AY12035" s="792"/>
      <c r="BN12035" s="792"/>
      <c r="BQ12035" s="792"/>
    </row>
    <row r="12036" spans="8:69" ht="12" customHeight="1">
      <c r="H12036" s="800"/>
      <c r="AJ12036" s="792"/>
      <c r="AM12036" s="792"/>
      <c r="AP12036" s="792"/>
      <c r="AS12036" s="792"/>
      <c r="AV12036" s="792"/>
      <c r="AY12036" s="792"/>
      <c r="BN12036" s="792"/>
      <c r="BQ12036" s="792"/>
    </row>
    <row r="12037" spans="8:69" ht="12" customHeight="1">
      <c r="H12037" s="800"/>
      <c r="AJ12037" s="792"/>
      <c r="AM12037" s="792"/>
      <c r="AP12037" s="792"/>
      <c r="AS12037" s="792"/>
      <c r="AV12037" s="792"/>
      <c r="AY12037" s="792"/>
      <c r="BN12037" s="792"/>
      <c r="BQ12037" s="792"/>
    </row>
    <row r="12038" spans="8:69" ht="12" customHeight="1">
      <c r="H12038" s="800"/>
      <c r="AJ12038" s="792"/>
      <c r="AM12038" s="792"/>
      <c r="AP12038" s="792"/>
      <c r="AS12038" s="792"/>
      <c r="AV12038" s="792"/>
      <c r="AY12038" s="792"/>
      <c r="BN12038" s="792"/>
      <c r="BQ12038" s="792"/>
    </row>
    <row r="12039" spans="8:69" ht="12" customHeight="1">
      <c r="H12039" s="800"/>
      <c r="AJ12039" s="792"/>
      <c r="AM12039" s="792"/>
      <c r="AP12039" s="792"/>
      <c r="AS12039" s="792"/>
      <c r="AV12039" s="792"/>
      <c r="AY12039" s="792"/>
      <c r="BN12039" s="792"/>
      <c r="BQ12039" s="792"/>
    </row>
    <row r="12040" spans="8:69" ht="12" customHeight="1">
      <c r="H12040" s="800"/>
      <c r="AJ12040" s="792"/>
      <c r="AM12040" s="792"/>
      <c r="AP12040" s="792"/>
      <c r="AS12040" s="792"/>
      <c r="AV12040" s="792"/>
      <c r="AY12040" s="792"/>
      <c r="BN12040" s="792"/>
      <c r="BQ12040" s="792"/>
    </row>
    <row r="12041" spans="8:69" ht="12" customHeight="1">
      <c r="H12041" s="800"/>
      <c r="AJ12041" s="792"/>
      <c r="AM12041" s="792"/>
      <c r="AP12041" s="792"/>
      <c r="AS12041" s="792"/>
      <c r="AV12041" s="792"/>
      <c r="AY12041" s="792"/>
      <c r="BN12041" s="792"/>
      <c r="BQ12041" s="792"/>
    </row>
    <row r="12042" spans="8:69" ht="12" customHeight="1">
      <c r="H12042" s="800"/>
      <c r="AJ12042" s="792"/>
      <c r="AM12042" s="792"/>
      <c r="AP12042" s="792"/>
      <c r="AS12042" s="792"/>
      <c r="AV12042" s="792"/>
      <c r="AY12042" s="792"/>
      <c r="BN12042" s="792"/>
      <c r="BQ12042" s="792"/>
    </row>
    <row r="12043" spans="8:69" ht="12" customHeight="1">
      <c r="H12043" s="800"/>
      <c r="AJ12043" s="792"/>
      <c r="AM12043" s="792"/>
      <c r="AP12043" s="792"/>
      <c r="AS12043" s="792"/>
      <c r="AV12043" s="792"/>
      <c r="AY12043" s="792"/>
      <c r="BN12043" s="792"/>
      <c r="BQ12043" s="792"/>
    </row>
    <row r="12044" spans="8:69" ht="12" customHeight="1">
      <c r="H12044" s="800"/>
      <c r="AJ12044" s="792"/>
      <c r="AM12044" s="792"/>
      <c r="AP12044" s="792"/>
      <c r="AS12044" s="792"/>
      <c r="AV12044" s="792"/>
      <c r="AY12044" s="792"/>
      <c r="BN12044" s="792"/>
      <c r="BQ12044" s="792"/>
    </row>
    <row r="12045" spans="8:69" ht="12" customHeight="1">
      <c r="H12045" s="800"/>
      <c r="AJ12045" s="792"/>
      <c r="AM12045" s="792"/>
      <c r="AP12045" s="792"/>
      <c r="AS12045" s="792"/>
      <c r="AV12045" s="792"/>
      <c r="AY12045" s="792"/>
      <c r="BN12045" s="792"/>
      <c r="BQ12045" s="792"/>
    </row>
    <row r="12046" spans="8:69" ht="12" customHeight="1">
      <c r="H12046" s="800"/>
      <c r="AJ12046" s="792"/>
      <c r="AM12046" s="792"/>
      <c r="AP12046" s="792"/>
      <c r="AS12046" s="792"/>
      <c r="AV12046" s="792"/>
      <c r="AY12046" s="792"/>
      <c r="BN12046" s="792"/>
      <c r="BQ12046" s="792"/>
    </row>
    <row r="12047" spans="8:69" ht="12" customHeight="1">
      <c r="H12047" s="800"/>
      <c r="AJ12047" s="792"/>
      <c r="AM12047" s="792"/>
      <c r="AP12047" s="792"/>
      <c r="AS12047" s="792"/>
      <c r="AV12047" s="792"/>
      <c r="AY12047" s="792"/>
      <c r="BN12047" s="792"/>
      <c r="BQ12047" s="792"/>
    </row>
    <row r="12048" spans="8:69" ht="12" customHeight="1">
      <c r="H12048" s="800"/>
      <c r="AJ12048" s="792"/>
      <c r="AM12048" s="792"/>
      <c r="AP12048" s="792"/>
      <c r="AS12048" s="792"/>
      <c r="AV12048" s="792"/>
      <c r="AY12048" s="792"/>
      <c r="BN12048" s="792"/>
      <c r="BQ12048" s="792"/>
    </row>
    <row r="12049" spans="8:69" ht="12" customHeight="1">
      <c r="H12049" s="800"/>
      <c r="AJ12049" s="792"/>
      <c r="AM12049" s="792"/>
      <c r="AP12049" s="792"/>
      <c r="AS12049" s="792"/>
      <c r="AV12049" s="792"/>
      <c r="AY12049" s="792"/>
      <c r="BN12049" s="792"/>
      <c r="BQ12049" s="792"/>
    </row>
    <row r="12050" spans="8:69" ht="12" customHeight="1">
      <c r="H12050" s="800"/>
      <c r="AJ12050" s="792"/>
      <c r="AM12050" s="792"/>
      <c r="AP12050" s="792"/>
      <c r="AS12050" s="792"/>
      <c r="AV12050" s="792"/>
      <c r="AY12050" s="792"/>
      <c r="BN12050" s="792"/>
      <c r="BQ12050" s="792"/>
    </row>
    <row r="12051" spans="8:69" ht="12" customHeight="1">
      <c r="H12051" s="800"/>
      <c r="AJ12051" s="792"/>
      <c r="AM12051" s="792"/>
      <c r="AP12051" s="792"/>
      <c r="AS12051" s="792"/>
      <c r="AV12051" s="792"/>
      <c r="AY12051" s="792"/>
      <c r="BN12051" s="792"/>
      <c r="BQ12051" s="792"/>
    </row>
    <row r="12052" spans="8:69" ht="12" customHeight="1">
      <c r="H12052" s="800"/>
      <c r="AJ12052" s="792"/>
      <c r="AM12052" s="792"/>
      <c r="AP12052" s="792"/>
      <c r="AS12052" s="792"/>
      <c r="AV12052" s="792"/>
      <c r="AY12052" s="792"/>
      <c r="BN12052" s="792"/>
      <c r="BQ12052" s="792"/>
    </row>
    <row r="12053" spans="8:69" ht="12" customHeight="1">
      <c r="H12053" s="800"/>
      <c r="AJ12053" s="792"/>
      <c r="AM12053" s="792"/>
      <c r="AP12053" s="792"/>
      <c r="AS12053" s="792"/>
      <c r="AV12053" s="792"/>
      <c r="AY12053" s="792"/>
      <c r="BN12053" s="792"/>
      <c r="BQ12053" s="792"/>
    </row>
    <row r="12054" spans="8:69" ht="12" customHeight="1">
      <c r="H12054" s="800"/>
      <c r="AJ12054" s="792"/>
      <c r="AM12054" s="792"/>
      <c r="AP12054" s="792"/>
      <c r="AS12054" s="792"/>
      <c r="AV12054" s="792"/>
      <c r="AY12054" s="792"/>
      <c r="BN12054" s="792"/>
      <c r="BQ12054" s="792"/>
    </row>
    <row r="12055" spans="8:69" ht="12" customHeight="1">
      <c r="H12055" s="800"/>
      <c r="AJ12055" s="792"/>
      <c r="AM12055" s="792"/>
      <c r="AP12055" s="792"/>
      <c r="AS12055" s="792"/>
      <c r="AV12055" s="792"/>
      <c r="AY12055" s="792"/>
      <c r="BN12055" s="792"/>
      <c r="BQ12055" s="792"/>
    </row>
    <row r="12056" spans="8:69" ht="12" customHeight="1">
      <c r="H12056" s="800"/>
      <c r="AJ12056" s="792"/>
      <c r="AM12056" s="792"/>
      <c r="AP12056" s="792"/>
      <c r="AS12056" s="792"/>
      <c r="AV12056" s="792"/>
      <c r="AY12056" s="792"/>
      <c r="BN12056" s="792"/>
      <c r="BQ12056" s="792"/>
    </row>
    <row r="12057" spans="8:69" ht="12" customHeight="1">
      <c r="H12057" s="800"/>
      <c r="AJ12057" s="792"/>
      <c r="AM12057" s="792"/>
      <c r="AP12057" s="792"/>
      <c r="AS12057" s="792"/>
      <c r="AV12057" s="792"/>
      <c r="AY12057" s="792"/>
      <c r="BN12057" s="792"/>
      <c r="BQ12057" s="792"/>
    </row>
    <row r="12058" spans="8:69" ht="12" customHeight="1">
      <c r="H12058" s="800"/>
      <c r="AJ12058" s="792"/>
      <c r="AM12058" s="792"/>
      <c r="AP12058" s="792"/>
      <c r="AS12058" s="792"/>
      <c r="AV12058" s="792"/>
      <c r="AY12058" s="792"/>
      <c r="BN12058" s="792"/>
      <c r="BQ12058" s="792"/>
    </row>
    <row r="12059" spans="8:69" ht="12" customHeight="1">
      <c r="H12059" s="800"/>
      <c r="AJ12059" s="792"/>
      <c r="AM12059" s="792"/>
      <c r="AP12059" s="792"/>
      <c r="AS12059" s="792"/>
      <c r="AV12059" s="792"/>
      <c r="AY12059" s="792"/>
      <c r="BN12059" s="792"/>
      <c r="BQ12059" s="792"/>
    </row>
    <row r="12060" spans="8:69" ht="12" customHeight="1">
      <c r="H12060" s="800"/>
      <c r="AJ12060" s="792"/>
      <c r="AM12060" s="792"/>
      <c r="AP12060" s="792"/>
      <c r="AS12060" s="792"/>
      <c r="AV12060" s="792"/>
      <c r="AY12060" s="792"/>
      <c r="BN12060" s="792"/>
      <c r="BQ12060" s="792"/>
    </row>
    <row r="12061" spans="8:69" ht="12" customHeight="1">
      <c r="H12061" s="800"/>
      <c r="AJ12061" s="792"/>
      <c r="AM12061" s="792"/>
      <c r="AP12061" s="792"/>
      <c r="AS12061" s="792"/>
      <c r="AV12061" s="792"/>
      <c r="AY12061" s="792"/>
      <c r="BN12061" s="792"/>
      <c r="BQ12061" s="792"/>
    </row>
    <row r="12062" spans="8:69" ht="12" customHeight="1">
      <c r="H12062" s="800"/>
      <c r="AJ12062" s="792"/>
      <c r="AM12062" s="792"/>
      <c r="AP12062" s="792"/>
      <c r="AS12062" s="792"/>
      <c r="AV12062" s="792"/>
      <c r="AY12062" s="792"/>
      <c r="BN12062" s="792"/>
      <c r="BQ12062" s="792"/>
    </row>
    <row r="12063" spans="8:69" ht="12" customHeight="1">
      <c r="H12063" s="800"/>
      <c r="AJ12063" s="792"/>
      <c r="AM12063" s="792"/>
      <c r="AP12063" s="792"/>
      <c r="AS12063" s="792"/>
      <c r="AV12063" s="792"/>
      <c r="AY12063" s="792"/>
      <c r="BN12063" s="792"/>
      <c r="BQ12063" s="792"/>
    </row>
    <row r="12064" spans="8:69" ht="12" customHeight="1">
      <c r="H12064" s="800"/>
      <c r="AJ12064" s="792"/>
      <c r="AM12064" s="792"/>
      <c r="AP12064" s="792"/>
      <c r="AS12064" s="792"/>
      <c r="AV12064" s="792"/>
      <c r="AY12064" s="792"/>
      <c r="BN12064" s="792"/>
      <c r="BQ12064" s="792"/>
    </row>
    <row r="12065" spans="8:69" ht="12" customHeight="1">
      <c r="H12065" s="800"/>
      <c r="AJ12065" s="792"/>
      <c r="AM12065" s="792"/>
      <c r="AP12065" s="792"/>
      <c r="AS12065" s="792"/>
      <c r="AV12065" s="792"/>
      <c r="AY12065" s="792"/>
      <c r="BN12065" s="792"/>
      <c r="BQ12065" s="792"/>
    </row>
    <row r="12066" spans="8:69" ht="12" customHeight="1">
      <c r="H12066" s="800"/>
      <c r="AJ12066" s="792"/>
      <c r="AM12066" s="792"/>
      <c r="AP12066" s="792"/>
      <c r="AS12066" s="792"/>
      <c r="AV12066" s="792"/>
      <c r="AY12066" s="792"/>
      <c r="BN12066" s="792"/>
      <c r="BQ12066" s="792"/>
    </row>
    <row r="12067" spans="8:69" ht="12" customHeight="1">
      <c r="H12067" s="800"/>
      <c r="AJ12067" s="792"/>
      <c r="AM12067" s="792"/>
      <c r="AP12067" s="792"/>
      <c r="AS12067" s="792"/>
      <c r="AV12067" s="792"/>
      <c r="AY12067" s="792"/>
      <c r="BN12067" s="792"/>
      <c r="BQ12067" s="792"/>
    </row>
    <row r="12068" spans="8:69" ht="12" customHeight="1">
      <c r="H12068" s="800"/>
      <c r="AJ12068" s="792"/>
      <c r="AM12068" s="792"/>
      <c r="AP12068" s="792"/>
      <c r="AS12068" s="792"/>
      <c r="AV12068" s="792"/>
      <c r="AY12068" s="792"/>
      <c r="BN12068" s="792"/>
      <c r="BQ12068" s="792"/>
    </row>
    <row r="12069" spans="8:69" ht="12" customHeight="1">
      <c r="H12069" s="800"/>
      <c r="AJ12069" s="792"/>
      <c r="AM12069" s="792"/>
      <c r="AP12069" s="792"/>
      <c r="AS12069" s="792"/>
      <c r="AV12069" s="792"/>
      <c r="AY12069" s="792"/>
      <c r="BN12069" s="792"/>
      <c r="BQ12069" s="792"/>
    </row>
    <row r="12070" spans="8:69" ht="12" customHeight="1">
      <c r="H12070" s="800"/>
      <c r="AJ12070" s="792"/>
      <c r="AM12070" s="792"/>
      <c r="AP12070" s="792"/>
      <c r="AS12070" s="792"/>
      <c r="AV12070" s="792"/>
      <c r="AY12070" s="792"/>
      <c r="BN12070" s="792"/>
      <c r="BQ12070" s="792"/>
    </row>
    <row r="12071" spans="8:69" ht="12" customHeight="1">
      <c r="H12071" s="800"/>
      <c r="AJ12071" s="792"/>
      <c r="AM12071" s="792"/>
      <c r="AP12071" s="792"/>
      <c r="AS12071" s="792"/>
      <c r="AV12071" s="792"/>
      <c r="AY12071" s="792"/>
      <c r="BN12071" s="792"/>
      <c r="BQ12071" s="792"/>
    </row>
    <row r="12072" spans="8:69" ht="12" customHeight="1">
      <c r="H12072" s="800"/>
      <c r="AJ12072" s="792"/>
      <c r="AM12072" s="792"/>
      <c r="AP12072" s="792"/>
      <c r="AS12072" s="792"/>
      <c r="AV12072" s="792"/>
      <c r="AY12072" s="792"/>
      <c r="BN12072" s="792"/>
      <c r="BQ12072" s="792"/>
    </row>
    <row r="12073" spans="8:69" ht="12" customHeight="1">
      <c r="H12073" s="800"/>
      <c r="AJ12073" s="792"/>
      <c r="AM12073" s="792"/>
      <c r="AP12073" s="792"/>
      <c r="AS12073" s="792"/>
      <c r="AV12073" s="792"/>
      <c r="AY12073" s="792"/>
      <c r="BN12073" s="792"/>
      <c r="BQ12073" s="792"/>
    </row>
    <row r="12074" spans="8:69" ht="12" customHeight="1">
      <c r="H12074" s="800"/>
      <c r="AJ12074" s="792"/>
      <c r="AM12074" s="792"/>
      <c r="AP12074" s="792"/>
      <c r="AS12074" s="792"/>
      <c r="AV12074" s="792"/>
      <c r="AY12074" s="792"/>
      <c r="BN12074" s="792"/>
      <c r="BQ12074" s="792"/>
    </row>
    <row r="12075" spans="8:69" ht="12" customHeight="1">
      <c r="H12075" s="800"/>
      <c r="AJ12075" s="792"/>
      <c r="AM12075" s="792"/>
      <c r="AP12075" s="792"/>
      <c r="AS12075" s="792"/>
      <c r="AV12075" s="792"/>
      <c r="AY12075" s="792"/>
      <c r="BN12075" s="792"/>
      <c r="BQ12075" s="792"/>
    </row>
    <row r="12076" spans="8:69" ht="12" customHeight="1">
      <c r="H12076" s="800"/>
      <c r="AJ12076" s="792"/>
      <c r="AM12076" s="792"/>
      <c r="AP12076" s="792"/>
      <c r="AS12076" s="792"/>
      <c r="AV12076" s="792"/>
      <c r="AY12076" s="792"/>
      <c r="BN12076" s="792"/>
      <c r="BQ12076" s="792"/>
    </row>
    <row r="12077" spans="8:69" ht="12" customHeight="1">
      <c r="H12077" s="800"/>
      <c r="AJ12077" s="792"/>
      <c r="AM12077" s="792"/>
      <c r="AP12077" s="792"/>
      <c r="AS12077" s="792"/>
      <c r="AV12077" s="792"/>
      <c r="AY12077" s="792"/>
      <c r="BN12077" s="792"/>
      <c r="BQ12077" s="792"/>
    </row>
    <row r="12078" spans="8:69" ht="12" customHeight="1">
      <c r="H12078" s="800"/>
      <c r="AJ12078" s="792"/>
      <c r="AM12078" s="792"/>
      <c r="AP12078" s="792"/>
      <c r="AS12078" s="792"/>
      <c r="AV12078" s="792"/>
      <c r="AY12078" s="792"/>
      <c r="BN12078" s="792"/>
      <c r="BQ12078" s="792"/>
    </row>
    <row r="12079" spans="8:69" ht="12" customHeight="1">
      <c r="H12079" s="800"/>
      <c r="AJ12079" s="792"/>
      <c r="AM12079" s="792"/>
      <c r="AP12079" s="792"/>
      <c r="AS12079" s="792"/>
      <c r="AV12079" s="792"/>
      <c r="AY12079" s="792"/>
      <c r="BN12079" s="792"/>
      <c r="BQ12079" s="792"/>
    </row>
    <row r="12080" spans="8:69" ht="12" customHeight="1">
      <c r="H12080" s="800"/>
      <c r="AJ12080" s="792"/>
      <c r="AM12080" s="792"/>
      <c r="AP12080" s="792"/>
      <c r="AS12080" s="792"/>
      <c r="AV12080" s="792"/>
      <c r="AY12080" s="792"/>
      <c r="BN12080" s="792"/>
      <c r="BQ12080" s="792"/>
    </row>
    <row r="12081" spans="8:69" ht="12" customHeight="1">
      <c r="H12081" s="800"/>
      <c r="AJ12081" s="792"/>
      <c r="AM12081" s="792"/>
      <c r="AP12081" s="792"/>
      <c r="AS12081" s="792"/>
      <c r="AV12081" s="792"/>
      <c r="AY12081" s="792"/>
      <c r="BN12081" s="792"/>
      <c r="BQ12081" s="792"/>
    </row>
    <row r="12082" spans="8:69" ht="12" customHeight="1">
      <c r="H12082" s="800"/>
      <c r="AJ12082" s="792"/>
      <c r="AM12082" s="792"/>
      <c r="AP12082" s="792"/>
      <c r="AS12082" s="792"/>
      <c r="AV12082" s="792"/>
      <c r="AY12082" s="792"/>
      <c r="BN12082" s="792"/>
      <c r="BQ12082" s="792"/>
    </row>
    <row r="12083" spans="8:69" ht="12" customHeight="1">
      <c r="H12083" s="800"/>
      <c r="AJ12083" s="792"/>
      <c r="AM12083" s="792"/>
      <c r="AP12083" s="792"/>
      <c r="AS12083" s="792"/>
      <c r="AV12083" s="792"/>
      <c r="AY12083" s="792"/>
      <c r="BN12083" s="792"/>
      <c r="BQ12083" s="792"/>
    </row>
    <row r="12084" spans="8:69" ht="12" customHeight="1">
      <c r="H12084" s="800"/>
      <c r="AJ12084" s="792"/>
      <c r="AM12084" s="792"/>
      <c r="AP12084" s="792"/>
      <c r="AS12084" s="792"/>
      <c r="AV12084" s="792"/>
      <c r="AY12084" s="792"/>
      <c r="BN12084" s="792"/>
      <c r="BQ12084" s="792"/>
    </row>
    <row r="12085" spans="8:69" ht="12" customHeight="1">
      <c r="H12085" s="800"/>
      <c r="AJ12085" s="792"/>
      <c r="AM12085" s="792"/>
      <c r="AP12085" s="792"/>
      <c r="AS12085" s="792"/>
      <c r="AV12085" s="792"/>
      <c r="AY12085" s="792"/>
      <c r="BN12085" s="792"/>
      <c r="BQ12085" s="792"/>
    </row>
    <row r="12086" spans="8:69" ht="12" customHeight="1">
      <c r="H12086" s="800"/>
      <c r="AJ12086" s="792"/>
      <c r="AM12086" s="792"/>
      <c r="AP12086" s="792"/>
      <c r="AS12086" s="792"/>
      <c r="AV12086" s="792"/>
      <c r="AY12086" s="792"/>
      <c r="BN12086" s="792"/>
      <c r="BQ12086" s="792"/>
    </row>
    <row r="12087" spans="8:69" ht="12" customHeight="1">
      <c r="H12087" s="800"/>
      <c r="AJ12087" s="792"/>
      <c r="AM12087" s="792"/>
      <c r="AP12087" s="792"/>
      <c r="AS12087" s="792"/>
      <c r="AV12087" s="792"/>
      <c r="AY12087" s="792"/>
      <c r="BN12087" s="792"/>
      <c r="BQ12087" s="792"/>
    </row>
    <row r="12088" spans="8:69" ht="12" customHeight="1">
      <c r="H12088" s="800"/>
      <c r="AJ12088" s="792"/>
      <c r="AM12088" s="792"/>
      <c r="AP12088" s="792"/>
      <c r="AS12088" s="792"/>
      <c r="AV12088" s="792"/>
      <c r="AY12088" s="792"/>
      <c r="BN12088" s="792"/>
      <c r="BQ12088" s="792"/>
    </row>
    <row r="12089" spans="8:69" ht="12" customHeight="1">
      <c r="H12089" s="800"/>
      <c r="AJ12089" s="792"/>
      <c r="AM12089" s="792"/>
      <c r="AP12089" s="792"/>
      <c r="AS12089" s="792"/>
      <c r="AV12089" s="792"/>
      <c r="AY12089" s="792"/>
      <c r="BN12089" s="792"/>
      <c r="BQ12089" s="792"/>
    </row>
    <row r="12090" spans="8:69" ht="12" customHeight="1">
      <c r="H12090" s="800"/>
      <c r="AJ12090" s="792"/>
      <c r="AM12090" s="792"/>
      <c r="AP12090" s="792"/>
      <c r="AS12090" s="792"/>
      <c r="AV12090" s="792"/>
      <c r="AY12090" s="792"/>
      <c r="BN12090" s="792"/>
      <c r="BQ12090" s="792"/>
    </row>
    <row r="12091" spans="8:69" ht="12" customHeight="1">
      <c r="H12091" s="800"/>
      <c r="AJ12091" s="792"/>
      <c r="AM12091" s="792"/>
      <c r="AP12091" s="792"/>
      <c r="AS12091" s="792"/>
      <c r="AV12091" s="792"/>
      <c r="AY12091" s="792"/>
      <c r="BN12091" s="792"/>
      <c r="BQ12091" s="792"/>
    </row>
    <row r="12092" spans="8:69" ht="12" customHeight="1">
      <c r="H12092" s="800"/>
      <c r="AJ12092" s="792"/>
      <c r="AM12092" s="792"/>
      <c r="AP12092" s="792"/>
      <c r="AS12092" s="792"/>
      <c r="AV12092" s="792"/>
      <c r="AY12092" s="792"/>
      <c r="BN12092" s="792"/>
      <c r="BQ12092" s="792"/>
    </row>
    <row r="12093" spans="8:69" ht="12" customHeight="1">
      <c r="H12093" s="800"/>
      <c r="AJ12093" s="792"/>
      <c r="AM12093" s="792"/>
      <c r="AP12093" s="792"/>
      <c r="AS12093" s="792"/>
      <c r="AV12093" s="792"/>
      <c r="AY12093" s="792"/>
      <c r="BN12093" s="792"/>
      <c r="BQ12093" s="792"/>
    </row>
    <row r="12094" spans="8:69" ht="12" customHeight="1">
      <c r="H12094" s="800"/>
      <c r="AJ12094" s="792"/>
      <c r="AM12094" s="792"/>
      <c r="AP12094" s="792"/>
      <c r="AS12094" s="792"/>
      <c r="AV12094" s="792"/>
      <c r="AY12094" s="792"/>
      <c r="BN12094" s="792"/>
      <c r="BQ12094" s="792"/>
    </row>
    <row r="12095" spans="8:69" ht="12" customHeight="1">
      <c r="H12095" s="800"/>
      <c r="AJ12095" s="792"/>
      <c r="AM12095" s="792"/>
      <c r="AP12095" s="792"/>
      <c r="AS12095" s="792"/>
      <c r="AV12095" s="792"/>
      <c r="AY12095" s="792"/>
      <c r="BN12095" s="792"/>
      <c r="BQ12095" s="792"/>
    </row>
    <row r="12096" spans="8:69" ht="12" customHeight="1">
      <c r="H12096" s="800"/>
      <c r="AJ12096" s="792"/>
      <c r="AM12096" s="792"/>
      <c r="AP12096" s="792"/>
      <c r="AS12096" s="792"/>
      <c r="AV12096" s="792"/>
      <c r="AY12096" s="792"/>
      <c r="BN12096" s="792"/>
      <c r="BQ12096" s="792"/>
    </row>
    <row r="12097" spans="8:69" ht="12" customHeight="1">
      <c r="H12097" s="800"/>
      <c r="AJ12097" s="792"/>
      <c r="AM12097" s="792"/>
      <c r="AP12097" s="792"/>
      <c r="AS12097" s="792"/>
      <c r="AV12097" s="792"/>
      <c r="AY12097" s="792"/>
      <c r="BN12097" s="792"/>
      <c r="BQ12097" s="792"/>
    </row>
    <row r="12098" spans="8:69" ht="12" customHeight="1">
      <c r="H12098" s="800"/>
      <c r="AJ12098" s="792"/>
      <c r="AM12098" s="792"/>
      <c r="AP12098" s="792"/>
      <c r="AS12098" s="792"/>
      <c r="AV12098" s="792"/>
      <c r="AY12098" s="792"/>
      <c r="BN12098" s="792"/>
      <c r="BQ12098" s="792"/>
    </row>
    <row r="12099" spans="8:69" ht="12" customHeight="1">
      <c r="H12099" s="800"/>
      <c r="AJ12099" s="792"/>
      <c r="AM12099" s="792"/>
      <c r="AP12099" s="792"/>
      <c r="AS12099" s="792"/>
      <c r="AV12099" s="792"/>
      <c r="AY12099" s="792"/>
      <c r="BN12099" s="792"/>
      <c r="BQ12099" s="792"/>
    </row>
    <row r="12100" spans="8:69" ht="12" customHeight="1">
      <c r="H12100" s="800"/>
      <c r="AJ12100" s="792"/>
      <c r="AM12100" s="792"/>
      <c r="AP12100" s="792"/>
      <c r="AS12100" s="792"/>
      <c r="AV12100" s="792"/>
      <c r="AY12100" s="792"/>
      <c r="BN12100" s="792"/>
      <c r="BQ12100" s="792"/>
    </row>
    <row r="12101" spans="8:69" ht="12" customHeight="1">
      <c r="H12101" s="800"/>
      <c r="AJ12101" s="792"/>
      <c r="AM12101" s="792"/>
      <c r="AP12101" s="792"/>
      <c r="AS12101" s="792"/>
      <c r="AV12101" s="792"/>
      <c r="AY12101" s="792"/>
      <c r="BN12101" s="792"/>
      <c r="BQ12101" s="792"/>
    </row>
    <row r="12102" spans="8:69" ht="12" customHeight="1">
      <c r="H12102" s="800"/>
      <c r="AJ12102" s="792"/>
      <c r="AM12102" s="792"/>
      <c r="AP12102" s="792"/>
      <c r="AS12102" s="792"/>
      <c r="AV12102" s="792"/>
      <c r="AY12102" s="792"/>
      <c r="BN12102" s="792"/>
      <c r="BQ12102" s="792"/>
    </row>
    <row r="12103" spans="8:69" ht="12" customHeight="1">
      <c r="H12103" s="800"/>
      <c r="AJ12103" s="792"/>
      <c r="AM12103" s="792"/>
      <c r="AP12103" s="792"/>
      <c r="AS12103" s="792"/>
      <c r="AV12103" s="792"/>
      <c r="AY12103" s="792"/>
      <c r="BN12103" s="792"/>
      <c r="BQ12103" s="792"/>
    </row>
    <row r="12104" spans="8:69" ht="12" customHeight="1">
      <c r="H12104" s="800"/>
      <c r="AJ12104" s="792"/>
      <c r="AM12104" s="792"/>
      <c r="AP12104" s="792"/>
      <c r="AS12104" s="792"/>
      <c r="AV12104" s="792"/>
      <c r="AY12104" s="792"/>
      <c r="BN12104" s="792"/>
      <c r="BQ12104" s="792"/>
    </row>
    <row r="12105" spans="8:69" ht="12" customHeight="1">
      <c r="H12105" s="800"/>
      <c r="AJ12105" s="792"/>
      <c r="AM12105" s="792"/>
      <c r="AP12105" s="792"/>
      <c r="AS12105" s="792"/>
      <c r="AV12105" s="792"/>
      <c r="AY12105" s="792"/>
      <c r="BN12105" s="792"/>
      <c r="BQ12105" s="792"/>
    </row>
    <row r="12106" spans="8:69" ht="12" customHeight="1">
      <c r="H12106" s="800"/>
      <c r="AJ12106" s="792"/>
      <c r="AM12106" s="792"/>
      <c r="AP12106" s="792"/>
      <c r="AS12106" s="792"/>
      <c r="AV12106" s="792"/>
      <c r="AY12106" s="792"/>
      <c r="BN12106" s="792"/>
      <c r="BQ12106" s="792"/>
    </row>
    <row r="12107" spans="8:69" ht="12" customHeight="1">
      <c r="H12107" s="800"/>
      <c r="AJ12107" s="792"/>
      <c r="AM12107" s="792"/>
      <c r="AP12107" s="792"/>
      <c r="AS12107" s="792"/>
      <c r="AV12107" s="792"/>
      <c r="AY12107" s="792"/>
      <c r="BN12107" s="792"/>
      <c r="BQ12107" s="792"/>
    </row>
    <row r="12108" spans="8:69" ht="12" customHeight="1">
      <c r="H12108" s="800"/>
      <c r="AJ12108" s="792"/>
      <c r="AM12108" s="792"/>
      <c r="AP12108" s="792"/>
      <c r="AS12108" s="792"/>
      <c r="AV12108" s="792"/>
      <c r="AY12108" s="792"/>
      <c r="BN12108" s="792"/>
      <c r="BQ12108" s="792"/>
    </row>
    <row r="12109" spans="8:69" ht="12" customHeight="1">
      <c r="H12109" s="800"/>
      <c r="AJ12109" s="792"/>
      <c r="AM12109" s="792"/>
      <c r="AP12109" s="792"/>
      <c r="AS12109" s="792"/>
      <c r="AV12109" s="792"/>
      <c r="AY12109" s="792"/>
      <c r="BN12109" s="792"/>
      <c r="BQ12109" s="792"/>
    </row>
    <row r="12110" spans="8:69" ht="12" customHeight="1">
      <c r="H12110" s="800"/>
      <c r="AJ12110" s="792"/>
      <c r="AM12110" s="792"/>
      <c r="AP12110" s="792"/>
      <c r="AS12110" s="792"/>
      <c r="AV12110" s="792"/>
      <c r="AY12110" s="792"/>
      <c r="BN12110" s="792"/>
      <c r="BQ12110" s="792"/>
    </row>
    <row r="12111" spans="8:69" ht="12" customHeight="1">
      <c r="H12111" s="800"/>
      <c r="AJ12111" s="792"/>
      <c r="AM12111" s="792"/>
      <c r="AP12111" s="792"/>
      <c r="AS12111" s="792"/>
      <c r="AV12111" s="792"/>
      <c r="AY12111" s="792"/>
      <c r="BN12111" s="792"/>
      <c r="BQ12111" s="792"/>
    </row>
    <row r="12112" spans="8:69" ht="12" customHeight="1">
      <c r="H12112" s="800"/>
      <c r="AJ12112" s="792"/>
      <c r="AM12112" s="792"/>
      <c r="AP12112" s="792"/>
      <c r="AS12112" s="792"/>
      <c r="AV12112" s="792"/>
      <c r="AY12112" s="792"/>
      <c r="BN12112" s="792"/>
      <c r="BQ12112" s="792"/>
    </row>
    <row r="12113" spans="8:69" ht="12" customHeight="1">
      <c r="H12113" s="800"/>
      <c r="AJ12113" s="792"/>
      <c r="AM12113" s="792"/>
      <c r="AP12113" s="792"/>
      <c r="AS12113" s="792"/>
      <c r="AV12113" s="792"/>
      <c r="AY12113" s="792"/>
      <c r="BN12113" s="792"/>
      <c r="BQ12113" s="792"/>
    </row>
    <row r="12114" spans="8:69" ht="12" customHeight="1">
      <c r="H12114" s="800"/>
      <c r="AJ12114" s="792"/>
      <c r="AM12114" s="792"/>
      <c r="AP12114" s="792"/>
      <c r="AS12114" s="792"/>
      <c r="AV12114" s="792"/>
      <c r="AY12114" s="792"/>
      <c r="BN12114" s="792"/>
      <c r="BQ12114" s="792"/>
    </row>
    <row r="12115" spans="8:69" ht="12" customHeight="1">
      <c r="H12115" s="800"/>
      <c r="AJ12115" s="792"/>
      <c r="AM12115" s="792"/>
      <c r="AP12115" s="792"/>
      <c r="AS12115" s="792"/>
      <c r="AV12115" s="792"/>
      <c r="AY12115" s="792"/>
      <c r="BN12115" s="792"/>
      <c r="BQ12115" s="792"/>
    </row>
    <row r="12116" spans="8:69" ht="12" customHeight="1">
      <c r="H12116" s="800"/>
      <c r="AJ12116" s="792"/>
      <c r="AM12116" s="792"/>
      <c r="AP12116" s="792"/>
      <c r="AS12116" s="792"/>
      <c r="AV12116" s="792"/>
      <c r="AY12116" s="792"/>
      <c r="BN12116" s="792"/>
      <c r="BQ12116" s="792"/>
    </row>
    <row r="12117" spans="8:69" ht="12" customHeight="1">
      <c r="H12117" s="800"/>
      <c r="AJ12117" s="792"/>
      <c r="AM12117" s="792"/>
      <c r="AP12117" s="792"/>
      <c r="AS12117" s="792"/>
      <c r="AV12117" s="792"/>
      <c r="AY12117" s="792"/>
      <c r="BN12117" s="792"/>
      <c r="BQ12117" s="792"/>
    </row>
    <row r="12118" spans="8:69" ht="12" customHeight="1">
      <c r="H12118" s="800"/>
      <c r="AJ12118" s="792"/>
      <c r="AM12118" s="792"/>
      <c r="AP12118" s="792"/>
      <c r="AS12118" s="792"/>
      <c r="AV12118" s="792"/>
      <c r="AY12118" s="792"/>
      <c r="BN12118" s="792"/>
      <c r="BQ12118" s="792"/>
    </row>
    <row r="12119" spans="8:69" ht="12" customHeight="1">
      <c r="H12119" s="800"/>
      <c r="AJ12119" s="792"/>
      <c r="AM12119" s="792"/>
      <c r="AP12119" s="792"/>
      <c r="AS12119" s="792"/>
      <c r="AV12119" s="792"/>
      <c r="AY12119" s="792"/>
      <c r="BN12119" s="792"/>
      <c r="BQ12119" s="792"/>
    </row>
    <row r="12120" spans="8:69" ht="12" customHeight="1">
      <c r="H12120" s="800"/>
      <c r="AJ12120" s="792"/>
      <c r="AM12120" s="792"/>
      <c r="AP12120" s="792"/>
      <c r="AS12120" s="792"/>
      <c r="AV12120" s="792"/>
      <c r="AY12120" s="792"/>
      <c r="BN12120" s="792"/>
      <c r="BQ12120" s="792"/>
    </row>
    <row r="12121" spans="8:69" ht="12" customHeight="1">
      <c r="H12121" s="800"/>
      <c r="AJ12121" s="792"/>
      <c r="AM12121" s="792"/>
      <c r="AP12121" s="792"/>
      <c r="AS12121" s="792"/>
      <c r="AV12121" s="792"/>
      <c r="AY12121" s="792"/>
      <c r="BN12121" s="792"/>
      <c r="BQ12121" s="792"/>
    </row>
    <row r="12122" spans="8:69" ht="12" customHeight="1">
      <c r="H12122" s="800"/>
      <c r="AJ12122" s="792"/>
      <c r="AM12122" s="792"/>
      <c r="AP12122" s="792"/>
      <c r="AS12122" s="792"/>
      <c r="AV12122" s="792"/>
      <c r="AY12122" s="792"/>
      <c r="BN12122" s="792"/>
      <c r="BQ12122" s="792"/>
    </row>
    <row r="12123" spans="8:69" ht="12" customHeight="1">
      <c r="H12123" s="800"/>
      <c r="AJ12123" s="792"/>
      <c r="AM12123" s="792"/>
      <c r="AP12123" s="792"/>
      <c r="AS12123" s="792"/>
      <c r="AV12123" s="792"/>
      <c r="AY12123" s="792"/>
      <c r="BN12123" s="792"/>
      <c r="BQ12123" s="792"/>
    </row>
    <row r="12124" spans="8:69" ht="12" customHeight="1">
      <c r="H12124" s="800"/>
      <c r="AJ12124" s="792"/>
      <c r="AM12124" s="792"/>
      <c r="AP12124" s="792"/>
      <c r="AS12124" s="792"/>
      <c r="AV12124" s="792"/>
      <c r="AY12124" s="792"/>
      <c r="BN12124" s="792"/>
      <c r="BQ12124" s="792"/>
    </row>
    <row r="12125" spans="8:69" ht="12" customHeight="1">
      <c r="H12125" s="800"/>
      <c r="AJ12125" s="792"/>
      <c r="AM12125" s="792"/>
      <c r="AP12125" s="792"/>
      <c r="AS12125" s="792"/>
      <c r="AV12125" s="792"/>
      <c r="AY12125" s="792"/>
      <c r="BN12125" s="792"/>
      <c r="BQ12125" s="792"/>
    </row>
    <row r="12126" spans="8:69" ht="12" customHeight="1">
      <c r="H12126" s="800"/>
      <c r="AJ12126" s="792"/>
      <c r="AM12126" s="792"/>
      <c r="AP12126" s="792"/>
      <c r="AS12126" s="792"/>
      <c r="AV12126" s="792"/>
      <c r="AY12126" s="792"/>
      <c r="BN12126" s="792"/>
      <c r="BQ12126" s="792"/>
    </row>
    <row r="12127" spans="8:69" ht="12" customHeight="1">
      <c r="H12127" s="800"/>
      <c r="AJ12127" s="792"/>
      <c r="AM12127" s="792"/>
      <c r="AP12127" s="792"/>
      <c r="AS12127" s="792"/>
      <c r="AV12127" s="792"/>
      <c r="AY12127" s="792"/>
      <c r="BN12127" s="792"/>
      <c r="BQ12127" s="792"/>
    </row>
    <row r="12128" spans="8:69" ht="12" customHeight="1">
      <c r="H12128" s="800"/>
      <c r="AJ12128" s="792"/>
      <c r="AM12128" s="792"/>
      <c r="AP12128" s="792"/>
      <c r="AS12128" s="792"/>
      <c r="AV12128" s="792"/>
      <c r="AY12128" s="792"/>
      <c r="BN12128" s="792"/>
      <c r="BQ12128" s="792"/>
    </row>
    <row r="12129" spans="8:69" ht="12" customHeight="1">
      <c r="H12129" s="800"/>
      <c r="AJ12129" s="792"/>
      <c r="AM12129" s="792"/>
      <c r="AP12129" s="792"/>
      <c r="AS12129" s="792"/>
      <c r="AV12129" s="792"/>
      <c r="AY12129" s="792"/>
      <c r="BN12129" s="792"/>
      <c r="BQ12129" s="792"/>
    </row>
    <row r="12130" spans="8:69" ht="12" customHeight="1">
      <c r="H12130" s="800"/>
      <c r="AJ12130" s="792"/>
      <c r="AM12130" s="792"/>
      <c r="AP12130" s="792"/>
      <c r="AS12130" s="792"/>
      <c r="AV12130" s="792"/>
      <c r="AY12130" s="792"/>
      <c r="BN12130" s="792"/>
      <c r="BQ12130" s="792"/>
    </row>
    <row r="12131" spans="8:69" ht="12" customHeight="1">
      <c r="H12131" s="800"/>
      <c r="AJ12131" s="792"/>
      <c r="AM12131" s="792"/>
      <c r="AP12131" s="792"/>
      <c r="AS12131" s="792"/>
      <c r="AV12131" s="792"/>
      <c r="AY12131" s="792"/>
      <c r="BN12131" s="792"/>
      <c r="BQ12131" s="792"/>
    </row>
    <row r="12132" spans="8:69" ht="12" customHeight="1">
      <c r="H12132" s="800"/>
      <c r="AJ12132" s="792"/>
      <c r="AM12132" s="792"/>
      <c r="AP12132" s="792"/>
      <c r="AS12132" s="792"/>
      <c r="AV12132" s="792"/>
      <c r="AY12132" s="792"/>
      <c r="BN12132" s="792"/>
      <c r="BQ12132" s="792"/>
    </row>
    <row r="12133" spans="8:69" ht="12" customHeight="1">
      <c r="H12133" s="800"/>
      <c r="AJ12133" s="792"/>
      <c r="AM12133" s="792"/>
      <c r="AP12133" s="792"/>
      <c r="AS12133" s="792"/>
      <c r="AV12133" s="792"/>
      <c r="AY12133" s="792"/>
      <c r="BN12133" s="792"/>
      <c r="BQ12133" s="792"/>
    </row>
    <row r="12134" spans="8:69" ht="12" customHeight="1">
      <c r="H12134" s="800"/>
      <c r="AJ12134" s="792"/>
      <c r="AM12134" s="792"/>
      <c r="AP12134" s="792"/>
      <c r="AS12134" s="792"/>
      <c r="AV12134" s="792"/>
      <c r="AY12134" s="792"/>
      <c r="BN12134" s="792"/>
      <c r="BQ12134" s="792"/>
    </row>
    <row r="12135" spans="8:69" ht="12" customHeight="1">
      <c r="H12135" s="800"/>
      <c r="AJ12135" s="792"/>
      <c r="AM12135" s="792"/>
      <c r="AP12135" s="792"/>
      <c r="AS12135" s="792"/>
      <c r="AV12135" s="792"/>
      <c r="AY12135" s="792"/>
      <c r="BN12135" s="792"/>
      <c r="BQ12135" s="792"/>
    </row>
    <row r="12136" spans="8:69" ht="12" customHeight="1">
      <c r="H12136" s="800"/>
      <c r="AJ12136" s="792"/>
      <c r="AM12136" s="792"/>
      <c r="AP12136" s="792"/>
      <c r="AS12136" s="792"/>
      <c r="AV12136" s="792"/>
      <c r="AY12136" s="792"/>
      <c r="BN12136" s="792"/>
      <c r="BQ12136" s="792"/>
    </row>
    <row r="12137" spans="8:69" ht="12" customHeight="1">
      <c r="H12137" s="800"/>
      <c r="AJ12137" s="792"/>
      <c r="AM12137" s="792"/>
      <c r="AP12137" s="792"/>
      <c r="AS12137" s="792"/>
      <c r="AV12137" s="792"/>
      <c r="AY12137" s="792"/>
      <c r="BN12137" s="792"/>
      <c r="BQ12137" s="792"/>
    </row>
    <row r="12138" spans="8:69" ht="12" customHeight="1">
      <c r="H12138" s="800"/>
      <c r="AJ12138" s="792"/>
      <c r="AM12138" s="792"/>
      <c r="AP12138" s="792"/>
      <c r="AS12138" s="792"/>
      <c r="AV12138" s="792"/>
      <c r="AY12138" s="792"/>
      <c r="BN12138" s="792"/>
      <c r="BQ12138" s="792"/>
    </row>
    <row r="12139" spans="8:69" ht="12" customHeight="1">
      <c r="H12139" s="800"/>
      <c r="AJ12139" s="792"/>
      <c r="AM12139" s="792"/>
      <c r="AP12139" s="792"/>
      <c r="AS12139" s="792"/>
      <c r="AV12139" s="792"/>
      <c r="AY12139" s="792"/>
      <c r="BN12139" s="792"/>
      <c r="BQ12139" s="792"/>
    </row>
    <row r="12140" spans="8:69" ht="12" customHeight="1">
      <c r="H12140" s="800"/>
      <c r="AJ12140" s="792"/>
      <c r="AM12140" s="792"/>
      <c r="AP12140" s="792"/>
      <c r="AS12140" s="792"/>
      <c r="AV12140" s="792"/>
      <c r="AY12140" s="792"/>
      <c r="BN12140" s="792"/>
      <c r="BQ12140" s="792"/>
    </row>
    <row r="12141" spans="8:69" ht="12" customHeight="1">
      <c r="H12141" s="800"/>
      <c r="AJ12141" s="792"/>
      <c r="AM12141" s="792"/>
      <c r="AP12141" s="792"/>
      <c r="AS12141" s="792"/>
      <c r="AV12141" s="792"/>
      <c r="AY12141" s="792"/>
      <c r="BN12141" s="792"/>
      <c r="BQ12141" s="792"/>
    </row>
    <row r="12142" spans="8:69" ht="12" customHeight="1">
      <c r="H12142" s="800"/>
      <c r="AJ12142" s="792"/>
      <c r="AM12142" s="792"/>
      <c r="AP12142" s="792"/>
      <c r="AS12142" s="792"/>
      <c r="AV12142" s="792"/>
      <c r="AY12142" s="792"/>
      <c r="BN12142" s="792"/>
      <c r="BQ12142" s="792"/>
    </row>
    <row r="12143" spans="8:69" ht="12" customHeight="1">
      <c r="H12143" s="800"/>
      <c r="AJ12143" s="792"/>
      <c r="AM12143" s="792"/>
      <c r="AP12143" s="792"/>
      <c r="AS12143" s="792"/>
      <c r="AV12143" s="792"/>
      <c r="AY12143" s="792"/>
      <c r="BN12143" s="792"/>
      <c r="BQ12143" s="792"/>
    </row>
    <row r="12144" spans="8:69" ht="12" customHeight="1">
      <c r="H12144" s="800"/>
      <c r="AJ12144" s="792"/>
      <c r="AM12144" s="792"/>
      <c r="AP12144" s="792"/>
      <c r="AS12144" s="792"/>
      <c r="AV12144" s="792"/>
      <c r="AY12144" s="792"/>
      <c r="BN12144" s="792"/>
      <c r="BQ12144" s="792"/>
    </row>
    <row r="12145" spans="8:69" ht="12" customHeight="1">
      <c r="H12145" s="800"/>
      <c r="AJ12145" s="792"/>
      <c r="AM12145" s="792"/>
      <c r="AP12145" s="792"/>
      <c r="AS12145" s="792"/>
      <c r="AV12145" s="792"/>
      <c r="AY12145" s="792"/>
      <c r="BN12145" s="792"/>
      <c r="BQ12145" s="792"/>
    </row>
    <row r="12146" spans="8:69" ht="12" customHeight="1">
      <c r="H12146" s="800"/>
      <c r="AJ12146" s="792"/>
      <c r="AM12146" s="792"/>
      <c r="AP12146" s="792"/>
      <c r="AS12146" s="792"/>
      <c r="AV12146" s="792"/>
      <c r="AY12146" s="792"/>
      <c r="BN12146" s="792"/>
      <c r="BQ12146" s="792"/>
    </row>
    <row r="12147" spans="8:69" ht="12" customHeight="1">
      <c r="H12147" s="800"/>
      <c r="AJ12147" s="792"/>
      <c r="AM12147" s="792"/>
      <c r="AP12147" s="792"/>
      <c r="AS12147" s="792"/>
      <c r="AV12147" s="792"/>
      <c r="AY12147" s="792"/>
      <c r="BN12147" s="792"/>
      <c r="BQ12147" s="792"/>
    </row>
    <row r="12148" spans="8:69" ht="12" customHeight="1">
      <c r="H12148" s="800"/>
      <c r="AJ12148" s="792"/>
      <c r="AM12148" s="792"/>
      <c r="AP12148" s="792"/>
      <c r="AS12148" s="792"/>
      <c r="AV12148" s="792"/>
      <c r="AY12148" s="792"/>
      <c r="BN12148" s="792"/>
      <c r="BQ12148" s="792"/>
    </row>
    <row r="12149" spans="8:69" ht="12" customHeight="1">
      <c r="H12149" s="800"/>
      <c r="AJ12149" s="792"/>
      <c r="AM12149" s="792"/>
      <c r="AP12149" s="792"/>
      <c r="AS12149" s="792"/>
      <c r="AV12149" s="792"/>
      <c r="AY12149" s="792"/>
      <c r="BN12149" s="792"/>
      <c r="BQ12149" s="792"/>
    </row>
    <row r="12150" spans="8:69" ht="12" customHeight="1">
      <c r="H12150" s="800"/>
      <c r="AJ12150" s="792"/>
      <c r="AM12150" s="792"/>
      <c r="AP12150" s="792"/>
      <c r="AS12150" s="792"/>
      <c r="AV12150" s="792"/>
      <c r="AY12150" s="792"/>
      <c r="BN12150" s="792"/>
      <c r="BQ12150" s="792"/>
    </row>
    <row r="12151" spans="8:69" ht="12" customHeight="1">
      <c r="H12151" s="800"/>
      <c r="AJ12151" s="792"/>
      <c r="AM12151" s="792"/>
      <c r="AP12151" s="792"/>
      <c r="AS12151" s="792"/>
      <c r="AV12151" s="792"/>
      <c r="AY12151" s="792"/>
      <c r="BN12151" s="792"/>
      <c r="BQ12151" s="792"/>
    </row>
    <row r="12152" spans="8:69" ht="12" customHeight="1">
      <c r="H12152" s="800"/>
      <c r="AJ12152" s="792"/>
      <c r="AM12152" s="792"/>
      <c r="AP12152" s="792"/>
      <c r="AS12152" s="792"/>
      <c r="AV12152" s="792"/>
      <c r="AY12152" s="792"/>
      <c r="BN12152" s="792"/>
      <c r="BQ12152" s="792"/>
    </row>
    <row r="12153" spans="8:69" ht="12" customHeight="1">
      <c r="H12153" s="800"/>
      <c r="AJ12153" s="792"/>
      <c r="AM12153" s="792"/>
      <c r="AP12153" s="792"/>
      <c r="AS12153" s="792"/>
      <c r="AV12153" s="792"/>
      <c r="AY12153" s="792"/>
      <c r="BN12153" s="792"/>
      <c r="BQ12153" s="792"/>
    </row>
    <row r="12154" spans="8:69" ht="12" customHeight="1">
      <c r="H12154" s="800"/>
      <c r="AJ12154" s="792"/>
      <c r="AM12154" s="792"/>
      <c r="AP12154" s="792"/>
      <c r="AS12154" s="792"/>
      <c r="AV12154" s="792"/>
      <c r="AY12154" s="792"/>
      <c r="BN12154" s="792"/>
      <c r="BQ12154" s="792"/>
    </row>
    <row r="12155" spans="8:69" ht="12" customHeight="1">
      <c r="H12155" s="800"/>
      <c r="AJ12155" s="792"/>
      <c r="AM12155" s="792"/>
      <c r="AP12155" s="792"/>
      <c r="AS12155" s="792"/>
      <c r="AV12155" s="792"/>
      <c r="AY12155" s="792"/>
      <c r="BN12155" s="792"/>
      <c r="BQ12155" s="792"/>
    </row>
    <row r="12156" spans="8:69" ht="12" customHeight="1">
      <c r="H12156" s="800"/>
      <c r="AJ12156" s="792"/>
      <c r="AM12156" s="792"/>
      <c r="AP12156" s="792"/>
      <c r="AS12156" s="792"/>
      <c r="AV12156" s="792"/>
      <c r="AY12156" s="792"/>
      <c r="BN12156" s="792"/>
      <c r="BQ12156" s="792"/>
    </row>
    <row r="12157" spans="8:69" ht="12" customHeight="1">
      <c r="H12157" s="800"/>
      <c r="AJ12157" s="792"/>
      <c r="AM12157" s="792"/>
      <c r="AP12157" s="792"/>
      <c r="AS12157" s="792"/>
      <c r="AV12157" s="792"/>
      <c r="AY12157" s="792"/>
      <c r="BN12157" s="792"/>
      <c r="BQ12157" s="792"/>
    </row>
    <row r="12158" spans="8:69" ht="12" customHeight="1">
      <c r="H12158" s="800"/>
      <c r="AJ12158" s="792"/>
      <c r="AM12158" s="792"/>
      <c r="AP12158" s="792"/>
      <c r="AS12158" s="792"/>
      <c r="AV12158" s="792"/>
      <c r="AY12158" s="792"/>
      <c r="BN12158" s="792"/>
      <c r="BQ12158" s="792"/>
    </row>
    <row r="12159" spans="8:69" ht="12" customHeight="1">
      <c r="H12159" s="800"/>
      <c r="AJ12159" s="792"/>
      <c r="AM12159" s="792"/>
      <c r="AP12159" s="792"/>
      <c r="AS12159" s="792"/>
      <c r="AV12159" s="792"/>
      <c r="AY12159" s="792"/>
      <c r="BN12159" s="792"/>
      <c r="BQ12159" s="792"/>
    </row>
    <row r="12160" spans="8:69" ht="12" customHeight="1">
      <c r="H12160" s="800"/>
      <c r="AJ12160" s="792"/>
      <c r="AM12160" s="792"/>
      <c r="AP12160" s="792"/>
      <c r="AS12160" s="792"/>
      <c r="AV12160" s="792"/>
      <c r="AY12160" s="792"/>
      <c r="BN12160" s="792"/>
      <c r="BQ12160" s="792"/>
    </row>
    <row r="12161" spans="8:69" ht="12" customHeight="1">
      <c r="H12161" s="800"/>
      <c r="AJ12161" s="792"/>
      <c r="AM12161" s="792"/>
      <c r="AP12161" s="792"/>
      <c r="AS12161" s="792"/>
      <c r="AV12161" s="792"/>
      <c r="AY12161" s="792"/>
      <c r="BN12161" s="792"/>
      <c r="BQ12161" s="792"/>
    </row>
    <row r="12162" spans="8:69" ht="12" customHeight="1">
      <c r="H12162" s="800"/>
      <c r="AJ12162" s="792"/>
      <c r="AM12162" s="792"/>
      <c r="AP12162" s="792"/>
      <c r="AS12162" s="792"/>
      <c r="AV12162" s="792"/>
      <c r="AY12162" s="792"/>
      <c r="BN12162" s="792"/>
      <c r="BQ12162" s="792"/>
    </row>
    <row r="12163" spans="8:69" ht="12" customHeight="1">
      <c r="H12163" s="800"/>
      <c r="AJ12163" s="792"/>
      <c r="AM12163" s="792"/>
      <c r="AP12163" s="792"/>
      <c r="AS12163" s="792"/>
      <c r="AV12163" s="792"/>
      <c r="AY12163" s="792"/>
      <c r="BN12163" s="792"/>
      <c r="BQ12163" s="792"/>
    </row>
    <row r="12164" spans="8:69" ht="12" customHeight="1">
      <c r="H12164" s="800"/>
      <c r="AJ12164" s="792"/>
      <c r="AM12164" s="792"/>
      <c r="AP12164" s="792"/>
      <c r="AS12164" s="792"/>
      <c r="AV12164" s="792"/>
      <c r="AY12164" s="792"/>
      <c r="BN12164" s="792"/>
      <c r="BQ12164" s="792"/>
    </row>
    <row r="12165" spans="8:69" ht="12" customHeight="1">
      <c r="H12165" s="800"/>
      <c r="AJ12165" s="792"/>
      <c r="AM12165" s="792"/>
      <c r="AP12165" s="792"/>
      <c r="AS12165" s="792"/>
      <c r="AV12165" s="792"/>
      <c r="AY12165" s="792"/>
      <c r="BN12165" s="792"/>
      <c r="BQ12165" s="792"/>
    </row>
    <row r="12166" spans="8:69" ht="12" customHeight="1">
      <c r="H12166" s="800"/>
      <c r="AJ12166" s="792"/>
      <c r="AM12166" s="792"/>
      <c r="AP12166" s="792"/>
      <c r="AS12166" s="792"/>
      <c r="AV12166" s="792"/>
      <c r="AY12166" s="792"/>
      <c r="BN12166" s="792"/>
      <c r="BQ12166" s="792"/>
    </row>
    <row r="12167" spans="8:69" ht="12" customHeight="1">
      <c r="H12167" s="800"/>
      <c r="AJ12167" s="792"/>
      <c r="AM12167" s="792"/>
      <c r="AP12167" s="792"/>
      <c r="AS12167" s="792"/>
      <c r="AV12167" s="792"/>
      <c r="AY12167" s="792"/>
      <c r="BN12167" s="792"/>
      <c r="BQ12167" s="792"/>
    </row>
    <row r="12168" spans="8:69" ht="12" customHeight="1">
      <c r="H12168" s="800"/>
      <c r="AJ12168" s="792"/>
      <c r="AM12168" s="792"/>
      <c r="AP12168" s="792"/>
      <c r="AS12168" s="792"/>
      <c r="AV12168" s="792"/>
      <c r="AY12168" s="792"/>
      <c r="BN12168" s="792"/>
      <c r="BQ12168" s="792"/>
    </row>
    <row r="12169" spans="8:69" ht="12" customHeight="1">
      <c r="H12169" s="800"/>
      <c r="AJ12169" s="792"/>
      <c r="AM12169" s="792"/>
      <c r="AP12169" s="792"/>
      <c r="AS12169" s="792"/>
      <c r="AV12169" s="792"/>
      <c r="AY12169" s="792"/>
      <c r="BN12169" s="792"/>
      <c r="BQ12169" s="792"/>
    </row>
    <row r="12170" spans="8:69" ht="12" customHeight="1">
      <c r="H12170" s="800"/>
      <c r="AJ12170" s="792"/>
      <c r="AM12170" s="792"/>
      <c r="AP12170" s="792"/>
      <c r="AS12170" s="792"/>
      <c r="AV12170" s="792"/>
      <c r="AY12170" s="792"/>
      <c r="BN12170" s="792"/>
      <c r="BQ12170" s="792"/>
    </row>
    <row r="12171" spans="8:69" ht="12" customHeight="1">
      <c r="H12171" s="800"/>
      <c r="AJ12171" s="792"/>
      <c r="AM12171" s="792"/>
      <c r="AP12171" s="792"/>
      <c r="AS12171" s="792"/>
      <c r="AV12171" s="792"/>
      <c r="AY12171" s="792"/>
      <c r="BN12171" s="792"/>
      <c r="BQ12171" s="792"/>
    </row>
    <row r="12172" spans="8:69" ht="12" customHeight="1">
      <c r="H12172" s="800"/>
      <c r="AJ12172" s="792"/>
      <c r="AM12172" s="792"/>
      <c r="AP12172" s="792"/>
      <c r="AS12172" s="792"/>
      <c r="AV12172" s="792"/>
      <c r="AY12172" s="792"/>
      <c r="BN12172" s="792"/>
      <c r="BQ12172" s="792"/>
    </row>
    <row r="12173" spans="8:69" ht="12" customHeight="1">
      <c r="H12173" s="800"/>
      <c r="AJ12173" s="792"/>
      <c r="AM12173" s="792"/>
      <c r="AP12173" s="792"/>
      <c r="AS12173" s="792"/>
      <c r="AV12173" s="792"/>
      <c r="AY12173" s="792"/>
      <c r="BN12173" s="792"/>
      <c r="BQ12173" s="792"/>
    </row>
    <row r="12174" spans="8:69" ht="12" customHeight="1">
      <c r="H12174" s="800"/>
      <c r="AJ12174" s="792"/>
      <c r="AM12174" s="792"/>
      <c r="AP12174" s="792"/>
      <c r="AS12174" s="792"/>
      <c r="AV12174" s="792"/>
      <c r="AY12174" s="792"/>
      <c r="BN12174" s="792"/>
      <c r="BQ12174" s="792"/>
    </row>
    <row r="12175" spans="8:69" ht="12" customHeight="1">
      <c r="H12175" s="800"/>
      <c r="AJ12175" s="792"/>
      <c r="AM12175" s="792"/>
      <c r="AP12175" s="792"/>
      <c r="AS12175" s="792"/>
      <c r="AV12175" s="792"/>
      <c r="AY12175" s="792"/>
      <c r="BN12175" s="792"/>
      <c r="BQ12175" s="792"/>
    </row>
    <row r="12176" spans="8:69" ht="12" customHeight="1">
      <c r="H12176" s="800"/>
      <c r="AJ12176" s="792"/>
      <c r="AM12176" s="792"/>
      <c r="AP12176" s="792"/>
      <c r="AS12176" s="792"/>
      <c r="AV12176" s="792"/>
      <c r="AY12176" s="792"/>
      <c r="BN12176" s="792"/>
      <c r="BQ12176" s="792"/>
    </row>
    <row r="12177" spans="8:69" ht="12" customHeight="1">
      <c r="H12177" s="800"/>
      <c r="AJ12177" s="792"/>
      <c r="AM12177" s="792"/>
      <c r="AP12177" s="792"/>
      <c r="AS12177" s="792"/>
      <c r="AV12177" s="792"/>
      <c r="AY12177" s="792"/>
      <c r="BN12177" s="792"/>
      <c r="BQ12177" s="792"/>
    </row>
    <row r="12178" spans="8:69" ht="12" customHeight="1">
      <c r="H12178" s="800"/>
      <c r="AJ12178" s="792"/>
      <c r="AM12178" s="792"/>
      <c r="AP12178" s="792"/>
      <c r="AS12178" s="792"/>
      <c r="AV12178" s="792"/>
      <c r="AY12178" s="792"/>
      <c r="BN12178" s="792"/>
      <c r="BQ12178" s="792"/>
    </row>
    <row r="12179" spans="8:69" ht="12" customHeight="1">
      <c r="H12179" s="800"/>
      <c r="AJ12179" s="792"/>
      <c r="AM12179" s="792"/>
      <c r="AP12179" s="792"/>
      <c r="AS12179" s="792"/>
      <c r="AV12179" s="792"/>
      <c r="AY12179" s="792"/>
      <c r="BN12179" s="792"/>
      <c r="BQ12179" s="792"/>
    </row>
    <row r="12180" spans="8:69" ht="12" customHeight="1">
      <c r="H12180" s="800"/>
      <c r="AJ12180" s="792"/>
      <c r="AM12180" s="792"/>
      <c r="AP12180" s="792"/>
      <c r="AS12180" s="792"/>
      <c r="AV12180" s="792"/>
      <c r="AY12180" s="792"/>
      <c r="BN12180" s="792"/>
      <c r="BQ12180" s="792"/>
    </row>
    <row r="12181" spans="8:69" ht="12" customHeight="1">
      <c r="H12181" s="800"/>
      <c r="AJ12181" s="792"/>
      <c r="AM12181" s="792"/>
      <c r="AP12181" s="792"/>
      <c r="AS12181" s="792"/>
      <c r="AV12181" s="792"/>
      <c r="AY12181" s="792"/>
      <c r="BN12181" s="792"/>
      <c r="BQ12181" s="792"/>
    </row>
    <row r="12182" spans="8:69" ht="12" customHeight="1">
      <c r="H12182" s="800"/>
      <c r="AJ12182" s="792"/>
      <c r="AM12182" s="792"/>
      <c r="AP12182" s="792"/>
      <c r="AS12182" s="792"/>
      <c r="AV12182" s="792"/>
      <c r="AY12182" s="792"/>
      <c r="BN12182" s="792"/>
      <c r="BQ12182" s="792"/>
    </row>
    <row r="12183" spans="8:69" ht="12" customHeight="1">
      <c r="H12183" s="800"/>
      <c r="AJ12183" s="792"/>
      <c r="AM12183" s="792"/>
      <c r="AP12183" s="792"/>
      <c r="AS12183" s="792"/>
      <c r="AV12183" s="792"/>
      <c r="AY12183" s="792"/>
      <c r="BN12183" s="792"/>
      <c r="BQ12183" s="792"/>
    </row>
    <row r="12184" spans="8:69" ht="12" customHeight="1">
      <c r="H12184" s="800"/>
      <c r="AJ12184" s="792"/>
      <c r="AM12184" s="792"/>
      <c r="AP12184" s="792"/>
      <c r="AS12184" s="792"/>
      <c r="AV12184" s="792"/>
      <c r="AY12184" s="792"/>
      <c r="BN12184" s="792"/>
      <c r="BQ12184" s="792"/>
    </row>
    <row r="12185" spans="8:69" ht="12" customHeight="1">
      <c r="H12185" s="800"/>
      <c r="AJ12185" s="792"/>
      <c r="AM12185" s="792"/>
      <c r="AP12185" s="792"/>
      <c r="AS12185" s="792"/>
      <c r="AV12185" s="792"/>
      <c r="AY12185" s="792"/>
      <c r="BN12185" s="792"/>
      <c r="BQ12185" s="792"/>
    </row>
    <row r="12186" spans="8:69" ht="12" customHeight="1">
      <c r="H12186" s="800"/>
      <c r="AJ12186" s="792"/>
      <c r="AM12186" s="792"/>
      <c r="AP12186" s="792"/>
      <c r="AS12186" s="792"/>
      <c r="AV12186" s="792"/>
      <c r="AY12186" s="792"/>
      <c r="BN12186" s="792"/>
      <c r="BQ12186" s="792"/>
    </row>
    <row r="12187" spans="8:69" ht="12" customHeight="1">
      <c r="H12187" s="800"/>
      <c r="AJ12187" s="792"/>
      <c r="AM12187" s="792"/>
      <c r="AP12187" s="792"/>
      <c r="AS12187" s="792"/>
      <c r="AV12187" s="792"/>
      <c r="AY12187" s="792"/>
      <c r="BN12187" s="792"/>
      <c r="BQ12187" s="792"/>
    </row>
    <row r="12188" spans="8:69" ht="12" customHeight="1">
      <c r="H12188" s="800"/>
      <c r="AJ12188" s="792"/>
      <c r="AM12188" s="792"/>
      <c r="AP12188" s="792"/>
      <c r="AS12188" s="792"/>
      <c r="AV12188" s="792"/>
      <c r="AY12188" s="792"/>
      <c r="BN12188" s="792"/>
      <c r="BQ12188" s="792"/>
    </row>
    <row r="12189" spans="8:69" ht="12" customHeight="1">
      <c r="H12189" s="800"/>
      <c r="AJ12189" s="792"/>
      <c r="AM12189" s="792"/>
      <c r="AP12189" s="792"/>
      <c r="AS12189" s="792"/>
      <c r="AV12189" s="792"/>
      <c r="AY12189" s="792"/>
      <c r="BN12189" s="792"/>
      <c r="BQ12189" s="792"/>
    </row>
    <row r="12190" spans="8:69" ht="12" customHeight="1">
      <c r="H12190" s="800"/>
      <c r="AJ12190" s="792"/>
      <c r="AM12190" s="792"/>
      <c r="AP12190" s="792"/>
      <c r="AS12190" s="792"/>
      <c r="AV12190" s="792"/>
      <c r="AY12190" s="792"/>
      <c r="BN12190" s="792"/>
      <c r="BQ12190" s="792"/>
    </row>
    <row r="12191" spans="8:69" ht="12" customHeight="1">
      <c r="H12191" s="800"/>
      <c r="AJ12191" s="792"/>
      <c r="AM12191" s="792"/>
      <c r="AP12191" s="792"/>
      <c r="AS12191" s="792"/>
      <c r="AV12191" s="792"/>
      <c r="AY12191" s="792"/>
      <c r="BN12191" s="792"/>
      <c r="BQ12191" s="792"/>
    </row>
    <row r="12192" spans="8:69" ht="12" customHeight="1">
      <c r="H12192" s="800"/>
      <c r="AJ12192" s="792"/>
      <c r="AM12192" s="792"/>
      <c r="AP12192" s="792"/>
      <c r="AS12192" s="792"/>
      <c r="AV12192" s="792"/>
      <c r="AY12192" s="792"/>
      <c r="BN12192" s="792"/>
      <c r="BQ12192" s="792"/>
    </row>
    <row r="12193" spans="8:69" ht="12" customHeight="1">
      <c r="H12193" s="800"/>
      <c r="AJ12193" s="792"/>
      <c r="AM12193" s="792"/>
      <c r="AP12193" s="792"/>
      <c r="AS12193" s="792"/>
      <c r="AV12193" s="792"/>
      <c r="AY12193" s="792"/>
      <c r="BN12193" s="792"/>
      <c r="BQ12193" s="792"/>
    </row>
    <row r="12194" spans="8:69" ht="12" customHeight="1">
      <c r="H12194" s="800"/>
      <c r="AJ12194" s="792"/>
      <c r="AM12194" s="792"/>
      <c r="AP12194" s="792"/>
      <c r="AS12194" s="792"/>
      <c r="AV12194" s="792"/>
      <c r="AY12194" s="792"/>
      <c r="BN12194" s="792"/>
      <c r="BQ12194" s="792"/>
    </row>
    <row r="12195" spans="8:69" ht="12" customHeight="1">
      <c r="H12195" s="800"/>
      <c r="AJ12195" s="792"/>
      <c r="AM12195" s="792"/>
      <c r="AP12195" s="792"/>
      <c r="AS12195" s="792"/>
      <c r="AV12195" s="792"/>
      <c r="AY12195" s="792"/>
      <c r="BN12195" s="792"/>
      <c r="BQ12195" s="792"/>
    </row>
    <row r="12196" spans="8:69" ht="12" customHeight="1">
      <c r="H12196" s="800"/>
      <c r="AJ12196" s="792"/>
      <c r="AM12196" s="792"/>
      <c r="AP12196" s="792"/>
      <c r="AS12196" s="792"/>
      <c r="AV12196" s="792"/>
      <c r="AY12196" s="792"/>
      <c r="BN12196" s="792"/>
      <c r="BQ12196" s="792"/>
    </row>
    <row r="12197" spans="8:69" ht="12" customHeight="1">
      <c r="H12197" s="800"/>
      <c r="AJ12197" s="792"/>
      <c r="AM12197" s="792"/>
      <c r="AP12197" s="792"/>
      <c r="AS12197" s="792"/>
      <c r="AV12197" s="792"/>
      <c r="AY12197" s="792"/>
      <c r="BN12197" s="792"/>
      <c r="BQ12197" s="792"/>
    </row>
    <row r="12198" spans="8:69" ht="12" customHeight="1">
      <c r="H12198" s="800"/>
      <c r="AJ12198" s="792"/>
      <c r="AM12198" s="792"/>
      <c r="AP12198" s="792"/>
      <c r="AS12198" s="792"/>
      <c r="AV12198" s="792"/>
      <c r="AY12198" s="792"/>
      <c r="BN12198" s="792"/>
      <c r="BQ12198" s="792"/>
    </row>
    <row r="12199" spans="8:69" ht="12" customHeight="1">
      <c r="H12199" s="800"/>
      <c r="AJ12199" s="792"/>
      <c r="AM12199" s="792"/>
      <c r="AP12199" s="792"/>
      <c r="AS12199" s="792"/>
      <c r="AV12199" s="792"/>
      <c r="AY12199" s="792"/>
      <c r="BN12199" s="792"/>
      <c r="BQ12199" s="792"/>
    </row>
    <row r="12200" spans="8:69" ht="12" customHeight="1">
      <c r="H12200" s="800"/>
      <c r="AJ12200" s="792"/>
      <c r="AM12200" s="792"/>
      <c r="AP12200" s="792"/>
      <c r="AS12200" s="792"/>
      <c r="AV12200" s="792"/>
      <c r="AY12200" s="792"/>
      <c r="BN12200" s="792"/>
      <c r="BQ12200" s="792"/>
    </row>
    <row r="12201" spans="8:69" ht="12" customHeight="1">
      <c r="H12201" s="800"/>
      <c r="AJ12201" s="792"/>
      <c r="AM12201" s="792"/>
      <c r="AP12201" s="792"/>
      <c r="AS12201" s="792"/>
      <c r="AV12201" s="792"/>
      <c r="AY12201" s="792"/>
      <c r="BN12201" s="792"/>
      <c r="BQ12201" s="792"/>
    </row>
    <row r="12202" spans="8:69" ht="12" customHeight="1">
      <c r="H12202" s="800"/>
      <c r="AJ12202" s="792"/>
      <c r="AM12202" s="792"/>
      <c r="AP12202" s="792"/>
      <c r="AS12202" s="792"/>
      <c r="AV12202" s="792"/>
      <c r="AY12202" s="792"/>
      <c r="BN12202" s="792"/>
      <c r="BQ12202" s="792"/>
    </row>
    <row r="12203" spans="8:69" ht="12" customHeight="1">
      <c r="H12203" s="800"/>
      <c r="AJ12203" s="792"/>
      <c r="AM12203" s="792"/>
      <c r="AP12203" s="792"/>
      <c r="AS12203" s="792"/>
      <c r="AV12203" s="792"/>
      <c r="AY12203" s="792"/>
      <c r="BN12203" s="792"/>
      <c r="BQ12203" s="792"/>
    </row>
    <row r="12204" spans="8:69" ht="12" customHeight="1">
      <c r="H12204" s="800"/>
      <c r="AJ12204" s="792"/>
      <c r="AM12204" s="792"/>
      <c r="AP12204" s="792"/>
      <c r="AS12204" s="792"/>
      <c r="AV12204" s="792"/>
      <c r="AY12204" s="792"/>
      <c r="BN12204" s="792"/>
      <c r="BQ12204" s="792"/>
    </row>
    <row r="12205" spans="8:69" ht="12" customHeight="1">
      <c r="H12205" s="800"/>
      <c r="AJ12205" s="792"/>
      <c r="AM12205" s="792"/>
      <c r="AP12205" s="792"/>
      <c r="AS12205" s="792"/>
      <c r="AV12205" s="792"/>
      <c r="AY12205" s="792"/>
      <c r="BN12205" s="792"/>
      <c r="BQ12205" s="792"/>
    </row>
    <row r="12206" spans="8:69" ht="12" customHeight="1">
      <c r="H12206" s="800"/>
      <c r="AJ12206" s="792"/>
      <c r="AM12206" s="792"/>
      <c r="AP12206" s="792"/>
      <c r="AS12206" s="792"/>
      <c r="AV12206" s="792"/>
      <c r="AY12206" s="792"/>
      <c r="BN12206" s="792"/>
      <c r="BQ12206" s="792"/>
    </row>
    <row r="12207" spans="8:69" ht="12" customHeight="1">
      <c r="H12207" s="800"/>
      <c r="AJ12207" s="792"/>
      <c r="AM12207" s="792"/>
      <c r="AP12207" s="792"/>
      <c r="AS12207" s="792"/>
      <c r="AV12207" s="792"/>
      <c r="AY12207" s="792"/>
      <c r="BN12207" s="792"/>
      <c r="BQ12207" s="792"/>
    </row>
    <row r="12208" spans="8:69" ht="12" customHeight="1">
      <c r="H12208" s="800"/>
      <c r="AJ12208" s="792"/>
      <c r="AM12208" s="792"/>
      <c r="AP12208" s="792"/>
      <c r="AS12208" s="792"/>
      <c r="AV12208" s="792"/>
      <c r="AY12208" s="792"/>
      <c r="BN12208" s="792"/>
      <c r="BQ12208" s="792"/>
    </row>
    <row r="12209" spans="8:69" ht="12" customHeight="1">
      <c r="H12209" s="800"/>
      <c r="AJ12209" s="792"/>
      <c r="AM12209" s="792"/>
      <c r="AP12209" s="792"/>
      <c r="AS12209" s="792"/>
      <c r="AV12209" s="792"/>
      <c r="AY12209" s="792"/>
      <c r="BN12209" s="792"/>
      <c r="BQ12209" s="792"/>
    </row>
    <row r="12210" spans="8:69" ht="12" customHeight="1">
      <c r="H12210" s="800"/>
      <c r="AJ12210" s="792"/>
      <c r="AM12210" s="792"/>
      <c r="AP12210" s="792"/>
      <c r="AS12210" s="792"/>
      <c r="AV12210" s="792"/>
      <c r="AY12210" s="792"/>
      <c r="BN12210" s="792"/>
      <c r="BQ12210" s="792"/>
    </row>
    <row r="12211" spans="8:69" ht="12" customHeight="1">
      <c r="H12211" s="800"/>
      <c r="AJ12211" s="792"/>
      <c r="AM12211" s="792"/>
      <c r="AP12211" s="792"/>
      <c r="AS12211" s="792"/>
      <c r="AV12211" s="792"/>
      <c r="AY12211" s="792"/>
      <c r="BN12211" s="792"/>
      <c r="BQ12211" s="792"/>
    </row>
    <row r="12212" spans="8:69" ht="12" customHeight="1">
      <c r="H12212" s="800"/>
      <c r="AJ12212" s="792"/>
      <c r="AM12212" s="792"/>
      <c r="AP12212" s="792"/>
      <c r="AS12212" s="792"/>
      <c r="AV12212" s="792"/>
      <c r="AY12212" s="792"/>
      <c r="BN12212" s="792"/>
      <c r="BQ12212" s="792"/>
    </row>
    <row r="12213" spans="8:69" ht="12" customHeight="1">
      <c r="H12213" s="800"/>
      <c r="AJ12213" s="792"/>
      <c r="AM12213" s="792"/>
      <c r="AP12213" s="792"/>
      <c r="AS12213" s="792"/>
      <c r="AV12213" s="792"/>
      <c r="AY12213" s="792"/>
      <c r="BN12213" s="792"/>
      <c r="BQ12213" s="792"/>
    </row>
    <row r="12214" spans="8:69" ht="12" customHeight="1">
      <c r="H12214" s="800"/>
      <c r="AJ12214" s="792"/>
      <c r="AM12214" s="792"/>
      <c r="AP12214" s="792"/>
      <c r="AS12214" s="792"/>
      <c r="AV12214" s="792"/>
      <c r="AY12214" s="792"/>
      <c r="BN12214" s="792"/>
      <c r="BQ12214" s="792"/>
    </row>
    <row r="12215" spans="8:69" ht="12" customHeight="1">
      <c r="H12215" s="800"/>
      <c r="AJ12215" s="792"/>
      <c r="AM12215" s="792"/>
      <c r="AP12215" s="792"/>
      <c r="AS12215" s="792"/>
      <c r="AV12215" s="792"/>
      <c r="AY12215" s="792"/>
      <c r="BN12215" s="792"/>
      <c r="BQ12215" s="792"/>
    </row>
    <row r="12216" spans="8:69" ht="12" customHeight="1">
      <c r="H12216" s="800"/>
      <c r="AJ12216" s="792"/>
      <c r="AM12216" s="792"/>
      <c r="AP12216" s="792"/>
      <c r="AS12216" s="792"/>
      <c r="AV12216" s="792"/>
      <c r="AY12216" s="792"/>
      <c r="BN12216" s="792"/>
      <c r="BQ12216" s="792"/>
    </row>
    <row r="12217" spans="8:69" ht="12" customHeight="1">
      <c r="H12217" s="800"/>
      <c r="AJ12217" s="792"/>
      <c r="AM12217" s="792"/>
      <c r="AP12217" s="792"/>
      <c r="AS12217" s="792"/>
      <c r="AV12217" s="792"/>
      <c r="AY12217" s="792"/>
      <c r="BN12217" s="792"/>
      <c r="BQ12217" s="792"/>
    </row>
    <row r="12218" spans="8:69" ht="12" customHeight="1">
      <c r="H12218" s="800"/>
      <c r="AJ12218" s="792"/>
      <c r="AM12218" s="792"/>
      <c r="AP12218" s="792"/>
      <c r="AS12218" s="792"/>
      <c r="AV12218" s="792"/>
      <c r="AY12218" s="792"/>
      <c r="BN12218" s="792"/>
      <c r="BQ12218" s="792"/>
    </row>
    <row r="12219" spans="8:69" ht="12" customHeight="1">
      <c r="H12219" s="800"/>
      <c r="AJ12219" s="792"/>
      <c r="AM12219" s="792"/>
      <c r="AP12219" s="792"/>
      <c r="AS12219" s="792"/>
      <c r="AV12219" s="792"/>
      <c r="AY12219" s="792"/>
      <c r="BN12219" s="792"/>
      <c r="BQ12219" s="792"/>
    </row>
    <row r="12220" spans="8:69" ht="12" customHeight="1">
      <c r="H12220" s="800"/>
      <c r="AJ12220" s="792"/>
      <c r="AM12220" s="792"/>
      <c r="AP12220" s="792"/>
      <c r="AS12220" s="792"/>
      <c r="AV12220" s="792"/>
      <c r="AY12220" s="792"/>
      <c r="BN12220" s="792"/>
      <c r="BQ12220" s="792"/>
    </row>
    <row r="12221" spans="8:69" ht="12" customHeight="1">
      <c r="H12221" s="800"/>
      <c r="AJ12221" s="792"/>
      <c r="AM12221" s="792"/>
      <c r="AP12221" s="792"/>
      <c r="AS12221" s="792"/>
      <c r="AV12221" s="792"/>
      <c r="AY12221" s="792"/>
      <c r="BN12221" s="792"/>
      <c r="BQ12221" s="792"/>
    </row>
    <row r="12222" spans="8:69" ht="12" customHeight="1">
      <c r="H12222" s="800"/>
      <c r="AJ12222" s="792"/>
      <c r="AM12222" s="792"/>
      <c r="AP12222" s="792"/>
      <c r="AS12222" s="792"/>
      <c r="AV12222" s="792"/>
      <c r="AY12222" s="792"/>
      <c r="BN12222" s="792"/>
      <c r="BQ12222" s="792"/>
    </row>
    <row r="12223" spans="8:69" ht="12" customHeight="1">
      <c r="H12223" s="800"/>
      <c r="AJ12223" s="792"/>
      <c r="AM12223" s="792"/>
      <c r="AP12223" s="792"/>
      <c r="AS12223" s="792"/>
      <c r="AV12223" s="792"/>
      <c r="AY12223" s="792"/>
      <c r="BN12223" s="792"/>
      <c r="BQ12223" s="792"/>
    </row>
    <row r="12224" spans="8:69" ht="12" customHeight="1">
      <c r="H12224" s="800"/>
      <c r="AJ12224" s="792"/>
      <c r="AM12224" s="792"/>
      <c r="AP12224" s="792"/>
      <c r="AS12224" s="792"/>
      <c r="AV12224" s="792"/>
      <c r="AY12224" s="792"/>
      <c r="BN12224" s="792"/>
      <c r="BQ12224" s="792"/>
    </row>
    <row r="12225" spans="8:69" ht="12" customHeight="1">
      <c r="H12225" s="800"/>
      <c r="AJ12225" s="792"/>
      <c r="AM12225" s="792"/>
      <c r="AP12225" s="792"/>
      <c r="AS12225" s="792"/>
      <c r="AV12225" s="792"/>
      <c r="AY12225" s="792"/>
      <c r="BN12225" s="792"/>
      <c r="BQ12225" s="792"/>
    </row>
    <row r="12226" spans="8:69" ht="12" customHeight="1">
      <c r="H12226" s="800"/>
      <c r="AJ12226" s="792"/>
      <c r="AM12226" s="792"/>
      <c r="AP12226" s="792"/>
      <c r="AS12226" s="792"/>
      <c r="AV12226" s="792"/>
      <c r="AY12226" s="792"/>
      <c r="BN12226" s="792"/>
      <c r="BQ12226" s="792"/>
    </row>
    <row r="12227" spans="8:69" ht="12" customHeight="1">
      <c r="H12227" s="800"/>
      <c r="AJ12227" s="792"/>
      <c r="AM12227" s="792"/>
      <c r="AP12227" s="792"/>
      <c r="AS12227" s="792"/>
      <c r="AV12227" s="792"/>
      <c r="AY12227" s="792"/>
      <c r="BN12227" s="792"/>
      <c r="BQ12227" s="792"/>
    </row>
    <row r="12228" spans="8:69" ht="12" customHeight="1">
      <c r="H12228" s="800"/>
      <c r="AJ12228" s="792"/>
      <c r="AM12228" s="792"/>
      <c r="AP12228" s="792"/>
      <c r="AS12228" s="792"/>
      <c r="AV12228" s="792"/>
      <c r="AY12228" s="792"/>
      <c r="BN12228" s="792"/>
      <c r="BQ12228" s="792"/>
    </row>
    <row r="12229" spans="8:69" ht="12" customHeight="1">
      <c r="H12229" s="800"/>
      <c r="AJ12229" s="792"/>
      <c r="AM12229" s="792"/>
      <c r="AP12229" s="792"/>
      <c r="AS12229" s="792"/>
      <c r="AV12229" s="792"/>
      <c r="AY12229" s="792"/>
      <c r="BN12229" s="792"/>
      <c r="BQ12229" s="792"/>
    </row>
    <row r="12230" spans="8:69" ht="12" customHeight="1">
      <c r="H12230" s="800"/>
      <c r="AJ12230" s="792"/>
      <c r="AM12230" s="792"/>
      <c r="AP12230" s="792"/>
      <c r="AS12230" s="792"/>
      <c r="AV12230" s="792"/>
      <c r="AY12230" s="792"/>
      <c r="BN12230" s="792"/>
      <c r="BQ12230" s="792"/>
    </row>
    <row r="12231" spans="8:69" ht="12" customHeight="1">
      <c r="H12231" s="800"/>
      <c r="AJ12231" s="792"/>
      <c r="AM12231" s="792"/>
      <c r="AP12231" s="792"/>
      <c r="AS12231" s="792"/>
      <c r="AV12231" s="792"/>
      <c r="AY12231" s="792"/>
      <c r="BN12231" s="792"/>
      <c r="BQ12231" s="792"/>
    </row>
    <row r="12232" spans="8:69" ht="12" customHeight="1">
      <c r="H12232" s="800"/>
      <c r="AJ12232" s="792"/>
      <c r="AM12232" s="792"/>
      <c r="AP12232" s="792"/>
      <c r="AS12232" s="792"/>
      <c r="AV12232" s="792"/>
      <c r="AY12232" s="792"/>
      <c r="BN12232" s="792"/>
      <c r="BQ12232" s="792"/>
    </row>
    <row r="12233" spans="8:69" ht="12" customHeight="1">
      <c r="H12233" s="800"/>
      <c r="AJ12233" s="792"/>
      <c r="AM12233" s="792"/>
      <c r="AP12233" s="792"/>
      <c r="AS12233" s="792"/>
      <c r="AV12233" s="792"/>
      <c r="AY12233" s="792"/>
      <c r="BN12233" s="792"/>
      <c r="BQ12233" s="792"/>
    </row>
    <row r="12234" spans="8:69" ht="12" customHeight="1">
      <c r="H12234" s="800"/>
      <c r="AJ12234" s="792"/>
      <c r="AM12234" s="792"/>
      <c r="AP12234" s="792"/>
      <c r="AS12234" s="792"/>
      <c r="AV12234" s="792"/>
      <c r="AY12234" s="792"/>
      <c r="BN12234" s="792"/>
      <c r="BQ12234" s="792"/>
    </row>
    <row r="12235" spans="8:69" ht="12" customHeight="1">
      <c r="H12235" s="800"/>
      <c r="AJ12235" s="792"/>
      <c r="AM12235" s="792"/>
      <c r="AP12235" s="792"/>
      <c r="AS12235" s="792"/>
      <c r="AV12235" s="792"/>
      <c r="AY12235" s="792"/>
      <c r="BN12235" s="792"/>
      <c r="BQ12235" s="792"/>
    </row>
    <row r="12236" spans="8:69" ht="12" customHeight="1">
      <c r="H12236" s="800"/>
      <c r="AJ12236" s="792"/>
      <c r="AM12236" s="792"/>
      <c r="AP12236" s="792"/>
      <c r="AS12236" s="792"/>
      <c r="AV12236" s="792"/>
      <c r="AY12236" s="792"/>
      <c r="BN12236" s="792"/>
      <c r="BQ12236" s="792"/>
    </row>
    <row r="12237" spans="8:69" ht="12" customHeight="1">
      <c r="H12237" s="800"/>
      <c r="AJ12237" s="792"/>
      <c r="AM12237" s="792"/>
      <c r="AP12237" s="792"/>
      <c r="AS12237" s="792"/>
      <c r="AV12237" s="792"/>
      <c r="AY12237" s="792"/>
      <c r="BN12237" s="792"/>
      <c r="BQ12237" s="792"/>
    </row>
    <row r="12238" spans="8:69" ht="12" customHeight="1">
      <c r="H12238" s="800"/>
      <c r="AJ12238" s="792"/>
      <c r="AM12238" s="792"/>
      <c r="AP12238" s="792"/>
      <c r="AS12238" s="792"/>
      <c r="AV12238" s="792"/>
      <c r="AY12238" s="792"/>
      <c r="BN12238" s="792"/>
      <c r="BQ12238" s="792"/>
    </row>
    <row r="12239" spans="8:69" ht="12" customHeight="1">
      <c r="H12239" s="800"/>
      <c r="AJ12239" s="792"/>
      <c r="AM12239" s="792"/>
      <c r="AP12239" s="792"/>
      <c r="AS12239" s="792"/>
      <c r="AV12239" s="792"/>
      <c r="AY12239" s="792"/>
      <c r="BN12239" s="792"/>
      <c r="BQ12239" s="792"/>
    </row>
    <row r="12240" spans="8:69" ht="12" customHeight="1">
      <c r="H12240" s="800"/>
      <c r="AJ12240" s="792"/>
      <c r="AM12240" s="792"/>
      <c r="AP12240" s="792"/>
      <c r="AS12240" s="792"/>
      <c r="AV12240" s="792"/>
      <c r="AY12240" s="792"/>
      <c r="BN12240" s="792"/>
      <c r="BQ12240" s="792"/>
    </row>
    <row r="12241" spans="8:69" ht="12" customHeight="1">
      <c r="H12241" s="800"/>
      <c r="AJ12241" s="792"/>
      <c r="AM12241" s="792"/>
      <c r="AP12241" s="792"/>
      <c r="AS12241" s="792"/>
      <c r="AV12241" s="792"/>
      <c r="AY12241" s="792"/>
      <c r="BN12241" s="792"/>
      <c r="BQ12241" s="792"/>
    </row>
    <row r="12242" spans="8:69" ht="12" customHeight="1">
      <c r="H12242" s="800"/>
      <c r="AJ12242" s="792"/>
      <c r="AM12242" s="792"/>
      <c r="AP12242" s="792"/>
      <c r="AS12242" s="792"/>
      <c r="AV12242" s="792"/>
      <c r="AY12242" s="792"/>
      <c r="BN12242" s="792"/>
      <c r="BQ12242" s="792"/>
    </row>
    <row r="12243" spans="8:69" ht="12" customHeight="1">
      <c r="H12243" s="800"/>
      <c r="AJ12243" s="792"/>
      <c r="AM12243" s="792"/>
      <c r="AP12243" s="792"/>
      <c r="AS12243" s="792"/>
      <c r="AV12243" s="792"/>
      <c r="AY12243" s="792"/>
      <c r="BN12243" s="792"/>
      <c r="BQ12243" s="792"/>
    </row>
    <row r="12244" spans="8:69" ht="12" customHeight="1">
      <c r="H12244" s="800"/>
      <c r="AJ12244" s="792"/>
      <c r="AM12244" s="792"/>
      <c r="AP12244" s="792"/>
      <c r="AS12244" s="792"/>
      <c r="AV12244" s="792"/>
      <c r="AY12244" s="792"/>
      <c r="BN12244" s="792"/>
      <c r="BQ12244" s="792"/>
    </row>
    <row r="12245" spans="8:69" ht="12" customHeight="1">
      <c r="H12245" s="800"/>
      <c r="AJ12245" s="792"/>
      <c r="AM12245" s="792"/>
      <c r="AP12245" s="792"/>
      <c r="AS12245" s="792"/>
      <c r="AV12245" s="792"/>
      <c r="AY12245" s="792"/>
      <c r="BN12245" s="792"/>
      <c r="BQ12245" s="792"/>
    </row>
    <row r="12246" spans="8:69" ht="12" customHeight="1">
      <c r="H12246" s="800"/>
      <c r="AJ12246" s="792"/>
      <c r="AM12246" s="792"/>
      <c r="AP12246" s="792"/>
      <c r="AS12246" s="792"/>
      <c r="AV12246" s="792"/>
      <c r="AY12246" s="792"/>
      <c r="BN12246" s="792"/>
      <c r="BQ12246" s="792"/>
    </row>
    <row r="12247" spans="8:69" ht="12" customHeight="1">
      <c r="H12247" s="800"/>
      <c r="AJ12247" s="792"/>
      <c r="AM12247" s="792"/>
      <c r="AP12247" s="792"/>
      <c r="AS12247" s="792"/>
      <c r="AV12247" s="792"/>
      <c r="AY12247" s="792"/>
      <c r="BN12247" s="792"/>
      <c r="BQ12247" s="792"/>
    </row>
    <row r="12248" spans="8:69" ht="12" customHeight="1">
      <c r="H12248" s="800"/>
      <c r="AJ12248" s="792"/>
      <c r="AM12248" s="792"/>
      <c r="AP12248" s="792"/>
      <c r="AS12248" s="792"/>
      <c r="AV12248" s="792"/>
      <c r="AY12248" s="792"/>
      <c r="BN12248" s="792"/>
      <c r="BQ12248" s="792"/>
    </row>
    <row r="12249" spans="8:69" ht="12" customHeight="1">
      <c r="H12249" s="800"/>
      <c r="AJ12249" s="792"/>
      <c r="AM12249" s="792"/>
      <c r="AP12249" s="792"/>
      <c r="AS12249" s="792"/>
      <c r="AV12249" s="792"/>
      <c r="AY12249" s="792"/>
      <c r="BN12249" s="792"/>
      <c r="BQ12249" s="792"/>
    </row>
    <row r="12250" spans="8:69" ht="12" customHeight="1">
      <c r="H12250" s="800"/>
      <c r="AJ12250" s="792"/>
      <c r="AM12250" s="792"/>
      <c r="AP12250" s="792"/>
      <c r="AS12250" s="792"/>
      <c r="AV12250" s="792"/>
      <c r="AY12250" s="792"/>
      <c r="BN12250" s="792"/>
      <c r="BQ12250" s="792"/>
    </row>
    <row r="12251" spans="8:69" ht="12" customHeight="1">
      <c r="H12251" s="800"/>
      <c r="AJ12251" s="792"/>
      <c r="AM12251" s="792"/>
      <c r="AP12251" s="792"/>
      <c r="AS12251" s="792"/>
      <c r="AV12251" s="792"/>
      <c r="AY12251" s="792"/>
      <c r="BN12251" s="792"/>
      <c r="BQ12251" s="792"/>
    </row>
    <row r="12252" spans="8:69" ht="12" customHeight="1">
      <c r="H12252" s="800"/>
      <c r="AJ12252" s="792"/>
      <c r="AM12252" s="792"/>
      <c r="AP12252" s="792"/>
      <c r="AS12252" s="792"/>
      <c r="AV12252" s="792"/>
      <c r="AY12252" s="792"/>
      <c r="BN12252" s="792"/>
      <c r="BQ12252" s="792"/>
    </row>
    <row r="12253" spans="8:69" ht="12" customHeight="1">
      <c r="H12253" s="800"/>
      <c r="AJ12253" s="792"/>
      <c r="AM12253" s="792"/>
      <c r="AP12253" s="792"/>
      <c r="AS12253" s="792"/>
      <c r="AV12253" s="792"/>
      <c r="AY12253" s="792"/>
      <c r="BN12253" s="792"/>
      <c r="BQ12253" s="792"/>
    </row>
    <row r="12254" spans="8:69" ht="12" customHeight="1">
      <c r="H12254" s="800"/>
      <c r="AJ12254" s="792"/>
      <c r="AM12254" s="792"/>
      <c r="AP12254" s="792"/>
      <c r="AS12254" s="792"/>
      <c r="AV12254" s="792"/>
      <c r="AY12254" s="792"/>
      <c r="BN12254" s="792"/>
      <c r="BQ12254" s="792"/>
    </row>
    <row r="12255" spans="8:69" ht="12" customHeight="1">
      <c r="H12255" s="800"/>
      <c r="AJ12255" s="792"/>
      <c r="AM12255" s="792"/>
      <c r="AP12255" s="792"/>
      <c r="AS12255" s="792"/>
      <c r="AV12255" s="792"/>
      <c r="AY12255" s="792"/>
      <c r="BN12255" s="792"/>
      <c r="BQ12255" s="792"/>
    </row>
    <row r="12256" spans="8:69" ht="12" customHeight="1">
      <c r="H12256" s="800"/>
      <c r="AJ12256" s="792"/>
      <c r="AM12256" s="792"/>
      <c r="AP12256" s="792"/>
      <c r="AS12256" s="792"/>
      <c r="AV12256" s="792"/>
      <c r="AY12256" s="792"/>
      <c r="BN12256" s="792"/>
      <c r="BQ12256" s="792"/>
    </row>
    <row r="12257" spans="8:69" ht="12" customHeight="1">
      <c r="H12257" s="800"/>
      <c r="AJ12257" s="792"/>
      <c r="AM12257" s="792"/>
      <c r="AP12257" s="792"/>
      <c r="AS12257" s="792"/>
      <c r="AV12257" s="792"/>
      <c r="AY12257" s="792"/>
      <c r="BN12257" s="792"/>
      <c r="BQ12257" s="792"/>
    </row>
    <row r="12258" spans="8:69" ht="12" customHeight="1">
      <c r="H12258" s="800"/>
      <c r="AJ12258" s="792"/>
      <c r="AM12258" s="792"/>
      <c r="AP12258" s="792"/>
      <c r="AS12258" s="792"/>
      <c r="AV12258" s="792"/>
      <c r="AY12258" s="792"/>
      <c r="BN12258" s="792"/>
      <c r="BQ12258" s="792"/>
    </row>
    <row r="12259" spans="8:69" ht="12" customHeight="1">
      <c r="H12259" s="800"/>
      <c r="AJ12259" s="792"/>
      <c r="AM12259" s="792"/>
      <c r="AP12259" s="792"/>
      <c r="AS12259" s="792"/>
      <c r="AV12259" s="792"/>
      <c r="AY12259" s="792"/>
      <c r="BN12259" s="792"/>
      <c r="BQ12259" s="792"/>
    </row>
    <row r="12260" spans="8:69" ht="12" customHeight="1">
      <c r="H12260" s="800"/>
      <c r="AJ12260" s="792"/>
      <c r="AM12260" s="792"/>
      <c r="AP12260" s="792"/>
      <c r="AS12260" s="792"/>
      <c r="AV12260" s="792"/>
      <c r="AY12260" s="792"/>
      <c r="BN12260" s="792"/>
      <c r="BQ12260" s="792"/>
    </row>
    <row r="12261" spans="8:69" ht="12" customHeight="1">
      <c r="H12261" s="800"/>
      <c r="AJ12261" s="792"/>
      <c r="AM12261" s="792"/>
      <c r="AP12261" s="792"/>
      <c r="AS12261" s="792"/>
      <c r="AV12261" s="792"/>
      <c r="AY12261" s="792"/>
      <c r="BN12261" s="792"/>
      <c r="BQ12261" s="792"/>
    </row>
    <row r="12262" spans="8:69" ht="12" customHeight="1">
      <c r="H12262" s="800"/>
      <c r="AJ12262" s="792"/>
      <c r="AM12262" s="792"/>
      <c r="AP12262" s="792"/>
      <c r="AS12262" s="792"/>
      <c r="AV12262" s="792"/>
      <c r="AY12262" s="792"/>
      <c r="BN12262" s="792"/>
      <c r="BQ12262" s="792"/>
    </row>
    <row r="12263" spans="8:69" ht="12" customHeight="1">
      <c r="H12263" s="800"/>
      <c r="AJ12263" s="792"/>
      <c r="AM12263" s="792"/>
      <c r="AP12263" s="792"/>
      <c r="AS12263" s="792"/>
      <c r="AV12263" s="792"/>
      <c r="AY12263" s="792"/>
      <c r="BN12263" s="792"/>
      <c r="BQ12263" s="792"/>
    </row>
    <row r="12264" spans="8:69" ht="12" customHeight="1">
      <c r="H12264" s="800"/>
      <c r="AJ12264" s="792"/>
      <c r="AM12264" s="792"/>
      <c r="AP12264" s="792"/>
      <c r="AS12264" s="792"/>
      <c r="AV12264" s="792"/>
      <c r="AY12264" s="792"/>
      <c r="BN12264" s="792"/>
      <c r="BQ12264" s="792"/>
    </row>
    <row r="12265" spans="8:69" ht="12" customHeight="1">
      <c r="H12265" s="800"/>
      <c r="AJ12265" s="792"/>
      <c r="AM12265" s="792"/>
      <c r="AP12265" s="792"/>
      <c r="AS12265" s="792"/>
      <c r="AV12265" s="792"/>
      <c r="AY12265" s="792"/>
      <c r="BN12265" s="792"/>
      <c r="BQ12265" s="792"/>
    </row>
    <row r="12266" spans="8:69" ht="12" customHeight="1">
      <c r="H12266" s="800"/>
      <c r="AJ12266" s="792"/>
      <c r="AM12266" s="792"/>
      <c r="AP12266" s="792"/>
      <c r="AS12266" s="792"/>
      <c r="AV12266" s="792"/>
      <c r="AY12266" s="792"/>
      <c r="BN12266" s="792"/>
      <c r="BQ12266" s="792"/>
    </row>
    <row r="12267" spans="8:69" ht="12" customHeight="1">
      <c r="H12267" s="800"/>
      <c r="AJ12267" s="792"/>
      <c r="AM12267" s="792"/>
      <c r="AP12267" s="792"/>
      <c r="AS12267" s="792"/>
      <c r="AV12267" s="792"/>
      <c r="AY12267" s="792"/>
      <c r="BN12267" s="792"/>
      <c r="BQ12267" s="792"/>
    </row>
    <row r="12268" spans="8:69" ht="12" customHeight="1">
      <c r="H12268" s="800"/>
      <c r="AJ12268" s="792"/>
      <c r="AM12268" s="792"/>
      <c r="AP12268" s="792"/>
      <c r="AS12268" s="792"/>
      <c r="AV12268" s="792"/>
      <c r="AY12268" s="792"/>
      <c r="BN12268" s="792"/>
      <c r="BQ12268" s="792"/>
    </row>
    <row r="12269" spans="8:69" ht="12" customHeight="1">
      <c r="H12269" s="800"/>
      <c r="AJ12269" s="792"/>
      <c r="AM12269" s="792"/>
      <c r="AP12269" s="792"/>
      <c r="AS12269" s="792"/>
      <c r="AV12269" s="792"/>
      <c r="AY12269" s="792"/>
      <c r="BN12269" s="792"/>
      <c r="BQ12269" s="792"/>
    </row>
    <row r="12270" spans="8:69" ht="12" customHeight="1">
      <c r="H12270" s="800"/>
      <c r="AJ12270" s="792"/>
      <c r="AM12270" s="792"/>
      <c r="AP12270" s="792"/>
      <c r="AS12270" s="792"/>
      <c r="AV12270" s="792"/>
      <c r="AY12270" s="792"/>
      <c r="BN12270" s="792"/>
      <c r="BQ12270" s="792"/>
    </row>
    <row r="12271" spans="8:69" ht="12" customHeight="1">
      <c r="H12271" s="800"/>
      <c r="AJ12271" s="792"/>
      <c r="AM12271" s="792"/>
      <c r="AP12271" s="792"/>
      <c r="AS12271" s="792"/>
      <c r="AV12271" s="792"/>
      <c r="AY12271" s="792"/>
      <c r="BN12271" s="792"/>
      <c r="BQ12271" s="792"/>
    </row>
    <row r="12272" spans="8:69" ht="12" customHeight="1">
      <c r="H12272" s="800"/>
      <c r="AJ12272" s="792"/>
      <c r="AM12272" s="792"/>
      <c r="AP12272" s="792"/>
      <c r="AS12272" s="792"/>
      <c r="AV12272" s="792"/>
      <c r="AY12272" s="792"/>
      <c r="BN12272" s="792"/>
      <c r="BQ12272" s="792"/>
    </row>
    <row r="12273" spans="8:69" ht="12" customHeight="1">
      <c r="H12273" s="800"/>
      <c r="AJ12273" s="792"/>
      <c r="AM12273" s="792"/>
      <c r="AP12273" s="792"/>
      <c r="AS12273" s="792"/>
      <c r="AV12273" s="792"/>
      <c r="AY12273" s="792"/>
      <c r="BN12273" s="792"/>
      <c r="BQ12273" s="792"/>
    </row>
    <row r="12274" spans="8:69" ht="12" customHeight="1">
      <c r="H12274" s="800"/>
      <c r="AJ12274" s="792"/>
      <c r="AM12274" s="792"/>
      <c r="AP12274" s="792"/>
      <c r="AS12274" s="792"/>
      <c r="AV12274" s="792"/>
      <c r="AY12274" s="792"/>
      <c r="BN12274" s="792"/>
      <c r="BQ12274" s="792"/>
    </row>
    <row r="12275" spans="8:69" ht="12" customHeight="1">
      <c r="H12275" s="800"/>
      <c r="AJ12275" s="792"/>
      <c r="AM12275" s="792"/>
      <c r="AP12275" s="792"/>
      <c r="AS12275" s="792"/>
      <c r="AV12275" s="792"/>
      <c r="AY12275" s="792"/>
      <c r="BN12275" s="792"/>
      <c r="BQ12275" s="792"/>
    </row>
    <row r="12276" spans="8:69" ht="12" customHeight="1">
      <c r="H12276" s="800"/>
      <c r="AJ12276" s="792"/>
      <c r="AM12276" s="792"/>
      <c r="AP12276" s="792"/>
      <c r="AS12276" s="792"/>
      <c r="AV12276" s="792"/>
      <c r="AY12276" s="792"/>
      <c r="BN12276" s="792"/>
      <c r="BQ12276" s="792"/>
    </row>
    <row r="12277" spans="8:69" ht="12" customHeight="1">
      <c r="H12277" s="800"/>
      <c r="AJ12277" s="792"/>
      <c r="AM12277" s="792"/>
      <c r="AP12277" s="792"/>
      <c r="AS12277" s="792"/>
      <c r="AV12277" s="792"/>
      <c r="AY12277" s="792"/>
      <c r="BN12277" s="792"/>
      <c r="BQ12277" s="792"/>
    </row>
    <row r="12278" spans="8:69" ht="12" customHeight="1">
      <c r="H12278" s="800"/>
      <c r="AJ12278" s="792"/>
      <c r="AM12278" s="792"/>
      <c r="AP12278" s="792"/>
      <c r="AS12278" s="792"/>
      <c r="AV12278" s="792"/>
      <c r="AY12278" s="792"/>
      <c r="BN12278" s="792"/>
      <c r="BQ12278" s="792"/>
    </row>
    <row r="12279" spans="8:69" ht="12" customHeight="1">
      <c r="H12279" s="800"/>
      <c r="AJ12279" s="792"/>
      <c r="AM12279" s="792"/>
      <c r="AP12279" s="792"/>
      <c r="AS12279" s="792"/>
      <c r="AV12279" s="792"/>
      <c r="AY12279" s="792"/>
      <c r="BN12279" s="792"/>
      <c r="BQ12279" s="792"/>
    </row>
    <row r="12280" spans="8:69" ht="12" customHeight="1">
      <c r="H12280" s="800"/>
      <c r="AJ12280" s="792"/>
      <c r="AM12280" s="792"/>
      <c r="AP12280" s="792"/>
      <c r="AS12280" s="792"/>
      <c r="AV12280" s="792"/>
      <c r="AY12280" s="792"/>
      <c r="BN12280" s="792"/>
      <c r="BQ12280" s="792"/>
    </row>
    <row r="12281" spans="8:69" ht="12" customHeight="1">
      <c r="H12281" s="800"/>
      <c r="AJ12281" s="792"/>
      <c r="AM12281" s="792"/>
      <c r="AP12281" s="792"/>
      <c r="AS12281" s="792"/>
      <c r="AV12281" s="792"/>
      <c r="AY12281" s="792"/>
      <c r="BN12281" s="792"/>
      <c r="BQ12281" s="792"/>
    </row>
    <row r="12282" spans="8:69" ht="12" customHeight="1">
      <c r="H12282" s="800"/>
      <c r="AJ12282" s="792"/>
      <c r="AM12282" s="792"/>
      <c r="AP12282" s="792"/>
      <c r="AS12282" s="792"/>
      <c r="AV12282" s="792"/>
      <c r="AY12282" s="792"/>
      <c r="BN12282" s="792"/>
      <c r="BQ12282" s="792"/>
    </row>
    <row r="12283" spans="8:69" ht="12" customHeight="1">
      <c r="H12283" s="800"/>
      <c r="AJ12283" s="792"/>
      <c r="AM12283" s="792"/>
      <c r="AP12283" s="792"/>
      <c r="AS12283" s="792"/>
      <c r="AV12283" s="792"/>
      <c r="AY12283" s="792"/>
      <c r="BN12283" s="792"/>
      <c r="BQ12283" s="792"/>
    </row>
    <row r="12284" spans="8:69" ht="12" customHeight="1">
      <c r="H12284" s="800"/>
      <c r="AJ12284" s="792"/>
      <c r="AM12284" s="792"/>
      <c r="AP12284" s="792"/>
      <c r="AS12284" s="792"/>
      <c r="AV12284" s="792"/>
      <c r="AY12284" s="792"/>
      <c r="BN12284" s="792"/>
      <c r="BQ12284" s="792"/>
    </row>
    <row r="12285" spans="8:69" ht="12" customHeight="1">
      <c r="H12285" s="800"/>
      <c r="AJ12285" s="792"/>
      <c r="AM12285" s="792"/>
      <c r="AP12285" s="792"/>
      <c r="AS12285" s="792"/>
      <c r="AV12285" s="792"/>
      <c r="AY12285" s="792"/>
      <c r="BN12285" s="792"/>
      <c r="BQ12285" s="792"/>
    </row>
    <row r="12286" spans="8:69" ht="12" customHeight="1">
      <c r="H12286" s="800"/>
      <c r="AJ12286" s="792"/>
      <c r="AM12286" s="792"/>
      <c r="AP12286" s="792"/>
      <c r="AS12286" s="792"/>
      <c r="AV12286" s="792"/>
      <c r="AY12286" s="792"/>
      <c r="BN12286" s="792"/>
      <c r="BQ12286" s="792"/>
    </row>
    <row r="12287" spans="8:69" ht="12" customHeight="1">
      <c r="H12287" s="800"/>
      <c r="AJ12287" s="792"/>
      <c r="AM12287" s="792"/>
      <c r="AP12287" s="792"/>
      <c r="AS12287" s="792"/>
      <c r="AV12287" s="792"/>
      <c r="AY12287" s="792"/>
      <c r="BN12287" s="792"/>
      <c r="BQ12287" s="792"/>
    </row>
    <row r="12288" spans="8:69" ht="12" customHeight="1">
      <c r="H12288" s="800"/>
      <c r="AJ12288" s="792"/>
      <c r="AM12288" s="792"/>
      <c r="AP12288" s="792"/>
      <c r="AS12288" s="792"/>
      <c r="AV12288" s="792"/>
      <c r="AY12288" s="792"/>
      <c r="BN12288" s="792"/>
      <c r="BQ12288" s="792"/>
    </row>
    <row r="12289" spans="8:69" ht="12" customHeight="1">
      <c r="H12289" s="800"/>
      <c r="AJ12289" s="792"/>
      <c r="AM12289" s="792"/>
      <c r="AP12289" s="792"/>
      <c r="AS12289" s="792"/>
      <c r="AV12289" s="792"/>
      <c r="AY12289" s="792"/>
      <c r="BN12289" s="792"/>
      <c r="BQ12289" s="792"/>
    </row>
    <row r="12290" spans="8:69" ht="12" customHeight="1">
      <c r="H12290" s="800"/>
      <c r="AJ12290" s="792"/>
      <c r="AM12290" s="792"/>
      <c r="AP12290" s="792"/>
      <c r="AS12290" s="792"/>
      <c r="AV12290" s="792"/>
      <c r="AY12290" s="792"/>
      <c r="BN12290" s="792"/>
      <c r="BQ12290" s="792"/>
    </row>
    <row r="12291" spans="8:69" ht="12" customHeight="1">
      <c r="H12291" s="800"/>
      <c r="AJ12291" s="792"/>
      <c r="AM12291" s="792"/>
      <c r="AP12291" s="792"/>
      <c r="AS12291" s="792"/>
      <c r="AV12291" s="792"/>
      <c r="AY12291" s="792"/>
      <c r="BN12291" s="792"/>
      <c r="BQ12291" s="792"/>
    </row>
    <row r="12292" spans="8:69" ht="12" customHeight="1">
      <c r="H12292" s="800"/>
      <c r="AJ12292" s="792"/>
      <c r="AM12292" s="792"/>
      <c r="AP12292" s="792"/>
      <c r="AS12292" s="792"/>
      <c r="AV12292" s="792"/>
      <c r="AY12292" s="792"/>
      <c r="BN12292" s="792"/>
      <c r="BQ12292" s="792"/>
    </row>
    <row r="12293" spans="8:69" ht="12" customHeight="1">
      <c r="H12293" s="800"/>
      <c r="AJ12293" s="792"/>
      <c r="AM12293" s="792"/>
      <c r="AP12293" s="792"/>
      <c r="AS12293" s="792"/>
      <c r="AV12293" s="792"/>
      <c r="AY12293" s="792"/>
      <c r="BN12293" s="792"/>
      <c r="BQ12293" s="792"/>
    </row>
    <row r="12294" spans="8:69" ht="12" customHeight="1">
      <c r="H12294" s="800"/>
      <c r="AJ12294" s="792"/>
      <c r="AM12294" s="792"/>
      <c r="AP12294" s="792"/>
      <c r="AS12294" s="792"/>
      <c r="AV12294" s="792"/>
      <c r="AY12294" s="792"/>
      <c r="BN12294" s="792"/>
      <c r="BQ12294" s="792"/>
    </row>
    <row r="12295" spans="8:69" ht="12" customHeight="1">
      <c r="H12295" s="800"/>
      <c r="AJ12295" s="792"/>
      <c r="AM12295" s="792"/>
      <c r="AP12295" s="792"/>
      <c r="AS12295" s="792"/>
      <c r="AV12295" s="792"/>
      <c r="AY12295" s="792"/>
      <c r="BN12295" s="792"/>
      <c r="BQ12295" s="792"/>
    </row>
    <row r="12296" spans="8:69" ht="12" customHeight="1">
      <c r="H12296" s="800"/>
      <c r="AJ12296" s="792"/>
      <c r="AM12296" s="792"/>
      <c r="AP12296" s="792"/>
      <c r="AS12296" s="792"/>
      <c r="AV12296" s="792"/>
      <c r="AY12296" s="792"/>
      <c r="BN12296" s="792"/>
      <c r="BQ12296" s="792"/>
    </row>
    <row r="12297" spans="8:69" ht="12" customHeight="1">
      <c r="H12297" s="800"/>
      <c r="AJ12297" s="792"/>
      <c r="AM12297" s="792"/>
      <c r="AP12297" s="792"/>
      <c r="AS12297" s="792"/>
      <c r="AV12297" s="792"/>
      <c r="AY12297" s="792"/>
      <c r="BN12297" s="792"/>
      <c r="BQ12297" s="792"/>
    </row>
    <row r="12298" spans="8:69" ht="12" customHeight="1">
      <c r="H12298" s="800"/>
      <c r="AJ12298" s="792"/>
      <c r="AM12298" s="792"/>
      <c r="AP12298" s="792"/>
      <c r="AS12298" s="792"/>
      <c r="AV12298" s="792"/>
      <c r="AY12298" s="792"/>
      <c r="BN12298" s="792"/>
      <c r="BQ12298" s="792"/>
    </row>
    <row r="12299" spans="8:69" ht="12" customHeight="1">
      <c r="H12299" s="800"/>
      <c r="AJ12299" s="792"/>
      <c r="AM12299" s="792"/>
      <c r="AP12299" s="792"/>
      <c r="AS12299" s="792"/>
      <c r="AV12299" s="792"/>
      <c r="AY12299" s="792"/>
      <c r="BN12299" s="792"/>
      <c r="BQ12299" s="792"/>
    </row>
    <row r="12300" spans="8:69" ht="12" customHeight="1">
      <c r="H12300" s="800"/>
      <c r="AJ12300" s="792"/>
      <c r="AM12300" s="792"/>
      <c r="AP12300" s="792"/>
      <c r="AS12300" s="792"/>
      <c r="AV12300" s="792"/>
      <c r="AY12300" s="792"/>
      <c r="BN12300" s="792"/>
      <c r="BQ12300" s="792"/>
    </row>
    <row r="12301" spans="8:69" ht="12" customHeight="1">
      <c r="H12301" s="800"/>
      <c r="AJ12301" s="792"/>
      <c r="AM12301" s="792"/>
      <c r="AP12301" s="792"/>
      <c r="AS12301" s="792"/>
      <c r="AV12301" s="792"/>
      <c r="AY12301" s="792"/>
      <c r="BN12301" s="792"/>
      <c r="BQ12301" s="792"/>
    </row>
    <row r="12302" spans="8:69" ht="12" customHeight="1">
      <c r="H12302" s="800"/>
      <c r="AJ12302" s="792"/>
      <c r="AM12302" s="792"/>
      <c r="AP12302" s="792"/>
      <c r="AS12302" s="792"/>
      <c r="AV12302" s="792"/>
      <c r="AY12302" s="792"/>
      <c r="BN12302" s="792"/>
      <c r="BQ12302" s="792"/>
    </row>
    <row r="12303" spans="8:69" ht="12" customHeight="1">
      <c r="H12303" s="800"/>
      <c r="AJ12303" s="792"/>
      <c r="AM12303" s="792"/>
      <c r="AP12303" s="792"/>
      <c r="AS12303" s="792"/>
      <c r="AV12303" s="792"/>
      <c r="AY12303" s="792"/>
      <c r="BN12303" s="792"/>
      <c r="BQ12303" s="792"/>
    </row>
    <row r="12304" spans="8:69" ht="12" customHeight="1">
      <c r="H12304" s="800"/>
      <c r="AJ12304" s="792"/>
      <c r="AM12304" s="792"/>
      <c r="AP12304" s="792"/>
      <c r="AS12304" s="792"/>
      <c r="AV12304" s="792"/>
      <c r="AY12304" s="792"/>
      <c r="BN12304" s="792"/>
      <c r="BQ12304" s="792"/>
    </row>
    <row r="12305" spans="8:69" ht="12" customHeight="1">
      <c r="H12305" s="800"/>
      <c r="AJ12305" s="792"/>
      <c r="AM12305" s="792"/>
      <c r="AP12305" s="792"/>
      <c r="AS12305" s="792"/>
      <c r="AV12305" s="792"/>
      <c r="AY12305" s="792"/>
      <c r="BN12305" s="792"/>
      <c r="BQ12305" s="792"/>
    </row>
    <row r="12306" spans="8:69" ht="12" customHeight="1">
      <c r="H12306" s="800"/>
      <c r="AJ12306" s="792"/>
      <c r="AM12306" s="792"/>
      <c r="AP12306" s="792"/>
      <c r="AS12306" s="792"/>
      <c r="AV12306" s="792"/>
      <c r="AY12306" s="792"/>
      <c r="BN12306" s="792"/>
      <c r="BQ12306" s="792"/>
    </row>
    <row r="12307" spans="8:69" ht="12" customHeight="1">
      <c r="H12307" s="800"/>
      <c r="AJ12307" s="792"/>
      <c r="AM12307" s="792"/>
      <c r="AP12307" s="792"/>
      <c r="AS12307" s="792"/>
      <c r="AV12307" s="792"/>
      <c r="AY12307" s="792"/>
      <c r="BN12307" s="792"/>
      <c r="BQ12307" s="792"/>
    </row>
    <row r="12308" spans="8:69" ht="12" customHeight="1">
      <c r="H12308" s="800"/>
      <c r="AJ12308" s="792"/>
      <c r="AM12308" s="792"/>
      <c r="AP12308" s="792"/>
      <c r="AS12308" s="792"/>
      <c r="AV12308" s="792"/>
      <c r="AY12308" s="792"/>
      <c r="BN12308" s="792"/>
      <c r="BQ12308" s="792"/>
    </row>
    <row r="12309" spans="8:69" ht="12" customHeight="1">
      <c r="H12309" s="800"/>
      <c r="AJ12309" s="792"/>
      <c r="AM12309" s="792"/>
      <c r="AP12309" s="792"/>
      <c r="AS12309" s="792"/>
      <c r="AV12309" s="792"/>
      <c r="AY12309" s="792"/>
      <c r="BN12309" s="792"/>
      <c r="BQ12309" s="792"/>
    </row>
    <row r="12310" spans="8:69" ht="12" customHeight="1">
      <c r="H12310" s="800"/>
      <c r="AJ12310" s="792"/>
      <c r="AM12310" s="792"/>
      <c r="AP12310" s="792"/>
      <c r="AS12310" s="792"/>
      <c r="AV12310" s="792"/>
      <c r="AY12310" s="792"/>
      <c r="BN12310" s="792"/>
      <c r="BQ12310" s="792"/>
    </row>
    <row r="12311" spans="8:69" ht="12" customHeight="1">
      <c r="H12311" s="800"/>
      <c r="AJ12311" s="792"/>
      <c r="AM12311" s="792"/>
      <c r="AP12311" s="792"/>
      <c r="AS12311" s="792"/>
      <c r="AV12311" s="792"/>
      <c r="AY12311" s="792"/>
      <c r="BN12311" s="792"/>
      <c r="BQ12311" s="792"/>
    </row>
    <row r="12312" spans="8:69" ht="12" customHeight="1">
      <c r="H12312" s="800"/>
      <c r="AJ12312" s="792"/>
      <c r="AM12312" s="792"/>
      <c r="AP12312" s="792"/>
      <c r="AS12312" s="792"/>
      <c r="AV12312" s="792"/>
      <c r="AY12312" s="792"/>
      <c r="BN12312" s="792"/>
      <c r="BQ12312" s="792"/>
    </row>
    <row r="12313" spans="8:69" ht="12" customHeight="1">
      <c r="H12313" s="800"/>
      <c r="AJ12313" s="792"/>
      <c r="AM12313" s="792"/>
      <c r="AP12313" s="792"/>
      <c r="AS12313" s="792"/>
      <c r="AV12313" s="792"/>
      <c r="AY12313" s="792"/>
      <c r="BN12313" s="792"/>
      <c r="BQ12313" s="792"/>
    </row>
    <row r="12314" spans="8:69" ht="12" customHeight="1">
      <c r="H12314" s="800"/>
      <c r="AJ12314" s="792"/>
      <c r="AM12314" s="792"/>
      <c r="AP12314" s="792"/>
      <c r="AS12314" s="792"/>
      <c r="AV12314" s="792"/>
      <c r="AY12314" s="792"/>
      <c r="BN12314" s="792"/>
      <c r="BQ12314" s="792"/>
    </row>
    <row r="12315" spans="8:69" ht="12" customHeight="1">
      <c r="H12315" s="800"/>
      <c r="AJ12315" s="792"/>
      <c r="AM12315" s="792"/>
      <c r="AP12315" s="792"/>
      <c r="AS12315" s="792"/>
      <c r="AV12315" s="792"/>
      <c r="AY12315" s="792"/>
      <c r="BN12315" s="792"/>
      <c r="BQ12315" s="792"/>
    </row>
    <row r="12316" spans="8:69" ht="12" customHeight="1">
      <c r="H12316" s="800"/>
      <c r="AJ12316" s="792"/>
      <c r="AM12316" s="792"/>
      <c r="AP12316" s="792"/>
      <c r="AS12316" s="792"/>
      <c r="AV12316" s="792"/>
      <c r="AY12316" s="792"/>
      <c r="BN12316" s="792"/>
      <c r="BQ12316" s="792"/>
    </row>
    <row r="12317" spans="8:69" ht="12" customHeight="1">
      <c r="H12317" s="800"/>
      <c r="AJ12317" s="792"/>
      <c r="AM12317" s="792"/>
      <c r="AP12317" s="792"/>
      <c r="AS12317" s="792"/>
      <c r="AV12317" s="792"/>
      <c r="AY12317" s="792"/>
      <c r="BN12317" s="792"/>
      <c r="BQ12317" s="792"/>
    </row>
    <row r="12318" spans="8:69" ht="12" customHeight="1">
      <c r="H12318" s="800"/>
      <c r="AJ12318" s="792"/>
      <c r="AM12318" s="792"/>
      <c r="AP12318" s="792"/>
      <c r="AS12318" s="792"/>
      <c r="AV12318" s="792"/>
      <c r="AY12318" s="792"/>
      <c r="BN12318" s="792"/>
      <c r="BQ12318" s="792"/>
    </row>
    <row r="12319" spans="8:69" ht="12" customHeight="1">
      <c r="H12319" s="800"/>
      <c r="AJ12319" s="792"/>
      <c r="AM12319" s="792"/>
      <c r="AP12319" s="792"/>
      <c r="AS12319" s="792"/>
      <c r="AV12319" s="792"/>
      <c r="AY12319" s="792"/>
      <c r="BN12319" s="792"/>
      <c r="BQ12319" s="792"/>
    </row>
    <row r="12320" spans="8:69" ht="12" customHeight="1">
      <c r="H12320" s="800"/>
      <c r="AJ12320" s="792"/>
      <c r="AM12320" s="792"/>
      <c r="AP12320" s="792"/>
      <c r="AS12320" s="792"/>
      <c r="AV12320" s="792"/>
      <c r="AY12320" s="792"/>
      <c r="BN12320" s="792"/>
      <c r="BQ12320" s="792"/>
    </row>
    <row r="12321" spans="8:69" ht="12" customHeight="1">
      <c r="H12321" s="800"/>
      <c r="AJ12321" s="792"/>
      <c r="AM12321" s="792"/>
      <c r="AP12321" s="792"/>
      <c r="AS12321" s="792"/>
      <c r="AV12321" s="792"/>
      <c r="AY12321" s="792"/>
      <c r="BN12321" s="792"/>
      <c r="BQ12321" s="792"/>
    </row>
    <row r="12322" spans="8:69" ht="12" customHeight="1">
      <c r="H12322" s="800"/>
      <c r="AJ12322" s="792"/>
      <c r="AM12322" s="792"/>
      <c r="AP12322" s="792"/>
      <c r="AS12322" s="792"/>
      <c r="AV12322" s="792"/>
      <c r="AY12322" s="792"/>
      <c r="BN12322" s="792"/>
      <c r="BQ12322" s="792"/>
    </row>
    <row r="12323" spans="8:69" ht="12" customHeight="1">
      <c r="H12323" s="800"/>
      <c r="AJ12323" s="792"/>
      <c r="AM12323" s="792"/>
      <c r="AP12323" s="792"/>
      <c r="AS12323" s="792"/>
      <c r="AV12323" s="792"/>
      <c r="AY12323" s="792"/>
      <c r="BN12323" s="792"/>
      <c r="BQ12323" s="792"/>
    </row>
    <row r="12324" spans="8:69" ht="12" customHeight="1">
      <c r="H12324" s="800"/>
      <c r="AJ12324" s="792"/>
      <c r="AM12324" s="792"/>
      <c r="AP12324" s="792"/>
      <c r="AS12324" s="792"/>
      <c r="AV12324" s="792"/>
      <c r="AY12324" s="792"/>
      <c r="BN12324" s="792"/>
      <c r="BQ12324" s="792"/>
    </row>
    <row r="12325" spans="8:69" ht="12" customHeight="1">
      <c r="H12325" s="800"/>
      <c r="AJ12325" s="792"/>
      <c r="AM12325" s="792"/>
      <c r="AP12325" s="792"/>
      <c r="AS12325" s="792"/>
      <c r="AV12325" s="792"/>
      <c r="AY12325" s="792"/>
      <c r="BN12325" s="792"/>
      <c r="BQ12325" s="792"/>
    </row>
    <row r="12326" spans="8:69" ht="12" customHeight="1">
      <c r="H12326" s="800"/>
      <c r="AJ12326" s="792"/>
      <c r="AM12326" s="792"/>
      <c r="AP12326" s="792"/>
      <c r="AS12326" s="792"/>
      <c r="AV12326" s="792"/>
      <c r="AY12326" s="792"/>
      <c r="BN12326" s="792"/>
      <c r="BQ12326" s="792"/>
    </row>
    <row r="12327" spans="8:69" ht="12" customHeight="1">
      <c r="H12327" s="800"/>
      <c r="AJ12327" s="792"/>
      <c r="AM12327" s="792"/>
      <c r="AP12327" s="792"/>
      <c r="AS12327" s="792"/>
      <c r="AV12327" s="792"/>
      <c r="AY12327" s="792"/>
      <c r="BN12327" s="792"/>
      <c r="BQ12327" s="792"/>
    </row>
    <row r="12328" spans="8:69" ht="12" customHeight="1">
      <c r="H12328" s="800"/>
      <c r="AJ12328" s="792"/>
      <c r="AM12328" s="792"/>
      <c r="AP12328" s="792"/>
      <c r="AS12328" s="792"/>
      <c r="AV12328" s="792"/>
      <c r="AY12328" s="792"/>
      <c r="BN12328" s="792"/>
      <c r="BQ12328" s="792"/>
    </row>
    <row r="12329" spans="8:69" ht="12" customHeight="1">
      <c r="H12329" s="800"/>
      <c r="AJ12329" s="792"/>
      <c r="AM12329" s="792"/>
      <c r="AP12329" s="792"/>
      <c r="AS12329" s="792"/>
      <c r="AV12329" s="792"/>
      <c r="AY12329" s="792"/>
      <c r="BN12329" s="792"/>
      <c r="BQ12329" s="792"/>
    </row>
    <row r="12330" spans="8:69" ht="12" customHeight="1">
      <c r="H12330" s="800"/>
      <c r="AJ12330" s="792"/>
      <c r="AM12330" s="792"/>
      <c r="AP12330" s="792"/>
      <c r="AS12330" s="792"/>
      <c r="AV12330" s="792"/>
      <c r="AY12330" s="792"/>
      <c r="BN12330" s="792"/>
      <c r="BQ12330" s="792"/>
    </row>
    <row r="12331" spans="8:69" ht="12" customHeight="1">
      <c r="H12331" s="800"/>
      <c r="AJ12331" s="792"/>
      <c r="AM12331" s="792"/>
      <c r="AP12331" s="792"/>
      <c r="AS12331" s="792"/>
      <c r="AV12331" s="792"/>
      <c r="AY12331" s="792"/>
      <c r="BN12331" s="792"/>
      <c r="BQ12331" s="792"/>
    </row>
    <row r="12332" spans="8:69" ht="12" customHeight="1">
      <c r="H12332" s="800"/>
      <c r="AJ12332" s="792"/>
      <c r="AM12332" s="792"/>
      <c r="AP12332" s="792"/>
      <c r="AS12332" s="792"/>
      <c r="AV12332" s="792"/>
      <c r="AY12332" s="792"/>
      <c r="BN12332" s="792"/>
      <c r="BQ12332" s="792"/>
    </row>
    <row r="12333" spans="8:69" ht="12" customHeight="1">
      <c r="H12333" s="800"/>
      <c r="AJ12333" s="792"/>
      <c r="AM12333" s="792"/>
      <c r="AP12333" s="792"/>
      <c r="AS12333" s="792"/>
      <c r="AV12333" s="792"/>
      <c r="AY12333" s="792"/>
      <c r="BN12333" s="792"/>
      <c r="BQ12333" s="792"/>
    </row>
    <row r="12334" spans="8:69" ht="12" customHeight="1">
      <c r="H12334" s="800"/>
      <c r="AJ12334" s="792"/>
      <c r="AM12334" s="792"/>
      <c r="AP12334" s="792"/>
      <c r="AS12334" s="792"/>
      <c r="AV12334" s="792"/>
      <c r="AY12334" s="792"/>
      <c r="BN12334" s="792"/>
      <c r="BQ12334" s="792"/>
    </row>
    <row r="12335" spans="8:69" ht="12" customHeight="1">
      <c r="H12335" s="800"/>
      <c r="AJ12335" s="792"/>
      <c r="AM12335" s="792"/>
      <c r="AP12335" s="792"/>
      <c r="AS12335" s="792"/>
      <c r="AV12335" s="792"/>
      <c r="AY12335" s="792"/>
      <c r="BN12335" s="792"/>
      <c r="BQ12335" s="792"/>
    </row>
    <row r="12336" spans="8:69" ht="12" customHeight="1">
      <c r="H12336" s="800"/>
      <c r="AJ12336" s="792"/>
      <c r="AM12336" s="792"/>
      <c r="AP12336" s="792"/>
      <c r="AS12336" s="792"/>
      <c r="AV12336" s="792"/>
      <c r="AY12336" s="792"/>
      <c r="BN12336" s="792"/>
      <c r="BQ12336" s="792"/>
    </row>
    <row r="12337" spans="8:69" ht="12" customHeight="1">
      <c r="H12337" s="800"/>
      <c r="AJ12337" s="792"/>
      <c r="AM12337" s="792"/>
      <c r="AP12337" s="792"/>
      <c r="AS12337" s="792"/>
      <c r="AV12337" s="792"/>
      <c r="AY12337" s="792"/>
      <c r="BN12337" s="792"/>
      <c r="BQ12337" s="792"/>
    </row>
    <row r="12338" spans="8:69" ht="12" customHeight="1">
      <c r="H12338" s="800"/>
      <c r="AJ12338" s="792"/>
      <c r="AM12338" s="792"/>
      <c r="AP12338" s="792"/>
      <c r="AS12338" s="792"/>
      <c r="AV12338" s="792"/>
      <c r="AY12338" s="792"/>
      <c r="BN12338" s="792"/>
      <c r="BQ12338" s="792"/>
    </row>
    <row r="12339" spans="8:69" ht="12" customHeight="1">
      <c r="H12339" s="800"/>
      <c r="AJ12339" s="792"/>
      <c r="AM12339" s="792"/>
      <c r="AP12339" s="792"/>
      <c r="AS12339" s="792"/>
      <c r="AV12339" s="792"/>
      <c r="AY12339" s="792"/>
      <c r="BN12339" s="792"/>
      <c r="BQ12339" s="792"/>
    </row>
    <row r="12340" spans="8:69" ht="12" customHeight="1">
      <c r="H12340" s="800"/>
      <c r="AJ12340" s="792"/>
      <c r="AM12340" s="792"/>
      <c r="AP12340" s="792"/>
      <c r="AS12340" s="792"/>
      <c r="AV12340" s="792"/>
      <c r="AY12340" s="792"/>
      <c r="BN12340" s="792"/>
      <c r="BQ12340" s="792"/>
    </row>
    <row r="12341" spans="8:69" ht="12" customHeight="1">
      <c r="H12341" s="800"/>
      <c r="AJ12341" s="792"/>
      <c r="AM12341" s="792"/>
      <c r="AP12341" s="792"/>
      <c r="AS12341" s="792"/>
      <c r="AV12341" s="792"/>
      <c r="AY12341" s="792"/>
      <c r="BN12341" s="792"/>
      <c r="BQ12341" s="792"/>
    </row>
    <row r="12342" spans="8:69" ht="12" customHeight="1">
      <c r="H12342" s="800"/>
      <c r="AJ12342" s="792"/>
      <c r="AM12342" s="792"/>
      <c r="AP12342" s="792"/>
      <c r="AS12342" s="792"/>
      <c r="AV12342" s="792"/>
      <c r="AY12342" s="792"/>
      <c r="BN12342" s="792"/>
      <c r="BQ12342" s="792"/>
    </row>
    <row r="12343" spans="8:69" ht="12" customHeight="1">
      <c r="H12343" s="800"/>
      <c r="AJ12343" s="792"/>
      <c r="AM12343" s="792"/>
      <c r="AP12343" s="792"/>
      <c r="AS12343" s="792"/>
      <c r="AV12343" s="792"/>
      <c r="AY12343" s="792"/>
      <c r="BN12343" s="792"/>
      <c r="BQ12343" s="792"/>
    </row>
    <row r="12344" spans="8:69" ht="12" customHeight="1">
      <c r="H12344" s="800"/>
      <c r="AJ12344" s="792"/>
      <c r="AM12344" s="792"/>
      <c r="AP12344" s="792"/>
      <c r="AS12344" s="792"/>
      <c r="AV12344" s="792"/>
      <c r="AY12344" s="792"/>
      <c r="BN12344" s="792"/>
      <c r="BQ12344" s="792"/>
    </row>
    <row r="12345" spans="8:69" ht="12" customHeight="1">
      <c r="H12345" s="800"/>
      <c r="AJ12345" s="792"/>
      <c r="AM12345" s="792"/>
      <c r="AP12345" s="792"/>
      <c r="AS12345" s="792"/>
      <c r="AV12345" s="792"/>
      <c r="AY12345" s="792"/>
      <c r="BN12345" s="792"/>
      <c r="BQ12345" s="792"/>
    </row>
    <row r="12346" spans="8:69" ht="12" customHeight="1">
      <c r="H12346" s="800"/>
      <c r="AJ12346" s="792"/>
      <c r="AM12346" s="792"/>
      <c r="AP12346" s="792"/>
      <c r="AS12346" s="792"/>
      <c r="AV12346" s="792"/>
      <c r="AY12346" s="792"/>
      <c r="BN12346" s="792"/>
      <c r="BQ12346" s="792"/>
    </row>
    <row r="12347" spans="8:69" ht="12" customHeight="1">
      <c r="H12347" s="800"/>
      <c r="AJ12347" s="792"/>
      <c r="AM12347" s="792"/>
      <c r="AP12347" s="792"/>
      <c r="AS12347" s="792"/>
      <c r="AV12347" s="792"/>
      <c r="AY12347" s="792"/>
      <c r="BN12347" s="792"/>
      <c r="BQ12347" s="792"/>
    </row>
    <row r="12348" spans="8:69" ht="12" customHeight="1">
      <c r="H12348" s="800"/>
      <c r="AJ12348" s="792"/>
      <c r="AM12348" s="792"/>
      <c r="AP12348" s="792"/>
      <c r="AS12348" s="792"/>
      <c r="AV12348" s="792"/>
      <c r="AY12348" s="792"/>
      <c r="BN12348" s="792"/>
      <c r="BQ12348" s="792"/>
    </row>
    <row r="12349" spans="8:69" ht="12" customHeight="1">
      <c r="H12349" s="800"/>
      <c r="AJ12349" s="792"/>
      <c r="AM12349" s="792"/>
      <c r="AP12349" s="792"/>
      <c r="AS12349" s="792"/>
      <c r="AV12349" s="792"/>
      <c r="AY12349" s="792"/>
      <c r="BN12349" s="792"/>
      <c r="BQ12349" s="792"/>
    </row>
    <row r="12350" spans="8:69" ht="12" customHeight="1">
      <c r="H12350" s="800"/>
      <c r="AJ12350" s="792"/>
      <c r="AM12350" s="792"/>
      <c r="AP12350" s="792"/>
      <c r="AS12350" s="792"/>
      <c r="AV12350" s="792"/>
      <c r="AY12350" s="792"/>
      <c r="BN12350" s="792"/>
      <c r="BQ12350" s="792"/>
    </row>
    <row r="12351" spans="8:69" ht="12" customHeight="1">
      <c r="H12351" s="800"/>
      <c r="AJ12351" s="792"/>
      <c r="AM12351" s="792"/>
      <c r="AP12351" s="792"/>
      <c r="AS12351" s="792"/>
      <c r="AV12351" s="792"/>
      <c r="AY12351" s="792"/>
      <c r="BN12351" s="792"/>
      <c r="BQ12351" s="792"/>
    </row>
    <row r="12352" spans="8:69" ht="12" customHeight="1">
      <c r="H12352" s="800"/>
      <c r="AJ12352" s="792"/>
      <c r="AM12352" s="792"/>
      <c r="AP12352" s="792"/>
      <c r="AS12352" s="792"/>
      <c r="AV12352" s="792"/>
      <c r="AY12352" s="792"/>
      <c r="BN12352" s="792"/>
      <c r="BQ12352" s="792"/>
    </row>
    <row r="12353" spans="8:69" ht="12" customHeight="1">
      <c r="H12353" s="800"/>
      <c r="AJ12353" s="792"/>
      <c r="AM12353" s="792"/>
      <c r="AP12353" s="792"/>
      <c r="AS12353" s="792"/>
      <c r="AV12353" s="792"/>
      <c r="AY12353" s="792"/>
      <c r="BN12353" s="792"/>
      <c r="BQ12353" s="792"/>
    </row>
    <row r="12354" spans="8:69" ht="12" customHeight="1">
      <c r="H12354" s="800"/>
      <c r="AJ12354" s="792"/>
      <c r="AM12354" s="792"/>
      <c r="AP12354" s="792"/>
      <c r="AS12354" s="792"/>
      <c r="AV12354" s="792"/>
      <c r="AY12354" s="792"/>
      <c r="BN12354" s="792"/>
      <c r="BQ12354" s="792"/>
    </row>
    <row r="12355" spans="8:69" ht="12" customHeight="1">
      <c r="H12355" s="800"/>
      <c r="AJ12355" s="792"/>
      <c r="AM12355" s="792"/>
      <c r="AP12355" s="792"/>
      <c r="AS12355" s="792"/>
      <c r="AV12355" s="792"/>
      <c r="AY12355" s="792"/>
      <c r="BN12355" s="792"/>
      <c r="BQ12355" s="792"/>
    </row>
    <row r="12356" spans="8:69" ht="12" customHeight="1">
      <c r="H12356" s="800"/>
      <c r="AJ12356" s="792"/>
      <c r="AM12356" s="792"/>
      <c r="AP12356" s="792"/>
      <c r="AS12356" s="792"/>
      <c r="AV12356" s="792"/>
      <c r="AY12356" s="792"/>
      <c r="BN12356" s="792"/>
      <c r="BQ12356" s="792"/>
    </row>
    <row r="12357" spans="8:69" ht="12" customHeight="1">
      <c r="H12357" s="800"/>
      <c r="AJ12357" s="792"/>
      <c r="AM12357" s="792"/>
      <c r="AP12357" s="792"/>
      <c r="AS12357" s="792"/>
      <c r="AV12357" s="792"/>
      <c r="AY12357" s="792"/>
      <c r="BN12357" s="792"/>
      <c r="BQ12357" s="792"/>
    </row>
    <row r="12358" spans="8:69" ht="12" customHeight="1">
      <c r="H12358" s="800"/>
      <c r="AJ12358" s="792"/>
      <c r="AM12358" s="792"/>
      <c r="AP12358" s="792"/>
      <c r="AS12358" s="792"/>
      <c r="AV12358" s="792"/>
      <c r="AY12358" s="792"/>
      <c r="BN12358" s="792"/>
      <c r="BQ12358" s="792"/>
    </row>
    <row r="12359" spans="8:69" ht="12" customHeight="1">
      <c r="H12359" s="800"/>
      <c r="AJ12359" s="792"/>
      <c r="AM12359" s="792"/>
      <c r="AP12359" s="792"/>
      <c r="AS12359" s="792"/>
      <c r="AV12359" s="792"/>
      <c r="AY12359" s="792"/>
      <c r="BN12359" s="792"/>
      <c r="BQ12359" s="792"/>
    </row>
    <row r="12360" spans="8:69" ht="12" customHeight="1">
      <c r="H12360" s="800"/>
      <c r="AJ12360" s="792"/>
      <c r="AM12360" s="792"/>
      <c r="AP12360" s="792"/>
      <c r="AS12360" s="792"/>
      <c r="AV12360" s="792"/>
      <c r="AY12360" s="792"/>
      <c r="BN12360" s="792"/>
      <c r="BQ12360" s="792"/>
    </row>
    <row r="12361" spans="8:69" ht="12" customHeight="1">
      <c r="H12361" s="800"/>
      <c r="AJ12361" s="792"/>
      <c r="AM12361" s="792"/>
      <c r="AP12361" s="792"/>
      <c r="AS12361" s="792"/>
      <c r="AV12361" s="792"/>
      <c r="AY12361" s="792"/>
      <c r="BN12361" s="792"/>
      <c r="BQ12361" s="792"/>
    </row>
    <row r="12362" spans="8:69" ht="12" customHeight="1">
      <c r="H12362" s="800"/>
      <c r="AJ12362" s="792"/>
      <c r="AM12362" s="792"/>
      <c r="AP12362" s="792"/>
      <c r="AS12362" s="792"/>
      <c r="AV12362" s="792"/>
      <c r="AY12362" s="792"/>
      <c r="BN12362" s="792"/>
      <c r="BQ12362" s="792"/>
    </row>
    <row r="12363" spans="8:69" ht="12" customHeight="1">
      <c r="H12363" s="800"/>
      <c r="AJ12363" s="792"/>
      <c r="AM12363" s="792"/>
      <c r="AP12363" s="792"/>
      <c r="AS12363" s="792"/>
      <c r="AV12363" s="792"/>
      <c r="AY12363" s="792"/>
      <c r="BN12363" s="792"/>
      <c r="BQ12363" s="792"/>
    </row>
    <row r="12364" spans="8:69" ht="12" customHeight="1">
      <c r="H12364" s="800"/>
      <c r="AJ12364" s="792"/>
      <c r="AM12364" s="792"/>
      <c r="AP12364" s="792"/>
      <c r="AS12364" s="792"/>
      <c r="AV12364" s="792"/>
      <c r="AY12364" s="792"/>
      <c r="BN12364" s="792"/>
      <c r="BQ12364" s="792"/>
    </row>
    <row r="12365" spans="8:69" ht="12" customHeight="1">
      <c r="H12365" s="800"/>
      <c r="AJ12365" s="792"/>
      <c r="AM12365" s="792"/>
      <c r="AP12365" s="792"/>
      <c r="AS12365" s="792"/>
      <c r="AV12365" s="792"/>
      <c r="AY12365" s="792"/>
      <c r="BN12365" s="792"/>
      <c r="BQ12365" s="792"/>
    </row>
    <row r="12366" spans="8:69" ht="12" customHeight="1">
      <c r="H12366" s="800"/>
      <c r="AJ12366" s="792"/>
      <c r="AM12366" s="792"/>
      <c r="AP12366" s="792"/>
      <c r="AS12366" s="792"/>
      <c r="AV12366" s="792"/>
      <c r="AY12366" s="792"/>
      <c r="BN12366" s="792"/>
      <c r="BQ12366" s="792"/>
    </row>
    <row r="12367" spans="8:69" ht="12" customHeight="1">
      <c r="H12367" s="800"/>
      <c r="AJ12367" s="792"/>
      <c r="AM12367" s="792"/>
      <c r="AP12367" s="792"/>
      <c r="AS12367" s="792"/>
      <c r="AV12367" s="792"/>
      <c r="AY12367" s="792"/>
      <c r="BN12367" s="792"/>
      <c r="BQ12367" s="792"/>
    </row>
    <row r="12368" spans="8:69" ht="12" customHeight="1">
      <c r="H12368" s="800"/>
      <c r="AJ12368" s="792"/>
      <c r="AM12368" s="792"/>
      <c r="AP12368" s="792"/>
      <c r="AS12368" s="792"/>
      <c r="AV12368" s="792"/>
      <c r="AY12368" s="792"/>
      <c r="BN12368" s="792"/>
      <c r="BQ12368" s="792"/>
    </row>
    <row r="12369" spans="8:69" ht="12" customHeight="1">
      <c r="H12369" s="800"/>
      <c r="AJ12369" s="792"/>
      <c r="AM12369" s="792"/>
      <c r="AP12369" s="792"/>
      <c r="AS12369" s="792"/>
      <c r="AV12369" s="792"/>
      <c r="AY12369" s="792"/>
      <c r="BN12369" s="792"/>
      <c r="BQ12369" s="792"/>
    </row>
    <row r="12370" spans="8:69" ht="12" customHeight="1">
      <c r="H12370" s="800"/>
      <c r="AJ12370" s="792"/>
      <c r="AM12370" s="792"/>
      <c r="AP12370" s="792"/>
      <c r="AS12370" s="792"/>
      <c r="AV12370" s="792"/>
      <c r="AY12370" s="792"/>
      <c r="BN12370" s="792"/>
      <c r="BQ12370" s="792"/>
    </row>
    <row r="12371" spans="8:69" ht="12" customHeight="1">
      <c r="H12371" s="800"/>
      <c r="AJ12371" s="792"/>
      <c r="AM12371" s="792"/>
      <c r="AP12371" s="792"/>
      <c r="AS12371" s="792"/>
      <c r="AV12371" s="792"/>
      <c r="AY12371" s="792"/>
      <c r="BN12371" s="792"/>
      <c r="BQ12371" s="792"/>
    </row>
    <row r="12372" spans="8:69" ht="12" customHeight="1">
      <c r="H12372" s="800"/>
      <c r="AJ12372" s="792"/>
      <c r="AM12372" s="792"/>
      <c r="AP12372" s="792"/>
      <c r="AS12372" s="792"/>
      <c r="AV12372" s="792"/>
      <c r="AY12372" s="792"/>
      <c r="BN12372" s="792"/>
      <c r="BQ12372" s="792"/>
    </row>
    <row r="12373" spans="8:69" ht="12" customHeight="1">
      <c r="H12373" s="800"/>
      <c r="AJ12373" s="792"/>
      <c r="AM12373" s="792"/>
      <c r="AP12373" s="792"/>
      <c r="AS12373" s="792"/>
      <c r="AV12373" s="792"/>
      <c r="AY12373" s="792"/>
      <c r="BN12373" s="792"/>
      <c r="BQ12373" s="792"/>
    </row>
    <row r="12374" spans="8:69" ht="12" customHeight="1">
      <c r="H12374" s="800"/>
      <c r="AJ12374" s="792"/>
      <c r="AM12374" s="792"/>
      <c r="AP12374" s="792"/>
      <c r="AS12374" s="792"/>
      <c r="AV12374" s="792"/>
      <c r="AY12374" s="792"/>
      <c r="BN12374" s="792"/>
      <c r="BQ12374" s="792"/>
    </row>
    <row r="12375" spans="8:69" ht="12" customHeight="1">
      <c r="H12375" s="800"/>
      <c r="AJ12375" s="792"/>
      <c r="AM12375" s="792"/>
      <c r="AP12375" s="792"/>
      <c r="AS12375" s="792"/>
      <c r="AV12375" s="792"/>
      <c r="AY12375" s="792"/>
      <c r="BN12375" s="792"/>
      <c r="BQ12375" s="792"/>
    </row>
    <row r="12376" spans="8:69" ht="12" customHeight="1">
      <c r="H12376" s="800"/>
      <c r="AJ12376" s="792"/>
      <c r="AM12376" s="792"/>
      <c r="AP12376" s="792"/>
      <c r="AS12376" s="792"/>
      <c r="AV12376" s="792"/>
      <c r="AY12376" s="792"/>
      <c r="BN12376" s="792"/>
      <c r="BQ12376" s="792"/>
    </row>
    <row r="12377" spans="8:69" ht="12" customHeight="1">
      <c r="H12377" s="800"/>
      <c r="AJ12377" s="792"/>
      <c r="AM12377" s="792"/>
      <c r="AP12377" s="792"/>
      <c r="AS12377" s="792"/>
      <c r="AV12377" s="792"/>
      <c r="AY12377" s="792"/>
      <c r="BN12377" s="792"/>
      <c r="BQ12377" s="792"/>
    </row>
    <row r="12378" spans="8:69" ht="12" customHeight="1">
      <c r="H12378" s="800"/>
      <c r="AJ12378" s="792"/>
      <c r="AM12378" s="792"/>
      <c r="AP12378" s="792"/>
      <c r="AS12378" s="792"/>
      <c r="AV12378" s="792"/>
      <c r="AY12378" s="792"/>
      <c r="BN12378" s="792"/>
      <c r="BQ12378" s="792"/>
    </row>
    <row r="12379" spans="8:69" ht="12" customHeight="1">
      <c r="H12379" s="800"/>
      <c r="AJ12379" s="792"/>
      <c r="AM12379" s="792"/>
      <c r="AP12379" s="792"/>
      <c r="AS12379" s="792"/>
      <c r="AV12379" s="792"/>
      <c r="AY12379" s="792"/>
      <c r="BN12379" s="792"/>
      <c r="BQ12379" s="792"/>
    </row>
    <row r="12380" spans="8:69" ht="12" customHeight="1">
      <c r="H12380" s="800"/>
      <c r="AJ12380" s="792"/>
      <c r="AM12380" s="792"/>
      <c r="AP12380" s="792"/>
      <c r="AS12380" s="792"/>
      <c r="AV12380" s="792"/>
      <c r="AY12380" s="792"/>
      <c r="BN12380" s="792"/>
      <c r="BQ12380" s="792"/>
    </row>
    <row r="12381" spans="8:69" ht="12" customHeight="1">
      <c r="H12381" s="800"/>
      <c r="AJ12381" s="792"/>
      <c r="AM12381" s="792"/>
      <c r="AP12381" s="792"/>
      <c r="AS12381" s="792"/>
      <c r="AV12381" s="792"/>
      <c r="AY12381" s="792"/>
      <c r="BN12381" s="792"/>
      <c r="BQ12381" s="792"/>
    </row>
    <row r="12382" spans="8:69" ht="12" customHeight="1">
      <c r="H12382" s="800"/>
      <c r="AJ12382" s="792"/>
      <c r="AM12382" s="792"/>
      <c r="AP12382" s="792"/>
      <c r="AS12382" s="792"/>
      <c r="AV12382" s="792"/>
      <c r="AY12382" s="792"/>
      <c r="BN12382" s="792"/>
      <c r="BQ12382" s="792"/>
    </row>
    <row r="12383" spans="8:69" ht="12" customHeight="1">
      <c r="H12383" s="800"/>
      <c r="AJ12383" s="792"/>
      <c r="AM12383" s="792"/>
      <c r="AP12383" s="792"/>
      <c r="AS12383" s="792"/>
      <c r="AV12383" s="792"/>
      <c r="AY12383" s="792"/>
      <c r="BN12383" s="792"/>
      <c r="BQ12383" s="792"/>
    </row>
    <row r="12384" spans="8:69" ht="12" customHeight="1">
      <c r="H12384" s="800"/>
      <c r="AJ12384" s="792"/>
      <c r="AM12384" s="792"/>
      <c r="AP12384" s="792"/>
      <c r="AS12384" s="792"/>
      <c r="AV12384" s="792"/>
      <c r="AY12384" s="792"/>
      <c r="BN12384" s="792"/>
      <c r="BQ12384" s="792"/>
    </row>
    <row r="12385" spans="8:69" ht="12" customHeight="1">
      <c r="H12385" s="800"/>
      <c r="AJ12385" s="792"/>
      <c r="AM12385" s="792"/>
      <c r="AP12385" s="792"/>
      <c r="AS12385" s="792"/>
      <c r="AV12385" s="792"/>
      <c r="AY12385" s="792"/>
      <c r="BN12385" s="792"/>
      <c r="BQ12385" s="792"/>
    </row>
    <row r="12386" spans="8:69" ht="12" customHeight="1">
      <c r="H12386" s="800"/>
      <c r="AJ12386" s="792"/>
      <c r="AM12386" s="792"/>
      <c r="AP12386" s="792"/>
      <c r="AS12386" s="792"/>
      <c r="AV12386" s="792"/>
      <c r="AY12386" s="792"/>
      <c r="BN12386" s="792"/>
      <c r="BQ12386" s="792"/>
    </row>
    <row r="12387" spans="8:69" ht="12" customHeight="1">
      <c r="H12387" s="800"/>
      <c r="AJ12387" s="792"/>
      <c r="AM12387" s="792"/>
      <c r="AP12387" s="792"/>
      <c r="AS12387" s="792"/>
      <c r="AV12387" s="792"/>
      <c r="AY12387" s="792"/>
      <c r="BN12387" s="792"/>
      <c r="BQ12387" s="792"/>
    </row>
    <row r="12388" spans="8:69" ht="12" customHeight="1">
      <c r="H12388" s="800"/>
      <c r="AJ12388" s="792"/>
      <c r="AM12388" s="792"/>
      <c r="AP12388" s="792"/>
      <c r="AS12388" s="792"/>
      <c r="AV12388" s="792"/>
      <c r="AY12388" s="792"/>
      <c r="BN12388" s="792"/>
      <c r="BQ12388" s="792"/>
    </row>
    <row r="12389" spans="8:69" ht="12" customHeight="1">
      <c r="H12389" s="800"/>
      <c r="AJ12389" s="792"/>
      <c r="AM12389" s="792"/>
      <c r="AP12389" s="792"/>
      <c r="AS12389" s="792"/>
      <c r="AV12389" s="792"/>
      <c r="AY12389" s="792"/>
      <c r="BN12389" s="792"/>
      <c r="BQ12389" s="792"/>
    </row>
    <row r="12390" spans="8:69" ht="12" customHeight="1">
      <c r="H12390" s="800"/>
      <c r="AJ12390" s="792"/>
      <c r="AM12390" s="792"/>
      <c r="AP12390" s="792"/>
      <c r="AS12390" s="792"/>
      <c r="AV12390" s="792"/>
      <c r="AY12390" s="792"/>
      <c r="BN12390" s="792"/>
      <c r="BQ12390" s="792"/>
    </row>
    <row r="12391" spans="8:69" ht="12" customHeight="1">
      <c r="H12391" s="800"/>
      <c r="AJ12391" s="792"/>
      <c r="AM12391" s="792"/>
      <c r="AP12391" s="792"/>
      <c r="AS12391" s="792"/>
      <c r="AV12391" s="792"/>
      <c r="AY12391" s="792"/>
      <c r="BN12391" s="792"/>
      <c r="BQ12391" s="792"/>
    </row>
    <row r="12392" spans="8:69" ht="12" customHeight="1">
      <c r="H12392" s="800"/>
      <c r="AJ12392" s="792"/>
      <c r="AM12392" s="792"/>
      <c r="AP12392" s="792"/>
      <c r="AS12392" s="792"/>
      <c r="AV12392" s="792"/>
      <c r="AY12392" s="792"/>
      <c r="BN12392" s="792"/>
      <c r="BQ12392" s="792"/>
    </row>
    <row r="12393" spans="8:69" ht="12" customHeight="1">
      <c r="H12393" s="800"/>
      <c r="AJ12393" s="792"/>
      <c r="AM12393" s="792"/>
      <c r="AP12393" s="792"/>
      <c r="AS12393" s="792"/>
      <c r="AV12393" s="792"/>
      <c r="AY12393" s="792"/>
      <c r="BN12393" s="792"/>
      <c r="BQ12393" s="792"/>
    </row>
    <row r="12394" spans="8:69" ht="12" customHeight="1">
      <c r="H12394" s="800"/>
      <c r="AJ12394" s="792"/>
      <c r="AM12394" s="792"/>
      <c r="AP12394" s="792"/>
      <c r="AS12394" s="792"/>
      <c r="AV12394" s="792"/>
      <c r="AY12394" s="792"/>
      <c r="BN12394" s="792"/>
      <c r="BQ12394" s="792"/>
    </row>
    <row r="12395" spans="8:69" ht="12" customHeight="1">
      <c r="H12395" s="800"/>
      <c r="AJ12395" s="792"/>
      <c r="AM12395" s="792"/>
      <c r="AP12395" s="792"/>
      <c r="AS12395" s="792"/>
      <c r="AV12395" s="792"/>
      <c r="AY12395" s="792"/>
      <c r="BN12395" s="792"/>
      <c r="BQ12395" s="792"/>
    </row>
    <row r="12396" spans="8:69" ht="12" customHeight="1">
      <c r="H12396" s="800"/>
      <c r="AJ12396" s="792"/>
      <c r="AM12396" s="792"/>
      <c r="AP12396" s="792"/>
      <c r="AS12396" s="792"/>
      <c r="AV12396" s="792"/>
      <c r="AY12396" s="792"/>
      <c r="BN12396" s="792"/>
      <c r="BQ12396" s="792"/>
    </row>
    <row r="12397" spans="8:69" ht="12" customHeight="1">
      <c r="H12397" s="800"/>
      <c r="AJ12397" s="792"/>
      <c r="AM12397" s="792"/>
      <c r="AP12397" s="792"/>
      <c r="AS12397" s="792"/>
      <c r="AV12397" s="792"/>
      <c r="AY12397" s="792"/>
      <c r="BN12397" s="792"/>
      <c r="BQ12397" s="792"/>
    </row>
    <row r="12398" spans="8:69" ht="12" customHeight="1">
      <c r="H12398" s="800"/>
      <c r="AJ12398" s="792"/>
      <c r="AM12398" s="792"/>
      <c r="AP12398" s="792"/>
      <c r="AS12398" s="792"/>
      <c r="AV12398" s="792"/>
      <c r="AY12398" s="792"/>
      <c r="BN12398" s="792"/>
      <c r="BQ12398" s="792"/>
    </row>
    <row r="12399" spans="8:69" ht="12" customHeight="1">
      <c r="H12399" s="800"/>
      <c r="AJ12399" s="792"/>
      <c r="AM12399" s="792"/>
      <c r="AP12399" s="792"/>
      <c r="AS12399" s="792"/>
      <c r="AV12399" s="792"/>
      <c r="AY12399" s="792"/>
      <c r="BN12399" s="792"/>
      <c r="BQ12399" s="792"/>
    </row>
    <row r="12400" spans="8:69" ht="12" customHeight="1">
      <c r="H12400" s="800"/>
      <c r="AJ12400" s="792"/>
      <c r="AM12400" s="792"/>
      <c r="AP12400" s="792"/>
      <c r="AS12400" s="792"/>
      <c r="AV12400" s="792"/>
      <c r="AY12400" s="792"/>
      <c r="BN12400" s="792"/>
      <c r="BQ12400" s="792"/>
    </row>
    <row r="12401" spans="8:69" ht="12" customHeight="1">
      <c r="H12401" s="800"/>
      <c r="AJ12401" s="792"/>
      <c r="AM12401" s="792"/>
      <c r="AP12401" s="792"/>
      <c r="AS12401" s="792"/>
      <c r="AV12401" s="792"/>
      <c r="AY12401" s="792"/>
      <c r="BN12401" s="792"/>
      <c r="BQ12401" s="792"/>
    </row>
    <row r="12402" spans="8:69" ht="12" customHeight="1">
      <c r="H12402" s="800"/>
      <c r="AJ12402" s="792"/>
      <c r="AM12402" s="792"/>
      <c r="AP12402" s="792"/>
      <c r="AS12402" s="792"/>
      <c r="AV12402" s="792"/>
      <c r="AY12402" s="792"/>
      <c r="BN12402" s="792"/>
      <c r="BQ12402" s="792"/>
    </row>
    <row r="12403" spans="8:69" ht="12" customHeight="1">
      <c r="H12403" s="800"/>
      <c r="AJ12403" s="792"/>
      <c r="AM12403" s="792"/>
      <c r="AP12403" s="792"/>
      <c r="AS12403" s="792"/>
      <c r="AV12403" s="792"/>
      <c r="AY12403" s="792"/>
      <c r="BN12403" s="792"/>
      <c r="BQ12403" s="792"/>
    </row>
    <row r="12404" spans="8:69" ht="12" customHeight="1">
      <c r="H12404" s="800"/>
      <c r="AJ12404" s="792"/>
      <c r="AM12404" s="792"/>
      <c r="AP12404" s="792"/>
      <c r="AS12404" s="792"/>
      <c r="AV12404" s="792"/>
      <c r="AY12404" s="792"/>
      <c r="BN12404" s="792"/>
      <c r="BQ12404" s="792"/>
    </row>
    <row r="12405" spans="8:69" ht="12" customHeight="1">
      <c r="H12405" s="800"/>
      <c r="AJ12405" s="792"/>
      <c r="AM12405" s="792"/>
      <c r="AP12405" s="792"/>
      <c r="AS12405" s="792"/>
      <c r="AV12405" s="792"/>
      <c r="AY12405" s="792"/>
      <c r="BN12405" s="792"/>
      <c r="BQ12405" s="792"/>
    </row>
    <row r="12406" spans="8:69" ht="12" customHeight="1">
      <c r="H12406" s="800"/>
      <c r="AJ12406" s="792"/>
      <c r="AM12406" s="792"/>
      <c r="AP12406" s="792"/>
      <c r="AS12406" s="792"/>
      <c r="AV12406" s="792"/>
      <c r="AY12406" s="792"/>
      <c r="BN12406" s="792"/>
      <c r="BQ12406" s="792"/>
    </row>
    <row r="12407" spans="8:69" ht="12" customHeight="1">
      <c r="H12407" s="800"/>
      <c r="AJ12407" s="792"/>
      <c r="AM12407" s="792"/>
      <c r="AP12407" s="792"/>
      <c r="AS12407" s="792"/>
      <c r="AV12407" s="792"/>
      <c r="AY12407" s="792"/>
      <c r="BN12407" s="792"/>
      <c r="BQ12407" s="792"/>
    </row>
    <row r="12408" spans="8:69" ht="12" customHeight="1">
      <c r="H12408" s="800"/>
      <c r="AJ12408" s="792"/>
      <c r="AM12408" s="792"/>
      <c r="AP12408" s="792"/>
      <c r="AS12408" s="792"/>
      <c r="AV12408" s="792"/>
      <c r="AY12408" s="792"/>
      <c r="BN12408" s="792"/>
      <c r="BQ12408" s="792"/>
    </row>
    <row r="12409" spans="8:69" ht="12" customHeight="1">
      <c r="H12409" s="800"/>
      <c r="AJ12409" s="792"/>
      <c r="AM12409" s="792"/>
      <c r="AP12409" s="792"/>
      <c r="AS12409" s="792"/>
      <c r="AV12409" s="792"/>
      <c r="AY12409" s="792"/>
      <c r="BN12409" s="792"/>
      <c r="BQ12409" s="792"/>
    </row>
    <row r="12410" spans="8:69" ht="12" customHeight="1">
      <c r="H12410" s="800"/>
      <c r="AJ12410" s="792"/>
      <c r="AM12410" s="792"/>
      <c r="AP12410" s="792"/>
      <c r="AS12410" s="792"/>
      <c r="AV12410" s="792"/>
      <c r="AY12410" s="792"/>
      <c r="BN12410" s="792"/>
      <c r="BQ12410" s="792"/>
    </row>
    <row r="12411" spans="8:69" ht="12" customHeight="1">
      <c r="H12411" s="800"/>
      <c r="AJ12411" s="792"/>
      <c r="AM12411" s="792"/>
      <c r="AP12411" s="792"/>
      <c r="AS12411" s="792"/>
      <c r="AV12411" s="792"/>
      <c r="AY12411" s="792"/>
      <c r="BN12411" s="792"/>
      <c r="BQ12411" s="792"/>
    </row>
    <row r="12412" spans="8:69" ht="12" customHeight="1">
      <c r="H12412" s="800"/>
      <c r="AJ12412" s="792"/>
      <c r="AM12412" s="792"/>
      <c r="AP12412" s="792"/>
      <c r="AS12412" s="792"/>
      <c r="AV12412" s="792"/>
      <c r="AY12412" s="792"/>
      <c r="BN12412" s="792"/>
      <c r="BQ12412" s="792"/>
    </row>
    <row r="12413" spans="8:69" ht="12" customHeight="1">
      <c r="H12413" s="800"/>
      <c r="AJ12413" s="792"/>
      <c r="AM12413" s="792"/>
      <c r="AP12413" s="792"/>
      <c r="AS12413" s="792"/>
      <c r="AV12413" s="792"/>
      <c r="AY12413" s="792"/>
      <c r="BN12413" s="792"/>
      <c r="BQ12413" s="792"/>
    </row>
    <row r="12414" spans="8:69" ht="12" customHeight="1">
      <c r="H12414" s="800"/>
      <c r="AJ12414" s="792"/>
      <c r="AM12414" s="792"/>
      <c r="AP12414" s="792"/>
      <c r="AS12414" s="792"/>
      <c r="AV12414" s="792"/>
      <c r="AY12414" s="792"/>
      <c r="BN12414" s="792"/>
      <c r="BQ12414" s="792"/>
    </row>
    <row r="12415" spans="8:69" ht="12" customHeight="1">
      <c r="H12415" s="800"/>
      <c r="AJ12415" s="792"/>
      <c r="AM12415" s="792"/>
      <c r="AP12415" s="792"/>
      <c r="AS12415" s="792"/>
      <c r="AV12415" s="792"/>
      <c r="AY12415" s="792"/>
      <c r="BN12415" s="792"/>
      <c r="BQ12415" s="792"/>
    </row>
    <row r="12416" spans="8:69" ht="12" customHeight="1">
      <c r="H12416" s="800"/>
      <c r="AJ12416" s="792"/>
      <c r="AM12416" s="792"/>
      <c r="AP12416" s="792"/>
      <c r="AS12416" s="792"/>
      <c r="AV12416" s="792"/>
      <c r="AY12416" s="792"/>
      <c r="BN12416" s="792"/>
      <c r="BQ12416" s="792"/>
    </row>
    <row r="12417" spans="8:69" ht="12" customHeight="1">
      <c r="H12417" s="800"/>
      <c r="AJ12417" s="792"/>
      <c r="AM12417" s="792"/>
      <c r="AP12417" s="792"/>
      <c r="AS12417" s="792"/>
      <c r="AV12417" s="792"/>
      <c r="AY12417" s="792"/>
      <c r="BN12417" s="792"/>
      <c r="BQ12417" s="792"/>
    </row>
    <row r="12418" spans="8:69" ht="12" customHeight="1">
      <c r="H12418" s="800"/>
      <c r="AJ12418" s="792"/>
      <c r="AM12418" s="792"/>
      <c r="AP12418" s="792"/>
      <c r="AS12418" s="792"/>
      <c r="AV12418" s="792"/>
      <c r="AY12418" s="792"/>
      <c r="BN12418" s="792"/>
      <c r="BQ12418" s="792"/>
    </row>
    <row r="12419" spans="8:69" ht="12" customHeight="1">
      <c r="H12419" s="800"/>
      <c r="AJ12419" s="792"/>
      <c r="AM12419" s="792"/>
      <c r="AP12419" s="792"/>
      <c r="AS12419" s="792"/>
      <c r="AV12419" s="792"/>
      <c r="AY12419" s="792"/>
      <c r="BN12419" s="792"/>
      <c r="BQ12419" s="792"/>
    </row>
    <row r="12420" spans="8:69" ht="12" customHeight="1">
      <c r="H12420" s="800"/>
      <c r="AJ12420" s="792"/>
      <c r="AM12420" s="792"/>
      <c r="AP12420" s="792"/>
      <c r="AS12420" s="792"/>
      <c r="AV12420" s="792"/>
      <c r="AY12420" s="792"/>
      <c r="BN12420" s="792"/>
      <c r="BQ12420" s="792"/>
    </row>
    <row r="12421" spans="8:69" ht="12" customHeight="1">
      <c r="H12421" s="800"/>
      <c r="AJ12421" s="792"/>
      <c r="AM12421" s="792"/>
      <c r="AP12421" s="792"/>
      <c r="AS12421" s="792"/>
      <c r="AV12421" s="792"/>
      <c r="AY12421" s="792"/>
      <c r="BN12421" s="792"/>
      <c r="BQ12421" s="792"/>
    </row>
    <row r="12422" spans="8:69" ht="12" customHeight="1">
      <c r="H12422" s="800"/>
      <c r="AJ12422" s="792"/>
      <c r="AM12422" s="792"/>
      <c r="AP12422" s="792"/>
      <c r="AS12422" s="792"/>
      <c r="AV12422" s="792"/>
      <c r="AY12422" s="792"/>
      <c r="BN12422" s="792"/>
      <c r="BQ12422" s="792"/>
    </row>
    <row r="12423" spans="8:69" ht="12" customHeight="1">
      <c r="H12423" s="800"/>
      <c r="AJ12423" s="792"/>
      <c r="AM12423" s="792"/>
      <c r="AP12423" s="792"/>
      <c r="AS12423" s="792"/>
      <c r="AV12423" s="792"/>
      <c r="AY12423" s="792"/>
      <c r="BN12423" s="792"/>
      <c r="BQ12423" s="792"/>
    </row>
    <row r="12424" spans="8:69" ht="12" customHeight="1">
      <c r="H12424" s="800"/>
      <c r="AJ12424" s="792"/>
      <c r="AM12424" s="792"/>
      <c r="AP12424" s="792"/>
      <c r="AS12424" s="792"/>
      <c r="AV12424" s="792"/>
      <c r="AY12424" s="792"/>
      <c r="BN12424" s="792"/>
      <c r="BQ12424" s="792"/>
    </row>
    <row r="12425" spans="8:69" ht="12" customHeight="1">
      <c r="H12425" s="800"/>
      <c r="AJ12425" s="792"/>
      <c r="AM12425" s="792"/>
      <c r="AP12425" s="792"/>
      <c r="AS12425" s="792"/>
      <c r="AV12425" s="792"/>
      <c r="AY12425" s="792"/>
      <c r="BN12425" s="792"/>
      <c r="BQ12425" s="792"/>
    </row>
    <row r="12426" spans="8:69" ht="12" customHeight="1">
      <c r="H12426" s="800"/>
      <c r="AJ12426" s="792"/>
      <c r="AM12426" s="792"/>
      <c r="AP12426" s="792"/>
      <c r="AS12426" s="792"/>
      <c r="AV12426" s="792"/>
      <c r="AY12426" s="792"/>
      <c r="BN12426" s="792"/>
      <c r="BQ12426" s="792"/>
    </row>
    <row r="12427" spans="8:69" ht="12" customHeight="1">
      <c r="H12427" s="800"/>
      <c r="AJ12427" s="792"/>
      <c r="AM12427" s="792"/>
      <c r="AP12427" s="792"/>
      <c r="AS12427" s="792"/>
      <c r="AV12427" s="792"/>
      <c r="AY12427" s="792"/>
      <c r="BN12427" s="792"/>
      <c r="BQ12427" s="792"/>
    </row>
    <row r="12428" spans="8:69" ht="12" customHeight="1">
      <c r="H12428" s="800"/>
      <c r="AJ12428" s="792"/>
      <c r="AM12428" s="792"/>
      <c r="AP12428" s="792"/>
      <c r="AS12428" s="792"/>
      <c r="AV12428" s="792"/>
      <c r="AY12428" s="792"/>
      <c r="BN12428" s="792"/>
      <c r="BQ12428" s="792"/>
    </row>
    <row r="12429" spans="8:69" ht="12" customHeight="1">
      <c r="H12429" s="800"/>
      <c r="AJ12429" s="792"/>
      <c r="AM12429" s="792"/>
      <c r="AP12429" s="792"/>
      <c r="AS12429" s="792"/>
      <c r="AV12429" s="792"/>
      <c r="AY12429" s="792"/>
      <c r="BN12429" s="792"/>
      <c r="BQ12429" s="792"/>
    </row>
    <row r="12430" spans="8:69" ht="12" customHeight="1">
      <c r="H12430" s="800"/>
      <c r="AJ12430" s="792"/>
      <c r="AM12430" s="792"/>
      <c r="AP12430" s="792"/>
      <c r="AS12430" s="792"/>
      <c r="AV12430" s="792"/>
      <c r="AY12430" s="792"/>
      <c r="BN12430" s="792"/>
      <c r="BQ12430" s="792"/>
    </row>
    <row r="12431" spans="8:69" ht="12" customHeight="1">
      <c r="H12431" s="800"/>
      <c r="AJ12431" s="792"/>
      <c r="AM12431" s="792"/>
      <c r="AP12431" s="792"/>
      <c r="AS12431" s="792"/>
      <c r="AV12431" s="792"/>
      <c r="AY12431" s="792"/>
      <c r="BN12431" s="792"/>
      <c r="BQ12431" s="792"/>
    </row>
    <row r="12432" spans="8:69" ht="12" customHeight="1">
      <c r="H12432" s="800"/>
      <c r="AJ12432" s="792"/>
      <c r="AM12432" s="792"/>
      <c r="AP12432" s="792"/>
      <c r="AS12432" s="792"/>
      <c r="AV12432" s="792"/>
      <c r="AY12432" s="792"/>
      <c r="BN12432" s="792"/>
      <c r="BQ12432" s="792"/>
    </row>
    <row r="12433" spans="8:69" ht="12" customHeight="1">
      <c r="H12433" s="800"/>
      <c r="AJ12433" s="792"/>
      <c r="AM12433" s="792"/>
      <c r="AP12433" s="792"/>
      <c r="AS12433" s="792"/>
      <c r="AV12433" s="792"/>
      <c r="AY12433" s="792"/>
      <c r="BN12433" s="792"/>
      <c r="BQ12433" s="792"/>
    </row>
    <row r="12434" spans="8:69" ht="12" customHeight="1">
      <c r="H12434" s="800"/>
      <c r="AJ12434" s="792"/>
      <c r="AM12434" s="792"/>
      <c r="AP12434" s="792"/>
      <c r="AS12434" s="792"/>
      <c r="AV12434" s="792"/>
      <c r="AY12434" s="792"/>
      <c r="BN12434" s="792"/>
      <c r="BQ12434" s="792"/>
    </row>
    <row r="12435" spans="8:69" ht="12" customHeight="1">
      <c r="H12435" s="800"/>
      <c r="AJ12435" s="792"/>
      <c r="AM12435" s="792"/>
      <c r="AP12435" s="792"/>
      <c r="AS12435" s="792"/>
      <c r="AV12435" s="792"/>
      <c r="AY12435" s="792"/>
      <c r="BN12435" s="792"/>
      <c r="BQ12435" s="792"/>
    </row>
    <row r="12436" spans="8:69" ht="12" customHeight="1">
      <c r="H12436" s="800"/>
      <c r="AJ12436" s="792"/>
      <c r="AM12436" s="792"/>
      <c r="AP12436" s="792"/>
      <c r="AS12436" s="792"/>
      <c r="AV12436" s="792"/>
      <c r="AY12436" s="792"/>
      <c r="BN12436" s="792"/>
      <c r="BQ12436" s="792"/>
    </row>
    <row r="12437" spans="8:69" ht="12" customHeight="1">
      <c r="H12437" s="800"/>
      <c r="AJ12437" s="792"/>
      <c r="AM12437" s="792"/>
      <c r="AP12437" s="792"/>
      <c r="AS12437" s="792"/>
      <c r="AV12437" s="792"/>
      <c r="AY12437" s="792"/>
      <c r="BN12437" s="792"/>
      <c r="BQ12437" s="792"/>
    </row>
    <row r="12438" spans="8:69" ht="12" customHeight="1">
      <c r="H12438" s="800"/>
      <c r="AJ12438" s="792"/>
      <c r="AM12438" s="792"/>
      <c r="AP12438" s="792"/>
      <c r="AS12438" s="792"/>
      <c r="AV12438" s="792"/>
      <c r="AY12438" s="792"/>
      <c r="BN12438" s="792"/>
      <c r="BQ12438" s="792"/>
    </row>
    <row r="12439" spans="8:69" ht="12" customHeight="1">
      <c r="H12439" s="800"/>
      <c r="AJ12439" s="792"/>
      <c r="AM12439" s="792"/>
      <c r="AP12439" s="792"/>
      <c r="AS12439" s="792"/>
      <c r="AV12439" s="792"/>
      <c r="AY12439" s="792"/>
      <c r="BN12439" s="792"/>
      <c r="BQ12439" s="792"/>
    </row>
    <row r="12440" spans="8:69" ht="12" customHeight="1">
      <c r="H12440" s="800"/>
      <c r="AJ12440" s="792"/>
      <c r="AM12440" s="792"/>
      <c r="AP12440" s="792"/>
      <c r="AS12440" s="792"/>
      <c r="AV12440" s="792"/>
      <c r="AY12440" s="792"/>
      <c r="BN12440" s="792"/>
      <c r="BQ12440" s="792"/>
    </row>
    <row r="12441" spans="8:69" ht="12" customHeight="1">
      <c r="H12441" s="800"/>
      <c r="AJ12441" s="792"/>
      <c r="AM12441" s="792"/>
      <c r="AP12441" s="792"/>
      <c r="AS12441" s="792"/>
      <c r="AV12441" s="792"/>
      <c r="AY12441" s="792"/>
      <c r="BN12441" s="792"/>
      <c r="BQ12441" s="792"/>
    </row>
    <row r="12442" spans="8:69" ht="12" customHeight="1">
      <c r="H12442" s="800"/>
      <c r="AJ12442" s="792"/>
      <c r="AM12442" s="792"/>
      <c r="AP12442" s="792"/>
      <c r="AS12442" s="792"/>
      <c r="AV12442" s="792"/>
      <c r="AY12442" s="792"/>
      <c r="BN12442" s="792"/>
      <c r="BQ12442" s="792"/>
    </row>
    <row r="12443" spans="8:69" ht="12" customHeight="1">
      <c r="H12443" s="800"/>
      <c r="AJ12443" s="792"/>
      <c r="AM12443" s="792"/>
      <c r="AP12443" s="792"/>
      <c r="AS12443" s="792"/>
      <c r="AV12443" s="792"/>
      <c r="AY12443" s="792"/>
      <c r="BN12443" s="792"/>
      <c r="BQ12443" s="792"/>
    </row>
    <row r="12444" spans="8:69" ht="12" customHeight="1">
      <c r="H12444" s="800"/>
      <c r="AJ12444" s="792"/>
      <c r="AM12444" s="792"/>
      <c r="AP12444" s="792"/>
      <c r="AS12444" s="792"/>
      <c r="AV12444" s="792"/>
      <c r="AY12444" s="792"/>
      <c r="BN12444" s="792"/>
      <c r="BQ12444" s="792"/>
    </row>
    <row r="12445" spans="8:69" ht="12" customHeight="1">
      <c r="H12445" s="800"/>
      <c r="AJ12445" s="792"/>
      <c r="AM12445" s="792"/>
      <c r="AP12445" s="792"/>
      <c r="AS12445" s="792"/>
      <c r="AV12445" s="792"/>
      <c r="AY12445" s="792"/>
      <c r="BN12445" s="792"/>
      <c r="BQ12445" s="792"/>
    </row>
    <row r="12446" spans="8:69" ht="12" customHeight="1">
      <c r="H12446" s="800"/>
      <c r="AJ12446" s="792"/>
      <c r="AM12446" s="792"/>
      <c r="AP12446" s="792"/>
      <c r="AS12446" s="792"/>
      <c r="AV12446" s="792"/>
      <c r="AY12446" s="792"/>
      <c r="BN12446" s="792"/>
      <c r="BQ12446" s="792"/>
    </row>
    <row r="12447" spans="8:69" ht="12" customHeight="1">
      <c r="H12447" s="800"/>
      <c r="AJ12447" s="792"/>
      <c r="AM12447" s="792"/>
      <c r="AP12447" s="792"/>
      <c r="AS12447" s="792"/>
      <c r="AV12447" s="792"/>
      <c r="AY12447" s="792"/>
      <c r="BN12447" s="792"/>
      <c r="BQ12447" s="792"/>
    </row>
    <row r="12448" spans="8:69" ht="12" customHeight="1">
      <c r="H12448" s="800"/>
      <c r="AJ12448" s="792"/>
      <c r="AM12448" s="792"/>
      <c r="AP12448" s="792"/>
      <c r="AS12448" s="792"/>
      <c r="AV12448" s="792"/>
      <c r="AY12448" s="792"/>
      <c r="BN12448" s="792"/>
      <c r="BQ12448" s="792"/>
    </row>
    <row r="12449" spans="8:69" ht="12" customHeight="1">
      <c r="H12449" s="800"/>
      <c r="AJ12449" s="792"/>
      <c r="AM12449" s="792"/>
      <c r="AP12449" s="792"/>
      <c r="AS12449" s="792"/>
      <c r="AV12449" s="792"/>
      <c r="AY12449" s="792"/>
      <c r="BN12449" s="792"/>
      <c r="BQ12449" s="792"/>
    </row>
    <row r="12450" spans="8:69" ht="12" customHeight="1">
      <c r="H12450" s="800"/>
      <c r="AJ12450" s="792"/>
      <c r="AM12450" s="792"/>
      <c r="AP12450" s="792"/>
      <c r="AS12450" s="792"/>
      <c r="AV12450" s="792"/>
      <c r="AY12450" s="792"/>
      <c r="BN12450" s="792"/>
      <c r="BQ12450" s="792"/>
    </row>
    <row r="12451" spans="8:69" ht="12" customHeight="1">
      <c r="H12451" s="800"/>
      <c r="AJ12451" s="792"/>
      <c r="AM12451" s="792"/>
      <c r="AP12451" s="792"/>
      <c r="AS12451" s="792"/>
      <c r="AV12451" s="792"/>
      <c r="AY12451" s="792"/>
      <c r="BN12451" s="792"/>
      <c r="BQ12451" s="792"/>
    </row>
    <row r="12452" spans="8:69" ht="12" customHeight="1">
      <c r="H12452" s="800"/>
      <c r="AJ12452" s="792"/>
      <c r="AM12452" s="792"/>
      <c r="AP12452" s="792"/>
      <c r="AS12452" s="792"/>
      <c r="AV12452" s="792"/>
      <c r="AY12452" s="792"/>
      <c r="BN12452" s="792"/>
      <c r="BQ12452" s="792"/>
    </row>
    <row r="12453" spans="8:69" ht="12" customHeight="1">
      <c r="H12453" s="800"/>
      <c r="AJ12453" s="792"/>
      <c r="AM12453" s="792"/>
      <c r="AP12453" s="792"/>
      <c r="AS12453" s="792"/>
      <c r="AV12453" s="792"/>
      <c r="AY12453" s="792"/>
      <c r="BN12453" s="792"/>
      <c r="BQ12453" s="792"/>
    </row>
    <row r="12454" spans="8:69" ht="12" customHeight="1">
      <c r="H12454" s="800"/>
      <c r="AJ12454" s="792"/>
      <c r="AM12454" s="792"/>
      <c r="AP12454" s="792"/>
      <c r="AS12454" s="792"/>
      <c r="AV12454" s="792"/>
      <c r="AY12454" s="792"/>
      <c r="BN12454" s="792"/>
      <c r="BQ12454" s="792"/>
    </row>
    <row r="12455" spans="8:69" ht="12" customHeight="1">
      <c r="H12455" s="800"/>
      <c r="AJ12455" s="792"/>
      <c r="AM12455" s="792"/>
      <c r="AP12455" s="792"/>
      <c r="AS12455" s="792"/>
      <c r="AV12455" s="792"/>
      <c r="AY12455" s="792"/>
      <c r="BN12455" s="792"/>
      <c r="BQ12455" s="792"/>
    </row>
    <row r="12456" spans="8:69" ht="12" customHeight="1">
      <c r="H12456" s="800"/>
      <c r="AJ12456" s="792"/>
      <c r="AM12456" s="792"/>
      <c r="AP12456" s="792"/>
      <c r="AS12456" s="792"/>
      <c r="AV12456" s="792"/>
      <c r="AY12456" s="792"/>
      <c r="BN12456" s="792"/>
      <c r="BQ12456" s="792"/>
    </row>
    <row r="12457" spans="8:69" ht="12" customHeight="1">
      <c r="H12457" s="800"/>
      <c r="AJ12457" s="792"/>
      <c r="AM12457" s="792"/>
      <c r="AP12457" s="792"/>
      <c r="AS12457" s="792"/>
      <c r="AV12457" s="792"/>
      <c r="AY12457" s="792"/>
      <c r="BN12457" s="792"/>
      <c r="BQ12457" s="792"/>
    </row>
    <row r="12458" spans="8:69" ht="12" customHeight="1">
      <c r="H12458" s="800"/>
      <c r="AJ12458" s="792"/>
      <c r="AM12458" s="792"/>
      <c r="AP12458" s="792"/>
      <c r="AS12458" s="792"/>
      <c r="AV12458" s="792"/>
      <c r="AY12458" s="792"/>
      <c r="BN12458" s="792"/>
      <c r="BQ12458" s="792"/>
    </row>
    <row r="12459" spans="8:69" ht="12" customHeight="1">
      <c r="H12459" s="800"/>
      <c r="AJ12459" s="792"/>
      <c r="AM12459" s="792"/>
      <c r="AP12459" s="792"/>
      <c r="AS12459" s="792"/>
      <c r="AV12459" s="792"/>
      <c r="AY12459" s="792"/>
      <c r="BN12459" s="792"/>
      <c r="BQ12459" s="792"/>
    </row>
    <row r="12460" spans="8:69" ht="12" customHeight="1">
      <c r="H12460" s="800"/>
      <c r="AJ12460" s="792"/>
      <c r="AM12460" s="792"/>
      <c r="AP12460" s="792"/>
      <c r="AS12460" s="792"/>
      <c r="AV12460" s="792"/>
      <c r="AY12460" s="792"/>
      <c r="BN12460" s="792"/>
      <c r="BQ12460" s="792"/>
    </row>
    <row r="12461" spans="8:69" ht="12" customHeight="1">
      <c r="H12461" s="800"/>
      <c r="AJ12461" s="792"/>
      <c r="AM12461" s="792"/>
      <c r="AP12461" s="792"/>
      <c r="AS12461" s="792"/>
      <c r="AV12461" s="792"/>
      <c r="AY12461" s="792"/>
      <c r="BN12461" s="792"/>
      <c r="BQ12461" s="792"/>
    </row>
    <row r="12462" spans="8:69" ht="12" customHeight="1">
      <c r="H12462" s="800"/>
      <c r="AJ12462" s="792"/>
      <c r="AM12462" s="792"/>
      <c r="AP12462" s="792"/>
      <c r="AS12462" s="792"/>
      <c r="AV12462" s="792"/>
      <c r="AY12462" s="792"/>
      <c r="BN12462" s="792"/>
      <c r="BQ12462" s="792"/>
    </row>
    <row r="12463" spans="8:69" ht="12" customHeight="1">
      <c r="H12463" s="800"/>
      <c r="AJ12463" s="792"/>
      <c r="AM12463" s="792"/>
      <c r="AP12463" s="792"/>
      <c r="AS12463" s="792"/>
      <c r="AV12463" s="792"/>
      <c r="AY12463" s="792"/>
      <c r="BN12463" s="792"/>
      <c r="BQ12463" s="792"/>
    </row>
    <row r="12464" spans="8:69" ht="12" customHeight="1">
      <c r="H12464" s="800"/>
      <c r="AJ12464" s="792"/>
      <c r="AM12464" s="792"/>
      <c r="AP12464" s="792"/>
      <c r="AS12464" s="792"/>
      <c r="AV12464" s="792"/>
      <c r="AY12464" s="792"/>
      <c r="BN12464" s="792"/>
      <c r="BQ12464" s="792"/>
    </row>
    <row r="12465" spans="8:69" ht="12" customHeight="1">
      <c r="H12465" s="800"/>
      <c r="AJ12465" s="792"/>
      <c r="AM12465" s="792"/>
      <c r="AP12465" s="792"/>
      <c r="AS12465" s="792"/>
      <c r="AV12465" s="792"/>
      <c r="AY12465" s="792"/>
      <c r="BN12465" s="792"/>
      <c r="BQ12465" s="792"/>
    </row>
    <row r="12466" spans="8:69" ht="12" customHeight="1">
      <c r="H12466" s="800"/>
      <c r="AJ12466" s="792"/>
      <c r="AM12466" s="792"/>
      <c r="AP12466" s="792"/>
      <c r="AS12466" s="792"/>
      <c r="AV12466" s="792"/>
      <c r="AY12466" s="792"/>
      <c r="BN12466" s="792"/>
      <c r="BQ12466" s="792"/>
    </row>
    <row r="12467" spans="8:69" ht="12" customHeight="1">
      <c r="H12467" s="800"/>
      <c r="AJ12467" s="792"/>
      <c r="AM12467" s="792"/>
      <c r="AP12467" s="792"/>
      <c r="AS12467" s="792"/>
      <c r="AV12467" s="792"/>
      <c r="AY12467" s="792"/>
      <c r="BN12467" s="792"/>
      <c r="BQ12467" s="792"/>
    </row>
    <row r="12468" spans="8:69" ht="12" customHeight="1">
      <c r="H12468" s="800"/>
      <c r="AJ12468" s="792"/>
      <c r="AM12468" s="792"/>
      <c r="AP12468" s="792"/>
      <c r="AS12468" s="792"/>
      <c r="AV12468" s="792"/>
      <c r="AY12468" s="792"/>
      <c r="BN12468" s="792"/>
      <c r="BQ12468" s="792"/>
    </row>
    <row r="12469" spans="8:69" ht="12" customHeight="1">
      <c r="H12469" s="800"/>
      <c r="AJ12469" s="792"/>
      <c r="AM12469" s="792"/>
      <c r="AP12469" s="792"/>
      <c r="AS12469" s="792"/>
      <c r="AV12469" s="792"/>
      <c r="AY12469" s="792"/>
      <c r="BN12469" s="792"/>
      <c r="BQ12469" s="792"/>
    </row>
    <row r="12470" spans="8:69" ht="12" customHeight="1">
      <c r="H12470" s="800"/>
      <c r="AJ12470" s="792"/>
      <c r="AM12470" s="792"/>
      <c r="AP12470" s="792"/>
      <c r="AS12470" s="792"/>
      <c r="AV12470" s="792"/>
      <c r="AY12470" s="792"/>
      <c r="BN12470" s="792"/>
      <c r="BQ12470" s="792"/>
    </row>
    <row r="12471" spans="8:69" ht="12" customHeight="1">
      <c r="H12471" s="800"/>
      <c r="AJ12471" s="792"/>
      <c r="AM12471" s="792"/>
      <c r="AP12471" s="792"/>
      <c r="AS12471" s="792"/>
      <c r="AV12471" s="792"/>
      <c r="AY12471" s="792"/>
      <c r="BN12471" s="792"/>
      <c r="BQ12471" s="792"/>
    </row>
    <row r="12472" spans="8:69" ht="12" customHeight="1">
      <c r="H12472" s="800"/>
      <c r="AJ12472" s="792"/>
      <c r="AM12472" s="792"/>
      <c r="AP12472" s="792"/>
      <c r="AS12472" s="792"/>
      <c r="AV12472" s="792"/>
      <c r="AY12472" s="792"/>
      <c r="BN12472" s="792"/>
      <c r="BQ12472" s="792"/>
    </row>
    <row r="12473" spans="8:69" ht="12" customHeight="1">
      <c r="H12473" s="800"/>
      <c r="AJ12473" s="792"/>
      <c r="AM12473" s="792"/>
      <c r="AP12473" s="792"/>
      <c r="AS12473" s="792"/>
      <c r="AV12473" s="792"/>
      <c r="AY12473" s="792"/>
      <c r="BN12473" s="792"/>
      <c r="BQ12473" s="792"/>
    </row>
    <row r="12474" spans="8:69" ht="12" customHeight="1">
      <c r="H12474" s="800"/>
      <c r="AJ12474" s="792"/>
      <c r="AM12474" s="792"/>
      <c r="AP12474" s="792"/>
      <c r="AS12474" s="792"/>
      <c r="AV12474" s="792"/>
      <c r="AY12474" s="792"/>
      <c r="BN12474" s="792"/>
      <c r="BQ12474" s="792"/>
    </row>
    <row r="12475" spans="8:69" ht="12" customHeight="1">
      <c r="H12475" s="800"/>
      <c r="AJ12475" s="792"/>
      <c r="AM12475" s="792"/>
      <c r="AP12475" s="792"/>
      <c r="AS12475" s="792"/>
      <c r="AV12475" s="792"/>
      <c r="AY12475" s="792"/>
      <c r="BN12475" s="792"/>
      <c r="BQ12475" s="792"/>
    </row>
    <row r="12476" spans="8:69" ht="12" customHeight="1">
      <c r="H12476" s="800"/>
      <c r="AJ12476" s="792"/>
      <c r="AM12476" s="792"/>
      <c r="AP12476" s="792"/>
      <c r="AS12476" s="792"/>
      <c r="AV12476" s="792"/>
      <c r="AY12476" s="792"/>
      <c r="BN12476" s="792"/>
      <c r="BQ12476" s="792"/>
    </row>
    <row r="12477" spans="8:69" ht="12" customHeight="1">
      <c r="H12477" s="800"/>
      <c r="AJ12477" s="792"/>
      <c r="AM12477" s="792"/>
      <c r="AP12477" s="792"/>
      <c r="AS12477" s="792"/>
      <c r="AV12477" s="792"/>
      <c r="AY12477" s="792"/>
      <c r="BN12477" s="792"/>
      <c r="BQ12477" s="792"/>
    </row>
    <row r="12478" spans="8:69" ht="12" customHeight="1">
      <c r="H12478" s="800"/>
      <c r="AJ12478" s="792"/>
      <c r="AM12478" s="792"/>
      <c r="AP12478" s="792"/>
      <c r="AS12478" s="792"/>
      <c r="AV12478" s="792"/>
      <c r="AY12478" s="792"/>
      <c r="BN12478" s="792"/>
      <c r="BQ12478" s="792"/>
    </row>
    <row r="12479" spans="8:69" ht="12" customHeight="1">
      <c r="H12479" s="800"/>
      <c r="AJ12479" s="792"/>
      <c r="AM12479" s="792"/>
      <c r="AP12479" s="792"/>
      <c r="AS12479" s="792"/>
      <c r="AV12479" s="792"/>
      <c r="AY12479" s="792"/>
      <c r="BN12479" s="792"/>
      <c r="BQ12479" s="792"/>
    </row>
    <row r="12480" spans="8:69" ht="12" customHeight="1">
      <c r="H12480" s="800"/>
      <c r="AJ12480" s="792"/>
      <c r="AM12480" s="792"/>
      <c r="AP12480" s="792"/>
      <c r="AS12480" s="792"/>
      <c r="AV12480" s="792"/>
      <c r="AY12480" s="792"/>
      <c r="BN12480" s="792"/>
      <c r="BQ12480" s="792"/>
    </row>
    <row r="12481" spans="8:69" ht="12" customHeight="1">
      <c r="H12481" s="800"/>
      <c r="AJ12481" s="792"/>
      <c r="AM12481" s="792"/>
      <c r="AP12481" s="792"/>
      <c r="AS12481" s="792"/>
      <c r="AV12481" s="792"/>
      <c r="AY12481" s="792"/>
      <c r="BN12481" s="792"/>
      <c r="BQ12481" s="792"/>
    </row>
    <row r="12482" spans="8:69" ht="12" customHeight="1">
      <c r="H12482" s="800"/>
      <c r="AJ12482" s="792"/>
      <c r="AM12482" s="792"/>
      <c r="AP12482" s="792"/>
      <c r="AS12482" s="792"/>
      <c r="AV12482" s="792"/>
      <c r="AY12482" s="792"/>
      <c r="BN12482" s="792"/>
      <c r="BQ12482" s="792"/>
    </row>
    <row r="12483" spans="8:69" ht="12" customHeight="1">
      <c r="H12483" s="800"/>
      <c r="AJ12483" s="792"/>
      <c r="AM12483" s="792"/>
      <c r="AP12483" s="792"/>
      <c r="AS12483" s="792"/>
      <c r="AV12483" s="792"/>
      <c r="AY12483" s="792"/>
      <c r="BN12483" s="792"/>
      <c r="BQ12483" s="792"/>
    </row>
    <row r="12484" spans="8:69" ht="12" customHeight="1">
      <c r="H12484" s="800"/>
      <c r="AJ12484" s="792"/>
      <c r="AM12484" s="792"/>
      <c r="AP12484" s="792"/>
      <c r="AS12484" s="792"/>
      <c r="AV12484" s="792"/>
      <c r="AY12484" s="792"/>
      <c r="BN12484" s="792"/>
      <c r="BQ12484" s="792"/>
    </row>
    <row r="12485" spans="8:69" ht="12" customHeight="1">
      <c r="H12485" s="800"/>
      <c r="AJ12485" s="792"/>
      <c r="AM12485" s="792"/>
      <c r="AP12485" s="792"/>
      <c r="AS12485" s="792"/>
      <c r="AV12485" s="792"/>
      <c r="AY12485" s="792"/>
      <c r="BN12485" s="792"/>
      <c r="BQ12485" s="792"/>
    </row>
    <row r="12486" spans="8:69" ht="12" customHeight="1">
      <c r="H12486" s="800"/>
      <c r="AJ12486" s="792"/>
      <c r="AM12486" s="792"/>
      <c r="AP12486" s="792"/>
      <c r="AS12486" s="792"/>
      <c r="AV12486" s="792"/>
      <c r="AY12486" s="792"/>
      <c r="BN12486" s="792"/>
      <c r="BQ12486" s="792"/>
    </row>
    <row r="12487" spans="8:69" ht="12" customHeight="1">
      <c r="H12487" s="800"/>
      <c r="AJ12487" s="792"/>
      <c r="AM12487" s="792"/>
      <c r="AP12487" s="792"/>
      <c r="AS12487" s="792"/>
      <c r="AV12487" s="792"/>
      <c r="AY12487" s="792"/>
      <c r="BN12487" s="792"/>
      <c r="BQ12487" s="792"/>
    </row>
    <row r="12488" spans="8:69" ht="12" customHeight="1">
      <c r="H12488" s="800"/>
      <c r="AJ12488" s="792"/>
      <c r="AM12488" s="792"/>
      <c r="AP12488" s="792"/>
      <c r="AS12488" s="792"/>
      <c r="AV12488" s="792"/>
      <c r="AY12488" s="792"/>
      <c r="BN12488" s="792"/>
      <c r="BQ12488" s="792"/>
    </row>
    <row r="12489" spans="8:69" ht="12" customHeight="1">
      <c r="H12489" s="800"/>
      <c r="AJ12489" s="792"/>
      <c r="AM12489" s="792"/>
      <c r="AP12489" s="792"/>
      <c r="AS12489" s="792"/>
      <c r="AV12489" s="792"/>
      <c r="AY12489" s="792"/>
      <c r="BN12489" s="792"/>
      <c r="BQ12489" s="792"/>
    </row>
    <row r="12490" spans="8:69" ht="12" customHeight="1">
      <c r="H12490" s="800"/>
      <c r="AJ12490" s="792"/>
      <c r="AM12490" s="792"/>
      <c r="AP12490" s="792"/>
      <c r="AS12490" s="792"/>
      <c r="AV12490" s="792"/>
      <c r="AY12490" s="792"/>
      <c r="BN12490" s="792"/>
      <c r="BQ12490" s="792"/>
    </row>
    <row r="12491" spans="8:69" ht="12" customHeight="1">
      <c r="H12491" s="800"/>
      <c r="AJ12491" s="792"/>
      <c r="AM12491" s="792"/>
      <c r="AP12491" s="792"/>
      <c r="AS12491" s="792"/>
      <c r="AV12491" s="792"/>
      <c r="AY12491" s="792"/>
      <c r="BN12491" s="792"/>
      <c r="BQ12491" s="792"/>
    </row>
    <row r="12492" spans="8:69" ht="12" customHeight="1">
      <c r="H12492" s="800"/>
      <c r="AJ12492" s="792"/>
      <c r="AM12492" s="792"/>
      <c r="AP12492" s="792"/>
      <c r="AS12492" s="792"/>
      <c r="AV12492" s="792"/>
      <c r="AY12492" s="792"/>
      <c r="BN12492" s="792"/>
      <c r="BQ12492" s="792"/>
    </row>
    <row r="12493" spans="8:69" ht="12" customHeight="1">
      <c r="H12493" s="800"/>
      <c r="AJ12493" s="792"/>
      <c r="AM12493" s="792"/>
      <c r="AP12493" s="792"/>
      <c r="AS12493" s="792"/>
      <c r="AV12493" s="792"/>
      <c r="AY12493" s="792"/>
      <c r="BN12493" s="792"/>
      <c r="BQ12493" s="792"/>
    </row>
    <row r="12494" spans="8:69" ht="12" customHeight="1">
      <c r="H12494" s="800"/>
      <c r="AJ12494" s="792"/>
      <c r="AM12494" s="792"/>
      <c r="AP12494" s="792"/>
      <c r="AS12494" s="792"/>
      <c r="AV12494" s="792"/>
      <c r="AY12494" s="792"/>
      <c r="BN12494" s="792"/>
      <c r="BQ12494" s="792"/>
    </row>
    <row r="12495" spans="8:69" ht="12" customHeight="1">
      <c r="H12495" s="800"/>
      <c r="AJ12495" s="792"/>
      <c r="AM12495" s="792"/>
      <c r="AP12495" s="792"/>
      <c r="AS12495" s="792"/>
      <c r="AV12495" s="792"/>
      <c r="AY12495" s="792"/>
      <c r="BN12495" s="792"/>
      <c r="BQ12495" s="792"/>
    </row>
    <row r="12496" spans="8:69" ht="12" customHeight="1">
      <c r="H12496" s="800"/>
      <c r="AJ12496" s="792"/>
      <c r="AM12496" s="792"/>
      <c r="AP12496" s="792"/>
      <c r="AS12496" s="792"/>
      <c r="AV12496" s="792"/>
      <c r="AY12496" s="792"/>
      <c r="BN12496" s="792"/>
      <c r="BQ12496" s="792"/>
    </row>
    <row r="12497" spans="8:69" ht="12" customHeight="1">
      <c r="H12497" s="800"/>
      <c r="AJ12497" s="792"/>
      <c r="AM12497" s="792"/>
      <c r="AP12497" s="792"/>
      <c r="AS12497" s="792"/>
      <c r="AV12497" s="792"/>
      <c r="AY12497" s="792"/>
      <c r="BN12497" s="792"/>
      <c r="BQ12497" s="792"/>
    </row>
    <row r="12498" spans="8:69" ht="12" customHeight="1">
      <c r="H12498" s="800"/>
      <c r="AJ12498" s="792"/>
      <c r="AM12498" s="792"/>
      <c r="AP12498" s="792"/>
      <c r="AS12498" s="792"/>
      <c r="AV12498" s="792"/>
      <c r="AY12498" s="792"/>
      <c r="BN12498" s="792"/>
      <c r="BQ12498" s="792"/>
    </row>
    <row r="12499" spans="8:69" ht="12" customHeight="1">
      <c r="H12499" s="800"/>
      <c r="AJ12499" s="792"/>
      <c r="AM12499" s="792"/>
      <c r="AP12499" s="792"/>
      <c r="AS12499" s="792"/>
      <c r="AV12499" s="792"/>
      <c r="AY12499" s="792"/>
      <c r="BN12499" s="792"/>
      <c r="BQ12499" s="792"/>
    </row>
    <row r="12500" spans="8:69" ht="12" customHeight="1">
      <c r="H12500" s="800"/>
      <c r="AJ12500" s="792"/>
      <c r="AM12500" s="792"/>
      <c r="AP12500" s="792"/>
      <c r="AS12500" s="792"/>
      <c r="AV12500" s="792"/>
      <c r="AY12500" s="792"/>
      <c r="BN12500" s="792"/>
      <c r="BQ12500" s="792"/>
    </row>
    <row r="12501" spans="8:69" ht="12" customHeight="1">
      <c r="H12501" s="800"/>
      <c r="AJ12501" s="792"/>
      <c r="AM12501" s="792"/>
      <c r="AP12501" s="792"/>
      <c r="AS12501" s="792"/>
      <c r="AV12501" s="792"/>
      <c r="AY12501" s="792"/>
      <c r="BN12501" s="792"/>
      <c r="BQ12501" s="792"/>
    </row>
    <row r="12502" spans="8:69" ht="12" customHeight="1">
      <c r="H12502" s="800"/>
      <c r="AJ12502" s="792"/>
      <c r="AM12502" s="792"/>
      <c r="AP12502" s="792"/>
      <c r="AS12502" s="792"/>
      <c r="AV12502" s="792"/>
      <c r="AY12502" s="792"/>
      <c r="BN12502" s="792"/>
      <c r="BQ12502" s="792"/>
    </row>
    <row r="12503" spans="8:69" ht="12" customHeight="1">
      <c r="H12503" s="800"/>
      <c r="AJ12503" s="792"/>
      <c r="AM12503" s="792"/>
      <c r="AP12503" s="792"/>
      <c r="AS12503" s="792"/>
      <c r="AV12503" s="792"/>
      <c r="AY12503" s="792"/>
      <c r="BN12503" s="792"/>
      <c r="BQ12503" s="792"/>
    </row>
    <row r="12504" spans="8:69" ht="12" customHeight="1">
      <c r="H12504" s="800"/>
      <c r="AJ12504" s="792"/>
      <c r="AM12504" s="792"/>
      <c r="AP12504" s="792"/>
      <c r="AS12504" s="792"/>
      <c r="AV12504" s="792"/>
      <c r="AY12504" s="792"/>
      <c r="BN12504" s="792"/>
      <c r="BQ12504" s="792"/>
    </row>
    <row r="12505" spans="8:69" ht="12" customHeight="1">
      <c r="H12505" s="800"/>
      <c r="AJ12505" s="792"/>
      <c r="AM12505" s="792"/>
      <c r="AP12505" s="792"/>
      <c r="AS12505" s="792"/>
      <c r="AV12505" s="792"/>
      <c r="AY12505" s="792"/>
      <c r="BN12505" s="792"/>
      <c r="BQ12505" s="792"/>
    </row>
    <row r="12506" spans="8:69" ht="12" customHeight="1">
      <c r="H12506" s="800"/>
      <c r="AJ12506" s="792"/>
      <c r="AM12506" s="792"/>
      <c r="AP12506" s="792"/>
      <c r="AS12506" s="792"/>
      <c r="AV12506" s="792"/>
      <c r="AY12506" s="792"/>
      <c r="BN12506" s="792"/>
      <c r="BQ12506" s="792"/>
    </row>
    <row r="12507" spans="8:69" ht="12" customHeight="1">
      <c r="H12507" s="800"/>
      <c r="AJ12507" s="792"/>
      <c r="AM12507" s="792"/>
      <c r="AP12507" s="792"/>
      <c r="AS12507" s="792"/>
      <c r="AV12507" s="792"/>
      <c r="AY12507" s="792"/>
      <c r="BN12507" s="792"/>
      <c r="BQ12507" s="792"/>
    </row>
    <row r="12508" spans="8:69" ht="12" customHeight="1">
      <c r="H12508" s="800"/>
      <c r="AJ12508" s="792"/>
      <c r="AM12508" s="792"/>
      <c r="AP12508" s="792"/>
      <c r="AS12508" s="792"/>
      <c r="AV12508" s="792"/>
      <c r="AY12508" s="792"/>
      <c r="BN12508" s="792"/>
      <c r="BQ12508" s="792"/>
    </row>
    <row r="12509" spans="8:69" ht="12" customHeight="1">
      <c r="H12509" s="800"/>
      <c r="AJ12509" s="792"/>
      <c r="AM12509" s="792"/>
      <c r="AP12509" s="792"/>
      <c r="AS12509" s="792"/>
      <c r="AV12509" s="792"/>
      <c r="AY12509" s="792"/>
      <c r="BN12509" s="792"/>
      <c r="BQ12509" s="792"/>
    </row>
    <row r="12510" spans="8:69" ht="12" customHeight="1">
      <c r="H12510" s="800"/>
      <c r="AJ12510" s="792"/>
      <c r="AM12510" s="792"/>
      <c r="AP12510" s="792"/>
      <c r="AS12510" s="792"/>
      <c r="AV12510" s="792"/>
      <c r="AY12510" s="792"/>
      <c r="BN12510" s="792"/>
      <c r="BQ12510" s="792"/>
    </row>
    <row r="12511" spans="8:69" ht="12" customHeight="1">
      <c r="H12511" s="800"/>
      <c r="AJ12511" s="792"/>
      <c r="AM12511" s="792"/>
      <c r="AP12511" s="792"/>
      <c r="AS12511" s="792"/>
      <c r="AV12511" s="792"/>
      <c r="AY12511" s="792"/>
      <c r="BN12511" s="792"/>
      <c r="BQ12511" s="792"/>
    </row>
    <row r="12512" spans="8:69" ht="12" customHeight="1">
      <c r="H12512" s="800"/>
      <c r="AJ12512" s="792"/>
      <c r="AM12512" s="792"/>
      <c r="AP12512" s="792"/>
      <c r="AS12512" s="792"/>
      <c r="AV12512" s="792"/>
      <c r="AY12512" s="792"/>
      <c r="BN12512" s="792"/>
      <c r="BQ12512" s="792"/>
    </row>
    <row r="12513" spans="8:69" ht="12" customHeight="1">
      <c r="H12513" s="800"/>
      <c r="AJ12513" s="792"/>
      <c r="AM12513" s="792"/>
      <c r="AP12513" s="792"/>
      <c r="AS12513" s="792"/>
      <c r="AV12513" s="792"/>
      <c r="AY12513" s="792"/>
      <c r="BN12513" s="792"/>
      <c r="BQ12513" s="792"/>
    </row>
    <row r="12514" spans="8:69" ht="12" customHeight="1">
      <c r="H12514" s="800"/>
      <c r="AJ12514" s="792"/>
      <c r="AM12514" s="792"/>
      <c r="AP12514" s="792"/>
      <c r="AS12514" s="792"/>
      <c r="AV12514" s="792"/>
      <c r="AY12514" s="792"/>
      <c r="BN12514" s="792"/>
      <c r="BQ12514" s="792"/>
    </row>
    <row r="12515" spans="8:69" ht="12" customHeight="1">
      <c r="H12515" s="800"/>
      <c r="AJ12515" s="792"/>
      <c r="AM12515" s="792"/>
      <c r="AP12515" s="792"/>
      <c r="AS12515" s="792"/>
      <c r="AV12515" s="792"/>
      <c r="AY12515" s="792"/>
      <c r="BN12515" s="792"/>
      <c r="BQ12515" s="792"/>
    </row>
    <row r="12516" spans="8:69" ht="12" customHeight="1">
      <c r="H12516" s="800"/>
      <c r="AJ12516" s="792"/>
      <c r="AM12516" s="792"/>
      <c r="AP12516" s="792"/>
      <c r="AS12516" s="792"/>
      <c r="AV12516" s="792"/>
      <c r="AY12516" s="792"/>
      <c r="BN12516" s="792"/>
      <c r="BQ12516" s="792"/>
    </row>
    <row r="12517" spans="8:69" ht="12" customHeight="1">
      <c r="H12517" s="800"/>
      <c r="AJ12517" s="792"/>
      <c r="AM12517" s="792"/>
      <c r="AP12517" s="792"/>
      <c r="AS12517" s="792"/>
      <c r="AV12517" s="792"/>
      <c r="AY12517" s="792"/>
      <c r="BN12517" s="792"/>
      <c r="BQ12517" s="792"/>
    </row>
    <row r="12518" spans="8:69" ht="12" customHeight="1">
      <c r="H12518" s="800"/>
      <c r="AJ12518" s="792"/>
      <c r="AM12518" s="792"/>
      <c r="AP12518" s="792"/>
      <c r="AS12518" s="792"/>
      <c r="AV12518" s="792"/>
      <c r="AY12518" s="792"/>
      <c r="BN12518" s="792"/>
      <c r="BQ12518" s="792"/>
    </row>
    <row r="12519" spans="8:69" ht="12" customHeight="1">
      <c r="H12519" s="800"/>
      <c r="AJ12519" s="792"/>
      <c r="AM12519" s="792"/>
      <c r="AP12519" s="792"/>
      <c r="AS12519" s="792"/>
      <c r="AV12519" s="792"/>
      <c r="AY12519" s="792"/>
      <c r="BN12519" s="792"/>
      <c r="BQ12519" s="792"/>
    </row>
    <row r="12520" spans="8:69" ht="12" customHeight="1">
      <c r="H12520" s="800"/>
      <c r="AJ12520" s="792"/>
      <c r="AM12520" s="792"/>
      <c r="AP12520" s="792"/>
      <c r="AS12520" s="792"/>
      <c r="AV12520" s="792"/>
      <c r="AY12520" s="792"/>
      <c r="BN12520" s="792"/>
      <c r="BQ12520" s="792"/>
    </row>
    <row r="12521" spans="8:69" ht="12" customHeight="1">
      <c r="H12521" s="800"/>
      <c r="AJ12521" s="792"/>
      <c r="AM12521" s="792"/>
      <c r="AP12521" s="792"/>
      <c r="AS12521" s="792"/>
      <c r="AV12521" s="792"/>
      <c r="AY12521" s="792"/>
      <c r="BN12521" s="792"/>
      <c r="BQ12521" s="792"/>
    </row>
    <row r="12522" spans="8:69" ht="12" customHeight="1">
      <c r="H12522" s="800"/>
      <c r="AJ12522" s="792"/>
      <c r="AM12522" s="792"/>
      <c r="AP12522" s="792"/>
      <c r="AS12522" s="792"/>
      <c r="AV12522" s="792"/>
      <c r="AY12522" s="792"/>
      <c r="BN12522" s="792"/>
      <c r="BQ12522" s="792"/>
    </row>
    <row r="12523" spans="8:69" ht="12" customHeight="1">
      <c r="H12523" s="800"/>
      <c r="AJ12523" s="792"/>
      <c r="AM12523" s="792"/>
      <c r="AP12523" s="792"/>
      <c r="AS12523" s="792"/>
      <c r="AV12523" s="792"/>
      <c r="AY12523" s="792"/>
      <c r="BN12523" s="792"/>
      <c r="BQ12523" s="792"/>
    </row>
    <row r="12524" spans="8:69" ht="12" customHeight="1">
      <c r="H12524" s="800"/>
      <c r="AJ12524" s="792"/>
      <c r="AM12524" s="792"/>
      <c r="AP12524" s="792"/>
      <c r="AS12524" s="792"/>
      <c r="AV12524" s="792"/>
      <c r="AY12524" s="792"/>
      <c r="BN12524" s="792"/>
      <c r="BQ12524" s="792"/>
    </row>
    <row r="12525" spans="8:69" ht="12" customHeight="1">
      <c r="H12525" s="800"/>
      <c r="AJ12525" s="792"/>
      <c r="AM12525" s="792"/>
      <c r="AP12525" s="792"/>
      <c r="AS12525" s="792"/>
      <c r="AV12525" s="792"/>
      <c r="AY12525" s="792"/>
      <c r="BN12525" s="792"/>
      <c r="BQ12525" s="792"/>
    </row>
    <row r="12526" spans="8:69" ht="12" customHeight="1">
      <c r="H12526" s="800"/>
      <c r="AJ12526" s="792"/>
      <c r="AM12526" s="792"/>
      <c r="AP12526" s="792"/>
      <c r="AS12526" s="792"/>
      <c r="AV12526" s="792"/>
      <c r="AY12526" s="792"/>
      <c r="BN12526" s="792"/>
      <c r="BQ12526" s="792"/>
    </row>
    <row r="12527" spans="8:69" ht="12" customHeight="1">
      <c r="H12527" s="800"/>
      <c r="AJ12527" s="792"/>
      <c r="AM12527" s="792"/>
      <c r="AP12527" s="792"/>
      <c r="AS12527" s="792"/>
      <c r="AV12527" s="792"/>
      <c r="AY12527" s="792"/>
      <c r="BN12527" s="792"/>
      <c r="BQ12527" s="792"/>
    </row>
    <row r="12528" spans="8:69" ht="12" customHeight="1">
      <c r="H12528" s="800"/>
      <c r="AJ12528" s="792"/>
      <c r="AM12528" s="792"/>
      <c r="AP12528" s="792"/>
      <c r="AS12528" s="792"/>
      <c r="AV12528" s="792"/>
      <c r="AY12528" s="792"/>
      <c r="BN12528" s="792"/>
      <c r="BQ12528" s="792"/>
    </row>
    <row r="12529" spans="8:69" ht="12" customHeight="1">
      <c r="H12529" s="800"/>
      <c r="AJ12529" s="792"/>
      <c r="AM12529" s="792"/>
      <c r="AP12529" s="792"/>
      <c r="AS12529" s="792"/>
      <c r="AV12529" s="792"/>
      <c r="AY12529" s="792"/>
      <c r="BN12529" s="792"/>
      <c r="BQ12529" s="792"/>
    </row>
    <row r="12530" spans="8:69" ht="12" customHeight="1">
      <c r="H12530" s="800"/>
      <c r="AJ12530" s="792"/>
      <c r="AM12530" s="792"/>
      <c r="AP12530" s="792"/>
      <c r="AS12530" s="792"/>
      <c r="AV12530" s="792"/>
      <c r="AY12530" s="792"/>
      <c r="BN12530" s="792"/>
      <c r="BQ12530" s="792"/>
    </row>
    <row r="12531" spans="8:69" ht="12" customHeight="1">
      <c r="H12531" s="800"/>
      <c r="AJ12531" s="792"/>
      <c r="AM12531" s="792"/>
      <c r="AP12531" s="792"/>
      <c r="AS12531" s="792"/>
      <c r="AV12531" s="792"/>
      <c r="AY12531" s="792"/>
      <c r="BN12531" s="792"/>
      <c r="BQ12531" s="792"/>
    </row>
    <row r="12532" spans="8:69" ht="12" customHeight="1">
      <c r="H12532" s="800"/>
      <c r="AJ12532" s="792"/>
      <c r="AM12532" s="792"/>
      <c r="AP12532" s="792"/>
      <c r="AS12532" s="792"/>
      <c r="AV12532" s="792"/>
      <c r="AY12532" s="792"/>
      <c r="BN12532" s="792"/>
      <c r="BQ12532" s="792"/>
    </row>
    <row r="12533" spans="8:69" ht="12" customHeight="1">
      <c r="H12533" s="800"/>
      <c r="AJ12533" s="792"/>
      <c r="AM12533" s="792"/>
      <c r="AP12533" s="792"/>
      <c r="AS12533" s="792"/>
      <c r="AV12533" s="792"/>
      <c r="AY12533" s="792"/>
      <c r="BN12533" s="792"/>
      <c r="BQ12533" s="792"/>
    </row>
    <row r="12534" spans="8:69" ht="12" customHeight="1">
      <c r="H12534" s="800"/>
      <c r="AJ12534" s="792"/>
      <c r="AM12534" s="792"/>
      <c r="AP12534" s="792"/>
      <c r="AS12534" s="792"/>
      <c r="AV12534" s="792"/>
      <c r="AY12534" s="792"/>
      <c r="BN12534" s="792"/>
      <c r="BQ12534" s="792"/>
    </row>
    <row r="12535" spans="8:69" ht="12" customHeight="1">
      <c r="H12535" s="800"/>
      <c r="AJ12535" s="792"/>
      <c r="AM12535" s="792"/>
      <c r="AP12535" s="792"/>
      <c r="AS12535" s="792"/>
      <c r="AV12535" s="792"/>
      <c r="AY12535" s="792"/>
      <c r="BN12535" s="792"/>
      <c r="BQ12535" s="792"/>
    </row>
    <row r="12536" spans="8:69" ht="12" customHeight="1">
      <c r="H12536" s="800"/>
      <c r="AJ12536" s="792"/>
      <c r="AM12536" s="792"/>
      <c r="AP12536" s="792"/>
      <c r="AS12536" s="792"/>
      <c r="AV12536" s="792"/>
      <c r="AY12536" s="792"/>
      <c r="BN12536" s="792"/>
      <c r="BQ12536" s="792"/>
    </row>
    <row r="12537" spans="8:69" ht="12" customHeight="1">
      <c r="H12537" s="800"/>
      <c r="AJ12537" s="792"/>
      <c r="AM12537" s="792"/>
      <c r="AP12537" s="792"/>
      <c r="AS12537" s="792"/>
      <c r="AV12537" s="792"/>
      <c r="AY12537" s="792"/>
      <c r="BN12537" s="792"/>
      <c r="BQ12537" s="792"/>
    </row>
    <row r="12538" spans="8:69" ht="12" customHeight="1">
      <c r="H12538" s="800"/>
      <c r="AJ12538" s="792"/>
      <c r="AM12538" s="792"/>
      <c r="AP12538" s="792"/>
      <c r="AS12538" s="792"/>
      <c r="AV12538" s="792"/>
      <c r="AY12538" s="792"/>
      <c r="BN12538" s="792"/>
      <c r="BQ12538" s="792"/>
    </row>
    <row r="12539" spans="8:69" ht="12" customHeight="1">
      <c r="H12539" s="800"/>
      <c r="AJ12539" s="792"/>
      <c r="AM12539" s="792"/>
      <c r="AP12539" s="792"/>
      <c r="AS12539" s="792"/>
      <c r="AV12539" s="792"/>
      <c r="AY12539" s="792"/>
      <c r="BN12539" s="792"/>
      <c r="BQ12539" s="792"/>
    </row>
    <row r="12540" spans="8:69" ht="12" customHeight="1">
      <c r="H12540" s="800"/>
      <c r="AJ12540" s="792"/>
      <c r="AM12540" s="792"/>
      <c r="AP12540" s="792"/>
      <c r="AS12540" s="792"/>
      <c r="AV12540" s="792"/>
      <c r="AY12540" s="792"/>
      <c r="BN12540" s="792"/>
      <c r="BQ12540" s="792"/>
    </row>
    <row r="12541" spans="8:69" ht="12" customHeight="1">
      <c r="H12541" s="800"/>
      <c r="AJ12541" s="792"/>
      <c r="AM12541" s="792"/>
      <c r="AP12541" s="792"/>
      <c r="AS12541" s="792"/>
      <c r="AV12541" s="792"/>
      <c r="AY12541" s="792"/>
      <c r="BN12541" s="792"/>
      <c r="BQ12541" s="792"/>
    </row>
    <row r="12542" spans="8:69" ht="12" customHeight="1">
      <c r="H12542" s="800"/>
      <c r="AJ12542" s="792"/>
      <c r="AM12542" s="792"/>
      <c r="AP12542" s="792"/>
      <c r="AS12542" s="792"/>
      <c r="AV12542" s="792"/>
      <c r="AY12542" s="792"/>
      <c r="BN12542" s="792"/>
      <c r="BQ12542" s="792"/>
    </row>
    <row r="12543" spans="8:69" ht="12" customHeight="1">
      <c r="H12543" s="800"/>
      <c r="AJ12543" s="792"/>
      <c r="AM12543" s="792"/>
      <c r="AP12543" s="792"/>
      <c r="AS12543" s="792"/>
      <c r="AV12543" s="792"/>
      <c r="AY12543" s="792"/>
      <c r="BN12543" s="792"/>
      <c r="BQ12543" s="792"/>
    </row>
    <row r="12544" spans="8:69" ht="12" customHeight="1">
      <c r="H12544" s="800"/>
      <c r="AJ12544" s="792"/>
      <c r="AM12544" s="792"/>
      <c r="AP12544" s="792"/>
      <c r="AS12544" s="792"/>
      <c r="AV12544" s="792"/>
      <c r="AY12544" s="792"/>
      <c r="BN12544" s="792"/>
      <c r="BQ12544" s="792"/>
    </row>
    <row r="12545" spans="8:69" ht="12" customHeight="1">
      <c r="H12545" s="800"/>
      <c r="AJ12545" s="792"/>
      <c r="AM12545" s="792"/>
      <c r="AP12545" s="792"/>
      <c r="AS12545" s="792"/>
      <c r="AV12545" s="792"/>
      <c r="AY12545" s="792"/>
      <c r="BN12545" s="792"/>
      <c r="BQ12545" s="792"/>
    </row>
    <row r="12546" spans="8:69" ht="12" customHeight="1">
      <c r="H12546" s="800"/>
      <c r="AJ12546" s="792"/>
      <c r="AM12546" s="792"/>
      <c r="AP12546" s="792"/>
      <c r="AS12546" s="792"/>
      <c r="AV12546" s="792"/>
      <c r="AY12546" s="792"/>
      <c r="BN12546" s="792"/>
      <c r="BQ12546" s="792"/>
    </row>
    <row r="12547" spans="8:69" ht="12" customHeight="1">
      <c r="H12547" s="800"/>
      <c r="AJ12547" s="792"/>
      <c r="AM12547" s="792"/>
      <c r="AP12547" s="792"/>
      <c r="AS12547" s="792"/>
      <c r="AV12547" s="792"/>
      <c r="AY12547" s="792"/>
      <c r="BN12547" s="792"/>
      <c r="BQ12547" s="792"/>
    </row>
    <row r="12548" spans="8:69" ht="12" customHeight="1">
      <c r="H12548" s="800"/>
      <c r="AJ12548" s="792"/>
      <c r="AM12548" s="792"/>
      <c r="AP12548" s="792"/>
      <c r="AS12548" s="792"/>
      <c r="AV12548" s="792"/>
      <c r="AY12548" s="792"/>
      <c r="BN12548" s="792"/>
      <c r="BQ12548" s="792"/>
    </row>
    <row r="12549" spans="8:69" ht="12" customHeight="1">
      <c r="H12549" s="800"/>
      <c r="AJ12549" s="792"/>
      <c r="AM12549" s="792"/>
      <c r="AP12549" s="792"/>
      <c r="AS12549" s="792"/>
      <c r="AV12549" s="792"/>
      <c r="AY12549" s="792"/>
      <c r="BN12549" s="792"/>
      <c r="BQ12549" s="792"/>
    </row>
    <row r="12550" spans="8:69" ht="12" customHeight="1">
      <c r="H12550" s="800"/>
      <c r="AJ12550" s="792"/>
      <c r="AM12550" s="792"/>
      <c r="AP12550" s="792"/>
      <c r="AS12550" s="792"/>
      <c r="AV12550" s="792"/>
      <c r="AY12550" s="792"/>
      <c r="BN12550" s="792"/>
      <c r="BQ12550" s="792"/>
    </row>
    <row r="12551" spans="8:69" ht="12" customHeight="1">
      <c r="H12551" s="800"/>
      <c r="AJ12551" s="792"/>
      <c r="AM12551" s="792"/>
      <c r="AP12551" s="792"/>
      <c r="AS12551" s="792"/>
      <c r="AV12551" s="792"/>
      <c r="AY12551" s="792"/>
      <c r="BN12551" s="792"/>
      <c r="BQ12551" s="792"/>
    </row>
    <row r="12552" spans="8:69" ht="12" customHeight="1">
      <c r="H12552" s="800"/>
      <c r="AJ12552" s="792"/>
      <c r="AM12552" s="792"/>
      <c r="AP12552" s="792"/>
      <c r="AS12552" s="792"/>
      <c r="AV12552" s="792"/>
      <c r="AY12552" s="792"/>
      <c r="BN12552" s="792"/>
      <c r="BQ12552" s="792"/>
    </row>
    <row r="12553" spans="8:69" ht="12" customHeight="1">
      <c r="H12553" s="800"/>
      <c r="AJ12553" s="792"/>
      <c r="AM12553" s="792"/>
      <c r="AP12553" s="792"/>
      <c r="AS12553" s="792"/>
      <c r="AV12553" s="792"/>
      <c r="AY12553" s="792"/>
      <c r="BN12553" s="792"/>
      <c r="BQ12553" s="792"/>
    </row>
    <row r="12554" spans="8:69" ht="12" customHeight="1">
      <c r="H12554" s="800"/>
      <c r="AJ12554" s="792"/>
      <c r="AM12554" s="792"/>
      <c r="AP12554" s="792"/>
      <c r="AS12554" s="792"/>
      <c r="AV12554" s="792"/>
      <c r="AY12554" s="792"/>
      <c r="BN12554" s="792"/>
      <c r="BQ12554" s="792"/>
    </row>
    <row r="12555" spans="8:69" ht="12" customHeight="1">
      <c r="H12555" s="800"/>
      <c r="AJ12555" s="792"/>
      <c r="AM12555" s="792"/>
      <c r="AP12555" s="792"/>
      <c r="AS12555" s="792"/>
      <c r="AV12555" s="792"/>
      <c r="AY12555" s="792"/>
      <c r="BN12555" s="792"/>
      <c r="BQ12555" s="792"/>
    </row>
    <row r="12556" spans="8:69" ht="12" customHeight="1">
      <c r="H12556" s="800"/>
      <c r="AJ12556" s="792"/>
      <c r="AM12556" s="792"/>
      <c r="AP12556" s="792"/>
      <c r="AS12556" s="792"/>
      <c r="AV12556" s="792"/>
      <c r="AY12556" s="792"/>
      <c r="BN12556" s="792"/>
      <c r="BQ12556" s="792"/>
    </row>
    <row r="12557" spans="8:69" ht="12" customHeight="1">
      <c r="H12557" s="800"/>
      <c r="AJ12557" s="792"/>
      <c r="AM12557" s="792"/>
      <c r="AP12557" s="792"/>
      <c r="AS12557" s="792"/>
      <c r="AV12557" s="792"/>
      <c r="AY12557" s="792"/>
      <c r="BN12557" s="792"/>
      <c r="BQ12557" s="792"/>
    </row>
    <row r="12558" spans="8:69" ht="12" customHeight="1">
      <c r="H12558" s="800"/>
      <c r="AJ12558" s="792"/>
      <c r="AM12558" s="792"/>
      <c r="AP12558" s="792"/>
      <c r="AS12558" s="792"/>
      <c r="AV12558" s="792"/>
      <c r="AY12558" s="792"/>
      <c r="BN12558" s="792"/>
      <c r="BQ12558" s="792"/>
    </row>
    <row r="12559" spans="8:69" ht="12" customHeight="1">
      <c r="H12559" s="800"/>
      <c r="AJ12559" s="792"/>
      <c r="AM12559" s="792"/>
      <c r="AP12559" s="792"/>
      <c r="AS12559" s="792"/>
      <c r="AV12559" s="792"/>
      <c r="AY12559" s="792"/>
      <c r="BN12559" s="792"/>
      <c r="BQ12559" s="792"/>
    </row>
    <row r="12560" spans="8:69" ht="12" customHeight="1">
      <c r="H12560" s="800"/>
      <c r="AJ12560" s="792"/>
      <c r="AM12560" s="792"/>
      <c r="AP12560" s="792"/>
      <c r="AS12560" s="792"/>
      <c r="AV12560" s="792"/>
      <c r="AY12560" s="792"/>
      <c r="BN12560" s="792"/>
      <c r="BQ12560" s="792"/>
    </row>
    <row r="12561" spans="8:69" ht="12" customHeight="1">
      <c r="H12561" s="800"/>
      <c r="AJ12561" s="792"/>
      <c r="AM12561" s="792"/>
      <c r="AP12561" s="792"/>
      <c r="AS12561" s="792"/>
      <c r="AV12561" s="792"/>
      <c r="AY12561" s="792"/>
      <c r="BN12561" s="792"/>
      <c r="BQ12561" s="792"/>
    </row>
    <row r="12562" spans="8:69" ht="12" customHeight="1">
      <c r="H12562" s="800"/>
      <c r="AJ12562" s="792"/>
      <c r="AM12562" s="792"/>
      <c r="AP12562" s="792"/>
      <c r="AS12562" s="792"/>
      <c r="AV12562" s="792"/>
      <c r="AY12562" s="792"/>
      <c r="BN12562" s="792"/>
      <c r="BQ12562" s="792"/>
    </row>
    <row r="12563" spans="8:69" ht="12" customHeight="1">
      <c r="H12563" s="800"/>
      <c r="AJ12563" s="792"/>
      <c r="AM12563" s="792"/>
      <c r="AP12563" s="792"/>
      <c r="AS12563" s="792"/>
      <c r="AV12563" s="792"/>
      <c r="AY12563" s="792"/>
      <c r="BN12563" s="792"/>
      <c r="BQ12563" s="792"/>
    </row>
    <row r="12564" spans="8:69" ht="12" customHeight="1">
      <c r="H12564" s="800"/>
      <c r="AJ12564" s="792"/>
      <c r="AM12564" s="792"/>
      <c r="AP12564" s="792"/>
      <c r="AS12564" s="792"/>
      <c r="AV12564" s="792"/>
      <c r="AY12564" s="792"/>
      <c r="BN12564" s="792"/>
      <c r="BQ12564" s="792"/>
    </row>
    <row r="12565" spans="8:69" ht="12" customHeight="1">
      <c r="H12565" s="800"/>
      <c r="AJ12565" s="792"/>
      <c r="AM12565" s="792"/>
      <c r="AP12565" s="792"/>
      <c r="AS12565" s="792"/>
      <c r="AV12565" s="792"/>
      <c r="AY12565" s="792"/>
      <c r="BN12565" s="792"/>
      <c r="BQ12565" s="792"/>
    </row>
    <row r="12566" spans="8:69" ht="12" customHeight="1">
      <c r="H12566" s="800"/>
      <c r="AJ12566" s="792"/>
      <c r="AM12566" s="792"/>
      <c r="AP12566" s="792"/>
      <c r="AS12566" s="792"/>
      <c r="AV12566" s="792"/>
      <c r="AY12566" s="792"/>
      <c r="BN12566" s="792"/>
      <c r="BQ12566" s="792"/>
    </row>
    <row r="12567" spans="8:69" ht="12" customHeight="1">
      <c r="H12567" s="800"/>
      <c r="AJ12567" s="792"/>
      <c r="AM12567" s="792"/>
      <c r="AP12567" s="792"/>
      <c r="AS12567" s="792"/>
      <c r="AV12567" s="792"/>
      <c r="AY12567" s="792"/>
      <c r="BN12567" s="792"/>
      <c r="BQ12567" s="792"/>
    </row>
    <row r="12568" spans="8:69" ht="12" customHeight="1">
      <c r="H12568" s="800"/>
      <c r="AJ12568" s="792"/>
      <c r="AM12568" s="792"/>
      <c r="AP12568" s="792"/>
      <c r="AS12568" s="792"/>
      <c r="AV12568" s="792"/>
      <c r="AY12568" s="792"/>
      <c r="BN12568" s="792"/>
      <c r="BQ12568" s="792"/>
    </row>
    <row r="12569" spans="8:69" ht="12" customHeight="1">
      <c r="H12569" s="800"/>
      <c r="AJ12569" s="792"/>
      <c r="AM12569" s="792"/>
      <c r="AP12569" s="792"/>
      <c r="AS12569" s="792"/>
      <c r="AV12569" s="792"/>
      <c r="AY12569" s="792"/>
      <c r="BN12569" s="792"/>
      <c r="BQ12569" s="792"/>
    </row>
    <row r="12570" spans="8:69" ht="12" customHeight="1">
      <c r="H12570" s="800"/>
      <c r="AJ12570" s="792"/>
      <c r="AM12570" s="792"/>
      <c r="AP12570" s="792"/>
      <c r="AS12570" s="792"/>
      <c r="AV12570" s="792"/>
      <c r="AY12570" s="792"/>
      <c r="BN12570" s="792"/>
      <c r="BQ12570" s="792"/>
    </row>
    <row r="12571" spans="8:69" ht="12" customHeight="1">
      <c r="H12571" s="800"/>
      <c r="AJ12571" s="792"/>
      <c r="AM12571" s="792"/>
      <c r="AP12571" s="792"/>
      <c r="AS12571" s="792"/>
      <c r="AV12571" s="792"/>
      <c r="AY12571" s="792"/>
      <c r="BN12571" s="792"/>
      <c r="BQ12571" s="792"/>
    </row>
    <row r="12572" spans="8:69" ht="12" customHeight="1">
      <c r="H12572" s="800"/>
      <c r="AJ12572" s="792"/>
      <c r="AM12572" s="792"/>
      <c r="AP12572" s="792"/>
      <c r="AS12572" s="792"/>
      <c r="AV12572" s="792"/>
      <c r="AY12572" s="792"/>
      <c r="BN12572" s="792"/>
      <c r="BQ12572" s="792"/>
    </row>
    <row r="12573" spans="8:69" ht="12" customHeight="1">
      <c r="H12573" s="800"/>
      <c r="AJ12573" s="792"/>
      <c r="AM12573" s="792"/>
      <c r="AP12573" s="792"/>
      <c r="AS12573" s="792"/>
      <c r="AV12573" s="792"/>
      <c r="AY12573" s="792"/>
      <c r="BN12573" s="792"/>
      <c r="BQ12573" s="792"/>
    </row>
    <row r="12574" spans="8:69" ht="12" customHeight="1">
      <c r="H12574" s="800"/>
      <c r="AJ12574" s="792"/>
      <c r="AM12574" s="792"/>
      <c r="AP12574" s="792"/>
      <c r="AS12574" s="792"/>
      <c r="AV12574" s="792"/>
      <c r="AY12574" s="792"/>
      <c r="BN12574" s="792"/>
      <c r="BQ12574" s="792"/>
    </row>
    <row r="12575" spans="8:69" ht="12" customHeight="1">
      <c r="H12575" s="800"/>
      <c r="AJ12575" s="792"/>
      <c r="AM12575" s="792"/>
      <c r="AP12575" s="792"/>
      <c r="AS12575" s="792"/>
      <c r="AV12575" s="792"/>
      <c r="AY12575" s="792"/>
      <c r="BN12575" s="792"/>
      <c r="BQ12575" s="792"/>
    </row>
    <row r="12576" spans="8:69" ht="12" customHeight="1">
      <c r="H12576" s="800"/>
      <c r="AJ12576" s="792"/>
      <c r="AM12576" s="792"/>
      <c r="AP12576" s="792"/>
      <c r="AS12576" s="792"/>
      <c r="AV12576" s="792"/>
      <c r="AY12576" s="792"/>
      <c r="BN12576" s="792"/>
      <c r="BQ12576" s="792"/>
    </row>
    <row r="12577" spans="8:69" ht="12" customHeight="1">
      <c r="H12577" s="800"/>
      <c r="AJ12577" s="792"/>
      <c r="AM12577" s="792"/>
      <c r="AP12577" s="792"/>
      <c r="AS12577" s="792"/>
      <c r="AV12577" s="792"/>
      <c r="AY12577" s="792"/>
      <c r="BN12577" s="792"/>
      <c r="BQ12577" s="792"/>
    </row>
    <row r="12578" spans="8:69" ht="12" customHeight="1">
      <c r="H12578" s="800"/>
      <c r="AJ12578" s="792"/>
      <c r="AM12578" s="792"/>
      <c r="AP12578" s="792"/>
      <c r="AS12578" s="792"/>
      <c r="AV12578" s="792"/>
      <c r="AY12578" s="792"/>
      <c r="BN12578" s="792"/>
      <c r="BQ12578" s="792"/>
    </row>
    <row r="12579" spans="8:69" ht="12" customHeight="1">
      <c r="H12579" s="800"/>
      <c r="AJ12579" s="792"/>
      <c r="AM12579" s="792"/>
      <c r="AP12579" s="792"/>
      <c r="AS12579" s="792"/>
      <c r="AV12579" s="792"/>
      <c r="AY12579" s="792"/>
      <c r="BN12579" s="792"/>
      <c r="BQ12579" s="792"/>
    </row>
    <row r="12580" spans="8:69" ht="12" customHeight="1">
      <c r="H12580" s="800"/>
      <c r="AJ12580" s="792"/>
      <c r="AM12580" s="792"/>
      <c r="AP12580" s="792"/>
      <c r="AS12580" s="792"/>
      <c r="AV12580" s="792"/>
      <c r="AY12580" s="792"/>
      <c r="BN12580" s="792"/>
      <c r="BQ12580" s="792"/>
    </row>
    <row r="12581" spans="8:69" ht="12" customHeight="1">
      <c r="H12581" s="800"/>
      <c r="AJ12581" s="792"/>
      <c r="AM12581" s="792"/>
      <c r="AP12581" s="792"/>
      <c r="AS12581" s="792"/>
      <c r="AV12581" s="792"/>
      <c r="AY12581" s="792"/>
      <c r="BN12581" s="792"/>
      <c r="BQ12581" s="792"/>
    </row>
    <row r="12582" spans="8:69" ht="12" customHeight="1">
      <c r="H12582" s="800"/>
      <c r="AJ12582" s="792"/>
      <c r="AM12582" s="792"/>
      <c r="AP12582" s="792"/>
      <c r="AS12582" s="792"/>
      <c r="AV12582" s="792"/>
      <c r="AY12582" s="792"/>
      <c r="BN12582" s="792"/>
      <c r="BQ12582" s="792"/>
    </row>
    <row r="12583" spans="8:69" ht="12" customHeight="1">
      <c r="H12583" s="800"/>
      <c r="AJ12583" s="792"/>
      <c r="AM12583" s="792"/>
      <c r="AP12583" s="792"/>
      <c r="AS12583" s="792"/>
      <c r="AV12583" s="792"/>
      <c r="AY12583" s="792"/>
      <c r="BN12583" s="792"/>
      <c r="BQ12583" s="792"/>
    </row>
    <row r="12584" spans="8:69" ht="12" customHeight="1">
      <c r="H12584" s="800"/>
      <c r="AJ12584" s="792"/>
      <c r="AM12584" s="792"/>
      <c r="AP12584" s="792"/>
      <c r="AS12584" s="792"/>
      <c r="AV12584" s="792"/>
      <c r="AY12584" s="792"/>
      <c r="BN12584" s="792"/>
      <c r="BQ12584" s="792"/>
    </row>
    <row r="12585" spans="8:69" ht="12" customHeight="1">
      <c r="H12585" s="800"/>
      <c r="AJ12585" s="792"/>
      <c r="AM12585" s="792"/>
      <c r="AP12585" s="792"/>
      <c r="AS12585" s="792"/>
      <c r="AV12585" s="792"/>
      <c r="AY12585" s="792"/>
      <c r="BN12585" s="792"/>
      <c r="BQ12585" s="792"/>
    </row>
    <row r="12586" spans="8:69" ht="12" customHeight="1">
      <c r="H12586" s="800"/>
      <c r="AJ12586" s="792"/>
      <c r="AM12586" s="792"/>
      <c r="AP12586" s="792"/>
      <c r="AS12586" s="792"/>
      <c r="AV12586" s="792"/>
      <c r="AY12586" s="792"/>
      <c r="BN12586" s="792"/>
      <c r="BQ12586" s="792"/>
    </row>
    <row r="12587" spans="8:69" ht="12" customHeight="1">
      <c r="H12587" s="800"/>
      <c r="AJ12587" s="792"/>
      <c r="AM12587" s="792"/>
      <c r="AP12587" s="792"/>
      <c r="AS12587" s="792"/>
      <c r="AV12587" s="792"/>
      <c r="AY12587" s="792"/>
      <c r="BN12587" s="792"/>
      <c r="BQ12587" s="792"/>
    </row>
    <row r="12588" spans="8:69" ht="12" customHeight="1">
      <c r="H12588" s="800"/>
      <c r="AJ12588" s="792"/>
      <c r="AM12588" s="792"/>
      <c r="AP12588" s="792"/>
      <c r="AS12588" s="792"/>
      <c r="AV12588" s="792"/>
      <c r="AY12588" s="792"/>
      <c r="BN12588" s="792"/>
      <c r="BQ12588" s="792"/>
    </row>
    <row r="12589" spans="8:69" ht="12" customHeight="1">
      <c r="H12589" s="800"/>
      <c r="AJ12589" s="792"/>
      <c r="AM12589" s="792"/>
      <c r="AP12589" s="792"/>
      <c r="AS12589" s="792"/>
      <c r="AV12589" s="792"/>
      <c r="AY12589" s="792"/>
      <c r="BN12589" s="792"/>
      <c r="BQ12589" s="792"/>
    </row>
    <row r="12590" spans="8:69" ht="12" customHeight="1">
      <c r="H12590" s="800"/>
      <c r="AJ12590" s="792"/>
      <c r="AM12590" s="792"/>
      <c r="AP12590" s="792"/>
      <c r="AS12590" s="792"/>
      <c r="AV12590" s="792"/>
      <c r="AY12590" s="792"/>
      <c r="BN12590" s="792"/>
      <c r="BQ12590" s="792"/>
    </row>
    <row r="12591" spans="8:69" ht="12" customHeight="1">
      <c r="H12591" s="800"/>
      <c r="AJ12591" s="792"/>
      <c r="AM12591" s="792"/>
      <c r="AP12591" s="792"/>
      <c r="AS12591" s="792"/>
      <c r="AV12591" s="792"/>
      <c r="AY12591" s="792"/>
      <c r="BN12591" s="792"/>
      <c r="BQ12591" s="792"/>
    </row>
    <row r="12592" spans="8:69" ht="12" customHeight="1">
      <c r="H12592" s="800"/>
      <c r="AJ12592" s="792"/>
      <c r="AM12592" s="792"/>
      <c r="AP12592" s="792"/>
      <c r="AS12592" s="792"/>
      <c r="AV12592" s="792"/>
      <c r="AY12592" s="792"/>
      <c r="BN12592" s="792"/>
      <c r="BQ12592" s="792"/>
    </row>
    <row r="12593" spans="8:69" ht="12" customHeight="1">
      <c r="H12593" s="800"/>
      <c r="AJ12593" s="792"/>
      <c r="AM12593" s="792"/>
      <c r="AP12593" s="792"/>
      <c r="AS12593" s="792"/>
      <c r="AV12593" s="792"/>
      <c r="AY12593" s="792"/>
      <c r="BN12593" s="792"/>
      <c r="BQ12593" s="792"/>
    </row>
    <row r="12594" spans="8:69" ht="12" customHeight="1">
      <c r="H12594" s="800"/>
      <c r="AJ12594" s="792"/>
      <c r="AM12594" s="792"/>
      <c r="AP12594" s="792"/>
      <c r="AS12594" s="792"/>
      <c r="AV12594" s="792"/>
      <c r="AY12594" s="792"/>
      <c r="BN12594" s="792"/>
      <c r="BQ12594" s="792"/>
    </row>
    <row r="12595" spans="8:69" ht="12" customHeight="1">
      <c r="H12595" s="800"/>
      <c r="AJ12595" s="792"/>
      <c r="AM12595" s="792"/>
      <c r="AP12595" s="792"/>
      <c r="AS12595" s="792"/>
      <c r="AV12595" s="792"/>
      <c r="AY12595" s="792"/>
      <c r="BN12595" s="792"/>
      <c r="BQ12595" s="792"/>
    </row>
    <row r="12596" spans="8:69" ht="12" customHeight="1">
      <c r="H12596" s="800"/>
      <c r="AJ12596" s="792"/>
      <c r="AM12596" s="792"/>
      <c r="AP12596" s="792"/>
      <c r="AS12596" s="792"/>
      <c r="AV12596" s="792"/>
      <c r="AY12596" s="792"/>
      <c r="BN12596" s="792"/>
      <c r="BQ12596" s="792"/>
    </row>
    <row r="12597" spans="8:69" ht="12" customHeight="1">
      <c r="H12597" s="800"/>
      <c r="AJ12597" s="792"/>
      <c r="AM12597" s="792"/>
      <c r="AP12597" s="792"/>
      <c r="AS12597" s="792"/>
      <c r="AV12597" s="792"/>
      <c r="AY12597" s="792"/>
      <c r="BN12597" s="792"/>
      <c r="BQ12597" s="792"/>
    </row>
    <row r="12598" spans="8:69" ht="12" customHeight="1">
      <c r="H12598" s="800"/>
      <c r="AJ12598" s="792"/>
      <c r="AM12598" s="792"/>
      <c r="AP12598" s="792"/>
      <c r="AS12598" s="792"/>
      <c r="AV12598" s="792"/>
      <c r="AY12598" s="792"/>
      <c r="BN12598" s="792"/>
      <c r="BQ12598" s="792"/>
    </row>
    <row r="12599" spans="8:69" ht="12" customHeight="1">
      <c r="H12599" s="800"/>
      <c r="AJ12599" s="792"/>
      <c r="AM12599" s="792"/>
      <c r="AP12599" s="792"/>
      <c r="AS12599" s="792"/>
      <c r="AV12599" s="792"/>
      <c r="AY12599" s="792"/>
      <c r="BN12599" s="792"/>
      <c r="BQ12599" s="792"/>
    </row>
    <row r="12600" spans="8:69" ht="12" customHeight="1">
      <c r="H12600" s="800"/>
      <c r="AJ12600" s="792"/>
      <c r="AM12600" s="792"/>
      <c r="AP12600" s="792"/>
      <c r="AS12600" s="792"/>
      <c r="AV12600" s="792"/>
      <c r="AY12600" s="792"/>
      <c r="BN12600" s="792"/>
      <c r="BQ12600" s="792"/>
    </row>
    <row r="12601" spans="8:69" ht="12" customHeight="1">
      <c r="H12601" s="800"/>
      <c r="AJ12601" s="792"/>
      <c r="AM12601" s="792"/>
      <c r="AP12601" s="792"/>
      <c r="AS12601" s="792"/>
      <c r="AV12601" s="792"/>
      <c r="AY12601" s="792"/>
      <c r="BN12601" s="792"/>
      <c r="BQ12601" s="792"/>
    </row>
    <row r="12602" spans="8:69" ht="12" customHeight="1">
      <c r="H12602" s="800"/>
      <c r="AJ12602" s="792"/>
      <c r="AM12602" s="792"/>
      <c r="AP12602" s="792"/>
      <c r="AS12602" s="792"/>
      <c r="AV12602" s="792"/>
      <c r="AY12602" s="792"/>
      <c r="BN12602" s="792"/>
      <c r="BQ12602" s="792"/>
    </row>
    <row r="12603" spans="8:69" ht="12" customHeight="1">
      <c r="H12603" s="800"/>
      <c r="AJ12603" s="792"/>
      <c r="AM12603" s="792"/>
      <c r="AP12603" s="792"/>
      <c r="AS12603" s="792"/>
      <c r="AV12603" s="792"/>
      <c r="AY12603" s="792"/>
      <c r="BN12603" s="792"/>
      <c r="BQ12603" s="792"/>
    </row>
    <row r="12604" spans="8:69" ht="12" customHeight="1">
      <c r="H12604" s="800"/>
      <c r="AJ12604" s="792"/>
      <c r="AM12604" s="792"/>
      <c r="AP12604" s="792"/>
      <c r="AS12604" s="792"/>
      <c r="AV12604" s="792"/>
      <c r="AY12604" s="792"/>
      <c r="BN12604" s="792"/>
      <c r="BQ12604" s="792"/>
    </row>
    <row r="12605" spans="8:69" ht="12" customHeight="1">
      <c r="H12605" s="800"/>
      <c r="AJ12605" s="792"/>
      <c r="AM12605" s="792"/>
      <c r="AP12605" s="792"/>
      <c r="AS12605" s="792"/>
      <c r="AV12605" s="792"/>
      <c r="AY12605" s="792"/>
      <c r="BN12605" s="792"/>
      <c r="BQ12605" s="792"/>
    </row>
    <row r="12606" spans="8:69" ht="12" customHeight="1">
      <c r="H12606" s="800"/>
      <c r="AJ12606" s="792"/>
      <c r="AM12606" s="792"/>
      <c r="AP12606" s="792"/>
      <c r="AS12606" s="792"/>
      <c r="AV12606" s="792"/>
      <c r="AY12606" s="792"/>
      <c r="BN12606" s="792"/>
      <c r="BQ12606" s="792"/>
    </row>
    <row r="12607" spans="8:69" ht="12" customHeight="1">
      <c r="H12607" s="800"/>
      <c r="AJ12607" s="792"/>
      <c r="AM12607" s="792"/>
      <c r="AP12607" s="792"/>
      <c r="AS12607" s="792"/>
      <c r="AV12607" s="792"/>
      <c r="AY12607" s="792"/>
      <c r="BN12607" s="792"/>
      <c r="BQ12607" s="792"/>
    </row>
    <row r="12608" spans="8:69" ht="12" customHeight="1">
      <c r="H12608" s="800"/>
      <c r="AJ12608" s="792"/>
      <c r="AM12608" s="792"/>
      <c r="AP12608" s="792"/>
      <c r="AS12608" s="792"/>
      <c r="AV12608" s="792"/>
      <c r="AY12608" s="792"/>
      <c r="BN12608" s="792"/>
      <c r="BQ12608" s="792"/>
    </row>
    <row r="12609" spans="8:69" ht="12" customHeight="1">
      <c r="H12609" s="800"/>
      <c r="AJ12609" s="792"/>
      <c r="AM12609" s="792"/>
      <c r="AP12609" s="792"/>
      <c r="AS12609" s="792"/>
      <c r="AV12609" s="792"/>
      <c r="AY12609" s="792"/>
      <c r="BN12609" s="792"/>
      <c r="BQ12609" s="792"/>
    </row>
    <row r="12610" spans="8:69" ht="12" customHeight="1">
      <c r="H12610" s="800"/>
      <c r="AJ12610" s="792"/>
      <c r="AM12610" s="792"/>
      <c r="AP12610" s="792"/>
      <c r="AS12610" s="792"/>
      <c r="AV12610" s="792"/>
      <c r="AY12610" s="792"/>
      <c r="BN12610" s="792"/>
      <c r="BQ12610" s="792"/>
    </row>
    <row r="12611" spans="8:69" ht="12" customHeight="1">
      <c r="H12611" s="800"/>
      <c r="AJ12611" s="792"/>
      <c r="AM12611" s="792"/>
      <c r="AP12611" s="792"/>
      <c r="AS12611" s="792"/>
      <c r="AV12611" s="792"/>
      <c r="AY12611" s="792"/>
      <c r="BN12611" s="792"/>
      <c r="BQ12611" s="792"/>
    </row>
    <row r="12612" spans="8:69" ht="12" customHeight="1">
      <c r="H12612" s="800"/>
      <c r="AJ12612" s="792"/>
      <c r="AM12612" s="792"/>
      <c r="AP12612" s="792"/>
      <c r="AS12612" s="792"/>
      <c r="AV12612" s="792"/>
      <c r="AY12612" s="792"/>
      <c r="BN12612" s="792"/>
      <c r="BQ12612" s="792"/>
    </row>
    <row r="12613" spans="8:69" ht="12" customHeight="1">
      <c r="H12613" s="800"/>
      <c r="AJ12613" s="792"/>
      <c r="AM12613" s="792"/>
      <c r="AP12613" s="792"/>
      <c r="AS12613" s="792"/>
      <c r="AV12613" s="792"/>
      <c r="AY12613" s="792"/>
      <c r="BN12613" s="792"/>
      <c r="BQ12613" s="792"/>
    </row>
    <row r="12614" spans="8:69" ht="12" customHeight="1">
      <c r="H12614" s="800"/>
      <c r="AJ12614" s="792"/>
      <c r="AM12614" s="792"/>
      <c r="AP12614" s="792"/>
      <c r="AS12614" s="792"/>
      <c r="AV12614" s="792"/>
      <c r="AY12614" s="792"/>
      <c r="BN12614" s="792"/>
      <c r="BQ12614" s="792"/>
    </row>
    <row r="12615" spans="8:69" ht="12" customHeight="1">
      <c r="H12615" s="800"/>
      <c r="AJ12615" s="792"/>
      <c r="AM12615" s="792"/>
      <c r="AP12615" s="792"/>
      <c r="AS12615" s="792"/>
      <c r="AV12615" s="792"/>
      <c r="AY12615" s="792"/>
      <c r="BN12615" s="792"/>
      <c r="BQ12615" s="792"/>
    </row>
    <row r="12616" spans="8:69" ht="12" customHeight="1">
      <c r="H12616" s="800"/>
      <c r="AJ12616" s="792"/>
      <c r="AM12616" s="792"/>
      <c r="AP12616" s="792"/>
      <c r="AS12616" s="792"/>
      <c r="AV12616" s="792"/>
      <c r="AY12616" s="792"/>
      <c r="BN12616" s="792"/>
      <c r="BQ12616" s="792"/>
    </row>
    <row r="12617" spans="8:69" ht="12" customHeight="1">
      <c r="H12617" s="800"/>
      <c r="AJ12617" s="792"/>
      <c r="AM12617" s="792"/>
      <c r="AP12617" s="792"/>
      <c r="AS12617" s="792"/>
      <c r="AV12617" s="792"/>
      <c r="AY12617" s="792"/>
      <c r="BN12617" s="792"/>
      <c r="BQ12617" s="792"/>
    </row>
    <row r="12618" spans="8:69" ht="12" customHeight="1">
      <c r="H12618" s="800"/>
      <c r="AJ12618" s="792"/>
      <c r="AM12618" s="792"/>
      <c r="AP12618" s="792"/>
      <c r="AS12618" s="792"/>
      <c r="AV12618" s="792"/>
      <c r="AY12618" s="792"/>
      <c r="BN12618" s="792"/>
      <c r="BQ12618" s="792"/>
    </row>
    <row r="12619" spans="8:69" ht="12" customHeight="1">
      <c r="H12619" s="800"/>
      <c r="AJ12619" s="792"/>
      <c r="AM12619" s="792"/>
      <c r="AP12619" s="792"/>
      <c r="AS12619" s="792"/>
      <c r="AV12619" s="792"/>
      <c r="AY12619" s="792"/>
      <c r="BN12619" s="792"/>
      <c r="BQ12619" s="792"/>
    </row>
    <row r="12620" spans="8:69" ht="12" customHeight="1">
      <c r="H12620" s="800"/>
      <c r="AJ12620" s="792"/>
      <c r="AM12620" s="792"/>
      <c r="AP12620" s="792"/>
      <c r="AS12620" s="792"/>
      <c r="AV12620" s="792"/>
      <c r="AY12620" s="792"/>
      <c r="BN12620" s="792"/>
      <c r="BQ12620" s="792"/>
    </row>
    <row r="12621" spans="8:69" ht="12" customHeight="1">
      <c r="H12621" s="800"/>
      <c r="AJ12621" s="792"/>
      <c r="AM12621" s="792"/>
      <c r="AP12621" s="792"/>
      <c r="AS12621" s="792"/>
      <c r="AV12621" s="792"/>
      <c r="AY12621" s="792"/>
      <c r="BN12621" s="792"/>
      <c r="BQ12621" s="792"/>
    </row>
    <row r="12622" spans="8:69" ht="12" customHeight="1">
      <c r="H12622" s="800"/>
      <c r="AJ12622" s="792"/>
      <c r="AM12622" s="792"/>
      <c r="AP12622" s="792"/>
      <c r="AS12622" s="792"/>
      <c r="AV12622" s="792"/>
      <c r="AY12622" s="792"/>
      <c r="BN12622" s="792"/>
      <c r="BQ12622" s="792"/>
    </row>
    <row r="12623" spans="8:69" ht="12" customHeight="1">
      <c r="H12623" s="800"/>
      <c r="AJ12623" s="792"/>
      <c r="AM12623" s="792"/>
      <c r="AP12623" s="792"/>
      <c r="AS12623" s="792"/>
      <c r="AV12623" s="792"/>
      <c r="AY12623" s="792"/>
      <c r="BN12623" s="792"/>
      <c r="BQ12623" s="792"/>
    </row>
    <row r="12624" spans="8:69" ht="12" customHeight="1">
      <c r="H12624" s="800"/>
      <c r="AJ12624" s="792"/>
      <c r="AM12624" s="792"/>
      <c r="AP12624" s="792"/>
      <c r="AS12624" s="792"/>
      <c r="AV12624" s="792"/>
      <c r="AY12624" s="792"/>
      <c r="BN12624" s="792"/>
      <c r="BQ12624" s="792"/>
    </row>
    <row r="12625" spans="8:69" ht="12" customHeight="1">
      <c r="H12625" s="800"/>
      <c r="AJ12625" s="792"/>
      <c r="AM12625" s="792"/>
      <c r="AP12625" s="792"/>
      <c r="AS12625" s="792"/>
      <c r="AV12625" s="792"/>
      <c r="AY12625" s="792"/>
      <c r="BN12625" s="792"/>
      <c r="BQ12625" s="792"/>
    </row>
    <row r="12626" spans="8:69" ht="12" customHeight="1">
      <c r="H12626" s="800"/>
      <c r="AJ12626" s="792"/>
      <c r="AM12626" s="792"/>
      <c r="AP12626" s="792"/>
      <c r="AS12626" s="792"/>
      <c r="AV12626" s="792"/>
      <c r="AY12626" s="792"/>
      <c r="BN12626" s="792"/>
      <c r="BQ12626" s="792"/>
    </row>
    <row r="12627" spans="8:69" ht="12" customHeight="1">
      <c r="H12627" s="800"/>
      <c r="AJ12627" s="792"/>
      <c r="AM12627" s="792"/>
      <c r="AP12627" s="792"/>
      <c r="AS12627" s="792"/>
      <c r="AV12627" s="792"/>
      <c r="AY12627" s="792"/>
      <c r="BN12627" s="792"/>
      <c r="BQ12627" s="792"/>
    </row>
    <row r="12628" spans="8:69" ht="12" customHeight="1">
      <c r="H12628" s="800"/>
      <c r="AJ12628" s="792"/>
      <c r="AM12628" s="792"/>
      <c r="AP12628" s="792"/>
      <c r="AS12628" s="792"/>
      <c r="AV12628" s="792"/>
      <c r="AY12628" s="792"/>
      <c r="BN12628" s="792"/>
      <c r="BQ12628" s="792"/>
    </row>
    <row r="12629" spans="8:69" ht="12" customHeight="1">
      <c r="H12629" s="800"/>
      <c r="AJ12629" s="792"/>
      <c r="AM12629" s="792"/>
      <c r="AP12629" s="792"/>
      <c r="AS12629" s="792"/>
      <c r="AV12629" s="792"/>
      <c r="AY12629" s="792"/>
      <c r="BN12629" s="792"/>
      <c r="BQ12629" s="792"/>
    </row>
    <row r="12630" spans="8:69" ht="12" customHeight="1">
      <c r="H12630" s="800"/>
      <c r="AJ12630" s="792"/>
      <c r="AM12630" s="792"/>
      <c r="AP12630" s="792"/>
      <c r="AS12630" s="792"/>
      <c r="AV12630" s="792"/>
      <c r="AY12630" s="792"/>
      <c r="BN12630" s="792"/>
      <c r="BQ12630" s="792"/>
    </row>
    <row r="12631" spans="8:69" ht="12" customHeight="1">
      <c r="H12631" s="800"/>
      <c r="AJ12631" s="792"/>
      <c r="AM12631" s="792"/>
      <c r="AP12631" s="792"/>
      <c r="AS12631" s="792"/>
      <c r="AV12631" s="792"/>
      <c r="AY12631" s="792"/>
      <c r="BN12631" s="792"/>
      <c r="BQ12631" s="792"/>
    </row>
    <row r="12632" spans="8:69" ht="12" customHeight="1">
      <c r="H12632" s="800"/>
      <c r="AJ12632" s="792"/>
      <c r="AM12632" s="792"/>
      <c r="AP12632" s="792"/>
      <c r="AS12632" s="792"/>
      <c r="AV12632" s="792"/>
      <c r="AY12632" s="792"/>
      <c r="BN12632" s="792"/>
      <c r="BQ12632" s="792"/>
    </row>
    <row r="12633" spans="8:69" ht="12" customHeight="1">
      <c r="H12633" s="800"/>
      <c r="AJ12633" s="792"/>
      <c r="AM12633" s="792"/>
      <c r="AP12633" s="792"/>
      <c r="AS12633" s="792"/>
      <c r="AV12633" s="792"/>
      <c r="AY12633" s="792"/>
      <c r="BN12633" s="792"/>
      <c r="BQ12633" s="792"/>
    </row>
    <row r="12634" spans="8:69" ht="12" customHeight="1">
      <c r="H12634" s="800"/>
      <c r="AJ12634" s="792"/>
      <c r="AM12634" s="792"/>
      <c r="AP12634" s="792"/>
      <c r="AS12634" s="792"/>
      <c r="AV12634" s="792"/>
      <c r="AY12634" s="792"/>
      <c r="BN12634" s="792"/>
      <c r="BQ12634" s="792"/>
    </row>
    <row r="12635" spans="8:69" ht="12" customHeight="1">
      <c r="H12635" s="800"/>
      <c r="AJ12635" s="792"/>
      <c r="AM12635" s="792"/>
      <c r="AP12635" s="792"/>
      <c r="AS12635" s="792"/>
      <c r="AV12635" s="792"/>
      <c r="AY12635" s="792"/>
      <c r="BN12635" s="792"/>
      <c r="BQ12635" s="792"/>
    </row>
    <row r="12636" spans="8:69" ht="12" customHeight="1">
      <c r="H12636" s="800"/>
      <c r="AJ12636" s="792"/>
      <c r="AM12636" s="792"/>
      <c r="AP12636" s="792"/>
      <c r="AS12636" s="792"/>
      <c r="AV12636" s="792"/>
      <c r="AY12636" s="792"/>
      <c r="BN12636" s="792"/>
      <c r="BQ12636" s="792"/>
    </row>
    <row r="12637" spans="8:69" ht="12" customHeight="1">
      <c r="H12637" s="800"/>
      <c r="AJ12637" s="792"/>
      <c r="AM12637" s="792"/>
      <c r="AP12637" s="792"/>
      <c r="AS12637" s="792"/>
      <c r="AV12637" s="792"/>
      <c r="AY12637" s="792"/>
      <c r="BN12637" s="792"/>
      <c r="BQ12637" s="792"/>
    </row>
    <row r="12638" spans="8:69" ht="12" customHeight="1">
      <c r="H12638" s="800"/>
      <c r="AJ12638" s="792"/>
      <c r="AM12638" s="792"/>
      <c r="AP12638" s="792"/>
      <c r="AS12638" s="792"/>
      <c r="AV12638" s="792"/>
      <c r="AY12638" s="792"/>
      <c r="BN12638" s="792"/>
      <c r="BQ12638" s="792"/>
    </row>
    <row r="12639" spans="8:69" ht="12" customHeight="1">
      <c r="H12639" s="800"/>
      <c r="AJ12639" s="792"/>
      <c r="AM12639" s="792"/>
      <c r="AP12639" s="792"/>
      <c r="AS12639" s="792"/>
      <c r="AV12639" s="792"/>
      <c r="AY12639" s="792"/>
      <c r="BN12639" s="792"/>
      <c r="BQ12639" s="792"/>
    </row>
    <row r="12640" spans="8:69" ht="12" customHeight="1">
      <c r="H12640" s="800"/>
      <c r="AJ12640" s="792"/>
      <c r="AM12640" s="792"/>
      <c r="AP12640" s="792"/>
      <c r="AS12640" s="792"/>
      <c r="AV12640" s="792"/>
      <c r="AY12640" s="792"/>
      <c r="BN12640" s="792"/>
      <c r="BQ12640" s="792"/>
    </row>
    <row r="12641" spans="8:69" ht="12" customHeight="1">
      <c r="H12641" s="800"/>
      <c r="AJ12641" s="792"/>
      <c r="AM12641" s="792"/>
      <c r="AP12641" s="792"/>
      <c r="AS12641" s="792"/>
      <c r="AV12641" s="792"/>
      <c r="AY12641" s="792"/>
      <c r="BN12641" s="792"/>
      <c r="BQ12641" s="792"/>
    </row>
    <row r="12642" spans="8:69" ht="12" customHeight="1">
      <c r="H12642" s="800"/>
      <c r="AJ12642" s="792"/>
      <c r="AM12642" s="792"/>
      <c r="AP12642" s="792"/>
      <c r="AS12642" s="792"/>
      <c r="AV12642" s="792"/>
      <c r="AY12642" s="792"/>
      <c r="BN12642" s="792"/>
      <c r="BQ12642" s="792"/>
    </row>
    <row r="12643" spans="8:69" ht="12" customHeight="1">
      <c r="H12643" s="800"/>
      <c r="AJ12643" s="792"/>
      <c r="AM12643" s="792"/>
      <c r="AP12643" s="792"/>
      <c r="AS12643" s="792"/>
      <c r="AV12643" s="792"/>
      <c r="AY12643" s="792"/>
      <c r="BN12643" s="792"/>
      <c r="BQ12643" s="792"/>
    </row>
    <row r="12644" spans="8:69" ht="12" customHeight="1">
      <c r="H12644" s="800"/>
      <c r="AJ12644" s="792"/>
      <c r="AM12644" s="792"/>
      <c r="AP12644" s="792"/>
      <c r="AS12644" s="792"/>
      <c r="AV12644" s="792"/>
      <c r="AY12644" s="792"/>
      <c r="BN12644" s="792"/>
      <c r="BQ12644" s="792"/>
    </row>
    <row r="12645" spans="8:69" ht="12" customHeight="1">
      <c r="H12645" s="800"/>
      <c r="AJ12645" s="792"/>
      <c r="AM12645" s="792"/>
      <c r="AP12645" s="792"/>
      <c r="AS12645" s="792"/>
      <c r="AV12645" s="792"/>
      <c r="AY12645" s="792"/>
      <c r="BN12645" s="792"/>
      <c r="BQ12645" s="792"/>
    </row>
    <row r="12646" spans="8:69" ht="12" customHeight="1">
      <c r="H12646" s="800"/>
      <c r="AJ12646" s="792"/>
      <c r="AM12646" s="792"/>
      <c r="AP12646" s="792"/>
      <c r="AS12646" s="792"/>
      <c r="AV12646" s="792"/>
      <c r="AY12646" s="792"/>
      <c r="BN12646" s="792"/>
      <c r="BQ12646" s="792"/>
    </row>
    <row r="12647" spans="8:69" ht="12" customHeight="1">
      <c r="H12647" s="800"/>
      <c r="AJ12647" s="792"/>
      <c r="AM12647" s="792"/>
      <c r="AP12647" s="792"/>
      <c r="AS12647" s="792"/>
      <c r="AV12647" s="792"/>
      <c r="AY12647" s="792"/>
      <c r="BN12647" s="792"/>
      <c r="BQ12647" s="792"/>
    </row>
    <row r="12648" spans="8:69" ht="12" customHeight="1">
      <c r="H12648" s="800"/>
      <c r="AJ12648" s="792"/>
      <c r="AM12648" s="792"/>
      <c r="AP12648" s="792"/>
      <c r="AS12648" s="792"/>
      <c r="AV12648" s="792"/>
      <c r="AY12648" s="792"/>
      <c r="BN12648" s="792"/>
      <c r="BQ12648" s="792"/>
    </row>
    <row r="12649" spans="8:69" ht="12" customHeight="1">
      <c r="H12649" s="800"/>
      <c r="AJ12649" s="792"/>
      <c r="AM12649" s="792"/>
      <c r="AP12649" s="792"/>
      <c r="AS12649" s="792"/>
      <c r="AV12649" s="792"/>
      <c r="AY12649" s="792"/>
      <c r="BN12649" s="792"/>
      <c r="BQ12649" s="792"/>
    </row>
    <row r="12650" spans="8:69" ht="12" customHeight="1">
      <c r="H12650" s="800"/>
      <c r="AJ12650" s="792"/>
      <c r="AM12650" s="792"/>
      <c r="AP12650" s="792"/>
      <c r="AS12650" s="792"/>
      <c r="AV12650" s="792"/>
      <c r="AY12650" s="792"/>
      <c r="BN12650" s="792"/>
      <c r="BQ12650" s="792"/>
    </row>
    <row r="12651" spans="8:69" ht="12" customHeight="1">
      <c r="H12651" s="800"/>
      <c r="AJ12651" s="792"/>
      <c r="AM12651" s="792"/>
      <c r="AP12651" s="792"/>
      <c r="AS12651" s="792"/>
      <c r="AV12651" s="792"/>
      <c r="AY12651" s="792"/>
      <c r="BN12651" s="792"/>
      <c r="BQ12651" s="792"/>
    </row>
    <row r="12652" spans="8:69" ht="12" customHeight="1">
      <c r="H12652" s="800"/>
      <c r="AJ12652" s="792"/>
      <c r="AM12652" s="792"/>
      <c r="AP12652" s="792"/>
      <c r="AS12652" s="792"/>
      <c r="AV12652" s="792"/>
      <c r="AY12652" s="792"/>
      <c r="BN12652" s="792"/>
      <c r="BQ12652" s="792"/>
    </row>
    <row r="12653" spans="8:69" ht="12" customHeight="1">
      <c r="H12653" s="800"/>
      <c r="AJ12653" s="792"/>
      <c r="AM12653" s="792"/>
      <c r="AP12653" s="792"/>
      <c r="AS12653" s="792"/>
      <c r="AV12653" s="792"/>
      <c r="AY12653" s="792"/>
      <c r="BN12653" s="792"/>
      <c r="BQ12653" s="792"/>
    </row>
    <row r="12654" spans="8:69" ht="12" customHeight="1">
      <c r="H12654" s="800"/>
      <c r="AJ12654" s="792"/>
      <c r="AM12654" s="792"/>
      <c r="AP12654" s="792"/>
      <c r="AS12654" s="792"/>
      <c r="AV12654" s="792"/>
      <c r="AY12654" s="792"/>
      <c r="BN12654" s="792"/>
      <c r="BQ12654" s="792"/>
    </row>
    <row r="12655" spans="8:69" ht="12" customHeight="1">
      <c r="H12655" s="800"/>
      <c r="AJ12655" s="792"/>
      <c r="AM12655" s="792"/>
      <c r="AP12655" s="792"/>
      <c r="AS12655" s="792"/>
      <c r="AV12655" s="792"/>
      <c r="AY12655" s="792"/>
      <c r="BN12655" s="792"/>
      <c r="BQ12655" s="792"/>
    </row>
    <row r="12656" spans="8:69" ht="12" customHeight="1">
      <c r="H12656" s="800"/>
      <c r="AJ12656" s="792"/>
      <c r="AM12656" s="792"/>
      <c r="AP12656" s="792"/>
      <c r="AS12656" s="792"/>
      <c r="AV12656" s="792"/>
      <c r="AY12656" s="792"/>
      <c r="BN12656" s="792"/>
      <c r="BQ12656" s="792"/>
    </row>
    <row r="12657" spans="8:69" ht="12" customHeight="1">
      <c r="H12657" s="800"/>
      <c r="AJ12657" s="792"/>
      <c r="AM12657" s="792"/>
      <c r="AP12657" s="792"/>
      <c r="AS12657" s="792"/>
      <c r="AV12657" s="792"/>
      <c r="AY12657" s="792"/>
      <c r="BN12657" s="792"/>
      <c r="BQ12657" s="792"/>
    </row>
    <row r="12658" spans="8:69" ht="12" customHeight="1">
      <c r="H12658" s="800"/>
      <c r="AJ12658" s="792"/>
      <c r="AM12658" s="792"/>
      <c r="AP12658" s="792"/>
      <c r="AS12658" s="792"/>
      <c r="AV12658" s="792"/>
      <c r="AY12658" s="792"/>
      <c r="BN12658" s="792"/>
      <c r="BQ12658" s="792"/>
    </row>
    <row r="12659" spans="8:69" ht="12" customHeight="1">
      <c r="H12659" s="800"/>
      <c r="AJ12659" s="792"/>
      <c r="AM12659" s="792"/>
      <c r="AP12659" s="792"/>
      <c r="AS12659" s="792"/>
      <c r="AV12659" s="792"/>
      <c r="AY12659" s="792"/>
      <c r="BN12659" s="792"/>
      <c r="BQ12659" s="792"/>
    </row>
    <row r="12660" spans="8:69" ht="12" customHeight="1">
      <c r="H12660" s="800"/>
      <c r="AJ12660" s="792"/>
      <c r="AM12660" s="792"/>
      <c r="AP12660" s="792"/>
      <c r="AS12660" s="792"/>
      <c r="AV12660" s="792"/>
      <c r="AY12660" s="792"/>
      <c r="BN12660" s="792"/>
      <c r="BQ12660" s="792"/>
    </row>
    <row r="12661" spans="8:69" ht="12" customHeight="1">
      <c r="H12661" s="800"/>
      <c r="AJ12661" s="792"/>
      <c r="AM12661" s="792"/>
      <c r="AP12661" s="792"/>
      <c r="AS12661" s="792"/>
      <c r="AV12661" s="792"/>
      <c r="AY12661" s="792"/>
      <c r="BN12661" s="792"/>
      <c r="BQ12661" s="792"/>
    </row>
    <row r="12662" spans="8:69" ht="12" customHeight="1">
      <c r="H12662" s="800"/>
      <c r="AJ12662" s="792"/>
      <c r="AM12662" s="792"/>
      <c r="AP12662" s="792"/>
      <c r="AS12662" s="792"/>
      <c r="AV12662" s="792"/>
      <c r="AY12662" s="792"/>
      <c r="BN12662" s="792"/>
      <c r="BQ12662" s="792"/>
    </row>
    <row r="12663" spans="8:69" ht="12" customHeight="1">
      <c r="H12663" s="800"/>
      <c r="AJ12663" s="792"/>
      <c r="AM12663" s="792"/>
      <c r="AP12663" s="792"/>
      <c r="AS12663" s="792"/>
      <c r="AV12663" s="792"/>
      <c r="AY12663" s="792"/>
      <c r="BN12663" s="792"/>
      <c r="BQ12663" s="792"/>
    </row>
    <row r="12664" spans="8:69" ht="12" customHeight="1">
      <c r="H12664" s="800"/>
      <c r="AJ12664" s="792"/>
      <c r="AM12664" s="792"/>
      <c r="AP12664" s="792"/>
      <c r="AS12664" s="792"/>
      <c r="AV12664" s="792"/>
      <c r="AY12664" s="792"/>
      <c r="BN12664" s="792"/>
      <c r="BQ12664" s="792"/>
    </row>
    <row r="12665" spans="8:69" ht="12" customHeight="1">
      <c r="H12665" s="800"/>
      <c r="AJ12665" s="792"/>
      <c r="AM12665" s="792"/>
      <c r="AP12665" s="792"/>
      <c r="AS12665" s="792"/>
      <c r="AV12665" s="792"/>
      <c r="AY12665" s="792"/>
      <c r="BN12665" s="792"/>
      <c r="BQ12665" s="792"/>
    </row>
    <row r="12666" spans="8:69" ht="12" customHeight="1">
      <c r="H12666" s="800"/>
      <c r="AJ12666" s="792"/>
      <c r="AM12666" s="792"/>
      <c r="AP12666" s="792"/>
      <c r="AS12666" s="792"/>
      <c r="AV12666" s="792"/>
      <c r="AY12666" s="792"/>
      <c r="BN12666" s="792"/>
      <c r="BQ12666" s="792"/>
    </row>
    <row r="12667" spans="8:69" ht="12" customHeight="1">
      <c r="H12667" s="800"/>
      <c r="AJ12667" s="792"/>
      <c r="AM12667" s="792"/>
      <c r="AP12667" s="792"/>
      <c r="AS12667" s="792"/>
      <c r="AV12667" s="792"/>
      <c r="AY12667" s="792"/>
      <c r="BN12667" s="792"/>
      <c r="BQ12667" s="792"/>
    </row>
    <row r="12668" spans="8:69" ht="12" customHeight="1">
      <c r="H12668" s="800"/>
      <c r="AJ12668" s="792"/>
      <c r="AM12668" s="792"/>
      <c r="AP12668" s="792"/>
      <c r="AS12668" s="792"/>
      <c r="AV12668" s="792"/>
      <c r="AY12668" s="792"/>
      <c r="BN12668" s="792"/>
      <c r="BQ12668" s="792"/>
    </row>
    <row r="12669" spans="8:69" ht="12" customHeight="1">
      <c r="H12669" s="800"/>
      <c r="AJ12669" s="792"/>
      <c r="AM12669" s="792"/>
      <c r="AP12669" s="792"/>
      <c r="AS12669" s="792"/>
      <c r="AV12669" s="792"/>
      <c r="AY12669" s="792"/>
      <c r="BN12669" s="792"/>
      <c r="BQ12669" s="792"/>
    </row>
    <row r="12670" spans="8:69" ht="12" customHeight="1">
      <c r="H12670" s="800"/>
      <c r="AJ12670" s="792"/>
      <c r="AM12670" s="792"/>
      <c r="AP12670" s="792"/>
      <c r="AS12670" s="792"/>
      <c r="AV12670" s="792"/>
      <c r="AY12670" s="792"/>
      <c r="BN12670" s="792"/>
      <c r="BQ12670" s="792"/>
    </row>
    <row r="12671" spans="8:69" ht="12" customHeight="1">
      <c r="H12671" s="800"/>
      <c r="AJ12671" s="792"/>
      <c r="AM12671" s="792"/>
      <c r="AP12671" s="792"/>
      <c r="AS12671" s="792"/>
      <c r="AV12671" s="792"/>
      <c r="AY12671" s="792"/>
      <c r="BN12671" s="792"/>
      <c r="BQ12671" s="792"/>
    </row>
    <row r="12672" spans="8:69" ht="12" customHeight="1">
      <c r="H12672" s="800"/>
      <c r="AJ12672" s="792"/>
      <c r="AM12672" s="792"/>
      <c r="AP12672" s="792"/>
      <c r="AS12672" s="792"/>
      <c r="AV12672" s="792"/>
      <c r="AY12672" s="792"/>
      <c r="BN12672" s="792"/>
      <c r="BQ12672" s="792"/>
    </row>
    <row r="12673" spans="8:69" ht="12" customHeight="1">
      <c r="H12673" s="800"/>
      <c r="AJ12673" s="792"/>
      <c r="AM12673" s="792"/>
      <c r="AP12673" s="792"/>
      <c r="AS12673" s="792"/>
      <c r="AV12673" s="792"/>
      <c r="AY12673" s="792"/>
      <c r="BN12673" s="792"/>
      <c r="BQ12673" s="792"/>
    </row>
    <row r="12674" spans="8:69" ht="12" customHeight="1">
      <c r="H12674" s="800"/>
      <c r="AJ12674" s="792"/>
      <c r="AM12674" s="792"/>
      <c r="AP12674" s="792"/>
      <c r="AS12674" s="792"/>
      <c r="AV12674" s="792"/>
      <c r="AY12674" s="792"/>
      <c r="BN12674" s="792"/>
      <c r="BQ12674" s="792"/>
    </row>
    <row r="12675" spans="8:69" ht="12" customHeight="1">
      <c r="H12675" s="800"/>
      <c r="AJ12675" s="792"/>
      <c r="AM12675" s="792"/>
      <c r="AP12675" s="792"/>
      <c r="AS12675" s="792"/>
      <c r="AV12675" s="792"/>
      <c r="AY12675" s="792"/>
      <c r="BN12675" s="792"/>
      <c r="BQ12675" s="792"/>
    </row>
    <row r="12676" spans="8:69" ht="12" customHeight="1">
      <c r="H12676" s="800"/>
      <c r="AJ12676" s="792"/>
      <c r="AM12676" s="792"/>
      <c r="AP12676" s="792"/>
      <c r="AS12676" s="792"/>
      <c r="AV12676" s="792"/>
      <c r="AY12676" s="792"/>
      <c r="BN12676" s="792"/>
      <c r="BQ12676" s="792"/>
    </row>
    <row r="12677" spans="8:69" ht="12" customHeight="1">
      <c r="H12677" s="800"/>
      <c r="AJ12677" s="792"/>
      <c r="AM12677" s="792"/>
      <c r="AP12677" s="792"/>
      <c r="AS12677" s="792"/>
      <c r="AV12677" s="792"/>
      <c r="AY12677" s="792"/>
      <c r="BN12677" s="792"/>
      <c r="BQ12677" s="792"/>
    </row>
    <row r="12678" spans="8:69" ht="12" customHeight="1">
      <c r="H12678" s="800"/>
      <c r="AJ12678" s="792"/>
      <c r="AM12678" s="792"/>
      <c r="AP12678" s="792"/>
      <c r="AS12678" s="792"/>
      <c r="AV12678" s="792"/>
      <c r="AY12678" s="792"/>
      <c r="BN12678" s="792"/>
      <c r="BQ12678" s="792"/>
    </row>
    <row r="12679" spans="8:69" ht="12" customHeight="1">
      <c r="H12679" s="800"/>
      <c r="AJ12679" s="792"/>
      <c r="AM12679" s="792"/>
      <c r="AP12679" s="792"/>
      <c r="AS12679" s="792"/>
      <c r="AV12679" s="792"/>
      <c r="AY12679" s="792"/>
      <c r="BN12679" s="792"/>
      <c r="BQ12679" s="792"/>
    </row>
    <row r="12680" spans="8:69" ht="12" customHeight="1">
      <c r="H12680" s="800"/>
      <c r="AJ12680" s="792"/>
      <c r="AM12680" s="792"/>
      <c r="AP12680" s="792"/>
      <c r="AS12680" s="792"/>
      <c r="AV12680" s="792"/>
      <c r="AY12680" s="792"/>
      <c r="BN12680" s="792"/>
      <c r="BQ12680" s="792"/>
    </row>
    <row r="12681" spans="8:69" ht="12" customHeight="1">
      <c r="H12681" s="800"/>
      <c r="AJ12681" s="792"/>
      <c r="AM12681" s="792"/>
      <c r="AP12681" s="792"/>
      <c r="AS12681" s="792"/>
      <c r="AV12681" s="792"/>
      <c r="AY12681" s="792"/>
      <c r="BN12681" s="792"/>
      <c r="BQ12681" s="792"/>
    </row>
    <row r="12682" spans="8:69" ht="12" customHeight="1">
      <c r="H12682" s="800"/>
      <c r="AJ12682" s="792"/>
      <c r="AM12682" s="792"/>
      <c r="AP12682" s="792"/>
      <c r="AS12682" s="792"/>
      <c r="AV12682" s="792"/>
      <c r="AY12682" s="792"/>
      <c r="BN12682" s="792"/>
      <c r="BQ12682" s="792"/>
    </row>
    <row r="12683" spans="8:69" ht="12" customHeight="1">
      <c r="H12683" s="800"/>
      <c r="AJ12683" s="792"/>
      <c r="AM12683" s="792"/>
      <c r="AP12683" s="792"/>
      <c r="AS12683" s="792"/>
      <c r="AV12683" s="792"/>
      <c r="AY12683" s="792"/>
      <c r="BN12683" s="792"/>
      <c r="BQ12683" s="792"/>
    </row>
    <row r="12684" spans="8:69" ht="12" customHeight="1">
      <c r="H12684" s="800"/>
      <c r="AJ12684" s="792"/>
      <c r="AM12684" s="792"/>
      <c r="AP12684" s="792"/>
      <c r="AS12684" s="792"/>
      <c r="AV12684" s="792"/>
      <c r="AY12684" s="792"/>
      <c r="BN12684" s="792"/>
      <c r="BQ12684" s="792"/>
    </row>
    <row r="12685" spans="8:69" ht="12" customHeight="1">
      <c r="H12685" s="800"/>
      <c r="AJ12685" s="792"/>
      <c r="AM12685" s="792"/>
      <c r="AP12685" s="792"/>
      <c r="AS12685" s="792"/>
      <c r="AV12685" s="792"/>
      <c r="AY12685" s="792"/>
      <c r="BN12685" s="792"/>
      <c r="BQ12685" s="792"/>
    </row>
    <row r="12686" spans="8:69" ht="12" customHeight="1">
      <c r="H12686" s="800"/>
      <c r="AJ12686" s="792"/>
      <c r="AM12686" s="792"/>
      <c r="AP12686" s="792"/>
      <c r="AS12686" s="792"/>
      <c r="AV12686" s="792"/>
      <c r="AY12686" s="792"/>
      <c r="BN12686" s="792"/>
      <c r="BQ12686" s="792"/>
    </row>
    <row r="12687" spans="8:69" ht="12" customHeight="1">
      <c r="H12687" s="800"/>
      <c r="AJ12687" s="792"/>
      <c r="AM12687" s="792"/>
      <c r="AP12687" s="792"/>
      <c r="AS12687" s="792"/>
      <c r="AV12687" s="792"/>
      <c r="AY12687" s="792"/>
      <c r="BN12687" s="792"/>
      <c r="BQ12687" s="792"/>
    </row>
    <row r="12688" spans="8:69" ht="12" customHeight="1">
      <c r="H12688" s="800"/>
      <c r="AJ12688" s="792"/>
      <c r="AM12688" s="792"/>
      <c r="AP12688" s="792"/>
      <c r="AS12688" s="792"/>
      <c r="AV12688" s="792"/>
      <c r="AY12688" s="792"/>
      <c r="BN12688" s="792"/>
      <c r="BQ12688" s="792"/>
    </row>
    <row r="12689" spans="8:69" ht="12" customHeight="1">
      <c r="H12689" s="800"/>
      <c r="AJ12689" s="792"/>
      <c r="AM12689" s="792"/>
      <c r="AP12689" s="792"/>
      <c r="AS12689" s="792"/>
      <c r="AV12689" s="792"/>
      <c r="AY12689" s="792"/>
      <c r="BN12689" s="792"/>
      <c r="BQ12689" s="792"/>
    </row>
    <row r="12690" spans="8:69" ht="12" customHeight="1">
      <c r="H12690" s="800"/>
      <c r="AJ12690" s="792"/>
      <c r="AM12690" s="792"/>
      <c r="AP12690" s="792"/>
      <c r="AS12690" s="792"/>
      <c r="AV12690" s="792"/>
      <c r="AY12690" s="792"/>
      <c r="BN12690" s="792"/>
      <c r="BQ12690" s="792"/>
    </row>
    <row r="12691" spans="8:69" ht="12" customHeight="1">
      <c r="H12691" s="800"/>
      <c r="AJ12691" s="792"/>
      <c r="AM12691" s="792"/>
      <c r="AP12691" s="792"/>
      <c r="AS12691" s="792"/>
      <c r="AV12691" s="792"/>
      <c r="AY12691" s="792"/>
      <c r="BN12691" s="792"/>
      <c r="BQ12691" s="792"/>
    </row>
    <row r="12692" spans="8:69" ht="12" customHeight="1">
      <c r="H12692" s="800"/>
      <c r="AJ12692" s="792"/>
      <c r="AM12692" s="792"/>
      <c r="AP12692" s="792"/>
      <c r="AS12692" s="792"/>
      <c r="AV12692" s="792"/>
      <c r="AY12692" s="792"/>
      <c r="BN12692" s="792"/>
      <c r="BQ12692" s="792"/>
    </row>
    <row r="12693" spans="8:69" ht="12" customHeight="1">
      <c r="H12693" s="800"/>
      <c r="AJ12693" s="792"/>
      <c r="AM12693" s="792"/>
      <c r="AP12693" s="792"/>
      <c r="AS12693" s="792"/>
      <c r="AV12693" s="792"/>
      <c r="AY12693" s="792"/>
      <c r="BN12693" s="792"/>
      <c r="BQ12693" s="792"/>
    </row>
    <row r="12694" spans="8:69" ht="12" customHeight="1">
      <c r="H12694" s="800"/>
      <c r="AJ12694" s="792"/>
      <c r="AM12694" s="792"/>
      <c r="AP12694" s="792"/>
      <c r="AS12694" s="792"/>
      <c r="AV12694" s="792"/>
      <c r="AY12694" s="792"/>
      <c r="BN12694" s="792"/>
      <c r="BQ12694" s="792"/>
    </row>
    <row r="12695" spans="8:69" ht="12" customHeight="1">
      <c r="H12695" s="800"/>
      <c r="AJ12695" s="792"/>
      <c r="AM12695" s="792"/>
      <c r="AP12695" s="792"/>
      <c r="AS12695" s="792"/>
      <c r="AV12695" s="792"/>
      <c r="AY12695" s="792"/>
      <c r="BN12695" s="792"/>
      <c r="BQ12695" s="792"/>
    </row>
    <row r="12696" spans="8:69" ht="12" customHeight="1">
      <c r="H12696" s="800"/>
      <c r="AJ12696" s="792"/>
      <c r="AM12696" s="792"/>
      <c r="AP12696" s="792"/>
      <c r="AS12696" s="792"/>
      <c r="AV12696" s="792"/>
      <c r="AY12696" s="792"/>
      <c r="BN12696" s="792"/>
      <c r="BQ12696" s="792"/>
    </row>
    <row r="12697" spans="8:69" ht="12" customHeight="1">
      <c r="H12697" s="800"/>
      <c r="AJ12697" s="792"/>
      <c r="AM12697" s="792"/>
      <c r="AP12697" s="792"/>
      <c r="AS12697" s="792"/>
      <c r="AV12697" s="792"/>
      <c r="AY12697" s="792"/>
      <c r="BN12697" s="792"/>
      <c r="BQ12697" s="792"/>
    </row>
    <row r="12698" spans="8:69" ht="12" customHeight="1">
      <c r="H12698" s="800"/>
      <c r="AJ12698" s="792"/>
      <c r="AM12698" s="792"/>
      <c r="AP12698" s="792"/>
      <c r="AS12698" s="792"/>
      <c r="AV12698" s="792"/>
      <c r="AY12698" s="792"/>
      <c r="BN12698" s="792"/>
      <c r="BQ12698" s="792"/>
    </row>
    <row r="12699" spans="8:69" ht="12" customHeight="1">
      <c r="H12699" s="800"/>
      <c r="AJ12699" s="792"/>
      <c r="AM12699" s="792"/>
      <c r="AP12699" s="792"/>
      <c r="AS12699" s="792"/>
      <c r="AV12699" s="792"/>
      <c r="AY12699" s="792"/>
      <c r="BN12699" s="792"/>
      <c r="BQ12699" s="792"/>
    </row>
    <row r="12700" spans="8:69" ht="12" customHeight="1">
      <c r="H12700" s="800"/>
      <c r="AJ12700" s="792"/>
      <c r="AM12700" s="792"/>
      <c r="AP12700" s="792"/>
      <c r="AS12700" s="792"/>
      <c r="AV12700" s="792"/>
      <c r="AY12700" s="792"/>
      <c r="BN12700" s="792"/>
      <c r="BQ12700" s="792"/>
    </row>
    <row r="12701" spans="8:69" ht="12" customHeight="1">
      <c r="H12701" s="800"/>
      <c r="AJ12701" s="792"/>
      <c r="AM12701" s="792"/>
      <c r="AP12701" s="792"/>
      <c r="AS12701" s="792"/>
      <c r="AV12701" s="792"/>
      <c r="AY12701" s="792"/>
      <c r="BN12701" s="792"/>
      <c r="BQ12701" s="792"/>
    </row>
    <row r="12702" spans="8:69" ht="12" customHeight="1">
      <c r="H12702" s="800"/>
      <c r="AJ12702" s="792"/>
      <c r="AM12702" s="792"/>
      <c r="AP12702" s="792"/>
      <c r="AS12702" s="792"/>
      <c r="AV12702" s="792"/>
      <c r="AY12702" s="792"/>
      <c r="BN12702" s="792"/>
      <c r="BQ12702" s="792"/>
    </row>
    <row r="12703" spans="8:69" ht="12" customHeight="1">
      <c r="H12703" s="800"/>
      <c r="AJ12703" s="792"/>
      <c r="AM12703" s="792"/>
      <c r="AP12703" s="792"/>
      <c r="AS12703" s="792"/>
      <c r="AV12703" s="792"/>
      <c r="AY12703" s="792"/>
      <c r="BN12703" s="792"/>
      <c r="BQ12703" s="792"/>
    </row>
    <row r="12704" spans="8:69" ht="12" customHeight="1">
      <c r="H12704" s="800"/>
      <c r="AJ12704" s="792"/>
      <c r="AM12704" s="792"/>
      <c r="AP12704" s="792"/>
      <c r="AS12704" s="792"/>
      <c r="AV12704" s="792"/>
      <c r="AY12704" s="792"/>
      <c r="BN12704" s="792"/>
      <c r="BQ12704" s="792"/>
    </row>
    <row r="12705" spans="8:69" ht="12" customHeight="1">
      <c r="H12705" s="800"/>
      <c r="AJ12705" s="792"/>
      <c r="AM12705" s="792"/>
      <c r="AP12705" s="792"/>
      <c r="AS12705" s="792"/>
      <c r="AV12705" s="792"/>
      <c r="AY12705" s="792"/>
      <c r="BN12705" s="792"/>
      <c r="BQ12705" s="792"/>
    </row>
    <row r="12706" spans="8:69" ht="12" customHeight="1">
      <c r="H12706" s="800"/>
      <c r="AJ12706" s="792"/>
      <c r="AM12706" s="792"/>
      <c r="AP12706" s="792"/>
      <c r="AS12706" s="792"/>
      <c r="AV12706" s="792"/>
      <c r="AY12706" s="792"/>
      <c r="BN12706" s="792"/>
      <c r="BQ12706" s="792"/>
    </row>
    <row r="12707" spans="8:69" ht="12" customHeight="1">
      <c r="H12707" s="800"/>
      <c r="AJ12707" s="792"/>
      <c r="AM12707" s="792"/>
      <c r="AP12707" s="792"/>
      <c r="AS12707" s="792"/>
      <c r="AV12707" s="792"/>
      <c r="AY12707" s="792"/>
      <c r="BN12707" s="792"/>
      <c r="BQ12707" s="792"/>
    </row>
    <row r="12708" spans="8:69" ht="12" customHeight="1">
      <c r="H12708" s="800"/>
      <c r="AJ12708" s="792"/>
      <c r="AM12708" s="792"/>
      <c r="AP12708" s="792"/>
      <c r="AS12708" s="792"/>
      <c r="AV12708" s="792"/>
      <c r="AY12708" s="792"/>
      <c r="BN12708" s="792"/>
      <c r="BQ12708" s="792"/>
    </row>
    <row r="12709" spans="8:69" ht="12" customHeight="1">
      <c r="H12709" s="800"/>
      <c r="AJ12709" s="792"/>
      <c r="AM12709" s="792"/>
      <c r="AP12709" s="792"/>
      <c r="AS12709" s="792"/>
      <c r="AV12709" s="792"/>
      <c r="AY12709" s="792"/>
      <c r="BN12709" s="792"/>
      <c r="BQ12709" s="792"/>
    </row>
    <row r="12710" spans="8:69" ht="12" customHeight="1">
      <c r="H12710" s="800"/>
      <c r="AJ12710" s="792"/>
      <c r="AM12710" s="792"/>
      <c r="AP12710" s="792"/>
      <c r="AS12710" s="792"/>
      <c r="AV12710" s="792"/>
      <c r="AY12710" s="792"/>
      <c r="BN12710" s="792"/>
      <c r="BQ12710" s="792"/>
    </row>
    <row r="12711" spans="8:69" ht="12" customHeight="1">
      <c r="H12711" s="800"/>
      <c r="AJ12711" s="792"/>
      <c r="AM12711" s="792"/>
      <c r="AP12711" s="792"/>
      <c r="AS12711" s="792"/>
      <c r="AV12711" s="792"/>
      <c r="AY12711" s="792"/>
      <c r="BN12711" s="792"/>
      <c r="BQ12711" s="792"/>
    </row>
    <row r="12712" spans="8:69" ht="12" customHeight="1">
      <c r="H12712" s="800"/>
      <c r="AJ12712" s="792"/>
      <c r="AM12712" s="792"/>
      <c r="AP12712" s="792"/>
      <c r="AS12712" s="792"/>
      <c r="AV12712" s="792"/>
      <c r="AY12712" s="792"/>
      <c r="BN12712" s="792"/>
      <c r="BQ12712" s="792"/>
    </row>
    <row r="12713" spans="8:69" ht="12" customHeight="1">
      <c r="H12713" s="800"/>
      <c r="AJ12713" s="792"/>
      <c r="AM12713" s="792"/>
      <c r="AP12713" s="792"/>
      <c r="AS12713" s="792"/>
      <c r="AV12713" s="792"/>
      <c r="AY12713" s="792"/>
      <c r="BN12713" s="792"/>
      <c r="BQ12713" s="792"/>
    </row>
    <row r="12714" spans="8:69" ht="12" customHeight="1">
      <c r="H12714" s="800"/>
      <c r="AJ12714" s="792"/>
      <c r="AM12714" s="792"/>
      <c r="AP12714" s="792"/>
      <c r="AS12714" s="792"/>
      <c r="AV12714" s="792"/>
      <c r="AY12714" s="792"/>
      <c r="BN12714" s="792"/>
      <c r="BQ12714" s="792"/>
    </row>
    <row r="12715" spans="8:69" ht="12" customHeight="1">
      <c r="H12715" s="800"/>
      <c r="AJ12715" s="792"/>
      <c r="AM12715" s="792"/>
      <c r="AP12715" s="792"/>
      <c r="AS12715" s="792"/>
      <c r="AV12715" s="792"/>
      <c r="AY12715" s="792"/>
      <c r="BN12715" s="792"/>
      <c r="BQ12715" s="792"/>
    </row>
    <row r="12716" spans="8:69" ht="12" customHeight="1">
      <c r="H12716" s="800"/>
      <c r="AJ12716" s="792"/>
      <c r="AM12716" s="792"/>
      <c r="AP12716" s="792"/>
      <c r="AS12716" s="792"/>
      <c r="AV12716" s="792"/>
      <c r="AY12716" s="792"/>
      <c r="BN12716" s="792"/>
      <c r="BQ12716" s="792"/>
    </row>
    <row r="12717" spans="8:69" ht="12" customHeight="1">
      <c r="H12717" s="800"/>
      <c r="AJ12717" s="792"/>
      <c r="AM12717" s="792"/>
      <c r="AP12717" s="792"/>
      <c r="AS12717" s="792"/>
      <c r="AV12717" s="792"/>
      <c r="AY12717" s="792"/>
      <c r="BN12717" s="792"/>
      <c r="BQ12717" s="792"/>
    </row>
    <row r="12718" spans="8:69" ht="12" customHeight="1">
      <c r="H12718" s="800"/>
      <c r="AJ12718" s="792"/>
      <c r="AM12718" s="792"/>
      <c r="AP12718" s="792"/>
      <c r="AS12718" s="792"/>
      <c r="AV12718" s="792"/>
      <c r="AY12718" s="792"/>
      <c r="BN12718" s="792"/>
      <c r="BQ12718" s="792"/>
    </row>
    <row r="12719" spans="8:69" ht="12" customHeight="1">
      <c r="H12719" s="800"/>
      <c r="AJ12719" s="792"/>
      <c r="AM12719" s="792"/>
      <c r="AP12719" s="792"/>
      <c r="AS12719" s="792"/>
      <c r="AV12719" s="792"/>
      <c r="AY12719" s="792"/>
      <c r="BN12719" s="792"/>
      <c r="BQ12719" s="792"/>
    </row>
    <row r="12720" spans="8:69" ht="12" customHeight="1">
      <c r="H12720" s="800"/>
      <c r="AJ12720" s="792"/>
      <c r="AM12720" s="792"/>
      <c r="AP12720" s="792"/>
      <c r="AS12720" s="792"/>
      <c r="AV12720" s="792"/>
      <c r="AY12720" s="792"/>
      <c r="BN12720" s="792"/>
      <c r="BQ12720" s="792"/>
    </row>
    <row r="12721" spans="8:69" ht="12" customHeight="1">
      <c r="H12721" s="800"/>
      <c r="AJ12721" s="792"/>
      <c r="AM12721" s="792"/>
      <c r="AP12721" s="792"/>
      <c r="AS12721" s="792"/>
      <c r="AV12721" s="792"/>
      <c r="AY12721" s="792"/>
      <c r="BN12721" s="792"/>
      <c r="BQ12721" s="792"/>
    </row>
    <row r="12722" spans="8:69" ht="12" customHeight="1">
      <c r="H12722" s="800"/>
      <c r="AJ12722" s="792"/>
      <c r="AM12722" s="792"/>
      <c r="AP12722" s="792"/>
      <c r="AS12722" s="792"/>
      <c r="AV12722" s="792"/>
      <c r="AY12722" s="792"/>
      <c r="BN12722" s="792"/>
      <c r="BQ12722" s="792"/>
    </row>
    <row r="12723" spans="8:69" ht="12" customHeight="1">
      <c r="H12723" s="800"/>
      <c r="AJ12723" s="792"/>
      <c r="AM12723" s="792"/>
      <c r="AP12723" s="792"/>
      <c r="AS12723" s="792"/>
      <c r="AV12723" s="792"/>
      <c r="AY12723" s="792"/>
      <c r="BN12723" s="792"/>
      <c r="BQ12723" s="792"/>
    </row>
    <row r="12724" spans="8:69" ht="12" customHeight="1">
      <c r="H12724" s="800"/>
      <c r="AJ12724" s="792"/>
      <c r="AM12724" s="792"/>
      <c r="AP12724" s="792"/>
      <c r="AS12724" s="792"/>
      <c r="AV12724" s="792"/>
      <c r="AY12724" s="792"/>
      <c r="BN12724" s="792"/>
      <c r="BQ12724" s="792"/>
    </row>
    <row r="12725" spans="8:69" ht="12" customHeight="1">
      <c r="H12725" s="800"/>
      <c r="AJ12725" s="792"/>
      <c r="AM12725" s="792"/>
      <c r="AP12725" s="792"/>
      <c r="AS12725" s="792"/>
      <c r="AV12725" s="792"/>
      <c r="AY12725" s="792"/>
      <c r="BN12725" s="792"/>
      <c r="BQ12725" s="792"/>
    </row>
    <row r="12726" spans="8:69" ht="12" customHeight="1">
      <c r="H12726" s="800"/>
      <c r="AJ12726" s="792"/>
      <c r="AM12726" s="792"/>
      <c r="AP12726" s="792"/>
      <c r="AS12726" s="792"/>
      <c r="AV12726" s="792"/>
      <c r="AY12726" s="792"/>
      <c r="BN12726" s="792"/>
      <c r="BQ12726" s="792"/>
    </row>
    <row r="12727" spans="8:69" ht="12" customHeight="1">
      <c r="H12727" s="800"/>
      <c r="AJ12727" s="792"/>
      <c r="AM12727" s="792"/>
      <c r="AP12727" s="792"/>
      <c r="AS12727" s="792"/>
      <c r="AV12727" s="792"/>
      <c r="AY12727" s="792"/>
      <c r="BN12727" s="792"/>
      <c r="BQ12727" s="792"/>
    </row>
    <row r="12728" spans="8:69" ht="12" customHeight="1">
      <c r="H12728" s="800"/>
      <c r="AJ12728" s="792"/>
      <c r="AM12728" s="792"/>
      <c r="AP12728" s="792"/>
      <c r="AS12728" s="792"/>
      <c r="AV12728" s="792"/>
      <c r="AY12728" s="792"/>
      <c r="BN12728" s="792"/>
      <c r="BQ12728" s="792"/>
    </row>
    <row r="12729" spans="8:69" ht="12" customHeight="1">
      <c r="H12729" s="800"/>
      <c r="AJ12729" s="792"/>
      <c r="AM12729" s="792"/>
      <c r="AP12729" s="792"/>
      <c r="AS12729" s="792"/>
      <c r="AV12729" s="792"/>
      <c r="AY12729" s="792"/>
      <c r="BN12729" s="792"/>
      <c r="BQ12729" s="792"/>
    </row>
    <row r="12730" spans="8:69" ht="12" customHeight="1">
      <c r="H12730" s="800"/>
      <c r="AJ12730" s="792"/>
      <c r="AM12730" s="792"/>
      <c r="AP12730" s="792"/>
      <c r="AS12730" s="792"/>
      <c r="AV12730" s="792"/>
      <c r="AY12730" s="792"/>
      <c r="BN12730" s="792"/>
      <c r="BQ12730" s="792"/>
    </row>
    <row r="12731" spans="8:69" ht="12" customHeight="1">
      <c r="H12731" s="800"/>
      <c r="AJ12731" s="792"/>
      <c r="AM12731" s="792"/>
      <c r="AP12731" s="792"/>
      <c r="AS12731" s="792"/>
      <c r="AV12731" s="792"/>
      <c r="AY12731" s="792"/>
      <c r="BN12731" s="792"/>
      <c r="BQ12731" s="792"/>
    </row>
    <row r="12732" spans="8:69" ht="12" customHeight="1">
      <c r="H12732" s="800"/>
      <c r="AJ12732" s="792"/>
      <c r="AM12732" s="792"/>
      <c r="AP12732" s="792"/>
      <c r="AS12732" s="792"/>
      <c r="AV12732" s="792"/>
      <c r="AY12732" s="792"/>
      <c r="BN12732" s="792"/>
      <c r="BQ12732" s="792"/>
    </row>
    <row r="12733" spans="8:69" ht="12" customHeight="1">
      <c r="H12733" s="800"/>
      <c r="AJ12733" s="792"/>
      <c r="AM12733" s="792"/>
      <c r="AP12733" s="792"/>
      <c r="AS12733" s="792"/>
      <c r="AV12733" s="792"/>
      <c r="AY12733" s="792"/>
      <c r="BN12733" s="792"/>
      <c r="BQ12733" s="792"/>
    </row>
    <row r="12734" spans="8:69" ht="12" customHeight="1">
      <c r="H12734" s="800"/>
      <c r="AJ12734" s="792"/>
      <c r="AM12734" s="792"/>
      <c r="AP12734" s="792"/>
      <c r="AS12734" s="792"/>
      <c r="AV12734" s="792"/>
      <c r="AY12734" s="792"/>
      <c r="BN12734" s="792"/>
      <c r="BQ12734" s="792"/>
    </row>
    <row r="12735" spans="8:69" ht="12" customHeight="1">
      <c r="H12735" s="800"/>
      <c r="AJ12735" s="792"/>
      <c r="AM12735" s="792"/>
      <c r="AP12735" s="792"/>
      <c r="AS12735" s="792"/>
      <c r="AV12735" s="792"/>
      <c r="AY12735" s="792"/>
      <c r="BN12735" s="792"/>
      <c r="BQ12735" s="792"/>
    </row>
    <row r="12736" spans="8:69" ht="12" customHeight="1">
      <c r="H12736" s="800"/>
      <c r="AJ12736" s="792"/>
      <c r="AM12736" s="792"/>
      <c r="AP12736" s="792"/>
      <c r="AS12736" s="792"/>
      <c r="AV12736" s="792"/>
      <c r="AY12736" s="792"/>
      <c r="BN12736" s="792"/>
      <c r="BQ12736" s="792"/>
    </row>
    <row r="12737" spans="8:69" ht="12" customHeight="1">
      <c r="H12737" s="800"/>
      <c r="AJ12737" s="792"/>
      <c r="AM12737" s="792"/>
      <c r="AP12737" s="792"/>
      <c r="AS12737" s="792"/>
      <c r="AV12737" s="792"/>
      <c r="AY12737" s="792"/>
      <c r="BN12737" s="792"/>
      <c r="BQ12737" s="792"/>
    </row>
    <row r="12738" spans="8:69" ht="12" customHeight="1">
      <c r="H12738" s="800"/>
      <c r="AJ12738" s="792"/>
      <c r="AM12738" s="792"/>
      <c r="AP12738" s="792"/>
      <c r="AS12738" s="792"/>
      <c r="AV12738" s="792"/>
      <c r="AY12738" s="792"/>
      <c r="BN12738" s="792"/>
      <c r="BQ12738" s="792"/>
    </row>
    <row r="12739" spans="8:69" ht="12" customHeight="1">
      <c r="H12739" s="800"/>
      <c r="AJ12739" s="792"/>
      <c r="AM12739" s="792"/>
      <c r="AP12739" s="792"/>
      <c r="AS12739" s="792"/>
      <c r="AV12739" s="792"/>
      <c r="AY12739" s="792"/>
      <c r="BN12739" s="792"/>
      <c r="BQ12739" s="792"/>
    </row>
    <row r="12740" spans="8:69" ht="12" customHeight="1">
      <c r="H12740" s="800"/>
      <c r="AJ12740" s="792"/>
      <c r="AM12740" s="792"/>
      <c r="AP12740" s="792"/>
      <c r="AS12740" s="792"/>
      <c r="AV12740" s="792"/>
      <c r="AY12740" s="792"/>
      <c r="BN12740" s="792"/>
      <c r="BQ12740" s="792"/>
    </row>
    <row r="12741" spans="8:69" ht="12" customHeight="1">
      <c r="H12741" s="800"/>
      <c r="AJ12741" s="792"/>
      <c r="AM12741" s="792"/>
      <c r="AP12741" s="792"/>
      <c r="AS12741" s="792"/>
      <c r="AV12741" s="792"/>
      <c r="AY12741" s="792"/>
      <c r="BN12741" s="792"/>
      <c r="BQ12741" s="792"/>
    </row>
    <row r="12742" spans="8:69" ht="12" customHeight="1">
      <c r="H12742" s="800"/>
      <c r="AJ12742" s="792"/>
      <c r="AM12742" s="792"/>
      <c r="AP12742" s="792"/>
      <c r="AS12742" s="792"/>
      <c r="AV12742" s="792"/>
      <c r="AY12742" s="792"/>
      <c r="BN12742" s="792"/>
      <c r="BQ12742" s="792"/>
    </row>
    <row r="12743" spans="8:69" ht="12" customHeight="1">
      <c r="H12743" s="800"/>
      <c r="AJ12743" s="792"/>
      <c r="AM12743" s="792"/>
      <c r="AP12743" s="792"/>
      <c r="AS12743" s="792"/>
      <c r="AV12743" s="792"/>
      <c r="AY12743" s="792"/>
      <c r="BN12743" s="792"/>
      <c r="BQ12743" s="792"/>
    </row>
    <row r="12744" spans="8:69" ht="12" customHeight="1">
      <c r="H12744" s="800"/>
      <c r="AJ12744" s="792"/>
      <c r="AM12744" s="792"/>
      <c r="AP12744" s="792"/>
      <c r="AS12744" s="792"/>
      <c r="AV12744" s="792"/>
      <c r="AY12744" s="792"/>
      <c r="BN12744" s="792"/>
      <c r="BQ12744" s="792"/>
    </row>
    <row r="12745" spans="8:69" ht="12" customHeight="1">
      <c r="H12745" s="800"/>
      <c r="AJ12745" s="792"/>
      <c r="AM12745" s="792"/>
      <c r="AP12745" s="792"/>
      <c r="AS12745" s="792"/>
      <c r="AV12745" s="792"/>
      <c r="AY12745" s="792"/>
      <c r="BN12745" s="792"/>
      <c r="BQ12745" s="792"/>
    </row>
    <row r="12746" spans="8:69" ht="12" customHeight="1">
      <c r="H12746" s="800"/>
      <c r="AJ12746" s="792"/>
      <c r="AM12746" s="792"/>
      <c r="AP12746" s="792"/>
      <c r="AS12746" s="792"/>
      <c r="AV12746" s="792"/>
      <c r="AY12746" s="792"/>
      <c r="BN12746" s="792"/>
      <c r="BQ12746" s="792"/>
    </row>
    <row r="12747" spans="8:69" ht="12" customHeight="1">
      <c r="H12747" s="800"/>
      <c r="AJ12747" s="792"/>
      <c r="AM12747" s="792"/>
      <c r="AP12747" s="792"/>
      <c r="AS12747" s="792"/>
      <c r="AV12747" s="792"/>
      <c r="AY12747" s="792"/>
      <c r="BN12747" s="792"/>
      <c r="BQ12747" s="792"/>
    </row>
    <row r="12748" spans="8:69" ht="12" customHeight="1">
      <c r="H12748" s="800"/>
      <c r="AJ12748" s="792"/>
      <c r="AM12748" s="792"/>
      <c r="AP12748" s="792"/>
      <c r="AS12748" s="792"/>
      <c r="AV12748" s="792"/>
      <c r="AY12748" s="792"/>
      <c r="BN12748" s="792"/>
      <c r="BQ12748" s="792"/>
    </row>
    <row r="12749" spans="8:69" ht="12" customHeight="1">
      <c r="H12749" s="800"/>
      <c r="AJ12749" s="792"/>
      <c r="AM12749" s="792"/>
      <c r="AP12749" s="792"/>
      <c r="AS12749" s="792"/>
      <c r="AV12749" s="792"/>
      <c r="AY12749" s="792"/>
      <c r="BN12749" s="792"/>
      <c r="BQ12749" s="792"/>
    </row>
    <row r="12750" spans="8:69" ht="12" customHeight="1">
      <c r="H12750" s="800"/>
      <c r="AJ12750" s="792"/>
      <c r="AM12750" s="792"/>
      <c r="AP12750" s="792"/>
      <c r="AS12750" s="792"/>
      <c r="AV12750" s="792"/>
      <c r="AY12750" s="792"/>
      <c r="BN12750" s="792"/>
      <c r="BQ12750" s="792"/>
    </row>
    <row r="12751" spans="8:69" ht="12" customHeight="1">
      <c r="H12751" s="800"/>
      <c r="AJ12751" s="792"/>
      <c r="AM12751" s="792"/>
      <c r="AP12751" s="792"/>
      <c r="AS12751" s="792"/>
      <c r="AV12751" s="792"/>
      <c r="AY12751" s="792"/>
      <c r="BN12751" s="792"/>
      <c r="BQ12751" s="792"/>
    </row>
    <row r="12752" spans="8:69" ht="12" customHeight="1">
      <c r="H12752" s="800"/>
      <c r="AJ12752" s="792"/>
      <c r="AM12752" s="792"/>
      <c r="AP12752" s="792"/>
      <c r="AS12752" s="792"/>
      <c r="AV12752" s="792"/>
      <c r="AY12752" s="792"/>
      <c r="BN12752" s="792"/>
      <c r="BQ12752" s="792"/>
    </row>
    <row r="12753" spans="8:69" ht="12" customHeight="1">
      <c r="H12753" s="800"/>
      <c r="AJ12753" s="792"/>
      <c r="AM12753" s="792"/>
      <c r="AP12753" s="792"/>
      <c r="AS12753" s="792"/>
      <c r="AV12753" s="792"/>
      <c r="AY12753" s="792"/>
      <c r="BN12753" s="792"/>
      <c r="BQ12753" s="792"/>
    </row>
    <row r="12754" spans="8:69" ht="12" customHeight="1">
      <c r="H12754" s="800"/>
      <c r="AJ12754" s="792"/>
      <c r="AM12754" s="792"/>
      <c r="AP12754" s="792"/>
      <c r="AS12754" s="792"/>
      <c r="AV12754" s="792"/>
      <c r="AY12754" s="792"/>
      <c r="BN12754" s="792"/>
      <c r="BQ12754" s="792"/>
    </row>
    <row r="12755" spans="8:69" ht="12" customHeight="1">
      <c r="H12755" s="800"/>
      <c r="AJ12755" s="792"/>
      <c r="AM12755" s="792"/>
      <c r="AP12755" s="792"/>
      <c r="AS12755" s="792"/>
      <c r="AV12755" s="792"/>
      <c r="AY12755" s="792"/>
      <c r="BN12755" s="792"/>
      <c r="BQ12755" s="792"/>
    </row>
    <row r="12756" spans="8:69" ht="12" customHeight="1">
      <c r="H12756" s="800"/>
      <c r="AJ12756" s="792"/>
      <c r="AM12756" s="792"/>
      <c r="AP12756" s="792"/>
      <c r="AS12756" s="792"/>
      <c r="AV12756" s="792"/>
      <c r="AY12756" s="792"/>
      <c r="BN12756" s="792"/>
      <c r="BQ12756" s="792"/>
    </row>
    <row r="12757" spans="8:69" ht="12" customHeight="1">
      <c r="H12757" s="800"/>
      <c r="AJ12757" s="792"/>
      <c r="AM12757" s="792"/>
      <c r="AP12757" s="792"/>
      <c r="AS12757" s="792"/>
      <c r="AV12757" s="792"/>
      <c r="AY12757" s="792"/>
      <c r="BN12757" s="792"/>
      <c r="BQ12757" s="792"/>
    </row>
    <row r="12758" spans="8:69" ht="12" customHeight="1">
      <c r="H12758" s="800"/>
      <c r="AJ12758" s="792"/>
      <c r="AM12758" s="792"/>
      <c r="AP12758" s="792"/>
      <c r="AS12758" s="792"/>
      <c r="AV12758" s="792"/>
      <c r="AY12758" s="792"/>
      <c r="BN12758" s="792"/>
      <c r="BQ12758" s="792"/>
    </row>
    <row r="12759" spans="8:69" ht="12" customHeight="1">
      <c r="H12759" s="800"/>
      <c r="AJ12759" s="792"/>
      <c r="AM12759" s="792"/>
      <c r="AP12759" s="792"/>
      <c r="AS12759" s="792"/>
      <c r="AV12759" s="792"/>
      <c r="AY12759" s="792"/>
      <c r="BN12759" s="792"/>
      <c r="BQ12759" s="792"/>
    </row>
    <row r="12760" spans="8:69" ht="12" customHeight="1">
      <c r="H12760" s="800"/>
      <c r="AJ12760" s="792"/>
      <c r="AM12760" s="792"/>
      <c r="AP12760" s="792"/>
      <c r="AS12760" s="792"/>
      <c r="AV12760" s="792"/>
      <c r="AY12760" s="792"/>
      <c r="BN12760" s="792"/>
      <c r="BQ12760" s="792"/>
    </row>
    <row r="12761" spans="8:69" ht="12" customHeight="1">
      <c r="H12761" s="800"/>
      <c r="AJ12761" s="792"/>
      <c r="AM12761" s="792"/>
      <c r="AP12761" s="792"/>
      <c r="AS12761" s="792"/>
      <c r="AV12761" s="792"/>
      <c r="AY12761" s="792"/>
      <c r="BN12761" s="792"/>
      <c r="BQ12761" s="792"/>
    </row>
    <row r="12762" spans="8:69" ht="12" customHeight="1">
      <c r="H12762" s="800"/>
      <c r="AJ12762" s="792"/>
      <c r="AM12762" s="792"/>
      <c r="AP12762" s="792"/>
      <c r="AS12762" s="792"/>
      <c r="AV12762" s="792"/>
      <c r="AY12762" s="792"/>
      <c r="BN12762" s="792"/>
      <c r="BQ12762" s="792"/>
    </row>
    <row r="12763" spans="8:69" ht="12" customHeight="1">
      <c r="H12763" s="800"/>
      <c r="AJ12763" s="792"/>
      <c r="AM12763" s="792"/>
      <c r="AP12763" s="792"/>
      <c r="AS12763" s="792"/>
      <c r="AV12763" s="792"/>
      <c r="AY12763" s="792"/>
      <c r="BN12763" s="792"/>
      <c r="BQ12763" s="792"/>
    </row>
    <row r="12764" spans="8:69" ht="12" customHeight="1">
      <c r="H12764" s="800"/>
      <c r="AJ12764" s="792"/>
      <c r="AM12764" s="792"/>
      <c r="AP12764" s="792"/>
      <c r="AS12764" s="792"/>
      <c r="AV12764" s="792"/>
      <c r="AY12764" s="792"/>
      <c r="BN12764" s="792"/>
      <c r="BQ12764" s="792"/>
    </row>
    <row r="12765" spans="8:69" ht="12" customHeight="1">
      <c r="H12765" s="800"/>
      <c r="AJ12765" s="792"/>
      <c r="AM12765" s="792"/>
      <c r="AP12765" s="792"/>
      <c r="AS12765" s="792"/>
      <c r="AV12765" s="792"/>
      <c r="AY12765" s="792"/>
      <c r="BN12765" s="792"/>
      <c r="BQ12765" s="792"/>
    </row>
    <row r="12766" spans="8:69" ht="12" customHeight="1">
      <c r="H12766" s="800"/>
      <c r="AJ12766" s="792"/>
      <c r="AM12766" s="792"/>
      <c r="AP12766" s="792"/>
      <c r="AS12766" s="792"/>
      <c r="AV12766" s="792"/>
      <c r="AY12766" s="792"/>
      <c r="BN12766" s="792"/>
      <c r="BQ12766" s="792"/>
    </row>
    <row r="12767" spans="8:69" ht="12" customHeight="1">
      <c r="H12767" s="800"/>
      <c r="AJ12767" s="792"/>
      <c r="AM12767" s="792"/>
      <c r="AP12767" s="792"/>
      <c r="AS12767" s="792"/>
      <c r="AV12767" s="792"/>
      <c r="AY12767" s="792"/>
      <c r="BN12767" s="792"/>
      <c r="BQ12767" s="792"/>
    </row>
    <row r="12768" spans="8:69" ht="12" customHeight="1">
      <c r="H12768" s="800"/>
      <c r="AJ12768" s="792"/>
      <c r="AM12768" s="792"/>
      <c r="AP12768" s="792"/>
      <c r="AS12768" s="792"/>
      <c r="AV12768" s="792"/>
      <c r="AY12768" s="792"/>
      <c r="BN12768" s="792"/>
      <c r="BQ12768" s="792"/>
    </row>
    <row r="12769" spans="8:69" ht="12" customHeight="1">
      <c r="H12769" s="800"/>
      <c r="AJ12769" s="792"/>
      <c r="AM12769" s="792"/>
      <c r="AP12769" s="792"/>
      <c r="AS12769" s="792"/>
      <c r="AV12769" s="792"/>
      <c r="AY12769" s="792"/>
      <c r="BN12769" s="792"/>
      <c r="BQ12769" s="792"/>
    </row>
    <row r="12770" spans="8:69" ht="12" customHeight="1">
      <c r="H12770" s="800"/>
      <c r="AJ12770" s="792"/>
      <c r="AM12770" s="792"/>
      <c r="AP12770" s="792"/>
      <c r="AS12770" s="792"/>
      <c r="AV12770" s="792"/>
      <c r="AY12770" s="792"/>
      <c r="BN12770" s="792"/>
      <c r="BQ12770" s="792"/>
    </row>
    <row r="12771" spans="8:69" ht="12" customHeight="1">
      <c r="H12771" s="800"/>
      <c r="AJ12771" s="792"/>
      <c r="AM12771" s="792"/>
      <c r="AP12771" s="792"/>
      <c r="AS12771" s="792"/>
      <c r="AV12771" s="792"/>
      <c r="AY12771" s="792"/>
      <c r="BN12771" s="792"/>
      <c r="BQ12771" s="792"/>
    </row>
    <row r="12772" spans="8:69" ht="12" customHeight="1">
      <c r="H12772" s="800"/>
      <c r="AJ12772" s="792"/>
      <c r="AM12772" s="792"/>
      <c r="AP12772" s="792"/>
      <c r="AS12772" s="792"/>
      <c r="AV12772" s="792"/>
      <c r="AY12772" s="792"/>
      <c r="BN12772" s="792"/>
      <c r="BQ12772" s="792"/>
    </row>
    <row r="12773" spans="8:69" ht="12" customHeight="1">
      <c r="H12773" s="800"/>
      <c r="AJ12773" s="792"/>
      <c r="AM12773" s="792"/>
      <c r="AP12773" s="792"/>
      <c r="AS12773" s="792"/>
      <c r="AV12773" s="792"/>
      <c r="AY12773" s="792"/>
      <c r="BN12773" s="792"/>
      <c r="BQ12773" s="792"/>
    </row>
    <row r="12774" spans="8:69" ht="12" customHeight="1">
      <c r="H12774" s="800"/>
      <c r="AJ12774" s="792"/>
      <c r="AM12774" s="792"/>
      <c r="AP12774" s="792"/>
      <c r="AS12774" s="792"/>
      <c r="AV12774" s="792"/>
      <c r="AY12774" s="792"/>
      <c r="BN12774" s="792"/>
      <c r="BQ12774" s="792"/>
    </row>
    <row r="12775" spans="8:69" ht="12" customHeight="1">
      <c r="H12775" s="800"/>
      <c r="AJ12775" s="792"/>
      <c r="AM12775" s="792"/>
      <c r="AP12775" s="792"/>
      <c r="AS12775" s="792"/>
      <c r="AV12775" s="792"/>
      <c r="AY12775" s="792"/>
      <c r="BN12775" s="792"/>
      <c r="BQ12775" s="792"/>
    </row>
    <row r="12776" spans="8:69" ht="12" customHeight="1">
      <c r="H12776" s="800"/>
      <c r="AJ12776" s="792"/>
      <c r="AM12776" s="792"/>
      <c r="AP12776" s="792"/>
      <c r="AS12776" s="792"/>
      <c r="AV12776" s="792"/>
      <c r="AY12776" s="792"/>
      <c r="BN12776" s="792"/>
      <c r="BQ12776" s="792"/>
    </row>
    <row r="12777" spans="8:69" ht="12" customHeight="1">
      <c r="H12777" s="800"/>
      <c r="AJ12777" s="792"/>
      <c r="AM12777" s="792"/>
      <c r="AP12777" s="792"/>
      <c r="AS12777" s="792"/>
      <c r="AV12777" s="792"/>
      <c r="AY12777" s="792"/>
      <c r="BN12777" s="792"/>
      <c r="BQ12777" s="792"/>
    </row>
    <row r="12778" spans="8:69" ht="12" customHeight="1">
      <c r="H12778" s="800"/>
      <c r="AJ12778" s="792"/>
      <c r="AM12778" s="792"/>
      <c r="AP12778" s="792"/>
      <c r="AS12778" s="792"/>
      <c r="AV12778" s="792"/>
      <c r="AY12778" s="792"/>
      <c r="BN12778" s="792"/>
      <c r="BQ12778" s="792"/>
    </row>
    <row r="12779" spans="8:69" ht="12" customHeight="1">
      <c r="H12779" s="800"/>
      <c r="AJ12779" s="792"/>
      <c r="AM12779" s="792"/>
      <c r="AP12779" s="792"/>
      <c r="AS12779" s="792"/>
      <c r="AV12779" s="792"/>
      <c r="AY12779" s="792"/>
      <c r="BN12779" s="792"/>
      <c r="BQ12779" s="792"/>
    </row>
    <row r="12780" spans="8:69" ht="12" customHeight="1">
      <c r="H12780" s="800"/>
      <c r="AJ12780" s="792"/>
      <c r="AM12780" s="792"/>
      <c r="AP12780" s="792"/>
      <c r="AS12780" s="792"/>
      <c r="AV12780" s="792"/>
      <c r="AY12780" s="792"/>
      <c r="BN12780" s="792"/>
      <c r="BQ12780" s="792"/>
    </row>
    <row r="12781" spans="8:69" ht="12" customHeight="1">
      <c r="H12781" s="800"/>
      <c r="AJ12781" s="792"/>
      <c r="AM12781" s="792"/>
      <c r="AP12781" s="792"/>
      <c r="AS12781" s="792"/>
      <c r="AV12781" s="792"/>
      <c r="AY12781" s="792"/>
      <c r="BN12781" s="792"/>
      <c r="BQ12781" s="792"/>
    </row>
    <row r="12782" spans="8:69" ht="12" customHeight="1">
      <c r="H12782" s="800"/>
      <c r="AJ12782" s="792"/>
      <c r="AM12782" s="792"/>
      <c r="AP12782" s="792"/>
      <c r="AS12782" s="792"/>
      <c r="AV12782" s="792"/>
      <c r="AY12782" s="792"/>
      <c r="BN12782" s="792"/>
      <c r="BQ12782" s="792"/>
    </row>
    <row r="12783" spans="8:69" ht="12" customHeight="1">
      <c r="H12783" s="800"/>
      <c r="AJ12783" s="792"/>
      <c r="AM12783" s="792"/>
      <c r="AP12783" s="792"/>
      <c r="AS12783" s="792"/>
      <c r="AV12783" s="792"/>
      <c r="AY12783" s="792"/>
      <c r="BN12783" s="792"/>
      <c r="BQ12783" s="792"/>
    </row>
    <row r="12784" spans="8:69" ht="12" customHeight="1">
      <c r="H12784" s="800"/>
      <c r="AJ12784" s="792"/>
      <c r="AM12784" s="792"/>
      <c r="AP12784" s="792"/>
      <c r="AS12784" s="792"/>
      <c r="AV12784" s="792"/>
      <c r="AY12784" s="792"/>
      <c r="BN12784" s="792"/>
      <c r="BQ12784" s="792"/>
    </row>
    <row r="12785" spans="8:69" ht="12" customHeight="1">
      <c r="H12785" s="800"/>
      <c r="AJ12785" s="792"/>
      <c r="AM12785" s="792"/>
      <c r="AP12785" s="792"/>
      <c r="AS12785" s="792"/>
      <c r="AV12785" s="792"/>
      <c r="AY12785" s="792"/>
      <c r="BN12785" s="792"/>
      <c r="BQ12785" s="792"/>
    </row>
    <row r="12786" spans="8:69" ht="12" customHeight="1">
      <c r="H12786" s="800"/>
      <c r="AJ12786" s="792"/>
      <c r="AM12786" s="792"/>
      <c r="AP12786" s="792"/>
      <c r="AS12786" s="792"/>
      <c r="AV12786" s="792"/>
      <c r="AY12786" s="792"/>
      <c r="BN12786" s="792"/>
      <c r="BQ12786" s="792"/>
    </row>
    <row r="12787" spans="8:69" ht="12" customHeight="1">
      <c r="H12787" s="800"/>
      <c r="AJ12787" s="792"/>
      <c r="AM12787" s="792"/>
      <c r="AP12787" s="792"/>
      <c r="AS12787" s="792"/>
      <c r="AV12787" s="792"/>
      <c r="AY12787" s="792"/>
      <c r="BN12787" s="792"/>
      <c r="BQ12787" s="792"/>
    </row>
    <row r="12788" spans="8:69" ht="12" customHeight="1">
      <c r="H12788" s="800"/>
      <c r="AJ12788" s="792"/>
      <c r="AM12788" s="792"/>
      <c r="AP12788" s="792"/>
      <c r="AS12788" s="792"/>
      <c r="AV12788" s="792"/>
      <c r="AY12788" s="792"/>
      <c r="BN12788" s="792"/>
      <c r="BQ12788" s="792"/>
    </row>
    <row r="12789" spans="8:69" ht="12" customHeight="1">
      <c r="H12789" s="800"/>
      <c r="AJ12789" s="792"/>
      <c r="AM12789" s="792"/>
      <c r="AP12789" s="792"/>
      <c r="AS12789" s="792"/>
      <c r="AV12789" s="792"/>
      <c r="AY12789" s="792"/>
      <c r="BN12789" s="792"/>
      <c r="BQ12789" s="792"/>
    </row>
    <row r="12790" spans="8:69" ht="12" customHeight="1">
      <c r="H12790" s="800"/>
      <c r="AJ12790" s="792"/>
      <c r="AM12790" s="792"/>
      <c r="AP12790" s="792"/>
      <c r="AS12790" s="792"/>
      <c r="AV12790" s="792"/>
      <c r="AY12790" s="792"/>
      <c r="BN12790" s="792"/>
      <c r="BQ12790" s="792"/>
    </row>
    <row r="12791" spans="8:69" ht="12" customHeight="1">
      <c r="H12791" s="800"/>
      <c r="AJ12791" s="792"/>
      <c r="AM12791" s="792"/>
      <c r="AP12791" s="792"/>
      <c r="AS12791" s="792"/>
      <c r="AV12791" s="792"/>
      <c r="AY12791" s="792"/>
      <c r="BN12791" s="792"/>
      <c r="BQ12791" s="792"/>
    </row>
    <row r="12792" spans="8:69" ht="12" customHeight="1">
      <c r="H12792" s="800"/>
      <c r="AJ12792" s="792"/>
      <c r="AM12792" s="792"/>
      <c r="AP12792" s="792"/>
      <c r="AS12792" s="792"/>
      <c r="AV12792" s="792"/>
      <c r="AY12792" s="792"/>
      <c r="BN12792" s="792"/>
      <c r="BQ12792" s="792"/>
    </row>
    <row r="12793" spans="8:69" ht="12" customHeight="1">
      <c r="H12793" s="800"/>
      <c r="AJ12793" s="792"/>
      <c r="AM12793" s="792"/>
      <c r="AP12793" s="792"/>
      <c r="AS12793" s="792"/>
      <c r="AV12793" s="792"/>
      <c r="AY12793" s="792"/>
      <c r="BN12793" s="792"/>
      <c r="BQ12793" s="792"/>
    </row>
    <row r="12794" spans="8:69" ht="12" customHeight="1">
      <c r="H12794" s="800"/>
      <c r="AJ12794" s="792"/>
      <c r="AM12794" s="792"/>
      <c r="AP12794" s="792"/>
      <c r="AS12794" s="792"/>
      <c r="AV12794" s="792"/>
      <c r="AY12794" s="792"/>
      <c r="BN12794" s="792"/>
      <c r="BQ12794" s="792"/>
    </row>
    <row r="12795" spans="8:69" ht="12" customHeight="1">
      <c r="H12795" s="800"/>
      <c r="AJ12795" s="792"/>
      <c r="AM12795" s="792"/>
      <c r="AP12795" s="792"/>
      <c r="AS12795" s="792"/>
      <c r="AV12795" s="792"/>
      <c r="AY12795" s="792"/>
      <c r="BN12795" s="792"/>
      <c r="BQ12795" s="792"/>
    </row>
    <row r="12796" spans="8:69" ht="12" customHeight="1">
      <c r="H12796" s="800"/>
      <c r="AJ12796" s="792"/>
      <c r="AM12796" s="792"/>
      <c r="AP12796" s="792"/>
      <c r="AS12796" s="792"/>
      <c r="AV12796" s="792"/>
      <c r="AY12796" s="792"/>
      <c r="BN12796" s="792"/>
      <c r="BQ12796" s="792"/>
    </row>
    <row r="12797" spans="8:69" ht="12" customHeight="1">
      <c r="H12797" s="800"/>
      <c r="AJ12797" s="792"/>
      <c r="AM12797" s="792"/>
      <c r="AP12797" s="792"/>
      <c r="AS12797" s="792"/>
      <c r="AV12797" s="792"/>
      <c r="AY12797" s="792"/>
      <c r="BN12797" s="792"/>
      <c r="BQ12797" s="792"/>
    </row>
    <row r="12798" spans="8:69" ht="12" customHeight="1">
      <c r="H12798" s="800"/>
      <c r="AJ12798" s="792"/>
      <c r="AM12798" s="792"/>
      <c r="AP12798" s="792"/>
      <c r="AS12798" s="792"/>
      <c r="AV12798" s="792"/>
      <c r="AY12798" s="792"/>
      <c r="BN12798" s="792"/>
      <c r="BQ12798" s="792"/>
    </row>
    <row r="12799" spans="8:69" ht="12" customHeight="1">
      <c r="H12799" s="800"/>
      <c r="AJ12799" s="792"/>
      <c r="AM12799" s="792"/>
      <c r="AP12799" s="792"/>
      <c r="AS12799" s="792"/>
      <c r="AV12799" s="792"/>
      <c r="AY12799" s="792"/>
      <c r="BN12799" s="792"/>
      <c r="BQ12799" s="792"/>
    </row>
    <row r="12800" spans="8:69" ht="12" customHeight="1">
      <c r="H12800" s="800"/>
      <c r="AJ12800" s="792"/>
      <c r="AM12800" s="792"/>
      <c r="AP12800" s="792"/>
      <c r="AS12800" s="792"/>
      <c r="AV12800" s="792"/>
      <c r="AY12800" s="792"/>
      <c r="BN12800" s="792"/>
      <c r="BQ12800" s="792"/>
    </row>
    <row r="12801" spans="8:69" ht="12" customHeight="1">
      <c r="H12801" s="800"/>
      <c r="AJ12801" s="792"/>
      <c r="AM12801" s="792"/>
      <c r="AP12801" s="792"/>
      <c r="AS12801" s="792"/>
      <c r="AV12801" s="792"/>
      <c r="AY12801" s="792"/>
      <c r="BN12801" s="792"/>
      <c r="BQ12801" s="792"/>
    </row>
    <row r="12802" spans="8:69" ht="12" customHeight="1">
      <c r="H12802" s="800"/>
      <c r="AJ12802" s="792"/>
      <c r="AM12802" s="792"/>
      <c r="AP12802" s="792"/>
      <c r="AS12802" s="792"/>
      <c r="AV12802" s="792"/>
      <c r="AY12802" s="792"/>
      <c r="BN12802" s="792"/>
      <c r="BQ12802" s="792"/>
    </row>
    <row r="12803" spans="8:69" ht="12" customHeight="1">
      <c r="H12803" s="800"/>
      <c r="AJ12803" s="792"/>
      <c r="AM12803" s="792"/>
      <c r="AP12803" s="792"/>
      <c r="AS12803" s="792"/>
      <c r="AV12803" s="792"/>
      <c r="AY12803" s="792"/>
      <c r="BN12803" s="792"/>
      <c r="BQ12803" s="792"/>
    </row>
    <row r="12804" spans="8:69" ht="12" customHeight="1">
      <c r="H12804" s="800"/>
      <c r="AJ12804" s="792"/>
      <c r="AM12804" s="792"/>
      <c r="AP12804" s="792"/>
      <c r="AS12804" s="792"/>
      <c r="AV12804" s="792"/>
      <c r="AY12804" s="792"/>
      <c r="BN12804" s="792"/>
      <c r="BQ12804" s="792"/>
    </row>
    <row r="12805" spans="8:69" ht="12" customHeight="1">
      <c r="H12805" s="800"/>
      <c r="AJ12805" s="792"/>
      <c r="AM12805" s="792"/>
      <c r="AP12805" s="792"/>
      <c r="AS12805" s="792"/>
      <c r="AV12805" s="792"/>
      <c r="AY12805" s="792"/>
      <c r="BN12805" s="792"/>
      <c r="BQ12805" s="792"/>
    </row>
    <row r="12806" spans="8:69" ht="12" customHeight="1">
      <c r="H12806" s="800"/>
      <c r="AJ12806" s="792"/>
      <c r="AM12806" s="792"/>
      <c r="AP12806" s="792"/>
      <c r="AS12806" s="792"/>
      <c r="AV12806" s="792"/>
      <c r="AY12806" s="792"/>
      <c r="BN12806" s="792"/>
      <c r="BQ12806" s="792"/>
    </row>
    <row r="12807" spans="8:69" ht="12" customHeight="1">
      <c r="H12807" s="800"/>
      <c r="AJ12807" s="792"/>
      <c r="AM12807" s="792"/>
      <c r="AP12807" s="792"/>
      <c r="AS12807" s="792"/>
      <c r="AV12807" s="792"/>
      <c r="AY12807" s="792"/>
      <c r="BN12807" s="792"/>
      <c r="BQ12807" s="792"/>
    </row>
    <row r="12808" spans="8:69" ht="12" customHeight="1">
      <c r="H12808" s="800"/>
      <c r="AJ12808" s="792"/>
      <c r="AM12808" s="792"/>
      <c r="AP12808" s="792"/>
      <c r="AS12808" s="792"/>
      <c r="AV12808" s="792"/>
      <c r="AY12808" s="792"/>
      <c r="BN12808" s="792"/>
      <c r="BQ12808" s="792"/>
    </row>
    <row r="12809" spans="8:69" ht="12" customHeight="1">
      <c r="H12809" s="800"/>
      <c r="AJ12809" s="792"/>
      <c r="AM12809" s="792"/>
      <c r="AP12809" s="792"/>
      <c r="AS12809" s="792"/>
      <c r="AV12809" s="792"/>
      <c r="AY12809" s="792"/>
      <c r="BN12809" s="792"/>
      <c r="BQ12809" s="792"/>
    </row>
    <row r="12810" spans="8:69" ht="12" customHeight="1">
      <c r="H12810" s="800"/>
      <c r="AJ12810" s="792"/>
      <c r="AM12810" s="792"/>
      <c r="AP12810" s="792"/>
      <c r="AS12810" s="792"/>
      <c r="AV12810" s="792"/>
      <c r="AY12810" s="792"/>
      <c r="BN12810" s="792"/>
      <c r="BQ12810" s="792"/>
    </row>
    <row r="12811" spans="8:69" ht="12" customHeight="1">
      <c r="H12811" s="800"/>
      <c r="AJ12811" s="792"/>
      <c r="AM12811" s="792"/>
      <c r="AP12811" s="792"/>
      <c r="AS12811" s="792"/>
      <c r="AV12811" s="792"/>
      <c r="AY12811" s="792"/>
      <c r="BN12811" s="792"/>
      <c r="BQ12811" s="792"/>
    </row>
    <row r="12812" spans="8:69" ht="12" customHeight="1">
      <c r="H12812" s="800"/>
      <c r="AJ12812" s="792"/>
      <c r="AM12812" s="792"/>
      <c r="AP12812" s="792"/>
      <c r="AS12812" s="792"/>
      <c r="AV12812" s="792"/>
      <c r="AY12812" s="792"/>
      <c r="BN12812" s="792"/>
      <c r="BQ12812" s="792"/>
    </row>
    <row r="12813" spans="8:69" ht="12" customHeight="1">
      <c r="H12813" s="800"/>
      <c r="AJ12813" s="792"/>
      <c r="AM12813" s="792"/>
      <c r="AP12813" s="792"/>
      <c r="AS12813" s="792"/>
      <c r="AV12813" s="792"/>
      <c r="AY12813" s="792"/>
      <c r="BN12813" s="792"/>
      <c r="BQ12813" s="792"/>
    </row>
    <row r="12814" spans="8:69" ht="12" customHeight="1">
      <c r="H12814" s="800"/>
      <c r="AJ12814" s="792"/>
      <c r="AM12814" s="792"/>
      <c r="AP12814" s="792"/>
      <c r="AS12814" s="792"/>
      <c r="AV12814" s="792"/>
      <c r="AY12814" s="792"/>
      <c r="BN12814" s="792"/>
      <c r="BQ12814" s="792"/>
    </row>
    <row r="12815" spans="8:69" ht="12" customHeight="1">
      <c r="H12815" s="800"/>
      <c r="AJ12815" s="792"/>
      <c r="AM12815" s="792"/>
      <c r="AP12815" s="792"/>
      <c r="AS12815" s="792"/>
      <c r="AV12815" s="792"/>
      <c r="AY12815" s="792"/>
      <c r="BN12815" s="792"/>
      <c r="BQ12815" s="792"/>
    </row>
    <row r="12816" spans="8:69" ht="12" customHeight="1">
      <c r="H12816" s="800"/>
      <c r="AJ12816" s="792"/>
      <c r="AM12816" s="792"/>
      <c r="AP12816" s="792"/>
      <c r="AS12816" s="792"/>
      <c r="AV12816" s="792"/>
      <c r="AY12816" s="792"/>
      <c r="BN12816" s="792"/>
      <c r="BQ12816" s="792"/>
    </row>
    <row r="12817" spans="8:69" ht="12" customHeight="1">
      <c r="H12817" s="800"/>
      <c r="AJ12817" s="792"/>
      <c r="AM12817" s="792"/>
      <c r="AP12817" s="792"/>
      <c r="AS12817" s="792"/>
      <c r="AV12817" s="792"/>
      <c r="AY12817" s="792"/>
      <c r="BN12817" s="792"/>
      <c r="BQ12817" s="792"/>
    </row>
    <row r="12818" spans="8:69" ht="12" customHeight="1">
      <c r="H12818" s="800"/>
      <c r="AJ12818" s="792"/>
      <c r="AM12818" s="792"/>
      <c r="AP12818" s="792"/>
      <c r="AS12818" s="792"/>
      <c r="AV12818" s="792"/>
      <c r="AY12818" s="792"/>
      <c r="BN12818" s="792"/>
      <c r="BQ12818" s="792"/>
    </row>
    <row r="12819" spans="8:69" ht="12" customHeight="1">
      <c r="H12819" s="800"/>
      <c r="AJ12819" s="792"/>
      <c r="AM12819" s="792"/>
      <c r="AP12819" s="792"/>
      <c r="AS12819" s="792"/>
      <c r="AV12819" s="792"/>
      <c r="AY12819" s="792"/>
      <c r="BN12819" s="792"/>
      <c r="BQ12819" s="792"/>
    </row>
    <row r="12820" spans="8:69" ht="12" customHeight="1">
      <c r="H12820" s="800"/>
      <c r="AJ12820" s="792"/>
      <c r="AM12820" s="792"/>
      <c r="AP12820" s="792"/>
      <c r="AS12820" s="792"/>
      <c r="AV12820" s="792"/>
      <c r="AY12820" s="792"/>
      <c r="BN12820" s="792"/>
      <c r="BQ12820" s="792"/>
    </row>
    <row r="12821" spans="8:69" ht="12" customHeight="1">
      <c r="H12821" s="800"/>
      <c r="AJ12821" s="792"/>
      <c r="AM12821" s="792"/>
      <c r="AP12821" s="792"/>
      <c r="AS12821" s="792"/>
      <c r="AV12821" s="792"/>
      <c r="AY12821" s="792"/>
      <c r="BN12821" s="792"/>
      <c r="BQ12821" s="792"/>
    </row>
    <row r="12822" spans="8:69" ht="12" customHeight="1">
      <c r="H12822" s="800"/>
      <c r="AJ12822" s="792"/>
      <c r="AM12822" s="792"/>
      <c r="AP12822" s="792"/>
      <c r="AS12822" s="792"/>
      <c r="AV12822" s="792"/>
      <c r="AY12822" s="792"/>
      <c r="BN12822" s="792"/>
      <c r="BQ12822" s="792"/>
    </row>
    <row r="12823" spans="8:69" ht="12" customHeight="1">
      <c r="H12823" s="800"/>
      <c r="AJ12823" s="792"/>
      <c r="AM12823" s="792"/>
      <c r="AP12823" s="792"/>
      <c r="AS12823" s="792"/>
      <c r="AV12823" s="792"/>
      <c r="AY12823" s="792"/>
      <c r="BN12823" s="792"/>
      <c r="BQ12823" s="792"/>
    </row>
    <row r="12824" spans="8:69" ht="12" customHeight="1">
      <c r="H12824" s="800"/>
      <c r="AJ12824" s="792"/>
      <c r="AM12824" s="792"/>
      <c r="AP12824" s="792"/>
      <c r="AS12824" s="792"/>
      <c r="AV12824" s="792"/>
      <c r="AY12824" s="792"/>
      <c r="BN12824" s="792"/>
      <c r="BQ12824" s="792"/>
    </row>
    <row r="12825" spans="8:69" ht="12" customHeight="1">
      <c r="H12825" s="800"/>
      <c r="AJ12825" s="792"/>
      <c r="AM12825" s="792"/>
      <c r="AP12825" s="792"/>
      <c r="AS12825" s="792"/>
      <c r="AV12825" s="792"/>
      <c r="AY12825" s="792"/>
      <c r="BN12825" s="792"/>
      <c r="BQ12825" s="792"/>
    </row>
    <row r="12826" spans="8:69" ht="12" customHeight="1">
      <c r="H12826" s="800"/>
      <c r="AJ12826" s="792"/>
      <c r="AM12826" s="792"/>
      <c r="AP12826" s="792"/>
      <c r="AS12826" s="792"/>
      <c r="AV12826" s="792"/>
      <c r="AY12826" s="792"/>
      <c r="BN12826" s="792"/>
      <c r="BQ12826" s="792"/>
    </row>
    <row r="12827" spans="8:69" ht="12" customHeight="1">
      <c r="H12827" s="800"/>
      <c r="AJ12827" s="792"/>
      <c r="AM12827" s="792"/>
      <c r="AP12827" s="792"/>
      <c r="AS12827" s="792"/>
      <c r="AV12827" s="792"/>
      <c r="AY12827" s="792"/>
      <c r="BN12827" s="792"/>
      <c r="BQ12827" s="792"/>
    </row>
    <row r="12828" spans="8:69" ht="12" customHeight="1">
      <c r="H12828" s="800"/>
      <c r="AJ12828" s="792"/>
      <c r="AM12828" s="792"/>
      <c r="AP12828" s="792"/>
      <c r="AS12828" s="792"/>
      <c r="AV12828" s="792"/>
      <c r="AY12828" s="792"/>
      <c r="BN12828" s="792"/>
      <c r="BQ12828" s="792"/>
    </row>
    <row r="12829" spans="8:69" ht="12" customHeight="1">
      <c r="H12829" s="800"/>
      <c r="AJ12829" s="792"/>
      <c r="AM12829" s="792"/>
      <c r="AP12829" s="792"/>
      <c r="AS12829" s="792"/>
      <c r="AV12829" s="792"/>
      <c r="AY12829" s="792"/>
      <c r="BN12829" s="792"/>
      <c r="BQ12829" s="792"/>
    </row>
    <row r="12830" spans="8:69" ht="12" customHeight="1">
      <c r="H12830" s="800"/>
      <c r="AJ12830" s="792"/>
      <c r="AM12830" s="792"/>
      <c r="AP12830" s="792"/>
      <c r="AS12830" s="792"/>
      <c r="AV12830" s="792"/>
      <c r="AY12830" s="792"/>
      <c r="BN12830" s="792"/>
      <c r="BQ12830" s="792"/>
    </row>
    <row r="12831" spans="8:69" ht="12" customHeight="1">
      <c r="H12831" s="800"/>
      <c r="AJ12831" s="792"/>
      <c r="AM12831" s="792"/>
      <c r="AP12831" s="792"/>
      <c r="AS12831" s="792"/>
      <c r="AV12831" s="792"/>
      <c r="AY12831" s="792"/>
      <c r="BN12831" s="792"/>
      <c r="BQ12831" s="792"/>
    </row>
    <row r="12832" spans="8:69" ht="12" customHeight="1">
      <c r="H12832" s="800"/>
      <c r="AJ12832" s="792"/>
      <c r="AM12832" s="792"/>
      <c r="AP12832" s="792"/>
      <c r="AS12832" s="792"/>
      <c r="AV12832" s="792"/>
      <c r="AY12832" s="792"/>
      <c r="BN12832" s="792"/>
      <c r="BQ12832" s="792"/>
    </row>
    <row r="12833" spans="8:69" ht="12" customHeight="1">
      <c r="H12833" s="800"/>
      <c r="AJ12833" s="792"/>
      <c r="AM12833" s="792"/>
      <c r="AP12833" s="792"/>
      <c r="AS12833" s="792"/>
      <c r="AV12833" s="792"/>
      <c r="AY12833" s="792"/>
      <c r="BN12833" s="792"/>
      <c r="BQ12833" s="792"/>
    </row>
    <row r="12834" spans="8:69" ht="12" customHeight="1">
      <c r="H12834" s="800"/>
      <c r="AJ12834" s="792"/>
      <c r="AM12834" s="792"/>
      <c r="AP12834" s="792"/>
      <c r="AS12834" s="792"/>
      <c r="AV12834" s="792"/>
      <c r="AY12834" s="792"/>
      <c r="BN12834" s="792"/>
      <c r="BQ12834" s="792"/>
    </row>
    <row r="12835" spans="8:69" ht="12" customHeight="1">
      <c r="H12835" s="800"/>
      <c r="AJ12835" s="792"/>
      <c r="AM12835" s="792"/>
      <c r="AP12835" s="792"/>
      <c r="AS12835" s="792"/>
      <c r="AV12835" s="792"/>
      <c r="AY12835" s="792"/>
      <c r="BN12835" s="792"/>
      <c r="BQ12835" s="792"/>
    </row>
    <row r="12836" spans="8:69" ht="12" customHeight="1">
      <c r="H12836" s="800"/>
      <c r="AJ12836" s="792"/>
      <c r="AM12836" s="792"/>
      <c r="AP12836" s="792"/>
      <c r="AS12836" s="792"/>
      <c r="AV12836" s="792"/>
      <c r="AY12836" s="792"/>
      <c r="BN12836" s="792"/>
      <c r="BQ12836" s="792"/>
    </row>
    <row r="12837" spans="8:69" ht="12" customHeight="1">
      <c r="H12837" s="800"/>
      <c r="AJ12837" s="792"/>
      <c r="AM12837" s="792"/>
      <c r="AP12837" s="792"/>
      <c r="AS12837" s="792"/>
      <c r="AV12837" s="792"/>
      <c r="AY12837" s="792"/>
      <c r="BN12837" s="792"/>
      <c r="BQ12837" s="792"/>
    </row>
    <row r="12838" spans="8:69" ht="12" customHeight="1">
      <c r="H12838" s="800"/>
      <c r="AJ12838" s="792"/>
      <c r="AM12838" s="792"/>
      <c r="AP12838" s="792"/>
      <c r="AS12838" s="792"/>
      <c r="AV12838" s="792"/>
      <c r="AY12838" s="792"/>
      <c r="BN12838" s="792"/>
      <c r="BQ12838" s="792"/>
    </row>
    <row r="12839" spans="8:69" ht="12" customHeight="1">
      <c r="H12839" s="800"/>
      <c r="AJ12839" s="792"/>
      <c r="AM12839" s="792"/>
      <c r="AP12839" s="792"/>
      <c r="AS12839" s="792"/>
      <c r="AV12839" s="792"/>
      <c r="AY12839" s="792"/>
      <c r="BN12839" s="792"/>
      <c r="BQ12839" s="792"/>
    </row>
    <row r="12840" spans="8:69" ht="12" customHeight="1">
      <c r="H12840" s="800"/>
      <c r="AJ12840" s="792"/>
      <c r="AM12840" s="792"/>
      <c r="AP12840" s="792"/>
      <c r="AS12840" s="792"/>
      <c r="AV12840" s="792"/>
      <c r="AY12840" s="792"/>
      <c r="BN12840" s="792"/>
      <c r="BQ12840" s="792"/>
    </row>
    <row r="12841" spans="8:69" ht="12" customHeight="1">
      <c r="H12841" s="800"/>
      <c r="AJ12841" s="792"/>
      <c r="AM12841" s="792"/>
      <c r="AP12841" s="792"/>
      <c r="AS12841" s="792"/>
      <c r="AV12841" s="792"/>
      <c r="AY12841" s="792"/>
      <c r="BN12841" s="792"/>
      <c r="BQ12841" s="792"/>
    </row>
    <row r="12842" spans="8:69" ht="12" customHeight="1">
      <c r="H12842" s="800"/>
      <c r="AJ12842" s="792"/>
      <c r="AM12842" s="792"/>
      <c r="AP12842" s="792"/>
      <c r="AS12842" s="792"/>
      <c r="AV12842" s="792"/>
      <c r="AY12842" s="792"/>
      <c r="BN12842" s="792"/>
      <c r="BQ12842" s="792"/>
    </row>
    <row r="12843" spans="8:69" ht="12" customHeight="1">
      <c r="H12843" s="800"/>
      <c r="AJ12843" s="792"/>
      <c r="AM12843" s="792"/>
      <c r="AP12843" s="792"/>
      <c r="AS12843" s="792"/>
      <c r="AV12843" s="792"/>
      <c r="AY12843" s="792"/>
      <c r="BN12843" s="792"/>
      <c r="BQ12843" s="792"/>
    </row>
    <row r="12844" spans="8:69" ht="12" customHeight="1">
      <c r="H12844" s="800"/>
      <c r="AJ12844" s="792"/>
      <c r="AM12844" s="792"/>
      <c r="AP12844" s="792"/>
      <c r="AS12844" s="792"/>
      <c r="AV12844" s="792"/>
      <c r="AY12844" s="792"/>
      <c r="BN12844" s="792"/>
      <c r="BQ12844" s="792"/>
    </row>
    <row r="12845" spans="8:69" ht="12" customHeight="1">
      <c r="H12845" s="800"/>
      <c r="AJ12845" s="792"/>
      <c r="AM12845" s="792"/>
      <c r="AP12845" s="792"/>
      <c r="AS12845" s="792"/>
      <c r="AV12845" s="792"/>
      <c r="AY12845" s="792"/>
      <c r="BN12845" s="792"/>
      <c r="BQ12845" s="792"/>
    </row>
    <row r="12846" spans="8:69" ht="12" customHeight="1">
      <c r="H12846" s="800"/>
      <c r="AJ12846" s="792"/>
      <c r="AM12846" s="792"/>
      <c r="AP12846" s="792"/>
      <c r="AS12846" s="792"/>
      <c r="AV12846" s="792"/>
      <c r="AY12846" s="792"/>
      <c r="BN12846" s="792"/>
      <c r="BQ12846" s="792"/>
    </row>
    <row r="12847" spans="8:69" ht="12" customHeight="1">
      <c r="H12847" s="800"/>
      <c r="AJ12847" s="792"/>
      <c r="AM12847" s="792"/>
      <c r="AP12847" s="792"/>
      <c r="AS12847" s="792"/>
      <c r="AV12847" s="792"/>
      <c r="AY12847" s="792"/>
      <c r="BN12847" s="792"/>
      <c r="BQ12847" s="792"/>
    </row>
    <row r="12848" spans="8:69" ht="12" customHeight="1">
      <c r="H12848" s="800"/>
      <c r="AJ12848" s="792"/>
      <c r="AM12848" s="792"/>
      <c r="AP12848" s="792"/>
      <c r="AS12848" s="792"/>
      <c r="AV12848" s="792"/>
      <c r="AY12848" s="792"/>
      <c r="BN12848" s="792"/>
      <c r="BQ12848" s="792"/>
    </row>
    <row r="12849" spans="8:69" ht="12" customHeight="1">
      <c r="H12849" s="800"/>
      <c r="AJ12849" s="792"/>
      <c r="AM12849" s="792"/>
      <c r="AP12849" s="792"/>
      <c r="AS12849" s="792"/>
      <c r="AV12849" s="792"/>
      <c r="AY12849" s="792"/>
      <c r="BN12849" s="792"/>
      <c r="BQ12849" s="792"/>
    </row>
    <row r="12850" spans="8:69" ht="12" customHeight="1">
      <c r="H12850" s="800"/>
      <c r="AJ12850" s="792"/>
      <c r="AM12850" s="792"/>
      <c r="AP12850" s="792"/>
      <c r="AS12850" s="792"/>
      <c r="AV12850" s="792"/>
      <c r="AY12850" s="792"/>
      <c r="BN12850" s="792"/>
      <c r="BQ12850" s="792"/>
    </row>
    <row r="12851" spans="8:69" ht="12" customHeight="1">
      <c r="H12851" s="800"/>
      <c r="AJ12851" s="792"/>
      <c r="AM12851" s="792"/>
      <c r="AP12851" s="792"/>
      <c r="AS12851" s="792"/>
      <c r="AV12851" s="792"/>
      <c r="AY12851" s="792"/>
      <c r="BN12851" s="792"/>
      <c r="BQ12851" s="792"/>
    </row>
    <row r="12852" spans="8:69" ht="12" customHeight="1">
      <c r="H12852" s="800"/>
      <c r="AJ12852" s="792"/>
      <c r="AM12852" s="792"/>
      <c r="AP12852" s="792"/>
      <c r="AS12852" s="792"/>
      <c r="AV12852" s="792"/>
      <c r="AY12852" s="792"/>
      <c r="BN12852" s="792"/>
      <c r="BQ12852" s="792"/>
    </row>
    <row r="12853" spans="8:69" ht="12" customHeight="1">
      <c r="H12853" s="800"/>
      <c r="AJ12853" s="792"/>
      <c r="AM12853" s="792"/>
      <c r="AP12853" s="792"/>
      <c r="AS12853" s="792"/>
      <c r="AV12853" s="792"/>
      <c r="AY12853" s="792"/>
      <c r="BN12853" s="792"/>
      <c r="BQ12853" s="792"/>
    </row>
    <row r="12854" spans="8:69" ht="12" customHeight="1">
      <c r="H12854" s="800"/>
      <c r="AJ12854" s="792"/>
      <c r="AM12854" s="792"/>
      <c r="AP12854" s="792"/>
      <c r="AS12854" s="792"/>
      <c r="AV12854" s="792"/>
      <c r="AY12854" s="792"/>
      <c r="BN12854" s="792"/>
      <c r="BQ12854" s="792"/>
    </row>
    <row r="12855" spans="8:69" ht="12" customHeight="1">
      <c r="H12855" s="800"/>
      <c r="AJ12855" s="792"/>
      <c r="AM12855" s="792"/>
      <c r="AP12855" s="792"/>
      <c r="AS12855" s="792"/>
      <c r="AV12855" s="792"/>
      <c r="AY12855" s="792"/>
      <c r="BN12855" s="792"/>
      <c r="BQ12855" s="792"/>
    </row>
    <row r="12856" spans="8:69" ht="12" customHeight="1">
      <c r="H12856" s="800"/>
      <c r="AJ12856" s="792"/>
      <c r="AM12856" s="792"/>
      <c r="AP12856" s="792"/>
      <c r="AS12856" s="792"/>
      <c r="AV12856" s="792"/>
      <c r="AY12856" s="792"/>
      <c r="BN12856" s="792"/>
      <c r="BQ12856" s="792"/>
    </row>
    <row r="12857" spans="8:69" ht="12" customHeight="1">
      <c r="H12857" s="800"/>
      <c r="AJ12857" s="792"/>
      <c r="AM12857" s="792"/>
      <c r="AP12857" s="792"/>
      <c r="AS12857" s="792"/>
      <c r="AV12857" s="792"/>
      <c r="AY12857" s="792"/>
      <c r="BN12857" s="792"/>
      <c r="BQ12857" s="792"/>
    </row>
    <row r="12858" spans="8:69" ht="12" customHeight="1">
      <c r="H12858" s="800"/>
      <c r="AJ12858" s="792"/>
      <c r="AM12858" s="792"/>
      <c r="AP12858" s="792"/>
      <c r="AS12858" s="792"/>
      <c r="AV12858" s="792"/>
      <c r="AY12858" s="792"/>
      <c r="BN12858" s="792"/>
      <c r="BQ12858" s="792"/>
    </row>
    <row r="12859" spans="8:69" ht="12" customHeight="1">
      <c r="H12859" s="800"/>
      <c r="AJ12859" s="792"/>
      <c r="AM12859" s="792"/>
      <c r="AP12859" s="792"/>
      <c r="AS12859" s="792"/>
      <c r="AV12859" s="792"/>
      <c r="AY12859" s="792"/>
      <c r="BN12859" s="792"/>
      <c r="BQ12859" s="792"/>
    </row>
    <row r="12860" spans="8:69" ht="12" customHeight="1">
      <c r="H12860" s="800"/>
      <c r="AJ12860" s="792"/>
      <c r="AM12860" s="792"/>
      <c r="AP12860" s="792"/>
      <c r="AS12860" s="792"/>
      <c r="AV12860" s="792"/>
      <c r="AY12860" s="792"/>
      <c r="BN12860" s="792"/>
      <c r="BQ12860" s="792"/>
    </row>
    <row r="12861" spans="8:69" ht="12" customHeight="1">
      <c r="H12861" s="800"/>
      <c r="AJ12861" s="792"/>
      <c r="AM12861" s="792"/>
      <c r="AP12861" s="792"/>
      <c r="AS12861" s="792"/>
      <c r="AV12861" s="792"/>
      <c r="AY12861" s="792"/>
      <c r="BN12861" s="792"/>
      <c r="BQ12861" s="792"/>
    </row>
    <row r="12862" spans="8:69" ht="12" customHeight="1">
      <c r="H12862" s="800"/>
      <c r="AJ12862" s="792"/>
      <c r="AM12862" s="792"/>
      <c r="AP12862" s="792"/>
      <c r="AS12862" s="792"/>
      <c r="AV12862" s="792"/>
      <c r="AY12862" s="792"/>
      <c r="BN12862" s="792"/>
      <c r="BQ12862" s="792"/>
    </row>
    <row r="12863" spans="8:69" ht="12" customHeight="1">
      <c r="H12863" s="800"/>
      <c r="AJ12863" s="792"/>
      <c r="AM12863" s="792"/>
      <c r="AP12863" s="792"/>
      <c r="AS12863" s="792"/>
      <c r="AV12863" s="792"/>
      <c r="AY12863" s="792"/>
      <c r="BN12863" s="792"/>
      <c r="BQ12863" s="792"/>
    </row>
    <row r="12864" spans="8:69" ht="12" customHeight="1">
      <c r="H12864" s="800"/>
      <c r="AJ12864" s="792"/>
      <c r="AM12864" s="792"/>
      <c r="AP12864" s="792"/>
      <c r="AS12864" s="792"/>
      <c r="AV12864" s="792"/>
      <c r="AY12864" s="792"/>
      <c r="BN12864" s="792"/>
      <c r="BQ12864" s="792"/>
    </row>
    <row r="12865" spans="8:69" ht="12" customHeight="1">
      <c r="H12865" s="800"/>
      <c r="AJ12865" s="792"/>
      <c r="AM12865" s="792"/>
      <c r="AP12865" s="792"/>
      <c r="AS12865" s="792"/>
      <c r="AV12865" s="792"/>
      <c r="AY12865" s="792"/>
      <c r="BN12865" s="792"/>
      <c r="BQ12865" s="792"/>
    </row>
    <row r="12866" spans="8:69" ht="12" customHeight="1">
      <c r="H12866" s="800"/>
      <c r="AJ12866" s="792"/>
      <c r="AM12866" s="792"/>
      <c r="AP12866" s="792"/>
      <c r="AS12866" s="792"/>
      <c r="AV12866" s="792"/>
      <c r="AY12866" s="792"/>
      <c r="BN12866" s="792"/>
      <c r="BQ12866" s="792"/>
    </row>
    <row r="12867" spans="8:69" ht="12" customHeight="1">
      <c r="H12867" s="800"/>
      <c r="AJ12867" s="792"/>
      <c r="AM12867" s="792"/>
      <c r="AP12867" s="792"/>
      <c r="AS12867" s="792"/>
      <c r="AV12867" s="792"/>
      <c r="AY12867" s="792"/>
      <c r="BN12867" s="792"/>
      <c r="BQ12867" s="792"/>
    </row>
    <row r="12868" spans="8:69" ht="12" customHeight="1">
      <c r="H12868" s="800"/>
      <c r="AJ12868" s="792"/>
      <c r="AM12868" s="792"/>
      <c r="AP12868" s="792"/>
      <c r="AS12868" s="792"/>
      <c r="AV12868" s="792"/>
      <c r="AY12868" s="792"/>
      <c r="BN12868" s="792"/>
      <c r="BQ12868" s="792"/>
    </row>
    <row r="12869" spans="8:69" ht="12" customHeight="1">
      <c r="H12869" s="800"/>
      <c r="AJ12869" s="792"/>
      <c r="AM12869" s="792"/>
      <c r="AP12869" s="792"/>
      <c r="AS12869" s="792"/>
      <c r="AV12869" s="792"/>
      <c r="AY12869" s="792"/>
      <c r="BN12869" s="792"/>
      <c r="BQ12869" s="792"/>
    </row>
    <row r="12870" spans="8:69" ht="12" customHeight="1">
      <c r="H12870" s="800"/>
      <c r="AJ12870" s="792"/>
      <c r="AM12870" s="792"/>
      <c r="AP12870" s="792"/>
      <c r="AS12870" s="792"/>
      <c r="AV12870" s="792"/>
      <c r="AY12870" s="792"/>
      <c r="BN12870" s="792"/>
      <c r="BQ12870" s="792"/>
    </row>
    <row r="12871" spans="8:69" ht="12" customHeight="1">
      <c r="H12871" s="800"/>
      <c r="AJ12871" s="792"/>
      <c r="AM12871" s="792"/>
      <c r="AP12871" s="792"/>
      <c r="AS12871" s="792"/>
      <c r="AV12871" s="792"/>
      <c r="AY12871" s="792"/>
      <c r="BN12871" s="792"/>
      <c r="BQ12871" s="792"/>
    </row>
    <row r="12872" spans="8:69" ht="12" customHeight="1">
      <c r="H12872" s="800"/>
      <c r="AJ12872" s="792"/>
      <c r="AM12872" s="792"/>
      <c r="AP12872" s="792"/>
      <c r="AS12872" s="792"/>
      <c r="AV12872" s="792"/>
      <c r="AY12872" s="792"/>
      <c r="BN12872" s="792"/>
      <c r="BQ12872" s="792"/>
    </row>
    <row r="12873" spans="8:69" ht="12" customHeight="1">
      <c r="H12873" s="800"/>
      <c r="AJ12873" s="792"/>
      <c r="AM12873" s="792"/>
      <c r="AP12873" s="792"/>
      <c r="AS12873" s="792"/>
      <c r="AV12873" s="792"/>
      <c r="AY12873" s="792"/>
      <c r="BN12873" s="792"/>
      <c r="BQ12873" s="792"/>
    </row>
    <row r="12874" spans="8:69" ht="12" customHeight="1">
      <c r="H12874" s="800"/>
      <c r="AJ12874" s="792"/>
      <c r="AM12874" s="792"/>
      <c r="AP12874" s="792"/>
      <c r="AS12874" s="792"/>
      <c r="AV12874" s="792"/>
      <c r="AY12874" s="792"/>
      <c r="BN12874" s="792"/>
      <c r="BQ12874" s="792"/>
    </row>
    <row r="12875" spans="8:69" ht="12" customHeight="1">
      <c r="H12875" s="800"/>
      <c r="AJ12875" s="792"/>
      <c r="AM12875" s="792"/>
      <c r="AP12875" s="792"/>
      <c r="AS12875" s="792"/>
      <c r="AV12875" s="792"/>
      <c r="AY12875" s="792"/>
      <c r="BN12875" s="792"/>
      <c r="BQ12875" s="792"/>
    </row>
    <row r="12876" spans="8:69" ht="12" customHeight="1">
      <c r="H12876" s="800"/>
      <c r="AJ12876" s="792"/>
      <c r="AM12876" s="792"/>
      <c r="AP12876" s="792"/>
      <c r="AS12876" s="792"/>
      <c r="AV12876" s="792"/>
      <c r="AY12876" s="792"/>
      <c r="BN12876" s="792"/>
      <c r="BQ12876" s="792"/>
    </row>
    <row r="12877" spans="8:69" ht="12" customHeight="1">
      <c r="H12877" s="800"/>
      <c r="AJ12877" s="792"/>
      <c r="AM12877" s="792"/>
      <c r="AP12877" s="792"/>
      <c r="AS12877" s="792"/>
      <c r="AV12877" s="792"/>
      <c r="AY12877" s="792"/>
      <c r="BN12877" s="792"/>
      <c r="BQ12877" s="792"/>
    </row>
    <row r="12878" spans="8:69" ht="12" customHeight="1">
      <c r="H12878" s="800"/>
      <c r="AJ12878" s="792"/>
      <c r="AM12878" s="792"/>
      <c r="AP12878" s="792"/>
      <c r="AS12878" s="792"/>
      <c r="AV12878" s="792"/>
      <c r="AY12878" s="792"/>
      <c r="BN12878" s="792"/>
      <c r="BQ12878" s="792"/>
    </row>
    <row r="12879" spans="8:69" ht="12" customHeight="1">
      <c r="H12879" s="800"/>
      <c r="AJ12879" s="792"/>
      <c r="AM12879" s="792"/>
      <c r="AP12879" s="792"/>
      <c r="AS12879" s="792"/>
      <c r="AV12879" s="792"/>
      <c r="AY12879" s="792"/>
      <c r="BN12879" s="792"/>
      <c r="BQ12879" s="792"/>
    </row>
    <row r="12880" spans="8:69" ht="12" customHeight="1">
      <c r="H12880" s="800"/>
      <c r="AJ12880" s="792"/>
      <c r="AM12880" s="792"/>
      <c r="AP12880" s="792"/>
      <c r="AS12880" s="792"/>
      <c r="AV12880" s="792"/>
      <c r="AY12880" s="792"/>
      <c r="BN12880" s="792"/>
      <c r="BQ12880" s="792"/>
    </row>
    <row r="12881" spans="8:69" ht="12" customHeight="1">
      <c r="H12881" s="800"/>
      <c r="AJ12881" s="792"/>
      <c r="AM12881" s="792"/>
      <c r="AP12881" s="792"/>
      <c r="AS12881" s="792"/>
      <c r="AV12881" s="792"/>
      <c r="AY12881" s="792"/>
      <c r="BN12881" s="792"/>
      <c r="BQ12881" s="792"/>
    </row>
    <row r="12882" spans="8:69" ht="12" customHeight="1">
      <c r="H12882" s="800"/>
      <c r="AJ12882" s="792"/>
      <c r="AM12882" s="792"/>
      <c r="AP12882" s="792"/>
      <c r="AS12882" s="792"/>
      <c r="AV12882" s="792"/>
      <c r="AY12882" s="792"/>
      <c r="BN12882" s="792"/>
      <c r="BQ12882" s="792"/>
    </row>
    <row r="12883" spans="8:69" ht="12" customHeight="1">
      <c r="H12883" s="800"/>
      <c r="AJ12883" s="792"/>
      <c r="AM12883" s="792"/>
      <c r="AP12883" s="792"/>
      <c r="AS12883" s="792"/>
      <c r="AV12883" s="792"/>
      <c r="AY12883" s="792"/>
      <c r="BN12883" s="792"/>
      <c r="BQ12883" s="792"/>
    </row>
    <row r="12884" spans="8:69" ht="12" customHeight="1">
      <c r="H12884" s="800"/>
      <c r="AJ12884" s="792"/>
      <c r="AM12884" s="792"/>
      <c r="AP12884" s="792"/>
      <c r="AS12884" s="792"/>
      <c r="AV12884" s="792"/>
      <c r="AY12884" s="792"/>
      <c r="BN12884" s="792"/>
      <c r="BQ12884" s="792"/>
    </row>
    <row r="12885" spans="8:69" ht="12" customHeight="1">
      <c r="H12885" s="800"/>
      <c r="AJ12885" s="792"/>
      <c r="AM12885" s="792"/>
      <c r="AP12885" s="792"/>
      <c r="AS12885" s="792"/>
      <c r="AV12885" s="792"/>
      <c r="AY12885" s="792"/>
      <c r="BN12885" s="792"/>
      <c r="BQ12885" s="792"/>
    </row>
    <row r="12886" spans="8:69" ht="12" customHeight="1">
      <c r="H12886" s="800"/>
      <c r="AJ12886" s="792"/>
      <c r="AM12886" s="792"/>
      <c r="AP12886" s="792"/>
      <c r="AS12886" s="792"/>
      <c r="AV12886" s="792"/>
      <c r="AY12886" s="792"/>
      <c r="BN12886" s="792"/>
      <c r="BQ12886" s="792"/>
    </row>
    <row r="12887" spans="8:69" ht="12" customHeight="1">
      <c r="H12887" s="800"/>
      <c r="AJ12887" s="792"/>
      <c r="AM12887" s="792"/>
      <c r="AP12887" s="792"/>
      <c r="AS12887" s="792"/>
      <c r="AV12887" s="792"/>
      <c r="AY12887" s="792"/>
      <c r="BN12887" s="792"/>
      <c r="BQ12887" s="792"/>
    </row>
    <row r="12888" spans="8:69" ht="12" customHeight="1">
      <c r="H12888" s="800"/>
      <c r="AJ12888" s="792"/>
      <c r="AM12888" s="792"/>
      <c r="AP12888" s="792"/>
      <c r="AS12888" s="792"/>
      <c r="AV12888" s="792"/>
      <c r="AY12888" s="792"/>
      <c r="BN12888" s="792"/>
      <c r="BQ12888" s="792"/>
    </row>
    <row r="12889" spans="8:69" ht="12" customHeight="1">
      <c r="H12889" s="800"/>
      <c r="AJ12889" s="792"/>
      <c r="AM12889" s="792"/>
      <c r="AP12889" s="792"/>
      <c r="AS12889" s="792"/>
      <c r="AV12889" s="792"/>
      <c r="AY12889" s="792"/>
      <c r="BN12889" s="792"/>
      <c r="BQ12889" s="792"/>
    </row>
    <row r="12890" spans="8:69" ht="12" customHeight="1">
      <c r="H12890" s="800"/>
      <c r="AJ12890" s="792"/>
      <c r="AM12890" s="792"/>
      <c r="AP12890" s="792"/>
      <c r="AS12890" s="792"/>
      <c r="AV12890" s="792"/>
      <c r="AY12890" s="792"/>
      <c r="BN12890" s="792"/>
      <c r="BQ12890" s="792"/>
    </row>
    <row r="12891" spans="8:69" ht="12" customHeight="1">
      <c r="H12891" s="800"/>
      <c r="AJ12891" s="792"/>
      <c r="AM12891" s="792"/>
      <c r="AP12891" s="792"/>
      <c r="AS12891" s="792"/>
      <c r="AV12891" s="792"/>
      <c r="AY12891" s="792"/>
      <c r="BN12891" s="792"/>
      <c r="BQ12891" s="792"/>
    </row>
    <row r="12892" spans="8:69" ht="12" customHeight="1">
      <c r="H12892" s="800"/>
      <c r="AJ12892" s="792"/>
      <c r="AM12892" s="792"/>
      <c r="AP12892" s="792"/>
      <c r="AS12892" s="792"/>
      <c r="AV12892" s="792"/>
      <c r="AY12892" s="792"/>
      <c r="BN12892" s="792"/>
      <c r="BQ12892" s="792"/>
    </row>
    <row r="12893" spans="8:69" ht="12" customHeight="1">
      <c r="H12893" s="800"/>
      <c r="AJ12893" s="792"/>
      <c r="AM12893" s="792"/>
      <c r="AP12893" s="792"/>
      <c r="AS12893" s="792"/>
      <c r="AV12893" s="792"/>
      <c r="AY12893" s="792"/>
      <c r="BN12893" s="792"/>
      <c r="BQ12893" s="792"/>
    </row>
    <row r="12894" spans="8:69" ht="12" customHeight="1">
      <c r="H12894" s="800"/>
      <c r="AJ12894" s="792"/>
      <c r="AM12894" s="792"/>
      <c r="AP12894" s="792"/>
      <c r="AS12894" s="792"/>
      <c r="AV12894" s="792"/>
      <c r="AY12894" s="792"/>
      <c r="BN12894" s="792"/>
      <c r="BQ12894" s="792"/>
    </row>
    <row r="12895" spans="8:69" ht="12" customHeight="1">
      <c r="H12895" s="800"/>
      <c r="AJ12895" s="792"/>
      <c r="AM12895" s="792"/>
      <c r="AP12895" s="792"/>
      <c r="AS12895" s="792"/>
      <c r="AV12895" s="792"/>
      <c r="AY12895" s="792"/>
      <c r="BN12895" s="792"/>
      <c r="BQ12895" s="792"/>
    </row>
    <row r="12896" spans="8:69" ht="12" customHeight="1">
      <c r="H12896" s="800"/>
      <c r="AJ12896" s="792"/>
      <c r="AM12896" s="792"/>
      <c r="AP12896" s="792"/>
      <c r="AS12896" s="792"/>
      <c r="AV12896" s="792"/>
      <c r="AY12896" s="792"/>
      <c r="BN12896" s="792"/>
      <c r="BQ12896" s="792"/>
    </row>
    <row r="12897" spans="8:69" ht="12" customHeight="1">
      <c r="H12897" s="800"/>
      <c r="AJ12897" s="792"/>
      <c r="AM12897" s="792"/>
      <c r="AP12897" s="792"/>
      <c r="AS12897" s="792"/>
      <c r="AV12897" s="792"/>
      <c r="AY12897" s="792"/>
      <c r="BN12897" s="792"/>
      <c r="BQ12897" s="792"/>
    </row>
    <row r="12898" spans="8:69" ht="12" customHeight="1">
      <c r="H12898" s="800"/>
      <c r="AJ12898" s="792"/>
      <c r="AM12898" s="792"/>
      <c r="AP12898" s="792"/>
      <c r="AS12898" s="792"/>
      <c r="AV12898" s="792"/>
      <c r="AY12898" s="792"/>
      <c r="BN12898" s="792"/>
      <c r="BQ12898" s="792"/>
    </row>
    <row r="12899" spans="8:69" ht="12" customHeight="1">
      <c r="H12899" s="800"/>
      <c r="AJ12899" s="792"/>
      <c r="AM12899" s="792"/>
      <c r="AP12899" s="792"/>
      <c r="AS12899" s="792"/>
      <c r="AV12899" s="792"/>
      <c r="AY12899" s="792"/>
      <c r="BN12899" s="792"/>
      <c r="BQ12899" s="792"/>
    </row>
    <row r="12900" spans="8:69" ht="12" customHeight="1">
      <c r="H12900" s="800"/>
      <c r="AJ12900" s="792"/>
      <c r="AM12900" s="792"/>
      <c r="AP12900" s="792"/>
      <c r="AS12900" s="792"/>
      <c r="AV12900" s="792"/>
      <c r="AY12900" s="792"/>
      <c r="BN12900" s="792"/>
      <c r="BQ12900" s="792"/>
    </row>
    <row r="12901" spans="8:69" ht="12" customHeight="1">
      <c r="H12901" s="800"/>
      <c r="AJ12901" s="792"/>
      <c r="AM12901" s="792"/>
      <c r="AP12901" s="792"/>
      <c r="AS12901" s="792"/>
      <c r="AV12901" s="792"/>
      <c r="AY12901" s="792"/>
      <c r="BN12901" s="792"/>
      <c r="BQ12901" s="792"/>
    </row>
    <row r="12902" spans="8:69" ht="12" customHeight="1">
      <c r="H12902" s="800"/>
      <c r="AJ12902" s="792"/>
      <c r="AM12902" s="792"/>
      <c r="AP12902" s="792"/>
      <c r="AS12902" s="792"/>
      <c r="AV12902" s="792"/>
      <c r="AY12902" s="792"/>
      <c r="BN12902" s="792"/>
      <c r="BQ12902" s="792"/>
    </row>
    <row r="12903" spans="8:69" ht="12" customHeight="1">
      <c r="H12903" s="800"/>
      <c r="AJ12903" s="792"/>
      <c r="AM12903" s="792"/>
      <c r="AP12903" s="792"/>
      <c r="AS12903" s="792"/>
      <c r="AV12903" s="792"/>
      <c r="AY12903" s="792"/>
      <c r="BN12903" s="792"/>
      <c r="BQ12903" s="792"/>
    </row>
    <row r="12904" spans="8:69" ht="12" customHeight="1">
      <c r="H12904" s="800"/>
      <c r="AJ12904" s="792"/>
      <c r="AM12904" s="792"/>
      <c r="AP12904" s="792"/>
      <c r="AS12904" s="792"/>
      <c r="AV12904" s="792"/>
      <c r="AY12904" s="792"/>
      <c r="BN12904" s="792"/>
      <c r="BQ12904" s="792"/>
    </row>
    <row r="12905" spans="8:69" ht="12" customHeight="1">
      <c r="H12905" s="800"/>
      <c r="AJ12905" s="792"/>
      <c r="AM12905" s="792"/>
      <c r="AP12905" s="792"/>
      <c r="AS12905" s="792"/>
      <c r="AV12905" s="792"/>
      <c r="AY12905" s="792"/>
      <c r="BN12905" s="792"/>
      <c r="BQ12905" s="792"/>
    </row>
    <row r="12906" spans="8:69" ht="12" customHeight="1">
      <c r="H12906" s="800"/>
      <c r="AJ12906" s="792"/>
      <c r="AM12906" s="792"/>
      <c r="AP12906" s="792"/>
      <c r="AS12906" s="792"/>
      <c r="AV12906" s="792"/>
      <c r="AY12906" s="792"/>
      <c r="BN12906" s="792"/>
      <c r="BQ12906" s="792"/>
    </row>
    <row r="12907" spans="8:69" ht="12" customHeight="1">
      <c r="H12907" s="800"/>
      <c r="AJ12907" s="792"/>
      <c r="AM12907" s="792"/>
      <c r="AP12907" s="792"/>
      <c r="AS12907" s="792"/>
      <c r="AV12907" s="792"/>
      <c r="AY12907" s="792"/>
      <c r="BN12907" s="792"/>
      <c r="BQ12907" s="792"/>
    </row>
    <row r="12908" spans="8:69" ht="12" customHeight="1">
      <c r="H12908" s="800"/>
      <c r="AJ12908" s="792"/>
      <c r="AM12908" s="792"/>
      <c r="AP12908" s="792"/>
      <c r="AS12908" s="792"/>
      <c r="AV12908" s="792"/>
      <c r="AY12908" s="792"/>
      <c r="BN12908" s="792"/>
      <c r="BQ12908" s="792"/>
    </row>
    <row r="12909" spans="8:69" ht="12" customHeight="1">
      <c r="H12909" s="800"/>
      <c r="AJ12909" s="792"/>
      <c r="AM12909" s="792"/>
      <c r="AP12909" s="792"/>
      <c r="AS12909" s="792"/>
      <c r="AV12909" s="792"/>
      <c r="AY12909" s="792"/>
      <c r="BN12909" s="792"/>
      <c r="BQ12909" s="792"/>
    </row>
    <row r="12910" spans="8:69" ht="12" customHeight="1">
      <c r="H12910" s="800"/>
      <c r="AJ12910" s="792"/>
      <c r="AM12910" s="792"/>
      <c r="AP12910" s="792"/>
      <c r="AS12910" s="792"/>
      <c r="AV12910" s="792"/>
      <c r="AY12910" s="792"/>
      <c r="BN12910" s="792"/>
      <c r="BQ12910" s="792"/>
    </row>
    <row r="12911" spans="8:69" ht="12" customHeight="1">
      <c r="H12911" s="800"/>
      <c r="AJ12911" s="792"/>
      <c r="AM12911" s="792"/>
      <c r="AP12911" s="792"/>
      <c r="AS12911" s="792"/>
      <c r="AV12911" s="792"/>
      <c r="AY12911" s="792"/>
      <c r="BN12911" s="792"/>
      <c r="BQ12911" s="792"/>
    </row>
    <row r="12912" spans="8:69" ht="12" customHeight="1">
      <c r="H12912" s="800"/>
      <c r="AJ12912" s="792"/>
      <c r="AM12912" s="792"/>
      <c r="AP12912" s="792"/>
      <c r="AS12912" s="792"/>
      <c r="AV12912" s="792"/>
      <c r="AY12912" s="792"/>
      <c r="BN12912" s="792"/>
      <c r="BQ12912" s="792"/>
    </row>
    <row r="12913" spans="8:69" ht="12" customHeight="1">
      <c r="H12913" s="800"/>
      <c r="AJ12913" s="792"/>
      <c r="AM12913" s="792"/>
      <c r="AP12913" s="792"/>
      <c r="AS12913" s="792"/>
      <c r="AV12913" s="792"/>
      <c r="AY12913" s="792"/>
      <c r="BN12913" s="792"/>
      <c r="BQ12913" s="792"/>
    </row>
    <row r="12914" spans="8:69" ht="12" customHeight="1">
      <c r="H12914" s="800"/>
      <c r="AJ12914" s="792"/>
      <c r="AM12914" s="792"/>
      <c r="AP12914" s="792"/>
      <c r="AS12914" s="792"/>
      <c r="AV12914" s="792"/>
      <c r="AY12914" s="792"/>
      <c r="BN12914" s="792"/>
      <c r="BQ12914" s="792"/>
    </row>
    <row r="12915" spans="8:69" ht="12" customHeight="1">
      <c r="H12915" s="800"/>
      <c r="AJ12915" s="792"/>
      <c r="AM12915" s="792"/>
      <c r="AP12915" s="792"/>
      <c r="AS12915" s="792"/>
      <c r="AV12915" s="792"/>
      <c r="AY12915" s="792"/>
      <c r="BN12915" s="792"/>
      <c r="BQ12915" s="792"/>
    </row>
    <row r="12916" spans="8:69" ht="12" customHeight="1">
      <c r="H12916" s="800"/>
      <c r="AJ12916" s="792"/>
      <c r="AM12916" s="792"/>
      <c r="AP12916" s="792"/>
      <c r="AS12916" s="792"/>
      <c r="AV12916" s="792"/>
      <c r="AY12916" s="792"/>
      <c r="BN12916" s="792"/>
      <c r="BQ12916" s="792"/>
    </row>
    <row r="12917" spans="8:69" ht="12" customHeight="1">
      <c r="H12917" s="800"/>
      <c r="AJ12917" s="792"/>
      <c r="AM12917" s="792"/>
      <c r="AP12917" s="792"/>
      <c r="AS12917" s="792"/>
      <c r="AV12917" s="792"/>
      <c r="AY12917" s="792"/>
      <c r="BN12917" s="792"/>
      <c r="BQ12917" s="792"/>
    </row>
    <row r="12918" spans="8:69" ht="12" customHeight="1">
      <c r="H12918" s="800"/>
      <c r="AJ12918" s="792"/>
      <c r="AM12918" s="792"/>
      <c r="AP12918" s="792"/>
      <c r="AS12918" s="792"/>
      <c r="AV12918" s="792"/>
      <c r="AY12918" s="792"/>
      <c r="BN12918" s="792"/>
      <c r="BQ12918" s="792"/>
    </row>
    <row r="12919" spans="8:69" ht="12" customHeight="1">
      <c r="H12919" s="800"/>
      <c r="AJ12919" s="792"/>
      <c r="AM12919" s="792"/>
      <c r="AP12919" s="792"/>
      <c r="AS12919" s="792"/>
      <c r="AV12919" s="792"/>
      <c r="AY12919" s="792"/>
      <c r="BN12919" s="792"/>
      <c r="BQ12919" s="792"/>
    </row>
    <row r="12920" spans="8:69" ht="12" customHeight="1">
      <c r="H12920" s="800"/>
      <c r="AJ12920" s="792"/>
      <c r="AM12920" s="792"/>
      <c r="AP12920" s="792"/>
      <c r="AS12920" s="792"/>
      <c r="AV12920" s="792"/>
      <c r="AY12920" s="792"/>
      <c r="BN12920" s="792"/>
      <c r="BQ12920" s="792"/>
    </row>
    <row r="12921" spans="8:69" ht="12" customHeight="1">
      <c r="H12921" s="800"/>
      <c r="AJ12921" s="792"/>
      <c r="AM12921" s="792"/>
      <c r="AP12921" s="792"/>
      <c r="AS12921" s="792"/>
      <c r="AV12921" s="792"/>
      <c r="AY12921" s="792"/>
      <c r="BN12921" s="792"/>
      <c r="BQ12921" s="792"/>
    </row>
    <row r="12922" spans="8:69" ht="12" customHeight="1">
      <c r="H12922" s="800"/>
      <c r="AJ12922" s="792"/>
      <c r="AM12922" s="792"/>
      <c r="AP12922" s="792"/>
      <c r="AS12922" s="792"/>
      <c r="AV12922" s="792"/>
      <c r="AY12922" s="792"/>
      <c r="BN12922" s="792"/>
      <c r="BQ12922" s="792"/>
    </row>
    <row r="12923" spans="8:69" ht="12" customHeight="1">
      <c r="H12923" s="800"/>
      <c r="AJ12923" s="792"/>
      <c r="AM12923" s="792"/>
      <c r="AP12923" s="792"/>
      <c r="AS12923" s="792"/>
      <c r="AV12923" s="792"/>
      <c r="AY12923" s="792"/>
      <c r="BN12923" s="792"/>
      <c r="BQ12923" s="792"/>
    </row>
    <row r="12924" spans="8:69" ht="12" customHeight="1">
      <c r="H12924" s="800"/>
      <c r="AJ12924" s="792"/>
      <c r="AM12924" s="792"/>
      <c r="AP12924" s="792"/>
      <c r="AS12924" s="792"/>
      <c r="AV12924" s="792"/>
      <c r="AY12924" s="792"/>
      <c r="BN12924" s="792"/>
      <c r="BQ12924" s="792"/>
    </row>
    <row r="12925" spans="8:69" ht="12" customHeight="1">
      <c r="H12925" s="800"/>
      <c r="AJ12925" s="792"/>
      <c r="AM12925" s="792"/>
      <c r="AP12925" s="792"/>
      <c r="AS12925" s="792"/>
      <c r="AV12925" s="792"/>
      <c r="AY12925" s="792"/>
      <c r="BN12925" s="792"/>
      <c r="BQ12925" s="792"/>
    </row>
    <row r="12926" spans="8:69" ht="12" customHeight="1">
      <c r="H12926" s="800"/>
      <c r="AJ12926" s="792"/>
      <c r="AM12926" s="792"/>
      <c r="AP12926" s="792"/>
      <c r="AS12926" s="792"/>
      <c r="AV12926" s="792"/>
      <c r="AY12926" s="792"/>
      <c r="BN12926" s="792"/>
      <c r="BQ12926" s="792"/>
    </row>
    <row r="12927" spans="8:69" ht="12" customHeight="1">
      <c r="H12927" s="800"/>
      <c r="AJ12927" s="792"/>
      <c r="AM12927" s="792"/>
      <c r="AP12927" s="792"/>
      <c r="AS12927" s="792"/>
      <c r="AV12927" s="792"/>
      <c r="AY12927" s="792"/>
      <c r="BN12927" s="792"/>
      <c r="BQ12927" s="792"/>
    </row>
    <row r="12928" spans="8:69" ht="12" customHeight="1">
      <c r="H12928" s="800"/>
      <c r="AJ12928" s="792"/>
      <c r="AM12928" s="792"/>
      <c r="AP12928" s="792"/>
      <c r="AS12928" s="792"/>
      <c r="AV12928" s="792"/>
      <c r="AY12928" s="792"/>
      <c r="BN12928" s="792"/>
      <c r="BQ12928" s="792"/>
    </row>
    <row r="12929" spans="8:69" ht="12" customHeight="1">
      <c r="H12929" s="800"/>
      <c r="AJ12929" s="792"/>
      <c r="AM12929" s="792"/>
      <c r="AP12929" s="792"/>
      <c r="AS12929" s="792"/>
      <c r="AV12929" s="792"/>
      <c r="AY12929" s="792"/>
      <c r="BN12929" s="792"/>
      <c r="BQ12929" s="792"/>
    </row>
    <row r="12930" spans="8:69" ht="12" customHeight="1">
      <c r="H12930" s="800"/>
      <c r="AJ12930" s="792"/>
      <c r="AM12930" s="792"/>
      <c r="AP12930" s="792"/>
      <c r="AS12930" s="792"/>
      <c r="AV12930" s="792"/>
      <c r="AY12930" s="792"/>
      <c r="BN12930" s="792"/>
      <c r="BQ12930" s="792"/>
    </row>
    <row r="12931" spans="8:69" ht="12" customHeight="1">
      <c r="H12931" s="800"/>
      <c r="AJ12931" s="792"/>
      <c r="AM12931" s="792"/>
      <c r="AP12931" s="792"/>
      <c r="AS12931" s="792"/>
      <c r="AV12931" s="792"/>
      <c r="AY12931" s="792"/>
      <c r="BN12931" s="792"/>
      <c r="BQ12931" s="792"/>
    </row>
    <row r="12932" spans="8:69" ht="12" customHeight="1">
      <c r="H12932" s="800"/>
      <c r="AJ12932" s="792"/>
      <c r="AM12932" s="792"/>
      <c r="AP12932" s="792"/>
      <c r="AS12932" s="792"/>
      <c r="AV12932" s="792"/>
      <c r="AY12932" s="792"/>
      <c r="BN12932" s="792"/>
      <c r="BQ12932" s="792"/>
    </row>
    <row r="12933" spans="8:69" ht="12" customHeight="1">
      <c r="H12933" s="800"/>
      <c r="AJ12933" s="792"/>
      <c r="AM12933" s="792"/>
      <c r="AP12933" s="792"/>
      <c r="AS12933" s="792"/>
      <c r="AV12933" s="792"/>
      <c r="AY12933" s="792"/>
      <c r="BN12933" s="792"/>
      <c r="BQ12933" s="792"/>
    </row>
    <row r="12934" spans="8:69" ht="12" customHeight="1">
      <c r="H12934" s="800"/>
      <c r="AJ12934" s="792"/>
      <c r="AM12934" s="792"/>
      <c r="AP12934" s="792"/>
      <c r="AS12934" s="792"/>
      <c r="AV12934" s="792"/>
      <c r="AY12934" s="792"/>
      <c r="BN12934" s="792"/>
      <c r="BQ12934" s="792"/>
    </row>
    <row r="12935" spans="8:69" ht="12" customHeight="1">
      <c r="H12935" s="800"/>
      <c r="AJ12935" s="792"/>
      <c r="AM12935" s="792"/>
      <c r="AP12935" s="792"/>
      <c r="AS12935" s="792"/>
      <c r="AV12935" s="792"/>
      <c r="AY12935" s="792"/>
      <c r="BN12935" s="792"/>
      <c r="BQ12935" s="792"/>
    </row>
    <row r="12936" spans="8:69" ht="12" customHeight="1">
      <c r="H12936" s="800"/>
      <c r="AJ12936" s="792"/>
      <c r="AM12936" s="792"/>
      <c r="AP12936" s="792"/>
      <c r="AS12936" s="792"/>
      <c r="AV12936" s="792"/>
      <c r="AY12936" s="792"/>
      <c r="BN12936" s="792"/>
      <c r="BQ12936" s="792"/>
    </row>
    <row r="12937" spans="8:69" ht="12" customHeight="1">
      <c r="H12937" s="800"/>
      <c r="AJ12937" s="792"/>
      <c r="AM12937" s="792"/>
      <c r="AP12937" s="792"/>
      <c r="AS12937" s="792"/>
      <c r="AV12937" s="792"/>
      <c r="AY12937" s="792"/>
      <c r="BN12937" s="792"/>
      <c r="BQ12937" s="792"/>
    </row>
    <row r="12938" spans="8:69" ht="12" customHeight="1">
      <c r="H12938" s="800"/>
      <c r="AJ12938" s="792"/>
      <c r="AM12938" s="792"/>
      <c r="AP12938" s="792"/>
      <c r="AS12938" s="792"/>
      <c r="AV12938" s="792"/>
      <c r="AY12938" s="792"/>
      <c r="BN12938" s="792"/>
      <c r="BQ12938" s="792"/>
    </row>
    <row r="12939" spans="8:69" ht="12" customHeight="1">
      <c r="H12939" s="800"/>
      <c r="AJ12939" s="792"/>
      <c r="AM12939" s="792"/>
      <c r="AP12939" s="792"/>
      <c r="AS12939" s="792"/>
      <c r="AV12939" s="792"/>
      <c r="AY12939" s="792"/>
      <c r="BN12939" s="792"/>
      <c r="BQ12939" s="792"/>
    </row>
    <row r="12940" spans="8:69" ht="12" customHeight="1">
      <c r="H12940" s="800"/>
      <c r="AJ12940" s="792"/>
      <c r="AM12940" s="792"/>
      <c r="AP12940" s="792"/>
      <c r="AS12940" s="792"/>
      <c r="AV12940" s="792"/>
      <c r="AY12940" s="792"/>
      <c r="BN12940" s="792"/>
      <c r="BQ12940" s="792"/>
    </row>
    <row r="12941" spans="8:69" ht="12" customHeight="1">
      <c r="H12941" s="800"/>
      <c r="AJ12941" s="792"/>
      <c r="AM12941" s="792"/>
      <c r="AP12941" s="792"/>
      <c r="AS12941" s="792"/>
      <c r="AV12941" s="792"/>
      <c r="AY12941" s="792"/>
      <c r="BN12941" s="792"/>
      <c r="BQ12941" s="792"/>
    </row>
    <row r="12942" spans="8:69" ht="12" customHeight="1">
      <c r="H12942" s="800"/>
      <c r="AJ12942" s="792"/>
      <c r="AM12942" s="792"/>
      <c r="AP12942" s="792"/>
      <c r="AS12942" s="792"/>
      <c r="AV12942" s="792"/>
      <c r="AY12942" s="792"/>
      <c r="BN12942" s="792"/>
      <c r="BQ12942" s="792"/>
    </row>
    <row r="12943" spans="8:69" ht="12" customHeight="1">
      <c r="H12943" s="800"/>
      <c r="AJ12943" s="792"/>
      <c r="AM12943" s="792"/>
      <c r="AP12943" s="792"/>
      <c r="AS12943" s="792"/>
      <c r="AV12943" s="792"/>
      <c r="AY12943" s="792"/>
      <c r="BN12943" s="792"/>
      <c r="BQ12943" s="792"/>
    </row>
    <row r="12944" spans="8:69" ht="12" customHeight="1">
      <c r="H12944" s="800"/>
      <c r="AJ12944" s="792"/>
      <c r="AM12944" s="792"/>
      <c r="AP12944" s="792"/>
      <c r="AS12944" s="792"/>
      <c r="AV12944" s="792"/>
      <c r="AY12944" s="792"/>
      <c r="BN12944" s="792"/>
      <c r="BQ12944" s="792"/>
    </row>
    <row r="12945" spans="8:69" ht="12" customHeight="1">
      <c r="H12945" s="800"/>
      <c r="AJ12945" s="792"/>
      <c r="AM12945" s="792"/>
      <c r="AP12945" s="792"/>
      <c r="AS12945" s="792"/>
      <c r="AV12945" s="792"/>
      <c r="AY12945" s="792"/>
      <c r="BN12945" s="792"/>
      <c r="BQ12945" s="792"/>
    </row>
    <row r="12946" spans="8:69" ht="12" customHeight="1">
      <c r="H12946" s="800"/>
      <c r="AJ12946" s="792"/>
      <c r="AM12946" s="792"/>
      <c r="AP12946" s="792"/>
      <c r="AS12946" s="792"/>
      <c r="AV12946" s="792"/>
      <c r="AY12946" s="792"/>
      <c r="BN12946" s="792"/>
      <c r="BQ12946" s="792"/>
    </row>
    <row r="12947" spans="8:69" ht="12" customHeight="1">
      <c r="H12947" s="800"/>
      <c r="AJ12947" s="792"/>
      <c r="AM12947" s="792"/>
      <c r="AP12947" s="792"/>
      <c r="AS12947" s="792"/>
      <c r="AV12947" s="792"/>
      <c r="AY12947" s="792"/>
      <c r="BN12947" s="792"/>
      <c r="BQ12947" s="792"/>
    </row>
    <row r="12948" spans="8:69" ht="12" customHeight="1">
      <c r="H12948" s="800"/>
      <c r="AJ12948" s="792"/>
      <c r="AM12948" s="792"/>
      <c r="AP12948" s="792"/>
      <c r="AS12948" s="792"/>
      <c r="AV12948" s="792"/>
      <c r="AY12948" s="792"/>
      <c r="BN12948" s="792"/>
      <c r="BQ12948" s="792"/>
    </row>
    <row r="12949" spans="8:69" ht="12" customHeight="1">
      <c r="H12949" s="800"/>
      <c r="AJ12949" s="792"/>
      <c r="AM12949" s="792"/>
      <c r="AP12949" s="792"/>
      <c r="AS12949" s="792"/>
      <c r="AV12949" s="792"/>
      <c r="AY12949" s="792"/>
      <c r="BN12949" s="792"/>
      <c r="BQ12949" s="792"/>
    </row>
    <row r="12950" spans="8:69" ht="12" customHeight="1">
      <c r="H12950" s="800"/>
      <c r="AJ12950" s="792"/>
      <c r="AM12950" s="792"/>
      <c r="AP12950" s="792"/>
      <c r="AS12950" s="792"/>
      <c r="AV12950" s="792"/>
      <c r="AY12950" s="792"/>
      <c r="BN12950" s="792"/>
      <c r="BQ12950" s="792"/>
    </row>
    <row r="12951" spans="8:69" ht="12" customHeight="1">
      <c r="H12951" s="800"/>
      <c r="AJ12951" s="792"/>
      <c r="AM12951" s="792"/>
      <c r="AP12951" s="792"/>
      <c r="AS12951" s="792"/>
      <c r="AV12951" s="792"/>
      <c r="AY12951" s="792"/>
      <c r="BN12951" s="792"/>
      <c r="BQ12951" s="792"/>
    </row>
    <row r="12952" spans="8:69" ht="12" customHeight="1">
      <c r="H12952" s="800"/>
      <c r="AJ12952" s="792"/>
      <c r="AM12952" s="792"/>
      <c r="AP12952" s="792"/>
      <c r="AS12952" s="792"/>
      <c r="AV12952" s="792"/>
      <c r="AY12952" s="792"/>
      <c r="BN12952" s="792"/>
      <c r="BQ12952" s="792"/>
    </row>
    <row r="12953" spans="8:69" ht="12" customHeight="1">
      <c r="H12953" s="800"/>
      <c r="AJ12953" s="792"/>
      <c r="AM12953" s="792"/>
      <c r="AP12953" s="792"/>
      <c r="AS12953" s="792"/>
      <c r="AV12953" s="792"/>
      <c r="AY12953" s="792"/>
      <c r="BN12953" s="792"/>
      <c r="BQ12953" s="792"/>
    </row>
    <row r="12954" spans="8:69" ht="12" customHeight="1">
      <c r="H12954" s="800"/>
      <c r="AJ12954" s="792"/>
      <c r="AM12954" s="792"/>
      <c r="AP12954" s="792"/>
      <c r="AS12954" s="792"/>
      <c r="AV12954" s="792"/>
      <c r="AY12954" s="792"/>
      <c r="BN12954" s="792"/>
      <c r="BQ12954" s="792"/>
    </row>
    <row r="12955" spans="8:69" ht="12" customHeight="1">
      <c r="H12955" s="800"/>
      <c r="AJ12955" s="792"/>
      <c r="AM12955" s="792"/>
      <c r="AP12955" s="792"/>
      <c r="AS12955" s="792"/>
      <c r="AV12955" s="792"/>
      <c r="AY12955" s="792"/>
      <c r="BN12955" s="792"/>
      <c r="BQ12955" s="792"/>
    </row>
    <row r="12956" spans="8:69" ht="12" customHeight="1">
      <c r="H12956" s="800"/>
      <c r="AJ12956" s="792"/>
      <c r="AM12956" s="792"/>
      <c r="AP12956" s="792"/>
      <c r="AS12956" s="792"/>
      <c r="AV12956" s="792"/>
      <c r="AY12956" s="792"/>
      <c r="BN12956" s="792"/>
      <c r="BQ12956" s="792"/>
    </row>
    <row r="12957" spans="8:69" ht="12" customHeight="1">
      <c r="H12957" s="800"/>
      <c r="AJ12957" s="792"/>
      <c r="AM12957" s="792"/>
      <c r="AP12957" s="792"/>
      <c r="AS12957" s="792"/>
      <c r="AV12957" s="792"/>
      <c r="AY12957" s="792"/>
      <c r="BN12957" s="792"/>
      <c r="BQ12957" s="792"/>
    </row>
    <row r="12958" spans="8:69" ht="12" customHeight="1">
      <c r="H12958" s="800"/>
      <c r="AJ12958" s="792"/>
      <c r="AM12958" s="792"/>
      <c r="AP12958" s="792"/>
      <c r="AS12958" s="792"/>
      <c r="AV12958" s="792"/>
      <c r="AY12958" s="792"/>
      <c r="BN12958" s="792"/>
      <c r="BQ12958" s="792"/>
    </row>
    <row r="12959" spans="8:69" ht="12" customHeight="1">
      <c r="H12959" s="800"/>
      <c r="AJ12959" s="792"/>
      <c r="AM12959" s="792"/>
      <c r="AP12959" s="792"/>
      <c r="AS12959" s="792"/>
      <c r="AV12959" s="792"/>
      <c r="AY12959" s="792"/>
      <c r="BN12959" s="792"/>
      <c r="BQ12959" s="792"/>
    </row>
    <row r="12960" spans="8:69" ht="12" customHeight="1">
      <c r="H12960" s="800"/>
      <c r="AJ12960" s="792"/>
      <c r="AM12960" s="792"/>
      <c r="AP12960" s="792"/>
      <c r="AS12960" s="792"/>
      <c r="AV12960" s="792"/>
      <c r="AY12960" s="792"/>
      <c r="BN12960" s="792"/>
      <c r="BQ12960" s="792"/>
    </row>
    <row r="12961" spans="8:69" ht="12" customHeight="1">
      <c r="H12961" s="800"/>
      <c r="AJ12961" s="792"/>
      <c r="AM12961" s="792"/>
      <c r="AP12961" s="792"/>
      <c r="AS12961" s="792"/>
      <c r="AV12961" s="792"/>
      <c r="AY12961" s="792"/>
      <c r="BN12961" s="792"/>
      <c r="BQ12961" s="792"/>
    </row>
    <row r="12962" spans="8:69" ht="12" customHeight="1">
      <c r="H12962" s="800"/>
      <c r="AJ12962" s="792"/>
      <c r="AM12962" s="792"/>
      <c r="AP12962" s="792"/>
      <c r="AS12962" s="792"/>
      <c r="AV12962" s="792"/>
      <c r="AY12962" s="792"/>
      <c r="BN12962" s="792"/>
      <c r="BQ12962" s="792"/>
    </row>
    <row r="12963" spans="8:69" ht="12" customHeight="1">
      <c r="H12963" s="800"/>
      <c r="AJ12963" s="792"/>
      <c r="AM12963" s="792"/>
      <c r="AP12963" s="792"/>
      <c r="AS12963" s="792"/>
      <c r="AV12963" s="792"/>
      <c r="AY12963" s="792"/>
      <c r="BN12963" s="792"/>
      <c r="BQ12963" s="792"/>
    </row>
    <row r="12964" spans="8:69" ht="12" customHeight="1">
      <c r="H12964" s="800"/>
      <c r="AJ12964" s="792"/>
      <c r="AM12964" s="792"/>
      <c r="AP12964" s="792"/>
      <c r="AS12964" s="792"/>
      <c r="AV12964" s="792"/>
      <c r="AY12964" s="792"/>
      <c r="BN12964" s="792"/>
      <c r="BQ12964" s="792"/>
    </row>
    <row r="12965" spans="8:69" ht="12" customHeight="1">
      <c r="H12965" s="800"/>
      <c r="AJ12965" s="792"/>
      <c r="AM12965" s="792"/>
      <c r="AP12965" s="792"/>
      <c r="AS12965" s="792"/>
      <c r="AV12965" s="792"/>
      <c r="AY12965" s="792"/>
      <c r="BN12965" s="792"/>
      <c r="BQ12965" s="792"/>
    </row>
    <row r="12966" spans="8:69" ht="12" customHeight="1">
      <c r="H12966" s="800"/>
      <c r="AJ12966" s="792"/>
      <c r="AM12966" s="792"/>
      <c r="AP12966" s="792"/>
      <c r="AS12966" s="792"/>
      <c r="AV12966" s="792"/>
      <c r="AY12966" s="792"/>
      <c r="BN12966" s="792"/>
      <c r="BQ12966" s="792"/>
    </row>
    <row r="12967" spans="8:69" ht="12" customHeight="1">
      <c r="H12967" s="800"/>
      <c r="AJ12967" s="792"/>
      <c r="AM12967" s="792"/>
      <c r="AP12967" s="792"/>
      <c r="AS12967" s="792"/>
      <c r="AV12967" s="792"/>
      <c r="AY12967" s="792"/>
      <c r="BN12967" s="792"/>
      <c r="BQ12967" s="792"/>
    </row>
    <row r="12968" spans="8:69" ht="12" customHeight="1">
      <c r="H12968" s="800"/>
      <c r="AJ12968" s="792"/>
      <c r="AM12968" s="792"/>
      <c r="AP12968" s="792"/>
      <c r="AS12968" s="792"/>
      <c r="AV12968" s="792"/>
      <c r="AY12968" s="792"/>
      <c r="BN12968" s="792"/>
      <c r="BQ12968" s="792"/>
    </row>
    <row r="12969" spans="8:69" ht="12" customHeight="1">
      <c r="H12969" s="800"/>
      <c r="AJ12969" s="792"/>
      <c r="AM12969" s="792"/>
      <c r="AP12969" s="792"/>
      <c r="AS12969" s="792"/>
      <c r="AV12969" s="792"/>
      <c r="AY12969" s="792"/>
      <c r="BN12969" s="792"/>
      <c r="BQ12969" s="792"/>
    </row>
    <row r="12970" spans="8:69" ht="12" customHeight="1">
      <c r="H12970" s="800"/>
      <c r="AJ12970" s="792"/>
      <c r="AM12970" s="792"/>
      <c r="AP12970" s="792"/>
      <c r="AS12970" s="792"/>
      <c r="AV12970" s="792"/>
      <c r="AY12970" s="792"/>
      <c r="BN12970" s="792"/>
      <c r="BQ12970" s="792"/>
    </row>
    <row r="12971" spans="8:69" ht="12" customHeight="1">
      <c r="H12971" s="800"/>
      <c r="AJ12971" s="792"/>
      <c r="AM12971" s="792"/>
      <c r="AP12971" s="792"/>
      <c r="AS12971" s="792"/>
      <c r="AV12971" s="792"/>
      <c r="AY12971" s="792"/>
      <c r="BN12971" s="792"/>
      <c r="BQ12971" s="792"/>
    </row>
    <row r="12972" spans="8:69" ht="12" customHeight="1">
      <c r="H12972" s="800"/>
      <c r="AJ12972" s="792"/>
      <c r="AM12972" s="792"/>
      <c r="AP12972" s="792"/>
      <c r="AS12972" s="792"/>
      <c r="AV12972" s="792"/>
      <c r="AY12972" s="792"/>
      <c r="BN12972" s="792"/>
      <c r="BQ12972" s="792"/>
    </row>
    <row r="12973" spans="8:69" ht="12" customHeight="1">
      <c r="H12973" s="800"/>
      <c r="AJ12973" s="792"/>
      <c r="AM12973" s="792"/>
      <c r="AP12973" s="792"/>
      <c r="AS12973" s="792"/>
      <c r="AV12973" s="792"/>
      <c r="AY12973" s="792"/>
      <c r="BN12973" s="792"/>
      <c r="BQ12973" s="792"/>
    </row>
    <row r="12974" spans="8:69" ht="12" customHeight="1">
      <c r="H12974" s="800"/>
      <c r="AJ12974" s="792"/>
      <c r="AM12974" s="792"/>
      <c r="AP12974" s="792"/>
      <c r="AS12974" s="792"/>
      <c r="AV12974" s="792"/>
      <c r="AY12974" s="792"/>
      <c r="BN12974" s="792"/>
      <c r="BQ12974" s="792"/>
    </row>
    <row r="12975" spans="8:69" ht="12" customHeight="1">
      <c r="H12975" s="800"/>
      <c r="AJ12975" s="792"/>
      <c r="AM12975" s="792"/>
      <c r="AP12975" s="792"/>
      <c r="AS12975" s="792"/>
      <c r="AV12975" s="792"/>
      <c r="AY12975" s="792"/>
      <c r="BN12975" s="792"/>
      <c r="BQ12975" s="792"/>
    </row>
    <row r="12976" spans="8:69" ht="12" customHeight="1">
      <c r="H12976" s="800"/>
      <c r="AJ12976" s="792"/>
      <c r="AM12976" s="792"/>
      <c r="AP12976" s="792"/>
      <c r="AS12976" s="792"/>
      <c r="AV12976" s="792"/>
      <c r="AY12976" s="792"/>
      <c r="BN12976" s="792"/>
      <c r="BQ12976" s="792"/>
    </row>
    <row r="12977" spans="8:69" ht="12" customHeight="1">
      <c r="H12977" s="800"/>
      <c r="AJ12977" s="792"/>
      <c r="AM12977" s="792"/>
      <c r="AP12977" s="792"/>
      <c r="AS12977" s="792"/>
      <c r="AV12977" s="792"/>
      <c r="AY12977" s="792"/>
      <c r="BN12977" s="792"/>
      <c r="BQ12977" s="792"/>
    </row>
    <row r="12978" spans="8:69" ht="12" customHeight="1">
      <c r="H12978" s="800"/>
      <c r="AJ12978" s="792"/>
      <c r="AM12978" s="792"/>
      <c r="AP12978" s="792"/>
      <c r="AS12978" s="792"/>
      <c r="AV12978" s="792"/>
      <c r="AY12978" s="792"/>
      <c r="BN12978" s="792"/>
      <c r="BQ12978" s="792"/>
    </row>
    <row r="12979" spans="8:69" ht="12" customHeight="1">
      <c r="H12979" s="800"/>
      <c r="AJ12979" s="792"/>
      <c r="AM12979" s="792"/>
      <c r="AP12979" s="792"/>
      <c r="AS12979" s="792"/>
      <c r="AV12979" s="792"/>
      <c r="AY12979" s="792"/>
      <c r="BN12979" s="792"/>
      <c r="BQ12979" s="792"/>
    </row>
    <row r="12980" spans="8:69" ht="12" customHeight="1">
      <c r="H12980" s="800"/>
      <c r="AJ12980" s="792"/>
      <c r="AM12980" s="792"/>
      <c r="AP12980" s="792"/>
      <c r="AS12980" s="792"/>
      <c r="AV12980" s="792"/>
      <c r="AY12980" s="792"/>
      <c r="BN12980" s="792"/>
      <c r="BQ12980" s="792"/>
    </row>
    <row r="12981" spans="8:69" ht="12" customHeight="1">
      <c r="H12981" s="800"/>
      <c r="AJ12981" s="792"/>
      <c r="AM12981" s="792"/>
      <c r="AP12981" s="792"/>
      <c r="AS12981" s="792"/>
      <c r="AV12981" s="792"/>
      <c r="AY12981" s="792"/>
      <c r="BN12981" s="792"/>
      <c r="BQ12981" s="792"/>
    </row>
    <row r="12982" spans="8:69" ht="12" customHeight="1">
      <c r="H12982" s="800"/>
      <c r="AJ12982" s="792"/>
      <c r="AM12982" s="792"/>
      <c r="AP12982" s="792"/>
      <c r="AS12982" s="792"/>
      <c r="AV12982" s="792"/>
      <c r="AY12982" s="792"/>
      <c r="BN12982" s="792"/>
      <c r="BQ12982" s="792"/>
    </row>
    <row r="12983" spans="8:69" ht="12" customHeight="1">
      <c r="H12983" s="800"/>
      <c r="AJ12983" s="792"/>
      <c r="AM12983" s="792"/>
      <c r="AP12983" s="792"/>
      <c r="AS12983" s="792"/>
      <c r="AV12983" s="792"/>
      <c r="AY12983" s="792"/>
      <c r="BN12983" s="792"/>
      <c r="BQ12983" s="792"/>
    </row>
    <row r="12984" spans="8:69" ht="12" customHeight="1">
      <c r="H12984" s="800"/>
      <c r="AJ12984" s="792"/>
      <c r="AM12984" s="792"/>
      <c r="AP12984" s="792"/>
      <c r="AS12984" s="792"/>
      <c r="AV12984" s="792"/>
      <c r="AY12984" s="792"/>
      <c r="BN12984" s="792"/>
      <c r="BQ12984" s="792"/>
    </row>
    <row r="12985" spans="8:69" ht="12" customHeight="1">
      <c r="H12985" s="800"/>
      <c r="AJ12985" s="792"/>
      <c r="AM12985" s="792"/>
      <c r="AP12985" s="792"/>
      <c r="AS12985" s="792"/>
      <c r="AV12985" s="792"/>
      <c r="AY12985" s="792"/>
      <c r="BN12985" s="792"/>
      <c r="BQ12985" s="792"/>
    </row>
    <row r="12986" spans="8:69" ht="12" customHeight="1">
      <c r="H12986" s="800"/>
      <c r="AJ12986" s="792"/>
      <c r="AM12986" s="792"/>
      <c r="AP12986" s="792"/>
      <c r="AS12986" s="792"/>
      <c r="AV12986" s="792"/>
      <c r="AY12986" s="792"/>
      <c r="BN12986" s="792"/>
      <c r="BQ12986" s="792"/>
    </row>
    <row r="12987" spans="8:69" ht="12" customHeight="1">
      <c r="H12987" s="800"/>
      <c r="AJ12987" s="792"/>
      <c r="AM12987" s="792"/>
      <c r="AP12987" s="792"/>
      <c r="AS12987" s="792"/>
      <c r="AV12987" s="792"/>
      <c r="AY12987" s="792"/>
      <c r="BN12987" s="792"/>
      <c r="BQ12987" s="792"/>
    </row>
    <row r="12988" spans="8:69" ht="12" customHeight="1">
      <c r="H12988" s="800"/>
      <c r="AJ12988" s="792"/>
      <c r="AM12988" s="792"/>
      <c r="AP12988" s="792"/>
      <c r="AS12988" s="792"/>
      <c r="AV12988" s="792"/>
      <c r="AY12988" s="792"/>
      <c r="BN12988" s="792"/>
      <c r="BQ12988" s="792"/>
    </row>
    <row r="12989" spans="8:69" ht="12" customHeight="1">
      <c r="H12989" s="800"/>
      <c r="AJ12989" s="792"/>
      <c r="AM12989" s="792"/>
      <c r="AP12989" s="792"/>
      <c r="AS12989" s="792"/>
      <c r="AV12989" s="792"/>
      <c r="AY12989" s="792"/>
      <c r="BN12989" s="792"/>
      <c r="BQ12989" s="792"/>
    </row>
    <row r="12990" spans="8:69" ht="12" customHeight="1">
      <c r="H12990" s="800"/>
      <c r="AJ12990" s="792"/>
      <c r="AM12990" s="792"/>
      <c r="AP12990" s="792"/>
      <c r="AS12990" s="792"/>
      <c r="AV12990" s="792"/>
      <c r="AY12990" s="792"/>
      <c r="BN12990" s="792"/>
      <c r="BQ12990" s="792"/>
    </row>
    <row r="12991" spans="8:69" ht="12" customHeight="1">
      <c r="H12991" s="800"/>
      <c r="AJ12991" s="792"/>
      <c r="AM12991" s="792"/>
      <c r="AP12991" s="792"/>
      <c r="AS12991" s="792"/>
      <c r="AV12991" s="792"/>
      <c r="AY12991" s="792"/>
      <c r="BN12991" s="792"/>
      <c r="BQ12991" s="792"/>
    </row>
    <row r="12992" spans="8:69" ht="12" customHeight="1">
      <c r="H12992" s="800"/>
      <c r="AJ12992" s="792"/>
      <c r="AM12992" s="792"/>
      <c r="AP12992" s="792"/>
      <c r="AS12992" s="792"/>
      <c r="AV12992" s="792"/>
      <c r="AY12992" s="792"/>
      <c r="BN12992" s="792"/>
      <c r="BQ12992" s="792"/>
    </row>
    <row r="12993" spans="8:69" ht="12" customHeight="1">
      <c r="H12993" s="800"/>
      <c r="AJ12993" s="792"/>
      <c r="AM12993" s="792"/>
      <c r="AP12993" s="792"/>
      <c r="AS12993" s="792"/>
      <c r="AV12993" s="792"/>
      <c r="AY12993" s="792"/>
      <c r="BN12993" s="792"/>
      <c r="BQ12993" s="792"/>
    </row>
    <row r="12994" spans="8:69" ht="12" customHeight="1">
      <c r="H12994" s="800"/>
      <c r="AJ12994" s="792"/>
      <c r="AM12994" s="792"/>
      <c r="AP12994" s="792"/>
      <c r="AS12994" s="792"/>
      <c r="AV12994" s="792"/>
      <c r="AY12994" s="792"/>
      <c r="BN12994" s="792"/>
      <c r="BQ12994" s="792"/>
    </row>
    <row r="12995" spans="8:69" ht="12" customHeight="1">
      <c r="H12995" s="800"/>
      <c r="AJ12995" s="792"/>
      <c r="AM12995" s="792"/>
      <c r="AP12995" s="792"/>
      <c r="AS12995" s="792"/>
      <c r="AV12995" s="792"/>
      <c r="AY12995" s="792"/>
      <c r="BN12995" s="792"/>
      <c r="BQ12995" s="792"/>
    </row>
    <row r="12996" spans="8:69" ht="12" customHeight="1">
      <c r="H12996" s="800"/>
      <c r="AJ12996" s="792"/>
      <c r="AM12996" s="792"/>
      <c r="AP12996" s="792"/>
      <c r="AS12996" s="792"/>
      <c r="AV12996" s="792"/>
      <c r="AY12996" s="792"/>
      <c r="BN12996" s="792"/>
      <c r="BQ12996" s="792"/>
    </row>
    <row r="12997" spans="8:69" ht="12" customHeight="1">
      <c r="H12997" s="800"/>
      <c r="AJ12997" s="792"/>
      <c r="AM12997" s="792"/>
      <c r="AP12997" s="792"/>
      <c r="AS12997" s="792"/>
      <c r="AV12997" s="792"/>
      <c r="AY12997" s="792"/>
      <c r="BN12997" s="792"/>
      <c r="BQ12997" s="792"/>
    </row>
    <row r="12998" spans="8:69" ht="12" customHeight="1">
      <c r="H12998" s="800"/>
      <c r="AJ12998" s="792"/>
      <c r="AM12998" s="792"/>
      <c r="AP12998" s="792"/>
      <c r="AS12998" s="792"/>
      <c r="AV12998" s="792"/>
      <c r="AY12998" s="792"/>
      <c r="BN12998" s="792"/>
      <c r="BQ12998" s="792"/>
    </row>
    <row r="12999" spans="8:69" ht="12" customHeight="1">
      <c r="H12999" s="800"/>
      <c r="AJ12999" s="792"/>
      <c r="AM12999" s="792"/>
      <c r="AP12999" s="792"/>
      <c r="AS12999" s="792"/>
      <c r="AV12999" s="792"/>
      <c r="AY12999" s="792"/>
      <c r="BN12999" s="792"/>
      <c r="BQ12999" s="792"/>
    </row>
    <row r="13000" spans="8:69" ht="12" customHeight="1">
      <c r="H13000" s="800"/>
      <c r="AJ13000" s="792"/>
      <c r="AM13000" s="792"/>
      <c r="AP13000" s="792"/>
      <c r="AS13000" s="792"/>
      <c r="AV13000" s="792"/>
      <c r="AY13000" s="792"/>
      <c r="BN13000" s="792"/>
      <c r="BQ13000" s="792"/>
    </row>
    <row r="13001" spans="8:69" ht="12" customHeight="1">
      <c r="H13001" s="800"/>
      <c r="AJ13001" s="792"/>
      <c r="AM13001" s="792"/>
      <c r="AP13001" s="792"/>
      <c r="AS13001" s="792"/>
      <c r="AV13001" s="792"/>
      <c r="AY13001" s="792"/>
      <c r="BN13001" s="792"/>
      <c r="BQ13001" s="792"/>
    </row>
    <row r="13002" spans="8:69" ht="12" customHeight="1">
      <c r="H13002" s="800"/>
      <c r="AJ13002" s="792"/>
      <c r="AM13002" s="792"/>
      <c r="AP13002" s="792"/>
      <c r="AS13002" s="792"/>
      <c r="AV13002" s="792"/>
      <c r="AY13002" s="792"/>
      <c r="BN13002" s="792"/>
      <c r="BQ13002" s="792"/>
    </row>
    <row r="13003" spans="8:69" ht="12" customHeight="1">
      <c r="H13003" s="800"/>
      <c r="AJ13003" s="792"/>
      <c r="AM13003" s="792"/>
      <c r="AP13003" s="792"/>
      <c r="AS13003" s="792"/>
      <c r="AV13003" s="792"/>
      <c r="AY13003" s="792"/>
      <c r="BN13003" s="792"/>
      <c r="BQ13003" s="792"/>
    </row>
    <row r="13004" spans="8:69" ht="12" customHeight="1">
      <c r="H13004" s="800"/>
      <c r="AJ13004" s="792"/>
      <c r="AM13004" s="792"/>
      <c r="AP13004" s="792"/>
      <c r="AS13004" s="792"/>
      <c r="AV13004" s="792"/>
      <c r="AY13004" s="792"/>
      <c r="BN13004" s="792"/>
      <c r="BQ13004" s="792"/>
    </row>
    <row r="13005" spans="8:69" ht="12" customHeight="1">
      <c r="H13005" s="800"/>
      <c r="AJ13005" s="792"/>
      <c r="AM13005" s="792"/>
      <c r="AP13005" s="792"/>
      <c r="AS13005" s="792"/>
      <c r="AV13005" s="792"/>
      <c r="AY13005" s="792"/>
      <c r="BN13005" s="792"/>
      <c r="BQ13005" s="792"/>
    </row>
    <row r="13006" spans="8:69" ht="12" customHeight="1">
      <c r="H13006" s="800"/>
      <c r="AJ13006" s="792"/>
      <c r="AM13006" s="792"/>
      <c r="AP13006" s="792"/>
      <c r="AS13006" s="792"/>
      <c r="AV13006" s="792"/>
      <c r="AY13006" s="792"/>
      <c r="BN13006" s="792"/>
      <c r="BQ13006" s="792"/>
    </row>
    <row r="13007" spans="8:69" ht="12" customHeight="1">
      <c r="H13007" s="800"/>
      <c r="AJ13007" s="792"/>
      <c r="AM13007" s="792"/>
      <c r="AP13007" s="792"/>
      <c r="AS13007" s="792"/>
      <c r="AV13007" s="792"/>
      <c r="AY13007" s="792"/>
      <c r="BN13007" s="792"/>
      <c r="BQ13007" s="792"/>
    </row>
    <row r="13008" spans="8:69" ht="12" customHeight="1">
      <c r="H13008" s="800"/>
      <c r="AJ13008" s="792"/>
      <c r="AM13008" s="792"/>
      <c r="AP13008" s="792"/>
      <c r="AS13008" s="792"/>
      <c r="AV13008" s="792"/>
      <c r="AY13008" s="792"/>
      <c r="BN13008" s="792"/>
      <c r="BQ13008" s="792"/>
    </row>
    <row r="13009" spans="8:69" ht="12" customHeight="1">
      <c r="H13009" s="800"/>
      <c r="AJ13009" s="792"/>
      <c r="AM13009" s="792"/>
      <c r="AP13009" s="792"/>
      <c r="AS13009" s="792"/>
      <c r="AV13009" s="792"/>
      <c r="AY13009" s="792"/>
      <c r="BN13009" s="792"/>
      <c r="BQ13009" s="792"/>
    </row>
    <row r="13010" spans="8:69" ht="12" customHeight="1">
      <c r="H13010" s="800"/>
      <c r="AJ13010" s="792"/>
      <c r="AM13010" s="792"/>
      <c r="AP13010" s="792"/>
      <c r="AS13010" s="792"/>
      <c r="AV13010" s="792"/>
      <c r="AY13010" s="792"/>
      <c r="BN13010" s="792"/>
      <c r="BQ13010" s="792"/>
    </row>
    <row r="13011" spans="8:69" ht="12" customHeight="1">
      <c r="H13011" s="800"/>
      <c r="AJ13011" s="792"/>
      <c r="AM13011" s="792"/>
      <c r="AP13011" s="792"/>
      <c r="AS13011" s="792"/>
      <c r="AV13011" s="792"/>
      <c r="AY13011" s="792"/>
      <c r="BN13011" s="792"/>
      <c r="BQ13011" s="792"/>
    </row>
    <row r="13012" spans="8:69" ht="12" customHeight="1">
      <c r="H13012" s="800"/>
      <c r="AJ13012" s="792"/>
      <c r="AM13012" s="792"/>
      <c r="AP13012" s="792"/>
      <c r="AS13012" s="792"/>
      <c r="AV13012" s="792"/>
      <c r="AY13012" s="792"/>
      <c r="BN13012" s="792"/>
      <c r="BQ13012" s="792"/>
    </row>
    <row r="13013" spans="8:69" ht="12" customHeight="1">
      <c r="H13013" s="800"/>
      <c r="AJ13013" s="792"/>
      <c r="AM13013" s="792"/>
      <c r="AP13013" s="792"/>
      <c r="AS13013" s="792"/>
      <c r="AV13013" s="792"/>
      <c r="AY13013" s="792"/>
      <c r="BN13013" s="792"/>
      <c r="BQ13013" s="792"/>
    </row>
    <row r="13014" spans="8:69" ht="12" customHeight="1">
      <c r="H13014" s="800"/>
      <c r="AJ13014" s="792"/>
      <c r="AM13014" s="792"/>
      <c r="AP13014" s="792"/>
      <c r="AS13014" s="792"/>
      <c r="AV13014" s="792"/>
      <c r="AY13014" s="792"/>
      <c r="BN13014" s="792"/>
      <c r="BQ13014" s="792"/>
    </row>
    <row r="13015" spans="8:69" ht="12" customHeight="1">
      <c r="H13015" s="800"/>
      <c r="AJ13015" s="792"/>
      <c r="AM13015" s="792"/>
      <c r="AP13015" s="792"/>
      <c r="AS13015" s="792"/>
      <c r="AV13015" s="792"/>
      <c r="AY13015" s="792"/>
      <c r="BN13015" s="792"/>
      <c r="BQ13015" s="792"/>
    </row>
    <row r="13016" spans="8:69" ht="12" customHeight="1">
      <c r="H13016" s="800"/>
      <c r="AJ13016" s="792"/>
      <c r="AM13016" s="792"/>
      <c r="AP13016" s="792"/>
      <c r="AS13016" s="792"/>
      <c r="AV13016" s="792"/>
      <c r="AY13016" s="792"/>
      <c r="BN13016" s="792"/>
      <c r="BQ13016" s="792"/>
    </row>
    <row r="13017" spans="8:69" ht="12" customHeight="1">
      <c r="H13017" s="800"/>
      <c r="AJ13017" s="792"/>
      <c r="AM13017" s="792"/>
      <c r="AP13017" s="792"/>
      <c r="AS13017" s="792"/>
      <c r="AV13017" s="792"/>
      <c r="AY13017" s="792"/>
      <c r="BN13017" s="792"/>
      <c r="BQ13017" s="792"/>
    </row>
    <row r="13018" spans="8:69" ht="12" customHeight="1">
      <c r="H13018" s="800"/>
      <c r="AJ13018" s="792"/>
      <c r="AM13018" s="792"/>
      <c r="AP13018" s="792"/>
      <c r="AS13018" s="792"/>
      <c r="AV13018" s="792"/>
      <c r="AY13018" s="792"/>
      <c r="BN13018" s="792"/>
      <c r="BQ13018" s="792"/>
    </row>
    <row r="13019" spans="8:69" ht="12" customHeight="1">
      <c r="H13019" s="800"/>
      <c r="AJ13019" s="792"/>
      <c r="AM13019" s="792"/>
      <c r="AP13019" s="792"/>
      <c r="AS13019" s="792"/>
      <c r="AV13019" s="792"/>
      <c r="AY13019" s="792"/>
      <c r="BN13019" s="792"/>
      <c r="BQ13019" s="792"/>
    </row>
    <row r="13020" spans="8:69" ht="12" customHeight="1">
      <c r="H13020" s="800"/>
      <c r="AJ13020" s="792"/>
      <c r="AM13020" s="792"/>
      <c r="AP13020" s="792"/>
      <c r="AS13020" s="792"/>
      <c r="AV13020" s="792"/>
      <c r="AY13020" s="792"/>
      <c r="BN13020" s="792"/>
      <c r="BQ13020" s="792"/>
    </row>
    <row r="13021" spans="8:69" ht="12" customHeight="1">
      <c r="H13021" s="800"/>
      <c r="AJ13021" s="792"/>
      <c r="AM13021" s="792"/>
      <c r="AP13021" s="792"/>
      <c r="AS13021" s="792"/>
      <c r="AV13021" s="792"/>
      <c r="AY13021" s="792"/>
      <c r="BN13021" s="792"/>
      <c r="BQ13021" s="792"/>
    </row>
    <row r="13022" spans="8:69" ht="12" customHeight="1">
      <c r="H13022" s="800"/>
      <c r="AJ13022" s="792"/>
      <c r="AM13022" s="792"/>
      <c r="AP13022" s="792"/>
      <c r="AS13022" s="792"/>
      <c r="AV13022" s="792"/>
      <c r="AY13022" s="792"/>
      <c r="BN13022" s="792"/>
      <c r="BQ13022" s="792"/>
    </row>
    <row r="13023" spans="8:69" ht="12" customHeight="1">
      <c r="H13023" s="800"/>
      <c r="AJ13023" s="792"/>
      <c r="AM13023" s="792"/>
      <c r="AP13023" s="792"/>
      <c r="AS13023" s="792"/>
      <c r="AV13023" s="792"/>
      <c r="AY13023" s="792"/>
      <c r="BN13023" s="792"/>
      <c r="BQ13023" s="792"/>
    </row>
    <row r="13024" spans="8:69" ht="12" customHeight="1">
      <c r="H13024" s="800"/>
      <c r="AJ13024" s="792"/>
      <c r="AM13024" s="792"/>
      <c r="AP13024" s="792"/>
      <c r="AS13024" s="792"/>
      <c r="AV13024" s="792"/>
      <c r="AY13024" s="792"/>
      <c r="BN13024" s="792"/>
      <c r="BQ13024" s="792"/>
    </row>
    <row r="13025" spans="8:69" ht="12" customHeight="1">
      <c r="H13025" s="800"/>
      <c r="AJ13025" s="792"/>
      <c r="AM13025" s="792"/>
      <c r="AP13025" s="792"/>
      <c r="AS13025" s="792"/>
      <c r="AV13025" s="792"/>
      <c r="AY13025" s="792"/>
      <c r="BN13025" s="792"/>
      <c r="BQ13025" s="792"/>
    </row>
    <row r="13026" spans="8:69" ht="12" customHeight="1">
      <c r="H13026" s="800"/>
      <c r="AJ13026" s="792"/>
      <c r="AM13026" s="792"/>
      <c r="AP13026" s="792"/>
      <c r="AS13026" s="792"/>
      <c r="AV13026" s="792"/>
      <c r="AY13026" s="792"/>
      <c r="BN13026" s="792"/>
      <c r="BQ13026" s="792"/>
    </row>
    <row r="13027" spans="8:69" ht="12" customHeight="1">
      <c r="H13027" s="800"/>
      <c r="AJ13027" s="792"/>
      <c r="AM13027" s="792"/>
      <c r="AP13027" s="792"/>
      <c r="AS13027" s="792"/>
      <c r="AV13027" s="792"/>
      <c r="AY13027" s="792"/>
      <c r="BN13027" s="792"/>
      <c r="BQ13027" s="792"/>
    </row>
    <row r="13028" spans="8:69" ht="12" customHeight="1">
      <c r="H13028" s="800"/>
      <c r="AJ13028" s="792"/>
      <c r="AM13028" s="792"/>
      <c r="AP13028" s="792"/>
      <c r="AS13028" s="792"/>
      <c r="AV13028" s="792"/>
      <c r="AY13028" s="792"/>
      <c r="BN13028" s="792"/>
      <c r="BQ13028" s="792"/>
    </row>
    <row r="13029" spans="8:69" ht="12" customHeight="1">
      <c r="H13029" s="800"/>
      <c r="AJ13029" s="792"/>
      <c r="AM13029" s="792"/>
      <c r="AP13029" s="792"/>
      <c r="AS13029" s="792"/>
      <c r="AV13029" s="792"/>
      <c r="AY13029" s="792"/>
      <c r="BN13029" s="792"/>
      <c r="BQ13029" s="792"/>
    </row>
    <row r="13030" spans="8:69" ht="12" customHeight="1">
      <c r="H13030" s="800"/>
      <c r="AJ13030" s="792"/>
      <c r="AM13030" s="792"/>
      <c r="AP13030" s="792"/>
      <c r="AS13030" s="792"/>
      <c r="AV13030" s="792"/>
      <c r="AY13030" s="792"/>
      <c r="BN13030" s="792"/>
      <c r="BQ13030" s="792"/>
    </row>
    <row r="13031" spans="8:69" ht="12" customHeight="1">
      <c r="H13031" s="800"/>
      <c r="AJ13031" s="792"/>
      <c r="AM13031" s="792"/>
      <c r="AP13031" s="792"/>
      <c r="AS13031" s="792"/>
      <c r="AV13031" s="792"/>
      <c r="AY13031" s="792"/>
      <c r="BN13031" s="792"/>
      <c r="BQ13031" s="792"/>
    </row>
    <row r="13032" spans="8:69" ht="12" customHeight="1">
      <c r="H13032" s="800"/>
      <c r="AJ13032" s="792"/>
      <c r="AM13032" s="792"/>
      <c r="AP13032" s="792"/>
      <c r="AS13032" s="792"/>
      <c r="AV13032" s="792"/>
      <c r="AY13032" s="792"/>
      <c r="BN13032" s="792"/>
      <c r="BQ13032" s="792"/>
    </row>
    <row r="13033" spans="8:69" ht="12" customHeight="1">
      <c r="H13033" s="800"/>
      <c r="AJ13033" s="792"/>
      <c r="AM13033" s="792"/>
      <c r="AP13033" s="792"/>
      <c r="AS13033" s="792"/>
      <c r="AV13033" s="792"/>
      <c r="AY13033" s="792"/>
      <c r="BN13033" s="792"/>
      <c r="BQ13033" s="792"/>
    </row>
    <row r="13034" spans="8:69" ht="12" customHeight="1">
      <c r="H13034" s="800"/>
      <c r="AJ13034" s="792"/>
      <c r="AM13034" s="792"/>
      <c r="AP13034" s="792"/>
      <c r="AS13034" s="792"/>
      <c r="AV13034" s="792"/>
      <c r="AY13034" s="792"/>
      <c r="BN13034" s="792"/>
      <c r="BQ13034" s="792"/>
    </row>
    <row r="13035" spans="8:69" ht="12" customHeight="1">
      <c r="H13035" s="800"/>
      <c r="AJ13035" s="792"/>
      <c r="AM13035" s="792"/>
      <c r="AP13035" s="792"/>
      <c r="AS13035" s="792"/>
      <c r="AV13035" s="792"/>
      <c r="AY13035" s="792"/>
      <c r="BN13035" s="792"/>
      <c r="BQ13035" s="792"/>
    </row>
    <row r="13036" spans="8:69" ht="12" customHeight="1">
      <c r="H13036" s="800"/>
      <c r="AJ13036" s="792"/>
      <c r="AM13036" s="792"/>
      <c r="AP13036" s="792"/>
      <c r="AS13036" s="792"/>
      <c r="AV13036" s="792"/>
      <c r="AY13036" s="792"/>
      <c r="BN13036" s="792"/>
      <c r="BQ13036" s="792"/>
    </row>
    <row r="13037" spans="8:69" ht="12" customHeight="1">
      <c r="H13037" s="800"/>
      <c r="AJ13037" s="792"/>
      <c r="AM13037" s="792"/>
      <c r="AP13037" s="792"/>
      <c r="AS13037" s="792"/>
      <c r="AV13037" s="792"/>
      <c r="AY13037" s="792"/>
      <c r="BN13037" s="792"/>
      <c r="BQ13037" s="792"/>
    </row>
    <row r="13038" spans="8:69" ht="12" customHeight="1">
      <c r="H13038" s="800"/>
      <c r="AJ13038" s="792"/>
      <c r="AM13038" s="792"/>
      <c r="AP13038" s="792"/>
      <c r="AS13038" s="792"/>
      <c r="AV13038" s="792"/>
      <c r="AY13038" s="792"/>
      <c r="BN13038" s="792"/>
      <c r="BQ13038" s="792"/>
    </row>
    <row r="13039" spans="8:69" ht="12" customHeight="1">
      <c r="H13039" s="800"/>
      <c r="AJ13039" s="792"/>
      <c r="AM13039" s="792"/>
      <c r="AP13039" s="792"/>
      <c r="AS13039" s="792"/>
      <c r="AV13039" s="792"/>
      <c r="AY13039" s="792"/>
      <c r="BN13039" s="792"/>
      <c r="BQ13039" s="792"/>
    </row>
    <row r="13040" spans="8:69" ht="12" customHeight="1">
      <c r="H13040" s="800"/>
      <c r="AJ13040" s="792"/>
      <c r="AM13040" s="792"/>
      <c r="AP13040" s="792"/>
      <c r="AS13040" s="792"/>
      <c r="AV13040" s="792"/>
      <c r="AY13040" s="792"/>
      <c r="BN13040" s="792"/>
      <c r="BQ13040" s="792"/>
    </row>
    <row r="13041" spans="8:69" ht="12" customHeight="1">
      <c r="H13041" s="800"/>
      <c r="AJ13041" s="792"/>
      <c r="AM13041" s="792"/>
      <c r="AP13041" s="792"/>
      <c r="AS13041" s="792"/>
      <c r="AV13041" s="792"/>
      <c r="AY13041" s="792"/>
      <c r="BN13041" s="792"/>
      <c r="BQ13041" s="792"/>
    </row>
    <row r="13042" spans="8:69" ht="12" customHeight="1">
      <c r="H13042" s="800"/>
      <c r="AJ13042" s="792"/>
      <c r="AM13042" s="792"/>
      <c r="AP13042" s="792"/>
      <c r="AS13042" s="792"/>
      <c r="AV13042" s="792"/>
      <c r="AY13042" s="792"/>
      <c r="BN13042" s="792"/>
      <c r="BQ13042" s="792"/>
    </row>
    <row r="13043" spans="8:69" ht="12" customHeight="1">
      <c r="H13043" s="800"/>
      <c r="AJ13043" s="792"/>
      <c r="AM13043" s="792"/>
      <c r="AP13043" s="792"/>
      <c r="AS13043" s="792"/>
      <c r="AV13043" s="792"/>
      <c r="AY13043" s="792"/>
      <c r="BN13043" s="792"/>
      <c r="BQ13043" s="792"/>
    </row>
    <row r="13044" spans="8:69" ht="12" customHeight="1">
      <c r="H13044" s="800"/>
      <c r="AJ13044" s="792"/>
      <c r="AM13044" s="792"/>
      <c r="AP13044" s="792"/>
      <c r="AS13044" s="792"/>
      <c r="AV13044" s="792"/>
      <c r="AY13044" s="792"/>
      <c r="BN13044" s="792"/>
      <c r="BQ13044" s="792"/>
    </row>
    <row r="13045" spans="8:69" ht="12" customHeight="1">
      <c r="H13045" s="800"/>
      <c r="AJ13045" s="792"/>
      <c r="AM13045" s="792"/>
      <c r="AP13045" s="792"/>
      <c r="AS13045" s="792"/>
      <c r="AV13045" s="792"/>
      <c r="AY13045" s="792"/>
      <c r="BN13045" s="792"/>
      <c r="BQ13045" s="792"/>
    </row>
    <row r="13046" spans="8:69" ht="12" customHeight="1">
      <c r="H13046" s="800"/>
      <c r="AJ13046" s="792"/>
      <c r="AM13046" s="792"/>
      <c r="AP13046" s="792"/>
      <c r="AS13046" s="792"/>
      <c r="AV13046" s="792"/>
      <c r="AY13046" s="792"/>
      <c r="BN13046" s="792"/>
      <c r="BQ13046" s="792"/>
    </row>
    <row r="13047" spans="8:69" ht="12" customHeight="1">
      <c r="H13047" s="800"/>
      <c r="AJ13047" s="792"/>
      <c r="AM13047" s="792"/>
      <c r="AP13047" s="792"/>
      <c r="AS13047" s="792"/>
      <c r="AV13047" s="792"/>
      <c r="AY13047" s="792"/>
      <c r="BN13047" s="792"/>
      <c r="BQ13047" s="792"/>
    </row>
    <row r="13048" spans="8:69" ht="12" customHeight="1">
      <c r="H13048" s="800"/>
      <c r="AJ13048" s="792"/>
      <c r="AM13048" s="792"/>
      <c r="AP13048" s="792"/>
      <c r="AS13048" s="792"/>
      <c r="AV13048" s="792"/>
      <c r="AY13048" s="792"/>
      <c r="BN13048" s="792"/>
      <c r="BQ13048" s="792"/>
    </row>
    <row r="13049" spans="8:69" ht="12" customHeight="1">
      <c r="H13049" s="800"/>
      <c r="AJ13049" s="792"/>
      <c r="AM13049" s="792"/>
      <c r="AP13049" s="792"/>
      <c r="AS13049" s="792"/>
      <c r="AV13049" s="792"/>
      <c r="AY13049" s="792"/>
      <c r="BN13049" s="792"/>
      <c r="BQ13049" s="792"/>
    </row>
    <row r="13050" spans="8:69" ht="12" customHeight="1">
      <c r="H13050" s="800"/>
      <c r="AJ13050" s="792"/>
      <c r="AM13050" s="792"/>
      <c r="AP13050" s="792"/>
      <c r="AS13050" s="792"/>
      <c r="AV13050" s="792"/>
      <c r="AY13050" s="792"/>
      <c r="BN13050" s="792"/>
      <c r="BQ13050" s="792"/>
    </row>
    <row r="13051" spans="8:69" ht="12" customHeight="1">
      <c r="H13051" s="800"/>
      <c r="AJ13051" s="792"/>
      <c r="AM13051" s="792"/>
      <c r="AP13051" s="792"/>
      <c r="AS13051" s="792"/>
      <c r="AV13051" s="792"/>
      <c r="AY13051" s="792"/>
      <c r="BN13051" s="792"/>
      <c r="BQ13051" s="792"/>
    </row>
    <row r="13052" spans="8:69" ht="12" customHeight="1">
      <c r="H13052" s="800"/>
      <c r="AJ13052" s="792"/>
      <c r="AM13052" s="792"/>
      <c r="AP13052" s="792"/>
      <c r="AS13052" s="792"/>
      <c r="AV13052" s="792"/>
      <c r="AY13052" s="792"/>
      <c r="BN13052" s="792"/>
      <c r="BQ13052" s="792"/>
    </row>
    <row r="13053" spans="8:69" ht="12" customHeight="1">
      <c r="H13053" s="800"/>
      <c r="AJ13053" s="792"/>
      <c r="AM13053" s="792"/>
      <c r="AP13053" s="792"/>
      <c r="AS13053" s="792"/>
      <c r="AV13053" s="792"/>
      <c r="AY13053" s="792"/>
      <c r="BN13053" s="792"/>
      <c r="BQ13053" s="792"/>
    </row>
    <row r="13054" spans="8:69" ht="12" customHeight="1">
      <c r="H13054" s="800"/>
      <c r="AJ13054" s="792"/>
      <c r="AM13054" s="792"/>
      <c r="AP13054" s="792"/>
      <c r="AS13054" s="792"/>
      <c r="AV13054" s="792"/>
      <c r="AY13054" s="792"/>
      <c r="BN13054" s="792"/>
      <c r="BQ13054" s="792"/>
    </row>
    <row r="13055" spans="8:69" ht="12" customHeight="1">
      <c r="H13055" s="800"/>
      <c r="AJ13055" s="792"/>
      <c r="AM13055" s="792"/>
      <c r="AP13055" s="792"/>
      <c r="AS13055" s="792"/>
      <c r="AV13055" s="792"/>
      <c r="AY13055" s="792"/>
      <c r="BN13055" s="792"/>
      <c r="BQ13055" s="792"/>
    </row>
    <row r="13056" spans="8:69" ht="12" customHeight="1">
      <c r="H13056" s="800"/>
      <c r="AJ13056" s="792"/>
      <c r="AM13056" s="792"/>
      <c r="AP13056" s="792"/>
      <c r="AS13056" s="792"/>
      <c r="AV13056" s="792"/>
      <c r="AY13056" s="792"/>
      <c r="BN13056" s="792"/>
      <c r="BQ13056" s="792"/>
    </row>
    <row r="13057" spans="8:69" ht="12" customHeight="1">
      <c r="H13057" s="800"/>
      <c r="AJ13057" s="792"/>
      <c r="AM13057" s="792"/>
      <c r="AP13057" s="792"/>
      <c r="AS13057" s="792"/>
      <c r="AV13057" s="792"/>
      <c r="AY13057" s="792"/>
      <c r="BN13057" s="792"/>
      <c r="BQ13057" s="792"/>
    </row>
    <row r="13058" spans="8:69" ht="12" customHeight="1">
      <c r="H13058" s="800"/>
      <c r="AJ13058" s="792"/>
      <c r="AM13058" s="792"/>
      <c r="AP13058" s="792"/>
      <c r="AS13058" s="792"/>
      <c r="AV13058" s="792"/>
      <c r="AY13058" s="792"/>
      <c r="BN13058" s="792"/>
      <c r="BQ13058" s="792"/>
    </row>
    <row r="13059" spans="8:69" ht="12" customHeight="1">
      <c r="H13059" s="800"/>
      <c r="AJ13059" s="792"/>
      <c r="AM13059" s="792"/>
      <c r="AP13059" s="792"/>
      <c r="AS13059" s="792"/>
      <c r="AV13059" s="792"/>
      <c r="AY13059" s="792"/>
      <c r="BN13059" s="792"/>
      <c r="BQ13059" s="792"/>
    </row>
    <row r="13060" spans="8:69" ht="12" customHeight="1">
      <c r="H13060" s="800"/>
      <c r="AJ13060" s="792"/>
      <c r="AM13060" s="792"/>
      <c r="AP13060" s="792"/>
      <c r="AS13060" s="792"/>
      <c r="AV13060" s="792"/>
      <c r="AY13060" s="792"/>
      <c r="BN13060" s="792"/>
      <c r="BQ13060" s="792"/>
    </row>
    <row r="13061" spans="8:69" ht="12" customHeight="1">
      <c r="H13061" s="800"/>
      <c r="AJ13061" s="792"/>
      <c r="AM13061" s="792"/>
      <c r="AP13061" s="792"/>
      <c r="AS13061" s="792"/>
      <c r="AV13061" s="792"/>
      <c r="AY13061" s="792"/>
      <c r="BN13061" s="792"/>
      <c r="BQ13061" s="792"/>
    </row>
    <row r="13062" spans="8:69" ht="12" customHeight="1">
      <c r="H13062" s="800"/>
      <c r="AJ13062" s="792"/>
      <c r="AM13062" s="792"/>
      <c r="AP13062" s="792"/>
      <c r="AS13062" s="792"/>
      <c r="AV13062" s="792"/>
      <c r="AY13062" s="792"/>
      <c r="BN13062" s="792"/>
      <c r="BQ13062" s="792"/>
    </row>
    <row r="13063" spans="8:69" ht="12" customHeight="1">
      <c r="H13063" s="800"/>
      <c r="AJ13063" s="792"/>
      <c r="AM13063" s="792"/>
      <c r="AP13063" s="792"/>
      <c r="AS13063" s="792"/>
      <c r="AV13063" s="792"/>
      <c r="AY13063" s="792"/>
      <c r="BN13063" s="792"/>
      <c r="BQ13063" s="792"/>
    </row>
    <row r="13064" spans="8:69" ht="12" customHeight="1">
      <c r="H13064" s="800"/>
      <c r="AJ13064" s="792"/>
      <c r="AM13064" s="792"/>
      <c r="AP13064" s="792"/>
      <c r="AS13064" s="792"/>
      <c r="AV13064" s="792"/>
      <c r="AY13064" s="792"/>
      <c r="BN13064" s="792"/>
      <c r="BQ13064" s="792"/>
    </row>
    <row r="13065" spans="8:69" ht="12" customHeight="1">
      <c r="H13065" s="800"/>
      <c r="AJ13065" s="792"/>
      <c r="AM13065" s="792"/>
      <c r="AP13065" s="792"/>
      <c r="AS13065" s="792"/>
      <c r="AV13065" s="792"/>
      <c r="AY13065" s="792"/>
      <c r="BN13065" s="792"/>
      <c r="BQ13065" s="792"/>
    </row>
    <row r="13066" spans="8:69" ht="12" customHeight="1">
      <c r="H13066" s="800"/>
      <c r="AJ13066" s="792"/>
      <c r="AM13066" s="792"/>
      <c r="AP13066" s="792"/>
      <c r="AS13066" s="792"/>
      <c r="AV13066" s="792"/>
      <c r="AY13066" s="792"/>
      <c r="BN13066" s="792"/>
      <c r="BQ13066" s="792"/>
    </row>
    <row r="13067" spans="8:69" ht="12" customHeight="1">
      <c r="H13067" s="800"/>
      <c r="AJ13067" s="792"/>
      <c r="AM13067" s="792"/>
      <c r="AP13067" s="792"/>
      <c r="AS13067" s="792"/>
      <c r="AV13067" s="792"/>
      <c r="AY13067" s="792"/>
      <c r="BN13067" s="792"/>
      <c r="BQ13067" s="792"/>
    </row>
    <row r="13068" spans="8:69" ht="12" customHeight="1">
      <c r="H13068" s="800"/>
      <c r="AJ13068" s="792"/>
      <c r="AM13068" s="792"/>
      <c r="AP13068" s="792"/>
      <c r="AS13068" s="792"/>
      <c r="AV13068" s="792"/>
      <c r="AY13068" s="792"/>
      <c r="BN13068" s="792"/>
      <c r="BQ13068" s="792"/>
    </row>
    <row r="13069" spans="8:69" ht="12" customHeight="1">
      <c r="H13069" s="800"/>
      <c r="AJ13069" s="792"/>
      <c r="AM13069" s="792"/>
      <c r="AP13069" s="792"/>
      <c r="AS13069" s="792"/>
      <c r="AV13069" s="792"/>
      <c r="AY13069" s="792"/>
      <c r="BN13069" s="792"/>
      <c r="BQ13069" s="792"/>
    </row>
    <row r="13070" spans="8:69" ht="12" customHeight="1">
      <c r="H13070" s="800"/>
      <c r="AJ13070" s="792"/>
      <c r="AM13070" s="792"/>
      <c r="AP13070" s="792"/>
      <c r="AS13070" s="792"/>
      <c r="AV13070" s="792"/>
      <c r="AY13070" s="792"/>
      <c r="BN13070" s="792"/>
      <c r="BQ13070" s="792"/>
    </row>
    <row r="13071" spans="8:69" ht="12" customHeight="1">
      <c r="H13071" s="800"/>
      <c r="AJ13071" s="792"/>
      <c r="AM13071" s="792"/>
      <c r="AP13071" s="792"/>
      <c r="AS13071" s="792"/>
      <c r="AV13071" s="792"/>
      <c r="AY13071" s="792"/>
      <c r="BN13071" s="792"/>
      <c r="BQ13071" s="792"/>
    </row>
    <row r="13072" spans="8:69" ht="12" customHeight="1">
      <c r="H13072" s="800"/>
      <c r="AJ13072" s="792"/>
      <c r="AM13072" s="792"/>
      <c r="AP13072" s="792"/>
      <c r="AS13072" s="792"/>
      <c r="AV13072" s="792"/>
      <c r="AY13072" s="792"/>
      <c r="BN13072" s="792"/>
      <c r="BQ13072" s="792"/>
    </row>
    <row r="13073" spans="8:69" ht="12" customHeight="1">
      <c r="H13073" s="800"/>
      <c r="AJ13073" s="792"/>
      <c r="AM13073" s="792"/>
      <c r="AP13073" s="792"/>
      <c r="AS13073" s="792"/>
      <c r="AV13073" s="792"/>
      <c r="AY13073" s="792"/>
      <c r="BN13073" s="792"/>
      <c r="BQ13073" s="792"/>
    </row>
    <row r="13074" spans="8:69" ht="12" customHeight="1">
      <c r="H13074" s="800"/>
      <c r="AJ13074" s="792"/>
      <c r="AM13074" s="792"/>
      <c r="AP13074" s="792"/>
      <c r="AS13074" s="792"/>
      <c r="AV13074" s="792"/>
      <c r="AY13074" s="792"/>
      <c r="BN13074" s="792"/>
      <c r="BQ13074" s="792"/>
    </row>
    <row r="13075" spans="8:69" ht="12" customHeight="1">
      <c r="H13075" s="800"/>
      <c r="AJ13075" s="792"/>
      <c r="AM13075" s="792"/>
      <c r="AP13075" s="792"/>
      <c r="AS13075" s="792"/>
      <c r="AV13075" s="792"/>
      <c r="AY13075" s="792"/>
      <c r="BN13075" s="792"/>
      <c r="BQ13075" s="792"/>
    </row>
    <row r="13076" spans="8:69" ht="12" customHeight="1">
      <c r="H13076" s="800"/>
      <c r="AJ13076" s="792"/>
      <c r="AM13076" s="792"/>
      <c r="AP13076" s="792"/>
      <c r="AS13076" s="792"/>
      <c r="AV13076" s="792"/>
      <c r="AY13076" s="792"/>
      <c r="BN13076" s="792"/>
      <c r="BQ13076" s="792"/>
    </row>
    <row r="13077" spans="8:69" ht="12" customHeight="1">
      <c r="H13077" s="800"/>
      <c r="AJ13077" s="792"/>
      <c r="AM13077" s="792"/>
      <c r="AP13077" s="792"/>
      <c r="AS13077" s="792"/>
      <c r="AV13077" s="792"/>
      <c r="AY13077" s="792"/>
      <c r="BN13077" s="792"/>
      <c r="BQ13077" s="792"/>
    </row>
    <row r="13078" spans="8:69" ht="12" customHeight="1">
      <c r="H13078" s="800"/>
      <c r="AJ13078" s="792"/>
      <c r="AM13078" s="792"/>
      <c r="AP13078" s="792"/>
      <c r="AS13078" s="792"/>
      <c r="AV13078" s="792"/>
      <c r="AY13078" s="792"/>
      <c r="BN13078" s="792"/>
      <c r="BQ13078" s="792"/>
    </row>
    <row r="13079" spans="8:69" ht="12" customHeight="1">
      <c r="H13079" s="800"/>
      <c r="AJ13079" s="792"/>
      <c r="AM13079" s="792"/>
      <c r="AP13079" s="792"/>
      <c r="AS13079" s="792"/>
      <c r="AV13079" s="792"/>
      <c r="AY13079" s="792"/>
      <c r="BN13079" s="792"/>
      <c r="BQ13079" s="792"/>
    </row>
    <row r="13080" spans="8:69" ht="12" customHeight="1">
      <c r="H13080" s="800"/>
      <c r="AJ13080" s="792"/>
      <c r="AM13080" s="792"/>
      <c r="AP13080" s="792"/>
      <c r="AS13080" s="792"/>
      <c r="AV13080" s="792"/>
      <c r="AY13080" s="792"/>
      <c r="BN13080" s="792"/>
      <c r="BQ13080" s="792"/>
    </row>
    <row r="13081" spans="8:69" ht="12" customHeight="1">
      <c r="H13081" s="800"/>
      <c r="AJ13081" s="792"/>
      <c r="AM13081" s="792"/>
      <c r="AP13081" s="792"/>
      <c r="AS13081" s="792"/>
      <c r="AV13081" s="792"/>
      <c r="AY13081" s="792"/>
      <c r="BN13081" s="792"/>
      <c r="BQ13081" s="792"/>
    </row>
    <row r="13082" spans="8:69" ht="12" customHeight="1">
      <c r="H13082" s="800"/>
      <c r="AJ13082" s="792"/>
      <c r="AM13082" s="792"/>
      <c r="AP13082" s="792"/>
      <c r="AS13082" s="792"/>
      <c r="AV13082" s="792"/>
      <c r="AY13082" s="792"/>
      <c r="BN13082" s="792"/>
      <c r="BQ13082" s="792"/>
    </row>
    <row r="13083" spans="8:69" ht="12" customHeight="1">
      <c r="H13083" s="800"/>
      <c r="AJ13083" s="792"/>
      <c r="AM13083" s="792"/>
      <c r="AP13083" s="792"/>
      <c r="AS13083" s="792"/>
      <c r="AV13083" s="792"/>
      <c r="AY13083" s="792"/>
      <c r="BN13083" s="792"/>
      <c r="BQ13083" s="792"/>
    </row>
    <row r="13084" spans="8:69" ht="12" customHeight="1">
      <c r="H13084" s="800"/>
      <c r="AJ13084" s="792"/>
      <c r="AM13084" s="792"/>
      <c r="AP13084" s="792"/>
      <c r="AS13084" s="792"/>
      <c r="AV13084" s="792"/>
      <c r="AY13084" s="792"/>
      <c r="BN13084" s="792"/>
      <c r="BQ13084" s="792"/>
    </row>
    <row r="13085" spans="8:69" ht="12" customHeight="1">
      <c r="H13085" s="800"/>
      <c r="AJ13085" s="792"/>
      <c r="AM13085" s="792"/>
      <c r="AP13085" s="792"/>
      <c r="AS13085" s="792"/>
      <c r="AV13085" s="792"/>
      <c r="AY13085" s="792"/>
      <c r="BN13085" s="792"/>
      <c r="BQ13085" s="792"/>
    </row>
    <row r="13086" spans="8:69" ht="12" customHeight="1">
      <c r="H13086" s="800"/>
      <c r="AJ13086" s="792"/>
      <c r="AM13086" s="792"/>
      <c r="AP13086" s="792"/>
      <c r="AS13086" s="792"/>
      <c r="AV13086" s="792"/>
      <c r="AY13086" s="792"/>
      <c r="BN13086" s="792"/>
      <c r="BQ13086" s="792"/>
    </row>
    <row r="13087" spans="8:69" ht="12" customHeight="1">
      <c r="H13087" s="800"/>
      <c r="AJ13087" s="792"/>
      <c r="AM13087" s="792"/>
      <c r="AP13087" s="792"/>
      <c r="AS13087" s="792"/>
      <c r="AV13087" s="792"/>
      <c r="AY13087" s="792"/>
      <c r="BN13087" s="792"/>
      <c r="BQ13087" s="792"/>
    </row>
    <row r="13088" spans="8:69" ht="12" customHeight="1">
      <c r="H13088" s="800"/>
      <c r="AJ13088" s="792"/>
      <c r="AM13088" s="792"/>
      <c r="AP13088" s="792"/>
      <c r="AS13088" s="792"/>
      <c r="AV13088" s="792"/>
      <c r="AY13088" s="792"/>
      <c r="BN13088" s="792"/>
      <c r="BQ13088" s="792"/>
    </row>
    <row r="13089" spans="8:69" ht="12" customHeight="1">
      <c r="H13089" s="800"/>
      <c r="AJ13089" s="792"/>
      <c r="AM13089" s="792"/>
      <c r="AP13089" s="792"/>
      <c r="AS13089" s="792"/>
      <c r="AV13089" s="792"/>
      <c r="AY13089" s="792"/>
      <c r="BN13089" s="792"/>
      <c r="BQ13089" s="792"/>
    </row>
    <row r="13090" spans="8:69" ht="12" customHeight="1">
      <c r="H13090" s="800"/>
      <c r="AJ13090" s="792"/>
      <c r="AM13090" s="792"/>
      <c r="AP13090" s="792"/>
      <c r="AS13090" s="792"/>
      <c r="AV13090" s="792"/>
      <c r="AY13090" s="792"/>
      <c r="BN13090" s="792"/>
      <c r="BQ13090" s="792"/>
    </row>
    <row r="13091" spans="8:69" ht="12" customHeight="1">
      <c r="H13091" s="800"/>
      <c r="AJ13091" s="792"/>
      <c r="AM13091" s="792"/>
      <c r="AP13091" s="792"/>
      <c r="AS13091" s="792"/>
      <c r="AV13091" s="792"/>
      <c r="AY13091" s="792"/>
      <c r="BN13091" s="792"/>
      <c r="BQ13091" s="792"/>
    </row>
    <row r="13092" spans="8:69" ht="12" customHeight="1">
      <c r="H13092" s="800"/>
      <c r="AJ13092" s="792"/>
      <c r="AM13092" s="792"/>
      <c r="AP13092" s="792"/>
      <c r="AS13092" s="792"/>
      <c r="AV13092" s="792"/>
      <c r="AY13092" s="792"/>
      <c r="BN13092" s="792"/>
      <c r="BQ13092" s="792"/>
    </row>
    <row r="13093" spans="8:69" ht="12" customHeight="1">
      <c r="H13093" s="800"/>
      <c r="AJ13093" s="792"/>
      <c r="AM13093" s="792"/>
      <c r="AP13093" s="792"/>
      <c r="AS13093" s="792"/>
      <c r="AV13093" s="792"/>
      <c r="AY13093" s="792"/>
      <c r="BN13093" s="792"/>
      <c r="BQ13093" s="792"/>
    </row>
    <row r="13094" spans="8:69" ht="12" customHeight="1">
      <c r="H13094" s="800"/>
      <c r="AJ13094" s="792"/>
      <c r="AM13094" s="792"/>
      <c r="AP13094" s="792"/>
      <c r="AS13094" s="792"/>
      <c r="AV13094" s="792"/>
      <c r="AY13094" s="792"/>
      <c r="BN13094" s="792"/>
      <c r="BQ13094" s="792"/>
    </row>
    <row r="13095" spans="8:69" ht="12" customHeight="1">
      <c r="H13095" s="800"/>
      <c r="AJ13095" s="792"/>
      <c r="AM13095" s="792"/>
      <c r="AP13095" s="792"/>
      <c r="AS13095" s="792"/>
      <c r="AV13095" s="792"/>
      <c r="AY13095" s="792"/>
      <c r="BN13095" s="792"/>
      <c r="BQ13095" s="792"/>
    </row>
    <row r="13096" spans="8:69" ht="12" customHeight="1">
      <c r="H13096" s="800"/>
      <c r="AJ13096" s="792"/>
      <c r="AM13096" s="792"/>
      <c r="AP13096" s="792"/>
      <c r="AS13096" s="792"/>
      <c r="AV13096" s="792"/>
      <c r="AY13096" s="792"/>
      <c r="BN13096" s="792"/>
      <c r="BQ13096" s="792"/>
    </row>
    <row r="13097" spans="8:69" ht="12" customHeight="1">
      <c r="H13097" s="800"/>
      <c r="AJ13097" s="792"/>
      <c r="AM13097" s="792"/>
      <c r="AP13097" s="792"/>
      <c r="AS13097" s="792"/>
      <c r="AV13097" s="792"/>
      <c r="AY13097" s="792"/>
      <c r="BN13097" s="792"/>
      <c r="BQ13097" s="792"/>
    </row>
    <row r="13098" spans="8:69" ht="12" customHeight="1">
      <c r="H13098" s="800"/>
      <c r="AJ13098" s="792"/>
      <c r="AM13098" s="792"/>
      <c r="AP13098" s="792"/>
      <c r="AS13098" s="792"/>
      <c r="AV13098" s="792"/>
      <c r="AY13098" s="792"/>
      <c r="BN13098" s="792"/>
      <c r="BQ13098" s="792"/>
    </row>
    <row r="13099" spans="8:69" ht="12" customHeight="1">
      <c r="H13099" s="800"/>
      <c r="AJ13099" s="792"/>
      <c r="AM13099" s="792"/>
      <c r="AP13099" s="792"/>
      <c r="AS13099" s="792"/>
      <c r="AV13099" s="792"/>
      <c r="AY13099" s="792"/>
      <c r="BN13099" s="792"/>
      <c r="BQ13099" s="792"/>
    </row>
    <row r="13100" spans="8:69" ht="12" customHeight="1">
      <c r="H13100" s="800"/>
      <c r="AJ13100" s="792"/>
      <c r="AM13100" s="792"/>
      <c r="AP13100" s="792"/>
      <c r="AS13100" s="792"/>
      <c r="AV13100" s="792"/>
      <c r="AY13100" s="792"/>
      <c r="BN13100" s="792"/>
      <c r="BQ13100" s="792"/>
    </row>
    <row r="13101" spans="8:69" ht="12" customHeight="1">
      <c r="H13101" s="800"/>
      <c r="AJ13101" s="792"/>
      <c r="AM13101" s="792"/>
      <c r="AP13101" s="792"/>
      <c r="AS13101" s="792"/>
      <c r="AV13101" s="792"/>
      <c r="AY13101" s="792"/>
      <c r="BN13101" s="792"/>
      <c r="BQ13101" s="792"/>
    </row>
    <row r="13102" spans="8:69" ht="12" customHeight="1">
      <c r="H13102" s="800"/>
      <c r="AJ13102" s="792"/>
      <c r="AM13102" s="792"/>
      <c r="AP13102" s="792"/>
      <c r="AS13102" s="792"/>
      <c r="AV13102" s="792"/>
      <c r="AY13102" s="792"/>
      <c r="BN13102" s="792"/>
      <c r="BQ13102" s="792"/>
    </row>
    <row r="13103" spans="8:69" ht="12" customHeight="1">
      <c r="H13103" s="800"/>
      <c r="AJ13103" s="792"/>
      <c r="AM13103" s="792"/>
      <c r="AP13103" s="792"/>
      <c r="AS13103" s="792"/>
      <c r="AV13103" s="792"/>
      <c r="AY13103" s="792"/>
      <c r="BN13103" s="792"/>
      <c r="BQ13103" s="792"/>
    </row>
    <row r="13104" spans="8:69" ht="12" customHeight="1">
      <c r="H13104" s="800"/>
      <c r="AJ13104" s="792"/>
      <c r="AM13104" s="792"/>
      <c r="AP13104" s="792"/>
      <c r="AS13104" s="792"/>
      <c r="AV13104" s="792"/>
      <c r="AY13104" s="792"/>
      <c r="BN13104" s="792"/>
      <c r="BQ13104" s="792"/>
    </row>
    <row r="13105" spans="8:69" ht="12" customHeight="1">
      <c r="H13105" s="800"/>
      <c r="AJ13105" s="792"/>
      <c r="AM13105" s="792"/>
      <c r="AP13105" s="792"/>
      <c r="AS13105" s="792"/>
      <c r="AV13105" s="792"/>
      <c r="AY13105" s="792"/>
      <c r="BN13105" s="792"/>
      <c r="BQ13105" s="792"/>
    </row>
    <row r="13106" spans="8:69" ht="12" customHeight="1">
      <c r="H13106" s="800"/>
      <c r="AJ13106" s="792"/>
      <c r="AM13106" s="792"/>
      <c r="AP13106" s="792"/>
      <c r="AS13106" s="792"/>
      <c r="AV13106" s="792"/>
      <c r="AY13106" s="792"/>
      <c r="BN13106" s="792"/>
      <c r="BQ13106" s="792"/>
    </row>
    <row r="13107" spans="8:69" ht="12" customHeight="1">
      <c r="H13107" s="800"/>
      <c r="AJ13107" s="792"/>
      <c r="AM13107" s="792"/>
      <c r="AP13107" s="792"/>
      <c r="AS13107" s="792"/>
      <c r="AV13107" s="792"/>
      <c r="AY13107" s="792"/>
      <c r="BN13107" s="792"/>
      <c r="BQ13107" s="792"/>
    </row>
    <row r="13108" spans="8:69" ht="12" customHeight="1">
      <c r="H13108" s="800"/>
      <c r="AJ13108" s="792"/>
      <c r="AM13108" s="792"/>
      <c r="AP13108" s="792"/>
      <c r="AS13108" s="792"/>
      <c r="AV13108" s="792"/>
      <c r="AY13108" s="792"/>
      <c r="BN13108" s="792"/>
      <c r="BQ13108" s="792"/>
    </row>
    <row r="13109" spans="8:69" ht="12" customHeight="1">
      <c r="H13109" s="800"/>
      <c r="AJ13109" s="792"/>
      <c r="AM13109" s="792"/>
      <c r="AP13109" s="792"/>
      <c r="AS13109" s="792"/>
      <c r="AV13109" s="792"/>
      <c r="AY13109" s="792"/>
      <c r="BN13109" s="792"/>
      <c r="BQ13109" s="792"/>
    </row>
    <row r="13110" spans="8:69" ht="12" customHeight="1">
      <c r="H13110" s="800"/>
      <c r="AJ13110" s="792"/>
      <c r="AM13110" s="792"/>
      <c r="AP13110" s="792"/>
      <c r="AS13110" s="792"/>
      <c r="AV13110" s="792"/>
      <c r="AY13110" s="792"/>
      <c r="BN13110" s="792"/>
      <c r="BQ13110" s="792"/>
    </row>
    <row r="13111" spans="8:69" ht="12" customHeight="1">
      <c r="H13111" s="800"/>
      <c r="AJ13111" s="792"/>
      <c r="AM13111" s="792"/>
      <c r="AP13111" s="792"/>
      <c r="AS13111" s="792"/>
      <c r="AV13111" s="792"/>
      <c r="AY13111" s="792"/>
      <c r="BN13111" s="792"/>
      <c r="BQ13111" s="792"/>
    </row>
    <row r="13112" spans="8:69" ht="12" customHeight="1">
      <c r="H13112" s="800"/>
      <c r="AJ13112" s="792"/>
      <c r="AM13112" s="792"/>
      <c r="AP13112" s="792"/>
      <c r="AS13112" s="792"/>
      <c r="AV13112" s="792"/>
      <c r="AY13112" s="792"/>
      <c r="BN13112" s="792"/>
      <c r="BQ13112" s="792"/>
    </row>
    <row r="13113" spans="8:69" ht="12" customHeight="1">
      <c r="H13113" s="800"/>
      <c r="AJ13113" s="792"/>
      <c r="AM13113" s="792"/>
      <c r="AP13113" s="792"/>
      <c r="AS13113" s="792"/>
      <c r="AV13113" s="792"/>
      <c r="AY13113" s="792"/>
      <c r="BN13113" s="792"/>
      <c r="BQ13113" s="792"/>
    </row>
    <row r="13114" spans="8:69" ht="12" customHeight="1">
      <c r="H13114" s="800"/>
      <c r="AJ13114" s="792"/>
      <c r="AM13114" s="792"/>
      <c r="AP13114" s="792"/>
      <c r="AS13114" s="792"/>
      <c r="AV13114" s="792"/>
      <c r="AY13114" s="792"/>
      <c r="BN13114" s="792"/>
      <c r="BQ13114" s="792"/>
    </row>
    <row r="13115" spans="8:69" ht="12" customHeight="1">
      <c r="H13115" s="800"/>
      <c r="AJ13115" s="792"/>
      <c r="AM13115" s="792"/>
      <c r="AP13115" s="792"/>
      <c r="AS13115" s="792"/>
      <c r="AV13115" s="792"/>
      <c r="AY13115" s="792"/>
      <c r="BN13115" s="792"/>
      <c r="BQ13115" s="792"/>
    </row>
    <row r="13116" spans="8:69" ht="12" customHeight="1">
      <c r="H13116" s="800"/>
      <c r="AJ13116" s="792"/>
      <c r="AM13116" s="792"/>
      <c r="AP13116" s="792"/>
      <c r="AS13116" s="792"/>
      <c r="AV13116" s="792"/>
      <c r="AY13116" s="792"/>
      <c r="BN13116" s="792"/>
      <c r="BQ13116" s="792"/>
    </row>
    <row r="13117" spans="8:69" ht="12" customHeight="1">
      <c r="H13117" s="800"/>
      <c r="AJ13117" s="792"/>
      <c r="AM13117" s="792"/>
      <c r="AP13117" s="792"/>
      <c r="AS13117" s="792"/>
      <c r="AV13117" s="792"/>
      <c r="AY13117" s="792"/>
      <c r="BN13117" s="792"/>
      <c r="BQ13117" s="792"/>
    </row>
    <row r="13118" spans="8:69" ht="12" customHeight="1">
      <c r="H13118" s="800"/>
      <c r="AJ13118" s="792"/>
      <c r="AM13118" s="792"/>
      <c r="AP13118" s="792"/>
      <c r="AS13118" s="792"/>
      <c r="AV13118" s="792"/>
      <c r="AY13118" s="792"/>
      <c r="BN13118" s="792"/>
      <c r="BQ13118" s="792"/>
    </row>
    <row r="13119" spans="8:69" ht="12" customHeight="1">
      <c r="H13119" s="800"/>
      <c r="AJ13119" s="792"/>
      <c r="AM13119" s="792"/>
      <c r="AP13119" s="792"/>
      <c r="AS13119" s="792"/>
      <c r="AV13119" s="792"/>
      <c r="AY13119" s="792"/>
      <c r="BN13119" s="792"/>
      <c r="BQ13119" s="792"/>
    </row>
    <row r="13120" spans="8:69" ht="12" customHeight="1">
      <c r="H13120" s="800"/>
      <c r="AJ13120" s="792"/>
      <c r="AM13120" s="792"/>
      <c r="AP13120" s="792"/>
      <c r="AS13120" s="792"/>
      <c r="AV13120" s="792"/>
      <c r="AY13120" s="792"/>
      <c r="BN13120" s="792"/>
      <c r="BQ13120" s="792"/>
    </row>
    <row r="13121" spans="8:69" ht="12" customHeight="1">
      <c r="H13121" s="800"/>
      <c r="AJ13121" s="792"/>
      <c r="AM13121" s="792"/>
      <c r="AP13121" s="792"/>
      <c r="AS13121" s="792"/>
      <c r="AV13121" s="792"/>
      <c r="AY13121" s="792"/>
      <c r="BN13121" s="792"/>
      <c r="BQ13121" s="792"/>
    </row>
    <row r="13122" spans="8:69" ht="12" customHeight="1">
      <c r="H13122" s="800"/>
      <c r="AJ13122" s="792"/>
      <c r="AM13122" s="792"/>
      <c r="AP13122" s="792"/>
      <c r="AS13122" s="792"/>
      <c r="AV13122" s="792"/>
      <c r="AY13122" s="792"/>
      <c r="BN13122" s="792"/>
      <c r="BQ13122" s="792"/>
    </row>
    <row r="13123" spans="8:69" ht="12" customHeight="1">
      <c r="H13123" s="800"/>
      <c r="AJ13123" s="792"/>
      <c r="AM13123" s="792"/>
      <c r="AP13123" s="792"/>
      <c r="AS13123" s="792"/>
      <c r="AV13123" s="792"/>
      <c r="AY13123" s="792"/>
      <c r="BN13123" s="792"/>
      <c r="BQ13123" s="792"/>
    </row>
    <row r="13124" spans="8:69" ht="12" customHeight="1">
      <c r="H13124" s="800"/>
      <c r="AJ13124" s="792"/>
      <c r="AM13124" s="792"/>
      <c r="AP13124" s="792"/>
      <c r="AS13124" s="792"/>
      <c r="AV13124" s="792"/>
      <c r="AY13124" s="792"/>
      <c r="BN13124" s="792"/>
      <c r="BQ13124" s="792"/>
    </row>
    <row r="13125" spans="8:69" ht="12" customHeight="1">
      <c r="H13125" s="800"/>
      <c r="AJ13125" s="792"/>
      <c r="AM13125" s="792"/>
      <c r="AP13125" s="792"/>
      <c r="AS13125" s="792"/>
      <c r="AV13125" s="792"/>
      <c r="AY13125" s="792"/>
      <c r="BN13125" s="792"/>
      <c r="BQ13125" s="792"/>
    </row>
    <row r="13126" spans="8:69" ht="12" customHeight="1">
      <c r="H13126" s="800"/>
      <c r="AJ13126" s="792"/>
      <c r="AM13126" s="792"/>
      <c r="AP13126" s="792"/>
      <c r="AS13126" s="792"/>
      <c r="AV13126" s="792"/>
      <c r="AY13126" s="792"/>
      <c r="BN13126" s="792"/>
      <c r="BQ13126" s="792"/>
    </row>
    <row r="13127" spans="8:69" ht="12" customHeight="1">
      <c r="H13127" s="800"/>
      <c r="AJ13127" s="792"/>
      <c r="AM13127" s="792"/>
      <c r="AP13127" s="792"/>
      <c r="AS13127" s="792"/>
      <c r="AV13127" s="792"/>
      <c r="AY13127" s="792"/>
      <c r="BN13127" s="792"/>
      <c r="BQ13127" s="792"/>
    </row>
    <row r="13128" spans="8:69" ht="12" customHeight="1">
      <c r="H13128" s="800"/>
      <c r="AJ13128" s="792"/>
      <c r="AM13128" s="792"/>
      <c r="AP13128" s="792"/>
      <c r="AS13128" s="792"/>
      <c r="AV13128" s="792"/>
      <c r="AY13128" s="792"/>
      <c r="BN13128" s="792"/>
      <c r="BQ13128" s="792"/>
    </row>
    <row r="13129" spans="8:69" ht="12" customHeight="1">
      <c r="H13129" s="800"/>
      <c r="AJ13129" s="792"/>
      <c r="AM13129" s="792"/>
      <c r="AP13129" s="792"/>
      <c r="AS13129" s="792"/>
      <c r="AV13129" s="792"/>
      <c r="AY13129" s="792"/>
      <c r="BN13129" s="792"/>
      <c r="BQ13129" s="792"/>
    </row>
    <row r="13130" spans="8:69" ht="12" customHeight="1">
      <c r="H13130" s="800"/>
      <c r="AJ13130" s="792"/>
      <c r="AM13130" s="792"/>
      <c r="AP13130" s="792"/>
      <c r="AS13130" s="792"/>
      <c r="AV13130" s="792"/>
      <c r="AY13130" s="792"/>
      <c r="BN13130" s="792"/>
      <c r="BQ13130" s="792"/>
    </row>
    <row r="13131" spans="8:69" ht="12" customHeight="1">
      <c r="H13131" s="800"/>
      <c r="AJ13131" s="792"/>
      <c r="AM13131" s="792"/>
      <c r="AP13131" s="792"/>
      <c r="AS13131" s="792"/>
      <c r="AV13131" s="792"/>
      <c r="AY13131" s="792"/>
      <c r="BN13131" s="792"/>
      <c r="BQ13131" s="792"/>
    </row>
    <row r="13132" spans="8:69" ht="12" customHeight="1">
      <c r="H13132" s="800"/>
      <c r="AJ13132" s="792"/>
      <c r="AM13132" s="792"/>
      <c r="AP13132" s="792"/>
      <c r="AS13132" s="792"/>
      <c r="AV13132" s="792"/>
      <c r="AY13132" s="792"/>
      <c r="BN13132" s="792"/>
      <c r="BQ13132" s="792"/>
    </row>
    <row r="13133" spans="8:69" ht="12" customHeight="1">
      <c r="H13133" s="800"/>
      <c r="AJ13133" s="792"/>
      <c r="AM13133" s="792"/>
      <c r="AP13133" s="792"/>
      <c r="AS13133" s="792"/>
      <c r="AV13133" s="792"/>
      <c r="AY13133" s="792"/>
      <c r="BN13133" s="792"/>
      <c r="BQ13133" s="792"/>
    </row>
    <row r="13134" spans="8:69" ht="12" customHeight="1">
      <c r="H13134" s="800"/>
      <c r="AJ13134" s="792"/>
      <c r="AM13134" s="792"/>
      <c r="AP13134" s="792"/>
      <c r="AS13134" s="792"/>
      <c r="AV13134" s="792"/>
      <c r="AY13134" s="792"/>
      <c r="BN13134" s="792"/>
      <c r="BQ13134" s="792"/>
    </row>
    <row r="13135" spans="8:69" ht="12" customHeight="1">
      <c r="H13135" s="800"/>
      <c r="AJ13135" s="792"/>
      <c r="AM13135" s="792"/>
      <c r="AP13135" s="792"/>
      <c r="AS13135" s="792"/>
      <c r="AV13135" s="792"/>
      <c r="AY13135" s="792"/>
      <c r="BN13135" s="792"/>
      <c r="BQ13135" s="792"/>
    </row>
    <row r="13136" spans="8:69" ht="12" customHeight="1">
      <c r="H13136" s="800"/>
      <c r="AJ13136" s="792"/>
      <c r="AM13136" s="792"/>
      <c r="AP13136" s="792"/>
      <c r="AS13136" s="792"/>
      <c r="AV13136" s="792"/>
      <c r="AY13136" s="792"/>
      <c r="BN13136" s="792"/>
      <c r="BQ13136" s="792"/>
    </row>
    <row r="13137" spans="8:69" ht="12" customHeight="1">
      <c r="H13137" s="800"/>
      <c r="AJ13137" s="792"/>
      <c r="AM13137" s="792"/>
      <c r="AP13137" s="792"/>
      <c r="AS13137" s="792"/>
      <c r="AV13137" s="792"/>
      <c r="AY13137" s="792"/>
      <c r="BN13137" s="792"/>
      <c r="BQ13137" s="792"/>
    </row>
    <row r="13138" spans="8:69" ht="12" customHeight="1">
      <c r="H13138" s="800"/>
      <c r="AJ13138" s="792"/>
      <c r="AM13138" s="792"/>
      <c r="AP13138" s="792"/>
      <c r="AS13138" s="792"/>
      <c r="AV13138" s="792"/>
      <c r="AY13138" s="792"/>
      <c r="BN13138" s="792"/>
      <c r="BQ13138" s="792"/>
    </row>
    <row r="13139" spans="8:69" ht="12" customHeight="1">
      <c r="H13139" s="800"/>
      <c r="AJ13139" s="792"/>
      <c r="AM13139" s="792"/>
      <c r="AP13139" s="792"/>
      <c r="AS13139" s="792"/>
      <c r="AV13139" s="792"/>
      <c r="AY13139" s="792"/>
      <c r="BN13139" s="792"/>
      <c r="BQ13139" s="792"/>
    </row>
    <row r="13140" spans="8:69" ht="12" customHeight="1">
      <c r="H13140" s="800"/>
      <c r="AJ13140" s="792"/>
      <c r="AM13140" s="792"/>
      <c r="AP13140" s="792"/>
      <c r="AS13140" s="792"/>
      <c r="AV13140" s="792"/>
      <c r="AY13140" s="792"/>
      <c r="BN13140" s="792"/>
      <c r="BQ13140" s="792"/>
    </row>
    <row r="13141" spans="8:69" ht="12" customHeight="1">
      <c r="H13141" s="800"/>
      <c r="AJ13141" s="792"/>
      <c r="AM13141" s="792"/>
      <c r="AP13141" s="792"/>
      <c r="AS13141" s="792"/>
      <c r="AV13141" s="792"/>
      <c r="AY13141" s="792"/>
      <c r="BN13141" s="792"/>
      <c r="BQ13141" s="792"/>
    </row>
    <row r="13142" spans="8:69" ht="12" customHeight="1">
      <c r="H13142" s="800"/>
      <c r="AJ13142" s="792"/>
      <c r="AM13142" s="792"/>
      <c r="AP13142" s="792"/>
      <c r="AS13142" s="792"/>
      <c r="AV13142" s="792"/>
      <c r="AY13142" s="792"/>
      <c r="BN13142" s="792"/>
      <c r="BQ13142" s="792"/>
    </row>
    <row r="13143" spans="8:69" ht="12" customHeight="1">
      <c r="H13143" s="800"/>
      <c r="AJ13143" s="792"/>
      <c r="AM13143" s="792"/>
      <c r="AP13143" s="792"/>
      <c r="AS13143" s="792"/>
      <c r="AV13143" s="792"/>
      <c r="AY13143" s="792"/>
      <c r="BN13143" s="792"/>
      <c r="BQ13143" s="792"/>
    </row>
    <row r="13144" spans="8:69" ht="12" customHeight="1">
      <c r="H13144" s="800"/>
      <c r="AJ13144" s="792"/>
      <c r="AM13144" s="792"/>
      <c r="AP13144" s="792"/>
      <c r="AS13144" s="792"/>
      <c r="AV13144" s="792"/>
      <c r="AY13144" s="792"/>
      <c r="BN13144" s="792"/>
      <c r="BQ13144" s="792"/>
    </row>
    <row r="13145" spans="8:69" ht="12" customHeight="1">
      <c r="H13145" s="800"/>
      <c r="AJ13145" s="792"/>
      <c r="AM13145" s="792"/>
      <c r="AP13145" s="792"/>
      <c r="AS13145" s="792"/>
      <c r="AV13145" s="792"/>
      <c r="AY13145" s="792"/>
      <c r="BN13145" s="792"/>
      <c r="BQ13145" s="792"/>
    </row>
    <row r="13146" spans="8:69" ht="12" customHeight="1">
      <c r="H13146" s="800"/>
      <c r="AJ13146" s="792"/>
      <c r="AM13146" s="792"/>
      <c r="AP13146" s="792"/>
      <c r="AS13146" s="792"/>
      <c r="AV13146" s="792"/>
      <c r="AY13146" s="792"/>
      <c r="BN13146" s="792"/>
      <c r="BQ13146" s="792"/>
    </row>
    <row r="13147" spans="8:69" ht="12" customHeight="1">
      <c r="H13147" s="800"/>
      <c r="AJ13147" s="792"/>
      <c r="AM13147" s="792"/>
      <c r="AP13147" s="792"/>
      <c r="AS13147" s="792"/>
      <c r="AV13147" s="792"/>
      <c r="AY13147" s="792"/>
      <c r="BN13147" s="792"/>
      <c r="BQ13147" s="792"/>
    </row>
    <row r="13148" spans="8:69" ht="12" customHeight="1">
      <c r="H13148" s="800"/>
      <c r="AJ13148" s="792"/>
      <c r="AM13148" s="792"/>
      <c r="AP13148" s="792"/>
      <c r="AS13148" s="792"/>
      <c r="AV13148" s="792"/>
      <c r="AY13148" s="792"/>
      <c r="BN13148" s="792"/>
      <c r="BQ13148" s="792"/>
    </row>
    <row r="13149" spans="8:69" ht="12" customHeight="1">
      <c r="H13149" s="800"/>
      <c r="AJ13149" s="792"/>
      <c r="AM13149" s="792"/>
      <c r="AP13149" s="792"/>
      <c r="AS13149" s="792"/>
      <c r="AV13149" s="792"/>
      <c r="AY13149" s="792"/>
      <c r="BN13149" s="792"/>
      <c r="BQ13149" s="792"/>
    </row>
    <row r="13150" spans="8:69" ht="12" customHeight="1">
      <c r="H13150" s="800"/>
      <c r="AJ13150" s="792"/>
      <c r="AM13150" s="792"/>
      <c r="AP13150" s="792"/>
      <c r="AS13150" s="792"/>
      <c r="AV13150" s="792"/>
      <c r="AY13150" s="792"/>
      <c r="BN13150" s="792"/>
      <c r="BQ13150" s="792"/>
    </row>
    <row r="13151" spans="8:69" ht="12" customHeight="1">
      <c r="H13151" s="800"/>
      <c r="AJ13151" s="792"/>
      <c r="AM13151" s="792"/>
      <c r="AP13151" s="792"/>
      <c r="AS13151" s="792"/>
      <c r="AV13151" s="792"/>
      <c r="AY13151" s="792"/>
      <c r="BN13151" s="792"/>
      <c r="BQ13151" s="792"/>
    </row>
    <row r="13152" spans="8:69" ht="12" customHeight="1">
      <c r="H13152" s="800"/>
      <c r="AJ13152" s="792"/>
      <c r="AM13152" s="792"/>
      <c r="AP13152" s="792"/>
      <c r="AS13152" s="792"/>
      <c r="AV13152" s="792"/>
      <c r="AY13152" s="792"/>
      <c r="BN13152" s="792"/>
      <c r="BQ13152" s="792"/>
    </row>
    <row r="13153" spans="8:69" ht="12" customHeight="1">
      <c r="H13153" s="800"/>
      <c r="AJ13153" s="792"/>
      <c r="AM13153" s="792"/>
      <c r="AP13153" s="792"/>
      <c r="AS13153" s="792"/>
      <c r="AV13153" s="792"/>
      <c r="AY13153" s="792"/>
      <c r="BN13153" s="792"/>
      <c r="BQ13153" s="792"/>
    </row>
    <row r="13154" spans="8:69" ht="12" customHeight="1">
      <c r="H13154" s="800"/>
      <c r="AJ13154" s="792"/>
      <c r="AM13154" s="792"/>
      <c r="AP13154" s="792"/>
      <c r="AS13154" s="792"/>
      <c r="AV13154" s="792"/>
      <c r="AY13154" s="792"/>
      <c r="BN13154" s="792"/>
      <c r="BQ13154" s="792"/>
    </row>
    <row r="13155" spans="8:69" ht="12" customHeight="1">
      <c r="H13155" s="800"/>
      <c r="AJ13155" s="792"/>
      <c r="AM13155" s="792"/>
      <c r="AP13155" s="792"/>
      <c r="AS13155" s="792"/>
      <c r="AV13155" s="792"/>
      <c r="AY13155" s="792"/>
      <c r="BN13155" s="792"/>
      <c r="BQ13155" s="792"/>
    </row>
    <row r="13156" spans="8:69" ht="12" customHeight="1">
      <c r="H13156" s="800"/>
      <c r="AJ13156" s="792"/>
      <c r="AM13156" s="792"/>
      <c r="AP13156" s="792"/>
      <c r="AS13156" s="792"/>
      <c r="AV13156" s="792"/>
      <c r="AY13156" s="792"/>
      <c r="BN13156" s="792"/>
      <c r="BQ13156" s="792"/>
    </row>
    <row r="13157" spans="8:69" ht="12" customHeight="1">
      <c r="H13157" s="800"/>
      <c r="AJ13157" s="792"/>
      <c r="AM13157" s="792"/>
      <c r="AP13157" s="792"/>
      <c r="AS13157" s="792"/>
      <c r="AV13157" s="792"/>
      <c r="AY13157" s="792"/>
      <c r="BN13157" s="792"/>
      <c r="BQ13157" s="792"/>
    </row>
    <row r="13158" spans="8:69" ht="12" customHeight="1">
      <c r="H13158" s="800"/>
      <c r="AJ13158" s="792"/>
      <c r="AM13158" s="792"/>
      <c r="AP13158" s="792"/>
      <c r="AS13158" s="792"/>
      <c r="AV13158" s="792"/>
      <c r="AY13158" s="792"/>
      <c r="BN13158" s="792"/>
      <c r="BQ13158" s="792"/>
    </row>
    <row r="13159" spans="8:69" ht="12" customHeight="1">
      <c r="H13159" s="800"/>
      <c r="AJ13159" s="792"/>
      <c r="AM13159" s="792"/>
      <c r="AP13159" s="792"/>
      <c r="AS13159" s="792"/>
      <c r="AV13159" s="792"/>
      <c r="AY13159" s="792"/>
      <c r="BN13159" s="792"/>
      <c r="BQ13159" s="792"/>
    </row>
    <row r="13160" spans="8:69" ht="12" customHeight="1">
      <c r="H13160" s="800"/>
      <c r="AJ13160" s="792"/>
      <c r="AM13160" s="792"/>
      <c r="AP13160" s="792"/>
      <c r="AS13160" s="792"/>
      <c r="AV13160" s="792"/>
      <c r="AY13160" s="792"/>
      <c r="BN13160" s="792"/>
      <c r="BQ13160" s="792"/>
    </row>
    <row r="13161" spans="8:69" ht="12" customHeight="1">
      <c r="H13161" s="800"/>
      <c r="AJ13161" s="792"/>
      <c r="AM13161" s="792"/>
      <c r="AP13161" s="792"/>
      <c r="AS13161" s="792"/>
      <c r="AV13161" s="792"/>
      <c r="AY13161" s="792"/>
      <c r="BN13161" s="792"/>
      <c r="BQ13161" s="792"/>
    </row>
    <row r="13162" spans="8:69" ht="12" customHeight="1">
      <c r="H13162" s="800"/>
      <c r="AJ13162" s="792"/>
      <c r="AM13162" s="792"/>
      <c r="AP13162" s="792"/>
      <c r="AS13162" s="792"/>
      <c r="AV13162" s="792"/>
      <c r="AY13162" s="792"/>
      <c r="BN13162" s="792"/>
      <c r="BQ13162" s="792"/>
    </row>
    <row r="13163" spans="8:69" ht="12" customHeight="1">
      <c r="H13163" s="800"/>
      <c r="AJ13163" s="792"/>
      <c r="AM13163" s="792"/>
      <c r="AP13163" s="792"/>
      <c r="AS13163" s="792"/>
      <c r="AV13163" s="792"/>
      <c r="AY13163" s="792"/>
      <c r="BN13163" s="792"/>
      <c r="BQ13163" s="792"/>
    </row>
    <row r="13164" spans="8:69" ht="12" customHeight="1">
      <c r="H13164" s="800"/>
      <c r="AJ13164" s="792"/>
      <c r="AM13164" s="792"/>
      <c r="AP13164" s="792"/>
      <c r="AS13164" s="792"/>
      <c r="AV13164" s="792"/>
      <c r="AY13164" s="792"/>
      <c r="BN13164" s="792"/>
      <c r="BQ13164" s="792"/>
    </row>
    <row r="13165" spans="8:69" ht="12" customHeight="1">
      <c r="H13165" s="800"/>
      <c r="AJ13165" s="792"/>
      <c r="AM13165" s="792"/>
      <c r="AP13165" s="792"/>
      <c r="AS13165" s="792"/>
      <c r="AV13165" s="792"/>
      <c r="AY13165" s="792"/>
      <c r="BN13165" s="792"/>
      <c r="BQ13165" s="792"/>
    </row>
    <row r="13166" spans="8:69" ht="12" customHeight="1">
      <c r="H13166" s="800"/>
      <c r="AJ13166" s="792"/>
      <c r="AM13166" s="792"/>
      <c r="AP13166" s="792"/>
      <c r="AS13166" s="792"/>
      <c r="AV13166" s="792"/>
      <c r="AY13166" s="792"/>
      <c r="BN13166" s="792"/>
      <c r="BQ13166" s="792"/>
    </row>
    <row r="13167" spans="8:69" ht="12" customHeight="1">
      <c r="H13167" s="800"/>
      <c r="AJ13167" s="792"/>
      <c r="AM13167" s="792"/>
      <c r="AP13167" s="792"/>
      <c r="AS13167" s="792"/>
      <c r="AV13167" s="792"/>
      <c r="AY13167" s="792"/>
      <c r="BN13167" s="792"/>
      <c r="BQ13167" s="792"/>
    </row>
    <row r="13168" spans="8:69" ht="12" customHeight="1">
      <c r="H13168" s="800"/>
      <c r="AJ13168" s="792"/>
      <c r="AM13168" s="792"/>
      <c r="AP13168" s="792"/>
      <c r="AS13168" s="792"/>
      <c r="AV13168" s="792"/>
      <c r="AY13168" s="792"/>
      <c r="BN13168" s="792"/>
      <c r="BQ13168" s="792"/>
    </row>
    <row r="13169" spans="8:69" ht="12" customHeight="1">
      <c r="H13169" s="800"/>
      <c r="AJ13169" s="792"/>
      <c r="AM13169" s="792"/>
      <c r="AP13169" s="792"/>
      <c r="AS13169" s="792"/>
      <c r="AV13169" s="792"/>
      <c r="AY13169" s="792"/>
      <c r="BN13169" s="792"/>
      <c r="BQ13169" s="792"/>
    </row>
    <row r="13170" spans="8:69" ht="12" customHeight="1">
      <c r="H13170" s="800"/>
      <c r="AJ13170" s="792"/>
      <c r="AM13170" s="792"/>
      <c r="AP13170" s="792"/>
      <c r="AS13170" s="792"/>
      <c r="AV13170" s="792"/>
      <c r="AY13170" s="792"/>
      <c r="BN13170" s="792"/>
      <c r="BQ13170" s="792"/>
    </row>
    <row r="13171" spans="8:69" ht="12" customHeight="1">
      <c r="H13171" s="800"/>
      <c r="AJ13171" s="792"/>
      <c r="AM13171" s="792"/>
      <c r="AP13171" s="792"/>
      <c r="AS13171" s="792"/>
      <c r="AV13171" s="792"/>
      <c r="AY13171" s="792"/>
      <c r="BN13171" s="792"/>
      <c r="BQ13171" s="792"/>
    </row>
    <row r="13172" spans="8:69" ht="12" customHeight="1">
      <c r="H13172" s="800"/>
      <c r="AJ13172" s="792"/>
      <c r="AM13172" s="792"/>
      <c r="AP13172" s="792"/>
      <c r="AS13172" s="792"/>
      <c r="AV13172" s="792"/>
      <c r="AY13172" s="792"/>
      <c r="BN13172" s="792"/>
      <c r="BQ13172" s="792"/>
    </row>
    <row r="13173" spans="8:69" ht="12" customHeight="1">
      <c r="H13173" s="800"/>
      <c r="AJ13173" s="792"/>
      <c r="AM13173" s="792"/>
      <c r="AP13173" s="792"/>
      <c r="AS13173" s="792"/>
      <c r="AV13173" s="792"/>
      <c r="AY13173" s="792"/>
      <c r="BN13173" s="792"/>
      <c r="BQ13173" s="792"/>
    </row>
    <row r="13174" spans="8:69" ht="12" customHeight="1">
      <c r="H13174" s="800"/>
      <c r="AJ13174" s="792"/>
      <c r="AM13174" s="792"/>
      <c r="AP13174" s="792"/>
      <c r="AS13174" s="792"/>
      <c r="AV13174" s="792"/>
      <c r="AY13174" s="792"/>
      <c r="BN13174" s="792"/>
      <c r="BQ13174" s="792"/>
    </row>
    <row r="13175" spans="8:69" ht="12" customHeight="1">
      <c r="H13175" s="800"/>
      <c r="AJ13175" s="792"/>
      <c r="AM13175" s="792"/>
      <c r="AP13175" s="792"/>
      <c r="AS13175" s="792"/>
      <c r="AV13175" s="792"/>
      <c r="AY13175" s="792"/>
      <c r="BN13175" s="792"/>
      <c r="BQ13175" s="792"/>
    </row>
    <row r="13176" spans="8:69" ht="12" customHeight="1">
      <c r="H13176" s="800"/>
      <c r="AJ13176" s="792"/>
      <c r="AM13176" s="792"/>
      <c r="AP13176" s="792"/>
      <c r="AS13176" s="792"/>
      <c r="AV13176" s="792"/>
      <c r="AY13176" s="792"/>
      <c r="BN13176" s="792"/>
      <c r="BQ13176" s="792"/>
    </row>
    <row r="13177" spans="8:69" ht="12" customHeight="1">
      <c r="H13177" s="800"/>
      <c r="AJ13177" s="792"/>
      <c r="AM13177" s="792"/>
      <c r="AP13177" s="792"/>
      <c r="AS13177" s="792"/>
      <c r="AV13177" s="792"/>
      <c r="AY13177" s="792"/>
      <c r="BN13177" s="792"/>
      <c r="BQ13177" s="792"/>
    </row>
    <row r="13178" spans="8:69" ht="12" customHeight="1">
      <c r="H13178" s="800"/>
      <c r="AJ13178" s="792"/>
      <c r="AM13178" s="792"/>
      <c r="AP13178" s="792"/>
      <c r="AS13178" s="792"/>
      <c r="AV13178" s="792"/>
      <c r="AY13178" s="792"/>
      <c r="BN13178" s="792"/>
      <c r="BQ13178" s="792"/>
    </row>
    <row r="13179" spans="8:69" ht="12" customHeight="1">
      <c r="H13179" s="800"/>
      <c r="AJ13179" s="792"/>
      <c r="AM13179" s="792"/>
      <c r="AP13179" s="792"/>
      <c r="AS13179" s="792"/>
      <c r="AV13179" s="792"/>
      <c r="AY13179" s="792"/>
      <c r="BN13179" s="792"/>
      <c r="BQ13179" s="792"/>
    </row>
    <row r="13180" spans="8:69" ht="12" customHeight="1">
      <c r="H13180" s="800"/>
      <c r="AJ13180" s="792"/>
      <c r="AM13180" s="792"/>
      <c r="AP13180" s="792"/>
      <c r="AS13180" s="792"/>
      <c r="AV13180" s="792"/>
      <c r="AY13180" s="792"/>
      <c r="BN13180" s="792"/>
      <c r="BQ13180" s="792"/>
    </row>
    <row r="13181" spans="8:69" ht="12" customHeight="1">
      <c r="H13181" s="800"/>
      <c r="AJ13181" s="792"/>
      <c r="AM13181" s="792"/>
      <c r="AP13181" s="792"/>
      <c r="AS13181" s="792"/>
      <c r="AV13181" s="792"/>
      <c r="AY13181" s="792"/>
      <c r="BN13181" s="792"/>
      <c r="BQ13181" s="792"/>
    </row>
    <row r="13182" spans="8:69" ht="12" customHeight="1">
      <c r="H13182" s="800"/>
      <c r="AJ13182" s="792"/>
      <c r="AM13182" s="792"/>
      <c r="AP13182" s="792"/>
      <c r="AS13182" s="792"/>
      <c r="AV13182" s="792"/>
      <c r="AY13182" s="792"/>
      <c r="BN13182" s="792"/>
      <c r="BQ13182" s="792"/>
    </row>
    <row r="13183" spans="8:69" ht="12" customHeight="1">
      <c r="H13183" s="800"/>
      <c r="AJ13183" s="792"/>
      <c r="AM13183" s="792"/>
      <c r="AP13183" s="792"/>
      <c r="AS13183" s="792"/>
      <c r="AV13183" s="792"/>
      <c r="AY13183" s="792"/>
      <c r="BN13183" s="792"/>
      <c r="BQ13183" s="792"/>
    </row>
    <row r="13184" spans="8:69" ht="12" customHeight="1">
      <c r="H13184" s="800"/>
      <c r="AJ13184" s="792"/>
      <c r="AM13184" s="792"/>
      <c r="AP13184" s="792"/>
      <c r="AS13184" s="792"/>
      <c r="AV13184" s="792"/>
      <c r="AY13184" s="792"/>
      <c r="BN13184" s="792"/>
      <c r="BQ13184" s="792"/>
    </row>
    <row r="13185" spans="8:69" ht="12" customHeight="1">
      <c r="H13185" s="800"/>
      <c r="AJ13185" s="792"/>
      <c r="AM13185" s="792"/>
      <c r="AP13185" s="792"/>
      <c r="AS13185" s="792"/>
      <c r="AV13185" s="792"/>
      <c r="AY13185" s="792"/>
      <c r="BN13185" s="792"/>
      <c r="BQ13185" s="792"/>
    </row>
    <row r="13186" spans="8:69" ht="12" customHeight="1">
      <c r="H13186" s="800"/>
      <c r="AJ13186" s="792"/>
      <c r="AM13186" s="792"/>
      <c r="AP13186" s="792"/>
      <c r="AS13186" s="792"/>
      <c r="AV13186" s="792"/>
      <c r="AY13186" s="792"/>
      <c r="BN13186" s="792"/>
      <c r="BQ13186" s="792"/>
    </row>
    <row r="13187" spans="8:69" ht="12" customHeight="1">
      <c r="H13187" s="800"/>
      <c r="AJ13187" s="792"/>
      <c r="AM13187" s="792"/>
      <c r="AP13187" s="792"/>
      <c r="AS13187" s="792"/>
      <c r="AV13187" s="792"/>
      <c r="AY13187" s="792"/>
      <c r="BN13187" s="792"/>
      <c r="BQ13187" s="792"/>
    </row>
    <row r="13188" spans="8:69" ht="12" customHeight="1">
      <c r="H13188" s="800"/>
      <c r="AJ13188" s="792"/>
      <c r="AM13188" s="792"/>
      <c r="AP13188" s="792"/>
      <c r="AS13188" s="792"/>
      <c r="AV13188" s="792"/>
      <c r="AY13188" s="792"/>
      <c r="BN13188" s="792"/>
      <c r="BQ13188" s="792"/>
    </row>
    <row r="13189" spans="8:69" ht="12" customHeight="1">
      <c r="H13189" s="800"/>
      <c r="AJ13189" s="792"/>
      <c r="AM13189" s="792"/>
      <c r="AP13189" s="792"/>
      <c r="AS13189" s="792"/>
      <c r="AV13189" s="792"/>
      <c r="AY13189" s="792"/>
      <c r="BN13189" s="792"/>
      <c r="BQ13189" s="792"/>
    </row>
    <row r="13190" spans="8:69" ht="12" customHeight="1">
      <c r="H13190" s="800"/>
      <c r="AJ13190" s="792"/>
      <c r="AM13190" s="792"/>
      <c r="AP13190" s="792"/>
      <c r="AS13190" s="792"/>
      <c r="AV13190" s="792"/>
      <c r="AY13190" s="792"/>
      <c r="BN13190" s="792"/>
      <c r="BQ13190" s="792"/>
    </row>
    <row r="13191" spans="8:69" ht="12" customHeight="1">
      <c r="H13191" s="800"/>
      <c r="AJ13191" s="792"/>
      <c r="AM13191" s="792"/>
      <c r="AP13191" s="792"/>
      <c r="AS13191" s="792"/>
      <c r="AV13191" s="792"/>
      <c r="AY13191" s="792"/>
      <c r="BN13191" s="792"/>
      <c r="BQ13191" s="792"/>
    </row>
    <row r="13192" spans="8:69" ht="12" customHeight="1">
      <c r="H13192" s="800"/>
      <c r="AJ13192" s="792"/>
      <c r="AM13192" s="792"/>
      <c r="AP13192" s="792"/>
      <c r="AS13192" s="792"/>
      <c r="AV13192" s="792"/>
      <c r="AY13192" s="792"/>
      <c r="BN13192" s="792"/>
      <c r="BQ13192" s="792"/>
    </row>
    <row r="13193" spans="8:69" ht="12" customHeight="1">
      <c r="H13193" s="800"/>
      <c r="AJ13193" s="792"/>
      <c r="AM13193" s="792"/>
      <c r="AP13193" s="792"/>
      <c r="AS13193" s="792"/>
      <c r="AV13193" s="792"/>
      <c r="AY13193" s="792"/>
      <c r="BN13193" s="792"/>
      <c r="BQ13193" s="792"/>
    </row>
    <row r="13194" spans="8:69" ht="12" customHeight="1">
      <c r="H13194" s="800"/>
      <c r="AJ13194" s="792"/>
      <c r="AM13194" s="792"/>
      <c r="AP13194" s="792"/>
      <c r="AS13194" s="792"/>
      <c r="AV13194" s="792"/>
      <c r="AY13194" s="792"/>
      <c r="BN13194" s="792"/>
      <c r="BQ13194" s="792"/>
    </row>
    <row r="13195" spans="8:69" ht="12" customHeight="1">
      <c r="H13195" s="800"/>
      <c r="AJ13195" s="792"/>
      <c r="AM13195" s="792"/>
      <c r="AP13195" s="792"/>
      <c r="AS13195" s="792"/>
      <c r="AV13195" s="792"/>
      <c r="AY13195" s="792"/>
      <c r="BN13195" s="792"/>
      <c r="BQ13195" s="792"/>
    </row>
    <row r="13196" spans="8:69" ht="12" customHeight="1">
      <c r="H13196" s="800"/>
      <c r="AJ13196" s="792"/>
      <c r="AM13196" s="792"/>
      <c r="AP13196" s="792"/>
      <c r="AS13196" s="792"/>
      <c r="AV13196" s="792"/>
      <c r="AY13196" s="792"/>
      <c r="BN13196" s="792"/>
      <c r="BQ13196" s="792"/>
    </row>
    <row r="13197" spans="8:69" ht="12" customHeight="1">
      <c r="H13197" s="800"/>
      <c r="AJ13197" s="792"/>
      <c r="AM13197" s="792"/>
      <c r="AP13197" s="792"/>
      <c r="AS13197" s="792"/>
      <c r="AV13197" s="792"/>
      <c r="AY13197" s="792"/>
      <c r="BN13197" s="792"/>
      <c r="BQ13197" s="792"/>
    </row>
    <row r="13198" spans="8:69" ht="12" customHeight="1">
      <c r="H13198" s="800"/>
      <c r="AJ13198" s="792"/>
      <c r="AM13198" s="792"/>
      <c r="AP13198" s="792"/>
      <c r="AS13198" s="792"/>
      <c r="AV13198" s="792"/>
      <c r="AY13198" s="792"/>
      <c r="BN13198" s="792"/>
      <c r="BQ13198" s="792"/>
    </row>
    <row r="13199" spans="8:69" ht="12" customHeight="1">
      <c r="H13199" s="800"/>
      <c r="AJ13199" s="792"/>
      <c r="AM13199" s="792"/>
      <c r="AP13199" s="792"/>
      <c r="AS13199" s="792"/>
      <c r="AV13199" s="792"/>
      <c r="AY13199" s="792"/>
      <c r="BN13199" s="792"/>
      <c r="BQ13199" s="792"/>
    </row>
    <row r="13200" spans="8:69" ht="12" customHeight="1">
      <c r="H13200" s="800"/>
      <c r="AJ13200" s="792"/>
      <c r="AM13200" s="792"/>
      <c r="AP13200" s="792"/>
      <c r="AS13200" s="792"/>
      <c r="AV13200" s="792"/>
      <c r="AY13200" s="792"/>
      <c r="BN13200" s="792"/>
      <c r="BQ13200" s="792"/>
    </row>
    <row r="13201" spans="8:69" ht="12" customHeight="1">
      <c r="H13201" s="800"/>
      <c r="AJ13201" s="792"/>
      <c r="AM13201" s="792"/>
      <c r="AP13201" s="792"/>
      <c r="AS13201" s="792"/>
      <c r="AV13201" s="792"/>
      <c r="AY13201" s="792"/>
      <c r="BN13201" s="792"/>
      <c r="BQ13201" s="792"/>
    </row>
    <row r="13202" spans="8:69" ht="12" customHeight="1">
      <c r="H13202" s="800"/>
      <c r="AJ13202" s="792"/>
      <c r="AM13202" s="792"/>
      <c r="AP13202" s="792"/>
      <c r="AS13202" s="792"/>
      <c r="AV13202" s="792"/>
      <c r="AY13202" s="792"/>
      <c r="BN13202" s="792"/>
      <c r="BQ13202" s="792"/>
    </row>
    <row r="13203" spans="8:69" ht="12" customHeight="1">
      <c r="H13203" s="800"/>
      <c r="AJ13203" s="792"/>
      <c r="AM13203" s="792"/>
      <c r="AP13203" s="792"/>
      <c r="AS13203" s="792"/>
      <c r="AV13203" s="792"/>
      <c r="AY13203" s="792"/>
      <c r="BN13203" s="792"/>
      <c r="BQ13203" s="792"/>
    </row>
    <row r="13204" spans="8:69" ht="12" customHeight="1">
      <c r="H13204" s="800"/>
      <c r="AJ13204" s="792"/>
      <c r="AM13204" s="792"/>
      <c r="AP13204" s="792"/>
      <c r="AS13204" s="792"/>
      <c r="AV13204" s="792"/>
      <c r="AY13204" s="792"/>
      <c r="BN13204" s="792"/>
      <c r="BQ13204" s="792"/>
    </row>
    <row r="13205" spans="8:69" ht="12" customHeight="1">
      <c r="H13205" s="800"/>
      <c r="AJ13205" s="792"/>
      <c r="AM13205" s="792"/>
      <c r="AP13205" s="792"/>
      <c r="AS13205" s="792"/>
      <c r="AV13205" s="792"/>
      <c r="AY13205" s="792"/>
      <c r="BN13205" s="792"/>
      <c r="BQ13205" s="792"/>
    </row>
    <row r="13206" spans="8:69" ht="12" customHeight="1">
      <c r="H13206" s="800"/>
      <c r="AJ13206" s="792"/>
      <c r="AM13206" s="792"/>
      <c r="AP13206" s="792"/>
      <c r="AS13206" s="792"/>
      <c r="AV13206" s="792"/>
      <c r="AY13206" s="792"/>
      <c r="BN13206" s="792"/>
      <c r="BQ13206" s="792"/>
    </row>
    <row r="13207" spans="8:69" ht="12" customHeight="1">
      <c r="H13207" s="800"/>
      <c r="AJ13207" s="792"/>
      <c r="AM13207" s="792"/>
      <c r="AP13207" s="792"/>
      <c r="AS13207" s="792"/>
      <c r="AV13207" s="792"/>
      <c r="AY13207" s="792"/>
      <c r="BN13207" s="792"/>
      <c r="BQ13207" s="792"/>
    </row>
    <row r="13208" spans="8:69" ht="12" customHeight="1">
      <c r="H13208" s="800"/>
      <c r="AJ13208" s="792"/>
      <c r="AM13208" s="792"/>
      <c r="AP13208" s="792"/>
      <c r="AS13208" s="792"/>
      <c r="AV13208" s="792"/>
      <c r="AY13208" s="792"/>
      <c r="BN13208" s="792"/>
      <c r="BQ13208" s="792"/>
    </row>
    <row r="13209" spans="8:69" ht="12" customHeight="1">
      <c r="H13209" s="800"/>
      <c r="AJ13209" s="792"/>
      <c r="AM13209" s="792"/>
      <c r="AP13209" s="792"/>
      <c r="AS13209" s="792"/>
      <c r="AV13209" s="792"/>
      <c r="AY13209" s="792"/>
      <c r="BN13209" s="792"/>
      <c r="BQ13209" s="792"/>
    </row>
    <row r="13210" spans="8:69" ht="12" customHeight="1">
      <c r="H13210" s="800"/>
      <c r="AJ13210" s="792"/>
      <c r="AM13210" s="792"/>
      <c r="AP13210" s="792"/>
      <c r="AS13210" s="792"/>
      <c r="AV13210" s="792"/>
      <c r="AY13210" s="792"/>
      <c r="BN13210" s="792"/>
      <c r="BQ13210" s="792"/>
    </row>
    <row r="13211" spans="8:69" ht="12" customHeight="1">
      <c r="H13211" s="800"/>
      <c r="AJ13211" s="792"/>
      <c r="AM13211" s="792"/>
      <c r="AP13211" s="792"/>
      <c r="AS13211" s="792"/>
      <c r="AV13211" s="792"/>
      <c r="AY13211" s="792"/>
      <c r="BN13211" s="792"/>
      <c r="BQ13211" s="792"/>
    </row>
    <row r="13212" spans="8:69" ht="12" customHeight="1">
      <c r="H13212" s="800"/>
      <c r="AJ13212" s="792"/>
      <c r="AM13212" s="792"/>
      <c r="AP13212" s="792"/>
      <c r="AS13212" s="792"/>
      <c r="AV13212" s="792"/>
      <c r="AY13212" s="792"/>
      <c r="BN13212" s="792"/>
      <c r="BQ13212" s="792"/>
    </row>
    <row r="13213" spans="8:69" ht="12" customHeight="1">
      <c r="H13213" s="800"/>
      <c r="AJ13213" s="792"/>
      <c r="AM13213" s="792"/>
      <c r="AP13213" s="792"/>
      <c r="AS13213" s="792"/>
      <c r="AV13213" s="792"/>
      <c r="AY13213" s="792"/>
      <c r="BN13213" s="792"/>
      <c r="BQ13213" s="792"/>
    </row>
    <row r="13214" spans="8:69" ht="12" customHeight="1">
      <c r="H13214" s="800"/>
      <c r="AJ13214" s="792"/>
      <c r="AM13214" s="792"/>
      <c r="AP13214" s="792"/>
      <c r="AS13214" s="792"/>
      <c r="AV13214" s="792"/>
      <c r="AY13214" s="792"/>
      <c r="BN13214" s="792"/>
      <c r="BQ13214" s="792"/>
    </row>
    <row r="13215" spans="8:69" ht="12" customHeight="1">
      <c r="H13215" s="800"/>
      <c r="AJ13215" s="792"/>
      <c r="AM13215" s="792"/>
      <c r="AP13215" s="792"/>
      <c r="AS13215" s="792"/>
      <c r="AV13215" s="792"/>
      <c r="AY13215" s="792"/>
      <c r="BN13215" s="792"/>
      <c r="BQ13215" s="792"/>
    </row>
    <row r="13216" spans="8:69" ht="12" customHeight="1">
      <c r="H13216" s="800"/>
      <c r="AJ13216" s="792"/>
      <c r="AM13216" s="792"/>
      <c r="AP13216" s="792"/>
      <c r="AS13216" s="792"/>
      <c r="AV13216" s="792"/>
      <c r="AY13216" s="792"/>
      <c r="BN13216" s="792"/>
      <c r="BQ13216" s="792"/>
    </row>
    <row r="13217" spans="8:69" ht="12" customHeight="1">
      <c r="H13217" s="800"/>
      <c r="AJ13217" s="792"/>
      <c r="AM13217" s="792"/>
      <c r="AP13217" s="792"/>
      <c r="AS13217" s="792"/>
      <c r="AV13217" s="792"/>
      <c r="AY13217" s="792"/>
      <c r="BN13217" s="792"/>
      <c r="BQ13217" s="792"/>
    </row>
    <row r="13218" spans="8:69" ht="12" customHeight="1">
      <c r="H13218" s="800"/>
      <c r="AJ13218" s="792"/>
      <c r="AM13218" s="792"/>
      <c r="AP13218" s="792"/>
      <c r="AS13218" s="792"/>
      <c r="AV13218" s="792"/>
      <c r="AY13218" s="792"/>
      <c r="BN13218" s="792"/>
      <c r="BQ13218" s="792"/>
    </row>
    <row r="13219" spans="8:69" ht="12" customHeight="1">
      <c r="H13219" s="800"/>
      <c r="AJ13219" s="792"/>
      <c r="AM13219" s="792"/>
      <c r="AP13219" s="792"/>
      <c r="AS13219" s="792"/>
      <c r="AV13219" s="792"/>
      <c r="AY13219" s="792"/>
      <c r="BN13219" s="792"/>
      <c r="BQ13219" s="792"/>
    </row>
    <row r="13220" spans="8:69" ht="12" customHeight="1">
      <c r="H13220" s="800"/>
      <c r="AJ13220" s="792"/>
      <c r="AM13220" s="792"/>
      <c r="AP13220" s="792"/>
      <c r="AS13220" s="792"/>
      <c r="AV13220" s="792"/>
      <c r="AY13220" s="792"/>
      <c r="BN13220" s="792"/>
      <c r="BQ13220" s="792"/>
    </row>
    <row r="13221" spans="8:69" ht="12" customHeight="1">
      <c r="H13221" s="800"/>
      <c r="AJ13221" s="792"/>
      <c r="AM13221" s="792"/>
      <c r="AP13221" s="792"/>
      <c r="AS13221" s="792"/>
      <c r="AV13221" s="792"/>
      <c r="AY13221" s="792"/>
      <c r="BN13221" s="792"/>
      <c r="BQ13221" s="792"/>
    </row>
    <row r="13222" spans="8:69" ht="12" customHeight="1">
      <c r="H13222" s="800"/>
      <c r="AJ13222" s="792"/>
      <c r="AM13222" s="792"/>
      <c r="AP13222" s="792"/>
      <c r="AS13222" s="792"/>
      <c r="AV13222" s="792"/>
      <c r="AY13222" s="792"/>
      <c r="BN13222" s="792"/>
      <c r="BQ13222" s="792"/>
    </row>
    <row r="13223" spans="8:69" ht="12" customHeight="1">
      <c r="H13223" s="800"/>
      <c r="AJ13223" s="792"/>
      <c r="AM13223" s="792"/>
      <c r="AP13223" s="792"/>
      <c r="AS13223" s="792"/>
      <c r="AV13223" s="792"/>
      <c r="AY13223" s="792"/>
      <c r="BN13223" s="792"/>
      <c r="BQ13223" s="792"/>
    </row>
    <row r="13224" spans="8:69" ht="12" customHeight="1">
      <c r="H13224" s="800"/>
      <c r="AJ13224" s="792"/>
      <c r="AM13224" s="792"/>
      <c r="AP13224" s="792"/>
      <c r="AS13224" s="792"/>
      <c r="AV13224" s="792"/>
      <c r="AY13224" s="792"/>
      <c r="BN13224" s="792"/>
      <c r="BQ13224" s="792"/>
    </row>
    <row r="13225" spans="8:69" ht="12" customHeight="1">
      <c r="H13225" s="800"/>
      <c r="AJ13225" s="792"/>
      <c r="AM13225" s="792"/>
      <c r="AP13225" s="792"/>
      <c r="AS13225" s="792"/>
      <c r="AV13225" s="792"/>
      <c r="AY13225" s="792"/>
      <c r="BN13225" s="792"/>
      <c r="BQ13225" s="792"/>
    </row>
    <row r="13226" spans="8:69" ht="12" customHeight="1">
      <c r="H13226" s="800"/>
      <c r="AJ13226" s="792"/>
      <c r="AM13226" s="792"/>
      <c r="AP13226" s="792"/>
      <c r="AS13226" s="792"/>
      <c r="AV13226" s="792"/>
      <c r="AY13226" s="792"/>
      <c r="BN13226" s="792"/>
      <c r="BQ13226" s="792"/>
    </row>
    <row r="13227" spans="8:69" ht="12" customHeight="1">
      <c r="H13227" s="800"/>
      <c r="AJ13227" s="792"/>
      <c r="AM13227" s="792"/>
      <c r="AP13227" s="792"/>
      <c r="AS13227" s="792"/>
      <c r="AV13227" s="792"/>
      <c r="AY13227" s="792"/>
      <c r="BN13227" s="792"/>
      <c r="BQ13227" s="792"/>
    </row>
    <row r="13228" spans="8:69" ht="12" customHeight="1">
      <c r="H13228" s="800"/>
      <c r="AJ13228" s="792"/>
      <c r="AM13228" s="792"/>
      <c r="AP13228" s="792"/>
      <c r="AS13228" s="792"/>
      <c r="AV13228" s="792"/>
      <c r="AY13228" s="792"/>
      <c r="BN13228" s="792"/>
      <c r="BQ13228" s="792"/>
    </row>
    <row r="13229" spans="8:69" ht="12" customHeight="1">
      <c r="H13229" s="800"/>
      <c r="AJ13229" s="792"/>
      <c r="AM13229" s="792"/>
      <c r="AP13229" s="792"/>
      <c r="AS13229" s="792"/>
      <c r="AV13229" s="792"/>
      <c r="AY13229" s="792"/>
      <c r="BN13229" s="792"/>
      <c r="BQ13229" s="792"/>
    </row>
    <row r="13230" spans="8:69" ht="12" customHeight="1">
      <c r="H13230" s="800"/>
      <c r="AJ13230" s="792"/>
      <c r="AM13230" s="792"/>
      <c r="AP13230" s="792"/>
      <c r="AS13230" s="792"/>
      <c r="AV13230" s="792"/>
      <c r="AY13230" s="792"/>
      <c r="BN13230" s="792"/>
      <c r="BQ13230" s="792"/>
    </row>
    <row r="13231" spans="8:69" ht="12" customHeight="1">
      <c r="H13231" s="800"/>
      <c r="AJ13231" s="792"/>
      <c r="AM13231" s="792"/>
      <c r="AP13231" s="792"/>
      <c r="AS13231" s="792"/>
      <c r="AV13231" s="792"/>
      <c r="AY13231" s="792"/>
      <c r="BN13231" s="792"/>
      <c r="BQ13231" s="792"/>
    </row>
    <row r="13232" spans="8:69" ht="12" customHeight="1">
      <c r="H13232" s="800"/>
      <c r="AJ13232" s="792"/>
      <c r="AM13232" s="792"/>
      <c r="AP13232" s="792"/>
      <c r="AS13232" s="792"/>
      <c r="AV13232" s="792"/>
      <c r="AY13232" s="792"/>
      <c r="BN13232" s="792"/>
      <c r="BQ13232" s="792"/>
    </row>
    <row r="13233" spans="8:69" ht="12" customHeight="1">
      <c r="H13233" s="800"/>
      <c r="AJ13233" s="792"/>
      <c r="AM13233" s="792"/>
      <c r="AP13233" s="792"/>
      <c r="AS13233" s="792"/>
      <c r="AV13233" s="792"/>
      <c r="AY13233" s="792"/>
      <c r="BN13233" s="792"/>
      <c r="BQ13233" s="792"/>
    </row>
    <row r="13234" spans="8:69" ht="12" customHeight="1">
      <c r="H13234" s="800"/>
      <c r="AJ13234" s="792"/>
      <c r="AM13234" s="792"/>
      <c r="AP13234" s="792"/>
      <c r="AS13234" s="792"/>
      <c r="AV13234" s="792"/>
      <c r="AY13234" s="792"/>
      <c r="BN13234" s="792"/>
      <c r="BQ13234" s="792"/>
    </row>
    <row r="13235" spans="8:69" ht="12" customHeight="1">
      <c r="H13235" s="800"/>
      <c r="AJ13235" s="792"/>
      <c r="AM13235" s="792"/>
      <c r="AP13235" s="792"/>
      <c r="AS13235" s="792"/>
      <c r="AV13235" s="792"/>
      <c r="AY13235" s="792"/>
      <c r="BN13235" s="792"/>
      <c r="BQ13235" s="792"/>
    </row>
    <row r="13236" spans="8:69" ht="12" customHeight="1">
      <c r="H13236" s="800"/>
      <c r="AJ13236" s="792"/>
      <c r="AM13236" s="792"/>
      <c r="AP13236" s="792"/>
      <c r="AS13236" s="792"/>
      <c r="AV13236" s="792"/>
      <c r="AY13236" s="792"/>
      <c r="BN13236" s="792"/>
      <c r="BQ13236" s="792"/>
    </row>
    <row r="13237" spans="8:69" ht="12" customHeight="1">
      <c r="H13237" s="800"/>
      <c r="AJ13237" s="792"/>
      <c r="AM13237" s="792"/>
      <c r="AP13237" s="792"/>
      <c r="AS13237" s="792"/>
      <c r="AV13237" s="792"/>
      <c r="AY13237" s="792"/>
      <c r="BN13237" s="792"/>
      <c r="BQ13237" s="792"/>
    </row>
    <row r="13238" spans="8:69" ht="12" customHeight="1">
      <c r="H13238" s="800"/>
      <c r="AJ13238" s="792"/>
      <c r="AM13238" s="792"/>
      <c r="AP13238" s="792"/>
      <c r="AS13238" s="792"/>
      <c r="AV13238" s="792"/>
      <c r="AY13238" s="792"/>
      <c r="BN13238" s="792"/>
      <c r="BQ13238" s="792"/>
    </row>
    <row r="13239" spans="8:69" ht="12" customHeight="1">
      <c r="H13239" s="800"/>
      <c r="AJ13239" s="792"/>
      <c r="AM13239" s="792"/>
      <c r="AP13239" s="792"/>
      <c r="AS13239" s="792"/>
      <c r="AV13239" s="792"/>
      <c r="AY13239" s="792"/>
      <c r="BN13239" s="792"/>
      <c r="BQ13239" s="792"/>
    </row>
    <row r="13240" spans="8:69" ht="12" customHeight="1">
      <c r="H13240" s="800"/>
      <c r="AJ13240" s="792"/>
      <c r="AM13240" s="792"/>
      <c r="AP13240" s="792"/>
      <c r="AS13240" s="792"/>
      <c r="AV13240" s="792"/>
      <c r="AY13240" s="792"/>
      <c r="BN13240" s="792"/>
      <c r="BQ13240" s="792"/>
    </row>
    <row r="13241" spans="8:69" ht="12" customHeight="1">
      <c r="H13241" s="800"/>
      <c r="AJ13241" s="792"/>
      <c r="AM13241" s="792"/>
      <c r="AP13241" s="792"/>
      <c r="AS13241" s="792"/>
      <c r="AV13241" s="792"/>
      <c r="AY13241" s="792"/>
      <c r="BN13241" s="792"/>
      <c r="BQ13241" s="792"/>
    </row>
    <row r="13242" spans="8:69" ht="12" customHeight="1">
      <c r="H13242" s="800"/>
      <c r="AJ13242" s="792"/>
      <c r="AM13242" s="792"/>
      <c r="AP13242" s="792"/>
      <c r="AS13242" s="792"/>
      <c r="AV13242" s="792"/>
      <c r="AY13242" s="792"/>
      <c r="BN13242" s="792"/>
      <c r="BQ13242" s="792"/>
    </row>
    <row r="13243" spans="8:69" ht="12" customHeight="1">
      <c r="H13243" s="800"/>
      <c r="AJ13243" s="792"/>
      <c r="AM13243" s="792"/>
      <c r="AP13243" s="792"/>
      <c r="AS13243" s="792"/>
      <c r="AV13243" s="792"/>
      <c r="AY13243" s="792"/>
      <c r="BN13243" s="792"/>
      <c r="BQ13243" s="792"/>
    </row>
    <row r="13244" spans="8:69" ht="12" customHeight="1">
      <c r="H13244" s="800"/>
      <c r="AJ13244" s="792"/>
      <c r="AM13244" s="792"/>
      <c r="AP13244" s="792"/>
      <c r="AS13244" s="792"/>
      <c r="AV13244" s="792"/>
      <c r="AY13244" s="792"/>
      <c r="BN13244" s="792"/>
      <c r="BQ13244" s="792"/>
    </row>
    <row r="13245" spans="8:69" ht="12" customHeight="1">
      <c r="H13245" s="800"/>
      <c r="AJ13245" s="792"/>
      <c r="AM13245" s="792"/>
      <c r="AP13245" s="792"/>
      <c r="AS13245" s="792"/>
      <c r="AV13245" s="792"/>
      <c r="AY13245" s="792"/>
      <c r="BN13245" s="792"/>
      <c r="BQ13245" s="792"/>
    </row>
    <row r="13246" spans="8:69" ht="12" customHeight="1">
      <c r="H13246" s="800"/>
      <c r="AJ13246" s="792"/>
      <c r="AM13246" s="792"/>
      <c r="AP13246" s="792"/>
      <c r="AS13246" s="792"/>
      <c r="AV13246" s="792"/>
      <c r="AY13246" s="792"/>
      <c r="BN13246" s="792"/>
      <c r="BQ13246" s="792"/>
    </row>
    <row r="13247" spans="8:69" ht="12" customHeight="1">
      <c r="H13247" s="800"/>
      <c r="AJ13247" s="792"/>
      <c r="AM13247" s="792"/>
      <c r="AP13247" s="792"/>
      <c r="AS13247" s="792"/>
      <c r="AV13247" s="792"/>
      <c r="AY13247" s="792"/>
      <c r="BN13247" s="792"/>
      <c r="BQ13247" s="792"/>
    </row>
    <row r="13248" spans="8:69" ht="12" customHeight="1">
      <c r="H13248" s="800"/>
      <c r="AJ13248" s="792"/>
      <c r="AM13248" s="792"/>
      <c r="AP13248" s="792"/>
      <c r="AS13248" s="792"/>
      <c r="AV13248" s="792"/>
      <c r="AY13248" s="792"/>
      <c r="BN13248" s="792"/>
      <c r="BQ13248" s="792"/>
    </row>
    <row r="13249" spans="8:69" ht="12" customHeight="1">
      <c r="H13249" s="800"/>
      <c r="AJ13249" s="792"/>
      <c r="AM13249" s="792"/>
      <c r="AP13249" s="792"/>
      <c r="AS13249" s="792"/>
      <c r="AV13249" s="792"/>
      <c r="AY13249" s="792"/>
      <c r="BN13249" s="792"/>
      <c r="BQ13249" s="792"/>
    </row>
    <row r="13250" spans="8:69" ht="12" customHeight="1">
      <c r="H13250" s="800"/>
      <c r="AJ13250" s="792"/>
      <c r="AM13250" s="792"/>
      <c r="AP13250" s="792"/>
      <c r="AS13250" s="792"/>
      <c r="AV13250" s="792"/>
      <c r="AY13250" s="792"/>
      <c r="BN13250" s="792"/>
      <c r="BQ13250" s="792"/>
    </row>
    <row r="13251" spans="8:69" ht="12" customHeight="1">
      <c r="H13251" s="800"/>
      <c r="AJ13251" s="792"/>
      <c r="AM13251" s="792"/>
      <c r="AP13251" s="792"/>
      <c r="AS13251" s="792"/>
      <c r="AV13251" s="792"/>
      <c r="AY13251" s="792"/>
      <c r="BN13251" s="792"/>
      <c r="BQ13251" s="792"/>
    </row>
    <row r="13252" spans="8:69" ht="12" customHeight="1">
      <c r="H13252" s="800"/>
      <c r="AJ13252" s="792"/>
      <c r="AM13252" s="792"/>
      <c r="AP13252" s="792"/>
      <c r="AS13252" s="792"/>
      <c r="AV13252" s="792"/>
      <c r="AY13252" s="792"/>
      <c r="BN13252" s="792"/>
      <c r="BQ13252" s="792"/>
    </row>
    <row r="13253" spans="8:69" ht="12" customHeight="1">
      <c r="H13253" s="800"/>
      <c r="AJ13253" s="792"/>
      <c r="AM13253" s="792"/>
      <c r="AP13253" s="792"/>
      <c r="AS13253" s="792"/>
      <c r="AV13253" s="792"/>
      <c r="AY13253" s="792"/>
      <c r="BN13253" s="792"/>
      <c r="BQ13253" s="792"/>
    </row>
    <row r="13254" spans="8:69" ht="12" customHeight="1">
      <c r="H13254" s="800"/>
      <c r="AJ13254" s="792"/>
      <c r="AM13254" s="792"/>
      <c r="AP13254" s="792"/>
      <c r="AS13254" s="792"/>
      <c r="AV13254" s="792"/>
      <c r="AY13254" s="792"/>
      <c r="BN13254" s="792"/>
      <c r="BQ13254" s="792"/>
    </row>
    <row r="13255" spans="8:69" ht="12" customHeight="1">
      <c r="H13255" s="800"/>
      <c r="AJ13255" s="792"/>
      <c r="AM13255" s="792"/>
      <c r="AP13255" s="792"/>
      <c r="AS13255" s="792"/>
      <c r="AV13255" s="792"/>
      <c r="AY13255" s="792"/>
      <c r="BN13255" s="792"/>
      <c r="BQ13255" s="792"/>
    </row>
    <row r="13256" spans="8:69" ht="12" customHeight="1">
      <c r="H13256" s="800"/>
      <c r="AJ13256" s="792"/>
      <c r="AM13256" s="792"/>
      <c r="AP13256" s="792"/>
      <c r="AS13256" s="792"/>
      <c r="AV13256" s="792"/>
      <c r="AY13256" s="792"/>
      <c r="BN13256" s="792"/>
      <c r="BQ13256" s="792"/>
    </row>
    <row r="13257" spans="8:69" ht="12" customHeight="1">
      <c r="H13257" s="800"/>
      <c r="AJ13257" s="792"/>
      <c r="AM13257" s="792"/>
      <c r="AP13257" s="792"/>
      <c r="AS13257" s="792"/>
      <c r="AV13257" s="792"/>
      <c r="AY13257" s="792"/>
      <c r="BN13257" s="792"/>
      <c r="BQ13257" s="792"/>
    </row>
    <row r="13258" spans="8:69" ht="12" customHeight="1">
      <c r="H13258" s="800"/>
      <c r="AJ13258" s="792"/>
      <c r="AM13258" s="792"/>
      <c r="AP13258" s="792"/>
      <c r="AS13258" s="792"/>
      <c r="AV13258" s="792"/>
      <c r="AY13258" s="792"/>
      <c r="BN13258" s="792"/>
      <c r="BQ13258" s="792"/>
    </row>
    <row r="13259" spans="8:69" ht="12" customHeight="1">
      <c r="H13259" s="800"/>
      <c r="AJ13259" s="792"/>
      <c r="AM13259" s="792"/>
      <c r="AP13259" s="792"/>
      <c r="AS13259" s="792"/>
      <c r="AV13259" s="792"/>
      <c r="AY13259" s="792"/>
      <c r="BN13259" s="792"/>
      <c r="BQ13259" s="792"/>
    </row>
    <row r="13260" spans="8:69" ht="12" customHeight="1">
      <c r="H13260" s="800"/>
      <c r="AJ13260" s="792"/>
      <c r="AM13260" s="792"/>
      <c r="AP13260" s="792"/>
      <c r="AS13260" s="792"/>
      <c r="AV13260" s="792"/>
      <c r="AY13260" s="792"/>
      <c r="BN13260" s="792"/>
      <c r="BQ13260" s="792"/>
    </row>
    <row r="13261" spans="8:69" ht="12" customHeight="1">
      <c r="H13261" s="800"/>
      <c r="AJ13261" s="792"/>
      <c r="AM13261" s="792"/>
      <c r="AP13261" s="792"/>
      <c r="AS13261" s="792"/>
      <c r="AV13261" s="792"/>
      <c r="AY13261" s="792"/>
      <c r="BN13261" s="792"/>
      <c r="BQ13261" s="792"/>
    </row>
    <row r="13262" spans="8:69" ht="12" customHeight="1">
      <c r="H13262" s="800"/>
      <c r="AJ13262" s="792"/>
      <c r="AM13262" s="792"/>
      <c r="AP13262" s="792"/>
      <c r="AS13262" s="792"/>
      <c r="AV13262" s="792"/>
      <c r="AY13262" s="792"/>
      <c r="BN13262" s="792"/>
      <c r="BQ13262" s="792"/>
    </row>
    <row r="13263" spans="8:69" ht="12" customHeight="1">
      <c r="H13263" s="800"/>
      <c r="AJ13263" s="792"/>
      <c r="AM13263" s="792"/>
      <c r="AP13263" s="792"/>
      <c r="AS13263" s="792"/>
      <c r="AV13263" s="792"/>
      <c r="AY13263" s="792"/>
      <c r="BN13263" s="792"/>
      <c r="BQ13263" s="792"/>
    </row>
    <row r="13264" spans="8:69" ht="12" customHeight="1">
      <c r="H13264" s="800"/>
      <c r="AJ13264" s="792"/>
      <c r="AM13264" s="792"/>
      <c r="AP13264" s="792"/>
      <c r="AS13264" s="792"/>
      <c r="AV13264" s="792"/>
      <c r="AY13264" s="792"/>
      <c r="BN13264" s="792"/>
      <c r="BQ13264" s="792"/>
    </row>
    <row r="13265" spans="8:69" ht="12" customHeight="1">
      <c r="H13265" s="800"/>
      <c r="AJ13265" s="792"/>
      <c r="AM13265" s="792"/>
      <c r="AP13265" s="792"/>
      <c r="AS13265" s="792"/>
      <c r="AV13265" s="792"/>
      <c r="AY13265" s="792"/>
      <c r="BN13265" s="792"/>
      <c r="BQ13265" s="792"/>
    </row>
    <row r="13266" spans="8:69" ht="12" customHeight="1">
      <c r="H13266" s="800"/>
      <c r="AJ13266" s="792"/>
      <c r="AM13266" s="792"/>
      <c r="AP13266" s="792"/>
      <c r="AS13266" s="792"/>
      <c r="AV13266" s="792"/>
      <c r="AY13266" s="792"/>
      <c r="BN13266" s="792"/>
      <c r="BQ13266" s="792"/>
    </row>
    <row r="13267" spans="8:69" ht="12" customHeight="1">
      <c r="H13267" s="800"/>
      <c r="AJ13267" s="792"/>
      <c r="AM13267" s="792"/>
      <c r="AP13267" s="792"/>
      <c r="AS13267" s="792"/>
      <c r="AV13267" s="792"/>
      <c r="AY13267" s="792"/>
      <c r="BN13267" s="792"/>
      <c r="BQ13267" s="792"/>
    </row>
    <row r="13268" spans="8:69" ht="12" customHeight="1">
      <c r="H13268" s="800"/>
      <c r="AJ13268" s="792"/>
      <c r="AM13268" s="792"/>
      <c r="AP13268" s="792"/>
      <c r="AS13268" s="792"/>
      <c r="AV13268" s="792"/>
      <c r="AY13268" s="792"/>
      <c r="BN13268" s="792"/>
      <c r="BQ13268" s="792"/>
    </row>
    <row r="13269" spans="8:69" ht="12" customHeight="1">
      <c r="H13269" s="800"/>
      <c r="AJ13269" s="792"/>
      <c r="AM13269" s="792"/>
      <c r="AP13269" s="792"/>
      <c r="AS13269" s="792"/>
      <c r="AV13269" s="792"/>
      <c r="AY13269" s="792"/>
      <c r="BN13269" s="792"/>
      <c r="BQ13269" s="792"/>
    </row>
    <row r="13270" spans="8:69" ht="12" customHeight="1">
      <c r="H13270" s="800"/>
      <c r="AJ13270" s="792"/>
      <c r="AM13270" s="792"/>
      <c r="AP13270" s="792"/>
      <c r="AS13270" s="792"/>
      <c r="AV13270" s="792"/>
      <c r="AY13270" s="792"/>
      <c r="BN13270" s="792"/>
      <c r="BQ13270" s="792"/>
    </row>
    <row r="13271" spans="8:69" ht="12" customHeight="1">
      <c r="H13271" s="800"/>
      <c r="AJ13271" s="792"/>
      <c r="AM13271" s="792"/>
      <c r="AP13271" s="792"/>
      <c r="AS13271" s="792"/>
      <c r="AV13271" s="792"/>
      <c r="AY13271" s="792"/>
      <c r="BN13271" s="792"/>
      <c r="BQ13271" s="792"/>
    </row>
    <row r="13272" spans="8:69" ht="12" customHeight="1">
      <c r="H13272" s="800"/>
      <c r="AJ13272" s="792"/>
      <c r="AM13272" s="792"/>
      <c r="AP13272" s="792"/>
      <c r="AS13272" s="792"/>
      <c r="AV13272" s="792"/>
      <c r="AY13272" s="792"/>
      <c r="BN13272" s="792"/>
      <c r="BQ13272" s="792"/>
    </row>
    <row r="13273" spans="8:69" ht="12" customHeight="1">
      <c r="H13273" s="800"/>
      <c r="AJ13273" s="792"/>
      <c r="AM13273" s="792"/>
      <c r="AP13273" s="792"/>
      <c r="AS13273" s="792"/>
      <c r="AV13273" s="792"/>
      <c r="AY13273" s="792"/>
      <c r="BN13273" s="792"/>
      <c r="BQ13273" s="792"/>
    </row>
    <row r="13274" spans="8:69" ht="12" customHeight="1">
      <c r="H13274" s="800"/>
      <c r="AJ13274" s="792"/>
      <c r="AM13274" s="792"/>
      <c r="AP13274" s="792"/>
      <c r="AS13274" s="792"/>
      <c r="AV13274" s="792"/>
      <c r="AY13274" s="792"/>
      <c r="BN13274" s="792"/>
      <c r="BQ13274" s="792"/>
    </row>
    <row r="13275" spans="8:69" ht="12" customHeight="1">
      <c r="H13275" s="800"/>
      <c r="AJ13275" s="792"/>
      <c r="AM13275" s="792"/>
      <c r="AP13275" s="792"/>
      <c r="AS13275" s="792"/>
      <c r="AV13275" s="792"/>
      <c r="AY13275" s="792"/>
      <c r="BN13275" s="792"/>
      <c r="BQ13275" s="792"/>
    </row>
    <row r="13276" spans="8:69" ht="12" customHeight="1">
      <c r="H13276" s="800"/>
      <c r="AJ13276" s="792"/>
      <c r="AM13276" s="792"/>
      <c r="AP13276" s="792"/>
      <c r="AS13276" s="792"/>
      <c r="AV13276" s="792"/>
      <c r="AY13276" s="792"/>
      <c r="BN13276" s="792"/>
      <c r="BQ13276" s="792"/>
    </row>
    <row r="13277" spans="8:69" ht="12" customHeight="1">
      <c r="H13277" s="800"/>
      <c r="AJ13277" s="792"/>
      <c r="AM13277" s="792"/>
      <c r="AP13277" s="792"/>
      <c r="AS13277" s="792"/>
      <c r="AV13277" s="792"/>
      <c r="AY13277" s="792"/>
      <c r="BN13277" s="792"/>
      <c r="BQ13277" s="792"/>
    </row>
    <row r="13278" spans="8:69" ht="12" customHeight="1">
      <c r="H13278" s="800"/>
      <c r="AJ13278" s="792"/>
      <c r="AM13278" s="792"/>
      <c r="AP13278" s="792"/>
      <c r="AS13278" s="792"/>
      <c r="AV13278" s="792"/>
      <c r="AY13278" s="792"/>
      <c r="BN13278" s="792"/>
      <c r="BQ13278" s="792"/>
    </row>
    <row r="13279" spans="8:69" ht="12" customHeight="1">
      <c r="H13279" s="800"/>
      <c r="AJ13279" s="792"/>
      <c r="AM13279" s="792"/>
      <c r="AP13279" s="792"/>
      <c r="AS13279" s="792"/>
      <c r="AV13279" s="792"/>
      <c r="AY13279" s="792"/>
      <c r="BN13279" s="792"/>
      <c r="BQ13279" s="792"/>
    </row>
    <row r="13280" spans="8:69" ht="12" customHeight="1">
      <c r="H13280" s="800"/>
      <c r="AJ13280" s="792"/>
      <c r="AM13280" s="792"/>
      <c r="AP13280" s="792"/>
      <c r="AS13280" s="792"/>
      <c r="AV13280" s="792"/>
      <c r="AY13280" s="792"/>
      <c r="BN13280" s="792"/>
      <c r="BQ13280" s="792"/>
    </row>
    <row r="13281" spans="8:69" ht="12" customHeight="1">
      <c r="H13281" s="800"/>
      <c r="AJ13281" s="792"/>
      <c r="AM13281" s="792"/>
      <c r="AP13281" s="792"/>
      <c r="AS13281" s="792"/>
      <c r="AV13281" s="792"/>
      <c r="AY13281" s="792"/>
      <c r="BN13281" s="792"/>
      <c r="BQ13281" s="792"/>
    </row>
    <row r="13282" spans="8:69" ht="12" customHeight="1">
      <c r="H13282" s="800"/>
      <c r="AJ13282" s="792"/>
      <c r="AM13282" s="792"/>
      <c r="AP13282" s="792"/>
      <c r="AS13282" s="792"/>
      <c r="AV13282" s="792"/>
      <c r="AY13282" s="792"/>
      <c r="BN13282" s="792"/>
      <c r="BQ13282" s="792"/>
    </row>
    <row r="13283" spans="8:69" ht="12" customHeight="1">
      <c r="H13283" s="800"/>
      <c r="AJ13283" s="792"/>
      <c r="AM13283" s="792"/>
      <c r="AP13283" s="792"/>
      <c r="AS13283" s="792"/>
      <c r="AV13283" s="792"/>
      <c r="AY13283" s="792"/>
      <c r="BN13283" s="792"/>
      <c r="BQ13283" s="792"/>
    </row>
    <row r="13284" spans="8:69" ht="12" customHeight="1">
      <c r="H13284" s="800"/>
      <c r="AJ13284" s="792"/>
      <c r="AM13284" s="792"/>
      <c r="AP13284" s="792"/>
      <c r="AS13284" s="792"/>
      <c r="AV13284" s="792"/>
      <c r="AY13284" s="792"/>
      <c r="BN13284" s="792"/>
      <c r="BQ13284" s="792"/>
    </row>
    <row r="13285" spans="8:69" ht="12" customHeight="1">
      <c r="H13285" s="800"/>
      <c r="AJ13285" s="792"/>
      <c r="AM13285" s="792"/>
      <c r="AP13285" s="792"/>
      <c r="AS13285" s="792"/>
      <c r="AV13285" s="792"/>
      <c r="AY13285" s="792"/>
      <c r="BN13285" s="792"/>
      <c r="BQ13285" s="792"/>
    </row>
    <row r="13286" spans="8:69" ht="12" customHeight="1">
      <c r="H13286" s="800"/>
      <c r="AJ13286" s="792"/>
      <c r="AM13286" s="792"/>
      <c r="AP13286" s="792"/>
      <c r="AS13286" s="792"/>
      <c r="AV13286" s="792"/>
      <c r="AY13286" s="792"/>
      <c r="BN13286" s="792"/>
      <c r="BQ13286" s="792"/>
    </row>
    <row r="13287" spans="8:69" ht="12" customHeight="1">
      <c r="H13287" s="800"/>
      <c r="AJ13287" s="792"/>
      <c r="AM13287" s="792"/>
      <c r="AP13287" s="792"/>
      <c r="AS13287" s="792"/>
      <c r="AV13287" s="792"/>
      <c r="AY13287" s="792"/>
      <c r="BN13287" s="792"/>
      <c r="BQ13287" s="792"/>
    </row>
    <row r="13288" spans="8:69" ht="12" customHeight="1">
      <c r="H13288" s="800"/>
      <c r="AJ13288" s="792"/>
      <c r="AM13288" s="792"/>
      <c r="AP13288" s="792"/>
      <c r="AS13288" s="792"/>
      <c r="AV13288" s="792"/>
      <c r="AY13288" s="792"/>
      <c r="BN13288" s="792"/>
      <c r="BQ13288" s="792"/>
    </row>
    <row r="13289" spans="8:69" ht="12" customHeight="1">
      <c r="H13289" s="800"/>
      <c r="AJ13289" s="792"/>
      <c r="AM13289" s="792"/>
      <c r="AP13289" s="792"/>
      <c r="AS13289" s="792"/>
      <c r="AV13289" s="792"/>
      <c r="AY13289" s="792"/>
      <c r="BN13289" s="792"/>
      <c r="BQ13289" s="792"/>
    </row>
    <row r="13290" spans="8:69" ht="12" customHeight="1">
      <c r="H13290" s="800"/>
      <c r="AJ13290" s="792"/>
      <c r="AM13290" s="792"/>
      <c r="AP13290" s="792"/>
      <c r="AS13290" s="792"/>
      <c r="AV13290" s="792"/>
      <c r="AY13290" s="792"/>
      <c r="BN13290" s="792"/>
      <c r="BQ13290" s="792"/>
    </row>
    <row r="13291" spans="8:69" ht="12" customHeight="1">
      <c r="H13291" s="800"/>
      <c r="AJ13291" s="792"/>
      <c r="AM13291" s="792"/>
      <c r="AP13291" s="792"/>
      <c r="AS13291" s="792"/>
      <c r="AV13291" s="792"/>
      <c r="AY13291" s="792"/>
      <c r="BN13291" s="792"/>
      <c r="BQ13291" s="792"/>
    </row>
    <row r="13292" spans="8:69" ht="12" customHeight="1">
      <c r="H13292" s="800"/>
      <c r="AJ13292" s="792"/>
      <c r="AM13292" s="792"/>
      <c r="AP13292" s="792"/>
      <c r="AS13292" s="792"/>
      <c r="AV13292" s="792"/>
      <c r="AY13292" s="792"/>
      <c r="BN13292" s="792"/>
      <c r="BQ13292" s="792"/>
    </row>
    <row r="13293" spans="8:69" ht="12" customHeight="1">
      <c r="H13293" s="800"/>
      <c r="AJ13293" s="792"/>
      <c r="AM13293" s="792"/>
      <c r="AP13293" s="792"/>
      <c r="AS13293" s="792"/>
      <c r="AV13293" s="792"/>
      <c r="AY13293" s="792"/>
      <c r="BN13293" s="792"/>
      <c r="BQ13293" s="792"/>
    </row>
    <row r="13294" spans="8:69" ht="12" customHeight="1">
      <c r="H13294" s="800"/>
      <c r="AJ13294" s="792"/>
      <c r="AM13294" s="792"/>
      <c r="AP13294" s="792"/>
      <c r="AS13294" s="792"/>
      <c r="AV13294" s="792"/>
      <c r="AY13294" s="792"/>
      <c r="BN13294" s="792"/>
      <c r="BQ13294" s="792"/>
    </row>
    <row r="13295" spans="8:69" ht="12" customHeight="1">
      <c r="H13295" s="800"/>
      <c r="AJ13295" s="792"/>
      <c r="AM13295" s="792"/>
      <c r="AP13295" s="792"/>
      <c r="AS13295" s="792"/>
      <c r="AV13295" s="792"/>
      <c r="AY13295" s="792"/>
      <c r="BN13295" s="792"/>
      <c r="BQ13295" s="792"/>
    </row>
    <row r="13296" spans="8:69" ht="12" customHeight="1">
      <c r="H13296" s="800"/>
      <c r="AJ13296" s="792"/>
      <c r="AM13296" s="792"/>
      <c r="AP13296" s="792"/>
      <c r="AS13296" s="792"/>
      <c r="AV13296" s="792"/>
      <c r="AY13296" s="792"/>
      <c r="BN13296" s="792"/>
      <c r="BQ13296" s="792"/>
    </row>
    <row r="13297" spans="8:69" ht="12" customHeight="1">
      <c r="H13297" s="800"/>
      <c r="AJ13297" s="792"/>
      <c r="AM13297" s="792"/>
      <c r="AP13297" s="792"/>
      <c r="AS13297" s="792"/>
      <c r="AV13297" s="792"/>
      <c r="AY13297" s="792"/>
      <c r="BN13297" s="792"/>
      <c r="BQ13297" s="792"/>
    </row>
    <row r="13298" spans="8:69" ht="12" customHeight="1">
      <c r="H13298" s="800"/>
      <c r="AJ13298" s="792"/>
      <c r="AM13298" s="792"/>
      <c r="AP13298" s="792"/>
      <c r="AS13298" s="792"/>
      <c r="AV13298" s="792"/>
      <c r="AY13298" s="792"/>
      <c r="BN13298" s="792"/>
      <c r="BQ13298" s="792"/>
    </row>
    <row r="13299" spans="8:69" ht="12" customHeight="1">
      <c r="H13299" s="800"/>
      <c r="AJ13299" s="792"/>
      <c r="AM13299" s="792"/>
      <c r="AP13299" s="792"/>
      <c r="AS13299" s="792"/>
      <c r="AV13299" s="792"/>
      <c r="AY13299" s="792"/>
      <c r="BN13299" s="792"/>
      <c r="BQ13299" s="792"/>
    </row>
    <row r="13300" spans="8:69" ht="12" customHeight="1">
      <c r="H13300" s="800"/>
      <c r="AJ13300" s="792"/>
      <c r="AM13300" s="792"/>
      <c r="AP13300" s="792"/>
      <c r="AS13300" s="792"/>
      <c r="AV13300" s="792"/>
      <c r="AY13300" s="792"/>
      <c r="BN13300" s="792"/>
      <c r="BQ13300" s="792"/>
    </row>
    <row r="13301" spans="8:69" ht="12" customHeight="1">
      <c r="H13301" s="800"/>
      <c r="AJ13301" s="792"/>
      <c r="AM13301" s="792"/>
      <c r="AP13301" s="792"/>
      <c r="AS13301" s="792"/>
      <c r="AV13301" s="792"/>
      <c r="AY13301" s="792"/>
      <c r="BN13301" s="792"/>
      <c r="BQ13301" s="792"/>
    </row>
    <row r="13302" spans="8:69" ht="12" customHeight="1">
      <c r="H13302" s="800"/>
      <c r="AJ13302" s="792"/>
      <c r="AM13302" s="792"/>
      <c r="AP13302" s="792"/>
      <c r="AS13302" s="792"/>
      <c r="AV13302" s="792"/>
      <c r="AY13302" s="792"/>
      <c r="BN13302" s="792"/>
      <c r="BQ13302" s="792"/>
    </row>
    <row r="13303" spans="8:69" ht="12" customHeight="1">
      <c r="H13303" s="800"/>
      <c r="AJ13303" s="792"/>
      <c r="AM13303" s="792"/>
      <c r="AP13303" s="792"/>
      <c r="AS13303" s="792"/>
      <c r="AV13303" s="792"/>
      <c r="AY13303" s="792"/>
      <c r="BN13303" s="792"/>
      <c r="BQ13303" s="792"/>
    </row>
    <row r="13304" spans="8:69" ht="12" customHeight="1">
      <c r="H13304" s="800"/>
      <c r="AJ13304" s="792"/>
      <c r="AM13304" s="792"/>
      <c r="AP13304" s="792"/>
      <c r="AS13304" s="792"/>
      <c r="AV13304" s="792"/>
      <c r="AY13304" s="792"/>
      <c r="BN13304" s="792"/>
      <c r="BQ13304" s="792"/>
    </row>
    <row r="13305" spans="8:69" ht="12" customHeight="1">
      <c r="H13305" s="800"/>
      <c r="AJ13305" s="792"/>
      <c r="AM13305" s="792"/>
      <c r="AP13305" s="792"/>
      <c r="AS13305" s="792"/>
      <c r="AV13305" s="792"/>
      <c r="AY13305" s="792"/>
      <c r="BN13305" s="792"/>
      <c r="BQ13305" s="792"/>
    </row>
    <row r="13306" spans="8:69" ht="12" customHeight="1">
      <c r="H13306" s="800"/>
      <c r="AJ13306" s="792"/>
      <c r="AM13306" s="792"/>
      <c r="AP13306" s="792"/>
      <c r="AS13306" s="792"/>
      <c r="AV13306" s="792"/>
      <c r="AY13306" s="792"/>
      <c r="BN13306" s="792"/>
      <c r="BQ13306" s="792"/>
    </row>
    <row r="13307" spans="8:69" ht="12" customHeight="1">
      <c r="H13307" s="800"/>
      <c r="AJ13307" s="792"/>
      <c r="AM13307" s="792"/>
      <c r="AP13307" s="792"/>
      <c r="AS13307" s="792"/>
      <c r="AV13307" s="792"/>
      <c r="AY13307" s="792"/>
      <c r="BN13307" s="792"/>
      <c r="BQ13307" s="792"/>
    </row>
    <row r="13308" spans="8:69" ht="12" customHeight="1">
      <c r="H13308" s="800"/>
      <c r="AJ13308" s="792"/>
      <c r="AM13308" s="792"/>
      <c r="AP13308" s="792"/>
      <c r="AS13308" s="792"/>
      <c r="AV13308" s="792"/>
      <c r="AY13308" s="792"/>
      <c r="BN13308" s="792"/>
      <c r="BQ13308" s="792"/>
    </row>
    <row r="13309" spans="8:69" ht="12" customHeight="1">
      <c r="H13309" s="800"/>
      <c r="AJ13309" s="792"/>
      <c r="AM13309" s="792"/>
      <c r="AP13309" s="792"/>
      <c r="AS13309" s="792"/>
      <c r="AV13309" s="792"/>
      <c r="AY13309" s="792"/>
      <c r="BN13309" s="792"/>
      <c r="BQ13309" s="792"/>
    </row>
    <row r="13310" spans="8:69" ht="12" customHeight="1">
      <c r="H13310" s="800"/>
      <c r="AJ13310" s="792"/>
      <c r="AM13310" s="792"/>
      <c r="AP13310" s="792"/>
      <c r="AS13310" s="792"/>
      <c r="AV13310" s="792"/>
      <c r="AY13310" s="792"/>
      <c r="BN13310" s="792"/>
      <c r="BQ13310" s="792"/>
    </row>
    <row r="13311" spans="8:69" ht="12" customHeight="1">
      <c r="H13311" s="800"/>
      <c r="AJ13311" s="792"/>
      <c r="AM13311" s="792"/>
      <c r="AP13311" s="792"/>
      <c r="AS13311" s="792"/>
      <c r="AV13311" s="792"/>
      <c r="AY13311" s="792"/>
      <c r="BN13311" s="792"/>
      <c r="BQ13311" s="792"/>
    </row>
    <row r="13312" spans="8:69" ht="12" customHeight="1">
      <c r="H13312" s="800"/>
      <c r="AJ13312" s="792"/>
      <c r="AM13312" s="792"/>
      <c r="AP13312" s="792"/>
      <c r="AS13312" s="792"/>
      <c r="AV13312" s="792"/>
      <c r="AY13312" s="792"/>
      <c r="BN13312" s="792"/>
      <c r="BQ13312" s="792"/>
    </row>
    <row r="13313" spans="8:69" ht="12" customHeight="1">
      <c r="H13313" s="800"/>
      <c r="AJ13313" s="792"/>
      <c r="AM13313" s="792"/>
      <c r="AP13313" s="792"/>
      <c r="AS13313" s="792"/>
      <c r="AV13313" s="792"/>
      <c r="AY13313" s="792"/>
      <c r="BN13313" s="792"/>
      <c r="BQ13313" s="792"/>
    </row>
    <row r="13314" spans="8:69" ht="12" customHeight="1">
      <c r="H13314" s="800"/>
      <c r="AJ13314" s="792"/>
      <c r="AM13314" s="792"/>
      <c r="AP13314" s="792"/>
      <c r="AS13314" s="792"/>
      <c r="AV13314" s="792"/>
      <c r="AY13314" s="792"/>
      <c r="BN13314" s="792"/>
      <c r="BQ13314" s="792"/>
    </row>
    <row r="13315" spans="8:69" ht="12" customHeight="1">
      <c r="H13315" s="800"/>
      <c r="AJ13315" s="792"/>
      <c r="AM13315" s="792"/>
      <c r="AP13315" s="792"/>
      <c r="AS13315" s="792"/>
      <c r="AV13315" s="792"/>
      <c r="AY13315" s="792"/>
      <c r="BN13315" s="792"/>
      <c r="BQ13315" s="792"/>
    </row>
    <row r="13316" spans="8:69" ht="12" customHeight="1">
      <c r="H13316" s="800"/>
      <c r="AJ13316" s="792"/>
      <c r="AM13316" s="792"/>
      <c r="AP13316" s="792"/>
      <c r="AS13316" s="792"/>
      <c r="AV13316" s="792"/>
      <c r="AY13316" s="792"/>
      <c r="BN13316" s="792"/>
      <c r="BQ13316" s="792"/>
    </row>
    <row r="13317" spans="8:69" ht="12" customHeight="1">
      <c r="H13317" s="800"/>
      <c r="AJ13317" s="792"/>
      <c r="AM13317" s="792"/>
      <c r="AP13317" s="792"/>
      <c r="AS13317" s="792"/>
      <c r="AV13317" s="792"/>
      <c r="AY13317" s="792"/>
      <c r="BN13317" s="792"/>
      <c r="BQ13317" s="792"/>
    </row>
    <row r="13318" spans="8:69" ht="12" customHeight="1">
      <c r="H13318" s="800"/>
      <c r="AJ13318" s="792"/>
      <c r="AM13318" s="792"/>
      <c r="AP13318" s="792"/>
      <c r="AS13318" s="792"/>
      <c r="AV13318" s="792"/>
      <c r="AY13318" s="792"/>
      <c r="BN13318" s="792"/>
      <c r="BQ13318" s="792"/>
    </row>
    <row r="13319" spans="8:69" ht="12" customHeight="1">
      <c r="H13319" s="800"/>
      <c r="AJ13319" s="792"/>
      <c r="AM13319" s="792"/>
      <c r="AP13319" s="792"/>
      <c r="AS13319" s="792"/>
      <c r="AV13319" s="792"/>
      <c r="AY13319" s="792"/>
      <c r="BN13319" s="792"/>
      <c r="BQ13319" s="792"/>
    </row>
    <row r="13320" spans="8:69" ht="12" customHeight="1">
      <c r="H13320" s="800"/>
      <c r="AJ13320" s="792"/>
      <c r="AM13320" s="792"/>
      <c r="AP13320" s="792"/>
      <c r="AS13320" s="792"/>
      <c r="AV13320" s="792"/>
      <c r="AY13320" s="792"/>
      <c r="BN13320" s="792"/>
      <c r="BQ13320" s="792"/>
    </row>
    <row r="13321" spans="8:69" ht="12" customHeight="1">
      <c r="H13321" s="800"/>
      <c r="AJ13321" s="792"/>
      <c r="AM13321" s="792"/>
      <c r="AP13321" s="792"/>
      <c r="AS13321" s="792"/>
      <c r="AV13321" s="792"/>
      <c r="AY13321" s="792"/>
      <c r="BN13321" s="792"/>
      <c r="BQ13321" s="792"/>
    </row>
    <row r="13322" spans="8:69" ht="12" customHeight="1">
      <c r="H13322" s="800"/>
      <c r="AJ13322" s="792"/>
      <c r="AM13322" s="792"/>
      <c r="AP13322" s="792"/>
      <c r="AS13322" s="792"/>
      <c r="AV13322" s="792"/>
      <c r="AY13322" s="792"/>
      <c r="BN13322" s="792"/>
      <c r="BQ13322" s="792"/>
    </row>
    <row r="13323" spans="8:69" ht="12" customHeight="1">
      <c r="H13323" s="800"/>
      <c r="AJ13323" s="792"/>
      <c r="AM13323" s="792"/>
      <c r="AP13323" s="792"/>
      <c r="AS13323" s="792"/>
      <c r="AV13323" s="792"/>
      <c r="AY13323" s="792"/>
      <c r="BN13323" s="792"/>
      <c r="BQ13323" s="792"/>
    </row>
    <row r="13324" spans="8:69" ht="12" customHeight="1">
      <c r="H13324" s="800"/>
      <c r="AJ13324" s="792"/>
      <c r="AM13324" s="792"/>
      <c r="AP13324" s="792"/>
      <c r="AS13324" s="792"/>
      <c r="AV13324" s="792"/>
      <c r="AY13324" s="792"/>
      <c r="BN13324" s="792"/>
      <c r="BQ13324" s="792"/>
    </row>
    <row r="13325" spans="8:69" ht="12" customHeight="1">
      <c r="H13325" s="800"/>
      <c r="AJ13325" s="792"/>
      <c r="AM13325" s="792"/>
      <c r="AP13325" s="792"/>
      <c r="AS13325" s="792"/>
      <c r="AV13325" s="792"/>
      <c r="AY13325" s="792"/>
      <c r="BN13325" s="792"/>
      <c r="BQ13325" s="792"/>
    </row>
    <row r="13326" spans="8:69" ht="12" customHeight="1">
      <c r="H13326" s="800"/>
      <c r="AJ13326" s="792"/>
      <c r="AM13326" s="792"/>
      <c r="AP13326" s="792"/>
      <c r="AS13326" s="792"/>
      <c r="AV13326" s="792"/>
      <c r="AY13326" s="792"/>
      <c r="BN13326" s="792"/>
      <c r="BQ13326" s="792"/>
    </row>
    <row r="13327" spans="8:69" ht="12" customHeight="1">
      <c r="H13327" s="800"/>
      <c r="AJ13327" s="792"/>
      <c r="AM13327" s="792"/>
      <c r="AP13327" s="792"/>
      <c r="AS13327" s="792"/>
      <c r="AV13327" s="792"/>
      <c r="AY13327" s="792"/>
      <c r="BN13327" s="792"/>
      <c r="BQ13327" s="792"/>
    </row>
    <row r="13328" spans="8:69" ht="12" customHeight="1">
      <c r="H13328" s="800"/>
      <c r="AJ13328" s="792"/>
      <c r="AM13328" s="792"/>
      <c r="AP13328" s="792"/>
      <c r="AS13328" s="792"/>
      <c r="AV13328" s="792"/>
      <c r="AY13328" s="792"/>
      <c r="BN13328" s="792"/>
      <c r="BQ13328" s="792"/>
    </row>
    <row r="13329" spans="8:69" ht="12" customHeight="1">
      <c r="H13329" s="800"/>
      <c r="AJ13329" s="792"/>
      <c r="AM13329" s="792"/>
      <c r="AP13329" s="792"/>
      <c r="AS13329" s="792"/>
      <c r="AV13329" s="792"/>
      <c r="AY13329" s="792"/>
      <c r="BN13329" s="792"/>
      <c r="BQ13329" s="792"/>
    </row>
    <row r="13330" spans="8:69" ht="12" customHeight="1">
      <c r="H13330" s="800"/>
      <c r="AJ13330" s="792"/>
      <c r="AM13330" s="792"/>
      <c r="AP13330" s="792"/>
      <c r="AS13330" s="792"/>
      <c r="AV13330" s="792"/>
      <c r="AY13330" s="792"/>
      <c r="BN13330" s="792"/>
      <c r="BQ13330" s="792"/>
    </row>
    <row r="13331" spans="8:69" ht="12" customHeight="1">
      <c r="H13331" s="800"/>
      <c r="AJ13331" s="792"/>
      <c r="AM13331" s="792"/>
      <c r="AP13331" s="792"/>
      <c r="AS13331" s="792"/>
      <c r="AV13331" s="792"/>
      <c r="AY13331" s="792"/>
      <c r="BN13331" s="792"/>
      <c r="BQ13331" s="792"/>
    </row>
    <row r="13332" spans="8:69" ht="12" customHeight="1">
      <c r="H13332" s="800"/>
      <c r="AJ13332" s="792"/>
      <c r="AM13332" s="792"/>
      <c r="AP13332" s="792"/>
      <c r="AS13332" s="792"/>
      <c r="AV13332" s="792"/>
      <c r="AY13332" s="792"/>
      <c r="BN13332" s="792"/>
      <c r="BQ13332" s="792"/>
    </row>
    <row r="13333" spans="8:69" ht="12" customHeight="1">
      <c r="H13333" s="800"/>
      <c r="AJ13333" s="792"/>
      <c r="AM13333" s="792"/>
      <c r="AP13333" s="792"/>
      <c r="AS13333" s="792"/>
      <c r="AV13333" s="792"/>
      <c r="AY13333" s="792"/>
      <c r="BN13333" s="792"/>
      <c r="BQ13333" s="792"/>
    </row>
    <row r="13334" spans="8:69" ht="12" customHeight="1">
      <c r="H13334" s="800"/>
      <c r="AJ13334" s="792"/>
      <c r="AM13334" s="792"/>
      <c r="AP13334" s="792"/>
      <c r="AS13334" s="792"/>
      <c r="AV13334" s="792"/>
      <c r="AY13334" s="792"/>
      <c r="BN13334" s="792"/>
      <c r="BQ13334" s="792"/>
    </row>
    <row r="13335" spans="8:69" ht="12" customHeight="1">
      <c r="H13335" s="800"/>
      <c r="AJ13335" s="792"/>
      <c r="AM13335" s="792"/>
      <c r="AP13335" s="792"/>
      <c r="AS13335" s="792"/>
      <c r="AV13335" s="792"/>
      <c r="AY13335" s="792"/>
      <c r="BN13335" s="792"/>
      <c r="BQ13335" s="792"/>
    </row>
    <row r="13336" spans="8:69" ht="12" customHeight="1">
      <c r="H13336" s="800"/>
      <c r="AJ13336" s="792"/>
      <c r="AM13336" s="792"/>
      <c r="AP13336" s="792"/>
      <c r="AS13336" s="792"/>
      <c r="AV13336" s="792"/>
      <c r="AY13336" s="792"/>
      <c r="BN13336" s="792"/>
      <c r="BQ13336" s="792"/>
    </row>
    <row r="13337" spans="8:69" ht="12" customHeight="1">
      <c r="H13337" s="800"/>
      <c r="AJ13337" s="792"/>
      <c r="AM13337" s="792"/>
      <c r="AP13337" s="792"/>
      <c r="AS13337" s="792"/>
      <c r="AV13337" s="792"/>
      <c r="AY13337" s="792"/>
      <c r="BN13337" s="792"/>
      <c r="BQ13337" s="792"/>
    </row>
    <row r="13338" spans="8:69" ht="12" customHeight="1">
      <c r="H13338" s="800"/>
      <c r="AJ13338" s="792"/>
      <c r="AM13338" s="792"/>
      <c r="AP13338" s="792"/>
      <c r="AS13338" s="792"/>
      <c r="AV13338" s="792"/>
      <c r="AY13338" s="792"/>
      <c r="BN13338" s="792"/>
      <c r="BQ13338" s="792"/>
    </row>
    <row r="13339" spans="8:69" ht="12" customHeight="1">
      <c r="H13339" s="800"/>
      <c r="AJ13339" s="792"/>
      <c r="AM13339" s="792"/>
      <c r="AP13339" s="792"/>
      <c r="AS13339" s="792"/>
      <c r="AV13339" s="792"/>
      <c r="AY13339" s="792"/>
      <c r="BN13339" s="792"/>
      <c r="BQ13339" s="792"/>
    </row>
    <row r="13340" spans="8:69" ht="12" customHeight="1">
      <c r="H13340" s="800"/>
      <c r="AJ13340" s="792"/>
      <c r="AM13340" s="792"/>
      <c r="AP13340" s="792"/>
      <c r="AS13340" s="792"/>
      <c r="AV13340" s="792"/>
      <c r="AY13340" s="792"/>
      <c r="BN13340" s="792"/>
      <c r="BQ13340" s="792"/>
    </row>
    <row r="13341" spans="8:69" ht="12" customHeight="1">
      <c r="H13341" s="800"/>
      <c r="AJ13341" s="792"/>
      <c r="AM13341" s="792"/>
      <c r="AP13341" s="792"/>
      <c r="AS13341" s="792"/>
      <c r="AV13341" s="792"/>
      <c r="AY13341" s="792"/>
      <c r="BN13341" s="792"/>
      <c r="BQ13341" s="792"/>
    </row>
    <row r="13342" spans="8:69" ht="12" customHeight="1">
      <c r="H13342" s="800"/>
      <c r="AJ13342" s="792"/>
      <c r="AM13342" s="792"/>
      <c r="AP13342" s="792"/>
      <c r="AS13342" s="792"/>
      <c r="AV13342" s="792"/>
      <c r="AY13342" s="792"/>
      <c r="BN13342" s="792"/>
      <c r="BQ13342" s="792"/>
    </row>
    <row r="13343" spans="8:69" ht="12" customHeight="1">
      <c r="H13343" s="800"/>
      <c r="AJ13343" s="792"/>
      <c r="AM13343" s="792"/>
      <c r="AP13343" s="792"/>
      <c r="AS13343" s="792"/>
      <c r="AV13343" s="792"/>
      <c r="AY13343" s="792"/>
      <c r="BN13343" s="792"/>
      <c r="BQ13343" s="792"/>
    </row>
    <row r="13344" spans="8:69" ht="12" customHeight="1">
      <c r="H13344" s="800"/>
      <c r="AJ13344" s="792"/>
      <c r="AM13344" s="792"/>
      <c r="AP13344" s="792"/>
      <c r="AS13344" s="792"/>
      <c r="AV13344" s="792"/>
      <c r="AY13344" s="792"/>
      <c r="BN13344" s="792"/>
      <c r="BQ13344" s="792"/>
    </row>
    <row r="13345" spans="8:69" ht="12" customHeight="1">
      <c r="H13345" s="800"/>
      <c r="AJ13345" s="792"/>
      <c r="AM13345" s="792"/>
      <c r="AP13345" s="792"/>
      <c r="AS13345" s="792"/>
      <c r="AV13345" s="792"/>
      <c r="AY13345" s="792"/>
      <c r="BN13345" s="792"/>
      <c r="BQ13345" s="792"/>
    </row>
    <row r="13346" spans="8:69" ht="12" customHeight="1">
      <c r="H13346" s="800"/>
      <c r="AJ13346" s="792"/>
      <c r="AM13346" s="792"/>
      <c r="AP13346" s="792"/>
      <c r="AS13346" s="792"/>
      <c r="AV13346" s="792"/>
      <c r="AY13346" s="792"/>
      <c r="BN13346" s="792"/>
      <c r="BQ13346" s="792"/>
    </row>
    <row r="13347" spans="8:69" ht="12" customHeight="1">
      <c r="H13347" s="800"/>
      <c r="AJ13347" s="792"/>
      <c r="AM13347" s="792"/>
      <c r="AP13347" s="792"/>
      <c r="AS13347" s="792"/>
      <c r="AV13347" s="792"/>
      <c r="AY13347" s="792"/>
      <c r="BN13347" s="792"/>
      <c r="BQ13347" s="792"/>
    </row>
    <row r="13348" spans="8:69" ht="12" customHeight="1">
      <c r="H13348" s="800"/>
      <c r="AJ13348" s="792"/>
      <c r="AM13348" s="792"/>
      <c r="AP13348" s="792"/>
      <c r="AS13348" s="792"/>
      <c r="AV13348" s="792"/>
      <c r="AY13348" s="792"/>
      <c r="BN13348" s="792"/>
      <c r="BQ13348" s="792"/>
    </row>
    <row r="13349" spans="8:69" ht="12" customHeight="1">
      <c r="H13349" s="800"/>
      <c r="AJ13349" s="792"/>
      <c r="AM13349" s="792"/>
      <c r="AP13349" s="792"/>
      <c r="AS13349" s="792"/>
      <c r="AV13349" s="792"/>
      <c r="AY13349" s="792"/>
      <c r="BN13349" s="792"/>
      <c r="BQ13349" s="792"/>
    </row>
    <row r="13350" spans="8:69" ht="12" customHeight="1">
      <c r="H13350" s="800"/>
      <c r="AJ13350" s="792"/>
      <c r="AM13350" s="792"/>
      <c r="AP13350" s="792"/>
      <c r="AS13350" s="792"/>
      <c r="AV13350" s="792"/>
      <c r="AY13350" s="792"/>
      <c r="BN13350" s="792"/>
      <c r="BQ13350" s="792"/>
    </row>
    <row r="13351" spans="8:69" ht="12" customHeight="1">
      <c r="H13351" s="800"/>
      <c r="AJ13351" s="792"/>
      <c r="AM13351" s="792"/>
      <c r="AP13351" s="792"/>
      <c r="AS13351" s="792"/>
      <c r="AV13351" s="792"/>
      <c r="AY13351" s="792"/>
      <c r="BN13351" s="792"/>
      <c r="BQ13351" s="792"/>
    </row>
    <row r="13352" spans="8:69" ht="12" customHeight="1">
      <c r="H13352" s="800"/>
      <c r="AJ13352" s="792"/>
      <c r="AM13352" s="792"/>
      <c r="AP13352" s="792"/>
      <c r="AS13352" s="792"/>
      <c r="AV13352" s="792"/>
      <c r="AY13352" s="792"/>
      <c r="BN13352" s="792"/>
      <c r="BQ13352" s="792"/>
    </row>
    <row r="13353" spans="8:69" ht="12" customHeight="1">
      <c r="H13353" s="800"/>
      <c r="AJ13353" s="792"/>
      <c r="AM13353" s="792"/>
      <c r="AP13353" s="792"/>
      <c r="AS13353" s="792"/>
      <c r="AV13353" s="792"/>
      <c r="AY13353" s="792"/>
      <c r="BN13353" s="792"/>
      <c r="BQ13353" s="792"/>
    </row>
    <row r="13354" spans="8:69" ht="12" customHeight="1">
      <c r="H13354" s="800"/>
      <c r="AJ13354" s="792"/>
      <c r="AM13354" s="792"/>
      <c r="AP13354" s="792"/>
      <c r="AS13354" s="792"/>
      <c r="AV13354" s="792"/>
      <c r="AY13354" s="792"/>
      <c r="BN13354" s="792"/>
      <c r="BQ13354" s="792"/>
    </row>
    <row r="13355" spans="8:69" ht="12" customHeight="1">
      <c r="H13355" s="800"/>
      <c r="AJ13355" s="792"/>
      <c r="AM13355" s="792"/>
      <c r="AP13355" s="792"/>
      <c r="AS13355" s="792"/>
      <c r="AV13355" s="792"/>
      <c r="AY13355" s="792"/>
      <c r="BN13355" s="792"/>
      <c r="BQ13355" s="792"/>
    </row>
    <row r="13356" spans="8:69" ht="12" customHeight="1">
      <c r="H13356" s="800"/>
      <c r="AJ13356" s="792"/>
      <c r="AM13356" s="792"/>
      <c r="AP13356" s="792"/>
      <c r="AS13356" s="792"/>
      <c r="AV13356" s="792"/>
      <c r="AY13356" s="792"/>
      <c r="BN13356" s="792"/>
      <c r="BQ13356" s="792"/>
    </row>
    <row r="13357" spans="8:69" ht="12" customHeight="1">
      <c r="H13357" s="800"/>
      <c r="AJ13357" s="792"/>
      <c r="AM13357" s="792"/>
      <c r="AP13357" s="792"/>
      <c r="AS13357" s="792"/>
      <c r="AV13357" s="792"/>
      <c r="AY13357" s="792"/>
      <c r="BN13357" s="792"/>
      <c r="BQ13357" s="792"/>
    </row>
    <row r="13358" spans="8:69" ht="12" customHeight="1">
      <c r="H13358" s="800"/>
      <c r="AJ13358" s="792"/>
      <c r="AM13358" s="792"/>
      <c r="AP13358" s="792"/>
      <c r="AS13358" s="792"/>
      <c r="AV13358" s="792"/>
      <c r="AY13358" s="792"/>
      <c r="BN13358" s="792"/>
      <c r="BQ13358" s="792"/>
    </row>
    <row r="13359" spans="8:69" ht="12" customHeight="1">
      <c r="H13359" s="800"/>
      <c r="AJ13359" s="792"/>
      <c r="AM13359" s="792"/>
      <c r="AP13359" s="792"/>
      <c r="AS13359" s="792"/>
      <c r="AV13359" s="792"/>
      <c r="AY13359" s="792"/>
      <c r="BN13359" s="792"/>
      <c r="BQ13359" s="792"/>
    </row>
    <row r="13360" spans="8:69" ht="12" customHeight="1">
      <c r="H13360" s="800"/>
      <c r="AJ13360" s="792"/>
      <c r="AM13360" s="792"/>
      <c r="AP13360" s="792"/>
      <c r="AS13360" s="792"/>
      <c r="AV13360" s="792"/>
      <c r="AY13360" s="792"/>
      <c r="BN13360" s="792"/>
      <c r="BQ13360" s="792"/>
    </row>
    <row r="13361" spans="8:69" ht="12" customHeight="1">
      <c r="H13361" s="800"/>
      <c r="AJ13361" s="792"/>
      <c r="AM13361" s="792"/>
      <c r="AP13361" s="792"/>
      <c r="AS13361" s="792"/>
      <c r="AV13361" s="792"/>
      <c r="AY13361" s="792"/>
      <c r="BN13361" s="792"/>
      <c r="BQ13361" s="792"/>
    </row>
    <row r="13362" spans="8:69" ht="12" customHeight="1">
      <c r="H13362" s="800"/>
      <c r="AJ13362" s="792"/>
      <c r="AM13362" s="792"/>
      <c r="AP13362" s="792"/>
      <c r="AS13362" s="792"/>
      <c r="AV13362" s="792"/>
      <c r="AY13362" s="792"/>
      <c r="BN13362" s="792"/>
      <c r="BQ13362" s="792"/>
    </row>
    <row r="13363" spans="8:69" ht="12" customHeight="1">
      <c r="H13363" s="800"/>
      <c r="AJ13363" s="792"/>
      <c r="AM13363" s="792"/>
      <c r="AP13363" s="792"/>
      <c r="AS13363" s="792"/>
      <c r="AV13363" s="792"/>
      <c r="AY13363" s="792"/>
      <c r="BN13363" s="792"/>
      <c r="BQ13363" s="792"/>
    </row>
    <row r="13364" spans="8:69" ht="12" customHeight="1">
      <c r="H13364" s="800"/>
      <c r="AJ13364" s="792"/>
      <c r="AM13364" s="792"/>
      <c r="AP13364" s="792"/>
      <c r="AS13364" s="792"/>
      <c r="AV13364" s="792"/>
      <c r="AY13364" s="792"/>
      <c r="BN13364" s="792"/>
      <c r="BQ13364" s="792"/>
    </row>
    <row r="13365" spans="8:69" ht="12" customHeight="1">
      <c r="H13365" s="800"/>
      <c r="AJ13365" s="792"/>
      <c r="AM13365" s="792"/>
      <c r="AP13365" s="792"/>
      <c r="AS13365" s="792"/>
      <c r="AV13365" s="792"/>
      <c r="AY13365" s="792"/>
      <c r="BN13365" s="792"/>
      <c r="BQ13365" s="792"/>
    </row>
    <row r="13366" spans="8:69" ht="12" customHeight="1">
      <c r="H13366" s="800"/>
      <c r="AJ13366" s="792"/>
      <c r="AM13366" s="792"/>
      <c r="AP13366" s="792"/>
      <c r="AS13366" s="792"/>
      <c r="AV13366" s="792"/>
      <c r="AY13366" s="792"/>
      <c r="BN13366" s="792"/>
      <c r="BQ13366" s="792"/>
    </row>
    <row r="13367" spans="8:69" ht="12" customHeight="1">
      <c r="H13367" s="800"/>
      <c r="AJ13367" s="792"/>
      <c r="AM13367" s="792"/>
      <c r="AP13367" s="792"/>
      <c r="AS13367" s="792"/>
      <c r="AV13367" s="792"/>
      <c r="AY13367" s="792"/>
      <c r="BN13367" s="792"/>
      <c r="BQ13367" s="792"/>
    </row>
    <row r="13368" spans="8:69" ht="12" customHeight="1">
      <c r="H13368" s="800"/>
      <c r="AJ13368" s="792"/>
      <c r="AM13368" s="792"/>
      <c r="AP13368" s="792"/>
      <c r="AS13368" s="792"/>
      <c r="AV13368" s="792"/>
      <c r="AY13368" s="792"/>
      <c r="BN13368" s="792"/>
      <c r="BQ13368" s="792"/>
    </row>
    <row r="13369" spans="8:69" ht="12" customHeight="1">
      <c r="H13369" s="800"/>
      <c r="AJ13369" s="792"/>
      <c r="AM13369" s="792"/>
      <c r="AP13369" s="792"/>
      <c r="AS13369" s="792"/>
      <c r="AV13369" s="792"/>
      <c r="AY13369" s="792"/>
      <c r="BN13369" s="792"/>
      <c r="BQ13369" s="792"/>
    </row>
    <row r="13370" spans="8:69" ht="12" customHeight="1">
      <c r="H13370" s="800"/>
      <c r="AJ13370" s="792"/>
      <c r="AM13370" s="792"/>
      <c r="AP13370" s="792"/>
      <c r="AS13370" s="792"/>
      <c r="AV13370" s="792"/>
      <c r="AY13370" s="792"/>
      <c r="BN13370" s="792"/>
      <c r="BQ13370" s="792"/>
    </row>
    <row r="13371" spans="8:69" ht="12" customHeight="1">
      <c r="H13371" s="800"/>
      <c r="AJ13371" s="792"/>
      <c r="AM13371" s="792"/>
      <c r="AP13371" s="792"/>
      <c r="AS13371" s="792"/>
      <c r="AV13371" s="792"/>
      <c r="AY13371" s="792"/>
      <c r="BN13371" s="792"/>
      <c r="BQ13371" s="792"/>
    </row>
    <row r="13372" spans="8:69" ht="12" customHeight="1">
      <c r="H13372" s="800"/>
      <c r="AJ13372" s="792"/>
      <c r="AM13372" s="792"/>
      <c r="AP13372" s="792"/>
      <c r="AS13372" s="792"/>
      <c r="AV13372" s="792"/>
      <c r="AY13372" s="792"/>
      <c r="BN13372" s="792"/>
      <c r="BQ13372" s="792"/>
    </row>
    <row r="13373" spans="8:69" ht="12" customHeight="1">
      <c r="H13373" s="800"/>
      <c r="AJ13373" s="792"/>
      <c r="AM13373" s="792"/>
      <c r="AP13373" s="792"/>
      <c r="AS13373" s="792"/>
      <c r="AV13373" s="792"/>
      <c r="AY13373" s="792"/>
      <c r="BN13373" s="792"/>
      <c r="BQ13373" s="792"/>
    </row>
    <row r="13374" spans="8:69" ht="12" customHeight="1">
      <c r="H13374" s="800"/>
      <c r="AJ13374" s="792"/>
      <c r="AM13374" s="792"/>
      <c r="AP13374" s="792"/>
      <c r="AS13374" s="792"/>
      <c r="AV13374" s="792"/>
      <c r="AY13374" s="792"/>
      <c r="BN13374" s="792"/>
      <c r="BQ13374" s="792"/>
    </row>
    <row r="13375" spans="8:69" ht="12" customHeight="1">
      <c r="H13375" s="800"/>
      <c r="AJ13375" s="792"/>
      <c r="AM13375" s="792"/>
      <c r="AP13375" s="792"/>
      <c r="AS13375" s="792"/>
      <c r="AV13375" s="792"/>
      <c r="AY13375" s="792"/>
      <c r="BN13375" s="792"/>
      <c r="BQ13375" s="792"/>
    </row>
    <row r="13376" spans="8:69" ht="12" customHeight="1">
      <c r="H13376" s="800"/>
      <c r="AJ13376" s="792"/>
      <c r="AM13376" s="792"/>
      <c r="AP13376" s="792"/>
      <c r="AS13376" s="792"/>
      <c r="AV13376" s="792"/>
      <c r="AY13376" s="792"/>
      <c r="BN13376" s="792"/>
      <c r="BQ13376" s="792"/>
    </row>
    <row r="13377" spans="8:69" ht="12" customHeight="1">
      <c r="H13377" s="800"/>
      <c r="AJ13377" s="792"/>
      <c r="AM13377" s="792"/>
      <c r="AP13377" s="792"/>
      <c r="AS13377" s="792"/>
      <c r="AV13377" s="792"/>
      <c r="AY13377" s="792"/>
      <c r="BN13377" s="792"/>
      <c r="BQ13377" s="792"/>
    </row>
    <row r="13378" spans="8:69" ht="12" customHeight="1">
      <c r="H13378" s="800"/>
      <c r="AJ13378" s="792"/>
      <c r="AM13378" s="792"/>
      <c r="AP13378" s="792"/>
      <c r="AS13378" s="792"/>
      <c r="AV13378" s="792"/>
      <c r="AY13378" s="792"/>
      <c r="BN13378" s="792"/>
      <c r="BQ13378" s="792"/>
    </row>
    <row r="13379" spans="8:69" ht="12" customHeight="1">
      <c r="H13379" s="800"/>
      <c r="AJ13379" s="792"/>
      <c r="AM13379" s="792"/>
      <c r="AP13379" s="792"/>
      <c r="AS13379" s="792"/>
      <c r="AV13379" s="792"/>
      <c r="AY13379" s="792"/>
      <c r="BN13379" s="792"/>
      <c r="BQ13379" s="792"/>
    </row>
    <row r="13380" spans="8:69" ht="12" customHeight="1">
      <c r="H13380" s="800"/>
      <c r="AJ13380" s="792"/>
      <c r="AM13380" s="792"/>
      <c r="AP13380" s="792"/>
      <c r="AS13380" s="792"/>
      <c r="AV13380" s="792"/>
      <c r="AY13380" s="792"/>
      <c r="BN13380" s="792"/>
      <c r="BQ13380" s="792"/>
    </row>
    <row r="13381" spans="8:69" ht="12" customHeight="1">
      <c r="H13381" s="800"/>
      <c r="AJ13381" s="792"/>
      <c r="AM13381" s="792"/>
      <c r="AP13381" s="792"/>
      <c r="AS13381" s="792"/>
      <c r="AV13381" s="792"/>
      <c r="AY13381" s="792"/>
      <c r="BN13381" s="792"/>
      <c r="BQ13381" s="792"/>
    </row>
    <row r="13382" spans="8:69" ht="12" customHeight="1">
      <c r="H13382" s="800"/>
      <c r="AJ13382" s="792"/>
      <c r="AM13382" s="792"/>
      <c r="AP13382" s="792"/>
      <c r="AS13382" s="792"/>
      <c r="AV13382" s="792"/>
      <c r="AY13382" s="792"/>
      <c r="BN13382" s="792"/>
      <c r="BQ13382" s="792"/>
    </row>
    <row r="13383" spans="8:69" ht="12" customHeight="1">
      <c r="H13383" s="800"/>
      <c r="AJ13383" s="792"/>
      <c r="AM13383" s="792"/>
      <c r="AP13383" s="792"/>
      <c r="AS13383" s="792"/>
      <c r="AV13383" s="792"/>
      <c r="AY13383" s="792"/>
      <c r="BN13383" s="792"/>
      <c r="BQ13383" s="792"/>
    </row>
    <row r="13384" spans="8:69" ht="12" customHeight="1">
      <c r="H13384" s="800"/>
      <c r="AJ13384" s="792"/>
      <c r="AM13384" s="792"/>
      <c r="AP13384" s="792"/>
      <c r="AS13384" s="792"/>
      <c r="AV13384" s="792"/>
      <c r="AY13384" s="792"/>
      <c r="BN13384" s="792"/>
      <c r="BQ13384" s="792"/>
    </row>
    <row r="13385" spans="8:69" ht="12" customHeight="1">
      <c r="H13385" s="800"/>
      <c r="AJ13385" s="792"/>
      <c r="AM13385" s="792"/>
      <c r="AP13385" s="792"/>
      <c r="AS13385" s="792"/>
      <c r="AV13385" s="792"/>
      <c r="AY13385" s="792"/>
      <c r="BN13385" s="792"/>
      <c r="BQ13385" s="792"/>
    </row>
    <row r="13386" spans="8:69" ht="12" customHeight="1">
      <c r="H13386" s="800"/>
      <c r="AJ13386" s="792"/>
      <c r="AM13386" s="792"/>
      <c r="AP13386" s="792"/>
      <c r="AS13386" s="792"/>
      <c r="AV13386" s="792"/>
      <c r="AY13386" s="792"/>
      <c r="BN13386" s="792"/>
      <c r="BQ13386" s="792"/>
    </row>
    <row r="13387" spans="8:69" ht="12" customHeight="1">
      <c r="H13387" s="800"/>
      <c r="AJ13387" s="792"/>
      <c r="AM13387" s="792"/>
      <c r="AP13387" s="792"/>
      <c r="AS13387" s="792"/>
      <c r="AV13387" s="792"/>
      <c r="AY13387" s="792"/>
      <c r="BN13387" s="792"/>
      <c r="BQ13387" s="792"/>
    </row>
    <row r="13388" spans="8:69" ht="12" customHeight="1">
      <c r="H13388" s="800"/>
      <c r="AJ13388" s="792"/>
      <c r="AM13388" s="792"/>
      <c r="AP13388" s="792"/>
      <c r="AS13388" s="792"/>
      <c r="AV13388" s="792"/>
      <c r="AY13388" s="792"/>
      <c r="BN13388" s="792"/>
      <c r="BQ13388" s="792"/>
    </row>
    <row r="13389" spans="8:69" ht="12" customHeight="1">
      <c r="H13389" s="800"/>
      <c r="AJ13389" s="792"/>
      <c r="AM13389" s="792"/>
      <c r="AP13389" s="792"/>
      <c r="AS13389" s="792"/>
      <c r="AV13389" s="792"/>
      <c r="AY13389" s="792"/>
      <c r="BN13389" s="792"/>
      <c r="BQ13389" s="792"/>
    </row>
    <row r="13390" spans="8:69" ht="12" customHeight="1">
      <c r="H13390" s="800"/>
      <c r="AJ13390" s="792"/>
      <c r="AM13390" s="792"/>
      <c r="AP13390" s="792"/>
      <c r="AS13390" s="792"/>
      <c r="AV13390" s="792"/>
      <c r="AY13390" s="792"/>
      <c r="BN13390" s="792"/>
      <c r="BQ13390" s="792"/>
    </row>
    <row r="13391" spans="8:69" ht="12" customHeight="1">
      <c r="H13391" s="800"/>
      <c r="AJ13391" s="792"/>
      <c r="AM13391" s="792"/>
      <c r="AP13391" s="792"/>
      <c r="AS13391" s="792"/>
      <c r="AV13391" s="792"/>
      <c r="AY13391" s="792"/>
      <c r="BN13391" s="792"/>
      <c r="BQ13391" s="792"/>
    </row>
    <row r="13392" spans="8:69" ht="12" customHeight="1">
      <c r="H13392" s="800"/>
      <c r="AJ13392" s="792"/>
      <c r="AM13392" s="792"/>
      <c r="AP13392" s="792"/>
      <c r="AS13392" s="792"/>
      <c r="AV13392" s="792"/>
      <c r="AY13392" s="792"/>
      <c r="BN13392" s="792"/>
      <c r="BQ13392" s="792"/>
    </row>
    <row r="13393" spans="8:69" ht="12" customHeight="1">
      <c r="H13393" s="800"/>
      <c r="AJ13393" s="792"/>
      <c r="AM13393" s="792"/>
      <c r="AP13393" s="792"/>
      <c r="AS13393" s="792"/>
      <c r="AV13393" s="792"/>
      <c r="AY13393" s="792"/>
      <c r="BN13393" s="792"/>
      <c r="BQ13393" s="792"/>
    </row>
    <row r="13394" spans="8:69" ht="12" customHeight="1">
      <c r="H13394" s="800"/>
      <c r="AJ13394" s="792"/>
      <c r="AM13394" s="792"/>
      <c r="AP13394" s="792"/>
      <c r="AS13394" s="792"/>
      <c r="AV13394" s="792"/>
      <c r="AY13394" s="792"/>
      <c r="BN13394" s="792"/>
      <c r="BQ13394" s="792"/>
    </row>
    <row r="13395" spans="8:69" ht="12" customHeight="1">
      <c r="H13395" s="800"/>
      <c r="AJ13395" s="792"/>
      <c r="AM13395" s="792"/>
      <c r="AP13395" s="792"/>
      <c r="AS13395" s="792"/>
      <c r="AV13395" s="792"/>
      <c r="AY13395" s="792"/>
      <c r="BN13395" s="792"/>
      <c r="BQ13395" s="792"/>
    </row>
    <row r="13396" spans="8:69" ht="12" customHeight="1">
      <c r="H13396" s="800"/>
      <c r="AJ13396" s="792"/>
      <c r="AM13396" s="792"/>
      <c r="AP13396" s="792"/>
      <c r="AS13396" s="792"/>
      <c r="AV13396" s="792"/>
      <c r="AY13396" s="792"/>
      <c r="BN13396" s="792"/>
      <c r="BQ13396" s="792"/>
    </row>
    <row r="13397" spans="8:69" ht="12" customHeight="1">
      <c r="H13397" s="800"/>
      <c r="AJ13397" s="792"/>
      <c r="AM13397" s="792"/>
      <c r="AP13397" s="792"/>
      <c r="AS13397" s="792"/>
      <c r="AV13397" s="792"/>
      <c r="AY13397" s="792"/>
      <c r="BN13397" s="792"/>
      <c r="BQ13397" s="792"/>
    </row>
    <row r="13398" spans="8:69" ht="12" customHeight="1">
      <c r="H13398" s="800"/>
      <c r="AJ13398" s="792"/>
      <c r="AM13398" s="792"/>
      <c r="AP13398" s="792"/>
      <c r="AS13398" s="792"/>
      <c r="AV13398" s="792"/>
      <c r="AY13398" s="792"/>
      <c r="BN13398" s="792"/>
      <c r="BQ13398" s="792"/>
    </row>
    <row r="13399" spans="8:69" ht="12" customHeight="1">
      <c r="H13399" s="800"/>
      <c r="AJ13399" s="792"/>
      <c r="AM13399" s="792"/>
      <c r="AP13399" s="792"/>
      <c r="AS13399" s="792"/>
      <c r="AV13399" s="792"/>
      <c r="AY13399" s="792"/>
      <c r="BN13399" s="792"/>
      <c r="BQ13399" s="792"/>
    </row>
    <row r="13400" spans="8:69" ht="12" customHeight="1">
      <c r="H13400" s="800"/>
      <c r="AJ13400" s="792"/>
      <c r="AM13400" s="792"/>
      <c r="AP13400" s="792"/>
      <c r="AS13400" s="792"/>
      <c r="AV13400" s="792"/>
      <c r="AY13400" s="792"/>
      <c r="BN13400" s="792"/>
      <c r="BQ13400" s="792"/>
    </row>
    <row r="13401" spans="8:69" ht="12" customHeight="1">
      <c r="H13401" s="800"/>
      <c r="AJ13401" s="792"/>
      <c r="AM13401" s="792"/>
      <c r="AP13401" s="792"/>
      <c r="AS13401" s="792"/>
      <c r="AV13401" s="792"/>
      <c r="AY13401" s="792"/>
      <c r="BN13401" s="792"/>
      <c r="BQ13401" s="792"/>
    </row>
    <row r="13402" spans="8:69" ht="12" customHeight="1">
      <c r="H13402" s="800"/>
      <c r="AJ13402" s="792"/>
      <c r="AM13402" s="792"/>
      <c r="AP13402" s="792"/>
      <c r="AS13402" s="792"/>
      <c r="AV13402" s="792"/>
      <c r="AY13402" s="792"/>
      <c r="BN13402" s="792"/>
      <c r="BQ13402" s="792"/>
    </row>
    <row r="13403" spans="8:69" ht="12" customHeight="1">
      <c r="H13403" s="800"/>
      <c r="AJ13403" s="792"/>
      <c r="AM13403" s="792"/>
      <c r="AP13403" s="792"/>
      <c r="AS13403" s="792"/>
      <c r="AV13403" s="792"/>
      <c r="AY13403" s="792"/>
      <c r="BN13403" s="792"/>
      <c r="BQ13403" s="792"/>
    </row>
    <row r="13404" spans="8:69" ht="12" customHeight="1">
      <c r="H13404" s="800"/>
      <c r="AJ13404" s="792"/>
      <c r="AM13404" s="792"/>
      <c r="AP13404" s="792"/>
      <c r="AS13404" s="792"/>
      <c r="AV13404" s="792"/>
      <c r="AY13404" s="792"/>
      <c r="BN13404" s="792"/>
      <c r="BQ13404" s="792"/>
    </row>
    <row r="13405" spans="8:69" ht="12" customHeight="1">
      <c r="H13405" s="800"/>
      <c r="AJ13405" s="792"/>
      <c r="AM13405" s="792"/>
      <c r="AP13405" s="792"/>
      <c r="AS13405" s="792"/>
      <c r="AV13405" s="792"/>
      <c r="AY13405" s="792"/>
      <c r="BN13405" s="792"/>
      <c r="BQ13405" s="792"/>
    </row>
    <row r="13406" spans="8:69" ht="12" customHeight="1">
      <c r="H13406" s="800"/>
      <c r="AJ13406" s="792"/>
      <c r="AM13406" s="792"/>
      <c r="AP13406" s="792"/>
      <c r="AS13406" s="792"/>
      <c r="AV13406" s="792"/>
      <c r="AY13406" s="792"/>
      <c r="BN13406" s="792"/>
      <c r="BQ13406" s="792"/>
    </row>
    <row r="13407" spans="8:69" ht="12" customHeight="1">
      <c r="H13407" s="800"/>
      <c r="AJ13407" s="792"/>
      <c r="AM13407" s="792"/>
      <c r="AP13407" s="792"/>
      <c r="AS13407" s="792"/>
      <c r="AV13407" s="792"/>
      <c r="AY13407" s="792"/>
      <c r="BN13407" s="792"/>
      <c r="BQ13407" s="792"/>
    </row>
    <row r="13408" spans="8:69" ht="12" customHeight="1">
      <c r="H13408" s="800"/>
      <c r="AJ13408" s="792"/>
      <c r="AM13408" s="792"/>
      <c r="AP13408" s="792"/>
      <c r="AS13408" s="792"/>
      <c r="AV13408" s="792"/>
      <c r="AY13408" s="792"/>
      <c r="BN13408" s="792"/>
      <c r="BQ13408" s="792"/>
    </row>
    <row r="13409" spans="8:69" ht="12" customHeight="1">
      <c r="H13409" s="800"/>
      <c r="AJ13409" s="792"/>
      <c r="AM13409" s="792"/>
      <c r="AP13409" s="792"/>
      <c r="AS13409" s="792"/>
      <c r="AV13409" s="792"/>
      <c r="AY13409" s="792"/>
      <c r="BN13409" s="792"/>
      <c r="BQ13409" s="792"/>
    </row>
    <row r="13410" spans="8:69" ht="12" customHeight="1">
      <c r="H13410" s="800"/>
      <c r="AJ13410" s="792"/>
      <c r="AM13410" s="792"/>
      <c r="AP13410" s="792"/>
      <c r="AS13410" s="792"/>
      <c r="AV13410" s="792"/>
      <c r="AY13410" s="792"/>
      <c r="BN13410" s="792"/>
      <c r="BQ13410" s="792"/>
    </row>
    <row r="13411" spans="8:69" ht="12" customHeight="1">
      <c r="H13411" s="800"/>
      <c r="AJ13411" s="792"/>
      <c r="AM13411" s="792"/>
      <c r="AP13411" s="792"/>
      <c r="AS13411" s="792"/>
      <c r="AV13411" s="792"/>
      <c r="AY13411" s="792"/>
      <c r="BN13411" s="792"/>
      <c r="BQ13411" s="792"/>
    </row>
    <row r="13412" spans="8:69" ht="12" customHeight="1">
      <c r="H13412" s="800"/>
      <c r="AJ13412" s="792"/>
      <c r="AM13412" s="792"/>
      <c r="AP13412" s="792"/>
      <c r="AS13412" s="792"/>
      <c r="AV13412" s="792"/>
      <c r="AY13412" s="792"/>
      <c r="BN13412" s="792"/>
      <c r="BQ13412" s="792"/>
    </row>
    <row r="13413" spans="8:69" ht="12" customHeight="1">
      <c r="H13413" s="800"/>
      <c r="AJ13413" s="792"/>
      <c r="AM13413" s="792"/>
      <c r="AP13413" s="792"/>
      <c r="AS13413" s="792"/>
      <c r="AV13413" s="792"/>
      <c r="AY13413" s="792"/>
      <c r="BN13413" s="792"/>
      <c r="BQ13413" s="792"/>
    </row>
    <row r="13414" spans="8:69" ht="12" customHeight="1">
      <c r="H13414" s="800"/>
      <c r="AJ13414" s="792"/>
      <c r="AM13414" s="792"/>
      <c r="AP13414" s="792"/>
      <c r="AS13414" s="792"/>
      <c r="AV13414" s="792"/>
      <c r="AY13414" s="792"/>
      <c r="BN13414" s="792"/>
      <c r="BQ13414" s="792"/>
    </row>
    <row r="13415" spans="8:69" ht="12" customHeight="1">
      <c r="H13415" s="800"/>
      <c r="AJ13415" s="792"/>
      <c r="AM13415" s="792"/>
      <c r="AP13415" s="792"/>
      <c r="AS13415" s="792"/>
      <c r="AV13415" s="792"/>
      <c r="AY13415" s="792"/>
      <c r="BN13415" s="792"/>
      <c r="BQ13415" s="792"/>
    </row>
    <row r="13416" spans="8:69" ht="12" customHeight="1">
      <c r="H13416" s="800"/>
      <c r="AJ13416" s="792"/>
      <c r="AM13416" s="792"/>
      <c r="AP13416" s="792"/>
      <c r="AS13416" s="792"/>
      <c r="AV13416" s="792"/>
      <c r="AY13416" s="792"/>
      <c r="BN13416" s="792"/>
      <c r="BQ13416" s="792"/>
    </row>
    <row r="13417" spans="8:69" ht="12" customHeight="1">
      <c r="H13417" s="800"/>
      <c r="AJ13417" s="792"/>
      <c r="AM13417" s="792"/>
      <c r="AP13417" s="792"/>
      <c r="AS13417" s="792"/>
      <c r="AV13417" s="792"/>
      <c r="AY13417" s="792"/>
      <c r="BN13417" s="792"/>
      <c r="BQ13417" s="792"/>
    </row>
    <row r="13418" spans="8:69" ht="12" customHeight="1">
      <c r="H13418" s="800"/>
      <c r="AJ13418" s="792"/>
      <c r="AM13418" s="792"/>
      <c r="AP13418" s="792"/>
      <c r="AS13418" s="792"/>
      <c r="AV13418" s="792"/>
      <c r="AY13418" s="792"/>
      <c r="BN13418" s="792"/>
      <c r="BQ13418" s="792"/>
    </row>
    <row r="13419" spans="8:69" ht="12" customHeight="1">
      <c r="H13419" s="800"/>
      <c r="AJ13419" s="792"/>
      <c r="AM13419" s="792"/>
      <c r="AP13419" s="792"/>
      <c r="AS13419" s="792"/>
      <c r="AV13419" s="792"/>
      <c r="AY13419" s="792"/>
      <c r="BN13419" s="792"/>
      <c r="BQ13419" s="792"/>
    </row>
    <row r="13420" spans="8:69" ht="12" customHeight="1">
      <c r="H13420" s="800"/>
      <c r="AJ13420" s="792"/>
      <c r="AM13420" s="792"/>
      <c r="AP13420" s="792"/>
      <c r="AS13420" s="792"/>
      <c r="AV13420" s="792"/>
      <c r="AY13420" s="792"/>
      <c r="BN13420" s="792"/>
      <c r="BQ13420" s="792"/>
    </row>
    <row r="13421" spans="8:69" ht="12" customHeight="1">
      <c r="H13421" s="800"/>
      <c r="AJ13421" s="792"/>
      <c r="AM13421" s="792"/>
      <c r="AP13421" s="792"/>
      <c r="AS13421" s="792"/>
      <c r="AV13421" s="792"/>
      <c r="AY13421" s="792"/>
      <c r="BN13421" s="792"/>
      <c r="BQ13421" s="792"/>
    </row>
    <row r="13422" spans="8:69" ht="12" customHeight="1">
      <c r="H13422" s="800"/>
      <c r="AJ13422" s="792"/>
      <c r="AM13422" s="792"/>
      <c r="AP13422" s="792"/>
      <c r="AS13422" s="792"/>
      <c r="AV13422" s="792"/>
      <c r="AY13422" s="792"/>
      <c r="BN13422" s="792"/>
      <c r="BQ13422" s="792"/>
    </row>
    <row r="13423" spans="8:69" ht="12" customHeight="1">
      <c r="H13423" s="800"/>
      <c r="AJ13423" s="792"/>
      <c r="AM13423" s="792"/>
      <c r="AP13423" s="792"/>
      <c r="AS13423" s="792"/>
      <c r="AV13423" s="792"/>
      <c r="AY13423" s="792"/>
      <c r="BN13423" s="792"/>
      <c r="BQ13423" s="792"/>
    </row>
    <row r="13424" spans="8:69" ht="12" customHeight="1">
      <c r="H13424" s="800"/>
      <c r="AJ13424" s="792"/>
      <c r="AM13424" s="792"/>
      <c r="AP13424" s="792"/>
      <c r="AS13424" s="792"/>
      <c r="AV13424" s="792"/>
      <c r="AY13424" s="792"/>
      <c r="BN13424" s="792"/>
      <c r="BQ13424" s="792"/>
    </row>
    <row r="13425" spans="8:69" ht="12" customHeight="1">
      <c r="H13425" s="800"/>
      <c r="AJ13425" s="792"/>
      <c r="AM13425" s="792"/>
      <c r="AP13425" s="792"/>
      <c r="AS13425" s="792"/>
      <c r="AV13425" s="792"/>
      <c r="AY13425" s="792"/>
      <c r="BN13425" s="792"/>
      <c r="BQ13425" s="792"/>
    </row>
    <row r="13426" spans="8:69" ht="12" customHeight="1">
      <c r="H13426" s="800"/>
      <c r="AJ13426" s="792"/>
      <c r="AM13426" s="792"/>
      <c r="AP13426" s="792"/>
      <c r="AS13426" s="792"/>
      <c r="AV13426" s="792"/>
      <c r="AY13426" s="792"/>
      <c r="BN13426" s="792"/>
      <c r="BQ13426" s="792"/>
    </row>
    <row r="13427" spans="8:69" ht="12" customHeight="1">
      <c r="H13427" s="800"/>
      <c r="AJ13427" s="792"/>
      <c r="AM13427" s="792"/>
      <c r="AP13427" s="792"/>
      <c r="AS13427" s="792"/>
      <c r="AV13427" s="792"/>
      <c r="AY13427" s="792"/>
      <c r="BN13427" s="792"/>
      <c r="BQ13427" s="792"/>
    </row>
    <row r="13428" spans="8:69" ht="12" customHeight="1">
      <c r="H13428" s="800"/>
      <c r="AJ13428" s="792"/>
      <c r="AM13428" s="792"/>
      <c r="AP13428" s="792"/>
      <c r="AS13428" s="792"/>
      <c r="AV13428" s="792"/>
      <c r="AY13428" s="792"/>
      <c r="BN13428" s="792"/>
      <c r="BQ13428" s="792"/>
    </row>
    <row r="13429" spans="8:69" ht="12" customHeight="1">
      <c r="H13429" s="800"/>
      <c r="AJ13429" s="792"/>
      <c r="AM13429" s="792"/>
      <c r="AP13429" s="792"/>
      <c r="AS13429" s="792"/>
      <c r="AV13429" s="792"/>
      <c r="AY13429" s="792"/>
      <c r="BN13429" s="792"/>
      <c r="BQ13429" s="792"/>
    </row>
    <row r="13430" spans="8:69" ht="12" customHeight="1">
      <c r="H13430" s="800"/>
      <c r="AJ13430" s="792"/>
      <c r="AM13430" s="792"/>
      <c r="AP13430" s="792"/>
      <c r="AS13430" s="792"/>
      <c r="AV13430" s="792"/>
      <c r="AY13430" s="792"/>
      <c r="BN13430" s="792"/>
      <c r="BQ13430" s="792"/>
    </row>
    <row r="13431" spans="8:69" ht="12" customHeight="1">
      <c r="H13431" s="800"/>
      <c r="AJ13431" s="792"/>
      <c r="AM13431" s="792"/>
      <c r="AP13431" s="792"/>
      <c r="AS13431" s="792"/>
      <c r="AV13431" s="792"/>
      <c r="AY13431" s="792"/>
      <c r="BN13431" s="792"/>
      <c r="BQ13431" s="792"/>
    </row>
    <row r="13432" spans="8:69" ht="12" customHeight="1">
      <c r="H13432" s="800"/>
      <c r="AJ13432" s="792"/>
      <c r="AM13432" s="792"/>
      <c r="AP13432" s="792"/>
      <c r="AS13432" s="792"/>
      <c r="AV13432" s="792"/>
      <c r="AY13432" s="792"/>
      <c r="BN13432" s="792"/>
      <c r="BQ13432" s="792"/>
    </row>
    <row r="13433" spans="8:69" ht="12" customHeight="1">
      <c r="H13433" s="800"/>
      <c r="AJ13433" s="792"/>
      <c r="AM13433" s="792"/>
      <c r="AP13433" s="792"/>
      <c r="AS13433" s="792"/>
      <c r="AV13433" s="792"/>
      <c r="AY13433" s="792"/>
      <c r="BN13433" s="792"/>
      <c r="BQ13433" s="792"/>
    </row>
    <row r="13434" spans="8:69" ht="12" customHeight="1">
      <c r="H13434" s="800"/>
      <c r="AJ13434" s="792"/>
      <c r="AM13434" s="792"/>
      <c r="AP13434" s="792"/>
      <c r="AS13434" s="792"/>
      <c r="AV13434" s="792"/>
      <c r="AY13434" s="792"/>
      <c r="BN13434" s="792"/>
      <c r="BQ13434" s="792"/>
    </row>
    <row r="13435" spans="8:69" ht="12" customHeight="1">
      <c r="H13435" s="800"/>
      <c r="AJ13435" s="792"/>
      <c r="AM13435" s="792"/>
      <c r="AP13435" s="792"/>
      <c r="AS13435" s="792"/>
      <c r="AV13435" s="792"/>
      <c r="AY13435" s="792"/>
      <c r="BN13435" s="792"/>
      <c r="BQ13435" s="792"/>
    </row>
    <row r="13436" spans="8:69" ht="12" customHeight="1">
      <c r="H13436" s="800"/>
      <c r="AJ13436" s="792"/>
      <c r="AM13436" s="792"/>
      <c r="AP13436" s="792"/>
      <c r="AS13436" s="792"/>
      <c r="AV13436" s="792"/>
      <c r="AY13436" s="792"/>
      <c r="BN13436" s="792"/>
      <c r="BQ13436" s="792"/>
    </row>
    <row r="13437" spans="8:69" ht="12" customHeight="1">
      <c r="H13437" s="800"/>
      <c r="AJ13437" s="792"/>
      <c r="AM13437" s="792"/>
      <c r="AP13437" s="792"/>
      <c r="AS13437" s="792"/>
      <c r="AV13437" s="792"/>
      <c r="AY13437" s="792"/>
      <c r="BN13437" s="792"/>
      <c r="BQ13437" s="792"/>
    </row>
    <row r="13438" spans="8:69" ht="12" customHeight="1">
      <c r="H13438" s="800"/>
      <c r="AJ13438" s="792"/>
      <c r="AM13438" s="792"/>
      <c r="AP13438" s="792"/>
      <c r="AS13438" s="792"/>
      <c r="AV13438" s="792"/>
      <c r="AY13438" s="792"/>
      <c r="BN13438" s="792"/>
      <c r="BQ13438" s="792"/>
    </row>
    <row r="13439" spans="8:69" ht="12" customHeight="1">
      <c r="H13439" s="800"/>
      <c r="AJ13439" s="792"/>
      <c r="AM13439" s="792"/>
      <c r="AP13439" s="792"/>
      <c r="AS13439" s="792"/>
      <c r="AV13439" s="792"/>
      <c r="AY13439" s="792"/>
      <c r="BN13439" s="792"/>
      <c r="BQ13439" s="792"/>
    </row>
    <row r="13440" spans="8:69" ht="12" customHeight="1">
      <c r="H13440" s="800"/>
      <c r="AJ13440" s="792"/>
      <c r="AM13440" s="792"/>
      <c r="AP13440" s="792"/>
      <c r="AS13440" s="792"/>
      <c r="AV13440" s="792"/>
      <c r="AY13440" s="792"/>
      <c r="BN13440" s="792"/>
      <c r="BQ13440" s="792"/>
    </row>
    <row r="13441" spans="8:69" ht="12" customHeight="1">
      <c r="H13441" s="800"/>
      <c r="AJ13441" s="792"/>
      <c r="AM13441" s="792"/>
      <c r="AP13441" s="792"/>
      <c r="AS13441" s="792"/>
      <c r="AV13441" s="792"/>
      <c r="AY13441" s="792"/>
      <c r="BN13441" s="792"/>
      <c r="BQ13441" s="792"/>
    </row>
    <row r="13442" spans="8:69" ht="12" customHeight="1">
      <c r="H13442" s="800"/>
      <c r="AJ13442" s="792"/>
      <c r="AM13442" s="792"/>
      <c r="AP13442" s="792"/>
      <c r="AS13442" s="792"/>
      <c r="AV13442" s="792"/>
      <c r="AY13442" s="792"/>
      <c r="BN13442" s="792"/>
      <c r="BQ13442" s="792"/>
    </row>
    <row r="13443" spans="8:69" ht="12" customHeight="1">
      <c r="H13443" s="800"/>
      <c r="AJ13443" s="792"/>
      <c r="AM13443" s="792"/>
      <c r="AP13443" s="792"/>
      <c r="AS13443" s="792"/>
      <c r="AV13443" s="792"/>
      <c r="AY13443" s="792"/>
      <c r="BN13443" s="792"/>
      <c r="BQ13443" s="792"/>
    </row>
    <row r="13444" spans="8:69" ht="12" customHeight="1">
      <c r="H13444" s="800"/>
      <c r="AJ13444" s="792"/>
      <c r="AM13444" s="792"/>
      <c r="AP13444" s="792"/>
      <c r="AS13444" s="792"/>
      <c r="AV13444" s="792"/>
      <c r="AY13444" s="792"/>
      <c r="BN13444" s="792"/>
      <c r="BQ13444" s="792"/>
    </row>
    <row r="13445" spans="8:69" ht="12" customHeight="1">
      <c r="H13445" s="800"/>
      <c r="AJ13445" s="792"/>
      <c r="AM13445" s="792"/>
      <c r="AP13445" s="792"/>
      <c r="AS13445" s="792"/>
      <c r="AV13445" s="792"/>
      <c r="AY13445" s="792"/>
      <c r="BN13445" s="792"/>
      <c r="BQ13445" s="792"/>
    </row>
    <row r="13446" spans="8:69" ht="12" customHeight="1">
      <c r="H13446" s="800"/>
      <c r="AJ13446" s="792"/>
      <c r="AM13446" s="792"/>
      <c r="AP13446" s="792"/>
      <c r="AS13446" s="792"/>
      <c r="AV13446" s="792"/>
      <c r="AY13446" s="792"/>
      <c r="BN13446" s="792"/>
      <c r="BQ13446" s="792"/>
    </row>
    <row r="13447" spans="8:69" ht="12" customHeight="1">
      <c r="H13447" s="800"/>
      <c r="AJ13447" s="792"/>
      <c r="AM13447" s="792"/>
      <c r="AP13447" s="792"/>
      <c r="AS13447" s="792"/>
      <c r="AV13447" s="792"/>
      <c r="AY13447" s="792"/>
      <c r="BN13447" s="792"/>
      <c r="BQ13447" s="792"/>
    </row>
    <row r="13448" spans="8:69" ht="12" customHeight="1">
      <c r="H13448" s="800"/>
      <c r="AJ13448" s="792"/>
      <c r="AM13448" s="792"/>
      <c r="AP13448" s="792"/>
      <c r="AS13448" s="792"/>
      <c r="AV13448" s="792"/>
      <c r="AY13448" s="792"/>
      <c r="BN13448" s="792"/>
      <c r="BQ13448" s="792"/>
    </row>
    <row r="13449" spans="8:69" ht="12" customHeight="1">
      <c r="H13449" s="800"/>
      <c r="AJ13449" s="792"/>
      <c r="AM13449" s="792"/>
      <c r="AP13449" s="792"/>
      <c r="AS13449" s="792"/>
      <c r="AV13449" s="792"/>
      <c r="AY13449" s="792"/>
      <c r="BN13449" s="792"/>
      <c r="BQ13449" s="792"/>
    </row>
    <row r="13450" spans="8:69" ht="12" customHeight="1">
      <c r="H13450" s="800"/>
      <c r="AJ13450" s="792"/>
      <c r="AM13450" s="792"/>
      <c r="AP13450" s="792"/>
      <c r="AS13450" s="792"/>
      <c r="AV13450" s="792"/>
      <c r="AY13450" s="792"/>
      <c r="BN13450" s="792"/>
      <c r="BQ13450" s="792"/>
    </row>
    <row r="13451" spans="8:69" ht="12" customHeight="1">
      <c r="H13451" s="800"/>
      <c r="AJ13451" s="792"/>
      <c r="AM13451" s="792"/>
      <c r="AP13451" s="792"/>
      <c r="AS13451" s="792"/>
      <c r="AV13451" s="792"/>
      <c r="AY13451" s="792"/>
      <c r="BN13451" s="792"/>
      <c r="BQ13451" s="792"/>
    </row>
    <row r="13452" spans="8:69" ht="12" customHeight="1">
      <c r="H13452" s="800"/>
      <c r="AJ13452" s="792"/>
      <c r="AM13452" s="792"/>
      <c r="AP13452" s="792"/>
      <c r="AS13452" s="792"/>
      <c r="AV13452" s="792"/>
      <c r="AY13452" s="792"/>
      <c r="BN13452" s="792"/>
      <c r="BQ13452" s="792"/>
    </row>
    <row r="13453" spans="8:69" ht="12" customHeight="1">
      <c r="H13453" s="800"/>
      <c r="AJ13453" s="792"/>
      <c r="AM13453" s="792"/>
      <c r="AP13453" s="792"/>
      <c r="AS13453" s="792"/>
      <c r="AV13453" s="792"/>
      <c r="AY13453" s="792"/>
      <c r="BN13453" s="792"/>
      <c r="BQ13453" s="792"/>
    </row>
    <row r="13454" spans="8:69" ht="12" customHeight="1">
      <c r="H13454" s="800"/>
      <c r="AJ13454" s="792"/>
      <c r="AM13454" s="792"/>
      <c r="AP13454" s="792"/>
      <c r="AS13454" s="792"/>
      <c r="AV13454" s="792"/>
      <c r="AY13454" s="792"/>
      <c r="BN13454" s="792"/>
      <c r="BQ13454" s="792"/>
    </row>
    <row r="13455" spans="8:69" ht="12" customHeight="1">
      <c r="H13455" s="800"/>
      <c r="AJ13455" s="792"/>
      <c r="AM13455" s="792"/>
      <c r="AP13455" s="792"/>
      <c r="AS13455" s="792"/>
      <c r="AV13455" s="792"/>
      <c r="AY13455" s="792"/>
      <c r="BN13455" s="792"/>
      <c r="BQ13455" s="792"/>
    </row>
    <row r="13456" spans="8:69" ht="12" customHeight="1">
      <c r="H13456" s="800"/>
      <c r="AJ13456" s="792"/>
      <c r="AM13456" s="792"/>
      <c r="AP13456" s="792"/>
      <c r="AS13456" s="792"/>
      <c r="AV13456" s="792"/>
      <c r="AY13456" s="792"/>
      <c r="BN13456" s="792"/>
      <c r="BQ13456" s="792"/>
    </row>
    <row r="13457" spans="8:69" ht="12" customHeight="1">
      <c r="H13457" s="800"/>
      <c r="AJ13457" s="792"/>
      <c r="AM13457" s="792"/>
      <c r="AP13457" s="792"/>
      <c r="AS13457" s="792"/>
      <c r="AV13457" s="792"/>
      <c r="AY13457" s="792"/>
      <c r="BN13457" s="792"/>
      <c r="BQ13457" s="792"/>
    </row>
    <row r="13458" spans="8:69" ht="12" customHeight="1">
      <c r="H13458" s="800"/>
      <c r="AJ13458" s="792"/>
      <c r="AM13458" s="792"/>
      <c r="AP13458" s="792"/>
      <c r="AS13458" s="792"/>
      <c r="AV13458" s="792"/>
      <c r="AY13458" s="792"/>
      <c r="BN13458" s="792"/>
      <c r="BQ13458" s="792"/>
    </row>
    <row r="13459" spans="8:69" ht="12" customHeight="1">
      <c r="H13459" s="800"/>
      <c r="AJ13459" s="792"/>
      <c r="AM13459" s="792"/>
      <c r="AP13459" s="792"/>
      <c r="AS13459" s="792"/>
      <c r="AV13459" s="792"/>
      <c r="AY13459" s="792"/>
      <c r="BN13459" s="792"/>
      <c r="BQ13459" s="792"/>
    </row>
    <row r="13460" spans="8:69" ht="12" customHeight="1">
      <c r="H13460" s="800"/>
      <c r="AJ13460" s="792"/>
      <c r="AM13460" s="792"/>
      <c r="AP13460" s="792"/>
      <c r="AS13460" s="792"/>
      <c r="AV13460" s="792"/>
      <c r="AY13460" s="792"/>
      <c r="BN13460" s="792"/>
      <c r="BQ13460" s="792"/>
    </row>
    <row r="13461" spans="8:69" ht="12" customHeight="1">
      <c r="H13461" s="800"/>
      <c r="AJ13461" s="792"/>
      <c r="AM13461" s="792"/>
      <c r="AP13461" s="792"/>
      <c r="AS13461" s="792"/>
      <c r="AV13461" s="792"/>
      <c r="AY13461" s="792"/>
      <c r="BN13461" s="792"/>
      <c r="BQ13461" s="792"/>
    </row>
    <row r="13462" spans="8:69" ht="12" customHeight="1">
      <c r="H13462" s="800"/>
      <c r="AJ13462" s="792"/>
      <c r="AM13462" s="792"/>
      <c r="AP13462" s="792"/>
      <c r="AS13462" s="792"/>
      <c r="AV13462" s="792"/>
      <c r="AY13462" s="792"/>
      <c r="BN13462" s="792"/>
      <c r="BQ13462" s="792"/>
    </row>
    <row r="13463" spans="8:69" ht="12" customHeight="1">
      <c r="H13463" s="800"/>
      <c r="AJ13463" s="792"/>
      <c r="AM13463" s="792"/>
      <c r="AP13463" s="792"/>
      <c r="AS13463" s="792"/>
      <c r="AV13463" s="792"/>
      <c r="AY13463" s="792"/>
      <c r="BN13463" s="792"/>
      <c r="BQ13463" s="792"/>
    </row>
    <row r="13464" spans="8:69" ht="12" customHeight="1">
      <c r="H13464" s="800"/>
      <c r="AJ13464" s="792"/>
      <c r="AM13464" s="792"/>
      <c r="AP13464" s="792"/>
      <c r="AS13464" s="792"/>
      <c r="AV13464" s="792"/>
      <c r="AY13464" s="792"/>
      <c r="BN13464" s="792"/>
      <c r="BQ13464" s="792"/>
    </row>
    <row r="13465" spans="8:69" ht="12" customHeight="1">
      <c r="H13465" s="800"/>
      <c r="AJ13465" s="792"/>
      <c r="AM13465" s="792"/>
      <c r="AP13465" s="792"/>
      <c r="AS13465" s="792"/>
      <c r="AV13465" s="792"/>
      <c r="AY13465" s="792"/>
      <c r="BN13465" s="792"/>
      <c r="BQ13465" s="792"/>
    </row>
    <row r="13466" spans="8:69" ht="12" customHeight="1">
      <c r="H13466" s="800"/>
      <c r="AJ13466" s="792"/>
      <c r="AM13466" s="792"/>
      <c r="AP13466" s="792"/>
      <c r="AS13466" s="792"/>
      <c r="AV13466" s="792"/>
      <c r="AY13466" s="792"/>
      <c r="BN13466" s="792"/>
      <c r="BQ13466" s="792"/>
    </row>
    <row r="13467" spans="8:69" ht="12" customHeight="1">
      <c r="H13467" s="800"/>
      <c r="AJ13467" s="792"/>
      <c r="AM13467" s="792"/>
      <c r="AP13467" s="792"/>
      <c r="AS13467" s="792"/>
      <c r="AV13467" s="792"/>
      <c r="AY13467" s="792"/>
      <c r="BN13467" s="792"/>
      <c r="BQ13467" s="792"/>
    </row>
    <row r="13468" spans="8:69" ht="12" customHeight="1">
      <c r="H13468" s="800"/>
      <c r="AJ13468" s="792"/>
      <c r="AM13468" s="792"/>
      <c r="AP13468" s="792"/>
      <c r="AS13468" s="792"/>
      <c r="AV13468" s="792"/>
      <c r="AY13468" s="792"/>
      <c r="BN13468" s="792"/>
      <c r="BQ13468" s="792"/>
    </row>
    <row r="13469" spans="8:69" ht="12" customHeight="1">
      <c r="H13469" s="800"/>
      <c r="AJ13469" s="792"/>
      <c r="AM13469" s="792"/>
      <c r="AP13469" s="792"/>
      <c r="AS13469" s="792"/>
      <c r="AV13469" s="792"/>
      <c r="AY13469" s="792"/>
      <c r="BN13469" s="792"/>
      <c r="BQ13469" s="792"/>
    </row>
    <row r="13470" spans="8:69" ht="12" customHeight="1">
      <c r="H13470" s="800"/>
      <c r="AJ13470" s="792"/>
      <c r="AM13470" s="792"/>
      <c r="AP13470" s="792"/>
      <c r="AS13470" s="792"/>
      <c r="AV13470" s="792"/>
      <c r="AY13470" s="792"/>
      <c r="BN13470" s="792"/>
      <c r="BQ13470" s="792"/>
    </row>
    <row r="13471" spans="8:69" ht="12" customHeight="1">
      <c r="H13471" s="800"/>
      <c r="AJ13471" s="792"/>
      <c r="AM13471" s="792"/>
      <c r="AP13471" s="792"/>
      <c r="AS13471" s="792"/>
      <c r="AV13471" s="792"/>
      <c r="AY13471" s="792"/>
      <c r="BN13471" s="792"/>
      <c r="BQ13471" s="792"/>
    </row>
    <row r="13472" spans="8:69" ht="12" customHeight="1">
      <c r="H13472" s="800"/>
      <c r="AJ13472" s="792"/>
      <c r="AM13472" s="792"/>
      <c r="AP13472" s="792"/>
      <c r="AS13472" s="792"/>
      <c r="AV13472" s="792"/>
      <c r="AY13472" s="792"/>
      <c r="BN13472" s="792"/>
      <c r="BQ13472" s="792"/>
    </row>
    <row r="13473" spans="8:69" ht="12" customHeight="1">
      <c r="H13473" s="800"/>
      <c r="AJ13473" s="792"/>
      <c r="AM13473" s="792"/>
      <c r="AP13473" s="792"/>
      <c r="AS13473" s="792"/>
      <c r="AV13473" s="792"/>
      <c r="AY13473" s="792"/>
      <c r="BN13473" s="792"/>
      <c r="BQ13473" s="792"/>
    </row>
    <row r="13474" spans="8:69" ht="12" customHeight="1">
      <c r="H13474" s="800"/>
      <c r="AJ13474" s="792"/>
      <c r="AM13474" s="792"/>
      <c r="AP13474" s="792"/>
      <c r="AS13474" s="792"/>
      <c r="AV13474" s="792"/>
      <c r="AY13474" s="792"/>
      <c r="BN13474" s="792"/>
      <c r="BQ13474" s="792"/>
    </row>
    <row r="13475" spans="8:69" ht="12" customHeight="1">
      <c r="H13475" s="800"/>
      <c r="AJ13475" s="792"/>
      <c r="AM13475" s="792"/>
      <c r="AP13475" s="792"/>
      <c r="AS13475" s="792"/>
      <c r="AV13475" s="792"/>
      <c r="AY13475" s="792"/>
      <c r="BN13475" s="792"/>
      <c r="BQ13475" s="792"/>
    </row>
    <row r="13476" spans="8:69" ht="12" customHeight="1">
      <c r="H13476" s="800"/>
      <c r="AJ13476" s="792"/>
      <c r="AM13476" s="792"/>
      <c r="AP13476" s="792"/>
      <c r="AS13476" s="792"/>
      <c r="AV13476" s="792"/>
      <c r="AY13476" s="792"/>
      <c r="BN13476" s="792"/>
      <c r="BQ13476" s="792"/>
    </row>
    <row r="13477" spans="8:69" ht="12" customHeight="1">
      <c r="H13477" s="800"/>
      <c r="AJ13477" s="792"/>
      <c r="AM13477" s="792"/>
      <c r="AP13477" s="792"/>
      <c r="AS13477" s="792"/>
      <c r="AV13477" s="792"/>
      <c r="AY13477" s="792"/>
      <c r="BN13477" s="792"/>
      <c r="BQ13477" s="792"/>
    </row>
    <row r="13478" spans="8:69" ht="12" customHeight="1">
      <c r="H13478" s="800"/>
      <c r="AJ13478" s="792"/>
      <c r="AM13478" s="792"/>
      <c r="AP13478" s="792"/>
      <c r="AS13478" s="792"/>
      <c r="AV13478" s="792"/>
      <c r="AY13478" s="792"/>
      <c r="BN13478" s="792"/>
      <c r="BQ13478" s="792"/>
    </row>
    <row r="13479" spans="8:69" ht="12" customHeight="1">
      <c r="H13479" s="800"/>
      <c r="AJ13479" s="792"/>
      <c r="AM13479" s="792"/>
      <c r="AP13479" s="792"/>
      <c r="AS13479" s="792"/>
      <c r="AV13479" s="792"/>
      <c r="AY13479" s="792"/>
      <c r="BN13479" s="792"/>
      <c r="BQ13479" s="792"/>
    </row>
    <row r="13480" spans="8:69" ht="12" customHeight="1">
      <c r="H13480" s="800"/>
      <c r="AJ13480" s="792"/>
      <c r="AM13480" s="792"/>
      <c r="AP13480" s="792"/>
      <c r="AS13480" s="792"/>
      <c r="AV13480" s="792"/>
      <c r="AY13480" s="792"/>
      <c r="BN13480" s="792"/>
      <c r="BQ13480" s="792"/>
    </row>
    <row r="13481" spans="8:69" ht="12" customHeight="1">
      <c r="H13481" s="800"/>
      <c r="AJ13481" s="792"/>
      <c r="AM13481" s="792"/>
      <c r="AP13481" s="792"/>
      <c r="AS13481" s="792"/>
      <c r="AV13481" s="792"/>
      <c r="AY13481" s="792"/>
      <c r="BN13481" s="792"/>
      <c r="BQ13481" s="792"/>
    </row>
    <row r="13482" spans="8:69" ht="12" customHeight="1">
      <c r="H13482" s="800"/>
      <c r="AJ13482" s="792"/>
      <c r="AM13482" s="792"/>
      <c r="AP13482" s="792"/>
      <c r="AS13482" s="792"/>
      <c r="AV13482" s="792"/>
      <c r="AY13482" s="792"/>
      <c r="BN13482" s="792"/>
      <c r="BQ13482" s="792"/>
    </row>
    <row r="13483" spans="8:69" ht="12" customHeight="1">
      <c r="H13483" s="800"/>
      <c r="AJ13483" s="792"/>
      <c r="AM13483" s="792"/>
      <c r="AP13483" s="792"/>
      <c r="AS13483" s="792"/>
      <c r="AV13483" s="792"/>
      <c r="AY13483" s="792"/>
      <c r="BN13483" s="792"/>
      <c r="BQ13483" s="792"/>
    </row>
    <row r="13484" spans="8:69" ht="12" customHeight="1">
      <c r="H13484" s="800"/>
      <c r="AJ13484" s="792"/>
      <c r="AM13484" s="792"/>
      <c r="AP13484" s="792"/>
      <c r="AS13484" s="792"/>
      <c r="AV13484" s="792"/>
      <c r="AY13484" s="792"/>
      <c r="BN13484" s="792"/>
      <c r="BQ13484" s="792"/>
    </row>
    <row r="13485" spans="8:69" ht="12" customHeight="1">
      <c r="H13485" s="800"/>
      <c r="AJ13485" s="792"/>
      <c r="AM13485" s="792"/>
      <c r="AP13485" s="792"/>
      <c r="AS13485" s="792"/>
      <c r="AV13485" s="792"/>
      <c r="AY13485" s="792"/>
      <c r="BN13485" s="792"/>
      <c r="BQ13485" s="792"/>
    </row>
    <row r="13486" spans="8:69" ht="12" customHeight="1">
      <c r="H13486" s="800"/>
      <c r="AJ13486" s="792"/>
      <c r="AM13486" s="792"/>
      <c r="AP13486" s="792"/>
      <c r="AS13486" s="792"/>
      <c r="AV13486" s="792"/>
      <c r="AY13486" s="792"/>
      <c r="BN13486" s="792"/>
      <c r="BQ13486" s="792"/>
    </row>
    <row r="13487" spans="8:69" ht="12" customHeight="1">
      <c r="H13487" s="800"/>
      <c r="AJ13487" s="792"/>
      <c r="AM13487" s="792"/>
      <c r="AP13487" s="792"/>
      <c r="AS13487" s="792"/>
      <c r="AV13487" s="792"/>
      <c r="AY13487" s="792"/>
      <c r="BN13487" s="792"/>
      <c r="BQ13487" s="792"/>
    </row>
    <row r="13488" spans="8:69" ht="12" customHeight="1">
      <c r="H13488" s="800"/>
      <c r="AJ13488" s="792"/>
      <c r="AM13488" s="792"/>
      <c r="AP13488" s="792"/>
      <c r="AS13488" s="792"/>
      <c r="AV13488" s="792"/>
      <c r="AY13488" s="792"/>
      <c r="BN13488" s="792"/>
      <c r="BQ13488" s="792"/>
    </row>
    <row r="13489" spans="8:69" ht="12" customHeight="1">
      <c r="H13489" s="800"/>
      <c r="AJ13489" s="792"/>
      <c r="AM13489" s="792"/>
      <c r="AP13489" s="792"/>
      <c r="AS13489" s="792"/>
      <c r="AV13489" s="792"/>
      <c r="AY13489" s="792"/>
      <c r="BN13489" s="792"/>
      <c r="BQ13489" s="792"/>
    </row>
    <row r="13490" spans="8:69" ht="12" customHeight="1">
      <c r="H13490" s="800"/>
      <c r="AJ13490" s="792"/>
      <c r="AM13490" s="792"/>
      <c r="AP13490" s="792"/>
      <c r="AS13490" s="792"/>
      <c r="AV13490" s="792"/>
      <c r="AY13490" s="792"/>
      <c r="BN13490" s="792"/>
      <c r="BQ13490" s="792"/>
    </row>
    <row r="13491" spans="8:69" ht="12" customHeight="1">
      <c r="H13491" s="800"/>
      <c r="AJ13491" s="792"/>
      <c r="AM13491" s="792"/>
      <c r="AP13491" s="792"/>
      <c r="AS13491" s="792"/>
      <c r="AV13491" s="792"/>
      <c r="AY13491" s="792"/>
      <c r="BN13491" s="792"/>
      <c r="BQ13491" s="792"/>
    </row>
    <row r="13492" spans="8:69" ht="12" customHeight="1">
      <c r="H13492" s="800"/>
      <c r="AJ13492" s="792"/>
      <c r="AM13492" s="792"/>
      <c r="AP13492" s="792"/>
      <c r="AS13492" s="792"/>
      <c r="AV13492" s="792"/>
      <c r="AY13492" s="792"/>
      <c r="BN13492" s="792"/>
      <c r="BQ13492" s="792"/>
    </row>
    <row r="13493" spans="8:69" ht="12" customHeight="1">
      <c r="H13493" s="800"/>
      <c r="AJ13493" s="792"/>
      <c r="AM13493" s="792"/>
      <c r="AP13493" s="792"/>
      <c r="AS13493" s="792"/>
      <c r="AV13493" s="792"/>
      <c r="AY13493" s="792"/>
      <c r="BN13493" s="792"/>
      <c r="BQ13493" s="792"/>
    </row>
    <row r="13494" spans="8:69" ht="12" customHeight="1">
      <c r="H13494" s="800"/>
      <c r="AJ13494" s="792"/>
      <c r="AM13494" s="792"/>
      <c r="AP13494" s="792"/>
      <c r="AS13494" s="792"/>
      <c r="AV13494" s="792"/>
      <c r="AY13494" s="792"/>
      <c r="BN13494" s="792"/>
      <c r="BQ13494" s="792"/>
    </row>
    <row r="13495" spans="8:69" ht="12" customHeight="1">
      <c r="H13495" s="800"/>
      <c r="AJ13495" s="792"/>
      <c r="AM13495" s="792"/>
      <c r="AP13495" s="792"/>
      <c r="AS13495" s="792"/>
      <c r="AV13495" s="792"/>
      <c r="AY13495" s="792"/>
      <c r="BN13495" s="792"/>
      <c r="BQ13495" s="792"/>
    </row>
    <row r="13496" spans="8:69" ht="12" customHeight="1">
      <c r="H13496" s="800"/>
      <c r="AJ13496" s="792"/>
      <c r="AM13496" s="792"/>
      <c r="AP13496" s="792"/>
      <c r="AS13496" s="792"/>
      <c r="AV13496" s="792"/>
      <c r="AY13496" s="792"/>
      <c r="BN13496" s="792"/>
      <c r="BQ13496" s="792"/>
    </row>
    <row r="13497" spans="8:69" ht="12" customHeight="1">
      <c r="H13497" s="800"/>
      <c r="AJ13497" s="792"/>
      <c r="AM13497" s="792"/>
      <c r="AP13497" s="792"/>
      <c r="AS13497" s="792"/>
      <c r="AV13497" s="792"/>
      <c r="AY13497" s="792"/>
      <c r="BN13497" s="792"/>
      <c r="BQ13497" s="792"/>
    </row>
    <row r="13498" spans="8:69" ht="12" customHeight="1">
      <c r="H13498" s="800"/>
      <c r="AJ13498" s="792"/>
      <c r="AM13498" s="792"/>
      <c r="AP13498" s="792"/>
      <c r="AS13498" s="792"/>
      <c r="AV13498" s="792"/>
      <c r="AY13498" s="792"/>
      <c r="BN13498" s="792"/>
      <c r="BQ13498" s="792"/>
    </row>
    <row r="13499" spans="8:69" ht="12" customHeight="1">
      <c r="H13499" s="800"/>
      <c r="AJ13499" s="792"/>
      <c r="AM13499" s="792"/>
      <c r="AP13499" s="792"/>
      <c r="AS13499" s="792"/>
      <c r="AV13499" s="792"/>
      <c r="AY13499" s="792"/>
      <c r="BN13499" s="792"/>
      <c r="BQ13499" s="792"/>
    </row>
    <row r="13500" spans="8:69" ht="12" customHeight="1">
      <c r="H13500" s="800"/>
      <c r="AJ13500" s="792"/>
      <c r="AM13500" s="792"/>
      <c r="AP13500" s="792"/>
      <c r="AS13500" s="792"/>
      <c r="AV13500" s="792"/>
      <c r="AY13500" s="792"/>
      <c r="BN13500" s="792"/>
      <c r="BQ13500" s="792"/>
    </row>
    <row r="13501" spans="8:69" ht="12" customHeight="1">
      <c r="H13501" s="800"/>
      <c r="AJ13501" s="792"/>
      <c r="AM13501" s="792"/>
      <c r="AP13501" s="792"/>
      <c r="AS13501" s="792"/>
      <c r="AV13501" s="792"/>
      <c r="AY13501" s="792"/>
      <c r="BN13501" s="792"/>
      <c r="BQ13501" s="792"/>
    </row>
    <row r="13502" spans="8:69" ht="12" customHeight="1">
      <c r="H13502" s="800"/>
      <c r="AJ13502" s="792"/>
      <c r="AM13502" s="792"/>
      <c r="AP13502" s="792"/>
      <c r="AS13502" s="792"/>
      <c r="AV13502" s="792"/>
      <c r="AY13502" s="792"/>
      <c r="BN13502" s="792"/>
      <c r="BQ13502" s="792"/>
    </row>
    <row r="13503" spans="8:69" ht="12" customHeight="1">
      <c r="H13503" s="800"/>
      <c r="AJ13503" s="792"/>
      <c r="AM13503" s="792"/>
      <c r="AP13503" s="792"/>
      <c r="AS13503" s="792"/>
      <c r="AV13503" s="792"/>
      <c r="AY13503" s="792"/>
      <c r="BN13503" s="792"/>
      <c r="BQ13503" s="792"/>
    </row>
    <row r="13504" spans="8:69" ht="12" customHeight="1">
      <c r="H13504" s="800"/>
      <c r="AJ13504" s="792"/>
      <c r="AM13504" s="792"/>
      <c r="AP13504" s="792"/>
      <c r="AS13504" s="792"/>
      <c r="AV13504" s="792"/>
      <c r="AY13504" s="792"/>
      <c r="BN13504" s="792"/>
      <c r="BQ13504" s="792"/>
    </row>
    <row r="13505" spans="8:69" ht="12" customHeight="1">
      <c r="H13505" s="800"/>
      <c r="AJ13505" s="792"/>
      <c r="AM13505" s="792"/>
      <c r="AP13505" s="792"/>
      <c r="AS13505" s="792"/>
      <c r="AV13505" s="792"/>
      <c r="AY13505" s="792"/>
      <c r="BN13505" s="792"/>
      <c r="BQ13505" s="792"/>
    </row>
    <row r="13506" spans="8:69" ht="12" customHeight="1">
      <c r="H13506" s="800"/>
      <c r="AJ13506" s="792"/>
      <c r="AM13506" s="792"/>
      <c r="AP13506" s="792"/>
      <c r="AS13506" s="792"/>
      <c r="AV13506" s="792"/>
      <c r="AY13506" s="792"/>
      <c r="BN13506" s="792"/>
      <c r="BQ13506" s="792"/>
    </row>
    <row r="13507" spans="8:69" ht="12" customHeight="1">
      <c r="H13507" s="800"/>
      <c r="AJ13507" s="792"/>
      <c r="AM13507" s="792"/>
      <c r="AP13507" s="792"/>
      <c r="AS13507" s="792"/>
      <c r="AV13507" s="792"/>
      <c r="AY13507" s="792"/>
      <c r="BN13507" s="792"/>
      <c r="BQ13507" s="792"/>
    </row>
    <row r="13508" spans="8:69" ht="12" customHeight="1">
      <c r="H13508" s="800"/>
      <c r="AJ13508" s="792"/>
      <c r="AM13508" s="792"/>
      <c r="AP13508" s="792"/>
      <c r="AS13508" s="792"/>
      <c r="AV13508" s="792"/>
      <c r="AY13508" s="792"/>
      <c r="BN13508" s="792"/>
      <c r="BQ13508" s="792"/>
    </row>
    <row r="13509" spans="8:69" ht="12" customHeight="1">
      <c r="H13509" s="800"/>
      <c r="AJ13509" s="792"/>
      <c r="AM13509" s="792"/>
      <c r="AP13509" s="792"/>
      <c r="AS13509" s="792"/>
      <c r="AV13509" s="792"/>
      <c r="AY13509" s="792"/>
      <c r="BN13509" s="792"/>
      <c r="BQ13509" s="792"/>
    </row>
    <row r="13510" spans="8:69" ht="12" customHeight="1">
      <c r="H13510" s="800"/>
      <c r="AJ13510" s="792"/>
      <c r="AM13510" s="792"/>
      <c r="AP13510" s="792"/>
      <c r="AS13510" s="792"/>
      <c r="AV13510" s="792"/>
      <c r="AY13510" s="792"/>
      <c r="BN13510" s="792"/>
      <c r="BQ13510" s="792"/>
    </row>
    <row r="13511" spans="8:69" ht="12" customHeight="1">
      <c r="H13511" s="800"/>
      <c r="AJ13511" s="792"/>
      <c r="AM13511" s="792"/>
      <c r="AP13511" s="792"/>
      <c r="AS13511" s="792"/>
      <c r="AV13511" s="792"/>
      <c r="AY13511" s="792"/>
      <c r="BN13511" s="792"/>
      <c r="BQ13511" s="792"/>
    </row>
    <row r="13512" spans="8:69" ht="12" customHeight="1">
      <c r="H13512" s="800"/>
      <c r="AJ13512" s="792"/>
      <c r="AM13512" s="792"/>
      <c r="AP13512" s="792"/>
      <c r="AS13512" s="792"/>
      <c r="AV13512" s="792"/>
      <c r="AY13512" s="792"/>
      <c r="BN13512" s="792"/>
      <c r="BQ13512" s="792"/>
    </row>
    <row r="13513" spans="8:69" ht="12" customHeight="1">
      <c r="H13513" s="800"/>
      <c r="AJ13513" s="792"/>
      <c r="AM13513" s="792"/>
      <c r="AP13513" s="792"/>
      <c r="AS13513" s="792"/>
      <c r="AV13513" s="792"/>
      <c r="AY13513" s="792"/>
      <c r="BN13513" s="792"/>
      <c r="BQ13513" s="792"/>
    </row>
    <row r="13514" spans="8:69" ht="12" customHeight="1">
      <c r="H13514" s="800"/>
      <c r="AJ13514" s="792"/>
      <c r="AM13514" s="792"/>
      <c r="AP13514" s="792"/>
      <c r="AS13514" s="792"/>
      <c r="AV13514" s="792"/>
      <c r="AY13514" s="792"/>
      <c r="BN13514" s="792"/>
      <c r="BQ13514" s="792"/>
    </row>
    <row r="13515" spans="8:69" ht="12" customHeight="1">
      <c r="H13515" s="800"/>
      <c r="AJ13515" s="792"/>
      <c r="AM13515" s="792"/>
      <c r="AP13515" s="792"/>
      <c r="AS13515" s="792"/>
      <c r="AV13515" s="792"/>
      <c r="AY13515" s="792"/>
      <c r="BN13515" s="792"/>
      <c r="BQ13515" s="792"/>
    </row>
    <row r="13516" spans="8:69" ht="12" customHeight="1">
      <c r="H13516" s="800"/>
      <c r="AJ13516" s="792"/>
      <c r="AM13516" s="792"/>
      <c r="AP13516" s="792"/>
      <c r="AS13516" s="792"/>
      <c r="AV13516" s="792"/>
      <c r="AY13516" s="792"/>
      <c r="BN13516" s="792"/>
      <c r="BQ13516" s="792"/>
    </row>
    <row r="13517" spans="8:69" ht="12" customHeight="1">
      <c r="H13517" s="800"/>
      <c r="AJ13517" s="792"/>
      <c r="AM13517" s="792"/>
      <c r="AP13517" s="792"/>
      <c r="AS13517" s="792"/>
      <c r="AV13517" s="792"/>
      <c r="AY13517" s="792"/>
      <c r="BN13517" s="792"/>
      <c r="BQ13517" s="792"/>
    </row>
    <row r="13518" spans="8:69" ht="12" customHeight="1">
      <c r="H13518" s="800"/>
      <c r="AJ13518" s="792"/>
      <c r="AM13518" s="792"/>
      <c r="AP13518" s="792"/>
      <c r="AS13518" s="792"/>
      <c r="AV13518" s="792"/>
      <c r="AY13518" s="792"/>
      <c r="BN13518" s="792"/>
      <c r="BQ13518" s="792"/>
    </row>
    <row r="13519" spans="8:69" ht="12" customHeight="1">
      <c r="H13519" s="800"/>
      <c r="AJ13519" s="792"/>
      <c r="AM13519" s="792"/>
      <c r="AP13519" s="792"/>
      <c r="AS13519" s="792"/>
      <c r="AV13519" s="792"/>
      <c r="AY13519" s="792"/>
      <c r="BN13519" s="792"/>
      <c r="BQ13519" s="792"/>
    </row>
    <row r="13520" spans="8:69" ht="12" customHeight="1">
      <c r="H13520" s="800"/>
      <c r="AJ13520" s="792"/>
      <c r="AM13520" s="792"/>
      <c r="AP13520" s="792"/>
      <c r="AS13520" s="792"/>
      <c r="AV13520" s="792"/>
      <c r="AY13520" s="792"/>
      <c r="BN13520" s="792"/>
      <c r="BQ13520" s="792"/>
    </row>
    <row r="13521" spans="8:69" ht="12" customHeight="1">
      <c r="H13521" s="800"/>
      <c r="AJ13521" s="792"/>
      <c r="AM13521" s="792"/>
      <c r="AP13521" s="792"/>
      <c r="AS13521" s="792"/>
      <c r="AV13521" s="792"/>
      <c r="AY13521" s="792"/>
      <c r="BN13521" s="792"/>
      <c r="BQ13521" s="792"/>
    </row>
    <row r="13522" spans="8:69" ht="12" customHeight="1">
      <c r="H13522" s="800"/>
      <c r="AJ13522" s="792"/>
      <c r="AM13522" s="792"/>
      <c r="AP13522" s="792"/>
      <c r="AS13522" s="792"/>
      <c r="AV13522" s="792"/>
      <c r="AY13522" s="792"/>
      <c r="BN13522" s="792"/>
      <c r="BQ13522" s="792"/>
    </row>
    <row r="13523" spans="8:69" ht="12" customHeight="1">
      <c r="H13523" s="800"/>
      <c r="AJ13523" s="792"/>
      <c r="AM13523" s="792"/>
      <c r="AP13523" s="792"/>
      <c r="AS13523" s="792"/>
      <c r="AV13523" s="792"/>
      <c r="AY13523" s="792"/>
      <c r="BN13523" s="792"/>
      <c r="BQ13523" s="792"/>
    </row>
    <row r="13524" spans="8:69" ht="12" customHeight="1">
      <c r="H13524" s="800"/>
      <c r="AJ13524" s="792"/>
      <c r="AM13524" s="792"/>
      <c r="AP13524" s="792"/>
      <c r="AS13524" s="792"/>
      <c r="AV13524" s="792"/>
      <c r="AY13524" s="792"/>
      <c r="BN13524" s="792"/>
      <c r="BQ13524" s="792"/>
    </row>
    <row r="13525" spans="8:69" ht="12" customHeight="1">
      <c r="H13525" s="800"/>
      <c r="AJ13525" s="792"/>
      <c r="AM13525" s="792"/>
      <c r="AP13525" s="792"/>
      <c r="AS13525" s="792"/>
      <c r="AV13525" s="792"/>
      <c r="AY13525" s="792"/>
      <c r="BN13525" s="792"/>
      <c r="BQ13525" s="792"/>
    </row>
    <row r="13526" spans="8:69" ht="12" customHeight="1">
      <c r="H13526" s="800"/>
      <c r="AJ13526" s="792"/>
      <c r="AM13526" s="792"/>
      <c r="AP13526" s="792"/>
      <c r="AS13526" s="792"/>
      <c r="AV13526" s="792"/>
      <c r="AY13526" s="792"/>
      <c r="BN13526" s="792"/>
      <c r="BQ13526" s="792"/>
    </row>
    <row r="13527" spans="8:69" ht="12" customHeight="1">
      <c r="H13527" s="800"/>
      <c r="AJ13527" s="792"/>
      <c r="AM13527" s="792"/>
      <c r="AP13527" s="792"/>
      <c r="AS13527" s="792"/>
      <c r="AV13527" s="792"/>
      <c r="AY13527" s="792"/>
      <c r="BN13527" s="792"/>
      <c r="BQ13527" s="792"/>
    </row>
    <row r="13528" spans="8:69" ht="12" customHeight="1">
      <c r="H13528" s="800"/>
      <c r="AJ13528" s="792"/>
      <c r="AM13528" s="792"/>
      <c r="AP13528" s="792"/>
      <c r="AS13528" s="792"/>
      <c r="AV13528" s="792"/>
      <c r="AY13528" s="792"/>
      <c r="BN13528" s="792"/>
      <c r="BQ13528" s="792"/>
    </row>
    <row r="13529" spans="8:69" ht="12" customHeight="1">
      <c r="H13529" s="800"/>
      <c r="AJ13529" s="792"/>
      <c r="AM13529" s="792"/>
      <c r="AP13529" s="792"/>
      <c r="AS13529" s="792"/>
      <c r="AV13529" s="792"/>
      <c r="AY13529" s="792"/>
      <c r="BN13529" s="792"/>
      <c r="BQ13529" s="792"/>
    </row>
    <row r="13530" spans="8:69" ht="12" customHeight="1">
      <c r="H13530" s="800"/>
      <c r="AJ13530" s="792"/>
      <c r="AM13530" s="792"/>
      <c r="AP13530" s="792"/>
      <c r="AS13530" s="792"/>
      <c r="AV13530" s="792"/>
      <c r="AY13530" s="792"/>
      <c r="BN13530" s="792"/>
      <c r="BQ13530" s="792"/>
    </row>
    <row r="13531" spans="8:69" ht="12" customHeight="1">
      <c r="H13531" s="800"/>
      <c r="AJ13531" s="792"/>
      <c r="AM13531" s="792"/>
      <c r="AP13531" s="792"/>
      <c r="AS13531" s="792"/>
      <c r="AV13531" s="792"/>
      <c r="AY13531" s="792"/>
      <c r="BN13531" s="792"/>
      <c r="BQ13531" s="792"/>
    </row>
    <row r="13532" spans="8:69" ht="12" customHeight="1">
      <c r="H13532" s="800"/>
      <c r="AJ13532" s="792"/>
      <c r="AM13532" s="792"/>
      <c r="AP13532" s="792"/>
      <c r="AS13532" s="792"/>
      <c r="AV13532" s="792"/>
      <c r="AY13532" s="792"/>
      <c r="BN13532" s="792"/>
      <c r="BQ13532" s="792"/>
    </row>
    <row r="13533" spans="8:69" ht="12" customHeight="1">
      <c r="H13533" s="800"/>
      <c r="AJ13533" s="792"/>
      <c r="AM13533" s="792"/>
      <c r="AP13533" s="792"/>
      <c r="AS13533" s="792"/>
      <c r="AV13533" s="792"/>
      <c r="AY13533" s="792"/>
      <c r="BN13533" s="792"/>
      <c r="BQ13533" s="792"/>
    </row>
    <row r="13534" spans="8:69" ht="12" customHeight="1">
      <c r="H13534" s="800"/>
      <c r="AJ13534" s="792"/>
      <c r="AM13534" s="792"/>
      <c r="AP13534" s="792"/>
      <c r="AS13534" s="792"/>
      <c r="AV13534" s="792"/>
      <c r="AY13534" s="792"/>
      <c r="BN13534" s="792"/>
      <c r="BQ13534" s="792"/>
    </row>
    <row r="13535" spans="8:69" ht="12" customHeight="1">
      <c r="H13535" s="800"/>
      <c r="AJ13535" s="792"/>
      <c r="AM13535" s="792"/>
      <c r="AP13535" s="792"/>
      <c r="AS13535" s="792"/>
      <c r="AV13535" s="792"/>
      <c r="AY13535" s="792"/>
      <c r="BN13535" s="792"/>
      <c r="BQ13535" s="792"/>
    </row>
    <row r="13536" spans="8:69" ht="12" customHeight="1">
      <c r="H13536" s="800"/>
      <c r="AJ13536" s="792"/>
      <c r="AM13536" s="792"/>
      <c r="AP13536" s="792"/>
      <c r="AS13536" s="792"/>
      <c r="AV13536" s="792"/>
      <c r="AY13536" s="792"/>
      <c r="BN13536" s="792"/>
      <c r="BQ13536" s="792"/>
    </row>
    <row r="13537" spans="8:69" ht="12" customHeight="1">
      <c r="H13537" s="800"/>
      <c r="AJ13537" s="792"/>
      <c r="AM13537" s="792"/>
      <c r="AP13537" s="792"/>
      <c r="AS13537" s="792"/>
      <c r="AV13537" s="792"/>
      <c r="AY13537" s="792"/>
      <c r="BN13537" s="792"/>
      <c r="BQ13537" s="792"/>
    </row>
    <row r="13538" spans="8:69" ht="12" customHeight="1">
      <c r="H13538" s="800"/>
      <c r="AJ13538" s="792"/>
      <c r="AM13538" s="792"/>
      <c r="AP13538" s="792"/>
      <c r="AS13538" s="792"/>
      <c r="AV13538" s="792"/>
      <c r="AY13538" s="792"/>
      <c r="BN13538" s="792"/>
      <c r="BQ13538" s="792"/>
    </row>
    <row r="13539" spans="8:69" ht="12" customHeight="1">
      <c r="H13539" s="800"/>
      <c r="AJ13539" s="792"/>
      <c r="AM13539" s="792"/>
      <c r="AP13539" s="792"/>
      <c r="AS13539" s="792"/>
      <c r="AV13539" s="792"/>
      <c r="AY13539" s="792"/>
      <c r="BN13539" s="792"/>
      <c r="BQ13539" s="792"/>
    </row>
    <row r="13540" spans="8:69" ht="12" customHeight="1">
      <c r="H13540" s="800"/>
      <c r="AJ13540" s="792"/>
      <c r="AM13540" s="792"/>
      <c r="AP13540" s="792"/>
      <c r="AS13540" s="792"/>
      <c r="AV13540" s="792"/>
      <c r="AY13540" s="792"/>
      <c r="BN13540" s="792"/>
      <c r="BQ13540" s="792"/>
    </row>
    <row r="13541" spans="8:69" ht="12" customHeight="1">
      <c r="H13541" s="800"/>
      <c r="AJ13541" s="792"/>
      <c r="AM13541" s="792"/>
      <c r="AP13541" s="792"/>
      <c r="AS13541" s="792"/>
      <c r="AV13541" s="792"/>
      <c r="AY13541" s="792"/>
      <c r="BN13541" s="792"/>
      <c r="BQ13541" s="792"/>
    </row>
    <row r="13542" spans="8:69" ht="12" customHeight="1">
      <c r="H13542" s="800"/>
      <c r="AJ13542" s="792"/>
      <c r="AM13542" s="792"/>
      <c r="AP13542" s="792"/>
      <c r="AS13542" s="792"/>
      <c r="AV13542" s="792"/>
      <c r="AY13542" s="792"/>
      <c r="BN13542" s="792"/>
      <c r="BQ13542" s="792"/>
    </row>
    <row r="13543" spans="8:69" ht="12" customHeight="1">
      <c r="H13543" s="800"/>
      <c r="AJ13543" s="792"/>
      <c r="AM13543" s="792"/>
      <c r="AP13543" s="792"/>
      <c r="AS13543" s="792"/>
      <c r="AV13543" s="792"/>
      <c r="AY13543" s="792"/>
      <c r="BN13543" s="792"/>
      <c r="BQ13543" s="792"/>
    </row>
    <row r="13544" spans="8:69" ht="12" customHeight="1">
      <c r="H13544" s="800"/>
      <c r="AJ13544" s="792"/>
      <c r="AM13544" s="792"/>
      <c r="AP13544" s="792"/>
      <c r="AS13544" s="792"/>
      <c r="AV13544" s="792"/>
      <c r="AY13544" s="792"/>
      <c r="BN13544" s="792"/>
      <c r="BQ13544" s="792"/>
    </row>
    <row r="13545" spans="8:69" ht="12" customHeight="1">
      <c r="H13545" s="800"/>
      <c r="AJ13545" s="792"/>
      <c r="AM13545" s="792"/>
      <c r="AP13545" s="792"/>
      <c r="AS13545" s="792"/>
      <c r="AV13545" s="792"/>
      <c r="AY13545" s="792"/>
      <c r="BN13545" s="792"/>
      <c r="BQ13545" s="792"/>
    </row>
    <row r="13546" spans="8:69" ht="12" customHeight="1">
      <c r="H13546" s="800"/>
      <c r="AJ13546" s="792"/>
      <c r="AM13546" s="792"/>
      <c r="AP13546" s="792"/>
      <c r="AS13546" s="792"/>
      <c r="AV13546" s="792"/>
      <c r="AY13546" s="792"/>
      <c r="BN13546" s="792"/>
      <c r="BQ13546" s="792"/>
    </row>
    <row r="13547" spans="8:69" ht="12" customHeight="1">
      <c r="H13547" s="800"/>
      <c r="AJ13547" s="792"/>
      <c r="AM13547" s="792"/>
      <c r="AP13547" s="792"/>
      <c r="AS13547" s="792"/>
      <c r="AV13547" s="792"/>
      <c r="AY13547" s="792"/>
      <c r="BN13547" s="792"/>
      <c r="BQ13547" s="792"/>
    </row>
    <row r="13548" spans="8:69" ht="12" customHeight="1">
      <c r="H13548" s="800"/>
      <c r="AJ13548" s="792"/>
      <c r="AM13548" s="792"/>
      <c r="AP13548" s="792"/>
      <c r="AS13548" s="792"/>
      <c r="AV13548" s="792"/>
      <c r="AY13548" s="792"/>
      <c r="BN13548" s="792"/>
      <c r="BQ13548" s="792"/>
    </row>
    <row r="13549" spans="8:69" ht="12" customHeight="1">
      <c r="H13549" s="800"/>
      <c r="AJ13549" s="792"/>
      <c r="AM13549" s="792"/>
      <c r="AP13549" s="792"/>
      <c r="AS13549" s="792"/>
      <c r="AV13549" s="792"/>
      <c r="AY13549" s="792"/>
      <c r="BN13549" s="792"/>
      <c r="BQ13549" s="792"/>
    </row>
    <row r="13550" spans="8:69" ht="12" customHeight="1">
      <c r="H13550" s="800"/>
      <c r="AJ13550" s="792"/>
      <c r="AM13550" s="792"/>
      <c r="AP13550" s="792"/>
      <c r="AS13550" s="792"/>
      <c r="AV13550" s="792"/>
      <c r="AY13550" s="792"/>
      <c r="BN13550" s="792"/>
      <c r="BQ13550" s="792"/>
    </row>
    <row r="13551" spans="8:69" ht="12" customHeight="1">
      <c r="H13551" s="800"/>
      <c r="AJ13551" s="792"/>
      <c r="AM13551" s="792"/>
      <c r="AP13551" s="792"/>
      <c r="AS13551" s="792"/>
      <c r="AV13551" s="792"/>
      <c r="AY13551" s="792"/>
      <c r="BN13551" s="792"/>
      <c r="BQ13551" s="792"/>
    </row>
    <row r="13552" spans="8:69" ht="12" customHeight="1">
      <c r="H13552" s="800"/>
      <c r="AJ13552" s="792"/>
      <c r="AM13552" s="792"/>
      <c r="AP13552" s="792"/>
      <c r="AS13552" s="792"/>
      <c r="AV13552" s="792"/>
      <c r="AY13552" s="792"/>
      <c r="BN13552" s="792"/>
      <c r="BQ13552" s="792"/>
    </row>
    <row r="13553" spans="8:69" ht="12" customHeight="1">
      <c r="H13553" s="800"/>
      <c r="AJ13553" s="792"/>
      <c r="AM13553" s="792"/>
      <c r="AP13553" s="792"/>
      <c r="AS13553" s="792"/>
      <c r="AV13553" s="792"/>
      <c r="AY13553" s="792"/>
      <c r="BN13553" s="792"/>
      <c r="BQ13553" s="792"/>
    </row>
    <row r="13554" spans="8:69" ht="12" customHeight="1">
      <c r="H13554" s="800"/>
      <c r="AJ13554" s="792"/>
      <c r="AM13554" s="792"/>
      <c r="AP13554" s="792"/>
      <c r="AS13554" s="792"/>
      <c r="AV13554" s="792"/>
      <c r="AY13554" s="792"/>
      <c r="BN13554" s="792"/>
      <c r="BQ13554" s="792"/>
    </row>
    <row r="13555" spans="8:69" ht="12" customHeight="1">
      <c r="H13555" s="800"/>
      <c r="AJ13555" s="792"/>
      <c r="AM13555" s="792"/>
      <c r="AP13555" s="792"/>
      <c r="AS13555" s="792"/>
      <c r="AV13555" s="792"/>
      <c r="AY13555" s="792"/>
      <c r="BN13555" s="792"/>
      <c r="BQ13555" s="792"/>
    </row>
    <row r="13556" spans="8:69" ht="12" customHeight="1">
      <c r="H13556" s="800"/>
      <c r="AJ13556" s="792"/>
      <c r="AM13556" s="792"/>
      <c r="AP13556" s="792"/>
      <c r="AS13556" s="792"/>
      <c r="AV13556" s="792"/>
      <c r="AY13556" s="792"/>
      <c r="BN13556" s="792"/>
      <c r="BQ13556" s="792"/>
    </row>
    <row r="13557" spans="8:69" ht="12" customHeight="1">
      <c r="H13557" s="800"/>
      <c r="AJ13557" s="792"/>
      <c r="AM13557" s="792"/>
      <c r="AP13557" s="792"/>
      <c r="AS13557" s="792"/>
      <c r="AV13557" s="792"/>
      <c r="AY13557" s="792"/>
      <c r="BN13557" s="792"/>
      <c r="BQ13557" s="792"/>
    </row>
    <row r="13558" spans="8:69" ht="12" customHeight="1">
      <c r="H13558" s="800"/>
      <c r="AJ13558" s="792"/>
      <c r="AM13558" s="792"/>
      <c r="AP13558" s="792"/>
      <c r="AS13558" s="792"/>
      <c r="AV13558" s="792"/>
      <c r="AY13558" s="792"/>
      <c r="BN13558" s="792"/>
      <c r="BQ13558" s="792"/>
    </row>
    <row r="13559" spans="8:69" ht="12" customHeight="1">
      <c r="H13559" s="800"/>
      <c r="AJ13559" s="792"/>
      <c r="AM13559" s="792"/>
      <c r="AP13559" s="792"/>
      <c r="AS13559" s="792"/>
      <c r="AV13559" s="792"/>
      <c r="AY13559" s="792"/>
      <c r="BN13559" s="792"/>
      <c r="BQ13559" s="792"/>
    </row>
    <row r="13560" spans="8:69" ht="12" customHeight="1">
      <c r="H13560" s="800"/>
      <c r="AJ13560" s="792"/>
      <c r="AM13560" s="792"/>
      <c r="AP13560" s="792"/>
      <c r="AS13560" s="792"/>
      <c r="AV13560" s="792"/>
      <c r="AY13560" s="792"/>
      <c r="BN13560" s="792"/>
      <c r="BQ13560" s="792"/>
    </row>
    <row r="13561" spans="8:69" ht="12" customHeight="1">
      <c r="H13561" s="800"/>
      <c r="AJ13561" s="792"/>
      <c r="AM13561" s="792"/>
      <c r="AP13561" s="792"/>
      <c r="AS13561" s="792"/>
      <c r="AV13561" s="792"/>
      <c r="AY13561" s="792"/>
      <c r="BN13561" s="792"/>
      <c r="BQ13561" s="792"/>
    </row>
    <row r="13562" spans="8:69" ht="12" customHeight="1">
      <c r="H13562" s="800"/>
      <c r="AJ13562" s="792"/>
      <c r="AM13562" s="792"/>
      <c r="AP13562" s="792"/>
      <c r="AS13562" s="792"/>
      <c r="AV13562" s="792"/>
      <c r="AY13562" s="792"/>
      <c r="BN13562" s="792"/>
      <c r="BQ13562" s="792"/>
    </row>
    <row r="13563" spans="8:69" ht="12" customHeight="1">
      <c r="H13563" s="800"/>
      <c r="AJ13563" s="792"/>
      <c r="AM13563" s="792"/>
      <c r="AP13563" s="792"/>
      <c r="AS13563" s="792"/>
      <c r="AV13563" s="792"/>
      <c r="AY13563" s="792"/>
      <c r="BN13563" s="792"/>
      <c r="BQ13563" s="792"/>
    </row>
    <row r="13564" spans="8:69" ht="12" customHeight="1">
      <c r="H13564" s="800"/>
      <c r="AJ13564" s="792"/>
      <c r="AM13564" s="792"/>
      <c r="AP13564" s="792"/>
      <c r="AS13564" s="792"/>
      <c r="AV13564" s="792"/>
      <c r="AY13564" s="792"/>
      <c r="BN13564" s="792"/>
      <c r="BQ13564" s="792"/>
    </row>
    <row r="13565" spans="8:69" ht="12" customHeight="1">
      <c r="H13565" s="800"/>
      <c r="AJ13565" s="792"/>
      <c r="AM13565" s="792"/>
      <c r="AP13565" s="792"/>
      <c r="AS13565" s="792"/>
      <c r="AV13565" s="792"/>
      <c r="AY13565" s="792"/>
      <c r="BN13565" s="792"/>
      <c r="BQ13565" s="792"/>
    </row>
    <row r="13566" spans="8:69" ht="12" customHeight="1">
      <c r="H13566" s="800"/>
      <c r="AJ13566" s="792"/>
      <c r="AM13566" s="792"/>
      <c r="AP13566" s="792"/>
      <c r="AS13566" s="792"/>
      <c r="AV13566" s="792"/>
      <c r="AY13566" s="792"/>
      <c r="BN13566" s="792"/>
      <c r="BQ13566" s="792"/>
    </row>
    <row r="13567" spans="8:69" ht="12" customHeight="1">
      <c r="H13567" s="800"/>
      <c r="AJ13567" s="792"/>
      <c r="AM13567" s="792"/>
      <c r="AP13567" s="792"/>
      <c r="AS13567" s="792"/>
      <c r="AV13567" s="792"/>
      <c r="AY13567" s="792"/>
      <c r="BN13567" s="792"/>
      <c r="BQ13567" s="792"/>
    </row>
    <row r="13568" spans="8:69" ht="12" customHeight="1">
      <c r="H13568" s="800"/>
      <c r="AJ13568" s="792"/>
      <c r="AM13568" s="792"/>
      <c r="AP13568" s="792"/>
      <c r="AS13568" s="792"/>
      <c r="AV13568" s="792"/>
      <c r="AY13568" s="792"/>
      <c r="BN13568" s="792"/>
      <c r="BQ13568" s="792"/>
    </row>
    <row r="13569" spans="8:69" ht="12" customHeight="1">
      <c r="H13569" s="800"/>
      <c r="AJ13569" s="792"/>
      <c r="AM13569" s="792"/>
      <c r="AP13569" s="792"/>
      <c r="AS13569" s="792"/>
      <c r="AV13569" s="792"/>
      <c r="AY13569" s="792"/>
      <c r="BN13569" s="792"/>
      <c r="BQ13569" s="792"/>
    </row>
    <row r="13570" spans="8:69" ht="12" customHeight="1">
      <c r="H13570" s="800"/>
      <c r="AJ13570" s="792"/>
      <c r="AM13570" s="792"/>
      <c r="AP13570" s="792"/>
      <c r="AS13570" s="792"/>
      <c r="AV13570" s="792"/>
      <c r="AY13570" s="792"/>
      <c r="BN13570" s="792"/>
      <c r="BQ13570" s="792"/>
    </row>
    <row r="13571" spans="8:69" ht="12" customHeight="1">
      <c r="H13571" s="800"/>
      <c r="AJ13571" s="792"/>
      <c r="AM13571" s="792"/>
      <c r="AP13571" s="792"/>
      <c r="AS13571" s="792"/>
      <c r="AV13571" s="792"/>
      <c r="AY13571" s="792"/>
      <c r="BN13571" s="792"/>
      <c r="BQ13571" s="792"/>
    </row>
    <row r="13572" spans="8:69" ht="12" customHeight="1">
      <c r="H13572" s="800"/>
      <c r="AJ13572" s="792"/>
      <c r="AM13572" s="792"/>
      <c r="AP13572" s="792"/>
      <c r="AS13572" s="792"/>
      <c r="AV13572" s="792"/>
      <c r="AY13572" s="792"/>
      <c r="BN13572" s="792"/>
      <c r="BQ13572" s="792"/>
    </row>
    <row r="13573" spans="8:69" ht="12" customHeight="1">
      <c r="H13573" s="800"/>
      <c r="AJ13573" s="792"/>
      <c r="AM13573" s="792"/>
      <c r="AP13573" s="792"/>
      <c r="AS13573" s="792"/>
      <c r="AV13573" s="792"/>
      <c r="AY13573" s="792"/>
      <c r="BN13573" s="792"/>
      <c r="BQ13573" s="792"/>
    </row>
    <row r="13574" spans="8:69" ht="12" customHeight="1">
      <c r="H13574" s="800"/>
      <c r="AJ13574" s="792"/>
      <c r="AM13574" s="792"/>
      <c r="AP13574" s="792"/>
      <c r="AS13574" s="792"/>
      <c r="AV13574" s="792"/>
      <c r="AY13574" s="792"/>
      <c r="BN13574" s="792"/>
      <c r="BQ13574" s="792"/>
    </row>
    <row r="13575" spans="8:69" ht="12" customHeight="1">
      <c r="H13575" s="800"/>
      <c r="AJ13575" s="792"/>
      <c r="AM13575" s="792"/>
      <c r="AP13575" s="792"/>
      <c r="AS13575" s="792"/>
      <c r="AV13575" s="792"/>
      <c r="AY13575" s="792"/>
      <c r="BN13575" s="792"/>
      <c r="BQ13575" s="792"/>
    </row>
    <row r="13576" spans="8:69" ht="12" customHeight="1">
      <c r="H13576" s="800"/>
      <c r="AJ13576" s="792"/>
      <c r="AM13576" s="792"/>
      <c r="AP13576" s="792"/>
      <c r="AS13576" s="792"/>
      <c r="AV13576" s="792"/>
      <c r="AY13576" s="792"/>
      <c r="BN13576" s="792"/>
      <c r="BQ13576" s="792"/>
    </row>
    <row r="13577" spans="8:69" ht="12" customHeight="1">
      <c r="H13577" s="800"/>
      <c r="AJ13577" s="792"/>
      <c r="AM13577" s="792"/>
      <c r="AP13577" s="792"/>
      <c r="AS13577" s="792"/>
      <c r="AV13577" s="792"/>
      <c r="AY13577" s="792"/>
      <c r="BN13577" s="792"/>
      <c r="BQ13577" s="792"/>
    </row>
    <row r="13578" spans="8:69" ht="12" customHeight="1">
      <c r="H13578" s="800"/>
      <c r="AJ13578" s="792"/>
      <c r="AM13578" s="792"/>
      <c r="AP13578" s="792"/>
      <c r="AS13578" s="792"/>
      <c r="AV13578" s="792"/>
      <c r="AY13578" s="792"/>
      <c r="BN13578" s="792"/>
      <c r="BQ13578" s="792"/>
    </row>
    <row r="13579" spans="8:69" ht="12" customHeight="1">
      <c r="H13579" s="800"/>
      <c r="AJ13579" s="792"/>
      <c r="AM13579" s="792"/>
      <c r="AP13579" s="792"/>
      <c r="AS13579" s="792"/>
      <c r="AV13579" s="792"/>
      <c r="AY13579" s="792"/>
      <c r="BN13579" s="792"/>
      <c r="BQ13579" s="792"/>
    </row>
    <row r="13580" spans="8:69" ht="12" customHeight="1">
      <c r="H13580" s="800"/>
      <c r="AJ13580" s="792"/>
      <c r="AM13580" s="792"/>
      <c r="AP13580" s="792"/>
      <c r="AS13580" s="792"/>
      <c r="AV13580" s="792"/>
      <c r="AY13580" s="792"/>
      <c r="BN13580" s="792"/>
      <c r="BQ13580" s="792"/>
    </row>
    <row r="13581" spans="8:69" ht="12" customHeight="1">
      <c r="H13581" s="800"/>
      <c r="AJ13581" s="792"/>
      <c r="AM13581" s="792"/>
      <c r="AP13581" s="792"/>
      <c r="AS13581" s="792"/>
      <c r="AV13581" s="792"/>
      <c r="AY13581" s="792"/>
      <c r="BN13581" s="792"/>
      <c r="BQ13581" s="792"/>
    </row>
    <row r="13582" spans="8:69" ht="12" customHeight="1">
      <c r="H13582" s="800"/>
      <c r="AJ13582" s="792"/>
      <c r="AM13582" s="792"/>
      <c r="AP13582" s="792"/>
      <c r="AS13582" s="792"/>
      <c r="AV13582" s="792"/>
      <c r="AY13582" s="792"/>
      <c r="BN13582" s="792"/>
      <c r="BQ13582" s="792"/>
    </row>
    <row r="13583" spans="8:69" ht="12" customHeight="1">
      <c r="H13583" s="800"/>
      <c r="AJ13583" s="792"/>
      <c r="AM13583" s="792"/>
      <c r="AP13583" s="792"/>
      <c r="AS13583" s="792"/>
      <c r="AV13583" s="792"/>
      <c r="AY13583" s="792"/>
      <c r="BN13583" s="792"/>
      <c r="BQ13583" s="792"/>
    </row>
    <row r="13584" spans="8:69" ht="12" customHeight="1">
      <c r="H13584" s="800"/>
      <c r="AJ13584" s="792"/>
      <c r="AM13584" s="792"/>
      <c r="AP13584" s="792"/>
      <c r="AS13584" s="792"/>
      <c r="AV13584" s="792"/>
      <c r="AY13584" s="792"/>
      <c r="BN13584" s="792"/>
      <c r="BQ13584" s="792"/>
    </row>
    <row r="13585" spans="8:69" ht="12" customHeight="1">
      <c r="H13585" s="800"/>
      <c r="AJ13585" s="792"/>
      <c r="AM13585" s="792"/>
      <c r="AP13585" s="792"/>
      <c r="AS13585" s="792"/>
      <c r="AV13585" s="792"/>
      <c r="AY13585" s="792"/>
      <c r="BN13585" s="792"/>
      <c r="BQ13585" s="792"/>
    </row>
    <row r="13586" spans="8:69" ht="12" customHeight="1">
      <c r="H13586" s="800"/>
      <c r="AJ13586" s="792"/>
      <c r="AM13586" s="792"/>
      <c r="AP13586" s="792"/>
      <c r="AS13586" s="792"/>
      <c r="AV13586" s="792"/>
      <c r="AY13586" s="792"/>
      <c r="BN13586" s="792"/>
      <c r="BQ13586" s="792"/>
    </row>
    <row r="13587" spans="8:69" ht="12" customHeight="1">
      <c r="H13587" s="800"/>
      <c r="AJ13587" s="792"/>
      <c r="AM13587" s="792"/>
      <c r="AP13587" s="792"/>
      <c r="AS13587" s="792"/>
      <c r="AV13587" s="792"/>
      <c r="AY13587" s="792"/>
      <c r="BN13587" s="792"/>
      <c r="BQ13587" s="792"/>
    </row>
    <row r="13588" spans="8:69" ht="12" customHeight="1">
      <c r="H13588" s="800"/>
      <c r="AJ13588" s="792"/>
      <c r="AM13588" s="792"/>
      <c r="AP13588" s="792"/>
      <c r="AS13588" s="792"/>
      <c r="AV13588" s="792"/>
      <c r="AY13588" s="792"/>
      <c r="BN13588" s="792"/>
      <c r="BQ13588" s="792"/>
    </row>
    <row r="13589" spans="8:69" ht="12" customHeight="1">
      <c r="H13589" s="800"/>
      <c r="AJ13589" s="792"/>
      <c r="AM13589" s="792"/>
      <c r="AP13589" s="792"/>
      <c r="AS13589" s="792"/>
      <c r="AV13589" s="792"/>
      <c r="AY13589" s="792"/>
      <c r="BN13589" s="792"/>
      <c r="BQ13589" s="792"/>
    </row>
    <row r="13590" spans="8:69" ht="12" customHeight="1">
      <c r="H13590" s="800"/>
      <c r="AJ13590" s="792"/>
      <c r="AM13590" s="792"/>
      <c r="AP13590" s="792"/>
      <c r="AS13590" s="792"/>
      <c r="AV13590" s="792"/>
      <c r="AY13590" s="792"/>
      <c r="BN13590" s="792"/>
      <c r="BQ13590" s="792"/>
    </row>
    <row r="13591" spans="8:69" ht="12" customHeight="1">
      <c r="H13591" s="800"/>
      <c r="AJ13591" s="792"/>
      <c r="AM13591" s="792"/>
      <c r="AP13591" s="792"/>
      <c r="AS13591" s="792"/>
      <c r="AV13591" s="792"/>
      <c r="AY13591" s="792"/>
      <c r="BN13591" s="792"/>
      <c r="BQ13591" s="792"/>
    </row>
    <row r="13592" spans="8:69" ht="12" customHeight="1">
      <c r="H13592" s="800"/>
      <c r="AJ13592" s="792"/>
      <c r="AM13592" s="792"/>
      <c r="AP13592" s="792"/>
      <c r="AS13592" s="792"/>
      <c r="AV13592" s="792"/>
      <c r="AY13592" s="792"/>
      <c r="BN13592" s="792"/>
      <c r="BQ13592" s="792"/>
    </row>
    <row r="13593" spans="8:69" ht="12" customHeight="1">
      <c r="H13593" s="800"/>
      <c r="AJ13593" s="792"/>
      <c r="AM13593" s="792"/>
      <c r="AP13593" s="792"/>
      <c r="AS13593" s="792"/>
      <c r="AV13593" s="792"/>
      <c r="AY13593" s="792"/>
      <c r="BN13593" s="792"/>
      <c r="BQ13593" s="792"/>
    </row>
    <row r="13594" spans="8:69" ht="12" customHeight="1">
      <c r="H13594" s="800"/>
      <c r="AJ13594" s="792"/>
      <c r="AM13594" s="792"/>
      <c r="AP13594" s="792"/>
      <c r="AS13594" s="792"/>
      <c r="AV13594" s="792"/>
      <c r="AY13594" s="792"/>
      <c r="BN13594" s="792"/>
      <c r="BQ13594" s="792"/>
    </row>
    <row r="13595" spans="8:69" ht="12" customHeight="1">
      <c r="H13595" s="800"/>
      <c r="AJ13595" s="792"/>
      <c r="AM13595" s="792"/>
      <c r="AP13595" s="792"/>
      <c r="AS13595" s="792"/>
      <c r="AV13595" s="792"/>
      <c r="AY13595" s="792"/>
      <c r="BN13595" s="792"/>
      <c r="BQ13595" s="792"/>
    </row>
    <row r="13596" spans="8:69" ht="12" customHeight="1">
      <c r="H13596" s="800"/>
      <c r="AJ13596" s="792"/>
      <c r="AM13596" s="792"/>
      <c r="AP13596" s="792"/>
      <c r="AS13596" s="792"/>
      <c r="AV13596" s="792"/>
      <c r="AY13596" s="792"/>
      <c r="BN13596" s="792"/>
      <c r="BQ13596" s="792"/>
    </row>
    <row r="13597" spans="8:69" ht="12" customHeight="1">
      <c r="H13597" s="800"/>
      <c r="AJ13597" s="792"/>
      <c r="AM13597" s="792"/>
      <c r="AP13597" s="792"/>
      <c r="AS13597" s="792"/>
      <c r="AV13597" s="792"/>
      <c r="AY13597" s="792"/>
      <c r="BN13597" s="792"/>
      <c r="BQ13597" s="792"/>
    </row>
    <row r="13598" spans="8:69" ht="12" customHeight="1">
      <c r="H13598" s="800"/>
      <c r="AJ13598" s="792"/>
      <c r="AM13598" s="792"/>
      <c r="AP13598" s="792"/>
      <c r="AS13598" s="792"/>
      <c r="AV13598" s="792"/>
      <c r="AY13598" s="792"/>
      <c r="BN13598" s="792"/>
      <c r="BQ13598" s="792"/>
    </row>
    <row r="13599" spans="8:69" ht="12" customHeight="1">
      <c r="H13599" s="800"/>
      <c r="AJ13599" s="792"/>
      <c r="AM13599" s="792"/>
      <c r="AP13599" s="792"/>
      <c r="AS13599" s="792"/>
      <c r="AV13599" s="792"/>
      <c r="AY13599" s="792"/>
      <c r="BN13599" s="792"/>
      <c r="BQ13599" s="792"/>
    </row>
    <row r="13600" spans="8:69" ht="12" customHeight="1">
      <c r="H13600" s="800"/>
      <c r="AJ13600" s="792"/>
      <c r="AM13600" s="792"/>
      <c r="AP13600" s="792"/>
      <c r="AS13600" s="792"/>
      <c r="AV13600" s="792"/>
      <c r="AY13600" s="792"/>
      <c r="BN13600" s="792"/>
      <c r="BQ13600" s="792"/>
    </row>
    <row r="13601" spans="8:69" ht="12" customHeight="1">
      <c r="H13601" s="800"/>
      <c r="AJ13601" s="792"/>
      <c r="AM13601" s="792"/>
      <c r="AP13601" s="792"/>
      <c r="AS13601" s="792"/>
      <c r="AV13601" s="792"/>
      <c r="AY13601" s="792"/>
      <c r="BN13601" s="792"/>
      <c r="BQ13601" s="792"/>
    </row>
    <row r="13602" spans="8:69" ht="12" customHeight="1">
      <c r="H13602" s="800"/>
      <c r="AJ13602" s="792"/>
      <c r="AM13602" s="792"/>
      <c r="AP13602" s="792"/>
      <c r="AS13602" s="792"/>
      <c r="AV13602" s="792"/>
      <c r="AY13602" s="792"/>
      <c r="BN13602" s="792"/>
      <c r="BQ13602" s="792"/>
    </row>
    <row r="13603" spans="8:69" ht="12" customHeight="1">
      <c r="H13603" s="800"/>
      <c r="AJ13603" s="792"/>
      <c r="AM13603" s="792"/>
      <c r="AP13603" s="792"/>
      <c r="AS13603" s="792"/>
      <c r="AV13603" s="792"/>
      <c r="AY13603" s="792"/>
      <c r="BN13603" s="792"/>
      <c r="BQ13603" s="792"/>
    </row>
    <row r="13604" spans="8:69" ht="12" customHeight="1">
      <c r="H13604" s="800"/>
      <c r="AJ13604" s="792"/>
      <c r="AM13604" s="792"/>
      <c r="AP13604" s="792"/>
      <c r="AS13604" s="792"/>
      <c r="AV13604" s="792"/>
      <c r="AY13604" s="792"/>
      <c r="BN13604" s="792"/>
      <c r="BQ13604" s="792"/>
    </row>
    <row r="13605" spans="8:69" ht="12" customHeight="1">
      <c r="H13605" s="800"/>
      <c r="AJ13605" s="792"/>
      <c r="AM13605" s="792"/>
      <c r="AP13605" s="792"/>
      <c r="AS13605" s="792"/>
      <c r="AV13605" s="792"/>
      <c r="AY13605" s="792"/>
      <c r="BN13605" s="792"/>
      <c r="BQ13605" s="792"/>
    </row>
    <row r="13606" spans="8:69" ht="12" customHeight="1">
      <c r="H13606" s="800"/>
      <c r="AJ13606" s="792"/>
      <c r="AM13606" s="792"/>
      <c r="AP13606" s="792"/>
      <c r="AS13606" s="792"/>
      <c r="AV13606" s="792"/>
      <c r="AY13606" s="792"/>
      <c r="BN13606" s="792"/>
      <c r="BQ13606" s="792"/>
    </row>
    <row r="13607" spans="8:69" ht="12" customHeight="1">
      <c r="H13607" s="800"/>
      <c r="AJ13607" s="792"/>
      <c r="AM13607" s="792"/>
      <c r="AP13607" s="792"/>
      <c r="AS13607" s="792"/>
      <c r="AV13607" s="792"/>
      <c r="AY13607" s="792"/>
      <c r="BN13607" s="792"/>
      <c r="BQ13607" s="792"/>
    </row>
    <row r="13608" spans="8:69" ht="12" customHeight="1">
      <c r="H13608" s="800"/>
      <c r="AJ13608" s="792"/>
      <c r="AM13608" s="792"/>
      <c r="AP13608" s="792"/>
      <c r="AS13608" s="792"/>
      <c r="AV13608" s="792"/>
      <c r="AY13608" s="792"/>
      <c r="BN13608" s="792"/>
      <c r="BQ13608" s="792"/>
    </row>
    <row r="13609" spans="8:69" ht="12" customHeight="1">
      <c r="H13609" s="800"/>
      <c r="AJ13609" s="792"/>
      <c r="AM13609" s="792"/>
      <c r="AP13609" s="792"/>
      <c r="AS13609" s="792"/>
      <c r="AV13609" s="792"/>
      <c r="AY13609" s="792"/>
      <c r="BN13609" s="792"/>
      <c r="BQ13609" s="792"/>
    </row>
    <row r="13610" spans="8:69" ht="12" customHeight="1">
      <c r="H13610" s="800"/>
      <c r="AJ13610" s="792"/>
      <c r="AM13610" s="792"/>
      <c r="AP13610" s="792"/>
      <c r="AS13610" s="792"/>
      <c r="AV13610" s="792"/>
      <c r="AY13610" s="792"/>
      <c r="BN13610" s="792"/>
      <c r="BQ13610" s="792"/>
    </row>
    <row r="13611" spans="8:69" ht="12" customHeight="1">
      <c r="H13611" s="800"/>
      <c r="AJ13611" s="792"/>
      <c r="AM13611" s="792"/>
      <c r="AP13611" s="792"/>
      <c r="AS13611" s="792"/>
      <c r="AV13611" s="792"/>
      <c r="AY13611" s="792"/>
      <c r="BN13611" s="792"/>
      <c r="BQ13611" s="792"/>
    </row>
    <row r="13612" spans="8:69" ht="12" customHeight="1">
      <c r="H13612" s="800"/>
      <c r="AJ13612" s="792"/>
      <c r="AM13612" s="792"/>
      <c r="AP13612" s="792"/>
      <c r="AS13612" s="792"/>
      <c r="AV13612" s="792"/>
      <c r="AY13612" s="792"/>
      <c r="BN13612" s="792"/>
      <c r="BQ13612" s="792"/>
    </row>
    <row r="13613" spans="8:69" ht="12" customHeight="1">
      <c r="H13613" s="800"/>
      <c r="AJ13613" s="792"/>
      <c r="AM13613" s="792"/>
      <c r="AP13613" s="792"/>
      <c r="AS13613" s="792"/>
      <c r="AV13613" s="792"/>
      <c r="AY13613" s="792"/>
      <c r="BN13613" s="792"/>
      <c r="BQ13613" s="792"/>
    </row>
    <row r="13614" spans="8:69" ht="12" customHeight="1">
      <c r="H13614" s="800"/>
      <c r="AJ13614" s="792"/>
      <c r="AM13614" s="792"/>
      <c r="AP13614" s="792"/>
      <c r="AS13614" s="792"/>
      <c r="AV13614" s="792"/>
      <c r="AY13614" s="792"/>
      <c r="BN13614" s="792"/>
      <c r="BQ13614" s="792"/>
    </row>
    <row r="13615" spans="8:69" ht="12" customHeight="1">
      <c r="H13615" s="800"/>
      <c r="AJ13615" s="792"/>
      <c r="AM13615" s="792"/>
      <c r="AP13615" s="792"/>
      <c r="AS13615" s="792"/>
      <c r="AV13615" s="792"/>
      <c r="AY13615" s="792"/>
      <c r="BN13615" s="792"/>
      <c r="BQ13615" s="792"/>
    </row>
    <row r="13616" spans="8:69" ht="12" customHeight="1">
      <c r="H13616" s="800"/>
      <c r="AJ13616" s="792"/>
      <c r="AM13616" s="792"/>
      <c r="AP13616" s="792"/>
      <c r="AS13616" s="792"/>
      <c r="AV13616" s="792"/>
      <c r="AY13616" s="792"/>
      <c r="BN13616" s="792"/>
      <c r="BQ13616" s="792"/>
    </row>
    <row r="13617" spans="8:69" ht="12" customHeight="1">
      <c r="H13617" s="800"/>
      <c r="AJ13617" s="792"/>
      <c r="AM13617" s="792"/>
      <c r="AP13617" s="792"/>
      <c r="AS13617" s="792"/>
      <c r="AV13617" s="792"/>
      <c r="AY13617" s="792"/>
      <c r="BN13617" s="792"/>
      <c r="BQ13617" s="792"/>
    </row>
    <row r="13618" spans="8:69" ht="12" customHeight="1">
      <c r="H13618" s="800"/>
      <c r="AJ13618" s="792"/>
      <c r="AM13618" s="792"/>
      <c r="AP13618" s="792"/>
      <c r="AS13618" s="792"/>
      <c r="AV13618" s="792"/>
      <c r="AY13618" s="792"/>
      <c r="BN13618" s="792"/>
      <c r="BQ13618" s="792"/>
    </row>
    <row r="13619" spans="8:69" ht="12" customHeight="1">
      <c r="H13619" s="800"/>
      <c r="AJ13619" s="792"/>
      <c r="AM13619" s="792"/>
      <c r="AP13619" s="792"/>
      <c r="AS13619" s="792"/>
      <c r="AV13619" s="792"/>
      <c r="AY13619" s="792"/>
      <c r="BN13619" s="792"/>
      <c r="BQ13619" s="792"/>
    </row>
    <row r="13620" spans="8:69" ht="12" customHeight="1">
      <c r="H13620" s="800"/>
      <c r="AJ13620" s="792"/>
      <c r="AM13620" s="792"/>
      <c r="AP13620" s="792"/>
      <c r="AS13620" s="792"/>
      <c r="AV13620" s="792"/>
      <c r="AY13620" s="792"/>
      <c r="BN13620" s="792"/>
      <c r="BQ13620" s="792"/>
    </row>
    <row r="13621" spans="8:69" ht="12" customHeight="1">
      <c r="H13621" s="800"/>
      <c r="AJ13621" s="792"/>
      <c r="AM13621" s="792"/>
      <c r="AP13621" s="792"/>
      <c r="AS13621" s="792"/>
      <c r="AV13621" s="792"/>
      <c r="AY13621" s="792"/>
      <c r="BN13621" s="792"/>
      <c r="BQ13621" s="792"/>
    </row>
    <row r="13622" spans="8:69" ht="12" customHeight="1">
      <c r="H13622" s="800"/>
      <c r="AJ13622" s="792"/>
      <c r="AM13622" s="792"/>
      <c r="AP13622" s="792"/>
      <c r="AS13622" s="792"/>
      <c r="AV13622" s="792"/>
      <c r="AY13622" s="792"/>
      <c r="BN13622" s="792"/>
      <c r="BQ13622" s="792"/>
    </row>
    <row r="13623" spans="8:69" ht="12" customHeight="1">
      <c r="H13623" s="800"/>
      <c r="AJ13623" s="792"/>
      <c r="AM13623" s="792"/>
      <c r="AP13623" s="792"/>
      <c r="AS13623" s="792"/>
      <c r="AV13623" s="792"/>
      <c r="AY13623" s="792"/>
      <c r="BN13623" s="792"/>
      <c r="BQ13623" s="792"/>
    </row>
    <row r="13624" spans="8:69" ht="12" customHeight="1">
      <c r="H13624" s="800"/>
      <c r="AJ13624" s="792"/>
      <c r="AM13624" s="792"/>
      <c r="AP13624" s="792"/>
      <c r="AS13624" s="792"/>
      <c r="AV13624" s="792"/>
      <c r="AY13624" s="792"/>
      <c r="BN13624" s="792"/>
      <c r="BQ13624" s="792"/>
    </row>
    <row r="13625" spans="8:69" ht="12" customHeight="1">
      <c r="H13625" s="800"/>
      <c r="AJ13625" s="792"/>
      <c r="AM13625" s="792"/>
      <c r="AP13625" s="792"/>
      <c r="AS13625" s="792"/>
      <c r="AV13625" s="792"/>
      <c r="AY13625" s="792"/>
      <c r="BN13625" s="792"/>
      <c r="BQ13625" s="792"/>
    </row>
    <row r="13626" spans="8:69" ht="12" customHeight="1">
      <c r="H13626" s="800"/>
      <c r="AJ13626" s="792"/>
      <c r="AM13626" s="792"/>
      <c r="AP13626" s="792"/>
      <c r="AS13626" s="792"/>
      <c r="AV13626" s="792"/>
      <c r="AY13626" s="792"/>
      <c r="BN13626" s="792"/>
      <c r="BQ13626" s="792"/>
    </row>
    <row r="13627" spans="8:69" ht="12" customHeight="1">
      <c r="H13627" s="800"/>
      <c r="AJ13627" s="792"/>
      <c r="AM13627" s="792"/>
      <c r="AP13627" s="792"/>
      <c r="AS13627" s="792"/>
      <c r="AV13627" s="792"/>
      <c r="AY13627" s="792"/>
      <c r="BN13627" s="792"/>
      <c r="BQ13627" s="792"/>
    </row>
    <row r="13628" spans="8:69" ht="12" customHeight="1">
      <c r="H13628" s="800"/>
      <c r="AJ13628" s="792"/>
      <c r="AM13628" s="792"/>
      <c r="AP13628" s="792"/>
      <c r="AS13628" s="792"/>
      <c r="AV13628" s="792"/>
      <c r="AY13628" s="792"/>
      <c r="BN13628" s="792"/>
      <c r="BQ13628" s="792"/>
    </row>
    <row r="13629" spans="8:69" ht="12" customHeight="1">
      <c r="H13629" s="800"/>
      <c r="AJ13629" s="792"/>
      <c r="AM13629" s="792"/>
      <c r="AP13629" s="792"/>
      <c r="AS13629" s="792"/>
      <c r="AV13629" s="792"/>
      <c r="AY13629" s="792"/>
      <c r="BN13629" s="792"/>
      <c r="BQ13629" s="792"/>
    </row>
    <row r="13630" spans="8:69" ht="12" customHeight="1">
      <c r="H13630" s="800"/>
      <c r="AJ13630" s="792"/>
      <c r="AM13630" s="792"/>
      <c r="AP13630" s="792"/>
      <c r="AS13630" s="792"/>
      <c r="AV13630" s="792"/>
      <c r="AY13630" s="792"/>
      <c r="BN13630" s="792"/>
      <c r="BQ13630" s="792"/>
    </row>
    <row r="13631" spans="8:69" ht="12" customHeight="1">
      <c r="H13631" s="800"/>
      <c r="AJ13631" s="792"/>
      <c r="AM13631" s="792"/>
      <c r="AP13631" s="792"/>
      <c r="AS13631" s="792"/>
      <c r="AV13631" s="792"/>
      <c r="AY13631" s="792"/>
      <c r="BN13631" s="792"/>
      <c r="BQ13631" s="792"/>
    </row>
    <row r="13632" spans="8:69" ht="12" customHeight="1">
      <c r="H13632" s="800"/>
      <c r="AJ13632" s="792"/>
      <c r="AM13632" s="792"/>
      <c r="AP13632" s="792"/>
      <c r="AS13632" s="792"/>
      <c r="AV13632" s="792"/>
      <c r="AY13632" s="792"/>
      <c r="BN13632" s="792"/>
      <c r="BQ13632" s="792"/>
    </row>
    <row r="13633" spans="8:69" ht="12" customHeight="1">
      <c r="H13633" s="800"/>
      <c r="AJ13633" s="792"/>
      <c r="AM13633" s="792"/>
      <c r="AP13633" s="792"/>
      <c r="AS13633" s="792"/>
      <c r="AV13633" s="792"/>
      <c r="AY13633" s="792"/>
      <c r="BN13633" s="792"/>
      <c r="BQ13633" s="792"/>
    </row>
    <row r="13634" spans="8:69" ht="12" customHeight="1">
      <c r="H13634" s="800"/>
      <c r="AJ13634" s="792"/>
      <c r="AM13634" s="792"/>
      <c r="AP13634" s="792"/>
      <c r="AS13634" s="792"/>
      <c r="AV13634" s="792"/>
      <c r="AY13634" s="792"/>
      <c r="BN13634" s="792"/>
      <c r="BQ13634" s="792"/>
    </row>
    <row r="13635" spans="8:69" ht="12" customHeight="1">
      <c r="H13635" s="800"/>
      <c r="AJ13635" s="792"/>
      <c r="AM13635" s="792"/>
      <c r="AP13635" s="792"/>
      <c r="AS13635" s="792"/>
      <c r="AV13635" s="792"/>
      <c r="AY13635" s="792"/>
      <c r="BN13635" s="792"/>
      <c r="BQ13635" s="792"/>
    </row>
    <row r="13636" spans="8:69" ht="12" customHeight="1">
      <c r="H13636" s="800"/>
      <c r="AJ13636" s="792"/>
      <c r="AM13636" s="792"/>
      <c r="AP13636" s="792"/>
      <c r="AS13636" s="792"/>
      <c r="AV13636" s="792"/>
      <c r="AY13636" s="792"/>
      <c r="BN13636" s="792"/>
      <c r="BQ13636" s="792"/>
    </row>
    <row r="13637" spans="8:69" ht="12" customHeight="1">
      <c r="H13637" s="800"/>
      <c r="AJ13637" s="792"/>
      <c r="AM13637" s="792"/>
      <c r="AP13637" s="792"/>
      <c r="AS13637" s="792"/>
      <c r="AV13637" s="792"/>
      <c r="AY13637" s="792"/>
      <c r="BN13637" s="792"/>
      <c r="BQ13637" s="792"/>
    </row>
    <row r="13638" spans="8:69" ht="12" customHeight="1">
      <c r="H13638" s="800"/>
      <c r="AJ13638" s="792"/>
      <c r="AM13638" s="792"/>
      <c r="AP13638" s="792"/>
      <c r="AS13638" s="792"/>
      <c r="AV13638" s="792"/>
      <c r="AY13638" s="792"/>
      <c r="BN13638" s="792"/>
      <c r="BQ13638" s="792"/>
    </row>
    <row r="13639" spans="8:69" ht="12" customHeight="1">
      <c r="H13639" s="800"/>
      <c r="AJ13639" s="792"/>
      <c r="AM13639" s="792"/>
      <c r="AP13639" s="792"/>
      <c r="AS13639" s="792"/>
      <c r="AV13639" s="792"/>
      <c r="AY13639" s="792"/>
      <c r="BN13639" s="792"/>
      <c r="BQ13639" s="792"/>
    </row>
    <row r="13640" spans="8:69" ht="12" customHeight="1">
      <c r="H13640" s="800"/>
      <c r="AJ13640" s="792"/>
      <c r="AM13640" s="792"/>
      <c r="AP13640" s="792"/>
      <c r="AS13640" s="792"/>
      <c r="AV13640" s="792"/>
      <c r="AY13640" s="792"/>
      <c r="BN13640" s="792"/>
      <c r="BQ13640" s="792"/>
    </row>
    <row r="13641" spans="8:69" ht="12" customHeight="1">
      <c r="H13641" s="800"/>
      <c r="AJ13641" s="792"/>
      <c r="AM13641" s="792"/>
      <c r="AP13641" s="792"/>
      <c r="AS13641" s="792"/>
      <c r="AV13641" s="792"/>
      <c r="AY13641" s="792"/>
      <c r="BN13641" s="792"/>
      <c r="BQ13641" s="792"/>
    </row>
    <row r="13642" spans="8:69" ht="12" customHeight="1">
      <c r="H13642" s="800"/>
      <c r="AJ13642" s="792"/>
      <c r="AM13642" s="792"/>
      <c r="AP13642" s="792"/>
      <c r="AS13642" s="792"/>
      <c r="AV13642" s="792"/>
      <c r="AY13642" s="792"/>
      <c r="BN13642" s="792"/>
      <c r="BQ13642" s="792"/>
    </row>
    <row r="13643" spans="8:69" ht="12" customHeight="1">
      <c r="H13643" s="800"/>
      <c r="AJ13643" s="792"/>
      <c r="AM13643" s="792"/>
      <c r="AP13643" s="792"/>
      <c r="AS13643" s="792"/>
      <c r="AV13643" s="792"/>
      <c r="AY13643" s="792"/>
      <c r="BN13643" s="792"/>
      <c r="BQ13643" s="792"/>
    </row>
    <row r="13644" spans="8:69" ht="12" customHeight="1">
      <c r="H13644" s="800"/>
      <c r="AJ13644" s="792"/>
      <c r="AM13644" s="792"/>
      <c r="AP13644" s="792"/>
      <c r="AS13644" s="792"/>
      <c r="AV13644" s="792"/>
      <c r="AY13644" s="792"/>
      <c r="BN13644" s="792"/>
      <c r="BQ13644" s="792"/>
    </row>
    <row r="13645" spans="8:69" ht="12" customHeight="1">
      <c r="H13645" s="800"/>
      <c r="AJ13645" s="792"/>
      <c r="AM13645" s="792"/>
      <c r="AP13645" s="792"/>
      <c r="AS13645" s="792"/>
      <c r="AV13645" s="792"/>
      <c r="AY13645" s="792"/>
      <c r="BN13645" s="792"/>
      <c r="BQ13645" s="792"/>
    </row>
    <row r="13646" spans="8:69" ht="12" customHeight="1">
      <c r="H13646" s="800"/>
      <c r="AJ13646" s="792"/>
      <c r="AM13646" s="792"/>
      <c r="AP13646" s="792"/>
      <c r="AS13646" s="792"/>
      <c r="AV13646" s="792"/>
      <c r="AY13646" s="792"/>
      <c r="BN13646" s="792"/>
      <c r="BQ13646" s="792"/>
    </row>
    <row r="13647" spans="8:69" ht="12" customHeight="1">
      <c r="H13647" s="800"/>
      <c r="AJ13647" s="792"/>
      <c r="AM13647" s="792"/>
      <c r="AP13647" s="792"/>
      <c r="AS13647" s="792"/>
      <c r="AV13647" s="792"/>
      <c r="AY13647" s="792"/>
      <c r="BN13647" s="792"/>
      <c r="BQ13647" s="792"/>
    </row>
    <row r="13648" spans="8:69" ht="12" customHeight="1">
      <c r="H13648" s="800"/>
      <c r="AJ13648" s="792"/>
      <c r="AM13648" s="792"/>
      <c r="AP13648" s="792"/>
      <c r="AS13648" s="792"/>
      <c r="AV13648" s="792"/>
      <c r="AY13648" s="792"/>
      <c r="BN13648" s="792"/>
      <c r="BQ13648" s="792"/>
    </row>
    <row r="13649" spans="8:69" ht="12" customHeight="1">
      <c r="H13649" s="800"/>
      <c r="AJ13649" s="792"/>
      <c r="AM13649" s="792"/>
      <c r="AP13649" s="792"/>
      <c r="AS13649" s="792"/>
      <c r="AV13649" s="792"/>
      <c r="AY13649" s="792"/>
      <c r="BN13649" s="792"/>
      <c r="BQ13649" s="792"/>
    </row>
    <row r="13650" spans="8:69" ht="12" customHeight="1">
      <c r="H13650" s="800"/>
      <c r="AJ13650" s="792"/>
      <c r="AM13650" s="792"/>
      <c r="AP13650" s="792"/>
      <c r="AS13650" s="792"/>
      <c r="AV13650" s="792"/>
      <c r="AY13650" s="792"/>
      <c r="BN13650" s="792"/>
      <c r="BQ13650" s="792"/>
    </row>
    <row r="13651" spans="8:69" ht="12" customHeight="1">
      <c r="H13651" s="800"/>
      <c r="AJ13651" s="792"/>
      <c r="AM13651" s="792"/>
      <c r="AP13651" s="792"/>
      <c r="AS13651" s="792"/>
      <c r="AV13651" s="792"/>
      <c r="AY13651" s="792"/>
      <c r="BN13651" s="792"/>
      <c r="BQ13651" s="792"/>
    </row>
    <row r="13652" spans="8:69" ht="12" customHeight="1">
      <c r="H13652" s="800"/>
      <c r="AJ13652" s="792"/>
      <c r="AM13652" s="792"/>
      <c r="AP13652" s="792"/>
      <c r="AS13652" s="792"/>
      <c r="AV13652" s="792"/>
      <c r="AY13652" s="792"/>
      <c r="BN13652" s="792"/>
      <c r="BQ13652" s="792"/>
    </row>
    <row r="13653" spans="8:69" ht="12" customHeight="1">
      <c r="H13653" s="800"/>
      <c r="AJ13653" s="792"/>
      <c r="AM13653" s="792"/>
      <c r="AP13653" s="792"/>
      <c r="AS13653" s="792"/>
      <c r="AV13653" s="792"/>
      <c r="AY13653" s="792"/>
      <c r="BN13653" s="792"/>
      <c r="BQ13653" s="792"/>
    </row>
    <row r="13654" spans="8:69" ht="12" customHeight="1">
      <c r="H13654" s="800"/>
      <c r="AJ13654" s="792"/>
      <c r="AM13654" s="792"/>
      <c r="AP13654" s="792"/>
      <c r="AS13654" s="792"/>
      <c r="AV13654" s="792"/>
      <c r="AY13654" s="792"/>
      <c r="BN13654" s="792"/>
      <c r="BQ13654" s="792"/>
    </row>
    <row r="13655" spans="8:69" ht="12" customHeight="1">
      <c r="H13655" s="800"/>
      <c r="AJ13655" s="792"/>
      <c r="AM13655" s="792"/>
      <c r="AP13655" s="792"/>
      <c r="AS13655" s="792"/>
      <c r="AV13655" s="792"/>
      <c r="AY13655" s="792"/>
      <c r="BN13655" s="792"/>
      <c r="BQ13655" s="792"/>
    </row>
    <row r="13656" spans="8:69" ht="12" customHeight="1">
      <c r="H13656" s="800"/>
      <c r="AJ13656" s="792"/>
      <c r="AM13656" s="792"/>
      <c r="AP13656" s="792"/>
      <c r="AS13656" s="792"/>
      <c r="AV13656" s="792"/>
      <c r="AY13656" s="792"/>
      <c r="BN13656" s="792"/>
      <c r="BQ13656" s="792"/>
    </row>
    <row r="13657" spans="8:69" ht="12" customHeight="1">
      <c r="H13657" s="800"/>
      <c r="AJ13657" s="792"/>
      <c r="AM13657" s="792"/>
      <c r="AP13657" s="792"/>
      <c r="AS13657" s="792"/>
      <c r="AV13657" s="792"/>
      <c r="AY13657" s="792"/>
      <c r="BN13657" s="792"/>
      <c r="BQ13657" s="792"/>
    </row>
    <row r="13658" spans="8:69" ht="12" customHeight="1">
      <c r="H13658" s="800"/>
      <c r="AJ13658" s="792"/>
      <c r="AM13658" s="792"/>
      <c r="AP13658" s="792"/>
      <c r="AS13658" s="792"/>
      <c r="AV13658" s="792"/>
      <c r="AY13658" s="792"/>
      <c r="BN13658" s="792"/>
      <c r="BQ13658" s="792"/>
    </row>
    <row r="13659" spans="8:69" ht="12" customHeight="1">
      <c r="H13659" s="800"/>
      <c r="AJ13659" s="792"/>
      <c r="AM13659" s="792"/>
      <c r="AP13659" s="792"/>
      <c r="AS13659" s="792"/>
      <c r="AV13659" s="792"/>
      <c r="AY13659" s="792"/>
      <c r="BN13659" s="792"/>
      <c r="BQ13659" s="792"/>
    </row>
    <row r="13660" spans="8:69" ht="12" customHeight="1">
      <c r="H13660" s="800"/>
      <c r="AJ13660" s="792"/>
      <c r="AM13660" s="792"/>
      <c r="AP13660" s="792"/>
      <c r="AS13660" s="792"/>
      <c r="AV13660" s="792"/>
      <c r="AY13660" s="792"/>
      <c r="BN13660" s="792"/>
      <c r="BQ13660" s="792"/>
    </row>
    <row r="13661" spans="8:69" ht="12" customHeight="1">
      <c r="H13661" s="800"/>
      <c r="AJ13661" s="792"/>
      <c r="AM13661" s="792"/>
      <c r="AP13661" s="792"/>
      <c r="AS13661" s="792"/>
      <c r="AV13661" s="792"/>
      <c r="AY13661" s="792"/>
      <c r="BN13661" s="792"/>
      <c r="BQ13661" s="792"/>
    </row>
    <row r="13662" spans="8:69" ht="12" customHeight="1">
      <c r="H13662" s="800"/>
      <c r="AJ13662" s="792"/>
      <c r="AM13662" s="792"/>
      <c r="AP13662" s="792"/>
      <c r="AS13662" s="792"/>
      <c r="AV13662" s="792"/>
      <c r="AY13662" s="792"/>
      <c r="BN13662" s="792"/>
      <c r="BQ13662" s="792"/>
    </row>
    <row r="13663" spans="8:69" ht="12" customHeight="1">
      <c r="H13663" s="800"/>
      <c r="AJ13663" s="792"/>
      <c r="AM13663" s="792"/>
      <c r="AP13663" s="792"/>
      <c r="AS13663" s="792"/>
      <c r="AV13663" s="792"/>
      <c r="AY13663" s="792"/>
      <c r="BN13663" s="792"/>
      <c r="BQ13663" s="792"/>
    </row>
    <row r="13664" spans="8:69" ht="12" customHeight="1">
      <c r="H13664" s="800"/>
      <c r="AJ13664" s="792"/>
      <c r="AM13664" s="792"/>
      <c r="AP13664" s="792"/>
      <c r="AS13664" s="792"/>
      <c r="AV13664" s="792"/>
      <c r="AY13664" s="792"/>
      <c r="BN13664" s="792"/>
      <c r="BQ13664" s="792"/>
    </row>
    <row r="13665" spans="8:69" ht="12" customHeight="1">
      <c r="H13665" s="800"/>
      <c r="AJ13665" s="792"/>
      <c r="AM13665" s="792"/>
      <c r="AP13665" s="792"/>
      <c r="AS13665" s="792"/>
      <c r="AV13665" s="792"/>
      <c r="AY13665" s="792"/>
      <c r="BN13665" s="792"/>
      <c r="BQ13665" s="792"/>
    </row>
    <row r="13666" spans="8:69" ht="12" customHeight="1">
      <c r="H13666" s="800"/>
      <c r="AJ13666" s="792"/>
      <c r="AM13666" s="792"/>
      <c r="AP13666" s="792"/>
      <c r="AS13666" s="792"/>
      <c r="AV13666" s="792"/>
      <c r="AY13666" s="792"/>
      <c r="BN13666" s="792"/>
      <c r="BQ13666" s="792"/>
    </row>
    <row r="13667" spans="8:69" ht="12" customHeight="1">
      <c r="H13667" s="800"/>
      <c r="AJ13667" s="792"/>
      <c r="AM13667" s="792"/>
      <c r="AP13667" s="792"/>
      <c r="AS13667" s="792"/>
      <c r="AV13667" s="792"/>
      <c r="AY13667" s="792"/>
      <c r="BN13667" s="792"/>
      <c r="BQ13667" s="792"/>
    </row>
    <row r="13668" spans="8:69" ht="12" customHeight="1">
      <c r="H13668" s="800"/>
      <c r="AJ13668" s="792"/>
      <c r="AM13668" s="792"/>
      <c r="AP13668" s="792"/>
      <c r="AS13668" s="792"/>
      <c r="AV13668" s="792"/>
      <c r="AY13668" s="792"/>
      <c r="BN13668" s="792"/>
      <c r="BQ13668" s="792"/>
    </row>
    <row r="13669" spans="8:69" ht="12" customHeight="1">
      <c r="H13669" s="800"/>
      <c r="AJ13669" s="792"/>
      <c r="AM13669" s="792"/>
      <c r="AP13669" s="792"/>
      <c r="AS13669" s="792"/>
      <c r="AV13669" s="792"/>
      <c r="AY13669" s="792"/>
      <c r="BN13669" s="792"/>
      <c r="BQ13669" s="792"/>
    </row>
    <row r="13670" spans="8:69" ht="12" customHeight="1">
      <c r="H13670" s="800"/>
      <c r="AJ13670" s="792"/>
      <c r="AM13670" s="792"/>
      <c r="AP13670" s="792"/>
      <c r="AS13670" s="792"/>
      <c r="AV13670" s="792"/>
      <c r="AY13670" s="792"/>
      <c r="BN13670" s="792"/>
      <c r="BQ13670" s="792"/>
    </row>
    <row r="13671" spans="8:69" ht="12" customHeight="1">
      <c r="H13671" s="800"/>
      <c r="AJ13671" s="792"/>
      <c r="AM13671" s="792"/>
      <c r="AP13671" s="792"/>
      <c r="AS13671" s="792"/>
      <c r="AV13671" s="792"/>
      <c r="AY13671" s="792"/>
      <c r="BN13671" s="792"/>
      <c r="BQ13671" s="792"/>
    </row>
    <row r="13672" spans="8:69" ht="12" customHeight="1">
      <c r="H13672" s="800"/>
      <c r="AJ13672" s="792"/>
      <c r="AM13672" s="792"/>
      <c r="AP13672" s="792"/>
      <c r="AS13672" s="792"/>
      <c r="AV13672" s="792"/>
      <c r="AY13672" s="792"/>
      <c r="BN13672" s="792"/>
      <c r="BQ13672" s="792"/>
    </row>
    <row r="13673" spans="8:69" ht="12" customHeight="1">
      <c r="H13673" s="800"/>
      <c r="AJ13673" s="792"/>
      <c r="AM13673" s="792"/>
      <c r="AP13673" s="792"/>
      <c r="AS13673" s="792"/>
      <c r="AV13673" s="792"/>
      <c r="AY13673" s="792"/>
      <c r="BN13673" s="792"/>
      <c r="BQ13673" s="792"/>
    </row>
    <row r="13674" spans="8:69" ht="12" customHeight="1">
      <c r="H13674" s="800"/>
      <c r="AJ13674" s="792"/>
      <c r="AM13674" s="792"/>
      <c r="AP13674" s="792"/>
      <c r="AS13674" s="792"/>
      <c r="AV13674" s="792"/>
      <c r="AY13674" s="792"/>
      <c r="BN13674" s="792"/>
      <c r="BQ13674" s="792"/>
    </row>
    <row r="13675" spans="8:69" ht="12" customHeight="1">
      <c r="H13675" s="800"/>
      <c r="AJ13675" s="792"/>
      <c r="AM13675" s="792"/>
      <c r="AP13675" s="792"/>
      <c r="AS13675" s="792"/>
      <c r="AV13675" s="792"/>
      <c r="AY13675" s="792"/>
      <c r="BN13675" s="792"/>
      <c r="BQ13675" s="792"/>
    </row>
    <row r="13676" spans="8:69" ht="12" customHeight="1">
      <c r="H13676" s="800"/>
      <c r="AJ13676" s="792"/>
      <c r="AM13676" s="792"/>
      <c r="AP13676" s="792"/>
      <c r="AS13676" s="792"/>
      <c r="AV13676" s="792"/>
      <c r="AY13676" s="792"/>
      <c r="BN13676" s="792"/>
      <c r="BQ13676" s="792"/>
    </row>
    <row r="13677" spans="8:69" ht="12" customHeight="1">
      <c r="H13677" s="800"/>
      <c r="AJ13677" s="792"/>
      <c r="AM13677" s="792"/>
      <c r="AP13677" s="792"/>
      <c r="AS13677" s="792"/>
      <c r="AV13677" s="792"/>
      <c r="AY13677" s="792"/>
      <c r="BN13677" s="792"/>
      <c r="BQ13677" s="792"/>
    </row>
    <row r="13678" spans="8:69" ht="12" customHeight="1">
      <c r="H13678" s="800"/>
      <c r="AJ13678" s="792"/>
      <c r="AM13678" s="792"/>
      <c r="AP13678" s="792"/>
      <c r="AS13678" s="792"/>
      <c r="AV13678" s="792"/>
      <c r="AY13678" s="792"/>
      <c r="BN13678" s="792"/>
      <c r="BQ13678" s="792"/>
    </row>
    <row r="13679" spans="8:69" ht="12" customHeight="1">
      <c r="H13679" s="800"/>
      <c r="AJ13679" s="792"/>
      <c r="AM13679" s="792"/>
      <c r="AP13679" s="792"/>
      <c r="AS13679" s="792"/>
      <c r="AV13679" s="792"/>
      <c r="AY13679" s="792"/>
      <c r="BN13679" s="792"/>
      <c r="BQ13679" s="792"/>
    </row>
    <row r="13680" spans="8:69" ht="12" customHeight="1">
      <c r="H13680" s="800"/>
      <c r="AJ13680" s="792"/>
      <c r="AM13680" s="792"/>
      <c r="AP13680" s="792"/>
      <c r="AS13680" s="792"/>
      <c r="AV13680" s="792"/>
      <c r="AY13680" s="792"/>
      <c r="BN13680" s="792"/>
      <c r="BQ13680" s="792"/>
    </row>
    <row r="13681" spans="8:69" ht="12" customHeight="1">
      <c r="H13681" s="800"/>
      <c r="AJ13681" s="792"/>
      <c r="AM13681" s="792"/>
      <c r="AP13681" s="792"/>
      <c r="AS13681" s="792"/>
      <c r="AV13681" s="792"/>
      <c r="AY13681" s="792"/>
      <c r="BN13681" s="792"/>
      <c r="BQ13681" s="792"/>
    </row>
    <row r="13682" spans="8:69" ht="12" customHeight="1">
      <c r="H13682" s="800"/>
      <c r="AJ13682" s="792"/>
      <c r="AM13682" s="792"/>
      <c r="AP13682" s="792"/>
      <c r="AS13682" s="792"/>
      <c r="AV13682" s="792"/>
      <c r="AY13682" s="792"/>
      <c r="BN13682" s="792"/>
      <c r="BQ13682" s="792"/>
    </row>
    <row r="13683" spans="8:69" ht="12" customHeight="1">
      <c r="H13683" s="800"/>
      <c r="AJ13683" s="792"/>
      <c r="AM13683" s="792"/>
      <c r="AP13683" s="792"/>
      <c r="AS13683" s="792"/>
      <c r="AV13683" s="792"/>
      <c r="AY13683" s="792"/>
      <c r="BN13683" s="792"/>
      <c r="BQ13683" s="792"/>
    </row>
    <row r="13684" spans="8:69" ht="12" customHeight="1">
      <c r="H13684" s="800"/>
      <c r="AJ13684" s="792"/>
      <c r="AM13684" s="792"/>
      <c r="AP13684" s="792"/>
      <c r="AS13684" s="792"/>
      <c r="AV13684" s="792"/>
      <c r="AY13684" s="792"/>
      <c r="BN13684" s="792"/>
      <c r="BQ13684" s="792"/>
    </row>
    <row r="13685" spans="8:69" ht="12" customHeight="1">
      <c r="H13685" s="800"/>
      <c r="AJ13685" s="792"/>
      <c r="AM13685" s="792"/>
      <c r="AP13685" s="792"/>
      <c r="AS13685" s="792"/>
      <c r="AV13685" s="792"/>
      <c r="AY13685" s="792"/>
      <c r="BN13685" s="792"/>
      <c r="BQ13685" s="792"/>
    </row>
    <row r="13686" spans="8:69" ht="12" customHeight="1">
      <c r="H13686" s="800"/>
      <c r="AJ13686" s="792"/>
      <c r="AM13686" s="792"/>
      <c r="AP13686" s="792"/>
      <c r="AS13686" s="792"/>
      <c r="AV13686" s="792"/>
      <c r="AY13686" s="792"/>
      <c r="BN13686" s="792"/>
      <c r="BQ13686" s="792"/>
    </row>
    <row r="13687" spans="8:69" ht="12" customHeight="1">
      <c r="H13687" s="800"/>
      <c r="AJ13687" s="792"/>
      <c r="AM13687" s="792"/>
      <c r="AP13687" s="792"/>
      <c r="AS13687" s="792"/>
      <c r="AV13687" s="792"/>
      <c r="AY13687" s="792"/>
      <c r="BN13687" s="792"/>
      <c r="BQ13687" s="792"/>
    </row>
    <row r="13688" spans="8:69" ht="12" customHeight="1">
      <c r="H13688" s="800"/>
      <c r="AJ13688" s="792"/>
      <c r="AM13688" s="792"/>
      <c r="AP13688" s="792"/>
      <c r="AS13688" s="792"/>
      <c r="AV13688" s="792"/>
      <c r="AY13688" s="792"/>
      <c r="BN13688" s="792"/>
      <c r="BQ13688" s="792"/>
    </row>
    <row r="13689" spans="8:69" ht="12" customHeight="1">
      <c r="H13689" s="800"/>
      <c r="AJ13689" s="792"/>
      <c r="AM13689" s="792"/>
      <c r="AP13689" s="792"/>
      <c r="AS13689" s="792"/>
      <c r="AV13689" s="792"/>
      <c r="AY13689" s="792"/>
      <c r="BN13689" s="792"/>
      <c r="BQ13689" s="792"/>
    </row>
    <row r="13690" spans="8:69" ht="12" customHeight="1">
      <c r="H13690" s="800"/>
      <c r="AJ13690" s="792"/>
      <c r="AM13690" s="792"/>
      <c r="AP13690" s="792"/>
      <c r="AS13690" s="792"/>
      <c r="AV13690" s="792"/>
      <c r="AY13690" s="792"/>
      <c r="BN13690" s="792"/>
      <c r="BQ13690" s="792"/>
    </row>
    <row r="13691" spans="8:69" ht="12" customHeight="1">
      <c r="H13691" s="800"/>
      <c r="AJ13691" s="792"/>
      <c r="AM13691" s="792"/>
      <c r="AP13691" s="792"/>
      <c r="AS13691" s="792"/>
      <c r="AV13691" s="792"/>
      <c r="AY13691" s="792"/>
      <c r="BN13691" s="792"/>
      <c r="BQ13691" s="792"/>
    </row>
    <row r="13692" spans="8:69" ht="12" customHeight="1">
      <c r="H13692" s="800"/>
      <c r="AJ13692" s="792"/>
      <c r="AM13692" s="792"/>
      <c r="AP13692" s="792"/>
      <c r="AS13692" s="792"/>
      <c r="AV13692" s="792"/>
      <c r="AY13692" s="792"/>
      <c r="BN13692" s="792"/>
      <c r="BQ13692" s="792"/>
    </row>
    <row r="13693" spans="8:69" ht="12" customHeight="1">
      <c r="H13693" s="800"/>
      <c r="AJ13693" s="792"/>
      <c r="AM13693" s="792"/>
      <c r="AP13693" s="792"/>
      <c r="AS13693" s="792"/>
      <c r="AV13693" s="792"/>
      <c r="AY13693" s="792"/>
      <c r="BN13693" s="792"/>
      <c r="BQ13693" s="792"/>
    </row>
    <row r="13694" spans="8:69" ht="12" customHeight="1">
      <c r="H13694" s="800"/>
      <c r="AJ13694" s="792"/>
      <c r="AM13694" s="792"/>
      <c r="AP13694" s="792"/>
      <c r="AS13694" s="792"/>
      <c r="AV13694" s="792"/>
      <c r="AY13694" s="792"/>
      <c r="BN13694" s="792"/>
      <c r="BQ13694" s="792"/>
    </row>
    <row r="13695" spans="8:69" ht="12" customHeight="1">
      <c r="H13695" s="800"/>
      <c r="AJ13695" s="792"/>
      <c r="AM13695" s="792"/>
      <c r="AP13695" s="792"/>
      <c r="AS13695" s="792"/>
      <c r="AV13695" s="792"/>
      <c r="AY13695" s="792"/>
      <c r="BN13695" s="792"/>
      <c r="BQ13695" s="792"/>
    </row>
    <row r="13696" spans="8:69" ht="12" customHeight="1">
      <c r="H13696" s="800"/>
      <c r="AJ13696" s="792"/>
      <c r="AM13696" s="792"/>
      <c r="AP13696" s="792"/>
      <c r="AS13696" s="792"/>
      <c r="AV13696" s="792"/>
      <c r="AY13696" s="792"/>
      <c r="BN13696" s="792"/>
      <c r="BQ13696" s="792"/>
    </row>
    <row r="13697" spans="8:69" ht="12" customHeight="1">
      <c r="H13697" s="800"/>
      <c r="AJ13697" s="792"/>
      <c r="AM13697" s="792"/>
      <c r="AP13697" s="792"/>
      <c r="AS13697" s="792"/>
      <c r="AV13697" s="792"/>
      <c r="AY13697" s="792"/>
      <c r="BN13697" s="792"/>
      <c r="BQ13697" s="792"/>
    </row>
    <row r="13698" spans="8:69" ht="12" customHeight="1">
      <c r="H13698" s="800"/>
      <c r="AJ13698" s="792"/>
      <c r="AM13698" s="792"/>
      <c r="AP13698" s="792"/>
      <c r="AS13698" s="792"/>
      <c r="AV13698" s="792"/>
      <c r="AY13698" s="792"/>
      <c r="BN13698" s="792"/>
      <c r="BQ13698" s="792"/>
    </row>
    <row r="13699" spans="8:69" ht="12" customHeight="1">
      <c r="H13699" s="800"/>
      <c r="AJ13699" s="792"/>
      <c r="AM13699" s="792"/>
      <c r="AP13699" s="792"/>
      <c r="AS13699" s="792"/>
      <c r="AV13699" s="792"/>
      <c r="AY13699" s="792"/>
      <c r="BN13699" s="792"/>
      <c r="BQ13699" s="792"/>
    </row>
    <row r="13700" spans="8:69" ht="12" customHeight="1">
      <c r="H13700" s="800"/>
      <c r="AJ13700" s="792"/>
      <c r="AM13700" s="792"/>
      <c r="AP13700" s="792"/>
      <c r="AS13700" s="792"/>
      <c r="AV13700" s="792"/>
      <c r="AY13700" s="792"/>
      <c r="BN13700" s="792"/>
      <c r="BQ13700" s="792"/>
    </row>
    <row r="13701" spans="8:69" ht="12" customHeight="1">
      <c r="H13701" s="800"/>
      <c r="AJ13701" s="792"/>
      <c r="AM13701" s="792"/>
      <c r="AP13701" s="792"/>
      <c r="AS13701" s="792"/>
      <c r="AV13701" s="792"/>
      <c r="AY13701" s="792"/>
      <c r="BN13701" s="792"/>
      <c r="BQ13701" s="792"/>
    </row>
    <row r="13702" spans="8:69" ht="12" customHeight="1">
      <c r="H13702" s="800"/>
      <c r="AJ13702" s="792"/>
      <c r="AM13702" s="792"/>
      <c r="AP13702" s="792"/>
      <c r="AS13702" s="792"/>
      <c r="AV13702" s="792"/>
      <c r="AY13702" s="792"/>
      <c r="BN13702" s="792"/>
      <c r="BQ13702" s="792"/>
    </row>
    <row r="13703" spans="8:69" ht="12" customHeight="1">
      <c r="H13703" s="800"/>
      <c r="AJ13703" s="792"/>
      <c r="AM13703" s="792"/>
      <c r="AP13703" s="792"/>
      <c r="AS13703" s="792"/>
      <c r="AV13703" s="792"/>
      <c r="AY13703" s="792"/>
      <c r="BN13703" s="792"/>
      <c r="BQ13703" s="792"/>
    </row>
    <row r="13704" spans="8:69" ht="12" customHeight="1">
      <c r="H13704" s="800"/>
      <c r="AJ13704" s="792"/>
      <c r="AM13704" s="792"/>
      <c r="AP13704" s="792"/>
      <c r="AS13704" s="792"/>
      <c r="AV13704" s="792"/>
      <c r="AY13704" s="792"/>
      <c r="BN13704" s="792"/>
      <c r="BQ13704" s="792"/>
    </row>
    <row r="13705" spans="8:69" ht="12" customHeight="1">
      <c r="H13705" s="800"/>
      <c r="AJ13705" s="792"/>
      <c r="AM13705" s="792"/>
      <c r="AP13705" s="792"/>
      <c r="AS13705" s="792"/>
      <c r="AV13705" s="792"/>
      <c r="AY13705" s="792"/>
      <c r="BN13705" s="792"/>
      <c r="BQ13705" s="792"/>
    </row>
    <row r="13706" spans="8:69" ht="12" customHeight="1">
      <c r="H13706" s="800"/>
      <c r="AJ13706" s="792"/>
      <c r="AM13706" s="792"/>
      <c r="AP13706" s="792"/>
      <c r="AS13706" s="792"/>
      <c r="AV13706" s="792"/>
      <c r="AY13706" s="792"/>
      <c r="BN13706" s="792"/>
      <c r="BQ13706" s="792"/>
    </row>
    <row r="13707" spans="8:69" ht="12" customHeight="1">
      <c r="H13707" s="800"/>
      <c r="AJ13707" s="792"/>
      <c r="AM13707" s="792"/>
      <c r="AP13707" s="792"/>
      <c r="AS13707" s="792"/>
      <c r="AV13707" s="792"/>
      <c r="AY13707" s="792"/>
      <c r="BN13707" s="792"/>
      <c r="BQ13707" s="792"/>
    </row>
    <row r="13708" spans="8:69" ht="12" customHeight="1">
      <c r="H13708" s="800"/>
      <c r="AJ13708" s="792"/>
      <c r="AM13708" s="792"/>
      <c r="AP13708" s="792"/>
      <c r="AS13708" s="792"/>
      <c r="AV13708" s="792"/>
      <c r="AY13708" s="792"/>
      <c r="BN13708" s="792"/>
      <c r="BQ13708" s="792"/>
    </row>
    <row r="13709" spans="8:69" ht="12" customHeight="1">
      <c r="H13709" s="800"/>
      <c r="AJ13709" s="792"/>
      <c r="AM13709" s="792"/>
      <c r="AP13709" s="792"/>
      <c r="AS13709" s="792"/>
      <c r="AV13709" s="792"/>
      <c r="AY13709" s="792"/>
      <c r="BN13709" s="792"/>
      <c r="BQ13709" s="792"/>
    </row>
    <row r="13710" spans="8:69" ht="12" customHeight="1">
      <c r="H13710" s="800"/>
      <c r="AJ13710" s="792"/>
      <c r="AM13710" s="792"/>
      <c r="AP13710" s="792"/>
      <c r="AS13710" s="792"/>
      <c r="AV13710" s="792"/>
      <c r="AY13710" s="792"/>
      <c r="BN13710" s="792"/>
      <c r="BQ13710" s="792"/>
    </row>
    <row r="13711" spans="8:69" ht="12" customHeight="1">
      <c r="H13711" s="800"/>
      <c r="AJ13711" s="792"/>
      <c r="AM13711" s="792"/>
      <c r="AP13711" s="792"/>
      <c r="AS13711" s="792"/>
      <c r="AV13711" s="792"/>
      <c r="AY13711" s="792"/>
      <c r="BN13711" s="792"/>
      <c r="BQ13711" s="792"/>
    </row>
    <row r="13712" spans="8:69" ht="12" customHeight="1">
      <c r="H13712" s="800"/>
      <c r="AJ13712" s="792"/>
      <c r="AM13712" s="792"/>
      <c r="AP13712" s="792"/>
      <c r="AS13712" s="792"/>
      <c r="AV13712" s="792"/>
      <c r="AY13712" s="792"/>
      <c r="BN13712" s="792"/>
      <c r="BQ13712" s="792"/>
    </row>
    <row r="13713" spans="8:69" ht="12" customHeight="1">
      <c r="H13713" s="800"/>
      <c r="AJ13713" s="792"/>
      <c r="AM13713" s="792"/>
      <c r="AP13713" s="792"/>
      <c r="AS13713" s="792"/>
      <c r="AV13713" s="792"/>
      <c r="AY13713" s="792"/>
      <c r="BN13713" s="792"/>
      <c r="BQ13713" s="792"/>
    </row>
    <row r="13714" spans="8:69" ht="12" customHeight="1">
      <c r="H13714" s="800"/>
      <c r="AJ13714" s="792"/>
      <c r="AM13714" s="792"/>
      <c r="AP13714" s="792"/>
      <c r="AS13714" s="792"/>
      <c r="AV13714" s="792"/>
      <c r="AY13714" s="792"/>
      <c r="BN13714" s="792"/>
      <c r="BQ13714" s="792"/>
    </row>
    <row r="13715" spans="8:69" ht="12" customHeight="1">
      <c r="H13715" s="800"/>
      <c r="AJ13715" s="792"/>
      <c r="AM13715" s="792"/>
      <c r="AP13715" s="792"/>
      <c r="AS13715" s="792"/>
      <c r="AV13715" s="792"/>
      <c r="AY13715" s="792"/>
      <c r="BN13715" s="792"/>
      <c r="BQ13715" s="792"/>
    </row>
    <row r="13716" spans="8:69" ht="12" customHeight="1">
      <c r="H13716" s="800"/>
      <c r="AJ13716" s="792"/>
      <c r="AM13716" s="792"/>
      <c r="AP13716" s="792"/>
      <c r="AS13716" s="792"/>
      <c r="AV13716" s="792"/>
      <c r="AY13716" s="792"/>
      <c r="BN13716" s="792"/>
      <c r="BQ13716" s="792"/>
    </row>
    <row r="13717" spans="8:69" ht="12" customHeight="1">
      <c r="H13717" s="800"/>
      <c r="AJ13717" s="792"/>
      <c r="AM13717" s="792"/>
      <c r="AP13717" s="792"/>
      <c r="AS13717" s="792"/>
      <c r="AV13717" s="792"/>
      <c r="AY13717" s="792"/>
      <c r="BN13717" s="792"/>
      <c r="BQ13717" s="792"/>
    </row>
    <row r="13718" spans="8:69" ht="12" customHeight="1">
      <c r="H13718" s="800"/>
      <c r="AJ13718" s="792"/>
      <c r="AM13718" s="792"/>
      <c r="AP13718" s="792"/>
      <c r="AS13718" s="792"/>
      <c r="AV13718" s="792"/>
      <c r="AY13718" s="792"/>
      <c r="BN13718" s="792"/>
      <c r="BQ13718" s="792"/>
    </row>
    <row r="13719" spans="8:69" ht="12" customHeight="1">
      <c r="H13719" s="800"/>
      <c r="AJ13719" s="792"/>
      <c r="AM13719" s="792"/>
      <c r="AP13719" s="792"/>
      <c r="AS13719" s="792"/>
      <c r="AV13719" s="792"/>
      <c r="AY13719" s="792"/>
      <c r="BN13719" s="792"/>
      <c r="BQ13719" s="792"/>
    </row>
    <row r="13720" spans="8:69" ht="12" customHeight="1">
      <c r="H13720" s="800"/>
      <c r="AJ13720" s="792"/>
      <c r="AM13720" s="792"/>
      <c r="AP13720" s="792"/>
      <c r="AS13720" s="792"/>
      <c r="AV13720" s="792"/>
      <c r="AY13720" s="792"/>
      <c r="BN13720" s="792"/>
      <c r="BQ13720" s="792"/>
    </row>
    <row r="13721" spans="8:69" ht="12" customHeight="1">
      <c r="H13721" s="800"/>
      <c r="AJ13721" s="792"/>
      <c r="AM13721" s="792"/>
      <c r="AP13721" s="792"/>
      <c r="AS13721" s="792"/>
      <c r="AV13721" s="792"/>
      <c r="AY13721" s="792"/>
      <c r="BN13721" s="792"/>
      <c r="BQ13721" s="792"/>
    </row>
    <row r="13722" spans="8:69" ht="12" customHeight="1">
      <c r="H13722" s="800"/>
      <c r="AJ13722" s="792"/>
      <c r="AM13722" s="792"/>
      <c r="AP13722" s="792"/>
      <c r="AS13722" s="792"/>
      <c r="AV13722" s="792"/>
      <c r="AY13722" s="792"/>
      <c r="BN13722" s="792"/>
      <c r="BQ13722" s="792"/>
    </row>
    <row r="13723" spans="8:69" ht="12" customHeight="1">
      <c r="H13723" s="800"/>
      <c r="AJ13723" s="792"/>
      <c r="AM13723" s="792"/>
      <c r="AP13723" s="792"/>
      <c r="AS13723" s="792"/>
      <c r="AV13723" s="792"/>
      <c r="AY13723" s="792"/>
      <c r="BN13723" s="792"/>
      <c r="BQ13723" s="792"/>
    </row>
    <row r="13724" spans="8:69" ht="12" customHeight="1">
      <c r="H13724" s="800"/>
      <c r="AJ13724" s="792"/>
      <c r="AM13724" s="792"/>
      <c r="AP13724" s="792"/>
      <c r="AS13724" s="792"/>
      <c r="AV13724" s="792"/>
      <c r="AY13724" s="792"/>
      <c r="BN13724" s="792"/>
      <c r="BQ13724" s="792"/>
    </row>
    <row r="13725" spans="8:69" ht="12" customHeight="1">
      <c r="H13725" s="800"/>
      <c r="AJ13725" s="792"/>
      <c r="AM13725" s="792"/>
      <c r="AP13725" s="792"/>
      <c r="AS13725" s="792"/>
      <c r="AV13725" s="792"/>
      <c r="AY13725" s="792"/>
      <c r="BN13725" s="792"/>
      <c r="BQ13725" s="792"/>
    </row>
    <row r="13726" spans="8:69" ht="12" customHeight="1">
      <c r="H13726" s="800"/>
      <c r="AJ13726" s="792"/>
      <c r="AM13726" s="792"/>
      <c r="AP13726" s="792"/>
      <c r="AS13726" s="792"/>
      <c r="AV13726" s="792"/>
      <c r="AY13726" s="792"/>
      <c r="BN13726" s="792"/>
      <c r="BQ13726" s="792"/>
    </row>
    <row r="13727" spans="8:69" ht="12" customHeight="1">
      <c r="H13727" s="800"/>
      <c r="AJ13727" s="792"/>
      <c r="AM13727" s="792"/>
      <c r="AP13727" s="792"/>
      <c r="AS13727" s="792"/>
      <c r="AV13727" s="792"/>
      <c r="AY13727" s="792"/>
      <c r="BN13727" s="792"/>
      <c r="BQ13727" s="792"/>
    </row>
    <row r="13728" spans="8:69" ht="12" customHeight="1">
      <c r="H13728" s="800"/>
      <c r="AJ13728" s="792"/>
      <c r="AM13728" s="792"/>
      <c r="AP13728" s="792"/>
      <c r="AS13728" s="792"/>
      <c r="AV13728" s="792"/>
      <c r="AY13728" s="792"/>
      <c r="BN13728" s="792"/>
      <c r="BQ13728" s="792"/>
    </row>
    <row r="13729" spans="8:69" ht="12" customHeight="1">
      <c r="H13729" s="800"/>
      <c r="AJ13729" s="792"/>
      <c r="AM13729" s="792"/>
      <c r="AP13729" s="792"/>
      <c r="AS13729" s="792"/>
      <c r="AV13729" s="792"/>
      <c r="AY13729" s="792"/>
      <c r="BN13729" s="792"/>
      <c r="BQ13729" s="792"/>
    </row>
    <row r="13730" spans="8:69" ht="12" customHeight="1">
      <c r="H13730" s="800"/>
      <c r="AJ13730" s="792"/>
      <c r="AM13730" s="792"/>
      <c r="AP13730" s="792"/>
      <c r="AS13730" s="792"/>
      <c r="AV13730" s="792"/>
      <c r="AY13730" s="792"/>
      <c r="BN13730" s="792"/>
      <c r="BQ13730" s="792"/>
    </row>
    <row r="13731" spans="8:69" ht="12" customHeight="1">
      <c r="H13731" s="800"/>
      <c r="AJ13731" s="792"/>
      <c r="AM13731" s="792"/>
      <c r="AP13731" s="792"/>
      <c r="AS13731" s="792"/>
      <c r="AV13731" s="792"/>
      <c r="AY13731" s="792"/>
      <c r="BN13731" s="792"/>
      <c r="BQ13731" s="792"/>
    </row>
    <row r="13732" spans="8:69" ht="12" customHeight="1">
      <c r="H13732" s="800"/>
      <c r="AJ13732" s="792"/>
      <c r="AM13732" s="792"/>
      <c r="AP13732" s="792"/>
      <c r="AS13732" s="792"/>
      <c r="AV13732" s="792"/>
      <c r="AY13732" s="792"/>
      <c r="BN13732" s="792"/>
      <c r="BQ13732" s="792"/>
    </row>
    <row r="13733" spans="8:69" ht="12" customHeight="1">
      <c r="H13733" s="800"/>
      <c r="AJ13733" s="792"/>
      <c r="AM13733" s="792"/>
      <c r="AP13733" s="792"/>
      <c r="AS13733" s="792"/>
      <c r="AV13733" s="792"/>
      <c r="AY13733" s="792"/>
      <c r="BN13733" s="792"/>
      <c r="BQ13733" s="792"/>
    </row>
    <row r="13734" spans="8:69" ht="12" customHeight="1">
      <c r="H13734" s="800"/>
      <c r="AJ13734" s="792"/>
      <c r="AM13734" s="792"/>
      <c r="AP13734" s="792"/>
      <c r="AS13734" s="792"/>
      <c r="AV13734" s="792"/>
      <c r="AY13734" s="792"/>
      <c r="BN13734" s="792"/>
      <c r="BQ13734" s="792"/>
    </row>
    <row r="13735" spans="8:69" ht="12" customHeight="1">
      <c r="H13735" s="800"/>
      <c r="AJ13735" s="792"/>
      <c r="AM13735" s="792"/>
      <c r="AP13735" s="792"/>
      <c r="AS13735" s="792"/>
      <c r="AV13735" s="792"/>
      <c r="AY13735" s="792"/>
      <c r="BN13735" s="792"/>
      <c r="BQ13735" s="792"/>
    </row>
    <row r="13736" spans="8:69" ht="12" customHeight="1">
      <c r="H13736" s="800"/>
      <c r="AJ13736" s="792"/>
      <c r="AM13736" s="792"/>
      <c r="AP13736" s="792"/>
      <c r="AS13736" s="792"/>
      <c r="AV13736" s="792"/>
      <c r="AY13736" s="792"/>
      <c r="BN13736" s="792"/>
      <c r="BQ13736" s="792"/>
    </row>
    <row r="13737" spans="8:69" ht="12" customHeight="1">
      <c r="H13737" s="800"/>
      <c r="AJ13737" s="792"/>
      <c r="AM13737" s="792"/>
      <c r="AP13737" s="792"/>
      <c r="AS13737" s="792"/>
      <c r="AV13737" s="792"/>
      <c r="AY13737" s="792"/>
      <c r="BN13737" s="792"/>
      <c r="BQ13737" s="792"/>
    </row>
    <row r="13738" spans="8:69" ht="12" customHeight="1">
      <c r="H13738" s="800"/>
      <c r="AJ13738" s="792"/>
      <c r="AM13738" s="792"/>
      <c r="AP13738" s="792"/>
      <c r="AS13738" s="792"/>
      <c r="AV13738" s="792"/>
      <c r="AY13738" s="792"/>
      <c r="BN13738" s="792"/>
      <c r="BQ13738" s="792"/>
    </row>
    <row r="13739" spans="8:69" ht="12" customHeight="1">
      <c r="H13739" s="800"/>
      <c r="AJ13739" s="792"/>
      <c r="AM13739" s="792"/>
      <c r="AP13739" s="792"/>
      <c r="AS13739" s="792"/>
      <c r="AV13739" s="792"/>
      <c r="AY13739" s="792"/>
      <c r="BN13739" s="792"/>
      <c r="BQ13739" s="792"/>
    </row>
    <row r="13740" spans="8:69" ht="12" customHeight="1">
      <c r="H13740" s="800"/>
      <c r="AJ13740" s="792"/>
      <c r="AM13740" s="792"/>
      <c r="AP13740" s="792"/>
      <c r="AS13740" s="792"/>
      <c r="AV13740" s="792"/>
      <c r="AY13740" s="792"/>
      <c r="BN13740" s="792"/>
      <c r="BQ13740" s="792"/>
    </row>
    <row r="13741" spans="8:69" ht="12" customHeight="1">
      <c r="H13741" s="800"/>
      <c r="AJ13741" s="792"/>
      <c r="AM13741" s="792"/>
      <c r="AP13741" s="792"/>
      <c r="AS13741" s="792"/>
      <c r="AV13741" s="792"/>
      <c r="AY13741" s="792"/>
      <c r="BN13741" s="792"/>
      <c r="BQ13741" s="792"/>
    </row>
    <row r="13742" spans="8:69" ht="12" customHeight="1">
      <c r="H13742" s="800"/>
      <c r="AJ13742" s="792"/>
      <c r="AM13742" s="792"/>
      <c r="AP13742" s="792"/>
      <c r="AS13742" s="792"/>
      <c r="AV13742" s="792"/>
      <c r="AY13742" s="792"/>
      <c r="BN13742" s="792"/>
      <c r="BQ13742" s="792"/>
    </row>
    <row r="13743" spans="8:69" ht="12" customHeight="1">
      <c r="H13743" s="800"/>
      <c r="AJ13743" s="792"/>
      <c r="AM13743" s="792"/>
      <c r="AP13743" s="792"/>
      <c r="AS13743" s="792"/>
      <c r="AV13743" s="792"/>
      <c r="AY13743" s="792"/>
      <c r="BN13743" s="792"/>
      <c r="BQ13743" s="792"/>
    </row>
    <row r="13744" spans="8:69" ht="12" customHeight="1">
      <c r="H13744" s="800"/>
      <c r="AJ13744" s="792"/>
      <c r="AM13744" s="792"/>
      <c r="AP13744" s="792"/>
      <c r="AS13744" s="792"/>
      <c r="AV13744" s="792"/>
      <c r="AY13744" s="792"/>
      <c r="BN13744" s="792"/>
      <c r="BQ13744" s="792"/>
    </row>
    <row r="13745" spans="8:69" ht="12" customHeight="1">
      <c r="H13745" s="800"/>
      <c r="AJ13745" s="792"/>
      <c r="AM13745" s="792"/>
      <c r="AP13745" s="792"/>
      <c r="AS13745" s="792"/>
      <c r="AV13745" s="792"/>
      <c r="AY13745" s="792"/>
      <c r="BN13745" s="792"/>
      <c r="BQ13745" s="792"/>
    </row>
    <row r="13746" spans="8:69" ht="12" customHeight="1">
      <c r="H13746" s="800"/>
      <c r="AJ13746" s="792"/>
      <c r="AM13746" s="792"/>
      <c r="AP13746" s="792"/>
      <c r="AS13746" s="792"/>
      <c r="AV13746" s="792"/>
      <c r="AY13746" s="792"/>
      <c r="BN13746" s="792"/>
      <c r="BQ13746" s="792"/>
    </row>
    <row r="13747" spans="8:69" ht="12" customHeight="1">
      <c r="H13747" s="800"/>
      <c r="AJ13747" s="792"/>
      <c r="AM13747" s="792"/>
      <c r="AP13747" s="792"/>
      <c r="AS13747" s="792"/>
      <c r="AV13747" s="792"/>
      <c r="AY13747" s="792"/>
      <c r="BN13747" s="792"/>
      <c r="BQ13747" s="792"/>
    </row>
    <row r="13748" spans="8:69" ht="12" customHeight="1">
      <c r="H13748" s="800"/>
      <c r="AJ13748" s="792"/>
      <c r="AM13748" s="792"/>
      <c r="AP13748" s="792"/>
      <c r="AS13748" s="792"/>
      <c r="AV13748" s="792"/>
      <c r="AY13748" s="792"/>
      <c r="BN13748" s="792"/>
      <c r="BQ13748" s="792"/>
    </row>
    <row r="13749" spans="8:69" ht="12" customHeight="1">
      <c r="H13749" s="800"/>
      <c r="AJ13749" s="792"/>
      <c r="AM13749" s="792"/>
      <c r="AP13749" s="792"/>
      <c r="AS13749" s="792"/>
      <c r="AV13749" s="792"/>
      <c r="AY13749" s="792"/>
      <c r="BN13749" s="792"/>
      <c r="BQ13749" s="792"/>
    </row>
    <row r="13750" spans="8:69" ht="12" customHeight="1">
      <c r="H13750" s="800"/>
      <c r="AJ13750" s="792"/>
      <c r="AM13750" s="792"/>
      <c r="AP13750" s="792"/>
      <c r="AS13750" s="792"/>
      <c r="AV13750" s="792"/>
      <c r="AY13750" s="792"/>
      <c r="BN13750" s="792"/>
      <c r="BQ13750" s="792"/>
    </row>
    <row r="13751" spans="8:69" ht="12" customHeight="1">
      <c r="H13751" s="800"/>
      <c r="AJ13751" s="792"/>
      <c r="AM13751" s="792"/>
      <c r="AP13751" s="792"/>
      <c r="AS13751" s="792"/>
      <c r="AV13751" s="792"/>
      <c r="AY13751" s="792"/>
      <c r="BN13751" s="792"/>
      <c r="BQ13751" s="792"/>
    </row>
    <row r="13752" spans="8:69" ht="12" customHeight="1">
      <c r="H13752" s="800"/>
      <c r="AJ13752" s="792"/>
      <c r="AM13752" s="792"/>
      <c r="AP13752" s="792"/>
      <c r="AS13752" s="792"/>
      <c r="AV13752" s="792"/>
      <c r="AY13752" s="792"/>
      <c r="BN13752" s="792"/>
      <c r="BQ13752" s="792"/>
    </row>
    <row r="13753" spans="8:69" ht="12" customHeight="1">
      <c r="H13753" s="800"/>
      <c r="AJ13753" s="792"/>
      <c r="AM13753" s="792"/>
      <c r="AP13753" s="792"/>
      <c r="AS13753" s="792"/>
      <c r="AV13753" s="792"/>
      <c r="AY13753" s="792"/>
      <c r="BN13753" s="792"/>
      <c r="BQ13753" s="792"/>
    </row>
    <row r="13754" spans="8:69" ht="12" customHeight="1">
      <c r="H13754" s="800"/>
      <c r="AJ13754" s="792"/>
      <c r="AM13754" s="792"/>
      <c r="AP13754" s="792"/>
      <c r="AS13754" s="792"/>
      <c r="AV13754" s="792"/>
      <c r="AY13754" s="792"/>
      <c r="BN13754" s="792"/>
      <c r="BQ13754" s="792"/>
    </row>
    <row r="13755" spans="8:69" ht="12" customHeight="1">
      <c r="H13755" s="800"/>
      <c r="AJ13755" s="792"/>
      <c r="AM13755" s="792"/>
      <c r="AP13755" s="792"/>
      <c r="AS13755" s="792"/>
      <c r="AV13755" s="792"/>
      <c r="AY13755" s="792"/>
      <c r="BN13755" s="792"/>
      <c r="BQ13755" s="792"/>
    </row>
    <row r="13756" spans="8:69" ht="12" customHeight="1">
      <c r="H13756" s="800"/>
      <c r="AJ13756" s="792"/>
      <c r="AM13756" s="792"/>
      <c r="AP13756" s="792"/>
      <c r="AS13756" s="792"/>
      <c r="AV13756" s="792"/>
      <c r="AY13756" s="792"/>
      <c r="BN13756" s="792"/>
      <c r="BQ13756" s="792"/>
    </row>
    <row r="13757" spans="8:69" ht="12" customHeight="1">
      <c r="H13757" s="800"/>
      <c r="AJ13757" s="792"/>
      <c r="AM13757" s="792"/>
      <c r="AP13757" s="792"/>
      <c r="AS13757" s="792"/>
      <c r="AV13757" s="792"/>
      <c r="AY13757" s="792"/>
      <c r="BN13757" s="792"/>
      <c r="BQ13757" s="792"/>
    </row>
    <row r="13758" spans="8:69" ht="12" customHeight="1">
      <c r="H13758" s="800"/>
      <c r="AJ13758" s="792"/>
      <c r="AM13758" s="792"/>
      <c r="AP13758" s="792"/>
      <c r="AS13758" s="792"/>
      <c r="AV13758" s="792"/>
      <c r="AY13758" s="792"/>
      <c r="BN13758" s="792"/>
      <c r="BQ13758" s="792"/>
    </row>
    <row r="13759" spans="8:69" ht="12" customHeight="1">
      <c r="H13759" s="800"/>
      <c r="AJ13759" s="792"/>
      <c r="AM13759" s="792"/>
      <c r="AP13759" s="792"/>
      <c r="AS13759" s="792"/>
      <c r="AV13759" s="792"/>
      <c r="AY13759" s="792"/>
      <c r="BN13759" s="792"/>
      <c r="BQ13759" s="792"/>
    </row>
    <row r="13760" spans="8:69" ht="12" customHeight="1">
      <c r="H13760" s="800"/>
      <c r="AJ13760" s="792"/>
      <c r="AM13760" s="792"/>
      <c r="AP13760" s="792"/>
      <c r="AS13760" s="792"/>
      <c r="AV13760" s="792"/>
      <c r="AY13760" s="792"/>
      <c r="BN13760" s="792"/>
      <c r="BQ13760" s="792"/>
    </row>
    <row r="13761" spans="8:69" ht="12" customHeight="1">
      <c r="H13761" s="800"/>
      <c r="AJ13761" s="792"/>
      <c r="AM13761" s="792"/>
      <c r="AP13761" s="792"/>
      <c r="AS13761" s="792"/>
      <c r="AV13761" s="792"/>
      <c r="AY13761" s="792"/>
      <c r="BN13761" s="792"/>
      <c r="BQ13761" s="792"/>
    </row>
    <row r="13762" spans="8:69" ht="12" customHeight="1">
      <c r="H13762" s="800"/>
      <c r="AJ13762" s="792"/>
      <c r="AM13762" s="792"/>
      <c r="AP13762" s="792"/>
      <c r="AS13762" s="792"/>
      <c r="AV13762" s="792"/>
      <c r="AY13762" s="792"/>
      <c r="BN13762" s="792"/>
      <c r="BQ13762" s="792"/>
    </row>
    <row r="13763" spans="8:69" ht="12" customHeight="1">
      <c r="H13763" s="800"/>
      <c r="AJ13763" s="792"/>
      <c r="AM13763" s="792"/>
      <c r="AP13763" s="792"/>
      <c r="AS13763" s="792"/>
      <c r="AV13763" s="792"/>
      <c r="AY13763" s="792"/>
      <c r="BN13763" s="792"/>
      <c r="BQ13763" s="792"/>
    </row>
    <row r="13764" spans="8:69" ht="12" customHeight="1">
      <c r="H13764" s="800"/>
      <c r="AJ13764" s="792"/>
      <c r="AM13764" s="792"/>
      <c r="AP13764" s="792"/>
      <c r="AS13764" s="792"/>
      <c r="AV13764" s="792"/>
      <c r="AY13764" s="792"/>
      <c r="BN13764" s="792"/>
      <c r="BQ13764" s="792"/>
    </row>
    <row r="13765" spans="8:69" ht="12" customHeight="1">
      <c r="H13765" s="800"/>
      <c r="AJ13765" s="792"/>
      <c r="AM13765" s="792"/>
      <c r="AP13765" s="792"/>
      <c r="AS13765" s="792"/>
      <c r="AV13765" s="792"/>
      <c r="AY13765" s="792"/>
      <c r="BN13765" s="792"/>
      <c r="BQ13765" s="792"/>
    </row>
    <row r="13766" spans="8:69" ht="12" customHeight="1">
      <c r="H13766" s="800"/>
      <c r="AJ13766" s="792"/>
      <c r="AM13766" s="792"/>
      <c r="AP13766" s="792"/>
      <c r="AS13766" s="792"/>
      <c r="AV13766" s="792"/>
      <c r="AY13766" s="792"/>
      <c r="BN13766" s="792"/>
      <c r="BQ13766" s="792"/>
    </row>
    <row r="13767" spans="8:69" ht="12" customHeight="1">
      <c r="H13767" s="800"/>
      <c r="AJ13767" s="792"/>
      <c r="AM13767" s="792"/>
      <c r="AP13767" s="792"/>
      <c r="AS13767" s="792"/>
      <c r="AV13767" s="792"/>
      <c r="AY13767" s="792"/>
      <c r="BN13767" s="792"/>
      <c r="BQ13767" s="792"/>
    </row>
    <row r="13768" spans="8:69" ht="12" customHeight="1">
      <c r="H13768" s="800"/>
      <c r="AJ13768" s="792"/>
      <c r="AM13768" s="792"/>
      <c r="AP13768" s="792"/>
      <c r="AS13768" s="792"/>
      <c r="AV13768" s="792"/>
      <c r="AY13768" s="792"/>
      <c r="BN13768" s="792"/>
      <c r="BQ13768" s="792"/>
    </row>
    <row r="13769" spans="8:69" ht="12" customHeight="1">
      <c r="H13769" s="800"/>
      <c r="AJ13769" s="792"/>
      <c r="AM13769" s="792"/>
      <c r="AP13769" s="792"/>
      <c r="AS13769" s="792"/>
      <c r="AV13769" s="792"/>
      <c r="AY13769" s="792"/>
      <c r="BN13769" s="792"/>
      <c r="BQ13769" s="792"/>
    </row>
    <row r="13770" spans="8:69" ht="12" customHeight="1">
      <c r="H13770" s="800"/>
      <c r="AJ13770" s="792"/>
      <c r="AM13770" s="792"/>
      <c r="AP13770" s="792"/>
      <c r="AS13770" s="792"/>
      <c r="AV13770" s="792"/>
      <c r="AY13770" s="792"/>
      <c r="BN13770" s="792"/>
      <c r="BQ13770" s="792"/>
    </row>
    <row r="13771" spans="8:69" ht="12" customHeight="1">
      <c r="H13771" s="800"/>
      <c r="AJ13771" s="792"/>
      <c r="AM13771" s="792"/>
      <c r="AP13771" s="792"/>
      <c r="AS13771" s="792"/>
      <c r="AV13771" s="792"/>
      <c r="AY13771" s="792"/>
      <c r="BN13771" s="792"/>
      <c r="BQ13771" s="792"/>
    </row>
    <row r="13772" spans="8:69" ht="12" customHeight="1">
      <c r="H13772" s="800"/>
      <c r="AJ13772" s="792"/>
      <c r="AM13772" s="792"/>
      <c r="AP13772" s="792"/>
      <c r="AS13772" s="792"/>
      <c r="AV13772" s="792"/>
      <c r="AY13772" s="792"/>
      <c r="BN13772" s="792"/>
      <c r="BQ13772" s="792"/>
    </row>
    <row r="13773" spans="8:69" ht="12" customHeight="1">
      <c r="H13773" s="800"/>
      <c r="AJ13773" s="792"/>
      <c r="AM13773" s="792"/>
      <c r="AP13773" s="792"/>
      <c r="AS13773" s="792"/>
      <c r="AV13773" s="792"/>
      <c r="AY13773" s="792"/>
      <c r="BN13773" s="792"/>
      <c r="BQ13773" s="792"/>
    </row>
    <row r="13774" spans="8:69" ht="12" customHeight="1">
      <c r="H13774" s="800"/>
      <c r="AJ13774" s="792"/>
      <c r="AM13774" s="792"/>
      <c r="AP13774" s="792"/>
      <c r="AS13774" s="792"/>
      <c r="AV13774" s="792"/>
      <c r="AY13774" s="792"/>
      <c r="BN13774" s="792"/>
      <c r="BQ13774" s="792"/>
    </row>
    <row r="13775" spans="8:69" ht="12" customHeight="1">
      <c r="H13775" s="800"/>
      <c r="AJ13775" s="792"/>
      <c r="AM13775" s="792"/>
      <c r="AP13775" s="792"/>
      <c r="AS13775" s="792"/>
      <c r="AV13775" s="792"/>
      <c r="AY13775" s="792"/>
      <c r="BN13775" s="792"/>
      <c r="BQ13775" s="792"/>
    </row>
    <row r="13776" spans="8:69" ht="12" customHeight="1">
      <c r="H13776" s="800"/>
      <c r="AJ13776" s="792"/>
      <c r="AM13776" s="792"/>
      <c r="AP13776" s="792"/>
      <c r="AS13776" s="792"/>
      <c r="AV13776" s="792"/>
      <c r="AY13776" s="792"/>
      <c r="BN13776" s="792"/>
      <c r="BQ13776" s="792"/>
    </row>
    <row r="13777" spans="8:69" ht="12" customHeight="1">
      <c r="H13777" s="800"/>
      <c r="AJ13777" s="792"/>
      <c r="AM13777" s="792"/>
      <c r="AP13777" s="792"/>
      <c r="AS13777" s="792"/>
      <c r="AV13777" s="792"/>
      <c r="AY13777" s="792"/>
      <c r="BN13777" s="792"/>
      <c r="BQ13777" s="792"/>
    </row>
    <row r="13778" spans="8:69" ht="12" customHeight="1">
      <c r="H13778" s="800"/>
      <c r="AJ13778" s="792"/>
      <c r="AM13778" s="792"/>
      <c r="AP13778" s="792"/>
      <c r="AS13778" s="792"/>
      <c r="AV13778" s="792"/>
      <c r="AY13778" s="792"/>
      <c r="BN13778" s="792"/>
      <c r="BQ13778" s="792"/>
    </row>
    <row r="13779" spans="8:69" ht="12" customHeight="1">
      <c r="H13779" s="800"/>
      <c r="AJ13779" s="792"/>
      <c r="AM13779" s="792"/>
      <c r="AP13779" s="792"/>
      <c r="AS13779" s="792"/>
      <c r="AV13779" s="792"/>
      <c r="AY13779" s="792"/>
      <c r="BN13779" s="792"/>
      <c r="BQ13779" s="792"/>
    </row>
    <row r="13780" spans="8:69" ht="12" customHeight="1">
      <c r="H13780" s="800"/>
      <c r="AJ13780" s="792"/>
      <c r="AM13780" s="792"/>
      <c r="AP13780" s="792"/>
      <c r="AS13780" s="792"/>
      <c r="AV13780" s="792"/>
      <c r="AY13780" s="792"/>
      <c r="BN13780" s="792"/>
      <c r="BQ13780" s="792"/>
    </row>
    <row r="13781" spans="8:69" ht="12" customHeight="1">
      <c r="H13781" s="800"/>
      <c r="AJ13781" s="792"/>
      <c r="AM13781" s="792"/>
      <c r="AP13781" s="792"/>
      <c r="AS13781" s="792"/>
      <c r="AV13781" s="792"/>
      <c r="AY13781" s="792"/>
      <c r="BN13781" s="792"/>
      <c r="BQ13781" s="792"/>
    </row>
    <row r="13782" spans="8:69" ht="12" customHeight="1">
      <c r="H13782" s="800"/>
      <c r="AJ13782" s="792"/>
      <c r="AM13782" s="792"/>
      <c r="AP13782" s="792"/>
      <c r="AS13782" s="792"/>
      <c r="AV13782" s="792"/>
      <c r="AY13782" s="792"/>
      <c r="BN13782" s="792"/>
      <c r="BQ13782" s="792"/>
    </row>
    <row r="13783" spans="8:69" ht="12" customHeight="1">
      <c r="H13783" s="800"/>
      <c r="AJ13783" s="792"/>
      <c r="AM13783" s="792"/>
      <c r="AP13783" s="792"/>
      <c r="AS13783" s="792"/>
      <c r="AV13783" s="792"/>
      <c r="AY13783" s="792"/>
      <c r="BN13783" s="792"/>
      <c r="BQ13783" s="792"/>
    </row>
    <row r="13784" spans="8:69" ht="12" customHeight="1">
      <c r="H13784" s="800"/>
      <c r="AJ13784" s="792"/>
      <c r="AM13784" s="792"/>
      <c r="AP13784" s="792"/>
      <c r="AS13784" s="792"/>
      <c r="AV13784" s="792"/>
      <c r="AY13784" s="792"/>
      <c r="BN13784" s="792"/>
      <c r="BQ13784" s="792"/>
    </row>
    <row r="13785" spans="8:69" ht="12" customHeight="1">
      <c r="H13785" s="800"/>
      <c r="AJ13785" s="792"/>
      <c r="AM13785" s="792"/>
      <c r="AP13785" s="792"/>
      <c r="AS13785" s="792"/>
      <c r="AV13785" s="792"/>
      <c r="AY13785" s="792"/>
      <c r="BN13785" s="792"/>
      <c r="BQ13785" s="792"/>
    </row>
    <row r="13786" spans="8:69" ht="12" customHeight="1">
      <c r="H13786" s="800"/>
      <c r="AJ13786" s="792"/>
      <c r="AM13786" s="792"/>
      <c r="AP13786" s="792"/>
      <c r="AS13786" s="792"/>
      <c r="AV13786" s="792"/>
      <c r="AY13786" s="792"/>
      <c r="BN13786" s="792"/>
      <c r="BQ13786" s="792"/>
    </row>
    <row r="13787" spans="8:69" ht="12" customHeight="1">
      <c r="H13787" s="800"/>
      <c r="AJ13787" s="792"/>
      <c r="AM13787" s="792"/>
      <c r="AP13787" s="792"/>
      <c r="AS13787" s="792"/>
      <c r="AV13787" s="792"/>
      <c r="AY13787" s="792"/>
      <c r="BN13787" s="792"/>
      <c r="BQ13787" s="792"/>
    </row>
    <row r="13788" spans="8:69" ht="12" customHeight="1">
      <c r="H13788" s="800"/>
      <c r="AJ13788" s="792"/>
      <c r="AM13788" s="792"/>
      <c r="AP13788" s="792"/>
      <c r="AS13788" s="792"/>
      <c r="AV13788" s="792"/>
      <c r="AY13788" s="792"/>
      <c r="BN13788" s="792"/>
      <c r="BQ13788" s="792"/>
    </row>
    <row r="13789" spans="8:69" ht="12" customHeight="1">
      <c r="H13789" s="800"/>
      <c r="AJ13789" s="792"/>
      <c r="AM13789" s="792"/>
      <c r="AP13789" s="792"/>
      <c r="AS13789" s="792"/>
      <c r="AV13789" s="792"/>
      <c r="AY13789" s="792"/>
      <c r="BN13789" s="792"/>
      <c r="BQ13789" s="792"/>
    </row>
    <row r="13790" spans="8:69" ht="12" customHeight="1">
      <c r="H13790" s="800"/>
      <c r="AJ13790" s="792"/>
      <c r="AM13790" s="792"/>
      <c r="AP13790" s="792"/>
      <c r="AS13790" s="792"/>
      <c r="AV13790" s="792"/>
      <c r="AY13790" s="792"/>
      <c r="BN13790" s="792"/>
      <c r="BQ13790" s="792"/>
    </row>
    <row r="13791" spans="8:69" ht="12" customHeight="1">
      <c r="H13791" s="800"/>
      <c r="AJ13791" s="792"/>
      <c r="AM13791" s="792"/>
      <c r="AP13791" s="792"/>
      <c r="AS13791" s="792"/>
      <c r="AV13791" s="792"/>
      <c r="AY13791" s="792"/>
      <c r="BN13791" s="792"/>
      <c r="BQ13791" s="792"/>
    </row>
    <row r="13792" spans="8:69" ht="12" customHeight="1">
      <c r="H13792" s="800"/>
      <c r="AJ13792" s="792"/>
      <c r="AM13792" s="792"/>
      <c r="AP13792" s="792"/>
      <c r="AS13792" s="792"/>
      <c r="AV13792" s="792"/>
      <c r="AY13792" s="792"/>
      <c r="BN13792" s="792"/>
      <c r="BQ13792" s="792"/>
    </row>
    <row r="13793" spans="8:69" ht="12" customHeight="1">
      <c r="H13793" s="800"/>
      <c r="AJ13793" s="792"/>
      <c r="AM13793" s="792"/>
      <c r="AP13793" s="792"/>
      <c r="AS13793" s="792"/>
      <c r="AV13793" s="792"/>
      <c r="AY13793" s="792"/>
      <c r="BN13793" s="792"/>
      <c r="BQ13793" s="792"/>
    </row>
    <row r="13794" spans="8:69" ht="12" customHeight="1">
      <c r="H13794" s="800"/>
      <c r="AJ13794" s="792"/>
      <c r="AM13794" s="792"/>
      <c r="AP13794" s="792"/>
      <c r="AS13794" s="792"/>
      <c r="AV13794" s="792"/>
      <c r="AY13794" s="792"/>
      <c r="BN13794" s="792"/>
      <c r="BQ13794" s="792"/>
    </row>
    <row r="13795" spans="8:69" ht="12" customHeight="1">
      <c r="H13795" s="800"/>
      <c r="AJ13795" s="792"/>
      <c r="AM13795" s="792"/>
      <c r="AP13795" s="792"/>
      <c r="AS13795" s="792"/>
      <c r="AV13795" s="792"/>
      <c r="AY13795" s="792"/>
      <c r="BN13795" s="792"/>
      <c r="BQ13795" s="792"/>
    </row>
    <row r="13796" spans="8:69" ht="12" customHeight="1">
      <c r="H13796" s="800"/>
      <c r="AJ13796" s="792"/>
      <c r="AM13796" s="792"/>
      <c r="AP13796" s="792"/>
      <c r="AS13796" s="792"/>
      <c r="AV13796" s="792"/>
      <c r="AY13796" s="792"/>
      <c r="BN13796" s="792"/>
      <c r="BQ13796" s="792"/>
    </row>
    <row r="13797" spans="8:69" ht="12" customHeight="1">
      <c r="H13797" s="800"/>
      <c r="AJ13797" s="792"/>
      <c r="AM13797" s="792"/>
      <c r="AP13797" s="792"/>
      <c r="AS13797" s="792"/>
      <c r="AV13797" s="792"/>
      <c r="AY13797" s="792"/>
      <c r="BN13797" s="792"/>
      <c r="BQ13797" s="792"/>
    </row>
    <row r="13798" spans="8:69" ht="12" customHeight="1">
      <c r="H13798" s="800"/>
      <c r="AJ13798" s="792"/>
      <c r="AM13798" s="792"/>
      <c r="AP13798" s="792"/>
      <c r="AS13798" s="792"/>
      <c r="AV13798" s="792"/>
      <c r="AY13798" s="792"/>
      <c r="BN13798" s="792"/>
      <c r="BQ13798" s="792"/>
    </row>
    <row r="13799" spans="8:69" ht="12" customHeight="1">
      <c r="H13799" s="800"/>
      <c r="AJ13799" s="792"/>
      <c r="AM13799" s="792"/>
      <c r="AP13799" s="792"/>
      <c r="AS13799" s="792"/>
      <c r="AV13799" s="792"/>
      <c r="AY13799" s="792"/>
      <c r="BN13799" s="792"/>
      <c r="BQ13799" s="792"/>
    </row>
    <row r="13800" spans="8:69" ht="12" customHeight="1">
      <c r="H13800" s="800"/>
      <c r="AJ13800" s="792"/>
      <c r="AM13800" s="792"/>
      <c r="AP13800" s="792"/>
      <c r="AS13800" s="792"/>
      <c r="AV13800" s="792"/>
      <c r="AY13800" s="792"/>
      <c r="BN13800" s="792"/>
      <c r="BQ13800" s="792"/>
    </row>
    <row r="13801" spans="8:69" ht="12" customHeight="1">
      <c r="H13801" s="800"/>
      <c r="AJ13801" s="792"/>
      <c r="AM13801" s="792"/>
      <c r="AP13801" s="792"/>
      <c r="AS13801" s="792"/>
      <c r="AV13801" s="792"/>
      <c r="AY13801" s="792"/>
      <c r="BN13801" s="792"/>
      <c r="BQ13801" s="792"/>
    </row>
    <row r="13802" spans="8:69" ht="12" customHeight="1">
      <c r="H13802" s="800"/>
      <c r="AJ13802" s="792"/>
      <c r="AM13802" s="792"/>
      <c r="AP13802" s="792"/>
      <c r="AS13802" s="792"/>
      <c r="AV13802" s="792"/>
      <c r="AY13802" s="792"/>
      <c r="BN13802" s="792"/>
      <c r="BQ13802" s="792"/>
    </row>
    <row r="13803" spans="8:69" ht="12" customHeight="1">
      <c r="H13803" s="800"/>
      <c r="AJ13803" s="792"/>
      <c r="AM13803" s="792"/>
      <c r="AP13803" s="792"/>
      <c r="AS13803" s="792"/>
      <c r="AV13803" s="792"/>
      <c r="AY13803" s="792"/>
      <c r="BN13803" s="792"/>
      <c r="BQ13803" s="792"/>
    </row>
    <row r="13804" spans="8:69" ht="12" customHeight="1">
      <c r="H13804" s="800"/>
      <c r="AJ13804" s="792"/>
      <c r="AM13804" s="792"/>
      <c r="AP13804" s="792"/>
      <c r="AS13804" s="792"/>
      <c r="AV13804" s="792"/>
      <c r="AY13804" s="792"/>
      <c r="BN13804" s="792"/>
      <c r="BQ13804" s="792"/>
    </row>
    <row r="13805" spans="8:69" ht="12" customHeight="1">
      <c r="H13805" s="800"/>
      <c r="AJ13805" s="792"/>
      <c r="AM13805" s="792"/>
      <c r="AP13805" s="792"/>
      <c r="AS13805" s="792"/>
      <c r="AV13805" s="792"/>
      <c r="AY13805" s="792"/>
      <c r="BN13805" s="792"/>
      <c r="BQ13805" s="792"/>
    </row>
    <row r="13806" spans="8:69" ht="12" customHeight="1">
      <c r="H13806" s="800"/>
      <c r="AJ13806" s="792"/>
      <c r="AM13806" s="792"/>
      <c r="AP13806" s="792"/>
      <c r="AS13806" s="792"/>
      <c r="AV13806" s="792"/>
      <c r="AY13806" s="792"/>
      <c r="BN13806" s="792"/>
      <c r="BQ13806" s="792"/>
    </row>
    <row r="13807" spans="8:69" ht="12" customHeight="1">
      <c r="H13807" s="800"/>
      <c r="AJ13807" s="792"/>
      <c r="AM13807" s="792"/>
      <c r="AP13807" s="792"/>
      <c r="AS13807" s="792"/>
      <c r="AV13807" s="792"/>
      <c r="AY13807" s="792"/>
      <c r="BN13807" s="792"/>
      <c r="BQ13807" s="792"/>
    </row>
    <row r="13808" spans="8:69" ht="12" customHeight="1">
      <c r="H13808" s="800"/>
      <c r="AJ13808" s="792"/>
      <c r="AM13808" s="792"/>
      <c r="AP13808" s="792"/>
      <c r="AS13808" s="792"/>
      <c r="AV13808" s="792"/>
      <c r="AY13808" s="792"/>
      <c r="BN13808" s="792"/>
      <c r="BQ13808" s="792"/>
    </row>
    <row r="13809" spans="8:69" ht="12" customHeight="1">
      <c r="H13809" s="800"/>
      <c r="AJ13809" s="792"/>
      <c r="AM13809" s="792"/>
      <c r="AP13809" s="792"/>
      <c r="AS13809" s="792"/>
      <c r="AV13809" s="792"/>
      <c r="AY13809" s="792"/>
      <c r="BN13809" s="792"/>
      <c r="BQ13809" s="792"/>
    </row>
    <row r="13810" spans="8:69" ht="12" customHeight="1">
      <c r="H13810" s="800"/>
      <c r="AJ13810" s="792"/>
      <c r="AM13810" s="792"/>
      <c r="AP13810" s="792"/>
      <c r="AS13810" s="792"/>
      <c r="AV13810" s="792"/>
      <c r="AY13810" s="792"/>
      <c r="BN13810" s="792"/>
      <c r="BQ13810" s="792"/>
    </row>
    <row r="13811" spans="8:69" ht="12" customHeight="1">
      <c r="H13811" s="800"/>
      <c r="AJ13811" s="792"/>
      <c r="AM13811" s="792"/>
      <c r="AP13811" s="792"/>
      <c r="AS13811" s="792"/>
      <c r="AV13811" s="792"/>
      <c r="AY13811" s="792"/>
      <c r="BN13811" s="792"/>
      <c r="BQ13811" s="792"/>
    </row>
    <row r="13812" spans="8:69" ht="12" customHeight="1">
      <c r="H13812" s="800"/>
      <c r="AJ13812" s="792"/>
      <c r="AM13812" s="792"/>
      <c r="AP13812" s="792"/>
      <c r="AS13812" s="792"/>
      <c r="AV13812" s="792"/>
      <c r="AY13812" s="792"/>
      <c r="BN13812" s="792"/>
      <c r="BQ13812" s="792"/>
    </row>
    <row r="13813" spans="8:69" ht="12" customHeight="1">
      <c r="H13813" s="800"/>
      <c r="AJ13813" s="792"/>
      <c r="AM13813" s="792"/>
      <c r="AP13813" s="792"/>
      <c r="AS13813" s="792"/>
      <c r="AV13813" s="792"/>
      <c r="AY13813" s="792"/>
      <c r="BN13813" s="792"/>
      <c r="BQ13813" s="792"/>
    </row>
    <row r="13814" spans="8:69" ht="12" customHeight="1">
      <c r="H13814" s="800"/>
      <c r="AJ13814" s="792"/>
      <c r="AM13814" s="792"/>
      <c r="AP13814" s="792"/>
      <c r="AS13814" s="792"/>
      <c r="AV13814" s="792"/>
      <c r="AY13814" s="792"/>
      <c r="BN13814" s="792"/>
      <c r="BQ13814" s="792"/>
    </row>
    <row r="13815" spans="8:69" ht="12" customHeight="1">
      <c r="H13815" s="800"/>
      <c r="AJ13815" s="792"/>
      <c r="AM13815" s="792"/>
      <c r="AP13815" s="792"/>
      <c r="AS13815" s="792"/>
      <c r="AV13815" s="792"/>
      <c r="AY13815" s="792"/>
      <c r="BN13815" s="792"/>
      <c r="BQ13815" s="792"/>
    </row>
    <row r="13816" spans="8:69" ht="12" customHeight="1">
      <c r="H13816" s="800"/>
      <c r="AJ13816" s="792"/>
      <c r="AM13816" s="792"/>
      <c r="AP13816" s="792"/>
      <c r="AS13816" s="792"/>
      <c r="AV13816" s="792"/>
      <c r="AY13816" s="792"/>
      <c r="BN13816" s="792"/>
      <c r="BQ13816" s="792"/>
    </row>
    <row r="13817" spans="8:69" ht="12" customHeight="1">
      <c r="H13817" s="800"/>
      <c r="AJ13817" s="792"/>
      <c r="AM13817" s="792"/>
      <c r="AP13817" s="792"/>
      <c r="AS13817" s="792"/>
      <c r="AV13817" s="792"/>
      <c r="AY13817" s="792"/>
      <c r="BN13817" s="792"/>
      <c r="BQ13817" s="792"/>
    </row>
    <row r="13818" spans="8:69" ht="12" customHeight="1">
      <c r="H13818" s="800"/>
      <c r="AJ13818" s="792"/>
      <c r="AM13818" s="792"/>
      <c r="AP13818" s="792"/>
      <c r="AS13818" s="792"/>
      <c r="AV13818" s="792"/>
      <c r="AY13818" s="792"/>
      <c r="BN13818" s="792"/>
      <c r="BQ13818" s="792"/>
    </row>
    <row r="13819" spans="8:69" ht="12" customHeight="1">
      <c r="H13819" s="800"/>
      <c r="AJ13819" s="792"/>
      <c r="AM13819" s="792"/>
      <c r="AP13819" s="792"/>
      <c r="AS13819" s="792"/>
      <c r="AV13819" s="792"/>
      <c r="AY13819" s="792"/>
      <c r="BN13819" s="792"/>
      <c r="BQ13819" s="792"/>
    </row>
    <row r="13820" spans="8:69" ht="12" customHeight="1">
      <c r="H13820" s="800"/>
      <c r="AJ13820" s="792"/>
      <c r="AM13820" s="792"/>
      <c r="AP13820" s="792"/>
      <c r="AS13820" s="792"/>
      <c r="AV13820" s="792"/>
      <c r="AY13820" s="792"/>
      <c r="BN13820" s="792"/>
      <c r="BQ13820" s="792"/>
    </row>
    <row r="13821" spans="8:69" ht="12" customHeight="1">
      <c r="H13821" s="800"/>
      <c r="AJ13821" s="792"/>
      <c r="AM13821" s="792"/>
      <c r="AP13821" s="792"/>
      <c r="AS13821" s="792"/>
      <c r="AV13821" s="792"/>
      <c r="AY13821" s="792"/>
      <c r="BN13821" s="792"/>
      <c r="BQ13821" s="792"/>
    </row>
    <row r="13822" spans="8:69" ht="12" customHeight="1">
      <c r="H13822" s="800"/>
      <c r="AJ13822" s="792"/>
      <c r="AM13822" s="792"/>
      <c r="AP13822" s="792"/>
      <c r="AS13822" s="792"/>
      <c r="AV13822" s="792"/>
      <c r="AY13822" s="792"/>
      <c r="BN13822" s="792"/>
      <c r="BQ13822" s="792"/>
    </row>
    <row r="13823" spans="8:69" ht="12" customHeight="1">
      <c r="H13823" s="800"/>
      <c r="AJ13823" s="792"/>
      <c r="AM13823" s="792"/>
      <c r="AP13823" s="792"/>
      <c r="AS13823" s="792"/>
      <c r="AV13823" s="792"/>
      <c r="AY13823" s="792"/>
      <c r="BN13823" s="792"/>
      <c r="BQ13823" s="792"/>
    </row>
    <row r="13824" spans="8:69" ht="12" customHeight="1">
      <c r="H13824" s="800"/>
      <c r="AJ13824" s="792"/>
      <c r="AM13824" s="792"/>
      <c r="AP13824" s="792"/>
      <c r="AS13824" s="792"/>
      <c r="AV13824" s="792"/>
      <c r="AY13824" s="792"/>
      <c r="BN13824" s="792"/>
      <c r="BQ13824" s="792"/>
    </row>
    <row r="13825" spans="8:69" ht="12" customHeight="1">
      <c r="H13825" s="800"/>
      <c r="AJ13825" s="792"/>
      <c r="AM13825" s="792"/>
      <c r="AP13825" s="792"/>
      <c r="AS13825" s="792"/>
      <c r="AV13825" s="792"/>
      <c r="AY13825" s="792"/>
      <c r="BN13825" s="792"/>
      <c r="BQ13825" s="792"/>
    </row>
    <row r="13826" spans="8:69" ht="12" customHeight="1">
      <c r="H13826" s="800"/>
      <c r="AJ13826" s="792"/>
      <c r="AM13826" s="792"/>
      <c r="AP13826" s="792"/>
      <c r="AS13826" s="792"/>
      <c r="AV13826" s="792"/>
      <c r="AY13826" s="792"/>
      <c r="BN13826" s="792"/>
      <c r="BQ13826" s="792"/>
    </row>
    <row r="13827" spans="8:69" ht="12" customHeight="1">
      <c r="H13827" s="800"/>
      <c r="AJ13827" s="792"/>
      <c r="AM13827" s="792"/>
      <c r="AP13827" s="792"/>
      <c r="AS13827" s="792"/>
      <c r="AV13827" s="792"/>
      <c r="AY13827" s="792"/>
      <c r="BN13827" s="792"/>
      <c r="BQ13827" s="792"/>
    </row>
    <row r="13828" spans="8:69" ht="12" customHeight="1">
      <c r="H13828" s="800"/>
      <c r="AJ13828" s="792"/>
      <c r="AM13828" s="792"/>
      <c r="AP13828" s="792"/>
      <c r="AS13828" s="792"/>
      <c r="AV13828" s="792"/>
      <c r="AY13828" s="792"/>
      <c r="BN13828" s="792"/>
      <c r="BQ13828" s="792"/>
    </row>
    <row r="13829" spans="8:69" ht="12" customHeight="1">
      <c r="H13829" s="800"/>
      <c r="AJ13829" s="792"/>
      <c r="AM13829" s="792"/>
      <c r="AP13829" s="792"/>
      <c r="AS13829" s="792"/>
      <c r="AV13829" s="792"/>
      <c r="AY13829" s="792"/>
      <c r="BN13829" s="792"/>
      <c r="BQ13829" s="792"/>
    </row>
    <row r="13830" spans="8:69" ht="12" customHeight="1">
      <c r="H13830" s="800"/>
      <c r="AJ13830" s="792"/>
      <c r="AM13830" s="792"/>
      <c r="AP13830" s="792"/>
      <c r="AS13830" s="792"/>
      <c r="AV13830" s="792"/>
      <c r="AY13830" s="792"/>
      <c r="BN13830" s="792"/>
      <c r="BQ13830" s="792"/>
    </row>
    <row r="13831" spans="8:69" ht="12" customHeight="1">
      <c r="H13831" s="800"/>
      <c r="AJ13831" s="792"/>
      <c r="AM13831" s="792"/>
      <c r="AP13831" s="792"/>
      <c r="AS13831" s="792"/>
      <c r="AV13831" s="792"/>
      <c r="AY13831" s="792"/>
      <c r="BN13831" s="792"/>
      <c r="BQ13831" s="792"/>
    </row>
    <row r="13832" spans="8:69" ht="12" customHeight="1">
      <c r="H13832" s="800"/>
      <c r="AJ13832" s="792"/>
      <c r="AM13832" s="792"/>
      <c r="AP13832" s="792"/>
      <c r="AS13832" s="792"/>
      <c r="AV13832" s="792"/>
      <c r="AY13832" s="792"/>
      <c r="BN13832" s="792"/>
      <c r="BQ13832" s="792"/>
    </row>
    <row r="13833" spans="8:69" ht="12" customHeight="1">
      <c r="H13833" s="800"/>
      <c r="AJ13833" s="792"/>
      <c r="AM13833" s="792"/>
      <c r="AP13833" s="792"/>
      <c r="AS13833" s="792"/>
      <c r="AV13833" s="792"/>
      <c r="AY13833" s="792"/>
      <c r="BN13833" s="792"/>
      <c r="BQ13833" s="792"/>
    </row>
    <row r="13834" spans="8:69" ht="12" customHeight="1">
      <c r="H13834" s="800"/>
      <c r="AJ13834" s="792"/>
      <c r="AM13834" s="792"/>
      <c r="AP13834" s="792"/>
      <c r="AS13834" s="792"/>
      <c r="AV13834" s="792"/>
      <c r="AY13834" s="792"/>
      <c r="BN13834" s="792"/>
      <c r="BQ13834" s="792"/>
    </row>
    <row r="13835" spans="8:69" ht="12" customHeight="1">
      <c r="H13835" s="800"/>
      <c r="AJ13835" s="792"/>
      <c r="AM13835" s="792"/>
      <c r="AP13835" s="792"/>
      <c r="AS13835" s="792"/>
      <c r="AV13835" s="792"/>
      <c r="AY13835" s="792"/>
      <c r="BN13835" s="792"/>
      <c r="BQ13835" s="792"/>
    </row>
    <row r="13836" spans="8:69" ht="12" customHeight="1">
      <c r="H13836" s="800"/>
      <c r="AJ13836" s="792"/>
      <c r="AM13836" s="792"/>
      <c r="AP13836" s="792"/>
      <c r="AS13836" s="792"/>
      <c r="AV13836" s="792"/>
      <c r="AY13836" s="792"/>
      <c r="BN13836" s="792"/>
      <c r="BQ13836" s="792"/>
    </row>
    <row r="13837" spans="8:69" ht="12" customHeight="1">
      <c r="H13837" s="800"/>
      <c r="AJ13837" s="792"/>
      <c r="AM13837" s="792"/>
      <c r="AP13837" s="792"/>
      <c r="AS13837" s="792"/>
      <c r="AV13837" s="792"/>
      <c r="AY13837" s="792"/>
      <c r="BN13837" s="792"/>
      <c r="BQ13837" s="792"/>
    </row>
    <row r="13838" spans="8:69" ht="12" customHeight="1">
      <c r="H13838" s="800"/>
      <c r="AJ13838" s="792"/>
      <c r="AM13838" s="792"/>
      <c r="AP13838" s="792"/>
      <c r="AS13838" s="792"/>
      <c r="AV13838" s="792"/>
      <c r="AY13838" s="792"/>
      <c r="BN13838" s="792"/>
      <c r="BQ13838" s="792"/>
    </row>
    <row r="13839" spans="8:69" ht="12" customHeight="1">
      <c r="H13839" s="800"/>
      <c r="AJ13839" s="792"/>
      <c r="AM13839" s="792"/>
      <c r="AP13839" s="792"/>
      <c r="AS13839" s="792"/>
      <c r="AV13839" s="792"/>
      <c r="AY13839" s="792"/>
      <c r="BN13839" s="792"/>
      <c r="BQ13839" s="792"/>
    </row>
    <row r="13840" spans="8:69" ht="12" customHeight="1">
      <c r="H13840" s="800"/>
      <c r="AJ13840" s="792"/>
      <c r="AM13840" s="792"/>
      <c r="AP13840" s="792"/>
      <c r="AS13840" s="792"/>
      <c r="AV13840" s="792"/>
      <c r="AY13840" s="792"/>
      <c r="BN13840" s="792"/>
      <c r="BQ13840" s="792"/>
    </row>
    <row r="13841" spans="8:69" ht="12" customHeight="1">
      <c r="H13841" s="800"/>
      <c r="AJ13841" s="792"/>
      <c r="AM13841" s="792"/>
      <c r="AP13841" s="792"/>
      <c r="AS13841" s="792"/>
      <c r="AV13841" s="792"/>
      <c r="AY13841" s="792"/>
      <c r="BN13841" s="792"/>
      <c r="BQ13841" s="792"/>
    </row>
    <row r="13842" spans="8:69" ht="12" customHeight="1">
      <c r="H13842" s="800"/>
      <c r="AJ13842" s="792"/>
      <c r="AM13842" s="792"/>
      <c r="AP13842" s="792"/>
      <c r="AS13842" s="792"/>
      <c r="AV13842" s="792"/>
      <c r="AY13842" s="792"/>
      <c r="BN13842" s="792"/>
      <c r="BQ13842" s="792"/>
    </row>
    <row r="13843" spans="8:69" ht="12" customHeight="1">
      <c r="H13843" s="800"/>
      <c r="AJ13843" s="792"/>
      <c r="AM13843" s="792"/>
      <c r="AP13843" s="792"/>
      <c r="AS13843" s="792"/>
      <c r="AV13843" s="792"/>
      <c r="AY13843" s="792"/>
      <c r="BN13843" s="792"/>
      <c r="BQ13843" s="792"/>
    </row>
    <row r="13844" spans="8:69" ht="12" customHeight="1">
      <c r="H13844" s="800"/>
      <c r="AJ13844" s="792"/>
      <c r="AM13844" s="792"/>
      <c r="AP13844" s="792"/>
      <c r="AS13844" s="792"/>
      <c r="AV13844" s="792"/>
      <c r="AY13844" s="792"/>
      <c r="BN13844" s="792"/>
      <c r="BQ13844" s="792"/>
    </row>
    <row r="13845" spans="8:69" ht="12" customHeight="1">
      <c r="H13845" s="800"/>
      <c r="AJ13845" s="792"/>
      <c r="AM13845" s="792"/>
      <c r="AP13845" s="792"/>
      <c r="AS13845" s="792"/>
      <c r="AV13845" s="792"/>
      <c r="AY13845" s="792"/>
      <c r="BN13845" s="792"/>
      <c r="BQ13845" s="792"/>
    </row>
    <row r="13846" spans="8:69" ht="12" customHeight="1">
      <c r="H13846" s="800"/>
      <c r="AJ13846" s="792"/>
      <c r="AM13846" s="792"/>
      <c r="AP13846" s="792"/>
      <c r="AS13846" s="792"/>
      <c r="AV13846" s="792"/>
      <c r="AY13846" s="792"/>
      <c r="BN13846" s="792"/>
      <c r="BQ13846" s="792"/>
    </row>
    <row r="13847" spans="8:69" ht="12" customHeight="1">
      <c r="H13847" s="800"/>
      <c r="AJ13847" s="792"/>
      <c r="AM13847" s="792"/>
      <c r="AP13847" s="792"/>
      <c r="AS13847" s="792"/>
      <c r="AV13847" s="792"/>
      <c r="AY13847" s="792"/>
      <c r="BN13847" s="792"/>
      <c r="BQ13847" s="792"/>
    </row>
    <row r="13848" spans="8:69" ht="12" customHeight="1">
      <c r="H13848" s="800"/>
      <c r="AJ13848" s="792"/>
      <c r="AM13848" s="792"/>
      <c r="AP13848" s="792"/>
      <c r="AS13848" s="792"/>
      <c r="AV13848" s="792"/>
      <c r="AY13848" s="792"/>
      <c r="BN13848" s="792"/>
      <c r="BQ13848" s="792"/>
    </row>
    <row r="13849" spans="8:69" ht="12" customHeight="1">
      <c r="H13849" s="800"/>
      <c r="AJ13849" s="792"/>
      <c r="AM13849" s="792"/>
      <c r="AP13849" s="792"/>
      <c r="AS13849" s="792"/>
      <c r="AV13849" s="792"/>
      <c r="AY13849" s="792"/>
      <c r="BN13849" s="792"/>
      <c r="BQ13849" s="792"/>
    </row>
    <row r="13850" spans="8:69" ht="12" customHeight="1">
      <c r="H13850" s="800"/>
      <c r="AJ13850" s="792"/>
      <c r="AM13850" s="792"/>
      <c r="AP13850" s="792"/>
      <c r="AS13850" s="792"/>
      <c r="AV13850" s="792"/>
      <c r="AY13850" s="792"/>
      <c r="BN13850" s="792"/>
      <c r="BQ13850" s="792"/>
    </row>
    <row r="13851" spans="8:69" ht="12" customHeight="1">
      <c r="H13851" s="800"/>
      <c r="AJ13851" s="792"/>
      <c r="AM13851" s="792"/>
      <c r="AP13851" s="792"/>
      <c r="AS13851" s="792"/>
      <c r="AV13851" s="792"/>
      <c r="AY13851" s="792"/>
      <c r="BN13851" s="792"/>
      <c r="BQ13851" s="792"/>
    </row>
    <row r="13852" spans="8:69" ht="12" customHeight="1">
      <c r="H13852" s="800"/>
      <c r="AJ13852" s="792"/>
      <c r="AM13852" s="792"/>
      <c r="AP13852" s="792"/>
      <c r="AS13852" s="792"/>
      <c r="AV13852" s="792"/>
      <c r="AY13852" s="792"/>
      <c r="BN13852" s="792"/>
      <c r="BQ13852" s="792"/>
    </row>
    <row r="13853" spans="8:69" ht="12" customHeight="1">
      <c r="H13853" s="800"/>
      <c r="AJ13853" s="792"/>
      <c r="AM13853" s="792"/>
      <c r="AP13853" s="792"/>
      <c r="AS13853" s="792"/>
      <c r="AV13853" s="792"/>
      <c r="AY13853" s="792"/>
      <c r="BN13853" s="792"/>
      <c r="BQ13853" s="792"/>
    </row>
    <row r="13854" spans="8:69" ht="12" customHeight="1">
      <c r="H13854" s="800"/>
      <c r="AJ13854" s="792"/>
      <c r="AM13854" s="792"/>
      <c r="AP13854" s="792"/>
      <c r="AS13854" s="792"/>
      <c r="AV13854" s="792"/>
      <c r="AY13854" s="792"/>
      <c r="BN13854" s="792"/>
      <c r="BQ13854" s="792"/>
    </row>
    <row r="13855" spans="8:69" ht="12" customHeight="1">
      <c r="H13855" s="800"/>
      <c r="AJ13855" s="792"/>
      <c r="AM13855" s="792"/>
      <c r="AP13855" s="792"/>
      <c r="AS13855" s="792"/>
      <c r="AV13855" s="792"/>
      <c r="AY13855" s="792"/>
      <c r="BN13855" s="792"/>
      <c r="BQ13855" s="792"/>
    </row>
    <row r="13856" spans="8:69" ht="12" customHeight="1">
      <c r="H13856" s="800"/>
      <c r="AJ13856" s="792"/>
      <c r="AM13856" s="792"/>
      <c r="AP13856" s="792"/>
      <c r="AS13856" s="792"/>
      <c r="AV13856" s="792"/>
      <c r="AY13856" s="792"/>
      <c r="BN13856" s="792"/>
      <c r="BQ13856" s="792"/>
    </row>
    <row r="13857" spans="8:69" ht="12" customHeight="1">
      <c r="H13857" s="800"/>
      <c r="AJ13857" s="792"/>
      <c r="AM13857" s="792"/>
      <c r="AP13857" s="792"/>
      <c r="AS13857" s="792"/>
      <c r="AV13857" s="792"/>
      <c r="AY13857" s="792"/>
      <c r="BN13857" s="792"/>
      <c r="BQ13857" s="792"/>
    </row>
    <row r="13858" spans="8:69" ht="12" customHeight="1">
      <c r="H13858" s="800"/>
      <c r="AJ13858" s="792"/>
      <c r="AM13858" s="792"/>
      <c r="AP13858" s="792"/>
      <c r="AS13858" s="792"/>
      <c r="AV13858" s="792"/>
      <c r="AY13858" s="792"/>
      <c r="BN13858" s="792"/>
      <c r="BQ13858" s="792"/>
    </row>
    <row r="13859" spans="8:69" ht="12" customHeight="1">
      <c r="H13859" s="800"/>
      <c r="AJ13859" s="792"/>
      <c r="AM13859" s="792"/>
      <c r="AP13859" s="792"/>
      <c r="AS13859" s="792"/>
      <c r="AV13859" s="792"/>
      <c r="AY13859" s="792"/>
      <c r="BN13859" s="792"/>
      <c r="BQ13859" s="792"/>
    </row>
    <row r="13860" spans="8:69" ht="12" customHeight="1">
      <c r="H13860" s="800"/>
      <c r="AJ13860" s="792"/>
      <c r="AM13860" s="792"/>
      <c r="AP13860" s="792"/>
      <c r="AS13860" s="792"/>
      <c r="AV13860" s="792"/>
      <c r="AY13860" s="792"/>
      <c r="BN13860" s="792"/>
      <c r="BQ13860" s="792"/>
    </row>
    <row r="13861" spans="8:69" ht="12" customHeight="1">
      <c r="H13861" s="800"/>
      <c r="AJ13861" s="792"/>
      <c r="AM13861" s="792"/>
      <c r="AP13861" s="792"/>
      <c r="AS13861" s="792"/>
      <c r="AV13861" s="792"/>
      <c r="AY13861" s="792"/>
      <c r="BN13861" s="792"/>
      <c r="BQ13861" s="792"/>
    </row>
    <row r="13862" spans="8:69" ht="12" customHeight="1">
      <c r="H13862" s="800"/>
      <c r="AJ13862" s="792"/>
      <c r="AM13862" s="792"/>
      <c r="AP13862" s="792"/>
      <c r="AS13862" s="792"/>
      <c r="AV13862" s="792"/>
      <c r="AY13862" s="792"/>
      <c r="BN13862" s="792"/>
      <c r="BQ13862" s="792"/>
    </row>
    <row r="13863" spans="8:69" ht="12" customHeight="1">
      <c r="H13863" s="800"/>
      <c r="AJ13863" s="792"/>
      <c r="AM13863" s="792"/>
      <c r="AP13863" s="792"/>
      <c r="AS13863" s="792"/>
      <c r="AV13863" s="792"/>
      <c r="AY13863" s="792"/>
      <c r="BN13863" s="792"/>
      <c r="BQ13863" s="792"/>
    </row>
    <row r="13864" spans="8:69" ht="12" customHeight="1">
      <c r="H13864" s="800"/>
      <c r="AJ13864" s="792"/>
      <c r="AM13864" s="792"/>
      <c r="AP13864" s="792"/>
      <c r="AS13864" s="792"/>
      <c r="AV13864" s="792"/>
      <c r="AY13864" s="792"/>
      <c r="BN13864" s="792"/>
      <c r="BQ13864" s="792"/>
    </row>
    <row r="13865" spans="8:69" ht="12" customHeight="1">
      <c r="H13865" s="800"/>
      <c r="AJ13865" s="792"/>
      <c r="AM13865" s="792"/>
      <c r="AP13865" s="792"/>
      <c r="AS13865" s="792"/>
      <c r="AV13865" s="792"/>
      <c r="AY13865" s="792"/>
      <c r="BN13865" s="792"/>
      <c r="BQ13865" s="792"/>
    </row>
    <row r="13866" spans="8:69" ht="12" customHeight="1">
      <c r="H13866" s="800"/>
      <c r="AJ13866" s="792"/>
      <c r="AM13866" s="792"/>
      <c r="AP13866" s="792"/>
      <c r="AS13866" s="792"/>
      <c r="AV13866" s="792"/>
      <c r="AY13866" s="792"/>
      <c r="BN13866" s="792"/>
      <c r="BQ13866" s="792"/>
    </row>
    <row r="13867" spans="8:69" ht="12" customHeight="1">
      <c r="H13867" s="800"/>
      <c r="AJ13867" s="792"/>
      <c r="AM13867" s="792"/>
      <c r="AP13867" s="792"/>
      <c r="AS13867" s="792"/>
      <c r="AV13867" s="792"/>
      <c r="AY13867" s="792"/>
      <c r="BN13867" s="792"/>
      <c r="BQ13867" s="792"/>
    </row>
    <row r="13868" spans="8:69" ht="12" customHeight="1">
      <c r="H13868" s="800"/>
      <c r="AJ13868" s="792"/>
      <c r="AM13868" s="792"/>
      <c r="AP13868" s="792"/>
      <c r="AS13868" s="792"/>
      <c r="AV13868" s="792"/>
      <c r="AY13868" s="792"/>
      <c r="BN13868" s="792"/>
      <c r="BQ13868" s="792"/>
    </row>
    <row r="13869" spans="8:69" ht="12" customHeight="1">
      <c r="H13869" s="800"/>
      <c r="AJ13869" s="792"/>
      <c r="AM13869" s="792"/>
      <c r="AP13869" s="792"/>
      <c r="AS13869" s="792"/>
      <c r="AV13869" s="792"/>
      <c r="AY13869" s="792"/>
      <c r="BN13869" s="792"/>
      <c r="BQ13869" s="792"/>
    </row>
    <row r="13870" spans="8:69" ht="12" customHeight="1">
      <c r="H13870" s="800"/>
      <c r="AJ13870" s="792"/>
      <c r="AM13870" s="792"/>
      <c r="AP13870" s="792"/>
      <c r="AS13870" s="792"/>
      <c r="AV13870" s="792"/>
      <c r="AY13870" s="792"/>
      <c r="BN13870" s="792"/>
      <c r="BQ13870" s="792"/>
    </row>
    <row r="13871" spans="8:69" ht="12" customHeight="1">
      <c r="H13871" s="800"/>
      <c r="AJ13871" s="792"/>
      <c r="AM13871" s="792"/>
      <c r="AP13871" s="792"/>
      <c r="AS13871" s="792"/>
      <c r="AV13871" s="792"/>
      <c r="AY13871" s="792"/>
      <c r="BN13871" s="792"/>
      <c r="BQ13871" s="792"/>
    </row>
    <row r="13872" spans="8:69" ht="12" customHeight="1">
      <c r="H13872" s="800"/>
      <c r="AJ13872" s="792"/>
      <c r="AM13872" s="792"/>
      <c r="AP13872" s="792"/>
      <c r="AS13872" s="792"/>
      <c r="AV13872" s="792"/>
      <c r="AY13872" s="792"/>
      <c r="BN13872" s="792"/>
      <c r="BQ13872" s="792"/>
    </row>
    <row r="13873" spans="8:69" ht="12" customHeight="1">
      <c r="H13873" s="800"/>
      <c r="AJ13873" s="792"/>
      <c r="AM13873" s="792"/>
      <c r="AP13873" s="792"/>
      <c r="AS13873" s="792"/>
      <c r="AV13873" s="792"/>
      <c r="AY13873" s="792"/>
      <c r="BN13873" s="792"/>
      <c r="BQ13873" s="792"/>
    </row>
    <row r="13874" spans="8:69" ht="12" customHeight="1">
      <c r="H13874" s="800"/>
      <c r="AJ13874" s="792"/>
      <c r="AM13874" s="792"/>
      <c r="AP13874" s="792"/>
      <c r="AS13874" s="792"/>
      <c r="AV13874" s="792"/>
      <c r="AY13874" s="792"/>
      <c r="BN13874" s="792"/>
      <c r="BQ13874" s="792"/>
    </row>
    <row r="13875" spans="8:69" ht="12" customHeight="1">
      <c r="H13875" s="800"/>
      <c r="AJ13875" s="792"/>
      <c r="AM13875" s="792"/>
      <c r="AP13875" s="792"/>
      <c r="AS13875" s="792"/>
      <c r="AV13875" s="792"/>
      <c r="AY13875" s="792"/>
      <c r="BN13875" s="792"/>
      <c r="BQ13875" s="792"/>
    </row>
    <row r="13876" spans="8:69" ht="12" customHeight="1">
      <c r="H13876" s="800"/>
      <c r="AJ13876" s="792"/>
      <c r="AM13876" s="792"/>
      <c r="AP13876" s="792"/>
      <c r="AS13876" s="792"/>
      <c r="AV13876" s="792"/>
      <c r="AY13876" s="792"/>
      <c r="BN13876" s="792"/>
      <c r="BQ13876" s="792"/>
    </row>
    <row r="13877" spans="8:69" ht="12" customHeight="1">
      <c r="H13877" s="800"/>
      <c r="AJ13877" s="792"/>
      <c r="AM13877" s="792"/>
      <c r="AP13877" s="792"/>
      <c r="AS13877" s="792"/>
      <c r="AV13877" s="792"/>
      <c r="AY13877" s="792"/>
      <c r="BN13877" s="792"/>
      <c r="BQ13877" s="792"/>
    </row>
    <row r="13878" spans="8:69" ht="12" customHeight="1">
      <c r="H13878" s="800"/>
      <c r="AJ13878" s="792"/>
      <c r="AM13878" s="792"/>
      <c r="AP13878" s="792"/>
      <c r="AS13878" s="792"/>
      <c r="AV13878" s="792"/>
      <c r="AY13878" s="792"/>
      <c r="BN13878" s="792"/>
      <c r="BQ13878" s="792"/>
    </row>
    <row r="13879" spans="8:69" ht="12" customHeight="1">
      <c r="H13879" s="800"/>
      <c r="AJ13879" s="792"/>
      <c r="AM13879" s="792"/>
      <c r="AP13879" s="792"/>
      <c r="AS13879" s="792"/>
      <c r="AV13879" s="792"/>
      <c r="AY13879" s="792"/>
      <c r="BN13879" s="792"/>
      <c r="BQ13879" s="792"/>
    </row>
    <row r="13880" spans="8:69" ht="12" customHeight="1">
      <c r="H13880" s="800"/>
      <c r="AJ13880" s="792"/>
      <c r="AM13880" s="792"/>
      <c r="AP13880" s="792"/>
      <c r="AS13880" s="792"/>
      <c r="AV13880" s="792"/>
      <c r="AY13880" s="792"/>
      <c r="BN13880" s="792"/>
      <c r="BQ13880" s="792"/>
    </row>
    <row r="13881" spans="8:69" ht="12" customHeight="1">
      <c r="H13881" s="800"/>
      <c r="AJ13881" s="792"/>
      <c r="AM13881" s="792"/>
      <c r="AP13881" s="792"/>
      <c r="AS13881" s="792"/>
      <c r="AV13881" s="792"/>
      <c r="AY13881" s="792"/>
      <c r="BN13881" s="792"/>
      <c r="BQ13881" s="792"/>
    </row>
    <row r="13882" spans="8:69" ht="12" customHeight="1">
      <c r="H13882" s="800"/>
      <c r="AJ13882" s="792"/>
      <c r="AM13882" s="792"/>
      <c r="AP13882" s="792"/>
      <c r="AS13882" s="792"/>
      <c r="AV13882" s="792"/>
      <c r="AY13882" s="792"/>
      <c r="BN13882" s="792"/>
      <c r="BQ13882" s="792"/>
    </row>
    <row r="13883" spans="8:69" ht="12" customHeight="1">
      <c r="H13883" s="800"/>
      <c r="AJ13883" s="792"/>
      <c r="AM13883" s="792"/>
      <c r="AP13883" s="792"/>
      <c r="AS13883" s="792"/>
      <c r="AV13883" s="792"/>
      <c r="AY13883" s="792"/>
      <c r="BN13883" s="792"/>
      <c r="BQ13883" s="792"/>
    </row>
    <row r="13884" spans="8:69" ht="12" customHeight="1">
      <c r="H13884" s="800"/>
      <c r="AJ13884" s="792"/>
      <c r="AM13884" s="792"/>
      <c r="AP13884" s="792"/>
      <c r="AS13884" s="792"/>
      <c r="AV13884" s="792"/>
      <c r="AY13884" s="792"/>
      <c r="BN13884" s="792"/>
      <c r="BQ13884" s="792"/>
    </row>
    <row r="13885" spans="8:69" ht="12" customHeight="1">
      <c r="H13885" s="800"/>
      <c r="AJ13885" s="792"/>
      <c r="AM13885" s="792"/>
      <c r="AP13885" s="792"/>
      <c r="AS13885" s="792"/>
      <c r="AV13885" s="792"/>
      <c r="AY13885" s="792"/>
      <c r="BN13885" s="792"/>
      <c r="BQ13885" s="792"/>
    </row>
    <row r="13886" spans="8:69" ht="12" customHeight="1">
      <c r="H13886" s="800"/>
      <c r="AJ13886" s="792"/>
      <c r="AM13886" s="792"/>
      <c r="AP13886" s="792"/>
      <c r="AS13886" s="792"/>
      <c r="AV13886" s="792"/>
      <c r="AY13886" s="792"/>
      <c r="BN13886" s="792"/>
      <c r="BQ13886" s="792"/>
    </row>
    <row r="13887" spans="8:69" ht="12" customHeight="1">
      <c r="H13887" s="800"/>
      <c r="AJ13887" s="792"/>
      <c r="AM13887" s="792"/>
      <c r="AP13887" s="792"/>
      <c r="AS13887" s="792"/>
      <c r="AV13887" s="792"/>
      <c r="AY13887" s="792"/>
      <c r="BN13887" s="792"/>
      <c r="BQ13887" s="792"/>
    </row>
    <row r="13888" spans="8:69" ht="12" customHeight="1">
      <c r="H13888" s="800"/>
      <c r="AJ13888" s="792"/>
      <c r="AM13888" s="792"/>
      <c r="AP13888" s="792"/>
      <c r="AS13888" s="792"/>
      <c r="AV13888" s="792"/>
      <c r="AY13888" s="792"/>
      <c r="BN13888" s="792"/>
      <c r="BQ13888" s="792"/>
    </row>
    <row r="13889" spans="8:69" ht="12" customHeight="1">
      <c r="H13889" s="800"/>
      <c r="AJ13889" s="792"/>
      <c r="AM13889" s="792"/>
      <c r="AP13889" s="792"/>
      <c r="AS13889" s="792"/>
      <c r="AV13889" s="792"/>
      <c r="AY13889" s="792"/>
      <c r="BN13889" s="792"/>
      <c r="BQ13889" s="792"/>
    </row>
    <row r="13890" spans="8:69" ht="12" customHeight="1">
      <c r="H13890" s="800"/>
      <c r="AJ13890" s="792"/>
      <c r="AM13890" s="792"/>
      <c r="AP13890" s="792"/>
      <c r="AS13890" s="792"/>
      <c r="AV13890" s="792"/>
      <c r="AY13890" s="792"/>
      <c r="BN13890" s="792"/>
      <c r="BQ13890" s="792"/>
    </row>
    <row r="13891" spans="8:69" ht="12" customHeight="1">
      <c r="H13891" s="800"/>
      <c r="AJ13891" s="792"/>
      <c r="AM13891" s="792"/>
      <c r="AP13891" s="792"/>
      <c r="AS13891" s="792"/>
      <c r="AV13891" s="792"/>
      <c r="AY13891" s="792"/>
      <c r="BN13891" s="792"/>
      <c r="BQ13891" s="792"/>
    </row>
    <row r="13892" spans="8:69" ht="12" customHeight="1">
      <c r="H13892" s="800"/>
      <c r="AJ13892" s="792"/>
      <c r="AM13892" s="792"/>
      <c r="AP13892" s="792"/>
      <c r="AS13892" s="792"/>
      <c r="AV13892" s="792"/>
      <c r="AY13892" s="792"/>
      <c r="BN13892" s="792"/>
      <c r="BQ13892" s="792"/>
    </row>
    <row r="13893" spans="8:69" ht="12" customHeight="1">
      <c r="H13893" s="800"/>
      <c r="AJ13893" s="792"/>
      <c r="AM13893" s="792"/>
      <c r="AP13893" s="792"/>
      <c r="AS13893" s="792"/>
      <c r="AV13893" s="792"/>
      <c r="AY13893" s="792"/>
      <c r="BN13893" s="792"/>
      <c r="BQ13893" s="792"/>
    </row>
    <row r="13894" spans="8:69" ht="12" customHeight="1">
      <c r="H13894" s="800"/>
      <c r="AJ13894" s="792"/>
      <c r="AM13894" s="792"/>
      <c r="AP13894" s="792"/>
      <c r="AS13894" s="792"/>
      <c r="AV13894" s="792"/>
      <c r="AY13894" s="792"/>
      <c r="BN13894" s="792"/>
      <c r="BQ13894" s="792"/>
    </row>
    <row r="13895" spans="8:69" ht="12" customHeight="1">
      <c r="H13895" s="800"/>
      <c r="AJ13895" s="792"/>
      <c r="AM13895" s="792"/>
      <c r="AP13895" s="792"/>
      <c r="AS13895" s="792"/>
      <c r="AV13895" s="792"/>
      <c r="AY13895" s="792"/>
      <c r="BN13895" s="792"/>
      <c r="BQ13895" s="792"/>
    </row>
    <row r="13896" spans="8:69" ht="12" customHeight="1">
      <c r="H13896" s="800"/>
      <c r="AJ13896" s="792"/>
      <c r="AM13896" s="792"/>
      <c r="AP13896" s="792"/>
      <c r="AS13896" s="792"/>
      <c r="AV13896" s="792"/>
      <c r="AY13896" s="792"/>
      <c r="BN13896" s="792"/>
      <c r="BQ13896" s="792"/>
    </row>
    <row r="13897" spans="8:69" ht="12" customHeight="1">
      <c r="H13897" s="800"/>
      <c r="AJ13897" s="792"/>
      <c r="AM13897" s="792"/>
      <c r="AP13897" s="792"/>
      <c r="AS13897" s="792"/>
      <c r="AV13897" s="792"/>
      <c r="AY13897" s="792"/>
      <c r="BN13897" s="792"/>
      <c r="BQ13897" s="792"/>
    </row>
    <row r="13898" spans="8:69" ht="12" customHeight="1">
      <c r="H13898" s="800"/>
      <c r="AJ13898" s="792"/>
      <c r="AM13898" s="792"/>
      <c r="AP13898" s="792"/>
      <c r="AS13898" s="792"/>
      <c r="AV13898" s="792"/>
      <c r="AY13898" s="792"/>
      <c r="BN13898" s="792"/>
      <c r="BQ13898" s="792"/>
    </row>
    <row r="13899" spans="8:69" ht="12" customHeight="1">
      <c r="H13899" s="800"/>
      <c r="AJ13899" s="792"/>
      <c r="AM13899" s="792"/>
      <c r="AP13899" s="792"/>
      <c r="AS13899" s="792"/>
      <c r="AV13899" s="792"/>
      <c r="AY13899" s="792"/>
      <c r="BN13899" s="792"/>
      <c r="BQ13899" s="792"/>
    </row>
    <row r="13900" spans="8:69" ht="12" customHeight="1">
      <c r="H13900" s="800"/>
      <c r="AJ13900" s="792"/>
      <c r="AM13900" s="792"/>
      <c r="AP13900" s="792"/>
      <c r="AS13900" s="792"/>
      <c r="AV13900" s="792"/>
      <c r="AY13900" s="792"/>
      <c r="BN13900" s="792"/>
      <c r="BQ13900" s="792"/>
    </row>
    <row r="13901" spans="8:69" ht="12" customHeight="1">
      <c r="H13901" s="800"/>
      <c r="AJ13901" s="792"/>
      <c r="AM13901" s="792"/>
      <c r="AP13901" s="792"/>
      <c r="AS13901" s="792"/>
      <c r="AV13901" s="792"/>
      <c r="AY13901" s="792"/>
      <c r="BN13901" s="792"/>
      <c r="BQ13901" s="792"/>
    </row>
    <row r="13902" spans="8:69" ht="12" customHeight="1">
      <c r="H13902" s="800"/>
      <c r="AJ13902" s="792"/>
      <c r="AM13902" s="792"/>
      <c r="AP13902" s="792"/>
      <c r="AS13902" s="792"/>
      <c r="AV13902" s="792"/>
      <c r="AY13902" s="792"/>
      <c r="BN13902" s="792"/>
      <c r="BQ13902" s="792"/>
    </row>
    <row r="13903" spans="8:69" ht="12" customHeight="1">
      <c r="H13903" s="800"/>
      <c r="AJ13903" s="792"/>
      <c r="AM13903" s="792"/>
      <c r="AP13903" s="792"/>
      <c r="AS13903" s="792"/>
      <c r="AV13903" s="792"/>
      <c r="AY13903" s="792"/>
      <c r="BN13903" s="792"/>
      <c r="BQ13903" s="792"/>
    </row>
    <row r="13904" spans="8:69" ht="12" customHeight="1">
      <c r="H13904" s="800"/>
      <c r="AJ13904" s="792"/>
      <c r="AM13904" s="792"/>
      <c r="AP13904" s="792"/>
      <c r="AS13904" s="792"/>
      <c r="AV13904" s="792"/>
      <c r="AY13904" s="792"/>
      <c r="BN13904" s="792"/>
      <c r="BQ13904" s="792"/>
    </row>
    <row r="13905" spans="8:69" ht="12" customHeight="1">
      <c r="H13905" s="800"/>
      <c r="AJ13905" s="792"/>
      <c r="AM13905" s="792"/>
      <c r="AP13905" s="792"/>
      <c r="AS13905" s="792"/>
      <c r="AV13905" s="792"/>
      <c r="AY13905" s="792"/>
      <c r="BN13905" s="792"/>
      <c r="BQ13905" s="792"/>
    </row>
    <row r="13906" spans="8:69" ht="12" customHeight="1">
      <c r="H13906" s="800"/>
      <c r="AJ13906" s="792"/>
      <c r="AM13906" s="792"/>
      <c r="AP13906" s="792"/>
      <c r="AS13906" s="792"/>
      <c r="AV13906" s="792"/>
      <c r="AY13906" s="792"/>
      <c r="BN13906" s="792"/>
      <c r="BQ13906" s="792"/>
    </row>
    <row r="13907" spans="8:69" ht="12" customHeight="1">
      <c r="H13907" s="800"/>
      <c r="AJ13907" s="792"/>
      <c r="AM13907" s="792"/>
      <c r="AP13907" s="792"/>
      <c r="AS13907" s="792"/>
      <c r="AV13907" s="792"/>
      <c r="AY13907" s="792"/>
      <c r="BN13907" s="792"/>
      <c r="BQ13907" s="792"/>
    </row>
    <row r="13908" spans="8:69" ht="12" customHeight="1">
      <c r="H13908" s="800"/>
      <c r="AJ13908" s="792"/>
      <c r="AM13908" s="792"/>
      <c r="AP13908" s="792"/>
      <c r="AS13908" s="792"/>
      <c r="AV13908" s="792"/>
      <c r="AY13908" s="792"/>
      <c r="BN13908" s="792"/>
      <c r="BQ13908" s="792"/>
    </row>
    <row r="13909" spans="8:69" ht="12" customHeight="1">
      <c r="H13909" s="800"/>
      <c r="AJ13909" s="792"/>
      <c r="AM13909" s="792"/>
      <c r="AP13909" s="792"/>
      <c r="AS13909" s="792"/>
      <c r="AV13909" s="792"/>
      <c r="AY13909" s="792"/>
      <c r="BN13909" s="792"/>
      <c r="BQ13909" s="792"/>
    </row>
    <row r="13910" spans="8:69" ht="12" customHeight="1">
      <c r="H13910" s="800"/>
      <c r="AJ13910" s="792"/>
      <c r="AM13910" s="792"/>
      <c r="AP13910" s="792"/>
      <c r="AS13910" s="792"/>
      <c r="AV13910" s="792"/>
      <c r="AY13910" s="792"/>
      <c r="BN13910" s="792"/>
      <c r="BQ13910" s="792"/>
    </row>
    <row r="13911" spans="8:69" ht="12" customHeight="1">
      <c r="H13911" s="800"/>
      <c r="AJ13911" s="792"/>
      <c r="AM13911" s="792"/>
      <c r="AP13911" s="792"/>
      <c r="AS13911" s="792"/>
      <c r="AV13911" s="792"/>
      <c r="AY13911" s="792"/>
      <c r="BN13911" s="792"/>
      <c r="BQ13911" s="792"/>
    </row>
    <row r="13912" spans="8:69" ht="12" customHeight="1">
      <c r="H13912" s="800"/>
      <c r="AJ13912" s="792"/>
      <c r="AM13912" s="792"/>
      <c r="AP13912" s="792"/>
      <c r="AS13912" s="792"/>
      <c r="AV13912" s="792"/>
      <c r="AY13912" s="792"/>
      <c r="BN13912" s="792"/>
      <c r="BQ13912" s="792"/>
    </row>
    <row r="13913" spans="8:69" ht="12" customHeight="1">
      <c r="H13913" s="800"/>
      <c r="AJ13913" s="792"/>
      <c r="AM13913" s="792"/>
      <c r="AP13913" s="792"/>
      <c r="AS13913" s="792"/>
      <c r="AV13913" s="792"/>
      <c r="AY13913" s="792"/>
      <c r="BN13913" s="792"/>
      <c r="BQ13913" s="792"/>
    </row>
    <row r="13914" spans="8:69" ht="12" customHeight="1">
      <c r="H13914" s="800"/>
      <c r="AJ13914" s="792"/>
      <c r="AM13914" s="792"/>
      <c r="AP13914" s="792"/>
      <c r="AS13914" s="792"/>
      <c r="AV13914" s="792"/>
      <c r="AY13914" s="792"/>
      <c r="BN13914" s="792"/>
      <c r="BQ13914" s="792"/>
    </row>
    <row r="13915" spans="8:69" ht="12" customHeight="1">
      <c r="H13915" s="800"/>
      <c r="AJ13915" s="792"/>
      <c r="AM13915" s="792"/>
      <c r="AP13915" s="792"/>
      <c r="AS13915" s="792"/>
      <c r="AV13915" s="792"/>
      <c r="AY13915" s="792"/>
      <c r="BN13915" s="792"/>
      <c r="BQ13915" s="792"/>
    </row>
    <row r="13916" spans="8:69" ht="12" customHeight="1">
      <c r="H13916" s="800"/>
      <c r="AJ13916" s="792"/>
      <c r="AM13916" s="792"/>
      <c r="AP13916" s="792"/>
      <c r="AS13916" s="792"/>
      <c r="AV13916" s="792"/>
      <c r="AY13916" s="792"/>
      <c r="BN13916" s="792"/>
      <c r="BQ13916" s="792"/>
    </row>
    <row r="13917" spans="8:69" ht="12" customHeight="1">
      <c r="H13917" s="800"/>
      <c r="AJ13917" s="792"/>
      <c r="AM13917" s="792"/>
      <c r="AP13917" s="792"/>
      <c r="AS13917" s="792"/>
      <c r="AV13917" s="792"/>
      <c r="AY13917" s="792"/>
      <c r="BN13917" s="792"/>
      <c r="BQ13917" s="792"/>
    </row>
    <row r="13918" spans="8:69" ht="12" customHeight="1">
      <c r="H13918" s="800"/>
      <c r="AJ13918" s="792"/>
      <c r="AM13918" s="792"/>
      <c r="AP13918" s="792"/>
      <c r="AS13918" s="792"/>
      <c r="AV13918" s="792"/>
      <c r="AY13918" s="792"/>
      <c r="BN13918" s="792"/>
      <c r="BQ13918" s="792"/>
    </row>
    <row r="13919" spans="8:69" ht="12" customHeight="1">
      <c r="H13919" s="800"/>
      <c r="AJ13919" s="792"/>
      <c r="AM13919" s="792"/>
      <c r="AP13919" s="792"/>
      <c r="AS13919" s="792"/>
      <c r="AV13919" s="792"/>
      <c r="AY13919" s="792"/>
      <c r="BN13919" s="792"/>
      <c r="BQ13919" s="792"/>
    </row>
    <row r="13920" spans="8:69" ht="12" customHeight="1">
      <c r="H13920" s="800"/>
      <c r="AJ13920" s="792"/>
      <c r="AM13920" s="792"/>
      <c r="AP13920" s="792"/>
      <c r="AS13920" s="792"/>
      <c r="AV13920" s="792"/>
      <c r="AY13920" s="792"/>
      <c r="BN13920" s="792"/>
      <c r="BQ13920" s="792"/>
    </row>
    <row r="13921" spans="8:69" ht="12" customHeight="1">
      <c r="H13921" s="800"/>
      <c r="AJ13921" s="792"/>
      <c r="AM13921" s="792"/>
      <c r="AP13921" s="792"/>
      <c r="AS13921" s="792"/>
      <c r="AV13921" s="792"/>
      <c r="AY13921" s="792"/>
      <c r="BN13921" s="792"/>
      <c r="BQ13921" s="792"/>
    </row>
    <row r="13922" spans="8:69" ht="12" customHeight="1">
      <c r="H13922" s="800"/>
      <c r="AJ13922" s="792"/>
      <c r="AM13922" s="792"/>
      <c r="AP13922" s="792"/>
      <c r="AS13922" s="792"/>
      <c r="AV13922" s="792"/>
      <c r="AY13922" s="792"/>
      <c r="BN13922" s="792"/>
      <c r="BQ13922" s="792"/>
    </row>
    <row r="13923" spans="8:69" ht="12" customHeight="1">
      <c r="H13923" s="800"/>
      <c r="AJ13923" s="792"/>
      <c r="AM13923" s="792"/>
      <c r="AP13923" s="792"/>
      <c r="AS13923" s="792"/>
      <c r="AV13923" s="792"/>
      <c r="AY13923" s="792"/>
      <c r="BN13923" s="792"/>
      <c r="BQ13923" s="792"/>
    </row>
    <row r="13924" spans="8:69" ht="12" customHeight="1">
      <c r="H13924" s="800"/>
      <c r="AJ13924" s="792"/>
      <c r="AM13924" s="792"/>
      <c r="AP13924" s="792"/>
      <c r="AS13924" s="792"/>
      <c r="AV13924" s="792"/>
      <c r="AY13924" s="792"/>
      <c r="BN13924" s="792"/>
      <c r="BQ13924" s="792"/>
    </row>
    <row r="13925" spans="8:69" ht="12" customHeight="1">
      <c r="H13925" s="800"/>
      <c r="AJ13925" s="792"/>
      <c r="AM13925" s="792"/>
      <c r="AP13925" s="792"/>
      <c r="AS13925" s="792"/>
      <c r="AV13925" s="792"/>
      <c r="AY13925" s="792"/>
      <c r="BN13925" s="792"/>
      <c r="BQ13925" s="792"/>
    </row>
    <row r="13926" spans="8:69" ht="12" customHeight="1">
      <c r="H13926" s="800"/>
      <c r="AJ13926" s="792"/>
      <c r="AM13926" s="792"/>
      <c r="AP13926" s="792"/>
      <c r="AS13926" s="792"/>
      <c r="AV13926" s="792"/>
      <c r="AY13926" s="792"/>
      <c r="BN13926" s="792"/>
      <c r="BQ13926" s="792"/>
    </row>
    <row r="13927" spans="8:69" ht="12" customHeight="1">
      <c r="H13927" s="800"/>
      <c r="AJ13927" s="792"/>
      <c r="AM13927" s="792"/>
      <c r="AP13927" s="792"/>
      <c r="AS13927" s="792"/>
      <c r="AV13927" s="792"/>
      <c r="AY13927" s="792"/>
      <c r="BN13927" s="792"/>
      <c r="BQ13927" s="792"/>
    </row>
    <row r="13928" spans="8:69" ht="12" customHeight="1">
      <c r="H13928" s="800"/>
      <c r="AJ13928" s="792"/>
      <c r="AM13928" s="792"/>
      <c r="AP13928" s="792"/>
      <c r="AS13928" s="792"/>
      <c r="AV13928" s="792"/>
      <c r="AY13928" s="792"/>
      <c r="BN13928" s="792"/>
      <c r="BQ13928" s="792"/>
    </row>
    <row r="13929" spans="8:69" ht="12" customHeight="1">
      <c r="H13929" s="800"/>
      <c r="AJ13929" s="792"/>
      <c r="AM13929" s="792"/>
      <c r="AP13929" s="792"/>
      <c r="AS13929" s="792"/>
      <c r="AV13929" s="792"/>
      <c r="AY13929" s="792"/>
      <c r="BN13929" s="792"/>
      <c r="BQ13929" s="792"/>
    </row>
    <row r="13930" spans="8:69" ht="12" customHeight="1">
      <c r="H13930" s="800"/>
      <c r="AJ13930" s="792"/>
      <c r="AM13930" s="792"/>
      <c r="AP13930" s="792"/>
      <c r="AS13930" s="792"/>
      <c r="AV13930" s="792"/>
      <c r="AY13930" s="792"/>
      <c r="BN13930" s="792"/>
      <c r="BQ13930" s="792"/>
    </row>
    <row r="13931" spans="8:69" ht="12" customHeight="1">
      <c r="H13931" s="800"/>
      <c r="AJ13931" s="792"/>
      <c r="AM13931" s="792"/>
      <c r="AP13931" s="792"/>
      <c r="AS13931" s="792"/>
      <c r="AV13931" s="792"/>
      <c r="AY13931" s="792"/>
      <c r="BN13931" s="792"/>
      <c r="BQ13931" s="792"/>
    </row>
    <row r="13932" spans="8:69" ht="12" customHeight="1">
      <c r="H13932" s="800"/>
      <c r="AJ13932" s="792"/>
      <c r="AM13932" s="792"/>
      <c r="AP13932" s="792"/>
      <c r="AS13932" s="792"/>
      <c r="AV13932" s="792"/>
      <c r="AY13932" s="792"/>
      <c r="BN13932" s="792"/>
      <c r="BQ13932" s="792"/>
    </row>
    <row r="13933" spans="8:69" ht="12" customHeight="1">
      <c r="H13933" s="800"/>
      <c r="AJ13933" s="792"/>
      <c r="AM13933" s="792"/>
      <c r="AP13933" s="792"/>
      <c r="AS13933" s="792"/>
      <c r="AV13933" s="792"/>
      <c r="AY13933" s="792"/>
      <c r="BN13933" s="792"/>
      <c r="BQ13933" s="792"/>
    </row>
    <row r="13934" spans="8:69" ht="12" customHeight="1">
      <c r="H13934" s="800"/>
      <c r="AJ13934" s="792"/>
      <c r="AM13934" s="792"/>
      <c r="AP13934" s="792"/>
      <c r="AS13934" s="792"/>
      <c r="AV13934" s="792"/>
      <c r="AY13934" s="792"/>
      <c r="BN13934" s="792"/>
      <c r="BQ13934" s="792"/>
    </row>
    <row r="13935" spans="8:69" ht="12" customHeight="1">
      <c r="H13935" s="800"/>
      <c r="AJ13935" s="792"/>
      <c r="AM13935" s="792"/>
      <c r="AP13935" s="792"/>
      <c r="AS13935" s="792"/>
      <c r="AV13935" s="792"/>
      <c r="AY13935" s="792"/>
      <c r="BN13935" s="792"/>
      <c r="BQ13935" s="792"/>
    </row>
    <row r="13936" spans="8:69" ht="12" customHeight="1">
      <c r="H13936" s="800"/>
      <c r="AJ13936" s="792"/>
      <c r="AM13936" s="792"/>
      <c r="AP13936" s="792"/>
      <c r="AS13936" s="792"/>
      <c r="AV13936" s="792"/>
      <c r="AY13936" s="792"/>
      <c r="BN13936" s="792"/>
      <c r="BQ13936" s="792"/>
    </row>
    <row r="13937" spans="8:69" ht="12" customHeight="1">
      <c r="H13937" s="800"/>
      <c r="AJ13937" s="792"/>
      <c r="AM13937" s="792"/>
      <c r="AP13937" s="792"/>
      <c r="AS13937" s="792"/>
      <c r="AV13937" s="792"/>
      <c r="AY13937" s="792"/>
      <c r="BN13937" s="792"/>
      <c r="BQ13937" s="792"/>
    </row>
    <row r="13938" spans="8:69" ht="12" customHeight="1">
      <c r="H13938" s="800"/>
      <c r="AJ13938" s="792"/>
      <c r="AM13938" s="792"/>
      <c r="AP13938" s="792"/>
      <c r="AS13938" s="792"/>
      <c r="AV13938" s="792"/>
      <c r="AY13938" s="792"/>
      <c r="BN13938" s="792"/>
      <c r="BQ13938" s="792"/>
    </row>
    <row r="13939" spans="8:69" ht="12" customHeight="1">
      <c r="H13939" s="800"/>
      <c r="AJ13939" s="792"/>
      <c r="AM13939" s="792"/>
      <c r="AP13939" s="792"/>
      <c r="AS13939" s="792"/>
      <c r="AV13939" s="792"/>
      <c r="AY13939" s="792"/>
      <c r="BN13939" s="792"/>
      <c r="BQ13939" s="792"/>
    </row>
    <row r="13940" spans="8:69" ht="12" customHeight="1">
      <c r="H13940" s="800"/>
      <c r="AJ13940" s="792"/>
      <c r="AM13940" s="792"/>
      <c r="AP13940" s="792"/>
      <c r="AS13940" s="792"/>
      <c r="AV13940" s="792"/>
      <c r="AY13940" s="792"/>
      <c r="BN13940" s="792"/>
      <c r="BQ13940" s="792"/>
    </row>
    <row r="13941" spans="8:69" ht="12" customHeight="1">
      <c r="H13941" s="800"/>
      <c r="AJ13941" s="792"/>
      <c r="AM13941" s="792"/>
      <c r="AP13941" s="792"/>
      <c r="AS13941" s="792"/>
      <c r="AV13941" s="792"/>
      <c r="AY13941" s="792"/>
      <c r="BN13941" s="792"/>
      <c r="BQ13941" s="792"/>
    </row>
    <row r="13942" spans="8:69" ht="12" customHeight="1">
      <c r="H13942" s="800"/>
      <c r="AJ13942" s="792"/>
      <c r="AM13942" s="792"/>
      <c r="AP13942" s="792"/>
      <c r="AS13942" s="792"/>
      <c r="AV13942" s="792"/>
      <c r="AY13942" s="792"/>
      <c r="BN13942" s="792"/>
      <c r="BQ13942" s="792"/>
    </row>
    <row r="13943" spans="8:69" ht="12" customHeight="1">
      <c r="H13943" s="800"/>
      <c r="AJ13943" s="792"/>
      <c r="AM13943" s="792"/>
      <c r="AP13943" s="792"/>
      <c r="AS13943" s="792"/>
      <c r="AV13943" s="792"/>
      <c r="AY13943" s="792"/>
      <c r="BN13943" s="792"/>
      <c r="BQ13943" s="792"/>
    </row>
    <row r="13944" spans="8:69" ht="12" customHeight="1">
      <c r="H13944" s="800"/>
      <c r="AJ13944" s="792"/>
      <c r="AM13944" s="792"/>
      <c r="AP13944" s="792"/>
      <c r="AS13944" s="792"/>
      <c r="AV13944" s="792"/>
      <c r="AY13944" s="792"/>
      <c r="BN13944" s="792"/>
      <c r="BQ13944" s="792"/>
    </row>
    <row r="13945" spans="8:69" ht="12" customHeight="1">
      <c r="H13945" s="800"/>
      <c r="AJ13945" s="792"/>
      <c r="AM13945" s="792"/>
      <c r="AP13945" s="792"/>
      <c r="AS13945" s="792"/>
      <c r="AV13945" s="792"/>
      <c r="AY13945" s="792"/>
      <c r="BN13945" s="792"/>
      <c r="BQ13945" s="792"/>
    </row>
    <row r="13946" spans="8:69" ht="12" customHeight="1">
      <c r="H13946" s="800"/>
      <c r="AJ13946" s="792"/>
      <c r="AM13946" s="792"/>
      <c r="AP13946" s="792"/>
      <c r="AS13946" s="792"/>
      <c r="AV13946" s="792"/>
      <c r="AY13946" s="792"/>
      <c r="BN13946" s="792"/>
      <c r="BQ13946" s="792"/>
    </row>
    <row r="13947" spans="8:69" ht="12" customHeight="1">
      <c r="H13947" s="800"/>
      <c r="AJ13947" s="792"/>
      <c r="AM13947" s="792"/>
      <c r="AP13947" s="792"/>
      <c r="AS13947" s="792"/>
      <c r="AV13947" s="792"/>
      <c r="AY13947" s="792"/>
      <c r="BN13947" s="792"/>
      <c r="BQ13947" s="792"/>
    </row>
    <row r="13948" spans="8:69" ht="12" customHeight="1">
      <c r="H13948" s="800"/>
      <c r="AJ13948" s="792"/>
      <c r="AM13948" s="792"/>
      <c r="AP13948" s="792"/>
      <c r="AS13948" s="792"/>
      <c r="AV13948" s="792"/>
      <c r="AY13948" s="792"/>
      <c r="BN13948" s="792"/>
      <c r="BQ13948" s="792"/>
    </row>
    <row r="13949" spans="8:69" ht="12" customHeight="1">
      <c r="H13949" s="800"/>
      <c r="AJ13949" s="792"/>
      <c r="AM13949" s="792"/>
      <c r="AP13949" s="792"/>
      <c r="AS13949" s="792"/>
      <c r="AV13949" s="792"/>
      <c r="AY13949" s="792"/>
      <c r="BN13949" s="792"/>
      <c r="BQ13949" s="792"/>
    </row>
    <row r="13950" spans="8:69" ht="12" customHeight="1">
      <c r="H13950" s="800"/>
      <c r="AJ13950" s="792"/>
      <c r="AM13950" s="792"/>
      <c r="AP13950" s="792"/>
      <c r="AS13950" s="792"/>
      <c r="AV13950" s="792"/>
      <c r="AY13950" s="792"/>
      <c r="BN13950" s="792"/>
      <c r="BQ13950" s="792"/>
    </row>
    <row r="13951" spans="8:69" ht="12" customHeight="1">
      <c r="H13951" s="800"/>
      <c r="AJ13951" s="792"/>
      <c r="AM13951" s="792"/>
      <c r="AP13951" s="792"/>
      <c r="AS13951" s="792"/>
      <c r="AV13951" s="792"/>
      <c r="AY13951" s="792"/>
      <c r="BN13951" s="792"/>
      <c r="BQ13951" s="792"/>
    </row>
    <row r="13952" spans="8:69" ht="12" customHeight="1">
      <c r="H13952" s="800"/>
      <c r="AJ13952" s="792"/>
      <c r="AM13952" s="792"/>
      <c r="AP13952" s="792"/>
      <c r="AS13952" s="792"/>
      <c r="AV13952" s="792"/>
      <c r="AY13952" s="792"/>
      <c r="BN13952" s="792"/>
      <c r="BQ13952" s="792"/>
    </row>
    <row r="13953" spans="8:69" ht="12" customHeight="1">
      <c r="H13953" s="800"/>
      <c r="AJ13953" s="792"/>
      <c r="AM13953" s="792"/>
      <c r="AP13953" s="792"/>
      <c r="AS13953" s="792"/>
      <c r="AV13953" s="792"/>
      <c r="AY13953" s="792"/>
      <c r="BN13953" s="792"/>
      <c r="BQ13953" s="792"/>
    </row>
    <row r="13954" spans="8:69" ht="12" customHeight="1">
      <c r="H13954" s="800"/>
      <c r="AJ13954" s="792"/>
      <c r="AM13954" s="792"/>
      <c r="AP13954" s="792"/>
      <c r="AS13954" s="792"/>
      <c r="AV13954" s="792"/>
      <c r="AY13954" s="792"/>
      <c r="BN13954" s="792"/>
      <c r="BQ13954" s="792"/>
    </row>
    <row r="13955" spans="8:69" ht="12" customHeight="1">
      <c r="H13955" s="800"/>
      <c r="AJ13955" s="792"/>
      <c r="AM13955" s="792"/>
      <c r="AP13955" s="792"/>
      <c r="AS13955" s="792"/>
      <c r="AV13955" s="792"/>
      <c r="AY13955" s="792"/>
      <c r="BN13955" s="792"/>
      <c r="BQ13955" s="792"/>
    </row>
    <row r="13956" spans="8:69" ht="12" customHeight="1">
      <c r="H13956" s="800"/>
      <c r="AJ13956" s="792"/>
      <c r="AM13956" s="792"/>
      <c r="AP13956" s="792"/>
      <c r="AS13956" s="792"/>
      <c r="AV13956" s="792"/>
      <c r="AY13956" s="792"/>
      <c r="BN13956" s="792"/>
      <c r="BQ13956" s="792"/>
    </row>
    <row r="13957" spans="8:69" ht="12" customHeight="1">
      <c r="H13957" s="800"/>
      <c r="AJ13957" s="792"/>
      <c r="AM13957" s="792"/>
      <c r="AP13957" s="792"/>
      <c r="AS13957" s="792"/>
      <c r="AV13957" s="792"/>
      <c r="AY13957" s="792"/>
      <c r="BN13957" s="792"/>
      <c r="BQ13957" s="792"/>
    </row>
    <row r="13958" spans="8:69" ht="12" customHeight="1">
      <c r="H13958" s="800"/>
      <c r="AJ13958" s="792"/>
      <c r="AM13958" s="792"/>
      <c r="AP13958" s="792"/>
      <c r="AS13958" s="792"/>
      <c r="AV13958" s="792"/>
      <c r="AY13958" s="792"/>
      <c r="BN13958" s="792"/>
      <c r="BQ13958" s="792"/>
    </row>
    <row r="13959" spans="8:69" ht="12" customHeight="1">
      <c r="H13959" s="800"/>
      <c r="AJ13959" s="792"/>
      <c r="AM13959" s="792"/>
      <c r="AP13959" s="792"/>
      <c r="AS13959" s="792"/>
      <c r="AV13959" s="792"/>
      <c r="AY13959" s="792"/>
      <c r="BN13959" s="792"/>
      <c r="BQ13959" s="792"/>
    </row>
    <row r="13960" spans="8:69" ht="12" customHeight="1">
      <c r="H13960" s="800"/>
      <c r="AJ13960" s="792"/>
      <c r="AM13960" s="792"/>
      <c r="AP13960" s="792"/>
      <c r="AS13960" s="792"/>
      <c r="AV13960" s="792"/>
      <c r="AY13960" s="792"/>
      <c r="BN13960" s="792"/>
      <c r="BQ13960" s="792"/>
    </row>
    <row r="13961" spans="8:69" ht="12" customHeight="1">
      <c r="H13961" s="800"/>
      <c r="AJ13961" s="792"/>
      <c r="AM13961" s="792"/>
      <c r="AP13961" s="792"/>
      <c r="AS13961" s="792"/>
      <c r="AV13961" s="792"/>
      <c r="AY13961" s="792"/>
      <c r="BN13961" s="792"/>
      <c r="BQ13961" s="792"/>
    </row>
    <row r="13962" spans="8:69" ht="12" customHeight="1">
      <c r="H13962" s="800"/>
      <c r="AJ13962" s="792"/>
      <c r="AM13962" s="792"/>
      <c r="AP13962" s="792"/>
      <c r="AS13962" s="792"/>
      <c r="AV13962" s="792"/>
      <c r="AY13962" s="792"/>
      <c r="BN13962" s="792"/>
      <c r="BQ13962" s="792"/>
    </row>
    <row r="13963" spans="8:69" ht="12" customHeight="1">
      <c r="H13963" s="800"/>
      <c r="AJ13963" s="792"/>
      <c r="AM13963" s="792"/>
      <c r="AP13963" s="792"/>
      <c r="AS13963" s="792"/>
      <c r="AV13963" s="792"/>
      <c r="AY13963" s="792"/>
      <c r="BN13963" s="792"/>
      <c r="BQ13963" s="792"/>
    </row>
    <row r="13964" spans="8:69" ht="12" customHeight="1">
      <c r="H13964" s="800"/>
      <c r="AJ13964" s="792"/>
      <c r="AM13964" s="792"/>
      <c r="AP13964" s="792"/>
      <c r="AS13964" s="792"/>
      <c r="AV13964" s="792"/>
      <c r="AY13964" s="792"/>
      <c r="BN13964" s="792"/>
      <c r="BQ13964" s="792"/>
    </row>
    <row r="13965" spans="8:69" ht="12" customHeight="1">
      <c r="H13965" s="800"/>
      <c r="AJ13965" s="792"/>
      <c r="AM13965" s="792"/>
      <c r="AP13965" s="792"/>
      <c r="AS13965" s="792"/>
      <c r="AV13965" s="792"/>
      <c r="AY13965" s="792"/>
      <c r="BN13965" s="792"/>
      <c r="BQ13965" s="792"/>
    </row>
    <row r="13966" spans="8:69" ht="12" customHeight="1">
      <c r="H13966" s="800"/>
      <c r="AJ13966" s="792"/>
      <c r="AM13966" s="792"/>
      <c r="AP13966" s="792"/>
      <c r="AS13966" s="792"/>
      <c r="AV13966" s="792"/>
      <c r="AY13966" s="792"/>
      <c r="BN13966" s="792"/>
      <c r="BQ13966" s="792"/>
    </row>
    <row r="13967" spans="8:69" ht="12" customHeight="1">
      <c r="H13967" s="800"/>
      <c r="AJ13967" s="792"/>
      <c r="AM13967" s="792"/>
      <c r="AP13967" s="792"/>
      <c r="AS13967" s="792"/>
      <c r="AV13967" s="792"/>
      <c r="AY13967" s="792"/>
      <c r="BN13967" s="792"/>
      <c r="BQ13967" s="792"/>
    </row>
    <row r="13968" spans="8:69" ht="12" customHeight="1">
      <c r="H13968" s="800"/>
      <c r="AJ13968" s="792"/>
      <c r="AM13968" s="792"/>
      <c r="AP13968" s="792"/>
      <c r="AS13968" s="792"/>
      <c r="AV13968" s="792"/>
      <c r="AY13968" s="792"/>
      <c r="BN13968" s="792"/>
      <c r="BQ13968" s="792"/>
    </row>
    <row r="13969" spans="8:69" ht="12" customHeight="1">
      <c r="H13969" s="800"/>
      <c r="AJ13969" s="792"/>
      <c r="AM13969" s="792"/>
      <c r="AP13969" s="792"/>
      <c r="AS13969" s="792"/>
      <c r="AV13969" s="792"/>
      <c r="AY13969" s="792"/>
      <c r="BN13969" s="792"/>
      <c r="BQ13969" s="792"/>
    </row>
    <row r="13970" spans="8:69" ht="12" customHeight="1">
      <c r="H13970" s="800"/>
      <c r="AJ13970" s="792"/>
      <c r="AM13970" s="792"/>
      <c r="AP13970" s="792"/>
      <c r="AS13970" s="792"/>
      <c r="AV13970" s="792"/>
      <c r="AY13970" s="792"/>
      <c r="BN13970" s="792"/>
      <c r="BQ13970" s="792"/>
    </row>
    <row r="13971" spans="8:69" ht="12" customHeight="1">
      <c r="H13971" s="800"/>
      <c r="AJ13971" s="792"/>
      <c r="AM13971" s="792"/>
      <c r="AP13971" s="792"/>
      <c r="AS13971" s="792"/>
      <c r="AV13971" s="792"/>
      <c r="AY13971" s="792"/>
      <c r="BN13971" s="792"/>
      <c r="BQ13971" s="792"/>
    </row>
    <row r="13972" spans="8:69" ht="12" customHeight="1">
      <c r="H13972" s="800"/>
      <c r="AJ13972" s="792"/>
      <c r="AM13972" s="792"/>
      <c r="AP13972" s="792"/>
      <c r="AS13972" s="792"/>
      <c r="AV13972" s="792"/>
      <c r="AY13972" s="792"/>
      <c r="BN13972" s="792"/>
      <c r="BQ13972" s="792"/>
    </row>
    <row r="13973" spans="8:69" ht="12" customHeight="1">
      <c r="H13973" s="800"/>
      <c r="AJ13973" s="792"/>
      <c r="AM13973" s="792"/>
      <c r="AP13973" s="792"/>
      <c r="AS13973" s="792"/>
      <c r="AV13973" s="792"/>
      <c r="AY13973" s="792"/>
      <c r="BN13973" s="792"/>
      <c r="BQ13973" s="792"/>
    </row>
    <row r="13974" spans="8:69" ht="12" customHeight="1">
      <c r="H13974" s="800"/>
      <c r="AJ13974" s="792"/>
      <c r="AM13974" s="792"/>
      <c r="AP13974" s="792"/>
      <c r="AS13974" s="792"/>
      <c r="AV13974" s="792"/>
      <c r="AY13974" s="792"/>
      <c r="BN13974" s="792"/>
      <c r="BQ13974" s="792"/>
    </row>
    <row r="13975" spans="8:69" ht="12" customHeight="1">
      <c r="H13975" s="800"/>
      <c r="AJ13975" s="792"/>
      <c r="AM13975" s="792"/>
      <c r="AP13975" s="792"/>
      <c r="AS13975" s="792"/>
      <c r="AV13975" s="792"/>
      <c r="AY13975" s="792"/>
      <c r="BN13975" s="792"/>
      <c r="BQ13975" s="792"/>
    </row>
    <row r="13976" spans="8:69" ht="12" customHeight="1">
      <c r="H13976" s="800"/>
      <c r="AJ13976" s="792"/>
      <c r="AM13976" s="792"/>
      <c r="AP13976" s="792"/>
      <c r="AS13976" s="792"/>
      <c r="AV13976" s="792"/>
      <c r="AY13976" s="792"/>
      <c r="BN13976" s="792"/>
      <c r="BQ13976" s="792"/>
    </row>
    <row r="13977" spans="8:69" ht="12" customHeight="1">
      <c r="H13977" s="800"/>
      <c r="AJ13977" s="792"/>
      <c r="AM13977" s="792"/>
      <c r="AP13977" s="792"/>
      <c r="AS13977" s="792"/>
      <c r="AV13977" s="792"/>
      <c r="AY13977" s="792"/>
      <c r="BN13977" s="792"/>
      <c r="BQ13977" s="792"/>
    </row>
    <row r="13978" spans="8:69" ht="12" customHeight="1">
      <c r="H13978" s="800"/>
      <c r="AJ13978" s="792"/>
      <c r="AM13978" s="792"/>
      <c r="AP13978" s="792"/>
      <c r="AS13978" s="792"/>
      <c r="AV13978" s="792"/>
      <c r="AY13978" s="792"/>
      <c r="BN13978" s="792"/>
      <c r="BQ13978" s="792"/>
    </row>
    <row r="13979" spans="8:69" ht="12" customHeight="1">
      <c r="H13979" s="800"/>
      <c r="AJ13979" s="792"/>
      <c r="AM13979" s="792"/>
      <c r="AP13979" s="792"/>
      <c r="AS13979" s="792"/>
      <c r="AV13979" s="792"/>
      <c r="AY13979" s="792"/>
      <c r="BN13979" s="792"/>
      <c r="BQ13979" s="792"/>
    </row>
    <row r="13980" spans="8:69" ht="12" customHeight="1">
      <c r="H13980" s="800"/>
      <c r="AJ13980" s="792"/>
      <c r="AM13980" s="792"/>
      <c r="AP13980" s="792"/>
      <c r="AS13980" s="792"/>
      <c r="AV13980" s="792"/>
      <c r="AY13980" s="792"/>
      <c r="BN13980" s="792"/>
      <c r="BQ13980" s="792"/>
    </row>
    <row r="13981" spans="8:69" ht="12" customHeight="1">
      <c r="H13981" s="800"/>
      <c r="AJ13981" s="792"/>
      <c r="AM13981" s="792"/>
      <c r="AP13981" s="792"/>
      <c r="AS13981" s="792"/>
      <c r="AV13981" s="792"/>
      <c r="AY13981" s="792"/>
      <c r="BN13981" s="792"/>
      <c r="BQ13981" s="792"/>
    </row>
    <row r="13982" spans="8:69" ht="12" customHeight="1">
      <c r="H13982" s="800"/>
      <c r="AJ13982" s="792"/>
      <c r="AM13982" s="792"/>
      <c r="AP13982" s="792"/>
      <c r="AS13982" s="792"/>
      <c r="AV13982" s="792"/>
      <c r="AY13982" s="792"/>
      <c r="BN13982" s="792"/>
      <c r="BQ13982" s="792"/>
    </row>
    <row r="13983" spans="8:69" ht="12" customHeight="1">
      <c r="H13983" s="800"/>
      <c r="AJ13983" s="792"/>
      <c r="AM13983" s="792"/>
      <c r="AP13983" s="792"/>
      <c r="AS13983" s="792"/>
      <c r="AV13983" s="792"/>
      <c r="AY13983" s="792"/>
      <c r="BN13983" s="792"/>
      <c r="BQ13983" s="792"/>
    </row>
    <row r="13984" spans="8:69" ht="12" customHeight="1">
      <c r="H13984" s="800"/>
      <c r="AJ13984" s="792"/>
      <c r="AM13984" s="792"/>
      <c r="AP13984" s="792"/>
      <c r="AS13984" s="792"/>
      <c r="AV13984" s="792"/>
      <c r="AY13984" s="792"/>
      <c r="BN13984" s="792"/>
      <c r="BQ13984" s="792"/>
    </row>
    <row r="13985" spans="8:69" ht="12" customHeight="1">
      <c r="H13985" s="800"/>
      <c r="AJ13985" s="792"/>
      <c r="AM13985" s="792"/>
      <c r="AP13985" s="792"/>
      <c r="AS13985" s="792"/>
      <c r="AV13985" s="792"/>
      <c r="AY13985" s="792"/>
      <c r="BN13985" s="792"/>
      <c r="BQ13985" s="792"/>
    </row>
    <row r="13986" spans="8:69" ht="12" customHeight="1">
      <c r="H13986" s="800"/>
      <c r="AJ13986" s="792"/>
      <c r="AM13986" s="792"/>
      <c r="AP13986" s="792"/>
      <c r="AS13986" s="792"/>
      <c r="AV13986" s="792"/>
      <c r="AY13986" s="792"/>
      <c r="BN13986" s="792"/>
      <c r="BQ13986" s="792"/>
    </row>
    <row r="13987" spans="8:69" ht="12" customHeight="1">
      <c r="H13987" s="800"/>
      <c r="AJ13987" s="792"/>
      <c r="AM13987" s="792"/>
      <c r="AP13987" s="792"/>
      <c r="AS13987" s="792"/>
      <c r="AV13987" s="792"/>
      <c r="AY13987" s="792"/>
      <c r="BN13987" s="792"/>
      <c r="BQ13987" s="792"/>
    </row>
    <row r="13988" spans="8:69" ht="12" customHeight="1">
      <c r="H13988" s="800"/>
      <c r="AJ13988" s="792"/>
      <c r="AM13988" s="792"/>
      <c r="AP13988" s="792"/>
      <c r="AS13988" s="792"/>
      <c r="AV13988" s="792"/>
      <c r="AY13988" s="792"/>
      <c r="BN13988" s="792"/>
      <c r="BQ13988" s="792"/>
    </row>
    <row r="13989" spans="8:69" ht="12" customHeight="1">
      <c r="H13989" s="800"/>
      <c r="AJ13989" s="792"/>
      <c r="AM13989" s="792"/>
      <c r="AP13989" s="792"/>
      <c r="AS13989" s="792"/>
      <c r="AV13989" s="792"/>
      <c r="AY13989" s="792"/>
      <c r="BN13989" s="792"/>
      <c r="BQ13989" s="792"/>
    </row>
    <row r="13990" spans="8:69" ht="12" customHeight="1">
      <c r="H13990" s="800"/>
      <c r="AJ13990" s="792"/>
      <c r="AM13990" s="792"/>
      <c r="AP13990" s="792"/>
      <c r="AS13990" s="792"/>
      <c r="AV13990" s="792"/>
      <c r="AY13990" s="792"/>
      <c r="BN13990" s="792"/>
      <c r="BQ13990" s="792"/>
    </row>
    <row r="13991" spans="8:69" ht="12" customHeight="1">
      <c r="H13991" s="800"/>
      <c r="AJ13991" s="792"/>
      <c r="AM13991" s="792"/>
      <c r="AP13991" s="792"/>
      <c r="AS13991" s="792"/>
      <c r="AV13991" s="792"/>
      <c r="AY13991" s="792"/>
      <c r="BN13991" s="792"/>
      <c r="BQ13991" s="792"/>
    </row>
    <row r="13992" spans="8:69" ht="12" customHeight="1">
      <c r="H13992" s="800"/>
      <c r="AJ13992" s="792"/>
      <c r="AM13992" s="792"/>
      <c r="AP13992" s="792"/>
      <c r="AS13992" s="792"/>
      <c r="AV13992" s="792"/>
      <c r="AY13992" s="792"/>
      <c r="BN13992" s="792"/>
      <c r="BQ13992" s="792"/>
    </row>
    <row r="13993" spans="8:69" ht="12" customHeight="1">
      <c r="H13993" s="800"/>
      <c r="AJ13993" s="792"/>
      <c r="AM13993" s="792"/>
      <c r="AP13993" s="792"/>
      <c r="AS13993" s="792"/>
      <c r="AV13993" s="792"/>
      <c r="AY13993" s="792"/>
      <c r="BN13993" s="792"/>
      <c r="BQ13993" s="792"/>
    </row>
    <row r="13994" spans="8:69" ht="12" customHeight="1">
      <c r="H13994" s="800"/>
      <c r="AJ13994" s="792"/>
      <c r="AM13994" s="792"/>
      <c r="AP13994" s="792"/>
      <c r="AS13994" s="792"/>
      <c r="AV13994" s="792"/>
      <c r="AY13994" s="792"/>
      <c r="BN13994" s="792"/>
      <c r="BQ13994" s="792"/>
    </row>
    <row r="13995" spans="8:69" ht="12" customHeight="1">
      <c r="H13995" s="800"/>
      <c r="AJ13995" s="792"/>
      <c r="AM13995" s="792"/>
      <c r="AP13995" s="792"/>
      <c r="AS13995" s="792"/>
      <c r="AV13995" s="792"/>
      <c r="AY13995" s="792"/>
      <c r="BN13995" s="792"/>
      <c r="BQ13995" s="792"/>
    </row>
    <row r="13996" spans="8:69" ht="12" customHeight="1">
      <c r="H13996" s="800"/>
      <c r="AJ13996" s="792"/>
      <c r="AM13996" s="792"/>
      <c r="AP13996" s="792"/>
      <c r="AS13996" s="792"/>
      <c r="AV13996" s="792"/>
      <c r="AY13996" s="792"/>
      <c r="BN13996" s="792"/>
      <c r="BQ13996" s="792"/>
    </row>
    <row r="13997" spans="8:69" ht="12" customHeight="1">
      <c r="H13997" s="800"/>
      <c r="AJ13997" s="792"/>
      <c r="AM13997" s="792"/>
      <c r="AP13997" s="792"/>
      <c r="AS13997" s="792"/>
      <c r="AV13997" s="792"/>
      <c r="AY13997" s="792"/>
      <c r="BN13997" s="792"/>
      <c r="BQ13997" s="792"/>
    </row>
    <row r="13998" spans="8:69" ht="12" customHeight="1">
      <c r="H13998" s="800"/>
      <c r="AJ13998" s="792"/>
      <c r="AM13998" s="792"/>
      <c r="AP13998" s="792"/>
      <c r="AS13998" s="792"/>
      <c r="AV13998" s="792"/>
      <c r="AY13998" s="792"/>
      <c r="BN13998" s="792"/>
      <c r="BQ13998" s="792"/>
    </row>
    <row r="13999" spans="8:69" ht="12" customHeight="1">
      <c r="H13999" s="800"/>
      <c r="AJ13999" s="792"/>
      <c r="AM13999" s="792"/>
      <c r="AP13999" s="792"/>
      <c r="AS13999" s="792"/>
      <c r="AV13999" s="792"/>
      <c r="AY13999" s="792"/>
      <c r="BN13999" s="792"/>
      <c r="BQ13999" s="792"/>
    </row>
    <row r="14000" spans="8:69" ht="12" customHeight="1">
      <c r="H14000" s="800"/>
      <c r="AJ14000" s="792"/>
      <c r="AM14000" s="792"/>
      <c r="AP14000" s="792"/>
      <c r="AS14000" s="792"/>
      <c r="AV14000" s="792"/>
      <c r="AY14000" s="792"/>
      <c r="BN14000" s="792"/>
      <c r="BQ14000" s="792"/>
    </row>
    <row r="14001" spans="8:69" ht="12" customHeight="1">
      <c r="H14001" s="800"/>
      <c r="AJ14001" s="792"/>
      <c r="AM14001" s="792"/>
      <c r="AP14001" s="792"/>
      <c r="AS14001" s="792"/>
      <c r="AV14001" s="792"/>
      <c r="AY14001" s="792"/>
      <c r="BN14001" s="792"/>
      <c r="BQ14001" s="792"/>
    </row>
    <row r="14002" spans="8:69" ht="12" customHeight="1">
      <c r="H14002" s="800"/>
      <c r="AJ14002" s="792"/>
      <c r="AM14002" s="792"/>
      <c r="AP14002" s="792"/>
      <c r="AS14002" s="792"/>
      <c r="AV14002" s="792"/>
      <c r="AY14002" s="792"/>
      <c r="BN14002" s="792"/>
      <c r="BQ14002" s="792"/>
    </row>
    <row r="14003" spans="8:69" ht="12" customHeight="1">
      <c r="H14003" s="800"/>
      <c r="AJ14003" s="792"/>
      <c r="AM14003" s="792"/>
      <c r="AP14003" s="792"/>
      <c r="AS14003" s="792"/>
      <c r="AV14003" s="792"/>
      <c r="AY14003" s="792"/>
      <c r="BN14003" s="792"/>
      <c r="BQ14003" s="792"/>
    </row>
    <row r="14004" spans="8:69" ht="12" customHeight="1">
      <c r="H14004" s="800"/>
      <c r="AJ14004" s="792"/>
      <c r="AM14004" s="792"/>
      <c r="AP14004" s="792"/>
      <c r="AS14004" s="792"/>
      <c r="AV14004" s="792"/>
      <c r="AY14004" s="792"/>
      <c r="BN14004" s="792"/>
      <c r="BQ14004" s="792"/>
    </row>
    <row r="14005" spans="8:69" ht="12" customHeight="1">
      <c r="H14005" s="800"/>
      <c r="AJ14005" s="792"/>
      <c r="AM14005" s="792"/>
      <c r="AP14005" s="792"/>
      <c r="AS14005" s="792"/>
      <c r="AV14005" s="792"/>
      <c r="AY14005" s="792"/>
      <c r="BN14005" s="792"/>
      <c r="BQ14005" s="792"/>
    </row>
    <row r="14006" spans="8:69" ht="12" customHeight="1">
      <c r="H14006" s="800"/>
      <c r="AJ14006" s="792"/>
      <c r="AM14006" s="792"/>
      <c r="AP14006" s="792"/>
      <c r="AS14006" s="792"/>
      <c r="AV14006" s="792"/>
      <c r="AY14006" s="792"/>
      <c r="BN14006" s="792"/>
      <c r="BQ14006" s="792"/>
    </row>
    <row r="14007" spans="8:69" ht="12" customHeight="1">
      <c r="H14007" s="800"/>
      <c r="AJ14007" s="792"/>
      <c r="AM14007" s="792"/>
      <c r="AP14007" s="792"/>
      <c r="AS14007" s="792"/>
      <c r="AV14007" s="792"/>
      <c r="AY14007" s="792"/>
      <c r="BN14007" s="792"/>
      <c r="BQ14007" s="792"/>
    </row>
    <row r="14008" spans="8:69" ht="12" customHeight="1">
      <c r="H14008" s="800"/>
      <c r="AJ14008" s="792"/>
      <c r="AM14008" s="792"/>
      <c r="AP14008" s="792"/>
      <c r="AS14008" s="792"/>
      <c r="AV14008" s="792"/>
      <c r="AY14008" s="792"/>
      <c r="BN14008" s="792"/>
      <c r="BQ14008" s="792"/>
    </row>
    <row r="14009" spans="8:69" ht="12" customHeight="1">
      <c r="H14009" s="800"/>
      <c r="AJ14009" s="792"/>
      <c r="AM14009" s="792"/>
      <c r="AP14009" s="792"/>
      <c r="AS14009" s="792"/>
      <c r="AV14009" s="792"/>
      <c r="AY14009" s="792"/>
      <c r="BN14009" s="792"/>
      <c r="BQ14009" s="792"/>
    </row>
    <row r="14010" spans="8:69" ht="12" customHeight="1">
      <c r="H14010" s="800"/>
      <c r="AJ14010" s="792"/>
      <c r="AM14010" s="792"/>
      <c r="AP14010" s="792"/>
      <c r="AS14010" s="792"/>
      <c r="AV14010" s="792"/>
      <c r="AY14010" s="792"/>
      <c r="BN14010" s="792"/>
      <c r="BQ14010" s="792"/>
    </row>
    <row r="14011" spans="8:69" ht="12" customHeight="1">
      <c r="H14011" s="800"/>
      <c r="AJ14011" s="792"/>
      <c r="AM14011" s="792"/>
      <c r="AP14011" s="792"/>
      <c r="AS14011" s="792"/>
      <c r="AV14011" s="792"/>
      <c r="AY14011" s="792"/>
      <c r="BN14011" s="792"/>
      <c r="BQ14011" s="792"/>
    </row>
    <row r="14012" spans="8:69" ht="12" customHeight="1">
      <c r="H14012" s="800"/>
      <c r="AJ14012" s="792"/>
      <c r="AM14012" s="792"/>
      <c r="AP14012" s="792"/>
      <c r="AS14012" s="792"/>
      <c r="AV14012" s="792"/>
      <c r="AY14012" s="792"/>
      <c r="BN14012" s="792"/>
      <c r="BQ14012" s="792"/>
    </row>
    <row r="14013" spans="8:69" ht="12" customHeight="1">
      <c r="H14013" s="800"/>
      <c r="AJ14013" s="792"/>
      <c r="AM14013" s="792"/>
      <c r="AP14013" s="792"/>
      <c r="AS14013" s="792"/>
      <c r="AV14013" s="792"/>
      <c r="AY14013" s="792"/>
      <c r="BN14013" s="792"/>
      <c r="BQ14013" s="792"/>
    </row>
    <row r="14014" spans="8:69" ht="12" customHeight="1">
      <c r="H14014" s="800"/>
      <c r="AJ14014" s="792"/>
      <c r="AM14014" s="792"/>
      <c r="AP14014" s="792"/>
      <c r="AS14014" s="792"/>
      <c r="AV14014" s="792"/>
      <c r="AY14014" s="792"/>
      <c r="BN14014" s="792"/>
      <c r="BQ14014" s="792"/>
    </row>
    <row r="14015" spans="8:69" ht="12" customHeight="1">
      <c r="H14015" s="800"/>
      <c r="AJ14015" s="792"/>
      <c r="AM14015" s="792"/>
      <c r="AP14015" s="792"/>
      <c r="AS14015" s="792"/>
      <c r="AV14015" s="792"/>
      <c r="AY14015" s="792"/>
      <c r="BN14015" s="792"/>
      <c r="BQ14015" s="792"/>
    </row>
    <row r="14016" spans="8:69" ht="12" customHeight="1">
      <c r="H14016" s="800"/>
      <c r="AJ14016" s="792"/>
      <c r="AM14016" s="792"/>
      <c r="AP14016" s="792"/>
      <c r="AS14016" s="792"/>
      <c r="AV14016" s="792"/>
      <c r="AY14016" s="792"/>
      <c r="BN14016" s="792"/>
      <c r="BQ14016" s="792"/>
    </row>
    <row r="14017" spans="8:69" ht="12" customHeight="1">
      <c r="H14017" s="800"/>
      <c r="AJ14017" s="792"/>
      <c r="AM14017" s="792"/>
      <c r="AP14017" s="792"/>
      <c r="AS14017" s="792"/>
      <c r="AV14017" s="792"/>
      <c r="AY14017" s="792"/>
      <c r="BN14017" s="792"/>
      <c r="BQ14017" s="792"/>
    </row>
    <row r="14018" spans="8:69" ht="12" customHeight="1">
      <c r="H14018" s="800"/>
      <c r="AJ14018" s="792"/>
      <c r="AM14018" s="792"/>
      <c r="AP14018" s="792"/>
      <c r="AS14018" s="792"/>
      <c r="AV14018" s="792"/>
      <c r="AY14018" s="792"/>
      <c r="BN14018" s="792"/>
      <c r="BQ14018" s="792"/>
    </row>
    <row r="14019" spans="8:69" ht="12" customHeight="1">
      <c r="H14019" s="800"/>
      <c r="AJ14019" s="792"/>
      <c r="AM14019" s="792"/>
      <c r="AP14019" s="792"/>
      <c r="AS14019" s="792"/>
      <c r="AV14019" s="792"/>
      <c r="AY14019" s="792"/>
      <c r="BN14019" s="792"/>
      <c r="BQ14019" s="792"/>
    </row>
    <row r="14020" spans="8:69" ht="12" customHeight="1">
      <c r="H14020" s="800"/>
      <c r="AJ14020" s="792"/>
      <c r="AM14020" s="792"/>
      <c r="AP14020" s="792"/>
      <c r="AS14020" s="792"/>
      <c r="AV14020" s="792"/>
      <c r="AY14020" s="792"/>
      <c r="BN14020" s="792"/>
      <c r="BQ14020" s="792"/>
    </row>
    <row r="14021" spans="8:69" ht="12" customHeight="1">
      <c r="H14021" s="800"/>
      <c r="AJ14021" s="792"/>
      <c r="AM14021" s="792"/>
      <c r="AP14021" s="792"/>
      <c r="AS14021" s="792"/>
      <c r="AV14021" s="792"/>
      <c r="AY14021" s="792"/>
      <c r="BN14021" s="792"/>
      <c r="BQ14021" s="792"/>
    </row>
    <row r="14022" spans="8:69" ht="12" customHeight="1">
      <c r="H14022" s="800"/>
      <c r="AJ14022" s="792"/>
      <c r="AM14022" s="792"/>
      <c r="AP14022" s="792"/>
      <c r="AS14022" s="792"/>
      <c r="AV14022" s="792"/>
      <c r="AY14022" s="792"/>
      <c r="BN14022" s="792"/>
      <c r="BQ14022" s="792"/>
    </row>
    <row r="14023" spans="8:69" ht="12" customHeight="1">
      <c r="H14023" s="800"/>
      <c r="AJ14023" s="792"/>
      <c r="AM14023" s="792"/>
      <c r="AP14023" s="792"/>
      <c r="AS14023" s="792"/>
      <c r="AV14023" s="792"/>
      <c r="AY14023" s="792"/>
      <c r="BN14023" s="792"/>
      <c r="BQ14023" s="792"/>
    </row>
    <row r="14024" spans="8:69" ht="12" customHeight="1">
      <c r="H14024" s="800"/>
      <c r="AJ14024" s="792"/>
      <c r="AM14024" s="792"/>
      <c r="AP14024" s="792"/>
      <c r="AS14024" s="792"/>
      <c r="AV14024" s="792"/>
      <c r="AY14024" s="792"/>
      <c r="BN14024" s="792"/>
      <c r="BQ14024" s="792"/>
    </row>
    <row r="14025" spans="8:69" ht="12" customHeight="1">
      <c r="H14025" s="800"/>
      <c r="AJ14025" s="792"/>
      <c r="AM14025" s="792"/>
      <c r="AP14025" s="792"/>
      <c r="AS14025" s="792"/>
      <c r="AV14025" s="792"/>
      <c r="AY14025" s="792"/>
      <c r="BN14025" s="792"/>
      <c r="BQ14025" s="792"/>
    </row>
    <row r="14026" spans="8:69" ht="12" customHeight="1">
      <c r="H14026" s="800"/>
      <c r="AJ14026" s="792"/>
      <c r="AM14026" s="792"/>
      <c r="AP14026" s="792"/>
      <c r="AS14026" s="792"/>
      <c r="AV14026" s="792"/>
      <c r="AY14026" s="792"/>
      <c r="BN14026" s="792"/>
      <c r="BQ14026" s="792"/>
    </row>
    <row r="14027" spans="8:69" ht="12" customHeight="1">
      <c r="H14027" s="800"/>
      <c r="AJ14027" s="792"/>
      <c r="AM14027" s="792"/>
      <c r="AP14027" s="792"/>
      <c r="AS14027" s="792"/>
      <c r="AV14027" s="792"/>
      <c r="AY14027" s="792"/>
      <c r="BN14027" s="792"/>
      <c r="BQ14027" s="792"/>
    </row>
    <row r="14028" spans="8:69" ht="12" customHeight="1">
      <c r="H14028" s="800"/>
      <c r="AJ14028" s="792"/>
      <c r="AM14028" s="792"/>
      <c r="AP14028" s="792"/>
      <c r="AS14028" s="792"/>
      <c r="AV14028" s="792"/>
      <c r="AY14028" s="792"/>
      <c r="BN14028" s="792"/>
      <c r="BQ14028" s="792"/>
    </row>
    <row r="14029" spans="8:69" ht="12" customHeight="1">
      <c r="H14029" s="800"/>
      <c r="AJ14029" s="792"/>
      <c r="AM14029" s="792"/>
      <c r="AP14029" s="792"/>
      <c r="AS14029" s="792"/>
      <c r="AV14029" s="792"/>
      <c r="AY14029" s="792"/>
      <c r="BN14029" s="792"/>
      <c r="BQ14029" s="792"/>
    </row>
    <row r="14030" spans="8:69" ht="12" customHeight="1">
      <c r="H14030" s="800"/>
      <c r="AJ14030" s="792"/>
      <c r="AM14030" s="792"/>
      <c r="AP14030" s="792"/>
      <c r="AS14030" s="792"/>
      <c r="AV14030" s="792"/>
      <c r="AY14030" s="792"/>
      <c r="BN14030" s="792"/>
      <c r="BQ14030" s="792"/>
    </row>
    <row r="14031" spans="8:69" ht="12" customHeight="1">
      <c r="H14031" s="800"/>
      <c r="AJ14031" s="792"/>
      <c r="AM14031" s="792"/>
      <c r="AP14031" s="792"/>
      <c r="AS14031" s="792"/>
      <c r="AV14031" s="792"/>
      <c r="AY14031" s="792"/>
      <c r="BN14031" s="792"/>
      <c r="BQ14031" s="792"/>
    </row>
    <row r="14032" spans="8:69" ht="12" customHeight="1">
      <c r="H14032" s="800"/>
      <c r="AJ14032" s="792"/>
      <c r="AM14032" s="792"/>
      <c r="AP14032" s="792"/>
      <c r="AS14032" s="792"/>
      <c r="AV14032" s="792"/>
      <c r="AY14032" s="792"/>
      <c r="BN14032" s="792"/>
      <c r="BQ14032" s="792"/>
    </row>
    <row r="14033" spans="8:69" ht="12" customHeight="1">
      <c r="H14033" s="800"/>
      <c r="AJ14033" s="792"/>
      <c r="AM14033" s="792"/>
      <c r="AP14033" s="792"/>
      <c r="AS14033" s="792"/>
      <c r="AV14033" s="792"/>
      <c r="AY14033" s="792"/>
      <c r="BN14033" s="792"/>
      <c r="BQ14033" s="792"/>
    </row>
    <row r="14034" spans="8:69" ht="12" customHeight="1">
      <c r="H14034" s="800"/>
      <c r="AJ14034" s="792"/>
      <c r="AM14034" s="792"/>
      <c r="AP14034" s="792"/>
      <c r="AS14034" s="792"/>
      <c r="AV14034" s="792"/>
      <c r="AY14034" s="792"/>
      <c r="BN14034" s="792"/>
      <c r="BQ14034" s="792"/>
    </row>
    <row r="14035" spans="8:69" ht="12" customHeight="1">
      <c r="H14035" s="800"/>
      <c r="AJ14035" s="792"/>
      <c r="AM14035" s="792"/>
      <c r="AP14035" s="792"/>
      <c r="AS14035" s="792"/>
      <c r="AV14035" s="792"/>
      <c r="AY14035" s="792"/>
      <c r="BN14035" s="792"/>
      <c r="BQ14035" s="792"/>
    </row>
    <row r="14036" spans="8:69" ht="12" customHeight="1">
      <c r="H14036" s="800"/>
      <c r="AJ14036" s="792"/>
      <c r="AM14036" s="792"/>
      <c r="AP14036" s="792"/>
      <c r="AS14036" s="792"/>
      <c r="AV14036" s="792"/>
      <c r="AY14036" s="792"/>
      <c r="BN14036" s="792"/>
      <c r="BQ14036" s="792"/>
    </row>
    <row r="14037" spans="8:69" ht="12" customHeight="1">
      <c r="H14037" s="800"/>
      <c r="AJ14037" s="792"/>
      <c r="AM14037" s="792"/>
      <c r="AP14037" s="792"/>
      <c r="AS14037" s="792"/>
      <c r="AV14037" s="792"/>
      <c r="AY14037" s="792"/>
      <c r="BN14037" s="792"/>
      <c r="BQ14037" s="792"/>
    </row>
    <row r="14038" spans="8:69" ht="12" customHeight="1">
      <c r="H14038" s="800"/>
      <c r="AJ14038" s="792"/>
      <c r="AM14038" s="792"/>
      <c r="AP14038" s="792"/>
      <c r="AS14038" s="792"/>
      <c r="AV14038" s="792"/>
      <c r="AY14038" s="792"/>
      <c r="BN14038" s="792"/>
      <c r="BQ14038" s="792"/>
    </row>
    <row r="14039" spans="8:69" ht="12" customHeight="1">
      <c r="H14039" s="800"/>
      <c r="AJ14039" s="792"/>
      <c r="AM14039" s="792"/>
      <c r="AP14039" s="792"/>
      <c r="AS14039" s="792"/>
      <c r="AV14039" s="792"/>
      <c r="AY14039" s="792"/>
      <c r="BN14039" s="792"/>
      <c r="BQ14039" s="792"/>
    </row>
    <row r="14040" spans="8:69" ht="12" customHeight="1">
      <c r="H14040" s="800"/>
      <c r="AJ14040" s="792"/>
      <c r="AM14040" s="792"/>
      <c r="AP14040" s="792"/>
      <c r="AS14040" s="792"/>
      <c r="AV14040" s="792"/>
      <c r="AY14040" s="792"/>
      <c r="BN14040" s="792"/>
      <c r="BQ14040" s="792"/>
    </row>
    <row r="14041" spans="8:69" ht="12" customHeight="1">
      <c r="H14041" s="800"/>
      <c r="AJ14041" s="792"/>
      <c r="AM14041" s="792"/>
      <c r="AP14041" s="792"/>
      <c r="AS14041" s="792"/>
      <c r="AV14041" s="792"/>
      <c r="AY14041" s="792"/>
      <c r="BN14041" s="792"/>
      <c r="BQ14041" s="792"/>
    </row>
    <row r="14042" spans="8:69" ht="12" customHeight="1">
      <c r="H14042" s="800"/>
      <c r="AJ14042" s="792"/>
      <c r="AM14042" s="792"/>
      <c r="AP14042" s="792"/>
      <c r="AS14042" s="792"/>
      <c r="AV14042" s="792"/>
      <c r="AY14042" s="792"/>
      <c r="BN14042" s="792"/>
      <c r="BQ14042" s="792"/>
    </row>
    <row r="14043" spans="8:69" ht="12" customHeight="1">
      <c r="H14043" s="800"/>
      <c r="AJ14043" s="792"/>
      <c r="AM14043" s="792"/>
      <c r="AP14043" s="792"/>
      <c r="AS14043" s="792"/>
      <c r="AV14043" s="792"/>
      <c r="AY14043" s="792"/>
      <c r="BN14043" s="792"/>
      <c r="BQ14043" s="792"/>
    </row>
    <row r="14044" spans="8:69" ht="12" customHeight="1">
      <c r="H14044" s="800"/>
      <c r="AJ14044" s="792"/>
      <c r="AM14044" s="792"/>
      <c r="AP14044" s="792"/>
      <c r="AS14044" s="792"/>
      <c r="AV14044" s="792"/>
      <c r="AY14044" s="792"/>
      <c r="BN14044" s="792"/>
      <c r="BQ14044" s="792"/>
    </row>
    <row r="14045" spans="8:69" ht="12" customHeight="1">
      <c r="H14045" s="800"/>
      <c r="AJ14045" s="792"/>
      <c r="AM14045" s="792"/>
      <c r="AP14045" s="792"/>
      <c r="AS14045" s="792"/>
      <c r="AV14045" s="792"/>
      <c r="AY14045" s="792"/>
      <c r="BN14045" s="792"/>
      <c r="BQ14045" s="792"/>
    </row>
    <row r="14046" spans="8:69" ht="12" customHeight="1">
      <c r="H14046" s="800"/>
      <c r="AJ14046" s="792"/>
      <c r="AM14046" s="792"/>
      <c r="AP14046" s="792"/>
      <c r="AS14046" s="792"/>
      <c r="AV14046" s="792"/>
      <c r="AY14046" s="792"/>
      <c r="BN14046" s="792"/>
      <c r="BQ14046" s="792"/>
    </row>
    <row r="14047" spans="8:69" ht="12" customHeight="1">
      <c r="H14047" s="800"/>
      <c r="AJ14047" s="792"/>
      <c r="AM14047" s="792"/>
      <c r="AP14047" s="792"/>
      <c r="AS14047" s="792"/>
      <c r="AV14047" s="792"/>
      <c r="AY14047" s="792"/>
      <c r="BN14047" s="792"/>
      <c r="BQ14047" s="792"/>
    </row>
    <row r="14048" spans="8:69" ht="12" customHeight="1">
      <c r="H14048" s="800"/>
      <c r="AJ14048" s="792"/>
      <c r="AM14048" s="792"/>
      <c r="AP14048" s="792"/>
      <c r="AS14048" s="792"/>
      <c r="AV14048" s="792"/>
      <c r="AY14048" s="792"/>
      <c r="BN14048" s="792"/>
      <c r="BQ14048" s="792"/>
    </row>
    <row r="14049" spans="8:69" ht="12" customHeight="1">
      <c r="H14049" s="800"/>
      <c r="AJ14049" s="792"/>
      <c r="AM14049" s="792"/>
      <c r="AP14049" s="792"/>
      <c r="AS14049" s="792"/>
      <c r="AV14049" s="792"/>
      <c r="AY14049" s="792"/>
      <c r="BN14049" s="792"/>
      <c r="BQ14049" s="792"/>
    </row>
    <row r="14050" spans="8:69" ht="12" customHeight="1">
      <c r="H14050" s="800"/>
      <c r="AJ14050" s="792"/>
      <c r="AM14050" s="792"/>
      <c r="AP14050" s="792"/>
      <c r="AS14050" s="792"/>
      <c r="AV14050" s="792"/>
      <c r="AY14050" s="792"/>
      <c r="BN14050" s="792"/>
      <c r="BQ14050" s="792"/>
    </row>
    <row r="14051" spans="8:69" ht="12" customHeight="1">
      <c r="H14051" s="800"/>
      <c r="AJ14051" s="792"/>
      <c r="AM14051" s="792"/>
      <c r="AP14051" s="792"/>
      <c r="AS14051" s="792"/>
      <c r="AV14051" s="792"/>
      <c r="AY14051" s="792"/>
      <c r="BN14051" s="792"/>
      <c r="BQ14051" s="792"/>
    </row>
    <row r="14052" spans="8:69" ht="12" customHeight="1">
      <c r="H14052" s="800"/>
      <c r="AJ14052" s="792"/>
      <c r="AM14052" s="792"/>
      <c r="AP14052" s="792"/>
      <c r="AS14052" s="792"/>
      <c r="AV14052" s="792"/>
      <c r="AY14052" s="792"/>
      <c r="BN14052" s="792"/>
      <c r="BQ14052" s="792"/>
    </row>
    <row r="14053" spans="8:69" ht="12" customHeight="1">
      <c r="H14053" s="800"/>
      <c r="AJ14053" s="792"/>
      <c r="AM14053" s="792"/>
      <c r="AP14053" s="792"/>
      <c r="AS14053" s="792"/>
      <c r="AV14053" s="792"/>
      <c r="AY14053" s="792"/>
      <c r="BN14053" s="792"/>
      <c r="BQ14053" s="792"/>
    </row>
    <row r="14054" spans="8:69" ht="12" customHeight="1">
      <c r="H14054" s="800"/>
      <c r="AJ14054" s="792"/>
      <c r="AM14054" s="792"/>
      <c r="AP14054" s="792"/>
      <c r="AS14054" s="792"/>
      <c r="AV14054" s="792"/>
      <c r="AY14054" s="792"/>
      <c r="BN14054" s="792"/>
      <c r="BQ14054" s="792"/>
    </row>
    <row r="14055" spans="8:69" ht="12" customHeight="1">
      <c r="H14055" s="800"/>
      <c r="AJ14055" s="792"/>
      <c r="AM14055" s="792"/>
      <c r="AP14055" s="792"/>
      <c r="AS14055" s="792"/>
      <c r="AV14055" s="792"/>
      <c r="AY14055" s="792"/>
      <c r="BN14055" s="792"/>
      <c r="BQ14055" s="792"/>
    </row>
    <row r="14056" spans="8:69" ht="12" customHeight="1">
      <c r="H14056" s="800"/>
      <c r="AJ14056" s="792"/>
      <c r="AM14056" s="792"/>
      <c r="AP14056" s="792"/>
      <c r="AS14056" s="792"/>
      <c r="AV14056" s="792"/>
      <c r="AY14056" s="792"/>
      <c r="BN14056" s="792"/>
      <c r="BQ14056" s="792"/>
    </row>
    <row r="14057" spans="8:69" ht="12" customHeight="1">
      <c r="H14057" s="800"/>
      <c r="AJ14057" s="792"/>
      <c r="AM14057" s="792"/>
      <c r="AP14057" s="792"/>
      <c r="AS14057" s="792"/>
      <c r="AV14057" s="792"/>
      <c r="AY14057" s="792"/>
      <c r="BN14057" s="792"/>
      <c r="BQ14057" s="792"/>
    </row>
    <row r="14058" spans="8:69" ht="12" customHeight="1">
      <c r="H14058" s="800"/>
      <c r="AJ14058" s="792"/>
      <c r="AM14058" s="792"/>
      <c r="AP14058" s="792"/>
      <c r="AS14058" s="792"/>
      <c r="AV14058" s="792"/>
      <c r="AY14058" s="792"/>
      <c r="BN14058" s="792"/>
      <c r="BQ14058" s="792"/>
    </row>
    <row r="14059" spans="8:69" ht="12" customHeight="1">
      <c r="H14059" s="800"/>
      <c r="AJ14059" s="792"/>
      <c r="AM14059" s="792"/>
      <c r="AP14059" s="792"/>
      <c r="AS14059" s="792"/>
      <c r="AV14059" s="792"/>
      <c r="AY14059" s="792"/>
      <c r="BN14059" s="792"/>
      <c r="BQ14059" s="792"/>
    </row>
    <row r="14060" spans="8:69" ht="12" customHeight="1">
      <c r="H14060" s="800"/>
      <c r="AJ14060" s="792"/>
      <c r="AM14060" s="792"/>
      <c r="AP14060" s="792"/>
      <c r="AS14060" s="792"/>
      <c r="AV14060" s="792"/>
      <c r="AY14060" s="792"/>
      <c r="BN14060" s="792"/>
      <c r="BQ14060" s="792"/>
    </row>
    <row r="14061" spans="8:69" ht="12" customHeight="1">
      <c r="H14061" s="800"/>
      <c r="AJ14061" s="792"/>
      <c r="AM14061" s="792"/>
      <c r="AP14061" s="792"/>
      <c r="AS14061" s="792"/>
      <c r="AV14061" s="792"/>
      <c r="AY14061" s="792"/>
      <c r="BN14061" s="792"/>
      <c r="BQ14061" s="792"/>
    </row>
    <row r="14062" spans="8:69" ht="12" customHeight="1">
      <c r="H14062" s="800"/>
      <c r="AJ14062" s="792"/>
      <c r="AM14062" s="792"/>
      <c r="AP14062" s="792"/>
      <c r="AS14062" s="792"/>
      <c r="AV14062" s="792"/>
      <c r="AY14062" s="792"/>
      <c r="BN14062" s="792"/>
      <c r="BQ14062" s="792"/>
    </row>
    <row r="14063" spans="8:69" ht="12" customHeight="1">
      <c r="H14063" s="800"/>
      <c r="AJ14063" s="792"/>
      <c r="AM14063" s="792"/>
      <c r="AP14063" s="792"/>
      <c r="AS14063" s="792"/>
      <c r="AV14063" s="792"/>
      <c r="AY14063" s="792"/>
      <c r="BN14063" s="792"/>
      <c r="BQ14063" s="792"/>
    </row>
    <row r="14064" spans="8:69" ht="12" customHeight="1">
      <c r="H14064" s="800"/>
      <c r="AJ14064" s="792"/>
      <c r="AM14064" s="792"/>
      <c r="AP14064" s="792"/>
      <c r="AS14064" s="792"/>
      <c r="AV14064" s="792"/>
      <c r="AY14064" s="792"/>
      <c r="BN14064" s="792"/>
      <c r="BQ14064" s="792"/>
    </row>
    <row r="14065" spans="8:69" ht="12" customHeight="1">
      <c r="H14065" s="800"/>
      <c r="AJ14065" s="792"/>
      <c r="AM14065" s="792"/>
      <c r="AP14065" s="792"/>
      <c r="AS14065" s="792"/>
      <c r="AV14065" s="792"/>
      <c r="AY14065" s="792"/>
      <c r="BN14065" s="792"/>
      <c r="BQ14065" s="792"/>
    </row>
    <row r="14066" spans="8:69" ht="12" customHeight="1">
      <c r="H14066" s="800"/>
      <c r="AJ14066" s="792"/>
      <c r="AM14066" s="792"/>
      <c r="AP14066" s="792"/>
      <c r="AS14066" s="792"/>
      <c r="AV14066" s="792"/>
      <c r="AY14066" s="792"/>
      <c r="BN14066" s="792"/>
      <c r="BQ14066" s="792"/>
    </row>
    <row r="14067" spans="8:69" ht="12" customHeight="1">
      <c r="H14067" s="800"/>
      <c r="AJ14067" s="792"/>
      <c r="AM14067" s="792"/>
      <c r="AP14067" s="792"/>
      <c r="AS14067" s="792"/>
      <c r="AV14067" s="792"/>
      <c r="AY14067" s="792"/>
      <c r="BN14067" s="792"/>
      <c r="BQ14067" s="792"/>
    </row>
    <row r="14068" spans="8:69" ht="12" customHeight="1">
      <c r="H14068" s="800"/>
      <c r="AJ14068" s="792"/>
      <c r="AM14068" s="792"/>
      <c r="AP14068" s="792"/>
      <c r="AS14068" s="792"/>
      <c r="AV14068" s="792"/>
      <c r="AY14068" s="792"/>
      <c r="BN14068" s="792"/>
      <c r="BQ14068" s="792"/>
    </row>
    <row r="14069" spans="8:69" ht="12" customHeight="1">
      <c r="H14069" s="800"/>
      <c r="AJ14069" s="792"/>
      <c r="AM14069" s="792"/>
      <c r="AP14069" s="792"/>
      <c r="AS14069" s="792"/>
      <c r="AV14069" s="792"/>
      <c r="AY14069" s="792"/>
      <c r="BN14069" s="792"/>
      <c r="BQ14069" s="792"/>
    </row>
    <row r="14070" spans="8:69" ht="12" customHeight="1">
      <c r="H14070" s="800"/>
      <c r="AJ14070" s="792"/>
      <c r="AM14070" s="792"/>
      <c r="AP14070" s="792"/>
      <c r="AS14070" s="792"/>
      <c r="AV14070" s="792"/>
      <c r="AY14070" s="792"/>
      <c r="BN14070" s="792"/>
      <c r="BQ14070" s="792"/>
    </row>
    <row r="14071" spans="8:69" ht="12" customHeight="1">
      <c r="H14071" s="800"/>
      <c r="AJ14071" s="792"/>
      <c r="AM14071" s="792"/>
      <c r="AP14071" s="792"/>
      <c r="AS14071" s="792"/>
      <c r="AV14071" s="792"/>
      <c r="AY14071" s="792"/>
      <c r="BN14071" s="792"/>
      <c r="BQ14071" s="792"/>
    </row>
    <row r="14072" spans="8:69" ht="12" customHeight="1">
      <c r="H14072" s="800"/>
      <c r="AJ14072" s="792"/>
      <c r="AM14072" s="792"/>
      <c r="AP14072" s="792"/>
      <c r="AS14072" s="792"/>
      <c r="AV14072" s="792"/>
      <c r="AY14072" s="792"/>
      <c r="BN14072" s="792"/>
      <c r="BQ14072" s="792"/>
    </row>
    <row r="14073" spans="8:69" ht="12" customHeight="1">
      <c r="H14073" s="800"/>
      <c r="AJ14073" s="792"/>
      <c r="AM14073" s="792"/>
      <c r="AP14073" s="792"/>
      <c r="AS14073" s="792"/>
      <c r="AV14073" s="792"/>
      <c r="AY14073" s="792"/>
      <c r="BN14073" s="792"/>
      <c r="BQ14073" s="792"/>
    </row>
    <row r="14074" spans="8:69" ht="12" customHeight="1">
      <c r="H14074" s="800"/>
      <c r="AJ14074" s="792"/>
      <c r="AM14074" s="792"/>
      <c r="AP14074" s="792"/>
      <c r="AS14074" s="792"/>
      <c r="AV14074" s="792"/>
      <c r="AY14074" s="792"/>
      <c r="BN14074" s="792"/>
      <c r="BQ14074" s="792"/>
    </row>
    <row r="14075" spans="8:69" ht="12" customHeight="1">
      <c r="H14075" s="800"/>
      <c r="AJ14075" s="792"/>
      <c r="AM14075" s="792"/>
      <c r="AP14075" s="792"/>
      <c r="AS14075" s="792"/>
      <c r="AV14075" s="792"/>
      <c r="AY14075" s="792"/>
      <c r="BN14075" s="792"/>
      <c r="BQ14075" s="792"/>
    </row>
    <row r="14076" spans="8:69" ht="12" customHeight="1">
      <c r="H14076" s="800"/>
      <c r="AJ14076" s="792"/>
      <c r="AM14076" s="792"/>
      <c r="AP14076" s="792"/>
      <c r="AS14076" s="792"/>
      <c r="AV14076" s="792"/>
      <c r="AY14076" s="792"/>
      <c r="BN14076" s="792"/>
      <c r="BQ14076" s="792"/>
    </row>
    <row r="14077" spans="8:69" ht="12" customHeight="1">
      <c r="H14077" s="800"/>
      <c r="AJ14077" s="792"/>
      <c r="AM14077" s="792"/>
      <c r="AP14077" s="792"/>
      <c r="AS14077" s="792"/>
      <c r="AV14077" s="792"/>
      <c r="AY14077" s="792"/>
      <c r="BN14077" s="792"/>
      <c r="BQ14077" s="792"/>
    </row>
    <row r="14078" spans="8:69" ht="12" customHeight="1">
      <c r="H14078" s="800"/>
      <c r="AJ14078" s="792"/>
      <c r="AM14078" s="792"/>
      <c r="AP14078" s="792"/>
      <c r="AS14078" s="792"/>
      <c r="AV14078" s="792"/>
      <c r="AY14078" s="792"/>
      <c r="BN14078" s="792"/>
      <c r="BQ14078" s="792"/>
    </row>
    <row r="14079" spans="8:69" ht="12" customHeight="1">
      <c r="H14079" s="800"/>
      <c r="AJ14079" s="792"/>
      <c r="AM14079" s="792"/>
      <c r="AP14079" s="792"/>
      <c r="AS14079" s="792"/>
      <c r="AV14079" s="792"/>
      <c r="AY14079" s="792"/>
      <c r="BN14079" s="792"/>
      <c r="BQ14079" s="792"/>
    </row>
    <row r="14080" spans="8:69" ht="12" customHeight="1">
      <c r="H14080" s="800"/>
      <c r="AJ14080" s="792"/>
      <c r="AM14080" s="792"/>
      <c r="AP14080" s="792"/>
      <c r="AS14080" s="792"/>
      <c r="AV14080" s="792"/>
      <c r="AY14080" s="792"/>
      <c r="BN14080" s="792"/>
      <c r="BQ14080" s="792"/>
    </row>
    <row r="14081" spans="8:69" ht="12" customHeight="1">
      <c r="H14081" s="800"/>
      <c r="AJ14081" s="792"/>
      <c r="AM14081" s="792"/>
      <c r="AP14081" s="792"/>
      <c r="AS14081" s="792"/>
      <c r="AV14081" s="792"/>
      <c r="AY14081" s="792"/>
      <c r="BN14081" s="792"/>
      <c r="BQ14081" s="792"/>
    </row>
    <row r="14082" spans="8:69" ht="12" customHeight="1">
      <c r="H14082" s="800"/>
      <c r="AJ14082" s="792"/>
      <c r="AM14082" s="792"/>
      <c r="AP14082" s="792"/>
      <c r="AS14082" s="792"/>
      <c r="AV14082" s="792"/>
      <c r="AY14082" s="792"/>
      <c r="BN14082" s="792"/>
      <c r="BQ14082" s="792"/>
    </row>
    <row r="14083" spans="8:69" ht="12" customHeight="1">
      <c r="H14083" s="800"/>
      <c r="AJ14083" s="792"/>
      <c r="AM14083" s="792"/>
      <c r="AP14083" s="792"/>
      <c r="AS14083" s="792"/>
      <c r="AV14083" s="792"/>
      <c r="AY14083" s="792"/>
      <c r="BN14083" s="792"/>
      <c r="BQ14083" s="792"/>
    </row>
    <row r="14084" spans="8:69" ht="12" customHeight="1">
      <c r="H14084" s="800"/>
      <c r="AJ14084" s="792"/>
      <c r="AM14084" s="792"/>
      <c r="AP14084" s="792"/>
      <c r="AS14084" s="792"/>
      <c r="AV14084" s="792"/>
      <c r="AY14084" s="792"/>
      <c r="BN14084" s="792"/>
      <c r="BQ14084" s="792"/>
    </row>
    <row r="14085" spans="8:69" ht="12" customHeight="1">
      <c r="H14085" s="800"/>
      <c r="AJ14085" s="792"/>
      <c r="AM14085" s="792"/>
      <c r="AP14085" s="792"/>
      <c r="AS14085" s="792"/>
      <c r="AV14085" s="792"/>
      <c r="AY14085" s="792"/>
      <c r="BN14085" s="792"/>
      <c r="BQ14085" s="792"/>
    </row>
    <row r="14086" spans="8:69" ht="12" customHeight="1">
      <c r="H14086" s="800"/>
      <c r="AJ14086" s="792"/>
      <c r="AM14086" s="792"/>
      <c r="AP14086" s="792"/>
      <c r="AS14086" s="792"/>
      <c r="AV14086" s="792"/>
      <c r="AY14086" s="792"/>
      <c r="BN14086" s="792"/>
      <c r="BQ14086" s="792"/>
    </row>
    <row r="14087" spans="8:69" ht="12" customHeight="1">
      <c r="H14087" s="800"/>
      <c r="AJ14087" s="792"/>
      <c r="AM14087" s="792"/>
      <c r="AP14087" s="792"/>
      <c r="AS14087" s="792"/>
      <c r="AV14087" s="792"/>
      <c r="AY14087" s="792"/>
      <c r="BN14087" s="792"/>
      <c r="BQ14087" s="792"/>
    </row>
    <row r="14088" spans="8:69" ht="12" customHeight="1">
      <c r="H14088" s="800"/>
      <c r="AJ14088" s="792"/>
      <c r="AM14088" s="792"/>
      <c r="AP14088" s="792"/>
      <c r="AS14088" s="792"/>
      <c r="AV14088" s="792"/>
      <c r="AY14088" s="792"/>
      <c r="BN14088" s="792"/>
      <c r="BQ14088" s="792"/>
    </row>
    <row r="14089" spans="8:69" ht="12" customHeight="1">
      <c r="H14089" s="800"/>
      <c r="AJ14089" s="792"/>
      <c r="AM14089" s="792"/>
      <c r="AP14089" s="792"/>
      <c r="AS14089" s="792"/>
      <c r="AV14089" s="792"/>
      <c r="AY14089" s="792"/>
      <c r="BN14089" s="792"/>
      <c r="BQ14089" s="792"/>
    </row>
    <row r="14090" spans="8:69" ht="12" customHeight="1">
      <c r="H14090" s="800"/>
      <c r="AJ14090" s="792"/>
      <c r="AM14090" s="792"/>
      <c r="AP14090" s="792"/>
      <c r="AS14090" s="792"/>
      <c r="AV14090" s="792"/>
      <c r="AY14090" s="792"/>
      <c r="BN14090" s="792"/>
      <c r="BQ14090" s="792"/>
    </row>
    <row r="14091" spans="8:69" ht="12" customHeight="1">
      <c r="H14091" s="800"/>
      <c r="AJ14091" s="792"/>
      <c r="AM14091" s="792"/>
      <c r="AP14091" s="792"/>
      <c r="AS14091" s="792"/>
      <c r="AV14091" s="792"/>
      <c r="AY14091" s="792"/>
      <c r="BN14091" s="792"/>
      <c r="BQ14091" s="792"/>
    </row>
    <row r="14092" spans="8:69" ht="12" customHeight="1">
      <c r="H14092" s="800"/>
      <c r="AJ14092" s="792"/>
      <c r="AM14092" s="792"/>
      <c r="AP14092" s="792"/>
      <c r="AS14092" s="792"/>
      <c r="AV14092" s="792"/>
      <c r="AY14092" s="792"/>
      <c r="BN14092" s="792"/>
      <c r="BQ14092" s="792"/>
    </row>
    <row r="14093" spans="8:69" ht="12" customHeight="1">
      <c r="H14093" s="800"/>
      <c r="AJ14093" s="792"/>
      <c r="AM14093" s="792"/>
      <c r="AP14093" s="792"/>
      <c r="AS14093" s="792"/>
      <c r="AV14093" s="792"/>
      <c r="AY14093" s="792"/>
      <c r="BN14093" s="792"/>
      <c r="BQ14093" s="792"/>
    </row>
    <row r="14094" spans="8:69" ht="12" customHeight="1">
      <c r="H14094" s="800"/>
      <c r="AJ14094" s="792"/>
      <c r="AM14094" s="792"/>
      <c r="AP14094" s="792"/>
      <c r="AS14094" s="792"/>
      <c r="AV14094" s="792"/>
      <c r="AY14094" s="792"/>
      <c r="BN14094" s="792"/>
      <c r="BQ14094" s="792"/>
    </row>
    <row r="14095" spans="8:69" ht="12" customHeight="1">
      <c r="H14095" s="800"/>
      <c r="AJ14095" s="792"/>
      <c r="AM14095" s="792"/>
      <c r="AP14095" s="792"/>
      <c r="AS14095" s="792"/>
      <c r="AV14095" s="792"/>
      <c r="AY14095" s="792"/>
      <c r="BN14095" s="792"/>
      <c r="BQ14095" s="792"/>
    </row>
    <row r="14096" spans="8:69" ht="12" customHeight="1">
      <c r="H14096" s="800"/>
      <c r="AJ14096" s="792"/>
      <c r="AM14096" s="792"/>
      <c r="AP14096" s="792"/>
      <c r="AS14096" s="792"/>
      <c r="AV14096" s="792"/>
      <c r="AY14096" s="792"/>
      <c r="BN14096" s="792"/>
      <c r="BQ14096" s="792"/>
    </row>
    <row r="14097" spans="8:69" ht="12" customHeight="1">
      <c r="H14097" s="800"/>
      <c r="AJ14097" s="792"/>
      <c r="AM14097" s="792"/>
      <c r="AP14097" s="792"/>
      <c r="AS14097" s="792"/>
      <c r="AV14097" s="792"/>
      <c r="AY14097" s="792"/>
      <c r="BN14097" s="792"/>
      <c r="BQ14097" s="792"/>
    </row>
    <row r="14098" spans="8:69" ht="12" customHeight="1">
      <c r="H14098" s="800"/>
      <c r="AJ14098" s="792"/>
      <c r="AM14098" s="792"/>
      <c r="AP14098" s="792"/>
      <c r="AS14098" s="792"/>
      <c r="AV14098" s="792"/>
      <c r="AY14098" s="792"/>
      <c r="BN14098" s="792"/>
      <c r="BQ14098" s="792"/>
    </row>
    <row r="14099" spans="8:69" ht="12" customHeight="1">
      <c r="H14099" s="800"/>
      <c r="AJ14099" s="792"/>
      <c r="AM14099" s="792"/>
      <c r="AP14099" s="792"/>
      <c r="AS14099" s="792"/>
      <c r="AV14099" s="792"/>
      <c r="AY14099" s="792"/>
      <c r="BN14099" s="792"/>
      <c r="BQ14099" s="792"/>
    </row>
    <row r="14100" spans="8:69" ht="12" customHeight="1">
      <c r="H14100" s="800"/>
      <c r="AJ14100" s="792"/>
      <c r="AM14100" s="792"/>
      <c r="AP14100" s="792"/>
      <c r="AS14100" s="792"/>
      <c r="AV14100" s="792"/>
      <c r="AY14100" s="792"/>
      <c r="BN14100" s="792"/>
      <c r="BQ14100" s="792"/>
    </row>
    <row r="14101" spans="8:69" ht="12" customHeight="1">
      <c r="H14101" s="800"/>
      <c r="AJ14101" s="792"/>
      <c r="AM14101" s="792"/>
      <c r="AP14101" s="792"/>
      <c r="AS14101" s="792"/>
      <c r="AV14101" s="792"/>
      <c r="AY14101" s="792"/>
      <c r="BN14101" s="792"/>
      <c r="BQ14101" s="792"/>
    </row>
    <row r="14102" spans="8:69" ht="12" customHeight="1">
      <c r="H14102" s="800"/>
      <c r="AJ14102" s="792"/>
      <c r="AM14102" s="792"/>
      <c r="AP14102" s="792"/>
      <c r="AS14102" s="792"/>
      <c r="AV14102" s="792"/>
      <c r="AY14102" s="792"/>
      <c r="BN14102" s="792"/>
      <c r="BQ14102" s="792"/>
    </row>
    <row r="14103" spans="8:69" ht="12" customHeight="1">
      <c r="H14103" s="800"/>
      <c r="AJ14103" s="792"/>
      <c r="AM14103" s="792"/>
      <c r="AP14103" s="792"/>
      <c r="AS14103" s="792"/>
      <c r="AV14103" s="792"/>
      <c r="AY14103" s="792"/>
      <c r="BN14103" s="792"/>
      <c r="BQ14103" s="792"/>
    </row>
    <row r="14104" spans="8:69" ht="12" customHeight="1">
      <c r="H14104" s="800"/>
      <c r="AJ14104" s="792"/>
      <c r="AM14104" s="792"/>
      <c r="AP14104" s="792"/>
      <c r="AS14104" s="792"/>
      <c r="AV14104" s="792"/>
      <c r="AY14104" s="792"/>
      <c r="BN14104" s="792"/>
      <c r="BQ14104" s="792"/>
    </row>
    <row r="14105" spans="8:69" ht="12" customHeight="1">
      <c r="H14105" s="800"/>
      <c r="AJ14105" s="792"/>
      <c r="AM14105" s="792"/>
      <c r="AP14105" s="792"/>
      <c r="AS14105" s="792"/>
      <c r="AV14105" s="792"/>
      <c r="AY14105" s="792"/>
      <c r="BN14105" s="792"/>
      <c r="BQ14105" s="792"/>
    </row>
    <row r="14106" spans="8:69" ht="12" customHeight="1">
      <c r="H14106" s="800"/>
      <c r="AJ14106" s="792"/>
      <c r="AM14106" s="792"/>
      <c r="AP14106" s="792"/>
      <c r="AS14106" s="792"/>
      <c r="AV14106" s="792"/>
      <c r="AY14106" s="792"/>
      <c r="BN14106" s="792"/>
      <c r="BQ14106" s="792"/>
    </row>
    <row r="14107" spans="8:69" ht="12" customHeight="1">
      <c r="H14107" s="800"/>
      <c r="AJ14107" s="792"/>
      <c r="AM14107" s="792"/>
      <c r="AP14107" s="792"/>
      <c r="AS14107" s="792"/>
      <c r="AV14107" s="792"/>
      <c r="AY14107" s="792"/>
      <c r="BN14107" s="792"/>
      <c r="BQ14107" s="792"/>
    </row>
    <row r="14108" spans="8:69" ht="12" customHeight="1">
      <c r="H14108" s="800"/>
      <c r="AJ14108" s="792"/>
      <c r="AM14108" s="792"/>
      <c r="AP14108" s="792"/>
      <c r="AS14108" s="792"/>
      <c r="AV14108" s="792"/>
      <c r="AY14108" s="792"/>
      <c r="BN14108" s="792"/>
      <c r="BQ14108" s="792"/>
    </row>
    <row r="14109" spans="8:69" ht="12" customHeight="1">
      <c r="H14109" s="800"/>
      <c r="AJ14109" s="792"/>
      <c r="AM14109" s="792"/>
      <c r="AP14109" s="792"/>
      <c r="AS14109" s="792"/>
      <c r="AV14109" s="792"/>
      <c r="AY14109" s="792"/>
      <c r="BN14109" s="792"/>
      <c r="BQ14109" s="792"/>
    </row>
    <row r="14110" spans="8:69" ht="12" customHeight="1">
      <c r="H14110" s="800"/>
      <c r="AJ14110" s="792"/>
      <c r="AM14110" s="792"/>
      <c r="AP14110" s="792"/>
      <c r="AS14110" s="792"/>
      <c r="AV14110" s="792"/>
      <c r="AY14110" s="792"/>
      <c r="BN14110" s="792"/>
      <c r="BQ14110" s="792"/>
    </row>
    <row r="14111" spans="8:69" ht="12" customHeight="1">
      <c r="H14111" s="800"/>
      <c r="AJ14111" s="792"/>
      <c r="AM14111" s="792"/>
      <c r="AP14111" s="792"/>
      <c r="AS14111" s="792"/>
      <c r="AV14111" s="792"/>
      <c r="AY14111" s="792"/>
      <c r="BN14111" s="792"/>
      <c r="BQ14111" s="792"/>
    </row>
    <row r="14112" spans="8:69" ht="12" customHeight="1">
      <c r="H14112" s="800"/>
      <c r="AJ14112" s="792"/>
      <c r="AM14112" s="792"/>
      <c r="AP14112" s="792"/>
      <c r="AS14112" s="792"/>
      <c r="AV14112" s="792"/>
      <c r="AY14112" s="792"/>
      <c r="BN14112" s="792"/>
      <c r="BQ14112" s="792"/>
    </row>
    <row r="14113" spans="8:69" ht="12" customHeight="1">
      <c r="H14113" s="800"/>
      <c r="AJ14113" s="792"/>
      <c r="AM14113" s="792"/>
      <c r="AP14113" s="792"/>
      <c r="AS14113" s="792"/>
      <c r="AV14113" s="792"/>
      <c r="AY14113" s="792"/>
      <c r="BN14113" s="792"/>
      <c r="BQ14113" s="792"/>
    </row>
    <row r="14114" spans="8:69" ht="12" customHeight="1">
      <c r="H14114" s="800"/>
      <c r="AJ14114" s="792"/>
      <c r="AM14114" s="792"/>
      <c r="AP14114" s="792"/>
      <c r="AS14114" s="792"/>
      <c r="AV14114" s="792"/>
      <c r="AY14114" s="792"/>
      <c r="BN14114" s="792"/>
      <c r="BQ14114" s="792"/>
    </row>
    <row r="14115" spans="8:69" ht="12" customHeight="1">
      <c r="H14115" s="800"/>
      <c r="AJ14115" s="792"/>
      <c r="AM14115" s="792"/>
      <c r="AP14115" s="792"/>
      <c r="AS14115" s="792"/>
      <c r="AV14115" s="792"/>
      <c r="AY14115" s="792"/>
      <c r="BN14115" s="792"/>
      <c r="BQ14115" s="792"/>
    </row>
    <row r="14116" spans="8:69" ht="12" customHeight="1">
      <c r="H14116" s="800"/>
      <c r="AJ14116" s="792"/>
      <c r="AM14116" s="792"/>
      <c r="AP14116" s="792"/>
      <c r="AS14116" s="792"/>
      <c r="AV14116" s="792"/>
      <c r="AY14116" s="792"/>
      <c r="BN14116" s="792"/>
      <c r="BQ14116" s="792"/>
    </row>
    <row r="14117" spans="8:69" ht="12" customHeight="1">
      <c r="H14117" s="800"/>
      <c r="AJ14117" s="792"/>
      <c r="AM14117" s="792"/>
      <c r="AP14117" s="792"/>
      <c r="AS14117" s="792"/>
      <c r="AV14117" s="792"/>
      <c r="AY14117" s="792"/>
      <c r="BN14117" s="792"/>
      <c r="BQ14117" s="792"/>
    </row>
    <row r="14118" spans="8:69" ht="12" customHeight="1">
      <c r="H14118" s="800"/>
      <c r="AJ14118" s="792"/>
      <c r="AM14118" s="792"/>
      <c r="AP14118" s="792"/>
      <c r="AS14118" s="792"/>
      <c r="AV14118" s="792"/>
      <c r="AY14118" s="792"/>
      <c r="BN14118" s="792"/>
      <c r="BQ14118" s="792"/>
    </row>
    <row r="14119" spans="8:69" ht="12" customHeight="1">
      <c r="H14119" s="800"/>
      <c r="AJ14119" s="792"/>
      <c r="AM14119" s="792"/>
      <c r="AP14119" s="792"/>
      <c r="AS14119" s="792"/>
      <c r="AV14119" s="792"/>
      <c r="AY14119" s="792"/>
      <c r="BN14119" s="792"/>
      <c r="BQ14119" s="792"/>
    </row>
    <row r="14120" spans="8:69" ht="12" customHeight="1">
      <c r="H14120" s="800"/>
      <c r="AJ14120" s="792"/>
      <c r="AM14120" s="792"/>
      <c r="AP14120" s="792"/>
      <c r="AS14120" s="792"/>
      <c r="AV14120" s="792"/>
      <c r="AY14120" s="792"/>
      <c r="BN14120" s="792"/>
      <c r="BQ14120" s="792"/>
    </row>
    <row r="14121" spans="8:69" ht="12" customHeight="1">
      <c r="H14121" s="800"/>
      <c r="AJ14121" s="792"/>
      <c r="AM14121" s="792"/>
      <c r="AP14121" s="792"/>
      <c r="AS14121" s="792"/>
      <c r="AV14121" s="792"/>
      <c r="AY14121" s="792"/>
      <c r="BN14121" s="792"/>
      <c r="BQ14121" s="792"/>
    </row>
    <row r="14122" spans="8:69" ht="12" customHeight="1">
      <c r="H14122" s="800"/>
      <c r="AJ14122" s="792"/>
      <c r="AM14122" s="792"/>
      <c r="AP14122" s="792"/>
      <c r="AS14122" s="792"/>
      <c r="AV14122" s="792"/>
      <c r="AY14122" s="792"/>
      <c r="BN14122" s="792"/>
      <c r="BQ14122" s="792"/>
    </row>
    <row r="14123" spans="8:69" ht="12" customHeight="1">
      <c r="H14123" s="800"/>
      <c r="AJ14123" s="792"/>
      <c r="AM14123" s="792"/>
      <c r="AP14123" s="792"/>
      <c r="AS14123" s="792"/>
      <c r="AV14123" s="792"/>
      <c r="AY14123" s="792"/>
      <c r="BN14123" s="792"/>
      <c r="BQ14123" s="792"/>
    </row>
    <row r="14124" spans="8:69" ht="12" customHeight="1">
      <c r="H14124" s="800"/>
      <c r="AJ14124" s="792"/>
      <c r="AM14124" s="792"/>
      <c r="AP14124" s="792"/>
      <c r="AS14124" s="792"/>
      <c r="AV14124" s="792"/>
      <c r="AY14124" s="792"/>
      <c r="BN14124" s="792"/>
      <c r="BQ14124" s="792"/>
    </row>
    <row r="14125" spans="8:69" ht="12" customHeight="1">
      <c r="H14125" s="800"/>
      <c r="AJ14125" s="792"/>
      <c r="AM14125" s="792"/>
      <c r="AP14125" s="792"/>
      <c r="AS14125" s="792"/>
      <c r="AV14125" s="792"/>
      <c r="AY14125" s="792"/>
      <c r="BN14125" s="792"/>
      <c r="BQ14125" s="792"/>
    </row>
    <row r="14126" spans="8:69" ht="12" customHeight="1">
      <c r="H14126" s="800"/>
      <c r="AJ14126" s="792"/>
      <c r="AM14126" s="792"/>
      <c r="AP14126" s="792"/>
      <c r="AS14126" s="792"/>
      <c r="AV14126" s="792"/>
      <c r="AY14126" s="792"/>
      <c r="BN14126" s="792"/>
      <c r="BQ14126" s="792"/>
    </row>
    <row r="14127" spans="8:69" ht="12" customHeight="1">
      <c r="H14127" s="800"/>
      <c r="AJ14127" s="792"/>
      <c r="AM14127" s="792"/>
      <c r="AP14127" s="792"/>
      <c r="AS14127" s="792"/>
      <c r="AV14127" s="792"/>
      <c r="AY14127" s="792"/>
      <c r="BN14127" s="792"/>
      <c r="BQ14127" s="792"/>
    </row>
    <row r="14128" spans="8:69" ht="12" customHeight="1">
      <c r="H14128" s="800"/>
      <c r="AJ14128" s="792"/>
      <c r="AM14128" s="792"/>
      <c r="AP14128" s="792"/>
      <c r="AS14128" s="792"/>
      <c r="AV14128" s="792"/>
      <c r="AY14128" s="792"/>
      <c r="BN14128" s="792"/>
      <c r="BQ14128" s="792"/>
    </row>
    <row r="14129" spans="8:69" ht="12" customHeight="1">
      <c r="H14129" s="800"/>
      <c r="AJ14129" s="792"/>
      <c r="AM14129" s="792"/>
      <c r="AP14129" s="792"/>
      <c r="AS14129" s="792"/>
      <c r="AV14129" s="792"/>
      <c r="AY14129" s="792"/>
      <c r="BN14129" s="792"/>
      <c r="BQ14129" s="792"/>
    </row>
    <row r="14130" spans="8:69" ht="12" customHeight="1">
      <c r="H14130" s="800"/>
      <c r="AJ14130" s="792"/>
      <c r="AM14130" s="792"/>
      <c r="AP14130" s="792"/>
      <c r="AS14130" s="792"/>
      <c r="AV14130" s="792"/>
      <c r="AY14130" s="792"/>
      <c r="BN14130" s="792"/>
      <c r="BQ14130" s="792"/>
    </row>
    <row r="14131" spans="8:69" ht="12" customHeight="1">
      <c r="H14131" s="800"/>
      <c r="AJ14131" s="792"/>
      <c r="AM14131" s="792"/>
      <c r="AP14131" s="792"/>
      <c r="AS14131" s="792"/>
      <c r="AV14131" s="792"/>
      <c r="AY14131" s="792"/>
      <c r="BN14131" s="792"/>
      <c r="BQ14131" s="792"/>
    </row>
    <row r="14132" spans="8:69" ht="12" customHeight="1">
      <c r="H14132" s="800"/>
      <c r="AJ14132" s="792"/>
      <c r="AM14132" s="792"/>
      <c r="AP14132" s="792"/>
      <c r="AS14132" s="792"/>
      <c r="AV14132" s="792"/>
      <c r="AY14132" s="792"/>
      <c r="BN14132" s="792"/>
      <c r="BQ14132" s="792"/>
    </row>
    <row r="14133" spans="8:69" ht="12" customHeight="1">
      <c r="H14133" s="800"/>
      <c r="AJ14133" s="792"/>
      <c r="AM14133" s="792"/>
      <c r="AP14133" s="792"/>
      <c r="AS14133" s="792"/>
      <c r="AV14133" s="792"/>
      <c r="AY14133" s="792"/>
      <c r="BN14133" s="792"/>
      <c r="BQ14133" s="792"/>
    </row>
    <row r="14134" spans="8:69" ht="12" customHeight="1">
      <c r="H14134" s="800"/>
      <c r="AJ14134" s="792"/>
      <c r="AM14134" s="792"/>
      <c r="AP14134" s="792"/>
      <c r="AS14134" s="792"/>
      <c r="AV14134" s="792"/>
      <c r="AY14134" s="792"/>
      <c r="BN14134" s="792"/>
      <c r="BQ14134" s="792"/>
    </row>
    <row r="14135" spans="8:69" ht="12" customHeight="1">
      <c r="H14135" s="800"/>
      <c r="AJ14135" s="792"/>
      <c r="AM14135" s="792"/>
      <c r="AP14135" s="792"/>
      <c r="AS14135" s="792"/>
      <c r="AV14135" s="792"/>
      <c r="AY14135" s="792"/>
      <c r="BN14135" s="792"/>
      <c r="BQ14135" s="792"/>
    </row>
    <row r="14136" spans="8:69" ht="12" customHeight="1">
      <c r="H14136" s="800"/>
      <c r="AJ14136" s="792"/>
      <c r="AM14136" s="792"/>
      <c r="AP14136" s="792"/>
      <c r="AS14136" s="792"/>
      <c r="AV14136" s="792"/>
      <c r="AY14136" s="792"/>
      <c r="BN14136" s="792"/>
      <c r="BQ14136" s="792"/>
    </row>
    <row r="14137" spans="8:69" ht="12" customHeight="1">
      <c r="H14137" s="800"/>
      <c r="AJ14137" s="792"/>
      <c r="AM14137" s="792"/>
      <c r="AP14137" s="792"/>
      <c r="AS14137" s="792"/>
      <c r="AV14137" s="792"/>
      <c r="AY14137" s="792"/>
      <c r="BN14137" s="792"/>
      <c r="BQ14137" s="792"/>
    </row>
    <row r="14138" spans="8:69" ht="12" customHeight="1">
      <c r="H14138" s="800"/>
      <c r="AJ14138" s="792"/>
      <c r="AM14138" s="792"/>
      <c r="AP14138" s="792"/>
      <c r="AS14138" s="792"/>
      <c r="AV14138" s="792"/>
      <c r="AY14138" s="792"/>
      <c r="BN14138" s="792"/>
      <c r="BQ14138" s="792"/>
    </row>
    <row r="14139" spans="8:69" ht="12" customHeight="1">
      <c r="H14139" s="800"/>
      <c r="AJ14139" s="792"/>
      <c r="AM14139" s="792"/>
      <c r="AP14139" s="792"/>
      <c r="AS14139" s="792"/>
      <c r="AV14139" s="792"/>
      <c r="AY14139" s="792"/>
      <c r="BN14139" s="792"/>
      <c r="BQ14139" s="792"/>
    </row>
    <row r="14140" spans="8:69" ht="12" customHeight="1">
      <c r="H14140" s="800"/>
      <c r="AJ14140" s="792"/>
      <c r="AM14140" s="792"/>
      <c r="AP14140" s="792"/>
      <c r="AS14140" s="792"/>
      <c r="AV14140" s="792"/>
      <c r="AY14140" s="792"/>
      <c r="BN14140" s="792"/>
      <c r="BQ14140" s="792"/>
    </row>
    <row r="14141" spans="8:69" ht="12" customHeight="1">
      <c r="H14141" s="800"/>
      <c r="AJ14141" s="792"/>
      <c r="AM14141" s="792"/>
      <c r="AP14141" s="792"/>
      <c r="AS14141" s="792"/>
      <c r="AV14141" s="792"/>
      <c r="AY14141" s="792"/>
      <c r="BN14141" s="792"/>
      <c r="BQ14141" s="792"/>
    </row>
    <row r="14142" spans="8:69" ht="12" customHeight="1">
      <c r="H14142" s="800"/>
      <c r="AJ14142" s="792"/>
      <c r="AM14142" s="792"/>
      <c r="AP14142" s="792"/>
      <c r="AS14142" s="792"/>
      <c r="AV14142" s="792"/>
      <c r="AY14142" s="792"/>
      <c r="BN14142" s="792"/>
      <c r="BQ14142" s="792"/>
    </row>
    <row r="14143" spans="8:69" ht="12" customHeight="1">
      <c r="H14143" s="800"/>
      <c r="AJ14143" s="792"/>
      <c r="AM14143" s="792"/>
      <c r="AP14143" s="792"/>
      <c r="AS14143" s="792"/>
      <c r="AV14143" s="792"/>
      <c r="AY14143" s="792"/>
      <c r="BN14143" s="792"/>
      <c r="BQ14143" s="792"/>
    </row>
    <row r="14144" spans="8:69" ht="12" customHeight="1">
      <c r="H14144" s="800"/>
      <c r="AJ14144" s="792"/>
      <c r="AM14144" s="792"/>
      <c r="AP14144" s="792"/>
      <c r="AS14144" s="792"/>
      <c r="AV14144" s="792"/>
      <c r="AY14144" s="792"/>
      <c r="BN14144" s="792"/>
      <c r="BQ14144" s="792"/>
    </row>
    <row r="14145" spans="8:69" ht="12" customHeight="1">
      <c r="H14145" s="800"/>
      <c r="AJ14145" s="792"/>
      <c r="AM14145" s="792"/>
      <c r="AP14145" s="792"/>
      <c r="AS14145" s="792"/>
      <c r="AV14145" s="792"/>
      <c r="AY14145" s="792"/>
      <c r="BN14145" s="792"/>
      <c r="BQ14145" s="792"/>
    </row>
    <row r="14146" spans="8:69" ht="12" customHeight="1">
      <c r="H14146" s="800"/>
      <c r="AJ14146" s="792"/>
      <c r="AM14146" s="792"/>
      <c r="AP14146" s="792"/>
      <c r="AS14146" s="792"/>
      <c r="AV14146" s="792"/>
      <c r="AY14146" s="792"/>
      <c r="BN14146" s="792"/>
      <c r="BQ14146" s="792"/>
    </row>
    <row r="14147" spans="8:69" ht="12" customHeight="1">
      <c r="H14147" s="800"/>
      <c r="AJ14147" s="792"/>
      <c r="AM14147" s="792"/>
      <c r="AP14147" s="792"/>
      <c r="AS14147" s="792"/>
      <c r="AV14147" s="792"/>
      <c r="AY14147" s="792"/>
      <c r="BN14147" s="792"/>
      <c r="BQ14147" s="792"/>
    </row>
    <row r="14148" spans="8:69" ht="12" customHeight="1">
      <c r="H14148" s="800"/>
      <c r="AJ14148" s="792"/>
      <c r="AM14148" s="792"/>
      <c r="AP14148" s="792"/>
      <c r="AS14148" s="792"/>
      <c r="AV14148" s="792"/>
      <c r="AY14148" s="792"/>
      <c r="BN14148" s="792"/>
      <c r="BQ14148" s="792"/>
    </row>
    <row r="14149" spans="8:69" ht="12" customHeight="1">
      <c r="H14149" s="800"/>
      <c r="AJ14149" s="792"/>
      <c r="AM14149" s="792"/>
      <c r="AP14149" s="792"/>
      <c r="AS14149" s="792"/>
      <c r="AV14149" s="792"/>
      <c r="AY14149" s="792"/>
      <c r="BN14149" s="792"/>
      <c r="BQ14149" s="792"/>
    </row>
    <row r="14150" spans="8:69" ht="12" customHeight="1">
      <c r="H14150" s="800"/>
      <c r="AJ14150" s="792"/>
      <c r="AM14150" s="792"/>
      <c r="AP14150" s="792"/>
      <c r="AS14150" s="792"/>
      <c r="AV14150" s="792"/>
      <c r="AY14150" s="792"/>
      <c r="BN14150" s="792"/>
      <c r="BQ14150" s="792"/>
    </row>
    <row r="14151" spans="8:69" ht="12" customHeight="1">
      <c r="H14151" s="800"/>
      <c r="AJ14151" s="792"/>
      <c r="AM14151" s="792"/>
      <c r="AP14151" s="792"/>
      <c r="AS14151" s="792"/>
      <c r="AV14151" s="792"/>
      <c r="AY14151" s="792"/>
      <c r="BN14151" s="792"/>
      <c r="BQ14151" s="792"/>
    </row>
    <row r="14152" spans="8:69" ht="12" customHeight="1">
      <c r="H14152" s="800"/>
      <c r="AJ14152" s="792"/>
      <c r="AM14152" s="792"/>
      <c r="AP14152" s="792"/>
      <c r="AS14152" s="792"/>
      <c r="AV14152" s="792"/>
      <c r="AY14152" s="792"/>
      <c r="BN14152" s="792"/>
      <c r="BQ14152" s="792"/>
    </row>
    <row r="14153" spans="8:69" ht="12" customHeight="1">
      <c r="H14153" s="800"/>
      <c r="AJ14153" s="792"/>
      <c r="AM14153" s="792"/>
      <c r="AP14153" s="792"/>
      <c r="AS14153" s="792"/>
      <c r="AV14153" s="792"/>
      <c r="AY14153" s="792"/>
      <c r="BN14153" s="792"/>
      <c r="BQ14153" s="792"/>
    </row>
    <row r="14154" spans="8:69" ht="12" customHeight="1">
      <c r="H14154" s="800"/>
      <c r="AJ14154" s="792"/>
      <c r="AM14154" s="792"/>
      <c r="AP14154" s="792"/>
      <c r="AS14154" s="792"/>
      <c r="AV14154" s="792"/>
      <c r="AY14154" s="792"/>
      <c r="BN14154" s="792"/>
      <c r="BQ14154" s="792"/>
    </row>
    <row r="14155" spans="8:69" ht="12" customHeight="1">
      <c r="H14155" s="800"/>
      <c r="AJ14155" s="792"/>
      <c r="AM14155" s="792"/>
      <c r="AP14155" s="792"/>
      <c r="AS14155" s="792"/>
      <c r="AV14155" s="792"/>
      <c r="AY14155" s="792"/>
      <c r="BN14155" s="792"/>
      <c r="BQ14155" s="792"/>
    </row>
    <row r="14156" spans="8:69" ht="12" customHeight="1">
      <c r="H14156" s="800"/>
      <c r="AJ14156" s="792"/>
      <c r="AM14156" s="792"/>
      <c r="AP14156" s="792"/>
      <c r="AS14156" s="792"/>
      <c r="AV14156" s="792"/>
      <c r="AY14156" s="792"/>
      <c r="BN14156" s="792"/>
      <c r="BQ14156" s="792"/>
    </row>
    <row r="14157" spans="8:69" ht="12" customHeight="1">
      <c r="H14157" s="800"/>
      <c r="AJ14157" s="792"/>
      <c r="AM14157" s="792"/>
      <c r="AP14157" s="792"/>
      <c r="AS14157" s="792"/>
      <c r="AV14157" s="792"/>
      <c r="AY14157" s="792"/>
      <c r="BN14157" s="792"/>
      <c r="BQ14157" s="792"/>
    </row>
    <row r="14158" spans="8:69" ht="12" customHeight="1">
      <c r="H14158" s="800"/>
      <c r="AJ14158" s="792"/>
      <c r="AM14158" s="792"/>
      <c r="AP14158" s="792"/>
      <c r="AS14158" s="792"/>
      <c r="AV14158" s="792"/>
      <c r="AY14158" s="792"/>
      <c r="BN14158" s="792"/>
      <c r="BQ14158" s="792"/>
    </row>
    <row r="14159" spans="8:69" ht="12" customHeight="1">
      <c r="H14159" s="800"/>
      <c r="AJ14159" s="792"/>
      <c r="AM14159" s="792"/>
      <c r="AP14159" s="792"/>
      <c r="AS14159" s="792"/>
      <c r="AV14159" s="792"/>
      <c r="AY14159" s="792"/>
      <c r="BN14159" s="792"/>
      <c r="BQ14159" s="792"/>
    </row>
    <row r="14160" spans="8:69" ht="12" customHeight="1">
      <c r="H14160" s="800"/>
      <c r="AJ14160" s="792"/>
      <c r="AM14160" s="792"/>
      <c r="AP14160" s="792"/>
      <c r="AS14160" s="792"/>
      <c r="AV14160" s="792"/>
      <c r="AY14160" s="792"/>
      <c r="BN14160" s="792"/>
      <c r="BQ14160" s="792"/>
    </row>
    <row r="14161" spans="8:69" ht="12" customHeight="1">
      <c r="H14161" s="800"/>
      <c r="AJ14161" s="792"/>
      <c r="AM14161" s="792"/>
      <c r="AP14161" s="792"/>
      <c r="AS14161" s="792"/>
      <c r="AV14161" s="792"/>
      <c r="AY14161" s="792"/>
      <c r="BN14161" s="792"/>
      <c r="BQ14161" s="792"/>
    </row>
    <row r="14162" spans="8:69" ht="12" customHeight="1">
      <c r="H14162" s="800"/>
      <c r="AJ14162" s="792"/>
      <c r="AM14162" s="792"/>
      <c r="AP14162" s="792"/>
      <c r="AS14162" s="792"/>
      <c r="AV14162" s="792"/>
      <c r="AY14162" s="792"/>
      <c r="BN14162" s="792"/>
      <c r="BQ14162" s="792"/>
    </row>
    <row r="14163" spans="8:69" ht="12" customHeight="1">
      <c r="H14163" s="800"/>
      <c r="AJ14163" s="792"/>
      <c r="AM14163" s="792"/>
      <c r="AP14163" s="792"/>
      <c r="AS14163" s="792"/>
      <c r="AV14163" s="792"/>
      <c r="AY14163" s="792"/>
      <c r="BN14163" s="792"/>
      <c r="BQ14163" s="792"/>
    </row>
    <row r="14164" spans="8:69" ht="12" customHeight="1">
      <c r="H14164" s="800"/>
      <c r="AJ14164" s="792"/>
      <c r="AM14164" s="792"/>
      <c r="AP14164" s="792"/>
      <c r="AS14164" s="792"/>
      <c r="AV14164" s="792"/>
      <c r="AY14164" s="792"/>
      <c r="BN14164" s="792"/>
      <c r="BQ14164" s="792"/>
    </row>
    <row r="14165" spans="8:69" ht="12" customHeight="1">
      <c r="H14165" s="800"/>
      <c r="AJ14165" s="792"/>
      <c r="AM14165" s="792"/>
      <c r="AP14165" s="792"/>
      <c r="AS14165" s="792"/>
      <c r="AV14165" s="792"/>
      <c r="AY14165" s="792"/>
      <c r="BN14165" s="792"/>
      <c r="BQ14165" s="792"/>
    </row>
    <row r="14166" spans="8:69" ht="12" customHeight="1">
      <c r="H14166" s="800"/>
      <c r="AJ14166" s="792"/>
      <c r="AM14166" s="792"/>
      <c r="AP14166" s="792"/>
      <c r="AS14166" s="792"/>
      <c r="AV14166" s="792"/>
      <c r="AY14166" s="792"/>
      <c r="BN14166" s="792"/>
      <c r="BQ14166" s="792"/>
    </row>
    <row r="14167" spans="8:69" ht="12" customHeight="1">
      <c r="H14167" s="800"/>
      <c r="AJ14167" s="792"/>
      <c r="AM14167" s="792"/>
      <c r="AP14167" s="792"/>
      <c r="AS14167" s="792"/>
      <c r="AV14167" s="792"/>
      <c r="AY14167" s="792"/>
      <c r="BN14167" s="792"/>
      <c r="BQ14167" s="792"/>
    </row>
    <row r="14168" spans="8:69" ht="12" customHeight="1">
      <c r="H14168" s="800"/>
      <c r="AJ14168" s="792"/>
      <c r="AM14168" s="792"/>
      <c r="AP14168" s="792"/>
      <c r="AS14168" s="792"/>
      <c r="AV14168" s="792"/>
      <c r="AY14168" s="792"/>
      <c r="BN14168" s="792"/>
      <c r="BQ14168" s="792"/>
    </row>
    <row r="14169" spans="8:69" ht="12" customHeight="1">
      <c r="H14169" s="800"/>
      <c r="AJ14169" s="792"/>
      <c r="AM14169" s="792"/>
      <c r="AP14169" s="792"/>
      <c r="AS14169" s="792"/>
      <c r="AV14169" s="792"/>
      <c r="AY14169" s="792"/>
      <c r="BN14169" s="792"/>
      <c r="BQ14169" s="792"/>
    </row>
    <row r="14170" spans="8:69" ht="12" customHeight="1">
      <c r="H14170" s="800"/>
      <c r="AJ14170" s="792"/>
      <c r="AM14170" s="792"/>
      <c r="AP14170" s="792"/>
      <c r="AS14170" s="792"/>
      <c r="AV14170" s="792"/>
      <c r="AY14170" s="792"/>
      <c r="BN14170" s="792"/>
      <c r="BQ14170" s="792"/>
    </row>
    <row r="14171" spans="8:69" ht="12" customHeight="1">
      <c r="H14171" s="800"/>
      <c r="AJ14171" s="792"/>
      <c r="AM14171" s="792"/>
      <c r="AP14171" s="792"/>
      <c r="AS14171" s="792"/>
      <c r="AV14171" s="792"/>
      <c r="AY14171" s="792"/>
      <c r="BN14171" s="792"/>
      <c r="BQ14171" s="792"/>
    </row>
    <row r="14172" spans="8:69" ht="12" customHeight="1">
      <c r="H14172" s="800"/>
      <c r="AJ14172" s="792"/>
      <c r="AM14172" s="792"/>
      <c r="AP14172" s="792"/>
      <c r="AS14172" s="792"/>
      <c r="AV14172" s="792"/>
      <c r="AY14172" s="792"/>
      <c r="BN14172" s="792"/>
      <c r="BQ14172" s="792"/>
    </row>
    <row r="14173" spans="8:69" ht="12" customHeight="1">
      <c r="H14173" s="800"/>
      <c r="AJ14173" s="792"/>
      <c r="AM14173" s="792"/>
      <c r="AP14173" s="792"/>
      <c r="AS14173" s="792"/>
      <c r="AV14173" s="792"/>
      <c r="AY14173" s="792"/>
      <c r="BN14173" s="792"/>
      <c r="BQ14173" s="792"/>
    </row>
    <row r="14174" spans="8:69" ht="12" customHeight="1">
      <c r="H14174" s="800"/>
      <c r="AJ14174" s="792"/>
      <c r="AM14174" s="792"/>
      <c r="AP14174" s="792"/>
      <c r="AS14174" s="792"/>
      <c r="AV14174" s="792"/>
      <c r="AY14174" s="792"/>
      <c r="BN14174" s="792"/>
      <c r="BQ14174" s="792"/>
    </row>
    <row r="14175" spans="8:69" ht="12" customHeight="1">
      <c r="H14175" s="800"/>
      <c r="AJ14175" s="792"/>
      <c r="AM14175" s="792"/>
      <c r="AP14175" s="792"/>
      <c r="AS14175" s="792"/>
      <c r="AV14175" s="792"/>
      <c r="AY14175" s="792"/>
      <c r="BN14175" s="792"/>
      <c r="BQ14175" s="792"/>
    </row>
    <row r="14176" spans="8:69" ht="12" customHeight="1">
      <c r="H14176" s="800"/>
      <c r="AJ14176" s="792"/>
      <c r="AM14176" s="792"/>
      <c r="AP14176" s="792"/>
      <c r="AS14176" s="792"/>
      <c r="AV14176" s="792"/>
      <c r="AY14176" s="792"/>
      <c r="BN14176" s="792"/>
      <c r="BQ14176" s="792"/>
    </row>
    <row r="14177" spans="8:69" ht="12" customHeight="1">
      <c r="H14177" s="800"/>
      <c r="AJ14177" s="792"/>
      <c r="AM14177" s="792"/>
      <c r="AP14177" s="792"/>
      <c r="AS14177" s="792"/>
      <c r="AV14177" s="792"/>
      <c r="AY14177" s="792"/>
      <c r="BN14177" s="792"/>
      <c r="BQ14177" s="792"/>
    </row>
    <row r="14178" spans="8:69" ht="12" customHeight="1">
      <c r="H14178" s="800"/>
      <c r="AJ14178" s="792"/>
      <c r="AM14178" s="792"/>
      <c r="AP14178" s="792"/>
      <c r="AS14178" s="792"/>
      <c r="AV14178" s="792"/>
      <c r="AY14178" s="792"/>
      <c r="BN14178" s="792"/>
      <c r="BQ14178" s="792"/>
    </row>
    <row r="14179" spans="8:69" ht="12" customHeight="1">
      <c r="H14179" s="800"/>
      <c r="AJ14179" s="792"/>
      <c r="AM14179" s="792"/>
      <c r="AP14179" s="792"/>
      <c r="AS14179" s="792"/>
      <c r="AV14179" s="792"/>
      <c r="AY14179" s="792"/>
      <c r="BN14179" s="792"/>
      <c r="BQ14179" s="792"/>
    </row>
    <row r="14180" spans="8:69" ht="12" customHeight="1">
      <c r="H14180" s="800"/>
      <c r="AJ14180" s="792"/>
      <c r="AM14180" s="792"/>
      <c r="AP14180" s="792"/>
      <c r="AS14180" s="792"/>
      <c r="AV14180" s="792"/>
      <c r="AY14180" s="792"/>
      <c r="BN14180" s="792"/>
      <c r="BQ14180" s="792"/>
    </row>
    <row r="14181" spans="8:69" ht="12" customHeight="1">
      <c r="H14181" s="800"/>
      <c r="AJ14181" s="792"/>
      <c r="AM14181" s="792"/>
      <c r="AP14181" s="792"/>
      <c r="AS14181" s="792"/>
      <c r="AV14181" s="792"/>
      <c r="AY14181" s="792"/>
      <c r="BN14181" s="792"/>
      <c r="BQ14181" s="792"/>
    </row>
    <row r="14182" spans="8:69" ht="12" customHeight="1">
      <c r="H14182" s="800"/>
      <c r="AJ14182" s="792"/>
      <c r="AM14182" s="792"/>
      <c r="AP14182" s="792"/>
      <c r="AS14182" s="792"/>
      <c r="AV14182" s="792"/>
      <c r="AY14182" s="792"/>
      <c r="BN14182" s="792"/>
      <c r="BQ14182" s="792"/>
    </row>
    <row r="14183" spans="8:69" ht="12" customHeight="1">
      <c r="H14183" s="800"/>
      <c r="AJ14183" s="792"/>
      <c r="AM14183" s="792"/>
      <c r="AP14183" s="792"/>
      <c r="AS14183" s="792"/>
      <c r="AV14183" s="792"/>
      <c r="AY14183" s="792"/>
      <c r="BN14183" s="792"/>
      <c r="BQ14183" s="792"/>
    </row>
    <row r="14184" spans="8:69" ht="12" customHeight="1">
      <c r="H14184" s="800"/>
      <c r="AJ14184" s="792"/>
      <c r="AM14184" s="792"/>
      <c r="AP14184" s="792"/>
      <c r="AS14184" s="792"/>
      <c r="AV14184" s="792"/>
      <c r="AY14184" s="792"/>
      <c r="BN14184" s="792"/>
      <c r="BQ14184" s="792"/>
    </row>
    <row r="14185" spans="8:69" ht="12" customHeight="1">
      <c r="H14185" s="800"/>
      <c r="AJ14185" s="792"/>
      <c r="AM14185" s="792"/>
      <c r="AP14185" s="792"/>
      <c r="AS14185" s="792"/>
      <c r="AV14185" s="792"/>
      <c r="AY14185" s="792"/>
      <c r="BN14185" s="792"/>
      <c r="BQ14185" s="792"/>
    </row>
    <row r="14186" spans="8:69" ht="12" customHeight="1">
      <c r="H14186" s="800"/>
      <c r="AJ14186" s="792"/>
      <c r="AM14186" s="792"/>
      <c r="AP14186" s="792"/>
      <c r="AS14186" s="792"/>
      <c r="AV14186" s="792"/>
      <c r="AY14186" s="792"/>
      <c r="BN14186" s="792"/>
      <c r="BQ14186" s="792"/>
    </row>
    <row r="14187" spans="8:69" ht="12" customHeight="1">
      <c r="H14187" s="800"/>
      <c r="AJ14187" s="792"/>
      <c r="AM14187" s="792"/>
      <c r="AP14187" s="792"/>
      <c r="AS14187" s="792"/>
      <c r="AV14187" s="792"/>
      <c r="AY14187" s="792"/>
      <c r="BN14187" s="792"/>
      <c r="BQ14187" s="792"/>
    </row>
    <row r="14188" spans="8:69" ht="12" customHeight="1">
      <c r="H14188" s="800"/>
      <c r="AJ14188" s="792"/>
      <c r="AM14188" s="792"/>
      <c r="AP14188" s="792"/>
      <c r="AS14188" s="792"/>
      <c r="AV14188" s="792"/>
      <c r="AY14188" s="792"/>
      <c r="BN14188" s="792"/>
      <c r="BQ14188" s="792"/>
    </row>
    <row r="14189" spans="8:69" ht="12" customHeight="1">
      <c r="H14189" s="800"/>
      <c r="AJ14189" s="792"/>
      <c r="AM14189" s="792"/>
      <c r="AP14189" s="792"/>
      <c r="AS14189" s="792"/>
      <c r="AV14189" s="792"/>
      <c r="AY14189" s="792"/>
      <c r="BN14189" s="792"/>
      <c r="BQ14189" s="792"/>
    </row>
    <row r="14190" spans="8:69" ht="12" customHeight="1">
      <c r="H14190" s="800"/>
      <c r="AJ14190" s="792"/>
      <c r="AM14190" s="792"/>
      <c r="AP14190" s="792"/>
      <c r="AS14190" s="792"/>
      <c r="AV14190" s="792"/>
      <c r="AY14190" s="792"/>
      <c r="BN14190" s="792"/>
      <c r="BQ14190" s="792"/>
    </row>
    <row r="14191" spans="8:69" ht="12" customHeight="1">
      <c r="H14191" s="800"/>
      <c r="AJ14191" s="792"/>
      <c r="AM14191" s="792"/>
      <c r="AP14191" s="792"/>
      <c r="AS14191" s="792"/>
      <c r="AV14191" s="792"/>
      <c r="AY14191" s="792"/>
      <c r="BN14191" s="792"/>
      <c r="BQ14191" s="792"/>
    </row>
    <row r="14192" spans="8:69" ht="12" customHeight="1">
      <c r="H14192" s="800"/>
      <c r="AJ14192" s="792"/>
      <c r="AM14192" s="792"/>
      <c r="AP14192" s="792"/>
      <c r="AS14192" s="792"/>
      <c r="AV14192" s="792"/>
      <c r="AY14192" s="792"/>
      <c r="BN14192" s="792"/>
      <c r="BQ14192" s="792"/>
    </row>
    <row r="14193" spans="8:69" ht="12" customHeight="1">
      <c r="H14193" s="800"/>
      <c r="AJ14193" s="792"/>
      <c r="AM14193" s="792"/>
      <c r="AP14193" s="792"/>
      <c r="AS14193" s="792"/>
      <c r="AV14193" s="792"/>
      <c r="AY14193" s="792"/>
      <c r="BN14193" s="792"/>
      <c r="BQ14193" s="792"/>
    </row>
    <row r="14194" spans="8:69" ht="12" customHeight="1">
      <c r="H14194" s="800"/>
      <c r="AJ14194" s="792"/>
      <c r="AM14194" s="792"/>
      <c r="AP14194" s="792"/>
      <c r="AS14194" s="792"/>
      <c r="AV14194" s="792"/>
      <c r="AY14194" s="792"/>
      <c r="BN14194" s="792"/>
      <c r="BQ14194" s="792"/>
    </row>
    <row r="14195" spans="8:69" ht="12" customHeight="1">
      <c r="H14195" s="800"/>
      <c r="AJ14195" s="792"/>
      <c r="AM14195" s="792"/>
      <c r="AP14195" s="792"/>
      <c r="AS14195" s="792"/>
      <c r="AV14195" s="792"/>
      <c r="AY14195" s="792"/>
      <c r="BN14195" s="792"/>
      <c r="BQ14195" s="792"/>
    </row>
    <row r="14196" spans="8:69" ht="12" customHeight="1">
      <c r="H14196" s="800"/>
      <c r="AJ14196" s="792"/>
      <c r="AM14196" s="792"/>
      <c r="AP14196" s="792"/>
      <c r="AS14196" s="792"/>
      <c r="AV14196" s="792"/>
      <c r="AY14196" s="792"/>
      <c r="BN14196" s="792"/>
      <c r="BQ14196" s="792"/>
    </row>
    <row r="14197" spans="8:69" ht="12" customHeight="1">
      <c r="H14197" s="800"/>
      <c r="AJ14197" s="792"/>
      <c r="AM14197" s="792"/>
      <c r="AP14197" s="792"/>
      <c r="AS14197" s="792"/>
      <c r="AV14197" s="792"/>
      <c r="AY14197" s="792"/>
      <c r="BN14197" s="792"/>
      <c r="BQ14197" s="792"/>
    </row>
    <row r="14198" spans="8:69" ht="12" customHeight="1">
      <c r="H14198" s="800"/>
      <c r="AJ14198" s="792"/>
      <c r="AM14198" s="792"/>
      <c r="AP14198" s="792"/>
      <c r="AS14198" s="792"/>
      <c r="AV14198" s="792"/>
      <c r="AY14198" s="792"/>
      <c r="BN14198" s="792"/>
      <c r="BQ14198" s="792"/>
    </row>
    <row r="14199" spans="8:69" ht="12" customHeight="1">
      <c r="H14199" s="800"/>
      <c r="AJ14199" s="792"/>
      <c r="AM14199" s="792"/>
      <c r="AP14199" s="792"/>
      <c r="AS14199" s="792"/>
      <c r="AV14199" s="792"/>
      <c r="AY14199" s="792"/>
      <c r="BN14199" s="792"/>
      <c r="BQ14199" s="792"/>
    </row>
    <row r="14200" spans="8:69" ht="12" customHeight="1">
      <c r="H14200" s="800"/>
      <c r="AJ14200" s="792"/>
      <c r="AM14200" s="792"/>
      <c r="AP14200" s="792"/>
      <c r="AS14200" s="792"/>
      <c r="AV14200" s="792"/>
      <c r="AY14200" s="792"/>
      <c r="BN14200" s="792"/>
      <c r="BQ14200" s="792"/>
    </row>
    <row r="14201" spans="8:69" ht="12" customHeight="1">
      <c r="H14201" s="800"/>
      <c r="AJ14201" s="792"/>
      <c r="AM14201" s="792"/>
      <c r="AP14201" s="792"/>
      <c r="AS14201" s="792"/>
      <c r="AV14201" s="792"/>
      <c r="AY14201" s="792"/>
      <c r="BN14201" s="792"/>
      <c r="BQ14201" s="792"/>
    </row>
    <row r="14202" spans="8:69" ht="12" customHeight="1">
      <c r="H14202" s="800"/>
      <c r="AJ14202" s="792"/>
      <c r="AM14202" s="792"/>
      <c r="AP14202" s="792"/>
      <c r="AS14202" s="792"/>
      <c r="AV14202" s="792"/>
      <c r="AY14202" s="792"/>
      <c r="BN14202" s="792"/>
      <c r="BQ14202" s="792"/>
    </row>
    <row r="14203" spans="8:69" ht="12" customHeight="1">
      <c r="H14203" s="800"/>
      <c r="AJ14203" s="792"/>
      <c r="AM14203" s="792"/>
      <c r="AP14203" s="792"/>
      <c r="AS14203" s="792"/>
      <c r="AV14203" s="792"/>
      <c r="AY14203" s="792"/>
      <c r="BN14203" s="792"/>
      <c r="BQ14203" s="792"/>
    </row>
    <row r="14204" spans="8:69" ht="12" customHeight="1">
      <c r="H14204" s="800"/>
      <c r="AJ14204" s="792"/>
      <c r="AM14204" s="792"/>
      <c r="AP14204" s="792"/>
      <c r="AS14204" s="792"/>
      <c r="AV14204" s="792"/>
      <c r="AY14204" s="792"/>
      <c r="BN14204" s="792"/>
      <c r="BQ14204" s="792"/>
    </row>
    <row r="14205" spans="8:69" ht="12" customHeight="1">
      <c r="H14205" s="800"/>
      <c r="AJ14205" s="792"/>
      <c r="AM14205" s="792"/>
      <c r="AP14205" s="792"/>
      <c r="AS14205" s="792"/>
      <c r="AV14205" s="792"/>
      <c r="AY14205" s="792"/>
      <c r="BN14205" s="792"/>
      <c r="BQ14205" s="792"/>
    </row>
    <row r="14206" spans="8:69" ht="12" customHeight="1">
      <c r="H14206" s="800"/>
      <c r="AJ14206" s="792"/>
      <c r="AM14206" s="792"/>
      <c r="AP14206" s="792"/>
      <c r="AS14206" s="792"/>
      <c r="AV14206" s="792"/>
      <c r="AY14206" s="792"/>
      <c r="BN14206" s="792"/>
      <c r="BQ14206" s="792"/>
    </row>
    <row r="14207" spans="8:69" ht="12" customHeight="1">
      <c r="H14207" s="800"/>
      <c r="AJ14207" s="792"/>
      <c r="AM14207" s="792"/>
      <c r="AP14207" s="792"/>
      <c r="AS14207" s="792"/>
      <c r="AV14207" s="792"/>
      <c r="AY14207" s="792"/>
      <c r="BN14207" s="792"/>
      <c r="BQ14207" s="792"/>
    </row>
    <row r="14208" spans="8:69" ht="12" customHeight="1">
      <c r="H14208" s="800"/>
      <c r="AJ14208" s="792"/>
      <c r="AM14208" s="792"/>
      <c r="AP14208" s="792"/>
      <c r="AS14208" s="792"/>
      <c r="AV14208" s="792"/>
      <c r="AY14208" s="792"/>
      <c r="BN14208" s="792"/>
      <c r="BQ14208" s="792"/>
    </row>
    <row r="14209" spans="8:69" ht="12" customHeight="1">
      <c r="H14209" s="800"/>
      <c r="AJ14209" s="792"/>
      <c r="AM14209" s="792"/>
      <c r="AP14209" s="792"/>
      <c r="AS14209" s="792"/>
      <c r="AV14209" s="792"/>
      <c r="AY14209" s="792"/>
      <c r="BN14209" s="792"/>
      <c r="BQ14209" s="792"/>
    </row>
    <row r="14210" spans="8:69" ht="12" customHeight="1">
      <c r="H14210" s="800"/>
      <c r="AJ14210" s="792"/>
      <c r="AM14210" s="792"/>
      <c r="AP14210" s="792"/>
      <c r="AS14210" s="792"/>
      <c r="AV14210" s="792"/>
      <c r="AY14210" s="792"/>
      <c r="BN14210" s="792"/>
      <c r="BQ14210" s="792"/>
    </row>
    <row r="14211" spans="8:69" ht="12" customHeight="1">
      <c r="H14211" s="800"/>
      <c r="AJ14211" s="792"/>
      <c r="AM14211" s="792"/>
      <c r="AP14211" s="792"/>
      <c r="AS14211" s="792"/>
      <c r="AV14211" s="792"/>
      <c r="AY14211" s="792"/>
      <c r="BN14211" s="792"/>
      <c r="BQ14211" s="792"/>
    </row>
    <row r="14212" spans="8:69" ht="12" customHeight="1">
      <c r="H14212" s="800"/>
      <c r="AJ14212" s="792"/>
      <c r="AM14212" s="792"/>
      <c r="AP14212" s="792"/>
      <c r="AS14212" s="792"/>
      <c r="AV14212" s="792"/>
      <c r="AY14212" s="792"/>
      <c r="BN14212" s="792"/>
      <c r="BQ14212" s="792"/>
    </row>
    <row r="14213" spans="8:69" ht="12" customHeight="1">
      <c r="H14213" s="800"/>
      <c r="AJ14213" s="792"/>
      <c r="AM14213" s="792"/>
      <c r="AP14213" s="792"/>
      <c r="AS14213" s="792"/>
      <c r="AV14213" s="792"/>
      <c r="AY14213" s="792"/>
      <c r="BN14213" s="792"/>
      <c r="BQ14213" s="792"/>
    </row>
    <row r="14214" spans="8:69" ht="12" customHeight="1">
      <c r="H14214" s="800"/>
      <c r="AJ14214" s="792"/>
      <c r="AM14214" s="792"/>
      <c r="AP14214" s="792"/>
      <c r="AS14214" s="792"/>
      <c r="AV14214" s="792"/>
      <c r="AY14214" s="792"/>
      <c r="BN14214" s="792"/>
      <c r="BQ14214" s="792"/>
    </row>
    <row r="14215" spans="8:69" ht="12" customHeight="1">
      <c r="H14215" s="800"/>
      <c r="AJ14215" s="792"/>
      <c r="AM14215" s="792"/>
      <c r="AP14215" s="792"/>
      <c r="AS14215" s="792"/>
      <c r="AV14215" s="792"/>
      <c r="AY14215" s="792"/>
      <c r="BN14215" s="792"/>
      <c r="BQ14215" s="792"/>
    </row>
    <row r="14216" spans="8:69" ht="12" customHeight="1">
      <c r="H14216" s="800"/>
      <c r="AJ14216" s="792"/>
      <c r="AM14216" s="792"/>
      <c r="AP14216" s="792"/>
      <c r="AS14216" s="792"/>
      <c r="AV14216" s="792"/>
      <c r="AY14216" s="792"/>
      <c r="BN14216" s="792"/>
      <c r="BQ14216" s="792"/>
    </row>
    <row r="14217" spans="8:69" ht="12" customHeight="1">
      <c r="H14217" s="800"/>
      <c r="AJ14217" s="792"/>
      <c r="AM14217" s="792"/>
      <c r="AP14217" s="792"/>
      <c r="AS14217" s="792"/>
      <c r="AV14217" s="792"/>
      <c r="AY14217" s="792"/>
      <c r="BN14217" s="792"/>
      <c r="BQ14217" s="792"/>
    </row>
    <row r="14218" spans="8:69" ht="12" customHeight="1">
      <c r="H14218" s="800"/>
      <c r="AJ14218" s="792"/>
      <c r="AM14218" s="792"/>
      <c r="AP14218" s="792"/>
      <c r="AS14218" s="792"/>
      <c r="AV14218" s="792"/>
      <c r="AY14218" s="792"/>
      <c r="BN14218" s="792"/>
      <c r="BQ14218" s="792"/>
    </row>
    <row r="14219" spans="8:69" ht="12" customHeight="1">
      <c r="H14219" s="800"/>
      <c r="AJ14219" s="792"/>
      <c r="AM14219" s="792"/>
      <c r="AP14219" s="792"/>
      <c r="AS14219" s="792"/>
      <c r="AV14219" s="792"/>
      <c r="AY14219" s="792"/>
      <c r="BN14219" s="792"/>
      <c r="BQ14219" s="792"/>
    </row>
    <row r="14220" spans="8:69" ht="12" customHeight="1">
      <c r="H14220" s="800"/>
      <c r="AJ14220" s="792"/>
      <c r="AM14220" s="792"/>
      <c r="AP14220" s="792"/>
      <c r="AS14220" s="792"/>
      <c r="AV14220" s="792"/>
      <c r="AY14220" s="792"/>
      <c r="BN14220" s="792"/>
      <c r="BQ14220" s="792"/>
    </row>
    <row r="14221" spans="8:69" ht="12" customHeight="1">
      <c r="H14221" s="800"/>
      <c r="AJ14221" s="792"/>
      <c r="AM14221" s="792"/>
      <c r="AP14221" s="792"/>
      <c r="AS14221" s="792"/>
      <c r="AV14221" s="792"/>
      <c r="AY14221" s="792"/>
      <c r="BN14221" s="792"/>
      <c r="BQ14221" s="792"/>
    </row>
    <row r="14222" spans="8:69" ht="12" customHeight="1">
      <c r="H14222" s="800"/>
      <c r="AJ14222" s="792"/>
      <c r="AM14222" s="792"/>
      <c r="AP14222" s="792"/>
      <c r="AS14222" s="792"/>
      <c r="AV14222" s="792"/>
      <c r="AY14222" s="792"/>
      <c r="BN14222" s="792"/>
      <c r="BQ14222" s="792"/>
    </row>
    <row r="14223" spans="8:69" ht="12" customHeight="1">
      <c r="H14223" s="800"/>
      <c r="AJ14223" s="792"/>
      <c r="AM14223" s="792"/>
      <c r="AP14223" s="792"/>
      <c r="AS14223" s="792"/>
      <c r="AV14223" s="792"/>
      <c r="AY14223" s="792"/>
      <c r="BN14223" s="792"/>
      <c r="BQ14223" s="792"/>
    </row>
    <row r="14224" spans="8:69" ht="12" customHeight="1">
      <c r="H14224" s="800"/>
      <c r="AJ14224" s="792"/>
      <c r="AM14224" s="792"/>
      <c r="AP14224" s="792"/>
      <c r="AS14224" s="792"/>
      <c r="AV14224" s="792"/>
      <c r="AY14224" s="792"/>
      <c r="BN14224" s="792"/>
      <c r="BQ14224" s="792"/>
    </row>
    <row r="14225" spans="8:69" ht="12" customHeight="1">
      <c r="H14225" s="800"/>
      <c r="AJ14225" s="792"/>
      <c r="AM14225" s="792"/>
      <c r="AP14225" s="792"/>
      <c r="AS14225" s="792"/>
      <c r="AV14225" s="792"/>
      <c r="AY14225" s="792"/>
      <c r="BN14225" s="792"/>
      <c r="BQ14225" s="792"/>
    </row>
    <row r="14226" spans="8:69" ht="12" customHeight="1">
      <c r="H14226" s="800"/>
      <c r="AJ14226" s="792"/>
      <c r="AM14226" s="792"/>
      <c r="AP14226" s="792"/>
      <c r="AS14226" s="792"/>
      <c r="AV14226" s="792"/>
      <c r="AY14226" s="792"/>
      <c r="BN14226" s="792"/>
      <c r="BQ14226" s="792"/>
    </row>
    <row r="14227" spans="8:69" ht="12" customHeight="1">
      <c r="H14227" s="800"/>
      <c r="AJ14227" s="792"/>
      <c r="AM14227" s="792"/>
      <c r="AP14227" s="792"/>
      <c r="AS14227" s="792"/>
      <c r="AV14227" s="792"/>
      <c r="AY14227" s="792"/>
      <c r="BN14227" s="792"/>
      <c r="BQ14227" s="792"/>
    </row>
    <row r="14228" spans="8:69" ht="12" customHeight="1">
      <c r="H14228" s="800"/>
      <c r="AJ14228" s="792"/>
      <c r="AM14228" s="792"/>
      <c r="AP14228" s="792"/>
      <c r="AS14228" s="792"/>
      <c r="AV14228" s="792"/>
      <c r="AY14228" s="792"/>
      <c r="BN14228" s="792"/>
      <c r="BQ14228" s="792"/>
    </row>
    <row r="14229" spans="8:69" ht="12" customHeight="1">
      <c r="H14229" s="800"/>
      <c r="AJ14229" s="792"/>
      <c r="AM14229" s="792"/>
      <c r="AP14229" s="792"/>
      <c r="AS14229" s="792"/>
      <c r="AV14229" s="792"/>
      <c r="AY14229" s="792"/>
      <c r="BN14229" s="792"/>
      <c r="BQ14229" s="792"/>
    </row>
    <row r="14230" spans="8:69" ht="12" customHeight="1">
      <c r="H14230" s="800"/>
      <c r="AJ14230" s="792"/>
      <c r="AM14230" s="792"/>
      <c r="AP14230" s="792"/>
      <c r="AS14230" s="792"/>
      <c r="AV14230" s="792"/>
      <c r="AY14230" s="792"/>
      <c r="BN14230" s="792"/>
      <c r="BQ14230" s="792"/>
    </row>
    <row r="14231" spans="8:69" ht="12" customHeight="1">
      <c r="H14231" s="800"/>
      <c r="AJ14231" s="792"/>
      <c r="AM14231" s="792"/>
      <c r="AP14231" s="792"/>
      <c r="AS14231" s="792"/>
      <c r="AV14231" s="792"/>
      <c r="AY14231" s="792"/>
      <c r="BN14231" s="792"/>
      <c r="BQ14231" s="792"/>
    </row>
    <row r="14232" spans="8:69" ht="12" customHeight="1">
      <c r="H14232" s="800"/>
      <c r="AJ14232" s="792"/>
      <c r="AM14232" s="792"/>
      <c r="AP14232" s="792"/>
      <c r="AS14232" s="792"/>
      <c r="AV14232" s="792"/>
      <c r="AY14232" s="792"/>
      <c r="BN14232" s="792"/>
      <c r="BQ14232" s="792"/>
    </row>
    <row r="14233" spans="8:69" ht="12" customHeight="1">
      <c r="H14233" s="800"/>
      <c r="AJ14233" s="792"/>
      <c r="AM14233" s="792"/>
      <c r="AP14233" s="792"/>
      <c r="AS14233" s="792"/>
      <c r="AV14233" s="792"/>
      <c r="AY14233" s="792"/>
      <c r="BN14233" s="792"/>
      <c r="BQ14233" s="792"/>
    </row>
    <row r="14234" spans="8:69" ht="12" customHeight="1">
      <c r="H14234" s="800"/>
      <c r="AJ14234" s="792"/>
      <c r="AM14234" s="792"/>
      <c r="AP14234" s="792"/>
      <c r="AS14234" s="792"/>
      <c r="AV14234" s="792"/>
      <c r="AY14234" s="792"/>
      <c r="BN14234" s="792"/>
      <c r="BQ14234" s="792"/>
    </row>
    <row r="14235" spans="8:69" ht="12" customHeight="1">
      <c r="H14235" s="800"/>
      <c r="AJ14235" s="792"/>
      <c r="AM14235" s="792"/>
      <c r="AP14235" s="792"/>
      <c r="AS14235" s="792"/>
      <c r="AV14235" s="792"/>
      <c r="AY14235" s="792"/>
      <c r="BN14235" s="792"/>
      <c r="BQ14235" s="792"/>
    </row>
    <row r="14236" spans="8:69" ht="12" customHeight="1">
      <c r="H14236" s="800"/>
      <c r="AJ14236" s="792"/>
      <c r="AM14236" s="792"/>
      <c r="AP14236" s="792"/>
      <c r="AS14236" s="792"/>
      <c r="AV14236" s="792"/>
      <c r="AY14236" s="792"/>
      <c r="BN14236" s="792"/>
      <c r="BQ14236" s="792"/>
    </row>
    <row r="14237" spans="8:69" ht="12" customHeight="1">
      <c r="H14237" s="800"/>
      <c r="AJ14237" s="792"/>
      <c r="AM14237" s="792"/>
      <c r="AP14237" s="792"/>
      <c r="AS14237" s="792"/>
      <c r="AV14237" s="792"/>
      <c r="AY14237" s="792"/>
      <c r="BN14237" s="792"/>
      <c r="BQ14237" s="792"/>
    </row>
    <row r="14238" spans="8:69" ht="12" customHeight="1">
      <c r="H14238" s="800"/>
      <c r="AJ14238" s="792"/>
      <c r="AM14238" s="792"/>
      <c r="AP14238" s="792"/>
      <c r="AS14238" s="792"/>
      <c r="AV14238" s="792"/>
      <c r="AY14238" s="792"/>
      <c r="BN14238" s="792"/>
      <c r="BQ14238" s="792"/>
    </row>
    <row r="14239" spans="8:69" ht="12" customHeight="1">
      <c r="H14239" s="800"/>
      <c r="AJ14239" s="792"/>
      <c r="AM14239" s="792"/>
      <c r="AP14239" s="792"/>
      <c r="AS14239" s="792"/>
      <c r="AV14239" s="792"/>
      <c r="AY14239" s="792"/>
      <c r="BN14239" s="792"/>
      <c r="BQ14239" s="792"/>
    </row>
    <row r="14240" spans="8:69" ht="12" customHeight="1">
      <c r="H14240" s="800"/>
      <c r="AJ14240" s="792"/>
      <c r="AM14240" s="792"/>
      <c r="AP14240" s="792"/>
      <c r="AS14240" s="792"/>
      <c r="AV14240" s="792"/>
      <c r="AY14240" s="792"/>
      <c r="BN14240" s="792"/>
      <c r="BQ14240" s="792"/>
    </row>
    <row r="14241" spans="8:69" ht="12" customHeight="1">
      <c r="H14241" s="800"/>
      <c r="AJ14241" s="792"/>
      <c r="AM14241" s="792"/>
      <c r="AP14241" s="792"/>
      <c r="AS14241" s="792"/>
      <c r="AV14241" s="792"/>
      <c r="AY14241" s="792"/>
      <c r="BN14241" s="792"/>
      <c r="BQ14241" s="792"/>
    </row>
    <row r="14242" spans="8:69" ht="12" customHeight="1">
      <c r="H14242" s="800"/>
      <c r="AJ14242" s="792"/>
      <c r="AM14242" s="792"/>
      <c r="AP14242" s="792"/>
      <c r="AS14242" s="792"/>
      <c r="AV14242" s="792"/>
      <c r="AY14242" s="792"/>
      <c r="BN14242" s="792"/>
      <c r="BQ14242" s="792"/>
    </row>
    <row r="14243" spans="8:69" ht="12" customHeight="1">
      <c r="H14243" s="800"/>
      <c r="AJ14243" s="792"/>
      <c r="AM14243" s="792"/>
      <c r="AP14243" s="792"/>
      <c r="AS14243" s="792"/>
      <c r="AV14243" s="792"/>
      <c r="AY14243" s="792"/>
      <c r="BN14243" s="792"/>
      <c r="BQ14243" s="792"/>
    </row>
    <row r="14244" spans="8:69" ht="12" customHeight="1">
      <c r="H14244" s="800"/>
      <c r="AJ14244" s="792"/>
      <c r="AM14244" s="792"/>
      <c r="AP14244" s="792"/>
      <c r="AS14244" s="792"/>
      <c r="AV14244" s="792"/>
      <c r="AY14244" s="792"/>
      <c r="BN14244" s="792"/>
      <c r="BQ14244" s="792"/>
    </row>
    <row r="14245" spans="8:69" ht="12" customHeight="1">
      <c r="H14245" s="800"/>
      <c r="AJ14245" s="792"/>
      <c r="AM14245" s="792"/>
      <c r="AP14245" s="792"/>
      <c r="AS14245" s="792"/>
      <c r="AV14245" s="792"/>
      <c r="AY14245" s="792"/>
      <c r="BN14245" s="792"/>
      <c r="BQ14245" s="792"/>
    </row>
    <row r="14246" spans="8:69" ht="12" customHeight="1">
      <c r="H14246" s="800"/>
      <c r="AJ14246" s="792"/>
      <c r="AM14246" s="792"/>
      <c r="AP14246" s="792"/>
      <c r="AS14246" s="792"/>
      <c r="AV14246" s="792"/>
      <c r="AY14246" s="792"/>
      <c r="BN14246" s="792"/>
      <c r="BQ14246" s="792"/>
    </row>
    <row r="14247" spans="8:69" ht="12" customHeight="1">
      <c r="H14247" s="800"/>
      <c r="AJ14247" s="792"/>
      <c r="AM14247" s="792"/>
      <c r="AP14247" s="792"/>
      <c r="AS14247" s="792"/>
      <c r="AV14247" s="792"/>
      <c r="AY14247" s="792"/>
      <c r="BN14247" s="792"/>
      <c r="BQ14247" s="792"/>
    </row>
    <row r="14248" spans="8:69" ht="12" customHeight="1">
      <c r="H14248" s="800"/>
      <c r="AJ14248" s="792"/>
      <c r="AM14248" s="792"/>
      <c r="AP14248" s="792"/>
      <c r="AS14248" s="792"/>
      <c r="AV14248" s="792"/>
      <c r="AY14248" s="792"/>
      <c r="BN14248" s="792"/>
      <c r="BQ14248" s="792"/>
    </row>
    <row r="14249" spans="8:69" ht="12" customHeight="1">
      <c r="H14249" s="800"/>
      <c r="AJ14249" s="792"/>
      <c r="AM14249" s="792"/>
      <c r="AP14249" s="792"/>
      <c r="AS14249" s="792"/>
      <c r="AV14249" s="792"/>
      <c r="AY14249" s="792"/>
      <c r="BN14249" s="792"/>
      <c r="BQ14249" s="792"/>
    </row>
    <row r="14250" spans="8:69" ht="12" customHeight="1">
      <c r="H14250" s="800"/>
      <c r="AJ14250" s="792"/>
      <c r="AM14250" s="792"/>
      <c r="AP14250" s="792"/>
      <c r="AS14250" s="792"/>
      <c r="AV14250" s="792"/>
      <c r="AY14250" s="792"/>
      <c r="BN14250" s="792"/>
      <c r="BQ14250" s="792"/>
    </row>
    <row r="14251" spans="8:69" ht="12" customHeight="1">
      <c r="H14251" s="800"/>
      <c r="AJ14251" s="792"/>
      <c r="AM14251" s="792"/>
      <c r="AP14251" s="792"/>
      <c r="AS14251" s="792"/>
      <c r="AV14251" s="792"/>
      <c r="AY14251" s="792"/>
      <c r="BN14251" s="792"/>
      <c r="BQ14251" s="792"/>
    </row>
    <row r="14252" spans="8:69" ht="12" customHeight="1">
      <c r="H14252" s="800"/>
      <c r="AJ14252" s="792"/>
      <c r="AM14252" s="792"/>
      <c r="AP14252" s="792"/>
      <c r="AS14252" s="792"/>
      <c r="AV14252" s="792"/>
      <c r="AY14252" s="792"/>
      <c r="BN14252" s="792"/>
      <c r="BQ14252" s="792"/>
    </row>
    <row r="14253" spans="8:69" ht="12" customHeight="1">
      <c r="H14253" s="800"/>
      <c r="AJ14253" s="792"/>
      <c r="AM14253" s="792"/>
      <c r="AP14253" s="792"/>
      <c r="AS14253" s="792"/>
      <c r="AV14253" s="792"/>
      <c r="AY14253" s="792"/>
      <c r="BN14253" s="792"/>
      <c r="BQ14253" s="792"/>
    </row>
    <row r="14254" spans="8:69" ht="12" customHeight="1">
      <c r="H14254" s="800"/>
      <c r="AJ14254" s="792"/>
      <c r="AM14254" s="792"/>
      <c r="AP14254" s="792"/>
      <c r="AS14254" s="792"/>
      <c r="AV14254" s="792"/>
      <c r="AY14254" s="792"/>
      <c r="BN14254" s="792"/>
      <c r="BQ14254" s="792"/>
    </row>
    <row r="14255" spans="8:69" ht="12" customHeight="1">
      <c r="H14255" s="800"/>
      <c r="AJ14255" s="792"/>
      <c r="AM14255" s="792"/>
      <c r="AP14255" s="792"/>
      <c r="AS14255" s="792"/>
      <c r="AV14255" s="792"/>
      <c r="AY14255" s="792"/>
      <c r="BN14255" s="792"/>
      <c r="BQ14255" s="792"/>
    </row>
    <row r="14256" spans="8:69" ht="12" customHeight="1">
      <c r="H14256" s="800"/>
      <c r="AJ14256" s="792"/>
      <c r="AM14256" s="792"/>
      <c r="AP14256" s="792"/>
      <c r="AS14256" s="792"/>
      <c r="AV14256" s="792"/>
      <c r="AY14256" s="792"/>
      <c r="BN14256" s="792"/>
      <c r="BQ14256" s="792"/>
    </row>
    <row r="14257" spans="8:69" ht="12" customHeight="1">
      <c r="H14257" s="800"/>
      <c r="AJ14257" s="792"/>
      <c r="AM14257" s="792"/>
      <c r="AP14257" s="792"/>
      <c r="AS14257" s="792"/>
      <c r="AV14257" s="792"/>
      <c r="AY14257" s="792"/>
      <c r="BN14257" s="792"/>
      <c r="BQ14257" s="792"/>
    </row>
    <row r="14258" spans="8:69" ht="12" customHeight="1">
      <c r="H14258" s="800"/>
      <c r="AJ14258" s="792"/>
      <c r="AM14258" s="792"/>
      <c r="AP14258" s="792"/>
      <c r="AS14258" s="792"/>
      <c r="AV14258" s="792"/>
      <c r="AY14258" s="792"/>
      <c r="BN14258" s="792"/>
      <c r="BQ14258" s="792"/>
    </row>
    <row r="14259" spans="8:69" ht="12" customHeight="1">
      <c r="H14259" s="800"/>
      <c r="AJ14259" s="792"/>
      <c r="AM14259" s="792"/>
      <c r="AP14259" s="792"/>
      <c r="AS14259" s="792"/>
      <c r="AV14259" s="792"/>
      <c r="AY14259" s="792"/>
      <c r="BN14259" s="792"/>
      <c r="BQ14259" s="792"/>
    </row>
    <row r="14260" spans="8:69" ht="12" customHeight="1">
      <c r="H14260" s="800"/>
      <c r="AJ14260" s="792"/>
      <c r="AM14260" s="792"/>
      <c r="AP14260" s="792"/>
      <c r="AS14260" s="792"/>
      <c r="AV14260" s="792"/>
      <c r="AY14260" s="792"/>
      <c r="BN14260" s="792"/>
      <c r="BQ14260" s="792"/>
    </row>
    <row r="14261" spans="8:69" ht="12" customHeight="1">
      <c r="H14261" s="800"/>
      <c r="AJ14261" s="792"/>
      <c r="AM14261" s="792"/>
      <c r="AP14261" s="792"/>
      <c r="AS14261" s="792"/>
      <c r="AV14261" s="792"/>
      <c r="AY14261" s="792"/>
      <c r="BN14261" s="792"/>
      <c r="BQ14261" s="792"/>
    </row>
    <row r="14262" spans="8:69" ht="12" customHeight="1">
      <c r="H14262" s="800"/>
      <c r="AJ14262" s="792"/>
      <c r="AM14262" s="792"/>
      <c r="AP14262" s="792"/>
      <c r="AS14262" s="792"/>
      <c r="AV14262" s="792"/>
      <c r="AY14262" s="792"/>
      <c r="BN14262" s="792"/>
      <c r="BQ14262" s="792"/>
    </row>
    <row r="14263" spans="8:69" ht="12" customHeight="1">
      <c r="H14263" s="800"/>
      <c r="AJ14263" s="792"/>
      <c r="AM14263" s="792"/>
      <c r="AP14263" s="792"/>
      <c r="AS14263" s="792"/>
      <c r="AV14263" s="792"/>
      <c r="AY14263" s="792"/>
      <c r="BN14263" s="792"/>
      <c r="BQ14263" s="792"/>
    </row>
    <row r="14264" spans="8:69" ht="12" customHeight="1">
      <c r="H14264" s="800"/>
      <c r="AJ14264" s="792"/>
      <c r="AM14264" s="792"/>
      <c r="AP14264" s="792"/>
      <c r="AS14264" s="792"/>
      <c r="AV14264" s="792"/>
      <c r="AY14264" s="792"/>
      <c r="BN14264" s="792"/>
      <c r="BQ14264" s="792"/>
    </row>
    <row r="14265" spans="8:69" ht="12" customHeight="1">
      <c r="H14265" s="800"/>
      <c r="AJ14265" s="792"/>
      <c r="AM14265" s="792"/>
      <c r="AP14265" s="792"/>
      <c r="AS14265" s="792"/>
      <c r="AV14265" s="792"/>
      <c r="AY14265" s="792"/>
      <c r="BN14265" s="792"/>
      <c r="BQ14265" s="792"/>
    </row>
    <row r="14266" spans="8:69" ht="12" customHeight="1">
      <c r="H14266" s="800"/>
      <c r="AJ14266" s="792"/>
      <c r="AM14266" s="792"/>
      <c r="AP14266" s="792"/>
      <c r="AS14266" s="792"/>
      <c r="AV14266" s="792"/>
      <c r="AY14266" s="792"/>
      <c r="BN14266" s="792"/>
      <c r="BQ14266" s="792"/>
    </row>
    <row r="14267" spans="8:69" ht="12" customHeight="1">
      <c r="H14267" s="800"/>
      <c r="AJ14267" s="792"/>
      <c r="AM14267" s="792"/>
      <c r="AP14267" s="792"/>
      <c r="AS14267" s="792"/>
      <c r="AV14267" s="792"/>
      <c r="AY14267" s="792"/>
      <c r="BN14267" s="792"/>
      <c r="BQ14267" s="792"/>
    </row>
    <row r="14268" spans="8:69" ht="12" customHeight="1">
      <c r="H14268" s="800"/>
      <c r="AJ14268" s="792"/>
      <c r="AM14268" s="792"/>
      <c r="AP14268" s="792"/>
      <c r="AS14268" s="792"/>
      <c r="AV14268" s="792"/>
      <c r="AY14268" s="792"/>
      <c r="BN14268" s="792"/>
      <c r="BQ14268" s="792"/>
    </row>
    <row r="14269" spans="8:69" ht="12" customHeight="1">
      <c r="H14269" s="800"/>
      <c r="AJ14269" s="792"/>
      <c r="AM14269" s="792"/>
      <c r="AP14269" s="792"/>
      <c r="AS14269" s="792"/>
      <c r="AV14269" s="792"/>
      <c r="AY14269" s="792"/>
      <c r="BN14269" s="792"/>
      <c r="BQ14269" s="792"/>
    </row>
    <row r="14270" spans="8:69" ht="12" customHeight="1">
      <c r="H14270" s="800"/>
      <c r="AJ14270" s="792"/>
      <c r="AM14270" s="792"/>
      <c r="AP14270" s="792"/>
      <c r="AS14270" s="792"/>
      <c r="AV14270" s="792"/>
      <c r="AY14270" s="792"/>
      <c r="BN14270" s="792"/>
      <c r="BQ14270" s="792"/>
    </row>
    <row r="14271" spans="8:69" ht="12" customHeight="1">
      <c r="H14271" s="800"/>
      <c r="AJ14271" s="792"/>
      <c r="AM14271" s="792"/>
      <c r="AP14271" s="792"/>
      <c r="AS14271" s="792"/>
      <c r="AV14271" s="792"/>
      <c r="AY14271" s="792"/>
      <c r="BN14271" s="792"/>
      <c r="BQ14271" s="792"/>
    </row>
    <row r="14272" spans="8:69" ht="12" customHeight="1">
      <c r="H14272" s="800"/>
      <c r="AJ14272" s="792"/>
      <c r="AM14272" s="792"/>
      <c r="AP14272" s="792"/>
      <c r="AS14272" s="792"/>
      <c r="AV14272" s="792"/>
      <c r="AY14272" s="792"/>
      <c r="BN14272" s="792"/>
      <c r="BQ14272" s="792"/>
    </row>
    <row r="14273" spans="8:69" ht="12" customHeight="1">
      <c r="H14273" s="800"/>
      <c r="AJ14273" s="792"/>
      <c r="AM14273" s="792"/>
      <c r="AP14273" s="792"/>
      <c r="AS14273" s="792"/>
      <c r="AV14273" s="792"/>
      <c r="AY14273" s="792"/>
      <c r="BN14273" s="792"/>
      <c r="BQ14273" s="792"/>
    </row>
    <row r="14274" spans="8:69" ht="12" customHeight="1">
      <c r="H14274" s="800"/>
      <c r="AJ14274" s="792"/>
      <c r="AM14274" s="792"/>
      <c r="AP14274" s="792"/>
      <c r="AS14274" s="792"/>
      <c r="AV14274" s="792"/>
      <c r="AY14274" s="792"/>
      <c r="BN14274" s="792"/>
      <c r="BQ14274" s="792"/>
    </row>
    <row r="14275" spans="8:69" ht="12" customHeight="1">
      <c r="H14275" s="800"/>
      <c r="AJ14275" s="792"/>
      <c r="AM14275" s="792"/>
      <c r="AP14275" s="792"/>
      <c r="AS14275" s="792"/>
      <c r="AV14275" s="792"/>
      <c r="AY14275" s="792"/>
      <c r="BN14275" s="792"/>
      <c r="BQ14275" s="792"/>
    </row>
    <row r="14276" spans="8:69" ht="12" customHeight="1">
      <c r="H14276" s="800"/>
      <c r="AJ14276" s="792"/>
      <c r="AM14276" s="792"/>
      <c r="AP14276" s="792"/>
      <c r="AS14276" s="792"/>
      <c r="AV14276" s="792"/>
      <c r="AY14276" s="792"/>
      <c r="BN14276" s="792"/>
      <c r="BQ14276" s="792"/>
    </row>
    <row r="14277" spans="8:69" ht="12" customHeight="1">
      <c r="H14277" s="800"/>
      <c r="AJ14277" s="792"/>
      <c r="AM14277" s="792"/>
      <c r="AP14277" s="792"/>
      <c r="AS14277" s="792"/>
      <c r="AV14277" s="792"/>
      <c r="AY14277" s="792"/>
      <c r="BN14277" s="792"/>
      <c r="BQ14277" s="792"/>
    </row>
    <row r="14278" spans="8:69" ht="12" customHeight="1">
      <c r="H14278" s="800"/>
      <c r="AJ14278" s="792"/>
      <c r="AM14278" s="792"/>
      <c r="AP14278" s="792"/>
      <c r="AS14278" s="792"/>
      <c r="AV14278" s="792"/>
      <c r="AY14278" s="792"/>
      <c r="BN14278" s="792"/>
      <c r="BQ14278" s="792"/>
    </row>
    <row r="14279" spans="8:69" ht="12" customHeight="1">
      <c r="H14279" s="800"/>
      <c r="AJ14279" s="792"/>
      <c r="AM14279" s="792"/>
      <c r="AP14279" s="792"/>
      <c r="AS14279" s="792"/>
      <c r="AV14279" s="792"/>
      <c r="AY14279" s="792"/>
      <c r="BN14279" s="792"/>
      <c r="BQ14279" s="792"/>
    </row>
    <row r="14280" spans="8:69" ht="12" customHeight="1">
      <c r="H14280" s="800"/>
      <c r="AJ14280" s="792"/>
      <c r="AM14280" s="792"/>
      <c r="AP14280" s="792"/>
      <c r="AS14280" s="792"/>
      <c r="AV14280" s="792"/>
      <c r="AY14280" s="792"/>
      <c r="BN14280" s="792"/>
      <c r="BQ14280" s="792"/>
    </row>
    <row r="14281" spans="8:69" ht="12" customHeight="1">
      <c r="H14281" s="800"/>
      <c r="AJ14281" s="792"/>
      <c r="AM14281" s="792"/>
      <c r="AP14281" s="792"/>
      <c r="AS14281" s="792"/>
      <c r="AV14281" s="792"/>
      <c r="AY14281" s="792"/>
      <c r="BN14281" s="792"/>
      <c r="BQ14281" s="792"/>
    </row>
    <row r="14282" spans="8:69" ht="12" customHeight="1">
      <c r="H14282" s="800"/>
      <c r="AJ14282" s="792"/>
      <c r="AM14282" s="792"/>
      <c r="AP14282" s="792"/>
      <c r="AS14282" s="792"/>
      <c r="AV14282" s="792"/>
      <c r="AY14282" s="792"/>
      <c r="BN14282" s="792"/>
      <c r="BQ14282" s="792"/>
    </row>
    <row r="14283" spans="8:69" ht="12" customHeight="1">
      <c r="H14283" s="800"/>
      <c r="AJ14283" s="792"/>
      <c r="AM14283" s="792"/>
      <c r="AP14283" s="792"/>
      <c r="AS14283" s="792"/>
      <c r="AV14283" s="792"/>
      <c r="AY14283" s="792"/>
      <c r="BN14283" s="792"/>
      <c r="BQ14283" s="792"/>
    </row>
    <row r="14284" spans="8:69" ht="12" customHeight="1">
      <c r="H14284" s="800"/>
      <c r="AJ14284" s="792"/>
      <c r="AM14284" s="792"/>
      <c r="AP14284" s="792"/>
      <c r="AS14284" s="792"/>
      <c r="AV14284" s="792"/>
      <c r="AY14284" s="792"/>
      <c r="BN14284" s="792"/>
      <c r="BQ14284" s="792"/>
    </row>
    <row r="14285" spans="8:69" ht="12" customHeight="1">
      <c r="H14285" s="800"/>
      <c r="AJ14285" s="792"/>
      <c r="AM14285" s="792"/>
      <c r="AP14285" s="792"/>
      <c r="AS14285" s="792"/>
      <c r="AV14285" s="792"/>
      <c r="AY14285" s="792"/>
      <c r="BN14285" s="792"/>
      <c r="BQ14285" s="792"/>
    </row>
    <row r="14286" spans="8:69" ht="12" customHeight="1">
      <c r="H14286" s="800"/>
      <c r="AJ14286" s="792"/>
      <c r="AM14286" s="792"/>
      <c r="AP14286" s="792"/>
      <c r="AS14286" s="792"/>
      <c r="AV14286" s="792"/>
      <c r="AY14286" s="792"/>
      <c r="BN14286" s="792"/>
      <c r="BQ14286" s="792"/>
    </row>
    <row r="14287" spans="8:69" ht="12" customHeight="1">
      <c r="H14287" s="800"/>
      <c r="AJ14287" s="792"/>
      <c r="AM14287" s="792"/>
      <c r="AP14287" s="792"/>
      <c r="AS14287" s="792"/>
      <c r="AV14287" s="792"/>
      <c r="AY14287" s="792"/>
      <c r="BN14287" s="792"/>
      <c r="BQ14287" s="792"/>
    </row>
    <row r="14288" spans="8:69" ht="12" customHeight="1">
      <c r="H14288" s="800"/>
      <c r="AJ14288" s="792"/>
      <c r="AM14288" s="792"/>
      <c r="AP14288" s="792"/>
      <c r="AS14288" s="792"/>
      <c r="AV14288" s="792"/>
      <c r="AY14288" s="792"/>
      <c r="BN14288" s="792"/>
      <c r="BQ14288" s="792"/>
    </row>
    <row r="14289" spans="8:69" ht="12" customHeight="1">
      <c r="H14289" s="800"/>
      <c r="AJ14289" s="792"/>
      <c r="AM14289" s="792"/>
      <c r="AP14289" s="792"/>
      <c r="AS14289" s="792"/>
      <c r="AV14289" s="792"/>
      <c r="AY14289" s="792"/>
      <c r="BN14289" s="792"/>
      <c r="BQ14289" s="792"/>
    </row>
    <row r="14290" spans="8:69" ht="12" customHeight="1">
      <c r="H14290" s="800"/>
      <c r="AJ14290" s="792"/>
      <c r="AM14290" s="792"/>
      <c r="AP14290" s="792"/>
      <c r="AS14290" s="792"/>
      <c r="AV14290" s="792"/>
      <c r="AY14290" s="792"/>
      <c r="BN14290" s="792"/>
      <c r="BQ14290" s="792"/>
    </row>
    <row r="14291" spans="8:69" ht="12" customHeight="1">
      <c r="H14291" s="800"/>
      <c r="AJ14291" s="792"/>
      <c r="AM14291" s="792"/>
      <c r="AP14291" s="792"/>
      <c r="AS14291" s="792"/>
      <c r="AV14291" s="792"/>
      <c r="AY14291" s="792"/>
      <c r="BN14291" s="792"/>
      <c r="BQ14291" s="792"/>
    </row>
    <row r="14292" spans="8:69" ht="12" customHeight="1">
      <c r="H14292" s="800"/>
      <c r="AJ14292" s="792"/>
      <c r="AM14292" s="792"/>
      <c r="AP14292" s="792"/>
      <c r="AS14292" s="792"/>
      <c r="AV14292" s="792"/>
      <c r="AY14292" s="792"/>
      <c r="BN14292" s="792"/>
      <c r="BQ14292" s="792"/>
    </row>
    <row r="14293" spans="8:69" ht="12" customHeight="1">
      <c r="H14293" s="800"/>
      <c r="AJ14293" s="792"/>
      <c r="AM14293" s="792"/>
      <c r="AP14293" s="792"/>
      <c r="AS14293" s="792"/>
      <c r="AV14293" s="792"/>
      <c r="AY14293" s="792"/>
      <c r="BN14293" s="792"/>
      <c r="BQ14293" s="792"/>
    </row>
    <row r="14294" spans="8:69" ht="12" customHeight="1">
      <c r="H14294" s="800"/>
      <c r="AJ14294" s="792"/>
      <c r="AM14294" s="792"/>
      <c r="AP14294" s="792"/>
      <c r="AS14294" s="792"/>
      <c r="AV14294" s="792"/>
      <c r="AY14294" s="792"/>
      <c r="BN14294" s="792"/>
      <c r="BQ14294" s="792"/>
    </row>
    <row r="14295" spans="8:69" ht="12" customHeight="1">
      <c r="H14295" s="800"/>
      <c r="AJ14295" s="792"/>
      <c r="AM14295" s="792"/>
      <c r="AP14295" s="792"/>
      <c r="AS14295" s="792"/>
      <c r="AV14295" s="792"/>
      <c r="AY14295" s="792"/>
      <c r="BN14295" s="792"/>
      <c r="BQ14295" s="792"/>
    </row>
    <row r="14296" spans="8:69" ht="12" customHeight="1">
      <c r="H14296" s="800"/>
      <c r="AJ14296" s="792"/>
      <c r="AM14296" s="792"/>
      <c r="AP14296" s="792"/>
      <c r="AS14296" s="792"/>
      <c r="AV14296" s="792"/>
      <c r="AY14296" s="792"/>
      <c r="BN14296" s="792"/>
      <c r="BQ14296" s="792"/>
    </row>
    <row r="14297" spans="8:69" ht="12" customHeight="1">
      <c r="H14297" s="800"/>
      <c r="AJ14297" s="792"/>
      <c r="AM14297" s="792"/>
      <c r="AP14297" s="792"/>
      <c r="AS14297" s="792"/>
      <c r="AV14297" s="792"/>
      <c r="AY14297" s="792"/>
      <c r="BN14297" s="792"/>
      <c r="BQ14297" s="792"/>
    </row>
    <row r="14298" spans="8:69" ht="12" customHeight="1">
      <c r="H14298" s="800"/>
      <c r="AJ14298" s="792"/>
      <c r="AM14298" s="792"/>
      <c r="AP14298" s="792"/>
      <c r="AS14298" s="792"/>
      <c r="AV14298" s="792"/>
      <c r="AY14298" s="792"/>
      <c r="BN14298" s="792"/>
      <c r="BQ14298" s="792"/>
    </row>
    <row r="14299" spans="8:69" ht="12" customHeight="1">
      <c r="H14299" s="800"/>
      <c r="AJ14299" s="792"/>
      <c r="AM14299" s="792"/>
      <c r="AP14299" s="792"/>
      <c r="AS14299" s="792"/>
      <c r="AV14299" s="792"/>
      <c r="AY14299" s="792"/>
      <c r="BN14299" s="792"/>
      <c r="BQ14299" s="792"/>
    </row>
    <row r="14300" spans="8:69" ht="12" customHeight="1">
      <c r="H14300" s="800"/>
      <c r="AJ14300" s="792"/>
      <c r="AM14300" s="792"/>
      <c r="AP14300" s="792"/>
      <c r="AS14300" s="792"/>
      <c r="AV14300" s="792"/>
      <c r="AY14300" s="792"/>
      <c r="BN14300" s="792"/>
      <c r="BQ14300" s="792"/>
    </row>
    <row r="14301" spans="8:69" ht="12" customHeight="1">
      <c r="H14301" s="800"/>
      <c r="AJ14301" s="792"/>
      <c r="AM14301" s="792"/>
      <c r="AP14301" s="792"/>
      <c r="AS14301" s="792"/>
      <c r="AV14301" s="792"/>
      <c r="AY14301" s="792"/>
      <c r="BN14301" s="792"/>
      <c r="BQ14301" s="792"/>
    </row>
    <row r="14302" spans="8:69" ht="12" customHeight="1">
      <c r="H14302" s="800"/>
      <c r="AJ14302" s="792"/>
      <c r="AM14302" s="792"/>
      <c r="AP14302" s="792"/>
      <c r="AS14302" s="792"/>
      <c r="AV14302" s="792"/>
      <c r="AY14302" s="792"/>
      <c r="BN14302" s="792"/>
      <c r="BQ14302" s="792"/>
    </row>
    <row r="14303" spans="8:69" ht="12" customHeight="1">
      <c r="H14303" s="800"/>
      <c r="AJ14303" s="792"/>
      <c r="AM14303" s="792"/>
      <c r="AP14303" s="792"/>
      <c r="AS14303" s="792"/>
      <c r="AV14303" s="792"/>
      <c r="AY14303" s="792"/>
      <c r="BN14303" s="792"/>
      <c r="BQ14303" s="792"/>
    </row>
    <row r="14304" spans="8:69" ht="12" customHeight="1">
      <c r="H14304" s="800"/>
      <c r="AJ14304" s="792"/>
      <c r="AM14304" s="792"/>
      <c r="AP14304" s="792"/>
      <c r="AS14304" s="792"/>
      <c r="AV14304" s="792"/>
      <c r="AY14304" s="792"/>
      <c r="BN14304" s="792"/>
      <c r="BQ14304" s="792"/>
    </row>
    <row r="14305" spans="8:69" ht="12" customHeight="1">
      <c r="H14305" s="800"/>
      <c r="AJ14305" s="792"/>
      <c r="AM14305" s="792"/>
      <c r="AP14305" s="792"/>
      <c r="AS14305" s="792"/>
      <c r="AV14305" s="792"/>
      <c r="AY14305" s="792"/>
      <c r="BN14305" s="792"/>
      <c r="BQ14305" s="792"/>
    </row>
    <row r="14306" spans="8:69" ht="12" customHeight="1">
      <c r="H14306" s="800"/>
      <c r="AJ14306" s="792"/>
      <c r="AM14306" s="792"/>
      <c r="AP14306" s="792"/>
      <c r="AS14306" s="792"/>
      <c r="AV14306" s="792"/>
      <c r="AY14306" s="792"/>
      <c r="BN14306" s="792"/>
      <c r="BQ14306" s="792"/>
    </row>
    <row r="14307" spans="8:69" ht="12" customHeight="1">
      <c r="H14307" s="800"/>
      <c r="AJ14307" s="792"/>
      <c r="AM14307" s="792"/>
      <c r="AP14307" s="792"/>
      <c r="AS14307" s="792"/>
      <c r="AV14307" s="792"/>
      <c r="AY14307" s="792"/>
      <c r="BN14307" s="792"/>
      <c r="BQ14307" s="792"/>
    </row>
    <row r="14308" spans="8:69" ht="12" customHeight="1">
      <c r="H14308" s="800"/>
      <c r="AJ14308" s="792"/>
      <c r="AM14308" s="792"/>
      <c r="AP14308" s="792"/>
      <c r="AS14308" s="792"/>
      <c r="AV14308" s="792"/>
      <c r="AY14308" s="792"/>
      <c r="BN14308" s="792"/>
      <c r="BQ14308" s="792"/>
    </row>
    <row r="14309" spans="8:69" ht="12" customHeight="1">
      <c r="H14309" s="800"/>
      <c r="AJ14309" s="792"/>
      <c r="AM14309" s="792"/>
      <c r="AP14309" s="792"/>
      <c r="AS14309" s="792"/>
      <c r="AV14309" s="792"/>
      <c r="AY14309" s="792"/>
      <c r="BN14309" s="792"/>
      <c r="BQ14309" s="792"/>
    </row>
    <row r="14310" spans="8:69" ht="12" customHeight="1">
      <c r="H14310" s="800"/>
      <c r="AJ14310" s="792"/>
      <c r="AM14310" s="792"/>
      <c r="AP14310" s="792"/>
      <c r="AS14310" s="792"/>
      <c r="AV14310" s="792"/>
      <c r="AY14310" s="792"/>
      <c r="BN14310" s="792"/>
      <c r="BQ14310" s="792"/>
    </row>
    <row r="14311" spans="8:69" ht="12" customHeight="1">
      <c r="H14311" s="800"/>
      <c r="AJ14311" s="792"/>
      <c r="AM14311" s="792"/>
      <c r="AP14311" s="792"/>
      <c r="AS14311" s="792"/>
      <c r="AV14311" s="792"/>
      <c r="AY14311" s="792"/>
      <c r="BN14311" s="792"/>
      <c r="BQ14311" s="792"/>
    </row>
    <row r="14312" spans="8:69" ht="12" customHeight="1">
      <c r="H14312" s="800"/>
      <c r="AJ14312" s="792"/>
      <c r="AM14312" s="792"/>
      <c r="AP14312" s="792"/>
      <c r="AS14312" s="792"/>
      <c r="AV14312" s="792"/>
      <c r="AY14312" s="792"/>
      <c r="BN14312" s="792"/>
      <c r="BQ14312" s="792"/>
    </row>
    <row r="14313" spans="8:69" ht="12" customHeight="1">
      <c r="H14313" s="800"/>
      <c r="AJ14313" s="792"/>
      <c r="AM14313" s="792"/>
      <c r="AP14313" s="792"/>
      <c r="AS14313" s="792"/>
      <c r="AV14313" s="792"/>
      <c r="AY14313" s="792"/>
      <c r="BN14313" s="792"/>
      <c r="BQ14313" s="792"/>
    </row>
    <row r="14314" spans="8:69" ht="12" customHeight="1">
      <c r="H14314" s="800"/>
      <c r="AJ14314" s="792"/>
      <c r="AM14314" s="792"/>
      <c r="AP14314" s="792"/>
      <c r="AS14314" s="792"/>
      <c r="AV14314" s="792"/>
      <c r="AY14314" s="792"/>
      <c r="BN14314" s="792"/>
      <c r="BQ14314" s="792"/>
    </row>
    <row r="14315" spans="8:69" ht="12" customHeight="1">
      <c r="H14315" s="800"/>
      <c r="AJ14315" s="792"/>
      <c r="AM14315" s="792"/>
      <c r="AP14315" s="792"/>
      <c r="AS14315" s="792"/>
      <c r="AV14315" s="792"/>
      <c r="AY14315" s="792"/>
      <c r="BN14315" s="792"/>
      <c r="BQ14315" s="792"/>
    </row>
    <row r="14316" spans="8:69" ht="12" customHeight="1">
      <c r="H14316" s="800"/>
      <c r="AJ14316" s="792"/>
      <c r="AM14316" s="792"/>
      <c r="AP14316" s="792"/>
      <c r="AS14316" s="792"/>
      <c r="AV14316" s="792"/>
      <c r="AY14316" s="792"/>
      <c r="BN14316" s="792"/>
      <c r="BQ14316" s="792"/>
    </row>
    <row r="14317" spans="8:69" ht="12" customHeight="1">
      <c r="H14317" s="800"/>
      <c r="AJ14317" s="792"/>
      <c r="AM14317" s="792"/>
      <c r="AP14317" s="792"/>
      <c r="AS14317" s="792"/>
      <c r="AV14317" s="792"/>
      <c r="AY14317" s="792"/>
      <c r="BN14317" s="792"/>
      <c r="BQ14317" s="792"/>
    </row>
    <row r="14318" spans="8:69" ht="12" customHeight="1">
      <c r="H14318" s="800"/>
      <c r="AJ14318" s="792"/>
      <c r="AM14318" s="792"/>
      <c r="AP14318" s="792"/>
      <c r="AS14318" s="792"/>
      <c r="AV14318" s="792"/>
      <c r="AY14318" s="792"/>
      <c r="BN14318" s="792"/>
      <c r="BQ14318" s="792"/>
    </row>
    <row r="14319" spans="8:69" ht="12" customHeight="1">
      <c r="H14319" s="800"/>
      <c r="AJ14319" s="792"/>
      <c r="AM14319" s="792"/>
      <c r="AP14319" s="792"/>
      <c r="AS14319" s="792"/>
      <c r="AV14319" s="792"/>
      <c r="AY14319" s="792"/>
      <c r="BN14319" s="792"/>
      <c r="BQ14319" s="792"/>
    </row>
    <row r="14320" spans="8:69" ht="12" customHeight="1">
      <c r="H14320" s="800"/>
      <c r="AJ14320" s="792"/>
      <c r="AM14320" s="792"/>
      <c r="AP14320" s="792"/>
      <c r="AS14320" s="792"/>
      <c r="AV14320" s="792"/>
      <c r="AY14320" s="792"/>
      <c r="BN14320" s="792"/>
      <c r="BQ14320" s="792"/>
    </row>
    <row r="14321" spans="8:69" ht="12" customHeight="1">
      <c r="H14321" s="800"/>
      <c r="AJ14321" s="792"/>
      <c r="AM14321" s="792"/>
      <c r="AP14321" s="792"/>
      <c r="AS14321" s="792"/>
      <c r="AV14321" s="792"/>
      <c r="AY14321" s="792"/>
      <c r="BN14321" s="792"/>
      <c r="BQ14321" s="792"/>
    </row>
    <row r="14322" spans="8:69" ht="12" customHeight="1">
      <c r="H14322" s="800"/>
      <c r="AJ14322" s="792"/>
      <c r="AM14322" s="792"/>
      <c r="AP14322" s="792"/>
      <c r="AS14322" s="792"/>
      <c r="AV14322" s="792"/>
      <c r="AY14322" s="792"/>
      <c r="BN14322" s="792"/>
      <c r="BQ14322" s="792"/>
    </row>
    <row r="14323" spans="8:69" ht="12" customHeight="1">
      <c r="H14323" s="800"/>
      <c r="AJ14323" s="792"/>
      <c r="AM14323" s="792"/>
      <c r="AP14323" s="792"/>
      <c r="AS14323" s="792"/>
      <c r="AV14323" s="792"/>
      <c r="AY14323" s="792"/>
      <c r="BN14323" s="792"/>
      <c r="BQ14323" s="792"/>
    </row>
    <row r="14324" spans="8:69" ht="12" customHeight="1">
      <c r="H14324" s="800"/>
      <c r="AJ14324" s="792"/>
      <c r="AM14324" s="792"/>
      <c r="AP14324" s="792"/>
      <c r="AS14324" s="792"/>
      <c r="AV14324" s="792"/>
      <c r="AY14324" s="792"/>
      <c r="BN14324" s="792"/>
      <c r="BQ14324" s="792"/>
    </row>
    <row r="14325" spans="8:69" ht="12" customHeight="1">
      <c r="H14325" s="800"/>
      <c r="AJ14325" s="792"/>
      <c r="AM14325" s="792"/>
      <c r="AP14325" s="792"/>
      <c r="AS14325" s="792"/>
      <c r="AV14325" s="792"/>
      <c r="AY14325" s="792"/>
      <c r="BN14325" s="792"/>
      <c r="BQ14325" s="792"/>
    </row>
    <row r="14326" spans="8:69" ht="12" customHeight="1">
      <c r="H14326" s="800"/>
      <c r="AJ14326" s="792"/>
      <c r="AM14326" s="792"/>
      <c r="AP14326" s="792"/>
      <c r="AS14326" s="792"/>
      <c r="AV14326" s="792"/>
      <c r="AY14326" s="792"/>
      <c r="BN14326" s="792"/>
      <c r="BQ14326" s="792"/>
    </row>
    <row r="14327" spans="8:69" ht="12" customHeight="1">
      <c r="H14327" s="800"/>
      <c r="AJ14327" s="792"/>
      <c r="AM14327" s="792"/>
      <c r="AP14327" s="792"/>
      <c r="AS14327" s="792"/>
      <c r="AV14327" s="792"/>
      <c r="AY14327" s="792"/>
      <c r="BN14327" s="792"/>
      <c r="BQ14327" s="792"/>
    </row>
    <row r="14328" spans="8:69" ht="12" customHeight="1">
      <c r="H14328" s="800"/>
      <c r="AJ14328" s="792"/>
      <c r="AM14328" s="792"/>
      <c r="AP14328" s="792"/>
      <c r="AS14328" s="792"/>
      <c r="AV14328" s="792"/>
      <c r="AY14328" s="792"/>
      <c r="BN14328" s="792"/>
      <c r="BQ14328" s="792"/>
    </row>
    <row r="14329" spans="8:69" ht="12" customHeight="1">
      <c r="H14329" s="800"/>
      <c r="AJ14329" s="792"/>
      <c r="AM14329" s="792"/>
      <c r="AP14329" s="792"/>
      <c r="AS14329" s="792"/>
      <c r="AV14329" s="792"/>
      <c r="AY14329" s="792"/>
      <c r="BN14329" s="792"/>
      <c r="BQ14329" s="792"/>
    </row>
    <row r="14330" spans="8:69" ht="12" customHeight="1">
      <c r="H14330" s="800"/>
      <c r="AJ14330" s="792"/>
      <c r="AM14330" s="792"/>
      <c r="AP14330" s="792"/>
      <c r="AS14330" s="792"/>
      <c r="AV14330" s="792"/>
      <c r="AY14330" s="792"/>
      <c r="BN14330" s="792"/>
      <c r="BQ14330" s="792"/>
    </row>
    <row r="14331" spans="8:69" ht="12" customHeight="1">
      <c r="H14331" s="800"/>
      <c r="AJ14331" s="792"/>
      <c r="AM14331" s="792"/>
      <c r="AP14331" s="792"/>
      <c r="AS14331" s="792"/>
      <c r="AV14331" s="792"/>
      <c r="AY14331" s="792"/>
      <c r="BN14331" s="792"/>
      <c r="BQ14331" s="792"/>
    </row>
    <row r="14332" spans="8:69" ht="12" customHeight="1">
      <c r="H14332" s="800"/>
      <c r="AJ14332" s="792"/>
      <c r="AM14332" s="792"/>
      <c r="AP14332" s="792"/>
      <c r="AS14332" s="792"/>
      <c r="AV14332" s="792"/>
      <c r="AY14332" s="792"/>
      <c r="BN14332" s="792"/>
      <c r="BQ14332" s="792"/>
    </row>
    <row r="14333" spans="8:69" ht="12" customHeight="1">
      <c r="H14333" s="800"/>
      <c r="AJ14333" s="792"/>
      <c r="AM14333" s="792"/>
      <c r="AP14333" s="792"/>
      <c r="AS14333" s="792"/>
      <c r="AV14333" s="792"/>
      <c r="AY14333" s="792"/>
      <c r="BN14333" s="792"/>
      <c r="BQ14333" s="792"/>
    </row>
    <row r="14334" spans="8:69" ht="12" customHeight="1">
      <c r="H14334" s="800"/>
      <c r="AJ14334" s="792"/>
      <c r="AM14334" s="792"/>
      <c r="AP14334" s="792"/>
      <c r="AS14334" s="792"/>
      <c r="AV14334" s="792"/>
      <c r="AY14334" s="792"/>
      <c r="BN14334" s="792"/>
      <c r="BQ14334" s="792"/>
    </row>
    <row r="14335" spans="8:69" ht="12" customHeight="1">
      <c r="H14335" s="800"/>
      <c r="AJ14335" s="792"/>
      <c r="AM14335" s="792"/>
      <c r="AP14335" s="792"/>
      <c r="AS14335" s="792"/>
      <c r="AV14335" s="792"/>
      <c r="AY14335" s="792"/>
      <c r="BN14335" s="792"/>
      <c r="BQ14335" s="792"/>
    </row>
    <row r="14336" spans="8:69" ht="12" customHeight="1">
      <c r="H14336" s="800"/>
      <c r="AJ14336" s="792"/>
      <c r="AM14336" s="792"/>
      <c r="AP14336" s="792"/>
      <c r="AS14336" s="792"/>
      <c r="AV14336" s="792"/>
      <c r="AY14336" s="792"/>
      <c r="BN14336" s="792"/>
      <c r="BQ14336" s="792"/>
    </row>
    <row r="14337" spans="8:69" ht="12" customHeight="1">
      <c r="H14337" s="800"/>
      <c r="AJ14337" s="792"/>
      <c r="AM14337" s="792"/>
      <c r="AP14337" s="792"/>
      <c r="AS14337" s="792"/>
      <c r="AV14337" s="792"/>
      <c r="AY14337" s="792"/>
      <c r="BN14337" s="792"/>
      <c r="BQ14337" s="792"/>
    </row>
    <row r="14338" spans="8:69" ht="12" customHeight="1">
      <c r="H14338" s="800"/>
      <c r="AJ14338" s="792"/>
      <c r="AM14338" s="792"/>
      <c r="AP14338" s="792"/>
      <c r="AS14338" s="792"/>
      <c r="AV14338" s="792"/>
      <c r="AY14338" s="792"/>
      <c r="BN14338" s="792"/>
      <c r="BQ14338" s="792"/>
    </row>
    <row r="14339" spans="8:69" ht="12" customHeight="1">
      <c r="H14339" s="800"/>
      <c r="AJ14339" s="792"/>
      <c r="AM14339" s="792"/>
      <c r="AP14339" s="792"/>
      <c r="AS14339" s="792"/>
      <c r="AV14339" s="792"/>
      <c r="AY14339" s="792"/>
      <c r="BN14339" s="792"/>
      <c r="BQ14339" s="792"/>
    </row>
    <row r="14340" spans="8:69" ht="12" customHeight="1">
      <c r="H14340" s="800"/>
      <c r="AJ14340" s="792"/>
      <c r="AM14340" s="792"/>
      <c r="AP14340" s="792"/>
      <c r="AS14340" s="792"/>
      <c r="AV14340" s="792"/>
      <c r="AY14340" s="792"/>
      <c r="BN14340" s="792"/>
      <c r="BQ14340" s="792"/>
    </row>
    <row r="14341" spans="8:69" ht="12" customHeight="1">
      <c r="H14341" s="800"/>
      <c r="AJ14341" s="792"/>
      <c r="AM14341" s="792"/>
      <c r="AP14341" s="792"/>
      <c r="AS14341" s="792"/>
      <c r="AV14341" s="792"/>
      <c r="AY14341" s="792"/>
      <c r="BN14341" s="792"/>
      <c r="BQ14341" s="792"/>
    </row>
    <row r="14342" spans="8:69" ht="12" customHeight="1">
      <c r="H14342" s="800"/>
      <c r="AJ14342" s="792"/>
      <c r="AM14342" s="792"/>
      <c r="AP14342" s="792"/>
      <c r="AS14342" s="792"/>
      <c r="AV14342" s="792"/>
      <c r="AY14342" s="792"/>
      <c r="BN14342" s="792"/>
      <c r="BQ14342" s="792"/>
    </row>
    <row r="14343" spans="8:69" ht="12" customHeight="1">
      <c r="H14343" s="800"/>
      <c r="AJ14343" s="792"/>
      <c r="AM14343" s="792"/>
      <c r="AP14343" s="792"/>
      <c r="AS14343" s="792"/>
      <c r="AV14343" s="792"/>
      <c r="AY14343" s="792"/>
      <c r="BN14343" s="792"/>
      <c r="BQ14343" s="792"/>
    </row>
    <row r="14344" spans="8:69" ht="12" customHeight="1">
      <c r="H14344" s="800"/>
      <c r="AJ14344" s="792"/>
      <c r="AM14344" s="792"/>
      <c r="AP14344" s="792"/>
      <c r="AS14344" s="792"/>
      <c r="AV14344" s="792"/>
      <c r="AY14344" s="792"/>
      <c r="BN14344" s="792"/>
      <c r="BQ14344" s="792"/>
    </row>
    <row r="14345" spans="8:69" ht="12" customHeight="1">
      <c r="H14345" s="800"/>
      <c r="AJ14345" s="792"/>
      <c r="AM14345" s="792"/>
      <c r="AP14345" s="792"/>
      <c r="AS14345" s="792"/>
      <c r="AV14345" s="792"/>
      <c r="AY14345" s="792"/>
      <c r="BN14345" s="792"/>
      <c r="BQ14345" s="792"/>
    </row>
    <row r="14346" spans="8:69" ht="12" customHeight="1">
      <c r="H14346" s="800"/>
      <c r="AJ14346" s="792"/>
      <c r="AM14346" s="792"/>
      <c r="AP14346" s="792"/>
      <c r="AS14346" s="792"/>
      <c r="AV14346" s="792"/>
      <c r="AY14346" s="792"/>
      <c r="BN14346" s="792"/>
      <c r="BQ14346" s="792"/>
    </row>
    <row r="14347" spans="8:69" ht="12" customHeight="1">
      <c r="H14347" s="800"/>
      <c r="AJ14347" s="792"/>
      <c r="AM14347" s="792"/>
      <c r="AP14347" s="792"/>
      <c r="AS14347" s="792"/>
      <c r="AV14347" s="792"/>
      <c r="AY14347" s="792"/>
      <c r="BN14347" s="792"/>
      <c r="BQ14347" s="792"/>
    </row>
    <row r="14348" spans="8:69" ht="12" customHeight="1">
      <c r="H14348" s="800"/>
      <c r="AJ14348" s="792"/>
      <c r="AM14348" s="792"/>
      <c r="AP14348" s="792"/>
      <c r="AS14348" s="792"/>
      <c r="AV14348" s="792"/>
      <c r="AY14348" s="792"/>
      <c r="BN14348" s="792"/>
      <c r="BQ14348" s="792"/>
    </row>
    <row r="14349" spans="8:69" ht="12" customHeight="1">
      <c r="H14349" s="800"/>
      <c r="AJ14349" s="792"/>
      <c r="AM14349" s="792"/>
      <c r="AP14349" s="792"/>
      <c r="AS14349" s="792"/>
      <c r="AV14349" s="792"/>
      <c r="AY14349" s="792"/>
      <c r="BN14349" s="792"/>
      <c r="BQ14349" s="792"/>
    </row>
    <row r="14350" spans="8:69" ht="12" customHeight="1">
      <c r="H14350" s="800"/>
      <c r="AJ14350" s="792"/>
      <c r="AM14350" s="792"/>
      <c r="AP14350" s="792"/>
      <c r="AS14350" s="792"/>
      <c r="AV14350" s="792"/>
      <c r="AY14350" s="792"/>
      <c r="BN14350" s="792"/>
      <c r="BQ14350" s="792"/>
    </row>
    <row r="14351" spans="8:69" ht="12" customHeight="1">
      <c r="H14351" s="800"/>
      <c r="AJ14351" s="792"/>
      <c r="AM14351" s="792"/>
      <c r="AP14351" s="792"/>
      <c r="AS14351" s="792"/>
      <c r="AV14351" s="792"/>
      <c r="AY14351" s="792"/>
      <c r="BN14351" s="792"/>
      <c r="BQ14351" s="792"/>
    </row>
    <row r="14352" spans="8:69" ht="12" customHeight="1">
      <c r="H14352" s="800"/>
      <c r="AJ14352" s="792"/>
      <c r="AM14352" s="792"/>
      <c r="AP14352" s="792"/>
      <c r="AS14352" s="792"/>
      <c r="AV14352" s="792"/>
      <c r="AY14352" s="792"/>
      <c r="BN14352" s="792"/>
      <c r="BQ14352" s="792"/>
    </row>
    <row r="14353" spans="8:69" ht="12" customHeight="1">
      <c r="H14353" s="800"/>
      <c r="AJ14353" s="792"/>
      <c r="AM14353" s="792"/>
      <c r="AP14353" s="792"/>
      <c r="AS14353" s="792"/>
      <c r="AV14353" s="792"/>
      <c r="AY14353" s="792"/>
      <c r="BN14353" s="792"/>
      <c r="BQ14353" s="792"/>
    </row>
    <row r="14354" spans="8:69" ht="12" customHeight="1">
      <c r="H14354" s="800"/>
      <c r="AJ14354" s="792"/>
      <c r="AM14354" s="792"/>
      <c r="AP14354" s="792"/>
      <c r="AS14354" s="792"/>
      <c r="AV14354" s="792"/>
      <c r="AY14354" s="792"/>
      <c r="BN14354" s="792"/>
      <c r="BQ14354" s="792"/>
    </row>
    <row r="14355" spans="8:69" ht="12" customHeight="1">
      <c r="H14355" s="800"/>
      <c r="AJ14355" s="792"/>
      <c r="AM14355" s="792"/>
      <c r="AP14355" s="792"/>
      <c r="AS14355" s="792"/>
      <c r="AV14355" s="792"/>
      <c r="AY14355" s="792"/>
      <c r="BN14355" s="792"/>
      <c r="BQ14355" s="792"/>
    </row>
    <row r="14356" spans="8:69" ht="12" customHeight="1">
      <c r="H14356" s="800"/>
      <c r="AJ14356" s="792"/>
      <c r="AM14356" s="792"/>
      <c r="AP14356" s="792"/>
      <c r="AS14356" s="792"/>
      <c r="AV14356" s="792"/>
      <c r="AY14356" s="792"/>
      <c r="BN14356" s="792"/>
      <c r="BQ14356" s="792"/>
    </row>
    <row r="14357" spans="8:69" ht="12" customHeight="1">
      <c r="H14357" s="800"/>
      <c r="AJ14357" s="792"/>
      <c r="AM14357" s="792"/>
      <c r="AP14357" s="792"/>
      <c r="AS14357" s="792"/>
      <c r="AV14357" s="792"/>
      <c r="AY14357" s="792"/>
      <c r="BN14357" s="792"/>
      <c r="BQ14357" s="792"/>
    </row>
    <row r="14358" spans="8:69" ht="12" customHeight="1">
      <c r="H14358" s="800"/>
      <c r="AJ14358" s="792"/>
      <c r="AM14358" s="792"/>
      <c r="AP14358" s="792"/>
      <c r="AS14358" s="792"/>
      <c r="AV14358" s="792"/>
      <c r="AY14358" s="792"/>
      <c r="BN14358" s="792"/>
      <c r="BQ14358" s="792"/>
    </row>
    <row r="14359" spans="8:69" ht="12" customHeight="1">
      <c r="H14359" s="800"/>
      <c r="AJ14359" s="792"/>
      <c r="AM14359" s="792"/>
      <c r="AP14359" s="792"/>
      <c r="AS14359" s="792"/>
      <c r="AV14359" s="792"/>
      <c r="AY14359" s="792"/>
      <c r="BN14359" s="792"/>
      <c r="BQ14359" s="792"/>
    </row>
    <row r="14360" spans="8:69" ht="12" customHeight="1">
      <c r="H14360" s="800"/>
      <c r="AJ14360" s="792"/>
      <c r="AM14360" s="792"/>
      <c r="AP14360" s="792"/>
      <c r="AS14360" s="792"/>
      <c r="AV14360" s="792"/>
      <c r="AY14360" s="792"/>
      <c r="BN14360" s="792"/>
      <c r="BQ14360" s="792"/>
    </row>
    <row r="14361" spans="8:69" ht="12" customHeight="1">
      <c r="H14361" s="800"/>
      <c r="AJ14361" s="792"/>
      <c r="AM14361" s="792"/>
      <c r="AP14361" s="792"/>
      <c r="AS14361" s="792"/>
      <c r="AV14361" s="792"/>
      <c r="AY14361" s="792"/>
      <c r="BN14361" s="792"/>
      <c r="BQ14361" s="792"/>
    </row>
    <row r="14362" spans="8:69" ht="12" customHeight="1">
      <c r="H14362" s="800"/>
      <c r="AJ14362" s="792"/>
      <c r="AM14362" s="792"/>
      <c r="AP14362" s="792"/>
      <c r="AS14362" s="792"/>
      <c r="AV14362" s="792"/>
      <c r="AY14362" s="792"/>
      <c r="BN14362" s="792"/>
      <c r="BQ14362" s="792"/>
    </row>
    <row r="14363" spans="8:69" ht="12" customHeight="1">
      <c r="H14363" s="800"/>
      <c r="AJ14363" s="792"/>
      <c r="AM14363" s="792"/>
      <c r="AP14363" s="792"/>
      <c r="AS14363" s="792"/>
      <c r="AV14363" s="792"/>
      <c r="AY14363" s="792"/>
      <c r="BN14363" s="792"/>
      <c r="BQ14363" s="792"/>
    </row>
    <row r="14364" spans="8:69" ht="12" customHeight="1">
      <c r="H14364" s="800"/>
      <c r="AJ14364" s="792"/>
      <c r="AM14364" s="792"/>
      <c r="AP14364" s="792"/>
      <c r="AS14364" s="792"/>
      <c r="AV14364" s="792"/>
      <c r="AY14364" s="792"/>
      <c r="BN14364" s="792"/>
      <c r="BQ14364" s="792"/>
    </row>
    <row r="14365" spans="8:69" ht="12" customHeight="1">
      <c r="H14365" s="800"/>
      <c r="AJ14365" s="792"/>
      <c r="AM14365" s="792"/>
      <c r="AP14365" s="792"/>
      <c r="AS14365" s="792"/>
      <c r="AV14365" s="792"/>
      <c r="AY14365" s="792"/>
      <c r="BN14365" s="792"/>
      <c r="BQ14365" s="792"/>
    </row>
    <row r="14366" spans="8:69" ht="12" customHeight="1">
      <c r="H14366" s="800"/>
      <c r="AJ14366" s="792"/>
      <c r="AM14366" s="792"/>
      <c r="AP14366" s="792"/>
      <c r="AS14366" s="792"/>
      <c r="AV14366" s="792"/>
      <c r="AY14366" s="792"/>
      <c r="BN14366" s="792"/>
      <c r="BQ14366" s="792"/>
    </row>
    <row r="14367" spans="8:69" ht="12" customHeight="1">
      <c r="H14367" s="800"/>
      <c r="AJ14367" s="792"/>
      <c r="AM14367" s="792"/>
      <c r="AP14367" s="792"/>
      <c r="AS14367" s="792"/>
      <c r="AV14367" s="792"/>
      <c r="AY14367" s="792"/>
      <c r="BN14367" s="792"/>
      <c r="BQ14367" s="792"/>
    </row>
    <row r="14368" spans="8:69" ht="12" customHeight="1">
      <c r="H14368" s="800"/>
      <c r="AJ14368" s="792"/>
      <c r="AM14368" s="792"/>
      <c r="AP14368" s="792"/>
      <c r="AS14368" s="792"/>
      <c r="AV14368" s="792"/>
      <c r="AY14368" s="792"/>
      <c r="BN14368" s="792"/>
      <c r="BQ14368" s="792"/>
    </row>
    <row r="14369" spans="8:69" ht="12" customHeight="1">
      <c r="H14369" s="800"/>
      <c r="AJ14369" s="792"/>
      <c r="AM14369" s="792"/>
      <c r="AP14369" s="792"/>
      <c r="AS14369" s="792"/>
      <c r="AV14369" s="792"/>
      <c r="AY14369" s="792"/>
      <c r="BN14369" s="792"/>
      <c r="BQ14369" s="792"/>
    </row>
    <row r="14370" spans="8:69" ht="12" customHeight="1">
      <c r="H14370" s="800"/>
      <c r="AJ14370" s="792"/>
      <c r="AM14370" s="792"/>
      <c r="AP14370" s="792"/>
      <c r="AS14370" s="792"/>
      <c r="AV14370" s="792"/>
      <c r="AY14370" s="792"/>
      <c r="BN14370" s="792"/>
      <c r="BQ14370" s="792"/>
    </row>
    <row r="14371" spans="8:69" ht="12" customHeight="1">
      <c r="H14371" s="800"/>
      <c r="AJ14371" s="792"/>
      <c r="AM14371" s="792"/>
      <c r="AP14371" s="792"/>
      <c r="AS14371" s="792"/>
      <c r="AV14371" s="792"/>
      <c r="AY14371" s="792"/>
      <c r="BN14371" s="792"/>
      <c r="BQ14371" s="792"/>
    </row>
    <row r="14372" spans="8:69" ht="12" customHeight="1">
      <c r="H14372" s="800"/>
      <c r="AJ14372" s="792"/>
      <c r="AM14372" s="792"/>
      <c r="AP14372" s="792"/>
      <c r="AS14372" s="792"/>
      <c r="AV14372" s="792"/>
      <c r="AY14372" s="792"/>
      <c r="BN14372" s="792"/>
      <c r="BQ14372" s="792"/>
    </row>
    <row r="14373" spans="8:69" ht="12" customHeight="1">
      <c r="H14373" s="800"/>
      <c r="AJ14373" s="792"/>
      <c r="AM14373" s="792"/>
      <c r="AP14373" s="792"/>
      <c r="AS14373" s="792"/>
      <c r="AV14373" s="792"/>
      <c r="AY14373" s="792"/>
      <c r="BN14373" s="792"/>
      <c r="BQ14373" s="792"/>
    </row>
    <row r="14374" spans="8:69" ht="12" customHeight="1">
      <c r="H14374" s="800"/>
      <c r="AJ14374" s="792"/>
      <c r="AM14374" s="792"/>
      <c r="AP14374" s="792"/>
      <c r="AS14374" s="792"/>
      <c r="AV14374" s="792"/>
      <c r="AY14374" s="792"/>
      <c r="BN14374" s="792"/>
      <c r="BQ14374" s="792"/>
    </row>
    <row r="14375" spans="8:69" ht="12" customHeight="1">
      <c r="H14375" s="800"/>
      <c r="AJ14375" s="792"/>
      <c r="AM14375" s="792"/>
      <c r="AP14375" s="792"/>
      <c r="AS14375" s="792"/>
      <c r="AV14375" s="792"/>
      <c r="AY14375" s="792"/>
      <c r="BN14375" s="792"/>
      <c r="BQ14375" s="792"/>
    </row>
    <row r="14376" spans="8:69" ht="12" customHeight="1">
      <c r="H14376" s="800"/>
      <c r="AJ14376" s="792"/>
      <c r="AM14376" s="792"/>
      <c r="AP14376" s="792"/>
      <c r="AS14376" s="792"/>
      <c r="AV14376" s="792"/>
      <c r="AY14376" s="792"/>
      <c r="BN14376" s="792"/>
      <c r="BQ14376" s="792"/>
    </row>
    <row r="14377" spans="8:69" ht="12" customHeight="1">
      <c r="H14377" s="800"/>
      <c r="AJ14377" s="792"/>
      <c r="AM14377" s="792"/>
      <c r="AP14377" s="792"/>
      <c r="AS14377" s="792"/>
      <c r="AV14377" s="792"/>
      <c r="AY14377" s="792"/>
      <c r="BN14377" s="792"/>
      <c r="BQ14377" s="792"/>
    </row>
    <row r="14378" spans="8:69" ht="12" customHeight="1">
      <c r="H14378" s="800"/>
      <c r="AJ14378" s="792"/>
      <c r="AM14378" s="792"/>
      <c r="AP14378" s="792"/>
      <c r="AS14378" s="792"/>
      <c r="AV14378" s="792"/>
      <c r="AY14378" s="792"/>
      <c r="BN14378" s="792"/>
      <c r="BQ14378" s="792"/>
    </row>
    <row r="14379" spans="8:69" ht="12" customHeight="1">
      <c r="H14379" s="800"/>
      <c r="AJ14379" s="792"/>
      <c r="AM14379" s="792"/>
      <c r="AP14379" s="792"/>
      <c r="AS14379" s="792"/>
      <c r="AV14379" s="792"/>
      <c r="AY14379" s="792"/>
      <c r="BN14379" s="792"/>
      <c r="BQ14379" s="792"/>
    </row>
    <row r="14380" spans="8:69" ht="12" customHeight="1">
      <c r="H14380" s="800"/>
      <c r="AJ14380" s="792"/>
      <c r="AM14380" s="792"/>
      <c r="AP14380" s="792"/>
      <c r="AS14380" s="792"/>
      <c r="AV14380" s="792"/>
      <c r="AY14380" s="792"/>
      <c r="BN14380" s="792"/>
      <c r="BQ14380" s="792"/>
    </row>
    <row r="14381" spans="8:69" ht="12" customHeight="1">
      <c r="H14381" s="800"/>
      <c r="AJ14381" s="792"/>
      <c r="AM14381" s="792"/>
      <c r="AP14381" s="792"/>
      <c r="AS14381" s="792"/>
      <c r="AV14381" s="792"/>
      <c r="AY14381" s="792"/>
      <c r="BN14381" s="792"/>
      <c r="BQ14381" s="792"/>
    </row>
    <row r="14382" spans="8:69" ht="12" customHeight="1">
      <c r="H14382" s="800"/>
      <c r="AJ14382" s="792"/>
      <c r="AM14382" s="792"/>
      <c r="AP14382" s="792"/>
      <c r="AS14382" s="792"/>
      <c r="AV14382" s="792"/>
      <c r="AY14382" s="792"/>
      <c r="BN14382" s="792"/>
      <c r="BQ14382" s="792"/>
    </row>
    <row r="14383" spans="8:69" ht="12" customHeight="1">
      <c r="H14383" s="800"/>
      <c r="AJ14383" s="792"/>
      <c r="AM14383" s="792"/>
      <c r="AP14383" s="792"/>
      <c r="AS14383" s="792"/>
      <c r="AV14383" s="792"/>
      <c r="AY14383" s="792"/>
      <c r="BN14383" s="792"/>
      <c r="BQ14383" s="792"/>
    </row>
    <row r="14384" spans="8:69" ht="12" customHeight="1">
      <c r="H14384" s="800"/>
      <c r="AJ14384" s="792"/>
      <c r="AM14384" s="792"/>
      <c r="AP14384" s="792"/>
      <c r="AS14384" s="792"/>
      <c r="AV14384" s="792"/>
      <c r="AY14384" s="792"/>
      <c r="BN14384" s="792"/>
      <c r="BQ14384" s="792"/>
    </row>
    <row r="14385" spans="8:69" ht="12" customHeight="1">
      <c r="H14385" s="800"/>
      <c r="AJ14385" s="792"/>
      <c r="AM14385" s="792"/>
      <c r="AP14385" s="792"/>
      <c r="AS14385" s="792"/>
      <c r="AV14385" s="792"/>
      <c r="AY14385" s="792"/>
      <c r="BN14385" s="792"/>
      <c r="BQ14385" s="792"/>
    </row>
    <row r="14386" spans="8:69" ht="12" customHeight="1">
      <c r="H14386" s="800"/>
      <c r="AJ14386" s="792"/>
      <c r="AM14386" s="792"/>
      <c r="AP14386" s="792"/>
      <c r="AS14386" s="792"/>
      <c r="AV14386" s="792"/>
      <c r="AY14386" s="792"/>
      <c r="BN14386" s="792"/>
      <c r="BQ14386" s="792"/>
    </row>
    <row r="14387" spans="8:69" ht="12" customHeight="1">
      <c r="H14387" s="800"/>
      <c r="AJ14387" s="792"/>
      <c r="AM14387" s="792"/>
      <c r="AP14387" s="792"/>
      <c r="AS14387" s="792"/>
      <c r="AV14387" s="792"/>
      <c r="AY14387" s="792"/>
      <c r="BN14387" s="792"/>
      <c r="BQ14387" s="792"/>
    </row>
    <row r="14388" spans="8:69" ht="12" customHeight="1">
      <c r="H14388" s="800"/>
      <c r="AJ14388" s="792"/>
      <c r="AM14388" s="792"/>
      <c r="AP14388" s="792"/>
      <c r="AS14388" s="792"/>
      <c r="AV14388" s="792"/>
      <c r="AY14388" s="792"/>
      <c r="BN14388" s="792"/>
      <c r="BQ14388" s="792"/>
    </row>
    <row r="14389" spans="8:69" ht="12" customHeight="1">
      <c r="H14389" s="800"/>
      <c r="AJ14389" s="792"/>
      <c r="AM14389" s="792"/>
      <c r="AP14389" s="792"/>
      <c r="AS14389" s="792"/>
      <c r="AV14389" s="792"/>
      <c r="AY14389" s="792"/>
      <c r="BN14389" s="792"/>
      <c r="BQ14389" s="792"/>
    </row>
    <row r="14390" spans="8:69" ht="12" customHeight="1">
      <c r="H14390" s="800"/>
      <c r="AJ14390" s="792"/>
      <c r="AM14390" s="792"/>
      <c r="AP14390" s="792"/>
      <c r="AS14390" s="792"/>
      <c r="AV14390" s="792"/>
      <c r="AY14390" s="792"/>
      <c r="BN14390" s="792"/>
      <c r="BQ14390" s="792"/>
    </row>
    <row r="14391" spans="8:69" ht="12" customHeight="1">
      <c r="H14391" s="800"/>
      <c r="AJ14391" s="792"/>
      <c r="AM14391" s="792"/>
      <c r="AP14391" s="792"/>
      <c r="AS14391" s="792"/>
      <c r="AV14391" s="792"/>
      <c r="AY14391" s="792"/>
      <c r="BN14391" s="792"/>
      <c r="BQ14391" s="792"/>
    </row>
    <row r="14392" spans="8:69" ht="12" customHeight="1">
      <c r="H14392" s="800"/>
      <c r="AJ14392" s="792"/>
      <c r="AM14392" s="792"/>
      <c r="AP14392" s="792"/>
      <c r="AS14392" s="792"/>
      <c r="AV14392" s="792"/>
      <c r="AY14392" s="792"/>
      <c r="BN14392" s="792"/>
      <c r="BQ14392" s="792"/>
    </row>
    <row r="14393" spans="8:69" ht="12" customHeight="1">
      <c r="H14393" s="800"/>
      <c r="AJ14393" s="792"/>
      <c r="AM14393" s="792"/>
      <c r="AP14393" s="792"/>
      <c r="AS14393" s="792"/>
      <c r="AV14393" s="792"/>
      <c r="AY14393" s="792"/>
      <c r="BN14393" s="792"/>
      <c r="BQ14393" s="792"/>
    </row>
    <row r="14394" spans="8:69" ht="12" customHeight="1">
      <c r="H14394" s="800"/>
      <c r="AJ14394" s="792"/>
      <c r="AM14394" s="792"/>
      <c r="AP14394" s="792"/>
      <c r="AS14394" s="792"/>
      <c r="AV14394" s="792"/>
      <c r="AY14394" s="792"/>
      <c r="BN14394" s="792"/>
      <c r="BQ14394" s="792"/>
    </row>
    <row r="14395" spans="8:69" ht="12" customHeight="1">
      <c r="H14395" s="800"/>
      <c r="AJ14395" s="792"/>
      <c r="AM14395" s="792"/>
      <c r="AP14395" s="792"/>
      <c r="AS14395" s="792"/>
      <c r="AV14395" s="792"/>
      <c r="AY14395" s="792"/>
      <c r="BN14395" s="792"/>
      <c r="BQ14395" s="792"/>
    </row>
    <row r="14396" spans="8:69" ht="12" customHeight="1">
      <c r="H14396" s="800"/>
      <c r="AJ14396" s="792"/>
      <c r="AM14396" s="792"/>
      <c r="AP14396" s="792"/>
      <c r="AS14396" s="792"/>
      <c r="AV14396" s="792"/>
      <c r="AY14396" s="792"/>
      <c r="BN14396" s="792"/>
      <c r="BQ14396" s="792"/>
    </row>
    <row r="14397" spans="8:69" ht="12" customHeight="1">
      <c r="H14397" s="800"/>
      <c r="AJ14397" s="792"/>
      <c r="AM14397" s="792"/>
      <c r="AP14397" s="792"/>
      <c r="AS14397" s="792"/>
      <c r="AV14397" s="792"/>
      <c r="AY14397" s="792"/>
      <c r="BN14397" s="792"/>
      <c r="BQ14397" s="792"/>
    </row>
    <row r="14398" spans="8:69" ht="12" customHeight="1">
      <c r="H14398" s="800"/>
      <c r="AJ14398" s="792"/>
      <c r="AM14398" s="792"/>
      <c r="AP14398" s="792"/>
      <c r="AS14398" s="792"/>
      <c r="AV14398" s="792"/>
      <c r="AY14398" s="792"/>
      <c r="BN14398" s="792"/>
      <c r="BQ14398" s="792"/>
    </row>
    <row r="14399" spans="8:69" ht="12" customHeight="1">
      <c r="H14399" s="800"/>
      <c r="AJ14399" s="792"/>
      <c r="AM14399" s="792"/>
      <c r="AP14399" s="792"/>
      <c r="AS14399" s="792"/>
      <c r="AV14399" s="792"/>
      <c r="AY14399" s="792"/>
      <c r="BN14399" s="792"/>
      <c r="BQ14399" s="792"/>
    </row>
    <row r="14400" spans="8:69" ht="12" customHeight="1">
      <c r="H14400" s="800"/>
      <c r="AJ14400" s="792"/>
      <c r="AM14400" s="792"/>
      <c r="AP14400" s="792"/>
      <c r="AS14400" s="792"/>
      <c r="AV14400" s="792"/>
      <c r="AY14400" s="792"/>
      <c r="BN14400" s="792"/>
      <c r="BQ14400" s="792"/>
    </row>
    <row r="14401" spans="8:69" ht="12" customHeight="1">
      <c r="H14401" s="800"/>
      <c r="AJ14401" s="792"/>
      <c r="AM14401" s="792"/>
      <c r="AP14401" s="792"/>
      <c r="AS14401" s="792"/>
      <c r="AV14401" s="792"/>
      <c r="AY14401" s="792"/>
      <c r="BN14401" s="792"/>
      <c r="BQ14401" s="792"/>
    </row>
    <row r="14402" spans="8:69" ht="12" customHeight="1">
      <c r="H14402" s="800"/>
      <c r="AJ14402" s="792"/>
      <c r="AM14402" s="792"/>
      <c r="AP14402" s="792"/>
      <c r="AS14402" s="792"/>
      <c r="AV14402" s="792"/>
      <c r="AY14402" s="792"/>
      <c r="BN14402" s="792"/>
      <c r="BQ14402" s="792"/>
    </row>
    <row r="14403" spans="8:69" ht="12" customHeight="1">
      <c r="H14403" s="800"/>
      <c r="AJ14403" s="792"/>
      <c r="AM14403" s="792"/>
      <c r="AP14403" s="792"/>
      <c r="AS14403" s="792"/>
      <c r="AV14403" s="792"/>
      <c r="AY14403" s="792"/>
      <c r="BN14403" s="792"/>
      <c r="BQ14403" s="792"/>
    </row>
    <row r="14404" spans="8:69" ht="12" customHeight="1">
      <c r="H14404" s="800"/>
      <c r="AJ14404" s="792"/>
      <c r="AM14404" s="792"/>
      <c r="AP14404" s="792"/>
      <c r="AS14404" s="792"/>
      <c r="AV14404" s="792"/>
      <c r="AY14404" s="792"/>
      <c r="BN14404" s="792"/>
      <c r="BQ14404" s="792"/>
    </row>
    <row r="14405" spans="8:69" ht="12" customHeight="1">
      <c r="H14405" s="800"/>
      <c r="AJ14405" s="792"/>
      <c r="AM14405" s="792"/>
      <c r="AP14405" s="792"/>
      <c r="AS14405" s="792"/>
      <c r="AV14405" s="792"/>
      <c r="AY14405" s="792"/>
      <c r="BN14405" s="792"/>
      <c r="BQ14405" s="792"/>
    </row>
    <row r="14406" spans="8:69" ht="12" customHeight="1">
      <c r="H14406" s="800"/>
      <c r="AJ14406" s="792"/>
      <c r="AM14406" s="792"/>
      <c r="AP14406" s="792"/>
      <c r="AS14406" s="792"/>
      <c r="AV14406" s="792"/>
      <c r="AY14406" s="792"/>
      <c r="BN14406" s="792"/>
      <c r="BQ14406" s="792"/>
    </row>
    <row r="14407" spans="8:69" ht="12" customHeight="1">
      <c r="H14407" s="800"/>
      <c r="AJ14407" s="792"/>
      <c r="AM14407" s="792"/>
      <c r="AP14407" s="792"/>
      <c r="AS14407" s="792"/>
      <c r="AV14407" s="792"/>
      <c r="AY14407" s="792"/>
      <c r="BN14407" s="792"/>
      <c r="BQ14407" s="792"/>
    </row>
    <row r="14408" spans="8:69" ht="12" customHeight="1">
      <c r="H14408" s="800"/>
      <c r="AJ14408" s="792"/>
      <c r="AM14408" s="792"/>
      <c r="AP14408" s="792"/>
      <c r="AS14408" s="792"/>
      <c r="AV14408" s="792"/>
      <c r="AY14408" s="792"/>
      <c r="BN14408" s="792"/>
      <c r="BQ14408" s="792"/>
    </row>
    <row r="14409" spans="8:69" ht="12" customHeight="1">
      <c r="H14409" s="800"/>
      <c r="AJ14409" s="792"/>
      <c r="AM14409" s="792"/>
      <c r="AP14409" s="792"/>
      <c r="AS14409" s="792"/>
      <c r="AV14409" s="792"/>
      <c r="AY14409" s="792"/>
      <c r="BN14409" s="792"/>
      <c r="BQ14409" s="792"/>
    </row>
    <row r="14410" spans="8:69" ht="12" customHeight="1">
      <c r="H14410" s="800"/>
      <c r="AJ14410" s="792"/>
      <c r="AM14410" s="792"/>
      <c r="AP14410" s="792"/>
      <c r="AS14410" s="792"/>
      <c r="AV14410" s="792"/>
      <c r="AY14410" s="792"/>
      <c r="BN14410" s="792"/>
      <c r="BQ14410" s="792"/>
    </row>
    <row r="14411" spans="8:69" ht="12" customHeight="1">
      <c r="H14411" s="800"/>
      <c r="AJ14411" s="792"/>
      <c r="AM14411" s="792"/>
      <c r="AP14411" s="792"/>
      <c r="AS14411" s="792"/>
      <c r="AV14411" s="792"/>
      <c r="AY14411" s="792"/>
      <c r="BN14411" s="792"/>
      <c r="BQ14411" s="792"/>
    </row>
    <row r="14412" spans="8:69" ht="12" customHeight="1">
      <c r="H14412" s="800"/>
      <c r="AJ14412" s="792"/>
      <c r="AM14412" s="792"/>
      <c r="AP14412" s="792"/>
      <c r="AS14412" s="792"/>
      <c r="AV14412" s="792"/>
      <c r="AY14412" s="792"/>
      <c r="BN14412" s="792"/>
      <c r="BQ14412" s="792"/>
    </row>
    <row r="14413" spans="8:69" ht="12" customHeight="1">
      <c r="H14413" s="800"/>
      <c r="AJ14413" s="792"/>
      <c r="AM14413" s="792"/>
      <c r="AP14413" s="792"/>
      <c r="AS14413" s="792"/>
      <c r="AV14413" s="792"/>
      <c r="AY14413" s="792"/>
      <c r="BN14413" s="792"/>
      <c r="BQ14413" s="792"/>
    </row>
    <row r="14414" spans="8:69" ht="12" customHeight="1">
      <c r="H14414" s="800"/>
      <c r="AJ14414" s="792"/>
      <c r="AM14414" s="792"/>
      <c r="AP14414" s="792"/>
      <c r="AS14414" s="792"/>
      <c r="AV14414" s="792"/>
      <c r="AY14414" s="792"/>
      <c r="BN14414" s="792"/>
      <c r="BQ14414" s="792"/>
    </row>
    <row r="14415" spans="8:69" ht="12" customHeight="1">
      <c r="H14415" s="800"/>
      <c r="AJ14415" s="792"/>
      <c r="AM14415" s="792"/>
      <c r="AP14415" s="792"/>
      <c r="AS14415" s="792"/>
      <c r="AV14415" s="792"/>
      <c r="AY14415" s="792"/>
      <c r="BN14415" s="792"/>
      <c r="BQ14415" s="792"/>
    </row>
    <row r="14416" spans="8:69" ht="12" customHeight="1">
      <c r="H14416" s="800"/>
      <c r="AJ14416" s="792"/>
      <c r="AM14416" s="792"/>
      <c r="AP14416" s="792"/>
      <c r="AS14416" s="792"/>
      <c r="AV14416" s="792"/>
      <c r="AY14416" s="792"/>
      <c r="BN14416" s="792"/>
      <c r="BQ14416" s="792"/>
    </row>
    <row r="14417" spans="8:69" ht="12" customHeight="1">
      <c r="H14417" s="800"/>
      <c r="AJ14417" s="792"/>
      <c r="AM14417" s="792"/>
      <c r="AP14417" s="792"/>
      <c r="AS14417" s="792"/>
      <c r="AV14417" s="792"/>
      <c r="AY14417" s="792"/>
      <c r="BN14417" s="792"/>
      <c r="BQ14417" s="792"/>
    </row>
    <row r="14418" spans="8:69" ht="12" customHeight="1">
      <c r="H14418" s="800"/>
      <c r="AJ14418" s="792"/>
      <c r="AM14418" s="792"/>
      <c r="AP14418" s="792"/>
      <c r="AS14418" s="792"/>
      <c r="AV14418" s="792"/>
      <c r="AY14418" s="792"/>
      <c r="BN14418" s="792"/>
      <c r="BQ14418" s="792"/>
    </row>
    <row r="14419" spans="8:69" ht="12" customHeight="1">
      <c r="H14419" s="800"/>
      <c r="AJ14419" s="792"/>
      <c r="AM14419" s="792"/>
      <c r="AP14419" s="792"/>
      <c r="AS14419" s="792"/>
      <c r="AV14419" s="792"/>
      <c r="AY14419" s="792"/>
      <c r="BN14419" s="792"/>
      <c r="BQ14419" s="792"/>
    </row>
    <row r="14420" spans="8:69" ht="12" customHeight="1">
      <c r="H14420" s="800"/>
      <c r="AJ14420" s="792"/>
      <c r="AM14420" s="792"/>
      <c r="AP14420" s="792"/>
      <c r="AS14420" s="792"/>
      <c r="AV14420" s="792"/>
      <c r="AY14420" s="792"/>
      <c r="BN14420" s="792"/>
      <c r="BQ14420" s="792"/>
    </row>
    <row r="14421" spans="8:69" ht="12" customHeight="1">
      <c r="H14421" s="800"/>
      <c r="AJ14421" s="792"/>
      <c r="AM14421" s="792"/>
      <c r="AP14421" s="792"/>
      <c r="AS14421" s="792"/>
      <c r="AV14421" s="792"/>
      <c r="AY14421" s="792"/>
      <c r="BN14421" s="792"/>
      <c r="BQ14421" s="792"/>
    </row>
    <row r="14422" spans="8:69" ht="12" customHeight="1">
      <c r="H14422" s="800"/>
      <c r="AJ14422" s="792"/>
      <c r="AM14422" s="792"/>
      <c r="AP14422" s="792"/>
      <c r="AS14422" s="792"/>
      <c r="AV14422" s="792"/>
      <c r="AY14422" s="792"/>
      <c r="BN14422" s="792"/>
      <c r="BQ14422" s="792"/>
    </row>
    <row r="14423" spans="8:69" ht="12" customHeight="1">
      <c r="H14423" s="800"/>
      <c r="AJ14423" s="792"/>
      <c r="AM14423" s="792"/>
      <c r="AP14423" s="792"/>
      <c r="AS14423" s="792"/>
      <c r="AV14423" s="792"/>
      <c r="AY14423" s="792"/>
      <c r="BN14423" s="792"/>
      <c r="BQ14423" s="792"/>
    </row>
    <row r="14424" spans="8:69" ht="12" customHeight="1">
      <c r="H14424" s="800"/>
      <c r="AJ14424" s="792"/>
      <c r="AM14424" s="792"/>
      <c r="AP14424" s="792"/>
      <c r="AS14424" s="792"/>
      <c r="AV14424" s="792"/>
      <c r="AY14424" s="792"/>
      <c r="BN14424" s="792"/>
      <c r="BQ14424" s="792"/>
    </row>
    <row r="14425" spans="8:69" ht="12" customHeight="1">
      <c r="H14425" s="800"/>
      <c r="AJ14425" s="792"/>
      <c r="AM14425" s="792"/>
      <c r="AP14425" s="792"/>
      <c r="AS14425" s="792"/>
      <c r="AV14425" s="792"/>
      <c r="AY14425" s="792"/>
      <c r="BN14425" s="792"/>
      <c r="BQ14425" s="792"/>
    </row>
    <row r="14426" spans="8:69" ht="12" customHeight="1">
      <c r="H14426" s="800"/>
      <c r="AJ14426" s="792"/>
      <c r="AM14426" s="792"/>
      <c r="AP14426" s="792"/>
      <c r="AS14426" s="792"/>
      <c r="AV14426" s="792"/>
      <c r="AY14426" s="792"/>
      <c r="BN14426" s="792"/>
      <c r="BQ14426" s="792"/>
    </row>
    <row r="14427" spans="8:69" ht="12" customHeight="1">
      <c r="H14427" s="800"/>
      <c r="AJ14427" s="792"/>
      <c r="AM14427" s="792"/>
      <c r="AP14427" s="792"/>
      <c r="AS14427" s="792"/>
      <c r="AV14427" s="792"/>
      <c r="AY14427" s="792"/>
      <c r="BN14427" s="792"/>
      <c r="BQ14427" s="792"/>
    </row>
    <row r="14428" spans="8:69" ht="12" customHeight="1">
      <c r="H14428" s="800"/>
      <c r="AJ14428" s="792"/>
      <c r="AM14428" s="792"/>
      <c r="AP14428" s="792"/>
      <c r="AS14428" s="792"/>
      <c r="AV14428" s="792"/>
      <c r="AY14428" s="792"/>
      <c r="BN14428" s="792"/>
      <c r="BQ14428" s="792"/>
    </row>
    <row r="14429" spans="8:69" ht="12" customHeight="1">
      <c r="H14429" s="800"/>
      <c r="AJ14429" s="792"/>
      <c r="AM14429" s="792"/>
      <c r="AP14429" s="792"/>
      <c r="AS14429" s="792"/>
      <c r="AV14429" s="792"/>
      <c r="AY14429" s="792"/>
      <c r="BN14429" s="792"/>
      <c r="BQ14429" s="792"/>
    </row>
    <row r="14430" spans="8:69" ht="12" customHeight="1">
      <c r="H14430" s="800"/>
      <c r="AJ14430" s="792"/>
      <c r="AM14430" s="792"/>
      <c r="AP14430" s="792"/>
      <c r="AS14430" s="792"/>
      <c r="AV14430" s="792"/>
      <c r="AY14430" s="792"/>
      <c r="BN14430" s="792"/>
      <c r="BQ14430" s="792"/>
    </row>
    <row r="14431" spans="8:69" ht="12" customHeight="1">
      <c r="H14431" s="800"/>
      <c r="AJ14431" s="792"/>
      <c r="AM14431" s="792"/>
      <c r="AP14431" s="792"/>
      <c r="AS14431" s="792"/>
      <c r="AV14431" s="792"/>
      <c r="AY14431" s="792"/>
      <c r="BN14431" s="792"/>
      <c r="BQ14431" s="792"/>
    </row>
    <row r="14432" spans="8:69" ht="12" customHeight="1">
      <c r="H14432" s="800"/>
      <c r="AJ14432" s="792"/>
      <c r="AM14432" s="792"/>
      <c r="AP14432" s="792"/>
      <c r="AS14432" s="792"/>
      <c r="AV14432" s="792"/>
      <c r="AY14432" s="792"/>
      <c r="BN14432" s="792"/>
      <c r="BQ14432" s="792"/>
    </row>
    <row r="14433" spans="8:69" ht="12" customHeight="1">
      <c r="H14433" s="800"/>
      <c r="AJ14433" s="792"/>
      <c r="AM14433" s="792"/>
      <c r="AP14433" s="792"/>
      <c r="AS14433" s="792"/>
      <c r="AV14433" s="792"/>
      <c r="AY14433" s="792"/>
      <c r="BN14433" s="792"/>
      <c r="BQ14433" s="792"/>
    </row>
    <row r="14434" spans="8:69" ht="12" customHeight="1">
      <c r="H14434" s="800"/>
      <c r="AJ14434" s="792"/>
      <c r="AM14434" s="792"/>
      <c r="AP14434" s="792"/>
      <c r="AS14434" s="792"/>
      <c r="AV14434" s="792"/>
      <c r="AY14434" s="792"/>
      <c r="BN14434" s="792"/>
      <c r="BQ14434" s="792"/>
    </row>
    <row r="14435" spans="8:69" ht="12" customHeight="1">
      <c r="H14435" s="800"/>
      <c r="AJ14435" s="792"/>
      <c r="AM14435" s="792"/>
      <c r="AP14435" s="792"/>
      <c r="AS14435" s="792"/>
      <c r="AV14435" s="792"/>
      <c r="AY14435" s="792"/>
      <c r="BN14435" s="792"/>
      <c r="BQ14435" s="792"/>
    </row>
    <row r="14436" spans="8:69" ht="12" customHeight="1">
      <c r="H14436" s="800"/>
      <c r="AJ14436" s="792"/>
      <c r="AM14436" s="792"/>
      <c r="AP14436" s="792"/>
      <c r="AS14436" s="792"/>
      <c r="AV14436" s="792"/>
      <c r="AY14436" s="792"/>
      <c r="BN14436" s="792"/>
      <c r="BQ14436" s="792"/>
    </row>
    <row r="14437" spans="8:69" ht="12" customHeight="1">
      <c r="H14437" s="800"/>
      <c r="AJ14437" s="792"/>
      <c r="AM14437" s="792"/>
      <c r="AP14437" s="792"/>
      <c r="AS14437" s="792"/>
      <c r="AV14437" s="792"/>
      <c r="AY14437" s="792"/>
      <c r="BN14437" s="792"/>
      <c r="BQ14437" s="792"/>
    </row>
    <row r="14438" spans="8:69" ht="12" customHeight="1">
      <c r="H14438" s="800"/>
      <c r="AJ14438" s="792"/>
      <c r="AM14438" s="792"/>
      <c r="AP14438" s="792"/>
      <c r="AS14438" s="792"/>
      <c r="AV14438" s="792"/>
      <c r="AY14438" s="792"/>
      <c r="BN14438" s="792"/>
      <c r="BQ14438" s="792"/>
    </row>
    <row r="14439" spans="8:69" ht="12" customHeight="1">
      <c r="H14439" s="800"/>
      <c r="AJ14439" s="792"/>
      <c r="AM14439" s="792"/>
      <c r="AP14439" s="792"/>
      <c r="AS14439" s="792"/>
      <c r="AV14439" s="792"/>
      <c r="AY14439" s="792"/>
      <c r="BN14439" s="792"/>
      <c r="BQ14439" s="792"/>
    </row>
    <row r="14440" spans="8:69" ht="12" customHeight="1">
      <c r="H14440" s="800"/>
      <c r="AJ14440" s="792"/>
      <c r="AM14440" s="792"/>
      <c r="AP14440" s="792"/>
      <c r="AS14440" s="792"/>
      <c r="AV14440" s="792"/>
      <c r="AY14440" s="792"/>
      <c r="BN14440" s="792"/>
      <c r="BQ14440" s="792"/>
    </row>
    <row r="14441" spans="8:69" ht="12" customHeight="1">
      <c r="H14441" s="800"/>
      <c r="AJ14441" s="792"/>
      <c r="AM14441" s="792"/>
      <c r="AP14441" s="792"/>
      <c r="AS14441" s="792"/>
      <c r="AV14441" s="792"/>
      <c r="AY14441" s="792"/>
      <c r="BN14441" s="792"/>
      <c r="BQ14441" s="792"/>
    </row>
    <row r="14442" spans="8:69" ht="12" customHeight="1">
      <c r="H14442" s="800"/>
      <c r="AJ14442" s="792"/>
      <c r="AM14442" s="792"/>
      <c r="AP14442" s="792"/>
      <c r="AS14442" s="792"/>
      <c r="AV14442" s="792"/>
      <c r="AY14442" s="792"/>
      <c r="BN14442" s="792"/>
      <c r="BQ14442" s="792"/>
    </row>
    <row r="14443" spans="8:69" ht="12" customHeight="1">
      <c r="H14443" s="800"/>
      <c r="AJ14443" s="792"/>
      <c r="AM14443" s="792"/>
      <c r="AP14443" s="792"/>
      <c r="AS14443" s="792"/>
      <c r="AV14443" s="792"/>
      <c r="AY14443" s="792"/>
      <c r="BN14443" s="792"/>
      <c r="BQ14443" s="792"/>
    </row>
    <row r="14444" spans="8:69" ht="12" customHeight="1">
      <c r="H14444" s="800"/>
      <c r="AJ14444" s="792"/>
      <c r="AM14444" s="792"/>
      <c r="AP14444" s="792"/>
      <c r="AS14444" s="792"/>
      <c r="AV14444" s="792"/>
      <c r="AY14444" s="792"/>
      <c r="BN14444" s="792"/>
      <c r="BQ14444" s="792"/>
    </row>
    <row r="14445" spans="8:69" ht="12" customHeight="1">
      <c r="H14445" s="800"/>
      <c r="AJ14445" s="792"/>
      <c r="AM14445" s="792"/>
      <c r="AP14445" s="792"/>
      <c r="AS14445" s="792"/>
      <c r="AV14445" s="792"/>
      <c r="AY14445" s="792"/>
      <c r="BN14445" s="792"/>
      <c r="BQ14445" s="792"/>
    </row>
    <row r="14446" spans="8:69" ht="12" customHeight="1">
      <c r="H14446" s="800"/>
      <c r="AJ14446" s="792"/>
      <c r="AM14446" s="792"/>
      <c r="AP14446" s="792"/>
      <c r="AS14446" s="792"/>
      <c r="AV14446" s="792"/>
      <c r="AY14446" s="792"/>
      <c r="BN14446" s="792"/>
      <c r="BQ14446" s="792"/>
    </row>
    <row r="14447" spans="8:69" ht="12" customHeight="1">
      <c r="H14447" s="800"/>
      <c r="AJ14447" s="792"/>
      <c r="AM14447" s="792"/>
      <c r="AP14447" s="792"/>
      <c r="AS14447" s="792"/>
      <c r="AV14447" s="792"/>
      <c r="AY14447" s="792"/>
      <c r="BN14447" s="792"/>
      <c r="BQ14447" s="792"/>
    </row>
    <row r="14448" spans="8:69" ht="12" customHeight="1">
      <c r="H14448" s="800"/>
      <c r="AJ14448" s="792"/>
      <c r="AM14448" s="792"/>
      <c r="AP14448" s="792"/>
      <c r="AS14448" s="792"/>
      <c r="AV14448" s="792"/>
      <c r="AY14448" s="792"/>
      <c r="BN14448" s="792"/>
      <c r="BQ14448" s="792"/>
    </row>
    <row r="14449" spans="8:69" ht="12" customHeight="1">
      <c r="H14449" s="800"/>
      <c r="AJ14449" s="792"/>
      <c r="AM14449" s="792"/>
      <c r="AP14449" s="792"/>
      <c r="AS14449" s="792"/>
      <c r="AV14449" s="792"/>
      <c r="AY14449" s="792"/>
      <c r="BN14449" s="792"/>
      <c r="BQ14449" s="792"/>
    </row>
    <row r="14450" spans="8:69" ht="12" customHeight="1">
      <c r="H14450" s="800"/>
      <c r="AJ14450" s="792"/>
      <c r="AM14450" s="792"/>
      <c r="AP14450" s="792"/>
      <c r="AS14450" s="792"/>
      <c r="AV14450" s="792"/>
      <c r="AY14450" s="792"/>
      <c r="BN14450" s="792"/>
      <c r="BQ14450" s="792"/>
    </row>
    <row r="14451" spans="8:69" ht="12" customHeight="1">
      <c r="H14451" s="800"/>
      <c r="AJ14451" s="792"/>
      <c r="AM14451" s="792"/>
      <c r="AP14451" s="792"/>
      <c r="AS14451" s="792"/>
      <c r="AV14451" s="792"/>
      <c r="AY14451" s="792"/>
      <c r="BN14451" s="792"/>
      <c r="BQ14451" s="792"/>
    </row>
    <row r="14452" spans="8:69" ht="12" customHeight="1">
      <c r="H14452" s="800"/>
      <c r="AJ14452" s="792"/>
      <c r="AM14452" s="792"/>
      <c r="AP14452" s="792"/>
      <c r="AS14452" s="792"/>
      <c r="AV14452" s="792"/>
      <c r="AY14452" s="792"/>
      <c r="BN14452" s="792"/>
      <c r="BQ14452" s="792"/>
    </row>
    <row r="14453" spans="8:69" ht="12" customHeight="1">
      <c r="H14453" s="800"/>
      <c r="AJ14453" s="792"/>
      <c r="AM14453" s="792"/>
      <c r="AP14453" s="792"/>
      <c r="AS14453" s="792"/>
      <c r="AV14453" s="792"/>
      <c r="AY14453" s="792"/>
      <c r="BN14453" s="792"/>
      <c r="BQ14453" s="792"/>
    </row>
    <row r="14454" spans="8:69" ht="12" customHeight="1">
      <c r="H14454" s="800"/>
      <c r="AJ14454" s="792"/>
      <c r="AM14454" s="792"/>
      <c r="AP14454" s="792"/>
      <c r="AS14454" s="792"/>
      <c r="AV14454" s="792"/>
      <c r="AY14454" s="792"/>
      <c r="BN14454" s="792"/>
      <c r="BQ14454" s="792"/>
    </row>
    <row r="14455" spans="8:69" ht="12" customHeight="1">
      <c r="H14455" s="800"/>
      <c r="AJ14455" s="792"/>
      <c r="AM14455" s="792"/>
      <c r="AP14455" s="792"/>
      <c r="AS14455" s="792"/>
      <c r="AV14455" s="792"/>
      <c r="AY14455" s="792"/>
      <c r="BN14455" s="792"/>
      <c r="BQ14455" s="792"/>
    </row>
    <row r="14456" spans="8:69" ht="12" customHeight="1">
      <c r="H14456" s="800"/>
      <c r="AJ14456" s="792"/>
      <c r="AM14456" s="792"/>
      <c r="AP14456" s="792"/>
      <c r="AS14456" s="792"/>
      <c r="AV14456" s="792"/>
      <c r="AY14456" s="792"/>
      <c r="BN14456" s="792"/>
      <c r="BQ14456" s="792"/>
    </row>
    <row r="14457" spans="8:69" ht="12" customHeight="1">
      <c r="H14457" s="800"/>
      <c r="AJ14457" s="792"/>
      <c r="AM14457" s="792"/>
      <c r="AP14457" s="792"/>
      <c r="AS14457" s="792"/>
      <c r="AV14457" s="792"/>
      <c r="AY14457" s="792"/>
      <c r="BN14457" s="792"/>
      <c r="BQ14457" s="792"/>
    </row>
    <row r="14458" spans="8:69" ht="12" customHeight="1">
      <c r="H14458" s="800"/>
      <c r="AJ14458" s="792"/>
      <c r="AM14458" s="792"/>
      <c r="AP14458" s="792"/>
      <c r="AS14458" s="792"/>
      <c r="AV14458" s="792"/>
      <c r="AY14458" s="792"/>
      <c r="BN14458" s="792"/>
      <c r="BQ14458" s="792"/>
    </row>
    <row r="14459" spans="8:69" ht="12" customHeight="1">
      <c r="H14459" s="800"/>
      <c r="AJ14459" s="792"/>
      <c r="AM14459" s="792"/>
      <c r="AP14459" s="792"/>
      <c r="AS14459" s="792"/>
      <c r="AV14459" s="792"/>
      <c r="AY14459" s="792"/>
      <c r="BN14459" s="792"/>
      <c r="BQ14459" s="792"/>
    </row>
    <row r="14460" spans="8:69" ht="12" customHeight="1">
      <c r="H14460" s="800"/>
      <c r="AJ14460" s="792"/>
      <c r="AM14460" s="792"/>
      <c r="AP14460" s="792"/>
      <c r="AS14460" s="792"/>
      <c r="AV14460" s="792"/>
      <c r="AY14460" s="792"/>
      <c r="BN14460" s="792"/>
      <c r="BQ14460" s="792"/>
    </row>
    <row r="14461" spans="8:69" ht="12" customHeight="1">
      <c r="H14461" s="800"/>
      <c r="AJ14461" s="792"/>
      <c r="AM14461" s="792"/>
      <c r="AP14461" s="792"/>
      <c r="AS14461" s="792"/>
      <c r="AV14461" s="792"/>
      <c r="AY14461" s="792"/>
      <c r="BN14461" s="792"/>
      <c r="BQ14461" s="792"/>
    </row>
    <row r="14462" spans="8:69" ht="12" customHeight="1">
      <c r="H14462" s="800"/>
      <c r="AJ14462" s="792"/>
      <c r="AM14462" s="792"/>
      <c r="AP14462" s="792"/>
      <c r="AS14462" s="792"/>
      <c r="AV14462" s="792"/>
      <c r="AY14462" s="792"/>
      <c r="BN14462" s="792"/>
      <c r="BQ14462" s="792"/>
    </row>
    <row r="14463" spans="8:69" ht="12" customHeight="1">
      <c r="H14463" s="800"/>
      <c r="AJ14463" s="792"/>
      <c r="AM14463" s="792"/>
      <c r="AP14463" s="792"/>
      <c r="AS14463" s="792"/>
      <c r="AV14463" s="792"/>
      <c r="AY14463" s="792"/>
      <c r="BN14463" s="792"/>
      <c r="BQ14463" s="792"/>
    </row>
    <row r="14464" spans="8:69" ht="12" customHeight="1">
      <c r="H14464" s="800"/>
      <c r="AJ14464" s="792"/>
      <c r="AM14464" s="792"/>
      <c r="AP14464" s="792"/>
      <c r="AS14464" s="792"/>
      <c r="AV14464" s="792"/>
      <c r="AY14464" s="792"/>
      <c r="BN14464" s="792"/>
      <c r="BQ14464" s="792"/>
    </row>
    <row r="14465" spans="8:69" ht="12" customHeight="1">
      <c r="H14465" s="800"/>
      <c r="AJ14465" s="792"/>
      <c r="AM14465" s="792"/>
      <c r="AP14465" s="792"/>
      <c r="AS14465" s="792"/>
      <c r="AV14465" s="792"/>
      <c r="AY14465" s="792"/>
      <c r="BN14465" s="792"/>
      <c r="BQ14465" s="792"/>
    </row>
    <row r="14466" spans="8:69" ht="12" customHeight="1">
      <c r="H14466" s="800"/>
      <c r="AJ14466" s="792"/>
      <c r="AM14466" s="792"/>
      <c r="AP14466" s="792"/>
      <c r="AS14466" s="792"/>
      <c r="AV14466" s="792"/>
      <c r="AY14466" s="792"/>
      <c r="BN14466" s="792"/>
      <c r="BQ14466" s="792"/>
    </row>
    <row r="14467" spans="8:69" ht="12" customHeight="1">
      <c r="H14467" s="800"/>
      <c r="AJ14467" s="792"/>
      <c r="AM14467" s="792"/>
      <c r="AP14467" s="792"/>
      <c r="AS14467" s="792"/>
      <c r="AV14467" s="792"/>
      <c r="AY14467" s="792"/>
      <c r="BN14467" s="792"/>
      <c r="BQ14467" s="792"/>
    </row>
    <row r="14468" spans="8:69" ht="12" customHeight="1">
      <c r="H14468" s="800"/>
      <c r="AJ14468" s="792"/>
      <c r="AM14468" s="792"/>
      <c r="AP14468" s="792"/>
      <c r="AS14468" s="792"/>
      <c r="AV14468" s="792"/>
      <c r="AY14468" s="792"/>
      <c r="BN14468" s="792"/>
      <c r="BQ14468" s="792"/>
    </row>
    <row r="14469" spans="8:69" ht="12" customHeight="1">
      <c r="H14469" s="800"/>
      <c r="AJ14469" s="792"/>
      <c r="AM14469" s="792"/>
      <c r="AP14469" s="792"/>
      <c r="AS14469" s="792"/>
      <c r="AV14469" s="792"/>
      <c r="AY14469" s="792"/>
      <c r="BN14469" s="792"/>
      <c r="BQ14469" s="792"/>
    </row>
    <row r="14470" spans="8:69" ht="12" customHeight="1">
      <c r="H14470" s="800"/>
      <c r="AJ14470" s="792"/>
      <c r="AM14470" s="792"/>
      <c r="AP14470" s="792"/>
      <c r="AS14470" s="792"/>
      <c r="AV14470" s="792"/>
      <c r="AY14470" s="792"/>
      <c r="BN14470" s="792"/>
      <c r="BQ14470" s="792"/>
    </row>
    <row r="14471" spans="8:69" ht="12" customHeight="1">
      <c r="H14471" s="800"/>
      <c r="AJ14471" s="792"/>
      <c r="AM14471" s="792"/>
      <c r="AP14471" s="792"/>
      <c r="AS14471" s="792"/>
      <c r="AV14471" s="792"/>
      <c r="AY14471" s="792"/>
      <c r="BN14471" s="792"/>
      <c r="BQ14471" s="792"/>
    </row>
    <row r="14472" spans="8:69" ht="12" customHeight="1">
      <c r="H14472" s="800"/>
      <c r="AJ14472" s="792"/>
      <c r="AM14472" s="792"/>
      <c r="AP14472" s="792"/>
      <c r="AS14472" s="792"/>
      <c r="AV14472" s="792"/>
      <c r="AY14472" s="792"/>
      <c r="BN14472" s="792"/>
      <c r="BQ14472" s="792"/>
    </row>
    <row r="14473" spans="8:69" ht="12" customHeight="1">
      <c r="H14473" s="800"/>
      <c r="AJ14473" s="792"/>
      <c r="AM14473" s="792"/>
      <c r="AP14473" s="792"/>
      <c r="AS14473" s="792"/>
      <c r="AV14473" s="792"/>
      <c r="AY14473" s="792"/>
      <c r="BN14473" s="792"/>
      <c r="BQ14473" s="792"/>
    </row>
    <row r="14474" spans="8:69" ht="12" customHeight="1">
      <c r="H14474" s="800"/>
      <c r="AJ14474" s="792"/>
      <c r="AM14474" s="792"/>
      <c r="AP14474" s="792"/>
      <c r="AS14474" s="792"/>
      <c r="AV14474" s="792"/>
      <c r="AY14474" s="792"/>
      <c r="BN14474" s="792"/>
      <c r="BQ14474" s="792"/>
    </row>
    <row r="14475" spans="8:69" ht="12" customHeight="1">
      <c r="H14475" s="800"/>
      <c r="AJ14475" s="792"/>
      <c r="AM14475" s="792"/>
      <c r="AP14475" s="792"/>
      <c r="AS14475" s="792"/>
      <c r="AV14475" s="792"/>
      <c r="AY14475" s="792"/>
      <c r="BN14475" s="792"/>
      <c r="BQ14475" s="792"/>
    </row>
    <row r="14476" spans="8:69" ht="12" customHeight="1">
      <c r="H14476" s="800"/>
      <c r="AJ14476" s="792"/>
      <c r="AM14476" s="792"/>
      <c r="AP14476" s="792"/>
      <c r="AS14476" s="792"/>
      <c r="AV14476" s="792"/>
      <c r="AY14476" s="792"/>
      <c r="BN14476" s="792"/>
      <c r="BQ14476" s="792"/>
    </row>
    <row r="14477" spans="8:69" ht="12" customHeight="1">
      <c r="H14477" s="800"/>
      <c r="AJ14477" s="792"/>
      <c r="AM14477" s="792"/>
      <c r="AP14477" s="792"/>
      <c r="AS14477" s="792"/>
      <c r="AV14477" s="792"/>
      <c r="AY14477" s="792"/>
      <c r="BN14477" s="792"/>
      <c r="BQ14477" s="792"/>
    </row>
    <row r="14478" spans="8:69" ht="12" customHeight="1">
      <c r="H14478" s="800"/>
      <c r="AJ14478" s="792"/>
      <c r="AM14478" s="792"/>
      <c r="AP14478" s="792"/>
      <c r="AS14478" s="792"/>
      <c r="AV14478" s="792"/>
      <c r="AY14478" s="792"/>
      <c r="BN14478" s="792"/>
      <c r="BQ14478" s="792"/>
    </row>
    <row r="14479" spans="8:69" ht="12" customHeight="1">
      <c r="H14479" s="800"/>
      <c r="AJ14479" s="792"/>
      <c r="AM14479" s="792"/>
      <c r="AP14479" s="792"/>
      <c r="AS14479" s="792"/>
      <c r="AV14479" s="792"/>
      <c r="AY14479" s="792"/>
      <c r="BN14479" s="792"/>
      <c r="BQ14479" s="792"/>
    </row>
    <row r="14480" spans="8:69" ht="12" customHeight="1">
      <c r="H14480" s="800"/>
      <c r="AJ14480" s="792"/>
      <c r="AM14480" s="792"/>
      <c r="AP14480" s="792"/>
      <c r="AS14480" s="792"/>
      <c r="AV14480" s="792"/>
      <c r="AY14480" s="792"/>
      <c r="BN14480" s="792"/>
      <c r="BQ14480" s="792"/>
    </row>
    <row r="14481" spans="8:69" ht="12" customHeight="1">
      <c r="H14481" s="800"/>
      <c r="AJ14481" s="792"/>
      <c r="AM14481" s="792"/>
      <c r="AP14481" s="792"/>
      <c r="AS14481" s="792"/>
      <c r="AV14481" s="792"/>
      <c r="AY14481" s="792"/>
      <c r="BN14481" s="792"/>
      <c r="BQ14481" s="792"/>
    </row>
    <row r="14482" spans="8:69" ht="12" customHeight="1">
      <c r="H14482" s="800"/>
      <c r="AJ14482" s="792"/>
      <c r="AM14482" s="792"/>
      <c r="AP14482" s="792"/>
      <c r="AS14482" s="792"/>
      <c r="AV14482" s="792"/>
      <c r="AY14482" s="792"/>
      <c r="BN14482" s="792"/>
      <c r="BQ14482" s="792"/>
    </row>
    <row r="14483" spans="8:69" ht="12" customHeight="1">
      <c r="H14483" s="800"/>
      <c r="AJ14483" s="792"/>
      <c r="AM14483" s="792"/>
      <c r="AP14483" s="792"/>
      <c r="AS14483" s="792"/>
      <c r="AV14483" s="792"/>
      <c r="AY14483" s="792"/>
      <c r="BN14483" s="792"/>
      <c r="BQ14483" s="792"/>
    </row>
    <row r="14484" spans="8:69" ht="12" customHeight="1">
      <c r="H14484" s="800"/>
      <c r="AJ14484" s="792"/>
      <c r="AM14484" s="792"/>
      <c r="AP14484" s="792"/>
      <c r="AS14484" s="792"/>
      <c r="AV14484" s="792"/>
      <c r="AY14484" s="792"/>
      <c r="BN14484" s="792"/>
      <c r="BQ14484" s="792"/>
    </row>
    <row r="14485" spans="8:69" ht="12" customHeight="1">
      <c r="H14485" s="800"/>
      <c r="AJ14485" s="792"/>
      <c r="AM14485" s="792"/>
      <c r="AP14485" s="792"/>
      <c r="AS14485" s="792"/>
      <c r="AV14485" s="792"/>
      <c r="AY14485" s="792"/>
      <c r="BN14485" s="792"/>
      <c r="BQ14485" s="792"/>
    </row>
    <row r="14486" spans="8:69" ht="12" customHeight="1">
      <c r="H14486" s="800"/>
      <c r="AJ14486" s="792"/>
      <c r="AM14486" s="792"/>
      <c r="AP14486" s="792"/>
      <c r="AS14486" s="792"/>
      <c r="AV14486" s="792"/>
      <c r="AY14486" s="792"/>
      <c r="BN14486" s="792"/>
      <c r="BQ14486" s="792"/>
    </row>
    <row r="14487" spans="8:69" ht="12" customHeight="1">
      <c r="H14487" s="800"/>
      <c r="AJ14487" s="792"/>
      <c r="AM14487" s="792"/>
      <c r="AP14487" s="792"/>
      <c r="AS14487" s="792"/>
      <c r="AV14487" s="792"/>
      <c r="AY14487" s="792"/>
      <c r="BN14487" s="792"/>
      <c r="BQ14487" s="792"/>
    </row>
    <row r="14488" spans="8:69" ht="12" customHeight="1">
      <c r="H14488" s="800"/>
      <c r="AJ14488" s="792"/>
      <c r="AM14488" s="792"/>
      <c r="AP14488" s="792"/>
      <c r="AS14488" s="792"/>
      <c r="AV14488" s="792"/>
      <c r="AY14488" s="792"/>
      <c r="BN14488" s="792"/>
      <c r="BQ14488" s="792"/>
    </row>
    <row r="14489" spans="8:69" ht="12" customHeight="1">
      <c r="H14489" s="800"/>
      <c r="AJ14489" s="792"/>
      <c r="AM14489" s="792"/>
      <c r="AP14489" s="792"/>
      <c r="AS14489" s="792"/>
      <c r="AV14489" s="792"/>
      <c r="AY14489" s="792"/>
      <c r="BN14489" s="792"/>
      <c r="BQ14489" s="792"/>
    </row>
    <row r="14490" spans="8:69" ht="12" customHeight="1">
      <c r="H14490" s="800"/>
      <c r="AJ14490" s="792"/>
      <c r="AM14490" s="792"/>
      <c r="AP14490" s="792"/>
      <c r="AS14490" s="792"/>
      <c r="AV14490" s="792"/>
      <c r="AY14490" s="792"/>
      <c r="BN14490" s="792"/>
      <c r="BQ14490" s="792"/>
    </row>
    <row r="14491" spans="8:69" ht="12" customHeight="1">
      <c r="H14491" s="800"/>
      <c r="AJ14491" s="792"/>
      <c r="AM14491" s="792"/>
      <c r="AP14491" s="792"/>
      <c r="AS14491" s="792"/>
      <c r="AV14491" s="792"/>
      <c r="AY14491" s="792"/>
      <c r="BN14491" s="792"/>
      <c r="BQ14491" s="792"/>
    </row>
    <row r="14492" spans="8:69" ht="12" customHeight="1">
      <c r="H14492" s="800"/>
      <c r="AJ14492" s="792"/>
      <c r="AM14492" s="792"/>
      <c r="AP14492" s="792"/>
      <c r="AS14492" s="792"/>
      <c r="AV14492" s="792"/>
      <c r="AY14492" s="792"/>
      <c r="BN14492" s="792"/>
      <c r="BQ14492" s="792"/>
    </row>
    <row r="14493" spans="8:69" ht="12" customHeight="1">
      <c r="H14493" s="800"/>
      <c r="AJ14493" s="792"/>
      <c r="AM14493" s="792"/>
      <c r="AP14493" s="792"/>
      <c r="AS14493" s="792"/>
      <c r="AV14493" s="792"/>
      <c r="AY14493" s="792"/>
      <c r="BN14493" s="792"/>
      <c r="BQ14493" s="792"/>
    </row>
    <row r="14494" spans="8:69" ht="12" customHeight="1">
      <c r="H14494" s="800"/>
      <c r="AJ14494" s="792"/>
      <c r="AM14494" s="792"/>
      <c r="AP14494" s="792"/>
      <c r="AS14494" s="792"/>
      <c r="AV14494" s="792"/>
      <c r="AY14494" s="792"/>
      <c r="BN14494" s="792"/>
      <c r="BQ14494" s="792"/>
    </row>
    <row r="14495" spans="8:69" ht="12" customHeight="1">
      <c r="H14495" s="800"/>
      <c r="AJ14495" s="792"/>
      <c r="AM14495" s="792"/>
      <c r="AP14495" s="792"/>
      <c r="AS14495" s="792"/>
      <c r="AV14495" s="792"/>
      <c r="AY14495" s="792"/>
      <c r="BN14495" s="792"/>
      <c r="BQ14495" s="792"/>
    </row>
    <row r="14496" spans="8:69" ht="12" customHeight="1">
      <c r="H14496" s="800"/>
      <c r="AJ14496" s="792"/>
      <c r="AM14496" s="792"/>
      <c r="AP14496" s="792"/>
      <c r="AS14496" s="792"/>
      <c r="AV14496" s="792"/>
      <c r="AY14496" s="792"/>
      <c r="BN14496" s="792"/>
      <c r="BQ14496" s="792"/>
    </row>
    <row r="14497" spans="8:69" ht="12" customHeight="1">
      <c r="H14497" s="800"/>
      <c r="AJ14497" s="792"/>
      <c r="AM14497" s="792"/>
      <c r="AP14497" s="792"/>
      <c r="AS14497" s="792"/>
      <c r="AV14497" s="792"/>
      <c r="AY14497" s="792"/>
      <c r="BN14497" s="792"/>
      <c r="BQ14497" s="792"/>
    </row>
    <row r="14498" spans="8:69" ht="12" customHeight="1">
      <c r="H14498" s="800"/>
      <c r="AJ14498" s="792"/>
      <c r="AM14498" s="792"/>
      <c r="AP14498" s="792"/>
      <c r="AS14498" s="792"/>
      <c r="AV14498" s="792"/>
      <c r="AY14498" s="792"/>
      <c r="BN14498" s="792"/>
      <c r="BQ14498" s="792"/>
    </row>
    <row r="14499" spans="8:69" ht="12" customHeight="1">
      <c r="H14499" s="800"/>
      <c r="AJ14499" s="792"/>
      <c r="AM14499" s="792"/>
      <c r="AP14499" s="792"/>
      <c r="AS14499" s="792"/>
      <c r="AV14499" s="792"/>
      <c r="AY14499" s="792"/>
      <c r="BN14499" s="792"/>
      <c r="BQ14499" s="792"/>
    </row>
    <row r="14500" spans="8:69" ht="12" customHeight="1">
      <c r="H14500" s="800"/>
      <c r="AJ14500" s="792"/>
      <c r="AM14500" s="792"/>
      <c r="AP14500" s="792"/>
      <c r="AS14500" s="792"/>
      <c r="AV14500" s="792"/>
      <c r="AY14500" s="792"/>
      <c r="BN14500" s="792"/>
      <c r="BQ14500" s="792"/>
    </row>
    <row r="14501" spans="8:69" ht="12" customHeight="1">
      <c r="H14501" s="800"/>
      <c r="AJ14501" s="792"/>
      <c r="AM14501" s="792"/>
      <c r="AP14501" s="792"/>
      <c r="AS14501" s="792"/>
      <c r="AV14501" s="792"/>
      <c r="AY14501" s="792"/>
      <c r="BN14501" s="792"/>
      <c r="BQ14501" s="792"/>
    </row>
    <row r="14502" spans="8:69" ht="12" customHeight="1">
      <c r="H14502" s="800"/>
      <c r="AJ14502" s="792"/>
      <c r="AM14502" s="792"/>
      <c r="AP14502" s="792"/>
      <c r="AS14502" s="792"/>
      <c r="AV14502" s="792"/>
      <c r="AY14502" s="792"/>
      <c r="BN14502" s="792"/>
      <c r="BQ14502" s="792"/>
    </row>
    <row r="14503" spans="8:69" ht="12" customHeight="1">
      <c r="H14503" s="800"/>
      <c r="AJ14503" s="792"/>
      <c r="AM14503" s="792"/>
      <c r="AP14503" s="792"/>
      <c r="AS14503" s="792"/>
      <c r="AV14503" s="792"/>
      <c r="AY14503" s="792"/>
      <c r="BN14503" s="792"/>
      <c r="BQ14503" s="792"/>
    </row>
    <row r="14504" spans="8:69" ht="12" customHeight="1">
      <c r="H14504" s="800"/>
      <c r="AJ14504" s="792"/>
      <c r="AM14504" s="792"/>
      <c r="AP14504" s="792"/>
      <c r="AS14504" s="792"/>
      <c r="AV14504" s="792"/>
      <c r="AY14504" s="792"/>
      <c r="BN14504" s="792"/>
      <c r="BQ14504" s="792"/>
    </row>
    <row r="14505" spans="8:69" ht="12" customHeight="1">
      <c r="H14505" s="800"/>
      <c r="AJ14505" s="792"/>
      <c r="AM14505" s="792"/>
      <c r="AP14505" s="792"/>
      <c r="AS14505" s="792"/>
      <c r="AV14505" s="792"/>
      <c r="AY14505" s="792"/>
      <c r="BN14505" s="792"/>
      <c r="BQ14505" s="792"/>
    </row>
    <row r="14506" spans="8:69" ht="12" customHeight="1">
      <c r="H14506" s="800"/>
      <c r="AJ14506" s="792"/>
      <c r="AM14506" s="792"/>
      <c r="AP14506" s="792"/>
      <c r="AS14506" s="792"/>
      <c r="AV14506" s="792"/>
      <c r="AY14506" s="792"/>
      <c r="BN14506" s="792"/>
      <c r="BQ14506" s="792"/>
    </row>
    <row r="14507" spans="8:69" ht="12" customHeight="1">
      <c r="H14507" s="800"/>
      <c r="AJ14507" s="792"/>
      <c r="AM14507" s="792"/>
      <c r="AP14507" s="792"/>
      <c r="AS14507" s="792"/>
      <c r="AV14507" s="792"/>
      <c r="AY14507" s="792"/>
      <c r="BN14507" s="792"/>
      <c r="BQ14507" s="792"/>
    </row>
    <row r="14508" spans="8:69" ht="12" customHeight="1">
      <c r="H14508" s="800"/>
      <c r="AJ14508" s="792"/>
      <c r="AM14508" s="792"/>
      <c r="AP14508" s="792"/>
      <c r="AS14508" s="792"/>
      <c r="AV14508" s="792"/>
      <c r="AY14508" s="792"/>
      <c r="BN14508" s="792"/>
      <c r="BQ14508" s="792"/>
    </row>
    <row r="14509" spans="8:69" ht="12" customHeight="1">
      <c r="H14509" s="800"/>
      <c r="AJ14509" s="792"/>
      <c r="AM14509" s="792"/>
      <c r="AP14509" s="792"/>
      <c r="AS14509" s="792"/>
      <c r="AV14509" s="792"/>
      <c r="AY14509" s="792"/>
      <c r="BN14509" s="792"/>
      <c r="BQ14509" s="792"/>
    </row>
    <row r="14510" spans="8:69" ht="12" customHeight="1">
      <c r="H14510" s="800"/>
      <c r="AJ14510" s="792"/>
      <c r="AM14510" s="792"/>
      <c r="AP14510" s="792"/>
      <c r="AS14510" s="792"/>
      <c r="AV14510" s="792"/>
      <c r="AY14510" s="792"/>
      <c r="BN14510" s="792"/>
      <c r="BQ14510" s="792"/>
    </row>
    <row r="14511" spans="8:69" ht="12" customHeight="1">
      <c r="H14511" s="800"/>
      <c r="AJ14511" s="792"/>
      <c r="AM14511" s="792"/>
      <c r="AP14511" s="792"/>
      <c r="AS14511" s="792"/>
      <c r="AV14511" s="792"/>
      <c r="AY14511" s="792"/>
      <c r="BN14511" s="792"/>
      <c r="BQ14511" s="792"/>
    </row>
    <row r="14512" spans="8:69" ht="12" customHeight="1">
      <c r="H14512" s="800"/>
      <c r="AJ14512" s="792"/>
      <c r="AM14512" s="792"/>
      <c r="AP14512" s="792"/>
      <c r="AS14512" s="792"/>
      <c r="AV14512" s="792"/>
      <c r="AY14512" s="792"/>
      <c r="BN14512" s="792"/>
      <c r="BQ14512" s="792"/>
    </row>
    <row r="14513" spans="8:69" ht="12" customHeight="1">
      <c r="H14513" s="800"/>
      <c r="AJ14513" s="792"/>
      <c r="AM14513" s="792"/>
      <c r="AP14513" s="792"/>
      <c r="AS14513" s="792"/>
      <c r="AV14513" s="792"/>
      <c r="AY14513" s="792"/>
      <c r="BN14513" s="792"/>
      <c r="BQ14513" s="792"/>
    </row>
    <row r="14514" spans="8:69" ht="12" customHeight="1">
      <c r="H14514" s="800"/>
      <c r="AJ14514" s="792"/>
      <c r="AM14514" s="792"/>
      <c r="AP14514" s="792"/>
      <c r="AS14514" s="792"/>
      <c r="AV14514" s="792"/>
      <c r="AY14514" s="792"/>
      <c r="BN14514" s="792"/>
      <c r="BQ14514" s="792"/>
    </row>
    <row r="14515" spans="8:69" ht="12" customHeight="1">
      <c r="H14515" s="800"/>
      <c r="AJ14515" s="792"/>
      <c r="AM14515" s="792"/>
      <c r="AP14515" s="792"/>
      <c r="AS14515" s="792"/>
      <c r="AV14515" s="792"/>
      <c r="AY14515" s="792"/>
      <c r="BN14515" s="792"/>
      <c r="BQ14515" s="792"/>
    </row>
    <row r="14516" spans="8:69" ht="12" customHeight="1">
      <c r="H14516" s="800"/>
      <c r="AJ14516" s="792"/>
      <c r="AM14516" s="792"/>
      <c r="AP14516" s="792"/>
      <c r="AS14516" s="792"/>
      <c r="AV14516" s="792"/>
      <c r="AY14516" s="792"/>
      <c r="BN14516" s="792"/>
      <c r="BQ14516" s="792"/>
    </row>
    <row r="14517" spans="8:69" ht="12" customHeight="1">
      <c r="H14517" s="800"/>
      <c r="AJ14517" s="792"/>
      <c r="AM14517" s="792"/>
      <c r="AP14517" s="792"/>
      <c r="AS14517" s="792"/>
      <c r="AV14517" s="792"/>
      <c r="AY14517" s="792"/>
      <c r="BN14517" s="792"/>
      <c r="BQ14517" s="792"/>
    </row>
    <row r="14518" spans="8:69" ht="12" customHeight="1">
      <c r="H14518" s="800"/>
      <c r="AJ14518" s="792"/>
      <c r="AM14518" s="792"/>
      <c r="AP14518" s="792"/>
      <c r="AS14518" s="792"/>
      <c r="AV14518" s="792"/>
      <c r="AY14518" s="792"/>
      <c r="BN14518" s="792"/>
      <c r="BQ14518" s="792"/>
    </row>
    <row r="14519" spans="8:69" ht="12" customHeight="1">
      <c r="H14519" s="800"/>
      <c r="AJ14519" s="792"/>
      <c r="AM14519" s="792"/>
      <c r="AP14519" s="792"/>
      <c r="AS14519" s="792"/>
      <c r="AV14519" s="792"/>
      <c r="AY14519" s="792"/>
      <c r="BN14519" s="792"/>
      <c r="BQ14519" s="792"/>
    </row>
    <row r="14520" spans="8:69" ht="12" customHeight="1">
      <c r="H14520" s="800"/>
      <c r="AJ14520" s="792"/>
      <c r="AM14520" s="792"/>
      <c r="AP14520" s="792"/>
      <c r="AS14520" s="792"/>
      <c r="AV14520" s="792"/>
      <c r="AY14520" s="792"/>
      <c r="BN14520" s="792"/>
      <c r="BQ14520" s="792"/>
    </row>
    <row r="14521" spans="8:69" ht="12" customHeight="1">
      <c r="H14521" s="800"/>
      <c r="AJ14521" s="792"/>
      <c r="AM14521" s="792"/>
      <c r="AP14521" s="792"/>
      <c r="AS14521" s="792"/>
      <c r="AV14521" s="792"/>
      <c r="AY14521" s="792"/>
      <c r="BN14521" s="792"/>
      <c r="BQ14521" s="792"/>
    </row>
    <row r="14522" spans="8:69" ht="12" customHeight="1">
      <c r="H14522" s="800"/>
      <c r="AJ14522" s="792"/>
      <c r="AM14522" s="792"/>
      <c r="AP14522" s="792"/>
      <c r="AS14522" s="792"/>
      <c r="AV14522" s="792"/>
      <c r="AY14522" s="792"/>
      <c r="BN14522" s="792"/>
      <c r="BQ14522" s="792"/>
    </row>
    <row r="14523" spans="8:69" ht="12" customHeight="1">
      <c r="H14523" s="800"/>
      <c r="AJ14523" s="792"/>
      <c r="AM14523" s="792"/>
      <c r="AP14523" s="792"/>
      <c r="AS14523" s="792"/>
      <c r="AV14523" s="792"/>
      <c r="AY14523" s="792"/>
      <c r="BN14523" s="792"/>
      <c r="BQ14523" s="792"/>
    </row>
    <row r="14524" spans="8:69" ht="12" customHeight="1">
      <c r="H14524" s="800"/>
      <c r="AJ14524" s="792"/>
      <c r="AM14524" s="792"/>
      <c r="AP14524" s="792"/>
      <c r="AS14524" s="792"/>
      <c r="AV14524" s="792"/>
      <c r="AY14524" s="792"/>
      <c r="BN14524" s="792"/>
      <c r="BQ14524" s="792"/>
    </row>
    <row r="14525" spans="8:69" ht="12" customHeight="1">
      <c r="H14525" s="800"/>
      <c r="AJ14525" s="792"/>
      <c r="AM14525" s="792"/>
      <c r="AP14525" s="792"/>
      <c r="AS14525" s="792"/>
      <c r="AV14525" s="792"/>
      <c r="AY14525" s="792"/>
      <c r="BN14525" s="792"/>
      <c r="BQ14525" s="792"/>
    </row>
    <row r="14526" spans="8:69" ht="12" customHeight="1">
      <c r="H14526" s="800"/>
      <c r="AJ14526" s="792"/>
      <c r="AM14526" s="792"/>
      <c r="AP14526" s="792"/>
      <c r="AS14526" s="792"/>
      <c r="AV14526" s="792"/>
      <c r="AY14526" s="792"/>
      <c r="BN14526" s="792"/>
      <c r="BQ14526" s="792"/>
    </row>
    <row r="14527" spans="8:69" ht="12" customHeight="1">
      <c r="H14527" s="800"/>
      <c r="AJ14527" s="792"/>
      <c r="AM14527" s="792"/>
      <c r="AP14527" s="792"/>
      <c r="AS14527" s="792"/>
      <c r="AV14527" s="792"/>
      <c r="AY14527" s="792"/>
      <c r="BN14527" s="792"/>
      <c r="BQ14527" s="792"/>
    </row>
    <row r="14528" spans="8:69" ht="12" customHeight="1">
      <c r="H14528" s="800"/>
      <c r="AJ14528" s="792"/>
      <c r="AM14528" s="792"/>
      <c r="AP14528" s="792"/>
      <c r="AS14528" s="792"/>
      <c r="AV14528" s="792"/>
      <c r="AY14528" s="792"/>
      <c r="BN14528" s="792"/>
      <c r="BQ14528" s="792"/>
    </row>
    <row r="14529" spans="8:69" ht="12" customHeight="1">
      <c r="H14529" s="800"/>
      <c r="AJ14529" s="792"/>
      <c r="AM14529" s="792"/>
      <c r="AP14529" s="792"/>
      <c r="AS14529" s="792"/>
      <c r="AV14529" s="792"/>
      <c r="AY14529" s="792"/>
      <c r="BN14529" s="792"/>
      <c r="BQ14529" s="792"/>
    </row>
    <row r="14530" spans="8:69" ht="12" customHeight="1">
      <c r="H14530" s="800"/>
      <c r="AJ14530" s="792"/>
      <c r="AM14530" s="792"/>
      <c r="AP14530" s="792"/>
      <c r="AS14530" s="792"/>
      <c r="AV14530" s="792"/>
      <c r="AY14530" s="792"/>
      <c r="BN14530" s="792"/>
      <c r="BQ14530" s="792"/>
    </row>
    <row r="14531" spans="8:69" ht="12" customHeight="1">
      <c r="H14531" s="800"/>
      <c r="AJ14531" s="792"/>
      <c r="AM14531" s="792"/>
      <c r="AP14531" s="792"/>
      <c r="AS14531" s="792"/>
      <c r="AV14531" s="792"/>
      <c r="AY14531" s="792"/>
      <c r="BN14531" s="792"/>
      <c r="BQ14531" s="792"/>
    </row>
    <row r="14532" spans="8:69" ht="12" customHeight="1">
      <c r="H14532" s="800"/>
      <c r="AJ14532" s="792"/>
      <c r="AM14532" s="792"/>
      <c r="AP14532" s="792"/>
      <c r="AS14532" s="792"/>
      <c r="AV14532" s="792"/>
      <c r="AY14532" s="792"/>
      <c r="BN14532" s="792"/>
      <c r="BQ14532" s="792"/>
    </row>
    <row r="14533" spans="8:69" ht="12" customHeight="1">
      <c r="H14533" s="800"/>
      <c r="AJ14533" s="792"/>
      <c r="AM14533" s="792"/>
      <c r="AP14533" s="792"/>
      <c r="AS14533" s="792"/>
      <c r="AV14533" s="792"/>
      <c r="AY14533" s="792"/>
      <c r="BN14533" s="792"/>
      <c r="BQ14533" s="792"/>
    </row>
    <row r="14534" spans="8:69" ht="12" customHeight="1">
      <c r="H14534" s="800"/>
      <c r="AJ14534" s="792"/>
      <c r="AM14534" s="792"/>
      <c r="AP14534" s="792"/>
      <c r="AS14534" s="792"/>
      <c r="AV14534" s="792"/>
      <c r="AY14534" s="792"/>
      <c r="BN14534" s="792"/>
      <c r="BQ14534" s="792"/>
    </row>
    <row r="14535" spans="8:69" ht="12" customHeight="1">
      <c r="H14535" s="800"/>
      <c r="AJ14535" s="792"/>
      <c r="AM14535" s="792"/>
      <c r="AP14535" s="792"/>
      <c r="AS14535" s="792"/>
      <c r="AV14535" s="792"/>
      <c r="AY14535" s="792"/>
      <c r="BN14535" s="792"/>
      <c r="BQ14535" s="792"/>
    </row>
    <row r="14536" spans="8:69" ht="12" customHeight="1">
      <c r="H14536" s="800"/>
      <c r="AJ14536" s="792"/>
      <c r="AM14536" s="792"/>
      <c r="AP14536" s="792"/>
      <c r="AS14536" s="792"/>
      <c r="AV14536" s="792"/>
      <c r="AY14536" s="792"/>
      <c r="BN14536" s="792"/>
      <c r="BQ14536" s="792"/>
    </row>
    <row r="14537" spans="8:69" ht="12" customHeight="1">
      <c r="H14537" s="800"/>
      <c r="AJ14537" s="792"/>
      <c r="AM14537" s="792"/>
      <c r="AP14537" s="792"/>
      <c r="AS14537" s="792"/>
      <c r="AV14537" s="792"/>
      <c r="AY14537" s="792"/>
      <c r="BN14537" s="792"/>
      <c r="BQ14537" s="792"/>
    </row>
    <row r="14538" spans="8:69" ht="12" customHeight="1">
      <c r="H14538" s="800"/>
      <c r="AJ14538" s="792"/>
      <c r="AM14538" s="792"/>
      <c r="AP14538" s="792"/>
      <c r="AS14538" s="792"/>
      <c r="AV14538" s="792"/>
      <c r="AY14538" s="792"/>
      <c r="BN14538" s="792"/>
      <c r="BQ14538" s="792"/>
    </row>
    <row r="14539" spans="8:69" ht="12" customHeight="1">
      <c r="H14539" s="800"/>
      <c r="AJ14539" s="792"/>
      <c r="AM14539" s="792"/>
      <c r="AP14539" s="792"/>
      <c r="AS14539" s="792"/>
      <c r="AV14539" s="792"/>
      <c r="AY14539" s="792"/>
      <c r="BN14539" s="792"/>
      <c r="BQ14539" s="792"/>
    </row>
    <row r="14540" spans="8:69" ht="12" customHeight="1">
      <c r="H14540" s="800"/>
      <c r="AJ14540" s="792"/>
      <c r="AM14540" s="792"/>
      <c r="AP14540" s="792"/>
      <c r="AS14540" s="792"/>
      <c r="AV14540" s="792"/>
      <c r="AY14540" s="792"/>
      <c r="BN14540" s="792"/>
      <c r="BQ14540" s="792"/>
    </row>
    <row r="14541" spans="8:69" ht="12" customHeight="1">
      <c r="H14541" s="800"/>
      <c r="AJ14541" s="792"/>
      <c r="AM14541" s="792"/>
      <c r="AP14541" s="792"/>
      <c r="AS14541" s="792"/>
      <c r="AV14541" s="792"/>
      <c r="AY14541" s="792"/>
      <c r="BN14541" s="792"/>
      <c r="BQ14541" s="792"/>
    </row>
    <row r="14542" spans="8:69" ht="12" customHeight="1">
      <c r="H14542" s="800"/>
      <c r="AJ14542" s="792"/>
      <c r="AM14542" s="792"/>
      <c r="AP14542" s="792"/>
      <c r="AS14542" s="792"/>
      <c r="AV14542" s="792"/>
      <c r="AY14542" s="792"/>
      <c r="BN14542" s="792"/>
      <c r="BQ14542" s="792"/>
    </row>
    <row r="14543" spans="8:69" ht="12" customHeight="1">
      <c r="H14543" s="800"/>
      <c r="AJ14543" s="792"/>
      <c r="AM14543" s="792"/>
      <c r="AP14543" s="792"/>
      <c r="AS14543" s="792"/>
      <c r="AV14543" s="792"/>
      <c r="AY14543" s="792"/>
      <c r="BN14543" s="792"/>
      <c r="BQ14543" s="792"/>
    </row>
    <row r="14544" spans="8:69" ht="12" customHeight="1">
      <c r="H14544" s="800"/>
      <c r="AJ14544" s="792"/>
      <c r="AM14544" s="792"/>
      <c r="AP14544" s="792"/>
      <c r="AS14544" s="792"/>
      <c r="AV14544" s="792"/>
      <c r="AY14544" s="792"/>
      <c r="BN14544" s="792"/>
      <c r="BQ14544" s="792"/>
    </row>
    <row r="14545" spans="8:69" ht="12" customHeight="1">
      <c r="H14545" s="800"/>
      <c r="AJ14545" s="792"/>
      <c r="AM14545" s="792"/>
      <c r="AP14545" s="792"/>
      <c r="AS14545" s="792"/>
      <c r="AV14545" s="792"/>
      <c r="AY14545" s="792"/>
      <c r="BN14545" s="792"/>
      <c r="BQ14545" s="792"/>
    </row>
    <row r="14546" spans="8:69" ht="12" customHeight="1">
      <c r="H14546" s="800"/>
      <c r="AJ14546" s="792"/>
      <c r="AM14546" s="792"/>
      <c r="AP14546" s="792"/>
      <c r="AS14546" s="792"/>
      <c r="AV14546" s="792"/>
      <c r="AY14546" s="792"/>
      <c r="BN14546" s="792"/>
      <c r="BQ14546" s="792"/>
    </row>
    <row r="14547" spans="8:69" ht="12" customHeight="1">
      <c r="H14547" s="800"/>
      <c r="AJ14547" s="792"/>
      <c r="AM14547" s="792"/>
      <c r="AP14547" s="792"/>
      <c r="AS14547" s="792"/>
      <c r="AV14547" s="792"/>
      <c r="AY14547" s="792"/>
      <c r="BN14547" s="792"/>
      <c r="BQ14547" s="792"/>
    </row>
    <row r="14548" spans="8:69" ht="12" customHeight="1">
      <c r="H14548" s="800"/>
      <c r="AJ14548" s="792"/>
      <c r="AM14548" s="792"/>
      <c r="AP14548" s="792"/>
      <c r="AS14548" s="792"/>
      <c r="AV14548" s="792"/>
      <c r="AY14548" s="792"/>
      <c r="BN14548" s="792"/>
      <c r="BQ14548" s="792"/>
    </row>
    <row r="14549" spans="8:69" ht="12" customHeight="1">
      <c r="H14549" s="800"/>
      <c r="AJ14549" s="792"/>
      <c r="AM14549" s="792"/>
      <c r="AP14549" s="792"/>
      <c r="AS14549" s="792"/>
      <c r="AV14549" s="792"/>
      <c r="AY14549" s="792"/>
      <c r="BN14549" s="792"/>
      <c r="BQ14549" s="792"/>
    </row>
    <row r="14550" spans="8:69" ht="12" customHeight="1">
      <c r="H14550" s="800"/>
      <c r="AJ14550" s="792"/>
      <c r="AM14550" s="792"/>
      <c r="AP14550" s="792"/>
      <c r="AS14550" s="792"/>
      <c r="AV14550" s="792"/>
      <c r="AY14550" s="792"/>
      <c r="BN14550" s="792"/>
      <c r="BQ14550" s="792"/>
    </row>
    <row r="14551" spans="8:69" ht="12" customHeight="1">
      <c r="H14551" s="800"/>
      <c r="AJ14551" s="792"/>
      <c r="AM14551" s="792"/>
      <c r="AP14551" s="792"/>
      <c r="AS14551" s="792"/>
      <c r="AV14551" s="792"/>
      <c r="AY14551" s="792"/>
      <c r="BN14551" s="792"/>
      <c r="BQ14551" s="792"/>
    </row>
    <row r="14552" spans="8:69" ht="12" customHeight="1">
      <c r="H14552" s="800"/>
      <c r="AJ14552" s="792"/>
      <c r="AM14552" s="792"/>
      <c r="AP14552" s="792"/>
      <c r="AS14552" s="792"/>
      <c r="AV14552" s="792"/>
      <c r="AY14552" s="792"/>
      <c r="BN14552" s="792"/>
      <c r="BQ14552" s="792"/>
    </row>
    <row r="14553" spans="8:69" ht="12" customHeight="1">
      <c r="H14553" s="800"/>
      <c r="AJ14553" s="792"/>
      <c r="AM14553" s="792"/>
      <c r="AP14553" s="792"/>
      <c r="AS14553" s="792"/>
      <c r="AV14553" s="792"/>
      <c r="AY14553" s="792"/>
      <c r="BN14553" s="792"/>
      <c r="BQ14553" s="792"/>
    </row>
    <row r="14554" spans="8:69" ht="12" customHeight="1">
      <c r="H14554" s="800"/>
      <c r="AJ14554" s="792"/>
      <c r="AM14554" s="792"/>
      <c r="AP14554" s="792"/>
      <c r="AS14554" s="792"/>
      <c r="AV14554" s="792"/>
      <c r="AY14554" s="792"/>
      <c r="BN14554" s="792"/>
      <c r="BQ14554" s="792"/>
    </row>
    <row r="14555" spans="8:69" ht="12" customHeight="1">
      <c r="H14555" s="800"/>
      <c r="AJ14555" s="792"/>
      <c r="AM14555" s="792"/>
      <c r="AP14555" s="792"/>
      <c r="AS14555" s="792"/>
      <c r="AV14555" s="792"/>
      <c r="AY14555" s="792"/>
      <c r="BN14555" s="792"/>
      <c r="BQ14555" s="792"/>
    </row>
    <row r="14556" spans="8:69" ht="12" customHeight="1">
      <c r="H14556" s="800"/>
      <c r="AJ14556" s="792"/>
      <c r="AM14556" s="792"/>
      <c r="AP14556" s="792"/>
      <c r="AS14556" s="792"/>
      <c r="AV14556" s="792"/>
      <c r="AY14556" s="792"/>
      <c r="BN14556" s="792"/>
      <c r="BQ14556" s="792"/>
    </row>
    <row r="14557" spans="8:69" ht="12" customHeight="1">
      <c r="H14557" s="800"/>
      <c r="AJ14557" s="792"/>
      <c r="AM14557" s="792"/>
      <c r="AP14557" s="792"/>
      <c r="AS14557" s="792"/>
      <c r="AV14557" s="792"/>
      <c r="AY14557" s="792"/>
      <c r="BN14557" s="792"/>
      <c r="BQ14557" s="792"/>
    </row>
    <row r="14558" spans="8:69" ht="12" customHeight="1">
      <c r="H14558" s="800"/>
      <c r="AJ14558" s="792"/>
      <c r="AM14558" s="792"/>
      <c r="AP14558" s="792"/>
      <c r="AS14558" s="792"/>
      <c r="AV14558" s="792"/>
      <c r="AY14558" s="792"/>
      <c r="BN14558" s="792"/>
      <c r="BQ14558" s="792"/>
    </row>
    <row r="14559" spans="8:69" ht="12" customHeight="1">
      <c r="H14559" s="800"/>
      <c r="AJ14559" s="792"/>
      <c r="AM14559" s="792"/>
      <c r="AP14559" s="792"/>
      <c r="AS14559" s="792"/>
      <c r="AV14559" s="792"/>
      <c r="AY14559" s="792"/>
      <c r="BN14559" s="792"/>
      <c r="BQ14559" s="792"/>
    </row>
    <row r="14560" spans="8:69" ht="12" customHeight="1">
      <c r="H14560" s="800"/>
      <c r="AJ14560" s="792"/>
      <c r="AM14560" s="792"/>
      <c r="AP14560" s="792"/>
      <c r="AS14560" s="792"/>
      <c r="AV14560" s="792"/>
      <c r="AY14560" s="792"/>
      <c r="BN14560" s="792"/>
      <c r="BQ14560" s="792"/>
    </row>
    <row r="14561" spans="8:69" ht="12" customHeight="1">
      <c r="H14561" s="800"/>
      <c r="AJ14561" s="792"/>
      <c r="AM14561" s="792"/>
      <c r="AP14561" s="792"/>
      <c r="AS14561" s="792"/>
      <c r="AV14561" s="792"/>
      <c r="AY14561" s="792"/>
      <c r="BN14561" s="792"/>
      <c r="BQ14561" s="792"/>
    </row>
    <row r="14562" spans="8:69" ht="12" customHeight="1">
      <c r="H14562" s="800"/>
      <c r="AJ14562" s="792"/>
      <c r="AM14562" s="792"/>
      <c r="AP14562" s="792"/>
      <c r="AS14562" s="792"/>
      <c r="AV14562" s="792"/>
      <c r="AY14562" s="792"/>
      <c r="BN14562" s="792"/>
      <c r="BQ14562" s="792"/>
    </row>
    <row r="14563" spans="8:69" ht="12" customHeight="1">
      <c r="H14563" s="800"/>
      <c r="AJ14563" s="792"/>
      <c r="AM14563" s="792"/>
      <c r="AP14563" s="792"/>
      <c r="AS14563" s="792"/>
      <c r="AV14563" s="792"/>
      <c r="AY14563" s="792"/>
      <c r="BN14563" s="792"/>
      <c r="BQ14563" s="792"/>
    </row>
    <row r="14564" spans="8:69" ht="12" customHeight="1">
      <c r="H14564" s="800"/>
      <c r="AJ14564" s="792"/>
      <c r="AM14564" s="792"/>
      <c r="AP14564" s="792"/>
      <c r="AS14564" s="792"/>
      <c r="AV14564" s="792"/>
      <c r="AY14564" s="792"/>
      <c r="BN14564" s="792"/>
      <c r="BQ14564" s="792"/>
    </row>
    <row r="14565" spans="8:69" ht="12" customHeight="1">
      <c r="H14565" s="800"/>
      <c r="AJ14565" s="792"/>
      <c r="AM14565" s="792"/>
      <c r="AP14565" s="792"/>
      <c r="AS14565" s="792"/>
      <c r="AV14565" s="792"/>
      <c r="AY14565" s="792"/>
      <c r="BN14565" s="792"/>
      <c r="BQ14565" s="792"/>
    </row>
    <row r="14566" spans="8:69" ht="12" customHeight="1">
      <c r="H14566" s="800"/>
      <c r="AJ14566" s="792"/>
      <c r="AM14566" s="792"/>
      <c r="AP14566" s="792"/>
      <c r="AS14566" s="792"/>
      <c r="AV14566" s="792"/>
      <c r="AY14566" s="792"/>
      <c r="BN14566" s="792"/>
      <c r="BQ14566" s="792"/>
    </row>
    <row r="14567" spans="8:69" ht="12" customHeight="1">
      <c r="H14567" s="800"/>
      <c r="AJ14567" s="792"/>
      <c r="AM14567" s="792"/>
      <c r="AP14567" s="792"/>
      <c r="AS14567" s="792"/>
      <c r="AV14567" s="792"/>
      <c r="AY14567" s="792"/>
      <c r="BN14567" s="792"/>
      <c r="BQ14567" s="792"/>
    </row>
    <row r="14568" spans="8:69" ht="12" customHeight="1">
      <c r="H14568" s="800"/>
      <c r="AJ14568" s="792"/>
      <c r="AM14568" s="792"/>
      <c r="AP14568" s="792"/>
      <c r="AS14568" s="792"/>
      <c r="AV14568" s="792"/>
      <c r="AY14568" s="792"/>
      <c r="BN14568" s="792"/>
      <c r="BQ14568" s="792"/>
    </row>
    <row r="14569" spans="8:69" ht="12" customHeight="1">
      <c r="H14569" s="800"/>
      <c r="AJ14569" s="792"/>
      <c r="AM14569" s="792"/>
      <c r="AP14569" s="792"/>
      <c r="AS14569" s="792"/>
      <c r="AV14569" s="792"/>
      <c r="AY14569" s="792"/>
      <c r="BN14569" s="792"/>
      <c r="BQ14569" s="792"/>
    </row>
    <row r="14570" spans="8:69" ht="12" customHeight="1">
      <c r="H14570" s="800"/>
      <c r="AJ14570" s="792"/>
      <c r="AM14570" s="792"/>
      <c r="AP14570" s="792"/>
      <c r="AS14570" s="792"/>
      <c r="AV14570" s="792"/>
      <c r="AY14570" s="792"/>
      <c r="BN14570" s="792"/>
      <c r="BQ14570" s="792"/>
    </row>
    <row r="14571" spans="8:69" ht="12" customHeight="1">
      <c r="H14571" s="800"/>
      <c r="AJ14571" s="792"/>
      <c r="AM14571" s="792"/>
      <c r="AP14571" s="792"/>
      <c r="AS14571" s="792"/>
      <c r="AV14571" s="792"/>
      <c r="AY14571" s="792"/>
      <c r="BN14571" s="792"/>
      <c r="BQ14571" s="792"/>
    </row>
    <row r="14572" spans="8:69" ht="12" customHeight="1">
      <c r="H14572" s="800"/>
      <c r="AJ14572" s="792"/>
      <c r="AM14572" s="792"/>
      <c r="AP14572" s="792"/>
      <c r="AS14572" s="792"/>
      <c r="AV14572" s="792"/>
      <c r="AY14572" s="792"/>
      <c r="BN14572" s="792"/>
      <c r="BQ14572" s="792"/>
    </row>
    <row r="14573" spans="8:69" ht="12" customHeight="1">
      <c r="H14573" s="800"/>
      <c r="AJ14573" s="792"/>
      <c r="AM14573" s="792"/>
      <c r="AP14573" s="792"/>
      <c r="AS14573" s="792"/>
      <c r="AV14573" s="792"/>
      <c r="AY14573" s="792"/>
      <c r="BN14573" s="792"/>
      <c r="BQ14573" s="792"/>
    </row>
    <row r="14574" spans="8:69" ht="12" customHeight="1">
      <c r="H14574" s="800"/>
      <c r="AJ14574" s="792"/>
      <c r="AM14574" s="792"/>
      <c r="AP14574" s="792"/>
      <c r="AS14574" s="792"/>
      <c r="AV14574" s="792"/>
      <c r="AY14574" s="792"/>
      <c r="BN14574" s="792"/>
      <c r="BQ14574" s="792"/>
    </row>
    <row r="14575" spans="8:69" ht="12" customHeight="1">
      <c r="H14575" s="800"/>
      <c r="AJ14575" s="792"/>
      <c r="AM14575" s="792"/>
      <c r="AP14575" s="792"/>
      <c r="AS14575" s="792"/>
      <c r="AV14575" s="792"/>
      <c r="AY14575" s="792"/>
      <c r="BN14575" s="792"/>
      <c r="BQ14575" s="792"/>
    </row>
    <row r="14576" spans="8:69" ht="12" customHeight="1">
      <c r="H14576" s="800"/>
      <c r="AJ14576" s="792"/>
      <c r="AM14576" s="792"/>
      <c r="AP14576" s="792"/>
      <c r="AS14576" s="792"/>
      <c r="AV14576" s="792"/>
      <c r="AY14576" s="792"/>
      <c r="BN14576" s="792"/>
      <c r="BQ14576" s="792"/>
    </row>
    <row r="14577" spans="8:69" ht="12" customHeight="1">
      <c r="H14577" s="800"/>
      <c r="AJ14577" s="792"/>
      <c r="AM14577" s="792"/>
      <c r="AP14577" s="792"/>
      <c r="AS14577" s="792"/>
      <c r="AV14577" s="792"/>
      <c r="AY14577" s="792"/>
      <c r="BN14577" s="792"/>
      <c r="BQ14577" s="792"/>
    </row>
    <row r="14578" spans="8:69" ht="12" customHeight="1">
      <c r="H14578" s="800"/>
      <c r="AJ14578" s="792"/>
      <c r="AM14578" s="792"/>
      <c r="AP14578" s="792"/>
      <c r="AS14578" s="792"/>
      <c r="AV14578" s="792"/>
      <c r="AY14578" s="792"/>
      <c r="BN14578" s="792"/>
      <c r="BQ14578" s="792"/>
    </row>
    <row r="14579" spans="8:69" ht="12" customHeight="1">
      <c r="H14579" s="800"/>
      <c r="AJ14579" s="792"/>
      <c r="AM14579" s="792"/>
      <c r="AP14579" s="792"/>
      <c r="AS14579" s="792"/>
      <c r="AV14579" s="792"/>
      <c r="AY14579" s="792"/>
      <c r="BN14579" s="792"/>
      <c r="BQ14579" s="792"/>
    </row>
    <row r="14580" spans="8:69" ht="12" customHeight="1">
      <c r="H14580" s="800"/>
      <c r="AJ14580" s="792"/>
      <c r="AM14580" s="792"/>
      <c r="AP14580" s="792"/>
      <c r="AS14580" s="792"/>
      <c r="AV14580" s="792"/>
      <c r="AY14580" s="792"/>
      <c r="BN14580" s="792"/>
      <c r="BQ14580" s="792"/>
    </row>
    <row r="14581" spans="8:69" ht="12" customHeight="1">
      <c r="H14581" s="800"/>
      <c r="AJ14581" s="792"/>
      <c r="AM14581" s="792"/>
      <c r="AP14581" s="792"/>
      <c r="AS14581" s="792"/>
      <c r="AV14581" s="792"/>
      <c r="AY14581" s="792"/>
      <c r="BN14581" s="792"/>
      <c r="BQ14581" s="792"/>
    </row>
    <row r="14582" spans="8:69" ht="12" customHeight="1">
      <c r="H14582" s="800"/>
      <c r="AJ14582" s="792"/>
      <c r="AM14582" s="792"/>
      <c r="AP14582" s="792"/>
      <c r="AS14582" s="792"/>
      <c r="AV14582" s="792"/>
      <c r="AY14582" s="792"/>
      <c r="BN14582" s="792"/>
      <c r="BQ14582" s="792"/>
    </row>
    <row r="14583" spans="8:69" ht="12" customHeight="1">
      <c r="H14583" s="800"/>
      <c r="AJ14583" s="792"/>
      <c r="AM14583" s="792"/>
      <c r="AP14583" s="792"/>
      <c r="AS14583" s="792"/>
      <c r="AV14583" s="792"/>
      <c r="AY14583" s="792"/>
      <c r="BN14583" s="792"/>
      <c r="BQ14583" s="792"/>
    </row>
    <row r="14584" spans="8:69" ht="12" customHeight="1">
      <c r="H14584" s="800"/>
      <c r="AJ14584" s="792"/>
      <c r="AM14584" s="792"/>
      <c r="AP14584" s="792"/>
      <c r="AS14584" s="792"/>
      <c r="AV14584" s="792"/>
      <c r="AY14584" s="792"/>
      <c r="BN14584" s="792"/>
      <c r="BQ14584" s="792"/>
    </row>
    <row r="14585" spans="8:69" ht="12" customHeight="1">
      <c r="H14585" s="800"/>
      <c r="AJ14585" s="792"/>
      <c r="AM14585" s="792"/>
      <c r="AP14585" s="792"/>
      <c r="AS14585" s="792"/>
      <c r="AV14585" s="792"/>
      <c r="AY14585" s="792"/>
      <c r="BN14585" s="792"/>
      <c r="BQ14585" s="792"/>
    </row>
    <row r="14586" spans="8:69" ht="12" customHeight="1">
      <c r="H14586" s="800"/>
      <c r="AJ14586" s="792"/>
      <c r="AM14586" s="792"/>
      <c r="AP14586" s="792"/>
      <c r="AS14586" s="792"/>
      <c r="AV14586" s="792"/>
      <c r="AY14586" s="792"/>
      <c r="BN14586" s="792"/>
      <c r="BQ14586" s="792"/>
    </row>
    <row r="14587" spans="8:69" ht="12" customHeight="1">
      <c r="H14587" s="800"/>
      <c r="AJ14587" s="792"/>
      <c r="AM14587" s="792"/>
      <c r="AP14587" s="792"/>
      <c r="AS14587" s="792"/>
      <c r="AV14587" s="792"/>
      <c r="AY14587" s="792"/>
      <c r="BN14587" s="792"/>
      <c r="BQ14587" s="792"/>
    </row>
    <row r="14588" spans="8:69" ht="12" customHeight="1">
      <c r="H14588" s="800"/>
      <c r="AJ14588" s="792"/>
      <c r="AM14588" s="792"/>
      <c r="AP14588" s="792"/>
      <c r="AS14588" s="792"/>
      <c r="AV14588" s="792"/>
      <c r="AY14588" s="792"/>
      <c r="BN14588" s="792"/>
      <c r="BQ14588" s="792"/>
    </row>
    <row r="14589" spans="8:69" ht="12" customHeight="1">
      <c r="H14589" s="800"/>
      <c r="AJ14589" s="792"/>
      <c r="AM14589" s="792"/>
      <c r="AP14589" s="792"/>
      <c r="AS14589" s="792"/>
      <c r="AV14589" s="792"/>
      <c r="AY14589" s="792"/>
      <c r="BN14589" s="792"/>
      <c r="BQ14589" s="792"/>
    </row>
    <row r="14590" spans="8:69" ht="12" customHeight="1">
      <c r="H14590" s="800"/>
      <c r="AJ14590" s="792"/>
      <c r="AM14590" s="792"/>
      <c r="AP14590" s="792"/>
      <c r="AS14590" s="792"/>
      <c r="AV14590" s="792"/>
      <c r="AY14590" s="792"/>
      <c r="BN14590" s="792"/>
      <c r="BQ14590" s="792"/>
    </row>
    <row r="14591" spans="8:69" ht="12" customHeight="1">
      <c r="H14591" s="800"/>
      <c r="AJ14591" s="792"/>
      <c r="AM14591" s="792"/>
      <c r="AP14591" s="792"/>
      <c r="AS14591" s="792"/>
      <c r="AV14591" s="792"/>
      <c r="AY14591" s="792"/>
      <c r="BN14591" s="792"/>
      <c r="BQ14591" s="792"/>
    </row>
    <row r="14592" spans="8:69" ht="12" customHeight="1">
      <c r="H14592" s="800"/>
      <c r="AJ14592" s="792"/>
      <c r="AM14592" s="792"/>
      <c r="AP14592" s="792"/>
      <c r="AS14592" s="792"/>
      <c r="AV14592" s="792"/>
      <c r="AY14592" s="792"/>
      <c r="BN14592" s="792"/>
      <c r="BQ14592" s="792"/>
    </row>
    <row r="14593" spans="8:69" ht="12" customHeight="1">
      <c r="H14593" s="800"/>
      <c r="AJ14593" s="792"/>
      <c r="AM14593" s="792"/>
      <c r="AP14593" s="792"/>
      <c r="AS14593" s="792"/>
      <c r="AV14593" s="792"/>
      <c r="AY14593" s="792"/>
      <c r="BN14593" s="792"/>
      <c r="BQ14593" s="792"/>
    </row>
    <row r="14594" spans="8:69" ht="12" customHeight="1">
      <c r="H14594" s="800"/>
      <c r="AJ14594" s="792"/>
      <c r="AM14594" s="792"/>
      <c r="AP14594" s="792"/>
      <c r="AS14594" s="792"/>
      <c r="AV14594" s="792"/>
      <c r="AY14594" s="792"/>
      <c r="BN14594" s="792"/>
      <c r="BQ14594" s="792"/>
    </row>
    <row r="14595" spans="8:69" ht="12" customHeight="1">
      <c r="H14595" s="800"/>
      <c r="AJ14595" s="792"/>
      <c r="AM14595" s="792"/>
      <c r="AP14595" s="792"/>
      <c r="AS14595" s="792"/>
      <c r="AV14595" s="792"/>
      <c r="AY14595" s="792"/>
      <c r="BN14595" s="792"/>
      <c r="BQ14595" s="792"/>
    </row>
    <row r="14596" spans="8:69" ht="12" customHeight="1">
      <c r="H14596" s="800"/>
      <c r="AJ14596" s="792"/>
      <c r="AM14596" s="792"/>
      <c r="AP14596" s="792"/>
      <c r="AS14596" s="792"/>
      <c r="AV14596" s="792"/>
      <c r="AY14596" s="792"/>
      <c r="BN14596" s="792"/>
      <c r="BQ14596" s="792"/>
    </row>
    <row r="14597" spans="8:69" ht="12" customHeight="1">
      <c r="H14597" s="800"/>
      <c r="AJ14597" s="792"/>
      <c r="AM14597" s="792"/>
      <c r="AP14597" s="792"/>
      <c r="AS14597" s="792"/>
      <c r="AV14597" s="792"/>
      <c r="AY14597" s="792"/>
      <c r="BN14597" s="792"/>
      <c r="BQ14597" s="792"/>
    </row>
    <row r="14598" spans="8:69" ht="12" customHeight="1">
      <c r="H14598" s="800"/>
      <c r="AJ14598" s="792"/>
      <c r="AM14598" s="792"/>
      <c r="AP14598" s="792"/>
      <c r="AS14598" s="792"/>
      <c r="AV14598" s="792"/>
      <c r="AY14598" s="792"/>
      <c r="BN14598" s="792"/>
      <c r="BQ14598" s="792"/>
    </row>
    <row r="14599" spans="8:69" ht="12" customHeight="1">
      <c r="H14599" s="800"/>
      <c r="AJ14599" s="792"/>
      <c r="AM14599" s="792"/>
      <c r="AP14599" s="792"/>
      <c r="AS14599" s="792"/>
      <c r="AV14599" s="792"/>
      <c r="AY14599" s="792"/>
      <c r="BN14599" s="792"/>
      <c r="BQ14599" s="792"/>
    </row>
    <row r="14600" spans="8:69" ht="12" customHeight="1">
      <c r="H14600" s="800"/>
      <c r="AJ14600" s="792"/>
      <c r="AM14600" s="792"/>
      <c r="AP14600" s="792"/>
      <c r="AS14600" s="792"/>
      <c r="AV14600" s="792"/>
      <c r="AY14600" s="792"/>
      <c r="BN14600" s="792"/>
      <c r="BQ14600" s="792"/>
    </row>
    <row r="14601" spans="8:69" ht="12" customHeight="1">
      <c r="H14601" s="800"/>
      <c r="AJ14601" s="792"/>
      <c r="AM14601" s="792"/>
      <c r="AP14601" s="792"/>
      <c r="AS14601" s="792"/>
      <c r="AV14601" s="792"/>
      <c r="AY14601" s="792"/>
      <c r="BN14601" s="792"/>
      <c r="BQ14601" s="792"/>
    </row>
    <row r="14602" spans="8:69" ht="12" customHeight="1">
      <c r="H14602" s="800"/>
      <c r="AJ14602" s="792"/>
      <c r="AM14602" s="792"/>
      <c r="AP14602" s="792"/>
      <c r="AS14602" s="792"/>
      <c r="AV14602" s="792"/>
      <c r="AY14602" s="792"/>
      <c r="BN14602" s="792"/>
      <c r="BQ14602" s="792"/>
    </row>
    <row r="14603" spans="8:69" ht="12" customHeight="1">
      <c r="H14603" s="800"/>
      <c r="AJ14603" s="792"/>
      <c r="AM14603" s="792"/>
      <c r="AP14603" s="792"/>
      <c r="AS14603" s="792"/>
      <c r="AV14603" s="792"/>
      <c r="AY14603" s="792"/>
      <c r="BN14603" s="792"/>
      <c r="BQ14603" s="792"/>
    </row>
    <row r="14604" spans="8:69" ht="12" customHeight="1">
      <c r="H14604" s="800"/>
      <c r="AJ14604" s="792"/>
      <c r="AM14604" s="792"/>
      <c r="AP14604" s="792"/>
      <c r="AS14604" s="792"/>
      <c r="AV14604" s="792"/>
      <c r="AY14604" s="792"/>
      <c r="BN14604" s="792"/>
      <c r="BQ14604" s="792"/>
    </row>
    <row r="14605" spans="8:69" ht="12" customHeight="1">
      <c r="H14605" s="800"/>
      <c r="AJ14605" s="792"/>
      <c r="AM14605" s="792"/>
      <c r="AP14605" s="792"/>
      <c r="AS14605" s="792"/>
      <c r="AV14605" s="792"/>
      <c r="AY14605" s="792"/>
      <c r="BN14605" s="792"/>
      <c r="BQ14605" s="792"/>
    </row>
    <row r="14606" spans="8:69" ht="12" customHeight="1">
      <c r="H14606" s="800"/>
      <c r="AJ14606" s="792"/>
      <c r="AM14606" s="792"/>
      <c r="AP14606" s="792"/>
      <c r="AS14606" s="792"/>
      <c r="AV14606" s="792"/>
      <c r="AY14606" s="792"/>
      <c r="BN14606" s="792"/>
      <c r="BQ14606" s="792"/>
    </row>
    <row r="14607" spans="8:69" ht="12" customHeight="1">
      <c r="H14607" s="800"/>
      <c r="AJ14607" s="792"/>
      <c r="AM14607" s="792"/>
      <c r="AP14607" s="792"/>
      <c r="AS14607" s="792"/>
      <c r="AV14607" s="792"/>
      <c r="AY14607" s="792"/>
      <c r="BN14607" s="792"/>
      <c r="BQ14607" s="792"/>
    </row>
    <row r="14608" spans="8:69" ht="12" customHeight="1">
      <c r="H14608" s="800"/>
      <c r="AJ14608" s="792"/>
      <c r="AM14608" s="792"/>
      <c r="AP14608" s="792"/>
      <c r="AS14608" s="792"/>
      <c r="AV14608" s="792"/>
      <c r="AY14608" s="792"/>
      <c r="BN14608" s="792"/>
      <c r="BQ14608" s="792"/>
    </row>
    <row r="14609" spans="8:69" ht="12" customHeight="1">
      <c r="H14609" s="800"/>
      <c r="AJ14609" s="792"/>
      <c r="AM14609" s="792"/>
      <c r="AP14609" s="792"/>
      <c r="AS14609" s="792"/>
      <c r="AV14609" s="792"/>
      <c r="AY14609" s="792"/>
      <c r="BN14609" s="792"/>
      <c r="BQ14609" s="792"/>
    </row>
    <row r="14610" spans="8:69" ht="12" customHeight="1">
      <c r="H14610" s="800"/>
      <c r="AJ14610" s="792"/>
      <c r="AM14610" s="792"/>
      <c r="AP14610" s="792"/>
      <c r="AS14610" s="792"/>
      <c r="AV14610" s="792"/>
      <c r="AY14610" s="792"/>
      <c r="BN14610" s="792"/>
      <c r="BQ14610" s="792"/>
    </row>
    <row r="14611" spans="8:69" ht="12" customHeight="1">
      <c r="H14611" s="800"/>
      <c r="AJ14611" s="792"/>
      <c r="AM14611" s="792"/>
      <c r="AP14611" s="792"/>
      <c r="AS14611" s="792"/>
      <c r="AV14611" s="792"/>
      <c r="AY14611" s="792"/>
      <c r="BN14611" s="792"/>
      <c r="BQ14611" s="792"/>
    </row>
    <row r="14612" spans="8:69" ht="12" customHeight="1">
      <c r="H14612" s="800"/>
      <c r="AJ14612" s="792"/>
      <c r="AM14612" s="792"/>
      <c r="AP14612" s="792"/>
      <c r="AS14612" s="792"/>
      <c r="AV14612" s="792"/>
      <c r="AY14612" s="792"/>
      <c r="BN14612" s="792"/>
      <c r="BQ14612" s="792"/>
    </row>
    <row r="14613" spans="8:69" ht="12" customHeight="1">
      <c r="H14613" s="800"/>
      <c r="AJ14613" s="792"/>
      <c r="AM14613" s="792"/>
      <c r="AP14613" s="792"/>
      <c r="AS14613" s="792"/>
      <c r="AV14613" s="792"/>
      <c r="AY14613" s="792"/>
      <c r="BN14613" s="792"/>
      <c r="BQ14613" s="792"/>
    </row>
    <row r="14614" spans="8:69" ht="12" customHeight="1">
      <c r="H14614" s="800"/>
      <c r="AJ14614" s="792"/>
      <c r="AM14614" s="792"/>
      <c r="AP14614" s="792"/>
      <c r="AS14614" s="792"/>
      <c r="AV14614" s="792"/>
      <c r="AY14614" s="792"/>
      <c r="BN14614" s="792"/>
      <c r="BQ14614" s="792"/>
    </row>
    <row r="14615" spans="8:69" ht="12" customHeight="1">
      <c r="H14615" s="800"/>
      <c r="AJ14615" s="792"/>
      <c r="AM14615" s="792"/>
      <c r="AP14615" s="792"/>
      <c r="AS14615" s="792"/>
      <c r="AV14615" s="792"/>
      <c r="AY14615" s="792"/>
      <c r="BN14615" s="792"/>
      <c r="BQ14615" s="792"/>
    </row>
    <row r="14616" spans="8:69" ht="12" customHeight="1">
      <c r="H14616" s="800"/>
      <c r="AJ14616" s="792"/>
      <c r="AM14616" s="792"/>
      <c r="AP14616" s="792"/>
      <c r="AS14616" s="792"/>
      <c r="AV14616" s="792"/>
      <c r="AY14616" s="792"/>
      <c r="BN14616" s="792"/>
      <c r="BQ14616" s="792"/>
    </row>
    <row r="14617" spans="8:69" ht="12" customHeight="1">
      <c r="H14617" s="800"/>
      <c r="AJ14617" s="792"/>
      <c r="AM14617" s="792"/>
      <c r="AP14617" s="792"/>
      <c r="AS14617" s="792"/>
      <c r="AV14617" s="792"/>
      <c r="AY14617" s="792"/>
      <c r="BN14617" s="792"/>
      <c r="BQ14617" s="792"/>
    </row>
    <row r="14618" spans="8:69" ht="12" customHeight="1">
      <c r="H14618" s="800"/>
      <c r="AJ14618" s="792"/>
      <c r="AM14618" s="792"/>
      <c r="AP14618" s="792"/>
      <c r="AS14618" s="792"/>
      <c r="AV14618" s="792"/>
      <c r="AY14618" s="792"/>
      <c r="BN14618" s="792"/>
      <c r="BQ14618" s="792"/>
    </row>
    <row r="14619" spans="8:69" ht="12" customHeight="1">
      <c r="H14619" s="800"/>
      <c r="AJ14619" s="792"/>
      <c r="AM14619" s="792"/>
      <c r="AP14619" s="792"/>
      <c r="AS14619" s="792"/>
      <c r="AV14619" s="792"/>
      <c r="AY14619" s="792"/>
      <c r="BN14619" s="792"/>
      <c r="BQ14619" s="792"/>
    </row>
    <row r="14620" spans="8:69" ht="12" customHeight="1">
      <c r="H14620" s="800"/>
      <c r="AJ14620" s="792"/>
      <c r="AM14620" s="792"/>
      <c r="AP14620" s="792"/>
      <c r="AS14620" s="792"/>
      <c r="AV14620" s="792"/>
      <c r="AY14620" s="792"/>
      <c r="BN14620" s="792"/>
      <c r="BQ14620" s="792"/>
    </row>
    <row r="14621" spans="8:69" ht="12" customHeight="1">
      <c r="H14621" s="800"/>
      <c r="AJ14621" s="792"/>
      <c r="AM14621" s="792"/>
      <c r="AP14621" s="792"/>
      <c r="AS14621" s="792"/>
      <c r="AV14621" s="792"/>
      <c r="AY14621" s="792"/>
      <c r="BN14621" s="792"/>
      <c r="BQ14621" s="792"/>
    </row>
    <row r="14622" spans="8:69" ht="12" customHeight="1">
      <c r="H14622" s="800"/>
      <c r="AJ14622" s="792"/>
      <c r="AM14622" s="792"/>
      <c r="AP14622" s="792"/>
      <c r="AS14622" s="792"/>
      <c r="AV14622" s="792"/>
      <c r="AY14622" s="792"/>
      <c r="BN14622" s="792"/>
      <c r="BQ14622" s="792"/>
    </row>
    <row r="14623" spans="8:69" ht="12" customHeight="1">
      <c r="H14623" s="800"/>
      <c r="AJ14623" s="792"/>
      <c r="AM14623" s="792"/>
      <c r="AP14623" s="792"/>
      <c r="AS14623" s="792"/>
      <c r="AV14623" s="792"/>
      <c r="AY14623" s="792"/>
      <c r="BN14623" s="792"/>
      <c r="BQ14623" s="792"/>
    </row>
    <row r="14624" spans="8:69" ht="12" customHeight="1">
      <c r="H14624" s="800"/>
      <c r="AJ14624" s="792"/>
      <c r="AM14624" s="792"/>
      <c r="AP14624" s="792"/>
      <c r="AS14624" s="792"/>
      <c r="AV14624" s="792"/>
      <c r="AY14624" s="792"/>
      <c r="BN14624" s="792"/>
      <c r="BQ14624" s="792"/>
    </row>
    <row r="14625" spans="8:69" ht="12" customHeight="1">
      <c r="H14625" s="800"/>
      <c r="AJ14625" s="792"/>
      <c r="AM14625" s="792"/>
      <c r="AP14625" s="792"/>
      <c r="AS14625" s="792"/>
      <c r="AV14625" s="792"/>
      <c r="AY14625" s="792"/>
      <c r="BN14625" s="792"/>
      <c r="BQ14625" s="792"/>
    </row>
    <row r="14626" spans="8:69" ht="12" customHeight="1">
      <c r="H14626" s="800"/>
      <c r="AJ14626" s="792"/>
      <c r="AM14626" s="792"/>
      <c r="AP14626" s="792"/>
      <c r="AS14626" s="792"/>
      <c r="AV14626" s="792"/>
      <c r="AY14626" s="792"/>
      <c r="BN14626" s="792"/>
      <c r="BQ14626" s="792"/>
    </row>
    <row r="14627" spans="8:69" ht="12" customHeight="1">
      <c r="H14627" s="800"/>
      <c r="AJ14627" s="792"/>
      <c r="AM14627" s="792"/>
      <c r="AP14627" s="792"/>
      <c r="AS14627" s="792"/>
      <c r="AV14627" s="792"/>
      <c r="AY14627" s="792"/>
      <c r="BN14627" s="792"/>
      <c r="BQ14627" s="792"/>
    </row>
    <row r="14628" spans="8:69" ht="12" customHeight="1">
      <c r="H14628" s="800"/>
      <c r="AJ14628" s="792"/>
      <c r="AM14628" s="792"/>
      <c r="AP14628" s="792"/>
      <c r="AS14628" s="792"/>
      <c r="AV14628" s="792"/>
      <c r="AY14628" s="792"/>
      <c r="BN14628" s="792"/>
      <c r="BQ14628" s="792"/>
    </row>
    <row r="14629" spans="8:69" ht="12" customHeight="1">
      <c r="H14629" s="800"/>
      <c r="AJ14629" s="792"/>
      <c r="AM14629" s="792"/>
      <c r="AP14629" s="792"/>
      <c r="AS14629" s="792"/>
      <c r="AV14629" s="792"/>
      <c r="AY14629" s="792"/>
      <c r="BN14629" s="792"/>
      <c r="BQ14629" s="792"/>
    </row>
    <row r="14630" spans="8:69" ht="12" customHeight="1">
      <c r="H14630" s="800"/>
      <c r="AJ14630" s="792"/>
      <c r="AM14630" s="792"/>
      <c r="AP14630" s="792"/>
      <c r="AS14630" s="792"/>
      <c r="AV14630" s="792"/>
      <c r="AY14630" s="792"/>
      <c r="BN14630" s="792"/>
      <c r="BQ14630" s="792"/>
    </row>
    <row r="14631" spans="8:69" ht="12" customHeight="1">
      <c r="H14631" s="800"/>
      <c r="AJ14631" s="792"/>
      <c r="AM14631" s="792"/>
      <c r="AP14631" s="792"/>
      <c r="AS14631" s="792"/>
      <c r="AV14631" s="792"/>
      <c r="AY14631" s="792"/>
      <c r="BN14631" s="792"/>
      <c r="BQ14631" s="792"/>
    </row>
    <row r="14632" spans="8:69" ht="12" customHeight="1">
      <c r="H14632" s="800"/>
      <c r="AJ14632" s="792"/>
      <c r="AM14632" s="792"/>
      <c r="AP14632" s="792"/>
      <c r="AS14632" s="792"/>
      <c r="AV14632" s="792"/>
      <c r="AY14632" s="792"/>
      <c r="BN14632" s="792"/>
      <c r="BQ14632" s="792"/>
    </row>
    <row r="14633" spans="8:69" ht="12" customHeight="1">
      <c r="H14633" s="800"/>
      <c r="AJ14633" s="792"/>
      <c r="AM14633" s="792"/>
      <c r="AP14633" s="792"/>
      <c r="AS14633" s="792"/>
      <c r="AV14633" s="792"/>
      <c r="AY14633" s="792"/>
      <c r="BN14633" s="792"/>
      <c r="BQ14633" s="792"/>
    </row>
    <row r="14634" spans="8:69" ht="12" customHeight="1">
      <c r="H14634" s="800"/>
      <c r="AJ14634" s="792"/>
      <c r="AM14634" s="792"/>
      <c r="AP14634" s="792"/>
      <c r="AS14634" s="792"/>
      <c r="AV14634" s="792"/>
      <c r="AY14634" s="792"/>
      <c r="BN14634" s="792"/>
      <c r="BQ14634" s="792"/>
    </row>
    <row r="14635" spans="8:69" ht="12" customHeight="1">
      <c r="H14635" s="800"/>
      <c r="AJ14635" s="792"/>
      <c r="AM14635" s="792"/>
      <c r="AP14635" s="792"/>
      <c r="AS14635" s="792"/>
      <c r="AV14635" s="792"/>
      <c r="AY14635" s="792"/>
      <c r="BN14635" s="792"/>
      <c r="BQ14635" s="792"/>
    </row>
    <row r="14636" spans="8:69" ht="12" customHeight="1">
      <c r="H14636" s="800"/>
      <c r="AJ14636" s="792"/>
      <c r="AM14636" s="792"/>
      <c r="AP14636" s="792"/>
      <c r="AS14636" s="792"/>
      <c r="AV14636" s="792"/>
      <c r="AY14636" s="792"/>
      <c r="BN14636" s="792"/>
      <c r="BQ14636" s="792"/>
    </row>
    <row r="14637" spans="8:69" ht="12" customHeight="1">
      <c r="H14637" s="800"/>
      <c r="AJ14637" s="792"/>
      <c r="AM14637" s="792"/>
      <c r="AP14637" s="792"/>
      <c r="AS14637" s="792"/>
      <c r="AV14637" s="792"/>
      <c r="AY14637" s="792"/>
      <c r="BN14637" s="792"/>
      <c r="BQ14637" s="792"/>
    </row>
    <row r="14638" spans="8:69" ht="12" customHeight="1">
      <c r="H14638" s="800"/>
      <c r="AJ14638" s="792"/>
      <c r="AM14638" s="792"/>
      <c r="AP14638" s="792"/>
      <c r="AS14638" s="792"/>
      <c r="AV14638" s="792"/>
      <c r="AY14638" s="792"/>
      <c r="BN14638" s="792"/>
      <c r="BQ14638" s="792"/>
    </row>
    <row r="14639" spans="8:69" ht="12" customHeight="1">
      <c r="H14639" s="800"/>
      <c r="AJ14639" s="792"/>
      <c r="AM14639" s="792"/>
      <c r="AP14639" s="792"/>
      <c r="AS14639" s="792"/>
      <c r="AV14639" s="792"/>
      <c r="AY14639" s="792"/>
      <c r="BN14639" s="792"/>
      <c r="BQ14639" s="792"/>
    </row>
    <row r="14640" spans="8:69" ht="12" customHeight="1">
      <c r="H14640" s="800"/>
      <c r="AJ14640" s="792"/>
      <c r="AM14640" s="792"/>
      <c r="AP14640" s="792"/>
      <c r="AS14640" s="792"/>
      <c r="AV14640" s="792"/>
      <c r="AY14640" s="792"/>
      <c r="BN14640" s="792"/>
      <c r="BQ14640" s="792"/>
    </row>
    <row r="14641" spans="8:69" ht="12" customHeight="1">
      <c r="H14641" s="800"/>
      <c r="AJ14641" s="792"/>
      <c r="AM14641" s="792"/>
      <c r="AP14641" s="792"/>
      <c r="AS14641" s="792"/>
      <c r="AV14641" s="792"/>
      <c r="AY14641" s="792"/>
      <c r="BN14641" s="792"/>
      <c r="BQ14641" s="792"/>
    </row>
    <row r="14642" spans="8:69" ht="12" customHeight="1">
      <c r="H14642" s="800"/>
      <c r="AJ14642" s="792"/>
      <c r="AM14642" s="792"/>
      <c r="AP14642" s="792"/>
      <c r="AS14642" s="792"/>
      <c r="AV14642" s="792"/>
      <c r="AY14642" s="792"/>
      <c r="BN14642" s="792"/>
      <c r="BQ14642" s="792"/>
    </row>
    <row r="14643" spans="8:69" ht="12" customHeight="1">
      <c r="H14643" s="800"/>
      <c r="AJ14643" s="792"/>
      <c r="AM14643" s="792"/>
      <c r="AP14643" s="792"/>
      <c r="AS14643" s="792"/>
      <c r="AV14643" s="792"/>
      <c r="AY14643" s="792"/>
      <c r="BN14643" s="792"/>
      <c r="BQ14643" s="792"/>
    </row>
    <row r="14644" spans="8:69" ht="12" customHeight="1">
      <c r="H14644" s="800"/>
      <c r="AJ14644" s="792"/>
      <c r="AM14644" s="792"/>
      <c r="AP14644" s="792"/>
      <c r="AS14644" s="792"/>
      <c r="AV14644" s="792"/>
      <c r="AY14644" s="792"/>
      <c r="BN14644" s="792"/>
      <c r="BQ14644" s="792"/>
    </row>
    <row r="14645" spans="8:69" ht="12" customHeight="1">
      <c r="H14645" s="800"/>
      <c r="AJ14645" s="792"/>
      <c r="AM14645" s="792"/>
      <c r="AP14645" s="792"/>
      <c r="AS14645" s="792"/>
      <c r="AV14645" s="792"/>
      <c r="AY14645" s="792"/>
      <c r="BN14645" s="792"/>
      <c r="BQ14645" s="792"/>
    </row>
    <row r="14646" spans="8:69" ht="12" customHeight="1">
      <c r="H14646" s="800"/>
      <c r="AJ14646" s="792"/>
      <c r="AM14646" s="792"/>
      <c r="AP14646" s="792"/>
      <c r="AS14646" s="792"/>
      <c r="AV14646" s="792"/>
      <c r="AY14646" s="792"/>
      <c r="BN14646" s="792"/>
      <c r="BQ14646" s="792"/>
    </row>
    <row r="14647" spans="8:69" ht="12" customHeight="1">
      <c r="H14647" s="800"/>
      <c r="AJ14647" s="792"/>
      <c r="AM14647" s="792"/>
      <c r="AP14647" s="792"/>
      <c r="AS14647" s="792"/>
      <c r="AV14647" s="792"/>
      <c r="AY14647" s="792"/>
      <c r="BN14647" s="792"/>
      <c r="BQ14647" s="792"/>
    </row>
    <row r="14648" spans="8:69" ht="12" customHeight="1">
      <c r="H14648" s="800"/>
      <c r="AJ14648" s="792"/>
      <c r="AM14648" s="792"/>
      <c r="AP14648" s="792"/>
      <c r="AS14648" s="792"/>
      <c r="AV14648" s="792"/>
      <c r="AY14648" s="792"/>
      <c r="BN14648" s="792"/>
      <c r="BQ14648" s="792"/>
    </row>
    <row r="14649" spans="8:69" ht="12" customHeight="1">
      <c r="H14649" s="800"/>
      <c r="AJ14649" s="792"/>
      <c r="AM14649" s="792"/>
      <c r="AP14649" s="792"/>
      <c r="AS14649" s="792"/>
      <c r="AV14649" s="792"/>
      <c r="AY14649" s="792"/>
      <c r="BN14649" s="792"/>
      <c r="BQ14649" s="792"/>
    </row>
    <row r="14650" spans="8:69" ht="12" customHeight="1">
      <c r="H14650" s="800"/>
      <c r="AJ14650" s="792"/>
      <c r="AM14650" s="792"/>
      <c r="AP14650" s="792"/>
      <c r="AS14650" s="792"/>
      <c r="AV14650" s="792"/>
      <c r="AY14650" s="792"/>
      <c r="BN14650" s="792"/>
      <c r="BQ14650" s="792"/>
    </row>
    <row r="14651" spans="8:69" ht="12" customHeight="1">
      <c r="H14651" s="800"/>
      <c r="AJ14651" s="792"/>
      <c r="AM14651" s="792"/>
      <c r="AP14651" s="792"/>
      <c r="AS14651" s="792"/>
      <c r="AV14651" s="792"/>
      <c r="AY14651" s="792"/>
      <c r="BN14651" s="792"/>
      <c r="BQ14651" s="792"/>
    </row>
    <row r="14652" spans="8:69" ht="12" customHeight="1">
      <c r="H14652" s="800"/>
      <c r="AJ14652" s="792"/>
      <c r="AM14652" s="792"/>
      <c r="AP14652" s="792"/>
      <c r="AS14652" s="792"/>
      <c r="AV14652" s="792"/>
      <c r="AY14652" s="792"/>
      <c r="BN14652" s="792"/>
      <c r="BQ14652" s="792"/>
    </row>
    <row r="14653" spans="8:69" ht="12" customHeight="1">
      <c r="H14653" s="800"/>
      <c r="AJ14653" s="792"/>
      <c r="AM14653" s="792"/>
      <c r="AP14653" s="792"/>
      <c r="AS14653" s="792"/>
      <c r="AV14653" s="792"/>
      <c r="AY14653" s="792"/>
      <c r="BN14653" s="792"/>
      <c r="BQ14653" s="792"/>
    </row>
    <row r="14654" spans="8:69" ht="12" customHeight="1">
      <c r="H14654" s="800"/>
      <c r="AJ14654" s="792"/>
      <c r="AM14654" s="792"/>
      <c r="AP14654" s="792"/>
      <c r="AS14654" s="792"/>
      <c r="AV14654" s="792"/>
      <c r="AY14654" s="792"/>
      <c r="BN14654" s="792"/>
      <c r="BQ14654" s="792"/>
    </row>
    <row r="14655" spans="8:69" ht="12" customHeight="1">
      <c r="H14655" s="800"/>
      <c r="AJ14655" s="792"/>
      <c r="AM14655" s="792"/>
      <c r="AP14655" s="792"/>
      <c r="AS14655" s="792"/>
      <c r="AV14655" s="792"/>
      <c r="AY14655" s="792"/>
      <c r="BN14655" s="792"/>
      <c r="BQ14655" s="792"/>
    </row>
    <row r="14656" spans="8:69" ht="12" customHeight="1">
      <c r="H14656" s="800"/>
      <c r="AJ14656" s="792"/>
      <c r="AM14656" s="792"/>
      <c r="AP14656" s="792"/>
      <c r="AS14656" s="792"/>
      <c r="AV14656" s="792"/>
      <c r="AY14656" s="792"/>
      <c r="BN14656" s="792"/>
      <c r="BQ14656" s="792"/>
    </row>
    <row r="14657" spans="8:69" ht="12" customHeight="1">
      <c r="H14657" s="800"/>
      <c r="AJ14657" s="792"/>
      <c r="AM14657" s="792"/>
      <c r="AP14657" s="792"/>
      <c r="AS14657" s="792"/>
      <c r="AV14657" s="792"/>
      <c r="AY14657" s="792"/>
      <c r="BN14657" s="792"/>
      <c r="BQ14657" s="792"/>
    </row>
    <row r="14658" spans="8:69" ht="12" customHeight="1">
      <c r="H14658" s="800"/>
      <c r="AJ14658" s="792"/>
      <c r="AM14658" s="792"/>
      <c r="AP14658" s="792"/>
      <c r="AS14658" s="792"/>
      <c r="AV14658" s="792"/>
      <c r="AY14658" s="792"/>
      <c r="BN14658" s="792"/>
      <c r="BQ14658" s="792"/>
    </row>
    <row r="14659" spans="8:69" ht="12" customHeight="1">
      <c r="H14659" s="800"/>
      <c r="AJ14659" s="792"/>
      <c r="AM14659" s="792"/>
      <c r="AP14659" s="792"/>
      <c r="AS14659" s="792"/>
      <c r="AV14659" s="792"/>
      <c r="AY14659" s="792"/>
      <c r="BN14659" s="792"/>
      <c r="BQ14659" s="792"/>
    </row>
    <row r="14660" spans="8:69" ht="12" customHeight="1">
      <c r="H14660" s="800"/>
      <c r="AJ14660" s="792"/>
      <c r="AM14660" s="792"/>
      <c r="AP14660" s="792"/>
      <c r="AS14660" s="792"/>
      <c r="AV14660" s="792"/>
      <c r="AY14660" s="792"/>
      <c r="BN14660" s="792"/>
      <c r="BQ14660" s="792"/>
    </row>
    <row r="14661" spans="8:69" ht="12" customHeight="1">
      <c r="H14661" s="800"/>
      <c r="AJ14661" s="792"/>
      <c r="AM14661" s="792"/>
      <c r="AP14661" s="792"/>
      <c r="AS14661" s="792"/>
      <c r="AV14661" s="792"/>
      <c r="AY14661" s="792"/>
      <c r="BN14661" s="792"/>
      <c r="BQ14661" s="792"/>
    </row>
    <row r="14662" spans="8:69" ht="12" customHeight="1">
      <c r="H14662" s="800"/>
      <c r="AJ14662" s="792"/>
      <c r="AM14662" s="792"/>
      <c r="AP14662" s="792"/>
      <c r="AS14662" s="792"/>
      <c r="AV14662" s="792"/>
      <c r="AY14662" s="792"/>
      <c r="BN14662" s="792"/>
      <c r="BQ14662" s="792"/>
    </row>
    <row r="14663" spans="8:69" ht="12" customHeight="1">
      <c r="H14663" s="800"/>
      <c r="AJ14663" s="792"/>
      <c r="AM14663" s="792"/>
      <c r="AP14663" s="792"/>
      <c r="AS14663" s="792"/>
      <c r="AV14663" s="792"/>
      <c r="AY14663" s="792"/>
      <c r="BN14663" s="792"/>
      <c r="BQ14663" s="792"/>
    </row>
    <row r="14664" spans="8:69" ht="12" customHeight="1">
      <c r="H14664" s="800"/>
      <c r="AJ14664" s="792"/>
      <c r="AM14664" s="792"/>
      <c r="AP14664" s="792"/>
      <c r="AS14664" s="792"/>
      <c r="AV14664" s="792"/>
      <c r="AY14664" s="792"/>
      <c r="BN14664" s="792"/>
      <c r="BQ14664" s="792"/>
    </row>
    <row r="14665" spans="8:69" ht="12" customHeight="1">
      <c r="H14665" s="800"/>
      <c r="AJ14665" s="792"/>
      <c r="AM14665" s="792"/>
      <c r="AP14665" s="792"/>
      <c r="AS14665" s="792"/>
      <c r="AV14665" s="792"/>
      <c r="AY14665" s="792"/>
      <c r="BN14665" s="792"/>
      <c r="BQ14665" s="792"/>
    </row>
    <row r="14666" spans="8:69" ht="12" customHeight="1">
      <c r="H14666" s="800"/>
      <c r="AJ14666" s="792"/>
      <c r="AM14666" s="792"/>
      <c r="AP14666" s="792"/>
      <c r="AS14666" s="792"/>
      <c r="AV14666" s="792"/>
      <c r="AY14666" s="792"/>
      <c r="BN14666" s="792"/>
      <c r="BQ14666" s="792"/>
    </row>
    <row r="14667" spans="8:69" ht="12" customHeight="1">
      <c r="H14667" s="800"/>
      <c r="AJ14667" s="792"/>
      <c r="AM14667" s="792"/>
      <c r="AP14667" s="792"/>
      <c r="AS14667" s="792"/>
      <c r="AV14667" s="792"/>
      <c r="AY14667" s="792"/>
      <c r="BN14667" s="792"/>
      <c r="BQ14667" s="792"/>
    </row>
    <row r="14668" spans="8:69" ht="12" customHeight="1">
      <c r="H14668" s="800"/>
      <c r="AJ14668" s="792"/>
      <c r="AM14668" s="792"/>
      <c r="AP14668" s="792"/>
      <c r="AS14668" s="792"/>
      <c r="AV14668" s="792"/>
      <c r="AY14668" s="792"/>
      <c r="BN14668" s="792"/>
      <c r="BQ14668" s="792"/>
    </row>
    <row r="14669" spans="8:69" ht="12" customHeight="1">
      <c r="H14669" s="800"/>
      <c r="AJ14669" s="792"/>
      <c r="AM14669" s="792"/>
      <c r="AP14669" s="792"/>
      <c r="AS14669" s="792"/>
      <c r="AV14669" s="792"/>
      <c r="AY14669" s="792"/>
      <c r="BN14669" s="792"/>
      <c r="BQ14669" s="792"/>
    </row>
    <row r="14670" spans="8:69" ht="12" customHeight="1">
      <c r="H14670" s="800"/>
      <c r="AJ14670" s="792"/>
      <c r="AM14670" s="792"/>
      <c r="AP14670" s="792"/>
      <c r="AS14670" s="792"/>
      <c r="AV14670" s="792"/>
      <c r="AY14670" s="792"/>
      <c r="BN14670" s="792"/>
      <c r="BQ14670" s="792"/>
    </row>
    <row r="14671" spans="8:69" ht="12" customHeight="1">
      <c r="H14671" s="800"/>
      <c r="AJ14671" s="792"/>
      <c r="AM14671" s="792"/>
      <c r="AP14671" s="792"/>
      <c r="AS14671" s="792"/>
      <c r="AV14671" s="792"/>
      <c r="AY14671" s="792"/>
      <c r="BN14671" s="792"/>
      <c r="BQ14671" s="792"/>
    </row>
    <row r="14672" spans="8:69" ht="12" customHeight="1">
      <c r="H14672" s="800"/>
      <c r="AJ14672" s="792"/>
      <c r="AM14672" s="792"/>
      <c r="AP14672" s="792"/>
      <c r="AS14672" s="792"/>
      <c r="AV14672" s="792"/>
      <c r="AY14672" s="792"/>
      <c r="BN14672" s="792"/>
      <c r="BQ14672" s="792"/>
    </row>
    <row r="14673" spans="8:69" ht="12" customHeight="1">
      <c r="H14673" s="800"/>
      <c r="AJ14673" s="792"/>
      <c r="AM14673" s="792"/>
      <c r="AP14673" s="792"/>
      <c r="AS14673" s="792"/>
      <c r="AV14673" s="792"/>
      <c r="AY14673" s="792"/>
      <c r="BN14673" s="792"/>
      <c r="BQ14673" s="792"/>
    </row>
    <row r="14674" spans="8:69" ht="12" customHeight="1">
      <c r="H14674" s="800"/>
      <c r="AJ14674" s="792"/>
      <c r="AM14674" s="792"/>
      <c r="AP14674" s="792"/>
      <c r="AS14674" s="792"/>
      <c r="AV14674" s="792"/>
      <c r="AY14674" s="792"/>
      <c r="BN14674" s="792"/>
      <c r="BQ14674" s="792"/>
    </row>
    <row r="14675" spans="8:69" ht="12" customHeight="1">
      <c r="H14675" s="800"/>
      <c r="AJ14675" s="792"/>
      <c r="AM14675" s="792"/>
      <c r="AP14675" s="792"/>
      <c r="AS14675" s="792"/>
      <c r="AV14675" s="792"/>
      <c r="AY14675" s="792"/>
      <c r="BN14675" s="792"/>
      <c r="BQ14675" s="792"/>
    </row>
    <row r="14676" spans="8:69" ht="12" customHeight="1">
      <c r="H14676" s="800"/>
      <c r="AJ14676" s="792"/>
      <c r="AM14676" s="792"/>
      <c r="AP14676" s="792"/>
      <c r="AS14676" s="792"/>
      <c r="AV14676" s="792"/>
      <c r="AY14676" s="792"/>
      <c r="BN14676" s="792"/>
      <c r="BQ14676" s="792"/>
    </row>
    <row r="14677" spans="8:69" ht="12" customHeight="1">
      <c r="H14677" s="800"/>
      <c r="AJ14677" s="792"/>
      <c r="AM14677" s="792"/>
      <c r="AP14677" s="792"/>
      <c r="AS14677" s="792"/>
      <c r="AV14677" s="792"/>
      <c r="AY14677" s="792"/>
      <c r="BN14677" s="792"/>
      <c r="BQ14677" s="792"/>
    </row>
    <row r="14678" spans="8:69" ht="12" customHeight="1">
      <c r="H14678" s="800"/>
      <c r="AJ14678" s="792"/>
      <c r="AM14678" s="792"/>
      <c r="AP14678" s="792"/>
      <c r="AS14678" s="792"/>
      <c r="AV14678" s="792"/>
      <c r="AY14678" s="792"/>
      <c r="BN14678" s="792"/>
      <c r="BQ14678" s="792"/>
    </row>
    <row r="14679" spans="8:69" ht="12" customHeight="1">
      <c r="H14679" s="800"/>
      <c r="AJ14679" s="792"/>
      <c r="AM14679" s="792"/>
      <c r="AP14679" s="792"/>
      <c r="AS14679" s="792"/>
      <c r="AV14679" s="792"/>
      <c r="AY14679" s="792"/>
      <c r="BN14679" s="792"/>
      <c r="BQ14679" s="792"/>
    </row>
    <row r="14680" spans="8:69" ht="12" customHeight="1">
      <c r="H14680" s="800"/>
      <c r="AJ14680" s="792"/>
      <c r="AM14680" s="792"/>
      <c r="AP14680" s="792"/>
      <c r="AS14680" s="792"/>
      <c r="AV14680" s="792"/>
      <c r="AY14680" s="792"/>
      <c r="BN14680" s="792"/>
      <c r="BQ14680" s="792"/>
    </row>
    <row r="14681" spans="8:69" ht="12" customHeight="1">
      <c r="H14681" s="800"/>
      <c r="AJ14681" s="792"/>
      <c r="AM14681" s="792"/>
      <c r="AP14681" s="792"/>
      <c r="AS14681" s="792"/>
      <c r="AV14681" s="792"/>
      <c r="AY14681" s="792"/>
      <c r="BN14681" s="792"/>
      <c r="BQ14681" s="792"/>
    </row>
    <row r="14682" spans="8:69" ht="12" customHeight="1">
      <c r="H14682" s="800"/>
      <c r="AJ14682" s="792"/>
      <c r="AM14682" s="792"/>
      <c r="AP14682" s="792"/>
      <c r="AS14682" s="792"/>
      <c r="AV14682" s="792"/>
      <c r="AY14682" s="792"/>
      <c r="BN14682" s="792"/>
      <c r="BQ14682" s="792"/>
    </row>
    <row r="14683" spans="8:69" ht="12" customHeight="1">
      <c r="H14683" s="800"/>
      <c r="AJ14683" s="792"/>
      <c r="AM14683" s="792"/>
      <c r="AP14683" s="792"/>
      <c r="AS14683" s="792"/>
      <c r="AV14683" s="792"/>
      <c r="AY14683" s="792"/>
      <c r="BN14683" s="792"/>
      <c r="BQ14683" s="792"/>
    </row>
    <row r="14684" spans="8:69" ht="12" customHeight="1">
      <c r="H14684" s="800"/>
      <c r="AJ14684" s="792"/>
      <c r="AM14684" s="792"/>
      <c r="AP14684" s="792"/>
      <c r="AS14684" s="792"/>
      <c r="AV14684" s="792"/>
      <c r="AY14684" s="792"/>
      <c r="BN14684" s="792"/>
      <c r="BQ14684" s="792"/>
    </row>
    <row r="14685" spans="8:69" ht="12" customHeight="1">
      <c r="H14685" s="800"/>
      <c r="AJ14685" s="792"/>
      <c r="AM14685" s="792"/>
      <c r="AP14685" s="792"/>
      <c r="AS14685" s="792"/>
      <c r="AV14685" s="792"/>
      <c r="AY14685" s="792"/>
      <c r="BN14685" s="792"/>
      <c r="BQ14685" s="792"/>
    </row>
    <row r="14686" spans="8:69" ht="12" customHeight="1">
      <c r="H14686" s="800"/>
      <c r="AJ14686" s="792"/>
      <c r="AM14686" s="792"/>
      <c r="AP14686" s="792"/>
      <c r="AS14686" s="792"/>
      <c r="AV14686" s="792"/>
      <c r="AY14686" s="792"/>
      <c r="BN14686" s="792"/>
      <c r="BQ14686" s="792"/>
    </row>
    <row r="14687" spans="8:69" ht="12" customHeight="1">
      <c r="H14687" s="800"/>
      <c r="AJ14687" s="792"/>
      <c r="AM14687" s="792"/>
      <c r="AP14687" s="792"/>
      <c r="AS14687" s="792"/>
      <c r="AV14687" s="792"/>
      <c r="AY14687" s="792"/>
      <c r="BN14687" s="792"/>
      <c r="BQ14687" s="792"/>
    </row>
    <row r="14688" spans="8:69" ht="12" customHeight="1">
      <c r="H14688" s="800"/>
      <c r="AJ14688" s="792"/>
      <c r="AM14688" s="792"/>
      <c r="AP14688" s="792"/>
      <c r="AS14688" s="792"/>
      <c r="AV14688" s="792"/>
      <c r="AY14688" s="792"/>
      <c r="BN14688" s="792"/>
      <c r="BQ14688" s="792"/>
    </row>
    <row r="14689" spans="8:69" ht="12" customHeight="1">
      <c r="H14689" s="800"/>
      <c r="AJ14689" s="792"/>
      <c r="AM14689" s="792"/>
      <c r="AP14689" s="792"/>
      <c r="AS14689" s="792"/>
      <c r="AV14689" s="792"/>
      <c r="AY14689" s="792"/>
      <c r="BN14689" s="792"/>
      <c r="BQ14689" s="792"/>
    </row>
    <row r="14690" spans="8:69" ht="12" customHeight="1">
      <c r="H14690" s="800"/>
      <c r="AJ14690" s="792"/>
      <c r="AM14690" s="792"/>
      <c r="AP14690" s="792"/>
      <c r="AS14690" s="792"/>
      <c r="AV14690" s="792"/>
      <c r="AY14690" s="792"/>
      <c r="BN14690" s="792"/>
      <c r="BQ14690" s="792"/>
    </row>
    <row r="14691" spans="8:69" ht="12" customHeight="1">
      <c r="H14691" s="800"/>
      <c r="AJ14691" s="792"/>
      <c r="AM14691" s="792"/>
      <c r="AP14691" s="792"/>
      <c r="AS14691" s="792"/>
      <c r="AV14691" s="792"/>
      <c r="AY14691" s="792"/>
      <c r="BN14691" s="792"/>
      <c r="BQ14691" s="792"/>
    </row>
    <row r="14692" spans="8:69" ht="12" customHeight="1">
      <c r="H14692" s="800"/>
      <c r="AJ14692" s="792"/>
      <c r="AM14692" s="792"/>
      <c r="AP14692" s="792"/>
      <c r="AS14692" s="792"/>
      <c r="AV14692" s="792"/>
      <c r="AY14692" s="792"/>
      <c r="BN14692" s="792"/>
      <c r="BQ14692" s="792"/>
    </row>
    <row r="14693" spans="8:69" ht="12" customHeight="1">
      <c r="H14693" s="800"/>
      <c r="AJ14693" s="792"/>
      <c r="AM14693" s="792"/>
      <c r="AP14693" s="792"/>
      <c r="AS14693" s="792"/>
      <c r="AV14693" s="792"/>
      <c r="AY14693" s="792"/>
      <c r="BN14693" s="792"/>
      <c r="BQ14693" s="792"/>
    </row>
    <row r="14694" spans="8:69" ht="12" customHeight="1">
      <c r="H14694" s="800"/>
      <c r="AJ14694" s="792"/>
      <c r="AM14694" s="792"/>
      <c r="AP14694" s="792"/>
      <c r="AS14694" s="792"/>
      <c r="AV14694" s="792"/>
      <c r="AY14694" s="792"/>
      <c r="BN14694" s="792"/>
      <c r="BQ14694" s="792"/>
    </row>
    <row r="14695" spans="8:69" ht="12" customHeight="1">
      <c r="H14695" s="800"/>
      <c r="AJ14695" s="792"/>
      <c r="AM14695" s="792"/>
      <c r="AP14695" s="792"/>
      <c r="AS14695" s="792"/>
      <c r="AV14695" s="792"/>
      <c r="AY14695" s="792"/>
      <c r="BN14695" s="792"/>
      <c r="BQ14695" s="792"/>
    </row>
    <row r="14696" spans="8:69" ht="12" customHeight="1">
      <c r="H14696" s="800"/>
      <c r="AJ14696" s="792"/>
      <c r="AM14696" s="792"/>
      <c r="AP14696" s="792"/>
      <c r="AS14696" s="792"/>
      <c r="AV14696" s="792"/>
      <c r="AY14696" s="792"/>
      <c r="BN14696" s="792"/>
      <c r="BQ14696" s="792"/>
    </row>
    <row r="14697" spans="8:69" ht="12" customHeight="1">
      <c r="H14697" s="800"/>
      <c r="AJ14697" s="792"/>
      <c r="AM14697" s="792"/>
      <c r="AP14697" s="792"/>
      <c r="AS14697" s="792"/>
      <c r="AV14697" s="792"/>
      <c r="AY14697" s="792"/>
      <c r="BN14697" s="792"/>
      <c r="BQ14697" s="792"/>
    </row>
    <row r="14698" spans="8:69" ht="12" customHeight="1">
      <c r="H14698" s="800"/>
      <c r="AJ14698" s="792"/>
      <c r="AM14698" s="792"/>
      <c r="AP14698" s="792"/>
      <c r="AS14698" s="792"/>
      <c r="AV14698" s="792"/>
      <c r="AY14698" s="792"/>
      <c r="BN14698" s="792"/>
      <c r="BQ14698" s="792"/>
    </row>
    <row r="14699" spans="8:69" ht="12" customHeight="1">
      <c r="H14699" s="800"/>
      <c r="AJ14699" s="792"/>
      <c r="AM14699" s="792"/>
      <c r="AP14699" s="792"/>
      <c r="AS14699" s="792"/>
      <c r="AV14699" s="792"/>
      <c r="AY14699" s="792"/>
      <c r="BN14699" s="792"/>
      <c r="BQ14699" s="792"/>
    </row>
    <row r="14700" spans="8:69" ht="12" customHeight="1">
      <c r="H14700" s="800"/>
      <c r="AJ14700" s="792"/>
      <c r="AM14700" s="792"/>
      <c r="AP14700" s="792"/>
      <c r="AS14700" s="792"/>
      <c r="AV14700" s="792"/>
      <c r="AY14700" s="792"/>
      <c r="BN14700" s="792"/>
      <c r="BQ14700" s="792"/>
    </row>
    <row r="14701" spans="8:69" ht="12" customHeight="1">
      <c r="H14701" s="800"/>
      <c r="AJ14701" s="792"/>
      <c r="AM14701" s="792"/>
      <c r="AP14701" s="792"/>
      <c r="AS14701" s="792"/>
      <c r="AV14701" s="792"/>
      <c r="AY14701" s="792"/>
      <c r="BN14701" s="792"/>
      <c r="BQ14701" s="792"/>
    </row>
    <row r="14702" spans="8:69" ht="12" customHeight="1">
      <c r="H14702" s="800"/>
      <c r="AJ14702" s="792"/>
      <c r="AM14702" s="792"/>
      <c r="AP14702" s="792"/>
      <c r="AS14702" s="792"/>
      <c r="AV14702" s="792"/>
      <c r="AY14702" s="792"/>
      <c r="BN14702" s="792"/>
      <c r="BQ14702" s="792"/>
    </row>
    <row r="14703" spans="8:69" ht="12" customHeight="1">
      <c r="H14703" s="800"/>
      <c r="AJ14703" s="792"/>
      <c r="AM14703" s="792"/>
      <c r="AP14703" s="792"/>
      <c r="AS14703" s="792"/>
      <c r="AV14703" s="792"/>
      <c r="AY14703" s="792"/>
      <c r="BN14703" s="792"/>
      <c r="BQ14703" s="792"/>
    </row>
    <row r="14704" spans="8:69" ht="12" customHeight="1">
      <c r="H14704" s="800"/>
      <c r="AJ14704" s="792"/>
      <c r="AM14704" s="792"/>
      <c r="AP14704" s="792"/>
      <c r="AS14704" s="792"/>
      <c r="AV14704" s="792"/>
      <c r="AY14704" s="792"/>
      <c r="BN14704" s="792"/>
      <c r="BQ14704" s="792"/>
    </row>
    <row r="14705" spans="8:69" ht="12" customHeight="1">
      <c r="H14705" s="800"/>
      <c r="AJ14705" s="792"/>
      <c r="AM14705" s="792"/>
      <c r="AP14705" s="792"/>
      <c r="AS14705" s="792"/>
      <c r="AV14705" s="792"/>
      <c r="AY14705" s="792"/>
      <c r="BN14705" s="792"/>
      <c r="BQ14705" s="792"/>
    </row>
    <row r="14706" spans="8:69" ht="12" customHeight="1">
      <c r="H14706" s="800"/>
      <c r="AJ14706" s="792"/>
      <c r="AM14706" s="792"/>
      <c r="AP14706" s="792"/>
      <c r="AS14706" s="792"/>
      <c r="AV14706" s="792"/>
      <c r="AY14706" s="792"/>
      <c r="BN14706" s="792"/>
      <c r="BQ14706" s="792"/>
    </row>
    <row r="14707" spans="8:69" ht="12" customHeight="1">
      <c r="H14707" s="800"/>
      <c r="AJ14707" s="792"/>
      <c r="AM14707" s="792"/>
      <c r="AP14707" s="792"/>
      <c r="AS14707" s="792"/>
      <c r="AV14707" s="792"/>
      <c r="AY14707" s="792"/>
      <c r="BN14707" s="792"/>
      <c r="BQ14707" s="792"/>
    </row>
    <row r="14708" spans="8:69" ht="12" customHeight="1">
      <c r="H14708" s="800"/>
      <c r="AJ14708" s="792"/>
      <c r="AM14708" s="792"/>
      <c r="AP14708" s="792"/>
      <c r="AS14708" s="792"/>
      <c r="AV14708" s="792"/>
      <c r="AY14708" s="792"/>
      <c r="BN14708" s="792"/>
      <c r="BQ14708" s="792"/>
    </row>
    <row r="14709" spans="8:69" ht="12" customHeight="1">
      <c r="H14709" s="800"/>
      <c r="AJ14709" s="792"/>
      <c r="AM14709" s="792"/>
      <c r="AP14709" s="792"/>
      <c r="AS14709" s="792"/>
      <c r="AV14709" s="792"/>
      <c r="AY14709" s="792"/>
      <c r="BN14709" s="792"/>
      <c r="BQ14709" s="792"/>
    </row>
    <row r="14710" spans="8:69" ht="12" customHeight="1">
      <c r="H14710" s="800"/>
      <c r="AJ14710" s="792"/>
      <c r="AM14710" s="792"/>
      <c r="AP14710" s="792"/>
      <c r="AS14710" s="792"/>
      <c r="AV14710" s="792"/>
      <c r="AY14710" s="792"/>
      <c r="BN14710" s="792"/>
      <c r="BQ14710" s="792"/>
    </row>
    <row r="14711" spans="8:69" ht="12" customHeight="1">
      <c r="H14711" s="800"/>
      <c r="AJ14711" s="792"/>
      <c r="AM14711" s="792"/>
      <c r="AP14711" s="792"/>
      <c r="AS14711" s="792"/>
      <c r="AV14711" s="792"/>
      <c r="AY14711" s="792"/>
      <c r="BN14711" s="792"/>
      <c r="BQ14711" s="792"/>
    </row>
    <row r="14712" spans="8:69" ht="12" customHeight="1">
      <c r="H14712" s="800"/>
      <c r="AJ14712" s="792"/>
      <c r="AM14712" s="792"/>
      <c r="AP14712" s="792"/>
      <c r="AS14712" s="792"/>
      <c r="AV14712" s="792"/>
      <c r="AY14712" s="792"/>
      <c r="BN14712" s="792"/>
      <c r="BQ14712" s="792"/>
    </row>
    <row r="14713" spans="8:69" ht="12" customHeight="1">
      <c r="H14713" s="800"/>
      <c r="AJ14713" s="792"/>
      <c r="AM14713" s="792"/>
      <c r="AP14713" s="792"/>
      <c r="AS14713" s="792"/>
      <c r="AV14713" s="792"/>
      <c r="AY14713" s="792"/>
      <c r="BN14713" s="792"/>
      <c r="BQ14713" s="792"/>
    </row>
    <row r="14714" spans="8:69" ht="12" customHeight="1">
      <c r="H14714" s="800"/>
      <c r="AJ14714" s="792"/>
      <c r="AM14714" s="792"/>
      <c r="AP14714" s="792"/>
      <c r="AS14714" s="792"/>
      <c r="AV14714" s="792"/>
      <c r="AY14714" s="792"/>
      <c r="BN14714" s="792"/>
      <c r="BQ14714" s="792"/>
    </row>
    <row r="14715" spans="8:69" ht="12" customHeight="1">
      <c r="H14715" s="800"/>
      <c r="AJ14715" s="792"/>
      <c r="AM14715" s="792"/>
      <c r="AP14715" s="792"/>
      <c r="AS14715" s="792"/>
      <c r="AV14715" s="792"/>
      <c r="AY14715" s="792"/>
      <c r="BN14715" s="792"/>
      <c r="BQ14715" s="792"/>
    </row>
    <row r="14716" spans="8:69" ht="12" customHeight="1">
      <c r="H14716" s="800"/>
      <c r="AJ14716" s="792"/>
      <c r="AM14716" s="792"/>
      <c r="AP14716" s="792"/>
      <c r="AS14716" s="792"/>
      <c r="AV14716" s="792"/>
      <c r="AY14716" s="792"/>
      <c r="BN14716" s="792"/>
      <c r="BQ14716" s="792"/>
    </row>
    <row r="14717" spans="8:69" ht="12" customHeight="1">
      <c r="H14717" s="800"/>
      <c r="AJ14717" s="792"/>
      <c r="AM14717" s="792"/>
      <c r="AP14717" s="792"/>
      <c r="AS14717" s="792"/>
      <c r="AV14717" s="792"/>
      <c r="AY14717" s="792"/>
      <c r="BN14717" s="792"/>
      <c r="BQ14717" s="792"/>
    </row>
    <row r="14718" spans="8:69" ht="12" customHeight="1">
      <c r="H14718" s="800"/>
      <c r="AJ14718" s="792"/>
      <c r="AM14718" s="792"/>
      <c r="AP14718" s="792"/>
      <c r="AS14718" s="792"/>
      <c r="AV14718" s="792"/>
      <c r="AY14718" s="792"/>
      <c r="BN14718" s="792"/>
      <c r="BQ14718" s="792"/>
    </row>
    <row r="14719" spans="8:69" ht="12" customHeight="1">
      <c r="H14719" s="800"/>
      <c r="AJ14719" s="792"/>
      <c r="AM14719" s="792"/>
      <c r="AP14719" s="792"/>
      <c r="AS14719" s="792"/>
      <c r="AV14719" s="792"/>
      <c r="AY14719" s="792"/>
      <c r="BN14719" s="792"/>
      <c r="BQ14719" s="792"/>
    </row>
    <row r="14720" spans="8:69" ht="12" customHeight="1">
      <c r="H14720" s="800"/>
      <c r="AJ14720" s="792"/>
      <c r="AM14720" s="792"/>
      <c r="AP14720" s="792"/>
      <c r="AS14720" s="792"/>
      <c r="AV14720" s="792"/>
      <c r="AY14720" s="792"/>
      <c r="BN14720" s="792"/>
      <c r="BQ14720" s="792"/>
    </row>
    <row r="14721" spans="8:69" ht="12" customHeight="1">
      <c r="H14721" s="800"/>
      <c r="AJ14721" s="792"/>
      <c r="AM14721" s="792"/>
      <c r="AP14721" s="792"/>
      <c r="AS14721" s="792"/>
      <c r="AV14721" s="792"/>
      <c r="AY14721" s="792"/>
      <c r="BN14721" s="792"/>
      <c r="BQ14721" s="792"/>
    </row>
    <row r="14722" spans="8:69" ht="12" customHeight="1">
      <c r="H14722" s="800"/>
      <c r="AJ14722" s="792"/>
      <c r="AM14722" s="792"/>
      <c r="AP14722" s="792"/>
      <c r="AS14722" s="792"/>
      <c r="AV14722" s="792"/>
      <c r="AY14722" s="792"/>
      <c r="BN14722" s="792"/>
      <c r="BQ14722" s="792"/>
    </row>
    <row r="14723" spans="8:69" ht="12" customHeight="1">
      <c r="H14723" s="800"/>
      <c r="AJ14723" s="792"/>
      <c r="AM14723" s="792"/>
      <c r="AP14723" s="792"/>
      <c r="AS14723" s="792"/>
      <c r="AV14723" s="792"/>
      <c r="AY14723" s="792"/>
      <c r="BN14723" s="792"/>
      <c r="BQ14723" s="792"/>
    </row>
    <row r="14724" spans="8:69" ht="12" customHeight="1">
      <c r="H14724" s="800"/>
      <c r="AJ14724" s="792"/>
      <c r="AM14724" s="792"/>
      <c r="AP14724" s="792"/>
      <c r="AS14724" s="792"/>
      <c r="AV14724" s="792"/>
      <c r="AY14724" s="792"/>
      <c r="BN14724" s="792"/>
      <c r="BQ14724" s="792"/>
    </row>
    <row r="14725" spans="8:69" ht="12" customHeight="1">
      <c r="H14725" s="800"/>
      <c r="AJ14725" s="792"/>
      <c r="AM14725" s="792"/>
      <c r="AP14725" s="792"/>
      <c r="AS14725" s="792"/>
      <c r="AV14725" s="792"/>
      <c r="AY14725" s="792"/>
      <c r="BN14725" s="792"/>
      <c r="BQ14725" s="792"/>
    </row>
    <row r="14726" spans="8:69" ht="12" customHeight="1">
      <c r="H14726" s="800"/>
      <c r="AJ14726" s="792"/>
      <c r="AM14726" s="792"/>
      <c r="AP14726" s="792"/>
      <c r="AS14726" s="792"/>
      <c r="AV14726" s="792"/>
      <c r="AY14726" s="792"/>
      <c r="BN14726" s="792"/>
      <c r="BQ14726" s="792"/>
    </row>
    <row r="14727" spans="8:69" ht="12" customHeight="1">
      <c r="H14727" s="800"/>
      <c r="AJ14727" s="792"/>
      <c r="AM14727" s="792"/>
      <c r="AP14727" s="792"/>
      <c r="AS14727" s="792"/>
      <c r="AV14727" s="792"/>
      <c r="AY14727" s="792"/>
      <c r="BN14727" s="792"/>
      <c r="BQ14727" s="792"/>
    </row>
    <row r="14728" spans="8:69" ht="12" customHeight="1">
      <c r="H14728" s="800"/>
      <c r="AJ14728" s="792"/>
      <c r="AM14728" s="792"/>
      <c r="AP14728" s="792"/>
      <c r="AS14728" s="792"/>
      <c r="AV14728" s="792"/>
      <c r="AY14728" s="792"/>
      <c r="BN14728" s="792"/>
      <c r="BQ14728" s="792"/>
    </row>
    <row r="14729" spans="8:69" ht="12" customHeight="1">
      <c r="H14729" s="800"/>
      <c r="AJ14729" s="792"/>
      <c r="AM14729" s="792"/>
      <c r="AP14729" s="792"/>
      <c r="AS14729" s="792"/>
      <c r="AV14729" s="792"/>
      <c r="AY14729" s="792"/>
      <c r="BN14729" s="792"/>
      <c r="BQ14729" s="792"/>
    </row>
    <row r="14730" spans="8:69" ht="12" customHeight="1">
      <c r="H14730" s="800"/>
      <c r="AJ14730" s="792"/>
      <c r="AM14730" s="792"/>
      <c r="AP14730" s="792"/>
      <c r="AS14730" s="792"/>
      <c r="AV14730" s="792"/>
      <c r="AY14730" s="792"/>
      <c r="BN14730" s="792"/>
      <c r="BQ14730" s="792"/>
    </row>
    <row r="14731" spans="8:69" ht="12" customHeight="1">
      <c r="H14731" s="800"/>
      <c r="AJ14731" s="792"/>
      <c r="AM14731" s="792"/>
      <c r="AP14731" s="792"/>
      <c r="AS14731" s="792"/>
      <c r="AV14731" s="792"/>
      <c r="AY14731" s="792"/>
      <c r="BN14731" s="792"/>
      <c r="BQ14731" s="792"/>
    </row>
    <row r="14732" spans="8:69" ht="12" customHeight="1">
      <c r="H14732" s="800"/>
      <c r="AJ14732" s="792"/>
      <c r="AM14732" s="792"/>
      <c r="AP14732" s="792"/>
      <c r="AS14732" s="792"/>
      <c r="AV14732" s="792"/>
      <c r="AY14732" s="792"/>
      <c r="BN14732" s="792"/>
      <c r="BQ14732" s="792"/>
    </row>
    <row r="14733" spans="8:69" ht="12" customHeight="1">
      <c r="H14733" s="800"/>
      <c r="AJ14733" s="792"/>
      <c r="AM14733" s="792"/>
      <c r="AP14733" s="792"/>
      <c r="AS14733" s="792"/>
      <c r="AV14733" s="792"/>
      <c r="AY14733" s="792"/>
      <c r="BN14733" s="792"/>
      <c r="BQ14733" s="792"/>
    </row>
    <row r="14734" spans="8:69" ht="12" customHeight="1">
      <c r="H14734" s="800"/>
      <c r="AJ14734" s="792"/>
      <c r="AM14734" s="792"/>
      <c r="AP14734" s="792"/>
      <c r="AS14734" s="792"/>
      <c r="AV14734" s="792"/>
      <c r="AY14734" s="792"/>
      <c r="BN14734" s="792"/>
      <c r="BQ14734" s="792"/>
    </row>
    <row r="14735" spans="8:69" ht="12" customHeight="1">
      <c r="H14735" s="800"/>
      <c r="AJ14735" s="792"/>
      <c r="AM14735" s="792"/>
      <c r="AP14735" s="792"/>
      <c r="AS14735" s="792"/>
      <c r="AV14735" s="792"/>
      <c r="AY14735" s="792"/>
      <c r="BN14735" s="792"/>
      <c r="BQ14735" s="792"/>
    </row>
    <row r="14736" spans="8:69" ht="12" customHeight="1">
      <c r="H14736" s="800"/>
      <c r="AJ14736" s="792"/>
      <c r="AM14736" s="792"/>
      <c r="AP14736" s="792"/>
      <c r="AS14736" s="792"/>
      <c r="AV14736" s="792"/>
      <c r="AY14736" s="792"/>
      <c r="BN14736" s="792"/>
      <c r="BQ14736" s="792"/>
    </row>
    <row r="14737" spans="8:69" ht="12" customHeight="1">
      <c r="H14737" s="800"/>
      <c r="AJ14737" s="792"/>
      <c r="AM14737" s="792"/>
      <c r="AP14737" s="792"/>
      <c r="AS14737" s="792"/>
      <c r="AV14737" s="792"/>
      <c r="AY14737" s="792"/>
      <c r="BN14737" s="792"/>
      <c r="BQ14737" s="792"/>
    </row>
    <row r="14738" spans="8:69" ht="12" customHeight="1">
      <c r="H14738" s="800"/>
      <c r="AJ14738" s="792"/>
      <c r="AM14738" s="792"/>
      <c r="AP14738" s="792"/>
      <c r="AS14738" s="792"/>
      <c r="AV14738" s="792"/>
      <c r="AY14738" s="792"/>
      <c r="BN14738" s="792"/>
      <c r="BQ14738" s="792"/>
    </row>
    <row r="14739" spans="8:69" ht="12" customHeight="1">
      <c r="H14739" s="800"/>
      <c r="AJ14739" s="792"/>
      <c r="AM14739" s="792"/>
      <c r="AP14739" s="792"/>
      <c r="AS14739" s="792"/>
      <c r="AV14739" s="792"/>
      <c r="AY14739" s="792"/>
      <c r="BN14739" s="792"/>
      <c r="BQ14739" s="792"/>
    </row>
    <row r="14740" spans="8:69" ht="12" customHeight="1">
      <c r="H14740" s="800"/>
      <c r="AJ14740" s="792"/>
      <c r="AM14740" s="792"/>
      <c r="AP14740" s="792"/>
      <c r="AS14740" s="792"/>
      <c r="AV14740" s="792"/>
      <c r="AY14740" s="792"/>
      <c r="BN14740" s="792"/>
      <c r="BQ14740" s="792"/>
    </row>
    <row r="14741" spans="8:69" ht="12" customHeight="1">
      <c r="H14741" s="800"/>
      <c r="AJ14741" s="792"/>
      <c r="AM14741" s="792"/>
      <c r="AP14741" s="792"/>
      <c r="AS14741" s="792"/>
      <c r="AV14741" s="792"/>
      <c r="AY14741" s="792"/>
      <c r="BN14741" s="792"/>
      <c r="BQ14741" s="792"/>
    </row>
    <row r="14742" spans="8:69" ht="12" customHeight="1">
      <c r="H14742" s="800"/>
      <c r="AJ14742" s="792"/>
      <c r="AM14742" s="792"/>
      <c r="AP14742" s="792"/>
      <c r="AS14742" s="792"/>
      <c r="AV14742" s="792"/>
      <c r="AY14742" s="792"/>
      <c r="BN14742" s="792"/>
      <c r="BQ14742" s="792"/>
    </row>
    <row r="14743" spans="8:69" ht="12" customHeight="1">
      <c r="H14743" s="800"/>
      <c r="AJ14743" s="792"/>
      <c r="AM14743" s="792"/>
      <c r="AP14743" s="792"/>
      <c r="AS14743" s="792"/>
      <c r="AV14743" s="792"/>
      <c r="AY14743" s="792"/>
      <c r="BN14743" s="792"/>
      <c r="BQ14743" s="792"/>
    </row>
    <row r="14744" spans="8:69" ht="12" customHeight="1">
      <c r="H14744" s="800"/>
      <c r="AJ14744" s="792"/>
      <c r="AM14744" s="792"/>
      <c r="AP14744" s="792"/>
      <c r="AS14744" s="792"/>
      <c r="AV14744" s="792"/>
      <c r="AY14744" s="792"/>
      <c r="BN14744" s="792"/>
      <c r="BQ14744" s="792"/>
    </row>
    <row r="14745" spans="8:69" ht="12" customHeight="1">
      <c r="H14745" s="800"/>
      <c r="AJ14745" s="792"/>
      <c r="AM14745" s="792"/>
      <c r="AP14745" s="792"/>
      <c r="AS14745" s="792"/>
      <c r="AV14745" s="792"/>
      <c r="AY14745" s="792"/>
      <c r="BN14745" s="792"/>
      <c r="BQ14745" s="792"/>
    </row>
    <row r="14746" spans="8:69" ht="12" customHeight="1">
      <c r="H14746" s="800"/>
      <c r="AJ14746" s="792"/>
      <c r="AM14746" s="792"/>
      <c r="AP14746" s="792"/>
      <c r="AS14746" s="792"/>
      <c r="AV14746" s="792"/>
      <c r="AY14746" s="792"/>
      <c r="BN14746" s="792"/>
      <c r="BQ14746" s="792"/>
    </row>
    <row r="14747" spans="8:69" ht="12" customHeight="1">
      <c r="H14747" s="800"/>
      <c r="AJ14747" s="792"/>
      <c r="AM14747" s="792"/>
      <c r="AP14747" s="792"/>
      <c r="AS14747" s="792"/>
      <c r="AV14747" s="792"/>
      <c r="AY14747" s="792"/>
      <c r="BN14747" s="792"/>
      <c r="BQ14747" s="792"/>
    </row>
    <row r="14748" spans="8:69" ht="12" customHeight="1">
      <c r="H14748" s="800"/>
      <c r="AJ14748" s="792"/>
      <c r="AM14748" s="792"/>
      <c r="AP14748" s="792"/>
      <c r="AS14748" s="792"/>
      <c r="AV14748" s="792"/>
      <c r="AY14748" s="792"/>
      <c r="BN14748" s="792"/>
      <c r="BQ14748" s="792"/>
    </row>
    <row r="14749" spans="8:69" ht="12" customHeight="1">
      <c r="H14749" s="800"/>
      <c r="AJ14749" s="792"/>
      <c r="AM14749" s="792"/>
      <c r="AP14749" s="792"/>
      <c r="AS14749" s="792"/>
      <c r="AV14749" s="792"/>
      <c r="AY14749" s="792"/>
      <c r="BN14749" s="792"/>
      <c r="BQ14749" s="792"/>
    </row>
    <row r="14750" spans="8:69" ht="12" customHeight="1">
      <c r="H14750" s="800"/>
      <c r="AJ14750" s="792"/>
      <c r="AM14750" s="792"/>
      <c r="AP14750" s="792"/>
      <c r="AS14750" s="792"/>
      <c r="AV14750" s="792"/>
      <c r="AY14750" s="792"/>
      <c r="BN14750" s="792"/>
      <c r="BQ14750" s="792"/>
    </row>
    <row r="14751" spans="8:69" ht="12" customHeight="1">
      <c r="H14751" s="800"/>
      <c r="AJ14751" s="792"/>
      <c r="AM14751" s="792"/>
      <c r="AP14751" s="792"/>
      <c r="AS14751" s="792"/>
      <c r="AV14751" s="792"/>
      <c r="AY14751" s="792"/>
      <c r="BN14751" s="792"/>
      <c r="BQ14751" s="792"/>
    </row>
    <row r="14752" spans="8:69" ht="12" customHeight="1">
      <c r="H14752" s="800"/>
      <c r="AJ14752" s="792"/>
      <c r="AM14752" s="792"/>
      <c r="AP14752" s="792"/>
      <c r="AS14752" s="792"/>
      <c r="AV14752" s="792"/>
      <c r="AY14752" s="792"/>
      <c r="BN14752" s="792"/>
      <c r="BQ14752" s="792"/>
    </row>
    <row r="14753" spans="8:69" ht="12" customHeight="1">
      <c r="H14753" s="800"/>
      <c r="AJ14753" s="792"/>
      <c r="AM14753" s="792"/>
      <c r="AP14753" s="792"/>
      <c r="AS14753" s="792"/>
      <c r="AV14753" s="792"/>
      <c r="AY14753" s="792"/>
      <c r="BN14753" s="792"/>
      <c r="BQ14753" s="792"/>
    </row>
    <row r="14754" spans="8:69" ht="12" customHeight="1">
      <c r="H14754" s="800"/>
      <c r="AJ14754" s="792"/>
      <c r="AM14754" s="792"/>
      <c r="AP14754" s="792"/>
      <c r="AS14754" s="792"/>
      <c r="AV14754" s="792"/>
      <c r="AY14754" s="792"/>
      <c r="BN14754" s="792"/>
      <c r="BQ14754" s="792"/>
    </row>
    <row r="14755" spans="8:69" ht="12" customHeight="1">
      <c r="H14755" s="800"/>
      <c r="AJ14755" s="792"/>
      <c r="AM14755" s="792"/>
      <c r="AP14755" s="792"/>
      <c r="AS14755" s="792"/>
      <c r="AV14755" s="792"/>
      <c r="AY14755" s="792"/>
      <c r="BN14755" s="792"/>
      <c r="BQ14755" s="792"/>
    </row>
    <row r="14756" spans="8:69" ht="12" customHeight="1">
      <c r="H14756" s="800"/>
      <c r="AJ14756" s="792"/>
      <c r="AM14756" s="792"/>
      <c r="AP14756" s="792"/>
      <c r="AS14756" s="792"/>
      <c r="AV14756" s="792"/>
      <c r="AY14756" s="792"/>
      <c r="BN14756" s="792"/>
      <c r="BQ14756" s="792"/>
    </row>
    <row r="14757" spans="8:69" ht="12" customHeight="1">
      <c r="H14757" s="800"/>
      <c r="AJ14757" s="792"/>
      <c r="AM14757" s="792"/>
      <c r="AP14757" s="792"/>
      <c r="AS14757" s="792"/>
      <c r="AV14757" s="792"/>
      <c r="AY14757" s="792"/>
      <c r="BN14757" s="792"/>
      <c r="BQ14757" s="792"/>
    </row>
    <row r="14758" spans="8:69" ht="12" customHeight="1">
      <c r="H14758" s="800"/>
      <c r="AJ14758" s="792"/>
      <c r="AM14758" s="792"/>
      <c r="AP14758" s="792"/>
      <c r="AS14758" s="792"/>
      <c r="AV14758" s="792"/>
      <c r="AY14758" s="792"/>
      <c r="BN14758" s="792"/>
      <c r="BQ14758" s="792"/>
    </row>
    <row r="14759" spans="8:69" ht="12" customHeight="1">
      <c r="H14759" s="800"/>
      <c r="AJ14759" s="792"/>
      <c r="AM14759" s="792"/>
      <c r="AP14759" s="792"/>
      <c r="AS14759" s="792"/>
      <c r="AV14759" s="792"/>
      <c r="AY14759" s="792"/>
      <c r="BN14759" s="792"/>
      <c r="BQ14759" s="792"/>
    </row>
    <row r="14760" spans="8:69" ht="12" customHeight="1">
      <c r="H14760" s="800"/>
      <c r="AJ14760" s="792"/>
      <c r="AM14760" s="792"/>
      <c r="AP14760" s="792"/>
      <c r="AS14760" s="792"/>
      <c r="AV14760" s="792"/>
      <c r="AY14760" s="792"/>
      <c r="BN14760" s="792"/>
      <c r="BQ14760" s="792"/>
    </row>
    <row r="14761" spans="8:69" ht="12" customHeight="1">
      <c r="H14761" s="800"/>
      <c r="AJ14761" s="792"/>
      <c r="AM14761" s="792"/>
      <c r="AP14761" s="792"/>
      <c r="AS14761" s="792"/>
      <c r="AV14761" s="792"/>
      <c r="AY14761" s="792"/>
      <c r="BN14761" s="792"/>
      <c r="BQ14761" s="792"/>
    </row>
    <row r="14762" spans="8:69" ht="12" customHeight="1">
      <c r="H14762" s="800"/>
      <c r="AJ14762" s="792"/>
      <c r="AM14762" s="792"/>
      <c r="AP14762" s="792"/>
      <c r="AS14762" s="792"/>
      <c r="AV14762" s="792"/>
      <c r="AY14762" s="792"/>
      <c r="BN14762" s="792"/>
      <c r="BQ14762" s="792"/>
    </row>
    <row r="14763" spans="8:69" ht="12" customHeight="1">
      <c r="H14763" s="800"/>
      <c r="AJ14763" s="792"/>
      <c r="AM14763" s="792"/>
      <c r="AP14763" s="792"/>
      <c r="AS14763" s="792"/>
      <c r="AV14763" s="792"/>
      <c r="AY14763" s="792"/>
      <c r="BN14763" s="792"/>
      <c r="BQ14763" s="792"/>
    </row>
    <row r="14764" spans="8:69" ht="12" customHeight="1">
      <c r="H14764" s="800"/>
      <c r="AJ14764" s="792"/>
      <c r="AM14764" s="792"/>
      <c r="AP14764" s="792"/>
      <c r="AS14764" s="792"/>
      <c r="AV14764" s="792"/>
      <c r="AY14764" s="792"/>
      <c r="BN14764" s="792"/>
      <c r="BQ14764" s="792"/>
    </row>
    <row r="14765" spans="8:69" ht="12" customHeight="1">
      <c r="H14765" s="800"/>
      <c r="AJ14765" s="792"/>
      <c r="AM14765" s="792"/>
      <c r="AP14765" s="792"/>
      <c r="AS14765" s="792"/>
      <c r="AV14765" s="792"/>
      <c r="AY14765" s="792"/>
      <c r="BN14765" s="792"/>
      <c r="BQ14765" s="792"/>
    </row>
    <row r="14766" spans="8:69" ht="12" customHeight="1">
      <c r="H14766" s="800"/>
      <c r="AJ14766" s="792"/>
      <c r="AM14766" s="792"/>
      <c r="AP14766" s="792"/>
      <c r="AS14766" s="792"/>
      <c r="AV14766" s="792"/>
      <c r="AY14766" s="792"/>
      <c r="BN14766" s="792"/>
      <c r="BQ14766" s="792"/>
    </row>
    <row r="14767" spans="8:69" ht="12" customHeight="1">
      <c r="H14767" s="800"/>
      <c r="AJ14767" s="792"/>
      <c r="AM14767" s="792"/>
      <c r="AP14767" s="792"/>
      <c r="AS14767" s="792"/>
      <c r="AV14767" s="792"/>
      <c r="AY14767" s="792"/>
      <c r="BN14767" s="792"/>
      <c r="BQ14767" s="792"/>
    </row>
    <row r="14768" spans="8:69" ht="12" customHeight="1">
      <c r="H14768" s="800"/>
      <c r="AJ14768" s="792"/>
      <c r="AM14768" s="792"/>
      <c r="AP14768" s="792"/>
      <c r="AS14768" s="792"/>
      <c r="AV14768" s="792"/>
      <c r="AY14768" s="792"/>
      <c r="BN14768" s="792"/>
      <c r="BQ14768" s="792"/>
    </row>
    <row r="14769" spans="8:69" ht="12" customHeight="1">
      <c r="H14769" s="800"/>
      <c r="AJ14769" s="792"/>
      <c r="AM14769" s="792"/>
      <c r="AP14769" s="792"/>
      <c r="AS14769" s="792"/>
      <c r="AV14769" s="792"/>
      <c r="AY14769" s="792"/>
      <c r="BN14769" s="792"/>
      <c r="BQ14769" s="792"/>
    </row>
    <row r="14770" spans="8:69" ht="12" customHeight="1">
      <c r="H14770" s="800"/>
      <c r="AJ14770" s="792"/>
      <c r="AM14770" s="792"/>
      <c r="AP14770" s="792"/>
      <c r="AS14770" s="792"/>
      <c r="AV14770" s="792"/>
      <c r="AY14770" s="792"/>
      <c r="BN14770" s="792"/>
      <c r="BQ14770" s="792"/>
    </row>
    <row r="14771" spans="8:69" ht="12" customHeight="1">
      <c r="H14771" s="800"/>
      <c r="AJ14771" s="792"/>
      <c r="AM14771" s="792"/>
      <c r="AP14771" s="792"/>
      <c r="AS14771" s="792"/>
      <c r="AV14771" s="792"/>
      <c r="AY14771" s="792"/>
      <c r="BN14771" s="792"/>
      <c r="BQ14771" s="792"/>
    </row>
    <row r="14772" spans="8:69" ht="12" customHeight="1">
      <c r="H14772" s="800"/>
      <c r="AJ14772" s="792"/>
      <c r="AM14772" s="792"/>
      <c r="AP14772" s="792"/>
      <c r="AS14772" s="792"/>
      <c r="AV14772" s="792"/>
      <c r="AY14772" s="792"/>
      <c r="BN14772" s="792"/>
      <c r="BQ14772" s="792"/>
    </row>
    <row r="14773" spans="8:69" ht="12" customHeight="1">
      <c r="H14773" s="800"/>
      <c r="AJ14773" s="792"/>
      <c r="AM14773" s="792"/>
      <c r="AP14773" s="792"/>
      <c r="AS14773" s="792"/>
      <c r="AV14773" s="792"/>
      <c r="AY14773" s="792"/>
      <c r="BN14773" s="792"/>
      <c r="BQ14773" s="792"/>
    </row>
    <row r="14774" spans="8:69" ht="12" customHeight="1">
      <c r="H14774" s="800"/>
      <c r="AJ14774" s="792"/>
      <c r="AM14774" s="792"/>
      <c r="AP14774" s="792"/>
      <c r="AS14774" s="792"/>
      <c r="AV14774" s="792"/>
      <c r="AY14774" s="792"/>
      <c r="BN14774" s="792"/>
      <c r="BQ14774" s="792"/>
    </row>
    <row r="14775" spans="8:69" ht="12" customHeight="1">
      <c r="H14775" s="800"/>
      <c r="AJ14775" s="792"/>
      <c r="AM14775" s="792"/>
      <c r="AP14775" s="792"/>
      <c r="AS14775" s="792"/>
      <c r="AV14775" s="792"/>
      <c r="AY14775" s="792"/>
      <c r="BN14775" s="792"/>
      <c r="BQ14775" s="792"/>
    </row>
    <row r="14776" spans="8:69" ht="12" customHeight="1">
      <c r="H14776" s="800"/>
      <c r="AJ14776" s="792"/>
      <c r="AM14776" s="792"/>
      <c r="AP14776" s="792"/>
      <c r="AS14776" s="792"/>
      <c r="AV14776" s="792"/>
      <c r="AY14776" s="792"/>
      <c r="BN14776" s="792"/>
      <c r="BQ14776" s="792"/>
    </row>
    <row r="14777" spans="8:69" ht="12" customHeight="1">
      <c r="H14777" s="800"/>
      <c r="AJ14777" s="792"/>
      <c r="AM14777" s="792"/>
      <c r="AP14777" s="792"/>
      <c r="AS14777" s="792"/>
      <c r="AV14777" s="792"/>
      <c r="AY14777" s="792"/>
      <c r="BN14777" s="792"/>
      <c r="BQ14777" s="792"/>
    </row>
    <row r="14778" spans="8:69" ht="12" customHeight="1">
      <c r="H14778" s="800"/>
      <c r="AJ14778" s="792"/>
      <c r="AM14778" s="792"/>
      <c r="AP14778" s="792"/>
      <c r="AS14778" s="792"/>
      <c r="AV14778" s="792"/>
      <c r="AY14778" s="792"/>
      <c r="BN14778" s="792"/>
      <c r="BQ14778" s="792"/>
    </row>
    <row r="14779" spans="8:69" ht="12" customHeight="1">
      <c r="H14779" s="800"/>
      <c r="AJ14779" s="792"/>
      <c r="AM14779" s="792"/>
      <c r="AP14779" s="792"/>
      <c r="AS14779" s="792"/>
      <c r="AV14779" s="792"/>
      <c r="AY14779" s="792"/>
      <c r="BN14779" s="792"/>
      <c r="BQ14779" s="792"/>
    </row>
    <row r="14780" spans="8:69" ht="12" customHeight="1">
      <c r="H14780" s="800"/>
      <c r="AJ14780" s="792"/>
      <c r="AM14780" s="792"/>
      <c r="AP14780" s="792"/>
      <c r="AS14780" s="792"/>
      <c r="AV14780" s="792"/>
      <c r="AY14780" s="792"/>
      <c r="BN14780" s="792"/>
      <c r="BQ14780" s="792"/>
    </row>
    <row r="14781" spans="8:69" ht="12" customHeight="1">
      <c r="H14781" s="800"/>
      <c r="AJ14781" s="792"/>
      <c r="AM14781" s="792"/>
      <c r="AP14781" s="792"/>
      <c r="AS14781" s="792"/>
      <c r="AV14781" s="792"/>
      <c r="AY14781" s="792"/>
      <c r="BN14781" s="792"/>
      <c r="BQ14781" s="792"/>
    </row>
    <row r="14782" spans="8:69" ht="12" customHeight="1">
      <c r="H14782" s="800"/>
      <c r="AJ14782" s="792"/>
      <c r="AM14782" s="792"/>
      <c r="AP14782" s="792"/>
      <c r="AS14782" s="792"/>
      <c r="AV14782" s="792"/>
      <c r="AY14782" s="792"/>
      <c r="BN14782" s="792"/>
      <c r="BQ14782" s="792"/>
    </row>
    <row r="14783" spans="8:69" ht="12" customHeight="1">
      <c r="H14783" s="800"/>
      <c r="AJ14783" s="792"/>
      <c r="AM14783" s="792"/>
      <c r="AP14783" s="792"/>
      <c r="AS14783" s="792"/>
      <c r="AV14783" s="792"/>
      <c r="AY14783" s="792"/>
      <c r="BN14783" s="792"/>
      <c r="BQ14783" s="792"/>
    </row>
    <row r="14784" spans="8:69" ht="12" customHeight="1">
      <c r="H14784" s="800"/>
      <c r="AJ14784" s="792"/>
      <c r="AM14784" s="792"/>
      <c r="AP14784" s="792"/>
      <c r="AS14784" s="792"/>
      <c r="AV14784" s="792"/>
      <c r="AY14784" s="792"/>
      <c r="BN14784" s="792"/>
      <c r="BQ14784" s="792"/>
    </row>
    <row r="14785" spans="8:69" ht="12" customHeight="1">
      <c r="H14785" s="800"/>
      <c r="AJ14785" s="792"/>
      <c r="AM14785" s="792"/>
      <c r="AP14785" s="792"/>
      <c r="AS14785" s="792"/>
      <c r="AV14785" s="792"/>
      <c r="AY14785" s="792"/>
      <c r="BN14785" s="792"/>
      <c r="BQ14785" s="792"/>
    </row>
    <row r="14786" spans="8:69" ht="12" customHeight="1">
      <c r="H14786" s="800"/>
      <c r="AJ14786" s="792"/>
      <c r="AM14786" s="792"/>
      <c r="AP14786" s="792"/>
      <c r="AS14786" s="792"/>
      <c r="AV14786" s="792"/>
      <c r="AY14786" s="792"/>
      <c r="BN14786" s="792"/>
      <c r="BQ14786" s="792"/>
    </row>
    <row r="14787" spans="8:69" ht="12" customHeight="1">
      <c r="H14787" s="800"/>
      <c r="AJ14787" s="792"/>
      <c r="AM14787" s="792"/>
      <c r="AP14787" s="792"/>
      <c r="AS14787" s="792"/>
      <c r="AV14787" s="792"/>
      <c r="AY14787" s="792"/>
      <c r="BN14787" s="792"/>
      <c r="BQ14787" s="792"/>
    </row>
    <row r="14788" spans="8:69" ht="12" customHeight="1">
      <c r="H14788" s="800"/>
      <c r="AJ14788" s="792"/>
      <c r="AM14788" s="792"/>
      <c r="AP14788" s="792"/>
      <c r="AS14788" s="792"/>
      <c r="AV14788" s="792"/>
      <c r="AY14788" s="792"/>
      <c r="BN14788" s="792"/>
      <c r="BQ14788" s="792"/>
    </row>
    <row r="14789" spans="8:69" ht="12" customHeight="1">
      <c r="H14789" s="800"/>
      <c r="AJ14789" s="792"/>
      <c r="AM14789" s="792"/>
      <c r="AP14789" s="792"/>
      <c r="AS14789" s="792"/>
      <c r="AV14789" s="792"/>
      <c r="AY14789" s="792"/>
      <c r="BN14789" s="792"/>
      <c r="BQ14789" s="792"/>
    </row>
    <row r="14790" spans="8:69" ht="12" customHeight="1">
      <c r="H14790" s="800"/>
      <c r="AJ14790" s="792"/>
      <c r="AM14790" s="792"/>
      <c r="AP14790" s="792"/>
      <c r="AS14790" s="792"/>
      <c r="AV14790" s="792"/>
      <c r="AY14790" s="792"/>
      <c r="BN14790" s="792"/>
      <c r="BQ14790" s="792"/>
    </row>
    <row r="14791" spans="8:69" ht="12" customHeight="1">
      <c r="H14791" s="800"/>
      <c r="AJ14791" s="792"/>
      <c r="AM14791" s="792"/>
      <c r="AP14791" s="792"/>
      <c r="AS14791" s="792"/>
      <c r="AV14791" s="792"/>
      <c r="AY14791" s="792"/>
      <c r="BN14791" s="792"/>
      <c r="BQ14791" s="792"/>
    </row>
    <row r="14792" spans="8:69" ht="12" customHeight="1">
      <c r="H14792" s="800"/>
      <c r="AJ14792" s="792"/>
      <c r="AM14792" s="792"/>
      <c r="AP14792" s="792"/>
      <c r="AS14792" s="792"/>
      <c r="AV14792" s="792"/>
      <c r="AY14792" s="792"/>
      <c r="BN14792" s="792"/>
      <c r="BQ14792" s="792"/>
    </row>
    <row r="14793" spans="8:69" ht="12" customHeight="1">
      <c r="H14793" s="800"/>
      <c r="AJ14793" s="792"/>
      <c r="AM14793" s="792"/>
      <c r="AP14793" s="792"/>
      <c r="AS14793" s="792"/>
      <c r="AV14793" s="792"/>
      <c r="AY14793" s="792"/>
      <c r="BN14793" s="792"/>
      <c r="BQ14793" s="792"/>
    </row>
    <row r="14794" spans="8:69" ht="12" customHeight="1">
      <c r="H14794" s="800"/>
      <c r="AJ14794" s="792"/>
      <c r="AM14794" s="792"/>
      <c r="AP14794" s="792"/>
      <c r="AS14794" s="792"/>
      <c r="AV14794" s="792"/>
      <c r="AY14794" s="792"/>
      <c r="BN14794" s="792"/>
      <c r="BQ14794" s="792"/>
    </row>
    <row r="14795" spans="8:69" ht="12" customHeight="1">
      <c r="H14795" s="800"/>
      <c r="AJ14795" s="792"/>
      <c r="AM14795" s="792"/>
      <c r="AP14795" s="792"/>
      <c r="AS14795" s="792"/>
      <c r="AV14795" s="792"/>
      <c r="AY14795" s="792"/>
      <c r="BN14795" s="792"/>
      <c r="BQ14795" s="792"/>
    </row>
    <row r="14796" spans="8:69" ht="12" customHeight="1">
      <c r="H14796" s="800"/>
      <c r="AJ14796" s="792"/>
      <c r="AM14796" s="792"/>
      <c r="AP14796" s="792"/>
      <c r="AS14796" s="792"/>
      <c r="AV14796" s="792"/>
      <c r="AY14796" s="792"/>
      <c r="BN14796" s="792"/>
      <c r="BQ14796" s="792"/>
    </row>
    <row r="14797" spans="8:69" ht="12" customHeight="1">
      <c r="H14797" s="800"/>
      <c r="AJ14797" s="792"/>
      <c r="AM14797" s="792"/>
      <c r="AP14797" s="792"/>
      <c r="AS14797" s="792"/>
      <c r="AV14797" s="792"/>
      <c r="AY14797" s="792"/>
      <c r="BN14797" s="792"/>
      <c r="BQ14797" s="792"/>
    </row>
    <row r="14798" spans="8:69" ht="12" customHeight="1">
      <c r="H14798" s="800"/>
      <c r="AJ14798" s="792"/>
      <c r="AM14798" s="792"/>
      <c r="AP14798" s="792"/>
      <c r="AS14798" s="792"/>
      <c r="AV14798" s="792"/>
      <c r="AY14798" s="792"/>
      <c r="BN14798" s="792"/>
      <c r="BQ14798" s="792"/>
    </row>
    <row r="14799" spans="8:69" ht="12" customHeight="1">
      <c r="H14799" s="800"/>
      <c r="AJ14799" s="792"/>
      <c r="AM14799" s="792"/>
      <c r="AP14799" s="792"/>
      <c r="AS14799" s="792"/>
      <c r="AV14799" s="792"/>
      <c r="AY14799" s="792"/>
      <c r="BN14799" s="792"/>
      <c r="BQ14799" s="792"/>
    </row>
    <row r="14800" spans="8:69" ht="12" customHeight="1">
      <c r="H14800" s="800"/>
      <c r="AJ14800" s="792"/>
      <c r="AM14800" s="792"/>
      <c r="AP14800" s="792"/>
      <c r="AS14800" s="792"/>
      <c r="AV14800" s="792"/>
      <c r="AY14800" s="792"/>
      <c r="BN14800" s="792"/>
      <c r="BQ14800" s="792"/>
    </row>
    <row r="14801" spans="8:69" ht="12" customHeight="1">
      <c r="H14801" s="800"/>
      <c r="AJ14801" s="792"/>
      <c r="AM14801" s="792"/>
      <c r="AP14801" s="792"/>
      <c r="AS14801" s="792"/>
      <c r="AV14801" s="792"/>
      <c r="AY14801" s="792"/>
      <c r="BN14801" s="792"/>
      <c r="BQ14801" s="792"/>
    </row>
    <row r="14802" spans="8:69" ht="12" customHeight="1">
      <c r="H14802" s="800"/>
      <c r="AJ14802" s="792"/>
      <c r="AM14802" s="792"/>
      <c r="AP14802" s="792"/>
      <c r="AS14802" s="792"/>
      <c r="AV14802" s="792"/>
      <c r="AY14802" s="792"/>
      <c r="BN14802" s="792"/>
      <c r="BQ14802" s="792"/>
    </row>
    <row r="14803" spans="8:69" ht="12" customHeight="1">
      <c r="H14803" s="800"/>
      <c r="AJ14803" s="792"/>
      <c r="AM14803" s="792"/>
      <c r="AP14803" s="792"/>
      <c r="AS14803" s="792"/>
      <c r="AV14803" s="792"/>
      <c r="AY14803" s="792"/>
      <c r="BN14803" s="792"/>
      <c r="BQ14803" s="792"/>
    </row>
    <row r="14804" spans="8:69" ht="12" customHeight="1">
      <c r="H14804" s="800"/>
      <c r="AJ14804" s="792"/>
      <c r="AM14804" s="792"/>
      <c r="AP14804" s="792"/>
      <c r="AS14804" s="792"/>
      <c r="AV14804" s="792"/>
      <c r="AY14804" s="792"/>
      <c r="BN14804" s="792"/>
      <c r="BQ14804" s="792"/>
    </row>
    <row r="14805" spans="8:69" ht="12" customHeight="1">
      <c r="H14805" s="800"/>
      <c r="AJ14805" s="792"/>
      <c r="AM14805" s="792"/>
      <c r="AP14805" s="792"/>
      <c r="AS14805" s="792"/>
      <c r="AV14805" s="792"/>
      <c r="AY14805" s="792"/>
      <c r="BN14805" s="792"/>
      <c r="BQ14805" s="792"/>
    </row>
    <row r="14806" spans="8:69" ht="12" customHeight="1">
      <c r="H14806" s="800"/>
      <c r="AJ14806" s="792"/>
      <c r="AM14806" s="792"/>
      <c r="AP14806" s="792"/>
      <c r="AS14806" s="792"/>
      <c r="AV14806" s="792"/>
      <c r="AY14806" s="792"/>
      <c r="BN14806" s="792"/>
      <c r="BQ14806" s="792"/>
    </row>
    <row r="14807" spans="8:69" ht="12" customHeight="1">
      <c r="H14807" s="800"/>
      <c r="AJ14807" s="792"/>
      <c r="AM14807" s="792"/>
      <c r="AP14807" s="792"/>
      <c r="AS14807" s="792"/>
      <c r="AV14807" s="792"/>
      <c r="AY14807" s="792"/>
      <c r="BN14807" s="792"/>
      <c r="BQ14807" s="792"/>
    </row>
    <row r="14808" spans="8:69" ht="12" customHeight="1">
      <c r="H14808" s="800"/>
      <c r="AJ14808" s="792"/>
      <c r="AM14808" s="792"/>
      <c r="AP14808" s="792"/>
      <c r="AS14808" s="792"/>
      <c r="AV14808" s="792"/>
      <c r="AY14808" s="792"/>
      <c r="BN14808" s="792"/>
      <c r="BQ14808" s="792"/>
    </row>
    <row r="14809" spans="8:69" ht="12" customHeight="1">
      <c r="H14809" s="800"/>
      <c r="AJ14809" s="792"/>
      <c r="AM14809" s="792"/>
      <c r="AP14809" s="792"/>
      <c r="AS14809" s="792"/>
      <c r="AV14809" s="792"/>
      <c r="AY14809" s="792"/>
      <c r="BN14809" s="792"/>
      <c r="BQ14809" s="792"/>
    </row>
    <row r="14810" spans="8:69" ht="12" customHeight="1">
      <c r="H14810" s="800"/>
      <c r="AJ14810" s="792"/>
      <c r="AM14810" s="792"/>
      <c r="AP14810" s="792"/>
      <c r="AS14810" s="792"/>
      <c r="AV14810" s="792"/>
      <c r="AY14810" s="792"/>
      <c r="BN14810" s="792"/>
      <c r="BQ14810" s="792"/>
    </row>
    <row r="14811" spans="8:69" ht="12" customHeight="1">
      <c r="H14811" s="800"/>
      <c r="AJ14811" s="792"/>
      <c r="AM14811" s="792"/>
      <c r="AP14811" s="792"/>
      <c r="AS14811" s="792"/>
      <c r="AV14811" s="792"/>
      <c r="AY14811" s="792"/>
      <c r="BN14811" s="792"/>
      <c r="BQ14811" s="792"/>
    </row>
    <row r="14812" spans="8:69" ht="12" customHeight="1">
      <c r="H14812" s="800"/>
      <c r="AJ14812" s="792"/>
      <c r="AM14812" s="792"/>
      <c r="AP14812" s="792"/>
      <c r="AS14812" s="792"/>
      <c r="AV14812" s="792"/>
      <c r="AY14812" s="792"/>
      <c r="BN14812" s="792"/>
      <c r="BQ14812" s="792"/>
    </row>
    <row r="14813" spans="8:69" ht="12" customHeight="1">
      <c r="H14813" s="800"/>
      <c r="AJ14813" s="792"/>
      <c r="AM14813" s="792"/>
      <c r="AP14813" s="792"/>
      <c r="AS14813" s="792"/>
      <c r="AV14813" s="792"/>
      <c r="AY14813" s="792"/>
      <c r="BN14813" s="792"/>
      <c r="BQ14813" s="792"/>
    </row>
    <row r="14814" spans="8:69" ht="12" customHeight="1">
      <c r="H14814" s="800"/>
      <c r="AJ14814" s="792"/>
      <c r="AM14814" s="792"/>
      <c r="AP14814" s="792"/>
      <c r="AS14814" s="792"/>
      <c r="AV14814" s="792"/>
      <c r="AY14814" s="792"/>
      <c r="BN14814" s="792"/>
      <c r="BQ14814" s="792"/>
    </row>
    <row r="14815" spans="8:69" ht="12" customHeight="1">
      <c r="H14815" s="800"/>
      <c r="AJ14815" s="792"/>
      <c r="AM14815" s="792"/>
      <c r="AP14815" s="792"/>
      <c r="AS14815" s="792"/>
      <c r="AV14815" s="792"/>
      <c r="AY14815" s="792"/>
      <c r="BN14815" s="792"/>
      <c r="BQ14815" s="792"/>
    </row>
    <row r="14816" spans="8:69" ht="12" customHeight="1">
      <c r="H14816" s="800"/>
      <c r="AJ14816" s="792"/>
      <c r="AM14816" s="792"/>
      <c r="AP14816" s="792"/>
      <c r="AS14816" s="792"/>
      <c r="AV14816" s="792"/>
      <c r="AY14816" s="792"/>
      <c r="BN14816" s="792"/>
      <c r="BQ14816" s="792"/>
    </row>
    <row r="14817" spans="8:69" ht="12" customHeight="1">
      <c r="H14817" s="800"/>
      <c r="AJ14817" s="792"/>
      <c r="AM14817" s="792"/>
      <c r="AP14817" s="792"/>
      <c r="AS14817" s="792"/>
      <c r="AV14817" s="792"/>
      <c r="AY14817" s="792"/>
      <c r="BN14817" s="792"/>
      <c r="BQ14817" s="792"/>
    </row>
    <row r="14818" spans="8:69" ht="12" customHeight="1">
      <c r="H14818" s="800"/>
      <c r="AJ14818" s="792"/>
      <c r="AM14818" s="792"/>
      <c r="AP14818" s="792"/>
      <c r="AS14818" s="792"/>
      <c r="AV14818" s="792"/>
      <c r="AY14818" s="792"/>
      <c r="BN14818" s="792"/>
      <c r="BQ14818" s="792"/>
    </row>
    <row r="14819" spans="8:69" ht="12" customHeight="1">
      <c r="H14819" s="800"/>
      <c r="AJ14819" s="792"/>
      <c r="AM14819" s="792"/>
      <c r="AP14819" s="792"/>
      <c r="AS14819" s="792"/>
      <c r="AV14819" s="792"/>
      <c r="AY14819" s="792"/>
      <c r="BN14819" s="792"/>
      <c r="BQ14819" s="792"/>
    </row>
    <row r="14820" spans="8:69" ht="12" customHeight="1">
      <c r="H14820" s="800"/>
      <c r="AJ14820" s="792"/>
      <c r="AM14820" s="792"/>
      <c r="AP14820" s="792"/>
      <c r="AS14820" s="792"/>
      <c r="AV14820" s="792"/>
      <c r="AY14820" s="792"/>
      <c r="BN14820" s="792"/>
      <c r="BQ14820" s="792"/>
    </row>
    <row r="14821" spans="8:69" ht="12" customHeight="1">
      <c r="H14821" s="800"/>
      <c r="AJ14821" s="792"/>
      <c r="AM14821" s="792"/>
      <c r="AP14821" s="792"/>
      <c r="AS14821" s="792"/>
      <c r="AV14821" s="792"/>
      <c r="AY14821" s="792"/>
      <c r="BN14821" s="792"/>
      <c r="BQ14821" s="792"/>
    </row>
    <row r="14822" spans="8:69" ht="12" customHeight="1">
      <c r="H14822" s="800"/>
      <c r="AJ14822" s="792"/>
      <c r="AM14822" s="792"/>
      <c r="AP14822" s="792"/>
      <c r="AS14822" s="792"/>
      <c r="AV14822" s="792"/>
      <c r="AY14822" s="792"/>
      <c r="BN14822" s="792"/>
      <c r="BQ14822" s="792"/>
    </row>
    <row r="14823" spans="8:69" ht="12" customHeight="1">
      <c r="H14823" s="800"/>
      <c r="AJ14823" s="792"/>
      <c r="AM14823" s="792"/>
      <c r="AP14823" s="792"/>
      <c r="AS14823" s="792"/>
      <c r="AV14823" s="792"/>
      <c r="AY14823" s="792"/>
      <c r="BN14823" s="792"/>
      <c r="BQ14823" s="792"/>
    </row>
    <row r="14824" spans="8:69" ht="12" customHeight="1">
      <c r="H14824" s="800"/>
      <c r="AJ14824" s="792"/>
      <c r="AM14824" s="792"/>
      <c r="AP14824" s="792"/>
      <c r="AS14824" s="792"/>
      <c r="AV14824" s="792"/>
      <c r="AY14824" s="792"/>
      <c r="BN14824" s="792"/>
      <c r="BQ14824" s="792"/>
    </row>
    <row r="14825" spans="8:69" ht="12" customHeight="1">
      <c r="H14825" s="800"/>
      <c r="AJ14825" s="792"/>
      <c r="AM14825" s="792"/>
      <c r="AP14825" s="792"/>
      <c r="AS14825" s="792"/>
      <c r="AV14825" s="792"/>
      <c r="AY14825" s="792"/>
      <c r="BN14825" s="792"/>
      <c r="BQ14825" s="792"/>
    </row>
    <row r="14826" spans="8:69" ht="12" customHeight="1">
      <c r="H14826" s="800"/>
      <c r="AJ14826" s="792"/>
      <c r="AM14826" s="792"/>
      <c r="AP14826" s="792"/>
      <c r="AS14826" s="792"/>
      <c r="AV14826" s="792"/>
      <c r="AY14826" s="792"/>
      <c r="BN14826" s="792"/>
      <c r="BQ14826" s="792"/>
    </row>
    <row r="14827" spans="8:69" ht="12" customHeight="1">
      <c r="H14827" s="800"/>
      <c r="AJ14827" s="792"/>
      <c r="AM14827" s="792"/>
      <c r="AP14827" s="792"/>
      <c r="AS14827" s="792"/>
      <c r="AV14827" s="792"/>
      <c r="AY14827" s="792"/>
      <c r="BN14827" s="792"/>
      <c r="BQ14827" s="792"/>
    </row>
    <row r="14828" spans="8:69" ht="12" customHeight="1">
      <c r="H14828" s="800"/>
      <c r="AJ14828" s="792"/>
      <c r="AM14828" s="792"/>
      <c r="AP14828" s="792"/>
      <c r="AS14828" s="792"/>
      <c r="AV14828" s="792"/>
      <c r="AY14828" s="792"/>
      <c r="BN14828" s="792"/>
      <c r="BQ14828" s="792"/>
    </row>
    <row r="14829" spans="8:69" ht="12" customHeight="1">
      <c r="H14829" s="800"/>
      <c r="AJ14829" s="792"/>
      <c r="AM14829" s="792"/>
      <c r="AP14829" s="792"/>
      <c r="AS14829" s="792"/>
      <c r="AV14829" s="792"/>
      <c r="AY14829" s="792"/>
      <c r="BN14829" s="792"/>
      <c r="BQ14829" s="792"/>
    </row>
    <row r="14830" spans="8:69" ht="12" customHeight="1">
      <c r="H14830" s="800"/>
      <c r="AJ14830" s="792"/>
      <c r="AM14830" s="792"/>
      <c r="AP14830" s="792"/>
      <c r="AS14830" s="792"/>
      <c r="AV14830" s="792"/>
      <c r="AY14830" s="792"/>
      <c r="BN14830" s="792"/>
      <c r="BQ14830" s="792"/>
    </row>
    <row r="14831" spans="8:69" ht="12" customHeight="1">
      <c r="H14831" s="800"/>
      <c r="AJ14831" s="792"/>
      <c r="AM14831" s="792"/>
      <c r="AP14831" s="792"/>
      <c r="AS14831" s="792"/>
      <c r="AV14831" s="792"/>
      <c r="AY14831" s="792"/>
      <c r="BN14831" s="792"/>
      <c r="BQ14831" s="792"/>
    </row>
    <row r="14832" spans="8:69" ht="12" customHeight="1">
      <c r="H14832" s="800"/>
      <c r="AJ14832" s="792"/>
      <c r="AM14832" s="792"/>
      <c r="AP14832" s="792"/>
      <c r="AS14832" s="792"/>
      <c r="AV14832" s="792"/>
      <c r="AY14832" s="792"/>
      <c r="BN14832" s="792"/>
      <c r="BQ14832" s="792"/>
    </row>
    <row r="14833" spans="8:69" ht="12" customHeight="1">
      <c r="H14833" s="800"/>
      <c r="AJ14833" s="792"/>
      <c r="AM14833" s="792"/>
      <c r="AP14833" s="792"/>
      <c r="AS14833" s="792"/>
      <c r="AV14833" s="792"/>
      <c r="AY14833" s="792"/>
      <c r="BN14833" s="792"/>
      <c r="BQ14833" s="792"/>
    </row>
    <row r="14834" spans="8:69" ht="12" customHeight="1">
      <c r="H14834" s="800"/>
      <c r="AJ14834" s="792"/>
      <c r="AM14834" s="792"/>
      <c r="AP14834" s="792"/>
      <c r="AS14834" s="792"/>
      <c r="AV14834" s="792"/>
      <c r="AY14834" s="792"/>
      <c r="BN14834" s="792"/>
      <c r="BQ14834" s="792"/>
    </row>
    <row r="14835" spans="8:69" ht="12" customHeight="1">
      <c r="H14835" s="800"/>
      <c r="AJ14835" s="792"/>
      <c r="AM14835" s="792"/>
      <c r="AP14835" s="792"/>
      <c r="AS14835" s="792"/>
      <c r="AV14835" s="792"/>
      <c r="AY14835" s="792"/>
      <c r="BN14835" s="792"/>
      <c r="BQ14835" s="792"/>
    </row>
    <row r="14836" spans="8:69" ht="12" customHeight="1">
      <c r="H14836" s="800"/>
      <c r="AJ14836" s="792"/>
      <c r="AM14836" s="792"/>
      <c r="AP14836" s="792"/>
      <c r="AS14836" s="792"/>
      <c r="AV14836" s="792"/>
      <c r="AY14836" s="792"/>
      <c r="BN14836" s="792"/>
      <c r="BQ14836" s="792"/>
    </row>
    <row r="14837" spans="8:69" ht="12" customHeight="1">
      <c r="H14837" s="800"/>
      <c r="AJ14837" s="792"/>
      <c r="AM14837" s="792"/>
      <c r="AP14837" s="792"/>
      <c r="AS14837" s="792"/>
      <c r="AV14837" s="792"/>
      <c r="AY14837" s="792"/>
      <c r="BN14837" s="792"/>
      <c r="BQ14837" s="792"/>
    </row>
    <row r="14838" spans="8:69" ht="12" customHeight="1">
      <c r="H14838" s="800"/>
      <c r="AJ14838" s="792"/>
      <c r="AM14838" s="792"/>
      <c r="AP14838" s="792"/>
      <c r="AS14838" s="792"/>
      <c r="AV14838" s="792"/>
      <c r="AY14838" s="792"/>
      <c r="BN14838" s="792"/>
      <c r="BQ14838" s="792"/>
    </row>
    <row r="14839" spans="8:69" ht="12" customHeight="1">
      <c r="H14839" s="800"/>
      <c r="AJ14839" s="792"/>
      <c r="AM14839" s="792"/>
      <c r="AP14839" s="792"/>
      <c r="AS14839" s="792"/>
      <c r="AV14839" s="792"/>
      <c r="AY14839" s="792"/>
      <c r="BN14839" s="792"/>
      <c r="BQ14839" s="792"/>
    </row>
    <row r="14840" spans="8:69" ht="12" customHeight="1">
      <c r="H14840" s="800"/>
      <c r="AJ14840" s="792"/>
      <c r="AM14840" s="792"/>
      <c r="AP14840" s="792"/>
      <c r="AS14840" s="792"/>
      <c r="AV14840" s="792"/>
      <c r="AY14840" s="792"/>
      <c r="BN14840" s="792"/>
      <c r="BQ14840" s="792"/>
    </row>
    <row r="14841" spans="8:69" ht="12" customHeight="1">
      <c r="H14841" s="800"/>
      <c r="AJ14841" s="792"/>
      <c r="AM14841" s="792"/>
      <c r="AP14841" s="792"/>
      <c r="AS14841" s="792"/>
      <c r="AV14841" s="792"/>
      <c r="AY14841" s="792"/>
      <c r="BN14841" s="792"/>
      <c r="BQ14841" s="792"/>
    </row>
    <row r="14842" spans="8:69" ht="12" customHeight="1">
      <c r="H14842" s="800"/>
      <c r="AJ14842" s="792"/>
      <c r="AM14842" s="792"/>
      <c r="AP14842" s="792"/>
      <c r="AS14842" s="792"/>
      <c r="AV14842" s="792"/>
      <c r="AY14842" s="792"/>
      <c r="BN14842" s="792"/>
      <c r="BQ14842" s="792"/>
    </row>
    <row r="14843" spans="8:69" ht="12" customHeight="1">
      <c r="H14843" s="800"/>
      <c r="AJ14843" s="792"/>
      <c r="AM14843" s="792"/>
      <c r="AP14843" s="792"/>
      <c r="AS14843" s="792"/>
      <c r="AV14843" s="792"/>
      <c r="AY14843" s="792"/>
      <c r="BN14843" s="792"/>
      <c r="BQ14843" s="792"/>
    </row>
    <row r="14844" spans="8:69" ht="12" customHeight="1">
      <c r="H14844" s="800"/>
      <c r="AJ14844" s="792"/>
      <c r="AM14844" s="792"/>
      <c r="AP14844" s="792"/>
      <c r="AS14844" s="792"/>
      <c r="AV14844" s="792"/>
      <c r="AY14844" s="792"/>
      <c r="BN14844" s="792"/>
      <c r="BQ14844" s="792"/>
    </row>
    <row r="14845" spans="8:69" ht="12" customHeight="1">
      <c r="H14845" s="800"/>
      <c r="AJ14845" s="792"/>
      <c r="AM14845" s="792"/>
      <c r="AP14845" s="792"/>
      <c r="AS14845" s="792"/>
      <c r="AV14845" s="792"/>
      <c r="AY14845" s="792"/>
      <c r="BN14845" s="792"/>
      <c r="BQ14845" s="792"/>
    </row>
    <row r="14846" spans="8:69" ht="12" customHeight="1">
      <c r="H14846" s="800"/>
      <c r="AJ14846" s="792"/>
      <c r="AM14846" s="792"/>
      <c r="AP14846" s="792"/>
      <c r="AS14846" s="792"/>
      <c r="AV14846" s="792"/>
      <c r="AY14846" s="792"/>
      <c r="BN14846" s="792"/>
      <c r="BQ14846" s="792"/>
    </row>
    <row r="14847" spans="8:69" ht="12" customHeight="1">
      <c r="H14847" s="800"/>
      <c r="AJ14847" s="792"/>
      <c r="AM14847" s="792"/>
      <c r="AP14847" s="792"/>
      <c r="AS14847" s="792"/>
      <c r="AV14847" s="792"/>
      <c r="AY14847" s="792"/>
      <c r="BN14847" s="792"/>
      <c r="BQ14847" s="792"/>
    </row>
    <row r="14848" spans="8:69" ht="12" customHeight="1">
      <c r="H14848" s="800"/>
      <c r="AJ14848" s="792"/>
      <c r="AM14848" s="792"/>
      <c r="AP14848" s="792"/>
      <c r="AS14848" s="792"/>
      <c r="AV14848" s="792"/>
      <c r="AY14848" s="792"/>
      <c r="BN14848" s="792"/>
      <c r="BQ14848" s="792"/>
    </row>
    <row r="14849" spans="8:69" ht="12" customHeight="1">
      <c r="H14849" s="800"/>
      <c r="AJ14849" s="792"/>
      <c r="AM14849" s="792"/>
      <c r="AP14849" s="792"/>
      <c r="AS14849" s="792"/>
      <c r="AV14849" s="792"/>
      <c r="AY14849" s="792"/>
      <c r="BN14849" s="792"/>
      <c r="BQ14849" s="792"/>
    </row>
    <row r="14850" spans="8:69" ht="12" customHeight="1">
      <c r="H14850" s="800"/>
      <c r="AJ14850" s="792"/>
      <c r="AM14850" s="792"/>
      <c r="AP14850" s="792"/>
      <c r="AS14850" s="792"/>
      <c r="AV14850" s="792"/>
      <c r="AY14850" s="792"/>
      <c r="BN14850" s="792"/>
      <c r="BQ14850" s="792"/>
    </row>
    <row r="14851" spans="8:69" ht="12" customHeight="1">
      <c r="H14851" s="800"/>
      <c r="AJ14851" s="792"/>
      <c r="AM14851" s="792"/>
      <c r="AP14851" s="792"/>
      <c r="AS14851" s="792"/>
      <c r="AV14851" s="792"/>
      <c r="AY14851" s="792"/>
      <c r="BN14851" s="792"/>
      <c r="BQ14851" s="792"/>
    </row>
    <row r="14852" spans="8:69" ht="12" customHeight="1">
      <c r="H14852" s="800"/>
      <c r="AJ14852" s="792"/>
      <c r="AM14852" s="792"/>
      <c r="AP14852" s="792"/>
      <c r="AS14852" s="792"/>
      <c r="AV14852" s="792"/>
      <c r="AY14852" s="792"/>
      <c r="BN14852" s="792"/>
      <c r="BQ14852" s="792"/>
    </row>
    <row r="14853" spans="8:69" ht="12" customHeight="1">
      <c r="H14853" s="800"/>
      <c r="AJ14853" s="792"/>
      <c r="AM14853" s="792"/>
      <c r="AP14853" s="792"/>
      <c r="AS14853" s="792"/>
      <c r="AV14853" s="792"/>
      <c r="AY14853" s="792"/>
      <c r="BN14853" s="792"/>
      <c r="BQ14853" s="792"/>
    </row>
    <row r="14854" spans="8:69" ht="12" customHeight="1">
      <c r="H14854" s="800"/>
      <c r="AJ14854" s="792"/>
      <c r="AM14854" s="792"/>
      <c r="AP14854" s="792"/>
      <c r="AS14854" s="792"/>
      <c r="AV14854" s="792"/>
      <c r="AY14854" s="792"/>
      <c r="BN14854" s="792"/>
      <c r="BQ14854" s="792"/>
    </row>
    <row r="14855" spans="8:69" ht="12" customHeight="1">
      <c r="H14855" s="800"/>
      <c r="AJ14855" s="792"/>
      <c r="AM14855" s="792"/>
      <c r="AP14855" s="792"/>
      <c r="AS14855" s="792"/>
      <c r="AV14855" s="792"/>
      <c r="AY14855" s="792"/>
      <c r="BN14855" s="792"/>
      <c r="BQ14855" s="792"/>
    </row>
    <row r="14856" spans="8:69" ht="12" customHeight="1">
      <c r="H14856" s="800"/>
      <c r="AJ14856" s="792"/>
      <c r="AM14856" s="792"/>
      <c r="AP14856" s="792"/>
      <c r="AS14856" s="792"/>
      <c r="AV14856" s="792"/>
      <c r="AY14856" s="792"/>
      <c r="BN14856" s="792"/>
      <c r="BQ14856" s="792"/>
    </row>
    <row r="14857" spans="8:69" ht="12" customHeight="1">
      <c r="H14857" s="800"/>
      <c r="AJ14857" s="792"/>
      <c r="AM14857" s="792"/>
      <c r="AP14857" s="792"/>
      <c r="AS14857" s="792"/>
      <c r="AV14857" s="792"/>
      <c r="AY14857" s="792"/>
      <c r="BN14857" s="792"/>
      <c r="BQ14857" s="792"/>
    </row>
    <row r="14858" spans="8:69" ht="12" customHeight="1">
      <c r="H14858" s="800"/>
      <c r="AJ14858" s="792"/>
      <c r="AM14858" s="792"/>
      <c r="AP14858" s="792"/>
      <c r="AS14858" s="792"/>
      <c r="AV14858" s="792"/>
      <c r="AY14858" s="792"/>
      <c r="BN14858" s="792"/>
      <c r="BQ14858" s="792"/>
    </row>
    <row r="14859" spans="8:69" ht="12" customHeight="1">
      <c r="H14859" s="800"/>
      <c r="AJ14859" s="792"/>
      <c r="AM14859" s="792"/>
      <c r="AP14859" s="792"/>
      <c r="AS14859" s="792"/>
      <c r="AV14859" s="792"/>
      <c r="AY14859" s="792"/>
      <c r="BN14859" s="792"/>
      <c r="BQ14859" s="792"/>
    </row>
    <row r="14860" spans="8:69" ht="12" customHeight="1">
      <c r="H14860" s="800"/>
      <c r="AJ14860" s="792"/>
      <c r="AM14860" s="792"/>
      <c r="AP14860" s="792"/>
      <c r="AS14860" s="792"/>
      <c r="AV14860" s="792"/>
      <c r="AY14860" s="792"/>
      <c r="BN14860" s="792"/>
      <c r="BQ14860" s="792"/>
    </row>
    <row r="14861" spans="8:69" ht="12" customHeight="1">
      <c r="H14861" s="800"/>
      <c r="AJ14861" s="792"/>
      <c r="AM14861" s="792"/>
      <c r="AP14861" s="792"/>
      <c r="AS14861" s="792"/>
      <c r="AV14861" s="792"/>
      <c r="AY14861" s="792"/>
      <c r="BN14861" s="792"/>
      <c r="BQ14861" s="792"/>
    </row>
    <row r="14862" spans="8:69" ht="12" customHeight="1">
      <c r="H14862" s="800"/>
      <c r="AJ14862" s="792"/>
      <c r="AM14862" s="792"/>
      <c r="AP14862" s="792"/>
      <c r="AS14862" s="792"/>
      <c r="AV14862" s="792"/>
      <c r="AY14862" s="792"/>
      <c r="BN14862" s="792"/>
      <c r="BQ14862" s="792"/>
    </row>
    <row r="14863" spans="8:69" ht="12" customHeight="1">
      <c r="H14863" s="800"/>
      <c r="AJ14863" s="792"/>
      <c r="AM14863" s="792"/>
      <c r="AP14863" s="792"/>
      <c r="AS14863" s="792"/>
      <c r="AV14863" s="792"/>
      <c r="AY14863" s="792"/>
      <c r="BN14863" s="792"/>
      <c r="BQ14863" s="792"/>
    </row>
    <row r="14864" spans="8:69" ht="12" customHeight="1">
      <c r="H14864" s="800"/>
      <c r="AJ14864" s="792"/>
      <c r="AM14864" s="792"/>
      <c r="AP14864" s="792"/>
      <c r="AS14864" s="792"/>
      <c r="AV14864" s="792"/>
      <c r="AY14864" s="792"/>
      <c r="BN14864" s="792"/>
      <c r="BQ14864" s="792"/>
    </row>
    <row r="14865" spans="8:69" ht="12" customHeight="1">
      <c r="H14865" s="800"/>
      <c r="AJ14865" s="792"/>
      <c r="AM14865" s="792"/>
      <c r="AP14865" s="792"/>
      <c r="AS14865" s="792"/>
      <c r="AV14865" s="792"/>
      <c r="AY14865" s="792"/>
      <c r="BN14865" s="792"/>
      <c r="BQ14865" s="792"/>
    </row>
    <row r="14866" spans="8:69" ht="12" customHeight="1">
      <c r="H14866" s="800"/>
      <c r="AJ14866" s="792"/>
      <c r="AM14866" s="792"/>
      <c r="AP14866" s="792"/>
      <c r="AS14866" s="792"/>
      <c r="AV14866" s="792"/>
      <c r="AY14866" s="792"/>
      <c r="BN14866" s="792"/>
      <c r="BQ14866" s="792"/>
    </row>
    <row r="14867" spans="8:69" ht="12" customHeight="1">
      <c r="H14867" s="800"/>
      <c r="AJ14867" s="792"/>
      <c r="AM14867" s="792"/>
      <c r="AP14867" s="792"/>
      <c r="AS14867" s="792"/>
      <c r="AV14867" s="792"/>
      <c r="AY14867" s="792"/>
      <c r="BN14867" s="792"/>
      <c r="BQ14867" s="792"/>
    </row>
    <row r="14868" spans="8:69" ht="12" customHeight="1">
      <c r="H14868" s="800"/>
      <c r="AJ14868" s="792"/>
      <c r="AM14868" s="792"/>
      <c r="AP14868" s="792"/>
      <c r="AS14868" s="792"/>
      <c r="AV14868" s="792"/>
      <c r="AY14868" s="792"/>
      <c r="BN14868" s="792"/>
      <c r="BQ14868" s="792"/>
    </row>
    <row r="14869" spans="8:69" ht="12" customHeight="1">
      <c r="H14869" s="800"/>
      <c r="AJ14869" s="792"/>
      <c r="AM14869" s="792"/>
      <c r="AP14869" s="792"/>
      <c r="AS14869" s="792"/>
      <c r="AV14869" s="792"/>
      <c r="AY14869" s="792"/>
      <c r="BN14869" s="792"/>
      <c r="BQ14869" s="792"/>
    </row>
    <row r="14870" spans="8:69" ht="12" customHeight="1">
      <c r="H14870" s="800"/>
      <c r="AJ14870" s="792"/>
      <c r="AM14870" s="792"/>
      <c r="AP14870" s="792"/>
      <c r="AS14870" s="792"/>
      <c r="AV14870" s="792"/>
      <c r="AY14870" s="792"/>
      <c r="BN14870" s="792"/>
      <c r="BQ14870" s="792"/>
    </row>
    <row r="14871" spans="8:69" ht="12" customHeight="1">
      <c r="H14871" s="800"/>
      <c r="AJ14871" s="792"/>
      <c r="AM14871" s="792"/>
      <c r="AP14871" s="792"/>
      <c r="AS14871" s="792"/>
      <c r="AV14871" s="792"/>
      <c r="AY14871" s="792"/>
      <c r="BN14871" s="792"/>
      <c r="BQ14871" s="792"/>
    </row>
    <row r="14872" spans="8:69" ht="12" customHeight="1">
      <c r="H14872" s="800"/>
      <c r="AJ14872" s="792"/>
      <c r="AM14872" s="792"/>
      <c r="AP14872" s="792"/>
      <c r="AS14872" s="792"/>
      <c r="AV14872" s="792"/>
      <c r="AY14872" s="792"/>
      <c r="BN14872" s="792"/>
      <c r="BQ14872" s="792"/>
    </row>
    <row r="14873" spans="8:69" ht="12" customHeight="1">
      <c r="H14873" s="800"/>
      <c r="AJ14873" s="792"/>
      <c r="AM14873" s="792"/>
      <c r="AP14873" s="792"/>
      <c r="AS14873" s="792"/>
      <c r="AV14873" s="792"/>
      <c r="AY14873" s="792"/>
      <c r="BN14873" s="792"/>
      <c r="BQ14873" s="792"/>
    </row>
    <row r="14874" spans="8:69" ht="12" customHeight="1">
      <c r="H14874" s="800"/>
      <c r="AJ14874" s="792"/>
      <c r="AM14874" s="792"/>
      <c r="AP14874" s="792"/>
      <c r="AS14874" s="792"/>
      <c r="AV14874" s="792"/>
      <c r="AY14874" s="792"/>
      <c r="BN14874" s="792"/>
      <c r="BQ14874" s="792"/>
    </row>
    <row r="14875" spans="8:69" ht="12" customHeight="1">
      <c r="H14875" s="800"/>
      <c r="AJ14875" s="792"/>
      <c r="AM14875" s="792"/>
      <c r="AP14875" s="792"/>
      <c r="AS14875" s="792"/>
      <c r="AV14875" s="792"/>
      <c r="AY14875" s="792"/>
      <c r="BN14875" s="792"/>
      <c r="BQ14875" s="792"/>
    </row>
    <row r="14876" spans="8:69" ht="12" customHeight="1">
      <c r="H14876" s="800"/>
      <c r="AJ14876" s="792"/>
      <c r="AM14876" s="792"/>
      <c r="AP14876" s="792"/>
      <c r="AS14876" s="792"/>
      <c r="AV14876" s="792"/>
      <c r="AY14876" s="792"/>
      <c r="BN14876" s="792"/>
      <c r="BQ14876" s="792"/>
    </row>
    <row r="14877" spans="8:69" ht="12" customHeight="1">
      <c r="H14877" s="800"/>
      <c r="AJ14877" s="792"/>
      <c r="AM14877" s="792"/>
      <c r="AP14877" s="792"/>
      <c r="AS14877" s="792"/>
      <c r="AV14877" s="792"/>
      <c r="AY14877" s="792"/>
      <c r="BN14877" s="792"/>
      <c r="BQ14877" s="792"/>
    </row>
    <row r="14878" spans="8:69" ht="12" customHeight="1">
      <c r="H14878" s="800"/>
      <c r="AJ14878" s="792"/>
      <c r="AM14878" s="792"/>
      <c r="AP14878" s="792"/>
      <c r="AS14878" s="792"/>
      <c r="AV14878" s="792"/>
      <c r="AY14878" s="792"/>
      <c r="BN14878" s="792"/>
      <c r="BQ14878" s="792"/>
    </row>
    <row r="14879" spans="8:69" ht="12" customHeight="1">
      <c r="H14879" s="800"/>
      <c r="AJ14879" s="792"/>
      <c r="AM14879" s="792"/>
      <c r="AP14879" s="792"/>
      <c r="AS14879" s="792"/>
      <c r="AV14879" s="792"/>
      <c r="AY14879" s="792"/>
      <c r="BN14879" s="792"/>
      <c r="BQ14879" s="792"/>
    </row>
    <row r="14880" spans="8:69" ht="12" customHeight="1">
      <c r="H14880" s="800"/>
      <c r="AJ14880" s="792"/>
      <c r="AM14880" s="792"/>
      <c r="AP14880" s="792"/>
      <c r="AS14880" s="792"/>
      <c r="AV14880" s="792"/>
      <c r="AY14880" s="792"/>
      <c r="BN14880" s="792"/>
      <c r="BQ14880" s="792"/>
    </row>
    <row r="14881" spans="8:69" ht="12" customHeight="1">
      <c r="H14881" s="800"/>
      <c r="AJ14881" s="792"/>
      <c r="AM14881" s="792"/>
      <c r="AP14881" s="792"/>
      <c r="AS14881" s="792"/>
      <c r="AV14881" s="792"/>
      <c r="AY14881" s="792"/>
      <c r="BN14881" s="792"/>
      <c r="BQ14881" s="792"/>
    </row>
    <row r="14882" spans="8:69" ht="12" customHeight="1">
      <c r="H14882" s="800"/>
      <c r="AJ14882" s="792"/>
      <c r="AM14882" s="792"/>
      <c r="AP14882" s="792"/>
      <c r="AS14882" s="792"/>
      <c r="AV14882" s="792"/>
      <c r="AY14882" s="792"/>
      <c r="BN14882" s="792"/>
      <c r="BQ14882" s="792"/>
    </row>
    <row r="14883" spans="8:69" ht="12" customHeight="1">
      <c r="H14883" s="800"/>
      <c r="AJ14883" s="792"/>
      <c r="AM14883" s="792"/>
      <c r="AP14883" s="792"/>
      <c r="AS14883" s="792"/>
      <c r="AV14883" s="792"/>
      <c r="AY14883" s="792"/>
      <c r="BN14883" s="792"/>
      <c r="BQ14883" s="792"/>
    </row>
    <row r="14884" spans="8:69" ht="12" customHeight="1">
      <c r="H14884" s="800"/>
      <c r="AJ14884" s="792"/>
      <c r="AM14884" s="792"/>
      <c r="AP14884" s="792"/>
      <c r="AS14884" s="792"/>
      <c r="AV14884" s="792"/>
      <c r="AY14884" s="792"/>
      <c r="BN14884" s="792"/>
      <c r="BQ14884" s="792"/>
    </row>
    <row r="14885" spans="8:69" ht="12" customHeight="1">
      <c r="H14885" s="800"/>
      <c r="AJ14885" s="792"/>
      <c r="AM14885" s="792"/>
      <c r="AP14885" s="792"/>
      <c r="AS14885" s="792"/>
      <c r="AV14885" s="792"/>
      <c r="AY14885" s="792"/>
      <c r="BN14885" s="792"/>
      <c r="BQ14885" s="792"/>
    </row>
    <row r="14886" spans="8:69" ht="12" customHeight="1">
      <c r="H14886" s="800"/>
      <c r="AJ14886" s="792"/>
      <c r="AM14886" s="792"/>
      <c r="AP14886" s="792"/>
      <c r="AS14886" s="792"/>
      <c r="AV14886" s="792"/>
      <c r="AY14886" s="792"/>
      <c r="BN14886" s="792"/>
      <c r="BQ14886" s="792"/>
    </row>
    <row r="14887" spans="8:69" ht="12" customHeight="1">
      <c r="H14887" s="800"/>
      <c r="AJ14887" s="792"/>
      <c r="AM14887" s="792"/>
      <c r="AP14887" s="792"/>
      <c r="AS14887" s="792"/>
      <c r="AV14887" s="792"/>
      <c r="AY14887" s="792"/>
      <c r="BN14887" s="792"/>
      <c r="BQ14887" s="792"/>
    </row>
    <row r="14888" spans="8:69" ht="12" customHeight="1">
      <c r="H14888" s="800"/>
      <c r="AJ14888" s="792"/>
      <c r="AM14888" s="792"/>
      <c r="AP14888" s="792"/>
      <c r="AS14888" s="792"/>
      <c r="AV14888" s="792"/>
      <c r="AY14888" s="792"/>
      <c r="BN14888" s="792"/>
      <c r="BQ14888" s="792"/>
    </row>
    <row r="14889" spans="8:69" ht="12" customHeight="1">
      <c r="H14889" s="800"/>
      <c r="AJ14889" s="792"/>
      <c r="AM14889" s="792"/>
      <c r="AP14889" s="792"/>
      <c r="AS14889" s="792"/>
      <c r="AV14889" s="792"/>
      <c r="AY14889" s="792"/>
      <c r="BN14889" s="792"/>
      <c r="BQ14889" s="792"/>
    </row>
    <row r="14890" spans="8:69" ht="12" customHeight="1">
      <c r="H14890" s="800"/>
      <c r="AJ14890" s="792"/>
      <c r="AM14890" s="792"/>
      <c r="AP14890" s="792"/>
      <c r="AS14890" s="792"/>
      <c r="AV14890" s="792"/>
      <c r="AY14890" s="792"/>
      <c r="BN14890" s="792"/>
      <c r="BQ14890" s="792"/>
    </row>
    <row r="14891" spans="8:69" ht="12" customHeight="1">
      <c r="H14891" s="800"/>
      <c r="AJ14891" s="792"/>
      <c r="AM14891" s="792"/>
      <c r="AP14891" s="792"/>
      <c r="AS14891" s="792"/>
      <c r="AV14891" s="792"/>
      <c r="AY14891" s="792"/>
      <c r="BN14891" s="792"/>
      <c r="BQ14891" s="792"/>
    </row>
    <row r="14892" spans="8:69" ht="12" customHeight="1">
      <c r="H14892" s="800"/>
      <c r="AJ14892" s="792"/>
      <c r="AM14892" s="792"/>
      <c r="AP14892" s="792"/>
      <c r="AS14892" s="792"/>
      <c r="AV14892" s="792"/>
      <c r="AY14892" s="792"/>
      <c r="BN14892" s="792"/>
      <c r="BQ14892" s="792"/>
    </row>
    <row r="14893" spans="8:69" ht="12" customHeight="1">
      <c r="H14893" s="800"/>
      <c r="AJ14893" s="792"/>
      <c r="AM14893" s="792"/>
      <c r="AP14893" s="792"/>
      <c r="AS14893" s="792"/>
      <c r="AV14893" s="792"/>
      <c r="AY14893" s="792"/>
      <c r="BN14893" s="792"/>
      <c r="BQ14893" s="792"/>
    </row>
    <row r="14894" spans="8:69" ht="12" customHeight="1">
      <c r="H14894" s="800"/>
      <c r="AJ14894" s="792"/>
      <c r="AM14894" s="792"/>
      <c r="AP14894" s="792"/>
      <c r="AS14894" s="792"/>
      <c r="AV14894" s="792"/>
      <c r="AY14894" s="792"/>
      <c r="BN14894" s="792"/>
      <c r="BQ14894" s="792"/>
    </row>
    <row r="14895" spans="8:69" ht="12" customHeight="1">
      <c r="H14895" s="800"/>
      <c r="AJ14895" s="792"/>
      <c r="AM14895" s="792"/>
      <c r="AP14895" s="792"/>
      <c r="AS14895" s="792"/>
      <c r="AV14895" s="792"/>
      <c r="AY14895" s="792"/>
      <c r="BN14895" s="792"/>
      <c r="BQ14895" s="792"/>
    </row>
    <row r="14896" spans="8:69" ht="12" customHeight="1">
      <c r="H14896" s="800"/>
      <c r="AJ14896" s="792"/>
      <c r="AM14896" s="792"/>
      <c r="AP14896" s="792"/>
      <c r="AS14896" s="792"/>
      <c r="AV14896" s="792"/>
      <c r="AY14896" s="792"/>
      <c r="BN14896" s="792"/>
      <c r="BQ14896" s="792"/>
    </row>
    <row r="14897" spans="8:69" ht="12" customHeight="1">
      <c r="H14897" s="800"/>
      <c r="AJ14897" s="792"/>
      <c r="AM14897" s="792"/>
      <c r="AP14897" s="792"/>
      <c r="AS14897" s="792"/>
      <c r="AV14897" s="792"/>
      <c r="AY14897" s="792"/>
      <c r="BN14897" s="792"/>
      <c r="BQ14897" s="792"/>
    </row>
    <row r="14898" spans="8:69" ht="12" customHeight="1">
      <c r="H14898" s="800"/>
      <c r="AJ14898" s="792"/>
      <c r="AM14898" s="792"/>
      <c r="AP14898" s="792"/>
      <c r="AS14898" s="792"/>
      <c r="AV14898" s="792"/>
      <c r="AY14898" s="792"/>
      <c r="BN14898" s="792"/>
      <c r="BQ14898" s="792"/>
    </row>
    <row r="14899" spans="8:69" ht="12" customHeight="1">
      <c r="H14899" s="800"/>
      <c r="AJ14899" s="792"/>
      <c r="AM14899" s="792"/>
      <c r="AP14899" s="792"/>
      <c r="AS14899" s="792"/>
      <c r="AV14899" s="792"/>
      <c r="AY14899" s="792"/>
      <c r="BN14899" s="792"/>
      <c r="BQ14899" s="792"/>
    </row>
    <row r="14900" spans="8:69" ht="12" customHeight="1">
      <c r="H14900" s="800"/>
      <c r="AJ14900" s="792"/>
      <c r="AM14900" s="792"/>
      <c r="AP14900" s="792"/>
      <c r="AS14900" s="792"/>
      <c r="AV14900" s="792"/>
      <c r="AY14900" s="792"/>
      <c r="BN14900" s="792"/>
      <c r="BQ14900" s="792"/>
    </row>
    <row r="14901" spans="8:69" ht="12" customHeight="1">
      <c r="H14901" s="800"/>
      <c r="AJ14901" s="792"/>
      <c r="AM14901" s="792"/>
      <c r="AP14901" s="792"/>
      <c r="AS14901" s="792"/>
      <c r="AV14901" s="792"/>
      <c r="AY14901" s="792"/>
      <c r="BN14901" s="792"/>
      <c r="BQ14901" s="792"/>
    </row>
    <row r="14902" spans="8:69" ht="12" customHeight="1">
      <c r="H14902" s="800"/>
      <c r="AJ14902" s="792"/>
      <c r="AM14902" s="792"/>
      <c r="AP14902" s="792"/>
      <c r="AS14902" s="792"/>
      <c r="AV14902" s="792"/>
      <c r="AY14902" s="792"/>
      <c r="BN14902" s="792"/>
      <c r="BQ14902" s="792"/>
    </row>
    <row r="14903" spans="8:69" ht="12" customHeight="1">
      <c r="H14903" s="800"/>
      <c r="AJ14903" s="792"/>
      <c r="AM14903" s="792"/>
      <c r="AP14903" s="792"/>
      <c r="AS14903" s="792"/>
      <c r="AV14903" s="792"/>
      <c r="AY14903" s="792"/>
      <c r="BN14903" s="792"/>
      <c r="BQ14903" s="792"/>
    </row>
    <row r="14904" spans="8:69" ht="12" customHeight="1">
      <c r="H14904" s="800"/>
      <c r="AJ14904" s="792"/>
      <c r="AM14904" s="792"/>
      <c r="AP14904" s="792"/>
      <c r="AS14904" s="792"/>
      <c r="AV14904" s="792"/>
      <c r="AY14904" s="792"/>
      <c r="BN14904" s="792"/>
      <c r="BQ14904" s="792"/>
    </row>
    <row r="14905" spans="8:69" ht="12" customHeight="1">
      <c r="H14905" s="800"/>
      <c r="AJ14905" s="792"/>
      <c r="AM14905" s="792"/>
      <c r="AP14905" s="792"/>
      <c r="AS14905" s="792"/>
      <c r="AV14905" s="792"/>
      <c r="AY14905" s="792"/>
      <c r="BN14905" s="792"/>
      <c r="BQ14905" s="792"/>
    </row>
    <row r="14906" spans="8:69" ht="12" customHeight="1">
      <c r="H14906" s="800"/>
      <c r="AJ14906" s="792"/>
      <c r="AM14906" s="792"/>
      <c r="AP14906" s="792"/>
      <c r="AS14906" s="792"/>
      <c r="AV14906" s="792"/>
      <c r="AY14906" s="792"/>
      <c r="BN14906" s="792"/>
      <c r="BQ14906" s="792"/>
    </row>
    <row r="14907" spans="8:69" ht="12" customHeight="1">
      <c r="H14907" s="800"/>
      <c r="AJ14907" s="792"/>
      <c r="AM14907" s="792"/>
      <c r="AP14907" s="792"/>
      <c r="AS14907" s="792"/>
      <c r="AV14907" s="792"/>
      <c r="AY14907" s="792"/>
      <c r="BN14907" s="792"/>
      <c r="BQ14907" s="792"/>
    </row>
    <row r="14908" spans="8:69" ht="12" customHeight="1">
      <c r="H14908" s="800"/>
      <c r="AJ14908" s="792"/>
      <c r="AM14908" s="792"/>
      <c r="AP14908" s="792"/>
      <c r="AS14908" s="792"/>
      <c r="AV14908" s="792"/>
      <c r="AY14908" s="792"/>
      <c r="BN14908" s="792"/>
      <c r="BQ14908" s="792"/>
    </row>
    <row r="14909" spans="8:69" ht="12" customHeight="1">
      <c r="H14909" s="800"/>
      <c r="AJ14909" s="792"/>
      <c r="AM14909" s="792"/>
      <c r="AP14909" s="792"/>
      <c r="AS14909" s="792"/>
      <c r="AV14909" s="792"/>
      <c r="AY14909" s="792"/>
      <c r="BN14909" s="792"/>
      <c r="BQ14909" s="792"/>
    </row>
    <row r="14910" spans="8:69" ht="12" customHeight="1">
      <c r="H14910" s="800"/>
      <c r="AJ14910" s="792"/>
      <c r="AM14910" s="792"/>
      <c r="AP14910" s="792"/>
      <c r="AS14910" s="792"/>
      <c r="AV14910" s="792"/>
      <c r="AY14910" s="792"/>
      <c r="BN14910" s="792"/>
      <c r="BQ14910" s="792"/>
    </row>
    <row r="14911" spans="8:69" ht="12" customHeight="1">
      <c r="H14911" s="800"/>
      <c r="AJ14911" s="792"/>
      <c r="AM14911" s="792"/>
      <c r="AP14911" s="792"/>
      <c r="AS14911" s="792"/>
      <c r="AV14911" s="792"/>
      <c r="AY14911" s="792"/>
      <c r="BN14911" s="792"/>
      <c r="BQ14911" s="792"/>
    </row>
    <row r="14912" spans="8:69" ht="12" customHeight="1">
      <c r="H14912" s="800"/>
      <c r="AJ14912" s="792"/>
      <c r="AM14912" s="792"/>
      <c r="AP14912" s="792"/>
      <c r="AS14912" s="792"/>
      <c r="AV14912" s="792"/>
      <c r="AY14912" s="792"/>
      <c r="BN14912" s="792"/>
      <c r="BQ14912" s="792"/>
    </row>
    <row r="14913" spans="8:69" ht="12" customHeight="1">
      <c r="H14913" s="800"/>
      <c r="AJ14913" s="792"/>
      <c r="AM14913" s="792"/>
      <c r="AP14913" s="792"/>
      <c r="AS14913" s="792"/>
      <c r="AV14913" s="792"/>
      <c r="AY14913" s="792"/>
      <c r="BN14913" s="792"/>
      <c r="BQ14913" s="792"/>
    </row>
    <row r="14914" spans="8:69" ht="12" customHeight="1">
      <c r="H14914" s="800"/>
      <c r="AJ14914" s="792"/>
      <c r="AM14914" s="792"/>
      <c r="AP14914" s="792"/>
      <c r="AS14914" s="792"/>
      <c r="AV14914" s="792"/>
      <c r="AY14914" s="792"/>
      <c r="BN14914" s="792"/>
      <c r="BQ14914" s="792"/>
    </row>
    <row r="14915" spans="8:69" ht="12" customHeight="1">
      <c r="H14915" s="800"/>
      <c r="AJ14915" s="792"/>
      <c r="AM14915" s="792"/>
      <c r="AP14915" s="792"/>
      <c r="AS14915" s="792"/>
      <c r="AV14915" s="792"/>
      <c r="AY14915" s="792"/>
      <c r="BN14915" s="792"/>
      <c r="BQ14915" s="792"/>
    </row>
    <row r="14916" spans="8:69" ht="12" customHeight="1">
      <c r="H14916" s="800"/>
      <c r="AJ14916" s="792"/>
      <c r="AM14916" s="792"/>
      <c r="AP14916" s="792"/>
      <c r="AS14916" s="792"/>
      <c r="AV14916" s="792"/>
      <c r="AY14916" s="792"/>
      <c r="BN14916" s="792"/>
      <c r="BQ14916" s="792"/>
    </row>
    <row r="14917" spans="8:69" ht="12" customHeight="1">
      <c r="H14917" s="800"/>
      <c r="AJ14917" s="792"/>
      <c r="AM14917" s="792"/>
      <c r="AP14917" s="792"/>
      <c r="AS14917" s="792"/>
      <c r="AV14917" s="792"/>
      <c r="AY14917" s="792"/>
      <c r="BN14917" s="792"/>
      <c r="BQ14917" s="792"/>
    </row>
    <row r="14918" spans="8:69" ht="12" customHeight="1">
      <c r="H14918" s="800"/>
      <c r="AJ14918" s="792"/>
      <c r="AM14918" s="792"/>
      <c r="AP14918" s="792"/>
      <c r="AS14918" s="792"/>
      <c r="AV14918" s="792"/>
      <c r="AY14918" s="792"/>
      <c r="BN14918" s="792"/>
      <c r="BQ14918" s="792"/>
    </row>
    <row r="14919" spans="8:69" ht="12" customHeight="1">
      <c r="H14919" s="800"/>
      <c r="AJ14919" s="792"/>
      <c r="AM14919" s="792"/>
      <c r="AP14919" s="792"/>
      <c r="AS14919" s="792"/>
      <c r="AV14919" s="792"/>
      <c r="AY14919" s="792"/>
      <c r="BN14919" s="792"/>
      <c r="BQ14919" s="792"/>
    </row>
    <row r="14920" spans="8:69" ht="12" customHeight="1">
      <c r="H14920" s="800"/>
      <c r="AJ14920" s="792"/>
      <c r="AM14920" s="792"/>
      <c r="AP14920" s="792"/>
      <c r="AS14920" s="792"/>
      <c r="AV14920" s="792"/>
      <c r="AY14920" s="792"/>
      <c r="BN14920" s="792"/>
      <c r="BQ14920" s="792"/>
    </row>
    <row r="14921" spans="8:69" ht="12" customHeight="1">
      <c r="H14921" s="800"/>
      <c r="AJ14921" s="792"/>
      <c r="AM14921" s="792"/>
      <c r="AP14921" s="792"/>
      <c r="AS14921" s="792"/>
      <c r="AV14921" s="792"/>
      <c r="AY14921" s="792"/>
      <c r="BN14921" s="792"/>
      <c r="BQ14921" s="792"/>
    </row>
    <row r="14922" spans="8:69" ht="12" customHeight="1">
      <c r="H14922" s="800"/>
      <c r="AJ14922" s="792"/>
      <c r="AM14922" s="792"/>
      <c r="AP14922" s="792"/>
      <c r="AS14922" s="792"/>
      <c r="AV14922" s="792"/>
      <c r="AY14922" s="792"/>
      <c r="BN14922" s="792"/>
      <c r="BQ14922" s="792"/>
    </row>
    <row r="14923" spans="8:69" ht="12" customHeight="1">
      <c r="H14923" s="800"/>
      <c r="AJ14923" s="792"/>
      <c r="AM14923" s="792"/>
      <c r="AP14923" s="792"/>
      <c r="AS14923" s="792"/>
      <c r="AV14923" s="792"/>
      <c r="AY14923" s="792"/>
      <c r="BN14923" s="792"/>
      <c r="BQ14923" s="792"/>
    </row>
    <row r="14924" spans="8:69" ht="12" customHeight="1">
      <c r="H14924" s="800"/>
      <c r="AJ14924" s="792"/>
      <c r="AM14924" s="792"/>
      <c r="AP14924" s="792"/>
      <c r="AS14924" s="792"/>
      <c r="AV14924" s="792"/>
      <c r="AY14924" s="792"/>
      <c r="BN14924" s="792"/>
      <c r="BQ14924" s="792"/>
    </row>
    <row r="14925" spans="8:69" ht="12" customHeight="1">
      <c r="H14925" s="800"/>
      <c r="AJ14925" s="792"/>
      <c r="AM14925" s="792"/>
      <c r="AP14925" s="792"/>
      <c r="AS14925" s="792"/>
      <c r="AV14925" s="792"/>
      <c r="AY14925" s="792"/>
      <c r="BN14925" s="792"/>
      <c r="BQ14925" s="792"/>
    </row>
    <row r="14926" spans="8:69" ht="12" customHeight="1">
      <c r="H14926" s="800"/>
      <c r="AJ14926" s="792"/>
      <c r="AM14926" s="792"/>
      <c r="AP14926" s="792"/>
      <c r="AS14926" s="792"/>
      <c r="AV14926" s="792"/>
      <c r="AY14926" s="792"/>
      <c r="BN14926" s="792"/>
      <c r="BQ14926" s="792"/>
    </row>
    <row r="14927" spans="8:69" ht="12" customHeight="1">
      <c r="H14927" s="800"/>
      <c r="AJ14927" s="792"/>
      <c r="AM14927" s="792"/>
      <c r="AP14927" s="792"/>
      <c r="AS14927" s="792"/>
      <c r="AV14927" s="792"/>
      <c r="AY14927" s="792"/>
      <c r="BN14927" s="792"/>
      <c r="BQ14927" s="792"/>
    </row>
    <row r="14928" spans="8:69" ht="12" customHeight="1">
      <c r="H14928" s="800"/>
      <c r="AJ14928" s="792"/>
      <c r="AM14928" s="792"/>
      <c r="AP14928" s="792"/>
      <c r="AS14928" s="792"/>
      <c r="AV14928" s="792"/>
      <c r="AY14928" s="792"/>
      <c r="BN14928" s="792"/>
      <c r="BQ14928" s="792"/>
    </row>
    <row r="14929" spans="8:69" ht="12" customHeight="1">
      <c r="H14929" s="800"/>
      <c r="AJ14929" s="792"/>
      <c r="AM14929" s="792"/>
      <c r="AP14929" s="792"/>
      <c r="AS14929" s="792"/>
      <c r="AV14929" s="792"/>
      <c r="AY14929" s="792"/>
      <c r="BN14929" s="792"/>
      <c r="BQ14929" s="792"/>
    </row>
    <row r="14930" spans="8:69" ht="12" customHeight="1">
      <c r="H14930" s="800"/>
      <c r="AJ14930" s="792"/>
      <c r="AM14930" s="792"/>
      <c r="AP14930" s="792"/>
      <c r="AS14930" s="792"/>
      <c r="AV14930" s="792"/>
      <c r="AY14930" s="792"/>
      <c r="BN14930" s="792"/>
      <c r="BQ14930" s="792"/>
    </row>
    <row r="14931" spans="8:69" ht="12" customHeight="1">
      <c r="H14931" s="800"/>
      <c r="AJ14931" s="792"/>
      <c r="AM14931" s="792"/>
      <c r="AP14931" s="792"/>
      <c r="AS14931" s="792"/>
      <c r="AV14931" s="792"/>
      <c r="AY14931" s="792"/>
      <c r="BN14931" s="792"/>
      <c r="BQ14931" s="792"/>
    </row>
    <row r="14932" spans="8:69" ht="12" customHeight="1">
      <c r="H14932" s="800"/>
      <c r="AJ14932" s="792"/>
      <c r="AM14932" s="792"/>
      <c r="AP14932" s="792"/>
      <c r="AS14932" s="792"/>
      <c r="AV14932" s="792"/>
      <c r="AY14932" s="792"/>
      <c r="BN14932" s="792"/>
      <c r="BQ14932" s="792"/>
    </row>
    <row r="14933" spans="8:69" ht="12" customHeight="1">
      <c r="H14933" s="800"/>
      <c r="AJ14933" s="792"/>
      <c r="AM14933" s="792"/>
      <c r="AP14933" s="792"/>
      <c r="AS14933" s="792"/>
      <c r="AV14933" s="792"/>
      <c r="AY14933" s="792"/>
      <c r="BN14933" s="792"/>
      <c r="BQ14933" s="792"/>
    </row>
    <row r="14934" spans="8:69" ht="12" customHeight="1">
      <c r="H14934" s="800"/>
      <c r="AJ14934" s="792"/>
      <c r="AM14934" s="792"/>
      <c r="AP14934" s="792"/>
      <c r="AS14934" s="792"/>
      <c r="AV14934" s="792"/>
      <c r="AY14934" s="792"/>
      <c r="BN14934" s="792"/>
      <c r="BQ14934" s="792"/>
    </row>
    <row r="14935" spans="8:69" ht="12" customHeight="1">
      <c r="H14935" s="800"/>
      <c r="AJ14935" s="792"/>
      <c r="AM14935" s="792"/>
      <c r="AP14935" s="792"/>
      <c r="AS14935" s="792"/>
      <c r="AV14935" s="792"/>
      <c r="AY14935" s="792"/>
      <c r="BN14935" s="792"/>
      <c r="BQ14935" s="792"/>
    </row>
    <row r="14936" spans="8:69" ht="12" customHeight="1">
      <c r="H14936" s="800"/>
      <c r="AJ14936" s="792"/>
      <c r="AM14936" s="792"/>
      <c r="AP14936" s="792"/>
      <c r="AS14936" s="792"/>
      <c r="AV14936" s="792"/>
      <c r="AY14936" s="792"/>
      <c r="BN14936" s="792"/>
      <c r="BQ14936" s="792"/>
    </row>
    <row r="14937" spans="8:69" ht="12" customHeight="1">
      <c r="H14937" s="800"/>
      <c r="AJ14937" s="792"/>
      <c r="AM14937" s="792"/>
      <c r="AP14937" s="792"/>
      <c r="AS14937" s="792"/>
      <c r="AV14937" s="792"/>
      <c r="AY14937" s="792"/>
      <c r="BN14937" s="792"/>
      <c r="BQ14937" s="792"/>
    </row>
    <row r="14938" spans="8:69" ht="12" customHeight="1">
      <c r="H14938" s="800"/>
      <c r="AJ14938" s="792"/>
      <c r="AM14938" s="792"/>
      <c r="AP14938" s="792"/>
      <c r="AS14938" s="792"/>
      <c r="AV14938" s="792"/>
      <c r="AY14938" s="792"/>
      <c r="BN14938" s="792"/>
      <c r="BQ14938" s="792"/>
    </row>
    <row r="14939" spans="8:69" ht="12" customHeight="1">
      <c r="H14939" s="800"/>
      <c r="AJ14939" s="792"/>
      <c r="AM14939" s="792"/>
      <c r="AP14939" s="792"/>
      <c r="AS14939" s="792"/>
      <c r="AV14939" s="792"/>
      <c r="AY14939" s="792"/>
      <c r="BN14939" s="792"/>
      <c r="BQ14939" s="792"/>
    </row>
    <row r="14940" spans="8:69" ht="12" customHeight="1">
      <c r="H14940" s="800"/>
      <c r="AJ14940" s="792"/>
      <c r="AM14940" s="792"/>
      <c r="AP14940" s="792"/>
      <c r="AS14940" s="792"/>
      <c r="AV14940" s="792"/>
      <c r="AY14940" s="792"/>
      <c r="BN14940" s="792"/>
      <c r="BQ14940" s="792"/>
    </row>
    <row r="14941" spans="8:69" ht="12" customHeight="1">
      <c r="H14941" s="800"/>
      <c r="AJ14941" s="792"/>
      <c r="AM14941" s="792"/>
      <c r="AP14941" s="792"/>
      <c r="AS14941" s="792"/>
      <c r="AV14941" s="792"/>
      <c r="AY14941" s="792"/>
      <c r="BN14941" s="792"/>
      <c r="BQ14941" s="792"/>
    </row>
    <row r="14942" spans="8:69" ht="12" customHeight="1">
      <c r="H14942" s="800"/>
      <c r="AJ14942" s="792"/>
      <c r="AM14942" s="792"/>
      <c r="AP14942" s="792"/>
      <c r="AS14942" s="792"/>
      <c r="AV14942" s="792"/>
      <c r="AY14942" s="792"/>
      <c r="BN14942" s="792"/>
      <c r="BQ14942" s="792"/>
    </row>
    <row r="14943" spans="8:69" ht="12" customHeight="1">
      <c r="H14943" s="800"/>
      <c r="AJ14943" s="792"/>
      <c r="AM14943" s="792"/>
      <c r="AP14943" s="792"/>
      <c r="AS14943" s="792"/>
      <c r="AV14943" s="792"/>
      <c r="AY14943" s="792"/>
      <c r="BN14943" s="792"/>
      <c r="BQ14943" s="792"/>
    </row>
    <row r="14944" spans="8:69" ht="12" customHeight="1">
      <c r="H14944" s="800"/>
      <c r="AJ14944" s="792"/>
      <c r="AM14944" s="792"/>
      <c r="AP14944" s="792"/>
      <c r="AS14944" s="792"/>
      <c r="AV14944" s="792"/>
      <c r="AY14944" s="792"/>
      <c r="BN14944" s="792"/>
      <c r="BQ14944" s="792"/>
    </row>
    <row r="14945" spans="8:69" ht="12" customHeight="1">
      <c r="H14945" s="800"/>
      <c r="AJ14945" s="792"/>
      <c r="AM14945" s="792"/>
      <c r="AP14945" s="792"/>
      <c r="AS14945" s="792"/>
      <c r="AV14945" s="792"/>
      <c r="AY14945" s="792"/>
      <c r="BN14945" s="792"/>
      <c r="BQ14945" s="792"/>
    </row>
    <row r="14946" spans="8:69" ht="12" customHeight="1">
      <c r="H14946" s="800"/>
      <c r="AJ14946" s="792"/>
      <c r="AM14946" s="792"/>
      <c r="AP14946" s="792"/>
      <c r="AS14946" s="792"/>
      <c r="AV14946" s="792"/>
      <c r="AY14946" s="792"/>
      <c r="BN14946" s="792"/>
      <c r="BQ14946" s="792"/>
    </row>
    <row r="14947" spans="8:69" ht="12" customHeight="1">
      <c r="H14947" s="800"/>
      <c r="AJ14947" s="792"/>
      <c r="AM14947" s="792"/>
      <c r="AP14947" s="792"/>
      <c r="AS14947" s="792"/>
      <c r="AV14947" s="792"/>
      <c r="AY14947" s="792"/>
      <c r="BN14947" s="792"/>
      <c r="BQ14947" s="792"/>
    </row>
    <row r="14948" spans="8:69" ht="12" customHeight="1">
      <c r="H14948" s="800"/>
      <c r="AJ14948" s="792"/>
      <c r="AM14948" s="792"/>
      <c r="AP14948" s="792"/>
      <c r="AS14948" s="792"/>
      <c r="AV14948" s="792"/>
      <c r="AY14948" s="792"/>
      <c r="BN14948" s="792"/>
      <c r="BQ14948" s="792"/>
    </row>
    <row r="14949" spans="8:69" ht="12" customHeight="1">
      <c r="H14949" s="800"/>
      <c r="AJ14949" s="792"/>
      <c r="AM14949" s="792"/>
      <c r="AP14949" s="792"/>
      <c r="AS14949" s="792"/>
      <c r="AV14949" s="792"/>
      <c r="AY14949" s="792"/>
      <c r="BN14949" s="792"/>
      <c r="BQ14949" s="792"/>
    </row>
    <row r="14950" spans="8:69" ht="12" customHeight="1">
      <c r="H14950" s="800"/>
      <c r="AJ14950" s="792"/>
      <c r="AM14950" s="792"/>
      <c r="AP14950" s="792"/>
      <c r="AS14950" s="792"/>
      <c r="AV14950" s="792"/>
      <c r="AY14950" s="792"/>
      <c r="BN14950" s="792"/>
      <c r="BQ14950" s="792"/>
    </row>
    <row r="14951" spans="8:69" ht="12" customHeight="1">
      <c r="H14951" s="800"/>
      <c r="AJ14951" s="792"/>
      <c r="AM14951" s="792"/>
      <c r="AP14951" s="792"/>
      <c r="AS14951" s="792"/>
      <c r="AV14951" s="792"/>
      <c r="AY14951" s="792"/>
      <c r="BN14951" s="792"/>
      <c r="BQ14951" s="792"/>
    </row>
    <row r="14952" spans="8:69" ht="12" customHeight="1">
      <c r="H14952" s="800"/>
      <c r="AJ14952" s="792"/>
      <c r="AM14952" s="792"/>
      <c r="AP14952" s="792"/>
      <c r="AS14952" s="792"/>
      <c r="AV14952" s="792"/>
      <c r="AY14952" s="792"/>
      <c r="BN14952" s="792"/>
      <c r="BQ14952" s="792"/>
    </row>
    <row r="14953" spans="8:69" ht="12" customHeight="1">
      <c r="H14953" s="800"/>
      <c r="AJ14953" s="792"/>
      <c r="AM14953" s="792"/>
      <c r="AP14953" s="792"/>
      <c r="AS14953" s="792"/>
      <c r="AV14953" s="792"/>
      <c r="AY14953" s="792"/>
      <c r="BN14953" s="792"/>
      <c r="BQ14953" s="792"/>
    </row>
    <row r="14954" spans="8:69" ht="12" customHeight="1">
      <c r="H14954" s="800"/>
      <c r="AJ14954" s="792"/>
      <c r="AM14954" s="792"/>
      <c r="AP14954" s="792"/>
      <c r="AS14954" s="792"/>
      <c r="AV14954" s="792"/>
      <c r="AY14954" s="792"/>
      <c r="BN14954" s="792"/>
      <c r="BQ14954" s="792"/>
    </row>
    <row r="14955" spans="8:69" ht="12" customHeight="1">
      <c r="H14955" s="800"/>
      <c r="AJ14955" s="792"/>
      <c r="AM14955" s="792"/>
      <c r="AP14955" s="792"/>
      <c r="AS14955" s="792"/>
      <c r="AV14955" s="792"/>
      <c r="AY14955" s="792"/>
      <c r="BN14955" s="792"/>
      <c r="BQ14955" s="792"/>
    </row>
    <row r="14956" spans="8:69" ht="12" customHeight="1">
      <c r="H14956" s="800"/>
      <c r="AJ14956" s="792"/>
      <c r="AM14956" s="792"/>
      <c r="AP14956" s="792"/>
      <c r="AS14956" s="792"/>
      <c r="AV14956" s="792"/>
      <c r="AY14956" s="792"/>
      <c r="BN14956" s="792"/>
      <c r="BQ14956" s="792"/>
    </row>
    <row r="14957" spans="8:69" ht="12" customHeight="1">
      <c r="H14957" s="800"/>
      <c r="AJ14957" s="792"/>
      <c r="AM14957" s="792"/>
      <c r="AP14957" s="792"/>
      <c r="AS14957" s="792"/>
      <c r="AV14957" s="792"/>
      <c r="AY14957" s="792"/>
      <c r="BN14957" s="792"/>
      <c r="BQ14957" s="792"/>
    </row>
    <row r="14958" spans="8:69" ht="12" customHeight="1">
      <c r="H14958" s="800"/>
      <c r="AJ14958" s="792"/>
      <c r="AM14958" s="792"/>
      <c r="AP14958" s="792"/>
      <c r="AS14958" s="792"/>
      <c r="AV14958" s="792"/>
      <c r="AY14958" s="792"/>
      <c r="BN14958" s="792"/>
      <c r="BQ14958" s="792"/>
    </row>
    <row r="14959" spans="8:69" ht="12" customHeight="1">
      <c r="H14959" s="800"/>
      <c r="AJ14959" s="792"/>
      <c r="AM14959" s="792"/>
      <c r="AP14959" s="792"/>
      <c r="AS14959" s="792"/>
      <c r="AV14959" s="792"/>
      <c r="AY14959" s="792"/>
      <c r="BN14959" s="792"/>
      <c r="BQ14959" s="792"/>
    </row>
    <row r="14960" spans="8:69" ht="12" customHeight="1">
      <c r="H14960" s="800"/>
      <c r="AJ14960" s="792"/>
      <c r="AM14960" s="792"/>
      <c r="AP14960" s="792"/>
      <c r="AS14960" s="792"/>
      <c r="AV14960" s="792"/>
      <c r="AY14960" s="792"/>
      <c r="BN14960" s="792"/>
      <c r="BQ14960" s="792"/>
    </row>
    <row r="14961" spans="8:69" ht="12" customHeight="1">
      <c r="H14961" s="800"/>
      <c r="AJ14961" s="792"/>
      <c r="AM14961" s="792"/>
      <c r="AP14961" s="792"/>
      <c r="AS14961" s="792"/>
      <c r="AV14961" s="792"/>
      <c r="AY14961" s="792"/>
      <c r="BN14961" s="792"/>
      <c r="BQ14961" s="792"/>
    </row>
    <row r="14962" spans="8:69" ht="12" customHeight="1">
      <c r="H14962" s="800"/>
      <c r="AJ14962" s="792"/>
      <c r="AM14962" s="792"/>
      <c r="AP14962" s="792"/>
      <c r="AS14962" s="792"/>
      <c r="AV14962" s="792"/>
      <c r="AY14962" s="792"/>
      <c r="BN14962" s="792"/>
      <c r="BQ14962" s="792"/>
    </row>
    <row r="14963" spans="8:69" ht="12" customHeight="1">
      <c r="H14963" s="800"/>
      <c r="AJ14963" s="792"/>
      <c r="AM14963" s="792"/>
      <c r="AP14963" s="792"/>
      <c r="AS14963" s="792"/>
      <c r="AV14963" s="792"/>
      <c r="AY14963" s="792"/>
      <c r="BN14963" s="792"/>
      <c r="BQ14963" s="792"/>
    </row>
    <row r="14964" spans="8:69" ht="12" customHeight="1">
      <c r="H14964" s="800"/>
      <c r="AJ14964" s="792"/>
      <c r="AM14964" s="792"/>
      <c r="AP14964" s="792"/>
      <c r="AS14964" s="792"/>
      <c r="AV14964" s="792"/>
      <c r="AY14964" s="792"/>
      <c r="BN14964" s="792"/>
      <c r="BQ14964" s="792"/>
    </row>
    <row r="14965" spans="8:69" ht="12" customHeight="1">
      <c r="H14965" s="800"/>
      <c r="AJ14965" s="792"/>
      <c r="AM14965" s="792"/>
      <c r="AP14965" s="792"/>
      <c r="AS14965" s="792"/>
      <c r="AV14965" s="792"/>
      <c r="AY14965" s="792"/>
      <c r="BN14965" s="792"/>
      <c r="BQ14965" s="792"/>
    </row>
    <row r="14966" spans="8:69" ht="12" customHeight="1">
      <c r="H14966" s="800"/>
      <c r="AJ14966" s="792"/>
      <c r="AM14966" s="792"/>
      <c r="AP14966" s="792"/>
      <c r="AS14966" s="792"/>
      <c r="AV14966" s="792"/>
      <c r="AY14966" s="792"/>
      <c r="BN14966" s="792"/>
      <c r="BQ14966" s="792"/>
    </row>
    <row r="14967" spans="8:69" ht="12" customHeight="1">
      <c r="H14967" s="800"/>
      <c r="AJ14967" s="792"/>
      <c r="AM14967" s="792"/>
      <c r="AP14967" s="792"/>
      <c r="AS14967" s="792"/>
      <c r="AV14967" s="792"/>
      <c r="AY14967" s="792"/>
      <c r="BN14967" s="792"/>
      <c r="BQ14967" s="792"/>
    </row>
    <row r="14968" spans="8:69" ht="12" customHeight="1">
      <c r="H14968" s="800"/>
      <c r="AJ14968" s="792"/>
      <c r="AM14968" s="792"/>
      <c r="AP14968" s="792"/>
      <c r="AS14968" s="792"/>
      <c r="AV14968" s="792"/>
      <c r="AY14968" s="792"/>
      <c r="BN14968" s="792"/>
      <c r="BQ14968" s="792"/>
    </row>
    <row r="14969" spans="8:69" ht="12" customHeight="1">
      <c r="H14969" s="800"/>
      <c r="AJ14969" s="792"/>
      <c r="AM14969" s="792"/>
      <c r="AP14969" s="792"/>
      <c r="AS14969" s="792"/>
      <c r="AV14969" s="792"/>
      <c r="AY14969" s="792"/>
      <c r="BN14969" s="792"/>
      <c r="BQ14969" s="792"/>
    </row>
    <row r="14970" spans="8:69" ht="12" customHeight="1">
      <c r="H14970" s="800"/>
      <c r="AJ14970" s="792"/>
      <c r="AM14970" s="792"/>
      <c r="AP14970" s="792"/>
      <c r="AS14970" s="792"/>
      <c r="AV14970" s="792"/>
      <c r="AY14970" s="792"/>
      <c r="BN14970" s="792"/>
      <c r="BQ14970" s="792"/>
    </row>
    <row r="14971" spans="8:69" ht="12" customHeight="1">
      <c r="H14971" s="800"/>
      <c r="AJ14971" s="792"/>
      <c r="AM14971" s="792"/>
      <c r="AP14971" s="792"/>
      <c r="AS14971" s="792"/>
      <c r="AV14971" s="792"/>
      <c r="AY14971" s="792"/>
      <c r="BN14971" s="792"/>
      <c r="BQ14971" s="792"/>
    </row>
    <row r="14972" spans="8:69" ht="12" customHeight="1">
      <c r="H14972" s="800"/>
      <c r="AJ14972" s="792"/>
      <c r="AM14972" s="792"/>
      <c r="AP14972" s="792"/>
      <c r="AS14972" s="792"/>
      <c r="AV14972" s="792"/>
      <c r="AY14972" s="792"/>
      <c r="BN14972" s="792"/>
      <c r="BQ14972" s="792"/>
    </row>
    <row r="14973" spans="8:69" ht="12" customHeight="1">
      <c r="H14973" s="800"/>
      <c r="AJ14973" s="792"/>
      <c r="AM14973" s="792"/>
      <c r="AP14973" s="792"/>
      <c r="AS14973" s="792"/>
      <c r="AV14973" s="792"/>
      <c r="AY14973" s="792"/>
      <c r="BN14973" s="792"/>
      <c r="BQ14973" s="792"/>
    </row>
    <row r="14974" spans="8:69" ht="12" customHeight="1">
      <c r="H14974" s="800"/>
      <c r="AJ14974" s="792"/>
      <c r="AM14974" s="792"/>
      <c r="AP14974" s="792"/>
      <c r="AS14974" s="792"/>
      <c r="AV14974" s="792"/>
      <c r="AY14974" s="792"/>
      <c r="BN14974" s="792"/>
      <c r="BQ14974" s="792"/>
    </row>
    <row r="14975" spans="8:69" ht="12" customHeight="1">
      <c r="H14975" s="800"/>
      <c r="AJ14975" s="792"/>
      <c r="AM14975" s="792"/>
      <c r="AP14975" s="792"/>
      <c r="AS14975" s="792"/>
      <c r="AV14975" s="792"/>
      <c r="AY14975" s="792"/>
      <c r="BN14975" s="792"/>
      <c r="BQ14975" s="792"/>
    </row>
    <row r="14976" spans="8:69" ht="12" customHeight="1">
      <c r="H14976" s="800"/>
      <c r="AJ14976" s="792"/>
      <c r="AM14976" s="792"/>
      <c r="AP14976" s="792"/>
      <c r="AS14976" s="792"/>
      <c r="AV14976" s="792"/>
      <c r="AY14976" s="792"/>
      <c r="BN14976" s="792"/>
      <c r="BQ14976" s="792"/>
    </row>
    <row r="14977" spans="8:69" ht="12" customHeight="1">
      <c r="H14977" s="800"/>
      <c r="AJ14977" s="792"/>
      <c r="AM14977" s="792"/>
      <c r="AP14977" s="792"/>
      <c r="AS14977" s="792"/>
      <c r="AV14977" s="792"/>
      <c r="AY14977" s="792"/>
      <c r="BN14977" s="792"/>
      <c r="BQ14977" s="792"/>
    </row>
    <row r="14978" spans="8:69" ht="12" customHeight="1">
      <c r="H14978" s="800"/>
      <c r="AJ14978" s="792"/>
      <c r="AM14978" s="792"/>
      <c r="AP14978" s="792"/>
      <c r="AS14978" s="792"/>
      <c r="AV14978" s="792"/>
      <c r="AY14978" s="792"/>
      <c r="BN14978" s="792"/>
      <c r="BQ14978" s="792"/>
    </row>
    <row r="14979" spans="8:69" ht="12" customHeight="1">
      <c r="H14979" s="800"/>
      <c r="AJ14979" s="792"/>
      <c r="AM14979" s="792"/>
      <c r="AP14979" s="792"/>
      <c r="AS14979" s="792"/>
      <c r="AV14979" s="792"/>
      <c r="AY14979" s="792"/>
      <c r="BN14979" s="792"/>
      <c r="BQ14979" s="792"/>
    </row>
    <row r="14980" spans="8:69" ht="12" customHeight="1">
      <c r="H14980" s="800"/>
      <c r="AJ14980" s="792"/>
      <c r="AM14980" s="792"/>
      <c r="AP14980" s="792"/>
      <c r="AS14980" s="792"/>
      <c r="AV14980" s="792"/>
      <c r="AY14980" s="792"/>
      <c r="BN14980" s="792"/>
      <c r="BQ14980" s="792"/>
    </row>
    <row r="14981" spans="8:69" ht="12" customHeight="1">
      <c r="H14981" s="800"/>
      <c r="AJ14981" s="792"/>
      <c r="AM14981" s="792"/>
      <c r="AP14981" s="792"/>
      <c r="AS14981" s="792"/>
      <c r="AV14981" s="792"/>
      <c r="AY14981" s="792"/>
      <c r="BN14981" s="792"/>
      <c r="BQ14981" s="792"/>
    </row>
    <row r="14982" spans="8:69" ht="12" customHeight="1">
      <c r="H14982" s="800"/>
      <c r="AJ14982" s="792"/>
      <c r="AM14982" s="792"/>
      <c r="AP14982" s="792"/>
      <c r="AS14982" s="792"/>
      <c r="AV14982" s="792"/>
      <c r="AY14982" s="792"/>
      <c r="BN14982" s="792"/>
      <c r="BQ14982" s="792"/>
    </row>
    <row r="14983" spans="8:69" ht="12" customHeight="1">
      <c r="H14983" s="800"/>
      <c r="AJ14983" s="792"/>
      <c r="AM14983" s="792"/>
      <c r="AP14983" s="792"/>
      <c r="AS14983" s="792"/>
      <c r="AV14983" s="792"/>
      <c r="AY14983" s="792"/>
      <c r="BN14983" s="792"/>
      <c r="BQ14983" s="792"/>
    </row>
    <row r="14984" spans="8:69" ht="12" customHeight="1">
      <c r="H14984" s="800"/>
      <c r="AJ14984" s="792"/>
      <c r="AM14984" s="792"/>
      <c r="AP14984" s="792"/>
      <c r="AS14984" s="792"/>
      <c r="AV14984" s="792"/>
      <c r="AY14984" s="792"/>
      <c r="BN14984" s="792"/>
      <c r="BQ14984" s="792"/>
    </row>
    <row r="14985" spans="8:69" ht="12" customHeight="1">
      <c r="H14985" s="800"/>
      <c r="AJ14985" s="792"/>
      <c r="AM14985" s="792"/>
      <c r="AP14985" s="792"/>
      <c r="AS14985" s="792"/>
      <c r="AV14985" s="792"/>
      <c r="AY14985" s="792"/>
      <c r="BN14985" s="792"/>
      <c r="BQ14985" s="792"/>
    </row>
    <row r="14986" spans="8:69" ht="12" customHeight="1">
      <c r="H14986" s="800"/>
      <c r="AJ14986" s="792"/>
      <c r="AM14986" s="792"/>
      <c r="AP14986" s="792"/>
      <c r="AS14986" s="792"/>
      <c r="AV14986" s="792"/>
      <c r="AY14986" s="792"/>
      <c r="BN14986" s="792"/>
      <c r="BQ14986" s="792"/>
    </row>
    <row r="14987" spans="8:69" ht="12" customHeight="1">
      <c r="H14987" s="800"/>
      <c r="AJ14987" s="792"/>
      <c r="AM14987" s="792"/>
      <c r="AP14987" s="792"/>
      <c r="AS14987" s="792"/>
      <c r="AV14987" s="792"/>
      <c r="AY14987" s="792"/>
      <c r="BN14987" s="792"/>
      <c r="BQ14987" s="792"/>
    </row>
    <row r="14988" spans="8:69" ht="12" customHeight="1">
      <c r="H14988" s="800"/>
      <c r="AJ14988" s="792"/>
      <c r="AM14988" s="792"/>
      <c r="AP14988" s="792"/>
      <c r="AS14988" s="792"/>
      <c r="AV14988" s="792"/>
      <c r="AY14988" s="792"/>
      <c r="BN14988" s="792"/>
      <c r="BQ14988" s="792"/>
    </row>
    <row r="14989" spans="8:69" ht="12" customHeight="1">
      <c r="H14989" s="800"/>
      <c r="AJ14989" s="792"/>
      <c r="AM14989" s="792"/>
      <c r="AP14989" s="792"/>
      <c r="AS14989" s="792"/>
      <c r="AV14989" s="792"/>
      <c r="AY14989" s="792"/>
      <c r="BN14989" s="792"/>
      <c r="BQ14989" s="792"/>
    </row>
    <row r="14990" spans="8:69" ht="12" customHeight="1">
      <c r="H14990" s="800"/>
      <c r="AJ14990" s="792"/>
      <c r="AM14990" s="792"/>
      <c r="AP14990" s="792"/>
      <c r="AS14990" s="792"/>
      <c r="AV14990" s="792"/>
      <c r="AY14990" s="792"/>
      <c r="BN14990" s="792"/>
      <c r="BQ14990" s="792"/>
    </row>
    <row r="14991" spans="8:69" ht="12" customHeight="1">
      <c r="H14991" s="800"/>
      <c r="AJ14991" s="792"/>
      <c r="AM14991" s="792"/>
      <c r="AP14991" s="792"/>
      <c r="AS14991" s="792"/>
      <c r="AV14991" s="792"/>
      <c r="AY14991" s="792"/>
      <c r="BN14991" s="792"/>
      <c r="BQ14991" s="792"/>
    </row>
    <row r="14992" spans="8:69" ht="12" customHeight="1">
      <c r="H14992" s="800"/>
      <c r="AJ14992" s="792"/>
      <c r="AM14992" s="792"/>
      <c r="AP14992" s="792"/>
      <c r="AS14992" s="792"/>
      <c r="AV14992" s="792"/>
      <c r="AY14992" s="792"/>
      <c r="BN14992" s="792"/>
      <c r="BQ14992" s="792"/>
    </row>
    <row r="14993" spans="8:69" ht="12" customHeight="1">
      <c r="H14993" s="800"/>
      <c r="AJ14993" s="792"/>
      <c r="AM14993" s="792"/>
      <c r="AP14993" s="792"/>
      <c r="AS14993" s="792"/>
      <c r="AV14993" s="792"/>
      <c r="AY14993" s="792"/>
      <c r="BN14993" s="792"/>
      <c r="BQ14993" s="792"/>
    </row>
    <row r="14994" spans="8:69" ht="12" customHeight="1">
      <c r="H14994" s="800"/>
      <c r="AJ14994" s="792"/>
      <c r="AM14994" s="792"/>
      <c r="AP14994" s="792"/>
      <c r="AS14994" s="792"/>
      <c r="AV14994" s="792"/>
      <c r="AY14994" s="792"/>
      <c r="BN14994" s="792"/>
      <c r="BQ14994" s="792"/>
    </row>
    <row r="14995" spans="8:69" ht="12" customHeight="1">
      <c r="H14995" s="800"/>
      <c r="AJ14995" s="792"/>
      <c r="AM14995" s="792"/>
      <c r="AP14995" s="792"/>
      <c r="AS14995" s="792"/>
      <c r="AV14995" s="792"/>
      <c r="AY14995" s="792"/>
      <c r="BN14995" s="792"/>
      <c r="BQ14995" s="792"/>
    </row>
    <row r="14996" spans="8:69" ht="12" customHeight="1">
      <c r="H14996" s="800"/>
      <c r="AJ14996" s="792"/>
      <c r="AM14996" s="792"/>
      <c r="AP14996" s="792"/>
      <c r="AS14996" s="792"/>
      <c r="AV14996" s="792"/>
      <c r="AY14996" s="792"/>
      <c r="BN14996" s="792"/>
      <c r="BQ14996" s="792"/>
    </row>
    <row r="14997" spans="8:69" ht="12" customHeight="1">
      <c r="H14997" s="800"/>
      <c r="AJ14997" s="792"/>
      <c r="AM14997" s="792"/>
      <c r="AP14997" s="792"/>
      <c r="AS14997" s="792"/>
      <c r="AV14997" s="792"/>
      <c r="AY14997" s="792"/>
      <c r="BN14997" s="792"/>
      <c r="BQ14997" s="792"/>
    </row>
    <row r="14998" spans="8:69" ht="12" customHeight="1">
      <c r="H14998" s="800"/>
      <c r="AJ14998" s="792"/>
      <c r="AM14998" s="792"/>
      <c r="AP14998" s="792"/>
      <c r="AS14998" s="792"/>
      <c r="AV14998" s="792"/>
      <c r="AY14998" s="792"/>
      <c r="BN14998" s="792"/>
      <c r="BQ14998" s="792"/>
    </row>
    <row r="14999" spans="8:69" ht="12" customHeight="1">
      <c r="H14999" s="800"/>
      <c r="AJ14999" s="792"/>
      <c r="AM14999" s="792"/>
      <c r="AP14999" s="792"/>
      <c r="AS14999" s="792"/>
      <c r="AV14999" s="792"/>
      <c r="AY14999" s="792"/>
      <c r="BN14999" s="792"/>
      <c r="BQ14999" s="792"/>
    </row>
    <row r="15000" spans="8:69" ht="12" customHeight="1">
      <c r="H15000" s="800"/>
      <c r="AJ15000" s="792"/>
      <c r="AM15000" s="792"/>
      <c r="AP15000" s="792"/>
      <c r="AS15000" s="792"/>
      <c r="AV15000" s="792"/>
      <c r="AY15000" s="792"/>
      <c r="BN15000" s="792"/>
      <c r="BQ15000" s="792"/>
    </row>
    <row r="15001" spans="8:69" ht="12" customHeight="1">
      <c r="H15001" s="800"/>
      <c r="AJ15001" s="792"/>
      <c r="AM15001" s="792"/>
      <c r="AP15001" s="792"/>
      <c r="AS15001" s="792"/>
      <c r="AV15001" s="792"/>
      <c r="AY15001" s="792"/>
      <c r="BN15001" s="792"/>
      <c r="BQ15001" s="792"/>
    </row>
    <row r="15002" spans="8:69" ht="12" customHeight="1">
      <c r="H15002" s="800"/>
      <c r="AJ15002" s="792"/>
      <c r="AM15002" s="792"/>
      <c r="AP15002" s="792"/>
      <c r="AS15002" s="792"/>
      <c r="AV15002" s="792"/>
      <c r="AY15002" s="792"/>
      <c r="BN15002" s="792"/>
      <c r="BQ15002" s="792"/>
    </row>
    <row r="15003" spans="8:69" ht="12" customHeight="1">
      <c r="H15003" s="800"/>
      <c r="AJ15003" s="792"/>
      <c r="AM15003" s="792"/>
      <c r="AP15003" s="792"/>
      <c r="AS15003" s="792"/>
      <c r="AV15003" s="792"/>
      <c r="AY15003" s="792"/>
      <c r="BN15003" s="792"/>
      <c r="BQ15003" s="792"/>
    </row>
    <row r="15004" spans="8:69" ht="12" customHeight="1">
      <c r="H15004" s="800"/>
      <c r="AJ15004" s="792"/>
      <c r="AM15004" s="792"/>
      <c r="AP15004" s="792"/>
      <c r="AS15004" s="792"/>
      <c r="AV15004" s="792"/>
      <c r="AY15004" s="792"/>
      <c r="BN15004" s="792"/>
      <c r="BQ15004" s="792"/>
    </row>
    <row r="15005" spans="8:69" ht="12" customHeight="1">
      <c r="H15005" s="800"/>
      <c r="AJ15005" s="792"/>
      <c r="AM15005" s="792"/>
      <c r="AP15005" s="792"/>
      <c r="AS15005" s="792"/>
      <c r="AV15005" s="792"/>
      <c r="AY15005" s="792"/>
      <c r="BN15005" s="792"/>
      <c r="BQ15005" s="792"/>
    </row>
    <row r="15006" spans="8:69" ht="12" customHeight="1">
      <c r="H15006" s="800"/>
      <c r="AJ15006" s="792"/>
      <c r="AM15006" s="792"/>
      <c r="AP15006" s="792"/>
      <c r="AS15006" s="792"/>
      <c r="AV15006" s="792"/>
      <c r="AY15006" s="792"/>
      <c r="BN15006" s="792"/>
      <c r="BQ15006" s="792"/>
    </row>
    <row r="15007" spans="8:69" ht="12" customHeight="1">
      <c r="H15007" s="800"/>
      <c r="AJ15007" s="792"/>
      <c r="AM15007" s="792"/>
      <c r="AP15007" s="792"/>
      <c r="AS15007" s="792"/>
      <c r="AV15007" s="792"/>
      <c r="AY15007" s="792"/>
      <c r="BN15007" s="792"/>
      <c r="BQ15007" s="792"/>
    </row>
    <row r="15008" spans="8:69" ht="12" customHeight="1">
      <c r="H15008" s="800"/>
      <c r="AJ15008" s="792"/>
      <c r="AM15008" s="792"/>
      <c r="AP15008" s="792"/>
      <c r="AS15008" s="792"/>
      <c r="AV15008" s="792"/>
      <c r="AY15008" s="792"/>
      <c r="BN15008" s="792"/>
      <c r="BQ15008" s="792"/>
    </row>
    <row r="15009" spans="8:69" ht="12" customHeight="1">
      <c r="H15009" s="800"/>
      <c r="AJ15009" s="792"/>
      <c r="AM15009" s="792"/>
      <c r="AP15009" s="792"/>
      <c r="AS15009" s="792"/>
      <c r="AV15009" s="792"/>
      <c r="AY15009" s="792"/>
      <c r="BN15009" s="792"/>
      <c r="BQ15009" s="792"/>
    </row>
    <row r="15010" spans="8:69" ht="12" customHeight="1">
      <c r="H15010" s="800"/>
      <c r="AJ15010" s="792"/>
      <c r="AM15010" s="792"/>
      <c r="AP15010" s="792"/>
      <c r="AS15010" s="792"/>
      <c r="AV15010" s="792"/>
      <c r="AY15010" s="792"/>
      <c r="BN15010" s="792"/>
      <c r="BQ15010" s="792"/>
    </row>
    <row r="15011" spans="8:69" ht="12" customHeight="1">
      <c r="H15011" s="800"/>
      <c r="AJ15011" s="792"/>
      <c r="AM15011" s="792"/>
      <c r="AP15011" s="792"/>
      <c r="AS15011" s="792"/>
      <c r="AV15011" s="792"/>
      <c r="AY15011" s="792"/>
      <c r="BN15011" s="792"/>
      <c r="BQ15011" s="792"/>
    </row>
    <row r="15012" spans="8:69" ht="12" customHeight="1">
      <c r="H15012" s="800"/>
      <c r="AJ15012" s="792"/>
      <c r="AM15012" s="792"/>
      <c r="AP15012" s="792"/>
      <c r="AS15012" s="792"/>
      <c r="AV15012" s="792"/>
      <c r="AY15012" s="792"/>
      <c r="BN15012" s="792"/>
      <c r="BQ15012" s="792"/>
    </row>
    <row r="15013" spans="8:69" ht="12" customHeight="1">
      <c r="H15013" s="800"/>
      <c r="AJ15013" s="792"/>
      <c r="AM15013" s="792"/>
      <c r="AP15013" s="792"/>
      <c r="AS15013" s="792"/>
      <c r="AV15013" s="792"/>
      <c r="AY15013" s="792"/>
      <c r="BN15013" s="792"/>
      <c r="BQ15013" s="792"/>
    </row>
    <row r="15014" spans="8:69" ht="12" customHeight="1">
      <c r="H15014" s="800"/>
      <c r="AJ15014" s="792"/>
      <c r="AM15014" s="792"/>
      <c r="AP15014" s="792"/>
      <c r="AS15014" s="792"/>
      <c r="AV15014" s="792"/>
      <c r="AY15014" s="792"/>
      <c r="BN15014" s="792"/>
      <c r="BQ15014" s="792"/>
    </row>
    <row r="15015" spans="8:69" ht="12" customHeight="1">
      <c r="H15015" s="800"/>
      <c r="AJ15015" s="792"/>
      <c r="AM15015" s="792"/>
      <c r="AP15015" s="792"/>
      <c r="AS15015" s="792"/>
      <c r="AV15015" s="792"/>
      <c r="AY15015" s="792"/>
      <c r="BN15015" s="792"/>
      <c r="BQ15015" s="792"/>
    </row>
    <row r="15016" spans="8:69" ht="12" customHeight="1">
      <c r="H15016" s="800"/>
      <c r="AJ15016" s="792"/>
      <c r="AM15016" s="792"/>
      <c r="AP15016" s="792"/>
      <c r="AS15016" s="792"/>
      <c r="AV15016" s="792"/>
      <c r="AY15016" s="792"/>
      <c r="BN15016" s="792"/>
      <c r="BQ15016" s="792"/>
    </row>
    <row r="15017" spans="8:69" ht="12" customHeight="1">
      <c r="H15017" s="800"/>
      <c r="AJ15017" s="792"/>
      <c r="AM15017" s="792"/>
      <c r="AP15017" s="792"/>
      <c r="AS15017" s="792"/>
      <c r="AV15017" s="792"/>
      <c r="AY15017" s="792"/>
      <c r="BN15017" s="792"/>
      <c r="BQ15017" s="792"/>
    </row>
    <row r="15018" spans="8:69" ht="12" customHeight="1">
      <c r="H15018" s="800"/>
      <c r="AJ15018" s="792"/>
      <c r="AM15018" s="792"/>
      <c r="AP15018" s="792"/>
      <c r="AS15018" s="792"/>
      <c r="AV15018" s="792"/>
      <c r="AY15018" s="792"/>
      <c r="BN15018" s="792"/>
      <c r="BQ15018" s="792"/>
    </row>
    <row r="15019" spans="8:69" ht="12" customHeight="1">
      <c r="H15019" s="800"/>
      <c r="AJ15019" s="792"/>
      <c r="AM15019" s="792"/>
      <c r="AP15019" s="792"/>
      <c r="AS15019" s="792"/>
      <c r="AV15019" s="792"/>
      <c r="AY15019" s="792"/>
      <c r="BN15019" s="792"/>
      <c r="BQ15019" s="792"/>
    </row>
    <row r="15020" spans="8:69" ht="12" customHeight="1">
      <c r="H15020" s="800"/>
      <c r="AJ15020" s="792"/>
      <c r="AM15020" s="792"/>
      <c r="AP15020" s="792"/>
      <c r="AS15020" s="792"/>
      <c r="AV15020" s="792"/>
      <c r="AY15020" s="792"/>
      <c r="BN15020" s="792"/>
      <c r="BQ15020" s="792"/>
    </row>
    <row r="15021" spans="8:69" ht="12" customHeight="1">
      <c r="H15021" s="800"/>
      <c r="AJ15021" s="792"/>
      <c r="AM15021" s="792"/>
      <c r="AP15021" s="792"/>
      <c r="AS15021" s="792"/>
      <c r="AV15021" s="792"/>
      <c r="AY15021" s="792"/>
      <c r="BN15021" s="792"/>
      <c r="BQ15021" s="792"/>
    </row>
    <row r="15022" spans="8:69" ht="12" customHeight="1">
      <c r="H15022" s="800"/>
      <c r="AJ15022" s="792"/>
      <c r="AM15022" s="792"/>
      <c r="AP15022" s="792"/>
      <c r="AS15022" s="792"/>
      <c r="AV15022" s="792"/>
      <c r="AY15022" s="792"/>
      <c r="BN15022" s="792"/>
      <c r="BQ15022" s="792"/>
    </row>
    <row r="15023" spans="8:69" ht="12" customHeight="1">
      <c r="H15023" s="800"/>
      <c r="AJ15023" s="792"/>
      <c r="AM15023" s="792"/>
      <c r="AP15023" s="792"/>
      <c r="AS15023" s="792"/>
      <c r="AV15023" s="792"/>
      <c r="AY15023" s="792"/>
      <c r="BN15023" s="792"/>
      <c r="BQ15023" s="792"/>
    </row>
    <row r="15024" spans="8:69" ht="12" customHeight="1">
      <c r="H15024" s="800"/>
      <c r="AJ15024" s="792"/>
      <c r="AM15024" s="792"/>
      <c r="AP15024" s="792"/>
      <c r="AS15024" s="792"/>
      <c r="AV15024" s="792"/>
      <c r="AY15024" s="792"/>
      <c r="BN15024" s="792"/>
      <c r="BQ15024" s="792"/>
    </row>
    <row r="15025" spans="8:69" ht="12" customHeight="1">
      <c r="H15025" s="800"/>
      <c r="AJ15025" s="792"/>
      <c r="AM15025" s="792"/>
      <c r="AP15025" s="792"/>
      <c r="AS15025" s="792"/>
      <c r="AV15025" s="792"/>
      <c r="AY15025" s="792"/>
      <c r="BN15025" s="792"/>
      <c r="BQ15025" s="792"/>
    </row>
    <row r="15026" spans="8:69" ht="12" customHeight="1">
      <c r="H15026" s="800"/>
      <c r="AJ15026" s="792"/>
      <c r="AM15026" s="792"/>
      <c r="AP15026" s="792"/>
      <c r="AS15026" s="792"/>
      <c r="AV15026" s="792"/>
      <c r="AY15026" s="792"/>
      <c r="BN15026" s="792"/>
      <c r="BQ15026" s="792"/>
    </row>
    <row r="15027" spans="8:69" ht="12" customHeight="1">
      <c r="H15027" s="800"/>
      <c r="AJ15027" s="792"/>
      <c r="AM15027" s="792"/>
      <c r="AP15027" s="792"/>
      <c r="AS15027" s="792"/>
      <c r="AV15027" s="792"/>
      <c r="AY15027" s="792"/>
      <c r="BN15027" s="792"/>
      <c r="BQ15027" s="792"/>
    </row>
    <row r="15028" spans="8:69" ht="12" customHeight="1">
      <c r="H15028" s="800"/>
      <c r="AJ15028" s="792"/>
      <c r="AM15028" s="792"/>
      <c r="AP15028" s="792"/>
      <c r="AS15028" s="792"/>
      <c r="AV15028" s="792"/>
      <c r="AY15028" s="792"/>
      <c r="BN15028" s="792"/>
      <c r="BQ15028" s="792"/>
    </row>
    <row r="15029" spans="8:69" ht="12" customHeight="1">
      <c r="H15029" s="800"/>
      <c r="AJ15029" s="792"/>
      <c r="AM15029" s="792"/>
      <c r="AP15029" s="792"/>
      <c r="AS15029" s="792"/>
      <c r="AV15029" s="792"/>
      <c r="AY15029" s="792"/>
      <c r="BN15029" s="792"/>
      <c r="BQ15029" s="792"/>
    </row>
    <row r="15030" spans="8:69" ht="12" customHeight="1">
      <c r="H15030" s="800"/>
      <c r="AJ15030" s="792"/>
      <c r="AM15030" s="792"/>
      <c r="AP15030" s="792"/>
      <c r="AS15030" s="792"/>
      <c r="AV15030" s="792"/>
      <c r="AY15030" s="792"/>
      <c r="BN15030" s="792"/>
      <c r="BQ15030" s="792"/>
    </row>
    <row r="15031" spans="8:69" ht="12" customHeight="1">
      <c r="H15031" s="800"/>
      <c r="AJ15031" s="792"/>
      <c r="AM15031" s="792"/>
      <c r="AP15031" s="792"/>
      <c r="AS15031" s="792"/>
      <c r="AV15031" s="792"/>
      <c r="AY15031" s="792"/>
      <c r="BN15031" s="792"/>
      <c r="BQ15031" s="792"/>
    </row>
    <row r="15032" spans="8:69" ht="12" customHeight="1">
      <c r="H15032" s="800"/>
      <c r="AJ15032" s="792"/>
      <c r="AM15032" s="792"/>
      <c r="AP15032" s="792"/>
      <c r="AS15032" s="792"/>
      <c r="AV15032" s="792"/>
      <c r="AY15032" s="792"/>
      <c r="BN15032" s="792"/>
      <c r="BQ15032" s="792"/>
    </row>
    <row r="15033" spans="8:69" ht="12" customHeight="1">
      <c r="H15033" s="800"/>
      <c r="AJ15033" s="792"/>
      <c r="AM15033" s="792"/>
      <c r="AP15033" s="792"/>
      <c r="AS15033" s="792"/>
      <c r="AV15033" s="792"/>
      <c r="AY15033" s="792"/>
      <c r="BN15033" s="792"/>
      <c r="BQ15033" s="792"/>
    </row>
    <row r="15034" spans="8:69" ht="12" customHeight="1">
      <c r="H15034" s="800"/>
      <c r="AJ15034" s="792"/>
      <c r="AM15034" s="792"/>
      <c r="AP15034" s="792"/>
      <c r="AS15034" s="792"/>
      <c r="AV15034" s="792"/>
      <c r="AY15034" s="792"/>
      <c r="BN15034" s="792"/>
      <c r="BQ15034" s="792"/>
    </row>
    <row r="15035" spans="8:69" ht="12" customHeight="1">
      <c r="H15035" s="800"/>
      <c r="AJ15035" s="792"/>
      <c r="AM15035" s="792"/>
      <c r="AP15035" s="792"/>
      <c r="AS15035" s="792"/>
      <c r="AV15035" s="792"/>
      <c r="AY15035" s="792"/>
      <c r="BN15035" s="792"/>
      <c r="BQ15035" s="792"/>
    </row>
    <row r="15036" spans="8:69" ht="12" customHeight="1">
      <c r="H15036" s="800"/>
      <c r="AJ15036" s="792"/>
      <c r="AM15036" s="792"/>
      <c r="AP15036" s="792"/>
      <c r="AS15036" s="792"/>
      <c r="AV15036" s="792"/>
      <c r="AY15036" s="792"/>
      <c r="BN15036" s="792"/>
      <c r="BQ15036" s="792"/>
    </row>
    <row r="15037" spans="8:69" ht="12" customHeight="1">
      <c r="H15037" s="800"/>
      <c r="AJ15037" s="792"/>
      <c r="AM15037" s="792"/>
      <c r="AP15037" s="792"/>
      <c r="AS15037" s="792"/>
      <c r="AV15037" s="792"/>
      <c r="AY15037" s="792"/>
      <c r="BN15037" s="792"/>
      <c r="BQ15037" s="792"/>
    </row>
    <row r="15038" spans="8:69" ht="12" customHeight="1">
      <c r="H15038" s="800"/>
      <c r="AJ15038" s="792"/>
      <c r="AM15038" s="792"/>
      <c r="AP15038" s="792"/>
      <c r="AS15038" s="792"/>
      <c r="AV15038" s="792"/>
      <c r="AY15038" s="792"/>
      <c r="BN15038" s="792"/>
      <c r="BQ15038" s="792"/>
    </row>
    <row r="15039" spans="8:69" ht="12" customHeight="1">
      <c r="H15039" s="800"/>
      <c r="AJ15039" s="792"/>
      <c r="AM15039" s="792"/>
      <c r="AP15039" s="792"/>
      <c r="AS15039" s="792"/>
      <c r="AV15039" s="792"/>
      <c r="AY15039" s="792"/>
      <c r="BN15039" s="792"/>
      <c r="BQ15039" s="792"/>
    </row>
    <row r="15040" spans="8:69" ht="12" customHeight="1">
      <c r="H15040" s="800"/>
      <c r="AJ15040" s="792"/>
      <c r="AM15040" s="792"/>
      <c r="AP15040" s="792"/>
      <c r="AS15040" s="792"/>
      <c r="AV15040" s="792"/>
      <c r="AY15040" s="792"/>
      <c r="BN15040" s="792"/>
      <c r="BQ15040" s="792"/>
    </row>
    <row r="15041" spans="8:69" ht="12" customHeight="1">
      <c r="H15041" s="800"/>
      <c r="AJ15041" s="792"/>
      <c r="AM15041" s="792"/>
      <c r="AP15041" s="792"/>
      <c r="AS15041" s="792"/>
      <c r="AV15041" s="792"/>
      <c r="AY15041" s="792"/>
      <c r="BN15041" s="792"/>
      <c r="BQ15041" s="792"/>
    </row>
    <row r="15042" spans="8:69" ht="12" customHeight="1">
      <c r="H15042" s="800"/>
      <c r="AJ15042" s="792"/>
      <c r="AM15042" s="792"/>
      <c r="AP15042" s="792"/>
      <c r="AS15042" s="792"/>
      <c r="AV15042" s="792"/>
      <c r="AY15042" s="792"/>
      <c r="BN15042" s="792"/>
      <c r="BQ15042" s="792"/>
    </row>
    <row r="15043" spans="8:69" ht="12" customHeight="1">
      <c r="H15043" s="800"/>
      <c r="AJ15043" s="792"/>
      <c r="AM15043" s="792"/>
      <c r="AP15043" s="792"/>
      <c r="AS15043" s="792"/>
      <c r="AV15043" s="792"/>
      <c r="AY15043" s="792"/>
      <c r="BN15043" s="792"/>
      <c r="BQ15043" s="792"/>
    </row>
    <row r="15044" spans="8:69" ht="12" customHeight="1">
      <c r="H15044" s="800"/>
      <c r="AJ15044" s="792"/>
      <c r="AM15044" s="792"/>
      <c r="AP15044" s="792"/>
      <c r="AS15044" s="792"/>
      <c r="AV15044" s="792"/>
      <c r="AY15044" s="792"/>
      <c r="BN15044" s="792"/>
      <c r="BQ15044" s="792"/>
    </row>
    <row r="15045" spans="8:69" ht="12" customHeight="1">
      <c r="H15045" s="800"/>
      <c r="AJ15045" s="792"/>
      <c r="AM15045" s="792"/>
      <c r="AP15045" s="792"/>
      <c r="AS15045" s="792"/>
      <c r="AV15045" s="792"/>
      <c r="AY15045" s="792"/>
      <c r="BN15045" s="792"/>
      <c r="BQ15045" s="792"/>
    </row>
    <row r="15046" spans="8:69" ht="12" customHeight="1">
      <c r="H15046" s="800"/>
      <c r="AJ15046" s="792"/>
      <c r="AM15046" s="792"/>
      <c r="AP15046" s="792"/>
      <c r="AS15046" s="792"/>
      <c r="AV15046" s="792"/>
      <c r="AY15046" s="792"/>
      <c r="BN15046" s="792"/>
      <c r="BQ15046" s="792"/>
    </row>
    <row r="15047" spans="8:69" ht="12" customHeight="1">
      <c r="H15047" s="800"/>
      <c r="AJ15047" s="792"/>
      <c r="AM15047" s="792"/>
      <c r="AP15047" s="792"/>
      <c r="AS15047" s="792"/>
      <c r="AV15047" s="792"/>
      <c r="AY15047" s="792"/>
      <c r="BN15047" s="792"/>
      <c r="BQ15047" s="792"/>
    </row>
    <row r="15048" spans="8:69" ht="12" customHeight="1">
      <c r="H15048" s="800"/>
      <c r="AJ15048" s="792"/>
      <c r="AM15048" s="792"/>
      <c r="AP15048" s="792"/>
      <c r="AS15048" s="792"/>
      <c r="AV15048" s="792"/>
      <c r="AY15048" s="792"/>
      <c r="BN15048" s="792"/>
      <c r="BQ15048" s="792"/>
    </row>
    <row r="15049" spans="8:69" ht="12" customHeight="1">
      <c r="H15049" s="800"/>
      <c r="AJ15049" s="792"/>
      <c r="AM15049" s="792"/>
      <c r="AP15049" s="792"/>
      <c r="AS15049" s="792"/>
      <c r="AV15049" s="792"/>
      <c r="AY15049" s="792"/>
      <c r="BN15049" s="792"/>
      <c r="BQ15049" s="792"/>
    </row>
    <row r="15050" spans="8:69" ht="12" customHeight="1">
      <c r="H15050" s="800"/>
      <c r="AJ15050" s="792"/>
      <c r="AM15050" s="792"/>
      <c r="AP15050" s="792"/>
      <c r="AS15050" s="792"/>
      <c r="AV15050" s="792"/>
      <c r="AY15050" s="792"/>
      <c r="BN15050" s="792"/>
      <c r="BQ15050" s="792"/>
    </row>
    <row r="15051" spans="8:69" ht="12" customHeight="1">
      <c r="H15051" s="800"/>
      <c r="AJ15051" s="792"/>
      <c r="AM15051" s="792"/>
      <c r="AP15051" s="792"/>
      <c r="AS15051" s="792"/>
      <c r="AV15051" s="792"/>
      <c r="AY15051" s="792"/>
      <c r="BN15051" s="792"/>
      <c r="BQ15051" s="792"/>
    </row>
    <row r="15052" spans="8:69" ht="12" customHeight="1">
      <c r="H15052" s="800"/>
      <c r="AJ15052" s="792"/>
      <c r="AM15052" s="792"/>
      <c r="AP15052" s="792"/>
      <c r="AS15052" s="792"/>
      <c r="AV15052" s="792"/>
      <c r="AY15052" s="792"/>
      <c r="BN15052" s="792"/>
      <c r="BQ15052" s="792"/>
    </row>
    <row r="15053" spans="8:69" ht="12" customHeight="1">
      <c r="H15053" s="800"/>
      <c r="AJ15053" s="792"/>
      <c r="AM15053" s="792"/>
      <c r="AP15053" s="792"/>
      <c r="AS15053" s="792"/>
      <c r="AV15053" s="792"/>
      <c r="AY15053" s="792"/>
      <c r="BN15053" s="792"/>
      <c r="BQ15053" s="792"/>
    </row>
    <row r="15054" spans="8:69" ht="12" customHeight="1">
      <c r="H15054" s="800"/>
      <c r="AJ15054" s="792"/>
      <c r="AM15054" s="792"/>
      <c r="AP15054" s="792"/>
      <c r="AS15054" s="792"/>
      <c r="AV15054" s="792"/>
      <c r="AY15054" s="792"/>
      <c r="BN15054" s="792"/>
      <c r="BQ15054" s="792"/>
    </row>
    <row r="15055" spans="8:69" ht="12" customHeight="1">
      <c r="H15055" s="800"/>
      <c r="AJ15055" s="792"/>
      <c r="AM15055" s="792"/>
      <c r="AP15055" s="792"/>
      <c r="AS15055" s="792"/>
      <c r="AV15055" s="792"/>
      <c r="AY15055" s="792"/>
      <c r="BN15055" s="792"/>
      <c r="BQ15055" s="792"/>
    </row>
    <row r="15056" spans="8:69" ht="12" customHeight="1">
      <c r="H15056" s="800"/>
      <c r="AJ15056" s="792"/>
      <c r="AM15056" s="792"/>
      <c r="AP15056" s="792"/>
      <c r="AS15056" s="792"/>
      <c r="AV15056" s="792"/>
      <c r="AY15056" s="792"/>
      <c r="BN15056" s="792"/>
      <c r="BQ15056" s="792"/>
    </row>
    <row r="15057" spans="8:69" ht="12" customHeight="1">
      <c r="H15057" s="800"/>
      <c r="AJ15057" s="792"/>
      <c r="AM15057" s="792"/>
      <c r="AP15057" s="792"/>
      <c r="AS15057" s="792"/>
      <c r="AV15057" s="792"/>
      <c r="AY15057" s="792"/>
      <c r="BN15057" s="792"/>
      <c r="BQ15057" s="792"/>
    </row>
    <row r="15058" spans="8:69" ht="12" customHeight="1">
      <c r="H15058" s="800"/>
      <c r="AJ15058" s="792"/>
      <c r="AM15058" s="792"/>
      <c r="AP15058" s="792"/>
      <c r="AS15058" s="792"/>
      <c r="AV15058" s="792"/>
      <c r="AY15058" s="792"/>
      <c r="BN15058" s="792"/>
      <c r="BQ15058" s="792"/>
    </row>
    <row r="15059" spans="8:69" ht="12" customHeight="1">
      <c r="H15059" s="800"/>
      <c r="AJ15059" s="792"/>
      <c r="AM15059" s="792"/>
      <c r="AP15059" s="792"/>
      <c r="AS15059" s="792"/>
      <c r="AV15059" s="792"/>
      <c r="AY15059" s="792"/>
      <c r="BN15059" s="792"/>
      <c r="BQ15059" s="792"/>
    </row>
    <row r="15060" spans="8:69" ht="12" customHeight="1">
      <c r="H15060" s="800"/>
      <c r="AJ15060" s="792"/>
      <c r="AM15060" s="792"/>
      <c r="AP15060" s="792"/>
      <c r="AS15060" s="792"/>
      <c r="AV15060" s="792"/>
      <c r="AY15060" s="792"/>
      <c r="BN15060" s="792"/>
      <c r="BQ15060" s="792"/>
    </row>
    <row r="15061" spans="8:69" ht="12" customHeight="1">
      <c r="H15061" s="800"/>
      <c r="AJ15061" s="792"/>
      <c r="AM15061" s="792"/>
      <c r="AP15061" s="792"/>
      <c r="AS15061" s="792"/>
      <c r="AV15061" s="792"/>
      <c r="AY15061" s="792"/>
      <c r="BN15061" s="792"/>
      <c r="BQ15061" s="792"/>
    </row>
    <row r="15062" spans="8:69" ht="12" customHeight="1">
      <c r="H15062" s="800"/>
      <c r="AJ15062" s="792"/>
      <c r="AM15062" s="792"/>
      <c r="AP15062" s="792"/>
      <c r="AS15062" s="792"/>
      <c r="AV15062" s="792"/>
      <c r="AY15062" s="792"/>
      <c r="BN15062" s="792"/>
      <c r="BQ15062" s="792"/>
    </row>
    <row r="15063" spans="8:69" ht="12" customHeight="1">
      <c r="H15063" s="800"/>
      <c r="AJ15063" s="792"/>
      <c r="AM15063" s="792"/>
      <c r="AP15063" s="792"/>
      <c r="AS15063" s="792"/>
      <c r="AV15063" s="792"/>
      <c r="AY15063" s="792"/>
      <c r="BN15063" s="792"/>
      <c r="BQ15063" s="792"/>
    </row>
    <row r="15064" spans="8:69" ht="12" customHeight="1">
      <c r="H15064" s="800"/>
      <c r="AJ15064" s="792"/>
      <c r="AM15064" s="792"/>
      <c r="AP15064" s="792"/>
      <c r="AS15064" s="792"/>
      <c r="AV15064" s="792"/>
      <c r="AY15064" s="792"/>
      <c r="BN15064" s="792"/>
      <c r="BQ15064" s="792"/>
    </row>
    <row r="15065" spans="8:69" ht="12" customHeight="1">
      <c r="H15065" s="800"/>
      <c r="AJ15065" s="792"/>
      <c r="AM15065" s="792"/>
      <c r="AP15065" s="792"/>
      <c r="AS15065" s="792"/>
      <c r="AV15065" s="792"/>
      <c r="AY15065" s="792"/>
      <c r="BN15065" s="792"/>
      <c r="BQ15065" s="792"/>
    </row>
    <row r="15066" spans="8:69" ht="12" customHeight="1">
      <c r="H15066" s="800"/>
      <c r="AJ15066" s="792"/>
      <c r="AM15066" s="792"/>
      <c r="AP15066" s="792"/>
      <c r="AS15066" s="792"/>
      <c r="AV15066" s="792"/>
      <c r="AY15066" s="792"/>
      <c r="BN15066" s="792"/>
      <c r="BQ15066" s="792"/>
    </row>
    <row r="15067" spans="8:69" ht="12" customHeight="1">
      <c r="H15067" s="800"/>
      <c r="AJ15067" s="792"/>
      <c r="AM15067" s="792"/>
      <c r="AP15067" s="792"/>
      <c r="AS15067" s="792"/>
      <c r="AV15067" s="792"/>
      <c r="AY15067" s="792"/>
      <c r="BN15067" s="792"/>
      <c r="BQ15067" s="792"/>
    </row>
    <row r="15068" spans="8:69" ht="12" customHeight="1">
      <c r="H15068" s="800"/>
      <c r="AJ15068" s="792"/>
      <c r="AM15068" s="792"/>
      <c r="AP15068" s="792"/>
      <c r="AS15068" s="792"/>
      <c r="AV15068" s="792"/>
      <c r="AY15068" s="792"/>
      <c r="BN15068" s="792"/>
      <c r="BQ15068" s="792"/>
    </row>
    <row r="15069" spans="8:69" ht="12" customHeight="1">
      <c r="H15069" s="800"/>
      <c r="AJ15069" s="792"/>
      <c r="AM15069" s="792"/>
      <c r="AP15069" s="792"/>
      <c r="AS15069" s="792"/>
      <c r="AV15069" s="792"/>
      <c r="AY15069" s="792"/>
      <c r="BN15069" s="792"/>
      <c r="BQ15069" s="792"/>
    </row>
    <row r="15070" spans="8:69" ht="12" customHeight="1">
      <c r="H15070" s="800"/>
      <c r="AJ15070" s="792"/>
      <c r="AM15070" s="792"/>
      <c r="AP15070" s="792"/>
      <c r="AS15070" s="792"/>
      <c r="AV15070" s="792"/>
      <c r="AY15070" s="792"/>
      <c r="BN15070" s="792"/>
      <c r="BQ15070" s="792"/>
    </row>
    <row r="15071" spans="8:69" ht="12" customHeight="1">
      <c r="H15071" s="800"/>
      <c r="AJ15071" s="792"/>
      <c r="AM15071" s="792"/>
      <c r="AP15071" s="792"/>
      <c r="AS15071" s="792"/>
      <c r="AV15071" s="792"/>
      <c r="AY15071" s="792"/>
      <c r="BN15071" s="792"/>
      <c r="BQ15071" s="792"/>
    </row>
    <row r="15072" spans="8:69" ht="12" customHeight="1">
      <c r="H15072" s="800"/>
      <c r="AJ15072" s="792"/>
      <c r="AM15072" s="792"/>
      <c r="AP15072" s="792"/>
      <c r="AS15072" s="792"/>
      <c r="AV15072" s="792"/>
      <c r="AY15072" s="792"/>
      <c r="BN15072" s="792"/>
      <c r="BQ15072" s="792"/>
    </row>
    <row r="15073" spans="8:69" ht="12" customHeight="1">
      <c r="H15073" s="800"/>
      <c r="AJ15073" s="792"/>
      <c r="AM15073" s="792"/>
      <c r="AP15073" s="792"/>
      <c r="AS15073" s="792"/>
      <c r="AV15073" s="792"/>
      <c r="AY15073" s="792"/>
      <c r="BN15073" s="792"/>
      <c r="BQ15073" s="792"/>
    </row>
    <row r="15074" spans="8:69" ht="12" customHeight="1">
      <c r="H15074" s="800"/>
      <c r="AJ15074" s="792"/>
      <c r="AM15074" s="792"/>
      <c r="AP15074" s="792"/>
      <c r="AS15074" s="792"/>
      <c r="AV15074" s="792"/>
      <c r="AY15074" s="792"/>
      <c r="BN15074" s="792"/>
      <c r="BQ15074" s="792"/>
    </row>
    <row r="15075" spans="8:69" ht="12" customHeight="1">
      <c r="H15075" s="800"/>
      <c r="AJ15075" s="792"/>
      <c r="AM15075" s="792"/>
      <c r="AP15075" s="792"/>
      <c r="AS15075" s="792"/>
      <c r="AV15075" s="792"/>
      <c r="AY15075" s="792"/>
      <c r="BN15075" s="792"/>
      <c r="BQ15075" s="792"/>
    </row>
    <row r="15076" spans="8:69" ht="12" customHeight="1">
      <c r="H15076" s="800"/>
      <c r="AJ15076" s="792"/>
      <c r="AM15076" s="792"/>
      <c r="AP15076" s="792"/>
      <c r="AS15076" s="792"/>
      <c r="AV15076" s="792"/>
      <c r="AY15076" s="792"/>
      <c r="BN15076" s="792"/>
      <c r="BQ15076" s="792"/>
    </row>
    <row r="15077" spans="8:69" ht="12" customHeight="1">
      <c r="H15077" s="800"/>
      <c r="AJ15077" s="792"/>
      <c r="AM15077" s="792"/>
      <c r="AP15077" s="792"/>
      <c r="AS15077" s="792"/>
      <c r="AV15077" s="792"/>
      <c r="AY15077" s="792"/>
      <c r="BN15077" s="792"/>
      <c r="BQ15077" s="792"/>
    </row>
    <row r="15078" spans="8:69" ht="12" customHeight="1">
      <c r="H15078" s="800"/>
      <c r="AJ15078" s="792"/>
      <c r="AM15078" s="792"/>
      <c r="AP15078" s="792"/>
      <c r="AS15078" s="792"/>
      <c r="AV15078" s="792"/>
      <c r="AY15078" s="792"/>
      <c r="BN15078" s="792"/>
      <c r="BQ15078" s="792"/>
    </row>
    <row r="15079" spans="8:69" ht="12" customHeight="1">
      <c r="H15079" s="800"/>
      <c r="AJ15079" s="792"/>
      <c r="AM15079" s="792"/>
      <c r="AP15079" s="792"/>
      <c r="AS15079" s="792"/>
      <c r="AV15079" s="792"/>
      <c r="AY15079" s="792"/>
      <c r="BN15079" s="792"/>
      <c r="BQ15079" s="792"/>
    </row>
    <row r="15080" spans="8:69" ht="12" customHeight="1">
      <c r="H15080" s="800"/>
      <c r="AJ15080" s="792"/>
      <c r="AM15080" s="792"/>
      <c r="AP15080" s="792"/>
      <c r="AS15080" s="792"/>
      <c r="AV15080" s="792"/>
      <c r="AY15080" s="792"/>
      <c r="BN15080" s="792"/>
      <c r="BQ15080" s="792"/>
    </row>
    <row r="15081" spans="8:69" ht="12" customHeight="1">
      <c r="H15081" s="800"/>
      <c r="AJ15081" s="792"/>
      <c r="AM15081" s="792"/>
      <c r="AP15081" s="792"/>
      <c r="AS15081" s="792"/>
      <c r="AV15081" s="792"/>
      <c r="AY15081" s="792"/>
      <c r="BN15081" s="792"/>
      <c r="BQ15081" s="792"/>
    </row>
    <row r="15082" spans="8:69" ht="12" customHeight="1">
      <c r="H15082" s="800"/>
      <c r="AJ15082" s="792"/>
      <c r="AM15082" s="792"/>
      <c r="AP15082" s="792"/>
      <c r="AS15082" s="792"/>
      <c r="AV15082" s="792"/>
      <c r="AY15082" s="792"/>
      <c r="BN15082" s="792"/>
      <c r="BQ15082" s="792"/>
    </row>
    <row r="15083" spans="8:69" ht="12" customHeight="1">
      <c r="H15083" s="800"/>
      <c r="AJ15083" s="792"/>
      <c r="AM15083" s="792"/>
      <c r="AP15083" s="792"/>
      <c r="AS15083" s="792"/>
      <c r="AV15083" s="792"/>
      <c r="AY15083" s="792"/>
      <c r="BN15083" s="792"/>
      <c r="BQ15083" s="792"/>
    </row>
    <row r="15084" spans="8:69" ht="12" customHeight="1">
      <c r="H15084" s="800"/>
      <c r="AJ15084" s="792"/>
      <c r="AM15084" s="792"/>
      <c r="AP15084" s="792"/>
      <c r="AS15084" s="792"/>
      <c r="AV15084" s="792"/>
      <c r="AY15084" s="792"/>
      <c r="BN15084" s="792"/>
      <c r="BQ15084" s="792"/>
    </row>
    <row r="15085" spans="8:69" ht="12" customHeight="1">
      <c r="H15085" s="800"/>
      <c r="AJ15085" s="792"/>
      <c r="AM15085" s="792"/>
      <c r="AP15085" s="792"/>
      <c r="AS15085" s="792"/>
      <c r="AV15085" s="792"/>
      <c r="AY15085" s="792"/>
      <c r="BN15085" s="792"/>
      <c r="BQ15085" s="792"/>
    </row>
    <row r="15086" spans="8:69" ht="12" customHeight="1">
      <c r="H15086" s="800"/>
      <c r="AJ15086" s="792"/>
      <c r="AM15086" s="792"/>
      <c r="AP15086" s="792"/>
      <c r="AS15086" s="792"/>
      <c r="AV15086" s="792"/>
      <c r="AY15086" s="792"/>
      <c r="BN15086" s="792"/>
      <c r="BQ15086" s="792"/>
    </row>
    <row r="15087" spans="8:69" ht="12" customHeight="1">
      <c r="H15087" s="800"/>
      <c r="AJ15087" s="792"/>
      <c r="AM15087" s="792"/>
      <c r="AP15087" s="792"/>
      <c r="AS15087" s="792"/>
      <c r="AV15087" s="792"/>
      <c r="AY15087" s="792"/>
      <c r="BN15087" s="792"/>
      <c r="BQ15087" s="792"/>
    </row>
    <row r="15088" spans="8:69" ht="12" customHeight="1">
      <c r="H15088" s="800"/>
      <c r="AJ15088" s="792"/>
      <c r="AM15088" s="792"/>
      <c r="AP15088" s="792"/>
      <c r="AS15088" s="792"/>
      <c r="AV15088" s="792"/>
      <c r="AY15088" s="792"/>
      <c r="BN15088" s="792"/>
      <c r="BQ15088" s="792"/>
    </row>
    <row r="15089" spans="8:69" ht="12" customHeight="1">
      <c r="H15089" s="800"/>
      <c r="AJ15089" s="792"/>
      <c r="AM15089" s="792"/>
      <c r="AP15089" s="792"/>
      <c r="AS15089" s="792"/>
      <c r="AV15089" s="792"/>
      <c r="AY15089" s="792"/>
      <c r="BN15089" s="792"/>
      <c r="BQ15089" s="792"/>
    </row>
    <row r="15090" spans="8:69" ht="12" customHeight="1">
      <c r="H15090" s="800"/>
      <c r="AJ15090" s="792"/>
      <c r="AM15090" s="792"/>
      <c r="AP15090" s="792"/>
      <c r="AS15090" s="792"/>
      <c r="AV15090" s="792"/>
      <c r="AY15090" s="792"/>
      <c r="BN15090" s="792"/>
      <c r="BQ15090" s="792"/>
    </row>
    <row r="15091" spans="8:69" ht="12" customHeight="1">
      <c r="H15091" s="800"/>
      <c r="AJ15091" s="792"/>
      <c r="AM15091" s="792"/>
      <c r="AP15091" s="792"/>
      <c r="AS15091" s="792"/>
      <c r="AV15091" s="792"/>
      <c r="AY15091" s="792"/>
      <c r="BN15091" s="792"/>
      <c r="BQ15091" s="792"/>
    </row>
    <row r="15092" spans="8:69" ht="12" customHeight="1">
      <c r="H15092" s="800"/>
      <c r="AJ15092" s="792"/>
      <c r="AM15092" s="792"/>
      <c r="AP15092" s="792"/>
      <c r="AS15092" s="792"/>
      <c r="AV15092" s="792"/>
      <c r="AY15092" s="792"/>
      <c r="BN15092" s="792"/>
      <c r="BQ15092" s="792"/>
    </row>
    <row r="15093" spans="8:69" ht="12" customHeight="1">
      <c r="H15093" s="800"/>
      <c r="AJ15093" s="792"/>
      <c r="AM15093" s="792"/>
      <c r="AP15093" s="792"/>
      <c r="AS15093" s="792"/>
      <c r="AV15093" s="792"/>
      <c r="AY15093" s="792"/>
      <c r="BN15093" s="792"/>
      <c r="BQ15093" s="792"/>
    </row>
    <row r="15094" spans="8:69" ht="12" customHeight="1">
      <c r="H15094" s="800"/>
      <c r="AJ15094" s="792"/>
      <c r="AM15094" s="792"/>
      <c r="AP15094" s="792"/>
      <c r="AS15094" s="792"/>
      <c r="AV15094" s="792"/>
      <c r="AY15094" s="792"/>
      <c r="BN15094" s="792"/>
      <c r="BQ15094" s="792"/>
    </row>
    <row r="15095" spans="8:69" ht="12" customHeight="1">
      <c r="H15095" s="800"/>
      <c r="AJ15095" s="792"/>
      <c r="AM15095" s="792"/>
      <c r="AP15095" s="792"/>
      <c r="AS15095" s="792"/>
      <c r="AV15095" s="792"/>
      <c r="AY15095" s="792"/>
      <c r="BN15095" s="792"/>
      <c r="BQ15095" s="792"/>
    </row>
    <row r="15096" spans="8:69" ht="12" customHeight="1">
      <c r="H15096" s="800"/>
      <c r="AJ15096" s="792"/>
      <c r="AM15096" s="792"/>
      <c r="AP15096" s="792"/>
      <c r="AS15096" s="792"/>
      <c r="AV15096" s="792"/>
      <c r="AY15096" s="792"/>
      <c r="BN15096" s="792"/>
      <c r="BQ15096" s="792"/>
    </row>
    <row r="15097" spans="8:69" ht="12" customHeight="1">
      <c r="H15097" s="800"/>
      <c r="AJ15097" s="792"/>
      <c r="AM15097" s="792"/>
      <c r="AP15097" s="792"/>
      <c r="AS15097" s="792"/>
      <c r="AV15097" s="792"/>
      <c r="AY15097" s="792"/>
      <c r="BN15097" s="792"/>
      <c r="BQ15097" s="792"/>
    </row>
    <row r="15098" spans="8:69" ht="12" customHeight="1">
      <c r="H15098" s="800"/>
      <c r="AJ15098" s="792"/>
      <c r="AM15098" s="792"/>
      <c r="AP15098" s="792"/>
      <c r="AS15098" s="792"/>
      <c r="AV15098" s="792"/>
      <c r="AY15098" s="792"/>
      <c r="BN15098" s="792"/>
      <c r="BQ15098" s="792"/>
    </row>
    <row r="15099" spans="8:69" ht="12" customHeight="1">
      <c r="H15099" s="800"/>
      <c r="AJ15099" s="792"/>
      <c r="AM15099" s="792"/>
      <c r="AP15099" s="792"/>
      <c r="AS15099" s="792"/>
      <c r="AV15099" s="792"/>
      <c r="AY15099" s="792"/>
      <c r="BN15099" s="792"/>
      <c r="BQ15099" s="792"/>
    </row>
    <row r="15100" spans="8:69" ht="12" customHeight="1">
      <c r="H15100" s="800"/>
      <c r="AJ15100" s="792"/>
      <c r="AM15100" s="792"/>
      <c r="AP15100" s="792"/>
      <c r="AS15100" s="792"/>
      <c r="AV15100" s="792"/>
      <c r="AY15100" s="792"/>
      <c r="BN15100" s="792"/>
      <c r="BQ15100" s="792"/>
    </row>
    <row r="15101" spans="8:69" ht="12" customHeight="1">
      <c r="H15101" s="800"/>
      <c r="AJ15101" s="792"/>
      <c r="AM15101" s="792"/>
      <c r="AP15101" s="792"/>
      <c r="AS15101" s="792"/>
      <c r="AV15101" s="792"/>
      <c r="AY15101" s="792"/>
      <c r="BN15101" s="792"/>
      <c r="BQ15101" s="792"/>
    </row>
    <row r="15102" spans="8:69" ht="12" customHeight="1">
      <c r="H15102" s="800"/>
      <c r="AJ15102" s="792"/>
      <c r="AM15102" s="792"/>
      <c r="AP15102" s="792"/>
      <c r="AS15102" s="792"/>
      <c r="AV15102" s="792"/>
      <c r="AY15102" s="792"/>
      <c r="BN15102" s="792"/>
      <c r="BQ15102" s="792"/>
    </row>
    <row r="15103" spans="8:69" ht="12" customHeight="1">
      <c r="H15103" s="800"/>
      <c r="AJ15103" s="792"/>
      <c r="AM15103" s="792"/>
      <c r="AP15103" s="792"/>
      <c r="AS15103" s="792"/>
      <c r="AV15103" s="792"/>
      <c r="AY15103" s="792"/>
      <c r="BN15103" s="792"/>
      <c r="BQ15103" s="792"/>
    </row>
    <row r="15104" spans="8:69" ht="12" customHeight="1">
      <c r="H15104" s="800"/>
      <c r="AJ15104" s="792"/>
      <c r="AM15104" s="792"/>
      <c r="AP15104" s="792"/>
      <c r="AS15104" s="792"/>
      <c r="AV15104" s="792"/>
      <c r="AY15104" s="792"/>
      <c r="BN15104" s="792"/>
      <c r="BQ15104" s="792"/>
    </row>
    <row r="15105" spans="8:69" ht="12" customHeight="1">
      <c r="H15105" s="800"/>
      <c r="AJ15105" s="792"/>
      <c r="AM15105" s="792"/>
      <c r="AP15105" s="792"/>
      <c r="AS15105" s="792"/>
      <c r="AV15105" s="792"/>
      <c r="AY15105" s="792"/>
      <c r="BN15105" s="792"/>
      <c r="BQ15105" s="792"/>
    </row>
    <row r="15106" spans="8:69" ht="12" customHeight="1">
      <c r="H15106" s="800"/>
      <c r="AJ15106" s="792"/>
      <c r="AM15106" s="792"/>
      <c r="AP15106" s="792"/>
      <c r="AS15106" s="792"/>
      <c r="AV15106" s="792"/>
      <c r="AY15106" s="792"/>
      <c r="BN15106" s="792"/>
      <c r="BQ15106" s="792"/>
    </row>
    <row r="15107" spans="8:69" ht="12" customHeight="1">
      <c r="H15107" s="800"/>
      <c r="AJ15107" s="792"/>
      <c r="AM15107" s="792"/>
      <c r="AP15107" s="792"/>
      <c r="AS15107" s="792"/>
      <c r="AV15107" s="792"/>
      <c r="AY15107" s="792"/>
      <c r="BN15107" s="792"/>
      <c r="BQ15107" s="792"/>
    </row>
    <row r="15108" spans="8:69" ht="12" customHeight="1">
      <c r="H15108" s="800"/>
      <c r="AJ15108" s="792"/>
      <c r="AM15108" s="792"/>
      <c r="AP15108" s="792"/>
      <c r="AS15108" s="792"/>
      <c r="AV15108" s="792"/>
      <c r="AY15108" s="792"/>
      <c r="BN15108" s="792"/>
      <c r="BQ15108" s="792"/>
    </row>
    <row r="15109" spans="8:69" ht="12" customHeight="1">
      <c r="H15109" s="800"/>
      <c r="AJ15109" s="792"/>
      <c r="AM15109" s="792"/>
      <c r="AP15109" s="792"/>
      <c r="AS15109" s="792"/>
      <c r="AV15109" s="792"/>
      <c r="AY15109" s="792"/>
      <c r="BN15109" s="792"/>
      <c r="BQ15109" s="792"/>
    </row>
    <row r="15110" spans="8:69" ht="12" customHeight="1">
      <c r="H15110" s="800"/>
      <c r="AJ15110" s="792"/>
      <c r="AM15110" s="792"/>
      <c r="AP15110" s="792"/>
      <c r="AS15110" s="792"/>
      <c r="AV15110" s="792"/>
      <c r="AY15110" s="792"/>
      <c r="BN15110" s="792"/>
      <c r="BQ15110" s="792"/>
    </row>
    <row r="15111" spans="8:69" ht="12" customHeight="1">
      <c r="H15111" s="800"/>
      <c r="AJ15111" s="792"/>
      <c r="AM15111" s="792"/>
      <c r="AP15111" s="792"/>
      <c r="AS15111" s="792"/>
      <c r="AV15111" s="792"/>
      <c r="AY15111" s="792"/>
      <c r="BN15111" s="792"/>
      <c r="BQ15111" s="792"/>
    </row>
    <row r="15112" spans="8:69" ht="12" customHeight="1">
      <c r="H15112" s="800"/>
      <c r="AJ15112" s="792"/>
      <c r="AM15112" s="792"/>
      <c r="AP15112" s="792"/>
      <c r="AS15112" s="792"/>
      <c r="AV15112" s="792"/>
      <c r="AY15112" s="792"/>
      <c r="BN15112" s="792"/>
      <c r="BQ15112" s="792"/>
    </row>
    <row r="15113" spans="8:69" ht="12" customHeight="1">
      <c r="H15113" s="800"/>
      <c r="AJ15113" s="792"/>
      <c r="AM15113" s="792"/>
      <c r="AP15113" s="792"/>
      <c r="AS15113" s="792"/>
      <c r="AV15113" s="792"/>
      <c r="AY15113" s="792"/>
      <c r="BN15113" s="792"/>
      <c r="BQ15113" s="792"/>
    </row>
    <row r="15114" spans="8:69" ht="12" customHeight="1">
      <c r="H15114" s="800"/>
      <c r="AJ15114" s="792"/>
      <c r="AM15114" s="792"/>
      <c r="AP15114" s="792"/>
      <c r="AS15114" s="792"/>
      <c r="AV15114" s="792"/>
      <c r="AY15114" s="792"/>
      <c r="BN15114" s="792"/>
      <c r="BQ15114" s="792"/>
    </row>
    <row r="15115" spans="8:69" ht="12" customHeight="1">
      <c r="H15115" s="800"/>
      <c r="AJ15115" s="792"/>
      <c r="AM15115" s="792"/>
      <c r="AP15115" s="792"/>
      <c r="AS15115" s="792"/>
      <c r="AV15115" s="792"/>
      <c r="AY15115" s="792"/>
      <c r="BN15115" s="792"/>
      <c r="BQ15115" s="792"/>
    </row>
    <row r="15116" spans="8:69" ht="12" customHeight="1">
      <c r="H15116" s="800"/>
      <c r="AJ15116" s="792"/>
      <c r="AM15116" s="792"/>
      <c r="AP15116" s="792"/>
      <c r="AS15116" s="792"/>
      <c r="AV15116" s="792"/>
      <c r="AY15116" s="792"/>
      <c r="BN15116" s="792"/>
      <c r="BQ15116" s="792"/>
    </row>
    <row r="15117" spans="8:69" ht="12" customHeight="1">
      <c r="H15117" s="800"/>
      <c r="AJ15117" s="792"/>
      <c r="AM15117" s="792"/>
      <c r="AP15117" s="792"/>
      <c r="AS15117" s="792"/>
      <c r="AV15117" s="792"/>
      <c r="AY15117" s="792"/>
      <c r="BN15117" s="792"/>
      <c r="BQ15117" s="792"/>
    </row>
    <row r="15118" spans="8:69" ht="12" customHeight="1">
      <c r="H15118" s="800"/>
      <c r="AJ15118" s="792"/>
      <c r="AM15118" s="792"/>
      <c r="AP15118" s="792"/>
      <c r="AS15118" s="792"/>
      <c r="AV15118" s="792"/>
      <c r="AY15118" s="792"/>
      <c r="BN15118" s="792"/>
      <c r="BQ15118" s="792"/>
    </row>
    <row r="15119" spans="8:69" ht="12" customHeight="1">
      <c r="H15119" s="800"/>
      <c r="AJ15119" s="792"/>
      <c r="AM15119" s="792"/>
      <c r="AP15119" s="792"/>
      <c r="AS15119" s="792"/>
      <c r="AV15119" s="792"/>
      <c r="AY15119" s="792"/>
      <c r="BN15119" s="792"/>
      <c r="BQ15119" s="792"/>
    </row>
    <row r="15120" spans="8:69" ht="12" customHeight="1">
      <c r="H15120" s="800"/>
      <c r="AJ15120" s="792"/>
      <c r="AM15120" s="792"/>
      <c r="AP15120" s="792"/>
      <c r="AS15120" s="792"/>
      <c r="AV15120" s="792"/>
      <c r="AY15120" s="792"/>
      <c r="BN15120" s="792"/>
      <c r="BQ15120" s="792"/>
    </row>
    <row r="15121" spans="8:69" ht="12" customHeight="1">
      <c r="H15121" s="800"/>
      <c r="AJ15121" s="792"/>
      <c r="AM15121" s="792"/>
      <c r="AP15121" s="792"/>
      <c r="AS15121" s="792"/>
      <c r="AV15121" s="792"/>
      <c r="AY15121" s="792"/>
      <c r="BN15121" s="792"/>
      <c r="BQ15121" s="792"/>
    </row>
    <row r="15122" spans="8:69" ht="12" customHeight="1">
      <c r="H15122" s="800"/>
      <c r="AJ15122" s="792"/>
      <c r="AM15122" s="792"/>
      <c r="AP15122" s="792"/>
      <c r="AS15122" s="792"/>
      <c r="AV15122" s="792"/>
      <c r="AY15122" s="792"/>
      <c r="BN15122" s="792"/>
      <c r="BQ15122" s="792"/>
    </row>
    <row r="15123" spans="8:69" ht="12" customHeight="1">
      <c r="H15123" s="800"/>
      <c r="AJ15123" s="792"/>
      <c r="AM15123" s="792"/>
      <c r="AP15123" s="792"/>
      <c r="AS15123" s="792"/>
      <c r="AV15123" s="792"/>
      <c r="AY15123" s="792"/>
      <c r="BN15123" s="792"/>
      <c r="BQ15123" s="792"/>
    </row>
    <row r="15124" spans="8:69" ht="12" customHeight="1">
      <c r="H15124" s="800"/>
      <c r="AJ15124" s="792"/>
      <c r="AM15124" s="792"/>
      <c r="AP15124" s="792"/>
      <c r="AS15124" s="792"/>
      <c r="AV15124" s="792"/>
      <c r="AY15124" s="792"/>
      <c r="BN15124" s="792"/>
      <c r="BQ15124" s="792"/>
    </row>
    <row r="15125" spans="8:69" ht="12" customHeight="1">
      <c r="H15125" s="800"/>
      <c r="AJ15125" s="792"/>
      <c r="AM15125" s="792"/>
      <c r="AP15125" s="792"/>
      <c r="AS15125" s="792"/>
      <c r="AV15125" s="792"/>
      <c r="AY15125" s="792"/>
      <c r="BN15125" s="792"/>
      <c r="BQ15125" s="792"/>
    </row>
    <row r="15126" spans="8:69" ht="12" customHeight="1">
      <c r="H15126" s="800"/>
      <c r="AJ15126" s="792"/>
      <c r="AM15126" s="792"/>
      <c r="AP15126" s="792"/>
      <c r="AS15126" s="792"/>
      <c r="AV15126" s="792"/>
      <c r="AY15126" s="792"/>
      <c r="BN15126" s="792"/>
      <c r="BQ15126" s="792"/>
    </row>
    <row r="15127" spans="8:69" ht="12" customHeight="1">
      <c r="H15127" s="800"/>
      <c r="AJ15127" s="792"/>
      <c r="AM15127" s="792"/>
      <c r="AP15127" s="792"/>
      <c r="AS15127" s="792"/>
      <c r="AV15127" s="792"/>
      <c r="AY15127" s="792"/>
      <c r="BN15127" s="792"/>
      <c r="BQ15127" s="792"/>
    </row>
    <row r="15128" spans="8:69" ht="12" customHeight="1">
      <c r="H15128" s="800"/>
      <c r="AJ15128" s="792"/>
      <c r="AM15128" s="792"/>
      <c r="AP15128" s="792"/>
      <c r="AS15128" s="792"/>
      <c r="AV15128" s="792"/>
      <c r="AY15128" s="792"/>
      <c r="BN15128" s="792"/>
      <c r="BQ15128" s="792"/>
    </row>
    <row r="15129" spans="8:69" ht="12" customHeight="1">
      <c r="H15129" s="800"/>
      <c r="AJ15129" s="792"/>
      <c r="AM15129" s="792"/>
      <c r="AP15129" s="792"/>
      <c r="AS15129" s="792"/>
      <c r="AV15129" s="792"/>
      <c r="AY15129" s="792"/>
      <c r="BN15129" s="792"/>
      <c r="BQ15129" s="792"/>
    </row>
    <row r="15130" spans="8:69" ht="12" customHeight="1">
      <c r="H15130" s="800"/>
      <c r="AJ15130" s="792"/>
      <c r="AM15130" s="792"/>
      <c r="AP15130" s="792"/>
      <c r="AS15130" s="792"/>
      <c r="AV15130" s="792"/>
      <c r="AY15130" s="792"/>
      <c r="BN15130" s="792"/>
      <c r="BQ15130" s="792"/>
    </row>
    <row r="15131" spans="8:69" ht="12" customHeight="1">
      <c r="H15131" s="800"/>
      <c r="AJ15131" s="792"/>
      <c r="AM15131" s="792"/>
      <c r="AP15131" s="792"/>
      <c r="AS15131" s="792"/>
      <c r="AV15131" s="792"/>
      <c r="AY15131" s="792"/>
      <c r="BN15131" s="792"/>
      <c r="BQ15131" s="792"/>
    </row>
    <row r="15132" spans="8:69" ht="12" customHeight="1">
      <c r="H15132" s="800"/>
      <c r="AJ15132" s="792"/>
      <c r="AM15132" s="792"/>
      <c r="AP15132" s="792"/>
      <c r="AS15132" s="792"/>
      <c r="AV15132" s="792"/>
      <c r="AY15132" s="792"/>
      <c r="BN15132" s="792"/>
      <c r="BQ15132" s="792"/>
    </row>
    <row r="15133" spans="8:69" ht="12" customHeight="1">
      <c r="H15133" s="800"/>
      <c r="AJ15133" s="792"/>
      <c r="AM15133" s="792"/>
      <c r="AP15133" s="792"/>
      <c r="AS15133" s="792"/>
      <c r="AV15133" s="792"/>
      <c r="AY15133" s="792"/>
      <c r="BN15133" s="792"/>
      <c r="BQ15133" s="792"/>
    </row>
    <row r="15134" spans="8:69" ht="12" customHeight="1">
      <c r="H15134" s="800"/>
      <c r="AJ15134" s="792"/>
      <c r="AM15134" s="792"/>
      <c r="AP15134" s="792"/>
      <c r="AS15134" s="792"/>
      <c r="AV15134" s="792"/>
      <c r="AY15134" s="792"/>
      <c r="BN15134" s="792"/>
      <c r="BQ15134" s="792"/>
    </row>
    <row r="15135" spans="8:69" ht="12" customHeight="1">
      <c r="H15135" s="800"/>
      <c r="AJ15135" s="792"/>
      <c r="AM15135" s="792"/>
      <c r="AP15135" s="792"/>
      <c r="AS15135" s="792"/>
      <c r="AV15135" s="792"/>
      <c r="AY15135" s="792"/>
      <c r="BN15135" s="792"/>
      <c r="BQ15135" s="792"/>
    </row>
    <row r="15136" spans="8:69" ht="12" customHeight="1">
      <c r="H15136" s="800"/>
      <c r="AJ15136" s="792"/>
      <c r="AM15136" s="792"/>
      <c r="AP15136" s="792"/>
      <c r="AS15136" s="792"/>
      <c r="AV15136" s="792"/>
      <c r="AY15136" s="792"/>
      <c r="BN15136" s="792"/>
      <c r="BQ15136" s="792"/>
    </row>
    <row r="15137" spans="8:69" ht="12" customHeight="1">
      <c r="H15137" s="800"/>
      <c r="AJ15137" s="792"/>
      <c r="AM15137" s="792"/>
      <c r="AP15137" s="792"/>
      <c r="AS15137" s="792"/>
      <c r="AV15137" s="792"/>
      <c r="AY15137" s="792"/>
      <c r="BN15137" s="792"/>
      <c r="BQ15137" s="792"/>
    </row>
    <row r="15138" spans="8:69" ht="12" customHeight="1">
      <c r="H15138" s="800"/>
      <c r="AJ15138" s="792"/>
      <c r="AM15138" s="792"/>
      <c r="AP15138" s="792"/>
      <c r="AS15138" s="792"/>
      <c r="AV15138" s="792"/>
      <c r="AY15138" s="792"/>
      <c r="BN15138" s="792"/>
      <c r="BQ15138" s="792"/>
    </row>
    <row r="15139" spans="8:69" ht="12" customHeight="1">
      <c r="H15139" s="800"/>
      <c r="AJ15139" s="792"/>
      <c r="AM15139" s="792"/>
      <c r="AP15139" s="792"/>
      <c r="AS15139" s="792"/>
      <c r="AV15139" s="792"/>
      <c r="AY15139" s="792"/>
      <c r="BN15139" s="792"/>
      <c r="BQ15139" s="792"/>
    </row>
    <row r="15140" spans="8:69" ht="12" customHeight="1">
      <c r="H15140" s="800"/>
      <c r="AJ15140" s="792"/>
      <c r="AM15140" s="792"/>
      <c r="AP15140" s="792"/>
      <c r="AS15140" s="792"/>
      <c r="AV15140" s="792"/>
      <c r="AY15140" s="792"/>
      <c r="BN15140" s="792"/>
      <c r="BQ15140" s="792"/>
    </row>
    <row r="15141" spans="8:69" ht="12" customHeight="1">
      <c r="H15141" s="800"/>
      <c r="AJ15141" s="792"/>
      <c r="AM15141" s="792"/>
      <c r="AP15141" s="792"/>
      <c r="AS15141" s="792"/>
      <c r="AV15141" s="792"/>
      <c r="AY15141" s="792"/>
      <c r="BN15141" s="792"/>
      <c r="BQ15141" s="792"/>
    </row>
    <row r="15142" spans="8:69" ht="12" customHeight="1">
      <c r="H15142" s="800"/>
      <c r="AJ15142" s="792"/>
      <c r="AM15142" s="792"/>
      <c r="AP15142" s="792"/>
      <c r="AS15142" s="792"/>
      <c r="AV15142" s="792"/>
      <c r="AY15142" s="792"/>
      <c r="BN15142" s="792"/>
      <c r="BQ15142" s="792"/>
    </row>
    <row r="15143" spans="8:69" ht="12" customHeight="1">
      <c r="H15143" s="800"/>
      <c r="AJ15143" s="792"/>
      <c r="AM15143" s="792"/>
      <c r="AP15143" s="792"/>
      <c r="AS15143" s="792"/>
      <c r="AV15143" s="792"/>
      <c r="AY15143" s="792"/>
      <c r="BN15143" s="792"/>
      <c r="BQ15143" s="792"/>
    </row>
    <row r="15144" spans="8:69" ht="12" customHeight="1">
      <c r="H15144" s="800"/>
      <c r="AJ15144" s="792"/>
      <c r="AM15144" s="792"/>
      <c r="AP15144" s="792"/>
      <c r="AS15144" s="792"/>
      <c r="AV15144" s="792"/>
      <c r="AY15144" s="792"/>
      <c r="BN15144" s="792"/>
      <c r="BQ15144" s="792"/>
    </row>
    <row r="15145" spans="8:69" ht="12" customHeight="1">
      <c r="H15145" s="800"/>
      <c r="AJ15145" s="792"/>
      <c r="AM15145" s="792"/>
      <c r="AP15145" s="792"/>
      <c r="AS15145" s="792"/>
      <c r="AV15145" s="792"/>
      <c r="AY15145" s="792"/>
      <c r="BN15145" s="792"/>
      <c r="BQ15145" s="792"/>
    </row>
    <row r="15146" spans="8:69" ht="12" customHeight="1">
      <c r="H15146" s="800"/>
      <c r="AJ15146" s="792"/>
      <c r="AM15146" s="792"/>
      <c r="AP15146" s="792"/>
      <c r="AS15146" s="792"/>
      <c r="AV15146" s="792"/>
      <c r="AY15146" s="792"/>
      <c r="BN15146" s="792"/>
      <c r="BQ15146" s="792"/>
    </row>
    <row r="15147" spans="8:69" ht="12" customHeight="1">
      <c r="H15147" s="800"/>
      <c r="AJ15147" s="792"/>
      <c r="AM15147" s="792"/>
      <c r="AP15147" s="792"/>
      <c r="AS15147" s="792"/>
      <c r="AV15147" s="792"/>
      <c r="AY15147" s="792"/>
      <c r="BN15147" s="792"/>
      <c r="BQ15147" s="792"/>
    </row>
    <row r="15148" spans="8:69" ht="12" customHeight="1">
      <c r="H15148" s="800"/>
      <c r="AJ15148" s="792"/>
      <c r="AM15148" s="792"/>
      <c r="AP15148" s="792"/>
      <c r="AS15148" s="792"/>
      <c r="AV15148" s="792"/>
      <c r="AY15148" s="792"/>
      <c r="BN15148" s="792"/>
      <c r="BQ15148" s="792"/>
    </row>
    <row r="15149" spans="8:69" ht="12" customHeight="1">
      <c r="H15149" s="800"/>
      <c r="AJ15149" s="792"/>
      <c r="AM15149" s="792"/>
      <c r="AP15149" s="792"/>
      <c r="AS15149" s="792"/>
      <c r="AV15149" s="792"/>
      <c r="AY15149" s="792"/>
      <c r="BN15149" s="792"/>
      <c r="BQ15149" s="792"/>
    </row>
    <row r="15150" spans="8:69" ht="12" customHeight="1">
      <c r="H15150" s="800"/>
      <c r="AJ15150" s="792"/>
      <c r="AM15150" s="792"/>
      <c r="AP15150" s="792"/>
      <c r="AS15150" s="792"/>
      <c r="AV15150" s="792"/>
      <c r="AY15150" s="792"/>
      <c r="BN15150" s="792"/>
      <c r="BQ15150" s="792"/>
    </row>
    <row r="15151" spans="8:69" ht="12" customHeight="1">
      <c r="H15151" s="800"/>
      <c r="AJ15151" s="792"/>
      <c r="AM15151" s="792"/>
      <c r="AP15151" s="792"/>
      <c r="AS15151" s="792"/>
      <c r="AV15151" s="792"/>
      <c r="AY15151" s="792"/>
      <c r="BN15151" s="792"/>
      <c r="BQ15151" s="792"/>
    </row>
    <row r="15152" spans="8:69" ht="12" customHeight="1">
      <c r="H15152" s="800"/>
      <c r="AJ15152" s="792"/>
      <c r="AM15152" s="792"/>
      <c r="AP15152" s="792"/>
      <c r="AS15152" s="792"/>
      <c r="AV15152" s="792"/>
      <c r="AY15152" s="792"/>
      <c r="BN15152" s="792"/>
      <c r="BQ15152" s="792"/>
    </row>
    <row r="15153" spans="8:69" ht="12" customHeight="1">
      <c r="H15153" s="800"/>
      <c r="AJ15153" s="792"/>
      <c r="AM15153" s="792"/>
      <c r="AP15153" s="792"/>
      <c r="AS15153" s="792"/>
      <c r="AV15153" s="792"/>
      <c r="AY15153" s="792"/>
      <c r="BN15153" s="792"/>
      <c r="BQ15153" s="792"/>
    </row>
    <row r="15154" spans="8:69" ht="12" customHeight="1">
      <c r="H15154" s="800"/>
      <c r="AJ15154" s="792"/>
      <c r="AM15154" s="792"/>
      <c r="AP15154" s="792"/>
      <c r="AS15154" s="792"/>
      <c r="AV15154" s="792"/>
      <c r="AY15154" s="792"/>
      <c r="BN15154" s="792"/>
      <c r="BQ15154" s="792"/>
    </row>
    <row r="15155" spans="8:69" ht="12" customHeight="1">
      <c r="H15155" s="800"/>
      <c r="AJ15155" s="792"/>
      <c r="AM15155" s="792"/>
      <c r="AP15155" s="792"/>
      <c r="AS15155" s="792"/>
      <c r="AV15155" s="792"/>
      <c r="AY15155" s="792"/>
      <c r="BN15155" s="792"/>
      <c r="BQ15155" s="792"/>
    </row>
    <row r="15156" spans="8:69" ht="12" customHeight="1">
      <c r="H15156" s="800"/>
      <c r="AJ15156" s="792"/>
      <c r="AM15156" s="792"/>
      <c r="AP15156" s="792"/>
      <c r="AS15156" s="792"/>
      <c r="AV15156" s="792"/>
      <c r="AY15156" s="792"/>
      <c r="BN15156" s="792"/>
      <c r="BQ15156" s="792"/>
    </row>
    <row r="15157" spans="8:69" ht="12" customHeight="1">
      <c r="H15157" s="800"/>
      <c r="AJ15157" s="792"/>
      <c r="AM15157" s="792"/>
      <c r="AP15157" s="792"/>
      <c r="AS15157" s="792"/>
      <c r="AV15157" s="792"/>
      <c r="AY15157" s="792"/>
      <c r="BN15157" s="792"/>
      <c r="BQ15157" s="792"/>
    </row>
    <row r="15158" spans="8:69" ht="12" customHeight="1">
      <c r="H15158" s="800"/>
      <c r="AJ15158" s="792"/>
      <c r="AM15158" s="792"/>
      <c r="AP15158" s="792"/>
      <c r="AS15158" s="792"/>
      <c r="AV15158" s="792"/>
      <c r="AY15158" s="792"/>
      <c r="BN15158" s="792"/>
      <c r="BQ15158" s="792"/>
    </row>
    <row r="15159" spans="8:69" ht="12" customHeight="1">
      <c r="H15159" s="800"/>
      <c r="AJ15159" s="792"/>
      <c r="AM15159" s="792"/>
      <c r="AP15159" s="792"/>
      <c r="AS15159" s="792"/>
      <c r="AV15159" s="792"/>
      <c r="AY15159" s="792"/>
      <c r="BN15159" s="792"/>
      <c r="BQ15159" s="792"/>
    </row>
    <row r="15160" spans="8:69" ht="12" customHeight="1">
      <c r="H15160" s="800"/>
      <c r="AJ15160" s="792"/>
      <c r="AM15160" s="792"/>
      <c r="AP15160" s="792"/>
      <c r="AS15160" s="792"/>
      <c r="AV15160" s="792"/>
      <c r="AY15160" s="792"/>
      <c r="BN15160" s="792"/>
      <c r="BQ15160" s="792"/>
    </row>
    <row r="15161" spans="8:69" ht="12" customHeight="1">
      <c r="H15161" s="800"/>
      <c r="AJ15161" s="792"/>
      <c r="AM15161" s="792"/>
      <c r="AP15161" s="792"/>
      <c r="AS15161" s="792"/>
      <c r="AV15161" s="792"/>
      <c r="AY15161" s="792"/>
      <c r="BN15161" s="792"/>
      <c r="BQ15161" s="792"/>
    </row>
    <row r="15162" spans="8:69" ht="12" customHeight="1">
      <c r="H15162" s="800"/>
      <c r="AJ15162" s="792"/>
      <c r="AM15162" s="792"/>
      <c r="AP15162" s="792"/>
      <c r="AS15162" s="792"/>
      <c r="AV15162" s="792"/>
      <c r="AY15162" s="792"/>
      <c r="BN15162" s="792"/>
      <c r="BQ15162" s="792"/>
    </row>
    <row r="15163" spans="8:69" ht="12" customHeight="1">
      <c r="H15163" s="800"/>
      <c r="AJ15163" s="792"/>
      <c r="AM15163" s="792"/>
      <c r="AP15163" s="792"/>
      <c r="AS15163" s="792"/>
      <c r="AV15163" s="792"/>
      <c r="AY15163" s="792"/>
      <c r="BN15163" s="792"/>
      <c r="BQ15163" s="792"/>
    </row>
    <row r="15164" spans="8:69" ht="12" customHeight="1">
      <c r="H15164" s="800"/>
      <c r="AJ15164" s="792"/>
      <c r="AM15164" s="792"/>
      <c r="AP15164" s="792"/>
      <c r="AS15164" s="792"/>
      <c r="AV15164" s="792"/>
      <c r="AY15164" s="792"/>
      <c r="BN15164" s="792"/>
      <c r="BQ15164" s="792"/>
    </row>
    <row r="15165" spans="8:69" ht="12" customHeight="1">
      <c r="H15165" s="800"/>
      <c r="AJ15165" s="792"/>
      <c r="AM15165" s="792"/>
      <c r="AP15165" s="792"/>
      <c r="AS15165" s="792"/>
      <c r="AV15165" s="792"/>
      <c r="AY15165" s="792"/>
      <c r="BN15165" s="792"/>
      <c r="BQ15165" s="792"/>
    </row>
    <row r="15166" spans="8:69" ht="12" customHeight="1">
      <c r="H15166" s="800"/>
      <c r="AJ15166" s="792"/>
      <c r="AM15166" s="792"/>
      <c r="AP15166" s="792"/>
      <c r="AS15166" s="792"/>
      <c r="AV15166" s="792"/>
      <c r="AY15166" s="792"/>
      <c r="BN15166" s="792"/>
      <c r="BQ15166" s="792"/>
    </row>
    <row r="15167" spans="8:69" ht="12" customHeight="1">
      <c r="H15167" s="800"/>
      <c r="AJ15167" s="792"/>
      <c r="AM15167" s="792"/>
      <c r="AP15167" s="792"/>
      <c r="AS15167" s="792"/>
      <c r="AV15167" s="792"/>
      <c r="AY15167" s="792"/>
      <c r="BN15167" s="792"/>
      <c r="BQ15167" s="792"/>
    </row>
    <row r="15168" spans="8:69" ht="12" customHeight="1">
      <c r="H15168" s="800"/>
      <c r="AJ15168" s="792"/>
      <c r="AM15168" s="792"/>
      <c r="AP15168" s="792"/>
      <c r="AS15168" s="792"/>
      <c r="AV15168" s="792"/>
      <c r="AY15168" s="792"/>
      <c r="BN15168" s="792"/>
      <c r="BQ15168" s="792"/>
    </row>
    <row r="15169" spans="8:69" ht="12" customHeight="1">
      <c r="H15169" s="800"/>
      <c r="AJ15169" s="792"/>
      <c r="AM15169" s="792"/>
      <c r="AP15169" s="792"/>
      <c r="AS15169" s="792"/>
      <c r="AV15169" s="792"/>
      <c r="AY15169" s="792"/>
      <c r="BN15169" s="792"/>
      <c r="BQ15169" s="792"/>
    </row>
    <row r="15170" spans="8:69" ht="12" customHeight="1">
      <c r="H15170" s="800"/>
      <c r="AJ15170" s="792"/>
      <c r="AM15170" s="792"/>
      <c r="AP15170" s="792"/>
      <c r="AS15170" s="792"/>
      <c r="AV15170" s="792"/>
      <c r="AY15170" s="792"/>
      <c r="BN15170" s="792"/>
      <c r="BQ15170" s="792"/>
    </row>
    <row r="15171" spans="8:69" ht="12" customHeight="1">
      <c r="H15171" s="800"/>
      <c r="AJ15171" s="792"/>
      <c r="AM15171" s="792"/>
      <c r="AP15171" s="792"/>
      <c r="AS15171" s="792"/>
      <c r="AV15171" s="792"/>
      <c r="AY15171" s="792"/>
      <c r="BN15171" s="792"/>
      <c r="BQ15171" s="792"/>
    </row>
    <row r="15172" spans="8:69" ht="12" customHeight="1">
      <c r="H15172" s="800"/>
      <c r="AJ15172" s="792"/>
      <c r="AM15172" s="792"/>
      <c r="AP15172" s="792"/>
      <c r="AS15172" s="792"/>
      <c r="AV15172" s="792"/>
      <c r="AY15172" s="792"/>
      <c r="BN15172" s="792"/>
      <c r="BQ15172" s="792"/>
    </row>
    <row r="15173" spans="8:69" ht="12" customHeight="1">
      <c r="H15173" s="800"/>
      <c r="AJ15173" s="792"/>
      <c r="AM15173" s="792"/>
      <c r="AP15173" s="792"/>
      <c r="AS15173" s="792"/>
      <c r="AV15173" s="792"/>
      <c r="AY15173" s="792"/>
      <c r="BN15173" s="792"/>
      <c r="BQ15173" s="792"/>
    </row>
    <row r="15174" spans="8:69" ht="12" customHeight="1">
      <c r="H15174" s="800"/>
      <c r="AJ15174" s="792"/>
      <c r="AM15174" s="792"/>
      <c r="AP15174" s="792"/>
      <c r="AS15174" s="792"/>
      <c r="AV15174" s="792"/>
      <c r="AY15174" s="792"/>
      <c r="BN15174" s="792"/>
      <c r="BQ15174" s="792"/>
    </row>
    <row r="15175" spans="8:69" ht="12" customHeight="1">
      <c r="H15175" s="800"/>
      <c r="AJ15175" s="792"/>
      <c r="AM15175" s="792"/>
      <c r="AP15175" s="792"/>
      <c r="AS15175" s="792"/>
      <c r="AV15175" s="792"/>
      <c r="AY15175" s="792"/>
      <c r="BN15175" s="792"/>
      <c r="BQ15175" s="792"/>
    </row>
    <row r="15176" spans="8:69" ht="12" customHeight="1">
      <c r="H15176" s="800"/>
      <c r="AJ15176" s="792"/>
      <c r="AM15176" s="792"/>
      <c r="AP15176" s="792"/>
      <c r="AS15176" s="792"/>
      <c r="AV15176" s="792"/>
      <c r="AY15176" s="792"/>
      <c r="BN15176" s="792"/>
      <c r="BQ15176" s="792"/>
    </row>
    <row r="15177" spans="8:69" ht="12" customHeight="1">
      <c r="H15177" s="800"/>
      <c r="AJ15177" s="792"/>
      <c r="AM15177" s="792"/>
      <c r="AP15177" s="792"/>
      <c r="AS15177" s="792"/>
      <c r="AV15177" s="792"/>
      <c r="AY15177" s="792"/>
      <c r="BN15177" s="792"/>
      <c r="BQ15177" s="792"/>
    </row>
    <row r="15178" spans="8:69" ht="12" customHeight="1">
      <c r="H15178" s="800"/>
      <c r="AJ15178" s="792"/>
      <c r="AM15178" s="792"/>
      <c r="AP15178" s="792"/>
      <c r="AS15178" s="792"/>
      <c r="AV15178" s="792"/>
      <c r="AY15178" s="792"/>
      <c r="BN15178" s="792"/>
      <c r="BQ15178" s="792"/>
    </row>
    <row r="15179" spans="8:69" ht="12" customHeight="1">
      <c r="H15179" s="800"/>
      <c r="AJ15179" s="792"/>
      <c r="AM15179" s="792"/>
      <c r="AP15179" s="792"/>
      <c r="AS15179" s="792"/>
      <c r="AV15179" s="792"/>
      <c r="AY15179" s="792"/>
      <c r="BN15179" s="792"/>
      <c r="BQ15179" s="792"/>
    </row>
    <row r="15180" spans="8:69" ht="12" customHeight="1">
      <c r="H15180" s="800"/>
      <c r="AJ15180" s="792"/>
      <c r="AM15180" s="792"/>
      <c r="AP15180" s="792"/>
      <c r="AS15180" s="792"/>
      <c r="AV15180" s="792"/>
      <c r="AY15180" s="792"/>
      <c r="BN15180" s="792"/>
      <c r="BQ15180" s="792"/>
    </row>
    <row r="15181" spans="8:69" ht="12" customHeight="1">
      <c r="H15181" s="800"/>
      <c r="AJ15181" s="792"/>
      <c r="AM15181" s="792"/>
      <c r="AP15181" s="792"/>
      <c r="AS15181" s="792"/>
      <c r="AV15181" s="792"/>
      <c r="AY15181" s="792"/>
      <c r="BN15181" s="792"/>
      <c r="BQ15181" s="792"/>
    </row>
    <row r="15182" spans="8:69" ht="12" customHeight="1">
      <c r="H15182" s="800"/>
      <c r="AJ15182" s="792"/>
      <c r="AM15182" s="792"/>
      <c r="AP15182" s="792"/>
      <c r="AS15182" s="792"/>
      <c r="AV15182" s="792"/>
      <c r="AY15182" s="792"/>
      <c r="BN15182" s="792"/>
      <c r="BQ15182" s="792"/>
    </row>
    <row r="15183" spans="8:69" ht="12" customHeight="1">
      <c r="H15183" s="800"/>
      <c r="AJ15183" s="792"/>
      <c r="AM15183" s="792"/>
      <c r="AP15183" s="792"/>
      <c r="AS15183" s="792"/>
      <c r="AV15183" s="792"/>
      <c r="AY15183" s="792"/>
      <c r="BN15183" s="792"/>
      <c r="BQ15183" s="792"/>
    </row>
    <row r="15184" spans="8:69" ht="12" customHeight="1">
      <c r="H15184" s="800"/>
      <c r="AJ15184" s="792"/>
      <c r="AM15184" s="792"/>
      <c r="AP15184" s="792"/>
      <c r="AS15184" s="792"/>
      <c r="AV15184" s="792"/>
      <c r="AY15184" s="792"/>
      <c r="BN15184" s="792"/>
      <c r="BQ15184" s="792"/>
    </row>
    <row r="15185" spans="8:69" ht="12" customHeight="1">
      <c r="H15185" s="800"/>
      <c r="AJ15185" s="792"/>
      <c r="AM15185" s="792"/>
      <c r="AP15185" s="792"/>
      <c r="AS15185" s="792"/>
      <c r="AV15185" s="792"/>
      <c r="AY15185" s="792"/>
      <c r="BN15185" s="792"/>
      <c r="BQ15185" s="792"/>
    </row>
    <row r="15186" spans="8:69" ht="12" customHeight="1">
      <c r="H15186" s="800"/>
      <c r="AJ15186" s="792"/>
      <c r="AM15186" s="792"/>
      <c r="AP15186" s="792"/>
      <c r="AS15186" s="792"/>
      <c r="AV15186" s="792"/>
      <c r="AY15186" s="792"/>
      <c r="BN15186" s="792"/>
      <c r="BQ15186" s="792"/>
    </row>
    <row r="15187" spans="8:69" ht="12" customHeight="1">
      <c r="H15187" s="800"/>
      <c r="AJ15187" s="792"/>
      <c r="AM15187" s="792"/>
      <c r="AP15187" s="792"/>
      <c r="AS15187" s="792"/>
      <c r="AV15187" s="792"/>
      <c r="AY15187" s="792"/>
      <c r="BN15187" s="792"/>
      <c r="BQ15187" s="792"/>
    </row>
    <row r="15188" spans="8:69" ht="12" customHeight="1">
      <c r="H15188" s="800"/>
      <c r="AJ15188" s="792"/>
      <c r="AM15188" s="792"/>
      <c r="AP15188" s="792"/>
      <c r="AS15188" s="792"/>
      <c r="AV15188" s="792"/>
      <c r="AY15188" s="792"/>
      <c r="BN15188" s="792"/>
      <c r="BQ15188" s="792"/>
    </row>
    <row r="15189" spans="8:69" ht="12" customHeight="1">
      <c r="H15189" s="800"/>
      <c r="AJ15189" s="792"/>
      <c r="AM15189" s="792"/>
      <c r="AP15189" s="792"/>
      <c r="AS15189" s="792"/>
      <c r="AV15189" s="792"/>
      <c r="AY15189" s="792"/>
      <c r="BN15189" s="792"/>
      <c r="BQ15189" s="792"/>
    </row>
    <row r="15190" spans="8:69" ht="12" customHeight="1">
      <c r="H15190" s="800"/>
      <c r="AJ15190" s="792"/>
      <c r="AM15190" s="792"/>
      <c r="AP15190" s="792"/>
      <c r="AS15190" s="792"/>
      <c r="AV15190" s="792"/>
      <c r="AY15190" s="792"/>
      <c r="BN15190" s="792"/>
      <c r="BQ15190" s="792"/>
    </row>
    <row r="15191" spans="8:69" ht="12" customHeight="1">
      <c r="H15191" s="800"/>
      <c r="AJ15191" s="792"/>
      <c r="AM15191" s="792"/>
      <c r="AP15191" s="792"/>
      <c r="AS15191" s="792"/>
      <c r="AV15191" s="792"/>
      <c r="AY15191" s="792"/>
      <c r="BN15191" s="792"/>
      <c r="BQ15191" s="792"/>
    </row>
    <row r="15192" spans="8:69" ht="12" customHeight="1">
      <c r="H15192" s="800"/>
      <c r="AJ15192" s="792"/>
      <c r="AM15192" s="792"/>
      <c r="AP15192" s="792"/>
      <c r="AS15192" s="792"/>
      <c r="AV15192" s="792"/>
      <c r="AY15192" s="792"/>
      <c r="BN15192" s="792"/>
      <c r="BQ15192" s="792"/>
    </row>
    <row r="15193" spans="8:69" ht="12" customHeight="1">
      <c r="H15193" s="800"/>
      <c r="AJ15193" s="792"/>
      <c r="AM15193" s="792"/>
      <c r="AP15193" s="792"/>
      <c r="AS15193" s="792"/>
      <c r="AV15193" s="792"/>
      <c r="AY15193" s="792"/>
      <c r="BN15193" s="792"/>
      <c r="BQ15193" s="792"/>
    </row>
    <row r="15194" spans="8:69" ht="12" customHeight="1">
      <c r="H15194" s="800"/>
      <c r="AJ15194" s="792"/>
      <c r="AM15194" s="792"/>
      <c r="AP15194" s="792"/>
      <c r="AS15194" s="792"/>
      <c r="AV15194" s="792"/>
      <c r="AY15194" s="792"/>
      <c r="BN15194" s="792"/>
      <c r="BQ15194" s="792"/>
    </row>
    <row r="15195" spans="8:69" ht="12" customHeight="1">
      <c r="H15195" s="800"/>
      <c r="AJ15195" s="792"/>
      <c r="AM15195" s="792"/>
      <c r="AP15195" s="792"/>
      <c r="AS15195" s="792"/>
      <c r="AV15195" s="792"/>
      <c r="AY15195" s="792"/>
      <c r="BN15195" s="792"/>
      <c r="BQ15195" s="792"/>
    </row>
    <row r="15196" spans="8:69" ht="12" customHeight="1">
      <c r="H15196" s="800"/>
      <c r="AJ15196" s="792"/>
      <c r="AM15196" s="792"/>
      <c r="AP15196" s="792"/>
      <c r="AS15196" s="792"/>
      <c r="AV15196" s="792"/>
      <c r="AY15196" s="792"/>
      <c r="BN15196" s="792"/>
      <c r="BQ15196" s="792"/>
    </row>
    <row r="15197" spans="8:69" ht="12" customHeight="1">
      <c r="H15197" s="800"/>
      <c r="AJ15197" s="792"/>
      <c r="AM15197" s="792"/>
      <c r="AP15197" s="792"/>
      <c r="AS15197" s="792"/>
      <c r="AV15197" s="792"/>
      <c r="AY15197" s="792"/>
      <c r="BN15197" s="792"/>
      <c r="BQ15197" s="792"/>
    </row>
    <row r="15198" spans="8:69" ht="12" customHeight="1">
      <c r="H15198" s="800"/>
      <c r="AJ15198" s="792"/>
      <c r="AM15198" s="792"/>
      <c r="AP15198" s="792"/>
      <c r="AS15198" s="792"/>
      <c r="AV15198" s="792"/>
      <c r="AY15198" s="792"/>
      <c r="BN15198" s="792"/>
      <c r="BQ15198" s="792"/>
    </row>
    <row r="15199" spans="8:69" ht="12" customHeight="1">
      <c r="H15199" s="800"/>
      <c r="AJ15199" s="792"/>
      <c r="AM15199" s="792"/>
      <c r="AP15199" s="792"/>
      <c r="AS15199" s="792"/>
      <c r="AV15199" s="792"/>
      <c r="AY15199" s="792"/>
      <c r="BN15199" s="792"/>
      <c r="BQ15199" s="792"/>
    </row>
    <row r="15200" spans="8:69" ht="12" customHeight="1">
      <c r="H15200" s="800"/>
      <c r="AJ15200" s="792"/>
      <c r="AM15200" s="792"/>
      <c r="AP15200" s="792"/>
      <c r="AS15200" s="792"/>
      <c r="AV15200" s="792"/>
      <c r="AY15200" s="792"/>
      <c r="BN15200" s="792"/>
      <c r="BQ15200" s="792"/>
    </row>
    <row r="15201" spans="8:69" ht="12" customHeight="1">
      <c r="H15201" s="800"/>
      <c r="AJ15201" s="792"/>
      <c r="AM15201" s="792"/>
      <c r="AP15201" s="792"/>
      <c r="AS15201" s="792"/>
      <c r="AV15201" s="792"/>
      <c r="AY15201" s="792"/>
      <c r="BN15201" s="792"/>
      <c r="BQ15201" s="792"/>
    </row>
    <row r="15202" spans="8:69" ht="12" customHeight="1">
      <c r="H15202" s="800"/>
      <c r="AJ15202" s="792"/>
      <c r="AM15202" s="792"/>
      <c r="AP15202" s="792"/>
      <c r="AS15202" s="792"/>
      <c r="AV15202" s="792"/>
      <c r="AY15202" s="792"/>
      <c r="BN15202" s="792"/>
      <c r="BQ15202" s="792"/>
    </row>
    <row r="15203" spans="8:69" ht="12" customHeight="1">
      <c r="H15203" s="800"/>
      <c r="AJ15203" s="792"/>
      <c r="AM15203" s="792"/>
      <c r="AP15203" s="792"/>
      <c r="AS15203" s="792"/>
      <c r="AV15203" s="792"/>
      <c r="AY15203" s="792"/>
      <c r="BN15203" s="792"/>
      <c r="BQ15203" s="792"/>
    </row>
    <row r="15204" spans="8:69" ht="12" customHeight="1">
      <c r="H15204" s="800"/>
      <c r="AJ15204" s="792"/>
      <c r="AM15204" s="792"/>
      <c r="AP15204" s="792"/>
      <c r="AS15204" s="792"/>
      <c r="AV15204" s="792"/>
      <c r="AY15204" s="792"/>
      <c r="BN15204" s="792"/>
      <c r="BQ15204" s="792"/>
    </row>
    <row r="15205" spans="8:69" ht="12" customHeight="1">
      <c r="H15205" s="800"/>
      <c r="AJ15205" s="792"/>
      <c r="AM15205" s="792"/>
      <c r="AP15205" s="792"/>
      <c r="AS15205" s="792"/>
      <c r="AV15205" s="792"/>
      <c r="AY15205" s="792"/>
      <c r="BN15205" s="792"/>
      <c r="BQ15205" s="792"/>
    </row>
    <row r="15206" spans="8:69" ht="12" customHeight="1">
      <c r="H15206" s="800"/>
      <c r="AJ15206" s="792"/>
      <c r="AM15206" s="792"/>
      <c r="AP15206" s="792"/>
      <c r="AS15206" s="792"/>
      <c r="AV15206" s="792"/>
      <c r="AY15206" s="792"/>
      <c r="BN15206" s="792"/>
      <c r="BQ15206" s="792"/>
    </row>
    <row r="15207" spans="8:69" ht="12" customHeight="1">
      <c r="H15207" s="800"/>
      <c r="AJ15207" s="792"/>
      <c r="AM15207" s="792"/>
      <c r="AP15207" s="792"/>
      <c r="AS15207" s="792"/>
      <c r="AV15207" s="792"/>
      <c r="AY15207" s="792"/>
      <c r="BN15207" s="792"/>
      <c r="BQ15207" s="792"/>
    </row>
    <row r="15208" spans="8:69" ht="12" customHeight="1">
      <c r="H15208" s="800"/>
      <c r="AJ15208" s="792"/>
      <c r="AM15208" s="792"/>
      <c r="AP15208" s="792"/>
      <c r="AS15208" s="792"/>
      <c r="AV15208" s="792"/>
      <c r="AY15208" s="792"/>
      <c r="BN15208" s="792"/>
      <c r="BQ15208" s="792"/>
    </row>
    <row r="15209" spans="8:69" ht="12" customHeight="1">
      <c r="H15209" s="800"/>
      <c r="AJ15209" s="792"/>
      <c r="AM15209" s="792"/>
      <c r="AP15209" s="792"/>
      <c r="AS15209" s="792"/>
      <c r="AV15209" s="792"/>
      <c r="AY15209" s="792"/>
      <c r="BN15209" s="792"/>
      <c r="BQ15209" s="792"/>
    </row>
    <row r="15210" spans="8:69" ht="12" customHeight="1">
      <c r="H15210" s="800"/>
      <c r="AJ15210" s="792"/>
      <c r="AM15210" s="792"/>
      <c r="AP15210" s="792"/>
      <c r="AS15210" s="792"/>
      <c r="AV15210" s="792"/>
      <c r="AY15210" s="792"/>
      <c r="BN15210" s="792"/>
      <c r="BQ15210" s="792"/>
    </row>
    <row r="15211" spans="8:69" ht="12" customHeight="1">
      <c r="H15211" s="800"/>
      <c r="AJ15211" s="792"/>
      <c r="AM15211" s="792"/>
      <c r="AP15211" s="792"/>
      <c r="AS15211" s="792"/>
      <c r="AV15211" s="792"/>
      <c r="AY15211" s="792"/>
      <c r="BN15211" s="792"/>
      <c r="BQ15211" s="792"/>
    </row>
    <row r="15212" spans="8:69" ht="12" customHeight="1">
      <c r="H15212" s="800"/>
      <c r="AJ15212" s="792"/>
      <c r="AM15212" s="792"/>
      <c r="AP15212" s="792"/>
      <c r="AS15212" s="792"/>
      <c r="AV15212" s="792"/>
      <c r="AY15212" s="792"/>
      <c r="BN15212" s="792"/>
      <c r="BQ15212" s="792"/>
    </row>
    <row r="15213" spans="8:69" ht="12" customHeight="1">
      <c r="H15213" s="800"/>
      <c r="AJ15213" s="792"/>
      <c r="AM15213" s="792"/>
      <c r="AP15213" s="792"/>
      <c r="AS15213" s="792"/>
      <c r="AV15213" s="792"/>
      <c r="AY15213" s="792"/>
      <c r="BN15213" s="792"/>
      <c r="BQ15213" s="792"/>
    </row>
    <row r="15214" spans="8:69" ht="12" customHeight="1">
      <c r="H15214" s="800"/>
      <c r="AJ15214" s="792"/>
      <c r="AM15214" s="792"/>
      <c r="AP15214" s="792"/>
      <c r="AS15214" s="792"/>
      <c r="AV15214" s="792"/>
      <c r="AY15214" s="792"/>
      <c r="BN15214" s="792"/>
      <c r="BQ15214" s="792"/>
    </row>
    <row r="15215" spans="8:69" ht="12" customHeight="1">
      <c r="H15215" s="800"/>
      <c r="AJ15215" s="792"/>
      <c r="AM15215" s="792"/>
      <c r="AP15215" s="792"/>
      <c r="AS15215" s="792"/>
      <c r="AV15215" s="792"/>
      <c r="AY15215" s="792"/>
      <c r="BN15215" s="792"/>
      <c r="BQ15215" s="792"/>
    </row>
    <row r="15216" spans="8:69" ht="12" customHeight="1">
      <c r="H15216" s="800"/>
      <c r="AJ15216" s="792"/>
      <c r="AM15216" s="792"/>
      <c r="AP15216" s="792"/>
      <c r="AS15216" s="792"/>
      <c r="AV15216" s="792"/>
      <c r="AY15216" s="792"/>
      <c r="BN15216" s="792"/>
      <c r="BQ15216" s="792"/>
    </row>
    <row r="15217" spans="8:69" ht="12" customHeight="1">
      <c r="H15217" s="800"/>
      <c r="AJ15217" s="792"/>
      <c r="AM15217" s="792"/>
      <c r="AP15217" s="792"/>
      <c r="AS15217" s="792"/>
      <c r="AV15217" s="792"/>
      <c r="AY15217" s="792"/>
      <c r="BN15217" s="792"/>
      <c r="BQ15217" s="792"/>
    </row>
    <row r="15218" spans="8:69" ht="12" customHeight="1">
      <c r="H15218" s="800"/>
      <c r="AJ15218" s="792"/>
      <c r="AM15218" s="792"/>
      <c r="AP15218" s="792"/>
      <c r="AS15218" s="792"/>
      <c r="AV15218" s="792"/>
      <c r="AY15218" s="792"/>
      <c r="BN15218" s="792"/>
      <c r="BQ15218" s="792"/>
    </row>
    <row r="15219" spans="8:69" ht="12" customHeight="1">
      <c r="H15219" s="800"/>
      <c r="AJ15219" s="792"/>
      <c r="AM15219" s="792"/>
      <c r="AP15219" s="792"/>
      <c r="AS15219" s="792"/>
      <c r="AV15219" s="792"/>
      <c r="AY15219" s="792"/>
      <c r="BN15219" s="792"/>
      <c r="BQ15219" s="792"/>
    </row>
    <row r="15220" spans="8:69" ht="12" customHeight="1">
      <c r="H15220" s="800"/>
      <c r="AJ15220" s="792"/>
      <c r="AM15220" s="792"/>
      <c r="AP15220" s="792"/>
      <c r="AS15220" s="792"/>
      <c r="AV15220" s="792"/>
      <c r="AY15220" s="792"/>
      <c r="BN15220" s="792"/>
      <c r="BQ15220" s="792"/>
    </row>
    <row r="15221" spans="8:69" ht="12" customHeight="1">
      <c r="H15221" s="800"/>
      <c r="AJ15221" s="792"/>
      <c r="AM15221" s="792"/>
      <c r="AP15221" s="792"/>
      <c r="AS15221" s="792"/>
      <c r="AV15221" s="792"/>
      <c r="AY15221" s="792"/>
      <c r="BN15221" s="792"/>
      <c r="BQ15221" s="792"/>
    </row>
    <row r="15222" spans="8:69" ht="12" customHeight="1">
      <c r="H15222" s="800"/>
      <c r="AJ15222" s="792"/>
      <c r="AM15222" s="792"/>
      <c r="AP15222" s="792"/>
      <c r="AS15222" s="792"/>
      <c r="AV15222" s="792"/>
      <c r="AY15222" s="792"/>
      <c r="BN15222" s="792"/>
      <c r="BQ15222" s="792"/>
    </row>
    <row r="15223" spans="8:69" ht="12" customHeight="1">
      <c r="H15223" s="800"/>
      <c r="AJ15223" s="792"/>
      <c r="AM15223" s="792"/>
      <c r="AP15223" s="792"/>
      <c r="AS15223" s="792"/>
      <c r="AV15223" s="792"/>
      <c r="AY15223" s="792"/>
      <c r="BN15223" s="792"/>
      <c r="BQ15223" s="792"/>
    </row>
    <row r="15224" spans="8:69" ht="12" customHeight="1">
      <c r="H15224" s="800"/>
      <c r="AJ15224" s="792"/>
      <c r="AM15224" s="792"/>
      <c r="AP15224" s="792"/>
      <c r="AS15224" s="792"/>
      <c r="AV15224" s="792"/>
      <c r="AY15224" s="792"/>
      <c r="BN15224" s="792"/>
      <c r="BQ15224" s="792"/>
    </row>
    <row r="15225" spans="8:69" ht="12" customHeight="1">
      <c r="H15225" s="800"/>
      <c r="AJ15225" s="792"/>
      <c r="AM15225" s="792"/>
      <c r="AP15225" s="792"/>
      <c r="AS15225" s="792"/>
      <c r="AV15225" s="792"/>
      <c r="AY15225" s="792"/>
      <c r="BN15225" s="792"/>
      <c r="BQ15225" s="792"/>
    </row>
    <row r="15226" spans="8:69" ht="12" customHeight="1">
      <c r="H15226" s="800"/>
      <c r="AJ15226" s="792"/>
      <c r="AM15226" s="792"/>
      <c r="AP15226" s="792"/>
      <c r="AS15226" s="792"/>
      <c r="AV15226" s="792"/>
      <c r="AY15226" s="792"/>
      <c r="BN15226" s="792"/>
      <c r="BQ15226" s="792"/>
    </row>
    <row r="15227" spans="8:69" ht="12" customHeight="1">
      <c r="H15227" s="800"/>
      <c r="AJ15227" s="792"/>
      <c r="AM15227" s="792"/>
      <c r="AP15227" s="792"/>
      <c r="AS15227" s="792"/>
      <c r="AV15227" s="792"/>
      <c r="AY15227" s="792"/>
      <c r="BN15227" s="792"/>
      <c r="BQ15227" s="792"/>
    </row>
    <row r="15228" spans="8:69" ht="12" customHeight="1">
      <c r="H15228" s="800"/>
      <c r="AJ15228" s="792"/>
      <c r="AM15228" s="792"/>
      <c r="AP15228" s="792"/>
      <c r="AS15228" s="792"/>
      <c r="AV15228" s="792"/>
      <c r="AY15228" s="792"/>
      <c r="BN15228" s="792"/>
      <c r="BQ15228" s="792"/>
    </row>
    <row r="15229" spans="8:69" ht="12" customHeight="1">
      <c r="H15229" s="800"/>
      <c r="AJ15229" s="792"/>
      <c r="AM15229" s="792"/>
      <c r="AP15229" s="792"/>
      <c r="AS15229" s="792"/>
      <c r="AV15229" s="792"/>
      <c r="AY15229" s="792"/>
      <c r="BN15229" s="792"/>
      <c r="BQ15229" s="792"/>
    </row>
    <row r="15230" spans="8:69" ht="12" customHeight="1">
      <c r="H15230" s="800"/>
      <c r="AJ15230" s="792"/>
      <c r="AM15230" s="792"/>
      <c r="AP15230" s="792"/>
      <c r="AS15230" s="792"/>
      <c r="AV15230" s="792"/>
      <c r="AY15230" s="792"/>
      <c r="BN15230" s="792"/>
      <c r="BQ15230" s="792"/>
    </row>
    <row r="15231" spans="8:69" ht="12" customHeight="1">
      <c r="H15231" s="800"/>
      <c r="AJ15231" s="792"/>
      <c r="AM15231" s="792"/>
      <c r="AP15231" s="792"/>
      <c r="AS15231" s="792"/>
      <c r="AV15231" s="792"/>
      <c r="AY15231" s="792"/>
      <c r="BN15231" s="792"/>
      <c r="BQ15231" s="792"/>
    </row>
    <row r="15232" spans="8:69" ht="12" customHeight="1">
      <c r="H15232" s="800"/>
      <c r="AJ15232" s="792"/>
      <c r="AM15232" s="792"/>
      <c r="AP15232" s="792"/>
      <c r="AS15232" s="792"/>
      <c r="AV15232" s="792"/>
      <c r="AY15232" s="792"/>
      <c r="BN15232" s="792"/>
      <c r="BQ15232" s="792"/>
    </row>
    <row r="15233" spans="8:69" ht="12" customHeight="1">
      <c r="H15233" s="800"/>
      <c r="AJ15233" s="792"/>
      <c r="AM15233" s="792"/>
      <c r="AP15233" s="792"/>
      <c r="AS15233" s="792"/>
      <c r="AV15233" s="792"/>
      <c r="AY15233" s="792"/>
      <c r="BN15233" s="792"/>
      <c r="BQ15233" s="792"/>
    </row>
    <row r="15234" spans="8:69" ht="12" customHeight="1">
      <c r="H15234" s="800"/>
      <c r="AJ15234" s="792"/>
      <c r="AM15234" s="792"/>
      <c r="AP15234" s="792"/>
      <c r="AS15234" s="792"/>
      <c r="AV15234" s="792"/>
      <c r="AY15234" s="792"/>
      <c r="BN15234" s="792"/>
      <c r="BQ15234" s="792"/>
    </row>
    <row r="15235" spans="8:69" ht="12" customHeight="1">
      <c r="H15235" s="800"/>
      <c r="AJ15235" s="792"/>
      <c r="AM15235" s="792"/>
      <c r="AP15235" s="792"/>
      <c r="AS15235" s="792"/>
      <c r="AV15235" s="792"/>
      <c r="AY15235" s="792"/>
      <c r="BN15235" s="792"/>
      <c r="BQ15235" s="792"/>
    </row>
    <row r="15236" spans="8:69" ht="12" customHeight="1">
      <c r="H15236" s="800"/>
      <c r="AJ15236" s="792"/>
      <c r="AM15236" s="792"/>
      <c r="AP15236" s="792"/>
      <c r="AS15236" s="792"/>
      <c r="AV15236" s="792"/>
      <c r="AY15236" s="792"/>
      <c r="BN15236" s="792"/>
      <c r="BQ15236" s="792"/>
    </row>
    <row r="15237" spans="8:69" ht="12" customHeight="1">
      <c r="H15237" s="800"/>
      <c r="AJ15237" s="792"/>
      <c r="AM15237" s="792"/>
      <c r="AP15237" s="792"/>
      <c r="AS15237" s="792"/>
      <c r="AV15237" s="792"/>
      <c r="AY15237" s="792"/>
      <c r="BN15237" s="792"/>
      <c r="BQ15237" s="792"/>
    </row>
    <row r="15238" spans="8:69" ht="12" customHeight="1">
      <c r="H15238" s="800"/>
      <c r="AJ15238" s="792"/>
      <c r="AM15238" s="792"/>
      <c r="AP15238" s="792"/>
      <c r="AS15238" s="792"/>
      <c r="AV15238" s="792"/>
      <c r="AY15238" s="792"/>
      <c r="BN15238" s="792"/>
      <c r="BQ15238" s="792"/>
    </row>
    <row r="15239" spans="8:69" ht="12" customHeight="1">
      <c r="H15239" s="800"/>
      <c r="AJ15239" s="792"/>
      <c r="AM15239" s="792"/>
      <c r="AP15239" s="792"/>
      <c r="AS15239" s="792"/>
      <c r="AV15239" s="792"/>
      <c r="AY15239" s="792"/>
      <c r="BN15239" s="792"/>
      <c r="BQ15239" s="792"/>
    </row>
    <row r="15240" spans="8:69" ht="12" customHeight="1">
      <c r="H15240" s="800"/>
      <c r="AJ15240" s="792"/>
      <c r="AM15240" s="792"/>
      <c r="AP15240" s="792"/>
      <c r="AS15240" s="792"/>
      <c r="AV15240" s="792"/>
      <c r="AY15240" s="792"/>
      <c r="BN15240" s="792"/>
      <c r="BQ15240" s="792"/>
    </row>
    <row r="15241" spans="8:69" ht="12" customHeight="1">
      <c r="H15241" s="800"/>
      <c r="AJ15241" s="792"/>
      <c r="AM15241" s="792"/>
      <c r="AP15241" s="792"/>
      <c r="AS15241" s="792"/>
      <c r="AV15241" s="792"/>
      <c r="AY15241" s="792"/>
      <c r="BN15241" s="792"/>
      <c r="BQ15241" s="792"/>
    </row>
    <row r="15242" spans="8:69" ht="12" customHeight="1">
      <c r="H15242" s="800"/>
      <c r="AJ15242" s="792"/>
      <c r="AM15242" s="792"/>
      <c r="AP15242" s="792"/>
      <c r="AS15242" s="792"/>
      <c r="AV15242" s="792"/>
      <c r="AY15242" s="792"/>
      <c r="BN15242" s="792"/>
      <c r="BQ15242" s="792"/>
    </row>
    <row r="15243" spans="8:69" ht="12" customHeight="1">
      <c r="H15243" s="800"/>
      <c r="AJ15243" s="792"/>
      <c r="AM15243" s="792"/>
      <c r="AP15243" s="792"/>
      <c r="AS15243" s="792"/>
      <c r="AV15243" s="792"/>
      <c r="AY15243" s="792"/>
      <c r="BN15243" s="792"/>
      <c r="BQ15243" s="792"/>
    </row>
    <row r="15244" spans="8:69" ht="12" customHeight="1">
      <c r="H15244" s="800"/>
      <c r="AJ15244" s="792"/>
      <c r="AM15244" s="792"/>
      <c r="AP15244" s="792"/>
      <c r="AS15244" s="792"/>
      <c r="AV15244" s="792"/>
      <c r="AY15244" s="792"/>
      <c r="BN15244" s="792"/>
      <c r="BQ15244" s="792"/>
    </row>
    <row r="15245" spans="8:69" ht="12" customHeight="1">
      <c r="H15245" s="800"/>
      <c r="AJ15245" s="792"/>
      <c r="AM15245" s="792"/>
      <c r="AP15245" s="792"/>
      <c r="AS15245" s="792"/>
      <c r="AV15245" s="792"/>
      <c r="AY15245" s="792"/>
      <c r="BN15245" s="792"/>
      <c r="BQ15245" s="792"/>
    </row>
    <row r="15246" spans="8:69" ht="12" customHeight="1">
      <c r="H15246" s="800"/>
      <c r="AJ15246" s="792"/>
      <c r="AM15246" s="792"/>
      <c r="AP15246" s="792"/>
      <c r="AS15246" s="792"/>
      <c r="AV15246" s="792"/>
      <c r="AY15246" s="792"/>
      <c r="BN15246" s="792"/>
      <c r="BQ15246" s="792"/>
    </row>
    <row r="15247" spans="8:69" ht="12" customHeight="1">
      <c r="H15247" s="800"/>
      <c r="AJ15247" s="792"/>
      <c r="AM15247" s="792"/>
      <c r="AP15247" s="792"/>
      <c r="AS15247" s="792"/>
      <c r="AV15247" s="792"/>
      <c r="AY15247" s="792"/>
      <c r="BN15247" s="792"/>
      <c r="BQ15247" s="792"/>
    </row>
    <row r="15248" spans="8:69" ht="12" customHeight="1">
      <c r="H15248" s="800"/>
      <c r="AJ15248" s="792"/>
      <c r="AM15248" s="792"/>
      <c r="AP15248" s="792"/>
      <c r="AS15248" s="792"/>
      <c r="AV15248" s="792"/>
      <c r="AY15248" s="792"/>
      <c r="BN15248" s="792"/>
      <c r="BQ15248" s="792"/>
    </row>
    <row r="15249" spans="8:69" ht="12" customHeight="1">
      <c r="H15249" s="800"/>
      <c r="AJ15249" s="792"/>
      <c r="AM15249" s="792"/>
      <c r="AP15249" s="792"/>
      <c r="AS15249" s="792"/>
      <c r="AV15249" s="792"/>
      <c r="AY15249" s="792"/>
      <c r="BN15249" s="792"/>
      <c r="BQ15249" s="792"/>
    </row>
    <row r="15250" spans="8:69" ht="12" customHeight="1">
      <c r="H15250" s="800"/>
      <c r="AJ15250" s="792"/>
      <c r="AM15250" s="792"/>
      <c r="AP15250" s="792"/>
      <c r="AS15250" s="792"/>
      <c r="AV15250" s="792"/>
      <c r="AY15250" s="792"/>
      <c r="BN15250" s="792"/>
      <c r="BQ15250" s="792"/>
    </row>
    <row r="15251" spans="8:69" ht="12" customHeight="1">
      <c r="H15251" s="800"/>
      <c r="AJ15251" s="792"/>
      <c r="AM15251" s="792"/>
      <c r="AP15251" s="792"/>
      <c r="AS15251" s="792"/>
      <c r="AV15251" s="792"/>
      <c r="AY15251" s="792"/>
      <c r="BN15251" s="792"/>
      <c r="BQ15251" s="792"/>
    </row>
    <row r="15252" spans="8:69" ht="12" customHeight="1">
      <c r="H15252" s="800"/>
      <c r="AJ15252" s="792"/>
      <c r="AM15252" s="792"/>
      <c r="AP15252" s="792"/>
      <c r="AS15252" s="792"/>
      <c r="AV15252" s="792"/>
      <c r="AY15252" s="792"/>
      <c r="BN15252" s="792"/>
      <c r="BQ15252" s="792"/>
    </row>
    <row r="15253" spans="8:69" ht="12" customHeight="1">
      <c r="H15253" s="800"/>
      <c r="AJ15253" s="792"/>
      <c r="AM15253" s="792"/>
      <c r="AP15253" s="792"/>
      <c r="AS15253" s="792"/>
      <c r="AV15253" s="792"/>
      <c r="AY15253" s="792"/>
      <c r="BN15253" s="792"/>
      <c r="BQ15253" s="792"/>
    </row>
    <row r="15254" spans="8:69" ht="12" customHeight="1">
      <c r="H15254" s="800"/>
      <c r="AJ15254" s="792"/>
      <c r="AM15254" s="792"/>
      <c r="AP15254" s="792"/>
      <c r="AS15254" s="792"/>
      <c r="AV15254" s="792"/>
      <c r="AY15254" s="792"/>
      <c r="BN15254" s="792"/>
      <c r="BQ15254" s="792"/>
    </row>
    <row r="15255" spans="8:69" ht="12" customHeight="1">
      <c r="H15255" s="800"/>
      <c r="AJ15255" s="792"/>
      <c r="AM15255" s="792"/>
      <c r="AP15255" s="792"/>
      <c r="AS15255" s="792"/>
      <c r="AV15255" s="792"/>
      <c r="AY15255" s="792"/>
      <c r="BN15255" s="792"/>
      <c r="BQ15255" s="792"/>
    </row>
    <row r="15256" spans="8:69" ht="12" customHeight="1">
      <c r="H15256" s="800"/>
      <c r="AJ15256" s="792"/>
      <c r="AM15256" s="792"/>
      <c r="AP15256" s="792"/>
      <c r="AS15256" s="792"/>
      <c r="AV15256" s="792"/>
      <c r="AY15256" s="792"/>
      <c r="BN15256" s="792"/>
      <c r="BQ15256" s="792"/>
    </row>
    <row r="15257" spans="8:69" ht="12" customHeight="1">
      <c r="H15257" s="800"/>
      <c r="AJ15257" s="792"/>
      <c r="AM15257" s="792"/>
      <c r="AP15257" s="792"/>
      <c r="AS15257" s="792"/>
      <c r="AV15257" s="792"/>
      <c r="AY15257" s="792"/>
      <c r="BN15257" s="792"/>
      <c r="BQ15257" s="792"/>
    </row>
    <row r="15258" spans="8:69" ht="12" customHeight="1">
      <c r="H15258" s="800"/>
      <c r="AJ15258" s="792"/>
      <c r="AM15258" s="792"/>
      <c r="AP15258" s="792"/>
      <c r="AS15258" s="792"/>
      <c r="AV15258" s="792"/>
      <c r="AY15258" s="792"/>
      <c r="BN15258" s="792"/>
      <c r="BQ15258" s="792"/>
    </row>
    <row r="15259" spans="8:69" ht="12" customHeight="1">
      <c r="H15259" s="800"/>
      <c r="AJ15259" s="792"/>
      <c r="AM15259" s="792"/>
      <c r="AP15259" s="792"/>
      <c r="AS15259" s="792"/>
      <c r="AV15259" s="792"/>
      <c r="AY15259" s="792"/>
      <c r="BN15259" s="792"/>
      <c r="BQ15259" s="792"/>
    </row>
    <row r="15260" spans="8:69" ht="12" customHeight="1">
      <c r="H15260" s="800"/>
      <c r="AJ15260" s="792"/>
      <c r="AM15260" s="792"/>
      <c r="AP15260" s="792"/>
      <c r="AS15260" s="792"/>
      <c r="AV15260" s="792"/>
      <c r="AY15260" s="792"/>
      <c r="BN15260" s="792"/>
      <c r="BQ15260" s="792"/>
    </row>
    <row r="15261" spans="8:69" ht="12" customHeight="1">
      <c r="H15261" s="800"/>
      <c r="AJ15261" s="792"/>
      <c r="AM15261" s="792"/>
      <c r="AP15261" s="792"/>
      <c r="AS15261" s="792"/>
      <c r="AV15261" s="792"/>
      <c r="AY15261" s="792"/>
      <c r="BN15261" s="792"/>
      <c r="BQ15261" s="792"/>
    </row>
    <row r="15262" spans="8:69" ht="12" customHeight="1">
      <c r="H15262" s="800"/>
      <c r="AJ15262" s="792"/>
      <c r="AM15262" s="792"/>
      <c r="AP15262" s="792"/>
      <c r="AS15262" s="792"/>
      <c r="AV15262" s="792"/>
      <c r="AY15262" s="792"/>
      <c r="BN15262" s="792"/>
      <c r="BQ15262" s="792"/>
    </row>
    <row r="15263" spans="8:69" ht="12" customHeight="1">
      <c r="H15263" s="800"/>
      <c r="AJ15263" s="792"/>
      <c r="AM15263" s="792"/>
      <c r="AP15263" s="792"/>
      <c r="AS15263" s="792"/>
      <c r="AV15263" s="792"/>
      <c r="AY15263" s="792"/>
      <c r="BN15263" s="792"/>
      <c r="BQ15263" s="792"/>
    </row>
    <row r="15264" spans="8:69" ht="12" customHeight="1">
      <c r="H15264" s="800"/>
      <c r="AJ15264" s="792"/>
      <c r="AM15264" s="792"/>
      <c r="AP15264" s="792"/>
      <c r="AS15264" s="792"/>
      <c r="AV15264" s="792"/>
      <c r="AY15264" s="792"/>
      <c r="BN15264" s="792"/>
      <c r="BQ15264" s="792"/>
    </row>
    <row r="15265" spans="8:69" ht="12" customHeight="1">
      <c r="H15265" s="800"/>
      <c r="AJ15265" s="792"/>
      <c r="AM15265" s="792"/>
      <c r="AP15265" s="792"/>
      <c r="AS15265" s="792"/>
      <c r="AV15265" s="792"/>
      <c r="AY15265" s="792"/>
      <c r="BN15265" s="792"/>
      <c r="BQ15265" s="792"/>
    </row>
    <row r="15266" spans="8:69" ht="12" customHeight="1">
      <c r="H15266" s="800"/>
      <c r="AJ15266" s="792"/>
      <c r="AM15266" s="792"/>
      <c r="AP15266" s="792"/>
      <c r="AS15266" s="792"/>
      <c r="AV15266" s="792"/>
      <c r="AY15266" s="792"/>
      <c r="BN15266" s="792"/>
      <c r="BQ15266" s="792"/>
    </row>
    <row r="15267" spans="8:69" ht="12" customHeight="1">
      <c r="H15267" s="800"/>
      <c r="AJ15267" s="792"/>
      <c r="AM15267" s="792"/>
      <c r="AP15267" s="792"/>
      <c r="AS15267" s="792"/>
      <c r="AV15267" s="792"/>
      <c r="AY15267" s="792"/>
      <c r="BN15267" s="792"/>
      <c r="BQ15267" s="792"/>
    </row>
    <row r="15268" spans="8:69" ht="12" customHeight="1">
      <c r="H15268" s="800"/>
      <c r="AJ15268" s="792"/>
      <c r="AM15268" s="792"/>
      <c r="AP15268" s="792"/>
      <c r="AS15268" s="792"/>
      <c r="AV15268" s="792"/>
      <c r="AY15268" s="792"/>
      <c r="BN15268" s="792"/>
      <c r="BQ15268" s="792"/>
    </row>
    <row r="15269" spans="8:69" ht="12" customHeight="1">
      <c r="H15269" s="800"/>
      <c r="AJ15269" s="792"/>
      <c r="AM15269" s="792"/>
      <c r="AP15269" s="792"/>
      <c r="AS15269" s="792"/>
      <c r="AV15269" s="792"/>
      <c r="AY15269" s="792"/>
      <c r="BN15269" s="792"/>
      <c r="BQ15269" s="792"/>
    </row>
    <row r="15270" spans="8:69" ht="12" customHeight="1">
      <c r="H15270" s="800"/>
      <c r="AJ15270" s="792"/>
      <c r="AM15270" s="792"/>
      <c r="AP15270" s="792"/>
      <c r="AS15270" s="792"/>
      <c r="AV15270" s="792"/>
      <c r="AY15270" s="792"/>
      <c r="BN15270" s="792"/>
      <c r="BQ15270" s="792"/>
    </row>
    <row r="15271" spans="8:69" ht="12" customHeight="1">
      <c r="H15271" s="800"/>
      <c r="AJ15271" s="792"/>
      <c r="AM15271" s="792"/>
      <c r="AP15271" s="792"/>
      <c r="AS15271" s="792"/>
      <c r="AV15271" s="792"/>
      <c r="AY15271" s="792"/>
      <c r="BN15271" s="792"/>
      <c r="BQ15271" s="792"/>
    </row>
    <row r="15272" spans="8:69" ht="12" customHeight="1">
      <c r="H15272" s="800"/>
      <c r="AJ15272" s="792"/>
      <c r="AM15272" s="792"/>
      <c r="AP15272" s="792"/>
      <c r="AS15272" s="792"/>
      <c r="AV15272" s="792"/>
      <c r="AY15272" s="792"/>
      <c r="BN15272" s="792"/>
      <c r="BQ15272" s="792"/>
    </row>
    <row r="15273" spans="8:69" ht="12" customHeight="1">
      <c r="H15273" s="800"/>
      <c r="AJ15273" s="792"/>
      <c r="AM15273" s="792"/>
      <c r="AP15273" s="792"/>
      <c r="AS15273" s="792"/>
      <c r="AV15273" s="792"/>
      <c r="AY15273" s="792"/>
      <c r="BN15273" s="792"/>
      <c r="BQ15273" s="792"/>
    </row>
    <row r="15274" spans="8:69" ht="12" customHeight="1">
      <c r="H15274" s="800"/>
      <c r="AJ15274" s="792"/>
      <c r="AM15274" s="792"/>
      <c r="AP15274" s="792"/>
      <c r="AS15274" s="792"/>
      <c r="AV15274" s="792"/>
      <c r="AY15274" s="792"/>
      <c r="BN15274" s="792"/>
      <c r="BQ15274" s="792"/>
    </row>
    <row r="15275" spans="8:69" ht="12" customHeight="1">
      <c r="H15275" s="800"/>
      <c r="AJ15275" s="792"/>
      <c r="AM15275" s="792"/>
      <c r="AP15275" s="792"/>
      <c r="AS15275" s="792"/>
      <c r="AV15275" s="792"/>
      <c r="AY15275" s="792"/>
      <c r="BN15275" s="792"/>
      <c r="BQ15275" s="792"/>
    </row>
    <row r="15276" spans="8:69" ht="12" customHeight="1">
      <c r="H15276" s="800"/>
      <c r="AJ15276" s="792"/>
      <c r="AM15276" s="792"/>
      <c r="AP15276" s="792"/>
      <c r="AS15276" s="792"/>
      <c r="AV15276" s="792"/>
      <c r="AY15276" s="792"/>
      <c r="BN15276" s="792"/>
      <c r="BQ15276" s="792"/>
    </row>
    <row r="15277" spans="8:69" ht="12" customHeight="1">
      <c r="H15277" s="800"/>
      <c r="AJ15277" s="792"/>
      <c r="AM15277" s="792"/>
      <c r="AP15277" s="792"/>
      <c r="AS15277" s="792"/>
      <c r="AV15277" s="792"/>
      <c r="AY15277" s="792"/>
      <c r="BN15277" s="792"/>
      <c r="BQ15277" s="792"/>
    </row>
    <row r="15278" spans="8:69" ht="12" customHeight="1">
      <c r="H15278" s="800"/>
      <c r="AJ15278" s="792"/>
      <c r="AM15278" s="792"/>
      <c r="AP15278" s="792"/>
      <c r="AS15278" s="792"/>
      <c r="AV15278" s="792"/>
      <c r="AY15278" s="792"/>
      <c r="BN15278" s="792"/>
      <c r="BQ15278" s="792"/>
    </row>
    <row r="15279" spans="8:69" ht="12" customHeight="1">
      <c r="H15279" s="800"/>
      <c r="AJ15279" s="792"/>
      <c r="AM15279" s="792"/>
      <c r="AP15279" s="792"/>
      <c r="AS15279" s="792"/>
      <c r="AV15279" s="792"/>
      <c r="AY15279" s="792"/>
      <c r="BN15279" s="792"/>
      <c r="BQ15279" s="792"/>
    </row>
    <row r="15280" spans="8:69" ht="12" customHeight="1">
      <c r="H15280" s="800"/>
      <c r="AJ15280" s="792"/>
      <c r="AM15280" s="792"/>
      <c r="AP15280" s="792"/>
      <c r="AS15280" s="792"/>
      <c r="AV15280" s="792"/>
      <c r="AY15280" s="792"/>
      <c r="BN15280" s="792"/>
      <c r="BQ15280" s="792"/>
    </row>
    <row r="15281" spans="8:69" ht="12" customHeight="1">
      <c r="H15281" s="800"/>
      <c r="AJ15281" s="792"/>
      <c r="AM15281" s="792"/>
      <c r="AP15281" s="792"/>
      <c r="AS15281" s="792"/>
      <c r="AV15281" s="792"/>
      <c r="AY15281" s="792"/>
      <c r="BN15281" s="792"/>
      <c r="BQ15281" s="792"/>
    </row>
    <row r="15282" spans="8:69" ht="12" customHeight="1">
      <c r="H15282" s="800"/>
      <c r="AJ15282" s="792"/>
      <c r="AM15282" s="792"/>
      <c r="AP15282" s="792"/>
      <c r="AS15282" s="792"/>
      <c r="AV15282" s="792"/>
      <c r="AY15282" s="792"/>
      <c r="BN15282" s="792"/>
      <c r="BQ15282" s="792"/>
    </row>
    <row r="15283" spans="8:69" ht="12" customHeight="1">
      <c r="H15283" s="800"/>
      <c r="AJ15283" s="792"/>
      <c r="AM15283" s="792"/>
      <c r="AP15283" s="792"/>
      <c r="AS15283" s="792"/>
      <c r="AV15283" s="792"/>
      <c r="AY15283" s="792"/>
      <c r="BN15283" s="792"/>
      <c r="BQ15283" s="792"/>
    </row>
    <row r="15284" spans="8:69" ht="12" customHeight="1">
      <c r="H15284" s="800"/>
      <c r="AJ15284" s="792"/>
      <c r="AM15284" s="792"/>
      <c r="AP15284" s="792"/>
      <c r="AS15284" s="792"/>
      <c r="AV15284" s="792"/>
      <c r="AY15284" s="792"/>
      <c r="BN15284" s="792"/>
      <c r="BQ15284" s="792"/>
    </row>
    <row r="15285" spans="8:69" ht="12" customHeight="1">
      <c r="H15285" s="800"/>
      <c r="AJ15285" s="792"/>
      <c r="AM15285" s="792"/>
      <c r="AP15285" s="792"/>
      <c r="AS15285" s="792"/>
      <c r="AV15285" s="792"/>
      <c r="AY15285" s="792"/>
      <c r="BN15285" s="792"/>
      <c r="BQ15285" s="792"/>
    </row>
    <row r="15286" spans="8:69" ht="12" customHeight="1">
      <c r="H15286" s="800"/>
      <c r="AJ15286" s="792"/>
      <c r="AM15286" s="792"/>
      <c r="AP15286" s="792"/>
      <c r="AS15286" s="792"/>
      <c r="AV15286" s="792"/>
      <c r="AY15286" s="792"/>
      <c r="BN15286" s="792"/>
      <c r="BQ15286" s="792"/>
    </row>
    <row r="15287" spans="8:69" ht="12" customHeight="1">
      <c r="H15287" s="800"/>
      <c r="AJ15287" s="792"/>
      <c r="AM15287" s="792"/>
      <c r="AP15287" s="792"/>
      <c r="AS15287" s="792"/>
      <c r="AV15287" s="792"/>
      <c r="AY15287" s="792"/>
      <c r="BN15287" s="792"/>
      <c r="BQ15287" s="792"/>
    </row>
    <row r="15288" spans="8:69" ht="12" customHeight="1">
      <c r="H15288" s="800"/>
      <c r="AJ15288" s="792"/>
      <c r="AM15288" s="792"/>
      <c r="AP15288" s="792"/>
      <c r="AS15288" s="792"/>
      <c r="AV15288" s="792"/>
      <c r="AY15288" s="792"/>
      <c r="BN15288" s="792"/>
      <c r="BQ15288" s="792"/>
    </row>
    <row r="15289" spans="8:69" ht="12" customHeight="1">
      <c r="H15289" s="800"/>
      <c r="AJ15289" s="792"/>
      <c r="AM15289" s="792"/>
      <c r="AP15289" s="792"/>
      <c r="AS15289" s="792"/>
      <c r="AV15289" s="792"/>
      <c r="AY15289" s="792"/>
      <c r="BN15289" s="792"/>
      <c r="BQ15289" s="792"/>
    </row>
    <row r="15290" spans="8:69" ht="12" customHeight="1">
      <c r="H15290" s="800"/>
      <c r="AJ15290" s="792"/>
      <c r="AM15290" s="792"/>
      <c r="AP15290" s="792"/>
      <c r="AS15290" s="792"/>
      <c r="AV15290" s="792"/>
      <c r="AY15290" s="792"/>
      <c r="BN15290" s="792"/>
      <c r="BQ15290" s="792"/>
    </row>
    <row r="15291" spans="8:69" ht="12" customHeight="1">
      <c r="H15291" s="800"/>
      <c r="AJ15291" s="792"/>
      <c r="AM15291" s="792"/>
      <c r="AP15291" s="792"/>
      <c r="AS15291" s="792"/>
      <c r="AV15291" s="792"/>
      <c r="AY15291" s="792"/>
      <c r="BN15291" s="792"/>
      <c r="BQ15291" s="792"/>
    </row>
    <row r="15292" spans="8:69" ht="12" customHeight="1">
      <c r="H15292" s="800"/>
      <c r="AJ15292" s="792"/>
      <c r="AM15292" s="792"/>
      <c r="AP15292" s="792"/>
      <c r="AS15292" s="792"/>
      <c r="AV15292" s="792"/>
      <c r="AY15292" s="792"/>
      <c r="BN15292" s="792"/>
      <c r="BQ15292" s="792"/>
    </row>
    <row r="15293" spans="8:69" ht="12" customHeight="1">
      <c r="H15293" s="800"/>
      <c r="AJ15293" s="792"/>
      <c r="AM15293" s="792"/>
      <c r="AP15293" s="792"/>
      <c r="AS15293" s="792"/>
      <c r="AV15293" s="792"/>
      <c r="AY15293" s="792"/>
      <c r="BN15293" s="792"/>
      <c r="BQ15293" s="792"/>
    </row>
    <row r="15294" spans="8:69" ht="12" customHeight="1">
      <c r="H15294" s="800"/>
      <c r="AJ15294" s="792"/>
      <c r="AM15294" s="792"/>
      <c r="AP15294" s="792"/>
      <c r="AS15294" s="792"/>
      <c r="AV15294" s="792"/>
      <c r="AY15294" s="792"/>
      <c r="BN15294" s="792"/>
      <c r="BQ15294" s="792"/>
    </row>
    <row r="15295" spans="8:69" ht="12" customHeight="1">
      <c r="H15295" s="800"/>
      <c r="AJ15295" s="792"/>
      <c r="AM15295" s="792"/>
      <c r="AP15295" s="792"/>
      <c r="AS15295" s="792"/>
      <c r="AV15295" s="792"/>
      <c r="AY15295" s="792"/>
      <c r="BN15295" s="792"/>
      <c r="BQ15295" s="792"/>
    </row>
    <row r="15296" spans="8:69" ht="12" customHeight="1">
      <c r="H15296" s="800"/>
      <c r="AJ15296" s="792"/>
      <c r="AM15296" s="792"/>
      <c r="AP15296" s="792"/>
      <c r="AS15296" s="792"/>
      <c r="AV15296" s="792"/>
      <c r="AY15296" s="792"/>
      <c r="BN15296" s="792"/>
      <c r="BQ15296" s="792"/>
    </row>
    <row r="15297" spans="8:69" ht="12" customHeight="1">
      <c r="H15297" s="800"/>
      <c r="AJ15297" s="792"/>
      <c r="AM15297" s="792"/>
      <c r="AP15297" s="792"/>
      <c r="AS15297" s="792"/>
      <c r="AV15297" s="792"/>
      <c r="AY15297" s="792"/>
      <c r="BN15297" s="792"/>
      <c r="BQ15297" s="792"/>
    </row>
    <row r="15298" spans="8:69" ht="12" customHeight="1">
      <c r="H15298" s="800"/>
      <c r="AJ15298" s="792"/>
      <c r="AM15298" s="792"/>
      <c r="AP15298" s="792"/>
      <c r="AS15298" s="792"/>
      <c r="AV15298" s="792"/>
      <c r="AY15298" s="792"/>
      <c r="BN15298" s="792"/>
      <c r="BQ15298" s="792"/>
    </row>
    <row r="15299" spans="8:69" ht="12" customHeight="1">
      <c r="H15299" s="800"/>
      <c r="AJ15299" s="792"/>
      <c r="AM15299" s="792"/>
      <c r="AP15299" s="792"/>
      <c r="AS15299" s="792"/>
      <c r="AV15299" s="792"/>
      <c r="AY15299" s="792"/>
      <c r="BN15299" s="792"/>
      <c r="BQ15299" s="792"/>
    </row>
    <row r="15300" spans="8:69" ht="12" customHeight="1">
      <c r="H15300" s="800"/>
      <c r="AJ15300" s="792"/>
      <c r="AM15300" s="792"/>
      <c r="AP15300" s="792"/>
      <c r="AS15300" s="792"/>
      <c r="AV15300" s="792"/>
      <c r="AY15300" s="792"/>
      <c r="BN15300" s="792"/>
      <c r="BQ15300" s="792"/>
    </row>
    <row r="15301" spans="8:69" ht="12" customHeight="1">
      <c r="H15301" s="800"/>
      <c r="AJ15301" s="792"/>
      <c r="AM15301" s="792"/>
      <c r="AP15301" s="792"/>
      <c r="AS15301" s="792"/>
      <c r="AV15301" s="792"/>
      <c r="AY15301" s="792"/>
      <c r="BN15301" s="792"/>
      <c r="BQ15301" s="792"/>
    </row>
    <row r="15302" spans="8:69" ht="12" customHeight="1">
      <c r="H15302" s="800"/>
      <c r="AJ15302" s="792"/>
      <c r="AM15302" s="792"/>
      <c r="AP15302" s="792"/>
      <c r="AS15302" s="792"/>
      <c r="AV15302" s="792"/>
      <c r="AY15302" s="792"/>
      <c r="BN15302" s="792"/>
      <c r="BQ15302" s="792"/>
    </row>
    <row r="15303" spans="8:69" ht="12" customHeight="1">
      <c r="H15303" s="800"/>
      <c r="AJ15303" s="792"/>
      <c r="AM15303" s="792"/>
      <c r="AP15303" s="792"/>
      <c r="AS15303" s="792"/>
      <c r="AV15303" s="792"/>
      <c r="AY15303" s="792"/>
      <c r="BN15303" s="792"/>
      <c r="BQ15303" s="792"/>
    </row>
    <row r="15304" spans="8:69" ht="12" customHeight="1">
      <c r="H15304" s="800"/>
      <c r="AJ15304" s="792"/>
      <c r="AM15304" s="792"/>
      <c r="AP15304" s="792"/>
      <c r="AS15304" s="792"/>
      <c r="AV15304" s="792"/>
      <c r="AY15304" s="792"/>
      <c r="BN15304" s="792"/>
      <c r="BQ15304" s="792"/>
    </row>
    <row r="15305" spans="8:69" ht="12" customHeight="1">
      <c r="H15305" s="800"/>
      <c r="AJ15305" s="792"/>
      <c r="AM15305" s="792"/>
      <c r="AP15305" s="792"/>
      <c r="AS15305" s="792"/>
      <c r="AV15305" s="792"/>
      <c r="AY15305" s="792"/>
      <c r="BN15305" s="792"/>
      <c r="BQ15305" s="792"/>
    </row>
    <row r="15306" spans="8:69" ht="12" customHeight="1">
      <c r="H15306" s="800"/>
      <c r="AJ15306" s="792"/>
      <c r="AM15306" s="792"/>
      <c r="AP15306" s="792"/>
      <c r="AS15306" s="792"/>
      <c r="AV15306" s="792"/>
      <c r="AY15306" s="792"/>
      <c r="BN15306" s="792"/>
      <c r="BQ15306" s="792"/>
    </row>
    <row r="15307" spans="8:69" ht="12" customHeight="1">
      <c r="H15307" s="800"/>
      <c r="AJ15307" s="792"/>
      <c r="AM15307" s="792"/>
      <c r="AP15307" s="792"/>
      <c r="AS15307" s="792"/>
      <c r="AV15307" s="792"/>
      <c r="AY15307" s="792"/>
      <c r="BN15307" s="792"/>
      <c r="BQ15307" s="792"/>
    </row>
    <row r="15308" spans="8:69" ht="12" customHeight="1">
      <c r="H15308" s="800"/>
      <c r="AJ15308" s="792"/>
      <c r="AM15308" s="792"/>
      <c r="AP15308" s="792"/>
      <c r="AS15308" s="792"/>
      <c r="AV15308" s="792"/>
      <c r="AY15308" s="792"/>
      <c r="BN15308" s="792"/>
      <c r="BQ15308" s="792"/>
    </row>
    <row r="15309" spans="8:69" ht="12" customHeight="1">
      <c r="H15309" s="800"/>
      <c r="AJ15309" s="792"/>
      <c r="AM15309" s="792"/>
      <c r="AP15309" s="792"/>
      <c r="AS15309" s="792"/>
      <c r="AV15309" s="792"/>
      <c r="AY15309" s="792"/>
      <c r="BN15309" s="792"/>
      <c r="BQ15309" s="792"/>
    </row>
    <row r="15310" spans="8:69" ht="12" customHeight="1">
      <c r="H15310" s="800"/>
      <c r="AJ15310" s="792"/>
      <c r="AM15310" s="792"/>
      <c r="AP15310" s="792"/>
      <c r="AS15310" s="792"/>
      <c r="AV15310" s="792"/>
      <c r="AY15310" s="792"/>
      <c r="BN15310" s="792"/>
      <c r="BQ15310" s="792"/>
    </row>
    <row r="15311" spans="8:69" ht="12" customHeight="1">
      <c r="H15311" s="800"/>
      <c r="AJ15311" s="792"/>
      <c r="AM15311" s="792"/>
      <c r="AP15311" s="792"/>
      <c r="AS15311" s="792"/>
      <c r="AV15311" s="792"/>
      <c r="AY15311" s="792"/>
      <c r="BN15311" s="792"/>
      <c r="BQ15311" s="792"/>
    </row>
    <row r="15312" spans="8:69" ht="12" customHeight="1">
      <c r="H15312" s="800"/>
      <c r="AJ15312" s="792"/>
      <c r="AM15312" s="792"/>
      <c r="AP15312" s="792"/>
      <c r="AS15312" s="792"/>
      <c r="AV15312" s="792"/>
      <c r="AY15312" s="792"/>
      <c r="BN15312" s="792"/>
      <c r="BQ15312" s="792"/>
    </row>
    <row r="15313" spans="8:69" ht="12" customHeight="1">
      <c r="H15313" s="800"/>
      <c r="AJ15313" s="792"/>
      <c r="AM15313" s="792"/>
      <c r="AP15313" s="792"/>
      <c r="AS15313" s="792"/>
      <c r="AV15313" s="792"/>
      <c r="AY15313" s="792"/>
      <c r="BN15313" s="792"/>
      <c r="BQ15313" s="792"/>
    </row>
    <row r="15314" spans="8:69" ht="12" customHeight="1">
      <c r="H15314" s="800"/>
      <c r="AJ15314" s="792"/>
      <c r="AM15314" s="792"/>
      <c r="AP15314" s="792"/>
      <c r="AS15314" s="792"/>
      <c r="AV15314" s="792"/>
      <c r="AY15314" s="792"/>
      <c r="BN15314" s="792"/>
      <c r="BQ15314" s="792"/>
    </row>
    <row r="15315" spans="8:69" ht="12" customHeight="1">
      <c r="H15315" s="800"/>
      <c r="AJ15315" s="792"/>
      <c r="AM15315" s="792"/>
      <c r="AP15315" s="792"/>
      <c r="AS15315" s="792"/>
      <c r="AV15315" s="792"/>
      <c r="AY15315" s="792"/>
      <c r="BN15315" s="792"/>
      <c r="BQ15315" s="792"/>
    </row>
    <row r="15316" spans="8:69" ht="12" customHeight="1">
      <c r="H15316" s="800"/>
      <c r="AJ15316" s="792"/>
      <c r="AM15316" s="792"/>
      <c r="AP15316" s="792"/>
      <c r="AS15316" s="792"/>
      <c r="AV15316" s="792"/>
      <c r="AY15316" s="792"/>
      <c r="BN15316" s="792"/>
      <c r="BQ15316" s="792"/>
    </row>
    <row r="15317" spans="8:69" ht="12" customHeight="1">
      <c r="H15317" s="800"/>
      <c r="AJ15317" s="792"/>
      <c r="AM15317" s="792"/>
      <c r="AP15317" s="792"/>
      <c r="AS15317" s="792"/>
      <c r="AV15317" s="792"/>
      <c r="AY15317" s="792"/>
      <c r="BN15317" s="792"/>
      <c r="BQ15317" s="792"/>
    </row>
    <row r="15318" spans="8:69" ht="12" customHeight="1">
      <c r="H15318" s="800"/>
      <c r="AJ15318" s="792"/>
      <c r="AM15318" s="792"/>
      <c r="AP15318" s="792"/>
      <c r="AS15318" s="792"/>
      <c r="AV15318" s="792"/>
      <c r="AY15318" s="792"/>
      <c r="BN15318" s="792"/>
      <c r="BQ15318" s="792"/>
    </row>
    <row r="15319" spans="8:69" ht="12" customHeight="1">
      <c r="H15319" s="800"/>
      <c r="AJ15319" s="792"/>
      <c r="AM15319" s="792"/>
      <c r="AP15319" s="792"/>
      <c r="AS15319" s="792"/>
      <c r="AV15319" s="792"/>
      <c r="AY15319" s="792"/>
      <c r="BN15319" s="792"/>
      <c r="BQ15319" s="792"/>
    </row>
    <row r="15320" spans="8:69" ht="12" customHeight="1">
      <c r="H15320" s="800"/>
      <c r="AJ15320" s="792"/>
      <c r="AM15320" s="792"/>
      <c r="AP15320" s="792"/>
      <c r="AS15320" s="792"/>
      <c r="AV15320" s="792"/>
      <c r="AY15320" s="792"/>
      <c r="BN15320" s="792"/>
      <c r="BQ15320" s="792"/>
    </row>
    <row r="15321" spans="8:69" ht="12" customHeight="1">
      <c r="H15321" s="800"/>
      <c r="AJ15321" s="792"/>
      <c r="AM15321" s="792"/>
      <c r="AP15321" s="792"/>
      <c r="AS15321" s="792"/>
      <c r="AV15321" s="792"/>
      <c r="AY15321" s="792"/>
      <c r="BN15321" s="792"/>
      <c r="BQ15321" s="792"/>
    </row>
    <row r="15322" spans="8:69" ht="12" customHeight="1">
      <c r="H15322" s="800"/>
      <c r="AJ15322" s="792"/>
      <c r="AM15322" s="792"/>
      <c r="AP15322" s="792"/>
      <c r="AS15322" s="792"/>
      <c r="AV15322" s="792"/>
      <c r="AY15322" s="792"/>
      <c r="BN15322" s="792"/>
      <c r="BQ15322" s="792"/>
    </row>
    <row r="15323" spans="8:69" ht="12" customHeight="1">
      <c r="H15323" s="800"/>
      <c r="AJ15323" s="792"/>
      <c r="AM15323" s="792"/>
      <c r="AP15323" s="792"/>
      <c r="AS15323" s="792"/>
      <c r="AV15323" s="792"/>
      <c r="AY15323" s="792"/>
      <c r="BN15323" s="792"/>
      <c r="BQ15323" s="792"/>
    </row>
    <row r="15324" spans="8:69" ht="12" customHeight="1">
      <c r="H15324" s="800"/>
      <c r="AJ15324" s="792"/>
      <c r="AM15324" s="792"/>
      <c r="AP15324" s="792"/>
      <c r="AS15324" s="792"/>
      <c r="AV15324" s="792"/>
      <c r="AY15324" s="792"/>
      <c r="BN15324" s="792"/>
      <c r="BQ15324" s="792"/>
    </row>
    <row r="15325" spans="8:69" ht="12" customHeight="1">
      <c r="H15325" s="800"/>
      <c r="AJ15325" s="792"/>
      <c r="AM15325" s="792"/>
      <c r="AP15325" s="792"/>
      <c r="AS15325" s="792"/>
      <c r="AV15325" s="792"/>
      <c r="AY15325" s="792"/>
      <c r="BN15325" s="792"/>
      <c r="BQ15325" s="792"/>
    </row>
    <row r="15326" spans="8:69" ht="12" customHeight="1">
      <c r="H15326" s="800"/>
      <c r="AJ15326" s="792"/>
      <c r="AM15326" s="792"/>
      <c r="AP15326" s="792"/>
      <c r="AS15326" s="792"/>
      <c r="AV15326" s="792"/>
      <c r="AY15326" s="792"/>
      <c r="BN15326" s="792"/>
      <c r="BQ15326" s="792"/>
    </row>
    <row r="15327" spans="8:69" ht="12" customHeight="1">
      <c r="H15327" s="800"/>
      <c r="AJ15327" s="792"/>
      <c r="AM15327" s="792"/>
      <c r="AP15327" s="792"/>
      <c r="AS15327" s="792"/>
      <c r="AV15327" s="792"/>
      <c r="AY15327" s="792"/>
      <c r="BN15327" s="792"/>
      <c r="BQ15327" s="792"/>
    </row>
    <row r="15328" spans="8:69" ht="12" customHeight="1">
      <c r="H15328" s="800"/>
      <c r="AJ15328" s="792"/>
      <c r="AM15328" s="792"/>
      <c r="AP15328" s="792"/>
      <c r="AS15328" s="792"/>
      <c r="AV15328" s="792"/>
      <c r="AY15328" s="792"/>
      <c r="BN15328" s="792"/>
      <c r="BQ15328" s="792"/>
    </row>
    <row r="15329" spans="8:69" ht="12" customHeight="1">
      <c r="H15329" s="800"/>
      <c r="AJ15329" s="792"/>
      <c r="AM15329" s="792"/>
      <c r="AP15329" s="792"/>
      <c r="AS15329" s="792"/>
      <c r="AV15329" s="792"/>
      <c r="AY15329" s="792"/>
      <c r="BN15329" s="792"/>
      <c r="BQ15329" s="792"/>
    </row>
    <row r="15330" spans="8:69" ht="12" customHeight="1">
      <c r="H15330" s="800"/>
      <c r="AJ15330" s="792"/>
      <c r="AM15330" s="792"/>
      <c r="AP15330" s="792"/>
      <c r="AS15330" s="792"/>
      <c r="AV15330" s="792"/>
      <c r="AY15330" s="792"/>
      <c r="BN15330" s="792"/>
      <c r="BQ15330" s="792"/>
    </row>
    <row r="15331" spans="8:69" ht="12" customHeight="1">
      <c r="H15331" s="800"/>
      <c r="AJ15331" s="792"/>
      <c r="AM15331" s="792"/>
      <c r="AP15331" s="792"/>
      <c r="AS15331" s="792"/>
      <c r="AV15331" s="792"/>
      <c r="AY15331" s="792"/>
      <c r="BN15331" s="792"/>
      <c r="BQ15331" s="792"/>
    </row>
    <row r="15332" spans="8:69" ht="12" customHeight="1">
      <c r="H15332" s="800"/>
      <c r="AJ15332" s="792"/>
      <c r="AM15332" s="792"/>
      <c r="AP15332" s="792"/>
      <c r="AS15332" s="792"/>
      <c r="AV15332" s="792"/>
      <c r="AY15332" s="792"/>
      <c r="BN15332" s="792"/>
      <c r="BQ15332" s="792"/>
    </row>
    <row r="15333" spans="8:69" ht="12" customHeight="1">
      <c r="H15333" s="800"/>
      <c r="AJ15333" s="792"/>
      <c r="AM15333" s="792"/>
      <c r="AP15333" s="792"/>
      <c r="AS15333" s="792"/>
      <c r="AV15333" s="792"/>
      <c r="AY15333" s="792"/>
      <c r="BN15333" s="792"/>
      <c r="BQ15333" s="792"/>
    </row>
    <row r="15334" spans="8:69" ht="12" customHeight="1">
      <c r="H15334" s="800"/>
      <c r="AJ15334" s="792"/>
      <c r="AM15334" s="792"/>
      <c r="AP15334" s="792"/>
      <c r="AS15334" s="792"/>
      <c r="AV15334" s="792"/>
      <c r="AY15334" s="792"/>
      <c r="BN15334" s="792"/>
      <c r="BQ15334" s="792"/>
    </row>
    <row r="15335" spans="8:69" ht="12" customHeight="1">
      <c r="H15335" s="800"/>
      <c r="AJ15335" s="792"/>
      <c r="AM15335" s="792"/>
      <c r="AP15335" s="792"/>
      <c r="AS15335" s="792"/>
      <c r="AV15335" s="792"/>
      <c r="AY15335" s="792"/>
      <c r="BN15335" s="792"/>
      <c r="BQ15335" s="792"/>
    </row>
    <row r="15336" spans="8:69" ht="12" customHeight="1">
      <c r="H15336" s="800"/>
      <c r="AJ15336" s="792"/>
      <c r="AM15336" s="792"/>
      <c r="AP15336" s="792"/>
      <c r="AS15336" s="792"/>
      <c r="AV15336" s="792"/>
      <c r="AY15336" s="792"/>
      <c r="BN15336" s="792"/>
      <c r="BQ15336" s="792"/>
    </row>
    <row r="15337" spans="8:69" ht="12" customHeight="1">
      <c r="H15337" s="800"/>
      <c r="AJ15337" s="792"/>
      <c r="AM15337" s="792"/>
      <c r="AP15337" s="792"/>
      <c r="AS15337" s="792"/>
      <c r="AV15337" s="792"/>
      <c r="AY15337" s="792"/>
      <c r="BN15337" s="792"/>
      <c r="BQ15337" s="792"/>
    </row>
    <row r="15338" spans="8:69" ht="12" customHeight="1">
      <c r="H15338" s="800"/>
      <c r="AJ15338" s="792"/>
      <c r="AM15338" s="792"/>
      <c r="AP15338" s="792"/>
      <c r="AS15338" s="792"/>
      <c r="AV15338" s="792"/>
      <c r="AY15338" s="792"/>
      <c r="BN15338" s="792"/>
      <c r="BQ15338" s="792"/>
    </row>
    <row r="15339" spans="8:69" ht="12" customHeight="1">
      <c r="H15339" s="800"/>
      <c r="AJ15339" s="792"/>
      <c r="AM15339" s="792"/>
      <c r="AP15339" s="792"/>
      <c r="AS15339" s="792"/>
      <c r="AV15339" s="792"/>
      <c r="AY15339" s="792"/>
      <c r="BN15339" s="792"/>
      <c r="BQ15339" s="792"/>
    </row>
    <row r="15340" spans="8:69" ht="12" customHeight="1">
      <c r="H15340" s="800"/>
      <c r="AJ15340" s="792"/>
      <c r="AM15340" s="792"/>
      <c r="AP15340" s="792"/>
      <c r="AS15340" s="792"/>
      <c r="AV15340" s="792"/>
      <c r="AY15340" s="792"/>
      <c r="BN15340" s="792"/>
      <c r="BQ15340" s="792"/>
    </row>
    <row r="15341" spans="8:69" ht="12" customHeight="1">
      <c r="H15341" s="800"/>
      <c r="AJ15341" s="792"/>
      <c r="AM15341" s="792"/>
      <c r="AP15341" s="792"/>
      <c r="AS15341" s="792"/>
      <c r="AV15341" s="792"/>
      <c r="AY15341" s="792"/>
      <c r="BN15341" s="792"/>
      <c r="BQ15341" s="792"/>
    </row>
    <row r="15342" spans="8:69" ht="12" customHeight="1">
      <c r="H15342" s="800"/>
      <c r="AJ15342" s="792"/>
      <c r="AM15342" s="792"/>
      <c r="AP15342" s="792"/>
      <c r="AS15342" s="792"/>
      <c r="AV15342" s="792"/>
      <c r="AY15342" s="792"/>
      <c r="BN15342" s="792"/>
      <c r="BQ15342" s="792"/>
    </row>
    <row r="15343" spans="8:69" ht="12" customHeight="1">
      <c r="H15343" s="800"/>
      <c r="AJ15343" s="792"/>
      <c r="AM15343" s="792"/>
      <c r="AP15343" s="792"/>
      <c r="AS15343" s="792"/>
      <c r="AV15343" s="792"/>
      <c r="AY15343" s="792"/>
      <c r="BN15343" s="792"/>
      <c r="BQ15343" s="792"/>
    </row>
    <row r="15344" spans="8:69" ht="12" customHeight="1">
      <c r="H15344" s="800"/>
      <c r="AJ15344" s="792"/>
      <c r="AM15344" s="792"/>
      <c r="AP15344" s="792"/>
      <c r="AS15344" s="792"/>
      <c r="AV15344" s="792"/>
      <c r="AY15344" s="792"/>
      <c r="BN15344" s="792"/>
      <c r="BQ15344" s="792"/>
    </row>
    <row r="15345" spans="8:69" ht="12" customHeight="1">
      <c r="H15345" s="800"/>
      <c r="AJ15345" s="792"/>
      <c r="AM15345" s="792"/>
      <c r="AP15345" s="792"/>
      <c r="AS15345" s="792"/>
      <c r="AV15345" s="792"/>
      <c r="AY15345" s="792"/>
      <c r="BN15345" s="792"/>
      <c r="BQ15345" s="792"/>
    </row>
    <row r="15346" spans="8:69" ht="12" customHeight="1">
      <c r="H15346" s="800"/>
      <c r="AJ15346" s="792"/>
      <c r="AM15346" s="792"/>
      <c r="AP15346" s="792"/>
      <c r="AS15346" s="792"/>
      <c r="AV15346" s="792"/>
      <c r="AY15346" s="792"/>
      <c r="BN15346" s="792"/>
      <c r="BQ15346" s="792"/>
    </row>
    <row r="15347" spans="8:69" ht="12" customHeight="1">
      <c r="H15347" s="800"/>
      <c r="AJ15347" s="792"/>
      <c r="AM15347" s="792"/>
      <c r="AP15347" s="792"/>
      <c r="AS15347" s="792"/>
      <c r="AV15347" s="792"/>
      <c r="AY15347" s="792"/>
      <c r="BN15347" s="792"/>
      <c r="BQ15347" s="792"/>
    </row>
    <row r="15348" spans="8:69" ht="12" customHeight="1">
      <c r="H15348" s="800"/>
      <c r="AJ15348" s="792"/>
      <c r="AM15348" s="792"/>
      <c r="AP15348" s="792"/>
      <c r="AS15348" s="792"/>
      <c r="AV15348" s="792"/>
      <c r="AY15348" s="792"/>
      <c r="BN15348" s="792"/>
      <c r="BQ15348" s="792"/>
    </row>
    <row r="15349" spans="8:69" ht="12" customHeight="1">
      <c r="H15349" s="800"/>
      <c r="AJ15349" s="792"/>
      <c r="AM15349" s="792"/>
      <c r="AP15349" s="792"/>
      <c r="AS15349" s="792"/>
      <c r="AV15349" s="792"/>
      <c r="AY15349" s="792"/>
      <c r="BN15349" s="792"/>
      <c r="BQ15349" s="792"/>
    </row>
    <row r="15350" spans="8:69" ht="12" customHeight="1">
      <c r="H15350" s="800"/>
      <c r="AJ15350" s="792"/>
      <c r="AM15350" s="792"/>
      <c r="AP15350" s="792"/>
      <c r="AS15350" s="792"/>
      <c r="AV15350" s="792"/>
      <c r="AY15350" s="792"/>
      <c r="BN15350" s="792"/>
      <c r="BQ15350" s="792"/>
    </row>
    <row r="15351" spans="8:69" ht="12" customHeight="1">
      <c r="H15351" s="800"/>
      <c r="AJ15351" s="792"/>
      <c r="AM15351" s="792"/>
      <c r="AP15351" s="792"/>
      <c r="AS15351" s="792"/>
      <c r="AV15351" s="792"/>
      <c r="AY15351" s="792"/>
      <c r="BN15351" s="792"/>
      <c r="BQ15351" s="792"/>
    </row>
    <row r="15352" spans="8:69" ht="12" customHeight="1">
      <c r="H15352" s="800"/>
      <c r="AJ15352" s="792"/>
      <c r="AM15352" s="792"/>
      <c r="AP15352" s="792"/>
      <c r="AS15352" s="792"/>
      <c r="AV15352" s="792"/>
      <c r="AY15352" s="792"/>
      <c r="BN15352" s="792"/>
      <c r="BQ15352" s="792"/>
    </row>
    <row r="15353" spans="8:69" ht="12" customHeight="1">
      <c r="H15353" s="800"/>
      <c r="AJ15353" s="792"/>
      <c r="AM15353" s="792"/>
      <c r="AP15353" s="792"/>
      <c r="AS15353" s="792"/>
      <c r="AV15353" s="792"/>
      <c r="AY15353" s="792"/>
      <c r="BN15353" s="792"/>
      <c r="BQ15353" s="792"/>
    </row>
    <row r="15354" spans="8:69" ht="12" customHeight="1">
      <c r="H15354" s="800"/>
      <c r="AJ15354" s="792"/>
      <c r="AM15354" s="792"/>
      <c r="AP15354" s="792"/>
      <c r="AS15354" s="792"/>
      <c r="AV15354" s="792"/>
      <c r="AY15354" s="792"/>
      <c r="BN15354" s="792"/>
      <c r="BQ15354" s="792"/>
    </row>
    <row r="15355" spans="8:69" ht="12" customHeight="1">
      <c r="H15355" s="800"/>
      <c r="AJ15355" s="792"/>
      <c r="AM15355" s="792"/>
      <c r="AP15355" s="792"/>
      <c r="AS15355" s="792"/>
      <c r="AV15355" s="792"/>
      <c r="AY15355" s="792"/>
      <c r="BN15355" s="792"/>
      <c r="BQ15355" s="792"/>
    </row>
    <row r="15356" spans="8:69" ht="12" customHeight="1">
      <c r="H15356" s="800"/>
      <c r="AJ15356" s="792"/>
      <c r="AM15356" s="792"/>
      <c r="AP15356" s="792"/>
      <c r="AS15356" s="792"/>
      <c r="AV15356" s="792"/>
      <c r="AY15356" s="792"/>
      <c r="BN15356" s="792"/>
      <c r="BQ15356" s="792"/>
    </row>
    <row r="15357" spans="8:69" ht="12" customHeight="1">
      <c r="H15357" s="800"/>
      <c r="AJ15357" s="792"/>
      <c r="AM15357" s="792"/>
      <c r="AP15357" s="792"/>
      <c r="AS15357" s="792"/>
      <c r="AV15357" s="792"/>
      <c r="AY15357" s="792"/>
      <c r="BN15357" s="792"/>
      <c r="BQ15357" s="792"/>
    </row>
    <row r="15358" spans="8:69" ht="12" customHeight="1">
      <c r="H15358" s="800"/>
      <c r="AJ15358" s="792"/>
      <c r="AM15358" s="792"/>
      <c r="AP15358" s="792"/>
      <c r="AS15358" s="792"/>
      <c r="AV15358" s="792"/>
      <c r="AY15358" s="792"/>
      <c r="BN15358" s="792"/>
      <c r="BQ15358" s="792"/>
    </row>
    <row r="15359" spans="8:69" ht="12" customHeight="1">
      <c r="H15359" s="800"/>
      <c r="AJ15359" s="792"/>
      <c r="AM15359" s="792"/>
      <c r="AP15359" s="792"/>
      <c r="AS15359" s="792"/>
      <c r="AV15359" s="792"/>
      <c r="AY15359" s="792"/>
      <c r="BN15359" s="792"/>
      <c r="BQ15359" s="792"/>
    </row>
    <row r="15360" spans="8:69" ht="12" customHeight="1">
      <c r="H15360" s="800"/>
      <c r="AJ15360" s="792"/>
      <c r="AM15360" s="792"/>
      <c r="AP15360" s="792"/>
      <c r="AS15360" s="792"/>
      <c r="AV15360" s="792"/>
      <c r="AY15360" s="792"/>
      <c r="BN15360" s="792"/>
      <c r="BQ15360" s="792"/>
    </row>
    <row r="15361" spans="8:69" ht="12" customHeight="1">
      <c r="H15361" s="800"/>
      <c r="AJ15361" s="792"/>
      <c r="AM15361" s="792"/>
      <c r="AP15361" s="792"/>
      <c r="AS15361" s="792"/>
      <c r="AV15361" s="792"/>
      <c r="AY15361" s="792"/>
      <c r="BN15361" s="792"/>
      <c r="BQ15361" s="792"/>
    </row>
    <row r="15362" spans="8:69" ht="12" customHeight="1">
      <c r="H15362" s="800"/>
      <c r="AJ15362" s="792"/>
      <c r="AM15362" s="792"/>
      <c r="AP15362" s="792"/>
      <c r="AS15362" s="792"/>
      <c r="AV15362" s="792"/>
      <c r="AY15362" s="792"/>
      <c r="BN15362" s="792"/>
      <c r="BQ15362" s="792"/>
    </row>
    <row r="15363" spans="8:69" ht="12" customHeight="1">
      <c r="H15363" s="800"/>
      <c r="AJ15363" s="792"/>
      <c r="AM15363" s="792"/>
      <c r="AP15363" s="792"/>
      <c r="AS15363" s="792"/>
      <c r="AV15363" s="792"/>
      <c r="AY15363" s="792"/>
      <c r="BN15363" s="792"/>
      <c r="BQ15363" s="792"/>
    </row>
    <row r="15364" spans="8:69" ht="12" customHeight="1">
      <c r="H15364" s="800"/>
      <c r="AJ15364" s="792"/>
      <c r="AM15364" s="792"/>
      <c r="AP15364" s="792"/>
      <c r="AS15364" s="792"/>
      <c r="AV15364" s="792"/>
      <c r="AY15364" s="792"/>
      <c r="BN15364" s="792"/>
      <c r="BQ15364" s="792"/>
    </row>
    <row r="15365" spans="8:69" ht="12" customHeight="1">
      <c r="H15365" s="800"/>
      <c r="AJ15365" s="792"/>
      <c r="AM15365" s="792"/>
      <c r="AP15365" s="792"/>
      <c r="AS15365" s="792"/>
      <c r="AV15365" s="792"/>
      <c r="AY15365" s="792"/>
      <c r="BN15365" s="792"/>
      <c r="BQ15365" s="792"/>
    </row>
    <row r="15366" spans="8:69" ht="12" customHeight="1">
      <c r="H15366" s="800"/>
      <c r="AJ15366" s="792"/>
      <c r="AM15366" s="792"/>
      <c r="AP15366" s="792"/>
      <c r="AS15366" s="792"/>
      <c r="AV15366" s="792"/>
      <c r="AY15366" s="792"/>
      <c r="BN15366" s="792"/>
      <c r="BQ15366" s="792"/>
    </row>
    <row r="15367" spans="8:69" ht="12" customHeight="1">
      <c r="H15367" s="800"/>
      <c r="AJ15367" s="792"/>
      <c r="AM15367" s="792"/>
      <c r="AP15367" s="792"/>
      <c r="AS15367" s="792"/>
      <c r="AV15367" s="792"/>
      <c r="AY15367" s="792"/>
      <c r="BN15367" s="792"/>
      <c r="BQ15367" s="792"/>
    </row>
    <row r="15368" spans="8:69" ht="12" customHeight="1">
      <c r="H15368" s="800"/>
      <c r="AJ15368" s="792"/>
      <c r="AM15368" s="792"/>
      <c r="AP15368" s="792"/>
      <c r="AS15368" s="792"/>
      <c r="AV15368" s="792"/>
      <c r="AY15368" s="792"/>
      <c r="BN15368" s="792"/>
      <c r="BQ15368" s="792"/>
    </row>
    <row r="15369" spans="8:69" ht="12" customHeight="1">
      <c r="H15369" s="800"/>
      <c r="AJ15369" s="792"/>
      <c r="AM15369" s="792"/>
      <c r="AP15369" s="792"/>
      <c r="AS15369" s="792"/>
      <c r="AV15369" s="792"/>
      <c r="AY15369" s="792"/>
      <c r="BN15369" s="792"/>
      <c r="BQ15369" s="792"/>
    </row>
    <row r="15370" spans="8:69" ht="12" customHeight="1">
      <c r="H15370" s="800"/>
      <c r="AJ15370" s="792"/>
      <c r="AM15370" s="792"/>
      <c r="AP15370" s="792"/>
      <c r="AS15370" s="792"/>
      <c r="AV15370" s="792"/>
      <c r="AY15370" s="792"/>
      <c r="BN15370" s="792"/>
      <c r="BQ15370" s="792"/>
    </row>
    <row r="15371" spans="8:69" ht="12" customHeight="1">
      <c r="H15371" s="800"/>
      <c r="AJ15371" s="792"/>
      <c r="AM15371" s="792"/>
      <c r="AP15371" s="792"/>
      <c r="AS15371" s="792"/>
      <c r="AV15371" s="792"/>
      <c r="AY15371" s="792"/>
      <c r="BN15371" s="792"/>
      <c r="BQ15371" s="792"/>
    </row>
    <row r="15372" spans="8:69" ht="12" customHeight="1">
      <c r="H15372" s="800"/>
      <c r="AJ15372" s="792"/>
      <c r="AM15372" s="792"/>
      <c r="AP15372" s="792"/>
      <c r="AS15372" s="792"/>
      <c r="AV15372" s="792"/>
      <c r="AY15372" s="792"/>
      <c r="BN15372" s="792"/>
      <c r="BQ15372" s="792"/>
    </row>
    <row r="15373" spans="8:69" ht="12" customHeight="1">
      <c r="H15373" s="800"/>
      <c r="AJ15373" s="792"/>
      <c r="AM15373" s="792"/>
      <c r="AP15373" s="792"/>
      <c r="AS15373" s="792"/>
      <c r="AV15373" s="792"/>
      <c r="AY15373" s="792"/>
      <c r="BN15373" s="792"/>
      <c r="BQ15373" s="792"/>
    </row>
    <row r="15374" spans="8:69" ht="12" customHeight="1">
      <c r="H15374" s="800"/>
      <c r="AJ15374" s="792"/>
      <c r="AM15374" s="792"/>
      <c r="AP15374" s="792"/>
      <c r="AS15374" s="792"/>
      <c r="AV15374" s="792"/>
      <c r="AY15374" s="792"/>
      <c r="BN15374" s="792"/>
      <c r="BQ15374" s="792"/>
    </row>
    <row r="15375" spans="8:69" ht="12" customHeight="1">
      <c r="H15375" s="800"/>
      <c r="AJ15375" s="792"/>
      <c r="AM15375" s="792"/>
      <c r="AP15375" s="792"/>
      <c r="AS15375" s="792"/>
      <c r="AV15375" s="792"/>
      <c r="AY15375" s="792"/>
      <c r="BN15375" s="792"/>
      <c r="BQ15375" s="792"/>
    </row>
    <row r="15376" spans="8:69" ht="12" customHeight="1">
      <c r="H15376" s="800"/>
      <c r="AJ15376" s="792"/>
      <c r="AM15376" s="792"/>
      <c r="AP15376" s="792"/>
      <c r="AS15376" s="792"/>
      <c r="AV15376" s="792"/>
      <c r="AY15376" s="792"/>
      <c r="BN15376" s="792"/>
      <c r="BQ15376" s="792"/>
    </row>
    <row r="15377" spans="8:69" ht="12" customHeight="1">
      <c r="H15377" s="800"/>
      <c r="AJ15377" s="792"/>
      <c r="AM15377" s="792"/>
      <c r="AP15377" s="792"/>
      <c r="AS15377" s="792"/>
      <c r="AV15377" s="792"/>
      <c r="AY15377" s="792"/>
      <c r="BN15377" s="792"/>
      <c r="BQ15377" s="792"/>
    </row>
    <row r="15378" spans="8:69" ht="12" customHeight="1">
      <c r="H15378" s="800"/>
      <c r="AJ15378" s="792"/>
      <c r="AM15378" s="792"/>
      <c r="AP15378" s="792"/>
      <c r="AS15378" s="792"/>
      <c r="AV15378" s="792"/>
      <c r="AY15378" s="792"/>
      <c r="BN15378" s="792"/>
      <c r="BQ15378" s="792"/>
    </row>
    <row r="15379" spans="8:69" ht="12" customHeight="1">
      <c r="H15379" s="800"/>
      <c r="AJ15379" s="792"/>
      <c r="AM15379" s="792"/>
      <c r="AP15379" s="792"/>
      <c r="AS15379" s="792"/>
      <c r="AV15379" s="792"/>
      <c r="AY15379" s="792"/>
      <c r="BN15379" s="792"/>
      <c r="BQ15379" s="792"/>
    </row>
    <row r="15380" spans="8:69" ht="12" customHeight="1">
      <c r="H15380" s="800"/>
      <c r="AJ15380" s="792"/>
      <c r="AM15380" s="792"/>
      <c r="AP15380" s="792"/>
      <c r="AS15380" s="792"/>
      <c r="AV15380" s="792"/>
      <c r="AY15380" s="792"/>
      <c r="BN15380" s="792"/>
      <c r="BQ15380" s="792"/>
    </row>
    <row r="15381" spans="8:69" ht="12" customHeight="1">
      <c r="H15381" s="800"/>
      <c r="AJ15381" s="792"/>
      <c r="AM15381" s="792"/>
      <c r="AP15381" s="792"/>
      <c r="AS15381" s="792"/>
      <c r="AV15381" s="792"/>
      <c r="AY15381" s="792"/>
      <c r="BN15381" s="792"/>
      <c r="BQ15381" s="792"/>
    </row>
    <row r="15382" spans="8:69" ht="12" customHeight="1">
      <c r="H15382" s="800"/>
      <c r="AJ15382" s="792"/>
      <c r="AM15382" s="792"/>
      <c r="AP15382" s="792"/>
      <c r="AS15382" s="792"/>
      <c r="AV15382" s="792"/>
      <c r="AY15382" s="792"/>
      <c r="BN15382" s="792"/>
      <c r="BQ15382" s="792"/>
    </row>
    <row r="15383" spans="8:69" ht="12" customHeight="1">
      <c r="H15383" s="800"/>
      <c r="AJ15383" s="792"/>
      <c r="AM15383" s="792"/>
      <c r="AP15383" s="792"/>
      <c r="AS15383" s="792"/>
      <c r="AV15383" s="792"/>
      <c r="AY15383" s="792"/>
      <c r="BN15383" s="792"/>
      <c r="BQ15383" s="792"/>
    </row>
    <row r="15384" spans="8:69" ht="12" customHeight="1">
      <c r="H15384" s="800"/>
      <c r="AJ15384" s="792"/>
      <c r="AM15384" s="792"/>
      <c r="AP15384" s="792"/>
      <c r="AS15384" s="792"/>
      <c r="AV15384" s="792"/>
      <c r="AY15384" s="792"/>
      <c r="BN15384" s="792"/>
      <c r="BQ15384" s="792"/>
    </row>
    <row r="15385" spans="8:69" ht="12" customHeight="1">
      <c r="H15385" s="800"/>
      <c r="AJ15385" s="792"/>
      <c r="AM15385" s="792"/>
      <c r="AP15385" s="792"/>
      <c r="AS15385" s="792"/>
      <c r="AV15385" s="792"/>
      <c r="AY15385" s="792"/>
      <c r="BN15385" s="792"/>
      <c r="BQ15385" s="792"/>
    </row>
    <row r="15386" spans="8:69" ht="12" customHeight="1">
      <c r="H15386" s="800"/>
      <c r="AJ15386" s="792"/>
      <c r="AM15386" s="792"/>
      <c r="AP15386" s="792"/>
      <c r="AS15386" s="792"/>
      <c r="AV15386" s="792"/>
      <c r="AY15386" s="792"/>
      <c r="BN15386" s="792"/>
      <c r="BQ15386" s="792"/>
    </row>
    <row r="15387" spans="8:69" ht="12" customHeight="1">
      <c r="H15387" s="800"/>
      <c r="AJ15387" s="792"/>
      <c r="AM15387" s="792"/>
      <c r="AP15387" s="792"/>
      <c r="AS15387" s="792"/>
      <c r="AV15387" s="792"/>
      <c r="AY15387" s="792"/>
      <c r="BN15387" s="792"/>
      <c r="BQ15387" s="792"/>
    </row>
    <row r="15388" spans="8:69" ht="12" customHeight="1">
      <c r="H15388" s="800"/>
      <c r="AJ15388" s="792"/>
      <c r="AM15388" s="792"/>
      <c r="AP15388" s="792"/>
      <c r="AS15388" s="792"/>
      <c r="AV15388" s="792"/>
      <c r="AY15388" s="792"/>
      <c r="BN15388" s="792"/>
      <c r="BQ15388" s="792"/>
    </row>
    <row r="15389" spans="8:69" ht="12" customHeight="1">
      <c r="H15389" s="800"/>
      <c r="AJ15389" s="792"/>
      <c r="AM15389" s="792"/>
      <c r="AP15389" s="792"/>
      <c r="AS15389" s="792"/>
      <c r="AV15389" s="792"/>
      <c r="AY15389" s="792"/>
      <c r="BN15389" s="792"/>
      <c r="BQ15389" s="792"/>
    </row>
    <row r="15390" spans="8:69" ht="12" customHeight="1">
      <c r="H15390" s="800"/>
      <c r="AJ15390" s="792"/>
      <c r="AM15390" s="792"/>
      <c r="AP15390" s="792"/>
      <c r="AS15390" s="792"/>
      <c r="AV15390" s="792"/>
      <c r="AY15390" s="792"/>
      <c r="BN15390" s="792"/>
      <c r="BQ15390" s="792"/>
    </row>
    <row r="15391" spans="8:69" ht="12" customHeight="1">
      <c r="H15391" s="800"/>
      <c r="AJ15391" s="792"/>
      <c r="AM15391" s="792"/>
      <c r="AP15391" s="792"/>
      <c r="AS15391" s="792"/>
      <c r="AV15391" s="792"/>
      <c r="AY15391" s="792"/>
      <c r="BN15391" s="792"/>
      <c r="BQ15391" s="792"/>
    </row>
    <row r="15392" spans="8:69" ht="12" customHeight="1">
      <c r="H15392" s="800"/>
      <c r="AJ15392" s="792"/>
      <c r="AM15392" s="792"/>
      <c r="AP15392" s="792"/>
      <c r="AS15392" s="792"/>
      <c r="AV15392" s="792"/>
      <c r="AY15392" s="792"/>
      <c r="BN15392" s="792"/>
      <c r="BQ15392" s="792"/>
    </row>
    <row r="15393" spans="8:69" ht="12" customHeight="1">
      <c r="H15393" s="800"/>
      <c r="AJ15393" s="792"/>
      <c r="AM15393" s="792"/>
      <c r="AP15393" s="792"/>
      <c r="AS15393" s="792"/>
      <c r="AV15393" s="792"/>
      <c r="AY15393" s="792"/>
      <c r="BN15393" s="792"/>
      <c r="BQ15393" s="792"/>
    </row>
    <row r="15394" spans="8:69" ht="12" customHeight="1">
      <c r="H15394" s="800"/>
      <c r="AJ15394" s="792"/>
      <c r="AM15394" s="792"/>
      <c r="AP15394" s="792"/>
      <c r="AS15394" s="792"/>
      <c r="AV15394" s="792"/>
      <c r="AY15394" s="792"/>
      <c r="BN15394" s="792"/>
      <c r="BQ15394" s="792"/>
    </row>
    <row r="15395" spans="8:69" ht="12" customHeight="1">
      <c r="H15395" s="800"/>
      <c r="AJ15395" s="792"/>
      <c r="AM15395" s="792"/>
      <c r="AP15395" s="792"/>
      <c r="AS15395" s="792"/>
      <c r="AV15395" s="792"/>
      <c r="AY15395" s="792"/>
      <c r="BN15395" s="792"/>
      <c r="BQ15395" s="792"/>
    </row>
    <row r="15396" spans="8:69" ht="12" customHeight="1">
      <c r="H15396" s="800"/>
      <c r="AJ15396" s="792"/>
      <c r="AM15396" s="792"/>
      <c r="AP15396" s="792"/>
      <c r="AS15396" s="792"/>
      <c r="AV15396" s="792"/>
      <c r="AY15396" s="792"/>
      <c r="BN15396" s="792"/>
      <c r="BQ15396" s="792"/>
    </row>
    <row r="15397" spans="8:69" ht="12" customHeight="1">
      <c r="H15397" s="800"/>
      <c r="AJ15397" s="792"/>
      <c r="AM15397" s="792"/>
      <c r="AP15397" s="792"/>
      <c r="AS15397" s="792"/>
      <c r="AV15397" s="792"/>
      <c r="AY15397" s="792"/>
      <c r="BN15397" s="792"/>
      <c r="BQ15397" s="792"/>
    </row>
    <row r="15398" spans="8:69" ht="12" customHeight="1">
      <c r="H15398" s="800"/>
      <c r="AJ15398" s="792"/>
      <c r="AM15398" s="792"/>
      <c r="AP15398" s="792"/>
      <c r="AS15398" s="792"/>
      <c r="AV15398" s="792"/>
      <c r="AY15398" s="792"/>
      <c r="BN15398" s="792"/>
      <c r="BQ15398" s="792"/>
    </row>
    <row r="15399" spans="8:69" ht="12" customHeight="1">
      <c r="H15399" s="800"/>
      <c r="AJ15399" s="792"/>
      <c r="AM15399" s="792"/>
      <c r="AP15399" s="792"/>
      <c r="AS15399" s="792"/>
      <c r="AV15399" s="792"/>
      <c r="AY15399" s="792"/>
      <c r="BN15399" s="792"/>
      <c r="BQ15399" s="792"/>
    </row>
    <row r="15400" spans="8:69" ht="12" customHeight="1">
      <c r="H15400" s="800"/>
      <c r="AJ15400" s="792"/>
      <c r="AM15400" s="792"/>
      <c r="AP15400" s="792"/>
      <c r="AS15400" s="792"/>
      <c r="AV15400" s="792"/>
      <c r="AY15400" s="792"/>
      <c r="BN15400" s="792"/>
      <c r="BQ15400" s="792"/>
    </row>
    <row r="15401" spans="8:69" ht="12" customHeight="1">
      <c r="H15401" s="800"/>
      <c r="AJ15401" s="792"/>
      <c r="AM15401" s="792"/>
      <c r="AP15401" s="792"/>
      <c r="AS15401" s="792"/>
      <c r="AV15401" s="792"/>
      <c r="AY15401" s="792"/>
      <c r="BN15401" s="792"/>
      <c r="BQ15401" s="792"/>
    </row>
    <row r="15402" spans="8:69" ht="12" customHeight="1">
      <c r="H15402" s="800"/>
      <c r="AJ15402" s="792"/>
      <c r="AM15402" s="792"/>
      <c r="AP15402" s="792"/>
      <c r="AS15402" s="792"/>
      <c r="AV15402" s="792"/>
      <c r="AY15402" s="792"/>
      <c r="BN15402" s="792"/>
      <c r="BQ15402" s="792"/>
    </row>
    <row r="15403" spans="8:69" ht="12" customHeight="1">
      <c r="H15403" s="800"/>
      <c r="AJ15403" s="792"/>
      <c r="AM15403" s="792"/>
      <c r="AP15403" s="792"/>
      <c r="AS15403" s="792"/>
      <c r="AV15403" s="792"/>
      <c r="AY15403" s="792"/>
      <c r="BN15403" s="792"/>
      <c r="BQ15403" s="792"/>
    </row>
    <row r="15404" spans="8:69" ht="12" customHeight="1">
      <c r="H15404" s="800"/>
      <c r="AJ15404" s="792"/>
      <c r="AM15404" s="792"/>
      <c r="AP15404" s="792"/>
      <c r="AS15404" s="792"/>
      <c r="AV15404" s="792"/>
      <c r="AY15404" s="792"/>
      <c r="BN15404" s="792"/>
      <c r="BQ15404" s="792"/>
    </row>
    <row r="15405" spans="8:69" ht="12" customHeight="1">
      <c r="H15405" s="800"/>
      <c r="AJ15405" s="792"/>
      <c r="AM15405" s="792"/>
      <c r="AP15405" s="792"/>
      <c r="AS15405" s="792"/>
      <c r="AV15405" s="792"/>
      <c r="AY15405" s="792"/>
      <c r="BN15405" s="792"/>
      <c r="BQ15405" s="792"/>
    </row>
    <row r="15406" spans="8:69" ht="12" customHeight="1">
      <c r="H15406" s="800"/>
      <c r="AJ15406" s="792"/>
      <c r="AM15406" s="792"/>
      <c r="AP15406" s="792"/>
      <c r="AS15406" s="792"/>
      <c r="AV15406" s="792"/>
      <c r="AY15406" s="792"/>
      <c r="BN15406" s="792"/>
      <c r="BQ15406" s="792"/>
    </row>
    <row r="15407" spans="8:69" ht="12" customHeight="1">
      <c r="H15407" s="800"/>
      <c r="AJ15407" s="792"/>
      <c r="AM15407" s="792"/>
      <c r="AP15407" s="792"/>
      <c r="AS15407" s="792"/>
      <c r="AV15407" s="792"/>
      <c r="AY15407" s="792"/>
      <c r="BN15407" s="792"/>
      <c r="BQ15407" s="792"/>
    </row>
    <row r="15408" spans="8:69" ht="12" customHeight="1">
      <c r="H15408" s="800"/>
      <c r="AJ15408" s="792"/>
      <c r="AM15408" s="792"/>
      <c r="AP15408" s="792"/>
      <c r="AS15408" s="792"/>
      <c r="AV15408" s="792"/>
      <c r="AY15408" s="792"/>
      <c r="BN15408" s="792"/>
      <c r="BQ15408" s="792"/>
    </row>
    <row r="15409" spans="8:69" ht="12" customHeight="1">
      <c r="H15409" s="800"/>
      <c r="AJ15409" s="792"/>
      <c r="AM15409" s="792"/>
      <c r="AP15409" s="792"/>
      <c r="AS15409" s="792"/>
      <c r="AV15409" s="792"/>
      <c r="AY15409" s="792"/>
      <c r="BN15409" s="792"/>
      <c r="BQ15409" s="792"/>
    </row>
    <row r="15410" spans="8:69" ht="12" customHeight="1">
      <c r="H15410" s="800"/>
      <c r="AJ15410" s="792"/>
      <c r="AM15410" s="792"/>
      <c r="AP15410" s="792"/>
      <c r="AS15410" s="792"/>
      <c r="AV15410" s="792"/>
      <c r="AY15410" s="792"/>
      <c r="BN15410" s="792"/>
      <c r="BQ15410" s="792"/>
    </row>
    <row r="15411" spans="8:69" ht="12" customHeight="1">
      <c r="H15411" s="800"/>
      <c r="AJ15411" s="792"/>
      <c r="AM15411" s="792"/>
      <c r="AP15411" s="792"/>
      <c r="AS15411" s="792"/>
      <c r="AV15411" s="792"/>
      <c r="AY15411" s="792"/>
      <c r="BN15411" s="792"/>
      <c r="BQ15411" s="792"/>
    </row>
    <row r="15412" spans="8:69" ht="12" customHeight="1">
      <c r="H15412" s="800"/>
      <c r="AJ15412" s="792"/>
      <c r="AM15412" s="792"/>
      <c r="AP15412" s="792"/>
      <c r="AS15412" s="792"/>
      <c r="AV15412" s="792"/>
      <c r="AY15412" s="792"/>
      <c r="BN15412" s="792"/>
      <c r="BQ15412" s="792"/>
    </row>
    <row r="15413" spans="8:69" ht="12" customHeight="1">
      <c r="H15413" s="800"/>
      <c r="AJ15413" s="792"/>
      <c r="AM15413" s="792"/>
      <c r="AP15413" s="792"/>
      <c r="AS15413" s="792"/>
      <c r="AV15413" s="792"/>
      <c r="AY15413" s="792"/>
      <c r="BN15413" s="792"/>
      <c r="BQ15413" s="792"/>
    </row>
    <row r="15414" spans="8:69" ht="12" customHeight="1">
      <c r="H15414" s="800"/>
      <c r="AJ15414" s="792"/>
      <c r="AM15414" s="792"/>
      <c r="AP15414" s="792"/>
      <c r="AS15414" s="792"/>
      <c r="AV15414" s="792"/>
      <c r="AY15414" s="792"/>
      <c r="BN15414" s="792"/>
      <c r="BQ15414" s="792"/>
    </row>
    <row r="15415" spans="8:69" ht="12" customHeight="1">
      <c r="H15415" s="800"/>
      <c r="AJ15415" s="792"/>
      <c r="AM15415" s="792"/>
      <c r="AP15415" s="792"/>
      <c r="AS15415" s="792"/>
      <c r="AV15415" s="792"/>
      <c r="AY15415" s="792"/>
      <c r="BN15415" s="792"/>
      <c r="BQ15415" s="792"/>
    </row>
    <row r="15416" spans="8:69" ht="12" customHeight="1">
      <c r="H15416" s="800"/>
      <c r="AJ15416" s="792"/>
      <c r="AM15416" s="792"/>
      <c r="AP15416" s="792"/>
      <c r="AS15416" s="792"/>
      <c r="AV15416" s="792"/>
      <c r="AY15416" s="792"/>
      <c r="BN15416" s="792"/>
      <c r="BQ15416" s="792"/>
    </row>
    <row r="15417" spans="8:69" ht="12" customHeight="1">
      <c r="H15417" s="800"/>
      <c r="AJ15417" s="792"/>
      <c r="AM15417" s="792"/>
      <c r="AP15417" s="792"/>
      <c r="AS15417" s="792"/>
      <c r="AV15417" s="792"/>
      <c r="AY15417" s="792"/>
      <c r="BN15417" s="792"/>
      <c r="BQ15417" s="792"/>
    </row>
    <row r="15418" spans="8:69" ht="12" customHeight="1">
      <c r="H15418" s="800"/>
      <c r="AJ15418" s="792"/>
      <c r="AM15418" s="792"/>
      <c r="AP15418" s="792"/>
      <c r="AS15418" s="792"/>
      <c r="AV15418" s="792"/>
      <c r="AY15418" s="792"/>
      <c r="BN15418" s="792"/>
      <c r="BQ15418" s="792"/>
    </row>
    <row r="15419" spans="8:69" ht="12" customHeight="1">
      <c r="H15419" s="800"/>
      <c r="AJ15419" s="792"/>
      <c r="AM15419" s="792"/>
      <c r="AP15419" s="792"/>
      <c r="AS15419" s="792"/>
      <c r="AV15419" s="792"/>
      <c r="AY15419" s="792"/>
      <c r="BN15419" s="792"/>
      <c r="BQ15419" s="792"/>
    </row>
    <row r="15420" spans="8:69" ht="12" customHeight="1">
      <c r="H15420" s="800"/>
      <c r="AJ15420" s="792"/>
      <c r="AM15420" s="792"/>
      <c r="AP15420" s="792"/>
      <c r="AS15420" s="792"/>
      <c r="AV15420" s="792"/>
      <c r="AY15420" s="792"/>
      <c r="BN15420" s="792"/>
      <c r="BQ15420" s="792"/>
    </row>
    <row r="15421" spans="8:69" ht="12" customHeight="1">
      <c r="H15421" s="800"/>
      <c r="AJ15421" s="792"/>
      <c r="AM15421" s="792"/>
      <c r="AP15421" s="792"/>
      <c r="AS15421" s="792"/>
      <c r="AV15421" s="792"/>
      <c r="AY15421" s="792"/>
      <c r="BN15421" s="792"/>
      <c r="BQ15421" s="792"/>
    </row>
    <row r="15422" spans="8:69" ht="12" customHeight="1">
      <c r="H15422" s="800"/>
      <c r="AJ15422" s="792"/>
      <c r="AM15422" s="792"/>
      <c r="AP15422" s="792"/>
      <c r="AS15422" s="792"/>
      <c r="AV15422" s="792"/>
      <c r="AY15422" s="792"/>
      <c r="BN15422" s="792"/>
      <c r="BQ15422" s="792"/>
    </row>
    <row r="15423" spans="8:69" ht="12" customHeight="1">
      <c r="H15423" s="800"/>
      <c r="AJ15423" s="792"/>
      <c r="AM15423" s="792"/>
      <c r="AP15423" s="792"/>
      <c r="AS15423" s="792"/>
      <c r="AV15423" s="792"/>
      <c r="AY15423" s="792"/>
      <c r="BN15423" s="792"/>
      <c r="BQ15423" s="792"/>
    </row>
    <row r="15424" spans="8:69" ht="12" customHeight="1">
      <c r="H15424" s="800"/>
      <c r="AJ15424" s="792"/>
      <c r="AM15424" s="792"/>
      <c r="AP15424" s="792"/>
      <c r="AS15424" s="792"/>
      <c r="AV15424" s="792"/>
      <c r="AY15424" s="792"/>
      <c r="BN15424" s="792"/>
      <c r="BQ15424" s="792"/>
    </row>
    <row r="15425" spans="8:69" ht="12" customHeight="1">
      <c r="H15425" s="800"/>
      <c r="AJ15425" s="792"/>
      <c r="AM15425" s="792"/>
      <c r="AP15425" s="792"/>
      <c r="AS15425" s="792"/>
      <c r="AV15425" s="792"/>
      <c r="AY15425" s="792"/>
      <c r="BN15425" s="792"/>
      <c r="BQ15425" s="792"/>
    </row>
    <row r="15426" spans="8:69" ht="12" customHeight="1">
      <c r="H15426" s="800"/>
      <c r="AJ15426" s="792"/>
      <c r="AM15426" s="792"/>
      <c r="AP15426" s="792"/>
      <c r="AS15426" s="792"/>
      <c r="AV15426" s="792"/>
      <c r="AY15426" s="792"/>
      <c r="BN15426" s="792"/>
      <c r="BQ15426" s="792"/>
    </row>
    <row r="15427" spans="8:69" ht="12" customHeight="1">
      <c r="H15427" s="800"/>
      <c r="AJ15427" s="792"/>
      <c r="AM15427" s="792"/>
      <c r="AP15427" s="792"/>
      <c r="AS15427" s="792"/>
      <c r="AV15427" s="792"/>
      <c r="AY15427" s="792"/>
      <c r="BN15427" s="792"/>
      <c r="BQ15427" s="792"/>
    </row>
    <row r="15428" spans="8:69" ht="12" customHeight="1">
      <c r="H15428" s="800"/>
      <c r="AJ15428" s="792"/>
      <c r="AM15428" s="792"/>
      <c r="AP15428" s="792"/>
      <c r="AS15428" s="792"/>
      <c r="AV15428" s="792"/>
      <c r="AY15428" s="792"/>
      <c r="BN15428" s="792"/>
      <c r="BQ15428" s="792"/>
    </row>
    <row r="15429" spans="8:69" ht="12" customHeight="1">
      <c r="H15429" s="800"/>
      <c r="AJ15429" s="792"/>
      <c r="AM15429" s="792"/>
      <c r="AP15429" s="792"/>
      <c r="AS15429" s="792"/>
      <c r="AV15429" s="792"/>
      <c r="AY15429" s="792"/>
      <c r="BN15429" s="792"/>
      <c r="BQ15429" s="792"/>
    </row>
    <row r="15430" spans="8:69" ht="12" customHeight="1">
      <c r="H15430" s="800"/>
      <c r="AJ15430" s="792"/>
      <c r="AM15430" s="792"/>
      <c r="AP15430" s="792"/>
      <c r="AS15430" s="792"/>
      <c r="AV15430" s="792"/>
      <c r="AY15430" s="792"/>
      <c r="BN15430" s="792"/>
      <c r="BQ15430" s="792"/>
    </row>
    <row r="15431" spans="8:69" ht="12" customHeight="1">
      <c r="H15431" s="800"/>
      <c r="AJ15431" s="792"/>
      <c r="AM15431" s="792"/>
      <c r="AP15431" s="792"/>
      <c r="AS15431" s="792"/>
      <c r="AV15431" s="792"/>
      <c r="AY15431" s="792"/>
      <c r="BN15431" s="792"/>
      <c r="BQ15431" s="792"/>
    </row>
    <row r="15432" spans="8:69" ht="12" customHeight="1">
      <c r="H15432" s="800"/>
      <c r="AJ15432" s="792"/>
      <c r="AM15432" s="792"/>
      <c r="AP15432" s="792"/>
      <c r="AS15432" s="792"/>
      <c r="AV15432" s="792"/>
      <c r="AY15432" s="792"/>
      <c r="BN15432" s="792"/>
      <c r="BQ15432" s="792"/>
    </row>
    <row r="15433" spans="8:69" ht="12" customHeight="1">
      <c r="H15433" s="800"/>
      <c r="AJ15433" s="792"/>
      <c r="AM15433" s="792"/>
      <c r="AP15433" s="792"/>
      <c r="AS15433" s="792"/>
      <c r="AV15433" s="792"/>
      <c r="AY15433" s="792"/>
      <c r="BN15433" s="792"/>
      <c r="BQ15433" s="792"/>
    </row>
    <row r="15434" spans="8:69" ht="12" customHeight="1">
      <c r="H15434" s="800"/>
      <c r="AJ15434" s="792"/>
      <c r="AM15434" s="792"/>
      <c r="AP15434" s="792"/>
      <c r="AS15434" s="792"/>
      <c r="AV15434" s="792"/>
      <c r="AY15434" s="792"/>
      <c r="BN15434" s="792"/>
      <c r="BQ15434" s="792"/>
    </row>
    <row r="15435" spans="8:69" ht="12" customHeight="1">
      <c r="H15435" s="800"/>
      <c r="AJ15435" s="792"/>
      <c r="AM15435" s="792"/>
      <c r="AP15435" s="792"/>
      <c r="AS15435" s="792"/>
      <c r="AV15435" s="792"/>
      <c r="AY15435" s="792"/>
      <c r="BN15435" s="792"/>
      <c r="BQ15435" s="792"/>
    </row>
    <row r="15436" spans="8:69" ht="12" customHeight="1">
      <c r="H15436" s="800"/>
      <c r="AJ15436" s="792"/>
      <c r="AM15436" s="792"/>
      <c r="AP15436" s="792"/>
      <c r="AS15436" s="792"/>
      <c r="AV15436" s="792"/>
      <c r="AY15436" s="792"/>
      <c r="BN15436" s="792"/>
      <c r="BQ15436" s="792"/>
    </row>
    <row r="15437" spans="8:69" ht="12" customHeight="1">
      <c r="H15437" s="800"/>
      <c r="AJ15437" s="792"/>
      <c r="AM15437" s="792"/>
      <c r="AP15437" s="792"/>
      <c r="AS15437" s="792"/>
      <c r="AV15437" s="792"/>
      <c r="AY15437" s="792"/>
      <c r="BN15437" s="792"/>
      <c r="BQ15437" s="792"/>
    </row>
    <row r="15438" spans="8:69" ht="12" customHeight="1">
      <c r="H15438" s="800"/>
      <c r="AJ15438" s="792"/>
      <c r="AM15438" s="792"/>
      <c r="AP15438" s="792"/>
      <c r="AS15438" s="792"/>
      <c r="AV15438" s="792"/>
      <c r="AY15438" s="792"/>
      <c r="BN15438" s="792"/>
      <c r="BQ15438" s="792"/>
    </row>
    <row r="15439" spans="8:69" ht="12" customHeight="1">
      <c r="H15439" s="800"/>
      <c r="AJ15439" s="792"/>
      <c r="AM15439" s="792"/>
      <c r="AP15439" s="792"/>
      <c r="AS15439" s="792"/>
      <c r="AV15439" s="792"/>
      <c r="AY15439" s="792"/>
      <c r="BN15439" s="792"/>
      <c r="BQ15439" s="792"/>
    </row>
    <row r="15440" spans="8:69" ht="12" customHeight="1">
      <c r="H15440" s="800"/>
      <c r="AJ15440" s="792"/>
      <c r="AM15440" s="792"/>
      <c r="AP15440" s="792"/>
      <c r="AS15440" s="792"/>
      <c r="AV15440" s="792"/>
      <c r="AY15440" s="792"/>
      <c r="BN15440" s="792"/>
      <c r="BQ15440" s="792"/>
    </row>
    <row r="15441" spans="8:69" ht="12" customHeight="1">
      <c r="H15441" s="800"/>
      <c r="AJ15441" s="792"/>
      <c r="AM15441" s="792"/>
      <c r="AP15441" s="792"/>
      <c r="AS15441" s="792"/>
      <c r="AV15441" s="792"/>
      <c r="AY15441" s="792"/>
      <c r="BN15441" s="792"/>
      <c r="BQ15441" s="792"/>
    </row>
    <row r="15442" spans="8:69" ht="12" customHeight="1">
      <c r="H15442" s="800"/>
      <c r="AJ15442" s="792"/>
      <c r="AM15442" s="792"/>
      <c r="AP15442" s="792"/>
      <c r="AS15442" s="792"/>
      <c r="AV15442" s="792"/>
      <c r="AY15442" s="792"/>
      <c r="BN15442" s="792"/>
      <c r="BQ15442" s="792"/>
    </row>
    <row r="15443" spans="8:69" ht="12" customHeight="1">
      <c r="H15443" s="800"/>
      <c r="AJ15443" s="792"/>
      <c r="AM15443" s="792"/>
      <c r="AP15443" s="792"/>
      <c r="AS15443" s="792"/>
      <c r="AV15443" s="792"/>
      <c r="AY15443" s="792"/>
      <c r="BN15443" s="792"/>
      <c r="BQ15443" s="792"/>
    </row>
    <row r="15444" spans="8:69" ht="12" customHeight="1">
      <c r="H15444" s="800"/>
      <c r="AJ15444" s="792"/>
      <c r="AM15444" s="792"/>
      <c r="AP15444" s="792"/>
      <c r="AS15444" s="792"/>
      <c r="AV15444" s="792"/>
      <c r="AY15444" s="792"/>
      <c r="BN15444" s="792"/>
      <c r="BQ15444" s="792"/>
    </row>
    <row r="15445" spans="8:69" ht="12" customHeight="1">
      <c r="H15445" s="800"/>
      <c r="AJ15445" s="792"/>
      <c r="AM15445" s="792"/>
      <c r="AP15445" s="792"/>
      <c r="AS15445" s="792"/>
      <c r="AV15445" s="792"/>
      <c r="AY15445" s="792"/>
      <c r="BN15445" s="792"/>
      <c r="BQ15445" s="792"/>
    </row>
    <row r="15446" spans="8:69" ht="12" customHeight="1">
      <c r="H15446" s="800"/>
      <c r="AJ15446" s="792"/>
      <c r="AM15446" s="792"/>
      <c r="AP15446" s="792"/>
      <c r="AS15446" s="792"/>
      <c r="AV15446" s="792"/>
      <c r="AY15446" s="792"/>
      <c r="BN15446" s="792"/>
      <c r="BQ15446" s="792"/>
    </row>
    <row r="15447" spans="8:69" ht="12" customHeight="1">
      <c r="H15447" s="800"/>
      <c r="AJ15447" s="792"/>
      <c r="AM15447" s="792"/>
      <c r="AP15447" s="792"/>
      <c r="AS15447" s="792"/>
      <c r="AV15447" s="792"/>
      <c r="AY15447" s="792"/>
      <c r="BN15447" s="792"/>
      <c r="BQ15447" s="792"/>
    </row>
    <row r="15448" spans="8:69" ht="12" customHeight="1">
      <c r="H15448" s="800"/>
      <c r="AJ15448" s="792"/>
      <c r="AM15448" s="792"/>
      <c r="AP15448" s="792"/>
      <c r="AS15448" s="792"/>
      <c r="AV15448" s="792"/>
      <c r="AY15448" s="792"/>
      <c r="BN15448" s="792"/>
      <c r="BQ15448" s="792"/>
    </row>
    <row r="15449" spans="8:69" ht="12" customHeight="1">
      <c r="H15449" s="800"/>
      <c r="AJ15449" s="792"/>
      <c r="AM15449" s="792"/>
      <c r="AP15449" s="792"/>
      <c r="AS15449" s="792"/>
      <c r="AV15449" s="792"/>
      <c r="AY15449" s="792"/>
      <c r="BN15449" s="792"/>
      <c r="BQ15449" s="792"/>
    </row>
    <row r="15450" spans="8:69" ht="12" customHeight="1">
      <c r="H15450" s="800"/>
      <c r="AJ15450" s="792"/>
      <c r="AM15450" s="792"/>
      <c r="AP15450" s="792"/>
      <c r="AS15450" s="792"/>
      <c r="AV15450" s="792"/>
      <c r="AY15450" s="792"/>
      <c r="BN15450" s="792"/>
      <c r="BQ15450" s="792"/>
    </row>
    <row r="15451" spans="8:69" ht="12" customHeight="1">
      <c r="H15451" s="800"/>
      <c r="AJ15451" s="792"/>
      <c r="AM15451" s="792"/>
      <c r="AP15451" s="792"/>
      <c r="AS15451" s="792"/>
      <c r="AV15451" s="792"/>
      <c r="AY15451" s="792"/>
      <c r="BN15451" s="792"/>
      <c r="BQ15451" s="792"/>
    </row>
    <row r="15452" spans="8:69" ht="12" customHeight="1">
      <c r="H15452" s="800"/>
      <c r="AJ15452" s="792"/>
      <c r="AM15452" s="792"/>
      <c r="AP15452" s="792"/>
      <c r="AS15452" s="792"/>
      <c r="AV15452" s="792"/>
      <c r="AY15452" s="792"/>
      <c r="BN15452" s="792"/>
      <c r="BQ15452" s="792"/>
    </row>
    <row r="15453" spans="8:69" ht="12" customHeight="1">
      <c r="H15453" s="800"/>
      <c r="AJ15453" s="792"/>
      <c r="AM15453" s="792"/>
      <c r="AP15453" s="792"/>
      <c r="AS15453" s="792"/>
      <c r="AV15453" s="792"/>
      <c r="AY15453" s="792"/>
      <c r="BN15453" s="792"/>
      <c r="BQ15453" s="792"/>
    </row>
    <row r="15454" spans="8:69" ht="12" customHeight="1">
      <c r="H15454" s="800"/>
      <c r="AJ15454" s="792"/>
      <c r="AM15454" s="792"/>
      <c r="AP15454" s="792"/>
      <c r="AS15454" s="792"/>
      <c r="AV15454" s="792"/>
      <c r="AY15454" s="792"/>
      <c r="BN15454" s="792"/>
      <c r="BQ15454" s="792"/>
    </row>
    <row r="15455" spans="8:69" ht="12" customHeight="1">
      <c r="H15455" s="800"/>
      <c r="AJ15455" s="792"/>
      <c r="AM15455" s="792"/>
      <c r="AP15455" s="792"/>
      <c r="AS15455" s="792"/>
      <c r="AV15455" s="792"/>
      <c r="AY15455" s="792"/>
      <c r="BN15455" s="792"/>
      <c r="BQ15455" s="792"/>
    </row>
    <row r="15456" spans="8:69" ht="12" customHeight="1">
      <c r="H15456" s="800"/>
      <c r="AJ15456" s="792"/>
      <c r="AM15456" s="792"/>
      <c r="AP15456" s="792"/>
      <c r="AS15456" s="792"/>
      <c r="AV15456" s="792"/>
      <c r="AY15456" s="792"/>
      <c r="BN15456" s="792"/>
      <c r="BQ15456" s="792"/>
    </row>
    <row r="15457" spans="8:69" ht="12" customHeight="1">
      <c r="H15457" s="800"/>
      <c r="AJ15457" s="792"/>
      <c r="AM15457" s="792"/>
      <c r="AP15457" s="792"/>
      <c r="AS15457" s="792"/>
      <c r="AV15457" s="792"/>
      <c r="AY15457" s="792"/>
      <c r="BN15457" s="792"/>
      <c r="BQ15457" s="792"/>
    </row>
    <row r="15458" spans="8:69" ht="12" customHeight="1">
      <c r="H15458" s="800"/>
      <c r="AJ15458" s="792"/>
      <c r="AM15458" s="792"/>
      <c r="AP15458" s="792"/>
      <c r="AS15458" s="792"/>
      <c r="AV15458" s="792"/>
      <c r="AY15458" s="792"/>
      <c r="BN15458" s="792"/>
      <c r="BQ15458" s="792"/>
    </row>
    <row r="15459" spans="8:69" ht="12" customHeight="1">
      <c r="H15459" s="800"/>
      <c r="AJ15459" s="792"/>
      <c r="AM15459" s="792"/>
      <c r="AP15459" s="792"/>
      <c r="AS15459" s="792"/>
      <c r="AV15459" s="792"/>
      <c r="AY15459" s="792"/>
      <c r="BN15459" s="792"/>
      <c r="BQ15459" s="792"/>
    </row>
    <row r="15460" spans="8:69" ht="12" customHeight="1">
      <c r="H15460" s="800"/>
      <c r="AJ15460" s="792"/>
      <c r="AM15460" s="792"/>
      <c r="AP15460" s="792"/>
      <c r="AS15460" s="792"/>
      <c r="AV15460" s="792"/>
      <c r="AY15460" s="792"/>
      <c r="BN15460" s="792"/>
      <c r="BQ15460" s="792"/>
    </row>
    <row r="15461" spans="8:69" ht="12" customHeight="1">
      <c r="H15461" s="800"/>
      <c r="AJ15461" s="792"/>
      <c r="AM15461" s="792"/>
      <c r="AP15461" s="792"/>
      <c r="AS15461" s="792"/>
      <c r="AV15461" s="792"/>
      <c r="AY15461" s="792"/>
      <c r="BN15461" s="792"/>
      <c r="BQ15461" s="792"/>
    </row>
    <row r="15462" spans="8:69" ht="12" customHeight="1">
      <c r="H15462" s="800"/>
      <c r="AJ15462" s="792"/>
      <c r="AM15462" s="792"/>
      <c r="AP15462" s="792"/>
      <c r="AS15462" s="792"/>
      <c r="AV15462" s="792"/>
      <c r="AY15462" s="792"/>
      <c r="BN15462" s="792"/>
      <c r="BQ15462" s="792"/>
    </row>
    <row r="15463" spans="8:69" ht="12" customHeight="1">
      <c r="H15463" s="800"/>
      <c r="AJ15463" s="792"/>
      <c r="AM15463" s="792"/>
      <c r="AP15463" s="792"/>
      <c r="AS15463" s="792"/>
      <c r="AV15463" s="792"/>
      <c r="AY15463" s="792"/>
      <c r="BN15463" s="792"/>
      <c r="BQ15463" s="792"/>
    </row>
    <row r="15464" spans="8:69" ht="12" customHeight="1">
      <c r="H15464" s="800"/>
      <c r="AJ15464" s="792"/>
      <c r="AM15464" s="792"/>
      <c r="AP15464" s="792"/>
      <c r="AS15464" s="792"/>
      <c r="AV15464" s="792"/>
      <c r="AY15464" s="792"/>
      <c r="BN15464" s="792"/>
      <c r="BQ15464" s="792"/>
    </row>
    <row r="15465" spans="8:69" ht="12" customHeight="1">
      <c r="H15465" s="800"/>
      <c r="AJ15465" s="792"/>
      <c r="AM15465" s="792"/>
      <c r="AP15465" s="792"/>
      <c r="AS15465" s="792"/>
      <c r="AV15465" s="792"/>
      <c r="AY15465" s="792"/>
      <c r="BN15465" s="792"/>
      <c r="BQ15465" s="792"/>
    </row>
    <row r="15466" spans="8:69" ht="12" customHeight="1">
      <c r="H15466" s="800"/>
      <c r="AJ15466" s="792"/>
      <c r="AM15466" s="792"/>
      <c r="AP15466" s="792"/>
      <c r="AS15466" s="792"/>
      <c r="AV15466" s="792"/>
      <c r="AY15466" s="792"/>
      <c r="BN15466" s="792"/>
      <c r="BQ15466" s="792"/>
    </row>
    <row r="15467" spans="8:69" ht="12" customHeight="1">
      <c r="H15467" s="800"/>
      <c r="AJ15467" s="792"/>
      <c r="AM15467" s="792"/>
      <c r="AP15467" s="792"/>
      <c r="AS15467" s="792"/>
      <c r="AV15467" s="792"/>
      <c r="AY15467" s="792"/>
      <c r="BN15467" s="792"/>
      <c r="BQ15467" s="792"/>
    </row>
    <row r="15468" spans="8:69" ht="12" customHeight="1">
      <c r="H15468" s="800"/>
      <c r="AJ15468" s="792"/>
      <c r="AM15468" s="792"/>
      <c r="AP15468" s="792"/>
      <c r="AS15468" s="792"/>
      <c r="AV15468" s="792"/>
      <c r="AY15468" s="792"/>
      <c r="BN15468" s="792"/>
      <c r="BQ15468" s="792"/>
    </row>
    <row r="15469" spans="8:69" ht="12" customHeight="1">
      <c r="H15469" s="800"/>
      <c r="AJ15469" s="792"/>
      <c r="AM15469" s="792"/>
      <c r="AP15469" s="792"/>
      <c r="AS15469" s="792"/>
      <c r="AV15469" s="792"/>
      <c r="AY15469" s="792"/>
      <c r="BN15469" s="792"/>
      <c r="BQ15469" s="792"/>
    </row>
    <row r="15470" spans="8:69" ht="12" customHeight="1">
      <c r="H15470" s="800"/>
      <c r="AJ15470" s="792"/>
      <c r="AM15470" s="792"/>
      <c r="AP15470" s="792"/>
      <c r="AS15470" s="792"/>
      <c r="AV15470" s="792"/>
      <c r="AY15470" s="792"/>
      <c r="BN15470" s="792"/>
      <c r="BQ15470" s="792"/>
    </row>
    <row r="15471" spans="8:69" ht="12" customHeight="1">
      <c r="H15471" s="800"/>
      <c r="AJ15471" s="792"/>
      <c r="AM15471" s="792"/>
      <c r="AP15471" s="792"/>
      <c r="AS15471" s="792"/>
      <c r="AV15471" s="792"/>
      <c r="AY15471" s="792"/>
      <c r="BN15471" s="792"/>
      <c r="BQ15471" s="792"/>
    </row>
    <row r="15472" spans="8:69" ht="12" customHeight="1">
      <c r="H15472" s="800"/>
      <c r="AJ15472" s="792"/>
      <c r="AM15472" s="792"/>
      <c r="AP15472" s="792"/>
      <c r="AS15472" s="792"/>
      <c r="AV15472" s="792"/>
      <c r="AY15472" s="792"/>
      <c r="BN15472" s="792"/>
      <c r="BQ15472" s="792"/>
    </row>
    <row r="15473" spans="8:69" ht="12" customHeight="1">
      <c r="H15473" s="800"/>
      <c r="AJ15473" s="792"/>
      <c r="AM15473" s="792"/>
      <c r="AP15473" s="792"/>
      <c r="AS15473" s="792"/>
      <c r="AV15473" s="792"/>
      <c r="AY15473" s="792"/>
      <c r="BN15473" s="792"/>
      <c r="BQ15473" s="792"/>
    </row>
    <row r="15474" spans="8:69" ht="12" customHeight="1">
      <c r="H15474" s="800"/>
      <c r="AJ15474" s="792"/>
      <c r="AM15474" s="792"/>
      <c r="AP15474" s="792"/>
      <c r="AS15474" s="792"/>
      <c r="AV15474" s="792"/>
      <c r="AY15474" s="792"/>
      <c r="BN15474" s="792"/>
      <c r="BQ15474" s="792"/>
    </row>
    <row r="15475" spans="8:69" ht="12" customHeight="1">
      <c r="H15475" s="800"/>
      <c r="AJ15475" s="792"/>
      <c r="AM15475" s="792"/>
      <c r="AP15475" s="792"/>
      <c r="AS15475" s="792"/>
      <c r="AV15475" s="792"/>
      <c r="AY15475" s="792"/>
      <c r="BN15475" s="792"/>
      <c r="BQ15475" s="792"/>
    </row>
    <row r="15476" spans="8:69" ht="12" customHeight="1">
      <c r="H15476" s="800"/>
      <c r="AJ15476" s="792"/>
      <c r="AM15476" s="792"/>
      <c r="AP15476" s="792"/>
      <c r="AS15476" s="792"/>
      <c r="AV15476" s="792"/>
      <c r="AY15476" s="792"/>
      <c r="BN15476" s="792"/>
      <c r="BQ15476" s="792"/>
    </row>
    <row r="15477" spans="8:69" ht="12" customHeight="1">
      <c r="H15477" s="800"/>
      <c r="AJ15477" s="792"/>
      <c r="AM15477" s="792"/>
      <c r="AP15477" s="792"/>
      <c r="AS15477" s="792"/>
      <c r="AV15477" s="792"/>
      <c r="AY15477" s="792"/>
      <c r="BN15477" s="792"/>
      <c r="BQ15477" s="792"/>
    </row>
    <row r="15478" spans="8:69" ht="12" customHeight="1">
      <c r="H15478" s="800"/>
      <c r="AJ15478" s="792"/>
      <c r="AM15478" s="792"/>
      <c r="AP15478" s="792"/>
      <c r="AS15478" s="792"/>
      <c r="AV15478" s="792"/>
      <c r="AY15478" s="792"/>
      <c r="BN15478" s="792"/>
      <c r="BQ15478" s="792"/>
    </row>
    <row r="15479" spans="8:69" ht="12" customHeight="1">
      <c r="H15479" s="800"/>
      <c r="AJ15479" s="792"/>
      <c r="AM15479" s="792"/>
      <c r="AP15479" s="792"/>
      <c r="AS15479" s="792"/>
      <c r="AV15479" s="792"/>
      <c r="AY15479" s="792"/>
      <c r="BN15479" s="792"/>
      <c r="BQ15479" s="792"/>
    </row>
    <row r="15480" spans="8:69" ht="12" customHeight="1">
      <c r="H15480" s="800"/>
      <c r="AJ15480" s="792"/>
      <c r="AM15480" s="792"/>
      <c r="AP15480" s="792"/>
      <c r="AS15480" s="792"/>
      <c r="AV15480" s="792"/>
      <c r="AY15480" s="792"/>
      <c r="BN15480" s="792"/>
      <c r="BQ15480" s="792"/>
    </row>
    <row r="15481" spans="8:69" ht="12" customHeight="1">
      <c r="H15481" s="800"/>
      <c r="AJ15481" s="792"/>
      <c r="AM15481" s="792"/>
      <c r="AP15481" s="792"/>
      <c r="AS15481" s="792"/>
      <c r="AV15481" s="792"/>
      <c r="AY15481" s="792"/>
      <c r="BN15481" s="792"/>
      <c r="BQ15481" s="792"/>
    </row>
    <row r="15482" spans="8:69" ht="12" customHeight="1">
      <c r="H15482" s="800"/>
      <c r="AJ15482" s="792"/>
      <c r="AM15482" s="792"/>
      <c r="AP15482" s="792"/>
      <c r="AS15482" s="792"/>
      <c r="AV15482" s="792"/>
      <c r="AY15482" s="792"/>
      <c r="BN15482" s="792"/>
      <c r="BQ15482" s="792"/>
    </row>
    <row r="15483" spans="8:69" ht="12" customHeight="1">
      <c r="H15483" s="800"/>
      <c r="AJ15483" s="792"/>
      <c r="AM15483" s="792"/>
      <c r="AP15483" s="792"/>
      <c r="AS15483" s="792"/>
      <c r="AV15483" s="792"/>
      <c r="AY15483" s="792"/>
      <c r="BN15483" s="792"/>
      <c r="BQ15483" s="792"/>
    </row>
    <row r="15484" spans="8:69" ht="12" customHeight="1">
      <c r="H15484" s="800"/>
      <c r="AJ15484" s="792"/>
      <c r="AM15484" s="792"/>
      <c r="AP15484" s="792"/>
      <c r="AS15484" s="792"/>
      <c r="AV15484" s="792"/>
      <c r="AY15484" s="792"/>
      <c r="BN15484" s="792"/>
      <c r="BQ15484" s="792"/>
    </row>
    <row r="15485" spans="8:69" ht="12" customHeight="1">
      <c r="H15485" s="800"/>
      <c r="AJ15485" s="792"/>
      <c r="AM15485" s="792"/>
      <c r="AP15485" s="792"/>
      <c r="AS15485" s="792"/>
      <c r="AV15485" s="792"/>
      <c r="AY15485" s="792"/>
      <c r="BN15485" s="792"/>
      <c r="BQ15485" s="792"/>
    </row>
    <row r="15486" spans="8:69" ht="12" customHeight="1">
      <c r="H15486" s="800"/>
      <c r="AJ15486" s="792"/>
      <c r="AM15486" s="792"/>
      <c r="AP15486" s="792"/>
      <c r="AS15486" s="792"/>
      <c r="AV15486" s="792"/>
      <c r="AY15486" s="792"/>
      <c r="BN15486" s="792"/>
      <c r="BQ15486" s="792"/>
    </row>
    <row r="15487" spans="8:69" ht="12" customHeight="1">
      <c r="H15487" s="800"/>
      <c r="AJ15487" s="792"/>
      <c r="AM15487" s="792"/>
      <c r="AP15487" s="792"/>
      <c r="AS15487" s="792"/>
      <c r="AV15487" s="792"/>
      <c r="AY15487" s="792"/>
      <c r="BN15487" s="792"/>
      <c r="BQ15487" s="792"/>
    </row>
    <row r="15488" spans="8:69" ht="12" customHeight="1">
      <c r="H15488" s="800"/>
      <c r="AJ15488" s="792"/>
      <c r="AM15488" s="792"/>
      <c r="AP15488" s="792"/>
      <c r="AS15488" s="792"/>
      <c r="AV15488" s="792"/>
      <c r="AY15488" s="792"/>
      <c r="BN15488" s="792"/>
      <c r="BQ15488" s="792"/>
    </row>
    <row r="15489" spans="8:69" ht="12" customHeight="1">
      <c r="H15489" s="800"/>
      <c r="AJ15489" s="792"/>
      <c r="AM15489" s="792"/>
      <c r="AP15489" s="792"/>
      <c r="AS15489" s="792"/>
      <c r="AV15489" s="792"/>
      <c r="AY15489" s="792"/>
      <c r="BN15489" s="792"/>
      <c r="BQ15489" s="792"/>
    </row>
    <row r="15490" spans="8:69" ht="12" customHeight="1">
      <c r="H15490" s="800"/>
      <c r="AJ15490" s="792"/>
      <c r="AM15490" s="792"/>
      <c r="AP15490" s="792"/>
      <c r="AS15490" s="792"/>
      <c r="AV15490" s="792"/>
      <c r="AY15490" s="792"/>
      <c r="BN15490" s="792"/>
      <c r="BQ15490" s="792"/>
    </row>
    <row r="15491" spans="8:69" ht="12" customHeight="1">
      <c r="H15491" s="800"/>
      <c r="AJ15491" s="792"/>
      <c r="AM15491" s="792"/>
      <c r="AP15491" s="792"/>
      <c r="AS15491" s="792"/>
      <c r="AV15491" s="792"/>
      <c r="AY15491" s="792"/>
      <c r="BN15491" s="792"/>
      <c r="BQ15491" s="792"/>
    </row>
    <row r="15492" spans="8:69" ht="12" customHeight="1">
      <c r="H15492" s="800"/>
      <c r="AJ15492" s="792"/>
      <c r="AM15492" s="792"/>
      <c r="AP15492" s="792"/>
      <c r="AS15492" s="792"/>
      <c r="AV15492" s="792"/>
      <c r="AY15492" s="792"/>
      <c r="BN15492" s="792"/>
      <c r="BQ15492" s="792"/>
    </row>
    <row r="15493" spans="8:69" ht="12" customHeight="1">
      <c r="H15493" s="800"/>
      <c r="AJ15493" s="792"/>
      <c r="AM15493" s="792"/>
      <c r="AP15493" s="792"/>
      <c r="AS15493" s="792"/>
      <c r="AV15493" s="792"/>
      <c r="AY15493" s="792"/>
      <c r="BN15493" s="792"/>
      <c r="BQ15493" s="792"/>
    </row>
    <row r="15494" spans="8:69" ht="12" customHeight="1">
      <c r="H15494" s="800"/>
      <c r="AJ15494" s="792"/>
      <c r="AM15494" s="792"/>
      <c r="AP15494" s="792"/>
      <c r="AS15494" s="792"/>
      <c r="AV15494" s="792"/>
      <c r="AY15494" s="792"/>
      <c r="BN15494" s="792"/>
      <c r="BQ15494" s="792"/>
    </row>
    <row r="15495" spans="8:69" ht="12" customHeight="1">
      <c r="H15495" s="800"/>
      <c r="AJ15495" s="792"/>
      <c r="AM15495" s="792"/>
      <c r="AP15495" s="792"/>
      <c r="AS15495" s="792"/>
      <c r="AV15495" s="792"/>
      <c r="AY15495" s="792"/>
      <c r="BN15495" s="792"/>
      <c r="BQ15495" s="792"/>
    </row>
    <row r="15496" spans="8:69" ht="12" customHeight="1">
      <c r="H15496" s="800"/>
      <c r="AJ15496" s="792"/>
      <c r="AM15496" s="792"/>
      <c r="AP15496" s="792"/>
      <c r="AS15496" s="792"/>
      <c r="AV15496" s="792"/>
      <c r="AY15496" s="792"/>
      <c r="BN15496" s="792"/>
      <c r="BQ15496" s="792"/>
    </row>
    <row r="15497" spans="8:69" ht="12" customHeight="1">
      <c r="H15497" s="800"/>
      <c r="AJ15497" s="792"/>
      <c r="AM15497" s="792"/>
      <c r="AP15497" s="792"/>
      <c r="AS15497" s="792"/>
      <c r="AV15497" s="792"/>
      <c r="AY15497" s="792"/>
      <c r="BN15497" s="792"/>
      <c r="BQ15497" s="792"/>
    </row>
    <row r="15498" spans="8:69" ht="12" customHeight="1">
      <c r="H15498" s="800"/>
      <c r="AJ15498" s="792"/>
      <c r="AM15498" s="792"/>
      <c r="AP15498" s="792"/>
      <c r="AS15498" s="792"/>
      <c r="AV15498" s="792"/>
      <c r="AY15498" s="792"/>
      <c r="BN15498" s="792"/>
      <c r="BQ15498" s="792"/>
    </row>
    <row r="15499" spans="8:69" ht="12" customHeight="1">
      <c r="H15499" s="800"/>
      <c r="AJ15499" s="792"/>
      <c r="AM15499" s="792"/>
      <c r="AP15499" s="792"/>
      <c r="AS15499" s="792"/>
      <c r="AV15499" s="792"/>
      <c r="AY15499" s="792"/>
      <c r="BN15499" s="792"/>
      <c r="BQ15499" s="792"/>
    </row>
    <row r="15500" spans="8:69" ht="12" customHeight="1">
      <c r="H15500" s="800"/>
      <c r="AJ15500" s="792"/>
      <c r="AM15500" s="792"/>
      <c r="AP15500" s="792"/>
      <c r="AS15500" s="792"/>
      <c r="AV15500" s="792"/>
      <c r="AY15500" s="792"/>
      <c r="BN15500" s="792"/>
      <c r="BQ15500" s="792"/>
    </row>
    <row r="15501" spans="8:69" ht="12" customHeight="1">
      <c r="H15501" s="800"/>
      <c r="AJ15501" s="792"/>
      <c r="AM15501" s="792"/>
      <c r="AP15501" s="792"/>
      <c r="AS15501" s="792"/>
      <c r="AV15501" s="792"/>
      <c r="AY15501" s="792"/>
      <c r="BN15501" s="792"/>
      <c r="BQ15501" s="792"/>
    </row>
    <row r="15502" spans="8:69" ht="12" customHeight="1">
      <c r="H15502" s="800"/>
      <c r="AJ15502" s="792"/>
      <c r="AM15502" s="792"/>
      <c r="AP15502" s="792"/>
      <c r="AS15502" s="792"/>
      <c r="AV15502" s="792"/>
      <c r="AY15502" s="792"/>
      <c r="BN15502" s="792"/>
      <c r="BQ15502" s="792"/>
    </row>
    <row r="15503" spans="8:69" ht="12" customHeight="1">
      <c r="H15503" s="800"/>
      <c r="AJ15503" s="792"/>
      <c r="AM15503" s="792"/>
      <c r="AP15503" s="792"/>
      <c r="AS15503" s="792"/>
      <c r="AV15503" s="792"/>
      <c r="AY15503" s="792"/>
      <c r="BN15503" s="792"/>
      <c r="BQ15503" s="792"/>
    </row>
    <row r="15504" spans="8:69" ht="12" customHeight="1">
      <c r="H15504" s="800"/>
      <c r="AJ15504" s="792"/>
      <c r="AM15504" s="792"/>
      <c r="AP15504" s="792"/>
      <c r="AS15504" s="792"/>
      <c r="AV15504" s="792"/>
      <c r="AY15504" s="792"/>
      <c r="BN15504" s="792"/>
      <c r="BQ15504" s="792"/>
    </row>
    <row r="15505" spans="8:69" ht="12" customHeight="1">
      <c r="H15505" s="800"/>
      <c r="AJ15505" s="792"/>
      <c r="AM15505" s="792"/>
      <c r="AP15505" s="792"/>
      <c r="AS15505" s="792"/>
      <c r="AV15505" s="792"/>
      <c r="AY15505" s="792"/>
      <c r="BN15505" s="792"/>
      <c r="BQ15505" s="792"/>
    </row>
    <row r="15506" spans="8:69" ht="12" customHeight="1">
      <c r="H15506" s="800"/>
      <c r="AJ15506" s="792"/>
      <c r="AM15506" s="792"/>
      <c r="AP15506" s="792"/>
      <c r="AS15506" s="792"/>
      <c r="AV15506" s="792"/>
      <c r="AY15506" s="792"/>
      <c r="BN15506" s="792"/>
      <c r="BQ15506" s="792"/>
    </row>
    <row r="15507" spans="8:69" ht="12" customHeight="1">
      <c r="H15507" s="800"/>
      <c r="AJ15507" s="792"/>
      <c r="AM15507" s="792"/>
      <c r="AP15507" s="792"/>
      <c r="AS15507" s="792"/>
      <c r="AV15507" s="792"/>
      <c r="AY15507" s="792"/>
      <c r="BN15507" s="792"/>
      <c r="BQ15507" s="792"/>
    </row>
    <row r="15508" spans="8:69" ht="12" customHeight="1">
      <c r="H15508" s="800"/>
      <c r="AJ15508" s="792"/>
      <c r="AM15508" s="792"/>
      <c r="AP15508" s="792"/>
      <c r="AS15508" s="792"/>
      <c r="AV15508" s="792"/>
      <c r="AY15508" s="792"/>
      <c r="BN15508" s="792"/>
      <c r="BQ15508" s="792"/>
    </row>
    <row r="15509" spans="8:69" ht="12" customHeight="1">
      <c r="H15509" s="800"/>
      <c r="AJ15509" s="792"/>
      <c r="AM15509" s="792"/>
      <c r="AP15509" s="792"/>
      <c r="AS15509" s="792"/>
      <c r="AV15509" s="792"/>
      <c r="AY15509" s="792"/>
      <c r="BN15509" s="792"/>
      <c r="BQ15509" s="792"/>
    </row>
    <row r="15510" spans="8:69" ht="12" customHeight="1">
      <c r="H15510" s="800"/>
      <c r="AJ15510" s="792"/>
      <c r="AM15510" s="792"/>
      <c r="AP15510" s="792"/>
      <c r="AS15510" s="792"/>
      <c r="AV15510" s="792"/>
      <c r="AY15510" s="792"/>
      <c r="BN15510" s="792"/>
      <c r="BQ15510" s="792"/>
    </row>
    <row r="15511" spans="8:69" ht="12" customHeight="1">
      <c r="H15511" s="800"/>
      <c r="AJ15511" s="792"/>
      <c r="AM15511" s="792"/>
      <c r="AP15511" s="792"/>
      <c r="AS15511" s="792"/>
      <c r="AV15511" s="792"/>
      <c r="AY15511" s="792"/>
      <c r="BN15511" s="792"/>
      <c r="BQ15511" s="792"/>
    </row>
    <row r="15512" spans="8:69" ht="12" customHeight="1">
      <c r="H15512" s="800"/>
      <c r="AJ15512" s="792"/>
      <c r="AM15512" s="792"/>
      <c r="AP15512" s="792"/>
      <c r="AS15512" s="792"/>
      <c r="AV15512" s="792"/>
      <c r="AY15512" s="792"/>
      <c r="BN15512" s="792"/>
      <c r="BQ15512" s="792"/>
    </row>
    <row r="15513" spans="8:69" ht="12" customHeight="1">
      <c r="H15513" s="800"/>
      <c r="AJ15513" s="792"/>
      <c r="AM15513" s="792"/>
      <c r="AP15513" s="792"/>
      <c r="AS15513" s="792"/>
      <c r="AV15513" s="792"/>
      <c r="AY15513" s="792"/>
      <c r="BN15513" s="792"/>
      <c r="BQ15513" s="792"/>
    </row>
    <row r="15514" spans="8:69" ht="12" customHeight="1">
      <c r="H15514" s="800"/>
      <c r="AJ15514" s="792"/>
      <c r="AM15514" s="792"/>
      <c r="AP15514" s="792"/>
      <c r="AS15514" s="792"/>
      <c r="AV15514" s="792"/>
      <c r="AY15514" s="792"/>
      <c r="BN15514" s="792"/>
      <c r="BQ15514" s="792"/>
    </row>
    <row r="15515" spans="8:69" ht="12" customHeight="1">
      <c r="H15515" s="800"/>
      <c r="AJ15515" s="792"/>
      <c r="AM15515" s="792"/>
      <c r="AP15515" s="792"/>
      <c r="AS15515" s="792"/>
      <c r="AV15515" s="792"/>
      <c r="AY15515" s="792"/>
      <c r="BN15515" s="792"/>
      <c r="BQ15515" s="792"/>
    </row>
    <row r="15516" spans="8:69" ht="12" customHeight="1">
      <c r="H15516" s="800"/>
      <c r="AJ15516" s="792"/>
      <c r="AM15516" s="792"/>
      <c r="AP15516" s="792"/>
      <c r="AS15516" s="792"/>
      <c r="AV15516" s="792"/>
      <c r="AY15516" s="792"/>
      <c r="BN15516" s="792"/>
      <c r="BQ15516" s="792"/>
    </row>
    <row r="15517" spans="8:69" ht="12" customHeight="1">
      <c r="H15517" s="800"/>
      <c r="AJ15517" s="792"/>
      <c r="AM15517" s="792"/>
      <c r="AP15517" s="792"/>
      <c r="AS15517" s="792"/>
      <c r="AV15517" s="792"/>
      <c r="AY15517" s="792"/>
      <c r="BN15517" s="792"/>
      <c r="BQ15517" s="792"/>
    </row>
    <row r="15518" spans="8:69" ht="12" customHeight="1">
      <c r="H15518" s="800"/>
      <c r="AJ15518" s="792"/>
      <c r="AM15518" s="792"/>
      <c r="AP15518" s="792"/>
      <c r="AS15518" s="792"/>
      <c r="AV15518" s="792"/>
      <c r="AY15518" s="792"/>
      <c r="BN15518" s="792"/>
      <c r="BQ15518" s="792"/>
    </row>
    <row r="15519" spans="8:69" ht="12" customHeight="1">
      <c r="H15519" s="800"/>
      <c r="AJ15519" s="792"/>
      <c r="AM15519" s="792"/>
      <c r="AP15519" s="792"/>
      <c r="AS15519" s="792"/>
      <c r="AV15519" s="792"/>
      <c r="AY15519" s="792"/>
      <c r="BN15519" s="792"/>
      <c r="BQ15519" s="792"/>
    </row>
    <row r="15520" spans="8:69" ht="12" customHeight="1">
      <c r="H15520" s="800"/>
      <c r="AJ15520" s="792"/>
      <c r="AM15520" s="792"/>
      <c r="AP15520" s="792"/>
      <c r="AS15520" s="792"/>
      <c r="AV15520" s="792"/>
      <c r="AY15520" s="792"/>
      <c r="BN15520" s="792"/>
      <c r="BQ15520" s="792"/>
    </row>
    <row r="15521" spans="8:69" ht="12" customHeight="1">
      <c r="H15521" s="800"/>
      <c r="AJ15521" s="792"/>
      <c r="AM15521" s="792"/>
      <c r="AP15521" s="792"/>
      <c r="AS15521" s="792"/>
      <c r="AV15521" s="792"/>
      <c r="AY15521" s="792"/>
      <c r="BN15521" s="792"/>
      <c r="BQ15521" s="792"/>
    </row>
    <row r="15522" spans="8:69" ht="12" customHeight="1">
      <c r="H15522" s="800"/>
      <c r="AJ15522" s="792"/>
      <c r="AM15522" s="792"/>
      <c r="AP15522" s="792"/>
      <c r="AS15522" s="792"/>
      <c r="AV15522" s="792"/>
      <c r="AY15522" s="792"/>
      <c r="BN15522" s="792"/>
      <c r="BQ15522" s="792"/>
    </row>
    <row r="15523" spans="8:69" ht="12" customHeight="1">
      <c r="H15523" s="800"/>
      <c r="AJ15523" s="792"/>
      <c r="AM15523" s="792"/>
      <c r="AP15523" s="792"/>
      <c r="AS15523" s="792"/>
      <c r="AV15523" s="792"/>
      <c r="AY15523" s="792"/>
      <c r="BN15523" s="792"/>
      <c r="BQ15523" s="792"/>
    </row>
    <row r="15524" spans="8:69" ht="12" customHeight="1">
      <c r="H15524" s="800"/>
      <c r="AJ15524" s="792"/>
      <c r="AM15524" s="792"/>
      <c r="AP15524" s="792"/>
      <c r="AS15524" s="792"/>
      <c r="AV15524" s="792"/>
      <c r="AY15524" s="792"/>
      <c r="BN15524" s="792"/>
      <c r="BQ15524" s="792"/>
    </row>
    <row r="15525" spans="8:69" ht="12" customHeight="1">
      <c r="H15525" s="800"/>
      <c r="AJ15525" s="792"/>
      <c r="AM15525" s="792"/>
      <c r="AP15525" s="792"/>
      <c r="AS15525" s="792"/>
      <c r="AV15525" s="792"/>
      <c r="AY15525" s="792"/>
      <c r="BN15525" s="792"/>
      <c r="BQ15525" s="792"/>
    </row>
    <row r="15526" spans="8:69" ht="12" customHeight="1">
      <c r="H15526" s="800"/>
      <c r="AJ15526" s="792"/>
      <c r="AM15526" s="792"/>
      <c r="AP15526" s="792"/>
      <c r="AS15526" s="792"/>
      <c r="AV15526" s="792"/>
      <c r="AY15526" s="792"/>
      <c r="BN15526" s="792"/>
      <c r="BQ15526" s="792"/>
    </row>
    <row r="15527" spans="8:69" ht="12" customHeight="1">
      <c r="H15527" s="800"/>
      <c r="AJ15527" s="792"/>
      <c r="AM15527" s="792"/>
      <c r="AP15527" s="792"/>
      <c r="AS15527" s="792"/>
      <c r="AV15527" s="792"/>
      <c r="AY15527" s="792"/>
      <c r="BN15527" s="792"/>
      <c r="BQ15527" s="792"/>
    </row>
    <row r="15528" spans="8:69" ht="12" customHeight="1">
      <c r="H15528" s="800"/>
      <c r="AJ15528" s="792"/>
      <c r="AM15528" s="792"/>
      <c r="AP15528" s="792"/>
      <c r="AS15528" s="792"/>
      <c r="AV15528" s="792"/>
      <c r="AY15528" s="792"/>
      <c r="BN15528" s="792"/>
      <c r="BQ15528" s="792"/>
    </row>
    <row r="15529" spans="8:69" ht="12" customHeight="1">
      <c r="H15529" s="800"/>
      <c r="AJ15529" s="792"/>
      <c r="AM15529" s="792"/>
      <c r="AP15529" s="792"/>
      <c r="AS15529" s="792"/>
      <c r="AV15529" s="792"/>
      <c r="AY15529" s="792"/>
      <c r="BN15529" s="792"/>
      <c r="BQ15529" s="792"/>
    </row>
    <row r="15530" spans="8:69" ht="12" customHeight="1">
      <c r="H15530" s="800"/>
      <c r="AJ15530" s="792"/>
      <c r="AM15530" s="792"/>
      <c r="AP15530" s="792"/>
      <c r="AS15530" s="792"/>
      <c r="AV15530" s="792"/>
      <c r="AY15530" s="792"/>
      <c r="BN15530" s="792"/>
      <c r="BQ15530" s="792"/>
    </row>
    <row r="15531" spans="8:69" ht="12" customHeight="1">
      <c r="H15531" s="800"/>
      <c r="AJ15531" s="792"/>
      <c r="AM15531" s="792"/>
      <c r="AP15531" s="792"/>
      <c r="AS15531" s="792"/>
      <c r="AV15531" s="792"/>
      <c r="AY15531" s="792"/>
      <c r="BN15531" s="792"/>
      <c r="BQ15531" s="792"/>
    </row>
    <row r="15532" spans="8:69" ht="12" customHeight="1">
      <c r="H15532" s="800"/>
      <c r="AJ15532" s="792"/>
      <c r="AM15532" s="792"/>
      <c r="AP15532" s="792"/>
      <c r="AS15532" s="792"/>
      <c r="AV15532" s="792"/>
      <c r="AY15532" s="792"/>
      <c r="BN15532" s="792"/>
      <c r="BQ15532" s="792"/>
    </row>
    <row r="15533" spans="8:69" ht="12" customHeight="1">
      <c r="H15533" s="800"/>
      <c r="AJ15533" s="792"/>
      <c r="AM15533" s="792"/>
      <c r="AP15533" s="792"/>
      <c r="AS15533" s="792"/>
      <c r="AV15533" s="792"/>
      <c r="AY15533" s="792"/>
      <c r="BN15533" s="792"/>
      <c r="BQ15533" s="792"/>
    </row>
    <row r="15534" spans="8:69" ht="12" customHeight="1">
      <c r="H15534" s="800"/>
      <c r="AJ15534" s="792"/>
      <c r="AM15534" s="792"/>
      <c r="AP15534" s="792"/>
      <c r="AS15534" s="792"/>
      <c r="AV15534" s="792"/>
      <c r="AY15534" s="792"/>
      <c r="BN15534" s="792"/>
      <c r="BQ15534" s="792"/>
    </row>
    <row r="15535" spans="8:69" ht="12" customHeight="1">
      <c r="H15535" s="800"/>
      <c r="AJ15535" s="792"/>
      <c r="AM15535" s="792"/>
      <c r="AP15535" s="792"/>
      <c r="AS15535" s="792"/>
      <c r="AV15535" s="792"/>
      <c r="AY15535" s="792"/>
      <c r="BN15535" s="792"/>
      <c r="BQ15535" s="792"/>
    </row>
    <row r="15536" spans="8:69" ht="12" customHeight="1">
      <c r="H15536" s="800"/>
      <c r="AJ15536" s="792"/>
      <c r="AM15536" s="792"/>
      <c r="AP15536" s="792"/>
      <c r="AS15536" s="792"/>
      <c r="AV15536" s="792"/>
      <c r="AY15536" s="792"/>
      <c r="BN15536" s="792"/>
      <c r="BQ15536" s="792"/>
    </row>
    <row r="15537" spans="8:69" ht="12" customHeight="1">
      <c r="H15537" s="800"/>
      <c r="AJ15537" s="792"/>
      <c r="AM15537" s="792"/>
      <c r="AP15537" s="792"/>
      <c r="AS15537" s="792"/>
      <c r="AV15537" s="792"/>
      <c r="AY15537" s="792"/>
      <c r="BN15537" s="792"/>
      <c r="BQ15537" s="792"/>
    </row>
    <row r="15538" spans="8:69" ht="12" customHeight="1">
      <c r="H15538" s="800"/>
      <c r="AJ15538" s="792"/>
      <c r="AM15538" s="792"/>
      <c r="AP15538" s="792"/>
      <c r="AS15538" s="792"/>
      <c r="AV15538" s="792"/>
      <c r="AY15538" s="792"/>
      <c r="BN15538" s="792"/>
      <c r="BQ15538" s="792"/>
    </row>
    <row r="15539" spans="8:69" ht="12" customHeight="1">
      <c r="H15539" s="800"/>
      <c r="AJ15539" s="792"/>
      <c r="AM15539" s="792"/>
      <c r="AP15539" s="792"/>
      <c r="AS15539" s="792"/>
      <c r="AV15539" s="792"/>
      <c r="AY15539" s="792"/>
      <c r="BN15539" s="792"/>
      <c r="BQ15539" s="792"/>
    </row>
    <row r="15540" spans="8:69" ht="12" customHeight="1">
      <c r="H15540" s="800"/>
      <c r="AJ15540" s="792"/>
      <c r="AM15540" s="792"/>
      <c r="AP15540" s="792"/>
      <c r="AS15540" s="792"/>
      <c r="AV15540" s="792"/>
      <c r="AY15540" s="792"/>
      <c r="BN15540" s="792"/>
      <c r="BQ15540" s="792"/>
    </row>
    <row r="15541" spans="8:69" ht="12" customHeight="1">
      <c r="H15541" s="800"/>
      <c r="AJ15541" s="792"/>
      <c r="AM15541" s="792"/>
      <c r="AP15541" s="792"/>
      <c r="AS15541" s="792"/>
      <c r="AV15541" s="792"/>
      <c r="AY15541" s="792"/>
      <c r="BN15541" s="792"/>
      <c r="BQ15541" s="792"/>
    </row>
    <row r="15542" spans="8:69" ht="12" customHeight="1">
      <c r="H15542" s="800"/>
      <c r="AJ15542" s="792"/>
      <c r="AM15542" s="792"/>
      <c r="AP15542" s="792"/>
      <c r="AS15542" s="792"/>
      <c r="AV15542" s="792"/>
      <c r="AY15542" s="792"/>
      <c r="BN15542" s="792"/>
      <c r="BQ15542" s="792"/>
    </row>
    <row r="15543" spans="8:69" ht="12" customHeight="1">
      <c r="H15543" s="800"/>
      <c r="AJ15543" s="792"/>
      <c r="AM15543" s="792"/>
      <c r="AP15543" s="792"/>
      <c r="AS15543" s="792"/>
      <c r="AV15543" s="792"/>
      <c r="AY15543" s="792"/>
      <c r="BN15543" s="792"/>
      <c r="BQ15543" s="792"/>
    </row>
    <row r="15544" spans="8:69" ht="12" customHeight="1">
      <c r="H15544" s="800"/>
      <c r="AJ15544" s="792"/>
      <c r="AM15544" s="792"/>
      <c r="AP15544" s="792"/>
      <c r="AS15544" s="792"/>
      <c r="AV15544" s="792"/>
      <c r="AY15544" s="792"/>
      <c r="BN15544" s="792"/>
      <c r="BQ15544" s="792"/>
    </row>
    <row r="15545" spans="8:69" ht="12" customHeight="1">
      <c r="H15545" s="800"/>
      <c r="AJ15545" s="792"/>
      <c r="AM15545" s="792"/>
      <c r="AP15545" s="792"/>
      <c r="AS15545" s="792"/>
      <c r="AV15545" s="792"/>
      <c r="AY15545" s="792"/>
      <c r="BN15545" s="792"/>
      <c r="BQ15545" s="792"/>
    </row>
    <row r="15546" spans="8:69" ht="12" customHeight="1">
      <c r="H15546" s="800"/>
      <c r="AJ15546" s="792"/>
      <c r="AM15546" s="792"/>
      <c r="AP15546" s="792"/>
      <c r="AS15546" s="792"/>
      <c r="AV15546" s="792"/>
      <c r="AY15546" s="792"/>
      <c r="BN15546" s="792"/>
      <c r="BQ15546" s="792"/>
    </row>
    <row r="15547" spans="8:69" ht="12" customHeight="1">
      <c r="H15547" s="800"/>
      <c r="AJ15547" s="792"/>
      <c r="AM15547" s="792"/>
      <c r="AP15547" s="792"/>
      <c r="AS15547" s="792"/>
      <c r="AV15547" s="792"/>
      <c r="AY15547" s="792"/>
      <c r="BN15547" s="792"/>
      <c r="BQ15547" s="792"/>
    </row>
    <row r="15548" spans="8:69" ht="12" customHeight="1">
      <c r="H15548" s="800"/>
      <c r="AJ15548" s="792"/>
      <c r="AM15548" s="792"/>
      <c r="AP15548" s="792"/>
      <c r="AS15548" s="792"/>
      <c r="AV15548" s="792"/>
      <c r="AY15548" s="792"/>
      <c r="BN15548" s="792"/>
      <c r="BQ15548" s="792"/>
    </row>
    <row r="15549" spans="8:69" ht="12" customHeight="1">
      <c r="H15549" s="800"/>
      <c r="AJ15549" s="792"/>
      <c r="AM15549" s="792"/>
      <c r="AP15549" s="792"/>
      <c r="AS15549" s="792"/>
      <c r="AV15549" s="792"/>
      <c r="AY15549" s="792"/>
      <c r="BN15549" s="792"/>
      <c r="BQ15549" s="792"/>
    </row>
    <row r="15550" spans="8:69" ht="12" customHeight="1">
      <c r="H15550" s="800"/>
      <c r="AJ15550" s="792"/>
      <c r="AM15550" s="792"/>
      <c r="AP15550" s="792"/>
      <c r="AS15550" s="792"/>
      <c r="AV15550" s="792"/>
      <c r="AY15550" s="792"/>
      <c r="BN15550" s="792"/>
      <c r="BQ15550" s="792"/>
    </row>
    <row r="15551" spans="8:69" ht="12" customHeight="1">
      <c r="H15551" s="800"/>
      <c r="AJ15551" s="792"/>
      <c r="AM15551" s="792"/>
      <c r="AP15551" s="792"/>
      <c r="AS15551" s="792"/>
      <c r="AV15551" s="792"/>
      <c r="AY15551" s="792"/>
      <c r="BN15551" s="792"/>
      <c r="BQ15551" s="792"/>
    </row>
    <row r="15552" spans="8:69" ht="12" customHeight="1">
      <c r="H15552" s="800"/>
      <c r="AJ15552" s="792"/>
      <c r="AM15552" s="792"/>
      <c r="AP15552" s="792"/>
      <c r="AS15552" s="792"/>
      <c r="AV15552" s="792"/>
      <c r="AY15552" s="792"/>
      <c r="BN15552" s="792"/>
      <c r="BQ15552" s="792"/>
    </row>
    <row r="15553" spans="8:69" ht="12" customHeight="1">
      <c r="H15553" s="800"/>
      <c r="AJ15553" s="792"/>
      <c r="AM15553" s="792"/>
      <c r="AP15553" s="792"/>
      <c r="AS15553" s="792"/>
      <c r="AV15553" s="792"/>
      <c r="AY15553" s="792"/>
      <c r="BN15553" s="792"/>
      <c r="BQ15553" s="792"/>
    </row>
    <row r="15554" spans="8:69" ht="12" customHeight="1">
      <c r="H15554" s="800"/>
      <c r="AJ15554" s="792"/>
      <c r="AM15554" s="792"/>
      <c r="AP15554" s="792"/>
      <c r="AS15554" s="792"/>
      <c r="AV15554" s="792"/>
      <c r="AY15554" s="792"/>
      <c r="BN15554" s="792"/>
      <c r="BQ15554" s="792"/>
    </row>
    <row r="15555" spans="8:69" ht="12" customHeight="1">
      <c r="H15555" s="800"/>
      <c r="AJ15555" s="792"/>
      <c r="AM15555" s="792"/>
      <c r="AP15555" s="792"/>
      <c r="AS15555" s="792"/>
      <c r="AV15555" s="792"/>
      <c r="AY15555" s="792"/>
      <c r="BN15555" s="792"/>
      <c r="BQ15555" s="792"/>
    </row>
    <row r="15556" spans="8:69" ht="12" customHeight="1">
      <c r="H15556" s="800"/>
      <c r="AJ15556" s="792"/>
      <c r="AM15556" s="792"/>
      <c r="AP15556" s="792"/>
      <c r="AS15556" s="792"/>
      <c r="AV15556" s="792"/>
      <c r="AY15556" s="792"/>
      <c r="BN15556" s="792"/>
      <c r="BQ15556" s="792"/>
    </row>
    <row r="15557" spans="8:69" ht="12" customHeight="1">
      <c r="H15557" s="800"/>
      <c r="AJ15557" s="792"/>
      <c r="AM15557" s="792"/>
      <c r="AP15557" s="792"/>
      <c r="AS15557" s="792"/>
      <c r="AV15557" s="792"/>
      <c r="AY15557" s="792"/>
      <c r="BN15557" s="792"/>
      <c r="BQ15557" s="792"/>
    </row>
    <row r="15558" spans="8:69" ht="12" customHeight="1">
      <c r="H15558" s="800"/>
      <c r="AJ15558" s="792"/>
      <c r="AM15558" s="792"/>
      <c r="AP15558" s="792"/>
      <c r="AS15558" s="792"/>
      <c r="AV15558" s="792"/>
      <c r="AY15558" s="792"/>
      <c r="BN15558" s="792"/>
      <c r="BQ15558" s="792"/>
    </row>
    <row r="15559" spans="8:69" ht="12" customHeight="1">
      <c r="H15559" s="800"/>
      <c r="AJ15559" s="792"/>
      <c r="AM15559" s="792"/>
      <c r="AP15559" s="792"/>
      <c r="AS15559" s="792"/>
      <c r="AV15559" s="792"/>
      <c r="AY15559" s="792"/>
      <c r="BN15559" s="792"/>
      <c r="BQ15559" s="792"/>
    </row>
    <row r="15560" spans="8:69" ht="12" customHeight="1">
      <c r="H15560" s="800"/>
      <c r="AJ15560" s="792"/>
      <c r="AM15560" s="792"/>
      <c r="AP15560" s="792"/>
      <c r="AS15560" s="792"/>
      <c r="AV15560" s="792"/>
      <c r="AY15560" s="792"/>
      <c r="BN15560" s="792"/>
      <c r="BQ15560" s="792"/>
    </row>
    <row r="15561" spans="8:69" ht="12" customHeight="1">
      <c r="H15561" s="800"/>
      <c r="AJ15561" s="792"/>
      <c r="AM15561" s="792"/>
      <c r="AP15561" s="792"/>
      <c r="AS15561" s="792"/>
      <c r="AV15561" s="792"/>
      <c r="AY15561" s="792"/>
      <c r="BN15561" s="792"/>
      <c r="BQ15561" s="792"/>
    </row>
    <row r="15562" spans="8:69" ht="12" customHeight="1">
      <c r="H15562" s="800"/>
      <c r="AJ15562" s="792"/>
      <c r="AM15562" s="792"/>
      <c r="AP15562" s="792"/>
      <c r="AS15562" s="792"/>
      <c r="AV15562" s="792"/>
      <c r="AY15562" s="792"/>
      <c r="BN15562" s="792"/>
      <c r="BQ15562" s="792"/>
    </row>
    <row r="15563" spans="8:69" ht="12" customHeight="1">
      <c r="H15563" s="800"/>
      <c r="AJ15563" s="792"/>
      <c r="AM15563" s="792"/>
      <c r="AP15563" s="792"/>
      <c r="AS15563" s="792"/>
      <c r="AV15563" s="792"/>
      <c r="AY15563" s="792"/>
      <c r="BN15563" s="792"/>
      <c r="BQ15563" s="792"/>
    </row>
    <row r="15564" spans="8:69" ht="12" customHeight="1">
      <c r="H15564" s="800"/>
      <c r="AJ15564" s="792"/>
      <c r="AM15564" s="792"/>
      <c r="AP15564" s="792"/>
      <c r="AS15564" s="792"/>
      <c r="AV15564" s="792"/>
      <c r="AY15564" s="792"/>
      <c r="BN15564" s="792"/>
      <c r="BQ15564" s="792"/>
    </row>
    <row r="15565" spans="8:69" ht="12" customHeight="1">
      <c r="H15565" s="800"/>
      <c r="AJ15565" s="792"/>
      <c r="AM15565" s="792"/>
      <c r="AP15565" s="792"/>
      <c r="AS15565" s="792"/>
      <c r="AV15565" s="792"/>
      <c r="AY15565" s="792"/>
      <c r="BN15565" s="792"/>
      <c r="BQ15565" s="792"/>
    </row>
    <row r="15566" spans="8:69" ht="12" customHeight="1">
      <c r="H15566" s="800"/>
      <c r="AJ15566" s="792"/>
      <c r="AM15566" s="792"/>
      <c r="AP15566" s="792"/>
      <c r="AS15566" s="792"/>
      <c r="AV15566" s="792"/>
      <c r="AY15566" s="792"/>
      <c r="BN15566" s="792"/>
      <c r="BQ15566" s="792"/>
    </row>
    <row r="15567" spans="8:69" ht="12" customHeight="1">
      <c r="H15567" s="800"/>
      <c r="AJ15567" s="792"/>
      <c r="AM15567" s="792"/>
      <c r="AP15567" s="792"/>
      <c r="AS15567" s="792"/>
      <c r="AV15567" s="792"/>
      <c r="AY15567" s="792"/>
      <c r="BN15567" s="792"/>
      <c r="BQ15567" s="792"/>
    </row>
    <row r="15568" spans="8:69" ht="12" customHeight="1">
      <c r="H15568" s="800"/>
      <c r="AJ15568" s="792"/>
      <c r="AM15568" s="792"/>
      <c r="AP15568" s="792"/>
      <c r="AS15568" s="792"/>
      <c r="AV15568" s="792"/>
      <c r="AY15568" s="792"/>
      <c r="BN15568" s="792"/>
      <c r="BQ15568" s="792"/>
    </row>
    <row r="15569" spans="8:69" ht="12" customHeight="1">
      <c r="H15569" s="800"/>
      <c r="AJ15569" s="792"/>
      <c r="AM15569" s="792"/>
      <c r="AP15569" s="792"/>
      <c r="AS15569" s="792"/>
      <c r="AV15569" s="792"/>
      <c r="AY15569" s="792"/>
      <c r="BN15569" s="792"/>
      <c r="BQ15569" s="792"/>
    </row>
    <row r="15570" spans="8:69" ht="12" customHeight="1">
      <c r="H15570" s="800"/>
      <c r="AJ15570" s="792"/>
      <c r="AM15570" s="792"/>
      <c r="AP15570" s="792"/>
      <c r="AS15570" s="792"/>
      <c r="AV15570" s="792"/>
      <c r="AY15570" s="792"/>
      <c r="BN15570" s="792"/>
      <c r="BQ15570" s="792"/>
    </row>
    <row r="15571" spans="8:69" ht="12" customHeight="1">
      <c r="H15571" s="800"/>
      <c r="AJ15571" s="792"/>
      <c r="AM15571" s="792"/>
      <c r="AP15571" s="792"/>
      <c r="AS15571" s="792"/>
      <c r="AV15571" s="792"/>
      <c r="AY15571" s="792"/>
      <c r="BN15571" s="792"/>
      <c r="BQ15571" s="792"/>
    </row>
    <row r="15572" spans="8:69" ht="12" customHeight="1">
      <c r="H15572" s="800"/>
      <c r="AJ15572" s="792"/>
      <c r="AM15572" s="792"/>
      <c r="AP15572" s="792"/>
      <c r="AS15572" s="792"/>
      <c r="AV15572" s="792"/>
      <c r="AY15572" s="792"/>
      <c r="BN15572" s="792"/>
      <c r="BQ15572" s="792"/>
    </row>
    <row r="15573" spans="8:69" ht="12" customHeight="1">
      <c r="H15573" s="800"/>
      <c r="AJ15573" s="792"/>
      <c r="AM15573" s="792"/>
      <c r="AP15573" s="792"/>
      <c r="AS15573" s="792"/>
      <c r="AV15573" s="792"/>
      <c r="AY15573" s="792"/>
      <c r="BN15573" s="792"/>
      <c r="BQ15573" s="792"/>
    </row>
    <row r="15574" spans="8:69" ht="12" customHeight="1">
      <c r="H15574" s="800"/>
      <c r="AJ15574" s="792"/>
      <c r="AM15574" s="792"/>
      <c r="AP15574" s="792"/>
      <c r="AS15574" s="792"/>
      <c r="AV15574" s="792"/>
      <c r="AY15574" s="792"/>
      <c r="BN15574" s="792"/>
      <c r="BQ15574" s="792"/>
    </row>
    <row r="15575" spans="8:69" ht="12" customHeight="1">
      <c r="H15575" s="800"/>
      <c r="AJ15575" s="792"/>
      <c r="AM15575" s="792"/>
      <c r="AP15575" s="792"/>
      <c r="AS15575" s="792"/>
      <c r="AV15575" s="792"/>
      <c r="AY15575" s="792"/>
      <c r="BN15575" s="792"/>
      <c r="BQ15575" s="792"/>
    </row>
    <row r="15576" spans="8:69" ht="12" customHeight="1">
      <c r="H15576" s="800"/>
      <c r="AJ15576" s="792"/>
      <c r="AM15576" s="792"/>
      <c r="AP15576" s="792"/>
      <c r="AS15576" s="792"/>
      <c r="AV15576" s="792"/>
      <c r="AY15576" s="792"/>
      <c r="BN15576" s="792"/>
      <c r="BQ15576" s="792"/>
    </row>
    <row r="15577" spans="8:69" ht="12" customHeight="1">
      <c r="H15577" s="800"/>
      <c r="AJ15577" s="792"/>
      <c r="AM15577" s="792"/>
      <c r="AP15577" s="792"/>
      <c r="AS15577" s="792"/>
      <c r="AV15577" s="792"/>
      <c r="AY15577" s="792"/>
      <c r="BN15577" s="792"/>
      <c r="BQ15577" s="792"/>
    </row>
    <row r="15578" spans="8:69" ht="12" customHeight="1">
      <c r="H15578" s="800"/>
      <c r="AJ15578" s="792"/>
      <c r="AM15578" s="792"/>
      <c r="AP15578" s="792"/>
      <c r="AS15578" s="792"/>
      <c r="AV15578" s="792"/>
      <c r="AY15578" s="792"/>
      <c r="BN15578" s="792"/>
      <c r="BQ15578" s="792"/>
    </row>
    <row r="15579" spans="8:69" ht="12" customHeight="1">
      <c r="H15579" s="800"/>
      <c r="AJ15579" s="792"/>
      <c r="AM15579" s="792"/>
      <c r="AP15579" s="792"/>
      <c r="AS15579" s="792"/>
      <c r="AV15579" s="792"/>
      <c r="AY15579" s="792"/>
      <c r="BN15579" s="792"/>
      <c r="BQ15579" s="792"/>
    </row>
    <row r="15580" spans="8:69" ht="12" customHeight="1">
      <c r="H15580" s="800"/>
      <c r="AJ15580" s="792"/>
      <c r="AM15580" s="792"/>
      <c r="AP15580" s="792"/>
      <c r="AS15580" s="792"/>
      <c r="AV15580" s="792"/>
      <c r="AY15580" s="792"/>
      <c r="BN15580" s="792"/>
      <c r="BQ15580" s="792"/>
    </row>
    <row r="15581" spans="8:69" ht="12" customHeight="1">
      <c r="H15581" s="800"/>
      <c r="AJ15581" s="792"/>
      <c r="AM15581" s="792"/>
      <c r="AP15581" s="792"/>
      <c r="AS15581" s="792"/>
      <c r="AV15581" s="792"/>
      <c r="AY15581" s="792"/>
      <c r="BN15581" s="792"/>
      <c r="BQ15581" s="792"/>
    </row>
    <row r="15582" spans="8:69" ht="12" customHeight="1">
      <c r="H15582" s="800"/>
      <c r="AJ15582" s="792"/>
      <c r="AM15582" s="792"/>
      <c r="AP15582" s="792"/>
      <c r="AS15582" s="792"/>
      <c r="AV15582" s="792"/>
      <c r="AY15582" s="792"/>
      <c r="BN15582" s="792"/>
      <c r="BQ15582" s="792"/>
    </row>
    <row r="15583" spans="8:69" ht="12" customHeight="1">
      <c r="H15583" s="800"/>
      <c r="AJ15583" s="792"/>
      <c r="AM15583" s="792"/>
      <c r="AP15583" s="792"/>
      <c r="AS15583" s="792"/>
      <c r="AV15583" s="792"/>
      <c r="AY15583" s="792"/>
      <c r="BN15583" s="792"/>
      <c r="BQ15583" s="792"/>
    </row>
    <row r="15584" spans="8:69" ht="12" customHeight="1">
      <c r="H15584" s="800"/>
      <c r="AJ15584" s="792"/>
      <c r="AM15584" s="792"/>
      <c r="AP15584" s="792"/>
      <c r="AS15584" s="792"/>
      <c r="AV15584" s="792"/>
      <c r="AY15584" s="792"/>
      <c r="BN15584" s="792"/>
      <c r="BQ15584" s="792"/>
    </row>
    <row r="15585" spans="8:69" ht="12" customHeight="1">
      <c r="H15585" s="800"/>
      <c r="AJ15585" s="792"/>
      <c r="AM15585" s="792"/>
      <c r="AP15585" s="792"/>
      <c r="AS15585" s="792"/>
      <c r="AV15585" s="792"/>
      <c r="AY15585" s="792"/>
      <c r="BN15585" s="792"/>
      <c r="BQ15585" s="792"/>
    </row>
    <row r="15586" spans="8:69" ht="12" customHeight="1">
      <c r="H15586" s="800"/>
      <c r="AJ15586" s="792"/>
      <c r="AM15586" s="792"/>
      <c r="AP15586" s="792"/>
      <c r="AS15586" s="792"/>
      <c r="AV15586" s="792"/>
      <c r="AY15586" s="792"/>
      <c r="BN15586" s="792"/>
      <c r="BQ15586" s="792"/>
    </row>
    <row r="15587" spans="8:69" ht="12" customHeight="1">
      <c r="H15587" s="800"/>
      <c r="AJ15587" s="792"/>
      <c r="AM15587" s="792"/>
      <c r="AP15587" s="792"/>
      <c r="AS15587" s="792"/>
      <c r="AV15587" s="792"/>
      <c r="AY15587" s="792"/>
      <c r="BN15587" s="792"/>
      <c r="BQ15587" s="792"/>
    </row>
    <row r="15588" spans="8:69" ht="12" customHeight="1">
      <c r="H15588" s="800"/>
      <c r="AJ15588" s="792"/>
      <c r="AM15588" s="792"/>
      <c r="AP15588" s="792"/>
      <c r="AS15588" s="792"/>
      <c r="AV15588" s="792"/>
      <c r="AY15588" s="792"/>
      <c r="BN15588" s="792"/>
      <c r="BQ15588" s="792"/>
    </row>
    <row r="15589" spans="8:69" ht="12" customHeight="1">
      <c r="H15589" s="800"/>
      <c r="AJ15589" s="792"/>
      <c r="AM15589" s="792"/>
      <c r="AP15589" s="792"/>
      <c r="AS15589" s="792"/>
      <c r="AV15589" s="792"/>
      <c r="AY15589" s="792"/>
      <c r="BN15589" s="792"/>
      <c r="BQ15589" s="792"/>
    </row>
    <row r="15590" spans="8:69" ht="12" customHeight="1">
      <c r="H15590" s="800"/>
      <c r="AJ15590" s="792"/>
      <c r="AM15590" s="792"/>
      <c r="AP15590" s="792"/>
      <c r="AS15590" s="792"/>
      <c r="AV15590" s="792"/>
      <c r="AY15590" s="792"/>
      <c r="BN15590" s="792"/>
      <c r="BQ15590" s="792"/>
    </row>
    <row r="15591" spans="8:69" ht="12" customHeight="1">
      <c r="H15591" s="800"/>
      <c r="AJ15591" s="792"/>
      <c r="AM15591" s="792"/>
      <c r="AP15591" s="792"/>
      <c r="AS15591" s="792"/>
      <c r="AV15591" s="792"/>
      <c r="AY15591" s="792"/>
      <c r="BN15591" s="792"/>
      <c r="BQ15591" s="792"/>
    </row>
    <row r="15592" spans="8:69" ht="12" customHeight="1">
      <c r="H15592" s="800"/>
      <c r="AJ15592" s="792"/>
      <c r="AM15592" s="792"/>
      <c r="AP15592" s="792"/>
      <c r="AS15592" s="792"/>
      <c r="AV15592" s="792"/>
      <c r="AY15592" s="792"/>
      <c r="BN15592" s="792"/>
      <c r="BQ15592" s="792"/>
    </row>
    <row r="15593" spans="8:69" ht="12" customHeight="1">
      <c r="H15593" s="800"/>
      <c r="AJ15593" s="792"/>
      <c r="AM15593" s="792"/>
      <c r="AP15593" s="792"/>
      <c r="AS15593" s="792"/>
      <c r="AV15593" s="792"/>
      <c r="AY15593" s="792"/>
      <c r="BN15593" s="792"/>
      <c r="BQ15593" s="792"/>
    </row>
    <row r="15594" spans="8:69" ht="12" customHeight="1">
      <c r="H15594" s="800"/>
      <c r="AJ15594" s="792"/>
      <c r="AM15594" s="792"/>
      <c r="AP15594" s="792"/>
      <c r="AS15594" s="792"/>
      <c r="AV15594" s="792"/>
      <c r="AY15594" s="792"/>
      <c r="BN15594" s="792"/>
      <c r="BQ15594" s="792"/>
    </row>
    <row r="15595" spans="8:69" ht="12" customHeight="1">
      <c r="H15595" s="800"/>
      <c r="AJ15595" s="792"/>
      <c r="AM15595" s="792"/>
      <c r="AP15595" s="792"/>
      <c r="AS15595" s="792"/>
      <c r="AV15595" s="792"/>
      <c r="AY15595" s="792"/>
      <c r="BN15595" s="792"/>
      <c r="BQ15595" s="792"/>
    </row>
    <row r="15596" spans="8:69" ht="12" customHeight="1">
      <c r="H15596" s="800"/>
      <c r="AJ15596" s="792"/>
      <c r="AM15596" s="792"/>
      <c r="AP15596" s="792"/>
      <c r="AS15596" s="792"/>
      <c r="AV15596" s="792"/>
      <c r="AY15596" s="792"/>
      <c r="BN15596" s="792"/>
      <c r="BQ15596" s="792"/>
    </row>
    <row r="15597" spans="8:69" ht="12" customHeight="1">
      <c r="H15597" s="800"/>
      <c r="AJ15597" s="792"/>
      <c r="AM15597" s="792"/>
      <c r="AP15597" s="792"/>
      <c r="AS15597" s="792"/>
      <c r="AV15597" s="792"/>
      <c r="AY15597" s="792"/>
      <c r="BN15597" s="792"/>
      <c r="BQ15597" s="792"/>
    </row>
    <row r="15598" spans="8:69" ht="12" customHeight="1">
      <c r="H15598" s="800"/>
      <c r="AJ15598" s="792"/>
      <c r="AM15598" s="792"/>
      <c r="AP15598" s="792"/>
      <c r="AS15598" s="792"/>
      <c r="AV15598" s="792"/>
      <c r="AY15598" s="792"/>
      <c r="BN15598" s="792"/>
      <c r="BQ15598" s="792"/>
    </row>
    <row r="15599" spans="8:69" ht="12" customHeight="1">
      <c r="H15599" s="800"/>
      <c r="AJ15599" s="792"/>
      <c r="AM15599" s="792"/>
      <c r="AP15599" s="792"/>
      <c r="AS15599" s="792"/>
      <c r="AV15599" s="792"/>
      <c r="AY15599" s="792"/>
      <c r="BN15599" s="792"/>
      <c r="BQ15599" s="792"/>
    </row>
    <row r="15600" spans="8:69" ht="12" customHeight="1">
      <c r="H15600" s="800"/>
      <c r="AJ15600" s="792"/>
      <c r="AM15600" s="792"/>
      <c r="AP15600" s="792"/>
      <c r="AS15600" s="792"/>
      <c r="AV15600" s="792"/>
      <c r="AY15600" s="792"/>
      <c r="BN15600" s="792"/>
      <c r="BQ15600" s="792"/>
    </row>
    <row r="15601" spans="8:69" ht="12" customHeight="1">
      <c r="H15601" s="800"/>
      <c r="AJ15601" s="792"/>
      <c r="AM15601" s="792"/>
      <c r="AP15601" s="792"/>
      <c r="AS15601" s="792"/>
      <c r="AV15601" s="792"/>
      <c r="AY15601" s="792"/>
      <c r="BN15601" s="792"/>
      <c r="BQ15601" s="792"/>
    </row>
    <row r="15602" spans="8:69" ht="12" customHeight="1">
      <c r="H15602" s="800"/>
      <c r="AJ15602" s="792"/>
      <c r="AM15602" s="792"/>
      <c r="AP15602" s="792"/>
      <c r="AS15602" s="792"/>
      <c r="AV15602" s="792"/>
      <c r="AY15602" s="792"/>
      <c r="BN15602" s="792"/>
      <c r="BQ15602" s="792"/>
    </row>
    <row r="15603" spans="8:69" ht="12" customHeight="1">
      <c r="H15603" s="800"/>
      <c r="AJ15603" s="792"/>
      <c r="AM15603" s="792"/>
      <c r="AP15603" s="792"/>
      <c r="AS15603" s="792"/>
      <c r="AV15603" s="792"/>
      <c r="AY15603" s="792"/>
      <c r="BN15603" s="792"/>
      <c r="BQ15603" s="792"/>
    </row>
    <row r="15604" spans="8:69" ht="12" customHeight="1">
      <c r="H15604" s="800"/>
      <c r="AJ15604" s="792"/>
      <c r="AM15604" s="792"/>
      <c r="AP15604" s="792"/>
      <c r="AS15604" s="792"/>
      <c r="AV15604" s="792"/>
      <c r="AY15604" s="792"/>
      <c r="BN15604" s="792"/>
      <c r="BQ15604" s="792"/>
    </row>
    <row r="15605" spans="8:69" ht="12" customHeight="1">
      <c r="H15605" s="800"/>
      <c r="AJ15605" s="792"/>
      <c r="AM15605" s="792"/>
      <c r="AP15605" s="792"/>
      <c r="AS15605" s="792"/>
      <c r="AV15605" s="792"/>
      <c r="AY15605" s="792"/>
      <c r="BN15605" s="792"/>
      <c r="BQ15605" s="792"/>
    </row>
    <row r="15606" spans="8:69" ht="12" customHeight="1">
      <c r="H15606" s="800"/>
      <c r="AJ15606" s="792"/>
      <c r="AM15606" s="792"/>
      <c r="AP15606" s="792"/>
      <c r="AS15606" s="792"/>
      <c r="AV15606" s="792"/>
      <c r="AY15606" s="792"/>
      <c r="BN15606" s="792"/>
      <c r="BQ15606" s="792"/>
    </row>
    <row r="15607" spans="8:69" ht="12" customHeight="1">
      <c r="H15607" s="800"/>
      <c r="AJ15607" s="792"/>
      <c r="AM15607" s="792"/>
      <c r="AP15607" s="792"/>
      <c r="AS15607" s="792"/>
      <c r="AV15607" s="792"/>
      <c r="AY15607" s="792"/>
      <c r="BN15607" s="792"/>
      <c r="BQ15607" s="792"/>
    </row>
    <row r="15608" spans="8:69" ht="12" customHeight="1">
      <c r="H15608" s="800"/>
      <c r="AJ15608" s="792"/>
      <c r="AM15608" s="792"/>
      <c r="AP15608" s="792"/>
      <c r="AS15608" s="792"/>
      <c r="AV15608" s="792"/>
      <c r="AY15608" s="792"/>
      <c r="BN15608" s="792"/>
      <c r="BQ15608" s="792"/>
    </row>
    <row r="15609" spans="8:69" ht="12" customHeight="1">
      <c r="H15609" s="800"/>
      <c r="AJ15609" s="792"/>
      <c r="AM15609" s="792"/>
      <c r="AP15609" s="792"/>
      <c r="AS15609" s="792"/>
      <c r="AV15609" s="792"/>
      <c r="AY15609" s="792"/>
      <c r="BN15609" s="792"/>
      <c r="BQ15609" s="792"/>
    </row>
    <row r="15610" spans="8:69" ht="12" customHeight="1">
      <c r="H15610" s="800"/>
      <c r="AJ15610" s="792"/>
      <c r="AM15610" s="792"/>
      <c r="AP15610" s="792"/>
      <c r="AS15610" s="792"/>
      <c r="AV15610" s="792"/>
      <c r="AY15610" s="792"/>
      <c r="BN15610" s="792"/>
      <c r="BQ15610" s="792"/>
    </row>
    <row r="15611" spans="8:69" ht="12" customHeight="1">
      <c r="H15611" s="800"/>
      <c r="AJ15611" s="792"/>
      <c r="AM15611" s="792"/>
      <c r="AP15611" s="792"/>
      <c r="AS15611" s="792"/>
      <c r="AV15611" s="792"/>
      <c r="AY15611" s="792"/>
      <c r="BN15611" s="792"/>
      <c r="BQ15611" s="792"/>
    </row>
    <row r="15612" spans="8:69" ht="12" customHeight="1">
      <c r="H15612" s="800"/>
      <c r="AJ15612" s="792"/>
      <c r="AM15612" s="792"/>
      <c r="AP15612" s="792"/>
      <c r="AS15612" s="792"/>
      <c r="AV15612" s="792"/>
      <c r="AY15612" s="792"/>
      <c r="BN15612" s="792"/>
      <c r="BQ15612" s="792"/>
    </row>
    <row r="15613" spans="8:69" ht="12" customHeight="1">
      <c r="H15613" s="800"/>
      <c r="AJ15613" s="792"/>
      <c r="AM15613" s="792"/>
      <c r="AP15613" s="792"/>
      <c r="AS15613" s="792"/>
      <c r="AV15613" s="792"/>
      <c r="AY15613" s="792"/>
      <c r="BN15613" s="792"/>
      <c r="BQ15613" s="792"/>
    </row>
    <row r="15614" spans="8:69" ht="12" customHeight="1">
      <c r="H15614" s="800"/>
      <c r="AJ15614" s="792"/>
      <c r="AM15614" s="792"/>
      <c r="AP15614" s="792"/>
      <c r="AS15614" s="792"/>
      <c r="AV15614" s="792"/>
      <c r="AY15614" s="792"/>
      <c r="BN15614" s="792"/>
      <c r="BQ15614" s="792"/>
    </row>
    <row r="15615" spans="8:69" ht="12" customHeight="1">
      <c r="H15615" s="800"/>
      <c r="AJ15615" s="792"/>
      <c r="AM15615" s="792"/>
      <c r="AP15615" s="792"/>
      <c r="AS15615" s="792"/>
      <c r="AV15615" s="792"/>
      <c r="AY15615" s="792"/>
      <c r="BN15615" s="792"/>
      <c r="BQ15615" s="792"/>
    </row>
    <row r="15616" spans="8:69" ht="12" customHeight="1">
      <c r="H15616" s="800"/>
      <c r="AJ15616" s="792"/>
      <c r="AM15616" s="792"/>
      <c r="AP15616" s="792"/>
      <c r="AS15616" s="792"/>
      <c r="AV15616" s="792"/>
      <c r="AY15616" s="792"/>
      <c r="BN15616" s="792"/>
      <c r="BQ15616" s="792"/>
    </row>
    <row r="15617" spans="8:69" ht="12" customHeight="1">
      <c r="H15617" s="800"/>
      <c r="AJ15617" s="792"/>
      <c r="AM15617" s="792"/>
      <c r="AP15617" s="792"/>
      <c r="AS15617" s="792"/>
      <c r="AV15617" s="792"/>
      <c r="AY15617" s="792"/>
      <c r="BN15617" s="792"/>
      <c r="BQ15617" s="792"/>
    </row>
    <row r="15618" spans="8:69" ht="12" customHeight="1">
      <c r="H15618" s="800"/>
      <c r="AJ15618" s="792"/>
      <c r="AM15618" s="792"/>
      <c r="AP15618" s="792"/>
      <c r="AS15618" s="792"/>
      <c r="AV15618" s="792"/>
      <c r="AY15618" s="792"/>
      <c r="BN15618" s="792"/>
      <c r="BQ15618" s="792"/>
    </row>
    <row r="15619" spans="8:69" ht="12" customHeight="1">
      <c r="H15619" s="800"/>
      <c r="AJ15619" s="792"/>
      <c r="AM15619" s="792"/>
      <c r="AP15619" s="792"/>
      <c r="AS15619" s="792"/>
      <c r="AV15619" s="792"/>
      <c r="AY15619" s="792"/>
      <c r="BN15619" s="792"/>
      <c r="BQ15619" s="792"/>
    </row>
    <row r="15620" spans="8:69" ht="12" customHeight="1">
      <c r="H15620" s="800"/>
      <c r="AJ15620" s="792"/>
      <c r="AM15620" s="792"/>
      <c r="AP15620" s="792"/>
      <c r="AS15620" s="792"/>
      <c r="AV15620" s="792"/>
      <c r="AY15620" s="792"/>
      <c r="BN15620" s="792"/>
      <c r="BQ15620" s="792"/>
    </row>
    <row r="15621" spans="8:69" ht="12" customHeight="1">
      <c r="H15621" s="800"/>
      <c r="AJ15621" s="792"/>
      <c r="AM15621" s="792"/>
      <c r="AP15621" s="792"/>
      <c r="AS15621" s="792"/>
      <c r="AV15621" s="792"/>
      <c r="AY15621" s="792"/>
      <c r="BN15621" s="792"/>
      <c r="BQ15621" s="792"/>
    </row>
    <row r="15622" spans="8:69" ht="12" customHeight="1">
      <c r="H15622" s="800"/>
      <c r="AJ15622" s="792"/>
      <c r="AM15622" s="792"/>
      <c r="AP15622" s="792"/>
      <c r="AS15622" s="792"/>
      <c r="AV15622" s="792"/>
      <c r="AY15622" s="792"/>
      <c r="BN15622" s="792"/>
      <c r="BQ15622" s="792"/>
    </row>
    <row r="15623" spans="8:69" ht="12" customHeight="1">
      <c r="H15623" s="800"/>
      <c r="AJ15623" s="792"/>
      <c r="AM15623" s="792"/>
      <c r="AP15623" s="792"/>
      <c r="AS15623" s="792"/>
      <c r="AV15623" s="792"/>
      <c r="AY15623" s="792"/>
      <c r="BN15623" s="792"/>
      <c r="BQ15623" s="792"/>
    </row>
    <row r="15624" spans="8:69" ht="12" customHeight="1">
      <c r="H15624" s="800"/>
      <c r="AJ15624" s="792"/>
      <c r="AM15624" s="792"/>
      <c r="AP15624" s="792"/>
      <c r="AS15624" s="792"/>
      <c r="AV15624" s="792"/>
      <c r="AY15624" s="792"/>
      <c r="BN15624" s="792"/>
      <c r="BQ15624" s="792"/>
    </row>
    <row r="15625" spans="8:69" ht="12" customHeight="1">
      <c r="H15625" s="800"/>
      <c r="AJ15625" s="792"/>
      <c r="AM15625" s="792"/>
      <c r="AP15625" s="792"/>
      <c r="AS15625" s="792"/>
      <c r="AV15625" s="792"/>
      <c r="AY15625" s="792"/>
      <c r="BN15625" s="792"/>
      <c r="BQ15625" s="792"/>
    </row>
    <row r="15626" spans="8:69" ht="12" customHeight="1">
      <c r="H15626" s="800"/>
      <c r="AJ15626" s="792"/>
      <c r="AM15626" s="792"/>
      <c r="AP15626" s="792"/>
      <c r="AS15626" s="792"/>
      <c r="AV15626" s="792"/>
      <c r="AY15626" s="792"/>
      <c r="BN15626" s="792"/>
      <c r="BQ15626" s="792"/>
    </row>
    <row r="15627" spans="8:69" ht="12" customHeight="1">
      <c r="H15627" s="800"/>
      <c r="AJ15627" s="792"/>
      <c r="AM15627" s="792"/>
      <c r="AP15627" s="792"/>
      <c r="AS15627" s="792"/>
      <c r="AV15627" s="792"/>
      <c r="AY15627" s="792"/>
      <c r="BN15627" s="792"/>
      <c r="BQ15627" s="792"/>
    </row>
    <row r="15628" spans="8:69" ht="12" customHeight="1">
      <c r="H15628" s="800"/>
      <c r="AJ15628" s="792"/>
      <c r="AM15628" s="792"/>
      <c r="AP15628" s="792"/>
      <c r="AS15628" s="792"/>
      <c r="AV15628" s="792"/>
      <c r="AY15628" s="792"/>
      <c r="BN15628" s="792"/>
      <c r="BQ15628" s="792"/>
    </row>
    <row r="15629" spans="8:69" ht="12" customHeight="1">
      <c r="H15629" s="800"/>
      <c r="AJ15629" s="792"/>
      <c r="AM15629" s="792"/>
      <c r="AP15629" s="792"/>
      <c r="AS15629" s="792"/>
      <c r="AV15629" s="792"/>
      <c r="AY15629" s="792"/>
      <c r="BN15629" s="792"/>
      <c r="BQ15629" s="792"/>
    </row>
    <row r="15630" spans="8:69" ht="12" customHeight="1">
      <c r="H15630" s="800"/>
      <c r="AJ15630" s="792"/>
      <c r="AM15630" s="792"/>
      <c r="AP15630" s="792"/>
      <c r="AS15630" s="792"/>
      <c r="AV15630" s="792"/>
      <c r="AY15630" s="792"/>
      <c r="BN15630" s="792"/>
      <c r="BQ15630" s="792"/>
    </row>
    <row r="15631" spans="8:69" ht="12" customHeight="1">
      <c r="H15631" s="800"/>
      <c r="AJ15631" s="792"/>
      <c r="AM15631" s="792"/>
      <c r="AP15631" s="792"/>
      <c r="AS15631" s="792"/>
      <c r="AV15631" s="792"/>
      <c r="AY15631" s="792"/>
      <c r="BN15631" s="792"/>
      <c r="BQ15631" s="792"/>
    </row>
    <row r="15632" spans="8:69" ht="12" customHeight="1">
      <c r="H15632" s="800"/>
      <c r="AJ15632" s="792"/>
      <c r="AM15632" s="792"/>
      <c r="AP15632" s="792"/>
      <c r="AS15632" s="792"/>
      <c r="AV15632" s="792"/>
      <c r="AY15632" s="792"/>
      <c r="BN15632" s="792"/>
      <c r="BQ15632" s="792"/>
    </row>
    <row r="15633" spans="8:69" ht="12" customHeight="1">
      <c r="H15633" s="800"/>
      <c r="AJ15633" s="792"/>
      <c r="AM15633" s="792"/>
      <c r="AP15633" s="792"/>
      <c r="AS15633" s="792"/>
      <c r="AV15633" s="792"/>
      <c r="AY15633" s="792"/>
      <c r="BN15633" s="792"/>
      <c r="BQ15633" s="792"/>
    </row>
    <row r="15634" spans="8:69" ht="12" customHeight="1">
      <c r="H15634" s="800"/>
      <c r="AJ15634" s="792"/>
      <c r="AM15634" s="792"/>
      <c r="AP15634" s="792"/>
      <c r="AS15634" s="792"/>
      <c r="AV15634" s="792"/>
      <c r="AY15634" s="792"/>
      <c r="BN15634" s="792"/>
      <c r="BQ15634" s="792"/>
    </row>
    <row r="15635" spans="8:69" ht="12" customHeight="1">
      <c r="H15635" s="800"/>
      <c r="AJ15635" s="792"/>
      <c r="AM15635" s="792"/>
      <c r="AP15635" s="792"/>
      <c r="AS15635" s="792"/>
      <c r="AV15635" s="792"/>
      <c r="AY15635" s="792"/>
      <c r="BN15635" s="792"/>
      <c r="BQ15635" s="792"/>
    </row>
    <row r="15636" spans="8:69" ht="12" customHeight="1">
      <c r="H15636" s="800"/>
      <c r="AJ15636" s="792"/>
      <c r="AM15636" s="792"/>
      <c r="AP15636" s="792"/>
      <c r="AS15636" s="792"/>
      <c r="AV15636" s="792"/>
      <c r="AY15636" s="792"/>
      <c r="BN15636" s="792"/>
      <c r="BQ15636" s="792"/>
    </row>
    <row r="15637" spans="8:69" ht="12" customHeight="1">
      <c r="H15637" s="800"/>
      <c r="AJ15637" s="792"/>
      <c r="AM15637" s="792"/>
      <c r="AP15637" s="792"/>
      <c r="AS15637" s="792"/>
      <c r="AV15637" s="792"/>
      <c r="AY15637" s="792"/>
      <c r="BN15637" s="792"/>
      <c r="BQ15637" s="792"/>
    </row>
    <row r="15638" spans="8:69" ht="12" customHeight="1">
      <c r="H15638" s="800"/>
      <c r="AJ15638" s="792"/>
      <c r="AM15638" s="792"/>
      <c r="AP15638" s="792"/>
      <c r="AS15638" s="792"/>
      <c r="AV15638" s="792"/>
      <c r="AY15638" s="792"/>
      <c r="BN15638" s="792"/>
      <c r="BQ15638" s="792"/>
    </row>
    <row r="15639" spans="8:69" ht="12" customHeight="1">
      <c r="H15639" s="800"/>
      <c r="AJ15639" s="792"/>
      <c r="AM15639" s="792"/>
      <c r="AP15639" s="792"/>
      <c r="AS15639" s="792"/>
      <c r="AV15639" s="792"/>
      <c r="AY15639" s="792"/>
      <c r="BN15639" s="792"/>
      <c r="BQ15639" s="792"/>
    </row>
    <row r="15640" spans="8:69" ht="12" customHeight="1">
      <c r="H15640" s="800"/>
      <c r="AJ15640" s="792"/>
      <c r="AM15640" s="792"/>
      <c r="AP15640" s="792"/>
      <c r="AS15640" s="792"/>
      <c r="AV15640" s="792"/>
      <c r="AY15640" s="792"/>
      <c r="BN15640" s="792"/>
      <c r="BQ15640" s="792"/>
    </row>
    <row r="15641" spans="8:69" ht="12" customHeight="1">
      <c r="H15641" s="800"/>
      <c r="AJ15641" s="792"/>
      <c r="AM15641" s="792"/>
      <c r="AP15641" s="792"/>
      <c r="AS15641" s="792"/>
      <c r="AV15641" s="792"/>
      <c r="AY15641" s="792"/>
      <c r="BN15641" s="792"/>
      <c r="BQ15641" s="792"/>
    </row>
    <row r="15642" spans="8:69" ht="12" customHeight="1">
      <c r="H15642" s="800"/>
      <c r="AJ15642" s="792"/>
      <c r="AM15642" s="792"/>
      <c r="AP15642" s="792"/>
      <c r="AS15642" s="792"/>
      <c r="AV15642" s="792"/>
      <c r="AY15642" s="792"/>
      <c r="BN15642" s="792"/>
      <c r="BQ15642" s="792"/>
    </row>
    <row r="15643" spans="8:69" ht="12" customHeight="1">
      <c r="H15643" s="800"/>
      <c r="AJ15643" s="792"/>
      <c r="AM15643" s="792"/>
      <c r="AP15643" s="792"/>
      <c r="AS15643" s="792"/>
      <c r="AV15643" s="792"/>
      <c r="AY15643" s="792"/>
      <c r="BN15643" s="792"/>
      <c r="BQ15643" s="792"/>
    </row>
    <row r="15644" spans="8:69" ht="12" customHeight="1">
      <c r="H15644" s="800"/>
      <c r="AJ15644" s="792"/>
      <c r="AM15644" s="792"/>
      <c r="AP15644" s="792"/>
      <c r="AS15644" s="792"/>
      <c r="AV15644" s="792"/>
      <c r="AY15644" s="792"/>
      <c r="BN15644" s="792"/>
      <c r="BQ15644" s="792"/>
    </row>
    <row r="15645" spans="8:69" ht="12" customHeight="1">
      <c r="H15645" s="800"/>
      <c r="AJ15645" s="792"/>
      <c r="AM15645" s="792"/>
      <c r="AP15645" s="792"/>
      <c r="AS15645" s="792"/>
      <c r="AV15645" s="792"/>
      <c r="AY15645" s="792"/>
      <c r="BN15645" s="792"/>
      <c r="BQ15645" s="792"/>
    </row>
    <row r="15646" spans="8:69" ht="12" customHeight="1">
      <c r="H15646" s="800"/>
      <c r="AJ15646" s="792"/>
      <c r="AM15646" s="792"/>
      <c r="AP15646" s="792"/>
      <c r="AS15646" s="792"/>
      <c r="AV15646" s="792"/>
      <c r="AY15646" s="792"/>
      <c r="BN15646" s="792"/>
      <c r="BQ15646" s="792"/>
    </row>
    <row r="15647" spans="8:69" ht="12" customHeight="1">
      <c r="H15647" s="800"/>
      <c r="AJ15647" s="792"/>
      <c r="AM15647" s="792"/>
      <c r="AP15647" s="792"/>
      <c r="AS15647" s="792"/>
      <c r="AV15647" s="792"/>
      <c r="AY15647" s="792"/>
      <c r="BN15647" s="792"/>
      <c r="BQ15647" s="792"/>
    </row>
    <row r="15648" spans="8:69" ht="12" customHeight="1">
      <c r="H15648" s="800"/>
      <c r="AJ15648" s="792"/>
      <c r="AM15648" s="792"/>
      <c r="AP15648" s="792"/>
      <c r="AS15648" s="792"/>
      <c r="AV15648" s="792"/>
      <c r="AY15648" s="792"/>
      <c r="BN15648" s="792"/>
      <c r="BQ15648" s="792"/>
    </row>
    <row r="15649" spans="8:69" ht="12" customHeight="1">
      <c r="H15649" s="800"/>
      <c r="AJ15649" s="792"/>
      <c r="AM15649" s="792"/>
      <c r="AP15649" s="792"/>
      <c r="AS15649" s="792"/>
      <c r="AV15649" s="792"/>
      <c r="AY15649" s="792"/>
      <c r="BN15649" s="792"/>
      <c r="BQ15649" s="792"/>
    </row>
    <row r="15650" spans="8:69" ht="12" customHeight="1">
      <c r="H15650" s="800"/>
      <c r="AJ15650" s="792"/>
      <c r="AM15650" s="792"/>
      <c r="AP15650" s="792"/>
      <c r="AS15650" s="792"/>
      <c r="AV15650" s="792"/>
      <c r="AY15650" s="792"/>
      <c r="BN15650" s="792"/>
      <c r="BQ15650" s="792"/>
    </row>
    <row r="15651" spans="8:69" ht="12" customHeight="1">
      <c r="H15651" s="800"/>
      <c r="AJ15651" s="792"/>
      <c r="AM15651" s="792"/>
      <c r="AP15651" s="792"/>
      <c r="AS15651" s="792"/>
      <c r="AV15651" s="792"/>
      <c r="AY15651" s="792"/>
      <c r="BN15651" s="792"/>
      <c r="BQ15651" s="792"/>
    </row>
    <row r="15652" spans="8:69" ht="12" customHeight="1">
      <c r="H15652" s="800"/>
      <c r="AJ15652" s="792"/>
      <c r="AM15652" s="792"/>
      <c r="AP15652" s="792"/>
      <c r="AS15652" s="792"/>
      <c r="AV15652" s="792"/>
      <c r="AY15652" s="792"/>
      <c r="BN15652" s="792"/>
      <c r="BQ15652" s="792"/>
    </row>
    <row r="15653" spans="8:69" ht="12" customHeight="1">
      <c r="H15653" s="800"/>
      <c r="AJ15653" s="792"/>
      <c r="AM15653" s="792"/>
      <c r="AP15653" s="792"/>
      <c r="AS15653" s="792"/>
      <c r="AV15653" s="792"/>
      <c r="AY15653" s="792"/>
      <c r="BN15653" s="792"/>
      <c r="BQ15653" s="792"/>
    </row>
    <row r="15654" spans="8:69" ht="12" customHeight="1">
      <c r="H15654" s="800"/>
      <c r="AJ15654" s="792"/>
      <c r="AM15654" s="792"/>
      <c r="AP15654" s="792"/>
      <c r="AS15654" s="792"/>
      <c r="AV15654" s="792"/>
      <c r="AY15654" s="792"/>
      <c r="BN15654" s="792"/>
      <c r="BQ15654" s="792"/>
    </row>
    <row r="15655" spans="8:69" ht="12" customHeight="1">
      <c r="H15655" s="800"/>
      <c r="AJ15655" s="792"/>
      <c r="AM15655" s="792"/>
      <c r="AP15655" s="792"/>
      <c r="AS15655" s="792"/>
      <c r="AV15655" s="792"/>
      <c r="AY15655" s="792"/>
      <c r="BN15655" s="792"/>
      <c r="BQ15655" s="792"/>
    </row>
    <row r="15656" spans="8:69" ht="12" customHeight="1">
      <c r="H15656" s="800"/>
      <c r="AJ15656" s="792"/>
      <c r="AM15656" s="792"/>
      <c r="AP15656" s="792"/>
      <c r="AS15656" s="792"/>
      <c r="AV15656" s="792"/>
      <c r="AY15656" s="792"/>
      <c r="BN15656" s="792"/>
      <c r="BQ15656" s="792"/>
    </row>
    <row r="15657" spans="8:69" ht="12" customHeight="1">
      <c r="H15657" s="800"/>
      <c r="AJ15657" s="792"/>
      <c r="AM15657" s="792"/>
      <c r="AP15657" s="792"/>
      <c r="AS15657" s="792"/>
      <c r="AV15657" s="792"/>
      <c r="AY15657" s="792"/>
      <c r="BN15657" s="792"/>
      <c r="BQ15657" s="792"/>
    </row>
    <row r="15658" spans="8:69" ht="12" customHeight="1">
      <c r="H15658" s="800"/>
      <c r="AJ15658" s="792"/>
      <c r="AM15658" s="792"/>
      <c r="AP15658" s="792"/>
      <c r="AS15658" s="792"/>
      <c r="AV15658" s="792"/>
      <c r="AY15658" s="792"/>
      <c r="BN15658" s="792"/>
      <c r="BQ15658" s="792"/>
    </row>
    <row r="15659" spans="8:69" ht="12" customHeight="1">
      <c r="H15659" s="800"/>
      <c r="AJ15659" s="792"/>
      <c r="AM15659" s="792"/>
      <c r="AP15659" s="792"/>
      <c r="AS15659" s="792"/>
      <c r="AV15659" s="792"/>
      <c r="AY15659" s="792"/>
      <c r="BN15659" s="792"/>
      <c r="BQ15659" s="792"/>
    </row>
    <row r="15660" spans="8:69" ht="12" customHeight="1">
      <c r="H15660" s="800"/>
      <c r="AJ15660" s="792"/>
      <c r="AM15660" s="792"/>
      <c r="AP15660" s="792"/>
      <c r="AS15660" s="792"/>
      <c r="AV15660" s="792"/>
      <c r="AY15660" s="792"/>
      <c r="BN15660" s="792"/>
      <c r="BQ15660" s="792"/>
    </row>
    <row r="15661" spans="8:69" ht="12" customHeight="1">
      <c r="H15661" s="800"/>
      <c r="AJ15661" s="792"/>
      <c r="AM15661" s="792"/>
      <c r="AP15661" s="792"/>
      <c r="AS15661" s="792"/>
      <c r="AV15661" s="792"/>
      <c r="AY15661" s="792"/>
      <c r="BN15661" s="792"/>
      <c r="BQ15661" s="792"/>
    </row>
    <row r="15662" spans="8:69" ht="12" customHeight="1">
      <c r="H15662" s="800"/>
      <c r="AJ15662" s="792"/>
      <c r="AM15662" s="792"/>
      <c r="AP15662" s="792"/>
      <c r="AS15662" s="792"/>
      <c r="AV15662" s="792"/>
      <c r="AY15662" s="792"/>
      <c r="BN15662" s="792"/>
      <c r="BQ15662" s="792"/>
    </row>
    <row r="15663" spans="8:69" ht="12" customHeight="1">
      <c r="H15663" s="800"/>
      <c r="AJ15663" s="792"/>
      <c r="AM15663" s="792"/>
      <c r="AP15663" s="792"/>
      <c r="AS15663" s="792"/>
      <c r="AV15663" s="792"/>
      <c r="AY15663" s="792"/>
      <c r="BN15663" s="792"/>
      <c r="BQ15663" s="792"/>
    </row>
    <row r="15664" spans="8:69" ht="12" customHeight="1">
      <c r="H15664" s="800"/>
      <c r="AJ15664" s="792"/>
      <c r="AM15664" s="792"/>
      <c r="AP15664" s="792"/>
      <c r="AS15664" s="792"/>
      <c r="AV15664" s="792"/>
      <c r="AY15664" s="792"/>
      <c r="BN15664" s="792"/>
      <c r="BQ15664" s="792"/>
    </row>
    <row r="15665" spans="8:69" ht="12" customHeight="1">
      <c r="H15665" s="800"/>
      <c r="AJ15665" s="792"/>
      <c r="AM15665" s="792"/>
      <c r="AP15665" s="792"/>
      <c r="AS15665" s="792"/>
      <c r="AV15665" s="792"/>
      <c r="AY15665" s="792"/>
      <c r="BN15665" s="792"/>
      <c r="BQ15665" s="792"/>
    </row>
    <row r="15666" spans="8:69" ht="12" customHeight="1">
      <c r="H15666" s="800"/>
      <c r="AJ15666" s="792"/>
      <c r="AM15666" s="792"/>
      <c r="AP15666" s="792"/>
      <c r="AS15666" s="792"/>
      <c r="AV15666" s="792"/>
      <c r="AY15666" s="792"/>
      <c r="BN15666" s="792"/>
      <c r="BQ15666" s="792"/>
    </row>
    <row r="15667" spans="8:69" ht="12" customHeight="1">
      <c r="H15667" s="800"/>
      <c r="AJ15667" s="792"/>
      <c r="AM15667" s="792"/>
      <c r="AP15667" s="792"/>
      <c r="AS15667" s="792"/>
      <c r="AV15667" s="792"/>
      <c r="AY15667" s="792"/>
      <c r="BN15667" s="792"/>
      <c r="BQ15667" s="792"/>
    </row>
    <row r="15668" spans="8:69" ht="12" customHeight="1">
      <c r="H15668" s="800"/>
      <c r="AJ15668" s="792"/>
      <c r="AM15668" s="792"/>
      <c r="AP15668" s="792"/>
      <c r="AS15668" s="792"/>
      <c r="AV15668" s="792"/>
      <c r="AY15668" s="792"/>
      <c r="BN15668" s="792"/>
      <c r="BQ15668" s="792"/>
    </row>
    <row r="15669" spans="8:69" ht="12" customHeight="1">
      <c r="H15669" s="800"/>
      <c r="AJ15669" s="792"/>
      <c r="AM15669" s="792"/>
      <c r="AP15669" s="792"/>
      <c r="AS15669" s="792"/>
      <c r="AV15669" s="792"/>
      <c r="AY15669" s="792"/>
      <c r="BN15669" s="792"/>
      <c r="BQ15669" s="792"/>
    </row>
    <row r="15670" spans="8:69" ht="12" customHeight="1">
      <c r="H15670" s="800"/>
      <c r="AJ15670" s="792"/>
      <c r="AM15670" s="792"/>
      <c r="AP15670" s="792"/>
      <c r="AS15670" s="792"/>
      <c r="AV15670" s="792"/>
      <c r="AY15670" s="792"/>
      <c r="BN15670" s="792"/>
      <c r="BQ15670" s="792"/>
    </row>
    <row r="15671" spans="8:69" ht="12" customHeight="1">
      <c r="H15671" s="800"/>
      <c r="AJ15671" s="792"/>
      <c r="AM15671" s="792"/>
      <c r="AP15671" s="792"/>
      <c r="AS15671" s="792"/>
      <c r="AV15671" s="792"/>
      <c r="AY15671" s="792"/>
      <c r="BN15671" s="792"/>
      <c r="BQ15671" s="792"/>
    </row>
    <row r="15672" spans="8:69" ht="12" customHeight="1">
      <c r="H15672" s="800"/>
      <c r="AJ15672" s="792"/>
      <c r="AM15672" s="792"/>
      <c r="AP15672" s="792"/>
      <c r="AS15672" s="792"/>
      <c r="AV15672" s="792"/>
      <c r="AY15672" s="792"/>
      <c r="BN15672" s="792"/>
      <c r="BQ15672" s="792"/>
    </row>
    <row r="15673" spans="8:69" ht="12" customHeight="1">
      <c r="H15673" s="800"/>
      <c r="AJ15673" s="792"/>
      <c r="AM15673" s="792"/>
      <c r="AP15673" s="792"/>
      <c r="AS15673" s="792"/>
      <c r="AV15673" s="792"/>
      <c r="AY15673" s="792"/>
      <c r="BN15673" s="792"/>
      <c r="BQ15673" s="792"/>
    </row>
    <row r="15674" spans="8:69" ht="12" customHeight="1">
      <c r="H15674" s="800"/>
      <c r="AJ15674" s="792"/>
      <c r="AM15674" s="792"/>
      <c r="AP15674" s="792"/>
      <c r="AS15674" s="792"/>
      <c r="AV15674" s="792"/>
      <c r="AY15674" s="792"/>
      <c r="BN15674" s="792"/>
      <c r="BQ15674" s="792"/>
    </row>
    <row r="15675" spans="8:69" ht="12" customHeight="1">
      <c r="H15675" s="800"/>
      <c r="AJ15675" s="792"/>
      <c r="AM15675" s="792"/>
      <c r="AP15675" s="792"/>
      <c r="AS15675" s="792"/>
      <c r="AV15675" s="792"/>
      <c r="AY15675" s="792"/>
      <c r="BN15675" s="792"/>
      <c r="BQ15675" s="792"/>
    </row>
    <row r="15676" spans="8:69" ht="12" customHeight="1">
      <c r="H15676" s="800"/>
      <c r="AJ15676" s="792"/>
      <c r="AM15676" s="792"/>
      <c r="AP15676" s="792"/>
      <c r="AS15676" s="792"/>
      <c r="AV15676" s="792"/>
      <c r="AY15676" s="792"/>
      <c r="BN15676" s="792"/>
      <c r="BQ15676" s="792"/>
    </row>
    <row r="15677" spans="8:69" ht="12" customHeight="1">
      <c r="H15677" s="800"/>
      <c r="AJ15677" s="792"/>
      <c r="AM15677" s="792"/>
      <c r="AP15677" s="792"/>
      <c r="AS15677" s="792"/>
      <c r="AV15677" s="792"/>
      <c r="AY15677" s="792"/>
      <c r="BN15677" s="792"/>
      <c r="BQ15677" s="792"/>
    </row>
    <row r="15678" spans="8:69" ht="12" customHeight="1">
      <c r="H15678" s="800"/>
      <c r="AJ15678" s="792"/>
      <c r="AM15678" s="792"/>
      <c r="AP15678" s="792"/>
      <c r="AS15678" s="792"/>
      <c r="AV15678" s="792"/>
      <c r="AY15678" s="792"/>
      <c r="BN15678" s="792"/>
      <c r="BQ15678" s="792"/>
    </row>
    <row r="15679" spans="8:69" ht="12" customHeight="1">
      <c r="H15679" s="800"/>
      <c r="AJ15679" s="792"/>
      <c r="AM15679" s="792"/>
      <c r="AP15679" s="792"/>
      <c r="AS15679" s="792"/>
      <c r="AV15679" s="792"/>
      <c r="AY15679" s="792"/>
      <c r="BN15679" s="792"/>
      <c r="BQ15679" s="792"/>
    </row>
    <row r="15680" spans="8:69" ht="12" customHeight="1">
      <c r="H15680" s="800"/>
      <c r="AJ15680" s="792"/>
      <c r="AM15680" s="792"/>
      <c r="AP15680" s="792"/>
      <c r="AS15680" s="792"/>
      <c r="AV15680" s="792"/>
      <c r="AY15680" s="792"/>
      <c r="BN15680" s="792"/>
      <c r="BQ15680" s="792"/>
    </row>
    <row r="15681" spans="8:69" ht="12" customHeight="1">
      <c r="H15681" s="800"/>
      <c r="AJ15681" s="792"/>
      <c r="AM15681" s="792"/>
      <c r="AP15681" s="792"/>
      <c r="AS15681" s="792"/>
      <c r="AV15681" s="792"/>
      <c r="AY15681" s="792"/>
      <c r="BN15681" s="792"/>
      <c r="BQ15681" s="792"/>
    </row>
    <row r="15682" spans="8:69" ht="12" customHeight="1">
      <c r="H15682" s="800"/>
      <c r="AJ15682" s="792"/>
      <c r="AM15682" s="792"/>
      <c r="AP15682" s="792"/>
      <c r="AS15682" s="792"/>
      <c r="AV15682" s="792"/>
      <c r="AY15682" s="792"/>
      <c r="BN15682" s="792"/>
      <c r="BQ15682" s="792"/>
    </row>
    <row r="15683" spans="8:69" ht="12" customHeight="1">
      <c r="H15683" s="800"/>
      <c r="AJ15683" s="792"/>
      <c r="AM15683" s="792"/>
      <c r="AP15683" s="792"/>
      <c r="AS15683" s="792"/>
      <c r="AV15683" s="792"/>
      <c r="AY15683" s="792"/>
      <c r="BN15683" s="792"/>
      <c r="BQ15683" s="792"/>
    </row>
    <row r="15684" spans="8:69" ht="12" customHeight="1">
      <c r="H15684" s="800"/>
      <c r="AJ15684" s="792"/>
      <c r="AM15684" s="792"/>
      <c r="AP15684" s="792"/>
      <c r="AS15684" s="792"/>
      <c r="AV15684" s="792"/>
      <c r="AY15684" s="792"/>
      <c r="BN15684" s="792"/>
      <c r="BQ15684" s="792"/>
    </row>
    <row r="15685" spans="8:69" ht="12" customHeight="1">
      <c r="H15685" s="800"/>
      <c r="AJ15685" s="792"/>
      <c r="AM15685" s="792"/>
      <c r="AP15685" s="792"/>
      <c r="AS15685" s="792"/>
      <c r="AV15685" s="792"/>
      <c r="AY15685" s="792"/>
      <c r="BN15685" s="792"/>
      <c r="BQ15685" s="792"/>
    </row>
    <row r="15686" spans="8:69" ht="12" customHeight="1">
      <c r="H15686" s="800"/>
      <c r="AJ15686" s="792"/>
      <c r="AM15686" s="792"/>
      <c r="AP15686" s="792"/>
      <c r="AS15686" s="792"/>
      <c r="AV15686" s="792"/>
      <c r="AY15686" s="792"/>
      <c r="BN15686" s="792"/>
      <c r="BQ15686" s="792"/>
    </row>
    <row r="15687" spans="8:69" ht="12" customHeight="1">
      <c r="H15687" s="800"/>
      <c r="AJ15687" s="792"/>
      <c r="AM15687" s="792"/>
      <c r="AP15687" s="792"/>
      <c r="AS15687" s="792"/>
      <c r="AV15687" s="792"/>
      <c r="AY15687" s="792"/>
      <c r="BN15687" s="792"/>
      <c r="BQ15687" s="792"/>
    </row>
    <row r="15688" spans="8:69" ht="12" customHeight="1">
      <c r="H15688" s="800"/>
      <c r="AJ15688" s="792"/>
      <c r="AM15688" s="792"/>
      <c r="AP15688" s="792"/>
      <c r="AS15688" s="792"/>
      <c r="AV15688" s="792"/>
      <c r="AY15688" s="792"/>
      <c r="BN15688" s="792"/>
      <c r="BQ15688" s="792"/>
    </row>
    <row r="15689" spans="8:69" ht="12" customHeight="1">
      <c r="H15689" s="800"/>
      <c r="AJ15689" s="792"/>
      <c r="AM15689" s="792"/>
      <c r="AP15689" s="792"/>
      <c r="AS15689" s="792"/>
      <c r="AV15689" s="792"/>
      <c r="AY15689" s="792"/>
      <c r="BN15689" s="792"/>
      <c r="BQ15689" s="792"/>
    </row>
    <row r="15690" spans="8:69" ht="12" customHeight="1">
      <c r="H15690" s="800"/>
      <c r="AJ15690" s="792"/>
      <c r="AM15690" s="792"/>
      <c r="AP15690" s="792"/>
      <c r="AS15690" s="792"/>
      <c r="AV15690" s="792"/>
      <c r="AY15690" s="792"/>
      <c r="BN15690" s="792"/>
      <c r="BQ15690" s="792"/>
    </row>
    <row r="15691" spans="8:69" ht="12" customHeight="1">
      <c r="H15691" s="800"/>
      <c r="AJ15691" s="792"/>
      <c r="AM15691" s="792"/>
      <c r="AP15691" s="792"/>
      <c r="AS15691" s="792"/>
      <c r="AV15691" s="792"/>
      <c r="AY15691" s="792"/>
      <c r="BN15691" s="792"/>
      <c r="BQ15691" s="792"/>
    </row>
    <row r="15692" spans="8:69" ht="12" customHeight="1">
      <c r="H15692" s="800"/>
      <c r="AJ15692" s="792"/>
      <c r="AM15692" s="792"/>
      <c r="AP15692" s="792"/>
      <c r="AS15692" s="792"/>
      <c r="AV15692" s="792"/>
      <c r="AY15692" s="792"/>
      <c r="BN15692" s="792"/>
      <c r="BQ15692" s="792"/>
    </row>
    <row r="15693" spans="8:69" ht="12" customHeight="1">
      <c r="H15693" s="800"/>
      <c r="AJ15693" s="792"/>
      <c r="AM15693" s="792"/>
      <c r="AP15693" s="792"/>
      <c r="AS15693" s="792"/>
      <c r="AV15693" s="792"/>
      <c r="AY15693" s="792"/>
      <c r="BN15693" s="792"/>
      <c r="BQ15693" s="792"/>
    </row>
    <row r="15694" spans="8:69" ht="12" customHeight="1">
      <c r="H15694" s="800"/>
      <c r="AJ15694" s="792"/>
      <c r="AM15694" s="792"/>
      <c r="AP15694" s="792"/>
      <c r="AS15694" s="792"/>
      <c r="AV15694" s="792"/>
      <c r="AY15694" s="792"/>
      <c r="BN15694" s="792"/>
      <c r="BQ15694" s="792"/>
    </row>
    <row r="15695" spans="8:69" ht="12" customHeight="1">
      <c r="H15695" s="800"/>
      <c r="AJ15695" s="792"/>
      <c r="AM15695" s="792"/>
      <c r="AP15695" s="792"/>
      <c r="AS15695" s="792"/>
      <c r="AV15695" s="792"/>
      <c r="AY15695" s="792"/>
      <c r="BN15695" s="792"/>
      <c r="BQ15695" s="792"/>
    </row>
    <row r="15696" spans="8:69" ht="12" customHeight="1">
      <c r="H15696" s="800"/>
      <c r="AJ15696" s="792"/>
      <c r="AM15696" s="792"/>
      <c r="AP15696" s="792"/>
      <c r="AS15696" s="792"/>
      <c r="AV15696" s="792"/>
      <c r="AY15696" s="792"/>
      <c r="BN15696" s="792"/>
      <c r="BQ15696" s="792"/>
    </row>
    <row r="15697" spans="8:69" ht="12" customHeight="1">
      <c r="H15697" s="800"/>
      <c r="AJ15697" s="792"/>
      <c r="AM15697" s="792"/>
      <c r="AP15697" s="792"/>
      <c r="AS15697" s="792"/>
      <c r="AV15697" s="792"/>
      <c r="AY15697" s="792"/>
      <c r="BN15697" s="792"/>
      <c r="BQ15697" s="792"/>
    </row>
    <row r="15698" spans="8:69" ht="12" customHeight="1">
      <c r="H15698" s="800"/>
      <c r="AJ15698" s="792"/>
      <c r="AM15698" s="792"/>
      <c r="AP15698" s="792"/>
      <c r="AS15698" s="792"/>
      <c r="AV15698" s="792"/>
      <c r="AY15698" s="792"/>
      <c r="BN15698" s="792"/>
      <c r="BQ15698" s="792"/>
    </row>
    <row r="15699" spans="8:69" ht="12" customHeight="1">
      <c r="H15699" s="800"/>
      <c r="AJ15699" s="792"/>
      <c r="AM15699" s="792"/>
      <c r="AP15699" s="792"/>
      <c r="AS15699" s="792"/>
      <c r="AV15699" s="792"/>
      <c r="AY15699" s="792"/>
      <c r="BN15699" s="792"/>
      <c r="BQ15699" s="792"/>
    </row>
    <row r="15700" spans="8:69" ht="12" customHeight="1">
      <c r="H15700" s="800"/>
      <c r="AJ15700" s="792"/>
      <c r="AM15700" s="792"/>
      <c r="AP15700" s="792"/>
      <c r="AS15700" s="792"/>
      <c r="AV15700" s="792"/>
      <c r="AY15700" s="792"/>
      <c r="BN15700" s="792"/>
      <c r="BQ15700" s="792"/>
    </row>
    <row r="15701" spans="8:69" ht="12" customHeight="1">
      <c r="H15701" s="800"/>
      <c r="AJ15701" s="792"/>
      <c r="AM15701" s="792"/>
      <c r="AP15701" s="792"/>
      <c r="AS15701" s="792"/>
      <c r="AV15701" s="792"/>
      <c r="AY15701" s="792"/>
      <c r="BN15701" s="792"/>
      <c r="BQ15701" s="792"/>
    </row>
    <row r="15702" spans="8:69" ht="12" customHeight="1">
      <c r="H15702" s="800"/>
      <c r="AJ15702" s="792"/>
      <c r="AM15702" s="792"/>
      <c r="AP15702" s="792"/>
      <c r="AS15702" s="792"/>
      <c r="AV15702" s="792"/>
      <c r="AY15702" s="792"/>
      <c r="BN15702" s="792"/>
      <c r="BQ15702" s="792"/>
    </row>
    <row r="15703" spans="8:69" ht="12" customHeight="1">
      <c r="H15703" s="800"/>
      <c r="AJ15703" s="792"/>
      <c r="AM15703" s="792"/>
      <c r="AP15703" s="792"/>
      <c r="AS15703" s="792"/>
      <c r="AV15703" s="792"/>
      <c r="AY15703" s="792"/>
      <c r="BN15703" s="792"/>
      <c r="BQ15703" s="792"/>
    </row>
    <row r="15704" spans="8:69" ht="12" customHeight="1">
      <c r="H15704" s="800"/>
      <c r="AJ15704" s="792"/>
      <c r="AM15704" s="792"/>
      <c r="AP15704" s="792"/>
      <c r="AS15704" s="792"/>
      <c r="AV15704" s="792"/>
      <c r="AY15704" s="792"/>
      <c r="BN15704" s="792"/>
      <c r="BQ15704" s="792"/>
    </row>
    <row r="15705" spans="8:69" ht="12" customHeight="1">
      <c r="H15705" s="800"/>
      <c r="AJ15705" s="792"/>
      <c r="AM15705" s="792"/>
      <c r="AP15705" s="792"/>
      <c r="AS15705" s="792"/>
      <c r="AV15705" s="792"/>
      <c r="AY15705" s="792"/>
      <c r="BN15705" s="792"/>
      <c r="BQ15705" s="792"/>
    </row>
    <row r="15706" spans="8:69" ht="12" customHeight="1">
      <c r="H15706" s="800"/>
      <c r="AJ15706" s="792"/>
      <c r="AM15706" s="792"/>
      <c r="AP15706" s="792"/>
      <c r="AS15706" s="792"/>
      <c r="AV15706" s="792"/>
      <c r="AY15706" s="792"/>
      <c r="BN15706" s="792"/>
      <c r="BQ15706" s="792"/>
    </row>
    <row r="15707" spans="8:69" ht="12" customHeight="1">
      <c r="H15707" s="800"/>
      <c r="AJ15707" s="792"/>
      <c r="AM15707" s="792"/>
      <c r="AP15707" s="792"/>
      <c r="AS15707" s="792"/>
      <c r="AV15707" s="792"/>
      <c r="AY15707" s="792"/>
      <c r="BN15707" s="792"/>
      <c r="BQ15707" s="792"/>
    </row>
    <row r="15708" spans="8:69" ht="12" customHeight="1">
      <c r="H15708" s="800"/>
      <c r="AJ15708" s="792"/>
      <c r="AM15708" s="792"/>
      <c r="AP15708" s="792"/>
      <c r="AS15708" s="792"/>
      <c r="AV15708" s="792"/>
      <c r="AY15708" s="792"/>
      <c r="BN15708" s="792"/>
      <c r="BQ15708" s="792"/>
    </row>
    <row r="15709" spans="8:69" ht="12" customHeight="1">
      <c r="H15709" s="800"/>
      <c r="AJ15709" s="792"/>
      <c r="AM15709" s="792"/>
      <c r="AP15709" s="792"/>
      <c r="AS15709" s="792"/>
      <c r="AV15709" s="792"/>
      <c r="AY15709" s="792"/>
      <c r="BN15709" s="792"/>
      <c r="BQ15709" s="792"/>
    </row>
    <row r="15710" spans="8:69" ht="12" customHeight="1">
      <c r="H15710" s="800"/>
      <c r="AJ15710" s="792"/>
      <c r="AM15710" s="792"/>
      <c r="AP15710" s="792"/>
      <c r="AS15710" s="792"/>
      <c r="AV15710" s="792"/>
      <c r="AY15710" s="792"/>
      <c r="BN15710" s="792"/>
      <c r="BQ15710" s="792"/>
    </row>
    <row r="15711" spans="8:69" ht="12" customHeight="1">
      <c r="H15711" s="800"/>
      <c r="AJ15711" s="792"/>
      <c r="AM15711" s="792"/>
      <c r="AP15711" s="792"/>
      <c r="AS15711" s="792"/>
      <c r="AV15711" s="792"/>
      <c r="AY15711" s="792"/>
      <c r="BN15711" s="792"/>
      <c r="BQ15711" s="792"/>
    </row>
    <row r="15712" spans="8:69" ht="12" customHeight="1">
      <c r="H15712" s="800"/>
      <c r="AJ15712" s="792"/>
      <c r="AM15712" s="792"/>
      <c r="AP15712" s="792"/>
      <c r="AS15712" s="792"/>
      <c r="AV15712" s="792"/>
      <c r="AY15712" s="792"/>
      <c r="BN15712" s="792"/>
      <c r="BQ15712" s="792"/>
    </row>
    <row r="15713" spans="8:69" ht="12" customHeight="1">
      <c r="H15713" s="800"/>
      <c r="AJ15713" s="792"/>
      <c r="AM15713" s="792"/>
      <c r="AP15713" s="792"/>
      <c r="AS15713" s="792"/>
      <c r="AV15713" s="792"/>
      <c r="AY15713" s="792"/>
      <c r="BN15713" s="792"/>
      <c r="BQ15713" s="792"/>
    </row>
    <row r="15714" spans="8:69" ht="12" customHeight="1">
      <c r="H15714" s="800"/>
      <c r="AJ15714" s="792"/>
      <c r="AM15714" s="792"/>
      <c r="AP15714" s="792"/>
      <c r="AS15714" s="792"/>
      <c r="AV15714" s="792"/>
      <c r="AY15714" s="792"/>
      <c r="BN15714" s="792"/>
      <c r="BQ15714" s="792"/>
    </row>
    <row r="15715" spans="8:69" ht="12" customHeight="1">
      <c r="H15715" s="800"/>
      <c r="AJ15715" s="792"/>
      <c r="AM15715" s="792"/>
      <c r="AP15715" s="792"/>
      <c r="AS15715" s="792"/>
      <c r="AV15715" s="792"/>
      <c r="AY15715" s="792"/>
      <c r="BN15715" s="792"/>
      <c r="BQ15715" s="792"/>
    </row>
    <row r="15716" spans="8:69" ht="12" customHeight="1">
      <c r="H15716" s="800"/>
      <c r="AJ15716" s="792"/>
      <c r="AM15716" s="792"/>
      <c r="AP15716" s="792"/>
      <c r="AS15716" s="792"/>
      <c r="AV15716" s="792"/>
      <c r="AY15716" s="792"/>
      <c r="BN15716" s="792"/>
      <c r="BQ15716" s="792"/>
    </row>
    <row r="15717" spans="8:69" ht="12" customHeight="1">
      <c r="H15717" s="800"/>
      <c r="AJ15717" s="792"/>
      <c r="AM15717" s="792"/>
      <c r="AP15717" s="792"/>
      <c r="AS15717" s="792"/>
      <c r="AV15717" s="792"/>
      <c r="AY15717" s="792"/>
      <c r="BN15717" s="792"/>
      <c r="BQ15717" s="792"/>
    </row>
    <row r="15718" spans="8:69" ht="12" customHeight="1">
      <c r="H15718" s="800"/>
      <c r="AJ15718" s="792"/>
      <c r="AM15718" s="792"/>
      <c r="AP15718" s="792"/>
      <c r="AS15718" s="792"/>
      <c r="AV15718" s="792"/>
      <c r="AY15718" s="792"/>
      <c r="BN15718" s="792"/>
      <c r="BQ15718" s="792"/>
    </row>
    <row r="15719" spans="8:69" ht="12" customHeight="1">
      <c r="H15719" s="800"/>
      <c r="AJ15719" s="792"/>
      <c r="AM15719" s="792"/>
      <c r="AP15719" s="792"/>
      <c r="AS15719" s="792"/>
      <c r="AV15719" s="792"/>
      <c r="AY15719" s="792"/>
      <c r="BN15719" s="792"/>
      <c r="BQ15719" s="792"/>
    </row>
    <row r="15720" spans="8:69" ht="12" customHeight="1">
      <c r="H15720" s="800"/>
      <c r="AJ15720" s="792"/>
      <c r="AM15720" s="792"/>
      <c r="AP15720" s="792"/>
      <c r="AS15720" s="792"/>
      <c r="AV15720" s="792"/>
      <c r="AY15720" s="792"/>
      <c r="BN15720" s="792"/>
      <c r="BQ15720" s="792"/>
    </row>
    <row r="15721" spans="8:69" ht="12" customHeight="1">
      <c r="H15721" s="800"/>
      <c r="AJ15721" s="792"/>
      <c r="AM15721" s="792"/>
      <c r="AP15721" s="792"/>
      <c r="AS15721" s="792"/>
      <c r="AV15721" s="792"/>
      <c r="AY15721" s="792"/>
      <c r="BN15721" s="792"/>
      <c r="BQ15721" s="792"/>
    </row>
    <row r="15722" spans="8:69" ht="12" customHeight="1">
      <c r="H15722" s="800"/>
      <c r="AJ15722" s="792"/>
      <c r="AM15722" s="792"/>
      <c r="AP15722" s="792"/>
      <c r="AS15722" s="792"/>
      <c r="AV15722" s="792"/>
      <c r="AY15722" s="792"/>
      <c r="BN15722" s="792"/>
      <c r="BQ15722" s="792"/>
    </row>
    <row r="15723" spans="8:69" ht="12" customHeight="1">
      <c r="H15723" s="800"/>
      <c r="AJ15723" s="792"/>
      <c r="AM15723" s="792"/>
      <c r="AP15723" s="792"/>
      <c r="AS15723" s="792"/>
      <c r="AV15723" s="792"/>
      <c r="AY15723" s="792"/>
      <c r="BN15723" s="792"/>
      <c r="BQ15723" s="792"/>
    </row>
    <row r="15724" spans="8:69" ht="12" customHeight="1">
      <c r="H15724" s="800"/>
      <c r="AJ15724" s="792"/>
      <c r="AM15724" s="792"/>
      <c r="AP15724" s="792"/>
      <c r="AS15724" s="792"/>
      <c r="AV15724" s="792"/>
      <c r="AY15724" s="792"/>
      <c r="BN15724" s="792"/>
      <c r="BQ15724" s="792"/>
    </row>
    <row r="15725" spans="8:69" ht="12" customHeight="1">
      <c r="H15725" s="800"/>
      <c r="AJ15725" s="792"/>
      <c r="AM15725" s="792"/>
      <c r="AP15725" s="792"/>
      <c r="AS15725" s="792"/>
      <c r="AV15725" s="792"/>
      <c r="AY15725" s="792"/>
      <c r="BN15725" s="792"/>
      <c r="BQ15725" s="792"/>
    </row>
    <row r="15726" spans="8:69" ht="12" customHeight="1">
      <c r="H15726" s="800"/>
      <c r="AJ15726" s="792"/>
      <c r="AM15726" s="792"/>
      <c r="AP15726" s="792"/>
      <c r="AS15726" s="792"/>
      <c r="AV15726" s="792"/>
      <c r="AY15726" s="792"/>
      <c r="BN15726" s="792"/>
      <c r="BQ15726" s="792"/>
    </row>
    <row r="15727" spans="8:69" ht="12" customHeight="1">
      <c r="H15727" s="800"/>
      <c r="AJ15727" s="792"/>
      <c r="AM15727" s="792"/>
      <c r="AP15727" s="792"/>
      <c r="AS15727" s="792"/>
      <c r="AV15727" s="792"/>
      <c r="AY15727" s="792"/>
      <c r="BN15727" s="792"/>
      <c r="BQ15727" s="792"/>
    </row>
    <row r="15728" spans="8:69" ht="12" customHeight="1">
      <c r="H15728" s="800"/>
      <c r="AJ15728" s="792"/>
      <c r="AM15728" s="792"/>
      <c r="AP15728" s="792"/>
      <c r="AS15728" s="792"/>
      <c r="AV15728" s="792"/>
      <c r="AY15728" s="792"/>
      <c r="BN15728" s="792"/>
      <c r="BQ15728" s="792"/>
    </row>
    <row r="15729" spans="8:69" ht="12" customHeight="1">
      <c r="H15729" s="800"/>
      <c r="AJ15729" s="792"/>
      <c r="AM15729" s="792"/>
      <c r="AP15729" s="792"/>
      <c r="AS15729" s="792"/>
      <c r="AV15729" s="792"/>
      <c r="AY15729" s="792"/>
      <c r="BN15729" s="792"/>
      <c r="BQ15729" s="792"/>
    </row>
    <row r="15730" spans="8:69" ht="12" customHeight="1">
      <c r="H15730" s="800"/>
      <c r="AJ15730" s="792"/>
      <c r="AM15730" s="792"/>
      <c r="AP15730" s="792"/>
      <c r="AS15730" s="792"/>
      <c r="AV15730" s="792"/>
      <c r="AY15730" s="792"/>
      <c r="BN15730" s="792"/>
      <c r="BQ15730" s="792"/>
    </row>
    <row r="15731" spans="8:69" ht="12" customHeight="1">
      <c r="H15731" s="800"/>
      <c r="AJ15731" s="792"/>
      <c r="AM15731" s="792"/>
      <c r="AP15731" s="792"/>
      <c r="AS15731" s="792"/>
      <c r="AV15731" s="792"/>
      <c r="AY15731" s="792"/>
      <c r="BN15731" s="792"/>
      <c r="BQ15731" s="792"/>
    </row>
    <row r="15732" spans="8:69" ht="12" customHeight="1">
      <c r="H15732" s="800"/>
      <c r="AJ15732" s="792"/>
      <c r="AM15732" s="792"/>
      <c r="AP15732" s="792"/>
      <c r="AS15732" s="792"/>
      <c r="AV15732" s="792"/>
      <c r="AY15732" s="792"/>
      <c r="BN15732" s="792"/>
      <c r="BQ15732" s="792"/>
    </row>
    <row r="15733" spans="8:69" ht="12" customHeight="1">
      <c r="H15733" s="800"/>
      <c r="AJ15733" s="792"/>
      <c r="AM15733" s="792"/>
      <c r="AP15733" s="792"/>
      <c r="AS15733" s="792"/>
      <c r="AV15733" s="792"/>
      <c r="AY15733" s="792"/>
      <c r="BN15733" s="792"/>
      <c r="BQ15733" s="792"/>
    </row>
    <row r="15734" spans="8:69" ht="12" customHeight="1">
      <c r="H15734" s="800"/>
      <c r="AJ15734" s="792"/>
      <c r="AM15734" s="792"/>
      <c r="AP15734" s="792"/>
      <c r="AS15734" s="792"/>
      <c r="AV15734" s="792"/>
      <c r="AY15734" s="792"/>
      <c r="BN15734" s="792"/>
      <c r="BQ15734" s="792"/>
    </row>
    <row r="15735" spans="8:69" ht="12" customHeight="1">
      <c r="H15735" s="800"/>
      <c r="AJ15735" s="792"/>
      <c r="AM15735" s="792"/>
      <c r="AP15735" s="792"/>
      <c r="AS15735" s="792"/>
      <c r="AV15735" s="792"/>
      <c r="AY15735" s="792"/>
      <c r="BN15735" s="792"/>
      <c r="BQ15735" s="792"/>
    </row>
    <row r="15736" spans="8:69" ht="12" customHeight="1">
      <c r="H15736" s="800"/>
      <c r="AJ15736" s="792"/>
      <c r="AM15736" s="792"/>
      <c r="AP15736" s="792"/>
      <c r="AS15736" s="792"/>
      <c r="AV15736" s="792"/>
      <c r="AY15736" s="792"/>
      <c r="BN15736" s="792"/>
      <c r="BQ15736" s="792"/>
    </row>
    <row r="15737" spans="8:69" ht="12" customHeight="1">
      <c r="H15737" s="800"/>
      <c r="AJ15737" s="792"/>
      <c r="AM15737" s="792"/>
      <c r="AP15737" s="792"/>
      <c r="AS15737" s="792"/>
      <c r="AV15737" s="792"/>
      <c r="AY15737" s="792"/>
      <c r="BN15737" s="792"/>
      <c r="BQ15737" s="792"/>
    </row>
    <row r="15738" spans="8:69" ht="12" customHeight="1">
      <c r="H15738" s="800"/>
      <c r="AJ15738" s="792"/>
      <c r="AM15738" s="792"/>
      <c r="AP15738" s="792"/>
      <c r="AS15738" s="792"/>
      <c r="AV15738" s="792"/>
      <c r="AY15738" s="792"/>
      <c r="BN15738" s="792"/>
      <c r="BQ15738" s="792"/>
    </row>
    <row r="15739" spans="8:69" ht="12" customHeight="1">
      <c r="H15739" s="800"/>
      <c r="AJ15739" s="792"/>
      <c r="AM15739" s="792"/>
      <c r="AP15739" s="792"/>
      <c r="AS15739" s="792"/>
      <c r="AV15739" s="792"/>
      <c r="AY15739" s="792"/>
      <c r="BN15739" s="792"/>
      <c r="BQ15739" s="792"/>
    </row>
    <row r="15740" spans="8:69" ht="12" customHeight="1">
      <c r="H15740" s="800"/>
      <c r="AJ15740" s="792"/>
      <c r="AM15740" s="792"/>
      <c r="AP15740" s="792"/>
      <c r="AS15740" s="792"/>
      <c r="AV15740" s="792"/>
      <c r="AY15740" s="792"/>
      <c r="BN15740" s="792"/>
      <c r="BQ15740" s="792"/>
    </row>
    <row r="15741" spans="8:69" ht="12" customHeight="1">
      <c r="H15741" s="800"/>
      <c r="AJ15741" s="792"/>
      <c r="AM15741" s="792"/>
      <c r="AP15741" s="792"/>
      <c r="AS15741" s="792"/>
      <c r="AV15741" s="792"/>
      <c r="AY15741" s="792"/>
      <c r="BN15741" s="792"/>
      <c r="BQ15741" s="792"/>
    </row>
    <row r="15742" spans="8:69" ht="12" customHeight="1">
      <c r="H15742" s="800"/>
      <c r="AJ15742" s="792"/>
      <c r="AM15742" s="792"/>
      <c r="AP15742" s="792"/>
      <c r="AS15742" s="792"/>
      <c r="AV15742" s="792"/>
      <c r="AY15742" s="792"/>
      <c r="BN15742" s="792"/>
      <c r="BQ15742" s="792"/>
    </row>
    <row r="15743" spans="8:69" ht="12" customHeight="1">
      <c r="H15743" s="800"/>
      <c r="AJ15743" s="792"/>
      <c r="AM15743" s="792"/>
      <c r="AP15743" s="792"/>
      <c r="AS15743" s="792"/>
      <c r="AV15743" s="792"/>
      <c r="AY15743" s="792"/>
      <c r="BN15743" s="792"/>
      <c r="BQ15743" s="792"/>
    </row>
    <row r="15744" spans="8:69" ht="12" customHeight="1">
      <c r="H15744" s="800"/>
      <c r="AJ15744" s="792"/>
      <c r="AM15744" s="792"/>
      <c r="AP15744" s="792"/>
      <c r="AS15744" s="792"/>
      <c r="AV15744" s="792"/>
      <c r="AY15744" s="792"/>
      <c r="BN15744" s="792"/>
      <c r="BQ15744" s="792"/>
    </row>
    <row r="15745" spans="8:69" ht="12" customHeight="1">
      <c r="H15745" s="800"/>
      <c r="AJ15745" s="792"/>
      <c r="AM15745" s="792"/>
      <c r="AP15745" s="792"/>
      <c r="AS15745" s="792"/>
      <c r="AV15745" s="792"/>
      <c r="AY15745" s="792"/>
      <c r="BN15745" s="792"/>
      <c r="BQ15745" s="792"/>
    </row>
    <row r="15746" spans="8:69" ht="12" customHeight="1">
      <c r="H15746" s="800"/>
      <c r="AJ15746" s="792"/>
      <c r="AM15746" s="792"/>
      <c r="AP15746" s="792"/>
      <c r="AS15746" s="792"/>
      <c r="AV15746" s="792"/>
      <c r="AY15746" s="792"/>
      <c r="BN15746" s="792"/>
      <c r="BQ15746" s="792"/>
    </row>
    <row r="15747" spans="8:69" ht="12" customHeight="1">
      <c r="H15747" s="800"/>
      <c r="AJ15747" s="792"/>
      <c r="AM15747" s="792"/>
      <c r="AP15747" s="792"/>
      <c r="AS15747" s="792"/>
      <c r="AV15747" s="792"/>
      <c r="AY15747" s="792"/>
      <c r="BN15747" s="792"/>
      <c r="BQ15747" s="792"/>
    </row>
    <row r="15748" spans="8:69" ht="12" customHeight="1">
      <c r="H15748" s="800"/>
      <c r="AJ15748" s="792"/>
      <c r="AM15748" s="792"/>
      <c r="AP15748" s="792"/>
      <c r="AS15748" s="792"/>
      <c r="AV15748" s="792"/>
      <c r="AY15748" s="792"/>
      <c r="BN15748" s="792"/>
      <c r="BQ15748" s="792"/>
    </row>
    <row r="15749" spans="8:69" ht="12" customHeight="1">
      <c r="H15749" s="800"/>
      <c r="AJ15749" s="792"/>
      <c r="AM15749" s="792"/>
      <c r="AP15749" s="792"/>
      <c r="AS15749" s="792"/>
      <c r="AV15749" s="792"/>
      <c r="AY15749" s="792"/>
      <c r="BN15749" s="792"/>
      <c r="BQ15749" s="792"/>
    </row>
    <row r="15750" spans="8:69" ht="12" customHeight="1">
      <c r="H15750" s="800"/>
      <c r="AJ15750" s="792"/>
      <c r="AM15750" s="792"/>
      <c r="AP15750" s="792"/>
      <c r="AS15750" s="792"/>
      <c r="AV15750" s="792"/>
      <c r="AY15750" s="792"/>
      <c r="BN15750" s="792"/>
      <c r="BQ15750" s="792"/>
    </row>
    <row r="15751" spans="8:69" ht="12" customHeight="1">
      <c r="H15751" s="800"/>
      <c r="AJ15751" s="792"/>
      <c r="AM15751" s="792"/>
      <c r="AP15751" s="792"/>
      <c r="AS15751" s="792"/>
      <c r="AV15751" s="792"/>
      <c r="AY15751" s="792"/>
      <c r="BN15751" s="792"/>
      <c r="BQ15751" s="792"/>
    </row>
    <row r="15752" spans="8:69" ht="12" customHeight="1">
      <c r="H15752" s="800"/>
      <c r="AJ15752" s="792"/>
      <c r="AM15752" s="792"/>
      <c r="AP15752" s="792"/>
      <c r="AS15752" s="792"/>
      <c r="AV15752" s="792"/>
      <c r="AY15752" s="792"/>
      <c r="BN15752" s="792"/>
      <c r="BQ15752" s="792"/>
    </row>
    <row r="15753" spans="8:69" ht="12" customHeight="1">
      <c r="H15753" s="800"/>
      <c r="AJ15753" s="792"/>
      <c r="AM15753" s="792"/>
      <c r="AP15753" s="792"/>
      <c r="AS15753" s="792"/>
      <c r="AV15753" s="792"/>
      <c r="AY15753" s="792"/>
      <c r="BN15753" s="792"/>
      <c r="BQ15753" s="792"/>
    </row>
    <row r="15754" spans="8:69" ht="12" customHeight="1">
      <c r="H15754" s="800"/>
      <c r="AJ15754" s="792"/>
      <c r="AM15754" s="792"/>
      <c r="AP15754" s="792"/>
      <c r="AS15754" s="792"/>
      <c r="AV15754" s="792"/>
      <c r="AY15754" s="792"/>
      <c r="BN15754" s="792"/>
      <c r="BQ15754" s="792"/>
    </row>
    <row r="15755" spans="8:69" ht="12" customHeight="1">
      <c r="H15755" s="800"/>
      <c r="AJ15755" s="792"/>
      <c r="AM15755" s="792"/>
      <c r="AP15755" s="792"/>
      <c r="AS15755" s="792"/>
      <c r="AV15755" s="792"/>
      <c r="AY15755" s="792"/>
      <c r="BN15755" s="792"/>
      <c r="BQ15755" s="792"/>
    </row>
    <row r="15756" spans="8:69" ht="12" customHeight="1">
      <c r="H15756" s="800"/>
      <c r="AJ15756" s="792"/>
      <c r="AM15756" s="792"/>
      <c r="AP15756" s="792"/>
      <c r="AS15756" s="792"/>
      <c r="AV15756" s="792"/>
      <c r="AY15756" s="792"/>
      <c r="BN15756" s="792"/>
      <c r="BQ15756" s="792"/>
    </row>
    <row r="15757" spans="8:69" ht="12" customHeight="1">
      <c r="H15757" s="800"/>
      <c r="AJ15757" s="792"/>
      <c r="AM15757" s="792"/>
      <c r="AP15757" s="792"/>
      <c r="AS15757" s="792"/>
      <c r="AV15757" s="792"/>
      <c r="AY15757" s="792"/>
      <c r="BN15757" s="792"/>
      <c r="BQ15757" s="792"/>
    </row>
    <row r="15758" spans="8:69" ht="12" customHeight="1">
      <c r="H15758" s="800"/>
      <c r="AJ15758" s="792"/>
      <c r="AM15758" s="792"/>
      <c r="AP15758" s="792"/>
      <c r="AS15758" s="792"/>
      <c r="AV15758" s="792"/>
      <c r="AY15758" s="792"/>
      <c r="BN15758" s="792"/>
      <c r="BQ15758" s="792"/>
    </row>
    <row r="15759" spans="8:69" ht="12" customHeight="1">
      <c r="H15759" s="800"/>
      <c r="AJ15759" s="792"/>
      <c r="AM15759" s="792"/>
      <c r="AP15759" s="792"/>
      <c r="AS15759" s="792"/>
      <c r="AV15759" s="792"/>
      <c r="AY15759" s="792"/>
      <c r="BN15759" s="792"/>
      <c r="BQ15759" s="792"/>
    </row>
    <row r="15760" spans="8:69" ht="12" customHeight="1">
      <c r="H15760" s="800"/>
      <c r="AJ15760" s="792"/>
      <c r="AM15760" s="792"/>
      <c r="AP15760" s="792"/>
      <c r="AS15760" s="792"/>
      <c r="AV15760" s="792"/>
      <c r="AY15760" s="792"/>
      <c r="BN15760" s="792"/>
      <c r="BQ15760" s="792"/>
    </row>
    <row r="15761" spans="8:69" ht="12" customHeight="1">
      <c r="H15761" s="800"/>
      <c r="AJ15761" s="792"/>
      <c r="AM15761" s="792"/>
      <c r="AP15761" s="792"/>
      <c r="AS15761" s="792"/>
      <c r="AV15761" s="792"/>
      <c r="AY15761" s="792"/>
      <c r="BN15761" s="792"/>
      <c r="BQ15761" s="792"/>
    </row>
    <row r="15762" spans="8:69" ht="12" customHeight="1">
      <c r="H15762" s="800"/>
      <c r="AJ15762" s="792"/>
      <c r="AM15762" s="792"/>
      <c r="AP15762" s="792"/>
      <c r="AS15762" s="792"/>
      <c r="AV15762" s="792"/>
      <c r="AY15762" s="792"/>
      <c r="BN15762" s="792"/>
      <c r="BQ15762" s="792"/>
    </row>
    <row r="15763" spans="8:69" ht="12" customHeight="1">
      <c r="H15763" s="800"/>
      <c r="AJ15763" s="792"/>
      <c r="AM15763" s="792"/>
      <c r="AP15763" s="792"/>
      <c r="AS15763" s="792"/>
      <c r="AV15763" s="792"/>
      <c r="AY15763" s="792"/>
      <c r="BN15763" s="792"/>
      <c r="BQ15763" s="792"/>
    </row>
    <row r="15764" spans="8:69" ht="12" customHeight="1">
      <c r="H15764" s="800"/>
      <c r="AJ15764" s="792"/>
      <c r="AM15764" s="792"/>
      <c r="AP15764" s="792"/>
      <c r="AS15764" s="792"/>
      <c r="AV15764" s="792"/>
      <c r="AY15764" s="792"/>
      <c r="BN15764" s="792"/>
      <c r="BQ15764" s="792"/>
    </row>
    <row r="15765" spans="8:69" ht="12" customHeight="1">
      <c r="H15765" s="800"/>
      <c r="AJ15765" s="792"/>
      <c r="AM15765" s="792"/>
      <c r="AP15765" s="792"/>
      <c r="AS15765" s="792"/>
      <c r="AV15765" s="792"/>
      <c r="AY15765" s="792"/>
      <c r="BN15765" s="792"/>
      <c r="BQ15765" s="792"/>
    </row>
    <row r="15766" spans="8:69" ht="12" customHeight="1">
      <c r="H15766" s="800"/>
      <c r="AJ15766" s="792"/>
      <c r="AM15766" s="792"/>
      <c r="AP15766" s="792"/>
      <c r="AS15766" s="792"/>
      <c r="AV15766" s="792"/>
      <c r="AY15766" s="792"/>
      <c r="BN15766" s="792"/>
      <c r="BQ15766" s="792"/>
    </row>
    <row r="15767" spans="8:69" ht="12" customHeight="1">
      <c r="H15767" s="800"/>
      <c r="AJ15767" s="792"/>
      <c r="AM15767" s="792"/>
      <c r="AP15767" s="792"/>
      <c r="AS15767" s="792"/>
      <c r="AV15767" s="792"/>
      <c r="AY15767" s="792"/>
      <c r="BN15767" s="792"/>
      <c r="BQ15767" s="792"/>
    </row>
    <row r="15768" spans="8:69" ht="12" customHeight="1">
      <c r="H15768" s="800"/>
      <c r="AJ15768" s="792"/>
      <c r="AM15768" s="792"/>
      <c r="AP15768" s="792"/>
      <c r="AS15768" s="792"/>
      <c r="AV15768" s="792"/>
      <c r="AY15768" s="792"/>
      <c r="BN15768" s="792"/>
      <c r="BQ15768" s="792"/>
    </row>
    <row r="15769" spans="8:69" ht="12" customHeight="1">
      <c r="H15769" s="800"/>
      <c r="AJ15769" s="792"/>
      <c r="AM15769" s="792"/>
      <c r="AP15769" s="792"/>
      <c r="AS15769" s="792"/>
      <c r="AV15769" s="792"/>
      <c r="AY15769" s="792"/>
      <c r="BN15769" s="792"/>
      <c r="BQ15769" s="792"/>
    </row>
    <row r="15770" spans="8:69" ht="12" customHeight="1">
      <c r="H15770" s="800"/>
      <c r="AJ15770" s="792"/>
      <c r="AM15770" s="792"/>
      <c r="AP15770" s="792"/>
      <c r="AS15770" s="792"/>
      <c r="AV15770" s="792"/>
      <c r="AY15770" s="792"/>
      <c r="BN15770" s="792"/>
      <c r="BQ15770" s="792"/>
    </row>
    <row r="15771" spans="8:69" ht="12" customHeight="1">
      <c r="H15771" s="800"/>
      <c r="AJ15771" s="792"/>
      <c r="AM15771" s="792"/>
      <c r="AP15771" s="792"/>
      <c r="AS15771" s="792"/>
      <c r="AV15771" s="792"/>
      <c r="AY15771" s="792"/>
      <c r="BN15771" s="792"/>
      <c r="BQ15771" s="792"/>
    </row>
    <row r="15772" spans="8:69" ht="12" customHeight="1">
      <c r="H15772" s="800"/>
      <c r="AJ15772" s="792"/>
      <c r="AM15772" s="792"/>
      <c r="AP15772" s="792"/>
      <c r="AS15772" s="792"/>
      <c r="AV15772" s="792"/>
      <c r="AY15772" s="792"/>
      <c r="BN15772" s="792"/>
      <c r="BQ15772" s="792"/>
    </row>
    <row r="15773" spans="8:69" ht="12" customHeight="1">
      <c r="H15773" s="800"/>
      <c r="AJ15773" s="792"/>
      <c r="AM15773" s="792"/>
      <c r="AP15773" s="792"/>
      <c r="AS15773" s="792"/>
      <c r="AV15773" s="792"/>
      <c r="AY15773" s="792"/>
      <c r="BN15773" s="792"/>
      <c r="BQ15773" s="792"/>
    </row>
    <row r="15774" spans="8:69" ht="12" customHeight="1">
      <c r="H15774" s="800"/>
      <c r="AJ15774" s="792"/>
      <c r="AM15774" s="792"/>
      <c r="AP15774" s="792"/>
      <c r="AS15774" s="792"/>
      <c r="AV15774" s="792"/>
      <c r="AY15774" s="792"/>
      <c r="BN15774" s="792"/>
      <c r="BQ15774" s="792"/>
    </row>
    <row r="15775" spans="8:69" ht="12" customHeight="1">
      <c r="H15775" s="800"/>
      <c r="AJ15775" s="792"/>
      <c r="AM15775" s="792"/>
      <c r="AP15775" s="792"/>
      <c r="AS15775" s="792"/>
      <c r="AV15775" s="792"/>
      <c r="AY15775" s="792"/>
      <c r="BN15775" s="792"/>
      <c r="BQ15775" s="792"/>
    </row>
    <row r="15776" spans="8:69" ht="12" customHeight="1">
      <c r="H15776" s="800"/>
      <c r="AJ15776" s="792"/>
      <c r="AM15776" s="792"/>
      <c r="AP15776" s="792"/>
      <c r="AS15776" s="792"/>
      <c r="AV15776" s="792"/>
      <c r="AY15776" s="792"/>
      <c r="BN15776" s="792"/>
      <c r="BQ15776" s="792"/>
    </row>
    <row r="15777" spans="8:69" ht="12" customHeight="1">
      <c r="H15777" s="800"/>
      <c r="AJ15777" s="792"/>
      <c r="AM15777" s="792"/>
      <c r="AP15777" s="792"/>
      <c r="AS15777" s="792"/>
      <c r="AV15777" s="792"/>
      <c r="AY15777" s="792"/>
      <c r="BN15777" s="792"/>
      <c r="BQ15777" s="792"/>
    </row>
    <row r="15778" spans="8:69" ht="12" customHeight="1">
      <c r="H15778" s="800"/>
      <c r="AJ15778" s="792"/>
      <c r="AM15778" s="792"/>
      <c r="AP15778" s="792"/>
      <c r="AS15778" s="792"/>
      <c r="AV15778" s="792"/>
      <c r="AY15778" s="792"/>
      <c r="BN15778" s="792"/>
      <c r="BQ15778" s="792"/>
    </row>
    <row r="15779" spans="8:69" ht="12" customHeight="1">
      <c r="H15779" s="800"/>
      <c r="AJ15779" s="792"/>
      <c r="AM15779" s="792"/>
      <c r="AP15779" s="792"/>
      <c r="AS15779" s="792"/>
      <c r="AV15779" s="792"/>
      <c r="AY15779" s="792"/>
      <c r="BN15779" s="792"/>
      <c r="BQ15779" s="792"/>
    </row>
    <row r="15780" spans="8:69" ht="12" customHeight="1">
      <c r="H15780" s="800"/>
      <c r="AJ15780" s="792"/>
      <c r="AM15780" s="792"/>
      <c r="AP15780" s="792"/>
      <c r="AS15780" s="792"/>
      <c r="AV15780" s="792"/>
      <c r="AY15780" s="792"/>
      <c r="BN15780" s="792"/>
      <c r="BQ15780" s="792"/>
    </row>
    <row r="15781" spans="8:69" ht="12" customHeight="1">
      <c r="H15781" s="800"/>
      <c r="AJ15781" s="792"/>
      <c r="AM15781" s="792"/>
      <c r="AP15781" s="792"/>
      <c r="AS15781" s="792"/>
      <c r="AV15781" s="792"/>
      <c r="AY15781" s="792"/>
      <c r="BN15781" s="792"/>
      <c r="BQ15781" s="792"/>
    </row>
    <row r="15782" spans="8:69" ht="12" customHeight="1">
      <c r="H15782" s="800"/>
      <c r="AJ15782" s="792"/>
      <c r="AM15782" s="792"/>
      <c r="AP15782" s="792"/>
      <c r="AS15782" s="792"/>
      <c r="AV15782" s="792"/>
      <c r="AY15782" s="792"/>
      <c r="BN15782" s="792"/>
      <c r="BQ15782" s="792"/>
    </row>
    <row r="15783" spans="8:69" ht="12" customHeight="1">
      <c r="H15783" s="800"/>
      <c r="AJ15783" s="792"/>
      <c r="AM15783" s="792"/>
      <c r="AP15783" s="792"/>
      <c r="AS15783" s="792"/>
      <c r="AV15783" s="792"/>
      <c r="AY15783" s="792"/>
      <c r="BN15783" s="792"/>
      <c r="BQ15783" s="792"/>
    </row>
    <row r="15784" spans="8:69" ht="12" customHeight="1">
      <c r="H15784" s="800"/>
      <c r="AJ15784" s="792"/>
      <c r="AM15784" s="792"/>
      <c r="AP15784" s="792"/>
      <c r="AS15784" s="792"/>
      <c r="AV15784" s="792"/>
      <c r="AY15784" s="792"/>
      <c r="BN15784" s="792"/>
      <c r="BQ15784" s="792"/>
    </row>
    <row r="15785" spans="8:69" ht="12" customHeight="1">
      <c r="H15785" s="800"/>
      <c r="AJ15785" s="792"/>
      <c r="AM15785" s="792"/>
      <c r="AP15785" s="792"/>
      <c r="AS15785" s="792"/>
      <c r="AV15785" s="792"/>
      <c r="AY15785" s="792"/>
      <c r="BN15785" s="792"/>
      <c r="BQ15785" s="792"/>
    </row>
    <row r="15786" spans="8:69" ht="12" customHeight="1">
      <c r="H15786" s="800"/>
      <c r="AJ15786" s="792"/>
      <c r="AM15786" s="792"/>
      <c r="AP15786" s="792"/>
      <c r="AS15786" s="792"/>
      <c r="AV15786" s="792"/>
      <c r="AY15786" s="792"/>
      <c r="BN15786" s="792"/>
      <c r="BQ15786" s="792"/>
    </row>
    <row r="15787" spans="8:69" ht="12" customHeight="1">
      <c r="H15787" s="800"/>
      <c r="AJ15787" s="792"/>
      <c r="AM15787" s="792"/>
      <c r="AP15787" s="792"/>
      <c r="AS15787" s="792"/>
      <c r="AV15787" s="792"/>
      <c r="AY15787" s="792"/>
      <c r="BN15787" s="792"/>
      <c r="BQ15787" s="792"/>
    </row>
    <row r="15788" spans="8:69" ht="12" customHeight="1">
      <c r="H15788" s="800"/>
      <c r="AJ15788" s="792"/>
      <c r="AM15788" s="792"/>
      <c r="AP15788" s="792"/>
      <c r="AS15788" s="792"/>
      <c r="AV15788" s="792"/>
      <c r="AY15788" s="792"/>
      <c r="BN15788" s="792"/>
      <c r="BQ15788" s="792"/>
    </row>
    <row r="15789" spans="8:69" ht="12" customHeight="1">
      <c r="H15789" s="800"/>
      <c r="AJ15789" s="792"/>
      <c r="AM15789" s="792"/>
      <c r="AP15789" s="792"/>
      <c r="AS15789" s="792"/>
      <c r="AV15789" s="792"/>
      <c r="AY15789" s="792"/>
      <c r="BN15789" s="792"/>
      <c r="BQ15789" s="792"/>
    </row>
    <row r="15790" spans="8:69" ht="12" customHeight="1">
      <c r="H15790" s="800"/>
      <c r="AJ15790" s="792"/>
      <c r="AM15790" s="792"/>
      <c r="AP15790" s="792"/>
      <c r="AS15790" s="792"/>
      <c r="AV15790" s="792"/>
      <c r="AY15790" s="792"/>
      <c r="BN15790" s="792"/>
      <c r="BQ15790" s="792"/>
    </row>
    <row r="15791" spans="8:69" ht="12" customHeight="1">
      <c r="H15791" s="800"/>
      <c r="AJ15791" s="792"/>
      <c r="AM15791" s="792"/>
      <c r="AP15791" s="792"/>
      <c r="AS15791" s="792"/>
      <c r="AV15791" s="792"/>
      <c r="AY15791" s="792"/>
      <c r="BN15791" s="792"/>
      <c r="BQ15791" s="792"/>
    </row>
    <row r="15792" spans="8:69" ht="12" customHeight="1">
      <c r="H15792" s="800"/>
      <c r="AJ15792" s="792"/>
      <c r="AM15792" s="792"/>
      <c r="AP15792" s="792"/>
      <c r="AS15792" s="792"/>
      <c r="AV15792" s="792"/>
      <c r="AY15792" s="792"/>
      <c r="BN15792" s="792"/>
      <c r="BQ15792" s="792"/>
    </row>
    <row r="15793" spans="8:69" ht="12" customHeight="1">
      <c r="H15793" s="800"/>
      <c r="AJ15793" s="792"/>
      <c r="AM15793" s="792"/>
      <c r="AP15793" s="792"/>
      <c r="AS15793" s="792"/>
      <c r="AV15793" s="792"/>
      <c r="AY15793" s="792"/>
      <c r="BN15793" s="792"/>
      <c r="BQ15793" s="792"/>
    </row>
    <row r="15794" spans="8:69" ht="12" customHeight="1">
      <c r="H15794" s="800"/>
      <c r="AJ15794" s="792"/>
      <c r="AM15794" s="792"/>
      <c r="AP15794" s="792"/>
      <c r="AS15794" s="792"/>
      <c r="AV15794" s="792"/>
      <c r="AY15794" s="792"/>
      <c r="BN15794" s="792"/>
      <c r="BQ15794" s="792"/>
    </row>
    <row r="15795" spans="8:69" ht="12" customHeight="1">
      <c r="H15795" s="800"/>
      <c r="AJ15795" s="792"/>
      <c r="AM15795" s="792"/>
      <c r="AP15795" s="792"/>
      <c r="AS15795" s="792"/>
      <c r="AV15795" s="792"/>
      <c r="AY15795" s="792"/>
      <c r="BN15795" s="792"/>
      <c r="BQ15795" s="792"/>
    </row>
    <row r="15796" spans="8:69" ht="12" customHeight="1">
      <c r="H15796" s="800"/>
      <c r="AJ15796" s="792"/>
      <c r="AM15796" s="792"/>
      <c r="AP15796" s="792"/>
      <c r="AS15796" s="792"/>
      <c r="AV15796" s="792"/>
      <c r="AY15796" s="792"/>
      <c r="BN15796" s="792"/>
      <c r="BQ15796" s="792"/>
    </row>
    <row r="15797" spans="8:69" ht="12" customHeight="1">
      <c r="H15797" s="800"/>
      <c r="AJ15797" s="792"/>
      <c r="AM15797" s="792"/>
      <c r="AP15797" s="792"/>
      <c r="AS15797" s="792"/>
      <c r="AV15797" s="792"/>
      <c r="AY15797" s="792"/>
      <c r="BN15797" s="792"/>
      <c r="BQ15797" s="792"/>
    </row>
    <row r="15798" spans="8:69" ht="12" customHeight="1">
      <c r="H15798" s="800"/>
      <c r="AJ15798" s="792"/>
      <c r="AM15798" s="792"/>
      <c r="AP15798" s="792"/>
      <c r="AS15798" s="792"/>
      <c r="AV15798" s="792"/>
      <c r="AY15798" s="792"/>
      <c r="BN15798" s="792"/>
      <c r="BQ15798" s="792"/>
    </row>
    <row r="15799" spans="8:69" ht="12" customHeight="1">
      <c r="H15799" s="800"/>
      <c r="AJ15799" s="792"/>
      <c r="AM15799" s="792"/>
      <c r="AP15799" s="792"/>
      <c r="AS15799" s="792"/>
      <c r="AV15799" s="792"/>
      <c r="AY15799" s="792"/>
      <c r="BN15799" s="792"/>
      <c r="BQ15799" s="792"/>
    </row>
    <row r="15800" spans="8:69" ht="12" customHeight="1">
      <c r="H15800" s="800"/>
      <c r="AJ15800" s="792"/>
      <c r="AM15800" s="792"/>
      <c r="AP15800" s="792"/>
      <c r="AS15800" s="792"/>
      <c r="AV15800" s="792"/>
      <c r="AY15800" s="792"/>
      <c r="BN15800" s="792"/>
      <c r="BQ15800" s="792"/>
    </row>
    <row r="15801" spans="8:69" ht="12" customHeight="1">
      <c r="H15801" s="800"/>
      <c r="AJ15801" s="792"/>
      <c r="AM15801" s="792"/>
      <c r="AP15801" s="792"/>
      <c r="AS15801" s="792"/>
      <c r="AV15801" s="792"/>
      <c r="AY15801" s="792"/>
      <c r="BN15801" s="792"/>
      <c r="BQ15801" s="792"/>
    </row>
    <row r="15802" spans="8:69" ht="12" customHeight="1">
      <c r="H15802" s="800"/>
      <c r="AJ15802" s="792"/>
      <c r="AM15802" s="792"/>
      <c r="AP15802" s="792"/>
      <c r="AS15802" s="792"/>
      <c r="AV15802" s="792"/>
      <c r="AY15802" s="792"/>
      <c r="BN15802" s="792"/>
      <c r="BQ15802" s="792"/>
    </row>
    <row r="15803" spans="8:69" ht="12" customHeight="1">
      <c r="H15803" s="800"/>
      <c r="AJ15803" s="792"/>
      <c r="AM15803" s="792"/>
      <c r="AP15803" s="792"/>
      <c r="AS15803" s="792"/>
      <c r="AV15803" s="792"/>
      <c r="AY15803" s="792"/>
      <c r="BN15803" s="792"/>
      <c r="BQ15803" s="792"/>
    </row>
    <row r="15804" spans="8:69" ht="12" customHeight="1">
      <c r="H15804" s="800"/>
      <c r="AJ15804" s="792"/>
      <c r="AM15804" s="792"/>
      <c r="AP15804" s="792"/>
      <c r="AS15804" s="792"/>
      <c r="AV15804" s="792"/>
      <c r="AY15804" s="792"/>
      <c r="BN15804" s="792"/>
      <c r="BQ15804" s="792"/>
    </row>
    <row r="15805" spans="8:69" ht="12" customHeight="1">
      <c r="H15805" s="800"/>
      <c r="AJ15805" s="792"/>
      <c r="AM15805" s="792"/>
      <c r="AP15805" s="792"/>
      <c r="AS15805" s="792"/>
      <c r="AV15805" s="792"/>
      <c r="AY15805" s="792"/>
      <c r="BN15805" s="792"/>
      <c r="BQ15805" s="792"/>
    </row>
    <row r="15806" spans="8:69" ht="12" customHeight="1">
      <c r="H15806" s="800"/>
      <c r="AJ15806" s="792"/>
      <c r="AM15806" s="792"/>
      <c r="AP15806" s="792"/>
      <c r="AS15806" s="792"/>
      <c r="AV15806" s="792"/>
      <c r="AY15806" s="792"/>
      <c r="BN15806" s="792"/>
      <c r="BQ15806" s="792"/>
    </row>
    <row r="15807" spans="8:69" ht="12" customHeight="1">
      <c r="H15807" s="800"/>
      <c r="AJ15807" s="792"/>
      <c r="AM15807" s="792"/>
      <c r="AP15807" s="792"/>
      <c r="AS15807" s="792"/>
      <c r="AV15807" s="792"/>
      <c r="AY15807" s="792"/>
      <c r="BN15807" s="792"/>
      <c r="BQ15807" s="792"/>
    </row>
    <row r="15808" spans="8:69" ht="12" customHeight="1">
      <c r="H15808" s="800"/>
      <c r="AJ15808" s="792"/>
      <c r="AM15808" s="792"/>
      <c r="AP15808" s="792"/>
      <c r="AS15808" s="792"/>
      <c r="AV15808" s="792"/>
      <c r="AY15808" s="792"/>
      <c r="BN15808" s="792"/>
      <c r="BQ15808" s="792"/>
    </row>
    <row r="15809" spans="8:69" ht="12" customHeight="1">
      <c r="H15809" s="800"/>
      <c r="AJ15809" s="792"/>
      <c r="AM15809" s="792"/>
      <c r="AP15809" s="792"/>
      <c r="AS15809" s="792"/>
      <c r="AV15809" s="792"/>
      <c r="AY15809" s="792"/>
      <c r="BN15809" s="792"/>
      <c r="BQ15809" s="792"/>
    </row>
    <row r="15810" spans="8:69" ht="12" customHeight="1">
      <c r="H15810" s="800"/>
      <c r="AJ15810" s="792"/>
      <c r="AM15810" s="792"/>
      <c r="AP15810" s="792"/>
      <c r="AS15810" s="792"/>
      <c r="AV15810" s="792"/>
      <c r="AY15810" s="792"/>
      <c r="BN15810" s="792"/>
      <c r="BQ15810" s="792"/>
    </row>
    <row r="15811" spans="8:69" ht="12" customHeight="1">
      <c r="H15811" s="800"/>
      <c r="AJ15811" s="792"/>
      <c r="AM15811" s="792"/>
      <c r="AP15811" s="792"/>
      <c r="AS15811" s="792"/>
      <c r="AV15811" s="792"/>
      <c r="AY15811" s="792"/>
      <c r="BN15811" s="792"/>
      <c r="BQ15811" s="792"/>
    </row>
    <row r="15812" spans="8:69" ht="12" customHeight="1">
      <c r="H15812" s="800"/>
      <c r="AJ15812" s="792"/>
      <c r="AM15812" s="792"/>
      <c r="AP15812" s="792"/>
      <c r="AS15812" s="792"/>
      <c r="AV15812" s="792"/>
      <c r="AY15812" s="792"/>
      <c r="BN15812" s="792"/>
      <c r="BQ15812" s="792"/>
    </row>
    <row r="15813" spans="8:69" ht="12" customHeight="1">
      <c r="H15813" s="800"/>
      <c r="AJ15813" s="792"/>
      <c r="AM15813" s="792"/>
      <c r="AP15813" s="792"/>
      <c r="AS15813" s="792"/>
      <c r="AV15813" s="792"/>
      <c r="AY15813" s="792"/>
      <c r="BN15813" s="792"/>
      <c r="BQ15813" s="792"/>
    </row>
    <row r="15814" spans="8:69" ht="12" customHeight="1">
      <c r="H15814" s="800"/>
      <c r="AJ15814" s="792"/>
      <c r="AM15814" s="792"/>
      <c r="AP15814" s="792"/>
      <c r="AS15814" s="792"/>
      <c r="AV15814" s="792"/>
      <c r="AY15814" s="792"/>
      <c r="BN15814" s="792"/>
      <c r="BQ15814" s="792"/>
    </row>
    <row r="15815" spans="8:69" ht="12" customHeight="1">
      <c r="H15815" s="800"/>
      <c r="AJ15815" s="792"/>
      <c r="AM15815" s="792"/>
      <c r="AP15815" s="792"/>
      <c r="AS15815" s="792"/>
      <c r="AV15815" s="792"/>
      <c r="AY15815" s="792"/>
      <c r="BN15815" s="792"/>
      <c r="BQ15815" s="792"/>
    </row>
    <row r="15816" spans="8:69" ht="12" customHeight="1">
      <c r="H15816" s="800"/>
      <c r="AJ15816" s="792"/>
      <c r="AM15816" s="792"/>
      <c r="AP15816" s="792"/>
      <c r="AS15816" s="792"/>
      <c r="AV15816" s="792"/>
      <c r="AY15816" s="792"/>
      <c r="BN15816" s="792"/>
      <c r="BQ15816" s="792"/>
    </row>
    <row r="15817" spans="8:69" ht="12" customHeight="1">
      <c r="H15817" s="800"/>
      <c r="AJ15817" s="792"/>
      <c r="AM15817" s="792"/>
      <c r="AP15817" s="792"/>
      <c r="AS15817" s="792"/>
      <c r="AV15817" s="792"/>
      <c r="AY15817" s="792"/>
      <c r="BN15817" s="792"/>
      <c r="BQ15817" s="792"/>
    </row>
    <row r="15818" spans="8:69" ht="12" customHeight="1">
      <c r="H15818" s="800"/>
      <c r="AJ15818" s="792"/>
      <c r="AM15818" s="792"/>
      <c r="AP15818" s="792"/>
      <c r="AS15818" s="792"/>
      <c r="AV15818" s="792"/>
      <c r="AY15818" s="792"/>
      <c r="BN15818" s="792"/>
      <c r="BQ15818" s="792"/>
    </row>
    <row r="15819" spans="8:69" ht="12" customHeight="1">
      <c r="H15819" s="800"/>
      <c r="AJ15819" s="792"/>
      <c r="AM15819" s="792"/>
      <c r="AP15819" s="792"/>
      <c r="AS15819" s="792"/>
      <c r="AV15819" s="792"/>
      <c r="AY15819" s="792"/>
      <c r="BN15819" s="792"/>
      <c r="BQ15819" s="792"/>
    </row>
    <row r="15820" spans="8:69" ht="12" customHeight="1">
      <c r="H15820" s="800"/>
      <c r="AJ15820" s="792"/>
      <c r="AM15820" s="792"/>
      <c r="AP15820" s="792"/>
      <c r="AS15820" s="792"/>
      <c r="AV15820" s="792"/>
      <c r="AY15820" s="792"/>
      <c r="BN15820" s="792"/>
      <c r="BQ15820" s="792"/>
    </row>
    <row r="15821" spans="8:69" ht="12" customHeight="1">
      <c r="H15821" s="800"/>
      <c r="AJ15821" s="792"/>
      <c r="AM15821" s="792"/>
      <c r="AP15821" s="792"/>
      <c r="AS15821" s="792"/>
      <c r="AV15821" s="792"/>
      <c r="AY15821" s="792"/>
      <c r="BN15821" s="792"/>
      <c r="BQ15821" s="792"/>
    </row>
    <row r="15822" spans="8:69" ht="12" customHeight="1">
      <c r="H15822" s="800"/>
      <c r="AJ15822" s="792"/>
      <c r="AM15822" s="792"/>
      <c r="AP15822" s="792"/>
      <c r="AS15822" s="792"/>
      <c r="AV15822" s="792"/>
      <c r="AY15822" s="792"/>
      <c r="BN15822" s="792"/>
      <c r="BQ15822" s="792"/>
    </row>
    <row r="15823" spans="8:69" ht="12" customHeight="1">
      <c r="H15823" s="800"/>
      <c r="AJ15823" s="792"/>
      <c r="AM15823" s="792"/>
      <c r="AP15823" s="792"/>
      <c r="AS15823" s="792"/>
      <c r="AV15823" s="792"/>
      <c r="AY15823" s="792"/>
      <c r="BN15823" s="792"/>
      <c r="BQ15823" s="792"/>
    </row>
    <row r="15824" spans="8:69" ht="12" customHeight="1">
      <c r="H15824" s="800"/>
      <c r="AJ15824" s="792"/>
      <c r="AM15824" s="792"/>
      <c r="AP15824" s="792"/>
      <c r="AS15824" s="792"/>
      <c r="AV15824" s="792"/>
      <c r="AY15824" s="792"/>
      <c r="BN15824" s="792"/>
      <c r="BQ15824" s="792"/>
    </row>
    <row r="15825" spans="8:69" ht="12" customHeight="1">
      <c r="H15825" s="800"/>
      <c r="AJ15825" s="792"/>
      <c r="AM15825" s="792"/>
      <c r="AP15825" s="792"/>
      <c r="AS15825" s="792"/>
      <c r="AV15825" s="792"/>
      <c r="AY15825" s="792"/>
      <c r="BN15825" s="792"/>
      <c r="BQ15825" s="792"/>
    </row>
    <row r="15826" spans="8:69" ht="12" customHeight="1">
      <c r="H15826" s="800"/>
      <c r="AJ15826" s="792"/>
      <c r="AM15826" s="792"/>
      <c r="AP15826" s="792"/>
      <c r="AS15826" s="792"/>
      <c r="AV15826" s="792"/>
      <c r="AY15826" s="792"/>
      <c r="BN15826" s="792"/>
      <c r="BQ15826" s="792"/>
    </row>
    <row r="15827" spans="8:69" ht="12" customHeight="1">
      <c r="H15827" s="800"/>
      <c r="AJ15827" s="792"/>
      <c r="AM15827" s="792"/>
      <c r="AP15827" s="792"/>
      <c r="AS15827" s="792"/>
      <c r="AV15827" s="792"/>
      <c r="AY15827" s="792"/>
      <c r="BN15827" s="792"/>
      <c r="BQ15827" s="792"/>
    </row>
    <row r="15828" spans="8:69" ht="12" customHeight="1">
      <c r="H15828" s="800"/>
      <c r="AJ15828" s="792"/>
      <c r="AM15828" s="792"/>
      <c r="AP15828" s="792"/>
      <c r="AS15828" s="792"/>
      <c r="AV15828" s="792"/>
      <c r="AY15828" s="792"/>
      <c r="BN15828" s="792"/>
      <c r="BQ15828" s="792"/>
    </row>
    <row r="15829" spans="8:69" ht="12" customHeight="1">
      <c r="H15829" s="800"/>
      <c r="AJ15829" s="792"/>
      <c r="AM15829" s="792"/>
      <c r="AP15829" s="792"/>
      <c r="AS15829" s="792"/>
      <c r="AV15829" s="792"/>
      <c r="AY15829" s="792"/>
      <c r="BN15829" s="792"/>
      <c r="BQ15829" s="792"/>
    </row>
    <row r="15830" spans="8:69" ht="12" customHeight="1">
      <c r="H15830" s="800"/>
      <c r="AJ15830" s="792"/>
      <c r="AM15830" s="792"/>
      <c r="AP15830" s="792"/>
      <c r="AS15830" s="792"/>
      <c r="AV15830" s="792"/>
      <c r="AY15830" s="792"/>
      <c r="BN15830" s="792"/>
      <c r="BQ15830" s="792"/>
    </row>
    <row r="15831" spans="8:69" ht="12" customHeight="1">
      <c r="H15831" s="800"/>
      <c r="AJ15831" s="792"/>
      <c r="AM15831" s="792"/>
      <c r="AP15831" s="792"/>
      <c r="AS15831" s="792"/>
      <c r="AV15831" s="792"/>
      <c r="AY15831" s="792"/>
      <c r="BN15831" s="792"/>
      <c r="BQ15831" s="792"/>
    </row>
    <row r="15832" spans="8:69" ht="12" customHeight="1">
      <c r="H15832" s="800"/>
      <c r="AJ15832" s="792"/>
      <c r="AM15832" s="792"/>
      <c r="AP15832" s="792"/>
      <c r="AS15832" s="792"/>
      <c r="AV15832" s="792"/>
      <c r="AY15832" s="792"/>
      <c r="BN15832" s="792"/>
      <c r="BQ15832" s="792"/>
    </row>
    <row r="15833" spans="8:69" ht="12" customHeight="1">
      <c r="H15833" s="800"/>
      <c r="AJ15833" s="792"/>
      <c r="AM15833" s="792"/>
      <c r="AP15833" s="792"/>
      <c r="AS15833" s="792"/>
      <c r="AV15833" s="792"/>
      <c r="AY15833" s="792"/>
      <c r="BN15833" s="792"/>
      <c r="BQ15833" s="792"/>
    </row>
    <row r="15834" spans="8:69" ht="12" customHeight="1">
      <c r="H15834" s="800"/>
      <c r="AJ15834" s="792"/>
      <c r="AM15834" s="792"/>
      <c r="AP15834" s="792"/>
      <c r="AS15834" s="792"/>
      <c r="AV15834" s="792"/>
      <c r="AY15834" s="792"/>
      <c r="BN15834" s="792"/>
      <c r="BQ15834" s="792"/>
    </row>
    <row r="15835" spans="8:69" ht="12" customHeight="1">
      <c r="H15835" s="800"/>
      <c r="AJ15835" s="792"/>
      <c r="AM15835" s="792"/>
      <c r="AP15835" s="792"/>
      <c r="AS15835" s="792"/>
      <c r="AV15835" s="792"/>
      <c r="AY15835" s="792"/>
      <c r="BN15835" s="792"/>
      <c r="BQ15835" s="792"/>
    </row>
    <row r="15836" spans="8:69" ht="12" customHeight="1">
      <c r="H15836" s="800"/>
      <c r="AJ15836" s="792"/>
      <c r="AM15836" s="792"/>
      <c r="AP15836" s="792"/>
      <c r="AS15836" s="792"/>
      <c r="AV15836" s="792"/>
      <c r="AY15836" s="792"/>
      <c r="BN15836" s="792"/>
      <c r="BQ15836" s="792"/>
    </row>
    <row r="15837" spans="8:69" ht="12" customHeight="1">
      <c r="H15837" s="800"/>
      <c r="AJ15837" s="792"/>
      <c r="AM15837" s="792"/>
      <c r="AP15837" s="792"/>
      <c r="AS15837" s="792"/>
      <c r="AV15837" s="792"/>
      <c r="AY15837" s="792"/>
      <c r="BN15837" s="792"/>
      <c r="BQ15837" s="792"/>
    </row>
    <row r="15838" spans="8:69" ht="12" customHeight="1">
      <c r="H15838" s="800"/>
      <c r="AJ15838" s="792"/>
      <c r="AM15838" s="792"/>
      <c r="AP15838" s="792"/>
      <c r="AS15838" s="792"/>
      <c r="AV15838" s="792"/>
      <c r="AY15838" s="792"/>
      <c r="BN15838" s="792"/>
      <c r="BQ15838" s="792"/>
    </row>
    <row r="15839" spans="8:69" ht="12" customHeight="1">
      <c r="H15839" s="800"/>
      <c r="AJ15839" s="792"/>
      <c r="AM15839" s="792"/>
      <c r="AP15839" s="792"/>
      <c r="AS15839" s="792"/>
      <c r="AV15839" s="792"/>
      <c r="AY15839" s="792"/>
      <c r="BN15839" s="792"/>
      <c r="BQ15839" s="792"/>
    </row>
    <row r="15840" spans="8:69" ht="12" customHeight="1">
      <c r="H15840" s="800"/>
      <c r="AJ15840" s="792"/>
      <c r="AM15840" s="792"/>
      <c r="AP15840" s="792"/>
      <c r="AS15840" s="792"/>
      <c r="AV15840" s="792"/>
      <c r="AY15840" s="792"/>
      <c r="BN15840" s="792"/>
      <c r="BQ15840" s="792"/>
    </row>
    <row r="15841" spans="8:69" ht="12" customHeight="1">
      <c r="H15841" s="800"/>
      <c r="AJ15841" s="792"/>
      <c r="AM15841" s="792"/>
      <c r="AP15841" s="792"/>
      <c r="AS15841" s="792"/>
      <c r="AV15841" s="792"/>
      <c r="AY15841" s="792"/>
      <c r="BN15841" s="792"/>
      <c r="BQ15841" s="792"/>
    </row>
    <row r="15842" spans="8:69" ht="12" customHeight="1">
      <c r="H15842" s="800"/>
      <c r="AJ15842" s="792"/>
      <c r="AM15842" s="792"/>
      <c r="AP15842" s="792"/>
      <c r="AS15842" s="792"/>
      <c r="AV15842" s="792"/>
      <c r="AY15842" s="792"/>
      <c r="BN15842" s="792"/>
      <c r="BQ15842" s="792"/>
    </row>
    <row r="15843" spans="8:69" ht="12" customHeight="1">
      <c r="H15843" s="800"/>
      <c r="AJ15843" s="792"/>
      <c r="AM15843" s="792"/>
      <c r="AP15843" s="792"/>
      <c r="AS15843" s="792"/>
      <c r="AV15843" s="792"/>
      <c r="AY15843" s="792"/>
      <c r="BN15843" s="792"/>
      <c r="BQ15843" s="792"/>
    </row>
    <row r="15844" spans="8:69" ht="12" customHeight="1">
      <c r="H15844" s="800"/>
      <c r="AJ15844" s="792"/>
      <c r="AM15844" s="792"/>
      <c r="AP15844" s="792"/>
      <c r="AS15844" s="792"/>
      <c r="AV15844" s="792"/>
      <c r="AY15844" s="792"/>
      <c r="BN15844" s="792"/>
      <c r="BQ15844" s="792"/>
    </row>
    <row r="15845" spans="8:69" ht="12" customHeight="1">
      <c r="H15845" s="800"/>
      <c r="AJ15845" s="792"/>
      <c r="AM15845" s="792"/>
      <c r="AP15845" s="792"/>
      <c r="AS15845" s="792"/>
      <c r="AV15845" s="792"/>
      <c r="AY15845" s="792"/>
      <c r="BN15845" s="792"/>
      <c r="BQ15845" s="792"/>
    </row>
    <row r="15846" spans="8:69" ht="12" customHeight="1">
      <c r="H15846" s="800"/>
      <c r="AJ15846" s="792"/>
      <c r="AM15846" s="792"/>
      <c r="AP15846" s="792"/>
      <c r="AS15846" s="792"/>
      <c r="AV15846" s="792"/>
      <c r="AY15846" s="792"/>
      <c r="BN15846" s="792"/>
      <c r="BQ15846" s="792"/>
    </row>
    <row r="15847" spans="8:69" ht="12" customHeight="1">
      <c r="H15847" s="800"/>
      <c r="AJ15847" s="792"/>
      <c r="AM15847" s="792"/>
      <c r="AP15847" s="792"/>
      <c r="AS15847" s="792"/>
      <c r="AV15847" s="792"/>
      <c r="AY15847" s="792"/>
      <c r="BN15847" s="792"/>
      <c r="BQ15847" s="792"/>
    </row>
    <row r="15848" spans="8:69" ht="12" customHeight="1">
      <c r="H15848" s="800"/>
      <c r="AJ15848" s="792"/>
      <c r="AM15848" s="792"/>
      <c r="AP15848" s="792"/>
      <c r="AS15848" s="792"/>
      <c r="AV15848" s="792"/>
      <c r="AY15848" s="792"/>
      <c r="BN15848" s="792"/>
      <c r="BQ15848" s="792"/>
    </row>
    <row r="15849" spans="8:69" ht="12" customHeight="1">
      <c r="H15849" s="800"/>
      <c r="AJ15849" s="792"/>
      <c r="AM15849" s="792"/>
      <c r="AP15849" s="792"/>
      <c r="AS15849" s="792"/>
      <c r="AV15849" s="792"/>
      <c r="AY15849" s="792"/>
      <c r="BN15849" s="792"/>
      <c r="BQ15849" s="792"/>
    </row>
    <row r="15850" spans="8:69" ht="12" customHeight="1">
      <c r="H15850" s="800"/>
      <c r="AJ15850" s="792"/>
      <c r="AM15850" s="792"/>
      <c r="AP15850" s="792"/>
      <c r="AS15850" s="792"/>
      <c r="AV15850" s="792"/>
      <c r="AY15850" s="792"/>
      <c r="BN15850" s="792"/>
      <c r="BQ15850" s="792"/>
    </row>
    <row r="15851" spans="8:69" ht="12" customHeight="1">
      <c r="H15851" s="800"/>
      <c r="AJ15851" s="792"/>
      <c r="AM15851" s="792"/>
      <c r="AP15851" s="792"/>
      <c r="AS15851" s="792"/>
      <c r="AV15851" s="792"/>
      <c r="AY15851" s="792"/>
      <c r="BN15851" s="792"/>
      <c r="BQ15851" s="792"/>
    </row>
    <row r="15852" spans="8:69" ht="12" customHeight="1">
      <c r="H15852" s="800"/>
      <c r="AJ15852" s="792"/>
      <c r="AM15852" s="792"/>
      <c r="AP15852" s="792"/>
      <c r="AS15852" s="792"/>
      <c r="AV15852" s="792"/>
      <c r="AY15852" s="792"/>
      <c r="BN15852" s="792"/>
      <c r="BQ15852" s="792"/>
    </row>
    <row r="15853" spans="8:69" ht="12" customHeight="1">
      <c r="H15853" s="800"/>
      <c r="AJ15853" s="792"/>
      <c r="AM15853" s="792"/>
      <c r="AP15853" s="792"/>
      <c r="AS15853" s="792"/>
      <c r="AV15853" s="792"/>
      <c r="AY15853" s="792"/>
      <c r="BN15853" s="792"/>
      <c r="BQ15853" s="792"/>
    </row>
    <row r="15854" spans="8:69" ht="12" customHeight="1">
      <c r="H15854" s="800"/>
      <c r="AJ15854" s="792"/>
      <c r="AM15854" s="792"/>
      <c r="AP15854" s="792"/>
      <c r="AS15854" s="792"/>
      <c r="AV15854" s="792"/>
      <c r="AY15854" s="792"/>
      <c r="BN15854" s="792"/>
      <c r="BQ15854" s="792"/>
    </row>
    <row r="15855" spans="8:69" ht="12" customHeight="1">
      <c r="H15855" s="800"/>
      <c r="AJ15855" s="792"/>
      <c r="AM15855" s="792"/>
      <c r="AP15855" s="792"/>
      <c r="AS15855" s="792"/>
      <c r="AV15855" s="792"/>
      <c r="AY15855" s="792"/>
      <c r="BN15855" s="792"/>
      <c r="BQ15855" s="792"/>
    </row>
    <row r="15856" spans="8:69" ht="12" customHeight="1">
      <c r="H15856" s="800"/>
      <c r="AJ15856" s="792"/>
      <c r="AM15856" s="792"/>
      <c r="AP15856" s="792"/>
      <c r="AS15856" s="792"/>
      <c r="AV15856" s="792"/>
      <c r="AY15856" s="792"/>
      <c r="BN15856" s="792"/>
      <c r="BQ15856" s="792"/>
    </row>
    <row r="15857" spans="8:69" ht="12" customHeight="1">
      <c r="H15857" s="800"/>
      <c r="AJ15857" s="792"/>
      <c r="AM15857" s="792"/>
      <c r="AP15857" s="792"/>
      <c r="AS15857" s="792"/>
      <c r="AV15857" s="792"/>
      <c r="AY15857" s="792"/>
      <c r="BN15857" s="792"/>
      <c r="BQ15857" s="792"/>
    </row>
    <row r="15858" spans="8:69" ht="12" customHeight="1">
      <c r="H15858" s="800"/>
      <c r="AJ15858" s="792"/>
      <c r="AM15858" s="792"/>
      <c r="AP15858" s="792"/>
      <c r="AS15858" s="792"/>
      <c r="AV15858" s="792"/>
      <c r="AY15858" s="792"/>
      <c r="BN15858" s="792"/>
      <c r="BQ15858" s="792"/>
    </row>
    <row r="15859" spans="8:69" ht="12" customHeight="1">
      <c r="H15859" s="800"/>
      <c r="AJ15859" s="792"/>
      <c r="AM15859" s="792"/>
      <c r="AP15859" s="792"/>
      <c r="AS15859" s="792"/>
      <c r="AV15859" s="792"/>
      <c r="AY15859" s="792"/>
      <c r="BN15859" s="792"/>
      <c r="BQ15859" s="792"/>
    </row>
    <row r="15860" spans="8:69" ht="12" customHeight="1">
      <c r="H15860" s="800"/>
      <c r="AJ15860" s="792"/>
      <c r="AM15860" s="792"/>
      <c r="AP15860" s="792"/>
      <c r="AS15860" s="792"/>
      <c r="AV15860" s="792"/>
      <c r="AY15860" s="792"/>
      <c r="BN15860" s="792"/>
      <c r="BQ15860" s="792"/>
    </row>
    <row r="15861" spans="8:69" ht="12" customHeight="1">
      <c r="H15861" s="800"/>
      <c r="AJ15861" s="792"/>
      <c r="AM15861" s="792"/>
      <c r="AP15861" s="792"/>
      <c r="AS15861" s="792"/>
      <c r="AV15861" s="792"/>
      <c r="AY15861" s="792"/>
      <c r="BN15861" s="792"/>
      <c r="BQ15861" s="792"/>
    </row>
    <row r="15862" spans="8:69" ht="12" customHeight="1">
      <c r="H15862" s="800"/>
      <c r="AJ15862" s="792"/>
      <c r="AM15862" s="792"/>
      <c r="AP15862" s="792"/>
      <c r="AS15862" s="792"/>
      <c r="AV15862" s="792"/>
      <c r="AY15862" s="792"/>
      <c r="BN15862" s="792"/>
      <c r="BQ15862" s="792"/>
    </row>
    <row r="15863" spans="8:69" ht="12" customHeight="1">
      <c r="H15863" s="800"/>
      <c r="AJ15863" s="792"/>
      <c r="AM15863" s="792"/>
      <c r="AP15863" s="792"/>
      <c r="AS15863" s="792"/>
      <c r="AV15863" s="792"/>
      <c r="AY15863" s="792"/>
      <c r="BN15863" s="792"/>
      <c r="BQ15863" s="792"/>
    </row>
    <row r="15864" spans="8:69" ht="12" customHeight="1">
      <c r="H15864" s="800"/>
      <c r="AJ15864" s="792"/>
      <c r="AM15864" s="792"/>
      <c r="AP15864" s="792"/>
      <c r="AS15864" s="792"/>
      <c r="AV15864" s="792"/>
      <c r="AY15864" s="792"/>
      <c r="BN15864" s="792"/>
      <c r="BQ15864" s="792"/>
    </row>
    <row r="15865" spans="8:69" ht="12" customHeight="1">
      <c r="H15865" s="800"/>
      <c r="AJ15865" s="792"/>
      <c r="AM15865" s="792"/>
      <c r="AP15865" s="792"/>
      <c r="AS15865" s="792"/>
      <c r="AV15865" s="792"/>
      <c r="AY15865" s="792"/>
      <c r="BN15865" s="792"/>
      <c r="BQ15865" s="792"/>
    </row>
    <row r="15866" spans="8:69" ht="12" customHeight="1">
      <c r="H15866" s="800"/>
      <c r="AJ15866" s="792"/>
      <c r="AM15866" s="792"/>
      <c r="AP15866" s="792"/>
      <c r="AS15866" s="792"/>
      <c r="AV15866" s="792"/>
      <c r="AY15866" s="792"/>
      <c r="BN15866" s="792"/>
      <c r="BQ15866" s="792"/>
    </row>
    <row r="15867" spans="8:69" ht="12" customHeight="1">
      <c r="H15867" s="800"/>
      <c r="AJ15867" s="792"/>
      <c r="AM15867" s="792"/>
      <c r="AP15867" s="792"/>
      <c r="AS15867" s="792"/>
      <c r="AV15867" s="792"/>
      <c r="AY15867" s="792"/>
      <c r="BN15867" s="792"/>
      <c r="BQ15867" s="792"/>
    </row>
    <row r="15868" spans="8:69" ht="12" customHeight="1">
      <c r="H15868" s="800"/>
      <c r="AJ15868" s="792"/>
      <c r="AM15868" s="792"/>
      <c r="AP15868" s="792"/>
      <c r="AS15868" s="792"/>
      <c r="AV15868" s="792"/>
      <c r="AY15868" s="792"/>
      <c r="BN15868" s="792"/>
      <c r="BQ15868" s="792"/>
    </row>
    <row r="15869" spans="8:69" ht="12" customHeight="1">
      <c r="H15869" s="800"/>
      <c r="AJ15869" s="792"/>
      <c r="AM15869" s="792"/>
      <c r="AP15869" s="792"/>
      <c r="AS15869" s="792"/>
      <c r="AV15869" s="792"/>
      <c r="AY15869" s="792"/>
      <c r="BN15869" s="792"/>
      <c r="BQ15869" s="792"/>
    </row>
    <row r="15870" spans="8:69" ht="12" customHeight="1">
      <c r="H15870" s="800"/>
      <c r="AJ15870" s="792"/>
      <c r="AM15870" s="792"/>
      <c r="AP15870" s="792"/>
      <c r="AS15870" s="792"/>
      <c r="AV15870" s="792"/>
      <c r="AY15870" s="792"/>
      <c r="BN15870" s="792"/>
      <c r="BQ15870" s="792"/>
    </row>
    <row r="15871" spans="8:69" ht="12" customHeight="1">
      <c r="H15871" s="800"/>
      <c r="AJ15871" s="792"/>
      <c r="AM15871" s="792"/>
      <c r="AP15871" s="792"/>
      <c r="AS15871" s="792"/>
      <c r="AV15871" s="792"/>
      <c r="AY15871" s="792"/>
      <c r="BN15871" s="792"/>
      <c r="BQ15871" s="792"/>
    </row>
    <row r="15872" spans="8:69" ht="12" customHeight="1">
      <c r="H15872" s="800"/>
      <c r="AJ15872" s="792"/>
      <c r="AM15872" s="792"/>
      <c r="AP15872" s="792"/>
      <c r="AS15872" s="792"/>
      <c r="AV15872" s="792"/>
      <c r="AY15872" s="792"/>
      <c r="BN15872" s="792"/>
      <c r="BQ15872" s="792"/>
    </row>
    <row r="15873" spans="8:69" ht="12" customHeight="1">
      <c r="H15873" s="800"/>
      <c r="AJ15873" s="792"/>
      <c r="AM15873" s="792"/>
      <c r="AP15873" s="792"/>
      <c r="AS15873" s="792"/>
      <c r="AV15873" s="792"/>
      <c r="AY15873" s="792"/>
      <c r="BN15873" s="792"/>
      <c r="BQ15873" s="792"/>
    </row>
    <row r="15874" spans="8:69" ht="12" customHeight="1">
      <c r="H15874" s="800"/>
      <c r="AJ15874" s="792"/>
      <c r="AM15874" s="792"/>
      <c r="AP15874" s="792"/>
      <c r="AS15874" s="792"/>
      <c r="AV15874" s="792"/>
      <c r="AY15874" s="792"/>
      <c r="BN15874" s="792"/>
      <c r="BQ15874" s="792"/>
    </row>
    <row r="15875" spans="8:69" ht="12" customHeight="1">
      <c r="H15875" s="800"/>
      <c r="AJ15875" s="792"/>
      <c r="AM15875" s="792"/>
      <c r="AP15875" s="792"/>
      <c r="AS15875" s="792"/>
      <c r="AV15875" s="792"/>
      <c r="AY15875" s="792"/>
      <c r="BN15875" s="792"/>
      <c r="BQ15875" s="792"/>
    </row>
    <row r="15876" spans="8:69" ht="12" customHeight="1">
      <c r="H15876" s="800"/>
      <c r="AJ15876" s="792"/>
      <c r="AM15876" s="792"/>
      <c r="AP15876" s="792"/>
      <c r="AS15876" s="792"/>
      <c r="AV15876" s="792"/>
      <c r="AY15876" s="792"/>
      <c r="BN15876" s="792"/>
      <c r="BQ15876" s="792"/>
    </row>
    <row r="15877" spans="8:69" ht="12" customHeight="1">
      <c r="H15877" s="800"/>
      <c r="AJ15877" s="792"/>
      <c r="AM15877" s="792"/>
      <c r="AP15877" s="792"/>
      <c r="AS15877" s="792"/>
      <c r="AV15877" s="792"/>
      <c r="AY15877" s="792"/>
      <c r="BN15877" s="792"/>
      <c r="BQ15877" s="792"/>
    </row>
    <row r="15878" spans="8:69" ht="12" customHeight="1">
      <c r="H15878" s="800"/>
      <c r="AJ15878" s="792"/>
      <c r="AM15878" s="792"/>
      <c r="AP15878" s="792"/>
      <c r="AS15878" s="792"/>
      <c r="AV15878" s="792"/>
      <c r="AY15878" s="792"/>
      <c r="BN15878" s="792"/>
      <c r="BQ15878" s="792"/>
    </row>
    <row r="15879" spans="8:69" ht="12" customHeight="1">
      <c r="H15879" s="800"/>
      <c r="AJ15879" s="792"/>
      <c r="AM15879" s="792"/>
      <c r="AP15879" s="792"/>
      <c r="AS15879" s="792"/>
      <c r="AV15879" s="792"/>
      <c r="AY15879" s="792"/>
      <c r="BN15879" s="792"/>
      <c r="BQ15879" s="792"/>
    </row>
    <row r="15880" spans="8:69" ht="12" customHeight="1">
      <c r="H15880" s="800"/>
      <c r="AJ15880" s="792"/>
      <c r="AM15880" s="792"/>
      <c r="AP15880" s="792"/>
      <c r="AS15880" s="792"/>
      <c r="AV15880" s="792"/>
      <c r="AY15880" s="792"/>
      <c r="BN15880" s="792"/>
      <c r="BQ15880" s="792"/>
    </row>
    <row r="15881" spans="8:69" ht="12" customHeight="1">
      <c r="H15881" s="800"/>
      <c r="AJ15881" s="792"/>
      <c r="AM15881" s="792"/>
      <c r="AP15881" s="792"/>
      <c r="AS15881" s="792"/>
      <c r="AV15881" s="792"/>
      <c r="AY15881" s="792"/>
      <c r="BN15881" s="792"/>
      <c r="BQ15881" s="792"/>
    </row>
    <row r="15882" spans="8:69" ht="12" customHeight="1">
      <c r="H15882" s="800"/>
      <c r="AJ15882" s="792"/>
      <c r="AM15882" s="792"/>
      <c r="AP15882" s="792"/>
      <c r="AS15882" s="792"/>
      <c r="AV15882" s="792"/>
      <c r="AY15882" s="792"/>
      <c r="BN15882" s="792"/>
      <c r="BQ15882" s="792"/>
    </row>
    <row r="15883" spans="8:69" ht="12" customHeight="1">
      <c r="H15883" s="800"/>
      <c r="AJ15883" s="792"/>
      <c r="AM15883" s="792"/>
      <c r="AP15883" s="792"/>
      <c r="AS15883" s="792"/>
      <c r="AV15883" s="792"/>
      <c r="AY15883" s="792"/>
      <c r="BN15883" s="792"/>
      <c r="BQ15883" s="792"/>
    </row>
    <row r="15884" spans="8:69" ht="12" customHeight="1">
      <c r="H15884" s="800"/>
      <c r="AJ15884" s="792"/>
      <c r="AM15884" s="792"/>
      <c r="AP15884" s="792"/>
      <c r="AS15884" s="792"/>
      <c r="AV15884" s="792"/>
      <c r="AY15884" s="792"/>
      <c r="BN15884" s="792"/>
      <c r="BQ15884" s="792"/>
    </row>
    <row r="15885" spans="8:69" ht="12" customHeight="1">
      <c r="H15885" s="800"/>
      <c r="AJ15885" s="792"/>
      <c r="AM15885" s="792"/>
      <c r="AP15885" s="792"/>
      <c r="AS15885" s="792"/>
      <c r="AV15885" s="792"/>
      <c r="AY15885" s="792"/>
      <c r="BN15885" s="792"/>
      <c r="BQ15885" s="792"/>
    </row>
    <row r="15886" spans="8:69" ht="12" customHeight="1">
      <c r="H15886" s="800"/>
      <c r="AJ15886" s="792"/>
      <c r="AM15886" s="792"/>
      <c r="AP15886" s="792"/>
      <c r="AS15886" s="792"/>
      <c r="AV15886" s="792"/>
      <c r="AY15886" s="792"/>
      <c r="BN15886" s="792"/>
      <c r="BQ15886" s="792"/>
    </row>
    <row r="15887" spans="8:69" ht="12" customHeight="1">
      <c r="H15887" s="800"/>
      <c r="AJ15887" s="792"/>
      <c r="AM15887" s="792"/>
      <c r="AP15887" s="792"/>
      <c r="AS15887" s="792"/>
      <c r="AV15887" s="792"/>
      <c r="AY15887" s="792"/>
      <c r="BN15887" s="792"/>
      <c r="BQ15887" s="792"/>
    </row>
    <row r="15888" spans="8:69" ht="12" customHeight="1">
      <c r="H15888" s="800"/>
      <c r="AJ15888" s="792"/>
      <c r="AM15888" s="792"/>
      <c r="AP15888" s="792"/>
      <c r="AS15888" s="792"/>
      <c r="AV15888" s="792"/>
      <c r="AY15888" s="792"/>
      <c r="BN15888" s="792"/>
      <c r="BQ15888" s="792"/>
    </row>
    <row r="15889" spans="8:69" ht="12" customHeight="1">
      <c r="H15889" s="800"/>
      <c r="AJ15889" s="792"/>
      <c r="AM15889" s="792"/>
      <c r="AP15889" s="792"/>
      <c r="AS15889" s="792"/>
      <c r="AV15889" s="792"/>
      <c r="AY15889" s="792"/>
      <c r="BN15889" s="792"/>
      <c r="BQ15889" s="792"/>
    </row>
    <row r="15890" spans="8:69" ht="12" customHeight="1">
      <c r="H15890" s="800"/>
      <c r="AJ15890" s="792"/>
      <c r="AM15890" s="792"/>
      <c r="AP15890" s="792"/>
      <c r="AS15890" s="792"/>
      <c r="AV15890" s="792"/>
      <c r="AY15890" s="792"/>
      <c r="BN15890" s="792"/>
      <c r="BQ15890" s="792"/>
    </row>
    <row r="15891" spans="8:69" ht="12" customHeight="1">
      <c r="H15891" s="800"/>
      <c r="AJ15891" s="792"/>
      <c r="AM15891" s="792"/>
      <c r="AP15891" s="792"/>
      <c r="AS15891" s="792"/>
      <c r="AV15891" s="792"/>
      <c r="AY15891" s="792"/>
      <c r="BN15891" s="792"/>
      <c r="BQ15891" s="792"/>
    </row>
    <row r="15892" spans="8:69" ht="12" customHeight="1">
      <c r="H15892" s="800"/>
      <c r="AJ15892" s="792"/>
      <c r="AM15892" s="792"/>
      <c r="AP15892" s="792"/>
      <c r="AS15892" s="792"/>
      <c r="AV15892" s="792"/>
      <c r="AY15892" s="792"/>
      <c r="BN15892" s="792"/>
      <c r="BQ15892" s="792"/>
    </row>
    <row r="15893" spans="8:69" ht="12" customHeight="1">
      <c r="H15893" s="800"/>
      <c r="AJ15893" s="792"/>
      <c r="AM15893" s="792"/>
      <c r="AP15893" s="792"/>
      <c r="AS15893" s="792"/>
      <c r="AV15893" s="792"/>
      <c r="AY15893" s="792"/>
      <c r="BN15893" s="792"/>
      <c r="BQ15893" s="792"/>
    </row>
    <row r="15894" spans="8:69" ht="12" customHeight="1">
      <c r="H15894" s="800"/>
      <c r="AJ15894" s="792"/>
      <c r="AM15894" s="792"/>
      <c r="AP15894" s="792"/>
      <c r="AS15894" s="792"/>
      <c r="AV15894" s="792"/>
      <c r="AY15894" s="792"/>
      <c r="BN15894" s="792"/>
      <c r="BQ15894" s="792"/>
    </row>
    <row r="15895" spans="8:69" ht="12" customHeight="1">
      <c r="H15895" s="800"/>
      <c r="AJ15895" s="792"/>
      <c r="AM15895" s="792"/>
      <c r="AP15895" s="792"/>
      <c r="AS15895" s="792"/>
      <c r="AV15895" s="792"/>
      <c r="AY15895" s="792"/>
      <c r="BN15895" s="792"/>
      <c r="BQ15895" s="792"/>
    </row>
    <row r="15896" spans="8:69" ht="12" customHeight="1">
      <c r="H15896" s="800"/>
      <c r="AJ15896" s="792"/>
      <c r="AM15896" s="792"/>
      <c r="AP15896" s="792"/>
      <c r="AS15896" s="792"/>
      <c r="AV15896" s="792"/>
      <c r="AY15896" s="792"/>
      <c r="BN15896" s="792"/>
      <c r="BQ15896" s="792"/>
    </row>
    <row r="15897" spans="8:69" ht="12" customHeight="1">
      <c r="H15897" s="800"/>
      <c r="AJ15897" s="792"/>
      <c r="AM15897" s="792"/>
      <c r="AP15897" s="792"/>
      <c r="AS15897" s="792"/>
      <c r="AV15897" s="792"/>
      <c r="AY15897" s="792"/>
      <c r="BN15897" s="792"/>
      <c r="BQ15897" s="792"/>
    </row>
    <row r="15898" spans="8:69" ht="12" customHeight="1">
      <c r="H15898" s="800"/>
      <c r="AJ15898" s="792"/>
      <c r="AM15898" s="792"/>
      <c r="AP15898" s="792"/>
      <c r="AS15898" s="792"/>
      <c r="AV15898" s="792"/>
      <c r="AY15898" s="792"/>
      <c r="BN15898" s="792"/>
      <c r="BQ15898" s="792"/>
    </row>
    <row r="15899" spans="8:69" ht="12" customHeight="1">
      <c r="H15899" s="800"/>
      <c r="AJ15899" s="792"/>
      <c r="AM15899" s="792"/>
      <c r="AP15899" s="792"/>
      <c r="AS15899" s="792"/>
      <c r="AV15899" s="792"/>
      <c r="AY15899" s="792"/>
      <c r="BN15899" s="792"/>
      <c r="BQ15899" s="792"/>
    </row>
    <row r="15900" spans="8:69" ht="12" customHeight="1">
      <c r="H15900" s="800"/>
      <c r="AJ15900" s="792"/>
      <c r="AM15900" s="792"/>
      <c r="AP15900" s="792"/>
      <c r="AS15900" s="792"/>
      <c r="AV15900" s="792"/>
      <c r="AY15900" s="792"/>
      <c r="BN15900" s="792"/>
      <c r="BQ15900" s="792"/>
    </row>
    <row r="15901" spans="8:69" ht="12" customHeight="1">
      <c r="H15901" s="800"/>
      <c r="AJ15901" s="792"/>
      <c r="AM15901" s="792"/>
      <c r="AP15901" s="792"/>
      <c r="AS15901" s="792"/>
      <c r="AV15901" s="792"/>
      <c r="AY15901" s="792"/>
      <c r="BN15901" s="792"/>
      <c r="BQ15901" s="792"/>
    </row>
    <row r="15902" spans="8:69" ht="12" customHeight="1">
      <c r="H15902" s="800"/>
      <c r="AJ15902" s="792"/>
      <c r="AM15902" s="792"/>
      <c r="AP15902" s="792"/>
      <c r="AS15902" s="792"/>
      <c r="AV15902" s="792"/>
      <c r="AY15902" s="792"/>
      <c r="BN15902" s="792"/>
      <c r="BQ15902" s="792"/>
    </row>
    <row r="15903" spans="8:69" ht="12" customHeight="1">
      <c r="H15903" s="800"/>
      <c r="AJ15903" s="792"/>
      <c r="AM15903" s="792"/>
      <c r="AP15903" s="792"/>
      <c r="AS15903" s="792"/>
      <c r="AV15903" s="792"/>
      <c r="AY15903" s="792"/>
      <c r="BN15903" s="792"/>
      <c r="BQ15903" s="792"/>
    </row>
    <row r="15904" spans="8:69" ht="12" customHeight="1">
      <c r="H15904" s="800"/>
      <c r="AJ15904" s="792"/>
      <c r="AM15904" s="792"/>
      <c r="AP15904" s="792"/>
      <c r="AS15904" s="792"/>
      <c r="AV15904" s="792"/>
      <c r="AY15904" s="792"/>
      <c r="BN15904" s="792"/>
      <c r="BQ15904" s="792"/>
    </row>
    <row r="15905" spans="8:69" ht="12" customHeight="1">
      <c r="H15905" s="800"/>
      <c r="AJ15905" s="792"/>
      <c r="AM15905" s="792"/>
      <c r="AP15905" s="792"/>
      <c r="AS15905" s="792"/>
      <c r="AV15905" s="792"/>
      <c r="AY15905" s="792"/>
      <c r="BN15905" s="792"/>
      <c r="BQ15905" s="792"/>
    </row>
    <row r="15906" spans="8:69" ht="12" customHeight="1">
      <c r="H15906" s="800"/>
      <c r="AJ15906" s="792"/>
      <c r="AM15906" s="792"/>
      <c r="AP15906" s="792"/>
      <c r="AS15906" s="792"/>
      <c r="AV15906" s="792"/>
      <c r="AY15906" s="792"/>
      <c r="BN15906" s="792"/>
      <c r="BQ15906" s="792"/>
    </row>
    <row r="15907" spans="8:69" ht="12" customHeight="1">
      <c r="H15907" s="800"/>
      <c r="AJ15907" s="792"/>
      <c r="AM15907" s="792"/>
      <c r="AP15907" s="792"/>
      <c r="AS15907" s="792"/>
      <c r="AV15907" s="792"/>
      <c r="AY15907" s="792"/>
      <c r="BN15907" s="792"/>
      <c r="BQ15907" s="792"/>
    </row>
    <row r="15908" spans="8:69" ht="12" customHeight="1">
      <c r="H15908" s="800"/>
      <c r="AJ15908" s="792"/>
      <c r="AM15908" s="792"/>
      <c r="AP15908" s="792"/>
      <c r="AS15908" s="792"/>
      <c r="AV15908" s="792"/>
      <c r="AY15908" s="792"/>
      <c r="BN15908" s="792"/>
      <c r="BQ15908" s="792"/>
    </row>
    <row r="15909" spans="8:69" ht="12" customHeight="1">
      <c r="H15909" s="800"/>
      <c r="AJ15909" s="792"/>
      <c r="AM15909" s="792"/>
      <c r="AP15909" s="792"/>
      <c r="AS15909" s="792"/>
      <c r="AV15909" s="792"/>
      <c r="AY15909" s="792"/>
      <c r="BN15909" s="792"/>
      <c r="BQ15909" s="792"/>
    </row>
    <row r="15910" spans="8:69" ht="12" customHeight="1">
      <c r="H15910" s="800"/>
      <c r="AJ15910" s="792"/>
      <c r="AM15910" s="792"/>
      <c r="AP15910" s="792"/>
      <c r="AS15910" s="792"/>
      <c r="AV15910" s="792"/>
      <c r="AY15910" s="792"/>
      <c r="BN15910" s="792"/>
      <c r="BQ15910" s="792"/>
    </row>
    <row r="15911" spans="8:69" ht="12" customHeight="1">
      <c r="H15911" s="800"/>
      <c r="AJ15911" s="792"/>
      <c r="AM15911" s="792"/>
      <c r="AP15911" s="792"/>
      <c r="AS15911" s="792"/>
      <c r="AV15911" s="792"/>
      <c r="AY15911" s="792"/>
      <c r="BN15911" s="792"/>
      <c r="BQ15911" s="792"/>
    </row>
    <row r="15912" spans="8:69" ht="12" customHeight="1">
      <c r="H15912" s="800"/>
      <c r="AJ15912" s="792"/>
      <c r="AM15912" s="792"/>
      <c r="AP15912" s="792"/>
      <c r="AS15912" s="792"/>
      <c r="AV15912" s="792"/>
      <c r="AY15912" s="792"/>
      <c r="BN15912" s="792"/>
      <c r="BQ15912" s="792"/>
    </row>
    <row r="15913" spans="8:69" ht="12" customHeight="1">
      <c r="H15913" s="800"/>
      <c r="AJ15913" s="792"/>
      <c r="AM15913" s="792"/>
      <c r="AP15913" s="792"/>
      <c r="AS15913" s="792"/>
      <c r="AV15913" s="792"/>
      <c r="AY15913" s="792"/>
      <c r="BN15913" s="792"/>
      <c r="BQ15913" s="792"/>
    </row>
    <row r="15914" spans="8:69" ht="12" customHeight="1">
      <c r="H15914" s="800"/>
      <c r="AJ15914" s="792"/>
      <c r="AM15914" s="792"/>
      <c r="AP15914" s="792"/>
      <c r="AS15914" s="792"/>
      <c r="AV15914" s="792"/>
      <c r="AY15914" s="792"/>
      <c r="BN15914" s="792"/>
      <c r="BQ15914" s="792"/>
    </row>
    <row r="15915" spans="8:69" ht="12" customHeight="1">
      <c r="H15915" s="800"/>
      <c r="AJ15915" s="792"/>
      <c r="AM15915" s="792"/>
      <c r="AP15915" s="792"/>
      <c r="AS15915" s="792"/>
      <c r="AV15915" s="792"/>
      <c r="AY15915" s="792"/>
      <c r="BN15915" s="792"/>
      <c r="BQ15915" s="792"/>
    </row>
    <row r="15916" spans="8:69" ht="12" customHeight="1">
      <c r="H15916" s="800"/>
      <c r="AJ15916" s="792"/>
      <c r="AM15916" s="792"/>
      <c r="AP15916" s="792"/>
      <c r="AS15916" s="792"/>
      <c r="AV15916" s="792"/>
      <c r="AY15916" s="792"/>
      <c r="BN15916" s="792"/>
      <c r="BQ15916" s="792"/>
    </row>
    <row r="15917" spans="8:69" ht="12" customHeight="1">
      <c r="H15917" s="800"/>
      <c r="AJ15917" s="792"/>
      <c r="AM15917" s="792"/>
      <c r="AP15917" s="792"/>
      <c r="AS15917" s="792"/>
      <c r="AV15917" s="792"/>
      <c r="AY15917" s="792"/>
      <c r="BN15917" s="792"/>
      <c r="BQ15917" s="792"/>
    </row>
    <row r="15918" spans="8:69" ht="12" customHeight="1">
      <c r="H15918" s="800"/>
      <c r="AJ15918" s="792"/>
      <c r="AM15918" s="792"/>
      <c r="AP15918" s="792"/>
      <c r="AS15918" s="792"/>
      <c r="AV15918" s="792"/>
      <c r="AY15918" s="792"/>
      <c r="BN15918" s="792"/>
      <c r="BQ15918" s="792"/>
    </row>
    <row r="15919" spans="8:69" ht="12" customHeight="1">
      <c r="H15919" s="800"/>
      <c r="AJ15919" s="792"/>
      <c r="AM15919" s="792"/>
      <c r="AP15919" s="792"/>
      <c r="AS15919" s="792"/>
      <c r="AV15919" s="792"/>
      <c r="AY15919" s="792"/>
      <c r="BN15919" s="792"/>
      <c r="BQ15919" s="792"/>
    </row>
    <row r="15920" spans="8:69" ht="12" customHeight="1">
      <c r="H15920" s="800"/>
      <c r="AJ15920" s="792"/>
      <c r="AM15920" s="792"/>
      <c r="AP15920" s="792"/>
      <c r="AS15920" s="792"/>
      <c r="AV15920" s="792"/>
      <c r="AY15920" s="792"/>
      <c r="BN15920" s="792"/>
      <c r="BQ15920" s="792"/>
    </row>
    <row r="15921" spans="8:69" ht="12" customHeight="1">
      <c r="H15921" s="800"/>
      <c r="AJ15921" s="792"/>
      <c r="AM15921" s="792"/>
      <c r="AP15921" s="792"/>
      <c r="AS15921" s="792"/>
      <c r="AV15921" s="792"/>
      <c r="AY15921" s="792"/>
      <c r="BN15921" s="792"/>
      <c r="BQ15921" s="792"/>
    </row>
    <row r="15922" spans="8:69" ht="12" customHeight="1">
      <c r="H15922" s="800"/>
      <c r="AJ15922" s="792"/>
      <c r="AM15922" s="792"/>
      <c r="AP15922" s="792"/>
      <c r="AS15922" s="792"/>
      <c r="AV15922" s="792"/>
      <c r="AY15922" s="792"/>
      <c r="BN15922" s="792"/>
      <c r="BQ15922" s="792"/>
    </row>
    <row r="15923" spans="8:69" ht="12" customHeight="1">
      <c r="H15923" s="800"/>
      <c r="AJ15923" s="792"/>
      <c r="AM15923" s="792"/>
      <c r="AP15923" s="792"/>
      <c r="AS15923" s="792"/>
      <c r="AV15923" s="792"/>
      <c r="AY15923" s="792"/>
      <c r="BN15923" s="792"/>
      <c r="BQ15923" s="792"/>
    </row>
    <row r="15924" spans="8:69" ht="12" customHeight="1">
      <c r="H15924" s="800"/>
      <c r="AJ15924" s="792"/>
      <c r="AM15924" s="792"/>
      <c r="AP15924" s="792"/>
      <c r="AS15924" s="792"/>
      <c r="AV15924" s="792"/>
      <c r="AY15924" s="792"/>
      <c r="BN15924" s="792"/>
      <c r="BQ15924" s="792"/>
    </row>
    <row r="15925" spans="8:69" ht="12" customHeight="1">
      <c r="H15925" s="800"/>
      <c r="AJ15925" s="792"/>
      <c r="AM15925" s="792"/>
      <c r="AP15925" s="792"/>
      <c r="AS15925" s="792"/>
      <c r="AV15925" s="792"/>
      <c r="AY15925" s="792"/>
      <c r="BN15925" s="792"/>
      <c r="BQ15925" s="792"/>
    </row>
    <row r="15926" spans="8:69" ht="12" customHeight="1">
      <c r="H15926" s="800"/>
      <c r="AJ15926" s="792"/>
      <c r="AM15926" s="792"/>
      <c r="AP15926" s="792"/>
      <c r="AS15926" s="792"/>
      <c r="AV15926" s="792"/>
      <c r="AY15926" s="792"/>
      <c r="BN15926" s="792"/>
      <c r="BQ15926" s="792"/>
    </row>
    <row r="15927" spans="8:69" ht="12" customHeight="1">
      <c r="H15927" s="800"/>
      <c r="AJ15927" s="792"/>
      <c r="AM15927" s="792"/>
      <c r="AP15927" s="792"/>
      <c r="AS15927" s="792"/>
      <c r="AV15927" s="792"/>
      <c r="AY15927" s="792"/>
      <c r="BN15927" s="792"/>
      <c r="BQ15927" s="792"/>
    </row>
    <row r="15928" spans="8:69" ht="12" customHeight="1">
      <c r="H15928" s="800"/>
      <c r="AJ15928" s="792"/>
      <c r="AM15928" s="792"/>
      <c r="AP15928" s="792"/>
      <c r="AS15928" s="792"/>
      <c r="AV15928" s="792"/>
      <c r="AY15928" s="792"/>
      <c r="BN15928" s="792"/>
      <c r="BQ15928" s="792"/>
    </row>
    <row r="15929" spans="8:69" ht="12" customHeight="1">
      <c r="H15929" s="800"/>
      <c r="AJ15929" s="792"/>
      <c r="AM15929" s="792"/>
      <c r="AP15929" s="792"/>
      <c r="AS15929" s="792"/>
      <c r="AV15929" s="792"/>
      <c r="AY15929" s="792"/>
      <c r="BN15929" s="792"/>
      <c r="BQ15929" s="792"/>
    </row>
    <row r="15930" spans="8:69" ht="12" customHeight="1">
      <c r="H15930" s="800"/>
      <c r="AJ15930" s="792"/>
      <c r="AM15930" s="792"/>
      <c r="AP15930" s="792"/>
      <c r="AS15930" s="792"/>
      <c r="AV15930" s="792"/>
      <c r="AY15930" s="792"/>
      <c r="BN15930" s="792"/>
      <c r="BQ15930" s="792"/>
    </row>
    <row r="15931" spans="8:69" ht="12" customHeight="1">
      <c r="H15931" s="800"/>
      <c r="AJ15931" s="792"/>
      <c r="AM15931" s="792"/>
      <c r="AP15931" s="792"/>
      <c r="AS15931" s="792"/>
      <c r="AV15931" s="792"/>
      <c r="AY15931" s="792"/>
      <c r="BN15931" s="792"/>
      <c r="BQ15931" s="792"/>
    </row>
    <row r="15932" spans="8:69" ht="12" customHeight="1">
      <c r="H15932" s="800"/>
      <c r="AJ15932" s="792"/>
      <c r="AM15932" s="792"/>
      <c r="AP15932" s="792"/>
      <c r="AS15932" s="792"/>
      <c r="AV15932" s="792"/>
      <c r="AY15932" s="792"/>
      <c r="BN15932" s="792"/>
      <c r="BQ15932" s="792"/>
    </row>
    <row r="15933" spans="8:69" ht="12" customHeight="1">
      <c r="H15933" s="800"/>
      <c r="AJ15933" s="792"/>
      <c r="AM15933" s="792"/>
      <c r="AP15933" s="792"/>
      <c r="AS15933" s="792"/>
      <c r="AV15933" s="792"/>
      <c r="AY15933" s="792"/>
      <c r="BN15933" s="792"/>
      <c r="BQ15933" s="792"/>
    </row>
    <row r="15934" spans="8:69" ht="12" customHeight="1">
      <c r="H15934" s="800"/>
      <c r="AJ15934" s="792"/>
      <c r="AM15934" s="792"/>
      <c r="AP15934" s="792"/>
      <c r="AS15934" s="792"/>
      <c r="AV15934" s="792"/>
      <c r="AY15934" s="792"/>
      <c r="BN15934" s="792"/>
      <c r="BQ15934" s="792"/>
    </row>
    <row r="15935" spans="8:69" ht="12" customHeight="1">
      <c r="H15935" s="800"/>
      <c r="AJ15935" s="792"/>
      <c r="AM15935" s="792"/>
      <c r="AP15935" s="792"/>
      <c r="AS15935" s="792"/>
      <c r="AV15935" s="792"/>
      <c r="AY15935" s="792"/>
      <c r="BN15935" s="792"/>
      <c r="BQ15935" s="792"/>
    </row>
    <row r="15936" spans="8:69" ht="12" customHeight="1">
      <c r="H15936" s="800"/>
      <c r="AJ15936" s="792"/>
      <c r="AM15936" s="792"/>
      <c r="AP15936" s="792"/>
      <c r="AS15936" s="792"/>
      <c r="AV15936" s="792"/>
      <c r="AY15936" s="792"/>
      <c r="BN15936" s="792"/>
      <c r="BQ15936" s="792"/>
    </row>
    <row r="15937" spans="8:69" ht="12" customHeight="1">
      <c r="H15937" s="800"/>
      <c r="AJ15937" s="792"/>
      <c r="AM15937" s="792"/>
      <c r="AP15937" s="792"/>
      <c r="AS15937" s="792"/>
      <c r="AV15937" s="792"/>
      <c r="AY15937" s="792"/>
      <c r="BN15937" s="792"/>
      <c r="BQ15937" s="792"/>
    </row>
    <row r="15938" spans="8:69" ht="12" customHeight="1">
      <c r="H15938" s="800"/>
      <c r="AJ15938" s="792"/>
      <c r="AM15938" s="792"/>
      <c r="AP15938" s="792"/>
      <c r="AS15938" s="792"/>
      <c r="AV15938" s="792"/>
      <c r="AY15938" s="792"/>
      <c r="BN15938" s="792"/>
      <c r="BQ15938" s="792"/>
    </row>
    <row r="15939" spans="8:69" ht="12" customHeight="1">
      <c r="H15939" s="800"/>
      <c r="AJ15939" s="792"/>
      <c r="AM15939" s="792"/>
      <c r="AP15939" s="792"/>
      <c r="AS15939" s="792"/>
      <c r="AV15939" s="792"/>
      <c r="AY15939" s="792"/>
      <c r="BN15939" s="792"/>
      <c r="BQ15939" s="792"/>
    </row>
    <row r="15940" spans="8:69" ht="12" customHeight="1">
      <c r="H15940" s="800"/>
      <c r="AJ15940" s="792"/>
      <c r="AM15940" s="792"/>
      <c r="AP15940" s="792"/>
      <c r="AS15940" s="792"/>
      <c r="AV15940" s="792"/>
      <c r="AY15940" s="792"/>
      <c r="BN15940" s="792"/>
      <c r="BQ15940" s="792"/>
    </row>
    <row r="15941" spans="8:69" ht="12" customHeight="1">
      <c r="H15941" s="800"/>
      <c r="AJ15941" s="792"/>
      <c r="AM15941" s="792"/>
      <c r="AP15941" s="792"/>
      <c r="AS15941" s="792"/>
      <c r="AV15941" s="792"/>
      <c r="AY15941" s="792"/>
      <c r="BN15941" s="792"/>
      <c r="BQ15941" s="792"/>
    </row>
    <row r="15942" spans="8:69" ht="12" customHeight="1">
      <c r="H15942" s="800"/>
      <c r="AJ15942" s="792"/>
      <c r="AM15942" s="792"/>
      <c r="AP15942" s="792"/>
      <c r="AS15942" s="792"/>
      <c r="AV15942" s="792"/>
      <c r="AY15942" s="792"/>
      <c r="BN15942" s="792"/>
      <c r="BQ15942" s="792"/>
    </row>
    <row r="15943" spans="8:69" ht="12" customHeight="1">
      <c r="H15943" s="800"/>
      <c r="AJ15943" s="792"/>
      <c r="AM15943" s="792"/>
      <c r="AP15943" s="792"/>
      <c r="AS15943" s="792"/>
      <c r="AV15943" s="792"/>
      <c r="AY15943" s="792"/>
      <c r="BN15943" s="792"/>
      <c r="BQ15943" s="792"/>
    </row>
    <row r="15944" spans="8:69" ht="12" customHeight="1">
      <c r="H15944" s="800"/>
      <c r="AJ15944" s="792"/>
      <c r="AM15944" s="792"/>
      <c r="AP15944" s="792"/>
      <c r="AS15944" s="792"/>
      <c r="AV15944" s="792"/>
      <c r="AY15944" s="792"/>
      <c r="BN15944" s="792"/>
      <c r="BQ15944" s="792"/>
    </row>
    <row r="15945" spans="8:69" ht="12" customHeight="1">
      <c r="H15945" s="800"/>
      <c r="AJ15945" s="792"/>
      <c r="AM15945" s="792"/>
      <c r="AP15945" s="792"/>
      <c r="AS15945" s="792"/>
      <c r="AV15945" s="792"/>
      <c r="AY15945" s="792"/>
      <c r="BN15945" s="792"/>
      <c r="BQ15945" s="792"/>
    </row>
    <row r="15946" spans="8:69" ht="12" customHeight="1">
      <c r="H15946" s="800"/>
      <c r="AJ15946" s="792"/>
      <c r="AM15946" s="792"/>
      <c r="AP15946" s="792"/>
      <c r="AS15946" s="792"/>
      <c r="AV15946" s="792"/>
      <c r="AY15946" s="792"/>
      <c r="BN15946" s="792"/>
      <c r="BQ15946" s="792"/>
    </row>
    <row r="15947" spans="8:69" ht="12" customHeight="1">
      <c r="H15947" s="800"/>
      <c r="AJ15947" s="792"/>
      <c r="AM15947" s="792"/>
      <c r="AP15947" s="792"/>
      <c r="AS15947" s="792"/>
      <c r="AV15947" s="792"/>
      <c r="AY15947" s="792"/>
      <c r="BN15947" s="792"/>
      <c r="BQ15947" s="792"/>
    </row>
    <row r="15948" spans="8:69" ht="12" customHeight="1">
      <c r="H15948" s="800"/>
      <c r="AJ15948" s="792"/>
      <c r="AM15948" s="792"/>
      <c r="AP15948" s="792"/>
      <c r="AS15948" s="792"/>
      <c r="AV15948" s="792"/>
      <c r="AY15948" s="792"/>
      <c r="BN15948" s="792"/>
      <c r="BQ15948" s="792"/>
    </row>
    <row r="15949" spans="8:69" ht="12" customHeight="1">
      <c r="H15949" s="800"/>
      <c r="AJ15949" s="792"/>
      <c r="AM15949" s="792"/>
      <c r="AP15949" s="792"/>
      <c r="AS15949" s="792"/>
      <c r="AV15949" s="792"/>
      <c r="AY15949" s="792"/>
      <c r="BN15949" s="792"/>
      <c r="BQ15949" s="792"/>
    </row>
    <row r="15950" spans="8:69" ht="12" customHeight="1">
      <c r="H15950" s="800"/>
      <c r="AJ15950" s="792"/>
      <c r="AM15950" s="792"/>
      <c r="AP15950" s="792"/>
      <c r="AS15950" s="792"/>
      <c r="AV15950" s="792"/>
      <c r="AY15950" s="792"/>
      <c r="BN15950" s="792"/>
      <c r="BQ15950" s="792"/>
    </row>
    <row r="15951" spans="8:69" ht="12" customHeight="1">
      <c r="H15951" s="800"/>
      <c r="AJ15951" s="792"/>
      <c r="AM15951" s="792"/>
      <c r="AP15951" s="792"/>
      <c r="AS15951" s="792"/>
      <c r="AV15951" s="792"/>
      <c r="AY15951" s="792"/>
      <c r="BN15951" s="792"/>
      <c r="BQ15951" s="792"/>
    </row>
    <row r="15952" spans="8:69" ht="12" customHeight="1">
      <c r="H15952" s="800"/>
      <c r="AJ15952" s="792"/>
      <c r="AM15952" s="792"/>
      <c r="AP15952" s="792"/>
      <c r="AS15952" s="792"/>
      <c r="AV15952" s="792"/>
      <c r="AY15952" s="792"/>
      <c r="BN15952" s="792"/>
      <c r="BQ15952" s="792"/>
    </row>
    <row r="15953" spans="8:69" ht="12" customHeight="1">
      <c r="H15953" s="800"/>
      <c r="AJ15953" s="792"/>
      <c r="AM15953" s="792"/>
      <c r="AP15953" s="792"/>
      <c r="AS15953" s="792"/>
      <c r="AV15953" s="792"/>
      <c r="AY15953" s="792"/>
      <c r="BN15953" s="792"/>
      <c r="BQ15953" s="792"/>
    </row>
    <row r="15954" spans="8:69" ht="12" customHeight="1">
      <c r="H15954" s="800"/>
      <c r="AJ15954" s="792"/>
      <c r="AM15954" s="792"/>
      <c r="AP15954" s="792"/>
      <c r="AS15954" s="792"/>
      <c r="AV15954" s="792"/>
      <c r="AY15954" s="792"/>
      <c r="BN15954" s="792"/>
      <c r="BQ15954" s="792"/>
    </row>
    <row r="15955" spans="8:69" ht="12" customHeight="1">
      <c r="H15955" s="800"/>
      <c r="AJ15955" s="792"/>
      <c r="AM15955" s="792"/>
      <c r="AP15955" s="792"/>
      <c r="AS15955" s="792"/>
      <c r="AV15955" s="792"/>
      <c r="AY15955" s="792"/>
      <c r="BN15955" s="792"/>
      <c r="BQ15955" s="792"/>
    </row>
    <row r="15956" spans="8:69" ht="12" customHeight="1">
      <c r="H15956" s="800"/>
      <c r="AJ15956" s="792"/>
      <c r="AM15956" s="792"/>
      <c r="AP15956" s="792"/>
      <c r="AS15956" s="792"/>
      <c r="AV15956" s="792"/>
      <c r="AY15956" s="792"/>
      <c r="BN15956" s="792"/>
      <c r="BQ15956" s="792"/>
    </row>
    <row r="15957" spans="8:69" ht="12" customHeight="1">
      <c r="H15957" s="800"/>
      <c r="AJ15957" s="792"/>
      <c r="AM15957" s="792"/>
      <c r="AP15957" s="792"/>
      <c r="AS15957" s="792"/>
      <c r="AV15957" s="792"/>
      <c r="AY15957" s="792"/>
      <c r="BN15957" s="792"/>
      <c r="BQ15957" s="792"/>
    </row>
    <row r="15958" spans="8:69" ht="12" customHeight="1">
      <c r="H15958" s="800"/>
      <c r="AJ15958" s="792"/>
      <c r="AM15958" s="792"/>
      <c r="AP15958" s="792"/>
      <c r="AS15958" s="792"/>
      <c r="AV15958" s="792"/>
      <c r="AY15958" s="792"/>
      <c r="BN15958" s="792"/>
      <c r="BQ15958" s="792"/>
    </row>
    <row r="15959" spans="8:69" ht="12" customHeight="1">
      <c r="H15959" s="800"/>
      <c r="AJ15959" s="792"/>
      <c r="AM15959" s="792"/>
      <c r="AP15959" s="792"/>
      <c r="AS15959" s="792"/>
      <c r="AV15959" s="792"/>
      <c r="AY15959" s="792"/>
      <c r="BN15959" s="792"/>
      <c r="BQ15959" s="792"/>
    </row>
    <row r="15960" spans="8:69" ht="12" customHeight="1">
      <c r="H15960" s="800"/>
      <c r="AJ15960" s="792"/>
      <c r="AM15960" s="792"/>
      <c r="AP15960" s="792"/>
      <c r="AS15960" s="792"/>
      <c r="AV15960" s="792"/>
      <c r="AY15960" s="792"/>
      <c r="BN15960" s="792"/>
      <c r="BQ15960" s="792"/>
    </row>
    <row r="15961" spans="8:69" ht="12" customHeight="1">
      <c r="H15961" s="800"/>
      <c r="AJ15961" s="792"/>
      <c r="AM15961" s="792"/>
      <c r="AP15961" s="792"/>
      <c r="AS15961" s="792"/>
      <c r="AV15961" s="792"/>
      <c r="AY15961" s="792"/>
      <c r="BN15961" s="792"/>
      <c r="BQ15961" s="792"/>
    </row>
    <row r="15962" spans="8:69" ht="12" customHeight="1">
      <c r="H15962" s="800"/>
      <c r="AJ15962" s="792"/>
      <c r="AM15962" s="792"/>
      <c r="AP15962" s="792"/>
      <c r="AS15962" s="792"/>
      <c r="AV15962" s="792"/>
      <c r="AY15962" s="792"/>
      <c r="BN15962" s="792"/>
      <c r="BQ15962" s="792"/>
    </row>
    <row r="15963" spans="8:69" ht="12" customHeight="1">
      <c r="H15963" s="800"/>
      <c r="AJ15963" s="792"/>
      <c r="AM15963" s="792"/>
      <c r="AP15963" s="792"/>
      <c r="AS15963" s="792"/>
      <c r="AV15963" s="792"/>
      <c r="AY15963" s="792"/>
      <c r="BN15963" s="792"/>
      <c r="BQ15963" s="792"/>
    </row>
    <row r="15964" spans="8:69" ht="12" customHeight="1">
      <c r="H15964" s="800"/>
      <c r="AJ15964" s="792"/>
      <c r="AM15964" s="792"/>
      <c r="AP15964" s="792"/>
      <c r="AS15964" s="792"/>
      <c r="AV15964" s="792"/>
      <c r="AY15964" s="792"/>
      <c r="BN15964" s="792"/>
      <c r="BQ15964" s="792"/>
    </row>
    <row r="15965" spans="8:69" ht="12" customHeight="1">
      <c r="H15965" s="800"/>
      <c r="AJ15965" s="792"/>
      <c r="AM15965" s="792"/>
      <c r="AP15965" s="792"/>
      <c r="AS15965" s="792"/>
      <c r="AV15965" s="792"/>
      <c r="AY15965" s="792"/>
      <c r="BN15965" s="792"/>
      <c r="BQ15965" s="792"/>
    </row>
    <row r="15966" spans="8:69" ht="12" customHeight="1">
      <c r="H15966" s="800"/>
      <c r="AJ15966" s="792"/>
      <c r="AM15966" s="792"/>
      <c r="AP15966" s="792"/>
      <c r="AS15966" s="792"/>
      <c r="AV15966" s="792"/>
      <c r="AY15966" s="792"/>
      <c r="BN15966" s="792"/>
      <c r="BQ15966" s="792"/>
    </row>
    <row r="15967" spans="8:69" ht="12" customHeight="1">
      <c r="H15967" s="800"/>
      <c r="AJ15967" s="792"/>
      <c r="AM15967" s="792"/>
      <c r="AP15967" s="792"/>
      <c r="AS15967" s="792"/>
      <c r="AV15967" s="792"/>
      <c r="AY15967" s="792"/>
      <c r="BN15967" s="792"/>
      <c r="BQ15967" s="792"/>
    </row>
    <row r="15968" spans="8:69" ht="12" customHeight="1">
      <c r="H15968" s="800"/>
      <c r="AJ15968" s="792"/>
      <c r="AM15968" s="792"/>
      <c r="AP15968" s="792"/>
      <c r="AS15968" s="792"/>
      <c r="AV15968" s="792"/>
      <c r="AY15968" s="792"/>
      <c r="BN15968" s="792"/>
      <c r="BQ15968" s="792"/>
    </row>
    <row r="15969" spans="8:69" ht="12" customHeight="1">
      <c r="H15969" s="800"/>
      <c r="AJ15969" s="792"/>
      <c r="AM15969" s="792"/>
      <c r="AP15969" s="792"/>
      <c r="AS15969" s="792"/>
      <c r="AV15969" s="792"/>
      <c r="AY15969" s="792"/>
      <c r="BN15969" s="792"/>
      <c r="BQ15969" s="792"/>
    </row>
    <row r="15970" spans="8:69" ht="12" customHeight="1">
      <c r="H15970" s="800"/>
      <c r="AJ15970" s="792"/>
      <c r="AM15970" s="792"/>
      <c r="AP15970" s="792"/>
      <c r="AS15970" s="792"/>
      <c r="AV15970" s="792"/>
      <c r="AY15970" s="792"/>
      <c r="BN15970" s="792"/>
      <c r="BQ15970" s="792"/>
    </row>
    <row r="15971" spans="8:69" ht="12" customHeight="1">
      <c r="H15971" s="800"/>
      <c r="AJ15971" s="792"/>
      <c r="AM15971" s="792"/>
      <c r="AP15971" s="792"/>
      <c r="AS15971" s="792"/>
      <c r="AV15971" s="792"/>
      <c r="AY15971" s="792"/>
      <c r="BN15971" s="792"/>
      <c r="BQ15971" s="792"/>
    </row>
    <row r="15972" spans="8:69" ht="12" customHeight="1">
      <c r="H15972" s="800"/>
      <c r="AJ15972" s="792"/>
      <c r="AM15972" s="792"/>
      <c r="AP15972" s="792"/>
      <c r="AS15972" s="792"/>
      <c r="AV15972" s="792"/>
      <c r="AY15972" s="792"/>
      <c r="BN15972" s="792"/>
      <c r="BQ15972" s="792"/>
    </row>
    <row r="15973" spans="8:69" ht="12" customHeight="1">
      <c r="H15973" s="800"/>
      <c r="AJ15973" s="792"/>
      <c r="AM15973" s="792"/>
      <c r="AP15973" s="792"/>
      <c r="AS15973" s="792"/>
      <c r="AV15973" s="792"/>
      <c r="AY15973" s="792"/>
      <c r="BN15973" s="792"/>
      <c r="BQ15973" s="792"/>
    </row>
    <row r="15974" spans="8:69" ht="12" customHeight="1">
      <c r="H15974" s="800"/>
      <c r="AJ15974" s="792"/>
      <c r="AM15974" s="792"/>
      <c r="AP15974" s="792"/>
      <c r="AS15974" s="792"/>
      <c r="AV15974" s="792"/>
      <c r="AY15974" s="792"/>
      <c r="BN15974" s="792"/>
      <c r="BQ15974" s="792"/>
    </row>
    <row r="15975" spans="8:69" ht="12" customHeight="1">
      <c r="H15975" s="800"/>
      <c r="AJ15975" s="792"/>
      <c r="AM15975" s="792"/>
      <c r="AP15975" s="792"/>
      <c r="AS15975" s="792"/>
      <c r="AV15975" s="792"/>
      <c r="AY15975" s="792"/>
      <c r="BN15975" s="792"/>
      <c r="BQ15975" s="792"/>
    </row>
    <row r="15976" spans="8:69" ht="12" customHeight="1">
      <c r="H15976" s="800"/>
      <c r="AJ15976" s="792"/>
      <c r="AM15976" s="792"/>
      <c r="AP15976" s="792"/>
      <c r="AS15976" s="792"/>
      <c r="AV15976" s="792"/>
      <c r="AY15976" s="792"/>
      <c r="BN15976" s="792"/>
      <c r="BQ15976" s="792"/>
    </row>
    <row r="15977" spans="8:69" ht="12" customHeight="1">
      <c r="H15977" s="800"/>
      <c r="AJ15977" s="792"/>
      <c r="AM15977" s="792"/>
      <c r="AP15977" s="792"/>
      <c r="AS15977" s="792"/>
      <c r="AV15977" s="792"/>
      <c r="AY15977" s="792"/>
      <c r="BN15977" s="792"/>
      <c r="BQ15977" s="792"/>
    </row>
    <row r="15978" spans="8:69" ht="12" customHeight="1">
      <c r="H15978" s="800"/>
      <c r="AJ15978" s="792"/>
      <c r="AM15978" s="792"/>
      <c r="AP15978" s="792"/>
      <c r="AS15978" s="792"/>
      <c r="AV15978" s="792"/>
      <c r="AY15978" s="792"/>
      <c r="BN15978" s="792"/>
      <c r="BQ15978" s="792"/>
    </row>
    <row r="15979" spans="8:69" ht="12" customHeight="1">
      <c r="H15979" s="800"/>
      <c r="AJ15979" s="792"/>
      <c r="AM15979" s="792"/>
      <c r="AP15979" s="792"/>
      <c r="AS15979" s="792"/>
      <c r="AV15979" s="792"/>
      <c r="AY15979" s="792"/>
      <c r="BN15979" s="792"/>
      <c r="BQ15979" s="792"/>
    </row>
    <row r="15980" spans="8:69" ht="12" customHeight="1">
      <c r="H15980" s="800"/>
      <c r="AJ15980" s="792"/>
      <c r="AM15980" s="792"/>
      <c r="AP15980" s="792"/>
      <c r="AS15980" s="792"/>
      <c r="AV15980" s="792"/>
      <c r="AY15980" s="792"/>
      <c r="BN15980" s="792"/>
      <c r="BQ15980" s="792"/>
    </row>
    <row r="15981" spans="8:69" ht="12" customHeight="1">
      <c r="H15981" s="800"/>
      <c r="AJ15981" s="792"/>
      <c r="AM15981" s="792"/>
      <c r="AP15981" s="792"/>
      <c r="AS15981" s="792"/>
      <c r="AV15981" s="792"/>
      <c r="AY15981" s="792"/>
      <c r="BN15981" s="792"/>
      <c r="BQ15981" s="792"/>
    </row>
    <row r="15982" spans="8:69" ht="12" customHeight="1">
      <c r="H15982" s="800"/>
      <c r="AJ15982" s="792"/>
      <c r="AM15982" s="792"/>
      <c r="AP15982" s="792"/>
      <c r="AS15982" s="792"/>
      <c r="AV15982" s="792"/>
      <c r="AY15982" s="792"/>
      <c r="BN15982" s="792"/>
      <c r="BQ15982" s="792"/>
    </row>
    <row r="15983" spans="8:69" ht="12" customHeight="1">
      <c r="H15983" s="800"/>
      <c r="AJ15983" s="792"/>
      <c r="AM15983" s="792"/>
      <c r="AP15983" s="792"/>
      <c r="AS15983" s="792"/>
      <c r="AV15983" s="792"/>
      <c r="AY15983" s="792"/>
      <c r="BN15983" s="792"/>
      <c r="BQ15983" s="792"/>
    </row>
    <row r="15984" spans="8:69" ht="12" customHeight="1">
      <c r="H15984" s="800"/>
      <c r="AJ15984" s="792"/>
      <c r="AM15984" s="792"/>
      <c r="AP15984" s="792"/>
      <c r="AS15984" s="792"/>
      <c r="AV15984" s="792"/>
      <c r="AY15984" s="792"/>
      <c r="BN15984" s="792"/>
      <c r="BQ15984" s="792"/>
    </row>
    <row r="15985" spans="8:69" ht="12" customHeight="1">
      <c r="H15985" s="800"/>
      <c r="AJ15985" s="792"/>
      <c r="AM15985" s="792"/>
      <c r="AP15985" s="792"/>
      <c r="AS15985" s="792"/>
      <c r="AV15985" s="792"/>
      <c r="AY15985" s="792"/>
      <c r="BN15985" s="792"/>
      <c r="BQ15985" s="792"/>
    </row>
    <row r="15986" spans="8:69" ht="12" customHeight="1">
      <c r="H15986" s="800"/>
      <c r="AJ15986" s="792"/>
      <c r="AM15986" s="792"/>
      <c r="AP15986" s="792"/>
      <c r="AS15986" s="792"/>
      <c r="AV15986" s="792"/>
      <c r="AY15986" s="792"/>
      <c r="BN15986" s="792"/>
      <c r="BQ15986" s="792"/>
    </row>
    <row r="15987" spans="8:69" ht="12" customHeight="1">
      <c r="H15987" s="800"/>
      <c r="AJ15987" s="792"/>
      <c r="AM15987" s="792"/>
      <c r="AP15987" s="792"/>
      <c r="AS15987" s="792"/>
      <c r="AV15987" s="792"/>
      <c r="AY15987" s="792"/>
      <c r="BN15987" s="792"/>
      <c r="BQ15987" s="792"/>
    </row>
    <row r="15988" spans="8:69" ht="12" customHeight="1">
      <c r="H15988" s="800"/>
      <c r="AJ15988" s="792"/>
      <c r="AM15988" s="792"/>
      <c r="AP15988" s="792"/>
      <c r="AS15988" s="792"/>
      <c r="AV15988" s="792"/>
      <c r="AY15988" s="792"/>
      <c r="BN15988" s="792"/>
      <c r="BQ15988" s="792"/>
    </row>
    <row r="15989" spans="8:69" ht="12" customHeight="1">
      <c r="H15989" s="800"/>
      <c r="AJ15989" s="792"/>
      <c r="AM15989" s="792"/>
      <c r="AP15989" s="792"/>
      <c r="AS15989" s="792"/>
      <c r="AV15989" s="792"/>
      <c r="AY15989" s="792"/>
      <c r="BN15989" s="792"/>
      <c r="BQ15989" s="792"/>
    </row>
    <row r="15990" spans="8:69" ht="12" customHeight="1">
      <c r="H15990" s="800"/>
      <c r="AJ15990" s="792"/>
      <c r="AM15990" s="792"/>
      <c r="AP15990" s="792"/>
      <c r="AS15990" s="792"/>
      <c r="AV15990" s="792"/>
      <c r="AY15990" s="792"/>
      <c r="BN15990" s="792"/>
      <c r="BQ15990" s="792"/>
    </row>
    <row r="15991" spans="8:69" ht="12" customHeight="1">
      <c r="H15991" s="800"/>
      <c r="AJ15991" s="792"/>
      <c r="AM15991" s="792"/>
      <c r="AP15991" s="792"/>
      <c r="AS15991" s="792"/>
      <c r="AV15991" s="792"/>
      <c r="AY15991" s="792"/>
      <c r="BN15991" s="792"/>
      <c r="BQ15991" s="792"/>
    </row>
    <row r="15992" spans="8:69" ht="12" customHeight="1">
      <c r="H15992" s="800"/>
      <c r="AJ15992" s="792"/>
      <c r="AM15992" s="792"/>
      <c r="AP15992" s="792"/>
      <c r="AS15992" s="792"/>
      <c r="AV15992" s="792"/>
      <c r="AY15992" s="792"/>
      <c r="BN15992" s="792"/>
      <c r="BQ15992" s="792"/>
    </row>
    <row r="15993" spans="8:69" ht="12" customHeight="1">
      <c r="H15993" s="800"/>
      <c r="AJ15993" s="792"/>
      <c r="AM15993" s="792"/>
      <c r="AP15993" s="792"/>
      <c r="AS15993" s="792"/>
      <c r="AV15993" s="792"/>
      <c r="AY15993" s="792"/>
      <c r="BN15993" s="792"/>
      <c r="BQ15993" s="792"/>
    </row>
    <row r="15994" spans="8:69" ht="12" customHeight="1">
      <c r="H15994" s="800"/>
      <c r="AJ15994" s="792"/>
      <c r="AM15994" s="792"/>
      <c r="AP15994" s="792"/>
      <c r="AS15994" s="792"/>
      <c r="AV15994" s="792"/>
      <c r="AY15994" s="792"/>
      <c r="BN15994" s="792"/>
      <c r="BQ15994" s="792"/>
    </row>
    <row r="15995" spans="8:69" ht="12" customHeight="1">
      <c r="H15995" s="800"/>
      <c r="AJ15995" s="792"/>
      <c r="AM15995" s="792"/>
      <c r="AP15995" s="792"/>
      <c r="AS15995" s="792"/>
      <c r="AV15995" s="792"/>
      <c r="AY15995" s="792"/>
      <c r="BN15995" s="792"/>
      <c r="BQ15995" s="792"/>
    </row>
    <row r="15996" spans="8:69" ht="12" customHeight="1">
      <c r="H15996" s="800"/>
      <c r="AJ15996" s="792"/>
      <c r="AM15996" s="792"/>
      <c r="AP15996" s="792"/>
      <c r="AS15996" s="792"/>
      <c r="AV15996" s="792"/>
      <c r="AY15996" s="792"/>
      <c r="BN15996" s="792"/>
      <c r="BQ15996" s="792"/>
    </row>
    <row r="15997" spans="8:69" ht="12" customHeight="1">
      <c r="H15997" s="800"/>
      <c r="AJ15997" s="792"/>
      <c r="AM15997" s="792"/>
      <c r="AP15997" s="792"/>
      <c r="AS15997" s="792"/>
      <c r="AV15997" s="792"/>
      <c r="AY15997" s="792"/>
      <c r="BN15997" s="792"/>
      <c r="BQ15997" s="792"/>
    </row>
    <row r="15998" spans="8:69" ht="12" customHeight="1">
      <c r="H15998" s="800"/>
      <c r="AJ15998" s="792"/>
      <c r="AM15998" s="792"/>
      <c r="AP15998" s="792"/>
      <c r="AS15998" s="792"/>
      <c r="AV15998" s="792"/>
      <c r="AY15998" s="792"/>
      <c r="BN15998" s="792"/>
      <c r="BQ15998" s="792"/>
    </row>
    <row r="15999" spans="8:69" ht="12" customHeight="1">
      <c r="H15999" s="800"/>
      <c r="AJ15999" s="792"/>
      <c r="AM15999" s="792"/>
      <c r="AP15999" s="792"/>
      <c r="AS15999" s="792"/>
      <c r="AV15999" s="792"/>
      <c r="AY15999" s="792"/>
      <c r="BN15999" s="792"/>
      <c r="BQ15999" s="792"/>
    </row>
    <row r="16000" spans="8:69" ht="12" customHeight="1">
      <c r="H16000" s="800"/>
      <c r="AJ16000" s="792"/>
      <c r="AM16000" s="792"/>
      <c r="AP16000" s="792"/>
      <c r="AS16000" s="792"/>
      <c r="AV16000" s="792"/>
      <c r="AY16000" s="792"/>
      <c r="BN16000" s="792"/>
      <c r="BQ16000" s="792"/>
    </row>
    <row r="16001" spans="8:69" ht="12" customHeight="1">
      <c r="H16001" s="800"/>
      <c r="AJ16001" s="792"/>
      <c r="AM16001" s="792"/>
      <c r="AP16001" s="792"/>
      <c r="AS16001" s="792"/>
      <c r="AV16001" s="792"/>
      <c r="AY16001" s="792"/>
      <c r="BN16001" s="792"/>
      <c r="BQ16001" s="792"/>
    </row>
    <row r="16002" spans="8:69" ht="12" customHeight="1">
      <c r="H16002" s="800"/>
      <c r="AJ16002" s="792"/>
      <c r="AM16002" s="792"/>
      <c r="AP16002" s="792"/>
      <c r="AS16002" s="792"/>
      <c r="AV16002" s="792"/>
      <c r="AY16002" s="792"/>
      <c r="BN16002" s="792"/>
      <c r="BQ16002" s="792"/>
    </row>
    <row r="16003" spans="8:69" ht="12" customHeight="1">
      <c r="H16003" s="800"/>
      <c r="AJ16003" s="792"/>
      <c r="AM16003" s="792"/>
      <c r="AP16003" s="792"/>
      <c r="AS16003" s="792"/>
      <c r="AV16003" s="792"/>
      <c r="AY16003" s="792"/>
      <c r="BN16003" s="792"/>
      <c r="BQ16003" s="792"/>
    </row>
    <row r="16004" spans="8:69" ht="12" customHeight="1">
      <c r="H16004" s="800"/>
      <c r="AJ16004" s="792"/>
      <c r="AM16004" s="792"/>
      <c r="AP16004" s="792"/>
      <c r="AS16004" s="792"/>
      <c r="AV16004" s="792"/>
      <c r="AY16004" s="792"/>
      <c r="BN16004" s="792"/>
      <c r="BQ16004" s="792"/>
    </row>
    <row r="16005" spans="8:69" ht="12" customHeight="1">
      <c r="H16005" s="800"/>
      <c r="AJ16005" s="792"/>
      <c r="AM16005" s="792"/>
      <c r="AP16005" s="792"/>
      <c r="AS16005" s="792"/>
      <c r="AV16005" s="792"/>
      <c r="AY16005" s="792"/>
      <c r="BN16005" s="792"/>
      <c r="BQ16005" s="792"/>
    </row>
    <row r="16006" spans="8:69" ht="12" customHeight="1">
      <c r="H16006" s="800"/>
      <c r="AJ16006" s="792"/>
      <c r="AM16006" s="792"/>
      <c r="AP16006" s="792"/>
      <c r="AS16006" s="792"/>
      <c r="AV16006" s="792"/>
      <c r="AY16006" s="792"/>
      <c r="BN16006" s="792"/>
      <c r="BQ16006" s="792"/>
    </row>
    <row r="16007" spans="8:69" ht="12" customHeight="1">
      <c r="H16007" s="800"/>
      <c r="AJ16007" s="792"/>
      <c r="AM16007" s="792"/>
      <c r="AP16007" s="792"/>
      <c r="AS16007" s="792"/>
      <c r="AV16007" s="792"/>
      <c r="AY16007" s="792"/>
      <c r="BN16007" s="792"/>
      <c r="BQ16007" s="792"/>
    </row>
    <row r="16008" spans="8:69" ht="12" customHeight="1">
      <c r="H16008" s="800"/>
      <c r="AJ16008" s="792"/>
      <c r="AM16008" s="792"/>
      <c r="AP16008" s="792"/>
      <c r="AS16008" s="792"/>
      <c r="AV16008" s="792"/>
      <c r="AY16008" s="792"/>
      <c r="BN16008" s="792"/>
      <c r="BQ16008" s="792"/>
    </row>
    <row r="16009" spans="8:69" ht="12" customHeight="1">
      <c r="H16009" s="800"/>
      <c r="AJ16009" s="792"/>
      <c r="AM16009" s="792"/>
      <c r="AP16009" s="792"/>
      <c r="AS16009" s="792"/>
      <c r="AV16009" s="792"/>
      <c r="AY16009" s="792"/>
      <c r="BN16009" s="792"/>
      <c r="BQ16009" s="792"/>
    </row>
    <row r="16010" spans="8:69" ht="12" customHeight="1">
      <c r="H16010" s="800"/>
      <c r="AJ16010" s="792"/>
      <c r="AM16010" s="792"/>
      <c r="AP16010" s="792"/>
      <c r="AS16010" s="792"/>
      <c r="AV16010" s="792"/>
      <c r="AY16010" s="792"/>
      <c r="BN16010" s="792"/>
      <c r="BQ16010" s="792"/>
    </row>
    <row r="16011" spans="8:69" ht="12" customHeight="1">
      <c r="H16011" s="800"/>
      <c r="AJ16011" s="792"/>
      <c r="AM16011" s="792"/>
      <c r="AP16011" s="792"/>
      <c r="AS16011" s="792"/>
      <c r="AV16011" s="792"/>
      <c r="AY16011" s="792"/>
      <c r="BN16011" s="792"/>
      <c r="BQ16011" s="792"/>
    </row>
    <row r="16012" spans="8:69" ht="12" customHeight="1">
      <c r="H16012" s="800"/>
      <c r="AJ16012" s="792"/>
      <c r="AM16012" s="792"/>
      <c r="AP16012" s="792"/>
      <c r="AS16012" s="792"/>
      <c r="AV16012" s="792"/>
      <c r="AY16012" s="792"/>
      <c r="BN16012" s="792"/>
      <c r="BQ16012" s="792"/>
    </row>
    <row r="16013" spans="8:69" ht="12" customHeight="1">
      <c r="H16013" s="800"/>
      <c r="AJ16013" s="792"/>
      <c r="AM16013" s="792"/>
      <c r="AP16013" s="792"/>
      <c r="AS16013" s="792"/>
      <c r="AV16013" s="792"/>
      <c r="AY16013" s="792"/>
      <c r="BN16013" s="792"/>
      <c r="BQ16013" s="792"/>
    </row>
    <row r="16014" spans="8:69" ht="12" customHeight="1">
      <c r="H16014" s="800"/>
      <c r="AJ16014" s="792"/>
      <c r="AM16014" s="792"/>
      <c r="AP16014" s="792"/>
      <c r="AS16014" s="792"/>
      <c r="AV16014" s="792"/>
      <c r="AY16014" s="792"/>
      <c r="BN16014" s="792"/>
      <c r="BQ16014" s="792"/>
    </row>
    <row r="16015" spans="8:69" ht="12" customHeight="1">
      <c r="H16015" s="800"/>
      <c r="AJ16015" s="792"/>
      <c r="AM16015" s="792"/>
      <c r="AP16015" s="792"/>
      <c r="AS16015" s="792"/>
      <c r="AV16015" s="792"/>
      <c r="AY16015" s="792"/>
      <c r="BN16015" s="792"/>
      <c r="BQ16015" s="792"/>
    </row>
    <row r="16016" spans="8:69" ht="12" customHeight="1">
      <c r="H16016" s="800"/>
      <c r="AJ16016" s="792"/>
      <c r="AM16016" s="792"/>
      <c r="AP16016" s="792"/>
      <c r="AS16016" s="792"/>
      <c r="AV16016" s="792"/>
      <c r="AY16016" s="792"/>
      <c r="BN16016" s="792"/>
      <c r="BQ16016" s="792"/>
    </row>
    <row r="16017" spans="8:69" ht="12" customHeight="1">
      <c r="H16017" s="800"/>
      <c r="AJ16017" s="792"/>
      <c r="AM16017" s="792"/>
      <c r="AP16017" s="792"/>
      <c r="AS16017" s="792"/>
      <c r="AV16017" s="792"/>
      <c r="AY16017" s="792"/>
      <c r="BN16017" s="792"/>
      <c r="BQ16017" s="792"/>
    </row>
    <row r="16018" spans="8:69" ht="12" customHeight="1">
      <c r="H16018" s="800"/>
      <c r="AJ16018" s="792"/>
      <c r="AM16018" s="792"/>
      <c r="AP16018" s="792"/>
      <c r="AS16018" s="792"/>
      <c r="AV16018" s="792"/>
      <c r="AY16018" s="792"/>
      <c r="BN16018" s="792"/>
      <c r="BQ16018" s="792"/>
    </row>
    <row r="16019" spans="8:69" ht="12" customHeight="1">
      <c r="H16019" s="800"/>
      <c r="AJ16019" s="792"/>
      <c r="AM16019" s="792"/>
      <c r="AP16019" s="792"/>
      <c r="AS16019" s="792"/>
      <c r="AV16019" s="792"/>
      <c r="AY16019" s="792"/>
      <c r="BN16019" s="792"/>
      <c r="BQ16019" s="792"/>
    </row>
    <row r="16020" spans="8:69" ht="12" customHeight="1">
      <c r="H16020" s="800"/>
      <c r="AJ16020" s="792"/>
      <c r="AM16020" s="792"/>
      <c r="AP16020" s="792"/>
      <c r="AS16020" s="792"/>
      <c r="AV16020" s="792"/>
      <c r="AY16020" s="792"/>
      <c r="BN16020" s="792"/>
      <c r="BQ16020" s="792"/>
    </row>
    <row r="16021" spans="8:69" ht="12" customHeight="1">
      <c r="H16021" s="800"/>
      <c r="AJ16021" s="792"/>
      <c r="AM16021" s="792"/>
      <c r="AP16021" s="792"/>
      <c r="AS16021" s="792"/>
      <c r="AV16021" s="792"/>
      <c r="AY16021" s="792"/>
      <c r="BN16021" s="792"/>
      <c r="BQ16021" s="792"/>
    </row>
    <row r="16022" spans="8:69" ht="12" customHeight="1">
      <c r="H16022" s="800"/>
      <c r="AJ16022" s="792"/>
      <c r="AM16022" s="792"/>
      <c r="AP16022" s="792"/>
      <c r="AS16022" s="792"/>
      <c r="AV16022" s="792"/>
      <c r="AY16022" s="792"/>
      <c r="BN16022" s="792"/>
      <c r="BQ16022" s="792"/>
    </row>
    <row r="16023" spans="8:69" ht="12" customHeight="1">
      <c r="H16023" s="800"/>
      <c r="AJ16023" s="792"/>
      <c r="AM16023" s="792"/>
      <c r="AP16023" s="792"/>
      <c r="AS16023" s="792"/>
      <c r="AV16023" s="792"/>
      <c r="AY16023" s="792"/>
      <c r="BN16023" s="792"/>
      <c r="BQ16023" s="792"/>
    </row>
    <row r="16024" spans="8:69" ht="12" customHeight="1">
      <c r="H16024" s="800"/>
      <c r="AJ16024" s="792"/>
      <c r="AM16024" s="792"/>
      <c r="AP16024" s="792"/>
      <c r="AS16024" s="792"/>
      <c r="AV16024" s="792"/>
      <c r="AY16024" s="792"/>
      <c r="BN16024" s="792"/>
      <c r="BQ16024" s="792"/>
    </row>
    <row r="16025" spans="8:69" ht="12" customHeight="1">
      <c r="H16025" s="800"/>
      <c r="AJ16025" s="792"/>
      <c r="AM16025" s="792"/>
      <c r="AP16025" s="792"/>
      <c r="AS16025" s="792"/>
      <c r="AV16025" s="792"/>
      <c r="AY16025" s="792"/>
      <c r="BN16025" s="792"/>
      <c r="BQ16025" s="792"/>
    </row>
    <row r="16026" spans="8:69" ht="12" customHeight="1">
      <c r="H16026" s="800"/>
      <c r="AJ16026" s="792"/>
      <c r="AM16026" s="792"/>
      <c r="AP16026" s="792"/>
      <c r="AS16026" s="792"/>
      <c r="AV16026" s="792"/>
      <c r="AY16026" s="792"/>
      <c r="BN16026" s="792"/>
      <c r="BQ16026" s="792"/>
    </row>
    <row r="16027" spans="8:69" ht="12" customHeight="1">
      <c r="H16027" s="800"/>
      <c r="AJ16027" s="792"/>
      <c r="AM16027" s="792"/>
      <c r="AP16027" s="792"/>
      <c r="AS16027" s="792"/>
      <c r="AV16027" s="792"/>
      <c r="AY16027" s="792"/>
      <c r="BN16027" s="792"/>
      <c r="BQ16027" s="792"/>
    </row>
    <row r="16028" spans="8:69" ht="12" customHeight="1">
      <c r="H16028" s="800"/>
      <c r="AJ16028" s="792"/>
      <c r="AM16028" s="792"/>
      <c r="AP16028" s="792"/>
      <c r="AS16028" s="792"/>
      <c r="AV16028" s="792"/>
      <c r="AY16028" s="792"/>
      <c r="BN16028" s="792"/>
      <c r="BQ16028" s="792"/>
    </row>
    <row r="16029" spans="8:69" ht="12" customHeight="1">
      <c r="H16029" s="800"/>
      <c r="AJ16029" s="792"/>
      <c r="AM16029" s="792"/>
      <c r="AP16029" s="792"/>
      <c r="AS16029" s="792"/>
      <c r="AV16029" s="792"/>
      <c r="AY16029" s="792"/>
      <c r="BN16029" s="792"/>
      <c r="BQ16029" s="792"/>
    </row>
    <row r="16030" spans="8:69" ht="12" customHeight="1">
      <c r="H16030" s="800"/>
      <c r="AJ16030" s="792"/>
      <c r="AM16030" s="792"/>
      <c r="AP16030" s="792"/>
      <c r="AS16030" s="792"/>
      <c r="AV16030" s="792"/>
      <c r="AY16030" s="792"/>
      <c r="BN16030" s="792"/>
      <c r="BQ16030" s="792"/>
    </row>
    <row r="16031" spans="8:69" ht="12" customHeight="1">
      <c r="H16031" s="800"/>
      <c r="AJ16031" s="792"/>
      <c r="AM16031" s="792"/>
      <c r="AP16031" s="792"/>
      <c r="AS16031" s="792"/>
      <c r="AV16031" s="792"/>
      <c r="AY16031" s="792"/>
      <c r="BN16031" s="792"/>
      <c r="BQ16031" s="792"/>
    </row>
    <row r="16032" spans="8:69" ht="12" customHeight="1">
      <c r="H16032" s="800"/>
      <c r="AJ16032" s="792"/>
      <c r="AM16032" s="792"/>
      <c r="AP16032" s="792"/>
      <c r="AS16032" s="792"/>
      <c r="AV16032" s="792"/>
      <c r="AY16032" s="792"/>
      <c r="BN16032" s="792"/>
      <c r="BQ16032" s="792"/>
    </row>
    <row r="16033" spans="8:69" ht="12" customHeight="1">
      <c r="H16033" s="800"/>
      <c r="AJ16033" s="792"/>
      <c r="AM16033" s="792"/>
      <c r="AP16033" s="792"/>
      <c r="AS16033" s="792"/>
      <c r="AV16033" s="792"/>
      <c r="AY16033" s="792"/>
      <c r="BN16033" s="792"/>
      <c r="BQ16033" s="792"/>
    </row>
    <row r="16034" spans="8:69" ht="12" customHeight="1">
      <c r="H16034" s="800"/>
      <c r="AJ16034" s="792"/>
      <c r="AM16034" s="792"/>
      <c r="AP16034" s="792"/>
      <c r="AS16034" s="792"/>
      <c r="AV16034" s="792"/>
      <c r="AY16034" s="792"/>
      <c r="BN16034" s="792"/>
      <c r="BQ16034" s="792"/>
    </row>
    <row r="16035" spans="8:69" ht="12" customHeight="1">
      <c r="H16035" s="800"/>
      <c r="AJ16035" s="792"/>
      <c r="AM16035" s="792"/>
      <c r="AP16035" s="792"/>
      <c r="AS16035" s="792"/>
      <c r="AV16035" s="792"/>
      <c r="AY16035" s="792"/>
      <c r="BN16035" s="792"/>
      <c r="BQ16035" s="792"/>
    </row>
    <row r="16036" spans="8:69" ht="12" customHeight="1">
      <c r="H16036" s="800"/>
      <c r="AJ16036" s="792"/>
      <c r="AM16036" s="792"/>
      <c r="AP16036" s="792"/>
      <c r="AS16036" s="792"/>
      <c r="AV16036" s="792"/>
      <c r="AY16036" s="792"/>
      <c r="BN16036" s="792"/>
      <c r="BQ16036" s="792"/>
    </row>
    <row r="16037" spans="8:69" ht="12" customHeight="1">
      <c r="H16037" s="800"/>
      <c r="AJ16037" s="792"/>
      <c r="AM16037" s="792"/>
      <c r="AP16037" s="792"/>
      <c r="AS16037" s="792"/>
      <c r="AV16037" s="792"/>
      <c r="AY16037" s="792"/>
      <c r="BN16037" s="792"/>
      <c r="BQ16037" s="792"/>
    </row>
    <row r="16038" spans="8:69" ht="12" customHeight="1">
      <c r="H16038" s="800"/>
      <c r="AJ16038" s="792"/>
      <c r="AM16038" s="792"/>
      <c r="AP16038" s="792"/>
      <c r="AS16038" s="792"/>
      <c r="AV16038" s="792"/>
      <c r="AY16038" s="792"/>
      <c r="BN16038" s="792"/>
      <c r="BQ16038" s="792"/>
    </row>
    <row r="16039" spans="8:69" ht="12" customHeight="1">
      <c r="H16039" s="800"/>
      <c r="AJ16039" s="792"/>
      <c r="AM16039" s="792"/>
      <c r="AP16039" s="792"/>
      <c r="AS16039" s="792"/>
      <c r="AV16039" s="792"/>
      <c r="AY16039" s="792"/>
      <c r="BN16039" s="792"/>
      <c r="BQ16039" s="792"/>
    </row>
    <row r="16040" spans="8:69" ht="12" customHeight="1">
      <c r="H16040" s="800"/>
      <c r="AJ16040" s="792"/>
      <c r="AM16040" s="792"/>
      <c r="AP16040" s="792"/>
      <c r="AS16040" s="792"/>
      <c r="AV16040" s="792"/>
      <c r="AY16040" s="792"/>
      <c r="BN16040" s="792"/>
      <c r="BQ16040" s="792"/>
    </row>
    <row r="16041" spans="8:69" ht="12" customHeight="1">
      <c r="H16041" s="800"/>
      <c r="AJ16041" s="792"/>
      <c r="AM16041" s="792"/>
      <c r="AP16041" s="792"/>
      <c r="AS16041" s="792"/>
      <c r="AV16041" s="792"/>
      <c r="AY16041" s="792"/>
      <c r="BN16041" s="792"/>
      <c r="BQ16041" s="792"/>
    </row>
    <row r="16042" spans="8:69" ht="12" customHeight="1">
      <c r="H16042" s="800"/>
      <c r="AJ16042" s="792"/>
      <c r="AM16042" s="792"/>
      <c r="AP16042" s="792"/>
      <c r="AS16042" s="792"/>
      <c r="AV16042" s="792"/>
      <c r="AY16042" s="792"/>
      <c r="BN16042" s="792"/>
      <c r="BQ16042" s="792"/>
    </row>
    <row r="16043" spans="8:69" ht="12" customHeight="1">
      <c r="H16043" s="800"/>
      <c r="AJ16043" s="792"/>
      <c r="AM16043" s="792"/>
      <c r="AP16043" s="792"/>
      <c r="AS16043" s="792"/>
      <c r="AV16043" s="792"/>
      <c r="AY16043" s="792"/>
      <c r="BN16043" s="792"/>
      <c r="BQ16043" s="792"/>
    </row>
    <row r="16044" spans="8:69" ht="12" customHeight="1">
      <c r="H16044" s="800"/>
      <c r="AJ16044" s="792"/>
      <c r="AM16044" s="792"/>
      <c r="AP16044" s="792"/>
      <c r="AS16044" s="792"/>
      <c r="AV16044" s="792"/>
      <c r="AY16044" s="792"/>
      <c r="BN16044" s="792"/>
      <c r="BQ16044" s="792"/>
    </row>
    <row r="16045" spans="8:69" ht="12" customHeight="1">
      <c r="H16045" s="800"/>
      <c r="AJ16045" s="792"/>
      <c r="AM16045" s="792"/>
      <c r="AP16045" s="792"/>
      <c r="AS16045" s="792"/>
      <c r="AV16045" s="792"/>
      <c r="AY16045" s="792"/>
      <c r="BN16045" s="792"/>
      <c r="BQ16045" s="792"/>
    </row>
    <row r="16046" spans="8:69" ht="12" customHeight="1">
      <c r="H16046" s="800"/>
      <c r="AJ16046" s="792"/>
      <c r="AM16046" s="792"/>
      <c r="AP16046" s="792"/>
      <c r="AS16046" s="792"/>
      <c r="AV16046" s="792"/>
      <c r="AY16046" s="792"/>
      <c r="BN16046" s="792"/>
      <c r="BQ16046" s="792"/>
    </row>
    <row r="16047" spans="8:69" ht="12" customHeight="1">
      <c r="H16047" s="800"/>
      <c r="AJ16047" s="792"/>
      <c r="AM16047" s="792"/>
      <c r="AP16047" s="792"/>
      <c r="AS16047" s="792"/>
      <c r="AV16047" s="792"/>
      <c r="AY16047" s="792"/>
      <c r="BN16047" s="792"/>
      <c r="BQ16047" s="792"/>
    </row>
    <row r="16048" spans="8:69" ht="12" customHeight="1">
      <c r="H16048" s="800"/>
      <c r="AJ16048" s="792"/>
      <c r="AM16048" s="792"/>
      <c r="AP16048" s="792"/>
      <c r="AS16048" s="792"/>
      <c r="AV16048" s="792"/>
      <c r="AY16048" s="792"/>
      <c r="BN16048" s="792"/>
      <c r="BQ16048" s="792"/>
    </row>
    <row r="16049" spans="8:69" ht="12" customHeight="1">
      <c r="H16049" s="800"/>
      <c r="AJ16049" s="792"/>
      <c r="AM16049" s="792"/>
      <c r="AP16049" s="792"/>
      <c r="AS16049" s="792"/>
      <c r="AV16049" s="792"/>
      <c r="AY16049" s="792"/>
      <c r="BN16049" s="792"/>
      <c r="BQ16049" s="792"/>
    </row>
    <row r="16050" spans="8:69" ht="12" customHeight="1">
      <c r="H16050" s="800"/>
      <c r="AJ16050" s="792"/>
      <c r="AM16050" s="792"/>
      <c r="AP16050" s="792"/>
      <c r="AS16050" s="792"/>
      <c r="AV16050" s="792"/>
      <c r="AY16050" s="792"/>
      <c r="BN16050" s="792"/>
      <c r="BQ16050" s="792"/>
    </row>
    <row r="16051" spans="8:69" ht="12" customHeight="1">
      <c r="H16051" s="800"/>
      <c r="AJ16051" s="792"/>
      <c r="AM16051" s="792"/>
      <c r="AP16051" s="792"/>
      <c r="AS16051" s="792"/>
      <c r="AV16051" s="792"/>
      <c r="AY16051" s="792"/>
      <c r="BN16051" s="792"/>
      <c r="BQ16051" s="792"/>
    </row>
    <row r="16052" spans="8:69" ht="12" customHeight="1">
      <c r="H16052" s="800"/>
      <c r="AJ16052" s="792"/>
      <c r="AM16052" s="792"/>
      <c r="AP16052" s="792"/>
      <c r="AS16052" s="792"/>
      <c r="AV16052" s="792"/>
      <c r="AY16052" s="792"/>
      <c r="BN16052" s="792"/>
      <c r="BQ16052" s="792"/>
    </row>
    <row r="16053" spans="8:69" ht="12" customHeight="1">
      <c r="H16053" s="800"/>
      <c r="AJ16053" s="792"/>
      <c r="AM16053" s="792"/>
      <c r="AP16053" s="792"/>
      <c r="AS16053" s="792"/>
      <c r="AV16053" s="792"/>
      <c r="AY16053" s="792"/>
      <c r="BN16053" s="792"/>
      <c r="BQ16053" s="792"/>
    </row>
    <row r="16054" spans="8:69" ht="12" customHeight="1">
      <c r="H16054" s="800"/>
      <c r="AJ16054" s="792"/>
      <c r="AM16054" s="792"/>
      <c r="AP16054" s="792"/>
      <c r="AS16054" s="792"/>
      <c r="AV16054" s="792"/>
      <c r="AY16054" s="792"/>
      <c r="BN16054" s="792"/>
      <c r="BQ16054" s="792"/>
    </row>
    <row r="16055" spans="8:69" ht="12" customHeight="1">
      <c r="H16055" s="800"/>
      <c r="AJ16055" s="792"/>
      <c r="AM16055" s="792"/>
      <c r="AP16055" s="792"/>
      <c r="AS16055" s="792"/>
      <c r="AV16055" s="792"/>
      <c r="AY16055" s="792"/>
      <c r="BN16055" s="792"/>
      <c r="BQ16055" s="792"/>
    </row>
    <row r="16056" spans="8:69" ht="12" customHeight="1">
      <c r="H16056" s="800"/>
      <c r="AJ16056" s="792"/>
      <c r="AM16056" s="792"/>
      <c r="AP16056" s="792"/>
      <c r="AS16056" s="792"/>
      <c r="AV16056" s="792"/>
      <c r="AY16056" s="792"/>
      <c r="BN16056" s="792"/>
      <c r="BQ16056" s="792"/>
    </row>
    <row r="16057" spans="8:69" ht="12" customHeight="1">
      <c r="H16057" s="800"/>
      <c r="AJ16057" s="792"/>
      <c r="AM16057" s="792"/>
      <c r="AP16057" s="792"/>
      <c r="AS16057" s="792"/>
      <c r="AV16057" s="792"/>
      <c r="AY16057" s="792"/>
      <c r="BN16057" s="792"/>
      <c r="BQ16057" s="792"/>
    </row>
    <row r="16058" spans="8:69" ht="12" customHeight="1">
      <c r="H16058" s="800"/>
      <c r="AJ16058" s="792"/>
      <c r="AM16058" s="792"/>
      <c r="AP16058" s="792"/>
      <c r="AS16058" s="792"/>
      <c r="AV16058" s="792"/>
      <c r="AY16058" s="792"/>
      <c r="BN16058" s="792"/>
      <c r="BQ16058" s="792"/>
    </row>
    <row r="16059" spans="8:69" ht="12" customHeight="1">
      <c r="H16059" s="800"/>
      <c r="AJ16059" s="792"/>
      <c r="AM16059" s="792"/>
      <c r="AP16059" s="792"/>
      <c r="AS16059" s="792"/>
      <c r="AV16059" s="792"/>
      <c r="AY16059" s="792"/>
      <c r="BN16059" s="792"/>
      <c r="BQ16059" s="792"/>
    </row>
    <row r="16060" spans="8:69" ht="12" customHeight="1">
      <c r="H16060" s="800"/>
      <c r="AJ16060" s="792"/>
      <c r="AM16060" s="792"/>
      <c r="AP16060" s="792"/>
      <c r="AS16060" s="792"/>
      <c r="AV16060" s="792"/>
      <c r="AY16060" s="792"/>
      <c r="BN16060" s="792"/>
      <c r="BQ16060" s="792"/>
    </row>
    <row r="16061" spans="8:69" ht="12" customHeight="1">
      <c r="H16061" s="800"/>
      <c r="AJ16061" s="792"/>
      <c r="AM16061" s="792"/>
      <c r="AP16061" s="792"/>
      <c r="AS16061" s="792"/>
      <c r="AV16061" s="792"/>
      <c r="AY16061" s="792"/>
      <c r="BN16061" s="792"/>
      <c r="BQ16061" s="792"/>
    </row>
    <row r="16062" spans="8:69" ht="12" customHeight="1">
      <c r="H16062" s="800"/>
      <c r="AJ16062" s="792"/>
      <c r="AM16062" s="792"/>
      <c r="AP16062" s="792"/>
      <c r="AS16062" s="792"/>
      <c r="AV16062" s="792"/>
      <c r="AY16062" s="792"/>
      <c r="BN16062" s="792"/>
      <c r="BQ16062" s="792"/>
    </row>
    <row r="16063" spans="8:69" ht="12" customHeight="1">
      <c r="H16063" s="800"/>
      <c r="AJ16063" s="792"/>
      <c r="AM16063" s="792"/>
      <c r="AP16063" s="792"/>
      <c r="AS16063" s="792"/>
      <c r="AV16063" s="792"/>
      <c r="AY16063" s="792"/>
      <c r="BN16063" s="792"/>
      <c r="BQ16063" s="792"/>
    </row>
    <row r="16064" spans="8:69" ht="12" customHeight="1">
      <c r="H16064" s="800"/>
      <c r="AJ16064" s="792"/>
      <c r="AM16064" s="792"/>
      <c r="AP16064" s="792"/>
      <c r="AS16064" s="792"/>
      <c r="AV16064" s="792"/>
      <c r="AY16064" s="792"/>
      <c r="BN16064" s="792"/>
      <c r="BQ16064" s="792"/>
    </row>
    <row r="16065" spans="8:69" ht="12" customHeight="1">
      <c r="H16065" s="800"/>
      <c r="AJ16065" s="792"/>
      <c r="AM16065" s="792"/>
      <c r="AP16065" s="792"/>
      <c r="AS16065" s="792"/>
      <c r="AV16065" s="792"/>
      <c r="AY16065" s="792"/>
      <c r="BN16065" s="792"/>
      <c r="BQ16065" s="792"/>
    </row>
    <row r="16066" spans="8:69" ht="12" customHeight="1">
      <c r="H16066" s="800"/>
      <c r="AJ16066" s="792"/>
      <c r="AM16066" s="792"/>
      <c r="AP16066" s="792"/>
      <c r="AS16066" s="792"/>
      <c r="AV16066" s="792"/>
      <c r="AY16066" s="792"/>
      <c r="BN16066" s="792"/>
      <c r="BQ16066" s="792"/>
    </row>
    <row r="16067" spans="8:69" ht="12" customHeight="1">
      <c r="H16067" s="800"/>
      <c r="AJ16067" s="792"/>
      <c r="AM16067" s="792"/>
      <c r="AP16067" s="792"/>
      <c r="AS16067" s="792"/>
      <c r="AV16067" s="792"/>
      <c r="AY16067" s="792"/>
      <c r="BN16067" s="792"/>
      <c r="BQ16067" s="792"/>
    </row>
    <row r="16068" spans="8:69" ht="12" customHeight="1">
      <c r="H16068" s="800"/>
      <c r="AJ16068" s="792"/>
      <c r="AM16068" s="792"/>
      <c r="AP16068" s="792"/>
      <c r="AS16068" s="792"/>
      <c r="AV16068" s="792"/>
      <c r="AY16068" s="792"/>
      <c r="BN16068" s="792"/>
      <c r="BQ16068" s="792"/>
    </row>
    <row r="16069" spans="8:69" ht="12" customHeight="1">
      <c r="H16069" s="800"/>
      <c r="AJ16069" s="792"/>
      <c r="AM16069" s="792"/>
      <c r="AP16069" s="792"/>
      <c r="AS16069" s="792"/>
      <c r="AV16069" s="792"/>
      <c r="AY16069" s="792"/>
      <c r="BN16069" s="792"/>
      <c r="BQ16069" s="792"/>
    </row>
    <row r="16070" spans="8:69" ht="12" customHeight="1">
      <c r="H16070" s="800"/>
      <c r="AJ16070" s="792"/>
      <c r="AM16070" s="792"/>
      <c r="AP16070" s="792"/>
      <c r="AS16070" s="792"/>
      <c r="AV16070" s="792"/>
      <c r="AY16070" s="792"/>
      <c r="BN16070" s="792"/>
      <c r="BQ16070" s="792"/>
    </row>
    <row r="16071" spans="8:69" ht="12" customHeight="1">
      <c r="H16071" s="800"/>
      <c r="AJ16071" s="792"/>
      <c r="AM16071" s="792"/>
      <c r="AP16071" s="792"/>
      <c r="AS16071" s="792"/>
      <c r="AV16071" s="792"/>
      <c r="AY16071" s="792"/>
      <c r="BN16071" s="792"/>
      <c r="BQ16071" s="792"/>
    </row>
    <row r="16072" spans="8:69" ht="12" customHeight="1">
      <c r="H16072" s="800"/>
      <c r="AJ16072" s="792"/>
      <c r="AM16072" s="792"/>
      <c r="AP16072" s="792"/>
      <c r="AS16072" s="792"/>
      <c r="AV16072" s="792"/>
      <c r="AY16072" s="792"/>
      <c r="BN16072" s="792"/>
      <c r="BQ16072" s="792"/>
    </row>
    <row r="16073" spans="8:69" ht="12" customHeight="1">
      <c r="H16073" s="800"/>
      <c r="AJ16073" s="792"/>
      <c r="AM16073" s="792"/>
      <c r="AP16073" s="792"/>
      <c r="AS16073" s="792"/>
      <c r="AV16073" s="792"/>
      <c r="AY16073" s="792"/>
      <c r="BN16073" s="792"/>
      <c r="BQ16073" s="792"/>
    </row>
    <row r="16074" spans="8:69" ht="12" customHeight="1">
      <c r="H16074" s="800"/>
      <c r="AJ16074" s="792"/>
      <c r="AM16074" s="792"/>
      <c r="AP16074" s="792"/>
      <c r="AS16074" s="792"/>
      <c r="AV16074" s="792"/>
      <c r="AY16074" s="792"/>
      <c r="BN16074" s="792"/>
      <c r="BQ16074" s="792"/>
    </row>
    <row r="16075" spans="8:69" ht="12" customHeight="1">
      <c r="H16075" s="800"/>
      <c r="AJ16075" s="792"/>
      <c r="AM16075" s="792"/>
      <c r="AP16075" s="792"/>
      <c r="AS16075" s="792"/>
      <c r="AV16075" s="792"/>
      <c r="AY16075" s="792"/>
      <c r="BN16075" s="792"/>
      <c r="BQ16075" s="792"/>
    </row>
    <row r="16076" spans="8:69" ht="12" customHeight="1">
      <c r="H16076" s="800"/>
      <c r="AJ16076" s="792"/>
      <c r="AM16076" s="792"/>
      <c r="AP16076" s="792"/>
      <c r="AS16076" s="792"/>
      <c r="AV16076" s="792"/>
      <c r="AY16076" s="792"/>
      <c r="BN16076" s="792"/>
      <c r="BQ16076" s="792"/>
    </row>
    <row r="16077" spans="8:69" ht="12" customHeight="1">
      <c r="H16077" s="800"/>
      <c r="AJ16077" s="792"/>
      <c r="AM16077" s="792"/>
      <c r="AP16077" s="792"/>
      <c r="AS16077" s="792"/>
      <c r="AV16077" s="792"/>
      <c r="AY16077" s="792"/>
      <c r="BN16077" s="792"/>
      <c r="BQ16077" s="792"/>
    </row>
    <row r="16078" spans="8:69" ht="12" customHeight="1">
      <c r="H16078" s="800"/>
      <c r="AJ16078" s="792"/>
      <c r="AM16078" s="792"/>
      <c r="AP16078" s="792"/>
      <c r="AS16078" s="792"/>
      <c r="AV16078" s="792"/>
      <c r="AY16078" s="792"/>
      <c r="BN16078" s="792"/>
      <c r="BQ16078" s="792"/>
    </row>
    <row r="16079" spans="8:69" ht="12" customHeight="1">
      <c r="H16079" s="800"/>
      <c r="AJ16079" s="792"/>
      <c r="AM16079" s="792"/>
      <c r="AP16079" s="792"/>
      <c r="AS16079" s="792"/>
      <c r="AV16079" s="792"/>
      <c r="AY16079" s="792"/>
      <c r="BN16079" s="792"/>
      <c r="BQ16079" s="792"/>
    </row>
    <row r="16080" spans="8:69" ht="12" customHeight="1">
      <c r="H16080" s="800"/>
      <c r="AJ16080" s="792"/>
      <c r="AM16080" s="792"/>
      <c r="AP16080" s="792"/>
      <c r="AS16080" s="792"/>
      <c r="AV16080" s="792"/>
      <c r="AY16080" s="792"/>
      <c r="BN16080" s="792"/>
      <c r="BQ16080" s="792"/>
    </row>
    <row r="16081" spans="8:69" ht="12" customHeight="1">
      <c r="H16081" s="800"/>
      <c r="AJ16081" s="792"/>
      <c r="AM16081" s="792"/>
      <c r="AP16081" s="792"/>
      <c r="AS16081" s="792"/>
      <c r="AV16081" s="792"/>
      <c r="AY16081" s="792"/>
      <c r="BN16081" s="792"/>
      <c r="BQ16081" s="792"/>
    </row>
    <row r="16082" spans="8:69" ht="12" customHeight="1">
      <c r="H16082" s="800"/>
      <c r="AJ16082" s="792"/>
      <c r="AM16082" s="792"/>
      <c r="AP16082" s="792"/>
      <c r="AS16082" s="792"/>
      <c r="AV16082" s="792"/>
      <c r="AY16082" s="792"/>
      <c r="BN16082" s="792"/>
      <c r="BQ16082" s="792"/>
    </row>
    <row r="16083" spans="8:69" ht="12" customHeight="1">
      <c r="H16083" s="800"/>
      <c r="AJ16083" s="792"/>
      <c r="AM16083" s="792"/>
      <c r="AP16083" s="792"/>
      <c r="AS16083" s="792"/>
      <c r="AV16083" s="792"/>
      <c r="AY16083" s="792"/>
      <c r="BN16083" s="792"/>
      <c r="BQ16083" s="792"/>
    </row>
    <row r="16084" spans="8:69" ht="12" customHeight="1">
      <c r="H16084" s="800"/>
      <c r="AJ16084" s="792"/>
      <c r="AM16084" s="792"/>
      <c r="AP16084" s="792"/>
      <c r="AS16084" s="792"/>
      <c r="AV16084" s="792"/>
      <c r="AY16084" s="792"/>
      <c r="BN16084" s="792"/>
      <c r="BQ16084" s="792"/>
    </row>
    <row r="16085" spans="8:69" ht="12" customHeight="1">
      <c r="H16085" s="800"/>
      <c r="AJ16085" s="792"/>
      <c r="AM16085" s="792"/>
      <c r="AP16085" s="792"/>
      <c r="AS16085" s="792"/>
      <c r="AV16085" s="792"/>
      <c r="AY16085" s="792"/>
      <c r="BN16085" s="792"/>
      <c r="BQ16085" s="792"/>
    </row>
    <row r="16086" spans="8:69" ht="12" customHeight="1">
      <c r="H16086" s="800"/>
      <c r="AJ16086" s="792"/>
      <c r="AM16086" s="792"/>
      <c r="AP16086" s="792"/>
      <c r="AS16086" s="792"/>
      <c r="AV16086" s="792"/>
      <c r="AY16086" s="792"/>
      <c r="BN16086" s="792"/>
      <c r="BQ16086" s="792"/>
    </row>
    <row r="16087" spans="8:69" ht="12" customHeight="1">
      <c r="H16087" s="800"/>
      <c r="AJ16087" s="792"/>
      <c r="AM16087" s="792"/>
      <c r="AP16087" s="792"/>
      <c r="AS16087" s="792"/>
      <c r="AV16087" s="792"/>
      <c r="AY16087" s="792"/>
      <c r="BN16087" s="792"/>
      <c r="BQ16087" s="792"/>
    </row>
    <row r="16088" spans="8:69" ht="12" customHeight="1">
      <c r="H16088" s="800"/>
      <c r="AJ16088" s="792"/>
      <c r="AM16088" s="792"/>
      <c r="AP16088" s="792"/>
      <c r="AS16088" s="792"/>
      <c r="AV16088" s="792"/>
      <c r="AY16088" s="792"/>
      <c r="BN16088" s="792"/>
      <c r="BQ16088" s="792"/>
    </row>
    <row r="16089" spans="8:69" ht="12" customHeight="1">
      <c r="H16089" s="800"/>
      <c r="AJ16089" s="792"/>
      <c r="AM16089" s="792"/>
      <c r="AP16089" s="792"/>
      <c r="AS16089" s="792"/>
      <c r="AV16089" s="792"/>
      <c r="AY16089" s="792"/>
      <c r="BN16089" s="792"/>
      <c r="BQ16089" s="792"/>
    </row>
    <row r="16090" spans="8:69" ht="12" customHeight="1">
      <c r="H16090" s="800"/>
      <c r="AJ16090" s="792"/>
      <c r="AM16090" s="792"/>
      <c r="AP16090" s="792"/>
      <c r="AS16090" s="792"/>
      <c r="AV16090" s="792"/>
      <c r="AY16090" s="792"/>
      <c r="BN16090" s="792"/>
      <c r="BQ16090" s="792"/>
    </row>
    <row r="16091" spans="8:69" ht="12" customHeight="1">
      <c r="H16091" s="800"/>
      <c r="AJ16091" s="792"/>
      <c r="AM16091" s="792"/>
      <c r="AP16091" s="792"/>
      <c r="AS16091" s="792"/>
      <c r="AV16091" s="792"/>
      <c r="AY16091" s="792"/>
      <c r="BN16091" s="792"/>
      <c r="BQ16091" s="792"/>
    </row>
    <row r="16092" spans="8:69" ht="12" customHeight="1">
      <c r="H16092" s="800"/>
      <c r="AJ16092" s="792"/>
      <c r="AM16092" s="792"/>
      <c r="AP16092" s="792"/>
      <c r="AS16092" s="792"/>
      <c r="AV16092" s="792"/>
      <c r="AY16092" s="792"/>
      <c r="BN16092" s="792"/>
      <c r="BQ16092" s="792"/>
    </row>
    <row r="16093" spans="8:69" ht="12" customHeight="1">
      <c r="H16093" s="800"/>
      <c r="AJ16093" s="792"/>
      <c r="AM16093" s="792"/>
      <c r="AP16093" s="792"/>
      <c r="AS16093" s="792"/>
      <c r="AV16093" s="792"/>
      <c r="AY16093" s="792"/>
      <c r="BN16093" s="792"/>
      <c r="BQ16093" s="792"/>
    </row>
    <row r="16094" spans="8:69" ht="12" customHeight="1">
      <c r="H16094" s="800"/>
      <c r="AJ16094" s="792"/>
      <c r="AM16094" s="792"/>
      <c r="AP16094" s="792"/>
      <c r="AS16094" s="792"/>
      <c r="AV16094" s="792"/>
      <c r="AY16094" s="792"/>
      <c r="BN16094" s="792"/>
      <c r="BQ16094" s="792"/>
    </row>
    <row r="16095" spans="8:69" ht="12" customHeight="1">
      <c r="H16095" s="800"/>
      <c r="AJ16095" s="792"/>
      <c r="AM16095" s="792"/>
      <c r="AP16095" s="792"/>
      <c r="AS16095" s="792"/>
      <c r="AV16095" s="792"/>
      <c r="AY16095" s="792"/>
      <c r="BN16095" s="792"/>
      <c r="BQ16095" s="792"/>
    </row>
    <row r="16096" spans="8:69" ht="12" customHeight="1">
      <c r="H16096" s="800"/>
      <c r="AJ16096" s="792"/>
      <c r="AM16096" s="792"/>
      <c r="AP16096" s="792"/>
      <c r="AS16096" s="792"/>
      <c r="AV16096" s="792"/>
      <c r="AY16096" s="792"/>
      <c r="BN16096" s="792"/>
      <c r="BQ16096" s="792"/>
    </row>
    <row r="16097" spans="8:69" ht="12" customHeight="1">
      <c r="H16097" s="800"/>
      <c r="AJ16097" s="792"/>
      <c r="AM16097" s="792"/>
      <c r="AP16097" s="792"/>
      <c r="AS16097" s="792"/>
      <c r="AV16097" s="792"/>
      <c r="AY16097" s="792"/>
      <c r="BN16097" s="792"/>
      <c r="BQ16097" s="792"/>
    </row>
    <row r="16098" spans="8:69" ht="12" customHeight="1">
      <c r="H16098" s="800"/>
      <c r="AJ16098" s="792"/>
      <c r="AM16098" s="792"/>
      <c r="AP16098" s="792"/>
      <c r="AS16098" s="792"/>
      <c r="AV16098" s="792"/>
      <c r="AY16098" s="792"/>
      <c r="BN16098" s="792"/>
      <c r="BQ16098" s="792"/>
    </row>
    <row r="16099" spans="8:69" ht="12" customHeight="1">
      <c r="H16099" s="800"/>
      <c r="AJ16099" s="792"/>
      <c r="AM16099" s="792"/>
      <c r="AP16099" s="792"/>
      <c r="AS16099" s="792"/>
      <c r="AV16099" s="792"/>
      <c r="AY16099" s="792"/>
      <c r="BN16099" s="792"/>
      <c r="BQ16099" s="792"/>
    </row>
    <row r="16100" spans="8:69" ht="12" customHeight="1">
      <c r="H16100" s="800"/>
      <c r="AJ16100" s="792"/>
      <c r="AM16100" s="792"/>
      <c r="AP16100" s="792"/>
      <c r="AS16100" s="792"/>
      <c r="AV16100" s="792"/>
      <c r="AY16100" s="792"/>
      <c r="BN16100" s="792"/>
      <c r="BQ16100" s="792"/>
    </row>
    <row r="16101" spans="8:69" ht="12" customHeight="1">
      <c r="H16101" s="800"/>
      <c r="AJ16101" s="792"/>
      <c r="AM16101" s="792"/>
      <c r="AP16101" s="792"/>
      <c r="AS16101" s="792"/>
      <c r="AV16101" s="792"/>
      <c r="AY16101" s="792"/>
      <c r="BN16101" s="792"/>
      <c r="BQ16101" s="792"/>
    </row>
    <row r="16102" spans="8:69" ht="12" customHeight="1">
      <c r="H16102" s="800"/>
      <c r="AJ16102" s="792"/>
      <c r="AM16102" s="792"/>
      <c r="AP16102" s="792"/>
      <c r="AS16102" s="792"/>
      <c r="AV16102" s="792"/>
      <c r="AY16102" s="792"/>
      <c r="BN16102" s="792"/>
      <c r="BQ16102" s="792"/>
    </row>
    <row r="16103" spans="8:69" ht="12" customHeight="1">
      <c r="H16103" s="800"/>
      <c r="AJ16103" s="792"/>
      <c r="AM16103" s="792"/>
      <c r="AP16103" s="792"/>
      <c r="AS16103" s="792"/>
      <c r="AV16103" s="792"/>
      <c r="AY16103" s="792"/>
      <c r="BN16103" s="792"/>
      <c r="BQ16103" s="792"/>
    </row>
    <row r="16104" spans="8:69" ht="12" customHeight="1">
      <c r="H16104" s="800"/>
      <c r="AJ16104" s="792"/>
      <c r="AM16104" s="792"/>
      <c r="AP16104" s="792"/>
      <c r="AS16104" s="792"/>
      <c r="AV16104" s="792"/>
      <c r="AY16104" s="792"/>
      <c r="BN16104" s="792"/>
      <c r="BQ16104" s="792"/>
    </row>
    <row r="16105" spans="8:69" ht="12" customHeight="1">
      <c r="H16105" s="800"/>
      <c r="AJ16105" s="792"/>
      <c r="AM16105" s="792"/>
      <c r="AP16105" s="792"/>
      <c r="AS16105" s="792"/>
      <c r="AV16105" s="792"/>
      <c r="AY16105" s="792"/>
      <c r="BN16105" s="792"/>
      <c r="BQ16105" s="792"/>
    </row>
    <row r="16106" spans="8:69" ht="12" customHeight="1">
      <c r="H16106" s="800"/>
      <c r="AJ16106" s="792"/>
      <c r="AM16106" s="792"/>
      <c r="AP16106" s="792"/>
      <c r="AS16106" s="792"/>
      <c r="AV16106" s="792"/>
      <c r="AY16106" s="792"/>
      <c r="BN16106" s="792"/>
      <c r="BQ16106" s="792"/>
    </row>
    <row r="16107" spans="8:69" ht="12" customHeight="1">
      <c r="H16107" s="800"/>
      <c r="AJ16107" s="792"/>
      <c r="AM16107" s="792"/>
      <c r="AP16107" s="792"/>
      <c r="AS16107" s="792"/>
      <c r="AV16107" s="792"/>
      <c r="AY16107" s="792"/>
      <c r="BN16107" s="792"/>
      <c r="BQ16107" s="792"/>
    </row>
    <row r="16108" spans="8:69" ht="12" customHeight="1">
      <c r="H16108" s="800"/>
      <c r="AJ16108" s="792"/>
      <c r="AM16108" s="792"/>
      <c r="AP16108" s="792"/>
      <c r="AS16108" s="792"/>
      <c r="AV16108" s="792"/>
      <c r="AY16108" s="792"/>
      <c r="BN16108" s="792"/>
      <c r="BQ16108" s="792"/>
    </row>
    <row r="16109" spans="8:69" ht="12" customHeight="1">
      <c r="H16109" s="800"/>
      <c r="AJ16109" s="792"/>
      <c r="AM16109" s="792"/>
      <c r="AP16109" s="792"/>
      <c r="AS16109" s="792"/>
      <c r="AV16109" s="792"/>
      <c r="AY16109" s="792"/>
      <c r="BN16109" s="792"/>
      <c r="BQ16109" s="792"/>
    </row>
    <row r="16110" spans="8:69" ht="12" customHeight="1">
      <c r="H16110" s="800"/>
      <c r="AJ16110" s="792"/>
      <c r="AM16110" s="792"/>
      <c r="AP16110" s="792"/>
      <c r="AS16110" s="792"/>
      <c r="AV16110" s="792"/>
      <c r="AY16110" s="792"/>
      <c r="BN16110" s="792"/>
      <c r="BQ16110" s="792"/>
    </row>
    <row r="16111" spans="8:69" ht="12" customHeight="1">
      <c r="H16111" s="800"/>
      <c r="AJ16111" s="792"/>
      <c r="AM16111" s="792"/>
      <c r="AP16111" s="792"/>
      <c r="AS16111" s="792"/>
      <c r="AV16111" s="792"/>
      <c r="AY16111" s="792"/>
      <c r="BN16111" s="792"/>
      <c r="BQ16111" s="792"/>
    </row>
    <row r="16112" spans="8:69" ht="12" customHeight="1">
      <c r="H16112" s="800"/>
      <c r="AJ16112" s="792"/>
      <c r="AM16112" s="792"/>
      <c r="AP16112" s="792"/>
      <c r="AS16112" s="792"/>
      <c r="AV16112" s="792"/>
      <c r="AY16112" s="792"/>
      <c r="BN16112" s="792"/>
      <c r="BQ16112" s="792"/>
    </row>
    <row r="16113" spans="8:69" ht="12" customHeight="1">
      <c r="H16113" s="800"/>
      <c r="AJ16113" s="792"/>
      <c r="AM16113" s="792"/>
      <c r="AP16113" s="792"/>
      <c r="AS16113" s="792"/>
      <c r="AV16113" s="792"/>
      <c r="AY16113" s="792"/>
      <c r="BN16113" s="792"/>
      <c r="BQ16113" s="792"/>
    </row>
    <row r="16114" spans="8:69" ht="12" customHeight="1">
      <c r="H16114" s="800"/>
      <c r="AJ16114" s="792"/>
      <c r="AM16114" s="792"/>
      <c r="AP16114" s="792"/>
      <c r="AS16114" s="792"/>
      <c r="AV16114" s="792"/>
      <c r="AY16114" s="792"/>
      <c r="BN16114" s="792"/>
      <c r="BQ16114" s="792"/>
    </row>
    <row r="16115" spans="8:69" ht="12" customHeight="1">
      <c r="H16115" s="800"/>
      <c r="AJ16115" s="792"/>
      <c r="AM16115" s="792"/>
      <c r="AP16115" s="792"/>
      <c r="AS16115" s="792"/>
      <c r="AV16115" s="792"/>
      <c r="AY16115" s="792"/>
      <c r="BN16115" s="792"/>
      <c r="BQ16115" s="792"/>
    </row>
    <row r="16116" spans="8:69" ht="12" customHeight="1">
      <c r="H16116" s="800"/>
      <c r="AJ16116" s="792"/>
      <c r="AM16116" s="792"/>
      <c r="AP16116" s="792"/>
      <c r="AS16116" s="792"/>
      <c r="AV16116" s="792"/>
      <c r="AY16116" s="792"/>
      <c r="BN16116" s="792"/>
      <c r="BQ16116" s="792"/>
    </row>
    <row r="16117" spans="8:69" ht="12" customHeight="1">
      <c r="H16117" s="800"/>
      <c r="AJ16117" s="792"/>
      <c r="AM16117" s="792"/>
      <c r="AP16117" s="792"/>
      <c r="AS16117" s="792"/>
      <c r="AV16117" s="792"/>
      <c r="AY16117" s="792"/>
      <c r="BN16117" s="792"/>
      <c r="BQ16117" s="792"/>
    </row>
    <row r="16118" spans="8:69" ht="12" customHeight="1">
      <c r="H16118" s="800"/>
      <c r="AJ16118" s="792"/>
      <c r="AM16118" s="792"/>
      <c r="AP16118" s="792"/>
      <c r="AS16118" s="792"/>
      <c r="AV16118" s="792"/>
      <c r="AY16118" s="792"/>
      <c r="BN16118" s="792"/>
      <c r="BQ16118" s="792"/>
    </row>
    <row r="16119" spans="8:69" ht="12" customHeight="1">
      <c r="H16119" s="800"/>
      <c r="AJ16119" s="792"/>
      <c r="AM16119" s="792"/>
      <c r="AP16119" s="792"/>
      <c r="AS16119" s="792"/>
      <c r="AV16119" s="792"/>
      <c r="AY16119" s="792"/>
      <c r="BN16119" s="792"/>
      <c r="BQ16119" s="792"/>
    </row>
    <row r="16120" spans="8:69" ht="12" customHeight="1">
      <c r="H16120" s="800"/>
      <c r="AJ16120" s="792"/>
      <c r="AM16120" s="792"/>
      <c r="AP16120" s="792"/>
      <c r="AS16120" s="792"/>
      <c r="AV16120" s="792"/>
      <c r="AY16120" s="792"/>
      <c r="BN16120" s="792"/>
      <c r="BQ16120" s="792"/>
    </row>
    <row r="16121" spans="8:69" ht="12" customHeight="1">
      <c r="H16121" s="800"/>
      <c r="AJ16121" s="792"/>
      <c r="AM16121" s="792"/>
      <c r="AP16121" s="792"/>
      <c r="AS16121" s="792"/>
      <c r="AV16121" s="792"/>
      <c r="AY16121" s="792"/>
      <c r="BN16121" s="792"/>
      <c r="BQ16121" s="792"/>
    </row>
    <row r="16122" spans="8:69" ht="12" customHeight="1">
      <c r="H16122" s="800"/>
      <c r="AJ16122" s="792"/>
      <c r="AM16122" s="792"/>
      <c r="AP16122" s="792"/>
      <c r="AS16122" s="792"/>
      <c r="AV16122" s="792"/>
      <c r="AY16122" s="792"/>
      <c r="BN16122" s="792"/>
      <c r="BQ16122" s="792"/>
    </row>
    <row r="16123" spans="8:69" ht="12" customHeight="1">
      <c r="H16123" s="800"/>
      <c r="AJ16123" s="792"/>
      <c r="AM16123" s="792"/>
      <c r="AP16123" s="792"/>
      <c r="AS16123" s="792"/>
      <c r="AV16123" s="792"/>
      <c r="AY16123" s="792"/>
      <c r="BN16123" s="792"/>
      <c r="BQ16123" s="792"/>
    </row>
    <row r="16124" spans="8:69" ht="12" customHeight="1">
      <c r="H16124" s="800"/>
      <c r="AJ16124" s="792"/>
      <c r="AM16124" s="792"/>
      <c r="AP16124" s="792"/>
      <c r="AS16124" s="792"/>
      <c r="AV16124" s="792"/>
      <c r="AY16124" s="792"/>
      <c r="BN16124" s="792"/>
      <c r="BQ16124" s="792"/>
    </row>
    <row r="16125" spans="8:69" ht="12" customHeight="1">
      <c r="H16125" s="800"/>
      <c r="AJ16125" s="792"/>
      <c r="AM16125" s="792"/>
      <c r="AP16125" s="792"/>
      <c r="AS16125" s="792"/>
      <c r="AV16125" s="792"/>
      <c r="AY16125" s="792"/>
      <c r="BN16125" s="792"/>
      <c r="BQ16125" s="792"/>
    </row>
    <row r="16126" spans="8:69" ht="12" customHeight="1">
      <c r="H16126" s="800"/>
      <c r="AJ16126" s="792"/>
      <c r="AM16126" s="792"/>
      <c r="AP16126" s="792"/>
      <c r="AS16126" s="792"/>
      <c r="AV16126" s="792"/>
      <c r="AY16126" s="792"/>
      <c r="BN16126" s="792"/>
      <c r="BQ16126" s="792"/>
    </row>
    <row r="16127" spans="8:69" ht="12" customHeight="1">
      <c r="H16127" s="800"/>
      <c r="AJ16127" s="792"/>
      <c r="AM16127" s="792"/>
      <c r="AP16127" s="792"/>
      <c r="AS16127" s="792"/>
      <c r="AV16127" s="792"/>
      <c r="AY16127" s="792"/>
      <c r="BN16127" s="792"/>
      <c r="BQ16127" s="792"/>
    </row>
    <row r="16128" spans="8:69" ht="12" customHeight="1">
      <c r="H16128" s="800"/>
      <c r="AJ16128" s="792"/>
      <c r="AM16128" s="792"/>
      <c r="AP16128" s="792"/>
      <c r="AS16128" s="792"/>
      <c r="AV16128" s="792"/>
      <c r="AY16128" s="792"/>
      <c r="BN16128" s="792"/>
      <c r="BQ16128" s="792"/>
    </row>
    <row r="16129" spans="8:69" ht="12" customHeight="1">
      <c r="H16129" s="800"/>
      <c r="AJ16129" s="792"/>
      <c r="AM16129" s="792"/>
      <c r="AP16129" s="792"/>
      <c r="AS16129" s="792"/>
      <c r="AV16129" s="792"/>
      <c r="AY16129" s="792"/>
      <c r="BN16129" s="792"/>
      <c r="BQ16129" s="792"/>
    </row>
    <row r="16130" spans="8:69" ht="12" customHeight="1">
      <c r="H16130" s="800"/>
      <c r="AJ16130" s="792"/>
      <c r="AM16130" s="792"/>
      <c r="AP16130" s="792"/>
      <c r="AS16130" s="792"/>
      <c r="AV16130" s="792"/>
      <c r="AY16130" s="792"/>
      <c r="BN16130" s="792"/>
      <c r="BQ16130" s="792"/>
    </row>
    <row r="16131" spans="8:69" ht="12" customHeight="1">
      <c r="H16131" s="800"/>
      <c r="AJ16131" s="792"/>
      <c r="AM16131" s="792"/>
      <c r="AP16131" s="792"/>
      <c r="AS16131" s="792"/>
      <c r="AV16131" s="792"/>
      <c r="AY16131" s="792"/>
      <c r="BN16131" s="792"/>
      <c r="BQ16131" s="792"/>
    </row>
    <row r="16132" spans="8:69" ht="12" customHeight="1">
      <c r="H16132" s="800"/>
      <c r="AJ16132" s="792"/>
      <c r="AM16132" s="792"/>
      <c r="AP16132" s="792"/>
      <c r="AS16132" s="792"/>
      <c r="AV16132" s="792"/>
      <c r="AY16132" s="792"/>
      <c r="BN16132" s="792"/>
      <c r="BQ16132" s="792"/>
    </row>
    <row r="16133" spans="8:69" ht="12" customHeight="1">
      <c r="H16133" s="800"/>
      <c r="AJ16133" s="792"/>
      <c r="AM16133" s="792"/>
      <c r="AP16133" s="792"/>
      <c r="AS16133" s="792"/>
      <c r="AV16133" s="792"/>
      <c r="AY16133" s="792"/>
      <c r="BN16133" s="792"/>
      <c r="BQ16133" s="792"/>
    </row>
    <row r="16134" spans="8:69" ht="12" customHeight="1">
      <c r="H16134" s="800"/>
      <c r="AJ16134" s="792"/>
      <c r="AM16134" s="792"/>
      <c r="AP16134" s="792"/>
      <c r="AS16134" s="792"/>
      <c r="AV16134" s="792"/>
      <c r="AY16134" s="792"/>
      <c r="BN16134" s="792"/>
      <c r="BQ16134" s="792"/>
    </row>
    <row r="16135" spans="8:69" ht="12" customHeight="1">
      <c r="H16135" s="800"/>
      <c r="AJ16135" s="792"/>
      <c r="AM16135" s="792"/>
      <c r="AP16135" s="792"/>
      <c r="AS16135" s="792"/>
      <c r="AV16135" s="792"/>
      <c r="AY16135" s="792"/>
      <c r="BN16135" s="792"/>
      <c r="BQ16135" s="792"/>
    </row>
    <row r="16136" spans="8:69" ht="12" customHeight="1">
      <c r="H16136" s="800"/>
      <c r="AJ16136" s="792"/>
      <c r="AM16136" s="792"/>
      <c r="AP16136" s="792"/>
      <c r="AS16136" s="792"/>
      <c r="AV16136" s="792"/>
      <c r="AY16136" s="792"/>
      <c r="BN16136" s="792"/>
      <c r="BQ16136" s="792"/>
    </row>
    <row r="16137" spans="8:69" ht="12" customHeight="1">
      <c r="H16137" s="800"/>
      <c r="AJ16137" s="792"/>
      <c r="AM16137" s="792"/>
      <c r="AP16137" s="792"/>
      <c r="AS16137" s="792"/>
      <c r="AV16137" s="792"/>
      <c r="AY16137" s="792"/>
      <c r="BN16137" s="792"/>
      <c r="BQ16137" s="792"/>
    </row>
    <row r="16138" spans="8:69" ht="12" customHeight="1">
      <c r="H16138" s="800"/>
      <c r="AJ16138" s="792"/>
      <c r="AM16138" s="792"/>
      <c r="AP16138" s="792"/>
      <c r="AS16138" s="792"/>
      <c r="AV16138" s="792"/>
      <c r="AY16138" s="792"/>
      <c r="BN16138" s="792"/>
      <c r="BQ16138" s="792"/>
    </row>
    <row r="16139" spans="8:69" ht="12" customHeight="1">
      <c r="H16139" s="800"/>
      <c r="AJ16139" s="792"/>
      <c r="AM16139" s="792"/>
      <c r="AP16139" s="792"/>
      <c r="AS16139" s="792"/>
      <c r="AV16139" s="792"/>
      <c r="AY16139" s="792"/>
      <c r="BN16139" s="792"/>
      <c r="BQ16139" s="792"/>
    </row>
    <row r="16140" spans="8:69" ht="12" customHeight="1">
      <c r="H16140" s="800"/>
      <c r="AJ16140" s="792"/>
      <c r="AM16140" s="792"/>
      <c r="AP16140" s="792"/>
      <c r="AS16140" s="792"/>
      <c r="AV16140" s="792"/>
      <c r="AY16140" s="792"/>
      <c r="BN16140" s="792"/>
      <c r="BQ16140" s="792"/>
    </row>
    <row r="16141" spans="8:69" ht="12" customHeight="1">
      <c r="H16141" s="800"/>
      <c r="AJ16141" s="792"/>
      <c r="AM16141" s="792"/>
      <c r="AP16141" s="792"/>
      <c r="AS16141" s="792"/>
      <c r="AV16141" s="792"/>
      <c r="AY16141" s="792"/>
      <c r="BN16141" s="792"/>
      <c r="BQ16141" s="792"/>
    </row>
    <row r="16142" spans="8:69" ht="12" customHeight="1">
      <c r="H16142" s="800"/>
      <c r="AJ16142" s="792"/>
      <c r="AM16142" s="792"/>
      <c r="AP16142" s="792"/>
      <c r="AS16142" s="792"/>
      <c r="AV16142" s="792"/>
      <c r="AY16142" s="792"/>
      <c r="BN16142" s="792"/>
      <c r="BQ16142" s="792"/>
    </row>
    <row r="16143" spans="8:69" ht="12" customHeight="1">
      <c r="H16143" s="800"/>
      <c r="AJ16143" s="792"/>
      <c r="AM16143" s="792"/>
      <c r="AP16143" s="792"/>
      <c r="AS16143" s="792"/>
      <c r="AV16143" s="792"/>
      <c r="AY16143" s="792"/>
      <c r="BN16143" s="792"/>
      <c r="BQ16143" s="792"/>
    </row>
    <row r="16144" spans="8:69" ht="12" customHeight="1">
      <c r="H16144" s="800"/>
      <c r="AJ16144" s="792"/>
      <c r="AM16144" s="792"/>
      <c r="AP16144" s="792"/>
      <c r="AS16144" s="792"/>
      <c r="AV16144" s="792"/>
      <c r="AY16144" s="792"/>
      <c r="BN16144" s="792"/>
      <c r="BQ16144" s="792"/>
    </row>
    <row r="16145" spans="8:69" ht="12" customHeight="1">
      <c r="H16145" s="800"/>
      <c r="AJ16145" s="792"/>
      <c r="AM16145" s="792"/>
      <c r="AP16145" s="792"/>
      <c r="AS16145" s="792"/>
      <c r="AV16145" s="792"/>
      <c r="AY16145" s="792"/>
      <c r="BN16145" s="792"/>
      <c r="BQ16145" s="792"/>
    </row>
    <row r="16146" spans="8:69" ht="12" customHeight="1">
      <c r="H16146" s="800"/>
      <c r="AJ16146" s="792"/>
      <c r="AM16146" s="792"/>
      <c r="AP16146" s="792"/>
      <c r="AS16146" s="792"/>
      <c r="AV16146" s="792"/>
      <c r="AY16146" s="792"/>
      <c r="BN16146" s="792"/>
      <c r="BQ16146" s="792"/>
    </row>
    <row r="16147" spans="8:69" ht="12" customHeight="1">
      <c r="H16147" s="800"/>
      <c r="AJ16147" s="792"/>
      <c r="AM16147" s="792"/>
      <c r="AP16147" s="792"/>
      <c r="AS16147" s="792"/>
      <c r="AV16147" s="792"/>
      <c r="AY16147" s="792"/>
      <c r="BN16147" s="792"/>
      <c r="BQ16147" s="792"/>
    </row>
    <row r="16148" spans="8:69" ht="12" customHeight="1">
      <c r="H16148" s="800"/>
      <c r="AJ16148" s="792"/>
      <c r="AM16148" s="792"/>
      <c r="AP16148" s="792"/>
      <c r="AS16148" s="792"/>
      <c r="AV16148" s="792"/>
      <c r="AY16148" s="792"/>
      <c r="BN16148" s="792"/>
      <c r="BQ16148" s="792"/>
    </row>
    <row r="16149" spans="8:69" ht="12" customHeight="1">
      <c r="H16149" s="800"/>
      <c r="AJ16149" s="792"/>
      <c r="AM16149" s="792"/>
      <c r="AP16149" s="792"/>
      <c r="AS16149" s="792"/>
      <c r="AV16149" s="792"/>
      <c r="AY16149" s="792"/>
      <c r="BN16149" s="792"/>
      <c r="BQ16149" s="792"/>
    </row>
    <row r="16150" spans="8:69" ht="12" customHeight="1">
      <c r="H16150" s="800"/>
      <c r="AJ16150" s="792"/>
      <c r="AM16150" s="792"/>
      <c r="AP16150" s="792"/>
      <c r="AS16150" s="792"/>
      <c r="AV16150" s="792"/>
      <c r="AY16150" s="792"/>
      <c r="BN16150" s="792"/>
      <c r="BQ16150" s="792"/>
    </row>
    <row r="16151" spans="8:69" ht="12" customHeight="1">
      <c r="H16151" s="800"/>
      <c r="AJ16151" s="792"/>
      <c r="AM16151" s="792"/>
      <c r="AP16151" s="792"/>
      <c r="AS16151" s="792"/>
      <c r="AV16151" s="792"/>
      <c r="AY16151" s="792"/>
      <c r="BN16151" s="792"/>
      <c r="BQ16151" s="792"/>
    </row>
    <row r="16152" spans="8:69" ht="12" customHeight="1">
      <c r="H16152" s="800"/>
      <c r="AJ16152" s="792"/>
      <c r="AM16152" s="792"/>
      <c r="AP16152" s="792"/>
      <c r="AS16152" s="792"/>
      <c r="AV16152" s="792"/>
      <c r="AY16152" s="792"/>
      <c r="BN16152" s="792"/>
      <c r="BQ16152" s="792"/>
    </row>
    <row r="16153" spans="8:69" ht="12" customHeight="1">
      <c r="H16153" s="800"/>
      <c r="AJ16153" s="792"/>
      <c r="AM16153" s="792"/>
      <c r="AP16153" s="792"/>
      <c r="AS16153" s="792"/>
      <c r="AV16153" s="792"/>
      <c r="AY16153" s="792"/>
      <c r="BN16153" s="792"/>
      <c r="BQ16153" s="792"/>
    </row>
    <row r="16154" spans="8:69" ht="12" customHeight="1">
      <c r="H16154" s="800"/>
      <c r="AJ16154" s="792"/>
      <c r="AM16154" s="792"/>
      <c r="AP16154" s="792"/>
      <c r="AS16154" s="792"/>
      <c r="AV16154" s="792"/>
      <c r="AY16154" s="792"/>
      <c r="BN16154" s="792"/>
      <c r="BQ16154" s="792"/>
    </row>
    <row r="16155" spans="8:69" ht="12" customHeight="1">
      <c r="H16155" s="800"/>
      <c r="AJ16155" s="792"/>
      <c r="AM16155" s="792"/>
      <c r="AP16155" s="792"/>
      <c r="AS16155" s="792"/>
      <c r="AV16155" s="792"/>
      <c r="AY16155" s="792"/>
      <c r="BN16155" s="792"/>
      <c r="BQ16155" s="792"/>
    </row>
    <row r="16156" spans="8:69" ht="12" customHeight="1">
      <c r="H16156" s="800"/>
      <c r="AJ16156" s="792"/>
      <c r="AM16156" s="792"/>
      <c r="AP16156" s="792"/>
      <c r="AS16156" s="792"/>
      <c r="AV16156" s="792"/>
      <c r="AY16156" s="792"/>
      <c r="BN16156" s="792"/>
      <c r="BQ16156" s="792"/>
    </row>
    <row r="16157" spans="8:69" ht="12" customHeight="1">
      <c r="H16157" s="800"/>
      <c r="AJ16157" s="792"/>
      <c r="AM16157" s="792"/>
      <c r="AP16157" s="792"/>
      <c r="AS16157" s="792"/>
      <c r="AV16157" s="792"/>
      <c r="AY16157" s="792"/>
      <c r="BN16157" s="792"/>
      <c r="BQ16157" s="792"/>
    </row>
    <row r="16158" spans="8:69" ht="12" customHeight="1">
      <c r="H16158" s="800"/>
      <c r="AJ16158" s="792"/>
      <c r="AM16158" s="792"/>
      <c r="AP16158" s="792"/>
      <c r="AS16158" s="792"/>
      <c r="AV16158" s="792"/>
      <c r="AY16158" s="792"/>
      <c r="BN16158" s="792"/>
      <c r="BQ16158" s="792"/>
    </row>
    <row r="16159" spans="8:69" ht="12" customHeight="1">
      <c r="H16159" s="800"/>
      <c r="AJ16159" s="792"/>
      <c r="AM16159" s="792"/>
      <c r="AP16159" s="792"/>
      <c r="AS16159" s="792"/>
      <c r="AV16159" s="792"/>
      <c r="AY16159" s="792"/>
      <c r="BN16159" s="792"/>
      <c r="BQ16159" s="792"/>
    </row>
    <row r="16160" spans="8:69" ht="12" customHeight="1">
      <c r="H16160" s="800"/>
      <c r="AJ16160" s="792"/>
      <c r="AM16160" s="792"/>
      <c r="AP16160" s="792"/>
      <c r="AS16160" s="792"/>
      <c r="AV16160" s="792"/>
      <c r="AY16160" s="792"/>
      <c r="BN16160" s="792"/>
      <c r="BQ16160" s="792"/>
    </row>
    <row r="16161" spans="8:69" ht="12" customHeight="1">
      <c r="H16161" s="800"/>
      <c r="AJ16161" s="792"/>
      <c r="AM16161" s="792"/>
      <c r="AP16161" s="792"/>
      <c r="AS16161" s="792"/>
      <c r="AV16161" s="792"/>
      <c r="AY16161" s="792"/>
      <c r="BN16161" s="792"/>
      <c r="BQ16161" s="792"/>
    </row>
    <row r="16162" spans="8:69" ht="12" customHeight="1">
      <c r="H16162" s="800"/>
      <c r="AJ16162" s="792"/>
      <c r="AM16162" s="792"/>
      <c r="AP16162" s="792"/>
      <c r="AS16162" s="792"/>
      <c r="AV16162" s="792"/>
      <c r="AY16162" s="792"/>
      <c r="BN16162" s="792"/>
      <c r="BQ16162" s="792"/>
    </row>
    <row r="16163" spans="8:69" ht="12" customHeight="1">
      <c r="H16163" s="800"/>
      <c r="AJ16163" s="792"/>
      <c r="AM16163" s="792"/>
      <c r="AP16163" s="792"/>
      <c r="AS16163" s="792"/>
      <c r="AV16163" s="792"/>
      <c r="AY16163" s="792"/>
      <c r="BN16163" s="792"/>
      <c r="BQ16163" s="792"/>
    </row>
    <row r="16164" spans="8:69" ht="12" customHeight="1">
      <c r="H16164" s="800"/>
      <c r="AJ16164" s="792"/>
      <c r="AM16164" s="792"/>
      <c r="AP16164" s="792"/>
      <c r="AS16164" s="792"/>
      <c r="AV16164" s="792"/>
      <c r="AY16164" s="792"/>
      <c r="BN16164" s="792"/>
      <c r="BQ16164" s="792"/>
    </row>
    <row r="16165" spans="8:69" ht="12" customHeight="1">
      <c r="H16165" s="800"/>
      <c r="AJ16165" s="792"/>
      <c r="AM16165" s="792"/>
      <c r="AP16165" s="792"/>
      <c r="AS16165" s="792"/>
      <c r="AV16165" s="792"/>
      <c r="AY16165" s="792"/>
      <c r="BN16165" s="792"/>
      <c r="BQ16165" s="792"/>
    </row>
    <row r="16166" spans="8:69" ht="12" customHeight="1">
      <c r="H16166" s="800"/>
      <c r="AJ16166" s="792"/>
      <c r="AM16166" s="792"/>
      <c r="AP16166" s="792"/>
      <c r="AS16166" s="792"/>
      <c r="AV16166" s="792"/>
      <c r="AY16166" s="792"/>
      <c r="BN16166" s="792"/>
      <c r="BQ16166" s="792"/>
    </row>
    <row r="16167" spans="8:69" ht="12" customHeight="1">
      <c r="H16167" s="800"/>
      <c r="AJ16167" s="792"/>
      <c r="AM16167" s="792"/>
      <c r="AP16167" s="792"/>
      <c r="AS16167" s="792"/>
      <c r="AV16167" s="792"/>
      <c r="AY16167" s="792"/>
      <c r="BN16167" s="792"/>
      <c r="BQ16167" s="792"/>
    </row>
    <row r="16168" spans="8:69" ht="12" customHeight="1">
      <c r="H16168" s="800"/>
      <c r="AJ16168" s="792"/>
      <c r="AM16168" s="792"/>
      <c r="AP16168" s="792"/>
      <c r="AS16168" s="792"/>
      <c r="AV16168" s="792"/>
      <c r="AY16168" s="792"/>
      <c r="BN16168" s="792"/>
      <c r="BQ16168" s="792"/>
    </row>
    <row r="16169" spans="8:69" ht="12" customHeight="1">
      <c r="H16169" s="800"/>
      <c r="AJ16169" s="792"/>
      <c r="AM16169" s="792"/>
      <c r="AP16169" s="792"/>
      <c r="AS16169" s="792"/>
      <c r="AV16169" s="792"/>
      <c r="AY16169" s="792"/>
      <c r="BN16169" s="792"/>
      <c r="BQ16169" s="792"/>
    </row>
    <row r="16170" spans="8:69" ht="12" customHeight="1">
      <c r="H16170" s="800"/>
      <c r="AJ16170" s="792"/>
      <c r="AM16170" s="792"/>
      <c r="AP16170" s="792"/>
      <c r="AS16170" s="792"/>
      <c r="AV16170" s="792"/>
      <c r="AY16170" s="792"/>
      <c r="BN16170" s="792"/>
      <c r="BQ16170" s="792"/>
    </row>
    <row r="16171" spans="8:69" ht="12" customHeight="1">
      <c r="H16171" s="800"/>
      <c r="AJ16171" s="792"/>
      <c r="AM16171" s="792"/>
      <c r="AP16171" s="792"/>
      <c r="AS16171" s="792"/>
      <c r="AV16171" s="792"/>
      <c r="AY16171" s="792"/>
      <c r="BN16171" s="792"/>
      <c r="BQ16171" s="792"/>
    </row>
    <row r="16172" spans="8:69" ht="12" customHeight="1">
      <c r="H16172" s="800"/>
      <c r="AJ16172" s="792"/>
      <c r="AM16172" s="792"/>
      <c r="AP16172" s="792"/>
      <c r="AS16172" s="792"/>
      <c r="AV16172" s="792"/>
      <c r="AY16172" s="792"/>
      <c r="BN16172" s="792"/>
      <c r="BQ16172" s="792"/>
    </row>
    <row r="16173" spans="8:69" ht="12" customHeight="1">
      <c r="H16173" s="800"/>
      <c r="AJ16173" s="792"/>
      <c r="AM16173" s="792"/>
      <c r="AP16173" s="792"/>
      <c r="AS16173" s="792"/>
      <c r="AV16173" s="792"/>
      <c r="AY16173" s="792"/>
      <c r="BN16173" s="792"/>
      <c r="BQ16173" s="792"/>
    </row>
    <row r="16174" spans="8:69" ht="12" customHeight="1">
      <c r="H16174" s="800"/>
      <c r="AJ16174" s="792"/>
      <c r="AM16174" s="792"/>
      <c r="AP16174" s="792"/>
      <c r="AS16174" s="792"/>
      <c r="AV16174" s="792"/>
      <c r="AY16174" s="792"/>
      <c r="BN16174" s="792"/>
      <c r="BQ16174" s="792"/>
    </row>
    <row r="16175" spans="8:69" ht="12" customHeight="1">
      <c r="H16175" s="800"/>
      <c r="AJ16175" s="792"/>
      <c r="AM16175" s="792"/>
      <c r="AP16175" s="792"/>
      <c r="AS16175" s="792"/>
      <c r="AV16175" s="792"/>
      <c r="AY16175" s="792"/>
      <c r="BN16175" s="792"/>
      <c r="BQ16175" s="792"/>
    </row>
    <row r="16176" spans="8:69" ht="12" customHeight="1">
      <c r="H16176" s="800"/>
      <c r="AJ16176" s="792"/>
      <c r="AM16176" s="792"/>
      <c r="AP16176" s="792"/>
      <c r="AS16176" s="792"/>
      <c r="AV16176" s="792"/>
      <c r="AY16176" s="792"/>
      <c r="BN16176" s="792"/>
      <c r="BQ16176" s="792"/>
    </row>
    <row r="16177" spans="8:69" ht="12" customHeight="1">
      <c r="H16177" s="800"/>
      <c r="AJ16177" s="792"/>
      <c r="AM16177" s="792"/>
      <c r="AP16177" s="792"/>
      <c r="AS16177" s="792"/>
      <c r="AV16177" s="792"/>
      <c r="AY16177" s="792"/>
      <c r="BN16177" s="792"/>
      <c r="BQ16177" s="792"/>
    </row>
    <row r="16178" spans="8:69" ht="12" customHeight="1">
      <c r="H16178" s="800"/>
      <c r="AJ16178" s="792"/>
      <c r="AM16178" s="792"/>
      <c r="AP16178" s="792"/>
      <c r="AS16178" s="792"/>
      <c r="AV16178" s="792"/>
      <c r="AY16178" s="792"/>
      <c r="BN16178" s="792"/>
      <c r="BQ16178" s="792"/>
    </row>
    <row r="16179" spans="8:69" ht="12" customHeight="1">
      <c r="H16179" s="800"/>
      <c r="AJ16179" s="792"/>
      <c r="AM16179" s="792"/>
      <c r="AP16179" s="792"/>
      <c r="AS16179" s="792"/>
      <c r="AV16179" s="792"/>
      <c r="AY16179" s="792"/>
      <c r="BN16179" s="792"/>
      <c r="BQ16179" s="792"/>
    </row>
    <row r="16180" spans="8:69" ht="12" customHeight="1">
      <c r="H16180" s="800"/>
      <c r="AJ16180" s="792"/>
      <c r="AM16180" s="792"/>
      <c r="AP16180" s="792"/>
      <c r="AS16180" s="792"/>
      <c r="AV16180" s="792"/>
      <c r="AY16180" s="792"/>
      <c r="BN16180" s="792"/>
      <c r="BQ16180" s="792"/>
    </row>
    <row r="16181" spans="8:69" ht="12" customHeight="1">
      <c r="H16181" s="800"/>
      <c r="AJ16181" s="792"/>
      <c r="AM16181" s="792"/>
      <c r="AP16181" s="792"/>
      <c r="AS16181" s="792"/>
      <c r="AV16181" s="792"/>
      <c r="AY16181" s="792"/>
      <c r="BN16181" s="792"/>
      <c r="BQ16181" s="792"/>
    </row>
    <row r="16182" spans="8:69" ht="12" customHeight="1">
      <c r="H16182" s="800"/>
      <c r="AJ16182" s="792"/>
      <c r="AM16182" s="792"/>
      <c r="AP16182" s="792"/>
      <c r="AS16182" s="792"/>
      <c r="AV16182" s="792"/>
      <c r="AY16182" s="792"/>
      <c r="BN16182" s="792"/>
      <c r="BQ16182" s="792"/>
    </row>
    <row r="16183" spans="8:69" ht="12" customHeight="1">
      <c r="H16183" s="800"/>
      <c r="AJ16183" s="792"/>
      <c r="AM16183" s="792"/>
      <c r="AP16183" s="792"/>
      <c r="AS16183" s="792"/>
      <c r="AV16183" s="792"/>
      <c r="AY16183" s="792"/>
      <c r="BN16183" s="792"/>
      <c r="BQ16183" s="792"/>
    </row>
    <row r="16184" spans="8:69" ht="12" customHeight="1">
      <c r="H16184" s="800"/>
      <c r="AJ16184" s="792"/>
      <c r="AM16184" s="792"/>
      <c r="AP16184" s="792"/>
      <c r="AS16184" s="792"/>
      <c r="AV16184" s="792"/>
      <c r="AY16184" s="792"/>
      <c r="BN16184" s="792"/>
      <c r="BQ16184" s="792"/>
    </row>
    <row r="16185" spans="8:69" ht="12" customHeight="1">
      <c r="H16185" s="800"/>
      <c r="AJ16185" s="792"/>
      <c r="AM16185" s="792"/>
      <c r="AP16185" s="792"/>
      <c r="AS16185" s="792"/>
      <c r="AV16185" s="792"/>
      <c r="AY16185" s="792"/>
      <c r="BN16185" s="792"/>
      <c r="BQ16185" s="792"/>
    </row>
    <row r="16186" spans="8:69" ht="12" customHeight="1">
      <c r="H16186" s="800"/>
      <c r="AJ16186" s="792"/>
      <c r="AM16186" s="792"/>
      <c r="AP16186" s="792"/>
      <c r="AS16186" s="792"/>
      <c r="AV16186" s="792"/>
      <c r="AY16186" s="792"/>
      <c r="BN16186" s="792"/>
      <c r="BQ16186" s="792"/>
    </row>
    <row r="16187" spans="8:69" ht="12" customHeight="1">
      <c r="H16187" s="800"/>
      <c r="AJ16187" s="792"/>
      <c r="AM16187" s="792"/>
      <c r="AP16187" s="792"/>
      <c r="AS16187" s="792"/>
      <c r="AV16187" s="792"/>
      <c r="AY16187" s="792"/>
      <c r="BN16187" s="792"/>
      <c r="BQ16187" s="792"/>
    </row>
    <row r="16188" spans="8:69" ht="12" customHeight="1">
      <c r="H16188" s="800"/>
      <c r="AJ16188" s="792"/>
      <c r="AM16188" s="792"/>
      <c r="AP16188" s="792"/>
      <c r="AS16188" s="792"/>
      <c r="AV16188" s="792"/>
      <c r="AY16188" s="792"/>
      <c r="BN16188" s="792"/>
      <c r="BQ16188" s="792"/>
    </row>
    <row r="16189" spans="8:69" ht="12" customHeight="1">
      <c r="H16189" s="800"/>
      <c r="AJ16189" s="792"/>
      <c r="AM16189" s="792"/>
      <c r="AP16189" s="792"/>
      <c r="AS16189" s="792"/>
      <c r="AV16189" s="792"/>
      <c r="AY16189" s="792"/>
      <c r="BN16189" s="792"/>
      <c r="BQ16189" s="792"/>
    </row>
    <row r="16190" spans="8:69" ht="12" customHeight="1">
      <c r="H16190" s="800"/>
      <c r="AJ16190" s="792"/>
      <c r="AM16190" s="792"/>
      <c r="AP16190" s="792"/>
      <c r="AS16190" s="792"/>
      <c r="AV16190" s="792"/>
      <c r="AY16190" s="792"/>
      <c r="BN16190" s="792"/>
      <c r="BQ16190" s="792"/>
    </row>
    <row r="16191" spans="8:69" ht="12" customHeight="1">
      <c r="H16191" s="800"/>
      <c r="AJ16191" s="792"/>
      <c r="AM16191" s="792"/>
      <c r="AP16191" s="792"/>
      <c r="AS16191" s="792"/>
      <c r="AV16191" s="792"/>
      <c r="AY16191" s="792"/>
      <c r="BN16191" s="792"/>
      <c r="BQ16191" s="792"/>
    </row>
    <row r="16192" spans="8:69" ht="12" customHeight="1">
      <c r="H16192" s="800"/>
      <c r="AJ16192" s="792"/>
      <c r="AM16192" s="792"/>
      <c r="AP16192" s="792"/>
      <c r="AS16192" s="792"/>
      <c r="AV16192" s="792"/>
      <c r="AY16192" s="792"/>
      <c r="BN16192" s="792"/>
      <c r="BQ16192" s="792"/>
    </row>
    <row r="16193" spans="8:69" ht="12" customHeight="1">
      <c r="H16193" s="800"/>
      <c r="AJ16193" s="792"/>
      <c r="AM16193" s="792"/>
      <c r="AP16193" s="792"/>
      <c r="AS16193" s="792"/>
      <c r="AV16193" s="792"/>
      <c r="AY16193" s="792"/>
      <c r="BN16193" s="792"/>
      <c r="BQ16193" s="792"/>
    </row>
    <row r="16194" spans="8:69" ht="12" customHeight="1">
      <c r="H16194" s="800"/>
      <c r="AJ16194" s="792"/>
      <c r="AM16194" s="792"/>
      <c r="AP16194" s="792"/>
      <c r="AS16194" s="792"/>
      <c r="AV16194" s="792"/>
      <c r="AY16194" s="792"/>
      <c r="BN16194" s="792"/>
      <c r="BQ16194" s="792"/>
    </row>
    <row r="16195" spans="8:69" ht="12" customHeight="1">
      <c r="H16195" s="800"/>
      <c r="AJ16195" s="792"/>
      <c r="AM16195" s="792"/>
      <c r="AP16195" s="792"/>
      <c r="AS16195" s="792"/>
      <c r="AV16195" s="792"/>
      <c r="AY16195" s="792"/>
      <c r="BN16195" s="792"/>
      <c r="BQ16195" s="792"/>
    </row>
    <row r="16196" spans="8:69" ht="12" customHeight="1">
      <c r="H16196" s="800"/>
      <c r="AJ16196" s="792"/>
      <c r="AM16196" s="792"/>
      <c r="AP16196" s="792"/>
      <c r="AS16196" s="792"/>
      <c r="AV16196" s="792"/>
      <c r="AY16196" s="792"/>
      <c r="BN16196" s="792"/>
      <c r="BQ16196" s="792"/>
    </row>
    <row r="16197" spans="8:69" ht="12" customHeight="1">
      <c r="H16197" s="800"/>
      <c r="AJ16197" s="792"/>
      <c r="AM16197" s="792"/>
      <c r="AP16197" s="792"/>
      <c r="AS16197" s="792"/>
      <c r="AV16197" s="792"/>
      <c r="AY16197" s="792"/>
      <c r="BN16197" s="792"/>
      <c r="BQ16197" s="792"/>
    </row>
    <row r="16198" spans="8:69" ht="12" customHeight="1">
      <c r="H16198" s="800"/>
      <c r="AJ16198" s="792"/>
      <c r="AM16198" s="792"/>
      <c r="AP16198" s="792"/>
      <c r="AS16198" s="792"/>
      <c r="AV16198" s="792"/>
      <c r="AY16198" s="792"/>
      <c r="BN16198" s="792"/>
      <c r="BQ16198" s="792"/>
    </row>
    <row r="16199" spans="8:69" ht="12" customHeight="1">
      <c r="H16199" s="800"/>
      <c r="AJ16199" s="792"/>
      <c r="AM16199" s="792"/>
      <c r="AP16199" s="792"/>
      <c r="AS16199" s="792"/>
      <c r="AV16199" s="792"/>
      <c r="AY16199" s="792"/>
      <c r="BN16199" s="792"/>
      <c r="BQ16199" s="792"/>
    </row>
    <row r="16200" spans="8:69" ht="12" customHeight="1">
      <c r="H16200" s="800"/>
      <c r="AJ16200" s="792"/>
      <c r="AM16200" s="792"/>
      <c r="AP16200" s="792"/>
      <c r="AS16200" s="792"/>
      <c r="AV16200" s="792"/>
      <c r="AY16200" s="792"/>
      <c r="BN16200" s="792"/>
      <c r="BQ16200" s="792"/>
    </row>
    <row r="16201" spans="8:69" ht="12" customHeight="1">
      <c r="H16201" s="800"/>
      <c r="AJ16201" s="792"/>
      <c r="AM16201" s="792"/>
      <c r="AP16201" s="792"/>
      <c r="AS16201" s="792"/>
      <c r="AV16201" s="792"/>
      <c r="AY16201" s="792"/>
      <c r="BN16201" s="792"/>
      <c r="BQ16201" s="792"/>
    </row>
    <row r="16202" spans="8:69" ht="12" customHeight="1">
      <c r="H16202" s="800"/>
      <c r="AJ16202" s="792"/>
      <c r="AM16202" s="792"/>
      <c r="AP16202" s="792"/>
      <c r="AS16202" s="792"/>
      <c r="AV16202" s="792"/>
      <c r="AY16202" s="792"/>
      <c r="BN16202" s="792"/>
      <c r="BQ16202" s="792"/>
    </row>
    <row r="16203" spans="8:69" ht="12" customHeight="1">
      <c r="H16203" s="800"/>
      <c r="AJ16203" s="792"/>
      <c r="AM16203" s="792"/>
      <c r="AP16203" s="792"/>
      <c r="AS16203" s="792"/>
      <c r="AV16203" s="792"/>
      <c r="AY16203" s="792"/>
      <c r="BN16203" s="792"/>
      <c r="BQ16203" s="792"/>
    </row>
    <row r="16204" spans="8:69" ht="12" customHeight="1">
      <c r="H16204" s="800"/>
      <c r="AJ16204" s="792"/>
      <c r="AM16204" s="792"/>
      <c r="AP16204" s="792"/>
      <c r="AS16204" s="792"/>
      <c r="AV16204" s="792"/>
      <c r="AY16204" s="792"/>
      <c r="BN16204" s="792"/>
      <c r="BQ16204" s="792"/>
    </row>
    <row r="16205" spans="8:69" ht="12" customHeight="1">
      <c r="H16205" s="800"/>
      <c r="AJ16205" s="792"/>
      <c r="AM16205" s="792"/>
      <c r="AP16205" s="792"/>
      <c r="AS16205" s="792"/>
      <c r="AV16205" s="792"/>
      <c r="AY16205" s="792"/>
      <c r="BN16205" s="792"/>
      <c r="BQ16205" s="792"/>
    </row>
    <row r="16206" spans="8:69" ht="12" customHeight="1">
      <c r="H16206" s="800"/>
      <c r="AJ16206" s="792"/>
      <c r="AM16206" s="792"/>
      <c r="AP16206" s="792"/>
      <c r="AS16206" s="792"/>
      <c r="AV16206" s="792"/>
      <c r="AY16206" s="792"/>
      <c r="BN16206" s="792"/>
      <c r="BQ16206" s="792"/>
    </row>
    <row r="16207" spans="8:69" ht="12" customHeight="1">
      <c r="H16207" s="800"/>
      <c r="AJ16207" s="792"/>
      <c r="AM16207" s="792"/>
      <c r="AP16207" s="792"/>
      <c r="AS16207" s="792"/>
      <c r="AV16207" s="792"/>
      <c r="AY16207" s="792"/>
      <c r="BN16207" s="792"/>
      <c r="BQ16207" s="792"/>
    </row>
    <row r="16208" spans="8:69" ht="12" customHeight="1">
      <c r="H16208" s="800"/>
      <c r="AJ16208" s="792"/>
      <c r="AM16208" s="792"/>
      <c r="AP16208" s="792"/>
      <c r="AS16208" s="792"/>
      <c r="AV16208" s="792"/>
      <c r="AY16208" s="792"/>
      <c r="BN16208" s="792"/>
      <c r="BQ16208" s="792"/>
    </row>
    <row r="16209" spans="8:69" ht="12" customHeight="1">
      <c r="H16209" s="800"/>
      <c r="AJ16209" s="792"/>
      <c r="AM16209" s="792"/>
      <c r="AP16209" s="792"/>
      <c r="AS16209" s="792"/>
      <c r="AV16209" s="792"/>
      <c r="AY16209" s="792"/>
      <c r="BN16209" s="792"/>
      <c r="BQ16209" s="792"/>
    </row>
    <row r="16210" spans="8:69" ht="12" customHeight="1">
      <c r="H16210" s="800"/>
      <c r="AJ16210" s="792"/>
      <c r="AM16210" s="792"/>
      <c r="AP16210" s="792"/>
      <c r="AS16210" s="792"/>
      <c r="AV16210" s="792"/>
      <c r="AY16210" s="792"/>
      <c r="BN16210" s="792"/>
      <c r="BQ16210" s="792"/>
    </row>
    <row r="16211" spans="8:69" ht="12" customHeight="1">
      <c r="H16211" s="800"/>
      <c r="AJ16211" s="792"/>
      <c r="AM16211" s="792"/>
      <c r="AP16211" s="792"/>
      <c r="AS16211" s="792"/>
      <c r="AV16211" s="792"/>
      <c r="AY16211" s="792"/>
      <c r="BN16211" s="792"/>
      <c r="BQ16211" s="792"/>
    </row>
    <row r="16212" spans="8:69" ht="12" customHeight="1">
      <c r="H16212" s="800"/>
      <c r="AJ16212" s="792"/>
      <c r="AM16212" s="792"/>
      <c r="AP16212" s="792"/>
      <c r="AS16212" s="792"/>
      <c r="AV16212" s="792"/>
      <c r="AY16212" s="792"/>
      <c r="BN16212" s="792"/>
      <c r="BQ16212" s="792"/>
    </row>
    <row r="16213" spans="8:69" ht="12" customHeight="1">
      <c r="H16213" s="800"/>
      <c r="AJ16213" s="792"/>
      <c r="AM16213" s="792"/>
      <c r="AP16213" s="792"/>
      <c r="AS16213" s="792"/>
      <c r="AV16213" s="792"/>
      <c r="AY16213" s="792"/>
      <c r="BN16213" s="792"/>
      <c r="BQ16213" s="792"/>
    </row>
    <row r="16214" spans="8:69" ht="12" customHeight="1">
      <c r="H16214" s="800"/>
      <c r="AJ16214" s="792"/>
      <c r="AM16214" s="792"/>
      <c r="AP16214" s="792"/>
      <c r="AS16214" s="792"/>
      <c r="AV16214" s="792"/>
      <c r="AY16214" s="792"/>
      <c r="BN16214" s="792"/>
      <c r="BQ16214" s="792"/>
    </row>
    <row r="16215" spans="8:69" ht="12" customHeight="1">
      <c r="H16215" s="800"/>
      <c r="AJ16215" s="792"/>
      <c r="AM16215" s="792"/>
      <c r="AP16215" s="792"/>
      <c r="AS16215" s="792"/>
      <c r="AV16215" s="792"/>
      <c r="AY16215" s="792"/>
      <c r="BN16215" s="792"/>
      <c r="BQ16215" s="792"/>
    </row>
    <row r="16216" spans="8:69" ht="12" customHeight="1">
      <c r="H16216" s="800"/>
      <c r="AJ16216" s="792"/>
      <c r="AM16216" s="792"/>
      <c r="AP16216" s="792"/>
      <c r="AS16216" s="792"/>
      <c r="AV16216" s="792"/>
      <c r="AY16216" s="792"/>
      <c r="BN16216" s="792"/>
      <c r="BQ16216" s="792"/>
    </row>
    <row r="16217" spans="8:69" ht="12" customHeight="1">
      <c r="H16217" s="800"/>
      <c r="AJ16217" s="792"/>
      <c r="AM16217" s="792"/>
      <c r="AP16217" s="792"/>
      <c r="AS16217" s="792"/>
      <c r="AV16217" s="792"/>
      <c r="AY16217" s="792"/>
      <c r="BN16217" s="792"/>
      <c r="BQ16217" s="792"/>
    </row>
    <row r="16218" spans="8:69" ht="12" customHeight="1">
      <c r="H16218" s="800"/>
      <c r="AJ16218" s="792"/>
      <c r="AM16218" s="792"/>
      <c r="AP16218" s="792"/>
      <c r="AS16218" s="792"/>
      <c r="AV16218" s="792"/>
      <c r="AY16218" s="792"/>
      <c r="BN16218" s="792"/>
      <c r="BQ16218" s="792"/>
    </row>
    <row r="16219" spans="8:69" ht="12" customHeight="1">
      <c r="H16219" s="800"/>
      <c r="AJ16219" s="792"/>
      <c r="AM16219" s="792"/>
      <c r="AP16219" s="792"/>
      <c r="AS16219" s="792"/>
      <c r="AV16219" s="792"/>
      <c r="AY16219" s="792"/>
      <c r="BN16219" s="792"/>
      <c r="BQ16219" s="792"/>
    </row>
    <row r="16220" spans="8:69" ht="12" customHeight="1">
      <c r="H16220" s="800"/>
      <c r="AJ16220" s="792"/>
      <c r="AM16220" s="792"/>
      <c r="AP16220" s="792"/>
      <c r="AS16220" s="792"/>
      <c r="AV16220" s="792"/>
      <c r="AY16220" s="792"/>
      <c r="BN16220" s="792"/>
      <c r="BQ16220" s="792"/>
    </row>
    <row r="16221" spans="8:69" ht="12" customHeight="1">
      <c r="H16221" s="800"/>
      <c r="AJ16221" s="792"/>
      <c r="AM16221" s="792"/>
      <c r="AP16221" s="792"/>
      <c r="AS16221" s="792"/>
      <c r="AV16221" s="792"/>
      <c r="AY16221" s="792"/>
      <c r="BN16221" s="792"/>
      <c r="BQ16221" s="792"/>
    </row>
    <row r="16222" spans="8:69" ht="12" customHeight="1">
      <c r="H16222" s="800"/>
      <c r="AJ16222" s="792"/>
      <c r="AM16222" s="792"/>
      <c r="AP16222" s="792"/>
      <c r="AS16222" s="792"/>
      <c r="AV16222" s="792"/>
      <c r="AY16222" s="792"/>
      <c r="BN16222" s="792"/>
      <c r="BQ16222" s="792"/>
    </row>
    <row r="16223" spans="8:69" ht="12" customHeight="1">
      <c r="H16223" s="800"/>
      <c r="AJ16223" s="792"/>
      <c r="AM16223" s="792"/>
      <c r="AP16223" s="792"/>
      <c r="AS16223" s="792"/>
      <c r="AV16223" s="792"/>
      <c r="AY16223" s="792"/>
      <c r="BN16223" s="792"/>
      <c r="BQ16223" s="792"/>
    </row>
    <row r="16224" spans="8:69" ht="12" customHeight="1">
      <c r="H16224" s="800"/>
      <c r="AJ16224" s="792"/>
      <c r="AM16224" s="792"/>
      <c r="AP16224" s="792"/>
      <c r="AS16224" s="792"/>
      <c r="AV16224" s="792"/>
      <c r="AY16224" s="792"/>
      <c r="BN16224" s="792"/>
      <c r="BQ16224" s="792"/>
    </row>
    <row r="16225" spans="8:69" ht="12" customHeight="1">
      <c r="H16225" s="800"/>
      <c r="AJ16225" s="792"/>
      <c r="AM16225" s="792"/>
      <c r="AP16225" s="792"/>
      <c r="AS16225" s="792"/>
      <c r="AV16225" s="792"/>
      <c r="AY16225" s="792"/>
      <c r="BN16225" s="792"/>
      <c r="BQ16225" s="792"/>
    </row>
    <row r="16226" spans="8:69" ht="12" customHeight="1">
      <c r="H16226" s="800"/>
      <c r="AJ16226" s="792"/>
      <c r="AM16226" s="792"/>
      <c r="AP16226" s="792"/>
      <c r="AS16226" s="792"/>
      <c r="AV16226" s="792"/>
      <c r="AY16226" s="792"/>
      <c r="BN16226" s="792"/>
      <c r="BQ16226" s="792"/>
    </row>
    <row r="16227" spans="8:69" ht="12" customHeight="1">
      <c r="H16227" s="800"/>
      <c r="AJ16227" s="792"/>
      <c r="AM16227" s="792"/>
      <c r="AP16227" s="792"/>
      <c r="AS16227" s="792"/>
      <c r="AV16227" s="792"/>
      <c r="AY16227" s="792"/>
      <c r="BN16227" s="792"/>
      <c r="BQ16227" s="792"/>
    </row>
    <row r="16228" spans="8:69" ht="12" customHeight="1">
      <c r="H16228" s="800"/>
      <c r="AJ16228" s="792"/>
      <c r="AM16228" s="792"/>
      <c r="AP16228" s="792"/>
      <c r="AS16228" s="792"/>
      <c r="AV16228" s="792"/>
      <c r="AY16228" s="792"/>
      <c r="BN16228" s="792"/>
      <c r="BQ16228" s="792"/>
    </row>
    <row r="16229" spans="8:69" ht="12" customHeight="1">
      <c r="H16229" s="800"/>
      <c r="AJ16229" s="792"/>
      <c r="AM16229" s="792"/>
      <c r="AP16229" s="792"/>
      <c r="AS16229" s="792"/>
      <c r="AV16229" s="792"/>
      <c r="AY16229" s="792"/>
      <c r="BN16229" s="792"/>
      <c r="BQ16229" s="792"/>
    </row>
    <row r="16230" spans="8:69" ht="12" customHeight="1">
      <c r="H16230" s="800"/>
      <c r="AJ16230" s="792"/>
      <c r="AM16230" s="792"/>
      <c r="AP16230" s="792"/>
      <c r="AS16230" s="792"/>
      <c r="AV16230" s="792"/>
      <c r="AY16230" s="792"/>
      <c r="BN16230" s="792"/>
      <c r="BQ16230" s="792"/>
    </row>
    <row r="16231" spans="8:69" ht="12" customHeight="1">
      <c r="H16231" s="800"/>
      <c r="AJ16231" s="792"/>
      <c r="AM16231" s="792"/>
      <c r="AP16231" s="792"/>
      <c r="AS16231" s="792"/>
      <c r="AV16231" s="792"/>
      <c r="AY16231" s="792"/>
      <c r="BN16231" s="792"/>
      <c r="BQ16231" s="792"/>
    </row>
    <row r="16232" spans="8:69" ht="12" customHeight="1">
      <c r="H16232" s="800"/>
      <c r="AJ16232" s="792"/>
      <c r="AM16232" s="792"/>
      <c r="AP16232" s="792"/>
      <c r="AS16232" s="792"/>
      <c r="AV16232" s="792"/>
      <c r="AY16232" s="792"/>
      <c r="BN16232" s="792"/>
      <c r="BQ16232" s="792"/>
    </row>
    <row r="16233" spans="8:69" ht="12" customHeight="1">
      <c r="H16233" s="800"/>
      <c r="AJ16233" s="792"/>
      <c r="AM16233" s="792"/>
      <c r="AP16233" s="792"/>
      <c r="AS16233" s="792"/>
      <c r="AV16233" s="792"/>
      <c r="AY16233" s="792"/>
      <c r="BN16233" s="792"/>
      <c r="BQ16233" s="792"/>
    </row>
    <row r="16234" spans="8:69" ht="12" customHeight="1">
      <c r="H16234" s="800"/>
      <c r="AJ16234" s="792"/>
      <c r="AM16234" s="792"/>
      <c r="AP16234" s="792"/>
      <c r="AS16234" s="792"/>
      <c r="AV16234" s="792"/>
      <c r="AY16234" s="792"/>
      <c r="BN16234" s="792"/>
      <c r="BQ16234" s="792"/>
    </row>
    <row r="16235" spans="8:69" ht="12" customHeight="1">
      <c r="H16235" s="800"/>
      <c r="AJ16235" s="792"/>
      <c r="AM16235" s="792"/>
      <c r="AP16235" s="792"/>
      <c r="AS16235" s="792"/>
      <c r="AV16235" s="792"/>
      <c r="AY16235" s="792"/>
      <c r="BN16235" s="792"/>
      <c r="BQ16235" s="792"/>
    </row>
    <row r="16236" spans="8:69" ht="12" customHeight="1">
      <c r="H16236" s="800"/>
      <c r="AJ16236" s="792"/>
      <c r="AM16236" s="792"/>
      <c r="AP16236" s="792"/>
      <c r="AS16236" s="792"/>
      <c r="AV16236" s="792"/>
      <c r="AY16236" s="792"/>
      <c r="BN16236" s="792"/>
      <c r="BQ16236" s="792"/>
    </row>
    <row r="16237" spans="8:69" ht="12" customHeight="1">
      <c r="H16237" s="800"/>
      <c r="AJ16237" s="792"/>
      <c r="AM16237" s="792"/>
      <c r="AP16237" s="792"/>
      <c r="AS16237" s="792"/>
      <c r="AV16237" s="792"/>
      <c r="AY16237" s="792"/>
      <c r="BN16237" s="792"/>
      <c r="BQ16237" s="792"/>
    </row>
    <row r="16238" spans="8:69" ht="12" customHeight="1">
      <c r="H16238" s="800"/>
      <c r="AJ16238" s="792"/>
      <c r="AM16238" s="792"/>
      <c r="AP16238" s="792"/>
      <c r="AS16238" s="792"/>
      <c r="AV16238" s="792"/>
      <c r="AY16238" s="792"/>
      <c r="BN16238" s="792"/>
      <c r="BQ16238" s="792"/>
    </row>
    <row r="16239" spans="8:69" ht="12" customHeight="1">
      <c r="H16239" s="800"/>
      <c r="AJ16239" s="792"/>
      <c r="AM16239" s="792"/>
      <c r="AP16239" s="792"/>
      <c r="AS16239" s="792"/>
      <c r="AV16239" s="792"/>
      <c r="AY16239" s="792"/>
      <c r="BN16239" s="792"/>
      <c r="BQ16239" s="792"/>
    </row>
    <row r="16240" spans="8:69" ht="12" customHeight="1">
      <c r="H16240" s="800"/>
      <c r="AJ16240" s="792"/>
      <c r="AM16240" s="792"/>
      <c r="AP16240" s="792"/>
      <c r="AS16240" s="792"/>
      <c r="AV16240" s="792"/>
      <c r="AY16240" s="792"/>
      <c r="BN16240" s="792"/>
      <c r="BQ16240" s="792"/>
    </row>
    <row r="16241" spans="8:69" ht="12" customHeight="1">
      <c r="H16241" s="800"/>
      <c r="AJ16241" s="792"/>
      <c r="AM16241" s="792"/>
      <c r="AP16241" s="792"/>
      <c r="AS16241" s="792"/>
      <c r="AV16241" s="792"/>
      <c r="AY16241" s="792"/>
      <c r="BN16241" s="792"/>
      <c r="BQ16241" s="792"/>
    </row>
    <row r="16242" spans="8:69" ht="12" customHeight="1">
      <c r="H16242" s="800"/>
      <c r="AJ16242" s="792"/>
      <c r="AM16242" s="792"/>
      <c r="AP16242" s="792"/>
      <c r="AS16242" s="792"/>
      <c r="AV16242" s="792"/>
      <c r="AY16242" s="792"/>
      <c r="BN16242" s="792"/>
      <c r="BQ16242" s="792"/>
    </row>
    <row r="16243" spans="8:69" ht="12" customHeight="1">
      <c r="H16243" s="800"/>
      <c r="AJ16243" s="792"/>
      <c r="AM16243" s="792"/>
      <c r="AP16243" s="792"/>
      <c r="AS16243" s="792"/>
      <c r="AV16243" s="792"/>
      <c r="AY16243" s="792"/>
      <c r="BN16243" s="792"/>
      <c r="BQ16243" s="792"/>
    </row>
    <row r="16244" spans="8:69" ht="12" customHeight="1">
      <c r="H16244" s="800"/>
      <c r="AJ16244" s="792"/>
      <c r="AM16244" s="792"/>
      <c r="AP16244" s="792"/>
      <c r="AS16244" s="792"/>
      <c r="AV16244" s="792"/>
      <c r="AY16244" s="792"/>
      <c r="BN16244" s="792"/>
      <c r="BQ16244" s="792"/>
    </row>
    <row r="16245" spans="8:69" ht="12" customHeight="1">
      <c r="H16245" s="800"/>
      <c r="AJ16245" s="792"/>
      <c r="AM16245" s="792"/>
      <c r="AP16245" s="792"/>
      <c r="AS16245" s="792"/>
      <c r="AV16245" s="792"/>
      <c r="AY16245" s="792"/>
      <c r="BN16245" s="792"/>
      <c r="BQ16245" s="792"/>
    </row>
    <row r="16246" spans="8:69" ht="12" customHeight="1">
      <c r="H16246" s="800"/>
      <c r="AJ16246" s="792"/>
      <c r="AM16246" s="792"/>
      <c r="AP16246" s="792"/>
      <c r="AS16246" s="792"/>
      <c r="AV16246" s="792"/>
      <c r="AY16246" s="792"/>
      <c r="BN16246" s="792"/>
      <c r="BQ16246" s="792"/>
    </row>
    <row r="16247" spans="8:69" ht="12" customHeight="1">
      <c r="H16247" s="800"/>
      <c r="AJ16247" s="792"/>
      <c r="AM16247" s="792"/>
      <c r="AP16247" s="792"/>
      <c r="AS16247" s="792"/>
      <c r="AV16247" s="792"/>
      <c r="AY16247" s="792"/>
      <c r="BN16247" s="792"/>
      <c r="BQ16247" s="792"/>
    </row>
    <row r="16248" spans="8:69" ht="12" customHeight="1">
      <c r="H16248" s="800"/>
      <c r="AJ16248" s="792"/>
      <c r="AM16248" s="792"/>
      <c r="AP16248" s="792"/>
      <c r="AS16248" s="792"/>
      <c r="AV16248" s="792"/>
      <c r="AY16248" s="792"/>
      <c r="BN16248" s="792"/>
      <c r="BQ16248" s="792"/>
    </row>
    <row r="16249" spans="8:69" ht="12" customHeight="1">
      <c r="H16249" s="800"/>
      <c r="AJ16249" s="792"/>
      <c r="AM16249" s="792"/>
      <c r="AP16249" s="792"/>
      <c r="AS16249" s="792"/>
      <c r="AV16249" s="792"/>
      <c r="AY16249" s="792"/>
      <c r="BN16249" s="792"/>
      <c r="BQ16249" s="792"/>
    </row>
    <row r="16250" spans="8:69" ht="12" customHeight="1">
      <c r="H16250" s="800"/>
      <c r="AJ16250" s="792"/>
      <c r="AM16250" s="792"/>
      <c r="AP16250" s="792"/>
      <c r="AS16250" s="792"/>
      <c r="AV16250" s="792"/>
      <c r="AY16250" s="792"/>
      <c r="BN16250" s="792"/>
      <c r="BQ16250" s="792"/>
    </row>
    <row r="16251" spans="8:69" ht="12" customHeight="1">
      <c r="H16251" s="800"/>
      <c r="AJ16251" s="792"/>
      <c r="AM16251" s="792"/>
      <c r="AP16251" s="792"/>
      <c r="AS16251" s="792"/>
      <c r="AV16251" s="792"/>
      <c r="AY16251" s="792"/>
      <c r="BN16251" s="792"/>
      <c r="BQ16251" s="792"/>
    </row>
    <row r="16252" spans="8:69" ht="12" customHeight="1">
      <c r="H16252" s="800"/>
      <c r="AJ16252" s="792"/>
      <c r="AM16252" s="792"/>
      <c r="AP16252" s="792"/>
      <c r="AS16252" s="792"/>
      <c r="AV16252" s="792"/>
      <c r="AY16252" s="792"/>
      <c r="BN16252" s="792"/>
      <c r="BQ16252" s="792"/>
    </row>
    <row r="16253" spans="8:69" ht="12" customHeight="1">
      <c r="H16253" s="800"/>
      <c r="AJ16253" s="792"/>
      <c r="AM16253" s="792"/>
      <c r="AP16253" s="792"/>
      <c r="AS16253" s="792"/>
      <c r="AV16253" s="792"/>
      <c r="AY16253" s="792"/>
      <c r="BN16253" s="792"/>
      <c r="BQ16253" s="792"/>
    </row>
    <row r="16254" spans="8:69" ht="12" customHeight="1">
      <c r="H16254" s="800"/>
      <c r="AJ16254" s="792"/>
      <c r="AM16254" s="792"/>
      <c r="AP16254" s="792"/>
      <c r="AS16254" s="792"/>
      <c r="AV16254" s="792"/>
      <c r="AY16254" s="792"/>
      <c r="BN16254" s="792"/>
      <c r="BQ16254" s="792"/>
    </row>
    <row r="16255" spans="8:69" ht="12" customHeight="1">
      <c r="H16255" s="800"/>
      <c r="AJ16255" s="792"/>
      <c r="AM16255" s="792"/>
      <c r="AP16255" s="792"/>
      <c r="AS16255" s="792"/>
      <c r="AV16255" s="792"/>
      <c r="AY16255" s="792"/>
      <c r="BN16255" s="792"/>
      <c r="BQ16255" s="792"/>
    </row>
    <row r="16256" spans="8:69" ht="12" customHeight="1">
      <c r="H16256" s="800"/>
      <c r="AJ16256" s="792"/>
      <c r="AM16256" s="792"/>
      <c r="AP16256" s="792"/>
      <c r="AS16256" s="792"/>
      <c r="AV16256" s="792"/>
      <c r="AY16256" s="792"/>
      <c r="BN16256" s="792"/>
      <c r="BQ16256" s="792"/>
    </row>
    <row r="16257" spans="8:69" ht="12" customHeight="1">
      <c r="H16257" s="800"/>
      <c r="AJ16257" s="792"/>
      <c r="AM16257" s="792"/>
      <c r="AP16257" s="792"/>
      <c r="AS16257" s="792"/>
      <c r="AV16257" s="792"/>
      <c r="AY16257" s="792"/>
      <c r="BN16257" s="792"/>
      <c r="BQ16257" s="792"/>
    </row>
    <row r="16258" spans="8:69" ht="12" customHeight="1">
      <c r="H16258" s="800"/>
      <c r="AJ16258" s="792"/>
      <c r="AM16258" s="792"/>
      <c r="AP16258" s="792"/>
      <c r="AS16258" s="792"/>
      <c r="AV16258" s="792"/>
      <c r="AY16258" s="792"/>
      <c r="BN16258" s="792"/>
      <c r="BQ16258" s="792"/>
    </row>
    <row r="16259" spans="8:69" ht="12" customHeight="1">
      <c r="H16259" s="800"/>
      <c r="AJ16259" s="792"/>
      <c r="AM16259" s="792"/>
      <c r="AP16259" s="792"/>
      <c r="AS16259" s="792"/>
      <c r="AV16259" s="792"/>
      <c r="AY16259" s="792"/>
      <c r="BN16259" s="792"/>
      <c r="BQ16259" s="792"/>
    </row>
    <row r="16260" spans="8:69" ht="12" customHeight="1">
      <c r="H16260" s="800"/>
      <c r="AJ16260" s="792"/>
      <c r="AM16260" s="792"/>
      <c r="AP16260" s="792"/>
      <c r="AS16260" s="792"/>
      <c r="AV16260" s="792"/>
      <c r="AY16260" s="792"/>
      <c r="BN16260" s="792"/>
      <c r="BQ16260" s="792"/>
    </row>
    <row r="16261" spans="8:69" ht="12" customHeight="1">
      <c r="H16261" s="800"/>
      <c r="AJ16261" s="792"/>
      <c r="AM16261" s="792"/>
      <c r="AP16261" s="792"/>
      <c r="AS16261" s="792"/>
      <c r="AV16261" s="792"/>
      <c r="AY16261" s="792"/>
      <c r="BN16261" s="792"/>
      <c r="BQ16261" s="792"/>
    </row>
    <row r="16262" spans="8:69" ht="12" customHeight="1">
      <c r="H16262" s="800"/>
      <c r="AJ16262" s="792"/>
      <c r="AM16262" s="792"/>
      <c r="AP16262" s="792"/>
      <c r="AS16262" s="792"/>
      <c r="AV16262" s="792"/>
      <c r="AY16262" s="792"/>
      <c r="BN16262" s="792"/>
      <c r="BQ16262" s="792"/>
    </row>
    <row r="16263" spans="8:69" ht="12" customHeight="1">
      <c r="H16263" s="800"/>
      <c r="AJ16263" s="792"/>
      <c r="AM16263" s="792"/>
      <c r="AP16263" s="792"/>
      <c r="AS16263" s="792"/>
      <c r="AV16263" s="792"/>
      <c r="AY16263" s="792"/>
      <c r="BN16263" s="792"/>
      <c r="BQ16263" s="792"/>
    </row>
    <row r="16264" spans="8:69" ht="12" customHeight="1">
      <c r="H16264" s="800"/>
      <c r="AJ16264" s="792"/>
      <c r="AM16264" s="792"/>
      <c r="AP16264" s="792"/>
      <c r="AS16264" s="792"/>
      <c r="AV16264" s="792"/>
      <c r="AY16264" s="792"/>
      <c r="BN16264" s="792"/>
      <c r="BQ16264" s="792"/>
    </row>
    <row r="16265" spans="8:69" ht="12" customHeight="1">
      <c r="H16265" s="800"/>
      <c r="AJ16265" s="792"/>
      <c r="AM16265" s="792"/>
      <c r="AP16265" s="792"/>
      <c r="AS16265" s="792"/>
      <c r="AV16265" s="792"/>
      <c r="AY16265" s="792"/>
      <c r="BN16265" s="792"/>
      <c r="BQ16265" s="792"/>
    </row>
    <row r="16266" spans="8:69" ht="12" customHeight="1">
      <c r="H16266" s="800"/>
      <c r="AJ16266" s="792"/>
      <c r="AM16266" s="792"/>
      <c r="AP16266" s="792"/>
      <c r="AS16266" s="792"/>
      <c r="AV16266" s="792"/>
      <c r="AY16266" s="792"/>
      <c r="BN16266" s="792"/>
      <c r="BQ16266" s="792"/>
    </row>
    <row r="16267" spans="8:69" ht="12" customHeight="1">
      <c r="H16267" s="800"/>
      <c r="AJ16267" s="792"/>
      <c r="AM16267" s="792"/>
      <c r="AP16267" s="792"/>
      <c r="AS16267" s="792"/>
      <c r="AV16267" s="792"/>
      <c r="AY16267" s="792"/>
      <c r="BN16267" s="792"/>
      <c r="BQ16267" s="792"/>
    </row>
    <row r="16268" spans="8:69" ht="12" customHeight="1">
      <c r="H16268" s="800"/>
      <c r="AJ16268" s="792"/>
      <c r="AM16268" s="792"/>
      <c r="AP16268" s="792"/>
      <c r="AS16268" s="792"/>
      <c r="AV16268" s="792"/>
      <c r="AY16268" s="792"/>
      <c r="BN16268" s="792"/>
      <c r="BQ16268" s="792"/>
    </row>
    <row r="16269" spans="8:69" ht="12" customHeight="1">
      <c r="H16269" s="800"/>
      <c r="AJ16269" s="792"/>
      <c r="AM16269" s="792"/>
      <c r="AP16269" s="792"/>
      <c r="AS16269" s="792"/>
      <c r="AV16269" s="792"/>
      <c r="AY16269" s="792"/>
      <c r="BN16269" s="792"/>
      <c r="BQ16269" s="792"/>
    </row>
    <row r="16270" spans="8:69" ht="12" customHeight="1">
      <c r="H16270" s="800"/>
      <c r="AJ16270" s="792"/>
      <c r="AM16270" s="792"/>
      <c r="AP16270" s="792"/>
      <c r="AS16270" s="792"/>
      <c r="AV16270" s="792"/>
      <c r="AY16270" s="792"/>
      <c r="BN16270" s="792"/>
      <c r="BQ16270" s="792"/>
    </row>
    <row r="16271" spans="8:69" ht="12" customHeight="1">
      <c r="H16271" s="800"/>
      <c r="AJ16271" s="792"/>
      <c r="AM16271" s="792"/>
      <c r="AP16271" s="792"/>
      <c r="AS16271" s="792"/>
      <c r="AV16271" s="792"/>
      <c r="AY16271" s="792"/>
      <c r="BN16271" s="792"/>
      <c r="BQ16271" s="792"/>
    </row>
    <row r="16272" spans="8:69" ht="12" customHeight="1">
      <c r="H16272" s="800"/>
      <c r="AJ16272" s="792"/>
      <c r="AM16272" s="792"/>
      <c r="AP16272" s="792"/>
      <c r="AS16272" s="792"/>
      <c r="AV16272" s="792"/>
      <c r="AY16272" s="792"/>
      <c r="BN16272" s="792"/>
      <c r="BQ16272" s="792"/>
    </row>
    <row r="16273" spans="8:69" ht="12" customHeight="1">
      <c r="H16273" s="800"/>
      <c r="AJ16273" s="792"/>
      <c r="AM16273" s="792"/>
      <c r="AP16273" s="792"/>
      <c r="AS16273" s="792"/>
      <c r="AV16273" s="792"/>
      <c r="AY16273" s="792"/>
      <c r="BN16273" s="792"/>
      <c r="BQ16273" s="792"/>
    </row>
    <row r="16274" spans="8:69" ht="12" customHeight="1">
      <c r="H16274" s="800"/>
      <c r="AJ16274" s="792"/>
      <c r="AM16274" s="792"/>
      <c r="AP16274" s="792"/>
      <c r="AS16274" s="792"/>
      <c r="AV16274" s="792"/>
      <c r="AY16274" s="792"/>
      <c r="BN16274" s="792"/>
      <c r="BQ16274" s="792"/>
    </row>
    <row r="16275" spans="8:69" ht="12" customHeight="1">
      <c r="H16275" s="800"/>
      <c r="AJ16275" s="792"/>
      <c r="AM16275" s="792"/>
      <c r="AP16275" s="792"/>
      <c r="AS16275" s="792"/>
      <c r="AV16275" s="792"/>
      <c r="AY16275" s="792"/>
      <c r="BN16275" s="792"/>
      <c r="BQ16275" s="792"/>
    </row>
    <row r="16276" spans="8:69" ht="12" customHeight="1">
      <c r="H16276" s="800"/>
      <c r="AJ16276" s="792"/>
      <c r="AM16276" s="792"/>
      <c r="AP16276" s="792"/>
      <c r="AS16276" s="792"/>
      <c r="AV16276" s="792"/>
      <c r="AY16276" s="792"/>
      <c r="BN16276" s="792"/>
      <c r="BQ16276" s="792"/>
    </row>
    <row r="16277" spans="8:69" ht="12" customHeight="1">
      <c r="H16277" s="800"/>
      <c r="AJ16277" s="792"/>
      <c r="AM16277" s="792"/>
      <c r="AP16277" s="792"/>
      <c r="AS16277" s="792"/>
      <c r="AV16277" s="792"/>
      <c r="AY16277" s="792"/>
      <c r="BN16277" s="792"/>
      <c r="BQ16277" s="792"/>
    </row>
    <row r="16278" spans="8:69" ht="12" customHeight="1">
      <c r="H16278" s="800"/>
      <c r="AJ16278" s="792"/>
      <c r="AM16278" s="792"/>
      <c r="AP16278" s="792"/>
      <c r="AS16278" s="792"/>
      <c r="AV16278" s="792"/>
      <c r="AY16278" s="792"/>
      <c r="BN16278" s="792"/>
      <c r="BQ16278" s="792"/>
    </row>
    <row r="16279" spans="8:69" ht="12" customHeight="1">
      <c r="H16279" s="800"/>
      <c r="AJ16279" s="792"/>
      <c r="AM16279" s="792"/>
      <c r="AP16279" s="792"/>
      <c r="AS16279" s="792"/>
      <c r="AV16279" s="792"/>
      <c r="AY16279" s="792"/>
      <c r="BN16279" s="792"/>
      <c r="BQ16279" s="792"/>
    </row>
    <row r="16280" spans="8:69" ht="12" customHeight="1">
      <c r="H16280" s="800"/>
      <c r="AJ16280" s="792"/>
      <c r="AM16280" s="792"/>
      <c r="AP16280" s="792"/>
      <c r="AS16280" s="792"/>
      <c r="AV16280" s="792"/>
      <c r="AY16280" s="792"/>
      <c r="BN16280" s="792"/>
      <c r="BQ16280" s="792"/>
    </row>
    <row r="16281" spans="8:69" ht="12" customHeight="1">
      <c r="H16281" s="800"/>
      <c r="AJ16281" s="792"/>
      <c r="AM16281" s="792"/>
      <c r="AP16281" s="792"/>
      <c r="AS16281" s="792"/>
      <c r="AV16281" s="792"/>
      <c r="AY16281" s="792"/>
      <c r="BN16281" s="792"/>
      <c r="BQ16281" s="792"/>
    </row>
    <row r="16282" spans="8:69" ht="12" customHeight="1">
      <c r="H16282" s="800"/>
      <c r="AJ16282" s="792"/>
      <c r="AM16282" s="792"/>
      <c r="AP16282" s="792"/>
      <c r="AS16282" s="792"/>
      <c r="AV16282" s="792"/>
      <c r="AY16282" s="792"/>
      <c r="BN16282" s="792"/>
      <c r="BQ16282" s="792"/>
    </row>
    <row r="16283" spans="8:69" ht="12" customHeight="1">
      <c r="H16283" s="800"/>
      <c r="AJ16283" s="792"/>
      <c r="AM16283" s="792"/>
      <c r="AP16283" s="792"/>
      <c r="AS16283" s="792"/>
      <c r="AV16283" s="792"/>
      <c r="AY16283" s="792"/>
      <c r="BN16283" s="792"/>
      <c r="BQ16283" s="792"/>
    </row>
    <row r="16284" spans="8:69" ht="12" customHeight="1">
      <c r="H16284" s="800"/>
      <c r="AJ16284" s="792"/>
      <c r="AM16284" s="792"/>
      <c r="AP16284" s="792"/>
      <c r="AS16284" s="792"/>
      <c r="AV16284" s="792"/>
      <c r="AY16284" s="792"/>
      <c r="BN16284" s="792"/>
      <c r="BQ16284" s="792"/>
    </row>
    <row r="16285" spans="8:69" ht="12" customHeight="1">
      <c r="H16285" s="800"/>
      <c r="AJ16285" s="792"/>
      <c r="AM16285" s="792"/>
      <c r="AP16285" s="792"/>
      <c r="AS16285" s="792"/>
      <c r="AV16285" s="792"/>
      <c r="AY16285" s="792"/>
      <c r="BN16285" s="792"/>
      <c r="BQ16285" s="792"/>
    </row>
    <row r="16286" spans="8:69" ht="12" customHeight="1">
      <c r="H16286" s="800"/>
      <c r="AJ16286" s="792"/>
      <c r="AM16286" s="792"/>
      <c r="AP16286" s="792"/>
      <c r="AS16286" s="792"/>
      <c r="AV16286" s="792"/>
      <c r="AY16286" s="792"/>
      <c r="BN16286" s="792"/>
      <c r="BQ16286" s="792"/>
    </row>
    <row r="16287" spans="8:69" ht="12" customHeight="1">
      <c r="H16287" s="800"/>
      <c r="AJ16287" s="792"/>
      <c r="AM16287" s="792"/>
      <c r="AP16287" s="792"/>
      <c r="AS16287" s="792"/>
      <c r="AV16287" s="792"/>
      <c r="AY16287" s="792"/>
      <c r="BN16287" s="792"/>
      <c r="BQ16287" s="792"/>
    </row>
    <row r="16288" spans="8:69" ht="12" customHeight="1">
      <c r="H16288" s="800"/>
      <c r="AJ16288" s="792"/>
      <c r="AM16288" s="792"/>
      <c r="AP16288" s="792"/>
      <c r="AS16288" s="792"/>
      <c r="AV16288" s="792"/>
      <c r="AY16288" s="792"/>
      <c r="BN16288" s="792"/>
      <c r="BQ16288" s="792"/>
    </row>
    <row r="16289" spans="8:69" ht="12" customHeight="1">
      <c r="H16289" s="800"/>
      <c r="AJ16289" s="792"/>
      <c r="AM16289" s="792"/>
      <c r="AP16289" s="792"/>
      <c r="AS16289" s="792"/>
      <c r="AV16289" s="792"/>
      <c r="AY16289" s="792"/>
      <c r="BN16289" s="792"/>
      <c r="BQ16289" s="792"/>
    </row>
    <row r="16290" spans="8:69" ht="12" customHeight="1">
      <c r="H16290" s="800"/>
      <c r="AJ16290" s="792"/>
      <c r="AM16290" s="792"/>
      <c r="AP16290" s="792"/>
      <c r="AS16290" s="792"/>
      <c r="AV16290" s="792"/>
      <c r="AY16290" s="792"/>
      <c r="BN16290" s="792"/>
      <c r="BQ16290" s="792"/>
    </row>
    <row r="16291" spans="8:69" ht="12" customHeight="1">
      <c r="H16291" s="800"/>
      <c r="AJ16291" s="792"/>
      <c r="AM16291" s="792"/>
      <c r="AP16291" s="792"/>
      <c r="AS16291" s="792"/>
      <c r="AV16291" s="792"/>
      <c r="AY16291" s="792"/>
      <c r="BN16291" s="792"/>
      <c r="BQ16291" s="792"/>
    </row>
    <row r="16292" spans="8:69" ht="12" customHeight="1">
      <c r="H16292" s="800"/>
      <c r="AJ16292" s="792"/>
      <c r="AM16292" s="792"/>
      <c r="AP16292" s="792"/>
      <c r="AS16292" s="792"/>
      <c r="AV16292" s="792"/>
      <c r="AY16292" s="792"/>
      <c r="BN16292" s="792"/>
      <c r="BQ16292" s="792"/>
    </row>
    <row r="16293" spans="8:69" ht="12" customHeight="1">
      <c r="H16293" s="800"/>
      <c r="AJ16293" s="792"/>
      <c r="AM16293" s="792"/>
      <c r="AP16293" s="792"/>
      <c r="AS16293" s="792"/>
      <c r="AV16293" s="792"/>
      <c r="AY16293" s="792"/>
      <c r="BN16293" s="792"/>
      <c r="BQ16293" s="792"/>
    </row>
    <row r="16294" spans="8:69" ht="12" customHeight="1">
      <c r="H16294" s="800"/>
      <c r="AJ16294" s="792"/>
      <c r="AM16294" s="792"/>
      <c r="AP16294" s="792"/>
      <c r="AS16294" s="792"/>
      <c r="AV16294" s="792"/>
      <c r="AY16294" s="792"/>
      <c r="BN16294" s="792"/>
      <c r="BQ16294" s="792"/>
    </row>
    <row r="16295" spans="8:69" ht="12" customHeight="1">
      <c r="H16295" s="800"/>
      <c r="AJ16295" s="792"/>
      <c r="AM16295" s="792"/>
      <c r="AP16295" s="792"/>
      <c r="AS16295" s="792"/>
      <c r="AV16295" s="792"/>
      <c r="AY16295" s="792"/>
      <c r="BN16295" s="792"/>
      <c r="BQ16295" s="792"/>
    </row>
    <row r="16296" spans="8:69" ht="12" customHeight="1">
      <c r="H16296" s="800"/>
      <c r="AJ16296" s="792"/>
      <c r="AM16296" s="792"/>
      <c r="AP16296" s="792"/>
      <c r="AS16296" s="792"/>
      <c r="AV16296" s="792"/>
      <c r="AY16296" s="792"/>
      <c r="BN16296" s="792"/>
      <c r="BQ16296" s="792"/>
    </row>
    <row r="16297" spans="8:69" ht="12" customHeight="1">
      <c r="H16297" s="800"/>
      <c r="AJ16297" s="792"/>
      <c r="AM16297" s="792"/>
      <c r="AP16297" s="792"/>
      <c r="AS16297" s="792"/>
      <c r="AV16297" s="792"/>
      <c r="AY16297" s="792"/>
      <c r="BN16297" s="792"/>
      <c r="BQ16297" s="792"/>
    </row>
    <row r="16298" spans="8:69" ht="12" customHeight="1">
      <c r="H16298" s="800"/>
      <c r="AJ16298" s="792"/>
      <c r="AM16298" s="792"/>
      <c r="AP16298" s="792"/>
      <c r="AS16298" s="792"/>
      <c r="AV16298" s="792"/>
      <c r="AY16298" s="792"/>
      <c r="BN16298" s="792"/>
      <c r="BQ16298" s="792"/>
    </row>
    <row r="16299" spans="8:69" ht="12" customHeight="1">
      <c r="H16299" s="800"/>
      <c r="AJ16299" s="792"/>
      <c r="AM16299" s="792"/>
      <c r="AP16299" s="792"/>
      <c r="AS16299" s="792"/>
      <c r="AV16299" s="792"/>
      <c r="AY16299" s="792"/>
      <c r="BN16299" s="792"/>
      <c r="BQ16299" s="792"/>
    </row>
    <row r="16300" spans="8:69" ht="12" customHeight="1">
      <c r="H16300" s="800"/>
      <c r="AJ16300" s="792"/>
      <c r="AM16300" s="792"/>
      <c r="AP16300" s="792"/>
      <c r="AS16300" s="792"/>
      <c r="AV16300" s="792"/>
      <c r="AY16300" s="792"/>
      <c r="BN16300" s="792"/>
      <c r="BQ16300" s="792"/>
    </row>
    <row r="16301" spans="8:69" ht="12" customHeight="1">
      <c r="H16301" s="800"/>
      <c r="AJ16301" s="792"/>
      <c r="AM16301" s="792"/>
      <c r="AP16301" s="792"/>
      <c r="AS16301" s="792"/>
      <c r="AV16301" s="792"/>
      <c r="AY16301" s="792"/>
      <c r="BN16301" s="792"/>
      <c r="BQ16301" s="792"/>
    </row>
    <row r="16302" spans="8:69" ht="12" customHeight="1">
      <c r="H16302" s="800"/>
      <c r="AJ16302" s="792"/>
      <c r="AM16302" s="792"/>
      <c r="AP16302" s="792"/>
      <c r="AS16302" s="792"/>
      <c r="AV16302" s="792"/>
      <c r="AY16302" s="792"/>
      <c r="BN16302" s="792"/>
      <c r="BQ16302" s="792"/>
    </row>
    <row r="16303" spans="8:69" ht="12" customHeight="1">
      <c r="H16303" s="800"/>
      <c r="AJ16303" s="792"/>
      <c r="AM16303" s="792"/>
      <c r="AP16303" s="792"/>
      <c r="AS16303" s="792"/>
      <c r="AV16303" s="792"/>
      <c r="AY16303" s="792"/>
      <c r="BN16303" s="792"/>
      <c r="BQ16303" s="792"/>
    </row>
    <row r="16304" spans="8:69" ht="12" customHeight="1">
      <c r="H16304" s="800"/>
      <c r="AJ16304" s="792"/>
      <c r="AM16304" s="792"/>
      <c r="AP16304" s="792"/>
      <c r="AS16304" s="792"/>
      <c r="AV16304" s="792"/>
      <c r="AY16304" s="792"/>
      <c r="BN16304" s="792"/>
      <c r="BQ16304" s="792"/>
    </row>
    <row r="16305" spans="8:69" ht="12" customHeight="1">
      <c r="H16305" s="800"/>
      <c r="AJ16305" s="792"/>
      <c r="AM16305" s="792"/>
      <c r="AP16305" s="792"/>
      <c r="AS16305" s="792"/>
      <c r="AV16305" s="792"/>
      <c r="AY16305" s="792"/>
      <c r="BN16305" s="792"/>
      <c r="BQ16305" s="792"/>
    </row>
    <row r="16306" spans="8:69" ht="12" customHeight="1">
      <c r="H16306" s="800"/>
      <c r="AJ16306" s="792"/>
      <c r="AM16306" s="792"/>
      <c r="AP16306" s="792"/>
      <c r="AS16306" s="792"/>
      <c r="AV16306" s="792"/>
      <c r="AY16306" s="792"/>
      <c r="BN16306" s="792"/>
      <c r="BQ16306" s="792"/>
    </row>
    <row r="16307" spans="8:69" ht="12" customHeight="1">
      <c r="H16307" s="800"/>
      <c r="AJ16307" s="792"/>
      <c r="AM16307" s="792"/>
      <c r="AP16307" s="792"/>
      <c r="AS16307" s="792"/>
      <c r="AV16307" s="792"/>
      <c r="AY16307" s="792"/>
      <c r="BN16307" s="792"/>
      <c r="BQ16307" s="792"/>
    </row>
    <row r="16308" spans="8:69" ht="12" customHeight="1">
      <c r="H16308" s="800"/>
      <c r="AJ16308" s="792"/>
      <c r="AM16308" s="792"/>
      <c r="AP16308" s="792"/>
      <c r="AS16308" s="792"/>
      <c r="AV16308" s="792"/>
      <c r="AY16308" s="792"/>
      <c r="BN16308" s="792"/>
      <c r="BQ16308" s="792"/>
    </row>
    <row r="16309" spans="8:69" ht="12" customHeight="1">
      <c r="H16309" s="800"/>
      <c r="AJ16309" s="792"/>
      <c r="AM16309" s="792"/>
      <c r="AP16309" s="792"/>
      <c r="AS16309" s="792"/>
      <c r="AV16309" s="792"/>
      <c r="AY16309" s="792"/>
      <c r="BN16309" s="792"/>
      <c r="BQ16309" s="792"/>
    </row>
    <row r="16310" spans="8:69" ht="12" customHeight="1">
      <c r="H16310" s="800"/>
      <c r="AJ16310" s="792"/>
      <c r="AM16310" s="792"/>
      <c r="AP16310" s="792"/>
      <c r="AS16310" s="792"/>
      <c r="AV16310" s="792"/>
      <c r="AY16310" s="792"/>
      <c r="BN16310" s="792"/>
      <c r="BQ16310" s="792"/>
    </row>
    <row r="16311" spans="8:69" ht="12" customHeight="1">
      <c r="H16311" s="800"/>
      <c r="AJ16311" s="792"/>
      <c r="AM16311" s="792"/>
      <c r="AP16311" s="792"/>
      <c r="AS16311" s="792"/>
      <c r="AV16311" s="792"/>
      <c r="AY16311" s="792"/>
      <c r="BN16311" s="792"/>
      <c r="BQ16311" s="792"/>
    </row>
    <row r="16312" spans="8:69" ht="12" customHeight="1">
      <c r="H16312" s="800"/>
      <c r="AJ16312" s="792"/>
      <c r="AM16312" s="792"/>
      <c r="AP16312" s="792"/>
      <c r="AS16312" s="792"/>
      <c r="AV16312" s="792"/>
      <c r="AY16312" s="792"/>
      <c r="BN16312" s="792"/>
      <c r="BQ16312" s="792"/>
    </row>
    <row r="16313" spans="8:69" ht="12" customHeight="1">
      <c r="H16313" s="800"/>
      <c r="AJ16313" s="792"/>
      <c r="AM16313" s="792"/>
      <c r="AP16313" s="792"/>
      <c r="AS16313" s="792"/>
      <c r="AV16313" s="792"/>
      <c r="AY16313" s="792"/>
      <c r="BN16313" s="792"/>
      <c r="BQ16313" s="792"/>
    </row>
    <row r="16314" spans="8:69" ht="12" customHeight="1">
      <c r="H16314" s="800"/>
      <c r="AJ16314" s="792"/>
      <c r="AM16314" s="792"/>
      <c r="AP16314" s="792"/>
      <c r="AS16314" s="792"/>
      <c r="AV16314" s="792"/>
      <c r="AY16314" s="792"/>
      <c r="BN16314" s="792"/>
      <c r="BQ16314" s="792"/>
    </row>
    <row r="16315" spans="8:69" ht="12" customHeight="1">
      <c r="H16315" s="800"/>
      <c r="AJ16315" s="792"/>
      <c r="AM16315" s="792"/>
      <c r="AP16315" s="792"/>
      <c r="AS16315" s="792"/>
      <c r="AV16315" s="792"/>
      <c r="AY16315" s="792"/>
      <c r="BN16315" s="792"/>
      <c r="BQ16315" s="792"/>
    </row>
    <row r="16316" spans="8:69" ht="12" customHeight="1">
      <c r="H16316" s="800"/>
      <c r="AJ16316" s="792"/>
      <c r="AM16316" s="792"/>
      <c r="AP16316" s="792"/>
      <c r="AS16316" s="792"/>
      <c r="AV16316" s="792"/>
      <c r="AY16316" s="792"/>
      <c r="BN16316" s="792"/>
      <c r="BQ16316" s="792"/>
    </row>
    <row r="16317" spans="8:69" ht="12" customHeight="1">
      <c r="H16317" s="800"/>
      <c r="AJ16317" s="792"/>
      <c r="AM16317" s="792"/>
      <c r="AP16317" s="792"/>
      <c r="AS16317" s="792"/>
      <c r="AV16317" s="792"/>
      <c r="AY16317" s="792"/>
      <c r="BN16317" s="792"/>
      <c r="BQ16317" s="792"/>
    </row>
    <row r="16318" spans="8:69" ht="12" customHeight="1">
      <c r="H16318" s="800"/>
      <c r="AJ16318" s="792"/>
      <c r="AM16318" s="792"/>
      <c r="AP16318" s="792"/>
      <c r="AS16318" s="792"/>
      <c r="AV16318" s="792"/>
      <c r="AY16318" s="792"/>
      <c r="BN16318" s="792"/>
      <c r="BQ16318" s="792"/>
    </row>
    <row r="16319" spans="8:69" ht="12" customHeight="1">
      <c r="H16319" s="800"/>
      <c r="AJ16319" s="792"/>
      <c r="AM16319" s="792"/>
      <c r="AP16319" s="792"/>
      <c r="AS16319" s="792"/>
      <c r="AV16319" s="792"/>
      <c r="AY16319" s="792"/>
      <c r="BN16319" s="792"/>
      <c r="BQ16319" s="792"/>
    </row>
    <row r="16320" spans="8:69" ht="12" customHeight="1">
      <c r="H16320" s="800"/>
      <c r="AJ16320" s="792"/>
      <c r="AM16320" s="792"/>
      <c r="AP16320" s="792"/>
      <c r="AS16320" s="792"/>
      <c r="AV16320" s="792"/>
      <c r="AY16320" s="792"/>
      <c r="BN16320" s="792"/>
      <c r="BQ16320" s="792"/>
    </row>
    <row r="16321" spans="8:69" ht="12" customHeight="1">
      <c r="H16321" s="800"/>
      <c r="AJ16321" s="792"/>
      <c r="AM16321" s="792"/>
      <c r="AP16321" s="792"/>
      <c r="AS16321" s="792"/>
      <c r="AV16321" s="792"/>
      <c r="AY16321" s="792"/>
      <c r="BN16321" s="792"/>
      <c r="BQ16321" s="792"/>
    </row>
    <row r="16322" spans="8:69" ht="12" customHeight="1">
      <c r="H16322" s="800"/>
      <c r="AJ16322" s="792"/>
      <c r="AM16322" s="792"/>
      <c r="AP16322" s="792"/>
      <c r="AS16322" s="792"/>
      <c r="AV16322" s="792"/>
      <c r="AY16322" s="792"/>
      <c r="BN16322" s="792"/>
      <c r="BQ16322" s="792"/>
    </row>
    <row r="16323" spans="8:69" ht="12" customHeight="1">
      <c r="H16323" s="800"/>
      <c r="AJ16323" s="792"/>
      <c r="AM16323" s="792"/>
      <c r="AP16323" s="792"/>
      <c r="AS16323" s="792"/>
      <c r="AV16323" s="792"/>
      <c r="AY16323" s="792"/>
      <c r="BN16323" s="792"/>
      <c r="BQ16323" s="792"/>
    </row>
    <row r="16324" spans="8:69" ht="12" customHeight="1">
      <c r="H16324" s="800"/>
      <c r="AJ16324" s="792"/>
      <c r="AM16324" s="792"/>
      <c r="AP16324" s="792"/>
      <c r="AS16324" s="792"/>
      <c r="AV16324" s="792"/>
      <c r="AY16324" s="792"/>
      <c r="BN16324" s="792"/>
      <c r="BQ16324" s="792"/>
    </row>
    <row r="16325" spans="8:69" ht="12" customHeight="1">
      <c r="H16325" s="800"/>
      <c r="AJ16325" s="792"/>
      <c r="AM16325" s="792"/>
      <c r="AP16325" s="792"/>
      <c r="AS16325" s="792"/>
      <c r="AV16325" s="792"/>
      <c r="AY16325" s="792"/>
      <c r="BN16325" s="792"/>
      <c r="BQ16325" s="792"/>
    </row>
    <row r="16326" spans="8:69" ht="12" customHeight="1">
      <c r="H16326" s="800"/>
      <c r="AJ16326" s="792"/>
      <c r="AM16326" s="792"/>
      <c r="AP16326" s="792"/>
      <c r="AS16326" s="792"/>
      <c r="AV16326" s="792"/>
      <c r="AY16326" s="792"/>
      <c r="BN16326" s="792"/>
      <c r="BQ16326" s="792"/>
    </row>
    <row r="16327" spans="8:69" ht="12" customHeight="1">
      <c r="H16327" s="800"/>
      <c r="AJ16327" s="792"/>
      <c r="AM16327" s="792"/>
      <c r="AP16327" s="792"/>
      <c r="AS16327" s="792"/>
      <c r="AV16327" s="792"/>
      <c r="AY16327" s="792"/>
      <c r="BN16327" s="792"/>
      <c r="BQ16327" s="792"/>
    </row>
    <row r="16328" spans="8:69" ht="12" customHeight="1">
      <c r="H16328" s="800"/>
      <c r="AJ16328" s="792"/>
      <c r="AM16328" s="792"/>
      <c r="AP16328" s="792"/>
      <c r="AS16328" s="792"/>
      <c r="AV16328" s="792"/>
      <c r="AY16328" s="792"/>
      <c r="BN16328" s="792"/>
      <c r="BQ16328" s="792"/>
    </row>
    <row r="16329" spans="8:69" ht="12" customHeight="1">
      <c r="H16329" s="800"/>
      <c r="AJ16329" s="792"/>
      <c r="AM16329" s="792"/>
      <c r="AP16329" s="792"/>
      <c r="AS16329" s="792"/>
      <c r="AV16329" s="792"/>
      <c r="AY16329" s="792"/>
      <c r="BN16329" s="792"/>
      <c r="BQ16329" s="792"/>
    </row>
    <row r="16330" spans="8:69" ht="12" customHeight="1">
      <c r="H16330" s="800"/>
      <c r="AJ16330" s="792"/>
      <c r="AM16330" s="792"/>
      <c r="AP16330" s="792"/>
      <c r="AS16330" s="792"/>
      <c r="AV16330" s="792"/>
      <c r="AY16330" s="792"/>
      <c r="BN16330" s="792"/>
      <c r="BQ16330" s="792"/>
    </row>
    <row r="16331" spans="8:69" ht="12" customHeight="1">
      <c r="H16331" s="800"/>
      <c r="AJ16331" s="792"/>
      <c r="AM16331" s="792"/>
      <c r="AP16331" s="792"/>
      <c r="AS16331" s="792"/>
      <c r="AV16331" s="792"/>
      <c r="AY16331" s="792"/>
      <c r="BN16331" s="792"/>
      <c r="BQ16331" s="792"/>
    </row>
    <row r="16332" spans="8:69" ht="12" customHeight="1">
      <c r="H16332" s="800"/>
      <c r="AJ16332" s="792"/>
      <c r="AM16332" s="792"/>
      <c r="AP16332" s="792"/>
      <c r="AS16332" s="792"/>
      <c r="AV16332" s="792"/>
      <c r="AY16332" s="792"/>
      <c r="BN16332" s="792"/>
      <c r="BQ16332" s="792"/>
    </row>
    <row r="16333" spans="8:69" ht="12" customHeight="1">
      <c r="H16333" s="800"/>
      <c r="AJ16333" s="792"/>
      <c r="AM16333" s="792"/>
      <c r="AP16333" s="792"/>
      <c r="AS16333" s="792"/>
      <c r="AV16333" s="792"/>
      <c r="AY16333" s="792"/>
      <c r="BN16333" s="792"/>
      <c r="BQ16333" s="792"/>
    </row>
    <row r="16334" spans="8:69" ht="12" customHeight="1">
      <c r="H16334" s="800"/>
      <c r="AJ16334" s="792"/>
      <c r="AM16334" s="792"/>
      <c r="AP16334" s="792"/>
      <c r="AS16334" s="792"/>
      <c r="AV16334" s="792"/>
      <c r="AY16334" s="792"/>
      <c r="BN16334" s="792"/>
      <c r="BQ16334" s="792"/>
    </row>
    <row r="16335" spans="8:69" ht="12" customHeight="1">
      <c r="H16335" s="800"/>
      <c r="AJ16335" s="792"/>
      <c r="AM16335" s="792"/>
      <c r="AP16335" s="792"/>
      <c r="AS16335" s="792"/>
      <c r="AV16335" s="792"/>
      <c r="AY16335" s="792"/>
      <c r="BN16335" s="792"/>
      <c r="BQ16335" s="792"/>
    </row>
    <row r="16336" spans="8:69" ht="12" customHeight="1">
      <c r="H16336" s="800"/>
      <c r="AJ16336" s="792"/>
      <c r="AM16336" s="792"/>
      <c r="AP16336" s="792"/>
      <c r="AS16336" s="792"/>
      <c r="AV16336" s="792"/>
      <c r="AY16336" s="792"/>
      <c r="BN16336" s="792"/>
      <c r="BQ16336" s="792"/>
    </row>
    <row r="16337" spans="8:69" ht="12" customHeight="1">
      <c r="H16337" s="800"/>
      <c r="AJ16337" s="792"/>
      <c r="AM16337" s="792"/>
      <c r="AP16337" s="792"/>
      <c r="AS16337" s="792"/>
      <c r="AV16337" s="792"/>
      <c r="AY16337" s="792"/>
      <c r="BN16337" s="792"/>
      <c r="BQ16337" s="792"/>
    </row>
    <row r="16338" spans="8:69" ht="12" customHeight="1">
      <c r="H16338" s="800"/>
      <c r="AJ16338" s="792"/>
      <c r="AM16338" s="792"/>
      <c r="AP16338" s="792"/>
      <c r="AS16338" s="792"/>
      <c r="AV16338" s="792"/>
      <c r="AY16338" s="792"/>
      <c r="BN16338" s="792"/>
      <c r="BQ16338" s="792"/>
    </row>
    <row r="16339" spans="8:69" ht="12" customHeight="1">
      <c r="H16339" s="800"/>
      <c r="AJ16339" s="792"/>
      <c r="AM16339" s="792"/>
      <c r="AP16339" s="792"/>
      <c r="AS16339" s="792"/>
      <c r="AV16339" s="792"/>
      <c r="AY16339" s="792"/>
      <c r="BN16339" s="792"/>
      <c r="BQ16339" s="792"/>
    </row>
    <row r="16340" spans="8:69" ht="12" customHeight="1">
      <c r="H16340" s="800"/>
      <c r="AJ16340" s="792"/>
      <c r="AM16340" s="792"/>
      <c r="AP16340" s="792"/>
      <c r="AS16340" s="792"/>
      <c r="AV16340" s="792"/>
      <c r="AY16340" s="792"/>
      <c r="BN16340" s="792"/>
      <c r="BQ16340" s="792"/>
    </row>
    <row r="16341" spans="8:69" ht="12" customHeight="1">
      <c r="H16341" s="800"/>
      <c r="AJ16341" s="792"/>
      <c r="AM16341" s="792"/>
      <c r="AP16341" s="792"/>
      <c r="AS16341" s="792"/>
      <c r="AV16341" s="792"/>
      <c r="AY16341" s="792"/>
      <c r="BN16341" s="792"/>
      <c r="BQ16341" s="792"/>
    </row>
    <row r="16342" spans="8:69" ht="12" customHeight="1">
      <c r="H16342" s="800"/>
      <c r="AJ16342" s="792"/>
      <c r="AM16342" s="792"/>
      <c r="AP16342" s="792"/>
      <c r="AS16342" s="792"/>
      <c r="AV16342" s="792"/>
      <c r="AY16342" s="792"/>
      <c r="BN16342" s="792"/>
      <c r="BQ16342" s="792"/>
    </row>
    <row r="16343" spans="8:69" ht="12" customHeight="1">
      <c r="H16343" s="800"/>
      <c r="AJ16343" s="792"/>
      <c r="AM16343" s="792"/>
      <c r="AP16343" s="792"/>
      <c r="AS16343" s="792"/>
      <c r="AV16343" s="792"/>
      <c r="AY16343" s="792"/>
      <c r="BN16343" s="792"/>
      <c r="BQ16343" s="792"/>
    </row>
    <row r="16344" spans="8:69" ht="12" customHeight="1">
      <c r="H16344" s="800"/>
      <c r="AJ16344" s="792"/>
      <c r="AM16344" s="792"/>
      <c r="AP16344" s="792"/>
      <c r="AS16344" s="792"/>
      <c r="AV16344" s="792"/>
      <c r="AY16344" s="792"/>
      <c r="BN16344" s="792"/>
      <c r="BQ16344" s="792"/>
    </row>
    <row r="16345" spans="8:69" ht="12" customHeight="1">
      <c r="H16345" s="800"/>
      <c r="AJ16345" s="792"/>
      <c r="AM16345" s="792"/>
      <c r="AP16345" s="792"/>
      <c r="AS16345" s="792"/>
      <c r="AV16345" s="792"/>
      <c r="AY16345" s="792"/>
      <c r="BN16345" s="792"/>
      <c r="BQ16345" s="792"/>
    </row>
    <row r="16346" spans="8:69" ht="12" customHeight="1">
      <c r="H16346" s="800"/>
      <c r="AJ16346" s="792"/>
      <c r="AM16346" s="792"/>
      <c r="AP16346" s="792"/>
      <c r="AS16346" s="792"/>
      <c r="AV16346" s="792"/>
      <c r="AY16346" s="792"/>
      <c r="BN16346" s="792"/>
      <c r="BQ16346" s="792"/>
    </row>
    <row r="16347" spans="8:69" ht="12" customHeight="1">
      <c r="H16347" s="800"/>
      <c r="AJ16347" s="792"/>
      <c r="AM16347" s="792"/>
      <c r="AP16347" s="792"/>
      <c r="AS16347" s="792"/>
      <c r="AV16347" s="792"/>
      <c r="AY16347" s="792"/>
      <c r="BN16347" s="792"/>
      <c r="BQ16347" s="792"/>
    </row>
    <row r="16348" spans="8:69" ht="12" customHeight="1">
      <c r="H16348" s="800"/>
      <c r="AJ16348" s="792"/>
      <c r="AM16348" s="792"/>
      <c r="AP16348" s="792"/>
      <c r="AS16348" s="792"/>
      <c r="AV16348" s="792"/>
      <c r="AY16348" s="792"/>
      <c r="BN16348" s="792"/>
      <c r="BQ16348" s="792"/>
    </row>
    <row r="16349" spans="8:69" ht="12" customHeight="1">
      <c r="H16349" s="800"/>
      <c r="AJ16349" s="792"/>
      <c r="AM16349" s="792"/>
      <c r="AP16349" s="792"/>
      <c r="AS16349" s="792"/>
      <c r="AV16349" s="792"/>
      <c r="AY16349" s="792"/>
      <c r="BN16349" s="792"/>
      <c r="BQ16349" s="792"/>
    </row>
    <row r="16350" spans="8:69" ht="12" customHeight="1">
      <c r="H16350" s="800"/>
      <c r="AJ16350" s="792"/>
      <c r="AM16350" s="792"/>
      <c r="AP16350" s="792"/>
      <c r="AS16350" s="792"/>
      <c r="AV16350" s="792"/>
      <c r="AY16350" s="792"/>
      <c r="BN16350" s="792"/>
      <c r="BQ16350" s="792"/>
    </row>
    <row r="16351" spans="8:69" ht="12" customHeight="1">
      <c r="H16351" s="800"/>
      <c r="AJ16351" s="792"/>
      <c r="AM16351" s="792"/>
      <c r="AP16351" s="792"/>
      <c r="AS16351" s="792"/>
      <c r="AV16351" s="792"/>
      <c r="AY16351" s="792"/>
      <c r="BN16351" s="792"/>
      <c r="BQ16351" s="792"/>
    </row>
    <row r="16352" spans="8:69" ht="12" customHeight="1">
      <c r="H16352" s="800"/>
      <c r="AJ16352" s="792"/>
      <c r="AM16352" s="792"/>
      <c r="AP16352" s="792"/>
      <c r="AS16352" s="792"/>
      <c r="AV16352" s="792"/>
      <c r="AY16352" s="792"/>
      <c r="BN16352" s="792"/>
      <c r="BQ16352" s="792"/>
    </row>
    <row r="16353" spans="8:69" ht="12" customHeight="1">
      <c r="H16353" s="800"/>
      <c r="AJ16353" s="792"/>
      <c r="AM16353" s="792"/>
      <c r="AP16353" s="792"/>
      <c r="AS16353" s="792"/>
      <c r="AV16353" s="792"/>
      <c r="AY16353" s="792"/>
      <c r="BN16353" s="792"/>
      <c r="BQ16353" s="792"/>
    </row>
    <row r="16354" spans="8:69" ht="12" customHeight="1">
      <c r="H16354" s="800"/>
      <c r="AJ16354" s="792"/>
      <c r="AM16354" s="792"/>
      <c r="AP16354" s="792"/>
      <c r="AS16354" s="792"/>
      <c r="AV16354" s="792"/>
      <c r="AY16354" s="792"/>
      <c r="BN16354" s="792"/>
      <c r="BQ16354" s="792"/>
    </row>
    <row r="16355" spans="8:69" ht="12" customHeight="1">
      <c r="H16355" s="800"/>
      <c r="AJ16355" s="792"/>
      <c r="AM16355" s="792"/>
      <c r="AP16355" s="792"/>
      <c r="AS16355" s="792"/>
      <c r="AV16355" s="792"/>
      <c r="AY16355" s="792"/>
      <c r="BN16355" s="792"/>
      <c r="BQ16355" s="792"/>
    </row>
    <row r="16356" spans="8:69" ht="12" customHeight="1">
      <c r="H16356" s="800"/>
      <c r="AJ16356" s="792"/>
      <c r="AM16356" s="792"/>
      <c r="AP16356" s="792"/>
      <c r="AS16356" s="792"/>
      <c r="AV16356" s="792"/>
      <c r="AY16356" s="792"/>
      <c r="BN16356" s="792"/>
      <c r="BQ16356" s="792"/>
    </row>
    <row r="16357" spans="8:69" ht="12" customHeight="1">
      <c r="H16357" s="800"/>
      <c r="AJ16357" s="792"/>
      <c r="AM16357" s="792"/>
      <c r="AP16357" s="792"/>
      <c r="AS16357" s="792"/>
      <c r="AV16357" s="792"/>
      <c r="AY16357" s="792"/>
      <c r="BN16357" s="792"/>
      <c r="BQ16357" s="792"/>
    </row>
    <row r="16358" spans="8:69" ht="12" customHeight="1">
      <c r="H16358" s="800"/>
      <c r="AJ16358" s="792"/>
      <c r="AM16358" s="792"/>
      <c r="AP16358" s="792"/>
      <c r="AS16358" s="792"/>
      <c r="AV16358" s="792"/>
      <c r="AY16358" s="792"/>
      <c r="BN16358" s="792"/>
      <c r="BQ16358" s="792"/>
    </row>
    <row r="16359" spans="8:69" ht="12" customHeight="1">
      <c r="H16359" s="800"/>
      <c r="AJ16359" s="792"/>
      <c r="AM16359" s="792"/>
      <c r="AP16359" s="792"/>
      <c r="AS16359" s="792"/>
      <c r="AV16359" s="792"/>
      <c r="AY16359" s="792"/>
      <c r="BN16359" s="792"/>
      <c r="BQ16359" s="792"/>
    </row>
    <row r="16360" spans="8:69" ht="12" customHeight="1">
      <c r="H16360" s="800"/>
      <c r="AJ16360" s="792"/>
      <c r="AM16360" s="792"/>
      <c r="AP16360" s="792"/>
      <c r="AS16360" s="792"/>
      <c r="AV16360" s="792"/>
      <c r="AY16360" s="792"/>
      <c r="BN16360" s="792"/>
      <c r="BQ16360" s="792"/>
    </row>
    <row r="16361" spans="8:69" ht="12" customHeight="1">
      <c r="H16361" s="800"/>
      <c r="AJ16361" s="792"/>
      <c r="AM16361" s="792"/>
      <c r="AP16361" s="792"/>
      <c r="AS16361" s="792"/>
      <c r="AV16361" s="792"/>
      <c r="AY16361" s="792"/>
      <c r="BN16361" s="792"/>
      <c r="BQ16361" s="792"/>
    </row>
    <row r="16362" spans="8:69" ht="12" customHeight="1">
      <c r="H16362" s="800"/>
      <c r="AJ16362" s="792"/>
      <c r="AM16362" s="792"/>
      <c r="AP16362" s="792"/>
      <c r="AS16362" s="792"/>
      <c r="AV16362" s="792"/>
      <c r="AY16362" s="792"/>
      <c r="BN16362" s="792"/>
      <c r="BQ16362" s="792"/>
    </row>
    <row r="16363" spans="8:69" ht="12" customHeight="1">
      <c r="H16363" s="800"/>
      <c r="AJ16363" s="792"/>
      <c r="AM16363" s="792"/>
      <c r="AP16363" s="792"/>
      <c r="AS16363" s="792"/>
      <c r="AV16363" s="792"/>
      <c r="AY16363" s="792"/>
      <c r="BN16363" s="792"/>
      <c r="BQ16363" s="792"/>
    </row>
    <row r="16364" spans="8:69" ht="12" customHeight="1">
      <c r="H16364" s="800"/>
      <c r="AJ16364" s="792"/>
      <c r="AM16364" s="792"/>
      <c r="AP16364" s="792"/>
      <c r="AS16364" s="792"/>
      <c r="AV16364" s="792"/>
      <c r="AY16364" s="792"/>
      <c r="BN16364" s="792"/>
      <c r="BQ16364" s="792"/>
    </row>
    <row r="16365" spans="8:69" ht="12" customHeight="1">
      <c r="H16365" s="800"/>
      <c r="AJ16365" s="792"/>
      <c r="AM16365" s="792"/>
      <c r="AP16365" s="792"/>
      <c r="AS16365" s="792"/>
      <c r="AV16365" s="792"/>
      <c r="AY16365" s="792"/>
      <c r="BN16365" s="792"/>
      <c r="BQ16365" s="792"/>
    </row>
    <row r="16366" spans="8:69" ht="12" customHeight="1">
      <c r="H16366" s="800"/>
      <c r="AJ16366" s="792"/>
      <c r="AM16366" s="792"/>
      <c r="AP16366" s="792"/>
      <c r="AS16366" s="792"/>
      <c r="AV16366" s="792"/>
      <c r="AY16366" s="792"/>
      <c r="BN16366" s="792"/>
      <c r="BQ16366" s="792"/>
    </row>
    <row r="16367" spans="8:69" ht="12" customHeight="1">
      <c r="H16367" s="800"/>
      <c r="AJ16367" s="792"/>
      <c r="AM16367" s="792"/>
      <c r="AP16367" s="792"/>
      <c r="AS16367" s="792"/>
      <c r="AV16367" s="792"/>
      <c r="AY16367" s="792"/>
      <c r="BN16367" s="792"/>
      <c r="BQ16367" s="792"/>
    </row>
    <row r="16368" spans="8:69" ht="12" customHeight="1">
      <c r="H16368" s="800"/>
      <c r="AJ16368" s="792"/>
      <c r="AM16368" s="792"/>
      <c r="AP16368" s="792"/>
      <c r="AS16368" s="792"/>
      <c r="AV16368" s="792"/>
      <c r="AY16368" s="792"/>
      <c r="BN16368" s="792"/>
      <c r="BQ16368" s="792"/>
    </row>
    <row r="16369" spans="8:69" ht="12" customHeight="1">
      <c r="H16369" s="800"/>
      <c r="AJ16369" s="792"/>
      <c r="AM16369" s="792"/>
      <c r="AP16369" s="792"/>
      <c r="AS16369" s="792"/>
      <c r="AV16369" s="792"/>
      <c r="AY16369" s="792"/>
      <c r="BN16369" s="792"/>
      <c r="BQ16369" s="792"/>
    </row>
    <row r="16370" spans="8:69" ht="12" customHeight="1">
      <c r="H16370" s="800"/>
      <c r="AJ16370" s="792"/>
      <c r="AM16370" s="792"/>
      <c r="AP16370" s="792"/>
      <c r="AS16370" s="792"/>
      <c r="AV16370" s="792"/>
      <c r="AY16370" s="792"/>
      <c r="BN16370" s="792"/>
      <c r="BQ16370" s="792"/>
    </row>
    <row r="16371" spans="8:69" ht="12" customHeight="1">
      <c r="H16371" s="800"/>
      <c r="AJ16371" s="792"/>
      <c r="AM16371" s="792"/>
      <c r="AP16371" s="792"/>
      <c r="AS16371" s="792"/>
      <c r="AV16371" s="792"/>
      <c r="AY16371" s="792"/>
      <c r="BN16371" s="792"/>
      <c r="BQ16371" s="792"/>
    </row>
    <row r="16372" spans="8:69" ht="12" customHeight="1">
      <c r="H16372" s="800"/>
      <c r="AJ16372" s="792"/>
      <c r="AM16372" s="792"/>
      <c r="AP16372" s="792"/>
      <c r="AS16372" s="792"/>
      <c r="AV16372" s="792"/>
      <c r="AY16372" s="792"/>
      <c r="BN16372" s="792"/>
      <c r="BQ16372" s="792"/>
    </row>
    <row r="16373" spans="8:69" ht="12" customHeight="1">
      <c r="H16373" s="800"/>
      <c r="AJ16373" s="792"/>
      <c r="AM16373" s="792"/>
      <c r="AP16373" s="792"/>
      <c r="AS16373" s="792"/>
      <c r="AV16373" s="792"/>
      <c r="AY16373" s="792"/>
      <c r="BN16373" s="792"/>
      <c r="BQ16373" s="792"/>
    </row>
    <row r="16374" spans="8:69" ht="12" customHeight="1">
      <c r="H16374" s="800"/>
      <c r="AJ16374" s="792"/>
      <c r="AM16374" s="792"/>
      <c r="AP16374" s="792"/>
      <c r="AS16374" s="792"/>
      <c r="AV16374" s="792"/>
      <c r="AY16374" s="792"/>
      <c r="BN16374" s="792"/>
      <c r="BQ16374" s="792"/>
    </row>
    <row r="16375" spans="8:69" ht="12" customHeight="1">
      <c r="H16375" s="800"/>
      <c r="AJ16375" s="792"/>
      <c r="AM16375" s="792"/>
      <c r="AP16375" s="792"/>
      <c r="AS16375" s="792"/>
      <c r="AV16375" s="792"/>
      <c r="AY16375" s="792"/>
      <c r="BN16375" s="792"/>
      <c r="BQ16375" s="792"/>
    </row>
    <row r="16376" spans="8:69" ht="12" customHeight="1">
      <c r="H16376" s="800"/>
      <c r="AJ16376" s="792"/>
      <c r="AM16376" s="792"/>
      <c r="AP16376" s="792"/>
      <c r="AS16376" s="792"/>
      <c r="AV16376" s="792"/>
      <c r="AY16376" s="792"/>
      <c r="BN16376" s="792"/>
      <c r="BQ16376" s="792"/>
    </row>
    <row r="16377" spans="8:69" ht="12" customHeight="1">
      <c r="H16377" s="800"/>
      <c r="AJ16377" s="792"/>
      <c r="AM16377" s="792"/>
      <c r="AP16377" s="792"/>
      <c r="AS16377" s="792"/>
      <c r="AV16377" s="792"/>
      <c r="AY16377" s="792"/>
      <c r="BN16377" s="792"/>
      <c r="BQ16377" s="792"/>
    </row>
    <row r="16378" spans="8:69" ht="12" customHeight="1">
      <c r="H16378" s="800"/>
      <c r="AJ16378" s="792"/>
      <c r="AM16378" s="792"/>
      <c r="AP16378" s="792"/>
      <c r="AS16378" s="792"/>
      <c r="AV16378" s="792"/>
      <c r="AY16378" s="792"/>
      <c r="BN16378" s="792"/>
      <c r="BQ16378" s="792"/>
    </row>
    <row r="16379" spans="8:69" ht="12" customHeight="1">
      <c r="H16379" s="800"/>
      <c r="AJ16379" s="792"/>
      <c r="AM16379" s="792"/>
      <c r="AP16379" s="792"/>
      <c r="AS16379" s="792"/>
      <c r="AV16379" s="792"/>
      <c r="AY16379" s="792"/>
      <c r="BN16379" s="792"/>
      <c r="BQ16379" s="792"/>
    </row>
  </sheetData>
  <sheetProtection sheet="1" objects="1" scenarios="1"/>
  <sortState xmlns:xlrd2="http://schemas.microsoft.com/office/spreadsheetml/2017/richdata2" ref="A5:IV65536">
    <sortCondition ref="A5"/>
  </sortState>
  <mergeCells count="51">
    <mergeCell ref="K1:O1"/>
    <mergeCell ref="F2:G2"/>
    <mergeCell ref="H2:I2"/>
    <mergeCell ref="J2:J4"/>
    <mergeCell ref="K2:L2"/>
    <mergeCell ref="M2:N2"/>
    <mergeCell ref="O2:O4"/>
    <mergeCell ref="K3:K4"/>
    <mergeCell ref="L3:L4"/>
    <mergeCell ref="M3:M4"/>
    <mergeCell ref="N3:N4"/>
    <mergeCell ref="C1:C4"/>
    <mergeCell ref="D1:D4"/>
    <mergeCell ref="E1:E4"/>
    <mergeCell ref="F1:J1"/>
    <mergeCell ref="F3:F4"/>
    <mergeCell ref="G3:G4"/>
    <mergeCell ref="H3:H4"/>
    <mergeCell ref="I3:I4"/>
    <mergeCell ref="P1:T1"/>
    <mergeCell ref="U1:Y1"/>
    <mergeCell ref="Z1:AD1"/>
    <mergeCell ref="AE1:AI1"/>
    <mergeCell ref="P2:Q2"/>
    <mergeCell ref="R2:S2"/>
    <mergeCell ref="T2:T4"/>
    <mergeCell ref="U2:V2"/>
    <mergeCell ref="W2:X2"/>
    <mergeCell ref="AD2:AD4"/>
    <mergeCell ref="AE2:AF2"/>
    <mergeCell ref="AG2:AH2"/>
    <mergeCell ref="AA3:AA4"/>
    <mergeCell ref="AB3:AB4"/>
    <mergeCell ref="AC3:AC4"/>
    <mergeCell ref="AE3:AE4"/>
    <mergeCell ref="AF3:AF4"/>
    <mergeCell ref="AG3:AG4"/>
    <mergeCell ref="AH3:AH4"/>
    <mergeCell ref="AI2:AI4"/>
    <mergeCell ref="P3:P4"/>
    <mergeCell ref="Q3:Q4"/>
    <mergeCell ref="R3:R4"/>
    <mergeCell ref="S3:S4"/>
    <mergeCell ref="U3:U4"/>
    <mergeCell ref="V3:V4"/>
    <mergeCell ref="W3:W4"/>
    <mergeCell ref="X3:X4"/>
    <mergeCell ref="Z3:Z4"/>
    <mergeCell ref="Y2:Y4"/>
    <mergeCell ref="Z2:AA2"/>
    <mergeCell ref="AB2:AC2"/>
  </mergeCells>
  <conditionalFormatting sqref="AK65">
    <cfRule type="expression" dxfId="38" priority="14">
      <formula>AF65+AK65&lt;AP65</formula>
    </cfRule>
  </conditionalFormatting>
  <conditionalFormatting sqref="AJ63:AJ64">
    <cfRule type="expression" dxfId="37" priority="13">
      <formula>AJ63+AE63&lt;AO63</formula>
    </cfRule>
  </conditionalFormatting>
  <conditionalFormatting sqref="AK63:AK64">
    <cfRule type="expression" dxfId="36" priority="12">
      <formula>AK63+AF63&lt;AP63</formula>
    </cfRule>
  </conditionalFormatting>
  <conditionalFormatting sqref="F5:F12 F47:F64">
    <cfRule type="expression" dxfId="35" priority="10">
      <formula>F5&lt;&gt;0</formula>
    </cfRule>
    <cfRule type="expression" dxfId="34" priority="11">
      <formula>AE5&lt;&gt;0</formula>
    </cfRule>
  </conditionalFormatting>
  <conditionalFormatting sqref="G47:I64 G5:G12">
    <cfRule type="expression" dxfId="33" priority="8">
      <formula>G5&lt;&gt;0</formula>
    </cfRule>
    <cfRule type="expression" dxfId="32" priority="9">
      <formula>AF5&lt;&gt;0</formula>
    </cfRule>
  </conditionalFormatting>
  <conditionalFormatting sqref="AJ5:AJ61">
    <cfRule type="expression" dxfId="31" priority="3">
      <formula>$AE5+$AJ5&lt;$AO5</formula>
    </cfRule>
  </conditionalFormatting>
  <conditionalFormatting sqref="K47:N64">
    <cfRule type="expression" dxfId="30" priority="6">
      <formula>K47&lt;&gt;0</formula>
    </cfRule>
    <cfRule type="expression" dxfId="29" priority="7">
      <formula>AE47&lt;&gt;0</formula>
    </cfRule>
  </conditionalFormatting>
  <conditionalFormatting sqref="P47:S64 S5:S12">
    <cfRule type="expression" dxfId="28" priority="4">
      <formula>P5&lt;&gt;0</formula>
    </cfRule>
    <cfRule type="expression" dxfId="27" priority="5">
      <formula>AE5&lt;&gt;0</formula>
    </cfRule>
  </conditionalFormatting>
  <conditionalFormatting sqref="AK5:AK61">
    <cfRule type="expression" dxfId="26" priority="2">
      <formula>$AF5+$AK5&lt;$AP5</formula>
    </cfRule>
  </conditionalFormatting>
  <conditionalFormatting sqref="AL5:AL61">
    <cfRule type="expression" dxfId="25" priority="1">
      <formula>$AG5+$AL5&lt;$AQ5</formula>
    </cfRule>
  </conditionalFormatting>
  <conditionalFormatting sqref="AM62:AM65">
    <cfRule type="expression" dxfId="24" priority="15">
      <formula>AM62+AH62&lt;#REF!</formula>
    </cfRule>
  </conditionalFormatting>
  <conditionalFormatting sqref="AM5:AM61">
    <cfRule type="expression" dxfId="23" priority="16">
      <formula>$AH5+$AM5&lt;#REF!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3" name="Button 1">
              <controlPr defaultSize="0" print="0" autoFill="0" autoPict="0" macro="[0]!XEP_A_Z">
                <anchor moveWithCells="1" sizeWithCells="1">
                  <from>
                    <xdr:col>1</xdr:col>
                    <xdr:colOff>1127760</xdr:colOff>
                    <xdr:row>1</xdr:row>
                    <xdr:rowOff>0</xdr:rowOff>
                  </from>
                  <to>
                    <xdr:col>4</xdr:col>
                    <xdr:colOff>190500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4" name="Button 2">
              <controlPr defaultSize="0" print="0" autoFill="0" autoPict="0" macro="[0]!XEP_A_Z">
                <anchor moveWithCells="1" sizeWithCells="1">
                  <from>
                    <xdr:col>1</xdr:col>
                    <xdr:colOff>1127760</xdr:colOff>
                    <xdr:row>1</xdr:row>
                    <xdr:rowOff>0</xdr:rowOff>
                  </from>
                  <to>
                    <xdr:col>4</xdr:col>
                    <xdr:colOff>190500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5" name="Button 3">
              <controlPr defaultSize="0" print="0" autoFill="0" autoPict="0" macro="[1]!XEP_A_Z">
                <anchor moveWithCells="1" sizeWithCells="1">
                  <from>
                    <xdr:col>1</xdr:col>
                    <xdr:colOff>1127760</xdr:colOff>
                    <xdr:row>1</xdr:row>
                    <xdr:rowOff>0</xdr:rowOff>
                  </from>
                  <to>
                    <xdr:col>4</xdr:col>
                    <xdr:colOff>190500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6" name="Button 4">
              <controlPr defaultSize="0" print="0" autoFill="0" autoPict="0" macro="[1]!XEP_A_Z">
                <anchor moveWithCells="1" sizeWithCells="1">
                  <from>
                    <xdr:col>1</xdr:col>
                    <xdr:colOff>1127760</xdr:colOff>
                    <xdr:row>1</xdr:row>
                    <xdr:rowOff>0</xdr:rowOff>
                  </from>
                  <to>
                    <xdr:col>4</xdr:col>
                    <xdr:colOff>190500</xdr:colOff>
                    <xdr:row>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:BK2533"/>
  <sheetViews>
    <sheetView workbookViewId="0">
      <selection activeCell="F11" sqref="F11"/>
    </sheetView>
  </sheetViews>
  <sheetFormatPr defaultColWidth="9.109375" defaultRowHeight="13.5" customHeight="1"/>
  <cols>
    <col min="1" max="1" width="9.88671875" style="1218" customWidth="1"/>
    <col min="2" max="2" width="17.5546875" style="1167" customWidth="1"/>
    <col min="3" max="5" width="4.6640625" style="1167" customWidth="1"/>
    <col min="6" max="40" width="4.33203125" style="1167" customWidth="1"/>
    <col min="41" max="43" width="4.6640625" style="1167" customWidth="1"/>
    <col min="44" max="61" width="5.44140625" style="1167" customWidth="1"/>
    <col min="62" max="62" width="9.109375" style="1167" customWidth="1"/>
    <col min="63" max="16384" width="9.109375" style="1167"/>
  </cols>
  <sheetData>
    <row r="1" spans="1:63" ht="13.5" customHeight="1">
      <c r="A1" s="1216"/>
      <c r="B1" s="1162"/>
      <c r="C1" s="1447"/>
      <c r="D1" s="1448"/>
      <c r="E1" s="1449"/>
      <c r="F1" s="1447"/>
      <c r="G1" s="1447"/>
      <c r="H1" s="1447"/>
      <c r="I1" s="1447"/>
      <c r="J1" s="1447"/>
      <c r="K1" s="1447"/>
      <c r="L1" s="1447"/>
      <c r="M1" s="1447"/>
      <c r="N1" s="1447"/>
      <c r="O1" s="1447"/>
      <c r="P1" s="1447"/>
      <c r="Q1" s="1447"/>
      <c r="R1" s="1447"/>
      <c r="S1" s="1447"/>
      <c r="T1" s="1447"/>
      <c r="U1" s="1447"/>
      <c r="V1" s="1447"/>
      <c r="W1" s="1447"/>
      <c r="X1" s="1447"/>
      <c r="Y1" s="1447"/>
      <c r="Z1" s="1451"/>
      <c r="AA1" s="1451"/>
      <c r="AB1" s="1451"/>
      <c r="AC1" s="1451"/>
      <c r="AD1" s="1451"/>
      <c r="AE1" s="1447"/>
      <c r="AF1" s="1447"/>
      <c r="AG1" s="1447"/>
      <c r="AH1" s="1447"/>
      <c r="AI1" s="1447"/>
      <c r="AJ1" s="1163"/>
      <c r="AK1" s="1164"/>
      <c r="AL1" s="1164"/>
      <c r="AM1" s="1163"/>
      <c r="AN1" s="1165"/>
      <c r="AO1" s="1166"/>
      <c r="AP1" s="1166"/>
      <c r="AQ1" s="1166"/>
    </row>
    <row r="2" spans="1:63" ht="32.25" customHeight="1">
      <c r="A2" s="1216"/>
      <c r="B2" s="1162"/>
      <c r="C2" s="1445"/>
      <c r="D2" s="1448"/>
      <c r="E2" s="1449"/>
      <c r="F2" s="1444"/>
      <c r="G2" s="1444"/>
      <c r="H2" s="1444"/>
      <c r="I2" s="1444"/>
      <c r="J2" s="1450"/>
      <c r="K2" s="1444"/>
      <c r="L2" s="1444"/>
      <c r="M2" s="1444"/>
      <c r="N2" s="1444"/>
      <c r="O2" s="1450"/>
      <c r="P2" s="1446"/>
      <c r="Q2" s="1446"/>
      <c r="R2" s="1446"/>
      <c r="S2" s="1446"/>
      <c r="T2" s="1444"/>
      <c r="U2" s="1446"/>
      <c r="V2" s="1446"/>
      <c r="W2" s="1446"/>
      <c r="X2" s="1446"/>
      <c r="Y2" s="1444"/>
      <c r="Z2" s="1443"/>
      <c r="AA2" s="1443"/>
      <c r="AB2" s="1443"/>
      <c r="AC2" s="1443"/>
      <c r="AD2" s="1444"/>
      <c r="AE2" s="1446"/>
      <c r="AF2" s="1446"/>
      <c r="AG2" s="1446"/>
      <c r="AH2" s="1446"/>
      <c r="AI2" s="1444"/>
      <c r="AJ2" s="1163"/>
      <c r="AK2" s="1164"/>
      <c r="AL2" s="1164"/>
      <c r="AM2" s="1163"/>
      <c r="AN2" s="1168"/>
      <c r="AO2" s="1166"/>
      <c r="AP2" s="1166"/>
      <c r="AQ2" s="1166"/>
    </row>
    <row r="3" spans="1:63" ht="13.5" customHeight="1">
      <c r="A3" s="1217"/>
      <c r="B3" s="1162"/>
      <c r="C3" s="1445"/>
      <c r="D3" s="1448"/>
      <c r="E3" s="1449"/>
      <c r="F3" s="1444"/>
      <c r="G3" s="1444"/>
      <c r="H3" s="1444"/>
      <c r="I3" s="1444"/>
      <c r="J3" s="1450"/>
      <c r="K3" s="1444"/>
      <c r="L3" s="1444"/>
      <c r="M3" s="1444"/>
      <c r="N3" s="1444"/>
      <c r="O3" s="1450"/>
      <c r="P3" s="1444"/>
      <c r="Q3" s="1446"/>
      <c r="R3" s="1446"/>
      <c r="S3" s="1446"/>
      <c r="T3" s="1444"/>
      <c r="U3" s="1446"/>
      <c r="V3" s="1446"/>
      <c r="W3" s="1446"/>
      <c r="X3" s="1446"/>
      <c r="Y3" s="1445"/>
      <c r="Z3" s="1443"/>
      <c r="AA3" s="1443"/>
      <c r="AB3" s="1443"/>
      <c r="AC3" s="1443"/>
      <c r="AD3" s="1445"/>
      <c r="AE3" s="1446"/>
      <c r="AF3" s="1446"/>
      <c r="AG3" s="1446"/>
      <c r="AH3" s="1446"/>
      <c r="AI3" s="1445"/>
      <c r="AJ3" s="796"/>
      <c r="AK3" s="797"/>
      <c r="AL3" s="797"/>
      <c r="AM3" s="796"/>
      <c r="AN3" s="797"/>
      <c r="AO3" s="797"/>
      <c r="AP3" s="796"/>
      <c r="AQ3" s="797"/>
      <c r="AR3" s="797"/>
      <c r="AS3" s="796"/>
      <c r="AT3" s="797"/>
      <c r="AU3" s="797"/>
      <c r="AV3" s="796"/>
      <c r="AW3" s="797"/>
      <c r="AX3" s="797"/>
      <c r="AY3" s="796"/>
      <c r="AZ3" s="797"/>
      <c r="BA3" s="797"/>
      <c r="BB3" s="797"/>
      <c r="BC3" s="797"/>
      <c r="BD3" s="797"/>
      <c r="BE3" s="797"/>
      <c r="BF3" s="797"/>
      <c r="BG3" s="797"/>
      <c r="BH3" s="797"/>
      <c r="BI3" s="797"/>
    </row>
    <row r="4" spans="1:63" ht="13.5" customHeight="1">
      <c r="A4" s="1216"/>
      <c r="B4" s="1162"/>
      <c r="C4" s="1445"/>
      <c r="D4" s="1448"/>
      <c r="E4" s="1449"/>
      <c r="F4" s="1444"/>
      <c r="G4" s="1444"/>
      <c r="H4" s="1444"/>
      <c r="I4" s="1444"/>
      <c r="J4" s="1450"/>
      <c r="K4" s="1444"/>
      <c r="L4" s="1444"/>
      <c r="M4" s="1444"/>
      <c r="N4" s="1444"/>
      <c r="O4" s="1450"/>
      <c r="P4" s="1444"/>
      <c r="Q4" s="1446"/>
      <c r="R4" s="1446"/>
      <c r="S4" s="1446"/>
      <c r="T4" s="1444"/>
      <c r="U4" s="1446"/>
      <c r="V4" s="1446"/>
      <c r="W4" s="1446"/>
      <c r="X4" s="1446"/>
      <c r="Y4" s="1445"/>
      <c r="Z4" s="1443"/>
      <c r="AA4" s="1443"/>
      <c r="AB4" s="1443"/>
      <c r="AC4" s="1443"/>
      <c r="AD4" s="1445"/>
      <c r="AE4" s="1446"/>
      <c r="AF4" s="1446"/>
      <c r="AG4" s="1446"/>
      <c r="AH4" s="1446"/>
      <c r="AI4" s="1445"/>
      <c r="AJ4" s="1163"/>
      <c r="AK4" s="1164"/>
      <c r="AL4" s="1164"/>
      <c r="AM4" s="1163"/>
      <c r="AN4" s="1168"/>
      <c r="AO4" s="1166"/>
      <c r="AP4" s="1166"/>
      <c r="AQ4" s="1166"/>
    </row>
    <row r="5" spans="1:63" ht="13.5" customHeight="1">
      <c r="A5" s="1183"/>
      <c r="B5" s="1169"/>
      <c r="C5" s="1170"/>
      <c r="D5" s="1168"/>
      <c r="E5" s="1171"/>
      <c r="F5" s="1163"/>
      <c r="G5" s="1163"/>
      <c r="H5" s="1163"/>
      <c r="I5" s="1163"/>
      <c r="J5" s="1163"/>
      <c r="K5" s="1163"/>
      <c r="L5" s="1163"/>
      <c r="M5" s="1163"/>
      <c r="N5" s="1163"/>
      <c r="O5" s="1163"/>
      <c r="P5" s="1163"/>
      <c r="Q5" s="1163"/>
      <c r="R5" s="1163"/>
      <c r="S5" s="1163"/>
      <c r="T5" s="1163"/>
      <c r="U5" s="1172"/>
      <c r="V5" s="1172"/>
      <c r="W5" s="1172"/>
      <c r="X5" s="1172"/>
      <c r="Y5" s="1163"/>
      <c r="Z5" s="1173"/>
      <c r="AA5" s="1174"/>
      <c r="AB5" s="1170"/>
      <c r="AC5" s="1168"/>
      <c r="AD5" s="1171"/>
      <c r="AE5" s="1163"/>
      <c r="AF5" s="1163"/>
      <c r="AG5" s="1163"/>
      <c r="AH5" s="1163"/>
      <c r="AI5" s="1175"/>
      <c r="AJ5" s="1163"/>
      <c r="AK5" s="1164"/>
      <c r="AL5" s="1164"/>
      <c r="AM5" s="1163"/>
      <c r="AN5" s="1168"/>
      <c r="AO5" s="1166"/>
      <c r="AP5" s="1166"/>
      <c r="AQ5" s="1166"/>
      <c r="BK5" s="1167">
        <v>1</v>
      </c>
    </row>
    <row r="6" spans="1:63" ht="13.5" customHeight="1">
      <c r="A6" s="1183"/>
      <c r="B6" s="1169"/>
      <c r="C6" s="1170"/>
      <c r="D6" s="1168"/>
      <c r="E6" s="1171"/>
      <c r="F6" s="1163"/>
      <c r="G6" s="1163"/>
      <c r="H6" s="1163"/>
      <c r="I6" s="1163"/>
      <c r="J6" s="1163"/>
      <c r="K6" s="1163"/>
      <c r="L6" s="1163"/>
      <c r="M6" s="1163"/>
      <c r="N6" s="1163"/>
      <c r="O6" s="1163"/>
      <c r="P6" s="1163"/>
      <c r="Q6" s="1163"/>
      <c r="R6" s="1163"/>
      <c r="S6" s="1163"/>
      <c r="T6" s="1163"/>
      <c r="U6" s="1172"/>
      <c r="V6" s="1172"/>
      <c r="W6" s="1172"/>
      <c r="X6" s="1172"/>
      <c r="Y6" s="1163"/>
      <c r="Z6" s="1173"/>
      <c r="AA6" s="1174"/>
      <c r="AB6" s="1170"/>
      <c r="AC6" s="1168"/>
      <c r="AD6" s="1171"/>
      <c r="AE6" s="1163"/>
      <c r="AF6" s="1163"/>
      <c r="AG6" s="1163"/>
      <c r="AH6" s="1163"/>
      <c r="AI6" s="1175"/>
      <c r="AJ6" s="1163"/>
      <c r="AK6" s="1164"/>
      <c r="AL6" s="1164"/>
      <c r="AM6" s="1163"/>
      <c r="AN6" s="1168"/>
      <c r="AO6" s="1166"/>
      <c r="AP6" s="1166"/>
      <c r="AQ6" s="1166"/>
      <c r="BK6" s="1167">
        <v>2</v>
      </c>
    </row>
    <row r="7" spans="1:63" ht="13.5" customHeight="1">
      <c r="A7" s="1183"/>
      <c r="B7" s="792"/>
      <c r="C7" s="1170"/>
      <c r="D7" s="1168"/>
      <c r="E7" s="1171"/>
      <c r="F7" s="1163"/>
      <c r="G7" s="1163"/>
      <c r="H7" s="1163"/>
      <c r="I7" s="1163"/>
      <c r="J7" s="1163"/>
      <c r="K7" s="1163"/>
      <c r="L7" s="1163"/>
      <c r="M7" s="1163"/>
      <c r="N7" s="1163"/>
      <c r="O7" s="1163"/>
      <c r="P7" s="1163"/>
      <c r="Q7" s="1163"/>
      <c r="R7" s="1163"/>
      <c r="S7" s="1163"/>
      <c r="T7" s="1163"/>
      <c r="U7" s="1172"/>
      <c r="V7" s="1172"/>
      <c r="W7" s="1172"/>
      <c r="X7" s="1172"/>
      <c r="Y7" s="1163"/>
      <c r="Z7" s="1173"/>
      <c r="AA7" s="1174"/>
      <c r="AB7" s="1170"/>
      <c r="AC7" s="1168"/>
      <c r="AD7" s="1171"/>
      <c r="AE7" s="1163"/>
      <c r="AF7" s="1163"/>
      <c r="AG7" s="1163"/>
      <c r="AH7" s="1163"/>
      <c r="AI7" s="1175"/>
      <c r="AJ7" s="1163"/>
      <c r="AK7" s="1164"/>
      <c r="AL7" s="1164"/>
      <c r="AM7" s="1163"/>
      <c r="AN7" s="1168"/>
      <c r="AO7" s="1166"/>
      <c r="AP7" s="1166"/>
      <c r="AQ7" s="1166"/>
      <c r="BK7" s="1167">
        <v>3</v>
      </c>
    </row>
    <row r="8" spans="1:63" ht="13.5" customHeight="1">
      <c r="A8" s="1183"/>
      <c r="B8" s="1169"/>
      <c r="C8" s="1170"/>
      <c r="D8" s="1168"/>
      <c r="E8" s="1171"/>
      <c r="F8" s="1163"/>
      <c r="G8" s="1163"/>
      <c r="H8" s="1163"/>
      <c r="I8" s="1163"/>
      <c r="J8" s="1163"/>
      <c r="K8" s="1163"/>
      <c r="L8" s="1163"/>
      <c r="M8" s="1163"/>
      <c r="N8" s="1163"/>
      <c r="O8" s="1163"/>
      <c r="P8" s="1163"/>
      <c r="Q8" s="1163"/>
      <c r="R8" s="1163"/>
      <c r="S8" s="1163"/>
      <c r="T8" s="1163"/>
      <c r="U8" s="1172"/>
      <c r="V8" s="1172"/>
      <c r="W8" s="1172"/>
      <c r="X8" s="1172"/>
      <c r="Y8" s="1163"/>
      <c r="Z8" s="1173"/>
      <c r="AA8" s="1174"/>
      <c r="AB8" s="1170"/>
      <c r="AC8" s="1168"/>
      <c r="AD8" s="1171"/>
      <c r="AE8" s="1163"/>
      <c r="AF8" s="1163"/>
      <c r="AG8" s="1163"/>
      <c r="AH8" s="1163"/>
      <c r="AI8" s="1175"/>
      <c r="AJ8" s="1163"/>
      <c r="AK8" s="1164"/>
      <c r="AL8" s="1164"/>
      <c r="AM8" s="1163"/>
      <c r="AN8" s="1168"/>
      <c r="AO8" s="1166"/>
      <c r="AP8" s="1166"/>
      <c r="AQ8" s="1166"/>
      <c r="BK8" s="1167">
        <v>4</v>
      </c>
    </row>
    <row r="9" spans="1:63" ht="13.5" customHeight="1">
      <c r="A9" s="1183"/>
      <c r="B9" s="792"/>
      <c r="C9" s="1170"/>
      <c r="D9" s="1168"/>
      <c r="E9" s="1171"/>
      <c r="F9" s="1163"/>
      <c r="G9" s="1163"/>
      <c r="H9" s="1163"/>
      <c r="I9" s="1163"/>
      <c r="J9" s="1163"/>
      <c r="K9" s="1163"/>
      <c r="L9" s="1163"/>
      <c r="M9" s="1163"/>
      <c r="N9" s="1163"/>
      <c r="O9" s="1163"/>
      <c r="P9" s="1163"/>
      <c r="Q9" s="1163"/>
      <c r="R9" s="1163"/>
      <c r="S9" s="1163"/>
      <c r="T9" s="1163"/>
      <c r="U9" s="1172"/>
      <c r="V9" s="1172"/>
      <c r="W9" s="1172"/>
      <c r="X9" s="1172"/>
      <c r="Y9" s="1163"/>
      <c r="Z9" s="1173"/>
      <c r="AA9" s="1174"/>
      <c r="AB9" s="1170"/>
      <c r="AC9" s="1168"/>
      <c r="AD9" s="1171"/>
      <c r="AE9" s="1163"/>
      <c r="AF9" s="1163"/>
      <c r="AG9" s="1163"/>
      <c r="AH9" s="1163"/>
      <c r="AI9" s="1175"/>
      <c r="AJ9" s="1163"/>
      <c r="AK9" s="1164"/>
      <c r="AL9" s="1164"/>
      <c r="AM9" s="1163"/>
      <c r="AN9" s="1168"/>
      <c r="AO9" s="1166"/>
      <c r="AP9" s="1166"/>
      <c r="AQ9" s="1166"/>
      <c r="BK9" s="1167">
        <v>5</v>
      </c>
    </row>
    <row r="10" spans="1:63" ht="13.5" customHeight="1">
      <c r="A10" s="1183"/>
      <c r="B10" s="1169"/>
      <c r="C10" s="1170"/>
      <c r="D10" s="1168"/>
      <c r="E10" s="1171"/>
      <c r="F10" s="1163"/>
      <c r="G10" s="1163"/>
      <c r="H10" s="1163"/>
      <c r="I10" s="1163"/>
      <c r="J10" s="1163"/>
      <c r="K10" s="1163"/>
      <c r="L10" s="1163"/>
      <c r="M10" s="1163"/>
      <c r="N10" s="1163"/>
      <c r="O10" s="1163"/>
      <c r="P10" s="1163"/>
      <c r="Q10" s="1163"/>
      <c r="R10" s="1163"/>
      <c r="S10" s="1163"/>
      <c r="T10" s="1163"/>
      <c r="U10" s="1172"/>
      <c r="V10" s="1172"/>
      <c r="W10" s="1172"/>
      <c r="X10" s="1172"/>
      <c r="Y10" s="1163"/>
      <c r="Z10" s="1173"/>
      <c r="AA10" s="1174"/>
      <c r="AB10" s="1170"/>
      <c r="AC10" s="1168"/>
      <c r="AD10" s="1171"/>
      <c r="AE10" s="1163"/>
      <c r="AF10" s="1163"/>
      <c r="AG10" s="1163"/>
      <c r="AH10" s="1163"/>
      <c r="AI10" s="1175"/>
      <c r="AJ10" s="1163"/>
      <c r="AK10" s="1164"/>
      <c r="AL10" s="1164"/>
      <c r="AM10" s="1163"/>
      <c r="AN10" s="1168"/>
      <c r="AO10" s="1166"/>
      <c r="AP10" s="1166"/>
      <c r="AQ10" s="1166"/>
      <c r="BK10" s="1167">
        <v>6</v>
      </c>
    </row>
    <row r="11" spans="1:63" ht="13.5" customHeight="1">
      <c r="A11" s="1183"/>
      <c r="B11" s="1169"/>
      <c r="C11" s="1170"/>
      <c r="D11" s="1168"/>
      <c r="E11" s="1171"/>
      <c r="F11" s="1163"/>
      <c r="G11" s="1163"/>
      <c r="H11" s="1163"/>
      <c r="I11" s="1163"/>
      <c r="J11" s="1163"/>
      <c r="K11" s="1163"/>
      <c r="L11" s="1163"/>
      <c r="M11" s="1163"/>
      <c r="N11" s="1163"/>
      <c r="O11" s="1163"/>
      <c r="P11" s="1163"/>
      <c r="Q11" s="1163"/>
      <c r="R11" s="1163"/>
      <c r="S11" s="1163"/>
      <c r="T11" s="1163"/>
      <c r="U11" s="1172"/>
      <c r="V11" s="1172"/>
      <c r="W11" s="1172"/>
      <c r="X11" s="1172"/>
      <c r="Y11" s="1163"/>
      <c r="Z11" s="1173"/>
      <c r="AA11" s="1174"/>
      <c r="AB11" s="1170"/>
      <c r="AC11" s="1168"/>
      <c r="AD11" s="1171"/>
      <c r="AE11" s="1163"/>
      <c r="AF11" s="1163"/>
      <c r="AG11" s="1163"/>
      <c r="AH11" s="1163"/>
      <c r="AI11" s="1175"/>
      <c r="AJ11" s="1163"/>
      <c r="AK11" s="1164"/>
      <c r="AL11" s="1164"/>
      <c r="AM11" s="1163"/>
      <c r="AN11" s="1168"/>
      <c r="AO11" s="1166"/>
      <c r="AP11" s="1166"/>
      <c r="AQ11" s="1166"/>
      <c r="BK11" s="1167">
        <v>7</v>
      </c>
    </row>
    <row r="12" spans="1:63" ht="13.5" customHeight="1">
      <c r="A12" s="1183"/>
      <c r="B12" s="1169"/>
      <c r="C12" s="1170"/>
      <c r="D12" s="1168"/>
      <c r="E12" s="1171"/>
      <c r="F12" s="1163"/>
      <c r="G12" s="1163"/>
      <c r="H12" s="1163"/>
      <c r="I12" s="1163"/>
      <c r="J12" s="1163"/>
      <c r="K12" s="1163"/>
      <c r="L12" s="1163"/>
      <c r="M12" s="1163"/>
      <c r="N12" s="1163"/>
      <c r="O12" s="1163"/>
      <c r="P12" s="1163"/>
      <c r="Q12" s="1163"/>
      <c r="R12" s="1163"/>
      <c r="S12" s="1163"/>
      <c r="T12" s="1163"/>
      <c r="U12" s="1172"/>
      <c r="V12" s="1172"/>
      <c r="W12" s="1172"/>
      <c r="X12" s="1172"/>
      <c r="Y12" s="1163"/>
      <c r="Z12" s="1173"/>
      <c r="AA12" s="1174"/>
      <c r="AB12" s="1170"/>
      <c r="AC12" s="1168"/>
      <c r="AD12" s="1171"/>
      <c r="AE12" s="1163"/>
      <c r="AF12" s="1163"/>
      <c r="AG12" s="1163"/>
      <c r="AH12" s="1163"/>
      <c r="AI12" s="1175"/>
      <c r="AJ12" s="1163"/>
      <c r="AK12" s="1164"/>
      <c r="AL12" s="1164"/>
      <c r="AM12" s="1163"/>
      <c r="AN12" s="1168"/>
      <c r="AO12" s="1166"/>
      <c r="AP12" s="1166"/>
      <c r="AQ12" s="1166"/>
      <c r="BK12" s="1167">
        <v>8</v>
      </c>
    </row>
    <row r="13" spans="1:63" ht="13.5" customHeight="1">
      <c r="A13" s="1183"/>
      <c r="B13" s="1169"/>
      <c r="C13" s="1170"/>
      <c r="D13" s="1168"/>
      <c r="E13" s="1171"/>
      <c r="F13" s="1163"/>
      <c r="G13" s="1163"/>
      <c r="H13" s="1163"/>
      <c r="I13" s="1163"/>
      <c r="J13" s="1163"/>
      <c r="K13" s="1163"/>
      <c r="L13" s="1163"/>
      <c r="M13" s="1163"/>
      <c r="N13" s="1163"/>
      <c r="O13" s="1163"/>
      <c r="P13" s="1163"/>
      <c r="Q13" s="1163"/>
      <c r="R13" s="1163"/>
      <c r="S13" s="1163"/>
      <c r="T13" s="1163"/>
      <c r="U13" s="1172"/>
      <c r="V13" s="1172"/>
      <c r="W13" s="1172"/>
      <c r="X13" s="1172"/>
      <c r="Y13" s="1163"/>
      <c r="Z13" s="1173"/>
      <c r="AA13" s="1176"/>
      <c r="AB13" s="1177"/>
      <c r="AC13" s="1166"/>
      <c r="AD13" s="1166"/>
      <c r="AE13" s="1163"/>
      <c r="AF13" s="1163"/>
      <c r="AG13" s="1163"/>
      <c r="AH13" s="1163"/>
      <c r="AI13" s="1175"/>
      <c r="AJ13" s="1163"/>
      <c r="AK13" s="1164"/>
      <c r="AL13" s="1164"/>
      <c r="AM13" s="1163"/>
      <c r="AN13" s="1168"/>
      <c r="AO13" s="1166"/>
      <c r="AP13" s="1166"/>
      <c r="AQ13" s="1166"/>
      <c r="BK13" s="1167">
        <v>9</v>
      </c>
    </row>
    <row r="14" spans="1:63" ht="13.5" customHeight="1">
      <c r="A14" s="1183"/>
      <c r="B14" s="1169"/>
      <c r="C14" s="1170"/>
      <c r="D14" s="1168"/>
      <c r="E14" s="1171"/>
      <c r="F14" s="1163"/>
      <c r="G14" s="1163"/>
      <c r="H14" s="1163"/>
      <c r="I14" s="1163"/>
      <c r="J14" s="1163"/>
      <c r="K14" s="1163"/>
      <c r="L14" s="1163"/>
      <c r="M14" s="1163"/>
      <c r="N14" s="1163"/>
      <c r="O14" s="1163"/>
      <c r="P14" s="1163"/>
      <c r="Q14" s="1163"/>
      <c r="R14" s="1163"/>
      <c r="S14" s="1163"/>
      <c r="T14" s="1163"/>
      <c r="U14" s="1172"/>
      <c r="V14" s="1172"/>
      <c r="W14" s="1172"/>
      <c r="X14" s="1172"/>
      <c r="Y14" s="1163"/>
      <c r="Z14" s="1173"/>
      <c r="AA14" s="1176"/>
      <c r="AB14" s="1177"/>
      <c r="AC14" s="1166"/>
      <c r="AD14" s="1166"/>
      <c r="AE14" s="1163"/>
      <c r="AF14" s="1163"/>
      <c r="AG14" s="1163"/>
      <c r="AH14" s="1163"/>
      <c r="AI14" s="1175"/>
      <c r="AJ14" s="1163"/>
      <c r="AK14" s="1164"/>
      <c r="AL14" s="1164"/>
      <c r="AM14" s="1163"/>
      <c r="AN14" s="1168"/>
      <c r="AO14" s="1166"/>
      <c r="AP14" s="1166"/>
      <c r="AQ14" s="1166"/>
      <c r="BK14" s="1167">
        <v>10</v>
      </c>
    </row>
    <row r="15" spans="1:63" ht="13.5" customHeight="1">
      <c r="A15" s="1183"/>
      <c r="B15" s="1169"/>
      <c r="C15" s="1170"/>
      <c r="D15" s="1168"/>
      <c r="E15" s="1172"/>
      <c r="F15" s="1163"/>
      <c r="G15" s="1163"/>
      <c r="H15" s="1163"/>
      <c r="I15" s="1163"/>
      <c r="J15" s="1163"/>
      <c r="K15" s="1163"/>
      <c r="L15" s="1163"/>
      <c r="M15" s="1163"/>
      <c r="N15" s="1163"/>
      <c r="O15" s="1163"/>
      <c r="P15" s="1163"/>
      <c r="Q15" s="1163"/>
      <c r="R15" s="1163"/>
      <c r="S15" s="1163"/>
      <c r="T15" s="1163"/>
      <c r="U15" s="1172"/>
      <c r="V15" s="1172"/>
      <c r="W15" s="1172"/>
      <c r="X15" s="1172"/>
      <c r="Y15" s="1163"/>
      <c r="Z15" s="1173"/>
      <c r="AA15" s="1176"/>
      <c r="AB15" s="1177"/>
      <c r="AC15" s="1166"/>
      <c r="AD15" s="1166"/>
      <c r="AE15" s="1163"/>
      <c r="AF15" s="1163"/>
      <c r="AG15" s="1163"/>
      <c r="AH15" s="1163"/>
      <c r="AI15" s="1175"/>
      <c r="AJ15" s="1163"/>
      <c r="AK15" s="1164"/>
      <c r="AL15" s="1164"/>
      <c r="AM15" s="1163"/>
      <c r="AN15" s="1168"/>
      <c r="AO15" s="1166"/>
      <c r="AP15" s="1166"/>
      <c r="AQ15" s="1166"/>
      <c r="BK15" s="1167">
        <v>11</v>
      </c>
    </row>
    <row r="16" spans="1:63" ht="13.5" customHeight="1">
      <c r="A16" s="1183"/>
      <c r="B16" s="1169"/>
      <c r="C16" s="1170"/>
      <c r="D16" s="1168"/>
      <c r="E16" s="1172"/>
      <c r="F16" s="1163"/>
      <c r="G16" s="1163"/>
      <c r="H16" s="1163"/>
      <c r="I16" s="1163"/>
      <c r="J16" s="1163"/>
      <c r="K16" s="1163"/>
      <c r="L16" s="1163"/>
      <c r="M16" s="1163"/>
      <c r="N16" s="1163"/>
      <c r="O16" s="1163"/>
      <c r="P16" s="1163"/>
      <c r="Q16" s="1163"/>
      <c r="R16" s="1163"/>
      <c r="S16" s="1163"/>
      <c r="T16" s="1163"/>
      <c r="U16" s="1172"/>
      <c r="V16" s="1172"/>
      <c r="W16" s="1172"/>
      <c r="X16" s="1172"/>
      <c r="Y16" s="1163"/>
      <c r="Z16" s="1173"/>
      <c r="AA16" s="1176"/>
      <c r="AB16" s="1177"/>
      <c r="AC16" s="1166"/>
      <c r="AD16" s="1166"/>
      <c r="AE16" s="1163"/>
      <c r="AF16" s="1163"/>
      <c r="AG16" s="1163"/>
      <c r="AH16" s="1163"/>
      <c r="AI16" s="1175"/>
      <c r="AJ16" s="1163"/>
      <c r="AK16" s="1164"/>
      <c r="AL16" s="1164"/>
      <c r="AM16" s="1163"/>
      <c r="AN16" s="1168"/>
      <c r="AO16" s="1166"/>
      <c r="AP16" s="1166"/>
      <c r="AQ16" s="1166"/>
      <c r="BK16" s="1167">
        <v>12</v>
      </c>
    </row>
    <row r="17" spans="1:63" ht="13.5" customHeight="1">
      <c r="A17" s="1183"/>
      <c r="B17" s="1169"/>
      <c r="C17" s="1170"/>
      <c r="D17" s="1168"/>
      <c r="E17" s="1172"/>
      <c r="F17" s="1163"/>
      <c r="G17" s="1163"/>
      <c r="H17" s="1163"/>
      <c r="I17" s="1163"/>
      <c r="J17" s="1163"/>
      <c r="K17" s="1163"/>
      <c r="L17" s="1163"/>
      <c r="M17" s="1163"/>
      <c r="N17" s="1163"/>
      <c r="O17" s="1163"/>
      <c r="P17" s="1163"/>
      <c r="Q17" s="1163"/>
      <c r="R17" s="1163"/>
      <c r="S17" s="1163"/>
      <c r="T17" s="1163"/>
      <c r="U17" s="1172"/>
      <c r="V17" s="1172"/>
      <c r="W17" s="1172"/>
      <c r="X17" s="1172"/>
      <c r="Y17" s="1163"/>
      <c r="Z17" s="1173"/>
      <c r="AA17" s="1176"/>
      <c r="AB17" s="1177"/>
      <c r="AC17" s="1166"/>
      <c r="AD17" s="1166"/>
      <c r="AE17" s="1163"/>
      <c r="AF17" s="1163"/>
      <c r="AG17" s="1163"/>
      <c r="AH17" s="1163"/>
      <c r="AI17" s="1175"/>
      <c r="AJ17" s="1163"/>
      <c r="AK17" s="1164"/>
      <c r="AL17" s="1164"/>
      <c r="AM17" s="1163"/>
      <c r="AN17" s="1168"/>
      <c r="AO17" s="1166"/>
      <c r="AP17" s="1166"/>
      <c r="AQ17" s="1166"/>
      <c r="BK17" s="1167">
        <v>13</v>
      </c>
    </row>
    <row r="18" spans="1:63" ht="13.5" customHeight="1">
      <c r="A18" s="1183"/>
      <c r="B18" s="1169"/>
      <c r="C18" s="1170"/>
      <c r="D18" s="1172"/>
      <c r="E18" s="1172"/>
      <c r="F18" s="1163"/>
      <c r="G18" s="1163"/>
      <c r="H18" s="1163"/>
      <c r="I18" s="1163"/>
      <c r="J18" s="1163"/>
      <c r="K18" s="1163"/>
      <c r="L18" s="1163"/>
      <c r="M18" s="1163"/>
      <c r="N18" s="1163"/>
      <c r="O18" s="1163"/>
      <c r="P18" s="1163"/>
      <c r="Q18" s="1163"/>
      <c r="R18" s="1163"/>
      <c r="S18" s="1163"/>
      <c r="T18" s="1163"/>
      <c r="U18" s="1172"/>
      <c r="V18" s="1172"/>
      <c r="W18" s="1172"/>
      <c r="X18" s="1172"/>
      <c r="Y18" s="1163"/>
      <c r="Z18" s="1173"/>
      <c r="AA18" s="1176"/>
      <c r="AB18" s="1177"/>
      <c r="AC18" s="1166"/>
      <c r="AD18" s="1166"/>
      <c r="AE18" s="1163"/>
      <c r="AF18" s="1163"/>
      <c r="AG18" s="1163"/>
      <c r="AH18" s="1163"/>
      <c r="AI18" s="1175"/>
      <c r="AJ18" s="1163"/>
      <c r="AK18" s="1164"/>
      <c r="AL18" s="1164"/>
      <c r="AM18" s="1163"/>
      <c r="AN18" s="1168"/>
      <c r="AO18" s="1166"/>
      <c r="AP18" s="1166"/>
      <c r="AQ18" s="1166"/>
      <c r="BK18" s="1167">
        <v>14</v>
      </c>
    </row>
    <row r="19" spans="1:63" ht="13.5" customHeight="1">
      <c r="A19" s="1183"/>
      <c r="B19" s="1169"/>
      <c r="C19" s="1170"/>
      <c r="D19" s="1172"/>
      <c r="E19" s="1172"/>
      <c r="F19" s="1163"/>
      <c r="G19" s="1163"/>
      <c r="H19" s="1163"/>
      <c r="I19" s="1163"/>
      <c r="J19" s="1163"/>
      <c r="K19" s="1163"/>
      <c r="L19" s="1163"/>
      <c r="M19" s="1163"/>
      <c r="N19" s="1163"/>
      <c r="O19" s="1163"/>
      <c r="P19" s="1163"/>
      <c r="Q19" s="1163"/>
      <c r="R19" s="1163"/>
      <c r="S19" s="1163"/>
      <c r="T19" s="1163"/>
      <c r="U19" s="1172"/>
      <c r="V19" s="1172"/>
      <c r="W19" s="1172"/>
      <c r="X19" s="1172"/>
      <c r="Y19" s="1163"/>
      <c r="Z19" s="1173"/>
      <c r="AA19" s="1176"/>
      <c r="AB19" s="1177"/>
      <c r="AC19" s="1166"/>
      <c r="AD19" s="1166"/>
      <c r="AE19" s="1163"/>
      <c r="AF19" s="1163"/>
      <c r="AG19" s="1163"/>
      <c r="AH19" s="1163"/>
      <c r="AI19" s="1175"/>
      <c r="AJ19" s="1163"/>
      <c r="AK19" s="1164"/>
      <c r="AL19" s="1164"/>
      <c r="AM19" s="1163"/>
      <c r="AN19" s="1168"/>
      <c r="AO19" s="1166"/>
      <c r="AP19" s="1166"/>
      <c r="AQ19" s="1166"/>
      <c r="BK19" s="1167">
        <v>15</v>
      </c>
    </row>
    <row r="20" spans="1:63" ht="13.5" customHeight="1">
      <c r="A20" s="1183"/>
      <c r="B20" s="1169"/>
      <c r="C20" s="1170"/>
      <c r="D20" s="1172"/>
      <c r="E20" s="1172"/>
      <c r="F20" s="1163"/>
      <c r="G20" s="1163"/>
      <c r="H20" s="1163"/>
      <c r="I20" s="1163"/>
      <c r="J20" s="1163"/>
      <c r="K20" s="1163"/>
      <c r="L20" s="1163"/>
      <c r="M20" s="1163"/>
      <c r="N20" s="1163"/>
      <c r="O20" s="1163"/>
      <c r="P20" s="1163"/>
      <c r="Q20" s="1163"/>
      <c r="R20" s="1163"/>
      <c r="S20" s="1163"/>
      <c r="T20" s="1163"/>
      <c r="U20" s="1172"/>
      <c r="V20" s="1172"/>
      <c r="W20" s="1172"/>
      <c r="X20" s="1172"/>
      <c r="Y20" s="1163"/>
      <c r="Z20" s="1173"/>
      <c r="AA20" s="1176"/>
      <c r="AB20" s="1177"/>
      <c r="AC20" s="1166"/>
      <c r="AD20" s="1166"/>
      <c r="AE20" s="1163"/>
      <c r="AF20" s="1163"/>
      <c r="AG20" s="1163"/>
      <c r="AH20" s="1163"/>
      <c r="AI20" s="1175"/>
      <c r="AJ20" s="1163"/>
      <c r="AK20" s="1164"/>
      <c r="AL20" s="1164"/>
      <c r="AM20" s="1163"/>
      <c r="AN20" s="1168"/>
      <c r="AO20" s="1166"/>
      <c r="AP20" s="1166"/>
      <c r="AQ20" s="1166"/>
      <c r="BK20" s="1167">
        <v>16</v>
      </c>
    </row>
    <row r="21" spans="1:63" ht="13.5" customHeight="1">
      <c r="A21" s="1183"/>
      <c r="B21" s="1169"/>
      <c r="C21" s="1170"/>
      <c r="D21" s="1172"/>
      <c r="E21" s="1172"/>
      <c r="F21" s="1163"/>
      <c r="G21" s="1163"/>
      <c r="H21" s="1163"/>
      <c r="I21" s="1163"/>
      <c r="J21" s="1163"/>
      <c r="K21" s="1163"/>
      <c r="L21" s="1163"/>
      <c r="M21" s="1163"/>
      <c r="N21" s="1163"/>
      <c r="O21" s="1163"/>
      <c r="P21" s="1163"/>
      <c r="Q21" s="1163"/>
      <c r="R21" s="1163"/>
      <c r="S21" s="1163"/>
      <c r="T21" s="1163"/>
      <c r="U21" s="1172"/>
      <c r="V21" s="1172"/>
      <c r="W21" s="1172"/>
      <c r="X21" s="1172"/>
      <c r="Y21" s="1163"/>
      <c r="Z21" s="1173"/>
      <c r="AA21" s="1176"/>
      <c r="AB21" s="1177"/>
      <c r="AC21" s="1166"/>
      <c r="AD21" s="1166"/>
      <c r="AE21" s="1163"/>
      <c r="AF21" s="1163"/>
      <c r="AG21" s="1163"/>
      <c r="AH21" s="1163"/>
      <c r="AI21" s="1175"/>
      <c r="AJ21" s="1163"/>
      <c r="AK21" s="1164"/>
      <c r="AL21" s="1164"/>
      <c r="AM21" s="1163"/>
      <c r="AN21" s="1168"/>
      <c r="AO21" s="1166"/>
      <c r="AP21" s="1166"/>
      <c r="AQ21" s="1166"/>
      <c r="BK21" s="1167">
        <v>17</v>
      </c>
    </row>
    <row r="22" spans="1:63" ht="13.5" customHeight="1">
      <c r="A22" s="1183"/>
      <c r="B22" s="1169"/>
      <c r="C22" s="1170"/>
      <c r="D22" s="1172"/>
      <c r="E22" s="1172"/>
      <c r="F22" s="1163"/>
      <c r="G22" s="1163"/>
      <c r="H22" s="1163"/>
      <c r="I22" s="1163"/>
      <c r="J22" s="1163"/>
      <c r="K22" s="1163"/>
      <c r="L22" s="1163"/>
      <c r="M22" s="1163"/>
      <c r="N22" s="1163"/>
      <c r="O22" s="1163"/>
      <c r="P22" s="1163"/>
      <c r="Q22" s="1163"/>
      <c r="R22" s="1163"/>
      <c r="S22" s="1163"/>
      <c r="T22" s="1163"/>
      <c r="U22" s="1172"/>
      <c r="V22" s="1172"/>
      <c r="W22" s="1172"/>
      <c r="X22" s="1172"/>
      <c r="Y22" s="1163"/>
      <c r="Z22" s="1173"/>
      <c r="AA22" s="1176"/>
      <c r="AB22" s="1177"/>
      <c r="AC22" s="1166"/>
      <c r="AD22" s="1166"/>
      <c r="AE22" s="1163"/>
      <c r="AF22" s="1163"/>
      <c r="AG22" s="1163"/>
      <c r="AH22" s="1163"/>
      <c r="AI22" s="1175"/>
      <c r="AJ22" s="1163"/>
      <c r="AK22" s="1164"/>
      <c r="AL22" s="1164"/>
      <c r="AM22" s="1163"/>
      <c r="AN22" s="1168"/>
      <c r="AO22" s="1166"/>
      <c r="AP22" s="1166"/>
      <c r="AQ22" s="1166"/>
      <c r="BK22" s="1167">
        <v>18</v>
      </c>
    </row>
    <row r="23" spans="1:63" ht="13.5" customHeight="1">
      <c r="A23" s="1183"/>
      <c r="B23" s="1169"/>
      <c r="C23" s="1170"/>
      <c r="D23" s="1172"/>
      <c r="E23" s="1172"/>
      <c r="F23" s="1163"/>
      <c r="G23" s="1163"/>
      <c r="H23" s="1163"/>
      <c r="I23" s="1163"/>
      <c r="J23" s="1163"/>
      <c r="K23" s="1163"/>
      <c r="L23" s="1163"/>
      <c r="M23" s="1163"/>
      <c r="N23" s="1163"/>
      <c r="O23" s="1163"/>
      <c r="P23" s="1163"/>
      <c r="Q23" s="1163"/>
      <c r="R23" s="1163"/>
      <c r="S23" s="1163"/>
      <c r="T23" s="1163"/>
      <c r="U23" s="1172"/>
      <c r="V23" s="1172"/>
      <c r="W23" s="1172"/>
      <c r="X23" s="1172"/>
      <c r="Y23" s="1163"/>
      <c r="Z23" s="1173"/>
      <c r="AA23" s="1176"/>
      <c r="AB23" s="1177"/>
      <c r="AC23" s="1166"/>
      <c r="AD23" s="1166"/>
      <c r="AE23" s="1163"/>
      <c r="AF23" s="1163"/>
      <c r="AG23" s="1163"/>
      <c r="AH23" s="1163"/>
      <c r="AI23" s="1175"/>
      <c r="AJ23" s="1163"/>
      <c r="AK23" s="1164"/>
      <c r="AL23" s="1164"/>
      <c r="AM23" s="1163"/>
      <c r="AN23" s="1168"/>
      <c r="AO23" s="1166"/>
      <c r="AP23" s="1166"/>
      <c r="AQ23" s="1166"/>
      <c r="BK23" s="1167">
        <v>19</v>
      </c>
    </row>
    <row r="24" spans="1:63" ht="13.5" customHeight="1">
      <c r="A24" s="1183"/>
      <c r="B24" s="1169"/>
      <c r="C24" s="1170"/>
      <c r="D24" s="1172"/>
      <c r="E24" s="1172"/>
      <c r="F24" s="1163"/>
      <c r="G24" s="1163"/>
      <c r="H24" s="1163"/>
      <c r="I24" s="1163"/>
      <c r="J24" s="1163"/>
      <c r="K24" s="1163"/>
      <c r="L24" s="1163"/>
      <c r="M24" s="1163"/>
      <c r="N24" s="1163"/>
      <c r="O24" s="1163"/>
      <c r="P24" s="1163"/>
      <c r="Q24" s="1163"/>
      <c r="R24" s="1163"/>
      <c r="S24" s="1163"/>
      <c r="T24" s="1163"/>
      <c r="U24" s="1172"/>
      <c r="V24" s="1172"/>
      <c r="W24" s="1172"/>
      <c r="X24" s="1172"/>
      <c r="Y24" s="1163"/>
      <c r="Z24" s="1173"/>
      <c r="AA24" s="1176"/>
      <c r="AB24" s="1177"/>
      <c r="AC24" s="1166"/>
      <c r="AD24" s="1166"/>
      <c r="AE24" s="1163"/>
      <c r="AF24" s="1163"/>
      <c r="AG24" s="1163"/>
      <c r="AH24" s="1163"/>
      <c r="AI24" s="1175"/>
      <c r="AJ24" s="1163"/>
      <c r="AK24" s="1164"/>
      <c r="AL24" s="1164"/>
      <c r="AM24" s="1163"/>
      <c r="AN24" s="1168"/>
      <c r="AO24" s="1166"/>
      <c r="AP24" s="1166"/>
      <c r="AQ24" s="1166"/>
      <c r="BK24" s="1167">
        <v>20</v>
      </c>
    </row>
    <row r="25" spans="1:63" ht="13.5" customHeight="1">
      <c r="A25" s="1183"/>
      <c r="B25" s="1169"/>
      <c r="C25" s="1170"/>
      <c r="D25" s="1172"/>
      <c r="E25" s="1172"/>
      <c r="F25" s="1163"/>
      <c r="G25" s="1163"/>
      <c r="H25" s="1163"/>
      <c r="I25" s="1163"/>
      <c r="J25" s="1163"/>
      <c r="K25" s="1163"/>
      <c r="L25" s="1163"/>
      <c r="M25" s="1163"/>
      <c r="N25" s="1163"/>
      <c r="O25" s="1163"/>
      <c r="P25" s="1163"/>
      <c r="Q25" s="1163"/>
      <c r="R25" s="1163"/>
      <c r="S25" s="1163"/>
      <c r="T25" s="1163"/>
      <c r="U25" s="1172"/>
      <c r="V25" s="1172"/>
      <c r="W25" s="1172"/>
      <c r="X25" s="1172"/>
      <c r="Y25" s="1163"/>
      <c r="Z25" s="1173"/>
      <c r="AA25" s="1176"/>
      <c r="AB25" s="1177"/>
      <c r="AC25" s="1166"/>
      <c r="AD25" s="1166"/>
      <c r="AE25" s="1163"/>
      <c r="AF25" s="1163"/>
      <c r="AG25" s="1163"/>
      <c r="AH25" s="1163"/>
      <c r="AI25" s="1175"/>
      <c r="AJ25" s="1163"/>
      <c r="AK25" s="1164"/>
      <c r="AL25" s="1164"/>
      <c r="AM25" s="1163"/>
      <c r="AN25" s="1168"/>
      <c r="AO25" s="1166"/>
      <c r="AP25" s="1166"/>
      <c r="AQ25" s="1166"/>
      <c r="BK25" s="1167">
        <v>21</v>
      </c>
    </row>
    <row r="26" spans="1:63" ht="13.5" customHeight="1">
      <c r="A26" s="1183"/>
      <c r="B26" s="1169"/>
      <c r="C26" s="1170"/>
      <c r="D26" s="1172"/>
      <c r="E26" s="1172"/>
      <c r="F26" s="1163"/>
      <c r="G26" s="1163"/>
      <c r="H26" s="1163"/>
      <c r="I26" s="1163"/>
      <c r="J26" s="1163"/>
      <c r="K26" s="1163"/>
      <c r="L26" s="1163"/>
      <c r="M26" s="1163"/>
      <c r="N26" s="1163"/>
      <c r="O26" s="1163"/>
      <c r="P26" s="1163"/>
      <c r="Q26" s="1163"/>
      <c r="R26" s="1163"/>
      <c r="S26" s="1163"/>
      <c r="T26" s="1163"/>
      <c r="U26" s="1172"/>
      <c r="V26" s="1172"/>
      <c r="W26" s="1172"/>
      <c r="X26" s="1172"/>
      <c r="Y26" s="1163"/>
      <c r="Z26" s="1173"/>
      <c r="AA26" s="1176"/>
      <c r="AB26" s="1177"/>
      <c r="AC26" s="1166"/>
      <c r="AD26" s="1166"/>
      <c r="AE26" s="1163"/>
      <c r="AF26" s="1163"/>
      <c r="AG26" s="1163"/>
      <c r="AH26" s="1163"/>
      <c r="AI26" s="1175"/>
      <c r="AJ26" s="1163"/>
      <c r="AK26" s="1164"/>
      <c r="AL26" s="1164"/>
      <c r="AM26" s="1163"/>
      <c r="AN26" s="1168"/>
      <c r="AO26" s="1166"/>
      <c r="AP26" s="1166"/>
      <c r="AQ26" s="1166"/>
      <c r="BK26" s="1167">
        <v>22</v>
      </c>
    </row>
    <row r="27" spans="1:63" ht="13.5" customHeight="1">
      <c r="A27" s="1183"/>
      <c r="B27" s="1169"/>
      <c r="C27" s="1170"/>
      <c r="D27" s="1172"/>
      <c r="E27" s="1172"/>
      <c r="F27" s="1163"/>
      <c r="G27" s="1163"/>
      <c r="H27" s="1163"/>
      <c r="I27" s="1163"/>
      <c r="J27" s="1163"/>
      <c r="K27" s="1163"/>
      <c r="L27" s="1163"/>
      <c r="M27" s="1163"/>
      <c r="N27" s="1163"/>
      <c r="O27" s="1163"/>
      <c r="P27" s="1163"/>
      <c r="Q27" s="1163"/>
      <c r="R27" s="1163"/>
      <c r="S27" s="1163"/>
      <c r="T27" s="1163"/>
      <c r="U27" s="1172"/>
      <c r="V27" s="1172"/>
      <c r="W27" s="1172"/>
      <c r="X27" s="1172"/>
      <c r="Y27" s="1163"/>
      <c r="Z27" s="1173"/>
      <c r="AA27" s="1176"/>
      <c r="AB27" s="1177"/>
      <c r="AC27" s="1166"/>
      <c r="AD27" s="1166"/>
      <c r="AE27" s="1163"/>
      <c r="AF27" s="1163"/>
      <c r="AG27" s="1163"/>
      <c r="AH27" s="1163"/>
      <c r="AI27" s="1175"/>
      <c r="AJ27" s="1163"/>
      <c r="AK27" s="1164"/>
      <c r="AL27" s="1164"/>
      <c r="AM27" s="1163"/>
      <c r="AN27" s="1168"/>
      <c r="AO27" s="1166"/>
      <c r="AP27" s="1166"/>
      <c r="AQ27" s="1166"/>
      <c r="BK27" s="1167">
        <v>23</v>
      </c>
    </row>
    <row r="28" spans="1:63" ht="13.5" customHeight="1">
      <c r="A28" s="1183"/>
      <c r="B28" s="1169"/>
      <c r="C28" s="1170"/>
      <c r="D28" s="1172"/>
      <c r="E28" s="1172"/>
      <c r="F28" s="1163"/>
      <c r="G28" s="1163"/>
      <c r="H28" s="1163"/>
      <c r="I28" s="1163"/>
      <c r="J28" s="1163"/>
      <c r="K28" s="1163"/>
      <c r="L28" s="1163"/>
      <c r="M28" s="1163"/>
      <c r="N28" s="1163"/>
      <c r="O28" s="1163"/>
      <c r="P28" s="1163"/>
      <c r="Q28" s="1163"/>
      <c r="R28" s="1163"/>
      <c r="S28" s="1163"/>
      <c r="T28" s="1163"/>
      <c r="U28" s="1172"/>
      <c r="V28" s="1172"/>
      <c r="W28" s="1172"/>
      <c r="X28" s="1172"/>
      <c r="Y28" s="1163"/>
      <c r="Z28" s="1173"/>
      <c r="AA28" s="1176"/>
      <c r="AB28" s="1177"/>
      <c r="AC28" s="1166"/>
      <c r="AD28" s="1166"/>
      <c r="AE28" s="1163"/>
      <c r="AF28" s="1163"/>
      <c r="AG28" s="1163"/>
      <c r="AH28" s="1163"/>
      <c r="AI28" s="1175"/>
      <c r="AJ28" s="1163"/>
      <c r="AK28" s="1164"/>
      <c r="AL28" s="1164"/>
      <c r="AM28" s="1163"/>
      <c r="AN28" s="1168"/>
      <c r="AO28" s="1166"/>
      <c r="AP28" s="1166"/>
      <c r="AQ28" s="1166"/>
      <c r="BK28" s="1167">
        <v>24</v>
      </c>
    </row>
    <row r="29" spans="1:63" ht="13.5" customHeight="1">
      <c r="A29" s="1183"/>
      <c r="B29" s="1169"/>
      <c r="C29" s="1170"/>
      <c r="D29" s="1172"/>
      <c r="E29" s="1172"/>
      <c r="F29" s="1163"/>
      <c r="G29" s="1163"/>
      <c r="H29" s="1163"/>
      <c r="I29" s="1163"/>
      <c r="J29" s="1163"/>
      <c r="K29" s="1163"/>
      <c r="L29" s="1163"/>
      <c r="M29" s="1163"/>
      <c r="N29" s="1163"/>
      <c r="O29" s="1163"/>
      <c r="P29" s="1163"/>
      <c r="Q29" s="1163"/>
      <c r="R29" s="1163"/>
      <c r="S29" s="1163"/>
      <c r="T29" s="1163"/>
      <c r="U29" s="1172"/>
      <c r="V29" s="1172"/>
      <c r="W29" s="1172"/>
      <c r="X29" s="1172"/>
      <c r="Y29" s="1163"/>
      <c r="Z29" s="1173"/>
      <c r="AA29" s="1176"/>
      <c r="AB29" s="1177"/>
      <c r="AC29" s="1166"/>
      <c r="AD29" s="1166"/>
      <c r="AE29" s="1172"/>
      <c r="AF29" s="1172"/>
      <c r="AG29" s="1172"/>
      <c r="AH29" s="1172"/>
      <c r="AI29" s="1175"/>
      <c r="AJ29" s="1163"/>
      <c r="AK29" s="1164"/>
      <c r="AL29" s="1164"/>
      <c r="AM29" s="1163"/>
      <c r="AN29" s="1168"/>
      <c r="AO29" s="1166"/>
      <c r="AP29" s="1166"/>
      <c r="AQ29" s="1166"/>
      <c r="BK29" s="1167">
        <v>25</v>
      </c>
    </row>
    <row r="30" spans="1:63" ht="13.5" customHeight="1">
      <c r="A30" s="1183"/>
      <c r="B30" s="1169"/>
      <c r="C30" s="1170"/>
      <c r="D30" s="1172"/>
      <c r="E30" s="1172"/>
      <c r="F30" s="1163"/>
      <c r="G30" s="1163"/>
      <c r="H30" s="1163"/>
      <c r="I30" s="1163"/>
      <c r="J30" s="1163"/>
      <c r="K30" s="1163"/>
      <c r="L30" s="1163"/>
      <c r="M30" s="1163"/>
      <c r="N30" s="1163"/>
      <c r="O30" s="1163"/>
      <c r="P30" s="1163"/>
      <c r="Q30" s="1163"/>
      <c r="R30" s="1163"/>
      <c r="S30" s="1163"/>
      <c r="T30" s="1163"/>
      <c r="U30" s="1172"/>
      <c r="V30" s="1172"/>
      <c r="W30" s="1172"/>
      <c r="X30" s="1172"/>
      <c r="Y30" s="1163"/>
      <c r="Z30" s="1173"/>
      <c r="AA30" s="1176"/>
      <c r="AB30" s="1177"/>
      <c r="AC30" s="1166"/>
      <c r="AD30" s="1166"/>
      <c r="AE30" s="1172"/>
      <c r="AF30" s="1172"/>
      <c r="AG30" s="1172"/>
      <c r="AH30" s="1172"/>
      <c r="AI30" s="1175"/>
      <c r="AJ30" s="1163"/>
      <c r="AK30" s="1164"/>
      <c r="AL30" s="1164"/>
      <c r="AM30" s="1163"/>
      <c r="AN30" s="1168"/>
      <c r="AO30" s="1166"/>
      <c r="AP30" s="1166"/>
      <c r="AQ30" s="1166"/>
      <c r="BK30" s="1167">
        <v>26</v>
      </c>
    </row>
    <row r="31" spans="1:63" ht="13.5" customHeight="1">
      <c r="A31" s="1183"/>
      <c r="B31" s="1169"/>
      <c r="C31" s="1170"/>
      <c r="D31" s="1172"/>
      <c r="E31" s="1172"/>
      <c r="F31" s="1163"/>
      <c r="G31" s="1163"/>
      <c r="H31" s="1163"/>
      <c r="I31" s="1163"/>
      <c r="J31" s="1163"/>
      <c r="K31" s="1163"/>
      <c r="L31" s="1163"/>
      <c r="M31" s="1163"/>
      <c r="N31" s="1163"/>
      <c r="O31" s="1163"/>
      <c r="P31" s="1163"/>
      <c r="Q31" s="1163"/>
      <c r="R31" s="1163"/>
      <c r="S31" s="1163"/>
      <c r="T31" s="1163"/>
      <c r="U31" s="1172"/>
      <c r="V31" s="1172"/>
      <c r="W31" s="1172"/>
      <c r="X31" s="1172"/>
      <c r="Y31" s="1163"/>
      <c r="Z31" s="1173"/>
      <c r="AA31" s="1176"/>
      <c r="AB31" s="1177"/>
      <c r="AC31" s="1166"/>
      <c r="AD31" s="1166"/>
      <c r="AE31" s="1172"/>
      <c r="AF31" s="1172"/>
      <c r="AG31" s="1172"/>
      <c r="AH31" s="1172"/>
      <c r="AI31" s="1175"/>
      <c r="AJ31" s="1163"/>
      <c r="AK31" s="1164"/>
      <c r="AL31" s="1164"/>
      <c r="AM31" s="1163"/>
      <c r="AN31" s="1168"/>
      <c r="AO31" s="1166"/>
      <c r="AP31" s="1166"/>
      <c r="AQ31" s="1166"/>
      <c r="BK31" s="1167">
        <v>27</v>
      </c>
    </row>
    <row r="32" spans="1:63" ht="13.5" customHeight="1">
      <c r="A32" s="1183"/>
      <c r="B32" s="1169"/>
      <c r="C32" s="1170"/>
      <c r="D32" s="1172"/>
      <c r="E32" s="1172"/>
      <c r="F32" s="1163"/>
      <c r="G32" s="1163"/>
      <c r="H32" s="1163"/>
      <c r="I32" s="1163"/>
      <c r="J32" s="1163"/>
      <c r="K32" s="1163"/>
      <c r="L32" s="1163"/>
      <c r="M32" s="1163"/>
      <c r="N32" s="1163"/>
      <c r="O32" s="1163"/>
      <c r="P32" s="1163"/>
      <c r="Q32" s="1163"/>
      <c r="R32" s="1163"/>
      <c r="S32" s="1163"/>
      <c r="T32" s="1163"/>
      <c r="U32" s="1172"/>
      <c r="V32" s="1172"/>
      <c r="W32" s="1172"/>
      <c r="X32" s="1172"/>
      <c r="Y32" s="1163"/>
      <c r="Z32" s="1173"/>
      <c r="AA32" s="1176"/>
      <c r="AB32" s="1177"/>
      <c r="AC32" s="1166"/>
      <c r="AD32" s="1166"/>
      <c r="AE32" s="1172"/>
      <c r="AF32" s="1172"/>
      <c r="AG32" s="1172"/>
      <c r="AH32" s="1172"/>
      <c r="AI32" s="1175"/>
      <c r="AJ32" s="1163"/>
      <c r="AK32" s="1164"/>
      <c r="AL32" s="1164"/>
      <c r="AM32" s="1163"/>
      <c r="AN32" s="1168"/>
      <c r="AO32" s="1166"/>
      <c r="AP32" s="1166"/>
      <c r="AQ32" s="1166"/>
      <c r="BK32" s="1167">
        <v>28</v>
      </c>
    </row>
    <row r="33" spans="1:63" ht="13.5" customHeight="1">
      <c r="A33" s="1183"/>
      <c r="B33" s="1169"/>
      <c r="C33" s="1170"/>
      <c r="D33" s="1172"/>
      <c r="E33" s="1172"/>
      <c r="F33" s="1163"/>
      <c r="G33" s="1163"/>
      <c r="H33" s="1163"/>
      <c r="I33" s="1163"/>
      <c r="J33" s="1163"/>
      <c r="K33" s="1163"/>
      <c r="L33" s="1163"/>
      <c r="M33" s="1163"/>
      <c r="N33" s="1163"/>
      <c r="O33" s="1163"/>
      <c r="P33" s="1163"/>
      <c r="Q33" s="1163"/>
      <c r="R33" s="1163"/>
      <c r="S33" s="1163"/>
      <c r="T33" s="1163"/>
      <c r="U33" s="1172"/>
      <c r="V33" s="1172"/>
      <c r="W33" s="1172"/>
      <c r="X33" s="1172"/>
      <c r="Y33" s="1163"/>
      <c r="Z33" s="1173"/>
      <c r="AA33" s="1176"/>
      <c r="AB33" s="1177"/>
      <c r="AC33" s="1166"/>
      <c r="AD33" s="1166"/>
      <c r="AE33" s="1172"/>
      <c r="AF33" s="1172"/>
      <c r="AG33" s="1172"/>
      <c r="AH33" s="1172"/>
      <c r="AI33" s="1175"/>
      <c r="AJ33" s="1163"/>
      <c r="AK33" s="1164"/>
      <c r="AL33" s="1164"/>
      <c r="AM33" s="1163"/>
      <c r="AN33" s="1168"/>
      <c r="AO33" s="1166"/>
      <c r="AP33" s="1166"/>
      <c r="AQ33" s="1166"/>
      <c r="BK33" s="1167">
        <v>29</v>
      </c>
    </row>
    <row r="34" spans="1:63" ht="13.5" customHeight="1">
      <c r="A34" s="1183"/>
      <c r="B34" s="1169"/>
      <c r="C34" s="1170"/>
      <c r="D34" s="1174"/>
      <c r="E34" s="1172"/>
      <c r="F34" s="1163"/>
      <c r="G34" s="1163"/>
      <c r="H34" s="1163"/>
      <c r="I34" s="1163"/>
      <c r="J34" s="1163"/>
      <c r="K34" s="1163"/>
      <c r="L34" s="1163"/>
      <c r="M34" s="1163"/>
      <c r="N34" s="1163"/>
      <c r="O34" s="1163"/>
      <c r="P34" s="1163"/>
      <c r="Q34" s="1163"/>
      <c r="R34" s="1163"/>
      <c r="S34" s="1163"/>
      <c r="T34" s="1163"/>
      <c r="U34" s="1172"/>
      <c r="V34" s="1172"/>
      <c r="W34" s="1172"/>
      <c r="X34" s="1172"/>
      <c r="Y34" s="1163"/>
      <c r="Z34" s="1173"/>
      <c r="AA34" s="1176"/>
      <c r="AB34" s="1177"/>
      <c r="AC34" s="1166"/>
      <c r="AD34" s="1166"/>
      <c r="AE34" s="1172"/>
      <c r="AF34" s="1172"/>
      <c r="AG34" s="1172"/>
      <c r="AH34" s="1172"/>
      <c r="AI34" s="1175"/>
      <c r="AJ34" s="1163"/>
      <c r="AK34" s="1164"/>
      <c r="AL34" s="1164"/>
      <c r="AM34" s="1163"/>
      <c r="AN34" s="1168"/>
      <c r="AO34" s="1166"/>
      <c r="AP34" s="1166"/>
      <c r="AQ34" s="1166"/>
      <c r="BK34" s="1167">
        <v>30</v>
      </c>
    </row>
    <row r="35" spans="1:63" ht="13.5" customHeight="1">
      <c r="A35" s="1183"/>
      <c r="B35" s="1169"/>
      <c r="C35" s="1170"/>
      <c r="D35" s="1172"/>
      <c r="E35" s="1172"/>
      <c r="F35" s="1163"/>
      <c r="G35" s="1163"/>
      <c r="H35" s="1163"/>
      <c r="I35" s="1163"/>
      <c r="J35" s="1163"/>
      <c r="K35" s="1163"/>
      <c r="L35" s="1163"/>
      <c r="M35" s="1163"/>
      <c r="N35" s="1163"/>
      <c r="O35" s="1163"/>
      <c r="P35" s="1163"/>
      <c r="Q35" s="1163"/>
      <c r="R35" s="1163"/>
      <c r="S35" s="1163"/>
      <c r="T35" s="1163"/>
      <c r="U35" s="1172"/>
      <c r="V35" s="1172"/>
      <c r="W35" s="1172"/>
      <c r="X35" s="1172"/>
      <c r="Y35" s="1163"/>
      <c r="Z35" s="1173"/>
      <c r="AA35" s="1176"/>
      <c r="AB35" s="1177"/>
      <c r="AC35" s="1166"/>
      <c r="AD35" s="1166"/>
      <c r="AE35" s="1172"/>
      <c r="AF35" s="1172"/>
      <c r="AG35" s="1172"/>
      <c r="AH35" s="1172"/>
      <c r="AI35" s="1175"/>
      <c r="AJ35" s="1163"/>
      <c r="AK35" s="1164"/>
      <c r="AL35" s="1164"/>
      <c r="AM35" s="1163"/>
      <c r="AN35" s="1168"/>
      <c r="AO35" s="1166"/>
      <c r="AP35" s="1166"/>
      <c r="AQ35" s="1166"/>
      <c r="BK35" s="1167">
        <v>31</v>
      </c>
    </row>
    <row r="36" spans="1:63" ht="13.5" customHeight="1">
      <c r="A36" s="1183"/>
      <c r="B36" s="1169"/>
      <c r="C36" s="1170"/>
      <c r="D36" s="1172"/>
      <c r="E36" s="1172"/>
      <c r="F36" s="1163"/>
      <c r="G36" s="1163"/>
      <c r="H36" s="1163"/>
      <c r="I36" s="1163"/>
      <c r="J36" s="1163"/>
      <c r="K36" s="1163"/>
      <c r="L36" s="1163"/>
      <c r="M36" s="1163"/>
      <c r="N36" s="1163"/>
      <c r="O36" s="1163"/>
      <c r="P36" s="1163"/>
      <c r="Q36" s="1163"/>
      <c r="R36" s="1163"/>
      <c r="S36" s="1163"/>
      <c r="T36" s="1163"/>
      <c r="U36" s="1172"/>
      <c r="V36" s="1172"/>
      <c r="W36" s="1172"/>
      <c r="X36" s="1172"/>
      <c r="Y36" s="1163"/>
      <c r="Z36" s="1173"/>
      <c r="AA36" s="1176"/>
      <c r="AB36" s="1177"/>
      <c r="AC36" s="1166"/>
      <c r="AD36" s="1166"/>
      <c r="AE36" s="1172"/>
      <c r="AF36" s="1172"/>
      <c r="AG36" s="1172"/>
      <c r="AH36" s="1172"/>
      <c r="AI36" s="1175"/>
      <c r="AJ36" s="1163"/>
      <c r="AK36" s="1164"/>
      <c r="AL36" s="1164"/>
      <c r="AM36" s="1163"/>
      <c r="AN36" s="1168"/>
      <c r="AO36" s="1166"/>
      <c r="AP36" s="1166"/>
      <c r="AQ36" s="1166"/>
      <c r="BK36" s="1167">
        <v>32</v>
      </c>
    </row>
    <row r="37" spans="1:63" ht="13.5" customHeight="1">
      <c r="A37" s="1183"/>
      <c r="B37" s="1169"/>
      <c r="C37" s="1170"/>
      <c r="D37" s="1172"/>
      <c r="E37" s="1172"/>
      <c r="F37" s="1163"/>
      <c r="G37" s="1163"/>
      <c r="H37" s="1163"/>
      <c r="I37" s="1163"/>
      <c r="J37" s="1163"/>
      <c r="K37" s="1163"/>
      <c r="L37" s="1163"/>
      <c r="M37" s="1163"/>
      <c r="N37" s="1163"/>
      <c r="O37" s="1163"/>
      <c r="P37" s="1163"/>
      <c r="Q37" s="1163"/>
      <c r="R37" s="1163"/>
      <c r="S37" s="1163"/>
      <c r="T37" s="1163"/>
      <c r="U37" s="1172"/>
      <c r="V37" s="1172"/>
      <c r="W37" s="1172"/>
      <c r="X37" s="1172"/>
      <c r="Y37" s="1163"/>
      <c r="Z37" s="1173"/>
      <c r="AA37" s="1176"/>
      <c r="AB37" s="1177"/>
      <c r="AC37" s="1166"/>
      <c r="AD37" s="1166"/>
      <c r="AE37" s="1172"/>
      <c r="AF37" s="1172"/>
      <c r="AG37" s="1172"/>
      <c r="AH37" s="1172"/>
      <c r="AI37" s="1175"/>
      <c r="AJ37" s="1163"/>
      <c r="AK37" s="1164"/>
      <c r="AL37" s="1164"/>
      <c r="AM37" s="1163"/>
      <c r="AN37" s="1168"/>
      <c r="AO37" s="1166"/>
      <c r="AP37" s="1166"/>
      <c r="AQ37" s="1166"/>
      <c r="BK37" s="1167">
        <v>33</v>
      </c>
    </row>
    <row r="38" spans="1:63" ht="13.5" customHeight="1">
      <c r="A38" s="1183"/>
      <c r="B38" s="1169"/>
      <c r="C38" s="1170"/>
      <c r="D38" s="1172"/>
      <c r="E38" s="1172"/>
      <c r="F38" s="1163"/>
      <c r="G38" s="1163"/>
      <c r="H38" s="1163"/>
      <c r="I38" s="1163"/>
      <c r="J38" s="1163"/>
      <c r="K38" s="1163"/>
      <c r="L38" s="1163"/>
      <c r="M38" s="1163"/>
      <c r="N38" s="1163"/>
      <c r="O38" s="1163"/>
      <c r="P38" s="1163"/>
      <c r="Q38" s="1163"/>
      <c r="R38" s="1163"/>
      <c r="S38" s="1163"/>
      <c r="T38" s="1163"/>
      <c r="U38" s="1172"/>
      <c r="V38" s="1172"/>
      <c r="W38" s="1172"/>
      <c r="X38" s="1172"/>
      <c r="Y38" s="1163"/>
      <c r="Z38" s="1173"/>
      <c r="AA38" s="1176"/>
      <c r="AB38" s="1177"/>
      <c r="AC38" s="1166"/>
      <c r="AD38" s="1166"/>
      <c r="AE38" s="1172"/>
      <c r="AF38" s="1172"/>
      <c r="AG38" s="1172"/>
      <c r="AH38" s="1172"/>
      <c r="AI38" s="1175"/>
      <c r="AJ38" s="1163"/>
      <c r="AK38" s="1164"/>
      <c r="AL38" s="1164"/>
      <c r="AM38" s="1163"/>
      <c r="AN38" s="1168"/>
      <c r="AO38" s="1166"/>
      <c r="AP38" s="1166"/>
      <c r="AQ38" s="1166"/>
      <c r="BK38" s="1167">
        <v>34</v>
      </c>
    </row>
    <row r="39" spans="1:63" ht="13.5" customHeight="1">
      <c r="A39" s="1183"/>
      <c r="B39" s="1169"/>
      <c r="C39" s="1170"/>
      <c r="D39" s="1172"/>
      <c r="E39" s="1172"/>
      <c r="F39" s="1163"/>
      <c r="G39" s="1163"/>
      <c r="H39" s="1163"/>
      <c r="I39" s="1163"/>
      <c r="J39" s="1163"/>
      <c r="K39" s="1163"/>
      <c r="L39" s="1163"/>
      <c r="M39" s="1163"/>
      <c r="N39" s="1163"/>
      <c r="O39" s="1163"/>
      <c r="P39" s="1163"/>
      <c r="Q39" s="1163"/>
      <c r="R39" s="1163"/>
      <c r="S39" s="1163"/>
      <c r="T39" s="1163"/>
      <c r="U39" s="1172"/>
      <c r="V39" s="1172"/>
      <c r="W39" s="1172"/>
      <c r="X39" s="1172"/>
      <c r="Y39" s="1163"/>
      <c r="Z39" s="1173"/>
      <c r="AA39" s="1176"/>
      <c r="AB39" s="1177"/>
      <c r="AC39" s="1166"/>
      <c r="AD39" s="1166"/>
      <c r="AE39" s="1172"/>
      <c r="AF39" s="1172"/>
      <c r="AG39" s="1172"/>
      <c r="AH39" s="1172"/>
      <c r="AI39" s="1175"/>
      <c r="AJ39" s="1163"/>
      <c r="AK39" s="1164"/>
      <c r="AL39" s="1164"/>
      <c r="AM39" s="1163"/>
      <c r="AN39" s="1168"/>
      <c r="AO39" s="1166"/>
      <c r="AP39" s="1166"/>
      <c r="AQ39" s="1166"/>
      <c r="BK39" s="1167">
        <v>35</v>
      </c>
    </row>
    <row r="40" spans="1:63" ht="13.5" customHeight="1">
      <c r="A40" s="1183"/>
      <c r="B40" s="1169"/>
      <c r="C40" s="1170"/>
      <c r="D40" s="1172"/>
      <c r="E40" s="1172"/>
      <c r="F40" s="1163"/>
      <c r="G40" s="1163"/>
      <c r="H40" s="1163"/>
      <c r="I40" s="1163"/>
      <c r="J40" s="1163"/>
      <c r="K40" s="1163"/>
      <c r="L40" s="1163"/>
      <c r="M40" s="1163"/>
      <c r="N40" s="1163"/>
      <c r="O40" s="1163"/>
      <c r="P40" s="1163"/>
      <c r="Q40" s="1163"/>
      <c r="R40" s="1163"/>
      <c r="S40" s="1163"/>
      <c r="T40" s="1163"/>
      <c r="U40" s="1172"/>
      <c r="V40" s="1172"/>
      <c r="W40" s="1172"/>
      <c r="X40" s="1172"/>
      <c r="Y40" s="1163"/>
      <c r="Z40" s="1173"/>
      <c r="AA40" s="1176"/>
      <c r="AB40" s="1177"/>
      <c r="AC40" s="1166"/>
      <c r="AD40" s="1166"/>
      <c r="AE40" s="1172"/>
      <c r="AF40" s="1172"/>
      <c r="AG40" s="1172"/>
      <c r="AH40" s="1172"/>
      <c r="AI40" s="1175"/>
      <c r="AJ40" s="1163"/>
      <c r="AK40" s="1164"/>
      <c r="AL40" s="1164"/>
      <c r="AM40" s="1163"/>
      <c r="AN40" s="1168"/>
      <c r="AO40" s="1166"/>
      <c r="AP40" s="1166"/>
      <c r="AQ40" s="1166"/>
      <c r="BK40" s="1167">
        <v>36</v>
      </c>
    </row>
    <row r="41" spans="1:63" ht="13.5" customHeight="1">
      <c r="A41" s="1183"/>
      <c r="B41" s="1169"/>
      <c r="C41" s="1170"/>
      <c r="D41" s="1172"/>
      <c r="E41" s="1172"/>
      <c r="F41" s="1163"/>
      <c r="G41" s="1163"/>
      <c r="H41" s="1163"/>
      <c r="I41" s="1163"/>
      <c r="J41" s="1163"/>
      <c r="K41" s="1163"/>
      <c r="L41" s="1163"/>
      <c r="M41" s="1163"/>
      <c r="N41" s="1163"/>
      <c r="O41" s="1163"/>
      <c r="P41" s="1163"/>
      <c r="Q41" s="1163"/>
      <c r="R41" s="1163"/>
      <c r="S41" s="1163"/>
      <c r="T41" s="1163"/>
      <c r="U41" s="1172"/>
      <c r="V41" s="1172"/>
      <c r="W41" s="1172"/>
      <c r="X41" s="1172"/>
      <c r="Y41" s="1163"/>
      <c r="Z41" s="1173"/>
      <c r="AA41" s="1176"/>
      <c r="AB41" s="1177"/>
      <c r="AC41" s="1166"/>
      <c r="AD41" s="1166"/>
      <c r="AE41" s="1172"/>
      <c r="AF41" s="1172"/>
      <c r="AG41" s="1172"/>
      <c r="AH41" s="1172"/>
      <c r="AI41" s="1175"/>
      <c r="AJ41" s="1163"/>
      <c r="AK41" s="1164"/>
      <c r="AL41" s="1164"/>
      <c r="AM41" s="1163"/>
      <c r="AN41" s="1168"/>
      <c r="AO41" s="1166"/>
      <c r="AP41" s="1166"/>
      <c r="AQ41" s="1166"/>
      <c r="BK41" s="1167">
        <v>37</v>
      </c>
    </row>
    <row r="42" spans="1:63" ht="13.5" customHeight="1">
      <c r="A42" s="1183"/>
      <c r="B42" s="1169"/>
      <c r="C42" s="1170"/>
      <c r="D42" s="1172"/>
      <c r="E42" s="1172"/>
      <c r="F42" s="1163"/>
      <c r="G42" s="1163"/>
      <c r="H42" s="1163"/>
      <c r="I42" s="1163"/>
      <c r="J42" s="1163"/>
      <c r="K42" s="1163"/>
      <c r="L42" s="1163"/>
      <c r="M42" s="1163"/>
      <c r="N42" s="1163"/>
      <c r="O42" s="1163"/>
      <c r="P42" s="1163"/>
      <c r="Q42" s="1163"/>
      <c r="R42" s="1163"/>
      <c r="S42" s="1163"/>
      <c r="T42" s="1163"/>
      <c r="U42" s="1172"/>
      <c r="V42" s="1172"/>
      <c r="W42" s="1172"/>
      <c r="X42" s="1172"/>
      <c r="Y42" s="1163"/>
      <c r="Z42" s="1173"/>
      <c r="AA42" s="1176"/>
      <c r="AB42" s="1177"/>
      <c r="AC42" s="1166"/>
      <c r="AD42" s="1166"/>
      <c r="AE42" s="1172"/>
      <c r="AF42" s="1172"/>
      <c r="AG42" s="1172"/>
      <c r="AH42" s="1172"/>
      <c r="AI42" s="1175"/>
      <c r="AJ42" s="1163"/>
      <c r="AK42" s="1164"/>
      <c r="AL42" s="1164"/>
      <c r="AM42" s="1163"/>
      <c r="AN42" s="1168"/>
      <c r="AO42" s="1166"/>
      <c r="AP42" s="1166"/>
      <c r="AQ42" s="1166"/>
      <c r="BK42" s="1167">
        <v>38</v>
      </c>
    </row>
    <row r="43" spans="1:63" ht="13.5" customHeight="1">
      <c r="A43" s="1183"/>
      <c r="B43" s="1169"/>
      <c r="C43" s="1170"/>
      <c r="D43" s="1172"/>
      <c r="E43" s="1172"/>
      <c r="F43" s="1163"/>
      <c r="G43" s="1163"/>
      <c r="H43" s="1163"/>
      <c r="I43" s="1163"/>
      <c r="J43" s="1163"/>
      <c r="K43" s="1163"/>
      <c r="L43" s="1163"/>
      <c r="M43" s="1163"/>
      <c r="N43" s="1163"/>
      <c r="O43" s="1163"/>
      <c r="P43" s="1163"/>
      <c r="Q43" s="1163"/>
      <c r="R43" s="1163"/>
      <c r="S43" s="1163"/>
      <c r="T43" s="1163"/>
      <c r="U43" s="1172"/>
      <c r="V43" s="1172"/>
      <c r="W43" s="1172"/>
      <c r="X43" s="1172"/>
      <c r="Y43" s="1163"/>
      <c r="Z43" s="1173"/>
      <c r="AA43" s="1176"/>
      <c r="AB43" s="1177"/>
      <c r="AC43" s="1166"/>
      <c r="AD43" s="1166"/>
      <c r="AE43" s="1172"/>
      <c r="AF43" s="1172"/>
      <c r="AG43" s="1172"/>
      <c r="AH43" s="1172"/>
      <c r="AI43" s="1175"/>
      <c r="AJ43" s="1163"/>
      <c r="AK43" s="1164"/>
      <c r="AL43" s="1164"/>
      <c r="AM43" s="1163"/>
      <c r="AN43" s="1168"/>
      <c r="AO43" s="1166"/>
      <c r="AP43" s="1166"/>
      <c r="AQ43" s="1166"/>
      <c r="BK43" s="1167">
        <v>39</v>
      </c>
    </row>
    <row r="44" spans="1:63" ht="13.5" customHeight="1">
      <c r="A44" s="1183"/>
      <c r="B44" s="1169"/>
      <c r="C44" s="1170"/>
      <c r="D44" s="1172"/>
      <c r="E44" s="1172"/>
      <c r="F44" s="1163"/>
      <c r="G44" s="1163"/>
      <c r="H44" s="1163"/>
      <c r="I44" s="1163"/>
      <c r="J44" s="1163"/>
      <c r="K44" s="1163"/>
      <c r="L44" s="1163"/>
      <c r="M44" s="1163"/>
      <c r="N44" s="1163"/>
      <c r="O44" s="1163"/>
      <c r="P44" s="1163"/>
      <c r="Q44" s="1163"/>
      <c r="R44" s="1163"/>
      <c r="S44" s="1163"/>
      <c r="T44" s="1163"/>
      <c r="U44" s="1172"/>
      <c r="V44" s="1172"/>
      <c r="W44" s="1172"/>
      <c r="X44" s="1172"/>
      <c r="Y44" s="1163"/>
      <c r="Z44" s="1173"/>
      <c r="AA44" s="1176"/>
      <c r="AB44" s="1177"/>
      <c r="AC44" s="1166"/>
      <c r="AD44" s="1166"/>
      <c r="AE44" s="1172"/>
      <c r="AF44" s="1172"/>
      <c r="AG44" s="1172"/>
      <c r="AH44" s="1172"/>
      <c r="AI44" s="1175"/>
      <c r="AJ44" s="1163"/>
      <c r="AK44" s="1164"/>
      <c r="AL44" s="1164"/>
      <c r="AM44" s="1163"/>
      <c r="AN44" s="1168"/>
      <c r="AO44" s="1166"/>
      <c r="AP44" s="1166"/>
      <c r="AQ44" s="1166"/>
      <c r="BK44" s="1167">
        <v>40</v>
      </c>
    </row>
    <row r="45" spans="1:63" ht="13.5" customHeight="1">
      <c r="A45" s="1183"/>
      <c r="B45" s="1174"/>
      <c r="C45" s="1170"/>
      <c r="D45" s="1172"/>
      <c r="E45" s="1172"/>
      <c r="F45" s="1163"/>
      <c r="G45" s="1163"/>
      <c r="H45" s="1163"/>
      <c r="I45" s="1163"/>
      <c r="J45" s="1163"/>
      <c r="K45" s="1163"/>
      <c r="L45" s="1163"/>
      <c r="M45" s="1163"/>
      <c r="N45" s="1163"/>
      <c r="O45" s="1163"/>
      <c r="P45" s="1163"/>
      <c r="Q45" s="1163"/>
      <c r="R45" s="1163"/>
      <c r="S45" s="1163"/>
      <c r="T45" s="1163"/>
      <c r="U45" s="1172"/>
      <c r="V45" s="1172"/>
      <c r="W45" s="1172"/>
      <c r="X45" s="1172"/>
      <c r="Y45" s="1163"/>
      <c r="Z45" s="1173"/>
      <c r="AA45" s="1176"/>
      <c r="AB45" s="1177"/>
      <c r="AC45" s="1166"/>
      <c r="AD45" s="1166"/>
      <c r="AE45" s="1172"/>
      <c r="AF45" s="1172"/>
      <c r="AG45" s="1172"/>
      <c r="AH45" s="1172"/>
      <c r="AI45" s="1175"/>
      <c r="AJ45" s="1163"/>
      <c r="AK45" s="1164"/>
      <c r="AL45" s="1164"/>
      <c r="AM45" s="1163"/>
      <c r="AN45" s="1168"/>
      <c r="AO45" s="1166"/>
      <c r="AP45" s="1166"/>
      <c r="AQ45" s="1166"/>
      <c r="BK45" s="1167">
        <v>41</v>
      </c>
    </row>
    <row r="46" spans="1:63" ht="13.5" customHeight="1">
      <c r="A46" s="1183"/>
      <c r="B46" s="1174"/>
      <c r="C46" s="1170"/>
      <c r="D46" s="1174"/>
      <c r="E46" s="1172"/>
      <c r="F46" s="1163"/>
      <c r="G46" s="1163"/>
      <c r="H46" s="1163"/>
      <c r="I46" s="1163"/>
      <c r="J46" s="1163"/>
      <c r="K46" s="1163"/>
      <c r="L46" s="1163"/>
      <c r="M46" s="1163"/>
      <c r="N46" s="1163"/>
      <c r="O46" s="1163"/>
      <c r="P46" s="1163"/>
      <c r="Q46" s="1163"/>
      <c r="R46" s="1163"/>
      <c r="S46" s="1163"/>
      <c r="T46" s="1163"/>
      <c r="U46" s="1172"/>
      <c r="V46" s="1172"/>
      <c r="W46" s="1172"/>
      <c r="X46" s="1172"/>
      <c r="Y46" s="1163"/>
      <c r="Z46" s="1173"/>
      <c r="AA46" s="1176"/>
      <c r="AB46" s="1177"/>
      <c r="AC46" s="1166"/>
      <c r="AD46" s="1166"/>
      <c r="AE46" s="1172"/>
      <c r="AF46" s="1172"/>
      <c r="AG46" s="1172"/>
      <c r="AH46" s="1172"/>
      <c r="AI46" s="1175"/>
      <c r="AJ46" s="1163"/>
      <c r="AK46" s="1164"/>
      <c r="AL46" s="1164"/>
      <c r="AM46" s="1163"/>
      <c r="AN46" s="1168"/>
      <c r="AO46" s="1166"/>
      <c r="AP46" s="1166"/>
      <c r="AQ46" s="1166"/>
      <c r="BK46" s="1167">
        <v>42</v>
      </c>
    </row>
    <row r="47" spans="1:63" ht="13.5" customHeight="1">
      <c r="A47" s="1183"/>
      <c r="B47" s="1178"/>
      <c r="C47" s="1170"/>
      <c r="D47" s="1172"/>
      <c r="E47" s="1172"/>
      <c r="F47" s="1163"/>
      <c r="G47" s="1163"/>
      <c r="H47" s="1163"/>
      <c r="I47" s="1163"/>
      <c r="J47" s="1163"/>
      <c r="K47" s="1163"/>
      <c r="L47" s="1163"/>
      <c r="M47" s="1163"/>
      <c r="N47" s="1163"/>
      <c r="O47" s="1163"/>
      <c r="P47" s="1163"/>
      <c r="Q47" s="1163"/>
      <c r="R47" s="1163"/>
      <c r="S47" s="1163"/>
      <c r="T47" s="1163"/>
      <c r="U47" s="1172"/>
      <c r="V47" s="1172"/>
      <c r="W47" s="1172"/>
      <c r="X47" s="1172"/>
      <c r="Y47" s="1163"/>
      <c r="Z47" s="1173"/>
      <c r="AA47" s="1176"/>
      <c r="AB47" s="1177"/>
      <c r="AC47" s="1166"/>
      <c r="AD47" s="1166"/>
      <c r="AE47" s="1172"/>
      <c r="AF47" s="1172"/>
      <c r="AG47" s="1172"/>
      <c r="AH47" s="1172"/>
      <c r="AI47" s="1175"/>
      <c r="AJ47" s="1163"/>
      <c r="AK47" s="1164"/>
      <c r="AL47" s="1164"/>
      <c r="AM47" s="1163"/>
      <c r="AN47" s="1168"/>
      <c r="AO47" s="1166"/>
      <c r="AP47" s="1166"/>
      <c r="AQ47" s="1166"/>
      <c r="BK47" s="1167">
        <v>43</v>
      </c>
    </row>
    <row r="48" spans="1:63" ht="13.5" customHeight="1">
      <c r="A48" s="1183"/>
      <c r="B48" s="1178"/>
      <c r="C48" s="1170"/>
      <c r="D48" s="1172"/>
      <c r="E48" s="1172"/>
      <c r="F48" s="1163"/>
      <c r="G48" s="1163"/>
      <c r="H48" s="1163"/>
      <c r="I48" s="1163"/>
      <c r="J48" s="1163"/>
      <c r="K48" s="1163"/>
      <c r="L48" s="1163"/>
      <c r="M48" s="1163"/>
      <c r="N48" s="1163"/>
      <c r="O48" s="1163"/>
      <c r="P48" s="1163"/>
      <c r="Q48" s="1163"/>
      <c r="R48" s="1163"/>
      <c r="S48" s="1163"/>
      <c r="T48" s="1163"/>
      <c r="U48" s="1172"/>
      <c r="V48" s="1172"/>
      <c r="W48" s="1172"/>
      <c r="X48" s="1172"/>
      <c r="Y48" s="1163"/>
      <c r="Z48" s="1173"/>
      <c r="AA48" s="1176"/>
      <c r="AB48" s="1177"/>
      <c r="AC48" s="1166"/>
      <c r="AD48" s="1166"/>
      <c r="AE48" s="1172"/>
      <c r="AF48" s="1172"/>
      <c r="AG48" s="1172"/>
      <c r="AH48" s="1172"/>
      <c r="AI48" s="1175"/>
      <c r="AJ48" s="1163"/>
      <c r="AK48" s="1164"/>
      <c r="AL48" s="1164"/>
      <c r="AM48" s="1163"/>
      <c r="AN48" s="1168"/>
      <c r="AO48" s="1166"/>
      <c r="AP48" s="1166"/>
      <c r="AQ48" s="1166"/>
      <c r="BK48" s="1167">
        <v>44</v>
      </c>
    </row>
    <row r="49" spans="1:63" ht="13.5" customHeight="1">
      <c r="A49" s="1183"/>
      <c r="B49" s="1178"/>
      <c r="C49" s="1170"/>
      <c r="D49" s="1172"/>
      <c r="E49" s="1172"/>
      <c r="F49" s="1163"/>
      <c r="G49" s="1163"/>
      <c r="H49" s="1163"/>
      <c r="I49" s="1163"/>
      <c r="J49" s="1163"/>
      <c r="K49" s="1163"/>
      <c r="L49" s="1163"/>
      <c r="M49" s="1163"/>
      <c r="N49" s="1163"/>
      <c r="O49" s="1163"/>
      <c r="P49" s="1163"/>
      <c r="Q49" s="1163"/>
      <c r="R49" s="1163"/>
      <c r="S49" s="1163"/>
      <c r="T49" s="1163"/>
      <c r="U49" s="1172"/>
      <c r="V49" s="1172"/>
      <c r="W49" s="1172"/>
      <c r="X49" s="1172"/>
      <c r="Y49" s="1163"/>
      <c r="Z49" s="1173"/>
      <c r="AA49" s="1176"/>
      <c r="AB49" s="1177"/>
      <c r="AC49" s="1166"/>
      <c r="AD49" s="1166"/>
      <c r="AE49" s="1172"/>
      <c r="AF49" s="1172"/>
      <c r="AG49" s="1172"/>
      <c r="AH49" s="1172"/>
      <c r="AI49" s="1175"/>
      <c r="AJ49" s="1163"/>
      <c r="AK49" s="1164"/>
      <c r="AL49" s="1164"/>
      <c r="AM49" s="1163"/>
      <c r="AN49" s="1168"/>
      <c r="AO49" s="1166"/>
      <c r="AP49" s="1166"/>
      <c r="AQ49" s="1166"/>
      <c r="BK49" s="1167">
        <v>45</v>
      </c>
    </row>
    <row r="50" spans="1:63" ht="13.5" customHeight="1">
      <c r="A50" s="1183"/>
      <c r="B50" s="1178"/>
      <c r="C50" s="1170"/>
      <c r="D50" s="1172"/>
      <c r="E50" s="1172"/>
      <c r="F50" s="1163"/>
      <c r="G50" s="1163"/>
      <c r="H50" s="1163"/>
      <c r="I50" s="1163"/>
      <c r="J50" s="1163"/>
      <c r="K50" s="1163"/>
      <c r="L50" s="1163"/>
      <c r="M50" s="1163"/>
      <c r="N50" s="1163"/>
      <c r="O50" s="1163"/>
      <c r="P50" s="1163"/>
      <c r="Q50" s="1163"/>
      <c r="R50" s="1163"/>
      <c r="S50" s="1163"/>
      <c r="T50" s="1163"/>
      <c r="U50" s="1172"/>
      <c r="V50" s="1172"/>
      <c r="W50" s="1172"/>
      <c r="X50" s="1172"/>
      <c r="Y50" s="1163"/>
      <c r="Z50" s="1173"/>
      <c r="AA50" s="1176"/>
      <c r="AB50" s="1177"/>
      <c r="AC50" s="1179"/>
      <c r="AD50" s="1179"/>
      <c r="AE50" s="1172"/>
      <c r="AF50" s="1172"/>
      <c r="AG50" s="1172"/>
      <c r="AH50" s="1172"/>
      <c r="AI50" s="1175"/>
      <c r="AJ50" s="1163"/>
      <c r="AK50" s="1164"/>
      <c r="AL50" s="1164"/>
      <c r="AM50" s="1163"/>
      <c r="AN50" s="1168"/>
      <c r="AO50" s="1166"/>
      <c r="AP50" s="1166"/>
      <c r="AQ50" s="1166"/>
      <c r="BK50" s="1167">
        <v>46</v>
      </c>
    </row>
    <row r="51" spans="1:63" ht="13.5" customHeight="1">
      <c r="A51" s="1183"/>
      <c r="B51" s="1178"/>
      <c r="C51" s="1170"/>
      <c r="D51" s="1172"/>
      <c r="E51" s="1172"/>
      <c r="F51" s="1163"/>
      <c r="G51" s="1163"/>
      <c r="H51" s="1163"/>
      <c r="I51" s="1163"/>
      <c r="J51" s="1163"/>
      <c r="K51" s="1163"/>
      <c r="L51" s="1163"/>
      <c r="M51" s="1163"/>
      <c r="N51" s="1163"/>
      <c r="O51" s="1163"/>
      <c r="P51" s="1163"/>
      <c r="Q51" s="1163"/>
      <c r="R51" s="1163"/>
      <c r="S51" s="1163"/>
      <c r="T51" s="1163"/>
      <c r="U51" s="1172"/>
      <c r="V51" s="1172"/>
      <c r="W51" s="1172"/>
      <c r="X51" s="1172"/>
      <c r="Y51" s="1163"/>
      <c r="Z51" s="1173"/>
      <c r="AA51" s="1176"/>
      <c r="AB51" s="1177"/>
      <c r="AC51" s="1179"/>
      <c r="AD51" s="1179"/>
      <c r="AE51" s="1172"/>
      <c r="AF51" s="1172"/>
      <c r="AG51" s="1172"/>
      <c r="AH51" s="1172"/>
      <c r="AI51" s="1175"/>
      <c r="AJ51" s="1163"/>
      <c r="AK51" s="1164"/>
      <c r="AL51" s="1164"/>
      <c r="AM51" s="1163"/>
      <c r="AN51" s="1168"/>
      <c r="AO51" s="1166"/>
      <c r="AP51" s="1166"/>
      <c r="AQ51" s="1166"/>
      <c r="BK51" s="1167">
        <v>47</v>
      </c>
    </row>
    <row r="52" spans="1:63" ht="13.5" customHeight="1">
      <c r="A52" s="1183"/>
      <c r="B52" s="1178"/>
      <c r="C52" s="1170"/>
      <c r="D52" s="1172"/>
      <c r="E52" s="1172"/>
      <c r="F52" s="1163"/>
      <c r="G52" s="1163"/>
      <c r="H52" s="1163"/>
      <c r="I52" s="1163"/>
      <c r="J52" s="1163"/>
      <c r="K52" s="1163"/>
      <c r="L52" s="1163"/>
      <c r="M52" s="1163"/>
      <c r="N52" s="1163"/>
      <c r="O52" s="1163"/>
      <c r="P52" s="1163"/>
      <c r="Q52" s="1163"/>
      <c r="R52" s="1163"/>
      <c r="S52" s="1163"/>
      <c r="T52" s="1163"/>
      <c r="U52" s="1172"/>
      <c r="V52" s="1172"/>
      <c r="W52" s="1172"/>
      <c r="X52" s="1172"/>
      <c r="Y52" s="1163"/>
      <c r="Z52" s="1173"/>
      <c r="AA52" s="1176"/>
      <c r="AB52" s="1177"/>
      <c r="AC52" s="1179"/>
      <c r="AD52" s="1179"/>
      <c r="AE52" s="1172"/>
      <c r="AF52" s="1172"/>
      <c r="AG52" s="1172"/>
      <c r="AH52" s="1172"/>
      <c r="AI52" s="1175"/>
      <c r="AJ52" s="1163"/>
      <c r="AK52" s="1164"/>
      <c r="AL52" s="1164"/>
      <c r="AM52" s="1163"/>
      <c r="AN52" s="1168"/>
      <c r="AO52" s="1166"/>
      <c r="AP52" s="1166"/>
      <c r="AQ52" s="1166"/>
      <c r="BK52" s="1167">
        <v>48</v>
      </c>
    </row>
    <row r="53" spans="1:63" ht="13.5" customHeight="1">
      <c r="A53" s="1183"/>
      <c r="B53" s="1178"/>
      <c r="C53" s="1170"/>
      <c r="D53" s="1172"/>
      <c r="E53" s="1172"/>
      <c r="F53" s="1163"/>
      <c r="G53" s="1163"/>
      <c r="H53" s="1163"/>
      <c r="I53" s="1163"/>
      <c r="J53" s="1163"/>
      <c r="K53" s="1163"/>
      <c r="L53" s="1163"/>
      <c r="M53" s="1163"/>
      <c r="N53" s="1163"/>
      <c r="O53" s="1163"/>
      <c r="P53" s="1163"/>
      <c r="Q53" s="1163"/>
      <c r="R53" s="1163"/>
      <c r="S53" s="1163"/>
      <c r="T53" s="1163"/>
      <c r="U53" s="1172"/>
      <c r="V53" s="1172"/>
      <c r="W53" s="1172"/>
      <c r="X53" s="1172"/>
      <c r="Y53" s="1163"/>
      <c r="Z53" s="1173"/>
      <c r="AA53" s="1176"/>
      <c r="AB53" s="1177"/>
      <c r="AC53" s="1179"/>
      <c r="AD53" s="1179"/>
      <c r="AE53" s="1172"/>
      <c r="AF53" s="1172"/>
      <c r="AG53" s="1172"/>
      <c r="AH53" s="1172"/>
      <c r="AI53" s="1175"/>
      <c r="AJ53" s="1163"/>
      <c r="AK53" s="1164"/>
      <c r="AL53" s="1164"/>
      <c r="AM53" s="1163"/>
      <c r="AN53" s="1168"/>
      <c r="AO53" s="1166"/>
      <c r="AP53" s="1166"/>
      <c r="AQ53" s="1166"/>
      <c r="BK53" s="1167">
        <v>49</v>
      </c>
    </row>
    <row r="54" spans="1:63" ht="13.5" customHeight="1">
      <c r="A54" s="1183"/>
      <c r="B54" s="1178"/>
      <c r="C54" s="1174"/>
      <c r="D54" s="1172"/>
      <c r="E54" s="1172"/>
      <c r="F54" s="1163"/>
      <c r="G54" s="1163"/>
      <c r="H54" s="1163"/>
      <c r="I54" s="1163"/>
      <c r="J54" s="1163"/>
      <c r="K54" s="1163"/>
      <c r="L54" s="1163"/>
      <c r="M54" s="1163"/>
      <c r="N54" s="1163"/>
      <c r="O54" s="1163"/>
      <c r="P54" s="1163"/>
      <c r="Q54" s="1163"/>
      <c r="R54" s="1163"/>
      <c r="S54" s="1163"/>
      <c r="T54" s="1163"/>
      <c r="U54" s="1172"/>
      <c r="V54" s="1172"/>
      <c r="W54" s="1172"/>
      <c r="X54" s="1172"/>
      <c r="Y54" s="1163"/>
      <c r="Z54" s="1173"/>
      <c r="AA54" s="1176"/>
      <c r="AB54" s="1177"/>
      <c r="AC54" s="1179"/>
      <c r="AD54" s="1179"/>
      <c r="AE54" s="1172"/>
      <c r="AF54" s="1172"/>
      <c r="AG54" s="1172"/>
      <c r="AH54" s="1172"/>
      <c r="AI54" s="1175"/>
      <c r="AJ54" s="1163"/>
      <c r="AK54" s="1164"/>
      <c r="AL54" s="1164"/>
      <c r="AM54" s="1163"/>
      <c r="AN54" s="1168"/>
      <c r="AO54" s="1166"/>
      <c r="AP54" s="1166"/>
      <c r="AQ54" s="1166"/>
      <c r="BK54" s="1167">
        <v>50</v>
      </c>
    </row>
    <row r="55" spans="1:63" ht="13.5" customHeight="1">
      <c r="A55" s="1183"/>
      <c r="B55" s="1178"/>
      <c r="C55" s="1174"/>
      <c r="D55" s="1172"/>
      <c r="E55" s="1172"/>
      <c r="F55" s="1163"/>
      <c r="G55" s="1163"/>
      <c r="H55" s="1163"/>
      <c r="I55" s="1163"/>
      <c r="J55" s="1163"/>
      <c r="K55" s="1163"/>
      <c r="L55" s="1163"/>
      <c r="M55" s="1163"/>
      <c r="N55" s="1163"/>
      <c r="O55" s="1163"/>
      <c r="P55" s="1163"/>
      <c r="Q55" s="1163"/>
      <c r="R55" s="1163"/>
      <c r="S55" s="1163"/>
      <c r="T55" s="1163"/>
      <c r="U55" s="1172"/>
      <c r="V55" s="1172"/>
      <c r="W55" s="1172"/>
      <c r="X55" s="1172"/>
      <c r="Y55" s="1163"/>
      <c r="Z55" s="1173"/>
      <c r="AA55" s="1176"/>
      <c r="AB55" s="1177"/>
      <c r="AC55" s="1179"/>
      <c r="AD55" s="1179"/>
      <c r="AE55" s="1172"/>
      <c r="AF55" s="1172"/>
      <c r="AG55" s="1172"/>
      <c r="AH55" s="1172"/>
      <c r="AI55" s="1175"/>
      <c r="AJ55" s="1163"/>
      <c r="AK55" s="1164"/>
      <c r="AL55" s="1164"/>
      <c r="AM55" s="1163"/>
      <c r="AN55" s="1168"/>
      <c r="AO55" s="1166"/>
      <c r="AP55" s="1166"/>
      <c r="AQ55" s="1166"/>
      <c r="BK55" s="1167">
        <v>51</v>
      </c>
    </row>
    <row r="56" spans="1:63" ht="13.5" customHeight="1">
      <c r="A56" s="1183"/>
      <c r="B56" s="1178"/>
      <c r="C56" s="1174"/>
      <c r="D56" s="1172"/>
      <c r="E56" s="1172"/>
      <c r="F56" s="1163"/>
      <c r="G56" s="1163"/>
      <c r="H56" s="1163"/>
      <c r="I56" s="1163"/>
      <c r="J56" s="1163"/>
      <c r="K56" s="1163"/>
      <c r="L56" s="1163"/>
      <c r="M56" s="1163"/>
      <c r="N56" s="1163"/>
      <c r="O56" s="1163"/>
      <c r="P56" s="1163"/>
      <c r="Q56" s="1163"/>
      <c r="R56" s="1163"/>
      <c r="S56" s="1163"/>
      <c r="T56" s="1163"/>
      <c r="U56" s="1172"/>
      <c r="V56" s="1172"/>
      <c r="W56" s="1172"/>
      <c r="X56" s="1172"/>
      <c r="Y56" s="1163"/>
      <c r="Z56" s="1173"/>
      <c r="AA56" s="1176"/>
      <c r="AB56" s="1177"/>
      <c r="AC56" s="1179"/>
      <c r="AD56" s="1179"/>
      <c r="AE56" s="1172"/>
      <c r="AF56" s="1172"/>
      <c r="AG56" s="1172"/>
      <c r="AH56" s="1172"/>
      <c r="AI56" s="1175"/>
      <c r="AJ56" s="1163"/>
      <c r="AK56" s="1164"/>
      <c r="AL56" s="1164"/>
      <c r="AM56" s="1163"/>
      <c r="AN56" s="1168"/>
      <c r="AO56" s="1166"/>
      <c r="AP56" s="1166"/>
      <c r="AQ56" s="1166"/>
      <c r="BK56" s="1167">
        <v>52</v>
      </c>
    </row>
    <row r="57" spans="1:63" ht="13.5" customHeight="1">
      <c r="A57" s="1183"/>
      <c r="B57" s="1178"/>
      <c r="C57" s="1174"/>
      <c r="D57" s="1172"/>
      <c r="E57" s="1172"/>
      <c r="F57" s="1163"/>
      <c r="G57" s="1163"/>
      <c r="H57" s="1163"/>
      <c r="I57" s="1163"/>
      <c r="J57" s="1163"/>
      <c r="K57" s="1163"/>
      <c r="L57" s="1163"/>
      <c r="M57" s="1163"/>
      <c r="N57" s="1163"/>
      <c r="O57" s="1163"/>
      <c r="P57" s="1163"/>
      <c r="Q57" s="1163"/>
      <c r="R57" s="1163"/>
      <c r="S57" s="1163"/>
      <c r="T57" s="1163"/>
      <c r="U57" s="1172"/>
      <c r="V57" s="1172"/>
      <c r="W57" s="1172"/>
      <c r="X57" s="1172"/>
      <c r="Y57" s="1163"/>
      <c r="Z57" s="1173"/>
      <c r="AA57" s="1176"/>
      <c r="AB57" s="1177"/>
      <c r="AC57" s="1179"/>
      <c r="AD57" s="1179"/>
      <c r="AE57" s="1172"/>
      <c r="AF57" s="1172"/>
      <c r="AG57" s="1172"/>
      <c r="AH57" s="1172"/>
      <c r="AI57" s="1175"/>
      <c r="AJ57" s="1163"/>
      <c r="AK57" s="1164"/>
      <c r="AL57" s="1164"/>
      <c r="AM57" s="1163"/>
      <c r="AN57" s="1168"/>
      <c r="AO57" s="1166"/>
      <c r="AP57" s="1166"/>
      <c r="AQ57" s="1166"/>
      <c r="BK57" s="1167">
        <v>53</v>
      </c>
    </row>
    <row r="58" spans="1:63" ht="13.5" customHeight="1">
      <c r="A58" s="1183"/>
      <c r="B58" s="1178"/>
      <c r="C58" s="1174"/>
      <c r="D58" s="1172"/>
      <c r="E58" s="1172"/>
      <c r="F58" s="1163"/>
      <c r="G58" s="1163"/>
      <c r="H58" s="1163"/>
      <c r="I58" s="1163"/>
      <c r="J58" s="1163"/>
      <c r="K58" s="1163"/>
      <c r="L58" s="1163"/>
      <c r="M58" s="1163"/>
      <c r="N58" s="1163"/>
      <c r="O58" s="1163"/>
      <c r="P58" s="1163"/>
      <c r="Q58" s="1163"/>
      <c r="R58" s="1163"/>
      <c r="S58" s="1163"/>
      <c r="T58" s="1163"/>
      <c r="U58" s="1172"/>
      <c r="V58" s="1172"/>
      <c r="W58" s="1172"/>
      <c r="X58" s="1172"/>
      <c r="Y58" s="1163"/>
      <c r="Z58" s="1173"/>
      <c r="AA58" s="1176"/>
      <c r="AB58" s="1177"/>
      <c r="AC58" s="1179"/>
      <c r="AD58" s="1179"/>
      <c r="AE58" s="1172"/>
      <c r="AF58" s="1172"/>
      <c r="AG58" s="1172"/>
      <c r="AH58" s="1172"/>
      <c r="AI58" s="1175"/>
      <c r="AJ58" s="1163"/>
      <c r="AK58" s="1164"/>
      <c r="AL58" s="1164"/>
      <c r="AM58" s="1163"/>
      <c r="AN58" s="1168"/>
      <c r="AO58" s="1166"/>
      <c r="AP58" s="1166"/>
      <c r="AQ58" s="1166"/>
      <c r="BK58" s="1167">
        <v>54</v>
      </c>
    </row>
    <row r="59" spans="1:63" ht="13.5" customHeight="1">
      <c r="A59" s="1183"/>
      <c r="B59" s="1178"/>
      <c r="C59" s="1174"/>
      <c r="D59" s="1172"/>
      <c r="E59" s="1172"/>
      <c r="F59" s="1163"/>
      <c r="G59" s="1163"/>
      <c r="H59" s="1163"/>
      <c r="I59" s="1163"/>
      <c r="J59" s="1163"/>
      <c r="K59" s="1163"/>
      <c r="L59" s="1163"/>
      <c r="M59" s="1163"/>
      <c r="N59" s="1163"/>
      <c r="O59" s="1163"/>
      <c r="P59" s="1163"/>
      <c r="Q59" s="1163"/>
      <c r="R59" s="1163"/>
      <c r="S59" s="1163"/>
      <c r="T59" s="1163"/>
      <c r="U59" s="1172"/>
      <c r="V59" s="1172"/>
      <c r="W59" s="1172"/>
      <c r="X59" s="1172"/>
      <c r="Y59" s="1163"/>
      <c r="Z59" s="1173"/>
      <c r="AA59" s="1176"/>
      <c r="AB59" s="1177"/>
      <c r="AC59" s="1179"/>
      <c r="AD59" s="1179"/>
      <c r="AE59" s="1172"/>
      <c r="AF59" s="1172"/>
      <c r="AG59" s="1172"/>
      <c r="AH59" s="1172"/>
      <c r="AI59" s="1175"/>
      <c r="AJ59" s="1163"/>
      <c r="AK59" s="1164"/>
      <c r="AL59" s="1164"/>
      <c r="AM59" s="1163"/>
      <c r="AN59" s="1168"/>
      <c r="AO59" s="1166"/>
      <c r="AP59" s="1166"/>
      <c r="AQ59" s="1166"/>
      <c r="BK59" s="1167">
        <v>55</v>
      </c>
    </row>
    <row r="60" spans="1:63" ht="13.5" customHeight="1">
      <c r="A60" s="1183"/>
      <c r="B60" s="1178"/>
      <c r="C60" s="1174"/>
      <c r="D60" s="1172"/>
      <c r="E60" s="1172"/>
      <c r="F60" s="1163"/>
      <c r="G60" s="1163"/>
      <c r="H60" s="1163"/>
      <c r="I60" s="1163"/>
      <c r="J60" s="1163"/>
      <c r="K60" s="1163"/>
      <c r="L60" s="1163"/>
      <c r="M60" s="1163"/>
      <c r="N60" s="1163"/>
      <c r="O60" s="1163"/>
      <c r="P60" s="1163"/>
      <c r="Q60" s="1163"/>
      <c r="R60" s="1163"/>
      <c r="S60" s="1163"/>
      <c r="T60" s="1163"/>
      <c r="U60" s="1172"/>
      <c r="V60" s="1172"/>
      <c r="W60" s="1172"/>
      <c r="X60" s="1172"/>
      <c r="Y60" s="1163"/>
      <c r="Z60" s="1173"/>
      <c r="AA60" s="1176"/>
      <c r="AB60" s="1177"/>
      <c r="AC60" s="1179"/>
      <c r="AD60" s="1179"/>
      <c r="AE60" s="1172"/>
      <c r="AF60" s="1172"/>
      <c r="AG60" s="1172"/>
      <c r="AH60" s="1172"/>
      <c r="AI60" s="1175"/>
      <c r="AJ60" s="1163"/>
      <c r="AK60" s="1164"/>
      <c r="AL60" s="1164"/>
      <c r="AM60" s="1163"/>
      <c r="AN60" s="1168"/>
      <c r="AO60" s="1166"/>
      <c r="AP60" s="1166"/>
      <c r="AQ60" s="1166"/>
      <c r="BK60" s="1167">
        <v>56</v>
      </c>
    </row>
    <row r="61" spans="1:63" ht="13.5" customHeight="1">
      <c r="A61" s="1183"/>
      <c r="B61" s="1178"/>
      <c r="C61" s="1174"/>
      <c r="D61" s="1172"/>
      <c r="E61" s="1172"/>
      <c r="F61" s="1163"/>
      <c r="G61" s="1163"/>
      <c r="H61" s="1163"/>
      <c r="I61" s="1163"/>
      <c r="J61" s="1163"/>
      <c r="K61" s="1163"/>
      <c r="L61" s="1163"/>
      <c r="M61" s="1163"/>
      <c r="N61" s="1163"/>
      <c r="O61" s="1163"/>
      <c r="P61" s="1163"/>
      <c r="Q61" s="1163"/>
      <c r="R61" s="1163"/>
      <c r="S61" s="1163"/>
      <c r="T61" s="1163"/>
      <c r="U61" s="1172"/>
      <c r="V61" s="1172"/>
      <c r="W61" s="1172"/>
      <c r="X61" s="1172"/>
      <c r="Y61" s="1163"/>
      <c r="Z61" s="1173"/>
      <c r="AA61" s="1176"/>
      <c r="AB61" s="1177"/>
      <c r="AC61" s="1179"/>
      <c r="AD61" s="1179"/>
      <c r="AE61" s="1172"/>
      <c r="AF61" s="1172"/>
      <c r="AG61" s="1172"/>
      <c r="AH61" s="1172"/>
      <c r="AI61" s="1175"/>
      <c r="AJ61" s="1163"/>
      <c r="AK61" s="1164"/>
      <c r="AL61" s="1164"/>
      <c r="AM61" s="1163"/>
      <c r="AN61" s="1168"/>
      <c r="AO61" s="1166"/>
      <c r="AP61" s="1166"/>
      <c r="AQ61" s="1166"/>
      <c r="BK61" s="1167">
        <v>57</v>
      </c>
    </row>
    <row r="62" spans="1:63" ht="13.5" customHeight="1">
      <c r="A62" s="1183"/>
      <c r="B62" s="1178"/>
      <c r="C62" s="1174"/>
      <c r="D62" s="1172"/>
      <c r="E62" s="1172"/>
      <c r="F62" s="1163"/>
      <c r="G62" s="1163"/>
      <c r="H62" s="1163"/>
      <c r="I62" s="1163"/>
      <c r="J62" s="1163"/>
      <c r="K62" s="1163"/>
      <c r="L62" s="1163"/>
      <c r="M62" s="1163"/>
      <c r="N62" s="1163"/>
      <c r="O62" s="1163"/>
      <c r="P62" s="1163"/>
      <c r="Q62" s="1163"/>
      <c r="R62" s="1163"/>
      <c r="S62" s="1163"/>
      <c r="T62" s="1163"/>
      <c r="U62" s="1172"/>
      <c r="V62" s="1172"/>
      <c r="W62" s="1172"/>
      <c r="X62" s="1172"/>
      <c r="Y62" s="1163"/>
      <c r="Z62" s="1173"/>
      <c r="AA62" s="1176"/>
      <c r="AB62" s="1177"/>
      <c r="AC62" s="1179"/>
      <c r="AD62" s="1179"/>
      <c r="AE62" s="1172"/>
      <c r="AF62" s="1172"/>
      <c r="AG62" s="1172"/>
      <c r="AH62" s="1172"/>
      <c r="AI62" s="1175"/>
      <c r="AJ62" s="1163"/>
      <c r="AK62" s="1163"/>
      <c r="AL62" s="1163"/>
      <c r="AM62" s="1163"/>
      <c r="AN62" s="1168"/>
      <c r="AO62" s="1166"/>
      <c r="AP62" s="1166"/>
      <c r="AQ62" s="1166"/>
      <c r="BK62" s="1167">
        <v>58</v>
      </c>
    </row>
    <row r="63" spans="1:63" ht="13.5" customHeight="1">
      <c r="A63" s="1183"/>
      <c r="B63" s="1178"/>
      <c r="C63" s="1174"/>
      <c r="D63" s="1172"/>
      <c r="E63" s="1172"/>
      <c r="F63" s="1163"/>
      <c r="G63" s="1163"/>
      <c r="H63" s="1163"/>
      <c r="I63" s="1163"/>
      <c r="J63" s="1163"/>
      <c r="K63" s="1163"/>
      <c r="L63" s="1163"/>
      <c r="M63" s="1163"/>
      <c r="N63" s="1163"/>
      <c r="O63" s="1163"/>
      <c r="P63" s="1163"/>
      <c r="Q63" s="1163"/>
      <c r="R63" s="1163"/>
      <c r="S63" s="1163"/>
      <c r="T63" s="1163"/>
      <c r="U63" s="1172"/>
      <c r="V63" s="1172"/>
      <c r="W63" s="1172"/>
      <c r="X63" s="1172"/>
      <c r="Y63" s="1163"/>
      <c r="Z63" s="1173"/>
      <c r="AA63" s="1176"/>
      <c r="AB63" s="1177"/>
      <c r="AC63" s="1179"/>
      <c r="AD63" s="1179"/>
      <c r="AE63" s="1172"/>
      <c r="AF63" s="1172"/>
      <c r="AG63" s="1172"/>
      <c r="AH63" s="1172"/>
      <c r="AI63" s="1175"/>
      <c r="AJ63" s="1163"/>
      <c r="AK63" s="1163"/>
      <c r="AL63" s="1163"/>
      <c r="AM63" s="1163"/>
      <c r="AN63" s="1168"/>
      <c r="AO63" s="1166"/>
      <c r="AP63" s="1166"/>
      <c r="AQ63" s="1166"/>
      <c r="BK63" s="1167">
        <v>59</v>
      </c>
    </row>
    <row r="64" spans="1:63" ht="13.5" customHeight="1">
      <c r="A64" s="1183"/>
      <c r="B64" s="1178"/>
      <c r="C64" s="1174"/>
      <c r="D64" s="1172"/>
      <c r="E64" s="1172"/>
      <c r="F64" s="1163"/>
      <c r="G64" s="1163"/>
      <c r="H64" s="1163"/>
      <c r="I64" s="1163"/>
      <c r="J64" s="1163"/>
      <c r="K64" s="1163"/>
      <c r="L64" s="1163"/>
      <c r="M64" s="1163"/>
      <c r="N64" s="1163"/>
      <c r="O64" s="1163"/>
      <c r="P64" s="1163"/>
      <c r="Q64" s="1163"/>
      <c r="R64" s="1163"/>
      <c r="S64" s="1163"/>
      <c r="T64" s="1163"/>
      <c r="U64" s="1172"/>
      <c r="V64" s="1172"/>
      <c r="W64" s="1172"/>
      <c r="X64" s="1172"/>
      <c r="Y64" s="1163"/>
      <c r="Z64" s="1173"/>
      <c r="AA64" s="1176"/>
      <c r="AB64" s="1177"/>
      <c r="AC64" s="1179"/>
      <c r="AD64" s="1179"/>
      <c r="AE64" s="1172"/>
      <c r="AF64" s="1172"/>
      <c r="AG64" s="1172"/>
      <c r="AH64" s="1172"/>
      <c r="AI64" s="1175"/>
      <c r="AJ64" s="1163"/>
      <c r="AK64" s="1163"/>
      <c r="AL64" s="1163"/>
      <c r="AM64" s="1163"/>
      <c r="AN64" s="1168"/>
      <c r="AO64" s="1166"/>
      <c r="AP64" s="1166"/>
      <c r="AQ64" s="1166"/>
      <c r="BK64" s="1167">
        <v>60</v>
      </c>
    </row>
    <row r="65" spans="1:63" ht="13.5" customHeight="1">
      <c r="A65" s="1183"/>
      <c r="B65" s="1174"/>
      <c r="C65" s="1174"/>
      <c r="D65" s="1172"/>
      <c r="E65" s="1172"/>
      <c r="F65" s="1163"/>
      <c r="G65" s="1163"/>
      <c r="H65" s="1163"/>
      <c r="I65" s="1163"/>
      <c r="J65" s="1163"/>
      <c r="K65" s="1163"/>
      <c r="L65" s="1163"/>
      <c r="M65" s="1163"/>
      <c r="N65" s="1163"/>
      <c r="O65" s="1163"/>
      <c r="P65" s="1163"/>
      <c r="Q65" s="1163"/>
      <c r="R65" s="1163"/>
      <c r="S65" s="1163"/>
      <c r="T65" s="1163"/>
      <c r="U65" s="1172"/>
      <c r="V65" s="1172"/>
      <c r="W65" s="1172"/>
      <c r="X65" s="1172"/>
      <c r="Y65" s="1163"/>
      <c r="Z65" s="1173"/>
      <c r="AA65" s="1176"/>
      <c r="AB65" s="1177"/>
      <c r="AC65" s="1179"/>
      <c r="AD65" s="1179"/>
      <c r="AE65" s="1172"/>
      <c r="AF65" s="1172"/>
      <c r="AG65" s="1172"/>
      <c r="AH65" s="1172"/>
      <c r="AI65" s="1175"/>
      <c r="AJ65" s="1164"/>
      <c r="AK65" s="1164"/>
      <c r="AL65" s="1164"/>
      <c r="AM65" s="1163"/>
      <c r="AN65" s="1168"/>
      <c r="AO65" s="1166"/>
      <c r="AP65" s="1166"/>
      <c r="AQ65" s="1166"/>
      <c r="BK65" s="1167">
        <v>61</v>
      </c>
    </row>
    <row r="66" spans="1:63" ht="13.5" customHeight="1">
      <c r="A66" s="1183"/>
      <c r="B66" s="1180"/>
      <c r="C66" s="1181"/>
      <c r="D66" s="1181"/>
      <c r="E66" s="1181"/>
      <c r="F66" s="1181"/>
      <c r="G66" s="1181"/>
      <c r="H66" s="1181"/>
      <c r="I66" s="1181"/>
      <c r="J66" s="1166"/>
      <c r="K66" s="1166"/>
      <c r="L66" s="1166"/>
      <c r="M66" s="1166"/>
      <c r="N66" s="1166"/>
      <c r="O66" s="1166"/>
      <c r="P66" s="1166"/>
      <c r="Q66" s="1166"/>
      <c r="R66" s="1166"/>
      <c r="S66" s="1166"/>
      <c r="T66" s="1166"/>
      <c r="U66" s="1166"/>
      <c r="V66" s="1166"/>
      <c r="W66" s="1166"/>
      <c r="X66" s="1166"/>
      <c r="Y66" s="1166"/>
      <c r="Z66" s="1173"/>
      <c r="AA66" s="1173"/>
      <c r="AB66" s="1166"/>
      <c r="AC66" s="1166"/>
      <c r="AD66" s="1166"/>
      <c r="AE66" s="1166"/>
      <c r="AF66" s="1166"/>
      <c r="AG66" s="1166"/>
      <c r="AH66" s="1166"/>
      <c r="AI66" s="1182"/>
      <c r="AJ66" s="1166"/>
      <c r="AK66" s="1166"/>
      <c r="AL66" s="1166"/>
      <c r="AM66" s="1166"/>
      <c r="AN66" s="1166"/>
      <c r="AO66" s="1166"/>
      <c r="AP66" s="1166"/>
      <c r="AQ66" s="1166"/>
      <c r="BK66" s="1167">
        <v>62</v>
      </c>
    </row>
    <row r="67" spans="1:63" ht="13.5" customHeight="1">
      <c r="BK67" s="1167">
        <v>63</v>
      </c>
    </row>
    <row r="68" spans="1:63" ht="13.5" customHeight="1">
      <c r="BK68" s="1167">
        <v>64</v>
      </c>
    </row>
    <row r="69" spans="1:63" ht="13.5" customHeight="1">
      <c r="BK69" s="1167">
        <v>65</v>
      </c>
    </row>
    <row r="70" spans="1:63" ht="13.5" customHeight="1">
      <c r="BK70" s="1167">
        <v>66</v>
      </c>
    </row>
    <row r="71" spans="1:63" ht="13.5" customHeight="1">
      <c r="BK71" s="1167">
        <v>67</v>
      </c>
    </row>
    <row r="72" spans="1:63" ht="13.5" customHeight="1">
      <c r="BK72" s="1167">
        <v>68</v>
      </c>
    </row>
    <row r="73" spans="1:63" ht="13.5" customHeight="1">
      <c r="BK73" s="1167">
        <v>69</v>
      </c>
    </row>
    <row r="74" spans="1:63" ht="13.5" customHeight="1">
      <c r="BK74" s="1167">
        <v>70</v>
      </c>
    </row>
    <row r="75" spans="1:63" ht="13.5" customHeight="1">
      <c r="BK75" s="1167">
        <v>71</v>
      </c>
    </row>
    <row r="76" spans="1:63" ht="13.5" customHeight="1">
      <c r="BK76" s="1167">
        <v>72</v>
      </c>
    </row>
    <row r="77" spans="1:63" ht="13.5" customHeight="1">
      <c r="BK77" s="1167">
        <v>73</v>
      </c>
    </row>
    <row r="78" spans="1:63" ht="13.5" customHeight="1">
      <c r="BK78" s="1167">
        <v>74</v>
      </c>
    </row>
    <row r="79" spans="1:63" ht="13.5" customHeight="1">
      <c r="BK79" s="1167">
        <v>75</v>
      </c>
    </row>
    <row r="80" spans="1:63" ht="13.5" customHeight="1">
      <c r="BK80" s="1167">
        <v>76</v>
      </c>
    </row>
    <row r="81" spans="63:63" ht="13.5" customHeight="1">
      <c r="BK81" s="1167">
        <v>77</v>
      </c>
    </row>
    <row r="82" spans="63:63" ht="13.5" customHeight="1">
      <c r="BK82" s="1167">
        <v>78</v>
      </c>
    </row>
    <row r="83" spans="63:63" ht="13.5" customHeight="1">
      <c r="BK83" s="1167">
        <v>79</v>
      </c>
    </row>
    <row r="84" spans="63:63" ht="13.5" customHeight="1">
      <c r="BK84" s="1167">
        <v>80</v>
      </c>
    </row>
    <row r="85" spans="63:63" ht="13.5" customHeight="1">
      <c r="BK85" s="1167">
        <v>81</v>
      </c>
    </row>
    <row r="86" spans="63:63" ht="13.5" customHeight="1">
      <c r="BK86" s="1167">
        <v>82</v>
      </c>
    </row>
    <row r="87" spans="63:63" ht="13.5" customHeight="1">
      <c r="BK87" s="1167">
        <v>83</v>
      </c>
    </row>
    <row r="88" spans="63:63" ht="13.5" customHeight="1">
      <c r="BK88" s="1167">
        <v>84</v>
      </c>
    </row>
    <row r="89" spans="63:63" ht="13.5" customHeight="1">
      <c r="BK89" s="1167">
        <v>85</v>
      </c>
    </row>
    <row r="90" spans="63:63" ht="13.5" customHeight="1">
      <c r="BK90" s="1167">
        <v>86</v>
      </c>
    </row>
    <row r="91" spans="63:63" ht="13.5" customHeight="1">
      <c r="BK91" s="1167">
        <v>87</v>
      </c>
    </row>
    <row r="92" spans="63:63" ht="13.5" customHeight="1">
      <c r="BK92" s="1167">
        <v>88</v>
      </c>
    </row>
    <row r="93" spans="63:63" ht="13.5" customHeight="1">
      <c r="BK93" s="1167">
        <v>89</v>
      </c>
    </row>
    <row r="94" spans="63:63" ht="13.5" customHeight="1">
      <c r="BK94" s="1167">
        <v>90</v>
      </c>
    </row>
    <row r="95" spans="63:63" ht="13.5" customHeight="1">
      <c r="BK95" s="1167">
        <v>91</v>
      </c>
    </row>
    <row r="96" spans="63:63" ht="13.5" customHeight="1">
      <c r="BK96" s="1167">
        <v>92</v>
      </c>
    </row>
    <row r="97" spans="63:63" ht="13.5" customHeight="1">
      <c r="BK97" s="1167">
        <v>93</v>
      </c>
    </row>
    <row r="98" spans="63:63" ht="13.5" customHeight="1">
      <c r="BK98" s="1167">
        <v>94</v>
      </c>
    </row>
    <row r="99" spans="63:63" ht="13.5" customHeight="1">
      <c r="BK99" s="1167">
        <v>95</v>
      </c>
    </row>
    <row r="100" spans="63:63" ht="13.5" customHeight="1">
      <c r="BK100" s="1167">
        <v>96</v>
      </c>
    </row>
    <row r="101" spans="63:63" ht="13.5" customHeight="1">
      <c r="BK101" s="1167">
        <v>97</v>
      </c>
    </row>
    <row r="102" spans="63:63" ht="13.5" customHeight="1">
      <c r="BK102" s="1167">
        <v>98</v>
      </c>
    </row>
    <row r="103" spans="63:63" ht="13.5" customHeight="1">
      <c r="BK103" s="1167">
        <v>99</v>
      </c>
    </row>
    <row r="104" spans="63:63" ht="13.5" customHeight="1">
      <c r="BK104" s="1167">
        <v>100</v>
      </c>
    </row>
    <row r="105" spans="63:63" ht="13.5" customHeight="1">
      <c r="BK105" s="1167">
        <v>101</v>
      </c>
    </row>
    <row r="106" spans="63:63" ht="13.5" customHeight="1">
      <c r="BK106" s="1167">
        <v>102</v>
      </c>
    </row>
    <row r="107" spans="63:63" ht="13.5" customHeight="1">
      <c r="BK107" s="1167">
        <v>103</v>
      </c>
    </row>
    <row r="108" spans="63:63" ht="13.5" customHeight="1">
      <c r="BK108" s="1167">
        <v>104</v>
      </c>
    </row>
    <row r="109" spans="63:63" ht="13.5" customHeight="1">
      <c r="BK109" s="1167">
        <v>105</v>
      </c>
    </row>
    <row r="110" spans="63:63" ht="13.5" customHeight="1">
      <c r="BK110" s="1167">
        <v>106</v>
      </c>
    </row>
    <row r="111" spans="63:63" ht="13.5" customHeight="1">
      <c r="BK111" s="1167">
        <v>107</v>
      </c>
    </row>
    <row r="112" spans="63:63" ht="13.5" customHeight="1">
      <c r="BK112" s="1167">
        <v>108</v>
      </c>
    </row>
    <row r="113" spans="63:63" ht="13.5" customHeight="1">
      <c r="BK113" s="1167">
        <v>109</v>
      </c>
    </row>
    <row r="114" spans="63:63" ht="13.5" customHeight="1">
      <c r="BK114" s="1167">
        <v>110</v>
      </c>
    </row>
    <row r="115" spans="63:63" ht="13.5" customHeight="1">
      <c r="BK115" s="1167">
        <v>111</v>
      </c>
    </row>
    <row r="116" spans="63:63" ht="13.5" customHeight="1">
      <c r="BK116" s="1167">
        <v>112</v>
      </c>
    </row>
    <row r="117" spans="63:63" ht="13.5" customHeight="1">
      <c r="BK117" s="1167">
        <v>113</v>
      </c>
    </row>
    <row r="118" spans="63:63" ht="13.5" customHeight="1">
      <c r="BK118" s="1167">
        <v>114</v>
      </c>
    </row>
    <row r="119" spans="63:63" ht="13.5" customHeight="1">
      <c r="BK119" s="1167">
        <v>115</v>
      </c>
    </row>
    <row r="120" spans="63:63" ht="13.5" customHeight="1">
      <c r="BK120" s="1167">
        <v>116</v>
      </c>
    </row>
    <row r="121" spans="63:63" ht="13.5" customHeight="1">
      <c r="BK121" s="1167">
        <v>117</v>
      </c>
    </row>
    <row r="122" spans="63:63" ht="13.5" customHeight="1">
      <c r="BK122" s="1167">
        <v>118</v>
      </c>
    </row>
    <row r="123" spans="63:63" ht="13.5" customHeight="1">
      <c r="BK123" s="1167">
        <v>119</v>
      </c>
    </row>
    <row r="124" spans="63:63" ht="13.5" customHeight="1">
      <c r="BK124" s="1167">
        <v>120</v>
      </c>
    </row>
    <row r="125" spans="63:63" ht="13.5" customHeight="1">
      <c r="BK125" s="1167">
        <v>121</v>
      </c>
    </row>
    <row r="126" spans="63:63" ht="13.5" customHeight="1">
      <c r="BK126" s="1167">
        <v>122</v>
      </c>
    </row>
    <row r="127" spans="63:63" ht="13.5" customHeight="1">
      <c r="BK127" s="1167">
        <v>123</v>
      </c>
    </row>
    <row r="128" spans="63:63" ht="13.5" customHeight="1">
      <c r="BK128" s="1167">
        <v>124</v>
      </c>
    </row>
    <row r="129" spans="63:63" ht="13.5" customHeight="1">
      <c r="BK129" s="1167">
        <v>125</v>
      </c>
    </row>
    <row r="130" spans="63:63" ht="13.5" customHeight="1">
      <c r="BK130" s="1167">
        <v>126</v>
      </c>
    </row>
    <row r="131" spans="63:63" ht="13.5" customHeight="1">
      <c r="BK131" s="1167">
        <v>127</v>
      </c>
    </row>
    <row r="132" spans="63:63" ht="13.5" customHeight="1">
      <c r="BK132" s="1167">
        <v>128</v>
      </c>
    </row>
    <row r="133" spans="63:63" ht="13.5" customHeight="1">
      <c r="BK133" s="1167">
        <v>129</v>
      </c>
    </row>
    <row r="134" spans="63:63" ht="13.5" customHeight="1">
      <c r="BK134" s="1167">
        <v>130</v>
      </c>
    </row>
    <row r="135" spans="63:63" ht="13.5" customHeight="1">
      <c r="BK135" s="1167">
        <v>131</v>
      </c>
    </row>
    <row r="136" spans="63:63" ht="13.5" customHeight="1">
      <c r="BK136" s="1167">
        <v>132</v>
      </c>
    </row>
    <row r="137" spans="63:63" ht="13.5" customHeight="1">
      <c r="BK137" s="1167">
        <v>133</v>
      </c>
    </row>
    <row r="138" spans="63:63" ht="13.5" customHeight="1">
      <c r="BK138" s="1167">
        <v>134</v>
      </c>
    </row>
    <row r="139" spans="63:63" ht="13.5" customHeight="1">
      <c r="BK139" s="1167">
        <v>135</v>
      </c>
    </row>
    <row r="140" spans="63:63" ht="13.5" customHeight="1">
      <c r="BK140" s="1167">
        <v>136</v>
      </c>
    </row>
    <row r="141" spans="63:63" ht="13.5" customHeight="1">
      <c r="BK141" s="1167">
        <v>137</v>
      </c>
    </row>
    <row r="142" spans="63:63" ht="13.5" customHeight="1">
      <c r="BK142" s="1167">
        <v>138</v>
      </c>
    </row>
    <row r="143" spans="63:63" ht="13.5" customHeight="1">
      <c r="BK143" s="1167">
        <v>139</v>
      </c>
    </row>
    <row r="144" spans="63:63" ht="13.5" customHeight="1">
      <c r="BK144" s="1167">
        <v>140</v>
      </c>
    </row>
    <row r="145" spans="63:63" ht="13.5" customHeight="1">
      <c r="BK145" s="1167">
        <v>141</v>
      </c>
    </row>
    <row r="146" spans="63:63" ht="13.5" customHeight="1">
      <c r="BK146" s="1167">
        <v>142</v>
      </c>
    </row>
    <row r="147" spans="63:63" ht="13.5" customHeight="1">
      <c r="BK147" s="1167">
        <v>143</v>
      </c>
    </row>
    <row r="148" spans="63:63" ht="13.5" customHeight="1">
      <c r="BK148" s="1167">
        <v>144</v>
      </c>
    </row>
    <row r="149" spans="63:63" ht="13.5" customHeight="1">
      <c r="BK149" s="1167">
        <v>145</v>
      </c>
    </row>
    <row r="150" spans="63:63" ht="13.5" customHeight="1">
      <c r="BK150" s="1167">
        <v>146</v>
      </c>
    </row>
    <row r="151" spans="63:63" ht="13.5" customHeight="1">
      <c r="BK151" s="1167">
        <v>147</v>
      </c>
    </row>
    <row r="152" spans="63:63" ht="13.5" customHeight="1">
      <c r="BK152" s="1167">
        <v>148</v>
      </c>
    </row>
    <row r="153" spans="63:63" ht="13.5" customHeight="1">
      <c r="BK153" s="1167">
        <v>149</v>
      </c>
    </row>
    <row r="154" spans="63:63" ht="13.5" customHeight="1">
      <c r="BK154" s="1167">
        <v>150</v>
      </c>
    </row>
    <row r="155" spans="63:63" ht="13.5" customHeight="1">
      <c r="BK155" s="1167">
        <v>151</v>
      </c>
    </row>
    <row r="156" spans="63:63" ht="13.5" customHeight="1">
      <c r="BK156" s="1167">
        <v>152</v>
      </c>
    </row>
    <row r="157" spans="63:63" ht="13.5" customHeight="1">
      <c r="BK157" s="1167">
        <v>153</v>
      </c>
    </row>
    <row r="158" spans="63:63" ht="13.5" customHeight="1">
      <c r="BK158" s="1167">
        <v>154</v>
      </c>
    </row>
    <row r="159" spans="63:63" ht="13.5" customHeight="1">
      <c r="BK159" s="1167">
        <v>155</v>
      </c>
    </row>
    <row r="160" spans="63:63" ht="13.5" customHeight="1">
      <c r="BK160" s="1167">
        <v>156</v>
      </c>
    </row>
    <row r="161" spans="63:63" ht="13.5" customHeight="1">
      <c r="BK161" s="1167">
        <v>157</v>
      </c>
    </row>
    <row r="162" spans="63:63" ht="13.5" customHeight="1">
      <c r="BK162" s="1167">
        <v>158</v>
      </c>
    </row>
    <row r="163" spans="63:63" ht="13.5" customHeight="1">
      <c r="BK163" s="1167">
        <v>159</v>
      </c>
    </row>
    <row r="164" spans="63:63" ht="13.5" customHeight="1">
      <c r="BK164" s="1167">
        <v>160</v>
      </c>
    </row>
    <row r="165" spans="63:63" ht="13.5" customHeight="1">
      <c r="BK165" s="1167">
        <v>161</v>
      </c>
    </row>
    <row r="166" spans="63:63" ht="13.5" customHeight="1">
      <c r="BK166" s="1167">
        <v>162</v>
      </c>
    </row>
    <row r="167" spans="63:63" ht="13.5" customHeight="1">
      <c r="BK167" s="1167">
        <v>163</v>
      </c>
    </row>
    <row r="168" spans="63:63" ht="13.5" customHeight="1">
      <c r="BK168" s="1167">
        <v>164</v>
      </c>
    </row>
    <row r="169" spans="63:63" ht="13.5" customHeight="1">
      <c r="BK169" s="1167">
        <v>165</v>
      </c>
    </row>
    <row r="170" spans="63:63" ht="13.5" customHeight="1">
      <c r="BK170" s="1167">
        <v>166</v>
      </c>
    </row>
    <row r="171" spans="63:63" ht="13.5" customHeight="1">
      <c r="BK171" s="1167">
        <v>167</v>
      </c>
    </row>
    <row r="172" spans="63:63" ht="13.5" customHeight="1">
      <c r="BK172" s="1167">
        <v>168</v>
      </c>
    </row>
    <row r="173" spans="63:63" ht="13.5" customHeight="1">
      <c r="BK173" s="1167">
        <v>169</v>
      </c>
    </row>
    <row r="174" spans="63:63" ht="13.5" customHeight="1">
      <c r="BK174" s="1167">
        <v>170</v>
      </c>
    </row>
    <row r="175" spans="63:63" ht="13.5" customHeight="1">
      <c r="BK175" s="1167">
        <v>171</v>
      </c>
    </row>
    <row r="176" spans="63:63" ht="13.5" customHeight="1">
      <c r="BK176" s="1167">
        <v>172</v>
      </c>
    </row>
    <row r="177" spans="63:63" ht="13.5" customHeight="1">
      <c r="BK177" s="1167">
        <v>173</v>
      </c>
    </row>
    <row r="178" spans="63:63" ht="13.5" customHeight="1">
      <c r="BK178" s="1167">
        <v>174</v>
      </c>
    </row>
    <row r="179" spans="63:63" ht="13.5" customHeight="1">
      <c r="BK179" s="1167">
        <v>175</v>
      </c>
    </row>
    <row r="180" spans="63:63" ht="13.5" customHeight="1">
      <c r="BK180" s="1167">
        <v>176</v>
      </c>
    </row>
    <row r="181" spans="63:63" ht="13.5" customHeight="1">
      <c r="BK181" s="1167">
        <v>177</v>
      </c>
    </row>
    <row r="182" spans="63:63" ht="13.5" customHeight="1">
      <c r="BK182" s="1167">
        <v>178</v>
      </c>
    </row>
    <row r="183" spans="63:63" ht="13.5" customHeight="1">
      <c r="BK183" s="1167">
        <v>179</v>
      </c>
    </row>
    <row r="184" spans="63:63" ht="13.5" customHeight="1">
      <c r="BK184" s="1167">
        <v>180</v>
      </c>
    </row>
    <row r="185" spans="63:63" ht="13.5" customHeight="1">
      <c r="BK185" s="1167">
        <v>181</v>
      </c>
    </row>
    <row r="186" spans="63:63" ht="13.5" customHeight="1">
      <c r="BK186" s="1167">
        <v>182</v>
      </c>
    </row>
    <row r="187" spans="63:63" ht="13.5" customHeight="1">
      <c r="BK187" s="1167">
        <v>183</v>
      </c>
    </row>
    <row r="188" spans="63:63" ht="13.5" customHeight="1">
      <c r="BK188" s="1167">
        <v>184</v>
      </c>
    </row>
    <row r="189" spans="63:63" ht="13.5" customHeight="1">
      <c r="BK189" s="1167">
        <v>185</v>
      </c>
    </row>
    <row r="190" spans="63:63" ht="13.5" customHeight="1">
      <c r="BK190" s="1167">
        <v>186</v>
      </c>
    </row>
    <row r="191" spans="63:63" ht="13.5" customHeight="1">
      <c r="BK191" s="1167">
        <v>187</v>
      </c>
    </row>
    <row r="192" spans="63:63" ht="13.5" customHeight="1">
      <c r="BK192" s="1167">
        <v>188</v>
      </c>
    </row>
    <row r="193" spans="63:63" ht="13.5" customHeight="1">
      <c r="BK193" s="1167">
        <v>189</v>
      </c>
    </row>
    <row r="194" spans="63:63" ht="13.5" customHeight="1">
      <c r="BK194" s="1167">
        <v>190</v>
      </c>
    </row>
    <row r="195" spans="63:63" ht="13.5" customHeight="1">
      <c r="BK195" s="1167">
        <v>191</v>
      </c>
    </row>
    <row r="196" spans="63:63" ht="13.5" customHeight="1">
      <c r="BK196" s="1167">
        <v>192</v>
      </c>
    </row>
    <row r="197" spans="63:63" ht="13.5" customHeight="1">
      <c r="BK197" s="1167">
        <v>193</v>
      </c>
    </row>
    <row r="198" spans="63:63" ht="13.5" customHeight="1">
      <c r="BK198" s="1167">
        <v>194</v>
      </c>
    </row>
    <row r="199" spans="63:63" ht="13.5" customHeight="1">
      <c r="BK199" s="1167">
        <v>195</v>
      </c>
    </row>
    <row r="200" spans="63:63" ht="13.5" customHeight="1">
      <c r="BK200" s="1167">
        <v>196</v>
      </c>
    </row>
    <row r="201" spans="63:63" ht="13.5" customHeight="1">
      <c r="BK201" s="1167">
        <v>197</v>
      </c>
    </row>
    <row r="202" spans="63:63" ht="13.5" customHeight="1">
      <c r="BK202" s="1167">
        <v>198</v>
      </c>
    </row>
    <row r="203" spans="63:63" ht="13.5" customHeight="1">
      <c r="BK203" s="1167">
        <v>199</v>
      </c>
    </row>
    <row r="204" spans="63:63" ht="13.5" customHeight="1">
      <c r="BK204" s="1167">
        <v>200</v>
      </c>
    </row>
    <row r="205" spans="63:63" ht="13.5" customHeight="1">
      <c r="BK205" s="1167">
        <v>201</v>
      </c>
    </row>
    <row r="206" spans="63:63" ht="13.5" customHeight="1">
      <c r="BK206" s="1167">
        <v>202</v>
      </c>
    </row>
    <row r="207" spans="63:63" ht="13.5" customHeight="1">
      <c r="BK207" s="1167">
        <v>203</v>
      </c>
    </row>
    <row r="208" spans="63:63" ht="13.5" customHeight="1">
      <c r="BK208" s="1167">
        <v>204</v>
      </c>
    </row>
    <row r="209" spans="63:63" ht="13.5" customHeight="1">
      <c r="BK209" s="1167">
        <v>205</v>
      </c>
    </row>
    <row r="210" spans="63:63" ht="13.5" customHeight="1">
      <c r="BK210" s="1167">
        <v>206</v>
      </c>
    </row>
    <row r="211" spans="63:63" ht="13.5" customHeight="1">
      <c r="BK211" s="1167">
        <v>207</v>
      </c>
    </row>
    <row r="212" spans="63:63" ht="13.5" customHeight="1">
      <c r="BK212" s="1167">
        <v>208</v>
      </c>
    </row>
    <row r="213" spans="63:63" ht="13.5" customHeight="1">
      <c r="BK213" s="1167">
        <v>209</v>
      </c>
    </row>
    <row r="214" spans="63:63" ht="13.5" customHeight="1">
      <c r="BK214" s="1167">
        <v>210</v>
      </c>
    </row>
    <row r="215" spans="63:63" ht="13.5" customHeight="1">
      <c r="BK215" s="1167">
        <v>211</v>
      </c>
    </row>
    <row r="216" spans="63:63" ht="13.5" customHeight="1">
      <c r="BK216" s="1167">
        <v>212</v>
      </c>
    </row>
    <row r="217" spans="63:63" ht="13.5" customHeight="1">
      <c r="BK217" s="1167">
        <v>213</v>
      </c>
    </row>
    <row r="218" spans="63:63" ht="13.5" customHeight="1">
      <c r="BK218" s="1167">
        <v>214</v>
      </c>
    </row>
    <row r="219" spans="63:63" ht="13.5" customHeight="1">
      <c r="BK219" s="1167">
        <v>215</v>
      </c>
    </row>
    <row r="220" spans="63:63" ht="13.5" customHeight="1">
      <c r="BK220" s="1167">
        <v>216</v>
      </c>
    </row>
    <row r="221" spans="63:63" ht="13.5" customHeight="1">
      <c r="BK221" s="1167">
        <v>217</v>
      </c>
    </row>
    <row r="222" spans="63:63" ht="13.5" customHeight="1">
      <c r="BK222" s="1167">
        <v>218</v>
      </c>
    </row>
    <row r="223" spans="63:63" ht="13.5" customHeight="1">
      <c r="BK223" s="1167">
        <v>219</v>
      </c>
    </row>
    <row r="224" spans="63:63" ht="13.5" customHeight="1">
      <c r="BK224" s="1167">
        <v>220</v>
      </c>
    </row>
    <row r="225" spans="63:63" ht="13.5" customHeight="1">
      <c r="BK225" s="1167">
        <v>221</v>
      </c>
    </row>
    <row r="226" spans="63:63" ht="13.5" customHeight="1">
      <c r="BK226" s="1167">
        <v>222</v>
      </c>
    </row>
    <row r="227" spans="63:63" ht="13.5" customHeight="1">
      <c r="BK227" s="1167">
        <v>223</v>
      </c>
    </row>
    <row r="228" spans="63:63" ht="13.5" customHeight="1">
      <c r="BK228" s="1167">
        <v>224</v>
      </c>
    </row>
    <row r="229" spans="63:63" ht="13.5" customHeight="1">
      <c r="BK229" s="1167">
        <v>225</v>
      </c>
    </row>
    <row r="230" spans="63:63" ht="13.5" customHeight="1">
      <c r="BK230" s="1167">
        <v>226</v>
      </c>
    </row>
    <row r="231" spans="63:63" ht="13.5" customHeight="1">
      <c r="BK231" s="1167">
        <v>227</v>
      </c>
    </row>
    <row r="232" spans="63:63" ht="13.5" customHeight="1">
      <c r="BK232" s="1167">
        <v>228</v>
      </c>
    </row>
    <row r="233" spans="63:63" ht="13.5" customHeight="1">
      <c r="BK233" s="1167">
        <v>229</v>
      </c>
    </row>
    <row r="234" spans="63:63" ht="13.5" customHeight="1">
      <c r="BK234" s="1167">
        <v>230</v>
      </c>
    </row>
    <row r="235" spans="63:63" ht="13.5" customHeight="1">
      <c r="BK235" s="1167">
        <v>231</v>
      </c>
    </row>
    <row r="236" spans="63:63" ht="13.5" customHeight="1">
      <c r="BK236" s="1167">
        <v>232</v>
      </c>
    </row>
    <row r="237" spans="63:63" ht="13.5" customHeight="1">
      <c r="BK237" s="1167">
        <v>233</v>
      </c>
    </row>
    <row r="238" spans="63:63" ht="13.5" customHeight="1">
      <c r="BK238" s="1167">
        <v>234</v>
      </c>
    </row>
    <row r="239" spans="63:63" ht="13.5" customHeight="1">
      <c r="BK239" s="1167">
        <v>235</v>
      </c>
    </row>
    <row r="240" spans="63:63" ht="13.5" customHeight="1">
      <c r="BK240" s="1167">
        <v>236</v>
      </c>
    </row>
    <row r="241" spans="63:63" ht="13.5" customHeight="1">
      <c r="BK241" s="1167">
        <v>237</v>
      </c>
    </row>
    <row r="242" spans="63:63" ht="13.5" customHeight="1">
      <c r="BK242" s="1167">
        <v>238</v>
      </c>
    </row>
    <row r="243" spans="63:63" ht="13.5" customHeight="1">
      <c r="BK243" s="1167">
        <v>239</v>
      </c>
    </row>
    <row r="244" spans="63:63" ht="13.5" customHeight="1">
      <c r="BK244" s="1167">
        <v>240</v>
      </c>
    </row>
    <row r="245" spans="63:63" ht="13.5" customHeight="1">
      <c r="BK245" s="1167">
        <v>241</v>
      </c>
    </row>
    <row r="246" spans="63:63" ht="13.5" customHeight="1">
      <c r="BK246" s="1167">
        <v>242</v>
      </c>
    </row>
    <row r="247" spans="63:63" ht="13.5" customHeight="1">
      <c r="BK247" s="1167">
        <v>243</v>
      </c>
    </row>
    <row r="248" spans="63:63" ht="13.5" customHeight="1">
      <c r="BK248" s="1167">
        <v>244</v>
      </c>
    </row>
    <row r="249" spans="63:63" ht="13.5" customHeight="1">
      <c r="BK249" s="1167">
        <v>245</v>
      </c>
    </row>
    <row r="250" spans="63:63" ht="13.5" customHeight="1">
      <c r="BK250" s="1167">
        <v>246</v>
      </c>
    </row>
    <row r="251" spans="63:63" ht="13.5" customHeight="1">
      <c r="BK251" s="1167">
        <v>247</v>
      </c>
    </row>
    <row r="252" spans="63:63" ht="13.5" customHeight="1">
      <c r="BK252" s="1167">
        <v>248</v>
      </c>
    </row>
    <row r="253" spans="63:63" ht="13.5" customHeight="1">
      <c r="BK253" s="1167">
        <v>249</v>
      </c>
    </row>
    <row r="254" spans="63:63" ht="13.5" customHeight="1">
      <c r="BK254" s="1167">
        <v>250</v>
      </c>
    </row>
    <row r="255" spans="63:63" ht="13.5" customHeight="1">
      <c r="BK255" s="1167">
        <v>251</v>
      </c>
    </row>
    <row r="256" spans="63:63" ht="13.5" customHeight="1">
      <c r="BK256" s="1167">
        <v>252</v>
      </c>
    </row>
    <row r="257" spans="63:63" ht="13.5" customHeight="1">
      <c r="BK257" s="1167">
        <v>253</v>
      </c>
    </row>
    <row r="258" spans="63:63" ht="13.5" customHeight="1">
      <c r="BK258" s="1167">
        <v>254</v>
      </c>
    </row>
    <row r="259" spans="63:63" ht="13.5" customHeight="1">
      <c r="BK259" s="1167">
        <v>255</v>
      </c>
    </row>
    <row r="260" spans="63:63" ht="13.5" customHeight="1">
      <c r="BK260" s="1167">
        <v>256</v>
      </c>
    </row>
    <row r="261" spans="63:63" ht="13.5" customHeight="1">
      <c r="BK261" s="1167">
        <v>257</v>
      </c>
    </row>
    <row r="262" spans="63:63" ht="13.5" customHeight="1">
      <c r="BK262" s="1167">
        <v>258</v>
      </c>
    </row>
    <row r="263" spans="63:63" ht="13.5" customHeight="1">
      <c r="BK263" s="1167">
        <v>259</v>
      </c>
    </row>
    <row r="264" spans="63:63" ht="13.5" customHeight="1">
      <c r="BK264" s="1167">
        <v>260</v>
      </c>
    </row>
    <row r="265" spans="63:63" ht="13.5" customHeight="1">
      <c r="BK265" s="1167">
        <v>261</v>
      </c>
    </row>
    <row r="266" spans="63:63" ht="13.5" customHeight="1">
      <c r="BK266" s="1167">
        <v>262</v>
      </c>
    </row>
    <row r="267" spans="63:63" ht="13.5" customHeight="1">
      <c r="BK267" s="1167">
        <v>263</v>
      </c>
    </row>
    <row r="268" spans="63:63" ht="13.5" customHeight="1">
      <c r="BK268" s="1167">
        <v>264</v>
      </c>
    </row>
    <row r="269" spans="63:63" ht="13.5" customHeight="1">
      <c r="BK269" s="1167">
        <v>265</v>
      </c>
    </row>
    <row r="270" spans="63:63" ht="13.5" customHeight="1">
      <c r="BK270" s="1167">
        <v>266</v>
      </c>
    </row>
    <row r="271" spans="63:63" ht="13.5" customHeight="1">
      <c r="BK271" s="1167">
        <v>267</v>
      </c>
    </row>
    <row r="272" spans="63:63" ht="13.5" customHeight="1">
      <c r="BK272" s="1167">
        <v>268</v>
      </c>
    </row>
    <row r="273" spans="63:63" ht="13.5" customHeight="1">
      <c r="BK273" s="1167">
        <v>269</v>
      </c>
    </row>
    <row r="274" spans="63:63" ht="13.5" customHeight="1">
      <c r="BK274" s="1167">
        <v>270</v>
      </c>
    </row>
    <row r="275" spans="63:63" ht="13.5" customHeight="1">
      <c r="BK275" s="1167">
        <v>271</v>
      </c>
    </row>
    <row r="276" spans="63:63" ht="13.5" customHeight="1">
      <c r="BK276" s="1167">
        <v>272</v>
      </c>
    </row>
    <row r="277" spans="63:63" ht="13.5" customHeight="1">
      <c r="BK277" s="1167">
        <v>273</v>
      </c>
    </row>
    <row r="278" spans="63:63" ht="13.5" customHeight="1">
      <c r="BK278" s="1167">
        <v>274</v>
      </c>
    </row>
    <row r="279" spans="63:63" ht="13.5" customHeight="1">
      <c r="BK279" s="1167">
        <v>275</v>
      </c>
    </row>
    <row r="280" spans="63:63" ht="13.5" customHeight="1">
      <c r="BK280" s="1167">
        <v>276</v>
      </c>
    </row>
    <row r="281" spans="63:63" ht="13.5" customHeight="1">
      <c r="BK281" s="1167">
        <v>277</v>
      </c>
    </row>
    <row r="282" spans="63:63" ht="13.5" customHeight="1">
      <c r="BK282" s="1167">
        <v>278</v>
      </c>
    </row>
    <row r="283" spans="63:63" ht="13.5" customHeight="1">
      <c r="BK283" s="1167">
        <v>279</v>
      </c>
    </row>
    <row r="284" spans="63:63" ht="13.5" customHeight="1">
      <c r="BK284" s="1167">
        <v>280</v>
      </c>
    </row>
    <row r="285" spans="63:63" ht="13.5" customHeight="1">
      <c r="BK285" s="1167">
        <v>281</v>
      </c>
    </row>
    <row r="286" spans="63:63" ht="13.5" customHeight="1">
      <c r="BK286" s="1167">
        <v>282</v>
      </c>
    </row>
    <row r="287" spans="63:63" ht="13.5" customHeight="1">
      <c r="BK287" s="1167">
        <v>283</v>
      </c>
    </row>
    <row r="288" spans="63:63" ht="13.5" customHeight="1">
      <c r="BK288" s="1167">
        <v>284</v>
      </c>
    </row>
    <row r="289" spans="63:63" ht="13.5" customHeight="1">
      <c r="BK289" s="1167">
        <v>285</v>
      </c>
    </row>
    <row r="290" spans="63:63" ht="13.5" customHeight="1">
      <c r="BK290" s="1167">
        <v>286</v>
      </c>
    </row>
    <row r="291" spans="63:63" ht="13.5" customHeight="1">
      <c r="BK291" s="1167">
        <v>287</v>
      </c>
    </row>
    <row r="292" spans="63:63" ht="13.5" customHeight="1">
      <c r="BK292" s="1167">
        <v>288</v>
      </c>
    </row>
    <row r="293" spans="63:63" ht="13.5" customHeight="1">
      <c r="BK293" s="1167">
        <v>289</v>
      </c>
    </row>
    <row r="294" spans="63:63" ht="13.5" customHeight="1">
      <c r="BK294" s="1167">
        <v>290</v>
      </c>
    </row>
    <row r="295" spans="63:63" ht="13.5" customHeight="1">
      <c r="BK295" s="1167">
        <v>291</v>
      </c>
    </row>
    <row r="296" spans="63:63" ht="13.5" customHeight="1">
      <c r="BK296" s="1167">
        <v>292</v>
      </c>
    </row>
    <row r="297" spans="63:63" ht="13.5" customHeight="1">
      <c r="BK297" s="1167">
        <v>293</v>
      </c>
    </row>
    <row r="298" spans="63:63" ht="13.5" customHeight="1">
      <c r="BK298" s="1167">
        <v>294</v>
      </c>
    </row>
    <row r="299" spans="63:63" ht="13.5" customHeight="1">
      <c r="BK299" s="1167">
        <v>295</v>
      </c>
    </row>
    <row r="300" spans="63:63" ht="13.5" customHeight="1">
      <c r="BK300" s="1167">
        <v>296</v>
      </c>
    </row>
    <row r="301" spans="63:63" ht="13.5" customHeight="1">
      <c r="BK301" s="1167">
        <v>297</v>
      </c>
    </row>
    <row r="302" spans="63:63" ht="13.5" customHeight="1">
      <c r="BK302" s="1167">
        <v>298</v>
      </c>
    </row>
    <row r="303" spans="63:63" ht="13.5" customHeight="1">
      <c r="BK303" s="1167">
        <v>299</v>
      </c>
    </row>
    <row r="304" spans="63:63" ht="13.5" customHeight="1">
      <c r="BK304" s="1167">
        <v>300</v>
      </c>
    </row>
    <row r="305" spans="63:63" ht="13.5" customHeight="1">
      <c r="BK305" s="1167">
        <v>301</v>
      </c>
    </row>
    <row r="306" spans="63:63" ht="13.5" customHeight="1">
      <c r="BK306" s="1167">
        <v>302</v>
      </c>
    </row>
    <row r="307" spans="63:63" ht="13.5" customHeight="1">
      <c r="BK307" s="1167">
        <v>303</v>
      </c>
    </row>
    <row r="308" spans="63:63" ht="13.5" customHeight="1">
      <c r="BK308" s="1167">
        <v>304</v>
      </c>
    </row>
    <row r="309" spans="63:63" ht="13.5" customHeight="1">
      <c r="BK309" s="1167">
        <v>305</v>
      </c>
    </row>
    <row r="310" spans="63:63" ht="13.5" customHeight="1">
      <c r="BK310" s="1167">
        <v>306</v>
      </c>
    </row>
    <row r="311" spans="63:63" ht="13.5" customHeight="1">
      <c r="BK311" s="1167">
        <v>307</v>
      </c>
    </row>
    <row r="312" spans="63:63" ht="13.5" customHeight="1">
      <c r="BK312" s="1167">
        <v>308</v>
      </c>
    </row>
    <row r="313" spans="63:63" ht="13.5" customHeight="1">
      <c r="BK313" s="1167">
        <v>309</v>
      </c>
    </row>
    <row r="314" spans="63:63" ht="13.5" customHeight="1">
      <c r="BK314" s="1167">
        <v>310</v>
      </c>
    </row>
    <row r="315" spans="63:63" ht="13.5" customHeight="1">
      <c r="BK315" s="1167">
        <v>311</v>
      </c>
    </row>
    <row r="316" spans="63:63" ht="13.5" customHeight="1">
      <c r="BK316" s="1167">
        <v>312</v>
      </c>
    </row>
    <row r="317" spans="63:63" ht="13.5" customHeight="1">
      <c r="BK317" s="1167">
        <v>313</v>
      </c>
    </row>
    <row r="318" spans="63:63" ht="13.5" customHeight="1">
      <c r="BK318" s="1167">
        <v>314</v>
      </c>
    </row>
    <row r="319" spans="63:63" ht="13.5" customHeight="1">
      <c r="BK319" s="1167">
        <v>315</v>
      </c>
    </row>
    <row r="320" spans="63:63" ht="13.5" customHeight="1">
      <c r="BK320" s="1167">
        <v>316</v>
      </c>
    </row>
    <row r="321" spans="63:63" ht="13.5" customHeight="1">
      <c r="BK321" s="1167">
        <v>317</v>
      </c>
    </row>
    <row r="322" spans="63:63" ht="13.5" customHeight="1">
      <c r="BK322" s="1167">
        <v>318</v>
      </c>
    </row>
    <row r="323" spans="63:63" ht="13.5" customHeight="1">
      <c r="BK323" s="1167">
        <v>319</v>
      </c>
    </row>
    <row r="324" spans="63:63" ht="13.5" customHeight="1">
      <c r="BK324" s="1167">
        <v>320</v>
      </c>
    </row>
    <row r="325" spans="63:63" ht="13.5" customHeight="1">
      <c r="BK325" s="1167">
        <v>321</v>
      </c>
    </row>
    <row r="326" spans="63:63" ht="13.5" customHeight="1">
      <c r="BK326" s="1167">
        <v>322</v>
      </c>
    </row>
    <row r="327" spans="63:63" ht="13.5" customHeight="1">
      <c r="BK327" s="1167">
        <v>323</v>
      </c>
    </row>
    <row r="328" spans="63:63" ht="13.5" customHeight="1">
      <c r="BK328" s="1167">
        <v>324</v>
      </c>
    </row>
    <row r="329" spans="63:63" ht="13.5" customHeight="1">
      <c r="BK329" s="1167">
        <v>325</v>
      </c>
    </row>
    <row r="330" spans="63:63" ht="13.5" customHeight="1">
      <c r="BK330" s="1167">
        <v>326</v>
      </c>
    </row>
    <row r="331" spans="63:63" ht="13.5" customHeight="1">
      <c r="BK331" s="1167">
        <v>327</v>
      </c>
    </row>
    <row r="332" spans="63:63" ht="13.5" customHeight="1">
      <c r="BK332" s="1167">
        <v>328</v>
      </c>
    </row>
    <row r="333" spans="63:63" ht="13.5" customHeight="1">
      <c r="BK333" s="1167">
        <v>329</v>
      </c>
    </row>
    <row r="334" spans="63:63" ht="13.5" customHeight="1">
      <c r="BK334" s="1167">
        <v>330</v>
      </c>
    </row>
    <row r="335" spans="63:63" ht="13.5" customHeight="1">
      <c r="BK335" s="1167">
        <v>331</v>
      </c>
    </row>
    <row r="336" spans="63:63" ht="13.5" customHeight="1">
      <c r="BK336" s="1167">
        <v>332</v>
      </c>
    </row>
    <row r="337" spans="63:63" ht="13.5" customHeight="1">
      <c r="BK337" s="1167">
        <v>333</v>
      </c>
    </row>
    <row r="338" spans="63:63" ht="13.5" customHeight="1">
      <c r="BK338" s="1167">
        <v>334</v>
      </c>
    </row>
    <row r="339" spans="63:63" ht="13.5" customHeight="1">
      <c r="BK339" s="1167">
        <v>335</v>
      </c>
    </row>
    <row r="340" spans="63:63" ht="13.5" customHeight="1">
      <c r="BK340" s="1167">
        <v>336</v>
      </c>
    </row>
    <row r="341" spans="63:63" ht="13.5" customHeight="1">
      <c r="BK341" s="1167">
        <v>337</v>
      </c>
    </row>
    <row r="342" spans="63:63" ht="13.5" customHeight="1">
      <c r="BK342" s="1167">
        <v>338</v>
      </c>
    </row>
    <row r="343" spans="63:63" ht="13.5" customHeight="1">
      <c r="BK343" s="1167">
        <v>339</v>
      </c>
    </row>
    <row r="344" spans="63:63" ht="13.5" customHeight="1">
      <c r="BK344" s="1167">
        <v>340</v>
      </c>
    </row>
    <row r="345" spans="63:63" ht="13.5" customHeight="1">
      <c r="BK345" s="1167">
        <v>341</v>
      </c>
    </row>
    <row r="346" spans="63:63" ht="13.5" customHeight="1">
      <c r="BK346" s="1167">
        <v>342</v>
      </c>
    </row>
    <row r="347" spans="63:63" ht="13.5" customHeight="1">
      <c r="BK347" s="1167">
        <v>343</v>
      </c>
    </row>
    <row r="348" spans="63:63" ht="13.5" customHeight="1">
      <c r="BK348" s="1167">
        <v>344</v>
      </c>
    </row>
    <row r="349" spans="63:63" ht="13.5" customHeight="1">
      <c r="BK349" s="1167">
        <v>345</v>
      </c>
    </row>
    <row r="350" spans="63:63" ht="13.5" customHeight="1">
      <c r="BK350" s="1167">
        <v>346</v>
      </c>
    </row>
    <row r="351" spans="63:63" ht="13.5" customHeight="1">
      <c r="BK351" s="1167">
        <v>347</v>
      </c>
    </row>
    <row r="352" spans="63:63" ht="13.5" customHeight="1">
      <c r="BK352" s="1167">
        <v>348</v>
      </c>
    </row>
    <row r="353" spans="63:63" ht="13.5" customHeight="1">
      <c r="BK353" s="1167">
        <v>349</v>
      </c>
    </row>
    <row r="354" spans="63:63" ht="13.5" customHeight="1">
      <c r="BK354" s="1167">
        <v>350</v>
      </c>
    </row>
    <row r="355" spans="63:63" ht="13.5" customHeight="1">
      <c r="BK355" s="1167">
        <v>351</v>
      </c>
    </row>
    <row r="356" spans="63:63" ht="13.5" customHeight="1">
      <c r="BK356" s="1167">
        <v>352</v>
      </c>
    </row>
    <row r="357" spans="63:63" ht="13.5" customHeight="1">
      <c r="BK357" s="1167">
        <v>353</v>
      </c>
    </row>
    <row r="358" spans="63:63" ht="13.5" customHeight="1">
      <c r="BK358" s="1167">
        <v>354</v>
      </c>
    </row>
    <row r="359" spans="63:63" ht="13.5" customHeight="1">
      <c r="BK359" s="1167">
        <v>355</v>
      </c>
    </row>
    <row r="360" spans="63:63" ht="13.5" customHeight="1">
      <c r="BK360" s="1167">
        <v>356</v>
      </c>
    </row>
    <row r="361" spans="63:63" ht="13.5" customHeight="1">
      <c r="BK361" s="1167">
        <v>357</v>
      </c>
    </row>
    <row r="362" spans="63:63" ht="13.5" customHeight="1">
      <c r="BK362" s="1167">
        <v>358</v>
      </c>
    </row>
    <row r="363" spans="63:63" ht="13.5" customHeight="1">
      <c r="BK363" s="1167">
        <v>359</v>
      </c>
    </row>
    <row r="364" spans="63:63" ht="13.5" customHeight="1">
      <c r="BK364" s="1167">
        <v>360</v>
      </c>
    </row>
    <row r="365" spans="63:63" ht="13.5" customHeight="1">
      <c r="BK365" s="1167">
        <v>361</v>
      </c>
    </row>
    <row r="366" spans="63:63" ht="13.5" customHeight="1">
      <c r="BK366" s="1167">
        <v>362</v>
      </c>
    </row>
    <row r="367" spans="63:63" ht="13.5" customHeight="1">
      <c r="BK367" s="1167">
        <v>363</v>
      </c>
    </row>
    <row r="368" spans="63:63" ht="13.5" customHeight="1">
      <c r="BK368" s="1167">
        <v>364</v>
      </c>
    </row>
    <row r="369" spans="63:63" ht="13.5" customHeight="1">
      <c r="BK369" s="1167">
        <v>365</v>
      </c>
    </row>
    <row r="370" spans="63:63" ht="13.5" customHeight="1">
      <c r="BK370" s="1167">
        <v>366</v>
      </c>
    </row>
    <row r="371" spans="63:63" ht="13.5" customHeight="1">
      <c r="BK371" s="1167">
        <v>367</v>
      </c>
    </row>
    <row r="372" spans="63:63" ht="13.5" customHeight="1">
      <c r="BK372" s="1167">
        <v>368</v>
      </c>
    </row>
    <row r="373" spans="63:63" ht="13.5" customHeight="1">
      <c r="BK373" s="1167">
        <v>369</v>
      </c>
    </row>
    <row r="374" spans="63:63" ht="13.5" customHeight="1">
      <c r="BK374" s="1167">
        <v>370</v>
      </c>
    </row>
    <row r="375" spans="63:63" ht="13.5" customHeight="1">
      <c r="BK375" s="1167">
        <v>371</v>
      </c>
    </row>
    <row r="376" spans="63:63" ht="13.5" customHeight="1">
      <c r="BK376" s="1167">
        <v>372</v>
      </c>
    </row>
    <row r="377" spans="63:63" ht="13.5" customHeight="1">
      <c r="BK377" s="1167">
        <v>373</v>
      </c>
    </row>
    <row r="378" spans="63:63" ht="13.5" customHeight="1">
      <c r="BK378" s="1167">
        <v>374</v>
      </c>
    </row>
    <row r="379" spans="63:63" ht="13.5" customHeight="1">
      <c r="BK379" s="1167">
        <v>375</v>
      </c>
    </row>
    <row r="380" spans="63:63" ht="13.5" customHeight="1">
      <c r="BK380" s="1167">
        <v>376</v>
      </c>
    </row>
    <row r="381" spans="63:63" ht="13.5" customHeight="1">
      <c r="BK381" s="1167">
        <v>377</v>
      </c>
    </row>
    <row r="382" spans="63:63" ht="13.5" customHeight="1">
      <c r="BK382" s="1167">
        <v>378</v>
      </c>
    </row>
    <row r="383" spans="63:63" ht="13.5" customHeight="1">
      <c r="BK383" s="1167">
        <v>379</v>
      </c>
    </row>
    <row r="384" spans="63:63" ht="13.5" customHeight="1">
      <c r="BK384" s="1167">
        <v>380</v>
      </c>
    </row>
    <row r="385" spans="63:63" ht="13.5" customHeight="1">
      <c r="BK385" s="1167">
        <v>381</v>
      </c>
    </row>
    <row r="386" spans="63:63" ht="13.5" customHeight="1">
      <c r="BK386" s="1167">
        <v>382</v>
      </c>
    </row>
    <row r="387" spans="63:63" ht="13.5" customHeight="1">
      <c r="BK387" s="1167">
        <v>383</v>
      </c>
    </row>
    <row r="388" spans="63:63" ht="13.5" customHeight="1">
      <c r="BK388" s="1167">
        <v>384</v>
      </c>
    </row>
    <row r="389" spans="63:63" ht="13.5" customHeight="1">
      <c r="BK389" s="1167">
        <v>385</v>
      </c>
    </row>
    <row r="390" spans="63:63" ht="13.5" customHeight="1">
      <c r="BK390" s="1167">
        <v>386</v>
      </c>
    </row>
    <row r="391" spans="63:63" ht="13.5" customHeight="1">
      <c r="BK391" s="1167">
        <v>387</v>
      </c>
    </row>
    <row r="392" spans="63:63" ht="13.5" customHeight="1">
      <c r="BK392" s="1167">
        <v>388</v>
      </c>
    </row>
    <row r="393" spans="63:63" ht="13.5" customHeight="1">
      <c r="BK393" s="1167">
        <v>389</v>
      </c>
    </row>
    <row r="394" spans="63:63" ht="13.5" customHeight="1">
      <c r="BK394" s="1167">
        <v>390</v>
      </c>
    </row>
    <row r="395" spans="63:63" ht="13.5" customHeight="1">
      <c r="BK395" s="1167">
        <v>391</v>
      </c>
    </row>
    <row r="396" spans="63:63" ht="13.5" customHeight="1">
      <c r="BK396" s="1167">
        <v>392</v>
      </c>
    </row>
    <row r="397" spans="63:63" ht="13.5" customHeight="1">
      <c r="BK397" s="1167">
        <v>393</v>
      </c>
    </row>
    <row r="398" spans="63:63" ht="13.5" customHeight="1">
      <c r="BK398" s="1167">
        <v>394</v>
      </c>
    </row>
    <row r="399" spans="63:63" ht="13.5" customHeight="1">
      <c r="BK399" s="1167">
        <v>395</v>
      </c>
    </row>
    <row r="400" spans="63:63" ht="13.5" customHeight="1">
      <c r="BK400" s="1167">
        <v>396</v>
      </c>
    </row>
    <row r="401" spans="63:63" ht="13.5" customHeight="1">
      <c r="BK401" s="1167">
        <v>397</v>
      </c>
    </row>
    <row r="402" spans="63:63" ht="13.5" customHeight="1">
      <c r="BK402" s="1167">
        <v>398</v>
      </c>
    </row>
    <row r="403" spans="63:63" ht="13.5" customHeight="1">
      <c r="BK403" s="1167">
        <v>399</v>
      </c>
    </row>
    <row r="404" spans="63:63" ht="13.5" customHeight="1">
      <c r="BK404" s="1167">
        <v>400</v>
      </c>
    </row>
    <row r="405" spans="63:63" ht="13.5" customHeight="1">
      <c r="BK405" s="1167">
        <v>401</v>
      </c>
    </row>
    <row r="406" spans="63:63" ht="13.5" customHeight="1">
      <c r="BK406" s="1167">
        <v>402</v>
      </c>
    </row>
    <row r="407" spans="63:63" ht="13.5" customHeight="1">
      <c r="BK407" s="1167">
        <v>403</v>
      </c>
    </row>
    <row r="408" spans="63:63" ht="13.5" customHeight="1">
      <c r="BK408" s="1167">
        <v>404</v>
      </c>
    </row>
    <row r="409" spans="63:63" ht="13.5" customHeight="1">
      <c r="BK409" s="1167">
        <v>405</v>
      </c>
    </row>
    <row r="410" spans="63:63" ht="13.5" customHeight="1">
      <c r="BK410" s="1167">
        <v>406</v>
      </c>
    </row>
    <row r="411" spans="63:63" ht="13.5" customHeight="1">
      <c r="BK411" s="1167">
        <v>407</v>
      </c>
    </row>
    <row r="412" spans="63:63" ht="13.5" customHeight="1">
      <c r="BK412" s="1167">
        <v>408</v>
      </c>
    </row>
    <row r="413" spans="63:63" ht="13.5" customHeight="1">
      <c r="BK413" s="1167">
        <v>409</v>
      </c>
    </row>
    <row r="414" spans="63:63" ht="13.5" customHeight="1">
      <c r="BK414" s="1167">
        <v>410</v>
      </c>
    </row>
    <row r="415" spans="63:63" ht="13.5" customHeight="1">
      <c r="BK415" s="1167">
        <v>411</v>
      </c>
    </row>
    <row r="416" spans="63:63" ht="13.5" customHeight="1">
      <c r="BK416" s="1167">
        <v>412</v>
      </c>
    </row>
    <row r="417" spans="63:63" ht="13.5" customHeight="1">
      <c r="BK417" s="1167">
        <v>413</v>
      </c>
    </row>
    <row r="418" spans="63:63" ht="13.5" customHeight="1">
      <c r="BK418" s="1167">
        <v>414</v>
      </c>
    </row>
    <row r="419" spans="63:63" ht="13.5" customHeight="1">
      <c r="BK419" s="1167">
        <v>415</v>
      </c>
    </row>
    <row r="420" spans="63:63" ht="13.5" customHeight="1">
      <c r="BK420" s="1167">
        <v>416</v>
      </c>
    </row>
    <row r="421" spans="63:63" ht="13.5" customHeight="1">
      <c r="BK421" s="1167">
        <v>417</v>
      </c>
    </row>
    <row r="422" spans="63:63" ht="13.5" customHeight="1">
      <c r="BK422" s="1167">
        <v>418</v>
      </c>
    </row>
    <row r="423" spans="63:63" ht="13.5" customHeight="1">
      <c r="BK423" s="1167">
        <v>419</v>
      </c>
    </row>
    <row r="424" spans="63:63" ht="13.5" customHeight="1">
      <c r="BK424" s="1167">
        <v>420</v>
      </c>
    </row>
    <row r="425" spans="63:63" ht="13.5" customHeight="1">
      <c r="BK425" s="1167">
        <v>421</v>
      </c>
    </row>
    <row r="426" spans="63:63" ht="13.5" customHeight="1">
      <c r="BK426" s="1167">
        <v>422</v>
      </c>
    </row>
    <row r="427" spans="63:63" ht="13.5" customHeight="1">
      <c r="BK427" s="1167">
        <v>423</v>
      </c>
    </row>
    <row r="428" spans="63:63" ht="13.5" customHeight="1">
      <c r="BK428" s="1167">
        <v>424</v>
      </c>
    </row>
    <row r="429" spans="63:63" ht="13.5" customHeight="1">
      <c r="BK429" s="1167">
        <v>425</v>
      </c>
    </row>
    <row r="430" spans="63:63" ht="13.5" customHeight="1">
      <c r="BK430" s="1167">
        <v>426</v>
      </c>
    </row>
    <row r="431" spans="63:63" ht="13.5" customHeight="1">
      <c r="BK431" s="1167">
        <v>427</v>
      </c>
    </row>
    <row r="432" spans="63:63" ht="13.5" customHeight="1">
      <c r="BK432" s="1167">
        <v>428</v>
      </c>
    </row>
    <row r="433" spans="63:63" ht="13.5" customHeight="1">
      <c r="BK433" s="1167">
        <v>429</v>
      </c>
    </row>
    <row r="434" spans="63:63" ht="13.5" customHeight="1">
      <c r="BK434" s="1167">
        <v>430</v>
      </c>
    </row>
    <row r="435" spans="63:63" ht="13.5" customHeight="1">
      <c r="BK435" s="1167">
        <v>431</v>
      </c>
    </row>
    <row r="436" spans="63:63" ht="13.5" customHeight="1">
      <c r="BK436" s="1167">
        <v>432</v>
      </c>
    </row>
    <row r="437" spans="63:63" ht="13.5" customHeight="1">
      <c r="BK437" s="1167">
        <v>433</v>
      </c>
    </row>
    <row r="438" spans="63:63" ht="13.5" customHeight="1">
      <c r="BK438" s="1167">
        <v>434</v>
      </c>
    </row>
    <row r="439" spans="63:63" ht="13.5" customHeight="1">
      <c r="BK439" s="1167">
        <v>435</v>
      </c>
    </row>
    <row r="440" spans="63:63" ht="13.5" customHeight="1">
      <c r="BK440" s="1167">
        <v>436</v>
      </c>
    </row>
    <row r="441" spans="63:63" ht="13.5" customHeight="1">
      <c r="BK441" s="1167">
        <v>437</v>
      </c>
    </row>
    <row r="442" spans="63:63" ht="13.5" customHeight="1">
      <c r="BK442" s="1167">
        <v>438</v>
      </c>
    </row>
    <row r="443" spans="63:63" ht="13.5" customHeight="1">
      <c r="BK443" s="1167">
        <v>439</v>
      </c>
    </row>
    <row r="444" spans="63:63" ht="13.5" customHeight="1">
      <c r="BK444" s="1167">
        <v>440</v>
      </c>
    </row>
    <row r="445" spans="63:63" ht="13.5" customHeight="1">
      <c r="BK445" s="1167">
        <v>441</v>
      </c>
    </row>
    <row r="446" spans="63:63" ht="13.5" customHeight="1">
      <c r="BK446" s="1167">
        <v>442</v>
      </c>
    </row>
    <row r="447" spans="63:63" ht="13.5" customHeight="1">
      <c r="BK447" s="1167">
        <v>443</v>
      </c>
    </row>
    <row r="448" spans="63:63" ht="13.5" customHeight="1">
      <c r="BK448" s="1167">
        <v>444</v>
      </c>
    </row>
    <row r="449" spans="63:63" ht="13.5" customHeight="1">
      <c r="BK449" s="1167">
        <v>445</v>
      </c>
    </row>
    <row r="450" spans="63:63" ht="13.5" customHeight="1">
      <c r="BK450" s="1167">
        <v>446</v>
      </c>
    </row>
    <row r="451" spans="63:63" ht="13.5" customHeight="1">
      <c r="BK451" s="1167">
        <v>447</v>
      </c>
    </row>
    <row r="452" spans="63:63" ht="13.5" customHeight="1">
      <c r="BK452" s="1167">
        <v>448</v>
      </c>
    </row>
    <row r="453" spans="63:63" ht="13.5" customHeight="1">
      <c r="BK453" s="1167">
        <v>449</v>
      </c>
    </row>
    <row r="454" spans="63:63" ht="13.5" customHeight="1">
      <c r="BK454" s="1167">
        <v>450</v>
      </c>
    </row>
    <row r="455" spans="63:63" ht="13.5" customHeight="1">
      <c r="BK455" s="1167">
        <v>451</v>
      </c>
    </row>
    <row r="456" spans="63:63" ht="13.5" customHeight="1">
      <c r="BK456" s="1167">
        <v>452</v>
      </c>
    </row>
    <row r="457" spans="63:63" ht="13.5" customHeight="1">
      <c r="BK457" s="1167">
        <v>453</v>
      </c>
    </row>
    <row r="458" spans="63:63" ht="13.5" customHeight="1">
      <c r="BK458" s="1167">
        <v>454</v>
      </c>
    </row>
    <row r="459" spans="63:63" ht="13.5" customHeight="1">
      <c r="BK459" s="1167">
        <v>455</v>
      </c>
    </row>
    <row r="460" spans="63:63" ht="13.5" customHeight="1">
      <c r="BK460" s="1167">
        <v>456</v>
      </c>
    </row>
    <row r="461" spans="63:63" ht="13.5" customHeight="1">
      <c r="BK461" s="1167">
        <v>457</v>
      </c>
    </row>
    <row r="462" spans="63:63" ht="13.5" customHeight="1">
      <c r="BK462" s="1167">
        <v>458</v>
      </c>
    </row>
    <row r="463" spans="63:63" ht="13.5" customHeight="1">
      <c r="BK463" s="1167">
        <v>459</v>
      </c>
    </row>
    <row r="464" spans="63:63" ht="13.5" customHeight="1">
      <c r="BK464" s="1167">
        <v>460</v>
      </c>
    </row>
    <row r="465" spans="63:63" ht="13.5" customHeight="1">
      <c r="BK465" s="1167">
        <v>461</v>
      </c>
    </row>
    <row r="466" spans="63:63" ht="13.5" customHeight="1">
      <c r="BK466" s="1167">
        <v>462</v>
      </c>
    </row>
    <row r="467" spans="63:63" ht="13.5" customHeight="1">
      <c r="BK467" s="1167">
        <v>463</v>
      </c>
    </row>
    <row r="468" spans="63:63" ht="13.5" customHeight="1">
      <c r="BK468" s="1167">
        <v>464</v>
      </c>
    </row>
    <row r="469" spans="63:63" ht="13.5" customHeight="1">
      <c r="BK469" s="1167">
        <v>465</v>
      </c>
    </row>
    <row r="470" spans="63:63" ht="13.5" customHeight="1">
      <c r="BK470" s="1167">
        <v>466</v>
      </c>
    </row>
    <row r="471" spans="63:63" ht="13.5" customHeight="1">
      <c r="BK471" s="1167">
        <v>467</v>
      </c>
    </row>
    <row r="472" spans="63:63" ht="13.5" customHeight="1">
      <c r="BK472" s="1167">
        <v>468</v>
      </c>
    </row>
    <row r="473" spans="63:63" ht="13.5" customHeight="1">
      <c r="BK473" s="1167">
        <v>469</v>
      </c>
    </row>
    <row r="474" spans="63:63" ht="13.5" customHeight="1">
      <c r="BK474" s="1167">
        <v>470</v>
      </c>
    </row>
    <row r="475" spans="63:63" ht="13.5" customHeight="1">
      <c r="BK475" s="1167">
        <v>471</v>
      </c>
    </row>
    <row r="476" spans="63:63" ht="13.5" customHeight="1">
      <c r="BK476" s="1167">
        <v>472</v>
      </c>
    </row>
    <row r="477" spans="63:63" ht="13.5" customHeight="1">
      <c r="BK477" s="1167">
        <v>473</v>
      </c>
    </row>
    <row r="478" spans="63:63" ht="13.5" customHeight="1">
      <c r="BK478" s="1167">
        <v>474</v>
      </c>
    </row>
    <row r="479" spans="63:63" ht="13.5" customHeight="1">
      <c r="BK479" s="1167">
        <v>475</v>
      </c>
    </row>
    <row r="480" spans="63:63" ht="13.5" customHeight="1">
      <c r="BK480" s="1167">
        <v>476</v>
      </c>
    </row>
    <row r="481" spans="63:63" ht="13.5" customHeight="1">
      <c r="BK481" s="1167">
        <v>477</v>
      </c>
    </row>
    <row r="482" spans="63:63" ht="13.5" customHeight="1">
      <c r="BK482" s="1167">
        <v>478</v>
      </c>
    </row>
    <row r="483" spans="63:63" ht="13.5" customHeight="1">
      <c r="BK483" s="1167">
        <v>479</v>
      </c>
    </row>
    <row r="484" spans="63:63" ht="13.5" customHeight="1">
      <c r="BK484" s="1167">
        <v>480</v>
      </c>
    </row>
    <row r="485" spans="63:63" ht="13.5" customHeight="1">
      <c r="BK485" s="1167">
        <v>481</v>
      </c>
    </row>
    <row r="486" spans="63:63" ht="13.5" customHeight="1">
      <c r="BK486" s="1167">
        <v>482</v>
      </c>
    </row>
    <row r="487" spans="63:63" ht="13.5" customHeight="1">
      <c r="BK487" s="1167">
        <v>483</v>
      </c>
    </row>
    <row r="488" spans="63:63" ht="13.5" customHeight="1">
      <c r="BK488" s="1167">
        <v>484</v>
      </c>
    </row>
    <row r="489" spans="63:63" ht="13.5" customHeight="1">
      <c r="BK489" s="1167">
        <v>485</v>
      </c>
    </row>
    <row r="490" spans="63:63" ht="13.5" customHeight="1">
      <c r="BK490" s="1167">
        <v>486</v>
      </c>
    </row>
    <row r="491" spans="63:63" ht="13.5" customHeight="1">
      <c r="BK491" s="1167">
        <v>487</v>
      </c>
    </row>
    <row r="492" spans="63:63" ht="13.5" customHeight="1">
      <c r="BK492" s="1167">
        <v>488</v>
      </c>
    </row>
    <row r="493" spans="63:63" ht="13.5" customHeight="1">
      <c r="BK493" s="1167">
        <v>489</v>
      </c>
    </row>
    <row r="494" spans="63:63" ht="13.5" customHeight="1">
      <c r="BK494" s="1167">
        <v>490</v>
      </c>
    </row>
    <row r="495" spans="63:63" ht="13.5" customHeight="1">
      <c r="BK495" s="1167">
        <v>491</v>
      </c>
    </row>
    <row r="496" spans="63:63" ht="13.5" customHeight="1">
      <c r="BK496" s="1167">
        <v>492</v>
      </c>
    </row>
    <row r="497" spans="63:63" ht="13.5" customHeight="1">
      <c r="BK497" s="1167">
        <v>493</v>
      </c>
    </row>
    <row r="498" spans="63:63" ht="13.5" customHeight="1">
      <c r="BK498" s="1167">
        <v>494</v>
      </c>
    </row>
    <row r="499" spans="63:63" ht="13.5" customHeight="1">
      <c r="BK499" s="1167">
        <v>495</v>
      </c>
    </row>
    <row r="500" spans="63:63" ht="13.5" customHeight="1">
      <c r="BK500" s="1167">
        <v>496</v>
      </c>
    </row>
    <row r="501" spans="63:63" ht="13.5" customHeight="1">
      <c r="BK501" s="1167">
        <v>497</v>
      </c>
    </row>
    <row r="502" spans="63:63" ht="13.5" customHeight="1">
      <c r="BK502" s="1167">
        <v>498</v>
      </c>
    </row>
    <row r="503" spans="63:63" ht="13.5" customHeight="1">
      <c r="BK503" s="1167">
        <v>499</v>
      </c>
    </row>
    <row r="504" spans="63:63" ht="13.5" customHeight="1">
      <c r="BK504" s="1167">
        <v>500</v>
      </c>
    </row>
    <row r="505" spans="63:63" ht="13.5" customHeight="1">
      <c r="BK505" s="1167">
        <v>501</v>
      </c>
    </row>
    <row r="506" spans="63:63" ht="13.5" customHeight="1">
      <c r="BK506" s="1167">
        <v>502</v>
      </c>
    </row>
    <row r="507" spans="63:63" ht="13.5" customHeight="1">
      <c r="BK507" s="1167">
        <v>503</v>
      </c>
    </row>
    <row r="508" spans="63:63" ht="13.5" customHeight="1">
      <c r="BK508" s="1167">
        <v>504</v>
      </c>
    </row>
    <row r="509" spans="63:63" ht="13.5" customHeight="1">
      <c r="BK509" s="1167">
        <v>505</v>
      </c>
    </row>
    <row r="510" spans="63:63" ht="13.5" customHeight="1">
      <c r="BK510" s="1167">
        <v>506</v>
      </c>
    </row>
    <row r="511" spans="63:63" ht="13.5" customHeight="1">
      <c r="BK511" s="1167">
        <v>507</v>
      </c>
    </row>
    <row r="512" spans="63:63" ht="13.5" customHeight="1">
      <c r="BK512" s="1167">
        <v>508</v>
      </c>
    </row>
    <row r="513" spans="63:63" ht="13.5" customHeight="1">
      <c r="BK513" s="1167">
        <v>509</v>
      </c>
    </row>
    <row r="514" spans="63:63" ht="13.5" customHeight="1">
      <c r="BK514" s="1167">
        <v>510</v>
      </c>
    </row>
    <row r="515" spans="63:63" ht="13.5" customHeight="1">
      <c r="BK515" s="1167">
        <v>511</v>
      </c>
    </row>
    <row r="516" spans="63:63" ht="13.5" customHeight="1">
      <c r="BK516" s="1167">
        <v>512</v>
      </c>
    </row>
    <row r="517" spans="63:63" ht="13.5" customHeight="1">
      <c r="BK517" s="1167">
        <v>513</v>
      </c>
    </row>
    <row r="518" spans="63:63" ht="13.5" customHeight="1">
      <c r="BK518" s="1167">
        <v>514</v>
      </c>
    </row>
    <row r="519" spans="63:63" ht="13.5" customHeight="1">
      <c r="BK519" s="1167">
        <v>515</v>
      </c>
    </row>
    <row r="520" spans="63:63" ht="13.5" customHeight="1">
      <c r="BK520" s="1167">
        <v>516</v>
      </c>
    </row>
    <row r="521" spans="63:63" ht="13.5" customHeight="1">
      <c r="BK521" s="1167">
        <v>517</v>
      </c>
    </row>
    <row r="522" spans="63:63" ht="13.5" customHeight="1">
      <c r="BK522" s="1167">
        <v>518</v>
      </c>
    </row>
    <row r="523" spans="63:63" ht="13.5" customHeight="1">
      <c r="BK523" s="1167">
        <v>519</v>
      </c>
    </row>
    <row r="524" spans="63:63" ht="13.5" customHeight="1">
      <c r="BK524" s="1167">
        <v>520</v>
      </c>
    </row>
    <row r="525" spans="63:63" ht="13.5" customHeight="1">
      <c r="BK525" s="1167">
        <v>521</v>
      </c>
    </row>
    <row r="526" spans="63:63" ht="13.5" customHeight="1">
      <c r="BK526" s="1167">
        <v>522</v>
      </c>
    </row>
    <row r="527" spans="63:63" ht="13.5" customHeight="1">
      <c r="BK527" s="1167">
        <v>523</v>
      </c>
    </row>
    <row r="528" spans="63:63" ht="13.5" customHeight="1">
      <c r="BK528" s="1167">
        <v>524</v>
      </c>
    </row>
    <row r="529" spans="63:63" ht="13.5" customHeight="1">
      <c r="BK529" s="1167">
        <v>525</v>
      </c>
    </row>
    <row r="530" spans="63:63" ht="13.5" customHeight="1">
      <c r="BK530" s="1167">
        <v>526</v>
      </c>
    </row>
    <row r="531" spans="63:63" ht="13.5" customHeight="1">
      <c r="BK531" s="1167">
        <v>527</v>
      </c>
    </row>
    <row r="532" spans="63:63" ht="13.5" customHeight="1">
      <c r="BK532" s="1167">
        <v>528</v>
      </c>
    </row>
    <row r="533" spans="63:63" ht="13.5" customHeight="1">
      <c r="BK533" s="1167">
        <v>529</v>
      </c>
    </row>
    <row r="534" spans="63:63" ht="13.5" customHeight="1">
      <c r="BK534" s="1167">
        <v>530</v>
      </c>
    </row>
    <row r="535" spans="63:63" ht="13.5" customHeight="1">
      <c r="BK535" s="1167">
        <v>531</v>
      </c>
    </row>
    <row r="536" spans="63:63" ht="13.5" customHeight="1">
      <c r="BK536" s="1167">
        <v>532</v>
      </c>
    </row>
    <row r="537" spans="63:63" ht="13.5" customHeight="1">
      <c r="BK537" s="1167">
        <v>533</v>
      </c>
    </row>
    <row r="538" spans="63:63" ht="13.5" customHeight="1">
      <c r="BK538" s="1167">
        <v>534</v>
      </c>
    </row>
    <row r="539" spans="63:63" ht="13.5" customHeight="1">
      <c r="BK539" s="1167">
        <v>535</v>
      </c>
    </row>
    <row r="540" spans="63:63" ht="13.5" customHeight="1">
      <c r="BK540" s="1167">
        <v>536</v>
      </c>
    </row>
    <row r="541" spans="63:63" ht="13.5" customHeight="1">
      <c r="BK541" s="1167">
        <v>537</v>
      </c>
    </row>
    <row r="542" spans="63:63" ht="13.5" customHeight="1">
      <c r="BK542" s="1167">
        <v>538</v>
      </c>
    </row>
    <row r="543" spans="63:63" ht="13.5" customHeight="1">
      <c r="BK543" s="1167">
        <v>539</v>
      </c>
    </row>
    <row r="544" spans="63:63" ht="13.5" customHeight="1">
      <c r="BK544" s="1167">
        <v>540</v>
      </c>
    </row>
    <row r="545" spans="63:63" ht="13.5" customHeight="1">
      <c r="BK545" s="1167">
        <v>541</v>
      </c>
    </row>
    <row r="546" spans="63:63" ht="13.5" customHeight="1">
      <c r="BK546" s="1167">
        <v>542</v>
      </c>
    </row>
    <row r="547" spans="63:63" ht="13.5" customHeight="1">
      <c r="BK547" s="1167">
        <v>543</v>
      </c>
    </row>
    <row r="548" spans="63:63" ht="13.5" customHeight="1">
      <c r="BK548" s="1167">
        <v>544</v>
      </c>
    </row>
    <row r="549" spans="63:63" ht="13.5" customHeight="1">
      <c r="BK549" s="1167">
        <v>545</v>
      </c>
    </row>
    <row r="550" spans="63:63" ht="13.5" customHeight="1">
      <c r="BK550" s="1167">
        <v>546</v>
      </c>
    </row>
    <row r="551" spans="63:63" ht="13.5" customHeight="1">
      <c r="BK551" s="1167">
        <v>547</v>
      </c>
    </row>
    <row r="552" spans="63:63" ht="13.5" customHeight="1">
      <c r="BK552" s="1167">
        <v>548</v>
      </c>
    </row>
    <row r="553" spans="63:63" ht="13.5" customHeight="1">
      <c r="BK553" s="1167">
        <v>549</v>
      </c>
    </row>
    <row r="554" spans="63:63" ht="13.5" customHeight="1">
      <c r="BK554" s="1167">
        <v>550</v>
      </c>
    </row>
    <row r="555" spans="63:63" ht="13.5" customHeight="1">
      <c r="BK555" s="1167">
        <v>551</v>
      </c>
    </row>
    <row r="556" spans="63:63" ht="13.5" customHeight="1">
      <c r="BK556" s="1167">
        <v>552</v>
      </c>
    </row>
    <row r="557" spans="63:63" ht="13.5" customHeight="1">
      <c r="BK557" s="1167">
        <v>553</v>
      </c>
    </row>
    <row r="558" spans="63:63" ht="13.5" customHeight="1">
      <c r="BK558" s="1167">
        <v>554</v>
      </c>
    </row>
    <row r="559" spans="63:63" ht="13.5" customHeight="1">
      <c r="BK559" s="1167">
        <v>555</v>
      </c>
    </row>
    <row r="560" spans="63:63" ht="13.5" customHeight="1">
      <c r="BK560" s="1167">
        <v>556</v>
      </c>
    </row>
    <row r="561" spans="63:63" ht="13.5" customHeight="1">
      <c r="BK561" s="1167">
        <v>557</v>
      </c>
    </row>
    <row r="562" spans="63:63" ht="13.5" customHeight="1">
      <c r="BK562" s="1167">
        <v>558</v>
      </c>
    </row>
    <row r="563" spans="63:63" ht="13.5" customHeight="1">
      <c r="BK563" s="1167">
        <v>559</v>
      </c>
    </row>
    <row r="564" spans="63:63" ht="13.5" customHeight="1">
      <c r="BK564" s="1167">
        <v>560</v>
      </c>
    </row>
    <row r="565" spans="63:63" ht="13.5" customHeight="1">
      <c r="BK565" s="1167">
        <v>561</v>
      </c>
    </row>
    <row r="566" spans="63:63" ht="13.5" customHeight="1">
      <c r="BK566" s="1167">
        <v>562</v>
      </c>
    </row>
    <row r="567" spans="63:63" ht="13.5" customHeight="1">
      <c r="BK567" s="1167">
        <v>563</v>
      </c>
    </row>
    <row r="568" spans="63:63" ht="13.5" customHeight="1">
      <c r="BK568" s="1167">
        <v>564</v>
      </c>
    </row>
    <row r="569" spans="63:63" ht="13.5" customHeight="1">
      <c r="BK569" s="1167">
        <v>565</v>
      </c>
    </row>
    <row r="570" spans="63:63" ht="13.5" customHeight="1">
      <c r="BK570" s="1167">
        <v>566</v>
      </c>
    </row>
    <row r="571" spans="63:63" ht="13.5" customHeight="1">
      <c r="BK571" s="1167">
        <v>567</v>
      </c>
    </row>
    <row r="572" spans="63:63" ht="13.5" customHeight="1">
      <c r="BK572" s="1167">
        <v>568</v>
      </c>
    </row>
    <row r="573" spans="63:63" ht="13.5" customHeight="1">
      <c r="BK573" s="1167">
        <v>569</v>
      </c>
    </row>
    <row r="574" spans="63:63" ht="13.5" customHeight="1">
      <c r="BK574" s="1167">
        <v>570</v>
      </c>
    </row>
    <row r="575" spans="63:63" ht="13.5" customHeight="1">
      <c r="BK575" s="1167">
        <v>571</v>
      </c>
    </row>
    <row r="576" spans="63:63" ht="13.5" customHeight="1">
      <c r="BK576" s="1167">
        <v>572</v>
      </c>
    </row>
    <row r="577" spans="63:63" ht="13.5" customHeight="1">
      <c r="BK577" s="1167">
        <v>573</v>
      </c>
    </row>
    <row r="578" spans="63:63" ht="13.5" customHeight="1">
      <c r="BK578" s="1167">
        <v>574</v>
      </c>
    </row>
    <row r="579" spans="63:63" ht="13.5" customHeight="1">
      <c r="BK579" s="1167">
        <v>575</v>
      </c>
    </row>
    <row r="580" spans="63:63" ht="13.5" customHeight="1">
      <c r="BK580" s="1167">
        <v>576</v>
      </c>
    </row>
    <row r="581" spans="63:63" ht="13.5" customHeight="1">
      <c r="BK581" s="1167">
        <v>577</v>
      </c>
    </row>
    <row r="582" spans="63:63" ht="13.5" customHeight="1">
      <c r="BK582" s="1167">
        <v>578</v>
      </c>
    </row>
    <row r="583" spans="63:63" ht="13.5" customHeight="1">
      <c r="BK583" s="1167">
        <v>579</v>
      </c>
    </row>
    <row r="584" spans="63:63" ht="13.5" customHeight="1">
      <c r="BK584" s="1167">
        <v>580</v>
      </c>
    </row>
    <row r="585" spans="63:63" ht="13.5" customHeight="1">
      <c r="BK585" s="1167">
        <v>581</v>
      </c>
    </row>
    <row r="586" spans="63:63" ht="13.5" customHeight="1">
      <c r="BK586" s="1167">
        <v>582</v>
      </c>
    </row>
    <row r="587" spans="63:63" ht="13.5" customHeight="1">
      <c r="BK587" s="1167">
        <v>583</v>
      </c>
    </row>
    <row r="588" spans="63:63" ht="13.5" customHeight="1">
      <c r="BK588" s="1167">
        <v>584</v>
      </c>
    </row>
    <row r="589" spans="63:63" ht="13.5" customHeight="1">
      <c r="BK589" s="1167">
        <v>585</v>
      </c>
    </row>
    <row r="590" spans="63:63" ht="13.5" customHeight="1">
      <c r="BK590" s="1167">
        <v>586</v>
      </c>
    </row>
    <row r="591" spans="63:63" ht="13.5" customHeight="1">
      <c r="BK591" s="1167">
        <v>587</v>
      </c>
    </row>
    <row r="592" spans="63:63" ht="13.5" customHeight="1">
      <c r="BK592" s="1167">
        <v>588</v>
      </c>
    </row>
    <row r="593" spans="63:63" ht="13.5" customHeight="1">
      <c r="BK593" s="1167">
        <v>589</v>
      </c>
    </row>
    <row r="594" spans="63:63" ht="13.5" customHeight="1">
      <c r="BK594" s="1167">
        <v>590</v>
      </c>
    </row>
    <row r="595" spans="63:63" ht="13.5" customHeight="1">
      <c r="BK595" s="1167">
        <v>591</v>
      </c>
    </row>
    <row r="596" spans="63:63" ht="13.5" customHeight="1">
      <c r="BK596" s="1167">
        <v>592</v>
      </c>
    </row>
    <row r="597" spans="63:63" ht="13.5" customHeight="1">
      <c r="BK597" s="1167">
        <v>593</v>
      </c>
    </row>
    <row r="598" spans="63:63" ht="13.5" customHeight="1">
      <c r="BK598" s="1167">
        <v>594</v>
      </c>
    </row>
    <row r="599" spans="63:63" ht="13.5" customHeight="1">
      <c r="BK599" s="1167">
        <v>595</v>
      </c>
    </row>
    <row r="600" spans="63:63" ht="13.5" customHeight="1">
      <c r="BK600" s="1167">
        <v>596</v>
      </c>
    </row>
    <row r="601" spans="63:63" ht="13.5" customHeight="1">
      <c r="BK601" s="1167">
        <v>597</v>
      </c>
    </row>
    <row r="602" spans="63:63" ht="13.5" customHeight="1">
      <c r="BK602" s="1167">
        <v>598</v>
      </c>
    </row>
    <row r="603" spans="63:63" ht="13.5" customHeight="1">
      <c r="BK603" s="1167">
        <v>599</v>
      </c>
    </row>
    <row r="604" spans="63:63" ht="13.5" customHeight="1">
      <c r="BK604" s="1167">
        <v>600</v>
      </c>
    </row>
    <row r="605" spans="63:63" ht="13.5" customHeight="1">
      <c r="BK605" s="1167">
        <v>601</v>
      </c>
    </row>
    <row r="606" spans="63:63" ht="13.5" customHeight="1">
      <c r="BK606" s="1167">
        <v>602</v>
      </c>
    </row>
    <row r="607" spans="63:63" ht="13.5" customHeight="1">
      <c r="BK607" s="1167">
        <v>603</v>
      </c>
    </row>
    <row r="608" spans="63:63" ht="13.5" customHeight="1">
      <c r="BK608" s="1167">
        <v>604</v>
      </c>
    </row>
    <row r="609" spans="63:63" ht="13.5" customHeight="1">
      <c r="BK609" s="1167">
        <v>605</v>
      </c>
    </row>
    <row r="610" spans="63:63" ht="13.5" customHeight="1">
      <c r="BK610" s="1167">
        <v>606</v>
      </c>
    </row>
    <row r="611" spans="63:63" ht="13.5" customHeight="1">
      <c r="BK611" s="1167">
        <v>607</v>
      </c>
    </row>
    <row r="612" spans="63:63" ht="13.5" customHeight="1">
      <c r="BK612" s="1167">
        <v>608</v>
      </c>
    </row>
    <row r="613" spans="63:63" ht="13.5" customHeight="1">
      <c r="BK613" s="1167">
        <v>609</v>
      </c>
    </row>
    <row r="614" spans="63:63" ht="13.5" customHeight="1">
      <c r="BK614" s="1167">
        <v>610</v>
      </c>
    </row>
    <row r="615" spans="63:63" ht="13.5" customHeight="1">
      <c r="BK615" s="1167">
        <v>611</v>
      </c>
    </row>
    <row r="616" spans="63:63" ht="13.5" customHeight="1">
      <c r="BK616" s="1167">
        <v>612</v>
      </c>
    </row>
    <row r="617" spans="63:63" ht="13.5" customHeight="1">
      <c r="BK617" s="1167">
        <v>613</v>
      </c>
    </row>
    <row r="618" spans="63:63" ht="13.5" customHeight="1">
      <c r="BK618" s="1167">
        <v>614</v>
      </c>
    </row>
    <row r="619" spans="63:63" ht="13.5" customHeight="1">
      <c r="BK619" s="1167">
        <v>615</v>
      </c>
    </row>
    <row r="620" spans="63:63" ht="13.5" customHeight="1">
      <c r="BK620" s="1167">
        <v>616</v>
      </c>
    </row>
    <row r="621" spans="63:63" ht="13.5" customHeight="1">
      <c r="BK621" s="1167">
        <v>617</v>
      </c>
    </row>
    <row r="622" spans="63:63" ht="13.5" customHeight="1">
      <c r="BK622" s="1167">
        <v>618</v>
      </c>
    </row>
    <row r="623" spans="63:63" ht="13.5" customHeight="1">
      <c r="BK623" s="1167">
        <v>619</v>
      </c>
    </row>
    <row r="624" spans="63:63" ht="13.5" customHeight="1">
      <c r="BK624" s="1167">
        <v>620</v>
      </c>
    </row>
    <row r="625" spans="63:63" ht="13.5" customHeight="1">
      <c r="BK625" s="1167">
        <v>621</v>
      </c>
    </row>
    <row r="626" spans="63:63" ht="13.5" customHeight="1">
      <c r="BK626" s="1167">
        <v>622</v>
      </c>
    </row>
    <row r="627" spans="63:63" ht="13.5" customHeight="1">
      <c r="BK627" s="1167">
        <v>623</v>
      </c>
    </row>
    <row r="628" spans="63:63" ht="13.5" customHeight="1">
      <c r="BK628" s="1167">
        <v>624</v>
      </c>
    </row>
    <row r="629" spans="63:63" ht="13.5" customHeight="1">
      <c r="BK629" s="1167">
        <v>625</v>
      </c>
    </row>
    <row r="630" spans="63:63" ht="13.5" customHeight="1">
      <c r="BK630" s="1167">
        <v>626</v>
      </c>
    </row>
    <row r="631" spans="63:63" ht="13.5" customHeight="1">
      <c r="BK631" s="1167">
        <v>627</v>
      </c>
    </row>
    <row r="632" spans="63:63" ht="13.5" customHeight="1">
      <c r="BK632" s="1167">
        <v>628</v>
      </c>
    </row>
    <row r="633" spans="63:63" ht="13.5" customHeight="1">
      <c r="BK633" s="1167">
        <v>629</v>
      </c>
    </row>
    <row r="634" spans="63:63" ht="13.5" customHeight="1">
      <c r="BK634" s="1167">
        <v>630</v>
      </c>
    </row>
    <row r="635" spans="63:63" ht="13.5" customHeight="1">
      <c r="BK635" s="1167">
        <v>631</v>
      </c>
    </row>
    <row r="636" spans="63:63" ht="13.5" customHeight="1">
      <c r="BK636" s="1167">
        <v>632</v>
      </c>
    </row>
    <row r="637" spans="63:63" ht="13.5" customHeight="1">
      <c r="BK637" s="1167">
        <v>633</v>
      </c>
    </row>
    <row r="638" spans="63:63" ht="13.5" customHeight="1">
      <c r="BK638" s="1167">
        <v>634</v>
      </c>
    </row>
    <row r="639" spans="63:63" ht="13.5" customHeight="1">
      <c r="BK639" s="1167">
        <v>635</v>
      </c>
    </row>
    <row r="640" spans="63:63" ht="13.5" customHeight="1">
      <c r="BK640" s="1167">
        <v>636</v>
      </c>
    </row>
    <row r="641" spans="63:63" ht="13.5" customHeight="1">
      <c r="BK641" s="1167">
        <v>637</v>
      </c>
    </row>
    <row r="642" spans="63:63" ht="13.5" customHeight="1">
      <c r="BK642" s="1167">
        <v>638</v>
      </c>
    </row>
    <row r="643" spans="63:63" ht="13.5" customHeight="1">
      <c r="BK643" s="1167">
        <v>639</v>
      </c>
    </row>
    <row r="644" spans="63:63" ht="13.5" customHeight="1">
      <c r="BK644" s="1167">
        <v>640</v>
      </c>
    </row>
    <row r="645" spans="63:63" ht="13.5" customHeight="1">
      <c r="BK645" s="1167">
        <v>641</v>
      </c>
    </row>
    <row r="646" spans="63:63" ht="13.5" customHeight="1">
      <c r="BK646" s="1167">
        <v>642</v>
      </c>
    </row>
    <row r="647" spans="63:63" ht="13.5" customHeight="1">
      <c r="BK647" s="1167">
        <v>643</v>
      </c>
    </row>
    <row r="648" spans="63:63" ht="13.5" customHeight="1">
      <c r="BK648" s="1167">
        <v>644</v>
      </c>
    </row>
    <row r="649" spans="63:63" ht="13.5" customHeight="1">
      <c r="BK649" s="1167">
        <v>645</v>
      </c>
    </row>
    <row r="650" spans="63:63" ht="13.5" customHeight="1">
      <c r="BK650" s="1167">
        <v>646</v>
      </c>
    </row>
    <row r="651" spans="63:63" ht="13.5" customHeight="1">
      <c r="BK651" s="1167">
        <v>647</v>
      </c>
    </row>
    <row r="652" spans="63:63" ht="13.5" customHeight="1">
      <c r="BK652" s="1167">
        <v>648</v>
      </c>
    </row>
    <row r="653" spans="63:63" ht="13.5" customHeight="1">
      <c r="BK653" s="1167">
        <v>649</v>
      </c>
    </row>
    <row r="654" spans="63:63" ht="13.5" customHeight="1">
      <c r="BK654" s="1167">
        <v>650</v>
      </c>
    </row>
    <row r="655" spans="63:63" ht="13.5" customHeight="1">
      <c r="BK655" s="1167">
        <v>651</v>
      </c>
    </row>
    <row r="656" spans="63:63" ht="13.5" customHeight="1">
      <c r="BK656" s="1167">
        <v>652</v>
      </c>
    </row>
    <row r="657" spans="63:63" ht="13.5" customHeight="1">
      <c r="BK657" s="1167">
        <v>653</v>
      </c>
    </row>
    <row r="658" spans="63:63" ht="13.5" customHeight="1">
      <c r="BK658" s="1167">
        <v>654</v>
      </c>
    </row>
    <row r="659" spans="63:63" ht="13.5" customHeight="1">
      <c r="BK659" s="1167">
        <v>655</v>
      </c>
    </row>
    <row r="660" spans="63:63" ht="13.5" customHeight="1">
      <c r="BK660" s="1167">
        <v>656</v>
      </c>
    </row>
    <row r="661" spans="63:63" ht="13.5" customHeight="1">
      <c r="BK661" s="1167">
        <v>657</v>
      </c>
    </row>
    <row r="662" spans="63:63" ht="13.5" customHeight="1">
      <c r="BK662" s="1167">
        <v>658</v>
      </c>
    </row>
    <row r="663" spans="63:63" ht="13.5" customHeight="1">
      <c r="BK663" s="1167">
        <v>659</v>
      </c>
    </row>
    <row r="664" spans="63:63" ht="13.5" customHeight="1">
      <c r="BK664" s="1167">
        <v>660</v>
      </c>
    </row>
    <row r="665" spans="63:63" ht="13.5" customHeight="1">
      <c r="BK665" s="1167">
        <v>661</v>
      </c>
    </row>
    <row r="666" spans="63:63" ht="13.5" customHeight="1">
      <c r="BK666" s="1167">
        <v>662</v>
      </c>
    </row>
    <row r="667" spans="63:63" ht="13.5" customHeight="1">
      <c r="BK667" s="1167">
        <v>663</v>
      </c>
    </row>
    <row r="668" spans="63:63" ht="13.5" customHeight="1">
      <c r="BK668" s="1167">
        <v>664</v>
      </c>
    </row>
    <row r="669" spans="63:63" ht="13.5" customHeight="1">
      <c r="BK669" s="1167">
        <v>665</v>
      </c>
    </row>
    <row r="670" spans="63:63" ht="13.5" customHeight="1">
      <c r="BK670" s="1167">
        <v>666</v>
      </c>
    </row>
    <row r="671" spans="63:63" ht="13.5" customHeight="1">
      <c r="BK671" s="1167">
        <v>667</v>
      </c>
    </row>
    <row r="672" spans="63:63" ht="13.5" customHeight="1">
      <c r="BK672" s="1167">
        <v>668</v>
      </c>
    </row>
    <row r="673" spans="63:63" ht="13.5" customHeight="1">
      <c r="BK673" s="1167">
        <v>669</v>
      </c>
    </row>
    <row r="674" spans="63:63" ht="13.5" customHeight="1">
      <c r="BK674" s="1167">
        <v>670</v>
      </c>
    </row>
    <row r="675" spans="63:63" ht="13.5" customHeight="1">
      <c r="BK675" s="1167">
        <v>671</v>
      </c>
    </row>
    <row r="676" spans="63:63" ht="13.5" customHeight="1">
      <c r="BK676" s="1167">
        <v>672</v>
      </c>
    </row>
    <row r="677" spans="63:63" ht="13.5" customHeight="1">
      <c r="BK677" s="1167">
        <v>673</v>
      </c>
    </row>
    <row r="678" spans="63:63" ht="13.5" customHeight="1">
      <c r="BK678" s="1167">
        <v>674</v>
      </c>
    </row>
    <row r="679" spans="63:63" ht="13.5" customHeight="1">
      <c r="BK679" s="1167">
        <v>675</v>
      </c>
    </row>
    <row r="680" spans="63:63" ht="13.5" customHeight="1">
      <c r="BK680" s="1167">
        <v>676</v>
      </c>
    </row>
    <row r="681" spans="63:63" ht="13.5" customHeight="1">
      <c r="BK681" s="1167">
        <v>677</v>
      </c>
    </row>
    <row r="682" spans="63:63" ht="13.5" customHeight="1">
      <c r="BK682" s="1167">
        <v>678</v>
      </c>
    </row>
    <row r="683" spans="63:63" ht="13.5" customHeight="1">
      <c r="BK683" s="1167">
        <v>679</v>
      </c>
    </row>
    <row r="684" spans="63:63" ht="13.5" customHeight="1">
      <c r="BK684" s="1167">
        <v>680</v>
      </c>
    </row>
    <row r="685" spans="63:63" ht="13.5" customHeight="1">
      <c r="BK685" s="1167">
        <v>681</v>
      </c>
    </row>
    <row r="686" spans="63:63" ht="13.5" customHeight="1">
      <c r="BK686" s="1167">
        <v>682</v>
      </c>
    </row>
    <row r="687" spans="63:63" ht="13.5" customHeight="1">
      <c r="BK687" s="1167">
        <v>683</v>
      </c>
    </row>
    <row r="688" spans="63:63" ht="13.5" customHeight="1">
      <c r="BK688" s="1167">
        <v>684</v>
      </c>
    </row>
    <row r="689" spans="63:63" ht="13.5" customHeight="1">
      <c r="BK689" s="1167">
        <v>685</v>
      </c>
    </row>
    <row r="690" spans="63:63" ht="13.5" customHeight="1">
      <c r="BK690" s="1167">
        <v>686</v>
      </c>
    </row>
    <row r="691" spans="63:63" ht="13.5" customHeight="1">
      <c r="BK691" s="1167">
        <v>687</v>
      </c>
    </row>
    <row r="692" spans="63:63" ht="13.5" customHeight="1">
      <c r="BK692" s="1167">
        <v>688</v>
      </c>
    </row>
    <row r="693" spans="63:63" ht="13.5" customHeight="1">
      <c r="BK693" s="1167">
        <v>689</v>
      </c>
    </row>
    <row r="694" spans="63:63" ht="13.5" customHeight="1">
      <c r="BK694" s="1167">
        <v>690</v>
      </c>
    </row>
    <row r="695" spans="63:63" ht="13.5" customHeight="1">
      <c r="BK695" s="1167">
        <v>691</v>
      </c>
    </row>
    <row r="696" spans="63:63" ht="13.5" customHeight="1">
      <c r="BK696" s="1167">
        <v>692</v>
      </c>
    </row>
    <row r="697" spans="63:63" ht="13.5" customHeight="1">
      <c r="BK697" s="1167">
        <v>693</v>
      </c>
    </row>
    <row r="698" spans="63:63" ht="13.5" customHeight="1">
      <c r="BK698" s="1167">
        <v>694</v>
      </c>
    </row>
    <row r="699" spans="63:63" ht="13.5" customHeight="1">
      <c r="BK699" s="1167">
        <v>695</v>
      </c>
    </row>
    <row r="700" spans="63:63" ht="13.5" customHeight="1">
      <c r="BK700" s="1167">
        <v>696</v>
      </c>
    </row>
    <row r="701" spans="63:63" ht="13.5" customHeight="1">
      <c r="BK701" s="1167">
        <v>697</v>
      </c>
    </row>
    <row r="702" spans="63:63" ht="13.5" customHeight="1">
      <c r="BK702" s="1167">
        <v>698</v>
      </c>
    </row>
    <row r="703" spans="63:63" ht="13.5" customHeight="1">
      <c r="BK703" s="1167">
        <v>699</v>
      </c>
    </row>
    <row r="704" spans="63:63" ht="13.5" customHeight="1">
      <c r="BK704" s="1167">
        <v>700</v>
      </c>
    </row>
    <row r="705" spans="63:63" ht="13.5" customHeight="1">
      <c r="BK705" s="1167">
        <v>701</v>
      </c>
    </row>
    <row r="706" spans="63:63" ht="13.5" customHeight="1">
      <c r="BK706" s="1167">
        <v>702</v>
      </c>
    </row>
    <row r="707" spans="63:63" ht="13.5" customHeight="1">
      <c r="BK707" s="1167">
        <v>703</v>
      </c>
    </row>
    <row r="708" spans="63:63" ht="13.5" customHeight="1">
      <c r="BK708" s="1167">
        <v>704</v>
      </c>
    </row>
    <row r="709" spans="63:63" ht="13.5" customHeight="1">
      <c r="BK709" s="1167">
        <v>705</v>
      </c>
    </row>
    <row r="710" spans="63:63" ht="13.5" customHeight="1">
      <c r="BK710" s="1167">
        <v>706</v>
      </c>
    </row>
    <row r="711" spans="63:63" ht="13.5" customHeight="1">
      <c r="BK711" s="1167">
        <v>707</v>
      </c>
    </row>
    <row r="712" spans="63:63" ht="13.5" customHeight="1">
      <c r="BK712" s="1167">
        <v>708</v>
      </c>
    </row>
    <row r="713" spans="63:63" ht="13.5" customHeight="1">
      <c r="BK713" s="1167">
        <v>709</v>
      </c>
    </row>
    <row r="714" spans="63:63" ht="13.5" customHeight="1">
      <c r="BK714" s="1167">
        <v>710</v>
      </c>
    </row>
    <row r="715" spans="63:63" ht="13.5" customHeight="1">
      <c r="BK715" s="1167">
        <v>711</v>
      </c>
    </row>
    <row r="716" spans="63:63" ht="13.5" customHeight="1">
      <c r="BK716" s="1167">
        <v>712</v>
      </c>
    </row>
    <row r="717" spans="63:63" ht="13.5" customHeight="1">
      <c r="BK717" s="1167">
        <v>713</v>
      </c>
    </row>
    <row r="718" spans="63:63" ht="13.5" customHeight="1">
      <c r="BK718" s="1167">
        <v>714</v>
      </c>
    </row>
    <row r="719" spans="63:63" ht="13.5" customHeight="1">
      <c r="BK719" s="1167">
        <v>715</v>
      </c>
    </row>
    <row r="720" spans="63:63" ht="13.5" customHeight="1">
      <c r="BK720" s="1167">
        <v>716</v>
      </c>
    </row>
    <row r="721" spans="63:63" ht="13.5" customHeight="1">
      <c r="BK721" s="1167">
        <v>717</v>
      </c>
    </row>
    <row r="722" spans="63:63" ht="13.5" customHeight="1">
      <c r="BK722" s="1167">
        <v>718</v>
      </c>
    </row>
    <row r="723" spans="63:63" ht="13.5" customHeight="1">
      <c r="BK723" s="1167">
        <v>719</v>
      </c>
    </row>
    <row r="724" spans="63:63" ht="13.5" customHeight="1">
      <c r="BK724" s="1167">
        <v>720</v>
      </c>
    </row>
    <row r="725" spans="63:63" ht="13.5" customHeight="1">
      <c r="BK725" s="1167">
        <v>721</v>
      </c>
    </row>
    <row r="726" spans="63:63" ht="13.5" customHeight="1">
      <c r="BK726" s="1167">
        <v>722</v>
      </c>
    </row>
    <row r="727" spans="63:63" ht="13.5" customHeight="1">
      <c r="BK727" s="1167">
        <v>723</v>
      </c>
    </row>
    <row r="728" spans="63:63" ht="13.5" customHeight="1">
      <c r="BK728" s="1167">
        <v>724</v>
      </c>
    </row>
    <row r="729" spans="63:63" ht="13.5" customHeight="1">
      <c r="BK729" s="1167">
        <v>725</v>
      </c>
    </row>
    <row r="730" spans="63:63" ht="13.5" customHeight="1">
      <c r="BK730" s="1167">
        <v>726</v>
      </c>
    </row>
    <row r="731" spans="63:63" ht="13.5" customHeight="1">
      <c r="BK731" s="1167">
        <v>727</v>
      </c>
    </row>
    <row r="732" spans="63:63" ht="13.5" customHeight="1">
      <c r="BK732" s="1167">
        <v>728</v>
      </c>
    </row>
    <row r="733" spans="63:63" ht="13.5" customHeight="1">
      <c r="BK733" s="1167">
        <v>729</v>
      </c>
    </row>
    <row r="734" spans="63:63" ht="13.5" customHeight="1">
      <c r="BK734" s="1167">
        <v>730</v>
      </c>
    </row>
    <row r="735" spans="63:63" ht="13.5" customHeight="1">
      <c r="BK735" s="1167">
        <v>731</v>
      </c>
    </row>
    <row r="736" spans="63:63" ht="13.5" customHeight="1">
      <c r="BK736" s="1167">
        <v>732</v>
      </c>
    </row>
    <row r="737" spans="63:63" ht="13.5" customHeight="1">
      <c r="BK737" s="1167">
        <v>733</v>
      </c>
    </row>
    <row r="738" spans="63:63" ht="13.5" customHeight="1">
      <c r="BK738" s="1167">
        <v>734</v>
      </c>
    </row>
    <row r="739" spans="63:63" ht="13.5" customHeight="1">
      <c r="BK739" s="1167">
        <v>735</v>
      </c>
    </row>
    <row r="740" spans="63:63" ht="13.5" customHeight="1">
      <c r="BK740" s="1167">
        <v>736</v>
      </c>
    </row>
    <row r="741" spans="63:63" ht="13.5" customHeight="1">
      <c r="BK741" s="1167">
        <v>737</v>
      </c>
    </row>
    <row r="742" spans="63:63" ht="13.5" customHeight="1">
      <c r="BK742" s="1167">
        <v>738</v>
      </c>
    </row>
    <row r="743" spans="63:63" ht="13.5" customHeight="1">
      <c r="BK743" s="1167">
        <v>739</v>
      </c>
    </row>
    <row r="744" spans="63:63" ht="13.5" customHeight="1">
      <c r="BK744" s="1167">
        <v>740</v>
      </c>
    </row>
    <row r="745" spans="63:63" ht="13.5" customHeight="1">
      <c r="BK745" s="1167">
        <v>741</v>
      </c>
    </row>
    <row r="746" spans="63:63" ht="13.5" customHeight="1">
      <c r="BK746" s="1167">
        <v>742</v>
      </c>
    </row>
    <row r="747" spans="63:63" ht="13.5" customHeight="1">
      <c r="BK747" s="1167">
        <v>743</v>
      </c>
    </row>
    <row r="748" spans="63:63" ht="13.5" customHeight="1">
      <c r="BK748" s="1167">
        <v>744</v>
      </c>
    </row>
    <row r="749" spans="63:63" ht="13.5" customHeight="1">
      <c r="BK749" s="1167">
        <v>745</v>
      </c>
    </row>
    <row r="750" spans="63:63" ht="13.5" customHeight="1">
      <c r="BK750" s="1167">
        <v>746</v>
      </c>
    </row>
    <row r="751" spans="63:63" ht="13.5" customHeight="1">
      <c r="BK751" s="1167">
        <v>747</v>
      </c>
    </row>
    <row r="752" spans="63:63" ht="13.5" customHeight="1">
      <c r="BK752" s="1167">
        <v>748</v>
      </c>
    </row>
    <row r="753" spans="63:63" ht="13.5" customHeight="1">
      <c r="BK753" s="1167">
        <v>749</v>
      </c>
    </row>
    <row r="754" spans="63:63" ht="13.5" customHeight="1">
      <c r="BK754" s="1167">
        <v>750</v>
      </c>
    </row>
    <row r="755" spans="63:63" ht="13.5" customHeight="1">
      <c r="BK755" s="1167">
        <v>751</v>
      </c>
    </row>
    <row r="756" spans="63:63" ht="13.5" customHeight="1">
      <c r="BK756" s="1167">
        <v>752</v>
      </c>
    </row>
    <row r="757" spans="63:63" ht="13.5" customHeight="1">
      <c r="BK757" s="1167">
        <v>753</v>
      </c>
    </row>
    <row r="758" spans="63:63" ht="13.5" customHeight="1">
      <c r="BK758" s="1167">
        <v>754</v>
      </c>
    </row>
    <row r="759" spans="63:63" ht="13.5" customHeight="1">
      <c r="BK759" s="1167">
        <v>755</v>
      </c>
    </row>
    <row r="760" spans="63:63" ht="13.5" customHeight="1">
      <c r="BK760" s="1167">
        <v>756</v>
      </c>
    </row>
    <row r="761" spans="63:63" ht="13.5" customHeight="1">
      <c r="BK761" s="1167">
        <v>757</v>
      </c>
    </row>
    <row r="762" spans="63:63" ht="13.5" customHeight="1">
      <c r="BK762" s="1167">
        <v>758</v>
      </c>
    </row>
    <row r="763" spans="63:63" ht="13.5" customHeight="1">
      <c r="BK763" s="1167">
        <v>759</v>
      </c>
    </row>
    <row r="764" spans="63:63" ht="13.5" customHeight="1">
      <c r="BK764" s="1167">
        <v>760</v>
      </c>
    </row>
    <row r="765" spans="63:63" ht="13.5" customHeight="1">
      <c r="BK765" s="1167">
        <v>761</v>
      </c>
    </row>
    <row r="766" spans="63:63" ht="13.5" customHeight="1">
      <c r="BK766" s="1167">
        <v>762</v>
      </c>
    </row>
    <row r="767" spans="63:63" ht="13.5" customHeight="1">
      <c r="BK767" s="1167">
        <v>763</v>
      </c>
    </row>
    <row r="768" spans="63:63" ht="13.5" customHeight="1">
      <c r="BK768" s="1167">
        <v>764</v>
      </c>
    </row>
    <row r="769" spans="63:63" ht="13.5" customHeight="1">
      <c r="BK769" s="1167">
        <v>765</v>
      </c>
    </row>
    <row r="770" spans="63:63" ht="13.5" customHeight="1">
      <c r="BK770" s="1167">
        <v>766</v>
      </c>
    </row>
    <row r="771" spans="63:63" ht="13.5" customHeight="1">
      <c r="BK771" s="1167">
        <v>767</v>
      </c>
    </row>
    <row r="772" spans="63:63" ht="13.5" customHeight="1">
      <c r="BK772" s="1167">
        <v>768</v>
      </c>
    </row>
    <row r="773" spans="63:63" ht="13.5" customHeight="1">
      <c r="BK773" s="1167">
        <v>769</v>
      </c>
    </row>
    <row r="774" spans="63:63" ht="13.5" customHeight="1">
      <c r="BK774" s="1167">
        <v>770</v>
      </c>
    </row>
    <row r="775" spans="63:63" ht="13.5" customHeight="1">
      <c r="BK775" s="1167">
        <v>771</v>
      </c>
    </row>
    <row r="776" spans="63:63" ht="13.5" customHeight="1">
      <c r="BK776" s="1167">
        <v>772</v>
      </c>
    </row>
    <row r="777" spans="63:63" ht="13.5" customHeight="1">
      <c r="BK777" s="1167">
        <v>773</v>
      </c>
    </row>
    <row r="778" spans="63:63" ht="13.5" customHeight="1">
      <c r="BK778" s="1167">
        <v>774</v>
      </c>
    </row>
    <row r="779" spans="63:63" ht="13.5" customHeight="1">
      <c r="BK779" s="1167">
        <v>775</v>
      </c>
    </row>
    <row r="780" spans="63:63" ht="13.5" customHeight="1">
      <c r="BK780" s="1167">
        <v>776</v>
      </c>
    </row>
    <row r="781" spans="63:63" ht="13.5" customHeight="1">
      <c r="BK781" s="1167">
        <v>777</v>
      </c>
    </row>
    <row r="782" spans="63:63" ht="13.5" customHeight="1">
      <c r="BK782" s="1167">
        <v>778</v>
      </c>
    </row>
    <row r="783" spans="63:63" ht="13.5" customHeight="1">
      <c r="BK783" s="1167">
        <v>779</v>
      </c>
    </row>
    <row r="784" spans="63:63" ht="13.5" customHeight="1">
      <c r="BK784" s="1167">
        <v>780</v>
      </c>
    </row>
    <row r="785" spans="63:63" ht="13.5" customHeight="1">
      <c r="BK785" s="1167">
        <v>781</v>
      </c>
    </row>
    <row r="786" spans="63:63" ht="13.5" customHeight="1">
      <c r="BK786" s="1167">
        <v>782</v>
      </c>
    </row>
    <row r="787" spans="63:63" ht="13.5" customHeight="1">
      <c r="BK787" s="1167">
        <v>783</v>
      </c>
    </row>
    <row r="788" spans="63:63" ht="13.5" customHeight="1">
      <c r="BK788" s="1167">
        <v>784</v>
      </c>
    </row>
    <row r="789" spans="63:63" ht="13.5" customHeight="1">
      <c r="BK789" s="1167">
        <v>785</v>
      </c>
    </row>
    <row r="790" spans="63:63" ht="13.5" customHeight="1">
      <c r="BK790" s="1167">
        <v>786</v>
      </c>
    </row>
    <row r="791" spans="63:63" ht="13.5" customHeight="1">
      <c r="BK791" s="1167">
        <v>787</v>
      </c>
    </row>
    <row r="792" spans="63:63" ht="13.5" customHeight="1">
      <c r="BK792" s="1167">
        <v>788</v>
      </c>
    </row>
    <row r="793" spans="63:63" ht="13.5" customHeight="1">
      <c r="BK793" s="1167">
        <v>789</v>
      </c>
    </row>
    <row r="794" spans="63:63" ht="13.5" customHeight="1">
      <c r="BK794" s="1167">
        <v>790</v>
      </c>
    </row>
    <row r="795" spans="63:63" ht="13.5" customHeight="1">
      <c r="BK795" s="1167">
        <v>791</v>
      </c>
    </row>
    <row r="796" spans="63:63" ht="13.5" customHeight="1">
      <c r="BK796" s="1167">
        <v>792</v>
      </c>
    </row>
    <row r="797" spans="63:63" ht="13.5" customHeight="1">
      <c r="BK797" s="1167">
        <v>793</v>
      </c>
    </row>
    <row r="798" spans="63:63" ht="13.5" customHeight="1">
      <c r="BK798" s="1167">
        <v>794</v>
      </c>
    </row>
    <row r="799" spans="63:63" ht="13.5" customHeight="1">
      <c r="BK799" s="1167">
        <v>795</v>
      </c>
    </row>
    <row r="800" spans="63:63" ht="13.5" customHeight="1">
      <c r="BK800" s="1167">
        <v>796</v>
      </c>
    </row>
    <row r="801" spans="63:63" ht="13.5" customHeight="1">
      <c r="BK801" s="1167">
        <v>797</v>
      </c>
    </row>
    <row r="802" spans="63:63" ht="13.5" customHeight="1">
      <c r="BK802" s="1167">
        <v>798</v>
      </c>
    </row>
    <row r="803" spans="63:63" ht="13.5" customHeight="1">
      <c r="BK803" s="1167">
        <v>799</v>
      </c>
    </row>
    <row r="804" spans="63:63" ht="13.5" customHeight="1">
      <c r="BK804" s="1167">
        <v>800</v>
      </c>
    </row>
    <row r="805" spans="63:63" ht="13.5" customHeight="1">
      <c r="BK805" s="1167">
        <v>801</v>
      </c>
    </row>
    <row r="806" spans="63:63" ht="13.5" customHeight="1">
      <c r="BK806" s="1167">
        <v>802</v>
      </c>
    </row>
    <row r="807" spans="63:63" ht="13.5" customHeight="1">
      <c r="BK807" s="1167">
        <v>803</v>
      </c>
    </row>
    <row r="808" spans="63:63" ht="13.5" customHeight="1">
      <c r="BK808" s="1167">
        <v>804</v>
      </c>
    </row>
    <row r="809" spans="63:63" ht="13.5" customHeight="1">
      <c r="BK809" s="1167">
        <v>805</v>
      </c>
    </row>
    <row r="810" spans="63:63" ht="13.5" customHeight="1">
      <c r="BK810" s="1167">
        <v>806</v>
      </c>
    </row>
    <row r="811" spans="63:63" ht="13.5" customHeight="1">
      <c r="BK811" s="1167">
        <v>807</v>
      </c>
    </row>
    <row r="812" spans="63:63" ht="13.5" customHeight="1">
      <c r="BK812" s="1167">
        <v>808</v>
      </c>
    </row>
    <row r="813" spans="63:63" ht="13.5" customHeight="1">
      <c r="BK813" s="1167">
        <v>809</v>
      </c>
    </row>
    <row r="814" spans="63:63" ht="13.5" customHeight="1">
      <c r="BK814" s="1167">
        <v>810</v>
      </c>
    </row>
    <row r="815" spans="63:63" ht="13.5" customHeight="1">
      <c r="BK815" s="1167">
        <v>811</v>
      </c>
    </row>
    <row r="816" spans="63:63" ht="13.5" customHeight="1">
      <c r="BK816" s="1167">
        <v>812</v>
      </c>
    </row>
    <row r="817" spans="63:63" ht="13.5" customHeight="1">
      <c r="BK817" s="1167">
        <v>813</v>
      </c>
    </row>
    <row r="818" spans="63:63" ht="13.5" customHeight="1">
      <c r="BK818" s="1167">
        <v>814</v>
      </c>
    </row>
    <row r="819" spans="63:63" ht="13.5" customHeight="1">
      <c r="BK819" s="1167">
        <v>815</v>
      </c>
    </row>
    <row r="820" spans="63:63" ht="13.5" customHeight="1">
      <c r="BK820" s="1167">
        <v>816</v>
      </c>
    </row>
    <row r="821" spans="63:63" ht="13.5" customHeight="1">
      <c r="BK821" s="1167">
        <v>817</v>
      </c>
    </row>
    <row r="822" spans="63:63" ht="13.5" customHeight="1">
      <c r="BK822" s="1167">
        <v>818</v>
      </c>
    </row>
    <row r="823" spans="63:63" ht="13.5" customHeight="1">
      <c r="BK823" s="1167">
        <v>819</v>
      </c>
    </row>
    <row r="824" spans="63:63" ht="13.5" customHeight="1">
      <c r="BK824" s="1167">
        <v>820</v>
      </c>
    </row>
    <row r="825" spans="63:63" ht="13.5" customHeight="1">
      <c r="BK825" s="1167">
        <v>821</v>
      </c>
    </row>
    <row r="826" spans="63:63" ht="13.5" customHeight="1">
      <c r="BK826" s="1167">
        <v>822</v>
      </c>
    </row>
    <row r="827" spans="63:63" ht="13.5" customHeight="1">
      <c r="BK827" s="1167">
        <v>823</v>
      </c>
    </row>
    <row r="828" spans="63:63" ht="13.5" customHeight="1">
      <c r="BK828" s="1167">
        <v>824</v>
      </c>
    </row>
    <row r="829" spans="63:63" ht="13.5" customHeight="1">
      <c r="BK829" s="1167">
        <v>825</v>
      </c>
    </row>
    <row r="830" spans="63:63" ht="13.5" customHeight="1">
      <c r="BK830" s="1167">
        <v>826</v>
      </c>
    </row>
    <row r="831" spans="63:63" ht="13.5" customHeight="1">
      <c r="BK831" s="1167">
        <v>827</v>
      </c>
    </row>
    <row r="832" spans="63:63" ht="13.5" customHeight="1">
      <c r="BK832" s="1167">
        <v>828</v>
      </c>
    </row>
    <row r="833" spans="63:63" ht="13.5" customHeight="1">
      <c r="BK833" s="1167">
        <v>829</v>
      </c>
    </row>
    <row r="834" spans="63:63" ht="13.5" customHeight="1">
      <c r="BK834" s="1167">
        <v>830</v>
      </c>
    </row>
    <row r="835" spans="63:63" ht="13.5" customHeight="1">
      <c r="BK835" s="1167">
        <v>831</v>
      </c>
    </row>
    <row r="836" spans="63:63" ht="13.5" customHeight="1">
      <c r="BK836" s="1167">
        <v>832</v>
      </c>
    </row>
    <row r="837" spans="63:63" ht="13.5" customHeight="1">
      <c r="BK837" s="1167">
        <v>833</v>
      </c>
    </row>
    <row r="838" spans="63:63" ht="13.5" customHeight="1">
      <c r="BK838" s="1167">
        <v>834</v>
      </c>
    </row>
    <row r="839" spans="63:63" ht="13.5" customHeight="1">
      <c r="BK839" s="1167">
        <v>835</v>
      </c>
    </row>
    <row r="840" spans="63:63" ht="13.5" customHeight="1">
      <c r="BK840" s="1167">
        <v>836</v>
      </c>
    </row>
    <row r="841" spans="63:63" ht="13.5" customHeight="1">
      <c r="BK841" s="1167">
        <v>837</v>
      </c>
    </row>
    <row r="842" spans="63:63" ht="13.5" customHeight="1">
      <c r="BK842" s="1167">
        <v>838</v>
      </c>
    </row>
    <row r="843" spans="63:63" ht="13.5" customHeight="1">
      <c r="BK843" s="1167">
        <v>839</v>
      </c>
    </row>
    <row r="844" spans="63:63" ht="13.5" customHeight="1">
      <c r="BK844" s="1167">
        <v>840</v>
      </c>
    </row>
    <row r="845" spans="63:63" ht="13.5" customHeight="1">
      <c r="BK845" s="1167">
        <v>841</v>
      </c>
    </row>
    <row r="846" spans="63:63" ht="13.5" customHeight="1">
      <c r="BK846" s="1167">
        <v>842</v>
      </c>
    </row>
    <row r="847" spans="63:63" ht="13.5" customHeight="1">
      <c r="BK847" s="1167">
        <v>843</v>
      </c>
    </row>
    <row r="848" spans="63:63" ht="13.5" customHeight="1">
      <c r="BK848" s="1167">
        <v>844</v>
      </c>
    </row>
    <row r="849" spans="63:63" ht="13.5" customHeight="1">
      <c r="BK849" s="1167">
        <v>845</v>
      </c>
    </row>
    <row r="850" spans="63:63" ht="13.5" customHeight="1">
      <c r="BK850" s="1167">
        <v>846</v>
      </c>
    </row>
    <row r="851" spans="63:63" ht="13.5" customHeight="1">
      <c r="BK851" s="1167">
        <v>847</v>
      </c>
    </row>
    <row r="852" spans="63:63" ht="13.5" customHeight="1">
      <c r="BK852" s="1167">
        <v>848</v>
      </c>
    </row>
    <row r="853" spans="63:63" ht="13.5" customHeight="1">
      <c r="BK853" s="1167">
        <v>849</v>
      </c>
    </row>
    <row r="854" spans="63:63" ht="13.5" customHeight="1">
      <c r="BK854" s="1167">
        <v>850</v>
      </c>
    </row>
    <row r="855" spans="63:63" ht="13.5" customHeight="1">
      <c r="BK855" s="1167">
        <v>851</v>
      </c>
    </row>
    <row r="856" spans="63:63" ht="13.5" customHeight="1">
      <c r="BK856" s="1167">
        <v>852</v>
      </c>
    </row>
    <row r="857" spans="63:63" ht="13.5" customHeight="1">
      <c r="BK857" s="1167">
        <v>853</v>
      </c>
    </row>
    <row r="858" spans="63:63" ht="13.5" customHeight="1">
      <c r="BK858" s="1167">
        <v>854</v>
      </c>
    </row>
    <row r="859" spans="63:63" ht="13.5" customHeight="1">
      <c r="BK859" s="1167">
        <v>855</v>
      </c>
    </row>
    <row r="860" spans="63:63" ht="13.5" customHeight="1">
      <c r="BK860" s="1167">
        <v>856</v>
      </c>
    </row>
    <row r="861" spans="63:63" ht="13.5" customHeight="1">
      <c r="BK861" s="1167">
        <v>857</v>
      </c>
    </row>
    <row r="862" spans="63:63" ht="13.5" customHeight="1">
      <c r="BK862" s="1167">
        <v>858</v>
      </c>
    </row>
    <row r="863" spans="63:63" ht="13.5" customHeight="1">
      <c r="BK863" s="1167">
        <v>859</v>
      </c>
    </row>
    <row r="864" spans="63:63" ht="13.5" customHeight="1">
      <c r="BK864" s="1167">
        <v>860</v>
      </c>
    </row>
    <row r="865" spans="63:63" ht="13.5" customHeight="1">
      <c r="BK865" s="1167">
        <v>861</v>
      </c>
    </row>
    <row r="866" spans="63:63" ht="13.5" customHeight="1">
      <c r="BK866" s="1167">
        <v>862</v>
      </c>
    </row>
    <row r="867" spans="63:63" ht="13.5" customHeight="1">
      <c r="BK867" s="1167">
        <v>863</v>
      </c>
    </row>
    <row r="868" spans="63:63" ht="13.5" customHeight="1">
      <c r="BK868" s="1167">
        <v>864</v>
      </c>
    </row>
    <row r="869" spans="63:63" ht="13.5" customHeight="1">
      <c r="BK869" s="1167">
        <v>865</v>
      </c>
    </row>
    <row r="870" spans="63:63" ht="13.5" customHeight="1">
      <c r="BK870" s="1167">
        <v>866</v>
      </c>
    </row>
    <row r="871" spans="63:63" ht="13.5" customHeight="1">
      <c r="BK871" s="1167">
        <v>867</v>
      </c>
    </row>
    <row r="872" spans="63:63" ht="13.5" customHeight="1">
      <c r="BK872" s="1167">
        <v>868</v>
      </c>
    </row>
    <row r="873" spans="63:63" ht="13.5" customHeight="1">
      <c r="BK873" s="1167">
        <v>869</v>
      </c>
    </row>
    <row r="874" spans="63:63" ht="13.5" customHeight="1">
      <c r="BK874" s="1167">
        <v>870</v>
      </c>
    </row>
    <row r="875" spans="63:63" ht="13.5" customHeight="1">
      <c r="BK875" s="1167">
        <v>871</v>
      </c>
    </row>
    <row r="876" spans="63:63" ht="13.5" customHeight="1">
      <c r="BK876" s="1167">
        <v>872</v>
      </c>
    </row>
    <row r="877" spans="63:63" ht="13.5" customHeight="1">
      <c r="BK877" s="1167">
        <v>873</v>
      </c>
    </row>
    <row r="878" spans="63:63" ht="13.5" customHeight="1">
      <c r="BK878" s="1167">
        <v>874</v>
      </c>
    </row>
    <row r="879" spans="63:63" ht="13.5" customHeight="1">
      <c r="BK879" s="1167">
        <v>875</v>
      </c>
    </row>
    <row r="880" spans="63:63" ht="13.5" customHeight="1">
      <c r="BK880" s="1167">
        <v>876</v>
      </c>
    </row>
    <row r="881" spans="63:63" ht="13.5" customHeight="1">
      <c r="BK881" s="1167">
        <v>877</v>
      </c>
    </row>
    <row r="882" spans="63:63" ht="13.5" customHeight="1">
      <c r="BK882" s="1167">
        <v>878</v>
      </c>
    </row>
    <row r="883" spans="63:63" ht="13.5" customHeight="1">
      <c r="BK883" s="1167">
        <v>879</v>
      </c>
    </row>
    <row r="884" spans="63:63" ht="13.5" customHeight="1">
      <c r="BK884" s="1167">
        <v>880</v>
      </c>
    </row>
    <row r="885" spans="63:63" ht="13.5" customHeight="1">
      <c r="BK885" s="1167">
        <v>881</v>
      </c>
    </row>
    <row r="886" spans="63:63" ht="13.5" customHeight="1">
      <c r="BK886" s="1167">
        <v>882</v>
      </c>
    </row>
    <row r="887" spans="63:63" ht="13.5" customHeight="1">
      <c r="BK887" s="1167">
        <v>883</v>
      </c>
    </row>
    <row r="888" spans="63:63" ht="13.5" customHeight="1">
      <c r="BK888" s="1167">
        <v>884</v>
      </c>
    </row>
    <row r="889" spans="63:63" ht="13.5" customHeight="1">
      <c r="BK889" s="1167">
        <v>885</v>
      </c>
    </row>
    <row r="890" spans="63:63" ht="13.5" customHeight="1">
      <c r="BK890" s="1167">
        <v>886</v>
      </c>
    </row>
    <row r="891" spans="63:63" ht="13.5" customHeight="1">
      <c r="BK891" s="1167">
        <v>887</v>
      </c>
    </row>
    <row r="892" spans="63:63" ht="13.5" customHeight="1">
      <c r="BK892" s="1167">
        <v>888</v>
      </c>
    </row>
    <row r="893" spans="63:63" ht="13.5" customHeight="1">
      <c r="BK893" s="1167">
        <v>889</v>
      </c>
    </row>
    <row r="894" spans="63:63" ht="13.5" customHeight="1">
      <c r="BK894" s="1167">
        <v>890</v>
      </c>
    </row>
    <row r="895" spans="63:63" ht="13.5" customHeight="1">
      <c r="BK895" s="1167">
        <v>891</v>
      </c>
    </row>
    <row r="896" spans="63:63" ht="13.5" customHeight="1">
      <c r="BK896" s="1167">
        <v>892</v>
      </c>
    </row>
    <row r="897" spans="63:63" ht="13.5" customHeight="1">
      <c r="BK897" s="1167">
        <v>893</v>
      </c>
    </row>
    <row r="898" spans="63:63" ht="13.5" customHeight="1">
      <c r="BK898" s="1167">
        <v>894</v>
      </c>
    </row>
    <row r="899" spans="63:63" ht="13.5" customHeight="1">
      <c r="BK899" s="1167">
        <v>895</v>
      </c>
    </row>
    <row r="900" spans="63:63" ht="13.5" customHeight="1">
      <c r="BK900" s="1167">
        <v>896</v>
      </c>
    </row>
    <row r="901" spans="63:63" ht="13.5" customHeight="1">
      <c r="BK901" s="1167">
        <v>897</v>
      </c>
    </row>
    <row r="902" spans="63:63" ht="13.5" customHeight="1">
      <c r="BK902" s="1167">
        <v>898</v>
      </c>
    </row>
    <row r="903" spans="63:63" ht="13.5" customHeight="1">
      <c r="BK903" s="1167">
        <v>899</v>
      </c>
    </row>
    <row r="904" spans="63:63" ht="13.5" customHeight="1">
      <c r="BK904" s="1167">
        <v>900</v>
      </c>
    </row>
    <row r="905" spans="63:63" ht="13.5" customHeight="1">
      <c r="BK905" s="1167">
        <v>901</v>
      </c>
    </row>
    <row r="906" spans="63:63" ht="13.5" customHeight="1">
      <c r="BK906" s="1167">
        <v>902</v>
      </c>
    </row>
    <row r="907" spans="63:63" ht="13.5" customHeight="1">
      <c r="BK907" s="1167">
        <v>903</v>
      </c>
    </row>
    <row r="908" spans="63:63" ht="13.5" customHeight="1">
      <c r="BK908" s="1167">
        <v>904</v>
      </c>
    </row>
    <row r="909" spans="63:63" ht="13.5" customHeight="1">
      <c r="BK909" s="1167">
        <v>905</v>
      </c>
    </row>
    <row r="910" spans="63:63" ht="13.5" customHeight="1">
      <c r="BK910" s="1167">
        <v>906</v>
      </c>
    </row>
    <row r="911" spans="63:63" ht="13.5" customHeight="1">
      <c r="BK911" s="1167">
        <v>907</v>
      </c>
    </row>
    <row r="912" spans="63:63" ht="13.5" customHeight="1">
      <c r="BK912" s="1167">
        <v>908</v>
      </c>
    </row>
    <row r="913" spans="63:63" ht="13.5" customHeight="1">
      <c r="BK913" s="1167">
        <v>909</v>
      </c>
    </row>
    <row r="914" spans="63:63" ht="13.5" customHeight="1">
      <c r="BK914" s="1167">
        <v>910</v>
      </c>
    </row>
    <row r="915" spans="63:63" ht="13.5" customHeight="1">
      <c r="BK915" s="1167">
        <v>911</v>
      </c>
    </row>
    <row r="916" spans="63:63" ht="13.5" customHeight="1">
      <c r="BK916" s="1167">
        <v>912</v>
      </c>
    </row>
    <row r="917" spans="63:63" ht="13.5" customHeight="1">
      <c r="BK917" s="1167">
        <v>913</v>
      </c>
    </row>
    <row r="918" spans="63:63" ht="13.5" customHeight="1">
      <c r="BK918" s="1167">
        <v>914</v>
      </c>
    </row>
    <row r="919" spans="63:63" ht="13.5" customHeight="1">
      <c r="BK919" s="1167">
        <v>915</v>
      </c>
    </row>
    <row r="920" spans="63:63" ht="13.5" customHeight="1">
      <c r="BK920" s="1167">
        <v>916</v>
      </c>
    </row>
    <row r="921" spans="63:63" ht="13.5" customHeight="1">
      <c r="BK921" s="1167">
        <v>917</v>
      </c>
    </row>
    <row r="922" spans="63:63" ht="13.5" customHeight="1">
      <c r="BK922" s="1167">
        <v>918</v>
      </c>
    </row>
    <row r="923" spans="63:63" ht="13.5" customHeight="1">
      <c r="BK923" s="1167">
        <v>919</v>
      </c>
    </row>
    <row r="924" spans="63:63" ht="13.5" customHeight="1">
      <c r="BK924" s="1167">
        <v>920</v>
      </c>
    </row>
    <row r="925" spans="63:63" ht="13.5" customHeight="1">
      <c r="BK925" s="1167">
        <v>921</v>
      </c>
    </row>
    <row r="926" spans="63:63" ht="13.5" customHeight="1">
      <c r="BK926" s="1167">
        <v>922</v>
      </c>
    </row>
    <row r="927" spans="63:63" ht="13.5" customHeight="1">
      <c r="BK927" s="1167">
        <v>923</v>
      </c>
    </row>
    <row r="928" spans="63:63" ht="13.5" customHeight="1">
      <c r="BK928" s="1167">
        <v>924</v>
      </c>
    </row>
    <row r="929" spans="63:63" ht="13.5" customHeight="1">
      <c r="BK929" s="1167">
        <v>925</v>
      </c>
    </row>
    <row r="930" spans="63:63" ht="13.5" customHeight="1">
      <c r="BK930" s="1167">
        <v>926</v>
      </c>
    </row>
    <row r="931" spans="63:63" ht="13.5" customHeight="1">
      <c r="BK931" s="1167">
        <v>927</v>
      </c>
    </row>
    <row r="932" spans="63:63" ht="13.5" customHeight="1">
      <c r="BK932" s="1167">
        <v>928</v>
      </c>
    </row>
    <row r="933" spans="63:63" ht="13.5" customHeight="1">
      <c r="BK933" s="1167">
        <v>929</v>
      </c>
    </row>
    <row r="934" spans="63:63" ht="13.5" customHeight="1">
      <c r="BK934" s="1167">
        <v>930</v>
      </c>
    </row>
    <row r="935" spans="63:63" ht="13.5" customHeight="1">
      <c r="BK935" s="1167">
        <v>931</v>
      </c>
    </row>
    <row r="936" spans="63:63" ht="13.5" customHeight="1">
      <c r="BK936" s="1167">
        <v>932</v>
      </c>
    </row>
    <row r="937" spans="63:63" ht="13.5" customHeight="1">
      <c r="BK937" s="1167">
        <v>933</v>
      </c>
    </row>
    <row r="938" spans="63:63" ht="13.5" customHeight="1">
      <c r="BK938" s="1167">
        <v>934</v>
      </c>
    </row>
    <row r="939" spans="63:63" ht="13.5" customHeight="1">
      <c r="BK939" s="1167">
        <v>935</v>
      </c>
    </row>
    <row r="940" spans="63:63" ht="13.5" customHeight="1">
      <c r="BK940" s="1167">
        <v>936</v>
      </c>
    </row>
    <row r="941" spans="63:63" ht="13.5" customHeight="1">
      <c r="BK941" s="1167">
        <v>937</v>
      </c>
    </row>
    <row r="942" spans="63:63" ht="13.5" customHeight="1">
      <c r="BK942" s="1167">
        <v>938</v>
      </c>
    </row>
    <row r="943" spans="63:63" ht="13.5" customHeight="1">
      <c r="BK943" s="1167">
        <v>939</v>
      </c>
    </row>
    <row r="944" spans="63:63" ht="13.5" customHeight="1">
      <c r="BK944" s="1167">
        <v>940</v>
      </c>
    </row>
    <row r="945" spans="63:63" ht="13.5" customHeight="1">
      <c r="BK945" s="1167">
        <v>941</v>
      </c>
    </row>
    <row r="946" spans="63:63" ht="13.5" customHeight="1">
      <c r="BK946" s="1167">
        <v>942</v>
      </c>
    </row>
    <row r="947" spans="63:63" ht="13.5" customHeight="1">
      <c r="BK947" s="1167">
        <v>943</v>
      </c>
    </row>
    <row r="948" spans="63:63" ht="13.5" customHeight="1">
      <c r="BK948" s="1167">
        <v>944</v>
      </c>
    </row>
    <row r="949" spans="63:63" ht="13.5" customHeight="1">
      <c r="BK949" s="1167">
        <v>945</v>
      </c>
    </row>
    <row r="950" spans="63:63" ht="13.5" customHeight="1">
      <c r="BK950" s="1167">
        <v>946</v>
      </c>
    </row>
    <row r="951" spans="63:63" ht="13.5" customHeight="1">
      <c r="BK951" s="1167">
        <v>947</v>
      </c>
    </row>
    <row r="952" spans="63:63" ht="13.5" customHeight="1">
      <c r="BK952" s="1167">
        <v>948</v>
      </c>
    </row>
    <row r="953" spans="63:63" ht="13.5" customHeight="1">
      <c r="BK953" s="1167">
        <v>949</v>
      </c>
    </row>
    <row r="954" spans="63:63" ht="13.5" customHeight="1">
      <c r="BK954" s="1167">
        <v>950</v>
      </c>
    </row>
    <row r="955" spans="63:63" ht="13.5" customHeight="1">
      <c r="BK955" s="1167">
        <v>951</v>
      </c>
    </row>
    <row r="956" spans="63:63" ht="13.5" customHeight="1">
      <c r="BK956" s="1167">
        <v>952</v>
      </c>
    </row>
    <row r="957" spans="63:63" ht="13.5" customHeight="1">
      <c r="BK957" s="1167">
        <v>953</v>
      </c>
    </row>
    <row r="958" spans="63:63" ht="13.5" customHeight="1">
      <c r="BK958" s="1167">
        <v>954</v>
      </c>
    </row>
    <row r="959" spans="63:63" ht="13.5" customHeight="1">
      <c r="BK959" s="1167">
        <v>955</v>
      </c>
    </row>
    <row r="960" spans="63:63" ht="13.5" customHeight="1">
      <c r="BK960" s="1167">
        <v>956</v>
      </c>
    </row>
    <row r="961" spans="63:63" ht="13.5" customHeight="1">
      <c r="BK961" s="1167">
        <v>957</v>
      </c>
    </row>
    <row r="962" spans="63:63" ht="13.5" customHeight="1">
      <c r="BK962" s="1167">
        <v>958</v>
      </c>
    </row>
    <row r="963" spans="63:63" ht="13.5" customHeight="1">
      <c r="BK963" s="1167">
        <v>959</v>
      </c>
    </row>
    <row r="964" spans="63:63" ht="13.5" customHeight="1">
      <c r="BK964" s="1167">
        <v>960</v>
      </c>
    </row>
    <row r="965" spans="63:63" ht="13.5" customHeight="1">
      <c r="BK965" s="1167">
        <v>961</v>
      </c>
    </row>
    <row r="966" spans="63:63" ht="13.5" customHeight="1">
      <c r="BK966" s="1167">
        <v>962</v>
      </c>
    </row>
    <row r="967" spans="63:63" ht="13.5" customHeight="1">
      <c r="BK967" s="1167">
        <v>963</v>
      </c>
    </row>
    <row r="968" spans="63:63" ht="13.5" customHeight="1">
      <c r="BK968" s="1167">
        <v>964</v>
      </c>
    </row>
    <row r="969" spans="63:63" ht="13.5" customHeight="1">
      <c r="BK969" s="1167">
        <v>965</v>
      </c>
    </row>
    <row r="970" spans="63:63" ht="13.5" customHeight="1">
      <c r="BK970" s="1167">
        <v>966</v>
      </c>
    </row>
    <row r="971" spans="63:63" ht="13.5" customHeight="1">
      <c r="BK971" s="1167">
        <v>967</v>
      </c>
    </row>
    <row r="972" spans="63:63" ht="13.5" customHeight="1">
      <c r="BK972" s="1167">
        <v>968</v>
      </c>
    </row>
    <row r="973" spans="63:63" ht="13.5" customHeight="1">
      <c r="BK973" s="1167">
        <v>969</v>
      </c>
    </row>
    <row r="974" spans="63:63" ht="13.5" customHeight="1">
      <c r="BK974" s="1167">
        <v>970</v>
      </c>
    </row>
    <row r="975" spans="63:63" ht="13.5" customHeight="1">
      <c r="BK975" s="1167">
        <v>971</v>
      </c>
    </row>
    <row r="976" spans="63:63" ht="13.5" customHeight="1">
      <c r="BK976" s="1167">
        <v>972</v>
      </c>
    </row>
    <row r="977" spans="63:63" ht="13.5" customHeight="1">
      <c r="BK977" s="1167">
        <v>973</v>
      </c>
    </row>
    <row r="978" spans="63:63" ht="13.5" customHeight="1">
      <c r="BK978" s="1167">
        <v>974</v>
      </c>
    </row>
    <row r="979" spans="63:63" ht="13.5" customHeight="1">
      <c r="BK979" s="1167">
        <v>975</v>
      </c>
    </row>
    <row r="980" spans="63:63" ht="13.5" customHeight="1">
      <c r="BK980" s="1167">
        <v>976</v>
      </c>
    </row>
    <row r="981" spans="63:63" ht="13.5" customHeight="1">
      <c r="BK981" s="1167">
        <v>977</v>
      </c>
    </row>
    <row r="982" spans="63:63" ht="13.5" customHeight="1">
      <c r="BK982" s="1167">
        <v>978</v>
      </c>
    </row>
    <row r="983" spans="63:63" ht="13.5" customHeight="1">
      <c r="BK983" s="1167">
        <v>979</v>
      </c>
    </row>
    <row r="984" spans="63:63" ht="13.5" customHeight="1">
      <c r="BK984" s="1167">
        <v>980</v>
      </c>
    </row>
    <row r="985" spans="63:63" ht="13.5" customHeight="1">
      <c r="BK985" s="1167">
        <v>981</v>
      </c>
    </row>
    <row r="986" spans="63:63" ht="13.5" customHeight="1">
      <c r="BK986" s="1167">
        <v>982</v>
      </c>
    </row>
    <row r="987" spans="63:63" ht="13.5" customHeight="1">
      <c r="BK987" s="1167">
        <v>983</v>
      </c>
    </row>
    <row r="988" spans="63:63" ht="13.5" customHeight="1">
      <c r="BK988" s="1167">
        <v>984</v>
      </c>
    </row>
    <row r="989" spans="63:63" ht="13.5" customHeight="1">
      <c r="BK989" s="1167">
        <v>985</v>
      </c>
    </row>
    <row r="990" spans="63:63" ht="13.5" customHeight="1">
      <c r="BK990" s="1167">
        <v>986</v>
      </c>
    </row>
    <row r="991" spans="63:63" ht="13.5" customHeight="1">
      <c r="BK991" s="1167">
        <v>987</v>
      </c>
    </row>
    <row r="992" spans="63:63" ht="13.5" customHeight="1">
      <c r="BK992" s="1167">
        <v>988</v>
      </c>
    </row>
    <row r="993" spans="63:63" ht="13.5" customHeight="1">
      <c r="BK993" s="1167">
        <v>989</v>
      </c>
    </row>
    <row r="994" spans="63:63" ht="13.5" customHeight="1">
      <c r="BK994" s="1167">
        <v>990</v>
      </c>
    </row>
    <row r="995" spans="63:63" ht="13.5" customHeight="1">
      <c r="BK995" s="1167">
        <v>991</v>
      </c>
    </row>
    <row r="996" spans="63:63" ht="13.5" customHeight="1">
      <c r="BK996" s="1167">
        <v>992</v>
      </c>
    </row>
    <row r="997" spans="63:63" ht="13.5" customHeight="1">
      <c r="BK997" s="1167">
        <v>993</v>
      </c>
    </row>
    <row r="998" spans="63:63" ht="13.5" customHeight="1">
      <c r="BK998" s="1167">
        <v>994</v>
      </c>
    </row>
    <row r="999" spans="63:63" ht="13.5" customHeight="1">
      <c r="BK999" s="1167">
        <v>995</v>
      </c>
    </row>
    <row r="1000" spans="63:63" ht="13.5" customHeight="1">
      <c r="BK1000" s="1167">
        <v>996</v>
      </c>
    </row>
    <row r="1001" spans="63:63" ht="13.5" customHeight="1">
      <c r="BK1001" s="1167">
        <v>997</v>
      </c>
    </row>
    <row r="1002" spans="63:63" ht="13.5" customHeight="1">
      <c r="BK1002" s="1167">
        <v>998</v>
      </c>
    </row>
    <row r="1003" spans="63:63" ht="13.5" customHeight="1">
      <c r="BK1003" s="1167">
        <v>999</v>
      </c>
    </row>
    <row r="1004" spans="63:63" ht="13.5" customHeight="1">
      <c r="BK1004" s="1167">
        <v>1000</v>
      </c>
    </row>
    <row r="1005" spans="63:63" ht="13.5" customHeight="1">
      <c r="BK1005" s="1167">
        <v>1001</v>
      </c>
    </row>
    <row r="1006" spans="63:63" ht="13.5" customHeight="1">
      <c r="BK1006" s="1167">
        <v>1002</v>
      </c>
    </row>
    <row r="1007" spans="63:63" ht="13.5" customHeight="1">
      <c r="BK1007" s="1167">
        <v>1003</v>
      </c>
    </row>
    <row r="1008" spans="63:63" ht="13.5" customHeight="1">
      <c r="BK1008" s="1167">
        <v>1004</v>
      </c>
    </row>
    <row r="1009" spans="63:63" ht="13.5" customHeight="1">
      <c r="BK1009" s="1167">
        <v>1005</v>
      </c>
    </row>
    <row r="1010" spans="63:63" ht="13.5" customHeight="1">
      <c r="BK1010" s="1167">
        <v>1006</v>
      </c>
    </row>
    <row r="1011" spans="63:63" ht="13.5" customHeight="1">
      <c r="BK1011" s="1167">
        <v>1007</v>
      </c>
    </row>
    <row r="1012" spans="63:63" ht="13.5" customHeight="1">
      <c r="BK1012" s="1167">
        <v>1008</v>
      </c>
    </row>
    <row r="1013" spans="63:63" ht="13.5" customHeight="1">
      <c r="BK1013" s="1167">
        <v>1009</v>
      </c>
    </row>
    <row r="1014" spans="63:63" ht="13.5" customHeight="1">
      <c r="BK1014" s="1167">
        <v>1010</v>
      </c>
    </row>
    <row r="1015" spans="63:63" ht="13.5" customHeight="1">
      <c r="BK1015" s="1167">
        <v>1011</v>
      </c>
    </row>
    <row r="1016" spans="63:63" ht="13.5" customHeight="1">
      <c r="BK1016" s="1167">
        <v>1012</v>
      </c>
    </row>
    <row r="1017" spans="63:63" ht="13.5" customHeight="1">
      <c r="BK1017" s="1167">
        <v>1013</v>
      </c>
    </row>
    <row r="1018" spans="63:63" ht="13.5" customHeight="1">
      <c r="BK1018" s="1167">
        <v>1014</v>
      </c>
    </row>
    <row r="1019" spans="63:63" ht="13.5" customHeight="1">
      <c r="BK1019" s="1167">
        <v>1015</v>
      </c>
    </row>
    <row r="1020" spans="63:63" ht="13.5" customHeight="1">
      <c r="BK1020" s="1167">
        <v>1016</v>
      </c>
    </row>
    <row r="1021" spans="63:63" ht="13.5" customHeight="1">
      <c r="BK1021" s="1167">
        <v>1017</v>
      </c>
    </row>
    <row r="1022" spans="63:63" ht="13.5" customHeight="1">
      <c r="BK1022" s="1167">
        <v>1018</v>
      </c>
    </row>
    <row r="1023" spans="63:63" ht="13.5" customHeight="1">
      <c r="BK1023" s="1167">
        <v>1019</v>
      </c>
    </row>
    <row r="1024" spans="63:63" ht="13.5" customHeight="1">
      <c r="BK1024" s="1167">
        <v>1020</v>
      </c>
    </row>
    <row r="1025" spans="63:63" ht="13.5" customHeight="1">
      <c r="BK1025" s="1167">
        <v>1021</v>
      </c>
    </row>
    <row r="1026" spans="63:63" ht="13.5" customHeight="1">
      <c r="BK1026" s="1167">
        <v>1022</v>
      </c>
    </row>
    <row r="1027" spans="63:63" ht="13.5" customHeight="1">
      <c r="BK1027" s="1167">
        <v>1023</v>
      </c>
    </row>
    <row r="1028" spans="63:63" ht="13.5" customHeight="1">
      <c r="BK1028" s="1167">
        <v>1024</v>
      </c>
    </row>
    <row r="1029" spans="63:63" ht="13.5" customHeight="1">
      <c r="BK1029" s="1167">
        <v>1025</v>
      </c>
    </row>
    <row r="1030" spans="63:63" ht="13.5" customHeight="1">
      <c r="BK1030" s="1167">
        <v>1026</v>
      </c>
    </row>
    <row r="1031" spans="63:63" ht="13.5" customHeight="1">
      <c r="BK1031" s="1167">
        <v>1027</v>
      </c>
    </row>
    <row r="1032" spans="63:63" ht="13.5" customHeight="1">
      <c r="BK1032" s="1167">
        <v>1028</v>
      </c>
    </row>
    <row r="1033" spans="63:63" ht="13.5" customHeight="1">
      <c r="BK1033" s="1167">
        <v>1029</v>
      </c>
    </row>
    <row r="1034" spans="63:63" ht="13.5" customHeight="1">
      <c r="BK1034" s="1167">
        <v>1030</v>
      </c>
    </row>
    <row r="1035" spans="63:63" ht="13.5" customHeight="1">
      <c r="BK1035" s="1167">
        <v>1031</v>
      </c>
    </row>
    <row r="1036" spans="63:63" ht="13.5" customHeight="1">
      <c r="BK1036" s="1167">
        <v>1032</v>
      </c>
    </row>
    <row r="1037" spans="63:63" ht="13.5" customHeight="1">
      <c r="BK1037" s="1167">
        <v>1033</v>
      </c>
    </row>
    <row r="1038" spans="63:63" ht="13.5" customHeight="1">
      <c r="BK1038" s="1167">
        <v>1034</v>
      </c>
    </row>
    <row r="1039" spans="63:63" ht="13.5" customHeight="1">
      <c r="BK1039" s="1167">
        <v>1035</v>
      </c>
    </row>
    <row r="1040" spans="63:63" ht="13.5" customHeight="1">
      <c r="BK1040" s="1167">
        <v>1036</v>
      </c>
    </row>
    <row r="1041" spans="63:63" ht="13.5" customHeight="1">
      <c r="BK1041" s="1167">
        <v>1037</v>
      </c>
    </row>
    <row r="1042" spans="63:63" ht="13.5" customHeight="1">
      <c r="BK1042" s="1167">
        <v>1038</v>
      </c>
    </row>
    <row r="1043" spans="63:63" ht="13.5" customHeight="1">
      <c r="BK1043" s="1167">
        <v>1039</v>
      </c>
    </row>
    <row r="1044" spans="63:63" ht="13.5" customHeight="1">
      <c r="BK1044" s="1167">
        <v>1040</v>
      </c>
    </row>
    <row r="1045" spans="63:63" ht="13.5" customHeight="1">
      <c r="BK1045" s="1167">
        <v>1041</v>
      </c>
    </row>
    <row r="1046" spans="63:63" ht="13.5" customHeight="1">
      <c r="BK1046" s="1167">
        <v>1042</v>
      </c>
    </row>
    <row r="1047" spans="63:63" ht="13.5" customHeight="1">
      <c r="BK1047" s="1167">
        <v>1043</v>
      </c>
    </row>
    <row r="1048" spans="63:63" ht="13.5" customHeight="1">
      <c r="BK1048" s="1167">
        <v>1044</v>
      </c>
    </row>
    <row r="1049" spans="63:63" ht="13.5" customHeight="1">
      <c r="BK1049" s="1167">
        <v>1045</v>
      </c>
    </row>
    <row r="1050" spans="63:63" ht="13.5" customHeight="1">
      <c r="BK1050" s="1167">
        <v>1046</v>
      </c>
    </row>
    <row r="1051" spans="63:63" ht="13.5" customHeight="1">
      <c r="BK1051" s="1167">
        <v>1047</v>
      </c>
    </row>
    <row r="1052" spans="63:63" ht="13.5" customHeight="1">
      <c r="BK1052" s="1167">
        <v>1048</v>
      </c>
    </row>
    <row r="1053" spans="63:63" ht="13.5" customHeight="1">
      <c r="BK1053" s="1167">
        <v>1049</v>
      </c>
    </row>
    <row r="1054" spans="63:63" ht="13.5" customHeight="1">
      <c r="BK1054" s="1167">
        <v>1050</v>
      </c>
    </row>
    <row r="1055" spans="63:63" ht="13.5" customHeight="1">
      <c r="BK1055" s="1167">
        <v>1051</v>
      </c>
    </row>
    <row r="1056" spans="63:63" ht="13.5" customHeight="1">
      <c r="BK1056" s="1167">
        <v>1052</v>
      </c>
    </row>
    <row r="1057" spans="63:63" ht="13.5" customHeight="1">
      <c r="BK1057" s="1167">
        <v>1053</v>
      </c>
    </row>
    <row r="1058" spans="63:63" ht="13.5" customHeight="1">
      <c r="BK1058" s="1167">
        <v>1054</v>
      </c>
    </row>
    <row r="1059" spans="63:63" ht="13.5" customHeight="1">
      <c r="BK1059" s="1167">
        <v>1055</v>
      </c>
    </row>
    <row r="1060" spans="63:63" ht="13.5" customHeight="1">
      <c r="BK1060" s="1167">
        <v>1056</v>
      </c>
    </row>
    <row r="1061" spans="63:63" ht="13.5" customHeight="1">
      <c r="BK1061" s="1167">
        <v>1057</v>
      </c>
    </row>
    <row r="1062" spans="63:63" ht="13.5" customHeight="1">
      <c r="BK1062" s="1167">
        <v>1058</v>
      </c>
    </row>
    <row r="1063" spans="63:63" ht="13.5" customHeight="1">
      <c r="BK1063" s="1167">
        <v>1059</v>
      </c>
    </row>
    <row r="1064" spans="63:63" ht="13.5" customHeight="1">
      <c r="BK1064" s="1167">
        <v>1060</v>
      </c>
    </row>
    <row r="1065" spans="63:63" ht="13.5" customHeight="1">
      <c r="BK1065" s="1167">
        <v>1061</v>
      </c>
    </row>
    <row r="1066" spans="63:63" ht="13.5" customHeight="1">
      <c r="BK1066" s="1167">
        <v>1062</v>
      </c>
    </row>
    <row r="1067" spans="63:63" ht="13.5" customHeight="1">
      <c r="BK1067" s="1167">
        <v>1063</v>
      </c>
    </row>
    <row r="1068" spans="63:63" ht="13.5" customHeight="1">
      <c r="BK1068" s="1167">
        <v>1064</v>
      </c>
    </row>
    <row r="1069" spans="63:63" ht="13.5" customHeight="1">
      <c r="BK1069" s="1167">
        <v>1065</v>
      </c>
    </row>
    <row r="1070" spans="63:63" ht="13.5" customHeight="1">
      <c r="BK1070" s="1167">
        <v>1066</v>
      </c>
    </row>
    <row r="1071" spans="63:63" ht="13.5" customHeight="1">
      <c r="BK1071" s="1167">
        <v>1067</v>
      </c>
    </row>
    <row r="1072" spans="63:63" ht="13.5" customHeight="1">
      <c r="BK1072" s="1167">
        <v>1068</v>
      </c>
    </row>
    <row r="1073" spans="63:63" ht="13.5" customHeight="1">
      <c r="BK1073" s="1167">
        <v>1069</v>
      </c>
    </row>
    <row r="1074" spans="63:63" ht="13.5" customHeight="1">
      <c r="BK1074" s="1167">
        <v>1070</v>
      </c>
    </row>
    <row r="1075" spans="63:63" ht="13.5" customHeight="1">
      <c r="BK1075" s="1167">
        <v>1071</v>
      </c>
    </row>
    <row r="1076" spans="63:63" ht="13.5" customHeight="1">
      <c r="BK1076" s="1167">
        <v>1072</v>
      </c>
    </row>
    <row r="1077" spans="63:63" ht="13.5" customHeight="1">
      <c r="BK1077" s="1167">
        <v>1073</v>
      </c>
    </row>
    <row r="1078" spans="63:63" ht="13.5" customHeight="1">
      <c r="BK1078" s="1167">
        <v>1074</v>
      </c>
    </row>
    <row r="1079" spans="63:63" ht="13.5" customHeight="1">
      <c r="BK1079" s="1167">
        <v>1075</v>
      </c>
    </row>
    <row r="1080" spans="63:63" ht="13.5" customHeight="1">
      <c r="BK1080" s="1167">
        <v>1076</v>
      </c>
    </row>
    <row r="1081" spans="63:63" ht="13.5" customHeight="1">
      <c r="BK1081" s="1167">
        <v>1077</v>
      </c>
    </row>
    <row r="1082" spans="63:63" ht="13.5" customHeight="1">
      <c r="BK1082" s="1167">
        <v>1078</v>
      </c>
    </row>
    <row r="1083" spans="63:63" ht="13.5" customHeight="1">
      <c r="BK1083" s="1167">
        <v>1079</v>
      </c>
    </row>
    <row r="1084" spans="63:63" ht="13.5" customHeight="1">
      <c r="BK1084" s="1167">
        <v>1080</v>
      </c>
    </row>
    <row r="1085" spans="63:63" ht="13.5" customHeight="1">
      <c r="BK1085" s="1167">
        <v>1081</v>
      </c>
    </row>
    <row r="1086" spans="63:63" ht="13.5" customHeight="1">
      <c r="BK1086" s="1167">
        <v>1082</v>
      </c>
    </row>
    <row r="1087" spans="63:63" ht="13.5" customHeight="1">
      <c r="BK1087" s="1167">
        <v>1083</v>
      </c>
    </row>
    <row r="1088" spans="63:63" ht="13.5" customHeight="1">
      <c r="BK1088" s="1167">
        <v>1084</v>
      </c>
    </row>
    <row r="1089" spans="63:63" ht="13.5" customHeight="1">
      <c r="BK1089" s="1167">
        <v>1085</v>
      </c>
    </row>
    <row r="1090" spans="63:63" ht="13.5" customHeight="1">
      <c r="BK1090" s="1167">
        <v>1086</v>
      </c>
    </row>
    <row r="1091" spans="63:63" ht="13.5" customHeight="1">
      <c r="BK1091" s="1167">
        <v>1087</v>
      </c>
    </row>
    <row r="1092" spans="63:63" ht="13.5" customHeight="1">
      <c r="BK1092" s="1167">
        <v>1088</v>
      </c>
    </row>
    <row r="1093" spans="63:63" ht="13.5" customHeight="1">
      <c r="BK1093" s="1167">
        <v>1089</v>
      </c>
    </row>
    <row r="1094" spans="63:63" ht="13.5" customHeight="1">
      <c r="BK1094" s="1167">
        <v>1090</v>
      </c>
    </row>
    <row r="1095" spans="63:63" ht="13.5" customHeight="1">
      <c r="BK1095" s="1167">
        <v>1091</v>
      </c>
    </row>
    <row r="1096" spans="63:63" ht="13.5" customHeight="1">
      <c r="BK1096" s="1167">
        <v>1092</v>
      </c>
    </row>
    <row r="1097" spans="63:63" ht="13.5" customHeight="1">
      <c r="BK1097" s="1167">
        <v>1093</v>
      </c>
    </row>
    <row r="1098" spans="63:63" ht="13.5" customHeight="1">
      <c r="BK1098" s="1167">
        <v>1094</v>
      </c>
    </row>
    <row r="1099" spans="63:63" ht="13.5" customHeight="1">
      <c r="BK1099" s="1167">
        <v>1095</v>
      </c>
    </row>
    <row r="1100" spans="63:63" ht="13.5" customHeight="1">
      <c r="BK1100" s="1167">
        <v>1096</v>
      </c>
    </row>
    <row r="1101" spans="63:63" ht="13.5" customHeight="1">
      <c r="BK1101" s="1167">
        <v>1097</v>
      </c>
    </row>
    <row r="1102" spans="63:63" ht="13.5" customHeight="1">
      <c r="BK1102" s="1167">
        <v>1098</v>
      </c>
    </row>
    <row r="1103" spans="63:63" ht="13.5" customHeight="1">
      <c r="BK1103" s="1167">
        <v>1099</v>
      </c>
    </row>
    <row r="1104" spans="63:63" ht="13.5" customHeight="1">
      <c r="BK1104" s="1167">
        <v>1100</v>
      </c>
    </row>
    <row r="1105" spans="63:63" ht="13.5" customHeight="1">
      <c r="BK1105" s="1167">
        <v>1101</v>
      </c>
    </row>
    <row r="1106" spans="63:63" ht="13.5" customHeight="1">
      <c r="BK1106" s="1167">
        <v>1102</v>
      </c>
    </row>
    <row r="1107" spans="63:63" ht="13.5" customHeight="1">
      <c r="BK1107" s="1167">
        <v>1103</v>
      </c>
    </row>
    <row r="1108" spans="63:63" ht="13.5" customHeight="1">
      <c r="BK1108" s="1167">
        <v>1104</v>
      </c>
    </row>
    <row r="1109" spans="63:63" ht="13.5" customHeight="1">
      <c r="BK1109" s="1167">
        <v>1105</v>
      </c>
    </row>
    <row r="1110" spans="63:63" ht="13.5" customHeight="1">
      <c r="BK1110" s="1167">
        <v>1106</v>
      </c>
    </row>
    <row r="1111" spans="63:63" ht="13.5" customHeight="1">
      <c r="BK1111" s="1167">
        <v>1107</v>
      </c>
    </row>
    <row r="1112" spans="63:63" ht="13.5" customHeight="1">
      <c r="BK1112" s="1167">
        <v>1108</v>
      </c>
    </row>
    <row r="1113" spans="63:63" ht="13.5" customHeight="1">
      <c r="BK1113" s="1167">
        <v>1109</v>
      </c>
    </row>
    <row r="1114" spans="63:63" ht="13.5" customHeight="1">
      <c r="BK1114" s="1167">
        <v>1110</v>
      </c>
    </row>
    <row r="1115" spans="63:63" ht="13.5" customHeight="1">
      <c r="BK1115" s="1167">
        <v>1111</v>
      </c>
    </row>
    <row r="1116" spans="63:63" ht="13.5" customHeight="1">
      <c r="BK1116" s="1167">
        <v>1112</v>
      </c>
    </row>
    <row r="1117" spans="63:63" ht="13.5" customHeight="1">
      <c r="BK1117" s="1167">
        <v>1113</v>
      </c>
    </row>
    <row r="1118" spans="63:63" ht="13.5" customHeight="1">
      <c r="BK1118" s="1167">
        <v>1114</v>
      </c>
    </row>
    <row r="1119" spans="63:63" ht="13.5" customHeight="1">
      <c r="BK1119" s="1167">
        <v>1115</v>
      </c>
    </row>
    <row r="1120" spans="63:63" ht="13.5" customHeight="1">
      <c r="BK1120" s="1167">
        <v>1116</v>
      </c>
    </row>
    <row r="1121" spans="63:63" ht="13.5" customHeight="1">
      <c r="BK1121" s="1167">
        <v>1117</v>
      </c>
    </row>
    <row r="1122" spans="63:63" ht="13.5" customHeight="1">
      <c r="BK1122" s="1167">
        <v>1118</v>
      </c>
    </row>
    <row r="1123" spans="63:63" ht="13.5" customHeight="1">
      <c r="BK1123" s="1167">
        <v>1119</v>
      </c>
    </row>
    <row r="1124" spans="63:63" ht="13.5" customHeight="1">
      <c r="BK1124" s="1167">
        <v>1120</v>
      </c>
    </row>
    <row r="1125" spans="63:63" ht="13.5" customHeight="1">
      <c r="BK1125" s="1167">
        <v>1121</v>
      </c>
    </row>
    <row r="1126" spans="63:63" ht="13.5" customHeight="1">
      <c r="BK1126" s="1167">
        <v>1122</v>
      </c>
    </row>
    <row r="1127" spans="63:63" ht="13.5" customHeight="1">
      <c r="BK1127" s="1167">
        <v>1123</v>
      </c>
    </row>
    <row r="1128" spans="63:63" ht="13.5" customHeight="1">
      <c r="BK1128" s="1167">
        <v>1124</v>
      </c>
    </row>
    <row r="1129" spans="63:63" ht="13.5" customHeight="1">
      <c r="BK1129" s="1167">
        <v>1125</v>
      </c>
    </row>
    <row r="1130" spans="63:63" ht="13.5" customHeight="1">
      <c r="BK1130" s="1167">
        <v>1126</v>
      </c>
    </row>
    <row r="1131" spans="63:63" ht="13.5" customHeight="1">
      <c r="BK1131" s="1167">
        <v>1127</v>
      </c>
    </row>
    <row r="1132" spans="63:63" ht="13.5" customHeight="1">
      <c r="BK1132" s="1167">
        <v>1128</v>
      </c>
    </row>
    <row r="1133" spans="63:63" ht="13.5" customHeight="1">
      <c r="BK1133" s="1167">
        <v>1129</v>
      </c>
    </row>
    <row r="1134" spans="63:63" ht="13.5" customHeight="1">
      <c r="BK1134" s="1167">
        <v>1130</v>
      </c>
    </row>
    <row r="1135" spans="63:63" ht="13.5" customHeight="1">
      <c r="BK1135" s="1167">
        <v>1131</v>
      </c>
    </row>
    <row r="1136" spans="63:63" ht="13.5" customHeight="1">
      <c r="BK1136" s="1167">
        <v>1132</v>
      </c>
    </row>
    <row r="1137" spans="63:63" ht="13.5" customHeight="1">
      <c r="BK1137" s="1167">
        <v>1133</v>
      </c>
    </row>
    <row r="1138" spans="63:63" ht="13.5" customHeight="1">
      <c r="BK1138" s="1167">
        <v>1134</v>
      </c>
    </row>
    <row r="1139" spans="63:63" ht="13.5" customHeight="1">
      <c r="BK1139" s="1167">
        <v>1135</v>
      </c>
    </row>
    <row r="1140" spans="63:63" ht="13.5" customHeight="1">
      <c r="BK1140" s="1167">
        <v>1136</v>
      </c>
    </row>
    <row r="1141" spans="63:63" ht="13.5" customHeight="1">
      <c r="BK1141" s="1167">
        <v>1137</v>
      </c>
    </row>
    <row r="1142" spans="63:63" ht="13.5" customHeight="1">
      <c r="BK1142" s="1167">
        <v>1138</v>
      </c>
    </row>
    <row r="1143" spans="63:63" ht="13.5" customHeight="1">
      <c r="BK1143" s="1167">
        <v>1139</v>
      </c>
    </row>
    <row r="1144" spans="63:63" ht="13.5" customHeight="1">
      <c r="BK1144" s="1167">
        <v>1140</v>
      </c>
    </row>
    <row r="1145" spans="63:63" ht="13.5" customHeight="1">
      <c r="BK1145" s="1167">
        <v>1141</v>
      </c>
    </row>
    <row r="1146" spans="63:63" ht="13.5" customHeight="1">
      <c r="BK1146" s="1167">
        <v>1142</v>
      </c>
    </row>
    <row r="1147" spans="63:63" ht="13.5" customHeight="1">
      <c r="BK1147" s="1167">
        <v>1143</v>
      </c>
    </row>
    <row r="1148" spans="63:63" ht="13.5" customHeight="1">
      <c r="BK1148" s="1167">
        <v>1144</v>
      </c>
    </row>
    <row r="1149" spans="63:63" ht="13.5" customHeight="1">
      <c r="BK1149" s="1167">
        <v>1145</v>
      </c>
    </row>
    <row r="1150" spans="63:63" ht="13.5" customHeight="1">
      <c r="BK1150" s="1167">
        <v>1146</v>
      </c>
    </row>
    <row r="1151" spans="63:63" ht="13.5" customHeight="1">
      <c r="BK1151" s="1167">
        <v>1147</v>
      </c>
    </row>
    <row r="1152" spans="63:63" ht="13.5" customHeight="1">
      <c r="BK1152" s="1167">
        <v>1148</v>
      </c>
    </row>
    <row r="1153" spans="63:63" ht="13.5" customHeight="1">
      <c r="BK1153" s="1167">
        <v>1149</v>
      </c>
    </row>
    <row r="1154" spans="63:63" ht="13.5" customHeight="1">
      <c r="BK1154" s="1167">
        <v>1150</v>
      </c>
    </row>
    <row r="1155" spans="63:63" ht="13.5" customHeight="1">
      <c r="BK1155" s="1167">
        <v>1151</v>
      </c>
    </row>
    <row r="1156" spans="63:63" ht="13.5" customHeight="1">
      <c r="BK1156" s="1167">
        <v>1152</v>
      </c>
    </row>
    <row r="1157" spans="63:63" ht="13.5" customHeight="1">
      <c r="BK1157" s="1167">
        <v>1153</v>
      </c>
    </row>
    <row r="1158" spans="63:63" ht="13.5" customHeight="1">
      <c r="BK1158" s="1167">
        <v>1154</v>
      </c>
    </row>
    <row r="1159" spans="63:63" ht="13.5" customHeight="1">
      <c r="BK1159" s="1167">
        <v>1155</v>
      </c>
    </row>
    <row r="1160" spans="63:63" ht="13.5" customHeight="1">
      <c r="BK1160" s="1167">
        <v>1156</v>
      </c>
    </row>
    <row r="1161" spans="63:63" ht="13.5" customHeight="1">
      <c r="BK1161" s="1167">
        <v>1157</v>
      </c>
    </row>
    <row r="1162" spans="63:63" ht="13.5" customHeight="1">
      <c r="BK1162" s="1167">
        <v>1158</v>
      </c>
    </row>
    <row r="1163" spans="63:63" ht="13.5" customHeight="1">
      <c r="BK1163" s="1167">
        <v>1159</v>
      </c>
    </row>
    <row r="1164" spans="63:63" ht="13.5" customHeight="1">
      <c r="BK1164" s="1167">
        <v>1160</v>
      </c>
    </row>
    <row r="1165" spans="63:63" ht="13.5" customHeight="1">
      <c r="BK1165" s="1167">
        <v>1161</v>
      </c>
    </row>
    <row r="1166" spans="63:63" ht="13.5" customHeight="1">
      <c r="BK1166" s="1167">
        <v>1162</v>
      </c>
    </row>
    <row r="1167" spans="63:63" ht="13.5" customHeight="1">
      <c r="BK1167" s="1167">
        <v>1163</v>
      </c>
    </row>
    <row r="1168" spans="63:63" ht="13.5" customHeight="1">
      <c r="BK1168" s="1167">
        <v>1164</v>
      </c>
    </row>
    <row r="1169" spans="63:63" ht="13.5" customHeight="1">
      <c r="BK1169" s="1167">
        <v>1165</v>
      </c>
    </row>
    <row r="1170" spans="63:63" ht="13.5" customHeight="1">
      <c r="BK1170" s="1167">
        <v>1166</v>
      </c>
    </row>
    <row r="1171" spans="63:63" ht="13.5" customHeight="1">
      <c r="BK1171" s="1167">
        <v>1167</v>
      </c>
    </row>
    <row r="1172" spans="63:63" ht="13.5" customHeight="1">
      <c r="BK1172" s="1167">
        <v>1168</v>
      </c>
    </row>
    <row r="1173" spans="63:63" ht="13.5" customHeight="1">
      <c r="BK1173" s="1167">
        <v>1169</v>
      </c>
    </row>
    <row r="1174" spans="63:63" ht="13.5" customHeight="1">
      <c r="BK1174" s="1167">
        <v>1170</v>
      </c>
    </row>
    <row r="1175" spans="63:63" ht="13.5" customHeight="1">
      <c r="BK1175" s="1167">
        <v>1171</v>
      </c>
    </row>
    <row r="1176" spans="63:63" ht="13.5" customHeight="1">
      <c r="BK1176" s="1167">
        <v>1172</v>
      </c>
    </row>
    <row r="1177" spans="63:63" ht="13.5" customHeight="1">
      <c r="BK1177" s="1167">
        <v>1173</v>
      </c>
    </row>
    <row r="1178" spans="63:63" ht="13.5" customHeight="1">
      <c r="BK1178" s="1167">
        <v>1174</v>
      </c>
    </row>
    <row r="1179" spans="63:63" ht="13.5" customHeight="1">
      <c r="BK1179" s="1167">
        <v>1175</v>
      </c>
    </row>
    <row r="1180" spans="63:63" ht="13.5" customHeight="1">
      <c r="BK1180" s="1167">
        <v>1176</v>
      </c>
    </row>
    <row r="1181" spans="63:63" ht="13.5" customHeight="1">
      <c r="BK1181" s="1167">
        <v>1177</v>
      </c>
    </row>
    <row r="1182" spans="63:63" ht="13.5" customHeight="1">
      <c r="BK1182" s="1167">
        <v>1178</v>
      </c>
    </row>
    <row r="1183" spans="63:63" ht="13.5" customHeight="1">
      <c r="BK1183" s="1167">
        <v>1179</v>
      </c>
    </row>
    <row r="1184" spans="63:63" ht="13.5" customHeight="1">
      <c r="BK1184" s="1167">
        <v>1180</v>
      </c>
    </row>
    <row r="1185" spans="63:63" ht="13.5" customHeight="1">
      <c r="BK1185" s="1167">
        <v>1181</v>
      </c>
    </row>
    <row r="1186" spans="63:63" ht="13.5" customHeight="1">
      <c r="BK1186" s="1167">
        <v>1182</v>
      </c>
    </row>
    <row r="1187" spans="63:63" ht="13.5" customHeight="1">
      <c r="BK1187" s="1167">
        <v>1183</v>
      </c>
    </row>
    <row r="1188" spans="63:63" ht="13.5" customHeight="1">
      <c r="BK1188" s="1167">
        <v>1184</v>
      </c>
    </row>
    <row r="1189" spans="63:63" ht="13.5" customHeight="1">
      <c r="BK1189" s="1167">
        <v>1185</v>
      </c>
    </row>
    <row r="1190" spans="63:63" ht="13.5" customHeight="1">
      <c r="BK1190" s="1167">
        <v>1186</v>
      </c>
    </row>
    <row r="1191" spans="63:63" ht="13.5" customHeight="1">
      <c r="BK1191" s="1167">
        <v>1187</v>
      </c>
    </row>
    <row r="1192" spans="63:63" ht="13.5" customHeight="1">
      <c r="BK1192" s="1167">
        <v>1188</v>
      </c>
    </row>
    <row r="1193" spans="63:63" ht="13.5" customHeight="1">
      <c r="BK1193" s="1167">
        <v>1189</v>
      </c>
    </row>
    <row r="1194" spans="63:63" ht="13.5" customHeight="1">
      <c r="BK1194" s="1167">
        <v>1190</v>
      </c>
    </row>
    <row r="1195" spans="63:63" ht="13.5" customHeight="1">
      <c r="BK1195" s="1167">
        <v>1191</v>
      </c>
    </row>
    <row r="1196" spans="63:63" ht="13.5" customHeight="1">
      <c r="BK1196" s="1167">
        <v>1192</v>
      </c>
    </row>
    <row r="1197" spans="63:63" ht="13.5" customHeight="1">
      <c r="BK1197" s="1167">
        <v>1193</v>
      </c>
    </row>
    <row r="1198" spans="63:63" ht="13.5" customHeight="1">
      <c r="BK1198" s="1167">
        <v>1194</v>
      </c>
    </row>
    <row r="1199" spans="63:63" ht="13.5" customHeight="1">
      <c r="BK1199" s="1167">
        <v>1195</v>
      </c>
    </row>
    <row r="1200" spans="63:63" ht="13.5" customHeight="1">
      <c r="BK1200" s="1167">
        <v>1196</v>
      </c>
    </row>
    <row r="1201" spans="63:63" ht="13.5" customHeight="1">
      <c r="BK1201" s="1167">
        <v>1197</v>
      </c>
    </row>
    <row r="1202" spans="63:63" ht="13.5" customHeight="1">
      <c r="BK1202" s="1167">
        <v>1198</v>
      </c>
    </row>
    <row r="1203" spans="63:63" ht="13.5" customHeight="1">
      <c r="BK1203" s="1167">
        <v>1199</v>
      </c>
    </row>
    <row r="1204" spans="63:63" ht="13.5" customHeight="1">
      <c r="BK1204" s="1167">
        <v>1200</v>
      </c>
    </row>
    <row r="1205" spans="63:63" ht="13.5" customHeight="1">
      <c r="BK1205" s="1167">
        <v>1201</v>
      </c>
    </row>
    <row r="1206" spans="63:63" ht="13.5" customHeight="1">
      <c r="BK1206" s="1167">
        <v>1202</v>
      </c>
    </row>
    <row r="1207" spans="63:63" ht="13.5" customHeight="1">
      <c r="BK1207" s="1167">
        <v>1203</v>
      </c>
    </row>
    <row r="1208" spans="63:63" ht="13.5" customHeight="1">
      <c r="BK1208" s="1167">
        <v>1204</v>
      </c>
    </row>
    <row r="1209" spans="63:63" ht="13.5" customHeight="1">
      <c r="BK1209" s="1167">
        <v>1205</v>
      </c>
    </row>
    <row r="1210" spans="63:63" ht="13.5" customHeight="1">
      <c r="BK1210" s="1167">
        <v>1206</v>
      </c>
    </row>
    <row r="1211" spans="63:63" ht="13.5" customHeight="1">
      <c r="BK1211" s="1167">
        <v>1207</v>
      </c>
    </row>
    <row r="1212" spans="63:63" ht="13.5" customHeight="1">
      <c r="BK1212" s="1167">
        <v>1208</v>
      </c>
    </row>
    <row r="1213" spans="63:63" ht="13.5" customHeight="1">
      <c r="BK1213" s="1167">
        <v>1209</v>
      </c>
    </row>
    <row r="1214" spans="63:63" ht="13.5" customHeight="1">
      <c r="BK1214" s="1167">
        <v>1210</v>
      </c>
    </row>
    <row r="1215" spans="63:63" ht="13.5" customHeight="1">
      <c r="BK1215" s="1167">
        <v>1211</v>
      </c>
    </row>
    <row r="1216" spans="63:63" ht="13.5" customHeight="1">
      <c r="BK1216" s="1167">
        <v>1212</v>
      </c>
    </row>
    <row r="1217" spans="63:63" ht="13.5" customHeight="1">
      <c r="BK1217" s="1167">
        <v>1213</v>
      </c>
    </row>
    <row r="1218" spans="63:63" ht="13.5" customHeight="1">
      <c r="BK1218" s="1167">
        <v>1214</v>
      </c>
    </row>
    <row r="1219" spans="63:63" ht="13.5" customHeight="1">
      <c r="BK1219" s="1167">
        <v>1215</v>
      </c>
    </row>
    <row r="1220" spans="63:63" ht="13.5" customHeight="1">
      <c r="BK1220" s="1167">
        <v>1216</v>
      </c>
    </row>
    <row r="1221" spans="63:63" ht="13.5" customHeight="1">
      <c r="BK1221" s="1167">
        <v>1217</v>
      </c>
    </row>
    <row r="1222" spans="63:63" ht="13.5" customHeight="1">
      <c r="BK1222" s="1167">
        <v>1218</v>
      </c>
    </row>
    <row r="1223" spans="63:63" ht="13.5" customHeight="1">
      <c r="BK1223" s="1167">
        <v>1219</v>
      </c>
    </row>
    <row r="1224" spans="63:63" ht="13.5" customHeight="1">
      <c r="BK1224" s="1167">
        <v>1220</v>
      </c>
    </row>
    <row r="1225" spans="63:63" ht="13.5" customHeight="1">
      <c r="BK1225" s="1167">
        <v>1221</v>
      </c>
    </row>
    <row r="1226" spans="63:63" ht="13.5" customHeight="1">
      <c r="BK1226" s="1167">
        <v>1222</v>
      </c>
    </row>
    <row r="1227" spans="63:63" ht="13.5" customHeight="1">
      <c r="BK1227" s="1167">
        <v>1223</v>
      </c>
    </row>
    <row r="1228" spans="63:63" ht="13.5" customHeight="1">
      <c r="BK1228" s="1167">
        <v>1224</v>
      </c>
    </row>
    <row r="1229" spans="63:63" ht="13.5" customHeight="1">
      <c r="BK1229" s="1167">
        <v>1225</v>
      </c>
    </row>
    <row r="1230" spans="63:63" ht="13.5" customHeight="1">
      <c r="BK1230" s="1167">
        <v>1226</v>
      </c>
    </row>
    <row r="1231" spans="63:63" ht="13.5" customHeight="1">
      <c r="BK1231" s="1167">
        <v>1227</v>
      </c>
    </row>
    <row r="1232" spans="63:63" ht="13.5" customHeight="1">
      <c r="BK1232" s="1167">
        <v>1228</v>
      </c>
    </row>
    <row r="1233" spans="63:63" ht="13.5" customHeight="1">
      <c r="BK1233" s="1167">
        <v>1229</v>
      </c>
    </row>
    <row r="1234" spans="63:63" ht="13.5" customHeight="1">
      <c r="BK1234" s="1167">
        <v>1230</v>
      </c>
    </row>
    <row r="1235" spans="63:63" ht="13.5" customHeight="1">
      <c r="BK1235" s="1167">
        <v>1231</v>
      </c>
    </row>
    <row r="1236" spans="63:63" ht="13.5" customHeight="1">
      <c r="BK1236" s="1167">
        <v>1232</v>
      </c>
    </row>
    <row r="1237" spans="63:63" ht="13.5" customHeight="1">
      <c r="BK1237" s="1167">
        <v>1233</v>
      </c>
    </row>
    <row r="1238" spans="63:63" ht="13.5" customHeight="1">
      <c r="BK1238" s="1167">
        <v>1234</v>
      </c>
    </row>
    <row r="1239" spans="63:63" ht="13.5" customHeight="1">
      <c r="BK1239" s="1167">
        <v>1235</v>
      </c>
    </row>
    <row r="1240" spans="63:63" ht="13.5" customHeight="1">
      <c r="BK1240" s="1167">
        <v>1236</v>
      </c>
    </row>
    <row r="1241" spans="63:63" ht="13.5" customHeight="1">
      <c r="BK1241" s="1167">
        <v>1237</v>
      </c>
    </row>
    <row r="1242" spans="63:63" ht="13.5" customHeight="1">
      <c r="BK1242" s="1167">
        <v>1238</v>
      </c>
    </row>
    <row r="1243" spans="63:63" ht="13.5" customHeight="1">
      <c r="BK1243" s="1167">
        <v>1239</v>
      </c>
    </row>
    <row r="1244" spans="63:63" ht="13.5" customHeight="1">
      <c r="BK1244" s="1167">
        <v>1240</v>
      </c>
    </row>
    <row r="1245" spans="63:63" ht="13.5" customHeight="1">
      <c r="BK1245" s="1167">
        <v>1241</v>
      </c>
    </row>
    <row r="1246" spans="63:63" ht="13.5" customHeight="1">
      <c r="BK1246" s="1167">
        <v>1242</v>
      </c>
    </row>
    <row r="1247" spans="63:63" ht="13.5" customHeight="1">
      <c r="BK1247" s="1167">
        <v>1243</v>
      </c>
    </row>
    <row r="1248" spans="63:63" ht="13.5" customHeight="1">
      <c r="BK1248" s="1167">
        <v>1244</v>
      </c>
    </row>
    <row r="1249" spans="63:63" ht="13.5" customHeight="1">
      <c r="BK1249" s="1167">
        <v>1245</v>
      </c>
    </row>
    <row r="1250" spans="63:63" ht="13.5" customHeight="1">
      <c r="BK1250" s="1167">
        <v>1246</v>
      </c>
    </row>
    <row r="1251" spans="63:63" ht="13.5" customHeight="1">
      <c r="BK1251" s="1167">
        <v>1247</v>
      </c>
    </row>
    <row r="1252" spans="63:63" ht="13.5" customHeight="1">
      <c r="BK1252" s="1167">
        <v>1248</v>
      </c>
    </row>
    <row r="1253" spans="63:63" ht="13.5" customHeight="1">
      <c r="BK1253" s="1167">
        <v>1249</v>
      </c>
    </row>
    <row r="1254" spans="63:63" ht="13.5" customHeight="1">
      <c r="BK1254" s="1167">
        <v>1250</v>
      </c>
    </row>
    <row r="1255" spans="63:63" ht="13.5" customHeight="1">
      <c r="BK1255" s="1167">
        <v>1251</v>
      </c>
    </row>
    <row r="1256" spans="63:63" ht="13.5" customHeight="1">
      <c r="BK1256" s="1167">
        <v>1252</v>
      </c>
    </row>
    <row r="1257" spans="63:63" ht="13.5" customHeight="1">
      <c r="BK1257" s="1167">
        <v>1253</v>
      </c>
    </row>
    <row r="1258" spans="63:63" ht="13.5" customHeight="1">
      <c r="BK1258" s="1167">
        <v>1254</v>
      </c>
    </row>
    <row r="1259" spans="63:63" ht="13.5" customHeight="1">
      <c r="BK1259" s="1167">
        <v>1255</v>
      </c>
    </row>
    <row r="1260" spans="63:63" ht="13.5" customHeight="1">
      <c r="BK1260" s="1167">
        <v>1256</v>
      </c>
    </row>
    <row r="1261" spans="63:63" ht="13.5" customHeight="1">
      <c r="BK1261" s="1167">
        <v>1257</v>
      </c>
    </row>
    <row r="1262" spans="63:63" ht="13.5" customHeight="1">
      <c r="BK1262" s="1167">
        <v>1258</v>
      </c>
    </row>
    <row r="1263" spans="63:63" ht="13.5" customHeight="1">
      <c r="BK1263" s="1167">
        <v>1259</v>
      </c>
    </row>
    <row r="1264" spans="63:63" ht="13.5" customHeight="1">
      <c r="BK1264" s="1167">
        <v>1260</v>
      </c>
    </row>
    <row r="1265" spans="63:63" ht="13.5" customHeight="1">
      <c r="BK1265" s="1167">
        <v>1261</v>
      </c>
    </row>
    <row r="1266" spans="63:63" ht="13.5" customHeight="1">
      <c r="BK1266" s="1167">
        <v>1262</v>
      </c>
    </row>
    <row r="1267" spans="63:63" ht="13.5" customHeight="1">
      <c r="BK1267" s="1167">
        <v>1263</v>
      </c>
    </row>
    <row r="1268" spans="63:63" ht="13.5" customHeight="1">
      <c r="BK1268" s="1167">
        <v>1264</v>
      </c>
    </row>
    <row r="1269" spans="63:63" ht="13.5" customHeight="1">
      <c r="BK1269" s="1167">
        <v>1265</v>
      </c>
    </row>
    <row r="1270" spans="63:63" ht="13.5" customHeight="1">
      <c r="BK1270" s="1167">
        <v>1266</v>
      </c>
    </row>
    <row r="1271" spans="63:63" ht="13.5" customHeight="1">
      <c r="BK1271" s="1167">
        <v>1267</v>
      </c>
    </row>
    <row r="1272" spans="63:63" ht="13.5" customHeight="1">
      <c r="BK1272" s="1167">
        <v>1268</v>
      </c>
    </row>
    <row r="1273" spans="63:63" ht="13.5" customHeight="1">
      <c r="BK1273" s="1167">
        <v>1269</v>
      </c>
    </row>
    <row r="1274" spans="63:63" ht="13.5" customHeight="1">
      <c r="BK1274" s="1167">
        <v>1270</v>
      </c>
    </row>
    <row r="1275" spans="63:63" ht="13.5" customHeight="1">
      <c r="BK1275" s="1167">
        <v>1271</v>
      </c>
    </row>
    <row r="1276" spans="63:63" ht="13.5" customHeight="1">
      <c r="BK1276" s="1167">
        <v>1272</v>
      </c>
    </row>
    <row r="1277" spans="63:63" ht="13.5" customHeight="1">
      <c r="BK1277" s="1167">
        <v>1273</v>
      </c>
    </row>
    <row r="1278" spans="63:63" ht="13.5" customHeight="1">
      <c r="BK1278" s="1167">
        <v>1274</v>
      </c>
    </row>
    <row r="1279" spans="63:63" ht="13.5" customHeight="1">
      <c r="BK1279" s="1167">
        <v>1275</v>
      </c>
    </row>
    <row r="1280" spans="63:63" ht="13.5" customHeight="1">
      <c r="BK1280" s="1167">
        <v>1276</v>
      </c>
    </row>
    <row r="1281" spans="63:63" ht="13.5" customHeight="1">
      <c r="BK1281" s="1167">
        <v>1277</v>
      </c>
    </row>
    <row r="1282" spans="63:63" ht="13.5" customHeight="1">
      <c r="BK1282" s="1167">
        <v>1278</v>
      </c>
    </row>
    <row r="1283" spans="63:63" ht="13.5" customHeight="1">
      <c r="BK1283" s="1167">
        <v>1279</v>
      </c>
    </row>
    <row r="1284" spans="63:63" ht="13.5" customHeight="1">
      <c r="BK1284" s="1167">
        <v>1280</v>
      </c>
    </row>
    <row r="1285" spans="63:63" ht="13.5" customHeight="1">
      <c r="BK1285" s="1167">
        <v>1281</v>
      </c>
    </row>
    <row r="1286" spans="63:63" ht="13.5" customHeight="1">
      <c r="BK1286" s="1167">
        <v>1282</v>
      </c>
    </row>
    <row r="1287" spans="63:63" ht="13.5" customHeight="1">
      <c r="BK1287" s="1167">
        <v>1283</v>
      </c>
    </row>
    <row r="1288" spans="63:63" ht="13.5" customHeight="1">
      <c r="BK1288" s="1167">
        <v>1284</v>
      </c>
    </row>
    <row r="1289" spans="63:63" ht="13.5" customHeight="1">
      <c r="BK1289" s="1167">
        <v>1285</v>
      </c>
    </row>
    <row r="1290" spans="63:63" ht="13.5" customHeight="1">
      <c r="BK1290" s="1167">
        <v>1286</v>
      </c>
    </row>
    <row r="1291" spans="63:63" ht="13.5" customHeight="1">
      <c r="BK1291" s="1167">
        <v>1287</v>
      </c>
    </row>
    <row r="1292" spans="63:63" ht="13.5" customHeight="1">
      <c r="BK1292" s="1167">
        <v>1288</v>
      </c>
    </row>
    <row r="1293" spans="63:63" ht="13.5" customHeight="1">
      <c r="BK1293" s="1167">
        <v>1289</v>
      </c>
    </row>
    <row r="1294" spans="63:63" ht="13.5" customHeight="1">
      <c r="BK1294" s="1167">
        <v>1290</v>
      </c>
    </row>
    <row r="1295" spans="63:63" ht="13.5" customHeight="1">
      <c r="BK1295" s="1167">
        <v>1291</v>
      </c>
    </row>
    <row r="1296" spans="63:63" ht="13.5" customHeight="1">
      <c r="BK1296" s="1167">
        <v>1292</v>
      </c>
    </row>
    <row r="1297" spans="63:63" ht="13.5" customHeight="1">
      <c r="BK1297" s="1167">
        <v>1293</v>
      </c>
    </row>
    <row r="1298" spans="63:63" ht="13.5" customHeight="1">
      <c r="BK1298" s="1167">
        <v>1294</v>
      </c>
    </row>
    <row r="1299" spans="63:63" ht="13.5" customHeight="1">
      <c r="BK1299" s="1167">
        <v>1295</v>
      </c>
    </row>
    <row r="1300" spans="63:63" ht="13.5" customHeight="1">
      <c r="BK1300" s="1167">
        <v>1296</v>
      </c>
    </row>
    <row r="1301" spans="63:63" ht="13.5" customHeight="1">
      <c r="BK1301" s="1167">
        <v>1297</v>
      </c>
    </row>
    <row r="1302" spans="63:63" ht="13.5" customHeight="1">
      <c r="BK1302" s="1167">
        <v>1298</v>
      </c>
    </row>
    <row r="1303" spans="63:63" ht="13.5" customHeight="1">
      <c r="BK1303" s="1167">
        <v>1299</v>
      </c>
    </row>
    <row r="1304" spans="63:63" ht="13.5" customHeight="1">
      <c r="BK1304" s="1167">
        <v>1300</v>
      </c>
    </row>
    <row r="1305" spans="63:63" ht="13.5" customHeight="1">
      <c r="BK1305" s="1167">
        <v>1301</v>
      </c>
    </row>
    <row r="1306" spans="63:63" ht="13.5" customHeight="1">
      <c r="BK1306" s="1167">
        <v>1302</v>
      </c>
    </row>
    <row r="1307" spans="63:63" ht="13.5" customHeight="1">
      <c r="BK1307" s="1167">
        <v>1303</v>
      </c>
    </row>
    <row r="1308" spans="63:63" ht="13.5" customHeight="1">
      <c r="BK1308" s="1167">
        <v>1304</v>
      </c>
    </row>
    <row r="1309" spans="63:63" ht="13.5" customHeight="1">
      <c r="BK1309" s="1167">
        <v>1305</v>
      </c>
    </row>
    <row r="1310" spans="63:63" ht="13.5" customHeight="1">
      <c r="BK1310" s="1167">
        <v>1306</v>
      </c>
    </row>
    <row r="1311" spans="63:63" ht="13.5" customHeight="1">
      <c r="BK1311" s="1167">
        <v>1307</v>
      </c>
    </row>
    <row r="1312" spans="63:63" ht="13.5" customHeight="1">
      <c r="BK1312" s="1167">
        <v>1308</v>
      </c>
    </row>
    <row r="1313" spans="63:63" ht="13.5" customHeight="1">
      <c r="BK1313" s="1167">
        <v>1309</v>
      </c>
    </row>
    <row r="1314" spans="63:63" ht="13.5" customHeight="1">
      <c r="BK1314" s="1167">
        <v>1310</v>
      </c>
    </row>
    <row r="1315" spans="63:63" ht="13.5" customHeight="1">
      <c r="BK1315" s="1167">
        <v>1311</v>
      </c>
    </row>
    <row r="1316" spans="63:63" ht="13.5" customHeight="1">
      <c r="BK1316" s="1167">
        <v>1312</v>
      </c>
    </row>
    <row r="1317" spans="63:63" ht="13.5" customHeight="1">
      <c r="BK1317" s="1167">
        <v>1313</v>
      </c>
    </row>
    <row r="1318" spans="63:63" ht="13.5" customHeight="1">
      <c r="BK1318" s="1167">
        <v>1314</v>
      </c>
    </row>
    <row r="1319" spans="63:63" ht="13.5" customHeight="1">
      <c r="BK1319" s="1167">
        <v>1315</v>
      </c>
    </row>
    <row r="1320" spans="63:63" ht="13.5" customHeight="1">
      <c r="BK1320" s="1167">
        <v>1316</v>
      </c>
    </row>
    <row r="1321" spans="63:63" ht="13.5" customHeight="1">
      <c r="BK1321" s="1167">
        <v>1317</v>
      </c>
    </row>
    <row r="1322" spans="63:63" ht="13.5" customHeight="1">
      <c r="BK1322" s="1167">
        <v>1318</v>
      </c>
    </row>
    <row r="1323" spans="63:63" ht="13.5" customHeight="1">
      <c r="BK1323" s="1167">
        <v>1319</v>
      </c>
    </row>
    <row r="1324" spans="63:63" ht="13.5" customHeight="1">
      <c r="BK1324" s="1167">
        <v>1320</v>
      </c>
    </row>
    <row r="1325" spans="63:63" ht="13.5" customHeight="1">
      <c r="BK1325" s="1167">
        <v>1321</v>
      </c>
    </row>
    <row r="1326" spans="63:63" ht="13.5" customHeight="1">
      <c r="BK1326" s="1167">
        <v>1322</v>
      </c>
    </row>
    <row r="1327" spans="63:63" ht="13.5" customHeight="1">
      <c r="BK1327" s="1167">
        <v>1323</v>
      </c>
    </row>
    <row r="1328" spans="63:63" ht="13.5" customHeight="1">
      <c r="BK1328" s="1167">
        <v>1324</v>
      </c>
    </row>
    <row r="1329" spans="63:63" ht="13.5" customHeight="1">
      <c r="BK1329" s="1167">
        <v>1325</v>
      </c>
    </row>
    <row r="1330" spans="63:63" ht="13.5" customHeight="1">
      <c r="BK1330" s="1167">
        <v>1326</v>
      </c>
    </row>
    <row r="1331" spans="63:63" ht="13.5" customHeight="1">
      <c r="BK1331" s="1167">
        <v>1327</v>
      </c>
    </row>
    <row r="1332" spans="63:63" ht="13.5" customHeight="1">
      <c r="BK1332" s="1167">
        <v>1328</v>
      </c>
    </row>
    <row r="1333" spans="63:63" ht="13.5" customHeight="1">
      <c r="BK1333" s="1167">
        <v>1329</v>
      </c>
    </row>
    <row r="1334" spans="63:63" ht="13.5" customHeight="1">
      <c r="BK1334" s="1167">
        <v>1330</v>
      </c>
    </row>
    <row r="1335" spans="63:63" ht="13.5" customHeight="1">
      <c r="BK1335" s="1167">
        <v>1331</v>
      </c>
    </row>
    <row r="1336" spans="63:63" ht="13.5" customHeight="1">
      <c r="BK1336" s="1167">
        <v>1332</v>
      </c>
    </row>
    <row r="1337" spans="63:63" ht="13.5" customHeight="1">
      <c r="BK1337" s="1167">
        <v>1333</v>
      </c>
    </row>
    <row r="1338" spans="63:63" ht="13.5" customHeight="1">
      <c r="BK1338" s="1167">
        <v>1334</v>
      </c>
    </row>
    <row r="1339" spans="63:63" ht="13.5" customHeight="1">
      <c r="BK1339" s="1167">
        <v>1335</v>
      </c>
    </row>
    <row r="1340" spans="63:63" ht="13.5" customHeight="1">
      <c r="BK1340" s="1167">
        <v>1336</v>
      </c>
    </row>
    <row r="1341" spans="63:63" ht="13.5" customHeight="1">
      <c r="BK1341" s="1167">
        <v>1337</v>
      </c>
    </row>
    <row r="1342" spans="63:63" ht="13.5" customHeight="1">
      <c r="BK1342" s="1167">
        <v>1338</v>
      </c>
    </row>
    <row r="1343" spans="63:63" ht="13.5" customHeight="1">
      <c r="BK1343" s="1167">
        <v>1339</v>
      </c>
    </row>
    <row r="1344" spans="63:63" ht="13.5" customHeight="1">
      <c r="BK1344" s="1167">
        <v>1340</v>
      </c>
    </row>
    <row r="1345" spans="63:63" ht="13.5" customHeight="1">
      <c r="BK1345" s="1167">
        <v>1341</v>
      </c>
    </row>
    <row r="1346" spans="63:63" ht="13.5" customHeight="1">
      <c r="BK1346" s="1167">
        <v>1342</v>
      </c>
    </row>
    <row r="1347" spans="63:63" ht="13.5" customHeight="1">
      <c r="BK1347" s="1167">
        <v>1343</v>
      </c>
    </row>
    <row r="1348" spans="63:63" ht="13.5" customHeight="1">
      <c r="BK1348" s="1167">
        <v>1344</v>
      </c>
    </row>
    <row r="1349" spans="63:63" ht="13.5" customHeight="1">
      <c r="BK1349" s="1167">
        <v>1345</v>
      </c>
    </row>
    <row r="1350" spans="63:63" ht="13.5" customHeight="1">
      <c r="BK1350" s="1167">
        <v>1346</v>
      </c>
    </row>
    <row r="1351" spans="63:63" ht="13.5" customHeight="1">
      <c r="BK1351" s="1167">
        <v>1347</v>
      </c>
    </row>
    <row r="1352" spans="63:63" ht="13.5" customHeight="1">
      <c r="BK1352" s="1167">
        <v>1348</v>
      </c>
    </row>
    <row r="1353" spans="63:63" ht="13.5" customHeight="1">
      <c r="BK1353" s="1167">
        <v>1349</v>
      </c>
    </row>
    <row r="1354" spans="63:63" ht="13.5" customHeight="1">
      <c r="BK1354" s="1167">
        <v>1350</v>
      </c>
    </row>
    <row r="1355" spans="63:63" ht="13.5" customHeight="1">
      <c r="BK1355" s="1167">
        <v>1351</v>
      </c>
    </row>
    <row r="1356" spans="63:63" ht="13.5" customHeight="1">
      <c r="BK1356" s="1167">
        <v>1352</v>
      </c>
    </row>
    <row r="1357" spans="63:63" ht="13.5" customHeight="1">
      <c r="BK1357" s="1167">
        <v>1353</v>
      </c>
    </row>
    <row r="1358" spans="63:63" ht="13.5" customHeight="1">
      <c r="BK1358" s="1167">
        <v>1354</v>
      </c>
    </row>
    <row r="1359" spans="63:63" ht="13.5" customHeight="1">
      <c r="BK1359" s="1167">
        <v>1355</v>
      </c>
    </row>
    <row r="1360" spans="63:63" ht="13.5" customHeight="1">
      <c r="BK1360" s="1167">
        <v>1356</v>
      </c>
    </row>
    <row r="1361" spans="63:63" ht="13.5" customHeight="1">
      <c r="BK1361" s="1167">
        <v>1357</v>
      </c>
    </row>
    <row r="1362" spans="63:63" ht="13.5" customHeight="1">
      <c r="BK1362" s="1167">
        <v>1358</v>
      </c>
    </row>
    <row r="1363" spans="63:63" ht="13.5" customHeight="1">
      <c r="BK1363" s="1167">
        <v>1359</v>
      </c>
    </row>
    <row r="1364" spans="63:63" ht="13.5" customHeight="1">
      <c r="BK1364" s="1167">
        <v>1360</v>
      </c>
    </row>
    <row r="1365" spans="63:63" ht="13.5" customHeight="1">
      <c r="BK1365" s="1167">
        <v>1361</v>
      </c>
    </row>
    <row r="1366" spans="63:63" ht="13.5" customHeight="1">
      <c r="BK1366" s="1167">
        <v>1362</v>
      </c>
    </row>
    <row r="1367" spans="63:63" ht="13.5" customHeight="1">
      <c r="BK1367" s="1167">
        <v>1363</v>
      </c>
    </row>
    <row r="1368" spans="63:63" ht="13.5" customHeight="1">
      <c r="BK1368" s="1167">
        <v>1364</v>
      </c>
    </row>
    <row r="1369" spans="63:63" ht="13.5" customHeight="1">
      <c r="BK1369" s="1167">
        <v>1365</v>
      </c>
    </row>
    <row r="1370" spans="63:63" ht="13.5" customHeight="1">
      <c r="BK1370" s="1167">
        <v>1366</v>
      </c>
    </row>
    <row r="1371" spans="63:63" ht="13.5" customHeight="1">
      <c r="BK1371" s="1167">
        <v>1367</v>
      </c>
    </row>
    <row r="1372" spans="63:63" ht="13.5" customHeight="1">
      <c r="BK1372" s="1167">
        <v>1368</v>
      </c>
    </row>
    <row r="1373" spans="63:63" ht="13.5" customHeight="1">
      <c r="BK1373" s="1167">
        <v>1369</v>
      </c>
    </row>
    <row r="1374" spans="63:63" ht="13.5" customHeight="1">
      <c r="BK1374" s="1167">
        <v>1370</v>
      </c>
    </row>
    <row r="1375" spans="63:63" ht="13.5" customHeight="1">
      <c r="BK1375" s="1167">
        <v>1371</v>
      </c>
    </row>
    <row r="1376" spans="63:63" ht="13.5" customHeight="1">
      <c r="BK1376" s="1167">
        <v>1372</v>
      </c>
    </row>
    <row r="1377" spans="63:63" ht="13.5" customHeight="1">
      <c r="BK1377" s="1167">
        <v>1373</v>
      </c>
    </row>
    <row r="1378" spans="63:63" ht="13.5" customHeight="1">
      <c r="BK1378" s="1167">
        <v>1374</v>
      </c>
    </row>
    <row r="1379" spans="63:63" ht="13.5" customHeight="1">
      <c r="BK1379" s="1167">
        <v>1375</v>
      </c>
    </row>
    <row r="1380" spans="63:63" ht="13.5" customHeight="1">
      <c r="BK1380" s="1167">
        <v>1376</v>
      </c>
    </row>
    <row r="1381" spans="63:63" ht="13.5" customHeight="1">
      <c r="BK1381" s="1167">
        <v>1377</v>
      </c>
    </row>
    <row r="1382" spans="63:63" ht="13.5" customHeight="1">
      <c r="BK1382" s="1167">
        <v>1378</v>
      </c>
    </row>
    <row r="1383" spans="63:63" ht="13.5" customHeight="1">
      <c r="BK1383" s="1167">
        <v>1379</v>
      </c>
    </row>
    <row r="1384" spans="63:63" ht="13.5" customHeight="1">
      <c r="BK1384" s="1167">
        <v>1380</v>
      </c>
    </row>
    <row r="1385" spans="63:63" ht="13.5" customHeight="1">
      <c r="BK1385" s="1167">
        <v>1381</v>
      </c>
    </row>
    <row r="1386" spans="63:63" ht="13.5" customHeight="1">
      <c r="BK1386" s="1167">
        <v>1382</v>
      </c>
    </row>
    <row r="1387" spans="63:63" ht="13.5" customHeight="1">
      <c r="BK1387" s="1167">
        <v>1383</v>
      </c>
    </row>
    <row r="1388" spans="63:63" ht="13.5" customHeight="1">
      <c r="BK1388" s="1167">
        <v>1384</v>
      </c>
    </row>
    <row r="1389" spans="63:63" ht="13.5" customHeight="1">
      <c r="BK1389" s="1167">
        <v>1385</v>
      </c>
    </row>
    <row r="1390" spans="63:63" ht="13.5" customHeight="1">
      <c r="BK1390" s="1167">
        <v>1386</v>
      </c>
    </row>
    <row r="1391" spans="63:63" ht="13.5" customHeight="1">
      <c r="BK1391" s="1167">
        <v>1387</v>
      </c>
    </row>
    <row r="1392" spans="63:63" ht="13.5" customHeight="1">
      <c r="BK1392" s="1167">
        <v>1388</v>
      </c>
    </row>
    <row r="1393" spans="63:63" ht="13.5" customHeight="1">
      <c r="BK1393" s="1167">
        <v>1389</v>
      </c>
    </row>
    <row r="1394" spans="63:63" ht="13.5" customHeight="1">
      <c r="BK1394" s="1167">
        <v>1390</v>
      </c>
    </row>
    <row r="1395" spans="63:63" ht="13.5" customHeight="1">
      <c r="BK1395" s="1167">
        <v>1391</v>
      </c>
    </row>
    <row r="1396" spans="63:63" ht="13.5" customHeight="1">
      <c r="BK1396" s="1167">
        <v>1392</v>
      </c>
    </row>
    <row r="1397" spans="63:63" ht="13.5" customHeight="1">
      <c r="BK1397" s="1167">
        <v>1393</v>
      </c>
    </row>
    <row r="1398" spans="63:63" ht="13.5" customHeight="1">
      <c r="BK1398" s="1167">
        <v>1394</v>
      </c>
    </row>
    <row r="1399" spans="63:63" ht="13.5" customHeight="1">
      <c r="BK1399" s="1167">
        <v>1395</v>
      </c>
    </row>
    <row r="1400" spans="63:63" ht="13.5" customHeight="1">
      <c r="BK1400" s="1167">
        <v>1396</v>
      </c>
    </row>
    <row r="1401" spans="63:63" ht="13.5" customHeight="1">
      <c r="BK1401" s="1167">
        <v>1397</v>
      </c>
    </row>
    <row r="1402" spans="63:63" ht="13.5" customHeight="1">
      <c r="BK1402" s="1167">
        <v>1398</v>
      </c>
    </row>
    <row r="1403" spans="63:63" ht="13.5" customHeight="1">
      <c r="BK1403" s="1167">
        <v>1399</v>
      </c>
    </row>
    <row r="1404" spans="63:63" ht="13.5" customHeight="1">
      <c r="BK1404" s="1167">
        <v>1400</v>
      </c>
    </row>
    <row r="1405" spans="63:63" ht="13.5" customHeight="1">
      <c r="BK1405" s="1167">
        <v>1401</v>
      </c>
    </row>
    <row r="1406" spans="63:63" ht="13.5" customHeight="1">
      <c r="BK1406" s="1167">
        <v>1402</v>
      </c>
    </row>
    <row r="1407" spans="63:63" ht="13.5" customHeight="1">
      <c r="BK1407" s="1167">
        <v>1403</v>
      </c>
    </row>
    <row r="1408" spans="63:63" ht="13.5" customHeight="1">
      <c r="BK1408" s="1167">
        <v>1404</v>
      </c>
    </row>
    <row r="1409" spans="63:63" ht="13.5" customHeight="1">
      <c r="BK1409" s="1167">
        <v>1405</v>
      </c>
    </row>
    <row r="1410" spans="63:63" ht="13.5" customHeight="1">
      <c r="BK1410" s="1167">
        <v>1406</v>
      </c>
    </row>
    <row r="1411" spans="63:63" ht="13.5" customHeight="1">
      <c r="BK1411" s="1167">
        <v>1407</v>
      </c>
    </row>
    <row r="1412" spans="63:63" ht="13.5" customHeight="1">
      <c r="BK1412" s="1167">
        <v>1408</v>
      </c>
    </row>
    <row r="1413" spans="63:63" ht="13.5" customHeight="1">
      <c r="BK1413" s="1167">
        <v>1409</v>
      </c>
    </row>
    <row r="1414" spans="63:63" ht="13.5" customHeight="1">
      <c r="BK1414" s="1167">
        <v>1410</v>
      </c>
    </row>
    <row r="1415" spans="63:63" ht="13.5" customHeight="1">
      <c r="BK1415" s="1167">
        <v>1411</v>
      </c>
    </row>
    <row r="1416" spans="63:63" ht="13.5" customHeight="1">
      <c r="BK1416" s="1167">
        <v>1412</v>
      </c>
    </row>
    <row r="1417" spans="63:63" ht="13.5" customHeight="1">
      <c r="BK1417" s="1167">
        <v>1413</v>
      </c>
    </row>
    <row r="1418" spans="63:63" ht="13.5" customHeight="1">
      <c r="BK1418" s="1167">
        <v>1414</v>
      </c>
    </row>
    <row r="1419" spans="63:63" ht="13.5" customHeight="1">
      <c r="BK1419" s="1167">
        <v>1415</v>
      </c>
    </row>
    <row r="1420" spans="63:63" ht="13.5" customHeight="1">
      <c r="BK1420" s="1167">
        <v>1416</v>
      </c>
    </row>
    <row r="1421" spans="63:63" ht="13.5" customHeight="1">
      <c r="BK1421" s="1167">
        <v>1417</v>
      </c>
    </row>
    <row r="1422" spans="63:63" ht="13.5" customHeight="1">
      <c r="BK1422" s="1167">
        <v>1418</v>
      </c>
    </row>
    <row r="1423" spans="63:63" ht="13.5" customHeight="1">
      <c r="BK1423" s="1167">
        <v>1419</v>
      </c>
    </row>
    <row r="1424" spans="63:63" ht="13.5" customHeight="1">
      <c r="BK1424" s="1167">
        <v>1420</v>
      </c>
    </row>
    <row r="1425" spans="63:63" ht="13.5" customHeight="1">
      <c r="BK1425" s="1167">
        <v>1421</v>
      </c>
    </row>
    <row r="1426" spans="63:63" ht="13.5" customHeight="1">
      <c r="BK1426" s="1167">
        <v>1422</v>
      </c>
    </row>
    <row r="1427" spans="63:63" ht="13.5" customHeight="1">
      <c r="BK1427" s="1167">
        <v>1423</v>
      </c>
    </row>
    <row r="1428" spans="63:63" ht="13.5" customHeight="1">
      <c r="BK1428" s="1167">
        <v>1424</v>
      </c>
    </row>
    <row r="1429" spans="63:63" ht="13.5" customHeight="1">
      <c r="BK1429" s="1167">
        <v>1425</v>
      </c>
    </row>
    <row r="1430" spans="63:63" ht="13.5" customHeight="1">
      <c r="BK1430" s="1167">
        <v>1426</v>
      </c>
    </row>
    <row r="1431" spans="63:63" ht="13.5" customHeight="1">
      <c r="BK1431" s="1167">
        <v>1427</v>
      </c>
    </row>
    <row r="1432" spans="63:63" ht="13.5" customHeight="1">
      <c r="BK1432" s="1167">
        <v>1428</v>
      </c>
    </row>
    <row r="1433" spans="63:63" ht="13.5" customHeight="1">
      <c r="BK1433" s="1167">
        <v>1429</v>
      </c>
    </row>
    <row r="1434" spans="63:63" ht="13.5" customHeight="1">
      <c r="BK1434" s="1167">
        <v>1430</v>
      </c>
    </row>
    <row r="1435" spans="63:63" ht="13.5" customHeight="1">
      <c r="BK1435" s="1167">
        <v>1431</v>
      </c>
    </row>
    <row r="1436" spans="63:63" ht="13.5" customHeight="1">
      <c r="BK1436" s="1167">
        <v>1432</v>
      </c>
    </row>
    <row r="1437" spans="63:63" ht="13.5" customHeight="1">
      <c r="BK1437" s="1167">
        <v>1433</v>
      </c>
    </row>
    <row r="1438" spans="63:63" ht="13.5" customHeight="1">
      <c r="BK1438" s="1167">
        <v>1434</v>
      </c>
    </row>
    <row r="1439" spans="63:63" ht="13.5" customHeight="1">
      <c r="BK1439" s="1167">
        <v>1435</v>
      </c>
    </row>
    <row r="1440" spans="63:63" ht="13.5" customHeight="1">
      <c r="BK1440" s="1167">
        <v>1436</v>
      </c>
    </row>
    <row r="1441" spans="63:63" ht="13.5" customHeight="1">
      <c r="BK1441" s="1167">
        <v>1437</v>
      </c>
    </row>
    <row r="1442" spans="63:63" ht="13.5" customHeight="1">
      <c r="BK1442" s="1167">
        <v>1438</v>
      </c>
    </row>
    <row r="1443" spans="63:63" ht="13.5" customHeight="1">
      <c r="BK1443" s="1167">
        <v>1439</v>
      </c>
    </row>
    <row r="1444" spans="63:63" ht="13.5" customHeight="1">
      <c r="BK1444" s="1167">
        <v>1440</v>
      </c>
    </row>
    <row r="1445" spans="63:63" ht="13.5" customHeight="1">
      <c r="BK1445" s="1167">
        <v>1441</v>
      </c>
    </row>
    <row r="1446" spans="63:63" ht="13.5" customHeight="1">
      <c r="BK1446" s="1167">
        <v>1442</v>
      </c>
    </row>
    <row r="1447" spans="63:63" ht="13.5" customHeight="1">
      <c r="BK1447" s="1167">
        <v>1443</v>
      </c>
    </row>
    <row r="1448" spans="63:63" ht="13.5" customHeight="1">
      <c r="BK1448" s="1167">
        <v>1444</v>
      </c>
    </row>
    <row r="1449" spans="63:63" ht="13.5" customHeight="1">
      <c r="BK1449" s="1167">
        <v>1445</v>
      </c>
    </row>
    <row r="1450" spans="63:63" ht="13.5" customHeight="1">
      <c r="BK1450" s="1167">
        <v>1446</v>
      </c>
    </row>
    <row r="1451" spans="63:63" ht="13.5" customHeight="1">
      <c r="BK1451" s="1167">
        <v>1447</v>
      </c>
    </row>
    <row r="1452" spans="63:63" ht="13.5" customHeight="1">
      <c r="BK1452" s="1167">
        <v>1448</v>
      </c>
    </row>
    <row r="1453" spans="63:63" ht="13.5" customHeight="1">
      <c r="BK1453" s="1167">
        <v>1449</v>
      </c>
    </row>
    <row r="1454" spans="63:63" ht="13.5" customHeight="1">
      <c r="BK1454" s="1167">
        <v>1450</v>
      </c>
    </row>
    <row r="1455" spans="63:63" ht="13.5" customHeight="1">
      <c r="BK1455" s="1167">
        <v>1451</v>
      </c>
    </row>
    <row r="1456" spans="63:63" ht="13.5" customHeight="1">
      <c r="BK1456" s="1167">
        <v>1452</v>
      </c>
    </row>
    <row r="1457" spans="63:63" ht="13.5" customHeight="1">
      <c r="BK1457" s="1167">
        <v>1453</v>
      </c>
    </row>
    <row r="1458" spans="63:63" ht="13.5" customHeight="1">
      <c r="BK1458" s="1167">
        <v>1454</v>
      </c>
    </row>
    <row r="1459" spans="63:63" ht="13.5" customHeight="1">
      <c r="BK1459" s="1167">
        <v>1455</v>
      </c>
    </row>
    <row r="1460" spans="63:63" ht="13.5" customHeight="1">
      <c r="BK1460" s="1167">
        <v>1456</v>
      </c>
    </row>
    <row r="1461" spans="63:63" ht="13.5" customHeight="1">
      <c r="BK1461" s="1167">
        <v>1457</v>
      </c>
    </row>
    <row r="1462" spans="63:63" ht="13.5" customHeight="1">
      <c r="BK1462" s="1167">
        <v>1458</v>
      </c>
    </row>
    <row r="1463" spans="63:63" ht="13.5" customHeight="1">
      <c r="BK1463" s="1167">
        <v>1459</v>
      </c>
    </row>
    <row r="1464" spans="63:63" ht="13.5" customHeight="1">
      <c r="BK1464" s="1167">
        <v>1460</v>
      </c>
    </row>
    <row r="1465" spans="63:63" ht="13.5" customHeight="1">
      <c r="BK1465" s="1167">
        <v>1461</v>
      </c>
    </row>
    <row r="1466" spans="63:63" ht="13.5" customHeight="1">
      <c r="BK1466" s="1167">
        <v>1462</v>
      </c>
    </row>
    <row r="1467" spans="63:63" ht="13.5" customHeight="1">
      <c r="BK1467" s="1167">
        <v>1463</v>
      </c>
    </row>
    <row r="1468" spans="63:63" ht="13.5" customHeight="1">
      <c r="BK1468" s="1167">
        <v>1464</v>
      </c>
    </row>
    <row r="1469" spans="63:63" ht="13.5" customHeight="1">
      <c r="BK1469" s="1167">
        <v>1465</v>
      </c>
    </row>
    <row r="1470" spans="63:63" ht="13.5" customHeight="1">
      <c r="BK1470" s="1167">
        <v>1466</v>
      </c>
    </row>
    <row r="1471" spans="63:63" ht="13.5" customHeight="1">
      <c r="BK1471" s="1167">
        <v>1467</v>
      </c>
    </row>
    <row r="1472" spans="63:63" ht="13.5" customHeight="1">
      <c r="BK1472" s="1167">
        <v>1468</v>
      </c>
    </row>
    <row r="1473" spans="63:63" ht="13.5" customHeight="1">
      <c r="BK1473" s="1167">
        <v>1469</v>
      </c>
    </row>
    <row r="1474" spans="63:63" ht="13.5" customHeight="1">
      <c r="BK1474" s="1167">
        <v>1470</v>
      </c>
    </row>
    <row r="1475" spans="63:63" ht="13.5" customHeight="1">
      <c r="BK1475" s="1167">
        <v>1471</v>
      </c>
    </row>
    <row r="1476" spans="63:63" ht="13.5" customHeight="1">
      <c r="BK1476" s="1167">
        <v>1472</v>
      </c>
    </row>
    <row r="1477" spans="63:63" ht="13.5" customHeight="1">
      <c r="BK1477" s="1167">
        <v>1473</v>
      </c>
    </row>
    <row r="1478" spans="63:63" ht="13.5" customHeight="1">
      <c r="BK1478" s="1167">
        <v>1474</v>
      </c>
    </row>
    <row r="1479" spans="63:63" ht="13.5" customHeight="1">
      <c r="BK1479" s="1167">
        <v>1475</v>
      </c>
    </row>
    <row r="1480" spans="63:63" ht="13.5" customHeight="1">
      <c r="BK1480" s="1167">
        <v>1476</v>
      </c>
    </row>
    <row r="1481" spans="63:63" ht="13.5" customHeight="1">
      <c r="BK1481" s="1167">
        <v>1477</v>
      </c>
    </row>
    <row r="1482" spans="63:63" ht="13.5" customHeight="1">
      <c r="BK1482" s="1167">
        <v>1478</v>
      </c>
    </row>
    <row r="1483" spans="63:63" ht="13.5" customHeight="1">
      <c r="BK1483" s="1167">
        <v>1479</v>
      </c>
    </row>
    <row r="1484" spans="63:63" ht="13.5" customHeight="1">
      <c r="BK1484" s="1167">
        <v>1480</v>
      </c>
    </row>
    <row r="1485" spans="63:63" ht="13.5" customHeight="1">
      <c r="BK1485" s="1167">
        <v>1481</v>
      </c>
    </row>
    <row r="1486" spans="63:63" ht="13.5" customHeight="1">
      <c r="BK1486" s="1167">
        <v>1482</v>
      </c>
    </row>
    <row r="1487" spans="63:63" ht="13.5" customHeight="1">
      <c r="BK1487" s="1167">
        <v>1483</v>
      </c>
    </row>
    <row r="1488" spans="63:63" ht="13.5" customHeight="1">
      <c r="BK1488" s="1167">
        <v>1484</v>
      </c>
    </row>
    <row r="1489" spans="63:63" ht="13.5" customHeight="1">
      <c r="BK1489" s="1167">
        <v>1485</v>
      </c>
    </row>
    <row r="1490" spans="63:63" ht="13.5" customHeight="1">
      <c r="BK1490" s="1167">
        <v>1486</v>
      </c>
    </row>
    <row r="1491" spans="63:63" ht="13.5" customHeight="1">
      <c r="BK1491" s="1167">
        <v>1487</v>
      </c>
    </row>
    <row r="1492" spans="63:63" ht="13.5" customHeight="1">
      <c r="BK1492" s="1167">
        <v>1488</v>
      </c>
    </row>
    <row r="1493" spans="63:63" ht="13.5" customHeight="1">
      <c r="BK1493" s="1167">
        <v>1489</v>
      </c>
    </row>
    <row r="1494" spans="63:63" ht="13.5" customHeight="1">
      <c r="BK1494" s="1167">
        <v>1490</v>
      </c>
    </row>
    <row r="1495" spans="63:63" ht="13.5" customHeight="1">
      <c r="BK1495" s="1167">
        <v>1491</v>
      </c>
    </row>
    <row r="1496" spans="63:63" ht="13.5" customHeight="1">
      <c r="BK1496" s="1167">
        <v>1492</v>
      </c>
    </row>
    <row r="1497" spans="63:63" ht="13.5" customHeight="1">
      <c r="BK1497" s="1167">
        <v>1493</v>
      </c>
    </row>
    <row r="1498" spans="63:63" ht="13.5" customHeight="1">
      <c r="BK1498" s="1167">
        <v>1494</v>
      </c>
    </row>
    <row r="1499" spans="63:63" ht="13.5" customHeight="1">
      <c r="BK1499" s="1167">
        <v>1495</v>
      </c>
    </row>
    <row r="1500" spans="63:63" ht="13.5" customHeight="1">
      <c r="BK1500" s="1167">
        <v>1496</v>
      </c>
    </row>
    <row r="1501" spans="63:63" ht="13.5" customHeight="1">
      <c r="BK1501" s="1167">
        <v>1497</v>
      </c>
    </row>
    <row r="1502" spans="63:63" ht="13.5" customHeight="1">
      <c r="BK1502" s="1167">
        <v>1498</v>
      </c>
    </row>
    <row r="1503" spans="63:63" ht="13.5" customHeight="1">
      <c r="BK1503" s="1167">
        <v>1499</v>
      </c>
    </row>
    <row r="1504" spans="63:63" ht="13.5" customHeight="1">
      <c r="BK1504" s="1167">
        <v>1500</v>
      </c>
    </row>
    <row r="1505" spans="63:63" ht="13.5" customHeight="1">
      <c r="BK1505" s="1167">
        <v>1501</v>
      </c>
    </row>
    <row r="1506" spans="63:63" ht="13.5" customHeight="1">
      <c r="BK1506" s="1167">
        <v>1502</v>
      </c>
    </row>
    <row r="1507" spans="63:63" ht="13.5" customHeight="1">
      <c r="BK1507" s="1167">
        <v>1503</v>
      </c>
    </row>
    <row r="1508" spans="63:63" ht="13.5" customHeight="1">
      <c r="BK1508" s="1167">
        <v>1504</v>
      </c>
    </row>
    <row r="1509" spans="63:63" ht="13.5" customHeight="1">
      <c r="BK1509" s="1167">
        <v>1505</v>
      </c>
    </row>
    <row r="1510" spans="63:63" ht="13.5" customHeight="1">
      <c r="BK1510" s="1167">
        <v>1506</v>
      </c>
    </row>
    <row r="1511" spans="63:63" ht="13.5" customHeight="1">
      <c r="BK1511" s="1167">
        <v>1507</v>
      </c>
    </row>
    <row r="1512" spans="63:63" ht="13.5" customHeight="1">
      <c r="BK1512" s="1167">
        <v>1508</v>
      </c>
    </row>
    <row r="1513" spans="63:63" ht="13.5" customHeight="1">
      <c r="BK1513" s="1167">
        <v>1509</v>
      </c>
    </row>
    <row r="1514" spans="63:63" ht="13.5" customHeight="1">
      <c r="BK1514" s="1167">
        <v>1510</v>
      </c>
    </row>
    <row r="1515" spans="63:63" ht="13.5" customHeight="1">
      <c r="BK1515" s="1167">
        <v>1511</v>
      </c>
    </row>
    <row r="1516" spans="63:63" ht="13.5" customHeight="1">
      <c r="BK1516" s="1167">
        <v>1512</v>
      </c>
    </row>
    <row r="1517" spans="63:63" ht="13.5" customHeight="1">
      <c r="BK1517" s="1167">
        <v>1513</v>
      </c>
    </row>
    <row r="1518" spans="63:63" ht="13.5" customHeight="1">
      <c r="BK1518" s="1167">
        <v>1514</v>
      </c>
    </row>
    <row r="1519" spans="63:63" ht="13.5" customHeight="1">
      <c r="BK1519" s="1167">
        <v>1515</v>
      </c>
    </row>
    <row r="1520" spans="63:63" ht="13.5" customHeight="1">
      <c r="BK1520" s="1167">
        <v>1516</v>
      </c>
    </row>
    <row r="1521" spans="63:63" ht="13.5" customHeight="1">
      <c r="BK1521" s="1167">
        <v>1517</v>
      </c>
    </row>
    <row r="1522" spans="63:63" ht="13.5" customHeight="1">
      <c r="BK1522" s="1167">
        <v>1518</v>
      </c>
    </row>
    <row r="1523" spans="63:63" ht="13.5" customHeight="1">
      <c r="BK1523" s="1167">
        <v>1519</v>
      </c>
    </row>
    <row r="1524" spans="63:63" ht="13.5" customHeight="1">
      <c r="BK1524" s="1167">
        <v>1520</v>
      </c>
    </row>
    <row r="1525" spans="63:63" ht="13.5" customHeight="1">
      <c r="BK1525" s="1167">
        <v>1521</v>
      </c>
    </row>
    <row r="1526" spans="63:63" ht="13.5" customHeight="1">
      <c r="BK1526" s="1167">
        <v>1522</v>
      </c>
    </row>
    <row r="1527" spans="63:63" ht="13.5" customHeight="1">
      <c r="BK1527" s="1167">
        <v>1523</v>
      </c>
    </row>
    <row r="1528" spans="63:63" ht="13.5" customHeight="1">
      <c r="BK1528" s="1167">
        <v>1524</v>
      </c>
    </row>
    <row r="1529" spans="63:63" ht="13.5" customHeight="1">
      <c r="BK1529" s="1167">
        <v>1525</v>
      </c>
    </row>
    <row r="1530" spans="63:63" ht="13.5" customHeight="1">
      <c r="BK1530" s="1167">
        <v>1526</v>
      </c>
    </row>
    <row r="1531" spans="63:63" ht="13.5" customHeight="1">
      <c r="BK1531" s="1167">
        <v>1527</v>
      </c>
    </row>
    <row r="1532" spans="63:63" ht="13.5" customHeight="1">
      <c r="BK1532" s="1167">
        <v>1528</v>
      </c>
    </row>
    <row r="1533" spans="63:63" ht="13.5" customHeight="1">
      <c r="BK1533" s="1167">
        <v>1529</v>
      </c>
    </row>
    <row r="1534" spans="63:63" ht="13.5" customHeight="1">
      <c r="BK1534" s="1167">
        <v>1530</v>
      </c>
    </row>
    <row r="1535" spans="63:63" ht="13.5" customHeight="1">
      <c r="BK1535" s="1167">
        <v>1531</v>
      </c>
    </row>
    <row r="1536" spans="63:63" ht="13.5" customHeight="1">
      <c r="BK1536" s="1167">
        <v>1532</v>
      </c>
    </row>
    <row r="1537" spans="63:63" ht="13.5" customHeight="1">
      <c r="BK1537" s="1167">
        <v>1533</v>
      </c>
    </row>
    <row r="1538" spans="63:63" ht="13.5" customHeight="1">
      <c r="BK1538" s="1167">
        <v>1534</v>
      </c>
    </row>
    <row r="1539" spans="63:63" ht="13.5" customHeight="1">
      <c r="BK1539" s="1167">
        <v>1535</v>
      </c>
    </row>
    <row r="1540" spans="63:63" ht="13.5" customHeight="1">
      <c r="BK1540" s="1167">
        <v>1536</v>
      </c>
    </row>
    <row r="1541" spans="63:63" ht="13.5" customHeight="1">
      <c r="BK1541" s="1167">
        <v>1537</v>
      </c>
    </row>
    <row r="1542" spans="63:63" ht="13.5" customHeight="1">
      <c r="BK1542" s="1167">
        <v>1538</v>
      </c>
    </row>
    <row r="1543" spans="63:63" ht="13.5" customHeight="1">
      <c r="BK1543" s="1167">
        <v>1539</v>
      </c>
    </row>
    <row r="1544" spans="63:63" ht="13.5" customHeight="1">
      <c r="BK1544" s="1167">
        <v>1540</v>
      </c>
    </row>
    <row r="1545" spans="63:63" ht="13.5" customHeight="1">
      <c r="BK1545" s="1167">
        <v>1541</v>
      </c>
    </row>
    <row r="1546" spans="63:63" ht="13.5" customHeight="1">
      <c r="BK1546" s="1167">
        <v>1542</v>
      </c>
    </row>
    <row r="1547" spans="63:63" ht="13.5" customHeight="1">
      <c r="BK1547" s="1167">
        <v>1543</v>
      </c>
    </row>
    <row r="1548" spans="63:63" ht="13.5" customHeight="1">
      <c r="BK1548" s="1167">
        <v>1544</v>
      </c>
    </row>
    <row r="1549" spans="63:63" ht="13.5" customHeight="1">
      <c r="BK1549" s="1167">
        <v>1545</v>
      </c>
    </row>
    <row r="1550" spans="63:63" ht="13.5" customHeight="1">
      <c r="BK1550" s="1167">
        <v>1546</v>
      </c>
    </row>
    <row r="1551" spans="63:63" ht="13.5" customHeight="1">
      <c r="BK1551" s="1167">
        <v>1547</v>
      </c>
    </row>
    <row r="1552" spans="63:63" ht="13.5" customHeight="1">
      <c r="BK1552" s="1167">
        <v>1548</v>
      </c>
    </row>
    <row r="1553" spans="63:63" ht="13.5" customHeight="1">
      <c r="BK1553" s="1167">
        <v>1549</v>
      </c>
    </row>
    <row r="1554" spans="63:63" ht="13.5" customHeight="1">
      <c r="BK1554" s="1167">
        <v>1550</v>
      </c>
    </row>
    <row r="1555" spans="63:63" ht="13.5" customHeight="1">
      <c r="BK1555" s="1167">
        <v>1551</v>
      </c>
    </row>
    <row r="1556" spans="63:63" ht="13.5" customHeight="1">
      <c r="BK1556" s="1167">
        <v>1552</v>
      </c>
    </row>
    <row r="1557" spans="63:63" ht="13.5" customHeight="1">
      <c r="BK1557" s="1167">
        <v>1553</v>
      </c>
    </row>
    <row r="1558" spans="63:63" ht="13.5" customHeight="1">
      <c r="BK1558" s="1167">
        <v>1554</v>
      </c>
    </row>
    <row r="1559" spans="63:63" ht="13.5" customHeight="1">
      <c r="BK1559" s="1167">
        <v>1555</v>
      </c>
    </row>
    <row r="1560" spans="63:63" ht="13.5" customHeight="1">
      <c r="BK1560" s="1167">
        <v>1556</v>
      </c>
    </row>
    <row r="1561" spans="63:63" ht="13.5" customHeight="1">
      <c r="BK1561" s="1167">
        <v>1557</v>
      </c>
    </row>
    <row r="1562" spans="63:63" ht="13.5" customHeight="1">
      <c r="BK1562" s="1167">
        <v>1558</v>
      </c>
    </row>
    <row r="1563" spans="63:63" ht="13.5" customHeight="1">
      <c r="BK1563" s="1167">
        <v>1559</v>
      </c>
    </row>
    <row r="1564" spans="63:63" ht="13.5" customHeight="1">
      <c r="BK1564" s="1167">
        <v>1560</v>
      </c>
    </row>
    <row r="1565" spans="63:63" ht="13.5" customHeight="1">
      <c r="BK1565" s="1167">
        <v>1561</v>
      </c>
    </row>
    <row r="1566" spans="63:63" ht="13.5" customHeight="1">
      <c r="BK1566" s="1167">
        <v>1562</v>
      </c>
    </row>
    <row r="1567" spans="63:63" ht="13.5" customHeight="1">
      <c r="BK1567" s="1167">
        <v>1563</v>
      </c>
    </row>
    <row r="1568" spans="63:63" ht="13.5" customHeight="1">
      <c r="BK1568" s="1167">
        <v>1564</v>
      </c>
    </row>
    <row r="1569" spans="63:63" ht="13.5" customHeight="1">
      <c r="BK1569" s="1167">
        <v>1565</v>
      </c>
    </row>
    <row r="1570" spans="63:63" ht="13.5" customHeight="1">
      <c r="BK1570" s="1167">
        <v>1566</v>
      </c>
    </row>
    <row r="1571" spans="63:63" ht="13.5" customHeight="1">
      <c r="BK1571" s="1167">
        <v>1567</v>
      </c>
    </row>
    <row r="1572" spans="63:63" ht="13.5" customHeight="1">
      <c r="BK1572" s="1167">
        <v>1568</v>
      </c>
    </row>
    <row r="1573" spans="63:63" ht="13.5" customHeight="1">
      <c r="BK1573" s="1167">
        <v>1569</v>
      </c>
    </row>
    <row r="1574" spans="63:63" ht="13.5" customHeight="1">
      <c r="BK1574" s="1167">
        <v>1570</v>
      </c>
    </row>
    <row r="1575" spans="63:63" ht="13.5" customHeight="1">
      <c r="BK1575" s="1167">
        <v>1571</v>
      </c>
    </row>
    <row r="1576" spans="63:63" ht="13.5" customHeight="1">
      <c r="BK1576" s="1167">
        <v>1572</v>
      </c>
    </row>
    <row r="1577" spans="63:63" ht="13.5" customHeight="1">
      <c r="BK1577" s="1167">
        <v>1573</v>
      </c>
    </row>
    <row r="1578" spans="63:63" ht="13.5" customHeight="1">
      <c r="BK1578" s="1167">
        <v>1574</v>
      </c>
    </row>
    <row r="1579" spans="63:63" ht="13.5" customHeight="1">
      <c r="BK1579" s="1167">
        <v>1575</v>
      </c>
    </row>
    <row r="1580" spans="63:63" ht="13.5" customHeight="1">
      <c r="BK1580" s="1167">
        <v>1576</v>
      </c>
    </row>
    <row r="1581" spans="63:63" ht="13.5" customHeight="1">
      <c r="BK1581" s="1167">
        <v>1577</v>
      </c>
    </row>
    <row r="1582" spans="63:63" ht="13.5" customHeight="1">
      <c r="BK1582" s="1167">
        <v>1578</v>
      </c>
    </row>
    <row r="1583" spans="63:63" ht="13.5" customHeight="1">
      <c r="BK1583" s="1167">
        <v>1579</v>
      </c>
    </row>
    <row r="1584" spans="63:63" ht="13.5" customHeight="1">
      <c r="BK1584" s="1167">
        <v>1580</v>
      </c>
    </row>
    <row r="1585" spans="63:63" ht="13.5" customHeight="1">
      <c r="BK1585" s="1167">
        <v>1581</v>
      </c>
    </row>
    <row r="1586" spans="63:63" ht="13.5" customHeight="1">
      <c r="BK1586" s="1167">
        <v>1582</v>
      </c>
    </row>
    <row r="1587" spans="63:63" ht="13.5" customHeight="1">
      <c r="BK1587" s="1167">
        <v>1583</v>
      </c>
    </row>
    <row r="1588" spans="63:63" ht="13.5" customHeight="1">
      <c r="BK1588" s="1167">
        <v>1584</v>
      </c>
    </row>
    <row r="1589" spans="63:63" ht="13.5" customHeight="1">
      <c r="BK1589" s="1167">
        <v>1585</v>
      </c>
    </row>
    <row r="1590" spans="63:63" ht="13.5" customHeight="1">
      <c r="BK1590" s="1167">
        <v>1586</v>
      </c>
    </row>
    <row r="1591" spans="63:63" ht="13.5" customHeight="1">
      <c r="BK1591" s="1167">
        <v>1587</v>
      </c>
    </row>
    <row r="1592" spans="63:63" ht="13.5" customHeight="1">
      <c r="BK1592" s="1167">
        <v>1588</v>
      </c>
    </row>
    <row r="1593" spans="63:63" ht="13.5" customHeight="1">
      <c r="BK1593" s="1167">
        <v>1589</v>
      </c>
    </row>
    <row r="1594" spans="63:63" ht="13.5" customHeight="1">
      <c r="BK1594" s="1167">
        <v>1590</v>
      </c>
    </row>
    <row r="1595" spans="63:63" ht="13.5" customHeight="1">
      <c r="BK1595" s="1167">
        <v>1591</v>
      </c>
    </row>
    <row r="1596" spans="63:63" ht="13.5" customHeight="1">
      <c r="BK1596" s="1167">
        <v>1592</v>
      </c>
    </row>
    <row r="1597" spans="63:63" ht="13.5" customHeight="1">
      <c r="BK1597" s="1167">
        <v>1593</v>
      </c>
    </row>
    <row r="1598" spans="63:63" ht="13.5" customHeight="1">
      <c r="BK1598" s="1167">
        <v>1594</v>
      </c>
    </row>
    <row r="1599" spans="63:63" ht="13.5" customHeight="1">
      <c r="BK1599" s="1167">
        <v>1595</v>
      </c>
    </row>
    <row r="1600" spans="63:63" ht="13.5" customHeight="1">
      <c r="BK1600" s="1167">
        <v>1596</v>
      </c>
    </row>
    <row r="1601" spans="63:63" ht="13.5" customHeight="1">
      <c r="BK1601" s="1167">
        <v>1597</v>
      </c>
    </row>
    <row r="1602" spans="63:63" ht="13.5" customHeight="1">
      <c r="BK1602" s="1167">
        <v>1598</v>
      </c>
    </row>
    <row r="1603" spans="63:63" ht="13.5" customHeight="1">
      <c r="BK1603" s="1167">
        <v>1599</v>
      </c>
    </row>
    <row r="1604" spans="63:63" ht="13.5" customHeight="1">
      <c r="BK1604" s="1167">
        <v>1600</v>
      </c>
    </row>
    <row r="1605" spans="63:63" ht="13.5" customHeight="1">
      <c r="BK1605" s="1167">
        <v>1601</v>
      </c>
    </row>
    <row r="1606" spans="63:63" ht="13.5" customHeight="1">
      <c r="BK1606" s="1167">
        <v>1602</v>
      </c>
    </row>
    <row r="1607" spans="63:63" ht="13.5" customHeight="1">
      <c r="BK1607" s="1167">
        <v>1603</v>
      </c>
    </row>
    <row r="1608" spans="63:63" ht="13.5" customHeight="1">
      <c r="BK1608" s="1167">
        <v>1604</v>
      </c>
    </row>
    <row r="1609" spans="63:63" ht="13.5" customHeight="1">
      <c r="BK1609" s="1167">
        <v>1605</v>
      </c>
    </row>
    <row r="1610" spans="63:63" ht="13.5" customHeight="1">
      <c r="BK1610" s="1167">
        <v>1606</v>
      </c>
    </row>
    <row r="1611" spans="63:63" ht="13.5" customHeight="1">
      <c r="BK1611" s="1167">
        <v>1607</v>
      </c>
    </row>
    <row r="1612" spans="63:63" ht="13.5" customHeight="1">
      <c r="BK1612" s="1167">
        <v>1608</v>
      </c>
    </row>
    <row r="1613" spans="63:63" ht="13.5" customHeight="1">
      <c r="BK1613" s="1167">
        <v>1609</v>
      </c>
    </row>
    <row r="1614" spans="63:63" ht="13.5" customHeight="1">
      <c r="BK1614" s="1167">
        <v>1610</v>
      </c>
    </row>
    <row r="1615" spans="63:63" ht="13.5" customHeight="1">
      <c r="BK1615" s="1167">
        <v>1611</v>
      </c>
    </row>
    <row r="1616" spans="63:63" ht="13.5" customHeight="1">
      <c r="BK1616" s="1167">
        <v>1612</v>
      </c>
    </row>
    <row r="1617" spans="63:63" ht="13.5" customHeight="1">
      <c r="BK1617" s="1167">
        <v>1613</v>
      </c>
    </row>
    <row r="1618" spans="63:63" ht="13.5" customHeight="1">
      <c r="BK1618" s="1167">
        <v>1614</v>
      </c>
    </row>
    <row r="1619" spans="63:63" ht="13.5" customHeight="1">
      <c r="BK1619" s="1167">
        <v>1615</v>
      </c>
    </row>
    <row r="1620" spans="63:63" ht="13.5" customHeight="1">
      <c r="BK1620" s="1167">
        <v>1616</v>
      </c>
    </row>
    <row r="1621" spans="63:63" ht="13.5" customHeight="1">
      <c r="BK1621" s="1167">
        <v>1617</v>
      </c>
    </row>
    <row r="1622" spans="63:63" ht="13.5" customHeight="1">
      <c r="BK1622" s="1167">
        <v>1618</v>
      </c>
    </row>
    <row r="1623" spans="63:63" ht="13.5" customHeight="1">
      <c r="BK1623" s="1167">
        <v>1619</v>
      </c>
    </row>
    <row r="1624" spans="63:63" ht="13.5" customHeight="1">
      <c r="BK1624" s="1167">
        <v>1620</v>
      </c>
    </row>
    <row r="1625" spans="63:63" ht="13.5" customHeight="1">
      <c r="BK1625" s="1167">
        <v>1621</v>
      </c>
    </row>
    <row r="1626" spans="63:63" ht="13.5" customHeight="1">
      <c r="BK1626" s="1167">
        <v>1622</v>
      </c>
    </row>
    <row r="1627" spans="63:63" ht="13.5" customHeight="1">
      <c r="BK1627" s="1167">
        <v>1623</v>
      </c>
    </row>
    <row r="1628" spans="63:63" ht="13.5" customHeight="1">
      <c r="BK1628" s="1167">
        <v>1624</v>
      </c>
    </row>
    <row r="1629" spans="63:63" ht="13.5" customHeight="1">
      <c r="BK1629" s="1167">
        <v>1625</v>
      </c>
    </row>
    <row r="1630" spans="63:63" ht="13.5" customHeight="1">
      <c r="BK1630" s="1167">
        <v>1626</v>
      </c>
    </row>
    <row r="1631" spans="63:63" ht="13.5" customHeight="1">
      <c r="BK1631" s="1167">
        <v>1627</v>
      </c>
    </row>
    <row r="1632" spans="63:63" ht="13.5" customHeight="1">
      <c r="BK1632" s="1167">
        <v>1628</v>
      </c>
    </row>
    <row r="1633" spans="63:63" ht="13.5" customHeight="1">
      <c r="BK1633" s="1167">
        <v>1629</v>
      </c>
    </row>
    <row r="1634" spans="63:63" ht="13.5" customHeight="1">
      <c r="BK1634" s="1167">
        <v>1630</v>
      </c>
    </row>
    <row r="1635" spans="63:63" ht="13.5" customHeight="1">
      <c r="BK1635" s="1167">
        <v>1631</v>
      </c>
    </row>
    <row r="1636" spans="63:63" ht="13.5" customHeight="1">
      <c r="BK1636" s="1167">
        <v>1632</v>
      </c>
    </row>
    <row r="1637" spans="63:63" ht="13.5" customHeight="1">
      <c r="BK1637" s="1167">
        <v>1633</v>
      </c>
    </row>
    <row r="1638" spans="63:63" ht="13.5" customHeight="1">
      <c r="BK1638" s="1167">
        <v>1634</v>
      </c>
    </row>
    <row r="1639" spans="63:63" ht="13.5" customHeight="1">
      <c r="BK1639" s="1167">
        <v>1635</v>
      </c>
    </row>
    <row r="1640" spans="63:63" ht="13.5" customHeight="1">
      <c r="BK1640" s="1167">
        <v>1636</v>
      </c>
    </row>
    <row r="1641" spans="63:63" ht="13.5" customHeight="1">
      <c r="BK1641" s="1167">
        <v>1637</v>
      </c>
    </row>
    <row r="1642" spans="63:63" ht="13.5" customHeight="1">
      <c r="BK1642" s="1167">
        <v>1638</v>
      </c>
    </row>
    <row r="1643" spans="63:63" ht="13.5" customHeight="1">
      <c r="BK1643" s="1167">
        <v>1639</v>
      </c>
    </row>
    <row r="1644" spans="63:63" ht="13.5" customHeight="1">
      <c r="BK1644" s="1167">
        <v>1640</v>
      </c>
    </row>
    <row r="1645" spans="63:63" ht="13.5" customHeight="1">
      <c r="BK1645" s="1167">
        <v>1641</v>
      </c>
    </row>
    <row r="1646" spans="63:63" ht="13.5" customHeight="1">
      <c r="BK1646" s="1167">
        <v>1642</v>
      </c>
    </row>
    <row r="1647" spans="63:63" ht="13.5" customHeight="1">
      <c r="BK1647" s="1167">
        <v>1643</v>
      </c>
    </row>
    <row r="1648" spans="63:63" ht="13.5" customHeight="1">
      <c r="BK1648" s="1167">
        <v>1644</v>
      </c>
    </row>
    <row r="1649" spans="63:63" ht="13.5" customHeight="1">
      <c r="BK1649" s="1167">
        <v>1645</v>
      </c>
    </row>
    <row r="1650" spans="63:63" ht="13.5" customHeight="1">
      <c r="BK1650" s="1167">
        <v>1646</v>
      </c>
    </row>
    <row r="1651" spans="63:63" ht="13.5" customHeight="1">
      <c r="BK1651" s="1167">
        <v>1647</v>
      </c>
    </row>
    <row r="1652" spans="63:63" ht="13.5" customHeight="1">
      <c r="BK1652" s="1167">
        <v>1648</v>
      </c>
    </row>
    <row r="1653" spans="63:63" ht="13.5" customHeight="1">
      <c r="BK1653" s="1167">
        <v>1649</v>
      </c>
    </row>
    <row r="1654" spans="63:63" ht="13.5" customHeight="1">
      <c r="BK1654" s="1167">
        <v>1650</v>
      </c>
    </row>
    <row r="1655" spans="63:63" ht="13.5" customHeight="1">
      <c r="BK1655" s="1167">
        <v>1651</v>
      </c>
    </row>
    <row r="1656" spans="63:63" ht="13.5" customHeight="1">
      <c r="BK1656" s="1167">
        <v>1652</v>
      </c>
    </row>
    <row r="1657" spans="63:63" ht="13.5" customHeight="1">
      <c r="BK1657" s="1167">
        <v>1653</v>
      </c>
    </row>
    <row r="1658" spans="63:63" ht="13.5" customHeight="1">
      <c r="BK1658" s="1167">
        <v>1654</v>
      </c>
    </row>
    <row r="1659" spans="63:63" ht="13.5" customHeight="1">
      <c r="BK1659" s="1167">
        <v>1655</v>
      </c>
    </row>
    <row r="1660" spans="63:63" ht="13.5" customHeight="1">
      <c r="BK1660" s="1167">
        <v>1656</v>
      </c>
    </row>
    <row r="1661" spans="63:63" ht="13.5" customHeight="1">
      <c r="BK1661" s="1167">
        <v>1657</v>
      </c>
    </row>
    <row r="1662" spans="63:63" ht="13.5" customHeight="1">
      <c r="BK1662" s="1167">
        <v>1658</v>
      </c>
    </row>
    <row r="1663" spans="63:63" ht="13.5" customHeight="1">
      <c r="BK1663" s="1167">
        <v>1659</v>
      </c>
    </row>
    <row r="1664" spans="63:63" ht="13.5" customHeight="1">
      <c r="BK1664" s="1167">
        <v>1660</v>
      </c>
    </row>
    <row r="1665" spans="63:63" ht="13.5" customHeight="1">
      <c r="BK1665" s="1167">
        <v>1661</v>
      </c>
    </row>
    <row r="1666" spans="63:63" ht="13.5" customHeight="1">
      <c r="BK1666" s="1167">
        <v>1662</v>
      </c>
    </row>
    <row r="1667" spans="63:63" ht="13.5" customHeight="1">
      <c r="BK1667" s="1167">
        <v>1663</v>
      </c>
    </row>
    <row r="1668" spans="63:63" ht="13.5" customHeight="1">
      <c r="BK1668" s="1167">
        <v>1664</v>
      </c>
    </row>
    <row r="1669" spans="63:63" ht="13.5" customHeight="1">
      <c r="BK1669" s="1167">
        <v>1665</v>
      </c>
    </row>
    <row r="1670" spans="63:63" ht="13.5" customHeight="1">
      <c r="BK1670" s="1167">
        <v>1666</v>
      </c>
    </row>
    <row r="1671" spans="63:63" ht="13.5" customHeight="1">
      <c r="BK1671" s="1167">
        <v>1667</v>
      </c>
    </row>
    <row r="1672" spans="63:63" ht="13.5" customHeight="1">
      <c r="BK1672" s="1167">
        <v>1668</v>
      </c>
    </row>
    <row r="1673" spans="63:63" ht="13.5" customHeight="1">
      <c r="BK1673" s="1167">
        <v>1669</v>
      </c>
    </row>
    <row r="1674" spans="63:63" ht="13.5" customHeight="1">
      <c r="BK1674" s="1167">
        <v>1670</v>
      </c>
    </row>
    <row r="1675" spans="63:63" ht="13.5" customHeight="1">
      <c r="BK1675" s="1167">
        <v>1671</v>
      </c>
    </row>
    <row r="1676" spans="63:63" ht="13.5" customHeight="1">
      <c r="BK1676" s="1167">
        <v>1672</v>
      </c>
    </row>
    <row r="1677" spans="63:63" ht="13.5" customHeight="1">
      <c r="BK1677" s="1167">
        <v>1673</v>
      </c>
    </row>
    <row r="1678" spans="63:63" ht="13.5" customHeight="1">
      <c r="BK1678" s="1167">
        <v>1674</v>
      </c>
    </row>
    <row r="1679" spans="63:63" ht="13.5" customHeight="1">
      <c r="BK1679" s="1167">
        <v>1675</v>
      </c>
    </row>
    <row r="1680" spans="63:63" ht="13.5" customHeight="1">
      <c r="BK1680" s="1167">
        <v>1676</v>
      </c>
    </row>
    <row r="1681" spans="63:63" ht="13.5" customHeight="1">
      <c r="BK1681" s="1167">
        <v>1677</v>
      </c>
    </row>
    <row r="1682" spans="63:63" ht="13.5" customHeight="1">
      <c r="BK1682" s="1167">
        <v>1678</v>
      </c>
    </row>
    <row r="1683" spans="63:63" ht="13.5" customHeight="1">
      <c r="BK1683" s="1167">
        <v>1679</v>
      </c>
    </row>
    <row r="1684" spans="63:63" ht="13.5" customHeight="1">
      <c r="BK1684" s="1167">
        <v>1680</v>
      </c>
    </row>
    <row r="1685" spans="63:63" ht="13.5" customHeight="1">
      <c r="BK1685" s="1167">
        <v>1681</v>
      </c>
    </row>
    <row r="1686" spans="63:63" ht="13.5" customHeight="1">
      <c r="BK1686" s="1167">
        <v>1682</v>
      </c>
    </row>
    <row r="1687" spans="63:63" ht="13.5" customHeight="1">
      <c r="BK1687" s="1167">
        <v>1683</v>
      </c>
    </row>
    <row r="1688" spans="63:63" ht="13.5" customHeight="1">
      <c r="BK1688" s="1167">
        <v>1684</v>
      </c>
    </row>
    <row r="1689" spans="63:63" ht="13.5" customHeight="1">
      <c r="BK1689" s="1167">
        <v>1685</v>
      </c>
    </row>
    <row r="1690" spans="63:63" ht="13.5" customHeight="1">
      <c r="BK1690" s="1167">
        <v>1686</v>
      </c>
    </row>
    <row r="1691" spans="63:63" ht="13.5" customHeight="1">
      <c r="BK1691" s="1167">
        <v>1687</v>
      </c>
    </row>
    <row r="1692" spans="63:63" ht="13.5" customHeight="1">
      <c r="BK1692" s="1167">
        <v>1688</v>
      </c>
    </row>
    <row r="1693" spans="63:63" ht="13.5" customHeight="1">
      <c r="BK1693" s="1167">
        <v>1689</v>
      </c>
    </row>
    <row r="1694" spans="63:63" ht="13.5" customHeight="1">
      <c r="BK1694" s="1167">
        <v>1690</v>
      </c>
    </row>
    <row r="1695" spans="63:63" ht="13.5" customHeight="1">
      <c r="BK1695" s="1167">
        <v>1691</v>
      </c>
    </row>
    <row r="1696" spans="63:63" ht="13.5" customHeight="1">
      <c r="BK1696" s="1167">
        <v>1692</v>
      </c>
    </row>
    <row r="1697" spans="63:63" ht="13.5" customHeight="1">
      <c r="BK1697" s="1167">
        <v>1693</v>
      </c>
    </row>
    <row r="1698" spans="63:63" ht="13.5" customHeight="1">
      <c r="BK1698" s="1167">
        <v>1694</v>
      </c>
    </row>
    <row r="1699" spans="63:63" ht="13.5" customHeight="1">
      <c r="BK1699" s="1167">
        <v>1695</v>
      </c>
    </row>
    <row r="1700" spans="63:63" ht="13.5" customHeight="1">
      <c r="BK1700" s="1167">
        <v>1696</v>
      </c>
    </row>
    <row r="1701" spans="63:63" ht="13.5" customHeight="1">
      <c r="BK1701" s="1167">
        <v>1697</v>
      </c>
    </row>
    <row r="1702" spans="63:63" ht="13.5" customHeight="1">
      <c r="BK1702" s="1167">
        <v>1698</v>
      </c>
    </row>
    <row r="1703" spans="63:63" ht="13.5" customHeight="1">
      <c r="BK1703" s="1167">
        <v>1699</v>
      </c>
    </row>
    <row r="1704" spans="63:63" ht="13.5" customHeight="1">
      <c r="BK1704" s="1167">
        <v>1700</v>
      </c>
    </row>
    <row r="1705" spans="63:63" ht="13.5" customHeight="1">
      <c r="BK1705" s="1167">
        <v>1701</v>
      </c>
    </row>
    <row r="1706" spans="63:63" ht="13.5" customHeight="1">
      <c r="BK1706" s="1167">
        <v>1702</v>
      </c>
    </row>
    <row r="1707" spans="63:63" ht="13.5" customHeight="1">
      <c r="BK1707" s="1167">
        <v>1703</v>
      </c>
    </row>
    <row r="1708" spans="63:63" ht="13.5" customHeight="1">
      <c r="BK1708" s="1167">
        <v>1704</v>
      </c>
    </row>
    <row r="1709" spans="63:63" ht="13.5" customHeight="1">
      <c r="BK1709" s="1167">
        <v>1705</v>
      </c>
    </row>
    <row r="1710" spans="63:63" ht="13.5" customHeight="1">
      <c r="BK1710" s="1167">
        <v>1706</v>
      </c>
    </row>
    <row r="1711" spans="63:63" ht="13.5" customHeight="1">
      <c r="BK1711" s="1167">
        <v>1707</v>
      </c>
    </row>
    <row r="1712" spans="63:63" ht="13.5" customHeight="1">
      <c r="BK1712" s="1167">
        <v>1708</v>
      </c>
    </row>
    <row r="1713" spans="63:63" ht="13.5" customHeight="1">
      <c r="BK1713" s="1167">
        <v>1709</v>
      </c>
    </row>
    <row r="1714" spans="63:63" ht="13.5" customHeight="1">
      <c r="BK1714" s="1167">
        <v>1710</v>
      </c>
    </row>
    <row r="1715" spans="63:63" ht="13.5" customHeight="1">
      <c r="BK1715" s="1167">
        <v>1711</v>
      </c>
    </row>
    <row r="1716" spans="63:63" ht="13.5" customHeight="1">
      <c r="BK1716" s="1167">
        <v>1712</v>
      </c>
    </row>
    <row r="1717" spans="63:63" ht="13.5" customHeight="1">
      <c r="BK1717" s="1167">
        <v>1713</v>
      </c>
    </row>
    <row r="1718" spans="63:63" ht="13.5" customHeight="1">
      <c r="BK1718" s="1167">
        <v>1714</v>
      </c>
    </row>
    <row r="1719" spans="63:63" ht="13.5" customHeight="1">
      <c r="BK1719" s="1167">
        <v>1715</v>
      </c>
    </row>
    <row r="1720" spans="63:63" ht="13.5" customHeight="1">
      <c r="BK1720" s="1167">
        <v>1716</v>
      </c>
    </row>
    <row r="1721" spans="63:63" ht="13.5" customHeight="1">
      <c r="BK1721" s="1167">
        <v>1717</v>
      </c>
    </row>
    <row r="1722" spans="63:63" ht="13.5" customHeight="1">
      <c r="BK1722" s="1167">
        <v>1718</v>
      </c>
    </row>
    <row r="1723" spans="63:63" ht="13.5" customHeight="1">
      <c r="BK1723" s="1167">
        <v>1719</v>
      </c>
    </row>
    <row r="1724" spans="63:63" ht="13.5" customHeight="1">
      <c r="BK1724" s="1167">
        <v>1720</v>
      </c>
    </row>
    <row r="1725" spans="63:63" ht="13.5" customHeight="1">
      <c r="BK1725" s="1167">
        <v>1721</v>
      </c>
    </row>
    <row r="1726" spans="63:63" ht="13.5" customHeight="1">
      <c r="BK1726" s="1167">
        <v>1722</v>
      </c>
    </row>
    <row r="1727" spans="63:63" ht="13.5" customHeight="1">
      <c r="BK1727" s="1167">
        <v>1723</v>
      </c>
    </row>
    <row r="1728" spans="63:63" ht="13.5" customHeight="1">
      <c r="BK1728" s="1167">
        <v>1724</v>
      </c>
    </row>
    <row r="1729" spans="63:63" ht="13.5" customHeight="1">
      <c r="BK1729" s="1167">
        <v>1725</v>
      </c>
    </row>
    <row r="1730" spans="63:63" ht="13.5" customHeight="1">
      <c r="BK1730" s="1167">
        <v>1726</v>
      </c>
    </row>
    <row r="1731" spans="63:63" ht="13.5" customHeight="1">
      <c r="BK1731" s="1167">
        <v>1727</v>
      </c>
    </row>
    <row r="1732" spans="63:63" ht="13.5" customHeight="1">
      <c r="BK1732" s="1167">
        <v>1728</v>
      </c>
    </row>
    <row r="1733" spans="63:63" ht="13.5" customHeight="1">
      <c r="BK1733" s="1167">
        <v>1729</v>
      </c>
    </row>
    <row r="1734" spans="63:63" ht="13.5" customHeight="1">
      <c r="BK1734" s="1167">
        <v>1730</v>
      </c>
    </row>
    <row r="1735" spans="63:63" ht="13.5" customHeight="1">
      <c r="BK1735" s="1167">
        <v>1731</v>
      </c>
    </row>
    <row r="1736" spans="63:63" ht="13.5" customHeight="1">
      <c r="BK1736" s="1167">
        <v>1732</v>
      </c>
    </row>
    <row r="1737" spans="63:63" ht="13.5" customHeight="1">
      <c r="BK1737" s="1167">
        <v>1733</v>
      </c>
    </row>
    <row r="1738" spans="63:63" ht="13.5" customHeight="1">
      <c r="BK1738" s="1167">
        <v>1734</v>
      </c>
    </row>
    <row r="1739" spans="63:63" ht="13.5" customHeight="1">
      <c r="BK1739" s="1167">
        <v>1735</v>
      </c>
    </row>
    <row r="1740" spans="63:63" ht="13.5" customHeight="1">
      <c r="BK1740" s="1167">
        <v>1736</v>
      </c>
    </row>
    <row r="1741" spans="63:63" ht="13.5" customHeight="1">
      <c r="BK1741" s="1167">
        <v>1737</v>
      </c>
    </row>
    <row r="1742" spans="63:63" ht="13.5" customHeight="1">
      <c r="BK1742" s="1167">
        <v>1738</v>
      </c>
    </row>
    <row r="1743" spans="63:63" ht="13.5" customHeight="1">
      <c r="BK1743" s="1167">
        <v>1739</v>
      </c>
    </row>
    <row r="1744" spans="63:63" ht="13.5" customHeight="1">
      <c r="BK1744" s="1167">
        <v>1740</v>
      </c>
    </row>
    <row r="1745" spans="63:63" ht="13.5" customHeight="1">
      <c r="BK1745" s="1167">
        <v>1741</v>
      </c>
    </row>
    <row r="1746" spans="63:63" ht="13.5" customHeight="1">
      <c r="BK1746" s="1167">
        <v>1742</v>
      </c>
    </row>
    <row r="1747" spans="63:63" ht="13.5" customHeight="1">
      <c r="BK1747" s="1167">
        <v>1743</v>
      </c>
    </row>
    <row r="1748" spans="63:63" ht="13.5" customHeight="1">
      <c r="BK1748" s="1167">
        <v>1744</v>
      </c>
    </row>
    <row r="1749" spans="63:63" ht="13.5" customHeight="1">
      <c r="BK1749" s="1167">
        <v>1745</v>
      </c>
    </row>
    <row r="1750" spans="63:63" ht="13.5" customHeight="1">
      <c r="BK1750" s="1167">
        <v>1746</v>
      </c>
    </row>
    <row r="1751" spans="63:63" ht="13.5" customHeight="1">
      <c r="BK1751" s="1167">
        <v>1747</v>
      </c>
    </row>
    <row r="1752" spans="63:63" ht="13.5" customHeight="1">
      <c r="BK1752" s="1167">
        <v>1748</v>
      </c>
    </row>
    <row r="1753" spans="63:63" ht="13.5" customHeight="1">
      <c r="BK1753" s="1167">
        <v>1749</v>
      </c>
    </row>
    <row r="1754" spans="63:63" ht="13.5" customHeight="1">
      <c r="BK1754" s="1167">
        <v>1750</v>
      </c>
    </row>
    <row r="1755" spans="63:63" ht="13.5" customHeight="1">
      <c r="BK1755" s="1167">
        <v>1751</v>
      </c>
    </row>
    <row r="1756" spans="63:63" ht="13.5" customHeight="1">
      <c r="BK1756" s="1167">
        <v>1752</v>
      </c>
    </row>
    <row r="1757" spans="63:63" ht="13.5" customHeight="1">
      <c r="BK1757" s="1167">
        <v>1753</v>
      </c>
    </row>
    <row r="1758" spans="63:63" ht="13.5" customHeight="1">
      <c r="BK1758" s="1167">
        <v>1754</v>
      </c>
    </row>
    <row r="1759" spans="63:63" ht="13.5" customHeight="1">
      <c r="BK1759" s="1167">
        <v>1755</v>
      </c>
    </row>
    <row r="1760" spans="63:63" ht="13.5" customHeight="1">
      <c r="BK1760" s="1167">
        <v>1756</v>
      </c>
    </row>
    <row r="1761" spans="63:63" ht="13.5" customHeight="1">
      <c r="BK1761" s="1167">
        <v>1757</v>
      </c>
    </row>
    <row r="1762" spans="63:63" ht="13.5" customHeight="1">
      <c r="BK1762" s="1167">
        <v>1758</v>
      </c>
    </row>
    <row r="1763" spans="63:63" ht="13.5" customHeight="1">
      <c r="BK1763" s="1167">
        <v>1759</v>
      </c>
    </row>
    <row r="1764" spans="63:63" ht="13.5" customHeight="1">
      <c r="BK1764" s="1167">
        <v>1760</v>
      </c>
    </row>
    <row r="1765" spans="63:63" ht="13.5" customHeight="1">
      <c r="BK1765" s="1167">
        <v>1761</v>
      </c>
    </row>
    <row r="1766" spans="63:63" ht="13.5" customHeight="1">
      <c r="BK1766" s="1167">
        <v>1762</v>
      </c>
    </row>
    <row r="1767" spans="63:63" ht="13.5" customHeight="1">
      <c r="BK1767" s="1167">
        <v>1763</v>
      </c>
    </row>
    <row r="1768" spans="63:63" ht="13.5" customHeight="1">
      <c r="BK1768" s="1167">
        <v>1764</v>
      </c>
    </row>
    <row r="1769" spans="63:63" ht="13.5" customHeight="1">
      <c r="BK1769" s="1167">
        <v>1765</v>
      </c>
    </row>
    <row r="1770" spans="63:63" ht="13.5" customHeight="1">
      <c r="BK1770" s="1167">
        <v>1766</v>
      </c>
    </row>
    <row r="1771" spans="63:63" ht="13.5" customHeight="1">
      <c r="BK1771" s="1167">
        <v>1767</v>
      </c>
    </row>
    <row r="1772" spans="63:63" ht="13.5" customHeight="1">
      <c r="BK1772" s="1167">
        <v>1768</v>
      </c>
    </row>
    <row r="1773" spans="63:63" ht="13.5" customHeight="1">
      <c r="BK1773" s="1167">
        <v>1769</v>
      </c>
    </row>
    <row r="1774" spans="63:63" ht="13.5" customHeight="1">
      <c r="BK1774" s="1167">
        <v>1770</v>
      </c>
    </row>
    <row r="1775" spans="63:63" ht="13.5" customHeight="1">
      <c r="BK1775" s="1167">
        <v>1771</v>
      </c>
    </row>
    <row r="1776" spans="63:63" ht="13.5" customHeight="1">
      <c r="BK1776" s="1167">
        <v>1772</v>
      </c>
    </row>
    <row r="1777" spans="63:63" ht="13.5" customHeight="1">
      <c r="BK1777" s="1167">
        <v>1773</v>
      </c>
    </row>
    <row r="1778" spans="63:63" ht="13.5" customHeight="1">
      <c r="BK1778" s="1167">
        <v>1774</v>
      </c>
    </row>
    <row r="1779" spans="63:63" ht="13.5" customHeight="1">
      <c r="BK1779" s="1167">
        <v>1775</v>
      </c>
    </row>
    <row r="1780" spans="63:63" ht="13.5" customHeight="1">
      <c r="BK1780" s="1167">
        <v>1776</v>
      </c>
    </row>
    <row r="1781" spans="63:63" ht="13.5" customHeight="1">
      <c r="BK1781" s="1167">
        <v>1777</v>
      </c>
    </row>
    <row r="1782" spans="63:63" ht="13.5" customHeight="1">
      <c r="BK1782" s="1167">
        <v>1778</v>
      </c>
    </row>
    <row r="1783" spans="63:63" ht="13.5" customHeight="1">
      <c r="BK1783" s="1167">
        <v>1779</v>
      </c>
    </row>
    <row r="1784" spans="63:63" ht="13.5" customHeight="1">
      <c r="BK1784" s="1167">
        <v>1780</v>
      </c>
    </row>
    <row r="1785" spans="63:63" ht="13.5" customHeight="1">
      <c r="BK1785" s="1167">
        <v>1781</v>
      </c>
    </row>
    <row r="1786" spans="63:63" ht="13.5" customHeight="1">
      <c r="BK1786" s="1167">
        <v>1782</v>
      </c>
    </row>
    <row r="1787" spans="63:63" ht="13.5" customHeight="1">
      <c r="BK1787" s="1167">
        <v>1783</v>
      </c>
    </row>
    <row r="1788" spans="63:63" ht="13.5" customHeight="1">
      <c r="BK1788" s="1167">
        <v>1784</v>
      </c>
    </row>
    <row r="1789" spans="63:63" ht="13.5" customHeight="1">
      <c r="BK1789" s="1167">
        <v>1785</v>
      </c>
    </row>
    <row r="1790" spans="63:63" ht="13.5" customHeight="1">
      <c r="BK1790" s="1167">
        <v>1786</v>
      </c>
    </row>
    <row r="1791" spans="63:63" ht="13.5" customHeight="1">
      <c r="BK1791" s="1167">
        <v>1787</v>
      </c>
    </row>
    <row r="1792" spans="63:63" ht="13.5" customHeight="1">
      <c r="BK1792" s="1167">
        <v>1788</v>
      </c>
    </row>
    <row r="1793" spans="63:63" ht="13.5" customHeight="1">
      <c r="BK1793" s="1167">
        <v>1789</v>
      </c>
    </row>
    <row r="1794" spans="63:63" ht="13.5" customHeight="1">
      <c r="BK1794" s="1167">
        <v>1790</v>
      </c>
    </row>
    <row r="1795" spans="63:63" ht="13.5" customHeight="1">
      <c r="BK1795" s="1167">
        <v>1791</v>
      </c>
    </row>
    <row r="1796" spans="63:63" ht="13.5" customHeight="1">
      <c r="BK1796" s="1167">
        <v>1792</v>
      </c>
    </row>
    <row r="1797" spans="63:63" ht="13.5" customHeight="1">
      <c r="BK1797" s="1167">
        <v>1793</v>
      </c>
    </row>
    <row r="1798" spans="63:63" ht="13.5" customHeight="1">
      <c r="BK1798" s="1167">
        <v>1794</v>
      </c>
    </row>
    <row r="1799" spans="63:63" ht="13.5" customHeight="1">
      <c r="BK1799" s="1167">
        <v>1795</v>
      </c>
    </row>
    <row r="1800" spans="63:63" ht="13.5" customHeight="1">
      <c r="BK1800" s="1167">
        <v>1796</v>
      </c>
    </row>
    <row r="1801" spans="63:63" ht="13.5" customHeight="1">
      <c r="BK1801" s="1167">
        <v>1797</v>
      </c>
    </row>
    <row r="1802" spans="63:63" ht="13.5" customHeight="1">
      <c r="BK1802" s="1167">
        <v>1798</v>
      </c>
    </row>
    <row r="1803" spans="63:63" ht="13.5" customHeight="1">
      <c r="BK1803" s="1167">
        <v>1799</v>
      </c>
    </row>
    <row r="1804" spans="63:63" ht="13.5" customHeight="1">
      <c r="BK1804" s="1167">
        <v>1800</v>
      </c>
    </row>
    <row r="1805" spans="63:63" ht="13.5" customHeight="1">
      <c r="BK1805" s="1167">
        <v>1801</v>
      </c>
    </row>
    <row r="1806" spans="63:63" ht="13.5" customHeight="1">
      <c r="BK1806" s="1167">
        <v>1802</v>
      </c>
    </row>
    <row r="1807" spans="63:63" ht="13.5" customHeight="1">
      <c r="BK1807" s="1167">
        <v>1803</v>
      </c>
    </row>
    <row r="1808" spans="63:63" ht="13.5" customHeight="1">
      <c r="BK1808" s="1167">
        <v>1804</v>
      </c>
    </row>
    <row r="1809" spans="63:63" ht="13.5" customHeight="1">
      <c r="BK1809" s="1167">
        <v>1805</v>
      </c>
    </row>
    <row r="1810" spans="63:63" ht="13.5" customHeight="1">
      <c r="BK1810" s="1167">
        <v>1806</v>
      </c>
    </row>
    <row r="1811" spans="63:63" ht="13.5" customHeight="1">
      <c r="BK1811" s="1167">
        <v>1807</v>
      </c>
    </row>
    <row r="1812" spans="63:63" ht="13.5" customHeight="1">
      <c r="BK1812" s="1167">
        <v>1808</v>
      </c>
    </row>
    <row r="1813" spans="63:63" ht="13.5" customHeight="1">
      <c r="BK1813" s="1167">
        <v>1809</v>
      </c>
    </row>
    <row r="1814" spans="63:63" ht="13.5" customHeight="1">
      <c r="BK1814" s="1167">
        <v>1810</v>
      </c>
    </row>
    <row r="1815" spans="63:63" ht="13.5" customHeight="1">
      <c r="BK1815" s="1167">
        <v>1811</v>
      </c>
    </row>
    <row r="1816" spans="63:63" ht="13.5" customHeight="1">
      <c r="BK1816" s="1167">
        <v>1812</v>
      </c>
    </row>
    <row r="1817" spans="63:63" ht="13.5" customHeight="1">
      <c r="BK1817" s="1167">
        <v>1813</v>
      </c>
    </row>
    <row r="1818" spans="63:63" ht="13.5" customHeight="1">
      <c r="BK1818" s="1167">
        <v>1814</v>
      </c>
    </row>
    <row r="1819" spans="63:63" ht="13.5" customHeight="1">
      <c r="BK1819" s="1167">
        <v>1815</v>
      </c>
    </row>
    <row r="1820" spans="63:63" ht="13.5" customHeight="1">
      <c r="BK1820" s="1167">
        <v>1816</v>
      </c>
    </row>
    <row r="1821" spans="63:63" ht="13.5" customHeight="1">
      <c r="BK1821" s="1167">
        <v>1817</v>
      </c>
    </row>
    <row r="1822" spans="63:63" ht="13.5" customHeight="1">
      <c r="BK1822" s="1167">
        <v>1818</v>
      </c>
    </row>
    <row r="1823" spans="63:63" ht="13.5" customHeight="1">
      <c r="BK1823" s="1167">
        <v>1819</v>
      </c>
    </row>
    <row r="1824" spans="63:63" ht="13.5" customHeight="1">
      <c r="BK1824" s="1167">
        <v>1820</v>
      </c>
    </row>
    <row r="1825" spans="63:63" ht="13.5" customHeight="1">
      <c r="BK1825" s="1167">
        <v>1821</v>
      </c>
    </row>
    <row r="1826" spans="63:63" ht="13.5" customHeight="1">
      <c r="BK1826" s="1167">
        <v>1822</v>
      </c>
    </row>
    <row r="1827" spans="63:63" ht="13.5" customHeight="1">
      <c r="BK1827" s="1167">
        <v>1823</v>
      </c>
    </row>
    <row r="1828" spans="63:63" ht="13.5" customHeight="1">
      <c r="BK1828" s="1167">
        <v>1824</v>
      </c>
    </row>
    <row r="1829" spans="63:63" ht="13.5" customHeight="1">
      <c r="BK1829" s="1167">
        <v>1825</v>
      </c>
    </row>
    <row r="1830" spans="63:63" ht="13.5" customHeight="1">
      <c r="BK1830" s="1167">
        <v>1826</v>
      </c>
    </row>
    <row r="1831" spans="63:63" ht="13.5" customHeight="1">
      <c r="BK1831" s="1167">
        <v>1827</v>
      </c>
    </row>
    <row r="1832" spans="63:63" ht="13.5" customHeight="1">
      <c r="BK1832" s="1167">
        <v>1828</v>
      </c>
    </row>
    <row r="1833" spans="63:63" ht="13.5" customHeight="1">
      <c r="BK1833" s="1167">
        <v>1829</v>
      </c>
    </row>
    <row r="1834" spans="63:63" ht="13.5" customHeight="1">
      <c r="BK1834" s="1167">
        <v>1830</v>
      </c>
    </row>
    <row r="1835" spans="63:63" ht="13.5" customHeight="1">
      <c r="BK1835" s="1167">
        <v>1831</v>
      </c>
    </row>
    <row r="1836" spans="63:63" ht="13.5" customHeight="1">
      <c r="BK1836" s="1167">
        <v>1832</v>
      </c>
    </row>
    <row r="1837" spans="63:63" ht="13.5" customHeight="1">
      <c r="BK1837" s="1167">
        <v>1833</v>
      </c>
    </row>
    <row r="1838" spans="63:63" ht="13.5" customHeight="1">
      <c r="BK1838" s="1167">
        <v>1834</v>
      </c>
    </row>
    <row r="1839" spans="63:63" ht="13.5" customHeight="1">
      <c r="BK1839" s="1167">
        <v>1835</v>
      </c>
    </row>
    <row r="1840" spans="63:63" ht="13.5" customHeight="1">
      <c r="BK1840" s="1167">
        <v>1836</v>
      </c>
    </row>
    <row r="1841" spans="63:63" ht="13.5" customHeight="1">
      <c r="BK1841" s="1167">
        <v>1837</v>
      </c>
    </row>
    <row r="1842" spans="63:63" ht="13.5" customHeight="1">
      <c r="BK1842" s="1167">
        <v>1838</v>
      </c>
    </row>
    <row r="1843" spans="63:63" ht="13.5" customHeight="1">
      <c r="BK1843" s="1167">
        <v>1839</v>
      </c>
    </row>
    <row r="1844" spans="63:63" ht="13.5" customHeight="1">
      <c r="BK1844" s="1167">
        <v>1840</v>
      </c>
    </row>
    <row r="1845" spans="63:63" ht="13.5" customHeight="1">
      <c r="BK1845" s="1167">
        <v>1841</v>
      </c>
    </row>
    <row r="1846" spans="63:63" ht="13.5" customHeight="1">
      <c r="BK1846" s="1167">
        <v>1842</v>
      </c>
    </row>
    <row r="1847" spans="63:63" ht="13.5" customHeight="1">
      <c r="BK1847" s="1167">
        <v>1843</v>
      </c>
    </row>
    <row r="1848" spans="63:63" ht="13.5" customHeight="1">
      <c r="BK1848" s="1167">
        <v>1844</v>
      </c>
    </row>
    <row r="1849" spans="63:63" ht="13.5" customHeight="1">
      <c r="BK1849" s="1167">
        <v>1845</v>
      </c>
    </row>
    <row r="1850" spans="63:63" ht="13.5" customHeight="1">
      <c r="BK1850" s="1167">
        <v>1846</v>
      </c>
    </row>
    <row r="1851" spans="63:63" ht="13.5" customHeight="1">
      <c r="BK1851" s="1167">
        <v>1847</v>
      </c>
    </row>
    <row r="1852" spans="63:63" ht="13.5" customHeight="1">
      <c r="BK1852" s="1167">
        <v>1848</v>
      </c>
    </row>
    <row r="1853" spans="63:63" ht="13.5" customHeight="1">
      <c r="BK1853" s="1167">
        <v>1849</v>
      </c>
    </row>
    <row r="1854" spans="63:63" ht="13.5" customHeight="1">
      <c r="BK1854" s="1167">
        <v>1850</v>
      </c>
    </row>
    <row r="1855" spans="63:63" ht="13.5" customHeight="1">
      <c r="BK1855" s="1167">
        <v>1851</v>
      </c>
    </row>
    <row r="1856" spans="63:63" ht="13.5" customHeight="1">
      <c r="BK1856" s="1167">
        <v>1852</v>
      </c>
    </row>
    <row r="1857" spans="63:63" ht="13.5" customHeight="1">
      <c r="BK1857" s="1167">
        <v>1853</v>
      </c>
    </row>
    <row r="1858" spans="63:63" ht="13.5" customHeight="1">
      <c r="BK1858" s="1167">
        <v>1854</v>
      </c>
    </row>
    <row r="1859" spans="63:63" ht="13.5" customHeight="1">
      <c r="BK1859" s="1167">
        <v>1855</v>
      </c>
    </row>
    <row r="1860" spans="63:63" ht="13.5" customHeight="1">
      <c r="BK1860" s="1167">
        <v>1856</v>
      </c>
    </row>
    <row r="1861" spans="63:63" ht="13.5" customHeight="1">
      <c r="BK1861" s="1167">
        <v>1857</v>
      </c>
    </row>
    <row r="1862" spans="63:63" ht="13.5" customHeight="1">
      <c r="BK1862" s="1167">
        <v>1858</v>
      </c>
    </row>
    <row r="1863" spans="63:63" ht="13.5" customHeight="1">
      <c r="BK1863" s="1167">
        <v>1859</v>
      </c>
    </row>
    <row r="1864" spans="63:63" ht="13.5" customHeight="1">
      <c r="BK1864" s="1167">
        <v>1860</v>
      </c>
    </row>
    <row r="1865" spans="63:63" ht="13.5" customHeight="1">
      <c r="BK1865" s="1167">
        <v>1861</v>
      </c>
    </row>
    <row r="1866" spans="63:63" ht="13.5" customHeight="1">
      <c r="BK1866" s="1167">
        <v>1862</v>
      </c>
    </row>
    <row r="1867" spans="63:63" ht="13.5" customHeight="1">
      <c r="BK1867" s="1167">
        <v>1863</v>
      </c>
    </row>
    <row r="1868" spans="63:63" ht="13.5" customHeight="1">
      <c r="BK1868" s="1167">
        <v>1864</v>
      </c>
    </row>
    <row r="1869" spans="63:63" ht="13.5" customHeight="1">
      <c r="BK1869" s="1167">
        <v>1865</v>
      </c>
    </row>
    <row r="1870" spans="63:63" ht="13.5" customHeight="1">
      <c r="BK1870" s="1167">
        <v>1866</v>
      </c>
    </row>
    <row r="1871" spans="63:63" ht="13.5" customHeight="1">
      <c r="BK1871" s="1167">
        <v>1867</v>
      </c>
    </row>
    <row r="1872" spans="63:63" ht="13.5" customHeight="1">
      <c r="BK1872" s="1167">
        <v>1868</v>
      </c>
    </row>
    <row r="1873" spans="63:63" ht="13.5" customHeight="1">
      <c r="BK1873" s="1167">
        <v>1869</v>
      </c>
    </row>
    <row r="1874" spans="63:63" ht="13.5" customHeight="1">
      <c r="BK1874" s="1167">
        <v>1870</v>
      </c>
    </row>
    <row r="1875" spans="63:63" ht="13.5" customHeight="1">
      <c r="BK1875" s="1167">
        <v>1871</v>
      </c>
    </row>
    <row r="1876" spans="63:63" ht="13.5" customHeight="1">
      <c r="BK1876" s="1167">
        <v>1872</v>
      </c>
    </row>
    <row r="1877" spans="63:63" ht="13.5" customHeight="1">
      <c r="BK1877" s="1167">
        <v>1873</v>
      </c>
    </row>
    <row r="1878" spans="63:63" ht="13.5" customHeight="1">
      <c r="BK1878" s="1167">
        <v>1874</v>
      </c>
    </row>
    <row r="1879" spans="63:63" ht="13.5" customHeight="1">
      <c r="BK1879" s="1167">
        <v>1875</v>
      </c>
    </row>
    <row r="1880" spans="63:63" ht="13.5" customHeight="1">
      <c r="BK1880" s="1167">
        <v>1876</v>
      </c>
    </row>
    <row r="1881" spans="63:63" ht="13.5" customHeight="1">
      <c r="BK1881" s="1167">
        <v>1877</v>
      </c>
    </row>
    <row r="1882" spans="63:63" ht="13.5" customHeight="1">
      <c r="BK1882" s="1167">
        <v>1878</v>
      </c>
    </row>
    <row r="1883" spans="63:63" ht="13.5" customHeight="1">
      <c r="BK1883" s="1167">
        <v>1879</v>
      </c>
    </row>
    <row r="1884" spans="63:63" ht="13.5" customHeight="1">
      <c r="BK1884" s="1167">
        <v>1880</v>
      </c>
    </row>
    <row r="1885" spans="63:63" ht="13.5" customHeight="1">
      <c r="BK1885" s="1167">
        <v>1881</v>
      </c>
    </row>
    <row r="1886" spans="63:63" ht="13.5" customHeight="1">
      <c r="BK1886" s="1167">
        <v>1882</v>
      </c>
    </row>
    <row r="1887" spans="63:63" ht="13.5" customHeight="1">
      <c r="BK1887" s="1167">
        <v>1883</v>
      </c>
    </row>
    <row r="1888" spans="63:63" ht="13.5" customHeight="1">
      <c r="BK1888" s="1167">
        <v>1884</v>
      </c>
    </row>
    <row r="1889" spans="63:63" ht="13.5" customHeight="1">
      <c r="BK1889" s="1167">
        <v>1885</v>
      </c>
    </row>
    <row r="1890" spans="63:63" ht="13.5" customHeight="1">
      <c r="BK1890" s="1167">
        <v>1886</v>
      </c>
    </row>
    <row r="1891" spans="63:63" ht="13.5" customHeight="1">
      <c r="BK1891" s="1167">
        <v>1887</v>
      </c>
    </row>
    <row r="1892" spans="63:63" ht="13.5" customHeight="1">
      <c r="BK1892" s="1167">
        <v>1888</v>
      </c>
    </row>
    <row r="1893" spans="63:63" ht="13.5" customHeight="1">
      <c r="BK1893" s="1167">
        <v>1889</v>
      </c>
    </row>
    <row r="1894" spans="63:63" ht="13.5" customHeight="1">
      <c r="BK1894" s="1167">
        <v>1890</v>
      </c>
    </row>
    <row r="1895" spans="63:63" ht="13.5" customHeight="1">
      <c r="BK1895" s="1167">
        <v>1891</v>
      </c>
    </row>
    <row r="1896" spans="63:63" ht="13.5" customHeight="1">
      <c r="BK1896" s="1167">
        <v>1892</v>
      </c>
    </row>
    <row r="1897" spans="63:63" ht="13.5" customHeight="1">
      <c r="BK1897" s="1167">
        <v>1893</v>
      </c>
    </row>
    <row r="1898" spans="63:63" ht="13.5" customHeight="1">
      <c r="BK1898" s="1167">
        <v>1894</v>
      </c>
    </row>
    <row r="1899" spans="63:63" ht="13.5" customHeight="1">
      <c r="BK1899" s="1167">
        <v>1895</v>
      </c>
    </row>
    <row r="1900" spans="63:63" ht="13.5" customHeight="1">
      <c r="BK1900" s="1167">
        <v>1896</v>
      </c>
    </row>
    <row r="1901" spans="63:63" ht="13.5" customHeight="1">
      <c r="BK1901" s="1167">
        <v>1897</v>
      </c>
    </row>
    <row r="1902" spans="63:63" ht="13.5" customHeight="1">
      <c r="BK1902" s="1167">
        <v>1898</v>
      </c>
    </row>
    <row r="1903" spans="63:63" ht="13.5" customHeight="1">
      <c r="BK1903" s="1167">
        <v>1899</v>
      </c>
    </row>
    <row r="1904" spans="63:63" ht="13.5" customHeight="1">
      <c r="BK1904" s="1167">
        <v>1900</v>
      </c>
    </row>
    <row r="1905" spans="63:63" ht="13.5" customHeight="1">
      <c r="BK1905" s="1167">
        <v>1901</v>
      </c>
    </row>
    <row r="1906" spans="63:63" ht="13.5" customHeight="1">
      <c r="BK1906" s="1167">
        <v>1902</v>
      </c>
    </row>
    <row r="1907" spans="63:63" ht="13.5" customHeight="1">
      <c r="BK1907" s="1167">
        <v>1903</v>
      </c>
    </row>
    <row r="1908" spans="63:63" ht="13.5" customHeight="1">
      <c r="BK1908" s="1167">
        <v>1904</v>
      </c>
    </row>
    <row r="1909" spans="63:63" ht="13.5" customHeight="1">
      <c r="BK1909" s="1167">
        <v>1905</v>
      </c>
    </row>
    <row r="1910" spans="63:63" ht="13.5" customHeight="1">
      <c r="BK1910" s="1167">
        <v>1906</v>
      </c>
    </row>
    <row r="1911" spans="63:63" ht="13.5" customHeight="1">
      <c r="BK1911" s="1167">
        <v>1907</v>
      </c>
    </row>
    <row r="1912" spans="63:63" ht="13.5" customHeight="1">
      <c r="BK1912" s="1167">
        <v>1908</v>
      </c>
    </row>
    <row r="1913" spans="63:63" ht="13.5" customHeight="1">
      <c r="BK1913" s="1167">
        <v>1909</v>
      </c>
    </row>
    <row r="1914" spans="63:63" ht="13.5" customHeight="1">
      <c r="BK1914" s="1167">
        <v>1910</v>
      </c>
    </row>
    <row r="1915" spans="63:63" ht="13.5" customHeight="1">
      <c r="BK1915" s="1167">
        <v>1911</v>
      </c>
    </row>
    <row r="1916" spans="63:63" ht="13.5" customHeight="1">
      <c r="BK1916" s="1167">
        <v>1912</v>
      </c>
    </row>
    <row r="1917" spans="63:63" ht="13.5" customHeight="1">
      <c r="BK1917" s="1167">
        <v>1913</v>
      </c>
    </row>
    <row r="1918" spans="63:63" ht="13.5" customHeight="1">
      <c r="BK1918" s="1167">
        <v>1914</v>
      </c>
    </row>
    <row r="1919" spans="63:63" ht="13.5" customHeight="1">
      <c r="BK1919" s="1167">
        <v>1915</v>
      </c>
    </row>
    <row r="1920" spans="63:63" ht="13.5" customHeight="1">
      <c r="BK1920" s="1167">
        <v>1916</v>
      </c>
    </row>
    <row r="1921" spans="63:63" ht="13.5" customHeight="1">
      <c r="BK1921" s="1167">
        <v>1917</v>
      </c>
    </row>
    <row r="1922" spans="63:63" ht="13.5" customHeight="1">
      <c r="BK1922" s="1167">
        <v>1918</v>
      </c>
    </row>
    <row r="1923" spans="63:63" ht="13.5" customHeight="1">
      <c r="BK1923" s="1167">
        <v>1919</v>
      </c>
    </row>
    <row r="1924" spans="63:63" ht="13.5" customHeight="1">
      <c r="BK1924" s="1167">
        <v>1920</v>
      </c>
    </row>
    <row r="1925" spans="63:63" ht="13.5" customHeight="1">
      <c r="BK1925" s="1167">
        <v>1921</v>
      </c>
    </row>
    <row r="1926" spans="63:63" ht="13.5" customHeight="1">
      <c r="BK1926" s="1167">
        <v>1922</v>
      </c>
    </row>
    <row r="1927" spans="63:63" ht="13.5" customHeight="1">
      <c r="BK1927" s="1167">
        <v>1923</v>
      </c>
    </row>
    <row r="1928" spans="63:63" ht="13.5" customHeight="1">
      <c r="BK1928" s="1167">
        <v>1924</v>
      </c>
    </row>
    <row r="1929" spans="63:63" ht="13.5" customHeight="1">
      <c r="BK1929" s="1167">
        <v>1925</v>
      </c>
    </row>
    <row r="1930" spans="63:63" ht="13.5" customHeight="1">
      <c r="BK1930" s="1167">
        <v>1926</v>
      </c>
    </row>
    <row r="1931" spans="63:63" ht="13.5" customHeight="1">
      <c r="BK1931" s="1167">
        <v>1927</v>
      </c>
    </row>
    <row r="1932" spans="63:63" ht="13.5" customHeight="1">
      <c r="BK1932" s="1167">
        <v>1928</v>
      </c>
    </row>
    <row r="1933" spans="63:63" ht="13.5" customHeight="1">
      <c r="BK1933" s="1167">
        <v>1929</v>
      </c>
    </row>
    <row r="1934" spans="63:63" ht="13.5" customHeight="1">
      <c r="BK1934" s="1167">
        <v>1930</v>
      </c>
    </row>
    <row r="1935" spans="63:63" ht="13.5" customHeight="1">
      <c r="BK1935" s="1167">
        <v>1931</v>
      </c>
    </row>
    <row r="1936" spans="63:63" ht="13.5" customHeight="1">
      <c r="BK1936" s="1167">
        <v>1932</v>
      </c>
    </row>
    <row r="1937" spans="63:63" ht="13.5" customHeight="1">
      <c r="BK1937" s="1167">
        <v>1933</v>
      </c>
    </row>
    <row r="1938" spans="63:63" ht="13.5" customHeight="1">
      <c r="BK1938" s="1167">
        <v>1934</v>
      </c>
    </row>
    <row r="1939" spans="63:63" ht="13.5" customHeight="1">
      <c r="BK1939" s="1167">
        <v>1935</v>
      </c>
    </row>
    <row r="1940" spans="63:63" ht="13.5" customHeight="1">
      <c r="BK1940" s="1167">
        <v>1936</v>
      </c>
    </row>
    <row r="1941" spans="63:63" ht="13.5" customHeight="1">
      <c r="BK1941" s="1167">
        <v>1937</v>
      </c>
    </row>
    <row r="1942" spans="63:63" ht="13.5" customHeight="1">
      <c r="BK1942" s="1167">
        <v>1938</v>
      </c>
    </row>
    <row r="1943" spans="63:63" ht="13.5" customHeight="1">
      <c r="BK1943" s="1167">
        <v>1939</v>
      </c>
    </row>
    <row r="1944" spans="63:63" ht="13.5" customHeight="1">
      <c r="BK1944" s="1167">
        <v>1940</v>
      </c>
    </row>
    <row r="1945" spans="63:63" ht="13.5" customHeight="1">
      <c r="BK1945" s="1167">
        <v>1941</v>
      </c>
    </row>
    <row r="1946" spans="63:63" ht="13.5" customHeight="1">
      <c r="BK1946" s="1167">
        <v>1942</v>
      </c>
    </row>
    <row r="1947" spans="63:63" ht="13.5" customHeight="1">
      <c r="BK1947" s="1167">
        <v>1943</v>
      </c>
    </row>
    <row r="1948" spans="63:63" ht="13.5" customHeight="1">
      <c r="BK1948" s="1167">
        <v>1944</v>
      </c>
    </row>
    <row r="1949" spans="63:63" ht="13.5" customHeight="1">
      <c r="BK1949" s="1167">
        <v>1945</v>
      </c>
    </row>
    <row r="1950" spans="63:63" ht="13.5" customHeight="1">
      <c r="BK1950" s="1167">
        <v>1946</v>
      </c>
    </row>
    <row r="1951" spans="63:63" ht="13.5" customHeight="1">
      <c r="BK1951" s="1167">
        <v>1947</v>
      </c>
    </row>
    <row r="1952" spans="63:63" ht="13.5" customHeight="1">
      <c r="BK1952" s="1167">
        <v>1948</v>
      </c>
    </row>
    <row r="1953" spans="63:63" ht="13.5" customHeight="1">
      <c r="BK1953" s="1167">
        <v>1949</v>
      </c>
    </row>
    <row r="1954" spans="63:63" ht="13.5" customHeight="1">
      <c r="BK1954" s="1167">
        <v>1950</v>
      </c>
    </row>
    <row r="1955" spans="63:63" ht="13.5" customHeight="1">
      <c r="BK1955" s="1167">
        <v>1951</v>
      </c>
    </row>
    <row r="1956" spans="63:63" ht="13.5" customHeight="1">
      <c r="BK1956" s="1167">
        <v>1952</v>
      </c>
    </row>
    <row r="1957" spans="63:63" ht="13.5" customHeight="1">
      <c r="BK1957" s="1167">
        <v>1953</v>
      </c>
    </row>
    <row r="1958" spans="63:63" ht="13.5" customHeight="1">
      <c r="BK1958" s="1167">
        <v>1954</v>
      </c>
    </row>
    <row r="1959" spans="63:63" ht="13.5" customHeight="1">
      <c r="BK1959" s="1167">
        <v>1955</v>
      </c>
    </row>
    <row r="1960" spans="63:63" ht="13.5" customHeight="1">
      <c r="BK1960" s="1167">
        <v>1956</v>
      </c>
    </row>
    <row r="1961" spans="63:63" ht="13.5" customHeight="1">
      <c r="BK1961" s="1167">
        <v>1957</v>
      </c>
    </row>
    <row r="1962" spans="63:63" ht="13.5" customHeight="1">
      <c r="BK1962" s="1167">
        <v>1958</v>
      </c>
    </row>
    <row r="1963" spans="63:63" ht="13.5" customHeight="1">
      <c r="BK1963" s="1167">
        <v>1959</v>
      </c>
    </row>
    <row r="1964" spans="63:63" ht="13.5" customHeight="1">
      <c r="BK1964" s="1167">
        <v>1960</v>
      </c>
    </row>
    <row r="1965" spans="63:63" ht="13.5" customHeight="1">
      <c r="BK1965" s="1167">
        <v>1961</v>
      </c>
    </row>
    <row r="1966" spans="63:63" ht="13.5" customHeight="1">
      <c r="BK1966" s="1167">
        <v>1962</v>
      </c>
    </row>
    <row r="1967" spans="63:63" ht="13.5" customHeight="1">
      <c r="BK1967" s="1167">
        <v>1963</v>
      </c>
    </row>
    <row r="1968" spans="63:63" ht="13.5" customHeight="1">
      <c r="BK1968" s="1167">
        <v>1964</v>
      </c>
    </row>
    <row r="1969" spans="63:63" ht="13.5" customHeight="1">
      <c r="BK1969" s="1167">
        <v>1965</v>
      </c>
    </row>
    <row r="1970" spans="63:63" ht="13.5" customHeight="1">
      <c r="BK1970" s="1167">
        <v>1966</v>
      </c>
    </row>
    <row r="1971" spans="63:63" ht="13.5" customHeight="1">
      <c r="BK1971" s="1167">
        <v>1967</v>
      </c>
    </row>
    <row r="1972" spans="63:63" ht="13.5" customHeight="1">
      <c r="BK1972" s="1167">
        <v>1968</v>
      </c>
    </row>
    <row r="1973" spans="63:63" ht="13.5" customHeight="1">
      <c r="BK1973" s="1167">
        <v>1969</v>
      </c>
    </row>
    <row r="1974" spans="63:63" ht="13.5" customHeight="1">
      <c r="BK1974" s="1167">
        <v>1970</v>
      </c>
    </row>
    <row r="1975" spans="63:63" ht="13.5" customHeight="1">
      <c r="BK1975" s="1167">
        <v>1971</v>
      </c>
    </row>
    <row r="1976" spans="63:63" ht="13.5" customHeight="1">
      <c r="BK1976" s="1167">
        <v>1972</v>
      </c>
    </row>
    <row r="1977" spans="63:63" ht="13.5" customHeight="1">
      <c r="BK1977" s="1167">
        <v>1973</v>
      </c>
    </row>
    <row r="1978" spans="63:63" ht="13.5" customHeight="1">
      <c r="BK1978" s="1167">
        <v>1974</v>
      </c>
    </row>
    <row r="1979" spans="63:63" ht="13.5" customHeight="1">
      <c r="BK1979" s="1167">
        <v>1975</v>
      </c>
    </row>
    <row r="1980" spans="63:63" ht="13.5" customHeight="1">
      <c r="BK1980" s="1167">
        <v>1976</v>
      </c>
    </row>
    <row r="1981" spans="63:63" ht="13.5" customHeight="1">
      <c r="BK1981" s="1167">
        <v>1977</v>
      </c>
    </row>
    <row r="1982" spans="63:63" ht="13.5" customHeight="1">
      <c r="BK1982" s="1167">
        <v>1978</v>
      </c>
    </row>
    <row r="1983" spans="63:63" ht="13.5" customHeight="1">
      <c r="BK1983" s="1167">
        <v>1979</v>
      </c>
    </row>
    <row r="1984" spans="63:63" ht="13.5" customHeight="1">
      <c r="BK1984" s="1167">
        <v>1980</v>
      </c>
    </row>
    <row r="1985" spans="63:63" ht="13.5" customHeight="1">
      <c r="BK1985" s="1167">
        <v>1981</v>
      </c>
    </row>
    <row r="1986" spans="63:63" ht="13.5" customHeight="1">
      <c r="BK1986" s="1167">
        <v>1982</v>
      </c>
    </row>
    <row r="1987" spans="63:63" ht="13.5" customHeight="1">
      <c r="BK1987" s="1167">
        <v>1983</v>
      </c>
    </row>
    <row r="1988" spans="63:63" ht="13.5" customHeight="1">
      <c r="BK1988" s="1167">
        <v>1984</v>
      </c>
    </row>
    <row r="1989" spans="63:63" ht="13.5" customHeight="1">
      <c r="BK1989" s="1167">
        <v>1985</v>
      </c>
    </row>
    <row r="1990" spans="63:63" ht="13.5" customHeight="1">
      <c r="BK1990" s="1167">
        <v>1986</v>
      </c>
    </row>
    <row r="1991" spans="63:63" ht="13.5" customHeight="1">
      <c r="BK1991" s="1167">
        <v>1987</v>
      </c>
    </row>
    <row r="1992" spans="63:63" ht="13.5" customHeight="1">
      <c r="BK1992" s="1167">
        <v>1988</v>
      </c>
    </row>
    <row r="1993" spans="63:63" ht="13.5" customHeight="1">
      <c r="BK1993" s="1167">
        <v>1989</v>
      </c>
    </row>
    <row r="1994" spans="63:63" ht="13.5" customHeight="1">
      <c r="BK1994" s="1167">
        <v>1990</v>
      </c>
    </row>
    <row r="1995" spans="63:63" ht="13.5" customHeight="1">
      <c r="BK1995" s="1167">
        <v>1991</v>
      </c>
    </row>
    <row r="1996" spans="63:63" ht="13.5" customHeight="1">
      <c r="BK1996" s="1167">
        <v>1992</v>
      </c>
    </row>
    <row r="1997" spans="63:63" ht="13.5" customHeight="1">
      <c r="BK1997" s="1167">
        <v>1993</v>
      </c>
    </row>
    <row r="1998" spans="63:63" ht="13.5" customHeight="1">
      <c r="BK1998" s="1167">
        <v>1994</v>
      </c>
    </row>
    <row r="1999" spans="63:63" ht="13.5" customHeight="1">
      <c r="BK1999" s="1167">
        <v>1995</v>
      </c>
    </row>
    <row r="2000" spans="63:63" ht="13.5" customHeight="1">
      <c r="BK2000" s="1167">
        <v>1996</v>
      </c>
    </row>
    <row r="2001" spans="63:63" ht="13.5" customHeight="1">
      <c r="BK2001" s="1167">
        <v>1997</v>
      </c>
    </row>
    <row r="2002" spans="63:63" ht="13.5" customHeight="1">
      <c r="BK2002" s="1167">
        <v>1998</v>
      </c>
    </row>
    <row r="2003" spans="63:63" ht="13.5" customHeight="1">
      <c r="BK2003" s="1167">
        <v>1999</v>
      </c>
    </row>
    <row r="2004" spans="63:63" ht="13.5" customHeight="1">
      <c r="BK2004" s="1167">
        <v>2000</v>
      </c>
    </row>
    <row r="2005" spans="63:63" ht="13.5" customHeight="1">
      <c r="BK2005" s="1167">
        <v>2001</v>
      </c>
    </row>
    <row r="2006" spans="63:63" ht="13.5" customHeight="1">
      <c r="BK2006" s="1167">
        <v>2002</v>
      </c>
    </row>
    <row r="2007" spans="63:63" ht="13.5" customHeight="1">
      <c r="BK2007" s="1167">
        <v>2003</v>
      </c>
    </row>
    <row r="2008" spans="63:63" ht="13.5" customHeight="1">
      <c r="BK2008" s="1167">
        <v>2004</v>
      </c>
    </row>
    <row r="2009" spans="63:63" ht="13.5" customHeight="1">
      <c r="BK2009" s="1167">
        <v>2005</v>
      </c>
    </row>
    <row r="2010" spans="63:63" ht="13.5" customHeight="1">
      <c r="BK2010" s="1167">
        <v>2006</v>
      </c>
    </row>
    <row r="2011" spans="63:63" ht="13.5" customHeight="1">
      <c r="BK2011" s="1167">
        <v>2007</v>
      </c>
    </row>
    <row r="2012" spans="63:63" ht="13.5" customHeight="1">
      <c r="BK2012" s="1167">
        <v>2008</v>
      </c>
    </row>
    <row r="2013" spans="63:63" ht="13.5" customHeight="1">
      <c r="BK2013" s="1167">
        <v>2009</v>
      </c>
    </row>
    <row r="2014" spans="63:63" ht="13.5" customHeight="1">
      <c r="BK2014" s="1167">
        <v>2010</v>
      </c>
    </row>
    <row r="2015" spans="63:63" ht="13.5" customHeight="1">
      <c r="BK2015" s="1167">
        <v>2011</v>
      </c>
    </row>
    <row r="2016" spans="63:63" ht="13.5" customHeight="1">
      <c r="BK2016" s="1167">
        <v>2012</v>
      </c>
    </row>
    <row r="2017" spans="63:63" ht="13.5" customHeight="1">
      <c r="BK2017" s="1167">
        <v>2013</v>
      </c>
    </row>
    <row r="2018" spans="63:63" ht="13.5" customHeight="1">
      <c r="BK2018" s="1167">
        <v>2014</v>
      </c>
    </row>
    <row r="2019" spans="63:63" ht="13.5" customHeight="1">
      <c r="BK2019" s="1167">
        <v>2015</v>
      </c>
    </row>
    <row r="2020" spans="63:63" ht="13.5" customHeight="1">
      <c r="BK2020" s="1167">
        <v>2016</v>
      </c>
    </row>
    <row r="2021" spans="63:63" ht="13.5" customHeight="1">
      <c r="BK2021" s="1167">
        <v>2017</v>
      </c>
    </row>
    <row r="2022" spans="63:63" ht="13.5" customHeight="1">
      <c r="BK2022" s="1167">
        <v>2018</v>
      </c>
    </row>
    <row r="2023" spans="63:63" ht="13.5" customHeight="1">
      <c r="BK2023" s="1167">
        <v>2019</v>
      </c>
    </row>
    <row r="2024" spans="63:63" ht="13.5" customHeight="1">
      <c r="BK2024" s="1167">
        <v>2020</v>
      </c>
    </row>
    <row r="2025" spans="63:63" ht="13.5" customHeight="1">
      <c r="BK2025" s="1167">
        <v>2021</v>
      </c>
    </row>
    <row r="2026" spans="63:63" ht="13.5" customHeight="1">
      <c r="BK2026" s="1167">
        <v>2022</v>
      </c>
    </row>
    <row r="2027" spans="63:63" ht="13.5" customHeight="1">
      <c r="BK2027" s="1167">
        <v>2023</v>
      </c>
    </row>
    <row r="2028" spans="63:63" ht="13.5" customHeight="1">
      <c r="BK2028" s="1167">
        <v>2024</v>
      </c>
    </row>
    <row r="2029" spans="63:63" ht="13.5" customHeight="1">
      <c r="BK2029" s="1167">
        <v>2025</v>
      </c>
    </row>
    <row r="2030" spans="63:63" ht="13.5" customHeight="1">
      <c r="BK2030" s="1167">
        <v>2026</v>
      </c>
    </row>
    <row r="2031" spans="63:63" ht="13.5" customHeight="1">
      <c r="BK2031" s="1167">
        <v>2027</v>
      </c>
    </row>
    <row r="2032" spans="63:63" ht="13.5" customHeight="1">
      <c r="BK2032" s="1167">
        <v>2028</v>
      </c>
    </row>
    <row r="2033" spans="63:63" ht="13.5" customHeight="1">
      <c r="BK2033" s="1167">
        <v>2029</v>
      </c>
    </row>
    <row r="2034" spans="63:63" ht="13.5" customHeight="1">
      <c r="BK2034" s="1167">
        <v>2030</v>
      </c>
    </row>
    <row r="2035" spans="63:63" ht="13.5" customHeight="1">
      <c r="BK2035" s="1167">
        <v>2031</v>
      </c>
    </row>
    <row r="2036" spans="63:63" ht="13.5" customHeight="1">
      <c r="BK2036" s="1167">
        <v>2032</v>
      </c>
    </row>
    <row r="2037" spans="63:63" ht="13.5" customHeight="1">
      <c r="BK2037" s="1167">
        <v>2033</v>
      </c>
    </row>
    <row r="2038" spans="63:63" ht="13.5" customHeight="1">
      <c r="BK2038" s="1167">
        <v>2034</v>
      </c>
    </row>
    <row r="2039" spans="63:63" ht="13.5" customHeight="1">
      <c r="BK2039" s="1167">
        <v>2035</v>
      </c>
    </row>
    <row r="2040" spans="63:63" ht="13.5" customHeight="1">
      <c r="BK2040" s="1167">
        <v>2036</v>
      </c>
    </row>
    <row r="2041" spans="63:63" ht="13.5" customHeight="1">
      <c r="BK2041" s="1167">
        <v>2037</v>
      </c>
    </row>
    <row r="2042" spans="63:63" ht="13.5" customHeight="1">
      <c r="BK2042" s="1167">
        <v>2038</v>
      </c>
    </row>
    <row r="2043" spans="63:63" ht="13.5" customHeight="1">
      <c r="BK2043" s="1167">
        <v>2039</v>
      </c>
    </row>
    <row r="2044" spans="63:63" ht="13.5" customHeight="1">
      <c r="BK2044" s="1167">
        <v>2040</v>
      </c>
    </row>
    <row r="2045" spans="63:63" ht="13.5" customHeight="1">
      <c r="BK2045" s="1167">
        <v>2041</v>
      </c>
    </row>
    <row r="2046" spans="63:63" ht="13.5" customHeight="1">
      <c r="BK2046" s="1167">
        <v>2042</v>
      </c>
    </row>
    <row r="2047" spans="63:63" ht="13.5" customHeight="1">
      <c r="BK2047" s="1167">
        <v>2043</v>
      </c>
    </row>
    <row r="2048" spans="63:63" ht="13.5" customHeight="1">
      <c r="BK2048" s="1167">
        <v>2044</v>
      </c>
    </row>
    <row r="2049" spans="63:63" ht="13.5" customHeight="1">
      <c r="BK2049" s="1167">
        <v>2045</v>
      </c>
    </row>
    <row r="2050" spans="63:63" ht="13.5" customHeight="1">
      <c r="BK2050" s="1167">
        <v>2046</v>
      </c>
    </row>
    <row r="2051" spans="63:63" ht="13.5" customHeight="1">
      <c r="BK2051" s="1167">
        <v>2047</v>
      </c>
    </row>
    <row r="2052" spans="63:63" ht="13.5" customHeight="1">
      <c r="BK2052" s="1167">
        <v>2048</v>
      </c>
    </row>
    <row r="2053" spans="63:63" ht="13.5" customHeight="1">
      <c r="BK2053" s="1167">
        <v>2049</v>
      </c>
    </row>
    <row r="2054" spans="63:63" ht="13.5" customHeight="1">
      <c r="BK2054" s="1167">
        <v>2050</v>
      </c>
    </row>
    <row r="2055" spans="63:63" ht="13.5" customHeight="1">
      <c r="BK2055" s="1167">
        <v>2051</v>
      </c>
    </row>
    <row r="2056" spans="63:63" ht="13.5" customHeight="1">
      <c r="BK2056" s="1167">
        <v>2052</v>
      </c>
    </row>
    <row r="2057" spans="63:63" ht="13.5" customHeight="1">
      <c r="BK2057" s="1167">
        <v>2053</v>
      </c>
    </row>
    <row r="2058" spans="63:63" ht="13.5" customHeight="1">
      <c r="BK2058" s="1167">
        <v>2054</v>
      </c>
    </row>
    <row r="2059" spans="63:63" ht="13.5" customHeight="1">
      <c r="BK2059" s="1167">
        <v>2055</v>
      </c>
    </row>
    <row r="2060" spans="63:63" ht="13.5" customHeight="1">
      <c r="BK2060" s="1167">
        <v>2056</v>
      </c>
    </row>
    <row r="2061" spans="63:63" ht="13.5" customHeight="1">
      <c r="BK2061" s="1167">
        <v>2057</v>
      </c>
    </row>
    <row r="2062" spans="63:63" ht="13.5" customHeight="1">
      <c r="BK2062" s="1167">
        <v>2058</v>
      </c>
    </row>
    <row r="2063" spans="63:63" ht="13.5" customHeight="1">
      <c r="BK2063" s="1167">
        <v>2059</v>
      </c>
    </row>
    <row r="2064" spans="63:63" ht="13.5" customHeight="1">
      <c r="BK2064" s="1167">
        <v>2060</v>
      </c>
    </row>
    <row r="2065" spans="63:63" ht="13.5" customHeight="1">
      <c r="BK2065" s="1167">
        <v>2061</v>
      </c>
    </row>
    <row r="2066" spans="63:63" ht="13.5" customHeight="1">
      <c r="BK2066" s="1167">
        <v>2062</v>
      </c>
    </row>
    <row r="2067" spans="63:63" ht="13.5" customHeight="1">
      <c r="BK2067" s="1167">
        <v>2063</v>
      </c>
    </row>
    <row r="2068" spans="63:63" ht="13.5" customHeight="1">
      <c r="BK2068" s="1167">
        <v>2064</v>
      </c>
    </row>
    <row r="2069" spans="63:63" ht="13.5" customHeight="1">
      <c r="BK2069" s="1167">
        <v>2065</v>
      </c>
    </row>
    <row r="2070" spans="63:63" ht="13.5" customHeight="1">
      <c r="BK2070" s="1167">
        <v>2066</v>
      </c>
    </row>
    <row r="2071" spans="63:63" ht="13.5" customHeight="1">
      <c r="BK2071" s="1167">
        <v>2067</v>
      </c>
    </row>
    <row r="2072" spans="63:63" ht="13.5" customHeight="1">
      <c r="BK2072" s="1167">
        <v>2068</v>
      </c>
    </row>
    <row r="2073" spans="63:63" ht="13.5" customHeight="1">
      <c r="BK2073" s="1167">
        <v>2069</v>
      </c>
    </row>
    <row r="2074" spans="63:63" ht="13.5" customHeight="1">
      <c r="BK2074" s="1167">
        <v>2070</v>
      </c>
    </row>
    <row r="2075" spans="63:63" ht="13.5" customHeight="1">
      <c r="BK2075" s="1167">
        <v>2071</v>
      </c>
    </row>
    <row r="2076" spans="63:63" ht="13.5" customHeight="1">
      <c r="BK2076" s="1167">
        <v>2072</v>
      </c>
    </row>
    <row r="2077" spans="63:63" ht="13.5" customHeight="1">
      <c r="BK2077" s="1167">
        <v>2073</v>
      </c>
    </row>
    <row r="2078" spans="63:63" ht="13.5" customHeight="1">
      <c r="BK2078" s="1167">
        <v>2074</v>
      </c>
    </row>
    <row r="2079" spans="63:63" ht="13.5" customHeight="1">
      <c r="BK2079" s="1167">
        <v>2075</v>
      </c>
    </row>
    <row r="2080" spans="63:63" ht="13.5" customHeight="1">
      <c r="BK2080" s="1167">
        <v>2076</v>
      </c>
    </row>
    <row r="2081" spans="63:63" ht="13.5" customHeight="1">
      <c r="BK2081" s="1167">
        <v>2077</v>
      </c>
    </row>
    <row r="2082" spans="63:63" ht="13.5" customHeight="1">
      <c r="BK2082" s="1167">
        <v>2078</v>
      </c>
    </row>
    <row r="2083" spans="63:63" ht="13.5" customHeight="1">
      <c r="BK2083" s="1167">
        <v>2079</v>
      </c>
    </row>
    <row r="2084" spans="63:63" ht="13.5" customHeight="1">
      <c r="BK2084" s="1167">
        <v>2080</v>
      </c>
    </row>
    <row r="2085" spans="63:63" ht="13.5" customHeight="1">
      <c r="BK2085" s="1167">
        <v>2081</v>
      </c>
    </row>
    <row r="2086" spans="63:63" ht="13.5" customHeight="1">
      <c r="BK2086" s="1167">
        <v>2082</v>
      </c>
    </row>
    <row r="2087" spans="63:63" ht="13.5" customHeight="1">
      <c r="BK2087" s="1167">
        <v>2083</v>
      </c>
    </row>
    <row r="2088" spans="63:63" ht="13.5" customHeight="1">
      <c r="BK2088" s="1167">
        <v>2084</v>
      </c>
    </row>
    <row r="2089" spans="63:63" ht="13.5" customHeight="1">
      <c r="BK2089" s="1167">
        <v>2085</v>
      </c>
    </row>
    <row r="2090" spans="63:63" ht="13.5" customHeight="1">
      <c r="BK2090" s="1167">
        <v>2086</v>
      </c>
    </row>
    <row r="2091" spans="63:63" ht="13.5" customHeight="1">
      <c r="BK2091" s="1167">
        <v>2087</v>
      </c>
    </row>
    <row r="2092" spans="63:63" ht="13.5" customHeight="1">
      <c r="BK2092" s="1167">
        <v>2088</v>
      </c>
    </row>
    <row r="2093" spans="63:63" ht="13.5" customHeight="1">
      <c r="BK2093" s="1167">
        <v>2089</v>
      </c>
    </row>
    <row r="2094" spans="63:63" ht="13.5" customHeight="1">
      <c r="BK2094" s="1167">
        <v>2090</v>
      </c>
    </row>
    <row r="2095" spans="63:63" ht="13.5" customHeight="1">
      <c r="BK2095" s="1167">
        <v>2091</v>
      </c>
    </row>
    <row r="2096" spans="63:63" ht="13.5" customHeight="1">
      <c r="BK2096" s="1167">
        <v>2092</v>
      </c>
    </row>
    <row r="2097" spans="63:63" ht="13.5" customHeight="1">
      <c r="BK2097" s="1167">
        <v>2093</v>
      </c>
    </row>
    <row r="2098" spans="63:63" ht="13.5" customHeight="1">
      <c r="BK2098" s="1167">
        <v>2094</v>
      </c>
    </row>
    <row r="2099" spans="63:63" ht="13.5" customHeight="1">
      <c r="BK2099" s="1167">
        <v>2095</v>
      </c>
    </row>
    <row r="2100" spans="63:63" ht="13.5" customHeight="1">
      <c r="BK2100" s="1167">
        <v>2096</v>
      </c>
    </row>
    <row r="2101" spans="63:63" ht="13.5" customHeight="1">
      <c r="BK2101" s="1167">
        <v>2097</v>
      </c>
    </row>
    <row r="2102" spans="63:63" ht="13.5" customHeight="1">
      <c r="BK2102" s="1167">
        <v>2098</v>
      </c>
    </row>
    <row r="2103" spans="63:63" ht="13.5" customHeight="1">
      <c r="BK2103" s="1167">
        <v>2099</v>
      </c>
    </row>
    <row r="2104" spans="63:63" ht="13.5" customHeight="1">
      <c r="BK2104" s="1167">
        <v>2100</v>
      </c>
    </row>
    <row r="2105" spans="63:63" ht="13.5" customHeight="1">
      <c r="BK2105" s="1167">
        <v>2101</v>
      </c>
    </row>
    <row r="2106" spans="63:63" ht="13.5" customHeight="1">
      <c r="BK2106" s="1167">
        <v>2102</v>
      </c>
    </row>
    <row r="2107" spans="63:63" ht="13.5" customHeight="1">
      <c r="BK2107" s="1167">
        <v>2103</v>
      </c>
    </row>
    <row r="2108" spans="63:63" ht="13.5" customHeight="1">
      <c r="BK2108" s="1167">
        <v>2104</v>
      </c>
    </row>
    <row r="2109" spans="63:63" ht="13.5" customHeight="1">
      <c r="BK2109" s="1167">
        <v>2105</v>
      </c>
    </row>
    <row r="2110" spans="63:63" ht="13.5" customHeight="1">
      <c r="BK2110" s="1167">
        <v>2106</v>
      </c>
    </row>
    <row r="2111" spans="63:63" ht="13.5" customHeight="1">
      <c r="BK2111" s="1167">
        <v>2107</v>
      </c>
    </row>
    <row r="2112" spans="63:63" ht="13.5" customHeight="1">
      <c r="BK2112" s="1167">
        <v>2108</v>
      </c>
    </row>
    <row r="2113" spans="63:63" ht="13.5" customHeight="1">
      <c r="BK2113" s="1167">
        <v>2109</v>
      </c>
    </row>
    <row r="2114" spans="63:63" ht="13.5" customHeight="1">
      <c r="BK2114" s="1167">
        <v>2110</v>
      </c>
    </row>
    <row r="2115" spans="63:63" ht="13.5" customHeight="1">
      <c r="BK2115" s="1167">
        <v>2111</v>
      </c>
    </row>
    <row r="2116" spans="63:63" ht="13.5" customHeight="1">
      <c r="BK2116" s="1167">
        <v>2112</v>
      </c>
    </row>
    <row r="2117" spans="63:63" ht="13.5" customHeight="1">
      <c r="BK2117" s="1167">
        <v>2113</v>
      </c>
    </row>
    <row r="2118" spans="63:63" ht="13.5" customHeight="1">
      <c r="BK2118" s="1167">
        <v>2114</v>
      </c>
    </row>
    <row r="2119" spans="63:63" ht="13.5" customHeight="1">
      <c r="BK2119" s="1167">
        <v>2115</v>
      </c>
    </row>
    <row r="2120" spans="63:63" ht="13.5" customHeight="1">
      <c r="BK2120" s="1167">
        <v>2116</v>
      </c>
    </row>
    <row r="2121" spans="63:63" ht="13.5" customHeight="1">
      <c r="BK2121" s="1167">
        <v>2117</v>
      </c>
    </row>
    <row r="2122" spans="63:63" ht="13.5" customHeight="1">
      <c r="BK2122" s="1167">
        <v>2118</v>
      </c>
    </row>
    <row r="2123" spans="63:63" ht="13.5" customHeight="1">
      <c r="BK2123" s="1167">
        <v>2119</v>
      </c>
    </row>
    <row r="2124" spans="63:63" ht="13.5" customHeight="1">
      <c r="BK2124" s="1167">
        <v>2120</v>
      </c>
    </row>
    <row r="2125" spans="63:63" ht="13.5" customHeight="1">
      <c r="BK2125" s="1167">
        <v>2121</v>
      </c>
    </row>
    <row r="2126" spans="63:63" ht="13.5" customHeight="1">
      <c r="BK2126" s="1167">
        <v>2122</v>
      </c>
    </row>
    <row r="2127" spans="63:63" ht="13.5" customHeight="1">
      <c r="BK2127" s="1167">
        <v>2123</v>
      </c>
    </row>
    <row r="2128" spans="63:63" ht="13.5" customHeight="1">
      <c r="BK2128" s="1167">
        <v>2124</v>
      </c>
    </row>
    <row r="2129" spans="63:63" ht="13.5" customHeight="1">
      <c r="BK2129" s="1167">
        <v>2125</v>
      </c>
    </row>
    <row r="2130" spans="63:63" ht="13.5" customHeight="1">
      <c r="BK2130" s="1167">
        <v>2126</v>
      </c>
    </row>
    <row r="2131" spans="63:63" ht="13.5" customHeight="1">
      <c r="BK2131" s="1167">
        <v>2127</v>
      </c>
    </row>
    <row r="2132" spans="63:63" ht="13.5" customHeight="1">
      <c r="BK2132" s="1167">
        <v>2128</v>
      </c>
    </row>
    <row r="2133" spans="63:63" ht="13.5" customHeight="1">
      <c r="BK2133" s="1167">
        <v>2129</v>
      </c>
    </row>
    <row r="2134" spans="63:63" ht="13.5" customHeight="1">
      <c r="BK2134" s="1167">
        <v>2130</v>
      </c>
    </row>
    <row r="2135" spans="63:63" ht="13.5" customHeight="1">
      <c r="BK2135" s="1167">
        <v>2131</v>
      </c>
    </row>
    <row r="2136" spans="63:63" ht="13.5" customHeight="1">
      <c r="BK2136" s="1167">
        <v>2132</v>
      </c>
    </row>
    <row r="2137" spans="63:63" ht="13.5" customHeight="1">
      <c r="BK2137" s="1167">
        <v>2133</v>
      </c>
    </row>
    <row r="2138" spans="63:63" ht="13.5" customHeight="1">
      <c r="BK2138" s="1167">
        <v>2134</v>
      </c>
    </row>
    <row r="2139" spans="63:63" ht="13.5" customHeight="1">
      <c r="BK2139" s="1167">
        <v>2135</v>
      </c>
    </row>
    <row r="2140" spans="63:63" ht="13.5" customHeight="1">
      <c r="BK2140" s="1167">
        <v>2136</v>
      </c>
    </row>
    <row r="2141" spans="63:63" ht="13.5" customHeight="1">
      <c r="BK2141" s="1167">
        <v>2137</v>
      </c>
    </row>
    <row r="2142" spans="63:63" ht="13.5" customHeight="1">
      <c r="BK2142" s="1167">
        <v>2138</v>
      </c>
    </row>
    <row r="2143" spans="63:63" ht="13.5" customHeight="1">
      <c r="BK2143" s="1167">
        <v>2139</v>
      </c>
    </row>
    <row r="2144" spans="63:63" ht="13.5" customHeight="1">
      <c r="BK2144" s="1167">
        <v>2140</v>
      </c>
    </row>
    <row r="2145" spans="63:63" ht="13.5" customHeight="1">
      <c r="BK2145" s="1167">
        <v>2141</v>
      </c>
    </row>
    <row r="2146" spans="63:63" ht="13.5" customHeight="1">
      <c r="BK2146" s="1167">
        <v>2142</v>
      </c>
    </row>
    <row r="2147" spans="63:63" ht="13.5" customHeight="1">
      <c r="BK2147" s="1167">
        <v>2143</v>
      </c>
    </row>
    <row r="2148" spans="63:63" ht="13.5" customHeight="1">
      <c r="BK2148" s="1167">
        <v>2144</v>
      </c>
    </row>
    <row r="2149" spans="63:63" ht="13.5" customHeight="1">
      <c r="BK2149" s="1167">
        <v>2145</v>
      </c>
    </row>
    <row r="2150" spans="63:63" ht="13.5" customHeight="1">
      <c r="BK2150" s="1167">
        <v>2146</v>
      </c>
    </row>
    <row r="2151" spans="63:63" ht="13.5" customHeight="1">
      <c r="BK2151" s="1167">
        <v>2147</v>
      </c>
    </row>
    <row r="2152" spans="63:63" ht="13.5" customHeight="1">
      <c r="BK2152" s="1167">
        <v>2148</v>
      </c>
    </row>
    <row r="2153" spans="63:63" ht="13.5" customHeight="1">
      <c r="BK2153" s="1167">
        <v>2149</v>
      </c>
    </row>
    <row r="2154" spans="63:63" ht="13.5" customHeight="1">
      <c r="BK2154" s="1167">
        <v>2150</v>
      </c>
    </row>
    <row r="2155" spans="63:63" ht="13.5" customHeight="1">
      <c r="BK2155" s="1167">
        <v>2151</v>
      </c>
    </row>
    <row r="2156" spans="63:63" ht="13.5" customHeight="1">
      <c r="BK2156" s="1167">
        <v>2152</v>
      </c>
    </row>
    <row r="2157" spans="63:63" ht="13.5" customHeight="1">
      <c r="BK2157" s="1167">
        <v>2153</v>
      </c>
    </row>
    <row r="2158" spans="63:63" ht="13.5" customHeight="1">
      <c r="BK2158" s="1167">
        <v>2154</v>
      </c>
    </row>
    <row r="2159" spans="63:63" ht="13.5" customHeight="1">
      <c r="BK2159" s="1167">
        <v>2155</v>
      </c>
    </row>
    <row r="2160" spans="63:63" ht="13.5" customHeight="1">
      <c r="BK2160" s="1167">
        <v>2156</v>
      </c>
    </row>
    <row r="2161" spans="63:63" ht="13.5" customHeight="1">
      <c r="BK2161" s="1167">
        <v>2157</v>
      </c>
    </row>
    <row r="2162" spans="63:63" ht="13.5" customHeight="1">
      <c r="BK2162" s="1167">
        <v>2158</v>
      </c>
    </row>
    <row r="2163" spans="63:63" ht="13.5" customHeight="1">
      <c r="BK2163" s="1167">
        <v>2159</v>
      </c>
    </row>
    <row r="2164" spans="63:63" ht="13.5" customHeight="1">
      <c r="BK2164" s="1167">
        <v>2160</v>
      </c>
    </row>
    <row r="2165" spans="63:63" ht="13.5" customHeight="1">
      <c r="BK2165" s="1167">
        <v>2161</v>
      </c>
    </row>
    <row r="2166" spans="63:63" ht="13.5" customHeight="1">
      <c r="BK2166" s="1167">
        <v>2162</v>
      </c>
    </row>
    <row r="2167" spans="63:63" ht="13.5" customHeight="1">
      <c r="BK2167" s="1167">
        <v>2163</v>
      </c>
    </row>
    <row r="2168" spans="63:63" ht="13.5" customHeight="1">
      <c r="BK2168" s="1167">
        <v>2164</v>
      </c>
    </row>
    <row r="2169" spans="63:63" ht="13.5" customHeight="1">
      <c r="BK2169" s="1167">
        <v>2165</v>
      </c>
    </row>
    <row r="2170" spans="63:63" ht="13.5" customHeight="1">
      <c r="BK2170" s="1167">
        <v>2166</v>
      </c>
    </row>
    <row r="2171" spans="63:63" ht="13.5" customHeight="1">
      <c r="BK2171" s="1167">
        <v>2167</v>
      </c>
    </row>
    <row r="2172" spans="63:63" ht="13.5" customHeight="1">
      <c r="BK2172" s="1167">
        <v>2168</v>
      </c>
    </row>
    <row r="2173" spans="63:63" ht="13.5" customHeight="1">
      <c r="BK2173" s="1167">
        <v>2169</v>
      </c>
    </row>
    <row r="2174" spans="63:63" ht="13.5" customHeight="1">
      <c r="BK2174" s="1167">
        <v>2170</v>
      </c>
    </row>
    <row r="2175" spans="63:63" ht="13.5" customHeight="1">
      <c r="BK2175" s="1167">
        <v>2171</v>
      </c>
    </row>
    <row r="2176" spans="63:63" ht="13.5" customHeight="1">
      <c r="BK2176" s="1167">
        <v>2172</v>
      </c>
    </row>
    <row r="2177" spans="63:63" ht="13.5" customHeight="1">
      <c r="BK2177" s="1167">
        <v>2173</v>
      </c>
    </row>
    <row r="2178" spans="63:63" ht="13.5" customHeight="1">
      <c r="BK2178" s="1167">
        <v>2174</v>
      </c>
    </row>
    <row r="2179" spans="63:63" ht="13.5" customHeight="1">
      <c r="BK2179" s="1167">
        <v>2175</v>
      </c>
    </row>
    <row r="2180" spans="63:63" ht="13.5" customHeight="1">
      <c r="BK2180" s="1167">
        <v>2176</v>
      </c>
    </row>
    <row r="2181" spans="63:63" ht="13.5" customHeight="1">
      <c r="BK2181" s="1167">
        <v>2177</v>
      </c>
    </row>
    <row r="2182" spans="63:63" ht="13.5" customHeight="1">
      <c r="BK2182" s="1167">
        <v>2178</v>
      </c>
    </row>
    <row r="2183" spans="63:63" ht="13.5" customHeight="1">
      <c r="BK2183" s="1167">
        <v>2179</v>
      </c>
    </row>
    <row r="2184" spans="63:63" ht="13.5" customHeight="1">
      <c r="BK2184" s="1167">
        <v>2180</v>
      </c>
    </row>
    <row r="2185" spans="63:63" ht="13.5" customHeight="1">
      <c r="BK2185" s="1167">
        <v>2181</v>
      </c>
    </row>
    <row r="2186" spans="63:63" ht="13.5" customHeight="1">
      <c r="BK2186" s="1167">
        <v>2182</v>
      </c>
    </row>
    <row r="2187" spans="63:63" ht="13.5" customHeight="1">
      <c r="BK2187" s="1167">
        <v>2183</v>
      </c>
    </row>
    <row r="2188" spans="63:63" ht="13.5" customHeight="1">
      <c r="BK2188" s="1167">
        <v>2184</v>
      </c>
    </row>
    <row r="2189" spans="63:63" ht="13.5" customHeight="1">
      <c r="BK2189" s="1167">
        <v>2185</v>
      </c>
    </row>
    <row r="2190" spans="63:63" ht="13.5" customHeight="1">
      <c r="BK2190" s="1167">
        <v>2186</v>
      </c>
    </row>
    <row r="2191" spans="63:63" ht="13.5" customHeight="1">
      <c r="BK2191" s="1167">
        <v>2187</v>
      </c>
    </row>
    <row r="2192" spans="63:63" ht="13.5" customHeight="1">
      <c r="BK2192" s="1167">
        <v>2188</v>
      </c>
    </row>
    <row r="2193" spans="63:63" ht="13.5" customHeight="1">
      <c r="BK2193" s="1167">
        <v>2189</v>
      </c>
    </row>
    <row r="2194" spans="63:63" ht="13.5" customHeight="1">
      <c r="BK2194" s="1167">
        <v>2190</v>
      </c>
    </row>
    <row r="2195" spans="63:63" ht="13.5" customHeight="1">
      <c r="BK2195" s="1167">
        <v>2191</v>
      </c>
    </row>
    <row r="2196" spans="63:63" ht="13.5" customHeight="1">
      <c r="BK2196" s="1167">
        <v>2192</v>
      </c>
    </row>
    <row r="2197" spans="63:63" ht="13.5" customHeight="1">
      <c r="BK2197" s="1167">
        <v>2193</v>
      </c>
    </row>
    <row r="2198" spans="63:63" ht="13.5" customHeight="1">
      <c r="BK2198" s="1167">
        <v>2194</v>
      </c>
    </row>
    <row r="2199" spans="63:63" ht="13.5" customHeight="1">
      <c r="BK2199" s="1167">
        <v>2195</v>
      </c>
    </row>
    <row r="2200" spans="63:63" ht="13.5" customHeight="1">
      <c r="BK2200" s="1167">
        <v>2196</v>
      </c>
    </row>
    <row r="2201" spans="63:63" ht="13.5" customHeight="1">
      <c r="BK2201" s="1167">
        <v>2197</v>
      </c>
    </row>
    <row r="2202" spans="63:63" ht="13.5" customHeight="1">
      <c r="BK2202" s="1167">
        <v>2198</v>
      </c>
    </row>
    <row r="2203" spans="63:63" ht="13.5" customHeight="1">
      <c r="BK2203" s="1167">
        <v>2199</v>
      </c>
    </row>
    <row r="2204" spans="63:63" ht="13.5" customHeight="1">
      <c r="BK2204" s="1167">
        <v>2200</v>
      </c>
    </row>
    <row r="2205" spans="63:63" ht="13.5" customHeight="1">
      <c r="BK2205" s="1167">
        <v>2201</v>
      </c>
    </row>
    <row r="2206" spans="63:63" ht="13.5" customHeight="1">
      <c r="BK2206" s="1167">
        <v>2202</v>
      </c>
    </row>
    <row r="2207" spans="63:63" ht="13.5" customHeight="1">
      <c r="BK2207" s="1167">
        <v>2203</v>
      </c>
    </row>
    <row r="2208" spans="63:63" ht="13.5" customHeight="1">
      <c r="BK2208" s="1167">
        <v>2204</v>
      </c>
    </row>
    <row r="2209" spans="63:63" ht="13.5" customHeight="1">
      <c r="BK2209" s="1167">
        <v>2205</v>
      </c>
    </row>
    <row r="2210" spans="63:63" ht="13.5" customHeight="1">
      <c r="BK2210" s="1167">
        <v>2206</v>
      </c>
    </row>
    <row r="2211" spans="63:63" ht="13.5" customHeight="1">
      <c r="BK2211" s="1167">
        <v>2207</v>
      </c>
    </row>
    <row r="2212" spans="63:63" ht="13.5" customHeight="1">
      <c r="BK2212" s="1167">
        <v>2208</v>
      </c>
    </row>
    <row r="2213" spans="63:63" ht="13.5" customHeight="1">
      <c r="BK2213" s="1167">
        <v>2209</v>
      </c>
    </row>
    <row r="2214" spans="63:63" ht="13.5" customHeight="1">
      <c r="BK2214" s="1167">
        <v>2210</v>
      </c>
    </row>
    <row r="2215" spans="63:63" ht="13.5" customHeight="1">
      <c r="BK2215" s="1167">
        <v>2211</v>
      </c>
    </row>
    <row r="2216" spans="63:63" ht="13.5" customHeight="1">
      <c r="BK2216" s="1167">
        <v>2212</v>
      </c>
    </row>
    <row r="2217" spans="63:63" ht="13.5" customHeight="1">
      <c r="BK2217" s="1167">
        <v>2213</v>
      </c>
    </row>
    <row r="2218" spans="63:63" ht="13.5" customHeight="1">
      <c r="BK2218" s="1167">
        <v>2214</v>
      </c>
    </row>
    <row r="2219" spans="63:63" ht="13.5" customHeight="1">
      <c r="BK2219" s="1167">
        <v>2215</v>
      </c>
    </row>
    <row r="2220" spans="63:63" ht="13.5" customHeight="1">
      <c r="BK2220" s="1167">
        <v>2216</v>
      </c>
    </row>
    <row r="2221" spans="63:63" ht="13.5" customHeight="1">
      <c r="BK2221" s="1167">
        <v>2217</v>
      </c>
    </row>
    <row r="2222" spans="63:63" ht="13.5" customHeight="1">
      <c r="BK2222" s="1167">
        <v>2218</v>
      </c>
    </row>
    <row r="2223" spans="63:63" ht="13.5" customHeight="1">
      <c r="BK2223" s="1167">
        <v>2219</v>
      </c>
    </row>
    <row r="2224" spans="63:63" ht="13.5" customHeight="1">
      <c r="BK2224" s="1167">
        <v>2220</v>
      </c>
    </row>
    <row r="2225" spans="63:63" ht="13.5" customHeight="1">
      <c r="BK2225" s="1167">
        <v>2221</v>
      </c>
    </row>
    <row r="2226" spans="63:63" ht="13.5" customHeight="1">
      <c r="BK2226" s="1167">
        <v>2222</v>
      </c>
    </row>
    <row r="2227" spans="63:63" ht="13.5" customHeight="1">
      <c r="BK2227" s="1167">
        <v>2223</v>
      </c>
    </row>
    <row r="2228" spans="63:63" ht="13.5" customHeight="1">
      <c r="BK2228" s="1167">
        <v>2224</v>
      </c>
    </row>
    <row r="2229" spans="63:63" ht="13.5" customHeight="1">
      <c r="BK2229" s="1167">
        <v>2225</v>
      </c>
    </row>
    <row r="2230" spans="63:63" ht="13.5" customHeight="1">
      <c r="BK2230" s="1167">
        <v>2226</v>
      </c>
    </row>
    <row r="2231" spans="63:63" ht="13.5" customHeight="1">
      <c r="BK2231" s="1167">
        <v>2227</v>
      </c>
    </row>
    <row r="2232" spans="63:63" ht="13.5" customHeight="1">
      <c r="BK2232" s="1167">
        <v>2228</v>
      </c>
    </row>
    <row r="2233" spans="63:63" ht="13.5" customHeight="1">
      <c r="BK2233" s="1167">
        <v>2229</v>
      </c>
    </row>
    <row r="2234" spans="63:63" ht="13.5" customHeight="1">
      <c r="BK2234" s="1167">
        <v>2230</v>
      </c>
    </row>
    <row r="2235" spans="63:63" ht="13.5" customHeight="1">
      <c r="BK2235" s="1167">
        <v>2231</v>
      </c>
    </row>
    <row r="2236" spans="63:63" ht="13.5" customHeight="1">
      <c r="BK2236" s="1167">
        <v>2232</v>
      </c>
    </row>
    <row r="2237" spans="63:63" ht="13.5" customHeight="1">
      <c r="BK2237" s="1167">
        <v>2233</v>
      </c>
    </row>
    <row r="2238" spans="63:63" ht="13.5" customHeight="1">
      <c r="BK2238" s="1167">
        <v>2234</v>
      </c>
    </row>
    <row r="2239" spans="63:63" ht="13.5" customHeight="1">
      <c r="BK2239" s="1167">
        <v>2235</v>
      </c>
    </row>
    <row r="2240" spans="63:63" ht="13.5" customHeight="1">
      <c r="BK2240" s="1167">
        <v>2236</v>
      </c>
    </row>
    <row r="2241" spans="63:63" ht="13.5" customHeight="1">
      <c r="BK2241" s="1167">
        <v>2237</v>
      </c>
    </row>
    <row r="2242" spans="63:63" ht="13.5" customHeight="1">
      <c r="BK2242" s="1167">
        <v>2238</v>
      </c>
    </row>
    <row r="2243" spans="63:63" ht="13.5" customHeight="1">
      <c r="BK2243" s="1167">
        <v>2239</v>
      </c>
    </row>
    <row r="2244" spans="63:63" ht="13.5" customHeight="1">
      <c r="BK2244" s="1167">
        <v>2240</v>
      </c>
    </row>
    <row r="2245" spans="63:63" ht="13.5" customHeight="1">
      <c r="BK2245" s="1167">
        <v>2241</v>
      </c>
    </row>
    <row r="2246" spans="63:63" ht="13.5" customHeight="1">
      <c r="BK2246" s="1167">
        <v>2242</v>
      </c>
    </row>
    <row r="2247" spans="63:63" ht="13.5" customHeight="1">
      <c r="BK2247" s="1167">
        <v>2243</v>
      </c>
    </row>
    <row r="2248" spans="63:63" ht="13.5" customHeight="1">
      <c r="BK2248" s="1167">
        <v>2244</v>
      </c>
    </row>
    <row r="2249" spans="63:63" ht="13.5" customHeight="1">
      <c r="BK2249" s="1167">
        <v>2245</v>
      </c>
    </row>
    <row r="2250" spans="63:63" ht="13.5" customHeight="1">
      <c r="BK2250" s="1167">
        <v>2246</v>
      </c>
    </row>
    <row r="2251" spans="63:63" ht="13.5" customHeight="1">
      <c r="BK2251" s="1167">
        <v>2247</v>
      </c>
    </row>
    <row r="2252" spans="63:63" ht="13.5" customHeight="1">
      <c r="BK2252" s="1167">
        <v>2248</v>
      </c>
    </row>
    <row r="2253" spans="63:63" ht="13.5" customHeight="1">
      <c r="BK2253" s="1167">
        <v>2249</v>
      </c>
    </row>
    <row r="2254" spans="63:63" ht="13.5" customHeight="1">
      <c r="BK2254" s="1167">
        <v>2250</v>
      </c>
    </row>
    <row r="2255" spans="63:63" ht="13.5" customHeight="1">
      <c r="BK2255" s="1167">
        <v>2251</v>
      </c>
    </row>
    <row r="2256" spans="63:63" ht="13.5" customHeight="1">
      <c r="BK2256" s="1167">
        <v>2252</v>
      </c>
    </row>
    <row r="2257" spans="63:63" ht="13.5" customHeight="1">
      <c r="BK2257" s="1167">
        <v>2253</v>
      </c>
    </row>
    <row r="2258" spans="63:63" ht="13.5" customHeight="1">
      <c r="BK2258" s="1167">
        <v>2254</v>
      </c>
    </row>
    <row r="2259" spans="63:63" ht="13.5" customHeight="1">
      <c r="BK2259" s="1167">
        <v>2255</v>
      </c>
    </row>
    <row r="2260" spans="63:63" ht="13.5" customHeight="1">
      <c r="BK2260" s="1167">
        <v>2256</v>
      </c>
    </row>
    <row r="2261" spans="63:63" ht="13.5" customHeight="1">
      <c r="BK2261" s="1167">
        <v>2257</v>
      </c>
    </row>
    <row r="2262" spans="63:63" ht="13.5" customHeight="1">
      <c r="BK2262" s="1167">
        <v>2258</v>
      </c>
    </row>
    <row r="2263" spans="63:63" ht="13.5" customHeight="1">
      <c r="BK2263" s="1167">
        <v>2259</v>
      </c>
    </row>
    <row r="2264" spans="63:63" ht="13.5" customHeight="1">
      <c r="BK2264" s="1167">
        <v>2260</v>
      </c>
    </row>
    <row r="2265" spans="63:63" ht="13.5" customHeight="1">
      <c r="BK2265" s="1167">
        <v>2261</v>
      </c>
    </row>
    <row r="2266" spans="63:63" ht="13.5" customHeight="1">
      <c r="BK2266" s="1167">
        <v>2262</v>
      </c>
    </row>
    <row r="2267" spans="63:63" ht="13.5" customHeight="1">
      <c r="BK2267" s="1167">
        <v>2263</v>
      </c>
    </row>
    <row r="2268" spans="63:63" ht="13.5" customHeight="1">
      <c r="BK2268" s="1167">
        <v>2264</v>
      </c>
    </row>
    <row r="2269" spans="63:63" ht="13.5" customHeight="1">
      <c r="BK2269" s="1167">
        <v>2265</v>
      </c>
    </row>
    <row r="2270" spans="63:63" ht="13.5" customHeight="1">
      <c r="BK2270" s="1167">
        <v>2266</v>
      </c>
    </row>
    <row r="2271" spans="63:63" ht="13.5" customHeight="1">
      <c r="BK2271" s="1167">
        <v>2267</v>
      </c>
    </row>
    <row r="2272" spans="63:63" ht="13.5" customHeight="1">
      <c r="BK2272" s="1167">
        <v>2268</v>
      </c>
    </row>
    <row r="2273" spans="63:63" ht="13.5" customHeight="1">
      <c r="BK2273" s="1167">
        <v>2269</v>
      </c>
    </row>
    <row r="2274" spans="63:63" ht="13.5" customHeight="1">
      <c r="BK2274" s="1167">
        <v>2270</v>
      </c>
    </row>
    <row r="2275" spans="63:63" ht="13.5" customHeight="1">
      <c r="BK2275" s="1167">
        <v>2271</v>
      </c>
    </row>
    <row r="2276" spans="63:63" ht="13.5" customHeight="1">
      <c r="BK2276" s="1167">
        <v>2272</v>
      </c>
    </row>
    <row r="2277" spans="63:63" ht="13.5" customHeight="1">
      <c r="BK2277" s="1167">
        <v>2273</v>
      </c>
    </row>
    <row r="2278" spans="63:63" ht="13.5" customHeight="1">
      <c r="BK2278" s="1167">
        <v>2274</v>
      </c>
    </row>
    <row r="2279" spans="63:63" ht="13.5" customHeight="1">
      <c r="BK2279" s="1167">
        <v>2275</v>
      </c>
    </row>
    <row r="2280" spans="63:63" ht="13.5" customHeight="1">
      <c r="BK2280" s="1167">
        <v>2276</v>
      </c>
    </row>
    <row r="2281" spans="63:63" ht="13.5" customHeight="1">
      <c r="BK2281" s="1167">
        <v>2277</v>
      </c>
    </row>
    <row r="2282" spans="63:63" ht="13.5" customHeight="1">
      <c r="BK2282" s="1167">
        <v>2278</v>
      </c>
    </row>
    <row r="2283" spans="63:63" ht="13.5" customHeight="1">
      <c r="BK2283" s="1167">
        <v>2279</v>
      </c>
    </row>
    <row r="2284" spans="63:63" ht="13.5" customHeight="1">
      <c r="BK2284" s="1167">
        <v>2280</v>
      </c>
    </row>
    <row r="2285" spans="63:63" ht="13.5" customHeight="1">
      <c r="BK2285" s="1167">
        <v>2281</v>
      </c>
    </row>
    <row r="2286" spans="63:63" ht="13.5" customHeight="1">
      <c r="BK2286" s="1167">
        <v>2282</v>
      </c>
    </row>
    <row r="2287" spans="63:63" ht="13.5" customHeight="1">
      <c r="BK2287" s="1167">
        <v>2283</v>
      </c>
    </row>
    <row r="2288" spans="63:63" ht="13.5" customHeight="1">
      <c r="BK2288" s="1167">
        <v>2284</v>
      </c>
    </row>
    <row r="2289" spans="63:63" ht="13.5" customHeight="1">
      <c r="BK2289" s="1167">
        <v>2285</v>
      </c>
    </row>
    <row r="2290" spans="63:63" ht="13.5" customHeight="1">
      <c r="BK2290" s="1167">
        <v>2286</v>
      </c>
    </row>
    <row r="2291" spans="63:63" ht="13.5" customHeight="1">
      <c r="BK2291" s="1167">
        <v>2287</v>
      </c>
    </row>
    <row r="2292" spans="63:63" ht="13.5" customHeight="1">
      <c r="BK2292" s="1167">
        <v>2288</v>
      </c>
    </row>
    <row r="2293" spans="63:63" ht="13.5" customHeight="1">
      <c r="BK2293" s="1167">
        <v>2289</v>
      </c>
    </row>
    <row r="2294" spans="63:63" ht="13.5" customHeight="1">
      <c r="BK2294" s="1167">
        <v>2290</v>
      </c>
    </row>
    <row r="2295" spans="63:63" ht="13.5" customHeight="1">
      <c r="BK2295" s="1167">
        <v>2291</v>
      </c>
    </row>
    <row r="2296" spans="63:63" ht="13.5" customHeight="1">
      <c r="BK2296" s="1167">
        <v>2292</v>
      </c>
    </row>
    <row r="2297" spans="63:63" ht="13.5" customHeight="1">
      <c r="BK2297" s="1167">
        <v>2293</v>
      </c>
    </row>
    <row r="2298" spans="63:63" ht="13.5" customHeight="1">
      <c r="BK2298" s="1167">
        <v>2294</v>
      </c>
    </row>
    <row r="2299" spans="63:63" ht="13.5" customHeight="1">
      <c r="BK2299" s="1167">
        <v>2295</v>
      </c>
    </row>
    <row r="2300" spans="63:63" ht="13.5" customHeight="1">
      <c r="BK2300" s="1167">
        <v>2296</v>
      </c>
    </row>
    <row r="2301" spans="63:63" ht="13.5" customHeight="1">
      <c r="BK2301" s="1167">
        <v>2297</v>
      </c>
    </row>
    <row r="2302" spans="63:63" ht="13.5" customHeight="1">
      <c r="BK2302" s="1167">
        <v>2298</v>
      </c>
    </row>
    <row r="2303" spans="63:63" ht="13.5" customHeight="1">
      <c r="BK2303" s="1167">
        <v>2299</v>
      </c>
    </row>
    <row r="2304" spans="63:63" ht="13.5" customHeight="1">
      <c r="BK2304" s="1167">
        <v>2300</v>
      </c>
    </row>
    <row r="2305" spans="63:63" ht="13.5" customHeight="1">
      <c r="BK2305" s="1167">
        <v>2301</v>
      </c>
    </row>
    <row r="2306" spans="63:63" ht="13.5" customHeight="1">
      <c r="BK2306" s="1167">
        <v>2302</v>
      </c>
    </row>
    <row r="2307" spans="63:63" ht="13.5" customHeight="1">
      <c r="BK2307" s="1167">
        <v>2303</v>
      </c>
    </row>
    <row r="2308" spans="63:63" ht="13.5" customHeight="1">
      <c r="BK2308" s="1167">
        <v>2304</v>
      </c>
    </row>
    <row r="2309" spans="63:63" ht="13.5" customHeight="1">
      <c r="BK2309" s="1167">
        <v>2305</v>
      </c>
    </row>
    <row r="2310" spans="63:63" ht="13.5" customHeight="1">
      <c r="BK2310" s="1167">
        <v>2306</v>
      </c>
    </row>
    <row r="2311" spans="63:63" ht="13.5" customHeight="1">
      <c r="BK2311" s="1167">
        <v>2307</v>
      </c>
    </row>
    <row r="2312" spans="63:63" ht="13.5" customHeight="1">
      <c r="BK2312" s="1167">
        <v>2308</v>
      </c>
    </row>
    <row r="2313" spans="63:63" ht="13.5" customHeight="1">
      <c r="BK2313" s="1167">
        <v>2309</v>
      </c>
    </row>
    <row r="2314" spans="63:63" ht="13.5" customHeight="1">
      <c r="BK2314" s="1167">
        <v>2310</v>
      </c>
    </row>
    <row r="2315" spans="63:63" ht="13.5" customHeight="1">
      <c r="BK2315" s="1167">
        <v>2311</v>
      </c>
    </row>
    <row r="2316" spans="63:63" ht="13.5" customHeight="1">
      <c r="BK2316" s="1167">
        <v>2312</v>
      </c>
    </row>
    <row r="2317" spans="63:63" ht="13.5" customHeight="1">
      <c r="BK2317" s="1167">
        <v>2313</v>
      </c>
    </row>
    <row r="2318" spans="63:63" ht="13.5" customHeight="1">
      <c r="BK2318" s="1167">
        <v>2314</v>
      </c>
    </row>
    <row r="2319" spans="63:63" ht="13.5" customHeight="1">
      <c r="BK2319" s="1167">
        <v>2315</v>
      </c>
    </row>
    <row r="2320" spans="63:63" ht="13.5" customHeight="1">
      <c r="BK2320" s="1167">
        <v>2316</v>
      </c>
    </row>
    <row r="2321" spans="63:63" ht="13.5" customHeight="1">
      <c r="BK2321" s="1167">
        <v>2317</v>
      </c>
    </row>
    <row r="2322" spans="63:63" ht="13.5" customHeight="1">
      <c r="BK2322" s="1167">
        <v>2318</v>
      </c>
    </row>
    <row r="2323" spans="63:63" ht="13.5" customHeight="1">
      <c r="BK2323" s="1167">
        <v>2319</v>
      </c>
    </row>
    <row r="2324" spans="63:63" ht="13.5" customHeight="1">
      <c r="BK2324" s="1167">
        <v>2320</v>
      </c>
    </row>
    <row r="2325" spans="63:63" ht="13.5" customHeight="1">
      <c r="BK2325" s="1167">
        <v>2321</v>
      </c>
    </row>
    <row r="2326" spans="63:63" ht="13.5" customHeight="1">
      <c r="BK2326" s="1167">
        <v>2322</v>
      </c>
    </row>
    <row r="2327" spans="63:63" ht="13.5" customHeight="1">
      <c r="BK2327" s="1167">
        <v>2323</v>
      </c>
    </row>
    <row r="2328" spans="63:63" ht="13.5" customHeight="1">
      <c r="BK2328" s="1167">
        <v>2324</v>
      </c>
    </row>
    <row r="2329" spans="63:63" ht="13.5" customHeight="1">
      <c r="BK2329" s="1167">
        <v>2325</v>
      </c>
    </row>
    <row r="2330" spans="63:63" ht="13.5" customHeight="1">
      <c r="BK2330" s="1167">
        <v>2326</v>
      </c>
    </row>
    <row r="2331" spans="63:63" ht="13.5" customHeight="1">
      <c r="BK2331" s="1167">
        <v>2327</v>
      </c>
    </row>
    <row r="2332" spans="63:63" ht="13.5" customHeight="1">
      <c r="BK2332" s="1167">
        <v>2328</v>
      </c>
    </row>
    <row r="2333" spans="63:63" ht="13.5" customHeight="1">
      <c r="BK2333" s="1167">
        <v>2329</v>
      </c>
    </row>
    <row r="2334" spans="63:63" ht="13.5" customHeight="1">
      <c r="BK2334" s="1167">
        <v>2330</v>
      </c>
    </row>
    <row r="2335" spans="63:63" ht="13.5" customHeight="1">
      <c r="BK2335" s="1167">
        <v>2331</v>
      </c>
    </row>
    <row r="2336" spans="63:63" ht="13.5" customHeight="1">
      <c r="BK2336" s="1167">
        <v>2332</v>
      </c>
    </row>
    <row r="2337" spans="63:63" ht="13.5" customHeight="1">
      <c r="BK2337" s="1167">
        <v>2333</v>
      </c>
    </row>
    <row r="2338" spans="63:63" ht="13.5" customHeight="1">
      <c r="BK2338" s="1167">
        <v>2334</v>
      </c>
    </row>
    <row r="2339" spans="63:63" ht="13.5" customHeight="1">
      <c r="BK2339" s="1167">
        <v>2335</v>
      </c>
    </row>
    <row r="2340" spans="63:63" ht="13.5" customHeight="1">
      <c r="BK2340" s="1167">
        <v>2336</v>
      </c>
    </row>
    <row r="2341" spans="63:63" ht="13.5" customHeight="1">
      <c r="BK2341" s="1167">
        <v>2337</v>
      </c>
    </row>
    <row r="2342" spans="63:63" ht="13.5" customHeight="1">
      <c r="BK2342" s="1167">
        <v>2338</v>
      </c>
    </row>
    <row r="2343" spans="63:63" ht="13.5" customHeight="1">
      <c r="BK2343" s="1167">
        <v>2339</v>
      </c>
    </row>
    <row r="2344" spans="63:63" ht="13.5" customHeight="1">
      <c r="BK2344" s="1167">
        <v>2340</v>
      </c>
    </row>
    <row r="2345" spans="63:63" ht="13.5" customHeight="1">
      <c r="BK2345" s="1167">
        <v>2341</v>
      </c>
    </row>
    <row r="2346" spans="63:63" ht="13.5" customHeight="1">
      <c r="BK2346" s="1167">
        <v>2342</v>
      </c>
    </row>
    <row r="2347" spans="63:63" ht="13.5" customHeight="1">
      <c r="BK2347" s="1167">
        <v>2343</v>
      </c>
    </row>
    <row r="2348" spans="63:63" ht="13.5" customHeight="1">
      <c r="BK2348" s="1167">
        <v>2344</v>
      </c>
    </row>
    <row r="2349" spans="63:63" ht="13.5" customHeight="1">
      <c r="BK2349" s="1167">
        <v>2345</v>
      </c>
    </row>
    <row r="2350" spans="63:63" ht="13.5" customHeight="1">
      <c r="BK2350" s="1167">
        <v>2346</v>
      </c>
    </row>
    <row r="2351" spans="63:63" ht="13.5" customHeight="1">
      <c r="BK2351" s="1167">
        <v>2347</v>
      </c>
    </row>
    <row r="2352" spans="63:63" ht="13.5" customHeight="1">
      <c r="BK2352" s="1167">
        <v>2348</v>
      </c>
    </row>
    <row r="2353" spans="63:63" ht="13.5" customHeight="1">
      <c r="BK2353" s="1167">
        <v>2349</v>
      </c>
    </row>
    <row r="2354" spans="63:63" ht="13.5" customHeight="1">
      <c r="BK2354" s="1167">
        <v>2350</v>
      </c>
    </row>
    <row r="2355" spans="63:63" ht="13.5" customHeight="1">
      <c r="BK2355" s="1167">
        <v>2351</v>
      </c>
    </row>
    <row r="2356" spans="63:63" ht="13.5" customHeight="1">
      <c r="BK2356" s="1167">
        <v>2352</v>
      </c>
    </row>
    <row r="2357" spans="63:63" ht="13.5" customHeight="1">
      <c r="BK2357" s="1167">
        <v>2353</v>
      </c>
    </row>
    <row r="2358" spans="63:63" ht="13.5" customHeight="1">
      <c r="BK2358" s="1167">
        <v>2354</v>
      </c>
    </row>
    <row r="2359" spans="63:63" ht="13.5" customHeight="1">
      <c r="BK2359" s="1167">
        <v>2355</v>
      </c>
    </row>
    <row r="2360" spans="63:63" ht="13.5" customHeight="1">
      <c r="BK2360" s="1167">
        <v>2356</v>
      </c>
    </row>
    <row r="2361" spans="63:63" ht="13.5" customHeight="1">
      <c r="BK2361" s="1167">
        <v>2357</v>
      </c>
    </row>
    <row r="2362" spans="63:63" ht="13.5" customHeight="1">
      <c r="BK2362" s="1167">
        <v>2358</v>
      </c>
    </row>
    <row r="2363" spans="63:63" ht="13.5" customHeight="1">
      <c r="BK2363" s="1167">
        <v>2359</v>
      </c>
    </row>
    <row r="2364" spans="63:63" ht="13.5" customHeight="1">
      <c r="BK2364" s="1167">
        <v>2360</v>
      </c>
    </row>
    <row r="2365" spans="63:63" ht="13.5" customHeight="1">
      <c r="BK2365" s="1167">
        <v>2361</v>
      </c>
    </row>
    <row r="2366" spans="63:63" ht="13.5" customHeight="1">
      <c r="BK2366" s="1167">
        <v>2362</v>
      </c>
    </row>
    <row r="2367" spans="63:63" ht="13.5" customHeight="1">
      <c r="BK2367" s="1167">
        <v>2363</v>
      </c>
    </row>
    <row r="2368" spans="63:63" ht="13.5" customHeight="1">
      <c r="BK2368" s="1167">
        <v>2364</v>
      </c>
    </row>
    <row r="2369" spans="63:63" ht="13.5" customHeight="1">
      <c r="BK2369" s="1167">
        <v>2365</v>
      </c>
    </row>
    <row r="2370" spans="63:63" ht="13.5" customHeight="1">
      <c r="BK2370" s="1167">
        <v>2366</v>
      </c>
    </row>
    <row r="2371" spans="63:63" ht="13.5" customHeight="1">
      <c r="BK2371" s="1167">
        <v>2367</v>
      </c>
    </row>
    <row r="2372" spans="63:63" ht="13.5" customHeight="1">
      <c r="BK2372" s="1167">
        <v>2368</v>
      </c>
    </row>
    <row r="2373" spans="63:63" ht="13.5" customHeight="1">
      <c r="BK2373" s="1167">
        <v>2369</v>
      </c>
    </row>
    <row r="2374" spans="63:63" ht="13.5" customHeight="1">
      <c r="BK2374" s="1167">
        <v>2370</v>
      </c>
    </row>
    <row r="2375" spans="63:63" ht="13.5" customHeight="1">
      <c r="BK2375" s="1167">
        <v>2371</v>
      </c>
    </row>
    <row r="2376" spans="63:63" ht="13.5" customHeight="1">
      <c r="BK2376" s="1167">
        <v>2372</v>
      </c>
    </row>
    <row r="2377" spans="63:63" ht="13.5" customHeight="1">
      <c r="BK2377" s="1167">
        <v>2373</v>
      </c>
    </row>
    <row r="2378" spans="63:63" ht="13.5" customHeight="1">
      <c r="BK2378" s="1167">
        <v>2374</v>
      </c>
    </row>
    <row r="2379" spans="63:63" ht="13.5" customHeight="1">
      <c r="BK2379" s="1167">
        <v>2375</v>
      </c>
    </row>
    <row r="2380" spans="63:63" ht="13.5" customHeight="1">
      <c r="BK2380" s="1167">
        <v>2376</v>
      </c>
    </row>
    <row r="2381" spans="63:63" ht="13.5" customHeight="1">
      <c r="BK2381" s="1167">
        <v>2377</v>
      </c>
    </row>
    <row r="2382" spans="63:63" ht="13.5" customHeight="1">
      <c r="BK2382" s="1167">
        <v>2378</v>
      </c>
    </row>
    <row r="2383" spans="63:63" ht="13.5" customHeight="1">
      <c r="BK2383" s="1167">
        <v>2379</v>
      </c>
    </row>
    <row r="2384" spans="63:63" ht="13.5" customHeight="1">
      <c r="BK2384" s="1167">
        <v>2380</v>
      </c>
    </row>
    <row r="2385" spans="63:63" ht="13.5" customHeight="1">
      <c r="BK2385" s="1167">
        <v>2381</v>
      </c>
    </row>
    <row r="2386" spans="63:63" ht="13.5" customHeight="1">
      <c r="BK2386" s="1167">
        <v>2382</v>
      </c>
    </row>
    <row r="2387" spans="63:63" ht="13.5" customHeight="1">
      <c r="BK2387" s="1167">
        <v>2383</v>
      </c>
    </row>
    <row r="2388" spans="63:63" ht="13.5" customHeight="1">
      <c r="BK2388" s="1167">
        <v>2384</v>
      </c>
    </row>
    <row r="2389" spans="63:63" ht="13.5" customHeight="1">
      <c r="BK2389" s="1167">
        <v>2385</v>
      </c>
    </row>
    <row r="2390" spans="63:63" ht="13.5" customHeight="1">
      <c r="BK2390" s="1167">
        <v>2386</v>
      </c>
    </row>
    <row r="2391" spans="63:63" ht="13.5" customHeight="1">
      <c r="BK2391" s="1167">
        <v>2387</v>
      </c>
    </row>
    <row r="2392" spans="63:63" ht="13.5" customHeight="1">
      <c r="BK2392" s="1167">
        <v>2388</v>
      </c>
    </row>
    <row r="2393" spans="63:63" ht="13.5" customHeight="1">
      <c r="BK2393" s="1167">
        <v>2389</v>
      </c>
    </row>
    <row r="2394" spans="63:63" ht="13.5" customHeight="1">
      <c r="BK2394" s="1167">
        <v>2390</v>
      </c>
    </row>
    <row r="2395" spans="63:63" ht="13.5" customHeight="1">
      <c r="BK2395" s="1167">
        <v>2391</v>
      </c>
    </row>
    <row r="2396" spans="63:63" ht="13.5" customHeight="1">
      <c r="BK2396" s="1167">
        <v>2392</v>
      </c>
    </row>
    <row r="2397" spans="63:63" ht="13.5" customHeight="1">
      <c r="BK2397" s="1167">
        <v>2393</v>
      </c>
    </row>
    <row r="2398" spans="63:63" ht="13.5" customHeight="1">
      <c r="BK2398" s="1167">
        <v>2394</v>
      </c>
    </row>
    <row r="2399" spans="63:63" ht="13.5" customHeight="1">
      <c r="BK2399" s="1167">
        <v>2395</v>
      </c>
    </row>
    <row r="2400" spans="63:63" ht="13.5" customHeight="1">
      <c r="BK2400" s="1167">
        <v>2396</v>
      </c>
    </row>
    <row r="2401" spans="63:63" ht="13.5" customHeight="1">
      <c r="BK2401" s="1167">
        <v>2397</v>
      </c>
    </row>
    <row r="2402" spans="63:63" ht="13.5" customHeight="1">
      <c r="BK2402" s="1167">
        <v>2398</v>
      </c>
    </row>
    <row r="2403" spans="63:63" ht="13.5" customHeight="1">
      <c r="BK2403" s="1167">
        <v>2399</v>
      </c>
    </row>
    <row r="2404" spans="63:63" ht="13.5" customHeight="1">
      <c r="BK2404" s="1167">
        <v>2400</v>
      </c>
    </row>
    <row r="2405" spans="63:63" ht="13.5" customHeight="1">
      <c r="BK2405" s="1167">
        <v>2401</v>
      </c>
    </row>
    <row r="2406" spans="63:63" ht="13.5" customHeight="1">
      <c r="BK2406" s="1167">
        <v>2402</v>
      </c>
    </row>
    <row r="2407" spans="63:63" ht="13.5" customHeight="1">
      <c r="BK2407" s="1167">
        <v>2403</v>
      </c>
    </row>
    <row r="2408" spans="63:63" ht="13.5" customHeight="1">
      <c r="BK2408" s="1167">
        <v>2404</v>
      </c>
    </row>
    <row r="2409" spans="63:63" ht="13.5" customHeight="1">
      <c r="BK2409" s="1167">
        <v>2405</v>
      </c>
    </row>
    <row r="2410" spans="63:63" ht="13.5" customHeight="1">
      <c r="BK2410" s="1167">
        <v>2406</v>
      </c>
    </row>
    <row r="2411" spans="63:63" ht="13.5" customHeight="1">
      <c r="BK2411" s="1167">
        <v>2407</v>
      </c>
    </row>
    <row r="2412" spans="63:63" ht="13.5" customHeight="1">
      <c r="BK2412" s="1167">
        <v>2408</v>
      </c>
    </row>
    <row r="2413" spans="63:63" ht="13.5" customHeight="1">
      <c r="BK2413" s="1167">
        <v>2409</v>
      </c>
    </row>
    <row r="2414" spans="63:63" ht="13.5" customHeight="1">
      <c r="BK2414" s="1167">
        <v>2410</v>
      </c>
    </row>
    <row r="2415" spans="63:63" ht="13.5" customHeight="1">
      <c r="BK2415" s="1167">
        <v>2411</v>
      </c>
    </row>
    <row r="2416" spans="63:63" ht="13.5" customHeight="1">
      <c r="BK2416" s="1167">
        <v>2412</v>
      </c>
    </row>
    <row r="2417" spans="63:63" ht="13.5" customHeight="1">
      <c r="BK2417" s="1167">
        <v>2413</v>
      </c>
    </row>
    <row r="2418" spans="63:63" ht="13.5" customHeight="1">
      <c r="BK2418" s="1167">
        <v>2414</v>
      </c>
    </row>
    <row r="2419" spans="63:63" ht="13.5" customHeight="1">
      <c r="BK2419" s="1167">
        <v>2415</v>
      </c>
    </row>
    <row r="2420" spans="63:63" ht="13.5" customHeight="1">
      <c r="BK2420" s="1167">
        <v>2416</v>
      </c>
    </row>
    <row r="2421" spans="63:63" ht="13.5" customHeight="1">
      <c r="BK2421" s="1167">
        <v>2417</v>
      </c>
    </row>
    <row r="2422" spans="63:63" ht="13.5" customHeight="1">
      <c r="BK2422" s="1167">
        <v>2418</v>
      </c>
    </row>
    <row r="2423" spans="63:63" ht="13.5" customHeight="1">
      <c r="BK2423" s="1167">
        <v>2419</v>
      </c>
    </row>
    <row r="2424" spans="63:63" ht="13.5" customHeight="1">
      <c r="BK2424" s="1167">
        <v>2420</v>
      </c>
    </row>
    <row r="2425" spans="63:63" ht="13.5" customHeight="1">
      <c r="BK2425" s="1167">
        <v>2421</v>
      </c>
    </row>
    <row r="2426" spans="63:63" ht="13.5" customHeight="1">
      <c r="BK2426" s="1167">
        <v>2422</v>
      </c>
    </row>
    <row r="2427" spans="63:63" ht="13.5" customHeight="1">
      <c r="BK2427" s="1167">
        <v>2423</v>
      </c>
    </row>
    <row r="2428" spans="63:63" ht="13.5" customHeight="1">
      <c r="BK2428" s="1167">
        <v>2424</v>
      </c>
    </row>
    <row r="2429" spans="63:63" ht="13.5" customHeight="1">
      <c r="BK2429" s="1167">
        <v>2425</v>
      </c>
    </row>
    <row r="2430" spans="63:63" ht="13.5" customHeight="1">
      <c r="BK2430" s="1167">
        <v>2426</v>
      </c>
    </row>
    <row r="2431" spans="63:63" ht="13.5" customHeight="1">
      <c r="BK2431" s="1167">
        <v>2427</v>
      </c>
    </row>
    <row r="2432" spans="63:63" ht="13.5" customHeight="1">
      <c r="BK2432" s="1167">
        <v>2428</v>
      </c>
    </row>
    <row r="2433" spans="63:63" ht="13.5" customHeight="1">
      <c r="BK2433" s="1167">
        <v>2429</v>
      </c>
    </row>
    <row r="2434" spans="63:63" ht="13.5" customHeight="1">
      <c r="BK2434" s="1167">
        <v>2430</v>
      </c>
    </row>
    <row r="2435" spans="63:63" ht="13.5" customHeight="1">
      <c r="BK2435" s="1167">
        <v>2431</v>
      </c>
    </row>
    <row r="2436" spans="63:63" ht="13.5" customHeight="1">
      <c r="BK2436" s="1167">
        <v>2432</v>
      </c>
    </row>
    <row r="2437" spans="63:63" ht="13.5" customHeight="1">
      <c r="BK2437" s="1167">
        <v>2433</v>
      </c>
    </row>
    <row r="2438" spans="63:63" ht="13.5" customHeight="1">
      <c r="BK2438" s="1167">
        <v>2434</v>
      </c>
    </row>
    <row r="2439" spans="63:63" ht="13.5" customHeight="1">
      <c r="BK2439" s="1167">
        <v>2435</v>
      </c>
    </row>
    <row r="2440" spans="63:63" ht="13.5" customHeight="1">
      <c r="BK2440" s="1167">
        <v>2436</v>
      </c>
    </row>
    <row r="2441" spans="63:63" ht="13.5" customHeight="1">
      <c r="BK2441" s="1167">
        <v>2437</v>
      </c>
    </row>
    <row r="2442" spans="63:63" ht="13.5" customHeight="1">
      <c r="BK2442" s="1167">
        <v>2438</v>
      </c>
    </row>
    <row r="2443" spans="63:63" ht="13.5" customHeight="1">
      <c r="BK2443" s="1167">
        <v>2439</v>
      </c>
    </row>
    <row r="2444" spans="63:63" ht="13.5" customHeight="1">
      <c r="BK2444" s="1167">
        <v>2440</v>
      </c>
    </row>
    <row r="2445" spans="63:63" ht="13.5" customHeight="1">
      <c r="BK2445" s="1167">
        <v>2441</v>
      </c>
    </row>
    <row r="2446" spans="63:63" ht="13.5" customHeight="1">
      <c r="BK2446" s="1167">
        <v>2442</v>
      </c>
    </row>
    <row r="2447" spans="63:63" ht="13.5" customHeight="1">
      <c r="BK2447" s="1167">
        <v>2443</v>
      </c>
    </row>
    <row r="2448" spans="63:63" ht="13.5" customHeight="1">
      <c r="BK2448" s="1167">
        <v>2444</v>
      </c>
    </row>
    <row r="2449" spans="63:63" ht="13.5" customHeight="1">
      <c r="BK2449" s="1167">
        <v>2445</v>
      </c>
    </row>
    <row r="2450" spans="63:63" ht="13.5" customHeight="1">
      <c r="BK2450" s="1167">
        <v>2446</v>
      </c>
    </row>
    <row r="2451" spans="63:63" ht="13.5" customHeight="1">
      <c r="BK2451" s="1167">
        <v>2447</v>
      </c>
    </row>
    <row r="2452" spans="63:63" ht="13.5" customHeight="1">
      <c r="BK2452" s="1167">
        <v>2448</v>
      </c>
    </row>
    <row r="2453" spans="63:63" ht="13.5" customHeight="1">
      <c r="BK2453" s="1167">
        <v>2449</v>
      </c>
    </row>
    <row r="2454" spans="63:63" ht="13.5" customHeight="1">
      <c r="BK2454" s="1167">
        <v>2450</v>
      </c>
    </row>
    <row r="2455" spans="63:63" ht="13.5" customHeight="1">
      <c r="BK2455" s="1167">
        <v>2451</v>
      </c>
    </row>
    <row r="2456" spans="63:63" ht="13.5" customHeight="1">
      <c r="BK2456" s="1167">
        <v>2452</v>
      </c>
    </row>
    <row r="2457" spans="63:63" ht="13.5" customHeight="1">
      <c r="BK2457" s="1167">
        <v>2453</v>
      </c>
    </row>
    <row r="2458" spans="63:63" ht="13.5" customHeight="1">
      <c r="BK2458" s="1167">
        <v>2454</v>
      </c>
    </row>
    <row r="2459" spans="63:63" ht="13.5" customHeight="1">
      <c r="BK2459" s="1167">
        <v>2455</v>
      </c>
    </row>
    <row r="2460" spans="63:63" ht="13.5" customHeight="1">
      <c r="BK2460" s="1167">
        <v>2456</v>
      </c>
    </row>
    <row r="2461" spans="63:63" ht="13.5" customHeight="1">
      <c r="BK2461" s="1167">
        <v>2457</v>
      </c>
    </row>
    <row r="2462" spans="63:63" ht="13.5" customHeight="1">
      <c r="BK2462" s="1167">
        <v>2458</v>
      </c>
    </row>
    <row r="2463" spans="63:63" ht="13.5" customHeight="1">
      <c r="BK2463" s="1167">
        <v>2459</v>
      </c>
    </row>
    <row r="2464" spans="63:63" ht="13.5" customHeight="1">
      <c r="BK2464" s="1167">
        <v>2460</v>
      </c>
    </row>
    <row r="2465" spans="63:63" ht="13.5" customHeight="1">
      <c r="BK2465" s="1167">
        <v>2461</v>
      </c>
    </row>
    <row r="2466" spans="63:63" ht="13.5" customHeight="1">
      <c r="BK2466" s="1167">
        <v>2462</v>
      </c>
    </row>
    <row r="2467" spans="63:63" ht="13.5" customHeight="1">
      <c r="BK2467" s="1167">
        <v>2463</v>
      </c>
    </row>
    <row r="2468" spans="63:63" ht="13.5" customHeight="1">
      <c r="BK2468" s="1167">
        <v>2464</v>
      </c>
    </row>
    <row r="2469" spans="63:63" ht="13.5" customHeight="1">
      <c r="BK2469" s="1167">
        <v>2465</v>
      </c>
    </row>
    <row r="2470" spans="63:63" ht="13.5" customHeight="1">
      <c r="BK2470" s="1167">
        <v>2466</v>
      </c>
    </row>
    <row r="2471" spans="63:63" ht="13.5" customHeight="1">
      <c r="BK2471" s="1167">
        <v>2467</v>
      </c>
    </row>
    <row r="2472" spans="63:63" ht="13.5" customHeight="1">
      <c r="BK2472" s="1167">
        <v>2468</v>
      </c>
    </row>
    <row r="2473" spans="63:63" ht="13.5" customHeight="1">
      <c r="BK2473" s="1167">
        <v>2469</v>
      </c>
    </row>
    <row r="2474" spans="63:63" ht="13.5" customHeight="1">
      <c r="BK2474" s="1167">
        <v>2470</v>
      </c>
    </row>
    <row r="2475" spans="63:63" ht="13.5" customHeight="1">
      <c r="BK2475" s="1167">
        <v>2471</v>
      </c>
    </row>
    <row r="2476" spans="63:63" ht="13.5" customHeight="1">
      <c r="BK2476" s="1167">
        <v>2472</v>
      </c>
    </row>
    <row r="2477" spans="63:63" ht="13.5" customHeight="1">
      <c r="BK2477" s="1167">
        <v>2473</v>
      </c>
    </row>
    <row r="2478" spans="63:63" ht="13.5" customHeight="1">
      <c r="BK2478" s="1167">
        <v>2474</v>
      </c>
    </row>
    <row r="2479" spans="63:63" ht="13.5" customHeight="1">
      <c r="BK2479" s="1167">
        <v>2475</v>
      </c>
    </row>
    <row r="2480" spans="63:63" ht="13.5" customHeight="1">
      <c r="BK2480" s="1167">
        <v>2476</v>
      </c>
    </row>
    <row r="2481" spans="63:63" ht="13.5" customHeight="1">
      <c r="BK2481" s="1167">
        <v>2477</v>
      </c>
    </row>
    <row r="2482" spans="63:63" ht="13.5" customHeight="1">
      <c r="BK2482" s="1167">
        <v>2478</v>
      </c>
    </row>
    <row r="2483" spans="63:63" ht="13.5" customHeight="1">
      <c r="BK2483" s="1167">
        <v>2479</v>
      </c>
    </row>
    <row r="2484" spans="63:63" ht="13.5" customHeight="1">
      <c r="BK2484" s="1167">
        <v>2480</v>
      </c>
    </row>
    <row r="2485" spans="63:63" ht="13.5" customHeight="1">
      <c r="BK2485" s="1167">
        <v>2481</v>
      </c>
    </row>
    <row r="2486" spans="63:63" ht="13.5" customHeight="1">
      <c r="BK2486" s="1167">
        <v>2482</v>
      </c>
    </row>
    <row r="2487" spans="63:63" ht="13.5" customHeight="1">
      <c r="BK2487" s="1167">
        <v>2483</v>
      </c>
    </row>
    <row r="2488" spans="63:63" ht="13.5" customHeight="1">
      <c r="BK2488" s="1167">
        <v>2484</v>
      </c>
    </row>
    <row r="2489" spans="63:63" ht="13.5" customHeight="1">
      <c r="BK2489" s="1167">
        <v>2485</v>
      </c>
    </row>
    <row r="2490" spans="63:63" ht="13.5" customHeight="1">
      <c r="BK2490" s="1167">
        <v>2486</v>
      </c>
    </row>
    <row r="2491" spans="63:63" ht="13.5" customHeight="1">
      <c r="BK2491" s="1167">
        <v>2487</v>
      </c>
    </row>
    <row r="2492" spans="63:63" ht="13.5" customHeight="1">
      <c r="BK2492" s="1167">
        <v>2488</v>
      </c>
    </row>
    <row r="2493" spans="63:63" ht="13.5" customHeight="1">
      <c r="BK2493" s="1167">
        <v>2489</v>
      </c>
    </row>
    <row r="2494" spans="63:63" ht="13.5" customHeight="1">
      <c r="BK2494" s="1167">
        <v>2490</v>
      </c>
    </row>
    <row r="2495" spans="63:63" ht="13.5" customHeight="1">
      <c r="BK2495" s="1167">
        <v>2491</v>
      </c>
    </row>
    <row r="2496" spans="63:63" ht="13.5" customHeight="1">
      <c r="BK2496" s="1167">
        <v>2492</v>
      </c>
    </row>
    <row r="2497" spans="63:63" ht="13.5" customHeight="1">
      <c r="BK2497" s="1167">
        <v>2493</v>
      </c>
    </row>
    <row r="2498" spans="63:63" ht="13.5" customHeight="1">
      <c r="BK2498" s="1167">
        <v>2494</v>
      </c>
    </row>
    <row r="2499" spans="63:63" ht="13.5" customHeight="1">
      <c r="BK2499" s="1167">
        <v>2495</v>
      </c>
    </row>
    <row r="2500" spans="63:63" ht="13.5" customHeight="1">
      <c r="BK2500" s="1167">
        <v>2496</v>
      </c>
    </row>
    <row r="2501" spans="63:63" ht="13.5" customHeight="1">
      <c r="BK2501" s="1167">
        <v>2497</v>
      </c>
    </row>
    <row r="2502" spans="63:63" ht="13.5" customHeight="1">
      <c r="BK2502" s="1167">
        <v>2498</v>
      </c>
    </row>
    <row r="2503" spans="63:63" ht="13.5" customHeight="1">
      <c r="BK2503" s="1167">
        <v>2499</v>
      </c>
    </row>
    <row r="2504" spans="63:63" ht="13.5" customHeight="1">
      <c r="BK2504" s="1167">
        <v>2500</v>
      </c>
    </row>
    <row r="2505" spans="63:63" ht="13.5" customHeight="1">
      <c r="BK2505" s="1167">
        <v>2501</v>
      </c>
    </row>
    <row r="2506" spans="63:63" ht="13.5" customHeight="1">
      <c r="BK2506" s="1167">
        <v>2502</v>
      </c>
    </row>
    <row r="2507" spans="63:63" ht="13.5" customHeight="1">
      <c r="BK2507" s="1167">
        <v>2503</v>
      </c>
    </row>
    <row r="2508" spans="63:63" ht="13.5" customHeight="1">
      <c r="BK2508" s="1167">
        <v>2504</v>
      </c>
    </row>
    <row r="2509" spans="63:63" ht="13.5" customHeight="1">
      <c r="BK2509" s="1167">
        <v>2505</v>
      </c>
    </row>
    <row r="2510" spans="63:63" ht="13.5" customHeight="1">
      <c r="BK2510" s="1167">
        <v>2506</v>
      </c>
    </row>
    <row r="2511" spans="63:63" ht="13.5" customHeight="1">
      <c r="BK2511" s="1167">
        <v>2507</v>
      </c>
    </row>
    <row r="2512" spans="63:63" ht="13.5" customHeight="1">
      <c r="BK2512" s="1167">
        <v>2508</v>
      </c>
    </row>
    <row r="2513" spans="63:63" ht="13.5" customHeight="1">
      <c r="BK2513" s="1167">
        <v>2509</v>
      </c>
    </row>
    <row r="2514" spans="63:63" ht="13.5" customHeight="1">
      <c r="BK2514" s="1167">
        <v>2510</v>
      </c>
    </row>
    <row r="2515" spans="63:63" ht="13.5" customHeight="1">
      <c r="BK2515" s="1167">
        <v>2511</v>
      </c>
    </row>
    <row r="2516" spans="63:63" ht="13.5" customHeight="1">
      <c r="BK2516" s="1167">
        <v>2512</v>
      </c>
    </row>
    <row r="2517" spans="63:63" ht="13.5" customHeight="1">
      <c r="BK2517" s="1167">
        <v>2513</v>
      </c>
    </row>
    <row r="2518" spans="63:63" ht="13.5" customHeight="1">
      <c r="BK2518" s="1167">
        <v>2514</v>
      </c>
    </row>
    <row r="2519" spans="63:63" ht="13.5" customHeight="1">
      <c r="BK2519" s="1167">
        <v>2515</v>
      </c>
    </row>
    <row r="2520" spans="63:63" ht="13.5" customHeight="1">
      <c r="BK2520" s="1167">
        <v>2516</v>
      </c>
    </row>
    <row r="2521" spans="63:63" ht="13.5" customHeight="1">
      <c r="BK2521" s="1167">
        <v>2517</v>
      </c>
    </row>
    <row r="2522" spans="63:63" ht="13.5" customHeight="1">
      <c r="BK2522" s="1167">
        <v>2518</v>
      </c>
    </row>
    <row r="2523" spans="63:63" ht="13.5" customHeight="1">
      <c r="BK2523" s="1167">
        <v>2519</v>
      </c>
    </row>
    <row r="2524" spans="63:63" ht="13.5" customHeight="1">
      <c r="BK2524" s="1167">
        <v>2520</v>
      </c>
    </row>
    <row r="2525" spans="63:63" ht="13.5" customHeight="1">
      <c r="BK2525" s="1167">
        <v>2521</v>
      </c>
    </row>
    <row r="2526" spans="63:63" ht="13.5" customHeight="1">
      <c r="BK2526" s="1167">
        <v>2522</v>
      </c>
    </row>
    <row r="2527" spans="63:63" ht="13.5" customHeight="1">
      <c r="BK2527" s="1167">
        <v>2523</v>
      </c>
    </row>
    <row r="2528" spans="63:63" ht="13.5" customHeight="1">
      <c r="BK2528" s="1167">
        <v>2524</v>
      </c>
    </row>
    <row r="2529" spans="63:63" ht="13.5" customHeight="1">
      <c r="BK2529" s="1167">
        <v>2525</v>
      </c>
    </row>
    <row r="2530" spans="63:63" ht="13.5" customHeight="1">
      <c r="BK2530" s="1167">
        <v>2526</v>
      </c>
    </row>
    <row r="2531" spans="63:63" ht="13.5" customHeight="1">
      <c r="BK2531" s="1167">
        <v>2527</v>
      </c>
    </row>
    <row r="2532" spans="63:63" ht="13.5" customHeight="1">
      <c r="BK2532" s="1167">
        <v>2528</v>
      </c>
    </row>
    <row r="2533" spans="63:63" ht="13.5" customHeight="1">
      <c r="BK2533" s="1167">
        <v>2529</v>
      </c>
    </row>
  </sheetData>
  <sheetProtection sheet="1" objects="1" scenarios="1"/>
  <mergeCells count="51">
    <mergeCell ref="P1:T1"/>
    <mergeCell ref="U1:Y1"/>
    <mergeCell ref="Z1:AD1"/>
    <mergeCell ref="AE1:AI1"/>
    <mergeCell ref="F2:G2"/>
    <mergeCell ref="H2:I2"/>
    <mergeCell ref="J2:J4"/>
    <mergeCell ref="W3:W4"/>
    <mergeCell ref="X3:X4"/>
    <mergeCell ref="Z3:Z4"/>
    <mergeCell ref="AA3:AA4"/>
    <mergeCell ref="AB3:AB4"/>
    <mergeCell ref="AH3:AH4"/>
    <mergeCell ref="AI2:AI4"/>
    <mergeCell ref="F3:F4"/>
    <mergeCell ref="G3:G4"/>
    <mergeCell ref="C1:C4"/>
    <mergeCell ref="D1:D4"/>
    <mergeCell ref="E1:E4"/>
    <mergeCell ref="F1:J1"/>
    <mergeCell ref="K1:O1"/>
    <mergeCell ref="H3:H4"/>
    <mergeCell ref="I3:I4"/>
    <mergeCell ref="K3:K4"/>
    <mergeCell ref="L3:L4"/>
    <mergeCell ref="M3:M4"/>
    <mergeCell ref="N3:N4"/>
    <mergeCell ref="K2:L2"/>
    <mergeCell ref="M2:N2"/>
    <mergeCell ref="O2:O4"/>
    <mergeCell ref="P2:Q2"/>
    <mergeCell ref="R2:S2"/>
    <mergeCell ref="P3:P4"/>
    <mergeCell ref="Q3:Q4"/>
    <mergeCell ref="R3:R4"/>
    <mergeCell ref="S3:S4"/>
    <mergeCell ref="AB2:AC2"/>
    <mergeCell ref="AD2:AD4"/>
    <mergeCell ref="AE2:AF2"/>
    <mergeCell ref="AG2:AH2"/>
    <mergeCell ref="T2:T4"/>
    <mergeCell ref="U2:V2"/>
    <mergeCell ref="W2:X2"/>
    <mergeCell ref="Y2:Y4"/>
    <mergeCell ref="Z2:AA2"/>
    <mergeCell ref="AC3:AC4"/>
    <mergeCell ref="AE3:AE4"/>
    <mergeCell ref="AF3:AF4"/>
    <mergeCell ref="AG3:AG4"/>
    <mergeCell ref="U3:U4"/>
    <mergeCell ref="V3:V4"/>
  </mergeCells>
  <conditionalFormatting sqref="AK65">
    <cfRule type="expression" dxfId="22" priority="39">
      <formula>AF65+AK65&lt;AP65</formula>
    </cfRule>
  </conditionalFormatting>
  <conditionalFormatting sqref="AJ63:AJ64">
    <cfRule type="expression" dxfId="21" priority="38">
      <formula>AJ63+AE63&lt;AO63</formula>
    </cfRule>
  </conditionalFormatting>
  <conditionalFormatting sqref="AK63:AK64">
    <cfRule type="expression" dxfId="20" priority="37">
      <formula>AK63+AF63&lt;AP63</formula>
    </cfRule>
  </conditionalFormatting>
  <conditionalFormatting sqref="F2:F12 F47:F64">
    <cfRule type="expression" dxfId="19" priority="30">
      <formula>F2&lt;&gt;0</formula>
    </cfRule>
    <cfRule type="expression" dxfId="18" priority="31">
      <formula>AE2&lt;&gt;0</formula>
    </cfRule>
  </conditionalFormatting>
  <conditionalFormatting sqref="G2:I2 G47:I64 G3:G12">
    <cfRule type="expression" dxfId="17" priority="28">
      <formula>G2&lt;&gt;0</formula>
    </cfRule>
    <cfRule type="expression" dxfId="16" priority="29">
      <formula>AF2&lt;&gt;0</formula>
    </cfRule>
  </conditionalFormatting>
  <conditionalFormatting sqref="AJ3">
    <cfRule type="expression" dxfId="15" priority="8">
      <formula>$AE3+$AJ3&lt;$AO3</formula>
    </cfRule>
  </conditionalFormatting>
  <conditionalFormatting sqref="AJ4">
    <cfRule type="expression" dxfId="14" priority="7">
      <formula>$AE4+$AJ4&lt;$AO4</formula>
    </cfRule>
  </conditionalFormatting>
  <conditionalFormatting sqref="AJ5:AJ61">
    <cfRule type="expression" dxfId="13" priority="6">
      <formula>$AE5+$AJ5&lt;$AO5</formula>
    </cfRule>
  </conditionalFormatting>
  <conditionalFormatting sqref="AJ1:AJ2">
    <cfRule type="expression" dxfId="12" priority="119">
      <formula>(($AE1+$AJ1)&lt;#REF!)</formula>
    </cfRule>
  </conditionalFormatting>
  <conditionalFormatting sqref="F1">
    <cfRule type="expression" dxfId="11" priority="32">
      <formula>F1&lt;&gt;0</formula>
    </cfRule>
    <cfRule type="expression" dxfId="10" priority="33">
      <formula>AE1&lt;&gt;0</formula>
    </cfRule>
  </conditionalFormatting>
  <conditionalFormatting sqref="G1:I1">
    <cfRule type="expression" dxfId="9" priority="26">
      <formula>G1&lt;&gt;0</formula>
    </cfRule>
    <cfRule type="expression" dxfId="8" priority="27">
      <formula>AF1&lt;&gt;0</formula>
    </cfRule>
  </conditionalFormatting>
  <conditionalFormatting sqref="K1:N2 K47:N64">
    <cfRule type="expression" dxfId="7" priority="22">
      <formula>K1&lt;&gt;0</formula>
    </cfRule>
    <cfRule type="expression" dxfId="6" priority="23">
      <formula>AE1&lt;&gt;0</formula>
    </cfRule>
  </conditionalFormatting>
  <conditionalFormatting sqref="P1:S2 P47:S64 S3:S12">
    <cfRule type="expression" dxfId="5" priority="18">
      <formula>P1&lt;&gt;0</formula>
    </cfRule>
    <cfRule type="expression" dxfId="4" priority="19">
      <formula>AE1&lt;&gt;0</formula>
    </cfRule>
  </conditionalFormatting>
  <conditionalFormatting sqref="AK1:AK61">
    <cfRule type="expression" dxfId="3" priority="4">
      <formula>$AF1+$AK1&lt;$AP1</formula>
    </cfRule>
  </conditionalFormatting>
  <conditionalFormatting sqref="AL1:AL61">
    <cfRule type="expression" dxfId="2" priority="2">
      <formula>$AG1+$AL1&lt;$AQ1</formula>
    </cfRule>
  </conditionalFormatting>
  <conditionalFormatting sqref="AM62:AM65">
    <cfRule type="expression" dxfId="1" priority="120">
      <formula>AM62+AH62&lt;#REF!</formula>
    </cfRule>
  </conditionalFormatting>
  <conditionalFormatting sqref="AM1:AM61">
    <cfRule type="expression" dxfId="0" priority="121">
      <formula>$AH1+$AM1&lt;#REF!</formula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indexed="11"/>
  </sheetPr>
  <dimension ref="A1:AZ3772"/>
  <sheetViews>
    <sheetView showZeros="0" showWhiteSpace="0" view="pageBreakPreview" topLeftCell="A2379" zoomScale="98" zoomScaleNormal="115" zoomScaleSheetLayoutView="98" workbookViewId="0">
      <selection activeCell="K2395" sqref="K2395"/>
    </sheetView>
  </sheetViews>
  <sheetFormatPr defaultColWidth="9.109375" defaultRowHeight="13.5" customHeight="1"/>
  <cols>
    <col min="1" max="1" width="3.33203125" style="807" customWidth="1"/>
    <col min="2" max="2" width="13" style="808" customWidth="1"/>
    <col min="3" max="3" width="4.109375" style="808" customWidth="1"/>
    <col min="4" max="4" width="3.88671875" style="811" customWidth="1"/>
    <col min="5" max="5" width="4.88671875" style="808" customWidth="1"/>
    <col min="6" max="6" width="5" style="808" customWidth="1"/>
    <col min="7" max="7" width="4.6640625" style="808" customWidth="1"/>
    <col min="8" max="8" width="5.109375" style="808" customWidth="1"/>
    <col min="9" max="9" width="4.6640625" style="808" customWidth="1"/>
    <col min="10" max="10" width="7" style="808" customWidth="1"/>
    <col min="11" max="11" width="5.88671875" style="808" customWidth="1"/>
    <col min="12" max="13" width="5.109375" style="808" customWidth="1"/>
    <col min="14" max="14" width="4.88671875" style="808" customWidth="1"/>
    <col min="15" max="15" width="6.6640625" style="808" customWidth="1"/>
    <col min="16" max="16" width="5.33203125" style="808" customWidth="1"/>
    <col min="17" max="18" width="5.109375" style="808" customWidth="1"/>
    <col min="19" max="19" width="4.88671875" style="808" customWidth="1"/>
    <col min="20" max="20" width="7" style="808" customWidth="1"/>
    <col min="21" max="21" width="5.6640625" style="808" customWidth="1"/>
    <col min="22" max="22" width="4.88671875" style="808" customWidth="1"/>
    <col min="23" max="24" width="5.33203125" style="808" customWidth="1"/>
    <col min="25" max="25" width="7.5546875" style="808" customWidth="1"/>
    <col min="26" max="26" width="3.5546875" style="807" customWidth="1"/>
    <col min="27" max="27" width="12" style="808" customWidth="1"/>
    <col min="28" max="28" width="4.109375" style="808" customWidth="1"/>
    <col min="29" max="29" width="3.6640625" style="811" customWidth="1"/>
    <col min="30" max="30" width="4.109375" style="808" customWidth="1"/>
    <col min="31" max="31" width="5.6640625" style="808" customWidth="1"/>
    <col min="32" max="32" width="4.88671875" style="808" customWidth="1"/>
    <col min="33" max="33" width="5.5546875" style="808" customWidth="1"/>
    <col min="34" max="34" width="3.6640625" style="808" customWidth="1"/>
    <col min="35" max="35" width="8.44140625" style="808" customWidth="1"/>
    <col min="36" max="36" width="5" style="808" customWidth="1"/>
    <col min="37" max="37" width="5.44140625" style="808" customWidth="1"/>
    <col min="38" max="38" width="5" style="808" customWidth="1"/>
    <col min="39" max="39" width="5.109375" style="808" customWidth="1"/>
    <col min="40" max="40" width="6.5546875" style="808" customWidth="1"/>
    <col min="41" max="41" width="5.44140625" style="808" customWidth="1"/>
    <col min="42" max="42" width="5" style="808" customWidth="1"/>
    <col min="43" max="43" width="4.88671875" style="808" customWidth="1"/>
    <col min="44" max="44" width="3.6640625" style="808" customWidth="1"/>
    <col min="45" max="45" width="6.88671875" style="808" customWidth="1"/>
    <col min="46" max="46" width="4.109375" style="808" customWidth="1"/>
    <col min="47" max="47" width="7.33203125" style="808" customWidth="1"/>
    <col min="48" max="48" width="3.6640625" style="808" customWidth="1"/>
    <col min="49" max="49" width="3" style="808" customWidth="1"/>
    <col min="50" max="50" width="5" style="808" customWidth="1"/>
    <col min="51" max="51" width="3" style="808" customWidth="1"/>
    <col min="52" max="52" width="8.88671875" style="808" customWidth="1"/>
    <col min="53" max="16384" width="9.109375" style="808"/>
  </cols>
  <sheetData>
    <row r="1" spans="1:52" ht="13.5" customHeight="1">
      <c r="A1" s="807" t="s">
        <v>841</v>
      </c>
      <c r="D1" s="809"/>
      <c r="O1" s="810" t="s">
        <v>4</v>
      </c>
      <c r="P1" s="1544">
        <v>44287</v>
      </c>
      <c r="Q1" s="1544"/>
      <c r="R1" s="1544"/>
      <c r="S1" s="1544"/>
      <c r="T1" s="1544"/>
      <c r="Y1" s="808">
        <f>COLUMN()</f>
        <v>25</v>
      </c>
      <c r="AU1" s="812" t="s">
        <v>12</v>
      </c>
    </row>
    <row r="2" spans="1:52" ht="13.5" customHeight="1">
      <c r="A2" s="813" t="s">
        <v>11</v>
      </c>
      <c r="B2" s="1530" t="s">
        <v>842</v>
      </c>
      <c r="C2" s="1533" t="s">
        <v>5</v>
      </c>
      <c r="D2" s="1530" t="s">
        <v>843</v>
      </c>
      <c r="E2" s="1530" t="s">
        <v>844</v>
      </c>
      <c r="F2" s="1545" t="s">
        <v>24</v>
      </c>
      <c r="G2" s="1546"/>
      <c r="H2" s="1546"/>
      <c r="I2" s="1546"/>
      <c r="J2" s="1547"/>
      <c r="K2" s="1548" t="s">
        <v>25</v>
      </c>
      <c r="L2" s="1549"/>
      <c r="M2" s="1549"/>
      <c r="N2" s="1549"/>
      <c r="O2" s="1550"/>
      <c r="P2" s="1551" t="s">
        <v>26</v>
      </c>
      <c r="Q2" s="1552"/>
      <c r="R2" s="1552"/>
      <c r="S2" s="1552"/>
      <c r="T2" s="1553"/>
      <c r="U2" s="1563" t="s">
        <v>6</v>
      </c>
      <c r="V2" s="1564"/>
      <c r="W2" s="1564"/>
      <c r="X2" s="1564"/>
      <c r="Y2" s="1565"/>
      <c r="Z2" s="1527" t="s">
        <v>11</v>
      </c>
      <c r="AA2" s="1530" t="s">
        <v>845</v>
      </c>
      <c r="AB2" s="1533" t="s">
        <v>5</v>
      </c>
      <c r="AC2" s="1530" t="s">
        <v>843</v>
      </c>
      <c r="AD2" s="1530" t="s">
        <v>844</v>
      </c>
      <c r="AE2" s="1545" t="s">
        <v>9</v>
      </c>
      <c r="AF2" s="1546"/>
      <c r="AG2" s="1546"/>
      <c r="AH2" s="1546"/>
      <c r="AI2" s="1547"/>
      <c r="AJ2" s="1545" t="s">
        <v>846</v>
      </c>
      <c r="AK2" s="1546"/>
      <c r="AL2" s="1546"/>
      <c r="AM2" s="1546"/>
      <c r="AN2" s="1547"/>
      <c r="AO2" s="1545" t="s">
        <v>10</v>
      </c>
      <c r="AP2" s="1546"/>
      <c r="AQ2" s="1546"/>
      <c r="AR2" s="1546"/>
      <c r="AS2" s="1547"/>
      <c r="AT2" s="1554" t="s">
        <v>23</v>
      </c>
      <c r="AU2" s="1557">
        <v>42644</v>
      </c>
      <c r="AV2" s="1558"/>
      <c r="AW2" s="1558"/>
      <c r="AX2" s="1558"/>
      <c r="AY2" s="1558"/>
      <c r="AZ2" s="1559"/>
    </row>
    <row r="3" spans="1:52" ht="13.5" customHeight="1">
      <c r="A3" s="814"/>
      <c r="B3" s="1531"/>
      <c r="C3" s="1534"/>
      <c r="D3" s="1531"/>
      <c r="E3" s="1531"/>
      <c r="F3" s="1542" t="s">
        <v>13</v>
      </c>
      <c r="G3" s="1543"/>
      <c r="H3" s="1536" t="s">
        <v>8</v>
      </c>
      <c r="I3" s="1537"/>
      <c r="J3" s="1310" t="s">
        <v>14</v>
      </c>
      <c r="K3" s="1542" t="s">
        <v>13</v>
      </c>
      <c r="L3" s="1543"/>
      <c r="M3" s="1536" t="s">
        <v>8</v>
      </c>
      <c r="N3" s="1537"/>
      <c r="O3" s="1310" t="s">
        <v>14</v>
      </c>
      <c r="P3" s="1542" t="s">
        <v>13</v>
      </c>
      <c r="Q3" s="1543"/>
      <c r="R3" s="1536" t="s">
        <v>8</v>
      </c>
      <c r="S3" s="1537"/>
      <c r="T3" s="1310" t="s">
        <v>14</v>
      </c>
      <c r="U3" s="1542" t="s">
        <v>13</v>
      </c>
      <c r="V3" s="1543"/>
      <c r="W3" s="1536" t="s">
        <v>8</v>
      </c>
      <c r="X3" s="1537"/>
      <c r="Y3" s="1310" t="s">
        <v>14</v>
      </c>
      <c r="Z3" s="1528"/>
      <c r="AA3" s="1531"/>
      <c r="AB3" s="1534"/>
      <c r="AC3" s="1531"/>
      <c r="AD3" s="1531"/>
      <c r="AE3" s="1542" t="s">
        <v>13</v>
      </c>
      <c r="AF3" s="1543"/>
      <c r="AG3" s="1536" t="s">
        <v>8</v>
      </c>
      <c r="AH3" s="1537"/>
      <c r="AI3" s="1310" t="s">
        <v>14</v>
      </c>
      <c r="AJ3" s="1542" t="s">
        <v>13</v>
      </c>
      <c r="AK3" s="1543"/>
      <c r="AL3" s="1536" t="s">
        <v>8</v>
      </c>
      <c r="AM3" s="1537"/>
      <c r="AN3" s="1310" t="s">
        <v>14</v>
      </c>
      <c r="AO3" s="1542" t="s">
        <v>13</v>
      </c>
      <c r="AP3" s="1543"/>
      <c r="AQ3" s="1536" t="s">
        <v>8</v>
      </c>
      <c r="AR3" s="1537"/>
      <c r="AS3" s="1310" t="s">
        <v>14</v>
      </c>
      <c r="AT3" s="1555"/>
      <c r="AU3" s="1560"/>
      <c r="AV3" s="1561"/>
      <c r="AW3" s="1561"/>
      <c r="AX3" s="1561"/>
      <c r="AY3" s="1561"/>
      <c r="AZ3" s="1562"/>
    </row>
    <row r="4" spans="1:52" ht="13.5" customHeight="1">
      <c r="A4" s="814"/>
      <c r="B4" s="1531"/>
      <c r="C4" s="1534"/>
      <c r="D4" s="1531"/>
      <c r="E4" s="1531"/>
      <c r="F4" s="1540" t="s">
        <v>15</v>
      </c>
      <c r="G4" s="1525" t="s">
        <v>22</v>
      </c>
      <c r="H4" s="1523" t="s">
        <v>15</v>
      </c>
      <c r="I4" s="1523" t="s">
        <v>22</v>
      </c>
      <c r="J4" s="1538"/>
      <c r="K4" s="1525" t="s">
        <v>15</v>
      </c>
      <c r="L4" s="1525" t="s">
        <v>22</v>
      </c>
      <c r="M4" s="1523" t="s">
        <v>15</v>
      </c>
      <c r="N4" s="1523" t="s">
        <v>22</v>
      </c>
      <c r="O4" s="1538"/>
      <c r="P4" s="1525" t="s">
        <v>15</v>
      </c>
      <c r="Q4" s="1525" t="s">
        <v>22</v>
      </c>
      <c r="R4" s="1523" t="s">
        <v>15</v>
      </c>
      <c r="S4" s="1523" t="s">
        <v>22</v>
      </c>
      <c r="T4" s="1538"/>
      <c r="U4" s="1525" t="s">
        <v>15</v>
      </c>
      <c r="V4" s="1525" t="s">
        <v>22</v>
      </c>
      <c r="W4" s="1523" t="s">
        <v>15</v>
      </c>
      <c r="X4" s="1523" t="s">
        <v>22</v>
      </c>
      <c r="Y4" s="1538"/>
      <c r="Z4" s="1528"/>
      <c r="AA4" s="1531"/>
      <c r="AB4" s="1534"/>
      <c r="AC4" s="1531"/>
      <c r="AD4" s="1531"/>
      <c r="AE4" s="1310" t="s">
        <v>15</v>
      </c>
      <c r="AF4" s="1523" t="s">
        <v>22</v>
      </c>
      <c r="AG4" s="1523" t="s">
        <v>15</v>
      </c>
      <c r="AH4" s="1523" t="s">
        <v>22</v>
      </c>
      <c r="AI4" s="1538"/>
      <c r="AJ4" s="1523" t="s">
        <v>15</v>
      </c>
      <c r="AK4" s="1523" t="s">
        <v>22</v>
      </c>
      <c r="AL4" s="1523" t="s">
        <v>15</v>
      </c>
      <c r="AM4" s="1523" t="s">
        <v>22</v>
      </c>
      <c r="AN4" s="1538"/>
      <c r="AO4" s="1523" t="s">
        <v>15</v>
      </c>
      <c r="AP4" s="1523" t="s">
        <v>22</v>
      </c>
      <c r="AQ4" s="1523" t="s">
        <v>15</v>
      </c>
      <c r="AR4" s="1523" t="s">
        <v>22</v>
      </c>
      <c r="AS4" s="1538"/>
      <c r="AT4" s="1555"/>
      <c r="AU4" s="1507">
        <f>P1</f>
        <v>44287</v>
      </c>
      <c r="AV4" s="1508"/>
      <c r="AW4" s="1508"/>
      <c r="AX4" s="1508"/>
      <c r="AY4" s="1508"/>
      <c r="AZ4" s="1509"/>
    </row>
    <row r="5" spans="1:52" ht="13.5" customHeight="1">
      <c r="A5" s="815"/>
      <c r="B5" s="1532"/>
      <c r="C5" s="1535"/>
      <c r="D5" s="1532"/>
      <c r="E5" s="1532"/>
      <c r="F5" s="1541"/>
      <c r="G5" s="1526"/>
      <c r="H5" s="1524"/>
      <c r="I5" s="1524"/>
      <c r="J5" s="1539"/>
      <c r="K5" s="1526"/>
      <c r="L5" s="1526"/>
      <c r="M5" s="1524"/>
      <c r="N5" s="1524"/>
      <c r="O5" s="1539"/>
      <c r="P5" s="1526"/>
      <c r="Q5" s="1526"/>
      <c r="R5" s="1524"/>
      <c r="S5" s="1524"/>
      <c r="T5" s="1539"/>
      <c r="U5" s="1526"/>
      <c r="V5" s="1526"/>
      <c r="W5" s="1524"/>
      <c r="X5" s="1524"/>
      <c r="Y5" s="1539"/>
      <c r="Z5" s="1529"/>
      <c r="AA5" s="1532"/>
      <c r="AB5" s="1535"/>
      <c r="AC5" s="1532"/>
      <c r="AD5" s="1532"/>
      <c r="AE5" s="1539"/>
      <c r="AF5" s="1524"/>
      <c r="AG5" s="1524"/>
      <c r="AH5" s="1524"/>
      <c r="AI5" s="1539"/>
      <c r="AJ5" s="1524"/>
      <c r="AK5" s="1524"/>
      <c r="AL5" s="1524"/>
      <c r="AM5" s="1524"/>
      <c r="AN5" s="1539"/>
      <c r="AO5" s="1524"/>
      <c r="AP5" s="1524"/>
      <c r="AQ5" s="1524"/>
      <c r="AR5" s="1524"/>
      <c r="AS5" s="1539"/>
      <c r="AT5" s="1556"/>
      <c r="AU5" s="1510"/>
      <c r="AV5" s="1511"/>
      <c r="AW5" s="1511"/>
      <c r="AX5" s="1511"/>
      <c r="AY5" s="1511"/>
      <c r="AZ5" s="1512"/>
    </row>
    <row r="6" spans="1:52" ht="13.5" customHeight="1">
      <c r="A6" s="816">
        <v>1</v>
      </c>
      <c r="B6" s="1033" t="s">
        <v>229</v>
      </c>
      <c r="C6" s="817" t="s">
        <v>66</v>
      </c>
      <c r="D6" s="818">
        <v>2</v>
      </c>
      <c r="E6" s="819">
        <v>2</v>
      </c>
      <c r="F6" s="820">
        <v>20</v>
      </c>
      <c r="G6" s="821"/>
      <c r="H6" s="822"/>
      <c r="I6" s="823"/>
      <c r="J6" s="824">
        <f t="shared" ref="J6:J52" si="0">SUM(F6:I6)*$E6</f>
        <v>40</v>
      </c>
      <c r="K6" s="820">
        <v>40</v>
      </c>
      <c r="L6" s="825"/>
      <c r="M6" s="826"/>
      <c r="N6" s="827"/>
      <c r="O6" s="824">
        <f>SUM(K6:N6)*$E6</f>
        <v>80</v>
      </c>
      <c r="P6" s="820">
        <v>40</v>
      </c>
      <c r="Q6" s="825"/>
      <c r="R6" s="826"/>
      <c r="S6" s="827"/>
      <c r="T6" s="1034">
        <f t="shared" ref="T6:T48" si="1">SUM(P6:S6)*$E6</f>
        <v>80</v>
      </c>
      <c r="U6" s="828">
        <f>SUM(F6,K6,P6)</f>
        <v>100</v>
      </c>
      <c r="V6" s="825">
        <f>SUM(G6,L6,Q6)</f>
        <v>0</v>
      </c>
      <c r="W6" s="826">
        <f>SUM(H6,M6,R6)</f>
        <v>0</v>
      </c>
      <c r="X6" s="827">
        <f>SUM(I6,N6,S6)</f>
        <v>0</v>
      </c>
      <c r="Y6" s="1034">
        <f>SUM(J6,O6,T6)</f>
        <v>200</v>
      </c>
      <c r="Z6" s="816">
        <f>A6</f>
        <v>1</v>
      </c>
      <c r="AA6" s="1035" t="str">
        <f>B6</f>
        <v>Than trấu</v>
      </c>
      <c r="AB6" s="829" t="str">
        <f>C6</f>
        <v>kg</v>
      </c>
      <c r="AC6" s="830">
        <f>D6</f>
        <v>2</v>
      </c>
      <c r="AD6" s="831">
        <f>E6</f>
        <v>2</v>
      </c>
      <c r="AE6" s="832">
        <v>9476</v>
      </c>
      <c r="AF6" s="832">
        <v>0</v>
      </c>
      <c r="AG6" s="832">
        <v>0</v>
      </c>
      <c r="AH6" s="832">
        <v>0</v>
      </c>
      <c r="AI6" s="834">
        <f>SUM(AE6:AH6)*$E6</f>
        <v>18952</v>
      </c>
      <c r="AJ6" s="833"/>
      <c r="AK6" s="827"/>
      <c r="AL6" s="827"/>
      <c r="AM6" s="827"/>
      <c r="AN6" s="834">
        <f t="shared" ref="AN6:AN22" si="2">SUM(AJ6:AM6)*$E6</f>
        <v>0</v>
      </c>
      <c r="AO6" s="825">
        <f t="shared" ref="AO6:AS56" si="3">U6</f>
        <v>100</v>
      </c>
      <c r="AP6" s="825">
        <f t="shared" si="3"/>
        <v>0</v>
      </c>
      <c r="AQ6" s="835">
        <f t="shared" si="3"/>
        <v>0</v>
      </c>
      <c r="AR6" s="835">
        <f t="shared" si="3"/>
        <v>0</v>
      </c>
      <c r="AS6" s="836">
        <f t="shared" si="3"/>
        <v>200</v>
      </c>
      <c r="AT6" s="837">
        <f>IF(AC6&lt;&gt;0,SUM(AO6:AR6)*$AC6-SUM(AO6:AR6)*$AD6,"")</f>
        <v>0</v>
      </c>
      <c r="AU6" s="1513" t="s">
        <v>847</v>
      </c>
      <c r="AV6" s="1514"/>
      <c r="AW6" s="1514"/>
      <c r="AX6" s="1514"/>
      <c r="AY6" s="1514"/>
      <c r="AZ6" s="1515"/>
    </row>
    <row r="7" spans="1:52" ht="13.5" customHeight="1">
      <c r="A7" s="838">
        <f>IF(B7&lt;&gt;"",MAX($A5:$A6)+1,"")</f>
        <v>2</v>
      </c>
      <c r="B7" s="1036" t="s">
        <v>848</v>
      </c>
      <c r="C7" s="817" t="s">
        <v>66</v>
      </c>
      <c r="D7" s="839">
        <v>2</v>
      </c>
      <c r="E7" s="840">
        <v>2</v>
      </c>
      <c r="F7" s="828"/>
      <c r="G7" s="841"/>
      <c r="H7" s="842"/>
      <c r="I7" s="842"/>
      <c r="J7" s="824">
        <f t="shared" si="0"/>
        <v>0</v>
      </c>
      <c r="K7" s="832"/>
      <c r="L7" s="825"/>
      <c r="M7" s="827"/>
      <c r="N7" s="827"/>
      <c r="O7" s="824">
        <f>SUM(K7:N7)*$E7</f>
        <v>0</v>
      </c>
      <c r="P7" s="843"/>
      <c r="Q7" s="825"/>
      <c r="R7" s="827"/>
      <c r="S7" s="827"/>
      <c r="T7" s="846">
        <f t="shared" si="1"/>
        <v>0</v>
      </c>
      <c r="U7" s="828">
        <f t="shared" ref="U7:Y22" si="4">SUM(F7,K7,P7)</f>
        <v>0</v>
      </c>
      <c r="V7" s="825">
        <f t="shared" si="4"/>
        <v>0</v>
      </c>
      <c r="W7" s="827">
        <f t="shared" si="4"/>
        <v>0</v>
      </c>
      <c r="X7" s="827">
        <f t="shared" si="4"/>
        <v>0</v>
      </c>
      <c r="Y7" s="824">
        <f>SUM(J7,O7,T7)</f>
        <v>0</v>
      </c>
      <c r="Z7" s="838">
        <f>A7</f>
        <v>2</v>
      </c>
      <c r="AA7" s="1037" t="str">
        <f t="shared" ref="AA7:AD67" si="5">B7</f>
        <v>Củi gỗ</v>
      </c>
      <c r="AB7" s="844" t="str">
        <f t="shared" si="5"/>
        <v>kg</v>
      </c>
      <c r="AC7" s="845">
        <f t="shared" si="5"/>
        <v>2</v>
      </c>
      <c r="AD7" s="846">
        <f t="shared" si="5"/>
        <v>2</v>
      </c>
      <c r="AE7" s="832">
        <v>1980</v>
      </c>
      <c r="AF7" s="832">
        <v>0</v>
      </c>
      <c r="AG7" s="832">
        <v>0</v>
      </c>
      <c r="AH7" s="832">
        <v>0</v>
      </c>
      <c r="AI7" s="824">
        <f t="shared" ref="AI7:AI67" si="6">SUM(AE7:AH7)*$E7</f>
        <v>3960</v>
      </c>
      <c r="AJ7" s="848"/>
      <c r="AK7" s="827"/>
      <c r="AL7" s="847"/>
      <c r="AM7" s="827"/>
      <c r="AN7" s="849">
        <f t="shared" si="2"/>
        <v>0</v>
      </c>
      <c r="AO7" s="825">
        <f t="shared" si="3"/>
        <v>0</v>
      </c>
      <c r="AP7" s="825">
        <f t="shared" si="3"/>
        <v>0</v>
      </c>
      <c r="AQ7" s="825">
        <f t="shared" si="3"/>
        <v>0</v>
      </c>
      <c r="AR7" s="825">
        <f t="shared" si="3"/>
        <v>0</v>
      </c>
      <c r="AS7" s="825">
        <f t="shared" si="3"/>
        <v>0</v>
      </c>
      <c r="AT7" s="850">
        <f>IF(AC7&lt;&gt;0,SUM(AO7:AR7)*$AC7-SUM(AO7:AR7)*$AD7,"")</f>
        <v>0</v>
      </c>
      <c r="AU7" s="1516" t="s">
        <v>827</v>
      </c>
      <c r="AV7" s="1517"/>
      <c r="AW7" s="1517"/>
      <c r="AX7" s="1517"/>
      <c r="AY7" s="1517"/>
      <c r="AZ7" s="851"/>
    </row>
    <row r="8" spans="1:52" ht="13.5" customHeight="1">
      <c r="A8" s="838">
        <f t="shared" ref="A8:A60" si="7">IF(B8&lt;&gt;"",MAX($A6:$A7)+1,"")</f>
        <v>3</v>
      </c>
      <c r="B8" s="1033" t="s">
        <v>849</v>
      </c>
      <c r="C8" s="817" t="s">
        <v>66</v>
      </c>
      <c r="D8" s="818">
        <v>12.6</v>
      </c>
      <c r="E8" s="852">
        <v>12.6</v>
      </c>
      <c r="F8" s="853">
        <v>20</v>
      </c>
      <c r="G8" s="854"/>
      <c r="H8" s="855"/>
      <c r="I8" s="842"/>
      <c r="J8" s="824">
        <f t="shared" si="0"/>
        <v>252</v>
      </c>
      <c r="K8" s="856">
        <v>34</v>
      </c>
      <c r="L8" s="825"/>
      <c r="M8" s="826"/>
      <c r="N8" s="827"/>
      <c r="O8" s="824">
        <f>SUM(K8:N8)*$E8</f>
        <v>428.4</v>
      </c>
      <c r="P8" s="857">
        <v>34</v>
      </c>
      <c r="Q8" s="825"/>
      <c r="R8" s="826"/>
      <c r="S8" s="827"/>
      <c r="T8" s="846">
        <f t="shared" si="1"/>
        <v>428.4</v>
      </c>
      <c r="U8" s="853">
        <f t="shared" si="4"/>
        <v>88</v>
      </c>
      <c r="V8" s="825">
        <f t="shared" si="4"/>
        <v>0</v>
      </c>
      <c r="W8" s="826">
        <f t="shared" si="4"/>
        <v>0</v>
      </c>
      <c r="X8" s="827">
        <f t="shared" si="4"/>
        <v>0</v>
      </c>
      <c r="Y8" s="824">
        <f t="shared" si="4"/>
        <v>1108.8</v>
      </c>
      <c r="Z8" s="838">
        <f t="shared" ref="Z8:Z67" si="8">A8</f>
        <v>3</v>
      </c>
      <c r="AA8" s="1037" t="str">
        <f t="shared" si="5"/>
        <v>Gạo X 23</v>
      </c>
      <c r="AB8" s="844" t="str">
        <f t="shared" si="5"/>
        <v>kg</v>
      </c>
      <c r="AC8" s="845">
        <f t="shared" si="5"/>
        <v>12.6</v>
      </c>
      <c r="AD8" s="858">
        <f t="shared" si="5"/>
        <v>12.6</v>
      </c>
      <c r="AE8" s="832">
        <v>2465</v>
      </c>
      <c r="AF8" s="832">
        <v>0</v>
      </c>
      <c r="AG8" s="832">
        <v>0</v>
      </c>
      <c r="AH8" s="832">
        <v>0</v>
      </c>
      <c r="AI8" s="824">
        <f t="shared" si="6"/>
        <v>31059</v>
      </c>
      <c r="AJ8" s="848">
        <v>2000</v>
      </c>
      <c r="AK8" s="827"/>
      <c r="AL8" s="827"/>
      <c r="AM8" s="827"/>
      <c r="AN8" s="849">
        <f t="shared" si="2"/>
        <v>25200</v>
      </c>
      <c r="AO8" s="825">
        <f t="shared" si="3"/>
        <v>88</v>
      </c>
      <c r="AP8" s="825">
        <f t="shared" si="3"/>
        <v>0</v>
      </c>
      <c r="AQ8" s="825">
        <f t="shared" si="3"/>
        <v>0</v>
      </c>
      <c r="AR8" s="825">
        <f t="shared" si="3"/>
        <v>0</v>
      </c>
      <c r="AS8" s="825">
        <f t="shared" si="3"/>
        <v>1108.8</v>
      </c>
      <c r="AT8" s="850">
        <f t="shared" ref="AT8:AT67" si="9">IF(AC8&lt;&gt;0,SUM(AO8:AR8)*$AC8-SUM(AO8:AR8)*$AD8,"")</f>
        <v>0</v>
      </c>
      <c r="AU8" s="1186" t="s">
        <v>828</v>
      </c>
      <c r="AV8" s="1519">
        <v>78</v>
      </c>
      <c r="AW8" s="1519"/>
      <c r="AX8" s="860"/>
      <c r="AY8" s="861"/>
      <c r="AZ8" s="862" t="s">
        <v>829</v>
      </c>
    </row>
    <row r="9" spans="1:52" ht="13.5" customHeight="1">
      <c r="A9" s="838">
        <f t="shared" si="7"/>
        <v>4</v>
      </c>
      <c r="B9" s="1038" t="s">
        <v>850</v>
      </c>
      <c r="C9" s="817" t="s">
        <v>389</v>
      </c>
      <c r="D9" s="839">
        <v>10</v>
      </c>
      <c r="E9" s="819">
        <v>10</v>
      </c>
      <c r="F9" s="825"/>
      <c r="G9" s="854"/>
      <c r="H9" s="863"/>
      <c r="I9" s="842"/>
      <c r="J9" s="824">
        <f t="shared" si="0"/>
        <v>0</v>
      </c>
      <c r="K9" s="864"/>
      <c r="L9" s="825"/>
      <c r="M9" s="827"/>
      <c r="N9" s="827"/>
      <c r="O9" s="824">
        <f t="shared" ref="O9:O67" si="10">SUM(K9:N9)*$E9</f>
        <v>0</v>
      </c>
      <c r="P9" s="865"/>
      <c r="Q9" s="825"/>
      <c r="R9" s="827"/>
      <c r="S9" s="827"/>
      <c r="T9" s="846">
        <f t="shared" si="1"/>
        <v>0</v>
      </c>
      <c r="U9" s="825">
        <f t="shared" si="4"/>
        <v>0</v>
      </c>
      <c r="V9" s="825">
        <f t="shared" si="4"/>
        <v>0</v>
      </c>
      <c r="W9" s="827">
        <f t="shared" si="4"/>
        <v>0</v>
      </c>
      <c r="X9" s="827">
        <f t="shared" si="4"/>
        <v>0</v>
      </c>
      <c r="Y9" s="824">
        <f t="shared" si="4"/>
        <v>0</v>
      </c>
      <c r="Z9" s="838">
        <f t="shared" si="8"/>
        <v>4</v>
      </c>
      <c r="AA9" s="1037" t="str">
        <f t="shared" si="5"/>
        <v>Bột súp</v>
      </c>
      <c r="AB9" s="844" t="str">
        <f t="shared" si="5"/>
        <v>lít</v>
      </c>
      <c r="AC9" s="845">
        <f t="shared" si="5"/>
        <v>10</v>
      </c>
      <c r="AD9" s="858">
        <f t="shared" si="5"/>
        <v>10</v>
      </c>
      <c r="AE9" s="832">
        <v>0</v>
      </c>
      <c r="AF9" s="832">
        <v>0</v>
      </c>
      <c r="AG9" s="832">
        <v>4</v>
      </c>
      <c r="AH9" s="832">
        <v>0</v>
      </c>
      <c r="AI9" s="824">
        <f t="shared" si="6"/>
        <v>40</v>
      </c>
      <c r="AJ9" s="848"/>
      <c r="AK9" s="866"/>
      <c r="AM9" s="827"/>
      <c r="AN9" s="849">
        <f t="shared" si="2"/>
        <v>0</v>
      </c>
      <c r="AO9" s="825">
        <f t="shared" si="3"/>
        <v>0</v>
      </c>
      <c r="AP9" s="825">
        <f t="shared" si="3"/>
        <v>0</v>
      </c>
      <c r="AQ9" s="825">
        <f t="shared" si="3"/>
        <v>0</v>
      </c>
      <c r="AR9" s="825">
        <f t="shared" si="3"/>
        <v>0</v>
      </c>
      <c r="AS9" s="825">
        <f t="shared" si="3"/>
        <v>0</v>
      </c>
      <c r="AT9" s="850">
        <f t="shared" si="9"/>
        <v>0</v>
      </c>
      <c r="AU9" s="867" t="s">
        <v>830</v>
      </c>
      <c r="AV9" s="868">
        <f>F74</f>
        <v>115</v>
      </c>
      <c r="AW9" s="861" t="s">
        <v>27</v>
      </c>
      <c r="AX9" s="869">
        <f>H74</f>
        <v>14</v>
      </c>
      <c r="AY9" s="861" t="s">
        <v>28</v>
      </c>
      <c r="AZ9" s="870">
        <f>AX9*AV9</f>
        <v>1610</v>
      </c>
    </row>
    <row r="10" spans="1:52" ht="13.5" customHeight="1">
      <c r="A10" s="838">
        <f t="shared" si="7"/>
        <v>5</v>
      </c>
      <c r="B10" s="1039" t="s">
        <v>851</v>
      </c>
      <c r="C10" s="817" t="s">
        <v>389</v>
      </c>
      <c r="D10" s="839">
        <v>30</v>
      </c>
      <c r="E10" s="871">
        <v>25</v>
      </c>
      <c r="F10" s="825"/>
      <c r="G10" s="872">
        <v>2</v>
      </c>
      <c r="H10" s="863"/>
      <c r="I10" s="842"/>
      <c r="J10" s="824">
        <f t="shared" si="0"/>
        <v>50</v>
      </c>
      <c r="K10" s="864"/>
      <c r="L10" s="828">
        <v>3</v>
      </c>
      <c r="M10" s="827"/>
      <c r="N10" s="827"/>
      <c r="O10" s="824">
        <f t="shared" si="10"/>
        <v>75</v>
      </c>
      <c r="P10" s="865"/>
      <c r="Q10" s="828">
        <v>3</v>
      </c>
      <c r="R10" s="827"/>
      <c r="S10" s="827"/>
      <c r="T10" s="846">
        <f t="shared" si="1"/>
        <v>75</v>
      </c>
      <c r="U10" s="825">
        <f t="shared" si="4"/>
        <v>0</v>
      </c>
      <c r="V10" s="828">
        <f t="shared" si="4"/>
        <v>8</v>
      </c>
      <c r="W10" s="827">
        <f t="shared" si="4"/>
        <v>0</v>
      </c>
      <c r="X10" s="827">
        <f t="shared" si="4"/>
        <v>0</v>
      </c>
      <c r="Y10" s="824">
        <f t="shared" si="4"/>
        <v>200</v>
      </c>
      <c r="Z10" s="838">
        <f t="shared" si="8"/>
        <v>5</v>
      </c>
      <c r="AA10" s="1037" t="str">
        <f t="shared" si="5"/>
        <v>Nmắm thường</v>
      </c>
      <c r="AB10" s="844" t="str">
        <f t="shared" si="5"/>
        <v>lít</v>
      </c>
      <c r="AC10" s="845">
        <f t="shared" si="5"/>
        <v>30</v>
      </c>
      <c r="AD10" s="858">
        <f t="shared" si="5"/>
        <v>25</v>
      </c>
      <c r="AE10" s="832">
        <v>0</v>
      </c>
      <c r="AF10" s="832">
        <v>28</v>
      </c>
      <c r="AG10" s="832">
        <v>0</v>
      </c>
      <c r="AH10" s="832">
        <v>0</v>
      </c>
      <c r="AI10" s="824">
        <f t="shared" si="6"/>
        <v>700</v>
      </c>
      <c r="AJ10" s="848"/>
      <c r="AK10" s="873"/>
      <c r="AL10" s="827"/>
      <c r="AM10" s="827"/>
      <c r="AN10" s="849">
        <f t="shared" si="2"/>
        <v>0</v>
      </c>
      <c r="AO10" s="825">
        <f t="shared" si="3"/>
        <v>0</v>
      </c>
      <c r="AP10" s="825">
        <f t="shared" si="3"/>
        <v>8</v>
      </c>
      <c r="AQ10" s="825">
        <f t="shared" si="3"/>
        <v>0</v>
      </c>
      <c r="AR10" s="825">
        <f t="shared" si="3"/>
        <v>0</v>
      </c>
      <c r="AS10" s="825">
        <f t="shared" si="3"/>
        <v>200</v>
      </c>
      <c r="AT10" s="850">
        <f t="shared" si="9"/>
        <v>40</v>
      </c>
      <c r="AU10" s="867" t="s">
        <v>831</v>
      </c>
      <c r="AV10" s="874">
        <f>F75</f>
        <v>115</v>
      </c>
      <c r="AW10" s="861" t="s">
        <v>27</v>
      </c>
      <c r="AX10" s="869">
        <v>32</v>
      </c>
      <c r="AY10" s="861" t="s">
        <v>28</v>
      </c>
      <c r="AZ10" s="870">
        <f>AX10*AV10</f>
        <v>3680</v>
      </c>
    </row>
    <row r="11" spans="1:52" ht="13.5" customHeight="1">
      <c r="A11" s="838">
        <f t="shared" si="7"/>
        <v>6</v>
      </c>
      <c r="B11" s="1039" t="s">
        <v>496</v>
      </c>
      <c r="C11" s="817" t="s">
        <v>852</v>
      </c>
      <c r="D11" s="839">
        <v>42</v>
      </c>
      <c r="E11" s="875">
        <v>42</v>
      </c>
      <c r="F11" s="825"/>
      <c r="G11" s="854"/>
      <c r="H11" s="827">
        <v>0.3</v>
      </c>
      <c r="I11" s="842"/>
      <c r="J11" s="824">
        <f t="shared" si="0"/>
        <v>12.6</v>
      </c>
      <c r="K11" s="864"/>
      <c r="L11" s="825"/>
      <c r="M11" s="876">
        <v>0.8</v>
      </c>
      <c r="N11" s="827"/>
      <c r="O11" s="824">
        <f t="shared" si="10"/>
        <v>33.6</v>
      </c>
      <c r="P11" s="865"/>
      <c r="Q11" s="825"/>
      <c r="R11" s="877">
        <v>0.8</v>
      </c>
      <c r="S11" s="827"/>
      <c r="T11" s="846">
        <f t="shared" si="1"/>
        <v>33.6</v>
      </c>
      <c r="U11" s="825">
        <f t="shared" si="4"/>
        <v>0</v>
      </c>
      <c r="V11" s="825">
        <f t="shared" si="4"/>
        <v>0</v>
      </c>
      <c r="W11" s="827">
        <f t="shared" si="4"/>
        <v>1.9000000000000001</v>
      </c>
      <c r="X11" s="827">
        <f t="shared" si="4"/>
        <v>0</v>
      </c>
      <c r="Y11" s="824">
        <f t="shared" si="4"/>
        <v>79.800000000000011</v>
      </c>
      <c r="Z11" s="838">
        <f t="shared" si="8"/>
        <v>6</v>
      </c>
      <c r="AA11" s="1040" t="str">
        <f t="shared" si="5"/>
        <v>Mì chính VEDAN</v>
      </c>
      <c r="AB11" s="844" t="str">
        <f t="shared" si="5"/>
        <v>Kg</v>
      </c>
      <c r="AC11" s="845">
        <f t="shared" si="5"/>
        <v>42</v>
      </c>
      <c r="AD11" s="858">
        <f t="shared" si="5"/>
        <v>42</v>
      </c>
      <c r="AE11" s="832">
        <v>0</v>
      </c>
      <c r="AF11" s="832">
        <v>0</v>
      </c>
      <c r="AG11" s="832">
        <v>20</v>
      </c>
      <c r="AH11" s="832">
        <v>0</v>
      </c>
      <c r="AI11" s="824">
        <f t="shared" si="6"/>
        <v>840</v>
      </c>
      <c r="AJ11" s="879"/>
      <c r="AK11" s="827"/>
      <c r="AL11" s="878"/>
      <c r="AM11" s="827"/>
      <c r="AN11" s="849">
        <f t="shared" si="2"/>
        <v>0</v>
      </c>
      <c r="AO11" s="825">
        <f t="shared" si="3"/>
        <v>0</v>
      </c>
      <c r="AP11" s="825">
        <f t="shared" si="3"/>
        <v>0</v>
      </c>
      <c r="AQ11" s="825">
        <f t="shared" si="3"/>
        <v>1.9000000000000001</v>
      </c>
      <c r="AR11" s="825">
        <f t="shared" si="3"/>
        <v>0</v>
      </c>
      <c r="AS11" s="825">
        <f t="shared" si="3"/>
        <v>79.800000000000011</v>
      </c>
      <c r="AT11" s="850">
        <f t="shared" si="9"/>
        <v>0</v>
      </c>
      <c r="AU11" s="880" t="s">
        <v>832</v>
      </c>
      <c r="AV11" s="874">
        <f>F76</f>
        <v>115</v>
      </c>
      <c r="AW11" s="861" t="s">
        <v>27</v>
      </c>
      <c r="AX11" s="869">
        <v>32</v>
      </c>
      <c r="AY11" s="861" t="s">
        <v>28</v>
      </c>
      <c r="AZ11" s="870">
        <f>AX11*AV11</f>
        <v>3680</v>
      </c>
    </row>
    <row r="12" spans="1:52" ht="13.5" customHeight="1">
      <c r="A12" s="838">
        <f t="shared" si="7"/>
        <v>7</v>
      </c>
      <c r="B12" s="1036" t="s">
        <v>43</v>
      </c>
      <c r="C12" s="881" t="s">
        <v>66</v>
      </c>
      <c r="D12" s="882">
        <v>3.5</v>
      </c>
      <c r="E12" s="883">
        <v>3.5</v>
      </c>
      <c r="F12" s="884"/>
      <c r="G12" s="854"/>
      <c r="H12" s="885">
        <v>1</v>
      </c>
      <c r="I12" s="842"/>
      <c r="J12" s="824">
        <f t="shared" si="0"/>
        <v>3.5</v>
      </c>
      <c r="K12" s="864"/>
      <c r="L12" s="825"/>
      <c r="M12" s="876">
        <v>1.5</v>
      </c>
      <c r="N12" s="827"/>
      <c r="O12" s="824">
        <f t="shared" si="10"/>
        <v>5.25</v>
      </c>
      <c r="P12" s="865" t="s">
        <v>883</v>
      </c>
      <c r="Q12" s="825"/>
      <c r="R12" s="877">
        <v>1.5</v>
      </c>
      <c r="S12" s="827"/>
      <c r="T12" s="846">
        <f t="shared" si="1"/>
        <v>5.25</v>
      </c>
      <c r="U12" s="825">
        <f>SUM(F12,K12,P12)</f>
        <v>0</v>
      </c>
      <c r="V12" s="825"/>
      <c r="W12" s="827">
        <f t="shared" si="4"/>
        <v>4</v>
      </c>
      <c r="X12" s="827">
        <f t="shared" si="4"/>
        <v>0</v>
      </c>
      <c r="Y12" s="824">
        <f t="shared" si="4"/>
        <v>14</v>
      </c>
      <c r="Z12" s="838">
        <f t="shared" si="8"/>
        <v>7</v>
      </c>
      <c r="AA12" s="1040" t="str">
        <f t="shared" si="5"/>
        <v>Muối trắng</v>
      </c>
      <c r="AB12" s="844" t="str">
        <f t="shared" si="5"/>
        <v>kg</v>
      </c>
      <c r="AC12" s="845">
        <f t="shared" si="5"/>
        <v>3.5</v>
      </c>
      <c r="AD12" s="858">
        <f t="shared" si="5"/>
        <v>3.5</v>
      </c>
      <c r="AE12" s="832">
        <v>0</v>
      </c>
      <c r="AF12" s="832">
        <v>0</v>
      </c>
      <c r="AG12" s="832">
        <v>78</v>
      </c>
      <c r="AH12" s="832">
        <v>0</v>
      </c>
      <c r="AI12" s="824">
        <f t="shared" si="6"/>
        <v>273</v>
      </c>
      <c r="AJ12" s="879"/>
      <c r="AK12" s="827"/>
      <c r="AL12" s="878"/>
      <c r="AM12" s="827"/>
      <c r="AN12" s="849">
        <f t="shared" si="2"/>
        <v>0</v>
      </c>
      <c r="AO12" s="825">
        <f t="shared" si="3"/>
        <v>0</v>
      </c>
      <c r="AP12" s="825">
        <f t="shared" si="3"/>
        <v>0</v>
      </c>
      <c r="AQ12" s="825">
        <f t="shared" si="3"/>
        <v>4</v>
      </c>
      <c r="AR12" s="825">
        <f t="shared" si="3"/>
        <v>0</v>
      </c>
      <c r="AS12" s="825">
        <f t="shared" si="3"/>
        <v>14</v>
      </c>
      <c r="AT12" s="850">
        <f t="shared" si="9"/>
        <v>0</v>
      </c>
      <c r="AU12" s="1184" t="s">
        <v>833</v>
      </c>
      <c r="AV12" s="1519">
        <v>62</v>
      </c>
      <c r="AW12" s="1519"/>
      <c r="AX12" s="887"/>
      <c r="AY12" s="861"/>
      <c r="AZ12" s="862" t="s">
        <v>829</v>
      </c>
    </row>
    <row r="13" spans="1:52" ht="13.5" customHeight="1">
      <c r="A13" s="838">
        <f t="shared" si="7"/>
        <v>8</v>
      </c>
      <c r="B13" s="1039" t="s">
        <v>618</v>
      </c>
      <c r="C13" s="817" t="s">
        <v>66</v>
      </c>
      <c r="D13" s="839">
        <v>35</v>
      </c>
      <c r="E13" s="852">
        <v>35</v>
      </c>
      <c r="F13" s="825"/>
      <c r="G13" s="854"/>
      <c r="H13" s="827">
        <v>0.4</v>
      </c>
      <c r="I13" s="842"/>
      <c r="J13" s="824">
        <f t="shared" si="0"/>
        <v>14</v>
      </c>
      <c r="K13" s="864"/>
      <c r="L13" s="825"/>
      <c r="M13" s="876">
        <v>0.8</v>
      </c>
      <c r="N13" s="827"/>
      <c r="O13" s="824">
        <f t="shared" si="10"/>
        <v>28</v>
      </c>
      <c r="P13" s="864"/>
      <c r="Q13" s="825"/>
      <c r="R13" s="876">
        <v>0.8</v>
      </c>
      <c r="S13" s="827"/>
      <c r="T13" s="846">
        <f t="shared" si="1"/>
        <v>28</v>
      </c>
      <c r="U13" s="825">
        <f>SUM(F13,K13,P13)</f>
        <v>0</v>
      </c>
      <c r="V13" s="825">
        <f t="shared" ref="V13:Y51" si="11">SUM(G13,L13,Q13)</f>
        <v>0</v>
      </c>
      <c r="W13" s="827">
        <f t="shared" si="4"/>
        <v>2</v>
      </c>
      <c r="X13" s="827">
        <f t="shared" si="4"/>
        <v>0</v>
      </c>
      <c r="Y13" s="824">
        <f t="shared" si="4"/>
        <v>70</v>
      </c>
      <c r="Z13" s="838">
        <f t="shared" si="8"/>
        <v>8</v>
      </c>
      <c r="AA13" s="1040" t="str">
        <f t="shared" si="5"/>
        <v xml:space="preserve">Tỏi khô </v>
      </c>
      <c r="AB13" s="844" t="str">
        <f t="shared" si="5"/>
        <v>kg</v>
      </c>
      <c r="AC13" s="845">
        <f t="shared" si="5"/>
        <v>35</v>
      </c>
      <c r="AD13" s="858">
        <f t="shared" si="5"/>
        <v>35</v>
      </c>
      <c r="AE13" s="832">
        <v>0</v>
      </c>
      <c r="AF13" s="832">
        <v>0</v>
      </c>
      <c r="AG13" s="832">
        <v>3</v>
      </c>
      <c r="AH13" s="832">
        <v>0</v>
      </c>
      <c r="AI13" s="824">
        <f t="shared" si="6"/>
        <v>105</v>
      </c>
      <c r="AJ13" s="879"/>
      <c r="AK13" s="827"/>
      <c r="AL13" s="878"/>
      <c r="AM13" s="827"/>
      <c r="AN13" s="849">
        <f t="shared" si="2"/>
        <v>0</v>
      </c>
      <c r="AO13" s="825">
        <f t="shared" si="3"/>
        <v>0</v>
      </c>
      <c r="AP13" s="825">
        <f t="shared" si="3"/>
        <v>0</v>
      </c>
      <c r="AQ13" s="825">
        <f t="shared" si="3"/>
        <v>2</v>
      </c>
      <c r="AR13" s="825">
        <f t="shared" si="3"/>
        <v>0</v>
      </c>
      <c r="AS13" s="825">
        <f t="shared" si="3"/>
        <v>70</v>
      </c>
      <c r="AT13" s="850">
        <f t="shared" si="9"/>
        <v>0</v>
      </c>
      <c r="AU13" s="880" t="s">
        <v>830</v>
      </c>
      <c r="AV13" s="868">
        <f>K74</f>
        <v>13</v>
      </c>
      <c r="AW13" s="861" t="s">
        <v>27</v>
      </c>
      <c r="AX13" s="888">
        <f>M74</f>
        <v>14</v>
      </c>
      <c r="AY13" s="861" t="s">
        <v>28</v>
      </c>
      <c r="AZ13" s="870">
        <f>AX13*AV13</f>
        <v>182</v>
      </c>
    </row>
    <row r="14" spans="1:52" ht="13.5" customHeight="1">
      <c r="A14" s="838">
        <f t="shared" si="7"/>
        <v>9</v>
      </c>
      <c r="B14" s="1039" t="s">
        <v>44</v>
      </c>
      <c r="C14" s="817" t="s">
        <v>66</v>
      </c>
      <c r="D14" s="839">
        <v>20</v>
      </c>
      <c r="E14" s="852">
        <v>20</v>
      </c>
      <c r="F14" s="825"/>
      <c r="G14" s="854"/>
      <c r="H14" s="827">
        <v>0.4</v>
      </c>
      <c r="I14" s="842"/>
      <c r="J14" s="824">
        <f t="shared" si="0"/>
        <v>8</v>
      </c>
      <c r="K14" s="864"/>
      <c r="L14" s="825"/>
      <c r="M14" s="876">
        <v>0.8</v>
      </c>
      <c r="N14" s="827"/>
      <c r="O14" s="824">
        <f t="shared" si="10"/>
        <v>16</v>
      </c>
      <c r="P14" s="825"/>
      <c r="Q14" s="825" t="s">
        <v>884</v>
      </c>
      <c r="R14" s="876">
        <v>0.8</v>
      </c>
      <c r="S14" s="827"/>
      <c r="T14" s="846">
        <f t="shared" si="1"/>
        <v>16</v>
      </c>
      <c r="U14" s="825">
        <f>SUM(F14,K14,P14)</f>
        <v>0</v>
      </c>
      <c r="V14" s="825">
        <f t="shared" si="11"/>
        <v>0</v>
      </c>
      <c r="W14" s="827">
        <f t="shared" si="4"/>
        <v>2</v>
      </c>
      <c r="X14" s="827">
        <f t="shared" si="4"/>
        <v>0</v>
      </c>
      <c r="Y14" s="824">
        <f t="shared" si="4"/>
        <v>40</v>
      </c>
      <c r="Z14" s="838">
        <f t="shared" si="8"/>
        <v>9</v>
      </c>
      <c r="AA14" s="1040" t="str">
        <f t="shared" si="5"/>
        <v>Hành củ</v>
      </c>
      <c r="AB14" s="844" t="str">
        <f t="shared" si="5"/>
        <v>kg</v>
      </c>
      <c r="AC14" s="845">
        <f t="shared" si="5"/>
        <v>20</v>
      </c>
      <c r="AD14" s="858">
        <f t="shared" si="5"/>
        <v>20</v>
      </c>
      <c r="AE14" s="832">
        <v>0</v>
      </c>
      <c r="AF14" s="832">
        <v>0</v>
      </c>
      <c r="AG14" s="832">
        <v>3</v>
      </c>
      <c r="AH14" s="832">
        <v>0</v>
      </c>
      <c r="AI14" s="824">
        <f t="shared" si="6"/>
        <v>60</v>
      </c>
      <c r="AJ14" s="879"/>
      <c r="AK14" s="827"/>
      <c r="AL14" s="878"/>
      <c r="AM14" s="827"/>
      <c r="AN14" s="889">
        <f t="shared" si="2"/>
        <v>0</v>
      </c>
      <c r="AO14" s="825">
        <f t="shared" si="3"/>
        <v>0</v>
      </c>
      <c r="AP14" s="825">
        <f t="shared" si="3"/>
        <v>0</v>
      </c>
      <c r="AQ14" s="825">
        <f t="shared" si="3"/>
        <v>2</v>
      </c>
      <c r="AR14" s="825">
        <f t="shared" si="3"/>
        <v>0</v>
      </c>
      <c r="AS14" s="825">
        <f t="shared" si="3"/>
        <v>40</v>
      </c>
      <c r="AT14" s="850">
        <f t="shared" si="9"/>
        <v>0</v>
      </c>
      <c r="AU14" s="880" t="s">
        <v>831</v>
      </c>
      <c r="AV14" s="868">
        <f>K75</f>
        <v>13</v>
      </c>
      <c r="AW14" s="861" t="s">
        <v>27</v>
      </c>
      <c r="AX14" s="888">
        <v>24</v>
      </c>
      <c r="AY14" s="861" t="s">
        <v>28</v>
      </c>
      <c r="AZ14" s="870">
        <f>AX14*AV14</f>
        <v>312</v>
      </c>
    </row>
    <row r="15" spans="1:52" ht="13.5" customHeight="1">
      <c r="A15" s="838">
        <f t="shared" si="7"/>
        <v>10</v>
      </c>
      <c r="B15" s="1039" t="s">
        <v>593</v>
      </c>
      <c r="C15" s="817" t="s">
        <v>389</v>
      </c>
      <c r="D15" s="839">
        <v>22</v>
      </c>
      <c r="E15" s="852">
        <v>22</v>
      </c>
      <c r="F15" s="825"/>
      <c r="G15" s="854"/>
      <c r="H15" s="827">
        <v>1</v>
      </c>
      <c r="I15" s="842"/>
      <c r="J15" s="824">
        <f t="shared" si="0"/>
        <v>22</v>
      </c>
      <c r="K15" s="864"/>
      <c r="L15" s="825"/>
      <c r="M15" s="876">
        <v>1</v>
      </c>
      <c r="N15" s="827"/>
      <c r="O15" s="824">
        <f t="shared" si="10"/>
        <v>22</v>
      </c>
      <c r="P15" s="865"/>
      <c r="Q15" s="825"/>
      <c r="R15" s="890">
        <v>1</v>
      </c>
      <c r="S15" s="827"/>
      <c r="T15" s="846">
        <f t="shared" si="1"/>
        <v>22</v>
      </c>
      <c r="U15" s="825">
        <f>SUM(F15,K15,P15)</f>
        <v>0</v>
      </c>
      <c r="V15" s="825">
        <f t="shared" si="11"/>
        <v>0</v>
      </c>
      <c r="W15" s="827">
        <f t="shared" si="4"/>
        <v>3</v>
      </c>
      <c r="X15" s="827">
        <f t="shared" si="4"/>
        <v>0</v>
      </c>
      <c r="Y15" s="824">
        <f t="shared" si="4"/>
        <v>66</v>
      </c>
      <c r="Z15" s="838">
        <f t="shared" si="8"/>
        <v>10</v>
      </c>
      <c r="AA15" s="1040" t="str">
        <f t="shared" si="5"/>
        <v>Dầu ăn Mavela</v>
      </c>
      <c r="AB15" s="844" t="str">
        <f t="shared" si="5"/>
        <v>lít</v>
      </c>
      <c r="AC15" s="845">
        <f t="shared" si="5"/>
        <v>22</v>
      </c>
      <c r="AD15" s="858">
        <f t="shared" si="5"/>
        <v>22</v>
      </c>
      <c r="AE15" s="832">
        <v>0</v>
      </c>
      <c r="AF15" s="832">
        <v>0</v>
      </c>
      <c r="AG15" s="832">
        <v>22</v>
      </c>
      <c r="AH15" s="832">
        <v>0</v>
      </c>
      <c r="AI15" s="824">
        <f t="shared" si="6"/>
        <v>484</v>
      </c>
      <c r="AJ15" s="879"/>
      <c r="AK15" s="827"/>
      <c r="AL15" s="878"/>
      <c r="AM15" s="827"/>
      <c r="AN15" s="849">
        <f t="shared" si="2"/>
        <v>0</v>
      </c>
      <c r="AO15" s="825">
        <f t="shared" si="3"/>
        <v>0</v>
      </c>
      <c r="AP15" s="825">
        <f t="shared" si="3"/>
        <v>0</v>
      </c>
      <c r="AQ15" s="825">
        <f t="shared" si="3"/>
        <v>3</v>
      </c>
      <c r="AR15" s="825">
        <f t="shared" si="3"/>
        <v>0</v>
      </c>
      <c r="AS15" s="825">
        <f t="shared" si="3"/>
        <v>66</v>
      </c>
      <c r="AT15" s="850">
        <f t="shared" si="9"/>
        <v>0</v>
      </c>
      <c r="AU15" s="880" t="s">
        <v>832</v>
      </c>
      <c r="AV15" s="868">
        <f>K76</f>
        <v>13</v>
      </c>
      <c r="AW15" s="861" t="s">
        <v>27</v>
      </c>
      <c r="AX15" s="888">
        <v>24</v>
      </c>
      <c r="AY15" s="861" t="s">
        <v>28</v>
      </c>
      <c r="AZ15" s="870">
        <f>AX15*AV15</f>
        <v>312</v>
      </c>
    </row>
    <row r="16" spans="1:52" ht="13.5" customHeight="1">
      <c r="A16" s="838">
        <f t="shared" si="7"/>
        <v>11</v>
      </c>
      <c r="B16" s="1039" t="s">
        <v>45</v>
      </c>
      <c r="C16" s="817" t="s">
        <v>66</v>
      </c>
      <c r="D16" s="839">
        <v>130</v>
      </c>
      <c r="E16" s="852">
        <v>90</v>
      </c>
      <c r="F16" s="825" t="s">
        <v>885</v>
      </c>
      <c r="G16" s="854" t="s">
        <v>886</v>
      </c>
      <c r="H16" s="827"/>
      <c r="I16" s="842"/>
      <c r="J16" s="824">
        <f t="shared" si="0"/>
        <v>0</v>
      </c>
      <c r="K16" s="864"/>
      <c r="L16" s="825"/>
      <c r="M16" s="891">
        <v>0.1</v>
      </c>
      <c r="N16" s="827"/>
      <c r="O16" s="824">
        <f t="shared" si="10"/>
        <v>9</v>
      </c>
      <c r="P16" s="865"/>
      <c r="Q16" s="825"/>
      <c r="R16" s="877">
        <v>0.1</v>
      </c>
      <c r="S16" s="827"/>
      <c r="T16" s="846">
        <f t="shared" si="1"/>
        <v>9</v>
      </c>
      <c r="U16" s="825">
        <f t="shared" ref="U16:U22" si="12">SUM(F16,K16,P16)</f>
        <v>0</v>
      </c>
      <c r="V16" s="825">
        <f t="shared" si="11"/>
        <v>0</v>
      </c>
      <c r="W16" s="827">
        <f t="shared" si="4"/>
        <v>0.2</v>
      </c>
      <c r="X16" s="827">
        <f t="shared" si="4"/>
        <v>0</v>
      </c>
      <c r="Y16" s="824">
        <f t="shared" si="4"/>
        <v>18</v>
      </c>
      <c r="Z16" s="838">
        <f t="shared" si="8"/>
        <v>11</v>
      </c>
      <c r="AA16" s="1040" t="str">
        <f t="shared" si="5"/>
        <v>Tiêu bắc</v>
      </c>
      <c r="AB16" s="844" t="str">
        <f t="shared" si="5"/>
        <v>kg</v>
      </c>
      <c r="AC16" s="845">
        <f t="shared" si="5"/>
        <v>130</v>
      </c>
      <c r="AD16" s="858">
        <f t="shared" si="5"/>
        <v>90</v>
      </c>
      <c r="AE16" s="832">
        <v>0</v>
      </c>
      <c r="AF16" s="832">
        <v>0</v>
      </c>
      <c r="AG16" s="832">
        <v>2</v>
      </c>
      <c r="AH16" s="832">
        <v>0</v>
      </c>
      <c r="AI16" s="824">
        <f t="shared" si="6"/>
        <v>180</v>
      </c>
      <c r="AJ16" s="879"/>
      <c r="AK16" s="827"/>
      <c r="AL16" s="878"/>
      <c r="AM16" s="827"/>
      <c r="AN16" s="849">
        <f t="shared" si="2"/>
        <v>0</v>
      </c>
      <c r="AO16" s="825">
        <f t="shared" si="3"/>
        <v>0</v>
      </c>
      <c r="AP16" s="825">
        <f t="shared" si="3"/>
        <v>0</v>
      </c>
      <c r="AQ16" s="825">
        <f t="shared" si="3"/>
        <v>0.2</v>
      </c>
      <c r="AR16" s="825">
        <f t="shared" si="3"/>
        <v>0</v>
      </c>
      <c r="AS16" s="825">
        <f t="shared" si="3"/>
        <v>18</v>
      </c>
      <c r="AT16" s="850">
        <f t="shared" si="9"/>
        <v>8</v>
      </c>
      <c r="AU16" s="1521" t="str">
        <f>B77</f>
        <v xml:space="preserve">  + Ăn thêm</v>
      </c>
      <c r="AV16" s="1522"/>
      <c r="AW16" s="1522"/>
      <c r="AX16" s="1522"/>
      <c r="AY16" s="1522"/>
      <c r="AZ16" s="892">
        <f>J77</f>
        <v>0</v>
      </c>
    </row>
    <row r="17" spans="1:52" ht="13.5" customHeight="1">
      <c r="A17" s="838">
        <f t="shared" si="7"/>
        <v>12</v>
      </c>
      <c r="B17" s="1039" t="s">
        <v>46</v>
      </c>
      <c r="C17" s="817" t="s">
        <v>66</v>
      </c>
      <c r="D17" s="839">
        <v>35</v>
      </c>
      <c r="E17" s="852">
        <v>35</v>
      </c>
      <c r="F17" s="825"/>
      <c r="G17" s="854"/>
      <c r="H17" s="827">
        <v>0.1</v>
      </c>
      <c r="I17" s="842"/>
      <c r="J17" s="824">
        <f t="shared" si="0"/>
        <v>3.5</v>
      </c>
      <c r="K17" s="864"/>
      <c r="L17" s="825"/>
      <c r="M17" s="891">
        <v>0.2</v>
      </c>
      <c r="N17" s="827"/>
      <c r="O17" s="824">
        <f t="shared" si="10"/>
        <v>7</v>
      </c>
      <c r="P17" s="865"/>
      <c r="Q17" s="825"/>
      <c r="R17" s="877">
        <v>0.2</v>
      </c>
      <c r="S17" s="827"/>
      <c r="T17" s="846">
        <f t="shared" si="1"/>
        <v>7</v>
      </c>
      <c r="U17" s="825">
        <f t="shared" si="12"/>
        <v>0</v>
      </c>
      <c r="V17" s="825">
        <f t="shared" si="11"/>
        <v>0</v>
      </c>
      <c r="W17" s="827">
        <f t="shared" si="4"/>
        <v>0.5</v>
      </c>
      <c r="X17" s="827">
        <f t="shared" si="4"/>
        <v>0</v>
      </c>
      <c r="Y17" s="824">
        <f t="shared" si="4"/>
        <v>17.5</v>
      </c>
      <c r="Z17" s="838">
        <f t="shared" si="8"/>
        <v>12</v>
      </c>
      <c r="AA17" s="1040" t="str">
        <f t="shared" si="5"/>
        <v>Kẹo đắng</v>
      </c>
      <c r="AB17" s="844" t="str">
        <f t="shared" si="5"/>
        <v>kg</v>
      </c>
      <c r="AC17" s="845">
        <f t="shared" si="5"/>
        <v>35</v>
      </c>
      <c r="AD17" s="858">
        <f t="shared" si="5"/>
        <v>35</v>
      </c>
      <c r="AE17" s="832">
        <v>0</v>
      </c>
      <c r="AF17" s="832">
        <v>0</v>
      </c>
      <c r="AG17" s="832">
        <v>5</v>
      </c>
      <c r="AH17" s="832">
        <v>0</v>
      </c>
      <c r="AI17" s="824">
        <f t="shared" si="6"/>
        <v>175</v>
      </c>
      <c r="AJ17" s="879"/>
      <c r="AK17" s="827"/>
      <c r="AL17" s="878"/>
      <c r="AM17" s="827"/>
      <c r="AN17" s="849">
        <f t="shared" si="2"/>
        <v>0</v>
      </c>
      <c r="AO17" s="825">
        <f t="shared" si="3"/>
        <v>0</v>
      </c>
      <c r="AP17" s="825">
        <f t="shared" si="3"/>
        <v>0</v>
      </c>
      <c r="AQ17" s="825">
        <f t="shared" si="3"/>
        <v>0.5</v>
      </c>
      <c r="AR17" s="825">
        <f t="shared" si="3"/>
        <v>0</v>
      </c>
      <c r="AS17" s="825">
        <f t="shared" si="3"/>
        <v>17.5</v>
      </c>
      <c r="AT17" s="850">
        <f t="shared" si="9"/>
        <v>0</v>
      </c>
      <c r="AU17" s="1521" t="str">
        <f>B78</f>
        <v xml:space="preserve"> + ăn thêm </v>
      </c>
      <c r="AV17" s="1522"/>
      <c r="AW17" s="1522"/>
      <c r="AX17" s="1522"/>
      <c r="AY17" s="1522"/>
      <c r="AZ17" s="870">
        <f>J78</f>
        <v>0</v>
      </c>
    </row>
    <row r="18" spans="1:52" ht="13.5" customHeight="1">
      <c r="A18" s="838">
        <f t="shared" si="7"/>
        <v>13</v>
      </c>
      <c r="B18" s="1039" t="s">
        <v>47</v>
      </c>
      <c r="C18" s="817" t="s">
        <v>66</v>
      </c>
      <c r="D18" s="839">
        <v>17</v>
      </c>
      <c r="E18" s="852">
        <v>17</v>
      </c>
      <c r="F18" s="825"/>
      <c r="G18" s="854"/>
      <c r="H18" s="827"/>
      <c r="I18" s="842"/>
      <c r="J18" s="824">
        <f t="shared" si="0"/>
        <v>0</v>
      </c>
      <c r="K18" s="864"/>
      <c r="L18" s="825"/>
      <c r="M18" s="891"/>
      <c r="N18" s="827"/>
      <c r="O18" s="824">
        <f t="shared" si="10"/>
        <v>0</v>
      </c>
      <c r="P18" s="865"/>
      <c r="Q18" s="825"/>
      <c r="R18" s="877"/>
      <c r="S18" s="827"/>
      <c r="T18" s="846">
        <f t="shared" si="1"/>
        <v>0</v>
      </c>
      <c r="U18" s="825">
        <f t="shared" si="12"/>
        <v>0</v>
      </c>
      <c r="V18" s="825">
        <f t="shared" si="11"/>
        <v>0</v>
      </c>
      <c r="W18" s="827">
        <f t="shared" si="4"/>
        <v>0</v>
      </c>
      <c r="X18" s="827">
        <f t="shared" si="4"/>
        <v>0</v>
      </c>
      <c r="Y18" s="824">
        <f t="shared" si="4"/>
        <v>0</v>
      </c>
      <c r="Z18" s="838">
        <f t="shared" si="8"/>
        <v>13</v>
      </c>
      <c r="AA18" s="1040" t="str">
        <f t="shared" si="5"/>
        <v>Đường trắng</v>
      </c>
      <c r="AB18" s="844" t="str">
        <f t="shared" si="5"/>
        <v>kg</v>
      </c>
      <c r="AC18" s="845">
        <f t="shared" si="5"/>
        <v>17</v>
      </c>
      <c r="AD18" s="858">
        <f t="shared" si="5"/>
        <v>17</v>
      </c>
      <c r="AE18" s="832">
        <v>0</v>
      </c>
      <c r="AF18" s="832">
        <v>0</v>
      </c>
      <c r="AG18" s="832">
        <v>1</v>
      </c>
      <c r="AH18" s="832">
        <v>0</v>
      </c>
      <c r="AI18" s="824">
        <f t="shared" si="6"/>
        <v>17</v>
      </c>
      <c r="AJ18" s="879"/>
      <c r="AK18" s="827"/>
      <c r="AL18" s="878"/>
      <c r="AM18" s="827"/>
      <c r="AN18" s="849">
        <f t="shared" si="2"/>
        <v>0</v>
      </c>
      <c r="AO18" s="825">
        <f t="shared" si="3"/>
        <v>0</v>
      </c>
      <c r="AP18" s="825">
        <f t="shared" si="3"/>
        <v>0</v>
      </c>
      <c r="AQ18" s="825">
        <f t="shared" si="3"/>
        <v>0</v>
      </c>
      <c r="AR18" s="825">
        <f t="shared" si="3"/>
        <v>0</v>
      </c>
      <c r="AS18" s="825">
        <f t="shared" si="3"/>
        <v>0</v>
      </c>
      <c r="AT18" s="850">
        <f t="shared" si="9"/>
        <v>0</v>
      </c>
      <c r="AU18" s="893" t="s">
        <v>834</v>
      </c>
      <c r="AV18" s="894"/>
      <c r="AW18" s="894"/>
      <c r="AX18" s="894"/>
      <c r="AY18" s="894"/>
      <c r="AZ18" s="870">
        <f>SUM(AZ8:AZ17)</f>
        <v>9776</v>
      </c>
    </row>
    <row r="19" spans="1:52" ht="13.5" customHeight="1">
      <c r="A19" s="838">
        <f t="shared" si="7"/>
        <v>14</v>
      </c>
      <c r="B19" s="1039" t="s">
        <v>48</v>
      </c>
      <c r="C19" s="817" t="s">
        <v>389</v>
      </c>
      <c r="D19" s="839">
        <v>23</v>
      </c>
      <c r="E19" s="852">
        <v>23</v>
      </c>
      <c r="F19" s="825"/>
      <c r="G19" s="854"/>
      <c r="H19" s="827">
        <v>0.5</v>
      </c>
      <c r="I19" s="842"/>
      <c r="J19" s="824">
        <f t="shared" si="0"/>
        <v>11.5</v>
      </c>
      <c r="K19" s="825"/>
      <c r="L19" s="825"/>
      <c r="M19" s="827">
        <v>1</v>
      </c>
      <c r="N19" s="827"/>
      <c r="O19" s="824">
        <f t="shared" si="10"/>
        <v>23</v>
      </c>
      <c r="P19" s="865"/>
      <c r="Q19" s="825"/>
      <c r="R19" s="877">
        <v>1</v>
      </c>
      <c r="S19" s="827"/>
      <c r="T19" s="846">
        <f t="shared" si="1"/>
        <v>23</v>
      </c>
      <c r="U19" s="825">
        <f t="shared" si="12"/>
        <v>0</v>
      </c>
      <c r="V19" s="825">
        <f t="shared" si="11"/>
        <v>0</v>
      </c>
      <c r="W19" s="827">
        <f t="shared" si="4"/>
        <v>2.5</v>
      </c>
      <c r="X19" s="827">
        <f t="shared" si="4"/>
        <v>0</v>
      </c>
      <c r="Y19" s="824">
        <f t="shared" si="4"/>
        <v>57.5</v>
      </c>
      <c r="Z19" s="838">
        <f t="shared" si="8"/>
        <v>14</v>
      </c>
      <c r="AA19" s="1040" t="str">
        <f t="shared" si="5"/>
        <v>Mật mía</v>
      </c>
      <c r="AB19" s="844" t="str">
        <f t="shared" si="5"/>
        <v>lít</v>
      </c>
      <c r="AC19" s="845">
        <f t="shared" si="5"/>
        <v>23</v>
      </c>
      <c r="AD19" s="858">
        <f t="shared" si="5"/>
        <v>23</v>
      </c>
      <c r="AE19" s="832">
        <v>0</v>
      </c>
      <c r="AF19" s="832">
        <v>0</v>
      </c>
      <c r="AG19" s="832">
        <v>5</v>
      </c>
      <c r="AH19" s="832">
        <v>0</v>
      </c>
      <c r="AI19" s="824">
        <f t="shared" si="6"/>
        <v>115</v>
      </c>
      <c r="AJ19" s="879"/>
      <c r="AK19" s="827"/>
      <c r="AL19" s="878"/>
      <c r="AM19" s="827"/>
      <c r="AN19" s="849">
        <f t="shared" si="2"/>
        <v>0</v>
      </c>
      <c r="AO19" s="825">
        <f t="shared" si="3"/>
        <v>0</v>
      </c>
      <c r="AP19" s="825">
        <f t="shared" si="3"/>
        <v>0</v>
      </c>
      <c r="AQ19" s="825">
        <f t="shared" si="3"/>
        <v>2.5</v>
      </c>
      <c r="AR19" s="825">
        <f t="shared" si="3"/>
        <v>0</v>
      </c>
      <c r="AS19" s="825">
        <f t="shared" si="3"/>
        <v>57.5</v>
      </c>
      <c r="AT19" s="850">
        <f t="shared" si="9"/>
        <v>0</v>
      </c>
      <c r="AU19" s="1255" t="s">
        <v>835</v>
      </c>
      <c r="AV19" s="1256"/>
      <c r="AW19" s="1256"/>
      <c r="AX19" s="1256"/>
      <c r="AY19" s="1256"/>
      <c r="AZ19" s="870">
        <f>Q77</f>
        <v>0</v>
      </c>
    </row>
    <row r="20" spans="1:52" ht="13.5" customHeight="1">
      <c r="A20" s="838">
        <f t="shared" si="7"/>
        <v>15</v>
      </c>
      <c r="B20" s="1039" t="s">
        <v>514</v>
      </c>
      <c r="C20" s="817" t="s">
        <v>66</v>
      </c>
      <c r="D20" s="839">
        <v>80</v>
      </c>
      <c r="E20" s="852">
        <v>80</v>
      </c>
      <c r="F20" s="825"/>
      <c r="G20" s="854"/>
      <c r="H20" s="827">
        <v>0.2</v>
      </c>
      <c r="I20" s="842"/>
      <c r="J20" s="824">
        <f t="shared" si="0"/>
        <v>16</v>
      </c>
      <c r="K20" s="825"/>
      <c r="L20" s="825"/>
      <c r="M20" s="827">
        <v>0.3</v>
      </c>
      <c r="N20" s="827"/>
      <c r="O20" s="824">
        <f t="shared" si="10"/>
        <v>24</v>
      </c>
      <c r="P20" s="865"/>
      <c r="Q20" s="825"/>
      <c r="R20" s="877">
        <v>0.3</v>
      </c>
      <c r="S20" s="827"/>
      <c r="T20" s="846">
        <f t="shared" si="1"/>
        <v>24</v>
      </c>
      <c r="U20" s="825">
        <f t="shared" si="12"/>
        <v>0</v>
      </c>
      <c r="V20" s="825">
        <f t="shared" si="11"/>
        <v>0</v>
      </c>
      <c r="W20" s="827">
        <f t="shared" si="4"/>
        <v>0.8</v>
      </c>
      <c r="X20" s="827">
        <f t="shared" si="4"/>
        <v>0</v>
      </c>
      <c r="Y20" s="824">
        <f t="shared" si="4"/>
        <v>64</v>
      </c>
      <c r="Z20" s="838">
        <f t="shared" si="8"/>
        <v>15</v>
      </c>
      <c r="AA20" s="1040" t="str">
        <f t="shared" si="5"/>
        <v>Ót bột</v>
      </c>
      <c r="AB20" s="844" t="str">
        <f t="shared" si="5"/>
        <v>kg</v>
      </c>
      <c r="AC20" s="845">
        <f t="shared" si="5"/>
        <v>80</v>
      </c>
      <c r="AD20" s="858">
        <f t="shared" si="5"/>
        <v>80</v>
      </c>
      <c r="AE20" s="832">
        <v>0</v>
      </c>
      <c r="AF20" s="832">
        <v>0</v>
      </c>
      <c r="AG20" s="832">
        <v>2</v>
      </c>
      <c r="AH20" s="832">
        <v>0</v>
      </c>
      <c r="AI20" s="824">
        <f t="shared" si="6"/>
        <v>160</v>
      </c>
      <c r="AJ20" s="879"/>
      <c r="AK20" s="827"/>
      <c r="AL20" s="878"/>
      <c r="AM20" s="827"/>
      <c r="AN20" s="849">
        <f t="shared" si="2"/>
        <v>0</v>
      </c>
      <c r="AO20" s="825">
        <f t="shared" si="3"/>
        <v>0</v>
      </c>
      <c r="AP20" s="825">
        <f t="shared" si="3"/>
        <v>0</v>
      </c>
      <c r="AQ20" s="825">
        <f t="shared" si="3"/>
        <v>0.8</v>
      </c>
      <c r="AR20" s="825">
        <f t="shared" si="3"/>
        <v>0</v>
      </c>
      <c r="AS20" s="825">
        <f t="shared" si="3"/>
        <v>64</v>
      </c>
      <c r="AT20" s="850">
        <f t="shared" si="9"/>
        <v>0</v>
      </c>
      <c r="AU20" s="1255" t="s">
        <v>836</v>
      </c>
      <c r="AV20" s="1256"/>
      <c r="AW20" s="1256"/>
      <c r="AX20" s="1256"/>
      <c r="AY20" s="1256"/>
      <c r="AZ20" s="870"/>
    </row>
    <row r="21" spans="1:52" ht="13.5" customHeight="1">
      <c r="A21" s="838">
        <f t="shared" si="7"/>
        <v>16</v>
      </c>
      <c r="B21" s="1039" t="s">
        <v>49</v>
      </c>
      <c r="C21" s="817" t="s">
        <v>66</v>
      </c>
      <c r="D21" s="839">
        <v>40</v>
      </c>
      <c r="E21" s="852">
        <v>40</v>
      </c>
      <c r="F21" s="825"/>
      <c r="G21" s="854"/>
      <c r="H21" s="827">
        <v>0.2</v>
      </c>
      <c r="I21" s="842"/>
      <c r="J21" s="824">
        <f t="shared" si="0"/>
        <v>8</v>
      </c>
      <c r="K21" s="825"/>
      <c r="L21" s="825"/>
      <c r="M21" s="827">
        <v>0.3</v>
      </c>
      <c r="N21" s="827"/>
      <c r="O21" s="824">
        <f t="shared" si="10"/>
        <v>12</v>
      </c>
      <c r="P21" s="865"/>
      <c r="Q21" s="825"/>
      <c r="R21" s="877">
        <v>0.3</v>
      </c>
      <c r="S21" s="827"/>
      <c r="T21" s="846">
        <f t="shared" si="1"/>
        <v>12</v>
      </c>
      <c r="U21" s="825">
        <f t="shared" si="12"/>
        <v>0</v>
      </c>
      <c r="V21" s="825">
        <f t="shared" si="11"/>
        <v>0</v>
      </c>
      <c r="W21" s="827">
        <f t="shared" si="4"/>
        <v>0.8</v>
      </c>
      <c r="X21" s="827">
        <f t="shared" si="4"/>
        <v>0</v>
      </c>
      <c r="Y21" s="1041">
        <f t="shared" si="4"/>
        <v>32</v>
      </c>
      <c r="Z21" s="838">
        <f t="shared" si="8"/>
        <v>16</v>
      </c>
      <c r="AA21" s="1040" t="str">
        <f t="shared" si="5"/>
        <v>Bột nghệ</v>
      </c>
      <c r="AB21" s="844" t="str">
        <f t="shared" si="5"/>
        <v>kg</v>
      </c>
      <c r="AC21" s="845">
        <f t="shared" si="5"/>
        <v>40</v>
      </c>
      <c r="AD21" s="858">
        <f t="shared" si="5"/>
        <v>40</v>
      </c>
      <c r="AE21" s="832">
        <v>0</v>
      </c>
      <c r="AF21" s="832">
        <v>0</v>
      </c>
      <c r="AG21" s="832">
        <v>5</v>
      </c>
      <c r="AH21" s="832">
        <v>0</v>
      </c>
      <c r="AI21" s="824">
        <f t="shared" si="6"/>
        <v>200</v>
      </c>
      <c r="AJ21" s="879"/>
      <c r="AK21" s="827"/>
      <c r="AL21" s="878"/>
      <c r="AM21" s="827"/>
      <c r="AN21" s="849">
        <f t="shared" si="2"/>
        <v>0</v>
      </c>
      <c r="AO21" s="825">
        <f t="shared" si="3"/>
        <v>0</v>
      </c>
      <c r="AP21" s="825">
        <f t="shared" si="3"/>
        <v>0</v>
      </c>
      <c r="AQ21" s="825">
        <f t="shared" si="3"/>
        <v>0.8</v>
      </c>
      <c r="AR21" s="825">
        <f t="shared" si="3"/>
        <v>0</v>
      </c>
      <c r="AS21" s="825">
        <f t="shared" si="3"/>
        <v>32</v>
      </c>
      <c r="AT21" s="850">
        <f t="shared" si="9"/>
        <v>0</v>
      </c>
      <c r="AU21" s="1255" t="s">
        <v>799</v>
      </c>
      <c r="AV21" s="1256"/>
      <c r="AW21" s="1256"/>
      <c r="AX21" s="1256"/>
      <c r="AY21" s="1256"/>
      <c r="AZ21" s="870"/>
    </row>
    <row r="22" spans="1:52" ht="13.5" customHeight="1">
      <c r="A22" s="838">
        <f t="shared" si="7"/>
        <v>17</v>
      </c>
      <c r="B22" s="920" t="s">
        <v>373</v>
      </c>
      <c r="C22" s="817" t="s">
        <v>66</v>
      </c>
      <c r="D22" s="839">
        <v>43</v>
      </c>
      <c r="E22" s="852">
        <v>43</v>
      </c>
      <c r="F22" s="825"/>
      <c r="G22" s="854"/>
      <c r="H22" s="827">
        <v>0.5</v>
      </c>
      <c r="I22" s="842"/>
      <c r="J22" s="824">
        <f t="shared" si="0"/>
        <v>21.5</v>
      </c>
      <c r="K22" s="825"/>
      <c r="L22" s="825"/>
      <c r="M22" s="827">
        <v>1</v>
      </c>
      <c r="N22" s="827"/>
      <c r="O22" s="824">
        <f t="shared" si="10"/>
        <v>43</v>
      </c>
      <c r="P22" s="865"/>
      <c r="Q22" s="825"/>
      <c r="R22" s="877">
        <v>1</v>
      </c>
      <c r="S22" s="827"/>
      <c r="T22" s="846">
        <f t="shared" si="1"/>
        <v>43</v>
      </c>
      <c r="U22" s="825">
        <f t="shared" si="12"/>
        <v>0</v>
      </c>
      <c r="V22" s="825">
        <f t="shared" si="11"/>
        <v>0</v>
      </c>
      <c r="W22" s="827">
        <f t="shared" si="4"/>
        <v>2.5</v>
      </c>
      <c r="X22" s="827">
        <f t="shared" si="4"/>
        <v>0</v>
      </c>
      <c r="Y22" s="824">
        <f t="shared" si="4"/>
        <v>107.5</v>
      </c>
      <c r="Z22" s="838">
        <f t="shared" si="8"/>
        <v>17</v>
      </c>
      <c r="AA22" s="1037" t="str">
        <f t="shared" si="5"/>
        <v>Vừng lạc</v>
      </c>
      <c r="AB22" s="844" t="str">
        <f t="shared" si="5"/>
        <v>kg</v>
      </c>
      <c r="AC22" s="845">
        <f t="shared" si="5"/>
        <v>43</v>
      </c>
      <c r="AD22" s="858">
        <f t="shared" si="5"/>
        <v>43</v>
      </c>
      <c r="AE22" s="832">
        <v>0</v>
      </c>
      <c r="AF22" s="832">
        <v>0</v>
      </c>
      <c r="AG22" s="832">
        <v>10.8</v>
      </c>
      <c r="AH22" s="832">
        <v>0</v>
      </c>
      <c r="AI22" s="824">
        <f t="shared" si="6"/>
        <v>464.40000000000003</v>
      </c>
      <c r="AJ22" s="879">
        <f>U22</f>
        <v>0</v>
      </c>
      <c r="AK22" s="879">
        <f>V22</f>
        <v>0</v>
      </c>
      <c r="AL22" s="879">
        <f>W22</f>
        <v>2.5</v>
      </c>
      <c r="AM22" s="879">
        <f>X22</f>
        <v>0</v>
      </c>
      <c r="AN22" s="849">
        <f t="shared" si="2"/>
        <v>107.5</v>
      </c>
      <c r="AO22" s="825">
        <f t="shared" si="3"/>
        <v>0</v>
      </c>
      <c r="AP22" s="825">
        <f t="shared" si="3"/>
        <v>0</v>
      </c>
      <c r="AQ22" s="825">
        <f t="shared" si="3"/>
        <v>2.5</v>
      </c>
      <c r="AR22" s="825">
        <f t="shared" si="3"/>
        <v>0</v>
      </c>
      <c r="AS22" s="825">
        <f t="shared" si="3"/>
        <v>107.5</v>
      </c>
      <c r="AT22" s="850">
        <f t="shared" si="9"/>
        <v>0</v>
      </c>
      <c r="AU22" s="1255" t="s">
        <v>800</v>
      </c>
      <c r="AV22" s="1256"/>
      <c r="AW22" s="1256"/>
      <c r="AX22" s="1256"/>
      <c r="AY22" s="1256"/>
      <c r="AZ22" s="870"/>
    </row>
    <row r="23" spans="1:52" ht="13.5" customHeight="1">
      <c r="A23" s="838">
        <f t="shared" si="7"/>
        <v>18</v>
      </c>
      <c r="B23" s="931" t="s">
        <v>853</v>
      </c>
      <c r="C23" s="817" t="s">
        <v>66</v>
      </c>
      <c r="D23" s="839">
        <v>30</v>
      </c>
      <c r="E23" s="852">
        <v>6</v>
      </c>
      <c r="F23" s="825"/>
      <c r="G23" s="854"/>
      <c r="H23" s="827">
        <v>0.5</v>
      </c>
      <c r="I23" s="842"/>
      <c r="J23" s="824">
        <f t="shared" si="0"/>
        <v>3</v>
      </c>
      <c r="K23" s="825"/>
      <c r="L23" s="825"/>
      <c r="M23" s="827">
        <v>1</v>
      </c>
      <c r="N23" s="827"/>
      <c r="O23" s="824">
        <f t="shared" si="10"/>
        <v>6</v>
      </c>
      <c r="P23" s="865"/>
      <c r="Q23" s="825"/>
      <c r="R23" s="877">
        <v>1</v>
      </c>
      <c r="S23" s="827"/>
      <c r="T23" s="846">
        <f t="shared" si="1"/>
        <v>6</v>
      </c>
      <c r="U23" s="825"/>
      <c r="V23" s="825">
        <f t="shared" si="11"/>
        <v>0</v>
      </c>
      <c r="W23" s="827">
        <f t="shared" si="11"/>
        <v>2.5</v>
      </c>
      <c r="X23" s="827">
        <f t="shared" si="11"/>
        <v>0</v>
      </c>
      <c r="Y23" s="824">
        <f t="shared" si="11"/>
        <v>15</v>
      </c>
      <c r="Z23" s="838">
        <f t="shared" si="8"/>
        <v>18</v>
      </c>
      <c r="AA23" s="1037" t="str">
        <f t="shared" si="5"/>
        <v>Tăm bao tay</v>
      </c>
      <c r="AB23" s="844" t="str">
        <f t="shared" si="5"/>
        <v>kg</v>
      </c>
      <c r="AC23" s="845">
        <f t="shared" si="5"/>
        <v>30</v>
      </c>
      <c r="AD23" s="858">
        <f t="shared" si="5"/>
        <v>6</v>
      </c>
      <c r="AE23" s="832">
        <v>0</v>
      </c>
      <c r="AF23" s="832">
        <v>0</v>
      </c>
      <c r="AG23" s="832">
        <v>37</v>
      </c>
      <c r="AH23" s="832">
        <v>0</v>
      </c>
      <c r="AI23" s="824">
        <f t="shared" si="6"/>
        <v>222</v>
      </c>
      <c r="AJ23" s="879">
        <f t="shared" ref="AJ23:AM67" si="13">U23</f>
        <v>0</v>
      </c>
      <c r="AK23" s="879">
        <f t="shared" si="13"/>
        <v>0</v>
      </c>
      <c r="AL23" s="879">
        <f t="shared" si="13"/>
        <v>2.5</v>
      </c>
      <c r="AM23" s="879">
        <f t="shared" si="13"/>
        <v>0</v>
      </c>
      <c r="AN23" s="849">
        <f t="shared" ref="AN23:AN67" si="14">SUM(AJ23:AM23)*$E23</f>
        <v>15</v>
      </c>
      <c r="AO23" s="825">
        <f t="shared" si="3"/>
        <v>0</v>
      </c>
      <c r="AP23" s="825">
        <f t="shared" si="3"/>
        <v>0</v>
      </c>
      <c r="AQ23" s="825">
        <f t="shared" si="3"/>
        <v>2.5</v>
      </c>
      <c r="AR23" s="825">
        <f t="shared" si="3"/>
        <v>0</v>
      </c>
      <c r="AS23" s="825">
        <f t="shared" si="3"/>
        <v>15</v>
      </c>
      <c r="AT23" s="850">
        <f t="shared" si="9"/>
        <v>60</v>
      </c>
      <c r="AU23" s="1255" t="s">
        <v>801</v>
      </c>
      <c r="AV23" s="1256"/>
      <c r="AW23" s="1256"/>
      <c r="AX23" s="1256"/>
      <c r="AY23" s="1256"/>
      <c r="AZ23" s="870"/>
    </row>
    <row r="24" spans="1:52" ht="13.5" customHeight="1">
      <c r="A24" s="838">
        <f t="shared" si="7"/>
        <v>19</v>
      </c>
      <c r="B24" s="931" t="s">
        <v>176</v>
      </c>
      <c r="C24" s="896" t="s">
        <v>389</v>
      </c>
      <c r="D24" s="897">
        <v>9</v>
      </c>
      <c r="E24" s="898">
        <v>9</v>
      </c>
      <c r="F24" s="825"/>
      <c r="G24" s="909"/>
      <c r="H24" s="827">
        <v>0.5</v>
      </c>
      <c r="I24" s="842"/>
      <c r="J24" s="824">
        <f t="shared" si="0"/>
        <v>4.5</v>
      </c>
      <c r="K24" s="825" t="s">
        <v>887</v>
      </c>
      <c r="L24" s="825"/>
      <c r="M24" s="827">
        <v>1</v>
      </c>
      <c r="N24" s="827"/>
      <c r="O24" s="824">
        <f t="shared" si="10"/>
        <v>9</v>
      </c>
      <c r="P24" s="865"/>
      <c r="Q24" s="853"/>
      <c r="R24" s="877">
        <v>1</v>
      </c>
      <c r="S24" s="827"/>
      <c r="T24" s="846">
        <f t="shared" si="1"/>
        <v>9</v>
      </c>
      <c r="U24" s="825">
        <f t="shared" ref="U24:U67" si="15">SUM(F24,K24,P24)</f>
        <v>0</v>
      </c>
      <c r="V24" s="825">
        <f t="shared" si="11"/>
        <v>0</v>
      </c>
      <c r="W24" s="827">
        <f t="shared" si="11"/>
        <v>2.5</v>
      </c>
      <c r="X24" s="827">
        <f t="shared" si="11"/>
        <v>0</v>
      </c>
      <c r="Y24" s="824">
        <f t="shared" si="11"/>
        <v>22.5</v>
      </c>
      <c r="Z24" s="838">
        <f t="shared" si="8"/>
        <v>19</v>
      </c>
      <c r="AA24" s="1037" t="str">
        <f t="shared" si="5"/>
        <v>Dấm chua</v>
      </c>
      <c r="AB24" s="844" t="str">
        <f t="shared" si="5"/>
        <v>lít</v>
      </c>
      <c r="AC24" s="845">
        <f t="shared" si="5"/>
        <v>9</v>
      </c>
      <c r="AD24" s="858">
        <f t="shared" si="5"/>
        <v>9</v>
      </c>
      <c r="AE24" s="832">
        <v>0</v>
      </c>
      <c r="AF24" s="832">
        <v>0</v>
      </c>
      <c r="AG24" s="832">
        <v>8</v>
      </c>
      <c r="AH24" s="832">
        <v>0</v>
      </c>
      <c r="AI24" s="824">
        <f t="shared" si="6"/>
        <v>72</v>
      </c>
      <c r="AJ24" s="879">
        <f t="shared" si="13"/>
        <v>0</v>
      </c>
      <c r="AK24" s="879">
        <f t="shared" si="13"/>
        <v>0</v>
      </c>
      <c r="AL24" s="879">
        <f t="shared" si="13"/>
        <v>2.5</v>
      </c>
      <c r="AM24" s="879">
        <f t="shared" si="13"/>
        <v>0</v>
      </c>
      <c r="AN24" s="849">
        <f t="shared" si="14"/>
        <v>22.5</v>
      </c>
      <c r="AO24" s="825">
        <f t="shared" si="3"/>
        <v>0</v>
      </c>
      <c r="AP24" s="825">
        <f t="shared" si="3"/>
        <v>0</v>
      </c>
      <c r="AQ24" s="825">
        <f t="shared" si="3"/>
        <v>2.5</v>
      </c>
      <c r="AR24" s="825">
        <f t="shared" si="3"/>
        <v>0</v>
      </c>
      <c r="AS24" s="825">
        <f t="shared" si="3"/>
        <v>22.5</v>
      </c>
      <c r="AT24" s="850">
        <f t="shared" si="9"/>
        <v>0</v>
      </c>
      <c r="AU24" s="893" t="s">
        <v>802</v>
      </c>
      <c r="AV24" s="894"/>
      <c r="AW24" s="894"/>
      <c r="AX24" s="894"/>
      <c r="AY24" s="894"/>
      <c r="AZ24" s="870">
        <f>AZ18+SUM(AZ19:AZ23)</f>
        <v>9776</v>
      </c>
    </row>
    <row r="25" spans="1:52" ht="13.5" customHeight="1">
      <c r="A25" s="838">
        <f t="shared" si="7"/>
        <v>20</v>
      </c>
      <c r="B25" s="911" t="s">
        <v>158</v>
      </c>
      <c r="C25" s="902" t="s">
        <v>66</v>
      </c>
      <c r="D25" s="903">
        <v>30</v>
      </c>
      <c r="E25" s="904">
        <v>30</v>
      </c>
      <c r="F25" s="825"/>
      <c r="G25" s="909"/>
      <c r="H25" s="827">
        <v>0.5</v>
      </c>
      <c r="I25" s="842"/>
      <c r="J25" s="824">
        <f t="shared" si="0"/>
        <v>15</v>
      </c>
      <c r="K25" s="853"/>
      <c r="L25" s="828"/>
      <c r="M25" s="910">
        <v>1</v>
      </c>
      <c r="N25" s="827"/>
      <c r="O25" s="824">
        <f t="shared" si="10"/>
        <v>30</v>
      </c>
      <c r="P25" s="856"/>
      <c r="Q25" s="828"/>
      <c r="R25" s="1042">
        <v>1</v>
      </c>
      <c r="S25" s="827"/>
      <c r="T25" s="846">
        <f t="shared" si="1"/>
        <v>30</v>
      </c>
      <c r="U25" s="825">
        <f t="shared" si="15"/>
        <v>0</v>
      </c>
      <c r="V25" s="828">
        <f t="shared" si="11"/>
        <v>0</v>
      </c>
      <c r="W25" s="827">
        <f t="shared" si="11"/>
        <v>2.5</v>
      </c>
      <c r="X25" s="827">
        <f t="shared" si="11"/>
        <v>0</v>
      </c>
      <c r="Y25" s="824">
        <f t="shared" si="11"/>
        <v>75</v>
      </c>
      <c r="Z25" s="838">
        <f t="shared" si="8"/>
        <v>20</v>
      </c>
      <c r="AA25" s="1037" t="str">
        <f t="shared" si="5"/>
        <v>Chè vằng</v>
      </c>
      <c r="AB25" s="844" t="str">
        <f t="shared" si="5"/>
        <v>kg</v>
      </c>
      <c r="AC25" s="845">
        <f t="shared" si="5"/>
        <v>30</v>
      </c>
      <c r="AD25" s="858">
        <f t="shared" si="5"/>
        <v>30</v>
      </c>
      <c r="AE25" s="832">
        <v>0</v>
      </c>
      <c r="AF25" s="832">
        <v>0</v>
      </c>
      <c r="AG25" s="832">
        <v>12</v>
      </c>
      <c r="AH25" s="832">
        <v>0</v>
      </c>
      <c r="AI25" s="824">
        <f t="shared" si="6"/>
        <v>360</v>
      </c>
      <c r="AJ25" s="879">
        <f t="shared" si="13"/>
        <v>0</v>
      </c>
      <c r="AK25" s="879">
        <f t="shared" si="13"/>
        <v>0</v>
      </c>
      <c r="AL25" s="879">
        <f t="shared" si="13"/>
        <v>2.5</v>
      </c>
      <c r="AM25" s="879">
        <f t="shared" si="13"/>
        <v>0</v>
      </c>
      <c r="AN25" s="849">
        <f t="shared" si="14"/>
        <v>75</v>
      </c>
      <c r="AO25" s="825">
        <f t="shared" si="3"/>
        <v>0</v>
      </c>
      <c r="AP25" s="825">
        <f t="shared" si="3"/>
        <v>0</v>
      </c>
      <c r="AQ25" s="825">
        <f t="shared" si="3"/>
        <v>2.5</v>
      </c>
      <c r="AR25" s="825">
        <f t="shared" si="3"/>
        <v>0</v>
      </c>
      <c r="AS25" s="825">
        <f t="shared" si="3"/>
        <v>75</v>
      </c>
      <c r="AT25" s="850">
        <f t="shared" si="9"/>
        <v>0</v>
      </c>
      <c r="AU25" s="1274" t="s">
        <v>803</v>
      </c>
      <c r="AV25" s="1275"/>
      <c r="AW25" s="1275"/>
      <c r="AX25" s="1275"/>
      <c r="AY25" s="1275"/>
      <c r="AZ25" s="870"/>
    </row>
    <row r="26" spans="1:52" ht="13.5" customHeight="1">
      <c r="A26" s="838">
        <f t="shared" si="7"/>
        <v>21</v>
      </c>
      <c r="B26" s="911" t="s">
        <v>166</v>
      </c>
      <c r="C26" s="844" t="s">
        <v>66</v>
      </c>
      <c r="D26" s="907">
        <v>30</v>
      </c>
      <c r="E26" s="824">
        <v>30</v>
      </c>
      <c r="F26" s="853"/>
      <c r="G26" s="909"/>
      <c r="H26" s="827"/>
      <c r="I26" s="863"/>
      <c r="J26" s="824">
        <f t="shared" si="0"/>
        <v>0</v>
      </c>
      <c r="K26" s="825"/>
      <c r="L26" s="853"/>
      <c r="M26" s="827">
        <v>0.2</v>
      </c>
      <c r="N26" s="827"/>
      <c r="O26" s="824">
        <f t="shared" si="10"/>
        <v>6</v>
      </c>
      <c r="P26" s="857"/>
      <c r="Q26" s="853"/>
      <c r="R26" s="877">
        <v>0.2</v>
      </c>
      <c r="S26" s="827"/>
      <c r="T26" s="846">
        <f t="shared" si="1"/>
        <v>6</v>
      </c>
      <c r="U26" s="825">
        <f t="shared" si="15"/>
        <v>0</v>
      </c>
      <c r="V26" s="825">
        <f t="shared" si="11"/>
        <v>0</v>
      </c>
      <c r="W26" s="827">
        <f t="shared" si="11"/>
        <v>0.4</v>
      </c>
      <c r="X26" s="827">
        <f t="shared" si="11"/>
        <v>0</v>
      </c>
      <c r="Y26" s="824">
        <f t="shared" si="11"/>
        <v>12</v>
      </c>
      <c r="Z26" s="838">
        <f t="shared" si="8"/>
        <v>21</v>
      </c>
      <c r="AA26" s="1037" t="str">
        <f t="shared" si="5"/>
        <v>Hành tăm</v>
      </c>
      <c r="AB26" s="844" t="str">
        <f t="shared" si="5"/>
        <v>kg</v>
      </c>
      <c r="AC26" s="845">
        <f t="shared" si="5"/>
        <v>30</v>
      </c>
      <c r="AD26" s="858">
        <f t="shared" si="5"/>
        <v>30</v>
      </c>
      <c r="AE26" s="832">
        <v>0</v>
      </c>
      <c r="AF26" s="832">
        <v>0</v>
      </c>
      <c r="AG26" s="832">
        <v>1.7</v>
      </c>
      <c r="AH26" s="832">
        <v>0</v>
      </c>
      <c r="AI26" s="824">
        <f t="shared" si="6"/>
        <v>51</v>
      </c>
      <c r="AJ26" s="879">
        <f t="shared" si="13"/>
        <v>0</v>
      </c>
      <c r="AK26" s="879">
        <f t="shared" si="13"/>
        <v>0</v>
      </c>
      <c r="AL26" s="879">
        <f t="shared" si="13"/>
        <v>0.4</v>
      </c>
      <c r="AM26" s="879">
        <f t="shared" si="13"/>
        <v>0</v>
      </c>
      <c r="AN26" s="849">
        <f t="shared" si="14"/>
        <v>12</v>
      </c>
      <c r="AO26" s="825">
        <f t="shared" si="3"/>
        <v>0</v>
      </c>
      <c r="AP26" s="825">
        <f t="shared" si="3"/>
        <v>0</v>
      </c>
      <c r="AQ26" s="825">
        <f t="shared" si="3"/>
        <v>0.4</v>
      </c>
      <c r="AR26" s="825">
        <f t="shared" si="3"/>
        <v>0</v>
      </c>
      <c r="AS26" s="825">
        <f t="shared" si="3"/>
        <v>12</v>
      </c>
      <c r="AT26" s="850">
        <f t="shared" si="9"/>
        <v>0</v>
      </c>
      <c r="AU26" s="4" t="s">
        <v>804</v>
      </c>
      <c r="AV26" s="3"/>
      <c r="AW26" s="3"/>
      <c r="AX26" s="3"/>
      <c r="AY26" s="3"/>
      <c r="AZ26" s="870">
        <f>Y75</f>
        <v>9838.1</v>
      </c>
    </row>
    <row r="27" spans="1:52" ht="13.5" customHeight="1">
      <c r="A27" s="838">
        <f t="shared" si="7"/>
        <v>22</v>
      </c>
      <c r="B27" s="911" t="s">
        <v>145</v>
      </c>
      <c r="C27" s="844" t="s">
        <v>389</v>
      </c>
      <c r="D27" s="907">
        <v>16</v>
      </c>
      <c r="E27" s="824">
        <v>16</v>
      </c>
      <c r="F27" s="825"/>
      <c r="G27" s="909"/>
      <c r="H27" s="827">
        <v>1</v>
      </c>
      <c r="I27" s="842"/>
      <c r="J27" s="824">
        <f t="shared" si="0"/>
        <v>16</v>
      </c>
      <c r="K27" s="878"/>
      <c r="L27" s="828"/>
      <c r="M27" s="899">
        <v>1</v>
      </c>
      <c r="N27" s="926"/>
      <c r="O27" s="824">
        <f t="shared" si="10"/>
        <v>16</v>
      </c>
      <c r="P27" s="857"/>
      <c r="Q27" s="828"/>
      <c r="R27" s="916">
        <v>1</v>
      </c>
      <c r="S27" s="827"/>
      <c r="T27" s="846">
        <f t="shared" si="1"/>
        <v>16</v>
      </c>
      <c r="U27" s="825">
        <f t="shared" si="15"/>
        <v>0</v>
      </c>
      <c r="V27" s="828">
        <f t="shared" si="11"/>
        <v>0</v>
      </c>
      <c r="W27" s="827">
        <f t="shared" si="11"/>
        <v>3</v>
      </c>
      <c r="X27" s="827">
        <f t="shared" si="11"/>
        <v>0</v>
      </c>
      <c r="Y27" s="824">
        <f t="shared" si="11"/>
        <v>48</v>
      </c>
      <c r="Z27" s="838">
        <f t="shared" si="8"/>
        <v>22</v>
      </c>
      <c r="AA27" s="1037" t="str">
        <f t="shared" si="5"/>
        <v>Dầu rửa</v>
      </c>
      <c r="AB27" s="844" t="str">
        <f t="shared" si="5"/>
        <v>lít</v>
      </c>
      <c r="AC27" s="845">
        <f t="shared" si="5"/>
        <v>16</v>
      </c>
      <c r="AD27" s="858">
        <f t="shared" si="5"/>
        <v>16</v>
      </c>
      <c r="AE27" s="832">
        <v>0</v>
      </c>
      <c r="AF27" s="832">
        <v>0</v>
      </c>
      <c r="AG27" s="832">
        <v>32</v>
      </c>
      <c r="AH27" s="832">
        <v>0</v>
      </c>
      <c r="AI27" s="824">
        <f t="shared" si="6"/>
        <v>512</v>
      </c>
      <c r="AJ27" s="879">
        <f t="shared" si="13"/>
        <v>0</v>
      </c>
      <c r="AK27" s="879">
        <f t="shared" si="13"/>
        <v>0</v>
      </c>
      <c r="AL27" s="879">
        <f t="shared" si="13"/>
        <v>3</v>
      </c>
      <c r="AM27" s="879">
        <f t="shared" si="13"/>
        <v>0</v>
      </c>
      <c r="AN27" s="849">
        <f t="shared" si="14"/>
        <v>48</v>
      </c>
      <c r="AO27" s="825">
        <f t="shared" si="3"/>
        <v>0</v>
      </c>
      <c r="AP27" s="825">
        <f t="shared" si="3"/>
        <v>0</v>
      </c>
      <c r="AQ27" s="825">
        <f t="shared" si="3"/>
        <v>3</v>
      </c>
      <c r="AR27" s="825">
        <f t="shared" si="3"/>
        <v>0</v>
      </c>
      <c r="AS27" s="825">
        <f t="shared" si="3"/>
        <v>48</v>
      </c>
      <c r="AT27" s="850">
        <f t="shared" si="9"/>
        <v>0</v>
      </c>
      <c r="AU27" s="4" t="s">
        <v>805</v>
      </c>
      <c r="AV27" s="3"/>
      <c r="AW27" s="3"/>
      <c r="AX27" s="3"/>
      <c r="AY27" s="3"/>
      <c r="AZ27" s="870">
        <f>Q78</f>
        <v>0</v>
      </c>
    </row>
    <row r="28" spans="1:52" ht="13.5" customHeight="1">
      <c r="A28" s="838">
        <f t="shared" si="7"/>
        <v>23</v>
      </c>
      <c r="B28" s="911" t="s">
        <v>136</v>
      </c>
      <c r="C28" s="844" t="s">
        <v>66</v>
      </c>
      <c r="D28" s="907">
        <v>120</v>
      </c>
      <c r="E28" s="824">
        <v>120</v>
      </c>
      <c r="F28" s="825"/>
      <c r="G28" s="909"/>
      <c r="H28" s="827">
        <v>2</v>
      </c>
      <c r="I28" s="842"/>
      <c r="J28" s="824">
        <f t="shared" si="0"/>
        <v>240</v>
      </c>
      <c r="K28" s="853"/>
      <c r="L28" s="828"/>
      <c r="M28" s="910"/>
      <c r="N28" s="827"/>
      <c r="O28" s="824">
        <f t="shared" si="10"/>
        <v>0</v>
      </c>
      <c r="P28" s="857" t="s">
        <v>883</v>
      </c>
      <c r="Q28" s="828"/>
      <c r="R28" s="877"/>
      <c r="S28" s="827"/>
      <c r="T28" s="846">
        <f t="shared" si="1"/>
        <v>0</v>
      </c>
      <c r="U28" s="878">
        <f t="shared" si="15"/>
        <v>0</v>
      </c>
      <c r="V28" s="828">
        <f t="shared" si="11"/>
        <v>0</v>
      </c>
      <c r="W28" s="827">
        <f t="shared" si="11"/>
        <v>2</v>
      </c>
      <c r="X28" s="827">
        <f t="shared" si="11"/>
        <v>0</v>
      </c>
      <c r="Y28" s="824">
        <f t="shared" si="11"/>
        <v>240</v>
      </c>
      <c r="Z28" s="838">
        <f t="shared" si="8"/>
        <v>23</v>
      </c>
      <c r="AA28" s="1037" t="str">
        <f t="shared" si="5"/>
        <v>Cá khô</v>
      </c>
      <c r="AB28" s="844" t="str">
        <f t="shared" si="5"/>
        <v>kg</v>
      </c>
      <c r="AC28" s="845">
        <f t="shared" si="5"/>
        <v>120</v>
      </c>
      <c r="AD28" s="858">
        <f t="shared" si="5"/>
        <v>120</v>
      </c>
      <c r="AE28" s="832">
        <v>0</v>
      </c>
      <c r="AF28" s="832">
        <v>0</v>
      </c>
      <c r="AG28" s="832">
        <v>7</v>
      </c>
      <c r="AH28" s="832">
        <v>0</v>
      </c>
      <c r="AI28" s="824">
        <f t="shared" si="6"/>
        <v>840</v>
      </c>
      <c r="AJ28" s="879">
        <f t="shared" si="13"/>
        <v>0</v>
      </c>
      <c r="AK28" s="879">
        <f t="shared" si="13"/>
        <v>0</v>
      </c>
      <c r="AL28" s="879">
        <f t="shared" si="13"/>
        <v>2</v>
      </c>
      <c r="AM28" s="879">
        <f t="shared" si="13"/>
        <v>0</v>
      </c>
      <c r="AN28" s="849">
        <f t="shared" si="14"/>
        <v>240</v>
      </c>
      <c r="AO28" s="825">
        <f t="shared" si="3"/>
        <v>0</v>
      </c>
      <c r="AP28" s="825">
        <f t="shared" si="3"/>
        <v>0</v>
      </c>
      <c r="AQ28" s="825">
        <f t="shared" si="3"/>
        <v>2</v>
      </c>
      <c r="AR28" s="825">
        <f t="shared" si="3"/>
        <v>0</v>
      </c>
      <c r="AS28" s="825">
        <f t="shared" si="3"/>
        <v>240</v>
      </c>
      <c r="AT28" s="850">
        <f t="shared" si="9"/>
        <v>0</v>
      </c>
      <c r="AU28" s="893" t="s">
        <v>806</v>
      </c>
      <c r="AV28" s="894"/>
      <c r="AW28" s="894"/>
      <c r="AX28" s="894"/>
      <c r="AY28" s="894"/>
      <c r="AZ28" s="870">
        <f>SUM(AZ26:AZ27)</f>
        <v>9838.1</v>
      </c>
    </row>
    <row r="29" spans="1:52" ht="13.5" customHeight="1">
      <c r="A29" s="838">
        <f t="shared" si="7"/>
        <v>24</v>
      </c>
      <c r="B29" s="911" t="s">
        <v>183</v>
      </c>
      <c r="C29" s="844" t="s">
        <v>66</v>
      </c>
      <c r="D29" s="907">
        <v>30</v>
      </c>
      <c r="E29" s="824">
        <v>30</v>
      </c>
      <c r="F29" s="878"/>
      <c r="G29" s="872"/>
      <c r="H29" s="928"/>
      <c r="I29" s="842"/>
      <c r="J29" s="824">
        <f t="shared" si="0"/>
        <v>0</v>
      </c>
      <c r="K29" s="878"/>
      <c r="L29" s="828"/>
      <c r="M29" s="827">
        <v>0.1</v>
      </c>
      <c r="N29" s="827"/>
      <c r="O29" s="824">
        <f t="shared" si="10"/>
        <v>3</v>
      </c>
      <c r="P29" s="857"/>
      <c r="Q29" s="828"/>
      <c r="R29" s="827">
        <v>0.1</v>
      </c>
      <c r="S29" s="827"/>
      <c r="T29" s="846">
        <f t="shared" si="1"/>
        <v>3</v>
      </c>
      <c r="U29" s="825">
        <f t="shared" si="15"/>
        <v>0</v>
      </c>
      <c r="V29" s="832">
        <f t="shared" si="11"/>
        <v>0</v>
      </c>
      <c r="W29" s="827">
        <f t="shared" si="11"/>
        <v>0.2</v>
      </c>
      <c r="X29" s="827">
        <f t="shared" si="11"/>
        <v>0</v>
      </c>
      <c r="Y29" s="824">
        <f t="shared" si="11"/>
        <v>6</v>
      </c>
      <c r="Z29" s="838">
        <f t="shared" si="8"/>
        <v>24</v>
      </c>
      <c r="AA29" s="1037" t="str">
        <f t="shared" si="5"/>
        <v>Nghệ tươi</v>
      </c>
      <c r="AB29" s="844" t="str">
        <f t="shared" si="5"/>
        <v>kg</v>
      </c>
      <c r="AC29" s="845">
        <f t="shared" si="5"/>
        <v>30</v>
      </c>
      <c r="AD29" s="858">
        <f t="shared" si="5"/>
        <v>30</v>
      </c>
      <c r="AE29" s="832">
        <v>0</v>
      </c>
      <c r="AF29" s="832">
        <v>0</v>
      </c>
      <c r="AG29" s="832">
        <v>2</v>
      </c>
      <c r="AH29" s="832">
        <v>0</v>
      </c>
      <c r="AI29" s="824">
        <f t="shared" si="6"/>
        <v>60</v>
      </c>
      <c r="AJ29" s="879">
        <f t="shared" si="13"/>
        <v>0</v>
      </c>
      <c r="AK29" s="879">
        <f t="shared" si="13"/>
        <v>0</v>
      </c>
      <c r="AL29" s="879">
        <f t="shared" si="13"/>
        <v>0.2</v>
      </c>
      <c r="AM29" s="879">
        <f t="shared" si="13"/>
        <v>0</v>
      </c>
      <c r="AN29" s="849">
        <f t="shared" si="14"/>
        <v>6</v>
      </c>
      <c r="AO29" s="825">
        <f t="shared" si="3"/>
        <v>0</v>
      </c>
      <c r="AP29" s="825">
        <f t="shared" si="3"/>
        <v>0</v>
      </c>
      <c r="AQ29" s="825">
        <f t="shared" si="3"/>
        <v>0.2</v>
      </c>
      <c r="AR29" s="825">
        <f t="shared" si="3"/>
        <v>0</v>
      </c>
      <c r="AS29" s="825">
        <f t="shared" si="3"/>
        <v>6</v>
      </c>
      <c r="AT29" s="850">
        <f t="shared" si="9"/>
        <v>0</v>
      </c>
      <c r="AU29" s="893" t="s">
        <v>807</v>
      </c>
      <c r="AV29" s="894"/>
      <c r="AW29" s="894"/>
      <c r="AX29" s="894"/>
      <c r="AY29" s="894"/>
      <c r="AZ29" s="912"/>
    </row>
    <row r="30" spans="1:52" ht="13.5" customHeight="1">
      <c r="A30" s="838">
        <f t="shared" si="7"/>
        <v>25</v>
      </c>
      <c r="B30" s="911" t="s">
        <v>142</v>
      </c>
      <c r="C30" s="844" t="s">
        <v>66</v>
      </c>
      <c r="D30" s="907">
        <v>35</v>
      </c>
      <c r="E30" s="824">
        <v>35</v>
      </c>
      <c r="F30" s="825"/>
      <c r="G30" s="872"/>
      <c r="H30" s="827"/>
      <c r="I30" s="842"/>
      <c r="J30" s="824">
        <f t="shared" si="0"/>
        <v>0</v>
      </c>
      <c r="K30" s="878"/>
      <c r="L30" s="828"/>
      <c r="M30" s="827">
        <v>0.2</v>
      </c>
      <c r="N30" s="827"/>
      <c r="O30" s="824">
        <f t="shared" si="10"/>
        <v>7</v>
      </c>
      <c r="P30" s="942"/>
      <c r="Q30" s="828"/>
      <c r="R30" s="827">
        <v>0.3</v>
      </c>
      <c r="S30" s="827"/>
      <c r="T30" s="846">
        <f t="shared" si="1"/>
        <v>10.5</v>
      </c>
      <c r="U30" s="825">
        <f t="shared" si="15"/>
        <v>0</v>
      </c>
      <c r="V30" s="828">
        <f t="shared" si="11"/>
        <v>0</v>
      </c>
      <c r="W30" s="827">
        <f t="shared" si="11"/>
        <v>0.5</v>
      </c>
      <c r="X30" s="827">
        <f t="shared" si="11"/>
        <v>0</v>
      </c>
      <c r="Y30" s="824">
        <f t="shared" si="11"/>
        <v>17.5</v>
      </c>
      <c r="Z30" s="838">
        <f t="shared" si="8"/>
        <v>25</v>
      </c>
      <c r="AA30" s="1037" t="str">
        <f t="shared" si="5"/>
        <v>Gừng tươi</v>
      </c>
      <c r="AB30" s="844" t="str">
        <f t="shared" si="5"/>
        <v>kg</v>
      </c>
      <c r="AC30" s="845">
        <f t="shared" si="5"/>
        <v>35</v>
      </c>
      <c r="AD30" s="858">
        <f t="shared" si="5"/>
        <v>35</v>
      </c>
      <c r="AE30" s="832">
        <v>0</v>
      </c>
      <c r="AF30" s="832">
        <v>0</v>
      </c>
      <c r="AG30" s="832">
        <v>2.2000000000000002</v>
      </c>
      <c r="AH30" s="832">
        <v>0</v>
      </c>
      <c r="AI30" s="824">
        <f t="shared" si="6"/>
        <v>77</v>
      </c>
      <c r="AJ30" s="879">
        <f t="shared" si="13"/>
        <v>0</v>
      </c>
      <c r="AK30" s="879">
        <f t="shared" si="13"/>
        <v>0</v>
      </c>
      <c r="AL30" s="879">
        <f t="shared" si="13"/>
        <v>0.5</v>
      </c>
      <c r="AM30" s="879">
        <f t="shared" si="13"/>
        <v>0</v>
      </c>
      <c r="AN30" s="849">
        <f t="shared" si="14"/>
        <v>17.5</v>
      </c>
      <c r="AO30" s="825">
        <f t="shared" si="3"/>
        <v>0</v>
      </c>
      <c r="AP30" s="825">
        <f t="shared" si="3"/>
        <v>0</v>
      </c>
      <c r="AQ30" s="825">
        <f t="shared" si="3"/>
        <v>0.5</v>
      </c>
      <c r="AR30" s="825">
        <f t="shared" si="3"/>
        <v>0</v>
      </c>
      <c r="AS30" s="825">
        <f t="shared" si="3"/>
        <v>17.5</v>
      </c>
      <c r="AT30" s="850">
        <f t="shared" si="9"/>
        <v>0</v>
      </c>
      <c r="AU30" s="4" t="s">
        <v>808</v>
      </c>
      <c r="AV30" s="3"/>
      <c r="AW30" s="3"/>
      <c r="AX30" s="3"/>
      <c r="AY30" s="3"/>
      <c r="AZ30" s="870">
        <f>Y76</f>
        <v>0</v>
      </c>
    </row>
    <row r="31" spans="1:52" ht="13.5" customHeight="1">
      <c r="A31" s="838">
        <f t="shared" si="7"/>
        <v>26</v>
      </c>
      <c r="B31" s="911" t="s">
        <v>51</v>
      </c>
      <c r="C31" s="844" t="s">
        <v>66</v>
      </c>
      <c r="D31" s="907">
        <v>100</v>
      </c>
      <c r="E31" s="824">
        <v>100</v>
      </c>
      <c r="F31" s="825"/>
      <c r="G31" s="872"/>
      <c r="H31" s="827"/>
      <c r="I31" s="842"/>
      <c r="J31" s="824">
        <f t="shared" si="0"/>
        <v>0</v>
      </c>
      <c r="K31" s="853"/>
      <c r="L31" s="828"/>
      <c r="M31" s="910">
        <v>0.5</v>
      </c>
      <c r="N31" s="827"/>
      <c r="O31" s="824">
        <f t="shared" si="10"/>
        <v>50</v>
      </c>
      <c r="P31" s="857"/>
      <c r="Q31" s="853"/>
      <c r="R31" s="877">
        <v>0.5</v>
      </c>
      <c r="S31" s="827"/>
      <c r="T31" s="846">
        <f t="shared" si="1"/>
        <v>50</v>
      </c>
      <c r="U31" s="825">
        <f t="shared" si="15"/>
        <v>0</v>
      </c>
      <c r="V31" s="828">
        <f t="shared" si="11"/>
        <v>0</v>
      </c>
      <c r="W31" s="827">
        <f t="shared" si="11"/>
        <v>1</v>
      </c>
      <c r="X31" s="827">
        <f t="shared" si="11"/>
        <v>0</v>
      </c>
      <c r="Y31" s="824">
        <f t="shared" si="11"/>
        <v>100</v>
      </c>
      <c r="Z31" s="838">
        <f t="shared" si="8"/>
        <v>26</v>
      </c>
      <c r="AA31" s="1037" t="str">
        <f t="shared" si="5"/>
        <v>Tép khô</v>
      </c>
      <c r="AB31" s="844" t="str">
        <f t="shared" si="5"/>
        <v>kg</v>
      </c>
      <c r="AC31" s="845">
        <f t="shared" si="5"/>
        <v>100</v>
      </c>
      <c r="AD31" s="858">
        <f t="shared" si="5"/>
        <v>100</v>
      </c>
      <c r="AE31" s="832">
        <v>0</v>
      </c>
      <c r="AF31" s="832">
        <v>0</v>
      </c>
      <c r="AG31" s="832">
        <v>8</v>
      </c>
      <c r="AH31" s="832">
        <v>0</v>
      </c>
      <c r="AI31" s="824">
        <f t="shared" si="6"/>
        <v>800</v>
      </c>
      <c r="AJ31" s="879">
        <f t="shared" si="13"/>
        <v>0</v>
      </c>
      <c r="AK31" s="879">
        <f t="shared" si="13"/>
        <v>0</v>
      </c>
      <c r="AL31" s="879">
        <f t="shared" si="13"/>
        <v>1</v>
      </c>
      <c r="AM31" s="879">
        <f t="shared" si="13"/>
        <v>0</v>
      </c>
      <c r="AN31" s="849">
        <f t="shared" si="14"/>
        <v>100</v>
      </c>
      <c r="AO31" s="825">
        <f t="shared" si="3"/>
        <v>0</v>
      </c>
      <c r="AP31" s="825">
        <f t="shared" si="3"/>
        <v>0</v>
      </c>
      <c r="AQ31" s="825">
        <f t="shared" si="3"/>
        <v>1</v>
      </c>
      <c r="AR31" s="825">
        <f t="shared" si="3"/>
        <v>0</v>
      </c>
      <c r="AS31" s="825">
        <f t="shared" si="3"/>
        <v>100</v>
      </c>
      <c r="AT31" s="850">
        <f t="shared" si="9"/>
        <v>0</v>
      </c>
      <c r="AU31" s="4" t="s">
        <v>809</v>
      </c>
      <c r="AV31" s="3"/>
      <c r="AW31" s="3"/>
      <c r="AX31" s="3"/>
      <c r="AY31" s="3"/>
      <c r="AZ31" s="913">
        <f>Y77</f>
        <v>62.100000000000364</v>
      </c>
    </row>
    <row r="32" spans="1:52" ht="13.5" customHeight="1">
      <c r="A32" s="838">
        <f t="shared" si="7"/>
        <v>27</v>
      </c>
      <c r="B32" s="920" t="s">
        <v>854</v>
      </c>
      <c r="C32" s="817" t="s">
        <v>66</v>
      </c>
      <c r="D32" s="839">
        <v>50</v>
      </c>
      <c r="E32" s="852">
        <v>50</v>
      </c>
      <c r="F32" s="825"/>
      <c r="G32" s="914"/>
      <c r="H32" s="827">
        <v>0.2</v>
      </c>
      <c r="I32" s="842"/>
      <c r="J32" s="824">
        <f t="shared" si="0"/>
        <v>10</v>
      </c>
      <c r="K32" s="853"/>
      <c r="L32" s="915"/>
      <c r="M32" s="827">
        <v>0.4</v>
      </c>
      <c r="N32" s="827"/>
      <c r="O32" s="824">
        <f t="shared" si="10"/>
        <v>20</v>
      </c>
      <c r="P32" s="865"/>
      <c r="Q32" s="853"/>
      <c r="R32" s="916">
        <v>0.4</v>
      </c>
      <c r="S32" s="826"/>
      <c r="T32" s="846">
        <f t="shared" si="1"/>
        <v>20</v>
      </c>
      <c r="U32" s="825">
        <f t="shared" si="15"/>
        <v>0</v>
      </c>
      <c r="V32" s="825">
        <f t="shared" si="11"/>
        <v>0</v>
      </c>
      <c r="W32" s="827">
        <f t="shared" si="11"/>
        <v>1</v>
      </c>
      <c r="X32" s="827">
        <f t="shared" si="11"/>
        <v>0</v>
      </c>
      <c r="Y32" s="824">
        <f t="shared" si="11"/>
        <v>50</v>
      </c>
      <c r="Z32" s="838">
        <f t="shared" si="8"/>
        <v>27</v>
      </c>
      <c r="AA32" s="1037" t="str">
        <f t="shared" si="5"/>
        <v xml:space="preserve">ớt quả </v>
      </c>
      <c r="AB32" s="844" t="str">
        <f t="shared" si="5"/>
        <v>kg</v>
      </c>
      <c r="AC32" s="845">
        <f t="shared" si="5"/>
        <v>50</v>
      </c>
      <c r="AD32" s="858">
        <f t="shared" si="5"/>
        <v>50</v>
      </c>
      <c r="AE32" s="832">
        <v>0</v>
      </c>
      <c r="AF32" s="832">
        <v>0</v>
      </c>
      <c r="AG32" s="832">
        <v>2</v>
      </c>
      <c r="AH32" s="832">
        <v>0</v>
      </c>
      <c r="AI32" s="824">
        <f t="shared" si="6"/>
        <v>100</v>
      </c>
      <c r="AJ32" s="879">
        <f t="shared" si="13"/>
        <v>0</v>
      </c>
      <c r="AK32" s="879">
        <f t="shared" si="13"/>
        <v>0</v>
      </c>
      <c r="AL32" s="879">
        <f t="shared" si="13"/>
        <v>1</v>
      </c>
      <c r="AM32" s="879">
        <f t="shared" si="13"/>
        <v>0</v>
      </c>
      <c r="AN32" s="849">
        <f t="shared" si="14"/>
        <v>50</v>
      </c>
      <c r="AO32" s="825">
        <f t="shared" si="3"/>
        <v>0</v>
      </c>
      <c r="AP32" s="825">
        <f t="shared" si="3"/>
        <v>0</v>
      </c>
      <c r="AQ32" s="825">
        <f t="shared" si="3"/>
        <v>1</v>
      </c>
      <c r="AR32" s="825">
        <f t="shared" si="3"/>
        <v>0</v>
      </c>
      <c r="AS32" s="825">
        <f t="shared" si="3"/>
        <v>50</v>
      </c>
      <c r="AT32" s="850">
        <f t="shared" si="9"/>
        <v>0</v>
      </c>
      <c r="AU32" s="893"/>
      <c r="AV32" s="894"/>
      <c r="AW32" s="894"/>
      <c r="AX32" s="894"/>
      <c r="AY32" s="894"/>
      <c r="AZ32" s="917"/>
    </row>
    <row r="33" spans="1:52" ht="13.5" customHeight="1">
      <c r="A33" s="838">
        <f t="shared" si="7"/>
        <v>28</v>
      </c>
      <c r="B33" s="1043" t="s">
        <v>168</v>
      </c>
      <c r="C33" s="817" t="s">
        <v>66</v>
      </c>
      <c r="D33" s="839">
        <v>120</v>
      </c>
      <c r="E33" s="852">
        <v>91</v>
      </c>
      <c r="F33" s="825"/>
      <c r="G33" s="854"/>
      <c r="H33" s="827"/>
      <c r="I33" s="842"/>
      <c r="J33" s="824">
        <f t="shared" si="0"/>
        <v>0</v>
      </c>
      <c r="K33" s="825"/>
      <c r="L33" s="853">
        <v>9.5</v>
      </c>
      <c r="M33" s="827"/>
      <c r="N33" s="826"/>
      <c r="O33" s="824">
        <f t="shared" si="10"/>
        <v>864.5</v>
      </c>
      <c r="P33" s="865"/>
      <c r="Q33" s="853"/>
      <c r="R33" s="877"/>
      <c r="S33" s="826"/>
      <c r="T33" s="846">
        <f t="shared" si="1"/>
        <v>0</v>
      </c>
      <c r="U33" s="825">
        <f t="shared" si="15"/>
        <v>0</v>
      </c>
      <c r="V33" s="825">
        <f t="shared" si="11"/>
        <v>9.5</v>
      </c>
      <c r="W33" s="827">
        <f t="shared" si="11"/>
        <v>0</v>
      </c>
      <c r="X33" s="826">
        <f t="shared" si="11"/>
        <v>0</v>
      </c>
      <c r="Y33" s="824">
        <f t="shared" si="11"/>
        <v>864.5</v>
      </c>
      <c r="Z33" s="838">
        <f t="shared" si="8"/>
        <v>28</v>
      </c>
      <c r="AA33" s="895" t="str">
        <f t="shared" si="5"/>
        <v>Thịt gà mía</v>
      </c>
      <c r="AB33" s="844" t="str">
        <f t="shared" si="5"/>
        <v>kg</v>
      </c>
      <c r="AC33" s="845">
        <f t="shared" si="5"/>
        <v>120</v>
      </c>
      <c r="AD33" s="858">
        <f t="shared" si="5"/>
        <v>91</v>
      </c>
      <c r="AE33" s="832">
        <v>0</v>
      </c>
      <c r="AF33" s="832">
        <v>0</v>
      </c>
      <c r="AG33" s="832">
        <v>0</v>
      </c>
      <c r="AH33" s="832">
        <v>0</v>
      </c>
      <c r="AI33" s="824">
        <f t="shared" si="6"/>
        <v>0</v>
      </c>
      <c r="AJ33" s="879">
        <f t="shared" si="13"/>
        <v>0</v>
      </c>
      <c r="AK33" s="879">
        <f t="shared" si="13"/>
        <v>9.5</v>
      </c>
      <c r="AL33" s="879">
        <f t="shared" si="13"/>
        <v>0</v>
      </c>
      <c r="AM33" s="879">
        <f t="shared" si="13"/>
        <v>0</v>
      </c>
      <c r="AN33" s="849">
        <f t="shared" si="14"/>
        <v>864.5</v>
      </c>
      <c r="AO33" s="825">
        <f t="shared" si="3"/>
        <v>0</v>
      </c>
      <c r="AP33" s="825">
        <f t="shared" si="3"/>
        <v>9.5</v>
      </c>
      <c r="AQ33" s="825">
        <f t="shared" si="3"/>
        <v>0</v>
      </c>
      <c r="AR33" s="825">
        <f t="shared" si="3"/>
        <v>0</v>
      </c>
      <c r="AS33" s="825">
        <f t="shared" si="3"/>
        <v>864.5</v>
      </c>
      <c r="AT33" s="850">
        <f t="shared" si="9"/>
        <v>275.5</v>
      </c>
      <c r="AU33" s="893"/>
      <c r="AV33" s="894"/>
      <c r="AW33" s="894"/>
      <c r="AX33" s="894"/>
      <c r="AY33" s="894"/>
      <c r="AZ33" s="918"/>
    </row>
    <row r="34" spans="1:52" ht="13.5" customHeight="1">
      <c r="A34" s="838">
        <f t="shared" si="7"/>
        <v>29</v>
      </c>
      <c r="B34" s="1043" t="s">
        <v>132</v>
      </c>
      <c r="C34" s="817" t="s">
        <v>66</v>
      </c>
      <c r="D34" s="839">
        <v>70</v>
      </c>
      <c r="E34" s="852">
        <v>63</v>
      </c>
      <c r="F34" s="825"/>
      <c r="G34" s="854"/>
      <c r="H34" s="827"/>
      <c r="I34" s="842"/>
      <c r="J34" s="824">
        <f t="shared" si="0"/>
        <v>0</v>
      </c>
      <c r="K34" s="825"/>
      <c r="L34" s="853"/>
      <c r="M34" s="827"/>
      <c r="N34" s="919"/>
      <c r="O34" s="824">
        <f t="shared" si="10"/>
        <v>0</v>
      </c>
      <c r="P34" s="857"/>
      <c r="Q34" s="853">
        <v>9</v>
      </c>
      <c r="R34" s="877"/>
      <c r="S34" s="826"/>
      <c r="T34" s="846">
        <f t="shared" si="1"/>
        <v>567</v>
      </c>
      <c r="U34" s="825">
        <f t="shared" si="15"/>
        <v>0</v>
      </c>
      <c r="V34" s="825">
        <f t="shared" si="11"/>
        <v>9</v>
      </c>
      <c r="W34" s="827">
        <f t="shared" si="11"/>
        <v>0</v>
      </c>
      <c r="X34" s="826">
        <f t="shared" si="11"/>
        <v>0</v>
      </c>
      <c r="Y34" s="824">
        <f t="shared" si="11"/>
        <v>567</v>
      </c>
      <c r="Z34" s="838">
        <f t="shared" si="8"/>
        <v>29</v>
      </c>
      <c r="AA34" s="895" t="str">
        <f t="shared" si="5"/>
        <v>Thịt vịt</v>
      </c>
      <c r="AB34" s="844" t="str">
        <f t="shared" si="5"/>
        <v>kg</v>
      </c>
      <c r="AC34" s="845">
        <f t="shared" si="5"/>
        <v>70</v>
      </c>
      <c r="AD34" s="858">
        <f t="shared" si="5"/>
        <v>63</v>
      </c>
      <c r="AE34" s="832">
        <v>0</v>
      </c>
      <c r="AF34" s="832">
        <v>0</v>
      </c>
      <c r="AG34" s="832">
        <v>0</v>
      </c>
      <c r="AH34" s="832">
        <v>0</v>
      </c>
      <c r="AI34" s="824">
        <f t="shared" si="6"/>
        <v>0</v>
      </c>
      <c r="AJ34" s="879">
        <f t="shared" si="13"/>
        <v>0</v>
      </c>
      <c r="AK34" s="879">
        <f t="shared" si="13"/>
        <v>9</v>
      </c>
      <c r="AL34" s="879">
        <f t="shared" si="13"/>
        <v>0</v>
      </c>
      <c r="AM34" s="879">
        <f t="shared" si="13"/>
        <v>0</v>
      </c>
      <c r="AN34" s="849">
        <f t="shared" si="14"/>
        <v>567</v>
      </c>
      <c r="AO34" s="825">
        <f t="shared" si="3"/>
        <v>0</v>
      </c>
      <c r="AP34" s="825">
        <f t="shared" si="3"/>
        <v>9</v>
      </c>
      <c r="AQ34" s="825">
        <f t="shared" si="3"/>
        <v>0</v>
      </c>
      <c r="AR34" s="825">
        <f t="shared" si="3"/>
        <v>0</v>
      </c>
      <c r="AS34" s="825">
        <f t="shared" si="3"/>
        <v>567</v>
      </c>
      <c r="AT34" s="850">
        <f t="shared" si="9"/>
        <v>63</v>
      </c>
      <c r="AU34" s="893"/>
      <c r="AV34" s="894"/>
      <c r="AW34" s="894"/>
      <c r="AX34" s="894"/>
      <c r="AY34" s="894"/>
      <c r="AZ34" s="918"/>
    </row>
    <row r="35" spans="1:52" ht="13.5" customHeight="1">
      <c r="A35" s="838">
        <f t="shared" si="7"/>
        <v>30</v>
      </c>
      <c r="B35" s="1043" t="s">
        <v>488</v>
      </c>
      <c r="C35" s="817" t="s">
        <v>66</v>
      </c>
      <c r="D35" s="839">
        <v>120</v>
      </c>
      <c r="E35" s="852">
        <v>113</v>
      </c>
      <c r="F35" s="825"/>
      <c r="G35" s="854">
        <v>5.5</v>
      </c>
      <c r="H35" s="827"/>
      <c r="I35" s="1044"/>
      <c r="J35" s="824">
        <f t="shared" si="0"/>
        <v>621.5</v>
      </c>
      <c r="K35" s="853"/>
      <c r="L35" s="853"/>
      <c r="M35" s="910"/>
      <c r="N35" s="827"/>
      <c r="O35" s="824">
        <f t="shared" si="10"/>
        <v>0</v>
      </c>
      <c r="P35" s="857"/>
      <c r="Q35" s="853"/>
      <c r="R35" s="877"/>
      <c r="S35" s="827" t="s">
        <v>888</v>
      </c>
      <c r="T35" s="846">
        <f t="shared" si="1"/>
        <v>0</v>
      </c>
      <c r="U35" s="825">
        <f t="shared" si="15"/>
        <v>0</v>
      </c>
      <c r="V35" s="825">
        <f t="shared" si="11"/>
        <v>5.5</v>
      </c>
      <c r="W35" s="827">
        <f t="shared" si="11"/>
        <v>0</v>
      </c>
      <c r="X35" s="827">
        <f t="shared" si="11"/>
        <v>0</v>
      </c>
      <c r="Y35" s="824">
        <f t="shared" si="11"/>
        <v>621.5</v>
      </c>
      <c r="Z35" s="838">
        <f t="shared" si="8"/>
        <v>30</v>
      </c>
      <c r="AA35" s="895" t="str">
        <f t="shared" si="5"/>
        <v>Thịt xô</v>
      </c>
      <c r="AB35" s="844" t="str">
        <f t="shared" si="5"/>
        <v>kg</v>
      </c>
      <c r="AC35" s="845">
        <f t="shared" si="5"/>
        <v>120</v>
      </c>
      <c r="AD35" s="858">
        <f t="shared" si="5"/>
        <v>113</v>
      </c>
      <c r="AE35" s="832">
        <v>0</v>
      </c>
      <c r="AF35" s="832">
        <v>0</v>
      </c>
      <c r="AG35" s="832">
        <v>0</v>
      </c>
      <c r="AH35" s="832">
        <v>0</v>
      </c>
      <c r="AI35" s="824">
        <f t="shared" si="6"/>
        <v>0</v>
      </c>
      <c r="AJ35" s="879">
        <f t="shared" si="13"/>
        <v>0</v>
      </c>
      <c r="AK35" s="879">
        <f t="shared" si="13"/>
        <v>5.5</v>
      </c>
      <c r="AL35" s="879">
        <f t="shared" si="13"/>
        <v>0</v>
      </c>
      <c r="AM35" s="879">
        <f t="shared" si="13"/>
        <v>0</v>
      </c>
      <c r="AN35" s="849">
        <f t="shared" si="14"/>
        <v>621.5</v>
      </c>
      <c r="AO35" s="825">
        <f t="shared" si="3"/>
        <v>0</v>
      </c>
      <c r="AP35" s="825">
        <f t="shared" si="3"/>
        <v>5.5</v>
      </c>
      <c r="AQ35" s="825">
        <f t="shared" si="3"/>
        <v>0</v>
      </c>
      <c r="AR35" s="825">
        <f t="shared" si="3"/>
        <v>0</v>
      </c>
      <c r="AS35" s="825">
        <f t="shared" si="3"/>
        <v>621.5</v>
      </c>
      <c r="AT35" s="850">
        <f t="shared" si="9"/>
        <v>38.5</v>
      </c>
      <c r="AU35" s="893"/>
      <c r="AV35" s="894"/>
      <c r="AW35" s="894"/>
      <c r="AX35" s="894"/>
      <c r="AY35" s="894"/>
      <c r="AZ35" s="918"/>
    </row>
    <row r="36" spans="1:52" ht="13.5" customHeight="1">
      <c r="A36" s="838">
        <f t="shared" si="7"/>
        <v>31</v>
      </c>
      <c r="B36" s="1045" t="s">
        <v>197</v>
      </c>
      <c r="C36" s="817" t="s">
        <v>786</v>
      </c>
      <c r="D36" s="839">
        <v>80</v>
      </c>
      <c r="E36" s="921">
        <v>77</v>
      </c>
      <c r="F36" s="825"/>
      <c r="G36" s="854"/>
      <c r="H36" s="827" t="s">
        <v>883</v>
      </c>
      <c r="I36" s="842" t="s">
        <v>883</v>
      </c>
      <c r="J36" s="824">
        <f t="shared" si="0"/>
        <v>0</v>
      </c>
      <c r="K36" s="853"/>
      <c r="L36" s="853"/>
      <c r="M36" s="827"/>
      <c r="N36" s="827"/>
      <c r="O36" s="824">
        <f t="shared" si="10"/>
        <v>0</v>
      </c>
      <c r="P36" s="865"/>
      <c r="Q36" s="853">
        <v>11</v>
      </c>
      <c r="R36" s="877"/>
      <c r="S36" s="827"/>
      <c r="T36" s="846">
        <f t="shared" si="1"/>
        <v>847</v>
      </c>
      <c r="U36" s="825">
        <f t="shared" si="15"/>
        <v>0</v>
      </c>
      <c r="V36" s="825">
        <f t="shared" si="11"/>
        <v>11</v>
      </c>
      <c r="W36" s="827">
        <f t="shared" si="11"/>
        <v>0</v>
      </c>
      <c r="X36" s="827">
        <f t="shared" si="11"/>
        <v>0</v>
      </c>
      <c r="Y36" s="824">
        <f t="shared" si="11"/>
        <v>847</v>
      </c>
      <c r="Z36" s="838">
        <f t="shared" si="8"/>
        <v>31</v>
      </c>
      <c r="AA36" s="895" t="str">
        <f t="shared" si="5"/>
        <v>Chân thủ</v>
      </c>
      <c r="AB36" s="844" t="str">
        <f t="shared" si="5"/>
        <v>quả</v>
      </c>
      <c r="AC36" s="845">
        <f t="shared" si="5"/>
        <v>80</v>
      </c>
      <c r="AD36" s="858">
        <f t="shared" si="5"/>
        <v>77</v>
      </c>
      <c r="AE36" s="832">
        <v>0</v>
      </c>
      <c r="AF36" s="832">
        <v>0</v>
      </c>
      <c r="AG36" s="832">
        <v>0</v>
      </c>
      <c r="AH36" s="832">
        <v>0</v>
      </c>
      <c r="AI36" s="824">
        <f t="shared" si="6"/>
        <v>0</v>
      </c>
      <c r="AJ36" s="879">
        <f t="shared" si="13"/>
        <v>0</v>
      </c>
      <c r="AK36" s="879">
        <f t="shared" si="13"/>
        <v>11</v>
      </c>
      <c r="AL36" s="879">
        <f t="shared" si="13"/>
        <v>0</v>
      </c>
      <c r="AM36" s="879">
        <f t="shared" si="13"/>
        <v>0</v>
      </c>
      <c r="AN36" s="849">
        <f t="shared" si="14"/>
        <v>847</v>
      </c>
      <c r="AO36" s="825">
        <f t="shared" si="3"/>
        <v>0</v>
      </c>
      <c r="AP36" s="825">
        <f t="shared" si="3"/>
        <v>11</v>
      </c>
      <c r="AQ36" s="825">
        <f t="shared" si="3"/>
        <v>0</v>
      </c>
      <c r="AR36" s="825">
        <f t="shared" si="3"/>
        <v>0</v>
      </c>
      <c r="AS36" s="825">
        <f t="shared" si="3"/>
        <v>847</v>
      </c>
      <c r="AT36" s="850">
        <f t="shared" si="9"/>
        <v>33</v>
      </c>
      <c r="AU36" s="922"/>
      <c r="AV36" s="861"/>
      <c r="AW36" s="861"/>
      <c r="AX36" s="861"/>
      <c r="AY36" s="861"/>
      <c r="AZ36" s="851"/>
    </row>
    <row r="37" spans="1:52" ht="13.5" customHeight="1">
      <c r="A37" s="838">
        <f t="shared" si="7"/>
        <v>32</v>
      </c>
      <c r="B37" s="1043" t="s">
        <v>171</v>
      </c>
      <c r="C37" s="817" t="s">
        <v>66</v>
      </c>
      <c r="D37" s="839">
        <v>220</v>
      </c>
      <c r="E37" s="852">
        <v>220</v>
      </c>
      <c r="F37" s="825"/>
      <c r="G37" s="854"/>
      <c r="H37" s="923"/>
      <c r="I37" s="863"/>
      <c r="J37" s="824">
        <f t="shared" si="0"/>
        <v>0</v>
      </c>
      <c r="K37" s="825"/>
      <c r="L37" s="853">
        <v>5</v>
      </c>
      <c r="M37" s="827"/>
      <c r="N37" s="827"/>
      <c r="O37" s="824">
        <f t="shared" si="10"/>
        <v>1100</v>
      </c>
      <c r="P37" s="865"/>
      <c r="Q37" s="853"/>
      <c r="R37" s="877"/>
      <c r="S37" s="827"/>
      <c r="T37" s="846">
        <f t="shared" si="1"/>
        <v>0</v>
      </c>
      <c r="U37" s="825">
        <f t="shared" si="15"/>
        <v>0</v>
      </c>
      <c r="V37" s="825">
        <f t="shared" si="11"/>
        <v>5</v>
      </c>
      <c r="W37" s="827">
        <f t="shared" si="11"/>
        <v>0</v>
      </c>
      <c r="X37" s="827">
        <f t="shared" si="11"/>
        <v>0</v>
      </c>
      <c r="Y37" s="824">
        <f t="shared" si="11"/>
        <v>1100</v>
      </c>
      <c r="Z37" s="838">
        <f t="shared" si="8"/>
        <v>32</v>
      </c>
      <c r="AA37" s="895" t="str">
        <f t="shared" si="5"/>
        <v>Thịt me</v>
      </c>
      <c r="AB37" s="844" t="str">
        <f t="shared" si="5"/>
        <v>kg</v>
      </c>
      <c r="AC37" s="845">
        <f t="shared" si="5"/>
        <v>220</v>
      </c>
      <c r="AD37" s="858">
        <f t="shared" si="5"/>
        <v>220</v>
      </c>
      <c r="AE37" s="832">
        <v>0</v>
      </c>
      <c r="AF37" s="832">
        <v>0</v>
      </c>
      <c r="AG37" s="832">
        <v>0</v>
      </c>
      <c r="AH37" s="832">
        <v>0</v>
      </c>
      <c r="AI37" s="824">
        <f t="shared" si="6"/>
        <v>0</v>
      </c>
      <c r="AJ37" s="879">
        <f t="shared" si="13"/>
        <v>0</v>
      </c>
      <c r="AK37" s="879">
        <f t="shared" si="13"/>
        <v>5</v>
      </c>
      <c r="AL37" s="879">
        <f t="shared" si="13"/>
        <v>0</v>
      </c>
      <c r="AM37" s="879">
        <f t="shared" si="13"/>
        <v>0</v>
      </c>
      <c r="AN37" s="849">
        <f t="shared" si="14"/>
        <v>1100</v>
      </c>
      <c r="AO37" s="825">
        <f t="shared" si="3"/>
        <v>0</v>
      </c>
      <c r="AP37" s="825">
        <f t="shared" si="3"/>
        <v>5</v>
      </c>
      <c r="AQ37" s="825">
        <f t="shared" si="3"/>
        <v>0</v>
      </c>
      <c r="AR37" s="825">
        <f t="shared" si="3"/>
        <v>0</v>
      </c>
      <c r="AS37" s="825">
        <f t="shared" si="3"/>
        <v>1100</v>
      </c>
      <c r="AT37" s="850">
        <f t="shared" si="9"/>
        <v>0</v>
      </c>
      <c r="AU37" s="922"/>
      <c r="AV37" s="861"/>
      <c r="AW37" s="861"/>
      <c r="AX37" s="861"/>
      <c r="AY37" s="861"/>
      <c r="AZ37" s="851"/>
    </row>
    <row r="38" spans="1:52" ht="13.5" customHeight="1">
      <c r="A38" s="838">
        <f t="shared" si="7"/>
        <v>33</v>
      </c>
      <c r="B38" s="1043" t="s">
        <v>195</v>
      </c>
      <c r="C38" s="817" t="s">
        <v>66</v>
      </c>
      <c r="D38" s="839">
        <v>130</v>
      </c>
      <c r="E38" s="852">
        <v>125</v>
      </c>
      <c r="F38" s="825"/>
      <c r="G38" s="854"/>
      <c r="H38" s="827"/>
      <c r="I38" s="842"/>
      <c r="J38" s="824">
        <f t="shared" si="0"/>
        <v>0</v>
      </c>
      <c r="K38" s="825"/>
      <c r="L38" s="853">
        <v>3</v>
      </c>
      <c r="M38" s="827"/>
      <c r="N38" s="827"/>
      <c r="O38" s="824">
        <f t="shared" si="10"/>
        <v>375</v>
      </c>
      <c r="P38" s="865"/>
      <c r="Q38" s="853"/>
      <c r="R38" s="877"/>
      <c r="S38" s="827"/>
      <c r="T38" s="846">
        <f t="shared" si="1"/>
        <v>0</v>
      </c>
      <c r="U38" s="825">
        <f t="shared" si="15"/>
        <v>0</v>
      </c>
      <c r="V38" s="825">
        <f t="shared" si="11"/>
        <v>3</v>
      </c>
      <c r="W38" s="827">
        <f t="shared" si="11"/>
        <v>0</v>
      </c>
      <c r="X38" s="827">
        <f t="shared" si="11"/>
        <v>0</v>
      </c>
      <c r="Y38" s="824">
        <f t="shared" si="11"/>
        <v>375</v>
      </c>
      <c r="Z38" s="838">
        <f t="shared" si="8"/>
        <v>33</v>
      </c>
      <c r="AA38" s="895" t="str">
        <f t="shared" si="5"/>
        <v>Giò nạc</v>
      </c>
      <c r="AB38" s="844" t="str">
        <f t="shared" si="5"/>
        <v>kg</v>
      </c>
      <c r="AC38" s="845">
        <f t="shared" si="5"/>
        <v>130</v>
      </c>
      <c r="AD38" s="858">
        <f t="shared" si="5"/>
        <v>125</v>
      </c>
      <c r="AE38" s="832">
        <v>0</v>
      </c>
      <c r="AF38" s="832">
        <v>0</v>
      </c>
      <c r="AG38" s="832">
        <v>0</v>
      </c>
      <c r="AH38" s="832">
        <v>0</v>
      </c>
      <c r="AI38" s="824">
        <f t="shared" si="6"/>
        <v>0</v>
      </c>
      <c r="AJ38" s="879">
        <f t="shared" si="13"/>
        <v>0</v>
      </c>
      <c r="AK38" s="879">
        <f t="shared" si="13"/>
        <v>3</v>
      </c>
      <c r="AL38" s="879">
        <f t="shared" si="13"/>
        <v>0</v>
      </c>
      <c r="AM38" s="879">
        <f t="shared" si="13"/>
        <v>0</v>
      </c>
      <c r="AN38" s="849">
        <f t="shared" si="14"/>
        <v>375</v>
      </c>
      <c r="AO38" s="825">
        <f t="shared" si="3"/>
        <v>0</v>
      </c>
      <c r="AP38" s="825">
        <f t="shared" si="3"/>
        <v>3</v>
      </c>
      <c r="AQ38" s="825">
        <f t="shared" si="3"/>
        <v>0</v>
      </c>
      <c r="AR38" s="825">
        <f t="shared" si="3"/>
        <v>0</v>
      </c>
      <c r="AS38" s="825">
        <f t="shared" si="3"/>
        <v>375</v>
      </c>
      <c r="AT38" s="850">
        <f t="shared" si="9"/>
        <v>15</v>
      </c>
      <c r="AU38" s="922"/>
      <c r="AV38" s="861"/>
      <c r="AW38" s="861"/>
      <c r="AX38" s="861"/>
      <c r="AY38" s="861"/>
      <c r="AZ38" s="851"/>
    </row>
    <row r="39" spans="1:52" ht="13.5" customHeight="1">
      <c r="A39" s="838">
        <f t="shared" si="7"/>
        <v>34</v>
      </c>
      <c r="B39" s="1043" t="s">
        <v>889</v>
      </c>
      <c r="C39" s="817" t="s">
        <v>66</v>
      </c>
      <c r="D39" s="839">
        <v>45</v>
      </c>
      <c r="E39" s="852">
        <v>40</v>
      </c>
      <c r="F39" s="825"/>
      <c r="G39" s="854">
        <v>5</v>
      </c>
      <c r="H39" s="827"/>
      <c r="I39" s="842"/>
      <c r="J39" s="824">
        <f t="shared" si="0"/>
        <v>200</v>
      </c>
      <c r="K39" s="825"/>
      <c r="L39" s="825"/>
      <c r="M39" s="827"/>
      <c r="N39" s="827"/>
      <c r="O39" s="824">
        <f t="shared" si="10"/>
        <v>0</v>
      </c>
      <c r="P39" s="865"/>
      <c r="Q39" s="825">
        <v>5.5</v>
      </c>
      <c r="R39" s="877"/>
      <c r="S39" s="827"/>
      <c r="T39" s="846">
        <f t="shared" si="1"/>
        <v>220</v>
      </c>
      <c r="U39" s="825">
        <f t="shared" si="15"/>
        <v>0</v>
      </c>
      <c r="V39" s="825">
        <f t="shared" si="11"/>
        <v>10.5</v>
      </c>
      <c r="W39" s="827">
        <f t="shared" si="11"/>
        <v>0</v>
      </c>
      <c r="X39" s="827">
        <f t="shared" si="11"/>
        <v>0</v>
      </c>
      <c r="Y39" s="824">
        <f t="shared" si="11"/>
        <v>420</v>
      </c>
      <c r="Z39" s="838">
        <f t="shared" si="8"/>
        <v>34</v>
      </c>
      <c r="AA39" s="895" t="str">
        <f t="shared" si="5"/>
        <v>Trứng</v>
      </c>
      <c r="AB39" s="844" t="str">
        <f t="shared" si="5"/>
        <v>kg</v>
      </c>
      <c r="AC39" s="845">
        <f t="shared" si="5"/>
        <v>45</v>
      </c>
      <c r="AD39" s="858">
        <f t="shared" si="5"/>
        <v>40</v>
      </c>
      <c r="AE39" s="832">
        <v>0</v>
      </c>
      <c r="AF39" s="832">
        <v>0</v>
      </c>
      <c r="AG39" s="832">
        <v>0</v>
      </c>
      <c r="AH39" s="832">
        <v>0</v>
      </c>
      <c r="AI39" s="824">
        <f t="shared" si="6"/>
        <v>0</v>
      </c>
      <c r="AJ39" s="879">
        <f t="shared" si="13"/>
        <v>0</v>
      </c>
      <c r="AK39" s="879">
        <f t="shared" si="13"/>
        <v>10.5</v>
      </c>
      <c r="AL39" s="879">
        <f t="shared" si="13"/>
        <v>0</v>
      </c>
      <c r="AM39" s="879">
        <f t="shared" si="13"/>
        <v>0</v>
      </c>
      <c r="AN39" s="849">
        <f t="shared" si="14"/>
        <v>420</v>
      </c>
      <c r="AO39" s="825">
        <f t="shared" si="3"/>
        <v>0</v>
      </c>
      <c r="AP39" s="825">
        <f t="shared" si="3"/>
        <v>10.5</v>
      </c>
      <c r="AQ39" s="825">
        <f t="shared" si="3"/>
        <v>0</v>
      </c>
      <c r="AR39" s="825">
        <f t="shared" si="3"/>
        <v>0</v>
      </c>
      <c r="AS39" s="825">
        <f t="shared" si="3"/>
        <v>420</v>
      </c>
      <c r="AT39" s="850">
        <f t="shared" si="9"/>
        <v>52.5</v>
      </c>
      <c r="AU39" s="922"/>
      <c r="AV39" s="861"/>
      <c r="AW39" s="861"/>
      <c r="AX39" s="861"/>
      <c r="AY39" s="861"/>
      <c r="AZ39" s="851"/>
    </row>
    <row r="40" spans="1:52" ht="13.5" customHeight="1">
      <c r="A40" s="838">
        <f t="shared" si="7"/>
        <v>35</v>
      </c>
      <c r="B40" s="1045" t="s">
        <v>3</v>
      </c>
      <c r="C40" s="817" t="s">
        <v>66</v>
      </c>
      <c r="D40" s="924">
        <v>15</v>
      </c>
      <c r="E40" s="898">
        <v>12</v>
      </c>
      <c r="F40" s="825"/>
      <c r="G40" s="872"/>
      <c r="H40" s="827"/>
      <c r="I40" s="842"/>
      <c r="J40" s="824">
        <f t="shared" si="0"/>
        <v>0</v>
      </c>
      <c r="K40" s="878"/>
      <c r="L40" s="828">
        <v>12</v>
      </c>
      <c r="M40" s="826"/>
      <c r="N40" s="827"/>
      <c r="O40" s="824">
        <f t="shared" si="10"/>
        <v>144</v>
      </c>
      <c r="P40" s="857"/>
      <c r="Q40" s="828"/>
      <c r="R40" s="925"/>
      <c r="S40" s="926"/>
      <c r="T40" s="846">
        <f t="shared" si="1"/>
        <v>0</v>
      </c>
      <c r="U40" s="825">
        <f t="shared" si="15"/>
        <v>0</v>
      </c>
      <c r="V40" s="828">
        <f t="shared" si="11"/>
        <v>12</v>
      </c>
      <c r="W40" s="827">
        <f t="shared" si="11"/>
        <v>0</v>
      </c>
      <c r="X40" s="827">
        <f t="shared" si="11"/>
        <v>0</v>
      </c>
      <c r="Y40" s="824">
        <f t="shared" si="11"/>
        <v>144</v>
      </c>
      <c r="Z40" s="838">
        <f t="shared" si="8"/>
        <v>35</v>
      </c>
      <c r="AA40" s="895" t="str">
        <f t="shared" si="5"/>
        <v>Đậu phụ</v>
      </c>
      <c r="AB40" s="844" t="str">
        <f t="shared" si="5"/>
        <v>kg</v>
      </c>
      <c r="AC40" s="845">
        <f t="shared" si="5"/>
        <v>15</v>
      </c>
      <c r="AD40" s="858">
        <f t="shared" si="5"/>
        <v>12</v>
      </c>
      <c r="AE40" s="832">
        <v>0</v>
      </c>
      <c r="AF40" s="832">
        <v>0</v>
      </c>
      <c r="AG40" s="832">
        <v>0</v>
      </c>
      <c r="AH40" s="832">
        <v>0</v>
      </c>
      <c r="AI40" s="824">
        <f t="shared" si="6"/>
        <v>0</v>
      </c>
      <c r="AJ40" s="879">
        <f t="shared" si="13"/>
        <v>0</v>
      </c>
      <c r="AK40" s="879">
        <f t="shared" si="13"/>
        <v>12</v>
      </c>
      <c r="AL40" s="879">
        <f t="shared" si="13"/>
        <v>0</v>
      </c>
      <c r="AM40" s="879">
        <f t="shared" si="13"/>
        <v>0</v>
      </c>
      <c r="AN40" s="849">
        <f t="shared" si="14"/>
        <v>144</v>
      </c>
      <c r="AO40" s="825">
        <f t="shared" si="3"/>
        <v>0</v>
      </c>
      <c r="AP40" s="825">
        <f t="shared" si="3"/>
        <v>12</v>
      </c>
      <c r="AQ40" s="825">
        <f t="shared" si="3"/>
        <v>0</v>
      </c>
      <c r="AR40" s="825">
        <f t="shared" si="3"/>
        <v>0</v>
      </c>
      <c r="AS40" s="825">
        <f t="shared" si="3"/>
        <v>144</v>
      </c>
      <c r="AT40" s="850">
        <f t="shared" si="9"/>
        <v>36</v>
      </c>
      <c r="AU40" s="922"/>
      <c r="AV40" s="861"/>
      <c r="AW40" s="861"/>
      <c r="AX40" s="861"/>
      <c r="AY40" s="861"/>
      <c r="AZ40" s="851"/>
    </row>
    <row r="41" spans="1:52" ht="13.5" customHeight="1">
      <c r="A41" s="838">
        <f t="shared" si="7"/>
        <v>36</v>
      </c>
      <c r="B41" s="1045" t="s">
        <v>72</v>
      </c>
      <c r="C41" s="817" t="s">
        <v>66</v>
      </c>
      <c r="D41" s="839">
        <v>10</v>
      </c>
      <c r="E41" s="852">
        <v>10</v>
      </c>
      <c r="F41" s="825"/>
      <c r="G41" s="872"/>
      <c r="H41" s="827"/>
      <c r="I41" s="842"/>
      <c r="J41" s="824">
        <f t="shared" si="0"/>
        <v>0</v>
      </c>
      <c r="K41" s="825"/>
      <c r="L41" s="828">
        <v>10</v>
      </c>
      <c r="M41" s="826"/>
      <c r="N41" s="827"/>
      <c r="O41" s="824">
        <f t="shared" si="10"/>
        <v>100</v>
      </c>
      <c r="P41" s="865"/>
      <c r="Q41" s="828"/>
      <c r="R41" s="925"/>
      <c r="S41" s="827"/>
      <c r="T41" s="846">
        <f t="shared" si="1"/>
        <v>0</v>
      </c>
      <c r="U41" s="825">
        <f t="shared" si="15"/>
        <v>0</v>
      </c>
      <c r="V41" s="825">
        <f t="shared" si="11"/>
        <v>10</v>
      </c>
      <c r="W41" s="827">
        <f t="shared" si="11"/>
        <v>0</v>
      </c>
      <c r="X41" s="827">
        <f t="shared" si="11"/>
        <v>0</v>
      </c>
      <c r="Y41" s="824">
        <f t="shared" si="11"/>
        <v>100</v>
      </c>
      <c r="Z41" s="838">
        <f t="shared" si="8"/>
        <v>36</v>
      </c>
      <c r="AA41" s="895" t="str">
        <f t="shared" si="5"/>
        <v>Cá chim</v>
      </c>
      <c r="AB41" s="844" t="str">
        <f t="shared" si="5"/>
        <v>kg</v>
      </c>
      <c r="AC41" s="845">
        <f t="shared" si="5"/>
        <v>10</v>
      </c>
      <c r="AD41" s="858">
        <f t="shared" si="5"/>
        <v>10</v>
      </c>
      <c r="AE41" s="832">
        <v>0</v>
      </c>
      <c r="AF41" s="832">
        <v>0</v>
      </c>
      <c r="AG41" s="832">
        <v>0</v>
      </c>
      <c r="AH41" s="832">
        <v>0</v>
      </c>
      <c r="AI41" s="824">
        <f t="shared" si="6"/>
        <v>0</v>
      </c>
      <c r="AJ41" s="879">
        <f t="shared" si="13"/>
        <v>0</v>
      </c>
      <c r="AK41" s="879">
        <f t="shared" si="13"/>
        <v>10</v>
      </c>
      <c r="AL41" s="879">
        <f t="shared" si="13"/>
        <v>0</v>
      </c>
      <c r="AM41" s="879">
        <f t="shared" si="13"/>
        <v>0</v>
      </c>
      <c r="AN41" s="849">
        <f t="shared" si="14"/>
        <v>100</v>
      </c>
      <c r="AO41" s="825">
        <f t="shared" si="3"/>
        <v>0</v>
      </c>
      <c r="AP41" s="825">
        <f t="shared" si="3"/>
        <v>10</v>
      </c>
      <c r="AQ41" s="825">
        <f t="shared" si="3"/>
        <v>0</v>
      </c>
      <c r="AR41" s="825">
        <f t="shared" si="3"/>
        <v>0</v>
      </c>
      <c r="AS41" s="825">
        <f t="shared" si="3"/>
        <v>100</v>
      </c>
      <c r="AT41" s="850">
        <f t="shared" si="9"/>
        <v>0</v>
      </c>
      <c r="AU41" s="922"/>
      <c r="AV41" s="861"/>
      <c r="AW41" s="861"/>
      <c r="AX41" s="861"/>
      <c r="AY41" s="861"/>
      <c r="AZ41" s="851"/>
    </row>
    <row r="42" spans="1:52" ht="13.5" customHeight="1">
      <c r="A42" s="838">
        <f t="shared" si="7"/>
        <v>37</v>
      </c>
      <c r="B42" s="1045" t="s">
        <v>134</v>
      </c>
      <c r="C42" s="817" t="s">
        <v>66</v>
      </c>
      <c r="D42" s="839">
        <v>10</v>
      </c>
      <c r="E42" s="852">
        <v>10</v>
      </c>
      <c r="F42" s="825"/>
      <c r="G42" s="872"/>
      <c r="H42" s="827"/>
      <c r="I42" s="842"/>
      <c r="J42" s="824">
        <f t="shared" si="0"/>
        <v>0</v>
      </c>
      <c r="K42" s="825"/>
      <c r="L42" s="828"/>
      <c r="M42" s="826"/>
      <c r="N42" s="827"/>
      <c r="O42" s="824">
        <f t="shared" si="10"/>
        <v>0</v>
      </c>
      <c r="P42" s="865"/>
      <c r="Q42" s="828">
        <v>10</v>
      </c>
      <c r="R42" s="925"/>
      <c r="S42" s="827"/>
      <c r="T42" s="846">
        <f t="shared" si="1"/>
        <v>100</v>
      </c>
      <c r="U42" s="825">
        <f t="shared" si="15"/>
        <v>0</v>
      </c>
      <c r="V42" s="828">
        <f t="shared" si="11"/>
        <v>10</v>
      </c>
      <c r="W42" s="827">
        <f t="shared" si="11"/>
        <v>0</v>
      </c>
      <c r="X42" s="827">
        <f t="shared" si="11"/>
        <v>0</v>
      </c>
      <c r="Y42" s="824">
        <f t="shared" si="11"/>
        <v>100</v>
      </c>
      <c r="Z42" s="838">
        <f t="shared" si="8"/>
        <v>37</v>
      </c>
      <c r="AA42" s="895" t="str">
        <f t="shared" si="5"/>
        <v>Cá bạc má</v>
      </c>
      <c r="AB42" s="844" t="str">
        <f t="shared" si="5"/>
        <v>kg</v>
      </c>
      <c r="AC42" s="845">
        <f t="shared" si="5"/>
        <v>10</v>
      </c>
      <c r="AD42" s="858">
        <f t="shared" si="5"/>
        <v>10</v>
      </c>
      <c r="AE42" s="832">
        <v>0</v>
      </c>
      <c r="AF42" s="832">
        <v>0</v>
      </c>
      <c r="AG42" s="832">
        <v>0</v>
      </c>
      <c r="AH42" s="832">
        <v>0</v>
      </c>
      <c r="AI42" s="824">
        <f t="shared" si="6"/>
        <v>0</v>
      </c>
      <c r="AJ42" s="879">
        <f t="shared" si="13"/>
        <v>0</v>
      </c>
      <c r="AK42" s="879">
        <f t="shared" si="13"/>
        <v>10</v>
      </c>
      <c r="AL42" s="879">
        <f t="shared" si="13"/>
        <v>0</v>
      </c>
      <c r="AM42" s="879">
        <f t="shared" si="13"/>
        <v>0</v>
      </c>
      <c r="AN42" s="849">
        <f t="shared" si="14"/>
        <v>100</v>
      </c>
      <c r="AO42" s="825">
        <f t="shared" si="3"/>
        <v>0</v>
      </c>
      <c r="AP42" s="825">
        <f t="shared" si="3"/>
        <v>10</v>
      </c>
      <c r="AQ42" s="825">
        <f t="shared" si="3"/>
        <v>0</v>
      </c>
      <c r="AR42" s="825">
        <f t="shared" si="3"/>
        <v>0</v>
      </c>
      <c r="AS42" s="825">
        <f t="shared" si="3"/>
        <v>100</v>
      </c>
      <c r="AT42" s="850">
        <f t="shared" si="9"/>
        <v>0</v>
      </c>
      <c r="AU42" s="1502" t="s">
        <v>855</v>
      </c>
      <c r="AV42" s="1503"/>
      <c r="AW42" s="1503"/>
      <c r="AX42" s="1503"/>
      <c r="AY42" s="1503"/>
      <c r="AZ42" s="927"/>
    </row>
    <row r="43" spans="1:52" ht="13.5" customHeight="1">
      <c r="A43" s="838">
        <f t="shared" si="7"/>
        <v>38</v>
      </c>
      <c r="B43" s="1045" t="s">
        <v>890</v>
      </c>
      <c r="C43" s="817" t="s">
        <v>66</v>
      </c>
      <c r="D43" s="839">
        <v>9</v>
      </c>
      <c r="E43" s="852">
        <v>9</v>
      </c>
      <c r="F43" s="866"/>
      <c r="G43" s="872"/>
      <c r="H43" s="928"/>
      <c r="I43" s="842"/>
      <c r="J43" s="824">
        <f t="shared" si="0"/>
        <v>0</v>
      </c>
      <c r="K43" s="825"/>
      <c r="L43" s="828"/>
      <c r="M43" s="826">
        <v>17</v>
      </c>
      <c r="N43" s="827"/>
      <c r="O43" s="824">
        <f t="shared" si="10"/>
        <v>153</v>
      </c>
      <c r="P43" s="857"/>
      <c r="Q43" s="828"/>
      <c r="R43" s="925"/>
      <c r="S43" s="827"/>
      <c r="T43" s="846">
        <f t="shared" si="1"/>
        <v>0</v>
      </c>
      <c r="U43" s="825">
        <f t="shared" si="15"/>
        <v>0</v>
      </c>
      <c r="V43" s="828">
        <f t="shared" si="11"/>
        <v>0</v>
      </c>
      <c r="W43" s="827">
        <f t="shared" si="11"/>
        <v>17</v>
      </c>
      <c r="X43" s="827">
        <f t="shared" si="11"/>
        <v>0</v>
      </c>
      <c r="Y43" s="824">
        <f t="shared" si="11"/>
        <v>153</v>
      </c>
      <c r="Z43" s="838">
        <f t="shared" si="8"/>
        <v>38</v>
      </c>
      <c r="AA43" s="895" t="str">
        <f t="shared" si="5"/>
        <v xml:space="preserve">Chuối </v>
      </c>
      <c r="AB43" s="844" t="str">
        <f t="shared" si="5"/>
        <v>kg</v>
      </c>
      <c r="AC43" s="845">
        <f t="shared" si="5"/>
        <v>9</v>
      </c>
      <c r="AD43" s="858">
        <f t="shared" si="5"/>
        <v>9</v>
      </c>
      <c r="AE43" s="832">
        <v>0</v>
      </c>
      <c r="AF43" s="832">
        <v>0</v>
      </c>
      <c r="AG43" s="832">
        <v>0</v>
      </c>
      <c r="AH43" s="832">
        <v>0</v>
      </c>
      <c r="AI43" s="824">
        <f t="shared" si="6"/>
        <v>0</v>
      </c>
      <c r="AJ43" s="879">
        <f t="shared" si="13"/>
        <v>0</v>
      </c>
      <c r="AK43" s="879">
        <f t="shared" si="13"/>
        <v>0</v>
      </c>
      <c r="AL43" s="879">
        <f t="shared" si="13"/>
        <v>17</v>
      </c>
      <c r="AM43" s="879">
        <f t="shared" si="13"/>
        <v>0</v>
      </c>
      <c r="AN43" s="849">
        <f t="shared" si="14"/>
        <v>153</v>
      </c>
      <c r="AO43" s="825">
        <f t="shared" si="3"/>
        <v>0</v>
      </c>
      <c r="AP43" s="825">
        <f t="shared" si="3"/>
        <v>0</v>
      </c>
      <c r="AQ43" s="825">
        <f t="shared" si="3"/>
        <v>17</v>
      </c>
      <c r="AR43" s="825">
        <f t="shared" si="3"/>
        <v>0</v>
      </c>
      <c r="AS43" s="825">
        <f t="shared" si="3"/>
        <v>153</v>
      </c>
      <c r="AT43" s="850">
        <f t="shared" si="9"/>
        <v>0</v>
      </c>
      <c r="AU43" s="929" t="s">
        <v>811</v>
      </c>
      <c r="AV43" s="930"/>
      <c r="AW43" s="1504">
        <v>0.74</v>
      </c>
      <c r="AX43" s="1504"/>
      <c r="AY43" s="930"/>
      <c r="AZ43" s="862" t="s">
        <v>70</v>
      </c>
    </row>
    <row r="44" spans="1:52" ht="13.5" customHeight="1">
      <c r="A44" s="838">
        <f t="shared" si="7"/>
        <v>39</v>
      </c>
      <c r="B44" s="1045" t="s">
        <v>891</v>
      </c>
      <c r="C44" s="817" t="s">
        <v>66</v>
      </c>
      <c r="D44" s="839">
        <v>105</v>
      </c>
      <c r="E44" s="852">
        <v>105</v>
      </c>
      <c r="F44" s="825"/>
      <c r="G44" s="872"/>
      <c r="H44" s="827"/>
      <c r="I44" s="842"/>
      <c r="J44" s="824">
        <f t="shared" si="0"/>
        <v>0</v>
      </c>
      <c r="K44" s="878"/>
      <c r="L44" s="828"/>
      <c r="M44" s="826"/>
      <c r="N44" s="827"/>
      <c r="O44" s="824">
        <f t="shared" si="10"/>
        <v>0</v>
      </c>
      <c r="P44" s="857"/>
      <c r="Q44" s="828">
        <v>3</v>
      </c>
      <c r="R44" s="877"/>
      <c r="S44" s="827"/>
      <c r="T44" s="846">
        <f t="shared" si="1"/>
        <v>315</v>
      </c>
      <c r="U44" s="878">
        <f t="shared" si="15"/>
        <v>0</v>
      </c>
      <c r="V44" s="825">
        <f t="shared" si="11"/>
        <v>3</v>
      </c>
      <c r="W44" s="827">
        <f t="shared" si="11"/>
        <v>0</v>
      </c>
      <c r="X44" s="827">
        <f t="shared" si="11"/>
        <v>0</v>
      </c>
      <c r="Y44" s="824">
        <f t="shared" si="11"/>
        <v>315</v>
      </c>
      <c r="Z44" s="838">
        <f t="shared" si="8"/>
        <v>39</v>
      </c>
      <c r="AA44" s="895" t="str">
        <f t="shared" si="5"/>
        <v>ếch</v>
      </c>
      <c r="AB44" s="844" t="str">
        <f t="shared" si="5"/>
        <v>kg</v>
      </c>
      <c r="AC44" s="845">
        <f t="shared" si="5"/>
        <v>105</v>
      </c>
      <c r="AD44" s="858">
        <f t="shared" si="5"/>
        <v>105</v>
      </c>
      <c r="AE44" s="832">
        <v>0</v>
      </c>
      <c r="AF44" s="832">
        <v>0</v>
      </c>
      <c r="AG44" s="832">
        <v>0</v>
      </c>
      <c r="AH44" s="832">
        <v>0</v>
      </c>
      <c r="AI44" s="824">
        <f t="shared" si="6"/>
        <v>0</v>
      </c>
      <c r="AJ44" s="879">
        <f t="shared" si="13"/>
        <v>0</v>
      </c>
      <c r="AK44" s="879">
        <f t="shared" si="13"/>
        <v>3</v>
      </c>
      <c r="AL44" s="879">
        <f t="shared" si="13"/>
        <v>0</v>
      </c>
      <c r="AM44" s="879">
        <f t="shared" si="13"/>
        <v>0</v>
      </c>
      <c r="AN44" s="849">
        <f t="shared" si="14"/>
        <v>315</v>
      </c>
      <c r="AO44" s="825">
        <f t="shared" si="3"/>
        <v>0</v>
      </c>
      <c r="AP44" s="825">
        <f t="shared" si="3"/>
        <v>3</v>
      </c>
      <c r="AQ44" s="825">
        <f t="shared" si="3"/>
        <v>0</v>
      </c>
      <c r="AR44" s="825">
        <f t="shared" si="3"/>
        <v>0</v>
      </c>
      <c r="AS44" s="825">
        <f t="shared" si="3"/>
        <v>315</v>
      </c>
      <c r="AT44" s="850">
        <f t="shared" si="9"/>
        <v>0</v>
      </c>
      <c r="AU44" s="932" t="s">
        <v>856</v>
      </c>
      <c r="AV44" s="933">
        <f>AV9</f>
        <v>115</v>
      </c>
      <c r="AW44" s="934" t="s">
        <v>27</v>
      </c>
      <c r="AX44" s="935">
        <v>0.16</v>
      </c>
      <c r="AY44" s="936" t="s">
        <v>29</v>
      </c>
      <c r="AZ44" s="937">
        <f>AV44*AX44</f>
        <v>18.400000000000002</v>
      </c>
    </row>
    <row r="45" spans="1:52" ht="13.5" customHeight="1">
      <c r="A45" s="838">
        <f t="shared" si="7"/>
        <v>40</v>
      </c>
      <c r="B45" s="1045" t="s">
        <v>892</v>
      </c>
      <c r="C45" s="817" t="s">
        <v>66</v>
      </c>
      <c r="D45" s="839">
        <v>10</v>
      </c>
      <c r="E45" s="852">
        <v>7</v>
      </c>
      <c r="F45" s="825"/>
      <c r="G45" s="854"/>
      <c r="H45" s="827"/>
      <c r="I45" s="842"/>
      <c r="J45" s="824">
        <f t="shared" si="0"/>
        <v>0</v>
      </c>
      <c r="K45" s="825"/>
      <c r="L45" s="825"/>
      <c r="M45" s="827"/>
      <c r="N45" s="827"/>
      <c r="O45" s="824">
        <f t="shared" si="10"/>
        <v>0</v>
      </c>
      <c r="P45" s="865"/>
      <c r="Q45" s="825"/>
      <c r="R45" s="877">
        <v>40</v>
      </c>
      <c r="S45" s="827"/>
      <c r="T45" s="846">
        <f t="shared" si="1"/>
        <v>280</v>
      </c>
      <c r="U45" s="825">
        <f t="shared" si="15"/>
        <v>0</v>
      </c>
      <c r="V45" s="825">
        <f t="shared" si="11"/>
        <v>0</v>
      </c>
      <c r="W45" s="827">
        <f t="shared" si="11"/>
        <v>40</v>
      </c>
      <c r="X45" s="827">
        <f t="shared" si="11"/>
        <v>0</v>
      </c>
      <c r="Y45" s="824">
        <f>SUM(J45,O45,T45)</f>
        <v>280</v>
      </c>
      <c r="Z45" s="838">
        <f t="shared" si="8"/>
        <v>40</v>
      </c>
      <c r="AA45" s="895" t="str">
        <f t="shared" si="5"/>
        <v>Bính xanh</v>
      </c>
      <c r="AB45" s="844" t="str">
        <f t="shared" si="5"/>
        <v>kg</v>
      </c>
      <c r="AC45" s="845">
        <f t="shared" si="5"/>
        <v>10</v>
      </c>
      <c r="AD45" s="858">
        <f t="shared" si="5"/>
        <v>7</v>
      </c>
      <c r="AE45" s="832">
        <v>0</v>
      </c>
      <c r="AF45" s="832">
        <v>0</v>
      </c>
      <c r="AG45" s="832">
        <v>0</v>
      </c>
      <c r="AH45" s="832">
        <v>0</v>
      </c>
      <c r="AI45" s="824">
        <f t="shared" si="6"/>
        <v>0</v>
      </c>
      <c r="AJ45" s="879">
        <f t="shared" si="13"/>
        <v>0</v>
      </c>
      <c r="AK45" s="879">
        <f t="shared" si="13"/>
        <v>0</v>
      </c>
      <c r="AL45" s="879">
        <f t="shared" si="13"/>
        <v>40</v>
      </c>
      <c r="AM45" s="879">
        <f t="shared" si="13"/>
        <v>0</v>
      </c>
      <c r="AN45" s="849">
        <f t="shared" si="14"/>
        <v>280</v>
      </c>
      <c r="AO45" s="825">
        <f t="shared" si="3"/>
        <v>0</v>
      </c>
      <c r="AP45" s="825">
        <f t="shared" si="3"/>
        <v>0</v>
      </c>
      <c r="AQ45" s="825">
        <f t="shared" si="3"/>
        <v>40</v>
      </c>
      <c r="AR45" s="825">
        <f t="shared" si="3"/>
        <v>0</v>
      </c>
      <c r="AS45" s="825">
        <f t="shared" si="3"/>
        <v>280</v>
      </c>
      <c r="AT45" s="850">
        <f t="shared" si="9"/>
        <v>120</v>
      </c>
      <c r="AU45" s="932" t="s">
        <v>857</v>
      </c>
      <c r="AV45" s="933">
        <f>AV10</f>
        <v>115</v>
      </c>
      <c r="AW45" s="934" t="s">
        <v>27</v>
      </c>
      <c r="AX45" s="935">
        <v>0.26</v>
      </c>
      <c r="AY45" s="936" t="s">
        <v>29</v>
      </c>
      <c r="AZ45" s="937">
        <f>AV45*AX45</f>
        <v>29.900000000000002</v>
      </c>
    </row>
    <row r="46" spans="1:52" ht="13.5" customHeight="1">
      <c r="A46" s="838">
        <f t="shared" si="7"/>
        <v>41</v>
      </c>
      <c r="B46" s="1045" t="s">
        <v>73</v>
      </c>
      <c r="C46" s="817" t="s">
        <v>66</v>
      </c>
      <c r="D46" s="938">
        <v>5</v>
      </c>
      <c r="E46" s="939">
        <v>4</v>
      </c>
      <c r="F46" s="825"/>
      <c r="G46" s="872"/>
      <c r="H46" s="827"/>
      <c r="I46" s="842"/>
      <c r="J46" s="824">
        <f t="shared" si="0"/>
        <v>0</v>
      </c>
      <c r="K46" s="825"/>
      <c r="L46" s="828"/>
      <c r="M46" s="827">
        <v>40</v>
      </c>
      <c r="N46" s="827"/>
      <c r="O46" s="824">
        <f t="shared" si="10"/>
        <v>160</v>
      </c>
      <c r="P46" s="820"/>
      <c r="Q46" s="828"/>
      <c r="R46" s="925"/>
      <c r="S46" s="827"/>
      <c r="T46" s="846">
        <f t="shared" si="1"/>
        <v>0</v>
      </c>
      <c r="U46" s="825">
        <f t="shared" si="15"/>
        <v>0</v>
      </c>
      <c r="V46" s="828">
        <f t="shared" si="11"/>
        <v>0</v>
      </c>
      <c r="W46" s="827">
        <f t="shared" si="11"/>
        <v>40</v>
      </c>
      <c r="X46" s="827">
        <f t="shared" si="11"/>
        <v>0</v>
      </c>
      <c r="Y46" s="824">
        <f t="shared" si="11"/>
        <v>160</v>
      </c>
      <c r="Z46" s="838">
        <f t="shared" si="8"/>
        <v>41</v>
      </c>
      <c r="AA46" s="895" t="str">
        <f t="shared" si="5"/>
        <v>Bắp cải</v>
      </c>
      <c r="AB46" s="844" t="str">
        <f t="shared" si="5"/>
        <v>kg</v>
      </c>
      <c r="AC46" s="845">
        <f t="shared" si="5"/>
        <v>5</v>
      </c>
      <c r="AD46" s="858">
        <f t="shared" si="5"/>
        <v>4</v>
      </c>
      <c r="AE46" s="832">
        <v>0</v>
      </c>
      <c r="AF46" s="832">
        <v>0</v>
      </c>
      <c r="AG46" s="832">
        <v>0</v>
      </c>
      <c r="AH46" s="832">
        <v>0</v>
      </c>
      <c r="AI46" s="824">
        <f t="shared" si="6"/>
        <v>0</v>
      </c>
      <c r="AJ46" s="879">
        <f t="shared" si="13"/>
        <v>0</v>
      </c>
      <c r="AK46" s="879">
        <f t="shared" si="13"/>
        <v>0</v>
      </c>
      <c r="AL46" s="879">
        <f t="shared" si="13"/>
        <v>40</v>
      </c>
      <c r="AM46" s="879">
        <f t="shared" si="13"/>
        <v>0</v>
      </c>
      <c r="AN46" s="849">
        <f t="shared" si="14"/>
        <v>160</v>
      </c>
      <c r="AO46" s="825">
        <f t="shared" si="3"/>
        <v>0</v>
      </c>
      <c r="AP46" s="825">
        <f t="shared" si="3"/>
        <v>0</v>
      </c>
      <c r="AQ46" s="825">
        <f t="shared" si="3"/>
        <v>40</v>
      </c>
      <c r="AR46" s="825">
        <f t="shared" si="3"/>
        <v>0</v>
      </c>
      <c r="AS46" s="825">
        <f t="shared" si="3"/>
        <v>160</v>
      </c>
      <c r="AT46" s="850">
        <f t="shared" si="9"/>
        <v>40</v>
      </c>
      <c r="AU46" s="932" t="s">
        <v>858</v>
      </c>
      <c r="AV46" s="933">
        <f>AV11</f>
        <v>115</v>
      </c>
      <c r="AW46" s="934" t="s">
        <v>27</v>
      </c>
      <c r="AX46" s="935">
        <v>0.26</v>
      </c>
      <c r="AY46" s="936" t="s">
        <v>29</v>
      </c>
      <c r="AZ46" s="937">
        <f>AV46*AX46</f>
        <v>29.900000000000002</v>
      </c>
    </row>
    <row r="47" spans="1:52" ht="13.5" customHeight="1">
      <c r="A47" s="838">
        <f t="shared" si="7"/>
        <v>42</v>
      </c>
      <c r="B47" s="1045" t="s">
        <v>478</v>
      </c>
      <c r="C47" s="817" t="s">
        <v>66</v>
      </c>
      <c r="D47" s="839">
        <v>10</v>
      </c>
      <c r="E47" s="852">
        <v>10</v>
      </c>
      <c r="F47" s="828"/>
      <c r="G47" s="854"/>
      <c r="H47" s="827">
        <v>25</v>
      </c>
      <c r="I47" s="842"/>
      <c r="J47" s="824">
        <f t="shared" si="0"/>
        <v>250</v>
      </c>
      <c r="K47" s="825"/>
      <c r="L47" s="825"/>
      <c r="M47" s="940"/>
      <c r="N47" s="827"/>
      <c r="O47" s="824">
        <f t="shared" si="10"/>
        <v>0</v>
      </c>
      <c r="P47" s="865"/>
      <c r="Q47" s="825"/>
      <c r="R47" s="877"/>
      <c r="S47" s="827"/>
      <c r="T47" s="846">
        <f t="shared" si="1"/>
        <v>0</v>
      </c>
      <c r="U47" s="825">
        <f t="shared" si="15"/>
        <v>0</v>
      </c>
      <c r="V47" s="825">
        <f t="shared" si="11"/>
        <v>0</v>
      </c>
      <c r="W47" s="827">
        <f t="shared" si="11"/>
        <v>25</v>
      </c>
      <c r="X47" s="827">
        <f t="shared" si="11"/>
        <v>0</v>
      </c>
      <c r="Y47" s="824">
        <f t="shared" si="11"/>
        <v>250</v>
      </c>
      <c r="Z47" s="838">
        <f t="shared" si="8"/>
        <v>42</v>
      </c>
      <c r="AA47" s="895" t="str">
        <f t="shared" si="5"/>
        <v>Dưa cải</v>
      </c>
      <c r="AB47" s="844" t="str">
        <f t="shared" si="5"/>
        <v>kg</v>
      </c>
      <c r="AC47" s="845">
        <f t="shared" si="5"/>
        <v>10</v>
      </c>
      <c r="AD47" s="858">
        <f t="shared" si="5"/>
        <v>10</v>
      </c>
      <c r="AE47" s="832">
        <v>0</v>
      </c>
      <c r="AF47" s="832">
        <v>0</v>
      </c>
      <c r="AG47" s="832">
        <v>0</v>
      </c>
      <c r="AH47" s="832">
        <v>0</v>
      </c>
      <c r="AI47" s="824">
        <f t="shared" si="6"/>
        <v>0</v>
      </c>
      <c r="AJ47" s="879">
        <f t="shared" si="13"/>
        <v>0</v>
      </c>
      <c r="AK47" s="879">
        <f t="shared" si="13"/>
        <v>0</v>
      </c>
      <c r="AL47" s="879">
        <f t="shared" si="13"/>
        <v>25</v>
      </c>
      <c r="AM47" s="879">
        <f t="shared" si="13"/>
        <v>0</v>
      </c>
      <c r="AN47" s="849">
        <f t="shared" si="14"/>
        <v>250</v>
      </c>
      <c r="AO47" s="825">
        <f t="shared" si="3"/>
        <v>0</v>
      </c>
      <c r="AP47" s="825">
        <f t="shared" si="3"/>
        <v>0</v>
      </c>
      <c r="AQ47" s="825">
        <f t="shared" si="3"/>
        <v>25</v>
      </c>
      <c r="AR47" s="825">
        <f t="shared" si="3"/>
        <v>0</v>
      </c>
      <c r="AS47" s="825">
        <f t="shared" si="3"/>
        <v>250</v>
      </c>
      <c r="AT47" s="850">
        <f t="shared" si="9"/>
        <v>0</v>
      </c>
      <c r="AU47" s="929" t="s">
        <v>811</v>
      </c>
      <c r="AV47" s="930"/>
      <c r="AW47" s="1504">
        <v>0.68</v>
      </c>
      <c r="AX47" s="1504"/>
      <c r="AY47" s="930"/>
      <c r="AZ47" s="941" t="s">
        <v>70</v>
      </c>
    </row>
    <row r="48" spans="1:52" ht="13.5" customHeight="1">
      <c r="A48" s="838">
        <f t="shared" si="7"/>
        <v>43</v>
      </c>
      <c r="B48" s="1046" t="s">
        <v>60</v>
      </c>
      <c r="C48" s="817" t="s">
        <v>66</v>
      </c>
      <c r="D48" s="924">
        <v>20</v>
      </c>
      <c r="E48" s="898">
        <v>20</v>
      </c>
      <c r="F48" s="853"/>
      <c r="G48" s="909"/>
      <c r="H48" s="827">
        <v>0.5</v>
      </c>
      <c r="I48" s="842"/>
      <c r="J48" s="824">
        <f t="shared" si="0"/>
        <v>10</v>
      </c>
      <c r="K48" s="878"/>
      <c r="L48" s="828"/>
      <c r="M48" s="899">
        <v>1</v>
      </c>
      <c r="N48" s="827"/>
      <c r="O48" s="824">
        <f t="shared" si="10"/>
        <v>20</v>
      </c>
      <c r="P48" s="942"/>
      <c r="Q48" s="828"/>
      <c r="R48" s="916">
        <v>1</v>
      </c>
      <c r="S48" s="827"/>
      <c r="T48" s="846">
        <f t="shared" si="1"/>
        <v>20</v>
      </c>
      <c r="U48" s="878">
        <f t="shared" si="15"/>
        <v>0</v>
      </c>
      <c r="V48" s="828">
        <f t="shared" si="11"/>
        <v>0</v>
      </c>
      <c r="W48" s="827">
        <f t="shared" si="11"/>
        <v>2.5</v>
      </c>
      <c r="X48" s="827">
        <f t="shared" si="11"/>
        <v>0</v>
      </c>
      <c r="Y48" s="824">
        <f t="shared" si="11"/>
        <v>50</v>
      </c>
      <c r="Z48" s="838">
        <f t="shared" si="8"/>
        <v>43</v>
      </c>
      <c r="AA48" s="895" t="str">
        <f t="shared" si="5"/>
        <v>Cà chua</v>
      </c>
      <c r="AB48" s="844" t="str">
        <f t="shared" si="5"/>
        <v>kg</v>
      </c>
      <c r="AC48" s="845">
        <f t="shared" si="5"/>
        <v>20</v>
      </c>
      <c r="AD48" s="858">
        <f t="shared" si="5"/>
        <v>20</v>
      </c>
      <c r="AE48" s="832">
        <v>0</v>
      </c>
      <c r="AF48" s="832">
        <v>0</v>
      </c>
      <c r="AG48" s="832">
        <v>0</v>
      </c>
      <c r="AH48" s="832">
        <v>0</v>
      </c>
      <c r="AI48" s="824">
        <f t="shared" si="6"/>
        <v>0</v>
      </c>
      <c r="AJ48" s="879">
        <f t="shared" si="13"/>
        <v>0</v>
      </c>
      <c r="AK48" s="879">
        <f t="shared" si="13"/>
        <v>0</v>
      </c>
      <c r="AL48" s="879">
        <f t="shared" si="13"/>
        <v>2.5</v>
      </c>
      <c r="AM48" s="879">
        <f t="shared" si="13"/>
        <v>0</v>
      </c>
      <c r="AN48" s="849">
        <f t="shared" si="14"/>
        <v>50</v>
      </c>
      <c r="AO48" s="825">
        <f t="shared" si="3"/>
        <v>0</v>
      </c>
      <c r="AP48" s="825">
        <f t="shared" si="3"/>
        <v>0</v>
      </c>
      <c r="AQ48" s="825">
        <f t="shared" si="3"/>
        <v>2.5</v>
      </c>
      <c r="AR48" s="825">
        <f t="shared" si="3"/>
        <v>0</v>
      </c>
      <c r="AS48" s="825">
        <f t="shared" si="3"/>
        <v>50</v>
      </c>
      <c r="AT48" s="850">
        <f t="shared" si="9"/>
        <v>0</v>
      </c>
      <c r="AU48" s="932" t="s">
        <v>856</v>
      </c>
      <c r="AV48" s="868">
        <f>AV13</f>
        <v>13</v>
      </c>
      <c r="AW48" s="934" t="s">
        <v>27</v>
      </c>
      <c r="AX48" s="935">
        <v>0.16</v>
      </c>
      <c r="AY48" s="936" t="s">
        <v>29</v>
      </c>
      <c r="AZ48" s="937">
        <f>AV48*AX48</f>
        <v>2.08</v>
      </c>
    </row>
    <row r="49" spans="1:52" ht="13.5" customHeight="1">
      <c r="A49" s="838">
        <f t="shared" si="7"/>
        <v>44</v>
      </c>
      <c r="B49" s="1045" t="s">
        <v>61</v>
      </c>
      <c r="C49" s="817" t="s">
        <v>66</v>
      </c>
      <c r="D49" s="924">
        <v>20</v>
      </c>
      <c r="E49" s="898">
        <v>20</v>
      </c>
      <c r="F49" s="825"/>
      <c r="G49" s="872"/>
      <c r="H49" s="827">
        <v>0.5</v>
      </c>
      <c r="I49" s="842"/>
      <c r="J49" s="824">
        <f t="shared" si="0"/>
        <v>10</v>
      </c>
      <c r="K49" s="943"/>
      <c r="L49" s="828"/>
      <c r="M49" s="827">
        <v>1</v>
      </c>
      <c r="N49" s="827"/>
      <c r="O49" s="824">
        <f t="shared" si="10"/>
        <v>20</v>
      </c>
      <c r="P49" s="942"/>
      <c r="Q49" s="828"/>
      <c r="R49" s="925">
        <v>0.8</v>
      </c>
      <c r="S49" s="827"/>
      <c r="T49" s="846">
        <f t="shared" ref="T49:T57" si="16">SUM(P49:S49)*$E49</f>
        <v>16</v>
      </c>
      <c r="U49" s="825">
        <f t="shared" si="15"/>
        <v>0</v>
      </c>
      <c r="V49" s="828">
        <f t="shared" si="11"/>
        <v>0</v>
      </c>
      <c r="W49" s="827">
        <f t="shared" si="11"/>
        <v>2.2999999999999998</v>
      </c>
      <c r="X49" s="827">
        <f t="shared" si="11"/>
        <v>0</v>
      </c>
      <c r="Y49" s="824">
        <f t="shared" si="11"/>
        <v>46</v>
      </c>
      <c r="Z49" s="838">
        <f t="shared" si="8"/>
        <v>44</v>
      </c>
      <c r="AA49" s="895" t="str">
        <f t="shared" si="5"/>
        <v>Hành lá</v>
      </c>
      <c r="AB49" s="844" t="str">
        <f t="shared" si="5"/>
        <v>kg</v>
      </c>
      <c r="AC49" s="845">
        <f t="shared" si="5"/>
        <v>20</v>
      </c>
      <c r="AD49" s="858">
        <f t="shared" si="5"/>
        <v>20</v>
      </c>
      <c r="AE49" s="832">
        <v>0</v>
      </c>
      <c r="AF49" s="832">
        <v>0</v>
      </c>
      <c r="AG49" s="832">
        <v>0</v>
      </c>
      <c r="AH49" s="832">
        <v>0</v>
      </c>
      <c r="AI49" s="824">
        <f t="shared" si="6"/>
        <v>0</v>
      </c>
      <c r="AJ49" s="879">
        <f t="shared" si="13"/>
        <v>0</v>
      </c>
      <c r="AK49" s="879">
        <f t="shared" si="13"/>
        <v>0</v>
      </c>
      <c r="AL49" s="879">
        <f t="shared" si="13"/>
        <v>2.2999999999999998</v>
      </c>
      <c r="AM49" s="879">
        <f t="shared" si="13"/>
        <v>0</v>
      </c>
      <c r="AN49" s="849">
        <f t="shared" si="14"/>
        <v>46</v>
      </c>
      <c r="AO49" s="825">
        <f t="shared" si="3"/>
        <v>0</v>
      </c>
      <c r="AP49" s="825">
        <f t="shared" si="3"/>
        <v>0</v>
      </c>
      <c r="AQ49" s="825">
        <f t="shared" si="3"/>
        <v>2.2999999999999998</v>
      </c>
      <c r="AR49" s="825">
        <f t="shared" si="3"/>
        <v>0</v>
      </c>
      <c r="AS49" s="825">
        <f t="shared" si="3"/>
        <v>46</v>
      </c>
      <c r="AT49" s="850">
        <f t="shared" si="9"/>
        <v>0</v>
      </c>
      <c r="AU49" s="932" t="s">
        <v>857</v>
      </c>
      <c r="AV49" s="868">
        <f>AV14</f>
        <v>13</v>
      </c>
      <c r="AW49" s="934" t="s">
        <v>27</v>
      </c>
      <c r="AX49" s="935">
        <v>0.28999999999999998</v>
      </c>
      <c r="AY49" s="944" t="s">
        <v>29</v>
      </c>
      <c r="AZ49" s="945">
        <f>AV49*AX49</f>
        <v>3.7699999999999996</v>
      </c>
    </row>
    <row r="50" spans="1:52" ht="13.5" customHeight="1">
      <c r="A50" s="838">
        <f t="shared" si="7"/>
        <v>45</v>
      </c>
      <c r="B50" s="1047" t="s">
        <v>160</v>
      </c>
      <c r="C50" s="817" t="s">
        <v>66</v>
      </c>
      <c r="D50" s="924">
        <v>14</v>
      </c>
      <c r="E50" s="898">
        <v>12</v>
      </c>
      <c r="F50" s="828"/>
      <c r="G50" s="854"/>
      <c r="H50" s="827"/>
      <c r="I50" s="842"/>
      <c r="J50" s="824">
        <f t="shared" si="0"/>
        <v>0</v>
      </c>
      <c r="K50" s="878"/>
      <c r="L50" s="946"/>
      <c r="M50" s="899"/>
      <c r="N50" s="827"/>
      <c r="O50" s="824">
        <f t="shared" si="10"/>
        <v>0</v>
      </c>
      <c r="P50" s="878"/>
      <c r="Q50" s="828"/>
      <c r="R50" s="826">
        <v>5</v>
      </c>
      <c r="S50" s="827"/>
      <c r="T50" s="846">
        <f t="shared" si="16"/>
        <v>60</v>
      </c>
      <c r="U50" s="825">
        <f t="shared" si="15"/>
        <v>0</v>
      </c>
      <c r="V50" s="825">
        <f t="shared" si="11"/>
        <v>0</v>
      </c>
      <c r="W50" s="827">
        <f t="shared" si="11"/>
        <v>5</v>
      </c>
      <c r="X50" s="827">
        <f t="shared" si="11"/>
        <v>0</v>
      </c>
      <c r="Y50" s="824">
        <f t="shared" si="11"/>
        <v>60</v>
      </c>
      <c r="Z50" s="838">
        <f t="shared" si="8"/>
        <v>45</v>
      </c>
      <c r="AA50" s="895" t="str">
        <f t="shared" si="5"/>
        <v>Giá đậu</v>
      </c>
      <c r="AB50" s="844" t="str">
        <f t="shared" si="5"/>
        <v>kg</v>
      </c>
      <c r="AC50" s="845">
        <f t="shared" si="5"/>
        <v>14</v>
      </c>
      <c r="AD50" s="858">
        <f t="shared" si="5"/>
        <v>12</v>
      </c>
      <c r="AE50" s="832">
        <v>0</v>
      </c>
      <c r="AF50" s="832">
        <v>0</v>
      </c>
      <c r="AG50" s="832">
        <v>0</v>
      </c>
      <c r="AH50" s="832">
        <v>0</v>
      </c>
      <c r="AI50" s="824">
        <f t="shared" si="6"/>
        <v>0</v>
      </c>
      <c r="AJ50" s="879">
        <f t="shared" si="13"/>
        <v>0</v>
      </c>
      <c r="AK50" s="879">
        <f t="shared" si="13"/>
        <v>0</v>
      </c>
      <c r="AL50" s="879">
        <f t="shared" si="13"/>
        <v>5</v>
      </c>
      <c r="AM50" s="879">
        <f t="shared" si="13"/>
        <v>0</v>
      </c>
      <c r="AN50" s="849">
        <f t="shared" si="14"/>
        <v>60</v>
      </c>
      <c r="AO50" s="825">
        <f t="shared" si="3"/>
        <v>0</v>
      </c>
      <c r="AP50" s="825">
        <f t="shared" si="3"/>
        <v>0</v>
      </c>
      <c r="AQ50" s="825">
        <f t="shared" si="3"/>
        <v>5</v>
      </c>
      <c r="AR50" s="825">
        <f t="shared" si="3"/>
        <v>0</v>
      </c>
      <c r="AS50" s="825">
        <f t="shared" si="3"/>
        <v>60</v>
      </c>
      <c r="AT50" s="850">
        <f t="shared" si="9"/>
        <v>10</v>
      </c>
      <c r="AU50" s="932" t="s">
        <v>858</v>
      </c>
      <c r="AV50" s="868">
        <f>AV15</f>
        <v>13</v>
      </c>
      <c r="AW50" s="934" t="s">
        <v>27</v>
      </c>
      <c r="AX50" s="1048">
        <v>0.28999999999999998</v>
      </c>
      <c r="AY50" s="944" t="s">
        <v>29</v>
      </c>
      <c r="AZ50" s="945">
        <f>AV50*AX50</f>
        <v>3.7699999999999996</v>
      </c>
    </row>
    <row r="51" spans="1:52" ht="13.5" customHeight="1">
      <c r="A51" s="838">
        <f t="shared" si="7"/>
        <v>46</v>
      </c>
      <c r="B51" s="1046" t="s">
        <v>161</v>
      </c>
      <c r="C51" s="896" t="s">
        <v>389</v>
      </c>
      <c r="D51" s="897">
        <v>13</v>
      </c>
      <c r="E51" s="898">
        <v>13</v>
      </c>
      <c r="F51" s="884"/>
      <c r="G51" s="854"/>
      <c r="H51" s="885"/>
      <c r="I51" s="842"/>
      <c r="J51" s="824">
        <f t="shared" si="0"/>
        <v>0</v>
      </c>
      <c r="K51" s="828"/>
      <c r="L51" s="828"/>
      <c r="M51" s="899">
        <v>5</v>
      </c>
      <c r="N51" s="827"/>
      <c r="O51" s="824">
        <f t="shared" si="10"/>
        <v>65</v>
      </c>
      <c r="P51" s="900"/>
      <c r="Q51" s="828"/>
      <c r="R51" s="901"/>
      <c r="S51" s="827"/>
      <c r="T51" s="846">
        <f t="shared" si="16"/>
        <v>0</v>
      </c>
      <c r="U51" s="825">
        <f t="shared" si="15"/>
        <v>0</v>
      </c>
      <c r="V51" s="825">
        <f t="shared" si="11"/>
        <v>0</v>
      </c>
      <c r="W51" s="827">
        <f t="shared" si="11"/>
        <v>5</v>
      </c>
      <c r="X51" s="827">
        <f t="shared" si="11"/>
        <v>0</v>
      </c>
      <c r="Y51" s="824">
        <f t="shared" si="11"/>
        <v>65</v>
      </c>
      <c r="Z51" s="838">
        <f t="shared" si="8"/>
        <v>46</v>
      </c>
      <c r="AA51" s="895" t="str">
        <f t="shared" si="5"/>
        <v>Rau sống</v>
      </c>
      <c r="AB51" s="844" t="str">
        <f t="shared" si="5"/>
        <v>lít</v>
      </c>
      <c r="AC51" s="845">
        <f t="shared" si="5"/>
        <v>13</v>
      </c>
      <c r="AD51" s="858">
        <f t="shared" si="5"/>
        <v>13</v>
      </c>
      <c r="AE51" s="832">
        <v>0</v>
      </c>
      <c r="AF51" s="832">
        <v>0</v>
      </c>
      <c r="AG51" s="832">
        <v>0</v>
      </c>
      <c r="AH51" s="832">
        <v>0</v>
      </c>
      <c r="AI51" s="824">
        <f t="shared" si="6"/>
        <v>0</v>
      </c>
      <c r="AJ51" s="879">
        <f t="shared" si="13"/>
        <v>0</v>
      </c>
      <c r="AK51" s="879">
        <f t="shared" si="13"/>
        <v>0</v>
      </c>
      <c r="AL51" s="879">
        <f t="shared" si="13"/>
        <v>5</v>
      </c>
      <c r="AM51" s="879">
        <f t="shared" si="13"/>
        <v>0</v>
      </c>
      <c r="AN51" s="849">
        <f t="shared" si="14"/>
        <v>65</v>
      </c>
      <c r="AO51" s="825">
        <f t="shared" si="3"/>
        <v>0</v>
      </c>
      <c r="AP51" s="825">
        <f t="shared" si="3"/>
        <v>0</v>
      </c>
      <c r="AQ51" s="825">
        <f t="shared" si="3"/>
        <v>5</v>
      </c>
      <c r="AR51" s="825">
        <f t="shared" si="3"/>
        <v>0</v>
      </c>
      <c r="AS51" s="825">
        <f t="shared" si="3"/>
        <v>65</v>
      </c>
      <c r="AT51" s="850">
        <f t="shared" si="9"/>
        <v>0</v>
      </c>
      <c r="AU51" s="1566" t="s">
        <v>859</v>
      </c>
      <c r="AV51" s="1567"/>
      <c r="AW51" s="1567"/>
      <c r="AX51" s="1567"/>
      <c r="AY51" s="1185"/>
      <c r="AZ51" s="937"/>
    </row>
    <row r="52" spans="1:52" ht="13.5" customHeight="1">
      <c r="A52" s="838">
        <f>IF(B52&lt;&gt;"",MAX($A51:$A51)+1,"")</f>
        <v>47</v>
      </c>
      <c r="B52" s="1046" t="s">
        <v>636</v>
      </c>
      <c r="C52" s="844" t="s">
        <v>66</v>
      </c>
      <c r="D52" s="907">
        <v>20</v>
      </c>
      <c r="E52" s="824">
        <v>20</v>
      </c>
      <c r="F52" s="905"/>
      <c r="G52" s="854"/>
      <c r="H52" s="863"/>
      <c r="I52" s="842"/>
      <c r="J52" s="824">
        <f t="shared" si="0"/>
        <v>0</v>
      </c>
      <c r="K52" s="825"/>
      <c r="L52" s="825"/>
      <c r="M52" s="827">
        <v>0.5</v>
      </c>
      <c r="N52" s="827"/>
      <c r="O52" s="824">
        <f t="shared" si="10"/>
        <v>10</v>
      </c>
      <c r="P52" s="825"/>
      <c r="Q52" s="825"/>
      <c r="R52" s="827"/>
      <c r="S52" s="827"/>
      <c r="T52" s="846">
        <f t="shared" si="16"/>
        <v>0</v>
      </c>
      <c r="U52" s="825">
        <f t="shared" si="15"/>
        <v>0</v>
      </c>
      <c r="V52" s="825">
        <f t="shared" ref="V52:V62" si="17">SUM(G52,L52,Q52)</f>
        <v>0</v>
      </c>
      <c r="W52" s="827">
        <f t="shared" ref="W52:W62" si="18">SUM(H52,M52,R52)</f>
        <v>0.5</v>
      </c>
      <c r="X52" s="827">
        <f t="shared" ref="X52:X62" si="19">SUM(I52,N52,S52)</f>
        <v>0</v>
      </c>
      <c r="Y52" s="824">
        <f t="shared" ref="Y52:Y62" si="20">SUM(J52,O52,T52)</f>
        <v>10</v>
      </c>
      <c r="Z52" s="838">
        <f t="shared" si="8"/>
        <v>47</v>
      </c>
      <c r="AA52" s="895" t="str">
        <f t="shared" si="5"/>
        <v>Rau mùi</v>
      </c>
      <c r="AB52" s="844" t="str">
        <f t="shared" si="5"/>
        <v>kg</v>
      </c>
      <c r="AC52" s="845">
        <f t="shared" si="5"/>
        <v>20</v>
      </c>
      <c r="AD52" s="858">
        <f t="shared" si="5"/>
        <v>20</v>
      </c>
      <c r="AE52" s="832">
        <v>0</v>
      </c>
      <c r="AF52" s="832">
        <v>0</v>
      </c>
      <c r="AG52" s="832">
        <v>0</v>
      </c>
      <c r="AH52" s="832">
        <v>0</v>
      </c>
      <c r="AI52" s="824">
        <f t="shared" si="6"/>
        <v>0</v>
      </c>
      <c r="AJ52" s="879">
        <f t="shared" si="13"/>
        <v>0</v>
      </c>
      <c r="AK52" s="879">
        <f t="shared" si="13"/>
        <v>0</v>
      </c>
      <c r="AL52" s="879">
        <f t="shared" si="13"/>
        <v>0.5</v>
      </c>
      <c r="AM52" s="879">
        <f t="shared" si="13"/>
        <v>0</v>
      </c>
      <c r="AN52" s="849">
        <f t="shared" si="14"/>
        <v>10</v>
      </c>
      <c r="AO52" s="825">
        <f t="shared" si="3"/>
        <v>0</v>
      </c>
      <c r="AP52" s="825">
        <f t="shared" si="3"/>
        <v>0</v>
      </c>
      <c r="AQ52" s="825">
        <f t="shared" si="3"/>
        <v>0.5</v>
      </c>
      <c r="AR52" s="825">
        <f t="shared" si="3"/>
        <v>0</v>
      </c>
      <c r="AS52" s="825">
        <f t="shared" si="3"/>
        <v>10</v>
      </c>
      <c r="AT52" s="850">
        <f t="shared" si="9"/>
        <v>0</v>
      </c>
      <c r="AU52" s="948"/>
      <c r="AV52" s="934"/>
      <c r="AW52" s="934"/>
      <c r="AX52" s="935"/>
      <c r="AY52" s="936" t="s">
        <v>29</v>
      </c>
      <c r="AZ52" s="937">
        <f>AV52*AX52</f>
        <v>0</v>
      </c>
    </row>
    <row r="53" spans="1:52" ht="13.5" customHeight="1">
      <c r="A53" s="838">
        <f>IF(B53&lt;&gt;"",MAX($A52:$A52)+1,"")</f>
        <v>48</v>
      </c>
      <c r="B53" s="1046" t="s">
        <v>893</v>
      </c>
      <c r="C53" s="844" t="s">
        <v>66</v>
      </c>
      <c r="D53" s="907">
        <v>25</v>
      </c>
      <c r="E53" s="824">
        <v>25</v>
      </c>
      <c r="F53" s="905"/>
      <c r="G53" s="854"/>
      <c r="H53" s="863"/>
      <c r="I53" s="842"/>
      <c r="J53" s="824">
        <f>SUM(F53:I53)*$E53</f>
        <v>0</v>
      </c>
      <c r="K53" s="825"/>
      <c r="L53" s="825"/>
      <c r="M53" s="827"/>
      <c r="N53" s="827"/>
      <c r="O53" s="824">
        <f t="shared" si="10"/>
        <v>0</v>
      </c>
      <c r="P53" s="825"/>
      <c r="Q53" s="825"/>
      <c r="R53" s="827">
        <v>6</v>
      </c>
      <c r="S53" s="827"/>
      <c r="T53" s="846">
        <f t="shared" si="16"/>
        <v>150</v>
      </c>
      <c r="U53" s="825">
        <f t="shared" si="15"/>
        <v>0</v>
      </c>
      <c r="V53" s="825">
        <f t="shared" si="17"/>
        <v>0</v>
      </c>
      <c r="W53" s="827">
        <f t="shared" si="18"/>
        <v>6</v>
      </c>
      <c r="X53" s="827">
        <f t="shared" si="19"/>
        <v>0</v>
      </c>
      <c r="Y53" s="824">
        <f t="shared" si="20"/>
        <v>150</v>
      </c>
      <c r="Z53" s="838">
        <f t="shared" si="8"/>
        <v>48</v>
      </c>
      <c r="AA53" s="895" t="str">
        <f t="shared" si="5"/>
        <v>Măng</v>
      </c>
      <c r="AB53" s="844" t="str">
        <f t="shared" si="5"/>
        <v>kg</v>
      </c>
      <c r="AC53" s="845">
        <f t="shared" si="5"/>
        <v>25</v>
      </c>
      <c r="AD53" s="858">
        <f t="shared" si="5"/>
        <v>25</v>
      </c>
      <c r="AE53" s="832">
        <v>0</v>
      </c>
      <c r="AF53" s="832">
        <v>0</v>
      </c>
      <c r="AG53" s="832">
        <v>0</v>
      </c>
      <c r="AH53" s="832">
        <v>0</v>
      </c>
      <c r="AI53" s="824">
        <f t="shared" si="6"/>
        <v>0</v>
      </c>
      <c r="AJ53" s="879">
        <f t="shared" si="13"/>
        <v>0</v>
      </c>
      <c r="AK53" s="879">
        <f t="shared" si="13"/>
        <v>0</v>
      </c>
      <c r="AL53" s="879">
        <f t="shared" si="13"/>
        <v>6</v>
      </c>
      <c r="AM53" s="879">
        <f t="shared" si="13"/>
        <v>0</v>
      </c>
      <c r="AN53" s="849">
        <f t="shared" si="14"/>
        <v>150</v>
      </c>
      <c r="AO53" s="825">
        <f t="shared" si="3"/>
        <v>0</v>
      </c>
      <c r="AP53" s="825">
        <f t="shared" si="3"/>
        <v>0</v>
      </c>
      <c r="AQ53" s="825">
        <f t="shared" si="3"/>
        <v>6</v>
      </c>
      <c r="AR53" s="825">
        <f t="shared" si="3"/>
        <v>0</v>
      </c>
      <c r="AS53" s="825">
        <f t="shared" si="3"/>
        <v>150</v>
      </c>
      <c r="AT53" s="850">
        <f t="shared" si="9"/>
        <v>0</v>
      </c>
      <c r="AU53" s="948"/>
      <c r="AV53" s="934"/>
      <c r="AW53" s="934"/>
      <c r="AX53" s="935"/>
      <c r="AY53" s="936" t="s">
        <v>29</v>
      </c>
      <c r="AZ53" s="937">
        <f>AV53*AX53</f>
        <v>0</v>
      </c>
    </row>
    <row r="54" spans="1:52" ht="13.5" customHeight="1">
      <c r="A54" s="838">
        <f t="shared" si="7"/>
        <v>49</v>
      </c>
      <c r="B54" s="1046" t="s">
        <v>126</v>
      </c>
      <c r="C54" s="844" t="s">
        <v>66</v>
      </c>
      <c r="D54" s="949">
        <v>15</v>
      </c>
      <c r="E54" s="950">
        <v>15</v>
      </c>
      <c r="F54" s="905"/>
      <c r="G54" s="872"/>
      <c r="H54" s="842"/>
      <c r="I54" s="842"/>
      <c r="J54" s="824">
        <f>SUM(F54:I54)*$E54</f>
        <v>0</v>
      </c>
      <c r="K54" s="878"/>
      <c r="L54" s="828"/>
      <c r="M54" s="826">
        <v>5</v>
      </c>
      <c r="N54" s="827"/>
      <c r="O54" s="824">
        <f t="shared" si="10"/>
        <v>75</v>
      </c>
      <c r="P54" s="825"/>
      <c r="Q54" s="828"/>
      <c r="R54" s="826"/>
      <c r="S54" s="827"/>
      <c r="T54" s="846">
        <f t="shared" si="16"/>
        <v>0</v>
      </c>
      <c r="U54" s="825">
        <f t="shared" si="15"/>
        <v>0</v>
      </c>
      <c r="V54" s="825">
        <f t="shared" si="17"/>
        <v>0</v>
      </c>
      <c r="W54" s="827">
        <f t="shared" si="18"/>
        <v>5</v>
      </c>
      <c r="X54" s="827">
        <f t="shared" si="19"/>
        <v>0</v>
      </c>
      <c r="Y54" s="824">
        <f t="shared" si="20"/>
        <v>75</v>
      </c>
      <c r="Z54" s="838">
        <f t="shared" si="8"/>
        <v>49</v>
      </c>
      <c r="AA54" s="895" t="str">
        <f t="shared" si="5"/>
        <v>Mướp đắng</v>
      </c>
      <c r="AB54" s="844" t="str">
        <f t="shared" si="5"/>
        <v>kg</v>
      </c>
      <c r="AC54" s="845">
        <f t="shared" si="5"/>
        <v>15</v>
      </c>
      <c r="AD54" s="858">
        <f t="shared" si="5"/>
        <v>15</v>
      </c>
      <c r="AE54" s="832">
        <v>0</v>
      </c>
      <c r="AF54" s="832">
        <v>0</v>
      </c>
      <c r="AG54" s="832">
        <v>0</v>
      </c>
      <c r="AH54" s="832">
        <v>0</v>
      </c>
      <c r="AI54" s="824">
        <f t="shared" si="6"/>
        <v>0</v>
      </c>
      <c r="AJ54" s="879">
        <f t="shared" si="13"/>
        <v>0</v>
      </c>
      <c r="AK54" s="879">
        <f t="shared" si="13"/>
        <v>0</v>
      </c>
      <c r="AL54" s="879">
        <f t="shared" si="13"/>
        <v>5</v>
      </c>
      <c r="AM54" s="879">
        <f t="shared" si="13"/>
        <v>0</v>
      </c>
      <c r="AN54" s="849">
        <f t="shared" si="14"/>
        <v>75</v>
      </c>
      <c r="AO54" s="825">
        <f t="shared" si="3"/>
        <v>0</v>
      </c>
      <c r="AP54" s="825">
        <f t="shared" si="3"/>
        <v>0</v>
      </c>
      <c r="AQ54" s="825">
        <f t="shared" si="3"/>
        <v>5</v>
      </c>
      <c r="AR54" s="825">
        <f t="shared" si="3"/>
        <v>0</v>
      </c>
      <c r="AS54" s="825">
        <f t="shared" si="3"/>
        <v>75</v>
      </c>
      <c r="AT54" s="850">
        <f t="shared" si="9"/>
        <v>0</v>
      </c>
      <c r="AU54" s="1566" t="s">
        <v>860</v>
      </c>
      <c r="AV54" s="1567"/>
      <c r="AW54" s="1567"/>
      <c r="AX54" s="1567"/>
      <c r="AY54" s="936" t="str">
        <f>AY55</f>
        <v>=</v>
      </c>
      <c r="AZ54" s="937"/>
    </row>
    <row r="55" spans="1:52" ht="13.5" customHeight="1">
      <c r="A55" s="838">
        <f t="shared" si="7"/>
        <v>50</v>
      </c>
      <c r="B55" s="1046" t="s">
        <v>894</v>
      </c>
      <c r="C55" s="844" t="s">
        <v>66</v>
      </c>
      <c r="D55" s="907">
        <v>12</v>
      </c>
      <c r="E55" s="824">
        <v>12</v>
      </c>
      <c r="F55" s="905"/>
      <c r="G55" s="909"/>
      <c r="H55" s="842"/>
      <c r="I55" s="842"/>
      <c r="J55" s="824">
        <f>SUM(F55:I55)*$E55</f>
        <v>0</v>
      </c>
      <c r="K55" s="825"/>
      <c r="L55" s="828"/>
      <c r="M55" s="827"/>
      <c r="N55" s="827"/>
      <c r="O55" s="824">
        <f t="shared" si="10"/>
        <v>0</v>
      </c>
      <c r="P55" s="853"/>
      <c r="Q55" s="828"/>
      <c r="R55" s="826">
        <v>5</v>
      </c>
      <c r="S55" s="827"/>
      <c r="T55" s="846">
        <f t="shared" si="16"/>
        <v>60</v>
      </c>
      <c r="U55" s="825">
        <f t="shared" si="15"/>
        <v>0</v>
      </c>
      <c r="V55" s="825">
        <f t="shared" si="17"/>
        <v>0</v>
      </c>
      <c r="W55" s="827">
        <f t="shared" si="18"/>
        <v>5</v>
      </c>
      <c r="X55" s="827">
        <f t="shared" si="19"/>
        <v>0</v>
      </c>
      <c r="Y55" s="824">
        <f t="shared" si="20"/>
        <v>60</v>
      </c>
      <c r="Z55" s="838">
        <f t="shared" si="8"/>
        <v>50</v>
      </c>
      <c r="AA55" s="895" t="str">
        <f t="shared" si="5"/>
        <v>Cà xanh</v>
      </c>
      <c r="AB55" s="844" t="str">
        <f t="shared" si="5"/>
        <v>kg</v>
      </c>
      <c r="AC55" s="845">
        <f t="shared" si="5"/>
        <v>12</v>
      </c>
      <c r="AD55" s="858">
        <f t="shared" si="5"/>
        <v>12</v>
      </c>
      <c r="AE55" s="832">
        <v>0</v>
      </c>
      <c r="AF55" s="832">
        <v>0</v>
      </c>
      <c r="AG55" s="832">
        <v>0</v>
      </c>
      <c r="AH55" s="832">
        <v>0</v>
      </c>
      <c r="AI55" s="824">
        <f t="shared" si="6"/>
        <v>0</v>
      </c>
      <c r="AJ55" s="879">
        <f t="shared" si="13"/>
        <v>0</v>
      </c>
      <c r="AK55" s="879">
        <f t="shared" si="13"/>
        <v>0</v>
      </c>
      <c r="AL55" s="879">
        <f t="shared" si="13"/>
        <v>5</v>
      </c>
      <c r="AM55" s="879">
        <f t="shared" si="13"/>
        <v>0</v>
      </c>
      <c r="AN55" s="849">
        <f t="shared" si="14"/>
        <v>60</v>
      </c>
      <c r="AO55" s="825">
        <f t="shared" si="3"/>
        <v>0</v>
      </c>
      <c r="AP55" s="825">
        <f t="shared" si="3"/>
        <v>0</v>
      </c>
      <c r="AQ55" s="825">
        <f t="shared" si="3"/>
        <v>5</v>
      </c>
      <c r="AR55" s="825">
        <f t="shared" si="3"/>
        <v>0</v>
      </c>
      <c r="AS55" s="825">
        <f t="shared" si="3"/>
        <v>60</v>
      </c>
      <c r="AT55" s="850">
        <f t="shared" si="9"/>
        <v>0</v>
      </c>
      <c r="AU55" s="1568" t="s">
        <v>69</v>
      </c>
      <c r="AV55" s="1569"/>
      <c r="AW55" s="1569"/>
      <c r="AX55" s="1569"/>
      <c r="AY55" s="936" t="s">
        <v>29</v>
      </c>
      <c r="AZ55" s="945">
        <f>SUM(AZ44:AZ54)</f>
        <v>87.82</v>
      </c>
    </row>
    <row r="56" spans="1:52" ht="13.5" customHeight="1">
      <c r="A56" s="838">
        <f t="shared" si="7"/>
        <v>51</v>
      </c>
      <c r="B56" s="1045" t="s">
        <v>64</v>
      </c>
      <c r="C56" s="844" t="s">
        <v>66</v>
      </c>
      <c r="D56" s="907">
        <v>13</v>
      </c>
      <c r="E56" s="824">
        <v>13</v>
      </c>
      <c r="F56" s="905"/>
      <c r="G56" s="854"/>
      <c r="H56" s="863"/>
      <c r="I56" s="842"/>
      <c r="J56" s="824">
        <f t="shared" ref="J56:J67" si="21">SUM(F56:I56)*$E56</f>
        <v>0</v>
      </c>
      <c r="K56" s="825"/>
      <c r="L56" s="828"/>
      <c r="M56" s="827">
        <v>7</v>
      </c>
      <c r="N56" s="827"/>
      <c r="O56" s="824">
        <f t="shared" si="10"/>
        <v>91</v>
      </c>
      <c r="P56" s="825"/>
      <c r="Q56" s="825"/>
      <c r="R56" s="827"/>
      <c r="S56" s="827"/>
      <c r="T56" s="846">
        <f t="shared" si="16"/>
        <v>0</v>
      </c>
      <c r="U56" s="825">
        <f t="shared" si="15"/>
        <v>0</v>
      </c>
      <c r="V56" s="825">
        <f t="shared" si="17"/>
        <v>0</v>
      </c>
      <c r="W56" s="827">
        <f t="shared" si="18"/>
        <v>7</v>
      </c>
      <c r="X56" s="827">
        <f t="shared" si="19"/>
        <v>0</v>
      </c>
      <c r="Y56" s="824">
        <f t="shared" si="20"/>
        <v>91</v>
      </c>
      <c r="Z56" s="838">
        <f t="shared" si="8"/>
        <v>51</v>
      </c>
      <c r="AA56" s="895" t="str">
        <f t="shared" si="5"/>
        <v>Hành tây</v>
      </c>
      <c r="AB56" s="844" t="str">
        <f t="shared" si="5"/>
        <v>kg</v>
      </c>
      <c r="AC56" s="845">
        <f t="shared" si="5"/>
        <v>13</v>
      </c>
      <c r="AD56" s="858">
        <f t="shared" si="5"/>
        <v>13</v>
      </c>
      <c r="AE56" s="832">
        <v>0</v>
      </c>
      <c r="AF56" s="832">
        <v>0</v>
      </c>
      <c r="AG56" s="832">
        <v>0</v>
      </c>
      <c r="AH56" s="832">
        <v>0</v>
      </c>
      <c r="AI56" s="824">
        <f t="shared" si="6"/>
        <v>0</v>
      </c>
      <c r="AJ56" s="879">
        <f t="shared" si="13"/>
        <v>0</v>
      </c>
      <c r="AK56" s="879">
        <f t="shared" si="13"/>
        <v>0</v>
      </c>
      <c r="AL56" s="879">
        <f t="shared" si="13"/>
        <v>7</v>
      </c>
      <c r="AM56" s="879">
        <f t="shared" si="13"/>
        <v>0</v>
      </c>
      <c r="AN56" s="849">
        <f t="shared" si="14"/>
        <v>91</v>
      </c>
      <c r="AO56" s="825">
        <f t="shared" si="3"/>
        <v>0</v>
      </c>
      <c r="AP56" s="825">
        <f t="shared" si="3"/>
        <v>0</v>
      </c>
      <c r="AQ56" s="825">
        <f t="shared" si="3"/>
        <v>7</v>
      </c>
      <c r="AR56" s="825">
        <f t="shared" si="3"/>
        <v>0</v>
      </c>
      <c r="AS56" s="825">
        <f t="shared" si="3"/>
        <v>91</v>
      </c>
      <c r="AT56" s="850">
        <f t="shared" si="9"/>
        <v>0</v>
      </c>
      <c r="AU56" s="1570" t="s">
        <v>861</v>
      </c>
      <c r="AV56" s="1571"/>
      <c r="AW56" s="1571"/>
      <c r="AX56" s="1571"/>
      <c r="AY56" s="936" t="s">
        <v>29</v>
      </c>
      <c r="AZ56" s="945">
        <f ca="1">SUMIF(AA6:AR68,"Gạo*",AO6:AO68)+SUMIF(AA6:AR68,"Gạo*",AP6:AP68)+SUMIF(AA6:AR68,"Gạo*",AQ6:AQ68)+SUMIF(AA6:AR68,"Gạo*",AR6:AR68)</f>
        <v>88</v>
      </c>
    </row>
    <row r="57" spans="1:52" ht="13.5" customHeight="1">
      <c r="A57" s="838">
        <f t="shared" si="7"/>
        <v>52</v>
      </c>
      <c r="B57" s="1046" t="s">
        <v>511</v>
      </c>
      <c r="C57" s="844" t="s">
        <v>66</v>
      </c>
      <c r="D57" s="907">
        <v>20</v>
      </c>
      <c r="E57" s="824">
        <v>15</v>
      </c>
      <c r="F57" s="905"/>
      <c r="G57" s="854"/>
      <c r="H57" s="863"/>
      <c r="I57" s="842"/>
      <c r="J57" s="824">
        <f t="shared" si="21"/>
        <v>0</v>
      </c>
      <c r="K57" s="825"/>
      <c r="L57" s="825"/>
      <c r="M57" s="827"/>
      <c r="N57" s="827"/>
      <c r="O57" s="824">
        <f t="shared" si="10"/>
        <v>0</v>
      </c>
      <c r="P57" s="825"/>
      <c r="Q57" s="825"/>
      <c r="R57" s="827">
        <v>3</v>
      </c>
      <c r="S57" s="827"/>
      <c r="T57" s="846">
        <f t="shared" si="16"/>
        <v>45</v>
      </c>
      <c r="U57" s="825">
        <f t="shared" si="15"/>
        <v>0</v>
      </c>
      <c r="V57" s="825">
        <f t="shared" si="17"/>
        <v>0</v>
      </c>
      <c r="W57" s="827">
        <f t="shared" si="18"/>
        <v>3</v>
      </c>
      <c r="X57" s="827">
        <f t="shared" si="19"/>
        <v>0</v>
      </c>
      <c r="Y57" s="824">
        <f t="shared" si="20"/>
        <v>45</v>
      </c>
      <c r="Z57" s="838">
        <f t="shared" si="8"/>
        <v>52</v>
      </c>
      <c r="AA57" s="895" t="str">
        <f t="shared" si="5"/>
        <v>Sã</v>
      </c>
      <c r="AB57" s="844" t="str">
        <f t="shared" si="5"/>
        <v>kg</v>
      </c>
      <c r="AC57" s="845">
        <f t="shared" si="5"/>
        <v>20</v>
      </c>
      <c r="AD57" s="858">
        <f t="shared" si="5"/>
        <v>15</v>
      </c>
      <c r="AE57" s="832">
        <v>0</v>
      </c>
      <c r="AF57" s="832">
        <v>0</v>
      </c>
      <c r="AG57" s="832">
        <v>0</v>
      </c>
      <c r="AH57" s="832">
        <v>0</v>
      </c>
      <c r="AI57" s="824">
        <f t="shared" si="6"/>
        <v>0</v>
      </c>
      <c r="AJ57" s="879">
        <f t="shared" si="13"/>
        <v>0</v>
      </c>
      <c r="AK57" s="879">
        <f t="shared" si="13"/>
        <v>0</v>
      </c>
      <c r="AL57" s="879">
        <f t="shared" si="13"/>
        <v>3</v>
      </c>
      <c r="AM57" s="879">
        <f t="shared" si="13"/>
        <v>0</v>
      </c>
      <c r="AN57" s="849">
        <f t="shared" si="14"/>
        <v>45</v>
      </c>
      <c r="AO57" s="825">
        <f t="shared" ref="AO57:AS67" si="22">U57</f>
        <v>0</v>
      </c>
      <c r="AP57" s="825">
        <f t="shared" si="22"/>
        <v>0</v>
      </c>
      <c r="AQ57" s="825">
        <f t="shared" si="22"/>
        <v>3</v>
      </c>
      <c r="AR57" s="825">
        <f t="shared" si="22"/>
        <v>0</v>
      </c>
      <c r="AS57" s="825">
        <f t="shared" si="22"/>
        <v>45</v>
      </c>
      <c r="AT57" s="850">
        <f t="shared" si="9"/>
        <v>15</v>
      </c>
      <c r="AU57" s="1570" t="s">
        <v>862</v>
      </c>
      <c r="AV57" s="1571"/>
      <c r="AW57" s="1571"/>
      <c r="AX57" s="1571"/>
      <c r="AY57" s="936" t="s">
        <v>29</v>
      </c>
      <c r="AZ57" s="1050"/>
    </row>
    <row r="58" spans="1:52" ht="13.5" customHeight="1">
      <c r="A58" s="838">
        <f t="shared" si="7"/>
        <v>53</v>
      </c>
      <c r="B58" s="906" t="s">
        <v>895</v>
      </c>
      <c r="C58" s="844" t="s">
        <v>66</v>
      </c>
      <c r="D58" s="907">
        <v>8</v>
      </c>
      <c r="E58" s="824">
        <v>8</v>
      </c>
      <c r="F58" s="905"/>
      <c r="G58" s="854"/>
      <c r="H58" s="842"/>
      <c r="I58" s="842"/>
      <c r="J58" s="824">
        <f t="shared" si="21"/>
        <v>0</v>
      </c>
      <c r="K58" s="825"/>
      <c r="L58" s="828"/>
      <c r="M58" s="827">
        <v>6</v>
      </c>
      <c r="N58" s="827"/>
      <c r="O58" s="824">
        <f t="shared" si="10"/>
        <v>48</v>
      </c>
      <c r="P58" s="825"/>
      <c r="Q58" s="825"/>
      <c r="R58" s="827"/>
      <c r="S58" s="827"/>
      <c r="T58" s="846">
        <f>SUM(P58:S58)*$E58</f>
        <v>0</v>
      </c>
      <c r="U58" s="825">
        <f t="shared" si="15"/>
        <v>0</v>
      </c>
      <c r="V58" s="825">
        <f t="shared" si="17"/>
        <v>0</v>
      </c>
      <c r="W58" s="827">
        <f t="shared" si="18"/>
        <v>6</v>
      </c>
      <c r="X58" s="827">
        <f t="shared" si="19"/>
        <v>0</v>
      </c>
      <c r="Y58" s="824">
        <f t="shared" si="20"/>
        <v>48</v>
      </c>
      <c r="Z58" s="838">
        <f t="shared" si="8"/>
        <v>53</v>
      </c>
      <c r="AA58" s="895" t="str">
        <f t="shared" si="5"/>
        <v>Mùng bac hà</v>
      </c>
      <c r="AB58" s="844" t="str">
        <f t="shared" si="5"/>
        <v>kg</v>
      </c>
      <c r="AC58" s="845">
        <f t="shared" si="5"/>
        <v>8</v>
      </c>
      <c r="AD58" s="858">
        <f t="shared" si="5"/>
        <v>8</v>
      </c>
      <c r="AE58" s="832">
        <v>0</v>
      </c>
      <c r="AF58" s="832">
        <v>0</v>
      </c>
      <c r="AG58" s="832">
        <v>0</v>
      </c>
      <c r="AH58" s="832">
        <v>0</v>
      </c>
      <c r="AI58" s="824">
        <f t="shared" si="6"/>
        <v>0</v>
      </c>
      <c r="AJ58" s="879">
        <f t="shared" si="13"/>
        <v>0</v>
      </c>
      <c r="AK58" s="879">
        <f t="shared" si="13"/>
        <v>0</v>
      </c>
      <c r="AL58" s="879">
        <f t="shared" si="13"/>
        <v>6</v>
      </c>
      <c r="AM58" s="879">
        <f t="shared" si="13"/>
        <v>0</v>
      </c>
      <c r="AN58" s="849">
        <f t="shared" si="14"/>
        <v>48</v>
      </c>
      <c r="AO58" s="825">
        <f t="shared" si="22"/>
        <v>0</v>
      </c>
      <c r="AP58" s="825">
        <f t="shared" si="22"/>
        <v>0</v>
      </c>
      <c r="AQ58" s="825">
        <f t="shared" si="22"/>
        <v>6</v>
      </c>
      <c r="AR58" s="825">
        <f t="shared" si="22"/>
        <v>0</v>
      </c>
      <c r="AS58" s="825">
        <f t="shared" si="22"/>
        <v>48</v>
      </c>
      <c r="AT58" s="850">
        <f t="shared" si="9"/>
        <v>0</v>
      </c>
      <c r="AU58" s="1568" t="s">
        <v>863</v>
      </c>
      <c r="AV58" s="1569"/>
      <c r="AW58" s="1569"/>
      <c r="AX58" s="1569"/>
      <c r="AY58" s="936" t="s">
        <v>29</v>
      </c>
      <c r="AZ58" s="945">
        <f ca="1">AZ56+AZ57</f>
        <v>88</v>
      </c>
    </row>
    <row r="59" spans="1:52" ht="13.5" customHeight="1">
      <c r="A59" s="838">
        <f t="shared" si="7"/>
        <v>54</v>
      </c>
      <c r="B59" s="906" t="s">
        <v>512</v>
      </c>
      <c r="C59" s="844" t="s">
        <v>66</v>
      </c>
      <c r="D59" s="907">
        <v>20</v>
      </c>
      <c r="E59" s="824">
        <v>20</v>
      </c>
      <c r="F59" s="905"/>
      <c r="G59" s="872"/>
      <c r="H59" s="842"/>
      <c r="I59" s="842"/>
      <c r="J59" s="824">
        <f t="shared" si="21"/>
        <v>0</v>
      </c>
      <c r="K59" s="825"/>
      <c r="L59" s="828"/>
      <c r="M59" s="827"/>
      <c r="N59" s="827"/>
      <c r="O59" s="824">
        <f t="shared" si="10"/>
        <v>0</v>
      </c>
      <c r="P59" s="825"/>
      <c r="Q59" s="828"/>
      <c r="R59" s="827">
        <v>3</v>
      </c>
      <c r="S59" s="827"/>
      <c r="T59" s="846">
        <f>SUM(P59:S59)*$E59</f>
        <v>60</v>
      </c>
      <c r="U59" s="825">
        <f t="shared" si="15"/>
        <v>0</v>
      </c>
      <c r="V59" s="825">
        <f t="shared" si="17"/>
        <v>0</v>
      </c>
      <c r="W59" s="827">
        <f t="shared" si="18"/>
        <v>3</v>
      </c>
      <c r="X59" s="827">
        <f t="shared" si="19"/>
        <v>0</v>
      </c>
      <c r="Y59" s="824">
        <f t="shared" si="20"/>
        <v>60</v>
      </c>
      <c r="Z59" s="838">
        <f t="shared" si="8"/>
        <v>54</v>
      </c>
      <c r="AA59" s="895" t="str">
        <f t="shared" si="5"/>
        <v>Riềng</v>
      </c>
      <c r="AB59" s="844" t="str">
        <f t="shared" si="5"/>
        <v>kg</v>
      </c>
      <c r="AC59" s="845">
        <f t="shared" si="5"/>
        <v>20</v>
      </c>
      <c r="AD59" s="858">
        <f t="shared" si="5"/>
        <v>20</v>
      </c>
      <c r="AE59" s="832">
        <v>0</v>
      </c>
      <c r="AF59" s="832">
        <v>0</v>
      </c>
      <c r="AG59" s="832">
        <v>0</v>
      </c>
      <c r="AH59" s="832">
        <v>0</v>
      </c>
      <c r="AI59" s="824">
        <f t="shared" si="6"/>
        <v>0</v>
      </c>
      <c r="AJ59" s="879">
        <f t="shared" si="13"/>
        <v>0</v>
      </c>
      <c r="AK59" s="879">
        <f t="shared" si="13"/>
        <v>0</v>
      </c>
      <c r="AL59" s="879">
        <f t="shared" si="13"/>
        <v>3</v>
      </c>
      <c r="AM59" s="879">
        <f t="shared" si="13"/>
        <v>0</v>
      </c>
      <c r="AN59" s="849">
        <f t="shared" si="14"/>
        <v>60</v>
      </c>
      <c r="AO59" s="825">
        <f t="shared" si="22"/>
        <v>0</v>
      </c>
      <c r="AP59" s="825">
        <f t="shared" si="22"/>
        <v>0</v>
      </c>
      <c r="AQ59" s="825">
        <f t="shared" si="22"/>
        <v>3</v>
      </c>
      <c r="AR59" s="825">
        <f t="shared" si="22"/>
        <v>0</v>
      </c>
      <c r="AS59" s="825">
        <f t="shared" si="22"/>
        <v>60</v>
      </c>
      <c r="AT59" s="850">
        <f t="shared" si="9"/>
        <v>0</v>
      </c>
      <c r="AU59" s="1566" t="s">
        <v>864</v>
      </c>
      <c r="AV59" s="1567"/>
      <c r="AW59" s="1567"/>
      <c r="AX59" s="1567"/>
      <c r="AY59" s="936" t="s">
        <v>29</v>
      </c>
      <c r="AZ59" s="945">
        <f ca="1">IF(AZ55-AZ58&gt;0,AZ55-AZ58,0)</f>
        <v>0</v>
      </c>
    </row>
    <row r="60" spans="1:52" ht="13.5" customHeight="1">
      <c r="A60" s="838">
        <f t="shared" si="7"/>
        <v>55</v>
      </c>
      <c r="B60" s="911" t="s">
        <v>896</v>
      </c>
      <c r="C60" s="844" t="s">
        <v>66</v>
      </c>
      <c r="D60" s="907">
        <v>10</v>
      </c>
      <c r="E60" s="824">
        <v>10</v>
      </c>
      <c r="F60" s="905"/>
      <c r="G60" s="854"/>
      <c r="H60" s="842">
        <v>4</v>
      </c>
      <c r="I60" s="842"/>
      <c r="J60" s="824">
        <f t="shared" si="21"/>
        <v>40</v>
      </c>
      <c r="K60" s="825"/>
      <c r="L60" s="853"/>
      <c r="M60" s="827">
        <v>4</v>
      </c>
      <c r="N60" s="827"/>
      <c r="O60" s="824">
        <f t="shared" si="10"/>
        <v>40</v>
      </c>
      <c r="P60" s="825"/>
      <c r="Q60" s="825"/>
      <c r="R60" s="827">
        <v>4</v>
      </c>
      <c r="S60" s="827"/>
      <c r="T60" s="846">
        <f t="shared" ref="T60:T67" si="23">SUM(P60:S60)*$E60</f>
        <v>40</v>
      </c>
      <c r="U60" s="825">
        <f t="shared" si="15"/>
        <v>0</v>
      </c>
      <c r="V60" s="825">
        <f t="shared" si="17"/>
        <v>0</v>
      </c>
      <c r="W60" s="827">
        <f t="shared" si="18"/>
        <v>12</v>
      </c>
      <c r="X60" s="827">
        <f t="shared" si="19"/>
        <v>0</v>
      </c>
      <c r="Y60" s="824">
        <f t="shared" si="20"/>
        <v>120</v>
      </c>
      <c r="Z60" s="838">
        <f t="shared" si="8"/>
        <v>55</v>
      </c>
      <c r="AA60" s="895" t="str">
        <f t="shared" si="5"/>
        <v>Rau canh</v>
      </c>
      <c r="AB60" s="844" t="str">
        <f t="shared" si="5"/>
        <v>kg</v>
      </c>
      <c r="AC60" s="845">
        <f t="shared" si="5"/>
        <v>10</v>
      </c>
      <c r="AD60" s="858">
        <f t="shared" si="5"/>
        <v>10</v>
      </c>
      <c r="AE60" s="832">
        <v>0</v>
      </c>
      <c r="AF60" s="832">
        <v>0</v>
      </c>
      <c r="AG60" s="832">
        <v>0</v>
      </c>
      <c r="AH60" s="832">
        <v>0</v>
      </c>
      <c r="AI60" s="824">
        <f t="shared" si="6"/>
        <v>0</v>
      </c>
      <c r="AJ60" s="879">
        <f t="shared" si="13"/>
        <v>0</v>
      </c>
      <c r="AK60" s="879">
        <f t="shared" si="13"/>
        <v>0</v>
      </c>
      <c r="AL60" s="879">
        <f t="shared" si="13"/>
        <v>12</v>
      </c>
      <c r="AM60" s="879">
        <f t="shared" si="13"/>
        <v>0</v>
      </c>
      <c r="AN60" s="849">
        <f t="shared" si="14"/>
        <v>120</v>
      </c>
      <c r="AO60" s="825">
        <f t="shared" si="22"/>
        <v>0</v>
      </c>
      <c r="AP60" s="825">
        <f t="shared" si="22"/>
        <v>0</v>
      </c>
      <c r="AQ60" s="825">
        <f t="shared" si="22"/>
        <v>12</v>
      </c>
      <c r="AR60" s="825">
        <f t="shared" si="22"/>
        <v>0</v>
      </c>
      <c r="AS60" s="825">
        <f t="shared" si="22"/>
        <v>120</v>
      </c>
      <c r="AT60" s="850">
        <f t="shared" si="9"/>
        <v>0</v>
      </c>
      <c r="AU60" s="1482" t="s">
        <v>797</v>
      </c>
      <c r="AV60" s="1483"/>
      <c r="AW60" s="1483"/>
      <c r="AX60" s="1483"/>
      <c r="AY60" s="894" t="s">
        <v>29</v>
      </c>
      <c r="AZ60" s="918">
        <f ca="1">IF(AZ55-AZ58&lt;0,AZ58-AZ55,0)</f>
        <v>0.18000000000000682</v>
      </c>
    </row>
    <row r="61" spans="1:52" ht="13.5" customHeight="1">
      <c r="A61" s="838">
        <v>56</v>
      </c>
      <c r="B61" s="906"/>
      <c r="C61" s="844"/>
      <c r="D61" s="907"/>
      <c r="E61" s="824"/>
      <c r="F61" s="905"/>
      <c r="G61" s="854"/>
      <c r="H61" s="842"/>
      <c r="I61" s="842"/>
      <c r="J61" s="824">
        <f t="shared" si="21"/>
        <v>0</v>
      </c>
      <c r="K61" s="825"/>
      <c r="L61" s="825"/>
      <c r="M61" s="827"/>
      <c r="N61" s="827"/>
      <c r="O61" s="824">
        <f t="shared" si="10"/>
        <v>0</v>
      </c>
      <c r="P61" s="825"/>
      <c r="Q61" s="825"/>
      <c r="R61" s="827"/>
      <c r="S61" s="827"/>
      <c r="T61" s="846">
        <f t="shared" si="23"/>
        <v>0</v>
      </c>
      <c r="U61" s="825">
        <f t="shared" si="15"/>
        <v>0</v>
      </c>
      <c r="V61" s="825">
        <f t="shared" si="17"/>
        <v>0</v>
      </c>
      <c r="W61" s="827">
        <f t="shared" si="18"/>
        <v>0</v>
      </c>
      <c r="X61" s="827">
        <f t="shared" si="19"/>
        <v>0</v>
      </c>
      <c r="Y61" s="824">
        <f t="shared" si="20"/>
        <v>0</v>
      </c>
      <c r="Z61" s="838">
        <f t="shared" si="8"/>
        <v>56</v>
      </c>
      <c r="AA61" s="895">
        <f t="shared" si="5"/>
        <v>0</v>
      </c>
      <c r="AB61" s="844">
        <f t="shared" si="5"/>
        <v>0</v>
      </c>
      <c r="AC61" s="845">
        <f t="shared" si="5"/>
        <v>0</v>
      </c>
      <c r="AD61" s="858">
        <f t="shared" si="5"/>
        <v>0</v>
      </c>
      <c r="AE61" s="832">
        <v>0</v>
      </c>
      <c r="AF61" s="832">
        <v>0</v>
      </c>
      <c r="AG61" s="832">
        <v>0</v>
      </c>
      <c r="AH61" s="832">
        <v>0</v>
      </c>
      <c r="AI61" s="824">
        <f t="shared" si="6"/>
        <v>0</v>
      </c>
      <c r="AJ61" s="879">
        <f t="shared" si="13"/>
        <v>0</v>
      </c>
      <c r="AK61" s="879">
        <f t="shared" si="13"/>
        <v>0</v>
      </c>
      <c r="AL61" s="879">
        <f t="shared" si="13"/>
        <v>0</v>
      </c>
      <c r="AM61" s="879">
        <f t="shared" si="13"/>
        <v>0</v>
      </c>
      <c r="AN61" s="849">
        <f t="shared" si="14"/>
        <v>0</v>
      </c>
      <c r="AO61" s="825">
        <f t="shared" si="22"/>
        <v>0</v>
      </c>
      <c r="AP61" s="825">
        <f t="shared" si="22"/>
        <v>0</v>
      </c>
      <c r="AQ61" s="825">
        <f t="shared" si="22"/>
        <v>0</v>
      </c>
      <c r="AR61" s="825">
        <f t="shared" si="22"/>
        <v>0</v>
      </c>
      <c r="AS61" s="825">
        <f t="shared" si="22"/>
        <v>0</v>
      </c>
      <c r="AT61" s="850" t="str">
        <f t="shared" si="9"/>
        <v/>
      </c>
      <c r="AU61" s="893"/>
      <c r="AV61" s="894"/>
      <c r="AW61" s="894"/>
      <c r="AX61" s="894"/>
      <c r="AY61" s="894"/>
      <c r="AZ61" s="918"/>
    </row>
    <row r="62" spans="1:52" ht="13.5" customHeight="1">
      <c r="A62" s="838">
        <v>57</v>
      </c>
      <c r="B62" s="906"/>
      <c r="C62" s="844"/>
      <c r="D62" s="907"/>
      <c r="E62" s="824"/>
      <c r="F62" s="905"/>
      <c r="G62" s="854"/>
      <c r="H62" s="842"/>
      <c r="I62" s="842"/>
      <c r="J62" s="824">
        <f t="shared" si="21"/>
        <v>0</v>
      </c>
      <c r="K62" s="825"/>
      <c r="L62" s="825"/>
      <c r="M62" s="827"/>
      <c r="N62" s="827"/>
      <c r="O62" s="824">
        <f t="shared" si="10"/>
        <v>0</v>
      </c>
      <c r="P62" s="825"/>
      <c r="Q62" s="825"/>
      <c r="R62" s="827"/>
      <c r="S62" s="827"/>
      <c r="T62" s="846">
        <f t="shared" si="23"/>
        <v>0</v>
      </c>
      <c r="U62" s="825">
        <f t="shared" si="15"/>
        <v>0</v>
      </c>
      <c r="V62" s="825">
        <f t="shared" si="17"/>
        <v>0</v>
      </c>
      <c r="W62" s="827">
        <f t="shared" si="18"/>
        <v>0</v>
      </c>
      <c r="X62" s="827">
        <f t="shared" si="19"/>
        <v>0</v>
      </c>
      <c r="Y62" s="824">
        <f t="shared" si="20"/>
        <v>0</v>
      </c>
      <c r="Z62" s="838">
        <f t="shared" si="8"/>
        <v>57</v>
      </c>
      <c r="AA62" s="895">
        <f t="shared" si="5"/>
        <v>0</v>
      </c>
      <c r="AB62" s="844">
        <f t="shared" si="5"/>
        <v>0</v>
      </c>
      <c r="AC62" s="845">
        <f t="shared" si="5"/>
        <v>0</v>
      </c>
      <c r="AD62" s="858">
        <f t="shared" si="5"/>
        <v>0</v>
      </c>
      <c r="AE62" s="832">
        <v>0</v>
      </c>
      <c r="AF62" s="832">
        <v>0</v>
      </c>
      <c r="AG62" s="832">
        <v>0</v>
      </c>
      <c r="AH62" s="832">
        <v>0</v>
      </c>
      <c r="AI62" s="824">
        <f t="shared" si="6"/>
        <v>0</v>
      </c>
      <c r="AJ62" s="879">
        <f t="shared" si="13"/>
        <v>0</v>
      </c>
      <c r="AK62" s="879">
        <f t="shared" si="13"/>
        <v>0</v>
      </c>
      <c r="AL62" s="879">
        <f t="shared" si="13"/>
        <v>0</v>
      </c>
      <c r="AM62" s="879">
        <f t="shared" si="13"/>
        <v>0</v>
      </c>
      <c r="AN62" s="849">
        <f t="shared" si="14"/>
        <v>0</v>
      </c>
      <c r="AO62" s="825">
        <f t="shared" si="22"/>
        <v>0</v>
      </c>
      <c r="AP62" s="825">
        <f t="shared" si="22"/>
        <v>0</v>
      </c>
      <c r="AQ62" s="825">
        <f t="shared" si="22"/>
        <v>0</v>
      </c>
      <c r="AR62" s="825">
        <f t="shared" si="22"/>
        <v>0</v>
      </c>
      <c r="AS62" s="825">
        <f t="shared" si="22"/>
        <v>0</v>
      </c>
      <c r="AT62" s="850" t="str">
        <f t="shared" si="9"/>
        <v/>
      </c>
      <c r="AU62" s="893"/>
      <c r="AV62" s="894"/>
      <c r="AW62" s="894"/>
      <c r="AX62" s="894"/>
      <c r="AY62" s="894"/>
      <c r="AZ62" s="918"/>
    </row>
    <row r="63" spans="1:52" ht="13.5" customHeight="1">
      <c r="A63" s="838">
        <v>58</v>
      </c>
      <c r="B63" s="906"/>
      <c r="C63" s="844"/>
      <c r="D63" s="907"/>
      <c r="E63" s="824"/>
      <c r="F63" s="905"/>
      <c r="G63" s="854"/>
      <c r="H63" s="842"/>
      <c r="I63" s="842"/>
      <c r="J63" s="824">
        <f t="shared" si="21"/>
        <v>0</v>
      </c>
      <c r="K63" s="825"/>
      <c r="L63" s="825"/>
      <c r="M63" s="827"/>
      <c r="N63" s="827"/>
      <c r="O63" s="824">
        <f t="shared" si="10"/>
        <v>0</v>
      </c>
      <c r="P63" s="825"/>
      <c r="Q63" s="825"/>
      <c r="R63" s="827"/>
      <c r="S63" s="827"/>
      <c r="T63" s="846">
        <f>SUM(P63:S63)*$E63</f>
        <v>0</v>
      </c>
      <c r="U63" s="825">
        <f t="shared" si="15"/>
        <v>0</v>
      </c>
      <c r="V63" s="825">
        <f>SUM(G63,L63,Q63)</f>
        <v>0</v>
      </c>
      <c r="W63" s="827">
        <v>0</v>
      </c>
      <c r="X63" s="827">
        <f t="shared" ref="X63:Y67" si="24">SUM(I63,N63,S63)</f>
        <v>0</v>
      </c>
      <c r="Y63" s="824">
        <f t="shared" si="24"/>
        <v>0</v>
      </c>
      <c r="Z63" s="838">
        <f t="shared" si="8"/>
        <v>58</v>
      </c>
      <c r="AA63" s="895">
        <f t="shared" si="5"/>
        <v>0</v>
      </c>
      <c r="AB63" s="844">
        <f t="shared" si="5"/>
        <v>0</v>
      </c>
      <c r="AC63" s="845">
        <f t="shared" si="5"/>
        <v>0</v>
      </c>
      <c r="AD63" s="858">
        <f t="shared" si="5"/>
        <v>0</v>
      </c>
      <c r="AE63" s="832">
        <v>0</v>
      </c>
      <c r="AF63" s="832">
        <v>0</v>
      </c>
      <c r="AG63" s="832">
        <v>0</v>
      </c>
      <c r="AH63" s="832">
        <v>0</v>
      </c>
      <c r="AI63" s="824">
        <f t="shared" si="6"/>
        <v>0</v>
      </c>
      <c r="AJ63" s="879">
        <f t="shared" si="13"/>
        <v>0</v>
      </c>
      <c r="AK63" s="879">
        <f t="shared" si="13"/>
        <v>0</v>
      </c>
      <c r="AL63" s="879">
        <f t="shared" si="13"/>
        <v>0</v>
      </c>
      <c r="AM63" s="879">
        <f t="shared" si="13"/>
        <v>0</v>
      </c>
      <c r="AN63" s="849">
        <f t="shared" si="14"/>
        <v>0</v>
      </c>
      <c r="AO63" s="825">
        <f t="shared" si="22"/>
        <v>0</v>
      </c>
      <c r="AP63" s="825">
        <f t="shared" si="22"/>
        <v>0</v>
      </c>
      <c r="AQ63" s="825">
        <f t="shared" si="22"/>
        <v>0</v>
      </c>
      <c r="AR63" s="825">
        <f t="shared" si="22"/>
        <v>0</v>
      </c>
      <c r="AS63" s="825">
        <f t="shared" si="22"/>
        <v>0</v>
      </c>
      <c r="AT63" s="850" t="str">
        <f t="shared" si="9"/>
        <v/>
      </c>
      <c r="AU63" s="893"/>
      <c r="AV63" s="894"/>
      <c r="AW63" s="894"/>
      <c r="AX63" s="894"/>
      <c r="AY63" s="894"/>
      <c r="AZ63" s="918"/>
    </row>
    <row r="64" spans="1:52" ht="13.5" customHeight="1">
      <c r="A64" s="838">
        <v>59</v>
      </c>
      <c r="B64" s="906"/>
      <c r="C64" s="844"/>
      <c r="D64" s="907"/>
      <c r="E64" s="824"/>
      <c r="F64" s="905"/>
      <c r="G64" s="854"/>
      <c r="H64" s="842"/>
      <c r="I64" s="842"/>
      <c r="J64" s="824">
        <f t="shared" si="21"/>
        <v>0</v>
      </c>
      <c r="K64" s="825"/>
      <c r="L64" s="825"/>
      <c r="M64" s="827"/>
      <c r="N64" s="827"/>
      <c r="O64" s="824">
        <f t="shared" si="10"/>
        <v>0</v>
      </c>
      <c r="P64" s="825"/>
      <c r="Q64" s="825"/>
      <c r="R64" s="827"/>
      <c r="S64" s="827"/>
      <c r="T64" s="846">
        <f t="shared" si="23"/>
        <v>0</v>
      </c>
      <c r="U64" s="825">
        <f t="shared" si="15"/>
        <v>0</v>
      </c>
      <c r="V64" s="825">
        <f>SUM(G64,L64,Q64)</f>
        <v>0</v>
      </c>
      <c r="W64" s="827">
        <f>SUM(H64,M64,R64)</f>
        <v>0</v>
      </c>
      <c r="X64" s="827">
        <f t="shared" si="24"/>
        <v>0</v>
      </c>
      <c r="Y64" s="824">
        <f t="shared" si="24"/>
        <v>0</v>
      </c>
      <c r="Z64" s="838">
        <f t="shared" si="8"/>
        <v>59</v>
      </c>
      <c r="AA64" s="895">
        <f t="shared" si="5"/>
        <v>0</v>
      </c>
      <c r="AB64" s="844">
        <f t="shared" si="5"/>
        <v>0</v>
      </c>
      <c r="AC64" s="845">
        <f t="shared" si="5"/>
        <v>0</v>
      </c>
      <c r="AD64" s="858">
        <f t="shared" si="5"/>
        <v>0</v>
      </c>
      <c r="AE64" s="832">
        <v>0</v>
      </c>
      <c r="AF64" s="832">
        <v>0</v>
      </c>
      <c r="AG64" s="832">
        <v>0</v>
      </c>
      <c r="AH64" s="832">
        <v>0</v>
      </c>
      <c r="AI64" s="824">
        <f t="shared" si="6"/>
        <v>0</v>
      </c>
      <c r="AJ64" s="879">
        <f t="shared" si="13"/>
        <v>0</v>
      </c>
      <c r="AK64" s="879">
        <f t="shared" si="13"/>
        <v>0</v>
      </c>
      <c r="AL64" s="879">
        <f t="shared" si="13"/>
        <v>0</v>
      </c>
      <c r="AM64" s="879">
        <f t="shared" si="13"/>
        <v>0</v>
      </c>
      <c r="AN64" s="849">
        <f t="shared" si="14"/>
        <v>0</v>
      </c>
      <c r="AO64" s="825">
        <f t="shared" si="22"/>
        <v>0</v>
      </c>
      <c r="AP64" s="825">
        <f t="shared" si="22"/>
        <v>0</v>
      </c>
      <c r="AQ64" s="825">
        <f t="shared" si="22"/>
        <v>0</v>
      </c>
      <c r="AR64" s="825">
        <f t="shared" si="22"/>
        <v>0</v>
      </c>
      <c r="AS64" s="825">
        <f t="shared" si="22"/>
        <v>0</v>
      </c>
      <c r="AT64" s="850" t="str">
        <f t="shared" si="9"/>
        <v/>
      </c>
      <c r="AU64" s="893"/>
      <c r="AV64" s="894"/>
      <c r="AW64" s="894"/>
      <c r="AX64" s="894"/>
      <c r="AY64" s="894"/>
      <c r="AZ64" s="918"/>
    </row>
    <row r="65" spans="1:52" ht="13.5" customHeight="1">
      <c r="A65" s="838">
        <v>60</v>
      </c>
      <c r="B65" s="906"/>
      <c r="C65" s="844"/>
      <c r="D65" s="907"/>
      <c r="E65" s="824"/>
      <c r="F65" s="905"/>
      <c r="G65" s="854"/>
      <c r="H65" s="842"/>
      <c r="I65" s="842"/>
      <c r="J65" s="824">
        <f t="shared" si="21"/>
        <v>0</v>
      </c>
      <c r="K65" s="825"/>
      <c r="L65" s="825"/>
      <c r="M65" s="827"/>
      <c r="N65" s="827"/>
      <c r="O65" s="824">
        <f t="shared" si="10"/>
        <v>0</v>
      </c>
      <c r="P65" s="825"/>
      <c r="Q65" s="825"/>
      <c r="R65" s="827"/>
      <c r="S65" s="827"/>
      <c r="T65" s="846">
        <f t="shared" si="23"/>
        <v>0</v>
      </c>
      <c r="U65" s="825">
        <f t="shared" si="15"/>
        <v>0</v>
      </c>
      <c r="V65" s="825">
        <f>SUM(G65,L65,Q65)</f>
        <v>0</v>
      </c>
      <c r="W65" s="827">
        <f>SUM(H65,M65,R65)</f>
        <v>0</v>
      </c>
      <c r="X65" s="827">
        <f t="shared" si="24"/>
        <v>0</v>
      </c>
      <c r="Y65" s="824">
        <f t="shared" si="24"/>
        <v>0</v>
      </c>
      <c r="Z65" s="838">
        <f t="shared" si="8"/>
        <v>60</v>
      </c>
      <c r="AA65" s="895">
        <f t="shared" si="5"/>
        <v>0</v>
      </c>
      <c r="AB65" s="844">
        <f t="shared" si="5"/>
        <v>0</v>
      </c>
      <c r="AC65" s="845">
        <f t="shared" si="5"/>
        <v>0</v>
      </c>
      <c r="AD65" s="858">
        <f t="shared" si="5"/>
        <v>0</v>
      </c>
      <c r="AE65" s="832">
        <v>0</v>
      </c>
      <c r="AF65" s="832">
        <v>0</v>
      </c>
      <c r="AG65" s="832">
        <v>0</v>
      </c>
      <c r="AH65" s="832">
        <v>0</v>
      </c>
      <c r="AI65" s="824">
        <f t="shared" si="6"/>
        <v>0</v>
      </c>
      <c r="AJ65" s="879">
        <f t="shared" si="13"/>
        <v>0</v>
      </c>
      <c r="AK65" s="879">
        <f t="shared" si="13"/>
        <v>0</v>
      </c>
      <c r="AL65" s="879">
        <f t="shared" si="13"/>
        <v>0</v>
      </c>
      <c r="AM65" s="879">
        <f t="shared" si="13"/>
        <v>0</v>
      </c>
      <c r="AN65" s="849">
        <f t="shared" si="14"/>
        <v>0</v>
      </c>
      <c r="AO65" s="825">
        <f t="shared" si="22"/>
        <v>0</v>
      </c>
      <c r="AP65" s="825">
        <f t="shared" si="22"/>
        <v>0</v>
      </c>
      <c r="AQ65" s="825">
        <f t="shared" si="22"/>
        <v>0</v>
      </c>
      <c r="AR65" s="825">
        <f t="shared" si="22"/>
        <v>0</v>
      </c>
      <c r="AS65" s="825">
        <f t="shared" si="22"/>
        <v>0</v>
      </c>
      <c r="AT65" s="850" t="str">
        <f t="shared" si="9"/>
        <v/>
      </c>
      <c r="AU65" s="893"/>
      <c r="AV65" s="894"/>
      <c r="AW65" s="894"/>
      <c r="AX65" s="894"/>
      <c r="AY65" s="894"/>
      <c r="AZ65" s="918"/>
    </row>
    <row r="66" spans="1:52" ht="13.5" customHeight="1">
      <c r="A66" s="838">
        <v>61</v>
      </c>
      <c r="B66" s="906"/>
      <c r="C66" s="952"/>
      <c r="D66" s="953"/>
      <c r="E66" s="824"/>
      <c r="F66" s="905"/>
      <c r="G66" s="854"/>
      <c r="H66" s="842"/>
      <c r="I66" s="842"/>
      <c r="J66" s="824">
        <f t="shared" si="21"/>
        <v>0</v>
      </c>
      <c r="K66" s="825"/>
      <c r="L66" s="825"/>
      <c r="M66" s="827"/>
      <c r="N66" s="827"/>
      <c r="O66" s="824">
        <f t="shared" si="10"/>
        <v>0</v>
      </c>
      <c r="P66" s="825"/>
      <c r="Q66" s="825"/>
      <c r="R66" s="827"/>
      <c r="S66" s="827"/>
      <c r="T66" s="846">
        <f t="shared" si="23"/>
        <v>0</v>
      </c>
      <c r="U66" s="825">
        <f t="shared" si="15"/>
        <v>0</v>
      </c>
      <c r="V66" s="825">
        <f>SUM(G66,L66,Q66)</f>
        <v>0</v>
      </c>
      <c r="W66" s="827">
        <f>SUM(H66,M66,R66)</f>
        <v>0</v>
      </c>
      <c r="X66" s="827">
        <f t="shared" si="24"/>
        <v>0</v>
      </c>
      <c r="Y66" s="824">
        <f t="shared" si="24"/>
        <v>0</v>
      </c>
      <c r="Z66" s="838">
        <f t="shared" si="8"/>
        <v>61</v>
      </c>
      <c r="AA66" s="895">
        <f t="shared" si="5"/>
        <v>0</v>
      </c>
      <c r="AB66" s="844">
        <f t="shared" si="5"/>
        <v>0</v>
      </c>
      <c r="AC66" s="845">
        <f t="shared" si="5"/>
        <v>0</v>
      </c>
      <c r="AD66" s="858">
        <f t="shared" si="5"/>
        <v>0</v>
      </c>
      <c r="AE66" s="832">
        <v>0</v>
      </c>
      <c r="AF66" s="832">
        <v>0</v>
      </c>
      <c r="AG66" s="832">
        <v>0</v>
      </c>
      <c r="AH66" s="832">
        <v>0</v>
      </c>
      <c r="AI66" s="824">
        <f t="shared" si="6"/>
        <v>0</v>
      </c>
      <c r="AJ66" s="879">
        <f t="shared" si="13"/>
        <v>0</v>
      </c>
      <c r="AK66" s="879">
        <f t="shared" si="13"/>
        <v>0</v>
      </c>
      <c r="AL66" s="879">
        <f t="shared" si="13"/>
        <v>0</v>
      </c>
      <c r="AM66" s="879">
        <f t="shared" si="13"/>
        <v>0</v>
      </c>
      <c r="AN66" s="849">
        <f t="shared" si="14"/>
        <v>0</v>
      </c>
      <c r="AO66" s="825">
        <f t="shared" si="22"/>
        <v>0</v>
      </c>
      <c r="AP66" s="825">
        <f t="shared" si="22"/>
        <v>0</v>
      </c>
      <c r="AQ66" s="825">
        <f t="shared" si="22"/>
        <v>0</v>
      </c>
      <c r="AR66" s="825">
        <f t="shared" si="22"/>
        <v>0</v>
      </c>
      <c r="AS66" s="825">
        <f t="shared" si="22"/>
        <v>0</v>
      </c>
      <c r="AT66" s="850" t="str">
        <f t="shared" si="9"/>
        <v/>
      </c>
      <c r="AU66" s="893"/>
      <c r="AV66" s="894"/>
      <c r="AW66" s="894"/>
      <c r="AX66" s="894"/>
      <c r="AY66" s="894"/>
      <c r="AZ66" s="918"/>
    </row>
    <row r="67" spans="1:52" ht="13.5" customHeight="1">
      <c r="A67" s="838">
        <v>62</v>
      </c>
      <c r="B67" s="906"/>
      <c r="C67" s="952"/>
      <c r="D67" s="953"/>
      <c r="E67" s="824"/>
      <c r="F67" s="905"/>
      <c r="G67" s="854"/>
      <c r="H67" s="842"/>
      <c r="I67" s="842"/>
      <c r="J67" s="824">
        <f t="shared" si="21"/>
        <v>0</v>
      </c>
      <c r="K67" s="825"/>
      <c r="L67" s="825"/>
      <c r="M67" s="827"/>
      <c r="N67" s="827"/>
      <c r="O67" s="824">
        <f t="shared" si="10"/>
        <v>0</v>
      </c>
      <c r="P67" s="825"/>
      <c r="Q67" s="825"/>
      <c r="R67" s="827"/>
      <c r="S67" s="827"/>
      <c r="T67" s="846">
        <f t="shared" si="23"/>
        <v>0</v>
      </c>
      <c r="U67" s="825">
        <f t="shared" si="15"/>
        <v>0</v>
      </c>
      <c r="V67" s="825">
        <f>SUM(G67,L67,Q67)</f>
        <v>0</v>
      </c>
      <c r="W67" s="827">
        <f>SUM(H67,M67,R67)</f>
        <v>0</v>
      </c>
      <c r="X67" s="827">
        <f t="shared" si="24"/>
        <v>0</v>
      </c>
      <c r="Y67" s="824">
        <f t="shared" si="24"/>
        <v>0</v>
      </c>
      <c r="Z67" s="838">
        <f t="shared" si="8"/>
        <v>62</v>
      </c>
      <c r="AA67" s="895">
        <f t="shared" si="5"/>
        <v>0</v>
      </c>
      <c r="AB67" s="844">
        <f t="shared" si="5"/>
        <v>0</v>
      </c>
      <c r="AC67" s="845">
        <f t="shared" si="5"/>
        <v>0</v>
      </c>
      <c r="AD67" s="858">
        <f>E67</f>
        <v>0</v>
      </c>
      <c r="AE67" s="832">
        <v>0</v>
      </c>
      <c r="AF67" s="832">
        <v>0</v>
      </c>
      <c r="AG67" s="832">
        <v>0</v>
      </c>
      <c r="AH67" s="832">
        <v>0</v>
      </c>
      <c r="AI67" s="824">
        <f t="shared" si="6"/>
        <v>0</v>
      </c>
      <c r="AJ67" s="879">
        <f t="shared" si="13"/>
        <v>0</v>
      </c>
      <c r="AK67" s="879">
        <f t="shared" si="13"/>
        <v>0</v>
      </c>
      <c r="AL67" s="879">
        <f t="shared" si="13"/>
        <v>0</v>
      </c>
      <c r="AM67" s="879">
        <f t="shared" si="13"/>
        <v>0</v>
      </c>
      <c r="AN67" s="849">
        <f t="shared" si="14"/>
        <v>0</v>
      </c>
      <c r="AO67" s="825">
        <f t="shared" si="22"/>
        <v>0</v>
      </c>
      <c r="AP67" s="825">
        <f t="shared" si="22"/>
        <v>0</v>
      </c>
      <c r="AQ67" s="825">
        <f t="shared" si="22"/>
        <v>0</v>
      </c>
      <c r="AR67" s="825">
        <f t="shared" si="22"/>
        <v>0</v>
      </c>
      <c r="AS67" s="825"/>
      <c r="AT67" s="850" t="str">
        <f t="shared" si="9"/>
        <v/>
      </c>
      <c r="AU67" s="893"/>
      <c r="AV67" s="894"/>
      <c r="AW67" s="894"/>
      <c r="AX67" s="894"/>
      <c r="AY67" s="894"/>
      <c r="AZ67" s="918"/>
    </row>
    <row r="68" spans="1:52" ht="13.5" customHeight="1">
      <c r="A68" s="838">
        <v>63</v>
      </c>
      <c r="B68" s="906"/>
      <c r="C68" s="956"/>
      <c r="D68" s="957"/>
      <c r="E68" s="958"/>
      <c r="F68" s="959"/>
      <c r="G68" s="960"/>
      <c r="H68" s="961"/>
      <c r="I68" s="961"/>
      <c r="J68" s="824"/>
      <c r="K68" s="825"/>
      <c r="L68" s="825"/>
      <c r="M68" s="827"/>
      <c r="N68" s="827"/>
      <c r="O68" s="1049"/>
      <c r="P68" s="825"/>
      <c r="Q68" s="825"/>
      <c r="R68" s="827"/>
      <c r="S68" s="827"/>
      <c r="T68" s="846"/>
      <c r="U68" s="825"/>
      <c r="V68" s="825"/>
      <c r="W68" s="827"/>
      <c r="X68" s="827"/>
      <c r="Y68" s="824"/>
      <c r="Z68" s="838"/>
      <c r="AA68" s="895"/>
      <c r="AB68" s="844"/>
      <c r="AC68" s="962"/>
      <c r="AD68" s="858"/>
      <c r="AE68" s="832"/>
      <c r="AF68" s="832"/>
      <c r="AG68" s="832"/>
      <c r="AH68" s="832"/>
      <c r="AI68" s="824"/>
      <c r="AJ68" s="879"/>
      <c r="AK68" s="879"/>
      <c r="AL68" s="879"/>
      <c r="AM68" s="879"/>
      <c r="AN68" s="849"/>
      <c r="AO68" s="825"/>
      <c r="AP68" s="825"/>
      <c r="AQ68" s="825"/>
      <c r="AR68" s="825"/>
      <c r="AS68" s="825"/>
      <c r="AT68" s="963"/>
      <c r="AU68" s="893"/>
      <c r="AV68" s="894"/>
      <c r="AW68" s="894"/>
      <c r="AX68" s="894"/>
      <c r="AY68" s="894"/>
      <c r="AZ68" s="918"/>
    </row>
    <row r="69" spans="1:52" ht="13.5" customHeight="1">
      <c r="A69" s="838">
        <v>64</v>
      </c>
      <c r="B69" s="964"/>
      <c r="C69" s="965"/>
      <c r="D69" s="966"/>
      <c r="E69" s="965"/>
      <c r="F69" s="965"/>
      <c r="G69" s="967"/>
      <c r="H69" s="965"/>
      <c r="I69" s="965"/>
      <c r="J69" s="968"/>
      <c r="K69" s="969"/>
      <c r="L69" s="969"/>
      <c r="M69" s="969"/>
      <c r="N69" s="969"/>
      <c r="O69" s="968"/>
      <c r="P69" s="969"/>
      <c r="Q69" s="969"/>
      <c r="R69" s="969"/>
      <c r="S69" s="969"/>
      <c r="T69" s="968"/>
      <c r="U69" s="969"/>
      <c r="V69" s="969"/>
      <c r="W69" s="969"/>
      <c r="X69" s="969"/>
      <c r="Y69" s="968"/>
      <c r="Z69" s="964"/>
      <c r="AA69" s="964"/>
      <c r="AB69" s="969"/>
      <c r="AC69" s="970"/>
      <c r="AD69" s="969"/>
      <c r="AE69" s="969"/>
      <c r="AF69" s="969"/>
      <c r="AG69" s="969"/>
      <c r="AH69" s="969"/>
      <c r="AI69" s="971"/>
      <c r="AJ69" s="969"/>
      <c r="AK69" s="969"/>
      <c r="AL69" s="969"/>
      <c r="AM69" s="969"/>
      <c r="AN69" s="969"/>
      <c r="AO69" s="969"/>
      <c r="AP69" s="969"/>
      <c r="AQ69" s="969"/>
      <c r="AR69" s="969"/>
      <c r="AS69" s="969"/>
      <c r="AT69" s="972"/>
      <c r="AU69" s="893"/>
      <c r="AV69" s="894"/>
      <c r="AW69" s="894"/>
      <c r="AX69" s="894"/>
      <c r="AY69" s="894"/>
      <c r="AZ69" s="954"/>
    </row>
    <row r="70" spans="1:52" ht="13.5" customHeight="1">
      <c r="A70" s="838">
        <v>65</v>
      </c>
      <c r="B70" s="1190"/>
      <c r="C70" s="1192"/>
      <c r="D70" s="1193"/>
      <c r="E70" s="1194"/>
      <c r="F70" s="1195"/>
      <c r="G70" s="1196"/>
      <c r="H70" s="1196"/>
      <c r="I70" s="1196"/>
      <c r="J70" s="1197"/>
      <c r="K70" s="1195"/>
      <c r="L70" s="1196"/>
      <c r="M70" s="1196"/>
      <c r="N70" s="1196"/>
      <c r="O70" s="1197"/>
      <c r="P70" s="1198"/>
      <c r="Q70" s="1199"/>
      <c r="R70" s="1200"/>
      <c r="S70" s="977"/>
      <c r="T70" s="1201"/>
      <c r="U70" s="1202"/>
      <c r="V70" s="1202"/>
      <c r="W70" s="1202"/>
      <c r="X70" s="1202"/>
      <c r="Y70" s="1203"/>
      <c r="Z70" s="978"/>
      <c r="AA70" s="930"/>
      <c r="AB70" s="930"/>
      <c r="AC70" s="979"/>
      <c r="AD70" s="930"/>
      <c r="AE70" s="930"/>
      <c r="AF70" s="930"/>
      <c r="AG70" s="930"/>
      <c r="AH70" s="930"/>
      <c r="AI70" s="930"/>
      <c r="AJ70" s="930"/>
      <c r="AK70" s="930"/>
      <c r="AL70" s="930"/>
      <c r="AM70" s="930"/>
      <c r="AN70" s="930"/>
      <c r="AO70" s="930"/>
      <c r="AP70" s="930"/>
      <c r="AQ70" s="930"/>
      <c r="AR70" s="930"/>
      <c r="AS70" s="930"/>
      <c r="AT70" s="930"/>
      <c r="AU70" s="893"/>
      <c r="AV70" s="894"/>
      <c r="AW70" s="894"/>
      <c r="AX70" s="894"/>
      <c r="AY70" s="894"/>
      <c r="AZ70" s="954"/>
    </row>
    <row r="71" spans="1:52" ht="13.5" customHeight="1">
      <c r="A71" s="838">
        <v>66</v>
      </c>
      <c r="B71" s="1191"/>
      <c r="C71" s="965"/>
      <c r="D71" s="966"/>
      <c r="E71" s="965"/>
      <c r="F71" s="965"/>
      <c r="G71" s="967"/>
      <c r="H71" s="965"/>
      <c r="I71" s="965"/>
      <c r="J71" s="968"/>
      <c r="K71" s="969"/>
      <c r="L71" s="969"/>
      <c r="M71" s="969"/>
      <c r="N71" s="969"/>
      <c r="O71" s="968"/>
      <c r="P71" s="969"/>
      <c r="Q71" s="969"/>
      <c r="R71" s="969"/>
      <c r="S71" s="969"/>
      <c r="T71" s="968"/>
      <c r="U71" s="969"/>
      <c r="V71" s="969"/>
      <c r="W71" s="969"/>
      <c r="X71" s="969"/>
      <c r="Y71" s="968"/>
      <c r="Z71" s="964"/>
      <c r="AA71" s="964"/>
      <c r="AB71" s="969"/>
      <c r="AC71" s="970"/>
      <c r="AD71" s="969"/>
      <c r="AE71" s="969"/>
      <c r="AF71" s="969"/>
      <c r="AG71" s="969"/>
      <c r="AH71" s="969"/>
      <c r="AI71" s="971"/>
      <c r="AJ71" s="969"/>
      <c r="AK71" s="969"/>
      <c r="AL71" s="969"/>
      <c r="AM71" s="969"/>
      <c r="AN71" s="969"/>
      <c r="AO71" s="969"/>
      <c r="AP71" s="969"/>
      <c r="AQ71" s="969"/>
      <c r="AR71" s="969"/>
      <c r="AS71" s="969"/>
      <c r="AT71" s="972"/>
      <c r="AU71" s="893"/>
      <c r="AV71" s="894"/>
      <c r="AW71" s="894"/>
      <c r="AX71" s="894"/>
      <c r="AY71" s="894"/>
      <c r="AZ71" s="954"/>
    </row>
    <row r="72" spans="1:52" ht="13.5" customHeight="1">
      <c r="A72" s="838">
        <v>67</v>
      </c>
      <c r="B72" s="964" t="s">
        <v>6</v>
      </c>
      <c r="C72" s="965"/>
      <c r="D72" s="966"/>
      <c r="E72" s="965"/>
      <c r="F72" s="965"/>
      <c r="G72" s="967"/>
      <c r="H72" s="965"/>
      <c r="I72" s="965"/>
      <c r="J72" s="968">
        <f>SUM(J6:J71)</f>
        <v>1882.6</v>
      </c>
      <c r="K72" s="969"/>
      <c r="L72" s="969"/>
      <c r="M72" s="969"/>
      <c r="N72" s="969"/>
      <c r="O72" s="968">
        <f>SUM(O6:O71)</f>
        <v>4218.75</v>
      </c>
      <c r="P72" s="969"/>
      <c r="Q72" s="969"/>
      <c r="R72" s="969"/>
      <c r="S72" s="969"/>
      <c r="T72" s="968">
        <f>SUM(T6:T71)</f>
        <v>3736.75</v>
      </c>
      <c r="U72" s="969"/>
      <c r="V72" s="969"/>
      <c r="W72" s="969"/>
      <c r="X72" s="969"/>
      <c r="Y72" s="968">
        <f>SUM(Y6:Y71)</f>
        <v>9838.1</v>
      </c>
      <c r="Z72" s="964"/>
      <c r="AA72" s="964" t="s">
        <v>6</v>
      </c>
      <c r="AB72" s="969"/>
      <c r="AC72" s="970"/>
      <c r="AD72" s="969"/>
      <c r="AE72" s="969"/>
      <c r="AF72" s="969"/>
      <c r="AG72" s="969"/>
      <c r="AH72" s="969"/>
      <c r="AI72" s="971">
        <f>SUM(AI6:AI71)</f>
        <v>60878.400000000001</v>
      </c>
      <c r="AJ72" s="969"/>
      <c r="AK72" s="969"/>
      <c r="AL72" s="969"/>
      <c r="AM72" s="969"/>
      <c r="AN72" s="969">
        <f>SUM(AN6:AN71)</f>
        <v>33070.5</v>
      </c>
      <c r="AO72" s="969"/>
      <c r="AP72" s="969"/>
      <c r="AQ72" s="969"/>
      <c r="AR72" s="969"/>
      <c r="AS72" s="969">
        <f>SUM(AS6:AS71)</f>
        <v>9838.1</v>
      </c>
      <c r="AT72" s="972">
        <f>SUM(AT6:AT71)</f>
        <v>806.5</v>
      </c>
      <c r="AU72" s="973"/>
      <c r="AV72" s="974"/>
      <c r="AW72" s="974"/>
      <c r="AX72" s="974"/>
      <c r="AY72" s="974"/>
      <c r="AZ72" s="975"/>
    </row>
    <row r="73" spans="1:52" ht="13.5" customHeight="1">
      <c r="A73" s="838">
        <v>68</v>
      </c>
      <c r="B73" s="1484" t="s">
        <v>866</v>
      </c>
      <c r="C73" s="1487" t="s">
        <v>867</v>
      </c>
      <c r="D73" s="1488"/>
      <c r="E73" s="1489"/>
      <c r="F73" s="1490" t="str">
        <f>"Đtượng BB : " &amp; SUM(F74:F76) &amp;"đ/c = " &amp; SUM(J74:J76) &amp;"k"</f>
        <v>Đtượng BB : 345đ/c = 8970k</v>
      </c>
      <c r="G73" s="1491"/>
      <c r="H73" s="1491"/>
      <c r="I73" s="1491"/>
      <c r="J73" s="1492"/>
      <c r="K73" s="1490" t="str">
        <f>"Đtượng BC: " &amp; SUM(K74:K76) &amp;"đ/c = " &amp; SUM(O74:O76) &amp;"k"</f>
        <v>Đtượng BC: 39đ/c = 806k</v>
      </c>
      <c r="L73" s="1491"/>
      <c r="M73" s="1491"/>
      <c r="N73" s="1491"/>
      <c r="O73" s="1492"/>
      <c r="P73" s="1493" t="s">
        <v>6</v>
      </c>
      <c r="Q73" s="1494"/>
      <c r="R73" s="1495"/>
      <c r="S73" s="977"/>
      <c r="T73" s="1496" t="s">
        <v>868</v>
      </c>
      <c r="U73" s="1497"/>
      <c r="V73" s="1497"/>
      <c r="W73" s="1497"/>
      <c r="X73" s="1497"/>
      <c r="Y73" s="1498"/>
      <c r="Z73" s="978"/>
      <c r="AA73" s="930"/>
      <c r="AB73" s="930"/>
      <c r="AC73" s="979"/>
      <c r="AD73" s="930"/>
      <c r="AE73" s="930"/>
      <c r="AF73" s="930"/>
      <c r="AG73" s="930"/>
      <c r="AH73" s="930"/>
      <c r="AI73" s="930"/>
      <c r="AJ73" s="930"/>
      <c r="AK73" s="930"/>
      <c r="AL73" s="930"/>
      <c r="AM73" s="930"/>
      <c r="AN73" s="930"/>
      <c r="AO73" s="930"/>
      <c r="AP73" s="930"/>
      <c r="AQ73" s="930"/>
      <c r="AR73" s="930"/>
      <c r="AS73" s="930"/>
      <c r="AT73" s="930"/>
      <c r="AU73" s="980"/>
    </row>
    <row r="74" spans="1:52" ht="13.5" customHeight="1">
      <c r="A74" s="838">
        <v>69</v>
      </c>
      <c r="B74" s="1485"/>
      <c r="C74" s="1499" t="s">
        <v>856</v>
      </c>
      <c r="D74" s="1500"/>
      <c r="E74" s="1501"/>
      <c r="F74" s="982">
        <v>115</v>
      </c>
      <c r="G74" s="982" t="s">
        <v>27</v>
      </c>
      <c r="H74" s="983">
        <v>14</v>
      </c>
      <c r="I74" s="984" t="s">
        <v>29</v>
      </c>
      <c r="J74" s="985">
        <f>F74*H74</f>
        <v>1610</v>
      </c>
      <c r="K74" s="986">
        <v>13</v>
      </c>
      <c r="L74" s="984" t="s">
        <v>27</v>
      </c>
      <c r="M74" s="987">
        <v>14</v>
      </c>
      <c r="N74" s="984" t="s">
        <v>28</v>
      </c>
      <c r="O74" s="988">
        <f>K74*M74</f>
        <v>182</v>
      </c>
      <c r="P74" s="989" t="str">
        <f>F74+K74 &amp;"đ/c"</f>
        <v>128đ/c</v>
      </c>
      <c r="Q74" s="1471">
        <f>J74+O74</f>
        <v>1792</v>
      </c>
      <c r="R74" s="1472"/>
      <c r="S74" s="990"/>
      <c r="T74" s="1473" t="s">
        <v>869</v>
      </c>
      <c r="U74" s="1474"/>
      <c r="V74" s="1474"/>
      <c r="W74" s="1474"/>
      <c r="X74" s="991"/>
      <c r="Y74" s="992">
        <f>SUM(J74:J78)+SUM(O74:O76)+Q77-Q78</f>
        <v>9776</v>
      </c>
      <c r="AB74" s="993" t="s">
        <v>870</v>
      </c>
      <c r="AC74" s="994"/>
      <c r="AD74" s="993"/>
      <c r="AE74" s="993"/>
      <c r="AF74" s="993"/>
      <c r="AG74" s="995"/>
      <c r="AH74" s="995"/>
      <c r="AI74" s="1261" t="s">
        <v>871</v>
      </c>
      <c r="AJ74" s="1261"/>
      <c r="AK74" s="1261"/>
      <c r="AL74" s="1261"/>
      <c r="AM74" s="1261"/>
      <c r="AN74" s="1261"/>
      <c r="AO74" s="995"/>
      <c r="AP74" s="995"/>
      <c r="AQ74" s="995"/>
      <c r="AR74" s="995"/>
      <c r="AS74" s="995"/>
      <c r="AT74" s="993" t="s">
        <v>21</v>
      </c>
      <c r="AU74" s="993"/>
      <c r="AV74" s="996"/>
      <c r="AW74" s="996"/>
      <c r="AX74" s="996"/>
    </row>
    <row r="75" spans="1:52" ht="13.5" customHeight="1">
      <c r="A75" s="838">
        <v>70</v>
      </c>
      <c r="B75" s="1485"/>
      <c r="C75" s="1475" t="s">
        <v>857</v>
      </c>
      <c r="D75" s="1476"/>
      <c r="E75" s="1477"/>
      <c r="F75" s="982">
        <v>115</v>
      </c>
      <c r="G75" s="997" t="s">
        <v>27</v>
      </c>
      <c r="H75" s="983">
        <v>32</v>
      </c>
      <c r="I75" s="998" t="s">
        <v>29</v>
      </c>
      <c r="J75" s="999">
        <f>F75*H75</f>
        <v>3680</v>
      </c>
      <c r="K75" s="1000">
        <v>13</v>
      </c>
      <c r="L75" s="998" t="s">
        <v>27</v>
      </c>
      <c r="M75" s="1001">
        <v>24</v>
      </c>
      <c r="N75" s="998" t="s">
        <v>28</v>
      </c>
      <c r="O75" s="1002">
        <f>K75*M75</f>
        <v>312</v>
      </c>
      <c r="P75" s="1003" t="str">
        <f>F75+K75 &amp;"đ/c"</f>
        <v>128đ/c</v>
      </c>
      <c r="Q75" s="1478">
        <f>J75+O75</f>
        <v>3992</v>
      </c>
      <c r="R75" s="1479"/>
      <c r="S75" s="990"/>
      <c r="T75" s="1188" t="s">
        <v>872</v>
      </c>
      <c r="U75" s="1189"/>
      <c r="V75" s="1189">
        <f>M72</f>
        <v>0</v>
      </c>
      <c r="W75" s="1189"/>
      <c r="X75" s="991"/>
      <c r="Y75" s="992">
        <f>Y72</f>
        <v>9838.1</v>
      </c>
      <c r="Z75" s="978"/>
      <c r="AA75" s="930"/>
      <c r="AB75" s="930"/>
      <c r="AC75" s="979"/>
      <c r="AD75" s="930"/>
      <c r="AE75" s="930"/>
      <c r="AF75" s="930"/>
      <c r="AG75" s="930"/>
      <c r="AH75" s="930"/>
      <c r="AI75" s="930"/>
      <c r="AJ75" s="930"/>
      <c r="AK75" s="930"/>
      <c r="AL75" s="930"/>
      <c r="AM75" s="930"/>
      <c r="AN75" s="930"/>
      <c r="AO75" s="930"/>
      <c r="AP75" s="930"/>
      <c r="AQ75" s="930"/>
      <c r="AR75" s="930"/>
      <c r="AS75" s="930"/>
      <c r="AT75" s="930"/>
      <c r="AU75" s="1006"/>
    </row>
    <row r="76" spans="1:52" ht="13.5" customHeight="1">
      <c r="A76" s="838">
        <v>71</v>
      </c>
      <c r="B76" s="1486"/>
      <c r="C76" s="1475" t="s">
        <v>858</v>
      </c>
      <c r="D76" s="1476"/>
      <c r="E76" s="1477"/>
      <c r="F76" s="982">
        <v>115</v>
      </c>
      <c r="G76" s="998" t="s">
        <v>27</v>
      </c>
      <c r="H76" s="983">
        <v>32</v>
      </c>
      <c r="I76" s="998" t="s">
        <v>29</v>
      </c>
      <c r="J76" s="999">
        <f>F76*H76</f>
        <v>3680</v>
      </c>
      <c r="K76" s="1000">
        <v>13</v>
      </c>
      <c r="L76" s="998" t="s">
        <v>27</v>
      </c>
      <c r="M76" s="1001">
        <v>24</v>
      </c>
      <c r="N76" s="998" t="s">
        <v>28</v>
      </c>
      <c r="O76" s="1002">
        <f>K76*M76</f>
        <v>312</v>
      </c>
      <c r="P76" s="1003" t="str">
        <f>F76+K76 &amp; "đ/c"</f>
        <v>128đ/c</v>
      </c>
      <c r="Q76" s="1478">
        <f>J76+O76</f>
        <v>3992</v>
      </c>
      <c r="R76" s="1479"/>
      <c r="S76" s="990"/>
      <c r="T76" s="1188" t="s">
        <v>873</v>
      </c>
      <c r="U76" s="1189"/>
      <c r="V76" s="1189"/>
      <c r="W76" s="1189"/>
      <c r="X76" s="991"/>
      <c r="Y76" s="992">
        <f>IF(Y74-Y75&gt;0,Y74-Y75,0)</f>
        <v>0</v>
      </c>
      <c r="Z76" s="978"/>
      <c r="AA76" s="930"/>
      <c r="AB76" s="930"/>
      <c r="AC76" s="979"/>
      <c r="AD76" s="930"/>
      <c r="AE76" s="930"/>
      <c r="AF76" s="930"/>
      <c r="AG76" s="930"/>
      <c r="AH76" s="930"/>
      <c r="AI76" s="930"/>
      <c r="AJ76" s="930"/>
      <c r="AK76" s="930"/>
      <c r="AL76" s="930"/>
      <c r="AM76" s="930"/>
      <c r="AN76" s="930"/>
      <c r="AO76" s="930"/>
      <c r="AP76" s="930"/>
      <c r="AQ76" s="930"/>
      <c r="AR76" s="930"/>
      <c r="AS76" s="930"/>
      <c r="AT76" s="930"/>
      <c r="AU76" s="1006"/>
    </row>
    <row r="77" spans="1:52" ht="13.5" customHeight="1">
      <c r="A77" s="838">
        <v>72</v>
      </c>
      <c r="B77" s="1007" t="s">
        <v>874</v>
      </c>
      <c r="C77" s="1455"/>
      <c r="D77" s="1455"/>
      <c r="E77" s="1456"/>
      <c r="F77" s="1008"/>
      <c r="G77" s="1009" t="s">
        <v>27</v>
      </c>
      <c r="H77" s="1010"/>
      <c r="I77" s="1009" t="s">
        <v>29</v>
      </c>
      <c r="J77" s="1011">
        <f>F77*H77</f>
        <v>0</v>
      </c>
      <c r="K77" s="1012"/>
      <c r="L77" s="1457" t="s">
        <v>897</v>
      </c>
      <c r="M77" s="1458"/>
      <c r="N77" s="1458"/>
      <c r="O77" s="1459"/>
      <c r="P77" s="1013"/>
      <c r="Q77" s="1460"/>
      <c r="R77" s="1461"/>
      <c r="S77" s="990"/>
      <c r="T77" s="1462" t="s">
        <v>865</v>
      </c>
      <c r="U77" s="1463"/>
      <c r="V77" s="1463"/>
      <c r="W77" s="1463"/>
      <c r="X77" s="991"/>
      <c r="Y77" s="1014">
        <f>IF(Y74-Y75&lt;0,Y75-Y74,0)</f>
        <v>62.100000000000364</v>
      </c>
      <c r="AI77" s="930"/>
    </row>
    <row r="78" spans="1:52" ht="13.5" customHeight="1">
      <c r="A78" s="838">
        <v>73</v>
      </c>
      <c r="B78" s="1464" t="s">
        <v>875</v>
      </c>
      <c r="C78" s="1465"/>
      <c r="D78" s="1015"/>
      <c r="E78" s="1016"/>
      <c r="F78" s="1017"/>
      <c r="G78" s="1018" t="s">
        <v>27</v>
      </c>
      <c r="H78" s="1019"/>
      <c r="I78" s="1018" t="s">
        <v>29</v>
      </c>
      <c r="J78" s="1020">
        <f>F78*H78</f>
        <v>0</v>
      </c>
      <c r="K78" s="1021"/>
      <c r="L78" s="1466" t="s">
        <v>876</v>
      </c>
      <c r="M78" s="1467"/>
      <c r="N78" s="1467"/>
      <c r="O78" s="1468"/>
      <c r="P78" s="1022"/>
      <c r="Q78" s="1460"/>
      <c r="R78" s="1461"/>
      <c r="S78" s="1023"/>
      <c r="T78" s="1023"/>
      <c r="U78" s="1024"/>
      <c r="V78" s="1024"/>
      <c r="W78" s="1024"/>
      <c r="X78" s="1025"/>
      <c r="Y78" s="1026"/>
      <c r="AI78" s="930"/>
    </row>
    <row r="79" spans="1:52" ht="13.5" customHeight="1">
      <c r="A79" s="981"/>
      <c r="B79" s="1454" t="s">
        <v>881</v>
      </c>
      <c r="C79" s="1454"/>
      <c r="D79" s="1454"/>
      <c r="E79" s="1454"/>
      <c r="F79" s="1454"/>
      <c r="G79" s="1027"/>
      <c r="H79" s="1027"/>
      <c r="I79" s="1027"/>
      <c r="J79" s="1028"/>
      <c r="K79" s="1027"/>
      <c r="L79" s="1453" t="s">
        <v>878</v>
      </c>
      <c r="M79" s="1453"/>
      <c r="N79" s="1453"/>
      <c r="O79" s="993"/>
      <c r="P79" s="993"/>
      <c r="Q79" s="993"/>
      <c r="R79" s="993"/>
      <c r="S79" s="1453" t="s">
        <v>879</v>
      </c>
      <c r="T79" s="1453"/>
      <c r="U79" s="1453"/>
      <c r="X79" s="981"/>
      <c r="Y79" s="981"/>
      <c r="AA79" s="1454" t="s">
        <v>880</v>
      </c>
      <c r="AB79" s="1454"/>
      <c r="AC79" s="1454"/>
      <c r="AD79" s="1454"/>
      <c r="AE79" s="1454"/>
      <c r="AF79" s="1454"/>
      <c r="AG79" s="1454"/>
      <c r="AS79" s="1454" t="s">
        <v>881</v>
      </c>
      <c r="AT79" s="1454"/>
      <c r="AU79" s="1454"/>
      <c r="AV79" s="1454"/>
      <c r="AW79" s="1454"/>
    </row>
    <row r="80" spans="1:52" ht="32.25" customHeight="1">
      <c r="A80" s="981"/>
      <c r="B80" s="1187"/>
      <c r="C80" s="1187"/>
      <c r="D80" s="1030"/>
      <c r="E80" s="1187"/>
      <c r="F80" s="1187"/>
      <c r="J80" s="1031"/>
      <c r="L80" s="1032"/>
      <c r="M80" s="1032"/>
      <c r="N80" s="1032"/>
      <c r="O80" s="981"/>
      <c r="P80" s="981"/>
      <c r="Q80" s="981"/>
      <c r="R80" s="981"/>
      <c r="S80" s="1032"/>
      <c r="T80" s="1032"/>
      <c r="U80" s="1032"/>
      <c r="X80" s="981"/>
      <c r="Y80" s="981"/>
    </row>
    <row r="81" spans="1:52" ht="32.25" customHeight="1">
      <c r="A81" s="981"/>
      <c r="B81" s="1187"/>
      <c r="C81" s="1187"/>
      <c r="D81" s="1030"/>
      <c r="E81" s="1187"/>
      <c r="F81" s="1187"/>
      <c r="J81" s="1031"/>
      <c r="L81" s="1032"/>
      <c r="M81" s="1032"/>
      <c r="N81" s="1032"/>
      <c r="O81" s="981"/>
      <c r="P81" s="981"/>
      <c r="Q81" s="981"/>
      <c r="R81" s="981"/>
      <c r="S81" s="1032"/>
      <c r="T81" s="1032"/>
      <c r="U81" s="1032"/>
      <c r="X81" s="981"/>
      <c r="Y81" s="981"/>
    </row>
    <row r="82" spans="1:52" ht="13.5" customHeight="1">
      <c r="A82" s="981"/>
      <c r="B82" s="1454" t="s">
        <v>882</v>
      </c>
      <c r="C82" s="1454"/>
      <c r="D82" s="1454"/>
      <c r="E82" s="1454"/>
      <c r="F82" s="1454"/>
      <c r="J82" s="1031"/>
      <c r="L82" s="1032"/>
      <c r="M82" s="1032"/>
      <c r="N82" s="1032"/>
      <c r="O82" s="981"/>
      <c r="P82" s="981"/>
      <c r="Q82" s="981"/>
      <c r="R82" s="1454" t="s">
        <v>880</v>
      </c>
      <c r="S82" s="1454"/>
      <c r="T82" s="1454"/>
      <c r="U82" s="1454"/>
      <c r="V82" s="1454"/>
      <c r="W82" s="1454"/>
      <c r="X82" s="981"/>
      <c r="Y82" s="981"/>
    </row>
    <row r="83" spans="1:52" ht="13.5" customHeight="1">
      <c r="A83" s="807" t="s">
        <v>841</v>
      </c>
      <c r="D83" s="809"/>
      <c r="O83" s="810" t="s">
        <v>4</v>
      </c>
      <c r="P83" s="1544">
        <f>P1+1</f>
        <v>44288</v>
      </c>
      <c r="Q83" s="1544"/>
      <c r="R83" s="1544"/>
      <c r="S83" s="1544"/>
      <c r="T83" s="1544"/>
      <c r="AU83" s="812" t="s">
        <v>12</v>
      </c>
    </row>
    <row r="84" spans="1:52" ht="13.5" customHeight="1">
      <c r="A84" s="813" t="s">
        <v>11</v>
      </c>
      <c r="B84" s="1530" t="s">
        <v>842</v>
      </c>
      <c r="C84" s="1533" t="s">
        <v>5</v>
      </c>
      <c r="D84" s="1530" t="s">
        <v>843</v>
      </c>
      <c r="E84" s="1530" t="s">
        <v>844</v>
      </c>
      <c r="F84" s="1545" t="s">
        <v>24</v>
      </c>
      <c r="G84" s="1546"/>
      <c r="H84" s="1546"/>
      <c r="I84" s="1546"/>
      <c r="J84" s="1547"/>
      <c r="K84" s="1548" t="s">
        <v>25</v>
      </c>
      <c r="L84" s="1549"/>
      <c r="M84" s="1549"/>
      <c r="N84" s="1549"/>
      <c r="O84" s="1550"/>
      <c r="P84" s="1551" t="s">
        <v>26</v>
      </c>
      <c r="Q84" s="1552"/>
      <c r="R84" s="1552"/>
      <c r="S84" s="1552"/>
      <c r="T84" s="1553"/>
      <c r="U84" s="1563" t="s">
        <v>6</v>
      </c>
      <c r="V84" s="1564"/>
      <c r="W84" s="1564"/>
      <c r="X84" s="1564"/>
      <c r="Y84" s="1565"/>
      <c r="Z84" s="1527" t="s">
        <v>11</v>
      </c>
      <c r="AA84" s="1530" t="s">
        <v>845</v>
      </c>
      <c r="AB84" s="1533" t="s">
        <v>5</v>
      </c>
      <c r="AC84" s="1530" t="s">
        <v>843</v>
      </c>
      <c r="AD84" s="1530" t="s">
        <v>844</v>
      </c>
      <c r="AE84" s="1545" t="s">
        <v>9</v>
      </c>
      <c r="AF84" s="1546"/>
      <c r="AG84" s="1546"/>
      <c r="AH84" s="1546"/>
      <c r="AI84" s="1547"/>
      <c r="AJ84" s="1545" t="s">
        <v>846</v>
      </c>
      <c r="AK84" s="1546"/>
      <c r="AL84" s="1546"/>
      <c r="AM84" s="1546"/>
      <c r="AN84" s="1547"/>
      <c r="AO84" s="1545" t="s">
        <v>10</v>
      </c>
      <c r="AP84" s="1546"/>
      <c r="AQ84" s="1546"/>
      <c r="AR84" s="1546"/>
      <c r="AS84" s="1547"/>
      <c r="AT84" s="1554" t="s">
        <v>23</v>
      </c>
      <c r="AU84" s="1557">
        <v>42644</v>
      </c>
      <c r="AV84" s="1558"/>
      <c r="AW84" s="1558"/>
      <c r="AX84" s="1558"/>
      <c r="AY84" s="1558"/>
      <c r="AZ84" s="1559"/>
    </row>
    <row r="85" spans="1:52" ht="13.5" customHeight="1">
      <c r="A85" s="814"/>
      <c r="B85" s="1531"/>
      <c r="C85" s="1534"/>
      <c r="D85" s="1531"/>
      <c r="E85" s="1531"/>
      <c r="F85" s="1542" t="s">
        <v>13</v>
      </c>
      <c r="G85" s="1543"/>
      <c r="H85" s="1536" t="s">
        <v>8</v>
      </c>
      <c r="I85" s="1537"/>
      <c r="J85" s="1310" t="s">
        <v>14</v>
      </c>
      <c r="K85" s="1542" t="s">
        <v>13</v>
      </c>
      <c r="L85" s="1543"/>
      <c r="M85" s="1536" t="s">
        <v>8</v>
      </c>
      <c r="N85" s="1537"/>
      <c r="O85" s="1310" t="s">
        <v>14</v>
      </c>
      <c r="P85" s="1542" t="s">
        <v>13</v>
      </c>
      <c r="Q85" s="1543"/>
      <c r="R85" s="1536" t="s">
        <v>8</v>
      </c>
      <c r="S85" s="1537"/>
      <c r="T85" s="1310" t="s">
        <v>14</v>
      </c>
      <c r="U85" s="1542" t="s">
        <v>13</v>
      </c>
      <c r="V85" s="1543"/>
      <c r="W85" s="1536" t="s">
        <v>8</v>
      </c>
      <c r="X85" s="1537"/>
      <c r="Y85" s="1310" t="s">
        <v>14</v>
      </c>
      <c r="Z85" s="1528"/>
      <c r="AA85" s="1531"/>
      <c r="AB85" s="1534"/>
      <c r="AC85" s="1531"/>
      <c r="AD85" s="1531"/>
      <c r="AE85" s="1542" t="s">
        <v>13</v>
      </c>
      <c r="AF85" s="1543"/>
      <c r="AG85" s="1536" t="s">
        <v>8</v>
      </c>
      <c r="AH85" s="1537"/>
      <c r="AI85" s="1310" t="s">
        <v>14</v>
      </c>
      <c r="AJ85" s="1542" t="s">
        <v>13</v>
      </c>
      <c r="AK85" s="1543"/>
      <c r="AL85" s="1536" t="s">
        <v>8</v>
      </c>
      <c r="AM85" s="1537"/>
      <c r="AN85" s="1310" t="s">
        <v>14</v>
      </c>
      <c r="AO85" s="1542" t="s">
        <v>13</v>
      </c>
      <c r="AP85" s="1543"/>
      <c r="AQ85" s="1536" t="s">
        <v>8</v>
      </c>
      <c r="AR85" s="1537"/>
      <c r="AS85" s="1310" t="s">
        <v>14</v>
      </c>
      <c r="AT85" s="1555"/>
      <c r="AU85" s="1560"/>
      <c r="AV85" s="1561"/>
      <c r="AW85" s="1561"/>
      <c r="AX85" s="1561"/>
      <c r="AY85" s="1561"/>
      <c r="AZ85" s="1562"/>
    </row>
    <row r="86" spans="1:52" ht="13.5" customHeight="1">
      <c r="A86" s="814"/>
      <c r="B86" s="1531"/>
      <c r="C86" s="1534"/>
      <c r="D86" s="1531"/>
      <c r="E86" s="1531"/>
      <c r="F86" s="1540" t="s">
        <v>15</v>
      </c>
      <c r="G86" s="1525" t="s">
        <v>22</v>
      </c>
      <c r="H86" s="1523" t="s">
        <v>15</v>
      </c>
      <c r="I86" s="1523" t="s">
        <v>22</v>
      </c>
      <c r="J86" s="1538"/>
      <c r="K86" s="1525" t="s">
        <v>15</v>
      </c>
      <c r="L86" s="1525" t="s">
        <v>22</v>
      </c>
      <c r="M86" s="1523" t="s">
        <v>15</v>
      </c>
      <c r="N86" s="1523" t="s">
        <v>22</v>
      </c>
      <c r="O86" s="1538"/>
      <c r="P86" s="1525" t="s">
        <v>15</v>
      </c>
      <c r="Q86" s="1525" t="s">
        <v>22</v>
      </c>
      <c r="R86" s="1523" t="s">
        <v>15</v>
      </c>
      <c r="S86" s="1523" t="s">
        <v>22</v>
      </c>
      <c r="T86" s="1538"/>
      <c r="U86" s="1525" t="s">
        <v>15</v>
      </c>
      <c r="V86" s="1525" t="s">
        <v>22</v>
      </c>
      <c r="W86" s="1523" t="s">
        <v>15</v>
      </c>
      <c r="X86" s="1523" t="s">
        <v>22</v>
      </c>
      <c r="Y86" s="1538"/>
      <c r="Z86" s="1528"/>
      <c r="AA86" s="1531"/>
      <c r="AB86" s="1534"/>
      <c r="AC86" s="1531"/>
      <c r="AD86" s="1531"/>
      <c r="AE86" s="1310" t="s">
        <v>15</v>
      </c>
      <c r="AF86" s="1523" t="s">
        <v>22</v>
      </c>
      <c r="AG86" s="1523" t="s">
        <v>15</v>
      </c>
      <c r="AH86" s="1523" t="s">
        <v>22</v>
      </c>
      <c r="AI86" s="1538"/>
      <c r="AJ86" s="1523" t="s">
        <v>15</v>
      </c>
      <c r="AK86" s="1523" t="s">
        <v>22</v>
      </c>
      <c r="AL86" s="1523" t="s">
        <v>15</v>
      </c>
      <c r="AM86" s="1523" t="s">
        <v>22</v>
      </c>
      <c r="AN86" s="1538"/>
      <c r="AO86" s="1523" t="s">
        <v>15</v>
      </c>
      <c r="AP86" s="1523" t="s">
        <v>22</v>
      </c>
      <c r="AQ86" s="1523" t="s">
        <v>15</v>
      </c>
      <c r="AR86" s="1523" t="s">
        <v>22</v>
      </c>
      <c r="AS86" s="1538"/>
      <c r="AT86" s="1555"/>
      <c r="AU86" s="1507">
        <f>P83</f>
        <v>44288</v>
      </c>
      <c r="AV86" s="1508"/>
      <c r="AW86" s="1508"/>
      <c r="AX86" s="1508"/>
      <c r="AY86" s="1508"/>
      <c r="AZ86" s="1509"/>
    </row>
    <row r="87" spans="1:52" ht="13.5" customHeight="1">
      <c r="A87" s="815"/>
      <c r="B87" s="1532"/>
      <c r="C87" s="1535"/>
      <c r="D87" s="1532"/>
      <c r="E87" s="1532"/>
      <c r="F87" s="1541"/>
      <c r="G87" s="1526"/>
      <c r="H87" s="1524"/>
      <c r="I87" s="1524"/>
      <c r="J87" s="1539"/>
      <c r="K87" s="1526"/>
      <c r="L87" s="1526"/>
      <c r="M87" s="1524"/>
      <c r="N87" s="1524"/>
      <c r="O87" s="1539"/>
      <c r="P87" s="1526"/>
      <c r="Q87" s="1526"/>
      <c r="R87" s="1524"/>
      <c r="S87" s="1524"/>
      <c r="T87" s="1539"/>
      <c r="U87" s="1526"/>
      <c r="V87" s="1526"/>
      <c r="W87" s="1524"/>
      <c r="X87" s="1524"/>
      <c r="Y87" s="1539"/>
      <c r="Z87" s="1529"/>
      <c r="AA87" s="1532"/>
      <c r="AB87" s="1535"/>
      <c r="AC87" s="1532"/>
      <c r="AD87" s="1532"/>
      <c r="AE87" s="1539"/>
      <c r="AF87" s="1524"/>
      <c r="AG87" s="1524"/>
      <c r="AH87" s="1524"/>
      <c r="AI87" s="1539"/>
      <c r="AJ87" s="1524"/>
      <c r="AK87" s="1524"/>
      <c r="AL87" s="1524"/>
      <c r="AM87" s="1524"/>
      <c r="AN87" s="1539"/>
      <c r="AO87" s="1524"/>
      <c r="AP87" s="1524"/>
      <c r="AQ87" s="1524"/>
      <c r="AR87" s="1524"/>
      <c r="AS87" s="1539"/>
      <c r="AT87" s="1556"/>
      <c r="AU87" s="1510"/>
      <c r="AV87" s="1511"/>
      <c r="AW87" s="1511"/>
      <c r="AX87" s="1511"/>
      <c r="AY87" s="1511"/>
      <c r="AZ87" s="1512"/>
    </row>
    <row r="88" spans="1:52" ht="13.5" customHeight="1">
      <c r="A88" s="816">
        <v>1</v>
      </c>
      <c r="B88" s="1033" t="s">
        <v>229</v>
      </c>
      <c r="C88" s="817" t="s">
        <v>66</v>
      </c>
      <c r="D88" s="818">
        <v>2</v>
      </c>
      <c r="E88" s="819">
        <v>2</v>
      </c>
      <c r="F88" s="857">
        <v>20</v>
      </c>
      <c r="G88" s="821"/>
      <c r="H88" s="822"/>
      <c r="I88" s="823"/>
      <c r="J88" s="824">
        <f t="shared" ref="J88:J134" si="25">SUM(F88:I88)*$E88</f>
        <v>40</v>
      </c>
      <c r="K88" s="857">
        <v>40</v>
      </c>
      <c r="L88" s="825"/>
      <c r="M88" s="826"/>
      <c r="N88" s="827"/>
      <c r="O88" s="824">
        <f>SUM(K88:N88)*$E88</f>
        <v>80</v>
      </c>
      <c r="P88" s="857">
        <v>40</v>
      </c>
      <c r="Q88" s="825"/>
      <c r="R88" s="826"/>
      <c r="S88" s="827"/>
      <c r="T88" s="1034">
        <f t="shared" ref="T88:T130" si="26">SUM(P88:S88)*$E88</f>
        <v>80</v>
      </c>
      <c r="U88" s="853">
        <f>SUM(F88,K88,P88)</f>
        <v>100</v>
      </c>
      <c r="V88" s="825">
        <f>SUM(G88,L88,Q88)</f>
        <v>0</v>
      </c>
      <c r="W88" s="826">
        <f>SUM(H88,M88,R88)</f>
        <v>0</v>
      </c>
      <c r="X88" s="827">
        <f>SUM(I88,N88,S88)</f>
        <v>0</v>
      </c>
      <c r="Y88" s="1034">
        <f>SUM(J88,O88,T88)</f>
        <v>200</v>
      </c>
      <c r="Z88" s="816">
        <f>A88</f>
        <v>1</v>
      </c>
      <c r="AA88" s="1035" t="str">
        <f>B88</f>
        <v>Than trấu</v>
      </c>
      <c r="AB88" s="829" t="str">
        <f>C88</f>
        <v>kg</v>
      </c>
      <c r="AC88" s="830">
        <f>D88</f>
        <v>2</v>
      </c>
      <c r="AD88" s="831">
        <f>E88</f>
        <v>2</v>
      </c>
      <c r="AE88" s="832">
        <f t="shared" ref="AE88:AH103" si="27">AE6+AJ6-AO6</f>
        <v>9376</v>
      </c>
      <c r="AF88" s="832">
        <f t="shared" si="27"/>
        <v>0</v>
      </c>
      <c r="AG88" s="832">
        <f t="shared" si="27"/>
        <v>0</v>
      </c>
      <c r="AH88" s="832">
        <f t="shared" si="27"/>
        <v>0</v>
      </c>
      <c r="AI88" s="834">
        <f>SUM(AE88:AH88)*$E88</f>
        <v>18752</v>
      </c>
      <c r="AJ88" s="833"/>
      <c r="AK88" s="827"/>
      <c r="AL88" s="827"/>
      <c r="AM88" s="827"/>
      <c r="AN88" s="834">
        <f t="shared" ref="AN88:AN104" si="28">SUM(AJ88:AM88)*$E88</f>
        <v>0</v>
      </c>
      <c r="AO88" s="825">
        <f t="shared" ref="AO88:AS138" si="29">U88</f>
        <v>100</v>
      </c>
      <c r="AP88" s="825">
        <f t="shared" si="29"/>
        <v>0</v>
      </c>
      <c r="AQ88" s="835">
        <f t="shared" si="29"/>
        <v>0</v>
      </c>
      <c r="AR88" s="835">
        <f t="shared" si="29"/>
        <v>0</v>
      </c>
      <c r="AS88" s="836">
        <f t="shared" si="29"/>
        <v>200</v>
      </c>
      <c r="AT88" s="837">
        <f>IF(AC88&lt;&gt;0,SUM(AO88:AR88)*$AC88-SUM(AO88:AR88)*$AD88,"")</f>
        <v>0</v>
      </c>
      <c r="AU88" s="1513" t="s">
        <v>847</v>
      </c>
      <c r="AV88" s="1514"/>
      <c r="AW88" s="1514"/>
      <c r="AX88" s="1514"/>
      <c r="AY88" s="1514"/>
      <c r="AZ88" s="1515"/>
    </row>
    <row r="89" spans="1:52" ht="13.5" customHeight="1">
      <c r="A89" s="838">
        <f>IF(B89&lt;&gt;"",MAX($A87:$A88)+1,"")</f>
        <v>2</v>
      </c>
      <c r="B89" s="1036" t="s">
        <v>848</v>
      </c>
      <c r="C89" s="817" t="s">
        <v>66</v>
      </c>
      <c r="D89" s="839">
        <v>2</v>
      </c>
      <c r="E89" s="840">
        <v>2</v>
      </c>
      <c r="F89" s="828"/>
      <c r="G89" s="841"/>
      <c r="H89" s="842"/>
      <c r="I89" s="842"/>
      <c r="J89" s="824">
        <f t="shared" si="25"/>
        <v>0</v>
      </c>
      <c r="K89" s="832"/>
      <c r="L89" s="825"/>
      <c r="M89" s="827"/>
      <c r="N89" s="827"/>
      <c r="O89" s="824">
        <f>SUM(K89:N89)*$E89</f>
        <v>0</v>
      </c>
      <c r="P89" s="843"/>
      <c r="Q89" s="825"/>
      <c r="R89" s="827"/>
      <c r="S89" s="827"/>
      <c r="T89" s="846">
        <f t="shared" si="26"/>
        <v>0</v>
      </c>
      <c r="U89" s="828">
        <f t="shared" ref="U89:Y104" si="30">SUM(F89,K89,P89)</f>
        <v>0</v>
      </c>
      <c r="V89" s="825">
        <f t="shared" si="30"/>
        <v>0</v>
      </c>
      <c r="W89" s="827">
        <f t="shared" si="30"/>
        <v>0</v>
      </c>
      <c r="X89" s="827">
        <f t="shared" si="30"/>
        <v>0</v>
      </c>
      <c r="Y89" s="824">
        <f>SUM(J89,O89,T89)</f>
        <v>0</v>
      </c>
      <c r="Z89" s="838">
        <f>A89</f>
        <v>2</v>
      </c>
      <c r="AA89" s="1037" t="str">
        <f t="shared" ref="AA89:AD149" si="31">B89</f>
        <v>Củi gỗ</v>
      </c>
      <c r="AB89" s="844" t="str">
        <f t="shared" si="31"/>
        <v>kg</v>
      </c>
      <c r="AC89" s="845">
        <f t="shared" si="31"/>
        <v>2</v>
      </c>
      <c r="AD89" s="846">
        <f t="shared" si="31"/>
        <v>2</v>
      </c>
      <c r="AE89" s="832">
        <f t="shared" si="27"/>
        <v>1980</v>
      </c>
      <c r="AF89" s="832">
        <f t="shared" si="27"/>
        <v>0</v>
      </c>
      <c r="AG89" s="832">
        <f t="shared" si="27"/>
        <v>0</v>
      </c>
      <c r="AH89" s="832">
        <f t="shared" si="27"/>
        <v>0</v>
      </c>
      <c r="AI89" s="824">
        <f t="shared" ref="AI89:AI150" si="32">SUM(AE89:AH89)*$E89</f>
        <v>3960</v>
      </c>
      <c r="AJ89" s="848"/>
      <c r="AK89" s="827"/>
      <c r="AL89" s="847"/>
      <c r="AM89" s="827"/>
      <c r="AN89" s="849">
        <f t="shared" si="28"/>
        <v>0</v>
      </c>
      <c r="AO89" s="825">
        <f t="shared" si="29"/>
        <v>0</v>
      </c>
      <c r="AP89" s="825">
        <f t="shared" si="29"/>
        <v>0</v>
      </c>
      <c r="AQ89" s="825">
        <f t="shared" si="29"/>
        <v>0</v>
      </c>
      <c r="AR89" s="825">
        <f t="shared" si="29"/>
        <v>0</v>
      </c>
      <c r="AS89" s="825">
        <f t="shared" si="29"/>
        <v>0</v>
      </c>
      <c r="AT89" s="850">
        <f>IF(AC89&lt;&gt;0,SUM(AO89:AR89)*$AC89-SUM(AO89:AR89)*$AD89,"")</f>
        <v>0</v>
      </c>
      <c r="AU89" s="1516" t="s">
        <v>827</v>
      </c>
      <c r="AV89" s="1517"/>
      <c r="AW89" s="1517"/>
      <c r="AX89" s="1517"/>
      <c r="AY89" s="1517"/>
      <c r="AZ89" s="851"/>
    </row>
    <row r="90" spans="1:52" ht="13.5" customHeight="1">
      <c r="A90" s="838">
        <f t="shared" ref="A90:A133" si="33">IF(B90&lt;&gt;"",MAX($A88:$A89)+1,"")</f>
        <v>3</v>
      </c>
      <c r="B90" s="1033" t="s">
        <v>849</v>
      </c>
      <c r="C90" s="817" t="s">
        <v>66</v>
      </c>
      <c r="D90" s="818">
        <v>12.6</v>
      </c>
      <c r="E90" s="852">
        <v>12.6</v>
      </c>
      <c r="F90" s="853">
        <v>20</v>
      </c>
      <c r="G90" s="854"/>
      <c r="H90" s="855"/>
      <c r="I90" s="842"/>
      <c r="J90" s="824">
        <f t="shared" si="25"/>
        <v>252</v>
      </c>
      <c r="K90" s="856">
        <v>34</v>
      </c>
      <c r="L90" s="825"/>
      <c r="M90" s="826"/>
      <c r="N90" s="827"/>
      <c r="O90" s="824">
        <f>SUM(K90:N90)*$E90</f>
        <v>428.4</v>
      </c>
      <c r="P90" s="857">
        <v>30</v>
      </c>
      <c r="Q90" s="825"/>
      <c r="R90" s="826"/>
      <c r="S90" s="827"/>
      <c r="T90" s="846">
        <f t="shared" si="26"/>
        <v>378</v>
      </c>
      <c r="U90" s="853">
        <f t="shared" si="30"/>
        <v>84</v>
      </c>
      <c r="V90" s="825">
        <f t="shared" si="30"/>
        <v>0</v>
      </c>
      <c r="W90" s="826">
        <f t="shared" si="30"/>
        <v>0</v>
      </c>
      <c r="X90" s="827">
        <f t="shared" si="30"/>
        <v>0</v>
      </c>
      <c r="Y90" s="824">
        <f t="shared" si="30"/>
        <v>1058.4000000000001</v>
      </c>
      <c r="Z90" s="838">
        <f t="shared" ref="Z90:Z150" si="34">A90</f>
        <v>3</v>
      </c>
      <c r="AA90" s="1037" t="str">
        <f t="shared" si="31"/>
        <v>Gạo X 23</v>
      </c>
      <c r="AB90" s="844" t="str">
        <f t="shared" si="31"/>
        <v>kg</v>
      </c>
      <c r="AC90" s="845">
        <f t="shared" si="31"/>
        <v>12.6</v>
      </c>
      <c r="AD90" s="858">
        <f t="shared" si="31"/>
        <v>12.6</v>
      </c>
      <c r="AE90" s="832">
        <f t="shared" si="27"/>
        <v>4377</v>
      </c>
      <c r="AF90" s="832">
        <f t="shared" si="27"/>
        <v>0</v>
      </c>
      <c r="AG90" s="832">
        <f t="shared" si="27"/>
        <v>0</v>
      </c>
      <c r="AH90" s="832">
        <f t="shared" si="27"/>
        <v>0</v>
      </c>
      <c r="AI90" s="824">
        <f t="shared" si="32"/>
        <v>55150.2</v>
      </c>
      <c r="AJ90" s="848"/>
      <c r="AK90" s="827"/>
      <c r="AL90" s="827"/>
      <c r="AM90" s="827"/>
      <c r="AN90" s="849">
        <f t="shared" si="28"/>
        <v>0</v>
      </c>
      <c r="AO90" s="825">
        <f t="shared" si="29"/>
        <v>84</v>
      </c>
      <c r="AP90" s="825">
        <f t="shared" si="29"/>
        <v>0</v>
      </c>
      <c r="AQ90" s="825">
        <f t="shared" si="29"/>
        <v>0</v>
      </c>
      <c r="AR90" s="825">
        <f t="shared" si="29"/>
        <v>0</v>
      </c>
      <c r="AS90" s="825">
        <f t="shared" si="29"/>
        <v>1058.4000000000001</v>
      </c>
      <c r="AT90" s="850">
        <f t="shared" ref="AT90:AT149" si="35">IF(AC90&lt;&gt;0,SUM(AO90:AR90)*$AC90-SUM(AO90:AR90)*$AD90,"")</f>
        <v>0</v>
      </c>
      <c r="AU90" s="1186" t="s">
        <v>828</v>
      </c>
      <c r="AV90" s="1519">
        <v>78</v>
      </c>
      <c r="AW90" s="1519"/>
      <c r="AX90" s="860"/>
      <c r="AY90" s="861"/>
      <c r="AZ90" s="862" t="s">
        <v>829</v>
      </c>
    </row>
    <row r="91" spans="1:52" ht="13.5" customHeight="1">
      <c r="A91" s="838">
        <f t="shared" si="33"/>
        <v>4</v>
      </c>
      <c r="B91" s="1038" t="s">
        <v>850</v>
      </c>
      <c r="C91" s="817" t="s">
        <v>389</v>
      </c>
      <c r="D91" s="839">
        <v>10</v>
      </c>
      <c r="E91" s="819">
        <v>10</v>
      </c>
      <c r="F91" s="825"/>
      <c r="G91" s="909"/>
      <c r="H91" s="863"/>
      <c r="I91" s="842"/>
      <c r="J91" s="824">
        <f t="shared" si="25"/>
        <v>0</v>
      </c>
      <c r="K91" s="864"/>
      <c r="L91" s="825"/>
      <c r="M91" s="827"/>
      <c r="N91" s="827"/>
      <c r="O91" s="824">
        <f t="shared" ref="O91:O149" si="36">SUM(K91:N91)*$E91</f>
        <v>0</v>
      </c>
      <c r="P91" s="865"/>
      <c r="Q91" s="825"/>
      <c r="R91" s="827"/>
      <c r="S91" s="827"/>
      <c r="T91" s="846">
        <f t="shared" si="26"/>
        <v>0</v>
      </c>
      <c r="U91" s="825">
        <f t="shared" si="30"/>
        <v>0</v>
      </c>
      <c r="V91" s="825">
        <f t="shared" si="30"/>
        <v>0</v>
      </c>
      <c r="W91" s="827">
        <f t="shared" si="30"/>
        <v>0</v>
      </c>
      <c r="X91" s="827">
        <f t="shared" si="30"/>
        <v>0</v>
      </c>
      <c r="Y91" s="824">
        <f t="shared" si="30"/>
        <v>0</v>
      </c>
      <c r="Z91" s="838">
        <f t="shared" si="34"/>
        <v>4</v>
      </c>
      <c r="AA91" s="1037" t="str">
        <f t="shared" si="31"/>
        <v>Bột súp</v>
      </c>
      <c r="AB91" s="844" t="str">
        <f t="shared" si="31"/>
        <v>lít</v>
      </c>
      <c r="AC91" s="845">
        <f t="shared" si="31"/>
        <v>10</v>
      </c>
      <c r="AD91" s="858">
        <f t="shared" si="31"/>
        <v>10</v>
      </c>
      <c r="AE91" s="832">
        <f t="shared" si="27"/>
        <v>0</v>
      </c>
      <c r="AF91" s="832">
        <f t="shared" si="27"/>
        <v>0</v>
      </c>
      <c r="AG91" s="832">
        <f t="shared" si="27"/>
        <v>4</v>
      </c>
      <c r="AH91" s="832">
        <f t="shared" si="27"/>
        <v>0</v>
      </c>
      <c r="AI91" s="824">
        <f t="shared" si="32"/>
        <v>40</v>
      </c>
      <c r="AJ91" s="848"/>
      <c r="AK91" s="866"/>
      <c r="AM91" s="827"/>
      <c r="AN91" s="849">
        <f t="shared" si="28"/>
        <v>0</v>
      </c>
      <c r="AO91" s="825">
        <f t="shared" si="29"/>
        <v>0</v>
      </c>
      <c r="AP91" s="825">
        <f t="shared" si="29"/>
        <v>0</v>
      </c>
      <c r="AQ91" s="825">
        <f t="shared" si="29"/>
        <v>0</v>
      </c>
      <c r="AR91" s="825">
        <f t="shared" si="29"/>
        <v>0</v>
      </c>
      <c r="AS91" s="825">
        <f t="shared" si="29"/>
        <v>0</v>
      </c>
      <c r="AT91" s="850">
        <f t="shared" si="35"/>
        <v>0</v>
      </c>
      <c r="AU91" s="867" t="s">
        <v>830</v>
      </c>
      <c r="AV91" s="868">
        <f>F156</f>
        <v>115</v>
      </c>
      <c r="AW91" s="861" t="s">
        <v>27</v>
      </c>
      <c r="AX91" s="869">
        <f>H156</f>
        <v>14</v>
      </c>
      <c r="AY91" s="861" t="s">
        <v>28</v>
      </c>
      <c r="AZ91" s="870">
        <f>AX91*AV91</f>
        <v>1610</v>
      </c>
    </row>
    <row r="92" spans="1:52" ht="13.5" customHeight="1">
      <c r="A92" s="838">
        <f t="shared" si="33"/>
        <v>5</v>
      </c>
      <c r="B92" s="1039" t="s">
        <v>851</v>
      </c>
      <c r="C92" s="817" t="s">
        <v>389</v>
      </c>
      <c r="D92" s="839">
        <v>30</v>
      </c>
      <c r="E92" s="871">
        <v>25</v>
      </c>
      <c r="F92" s="825"/>
      <c r="G92" s="909">
        <v>2</v>
      </c>
      <c r="H92" s="863"/>
      <c r="I92" s="842"/>
      <c r="J92" s="824">
        <f t="shared" si="25"/>
        <v>50</v>
      </c>
      <c r="K92" s="864"/>
      <c r="L92" s="853">
        <v>3</v>
      </c>
      <c r="M92" s="827"/>
      <c r="N92" s="827"/>
      <c r="O92" s="824">
        <f t="shared" si="36"/>
        <v>75</v>
      </c>
      <c r="P92" s="865"/>
      <c r="Q92" s="853">
        <v>3</v>
      </c>
      <c r="R92" s="827"/>
      <c r="S92" s="827"/>
      <c r="T92" s="846">
        <f t="shared" si="26"/>
        <v>75</v>
      </c>
      <c r="U92" s="825">
        <f t="shared" si="30"/>
        <v>0</v>
      </c>
      <c r="V92" s="853">
        <f t="shared" si="30"/>
        <v>8</v>
      </c>
      <c r="W92" s="827">
        <f t="shared" si="30"/>
        <v>0</v>
      </c>
      <c r="X92" s="827">
        <f t="shared" si="30"/>
        <v>0</v>
      </c>
      <c r="Y92" s="824">
        <f t="shared" si="30"/>
        <v>200</v>
      </c>
      <c r="Z92" s="838">
        <f t="shared" si="34"/>
        <v>5</v>
      </c>
      <c r="AA92" s="1037" t="str">
        <f t="shared" si="31"/>
        <v>Nmắm thường</v>
      </c>
      <c r="AB92" s="844" t="str">
        <f t="shared" si="31"/>
        <v>lít</v>
      </c>
      <c r="AC92" s="845">
        <f t="shared" si="31"/>
        <v>30</v>
      </c>
      <c r="AD92" s="858">
        <f t="shared" si="31"/>
        <v>25</v>
      </c>
      <c r="AE92" s="832">
        <f t="shared" si="27"/>
        <v>0</v>
      </c>
      <c r="AF92" s="832">
        <f t="shared" si="27"/>
        <v>20</v>
      </c>
      <c r="AG92" s="832">
        <f t="shared" si="27"/>
        <v>0</v>
      </c>
      <c r="AH92" s="832">
        <f t="shared" si="27"/>
        <v>0</v>
      </c>
      <c r="AI92" s="824">
        <f t="shared" si="32"/>
        <v>500</v>
      </c>
      <c r="AJ92" s="848"/>
      <c r="AK92" s="873"/>
      <c r="AL92" s="827"/>
      <c r="AM92" s="827"/>
      <c r="AN92" s="849">
        <f t="shared" si="28"/>
        <v>0</v>
      </c>
      <c r="AO92" s="825">
        <f t="shared" si="29"/>
        <v>0</v>
      </c>
      <c r="AP92" s="825">
        <f t="shared" si="29"/>
        <v>8</v>
      </c>
      <c r="AQ92" s="825">
        <f t="shared" si="29"/>
        <v>0</v>
      </c>
      <c r="AR92" s="825">
        <f t="shared" si="29"/>
        <v>0</v>
      </c>
      <c r="AS92" s="825">
        <f t="shared" si="29"/>
        <v>200</v>
      </c>
      <c r="AT92" s="850">
        <f t="shared" si="35"/>
        <v>40</v>
      </c>
      <c r="AU92" s="867" t="s">
        <v>831</v>
      </c>
      <c r="AV92" s="874">
        <f>F157</f>
        <v>115</v>
      </c>
      <c r="AW92" s="861" t="s">
        <v>27</v>
      </c>
      <c r="AX92" s="869">
        <v>32</v>
      </c>
      <c r="AY92" s="861" t="s">
        <v>28</v>
      </c>
      <c r="AZ92" s="870">
        <f>AX92*AV92</f>
        <v>3680</v>
      </c>
    </row>
    <row r="93" spans="1:52" ht="13.5" customHeight="1">
      <c r="A93" s="838">
        <f t="shared" si="33"/>
        <v>6</v>
      </c>
      <c r="B93" s="1039" t="s">
        <v>496</v>
      </c>
      <c r="C93" s="817" t="s">
        <v>852</v>
      </c>
      <c r="D93" s="839">
        <v>42</v>
      </c>
      <c r="E93" s="875">
        <v>42</v>
      </c>
      <c r="F93" s="825"/>
      <c r="G93" s="854"/>
      <c r="H93" s="827">
        <v>0.3</v>
      </c>
      <c r="I93" s="842"/>
      <c r="J93" s="824">
        <f t="shared" si="25"/>
        <v>12.6</v>
      </c>
      <c r="K93" s="864"/>
      <c r="L93" s="825"/>
      <c r="M93" s="876">
        <v>0.8</v>
      </c>
      <c r="N93" s="827"/>
      <c r="O93" s="824">
        <f t="shared" si="36"/>
        <v>33.6</v>
      </c>
      <c r="P93" s="865"/>
      <c r="Q93" s="825"/>
      <c r="R93" s="877">
        <v>0.8</v>
      </c>
      <c r="S93" s="827"/>
      <c r="T93" s="846">
        <f t="shared" si="26"/>
        <v>33.6</v>
      </c>
      <c r="U93" s="825">
        <f t="shared" si="30"/>
        <v>0</v>
      </c>
      <c r="V93" s="825">
        <f t="shared" si="30"/>
        <v>0</v>
      </c>
      <c r="W93" s="827">
        <f t="shared" si="30"/>
        <v>1.9000000000000001</v>
      </c>
      <c r="X93" s="827">
        <f t="shared" si="30"/>
        <v>0</v>
      </c>
      <c r="Y93" s="824">
        <f t="shared" si="30"/>
        <v>79.800000000000011</v>
      </c>
      <c r="Z93" s="838">
        <f t="shared" si="34"/>
        <v>6</v>
      </c>
      <c r="AA93" s="1040" t="str">
        <f t="shared" si="31"/>
        <v>Mì chính VEDAN</v>
      </c>
      <c r="AB93" s="844" t="str">
        <f t="shared" si="31"/>
        <v>Kg</v>
      </c>
      <c r="AC93" s="845">
        <f t="shared" si="31"/>
        <v>42</v>
      </c>
      <c r="AD93" s="858">
        <f t="shared" si="31"/>
        <v>42</v>
      </c>
      <c r="AE93" s="832">
        <f t="shared" si="27"/>
        <v>0</v>
      </c>
      <c r="AF93" s="832">
        <f t="shared" si="27"/>
        <v>0</v>
      </c>
      <c r="AG93" s="832">
        <f t="shared" si="27"/>
        <v>18.100000000000001</v>
      </c>
      <c r="AH93" s="832">
        <f t="shared" si="27"/>
        <v>0</v>
      </c>
      <c r="AI93" s="824">
        <f t="shared" si="32"/>
        <v>760.2</v>
      </c>
      <c r="AJ93" s="879"/>
      <c r="AK93" s="827"/>
      <c r="AL93" s="878"/>
      <c r="AM93" s="827"/>
      <c r="AN93" s="849">
        <f t="shared" si="28"/>
        <v>0</v>
      </c>
      <c r="AO93" s="825">
        <f t="shared" si="29"/>
        <v>0</v>
      </c>
      <c r="AP93" s="825">
        <f t="shared" si="29"/>
        <v>0</v>
      </c>
      <c r="AQ93" s="825">
        <f t="shared" si="29"/>
        <v>1.9000000000000001</v>
      </c>
      <c r="AR93" s="825">
        <f t="shared" si="29"/>
        <v>0</v>
      </c>
      <c r="AS93" s="825">
        <f t="shared" si="29"/>
        <v>79.800000000000011</v>
      </c>
      <c r="AT93" s="850">
        <f t="shared" si="35"/>
        <v>0</v>
      </c>
      <c r="AU93" s="880" t="s">
        <v>832</v>
      </c>
      <c r="AV93" s="874">
        <f>F158</f>
        <v>115</v>
      </c>
      <c r="AW93" s="861" t="s">
        <v>27</v>
      </c>
      <c r="AX93" s="869">
        <v>32</v>
      </c>
      <c r="AY93" s="861" t="s">
        <v>28</v>
      </c>
      <c r="AZ93" s="870">
        <f>AX93*AV93</f>
        <v>3680</v>
      </c>
    </row>
    <row r="94" spans="1:52" ht="13.5" customHeight="1">
      <c r="A94" s="838">
        <f t="shared" si="33"/>
        <v>7</v>
      </c>
      <c r="B94" s="1036" t="s">
        <v>43</v>
      </c>
      <c r="C94" s="881" t="s">
        <v>66</v>
      </c>
      <c r="D94" s="882">
        <v>3.5</v>
      </c>
      <c r="E94" s="883">
        <v>3.5</v>
      </c>
      <c r="F94" s="884"/>
      <c r="G94" s="854"/>
      <c r="H94" s="885">
        <v>1</v>
      </c>
      <c r="I94" s="842"/>
      <c r="J94" s="824">
        <f t="shared" si="25"/>
        <v>3.5</v>
      </c>
      <c r="K94" s="864"/>
      <c r="L94" s="825"/>
      <c r="M94" s="876">
        <v>1.5</v>
      </c>
      <c r="N94" s="827"/>
      <c r="O94" s="824">
        <f t="shared" si="36"/>
        <v>5.25</v>
      </c>
      <c r="P94" s="865" t="s">
        <v>883</v>
      </c>
      <c r="Q94" s="825"/>
      <c r="R94" s="877">
        <v>1.5</v>
      </c>
      <c r="S94" s="827"/>
      <c r="T94" s="846">
        <f t="shared" si="26"/>
        <v>5.25</v>
      </c>
      <c r="U94" s="825">
        <f>SUM(F94,K94,P94)</f>
        <v>0</v>
      </c>
      <c r="V94" s="825"/>
      <c r="W94" s="827">
        <f t="shared" si="30"/>
        <v>4</v>
      </c>
      <c r="X94" s="827">
        <f t="shared" si="30"/>
        <v>0</v>
      </c>
      <c r="Y94" s="824">
        <f t="shared" si="30"/>
        <v>14</v>
      </c>
      <c r="Z94" s="838">
        <f t="shared" si="34"/>
        <v>7</v>
      </c>
      <c r="AA94" s="1040" t="str">
        <f t="shared" si="31"/>
        <v>Muối trắng</v>
      </c>
      <c r="AB94" s="844" t="str">
        <f t="shared" si="31"/>
        <v>kg</v>
      </c>
      <c r="AC94" s="845">
        <f t="shared" si="31"/>
        <v>3.5</v>
      </c>
      <c r="AD94" s="858">
        <f t="shared" si="31"/>
        <v>3.5</v>
      </c>
      <c r="AE94" s="832">
        <f t="shared" si="27"/>
        <v>0</v>
      </c>
      <c r="AF94" s="832">
        <f t="shared" si="27"/>
        <v>0</v>
      </c>
      <c r="AG94" s="832">
        <f t="shared" si="27"/>
        <v>74</v>
      </c>
      <c r="AH94" s="832">
        <f t="shared" si="27"/>
        <v>0</v>
      </c>
      <c r="AI94" s="824">
        <f t="shared" si="32"/>
        <v>259</v>
      </c>
      <c r="AJ94" s="879"/>
      <c r="AK94" s="827"/>
      <c r="AL94" s="878"/>
      <c r="AM94" s="827"/>
      <c r="AN94" s="849">
        <f t="shared" si="28"/>
        <v>0</v>
      </c>
      <c r="AO94" s="825">
        <f t="shared" si="29"/>
        <v>0</v>
      </c>
      <c r="AP94" s="825">
        <f t="shared" si="29"/>
        <v>0</v>
      </c>
      <c r="AQ94" s="825">
        <f t="shared" si="29"/>
        <v>4</v>
      </c>
      <c r="AR94" s="825">
        <f t="shared" si="29"/>
        <v>0</v>
      </c>
      <c r="AS94" s="825">
        <f t="shared" si="29"/>
        <v>14</v>
      </c>
      <c r="AT94" s="850">
        <f t="shared" si="35"/>
        <v>0</v>
      </c>
      <c r="AU94" s="1184" t="s">
        <v>833</v>
      </c>
      <c r="AV94" s="1519">
        <v>62</v>
      </c>
      <c r="AW94" s="1519"/>
      <c r="AX94" s="887"/>
      <c r="AY94" s="861"/>
      <c r="AZ94" s="862" t="s">
        <v>829</v>
      </c>
    </row>
    <row r="95" spans="1:52" ht="13.5" customHeight="1">
      <c r="A95" s="838">
        <f t="shared" si="33"/>
        <v>8</v>
      </c>
      <c r="B95" s="1039" t="s">
        <v>618</v>
      </c>
      <c r="C95" s="817" t="s">
        <v>66</v>
      </c>
      <c r="D95" s="839">
        <v>35</v>
      </c>
      <c r="E95" s="852">
        <v>35</v>
      </c>
      <c r="F95" s="825"/>
      <c r="G95" s="854"/>
      <c r="H95" s="827">
        <v>0.4</v>
      </c>
      <c r="I95" s="842"/>
      <c r="J95" s="824">
        <f t="shared" si="25"/>
        <v>14</v>
      </c>
      <c r="K95" s="864"/>
      <c r="L95" s="825"/>
      <c r="M95" s="876">
        <v>0.8</v>
      </c>
      <c r="N95" s="827"/>
      <c r="O95" s="824">
        <f t="shared" si="36"/>
        <v>28</v>
      </c>
      <c r="P95" s="864"/>
      <c r="Q95" s="825"/>
      <c r="R95" s="876">
        <v>0.8</v>
      </c>
      <c r="S95" s="827"/>
      <c r="T95" s="846">
        <f t="shared" si="26"/>
        <v>28</v>
      </c>
      <c r="U95" s="825">
        <f>SUM(F95,K95,P95)</f>
        <v>0</v>
      </c>
      <c r="V95" s="825">
        <f t="shared" ref="V95:Y146" si="37">SUM(G95,L95,Q95)</f>
        <v>0</v>
      </c>
      <c r="W95" s="827">
        <f t="shared" si="30"/>
        <v>2</v>
      </c>
      <c r="X95" s="827">
        <f t="shared" si="30"/>
        <v>0</v>
      </c>
      <c r="Y95" s="824">
        <f t="shared" si="30"/>
        <v>70</v>
      </c>
      <c r="Z95" s="838">
        <f t="shared" si="34"/>
        <v>8</v>
      </c>
      <c r="AA95" s="1040" t="str">
        <f t="shared" si="31"/>
        <v xml:space="preserve">Tỏi khô </v>
      </c>
      <c r="AB95" s="844" t="str">
        <f t="shared" si="31"/>
        <v>kg</v>
      </c>
      <c r="AC95" s="845">
        <f t="shared" si="31"/>
        <v>35</v>
      </c>
      <c r="AD95" s="858">
        <f t="shared" si="31"/>
        <v>35</v>
      </c>
      <c r="AE95" s="832">
        <f t="shared" si="27"/>
        <v>0</v>
      </c>
      <c r="AF95" s="832">
        <f t="shared" si="27"/>
        <v>0</v>
      </c>
      <c r="AG95" s="832">
        <f t="shared" si="27"/>
        <v>1</v>
      </c>
      <c r="AH95" s="832">
        <f t="shared" si="27"/>
        <v>0</v>
      </c>
      <c r="AI95" s="824">
        <f t="shared" si="32"/>
        <v>35</v>
      </c>
      <c r="AJ95" s="879"/>
      <c r="AK95" s="827"/>
      <c r="AL95" s="878">
        <v>5</v>
      </c>
      <c r="AM95" s="827"/>
      <c r="AN95" s="849">
        <f t="shared" si="28"/>
        <v>175</v>
      </c>
      <c r="AO95" s="825">
        <f t="shared" si="29"/>
        <v>0</v>
      </c>
      <c r="AP95" s="825">
        <f t="shared" si="29"/>
        <v>0</v>
      </c>
      <c r="AQ95" s="825">
        <f t="shared" si="29"/>
        <v>2</v>
      </c>
      <c r="AR95" s="825">
        <f t="shared" si="29"/>
        <v>0</v>
      </c>
      <c r="AS95" s="825">
        <f t="shared" si="29"/>
        <v>70</v>
      </c>
      <c r="AT95" s="850">
        <f t="shared" si="35"/>
        <v>0</v>
      </c>
      <c r="AU95" s="880" t="s">
        <v>830</v>
      </c>
      <c r="AV95" s="868">
        <f>K156</f>
        <v>13</v>
      </c>
      <c r="AW95" s="861" t="s">
        <v>27</v>
      </c>
      <c r="AX95" s="888">
        <f>M156</f>
        <v>14</v>
      </c>
      <c r="AY95" s="861" t="s">
        <v>28</v>
      </c>
      <c r="AZ95" s="870">
        <f>AX95*AV95</f>
        <v>182</v>
      </c>
    </row>
    <row r="96" spans="1:52" ht="13.5" customHeight="1">
      <c r="A96" s="838">
        <f t="shared" si="33"/>
        <v>9</v>
      </c>
      <c r="B96" s="1039" t="s">
        <v>44</v>
      </c>
      <c r="C96" s="817" t="s">
        <v>66</v>
      </c>
      <c r="D96" s="839">
        <v>20</v>
      </c>
      <c r="E96" s="852">
        <v>20</v>
      </c>
      <c r="F96" s="825"/>
      <c r="G96" s="854"/>
      <c r="H96" s="827">
        <v>0.4</v>
      </c>
      <c r="I96" s="842"/>
      <c r="J96" s="824">
        <f t="shared" si="25"/>
        <v>8</v>
      </c>
      <c r="K96" s="864"/>
      <c r="L96" s="825"/>
      <c r="M96" s="876">
        <v>0.8</v>
      </c>
      <c r="N96" s="827"/>
      <c r="O96" s="824">
        <f t="shared" si="36"/>
        <v>16</v>
      </c>
      <c r="P96" s="825"/>
      <c r="Q96" s="825" t="s">
        <v>884</v>
      </c>
      <c r="R96" s="876">
        <v>0.8</v>
      </c>
      <c r="S96" s="827"/>
      <c r="T96" s="846">
        <f t="shared" si="26"/>
        <v>16</v>
      </c>
      <c r="U96" s="825">
        <f>SUM(F96,K96,P96)</f>
        <v>0</v>
      </c>
      <c r="V96" s="825">
        <f t="shared" si="37"/>
        <v>0</v>
      </c>
      <c r="W96" s="827">
        <f t="shared" si="30"/>
        <v>2</v>
      </c>
      <c r="X96" s="827">
        <f t="shared" si="30"/>
        <v>0</v>
      </c>
      <c r="Y96" s="824">
        <f t="shared" si="30"/>
        <v>40</v>
      </c>
      <c r="Z96" s="838">
        <f t="shared" si="34"/>
        <v>9</v>
      </c>
      <c r="AA96" s="1040" t="str">
        <f t="shared" si="31"/>
        <v>Hành củ</v>
      </c>
      <c r="AB96" s="844" t="str">
        <f t="shared" si="31"/>
        <v>kg</v>
      </c>
      <c r="AC96" s="845">
        <f t="shared" si="31"/>
        <v>20</v>
      </c>
      <c r="AD96" s="858">
        <f t="shared" si="31"/>
        <v>20</v>
      </c>
      <c r="AE96" s="832">
        <f t="shared" si="27"/>
        <v>0</v>
      </c>
      <c r="AF96" s="832">
        <f t="shared" si="27"/>
        <v>0</v>
      </c>
      <c r="AG96" s="832">
        <f t="shared" si="27"/>
        <v>1</v>
      </c>
      <c r="AH96" s="832">
        <f t="shared" si="27"/>
        <v>0</v>
      </c>
      <c r="AI96" s="824">
        <f t="shared" si="32"/>
        <v>20</v>
      </c>
      <c r="AJ96" s="879"/>
      <c r="AK96" s="827"/>
      <c r="AL96" s="878">
        <v>5</v>
      </c>
      <c r="AM96" s="827"/>
      <c r="AN96" s="889">
        <f t="shared" si="28"/>
        <v>100</v>
      </c>
      <c r="AO96" s="825">
        <f t="shared" si="29"/>
        <v>0</v>
      </c>
      <c r="AP96" s="825">
        <f t="shared" si="29"/>
        <v>0</v>
      </c>
      <c r="AQ96" s="825">
        <f t="shared" si="29"/>
        <v>2</v>
      </c>
      <c r="AR96" s="825">
        <f t="shared" si="29"/>
        <v>0</v>
      </c>
      <c r="AS96" s="825">
        <f t="shared" si="29"/>
        <v>40</v>
      </c>
      <c r="AT96" s="850">
        <f t="shared" si="35"/>
        <v>0</v>
      </c>
      <c r="AU96" s="880" t="s">
        <v>831</v>
      </c>
      <c r="AV96" s="868">
        <f>K157</f>
        <v>13</v>
      </c>
      <c r="AW96" s="861" t="s">
        <v>27</v>
      </c>
      <c r="AX96" s="888">
        <v>24</v>
      </c>
      <c r="AY96" s="861" t="s">
        <v>28</v>
      </c>
      <c r="AZ96" s="870">
        <f>AX96*AV96</f>
        <v>312</v>
      </c>
    </row>
    <row r="97" spans="1:52" ht="13.5" customHeight="1">
      <c r="A97" s="838">
        <f t="shared" si="33"/>
        <v>10</v>
      </c>
      <c r="B97" s="1039" t="s">
        <v>593</v>
      </c>
      <c r="C97" s="817" t="s">
        <v>389</v>
      </c>
      <c r="D97" s="839">
        <v>22</v>
      </c>
      <c r="E97" s="852">
        <v>22</v>
      </c>
      <c r="F97" s="825"/>
      <c r="G97" s="854"/>
      <c r="H97" s="827">
        <v>1</v>
      </c>
      <c r="I97" s="842"/>
      <c r="J97" s="824">
        <f t="shared" si="25"/>
        <v>22</v>
      </c>
      <c r="K97" s="864"/>
      <c r="L97" s="825"/>
      <c r="M97" s="876">
        <v>1</v>
      </c>
      <c r="N97" s="827"/>
      <c r="O97" s="824">
        <f t="shared" si="36"/>
        <v>22</v>
      </c>
      <c r="P97" s="865"/>
      <c r="Q97" s="825"/>
      <c r="R97" s="890">
        <v>1</v>
      </c>
      <c r="S97" s="827"/>
      <c r="T97" s="846">
        <f t="shared" si="26"/>
        <v>22</v>
      </c>
      <c r="U97" s="825">
        <f>SUM(F97,K97,P97)</f>
        <v>0</v>
      </c>
      <c r="V97" s="825">
        <f t="shared" si="37"/>
        <v>0</v>
      </c>
      <c r="W97" s="827">
        <f t="shared" si="30"/>
        <v>3</v>
      </c>
      <c r="X97" s="827">
        <f t="shared" si="30"/>
        <v>0</v>
      </c>
      <c r="Y97" s="824">
        <f t="shared" si="30"/>
        <v>66</v>
      </c>
      <c r="Z97" s="838">
        <f t="shared" si="34"/>
        <v>10</v>
      </c>
      <c r="AA97" s="1040" t="str">
        <f t="shared" si="31"/>
        <v>Dầu ăn Mavela</v>
      </c>
      <c r="AB97" s="844" t="str">
        <f t="shared" si="31"/>
        <v>lít</v>
      </c>
      <c r="AC97" s="845">
        <f t="shared" si="31"/>
        <v>22</v>
      </c>
      <c r="AD97" s="858">
        <f t="shared" si="31"/>
        <v>22</v>
      </c>
      <c r="AE97" s="832">
        <f t="shared" si="27"/>
        <v>0</v>
      </c>
      <c r="AF97" s="832">
        <f t="shared" si="27"/>
        <v>0</v>
      </c>
      <c r="AG97" s="832">
        <f t="shared" si="27"/>
        <v>19</v>
      </c>
      <c r="AH97" s="832">
        <f t="shared" si="27"/>
        <v>0</v>
      </c>
      <c r="AI97" s="824">
        <f t="shared" si="32"/>
        <v>418</v>
      </c>
      <c r="AJ97" s="879"/>
      <c r="AK97" s="827"/>
      <c r="AL97" s="878"/>
      <c r="AM97" s="827"/>
      <c r="AN97" s="849">
        <f t="shared" si="28"/>
        <v>0</v>
      </c>
      <c r="AO97" s="825">
        <f t="shared" si="29"/>
        <v>0</v>
      </c>
      <c r="AP97" s="825">
        <f t="shared" si="29"/>
        <v>0</v>
      </c>
      <c r="AQ97" s="825">
        <f t="shared" si="29"/>
        <v>3</v>
      </c>
      <c r="AR97" s="825">
        <f t="shared" si="29"/>
        <v>0</v>
      </c>
      <c r="AS97" s="825">
        <f t="shared" si="29"/>
        <v>66</v>
      </c>
      <c r="AT97" s="850">
        <f t="shared" si="35"/>
        <v>0</v>
      </c>
      <c r="AU97" s="880" t="s">
        <v>832</v>
      </c>
      <c r="AV97" s="868">
        <f>K158</f>
        <v>13</v>
      </c>
      <c r="AW97" s="861" t="s">
        <v>27</v>
      </c>
      <c r="AX97" s="888">
        <v>24</v>
      </c>
      <c r="AY97" s="861" t="s">
        <v>28</v>
      </c>
      <c r="AZ97" s="870">
        <f>AX97*AV97</f>
        <v>312</v>
      </c>
    </row>
    <row r="98" spans="1:52" ht="13.5" customHeight="1">
      <c r="A98" s="838">
        <f t="shared" si="33"/>
        <v>11</v>
      </c>
      <c r="B98" s="1039" t="s">
        <v>45</v>
      </c>
      <c r="C98" s="817" t="s">
        <v>66</v>
      </c>
      <c r="D98" s="839">
        <v>130</v>
      </c>
      <c r="E98" s="852">
        <v>90</v>
      </c>
      <c r="F98" s="825" t="s">
        <v>885</v>
      </c>
      <c r="G98" s="854" t="s">
        <v>886</v>
      </c>
      <c r="H98" s="827"/>
      <c r="I98" s="842"/>
      <c r="J98" s="824">
        <f t="shared" si="25"/>
        <v>0</v>
      </c>
      <c r="K98" s="864"/>
      <c r="L98" s="825"/>
      <c r="M98" s="891">
        <v>0.1</v>
      </c>
      <c r="N98" s="827"/>
      <c r="O98" s="824">
        <f t="shared" si="36"/>
        <v>9</v>
      </c>
      <c r="P98" s="865"/>
      <c r="Q98" s="825"/>
      <c r="R98" s="877">
        <v>0.1</v>
      </c>
      <c r="S98" s="827"/>
      <c r="T98" s="846">
        <f t="shared" si="26"/>
        <v>9</v>
      </c>
      <c r="U98" s="825">
        <f t="shared" ref="U98:U104" si="38">SUM(F98,K98,P98)</f>
        <v>0</v>
      </c>
      <c r="V98" s="825">
        <f t="shared" si="37"/>
        <v>0</v>
      </c>
      <c r="W98" s="827">
        <f t="shared" si="30"/>
        <v>0.2</v>
      </c>
      <c r="X98" s="827">
        <f t="shared" si="30"/>
        <v>0</v>
      </c>
      <c r="Y98" s="824">
        <f t="shared" si="30"/>
        <v>18</v>
      </c>
      <c r="Z98" s="838">
        <f t="shared" si="34"/>
        <v>11</v>
      </c>
      <c r="AA98" s="1040" t="str">
        <f t="shared" si="31"/>
        <v>Tiêu bắc</v>
      </c>
      <c r="AB98" s="844" t="str">
        <f t="shared" si="31"/>
        <v>kg</v>
      </c>
      <c r="AC98" s="845">
        <f t="shared" si="31"/>
        <v>130</v>
      </c>
      <c r="AD98" s="858">
        <f t="shared" si="31"/>
        <v>90</v>
      </c>
      <c r="AE98" s="832">
        <f t="shared" si="27"/>
        <v>0</v>
      </c>
      <c r="AF98" s="832">
        <f t="shared" si="27"/>
        <v>0</v>
      </c>
      <c r="AG98" s="832">
        <f t="shared" si="27"/>
        <v>1.8</v>
      </c>
      <c r="AH98" s="832">
        <f t="shared" si="27"/>
        <v>0</v>
      </c>
      <c r="AI98" s="824">
        <f t="shared" si="32"/>
        <v>162</v>
      </c>
      <c r="AJ98" s="879"/>
      <c r="AK98" s="827"/>
      <c r="AL98" s="878"/>
      <c r="AM98" s="827"/>
      <c r="AN98" s="849">
        <f t="shared" si="28"/>
        <v>0</v>
      </c>
      <c r="AO98" s="825">
        <f t="shared" si="29"/>
        <v>0</v>
      </c>
      <c r="AP98" s="825">
        <f t="shared" si="29"/>
        <v>0</v>
      </c>
      <c r="AQ98" s="825">
        <f t="shared" si="29"/>
        <v>0.2</v>
      </c>
      <c r="AR98" s="825">
        <f t="shared" si="29"/>
        <v>0</v>
      </c>
      <c r="AS98" s="825">
        <f t="shared" si="29"/>
        <v>18</v>
      </c>
      <c r="AT98" s="850">
        <f t="shared" si="35"/>
        <v>8</v>
      </c>
      <c r="AU98" s="1521" t="str">
        <f>B159</f>
        <v xml:space="preserve">  + Ăn thêm</v>
      </c>
      <c r="AV98" s="1522"/>
      <c r="AW98" s="1522"/>
      <c r="AX98" s="1522"/>
      <c r="AY98" s="1522"/>
      <c r="AZ98" s="892">
        <f>J159</f>
        <v>0</v>
      </c>
    </row>
    <row r="99" spans="1:52" ht="13.5" customHeight="1">
      <c r="A99" s="838">
        <f t="shared" si="33"/>
        <v>12</v>
      </c>
      <c r="B99" s="1039" t="s">
        <v>46</v>
      </c>
      <c r="C99" s="817" t="s">
        <v>66</v>
      </c>
      <c r="D99" s="839">
        <v>35</v>
      </c>
      <c r="E99" s="852">
        <v>35</v>
      </c>
      <c r="F99" s="825"/>
      <c r="G99" s="854"/>
      <c r="H99" s="827">
        <v>0.1</v>
      </c>
      <c r="I99" s="842"/>
      <c r="J99" s="824">
        <f t="shared" si="25"/>
        <v>3.5</v>
      </c>
      <c r="K99" s="864"/>
      <c r="L99" s="825"/>
      <c r="M99" s="891">
        <v>0.2</v>
      </c>
      <c r="N99" s="827"/>
      <c r="O99" s="824">
        <f t="shared" si="36"/>
        <v>7</v>
      </c>
      <c r="P99" s="865"/>
      <c r="Q99" s="825"/>
      <c r="R99" s="877">
        <v>0.2</v>
      </c>
      <c r="S99" s="827"/>
      <c r="T99" s="846">
        <f t="shared" si="26"/>
        <v>7</v>
      </c>
      <c r="U99" s="825">
        <f t="shared" si="38"/>
        <v>0</v>
      </c>
      <c r="V99" s="825">
        <f t="shared" si="37"/>
        <v>0</v>
      </c>
      <c r="W99" s="827">
        <f t="shared" si="30"/>
        <v>0.5</v>
      </c>
      <c r="X99" s="827">
        <f t="shared" si="30"/>
        <v>0</v>
      </c>
      <c r="Y99" s="824">
        <f t="shared" si="30"/>
        <v>17.5</v>
      </c>
      <c r="Z99" s="838">
        <f t="shared" si="34"/>
        <v>12</v>
      </c>
      <c r="AA99" s="1040" t="str">
        <f t="shared" si="31"/>
        <v>Kẹo đắng</v>
      </c>
      <c r="AB99" s="844" t="str">
        <f t="shared" si="31"/>
        <v>kg</v>
      </c>
      <c r="AC99" s="845">
        <f t="shared" si="31"/>
        <v>35</v>
      </c>
      <c r="AD99" s="858">
        <f t="shared" si="31"/>
        <v>35</v>
      </c>
      <c r="AE99" s="832">
        <f t="shared" si="27"/>
        <v>0</v>
      </c>
      <c r="AF99" s="832">
        <f t="shared" si="27"/>
        <v>0</v>
      </c>
      <c r="AG99" s="832">
        <f t="shared" si="27"/>
        <v>4.5</v>
      </c>
      <c r="AH99" s="832">
        <f t="shared" si="27"/>
        <v>0</v>
      </c>
      <c r="AI99" s="824">
        <f t="shared" si="32"/>
        <v>157.5</v>
      </c>
      <c r="AJ99" s="879"/>
      <c r="AK99" s="827"/>
      <c r="AL99" s="878"/>
      <c r="AM99" s="827"/>
      <c r="AN99" s="849">
        <f t="shared" si="28"/>
        <v>0</v>
      </c>
      <c r="AO99" s="825">
        <f t="shared" si="29"/>
        <v>0</v>
      </c>
      <c r="AP99" s="825">
        <f t="shared" si="29"/>
        <v>0</v>
      </c>
      <c r="AQ99" s="825">
        <f t="shared" si="29"/>
        <v>0.5</v>
      </c>
      <c r="AR99" s="825">
        <f t="shared" si="29"/>
        <v>0</v>
      </c>
      <c r="AS99" s="825">
        <f t="shared" si="29"/>
        <v>17.5</v>
      </c>
      <c r="AT99" s="850">
        <f t="shared" si="35"/>
        <v>0</v>
      </c>
      <c r="AU99" s="1521" t="str">
        <f>B160</f>
        <v xml:space="preserve"> + ăn thêm </v>
      </c>
      <c r="AV99" s="1522"/>
      <c r="AW99" s="1522"/>
      <c r="AX99" s="1522"/>
      <c r="AY99" s="1522"/>
      <c r="AZ99" s="870">
        <f>J160</f>
        <v>0</v>
      </c>
    </row>
    <row r="100" spans="1:52" ht="13.5" customHeight="1">
      <c r="A100" s="838">
        <f t="shared" si="33"/>
        <v>13</v>
      </c>
      <c r="B100" s="1039" t="s">
        <v>47</v>
      </c>
      <c r="C100" s="817" t="s">
        <v>66</v>
      </c>
      <c r="D100" s="839">
        <v>17</v>
      </c>
      <c r="E100" s="852">
        <v>17</v>
      </c>
      <c r="F100" s="825"/>
      <c r="G100" s="854"/>
      <c r="H100" s="827"/>
      <c r="I100" s="842"/>
      <c r="J100" s="824">
        <f t="shared" si="25"/>
        <v>0</v>
      </c>
      <c r="K100" s="864"/>
      <c r="L100" s="825"/>
      <c r="M100" s="891"/>
      <c r="N100" s="827"/>
      <c r="O100" s="824">
        <f t="shared" si="36"/>
        <v>0</v>
      </c>
      <c r="P100" s="865"/>
      <c r="Q100" s="825"/>
      <c r="R100" s="877"/>
      <c r="S100" s="827"/>
      <c r="T100" s="846">
        <f t="shared" si="26"/>
        <v>0</v>
      </c>
      <c r="U100" s="825">
        <f t="shared" si="38"/>
        <v>0</v>
      </c>
      <c r="V100" s="825">
        <f t="shared" si="37"/>
        <v>0</v>
      </c>
      <c r="W100" s="827">
        <f t="shared" si="30"/>
        <v>0</v>
      </c>
      <c r="X100" s="827">
        <f t="shared" si="30"/>
        <v>0</v>
      </c>
      <c r="Y100" s="824">
        <f t="shared" si="30"/>
        <v>0</v>
      </c>
      <c r="Z100" s="838">
        <f t="shared" si="34"/>
        <v>13</v>
      </c>
      <c r="AA100" s="1040" t="str">
        <f t="shared" si="31"/>
        <v>Đường trắng</v>
      </c>
      <c r="AB100" s="844" t="str">
        <f t="shared" si="31"/>
        <v>kg</v>
      </c>
      <c r="AC100" s="845">
        <f t="shared" si="31"/>
        <v>17</v>
      </c>
      <c r="AD100" s="858">
        <f t="shared" si="31"/>
        <v>17</v>
      </c>
      <c r="AE100" s="832">
        <f t="shared" si="27"/>
        <v>0</v>
      </c>
      <c r="AF100" s="832">
        <f t="shared" si="27"/>
        <v>0</v>
      </c>
      <c r="AG100" s="832">
        <f t="shared" si="27"/>
        <v>1</v>
      </c>
      <c r="AH100" s="832">
        <f t="shared" si="27"/>
        <v>0</v>
      </c>
      <c r="AI100" s="824">
        <f t="shared" si="32"/>
        <v>17</v>
      </c>
      <c r="AJ100" s="879"/>
      <c r="AK100" s="827"/>
      <c r="AL100" s="878"/>
      <c r="AM100" s="827"/>
      <c r="AN100" s="849">
        <f t="shared" si="28"/>
        <v>0</v>
      </c>
      <c r="AO100" s="825">
        <f t="shared" si="29"/>
        <v>0</v>
      </c>
      <c r="AP100" s="825">
        <f t="shared" si="29"/>
        <v>0</v>
      </c>
      <c r="AQ100" s="825">
        <f t="shared" si="29"/>
        <v>0</v>
      </c>
      <c r="AR100" s="825">
        <f t="shared" si="29"/>
        <v>0</v>
      </c>
      <c r="AS100" s="825">
        <f t="shared" si="29"/>
        <v>0</v>
      </c>
      <c r="AT100" s="850">
        <f t="shared" si="35"/>
        <v>0</v>
      </c>
      <c r="AU100" s="893" t="s">
        <v>834</v>
      </c>
      <c r="AV100" s="894"/>
      <c r="AW100" s="894"/>
      <c r="AX100" s="894"/>
      <c r="AY100" s="894"/>
      <c r="AZ100" s="870">
        <f>SUM(AZ90:AZ99)</f>
        <v>9776</v>
      </c>
    </row>
    <row r="101" spans="1:52" ht="13.5" customHeight="1">
      <c r="A101" s="838">
        <f t="shared" si="33"/>
        <v>14</v>
      </c>
      <c r="B101" s="1039" t="s">
        <v>48</v>
      </c>
      <c r="C101" s="817" t="s">
        <v>389</v>
      </c>
      <c r="D101" s="839">
        <v>23</v>
      </c>
      <c r="E101" s="852">
        <v>23</v>
      </c>
      <c r="F101" s="825"/>
      <c r="G101" s="854"/>
      <c r="H101" s="827">
        <v>0.5</v>
      </c>
      <c r="I101" s="842"/>
      <c r="J101" s="824">
        <f t="shared" si="25"/>
        <v>11.5</v>
      </c>
      <c r="K101" s="825"/>
      <c r="L101" s="825"/>
      <c r="M101" s="827">
        <v>1</v>
      </c>
      <c r="N101" s="827"/>
      <c r="O101" s="824">
        <f t="shared" si="36"/>
        <v>23</v>
      </c>
      <c r="P101" s="865"/>
      <c r="Q101" s="825"/>
      <c r="R101" s="877">
        <v>1</v>
      </c>
      <c r="S101" s="827"/>
      <c r="T101" s="846">
        <f t="shared" si="26"/>
        <v>23</v>
      </c>
      <c r="U101" s="825">
        <f t="shared" si="38"/>
        <v>0</v>
      </c>
      <c r="V101" s="825">
        <f t="shared" si="37"/>
        <v>0</v>
      </c>
      <c r="W101" s="827">
        <f t="shared" si="30"/>
        <v>2.5</v>
      </c>
      <c r="X101" s="827">
        <f t="shared" si="30"/>
        <v>0</v>
      </c>
      <c r="Y101" s="824">
        <f t="shared" si="30"/>
        <v>57.5</v>
      </c>
      <c r="Z101" s="838">
        <f t="shared" si="34"/>
        <v>14</v>
      </c>
      <c r="AA101" s="1040" t="str">
        <f t="shared" si="31"/>
        <v>Mật mía</v>
      </c>
      <c r="AB101" s="844" t="str">
        <f t="shared" si="31"/>
        <v>lít</v>
      </c>
      <c r="AC101" s="845">
        <f t="shared" si="31"/>
        <v>23</v>
      </c>
      <c r="AD101" s="858">
        <f t="shared" si="31"/>
        <v>23</v>
      </c>
      <c r="AE101" s="832">
        <f t="shared" si="27"/>
        <v>0</v>
      </c>
      <c r="AF101" s="832">
        <f t="shared" si="27"/>
        <v>0</v>
      </c>
      <c r="AG101" s="832">
        <f t="shared" si="27"/>
        <v>2.5</v>
      </c>
      <c r="AH101" s="832">
        <f t="shared" si="27"/>
        <v>0</v>
      </c>
      <c r="AI101" s="824">
        <f t="shared" si="32"/>
        <v>57.5</v>
      </c>
      <c r="AJ101" s="879"/>
      <c r="AK101" s="827"/>
      <c r="AL101" s="878">
        <v>5</v>
      </c>
      <c r="AM101" s="827"/>
      <c r="AN101" s="849">
        <f t="shared" si="28"/>
        <v>115</v>
      </c>
      <c r="AO101" s="825">
        <f t="shared" si="29"/>
        <v>0</v>
      </c>
      <c r="AP101" s="825">
        <f t="shared" si="29"/>
        <v>0</v>
      </c>
      <c r="AQ101" s="825">
        <f t="shared" si="29"/>
        <v>2.5</v>
      </c>
      <c r="AR101" s="825">
        <f t="shared" si="29"/>
        <v>0</v>
      </c>
      <c r="AS101" s="825">
        <f t="shared" si="29"/>
        <v>57.5</v>
      </c>
      <c r="AT101" s="850">
        <f t="shared" si="35"/>
        <v>0</v>
      </c>
      <c r="AU101" s="1255" t="s">
        <v>835</v>
      </c>
      <c r="AV101" s="1256"/>
      <c r="AW101" s="1256"/>
      <c r="AX101" s="1256"/>
      <c r="AY101" s="1256"/>
      <c r="AZ101" s="870">
        <f>Q159</f>
        <v>0</v>
      </c>
    </row>
    <row r="102" spans="1:52" ht="13.5" customHeight="1">
      <c r="A102" s="838">
        <f t="shared" si="33"/>
        <v>15</v>
      </c>
      <c r="B102" s="1039" t="s">
        <v>514</v>
      </c>
      <c r="C102" s="817" t="s">
        <v>66</v>
      </c>
      <c r="D102" s="839">
        <v>80</v>
      </c>
      <c r="E102" s="852">
        <v>80</v>
      </c>
      <c r="F102" s="825"/>
      <c r="G102" s="854"/>
      <c r="H102" s="827">
        <v>0.2</v>
      </c>
      <c r="I102" s="842"/>
      <c r="J102" s="824">
        <f t="shared" si="25"/>
        <v>16</v>
      </c>
      <c r="K102" s="825"/>
      <c r="L102" s="825"/>
      <c r="M102" s="827">
        <v>0.3</v>
      </c>
      <c r="N102" s="827"/>
      <c r="O102" s="824">
        <f t="shared" si="36"/>
        <v>24</v>
      </c>
      <c r="P102" s="865"/>
      <c r="Q102" s="825"/>
      <c r="R102" s="877">
        <v>0.3</v>
      </c>
      <c r="S102" s="827"/>
      <c r="T102" s="846">
        <f t="shared" si="26"/>
        <v>24</v>
      </c>
      <c r="U102" s="825">
        <f t="shared" si="38"/>
        <v>0</v>
      </c>
      <c r="V102" s="825">
        <f t="shared" si="37"/>
        <v>0</v>
      </c>
      <c r="W102" s="827">
        <f t="shared" si="30"/>
        <v>0.8</v>
      </c>
      <c r="X102" s="827">
        <f t="shared" si="30"/>
        <v>0</v>
      </c>
      <c r="Y102" s="824">
        <f t="shared" si="30"/>
        <v>64</v>
      </c>
      <c r="Z102" s="838">
        <f t="shared" si="34"/>
        <v>15</v>
      </c>
      <c r="AA102" s="1040" t="str">
        <f t="shared" si="31"/>
        <v>Ót bột</v>
      </c>
      <c r="AB102" s="844" t="str">
        <f t="shared" si="31"/>
        <v>kg</v>
      </c>
      <c r="AC102" s="845">
        <f t="shared" si="31"/>
        <v>80</v>
      </c>
      <c r="AD102" s="858">
        <f t="shared" si="31"/>
        <v>80</v>
      </c>
      <c r="AE102" s="832">
        <f t="shared" si="27"/>
        <v>0</v>
      </c>
      <c r="AF102" s="832">
        <f t="shared" si="27"/>
        <v>0</v>
      </c>
      <c r="AG102" s="832">
        <f t="shared" si="27"/>
        <v>1.2</v>
      </c>
      <c r="AH102" s="832">
        <f t="shared" si="27"/>
        <v>0</v>
      </c>
      <c r="AI102" s="824">
        <f t="shared" si="32"/>
        <v>96</v>
      </c>
      <c r="AJ102" s="879"/>
      <c r="AK102" s="827"/>
      <c r="AL102" s="878">
        <v>5</v>
      </c>
      <c r="AM102" s="827"/>
      <c r="AN102" s="849">
        <f t="shared" si="28"/>
        <v>400</v>
      </c>
      <c r="AO102" s="825">
        <f t="shared" si="29"/>
        <v>0</v>
      </c>
      <c r="AP102" s="825">
        <f t="shared" si="29"/>
        <v>0</v>
      </c>
      <c r="AQ102" s="825">
        <f t="shared" si="29"/>
        <v>0.8</v>
      </c>
      <c r="AR102" s="825">
        <f t="shared" si="29"/>
        <v>0</v>
      </c>
      <c r="AS102" s="825">
        <f t="shared" si="29"/>
        <v>64</v>
      </c>
      <c r="AT102" s="850">
        <f t="shared" si="35"/>
        <v>0</v>
      </c>
      <c r="AU102" s="1255" t="s">
        <v>836</v>
      </c>
      <c r="AV102" s="1256"/>
      <c r="AW102" s="1256"/>
      <c r="AX102" s="1256"/>
      <c r="AY102" s="1256"/>
      <c r="AZ102" s="870"/>
    </row>
    <row r="103" spans="1:52" ht="13.5" customHeight="1">
      <c r="A103" s="838">
        <f t="shared" si="33"/>
        <v>16</v>
      </c>
      <c r="B103" s="1039" t="s">
        <v>49</v>
      </c>
      <c r="C103" s="817" t="s">
        <v>66</v>
      </c>
      <c r="D103" s="839">
        <v>40</v>
      </c>
      <c r="E103" s="852">
        <v>40</v>
      </c>
      <c r="F103" s="825"/>
      <c r="G103" s="854"/>
      <c r="H103" s="827">
        <v>0.2</v>
      </c>
      <c r="I103" s="842"/>
      <c r="J103" s="824">
        <f t="shared" si="25"/>
        <v>8</v>
      </c>
      <c r="K103" s="825"/>
      <c r="L103" s="825"/>
      <c r="M103" s="827">
        <v>0.3</v>
      </c>
      <c r="N103" s="827"/>
      <c r="O103" s="824">
        <f t="shared" si="36"/>
        <v>12</v>
      </c>
      <c r="P103" s="865"/>
      <c r="Q103" s="825"/>
      <c r="R103" s="877">
        <v>0.3</v>
      </c>
      <c r="S103" s="827"/>
      <c r="T103" s="846">
        <f t="shared" si="26"/>
        <v>12</v>
      </c>
      <c r="U103" s="825">
        <f t="shared" si="38"/>
        <v>0</v>
      </c>
      <c r="V103" s="825">
        <f t="shared" si="37"/>
        <v>0</v>
      </c>
      <c r="W103" s="827">
        <f t="shared" si="30"/>
        <v>0.8</v>
      </c>
      <c r="X103" s="827">
        <f t="shared" si="30"/>
        <v>0</v>
      </c>
      <c r="Y103" s="1041">
        <f t="shared" si="30"/>
        <v>32</v>
      </c>
      <c r="Z103" s="838">
        <f t="shared" si="34"/>
        <v>16</v>
      </c>
      <c r="AA103" s="1040" t="str">
        <f t="shared" si="31"/>
        <v>Bột nghệ</v>
      </c>
      <c r="AB103" s="844" t="str">
        <f t="shared" si="31"/>
        <v>kg</v>
      </c>
      <c r="AC103" s="845">
        <f t="shared" si="31"/>
        <v>40</v>
      </c>
      <c r="AD103" s="858">
        <f t="shared" si="31"/>
        <v>40</v>
      </c>
      <c r="AE103" s="832">
        <f t="shared" si="27"/>
        <v>0</v>
      </c>
      <c r="AF103" s="832">
        <f t="shared" si="27"/>
        <v>0</v>
      </c>
      <c r="AG103" s="832">
        <f t="shared" si="27"/>
        <v>4.2</v>
      </c>
      <c r="AH103" s="832">
        <f t="shared" si="27"/>
        <v>0</v>
      </c>
      <c r="AI103" s="824">
        <f t="shared" si="32"/>
        <v>168</v>
      </c>
      <c r="AJ103" s="879"/>
      <c r="AK103" s="827"/>
      <c r="AL103" s="878"/>
      <c r="AM103" s="827"/>
      <c r="AN103" s="849">
        <f t="shared" si="28"/>
        <v>0</v>
      </c>
      <c r="AO103" s="825">
        <f t="shared" si="29"/>
        <v>0</v>
      </c>
      <c r="AP103" s="825">
        <f t="shared" si="29"/>
        <v>0</v>
      </c>
      <c r="AQ103" s="825">
        <f t="shared" si="29"/>
        <v>0.8</v>
      </c>
      <c r="AR103" s="825">
        <f t="shared" si="29"/>
        <v>0</v>
      </c>
      <c r="AS103" s="825">
        <f t="shared" si="29"/>
        <v>32</v>
      </c>
      <c r="AT103" s="850">
        <f t="shared" si="35"/>
        <v>0</v>
      </c>
      <c r="AU103" s="1255" t="s">
        <v>799</v>
      </c>
      <c r="AV103" s="1256"/>
      <c r="AW103" s="1256"/>
      <c r="AX103" s="1256"/>
      <c r="AY103" s="1256"/>
      <c r="AZ103" s="870"/>
    </row>
    <row r="104" spans="1:52" ht="13.5" customHeight="1">
      <c r="A104" s="838">
        <f t="shared" si="33"/>
        <v>17</v>
      </c>
      <c r="B104" s="920" t="s">
        <v>373</v>
      </c>
      <c r="C104" s="817" t="s">
        <v>66</v>
      </c>
      <c r="D104" s="839">
        <v>43</v>
      </c>
      <c r="E104" s="852">
        <v>43</v>
      </c>
      <c r="F104" s="825"/>
      <c r="G104" s="854"/>
      <c r="H104" s="827">
        <v>0.5</v>
      </c>
      <c r="I104" s="842"/>
      <c r="J104" s="824">
        <f t="shared" si="25"/>
        <v>21.5</v>
      </c>
      <c r="K104" s="825"/>
      <c r="L104" s="825"/>
      <c r="M104" s="827">
        <v>1</v>
      </c>
      <c r="N104" s="827"/>
      <c r="O104" s="824">
        <f t="shared" si="36"/>
        <v>43</v>
      </c>
      <c r="P104" s="865"/>
      <c r="Q104" s="825"/>
      <c r="R104" s="877">
        <v>1</v>
      </c>
      <c r="S104" s="827"/>
      <c r="T104" s="846">
        <f t="shared" si="26"/>
        <v>43</v>
      </c>
      <c r="U104" s="825">
        <f t="shared" si="38"/>
        <v>0</v>
      </c>
      <c r="V104" s="825">
        <f t="shared" si="37"/>
        <v>0</v>
      </c>
      <c r="W104" s="827">
        <f t="shared" si="30"/>
        <v>2.5</v>
      </c>
      <c r="X104" s="827">
        <f t="shared" si="30"/>
        <v>0</v>
      </c>
      <c r="Y104" s="824">
        <f t="shared" si="30"/>
        <v>107.5</v>
      </c>
      <c r="Z104" s="838">
        <f t="shared" si="34"/>
        <v>17</v>
      </c>
      <c r="AA104" s="1037" t="str">
        <f t="shared" si="31"/>
        <v>Vừng lạc</v>
      </c>
      <c r="AB104" s="844" t="str">
        <f t="shared" si="31"/>
        <v>kg</v>
      </c>
      <c r="AC104" s="845">
        <f t="shared" si="31"/>
        <v>43</v>
      </c>
      <c r="AD104" s="858">
        <f t="shared" si="31"/>
        <v>43</v>
      </c>
      <c r="AE104" s="832">
        <f t="shared" ref="AE104:AH119" si="39">AE22+AJ22-AO22</f>
        <v>0</v>
      </c>
      <c r="AF104" s="832">
        <f t="shared" si="39"/>
        <v>0</v>
      </c>
      <c r="AG104" s="832">
        <f t="shared" si="39"/>
        <v>10.8</v>
      </c>
      <c r="AH104" s="832">
        <f t="shared" si="39"/>
        <v>0</v>
      </c>
      <c r="AI104" s="824">
        <f t="shared" si="32"/>
        <v>464.40000000000003</v>
      </c>
      <c r="AJ104" s="879">
        <f>U104</f>
        <v>0</v>
      </c>
      <c r="AK104" s="879">
        <f>V104</f>
        <v>0</v>
      </c>
      <c r="AL104" s="879"/>
      <c r="AM104" s="879">
        <f>X104</f>
        <v>0</v>
      </c>
      <c r="AN104" s="849">
        <f t="shared" si="28"/>
        <v>0</v>
      </c>
      <c r="AO104" s="825">
        <f t="shared" si="29"/>
        <v>0</v>
      </c>
      <c r="AP104" s="825">
        <f t="shared" si="29"/>
        <v>0</v>
      </c>
      <c r="AQ104" s="825">
        <f t="shared" si="29"/>
        <v>2.5</v>
      </c>
      <c r="AR104" s="825">
        <f t="shared" si="29"/>
        <v>0</v>
      </c>
      <c r="AS104" s="825">
        <f t="shared" si="29"/>
        <v>107.5</v>
      </c>
      <c r="AT104" s="850">
        <f t="shared" si="35"/>
        <v>0</v>
      </c>
      <c r="AU104" s="1255" t="s">
        <v>800</v>
      </c>
      <c r="AV104" s="1256"/>
      <c r="AW104" s="1256"/>
      <c r="AX104" s="1256"/>
      <c r="AY104" s="1256"/>
      <c r="AZ104" s="870"/>
    </row>
    <row r="105" spans="1:52" ht="13.5" customHeight="1">
      <c r="A105" s="838">
        <f t="shared" si="33"/>
        <v>18</v>
      </c>
      <c r="B105" s="931" t="s">
        <v>853</v>
      </c>
      <c r="C105" s="817" t="s">
        <v>66</v>
      </c>
      <c r="D105" s="839">
        <v>30</v>
      </c>
      <c r="E105" s="852">
        <v>6</v>
      </c>
      <c r="F105" s="825"/>
      <c r="G105" s="854"/>
      <c r="H105" s="827">
        <v>0.5</v>
      </c>
      <c r="I105" s="842"/>
      <c r="J105" s="824">
        <f t="shared" si="25"/>
        <v>3</v>
      </c>
      <c r="K105" s="825"/>
      <c r="L105" s="825"/>
      <c r="M105" s="827">
        <v>1</v>
      </c>
      <c r="N105" s="827"/>
      <c r="O105" s="824">
        <f t="shared" si="36"/>
        <v>6</v>
      </c>
      <c r="P105" s="865"/>
      <c r="Q105" s="825"/>
      <c r="R105" s="877">
        <v>1</v>
      </c>
      <c r="S105" s="827"/>
      <c r="T105" s="846">
        <f t="shared" si="26"/>
        <v>6</v>
      </c>
      <c r="U105" s="825"/>
      <c r="V105" s="825">
        <f t="shared" si="37"/>
        <v>0</v>
      </c>
      <c r="W105" s="827">
        <f t="shared" si="37"/>
        <v>2.5</v>
      </c>
      <c r="X105" s="827">
        <f t="shared" si="37"/>
        <v>0</v>
      </c>
      <c r="Y105" s="824">
        <f t="shared" si="37"/>
        <v>15</v>
      </c>
      <c r="Z105" s="838">
        <f t="shared" si="34"/>
        <v>18</v>
      </c>
      <c r="AA105" s="1037" t="str">
        <f t="shared" si="31"/>
        <v>Tăm bao tay</v>
      </c>
      <c r="AB105" s="844" t="str">
        <f t="shared" si="31"/>
        <v>kg</v>
      </c>
      <c r="AC105" s="845">
        <f t="shared" si="31"/>
        <v>30</v>
      </c>
      <c r="AD105" s="858">
        <f t="shared" si="31"/>
        <v>6</v>
      </c>
      <c r="AE105" s="832">
        <f t="shared" si="39"/>
        <v>0</v>
      </c>
      <c r="AF105" s="832">
        <f t="shared" si="39"/>
        <v>0</v>
      </c>
      <c r="AG105" s="832">
        <f t="shared" si="39"/>
        <v>37</v>
      </c>
      <c r="AH105" s="832">
        <f t="shared" si="39"/>
        <v>0</v>
      </c>
      <c r="AI105" s="824">
        <f t="shared" si="32"/>
        <v>222</v>
      </c>
      <c r="AJ105" s="879">
        <f t="shared" ref="AJ105:AL150" si="40">U105</f>
        <v>0</v>
      </c>
      <c r="AK105" s="879">
        <f t="shared" si="40"/>
        <v>0</v>
      </c>
      <c r="AL105" s="879"/>
      <c r="AM105" s="879">
        <f t="shared" ref="AM105:AM150" si="41">X105</f>
        <v>0</v>
      </c>
      <c r="AN105" s="849">
        <f t="shared" ref="AN105:AN150" si="42">SUM(AJ105:AM105)*$E105</f>
        <v>0</v>
      </c>
      <c r="AO105" s="825">
        <f t="shared" si="29"/>
        <v>0</v>
      </c>
      <c r="AP105" s="825">
        <f t="shared" si="29"/>
        <v>0</v>
      </c>
      <c r="AQ105" s="825">
        <f t="shared" si="29"/>
        <v>2.5</v>
      </c>
      <c r="AR105" s="825">
        <f t="shared" si="29"/>
        <v>0</v>
      </c>
      <c r="AS105" s="825">
        <f t="shared" si="29"/>
        <v>15</v>
      </c>
      <c r="AT105" s="850">
        <f t="shared" si="35"/>
        <v>60</v>
      </c>
      <c r="AU105" s="1255" t="s">
        <v>801</v>
      </c>
      <c r="AV105" s="1256"/>
      <c r="AW105" s="1256"/>
      <c r="AX105" s="1256"/>
      <c r="AY105" s="1256"/>
      <c r="AZ105" s="870"/>
    </row>
    <row r="106" spans="1:52" ht="13.5" customHeight="1">
      <c r="A106" s="838">
        <f t="shared" si="33"/>
        <v>19</v>
      </c>
      <c r="B106" s="931" t="s">
        <v>176</v>
      </c>
      <c r="C106" s="896" t="s">
        <v>389</v>
      </c>
      <c r="D106" s="897">
        <v>9</v>
      </c>
      <c r="E106" s="898">
        <v>9</v>
      </c>
      <c r="F106" s="825"/>
      <c r="G106" s="909"/>
      <c r="H106" s="827">
        <v>0.5</v>
      </c>
      <c r="I106" s="842"/>
      <c r="J106" s="824">
        <f t="shared" si="25"/>
        <v>4.5</v>
      </c>
      <c r="K106" s="825" t="s">
        <v>887</v>
      </c>
      <c r="L106" s="825"/>
      <c r="M106" s="827">
        <v>1</v>
      </c>
      <c r="N106" s="827"/>
      <c r="O106" s="824">
        <f t="shared" si="36"/>
        <v>9</v>
      </c>
      <c r="P106" s="865"/>
      <c r="Q106" s="853"/>
      <c r="R106" s="877">
        <v>1</v>
      </c>
      <c r="S106" s="827"/>
      <c r="T106" s="846">
        <f t="shared" si="26"/>
        <v>9</v>
      </c>
      <c r="U106" s="825">
        <f>SUM(F106,K106,P106)</f>
        <v>0</v>
      </c>
      <c r="V106" s="825">
        <f t="shared" si="37"/>
        <v>0</v>
      </c>
      <c r="W106" s="827">
        <f t="shared" si="37"/>
        <v>2.5</v>
      </c>
      <c r="X106" s="827">
        <f t="shared" si="37"/>
        <v>0</v>
      </c>
      <c r="Y106" s="824">
        <f t="shared" si="37"/>
        <v>22.5</v>
      </c>
      <c r="Z106" s="838">
        <f t="shared" si="34"/>
        <v>19</v>
      </c>
      <c r="AA106" s="1037" t="str">
        <f t="shared" si="31"/>
        <v>Dấm chua</v>
      </c>
      <c r="AB106" s="844" t="str">
        <f t="shared" si="31"/>
        <v>lít</v>
      </c>
      <c r="AC106" s="845">
        <f t="shared" si="31"/>
        <v>9</v>
      </c>
      <c r="AD106" s="858">
        <f t="shared" si="31"/>
        <v>9</v>
      </c>
      <c r="AE106" s="832">
        <f t="shared" si="39"/>
        <v>0</v>
      </c>
      <c r="AF106" s="832">
        <f t="shared" si="39"/>
        <v>0</v>
      </c>
      <c r="AG106" s="832">
        <f t="shared" si="39"/>
        <v>8</v>
      </c>
      <c r="AH106" s="832">
        <f t="shared" si="39"/>
        <v>0</v>
      </c>
      <c r="AI106" s="824">
        <f t="shared" si="32"/>
        <v>72</v>
      </c>
      <c r="AJ106" s="879">
        <f t="shared" si="40"/>
        <v>0</v>
      </c>
      <c r="AK106" s="879">
        <f t="shared" si="40"/>
        <v>0</v>
      </c>
      <c r="AL106" s="879"/>
      <c r="AM106" s="879">
        <f t="shared" si="41"/>
        <v>0</v>
      </c>
      <c r="AN106" s="849">
        <f t="shared" si="42"/>
        <v>0</v>
      </c>
      <c r="AO106" s="825">
        <f t="shared" si="29"/>
        <v>0</v>
      </c>
      <c r="AP106" s="825">
        <f t="shared" si="29"/>
        <v>0</v>
      </c>
      <c r="AQ106" s="825">
        <f t="shared" si="29"/>
        <v>2.5</v>
      </c>
      <c r="AR106" s="825">
        <f t="shared" si="29"/>
        <v>0</v>
      </c>
      <c r="AS106" s="825">
        <f t="shared" si="29"/>
        <v>22.5</v>
      </c>
      <c r="AT106" s="850">
        <f t="shared" si="35"/>
        <v>0</v>
      </c>
      <c r="AU106" s="893" t="s">
        <v>802</v>
      </c>
      <c r="AV106" s="894"/>
      <c r="AW106" s="894"/>
      <c r="AX106" s="894"/>
      <c r="AY106" s="894"/>
      <c r="AZ106" s="870">
        <f>AZ100+SUM(AZ101:AZ105)</f>
        <v>9776</v>
      </c>
    </row>
    <row r="107" spans="1:52" ht="13.5" customHeight="1">
      <c r="A107" s="838">
        <f t="shared" si="33"/>
        <v>20</v>
      </c>
      <c r="B107" s="911" t="s">
        <v>158</v>
      </c>
      <c r="C107" s="902" t="s">
        <v>66</v>
      </c>
      <c r="D107" s="903">
        <v>30</v>
      </c>
      <c r="E107" s="904">
        <v>30</v>
      </c>
      <c r="F107" s="825"/>
      <c r="G107" s="909"/>
      <c r="H107" s="827">
        <v>0.5</v>
      </c>
      <c r="I107" s="842"/>
      <c r="J107" s="824">
        <f t="shared" si="25"/>
        <v>15</v>
      </c>
      <c r="K107" s="853"/>
      <c r="L107" s="828"/>
      <c r="M107" s="827">
        <v>1</v>
      </c>
      <c r="N107" s="827"/>
      <c r="O107" s="824">
        <f t="shared" si="36"/>
        <v>30</v>
      </c>
      <c r="P107" s="856"/>
      <c r="Q107" s="828"/>
      <c r="R107" s="891">
        <v>1</v>
      </c>
      <c r="S107" s="827"/>
      <c r="T107" s="846">
        <f t="shared" si="26"/>
        <v>30</v>
      </c>
      <c r="U107" s="825">
        <f>SUM(F107,K107,P107)</f>
        <v>0</v>
      </c>
      <c r="V107" s="828">
        <f t="shared" si="37"/>
        <v>0</v>
      </c>
      <c r="W107" s="827">
        <f t="shared" si="37"/>
        <v>2.5</v>
      </c>
      <c r="X107" s="827">
        <f t="shared" si="37"/>
        <v>0</v>
      </c>
      <c r="Y107" s="824">
        <f t="shared" si="37"/>
        <v>75</v>
      </c>
      <c r="Z107" s="838">
        <f t="shared" si="34"/>
        <v>20</v>
      </c>
      <c r="AA107" s="1037" t="str">
        <f t="shared" si="31"/>
        <v>Chè vằng</v>
      </c>
      <c r="AB107" s="844" t="str">
        <f t="shared" si="31"/>
        <v>kg</v>
      </c>
      <c r="AC107" s="845">
        <f t="shared" si="31"/>
        <v>30</v>
      </c>
      <c r="AD107" s="858">
        <f t="shared" si="31"/>
        <v>30</v>
      </c>
      <c r="AE107" s="832">
        <f t="shared" si="39"/>
        <v>0</v>
      </c>
      <c r="AF107" s="832">
        <f t="shared" si="39"/>
        <v>0</v>
      </c>
      <c r="AG107" s="832">
        <f t="shared" si="39"/>
        <v>12</v>
      </c>
      <c r="AH107" s="832">
        <f t="shared" si="39"/>
        <v>0</v>
      </c>
      <c r="AI107" s="824">
        <f t="shared" si="32"/>
        <v>360</v>
      </c>
      <c r="AJ107" s="879">
        <f t="shared" si="40"/>
        <v>0</v>
      </c>
      <c r="AK107" s="879">
        <f t="shared" si="40"/>
        <v>0</v>
      </c>
      <c r="AL107" s="879"/>
      <c r="AM107" s="879">
        <f t="shared" si="41"/>
        <v>0</v>
      </c>
      <c r="AN107" s="849">
        <f t="shared" si="42"/>
        <v>0</v>
      </c>
      <c r="AO107" s="825">
        <f t="shared" si="29"/>
        <v>0</v>
      </c>
      <c r="AP107" s="825">
        <f t="shared" si="29"/>
        <v>0</v>
      </c>
      <c r="AQ107" s="825">
        <f t="shared" si="29"/>
        <v>2.5</v>
      </c>
      <c r="AR107" s="825">
        <f t="shared" si="29"/>
        <v>0</v>
      </c>
      <c r="AS107" s="825">
        <f t="shared" si="29"/>
        <v>75</v>
      </c>
      <c r="AT107" s="850">
        <f t="shared" si="35"/>
        <v>0</v>
      </c>
      <c r="AU107" s="1274" t="s">
        <v>803</v>
      </c>
      <c r="AV107" s="1275"/>
      <c r="AW107" s="1275"/>
      <c r="AX107" s="1275"/>
      <c r="AY107" s="1275"/>
      <c r="AZ107" s="870"/>
    </row>
    <row r="108" spans="1:52" ht="13.5" customHeight="1">
      <c r="A108" s="838">
        <f t="shared" si="33"/>
        <v>21</v>
      </c>
      <c r="B108" s="911" t="s">
        <v>166</v>
      </c>
      <c r="C108" s="844" t="s">
        <v>66</v>
      </c>
      <c r="D108" s="907">
        <v>30</v>
      </c>
      <c r="E108" s="824">
        <v>30</v>
      </c>
      <c r="F108" s="853"/>
      <c r="G108" s="909"/>
      <c r="H108" s="827"/>
      <c r="I108" s="863"/>
      <c r="J108" s="824">
        <f t="shared" si="25"/>
        <v>0</v>
      </c>
      <c r="K108" s="825"/>
      <c r="L108" s="853"/>
      <c r="M108" s="827">
        <v>0.1</v>
      </c>
      <c r="N108" s="827"/>
      <c r="O108" s="824">
        <f t="shared" si="36"/>
        <v>3</v>
      </c>
      <c r="P108" s="857"/>
      <c r="Q108" s="853"/>
      <c r="R108" s="877">
        <v>0.1</v>
      </c>
      <c r="S108" s="827"/>
      <c r="T108" s="846">
        <f t="shared" si="26"/>
        <v>3</v>
      </c>
      <c r="U108" s="825">
        <f>SUM(F108,K108,P108)</f>
        <v>0</v>
      </c>
      <c r="V108" s="825">
        <f t="shared" si="37"/>
        <v>0</v>
      </c>
      <c r="W108" s="827">
        <f t="shared" si="37"/>
        <v>0.2</v>
      </c>
      <c r="X108" s="827">
        <f t="shared" si="37"/>
        <v>0</v>
      </c>
      <c r="Y108" s="824">
        <f t="shared" si="37"/>
        <v>6</v>
      </c>
      <c r="Z108" s="838">
        <f t="shared" si="34"/>
        <v>21</v>
      </c>
      <c r="AA108" s="1037" t="str">
        <f t="shared" si="31"/>
        <v>Hành tăm</v>
      </c>
      <c r="AB108" s="844" t="str">
        <f t="shared" si="31"/>
        <v>kg</v>
      </c>
      <c r="AC108" s="845">
        <f t="shared" si="31"/>
        <v>30</v>
      </c>
      <c r="AD108" s="858">
        <f t="shared" si="31"/>
        <v>30</v>
      </c>
      <c r="AE108" s="832">
        <f t="shared" si="39"/>
        <v>0</v>
      </c>
      <c r="AF108" s="832">
        <f t="shared" si="39"/>
        <v>0</v>
      </c>
      <c r="AG108" s="832">
        <f t="shared" si="39"/>
        <v>1.7000000000000002</v>
      </c>
      <c r="AH108" s="832">
        <f t="shared" si="39"/>
        <v>0</v>
      </c>
      <c r="AI108" s="824">
        <f t="shared" si="32"/>
        <v>51.000000000000007</v>
      </c>
      <c r="AJ108" s="879">
        <f t="shared" si="40"/>
        <v>0</v>
      </c>
      <c r="AK108" s="879">
        <f t="shared" si="40"/>
        <v>0</v>
      </c>
      <c r="AL108" s="879"/>
      <c r="AM108" s="879">
        <f t="shared" si="41"/>
        <v>0</v>
      </c>
      <c r="AN108" s="849">
        <f t="shared" si="42"/>
        <v>0</v>
      </c>
      <c r="AO108" s="825">
        <f t="shared" si="29"/>
        <v>0</v>
      </c>
      <c r="AP108" s="825">
        <f t="shared" si="29"/>
        <v>0</v>
      </c>
      <c r="AQ108" s="825">
        <f t="shared" si="29"/>
        <v>0.2</v>
      </c>
      <c r="AR108" s="825">
        <f t="shared" si="29"/>
        <v>0</v>
      </c>
      <c r="AS108" s="825">
        <f t="shared" si="29"/>
        <v>6</v>
      </c>
      <c r="AT108" s="850">
        <f t="shared" si="35"/>
        <v>0</v>
      </c>
      <c r="AU108" s="4" t="s">
        <v>804</v>
      </c>
      <c r="AV108" s="3"/>
      <c r="AW108" s="3"/>
      <c r="AX108" s="3"/>
      <c r="AY108" s="3"/>
      <c r="AZ108" s="870">
        <f>Y157</f>
        <v>9350.2000000000007</v>
      </c>
    </row>
    <row r="109" spans="1:52" ht="13.5" customHeight="1">
      <c r="A109" s="838">
        <f t="shared" si="33"/>
        <v>22</v>
      </c>
      <c r="B109" s="911" t="s">
        <v>145</v>
      </c>
      <c r="C109" s="844" t="s">
        <v>389</v>
      </c>
      <c r="D109" s="907">
        <v>16</v>
      </c>
      <c r="E109" s="824">
        <v>16</v>
      </c>
      <c r="F109" s="825"/>
      <c r="G109" s="909"/>
      <c r="H109" s="827">
        <v>1</v>
      </c>
      <c r="I109" s="842"/>
      <c r="J109" s="824">
        <f t="shared" si="25"/>
        <v>16</v>
      </c>
      <c r="K109" s="878"/>
      <c r="L109" s="828"/>
      <c r="M109" s="827">
        <v>1</v>
      </c>
      <c r="N109" s="926"/>
      <c r="O109" s="824">
        <f t="shared" si="36"/>
        <v>16</v>
      </c>
      <c r="P109" s="857"/>
      <c r="Q109" s="828"/>
      <c r="R109" s="877">
        <v>1</v>
      </c>
      <c r="S109" s="827"/>
      <c r="T109" s="846">
        <f t="shared" si="26"/>
        <v>16</v>
      </c>
      <c r="U109" s="825">
        <f t="shared" ref="U109:U149" si="43">SUM(F109,K109,P109)</f>
        <v>0</v>
      </c>
      <c r="V109" s="828">
        <f t="shared" si="37"/>
        <v>0</v>
      </c>
      <c r="W109" s="827">
        <f t="shared" si="37"/>
        <v>3</v>
      </c>
      <c r="X109" s="827">
        <f t="shared" si="37"/>
        <v>0</v>
      </c>
      <c r="Y109" s="824">
        <f t="shared" si="37"/>
        <v>48</v>
      </c>
      <c r="Z109" s="838">
        <f t="shared" si="34"/>
        <v>22</v>
      </c>
      <c r="AA109" s="1037" t="str">
        <f t="shared" si="31"/>
        <v>Dầu rửa</v>
      </c>
      <c r="AB109" s="844" t="str">
        <f t="shared" si="31"/>
        <v>lít</v>
      </c>
      <c r="AC109" s="845">
        <f t="shared" si="31"/>
        <v>16</v>
      </c>
      <c r="AD109" s="858">
        <f t="shared" si="31"/>
        <v>16</v>
      </c>
      <c r="AE109" s="832">
        <f t="shared" si="39"/>
        <v>0</v>
      </c>
      <c r="AF109" s="832">
        <f t="shared" si="39"/>
        <v>0</v>
      </c>
      <c r="AG109" s="832">
        <f t="shared" si="39"/>
        <v>32</v>
      </c>
      <c r="AH109" s="832">
        <f t="shared" si="39"/>
        <v>0</v>
      </c>
      <c r="AI109" s="824">
        <f t="shared" si="32"/>
        <v>512</v>
      </c>
      <c r="AJ109" s="879">
        <f t="shared" si="40"/>
        <v>0</v>
      </c>
      <c r="AK109" s="879">
        <f t="shared" si="40"/>
        <v>0</v>
      </c>
      <c r="AL109" s="879"/>
      <c r="AM109" s="879">
        <f t="shared" si="41"/>
        <v>0</v>
      </c>
      <c r="AN109" s="849">
        <f t="shared" si="42"/>
        <v>0</v>
      </c>
      <c r="AO109" s="825">
        <f t="shared" si="29"/>
        <v>0</v>
      </c>
      <c r="AP109" s="825">
        <f t="shared" si="29"/>
        <v>0</v>
      </c>
      <c r="AQ109" s="825">
        <f t="shared" si="29"/>
        <v>3</v>
      </c>
      <c r="AR109" s="825">
        <f t="shared" si="29"/>
        <v>0</v>
      </c>
      <c r="AS109" s="825">
        <f t="shared" si="29"/>
        <v>48</v>
      </c>
      <c r="AT109" s="850">
        <f t="shared" si="35"/>
        <v>0</v>
      </c>
      <c r="AU109" s="4" t="s">
        <v>805</v>
      </c>
      <c r="AV109" s="3"/>
      <c r="AW109" s="3"/>
      <c r="AX109" s="3"/>
      <c r="AY109" s="3"/>
      <c r="AZ109" s="870">
        <f>Q160</f>
        <v>62.100000000000364</v>
      </c>
    </row>
    <row r="110" spans="1:52" ht="13.5" customHeight="1">
      <c r="A110" s="838">
        <f t="shared" si="33"/>
        <v>23</v>
      </c>
      <c r="B110" s="911" t="s">
        <v>136</v>
      </c>
      <c r="C110" s="844" t="s">
        <v>66</v>
      </c>
      <c r="D110" s="907">
        <v>120</v>
      </c>
      <c r="E110" s="824">
        <v>120</v>
      </c>
      <c r="F110" s="825"/>
      <c r="G110" s="909"/>
      <c r="H110" s="827"/>
      <c r="I110" s="842"/>
      <c r="J110" s="824">
        <f t="shared" si="25"/>
        <v>0</v>
      </c>
      <c r="K110" s="853"/>
      <c r="L110" s="828"/>
      <c r="M110" s="910"/>
      <c r="N110" s="827"/>
      <c r="O110" s="824">
        <f t="shared" si="36"/>
        <v>0</v>
      </c>
      <c r="P110" s="857" t="s">
        <v>883</v>
      </c>
      <c r="Q110" s="828"/>
      <c r="R110" s="877"/>
      <c r="S110" s="827"/>
      <c r="T110" s="846">
        <f t="shared" si="26"/>
        <v>0</v>
      </c>
      <c r="U110" s="878">
        <f t="shared" si="43"/>
        <v>0</v>
      </c>
      <c r="V110" s="828">
        <f t="shared" si="37"/>
        <v>0</v>
      </c>
      <c r="W110" s="827">
        <f t="shared" si="37"/>
        <v>0</v>
      </c>
      <c r="X110" s="827">
        <f t="shared" si="37"/>
        <v>0</v>
      </c>
      <c r="Y110" s="824">
        <f t="shared" si="37"/>
        <v>0</v>
      </c>
      <c r="Z110" s="838">
        <f t="shared" si="34"/>
        <v>23</v>
      </c>
      <c r="AA110" s="1037" t="str">
        <f t="shared" si="31"/>
        <v>Cá khô</v>
      </c>
      <c r="AB110" s="844" t="str">
        <f t="shared" si="31"/>
        <v>kg</v>
      </c>
      <c r="AC110" s="845">
        <f t="shared" si="31"/>
        <v>120</v>
      </c>
      <c r="AD110" s="858">
        <f t="shared" si="31"/>
        <v>120</v>
      </c>
      <c r="AE110" s="832">
        <f t="shared" si="39"/>
        <v>0</v>
      </c>
      <c r="AF110" s="832">
        <f t="shared" si="39"/>
        <v>0</v>
      </c>
      <c r="AG110" s="832">
        <f t="shared" si="39"/>
        <v>7</v>
      </c>
      <c r="AH110" s="832">
        <f t="shared" si="39"/>
        <v>0</v>
      </c>
      <c r="AI110" s="824">
        <f t="shared" si="32"/>
        <v>840</v>
      </c>
      <c r="AJ110" s="879">
        <f t="shared" si="40"/>
        <v>0</v>
      </c>
      <c r="AK110" s="879">
        <f t="shared" si="40"/>
        <v>0</v>
      </c>
      <c r="AL110" s="879"/>
      <c r="AM110" s="879">
        <f t="shared" si="41"/>
        <v>0</v>
      </c>
      <c r="AN110" s="849">
        <f t="shared" si="42"/>
        <v>0</v>
      </c>
      <c r="AO110" s="825">
        <f t="shared" si="29"/>
        <v>0</v>
      </c>
      <c r="AP110" s="825">
        <f t="shared" si="29"/>
        <v>0</v>
      </c>
      <c r="AQ110" s="825">
        <f t="shared" si="29"/>
        <v>0</v>
      </c>
      <c r="AR110" s="825">
        <f t="shared" si="29"/>
        <v>0</v>
      </c>
      <c r="AS110" s="825">
        <f t="shared" si="29"/>
        <v>0</v>
      </c>
      <c r="AT110" s="850">
        <f t="shared" si="35"/>
        <v>0</v>
      </c>
      <c r="AU110" s="893" t="s">
        <v>806</v>
      </c>
      <c r="AV110" s="894"/>
      <c r="AW110" s="894"/>
      <c r="AX110" s="894"/>
      <c r="AY110" s="894"/>
      <c r="AZ110" s="870">
        <f>SUM(AZ108:AZ109)</f>
        <v>9412.3000000000011</v>
      </c>
    </row>
    <row r="111" spans="1:52" ht="13.5" customHeight="1">
      <c r="A111" s="838">
        <f t="shared" si="33"/>
        <v>24</v>
      </c>
      <c r="B111" s="911" t="s">
        <v>183</v>
      </c>
      <c r="C111" s="844" t="s">
        <v>66</v>
      </c>
      <c r="D111" s="907">
        <v>30</v>
      </c>
      <c r="E111" s="824">
        <v>30</v>
      </c>
      <c r="F111" s="878"/>
      <c r="G111" s="872"/>
      <c r="H111" s="928"/>
      <c r="I111" s="842"/>
      <c r="J111" s="824">
        <f t="shared" si="25"/>
        <v>0</v>
      </c>
      <c r="K111" s="878"/>
      <c r="L111" s="828"/>
      <c r="M111" s="827">
        <v>0.1</v>
      </c>
      <c r="N111" s="827"/>
      <c r="O111" s="824">
        <f t="shared" si="36"/>
        <v>3</v>
      </c>
      <c r="P111" s="857"/>
      <c r="Q111" s="828"/>
      <c r="R111" s="827">
        <v>0.1</v>
      </c>
      <c r="S111" s="827"/>
      <c r="T111" s="846">
        <f t="shared" si="26"/>
        <v>3</v>
      </c>
      <c r="U111" s="825">
        <f t="shared" si="43"/>
        <v>0</v>
      </c>
      <c r="V111" s="832">
        <f t="shared" si="37"/>
        <v>0</v>
      </c>
      <c r="W111" s="827">
        <f t="shared" si="37"/>
        <v>0.2</v>
      </c>
      <c r="X111" s="827">
        <f t="shared" si="37"/>
        <v>0</v>
      </c>
      <c r="Y111" s="824">
        <f t="shared" si="37"/>
        <v>6</v>
      </c>
      <c r="Z111" s="838">
        <f t="shared" si="34"/>
        <v>24</v>
      </c>
      <c r="AA111" s="1037" t="str">
        <f t="shared" si="31"/>
        <v>Nghệ tươi</v>
      </c>
      <c r="AB111" s="844" t="str">
        <f t="shared" si="31"/>
        <v>kg</v>
      </c>
      <c r="AC111" s="845">
        <f t="shared" si="31"/>
        <v>30</v>
      </c>
      <c r="AD111" s="858">
        <f t="shared" si="31"/>
        <v>30</v>
      </c>
      <c r="AE111" s="832">
        <f t="shared" si="39"/>
        <v>0</v>
      </c>
      <c r="AF111" s="832">
        <f t="shared" si="39"/>
        <v>0</v>
      </c>
      <c r="AG111" s="832">
        <f t="shared" si="39"/>
        <v>2</v>
      </c>
      <c r="AH111" s="832">
        <f t="shared" si="39"/>
        <v>0</v>
      </c>
      <c r="AI111" s="824">
        <f t="shared" si="32"/>
        <v>60</v>
      </c>
      <c r="AJ111" s="879">
        <f t="shared" si="40"/>
        <v>0</v>
      </c>
      <c r="AK111" s="879">
        <f t="shared" si="40"/>
        <v>0</v>
      </c>
      <c r="AL111" s="879"/>
      <c r="AM111" s="879">
        <f t="shared" si="41"/>
        <v>0</v>
      </c>
      <c r="AN111" s="849">
        <f t="shared" si="42"/>
        <v>0</v>
      </c>
      <c r="AO111" s="825">
        <f t="shared" si="29"/>
        <v>0</v>
      </c>
      <c r="AP111" s="825">
        <f t="shared" si="29"/>
        <v>0</v>
      </c>
      <c r="AQ111" s="825">
        <f t="shared" si="29"/>
        <v>0.2</v>
      </c>
      <c r="AR111" s="825">
        <f t="shared" si="29"/>
        <v>0</v>
      </c>
      <c r="AS111" s="825">
        <f t="shared" si="29"/>
        <v>6</v>
      </c>
      <c r="AT111" s="850">
        <f t="shared" si="35"/>
        <v>0</v>
      </c>
      <c r="AU111" s="893" t="s">
        <v>807</v>
      </c>
      <c r="AV111" s="894"/>
      <c r="AW111" s="894"/>
      <c r="AX111" s="894"/>
      <c r="AY111" s="894"/>
      <c r="AZ111" s="912"/>
    </row>
    <row r="112" spans="1:52" ht="13.5" customHeight="1">
      <c r="A112" s="838">
        <f t="shared" si="33"/>
        <v>25</v>
      </c>
      <c r="B112" s="911" t="s">
        <v>142</v>
      </c>
      <c r="C112" s="844" t="s">
        <v>66</v>
      </c>
      <c r="D112" s="907">
        <v>35</v>
      </c>
      <c r="E112" s="824">
        <v>35</v>
      </c>
      <c r="F112" s="825"/>
      <c r="G112" s="872"/>
      <c r="H112" s="827"/>
      <c r="I112" s="842"/>
      <c r="J112" s="824">
        <f t="shared" si="25"/>
        <v>0</v>
      </c>
      <c r="K112" s="878"/>
      <c r="L112" s="828"/>
      <c r="M112" s="827">
        <v>0.2</v>
      </c>
      <c r="N112" s="827"/>
      <c r="O112" s="824">
        <f t="shared" si="36"/>
        <v>7</v>
      </c>
      <c r="P112" s="942"/>
      <c r="Q112" s="828"/>
      <c r="R112" s="827">
        <v>0.3</v>
      </c>
      <c r="S112" s="827"/>
      <c r="T112" s="846">
        <f t="shared" si="26"/>
        <v>10.5</v>
      </c>
      <c r="U112" s="825">
        <f t="shared" si="43"/>
        <v>0</v>
      </c>
      <c r="V112" s="828">
        <f t="shared" si="37"/>
        <v>0</v>
      </c>
      <c r="W112" s="827">
        <f t="shared" si="37"/>
        <v>0.5</v>
      </c>
      <c r="X112" s="827">
        <f t="shared" si="37"/>
        <v>0</v>
      </c>
      <c r="Y112" s="824">
        <f t="shared" si="37"/>
        <v>17.5</v>
      </c>
      <c r="Z112" s="838">
        <f t="shared" si="34"/>
        <v>25</v>
      </c>
      <c r="AA112" s="1037" t="str">
        <f t="shared" si="31"/>
        <v>Gừng tươi</v>
      </c>
      <c r="AB112" s="844" t="str">
        <f t="shared" si="31"/>
        <v>kg</v>
      </c>
      <c r="AC112" s="845">
        <f t="shared" si="31"/>
        <v>35</v>
      </c>
      <c r="AD112" s="858">
        <f t="shared" si="31"/>
        <v>35</v>
      </c>
      <c r="AE112" s="832">
        <f t="shared" si="39"/>
        <v>0</v>
      </c>
      <c r="AF112" s="832">
        <f t="shared" si="39"/>
        <v>0</v>
      </c>
      <c r="AG112" s="832">
        <f t="shared" si="39"/>
        <v>2.2000000000000002</v>
      </c>
      <c r="AH112" s="832">
        <f t="shared" si="39"/>
        <v>0</v>
      </c>
      <c r="AI112" s="824">
        <f t="shared" si="32"/>
        <v>77</v>
      </c>
      <c r="AJ112" s="879">
        <f t="shared" si="40"/>
        <v>0</v>
      </c>
      <c r="AK112" s="879">
        <f t="shared" si="40"/>
        <v>0</v>
      </c>
      <c r="AL112" s="879"/>
      <c r="AM112" s="879">
        <f t="shared" si="41"/>
        <v>0</v>
      </c>
      <c r="AN112" s="849">
        <f t="shared" si="42"/>
        <v>0</v>
      </c>
      <c r="AO112" s="825">
        <f t="shared" si="29"/>
        <v>0</v>
      </c>
      <c r="AP112" s="825">
        <f t="shared" si="29"/>
        <v>0</v>
      </c>
      <c r="AQ112" s="825">
        <f t="shared" si="29"/>
        <v>0.5</v>
      </c>
      <c r="AR112" s="825">
        <f t="shared" si="29"/>
        <v>0</v>
      </c>
      <c r="AS112" s="825">
        <f t="shared" si="29"/>
        <v>17.5</v>
      </c>
      <c r="AT112" s="850">
        <f t="shared" si="35"/>
        <v>0</v>
      </c>
      <c r="AU112" s="4" t="s">
        <v>808</v>
      </c>
      <c r="AV112" s="3"/>
      <c r="AW112" s="3"/>
      <c r="AX112" s="3"/>
      <c r="AY112" s="3"/>
      <c r="AZ112" s="870">
        <f>Y158</f>
        <v>363.69999999999891</v>
      </c>
    </row>
    <row r="113" spans="1:52" ht="13.5" customHeight="1">
      <c r="A113" s="838">
        <f t="shared" si="33"/>
        <v>26</v>
      </c>
      <c r="B113" s="911" t="s">
        <v>51</v>
      </c>
      <c r="C113" s="844" t="s">
        <v>66</v>
      </c>
      <c r="D113" s="907">
        <v>100</v>
      </c>
      <c r="E113" s="824">
        <v>100</v>
      </c>
      <c r="F113" s="825"/>
      <c r="G113" s="872"/>
      <c r="H113" s="827"/>
      <c r="I113" s="842"/>
      <c r="J113" s="824">
        <f t="shared" si="25"/>
        <v>0</v>
      </c>
      <c r="K113" s="853"/>
      <c r="L113" s="828"/>
      <c r="M113" s="910"/>
      <c r="N113" s="827"/>
      <c r="O113" s="824">
        <f t="shared" si="36"/>
        <v>0</v>
      </c>
      <c r="P113" s="857"/>
      <c r="Q113" s="853"/>
      <c r="R113" s="877"/>
      <c r="S113" s="827"/>
      <c r="T113" s="846">
        <f t="shared" si="26"/>
        <v>0</v>
      </c>
      <c r="U113" s="825">
        <f t="shared" si="43"/>
        <v>0</v>
      </c>
      <c r="V113" s="828">
        <f t="shared" si="37"/>
        <v>0</v>
      </c>
      <c r="W113" s="827">
        <f t="shared" si="37"/>
        <v>0</v>
      </c>
      <c r="X113" s="827">
        <f t="shared" si="37"/>
        <v>0</v>
      </c>
      <c r="Y113" s="824">
        <f t="shared" si="37"/>
        <v>0</v>
      </c>
      <c r="Z113" s="838">
        <f t="shared" si="34"/>
        <v>26</v>
      </c>
      <c r="AA113" s="1037" t="str">
        <f t="shared" si="31"/>
        <v>Tép khô</v>
      </c>
      <c r="AB113" s="844" t="str">
        <f t="shared" si="31"/>
        <v>kg</v>
      </c>
      <c r="AC113" s="845">
        <f t="shared" si="31"/>
        <v>100</v>
      </c>
      <c r="AD113" s="858">
        <f t="shared" si="31"/>
        <v>100</v>
      </c>
      <c r="AE113" s="832">
        <f t="shared" si="39"/>
        <v>0</v>
      </c>
      <c r="AF113" s="832">
        <f t="shared" si="39"/>
        <v>0</v>
      </c>
      <c r="AG113" s="832">
        <f t="shared" si="39"/>
        <v>8</v>
      </c>
      <c r="AH113" s="832">
        <f t="shared" si="39"/>
        <v>0</v>
      </c>
      <c r="AI113" s="824">
        <f t="shared" si="32"/>
        <v>800</v>
      </c>
      <c r="AJ113" s="879">
        <f t="shared" si="40"/>
        <v>0</v>
      </c>
      <c r="AK113" s="879">
        <f t="shared" si="40"/>
        <v>0</v>
      </c>
      <c r="AL113" s="879">
        <f t="shared" si="40"/>
        <v>0</v>
      </c>
      <c r="AM113" s="879">
        <f t="shared" si="41"/>
        <v>0</v>
      </c>
      <c r="AN113" s="849">
        <f t="shared" si="42"/>
        <v>0</v>
      </c>
      <c r="AO113" s="825">
        <f t="shared" si="29"/>
        <v>0</v>
      </c>
      <c r="AP113" s="825">
        <f t="shared" si="29"/>
        <v>0</v>
      </c>
      <c r="AQ113" s="825">
        <f t="shared" si="29"/>
        <v>0</v>
      </c>
      <c r="AR113" s="825">
        <f t="shared" si="29"/>
        <v>0</v>
      </c>
      <c r="AS113" s="825">
        <f t="shared" si="29"/>
        <v>0</v>
      </c>
      <c r="AT113" s="850">
        <f t="shared" si="35"/>
        <v>0</v>
      </c>
      <c r="AU113" s="4" t="s">
        <v>809</v>
      </c>
      <c r="AV113" s="3"/>
      <c r="AW113" s="3"/>
      <c r="AX113" s="3"/>
      <c r="AY113" s="3"/>
      <c r="AZ113" s="913">
        <f>Y159</f>
        <v>0</v>
      </c>
    </row>
    <row r="114" spans="1:52" ht="13.5" customHeight="1">
      <c r="A114" s="838">
        <f t="shared" si="33"/>
        <v>27</v>
      </c>
      <c r="B114" s="920" t="s">
        <v>854</v>
      </c>
      <c r="C114" s="817" t="s">
        <v>66</v>
      </c>
      <c r="D114" s="839">
        <v>50</v>
      </c>
      <c r="E114" s="852">
        <v>50</v>
      </c>
      <c r="F114" s="825"/>
      <c r="G114" s="914"/>
      <c r="H114" s="827">
        <v>0.3</v>
      </c>
      <c r="I114" s="842"/>
      <c r="J114" s="824">
        <f t="shared" si="25"/>
        <v>15</v>
      </c>
      <c r="K114" s="853"/>
      <c r="L114" s="915"/>
      <c r="M114" s="827">
        <v>0.6</v>
      </c>
      <c r="N114" s="827"/>
      <c r="O114" s="824">
        <f t="shared" si="36"/>
        <v>30</v>
      </c>
      <c r="P114" s="865"/>
      <c r="Q114" s="853"/>
      <c r="R114" s="916">
        <v>0.6</v>
      </c>
      <c r="S114" s="826"/>
      <c r="T114" s="846">
        <f t="shared" si="26"/>
        <v>30</v>
      </c>
      <c r="U114" s="825">
        <f t="shared" si="43"/>
        <v>0</v>
      </c>
      <c r="V114" s="825">
        <f t="shared" si="37"/>
        <v>0</v>
      </c>
      <c r="W114" s="827">
        <f t="shared" si="37"/>
        <v>1.5</v>
      </c>
      <c r="X114" s="827">
        <f t="shared" si="37"/>
        <v>0</v>
      </c>
      <c r="Y114" s="824">
        <f t="shared" si="37"/>
        <v>75</v>
      </c>
      <c r="Z114" s="838">
        <f t="shared" si="34"/>
        <v>27</v>
      </c>
      <c r="AA114" s="1037" t="str">
        <f t="shared" si="31"/>
        <v xml:space="preserve">ớt quả </v>
      </c>
      <c r="AB114" s="844" t="str">
        <f t="shared" si="31"/>
        <v>kg</v>
      </c>
      <c r="AC114" s="845">
        <f t="shared" si="31"/>
        <v>50</v>
      </c>
      <c r="AD114" s="858">
        <f t="shared" si="31"/>
        <v>50</v>
      </c>
      <c r="AE114" s="832">
        <f t="shared" si="39"/>
        <v>0</v>
      </c>
      <c r="AF114" s="832">
        <f t="shared" si="39"/>
        <v>0</v>
      </c>
      <c r="AG114" s="832">
        <f t="shared" si="39"/>
        <v>2</v>
      </c>
      <c r="AH114" s="832">
        <f t="shared" si="39"/>
        <v>0</v>
      </c>
      <c r="AI114" s="824">
        <f t="shared" si="32"/>
        <v>100</v>
      </c>
      <c r="AJ114" s="879">
        <f t="shared" si="40"/>
        <v>0</v>
      </c>
      <c r="AK114" s="879">
        <f t="shared" si="40"/>
        <v>0</v>
      </c>
      <c r="AL114" s="879">
        <f t="shared" si="40"/>
        <v>1.5</v>
      </c>
      <c r="AM114" s="879">
        <f t="shared" si="41"/>
        <v>0</v>
      </c>
      <c r="AN114" s="849">
        <f t="shared" si="42"/>
        <v>75</v>
      </c>
      <c r="AO114" s="825">
        <f t="shared" si="29"/>
        <v>0</v>
      </c>
      <c r="AP114" s="825">
        <f t="shared" si="29"/>
        <v>0</v>
      </c>
      <c r="AQ114" s="825">
        <f t="shared" si="29"/>
        <v>1.5</v>
      </c>
      <c r="AR114" s="825">
        <f t="shared" si="29"/>
        <v>0</v>
      </c>
      <c r="AS114" s="825">
        <f t="shared" si="29"/>
        <v>75</v>
      </c>
      <c r="AT114" s="850">
        <f t="shared" si="35"/>
        <v>0</v>
      </c>
      <c r="AU114" s="893"/>
      <c r="AV114" s="894"/>
      <c r="AW114" s="894"/>
      <c r="AX114" s="894"/>
      <c r="AY114" s="894"/>
      <c r="AZ114" s="917"/>
    </row>
    <row r="115" spans="1:52" ht="13.5" customHeight="1">
      <c r="A115" s="838">
        <f t="shared" si="33"/>
        <v>28</v>
      </c>
      <c r="B115" s="1043" t="s">
        <v>168</v>
      </c>
      <c r="C115" s="817" t="s">
        <v>66</v>
      </c>
      <c r="D115" s="839">
        <v>120</v>
      </c>
      <c r="E115" s="852">
        <v>91</v>
      </c>
      <c r="F115" s="825"/>
      <c r="G115" s="854"/>
      <c r="H115" s="827"/>
      <c r="I115" s="842"/>
      <c r="J115" s="824">
        <f t="shared" si="25"/>
        <v>0</v>
      </c>
      <c r="K115" s="825"/>
      <c r="L115" s="853">
        <v>7.5</v>
      </c>
      <c r="M115" s="827"/>
      <c r="N115" s="826"/>
      <c r="O115" s="824">
        <f t="shared" si="36"/>
        <v>682.5</v>
      </c>
      <c r="P115" s="865"/>
      <c r="Q115" s="853"/>
      <c r="R115" s="877"/>
      <c r="S115" s="826"/>
      <c r="T115" s="846">
        <f t="shared" si="26"/>
        <v>0</v>
      </c>
      <c r="U115" s="825">
        <f t="shared" si="43"/>
        <v>0</v>
      </c>
      <c r="V115" s="825">
        <f t="shared" si="37"/>
        <v>7.5</v>
      </c>
      <c r="W115" s="827">
        <f t="shared" si="37"/>
        <v>0</v>
      </c>
      <c r="X115" s="826">
        <f t="shared" si="37"/>
        <v>0</v>
      </c>
      <c r="Y115" s="824">
        <f t="shared" si="37"/>
        <v>682.5</v>
      </c>
      <c r="Z115" s="838">
        <f t="shared" si="34"/>
        <v>28</v>
      </c>
      <c r="AA115" s="895" t="str">
        <f t="shared" si="31"/>
        <v>Thịt gà mía</v>
      </c>
      <c r="AB115" s="844" t="str">
        <f t="shared" si="31"/>
        <v>kg</v>
      </c>
      <c r="AC115" s="845">
        <f t="shared" si="31"/>
        <v>120</v>
      </c>
      <c r="AD115" s="858">
        <f t="shared" si="31"/>
        <v>91</v>
      </c>
      <c r="AE115" s="832">
        <f t="shared" si="39"/>
        <v>0</v>
      </c>
      <c r="AF115" s="832">
        <f t="shared" si="39"/>
        <v>0</v>
      </c>
      <c r="AG115" s="832">
        <f t="shared" si="39"/>
        <v>0</v>
      </c>
      <c r="AH115" s="832">
        <f t="shared" si="39"/>
        <v>0</v>
      </c>
      <c r="AI115" s="824">
        <f t="shared" si="32"/>
        <v>0</v>
      </c>
      <c r="AJ115" s="879">
        <f t="shared" si="40"/>
        <v>0</v>
      </c>
      <c r="AK115" s="879">
        <f t="shared" si="40"/>
        <v>7.5</v>
      </c>
      <c r="AL115" s="879">
        <f t="shared" si="40"/>
        <v>0</v>
      </c>
      <c r="AM115" s="879">
        <f t="shared" si="41"/>
        <v>0</v>
      </c>
      <c r="AN115" s="849">
        <f t="shared" si="42"/>
        <v>682.5</v>
      </c>
      <c r="AO115" s="825">
        <f t="shared" si="29"/>
        <v>0</v>
      </c>
      <c r="AP115" s="825">
        <f t="shared" si="29"/>
        <v>7.5</v>
      </c>
      <c r="AQ115" s="825">
        <f t="shared" si="29"/>
        <v>0</v>
      </c>
      <c r="AR115" s="825">
        <f t="shared" si="29"/>
        <v>0</v>
      </c>
      <c r="AS115" s="825">
        <f t="shared" si="29"/>
        <v>682.5</v>
      </c>
      <c r="AT115" s="850">
        <f t="shared" si="35"/>
        <v>217.5</v>
      </c>
      <c r="AU115" s="893"/>
      <c r="AV115" s="894"/>
      <c r="AW115" s="894"/>
      <c r="AX115" s="894"/>
      <c r="AY115" s="894"/>
      <c r="AZ115" s="918"/>
    </row>
    <row r="116" spans="1:52" ht="13.5" customHeight="1">
      <c r="A116" s="838">
        <f t="shared" si="33"/>
        <v>29</v>
      </c>
      <c r="B116" s="1043" t="s">
        <v>412</v>
      </c>
      <c r="C116" s="817" t="s">
        <v>66</v>
      </c>
      <c r="D116" s="839">
        <v>80</v>
      </c>
      <c r="E116" s="852">
        <v>75</v>
      </c>
      <c r="F116" s="825"/>
      <c r="G116" s="854"/>
      <c r="H116" s="827"/>
      <c r="I116" s="842"/>
      <c r="J116" s="824">
        <f t="shared" si="25"/>
        <v>0</v>
      </c>
      <c r="K116" s="825"/>
      <c r="L116" s="853"/>
      <c r="M116" s="827"/>
      <c r="N116" s="919"/>
      <c r="O116" s="824">
        <f t="shared" si="36"/>
        <v>0</v>
      </c>
      <c r="P116" s="857"/>
      <c r="Q116" s="853">
        <v>9</v>
      </c>
      <c r="R116" s="877"/>
      <c r="S116" s="826"/>
      <c r="T116" s="846">
        <f t="shared" si="26"/>
        <v>675</v>
      </c>
      <c r="U116" s="825">
        <f t="shared" si="43"/>
        <v>0</v>
      </c>
      <c r="V116" s="825">
        <f t="shared" si="37"/>
        <v>9</v>
      </c>
      <c r="W116" s="827">
        <f t="shared" si="37"/>
        <v>0</v>
      </c>
      <c r="X116" s="826">
        <f t="shared" si="37"/>
        <v>0</v>
      </c>
      <c r="Y116" s="824">
        <f t="shared" si="37"/>
        <v>675</v>
      </c>
      <c r="Z116" s="838">
        <f t="shared" si="34"/>
        <v>29</v>
      </c>
      <c r="AA116" s="895" t="str">
        <f t="shared" si="31"/>
        <v>Thịt ngan lai</v>
      </c>
      <c r="AB116" s="844" t="str">
        <f t="shared" si="31"/>
        <v>kg</v>
      </c>
      <c r="AC116" s="845">
        <f t="shared" si="31"/>
        <v>80</v>
      </c>
      <c r="AD116" s="858">
        <f t="shared" si="31"/>
        <v>75</v>
      </c>
      <c r="AE116" s="832">
        <f t="shared" si="39"/>
        <v>0</v>
      </c>
      <c r="AF116" s="832">
        <f t="shared" si="39"/>
        <v>0</v>
      </c>
      <c r="AG116" s="832">
        <f t="shared" si="39"/>
        <v>0</v>
      </c>
      <c r="AH116" s="832">
        <f t="shared" si="39"/>
        <v>0</v>
      </c>
      <c r="AI116" s="824">
        <f t="shared" si="32"/>
        <v>0</v>
      </c>
      <c r="AJ116" s="879">
        <f t="shared" si="40"/>
        <v>0</v>
      </c>
      <c r="AK116" s="879">
        <f t="shared" si="40"/>
        <v>9</v>
      </c>
      <c r="AL116" s="879">
        <f t="shared" si="40"/>
        <v>0</v>
      </c>
      <c r="AM116" s="879">
        <f t="shared" si="41"/>
        <v>0</v>
      </c>
      <c r="AN116" s="849">
        <f t="shared" si="42"/>
        <v>675</v>
      </c>
      <c r="AO116" s="825">
        <f t="shared" si="29"/>
        <v>0</v>
      </c>
      <c r="AP116" s="825">
        <f t="shared" si="29"/>
        <v>9</v>
      </c>
      <c r="AQ116" s="825">
        <f t="shared" si="29"/>
        <v>0</v>
      </c>
      <c r="AR116" s="825">
        <f t="shared" si="29"/>
        <v>0</v>
      </c>
      <c r="AS116" s="825">
        <f t="shared" si="29"/>
        <v>675</v>
      </c>
      <c r="AT116" s="850">
        <f t="shared" si="35"/>
        <v>45</v>
      </c>
      <c r="AU116" s="893"/>
      <c r="AV116" s="894"/>
      <c r="AW116" s="894"/>
      <c r="AX116" s="894"/>
      <c r="AY116" s="894"/>
      <c r="AZ116" s="918"/>
    </row>
    <row r="117" spans="1:52" ht="13.5" customHeight="1">
      <c r="A117" s="838">
        <f t="shared" si="33"/>
        <v>30</v>
      </c>
      <c r="B117" s="1043" t="s">
        <v>488</v>
      </c>
      <c r="C117" s="817" t="s">
        <v>66</v>
      </c>
      <c r="D117" s="839">
        <v>120</v>
      </c>
      <c r="E117" s="852">
        <v>113</v>
      </c>
      <c r="F117" s="825"/>
      <c r="G117" s="909">
        <v>5.5</v>
      </c>
      <c r="H117" s="827"/>
      <c r="I117" s="1044"/>
      <c r="J117" s="824">
        <f t="shared" si="25"/>
        <v>621.5</v>
      </c>
      <c r="K117" s="853"/>
      <c r="L117" s="853"/>
      <c r="M117" s="910"/>
      <c r="N117" s="827"/>
      <c r="O117" s="824">
        <f t="shared" si="36"/>
        <v>0</v>
      </c>
      <c r="P117" s="857"/>
      <c r="Q117" s="853">
        <v>7.5</v>
      </c>
      <c r="R117" s="877"/>
      <c r="S117" s="827" t="s">
        <v>888</v>
      </c>
      <c r="T117" s="846">
        <f t="shared" si="26"/>
        <v>847.5</v>
      </c>
      <c r="U117" s="825">
        <f t="shared" si="43"/>
        <v>0</v>
      </c>
      <c r="V117" s="825">
        <f t="shared" si="37"/>
        <v>13</v>
      </c>
      <c r="W117" s="827">
        <f t="shared" si="37"/>
        <v>0</v>
      </c>
      <c r="X117" s="827">
        <f t="shared" si="37"/>
        <v>0</v>
      </c>
      <c r="Y117" s="824">
        <f t="shared" si="37"/>
        <v>1469</v>
      </c>
      <c r="Z117" s="838">
        <f t="shared" si="34"/>
        <v>30</v>
      </c>
      <c r="AA117" s="895" t="str">
        <f t="shared" si="31"/>
        <v>Thịt xô</v>
      </c>
      <c r="AB117" s="844" t="str">
        <f t="shared" si="31"/>
        <v>kg</v>
      </c>
      <c r="AC117" s="845">
        <f t="shared" si="31"/>
        <v>120</v>
      </c>
      <c r="AD117" s="858">
        <f t="shared" si="31"/>
        <v>113</v>
      </c>
      <c r="AE117" s="832">
        <f t="shared" si="39"/>
        <v>0</v>
      </c>
      <c r="AF117" s="832">
        <f t="shared" si="39"/>
        <v>0</v>
      </c>
      <c r="AG117" s="832">
        <f t="shared" si="39"/>
        <v>0</v>
      </c>
      <c r="AH117" s="832">
        <f t="shared" si="39"/>
        <v>0</v>
      </c>
      <c r="AI117" s="824">
        <f t="shared" si="32"/>
        <v>0</v>
      </c>
      <c r="AJ117" s="879">
        <f t="shared" si="40"/>
        <v>0</v>
      </c>
      <c r="AK117" s="879">
        <f t="shared" si="40"/>
        <v>13</v>
      </c>
      <c r="AL117" s="879">
        <f t="shared" si="40"/>
        <v>0</v>
      </c>
      <c r="AM117" s="879">
        <f t="shared" si="41"/>
        <v>0</v>
      </c>
      <c r="AN117" s="849">
        <f t="shared" si="42"/>
        <v>1469</v>
      </c>
      <c r="AO117" s="825">
        <f t="shared" si="29"/>
        <v>0</v>
      </c>
      <c r="AP117" s="825">
        <f t="shared" si="29"/>
        <v>13</v>
      </c>
      <c r="AQ117" s="825">
        <f t="shared" si="29"/>
        <v>0</v>
      </c>
      <c r="AR117" s="825">
        <f t="shared" si="29"/>
        <v>0</v>
      </c>
      <c r="AS117" s="825">
        <f t="shared" si="29"/>
        <v>1469</v>
      </c>
      <c r="AT117" s="850">
        <f t="shared" si="35"/>
        <v>91</v>
      </c>
      <c r="AU117" s="893"/>
      <c r="AV117" s="894"/>
      <c r="AW117" s="894"/>
      <c r="AX117" s="894"/>
      <c r="AY117" s="894"/>
      <c r="AZ117" s="918"/>
    </row>
    <row r="118" spans="1:52" ht="13.5" customHeight="1">
      <c r="A118" s="838">
        <f t="shared" si="33"/>
        <v>31</v>
      </c>
      <c r="B118" s="1045" t="s">
        <v>16</v>
      </c>
      <c r="C118" s="817" t="s">
        <v>786</v>
      </c>
      <c r="D118" s="839">
        <v>150</v>
      </c>
      <c r="E118" s="921">
        <v>145</v>
      </c>
      <c r="F118" s="825"/>
      <c r="G118" s="854"/>
      <c r="H118" s="827" t="s">
        <v>883</v>
      </c>
      <c r="I118" s="842" t="s">
        <v>883</v>
      </c>
      <c r="J118" s="824">
        <f t="shared" si="25"/>
        <v>0</v>
      </c>
      <c r="K118" s="853"/>
      <c r="L118" s="853">
        <v>5</v>
      </c>
      <c r="M118" s="827"/>
      <c r="N118" s="827"/>
      <c r="O118" s="824">
        <f t="shared" si="36"/>
        <v>725</v>
      </c>
      <c r="P118" s="865"/>
      <c r="Q118" s="853"/>
      <c r="R118" s="877"/>
      <c r="S118" s="827"/>
      <c r="T118" s="846">
        <f t="shared" si="26"/>
        <v>0</v>
      </c>
      <c r="U118" s="825">
        <f t="shared" si="43"/>
        <v>0</v>
      </c>
      <c r="V118" s="825">
        <f t="shared" si="37"/>
        <v>5</v>
      </c>
      <c r="W118" s="827">
        <f t="shared" si="37"/>
        <v>0</v>
      </c>
      <c r="X118" s="827">
        <f t="shared" si="37"/>
        <v>0</v>
      </c>
      <c r="Y118" s="824">
        <f t="shared" si="37"/>
        <v>725</v>
      </c>
      <c r="Z118" s="838">
        <f t="shared" si="34"/>
        <v>31</v>
      </c>
      <c r="AA118" s="895" t="str">
        <f t="shared" si="31"/>
        <v>Thịt nạc</v>
      </c>
      <c r="AB118" s="844" t="str">
        <f t="shared" si="31"/>
        <v>quả</v>
      </c>
      <c r="AC118" s="845">
        <f t="shared" si="31"/>
        <v>150</v>
      </c>
      <c r="AD118" s="858">
        <f t="shared" si="31"/>
        <v>145</v>
      </c>
      <c r="AE118" s="832">
        <f t="shared" si="39"/>
        <v>0</v>
      </c>
      <c r="AF118" s="832">
        <f t="shared" si="39"/>
        <v>0</v>
      </c>
      <c r="AG118" s="832">
        <f t="shared" si="39"/>
        <v>0</v>
      </c>
      <c r="AH118" s="832">
        <f t="shared" si="39"/>
        <v>0</v>
      </c>
      <c r="AI118" s="824">
        <f t="shared" si="32"/>
        <v>0</v>
      </c>
      <c r="AJ118" s="879">
        <f t="shared" si="40"/>
        <v>0</v>
      </c>
      <c r="AK118" s="879">
        <f t="shared" si="40"/>
        <v>5</v>
      </c>
      <c r="AL118" s="879">
        <f t="shared" si="40"/>
        <v>0</v>
      </c>
      <c r="AM118" s="879">
        <f t="shared" si="41"/>
        <v>0</v>
      </c>
      <c r="AN118" s="849">
        <f t="shared" si="42"/>
        <v>725</v>
      </c>
      <c r="AO118" s="825">
        <f t="shared" si="29"/>
        <v>0</v>
      </c>
      <c r="AP118" s="825">
        <f t="shared" si="29"/>
        <v>5</v>
      </c>
      <c r="AQ118" s="825">
        <f t="shared" si="29"/>
        <v>0</v>
      </c>
      <c r="AR118" s="825">
        <f t="shared" si="29"/>
        <v>0</v>
      </c>
      <c r="AS118" s="825">
        <f t="shared" si="29"/>
        <v>725</v>
      </c>
      <c r="AT118" s="850">
        <f t="shared" si="35"/>
        <v>25</v>
      </c>
      <c r="AU118" s="922"/>
      <c r="AV118" s="861"/>
      <c r="AW118" s="861"/>
      <c r="AX118" s="861"/>
      <c r="AY118" s="861"/>
      <c r="AZ118" s="851"/>
    </row>
    <row r="119" spans="1:52" ht="13.5" customHeight="1">
      <c r="A119" s="838">
        <f t="shared" si="33"/>
        <v>32</v>
      </c>
      <c r="B119" s="1043" t="s">
        <v>171</v>
      </c>
      <c r="C119" s="817" t="s">
        <v>66</v>
      </c>
      <c r="D119" s="839">
        <v>230</v>
      </c>
      <c r="E119" s="852">
        <v>230</v>
      </c>
      <c r="F119" s="825"/>
      <c r="G119" s="854"/>
      <c r="H119" s="923"/>
      <c r="I119" s="863"/>
      <c r="J119" s="824">
        <f t="shared" si="25"/>
        <v>0</v>
      </c>
      <c r="K119" s="825"/>
      <c r="L119" s="853">
        <v>2.5</v>
      </c>
      <c r="M119" s="827"/>
      <c r="N119" s="827"/>
      <c r="O119" s="824">
        <f t="shared" si="36"/>
        <v>575</v>
      </c>
      <c r="P119" s="865"/>
      <c r="Q119" s="853"/>
      <c r="R119" s="877"/>
      <c r="S119" s="827"/>
      <c r="T119" s="846">
        <f t="shared" si="26"/>
        <v>0</v>
      </c>
      <c r="U119" s="825">
        <f t="shared" si="43"/>
        <v>0</v>
      </c>
      <c r="V119" s="825">
        <f t="shared" si="37"/>
        <v>2.5</v>
      </c>
      <c r="W119" s="827">
        <f t="shared" si="37"/>
        <v>0</v>
      </c>
      <c r="X119" s="827">
        <f t="shared" si="37"/>
        <v>0</v>
      </c>
      <c r="Y119" s="824">
        <f t="shared" si="37"/>
        <v>575</v>
      </c>
      <c r="Z119" s="838">
        <f t="shared" si="34"/>
        <v>32</v>
      </c>
      <c r="AA119" s="895" t="str">
        <f t="shared" si="31"/>
        <v>Thịt me</v>
      </c>
      <c r="AB119" s="844" t="str">
        <f t="shared" si="31"/>
        <v>kg</v>
      </c>
      <c r="AC119" s="845">
        <f t="shared" si="31"/>
        <v>230</v>
      </c>
      <c r="AD119" s="858">
        <f t="shared" si="31"/>
        <v>230</v>
      </c>
      <c r="AE119" s="832">
        <f t="shared" si="39"/>
        <v>0</v>
      </c>
      <c r="AF119" s="832">
        <f t="shared" si="39"/>
        <v>0</v>
      </c>
      <c r="AG119" s="832">
        <f t="shared" si="39"/>
        <v>0</v>
      </c>
      <c r="AH119" s="832">
        <f t="shared" si="39"/>
        <v>0</v>
      </c>
      <c r="AI119" s="824">
        <f t="shared" si="32"/>
        <v>0</v>
      </c>
      <c r="AJ119" s="879">
        <f t="shared" si="40"/>
        <v>0</v>
      </c>
      <c r="AK119" s="879">
        <f t="shared" si="40"/>
        <v>2.5</v>
      </c>
      <c r="AL119" s="879">
        <f t="shared" si="40"/>
        <v>0</v>
      </c>
      <c r="AM119" s="879">
        <f t="shared" si="41"/>
        <v>0</v>
      </c>
      <c r="AN119" s="849">
        <f t="shared" si="42"/>
        <v>575</v>
      </c>
      <c r="AO119" s="825">
        <f t="shared" si="29"/>
        <v>0</v>
      </c>
      <c r="AP119" s="825">
        <f t="shared" si="29"/>
        <v>2.5</v>
      </c>
      <c r="AQ119" s="825">
        <f t="shared" si="29"/>
        <v>0</v>
      </c>
      <c r="AR119" s="825">
        <f t="shared" si="29"/>
        <v>0</v>
      </c>
      <c r="AS119" s="825">
        <f t="shared" si="29"/>
        <v>575</v>
      </c>
      <c r="AT119" s="850">
        <f t="shared" si="35"/>
        <v>0</v>
      </c>
      <c r="AU119" s="922"/>
      <c r="AV119" s="861"/>
      <c r="AW119" s="861"/>
      <c r="AX119" s="861"/>
      <c r="AY119" s="861"/>
      <c r="AZ119" s="851"/>
    </row>
    <row r="120" spans="1:52" ht="13.5" customHeight="1">
      <c r="A120" s="838">
        <f t="shared" si="33"/>
        <v>33</v>
      </c>
      <c r="B120" s="1043" t="s">
        <v>257</v>
      </c>
      <c r="C120" s="817" t="s">
        <v>66</v>
      </c>
      <c r="D120" s="839">
        <v>130</v>
      </c>
      <c r="E120" s="852">
        <v>130</v>
      </c>
      <c r="F120" s="825"/>
      <c r="G120" s="854"/>
      <c r="H120" s="827"/>
      <c r="I120" s="842"/>
      <c r="J120" s="824">
        <f t="shared" si="25"/>
        <v>0</v>
      </c>
      <c r="K120" s="825"/>
      <c r="L120" s="853"/>
      <c r="M120" s="827"/>
      <c r="N120" s="827"/>
      <c r="O120" s="824">
        <f t="shared" si="36"/>
        <v>0</v>
      </c>
      <c r="P120" s="865"/>
      <c r="Q120" s="853">
        <v>2.5</v>
      </c>
      <c r="R120" s="877"/>
      <c r="S120" s="827"/>
      <c r="T120" s="846">
        <f t="shared" si="26"/>
        <v>325</v>
      </c>
      <c r="U120" s="825">
        <f t="shared" si="43"/>
        <v>0</v>
      </c>
      <c r="V120" s="825">
        <f t="shared" si="37"/>
        <v>2.5</v>
      </c>
      <c r="W120" s="827">
        <f t="shared" si="37"/>
        <v>0</v>
      </c>
      <c r="X120" s="827">
        <f t="shared" si="37"/>
        <v>0</v>
      </c>
      <c r="Y120" s="824">
        <f t="shared" si="37"/>
        <v>325</v>
      </c>
      <c r="Z120" s="838">
        <f t="shared" si="34"/>
        <v>33</v>
      </c>
      <c r="AA120" s="895" t="str">
        <f t="shared" si="31"/>
        <v>Tim cật</v>
      </c>
      <c r="AB120" s="844" t="str">
        <f t="shared" si="31"/>
        <v>kg</v>
      </c>
      <c r="AC120" s="845">
        <f t="shared" si="31"/>
        <v>130</v>
      </c>
      <c r="AD120" s="858">
        <f t="shared" si="31"/>
        <v>130</v>
      </c>
      <c r="AE120" s="832">
        <f t="shared" ref="AE120:AH133" si="44">AE38+AJ38-AO38</f>
        <v>0</v>
      </c>
      <c r="AF120" s="832">
        <f t="shared" si="44"/>
        <v>0</v>
      </c>
      <c r="AG120" s="832">
        <f t="shared" si="44"/>
        <v>0</v>
      </c>
      <c r="AH120" s="832">
        <f t="shared" si="44"/>
        <v>0</v>
      </c>
      <c r="AI120" s="824">
        <f t="shared" si="32"/>
        <v>0</v>
      </c>
      <c r="AJ120" s="879">
        <f t="shared" si="40"/>
        <v>0</v>
      </c>
      <c r="AK120" s="879">
        <f t="shared" si="40"/>
        <v>2.5</v>
      </c>
      <c r="AL120" s="879">
        <f t="shared" si="40"/>
        <v>0</v>
      </c>
      <c r="AM120" s="879">
        <f t="shared" si="41"/>
        <v>0</v>
      </c>
      <c r="AN120" s="849">
        <f t="shared" si="42"/>
        <v>325</v>
      </c>
      <c r="AO120" s="825">
        <f t="shared" si="29"/>
        <v>0</v>
      </c>
      <c r="AP120" s="825">
        <f t="shared" si="29"/>
        <v>2.5</v>
      </c>
      <c r="AQ120" s="825">
        <f t="shared" si="29"/>
        <v>0</v>
      </c>
      <c r="AR120" s="825">
        <f t="shared" si="29"/>
        <v>0</v>
      </c>
      <c r="AS120" s="825">
        <f t="shared" si="29"/>
        <v>325</v>
      </c>
      <c r="AT120" s="850">
        <f t="shared" si="35"/>
        <v>0</v>
      </c>
      <c r="AU120" s="922"/>
      <c r="AV120" s="861"/>
      <c r="AW120" s="861"/>
      <c r="AX120" s="861"/>
      <c r="AY120" s="861"/>
      <c r="AZ120" s="851"/>
    </row>
    <row r="121" spans="1:52" ht="13.5" customHeight="1">
      <c r="A121" s="838">
        <f t="shared" si="33"/>
        <v>34</v>
      </c>
      <c r="B121" s="1043" t="s">
        <v>889</v>
      </c>
      <c r="C121" s="817" t="s">
        <v>66</v>
      </c>
      <c r="D121" s="839">
        <v>45</v>
      </c>
      <c r="E121" s="852">
        <v>40</v>
      </c>
      <c r="F121" s="825"/>
      <c r="G121" s="909">
        <v>4.5</v>
      </c>
      <c r="H121" s="827"/>
      <c r="I121" s="842"/>
      <c r="J121" s="824">
        <f t="shared" si="25"/>
        <v>180</v>
      </c>
      <c r="K121" s="825"/>
      <c r="L121" s="825"/>
      <c r="M121" s="827"/>
      <c r="N121" s="827"/>
      <c r="O121" s="824">
        <f t="shared" si="36"/>
        <v>0</v>
      </c>
      <c r="P121" s="865"/>
      <c r="Q121" s="853">
        <v>5</v>
      </c>
      <c r="R121" s="877"/>
      <c r="S121" s="827"/>
      <c r="T121" s="846">
        <f t="shared" si="26"/>
        <v>200</v>
      </c>
      <c r="U121" s="825">
        <f t="shared" si="43"/>
        <v>0</v>
      </c>
      <c r="V121" s="825">
        <f t="shared" si="37"/>
        <v>9.5</v>
      </c>
      <c r="W121" s="827">
        <f t="shared" si="37"/>
        <v>0</v>
      </c>
      <c r="X121" s="827">
        <f t="shared" si="37"/>
        <v>0</v>
      </c>
      <c r="Y121" s="824">
        <f t="shared" si="37"/>
        <v>380</v>
      </c>
      <c r="Z121" s="838">
        <f t="shared" si="34"/>
        <v>34</v>
      </c>
      <c r="AA121" s="895" t="str">
        <f t="shared" si="31"/>
        <v>Trứng</v>
      </c>
      <c r="AB121" s="844" t="str">
        <f t="shared" si="31"/>
        <v>kg</v>
      </c>
      <c r="AC121" s="845">
        <f t="shared" si="31"/>
        <v>45</v>
      </c>
      <c r="AD121" s="858">
        <f t="shared" si="31"/>
        <v>40</v>
      </c>
      <c r="AE121" s="832">
        <f t="shared" si="44"/>
        <v>0</v>
      </c>
      <c r="AF121" s="832">
        <f t="shared" si="44"/>
        <v>0</v>
      </c>
      <c r="AG121" s="832">
        <f t="shared" si="44"/>
        <v>0</v>
      </c>
      <c r="AH121" s="832">
        <f t="shared" si="44"/>
        <v>0</v>
      </c>
      <c r="AI121" s="824">
        <f t="shared" si="32"/>
        <v>0</v>
      </c>
      <c r="AJ121" s="879">
        <f t="shared" si="40"/>
        <v>0</v>
      </c>
      <c r="AK121" s="879">
        <f t="shared" si="40"/>
        <v>9.5</v>
      </c>
      <c r="AL121" s="879">
        <f t="shared" si="40"/>
        <v>0</v>
      </c>
      <c r="AM121" s="879">
        <f t="shared" si="41"/>
        <v>0</v>
      </c>
      <c r="AN121" s="849">
        <f t="shared" si="42"/>
        <v>380</v>
      </c>
      <c r="AO121" s="825">
        <f t="shared" si="29"/>
        <v>0</v>
      </c>
      <c r="AP121" s="825">
        <f t="shared" si="29"/>
        <v>9.5</v>
      </c>
      <c r="AQ121" s="825">
        <f t="shared" si="29"/>
        <v>0</v>
      </c>
      <c r="AR121" s="825">
        <f t="shared" si="29"/>
        <v>0</v>
      </c>
      <c r="AS121" s="825">
        <f t="shared" si="29"/>
        <v>380</v>
      </c>
      <c r="AT121" s="850">
        <f t="shared" si="35"/>
        <v>47.5</v>
      </c>
      <c r="AU121" s="922"/>
      <c r="AV121" s="861"/>
      <c r="AW121" s="861"/>
      <c r="AX121" s="861"/>
      <c r="AY121" s="861"/>
      <c r="AZ121" s="851"/>
    </row>
    <row r="122" spans="1:52" ht="13.5" customHeight="1">
      <c r="A122" s="838">
        <f t="shared" si="33"/>
        <v>35</v>
      </c>
      <c r="B122" s="1045" t="s">
        <v>3</v>
      </c>
      <c r="C122" s="817" t="s">
        <v>66</v>
      </c>
      <c r="D122" s="924">
        <v>15</v>
      </c>
      <c r="E122" s="898">
        <v>12</v>
      </c>
      <c r="F122" s="825"/>
      <c r="G122" s="872"/>
      <c r="H122" s="827"/>
      <c r="I122" s="842"/>
      <c r="J122" s="824">
        <f t="shared" si="25"/>
        <v>0</v>
      </c>
      <c r="K122" s="878"/>
      <c r="L122" s="853">
        <v>12</v>
      </c>
      <c r="M122" s="826"/>
      <c r="N122" s="827"/>
      <c r="O122" s="824">
        <f t="shared" si="36"/>
        <v>144</v>
      </c>
      <c r="P122" s="857"/>
      <c r="Q122" s="828"/>
      <c r="R122" s="925"/>
      <c r="S122" s="926"/>
      <c r="T122" s="846">
        <f t="shared" si="26"/>
        <v>0</v>
      </c>
      <c r="U122" s="825">
        <f t="shared" si="43"/>
        <v>0</v>
      </c>
      <c r="V122" s="828">
        <f t="shared" si="37"/>
        <v>12</v>
      </c>
      <c r="W122" s="827">
        <f t="shared" si="37"/>
        <v>0</v>
      </c>
      <c r="X122" s="827">
        <f t="shared" si="37"/>
        <v>0</v>
      </c>
      <c r="Y122" s="824">
        <f t="shared" si="37"/>
        <v>144</v>
      </c>
      <c r="Z122" s="838">
        <f t="shared" si="34"/>
        <v>35</v>
      </c>
      <c r="AA122" s="895" t="str">
        <f t="shared" si="31"/>
        <v>Đậu phụ</v>
      </c>
      <c r="AB122" s="844" t="str">
        <f t="shared" si="31"/>
        <v>kg</v>
      </c>
      <c r="AC122" s="845">
        <f t="shared" si="31"/>
        <v>15</v>
      </c>
      <c r="AD122" s="858">
        <f t="shared" si="31"/>
        <v>12</v>
      </c>
      <c r="AE122" s="832">
        <f t="shared" si="44"/>
        <v>0</v>
      </c>
      <c r="AF122" s="832">
        <f t="shared" si="44"/>
        <v>0</v>
      </c>
      <c r="AG122" s="832">
        <f t="shared" si="44"/>
        <v>0</v>
      </c>
      <c r="AH122" s="832">
        <f t="shared" si="44"/>
        <v>0</v>
      </c>
      <c r="AI122" s="824">
        <f t="shared" si="32"/>
        <v>0</v>
      </c>
      <c r="AJ122" s="879">
        <f t="shared" si="40"/>
        <v>0</v>
      </c>
      <c r="AK122" s="879">
        <f t="shared" si="40"/>
        <v>12</v>
      </c>
      <c r="AL122" s="879">
        <f t="shared" si="40"/>
        <v>0</v>
      </c>
      <c r="AM122" s="879">
        <f t="shared" si="41"/>
        <v>0</v>
      </c>
      <c r="AN122" s="849">
        <f t="shared" si="42"/>
        <v>144</v>
      </c>
      <c r="AO122" s="825">
        <f t="shared" si="29"/>
        <v>0</v>
      </c>
      <c r="AP122" s="825">
        <f t="shared" si="29"/>
        <v>12</v>
      </c>
      <c r="AQ122" s="825">
        <f t="shared" si="29"/>
        <v>0</v>
      </c>
      <c r="AR122" s="825">
        <f t="shared" si="29"/>
        <v>0</v>
      </c>
      <c r="AS122" s="825">
        <f t="shared" si="29"/>
        <v>144</v>
      </c>
      <c r="AT122" s="850">
        <f t="shared" si="35"/>
        <v>36</v>
      </c>
      <c r="AU122" s="922"/>
      <c r="AV122" s="861"/>
      <c r="AW122" s="861"/>
      <c r="AX122" s="861"/>
      <c r="AY122" s="861"/>
      <c r="AZ122" s="851"/>
    </row>
    <row r="123" spans="1:52" ht="13.5" customHeight="1">
      <c r="A123" s="838">
        <f t="shared" si="33"/>
        <v>36</v>
      </c>
      <c r="B123" s="1045" t="s">
        <v>157</v>
      </c>
      <c r="C123" s="817" t="s">
        <v>66</v>
      </c>
      <c r="D123" s="839">
        <v>140</v>
      </c>
      <c r="E123" s="852">
        <v>140</v>
      </c>
      <c r="F123" s="825"/>
      <c r="G123" s="872"/>
      <c r="H123" s="827"/>
      <c r="I123" s="842"/>
      <c r="J123" s="824">
        <f t="shared" si="25"/>
        <v>0</v>
      </c>
      <c r="K123" s="825"/>
      <c r="L123" s="853">
        <v>4.5</v>
      </c>
      <c r="M123" s="826"/>
      <c r="N123" s="827"/>
      <c r="O123" s="824">
        <f t="shared" si="36"/>
        <v>630</v>
      </c>
      <c r="P123" s="865"/>
      <c r="Q123" s="828"/>
      <c r="R123" s="925"/>
      <c r="S123" s="827"/>
      <c r="T123" s="846">
        <f t="shared" si="26"/>
        <v>0</v>
      </c>
      <c r="U123" s="825">
        <f t="shared" si="43"/>
        <v>0</v>
      </c>
      <c r="V123" s="825">
        <f t="shared" si="37"/>
        <v>4.5</v>
      </c>
      <c r="W123" s="827">
        <f t="shared" si="37"/>
        <v>0</v>
      </c>
      <c r="X123" s="827">
        <f t="shared" si="37"/>
        <v>0</v>
      </c>
      <c r="Y123" s="824">
        <f t="shared" si="37"/>
        <v>630</v>
      </c>
      <c r="Z123" s="838">
        <f t="shared" si="34"/>
        <v>36</v>
      </c>
      <c r="AA123" s="895" t="str">
        <f t="shared" si="31"/>
        <v>Tôm</v>
      </c>
      <c r="AB123" s="844" t="str">
        <f t="shared" si="31"/>
        <v>kg</v>
      </c>
      <c r="AC123" s="845">
        <f t="shared" si="31"/>
        <v>140</v>
      </c>
      <c r="AD123" s="858">
        <f t="shared" si="31"/>
        <v>140</v>
      </c>
      <c r="AE123" s="832">
        <f t="shared" si="44"/>
        <v>0</v>
      </c>
      <c r="AF123" s="832">
        <f t="shared" si="44"/>
        <v>0</v>
      </c>
      <c r="AG123" s="832">
        <f t="shared" si="44"/>
        <v>0</v>
      </c>
      <c r="AH123" s="832">
        <f t="shared" si="44"/>
        <v>0</v>
      </c>
      <c r="AI123" s="824">
        <f t="shared" si="32"/>
        <v>0</v>
      </c>
      <c r="AJ123" s="879">
        <f t="shared" si="40"/>
        <v>0</v>
      </c>
      <c r="AK123" s="879">
        <f t="shared" si="40"/>
        <v>4.5</v>
      </c>
      <c r="AL123" s="879">
        <f t="shared" si="40"/>
        <v>0</v>
      </c>
      <c r="AM123" s="879">
        <f t="shared" si="41"/>
        <v>0</v>
      </c>
      <c r="AN123" s="849">
        <f t="shared" si="42"/>
        <v>630</v>
      </c>
      <c r="AO123" s="825">
        <f t="shared" si="29"/>
        <v>0</v>
      </c>
      <c r="AP123" s="825">
        <f t="shared" si="29"/>
        <v>4.5</v>
      </c>
      <c r="AQ123" s="825">
        <f t="shared" si="29"/>
        <v>0</v>
      </c>
      <c r="AR123" s="825">
        <f t="shared" si="29"/>
        <v>0</v>
      </c>
      <c r="AS123" s="825">
        <f t="shared" si="29"/>
        <v>630</v>
      </c>
      <c r="AT123" s="850">
        <f t="shared" si="35"/>
        <v>0</v>
      </c>
      <c r="AU123" s="922"/>
      <c r="AV123" s="861"/>
      <c r="AW123" s="861"/>
      <c r="AX123" s="861"/>
      <c r="AY123" s="861"/>
      <c r="AZ123" s="851"/>
    </row>
    <row r="124" spans="1:52" ht="13.5" customHeight="1">
      <c r="A124" s="838">
        <f t="shared" si="33"/>
        <v>37</v>
      </c>
      <c r="B124" s="1045" t="s">
        <v>172</v>
      </c>
      <c r="C124" s="817" t="s">
        <v>66</v>
      </c>
      <c r="D124" s="839">
        <v>40</v>
      </c>
      <c r="E124" s="852">
        <v>40</v>
      </c>
      <c r="F124" s="825"/>
      <c r="G124" s="872"/>
      <c r="H124" s="827"/>
      <c r="I124" s="842"/>
      <c r="J124" s="824">
        <f t="shared" si="25"/>
        <v>0</v>
      </c>
      <c r="K124" s="825"/>
      <c r="L124" s="828"/>
      <c r="M124" s="826"/>
      <c r="N124" s="827"/>
      <c r="O124" s="824">
        <f t="shared" si="36"/>
        <v>0</v>
      </c>
      <c r="P124" s="865"/>
      <c r="Q124" s="853">
        <v>8</v>
      </c>
      <c r="R124" s="925"/>
      <c r="S124" s="827"/>
      <c r="T124" s="846">
        <f t="shared" si="26"/>
        <v>320</v>
      </c>
      <c r="U124" s="825">
        <f t="shared" si="43"/>
        <v>0</v>
      </c>
      <c r="V124" s="828">
        <f t="shared" si="37"/>
        <v>8</v>
      </c>
      <c r="W124" s="827">
        <f t="shared" si="37"/>
        <v>0</v>
      </c>
      <c r="X124" s="827">
        <f t="shared" si="37"/>
        <v>0</v>
      </c>
      <c r="Y124" s="824">
        <f t="shared" si="37"/>
        <v>320</v>
      </c>
      <c r="Z124" s="838">
        <f t="shared" si="34"/>
        <v>37</v>
      </c>
      <c r="AA124" s="895" t="str">
        <f t="shared" si="31"/>
        <v>Cá lô cố</v>
      </c>
      <c r="AB124" s="844" t="str">
        <f t="shared" si="31"/>
        <v>kg</v>
      </c>
      <c r="AC124" s="845">
        <f t="shared" si="31"/>
        <v>40</v>
      </c>
      <c r="AD124" s="858">
        <f t="shared" si="31"/>
        <v>40</v>
      </c>
      <c r="AE124" s="832">
        <f t="shared" si="44"/>
        <v>0</v>
      </c>
      <c r="AF124" s="832">
        <f t="shared" si="44"/>
        <v>0</v>
      </c>
      <c r="AG124" s="832">
        <f t="shared" si="44"/>
        <v>0</v>
      </c>
      <c r="AH124" s="832">
        <f t="shared" si="44"/>
        <v>0</v>
      </c>
      <c r="AI124" s="824">
        <f t="shared" si="32"/>
        <v>0</v>
      </c>
      <c r="AJ124" s="879">
        <f t="shared" si="40"/>
        <v>0</v>
      </c>
      <c r="AK124" s="879">
        <f t="shared" si="40"/>
        <v>8</v>
      </c>
      <c r="AL124" s="879">
        <f t="shared" si="40"/>
        <v>0</v>
      </c>
      <c r="AM124" s="879">
        <f t="shared" si="41"/>
        <v>0</v>
      </c>
      <c r="AN124" s="849">
        <f t="shared" si="42"/>
        <v>320</v>
      </c>
      <c r="AO124" s="825">
        <f t="shared" si="29"/>
        <v>0</v>
      </c>
      <c r="AP124" s="825">
        <f t="shared" si="29"/>
        <v>8</v>
      </c>
      <c r="AQ124" s="825">
        <f t="shared" si="29"/>
        <v>0</v>
      </c>
      <c r="AR124" s="825">
        <f t="shared" si="29"/>
        <v>0</v>
      </c>
      <c r="AS124" s="825">
        <f t="shared" si="29"/>
        <v>320</v>
      </c>
      <c r="AT124" s="850">
        <f t="shared" si="35"/>
        <v>0</v>
      </c>
      <c r="AU124" s="1502" t="s">
        <v>855</v>
      </c>
      <c r="AV124" s="1503"/>
      <c r="AW124" s="1503"/>
      <c r="AX124" s="1503"/>
      <c r="AY124" s="1503"/>
      <c r="AZ124" s="927"/>
    </row>
    <row r="125" spans="1:52" ht="13.5" customHeight="1">
      <c r="A125" s="838">
        <f t="shared" si="33"/>
        <v>38</v>
      </c>
      <c r="B125" s="1045" t="s">
        <v>890</v>
      </c>
      <c r="C125" s="817" t="s">
        <v>66</v>
      </c>
      <c r="D125" s="839">
        <v>9</v>
      </c>
      <c r="E125" s="852">
        <v>9</v>
      </c>
      <c r="F125" s="866"/>
      <c r="G125" s="872"/>
      <c r="H125" s="928"/>
      <c r="I125" s="842"/>
      <c r="J125" s="824">
        <f t="shared" si="25"/>
        <v>0</v>
      </c>
      <c r="K125" s="825"/>
      <c r="L125" s="828"/>
      <c r="M125" s="826">
        <v>15</v>
      </c>
      <c r="N125" s="827"/>
      <c r="O125" s="824">
        <f t="shared" si="36"/>
        <v>135</v>
      </c>
      <c r="P125" s="857"/>
      <c r="Q125" s="828"/>
      <c r="R125" s="925"/>
      <c r="S125" s="827"/>
      <c r="T125" s="846">
        <f t="shared" si="26"/>
        <v>0</v>
      </c>
      <c r="U125" s="825">
        <f t="shared" si="43"/>
        <v>0</v>
      </c>
      <c r="V125" s="828">
        <f t="shared" si="37"/>
        <v>0</v>
      </c>
      <c r="W125" s="827">
        <f t="shared" si="37"/>
        <v>15</v>
      </c>
      <c r="X125" s="827">
        <f t="shared" si="37"/>
        <v>0</v>
      </c>
      <c r="Y125" s="824">
        <f t="shared" si="37"/>
        <v>135</v>
      </c>
      <c r="Z125" s="838">
        <f t="shared" si="34"/>
        <v>38</v>
      </c>
      <c r="AA125" s="895" t="str">
        <f t="shared" si="31"/>
        <v xml:space="preserve">Chuối </v>
      </c>
      <c r="AB125" s="844" t="str">
        <f t="shared" si="31"/>
        <v>kg</v>
      </c>
      <c r="AC125" s="845">
        <f t="shared" si="31"/>
        <v>9</v>
      </c>
      <c r="AD125" s="858">
        <f t="shared" si="31"/>
        <v>9</v>
      </c>
      <c r="AE125" s="832">
        <f t="shared" si="44"/>
        <v>0</v>
      </c>
      <c r="AF125" s="832">
        <f t="shared" si="44"/>
        <v>0</v>
      </c>
      <c r="AG125" s="832">
        <f t="shared" si="44"/>
        <v>0</v>
      </c>
      <c r="AH125" s="832">
        <f t="shared" si="44"/>
        <v>0</v>
      </c>
      <c r="AI125" s="824">
        <f t="shared" si="32"/>
        <v>0</v>
      </c>
      <c r="AJ125" s="879">
        <f t="shared" si="40"/>
        <v>0</v>
      </c>
      <c r="AK125" s="879">
        <f t="shared" si="40"/>
        <v>0</v>
      </c>
      <c r="AL125" s="879">
        <f t="shared" si="40"/>
        <v>15</v>
      </c>
      <c r="AM125" s="879">
        <f t="shared" si="41"/>
        <v>0</v>
      </c>
      <c r="AN125" s="849">
        <f t="shared" si="42"/>
        <v>135</v>
      </c>
      <c r="AO125" s="825">
        <f t="shared" si="29"/>
        <v>0</v>
      </c>
      <c r="AP125" s="825">
        <f t="shared" si="29"/>
        <v>0</v>
      </c>
      <c r="AQ125" s="825">
        <f t="shared" si="29"/>
        <v>15</v>
      </c>
      <c r="AR125" s="825">
        <f t="shared" si="29"/>
        <v>0</v>
      </c>
      <c r="AS125" s="825">
        <f t="shared" si="29"/>
        <v>135</v>
      </c>
      <c r="AT125" s="850">
        <f t="shared" si="35"/>
        <v>0</v>
      </c>
      <c r="AU125" s="929" t="s">
        <v>811</v>
      </c>
      <c r="AV125" s="930"/>
      <c r="AW125" s="1504">
        <v>0.74</v>
      </c>
      <c r="AX125" s="1504"/>
      <c r="AY125" s="930"/>
      <c r="AZ125" s="862" t="s">
        <v>70</v>
      </c>
    </row>
    <row r="126" spans="1:52" ht="13.5" customHeight="1">
      <c r="A126" s="838">
        <f t="shared" si="33"/>
        <v>39</v>
      </c>
      <c r="B126" s="1045" t="s">
        <v>896</v>
      </c>
      <c r="C126" s="817" t="s">
        <v>66</v>
      </c>
      <c r="D126" s="839">
        <v>10</v>
      </c>
      <c r="E126" s="852">
        <v>10</v>
      </c>
      <c r="F126" s="825"/>
      <c r="G126" s="872"/>
      <c r="H126" s="827"/>
      <c r="I126" s="842"/>
      <c r="J126" s="824">
        <f t="shared" si="25"/>
        <v>0</v>
      </c>
      <c r="K126" s="878"/>
      <c r="L126" s="828"/>
      <c r="M126" s="826"/>
      <c r="N126" s="827"/>
      <c r="O126" s="824">
        <f t="shared" si="36"/>
        <v>0</v>
      </c>
      <c r="P126" s="857"/>
      <c r="Q126" s="828"/>
      <c r="R126" s="877">
        <v>3</v>
      </c>
      <c r="S126" s="827"/>
      <c r="T126" s="846">
        <f t="shared" si="26"/>
        <v>30</v>
      </c>
      <c r="U126" s="878">
        <f t="shared" si="43"/>
        <v>0</v>
      </c>
      <c r="V126" s="825">
        <f t="shared" si="37"/>
        <v>0</v>
      </c>
      <c r="W126" s="827">
        <f t="shared" si="37"/>
        <v>3</v>
      </c>
      <c r="X126" s="827">
        <f t="shared" si="37"/>
        <v>0</v>
      </c>
      <c r="Y126" s="824">
        <f t="shared" si="37"/>
        <v>30</v>
      </c>
      <c r="Z126" s="838">
        <f t="shared" si="34"/>
        <v>39</v>
      </c>
      <c r="AA126" s="895" t="str">
        <f t="shared" si="31"/>
        <v>Rau canh</v>
      </c>
      <c r="AB126" s="844" t="str">
        <f t="shared" si="31"/>
        <v>kg</v>
      </c>
      <c r="AC126" s="845">
        <f t="shared" si="31"/>
        <v>10</v>
      </c>
      <c r="AD126" s="858">
        <f t="shared" si="31"/>
        <v>10</v>
      </c>
      <c r="AE126" s="832">
        <f t="shared" si="44"/>
        <v>0</v>
      </c>
      <c r="AF126" s="832">
        <f t="shared" si="44"/>
        <v>0</v>
      </c>
      <c r="AG126" s="832">
        <f t="shared" si="44"/>
        <v>0</v>
      </c>
      <c r="AH126" s="832">
        <f t="shared" si="44"/>
        <v>0</v>
      </c>
      <c r="AI126" s="824">
        <f t="shared" si="32"/>
        <v>0</v>
      </c>
      <c r="AJ126" s="879">
        <f t="shared" si="40"/>
        <v>0</v>
      </c>
      <c r="AK126" s="879">
        <f t="shared" si="40"/>
        <v>0</v>
      </c>
      <c r="AL126" s="879">
        <f t="shared" si="40"/>
        <v>3</v>
      </c>
      <c r="AM126" s="879">
        <f t="shared" si="41"/>
        <v>0</v>
      </c>
      <c r="AN126" s="849">
        <f t="shared" si="42"/>
        <v>30</v>
      </c>
      <c r="AO126" s="825">
        <f t="shared" si="29"/>
        <v>0</v>
      </c>
      <c r="AP126" s="825">
        <f t="shared" si="29"/>
        <v>0</v>
      </c>
      <c r="AQ126" s="825">
        <f t="shared" si="29"/>
        <v>3</v>
      </c>
      <c r="AR126" s="825">
        <f t="shared" si="29"/>
        <v>0</v>
      </c>
      <c r="AS126" s="825">
        <f t="shared" si="29"/>
        <v>30</v>
      </c>
      <c r="AT126" s="850">
        <f t="shared" si="35"/>
        <v>0</v>
      </c>
      <c r="AU126" s="932" t="s">
        <v>856</v>
      </c>
      <c r="AV126" s="933">
        <f>AV91</f>
        <v>115</v>
      </c>
      <c r="AW126" s="934" t="s">
        <v>27</v>
      </c>
      <c r="AX126" s="935">
        <v>0.16</v>
      </c>
      <c r="AY126" s="936" t="s">
        <v>29</v>
      </c>
      <c r="AZ126" s="937">
        <f>AV126*AX126</f>
        <v>18.400000000000002</v>
      </c>
    </row>
    <row r="127" spans="1:52" ht="13.5" customHeight="1">
      <c r="A127" s="838">
        <f t="shared" si="33"/>
        <v>40</v>
      </c>
      <c r="B127" s="1045" t="s">
        <v>892</v>
      </c>
      <c r="C127" s="817" t="s">
        <v>66</v>
      </c>
      <c r="D127" s="839">
        <v>10</v>
      </c>
      <c r="E127" s="852">
        <v>7</v>
      </c>
      <c r="F127" s="825"/>
      <c r="G127" s="854"/>
      <c r="H127" s="827"/>
      <c r="I127" s="842"/>
      <c r="J127" s="824">
        <f t="shared" si="25"/>
        <v>0</v>
      </c>
      <c r="K127" s="825"/>
      <c r="L127" s="825"/>
      <c r="M127" s="827"/>
      <c r="N127" s="827"/>
      <c r="O127" s="824">
        <f t="shared" si="36"/>
        <v>0</v>
      </c>
      <c r="P127" s="865"/>
      <c r="Q127" s="825"/>
      <c r="R127" s="877">
        <v>34</v>
      </c>
      <c r="S127" s="827"/>
      <c r="T127" s="846">
        <f t="shared" si="26"/>
        <v>238</v>
      </c>
      <c r="U127" s="825">
        <f t="shared" si="43"/>
        <v>0</v>
      </c>
      <c r="V127" s="825">
        <f t="shared" si="37"/>
        <v>0</v>
      </c>
      <c r="W127" s="827">
        <f t="shared" si="37"/>
        <v>34</v>
      </c>
      <c r="X127" s="827">
        <f t="shared" si="37"/>
        <v>0</v>
      </c>
      <c r="Y127" s="824">
        <f>SUM(J127,O127,T127)</f>
        <v>238</v>
      </c>
      <c r="Z127" s="838">
        <f t="shared" si="34"/>
        <v>40</v>
      </c>
      <c r="AA127" s="895" t="str">
        <f t="shared" si="31"/>
        <v>Bính xanh</v>
      </c>
      <c r="AB127" s="844" t="str">
        <f t="shared" si="31"/>
        <v>kg</v>
      </c>
      <c r="AC127" s="845">
        <f t="shared" si="31"/>
        <v>10</v>
      </c>
      <c r="AD127" s="858">
        <f t="shared" si="31"/>
        <v>7</v>
      </c>
      <c r="AE127" s="832">
        <f t="shared" si="44"/>
        <v>0</v>
      </c>
      <c r="AF127" s="832">
        <f t="shared" si="44"/>
        <v>0</v>
      </c>
      <c r="AG127" s="832">
        <f t="shared" si="44"/>
        <v>0</v>
      </c>
      <c r="AH127" s="832">
        <f t="shared" si="44"/>
        <v>0</v>
      </c>
      <c r="AI127" s="824">
        <f t="shared" si="32"/>
        <v>0</v>
      </c>
      <c r="AJ127" s="879">
        <f t="shared" si="40"/>
        <v>0</v>
      </c>
      <c r="AK127" s="879">
        <f t="shared" si="40"/>
        <v>0</v>
      </c>
      <c r="AL127" s="879">
        <f t="shared" si="40"/>
        <v>34</v>
      </c>
      <c r="AM127" s="879">
        <f t="shared" si="41"/>
        <v>0</v>
      </c>
      <c r="AN127" s="849">
        <f t="shared" si="42"/>
        <v>238</v>
      </c>
      <c r="AO127" s="825">
        <f t="shared" si="29"/>
        <v>0</v>
      </c>
      <c r="AP127" s="825">
        <f t="shared" si="29"/>
        <v>0</v>
      </c>
      <c r="AQ127" s="825">
        <f t="shared" si="29"/>
        <v>34</v>
      </c>
      <c r="AR127" s="825">
        <f t="shared" si="29"/>
        <v>0</v>
      </c>
      <c r="AS127" s="825">
        <f t="shared" si="29"/>
        <v>238</v>
      </c>
      <c r="AT127" s="850">
        <f t="shared" si="35"/>
        <v>102</v>
      </c>
      <c r="AU127" s="932" t="s">
        <v>857</v>
      </c>
      <c r="AV127" s="933">
        <f>AV92</f>
        <v>115</v>
      </c>
      <c r="AW127" s="934" t="s">
        <v>27</v>
      </c>
      <c r="AX127" s="935">
        <v>0.26</v>
      </c>
      <c r="AY127" s="936" t="s">
        <v>29</v>
      </c>
      <c r="AZ127" s="937">
        <f>AV127*AX127</f>
        <v>29.900000000000002</v>
      </c>
    </row>
    <row r="128" spans="1:52" ht="13.5" customHeight="1">
      <c r="A128" s="838">
        <f t="shared" si="33"/>
        <v>41</v>
      </c>
      <c r="B128" s="1045" t="s">
        <v>73</v>
      </c>
      <c r="C128" s="817" t="s">
        <v>66</v>
      </c>
      <c r="D128" s="938">
        <v>5</v>
      </c>
      <c r="E128" s="939">
        <v>4</v>
      </c>
      <c r="F128" s="825"/>
      <c r="G128" s="872"/>
      <c r="H128" s="827"/>
      <c r="I128" s="842"/>
      <c r="J128" s="824">
        <f t="shared" si="25"/>
        <v>0</v>
      </c>
      <c r="K128" s="825"/>
      <c r="L128" s="828"/>
      <c r="M128" s="827">
        <v>30</v>
      </c>
      <c r="N128" s="827"/>
      <c r="O128" s="824">
        <f t="shared" si="36"/>
        <v>120</v>
      </c>
      <c r="P128" s="820"/>
      <c r="Q128" s="828"/>
      <c r="R128" s="925"/>
      <c r="S128" s="827"/>
      <c r="T128" s="846">
        <f t="shared" si="26"/>
        <v>0</v>
      </c>
      <c r="U128" s="825">
        <f t="shared" si="43"/>
        <v>0</v>
      </c>
      <c r="V128" s="828">
        <f t="shared" si="37"/>
        <v>0</v>
      </c>
      <c r="W128" s="827">
        <f t="shared" si="37"/>
        <v>30</v>
      </c>
      <c r="X128" s="827">
        <f t="shared" si="37"/>
        <v>0</v>
      </c>
      <c r="Y128" s="824">
        <f t="shared" si="37"/>
        <v>120</v>
      </c>
      <c r="Z128" s="838">
        <f t="shared" si="34"/>
        <v>41</v>
      </c>
      <c r="AA128" s="895" t="str">
        <f t="shared" si="31"/>
        <v>Bắp cải</v>
      </c>
      <c r="AB128" s="844" t="str">
        <f t="shared" si="31"/>
        <v>kg</v>
      </c>
      <c r="AC128" s="845">
        <f t="shared" si="31"/>
        <v>5</v>
      </c>
      <c r="AD128" s="858">
        <f t="shared" si="31"/>
        <v>4</v>
      </c>
      <c r="AE128" s="832">
        <f t="shared" si="44"/>
        <v>0</v>
      </c>
      <c r="AF128" s="832">
        <f t="shared" si="44"/>
        <v>0</v>
      </c>
      <c r="AG128" s="832">
        <f t="shared" si="44"/>
        <v>0</v>
      </c>
      <c r="AH128" s="832">
        <f t="shared" si="44"/>
        <v>0</v>
      </c>
      <c r="AI128" s="824">
        <f t="shared" si="32"/>
        <v>0</v>
      </c>
      <c r="AJ128" s="879">
        <f t="shared" si="40"/>
        <v>0</v>
      </c>
      <c r="AK128" s="879">
        <f t="shared" si="40"/>
        <v>0</v>
      </c>
      <c r="AL128" s="879">
        <f t="shared" si="40"/>
        <v>30</v>
      </c>
      <c r="AM128" s="879">
        <f t="shared" si="41"/>
        <v>0</v>
      </c>
      <c r="AN128" s="849">
        <f t="shared" si="42"/>
        <v>120</v>
      </c>
      <c r="AO128" s="825">
        <f t="shared" si="29"/>
        <v>0</v>
      </c>
      <c r="AP128" s="825">
        <f t="shared" si="29"/>
        <v>0</v>
      </c>
      <c r="AQ128" s="825">
        <f t="shared" si="29"/>
        <v>30</v>
      </c>
      <c r="AR128" s="825">
        <f t="shared" si="29"/>
        <v>0</v>
      </c>
      <c r="AS128" s="825">
        <f t="shared" si="29"/>
        <v>120</v>
      </c>
      <c r="AT128" s="850">
        <f t="shared" si="35"/>
        <v>30</v>
      </c>
      <c r="AU128" s="932" t="s">
        <v>858</v>
      </c>
      <c r="AV128" s="933">
        <f>AV93</f>
        <v>115</v>
      </c>
      <c r="AW128" s="934" t="s">
        <v>27</v>
      </c>
      <c r="AX128" s="935">
        <v>0.26</v>
      </c>
      <c r="AY128" s="936" t="s">
        <v>29</v>
      </c>
      <c r="AZ128" s="937">
        <f>AV128*AX128</f>
        <v>29.900000000000002</v>
      </c>
    </row>
    <row r="129" spans="1:52" ht="13.5" customHeight="1">
      <c r="A129" s="838">
        <f t="shared" si="33"/>
        <v>42</v>
      </c>
      <c r="B129" s="1045" t="s">
        <v>478</v>
      </c>
      <c r="C129" s="817" t="s">
        <v>66</v>
      </c>
      <c r="D129" s="839">
        <v>10</v>
      </c>
      <c r="E129" s="852">
        <v>10</v>
      </c>
      <c r="F129" s="828"/>
      <c r="G129" s="854"/>
      <c r="H129" s="827">
        <v>19.5</v>
      </c>
      <c r="I129" s="842"/>
      <c r="J129" s="824">
        <f t="shared" si="25"/>
        <v>195</v>
      </c>
      <c r="K129" s="825"/>
      <c r="L129" s="825"/>
      <c r="M129" s="940"/>
      <c r="N129" s="827"/>
      <c r="O129" s="824">
        <f t="shared" si="36"/>
        <v>0</v>
      </c>
      <c r="P129" s="865"/>
      <c r="Q129" s="825"/>
      <c r="R129" s="877"/>
      <c r="S129" s="827"/>
      <c r="T129" s="846">
        <f t="shared" si="26"/>
        <v>0</v>
      </c>
      <c r="U129" s="825">
        <f t="shared" si="43"/>
        <v>0</v>
      </c>
      <c r="V129" s="825">
        <f t="shared" si="37"/>
        <v>0</v>
      </c>
      <c r="W129" s="827">
        <f t="shared" si="37"/>
        <v>19.5</v>
      </c>
      <c r="X129" s="827">
        <f t="shared" si="37"/>
        <v>0</v>
      </c>
      <c r="Y129" s="824">
        <f t="shared" si="37"/>
        <v>195</v>
      </c>
      <c r="Z129" s="838">
        <f t="shared" si="34"/>
        <v>42</v>
      </c>
      <c r="AA129" s="895" t="str">
        <f t="shared" si="31"/>
        <v>Dưa cải</v>
      </c>
      <c r="AB129" s="844" t="str">
        <f t="shared" si="31"/>
        <v>kg</v>
      </c>
      <c r="AC129" s="845">
        <f t="shared" si="31"/>
        <v>10</v>
      </c>
      <c r="AD129" s="858">
        <f t="shared" si="31"/>
        <v>10</v>
      </c>
      <c r="AE129" s="832">
        <f t="shared" si="44"/>
        <v>0</v>
      </c>
      <c r="AF129" s="832">
        <f t="shared" si="44"/>
        <v>0</v>
      </c>
      <c r="AG129" s="832">
        <f t="shared" si="44"/>
        <v>0</v>
      </c>
      <c r="AH129" s="832">
        <f t="shared" si="44"/>
        <v>0</v>
      </c>
      <c r="AI129" s="824">
        <f t="shared" si="32"/>
        <v>0</v>
      </c>
      <c r="AJ129" s="879">
        <f t="shared" si="40"/>
        <v>0</v>
      </c>
      <c r="AK129" s="879">
        <f t="shared" si="40"/>
        <v>0</v>
      </c>
      <c r="AL129" s="879">
        <f t="shared" si="40"/>
        <v>19.5</v>
      </c>
      <c r="AM129" s="879">
        <f t="shared" si="41"/>
        <v>0</v>
      </c>
      <c r="AN129" s="849">
        <f t="shared" si="42"/>
        <v>195</v>
      </c>
      <c r="AO129" s="825">
        <f t="shared" si="29"/>
        <v>0</v>
      </c>
      <c r="AP129" s="825">
        <f t="shared" si="29"/>
        <v>0</v>
      </c>
      <c r="AQ129" s="825">
        <f t="shared" si="29"/>
        <v>19.5</v>
      </c>
      <c r="AR129" s="825">
        <f t="shared" si="29"/>
        <v>0</v>
      </c>
      <c r="AS129" s="825">
        <f t="shared" si="29"/>
        <v>195</v>
      </c>
      <c r="AT129" s="850">
        <f t="shared" si="35"/>
        <v>0</v>
      </c>
      <c r="AU129" s="929" t="s">
        <v>811</v>
      </c>
      <c r="AV129" s="930"/>
      <c r="AW129" s="1504">
        <v>0.68</v>
      </c>
      <c r="AX129" s="1504"/>
      <c r="AY129" s="930"/>
      <c r="AZ129" s="941" t="s">
        <v>70</v>
      </c>
    </row>
    <row r="130" spans="1:52" ht="13.5" customHeight="1">
      <c r="A130" s="838">
        <f t="shared" si="33"/>
        <v>43</v>
      </c>
      <c r="B130" s="1046" t="s">
        <v>60</v>
      </c>
      <c r="C130" s="817" t="s">
        <v>66</v>
      </c>
      <c r="D130" s="924">
        <v>20</v>
      </c>
      <c r="E130" s="898">
        <v>20</v>
      </c>
      <c r="F130" s="853"/>
      <c r="G130" s="909"/>
      <c r="H130" s="827"/>
      <c r="I130" s="842"/>
      <c r="J130" s="824">
        <f t="shared" si="25"/>
        <v>0</v>
      </c>
      <c r="K130" s="878"/>
      <c r="L130" s="828"/>
      <c r="M130" s="899">
        <v>1</v>
      </c>
      <c r="N130" s="827"/>
      <c r="O130" s="824">
        <f t="shared" si="36"/>
        <v>20</v>
      </c>
      <c r="P130" s="942"/>
      <c r="Q130" s="828"/>
      <c r="R130" s="877">
        <v>1</v>
      </c>
      <c r="S130" s="827"/>
      <c r="T130" s="846">
        <f t="shared" si="26"/>
        <v>20</v>
      </c>
      <c r="U130" s="878">
        <f t="shared" si="43"/>
        <v>0</v>
      </c>
      <c r="V130" s="828">
        <f t="shared" si="37"/>
        <v>0</v>
      </c>
      <c r="W130" s="827">
        <f t="shared" si="37"/>
        <v>2</v>
      </c>
      <c r="X130" s="827">
        <f t="shared" si="37"/>
        <v>0</v>
      </c>
      <c r="Y130" s="824">
        <f t="shared" si="37"/>
        <v>40</v>
      </c>
      <c r="Z130" s="838">
        <f t="shared" si="34"/>
        <v>43</v>
      </c>
      <c r="AA130" s="895" t="str">
        <f t="shared" si="31"/>
        <v>Cà chua</v>
      </c>
      <c r="AB130" s="844" t="str">
        <f t="shared" si="31"/>
        <v>kg</v>
      </c>
      <c r="AC130" s="845">
        <f t="shared" si="31"/>
        <v>20</v>
      </c>
      <c r="AD130" s="858">
        <f t="shared" si="31"/>
        <v>20</v>
      </c>
      <c r="AE130" s="832">
        <f t="shared" si="44"/>
        <v>0</v>
      </c>
      <c r="AF130" s="832">
        <f t="shared" si="44"/>
        <v>0</v>
      </c>
      <c r="AG130" s="832">
        <f t="shared" si="44"/>
        <v>0</v>
      </c>
      <c r="AH130" s="832">
        <f t="shared" si="44"/>
        <v>0</v>
      </c>
      <c r="AI130" s="824">
        <f t="shared" si="32"/>
        <v>0</v>
      </c>
      <c r="AJ130" s="879">
        <f t="shared" si="40"/>
        <v>0</v>
      </c>
      <c r="AK130" s="879">
        <f t="shared" si="40"/>
        <v>0</v>
      </c>
      <c r="AL130" s="879">
        <f t="shared" si="40"/>
        <v>2</v>
      </c>
      <c r="AM130" s="879">
        <f t="shared" si="41"/>
        <v>0</v>
      </c>
      <c r="AN130" s="849">
        <f t="shared" si="42"/>
        <v>40</v>
      </c>
      <c r="AO130" s="825">
        <f t="shared" si="29"/>
        <v>0</v>
      </c>
      <c r="AP130" s="825">
        <f t="shared" si="29"/>
        <v>0</v>
      </c>
      <c r="AQ130" s="825">
        <f t="shared" si="29"/>
        <v>2</v>
      </c>
      <c r="AR130" s="825">
        <f t="shared" si="29"/>
        <v>0</v>
      </c>
      <c r="AS130" s="825">
        <f t="shared" si="29"/>
        <v>40</v>
      </c>
      <c r="AT130" s="850">
        <f t="shared" si="35"/>
        <v>0</v>
      </c>
      <c r="AU130" s="932" t="s">
        <v>856</v>
      </c>
      <c r="AV130" s="868">
        <f>AV95</f>
        <v>13</v>
      </c>
      <c r="AW130" s="934" t="s">
        <v>27</v>
      </c>
      <c r="AX130" s="935">
        <v>0.16</v>
      </c>
      <c r="AY130" s="936" t="s">
        <v>29</v>
      </c>
      <c r="AZ130" s="937">
        <f>AV130*AX130</f>
        <v>2.08</v>
      </c>
    </row>
    <row r="131" spans="1:52" ht="13.5" customHeight="1">
      <c r="A131" s="838">
        <f t="shared" si="33"/>
        <v>44</v>
      </c>
      <c r="B131" s="1045" t="s">
        <v>61</v>
      </c>
      <c r="C131" s="817" t="s">
        <v>66</v>
      </c>
      <c r="D131" s="924">
        <v>20</v>
      </c>
      <c r="E131" s="898">
        <v>20</v>
      </c>
      <c r="F131" s="825"/>
      <c r="G131" s="872"/>
      <c r="H131" s="827">
        <v>0.6</v>
      </c>
      <c r="I131" s="842"/>
      <c r="J131" s="824">
        <f t="shared" si="25"/>
        <v>12</v>
      </c>
      <c r="K131" s="943"/>
      <c r="L131" s="828"/>
      <c r="M131" s="827">
        <v>1</v>
      </c>
      <c r="N131" s="827"/>
      <c r="O131" s="824">
        <f t="shared" si="36"/>
        <v>20</v>
      </c>
      <c r="P131" s="942"/>
      <c r="Q131" s="828"/>
      <c r="R131" s="925">
        <v>1</v>
      </c>
      <c r="S131" s="827"/>
      <c r="T131" s="846">
        <f t="shared" ref="T131:T139" si="45">SUM(P131:S131)*$E131</f>
        <v>20</v>
      </c>
      <c r="U131" s="825">
        <f t="shared" si="43"/>
        <v>0</v>
      </c>
      <c r="V131" s="828">
        <f t="shared" si="37"/>
        <v>0</v>
      </c>
      <c r="W131" s="827">
        <f t="shared" si="37"/>
        <v>2.6</v>
      </c>
      <c r="X131" s="827">
        <f t="shared" si="37"/>
        <v>0</v>
      </c>
      <c r="Y131" s="824">
        <f t="shared" si="37"/>
        <v>52</v>
      </c>
      <c r="Z131" s="838">
        <f t="shared" si="34"/>
        <v>44</v>
      </c>
      <c r="AA131" s="895" t="str">
        <f t="shared" si="31"/>
        <v>Hành lá</v>
      </c>
      <c r="AB131" s="844" t="str">
        <f t="shared" si="31"/>
        <v>kg</v>
      </c>
      <c r="AC131" s="845">
        <f t="shared" si="31"/>
        <v>20</v>
      </c>
      <c r="AD131" s="858">
        <f t="shared" si="31"/>
        <v>20</v>
      </c>
      <c r="AE131" s="832">
        <f t="shared" si="44"/>
        <v>0</v>
      </c>
      <c r="AF131" s="832">
        <f t="shared" si="44"/>
        <v>0</v>
      </c>
      <c r="AG131" s="832">
        <f t="shared" si="44"/>
        <v>0</v>
      </c>
      <c r="AH131" s="832">
        <f t="shared" si="44"/>
        <v>0</v>
      </c>
      <c r="AI131" s="824">
        <f t="shared" si="32"/>
        <v>0</v>
      </c>
      <c r="AJ131" s="879">
        <f t="shared" si="40"/>
        <v>0</v>
      </c>
      <c r="AK131" s="879">
        <f t="shared" si="40"/>
        <v>0</v>
      </c>
      <c r="AL131" s="879">
        <f t="shared" si="40"/>
        <v>2.6</v>
      </c>
      <c r="AM131" s="879">
        <f t="shared" si="41"/>
        <v>0</v>
      </c>
      <c r="AN131" s="849">
        <f t="shared" si="42"/>
        <v>52</v>
      </c>
      <c r="AO131" s="825">
        <f t="shared" si="29"/>
        <v>0</v>
      </c>
      <c r="AP131" s="825">
        <f t="shared" si="29"/>
        <v>0</v>
      </c>
      <c r="AQ131" s="825">
        <f t="shared" si="29"/>
        <v>2.6</v>
      </c>
      <c r="AR131" s="825">
        <f t="shared" si="29"/>
        <v>0</v>
      </c>
      <c r="AS131" s="825">
        <f t="shared" si="29"/>
        <v>52</v>
      </c>
      <c r="AT131" s="850">
        <f t="shared" si="35"/>
        <v>0</v>
      </c>
      <c r="AU131" s="932" t="s">
        <v>857</v>
      </c>
      <c r="AV131" s="868">
        <f>AV96</f>
        <v>13</v>
      </c>
      <c r="AW131" s="934" t="s">
        <v>27</v>
      </c>
      <c r="AX131" s="935">
        <v>0.28999999999999998</v>
      </c>
      <c r="AY131" s="944" t="s">
        <v>29</v>
      </c>
      <c r="AZ131" s="945">
        <f>AV131*AX131</f>
        <v>3.7699999999999996</v>
      </c>
    </row>
    <row r="132" spans="1:52" ht="13.5" customHeight="1">
      <c r="A132" s="838">
        <f t="shared" si="33"/>
        <v>45</v>
      </c>
      <c r="B132" s="1047" t="s">
        <v>160</v>
      </c>
      <c r="C132" s="817" t="s">
        <v>66</v>
      </c>
      <c r="D132" s="924">
        <v>14</v>
      </c>
      <c r="E132" s="898">
        <v>12</v>
      </c>
      <c r="F132" s="828"/>
      <c r="G132" s="854"/>
      <c r="H132" s="827"/>
      <c r="I132" s="842"/>
      <c r="J132" s="824">
        <f t="shared" si="25"/>
        <v>0</v>
      </c>
      <c r="K132" s="878"/>
      <c r="L132" s="946"/>
      <c r="M132" s="899"/>
      <c r="N132" s="827"/>
      <c r="O132" s="824">
        <f t="shared" si="36"/>
        <v>0</v>
      </c>
      <c r="P132" s="878"/>
      <c r="Q132" s="828"/>
      <c r="R132" s="826">
        <v>5</v>
      </c>
      <c r="S132" s="827"/>
      <c r="T132" s="846">
        <f t="shared" si="45"/>
        <v>60</v>
      </c>
      <c r="U132" s="825">
        <f t="shared" si="43"/>
        <v>0</v>
      </c>
      <c r="V132" s="825">
        <f t="shared" si="37"/>
        <v>0</v>
      </c>
      <c r="W132" s="827">
        <f t="shared" si="37"/>
        <v>5</v>
      </c>
      <c r="X132" s="827">
        <f t="shared" si="37"/>
        <v>0</v>
      </c>
      <c r="Y132" s="824">
        <f t="shared" si="37"/>
        <v>60</v>
      </c>
      <c r="Z132" s="838">
        <f t="shared" si="34"/>
        <v>45</v>
      </c>
      <c r="AA132" s="895" t="str">
        <f t="shared" si="31"/>
        <v>Giá đậu</v>
      </c>
      <c r="AB132" s="844" t="str">
        <f t="shared" si="31"/>
        <v>kg</v>
      </c>
      <c r="AC132" s="845">
        <f t="shared" si="31"/>
        <v>14</v>
      </c>
      <c r="AD132" s="858">
        <f t="shared" si="31"/>
        <v>12</v>
      </c>
      <c r="AE132" s="832">
        <f t="shared" si="44"/>
        <v>0</v>
      </c>
      <c r="AF132" s="832">
        <f t="shared" si="44"/>
        <v>0</v>
      </c>
      <c r="AG132" s="832">
        <f t="shared" si="44"/>
        <v>0</v>
      </c>
      <c r="AH132" s="832">
        <f t="shared" si="44"/>
        <v>0</v>
      </c>
      <c r="AI132" s="824">
        <f t="shared" si="32"/>
        <v>0</v>
      </c>
      <c r="AJ132" s="879">
        <f t="shared" si="40"/>
        <v>0</v>
      </c>
      <c r="AK132" s="879">
        <f t="shared" si="40"/>
        <v>0</v>
      </c>
      <c r="AL132" s="879">
        <f t="shared" si="40"/>
        <v>5</v>
      </c>
      <c r="AM132" s="879">
        <f t="shared" si="41"/>
        <v>0</v>
      </c>
      <c r="AN132" s="849">
        <f t="shared" si="42"/>
        <v>60</v>
      </c>
      <c r="AO132" s="825">
        <f t="shared" si="29"/>
        <v>0</v>
      </c>
      <c r="AP132" s="825">
        <f t="shared" si="29"/>
        <v>0</v>
      </c>
      <c r="AQ132" s="825">
        <f t="shared" si="29"/>
        <v>5</v>
      </c>
      <c r="AR132" s="825">
        <f t="shared" si="29"/>
        <v>0</v>
      </c>
      <c r="AS132" s="825">
        <f t="shared" si="29"/>
        <v>60</v>
      </c>
      <c r="AT132" s="850">
        <f t="shared" si="35"/>
        <v>10</v>
      </c>
      <c r="AU132" s="932" t="s">
        <v>858</v>
      </c>
      <c r="AV132" s="868">
        <f>AV97</f>
        <v>13</v>
      </c>
      <c r="AW132" s="934" t="s">
        <v>27</v>
      </c>
      <c r="AX132" s="1048">
        <v>0.28999999999999998</v>
      </c>
      <c r="AY132" s="944" t="s">
        <v>29</v>
      </c>
      <c r="AZ132" s="945">
        <f>AV132*AX132</f>
        <v>3.7699999999999996</v>
      </c>
    </row>
    <row r="133" spans="1:52" ht="13.5" customHeight="1">
      <c r="A133" s="838">
        <f t="shared" si="33"/>
        <v>46</v>
      </c>
      <c r="B133" s="1046" t="s">
        <v>161</v>
      </c>
      <c r="C133" s="896" t="s">
        <v>389</v>
      </c>
      <c r="D133" s="897">
        <v>13</v>
      </c>
      <c r="E133" s="898">
        <v>13</v>
      </c>
      <c r="F133" s="884"/>
      <c r="G133" s="854"/>
      <c r="H133" s="885"/>
      <c r="I133" s="842"/>
      <c r="J133" s="824">
        <f t="shared" si="25"/>
        <v>0</v>
      </c>
      <c r="K133" s="828"/>
      <c r="L133" s="828"/>
      <c r="M133" s="899"/>
      <c r="N133" s="827"/>
      <c r="O133" s="824">
        <f t="shared" si="36"/>
        <v>0</v>
      </c>
      <c r="P133" s="900"/>
      <c r="Q133" s="828"/>
      <c r="R133" s="901"/>
      <c r="S133" s="827"/>
      <c r="T133" s="846">
        <f t="shared" si="45"/>
        <v>0</v>
      </c>
      <c r="U133" s="825">
        <f t="shared" si="43"/>
        <v>0</v>
      </c>
      <c r="V133" s="825">
        <f t="shared" si="37"/>
        <v>0</v>
      </c>
      <c r="W133" s="827">
        <f t="shared" si="37"/>
        <v>0</v>
      </c>
      <c r="X133" s="827">
        <f t="shared" si="37"/>
        <v>0</v>
      </c>
      <c r="Y133" s="824">
        <f t="shared" si="37"/>
        <v>0</v>
      </c>
      <c r="Z133" s="838">
        <f t="shared" si="34"/>
        <v>46</v>
      </c>
      <c r="AA133" s="895" t="str">
        <f t="shared" si="31"/>
        <v>Rau sống</v>
      </c>
      <c r="AB133" s="844" t="str">
        <f t="shared" si="31"/>
        <v>lít</v>
      </c>
      <c r="AC133" s="845">
        <f t="shared" si="31"/>
        <v>13</v>
      </c>
      <c r="AD133" s="858">
        <f t="shared" si="31"/>
        <v>13</v>
      </c>
      <c r="AE133" s="832">
        <f t="shared" si="44"/>
        <v>0</v>
      </c>
      <c r="AF133" s="832">
        <f t="shared" si="44"/>
        <v>0</v>
      </c>
      <c r="AG133" s="832">
        <f t="shared" si="44"/>
        <v>0</v>
      </c>
      <c r="AH133" s="832">
        <f t="shared" si="44"/>
        <v>0</v>
      </c>
      <c r="AI133" s="824">
        <f t="shared" si="32"/>
        <v>0</v>
      </c>
      <c r="AJ133" s="879">
        <f t="shared" si="40"/>
        <v>0</v>
      </c>
      <c r="AK133" s="879">
        <f t="shared" si="40"/>
        <v>0</v>
      </c>
      <c r="AL133" s="879">
        <f t="shared" si="40"/>
        <v>0</v>
      </c>
      <c r="AM133" s="879">
        <f t="shared" si="41"/>
        <v>0</v>
      </c>
      <c r="AN133" s="849">
        <f t="shared" si="42"/>
        <v>0</v>
      </c>
      <c r="AO133" s="825">
        <f t="shared" si="29"/>
        <v>0</v>
      </c>
      <c r="AP133" s="825">
        <f t="shared" si="29"/>
        <v>0</v>
      </c>
      <c r="AQ133" s="825">
        <f t="shared" si="29"/>
        <v>0</v>
      </c>
      <c r="AR133" s="825">
        <f t="shared" si="29"/>
        <v>0</v>
      </c>
      <c r="AS133" s="825">
        <f t="shared" si="29"/>
        <v>0</v>
      </c>
      <c r="AT133" s="850">
        <f t="shared" si="35"/>
        <v>0</v>
      </c>
      <c r="AU133" s="1566" t="s">
        <v>859</v>
      </c>
      <c r="AV133" s="1567"/>
      <c r="AW133" s="1567"/>
      <c r="AX133" s="1567"/>
      <c r="AY133" s="1185"/>
      <c r="AZ133" s="937"/>
    </row>
    <row r="134" spans="1:52" ht="13.5" customHeight="1">
      <c r="A134" s="838">
        <f>IF(B134&lt;&gt;"",MAX($A133:$A133)+1,"")</f>
        <v>47</v>
      </c>
      <c r="B134" s="1046" t="s">
        <v>636</v>
      </c>
      <c r="C134" s="844" t="s">
        <v>66</v>
      </c>
      <c r="D134" s="907">
        <v>20</v>
      </c>
      <c r="E134" s="824">
        <v>20</v>
      </c>
      <c r="F134" s="905"/>
      <c r="G134" s="854"/>
      <c r="H134" s="863"/>
      <c r="I134" s="842"/>
      <c r="J134" s="824">
        <f t="shared" si="25"/>
        <v>0</v>
      </c>
      <c r="K134" s="825"/>
      <c r="L134" s="825"/>
      <c r="M134" s="827"/>
      <c r="N134" s="827"/>
      <c r="O134" s="824">
        <f t="shared" si="36"/>
        <v>0</v>
      </c>
      <c r="P134" s="825"/>
      <c r="Q134" s="825"/>
      <c r="R134" s="827"/>
      <c r="S134" s="827"/>
      <c r="T134" s="846">
        <f t="shared" si="45"/>
        <v>0</v>
      </c>
      <c r="U134" s="825">
        <f t="shared" si="43"/>
        <v>0</v>
      </c>
      <c r="V134" s="825">
        <f t="shared" si="37"/>
        <v>0</v>
      </c>
      <c r="W134" s="827">
        <f t="shared" si="37"/>
        <v>0</v>
      </c>
      <c r="X134" s="827">
        <f t="shared" si="37"/>
        <v>0</v>
      </c>
      <c r="Y134" s="824">
        <f t="shared" si="37"/>
        <v>0</v>
      </c>
      <c r="Z134" s="838">
        <f t="shared" si="34"/>
        <v>47</v>
      </c>
      <c r="AA134" s="895" t="str">
        <f t="shared" si="31"/>
        <v>Rau mùi</v>
      </c>
      <c r="AB134" s="844" t="str">
        <f t="shared" si="31"/>
        <v>kg</v>
      </c>
      <c r="AC134" s="845">
        <f t="shared" si="31"/>
        <v>20</v>
      </c>
      <c r="AD134" s="858">
        <f t="shared" si="31"/>
        <v>20</v>
      </c>
      <c r="AE134" s="832">
        <f t="shared" ref="AE134:AH141" si="46">AE53+AJ53-AO53</f>
        <v>0</v>
      </c>
      <c r="AF134" s="832">
        <f t="shared" si="46"/>
        <v>0</v>
      </c>
      <c r="AG134" s="832">
        <f t="shared" si="46"/>
        <v>0</v>
      </c>
      <c r="AH134" s="832">
        <f t="shared" si="46"/>
        <v>0</v>
      </c>
      <c r="AI134" s="824">
        <f t="shared" si="32"/>
        <v>0</v>
      </c>
      <c r="AJ134" s="879">
        <f t="shared" si="40"/>
        <v>0</v>
      </c>
      <c r="AK134" s="879">
        <f t="shared" si="40"/>
        <v>0</v>
      </c>
      <c r="AL134" s="879">
        <f t="shared" si="40"/>
        <v>0</v>
      </c>
      <c r="AM134" s="879">
        <f t="shared" si="41"/>
        <v>0</v>
      </c>
      <c r="AN134" s="849">
        <f t="shared" si="42"/>
        <v>0</v>
      </c>
      <c r="AO134" s="825">
        <f t="shared" si="29"/>
        <v>0</v>
      </c>
      <c r="AP134" s="825">
        <f t="shared" si="29"/>
        <v>0</v>
      </c>
      <c r="AQ134" s="825">
        <f t="shared" si="29"/>
        <v>0</v>
      </c>
      <c r="AR134" s="825">
        <f t="shared" si="29"/>
        <v>0</v>
      </c>
      <c r="AS134" s="825">
        <f t="shared" si="29"/>
        <v>0</v>
      </c>
      <c r="AT134" s="850">
        <f t="shared" si="35"/>
        <v>0</v>
      </c>
      <c r="AU134" s="948"/>
      <c r="AV134" s="934"/>
      <c r="AW134" s="934"/>
      <c r="AX134" s="935"/>
      <c r="AY134" s="936" t="s">
        <v>29</v>
      </c>
      <c r="AZ134" s="937">
        <f>AV134*AX134</f>
        <v>0</v>
      </c>
    </row>
    <row r="135" spans="1:52" ht="13.5" customHeight="1">
      <c r="A135" s="838">
        <f>IF(B135&lt;&gt;"",MAX($A134:$A134)+1,"")</f>
        <v>48</v>
      </c>
      <c r="B135" s="1046" t="s">
        <v>893</v>
      </c>
      <c r="C135" s="844" t="s">
        <v>66</v>
      </c>
      <c r="D135" s="907">
        <v>25</v>
      </c>
      <c r="E135" s="824">
        <v>25</v>
      </c>
      <c r="F135" s="905"/>
      <c r="G135" s="854"/>
      <c r="H135" s="863"/>
      <c r="I135" s="842"/>
      <c r="J135" s="824">
        <f>SUM(F135:I135)*$E135</f>
        <v>0</v>
      </c>
      <c r="K135" s="825"/>
      <c r="L135" s="825"/>
      <c r="M135" s="827"/>
      <c r="N135" s="827"/>
      <c r="O135" s="824">
        <f t="shared" si="36"/>
        <v>0</v>
      </c>
      <c r="P135" s="825"/>
      <c r="Q135" s="825"/>
      <c r="R135" s="827">
        <v>4</v>
      </c>
      <c r="S135" s="827"/>
      <c r="T135" s="846">
        <f t="shared" si="45"/>
        <v>100</v>
      </c>
      <c r="U135" s="825">
        <f t="shared" si="43"/>
        <v>0</v>
      </c>
      <c r="V135" s="825">
        <f t="shared" si="37"/>
        <v>0</v>
      </c>
      <c r="W135" s="827">
        <f t="shared" si="37"/>
        <v>4</v>
      </c>
      <c r="X135" s="827">
        <f t="shared" si="37"/>
        <v>0</v>
      </c>
      <c r="Y135" s="824">
        <f t="shared" si="37"/>
        <v>100</v>
      </c>
      <c r="Z135" s="838">
        <f t="shared" si="34"/>
        <v>48</v>
      </c>
      <c r="AA135" s="895" t="str">
        <f t="shared" si="31"/>
        <v>Măng</v>
      </c>
      <c r="AB135" s="844" t="str">
        <f t="shared" si="31"/>
        <v>kg</v>
      </c>
      <c r="AC135" s="845">
        <f t="shared" si="31"/>
        <v>25</v>
      </c>
      <c r="AD135" s="858">
        <f t="shared" si="31"/>
        <v>25</v>
      </c>
      <c r="AE135" s="832">
        <f t="shared" si="46"/>
        <v>0</v>
      </c>
      <c r="AF135" s="832">
        <f t="shared" si="46"/>
        <v>0</v>
      </c>
      <c r="AG135" s="832">
        <f t="shared" si="46"/>
        <v>0</v>
      </c>
      <c r="AH135" s="832">
        <f t="shared" si="46"/>
        <v>0</v>
      </c>
      <c r="AI135" s="824">
        <f t="shared" si="32"/>
        <v>0</v>
      </c>
      <c r="AJ135" s="879">
        <f t="shared" si="40"/>
        <v>0</v>
      </c>
      <c r="AK135" s="879">
        <f t="shared" si="40"/>
        <v>0</v>
      </c>
      <c r="AL135" s="879">
        <f t="shared" si="40"/>
        <v>4</v>
      </c>
      <c r="AM135" s="879">
        <f t="shared" si="41"/>
        <v>0</v>
      </c>
      <c r="AN135" s="849">
        <f t="shared" si="42"/>
        <v>100</v>
      </c>
      <c r="AO135" s="825">
        <f t="shared" si="29"/>
        <v>0</v>
      </c>
      <c r="AP135" s="825">
        <f t="shared" si="29"/>
        <v>0</v>
      </c>
      <c r="AQ135" s="825">
        <f t="shared" si="29"/>
        <v>4</v>
      </c>
      <c r="AR135" s="825">
        <f t="shared" si="29"/>
        <v>0</v>
      </c>
      <c r="AS135" s="825">
        <f t="shared" si="29"/>
        <v>100</v>
      </c>
      <c r="AT135" s="850">
        <f t="shared" si="35"/>
        <v>0</v>
      </c>
      <c r="AU135" s="948"/>
      <c r="AV135" s="934"/>
      <c r="AW135" s="934"/>
      <c r="AX135" s="935"/>
      <c r="AY135" s="936" t="s">
        <v>29</v>
      </c>
      <c r="AZ135" s="937">
        <f>AV135*AX135</f>
        <v>0</v>
      </c>
    </row>
    <row r="136" spans="1:52" ht="13.5" customHeight="1">
      <c r="A136" s="838">
        <f t="shared" ref="A136:A150" si="47">IF(B136&lt;&gt;"",MAX($A134:$A135)+1,"")</f>
        <v>49</v>
      </c>
      <c r="B136" s="1046" t="s">
        <v>126</v>
      </c>
      <c r="C136" s="844" t="s">
        <v>66</v>
      </c>
      <c r="D136" s="949">
        <v>15</v>
      </c>
      <c r="E136" s="950">
        <v>15</v>
      </c>
      <c r="F136" s="905"/>
      <c r="G136" s="872"/>
      <c r="H136" s="842"/>
      <c r="I136" s="842"/>
      <c r="J136" s="824">
        <f>SUM(F136:I136)*$E136</f>
        <v>0</v>
      </c>
      <c r="K136" s="878"/>
      <c r="L136" s="828"/>
      <c r="M136" s="826">
        <v>4</v>
      </c>
      <c r="N136" s="827"/>
      <c r="O136" s="824">
        <f t="shared" si="36"/>
        <v>60</v>
      </c>
      <c r="P136" s="825"/>
      <c r="Q136" s="828"/>
      <c r="R136" s="826"/>
      <c r="S136" s="827"/>
      <c r="T136" s="846">
        <f t="shared" si="45"/>
        <v>0</v>
      </c>
      <c r="U136" s="825">
        <f t="shared" si="43"/>
        <v>0</v>
      </c>
      <c r="V136" s="825">
        <f t="shared" si="37"/>
        <v>0</v>
      </c>
      <c r="W136" s="827">
        <f t="shared" si="37"/>
        <v>4</v>
      </c>
      <c r="X136" s="827">
        <f t="shared" si="37"/>
        <v>0</v>
      </c>
      <c r="Y136" s="824">
        <f t="shared" si="37"/>
        <v>60</v>
      </c>
      <c r="Z136" s="838">
        <f t="shared" si="34"/>
        <v>49</v>
      </c>
      <c r="AA136" s="895" t="str">
        <f t="shared" si="31"/>
        <v>Mướp đắng</v>
      </c>
      <c r="AB136" s="844" t="str">
        <f t="shared" si="31"/>
        <v>kg</v>
      </c>
      <c r="AC136" s="845">
        <f t="shared" si="31"/>
        <v>15</v>
      </c>
      <c r="AD136" s="858">
        <f t="shared" si="31"/>
        <v>15</v>
      </c>
      <c r="AE136" s="832">
        <f t="shared" si="46"/>
        <v>0</v>
      </c>
      <c r="AF136" s="832">
        <f t="shared" si="46"/>
        <v>0</v>
      </c>
      <c r="AG136" s="832">
        <f t="shared" si="46"/>
        <v>0</v>
      </c>
      <c r="AH136" s="832">
        <f t="shared" si="46"/>
        <v>0</v>
      </c>
      <c r="AI136" s="824">
        <f t="shared" si="32"/>
        <v>0</v>
      </c>
      <c r="AJ136" s="879">
        <f t="shared" si="40"/>
        <v>0</v>
      </c>
      <c r="AK136" s="879">
        <f t="shared" si="40"/>
        <v>0</v>
      </c>
      <c r="AL136" s="879">
        <f t="shared" si="40"/>
        <v>4</v>
      </c>
      <c r="AM136" s="879">
        <f t="shared" si="41"/>
        <v>0</v>
      </c>
      <c r="AN136" s="849">
        <f t="shared" si="42"/>
        <v>60</v>
      </c>
      <c r="AO136" s="825">
        <f t="shared" si="29"/>
        <v>0</v>
      </c>
      <c r="AP136" s="825">
        <f t="shared" si="29"/>
        <v>0</v>
      </c>
      <c r="AQ136" s="825">
        <f t="shared" si="29"/>
        <v>4</v>
      </c>
      <c r="AR136" s="825">
        <f t="shared" si="29"/>
        <v>0</v>
      </c>
      <c r="AS136" s="825">
        <f t="shared" si="29"/>
        <v>60</v>
      </c>
      <c r="AT136" s="850">
        <f t="shared" si="35"/>
        <v>0</v>
      </c>
      <c r="AU136" s="1566" t="s">
        <v>860</v>
      </c>
      <c r="AV136" s="1567"/>
      <c r="AW136" s="1567"/>
      <c r="AX136" s="1567"/>
      <c r="AY136" s="936" t="str">
        <f>AY137</f>
        <v>=</v>
      </c>
      <c r="AZ136" s="937">
        <f ca="1">AZ59</f>
        <v>0</v>
      </c>
    </row>
    <row r="137" spans="1:52" ht="13.5" customHeight="1">
      <c r="A137" s="838">
        <f t="shared" si="47"/>
        <v>50</v>
      </c>
      <c r="B137" s="1046" t="s">
        <v>894</v>
      </c>
      <c r="C137" s="844" t="s">
        <v>66</v>
      </c>
      <c r="D137" s="907">
        <v>12</v>
      </c>
      <c r="E137" s="824">
        <v>12</v>
      </c>
      <c r="F137" s="905"/>
      <c r="G137" s="909"/>
      <c r="H137" s="842"/>
      <c r="I137" s="842"/>
      <c r="J137" s="824">
        <f>SUM(F137:I137)*$E137</f>
        <v>0</v>
      </c>
      <c r="K137" s="825"/>
      <c r="L137" s="828"/>
      <c r="M137" s="827"/>
      <c r="N137" s="827"/>
      <c r="O137" s="824">
        <f t="shared" si="36"/>
        <v>0</v>
      </c>
      <c r="P137" s="853"/>
      <c r="Q137" s="828"/>
      <c r="R137" s="826"/>
      <c r="S137" s="827"/>
      <c r="T137" s="846">
        <f t="shared" si="45"/>
        <v>0</v>
      </c>
      <c r="U137" s="825">
        <f t="shared" si="43"/>
        <v>0</v>
      </c>
      <c r="V137" s="825">
        <f t="shared" si="37"/>
        <v>0</v>
      </c>
      <c r="W137" s="827">
        <f t="shared" si="37"/>
        <v>0</v>
      </c>
      <c r="X137" s="827">
        <f t="shared" si="37"/>
        <v>0</v>
      </c>
      <c r="Y137" s="824">
        <f t="shared" si="37"/>
        <v>0</v>
      </c>
      <c r="Z137" s="838">
        <f t="shared" si="34"/>
        <v>50</v>
      </c>
      <c r="AA137" s="895" t="str">
        <f t="shared" si="31"/>
        <v>Cà xanh</v>
      </c>
      <c r="AB137" s="844" t="str">
        <f t="shared" si="31"/>
        <v>kg</v>
      </c>
      <c r="AC137" s="845">
        <f t="shared" si="31"/>
        <v>12</v>
      </c>
      <c r="AD137" s="858">
        <f t="shared" si="31"/>
        <v>12</v>
      </c>
      <c r="AE137" s="832">
        <f t="shared" si="46"/>
        <v>0</v>
      </c>
      <c r="AF137" s="832">
        <f t="shared" si="46"/>
        <v>0</v>
      </c>
      <c r="AG137" s="832">
        <f t="shared" si="46"/>
        <v>0</v>
      </c>
      <c r="AH137" s="832">
        <f t="shared" si="46"/>
        <v>0</v>
      </c>
      <c r="AI137" s="824">
        <f t="shared" si="32"/>
        <v>0</v>
      </c>
      <c r="AJ137" s="879">
        <f t="shared" si="40"/>
        <v>0</v>
      </c>
      <c r="AK137" s="879">
        <f t="shared" si="40"/>
        <v>0</v>
      </c>
      <c r="AL137" s="879">
        <f t="shared" si="40"/>
        <v>0</v>
      </c>
      <c r="AM137" s="879">
        <f t="shared" si="41"/>
        <v>0</v>
      </c>
      <c r="AN137" s="849">
        <f t="shared" si="42"/>
        <v>0</v>
      </c>
      <c r="AO137" s="825">
        <f t="shared" si="29"/>
        <v>0</v>
      </c>
      <c r="AP137" s="825">
        <f t="shared" si="29"/>
        <v>0</v>
      </c>
      <c r="AQ137" s="825">
        <f t="shared" si="29"/>
        <v>0</v>
      </c>
      <c r="AR137" s="825">
        <f t="shared" si="29"/>
        <v>0</v>
      </c>
      <c r="AS137" s="825">
        <f t="shared" si="29"/>
        <v>0</v>
      </c>
      <c r="AT137" s="850">
        <f t="shared" si="35"/>
        <v>0</v>
      </c>
      <c r="AU137" s="1568" t="s">
        <v>69</v>
      </c>
      <c r="AV137" s="1569"/>
      <c r="AW137" s="1569"/>
      <c r="AX137" s="1569"/>
      <c r="AY137" s="936" t="s">
        <v>29</v>
      </c>
      <c r="AZ137" s="945">
        <f ca="1">SUM(AZ126:AZ136)</f>
        <v>87.82</v>
      </c>
    </row>
    <row r="138" spans="1:52" ht="13.5" customHeight="1">
      <c r="A138" s="838">
        <f t="shared" si="47"/>
        <v>51</v>
      </c>
      <c r="B138" s="1045" t="s">
        <v>64</v>
      </c>
      <c r="C138" s="844" t="s">
        <v>66</v>
      </c>
      <c r="D138" s="907">
        <v>13</v>
      </c>
      <c r="E138" s="824">
        <v>13</v>
      </c>
      <c r="F138" s="905"/>
      <c r="G138" s="854"/>
      <c r="H138" s="863"/>
      <c r="I138" s="842"/>
      <c r="J138" s="824">
        <f t="shared" ref="J138:J150" si="48">SUM(F138:I138)*$E138</f>
        <v>0</v>
      </c>
      <c r="K138" s="825"/>
      <c r="L138" s="828"/>
      <c r="M138" s="827">
        <v>5</v>
      </c>
      <c r="N138" s="827"/>
      <c r="O138" s="824">
        <f t="shared" si="36"/>
        <v>65</v>
      </c>
      <c r="P138" s="825"/>
      <c r="Q138" s="825"/>
      <c r="R138" s="827"/>
      <c r="S138" s="827"/>
      <c r="T138" s="846">
        <f t="shared" si="45"/>
        <v>0</v>
      </c>
      <c r="U138" s="825">
        <f t="shared" si="43"/>
        <v>0</v>
      </c>
      <c r="V138" s="825">
        <f t="shared" si="37"/>
        <v>0</v>
      </c>
      <c r="W138" s="827">
        <f t="shared" si="37"/>
        <v>5</v>
      </c>
      <c r="X138" s="827">
        <f t="shared" si="37"/>
        <v>0</v>
      </c>
      <c r="Y138" s="824">
        <f t="shared" si="37"/>
        <v>65</v>
      </c>
      <c r="Z138" s="838">
        <f t="shared" si="34"/>
        <v>51</v>
      </c>
      <c r="AA138" s="895" t="str">
        <f t="shared" si="31"/>
        <v>Hành tây</v>
      </c>
      <c r="AB138" s="844" t="str">
        <f t="shared" si="31"/>
        <v>kg</v>
      </c>
      <c r="AC138" s="845">
        <f t="shared" si="31"/>
        <v>13</v>
      </c>
      <c r="AD138" s="858">
        <f t="shared" si="31"/>
        <v>13</v>
      </c>
      <c r="AE138" s="832">
        <f t="shared" si="46"/>
        <v>0</v>
      </c>
      <c r="AF138" s="832">
        <f t="shared" si="46"/>
        <v>0</v>
      </c>
      <c r="AG138" s="832">
        <f t="shared" si="46"/>
        <v>0</v>
      </c>
      <c r="AH138" s="832">
        <f t="shared" si="46"/>
        <v>0</v>
      </c>
      <c r="AI138" s="824">
        <f t="shared" si="32"/>
        <v>0</v>
      </c>
      <c r="AJ138" s="879">
        <f t="shared" si="40"/>
        <v>0</v>
      </c>
      <c r="AK138" s="879">
        <f t="shared" si="40"/>
        <v>0</v>
      </c>
      <c r="AL138" s="879">
        <f t="shared" si="40"/>
        <v>5</v>
      </c>
      <c r="AM138" s="879">
        <f t="shared" si="41"/>
        <v>0</v>
      </c>
      <c r="AN138" s="849">
        <f t="shared" si="42"/>
        <v>65</v>
      </c>
      <c r="AO138" s="825">
        <f t="shared" si="29"/>
        <v>0</v>
      </c>
      <c r="AP138" s="825">
        <f t="shared" si="29"/>
        <v>0</v>
      </c>
      <c r="AQ138" s="825">
        <f t="shared" si="29"/>
        <v>5</v>
      </c>
      <c r="AR138" s="825">
        <f t="shared" si="29"/>
        <v>0</v>
      </c>
      <c r="AS138" s="825">
        <f t="shared" si="29"/>
        <v>65</v>
      </c>
      <c r="AT138" s="850">
        <f t="shared" si="35"/>
        <v>0</v>
      </c>
      <c r="AU138" s="1570" t="s">
        <v>861</v>
      </c>
      <c r="AV138" s="1571"/>
      <c r="AW138" s="1571"/>
      <c r="AX138" s="1571"/>
      <c r="AY138" s="936" t="s">
        <v>29</v>
      </c>
      <c r="AZ138" s="945">
        <f ca="1">SUMIF(AA88:AR150,"Gạo*",AO88:AO150)+SUMIF(AA88:AR150,"Gạo*",AP88:AP150)+SUMIF(AA88:AR150,"Gạo*",AQ88:AQ150)+SUMIF(AA88:AR150,"Gạo*",AR88:AR150)</f>
        <v>84</v>
      </c>
    </row>
    <row r="139" spans="1:52" ht="13.5" customHeight="1">
      <c r="A139" s="838">
        <f t="shared" si="47"/>
        <v>52</v>
      </c>
      <c r="B139" s="1046" t="s">
        <v>511</v>
      </c>
      <c r="C139" s="844" t="s">
        <v>66</v>
      </c>
      <c r="D139" s="907">
        <v>20</v>
      </c>
      <c r="E139" s="824">
        <v>15</v>
      </c>
      <c r="F139" s="905"/>
      <c r="G139" s="854"/>
      <c r="H139" s="863"/>
      <c r="I139" s="842"/>
      <c r="J139" s="824">
        <f t="shared" si="48"/>
        <v>0</v>
      </c>
      <c r="K139" s="825"/>
      <c r="L139" s="825"/>
      <c r="M139" s="827"/>
      <c r="N139" s="827"/>
      <c r="O139" s="824">
        <f t="shared" si="36"/>
        <v>0</v>
      </c>
      <c r="P139" s="825"/>
      <c r="Q139" s="825"/>
      <c r="R139" s="827"/>
      <c r="S139" s="827"/>
      <c r="T139" s="846">
        <f t="shared" si="45"/>
        <v>0</v>
      </c>
      <c r="U139" s="825">
        <f t="shared" si="43"/>
        <v>0</v>
      </c>
      <c r="V139" s="825">
        <f t="shared" si="37"/>
        <v>0</v>
      </c>
      <c r="W139" s="827">
        <f t="shared" si="37"/>
        <v>0</v>
      </c>
      <c r="X139" s="827">
        <f t="shared" si="37"/>
        <v>0</v>
      </c>
      <c r="Y139" s="824">
        <f t="shared" si="37"/>
        <v>0</v>
      </c>
      <c r="Z139" s="838">
        <f t="shared" si="34"/>
        <v>52</v>
      </c>
      <c r="AA139" s="895" t="str">
        <f t="shared" si="31"/>
        <v>Sã</v>
      </c>
      <c r="AB139" s="844" t="str">
        <f t="shared" si="31"/>
        <v>kg</v>
      </c>
      <c r="AC139" s="845">
        <f t="shared" si="31"/>
        <v>20</v>
      </c>
      <c r="AD139" s="858">
        <f t="shared" si="31"/>
        <v>15</v>
      </c>
      <c r="AE139" s="832">
        <f t="shared" si="46"/>
        <v>0</v>
      </c>
      <c r="AF139" s="832">
        <f t="shared" si="46"/>
        <v>0</v>
      </c>
      <c r="AG139" s="832">
        <f t="shared" si="46"/>
        <v>0</v>
      </c>
      <c r="AH139" s="832">
        <f t="shared" si="46"/>
        <v>0</v>
      </c>
      <c r="AI139" s="824">
        <f t="shared" si="32"/>
        <v>0</v>
      </c>
      <c r="AJ139" s="879">
        <f t="shared" si="40"/>
        <v>0</v>
      </c>
      <c r="AK139" s="879">
        <f t="shared" si="40"/>
        <v>0</v>
      </c>
      <c r="AL139" s="879">
        <f t="shared" si="40"/>
        <v>0</v>
      </c>
      <c r="AM139" s="879">
        <f t="shared" si="41"/>
        <v>0</v>
      </c>
      <c r="AN139" s="849">
        <f t="shared" si="42"/>
        <v>0</v>
      </c>
      <c r="AO139" s="825">
        <f t="shared" ref="AO139:AS150" si="49">U139</f>
        <v>0</v>
      </c>
      <c r="AP139" s="825">
        <f t="shared" si="49"/>
        <v>0</v>
      </c>
      <c r="AQ139" s="825">
        <f t="shared" si="49"/>
        <v>0</v>
      </c>
      <c r="AR139" s="825">
        <f t="shared" si="49"/>
        <v>0</v>
      </c>
      <c r="AS139" s="825">
        <f t="shared" si="49"/>
        <v>0</v>
      </c>
      <c r="AT139" s="850">
        <f t="shared" si="35"/>
        <v>0</v>
      </c>
      <c r="AU139" s="1570" t="s">
        <v>862</v>
      </c>
      <c r="AV139" s="1571"/>
      <c r="AW139" s="1571"/>
      <c r="AX139" s="1571"/>
      <c r="AY139" s="936" t="s">
        <v>29</v>
      </c>
      <c r="AZ139" s="1050">
        <f ca="1">AZ60</f>
        <v>0.18000000000000682</v>
      </c>
    </row>
    <row r="140" spans="1:52" ht="13.5" customHeight="1">
      <c r="A140" s="838">
        <f t="shared" si="47"/>
        <v>53</v>
      </c>
      <c r="B140" s="906" t="s">
        <v>895</v>
      </c>
      <c r="C140" s="844" t="s">
        <v>66</v>
      </c>
      <c r="D140" s="907">
        <v>8</v>
      </c>
      <c r="E140" s="824">
        <v>8</v>
      </c>
      <c r="F140" s="905"/>
      <c r="G140" s="854"/>
      <c r="H140" s="842"/>
      <c r="I140" s="842"/>
      <c r="J140" s="824">
        <f t="shared" si="48"/>
        <v>0</v>
      </c>
      <c r="K140" s="825"/>
      <c r="L140" s="828"/>
      <c r="M140" s="827">
        <v>5</v>
      </c>
      <c r="N140" s="827"/>
      <c r="O140" s="824">
        <f t="shared" si="36"/>
        <v>40</v>
      </c>
      <c r="P140" s="825"/>
      <c r="Q140" s="825"/>
      <c r="R140" s="827"/>
      <c r="S140" s="827"/>
      <c r="T140" s="846">
        <f t="shared" ref="T140:T150" si="50">SUM(P140:S140)*$E140</f>
        <v>0</v>
      </c>
      <c r="U140" s="825">
        <f t="shared" si="43"/>
        <v>0</v>
      </c>
      <c r="V140" s="825">
        <f t="shared" si="37"/>
        <v>0</v>
      </c>
      <c r="W140" s="827">
        <f t="shared" si="37"/>
        <v>5</v>
      </c>
      <c r="X140" s="827">
        <f t="shared" si="37"/>
        <v>0</v>
      </c>
      <c r="Y140" s="824">
        <f t="shared" si="37"/>
        <v>40</v>
      </c>
      <c r="Z140" s="838">
        <f t="shared" si="34"/>
        <v>53</v>
      </c>
      <c r="AA140" s="895" t="str">
        <f t="shared" si="31"/>
        <v>Mùng bac hà</v>
      </c>
      <c r="AB140" s="844" t="str">
        <f t="shared" si="31"/>
        <v>kg</v>
      </c>
      <c r="AC140" s="845">
        <f t="shared" si="31"/>
        <v>8</v>
      </c>
      <c r="AD140" s="858">
        <f t="shared" si="31"/>
        <v>8</v>
      </c>
      <c r="AE140" s="832">
        <f t="shared" si="46"/>
        <v>0</v>
      </c>
      <c r="AF140" s="832">
        <f t="shared" si="46"/>
        <v>0</v>
      </c>
      <c r="AG140" s="832">
        <f t="shared" si="46"/>
        <v>0</v>
      </c>
      <c r="AH140" s="832">
        <f t="shared" si="46"/>
        <v>0</v>
      </c>
      <c r="AI140" s="824">
        <f t="shared" si="32"/>
        <v>0</v>
      </c>
      <c r="AJ140" s="879">
        <f t="shared" si="40"/>
        <v>0</v>
      </c>
      <c r="AK140" s="879">
        <f t="shared" si="40"/>
        <v>0</v>
      </c>
      <c r="AL140" s="879">
        <f t="shared" si="40"/>
        <v>5</v>
      </c>
      <c r="AM140" s="879">
        <f t="shared" si="41"/>
        <v>0</v>
      </c>
      <c r="AN140" s="849">
        <f t="shared" si="42"/>
        <v>40</v>
      </c>
      <c r="AO140" s="825">
        <f t="shared" si="49"/>
        <v>0</v>
      </c>
      <c r="AP140" s="825">
        <f t="shared" si="49"/>
        <v>0</v>
      </c>
      <c r="AQ140" s="825">
        <f t="shared" si="49"/>
        <v>5</v>
      </c>
      <c r="AR140" s="825">
        <f t="shared" si="49"/>
        <v>0</v>
      </c>
      <c r="AS140" s="825">
        <f t="shared" si="49"/>
        <v>40</v>
      </c>
      <c r="AT140" s="850">
        <f t="shared" si="35"/>
        <v>0</v>
      </c>
      <c r="AU140" s="1568" t="s">
        <v>863</v>
      </c>
      <c r="AV140" s="1569"/>
      <c r="AW140" s="1569"/>
      <c r="AX140" s="1569"/>
      <c r="AY140" s="936" t="s">
        <v>29</v>
      </c>
      <c r="AZ140" s="945">
        <f ca="1">AZ138+AZ139</f>
        <v>84.18</v>
      </c>
    </row>
    <row r="141" spans="1:52" ht="13.5" customHeight="1">
      <c r="A141" s="838">
        <f t="shared" si="47"/>
        <v>54</v>
      </c>
      <c r="B141" s="906" t="s">
        <v>512</v>
      </c>
      <c r="C141" s="844" t="s">
        <v>66</v>
      </c>
      <c r="D141" s="907">
        <v>20</v>
      </c>
      <c r="E141" s="824">
        <v>20</v>
      </c>
      <c r="F141" s="905"/>
      <c r="G141" s="872"/>
      <c r="H141" s="842"/>
      <c r="I141" s="842"/>
      <c r="J141" s="824">
        <f t="shared" si="48"/>
        <v>0</v>
      </c>
      <c r="K141" s="825"/>
      <c r="L141" s="828"/>
      <c r="M141" s="827"/>
      <c r="N141" s="827"/>
      <c r="O141" s="824">
        <f t="shared" si="36"/>
        <v>0</v>
      </c>
      <c r="P141" s="825"/>
      <c r="Q141" s="828"/>
      <c r="R141" s="827"/>
      <c r="S141" s="827"/>
      <c r="T141" s="846">
        <f t="shared" si="50"/>
        <v>0</v>
      </c>
      <c r="U141" s="825">
        <f t="shared" si="43"/>
        <v>0</v>
      </c>
      <c r="V141" s="825">
        <f t="shared" si="37"/>
        <v>0</v>
      </c>
      <c r="W141" s="827">
        <f t="shared" si="37"/>
        <v>0</v>
      </c>
      <c r="X141" s="827">
        <f t="shared" si="37"/>
        <v>0</v>
      </c>
      <c r="Y141" s="824">
        <f t="shared" si="37"/>
        <v>0</v>
      </c>
      <c r="Z141" s="838">
        <f t="shared" si="34"/>
        <v>54</v>
      </c>
      <c r="AA141" s="895" t="str">
        <f t="shared" si="31"/>
        <v>Riềng</v>
      </c>
      <c r="AB141" s="844" t="str">
        <f t="shared" si="31"/>
        <v>kg</v>
      </c>
      <c r="AC141" s="845">
        <f t="shared" si="31"/>
        <v>20</v>
      </c>
      <c r="AD141" s="858">
        <f t="shared" si="31"/>
        <v>20</v>
      </c>
      <c r="AE141" s="832">
        <f t="shared" si="46"/>
        <v>0</v>
      </c>
      <c r="AF141" s="832">
        <f t="shared" si="46"/>
        <v>0</v>
      </c>
      <c r="AG141" s="832">
        <f t="shared" si="46"/>
        <v>0</v>
      </c>
      <c r="AH141" s="832">
        <f t="shared" si="46"/>
        <v>0</v>
      </c>
      <c r="AI141" s="824">
        <f t="shared" si="32"/>
        <v>0</v>
      </c>
      <c r="AJ141" s="879">
        <f t="shared" si="40"/>
        <v>0</v>
      </c>
      <c r="AK141" s="879">
        <f t="shared" si="40"/>
        <v>0</v>
      </c>
      <c r="AL141" s="879">
        <f t="shared" si="40"/>
        <v>0</v>
      </c>
      <c r="AM141" s="879">
        <f t="shared" si="41"/>
        <v>0</v>
      </c>
      <c r="AN141" s="849">
        <f t="shared" si="42"/>
        <v>0</v>
      </c>
      <c r="AO141" s="825">
        <f t="shared" si="49"/>
        <v>0</v>
      </c>
      <c r="AP141" s="825">
        <f t="shared" si="49"/>
        <v>0</v>
      </c>
      <c r="AQ141" s="825">
        <f t="shared" si="49"/>
        <v>0</v>
      </c>
      <c r="AR141" s="825">
        <f t="shared" si="49"/>
        <v>0</v>
      </c>
      <c r="AS141" s="825">
        <f t="shared" si="49"/>
        <v>0</v>
      </c>
      <c r="AT141" s="850">
        <f t="shared" si="35"/>
        <v>0</v>
      </c>
      <c r="AU141" s="1566" t="s">
        <v>864</v>
      </c>
      <c r="AV141" s="1567"/>
      <c r="AW141" s="1567"/>
      <c r="AX141" s="1567"/>
      <c r="AY141" s="936" t="s">
        <v>29</v>
      </c>
      <c r="AZ141" s="945">
        <f ca="1">IF(AZ137-AZ140&gt;0,AZ137-AZ140,0)</f>
        <v>3.6399999999999864</v>
      </c>
    </row>
    <row r="142" spans="1:52" ht="13.5" customHeight="1">
      <c r="A142" s="838" t="str">
        <f t="shared" si="47"/>
        <v/>
      </c>
      <c r="B142" s="911"/>
      <c r="C142" s="844"/>
      <c r="D142" s="907"/>
      <c r="E142" s="824"/>
      <c r="F142" s="905"/>
      <c r="G142" s="854"/>
      <c r="H142" s="842"/>
      <c r="I142" s="842"/>
      <c r="J142" s="824">
        <f t="shared" si="48"/>
        <v>0</v>
      </c>
      <c r="K142" s="825"/>
      <c r="L142" s="853"/>
      <c r="M142" s="827"/>
      <c r="N142" s="827"/>
      <c r="O142" s="824">
        <f t="shared" si="36"/>
        <v>0</v>
      </c>
      <c r="P142" s="825"/>
      <c r="Q142" s="825"/>
      <c r="R142" s="827"/>
      <c r="S142" s="827"/>
      <c r="T142" s="846">
        <f t="shared" si="50"/>
        <v>0</v>
      </c>
      <c r="U142" s="825">
        <f t="shared" si="43"/>
        <v>0</v>
      </c>
      <c r="V142" s="825">
        <f t="shared" si="37"/>
        <v>0</v>
      </c>
      <c r="W142" s="827">
        <f t="shared" si="37"/>
        <v>0</v>
      </c>
      <c r="X142" s="827">
        <f t="shared" si="37"/>
        <v>0</v>
      </c>
      <c r="Y142" s="824">
        <f t="shared" si="37"/>
        <v>0</v>
      </c>
      <c r="Z142" s="838" t="str">
        <f t="shared" si="34"/>
        <v/>
      </c>
      <c r="AA142" s="895">
        <f t="shared" si="31"/>
        <v>0</v>
      </c>
      <c r="AB142" s="844">
        <f t="shared" si="31"/>
        <v>0</v>
      </c>
      <c r="AC142" s="845">
        <f t="shared" si="31"/>
        <v>0</v>
      </c>
      <c r="AD142" s="858">
        <f t="shared" si="31"/>
        <v>0</v>
      </c>
      <c r="AE142" s="832">
        <f>AE62+AJ62-AO62</f>
        <v>0</v>
      </c>
      <c r="AF142" s="832">
        <f>AF62+AK62-AP62</f>
        <v>0</v>
      </c>
      <c r="AG142" s="832">
        <f>AG62+AL62-AQ62</f>
        <v>0</v>
      </c>
      <c r="AH142" s="832">
        <f>AH62+AM62-AR62</f>
        <v>0</v>
      </c>
      <c r="AI142" s="824">
        <f t="shared" si="32"/>
        <v>0</v>
      </c>
      <c r="AJ142" s="879">
        <f t="shared" si="40"/>
        <v>0</v>
      </c>
      <c r="AK142" s="879">
        <f t="shared" si="40"/>
        <v>0</v>
      </c>
      <c r="AL142" s="879">
        <f t="shared" si="40"/>
        <v>0</v>
      </c>
      <c r="AM142" s="879">
        <f t="shared" si="41"/>
        <v>0</v>
      </c>
      <c r="AN142" s="849">
        <f t="shared" si="42"/>
        <v>0</v>
      </c>
      <c r="AO142" s="825">
        <f t="shared" si="49"/>
        <v>0</v>
      </c>
      <c r="AP142" s="825">
        <f t="shared" si="49"/>
        <v>0</v>
      </c>
      <c r="AQ142" s="825">
        <f t="shared" si="49"/>
        <v>0</v>
      </c>
      <c r="AR142" s="825">
        <f t="shared" si="49"/>
        <v>0</v>
      </c>
      <c r="AS142" s="825">
        <f t="shared" si="49"/>
        <v>0</v>
      </c>
      <c r="AT142" s="850" t="str">
        <f t="shared" si="35"/>
        <v/>
      </c>
      <c r="AU142" s="1482" t="s">
        <v>797</v>
      </c>
      <c r="AV142" s="1483"/>
      <c r="AW142" s="1483"/>
      <c r="AX142" s="1483"/>
      <c r="AY142" s="894" t="s">
        <v>29</v>
      </c>
      <c r="AZ142" s="918">
        <f ca="1">IF(AZ137-AZ140&lt;0,AZ140-AZ137,0)</f>
        <v>0</v>
      </c>
    </row>
    <row r="143" spans="1:52" ht="13.5" customHeight="1">
      <c r="A143" s="838" t="str">
        <f t="shared" si="47"/>
        <v/>
      </c>
      <c r="B143" s="906"/>
      <c r="C143" s="844"/>
      <c r="D143" s="907"/>
      <c r="E143" s="824"/>
      <c r="F143" s="905"/>
      <c r="G143" s="854"/>
      <c r="H143" s="842"/>
      <c r="I143" s="842"/>
      <c r="J143" s="824">
        <f t="shared" si="48"/>
        <v>0</v>
      </c>
      <c r="K143" s="825"/>
      <c r="L143" s="825"/>
      <c r="M143" s="827"/>
      <c r="N143" s="827"/>
      <c r="O143" s="824">
        <f t="shared" si="36"/>
        <v>0</v>
      </c>
      <c r="P143" s="825"/>
      <c r="Q143" s="825"/>
      <c r="R143" s="827"/>
      <c r="S143" s="827"/>
      <c r="T143" s="846">
        <f t="shared" si="50"/>
        <v>0</v>
      </c>
      <c r="U143" s="825">
        <f t="shared" si="43"/>
        <v>0</v>
      </c>
      <c r="V143" s="825">
        <f t="shared" si="37"/>
        <v>0</v>
      </c>
      <c r="W143" s="827">
        <f t="shared" si="37"/>
        <v>0</v>
      </c>
      <c r="X143" s="827">
        <f t="shared" si="37"/>
        <v>0</v>
      </c>
      <c r="Y143" s="824">
        <f t="shared" si="37"/>
        <v>0</v>
      </c>
      <c r="Z143" s="838" t="str">
        <f t="shared" si="34"/>
        <v/>
      </c>
      <c r="AA143" s="895">
        <f t="shared" si="31"/>
        <v>0</v>
      </c>
      <c r="AB143" s="844">
        <f t="shared" si="31"/>
        <v>0</v>
      </c>
      <c r="AC143" s="845">
        <f t="shared" si="31"/>
        <v>0</v>
      </c>
      <c r="AD143" s="858">
        <f t="shared" si="31"/>
        <v>0</v>
      </c>
      <c r="AE143" s="832">
        <f t="shared" ref="AE143:AH150" si="51">AE64+AJ64-AO64</f>
        <v>0</v>
      </c>
      <c r="AF143" s="832">
        <f t="shared" si="51"/>
        <v>0</v>
      </c>
      <c r="AG143" s="832">
        <f t="shared" si="51"/>
        <v>0</v>
      </c>
      <c r="AH143" s="832">
        <f t="shared" si="51"/>
        <v>0</v>
      </c>
      <c r="AI143" s="824">
        <f t="shared" si="32"/>
        <v>0</v>
      </c>
      <c r="AJ143" s="879">
        <f t="shared" si="40"/>
        <v>0</v>
      </c>
      <c r="AK143" s="879">
        <f t="shared" si="40"/>
        <v>0</v>
      </c>
      <c r="AL143" s="879">
        <f t="shared" si="40"/>
        <v>0</v>
      </c>
      <c r="AM143" s="879">
        <f t="shared" si="41"/>
        <v>0</v>
      </c>
      <c r="AN143" s="849">
        <f t="shared" si="42"/>
        <v>0</v>
      </c>
      <c r="AO143" s="825">
        <f t="shared" si="49"/>
        <v>0</v>
      </c>
      <c r="AP143" s="825">
        <f t="shared" si="49"/>
        <v>0</v>
      </c>
      <c r="AQ143" s="825">
        <f t="shared" si="49"/>
        <v>0</v>
      </c>
      <c r="AR143" s="825">
        <f t="shared" si="49"/>
        <v>0</v>
      </c>
      <c r="AS143" s="825">
        <f t="shared" si="49"/>
        <v>0</v>
      </c>
      <c r="AT143" s="850" t="str">
        <f t="shared" si="35"/>
        <v/>
      </c>
      <c r="AU143" s="893"/>
      <c r="AV143" s="894"/>
      <c r="AW143" s="894"/>
      <c r="AX143" s="894"/>
      <c r="AY143" s="894"/>
      <c r="AZ143" s="918"/>
    </row>
    <row r="144" spans="1:52" ht="13.5" customHeight="1">
      <c r="A144" s="838" t="str">
        <f t="shared" si="47"/>
        <v/>
      </c>
      <c r="B144" s="906"/>
      <c r="C144" s="844"/>
      <c r="D144" s="907"/>
      <c r="E144" s="824"/>
      <c r="F144" s="905"/>
      <c r="G144" s="854"/>
      <c r="H144" s="842"/>
      <c r="I144" s="842"/>
      <c r="J144" s="824">
        <f t="shared" si="48"/>
        <v>0</v>
      </c>
      <c r="K144" s="825"/>
      <c r="L144" s="825"/>
      <c r="M144" s="827"/>
      <c r="N144" s="827"/>
      <c r="O144" s="824">
        <f t="shared" si="36"/>
        <v>0</v>
      </c>
      <c r="P144" s="825"/>
      <c r="Q144" s="825"/>
      <c r="R144" s="827"/>
      <c r="S144" s="827"/>
      <c r="T144" s="846">
        <f t="shared" si="50"/>
        <v>0</v>
      </c>
      <c r="U144" s="825">
        <f t="shared" si="43"/>
        <v>0</v>
      </c>
      <c r="V144" s="825">
        <f t="shared" si="37"/>
        <v>0</v>
      </c>
      <c r="W144" s="827">
        <f t="shared" si="37"/>
        <v>0</v>
      </c>
      <c r="X144" s="827">
        <f t="shared" si="37"/>
        <v>0</v>
      </c>
      <c r="Y144" s="824">
        <f t="shared" si="37"/>
        <v>0</v>
      </c>
      <c r="Z144" s="838" t="str">
        <f t="shared" si="34"/>
        <v/>
      </c>
      <c r="AA144" s="895">
        <f t="shared" si="31"/>
        <v>0</v>
      </c>
      <c r="AB144" s="844">
        <f t="shared" si="31"/>
        <v>0</v>
      </c>
      <c r="AC144" s="845">
        <f t="shared" si="31"/>
        <v>0</v>
      </c>
      <c r="AD144" s="858">
        <f t="shared" si="31"/>
        <v>0</v>
      </c>
      <c r="AE144" s="832">
        <f t="shared" si="51"/>
        <v>0</v>
      </c>
      <c r="AF144" s="832">
        <f t="shared" si="51"/>
        <v>0</v>
      </c>
      <c r="AG144" s="832">
        <f t="shared" si="51"/>
        <v>0</v>
      </c>
      <c r="AH144" s="832">
        <f t="shared" si="51"/>
        <v>0</v>
      </c>
      <c r="AI144" s="824">
        <f t="shared" si="32"/>
        <v>0</v>
      </c>
      <c r="AJ144" s="879">
        <f t="shared" si="40"/>
        <v>0</v>
      </c>
      <c r="AK144" s="879">
        <f t="shared" si="40"/>
        <v>0</v>
      </c>
      <c r="AL144" s="879">
        <f t="shared" si="40"/>
        <v>0</v>
      </c>
      <c r="AM144" s="879">
        <f t="shared" si="41"/>
        <v>0</v>
      </c>
      <c r="AN144" s="849">
        <f t="shared" si="42"/>
        <v>0</v>
      </c>
      <c r="AO144" s="825">
        <f t="shared" si="49"/>
        <v>0</v>
      </c>
      <c r="AP144" s="825">
        <f t="shared" si="49"/>
        <v>0</v>
      </c>
      <c r="AQ144" s="825">
        <f t="shared" si="49"/>
        <v>0</v>
      </c>
      <c r="AR144" s="825">
        <f t="shared" si="49"/>
        <v>0</v>
      </c>
      <c r="AS144" s="825">
        <f t="shared" si="49"/>
        <v>0</v>
      </c>
      <c r="AT144" s="850" t="str">
        <f t="shared" si="35"/>
        <v/>
      </c>
      <c r="AU144" s="893"/>
      <c r="AV144" s="894"/>
      <c r="AW144" s="894"/>
      <c r="AX144" s="894"/>
      <c r="AY144" s="894"/>
      <c r="AZ144" s="918"/>
    </row>
    <row r="145" spans="1:52" ht="13.5" customHeight="1">
      <c r="A145" s="838" t="str">
        <f t="shared" si="47"/>
        <v/>
      </c>
      <c r="B145" s="906"/>
      <c r="C145" s="844"/>
      <c r="D145" s="907"/>
      <c r="E145" s="824"/>
      <c r="F145" s="905"/>
      <c r="G145" s="854"/>
      <c r="H145" s="842"/>
      <c r="I145" s="842"/>
      <c r="J145" s="824">
        <f t="shared" si="48"/>
        <v>0</v>
      </c>
      <c r="K145" s="825"/>
      <c r="L145" s="825"/>
      <c r="M145" s="827"/>
      <c r="N145" s="827"/>
      <c r="O145" s="824">
        <f t="shared" si="36"/>
        <v>0</v>
      </c>
      <c r="P145" s="825"/>
      <c r="Q145" s="825"/>
      <c r="R145" s="827"/>
      <c r="S145" s="827"/>
      <c r="T145" s="846">
        <f t="shared" si="50"/>
        <v>0</v>
      </c>
      <c r="U145" s="825">
        <f t="shared" si="43"/>
        <v>0</v>
      </c>
      <c r="V145" s="825">
        <f t="shared" si="37"/>
        <v>0</v>
      </c>
      <c r="W145" s="827">
        <v>0</v>
      </c>
      <c r="X145" s="827">
        <f t="shared" si="37"/>
        <v>0</v>
      </c>
      <c r="Y145" s="824">
        <f t="shared" si="37"/>
        <v>0</v>
      </c>
      <c r="Z145" s="838" t="str">
        <f t="shared" si="34"/>
        <v/>
      </c>
      <c r="AA145" s="895">
        <f t="shared" si="31"/>
        <v>0</v>
      </c>
      <c r="AB145" s="844">
        <f t="shared" si="31"/>
        <v>0</v>
      </c>
      <c r="AC145" s="845">
        <f t="shared" si="31"/>
        <v>0</v>
      </c>
      <c r="AD145" s="858">
        <f t="shared" si="31"/>
        <v>0</v>
      </c>
      <c r="AE145" s="832">
        <f t="shared" si="51"/>
        <v>0</v>
      </c>
      <c r="AF145" s="832">
        <f t="shared" si="51"/>
        <v>0</v>
      </c>
      <c r="AG145" s="832">
        <f t="shared" si="51"/>
        <v>0</v>
      </c>
      <c r="AH145" s="832">
        <f t="shared" si="51"/>
        <v>0</v>
      </c>
      <c r="AI145" s="824">
        <f t="shared" si="32"/>
        <v>0</v>
      </c>
      <c r="AJ145" s="879">
        <f t="shared" si="40"/>
        <v>0</v>
      </c>
      <c r="AK145" s="879">
        <f t="shared" si="40"/>
        <v>0</v>
      </c>
      <c r="AL145" s="879">
        <f t="shared" si="40"/>
        <v>0</v>
      </c>
      <c r="AM145" s="879">
        <f t="shared" si="41"/>
        <v>0</v>
      </c>
      <c r="AN145" s="849">
        <f t="shared" si="42"/>
        <v>0</v>
      </c>
      <c r="AO145" s="825">
        <f t="shared" si="49"/>
        <v>0</v>
      </c>
      <c r="AP145" s="825">
        <f t="shared" si="49"/>
        <v>0</v>
      </c>
      <c r="AQ145" s="825">
        <f t="shared" si="49"/>
        <v>0</v>
      </c>
      <c r="AR145" s="825">
        <f t="shared" si="49"/>
        <v>0</v>
      </c>
      <c r="AS145" s="825">
        <f t="shared" si="49"/>
        <v>0</v>
      </c>
      <c r="AT145" s="850" t="str">
        <f t="shared" si="35"/>
        <v/>
      </c>
      <c r="AU145" s="893"/>
      <c r="AV145" s="894"/>
      <c r="AW145" s="894"/>
      <c r="AX145" s="894"/>
      <c r="AY145" s="894"/>
      <c r="AZ145" s="918"/>
    </row>
    <row r="146" spans="1:52" ht="13.5" customHeight="1">
      <c r="A146" s="838" t="str">
        <f t="shared" si="47"/>
        <v/>
      </c>
      <c r="B146" s="906"/>
      <c r="C146" s="844"/>
      <c r="D146" s="907"/>
      <c r="E146" s="824"/>
      <c r="F146" s="905"/>
      <c r="G146" s="854"/>
      <c r="H146" s="842"/>
      <c r="I146" s="842"/>
      <c r="J146" s="824">
        <f t="shared" si="48"/>
        <v>0</v>
      </c>
      <c r="K146" s="825"/>
      <c r="L146" s="825"/>
      <c r="M146" s="827"/>
      <c r="N146" s="827"/>
      <c r="O146" s="824">
        <f t="shared" si="36"/>
        <v>0</v>
      </c>
      <c r="P146" s="825"/>
      <c r="Q146" s="825"/>
      <c r="R146" s="827"/>
      <c r="S146" s="827"/>
      <c r="T146" s="846">
        <f t="shared" si="50"/>
        <v>0</v>
      </c>
      <c r="U146" s="825">
        <f t="shared" si="43"/>
        <v>0</v>
      </c>
      <c r="V146" s="825">
        <f t="shared" si="37"/>
        <v>0</v>
      </c>
      <c r="W146" s="827">
        <f>SUM(H146,M146,R146)</f>
        <v>0</v>
      </c>
      <c r="X146" s="827">
        <f t="shared" si="37"/>
        <v>0</v>
      </c>
      <c r="Y146" s="824">
        <f t="shared" si="37"/>
        <v>0</v>
      </c>
      <c r="Z146" s="838" t="str">
        <f t="shared" si="34"/>
        <v/>
      </c>
      <c r="AA146" s="895">
        <f t="shared" si="31"/>
        <v>0</v>
      </c>
      <c r="AB146" s="844">
        <f t="shared" si="31"/>
        <v>0</v>
      </c>
      <c r="AC146" s="845">
        <f t="shared" si="31"/>
        <v>0</v>
      </c>
      <c r="AD146" s="858">
        <f t="shared" si="31"/>
        <v>0</v>
      </c>
      <c r="AE146" s="832">
        <f t="shared" si="51"/>
        <v>0</v>
      </c>
      <c r="AF146" s="832">
        <f t="shared" si="51"/>
        <v>0</v>
      </c>
      <c r="AG146" s="832">
        <f t="shared" si="51"/>
        <v>0</v>
      </c>
      <c r="AH146" s="832">
        <f t="shared" si="51"/>
        <v>0</v>
      </c>
      <c r="AI146" s="824">
        <f t="shared" si="32"/>
        <v>0</v>
      </c>
      <c r="AJ146" s="879">
        <f t="shared" si="40"/>
        <v>0</v>
      </c>
      <c r="AK146" s="879">
        <f t="shared" si="40"/>
        <v>0</v>
      </c>
      <c r="AL146" s="879">
        <f t="shared" si="40"/>
        <v>0</v>
      </c>
      <c r="AM146" s="879">
        <f t="shared" si="41"/>
        <v>0</v>
      </c>
      <c r="AN146" s="849">
        <f t="shared" si="42"/>
        <v>0</v>
      </c>
      <c r="AO146" s="825">
        <f t="shared" si="49"/>
        <v>0</v>
      </c>
      <c r="AP146" s="825">
        <f t="shared" si="49"/>
        <v>0</v>
      </c>
      <c r="AQ146" s="825">
        <f t="shared" si="49"/>
        <v>0</v>
      </c>
      <c r="AR146" s="825">
        <f t="shared" si="49"/>
        <v>0</v>
      </c>
      <c r="AS146" s="825">
        <f t="shared" si="49"/>
        <v>0</v>
      </c>
      <c r="AT146" s="850" t="str">
        <f t="shared" si="35"/>
        <v/>
      </c>
      <c r="AU146" s="893"/>
      <c r="AV146" s="894"/>
      <c r="AW146" s="894"/>
      <c r="AX146" s="894"/>
      <c r="AY146" s="894"/>
      <c r="AZ146" s="918"/>
    </row>
    <row r="147" spans="1:52" ht="13.5" customHeight="1">
      <c r="A147" s="838" t="str">
        <f t="shared" si="47"/>
        <v/>
      </c>
      <c r="B147" s="906"/>
      <c r="C147" s="844"/>
      <c r="D147" s="907"/>
      <c r="E147" s="824"/>
      <c r="F147" s="905"/>
      <c r="G147" s="854"/>
      <c r="H147" s="842"/>
      <c r="I147" s="842"/>
      <c r="J147" s="824">
        <f t="shared" si="48"/>
        <v>0</v>
      </c>
      <c r="K147" s="825"/>
      <c r="L147" s="825"/>
      <c r="M147" s="827"/>
      <c r="N147" s="827"/>
      <c r="O147" s="824">
        <f t="shared" si="36"/>
        <v>0</v>
      </c>
      <c r="P147" s="825"/>
      <c r="Q147" s="825"/>
      <c r="R147" s="827"/>
      <c r="S147" s="827"/>
      <c r="T147" s="846">
        <f t="shared" si="50"/>
        <v>0</v>
      </c>
      <c r="U147" s="825">
        <f t="shared" si="43"/>
        <v>0</v>
      </c>
      <c r="V147" s="825">
        <f>SUM(G147,L147,Q147)</f>
        <v>0</v>
      </c>
      <c r="W147" s="827">
        <f>SUM(H147,M147,R147)</f>
        <v>0</v>
      </c>
      <c r="X147" s="827">
        <f t="shared" ref="X147:Y149" si="52">SUM(I147,N147,S147)</f>
        <v>0</v>
      </c>
      <c r="Y147" s="824">
        <f t="shared" si="52"/>
        <v>0</v>
      </c>
      <c r="Z147" s="838" t="str">
        <f t="shared" si="34"/>
        <v/>
      </c>
      <c r="AA147" s="895">
        <f t="shared" si="31"/>
        <v>0</v>
      </c>
      <c r="AB147" s="844">
        <f t="shared" si="31"/>
        <v>0</v>
      </c>
      <c r="AC147" s="845">
        <f t="shared" si="31"/>
        <v>0</v>
      </c>
      <c r="AD147" s="858">
        <f t="shared" si="31"/>
        <v>0</v>
      </c>
      <c r="AE147" s="832">
        <f t="shared" si="51"/>
        <v>0</v>
      </c>
      <c r="AF147" s="832">
        <f t="shared" si="51"/>
        <v>0</v>
      </c>
      <c r="AG147" s="832">
        <f t="shared" si="51"/>
        <v>0</v>
      </c>
      <c r="AH147" s="832">
        <f t="shared" si="51"/>
        <v>0</v>
      </c>
      <c r="AI147" s="824">
        <f t="shared" si="32"/>
        <v>0</v>
      </c>
      <c r="AJ147" s="879">
        <f t="shared" si="40"/>
        <v>0</v>
      </c>
      <c r="AK147" s="879">
        <f t="shared" si="40"/>
        <v>0</v>
      </c>
      <c r="AL147" s="879">
        <f t="shared" si="40"/>
        <v>0</v>
      </c>
      <c r="AM147" s="879">
        <f t="shared" si="41"/>
        <v>0</v>
      </c>
      <c r="AN147" s="849">
        <f t="shared" si="42"/>
        <v>0</v>
      </c>
      <c r="AO147" s="825">
        <f t="shared" si="49"/>
        <v>0</v>
      </c>
      <c r="AP147" s="825">
        <f t="shared" si="49"/>
        <v>0</v>
      </c>
      <c r="AQ147" s="825">
        <f t="shared" si="49"/>
        <v>0</v>
      </c>
      <c r="AR147" s="825">
        <f t="shared" si="49"/>
        <v>0</v>
      </c>
      <c r="AS147" s="825">
        <f t="shared" si="49"/>
        <v>0</v>
      </c>
      <c r="AT147" s="850" t="str">
        <f t="shared" si="35"/>
        <v/>
      </c>
      <c r="AU147" s="893"/>
      <c r="AV147" s="894"/>
      <c r="AW147" s="894"/>
      <c r="AX147" s="894"/>
      <c r="AY147" s="894"/>
      <c r="AZ147" s="918"/>
    </row>
    <row r="148" spans="1:52" ht="13.5" customHeight="1">
      <c r="A148" s="838" t="str">
        <f t="shared" si="47"/>
        <v/>
      </c>
      <c r="B148" s="951"/>
      <c r="C148" s="952"/>
      <c r="D148" s="953"/>
      <c r="E148" s="824"/>
      <c r="F148" s="905"/>
      <c r="G148" s="854"/>
      <c r="H148" s="842"/>
      <c r="I148" s="842"/>
      <c r="J148" s="824">
        <f t="shared" si="48"/>
        <v>0</v>
      </c>
      <c r="K148" s="825"/>
      <c r="L148" s="825"/>
      <c r="M148" s="827"/>
      <c r="N148" s="827"/>
      <c r="O148" s="824">
        <f t="shared" si="36"/>
        <v>0</v>
      </c>
      <c r="P148" s="825"/>
      <c r="Q148" s="825"/>
      <c r="R148" s="827"/>
      <c r="S148" s="827"/>
      <c r="T148" s="846">
        <f t="shared" si="50"/>
        <v>0</v>
      </c>
      <c r="U148" s="825">
        <f t="shared" si="43"/>
        <v>0</v>
      </c>
      <c r="V148" s="825">
        <f>SUM(G148,L148,Q148)</f>
        <v>0</v>
      </c>
      <c r="W148" s="827">
        <f>SUM(H148,M148,R148)</f>
        <v>0</v>
      </c>
      <c r="X148" s="827">
        <f t="shared" si="52"/>
        <v>0</v>
      </c>
      <c r="Y148" s="824">
        <f t="shared" si="52"/>
        <v>0</v>
      </c>
      <c r="Z148" s="838" t="str">
        <f t="shared" si="34"/>
        <v/>
      </c>
      <c r="AA148" s="895">
        <f t="shared" si="31"/>
        <v>0</v>
      </c>
      <c r="AB148" s="844">
        <f t="shared" si="31"/>
        <v>0</v>
      </c>
      <c r="AC148" s="845">
        <f t="shared" si="31"/>
        <v>0</v>
      </c>
      <c r="AD148" s="858">
        <f t="shared" si="31"/>
        <v>0</v>
      </c>
      <c r="AE148" s="832">
        <f t="shared" si="51"/>
        <v>0</v>
      </c>
      <c r="AF148" s="832">
        <f t="shared" si="51"/>
        <v>0</v>
      </c>
      <c r="AG148" s="832">
        <f t="shared" si="51"/>
        <v>0</v>
      </c>
      <c r="AH148" s="832">
        <f t="shared" si="51"/>
        <v>0</v>
      </c>
      <c r="AI148" s="824">
        <f t="shared" si="32"/>
        <v>0</v>
      </c>
      <c r="AJ148" s="879">
        <f t="shared" si="40"/>
        <v>0</v>
      </c>
      <c r="AK148" s="879">
        <f t="shared" si="40"/>
        <v>0</v>
      </c>
      <c r="AL148" s="879">
        <f t="shared" si="40"/>
        <v>0</v>
      </c>
      <c r="AM148" s="879">
        <f t="shared" si="41"/>
        <v>0</v>
      </c>
      <c r="AN148" s="849">
        <f t="shared" si="42"/>
        <v>0</v>
      </c>
      <c r="AO148" s="825">
        <f t="shared" si="49"/>
        <v>0</v>
      </c>
      <c r="AP148" s="825">
        <f t="shared" si="49"/>
        <v>0</v>
      </c>
      <c r="AQ148" s="825">
        <f t="shared" si="49"/>
        <v>0</v>
      </c>
      <c r="AR148" s="825">
        <f t="shared" si="49"/>
        <v>0</v>
      </c>
      <c r="AS148" s="825">
        <f t="shared" si="49"/>
        <v>0</v>
      </c>
      <c r="AT148" s="850" t="str">
        <f t="shared" si="35"/>
        <v/>
      </c>
      <c r="AU148" s="893"/>
      <c r="AV148" s="894"/>
      <c r="AW148" s="894"/>
      <c r="AX148" s="894"/>
      <c r="AY148" s="894"/>
      <c r="AZ148" s="918"/>
    </row>
    <row r="149" spans="1:52" ht="13.5" customHeight="1">
      <c r="A149" s="838" t="str">
        <f t="shared" si="47"/>
        <v/>
      </c>
      <c r="B149" s="951"/>
      <c r="C149" s="952"/>
      <c r="D149" s="953"/>
      <c r="E149" s="824"/>
      <c r="F149" s="905"/>
      <c r="G149" s="854"/>
      <c r="H149" s="842"/>
      <c r="I149" s="842"/>
      <c r="J149" s="824">
        <f t="shared" si="48"/>
        <v>0</v>
      </c>
      <c r="K149" s="825"/>
      <c r="L149" s="825"/>
      <c r="M149" s="827"/>
      <c r="N149" s="827"/>
      <c r="O149" s="824">
        <f t="shared" si="36"/>
        <v>0</v>
      </c>
      <c r="P149" s="825"/>
      <c r="Q149" s="825"/>
      <c r="R149" s="827"/>
      <c r="S149" s="827"/>
      <c r="T149" s="846">
        <f t="shared" si="50"/>
        <v>0</v>
      </c>
      <c r="U149" s="825">
        <f t="shared" si="43"/>
        <v>0</v>
      </c>
      <c r="V149" s="825">
        <f>SUM(G149,L149,Q149)</f>
        <v>0</v>
      </c>
      <c r="W149" s="827">
        <f>SUM(H149,M149,R149)</f>
        <v>0</v>
      </c>
      <c r="X149" s="827">
        <f t="shared" si="52"/>
        <v>0</v>
      </c>
      <c r="Y149" s="824">
        <f t="shared" si="52"/>
        <v>0</v>
      </c>
      <c r="Z149" s="838" t="str">
        <f t="shared" si="34"/>
        <v/>
      </c>
      <c r="AA149" s="895">
        <f t="shared" si="31"/>
        <v>0</v>
      </c>
      <c r="AB149" s="844">
        <f t="shared" si="31"/>
        <v>0</v>
      </c>
      <c r="AC149" s="845">
        <f t="shared" si="31"/>
        <v>0</v>
      </c>
      <c r="AD149" s="858">
        <f>E149</f>
        <v>0</v>
      </c>
      <c r="AE149" s="832">
        <f t="shared" si="51"/>
        <v>0</v>
      </c>
      <c r="AF149" s="832">
        <f t="shared" si="51"/>
        <v>0</v>
      </c>
      <c r="AG149" s="832">
        <f t="shared" si="51"/>
        <v>0</v>
      </c>
      <c r="AH149" s="832">
        <f t="shared" si="51"/>
        <v>0</v>
      </c>
      <c r="AI149" s="824">
        <f t="shared" si="32"/>
        <v>0</v>
      </c>
      <c r="AJ149" s="879">
        <f t="shared" si="40"/>
        <v>0</v>
      </c>
      <c r="AK149" s="879">
        <f t="shared" si="40"/>
        <v>0</v>
      </c>
      <c r="AL149" s="879">
        <f t="shared" si="40"/>
        <v>0</v>
      </c>
      <c r="AM149" s="879">
        <f t="shared" si="41"/>
        <v>0</v>
      </c>
      <c r="AN149" s="849">
        <f t="shared" si="42"/>
        <v>0</v>
      </c>
      <c r="AO149" s="825">
        <f t="shared" si="49"/>
        <v>0</v>
      </c>
      <c r="AP149" s="825">
        <f t="shared" si="49"/>
        <v>0</v>
      </c>
      <c r="AQ149" s="825">
        <f t="shared" si="49"/>
        <v>0</v>
      </c>
      <c r="AR149" s="825">
        <f t="shared" si="49"/>
        <v>0</v>
      </c>
      <c r="AS149" s="825">
        <f t="shared" si="49"/>
        <v>0</v>
      </c>
      <c r="AT149" s="850" t="str">
        <f t="shared" si="35"/>
        <v/>
      </c>
      <c r="AU149" s="893"/>
      <c r="AV149" s="894"/>
      <c r="AW149" s="894"/>
      <c r="AX149" s="894"/>
      <c r="AY149" s="894"/>
      <c r="AZ149" s="918"/>
    </row>
    <row r="150" spans="1:52" ht="13.5" customHeight="1">
      <c r="A150" s="838" t="str">
        <f t="shared" si="47"/>
        <v/>
      </c>
      <c r="B150" s="955"/>
      <c r="C150" s="956"/>
      <c r="D150" s="957"/>
      <c r="E150" s="958"/>
      <c r="F150" s="959"/>
      <c r="G150" s="960"/>
      <c r="H150" s="961"/>
      <c r="I150" s="961"/>
      <c r="J150" s="824">
        <f t="shared" si="48"/>
        <v>0</v>
      </c>
      <c r="K150" s="825"/>
      <c r="L150" s="825"/>
      <c r="M150" s="827"/>
      <c r="N150" s="827"/>
      <c r="O150" s="1049">
        <f>SUM(K150:N150)*$E150</f>
        <v>0</v>
      </c>
      <c r="P150" s="825"/>
      <c r="Q150" s="825"/>
      <c r="R150" s="827"/>
      <c r="S150" s="827"/>
      <c r="T150" s="846">
        <f t="shared" si="50"/>
        <v>0</v>
      </c>
      <c r="U150" s="825">
        <f>SUM(F150,K150,P150)</f>
        <v>0</v>
      </c>
      <c r="V150" s="825">
        <f>SUM(G150,L150,Q150)</f>
        <v>0</v>
      </c>
      <c r="W150" s="827">
        <f>SUM(H150,M150,R150)</f>
        <v>0</v>
      </c>
      <c r="X150" s="827">
        <f>SUM(I150,N150,S150)</f>
        <v>0</v>
      </c>
      <c r="Y150" s="824">
        <f>SUM(J150,O150,T150)</f>
        <v>0</v>
      </c>
      <c r="Z150" s="838" t="str">
        <f t="shared" si="34"/>
        <v/>
      </c>
      <c r="AA150" s="895">
        <f>B150</f>
        <v>0</v>
      </c>
      <c r="AB150" s="844">
        <f>C150</f>
        <v>0</v>
      </c>
      <c r="AC150" s="962">
        <f>D150</f>
        <v>0</v>
      </c>
      <c r="AD150" s="858">
        <f>E150</f>
        <v>0</v>
      </c>
      <c r="AE150" s="832">
        <f t="shared" si="51"/>
        <v>0</v>
      </c>
      <c r="AF150" s="832">
        <f t="shared" si="51"/>
        <v>0</v>
      </c>
      <c r="AG150" s="832">
        <f t="shared" si="51"/>
        <v>0</v>
      </c>
      <c r="AH150" s="832">
        <f t="shared" si="51"/>
        <v>0</v>
      </c>
      <c r="AI150" s="824">
        <f t="shared" si="32"/>
        <v>0</v>
      </c>
      <c r="AJ150" s="879">
        <f t="shared" si="40"/>
        <v>0</v>
      </c>
      <c r="AK150" s="879">
        <f t="shared" si="40"/>
        <v>0</v>
      </c>
      <c r="AL150" s="879">
        <f t="shared" si="40"/>
        <v>0</v>
      </c>
      <c r="AM150" s="879">
        <f t="shared" si="41"/>
        <v>0</v>
      </c>
      <c r="AN150" s="849">
        <f t="shared" si="42"/>
        <v>0</v>
      </c>
      <c r="AO150" s="825">
        <f t="shared" si="49"/>
        <v>0</v>
      </c>
      <c r="AP150" s="825">
        <f t="shared" si="49"/>
        <v>0</v>
      </c>
      <c r="AQ150" s="825">
        <f t="shared" si="49"/>
        <v>0</v>
      </c>
      <c r="AR150" s="825">
        <f t="shared" si="49"/>
        <v>0</v>
      </c>
      <c r="AS150" s="825">
        <f t="shared" si="49"/>
        <v>0</v>
      </c>
      <c r="AT150" s="963" t="str">
        <f>IF(AC150&lt;&gt;0,SUM(AO150:AR150)*$AC150-SUM(AO150:AR150)*$AD150,"")</f>
        <v/>
      </c>
      <c r="AU150" s="893"/>
      <c r="AV150" s="894"/>
      <c r="AW150" s="894"/>
      <c r="AX150" s="894"/>
      <c r="AY150" s="894"/>
      <c r="AZ150" s="918"/>
    </row>
    <row r="151" spans="1:52" ht="13.5" customHeight="1">
      <c r="A151" s="964"/>
      <c r="B151" s="964"/>
      <c r="C151" s="965"/>
      <c r="D151" s="966"/>
      <c r="E151" s="965"/>
      <c r="F151" s="965"/>
      <c r="G151" s="967"/>
      <c r="H151" s="965"/>
      <c r="I151" s="965"/>
      <c r="J151" s="968"/>
      <c r="K151" s="969"/>
      <c r="L151" s="969"/>
      <c r="M151" s="969"/>
      <c r="N151" s="969"/>
      <c r="O151" s="968"/>
      <c r="P151" s="969"/>
      <c r="Q151" s="969"/>
      <c r="R151" s="969"/>
      <c r="S151" s="969"/>
      <c r="T151" s="968"/>
      <c r="U151" s="969"/>
      <c r="V151" s="969"/>
      <c r="W151" s="969"/>
      <c r="X151" s="969"/>
      <c r="Y151" s="968"/>
      <c r="Z151" s="964"/>
      <c r="AA151" s="964"/>
      <c r="AB151" s="969"/>
      <c r="AC151" s="970"/>
      <c r="AD151" s="969"/>
      <c r="AE151" s="969"/>
      <c r="AF151" s="969"/>
      <c r="AG151" s="969"/>
      <c r="AH151" s="969"/>
      <c r="AI151" s="971"/>
      <c r="AJ151" s="969"/>
      <c r="AK151" s="969"/>
      <c r="AL151" s="969"/>
      <c r="AM151" s="969"/>
      <c r="AN151" s="969"/>
      <c r="AO151" s="969"/>
      <c r="AP151" s="969"/>
      <c r="AQ151" s="969"/>
      <c r="AR151" s="969"/>
      <c r="AS151" s="969"/>
      <c r="AT151" s="972"/>
      <c r="AU151" s="893"/>
      <c r="AV151" s="894"/>
      <c r="AW151" s="894"/>
      <c r="AX151" s="894"/>
      <c r="AY151" s="894"/>
      <c r="AZ151" s="954"/>
    </row>
    <row r="152" spans="1:52" ht="13.5" customHeight="1">
      <c r="A152" s="976"/>
      <c r="B152" s="1190"/>
      <c r="C152" s="1487"/>
      <c r="D152" s="1488"/>
      <c r="E152" s="1489"/>
      <c r="F152" s="1490"/>
      <c r="G152" s="1491"/>
      <c r="H152" s="1491"/>
      <c r="I152" s="1491"/>
      <c r="J152" s="1492"/>
      <c r="K152" s="1490"/>
      <c r="L152" s="1491"/>
      <c r="M152" s="1491"/>
      <c r="N152" s="1491"/>
      <c r="O152" s="1492"/>
      <c r="P152" s="1493"/>
      <c r="Q152" s="1494"/>
      <c r="R152" s="1495"/>
      <c r="S152" s="977"/>
      <c r="T152" s="1496"/>
      <c r="U152" s="1497"/>
      <c r="V152" s="1497"/>
      <c r="W152" s="1497"/>
      <c r="X152" s="1497"/>
      <c r="Y152" s="1498"/>
      <c r="Z152" s="978"/>
      <c r="AA152" s="930"/>
      <c r="AB152" s="930"/>
      <c r="AC152" s="979"/>
      <c r="AD152" s="930"/>
      <c r="AE152" s="930"/>
      <c r="AF152" s="930"/>
      <c r="AG152" s="930"/>
      <c r="AH152" s="930"/>
      <c r="AI152" s="930"/>
      <c r="AJ152" s="930"/>
      <c r="AK152" s="930"/>
      <c r="AL152" s="930"/>
      <c r="AM152" s="930"/>
      <c r="AN152" s="930"/>
      <c r="AO152" s="930"/>
      <c r="AP152" s="930"/>
      <c r="AQ152" s="930"/>
      <c r="AR152" s="930"/>
      <c r="AS152" s="930"/>
      <c r="AT152" s="930"/>
      <c r="AU152" s="893"/>
      <c r="AV152" s="894"/>
      <c r="AW152" s="894"/>
      <c r="AX152" s="894"/>
      <c r="AY152" s="894"/>
      <c r="AZ152" s="954"/>
    </row>
    <row r="153" spans="1:52" ht="13.5" customHeight="1">
      <c r="A153" s="981"/>
      <c r="B153" s="1191"/>
      <c r="C153" s="1499"/>
      <c r="D153" s="1500"/>
      <c r="E153" s="1501"/>
      <c r="F153" s="982"/>
      <c r="G153" s="982"/>
      <c r="H153" s="983"/>
      <c r="I153" s="984"/>
      <c r="J153" s="985"/>
      <c r="K153" s="986"/>
      <c r="L153" s="984"/>
      <c r="M153" s="987"/>
      <c r="N153" s="984"/>
      <c r="O153" s="988"/>
      <c r="P153" s="989"/>
      <c r="Q153" s="1471"/>
      <c r="R153" s="1472"/>
      <c r="S153" s="990"/>
      <c r="T153" s="1473"/>
      <c r="U153" s="1474"/>
      <c r="V153" s="1474"/>
      <c r="W153" s="1474"/>
      <c r="X153" s="991"/>
      <c r="Y153" s="992"/>
      <c r="AB153" s="993"/>
      <c r="AC153" s="994"/>
      <c r="AD153" s="993"/>
      <c r="AE153" s="993"/>
      <c r="AF153" s="993"/>
      <c r="AG153" s="995"/>
      <c r="AH153" s="995"/>
      <c r="AI153" s="1261"/>
      <c r="AJ153" s="1261"/>
      <c r="AK153" s="1261"/>
      <c r="AL153" s="1261"/>
      <c r="AM153" s="1261"/>
      <c r="AN153" s="1261"/>
      <c r="AO153" s="995"/>
      <c r="AP153" s="995"/>
      <c r="AQ153" s="995"/>
      <c r="AR153" s="995"/>
      <c r="AS153" s="995"/>
      <c r="AT153" s="993"/>
      <c r="AU153" s="893"/>
      <c r="AV153" s="894"/>
      <c r="AW153" s="894"/>
      <c r="AX153" s="894"/>
      <c r="AY153" s="894"/>
      <c r="AZ153" s="954"/>
    </row>
    <row r="154" spans="1:52" ht="13.5" customHeight="1">
      <c r="A154" s="838">
        <v>67</v>
      </c>
      <c r="B154" s="964" t="s">
        <v>6</v>
      </c>
      <c r="C154" s="965"/>
      <c r="D154" s="966"/>
      <c r="E154" s="965"/>
      <c r="F154" s="965"/>
      <c r="G154" s="967"/>
      <c r="H154" s="965"/>
      <c r="I154" s="965"/>
      <c r="J154" s="968">
        <f>SUM(J88:J153)</f>
        <v>1524.6</v>
      </c>
      <c r="K154" s="969"/>
      <c r="L154" s="969"/>
      <c r="M154" s="969"/>
      <c r="N154" s="969"/>
      <c r="O154" s="968">
        <f>SUM(O88:O153)</f>
        <v>4126.75</v>
      </c>
      <c r="P154" s="969"/>
      <c r="Q154" s="969"/>
      <c r="R154" s="969"/>
      <c r="S154" s="969"/>
      <c r="T154" s="968">
        <f>SUM(T88:T153)</f>
        <v>3698.85</v>
      </c>
      <c r="U154" s="969"/>
      <c r="V154" s="969"/>
      <c r="W154" s="969"/>
      <c r="X154" s="969"/>
      <c r="Y154" s="968">
        <f>SUM(Y88:Y153)</f>
        <v>9350.2000000000007</v>
      </c>
      <c r="Z154" s="964"/>
      <c r="AA154" s="964" t="s">
        <v>6</v>
      </c>
      <c r="AB154" s="969"/>
      <c r="AC154" s="970"/>
      <c r="AD154" s="969"/>
      <c r="AE154" s="969"/>
      <c r="AF154" s="969"/>
      <c r="AG154" s="969"/>
      <c r="AH154" s="969"/>
      <c r="AI154" s="971">
        <f>SUM(AI88:AI153)</f>
        <v>84110.799999999988</v>
      </c>
      <c r="AJ154" s="969"/>
      <c r="AK154" s="969"/>
      <c r="AL154" s="969"/>
      <c r="AM154" s="969"/>
      <c r="AN154" s="969">
        <f>SUM(AN88:AN153)</f>
        <v>7925.5</v>
      </c>
      <c r="AO154" s="969"/>
      <c r="AP154" s="969"/>
      <c r="AQ154" s="969"/>
      <c r="AR154" s="969"/>
      <c r="AS154" s="969">
        <f>SUM(AS88:AS153)</f>
        <v>9350.2000000000007</v>
      </c>
      <c r="AT154" s="972">
        <f>SUM(AT88:AT153)</f>
        <v>712</v>
      </c>
      <c r="AU154" s="973"/>
      <c r="AV154" s="974"/>
      <c r="AW154" s="974"/>
      <c r="AX154" s="974"/>
      <c r="AY154" s="974"/>
      <c r="AZ154" s="975"/>
    </row>
    <row r="155" spans="1:52" ht="13.5" customHeight="1">
      <c r="A155" s="838">
        <v>68</v>
      </c>
      <c r="B155" s="1484" t="s">
        <v>866</v>
      </c>
      <c r="C155" s="1487" t="s">
        <v>867</v>
      </c>
      <c r="D155" s="1488"/>
      <c r="E155" s="1489"/>
      <c r="F155" s="1490" t="str">
        <f>"Đtượng BB : " &amp; SUM(F156:F158) &amp;"đ/c = " &amp; SUM(J156:J158) &amp;"k"</f>
        <v>Đtượng BB : 345đ/c = 8970k</v>
      </c>
      <c r="G155" s="1491"/>
      <c r="H155" s="1491"/>
      <c r="I155" s="1491"/>
      <c r="J155" s="1492"/>
      <c r="K155" s="1490" t="str">
        <f>"Đtượng BC: " &amp; SUM(K156:K158) &amp;"đ/c = " &amp; SUM(O156:O158) &amp;"k"</f>
        <v>Đtượng BC: 39đ/c = 806k</v>
      </c>
      <c r="L155" s="1491"/>
      <c r="M155" s="1491"/>
      <c r="N155" s="1491"/>
      <c r="O155" s="1492"/>
      <c r="P155" s="1493" t="s">
        <v>6</v>
      </c>
      <c r="Q155" s="1494"/>
      <c r="R155" s="1495"/>
      <c r="S155" s="977"/>
      <c r="T155" s="1496" t="s">
        <v>868</v>
      </c>
      <c r="U155" s="1497"/>
      <c r="V155" s="1497"/>
      <c r="W155" s="1497"/>
      <c r="X155" s="1497"/>
      <c r="Y155" s="1498"/>
      <c r="Z155" s="978"/>
      <c r="AA155" s="930"/>
      <c r="AB155" s="930"/>
      <c r="AC155" s="979"/>
      <c r="AD155" s="930"/>
      <c r="AE155" s="930"/>
      <c r="AF155" s="930"/>
      <c r="AG155" s="930"/>
      <c r="AH155" s="930"/>
      <c r="AI155" s="930"/>
      <c r="AJ155" s="930"/>
      <c r="AK155" s="930"/>
      <c r="AL155" s="930"/>
      <c r="AM155" s="930"/>
      <c r="AN155" s="930"/>
      <c r="AO155" s="930"/>
      <c r="AP155" s="930"/>
      <c r="AQ155" s="930"/>
      <c r="AR155" s="930"/>
      <c r="AS155" s="930"/>
      <c r="AT155" s="930"/>
      <c r="AU155" s="980"/>
    </row>
    <row r="156" spans="1:52" ht="13.5" customHeight="1">
      <c r="A156" s="838">
        <v>69</v>
      </c>
      <c r="B156" s="1485"/>
      <c r="C156" s="1499" t="s">
        <v>856</v>
      </c>
      <c r="D156" s="1500"/>
      <c r="E156" s="1501"/>
      <c r="F156" s="982">
        <v>115</v>
      </c>
      <c r="G156" s="982" t="s">
        <v>27</v>
      </c>
      <c r="H156" s="983">
        <v>14</v>
      </c>
      <c r="I156" s="984" t="s">
        <v>29</v>
      </c>
      <c r="J156" s="985">
        <f>F156*H156</f>
        <v>1610</v>
      </c>
      <c r="K156" s="986">
        <v>13</v>
      </c>
      <c r="L156" s="984" t="s">
        <v>27</v>
      </c>
      <c r="M156" s="987">
        <v>14</v>
      </c>
      <c r="N156" s="984" t="s">
        <v>28</v>
      </c>
      <c r="O156" s="988">
        <f>K156*M156</f>
        <v>182</v>
      </c>
      <c r="P156" s="989" t="str">
        <f>F156+K156 &amp;"đ/c"</f>
        <v>128đ/c</v>
      </c>
      <c r="Q156" s="1471">
        <f>J156+O156</f>
        <v>1792</v>
      </c>
      <c r="R156" s="1472"/>
      <c r="S156" s="990"/>
      <c r="T156" s="1473" t="s">
        <v>869</v>
      </c>
      <c r="U156" s="1474"/>
      <c r="V156" s="1474"/>
      <c r="W156" s="1474"/>
      <c r="X156" s="991"/>
      <c r="Y156" s="992">
        <f>SUM(J156:J160)+SUM(O156:O158)+Q159-Q160</f>
        <v>9713.9</v>
      </c>
      <c r="AB156" s="993" t="s">
        <v>870</v>
      </c>
      <c r="AC156" s="994"/>
      <c r="AD156" s="993"/>
      <c r="AE156" s="993"/>
      <c r="AF156" s="993"/>
      <c r="AG156" s="995"/>
      <c r="AH156" s="995"/>
      <c r="AI156" s="1261" t="s">
        <v>871</v>
      </c>
      <c r="AJ156" s="1261"/>
      <c r="AK156" s="1261"/>
      <c r="AL156" s="1261"/>
      <c r="AM156" s="1261"/>
      <c r="AN156" s="1261"/>
      <c r="AO156" s="995"/>
      <c r="AP156" s="995"/>
      <c r="AQ156" s="995"/>
      <c r="AR156" s="995"/>
      <c r="AS156" s="995"/>
      <c r="AT156" s="993" t="s">
        <v>21</v>
      </c>
      <c r="AU156" s="993"/>
      <c r="AV156" s="996"/>
      <c r="AW156" s="996"/>
      <c r="AX156" s="996"/>
    </row>
    <row r="157" spans="1:52" ht="13.5" customHeight="1">
      <c r="A157" s="838">
        <v>70</v>
      </c>
      <c r="B157" s="1485"/>
      <c r="C157" s="1475" t="s">
        <v>857</v>
      </c>
      <c r="D157" s="1476"/>
      <c r="E157" s="1477"/>
      <c r="F157" s="982">
        <v>115</v>
      </c>
      <c r="G157" s="997" t="s">
        <v>27</v>
      </c>
      <c r="H157" s="983">
        <v>32</v>
      </c>
      <c r="I157" s="998" t="s">
        <v>29</v>
      </c>
      <c r="J157" s="999">
        <f>F157*H157</f>
        <v>3680</v>
      </c>
      <c r="K157" s="1000">
        <v>13</v>
      </c>
      <c r="L157" s="998" t="s">
        <v>27</v>
      </c>
      <c r="M157" s="1001">
        <v>24</v>
      </c>
      <c r="N157" s="998" t="s">
        <v>28</v>
      </c>
      <c r="O157" s="1002">
        <f>K157*M157</f>
        <v>312</v>
      </c>
      <c r="P157" s="1003" t="str">
        <f>F157+K157 &amp;"đ/c"</f>
        <v>128đ/c</v>
      </c>
      <c r="Q157" s="1478">
        <f>J157+O157</f>
        <v>3992</v>
      </c>
      <c r="R157" s="1479"/>
      <c r="S157" s="990"/>
      <c r="T157" s="1188" t="s">
        <v>872</v>
      </c>
      <c r="U157" s="1189"/>
      <c r="V157" s="1189">
        <f>M154</f>
        <v>0</v>
      </c>
      <c r="W157" s="1189"/>
      <c r="X157" s="991"/>
      <c r="Y157" s="992">
        <f>Y154</f>
        <v>9350.2000000000007</v>
      </c>
      <c r="Z157" s="978"/>
      <c r="AA157" s="930"/>
      <c r="AB157" s="930"/>
      <c r="AC157" s="979"/>
      <c r="AD157" s="930"/>
      <c r="AE157" s="930"/>
      <c r="AF157" s="930"/>
      <c r="AG157" s="930"/>
      <c r="AH157" s="930"/>
      <c r="AI157" s="930"/>
      <c r="AJ157" s="930"/>
      <c r="AK157" s="930"/>
      <c r="AL157" s="930"/>
      <c r="AM157" s="930"/>
      <c r="AN157" s="930"/>
      <c r="AO157" s="930"/>
      <c r="AP157" s="930"/>
      <c r="AQ157" s="930"/>
      <c r="AR157" s="930"/>
      <c r="AS157" s="930"/>
      <c r="AT157" s="930"/>
      <c r="AU157" s="1006"/>
    </row>
    <row r="158" spans="1:52" ht="13.5" customHeight="1">
      <c r="A158" s="838">
        <v>71</v>
      </c>
      <c r="B158" s="1486"/>
      <c r="C158" s="1475" t="s">
        <v>858</v>
      </c>
      <c r="D158" s="1476"/>
      <c r="E158" s="1477"/>
      <c r="F158" s="982">
        <v>115</v>
      </c>
      <c r="G158" s="998" t="s">
        <v>27</v>
      </c>
      <c r="H158" s="983">
        <v>32</v>
      </c>
      <c r="I158" s="998" t="s">
        <v>29</v>
      </c>
      <c r="J158" s="999">
        <f>F158*H158</f>
        <v>3680</v>
      </c>
      <c r="K158" s="1000">
        <v>13</v>
      </c>
      <c r="L158" s="998" t="s">
        <v>27</v>
      </c>
      <c r="M158" s="1001">
        <v>24</v>
      </c>
      <c r="N158" s="998" t="s">
        <v>28</v>
      </c>
      <c r="O158" s="1002">
        <f>K158*M158</f>
        <v>312</v>
      </c>
      <c r="P158" s="1003" t="str">
        <f>F158+K158 &amp; "đ/c"</f>
        <v>128đ/c</v>
      </c>
      <c r="Q158" s="1478">
        <f>J158+O158</f>
        <v>3992</v>
      </c>
      <c r="R158" s="1479"/>
      <c r="S158" s="990"/>
      <c r="T158" s="1188" t="s">
        <v>873</v>
      </c>
      <c r="U158" s="1189"/>
      <c r="V158" s="1189"/>
      <c r="W158" s="1189"/>
      <c r="X158" s="991"/>
      <c r="Y158" s="992">
        <f>IF(Y156-Y157&gt;0,Y156-Y157,0)</f>
        <v>363.69999999999891</v>
      </c>
      <c r="Z158" s="978"/>
      <c r="AA158" s="930"/>
      <c r="AB158" s="930"/>
      <c r="AC158" s="979"/>
      <c r="AD158" s="930"/>
      <c r="AE158" s="930"/>
      <c r="AF158" s="930"/>
      <c r="AG158" s="930"/>
      <c r="AH158" s="930"/>
      <c r="AI158" s="930"/>
      <c r="AJ158" s="930"/>
      <c r="AK158" s="930"/>
      <c r="AL158" s="930"/>
      <c r="AM158" s="930"/>
      <c r="AN158" s="930"/>
      <c r="AO158" s="930"/>
      <c r="AP158" s="930"/>
      <c r="AQ158" s="930"/>
      <c r="AR158" s="930"/>
      <c r="AS158" s="930"/>
      <c r="AT158" s="930"/>
      <c r="AU158" s="1006"/>
    </row>
    <row r="159" spans="1:52" ht="13.5" customHeight="1">
      <c r="A159" s="838">
        <v>72</v>
      </c>
      <c r="B159" s="1007" t="s">
        <v>874</v>
      </c>
      <c r="C159" s="1455"/>
      <c r="D159" s="1455"/>
      <c r="E159" s="1456"/>
      <c r="F159" s="1008"/>
      <c r="G159" s="1009" t="s">
        <v>27</v>
      </c>
      <c r="H159" s="1010"/>
      <c r="I159" s="1009" t="s">
        <v>29</v>
      </c>
      <c r="J159" s="1011">
        <f>F159*H159</f>
        <v>0</v>
      </c>
      <c r="K159" s="1012"/>
      <c r="L159" s="1457" t="s">
        <v>897</v>
      </c>
      <c r="M159" s="1458"/>
      <c r="N159" s="1458"/>
      <c r="O159" s="1459"/>
      <c r="P159" s="1013"/>
      <c r="Q159" s="1460">
        <f>AZ30</f>
        <v>0</v>
      </c>
      <c r="R159" s="1461"/>
      <c r="S159" s="990"/>
      <c r="T159" s="1462" t="s">
        <v>865</v>
      </c>
      <c r="U159" s="1463"/>
      <c r="V159" s="1463"/>
      <c r="W159" s="1463"/>
      <c r="X159" s="991"/>
      <c r="Y159" s="1014">
        <f>IF(Y156-Y157&lt;0,Y157-Y156,0)</f>
        <v>0</v>
      </c>
      <c r="AI159" s="930"/>
    </row>
    <row r="160" spans="1:52" ht="13.5" customHeight="1">
      <c r="A160" s="838">
        <v>73</v>
      </c>
      <c r="B160" s="1464" t="s">
        <v>875</v>
      </c>
      <c r="C160" s="1465"/>
      <c r="D160" s="1015"/>
      <c r="E160" s="1016"/>
      <c r="F160" s="1017"/>
      <c r="G160" s="1018" t="s">
        <v>27</v>
      </c>
      <c r="H160" s="1019"/>
      <c r="I160" s="1018" t="s">
        <v>29</v>
      </c>
      <c r="J160" s="1020">
        <f>F160*H160</f>
        <v>0</v>
      </c>
      <c r="K160" s="1021"/>
      <c r="L160" s="1466" t="s">
        <v>876</v>
      </c>
      <c r="M160" s="1467"/>
      <c r="N160" s="1467"/>
      <c r="O160" s="1468"/>
      <c r="P160" s="1022"/>
      <c r="Q160" s="1460">
        <f>AZ31</f>
        <v>62.100000000000364</v>
      </c>
      <c r="R160" s="1461"/>
      <c r="S160" s="1023"/>
      <c r="T160" s="1023"/>
      <c r="U160" s="1024"/>
      <c r="V160" s="1024"/>
      <c r="W160" s="1024"/>
      <c r="X160" s="1025"/>
      <c r="Y160" s="1026"/>
      <c r="AI160" s="930"/>
    </row>
    <row r="161" spans="1:52" ht="13.5" customHeight="1">
      <c r="A161" s="981"/>
      <c r="B161" s="1454" t="s">
        <v>881</v>
      </c>
      <c r="C161" s="1454"/>
      <c r="D161" s="1454"/>
      <c r="E161" s="1454"/>
      <c r="F161" s="1454"/>
      <c r="G161" s="1027"/>
      <c r="H161" s="1027"/>
      <c r="I161" s="1027"/>
      <c r="J161" s="1028"/>
      <c r="K161" s="1027"/>
      <c r="L161" s="1453" t="s">
        <v>878</v>
      </c>
      <c r="M161" s="1453"/>
      <c r="N161" s="1453"/>
      <c r="O161" s="993"/>
      <c r="P161" s="993"/>
      <c r="Q161" s="993"/>
      <c r="R161" s="993"/>
      <c r="S161" s="1453" t="s">
        <v>879</v>
      </c>
      <c r="T161" s="1453"/>
      <c r="U161" s="1453"/>
      <c r="X161" s="981"/>
      <c r="Y161" s="981"/>
      <c r="AA161" s="1454" t="s">
        <v>880</v>
      </c>
      <c r="AB161" s="1454"/>
      <c r="AC161" s="1454"/>
      <c r="AD161" s="1454"/>
      <c r="AE161" s="1454"/>
      <c r="AF161" s="1454"/>
      <c r="AG161" s="1454"/>
      <c r="AS161" s="1454" t="s">
        <v>881</v>
      </c>
      <c r="AT161" s="1454"/>
      <c r="AU161" s="1454"/>
      <c r="AV161" s="1454"/>
      <c r="AW161" s="1454"/>
    </row>
    <row r="162" spans="1:52" ht="32.25" customHeight="1">
      <c r="A162" s="981"/>
      <c r="B162" s="1187"/>
      <c r="C162" s="1187"/>
      <c r="D162" s="1030"/>
      <c r="E162" s="1187"/>
      <c r="F162" s="1187"/>
      <c r="J162" s="1031"/>
      <c r="L162" s="1032"/>
      <c r="M162" s="1032"/>
      <c r="N162" s="1032"/>
      <c r="O162" s="981"/>
      <c r="P162" s="981"/>
      <c r="Q162" s="981"/>
      <c r="R162" s="981"/>
      <c r="S162" s="1032"/>
      <c r="T162" s="1032"/>
      <c r="U162" s="1032"/>
      <c r="X162" s="981"/>
      <c r="Y162" s="981"/>
    </row>
    <row r="163" spans="1:52" ht="32.25" customHeight="1">
      <c r="A163" s="981"/>
      <c r="B163" s="1187"/>
      <c r="C163" s="1187"/>
      <c r="D163" s="1030"/>
      <c r="E163" s="1187"/>
      <c r="F163" s="1187"/>
      <c r="J163" s="1031"/>
      <c r="L163" s="1032"/>
      <c r="M163" s="1032"/>
      <c r="N163" s="1032"/>
      <c r="O163" s="981"/>
      <c r="P163" s="981"/>
      <c r="Q163" s="981"/>
      <c r="R163" s="981"/>
      <c r="S163" s="1032"/>
      <c r="T163" s="1032"/>
      <c r="U163" s="1032"/>
      <c r="X163" s="981"/>
      <c r="Y163" s="981"/>
    </row>
    <row r="164" spans="1:52" ht="13.5" customHeight="1">
      <c r="A164" s="981"/>
      <c r="B164" s="1454" t="s">
        <v>882</v>
      </c>
      <c r="C164" s="1454"/>
      <c r="D164" s="1454"/>
      <c r="E164" s="1454"/>
      <c r="F164" s="1454"/>
      <c r="J164" s="1031"/>
      <c r="L164" s="1032"/>
      <c r="M164" s="1032"/>
      <c r="N164" s="1032"/>
      <c r="O164" s="981"/>
      <c r="P164" s="981"/>
      <c r="Q164" s="981"/>
      <c r="R164" s="1454" t="s">
        <v>880</v>
      </c>
      <c r="S164" s="1454"/>
      <c r="T164" s="1454"/>
      <c r="U164" s="1454"/>
      <c r="V164" s="1454"/>
      <c r="W164" s="1454"/>
      <c r="X164" s="981"/>
      <c r="Y164" s="981"/>
    </row>
    <row r="165" spans="1:52" ht="13.5" customHeight="1">
      <c r="A165" s="807" t="s">
        <v>841</v>
      </c>
      <c r="D165" s="809"/>
      <c r="O165" s="810" t="s">
        <v>4</v>
      </c>
      <c r="P165" s="1544">
        <f>P83+1</f>
        <v>44289</v>
      </c>
      <c r="Q165" s="1544"/>
      <c r="R165" s="1544"/>
      <c r="S165" s="1544"/>
      <c r="T165" s="1544"/>
      <c r="AU165" s="812" t="s">
        <v>12</v>
      </c>
    </row>
    <row r="166" spans="1:52" ht="13.5" customHeight="1">
      <c r="A166" s="813" t="s">
        <v>11</v>
      </c>
      <c r="B166" s="1530" t="s">
        <v>842</v>
      </c>
      <c r="C166" s="1533" t="s">
        <v>5</v>
      </c>
      <c r="D166" s="1530" t="s">
        <v>843</v>
      </c>
      <c r="E166" s="1530" t="s">
        <v>844</v>
      </c>
      <c r="F166" s="1545" t="s">
        <v>24</v>
      </c>
      <c r="G166" s="1546"/>
      <c r="H166" s="1546"/>
      <c r="I166" s="1546"/>
      <c r="J166" s="1547"/>
      <c r="K166" s="1548" t="s">
        <v>25</v>
      </c>
      <c r="L166" s="1549"/>
      <c r="M166" s="1549"/>
      <c r="N166" s="1549"/>
      <c r="O166" s="1550"/>
      <c r="P166" s="1551" t="s">
        <v>26</v>
      </c>
      <c r="Q166" s="1552"/>
      <c r="R166" s="1552"/>
      <c r="S166" s="1552"/>
      <c r="T166" s="1553"/>
      <c r="U166" s="1563" t="s">
        <v>6</v>
      </c>
      <c r="V166" s="1564"/>
      <c r="W166" s="1564"/>
      <c r="X166" s="1564"/>
      <c r="Y166" s="1565"/>
      <c r="Z166" s="1527" t="s">
        <v>11</v>
      </c>
      <c r="AA166" s="1530" t="s">
        <v>845</v>
      </c>
      <c r="AB166" s="1533" t="s">
        <v>5</v>
      </c>
      <c r="AC166" s="1530" t="s">
        <v>843</v>
      </c>
      <c r="AD166" s="1530" t="s">
        <v>844</v>
      </c>
      <c r="AE166" s="1545" t="s">
        <v>9</v>
      </c>
      <c r="AF166" s="1546"/>
      <c r="AG166" s="1546"/>
      <c r="AH166" s="1546"/>
      <c r="AI166" s="1547"/>
      <c r="AJ166" s="1545" t="s">
        <v>846</v>
      </c>
      <c r="AK166" s="1546"/>
      <c r="AL166" s="1546"/>
      <c r="AM166" s="1546"/>
      <c r="AN166" s="1547"/>
      <c r="AO166" s="1545" t="s">
        <v>10</v>
      </c>
      <c r="AP166" s="1546"/>
      <c r="AQ166" s="1546"/>
      <c r="AR166" s="1546"/>
      <c r="AS166" s="1547"/>
      <c r="AT166" s="1554" t="s">
        <v>23</v>
      </c>
      <c r="AU166" s="1557">
        <v>42644</v>
      </c>
      <c r="AV166" s="1558"/>
      <c r="AW166" s="1558"/>
      <c r="AX166" s="1558"/>
      <c r="AY166" s="1558"/>
      <c r="AZ166" s="1559"/>
    </row>
    <row r="167" spans="1:52" ht="13.5" customHeight="1">
      <c r="A167" s="814"/>
      <c r="B167" s="1531"/>
      <c r="C167" s="1534"/>
      <c r="D167" s="1531"/>
      <c r="E167" s="1531"/>
      <c r="F167" s="1542" t="s">
        <v>13</v>
      </c>
      <c r="G167" s="1543"/>
      <c r="H167" s="1536" t="s">
        <v>8</v>
      </c>
      <c r="I167" s="1537"/>
      <c r="J167" s="1310" t="s">
        <v>14</v>
      </c>
      <c r="K167" s="1542" t="s">
        <v>13</v>
      </c>
      <c r="L167" s="1543"/>
      <c r="M167" s="1536" t="s">
        <v>8</v>
      </c>
      <c r="N167" s="1537"/>
      <c r="O167" s="1310" t="s">
        <v>14</v>
      </c>
      <c r="P167" s="1542" t="s">
        <v>13</v>
      </c>
      <c r="Q167" s="1543"/>
      <c r="R167" s="1536" t="s">
        <v>8</v>
      </c>
      <c r="S167" s="1537"/>
      <c r="T167" s="1310" t="s">
        <v>14</v>
      </c>
      <c r="U167" s="1542" t="s">
        <v>13</v>
      </c>
      <c r="V167" s="1543"/>
      <c r="W167" s="1536" t="s">
        <v>8</v>
      </c>
      <c r="X167" s="1537"/>
      <c r="Y167" s="1310" t="s">
        <v>14</v>
      </c>
      <c r="Z167" s="1528"/>
      <c r="AA167" s="1531"/>
      <c r="AB167" s="1534"/>
      <c r="AC167" s="1531"/>
      <c r="AD167" s="1531"/>
      <c r="AE167" s="1542" t="s">
        <v>13</v>
      </c>
      <c r="AF167" s="1543"/>
      <c r="AG167" s="1536" t="s">
        <v>8</v>
      </c>
      <c r="AH167" s="1537"/>
      <c r="AI167" s="1310" t="s">
        <v>14</v>
      </c>
      <c r="AJ167" s="1542" t="s">
        <v>13</v>
      </c>
      <c r="AK167" s="1543"/>
      <c r="AL167" s="1536" t="s">
        <v>8</v>
      </c>
      <c r="AM167" s="1537"/>
      <c r="AN167" s="1310" t="s">
        <v>14</v>
      </c>
      <c r="AO167" s="1542" t="s">
        <v>13</v>
      </c>
      <c r="AP167" s="1543"/>
      <c r="AQ167" s="1536" t="s">
        <v>8</v>
      </c>
      <c r="AR167" s="1537"/>
      <c r="AS167" s="1310" t="s">
        <v>14</v>
      </c>
      <c r="AT167" s="1555"/>
      <c r="AU167" s="1560"/>
      <c r="AV167" s="1561"/>
      <c r="AW167" s="1561"/>
      <c r="AX167" s="1561"/>
      <c r="AY167" s="1561"/>
      <c r="AZ167" s="1562"/>
    </row>
    <row r="168" spans="1:52" ht="13.5" customHeight="1">
      <c r="A168" s="814"/>
      <c r="B168" s="1531"/>
      <c r="C168" s="1534"/>
      <c r="D168" s="1531"/>
      <c r="E168" s="1531"/>
      <c r="F168" s="1540" t="s">
        <v>15</v>
      </c>
      <c r="G168" s="1525" t="s">
        <v>22</v>
      </c>
      <c r="H168" s="1523" t="s">
        <v>15</v>
      </c>
      <c r="I168" s="1523" t="s">
        <v>22</v>
      </c>
      <c r="J168" s="1538"/>
      <c r="K168" s="1525" t="s">
        <v>15</v>
      </c>
      <c r="L168" s="1525" t="s">
        <v>22</v>
      </c>
      <c r="M168" s="1523" t="s">
        <v>15</v>
      </c>
      <c r="N168" s="1523" t="s">
        <v>22</v>
      </c>
      <c r="O168" s="1538"/>
      <c r="P168" s="1525" t="s">
        <v>15</v>
      </c>
      <c r="Q168" s="1525" t="s">
        <v>22</v>
      </c>
      <c r="R168" s="1523" t="s">
        <v>15</v>
      </c>
      <c r="S168" s="1523" t="s">
        <v>22</v>
      </c>
      <c r="T168" s="1538"/>
      <c r="U168" s="1525" t="s">
        <v>15</v>
      </c>
      <c r="V168" s="1525" t="s">
        <v>22</v>
      </c>
      <c r="W168" s="1523" t="s">
        <v>15</v>
      </c>
      <c r="X168" s="1523" t="s">
        <v>22</v>
      </c>
      <c r="Y168" s="1538"/>
      <c r="Z168" s="1528"/>
      <c r="AA168" s="1531"/>
      <c r="AB168" s="1534"/>
      <c r="AC168" s="1531"/>
      <c r="AD168" s="1531"/>
      <c r="AE168" s="1310" t="s">
        <v>15</v>
      </c>
      <c r="AF168" s="1523" t="s">
        <v>22</v>
      </c>
      <c r="AG168" s="1523" t="s">
        <v>15</v>
      </c>
      <c r="AH168" s="1523" t="s">
        <v>22</v>
      </c>
      <c r="AI168" s="1538"/>
      <c r="AJ168" s="1523" t="s">
        <v>15</v>
      </c>
      <c r="AK168" s="1523" t="s">
        <v>22</v>
      </c>
      <c r="AL168" s="1523" t="s">
        <v>15</v>
      </c>
      <c r="AM168" s="1523" t="s">
        <v>22</v>
      </c>
      <c r="AN168" s="1538"/>
      <c r="AO168" s="1523" t="s">
        <v>15</v>
      </c>
      <c r="AP168" s="1523" t="s">
        <v>22</v>
      </c>
      <c r="AQ168" s="1523" t="s">
        <v>15</v>
      </c>
      <c r="AR168" s="1523" t="s">
        <v>22</v>
      </c>
      <c r="AS168" s="1538"/>
      <c r="AT168" s="1555"/>
      <c r="AU168" s="1507">
        <f>P165</f>
        <v>44289</v>
      </c>
      <c r="AV168" s="1508"/>
      <c r="AW168" s="1508"/>
      <c r="AX168" s="1508"/>
      <c r="AY168" s="1508"/>
      <c r="AZ168" s="1509"/>
    </row>
    <row r="169" spans="1:52" ht="13.5" customHeight="1">
      <c r="A169" s="815"/>
      <c r="B169" s="1532"/>
      <c r="C169" s="1535"/>
      <c r="D169" s="1532"/>
      <c r="E169" s="1532"/>
      <c r="F169" s="1541"/>
      <c r="G169" s="1526"/>
      <c r="H169" s="1524"/>
      <c r="I169" s="1524"/>
      <c r="J169" s="1539"/>
      <c r="K169" s="1526"/>
      <c r="L169" s="1526"/>
      <c r="M169" s="1524"/>
      <c r="N169" s="1524"/>
      <c r="O169" s="1539"/>
      <c r="P169" s="1526"/>
      <c r="Q169" s="1526"/>
      <c r="R169" s="1524"/>
      <c r="S169" s="1524"/>
      <c r="T169" s="1539"/>
      <c r="U169" s="1526"/>
      <c r="V169" s="1526"/>
      <c r="W169" s="1524"/>
      <c r="X169" s="1524"/>
      <c r="Y169" s="1539"/>
      <c r="Z169" s="1529"/>
      <c r="AA169" s="1532"/>
      <c r="AB169" s="1535"/>
      <c r="AC169" s="1532"/>
      <c r="AD169" s="1532"/>
      <c r="AE169" s="1539"/>
      <c r="AF169" s="1524"/>
      <c r="AG169" s="1524"/>
      <c r="AH169" s="1524"/>
      <c r="AI169" s="1539"/>
      <c r="AJ169" s="1524"/>
      <c r="AK169" s="1524"/>
      <c r="AL169" s="1524"/>
      <c r="AM169" s="1524"/>
      <c r="AN169" s="1539"/>
      <c r="AO169" s="1524"/>
      <c r="AP169" s="1524"/>
      <c r="AQ169" s="1524"/>
      <c r="AR169" s="1524"/>
      <c r="AS169" s="1539"/>
      <c r="AT169" s="1556"/>
      <c r="AU169" s="1510"/>
      <c r="AV169" s="1511"/>
      <c r="AW169" s="1511"/>
      <c r="AX169" s="1511"/>
      <c r="AY169" s="1511"/>
      <c r="AZ169" s="1512"/>
    </row>
    <row r="170" spans="1:52" ht="13.5" customHeight="1">
      <c r="A170" s="816">
        <v>1</v>
      </c>
      <c r="B170" s="1033" t="s">
        <v>229</v>
      </c>
      <c r="C170" s="817" t="s">
        <v>66</v>
      </c>
      <c r="D170" s="818">
        <v>2</v>
      </c>
      <c r="E170" s="819">
        <v>2</v>
      </c>
      <c r="F170" s="857">
        <v>20</v>
      </c>
      <c r="G170" s="821"/>
      <c r="H170" s="822"/>
      <c r="I170" s="823"/>
      <c r="J170" s="824">
        <f t="shared" ref="J170:J216" si="53">SUM(F170:I170)*$E170</f>
        <v>40</v>
      </c>
      <c r="K170" s="857">
        <v>40</v>
      </c>
      <c r="L170" s="825"/>
      <c r="M170" s="826"/>
      <c r="N170" s="827"/>
      <c r="O170" s="824">
        <f>SUM(K170:N170)*$E170</f>
        <v>80</v>
      </c>
      <c r="P170" s="857">
        <v>40</v>
      </c>
      <c r="Q170" s="825"/>
      <c r="R170" s="826"/>
      <c r="S170" s="827"/>
      <c r="T170" s="1034">
        <f t="shared" ref="T170:T212" si="54">SUM(P170:S170)*$E170</f>
        <v>80</v>
      </c>
      <c r="U170" s="853">
        <f>SUM(F170,K170,P170)</f>
        <v>100</v>
      </c>
      <c r="V170" s="825">
        <f>SUM(G170,L170,Q170)</f>
        <v>0</v>
      </c>
      <c r="W170" s="826">
        <f>SUM(H170,M170,R170)</f>
        <v>0</v>
      </c>
      <c r="X170" s="827">
        <f>SUM(I170,N170,S170)</f>
        <v>0</v>
      </c>
      <c r="Y170" s="1034">
        <f>SUM(J170,O170,T170)</f>
        <v>200</v>
      </c>
      <c r="Z170" s="816">
        <f>A170</f>
        <v>1</v>
      </c>
      <c r="AA170" s="1035" t="str">
        <f>B170</f>
        <v>Than trấu</v>
      </c>
      <c r="AB170" s="829" t="str">
        <f>C170</f>
        <v>kg</v>
      </c>
      <c r="AC170" s="830">
        <f>D170</f>
        <v>2</v>
      </c>
      <c r="AD170" s="831">
        <f>E170</f>
        <v>2</v>
      </c>
      <c r="AE170" s="832">
        <f t="shared" ref="AE170:AE186" si="55">AE88+AJ88-AO88</f>
        <v>9276</v>
      </c>
      <c r="AF170" s="832">
        <f t="shared" ref="AF170:AH185" si="56">AF88+AK88-AP88</f>
        <v>0</v>
      </c>
      <c r="AG170" s="832">
        <f t="shared" si="56"/>
        <v>0</v>
      </c>
      <c r="AH170" s="832">
        <f t="shared" si="56"/>
        <v>0</v>
      </c>
      <c r="AI170" s="834">
        <f>SUM(AE170:AH170)*$E170</f>
        <v>18552</v>
      </c>
      <c r="AJ170" s="833"/>
      <c r="AK170" s="827"/>
      <c r="AL170" s="827"/>
      <c r="AM170" s="827"/>
      <c r="AN170" s="834">
        <f t="shared" ref="AN170:AN186" si="57">SUM(AJ170:AM170)*$E170</f>
        <v>0</v>
      </c>
      <c r="AO170" s="825">
        <f t="shared" ref="AO170:AS220" si="58">U170</f>
        <v>100</v>
      </c>
      <c r="AP170" s="825">
        <f t="shared" si="58"/>
        <v>0</v>
      </c>
      <c r="AQ170" s="835">
        <f t="shared" si="58"/>
        <v>0</v>
      </c>
      <c r="AR170" s="835">
        <f t="shared" si="58"/>
        <v>0</v>
      </c>
      <c r="AS170" s="836">
        <f t="shared" si="58"/>
        <v>200</v>
      </c>
      <c r="AT170" s="837">
        <f>IF(AC170&lt;&gt;0,SUM(AO170:AR170)*$AC170-SUM(AO170:AR170)*$AD170,"")</f>
        <v>0</v>
      </c>
      <c r="AU170" s="1513" t="s">
        <v>847</v>
      </c>
      <c r="AV170" s="1514"/>
      <c r="AW170" s="1514"/>
      <c r="AX170" s="1514"/>
      <c r="AY170" s="1514"/>
      <c r="AZ170" s="1515"/>
    </row>
    <row r="171" spans="1:52" ht="13.5" customHeight="1">
      <c r="A171" s="838">
        <f>IF(B171&lt;&gt;"",MAX($A169:$A170)+1,"")</f>
        <v>2</v>
      </c>
      <c r="B171" s="1036" t="s">
        <v>848</v>
      </c>
      <c r="C171" s="817" t="s">
        <v>66</v>
      </c>
      <c r="D171" s="839">
        <v>2</v>
      </c>
      <c r="E171" s="840">
        <v>2</v>
      </c>
      <c r="F171" s="828"/>
      <c r="G171" s="841"/>
      <c r="H171" s="842"/>
      <c r="I171" s="842"/>
      <c r="J171" s="824">
        <f t="shared" si="53"/>
        <v>0</v>
      </c>
      <c r="K171" s="832"/>
      <c r="L171" s="825"/>
      <c r="M171" s="827"/>
      <c r="N171" s="827"/>
      <c r="O171" s="824">
        <f>SUM(K171:N171)*$E171</f>
        <v>0</v>
      </c>
      <c r="P171" s="843"/>
      <c r="Q171" s="825"/>
      <c r="R171" s="827"/>
      <c r="S171" s="827"/>
      <c r="T171" s="846">
        <f t="shared" si="54"/>
        <v>0</v>
      </c>
      <c r="U171" s="828">
        <f t="shared" ref="U171:Y186" si="59">SUM(F171,K171,P171)</f>
        <v>0</v>
      </c>
      <c r="V171" s="825">
        <f t="shared" si="59"/>
        <v>0</v>
      </c>
      <c r="W171" s="827">
        <f t="shared" si="59"/>
        <v>0</v>
      </c>
      <c r="X171" s="827">
        <f t="shared" si="59"/>
        <v>0</v>
      </c>
      <c r="Y171" s="824">
        <f>SUM(J171,O171,T171)</f>
        <v>0</v>
      </c>
      <c r="Z171" s="838">
        <f>A171</f>
        <v>2</v>
      </c>
      <c r="AA171" s="1037" t="str">
        <f t="shared" ref="AA171:AD231" si="60">B171</f>
        <v>Củi gỗ</v>
      </c>
      <c r="AB171" s="844" t="str">
        <f t="shared" si="60"/>
        <v>kg</v>
      </c>
      <c r="AC171" s="845">
        <f t="shared" si="60"/>
        <v>2</v>
      </c>
      <c r="AD171" s="846">
        <f t="shared" si="60"/>
        <v>2</v>
      </c>
      <c r="AE171" s="832">
        <f t="shared" si="55"/>
        <v>1980</v>
      </c>
      <c r="AF171" s="832">
        <f t="shared" si="56"/>
        <v>0</v>
      </c>
      <c r="AG171" s="832">
        <f t="shared" si="56"/>
        <v>0</v>
      </c>
      <c r="AH171" s="832">
        <f t="shared" si="56"/>
        <v>0</v>
      </c>
      <c r="AI171" s="824">
        <f t="shared" ref="AI171:AI231" si="61">SUM(AE171:AH171)*$E171</f>
        <v>3960</v>
      </c>
      <c r="AJ171" s="848"/>
      <c r="AK171" s="827"/>
      <c r="AL171" s="847"/>
      <c r="AM171" s="827"/>
      <c r="AN171" s="849">
        <f t="shared" si="57"/>
        <v>0</v>
      </c>
      <c r="AO171" s="825">
        <f t="shared" si="58"/>
        <v>0</v>
      </c>
      <c r="AP171" s="825">
        <f t="shared" si="58"/>
        <v>0</v>
      </c>
      <c r="AQ171" s="825">
        <f t="shared" si="58"/>
        <v>0</v>
      </c>
      <c r="AR171" s="825">
        <f t="shared" si="58"/>
        <v>0</v>
      </c>
      <c r="AS171" s="825">
        <f t="shared" si="58"/>
        <v>0</v>
      </c>
      <c r="AT171" s="850">
        <f>IF(AC171&lt;&gt;0,SUM(AO171:AR171)*$AC171-SUM(AO171:AR171)*$AD171,"")</f>
        <v>0</v>
      </c>
      <c r="AU171" s="1516" t="s">
        <v>827</v>
      </c>
      <c r="AV171" s="1517"/>
      <c r="AW171" s="1517"/>
      <c r="AX171" s="1517"/>
      <c r="AY171" s="1517"/>
      <c r="AZ171" s="851"/>
    </row>
    <row r="172" spans="1:52" ht="13.5" customHeight="1">
      <c r="A172" s="838">
        <f t="shared" ref="A172:A215" si="62">IF(B172&lt;&gt;"",MAX($A170:$A171)+1,"")</f>
        <v>3</v>
      </c>
      <c r="B172" s="1033" t="s">
        <v>849</v>
      </c>
      <c r="C172" s="817" t="s">
        <v>66</v>
      </c>
      <c r="D172" s="818">
        <v>12.6</v>
      </c>
      <c r="E172" s="852">
        <v>12.6</v>
      </c>
      <c r="F172" s="853">
        <v>17</v>
      </c>
      <c r="G172" s="854"/>
      <c r="H172" s="855"/>
      <c r="I172" s="842"/>
      <c r="J172" s="824">
        <f t="shared" si="53"/>
        <v>214.2</v>
      </c>
      <c r="K172" s="856">
        <v>30</v>
      </c>
      <c r="L172" s="825"/>
      <c r="M172" s="826"/>
      <c r="N172" s="827"/>
      <c r="O172" s="824">
        <f>SUM(K172:N172)*$E172</f>
        <v>378</v>
      </c>
      <c r="P172" s="857">
        <v>30</v>
      </c>
      <c r="Q172" s="825"/>
      <c r="R172" s="826"/>
      <c r="S172" s="827"/>
      <c r="T172" s="846">
        <f t="shared" si="54"/>
        <v>378</v>
      </c>
      <c r="U172" s="853">
        <f t="shared" si="59"/>
        <v>77</v>
      </c>
      <c r="V172" s="825">
        <f t="shared" si="59"/>
        <v>0</v>
      </c>
      <c r="W172" s="826">
        <f t="shared" si="59"/>
        <v>0</v>
      </c>
      <c r="X172" s="827">
        <f t="shared" si="59"/>
        <v>0</v>
      </c>
      <c r="Y172" s="824">
        <f t="shared" si="59"/>
        <v>970.2</v>
      </c>
      <c r="Z172" s="838">
        <f t="shared" ref="Z172:Z232" si="63">A172</f>
        <v>3</v>
      </c>
      <c r="AA172" s="1037" t="str">
        <f t="shared" si="60"/>
        <v>Gạo X 23</v>
      </c>
      <c r="AB172" s="844" t="str">
        <f t="shared" si="60"/>
        <v>kg</v>
      </c>
      <c r="AC172" s="845">
        <f t="shared" si="60"/>
        <v>12.6</v>
      </c>
      <c r="AD172" s="858">
        <f t="shared" si="60"/>
        <v>12.6</v>
      </c>
      <c r="AE172" s="832">
        <f t="shared" si="55"/>
        <v>4293</v>
      </c>
      <c r="AF172" s="832">
        <f t="shared" si="56"/>
        <v>0</v>
      </c>
      <c r="AG172" s="832">
        <f t="shared" si="56"/>
        <v>0</v>
      </c>
      <c r="AH172" s="832">
        <f t="shared" si="56"/>
        <v>0</v>
      </c>
      <c r="AI172" s="824">
        <f t="shared" si="61"/>
        <v>54091.799999999996</v>
      </c>
      <c r="AJ172" s="848"/>
      <c r="AK172" s="827"/>
      <c r="AL172" s="827"/>
      <c r="AM172" s="827"/>
      <c r="AN172" s="849">
        <f t="shared" si="57"/>
        <v>0</v>
      </c>
      <c r="AO172" s="825">
        <f t="shared" si="58"/>
        <v>77</v>
      </c>
      <c r="AP172" s="825">
        <f t="shared" si="58"/>
        <v>0</v>
      </c>
      <c r="AQ172" s="825">
        <f t="shared" si="58"/>
        <v>0</v>
      </c>
      <c r="AR172" s="825">
        <f t="shared" si="58"/>
        <v>0</v>
      </c>
      <c r="AS172" s="825">
        <f t="shared" si="58"/>
        <v>970.2</v>
      </c>
      <c r="AT172" s="850">
        <f t="shared" ref="AT172:AT231" si="64">IF(AC172&lt;&gt;0,SUM(AO172:AR172)*$AC172-SUM(AO172:AR172)*$AD172,"")</f>
        <v>0</v>
      </c>
      <c r="AU172" s="1186" t="s">
        <v>828</v>
      </c>
      <c r="AV172" s="1519">
        <v>78</v>
      </c>
      <c r="AW172" s="1519"/>
      <c r="AX172" s="860"/>
      <c r="AY172" s="861"/>
      <c r="AZ172" s="862" t="s">
        <v>829</v>
      </c>
    </row>
    <row r="173" spans="1:52" ht="13.5" customHeight="1">
      <c r="A173" s="838">
        <f t="shared" si="62"/>
        <v>4</v>
      </c>
      <c r="B173" s="1038" t="s">
        <v>850</v>
      </c>
      <c r="C173" s="817" t="s">
        <v>389</v>
      </c>
      <c r="D173" s="839">
        <v>10</v>
      </c>
      <c r="E173" s="819">
        <v>10</v>
      </c>
      <c r="F173" s="825"/>
      <c r="G173" s="909"/>
      <c r="H173" s="863"/>
      <c r="I173" s="842"/>
      <c r="J173" s="824">
        <f t="shared" si="53"/>
        <v>0</v>
      </c>
      <c r="K173" s="864"/>
      <c r="L173" s="825"/>
      <c r="M173" s="827"/>
      <c r="N173" s="827"/>
      <c r="O173" s="824">
        <f t="shared" ref="O173:O231" si="65">SUM(K173:N173)*$E173</f>
        <v>0</v>
      </c>
      <c r="P173" s="865"/>
      <c r="Q173" s="825"/>
      <c r="R173" s="827"/>
      <c r="S173" s="827"/>
      <c r="T173" s="846">
        <f t="shared" si="54"/>
        <v>0</v>
      </c>
      <c r="U173" s="825">
        <f t="shared" si="59"/>
        <v>0</v>
      </c>
      <c r="V173" s="825">
        <f t="shared" si="59"/>
        <v>0</v>
      </c>
      <c r="W173" s="827">
        <f t="shared" si="59"/>
        <v>0</v>
      </c>
      <c r="X173" s="827">
        <f t="shared" si="59"/>
        <v>0</v>
      </c>
      <c r="Y173" s="824">
        <f t="shared" si="59"/>
        <v>0</v>
      </c>
      <c r="Z173" s="838">
        <f t="shared" si="63"/>
        <v>4</v>
      </c>
      <c r="AA173" s="1037" t="str">
        <f t="shared" si="60"/>
        <v>Bột súp</v>
      </c>
      <c r="AB173" s="844" t="str">
        <f t="shared" si="60"/>
        <v>lít</v>
      </c>
      <c r="AC173" s="845">
        <f t="shared" si="60"/>
        <v>10</v>
      </c>
      <c r="AD173" s="858">
        <f t="shared" si="60"/>
        <v>10</v>
      </c>
      <c r="AE173" s="832">
        <f t="shared" si="55"/>
        <v>0</v>
      </c>
      <c r="AF173" s="832">
        <f t="shared" si="56"/>
        <v>0</v>
      </c>
      <c r="AG173" s="832">
        <f t="shared" si="56"/>
        <v>4</v>
      </c>
      <c r="AH173" s="832">
        <f t="shared" si="56"/>
        <v>0</v>
      </c>
      <c r="AI173" s="824">
        <f t="shared" si="61"/>
        <v>40</v>
      </c>
      <c r="AJ173" s="848"/>
      <c r="AK173" s="866"/>
      <c r="AM173" s="827"/>
      <c r="AN173" s="849">
        <f t="shared" si="57"/>
        <v>0</v>
      </c>
      <c r="AO173" s="825">
        <f t="shared" si="58"/>
        <v>0</v>
      </c>
      <c r="AP173" s="825">
        <f t="shared" si="58"/>
        <v>0</v>
      </c>
      <c r="AQ173" s="825">
        <f t="shared" si="58"/>
        <v>0</v>
      </c>
      <c r="AR173" s="825">
        <f t="shared" si="58"/>
        <v>0</v>
      </c>
      <c r="AS173" s="825">
        <f t="shared" si="58"/>
        <v>0</v>
      </c>
      <c r="AT173" s="850">
        <f t="shared" si="64"/>
        <v>0</v>
      </c>
      <c r="AU173" s="867" t="s">
        <v>830</v>
      </c>
      <c r="AV173" s="868">
        <f>F238</f>
        <v>115</v>
      </c>
      <c r="AW173" s="861" t="s">
        <v>27</v>
      </c>
      <c r="AX173" s="869">
        <f>H238</f>
        <v>14</v>
      </c>
      <c r="AY173" s="861" t="s">
        <v>28</v>
      </c>
      <c r="AZ173" s="870">
        <f>AX173*AV173</f>
        <v>1610</v>
      </c>
    </row>
    <row r="174" spans="1:52" ht="13.5" customHeight="1">
      <c r="A174" s="838">
        <f t="shared" si="62"/>
        <v>5</v>
      </c>
      <c r="B174" s="1039" t="s">
        <v>851</v>
      </c>
      <c r="C174" s="817" t="s">
        <v>389</v>
      </c>
      <c r="D174" s="839">
        <v>30</v>
      </c>
      <c r="E174" s="871">
        <v>25</v>
      </c>
      <c r="F174" s="825"/>
      <c r="G174" s="909">
        <v>2</v>
      </c>
      <c r="H174" s="863"/>
      <c r="I174" s="842"/>
      <c r="J174" s="824">
        <f t="shared" si="53"/>
        <v>50</v>
      </c>
      <c r="K174" s="864"/>
      <c r="L174" s="853">
        <v>3</v>
      </c>
      <c r="M174" s="827"/>
      <c r="N174" s="827"/>
      <c r="O174" s="824">
        <f t="shared" si="65"/>
        <v>75</v>
      </c>
      <c r="P174" s="865"/>
      <c r="Q174" s="853">
        <v>3</v>
      </c>
      <c r="R174" s="827"/>
      <c r="S174" s="827"/>
      <c r="T174" s="846">
        <f t="shared" si="54"/>
        <v>75</v>
      </c>
      <c r="U174" s="825">
        <f t="shared" si="59"/>
        <v>0</v>
      </c>
      <c r="V174" s="853">
        <f t="shared" si="59"/>
        <v>8</v>
      </c>
      <c r="W174" s="827">
        <f t="shared" si="59"/>
        <v>0</v>
      </c>
      <c r="X174" s="827">
        <f t="shared" si="59"/>
        <v>0</v>
      </c>
      <c r="Y174" s="824">
        <f t="shared" si="59"/>
        <v>200</v>
      </c>
      <c r="Z174" s="838">
        <f t="shared" si="63"/>
        <v>5</v>
      </c>
      <c r="AA174" s="1037" t="str">
        <f t="shared" si="60"/>
        <v>Nmắm thường</v>
      </c>
      <c r="AB174" s="844" t="str">
        <f t="shared" si="60"/>
        <v>lít</v>
      </c>
      <c r="AC174" s="845">
        <f t="shared" si="60"/>
        <v>30</v>
      </c>
      <c r="AD174" s="858">
        <f t="shared" si="60"/>
        <v>25</v>
      </c>
      <c r="AE174" s="832">
        <f t="shared" si="55"/>
        <v>0</v>
      </c>
      <c r="AF174" s="832">
        <f t="shared" si="56"/>
        <v>12</v>
      </c>
      <c r="AG174" s="832">
        <f t="shared" si="56"/>
        <v>0</v>
      </c>
      <c r="AH174" s="832">
        <f t="shared" si="56"/>
        <v>0</v>
      </c>
      <c r="AI174" s="824">
        <f t="shared" si="61"/>
        <v>300</v>
      </c>
      <c r="AJ174" s="848"/>
      <c r="AK174" s="873"/>
      <c r="AL174" s="827"/>
      <c r="AM174" s="827"/>
      <c r="AN174" s="849">
        <f t="shared" si="57"/>
        <v>0</v>
      </c>
      <c r="AO174" s="825">
        <f t="shared" si="58"/>
        <v>0</v>
      </c>
      <c r="AP174" s="825">
        <f t="shared" si="58"/>
        <v>8</v>
      </c>
      <c r="AQ174" s="825">
        <f t="shared" si="58"/>
        <v>0</v>
      </c>
      <c r="AR174" s="825">
        <f t="shared" si="58"/>
        <v>0</v>
      </c>
      <c r="AS174" s="825">
        <f t="shared" si="58"/>
        <v>200</v>
      </c>
      <c r="AT174" s="850">
        <f t="shared" si="64"/>
        <v>40</v>
      </c>
      <c r="AU174" s="867" t="s">
        <v>831</v>
      </c>
      <c r="AV174" s="874">
        <f>F239</f>
        <v>115</v>
      </c>
      <c r="AW174" s="861" t="s">
        <v>27</v>
      </c>
      <c r="AX174" s="869">
        <v>32</v>
      </c>
      <c r="AY174" s="861" t="s">
        <v>28</v>
      </c>
      <c r="AZ174" s="870">
        <f>AX174*AV174</f>
        <v>3680</v>
      </c>
    </row>
    <row r="175" spans="1:52" ht="13.5" customHeight="1">
      <c r="A175" s="838">
        <f t="shared" si="62"/>
        <v>6</v>
      </c>
      <c r="B175" s="1039" t="s">
        <v>496</v>
      </c>
      <c r="C175" s="817" t="s">
        <v>852</v>
      </c>
      <c r="D175" s="839">
        <v>42</v>
      </c>
      <c r="E175" s="875">
        <v>42</v>
      </c>
      <c r="F175" s="825"/>
      <c r="G175" s="854"/>
      <c r="H175" s="827">
        <v>0.3</v>
      </c>
      <c r="I175" s="842"/>
      <c r="J175" s="824">
        <f t="shared" si="53"/>
        <v>12.6</v>
      </c>
      <c r="K175" s="864"/>
      <c r="L175" s="825"/>
      <c r="M175" s="876">
        <v>0.8</v>
      </c>
      <c r="N175" s="827"/>
      <c r="O175" s="824">
        <f t="shared" si="65"/>
        <v>33.6</v>
      </c>
      <c r="P175" s="865"/>
      <c r="Q175" s="825"/>
      <c r="R175" s="877">
        <v>0.8</v>
      </c>
      <c r="S175" s="827"/>
      <c r="T175" s="846">
        <f t="shared" si="54"/>
        <v>33.6</v>
      </c>
      <c r="U175" s="825">
        <f t="shared" si="59"/>
        <v>0</v>
      </c>
      <c r="V175" s="825">
        <f t="shared" si="59"/>
        <v>0</v>
      </c>
      <c r="W175" s="827">
        <f t="shared" si="59"/>
        <v>1.9000000000000001</v>
      </c>
      <c r="X175" s="827">
        <f t="shared" si="59"/>
        <v>0</v>
      </c>
      <c r="Y175" s="824">
        <f t="shared" si="59"/>
        <v>79.800000000000011</v>
      </c>
      <c r="Z175" s="838">
        <f t="shared" si="63"/>
        <v>6</v>
      </c>
      <c r="AA175" s="1040" t="str">
        <f t="shared" si="60"/>
        <v>Mì chính VEDAN</v>
      </c>
      <c r="AB175" s="844" t="str">
        <f t="shared" si="60"/>
        <v>Kg</v>
      </c>
      <c r="AC175" s="845">
        <f t="shared" si="60"/>
        <v>42</v>
      </c>
      <c r="AD175" s="858">
        <f t="shared" si="60"/>
        <v>42</v>
      </c>
      <c r="AE175" s="832">
        <f t="shared" si="55"/>
        <v>0</v>
      </c>
      <c r="AF175" s="832">
        <f t="shared" si="56"/>
        <v>0</v>
      </c>
      <c r="AG175" s="832">
        <f t="shared" si="56"/>
        <v>16.200000000000003</v>
      </c>
      <c r="AH175" s="832">
        <f t="shared" si="56"/>
        <v>0</v>
      </c>
      <c r="AI175" s="824">
        <f t="shared" si="61"/>
        <v>680.40000000000009</v>
      </c>
      <c r="AJ175" s="879"/>
      <c r="AK175" s="827"/>
      <c r="AL175" s="878"/>
      <c r="AM175" s="827"/>
      <c r="AN175" s="849">
        <f t="shared" si="57"/>
        <v>0</v>
      </c>
      <c r="AO175" s="825">
        <f t="shared" si="58"/>
        <v>0</v>
      </c>
      <c r="AP175" s="825">
        <f t="shared" si="58"/>
        <v>0</v>
      </c>
      <c r="AQ175" s="825">
        <f t="shared" si="58"/>
        <v>1.9000000000000001</v>
      </c>
      <c r="AR175" s="825">
        <f t="shared" si="58"/>
        <v>0</v>
      </c>
      <c r="AS175" s="825">
        <f t="shared" si="58"/>
        <v>79.800000000000011</v>
      </c>
      <c r="AT175" s="850">
        <f t="shared" si="64"/>
        <v>0</v>
      </c>
      <c r="AU175" s="880" t="s">
        <v>832</v>
      </c>
      <c r="AV175" s="874">
        <f>F240</f>
        <v>115</v>
      </c>
      <c r="AW175" s="861" t="s">
        <v>27</v>
      </c>
      <c r="AX175" s="869">
        <v>32</v>
      </c>
      <c r="AY175" s="861" t="s">
        <v>28</v>
      </c>
      <c r="AZ175" s="870">
        <f>AX175*AV175</f>
        <v>3680</v>
      </c>
    </row>
    <row r="176" spans="1:52" ht="13.5" customHeight="1">
      <c r="A176" s="838">
        <f t="shared" si="62"/>
        <v>7</v>
      </c>
      <c r="B176" s="1036" t="s">
        <v>43</v>
      </c>
      <c r="C176" s="881" t="s">
        <v>66</v>
      </c>
      <c r="D176" s="882">
        <v>3.5</v>
      </c>
      <c r="E176" s="883">
        <v>3.5</v>
      </c>
      <c r="F176" s="884"/>
      <c r="G176" s="854"/>
      <c r="H176" s="885">
        <v>1</v>
      </c>
      <c r="I176" s="842"/>
      <c r="J176" s="824">
        <f t="shared" si="53"/>
        <v>3.5</v>
      </c>
      <c r="K176" s="864"/>
      <c r="L176" s="825"/>
      <c r="M176" s="876">
        <v>1.5</v>
      </c>
      <c r="N176" s="827"/>
      <c r="O176" s="824">
        <f t="shared" si="65"/>
        <v>5.25</v>
      </c>
      <c r="P176" s="865" t="s">
        <v>883</v>
      </c>
      <c r="Q176" s="825"/>
      <c r="R176" s="877">
        <v>1.5</v>
      </c>
      <c r="S176" s="827"/>
      <c r="T176" s="846">
        <f t="shared" si="54"/>
        <v>5.25</v>
      </c>
      <c r="U176" s="825">
        <f>SUM(F176,K176,P176)</f>
        <v>0</v>
      </c>
      <c r="V176" s="825"/>
      <c r="W176" s="827">
        <f t="shared" si="59"/>
        <v>4</v>
      </c>
      <c r="X176" s="827">
        <f t="shared" si="59"/>
        <v>0</v>
      </c>
      <c r="Y176" s="824">
        <f t="shared" si="59"/>
        <v>14</v>
      </c>
      <c r="Z176" s="838">
        <f t="shared" si="63"/>
        <v>7</v>
      </c>
      <c r="AA176" s="1040" t="str">
        <f t="shared" si="60"/>
        <v>Muối trắng</v>
      </c>
      <c r="AB176" s="844" t="str">
        <f t="shared" si="60"/>
        <v>kg</v>
      </c>
      <c r="AC176" s="845">
        <f t="shared" si="60"/>
        <v>3.5</v>
      </c>
      <c r="AD176" s="858">
        <f t="shared" si="60"/>
        <v>3.5</v>
      </c>
      <c r="AE176" s="832">
        <f t="shared" si="55"/>
        <v>0</v>
      </c>
      <c r="AF176" s="832">
        <f t="shared" si="56"/>
        <v>0</v>
      </c>
      <c r="AG176" s="832">
        <f t="shared" si="56"/>
        <v>70</v>
      </c>
      <c r="AH176" s="832">
        <f t="shared" si="56"/>
        <v>0</v>
      </c>
      <c r="AI176" s="824">
        <f t="shared" si="61"/>
        <v>245</v>
      </c>
      <c r="AJ176" s="879"/>
      <c r="AK176" s="827"/>
      <c r="AL176" s="878"/>
      <c r="AM176" s="827"/>
      <c r="AN176" s="849">
        <f t="shared" si="57"/>
        <v>0</v>
      </c>
      <c r="AO176" s="825">
        <f t="shared" si="58"/>
        <v>0</v>
      </c>
      <c r="AP176" s="825">
        <f t="shared" si="58"/>
        <v>0</v>
      </c>
      <c r="AQ176" s="825">
        <f t="shared" si="58"/>
        <v>4</v>
      </c>
      <c r="AR176" s="825">
        <f t="shared" si="58"/>
        <v>0</v>
      </c>
      <c r="AS176" s="825">
        <f t="shared" si="58"/>
        <v>14</v>
      </c>
      <c r="AT176" s="850">
        <f t="shared" si="64"/>
        <v>0</v>
      </c>
      <c r="AU176" s="1184" t="s">
        <v>833</v>
      </c>
      <c r="AV176" s="1519">
        <v>62</v>
      </c>
      <c r="AW176" s="1519"/>
      <c r="AX176" s="887"/>
      <c r="AY176" s="861"/>
      <c r="AZ176" s="862" t="s">
        <v>829</v>
      </c>
    </row>
    <row r="177" spans="1:52" ht="13.5" customHeight="1">
      <c r="A177" s="838">
        <f t="shared" si="62"/>
        <v>8</v>
      </c>
      <c r="B177" s="1039" t="s">
        <v>618</v>
      </c>
      <c r="C177" s="817" t="s">
        <v>66</v>
      </c>
      <c r="D177" s="839">
        <v>35</v>
      </c>
      <c r="E177" s="852">
        <v>35</v>
      </c>
      <c r="F177" s="825"/>
      <c r="G177" s="854"/>
      <c r="H177" s="827">
        <v>0.4</v>
      </c>
      <c r="I177" s="842"/>
      <c r="J177" s="824">
        <f t="shared" si="53"/>
        <v>14</v>
      </c>
      <c r="K177" s="864"/>
      <c r="L177" s="825"/>
      <c r="M177" s="876">
        <v>0.8</v>
      </c>
      <c r="N177" s="827"/>
      <c r="O177" s="824">
        <f t="shared" si="65"/>
        <v>28</v>
      </c>
      <c r="P177" s="864"/>
      <c r="Q177" s="825"/>
      <c r="R177" s="876">
        <v>0.8</v>
      </c>
      <c r="S177" s="827"/>
      <c r="T177" s="846">
        <f t="shared" si="54"/>
        <v>28</v>
      </c>
      <c r="U177" s="825">
        <f>SUM(F177,K177,P177)</f>
        <v>0</v>
      </c>
      <c r="V177" s="825">
        <f t="shared" ref="V177:Y228" si="66">SUM(G177,L177,Q177)</f>
        <v>0</v>
      </c>
      <c r="W177" s="827">
        <f t="shared" si="59"/>
        <v>2</v>
      </c>
      <c r="X177" s="827">
        <f t="shared" si="59"/>
        <v>0</v>
      </c>
      <c r="Y177" s="824">
        <f t="shared" si="59"/>
        <v>70</v>
      </c>
      <c r="Z177" s="838">
        <f t="shared" si="63"/>
        <v>8</v>
      </c>
      <c r="AA177" s="1040" t="str">
        <f t="shared" si="60"/>
        <v xml:space="preserve">Tỏi khô </v>
      </c>
      <c r="AB177" s="844" t="str">
        <f t="shared" si="60"/>
        <v>kg</v>
      </c>
      <c r="AC177" s="845">
        <f t="shared" si="60"/>
        <v>35</v>
      </c>
      <c r="AD177" s="858">
        <f t="shared" si="60"/>
        <v>35</v>
      </c>
      <c r="AE177" s="832">
        <f t="shared" si="55"/>
        <v>0</v>
      </c>
      <c r="AF177" s="832">
        <f t="shared" si="56"/>
        <v>0</v>
      </c>
      <c r="AG177" s="832">
        <f t="shared" si="56"/>
        <v>4</v>
      </c>
      <c r="AH177" s="832">
        <f t="shared" si="56"/>
        <v>0</v>
      </c>
      <c r="AI177" s="824">
        <f t="shared" si="61"/>
        <v>140</v>
      </c>
      <c r="AJ177" s="879"/>
      <c r="AK177" s="827"/>
      <c r="AL177" s="878"/>
      <c r="AM177" s="827"/>
      <c r="AN177" s="849">
        <f t="shared" si="57"/>
        <v>0</v>
      </c>
      <c r="AO177" s="825">
        <f t="shared" si="58"/>
        <v>0</v>
      </c>
      <c r="AP177" s="825">
        <f t="shared" si="58"/>
        <v>0</v>
      </c>
      <c r="AQ177" s="825">
        <f t="shared" si="58"/>
        <v>2</v>
      </c>
      <c r="AR177" s="825">
        <f t="shared" si="58"/>
        <v>0</v>
      </c>
      <c r="AS177" s="825">
        <f t="shared" si="58"/>
        <v>70</v>
      </c>
      <c r="AT177" s="850">
        <f t="shared" si="64"/>
        <v>0</v>
      </c>
      <c r="AU177" s="880" t="s">
        <v>830</v>
      </c>
      <c r="AV177" s="868">
        <f>K238</f>
        <v>13</v>
      </c>
      <c r="AW177" s="861" t="s">
        <v>27</v>
      </c>
      <c r="AX177" s="888">
        <f>M238</f>
        <v>14</v>
      </c>
      <c r="AY177" s="861" t="s">
        <v>28</v>
      </c>
      <c r="AZ177" s="870">
        <f>AX177*AV177</f>
        <v>182</v>
      </c>
    </row>
    <row r="178" spans="1:52" ht="13.5" customHeight="1">
      <c r="A178" s="838">
        <f t="shared" si="62"/>
        <v>9</v>
      </c>
      <c r="B178" s="1039" t="s">
        <v>44</v>
      </c>
      <c r="C178" s="817" t="s">
        <v>66</v>
      </c>
      <c r="D178" s="839">
        <v>20</v>
      </c>
      <c r="E178" s="852">
        <v>20</v>
      </c>
      <c r="F178" s="825"/>
      <c r="G178" s="854"/>
      <c r="H178" s="827">
        <v>0.4</v>
      </c>
      <c r="I178" s="842"/>
      <c r="J178" s="824">
        <f t="shared" si="53"/>
        <v>8</v>
      </c>
      <c r="K178" s="864"/>
      <c r="L178" s="825"/>
      <c r="M178" s="876">
        <v>0.8</v>
      </c>
      <c r="N178" s="827"/>
      <c r="O178" s="824">
        <f t="shared" si="65"/>
        <v>16</v>
      </c>
      <c r="P178" s="825"/>
      <c r="Q178" s="825" t="s">
        <v>884</v>
      </c>
      <c r="R178" s="876">
        <v>0.8</v>
      </c>
      <c r="S178" s="827"/>
      <c r="T178" s="846">
        <f t="shared" si="54"/>
        <v>16</v>
      </c>
      <c r="U178" s="825">
        <f>SUM(F178,K178,P178)</f>
        <v>0</v>
      </c>
      <c r="V178" s="825">
        <f t="shared" si="66"/>
        <v>0</v>
      </c>
      <c r="W178" s="827">
        <f t="shared" si="59"/>
        <v>2</v>
      </c>
      <c r="X178" s="827">
        <f t="shared" si="59"/>
        <v>0</v>
      </c>
      <c r="Y178" s="824">
        <f t="shared" si="59"/>
        <v>40</v>
      </c>
      <c r="Z178" s="838">
        <f t="shared" si="63"/>
        <v>9</v>
      </c>
      <c r="AA178" s="1040" t="str">
        <f t="shared" si="60"/>
        <v>Hành củ</v>
      </c>
      <c r="AB178" s="844" t="str">
        <f t="shared" si="60"/>
        <v>kg</v>
      </c>
      <c r="AC178" s="845">
        <f t="shared" si="60"/>
        <v>20</v>
      </c>
      <c r="AD178" s="858">
        <f t="shared" si="60"/>
        <v>20</v>
      </c>
      <c r="AE178" s="832">
        <f t="shared" si="55"/>
        <v>0</v>
      </c>
      <c r="AF178" s="832">
        <f t="shared" si="56"/>
        <v>0</v>
      </c>
      <c r="AG178" s="832">
        <f t="shared" si="56"/>
        <v>4</v>
      </c>
      <c r="AH178" s="832">
        <f t="shared" si="56"/>
        <v>0</v>
      </c>
      <c r="AI178" s="824">
        <f t="shared" si="61"/>
        <v>80</v>
      </c>
      <c r="AJ178" s="879"/>
      <c r="AK178" s="827"/>
      <c r="AL178" s="878"/>
      <c r="AM178" s="827"/>
      <c r="AN178" s="889">
        <f t="shared" si="57"/>
        <v>0</v>
      </c>
      <c r="AO178" s="825">
        <f t="shared" si="58"/>
        <v>0</v>
      </c>
      <c r="AP178" s="825">
        <f t="shared" si="58"/>
        <v>0</v>
      </c>
      <c r="AQ178" s="825">
        <f t="shared" si="58"/>
        <v>2</v>
      </c>
      <c r="AR178" s="825">
        <f t="shared" si="58"/>
        <v>0</v>
      </c>
      <c r="AS178" s="825">
        <f t="shared" si="58"/>
        <v>40</v>
      </c>
      <c r="AT178" s="850">
        <f t="shared" si="64"/>
        <v>0</v>
      </c>
      <c r="AU178" s="880" t="s">
        <v>831</v>
      </c>
      <c r="AV178" s="868">
        <f>K239</f>
        <v>13</v>
      </c>
      <c r="AW178" s="861" t="s">
        <v>27</v>
      </c>
      <c r="AX178" s="888">
        <v>24</v>
      </c>
      <c r="AY178" s="861" t="s">
        <v>28</v>
      </c>
      <c r="AZ178" s="870">
        <f>AX178*AV178</f>
        <v>312</v>
      </c>
    </row>
    <row r="179" spans="1:52" ht="13.5" customHeight="1">
      <c r="A179" s="838">
        <f t="shared" si="62"/>
        <v>10</v>
      </c>
      <c r="B179" s="1039" t="s">
        <v>593</v>
      </c>
      <c r="C179" s="817" t="s">
        <v>389</v>
      </c>
      <c r="D179" s="839">
        <v>22</v>
      </c>
      <c r="E179" s="852">
        <v>22</v>
      </c>
      <c r="F179" s="825"/>
      <c r="G179" s="854"/>
      <c r="H179" s="827">
        <v>1</v>
      </c>
      <c r="I179" s="842"/>
      <c r="J179" s="824">
        <f t="shared" si="53"/>
        <v>22</v>
      </c>
      <c r="K179" s="864"/>
      <c r="L179" s="825"/>
      <c r="M179" s="876">
        <v>1</v>
      </c>
      <c r="N179" s="827"/>
      <c r="O179" s="824">
        <f t="shared" si="65"/>
        <v>22</v>
      </c>
      <c r="P179" s="865"/>
      <c r="Q179" s="825"/>
      <c r="R179" s="890">
        <v>1</v>
      </c>
      <c r="S179" s="827"/>
      <c r="T179" s="846">
        <f t="shared" si="54"/>
        <v>22</v>
      </c>
      <c r="U179" s="825">
        <f>SUM(F179,K179,P179)</f>
        <v>0</v>
      </c>
      <c r="V179" s="825">
        <f t="shared" si="66"/>
        <v>0</v>
      </c>
      <c r="W179" s="827">
        <f t="shared" si="59"/>
        <v>3</v>
      </c>
      <c r="X179" s="827">
        <f t="shared" si="59"/>
        <v>0</v>
      </c>
      <c r="Y179" s="824">
        <f t="shared" si="59"/>
        <v>66</v>
      </c>
      <c r="Z179" s="838">
        <f t="shared" si="63"/>
        <v>10</v>
      </c>
      <c r="AA179" s="1040" t="str">
        <f t="shared" si="60"/>
        <v>Dầu ăn Mavela</v>
      </c>
      <c r="AB179" s="844" t="str">
        <f t="shared" si="60"/>
        <v>lít</v>
      </c>
      <c r="AC179" s="845">
        <f t="shared" si="60"/>
        <v>22</v>
      </c>
      <c r="AD179" s="858">
        <f t="shared" si="60"/>
        <v>22</v>
      </c>
      <c r="AE179" s="832">
        <f t="shared" si="55"/>
        <v>0</v>
      </c>
      <c r="AF179" s="832">
        <f t="shared" si="56"/>
        <v>0</v>
      </c>
      <c r="AG179" s="832">
        <f t="shared" si="56"/>
        <v>16</v>
      </c>
      <c r="AH179" s="832">
        <f t="shared" si="56"/>
        <v>0</v>
      </c>
      <c r="AI179" s="824">
        <f t="shared" si="61"/>
        <v>352</v>
      </c>
      <c r="AJ179" s="879"/>
      <c r="AK179" s="827"/>
      <c r="AL179" s="878"/>
      <c r="AM179" s="827"/>
      <c r="AN179" s="849">
        <f t="shared" si="57"/>
        <v>0</v>
      </c>
      <c r="AO179" s="825">
        <f t="shared" si="58"/>
        <v>0</v>
      </c>
      <c r="AP179" s="825">
        <f t="shared" si="58"/>
        <v>0</v>
      </c>
      <c r="AQ179" s="825">
        <f t="shared" si="58"/>
        <v>3</v>
      </c>
      <c r="AR179" s="825">
        <f t="shared" si="58"/>
        <v>0</v>
      </c>
      <c r="AS179" s="825">
        <f t="shared" si="58"/>
        <v>66</v>
      </c>
      <c r="AT179" s="850">
        <f t="shared" si="64"/>
        <v>0</v>
      </c>
      <c r="AU179" s="880" t="s">
        <v>832</v>
      </c>
      <c r="AV179" s="868">
        <f>K240</f>
        <v>13</v>
      </c>
      <c r="AW179" s="861" t="s">
        <v>27</v>
      </c>
      <c r="AX179" s="888">
        <v>24</v>
      </c>
      <c r="AY179" s="861" t="s">
        <v>28</v>
      </c>
      <c r="AZ179" s="870">
        <f>AX179*AV179</f>
        <v>312</v>
      </c>
    </row>
    <row r="180" spans="1:52" ht="13.5" customHeight="1">
      <c r="A180" s="838">
        <f t="shared" si="62"/>
        <v>11</v>
      </c>
      <c r="B180" s="1039" t="s">
        <v>45</v>
      </c>
      <c r="C180" s="817" t="s">
        <v>66</v>
      </c>
      <c r="D180" s="839">
        <v>130</v>
      </c>
      <c r="E180" s="852">
        <v>90</v>
      </c>
      <c r="F180" s="825" t="s">
        <v>885</v>
      </c>
      <c r="G180" s="854" t="s">
        <v>886</v>
      </c>
      <c r="H180" s="827"/>
      <c r="I180" s="842"/>
      <c r="J180" s="824">
        <f t="shared" si="53"/>
        <v>0</v>
      </c>
      <c r="K180" s="864"/>
      <c r="L180" s="825"/>
      <c r="M180" s="891">
        <v>0.1</v>
      </c>
      <c r="N180" s="827"/>
      <c r="O180" s="824">
        <f t="shared" si="65"/>
        <v>9</v>
      </c>
      <c r="P180" s="865"/>
      <c r="Q180" s="825"/>
      <c r="R180" s="877">
        <v>0.1</v>
      </c>
      <c r="S180" s="827"/>
      <c r="T180" s="846">
        <f t="shared" si="54"/>
        <v>9</v>
      </c>
      <c r="U180" s="825">
        <f t="shared" ref="U180:U186" si="67">SUM(F180,K180,P180)</f>
        <v>0</v>
      </c>
      <c r="V180" s="825">
        <f t="shared" si="66"/>
        <v>0</v>
      </c>
      <c r="W180" s="827">
        <f t="shared" si="59"/>
        <v>0.2</v>
      </c>
      <c r="X180" s="827">
        <f t="shared" si="59"/>
        <v>0</v>
      </c>
      <c r="Y180" s="824">
        <f t="shared" si="59"/>
        <v>18</v>
      </c>
      <c r="Z180" s="838">
        <f t="shared" si="63"/>
        <v>11</v>
      </c>
      <c r="AA180" s="1040" t="str">
        <f t="shared" si="60"/>
        <v>Tiêu bắc</v>
      </c>
      <c r="AB180" s="844" t="str">
        <f t="shared" si="60"/>
        <v>kg</v>
      </c>
      <c r="AC180" s="845">
        <f t="shared" si="60"/>
        <v>130</v>
      </c>
      <c r="AD180" s="858">
        <f t="shared" si="60"/>
        <v>90</v>
      </c>
      <c r="AE180" s="832">
        <f t="shared" si="55"/>
        <v>0</v>
      </c>
      <c r="AF180" s="832">
        <f t="shared" si="56"/>
        <v>0</v>
      </c>
      <c r="AG180" s="832">
        <f t="shared" si="56"/>
        <v>1.6</v>
      </c>
      <c r="AH180" s="832">
        <f t="shared" si="56"/>
        <v>0</v>
      </c>
      <c r="AI180" s="824">
        <f t="shared" si="61"/>
        <v>144</v>
      </c>
      <c r="AJ180" s="879"/>
      <c r="AK180" s="827"/>
      <c r="AL180" s="878"/>
      <c r="AM180" s="827"/>
      <c r="AN180" s="849">
        <f t="shared" si="57"/>
        <v>0</v>
      </c>
      <c r="AO180" s="825">
        <f t="shared" si="58"/>
        <v>0</v>
      </c>
      <c r="AP180" s="825">
        <f t="shared" si="58"/>
        <v>0</v>
      </c>
      <c r="AQ180" s="825">
        <f t="shared" si="58"/>
        <v>0.2</v>
      </c>
      <c r="AR180" s="825">
        <f t="shared" si="58"/>
        <v>0</v>
      </c>
      <c r="AS180" s="825">
        <f t="shared" si="58"/>
        <v>18</v>
      </c>
      <c r="AT180" s="850">
        <f t="shared" si="64"/>
        <v>8</v>
      </c>
      <c r="AU180" s="1521" t="str">
        <f>B241</f>
        <v xml:space="preserve">  + Ăn thêm</v>
      </c>
      <c r="AV180" s="1522"/>
      <c r="AW180" s="1522"/>
      <c r="AX180" s="1522"/>
      <c r="AY180" s="1522"/>
      <c r="AZ180" s="892">
        <f>J241</f>
        <v>0</v>
      </c>
    </row>
    <row r="181" spans="1:52" ht="13.5" customHeight="1">
      <c r="A181" s="838">
        <f t="shared" si="62"/>
        <v>12</v>
      </c>
      <c r="B181" s="1039" t="s">
        <v>46</v>
      </c>
      <c r="C181" s="817" t="s">
        <v>66</v>
      </c>
      <c r="D181" s="839">
        <v>35</v>
      </c>
      <c r="E181" s="852">
        <v>35</v>
      </c>
      <c r="F181" s="825"/>
      <c r="G181" s="854"/>
      <c r="H181" s="827">
        <v>0.1</v>
      </c>
      <c r="I181" s="842"/>
      <c r="J181" s="824">
        <f t="shared" si="53"/>
        <v>3.5</v>
      </c>
      <c r="K181" s="864"/>
      <c r="L181" s="825"/>
      <c r="M181" s="891">
        <v>0.2</v>
      </c>
      <c r="N181" s="827"/>
      <c r="O181" s="824">
        <f t="shared" si="65"/>
        <v>7</v>
      </c>
      <c r="P181" s="865"/>
      <c r="Q181" s="825"/>
      <c r="R181" s="877">
        <v>0.2</v>
      </c>
      <c r="S181" s="827"/>
      <c r="T181" s="846">
        <f t="shared" si="54"/>
        <v>7</v>
      </c>
      <c r="U181" s="825">
        <f t="shared" si="67"/>
        <v>0</v>
      </c>
      <c r="V181" s="825">
        <f t="shared" si="66"/>
        <v>0</v>
      </c>
      <c r="W181" s="827">
        <f t="shared" si="59"/>
        <v>0.5</v>
      </c>
      <c r="X181" s="827">
        <f t="shared" si="59"/>
        <v>0</v>
      </c>
      <c r="Y181" s="824">
        <f t="shared" si="59"/>
        <v>17.5</v>
      </c>
      <c r="Z181" s="838">
        <f t="shared" si="63"/>
        <v>12</v>
      </c>
      <c r="AA181" s="1040" t="str">
        <f t="shared" si="60"/>
        <v>Kẹo đắng</v>
      </c>
      <c r="AB181" s="844" t="str">
        <f t="shared" si="60"/>
        <v>kg</v>
      </c>
      <c r="AC181" s="845">
        <f t="shared" si="60"/>
        <v>35</v>
      </c>
      <c r="AD181" s="858">
        <f t="shared" si="60"/>
        <v>35</v>
      </c>
      <c r="AE181" s="832">
        <f t="shared" si="55"/>
        <v>0</v>
      </c>
      <c r="AF181" s="832">
        <f t="shared" si="56"/>
        <v>0</v>
      </c>
      <c r="AG181" s="832">
        <f t="shared" si="56"/>
        <v>4</v>
      </c>
      <c r="AH181" s="832">
        <f t="shared" si="56"/>
        <v>0</v>
      </c>
      <c r="AI181" s="824">
        <f t="shared" si="61"/>
        <v>140</v>
      </c>
      <c r="AJ181" s="879"/>
      <c r="AK181" s="827"/>
      <c r="AL181" s="878"/>
      <c r="AM181" s="827"/>
      <c r="AN181" s="849">
        <f t="shared" si="57"/>
        <v>0</v>
      </c>
      <c r="AO181" s="825">
        <f t="shared" si="58"/>
        <v>0</v>
      </c>
      <c r="AP181" s="825">
        <f t="shared" si="58"/>
        <v>0</v>
      </c>
      <c r="AQ181" s="825">
        <f t="shared" si="58"/>
        <v>0.5</v>
      </c>
      <c r="AR181" s="825">
        <f t="shared" si="58"/>
        <v>0</v>
      </c>
      <c r="AS181" s="825">
        <f t="shared" si="58"/>
        <v>17.5</v>
      </c>
      <c r="AT181" s="850">
        <f t="shared" si="64"/>
        <v>0</v>
      </c>
      <c r="AU181" s="1521" t="str">
        <f>B242</f>
        <v xml:space="preserve"> + ăn thêm </v>
      </c>
      <c r="AV181" s="1522"/>
      <c r="AW181" s="1522"/>
      <c r="AX181" s="1522"/>
      <c r="AY181" s="1522"/>
      <c r="AZ181" s="870">
        <f>J242</f>
        <v>0</v>
      </c>
    </row>
    <row r="182" spans="1:52" ht="13.5" customHeight="1">
      <c r="A182" s="838">
        <f t="shared" si="62"/>
        <v>13</v>
      </c>
      <c r="B182" s="1039" t="s">
        <v>47</v>
      </c>
      <c r="C182" s="817" t="s">
        <v>66</v>
      </c>
      <c r="D182" s="839">
        <v>17</v>
      </c>
      <c r="E182" s="852">
        <v>17</v>
      </c>
      <c r="F182" s="825"/>
      <c r="G182" s="854"/>
      <c r="H182" s="827"/>
      <c r="I182" s="842"/>
      <c r="J182" s="824">
        <f t="shared" si="53"/>
        <v>0</v>
      </c>
      <c r="K182" s="864"/>
      <c r="L182" s="825"/>
      <c r="M182" s="891"/>
      <c r="N182" s="827"/>
      <c r="O182" s="824">
        <f t="shared" si="65"/>
        <v>0</v>
      </c>
      <c r="P182" s="865"/>
      <c r="Q182" s="825"/>
      <c r="R182" s="877"/>
      <c r="S182" s="827"/>
      <c r="T182" s="846">
        <f t="shared" si="54"/>
        <v>0</v>
      </c>
      <c r="U182" s="825">
        <f t="shared" si="67"/>
        <v>0</v>
      </c>
      <c r="V182" s="825">
        <f t="shared" si="66"/>
        <v>0</v>
      </c>
      <c r="W182" s="827">
        <f t="shared" si="59"/>
        <v>0</v>
      </c>
      <c r="X182" s="827">
        <f t="shared" si="59"/>
        <v>0</v>
      </c>
      <c r="Y182" s="824">
        <f t="shared" si="59"/>
        <v>0</v>
      </c>
      <c r="Z182" s="838">
        <f t="shared" si="63"/>
        <v>13</v>
      </c>
      <c r="AA182" s="1040" t="str">
        <f t="shared" si="60"/>
        <v>Đường trắng</v>
      </c>
      <c r="AB182" s="844" t="str">
        <f t="shared" si="60"/>
        <v>kg</v>
      </c>
      <c r="AC182" s="845">
        <f t="shared" si="60"/>
        <v>17</v>
      </c>
      <c r="AD182" s="858">
        <f t="shared" si="60"/>
        <v>17</v>
      </c>
      <c r="AE182" s="832">
        <f t="shared" si="55"/>
        <v>0</v>
      </c>
      <c r="AF182" s="832">
        <f t="shared" si="56"/>
        <v>0</v>
      </c>
      <c r="AG182" s="832">
        <f t="shared" si="56"/>
        <v>1</v>
      </c>
      <c r="AH182" s="832">
        <f t="shared" si="56"/>
        <v>0</v>
      </c>
      <c r="AI182" s="824">
        <f t="shared" si="61"/>
        <v>17</v>
      </c>
      <c r="AJ182" s="879"/>
      <c r="AK182" s="827"/>
      <c r="AL182" s="878"/>
      <c r="AM182" s="827"/>
      <c r="AN182" s="849">
        <f t="shared" si="57"/>
        <v>0</v>
      </c>
      <c r="AO182" s="825">
        <f t="shared" si="58"/>
        <v>0</v>
      </c>
      <c r="AP182" s="825">
        <f t="shared" si="58"/>
        <v>0</v>
      </c>
      <c r="AQ182" s="825">
        <f t="shared" si="58"/>
        <v>0</v>
      </c>
      <c r="AR182" s="825">
        <f t="shared" si="58"/>
        <v>0</v>
      </c>
      <c r="AS182" s="825">
        <f t="shared" si="58"/>
        <v>0</v>
      </c>
      <c r="AT182" s="850">
        <f t="shared" si="64"/>
        <v>0</v>
      </c>
      <c r="AU182" s="893" t="s">
        <v>834</v>
      </c>
      <c r="AV182" s="894"/>
      <c r="AW182" s="894"/>
      <c r="AX182" s="894"/>
      <c r="AY182" s="894"/>
      <c r="AZ182" s="870">
        <f>SUM(AZ172:AZ181)</f>
        <v>9776</v>
      </c>
    </row>
    <row r="183" spans="1:52" ht="13.5" customHeight="1">
      <c r="A183" s="838">
        <f t="shared" si="62"/>
        <v>14</v>
      </c>
      <c r="B183" s="1039" t="s">
        <v>48</v>
      </c>
      <c r="C183" s="817" t="s">
        <v>389</v>
      </c>
      <c r="D183" s="839">
        <v>23</v>
      </c>
      <c r="E183" s="852">
        <v>23</v>
      </c>
      <c r="F183" s="825"/>
      <c r="G183" s="854"/>
      <c r="H183" s="827">
        <v>0.5</v>
      </c>
      <c r="I183" s="842"/>
      <c r="J183" s="824">
        <f t="shared" si="53"/>
        <v>11.5</v>
      </c>
      <c r="K183" s="825"/>
      <c r="L183" s="825"/>
      <c r="M183" s="827">
        <v>1</v>
      </c>
      <c r="N183" s="827"/>
      <c r="O183" s="824">
        <f t="shared" si="65"/>
        <v>23</v>
      </c>
      <c r="P183" s="865"/>
      <c r="Q183" s="825"/>
      <c r="R183" s="877">
        <v>1</v>
      </c>
      <c r="S183" s="827"/>
      <c r="T183" s="846">
        <f t="shared" si="54"/>
        <v>23</v>
      </c>
      <c r="U183" s="825">
        <f t="shared" si="67"/>
        <v>0</v>
      </c>
      <c r="V183" s="825">
        <f t="shared" si="66"/>
        <v>0</v>
      </c>
      <c r="W183" s="827">
        <f t="shared" si="59"/>
        <v>2.5</v>
      </c>
      <c r="X183" s="827">
        <f t="shared" si="59"/>
        <v>0</v>
      </c>
      <c r="Y183" s="824">
        <f t="shared" si="59"/>
        <v>57.5</v>
      </c>
      <c r="Z183" s="838">
        <f t="shared" si="63"/>
        <v>14</v>
      </c>
      <c r="AA183" s="1040" t="str">
        <f t="shared" si="60"/>
        <v>Mật mía</v>
      </c>
      <c r="AB183" s="844" t="str">
        <f t="shared" si="60"/>
        <v>lít</v>
      </c>
      <c r="AC183" s="845">
        <f t="shared" si="60"/>
        <v>23</v>
      </c>
      <c r="AD183" s="858">
        <f t="shared" si="60"/>
        <v>23</v>
      </c>
      <c r="AE183" s="832">
        <f t="shared" si="55"/>
        <v>0</v>
      </c>
      <c r="AF183" s="832">
        <f t="shared" si="56"/>
        <v>0</v>
      </c>
      <c r="AG183" s="832">
        <f t="shared" si="56"/>
        <v>5</v>
      </c>
      <c r="AH183" s="832">
        <f t="shared" si="56"/>
        <v>0</v>
      </c>
      <c r="AI183" s="824">
        <f t="shared" si="61"/>
        <v>115</v>
      </c>
      <c r="AJ183" s="879"/>
      <c r="AK183" s="827"/>
      <c r="AL183" s="878"/>
      <c r="AM183" s="827"/>
      <c r="AN183" s="849">
        <f t="shared" si="57"/>
        <v>0</v>
      </c>
      <c r="AO183" s="825">
        <f t="shared" si="58"/>
        <v>0</v>
      </c>
      <c r="AP183" s="825">
        <f t="shared" si="58"/>
        <v>0</v>
      </c>
      <c r="AQ183" s="825">
        <f t="shared" si="58"/>
        <v>2.5</v>
      </c>
      <c r="AR183" s="825">
        <f t="shared" si="58"/>
        <v>0</v>
      </c>
      <c r="AS183" s="825">
        <f t="shared" si="58"/>
        <v>57.5</v>
      </c>
      <c r="AT183" s="850">
        <f t="shared" si="64"/>
        <v>0</v>
      </c>
      <c r="AU183" s="1255" t="s">
        <v>835</v>
      </c>
      <c r="AV183" s="1256"/>
      <c r="AW183" s="1256"/>
      <c r="AX183" s="1256"/>
      <c r="AY183" s="1256"/>
      <c r="AZ183" s="870">
        <f>Q241</f>
        <v>363.69999999999891</v>
      </c>
    </row>
    <row r="184" spans="1:52" ht="13.5" customHeight="1">
      <c r="A184" s="838">
        <f t="shared" si="62"/>
        <v>15</v>
      </c>
      <c r="B184" s="1039" t="s">
        <v>514</v>
      </c>
      <c r="C184" s="817" t="s">
        <v>66</v>
      </c>
      <c r="D184" s="839">
        <v>80</v>
      </c>
      <c r="E184" s="852">
        <v>80</v>
      </c>
      <c r="F184" s="825"/>
      <c r="G184" s="854"/>
      <c r="H184" s="827">
        <v>0.2</v>
      </c>
      <c r="I184" s="842"/>
      <c r="J184" s="824">
        <f t="shared" si="53"/>
        <v>16</v>
      </c>
      <c r="K184" s="825"/>
      <c r="L184" s="825"/>
      <c r="M184" s="827">
        <v>0.3</v>
      </c>
      <c r="N184" s="827"/>
      <c r="O184" s="824">
        <f t="shared" si="65"/>
        <v>24</v>
      </c>
      <c r="P184" s="865"/>
      <c r="Q184" s="825"/>
      <c r="R184" s="877">
        <v>0.3</v>
      </c>
      <c r="S184" s="827"/>
      <c r="T184" s="846">
        <f t="shared" si="54"/>
        <v>24</v>
      </c>
      <c r="U184" s="825">
        <f t="shared" si="67"/>
        <v>0</v>
      </c>
      <c r="V184" s="825">
        <f t="shared" si="66"/>
        <v>0</v>
      </c>
      <c r="W184" s="827">
        <f t="shared" si="59"/>
        <v>0.8</v>
      </c>
      <c r="X184" s="827">
        <f t="shared" si="59"/>
        <v>0</v>
      </c>
      <c r="Y184" s="824">
        <f t="shared" si="59"/>
        <v>64</v>
      </c>
      <c r="Z184" s="838">
        <f t="shared" si="63"/>
        <v>15</v>
      </c>
      <c r="AA184" s="1040" t="str">
        <f t="shared" si="60"/>
        <v>Ót bột</v>
      </c>
      <c r="AB184" s="844" t="str">
        <f t="shared" si="60"/>
        <v>kg</v>
      </c>
      <c r="AC184" s="845">
        <f t="shared" si="60"/>
        <v>80</v>
      </c>
      <c r="AD184" s="858">
        <f t="shared" si="60"/>
        <v>80</v>
      </c>
      <c r="AE184" s="832">
        <f t="shared" si="55"/>
        <v>0</v>
      </c>
      <c r="AF184" s="832">
        <f t="shared" si="56"/>
        <v>0</v>
      </c>
      <c r="AG184" s="832">
        <f t="shared" si="56"/>
        <v>5.4</v>
      </c>
      <c r="AH184" s="832">
        <f t="shared" si="56"/>
        <v>0</v>
      </c>
      <c r="AI184" s="824">
        <f t="shared" si="61"/>
        <v>432</v>
      </c>
      <c r="AJ184" s="879"/>
      <c r="AK184" s="827"/>
      <c r="AL184" s="878"/>
      <c r="AM184" s="827"/>
      <c r="AN184" s="849">
        <f t="shared" si="57"/>
        <v>0</v>
      </c>
      <c r="AO184" s="825">
        <f t="shared" si="58"/>
        <v>0</v>
      </c>
      <c r="AP184" s="825">
        <f t="shared" si="58"/>
        <v>0</v>
      </c>
      <c r="AQ184" s="825">
        <f t="shared" si="58"/>
        <v>0.8</v>
      </c>
      <c r="AR184" s="825">
        <f t="shared" si="58"/>
        <v>0</v>
      </c>
      <c r="AS184" s="825">
        <f t="shared" si="58"/>
        <v>64</v>
      </c>
      <c r="AT184" s="850">
        <f t="shared" si="64"/>
        <v>0</v>
      </c>
      <c r="AU184" s="1255" t="s">
        <v>836</v>
      </c>
      <c r="AV184" s="1256"/>
      <c r="AW184" s="1256"/>
      <c r="AX184" s="1256"/>
      <c r="AY184" s="1256"/>
      <c r="AZ184" s="870"/>
    </row>
    <row r="185" spans="1:52" ht="13.5" customHeight="1">
      <c r="A185" s="838">
        <f t="shared" si="62"/>
        <v>16</v>
      </c>
      <c r="B185" s="1039" t="s">
        <v>49</v>
      </c>
      <c r="C185" s="817" t="s">
        <v>66</v>
      </c>
      <c r="D185" s="839">
        <v>40</v>
      </c>
      <c r="E185" s="852">
        <v>40</v>
      </c>
      <c r="F185" s="825"/>
      <c r="G185" s="854"/>
      <c r="H185" s="827">
        <v>0.2</v>
      </c>
      <c r="I185" s="842"/>
      <c r="J185" s="824">
        <f t="shared" si="53"/>
        <v>8</v>
      </c>
      <c r="K185" s="825"/>
      <c r="L185" s="825"/>
      <c r="M185" s="827">
        <v>0.3</v>
      </c>
      <c r="N185" s="827"/>
      <c r="O185" s="824">
        <f t="shared" si="65"/>
        <v>12</v>
      </c>
      <c r="P185" s="865"/>
      <c r="Q185" s="825"/>
      <c r="R185" s="877">
        <v>0.3</v>
      </c>
      <c r="S185" s="827"/>
      <c r="T185" s="846">
        <f t="shared" si="54"/>
        <v>12</v>
      </c>
      <c r="U185" s="825">
        <f t="shared" si="67"/>
        <v>0</v>
      </c>
      <c r="V185" s="825">
        <f t="shared" si="66"/>
        <v>0</v>
      </c>
      <c r="W185" s="827">
        <f t="shared" si="59"/>
        <v>0.8</v>
      </c>
      <c r="X185" s="827">
        <f t="shared" si="59"/>
        <v>0</v>
      </c>
      <c r="Y185" s="1041">
        <f t="shared" si="59"/>
        <v>32</v>
      </c>
      <c r="Z185" s="838">
        <f t="shared" si="63"/>
        <v>16</v>
      </c>
      <c r="AA185" s="1040" t="str">
        <f t="shared" si="60"/>
        <v>Bột nghệ</v>
      </c>
      <c r="AB185" s="844" t="str">
        <f t="shared" si="60"/>
        <v>kg</v>
      </c>
      <c r="AC185" s="845">
        <f t="shared" si="60"/>
        <v>40</v>
      </c>
      <c r="AD185" s="858">
        <f t="shared" si="60"/>
        <v>40</v>
      </c>
      <c r="AE185" s="832">
        <f t="shared" si="55"/>
        <v>0</v>
      </c>
      <c r="AF185" s="832">
        <f t="shared" si="56"/>
        <v>0</v>
      </c>
      <c r="AG185" s="832">
        <f t="shared" si="56"/>
        <v>3.4000000000000004</v>
      </c>
      <c r="AH185" s="832">
        <f t="shared" si="56"/>
        <v>0</v>
      </c>
      <c r="AI185" s="824">
        <f t="shared" si="61"/>
        <v>136</v>
      </c>
      <c r="AJ185" s="879"/>
      <c r="AK185" s="827"/>
      <c r="AL185" s="878"/>
      <c r="AM185" s="827"/>
      <c r="AN185" s="849">
        <f t="shared" si="57"/>
        <v>0</v>
      </c>
      <c r="AO185" s="825">
        <f t="shared" si="58"/>
        <v>0</v>
      </c>
      <c r="AP185" s="825">
        <f t="shared" si="58"/>
        <v>0</v>
      </c>
      <c r="AQ185" s="825">
        <f t="shared" si="58"/>
        <v>0.8</v>
      </c>
      <c r="AR185" s="825">
        <f t="shared" si="58"/>
        <v>0</v>
      </c>
      <c r="AS185" s="825">
        <f t="shared" si="58"/>
        <v>32</v>
      </c>
      <c r="AT185" s="850">
        <f t="shared" si="64"/>
        <v>0</v>
      </c>
      <c r="AU185" s="1255" t="s">
        <v>799</v>
      </c>
      <c r="AV185" s="1256"/>
      <c r="AW185" s="1256"/>
      <c r="AX185" s="1256"/>
      <c r="AY185" s="1256"/>
      <c r="AZ185" s="870"/>
    </row>
    <row r="186" spans="1:52" ht="13.5" customHeight="1">
      <c r="A186" s="838">
        <f t="shared" si="62"/>
        <v>17</v>
      </c>
      <c r="B186" s="920" t="s">
        <v>373</v>
      </c>
      <c r="C186" s="817" t="s">
        <v>66</v>
      </c>
      <c r="D186" s="839">
        <v>43</v>
      </c>
      <c r="E186" s="852">
        <v>43</v>
      </c>
      <c r="F186" s="825"/>
      <c r="G186" s="854"/>
      <c r="H186" s="827">
        <v>0.5</v>
      </c>
      <c r="I186" s="842"/>
      <c r="J186" s="824">
        <f t="shared" si="53"/>
        <v>21.5</v>
      </c>
      <c r="K186" s="825"/>
      <c r="L186" s="825"/>
      <c r="M186" s="827">
        <v>1</v>
      </c>
      <c r="N186" s="827"/>
      <c r="O186" s="824">
        <f t="shared" si="65"/>
        <v>43</v>
      </c>
      <c r="P186" s="865"/>
      <c r="Q186" s="825"/>
      <c r="R186" s="877">
        <v>1</v>
      </c>
      <c r="S186" s="827"/>
      <c r="T186" s="846">
        <f t="shared" si="54"/>
        <v>43</v>
      </c>
      <c r="U186" s="825">
        <f t="shared" si="67"/>
        <v>0</v>
      </c>
      <c r="V186" s="825">
        <f t="shared" si="66"/>
        <v>0</v>
      </c>
      <c r="W186" s="827">
        <f t="shared" si="59"/>
        <v>2.5</v>
      </c>
      <c r="X186" s="827">
        <f t="shared" si="59"/>
        <v>0</v>
      </c>
      <c r="Y186" s="824">
        <f t="shared" si="59"/>
        <v>107.5</v>
      </c>
      <c r="Z186" s="838">
        <f t="shared" si="63"/>
        <v>17</v>
      </c>
      <c r="AA186" s="1037" t="str">
        <f t="shared" si="60"/>
        <v>Vừng lạc</v>
      </c>
      <c r="AB186" s="844" t="str">
        <f t="shared" si="60"/>
        <v>kg</v>
      </c>
      <c r="AC186" s="845">
        <f t="shared" si="60"/>
        <v>43</v>
      </c>
      <c r="AD186" s="858">
        <f t="shared" si="60"/>
        <v>43</v>
      </c>
      <c r="AE186" s="832">
        <f t="shared" si="55"/>
        <v>0</v>
      </c>
      <c r="AF186" s="832">
        <f>AF104+AK104-AP104</f>
        <v>0</v>
      </c>
      <c r="AG186" s="832">
        <f>AG104+AL104-AQ104</f>
        <v>8.3000000000000007</v>
      </c>
      <c r="AH186" s="832">
        <f>AH104+AM104-AR104</f>
        <v>0</v>
      </c>
      <c r="AI186" s="824">
        <f t="shared" si="61"/>
        <v>356.90000000000003</v>
      </c>
      <c r="AJ186" s="879">
        <f>U186</f>
        <v>0</v>
      </c>
      <c r="AK186" s="879">
        <f>V186</f>
        <v>0</v>
      </c>
      <c r="AL186" s="879"/>
      <c r="AM186" s="879">
        <f>X186</f>
        <v>0</v>
      </c>
      <c r="AN186" s="849">
        <f t="shared" si="57"/>
        <v>0</v>
      </c>
      <c r="AO186" s="825">
        <f t="shared" si="58"/>
        <v>0</v>
      </c>
      <c r="AP186" s="825">
        <f t="shared" si="58"/>
        <v>0</v>
      </c>
      <c r="AQ186" s="825">
        <f t="shared" si="58"/>
        <v>2.5</v>
      </c>
      <c r="AR186" s="825">
        <f t="shared" si="58"/>
        <v>0</v>
      </c>
      <c r="AS186" s="825">
        <f t="shared" si="58"/>
        <v>107.5</v>
      </c>
      <c r="AT186" s="850">
        <f t="shared" si="64"/>
        <v>0</v>
      </c>
      <c r="AU186" s="1255" t="s">
        <v>800</v>
      </c>
      <c r="AV186" s="1256"/>
      <c r="AW186" s="1256"/>
      <c r="AX186" s="1256"/>
      <c r="AY186" s="1256"/>
      <c r="AZ186" s="870"/>
    </row>
    <row r="187" spans="1:52" ht="13.5" customHeight="1">
      <c r="A187" s="838">
        <f t="shared" si="62"/>
        <v>18</v>
      </c>
      <c r="B187" s="931" t="s">
        <v>853</v>
      </c>
      <c r="C187" s="817" t="s">
        <v>66</v>
      </c>
      <c r="D187" s="839">
        <v>30</v>
      </c>
      <c r="E187" s="852">
        <v>6</v>
      </c>
      <c r="F187" s="825"/>
      <c r="G187" s="854"/>
      <c r="H187" s="827">
        <v>0.5</v>
      </c>
      <c r="I187" s="842"/>
      <c r="J187" s="824">
        <f t="shared" si="53"/>
        <v>3</v>
      </c>
      <c r="K187" s="825"/>
      <c r="L187" s="825"/>
      <c r="M187" s="827">
        <v>1</v>
      </c>
      <c r="N187" s="827"/>
      <c r="O187" s="824">
        <f t="shared" si="65"/>
        <v>6</v>
      </c>
      <c r="P187" s="865"/>
      <c r="Q187" s="825"/>
      <c r="R187" s="877">
        <v>1</v>
      </c>
      <c r="S187" s="827"/>
      <c r="T187" s="846">
        <f t="shared" si="54"/>
        <v>6</v>
      </c>
      <c r="U187" s="825"/>
      <c r="V187" s="825">
        <f t="shared" si="66"/>
        <v>0</v>
      </c>
      <c r="W187" s="827">
        <f t="shared" si="66"/>
        <v>2.5</v>
      </c>
      <c r="X187" s="827">
        <f t="shared" si="66"/>
        <v>0</v>
      </c>
      <c r="Y187" s="824">
        <f t="shared" si="66"/>
        <v>15</v>
      </c>
      <c r="Z187" s="838">
        <f t="shared" si="63"/>
        <v>18</v>
      </c>
      <c r="AA187" s="1037" t="str">
        <f t="shared" si="60"/>
        <v>Tăm bao tay</v>
      </c>
      <c r="AB187" s="844" t="str">
        <f t="shared" si="60"/>
        <v>kg</v>
      </c>
      <c r="AC187" s="845">
        <f t="shared" si="60"/>
        <v>30</v>
      </c>
      <c r="AD187" s="858">
        <f t="shared" si="60"/>
        <v>6</v>
      </c>
      <c r="AE187" s="832">
        <f t="shared" ref="AE187:AH202" si="68">AE105+AJ105-AO105</f>
        <v>0</v>
      </c>
      <c r="AF187" s="832">
        <f t="shared" si="68"/>
        <v>0</v>
      </c>
      <c r="AG187" s="832">
        <f t="shared" si="68"/>
        <v>34.5</v>
      </c>
      <c r="AH187" s="832">
        <f t="shared" si="68"/>
        <v>0</v>
      </c>
      <c r="AI187" s="824">
        <f t="shared" si="61"/>
        <v>207</v>
      </c>
      <c r="AJ187" s="879">
        <f t="shared" ref="AJ187:AL232" si="69">U187</f>
        <v>0</v>
      </c>
      <c r="AK187" s="879">
        <f t="shared" si="69"/>
        <v>0</v>
      </c>
      <c r="AL187" s="879"/>
      <c r="AM187" s="879">
        <f t="shared" ref="AM187:AM232" si="70">X187</f>
        <v>0</v>
      </c>
      <c r="AN187" s="849">
        <f t="shared" ref="AN187:AN232" si="71">SUM(AJ187:AM187)*$E187</f>
        <v>0</v>
      </c>
      <c r="AO187" s="825">
        <f t="shared" si="58"/>
        <v>0</v>
      </c>
      <c r="AP187" s="825">
        <f t="shared" si="58"/>
        <v>0</v>
      </c>
      <c r="AQ187" s="825">
        <f t="shared" si="58"/>
        <v>2.5</v>
      </c>
      <c r="AR187" s="825">
        <f t="shared" si="58"/>
        <v>0</v>
      </c>
      <c r="AS187" s="825">
        <f t="shared" si="58"/>
        <v>15</v>
      </c>
      <c r="AT187" s="850">
        <f t="shared" si="64"/>
        <v>60</v>
      </c>
      <c r="AU187" s="1255" t="s">
        <v>801</v>
      </c>
      <c r="AV187" s="1256"/>
      <c r="AW187" s="1256"/>
      <c r="AX187" s="1256"/>
      <c r="AY187" s="1256"/>
      <c r="AZ187" s="870"/>
    </row>
    <row r="188" spans="1:52" ht="13.5" customHeight="1">
      <c r="A188" s="838">
        <f t="shared" si="62"/>
        <v>19</v>
      </c>
      <c r="B188" s="931" t="s">
        <v>176</v>
      </c>
      <c r="C188" s="896" t="s">
        <v>389</v>
      </c>
      <c r="D188" s="897">
        <v>9</v>
      </c>
      <c r="E188" s="898">
        <v>9</v>
      </c>
      <c r="F188" s="825"/>
      <c r="G188" s="909"/>
      <c r="H188" s="827">
        <v>0.5</v>
      </c>
      <c r="I188" s="842"/>
      <c r="J188" s="824">
        <f t="shared" si="53"/>
        <v>4.5</v>
      </c>
      <c r="K188" s="825" t="s">
        <v>887</v>
      </c>
      <c r="L188" s="825"/>
      <c r="M188" s="827">
        <v>1</v>
      </c>
      <c r="N188" s="827"/>
      <c r="O188" s="824">
        <f t="shared" si="65"/>
        <v>9</v>
      </c>
      <c r="P188" s="865"/>
      <c r="Q188" s="853"/>
      <c r="R188" s="877">
        <v>1</v>
      </c>
      <c r="S188" s="827"/>
      <c r="T188" s="846">
        <f t="shared" si="54"/>
        <v>9</v>
      </c>
      <c r="U188" s="825">
        <f>SUM(F188,K188,P188)</f>
        <v>0</v>
      </c>
      <c r="V188" s="825">
        <f t="shared" si="66"/>
        <v>0</v>
      </c>
      <c r="W188" s="827">
        <f t="shared" si="66"/>
        <v>2.5</v>
      </c>
      <c r="X188" s="827">
        <f t="shared" si="66"/>
        <v>0</v>
      </c>
      <c r="Y188" s="824">
        <f t="shared" si="66"/>
        <v>22.5</v>
      </c>
      <c r="Z188" s="838">
        <f t="shared" si="63"/>
        <v>19</v>
      </c>
      <c r="AA188" s="1037" t="str">
        <f t="shared" si="60"/>
        <v>Dấm chua</v>
      </c>
      <c r="AB188" s="844" t="str">
        <f t="shared" si="60"/>
        <v>lít</v>
      </c>
      <c r="AC188" s="845">
        <f t="shared" si="60"/>
        <v>9</v>
      </c>
      <c r="AD188" s="858">
        <f t="shared" si="60"/>
        <v>9</v>
      </c>
      <c r="AE188" s="832">
        <f t="shared" si="68"/>
        <v>0</v>
      </c>
      <c r="AF188" s="832">
        <f t="shared" si="68"/>
        <v>0</v>
      </c>
      <c r="AG188" s="832">
        <f t="shared" si="68"/>
        <v>5.5</v>
      </c>
      <c r="AH188" s="832">
        <f t="shared" si="68"/>
        <v>0</v>
      </c>
      <c r="AI188" s="824">
        <f t="shared" si="61"/>
        <v>49.5</v>
      </c>
      <c r="AJ188" s="879">
        <f t="shared" si="69"/>
        <v>0</v>
      </c>
      <c r="AK188" s="879">
        <f t="shared" si="69"/>
        <v>0</v>
      </c>
      <c r="AL188" s="879"/>
      <c r="AM188" s="879">
        <f t="shared" si="70"/>
        <v>0</v>
      </c>
      <c r="AN188" s="849">
        <f t="shared" si="71"/>
        <v>0</v>
      </c>
      <c r="AO188" s="825">
        <f t="shared" si="58"/>
        <v>0</v>
      </c>
      <c r="AP188" s="825">
        <f t="shared" si="58"/>
        <v>0</v>
      </c>
      <c r="AQ188" s="825">
        <f t="shared" si="58"/>
        <v>2.5</v>
      </c>
      <c r="AR188" s="825">
        <f t="shared" si="58"/>
        <v>0</v>
      </c>
      <c r="AS188" s="825">
        <f t="shared" si="58"/>
        <v>22.5</v>
      </c>
      <c r="AT188" s="850">
        <f t="shared" si="64"/>
        <v>0</v>
      </c>
      <c r="AU188" s="893" t="s">
        <v>802</v>
      </c>
      <c r="AV188" s="894"/>
      <c r="AW188" s="894"/>
      <c r="AX188" s="894"/>
      <c r="AY188" s="894"/>
      <c r="AZ188" s="870">
        <f>AZ182+SUM(AZ183:AZ187)</f>
        <v>10139.699999999999</v>
      </c>
    </row>
    <row r="189" spans="1:52" ht="13.5" customHeight="1">
      <c r="A189" s="838">
        <f t="shared" si="62"/>
        <v>20</v>
      </c>
      <c r="B189" s="911" t="s">
        <v>158</v>
      </c>
      <c r="C189" s="902" t="s">
        <v>66</v>
      </c>
      <c r="D189" s="903">
        <v>30</v>
      </c>
      <c r="E189" s="904">
        <v>30</v>
      </c>
      <c r="F189" s="825"/>
      <c r="G189" s="909"/>
      <c r="H189" s="827">
        <v>0.5</v>
      </c>
      <c r="I189" s="842"/>
      <c r="J189" s="824">
        <f t="shared" si="53"/>
        <v>15</v>
      </c>
      <c r="K189" s="853"/>
      <c r="L189" s="828"/>
      <c r="M189" s="827">
        <v>1</v>
      </c>
      <c r="N189" s="827"/>
      <c r="O189" s="824">
        <f t="shared" si="65"/>
        <v>30</v>
      </c>
      <c r="P189" s="856"/>
      <c r="Q189" s="828"/>
      <c r="R189" s="891">
        <v>1</v>
      </c>
      <c r="S189" s="827"/>
      <c r="T189" s="846">
        <f t="shared" si="54"/>
        <v>30</v>
      </c>
      <c r="U189" s="825">
        <f>SUM(F189,K189,P189)</f>
        <v>0</v>
      </c>
      <c r="V189" s="828">
        <f t="shared" si="66"/>
        <v>0</v>
      </c>
      <c r="W189" s="827">
        <f t="shared" si="66"/>
        <v>2.5</v>
      </c>
      <c r="X189" s="827">
        <f t="shared" si="66"/>
        <v>0</v>
      </c>
      <c r="Y189" s="824">
        <f t="shared" si="66"/>
        <v>75</v>
      </c>
      <c r="Z189" s="838">
        <f t="shared" si="63"/>
        <v>20</v>
      </c>
      <c r="AA189" s="1037" t="str">
        <f t="shared" si="60"/>
        <v>Chè vằng</v>
      </c>
      <c r="AB189" s="844" t="str">
        <f t="shared" si="60"/>
        <v>kg</v>
      </c>
      <c r="AC189" s="845">
        <f t="shared" si="60"/>
        <v>30</v>
      </c>
      <c r="AD189" s="858">
        <f t="shared" si="60"/>
        <v>30</v>
      </c>
      <c r="AE189" s="832">
        <f t="shared" si="68"/>
        <v>0</v>
      </c>
      <c r="AF189" s="832">
        <f t="shared" si="68"/>
        <v>0</v>
      </c>
      <c r="AG189" s="832">
        <f t="shared" si="68"/>
        <v>9.5</v>
      </c>
      <c r="AH189" s="832">
        <f t="shared" si="68"/>
        <v>0</v>
      </c>
      <c r="AI189" s="824">
        <f t="shared" si="61"/>
        <v>285</v>
      </c>
      <c r="AJ189" s="879">
        <f t="shared" si="69"/>
        <v>0</v>
      </c>
      <c r="AK189" s="879">
        <f t="shared" si="69"/>
        <v>0</v>
      </c>
      <c r="AL189" s="879"/>
      <c r="AM189" s="879">
        <f t="shared" si="70"/>
        <v>0</v>
      </c>
      <c r="AN189" s="849">
        <f t="shared" si="71"/>
        <v>0</v>
      </c>
      <c r="AO189" s="825">
        <f t="shared" si="58"/>
        <v>0</v>
      </c>
      <c r="AP189" s="825">
        <f t="shared" si="58"/>
        <v>0</v>
      </c>
      <c r="AQ189" s="825">
        <f t="shared" si="58"/>
        <v>2.5</v>
      </c>
      <c r="AR189" s="825">
        <f t="shared" si="58"/>
        <v>0</v>
      </c>
      <c r="AS189" s="825">
        <f t="shared" si="58"/>
        <v>75</v>
      </c>
      <c r="AT189" s="850">
        <f t="shared" si="64"/>
        <v>0</v>
      </c>
      <c r="AU189" s="1274" t="s">
        <v>803</v>
      </c>
      <c r="AV189" s="1275"/>
      <c r="AW189" s="1275"/>
      <c r="AX189" s="1275"/>
      <c r="AY189" s="1275"/>
      <c r="AZ189" s="870"/>
    </row>
    <row r="190" spans="1:52" ht="13.5" customHeight="1">
      <c r="A190" s="838">
        <f t="shared" si="62"/>
        <v>21</v>
      </c>
      <c r="B190" s="911" t="s">
        <v>166</v>
      </c>
      <c r="C190" s="844" t="s">
        <v>66</v>
      </c>
      <c r="D190" s="907">
        <v>30</v>
      </c>
      <c r="E190" s="824">
        <v>30</v>
      </c>
      <c r="F190" s="853"/>
      <c r="G190" s="909"/>
      <c r="H190" s="827"/>
      <c r="I190" s="863"/>
      <c r="J190" s="824">
        <f t="shared" si="53"/>
        <v>0</v>
      </c>
      <c r="K190" s="825"/>
      <c r="L190" s="853"/>
      <c r="M190" s="827">
        <v>0.1</v>
      </c>
      <c r="N190" s="827"/>
      <c r="O190" s="824">
        <f t="shared" si="65"/>
        <v>3</v>
      </c>
      <c r="P190" s="857"/>
      <c r="Q190" s="853"/>
      <c r="R190" s="877">
        <v>0.1</v>
      </c>
      <c r="S190" s="827"/>
      <c r="T190" s="846">
        <f t="shared" si="54"/>
        <v>3</v>
      </c>
      <c r="U190" s="825">
        <f>SUM(F190,K190,P190)</f>
        <v>0</v>
      </c>
      <c r="V190" s="825">
        <f t="shared" si="66"/>
        <v>0</v>
      </c>
      <c r="W190" s="827">
        <f t="shared" si="66"/>
        <v>0.2</v>
      </c>
      <c r="X190" s="827">
        <f t="shared" si="66"/>
        <v>0</v>
      </c>
      <c r="Y190" s="824">
        <f t="shared" si="66"/>
        <v>6</v>
      </c>
      <c r="Z190" s="838">
        <f t="shared" si="63"/>
        <v>21</v>
      </c>
      <c r="AA190" s="1037" t="str">
        <f t="shared" si="60"/>
        <v>Hành tăm</v>
      </c>
      <c r="AB190" s="844" t="str">
        <f t="shared" si="60"/>
        <v>kg</v>
      </c>
      <c r="AC190" s="845">
        <f t="shared" si="60"/>
        <v>30</v>
      </c>
      <c r="AD190" s="858">
        <f t="shared" si="60"/>
        <v>30</v>
      </c>
      <c r="AE190" s="832">
        <f t="shared" si="68"/>
        <v>0</v>
      </c>
      <c r="AF190" s="832">
        <f t="shared" si="68"/>
        <v>0</v>
      </c>
      <c r="AG190" s="832">
        <f t="shared" si="68"/>
        <v>1.5000000000000002</v>
      </c>
      <c r="AH190" s="832">
        <f t="shared" si="68"/>
        <v>0</v>
      </c>
      <c r="AI190" s="824">
        <f t="shared" si="61"/>
        <v>45.000000000000007</v>
      </c>
      <c r="AJ190" s="879">
        <f t="shared" si="69"/>
        <v>0</v>
      </c>
      <c r="AK190" s="879">
        <f t="shared" si="69"/>
        <v>0</v>
      </c>
      <c r="AL190" s="879"/>
      <c r="AM190" s="879">
        <f t="shared" si="70"/>
        <v>0</v>
      </c>
      <c r="AN190" s="849">
        <f t="shared" si="71"/>
        <v>0</v>
      </c>
      <c r="AO190" s="825">
        <f t="shared" si="58"/>
        <v>0</v>
      </c>
      <c r="AP190" s="825">
        <f t="shared" si="58"/>
        <v>0</v>
      </c>
      <c r="AQ190" s="825">
        <f t="shared" si="58"/>
        <v>0.2</v>
      </c>
      <c r="AR190" s="825">
        <f t="shared" si="58"/>
        <v>0</v>
      </c>
      <c r="AS190" s="825">
        <f t="shared" si="58"/>
        <v>6</v>
      </c>
      <c r="AT190" s="850">
        <f t="shared" si="64"/>
        <v>0</v>
      </c>
      <c r="AU190" s="4" t="s">
        <v>804</v>
      </c>
      <c r="AV190" s="3"/>
      <c r="AW190" s="3"/>
      <c r="AX190" s="3"/>
      <c r="AY190" s="3"/>
      <c r="AZ190" s="870">
        <f>Y239</f>
        <v>8624</v>
      </c>
    </row>
    <row r="191" spans="1:52" ht="13.5" customHeight="1">
      <c r="A191" s="838">
        <f t="shared" si="62"/>
        <v>22</v>
      </c>
      <c r="B191" s="911" t="s">
        <v>145</v>
      </c>
      <c r="C191" s="844" t="s">
        <v>389</v>
      </c>
      <c r="D191" s="907">
        <v>16</v>
      </c>
      <c r="E191" s="824">
        <v>16</v>
      </c>
      <c r="F191" s="825"/>
      <c r="G191" s="909"/>
      <c r="H191" s="827">
        <v>1</v>
      </c>
      <c r="I191" s="842"/>
      <c r="J191" s="824">
        <f t="shared" si="53"/>
        <v>16</v>
      </c>
      <c r="K191" s="878"/>
      <c r="L191" s="828"/>
      <c r="M191" s="827">
        <v>1</v>
      </c>
      <c r="N191" s="926"/>
      <c r="O191" s="824">
        <f t="shared" si="65"/>
        <v>16</v>
      </c>
      <c r="P191" s="857"/>
      <c r="Q191" s="828"/>
      <c r="R191" s="877">
        <v>1</v>
      </c>
      <c r="S191" s="827"/>
      <c r="T191" s="846">
        <f t="shared" si="54"/>
        <v>16</v>
      </c>
      <c r="U191" s="825">
        <f t="shared" ref="U191:U231" si="72">SUM(F191,K191,P191)</f>
        <v>0</v>
      </c>
      <c r="V191" s="828">
        <f t="shared" si="66"/>
        <v>0</v>
      </c>
      <c r="W191" s="827">
        <f t="shared" si="66"/>
        <v>3</v>
      </c>
      <c r="X191" s="827">
        <f t="shared" si="66"/>
        <v>0</v>
      </c>
      <c r="Y191" s="824">
        <f t="shared" si="66"/>
        <v>48</v>
      </c>
      <c r="Z191" s="838">
        <f t="shared" si="63"/>
        <v>22</v>
      </c>
      <c r="AA191" s="1037" t="str">
        <f t="shared" si="60"/>
        <v>Dầu rửa</v>
      </c>
      <c r="AB191" s="844" t="str">
        <f t="shared" si="60"/>
        <v>lít</v>
      </c>
      <c r="AC191" s="845">
        <f t="shared" si="60"/>
        <v>16</v>
      </c>
      <c r="AD191" s="858">
        <f t="shared" si="60"/>
        <v>16</v>
      </c>
      <c r="AE191" s="832">
        <f t="shared" si="68"/>
        <v>0</v>
      </c>
      <c r="AF191" s="832">
        <f t="shared" si="68"/>
        <v>0</v>
      </c>
      <c r="AG191" s="832">
        <f t="shared" si="68"/>
        <v>29</v>
      </c>
      <c r="AH191" s="832">
        <f t="shared" si="68"/>
        <v>0</v>
      </c>
      <c r="AI191" s="824">
        <f t="shared" si="61"/>
        <v>464</v>
      </c>
      <c r="AJ191" s="879">
        <f t="shared" si="69"/>
        <v>0</v>
      </c>
      <c r="AK191" s="879">
        <f t="shared" si="69"/>
        <v>0</v>
      </c>
      <c r="AL191" s="879"/>
      <c r="AM191" s="879">
        <f t="shared" si="70"/>
        <v>0</v>
      </c>
      <c r="AN191" s="849">
        <f t="shared" si="71"/>
        <v>0</v>
      </c>
      <c r="AO191" s="825">
        <f t="shared" si="58"/>
        <v>0</v>
      </c>
      <c r="AP191" s="825">
        <f t="shared" si="58"/>
        <v>0</v>
      </c>
      <c r="AQ191" s="825">
        <f t="shared" si="58"/>
        <v>3</v>
      </c>
      <c r="AR191" s="825">
        <f t="shared" si="58"/>
        <v>0</v>
      </c>
      <c r="AS191" s="825">
        <f t="shared" si="58"/>
        <v>48</v>
      </c>
      <c r="AT191" s="850">
        <f t="shared" si="64"/>
        <v>0</v>
      </c>
      <c r="AU191" s="4" t="s">
        <v>805</v>
      </c>
      <c r="AV191" s="3"/>
      <c r="AW191" s="3"/>
      <c r="AX191" s="3"/>
      <c r="AY191" s="3"/>
      <c r="AZ191" s="870">
        <f>Q242</f>
        <v>0</v>
      </c>
    </row>
    <row r="192" spans="1:52" ht="13.5" customHeight="1">
      <c r="A192" s="838">
        <f t="shared" si="62"/>
        <v>23</v>
      </c>
      <c r="B192" s="911" t="s">
        <v>136</v>
      </c>
      <c r="C192" s="844" t="s">
        <v>66</v>
      </c>
      <c r="D192" s="907">
        <v>120</v>
      </c>
      <c r="E192" s="824">
        <v>120</v>
      </c>
      <c r="F192" s="825"/>
      <c r="G192" s="909"/>
      <c r="H192" s="827">
        <v>2</v>
      </c>
      <c r="I192" s="842"/>
      <c r="J192" s="824">
        <f t="shared" si="53"/>
        <v>240</v>
      </c>
      <c r="K192" s="853"/>
      <c r="L192" s="828"/>
      <c r="M192" s="910"/>
      <c r="N192" s="827"/>
      <c r="O192" s="824">
        <f t="shared" si="65"/>
        <v>0</v>
      </c>
      <c r="P192" s="857" t="s">
        <v>883</v>
      </c>
      <c r="Q192" s="828"/>
      <c r="R192" s="877"/>
      <c r="S192" s="827"/>
      <c r="T192" s="846">
        <f t="shared" si="54"/>
        <v>0</v>
      </c>
      <c r="U192" s="878">
        <f t="shared" si="72"/>
        <v>0</v>
      </c>
      <c r="V192" s="828">
        <f t="shared" si="66"/>
        <v>0</v>
      </c>
      <c r="W192" s="827">
        <f t="shared" si="66"/>
        <v>2</v>
      </c>
      <c r="X192" s="827">
        <f t="shared" si="66"/>
        <v>0</v>
      </c>
      <c r="Y192" s="824">
        <f t="shared" si="66"/>
        <v>240</v>
      </c>
      <c r="Z192" s="838">
        <f t="shared" si="63"/>
        <v>23</v>
      </c>
      <c r="AA192" s="1037" t="str">
        <f t="shared" si="60"/>
        <v>Cá khô</v>
      </c>
      <c r="AB192" s="844" t="str">
        <f t="shared" si="60"/>
        <v>kg</v>
      </c>
      <c r="AC192" s="845">
        <f t="shared" si="60"/>
        <v>120</v>
      </c>
      <c r="AD192" s="858">
        <f t="shared" si="60"/>
        <v>120</v>
      </c>
      <c r="AE192" s="832">
        <f t="shared" si="68"/>
        <v>0</v>
      </c>
      <c r="AF192" s="832">
        <f t="shared" si="68"/>
        <v>0</v>
      </c>
      <c r="AG192" s="832">
        <f t="shared" si="68"/>
        <v>7</v>
      </c>
      <c r="AH192" s="832">
        <f t="shared" si="68"/>
        <v>0</v>
      </c>
      <c r="AI192" s="824">
        <f t="shared" si="61"/>
        <v>840</v>
      </c>
      <c r="AJ192" s="879">
        <f t="shared" si="69"/>
        <v>0</v>
      </c>
      <c r="AK192" s="879">
        <f t="shared" si="69"/>
        <v>0</v>
      </c>
      <c r="AL192" s="879"/>
      <c r="AM192" s="879">
        <f t="shared" si="70"/>
        <v>0</v>
      </c>
      <c r="AN192" s="849">
        <f t="shared" si="71"/>
        <v>0</v>
      </c>
      <c r="AO192" s="825">
        <f t="shared" si="58"/>
        <v>0</v>
      </c>
      <c r="AP192" s="825">
        <f t="shared" si="58"/>
        <v>0</v>
      </c>
      <c r="AQ192" s="825">
        <f t="shared" si="58"/>
        <v>2</v>
      </c>
      <c r="AR192" s="825">
        <f t="shared" si="58"/>
        <v>0</v>
      </c>
      <c r="AS192" s="825">
        <f t="shared" si="58"/>
        <v>240</v>
      </c>
      <c r="AT192" s="850">
        <f t="shared" si="64"/>
        <v>0</v>
      </c>
      <c r="AU192" s="893" t="s">
        <v>806</v>
      </c>
      <c r="AV192" s="894"/>
      <c r="AW192" s="894"/>
      <c r="AX192" s="894"/>
      <c r="AY192" s="894"/>
      <c r="AZ192" s="870">
        <f>SUM(AZ190:AZ191)</f>
        <v>8624</v>
      </c>
    </row>
    <row r="193" spans="1:52" ht="13.5" customHeight="1">
      <c r="A193" s="838">
        <f t="shared" si="62"/>
        <v>24</v>
      </c>
      <c r="B193" s="911" t="s">
        <v>183</v>
      </c>
      <c r="C193" s="844" t="s">
        <v>66</v>
      </c>
      <c r="D193" s="907">
        <v>30</v>
      </c>
      <c r="E193" s="824">
        <v>30</v>
      </c>
      <c r="F193" s="878"/>
      <c r="G193" s="872"/>
      <c r="H193" s="928"/>
      <c r="I193" s="842"/>
      <c r="J193" s="824">
        <f t="shared" si="53"/>
        <v>0</v>
      </c>
      <c r="K193" s="878"/>
      <c r="L193" s="828"/>
      <c r="M193" s="827">
        <v>0.1</v>
      </c>
      <c r="N193" s="827"/>
      <c r="O193" s="824">
        <f t="shared" si="65"/>
        <v>3</v>
      </c>
      <c r="P193" s="857"/>
      <c r="Q193" s="828"/>
      <c r="R193" s="827">
        <v>0.1</v>
      </c>
      <c r="S193" s="827"/>
      <c r="T193" s="846">
        <f t="shared" si="54"/>
        <v>3</v>
      </c>
      <c r="U193" s="825">
        <f t="shared" si="72"/>
        <v>0</v>
      </c>
      <c r="V193" s="832">
        <f t="shared" si="66"/>
        <v>0</v>
      </c>
      <c r="W193" s="827">
        <f t="shared" si="66"/>
        <v>0.2</v>
      </c>
      <c r="X193" s="827">
        <f t="shared" si="66"/>
        <v>0</v>
      </c>
      <c r="Y193" s="824">
        <f t="shared" si="66"/>
        <v>6</v>
      </c>
      <c r="Z193" s="838">
        <f t="shared" si="63"/>
        <v>24</v>
      </c>
      <c r="AA193" s="1037" t="str">
        <f t="shared" si="60"/>
        <v>Nghệ tươi</v>
      </c>
      <c r="AB193" s="844" t="str">
        <f t="shared" si="60"/>
        <v>kg</v>
      </c>
      <c r="AC193" s="845">
        <f t="shared" si="60"/>
        <v>30</v>
      </c>
      <c r="AD193" s="858">
        <f t="shared" si="60"/>
        <v>30</v>
      </c>
      <c r="AE193" s="832">
        <f t="shared" si="68"/>
        <v>0</v>
      </c>
      <c r="AF193" s="832">
        <f t="shared" si="68"/>
        <v>0</v>
      </c>
      <c r="AG193" s="832">
        <f t="shared" si="68"/>
        <v>1.8</v>
      </c>
      <c r="AH193" s="832">
        <f t="shared" si="68"/>
        <v>0</v>
      </c>
      <c r="AI193" s="824">
        <f t="shared" si="61"/>
        <v>54</v>
      </c>
      <c r="AJ193" s="879">
        <f t="shared" si="69"/>
        <v>0</v>
      </c>
      <c r="AK193" s="879">
        <f t="shared" si="69"/>
        <v>0</v>
      </c>
      <c r="AL193" s="879"/>
      <c r="AM193" s="879">
        <f t="shared" si="70"/>
        <v>0</v>
      </c>
      <c r="AN193" s="849">
        <f t="shared" si="71"/>
        <v>0</v>
      </c>
      <c r="AO193" s="825">
        <f t="shared" si="58"/>
        <v>0</v>
      </c>
      <c r="AP193" s="825">
        <f t="shared" si="58"/>
        <v>0</v>
      </c>
      <c r="AQ193" s="825">
        <f t="shared" si="58"/>
        <v>0.2</v>
      </c>
      <c r="AR193" s="825">
        <f t="shared" si="58"/>
        <v>0</v>
      </c>
      <c r="AS193" s="825">
        <f t="shared" si="58"/>
        <v>6</v>
      </c>
      <c r="AT193" s="850">
        <f t="shared" si="64"/>
        <v>0</v>
      </c>
      <c r="AU193" s="893" t="s">
        <v>807</v>
      </c>
      <c r="AV193" s="894"/>
      <c r="AW193" s="894"/>
      <c r="AX193" s="894"/>
      <c r="AY193" s="894"/>
      <c r="AZ193" s="912"/>
    </row>
    <row r="194" spans="1:52" ht="13.5" customHeight="1">
      <c r="A194" s="838">
        <f t="shared" si="62"/>
        <v>25</v>
      </c>
      <c r="B194" s="911" t="s">
        <v>142</v>
      </c>
      <c r="C194" s="844" t="s">
        <v>66</v>
      </c>
      <c r="D194" s="907">
        <v>35</v>
      </c>
      <c r="E194" s="824">
        <v>35</v>
      </c>
      <c r="F194" s="825"/>
      <c r="G194" s="872"/>
      <c r="H194" s="827"/>
      <c r="I194" s="842"/>
      <c r="J194" s="824">
        <f t="shared" si="53"/>
        <v>0</v>
      </c>
      <c r="K194" s="878"/>
      <c r="L194" s="828"/>
      <c r="M194" s="827">
        <v>0.2</v>
      </c>
      <c r="N194" s="827"/>
      <c r="O194" s="824">
        <f t="shared" si="65"/>
        <v>7</v>
      </c>
      <c r="P194" s="942"/>
      <c r="Q194" s="828"/>
      <c r="R194" s="827">
        <v>0.3</v>
      </c>
      <c r="S194" s="827"/>
      <c r="T194" s="846">
        <f t="shared" si="54"/>
        <v>10.5</v>
      </c>
      <c r="U194" s="825">
        <f t="shared" si="72"/>
        <v>0</v>
      </c>
      <c r="V194" s="828">
        <f t="shared" si="66"/>
        <v>0</v>
      </c>
      <c r="W194" s="827">
        <f t="shared" si="66"/>
        <v>0.5</v>
      </c>
      <c r="X194" s="827">
        <f t="shared" si="66"/>
        <v>0</v>
      </c>
      <c r="Y194" s="824">
        <f t="shared" si="66"/>
        <v>17.5</v>
      </c>
      <c r="Z194" s="838">
        <f t="shared" si="63"/>
        <v>25</v>
      </c>
      <c r="AA194" s="1037" t="str">
        <f t="shared" si="60"/>
        <v>Gừng tươi</v>
      </c>
      <c r="AB194" s="844" t="str">
        <f t="shared" si="60"/>
        <v>kg</v>
      </c>
      <c r="AC194" s="845">
        <f t="shared" si="60"/>
        <v>35</v>
      </c>
      <c r="AD194" s="858">
        <f t="shared" si="60"/>
        <v>35</v>
      </c>
      <c r="AE194" s="832">
        <f t="shared" si="68"/>
        <v>0</v>
      </c>
      <c r="AF194" s="832">
        <f t="shared" si="68"/>
        <v>0</v>
      </c>
      <c r="AG194" s="832">
        <f t="shared" si="68"/>
        <v>1.7000000000000002</v>
      </c>
      <c r="AH194" s="832">
        <f t="shared" si="68"/>
        <v>0</v>
      </c>
      <c r="AI194" s="824">
        <f t="shared" si="61"/>
        <v>59.500000000000007</v>
      </c>
      <c r="AJ194" s="879">
        <f t="shared" si="69"/>
        <v>0</v>
      </c>
      <c r="AK194" s="879">
        <f t="shared" si="69"/>
        <v>0</v>
      </c>
      <c r="AL194" s="879"/>
      <c r="AM194" s="879">
        <f t="shared" si="70"/>
        <v>0</v>
      </c>
      <c r="AN194" s="849">
        <f t="shared" si="71"/>
        <v>0</v>
      </c>
      <c r="AO194" s="825">
        <f t="shared" si="58"/>
        <v>0</v>
      </c>
      <c r="AP194" s="825">
        <f t="shared" si="58"/>
        <v>0</v>
      </c>
      <c r="AQ194" s="825">
        <f t="shared" si="58"/>
        <v>0.5</v>
      </c>
      <c r="AR194" s="825">
        <f t="shared" si="58"/>
        <v>0</v>
      </c>
      <c r="AS194" s="825">
        <f t="shared" si="58"/>
        <v>17.5</v>
      </c>
      <c r="AT194" s="850">
        <f t="shared" si="64"/>
        <v>0</v>
      </c>
      <c r="AU194" s="4" t="s">
        <v>808</v>
      </c>
      <c r="AV194" s="3"/>
      <c r="AW194" s="3"/>
      <c r="AX194" s="3"/>
      <c r="AY194" s="3"/>
      <c r="AZ194" s="870">
        <f>Y240</f>
        <v>1515.6999999999989</v>
      </c>
    </row>
    <row r="195" spans="1:52" ht="13.5" customHeight="1">
      <c r="A195" s="838">
        <f t="shared" si="62"/>
        <v>26</v>
      </c>
      <c r="B195" s="911" t="s">
        <v>51</v>
      </c>
      <c r="C195" s="844" t="s">
        <v>66</v>
      </c>
      <c r="D195" s="907">
        <v>100</v>
      </c>
      <c r="E195" s="824">
        <v>100</v>
      </c>
      <c r="F195" s="825"/>
      <c r="G195" s="872"/>
      <c r="H195" s="827"/>
      <c r="I195" s="842"/>
      <c r="J195" s="824">
        <f t="shared" si="53"/>
        <v>0</v>
      </c>
      <c r="K195" s="853"/>
      <c r="L195" s="828"/>
      <c r="M195" s="910"/>
      <c r="N195" s="827"/>
      <c r="O195" s="824">
        <f t="shared" si="65"/>
        <v>0</v>
      </c>
      <c r="P195" s="857"/>
      <c r="Q195" s="853"/>
      <c r="R195" s="877"/>
      <c r="S195" s="827"/>
      <c r="T195" s="846">
        <f t="shared" si="54"/>
        <v>0</v>
      </c>
      <c r="U195" s="825">
        <f t="shared" si="72"/>
        <v>0</v>
      </c>
      <c r="V195" s="828">
        <f t="shared" si="66"/>
        <v>0</v>
      </c>
      <c r="W195" s="827">
        <f t="shared" si="66"/>
        <v>0</v>
      </c>
      <c r="X195" s="827">
        <f t="shared" si="66"/>
        <v>0</v>
      </c>
      <c r="Y195" s="824">
        <f t="shared" si="66"/>
        <v>0</v>
      </c>
      <c r="Z195" s="838">
        <f t="shared" si="63"/>
        <v>26</v>
      </c>
      <c r="AA195" s="1037" t="str">
        <f t="shared" si="60"/>
        <v>Tép khô</v>
      </c>
      <c r="AB195" s="844" t="str">
        <f t="shared" si="60"/>
        <v>kg</v>
      </c>
      <c r="AC195" s="845">
        <f t="shared" si="60"/>
        <v>100</v>
      </c>
      <c r="AD195" s="858">
        <f t="shared" si="60"/>
        <v>100</v>
      </c>
      <c r="AE195" s="832">
        <f t="shared" si="68"/>
        <v>0</v>
      </c>
      <c r="AF195" s="832">
        <f t="shared" si="68"/>
        <v>0</v>
      </c>
      <c r="AG195" s="832">
        <f t="shared" si="68"/>
        <v>8</v>
      </c>
      <c r="AH195" s="832">
        <f t="shared" si="68"/>
        <v>0</v>
      </c>
      <c r="AI195" s="824">
        <f t="shared" si="61"/>
        <v>800</v>
      </c>
      <c r="AJ195" s="879">
        <f t="shared" si="69"/>
        <v>0</v>
      </c>
      <c r="AK195" s="879">
        <f t="shared" si="69"/>
        <v>0</v>
      </c>
      <c r="AL195" s="879">
        <f t="shared" si="69"/>
        <v>0</v>
      </c>
      <c r="AM195" s="879">
        <f t="shared" si="70"/>
        <v>0</v>
      </c>
      <c r="AN195" s="849">
        <f t="shared" si="71"/>
        <v>0</v>
      </c>
      <c r="AO195" s="825">
        <f t="shared" si="58"/>
        <v>0</v>
      </c>
      <c r="AP195" s="825">
        <f t="shared" si="58"/>
        <v>0</v>
      </c>
      <c r="AQ195" s="825">
        <f t="shared" si="58"/>
        <v>0</v>
      </c>
      <c r="AR195" s="825">
        <f t="shared" si="58"/>
        <v>0</v>
      </c>
      <c r="AS195" s="825">
        <f t="shared" si="58"/>
        <v>0</v>
      </c>
      <c r="AT195" s="850">
        <f t="shared" si="64"/>
        <v>0</v>
      </c>
      <c r="AU195" s="4" t="s">
        <v>809</v>
      </c>
      <c r="AV195" s="3"/>
      <c r="AW195" s="3"/>
      <c r="AX195" s="3"/>
      <c r="AY195" s="3"/>
      <c r="AZ195" s="913">
        <f>Y241</f>
        <v>0</v>
      </c>
    </row>
    <row r="196" spans="1:52" ht="13.5" customHeight="1">
      <c r="A196" s="838">
        <f t="shared" si="62"/>
        <v>27</v>
      </c>
      <c r="B196" s="920" t="s">
        <v>854</v>
      </c>
      <c r="C196" s="817" t="s">
        <v>66</v>
      </c>
      <c r="D196" s="839">
        <v>50</v>
      </c>
      <c r="E196" s="852">
        <v>50</v>
      </c>
      <c r="F196" s="825"/>
      <c r="G196" s="914"/>
      <c r="H196" s="827"/>
      <c r="I196" s="842"/>
      <c r="J196" s="824">
        <f t="shared" si="53"/>
        <v>0</v>
      </c>
      <c r="K196" s="853"/>
      <c r="L196" s="915"/>
      <c r="M196" s="827"/>
      <c r="N196" s="827"/>
      <c r="O196" s="824">
        <f t="shared" si="65"/>
        <v>0</v>
      </c>
      <c r="P196" s="865"/>
      <c r="Q196" s="853"/>
      <c r="R196" s="916"/>
      <c r="S196" s="826"/>
      <c r="T196" s="846">
        <f t="shared" si="54"/>
        <v>0</v>
      </c>
      <c r="U196" s="825">
        <f t="shared" si="72"/>
        <v>0</v>
      </c>
      <c r="V196" s="825">
        <f t="shared" si="66"/>
        <v>0</v>
      </c>
      <c r="W196" s="827">
        <f t="shared" si="66"/>
        <v>0</v>
      </c>
      <c r="X196" s="827">
        <f t="shared" si="66"/>
        <v>0</v>
      </c>
      <c r="Y196" s="824">
        <f t="shared" si="66"/>
        <v>0</v>
      </c>
      <c r="Z196" s="838">
        <f t="shared" si="63"/>
        <v>27</v>
      </c>
      <c r="AA196" s="1037" t="str">
        <f t="shared" si="60"/>
        <v xml:space="preserve">ớt quả </v>
      </c>
      <c r="AB196" s="844" t="str">
        <f t="shared" si="60"/>
        <v>kg</v>
      </c>
      <c r="AC196" s="845">
        <f t="shared" si="60"/>
        <v>50</v>
      </c>
      <c r="AD196" s="858">
        <f t="shared" si="60"/>
        <v>50</v>
      </c>
      <c r="AE196" s="832">
        <f t="shared" si="68"/>
        <v>0</v>
      </c>
      <c r="AF196" s="832">
        <f t="shared" si="68"/>
        <v>0</v>
      </c>
      <c r="AG196" s="832">
        <f t="shared" si="68"/>
        <v>2</v>
      </c>
      <c r="AH196" s="832">
        <f t="shared" si="68"/>
        <v>0</v>
      </c>
      <c r="AI196" s="824">
        <f t="shared" si="61"/>
        <v>100</v>
      </c>
      <c r="AJ196" s="879">
        <f t="shared" si="69"/>
        <v>0</v>
      </c>
      <c r="AK196" s="879">
        <f t="shared" si="69"/>
        <v>0</v>
      </c>
      <c r="AL196" s="879">
        <f t="shared" si="69"/>
        <v>0</v>
      </c>
      <c r="AM196" s="879">
        <f t="shared" si="70"/>
        <v>0</v>
      </c>
      <c r="AN196" s="849">
        <f t="shared" si="71"/>
        <v>0</v>
      </c>
      <c r="AO196" s="825">
        <f t="shared" si="58"/>
        <v>0</v>
      </c>
      <c r="AP196" s="825">
        <f t="shared" si="58"/>
        <v>0</v>
      </c>
      <c r="AQ196" s="825">
        <f t="shared" si="58"/>
        <v>0</v>
      </c>
      <c r="AR196" s="825">
        <f t="shared" si="58"/>
        <v>0</v>
      </c>
      <c r="AS196" s="825">
        <f t="shared" si="58"/>
        <v>0</v>
      </c>
      <c r="AT196" s="850">
        <f t="shared" si="64"/>
        <v>0</v>
      </c>
      <c r="AU196" s="893"/>
      <c r="AV196" s="894"/>
      <c r="AW196" s="894"/>
      <c r="AX196" s="894"/>
      <c r="AY196" s="894"/>
      <c r="AZ196" s="917"/>
    </row>
    <row r="197" spans="1:52" ht="13.5" customHeight="1">
      <c r="A197" s="838">
        <f t="shared" si="62"/>
        <v>28</v>
      </c>
      <c r="B197" s="1043" t="s">
        <v>168</v>
      </c>
      <c r="C197" s="817" t="s">
        <v>66</v>
      </c>
      <c r="D197" s="839">
        <v>120</v>
      </c>
      <c r="E197" s="852">
        <v>91</v>
      </c>
      <c r="F197" s="825"/>
      <c r="G197" s="854"/>
      <c r="H197" s="827"/>
      <c r="I197" s="842"/>
      <c r="J197" s="824">
        <f t="shared" si="53"/>
        <v>0</v>
      </c>
      <c r="K197" s="825"/>
      <c r="L197" s="853">
        <v>8</v>
      </c>
      <c r="M197" s="827"/>
      <c r="N197" s="826"/>
      <c r="O197" s="824">
        <f t="shared" si="65"/>
        <v>728</v>
      </c>
      <c r="P197" s="865"/>
      <c r="Q197" s="853"/>
      <c r="R197" s="877"/>
      <c r="S197" s="826"/>
      <c r="T197" s="846">
        <f t="shared" si="54"/>
        <v>0</v>
      </c>
      <c r="U197" s="825">
        <f t="shared" si="72"/>
        <v>0</v>
      </c>
      <c r="V197" s="825">
        <f t="shared" si="66"/>
        <v>8</v>
      </c>
      <c r="W197" s="827">
        <f t="shared" si="66"/>
        <v>0</v>
      </c>
      <c r="X197" s="826">
        <f t="shared" si="66"/>
        <v>0</v>
      </c>
      <c r="Y197" s="824">
        <f t="shared" si="66"/>
        <v>728</v>
      </c>
      <c r="Z197" s="838">
        <f t="shared" si="63"/>
        <v>28</v>
      </c>
      <c r="AA197" s="895" t="str">
        <f t="shared" si="60"/>
        <v>Thịt gà mía</v>
      </c>
      <c r="AB197" s="844" t="str">
        <f t="shared" si="60"/>
        <v>kg</v>
      </c>
      <c r="AC197" s="845">
        <f t="shared" si="60"/>
        <v>120</v>
      </c>
      <c r="AD197" s="858">
        <f t="shared" si="60"/>
        <v>91</v>
      </c>
      <c r="AE197" s="832">
        <f t="shared" si="68"/>
        <v>0</v>
      </c>
      <c r="AF197" s="832">
        <f t="shared" si="68"/>
        <v>0</v>
      </c>
      <c r="AG197" s="832">
        <f t="shared" si="68"/>
        <v>0</v>
      </c>
      <c r="AH197" s="832">
        <f t="shared" si="68"/>
        <v>0</v>
      </c>
      <c r="AI197" s="824">
        <f t="shared" si="61"/>
        <v>0</v>
      </c>
      <c r="AJ197" s="879">
        <f t="shared" si="69"/>
        <v>0</v>
      </c>
      <c r="AK197" s="879">
        <f t="shared" si="69"/>
        <v>8</v>
      </c>
      <c r="AL197" s="879">
        <f t="shared" si="69"/>
        <v>0</v>
      </c>
      <c r="AM197" s="879">
        <f t="shared" si="70"/>
        <v>0</v>
      </c>
      <c r="AN197" s="849">
        <f t="shared" si="71"/>
        <v>728</v>
      </c>
      <c r="AO197" s="825">
        <f t="shared" si="58"/>
        <v>0</v>
      </c>
      <c r="AP197" s="825">
        <f t="shared" si="58"/>
        <v>8</v>
      </c>
      <c r="AQ197" s="825">
        <f t="shared" si="58"/>
        <v>0</v>
      </c>
      <c r="AR197" s="825">
        <f t="shared" si="58"/>
        <v>0</v>
      </c>
      <c r="AS197" s="825">
        <f t="shared" si="58"/>
        <v>728</v>
      </c>
      <c r="AT197" s="850">
        <f t="shared" si="64"/>
        <v>232</v>
      </c>
      <c r="AU197" s="893"/>
      <c r="AV197" s="894"/>
      <c r="AW197" s="894"/>
      <c r="AX197" s="894"/>
      <c r="AY197" s="894"/>
      <c r="AZ197" s="918"/>
    </row>
    <row r="198" spans="1:52" ht="13.5" customHeight="1">
      <c r="A198" s="838">
        <f t="shared" si="62"/>
        <v>29</v>
      </c>
      <c r="B198" s="1043" t="s">
        <v>132</v>
      </c>
      <c r="C198" s="817" t="s">
        <v>66</v>
      </c>
      <c r="D198" s="839">
        <v>70</v>
      </c>
      <c r="E198" s="852">
        <v>63</v>
      </c>
      <c r="F198" s="825"/>
      <c r="G198" s="854"/>
      <c r="H198" s="827"/>
      <c r="I198" s="842"/>
      <c r="J198" s="824">
        <f t="shared" si="53"/>
        <v>0</v>
      </c>
      <c r="K198" s="825"/>
      <c r="L198" s="853"/>
      <c r="M198" s="827"/>
      <c r="N198" s="919"/>
      <c r="O198" s="824">
        <f t="shared" si="65"/>
        <v>0</v>
      </c>
      <c r="P198" s="857"/>
      <c r="Q198" s="853">
        <v>8</v>
      </c>
      <c r="R198" s="877"/>
      <c r="S198" s="826"/>
      <c r="T198" s="846">
        <f t="shared" si="54"/>
        <v>504</v>
      </c>
      <c r="U198" s="825">
        <f t="shared" si="72"/>
        <v>0</v>
      </c>
      <c r="V198" s="825">
        <f t="shared" si="66"/>
        <v>8</v>
      </c>
      <c r="W198" s="827">
        <f t="shared" si="66"/>
        <v>0</v>
      </c>
      <c r="X198" s="826">
        <f t="shared" si="66"/>
        <v>0</v>
      </c>
      <c r="Y198" s="824">
        <f t="shared" si="66"/>
        <v>504</v>
      </c>
      <c r="Z198" s="838">
        <f t="shared" si="63"/>
        <v>29</v>
      </c>
      <c r="AA198" s="895" t="str">
        <f t="shared" si="60"/>
        <v>Thịt vịt</v>
      </c>
      <c r="AB198" s="844" t="str">
        <f t="shared" si="60"/>
        <v>kg</v>
      </c>
      <c r="AC198" s="845">
        <f t="shared" si="60"/>
        <v>70</v>
      </c>
      <c r="AD198" s="858">
        <f t="shared" si="60"/>
        <v>63</v>
      </c>
      <c r="AE198" s="832">
        <f t="shared" si="68"/>
        <v>0</v>
      </c>
      <c r="AF198" s="832">
        <f t="shared" si="68"/>
        <v>0</v>
      </c>
      <c r="AG198" s="832">
        <f t="shared" si="68"/>
        <v>0</v>
      </c>
      <c r="AH198" s="832">
        <f t="shared" si="68"/>
        <v>0</v>
      </c>
      <c r="AI198" s="824">
        <f t="shared" si="61"/>
        <v>0</v>
      </c>
      <c r="AJ198" s="879">
        <f t="shared" si="69"/>
        <v>0</v>
      </c>
      <c r="AK198" s="879">
        <f t="shared" si="69"/>
        <v>8</v>
      </c>
      <c r="AL198" s="879">
        <f t="shared" si="69"/>
        <v>0</v>
      </c>
      <c r="AM198" s="879">
        <f t="shared" si="70"/>
        <v>0</v>
      </c>
      <c r="AN198" s="849">
        <f t="shared" si="71"/>
        <v>504</v>
      </c>
      <c r="AO198" s="825">
        <f t="shared" si="58"/>
        <v>0</v>
      </c>
      <c r="AP198" s="825">
        <f t="shared" si="58"/>
        <v>8</v>
      </c>
      <c r="AQ198" s="825">
        <f t="shared" si="58"/>
        <v>0</v>
      </c>
      <c r="AR198" s="825">
        <f t="shared" si="58"/>
        <v>0</v>
      </c>
      <c r="AS198" s="825">
        <f t="shared" si="58"/>
        <v>504</v>
      </c>
      <c r="AT198" s="850">
        <f t="shared" si="64"/>
        <v>56</v>
      </c>
      <c r="AU198" s="893"/>
      <c r="AV198" s="894"/>
      <c r="AW198" s="894"/>
      <c r="AX198" s="894"/>
      <c r="AY198" s="894"/>
      <c r="AZ198" s="918"/>
    </row>
    <row r="199" spans="1:52" ht="13.5" customHeight="1">
      <c r="A199" s="838">
        <f t="shared" si="62"/>
        <v>30</v>
      </c>
      <c r="B199" s="1043" t="s">
        <v>488</v>
      </c>
      <c r="C199" s="817" t="s">
        <v>66</v>
      </c>
      <c r="D199" s="839">
        <v>120</v>
      </c>
      <c r="E199" s="852">
        <v>113</v>
      </c>
      <c r="F199" s="825"/>
      <c r="G199" s="909">
        <v>4</v>
      </c>
      <c r="H199" s="827"/>
      <c r="I199" s="1044"/>
      <c r="J199" s="824">
        <f t="shared" si="53"/>
        <v>452</v>
      </c>
      <c r="K199" s="853"/>
      <c r="L199" s="853"/>
      <c r="M199" s="910"/>
      <c r="N199" s="827"/>
      <c r="O199" s="824">
        <f t="shared" si="65"/>
        <v>0</v>
      </c>
      <c r="P199" s="857"/>
      <c r="Q199" s="853"/>
      <c r="R199" s="877"/>
      <c r="S199" s="827" t="s">
        <v>888</v>
      </c>
      <c r="T199" s="846">
        <f t="shared" si="54"/>
        <v>0</v>
      </c>
      <c r="U199" s="825">
        <f t="shared" si="72"/>
        <v>0</v>
      </c>
      <c r="V199" s="825">
        <f t="shared" si="66"/>
        <v>4</v>
      </c>
      <c r="W199" s="827">
        <f t="shared" si="66"/>
        <v>0</v>
      </c>
      <c r="X199" s="827">
        <f t="shared" si="66"/>
        <v>0</v>
      </c>
      <c r="Y199" s="824">
        <f t="shared" si="66"/>
        <v>452</v>
      </c>
      <c r="Z199" s="838">
        <f t="shared" si="63"/>
        <v>30</v>
      </c>
      <c r="AA199" s="895" t="str">
        <f t="shared" si="60"/>
        <v>Thịt xô</v>
      </c>
      <c r="AB199" s="844" t="str">
        <f t="shared" si="60"/>
        <v>kg</v>
      </c>
      <c r="AC199" s="845">
        <f t="shared" si="60"/>
        <v>120</v>
      </c>
      <c r="AD199" s="858">
        <f t="shared" si="60"/>
        <v>113</v>
      </c>
      <c r="AE199" s="832">
        <f t="shared" si="68"/>
        <v>0</v>
      </c>
      <c r="AF199" s="832">
        <f t="shared" si="68"/>
        <v>0</v>
      </c>
      <c r="AG199" s="832">
        <f t="shared" si="68"/>
        <v>0</v>
      </c>
      <c r="AH199" s="832">
        <f t="shared" si="68"/>
        <v>0</v>
      </c>
      <c r="AI199" s="824">
        <f t="shared" si="61"/>
        <v>0</v>
      </c>
      <c r="AJ199" s="879">
        <f t="shared" si="69"/>
        <v>0</v>
      </c>
      <c r="AK199" s="879">
        <f t="shared" si="69"/>
        <v>4</v>
      </c>
      <c r="AL199" s="879">
        <f t="shared" si="69"/>
        <v>0</v>
      </c>
      <c r="AM199" s="879">
        <f t="shared" si="70"/>
        <v>0</v>
      </c>
      <c r="AN199" s="849">
        <f t="shared" si="71"/>
        <v>452</v>
      </c>
      <c r="AO199" s="825">
        <f t="shared" si="58"/>
        <v>0</v>
      </c>
      <c r="AP199" s="825">
        <f t="shared" si="58"/>
        <v>4</v>
      </c>
      <c r="AQ199" s="825">
        <f t="shared" si="58"/>
        <v>0</v>
      </c>
      <c r="AR199" s="825">
        <f t="shared" si="58"/>
        <v>0</v>
      </c>
      <c r="AS199" s="825">
        <f t="shared" si="58"/>
        <v>452</v>
      </c>
      <c r="AT199" s="850">
        <f t="shared" si="64"/>
        <v>28</v>
      </c>
      <c r="AU199" s="893"/>
      <c r="AV199" s="894"/>
      <c r="AW199" s="894"/>
      <c r="AX199" s="894"/>
      <c r="AY199" s="894"/>
      <c r="AZ199" s="918"/>
    </row>
    <row r="200" spans="1:52" ht="13.5" customHeight="1">
      <c r="A200" s="838">
        <f t="shared" si="62"/>
        <v>31</v>
      </c>
      <c r="B200" s="1045" t="s">
        <v>16</v>
      </c>
      <c r="C200" s="817" t="s">
        <v>786</v>
      </c>
      <c r="D200" s="839">
        <v>150</v>
      </c>
      <c r="E200" s="921">
        <v>145</v>
      </c>
      <c r="F200" s="825"/>
      <c r="G200" s="854"/>
      <c r="H200" s="827" t="s">
        <v>883</v>
      </c>
      <c r="I200" s="842" t="s">
        <v>883</v>
      </c>
      <c r="J200" s="824">
        <f t="shared" si="53"/>
        <v>0</v>
      </c>
      <c r="K200" s="853"/>
      <c r="L200" s="853">
        <v>4.5</v>
      </c>
      <c r="M200" s="827"/>
      <c r="N200" s="827"/>
      <c r="O200" s="824">
        <f t="shared" si="65"/>
        <v>652.5</v>
      </c>
      <c r="P200" s="865"/>
      <c r="Q200" s="853"/>
      <c r="R200" s="877"/>
      <c r="S200" s="827"/>
      <c r="T200" s="846">
        <f t="shared" si="54"/>
        <v>0</v>
      </c>
      <c r="U200" s="825">
        <f t="shared" si="72"/>
        <v>0</v>
      </c>
      <c r="V200" s="825">
        <f t="shared" si="66"/>
        <v>4.5</v>
      </c>
      <c r="W200" s="827">
        <f t="shared" si="66"/>
        <v>0</v>
      </c>
      <c r="X200" s="827">
        <f t="shared" si="66"/>
        <v>0</v>
      </c>
      <c r="Y200" s="824">
        <f t="shared" si="66"/>
        <v>652.5</v>
      </c>
      <c r="Z200" s="838">
        <f t="shared" si="63"/>
        <v>31</v>
      </c>
      <c r="AA200" s="895" t="str">
        <f t="shared" si="60"/>
        <v>Thịt nạc</v>
      </c>
      <c r="AB200" s="844" t="str">
        <f t="shared" si="60"/>
        <v>quả</v>
      </c>
      <c r="AC200" s="845">
        <f t="shared" si="60"/>
        <v>150</v>
      </c>
      <c r="AD200" s="858">
        <f t="shared" si="60"/>
        <v>145</v>
      </c>
      <c r="AE200" s="832">
        <f t="shared" si="68"/>
        <v>0</v>
      </c>
      <c r="AF200" s="832">
        <f t="shared" si="68"/>
        <v>0</v>
      </c>
      <c r="AG200" s="832">
        <f t="shared" si="68"/>
        <v>0</v>
      </c>
      <c r="AH200" s="832">
        <f t="shared" si="68"/>
        <v>0</v>
      </c>
      <c r="AI200" s="824">
        <f t="shared" si="61"/>
        <v>0</v>
      </c>
      <c r="AJ200" s="879">
        <f t="shared" si="69"/>
        <v>0</v>
      </c>
      <c r="AK200" s="879">
        <f t="shared" si="69"/>
        <v>4.5</v>
      </c>
      <c r="AL200" s="879">
        <f t="shared" si="69"/>
        <v>0</v>
      </c>
      <c r="AM200" s="879">
        <f t="shared" si="70"/>
        <v>0</v>
      </c>
      <c r="AN200" s="849">
        <f t="shared" si="71"/>
        <v>652.5</v>
      </c>
      <c r="AO200" s="825">
        <f t="shared" si="58"/>
        <v>0</v>
      </c>
      <c r="AP200" s="825">
        <f t="shared" si="58"/>
        <v>4.5</v>
      </c>
      <c r="AQ200" s="825">
        <f t="shared" si="58"/>
        <v>0</v>
      </c>
      <c r="AR200" s="825">
        <f t="shared" si="58"/>
        <v>0</v>
      </c>
      <c r="AS200" s="825">
        <f t="shared" si="58"/>
        <v>652.5</v>
      </c>
      <c r="AT200" s="850">
        <f t="shared" si="64"/>
        <v>22.5</v>
      </c>
      <c r="AU200" s="922"/>
      <c r="AV200" s="861"/>
      <c r="AW200" s="861"/>
      <c r="AX200" s="861"/>
      <c r="AY200" s="861"/>
      <c r="AZ200" s="851"/>
    </row>
    <row r="201" spans="1:52" ht="13.5" customHeight="1">
      <c r="A201" s="838">
        <f t="shared" si="62"/>
        <v>32</v>
      </c>
      <c r="B201" s="1043" t="s">
        <v>195</v>
      </c>
      <c r="C201" s="817" t="s">
        <v>66</v>
      </c>
      <c r="D201" s="839">
        <v>230</v>
      </c>
      <c r="E201" s="852">
        <v>230</v>
      </c>
      <c r="F201" s="825"/>
      <c r="G201" s="854"/>
      <c r="H201" s="923"/>
      <c r="I201" s="863"/>
      <c r="J201" s="824">
        <f t="shared" si="53"/>
        <v>0</v>
      </c>
      <c r="K201" s="825"/>
      <c r="L201" s="853">
        <v>2</v>
      </c>
      <c r="M201" s="827"/>
      <c r="N201" s="827"/>
      <c r="O201" s="824">
        <f t="shared" si="65"/>
        <v>460</v>
      </c>
      <c r="P201" s="865"/>
      <c r="Q201" s="853"/>
      <c r="R201" s="877"/>
      <c r="S201" s="827"/>
      <c r="T201" s="846">
        <f t="shared" si="54"/>
        <v>0</v>
      </c>
      <c r="U201" s="825">
        <f t="shared" si="72"/>
        <v>0</v>
      </c>
      <c r="V201" s="825">
        <f t="shared" si="66"/>
        <v>2</v>
      </c>
      <c r="W201" s="827">
        <f t="shared" si="66"/>
        <v>0</v>
      </c>
      <c r="X201" s="827">
        <f t="shared" si="66"/>
        <v>0</v>
      </c>
      <c r="Y201" s="824">
        <f t="shared" si="66"/>
        <v>460</v>
      </c>
      <c r="Z201" s="838">
        <f t="shared" si="63"/>
        <v>32</v>
      </c>
      <c r="AA201" s="895" t="str">
        <f t="shared" si="60"/>
        <v>Giò nạc</v>
      </c>
      <c r="AB201" s="844" t="str">
        <f t="shared" si="60"/>
        <v>kg</v>
      </c>
      <c r="AC201" s="845">
        <f t="shared" si="60"/>
        <v>230</v>
      </c>
      <c r="AD201" s="858">
        <f t="shared" si="60"/>
        <v>230</v>
      </c>
      <c r="AE201" s="832">
        <f t="shared" si="68"/>
        <v>0</v>
      </c>
      <c r="AF201" s="832">
        <f t="shared" si="68"/>
        <v>0</v>
      </c>
      <c r="AG201" s="832">
        <f t="shared" si="68"/>
        <v>0</v>
      </c>
      <c r="AH201" s="832">
        <f t="shared" si="68"/>
        <v>0</v>
      </c>
      <c r="AI201" s="824">
        <f t="shared" si="61"/>
        <v>0</v>
      </c>
      <c r="AJ201" s="879">
        <f t="shared" si="69"/>
        <v>0</v>
      </c>
      <c r="AK201" s="879">
        <f t="shared" si="69"/>
        <v>2</v>
      </c>
      <c r="AL201" s="879">
        <f t="shared" si="69"/>
        <v>0</v>
      </c>
      <c r="AM201" s="879">
        <f t="shared" si="70"/>
        <v>0</v>
      </c>
      <c r="AN201" s="849">
        <f t="shared" si="71"/>
        <v>460</v>
      </c>
      <c r="AO201" s="825">
        <f t="shared" si="58"/>
        <v>0</v>
      </c>
      <c r="AP201" s="825">
        <f t="shared" si="58"/>
        <v>2</v>
      </c>
      <c r="AQ201" s="825">
        <f t="shared" si="58"/>
        <v>0</v>
      </c>
      <c r="AR201" s="825">
        <f t="shared" si="58"/>
        <v>0</v>
      </c>
      <c r="AS201" s="825">
        <f t="shared" si="58"/>
        <v>460</v>
      </c>
      <c r="AT201" s="850">
        <f t="shared" si="64"/>
        <v>0</v>
      </c>
      <c r="AU201" s="922"/>
      <c r="AV201" s="861"/>
      <c r="AW201" s="861"/>
      <c r="AX201" s="861"/>
      <c r="AY201" s="861"/>
      <c r="AZ201" s="851"/>
    </row>
    <row r="202" spans="1:52" ht="13.5" customHeight="1">
      <c r="A202" s="838">
        <f t="shared" si="62"/>
        <v>33</v>
      </c>
      <c r="B202" s="1043" t="s">
        <v>898</v>
      </c>
      <c r="C202" s="817" t="s">
        <v>66</v>
      </c>
      <c r="D202" s="839">
        <v>125</v>
      </c>
      <c r="E202" s="852">
        <v>125</v>
      </c>
      <c r="F202" s="825"/>
      <c r="G202" s="854"/>
      <c r="H202" s="827"/>
      <c r="I202" s="842"/>
      <c r="J202" s="824">
        <f t="shared" si="53"/>
        <v>0</v>
      </c>
      <c r="K202" s="825"/>
      <c r="L202" s="853"/>
      <c r="M202" s="827"/>
      <c r="N202" s="827"/>
      <c r="O202" s="824">
        <f t="shared" si="65"/>
        <v>0</v>
      </c>
      <c r="P202" s="865"/>
      <c r="Q202" s="853">
        <v>8</v>
      </c>
      <c r="R202" s="877"/>
      <c r="S202" s="827"/>
      <c r="T202" s="846">
        <f t="shared" si="54"/>
        <v>1000</v>
      </c>
      <c r="U202" s="825">
        <f t="shared" si="72"/>
        <v>0</v>
      </c>
      <c r="V202" s="825">
        <f t="shared" si="66"/>
        <v>8</v>
      </c>
      <c r="W202" s="827">
        <f t="shared" si="66"/>
        <v>0</v>
      </c>
      <c r="X202" s="827">
        <f t="shared" si="66"/>
        <v>0</v>
      </c>
      <c r="Y202" s="824">
        <f t="shared" si="66"/>
        <v>1000</v>
      </c>
      <c r="Z202" s="838">
        <f t="shared" si="63"/>
        <v>33</v>
      </c>
      <c r="AA202" s="895" t="str">
        <f t="shared" si="60"/>
        <v>Thịt đl</v>
      </c>
      <c r="AB202" s="844" t="str">
        <f t="shared" si="60"/>
        <v>kg</v>
      </c>
      <c r="AC202" s="845">
        <f t="shared" si="60"/>
        <v>125</v>
      </c>
      <c r="AD202" s="858">
        <f t="shared" si="60"/>
        <v>125</v>
      </c>
      <c r="AE202" s="832">
        <f t="shared" si="68"/>
        <v>0</v>
      </c>
      <c r="AF202" s="832">
        <f t="shared" si="68"/>
        <v>0</v>
      </c>
      <c r="AG202" s="832">
        <f t="shared" si="68"/>
        <v>0</v>
      </c>
      <c r="AH202" s="832">
        <f t="shared" si="68"/>
        <v>0</v>
      </c>
      <c r="AI202" s="824">
        <f t="shared" si="61"/>
        <v>0</v>
      </c>
      <c r="AJ202" s="879">
        <f t="shared" si="69"/>
        <v>0</v>
      </c>
      <c r="AK202" s="879">
        <f t="shared" si="69"/>
        <v>8</v>
      </c>
      <c r="AL202" s="879">
        <f t="shared" si="69"/>
        <v>0</v>
      </c>
      <c r="AM202" s="879">
        <f t="shared" si="70"/>
        <v>0</v>
      </c>
      <c r="AN202" s="849">
        <f t="shared" si="71"/>
        <v>1000</v>
      </c>
      <c r="AO202" s="825">
        <f t="shared" si="58"/>
        <v>0</v>
      </c>
      <c r="AP202" s="825">
        <f t="shared" si="58"/>
        <v>8</v>
      </c>
      <c r="AQ202" s="825">
        <f t="shared" si="58"/>
        <v>0</v>
      </c>
      <c r="AR202" s="825">
        <f t="shared" si="58"/>
        <v>0</v>
      </c>
      <c r="AS202" s="825">
        <f t="shared" si="58"/>
        <v>1000</v>
      </c>
      <c r="AT202" s="850">
        <f t="shared" si="64"/>
        <v>0</v>
      </c>
      <c r="AU202" s="922"/>
      <c r="AV202" s="861"/>
      <c r="AW202" s="861"/>
      <c r="AX202" s="861"/>
      <c r="AY202" s="861"/>
      <c r="AZ202" s="851"/>
    </row>
    <row r="203" spans="1:52" ht="13.5" customHeight="1">
      <c r="A203" s="838">
        <f t="shared" si="62"/>
        <v>34</v>
      </c>
      <c r="B203" s="1043" t="s">
        <v>889</v>
      </c>
      <c r="C203" s="817" t="s">
        <v>66</v>
      </c>
      <c r="D203" s="839">
        <v>45</v>
      </c>
      <c r="E203" s="852">
        <v>40</v>
      </c>
      <c r="F203" s="825"/>
      <c r="G203" s="909">
        <v>4</v>
      </c>
      <c r="H203" s="827"/>
      <c r="I203" s="842"/>
      <c r="J203" s="824">
        <f t="shared" si="53"/>
        <v>160</v>
      </c>
      <c r="K203" s="825"/>
      <c r="L203" s="825"/>
      <c r="M203" s="827"/>
      <c r="N203" s="827"/>
      <c r="O203" s="824">
        <f t="shared" si="65"/>
        <v>0</v>
      </c>
      <c r="P203" s="865"/>
      <c r="Q203" s="853">
        <v>4.5</v>
      </c>
      <c r="R203" s="877"/>
      <c r="S203" s="827"/>
      <c r="T203" s="846">
        <f t="shared" si="54"/>
        <v>180</v>
      </c>
      <c r="U203" s="825">
        <f t="shared" si="72"/>
        <v>0</v>
      </c>
      <c r="V203" s="825">
        <f t="shared" si="66"/>
        <v>8.5</v>
      </c>
      <c r="W203" s="827">
        <f t="shared" si="66"/>
        <v>0</v>
      </c>
      <c r="X203" s="827">
        <f t="shared" si="66"/>
        <v>0</v>
      </c>
      <c r="Y203" s="824">
        <f t="shared" si="66"/>
        <v>340</v>
      </c>
      <c r="Z203" s="838">
        <f t="shared" si="63"/>
        <v>34</v>
      </c>
      <c r="AA203" s="895" t="str">
        <f t="shared" si="60"/>
        <v>Trứng</v>
      </c>
      <c r="AB203" s="844" t="str">
        <f t="shared" si="60"/>
        <v>kg</v>
      </c>
      <c r="AC203" s="845">
        <f t="shared" si="60"/>
        <v>45</v>
      </c>
      <c r="AD203" s="858">
        <f t="shared" si="60"/>
        <v>40</v>
      </c>
      <c r="AE203" s="832">
        <f t="shared" ref="AE203:AH215" si="73">AE121+AJ121-AO121</f>
        <v>0</v>
      </c>
      <c r="AF203" s="832">
        <f t="shared" si="73"/>
        <v>0</v>
      </c>
      <c r="AG203" s="832">
        <f t="shared" si="73"/>
        <v>0</v>
      </c>
      <c r="AH203" s="832">
        <f t="shared" si="73"/>
        <v>0</v>
      </c>
      <c r="AI203" s="824">
        <f t="shared" si="61"/>
        <v>0</v>
      </c>
      <c r="AJ203" s="879">
        <f t="shared" si="69"/>
        <v>0</v>
      </c>
      <c r="AK203" s="879">
        <f t="shared" si="69"/>
        <v>8.5</v>
      </c>
      <c r="AL203" s="879">
        <f t="shared" si="69"/>
        <v>0</v>
      </c>
      <c r="AM203" s="879">
        <f t="shared" si="70"/>
        <v>0</v>
      </c>
      <c r="AN203" s="849">
        <f t="shared" si="71"/>
        <v>340</v>
      </c>
      <c r="AO203" s="825">
        <f t="shared" si="58"/>
        <v>0</v>
      </c>
      <c r="AP203" s="825">
        <f t="shared" si="58"/>
        <v>8.5</v>
      </c>
      <c r="AQ203" s="825">
        <f t="shared" si="58"/>
        <v>0</v>
      </c>
      <c r="AR203" s="825">
        <f t="shared" si="58"/>
        <v>0</v>
      </c>
      <c r="AS203" s="825">
        <f t="shared" si="58"/>
        <v>340</v>
      </c>
      <c r="AT203" s="850">
        <f t="shared" si="64"/>
        <v>42.5</v>
      </c>
      <c r="AU203" s="922"/>
      <c r="AV203" s="861"/>
      <c r="AW203" s="861"/>
      <c r="AX203" s="861"/>
      <c r="AY203" s="861"/>
      <c r="AZ203" s="851"/>
    </row>
    <row r="204" spans="1:52" ht="13.5" customHeight="1">
      <c r="A204" s="838">
        <f t="shared" si="62"/>
        <v>35</v>
      </c>
      <c r="B204" s="1045" t="s">
        <v>3</v>
      </c>
      <c r="C204" s="817" t="s">
        <v>66</v>
      </c>
      <c r="D204" s="924">
        <v>15</v>
      </c>
      <c r="E204" s="898">
        <v>12</v>
      </c>
      <c r="F204" s="825"/>
      <c r="G204" s="872"/>
      <c r="H204" s="827"/>
      <c r="I204" s="842"/>
      <c r="J204" s="824">
        <f t="shared" si="53"/>
        <v>0</v>
      </c>
      <c r="K204" s="878"/>
      <c r="L204" s="853">
        <v>10</v>
      </c>
      <c r="M204" s="826"/>
      <c r="N204" s="827"/>
      <c r="O204" s="824">
        <f t="shared" si="65"/>
        <v>120</v>
      </c>
      <c r="P204" s="857"/>
      <c r="Q204" s="828"/>
      <c r="R204" s="925"/>
      <c r="S204" s="926"/>
      <c r="T204" s="846">
        <f t="shared" si="54"/>
        <v>0</v>
      </c>
      <c r="U204" s="825">
        <f t="shared" si="72"/>
        <v>0</v>
      </c>
      <c r="V204" s="828">
        <f t="shared" si="66"/>
        <v>10</v>
      </c>
      <c r="W204" s="827">
        <f t="shared" si="66"/>
        <v>0</v>
      </c>
      <c r="X204" s="827">
        <f t="shared" si="66"/>
        <v>0</v>
      </c>
      <c r="Y204" s="824">
        <f t="shared" si="66"/>
        <v>120</v>
      </c>
      <c r="Z204" s="838">
        <f t="shared" si="63"/>
        <v>35</v>
      </c>
      <c r="AA204" s="895" t="str">
        <f t="shared" si="60"/>
        <v>Đậu phụ</v>
      </c>
      <c r="AB204" s="844" t="str">
        <f t="shared" si="60"/>
        <v>kg</v>
      </c>
      <c r="AC204" s="845">
        <f t="shared" si="60"/>
        <v>15</v>
      </c>
      <c r="AD204" s="858">
        <f t="shared" si="60"/>
        <v>12</v>
      </c>
      <c r="AE204" s="832">
        <f t="shared" si="73"/>
        <v>0</v>
      </c>
      <c r="AF204" s="832">
        <f t="shared" si="73"/>
        <v>0</v>
      </c>
      <c r="AG204" s="832">
        <f t="shared" si="73"/>
        <v>0</v>
      </c>
      <c r="AH204" s="832">
        <f t="shared" si="73"/>
        <v>0</v>
      </c>
      <c r="AI204" s="824">
        <f t="shared" si="61"/>
        <v>0</v>
      </c>
      <c r="AJ204" s="879">
        <f t="shared" si="69"/>
        <v>0</v>
      </c>
      <c r="AK204" s="879">
        <f t="shared" si="69"/>
        <v>10</v>
      </c>
      <c r="AL204" s="879">
        <f t="shared" si="69"/>
        <v>0</v>
      </c>
      <c r="AM204" s="879">
        <f t="shared" si="70"/>
        <v>0</v>
      </c>
      <c r="AN204" s="849">
        <f t="shared" si="71"/>
        <v>120</v>
      </c>
      <c r="AO204" s="825">
        <f t="shared" si="58"/>
        <v>0</v>
      </c>
      <c r="AP204" s="825">
        <f t="shared" si="58"/>
        <v>10</v>
      </c>
      <c r="AQ204" s="825">
        <f t="shared" si="58"/>
        <v>0</v>
      </c>
      <c r="AR204" s="825">
        <f t="shared" si="58"/>
        <v>0</v>
      </c>
      <c r="AS204" s="825">
        <f t="shared" si="58"/>
        <v>120</v>
      </c>
      <c r="AT204" s="850">
        <f t="shared" si="64"/>
        <v>30</v>
      </c>
      <c r="AU204" s="922"/>
      <c r="AV204" s="861"/>
      <c r="AW204" s="861"/>
      <c r="AX204" s="861"/>
      <c r="AY204" s="861"/>
      <c r="AZ204" s="851"/>
    </row>
    <row r="205" spans="1:52" ht="13.5" customHeight="1">
      <c r="A205" s="838">
        <f t="shared" si="62"/>
        <v>36</v>
      </c>
      <c r="B205" s="1045" t="s">
        <v>72</v>
      </c>
      <c r="C205" s="817" t="s">
        <v>66</v>
      </c>
      <c r="D205" s="839">
        <v>30</v>
      </c>
      <c r="E205" s="852">
        <v>30</v>
      </c>
      <c r="F205" s="825"/>
      <c r="G205" s="872"/>
      <c r="H205" s="827"/>
      <c r="I205" s="842"/>
      <c r="J205" s="824">
        <f t="shared" si="53"/>
        <v>0</v>
      </c>
      <c r="K205" s="825"/>
      <c r="L205" s="853"/>
      <c r="M205" s="826"/>
      <c r="N205" s="827"/>
      <c r="O205" s="824">
        <f t="shared" si="65"/>
        <v>0</v>
      </c>
      <c r="P205" s="865"/>
      <c r="Q205" s="828">
        <v>9</v>
      </c>
      <c r="R205" s="925"/>
      <c r="S205" s="827"/>
      <c r="T205" s="846">
        <f t="shared" si="54"/>
        <v>270</v>
      </c>
      <c r="U205" s="825">
        <f t="shared" si="72"/>
        <v>0</v>
      </c>
      <c r="V205" s="825">
        <f t="shared" si="66"/>
        <v>9</v>
      </c>
      <c r="W205" s="827">
        <f t="shared" si="66"/>
        <v>0</v>
      </c>
      <c r="X205" s="827">
        <f t="shared" si="66"/>
        <v>0</v>
      </c>
      <c r="Y205" s="824">
        <f t="shared" si="66"/>
        <v>270</v>
      </c>
      <c r="Z205" s="838">
        <f t="shared" si="63"/>
        <v>36</v>
      </c>
      <c r="AA205" s="895" t="str">
        <f t="shared" si="60"/>
        <v>Cá chim</v>
      </c>
      <c r="AB205" s="844" t="str">
        <f t="shared" si="60"/>
        <v>kg</v>
      </c>
      <c r="AC205" s="845">
        <f t="shared" si="60"/>
        <v>30</v>
      </c>
      <c r="AD205" s="858">
        <f t="shared" si="60"/>
        <v>30</v>
      </c>
      <c r="AE205" s="832">
        <f t="shared" si="73"/>
        <v>0</v>
      </c>
      <c r="AF205" s="832">
        <f t="shared" si="73"/>
        <v>0</v>
      </c>
      <c r="AG205" s="832">
        <f t="shared" si="73"/>
        <v>0</v>
      </c>
      <c r="AH205" s="832">
        <f t="shared" si="73"/>
        <v>0</v>
      </c>
      <c r="AI205" s="824">
        <f t="shared" si="61"/>
        <v>0</v>
      </c>
      <c r="AJ205" s="879">
        <f t="shared" si="69"/>
        <v>0</v>
      </c>
      <c r="AK205" s="879">
        <f t="shared" si="69"/>
        <v>9</v>
      </c>
      <c r="AL205" s="879">
        <f t="shared" si="69"/>
        <v>0</v>
      </c>
      <c r="AM205" s="879">
        <f t="shared" si="70"/>
        <v>0</v>
      </c>
      <c r="AN205" s="849">
        <f t="shared" si="71"/>
        <v>270</v>
      </c>
      <c r="AO205" s="825">
        <f t="shared" si="58"/>
        <v>0</v>
      </c>
      <c r="AP205" s="825">
        <f t="shared" si="58"/>
        <v>9</v>
      </c>
      <c r="AQ205" s="825">
        <f t="shared" si="58"/>
        <v>0</v>
      </c>
      <c r="AR205" s="825">
        <f t="shared" si="58"/>
        <v>0</v>
      </c>
      <c r="AS205" s="825">
        <f t="shared" si="58"/>
        <v>270</v>
      </c>
      <c r="AT205" s="850">
        <f t="shared" si="64"/>
        <v>0</v>
      </c>
      <c r="AU205" s="922"/>
      <c r="AV205" s="861"/>
      <c r="AW205" s="861"/>
      <c r="AX205" s="861"/>
      <c r="AY205" s="861"/>
      <c r="AZ205" s="851"/>
    </row>
    <row r="206" spans="1:52" ht="13.5" customHeight="1">
      <c r="A206" s="838">
        <f t="shared" si="62"/>
        <v>37</v>
      </c>
      <c r="B206" s="1045" t="s">
        <v>174</v>
      </c>
      <c r="C206" s="817" t="s">
        <v>66</v>
      </c>
      <c r="D206" s="839">
        <v>39</v>
      </c>
      <c r="E206" s="852">
        <v>39</v>
      </c>
      <c r="F206" s="825"/>
      <c r="G206" s="872"/>
      <c r="H206" s="827"/>
      <c r="I206" s="842"/>
      <c r="J206" s="824">
        <f t="shared" si="53"/>
        <v>0</v>
      </c>
      <c r="K206" s="825"/>
      <c r="L206" s="828">
        <v>9</v>
      </c>
      <c r="M206" s="826"/>
      <c r="N206" s="827"/>
      <c r="O206" s="824">
        <f t="shared" si="65"/>
        <v>351</v>
      </c>
      <c r="P206" s="865"/>
      <c r="Q206" s="853"/>
      <c r="R206" s="925"/>
      <c r="S206" s="827"/>
      <c r="T206" s="846">
        <f t="shared" si="54"/>
        <v>0</v>
      </c>
      <c r="U206" s="825">
        <f t="shared" si="72"/>
        <v>0</v>
      </c>
      <c r="V206" s="828">
        <f t="shared" si="66"/>
        <v>9</v>
      </c>
      <c r="W206" s="827">
        <f t="shared" si="66"/>
        <v>0</v>
      </c>
      <c r="X206" s="827">
        <f t="shared" si="66"/>
        <v>0</v>
      </c>
      <c r="Y206" s="824">
        <f t="shared" si="66"/>
        <v>351</v>
      </c>
      <c r="Z206" s="838">
        <f t="shared" si="63"/>
        <v>37</v>
      </c>
      <c r="AA206" s="895" t="str">
        <f t="shared" si="60"/>
        <v>Cá sòng</v>
      </c>
      <c r="AB206" s="844" t="str">
        <f t="shared" si="60"/>
        <v>kg</v>
      </c>
      <c r="AC206" s="845">
        <f t="shared" si="60"/>
        <v>39</v>
      </c>
      <c r="AD206" s="858">
        <f t="shared" si="60"/>
        <v>39</v>
      </c>
      <c r="AE206" s="832">
        <f t="shared" si="73"/>
        <v>0</v>
      </c>
      <c r="AF206" s="832">
        <f t="shared" si="73"/>
        <v>0</v>
      </c>
      <c r="AG206" s="832">
        <f t="shared" si="73"/>
        <v>0</v>
      </c>
      <c r="AH206" s="832">
        <f t="shared" si="73"/>
        <v>0</v>
      </c>
      <c r="AI206" s="824">
        <f t="shared" si="61"/>
        <v>0</v>
      </c>
      <c r="AJ206" s="879">
        <f t="shared" si="69"/>
        <v>0</v>
      </c>
      <c r="AK206" s="879">
        <f t="shared" si="69"/>
        <v>9</v>
      </c>
      <c r="AL206" s="879">
        <f t="shared" si="69"/>
        <v>0</v>
      </c>
      <c r="AM206" s="879">
        <f t="shared" si="70"/>
        <v>0</v>
      </c>
      <c r="AN206" s="849">
        <f t="shared" si="71"/>
        <v>351</v>
      </c>
      <c r="AO206" s="825">
        <f t="shared" si="58"/>
        <v>0</v>
      </c>
      <c r="AP206" s="825">
        <f t="shared" si="58"/>
        <v>9</v>
      </c>
      <c r="AQ206" s="825">
        <f t="shared" si="58"/>
        <v>0</v>
      </c>
      <c r="AR206" s="825">
        <f t="shared" si="58"/>
        <v>0</v>
      </c>
      <c r="AS206" s="825">
        <f t="shared" si="58"/>
        <v>351</v>
      </c>
      <c r="AT206" s="850">
        <f t="shared" si="64"/>
        <v>0</v>
      </c>
      <c r="AU206" s="1502" t="s">
        <v>855</v>
      </c>
      <c r="AV206" s="1503"/>
      <c r="AW206" s="1503"/>
      <c r="AX206" s="1503"/>
      <c r="AY206" s="1503"/>
      <c r="AZ206" s="927"/>
    </row>
    <row r="207" spans="1:52" ht="13.5" customHeight="1">
      <c r="A207" s="838">
        <f t="shared" si="62"/>
        <v>38</v>
      </c>
      <c r="B207" s="1045" t="s">
        <v>890</v>
      </c>
      <c r="C207" s="817" t="s">
        <v>66</v>
      </c>
      <c r="D207" s="839">
        <v>9</v>
      </c>
      <c r="E207" s="852">
        <v>9</v>
      </c>
      <c r="F207" s="866"/>
      <c r="G207" s="872"/>
      <c r="H207" s="928"/>
      <c r="I207" s="842"/>
      <c r="J207" s="824">
        <f t="shared" si="53"/>
        <v>0</v>
      </c>
      <c r="K207" s="825"/>
      <c r="L207" s="828"/>
      <c r="M207" s="826">
        <v>17</v>
      </c>
      <c r="N207" s="827"/>
      <c r="O207" s="824">
        <f t="shared" si="65"/>
        <v>153</v>
      </c>
      <c r="P207" s="857"/>
      <c r="Q207" s="828"/>
      <c r="R207" s="925"/>
      <c r="S207" s="827"/>
      <c r="T207" s="846">
        <f t="shared" si="54"/>
        <v>0</v>
      </c>
      <c r="U207" s="825">
        <f t="shared" si="72"/>
        <v>0</v>
      </c>
      <c r="V207" s="828">
        <f t="shared" si="66"/>
        <v>0</v>
      </c>
      <c r="W207" s="827">
        <f t="shared" si="66"/>
        <v>17</v>
      </c>
      <c r="X207" s="827">
        <f t="shared" si="66"/>
        <v>0</v>
      </c>
      <c r="Y207" s="824">
        <f t="shared" si="66"/>
        <v>153</v>
      </c>
      <c r="Z207" s="838">
        <f t="shared" si="63"/>
        <v>38</v>
      </c>
      <c r="AA207" s="895" t="str">
        <f t="shared" si="60"/>
        <v xml:space="preserve">Chuối </v>
      </c>
      <c r="AB207" s="844" t="str">
        <f t="shared" si="60"/>
        <v>kg</v>
      </c>
      <c r="AC207" s="845">
        <f t="shared" si="60"/>
        <v>9</v>
      </c>
      <c r="AD207" s="858">
        <f t="shared" si="60"/>
        <v>9</v>
      </c>
      <c r="AE207" s="832">
        <f t="shared" si="73"/>
        <v>0</v>
      </c>
      <c r="AF207" s="832">
        <f t="shared" si="73"/>
        <v>0</v>
      </c>
      <c r="AG207" s="832">
        <f t="shared" si="73"/>
        <v>0</v>
      </c>
      <c r="AH207" s="832">
        <f t="shared" si="73"/>
        <v>0</v>
      </c>
      <c r="AI207" s="824">
        <f t="shared" si="61"/>
        <v>0</v>
      </c>
      <c r="AJ207" s="879">
        <f t="shared" si="69"/>
        <v>0</v>
      </c>
      <c r="AK207" s="879">
        <f t="shared" si="69"/>
        <v>0</v>
      </c>
      <c r="AL207" s="879">
        <f t="shared" si="69"/>
        <v>17</v>
      </c>
      <c r="AM207" s="879">
        <f t="shared" si="70"/>
        <v>0</v>
      </c>
      <c r="AN207" s="849">
        <f t="shared" si="71"/>
        <v>153</v>
      </c>
      <c r="AO207" s="825">
        <f t="shared" si="58"/>
        <v>0</v>
      </c>
      <c r="AP207" s="825">
        <f t="shared" si="58"/>
        <v>0</v>
      </c>
      <c r="AQ207" s="825">
        <f t="shared" si="58"/>
        <v>17</v>
      </c>
      <c r="AR207" s="825">
        <f t="shared" si="58"/>
        <v>0</v>
      </c>
      <c r="AS207" s="825">
        <f t="shared" si="58"/>
        <v>153</v>
      </c>
      <c r="AT207" s="850">
        <f t="shared" si="64"/>
        <v>0</v>
      </c>
      <c r="AU207" s="929" t="s">
        <v>811</v>
      </c>
      <c r="AV207" s="930"/>
      <c r="AW207" s="1504">
        <v>0.74</v>
      </c>
      <c r="AX207" s="1504"/>
      <c r="AY207" s="930"/>
      <c r="AZ207" s="862" t="s">
        <v>70</v>
      </c>
    </row>
    <row r="208" spans="1:52" ht="13.5" customHeight="1">
      <c r="A208" s="838">
        <f t="shared" si="62"/>
        <v>39</v>
      </c>
      <c r="B208" s="1045" t="s">
        <v>891</v>
      </c>
      <c r="C208" s="817" t="s">
        <v>66</v>
      </c>
      <c r="D208" s="839">
        <v>105</v>
      </c>
      <c r="E208" s="852">
        <v>105</v>
      </c>
      <c r="F208" s="825"/>
      <c r="G208" s="872"/>
      <c r="H208" s="827"/>
      <c r="I208" s="842"/>
      <c r="J208" s="824">
        <f t="shared" si="53"/>
        <v>0</v>
      </c>
      <c r="K208" s="878"/>
      <c r="L208" s="828"/>
      <c r="M208" s="826"/>
      <c r="N208" s="827"/>
      <c r="O208" s="824">
        <f t="shared" si="65"/>
        <v>0</v>
      </c>
      <c r="P208" s="857"/>
      <c r="Q208" s="828">
        <v>2</v>
      </c>
      <c r="R208" s="877"/>
      <c r="S208" s="827"/>
      <c r="T208" s="846">
        <f t="shared" si="54"/>
        <v>210</v>
      </c>
      <c r="U208" s="878">
        <f t="shared" si="72"/>
        <v>0</v>
      </c>
      <c r="V208" s="825">
        <f t="shared" si="66"/>
        <v>2</v>
      </c>
      <c r="W208" s="827">
        <f t="shared" si="66"/>
        <v>0</v>
      </c>
      <c r="X208" s="827">
        <f t="shared" si="66"/>
        <v>0</v>
      </c>
      <c r="Y208" s="824">
        <f t="shared" si="66"/>
        <v>210</v>
      </c>
      <c r="Z208" s="838">
        <f t="shared" si="63"/>
        <v>39</v>
      </c>
      <c r="AA208" s="895" t="str">
        <f t="shared" si="60"/>
        <v>ếch</v>
      </c>
      <c r="AB208" s="844" t="str">
        <f t="shared" si="60"/>
        <v>kg</v>
      </c>
      <c r="AC208" s="845">
        <f t="shared" si="60"/>
        <v>105</v>
      </c>
      <c r="AD208" s="858">
        <f t="shared" si="60"/>
        <v>105</v>
      </c>
      <c r="AE208" s="832">
        <f t="shared" si="73"/>
        <v>0</v>
      </c>
      <c r="AF208" s="832">
        <f t="shared" si="73"/>
        <v>0</v>
      </c>
      <c r="AG208" s="832">
        <f t="shared" si="73"/>
        <v>0</v>
      </c>
      <c r="AH208" s="832">
        <f t="shared" si="73"/>
        <v>0</v>
      </c>
      <c r="AI208" s="824">
        <f t="shared" si="61"/>
        <v>0</v>
      </c>
      <c r="AJ208" s="879">
        <f t="shared" si="69"/>
        <v>0</v>
      </c>
      <c r="AK208" s="879">
        <f t="shared" si="69"/>
        <v>2</v>
      </c>
      <c r="AL208" s="879">
        <f t="shared" si="69"/>
        <v>0</v>
      </c>
      <c r="AM208" s="879">
        <f t="shared" si="70"/>
        <v>0</v>
      </c>
      <c r="AN208" s="849">
        <f t="shared" si="71"/>
        <v>210</v>
      </c>
      <c r="AO208" s="825">
        <f t="shared" si="58"/>
        <v>0</v>
      </c>
      <c r="AP208" s="825">
        <f t="shared" si="58"/>
        <v>2</v>
      </c>
      <c r="AQ208" s="825">
        <f t="shared" si="58"/>
        <v>0</v>
      </c>
      <c r="AR208" s="825">
        <f t="shared" si="58"/>
        <v>0</v>
      </c>
      <c r="AS208" s="825">
        <f t="shared" si="58"/>
        <v>210</v>
      </c>
      <c r="AT208" s="850">
        <f t="shared" si="64"/>
        <v>0</v>
      </c>
      <c r="AU208" s="932" t="s">
        <v>856</v>
      </c>
      <c r="AV208" s="933">
        <f>AV173</f>
        <v>115</v>
      </c>
      <c r="AW208" s="934" t="s">
        <v>27</v>
      </c>
      <c r="AX208" s="935">
        <v>0.16</v>
      </c>
      <c r="AY208" s="936" t="s">
        <v>29</v>
      </c>
      <c r="AZ208" s="937">
        <f>AV208*AX208</f>
        <v>18.400000000000002</v>
      </c>
    </row>
    <row r="209" spans="1:52" ht="13.5" customHeight="1">
      <c r="A209" s="838">
        <f t="shared" si="62"/>
        <v>40</v>
      </c>
      <c r="B209" s="1045" t="s">
        <v>892</v>
      </c>
      <c r="C209" s="817" t="s">
        <v>66</v>
      </c>
      <c r="D209" s="839">
        <v>10</v>
      </c>
      <c r="E209" s="852">
        <v>7</v>
      </c>
      <c r="F209" s="825"/>
      <c r="G209" s="854"/>
      <c r="H209" s="827"/>
      <c r="I209" s="842"/>
      <c r="J209" s="824">
        <f t="shared" si="53"/>
        <v>0</v>
      </c>
      <c r="K209" s="825"/>
      <c r="L209" s="825"/>
      <c r="M209" s="827"/>
      <c r="N209" s="827"/>
      <c r="O209" s="824">
        <f t="shared" si="65"/>
        <v>0</v>
      </c>
      <c r="P209" s="865"/>
      <c r="Q209" s="825"/>
      <c r="R209" s="877">
        <v>34</v>
      </c>
      <c r="S209" s="827"/>
      <c r="T209" s="846">
        <f t="shared" si="54"/>
        <v>238</v>
      </c>
      <c r="U209" s="825">
        <f t="shared" si="72"/>
        <v>0</v>
      </c>
      <c r="V209" s="825">
        <f t="shared" si="66"/>
        <v>0</v>
      </c>
      <c r="W209" s="827">
        <f t="shared" si="66"/>
        <v>34</v>
      </c>
      <c r="X209" s="827">
        <f t="shared" si="66"/>
        <v>0</v>
      </c>
      <c r="Y209" s="824">
        <f>SUM(J209,O209,T209)</f>
        <v>238</v>
      </c>
      <c r="Z209" s="838">
        <f t="shared" si="63"/>
        <v>40</v>
      </c>
      <c r="AA209" s="895" t="str">
        <f t="shared" si="60"/>
        <v>Bính xanh</v>
      </c>
      <c r="AB209" s="844" t="str">
        <f t="shared" si="60"/>
        <v>kg</v>
      </c>
      <c r="AC209" s="845">
        <f t="shared" si="60"/>
        <v>10</v>
      </c>
      <c r="AD209" s="858">
        <f t="shared" si="60"/>
        <v>7</v>
      </c>
      <c r="AE209" s="832">
        <f t="shared" si="73"/>
        <v>0</v>
      </c>
      <c r="AF209" s="832">
        <f t="shared" si="73"/>
        <v>0</v>
      </c>
      <c r="AG209" s="832">
        <f t="shared" si="73"/>
        <v>0</v>
      </c>
      <c r="AH209" s="832">
        <f t="shared" si="73"/>
        <v>0</v>
      </c>
      <c r="AI209" s="824">
        <f t="shared" si="61"/>
        <v>0</v>
      </c>
      <c r="AJ209" s="879">
        <f t="shared" si="69"/>
        <v>0</v>
      </c>
      <c r="AK209" s="879">
        <f t="shared" si="69"/>
        <v>0</v>
      </c>
      <c r="AL209" s="879">
        <f t="shared" si="69"/>
        <v>34</v>
      </c>
      <c r="AM209" s="879">
        <f t="shared" si="70"/>
        <v>0</v>
      </c>
      <c r="AN209" s="849">
        <f t="shared" si="71"/>
        <v>238</v>
      </c>
      <c r="AO209" s="825">
        <f t="shared" si="58"/>
        <v>0</v>
      </c>
      <c r="AP209" s="825">
        <f t="shared" si="58"/>
        <v>0</v>
      </c>
      <c r="AQ209" s="825">
        <f t="shared" si="58"/>
        <v>34</v>
      </c>
      <c r="AR209" s="825">
        <f t="shared" si="58"/>
        <v>0</v>
      </c>
      <c r="AS209" s="825">
        <f t="shared" si="58"/>
        <v>238</v>
      </c>
      <c r="AT209" s="850">
        <f t="shared" si="64"/>
        <v>102</v>
      </c>
      <c r="AU209" s="932" t="s">
        <v>857</v>
      </c>
      <c r="AV209" s="933">
        <f>AV174</f>
        <v>115</v>
      </c>
      <c r="AW209" s="934" t="s">
        <v>27</v>
      </c>
      <c r="AX209" s="935">
        <v>0.26</v>
      </c>
      <c r="AY209" s="936" t="s">
        <v>29</v>
      </c>
      <c r="AZ209" s="937">
        <f>AV209*AX209</f>
        <v>29.900000000000002</v>
      </c>
    </row>
    <row r="210" spans="1:52" ht="13.5" customHeight="1">
      <c r="A210" s="838">
        <f t="shared" si="62"/>
        <v>41</v>
      </c>
      <c r="B210" s="1045" t="s">
        <v>73</v>
      </c>
      <c r="C210" s="817" t="s">
        <v>66</v>
      </c>
      <c r="D210" s="938">
        <v>5</v>
      </c>
      <c r="E210" s="939">
        <v>4</v>
      </c>
      <c r="F210" s="825"/>
      <c r="G210" s="872"/>
      <c r="H210" s="827"/>
      <c r="I210" s="842"/>
      <c r="J210" s="824">
        <f t="shared" si="53"/>
        <v>0</v>
      </c>
      <c r="K210" s="825"/>
      <c r="L210" s="828"/>
      <c r="M210" s="827">
        <v>35</v>
      </c>
      <c r="N210" s="827"/>
      <c r="O210" s="824">
        <f t="shared" si="65"/>
        <v>140</v>
      </c>
      <c r="P210" s="820"/>
      <c r="Q210" s="828"/>
      <c r="R210" s="925"/>
      <c r="S210" s="827"/>
      <c r="T210" s="846">
        <f t="shared" si="54"/>
        <v>0</v>
      </c>
      <c r="U210" s="825">
        <f t="shared" si="72"/>
        <v>0</v>
      </c>
      <c r="V210" s="828">
        <f t="shared" si="66"/>
        <v>0</v>
      </c>
      <c r="W210" s="827">
        <f t="shared" si="66"/>
        <v>35</v>
      </c>
      <c r="X210" s="827">
        <f t="shared" si="66"/>
        <v>0</v>
      </c>
      <c r="Y210" s="824">
        <f t="shared" si="66"/>
        <v>140</v>
      </c>
      <c r="Z210" s="838">
        <f t="shared" si="63"/>
        <v>41</v>
      </c>
      <c r="AA210" s="895" t="str">
        <f t="shared" si="60"/>
        <v>Bắp cải</v>
      </c>
      <c r="AB210" s="844" t="str">
        <f t="shared" si="60"/>
        <v>kg</v>
      </c>
      <c r="AC210" s="845">
        <f t="shared" si="60"/>
        <v>5</v>
      </c>
      <c r="AD210" s="858">
        <f t="shared" si="60"/>
        <v>4</v>
      </c>
      <c r="AE210" s="832">
        <f t="shared" si="73"/>
        <v>0</v>
      </c>
      <c r="AF210" s="832">
        <f t="shared" si="73"/>
        <v>0</v>
      </c>
      <c r="AG210" s="832">
        <f t="shared" si="73"/>
        <v>0</v>
      </c>
      <c r="AH210" s="832">
        <f t="shared" si="73"/>
        <v>0</v>
      </c>
      <c r="AI210" s="824">
        <f t="shared" si="61"/>
        <v>0</v>
      </c>
      <c r="AJ210" s="879">
        <f t="shared" si="69"/>
        <v>0</v>
      </c>
      <c r="AK210" s="879">
        <f t="shared" si="69"/>
        <v>0</v>
      </c>
      <c r="AL210" s="879">
        <f t="shared" si="69"/>
        <v>35</v>
      </c>
      <c r="AM210" s="879">
        <f t="shared" si="70"/>
        <v>0</v>
      </c>
      <c r="AN210" s="849">
        <f t="shared" si="71"/>
        <v>140</v>
      </c>
      <c r="AO210" s="825">
        <f t="shared" si="58"/>
        <v>0</v>
      </c>
      <c r="AP210" s="825">
        <f t="shared" si="58"/>
        <v>0</v>
      </c>
      <c r="AQ210" s="825">
        <f t="shared" si="58"/>
        <v>35</v>
      </c>
      <c r="AR210" s="825">
        <f t="shared" si="58"/>
        <v>0</v>
      </c>
      <c r="AS210" s="825">
        <f t="shared" si="58"/>
        <v>140</v>
      </c>
      <c r="AT210" s="850">
        <f t="shared" si="64"/>
        <v>35</v>
      </c>
      <c r="AU210" s="932" t="s">
        <v>858</v>
      </c>
      <c r="AV210" s="933">
        <f>AV175</f>
        <v>115</v>
      </c>
      <c r="AW210" s="934" t="s">
        <v>27</v>
      </c>
      <c r="AX210" s="935">
        <v>0.26</v>
      </c>
      <c r="AY210" s="936" t="s">
        <v>29</v>
      </c>
      <c r="AZ210" s="937">
        <f>AV210*AX210</f>
        <v>29.900000000000002</v>
      </c>
    </row>
    <row r="211" spans="1:52" ht="13.5" customHeight="1">
      <c r="A211" s="838">
        <f t="shared" si="62"/>
        <v>42</v>
      </c>
      <c r="B211" s="1045" t="s">
        <v>478</v>
      </c>
      <c r="C211" s="817" t="s">
        <v>66</v>
      </c>
      <c r="D211" s="839">
        <v>10</v>
      </c>
      <c r="E211" s="852">
        <v>10</v>
      </c>
      <c r="F211" s="828"/>
      <c r="G211" s="854"/>
      <c r="H211" s="827">
        <v>20</v>
      </c>
      <c r="I211" s="842"/>
      <c r="J211" s="824">
        <f t="shared" si="53"/>
        <v>200</v>
      </c>
      <c r="K211" s="825"/>
      <c r="L211" s="825"/>
      <c r="M211" s="940"/>
      <c r="N211" s="827"/>
      <c r="O211" s="824">
        <f t="shared" si="65"/>
        <v>0</v>
      </c>
      <c r="P211" s="865"/>
      <c r="Q211" s="825"/>
      <c r="R211" s="877"/>
      <c r="S211" s="827"/>
      <c r="T211" s="846">
        <f t="shared" si="54"/>
        <v>0</v>
      </c>
      <c r="U211" s="825">
        <f t="shared" si="72"/>
        <v>0</v>
      </c>
      <c r="V211" s="825">
        <f t="shared" si="66"/>
        <v>0</v>
      </c>
      <c r="W211" s="827">
        <f t="shared" si="66"/>
        <v>20</v>
      </c>
      <c r="X211" s="827">
        <f t="shared" si="66"/>
        <v>0</v>
      </c>
      <c r="Y211" s="824">
        <f t="shared" si="66"/>
        <v>200</v>
      </c>
      <c r="Z211" s="838">
        <f t="shared" si="63"/>
        <v>42</v>
      </c>
      <c r="AA211" s="895" t="str">
        <f t="shared" si="60"/>
        <v>Dưa cải</v>
      </c>
      <c r="AB211" s="844" t="str">
        <f t="shared" si="60"/>
        <v>kg</v>
      </c>
      <c r="AC211" s="845">
        <f t="shared" si="60"/>
        <v>10</v>
      </c>
      <c r="AD211" s="858">
        <f t="shared" si="60"/>
        <v>10</v>
      </c>
      <c r="AE211" s="832">
        <f t="shared" si="73"/>
        <v>0</v>
      </c>
      <c r="AF211" s="832">
        <f t="shared" si="73"/>
        <v>0</v>
      </c>
      <c r="AG211" s="832">
        <f t="shared" si="73"/>
        <v>0</v>
      </c>
      <c r="AH211" s="832">
        <f t="shared" si="73"/>
        <v>0</v>
      </c>
      <c r="AI211" s="824">
        <f t="shared" si="61"/>
        <v>0</v>
      </c>
      <c r="AJ211" s="879">
        <f t="shared" si="69"/>
        <v>0</v>
      </c>
      <c r="AK211" s="879">
        <f t="shared" si="69"/>
        <v>0</v>
      </c>
      <c r="AL211" s="879">
        <f t="shared" si="69"/>
        <v>20</v>
      </c>
      <c r="AM211" s="879">
        <f t="shared" si="70"/>
        <v>0</v>
      </c>
      <c r="AN211" s="849">
        <f t="shared" si="71"/>
        <v>200</v>
      </c>
      <c r="AO211" s="825">
        <f t="shared" si="58"/>
        <v>0</v>
      </c>
      <c r="AP211" s="825">
        <f t="shared" si="58"/>
        <v>0</v>
      </c>
      <c r="AQ211" s="825">
        <f t="shared" si="58"/>
        <v>20</v>
      </c>
      <c r="AR211" s="825">
        <f t="shared" si="58"/>
        <v>0</v>
      </c>
      <c r="AS211" s="825">
        <f t="shared" si="58"/>
        <v>200</v>
      </c>
      <c r="AT211" s="850">
        <f t="shared" si="64"/>
        <v>0</v>
      </c>
      <c r="AU211" s="929" t="s">
        <v>811</v>
      </c>
      <c r="AV211" s="930"/>
      <c r="AW211" s="1504">
        <v>0.68</v>
      </c>
      <c r="AX211" s="1504"/>
      <c r="AY211" s="930"/>
      <c r="AZ211" s="941" t="s">
        <v>70</v>
      </c>
    </row>
    <row r="212" spans="1:52" ht="13.5" customHeight="1">
      <c r="A212" s="838">
        <f t="shared" si="62"/>
        <v>43</v>
      </c>
      <c r="B212" s="1046" t="s">
        <v>60</v>
      </c>
      <c r="C212" s="817" t="s">
        <v>66</v>
      </c>
      <c r="D212" s="924">
        <v>20</v>
      </c>
      <c r="E212" s="898">
        <v>20</v>
      </c>
      <c r="F212" s="853"/>
      <c r="G212" s="909"/>
      <c r="H212" s="827"/>
      <c r="I212" s="842"/>
      <c r="J212" s="824">
        <f t="shared" si="53"/>
        <v>0</v>
      </c>
      <c r="K212" s="878"/>
      <c r="L212" s="828"/>
      <c r="M212" s="899">
        <v>1</v>
      </c>
      <c r="N212" s="827"/>
      <c r="O212" s="824">
        <f t="shared" si="65"/>
        <v>20</v>
      </c>
      <c r="P212" s="942"/>
      <c r="Q212" s="828"/>
      <c r="R212" s="877">
        <v>1</v>
      </c>
      <c r="S212" s="827"/>
      <c r="T212" s="846">
        <f t="shared" si="54"/>
        <v>20</v>
      </c>
      <c r="U212" s="878">
        <f t="shared" si="72"/>
        <v>0</v>
      </c>
      <c r="V212" s="828">
        <f t="shared" si="66"/>
        <v>0</v>
      </c>
      <c r="W212" s="827">
        <f t="shared" si="66"/>
        <v>2</v>
      </c>
      <c r="X212" s="827">
        <f t="shared" si="66"/>
        <v>0</v>
      </c>
      <c r="Y212" s="824">
        <f t="shared" si="66"/>
        <v>40</v>
      </c>
      <c r="Z212" s="838">
        <f t="shared" si="63"/>
        <v>43</v>
      </c>
      <c r="AA212" s="895" t="str">
        <f t="shared" si="60"/>
        <v>Cà chua</v>
      </c>
      <c r="AB212" s="844" t="str">
        <f t="shared" si="60"/>
        <v>kg</v>
      </c>
      <c r="AC212" s="845">
        <f t="shared" si="60"/>
        <v>20</v>
      </c>
      <c r="AD212" s="858">
        <f t="shared" si="60"/>
        <v>20</v>
      </c>
      <c r="AE212" s="832">
        <f t="shared" si="73"/>
        <v>0</v>
      </c>
      <c r="AF212" s="832">
        <f t="shared" si="73"/>
        <v>0</v>
      </c>
      <c r="AG212" s="832">
        <f t="shared" si="73"/>
        <v>0</v>
      </c>
      <c r="AH212" s="832">
        <f t="shared" si="73"/>
        <v>0</v>
      </c>
      <c r="AI212" s="824">
        <f t="shared" si="61"/>
        <v>0</v>
      </c>
      <c r="AJ212" s="879">
        <f t="shared" si="69"/>
        <v>0</v>
      </c>
      <c r="AK212" s="879">
        <f t="shared" si="69"/>
        <v>0</v>
      </c>
      <c r="AL212" s="879">
        <f t="shared" si="69"/>
        <v>2</v>
      </c>
      <c r="AM212" s="879">
        <f t="shared" si="70"/>
        <v>0</v>
      </c>
      <c r="AN212" s="849">
        <f t="shared" si="71"/>
        <v>40</v>
      </c>
      <c r="AO212" s="825">
        <f t="shared" si="58"/>
        <v>0</v>
      </c>
      <c r="AP212" s="825">
        <f t="shared" si="58"/>
        <v>0</v>
      </c>
      <c r="AQ212" s="825">
        <f t="shared" si="58"/>
        <v>2</v>
      </c>
      <c r="AR212" s="825">
        <f t="shared" si="58"/>
        <v>0</v>
      </c>
      <c r="AS212" s="825">
        <f t="shared" si="58"/>
        <v>40</v>
      </c>
      <c r="AT212" s="850">
        <f t="shared" si="64"/>
        <v>0</v>
      </c>
      <c r="AU212" s="932" t="s">
        <v>856</v>
      </c>
      <c r="AV212" s="868">
        <f>AV177</f>
        <v>13</v>
      </c>
      <c r="AW212" s="934" t="s">
        <v>27</v>
      </c>
      <c r="AX212" s="935">
        <v>0.16</v>
      </c>
      <c r="AY212" s="936" t="s">
        <v>29</v>
      </c>
      <c r="AZ212" s="937">
        <f>AV212*AX212</f>
        <v>2.08</v>
      </c>
    </row>
    <row r="213" spans="1:52" ht="13.5" customHeight="1">
      <c r="A213" s="838">
        <f t="shared" si="62"/>
        <v>44</v>
      </c>
      <c r="B213" s="1045" t="s">
        <v>61</v>
      </c>
      <c r="C213" s="817" t="s">
        <v>66</v>
      </c>
      <c r="D213" s="924">
        <v>20</v>
      </c>
      <c r="E213" s="898">
        <v>20</v>
      </c>
      <c r="F213" s="825"/>
      <c r="G213" s="872"/>
      <c r="H213" s="827">
        <v>0.5</v>
      </c>
      <c r="I213" s="842"/>
      <c r="J213" s="824">
        <f t="shared" si="53"/>
        <v>10</v>
      </c>
      <c r="K213" s="943"/>
      <c r="L213" s="828"/>
      <c r="M213" s="827">
        <v>1</v>
      </c>
      <c r="N213" s="827"/>
      <c r="O213" s="824">
        <f t="shared" si="65"/>
        <v>20</v>
      </c>
      <c r="P213" s="942"/>
      <c r="Q213" s="828"/>
      <c r="R213" s="925">
        <v>1</v>
      </c>
      <c r="S213" s="827"/>
      <c r="T213" s="846">
        <f t="shared" ref="T213:T221" si="74">SUM(P213:S213)*$E213</f>
        <v>20</v>
      </c>
      <c r="U213" s="825">
        <f t="shared" si="72"/>
        <v>0</v>
      </c>
      <c r="V213" s="828">
        <f t="shared" si="66"/>
        <v>0</v>
      </c>
      <c r="W213" s="827">
        <f t="shared" si="66"/>
        <v>2.5</v>
      </c>
      <c r="X213" s="827">
        <f t="shared" si="66"/>
        <v>0</v>
      </c>
      <c r="Y213" s="824">
        <f t="shared" si="66"/>
        <v>50</v>
      </c>
      <c r="Z213" s="838">
        <f t="shared" si="63"/>
        <v>44</v>
      </c>
      <c r="AA213" s="895" t="str">
        <f t="shared" si="60"/>
        <v>Hành lá</v>
      </c>
      <c r="AB213" s="844" t="str">
        <f t="shared" si="60"/>
        <v>kg</v>
      </c>
      <c r="AC213" s="845">
        <f t="shared" si="60"/>
        <v>20</v>
      </c>
      <c r="AD213" s="858">
        <f t="shared" si="60"/>
        <v>20</v>
      </c>
      <c r="AE213" s="832">
        <f t="shared" si="73"/>
        <v>0</v>
      </c>
      <c r="AF213" s="832">
        <f t="shared" si="73"/>
        <v>0</v>
      </c>
      <c r="AG213" s="832">
        <f t="shared" si="73"/>
        <v>0</v>
      </c>
      <c r="AH213" s="832">
        <f t="shared" si="73"/>
        <v>0</v>
      </c>
      <c r="AI213" s="824">
        <f t="shared" si="61"/>
        <v>0</v>
      </c>
      <c r="AJ213" s="879">
        <f t="shared" si="69"/>
        <v>0</v>
      </c>
      <c r="AK213" s="879">
        <f t="shared" si="69"/>
        <v>0</v>
      </c>
      <c r="AL213" s="879">
        <f t="shared" si="69"/>
        <v>2.5</v>
      </c>
      <c r="AM213" s="879">
        <f t="shared" si="70"/>
        <v>0</v>
      </c>
      <c r="AN213" s="849">
        <f t="shared" si="71"/>
        <v>50</v>
      </c>
      <c r="AO213" s="825">
        <f t="shared" si="58"/>
        <v>0</v>
      </c>
      <c r="AP213" s="825">
        <f t="shared" si="58"/>
        <v>0</v>
      </c>
      <c r="AQ213" s="825">
        <f t="shared" si="58"/>
        <v>2.5</v>
      </c>
      <c r="AR213" s="825">
        <f t="shared" si="58"/>
        <v>0</v>
      </c>
      <c r="AS213" s="825">
        <f t="shared" si="58"/>
        <v>50</v>
      </c>
      <c r="AT213" s="850">
        <f t="shared" si="64"/>
        <v>0</v>
      </c>
      <c r="AU213" s="932" t="s">
        <v>857</v>
      </c>
      <c r="AV213" s="868">
        <f>AV178</f>
        <v>13</v>
      </c>
      <c r="AW213" s="934" t="s">
        <v>27</v>
      </c>
      <c r="AX213" s="935">
        <v>0.28999999999999998</v>
      </c>
      <c r="AY213" s="944" t="s">
        <v>29</v>
      </c>
      <c r="AZ213" s="945">
        <f>AV213*AX213</f>
        <v>3.7699999999999996</v>
      </c>
    </row>
    <row r="214" spans="1:52" ht="13.5" customHeight="1">
      <c r="A214" s="838">
        <f t="shared" si="62"/>
        <v>45</v>
      </c>
      <c r="B214" s="1047" t="s">
        <v>160</v>
      </c>
      <c r="C214" s="817" t="s">
        <v>66</v>
      </c>
      <c r="D214" s="924">
        <v>14</v>
      </c>
      <c r="E214" s="898">
        <v>12</v>
      </c>
      <c r="F214" s="828"/>
      <c r="G214" s="854"/>
      <c r="H214" s="827"/>
      <c r="I214" s="842"/>
      <c r="J214" s="824">
        <f t="shared" si="53"/>
        <v>0</v>
      </c>
      <c r="K214" s="878"/>
      <c r="L214" s="946"/>
      <c r="M214" s="899"/>
      <c r="N214" s="827"/>
      <c r="O214" s="824">
        <f t="shared" si="65"/>
        <v>0</v>
      </c>
      <c r="P214" s="878"/>
      <c r="Q214" s="828"/>
      <c r="R214" s="826">
        <v>2</v>
      </c>
      <c r="S214" s="827"/>
      <c r="T214" s="846">
        <f t="shared" si="74"/>
        <v>24</v>
      </c>
      <c r="U214" s="825">
        <f t="shared" si="72"/>
        <v>0</v>
      </c>
      <c r="V214" s="825">
        <f t="shared" si="66"/>
        <v>0</v>
      </c>
      <c r="W214" s="827">
        <f t="shared" si="66"/>
        <v>2</v>
      </c>
      <c r="X214" s="827">
        <f t="shared" si="66"/>
        <v>0</v>
      </c>
      <c r="Y214" s="824">
        <f t="shared" si="66"/>
        <v>24</v>
      </c>
      <c r="Z214" s="838">
        <f t="shared" si="63"/>
        <v>45</v>
      </c>
      <c r="AA214" s="895" t="str">
        <f t="shared" si="60"/>
        <v>Giá đậu</v>
      </c>
      <c r="AB214" s="844" t="str">
        <f t="shared" si="60"/>
        <v>kg</v>
      </c>
      <c r="AC214" s="845">
        <f t="shared" si="60"/>
        <v>14</v>
      </c>
      <c r="AD214" s="858">
        <f t="shared" si="60"/>
        <v>12</v>
      </c>
      <c r="AE214" s="832">
        <f t="shared" si="73"/>
        <v>0</v>
      </c>
      <c r="AF214" s="832">
        <f t="shared" si="73"/>
        <v>0</v>
      </c>
      <c r="AG214" s="832">
        <f t="shared" si="73"/>
        <v>0</v>
      </c>
      <c r="AH214" s="832">
        <f t="shared" si="73"/>
        <v>0</v>
      </c>
      <c r="AI214" s="824">
        <f t="shared" si="61"/>
        <v>0</v>
      </c>
      <c r="AJ214" s="879">
        <f t="shared" si="69"/>
        <v>0</v>
      </c>
      <c r="AK214" s="879">
        <f t="shared" si="69"/>
        <v>0</v>
      </c>
      <c r="AL214" s="879">
        <f t="shared" si="69"/>
        <v>2</v>
      </c>
      <c r="AM214" s="879">
        <f t="shared" si="70"/>
        <v>0</v>
      </c>
      <c r="AN214" s="849">
        <f t="shared" si="71"/>
        <v>24</v>
      </c>
      <c r="AO214" s="825">
        <f t="shared" si="58"/>
        <v>0</v>
      </c>
      <c r="AP214" s="825">
        <f t="shared" si="58"/>
        <v>0</v>
      </c>
      <c r="AQ214" s="825">
        <f t="shared" si="58"/>
        <v>2</v>
      </c>
      <c r="AR214" s="825">
        <f t="shared" si="58"/>
        <v>0</v>
      </c>
      <c r="AS214" s="825">
        <f t="shared" si="58"/>
        <v>24</v>
      </c>
      <c r="AT214" s="850">
        <f t="shared" si="64"/>
        <v>4</v>
      </c>
      <c r="AU214" s="932" t="s">
        <v>858</v>
      </c>
      <c r="AV214" s="868">
        <f>AV179</f>
        <v>13</v>
      </c>
      <c r="AW214" s="934" t="s">
        <v>27</v>
      </c>
      <c r="AX214" s="1048">
        <v>0.28999999999999998</v>
      </c>
      <c r="AY214" s="944" t="s">
        <v>29</v>
      </c>
      <c r="AZ214" s="945">
        <f>AV214*AX214</f>
        <v>3.7699999999999996</v>
      </c>
    </row>
    <row r="215" spans="1:52" ht="13.5" customHeight="1">
      <c r="A215" s="838">
        <f t="shared" si="62"/>
        <v>46</v>
      </c>
      <c r="B215" s="1046" t="s">
        <v>161</v>
      </c>
      <c r="C215" s="896" t="s">
        <v>389</v>
      </c>
      <c r="D215" s="897">
        <v>13</v>
      </c>
      <c r="E215" s="898">
        <v>13</v>
      </c>
      <c r="F215" s="884"/>
      <c r="G215" s="854"/>
      <c r="H215" s="885"/>
      <c r="I215" s="842"/>
      <c r="J215" s="824">
        <f t="shared" si="53"/>
        <v>0</v>
      </c>
      <c r="K215" s="828"/>
      <c r="L215" s="828"/>
      <c r="M215" s="899"/>
      <c r="N215" s="827"/>
      <c r="O215" s="824">
        <f t="shared" si="65"/>
        <v>0</v>
      </c>
      <c r="P215" s="900"/>
      <c r="Q215" s="828"/>
      <c r="R215" s="901"/>
      <c r="S215" s="827"/>
      <c r="T215" s="846">
        <f t="shared" si="74"/>
        <v>0</v>
      </c>
      <c r="U215" s="825">
        <f t="shared" si="72"/>
        <v>0</v>
      </c>
      <c r="V215" s="825">
        <f t="shared" si="66"/>
        <v>0</v>
      </c>
      <c r="W215" s="827">
        <f t="shared" si="66"/>
        <v>0</v>
      </c>
      <c r="X215" s="827">
        <f t="shared" si="66"/>
        <v>0</v>
      </c>
      <c r="Y215" s="824">
        <f t="shared" si="66"/>
        <v>0</v>
      </c>
      <c r="Z215" s="838">
        <f t="shared" si="63"/>
        <v>46</v>
      </c>
      <c r="AA215" s="895" t="str">
        <f t="shared" si="60"/>
        <v>Rau sống</v>
      </c>
      <c r="AB215" s="844" t="str">
        <f t="shared" si="60"/>
        <v>lít</v>
      </c>
      <c r="AC215" s="845">
        <f t="shared" si="60"/>
        <v>13</v>
      </c>
      <c r="AD215" s="858">
        <f t="shared" si="60"/>
        <v>13</v>
      </c>
      <c r="AE215" s="832">
        <f t="shared" si="73"/>
        <v>0</v>
      </c>
      <c r="AF215" s="832">
        <f t="shared" si="73"/>
        <v>0</v>
      </c>
      <c r="AG215" s="832">
        <f t="shared" si="73"/>
        <v>0</v>
      </c>
      <c r="AH215" s="832">
        <f t="shared" si="73"/>
        <v>0</v>
      </c>
      <c r="AI215" s="824">
        <f t="shared" si="61"/>
        <v>0</v>
      </c>
      <c r="AJ215" s="879">
        <f t="shared" si="69"/>
        <v>0</v>
      </c>
      <c r="AK215" s="879">
        <f t="shared" si="69"/>
        <v>0</v>
      </c>
      <c r="AL215" s="879">
        <f t="shared" si="69"/>
        <v>0</v>
      </c>
      <c r="AM215" s="879">
        <f t="shared" si="70"/>
        <v>0</v>
      </c>
      <c r="AN215" s="849">
        <f t="shared" si="71"/>
        <v>0</v>
      </c>
      <c r="AO215" s="825">
        <f t="shared" si="58"/>
        <v>0</v>
      </c>
      <c r="AP215" s="825">
        <f t="shared" si="58"/>
        <v>0</v>
      </c>
      <c r="AQ215" s="825">
        <f t="shared" si="58"/>
        <v>0</v>
      </c>
      <c r="AR215" s="825">
        <f t="shared" si="58"/>
        <v>0</v>
      </c>
      <c r="AS215" s="825">
        <f t="shared" si="58"/>
        <v>0</v>
      </c>
      <c r="AT215" s="850">
        <f t="shared" si="64"/>
        <v>0</v>
      </c>
      <c r="AU215" s="1566" t="s">
        <v>859</v>
      </c>
      <c r="AV215" s="1567"/>
      <c r="AW215" s="1567"/>
      <c r="AX215" s="1567"/>
      <c r="AY215" s="1185"/>
      <c r="AZ215" s="937"/>
    </row>
    <row r="216" spans="1:52" ht="13.5" customHeight="1">
      <c r="A216" s="838">
        <f>IF(B216&lt;&gt;"",MAX($A215:$A215)+1,"")</f>
        <v>47</v>
      </c>
      <c r="B216" s="1046" t="s">
        <v>636</v>
      </c>
      <c r="C216" s="844" t="s">
        <v>66</v>
      </c>
      <c r="D216" s="907">
        <v>20</v>
      </c>
      <c r="E216" s="824">
        <v>20</v>
      </c>
      <c r="F216" s="905"/>
      <c r="G216" s="854"/>
      <c r="H216" s="863"/>
      <c r="I216" s="842"/>
      <c r="J216" s="824">
        <f t="shared" si="53"/>
        <v>0</v>
      </c>
      <c r="K216" s="825"/>
      <c r="L216" s="825"/>
      <c r="M216" s="827"/>
      <c r="N216" s="827"/>
      <c r="O216" s="824">
        <f t="shared" si="65"/>
        <v>0</v>
      </c>
      <c r="P216" s="825"/>
      <c r="Q216" s="825"/>
      <c r="R216" s="827"/>
      <c r="S216" s="827"/>
      <c r="T216" s="846">
        <f t="shared" si="74"/>
        <v>0</v>
      </c>
      <c r="U216" s="825">
        <f t="shared" si="72"/>
        <v>0</v>
      </c>
      <c r="V216" s="825">
        <f t="shared" si="66"/>
        <v>0</v>
      </c>
      <c r="W216" s="827">
        <f t="shared" si="66"/>
        <v>0</v>
      </c>
      <c r="X216" s="827">
        <f t="shared" si="66"/>
        <v>0</v>
      </c>
      <c r="Y216" s="824">
        <f t="shared" si="66"/>
        <v>0</v>
      </c>
      <c r="Z216" s="838">
        <f t="shared" si="63"/>
        <v>47</v>
      </c>
      <c r="AA216" s="895" t="str">
        <f t="shared" si="60"/>
        <v>Rau mùi</v>
      </c>
      <c r="AB216" s="844" t="str">
        <f t="shared" si="60"/>
        <v>kg</v>
      </c>
      <c r="AC216" s="845">
        <f t="shared" si="60"/>
        <v>20</v>
      </c>
      <c r="AD216" s="858">
        <f t="shared" si="60"/>
        <v>20</v>
      </c>
      <c r="AE216" s="832">
        <f t="shared" ref="AE216:AH223" si="75">AE135+AJ135-AO135</f>
        <v>0</v>
      </c>
      <c r="AF216" s="832">
        <f t="shared" si="75"/>
        <v>0</v>
      </c>
      <c r="AG216" s="832">
        <f t="shared" si="75"/>
        <v>0</v>
      </c>
      <c r="AH216" s="832">
        <f t="shared" si="75"/>
        <v>0</v>
      </c>
      <c r="AI216" s="824">
        <f t="shared" si="61"/>
        <v>0</v>
      </c>
      <c r="AJ216" s="879">
        <f t="shared" si="69"/>
        <v>0</v>
      </c>
      <c r="AK216" s="879">
        <f t="shared" si="69"/>
        <v>0</v>
      </c>
      <c r="AL216" s="879">
        <f t="shared" si="69"/>
        <v>0</v>
      </c>
      <c r="AM216" s="879">
        <f t="shared" si="70"/>
        <v>0</v>
      </c>
      <c r="AN216" s="849">
        <f t="shared" si="71"/>
        <v>0</v>
      </c>
      <c r="AO216" s="825">
        <f t="shared" si="58"/>
        <v>0</v>
      </c>
      <c r="AP216" s="825">
        <f t="shared" si="58"/>
        <v>0</v>
      </c>
      <c r="AQ216" s="825">
        <f t="shared" si="58"/>
        <v>0</v>
      </c>
      <c r="AR216" s="825">
        <f t="shared" si="58"/>
        <v>0</v>
      </c>
      <c r="AS216" s="825">
        <f t="shared" si="58"/>
        <v>0</v>
      </c>
      <c r="AT216" s="850">
        <f t="shared" si="64"/>
        <v>0</v>
      </c>
      <c r="AU216" s="948"/>
      <c r="AV216" s="934"/>
      <c r="AW216" s="934"/>
      <c r="AX216" s="935"/>
      <c r="AY216" s="936" t="s">
        <v>29</v>
      </c>
      <c r="AZ216" s="937">
        <f>AV216*AX216</f>
        <v>0</v>
      </c>
    </row>
    <row r="217" spans="1:52" ht="13.5" customHeight="1">
      <c r="A217" s="838">
        <f>IF(B217&lt;&gt;"",MAX($A216:$A216)+1,"")</f>
        <v>48</v>
      </c>
      <c r="B217" s="1046" t="s">
        <v>893</v>
      </c>
      <c r="C217" s="844" t="s">
        <v>66</v>
      </c>
      <c r="D217" s="907">
        <v>25</v>
      </c>
      <c r="E217" s="824">
        <v>25</v>
      </c>
      <c r="F217" s="905"/>
      <c r="G217" s="854"/>
      <c r="H217" s="863"/>
      <c r="I217" s="842"/>
      <c r="J217" s="824">
        <f>SUM(F217:I217)*$E217</f>
        <v>0</v>
      </c>
      <c r="K217" s="825"/>
      <c r="L217" s="825"/>
      <c r="M217" s="827"/>
      <c r="N217" s="827"/>
      <c r="O217" s="824">
        <f t="shared" si="65"/>
        <v>0</v>
      </c>
      <c r="P217" s="825"/>
      <c r="Q217" s="825"/>
      <c r="R217" s="827">
        <v>4</v>
      </c>
      <c r="S217" s="827"/>
      <c r="T217" s="846">
        <f t="shared" si="74"/>
        <v>100</v>
      </c>
      <c r="U217" s="825">
        <f t="shared" si="72"/>
        <v>0</v>
      </c>
      <c r="V217" s="825">
        <f t="shared" si="66"/>
        <v>0</v>
      </c>
      <c r="W217" s="827">
        <f t="shared" si="66"/>
        <v>4</v>
      </c>
      <c r="X217" s="827">
        <f t="shared" si="66"/>
        <v>0</v>
      </c>
      <c r="Y217" s="824">
        <f t="shared" si="66"/>
        <v>100</v>
      </c>
      <c r="Z217" s="838">
        <f t="shared" si="63"/>
        <v>48</v>
      </c>
      <c r="AA217" s="895" t="str">
        <f t="shared" si="60"/>
        <v>Măng</v>
      </c>
      <c r="AB217" s="844" t="str">
        <f t="shared" si="60"/>
        <v>kg</v>
      </c>
      <c r="AC217" s="845">
        <f t="shared" si="60"/>
        <v>25</v>
      </c>
      <c r="AD217" s="858">
        <f t="shared" si="60"/>
        <v>25</v>
      </c>
      <c r="AE217" s="832">
        <f t="shared" si="75"/>
        <v>0</v>
      </c>
      <c r="AF217" s="832">
        <f t="shared" si="75"/>
        <v>0</v>
      </c>
      <c r="AG217" s="832">
        <f t="shared" si="75"/>
        <v>0</v>
      </c>
      <c r="AH217" s="832">
        <f t="shared" si="75"/>
        <v>0</v>
      </c>
      <c r="AI217" s="824">
        <f t="shared" si="61"/>
        <v>0</v>
      </c>
      <c r="AJ217" s="879">
        <f t="shared" si="69"/>
        <v>0</v>
      </c>
      <c r="AK217" s="879">
        <f t="shared" si="69"/>
        <v>0</v>
      </c>
      <c r="AL217" s="879">
        <f t="shared" si="69"/>
        <v>4</v>
      </c>
      <c r="AM217" s="879">
        <f t="shared" si="70"/>
        <v>0</v>
      </c>
      <c r="AN217" s="849">
        <f t="shared" si="71"/>
        <v>100</v>
      </c>
      <c r="AO217" s="825">
        <f t="shared" si="58"/>
        <v>0</v>
      </c>
      <c r="AP217" s="825">
        <f t="shared" si="58"/>
        <v>0</v>
      </c>
      <c r="AQ217" s="825">
        <f t="shared" si="58"/>
        <v>4</v>
      </c>
      <c r="AR217" s="825">
        <f t="shared" si="58"/>
        <v>0</v>
      </c>
      <c r="AS217" s="825">
        <f t="shared" si="58"/>
        <v>100</v>
      </c>
      <c r="AT217" s="850">
        <f t="shared" si="64"/>
        <v>0</v>
      </c>
      <c r="AU217" s="948"/>
      <c r="AV217" s="934"/>
      <c r="AW217" s="934"/>
      <c r="AX217" s="935"/>
      <c r="AY217" s="936" t="s">
        <v>29</v>
      </c>
      <c r="AZ217" s="937">
        <f>AV217*AX217</f>
        <v>0</v>
      </c>
    </row>
    <row r="218" spans="1:52" ht="13.5" customHeight="1">
      <c r="A218" s="838">
        <f t="shared" ref="A218:A232" si="76">IF(B218&lt;&gt;"",MAX($A216:$A217)+1,"")</f>
        <v>49</v>
      </c>
      <c r="B218" s="1046" t="s">
        <v>126</v>
      </c>
      <c r="C218" s="844" t="s">
        <v>66</v>
      </c>
      <c r="D218" s="949">
        <v>15</v>
      </c>
      <c r="E218" s="950">
        <v>15</v>
      </c>
      <c r="F218" s="905"/>
      <c r="G218" s="872"/>
      <c r="H218" s="842"/>
      <c r="I218" s="842"/>
      <c r="J218" s="824">
        <f>SUM(F218:I218)*$E218</f>
        <v>0</v>
      </c>
      <c r="K218" s="878"/>
      <c r="L218" s="828"/>
      <c r="M218" s="826">
        <v>4</v>
      </c>
      <c r="N218" s="827"/>
      <c r="O218" s="824">
        <f t="shared" si="65"/>
        <v>60</v>
      </c>
      <c r="P218" s="825"/>
      <c r="Q218" s="828"/>
      <c r="R218" s="826">
        <v>4</v>
      </c>
      <c r="S218" s="827"/>
      <c r="T218" s="846">
        <f t="shared" si="74"/>
        <v>60</v>
      </c>
      <c r="U218" s="825">
        <f t="shared" si="72"/>
        <v>0</v>
      </c>
      <c r="V218" s="825">
        <f t="shared" si="66"/>
        <v>0</v>
      </c>
      <c r="W218" s="827">
        <f t="shared" si="66"/>
        <v>8</v>
      </c>
      <c r="X218" s="827">
        <f t="shared" si="66"/>
        <v>0</v>
      </c>
      <c r="Y218" s="824">
        <f t="shared" si="66"/>
        <v>120</v>
      </c>
      <c r="Z218" s="838">
        <f t="shared" si="63"/>
        <v>49</v>
      </c>
      <c r="AA218" s="895" t="str">
        <f t="shared" si="60"/>
        <v>Mướp đắng</v>
      </c>
      <c r="AB218" s="844" t="str">
        <f t="shared" si="60"/>
        <v>kg</v>
      </c>
      <c r="AC218" s="845">
        <f t="shared" si="60"/>
        <v>15</v>
      </c>
      <c r="AD218" s="858">
        <f t="shared" si="60"/>
        <v>15</v>
      </c>
      <c r="AE218" s="832">
        <f t="shared" si="75"/>
        <v>0</v>
      </c>
      <c r="AF218" s="832">
        <f t="shared" si="75"/>
        <v>0</v>
      </c>
      <c r="AG218" s="832">
        <f t="shared" si="75"/>
        <v>0</v>
      </c>
      <c r="AH218" s="832">
        <f t="shared" si="75"/>
        <v>0</v>
      </c>
      <c r="AI218" s="824">
        <f t="shared" si="61"/>
        <v>0</v>
      </c>
      <c r="AJ218" s="879">
        <f t="shared" si="69"/>
        <v>0</v>
      </c>
      <c r="AK218" s="879">
        <f t="shared" si="69"/>
        <v>0</v>
      </c>
      <c r="AL218" s="879">
        <f t="shared" si="69"/>
        <v>8</v>
      </c>
      <c r="AM218" s="879">
        <f t="shared" si="70"/>
        <v>0</v>
      </c>
      <c r="AN218" s="849">
        <f t="shared" si="71"/>
        <v>120</v>
      </c>
      <c r="AO218" s="825">
        <f t="shared" si="58"/>
        <v>0</v>
      </c>
      <c r="AP218" s="825">
        <f t="shared" si="58"/>
        <v>0</v>
      </c>
      <c r="AQ218" s="825">
        <f t="shared" si="58"/>
        <v>8</v>
      </c>
      <c r="AR218" s="825">
        <f t="shared" si="58"/>
        <v>0</v>
      </c>
      <c r="AS218" s="825">
        <f t="shared" si="58"/>
        <v>120</v>
      </c>
      <c r="AT218" s="850">
        <f t="shared" si="64"/>
        <v>0</v>
      </c>
      <c r="AU218" s="1566" t="s">
        <v>860</v>
      </c>
      <c r="AV218" s="1567"/>
      <c r="AW218" s="1567"/>
      <c r="AX218" s="1567"/>
      <c r="AY218" s="936" t="str">
        <f>AY219</f>
        <v>=</v>
      </c>
      <c r="AZ218" s="937">
        <f ca="1">AZ141</f>
        <v>3.6399999999999864</v>
      </c>
    </row>
    <row r="219" spans="1:52" ht="13.5" customHeight="1">
      <c r="A219" s="838">
        <f t="shared" si="76"/>
        <v>50</v>
      </c>
      <c r="B219" s="1046" t="s">
        <v>894</v>
      </c>
      <c r="C219" s="844" t="s">
        <v>66</v>
      </c>
      <c r="D219" s="907">
        <v>12</v>
      </c>
      <c r="E219" s="824">
        <v>12</v>
      </c>
      <c r="F219" s="905"/>
      <c r="G219" s="909"/>
      <c r="H219" s="842"/>
      <c r="I219" s="842"/>
      <c r="J219" s="824">
        <f>SUM(F219:I219)*$E219</f>
        <v>0</v>
      </c>
      <c r="K219" s="825"/>
      <c r="L219" s="828"/>
      <c r="M219" s="827"/>
      <c r="N219" s="827"/>
      <c r="O219" s="824">
        <f t="shared" si="65"/>
        <v>0</v>
      </c>
      <c r="P219" s="853"/>
      <c r="Q219" s="828"/>
      <c r="R219" s="826"/>
      <c r="S219" s="827"/>
      <c r="T219" s="846">
        <f t="shared" si="74"/>
        <v>0</v>
      </c>
      <c r="U219" s="825">
        <f t="shared" si="72"/>
        <v>0</v>
      </c>
      <c r="V219" s="825">
        <f t="shared" si="66"/>
        <v>0</v>
      </c>
      <c r="W219" s="827">
        <f t="shared" si="66"/>
        <v>0</v>
      </c>
      <c r="X219" s="827">
        <f t="shared" si="66"/>
        <v>0</v>
      </c>
      <c r="Y219" s="824">
        <f t="shared" si="66"/>
        <v>0</v>
      </c>
      <c r="Z219" s="838">
        <f t="shared" si="63"/>
        <v>50</v>
      </c>
      <c r="AA219" s="895" t="str">
        <f t="shared" si="60"/>
        <v>Cà xanh</v>
      </c>
      <c r="AB219" s="844" t="str">
        <f t="shared" si="60"/>
        <v>kg</v>
      </c>
      <c r="AC219" s="845">
        <f t="shared" si="60"/>
        <v>12</v>
      </c>
      <c r="AD219" s="858">
        <f t="shared" si="60"/>
        <v>12</v>
      </c>
      <c r="AE219" s="832">
        <f t="shared" si="75"/>
        <v>0</v>
      </c>
      <c r="AF219" s="832">
        <f t="shared" si="75"/>
        <v>0</v>
      </c>
      <c r="AG219" s="832">
        <f t="shared" si="75"/>
        <v>0</v>
      </c>
      <c r="AH219" s="832">
        <f t="shared" si="75"/>
        <v>0</v>
      </c>
      <c r="AI219" s="824">
        <f t="shared" si="61"/>
        <v>0</v>
      </c>
      <c r="AJ219" s="879">
        <f t="shared" si="69"/>
        <v>0</v>
      </c>
      <c r="AK219" s="879">
        <f t="shared" si="69"/>
        <v>0</v>
      </c>
      <c r="AL219" s="879">
        <f t="shared" si="69"/>
        <v>0</v>
      </c>
      <c r="AM219" s="879">
        <f t="shared" si="70"/>
        <v>0</v>
      </c>
      <c r="AN219" s="849">
        <f t="shared" si="71"/>
        <v>0</v>
      </c>
      <c r="AO219" s="825">
        <f t="shared" si="58"/>
        <v>0</v>
      </c>
      <c r="AP219" s="825">
        <f t="shared" si="58"/>
        <v>0</v>
      </c>
      <c r="AQ219" s="825">
        <f t="shared" si="58"/>
        <v>0</v>
      </c>
      <c r="AR219" s="825">
        <f t="shared" si="58"/>
        <v>0</v>
      </c>
      <c r="AS219" s="825">
        <f t="shared" si="58"/>
        <v>0</v>
      </c>
      <c r="AT219" s="850">
        <f t="shared" si="64"/>
        <v>0</v>
      </c>
      <c r="AU219" s="1568" t="s">
        <v>69</v>
      </c>
      <c r="AV219" s="1569"/>
      <c r="AW219" s="1569"/>
      <c r="AX219" s="1569"/>
      <c r="AY219" s="936" t="s">
        <v>29</v>
      </c>
      <c r="AZ219" s="945">
        <f ca="1">SUM(AZ208:AZ218)</f>
        <v>91.45999999999998</v>
      </c>
    </row>
    <row r="220" spans="1:52" ht="13.5" customHeight="1">
      <c r="A220" s="838">
        <f t="shared" si="76"/>
        <v>51</v>
      </c>
      <c r="B220" s="1045" t="s">
        <v>64</v>
      </c>
      <c r="C220" s="844" t="s">
        <v>66</v>
      </c>
      <c r="D220" s="907">
        <v>13</v>
      </c>
      <c r="E220" s="824">
        <v>13</v>
      </c>
      <c r="F220" s="905"/>
      <c r="G220" s="854"/>
      <c r="H220" s="863"/>
      <c r="I220" s="842"/>
      <c r="J220" s="824">
        <f t="shared" ref="J220:J232" si="77">SUM(F220:I220)*$E220</f>
        <v>0</v>
      </c>
      <c r="K220" s="825"/>
      <c r="L220" s="828"/>
      <c r="M220" s="827">
        <v>5</v>
      </c>
      <c r="N220" s="827"/>
      <c r="O220" s="824">
        <f t="shared" si="65"/>
        <v>65</v>
      </c>
      <c r="P220" s="825"/>
      <c r="Q220" s="825"/>
      <c r="R220" s="827"/>
      <c r="S220" s="827"/>
      <c r="T220" s="846">
        <f t="shared" si="74"/>
        <v>0</v>
      </c>
      <c r="U220" s="825">
        <f t="shared" si="72"/>
        <v>0</v>
      </c>
      <c r="V220" s="825">
        <f t="shared" si="66"/>
        <v>0</v>
      </c>
      <c r="W220" s="827">
        <f t="shared" si="66"/>
        <v>5</v>
      </c>
      <c r="X220" s="827">
        <f t="shared" si="66"/>
        <v>0</v>
      </c>
      <c r="Y220" s="824">
        <f t="shared" si="66"/>
        <v>65</v>
      </c>
      <c r="Z220" s="838">
        <f t="shared" si="63"/>
        <v>51</v>
      </c>
      <c r="AA220" s="895" t="str">
        <f t="shared" si="60"/>
        <v>Hành tây</v>
      </c>
      <c r="AB220" s="844" t="str">
        <f t="shared" si="60"/>
        <v>kg</v>
      </c>
      <c r="AC220" s="845">
        <f t="shared" si="60"/>
        <v>13</v>
      </c>
      <c r="AD220" s="858">
        <f t="shared" si="60"/>
        <v>13</v>
      </c>
      <c r="AE220" s="832">
        <f t="shared" si="75"/>
        <v>0</v>
      </c>
      <c r="AF220" s="832">
        <f t="shared" si="75"/>
        <v>0</v>
      </c>
      <c r="AG220" s="832">
        <f t="shared" si="75"/>
        <v>0</v>
      </c>
      <c r="AH220" s="832">
        <f t="shared" si="75"/>
        <v>0</v>
      </c>
      <c r="AI220" s="824">
        <f t="shared" si="61"/>
        <v>0</v>
      </c>
      <c r="AJ220" s="879">
        <f t="shared" si="69"/>
        <v>0</v>
      </c>
      <c r="AK220" s="879">
        <f t="shared" si="69"/>
        <v>0</v>
      </c>
      <c r="AL220" s="879">
        <f t="shared" si="69"/>
        <v>5</v>
      </c>
      <c r="AM220" s="879">
        <f t="shared" si="70"/>
        <v>0</v>
      </c>
      <c r="AN220" s="849">
        <f t="shared" si="71"/>
        <v>65</v>
      </c>
      <c r="AO220" s="825">
        <f t="shared" si="58"/>
        <v>0</v>
      </c>
      <c r="AP220" s="825">
        <f t="shared" si="58"/>
        <v>0</v>
      </c>
      <c r="AQ220" s="825">
        <f t="shared" si="58"/>
        <v>5</v>
      </c>
      <c r="AR220" s="825">
        <f t="shared" si="58"/>
        <v>0</v>
      </c>
      <c r="AS220" s="825">
        <f t="shared" si="58"/>
        <v>65</v>
      </c>
      <c r="AT220" s="850">
        <f t="shared" si="64"/>
        <v>0</v>
      </c>
      <c r="AU220" s="1570" t="s">
        <v>861</v>
      </c>
      <c r="AV220" s="1571"/>
      <c r="AW220" s="1571"/>
      <c r="AX220" s="1571"/>
      <c r="AY220" s="936" t="s">
        <v>29</v>
      </c>
      <c r="AZ220" s="945">
        <f ca="1">SUMIF(AA170:AR232,"Gạo*",AO170:AO232)+SUMIF(AA170:AR232,"Gạo*",AP170:AP232)+SUMIF(AA170:AR232,"Gạo*",AQ170:AQ232)+SUMIF(AA170:AR232,"Gạo*",AR170:AR232)</f>
        <v>77</v>
      </c>
    </row>
    <row r="221" spans="1:52" ht="13.5" customHeight="1">
      <c r="A221" s="838">
        <f t="shared" si="76"/>
        <v>52</v>
      </c>
      <c r="B221" s="1046" t="s">
        <v>511</v>
      </c>
      <c r="C221" s="844" t="s">
        <v>66</v>
      </c>
      <c r="D221" s="907">
        <v>20</v>
      </c>
      <c r="E221" s="824">
        <v>15</v>
      </c>
      <c r="F221" s="905"/>
      <c r="G221" s="854"/>
      <c r="H221" s="863"/>
      <c r="I221" s="842"/>
      <c r="J221" s="824">
        <f t="shared" si="77"/>
        <v>0</v>
      </c>
      <c r="K221" s="825"/>
      <c r="L221" s="825"/>
      <c r="M221" s="827"/>
      <c r="N221" s="827"/>
      <c r="O221" s="824">
        <f t="shared" si="65"/>
        <v>0</v>
      </c>
      <c r="P221" s="825"/>
      <c r="Q221" s="825"/>
      <c r="R221" s="827"/>
      <c r="S221" s="827"/>
      <c r="T221" s="846">
        <f t="shared" si="74"/>
        <v>0</v>
      </c>
      <c r="U221" s="825">
        <f t="shared" si="72"/>
        <v>0</v>
      </c>
      <c r="V221" s="825">
        <f t="shared" si="66"/>
        <v>0</v>
      </c>
      <c r="W221" s="827">
        <f t="shared" si="66"/>
        <v>0</v>
      </c>
      <c r="X221" s="827">
        <f t="shared" si="66"/>
        <v>0</v>
      </c>
      <c r="Y221" s="824">
        <f t="shared" si="66"/>
        <v>0</v>
      </c>
      <c r="Z221" s="838">
        <f t="shared" si="63"/>
        <v>52</v>
      </c>
      <c r="AA221" s="895" t="str">
        <f t="shared" si="60"/>
        <v>Sã</v>
      </c>
      <c r="AB221" s="844" t="str">
        <f t="shared" si="60"/>
        <v>kg</v>
      </c>
      <c r="AC221" s="845">
        <f t="shared" si="60"/>
        <v>20</v>
      </c>
      <c r="AD221" s="858">
        <f t="shared" si="60"/>
        <v>15</v>
      </c>
      <c r="AE221" s="832">
        <f t="shared" si="75"/>
        <v>0</v>
      </c>
      <c r="AF221" s="832">
        <f t="shared" si="75"/>
        <v>0</v>
      </c>
      <c r="AG221" s="832">
        <f t="shared" si="75"/>
        <v>0</v>
      </c>
      <c r="AH221" s="832">
        <f t="shared" si="75"/>
        <v>0</v>
      </c>
      <c r="AI221" s="824">
        <f t="shared" si="61"/>
        <v>0</v>
      </c>
      <c r="AJ221" s="879">
        <f t="shared" si="69"/>
        <v>0</v>
      </c>
      <c r="AK221" s="879">
        <f t="shared" si="69"/>
        <v>0</v>
      </c>
      <c r="AL221" s="879">
        <f t="shared" si="69"/>
        <v>0</v>
      </c>
      <c r="AM221" s="879">
        <f t="shared" si="70"/>
        <v>0</v>
      </c>
      <c r="AN221" s="849">
        <f t="shared" si="71"/>
        <v>0</v>
      </c>
      <c r="AO221" s="825">
        <f t="shared" ref="AO221:AS232" si="78">U221</f>
        <v>0</v>
      </c>
      <c r="AP221" s="825">
        <f t="shared" si="78"/>
        <v>0</v>
      </c>
      <c r="AQ221" s="825">
        <f t="shared" si="78"/>
        <v>0</v>
      </c>
      <c r="AR221" s="825">
        <f t="shared" si="78"/>
        <v>0</v>
      </c>
      <c r="AS221" s="825">
        <f t="shared" si="78"/>
        <v>0</v>
      </c>
      <c r="AT221" s="850">
        <f t="shared" si="64"/>
        <v>0</v>
      </c>
      <c r="AU221" s="1570" t="s">
        <v>862</v>
      </c>
      <c r="AV221" s="1571"/>
      <c r="AW221" s="1571"/>
      <c r="AX221" s="1571"/>
      <c r="AY221" s="936" t="s">
        <v>29</v>
      </c>
      <c r="AZ221" s="1050">
        <f ca="1">AZ142</f>
        <v>0</v>
      </c>
    </row>
    <row r="222" spans="1:52" ht="13.5" customHeight="1">
      <c r="A222" s="838">
        <f t="shared" si="76"/>
        <v>53</v>
      </c>
      <c r="B222" s="906" t="s">
        <v>895</v>
      </c>
      <c r="C222" s="844" t="s">
        <v>66</v>
      </c>
      <c r="D222" s="907">
        <v>8</v>
      </c>
      <c r="E222" s="824">
        <v>8</v>
      </c>
      <c r="F222" s="905"/>
      <c r="G222" s="854"/>
      <c r="H222" s="842"/>
      <c r="I222" s="842"/>
      <c r="J222" s="824">
        <f t="shared" si="77"/>
        <v>0</v>
      </c>
      <c r="K222" s="825"/>
      <c r="L222" s="828"/>
      <c r="M222" s="827">
        <v>5</v>
      </c>
      <c r="N222" s="827"/>
      <c r="O222" s="824">
        <f t="shared" si="65"/>
        <v>40</v>
      </c>
      <c r="P222" s="825"/>
      <c r="Q222" s="825"/>
      <c r="R222" s="827"/>
      <c r="S222" s="827"/>
      <c r="T222" s="846">
        <f t="shared" ref="T222:T232" si="79">SUM(P222:S222)*$E222</f>
        <v>0</v>
      </c>
      <c r="U222" s="825">
        <f t="shared" si="72"/>
        <v>0</v>
      </c>
      <c r="V222" s="825">
        <f t="shared" si="66"/>
        <v>0</v>
      </c>
      <c r="W222" s="827">
        <f t="shared" si="66"/>
        <v>5</v>
      </c>
      <c r="X222" s="827">
        <f t="shared" si="66"/>
        <v>0</v>
      </c>
      <c r="Y222" s="824">
        <f t="shared" si="66"/>
        <v>40</v>
      </c>
      <c r="Z222" s="838">
        <f t="shared" si="63"/>
        <v>53</v>
      </c>
      <c r="AA222" s="895" t="str">
        <f t="shared" si="60"/>
        <v>Mùng bac hà</v>
      </c>
      <c r="AB222" s="844" t="str">
        <f t="shared" si="60"/>
        <v>kg</v>
      </c>
      <c r="AC222" s="845">
        <f t="shared" si="60"/>
        <v>8</v>
      </c>
      <c r="AD222" s="858">
        <f t="shared" si="60"/>
        <v>8</v>
      </c>
      <c r="AE222" s="832">
        <f t="shared" si="75"/>
        <v>0</v>
      </c>
      <c r="AF222" s="832">
        <f t="shared" si="75"/>
        <v>0</v>
      </c>
      <c r="AG222" s="832">
        <f t="shared" si="75"/>
        <v>0</v>
      </c>
      <c r="AH222" s="832">
        <f t="shared" si="75"/>
        <v>0</v>
      </c>
      <c r="AI222" s="824">
        <f t="shared" si="61"/>
        <v>0</v>
      </c>
      <c r="AJ222" s="879">
        <f t="shared" si="69"/>
        <v>0</v>
      </c>
      <c r="AK222" s="879">
        <f t="shared" si="69"/>
        <v>0</v>
      </c>
      <c r="AL222" s="879">
        <f t="shared" si="69"/>
        <v>5</v>
      </c>
      <c r="AM222" s="879">
        <f t="shared" si="70"/>
        <v>0</v>
      </c>
      <c r="AN222" s="849">
        <f t="shared" si="71"/>
        <v>40</v>
      </c>
      <c r="AO222" s="825">
        <f t="shared" si="78"/>
        <v>0</v>
      </c>
      <c r="AP222" s="825">
        <f t="shared" si="78"/>
        <v>0</v>
      </c>
      <c r="AQ222" s="825">
        <f t="shared" si="78"/>
        <v>5</v>
      </c>
      <c r="AR222" s="825">
        <f t="shared" si="78"/>
        <v>0</v>
      </c>
      <c r="AS222" s="825">
        <f t="shared" si="78"/>
        <v>40</v>
      </c>
      <c r="AT222" s="850">
        <f t="shared" si="64"/>
        <v>0</v>
      </c>
      <c r="AU222" s="1568" t="s">
        <v>863</v>
      </c>
      <c r="AV222" s="1569"/>
      <c r="AW222" s="1569"/>
      <c r="AX222" s="1569"/>
      <c r="AY222" s="936" t="s">
        <v>29</v>
      </c>
      <c r="AZ222" s="945">
        <f ca="1">AZ220+AZ221</f>
        <v>77</v>
      </c>
    </row>
    <row r="223" spans="1:52" ht="13.5" customHeight="1">
      <c r="A223" s="838">
        <f t="shared" si="76"/>
        <v>54</v>
      </c>
      <c r="B223" s="906" t="s">
        <v>512</v>
      </c>
      <c r="C223" s="844" t="s">
        <v>66</v>
      </c>
      <c r="D223" s="907">
        <v>20</v>
      </c>
      <c r="E223" s="824">
        <v>20</v>
      </c>
      <c r="F223" s="905"/>
      <c r="G223" s="872"/>
      <c r="H223" s="842"/>
      <c r="I223" s="842"/>
      <c r="J223" s="824">
        <f t="shared" si="77"/>
        <v>0</v>
      </c>
      <c r="K223" s="825"/>
      <c r="L223" s="828"/>
      <c r="M223" s="827"/>
      <c r="N223" s="827"/>
      <c r="O223" s="824">
        <f t="shared" si="65"/>
        <v>0</v>
      </c>
      <c r="P223" s="825"/>
      <c r="Q223" s="828"/>
      <c r="R223" s="827"/>
      <c r="S223" s="827"/>
      <c r="T223" s="846">
        <f t="shared" si="79"/>
        <v>0</v>
      </c>
      <c r="U223" s="825">
        <f t="shared" si="72"/>
        <v>0</v>
      </c>
      <c r="V223" s="825">
        <f t="shared" si="66"/>
        <v>0</v>
      </c>
      <c r="W223" s="827">
        <f t="shared" si="66"/>
        <v>0</v>
      </c>
      <c r="X223" s="827">
        <f t="shared" si="66"/>
        <v>0</v>
      </c>
      <c r="Y223" s="824">
        <f t="shared" si="66"/>
        <v>0</v>
      </c>
      <c r="Z223" s="838">
        <f t="shared" si="63"/>
        <v>54</v>
      </c>
      <c r="AA223" s="895" t="str">
        <f t="shared" si="60"/>
        <v>Riềng</v>
      </c>
      <c r="AB223" s="844" t="str">
        <f t="shared" si="60"/>
        <v>kg</v>
      </c>
      <c r="AC223" s="845">
        <f t="shared" si="60"/>
        <v>20</v>
      </c>
      <c r="AD223" s="858">
        <f t="shared" si="60"/>
        <v>20</v>
      </c>
      <c r="AE223" s="832">
        <f t="shared" si="75"/>
        <v>0</v>
      </c>
      <c r="AF223" s="832">
        <f t="shared" si="75"/>
        <v>0</v>
      </c>
      <c r="AG223" s="832">
        <f t="shared" si="75"/>
        <v>0</v>
      </c>
      <c r="AH223" s="832">
        <f t="shared" si="75"/>
        <v>0</v>
      </c>
      <c r="AI223" s="824">
        <f t="shared" si="61"/>
        <v>0</v>
      </c>
      <c r="AJ223" s="879">
        <f t="shared" si="69"/>
        <v>0</v>
      </c>
      <c r="AK223" s="879">
        <f t="shared" si="69"/>
        <v>0</v>
      </c>
      <c r="AL223" s="879">
        <f t="shared" si="69"/>
        <v>0</v>
      </c>
      <c r="AM223" s="879">
        <f t="shared" si="70"/>
        <v>0</v>
      </c>
      <c r="AN223" s="849">
        <f t="shared" si="71"/>
        <v>0</v>
      </c>
      <c r="AO223" s="825">
        <f t="shared" si="78"/>
        <v>0</v>
      </c>
      <c r="AP223" s="825">
        <f t="shared" si="78"/>
        <v>0</v>
      </c>
      <c r="AQ223" s="825">
        <f t="shared" si="78"/>
        <v>0</v>
      </c>
      <c r="AR223" s="825">
        <f t="shared" si="78"/>
        <v>0</v>
      </c>
      <c r="AS223" s="825">
        <f t="shared" si="78"/>
        <v>0</v>
      </c>
      <c r="AT223" s="850">
        <f t="shared" si="64"/>
        <v>0</v>
      </c>
      <c r="AU223" s="1566" t="s">
        <v>864</v>
      </c>
      <c r="AV223" s="1567"/>
      <c r="AW223" s="1567"/>
      <c r="AX223" s="1567"/>
      <c r="AY223" s="936" t="s">
        <v>29</v>
      </c>
      <c r="AZ223" s="945">
        <f ca="1">IF(AZ219-AZ222&gt;0,AZ219-AZ222,0)</f>
        <v>14.45999999999998</v>
      </c>
    </row>
    <row r="224" spans="1:52" ht="13.5" customHeight="1">
      <c r="A224" s="838" t="str">
        <f t="shared" si="76"/>
        <v/>
      </c>
      <c r="B224" s="911"/>
      <c r="C224" s="844"/>
      <c r="D224" s="907"/>
      <c r="E224" s="824"/>
      <c r="F224" s="905"/>
      <c r="G224" s="854"/>
      <c r="H224" s="842"/>
      <c r="I224" s="842"/>
      <c r="J224" s="824">
        <f t="shared" si="77"/>
        <v>0</v>
      </c>
      <c r="K224" s="825"/>
      <c r="L224" s="853"/>
      <c r="M224" s="827"/>
      <c r="N224" s="827"/>
      <c r="O224" s="824">
        <f t="shared" si="65"/>
        <v>0</v>
      </c>
      <c r="P224" s="825"/>
      <c r="Q224" s="825"/>
      <c r="R224" s="827"/>
      <c r="S224" s="827"/>
      <c r="T224" s="846">
        <f t="shared" si="79"/>
        <v>0</v>
      </c>
      <c r="U224" s="825">
        <f t="shared" si="72"/>
        <v>0</v>
      </c>
      <c r="V224" s="825">
        <f t="shared" si="66"/>
        <v>0</v>
      </c>
      <c r="W224" s="827">
        <f t="shared" si="66"/>
        <v>0</v>
      </c>
      <c r="X224" s="827">
        <f t="shared" si="66"/>
        <v>0</v>
      </c>
      <c r="Y224" s="824">
        <f t="shared" si="66"/>
        <v>0</v>
      </c>
      <c r="Z224" s="838" t="str">
        <f t="shared" si="63"/>
        <v/>
      </c>
      <c r="AA224" s="895">
        <f t="shared" si="60"/>
        <v>0</v>
      </c>
      <c r="AB224" s="844">
        <f t="shared" si="60"/>
        <v>0</v>
      </c>
      <c r="AC224" s="845">
        <f t="shared" si="60"/>
        <v>0</v>
      </c>
      <c r="AD224" s="858">
        <f t="shared" si="60"/>
        <v>0</v>
      </c>
      <c r="AE224" s="832">
        <f>AE144+AJ144-AO144</f>
        <v>0</v>
      </c>
      <c r="AF224" s="832">
        <f>AF144+AK144-AP144</f>
        <v>0</v>
      </c>
      <c r="AG224" s="832">
        <f>AG144+AL144-AQ144</f>
        <v>0</v>
      </c>
      <c r="AH224" s="832">
        <f>AH144+AM144-AR144</f>
        <v>0</v>
      </c>
      <c r="AI224" s="824">
        <f t="shared" si="61"/>
        <v>0</v>
      </c>
      <c r="AJ224" s="879">
        <f t="shared" si="69"/>
        <v>0</v>
      </c>
      <c r="AK224" s="879">
        <f t="shared" si="69"/>
        <v>0</v>
      </c>
      <c r="AL224" s="879">
        <f t="shared" si="69"/>
        <v>0</v>
      </c>
      <c r="AM224" s="879">
        <f t="shared" si="70"/>
        <v>0</v>
      </c>
      <c r="AN224" s="849">
        <f t="shared" si="71"/>
        <v>0</v>
      </c>
      <c r="AO224" s="825">
        <f t="shared" si="78"/>
        <v>0</v>
      </c>
      <c r="AP224" s="825">
        <f t="shared" si="78"/>
        <v>0</v>
      </c>
      <c r="AQ224" s="825">
        <f t="shared" si="78"/>
        <v>0</v>
      </c>
      <c r="AR224" s="825">
        <f t="shared" si="78"/>
        <v>0</v>
      </c>
      <c r="AS224" s="825">
        <f t="shared" si="78"/>
        <v>0</v>
      </c>
      <c r="AT224" s="850" t="str">
        <f t="shared" si="64"/>
        <v/>
      </c>
      <c r="AU224" s="1482" t="s">
        <v>797</v>
      </c>
      <c r="AV224" s="1483"/>
      <c r="AW224" s="1483"/>
      <c r="AX224" s="1483"/>
      <c r="AY224" s="894" t="s">
        <v>29</v>
      </c>
      <c r="AZ224" s="918">
        <f ca="1">IF(AZ219-AZ222&lt;0,AZ222-AZ219,0)</f>
        <v>0</v>
      </c>
    </row>
    <row r="225" spans="1:52" ht="13.5" customHeight="1">
      <c r="A225" s="838" t="str">
        <f t="shared" si="76"/>
        <v/>
      </c>
      <c r="B225" s="906"/>
      <c r="C225" s="844"/>
      <c r="D225" s="907"/>
      <c r="E225" s="824"/>
      <c r="F225" s="905"/>
      <c r="G225" s="854"/>
      <c r="H225" s="842"/>
      <c r="I225" s="842"/>
      <c r="J225" s="824">
        <f t="shared" si="77"/>
        <v>0</v>
      </c>
      <c r="K225" s="825"/>
      <c r="L225" s="825"/>
      <c r="M225" s="827"/>
      <c r="N225" s="827"/>
      <c r="O225" s="824">
        <f t="shared" si="65"/>
        <v>0</v>
      </c>
      <c r="P225" s="825"/>
      <c r="Q225" s="825"/>
      <c r="R225" s="827"/>
      <c r="S225" s="827"/>
      <c r="T225" s="846">
        <f t="shared" si="79"/>
        <v>0</v>
      </c>
      <c r="U225" s="825">
        <f t="shared" si="72"/>
        <v>0</v>
      </c>
      <c r="V225" s="825">
        <f t="shared" si="66"/>
        <v>0</v>
      </c>
      <c r="W225" s="827">
        <f t="shared" si="66"/>
        <v>0</v>
      </c>
      <c r="X225" s="827">
        <f t="shared" si="66"/>
        <v>0</v>
      </c>
      <c r="Y225" s="824">
        <f t="shared" si="66"/>
        <v>0</v>
      </c>
      <c r="Z225" s="838" t="str">
        <f t="shared" si="63"/>
        <v/>
      </c>
      <c r="AA225" s="895">
        <f t="shared" si="60"/>
        <v>0</v>
      </c>
      <c r="AB225" s="844">
        <f t="shared" si="60"/>
        <v>0</v>
      </c>
      <c r="AC225" s="845">
        <f t="shared" si="60"/>
        <v>0</v>
      </c>
      <c r="AD225" s="858">
        <f t="shared" si="60"/>
        <v>0</v>
      </c>
      <c r="AE225" s="832">
        <f t="shared" ref="AE225:AH232" si="80">AE146+AJ146-AO146</f>
        <v>0</v>
      </c>
      <c r="AF225" s="832">
        <f t="shared" si="80"/>
        <v>0</v>
      </c>
      <c r="AG225" s="832">
        <f t="shared" si="80"/>
        <v>0</v>
      </c>
      <c r="AH225" s="832">
        <f t="shared" si="80"/>
        <v>0</v>
      </c>
      <c r="AI225" s="824">
        <f t="shared" si="61"/>
        <v>0</v>
      </c>
      <c r="AJ225" s="879">
        <f t="shared" si="69"/>
        <v>0</v>
      </c>
      <c r="AK225" s="879">
        <f t="shared" si="69"/>
        <v>0</v>
      </c>
      <c r="AL225" s="879">
        <f t="shared" si="69"/>
        <v>0</v>
      </c>
      <c r="AM225" s="879">
        <f t="shared" si="70"/>
        <v>0</v>
      </c>
      <c r="AN225" s="849">
        <f t="shared" si="71"/>
        <v>0</v>
      </c>
      <c r="AO225" s="825">
        <f t="shared" si="78"/>
        <v>0</v>
      </c>
      <c r="AP225" s="825">
        <f t="shared" si="78"/>
        <v>0</v>
      </c>
      <c r="AQ225" s="825">
        <f t="shared" si="78"/>
        <v>0</v>
      </c>
      <c r="AR225" s="825">
        <f t="shared" si="78"/>
        <v>0</v>
      </c>
      <c r="AS225" s="825">
        <f t="shared" si="78"/>
        <v>0</v>
      </c>
      <c r="AT225" s="850" t="str">
        <f t="shared" si="64"/>
        <v/>
      </c>
      <c r="AU225" s="893"/>
      <c r="AV225" s="894"/>
      <c r="AW225" s="894"/>
      <c r="AX225" s="894"/>
      <c r="AY225" s="894"/>
      <c r="AZ225" s="918"/>
    </row>
    <row r="226" spans="1:52" ht="13.5" customHeight="1">
      <c r="A226" s="838" t="str">
        <f t="shared" si="76"/>
        <v/>
      </c>
      <c r="B226" s="906"/>
      <c r="C226" s="844"/>
      <c r="D226" s="907"/>
      <c r="E226" s="824"/>
      <c r="F226" s="905"/>
      <c r="G226" s="854"/>
      <c r="H226" s="842"/>
      <c r="I226" s="842"/>
      <c r="J226" s="824">
        <f t="shared" si="77"/>
        <v>0</v>
      </c>
      <c r="K226" s="825"/>
      <c r="L226" s="825"/>
      <c r="M226" s="827"/>
      <c r="N226" s="827"/>
      <c r="O226" s="824">
        <f t="shared" si="65"/>
        <v>0</v>
      </c>
      <c r="P226" s="825"/>
      <c r="Q226" s="825"/>
      <c r="R226" s="827"/>
      <c r="S226" s="827"/>
      <c r="T226" s="846">
        <f t="shared" si="79"/>
        <v>0</v>
      </c>
      <c r="U226" s="825">
        <f t="shared" si="72"/>
        <v>0</v>
      </c>
      <c r="V226" s="825">
        <f t="shared" si="66"/>
        <v>0</v>
      </c>
      <c r="W226" s="827">
        <f t="shared" si="66"/>
        <v>0</v>
      </c>
      <c r="X226" s="827">
        <f t="shared" si="66"/>
        <v>0</v>
      </c>
      <c r="Y226" s="824">
        <f t="shared" si="66"/>
        <v>0</v>
      </c>
      <c r="Z226" s="838" t="str">
        <f t="shared" si="63"/>
        <v/>
      </c>
      <c r="AA226" s="895">
        <f t="shared" si="60"/>
        <v>0</v>
      </c>
      <c r="AB226" s="844">
        <f t="shared" si="60"/>
        <v>0</v>
      </c>
      <c r="AC226" s="845">
        <f t="shared" si="60"/>
        <v>0</v>
      </c>
      <c r="AD226" s="858">
        <f t="shared" si="60"/>
        <v>0</v>
      </c>
      <c r="AE226" s="832">
        <f t="shared" si="80"/>
        <v>0</v>
      </c>
      <c r="AF226" s="832">
        <f t="shared" si="80"/>
        <v>0</v>
      </c>
      <c r="AG226" s="832">
        <f t="shared" si="80"/>
        <v>0</v>
      </c>
      <c r="AH226" s="832">
        <f t="shared" si="80"/>
        <v>0</v>
      </c>
      <c r="AI226" s="824">
        <f t="shared" si="61"/>
        <v>0</v>
      </c>
      <c r="AJ226" s="879">
        <f t="shared" si="69"/>
        <v>0</v>
      </c>
      <c r="AK226" s="879">
        <f t="shared" si="69"/>
        <v>0</v>
      </c>
      <c r="AL226" s="879">
        <f t="shared" si="69"/>
        <v>0</v>
      </c>
      <c r="AM226" s="879">
        <f t="shared" si="70"/>
        <v>0</v>
      </c>
      <c r="AN226" s="849">
        <f t="shared" si="71"/>
        <v>0</v>
      </c>
      <c r="AO226" s="825">
        <f t="shared" si="78"/>
        <v>0</v>
      </c>
      <c r="AP226" s="825">
        <f t="shared" si="78"/>
        <v>0</v>
      </c>
      <c r="AQ226" s="825">
        <f t="shared" si="78"/>
        <v>0</v>
      </c>
      <c r="AR226" s="825">
        <f t="shared" si="78"/>
        <v>0</v>
      </c>
      <c r="AS226" s="825">
        <f t="shared" si="78"/>
        <v>0</v>
      </c>
      <c r="AT226" s="850" t="str">
        <f t="shared" si="64"/>
        <v/>
      </c>
      <c r="AU226" s="893"/>
      <c r="AV226" s="894"/>
      <c r="AW226" s="894"/>
      <c r="AX226" s="894"/>
      <c r="AY226" s="894"/>
      <c r="AZ226" s="918"/>
    </row>
    <row r="227" spans="1:52" ht="13.5" customHeight="1">
      <c r="A227" s="838" t="str">
        <f t="shared" si="76"/>
        <v/>
      </c>
      <c r="B227" s="906"/>
      <c r="C227" s="844"/>
      <c r="D227" s="907"/>
      <c r="E227" s="824"/>
      <c r="F227" s="905"/>
      <c r="G227" s="854"/>
      <c r="H227" s="842"/>
      <c r="I227" s="842"/>
      <c r="J227" s="824">
        <f t="shared" si="77"/>
        <v>0</v>
      </c>
      <c r="K227" s="825"/>
      <c r="L227" s="825"/>
      <c r="M227" s="827"/>
      <c r="N227" s="827"/>
      <c r="O227" s="824">
        <f t="shared" si="65"/>
        <v>0</v>
      </c>
      <c r="P227" s="825"/>
      <c r="Q227" s="825"/>
      <c r="R227" s="827"/>
      <c r="S227" s="827"/>
      <c r="T227" s="846">
        <f t="shared" si="79"/>
        <v>0</v>
      </c>
      <c r="U227" s="825">
        <f t="shared" si="72"/>
        <v>0</v>
      </c>
      <c r="V227" s="825">
        <f t="shared" si="66"/>
        <v>0</v>
      </c>
      <c r="W227" s="827">
        <v>0</v>
      </c>
      <c r="X227" s="827">
        <f t="shared" si="66"/>
        <v>0</v>
      </c>
      <c r="Y227" s="824">
        <f t="shared" si="66"/>
        <v>0</v>
      </c>
      <c r="Z227" s="838" t="str">
        <f t="shared" si="63"/>
        <v/>
      </c>
      <c r="AA227" s="895">
        <f t="shared" si="60"/>
        <v>0</v>
      </c>
      <c r="AB227" s="844">
        <f t="shared" si="60"/>
        <v>0</v>
      </c>
      <c r="AC227" s="845">
        <f t="shared" si="60"/>
        <v>0</v>
      </c>
      <c r="AD227" s="858">
        <f t="shared" si="60"/>
        <v>0</v>
      </c>
      <c r="AE227" s="832">
        <f t="shared" si="80"/>
        <v>0</v>
      </c>
      <c r="AF227" s="832">
        <f t="shared" si="80"/>
        <v>0</v>
      </c>
      <c r="AG227" s="832">
        <f t="shared" si="80"/>
        <v>0</v>
      </c>
      <c r="AH227" s="832">
        <f t="shared" si="80"/>
        <v>0</v>
      </c>
      <c r="AI227" s="824">
        <f t="shared" si="61"/>
        <v>0</v>
      </c>
      <c r="AJ227" s="879">
        <f t="shared" si="69"/>
        <v>0</v>
      </c>
      <c r="AK227" s="879">
        <f t="shared" si="69"/>
        <v>0</v>
      </c>
      <c r="AL227" s="879">
        <f t="shared" si="69"/>
        <v>0</v>
      </c>
      <c r="AM227" s="879">
        <f t="shared" si="70"/>
        <v>0</v>
      </c>
      <c r="AN227" s="849">
        <f t="shared" si="71"/>
        <v>0</v>
      </c>
      <c r="AO227" s="825">
        <f t="shared" si="78"/>
        <v>0</v>
      </c>
      <c r="AP227" s="825">
        <f t="shared" si="78"/>
        <v>0</v>
      </c>
      <c r="AQ227" s="825">
        <f t="shared" si="78"/>
        <v>0</v>
      </c>
      <c r="AR227" s="825">
        <f t="shared" si="78"/>
        <v>0</v>
      </c>
      <c r="AS227" s="825">
        <f t="shared" si="78"/>
        <v>0</v>
      </c>
      <c r="AT227" s="850" t="str">
        <f t="shared" si="64"/>
        <v/>
      </c>
      <c r="AU227" s="893"/>
      <c r="AV227" s="894"/>
      <c r="AW227" s="894"/>
      <c r="AX227" s="894"/>
      <c r="AY227" s="894"/>
      <c r="AZ227" s="918"/>
    </row>
    <row r="228" spans="1:52" ht="13.5" customHeight="1">
      <c r="A228" s="838" t="str">
        <f t="shared" si="76"/>
        <v/>
      </c>
      <c r="B228" s="906"/>
      <c r="C228" s="844"/>
      <c r="D228" s="907"/>
      <c r="E228" s="824"/>
      <c r="F228" s="905"/>
      <c r="G228" s="854"/>
      <c r="H228" s="842"/>
      <c r="I228" s="842"/>
      <c r="J228" s="824">
        <f t="shared" si="77"/>
        <v>0</v>
      </c>
      <c r="K228" s="825"/>
      <c r="L228" s="825"/>
      <c r="M228" s="827"/>
      <c r="N228" s="827"/>
      <c r="O228" s="824">
        <f t="shared" si="65"/>
        <v>0</v>
      </c>
      <c r="P228" s="825"/>
      <c r="Q228" s="825"/>
      <c r="R228" s="827"/>
      <c r="S228" s="827"/>
      <c r="T228" s="846">
        <f t="shared" si="79"/>
        <v>0</v>
      </c>
      <c r="U228" s="825">
        <f t="shared" si="72"/>
        <v>0</v>
      </c>
      <c r="V228" s="825">
        <f t="shared" si="66"/>
        <v>0</v>
      </c>
      <c r="W228" s="827">
        <f>SUM(H228,M228,R228)</f>
        <v>0</v>
      </c>
      <c r="X228" s="827">
        <f t="shared" si="66"/>
        <v>0</v>
      </c>
      <c r="Y228" s="824">
        <f t="shared" si="66"/>
        <v>0</v>
      </c>
      <c r="Z228" s="838" t="str">
        <f t="shared" si="63"/>
        <v/>
      </c>
      <c r="AA228" s="895">
        <f t="shared" si="60"/>
        <v>0</v>
      </c>
      <c r="AB228" s="844">
        <f t="shared" si="60"/>
        <v>0</v>
      </c>
      <c r="AC228" s="845">
        <f t="shared" si="60"/>
        <v>0</v>
      </c>
      <c r="AD228" s="858">
        <f t="shared" si="60"/>
        <v>0</v>
      </c>
      <c r="AE228" s="832">
        <f t="shared" si="80"/>
        <v>0</v>
      </c>
      <c r="AF228" s="832">
        <f t="shared" si="80"/>
        <v>0</v>
      </c>
      <c r="AG228" s="832">
        <f t="shared" si="80"/>
        <v>0</v>
      </c>
      <c r="AH228" s="832">
        <f t="shared" si="80"/>
        <v>0</v>
      </c>
      <c r="AI228" s="824">
        <f t="shared" si="61"/>
        <v>0</v>
      </c>
      <c r="AJ228" s="879">
        <f t="shared" si="69"/>
        <v>0</v>
      </c>
      <c r="AK228" s="879">
        <f t="shared" si="69"/>
        <v>0</v>
      </c>
      <c r="AL228" s="879">
        <f t="shared" si="69"/>
        <v>0</v>
      </c>
      <c r="AM228" s="879">
        <f t="shared" si="70"/>
        <v>0</v>
      </c>
      <c r="AN228" s="849">
        <f t="shared" si="71"/>
        <v>0</v>
      </c>
      <c r="AO228" s="825">
        <f t="shared" si="78"/>
        <v>0</v>
      </c>
      <c r="AP228" s="825">
        <f t="shared" si="78"/>
        <v>0</v>
      </c>
      <c r="AQ228" s="825">
        <f t="shared" si="78"/>
        <v>0</v>
      </c>
      <c r="AR228" s="825">
        <f t="shared" si="78"/>
        <v>0</v>
      </c>
      <c r="AS228" s="825">
        <f t="shared" si="78"/>
        <v>0</v>
      </c>
      <c r="AT228" s="850" t="str">
        <f t="shared" si="64"/>
        <v/>
      </c>
      <c r="AU228" s="893"/>
      <c r="AV228" s="894"/>
      <c r="AW228" s="894"/>
      <c r="AX228" s="894"/>
      <c r="AY228" s="894"/>
      <c r="AZ228" s="918"/>
    </row>
    <row r="229" spans="1:52" ht="13.5" customHeight="1">
      <c r="A229" s="838" t="str">
        <f t="shared" si="76"/>
        <v/>
      </c>
      <c r="B229" s="906"/>
      <c r="C229" s="844"/>
      <c r="D229" s="907"/>
      <c r="E229" s="824"/>
      <c r="F229" s="905"/>
      <c r="G229" s="854"/>
      <c r="H229" s="842"/>
      <c r="I229" s="842"/>
      <c r="J229" s="824">
        <f t="shared" si="77"/>
        <v>0</v>
      </c>
      <c r="K229" s="825"/>
      <c r="L229" s="825"/>
      <c r="M229" s="827"/>
      <c r="N229" s="827"/>
      <c r="O229" s="824">
        <f t="shared" si="65"/>
        <v>0</v>
      </c>
      <c r="P229" s="825"/>
      <c r="Q229" s="825"/>
      <c r="R229" s="827"/>
      <c r="S229" s="827"/>
      <c r="T229" s="846">
        <f t="shared" si="79"/>
        <v>0</v>
      </c>
      <c r="U229" s="825">
        <f t="shared" si="72"/>
        <v>0</v>
      </c>
      <c r="V229" s="825">
        <f>SUM(G229,L229,Q229)</f>
        <v>0</v>
      </c>
      <c r="W229" s="827">
        <f>SUM(H229,M229,R229)</f>
        <v>0</v>
      </c>
      <c r="X229" s="827">
        <f t="shared" ref="X229:Y231" si="81">SUM(I229,N229,S229)</f>
        <v>0</v>
      </c>
      <c r="Y229" s="824">
        <f t="shared" si="81"/>
        <v>0</v>
      </c>
      <c r="Z229" s="838" t="str">
        <f t="shared" si="63"/>
        <v/>
      </c>
      <c r="AA229" s="895">
        <f t="shared" si="60"/>
        <v>0</v>
      </c>
      <c r="AB229" s="844">
        <f t="shared" si="60"/>
        <v>0</v>
      </c>
      <c r="AC229" s="845">
        <f t="shared" si="60"/>
        <v>0</v>
      </c>
      <c r="AD229" s="858">
        <f t="shared" si="60"/>
        <v>0</v>
      </c>
      <c r="AE229" s="832">
        <f t="shared" si="80"/>
        <v>0</v>
      </c>
      <c r="AF229" s="832">
        <f t="shared" si="80"/>
        <v>0</v>
      </c>
      <c r="AG229" s="832">
        <f t="shared" si="80"/>
        <v>0</v>
      </c>
      <c r="AH229" s="832">
        <f t="shared" si="80"/>
        <v>0</v>
      </c>
      <c r="AI229" s="824">
        <f t="shared" si="61"/>
        <v>0</v>
      </c>
      <c r="AJ229" s="879">
        <f t="shared" si="69"/>
        <v>0</v>
      </c>
      <c r="AK229" s="879">
        <f t="shared" si="69"/>
        <v>0</v>
      </c>
      <c r="AL229" s="879">
        <f t="shared" si="69"/>
        <v>0</v>
      </c>
      <c r="AM229" s="879">
        <f t="shared" si="70"/>
        <v>0</v>
      </c>
      <c r="AN229" s="849">
        <f t="shared" si="71"/>
        <v>0</v>
      </c>
      <c r="AO229" s="825">
        <f t="shared" si="78"/>
        <v>0</v>
      </c>
      <c r="AP229" s="825">
        <f t="shared" si="78"/>
        <v>0</v>
      </c>
      <c r="AQ229" s="825">
        <f t="shared" si="78"/>
        <v>0</v>
      </c>
      <c r="AR229" s="825">
        <f t="shared" si="78"/>
        <v>0</v>
      </c>
      <c r="AS229" s="825">
        <f t="shared" si="78"/>
        <v>0</v>
      </c>
      <c r="AT229" s="850" t="str">
        <f t="shared" si="64"/>
        <v/>
      </c>
      <c r="AU229" s="893"/>
      <c r="AV229" s="894"/>
      <c r="AW229" s="894"/>
      <c r="AX229" s="894"/>
      <c r="AY229" s="894"/>
      <c r="AZ229" s="918"/>
    </row>
    <row r="230" spans="1:52" ht="13.5" customHeight="1">
      <c r="A230" s="838" t="str">
        <f t="shared" si="76"/>
        <v/>
      </c>
      <c r="B230" s="951"/>
      <c r="C230" s="952"/>
      <c r="D230" s="953"/>
      <c r="E230" s="824"/>
      <c r="F230" s="905"/>
      <c r="G230" s="854"/>
      <c r="H230" s="842"/>
      <c r="I230" s="842"/>
      <c r="J230" s="824">
        <f t="shared" si="77"/>
        <v>0</v>
      </c>
      <c r="K230" s="825"/>
      <c r="L230" s="825"/>
      <c r="M230" s="827"/>
      <c r="N230" s="827"/>
      <c r="O230" s="824">
        <f t="shared" si="65"/>
        <v>0</v>
      </c>
      <c r="P230" s="825"/>
      <c r="Q230" s="825"/>
      <c r="R230" s="827"/>
      <c r="S230" s="827"/>
      <c r="T230" s="846">
        <f t="shared" si="79"/>
        <v>0</v>
      </c>
      <c r="U230" s="825">
        <f t="shared" si="72"/>
        <v>0</v>
      </c>
      <c r="V230" s="825">
        <f>SUM(G230,L230,Q230)</f>
        <v>0</v>
      </c>
      <c r="W230" s="827">
        <f>SUM(H230,M230,R230)</f>
        <v>0</v>
      </c>
      <c r="X230" s="827">
        <f t="shared" si="81"/>
        <v>0</v>
      </c>
      <c r="Y230" s="824">
        <f t="shared" si="81"/>
        <v>0</v>
      </c>
      <c r="Z230" s="838" t="str">
        <f t="shared" si="63"/>
        <v/>
      </c>
      <c r="AA230" s="895">
        <f t="shared" si="60"/>
        <v>0</v>
      </c>
      <c r="AB230" s="844">
        <f t="shared" si="60"/>
        <v>0</v>
      </c>
      <c r="AC230" s="845">
        <f t="shared" si="60"/>
        <v>0</v>
      </c>
      <c r="AD230" s="858">
        <f t="shared" si="60"/>
        <v>0</v>
      </c>
      <c r="AE230" s="832">
        <f>AE151+AJ151-AO151</f>
        <v>0</v>
      </c>
      <c r="AF230" s="832">
        <f t="shared" si="80"/>
        <v>0</v>
      </c>
      <c r="AG230" s="832">
        <f t="shared" si="80"/>
        <v>0</v>
      </c>
      <c r="AH230" s="832">
        <f t="shared" si="80"/>
        <v>0</v>
      </c>
      <c r="AI230" s="824">
        <f t="shared" si="61"/>
        <v>0</v>
      </c>
      <c r="AJ230" s="879">
        <f t="shared" si="69"/>
        <v>0</v>
      </c>
      <c r="AK230" s="879">
        <f t="shared" si="69"/>
        <v>0</v>
      </c>
      <c r="AL230" s="879">
        <f t="shared" si="69"/>
        <v>0</v>
      </c>
      <c r="AM230" s="879">
        <f t="shared" si="70"/>
        <v>0</v>
      </c>
      <c r="AN230" s="849">
        <f t="shared" si="71"/>
        <v>0</v>
      </c>
      <c r="AO230" s="825">
        <f t="shared" si="78"/>
        <v>0</v>
      </c>
      <c r="AP230" s="825">
        <f t="shared" si="78"/>
        <v>0</v>
      </c>
      <c r="AQ230" s="825">
        <f t="shared" si="78"/>
        <v>0</v>
      </c>
      <c r="AR230" s="825">
        <f t="shared" si="78"/>
        <v>0</v>
      </c>
      <c r="AS230" s="825">
        <f t="shared" si="78"/>
        <v>0</v>
      </c>
      <c r="AT230" s="850" t="str">
        <f t="shared" si="64"/>
        <v/>
      </c>
      <c r="AU230" s="893"/>
      <c r="AV230" s="894"/>
      <c r="AW230" s="894"/>
      <c r="AX230" s="894"/>
      <c r="AY230" s="894"/>
      <c r="AZ230" s="918"/>
    </row>
    <row r="231" spans="1:52" ht="13.5" customHeight="1">
      <c r="A231" s="838" t="str">
        <f t="shared" si="76"/>
        <v/>
      </c>
      <c r="B231" s="951"/>
      <c r="C231" s="952"/>
      <c r="D231" s="953"/>
      <c r="E231" s="824"/>
      <c r="F231" s="905"/>
      <c r="G231" s="854"/>
      <c r="H231" s="842"/>
      <c r="I231" s="842"/>
      <c r="J231" s="824">
        <f t="shared" si="77"/>
        <v>0</v>
      </c>
      <c r="K231" s="825"/>
      <c r="L231" s="825"/>
      <c r="M231" s="827"/>
      <c r="N231" s="827"/>
      <c r="O231" s="824">
        <f t="shared" si="65"/>
        <v>0</v>
      </c>
      <c r="P231" s="825"/>
      <c r="Q231" s="825"/>
      <c r="R231" s="827"/>
      <c r="S231" s="827"/>
      <c r="T231" s="846">
        <f t="shared" si="79"/>
        <v>0</v>
      </c>
      <c r="U231" s="825">
        <f t="shared" si="72"/>
        <v>0</v>
      </c>
      <c r="V231" s="825">
        <f>SUM(G231,L231,Q231)</f>
        <v>0</v>
      </c>
      <c r="W231" s="827">
        <f>SUM(H231,M231,R231)</f>
        <v>0</v>
      </c>
      <c r="X231" s="827">
        <f t="shared" si="81"/>
        <v>0</v>
      </c>
      <c r="Y231" s="824">
        <f t="shared" si="81"/>
        <v>0</v>
      </c>
      <c r="Z231" s="838" t="str">
        <f t="shared" si="63"/>
        <v/>
      </c>
      <c r="AA231" s="895">
        <f t="shared" si="60"/>
        <v>0</v>
      </c>
      <c r="AB231" s="844">
        <f t="shared" si="60"/>
        <v>0</v>
      </c>
      <c r="AC231" s="845">
        <f t="shared" si="60"/>
        <v>0</v>
      </c>
      <c r="AD231" s="858">
        <f>E231</f>
        <v>0</v>
      </c>
      <c r="AE231" s="832">
        <f>AE152+AJ152-AO152</f>
        <v>0</v>
      </c>
      <c r="AF231" s="832">
        <f t="shared" si="80"/>
        <v>0</v>
      </c>
      <c r="AG231" s="832">
        <f t="shared" si="80"/>
        <v>0</v>
      </c>
      <c r="AH231" s="832">
        <f t="shared" si="80"/>
        <v>0</v>
      </c>
      <c r="AI231" s="824">
        <f t="shared" si="61"/>
        <v>0</v>
      </c>
      <c r="AJ231" s="879">
        <f t="shared" si="69"/>
        <v>0</v>
      </c>
      <c r="AK231" s="879">
        <f t="shared" si="69"/>
        <v>0</v>
      </c>
      <c r="AL231" s="879">
        <f t="shared" si="69"/>
        <v>0</v>
      </c>
      <c r="AM231" s="879">
        <f t="shared" si="70"/>
        <v>0</v>
      </c>
      <c r="AN231" s="849">
        <f t="shared" si="71"/>
        <v>0</v>
      </c>
      <c r="AO231" s="825">
        <f t="shared" si="78"/>
        <v>0</v>
      </c>
      <c r="AP231" s="825">
        <f t="shared" si="78"/>
        <v>0</v>
      </c>
      <c r="AQ231" s="825">
        <f t="shared" si="78"/>
        <v>0</v>
      </c>
      <c r="AR231" s="825">
        <f t="shared" si="78"/>
        <v>0</v>
      </c>
      <c r="AS231" s="825">
        <f t="shared" si="78"/>
        <v>0</v>
      </c>
      <c r="AT231" s="850" t="str">
        <f t="shared" si="64"/>
        <v/>
      </c>
      <c r="AU231" s="893"/>
      <c r="AV231" s="894"/>
      <c r="AW231" s="894"/>
      <c r="AX231" s="894"/>
      <c r="AY231" s="894"/>
      <c r="AZ231" s="918"/>
    </row>
    <row r="232" spans="1:52" ht="13.5" customHeight="1">
      <c r="A232" s="838" t="str">
        <f t="shared" si="76"/>
        <v/>
      </c>
      <c r="B232" s="955"/>
      <c r="C232" s="956"/>
      <c r="D232" s="957"/>
      <c r="E232" s="958"/>
      <c r="F232" s="959"/>
      <c r="G232" s="960"/>
      <c r="H232" s="961"/>
      <c r="I232" s="961"/>
      <c r="J232" s="824">
        <f t="shared" si="77"/>
        <v>0</v>
      </c>
      <c r="K232" s="825"/>
      <c r="L232" s="825"/>
      <c r="M232" s="827"/>
      <c r="N232" s="827"/>
      <c r="O232" s="1049">
        <f>SUM(K232:N232)*$E232</f>
        <v>0</v>
      </c>
      <c r="P232" s="825"/>
      <c r="Q232" s="825"/>
      <c r="R232" s="827"/>
      <c r="S232" s="827"/>
      <c r="T232" s="846">
        <f t="shared" si="79"/>
        <v>0</v>
      </c>
      <c r="U232" s="825">
        <f>SUM(F232,K232,P232)</f>
        <v>0</v>
      </c>
      <c r="V232" s="825">
        <f>SUM(G232,L232,Q232)</f>
        <v>0</v>
      </c>
      <c r="W232" s="827">
        <f>SUM(H232,M232,R232)</f>
        <v>0</v>
      </c>
      <c r="X232" s="827">
        <f>SUM(I232,N232,S232)</f>
        <v>0</v>
      </c>
      <c r="Y232" s="824">
        <f>SUM(J232,O232,T232)</f>
        <v>0</v>
      </c>
      <c r="Z232" s="838" t="str">
        <f t="shared" si="63"/>
        <v/>
      </c>
      <c r="AA232" s="895">
        <f>B232</f>
        <v>0</v>
      </c>
      <c r="AB232" s="844">
        <f>C232</f>
        <v>0</v>
      </c>
      <c r="AC232" s="962">
        <f>D232</f>
        <v>0</v>
      </c>
      <c r="AD232" s="858">
        <f>E232</f>
        <v>0</v>
      </c>
      <c r="AE232" s="832"/>
      <c r="AF232" s="832">
        <f t="shared" si="80"/>
        <v>0</v>
      </c>
      <c r="AG232" s="832">
        <f t="shared" si="80"/>
        <v>0</v>
      </c>
      <c r="AH232" s="832">
        <f t="shared" si="80"/>
        <v>0</v>
      </c>
      <c r="AI232" s="824">
        <f>SUM(AE232:AH232)*$E232</f>
        <v>0</v>
      </c>
      <c r="AJ232" s="879">
        <f t="shared" si="69"/>
        <v>0</v>
      </c>
      <c r="AK232" s="879">
        <f t="shared" si="69"/>
        <v>0</v>
      </c>
      <c r="AL232" s="879">
        <f t="shared" si="69"/>
        <v>0</v>
      </c>
      <c r="AM232" s="879">
        <f t="shared" si="70"/>
        <v>0</v>
      </c>
      <c r="AN232" s="849">
        <f t="shared" si="71"/>
        <v>0</v>
      </c>
      <c r="AO232" s="825">
        <f t="shared" si="78"/>
        <v>0</v>
      </c>
      <c r="AP232" s="825">
        <f t="shared" si="78"/>
        <v>0</v>
      </c>
      <c r="AQ232" s="825">
        <f t="shared" si="78"/>
        <v>0</v>
      </c>
      <c r="AR232" s="825">
        <f t="shared" si="78"/>
        <v>0</v>
      </c>
      <c r="AS232" s="825">
        <f t="shared" si="78"/>
        <v>0</v>
      </c>
      <c r="AT232" s="963" t="str">
        <f>IF(AC232&lt;&gt;0,SUM(AO232:AR232)*$AC232-SUM(AO232:AR232)*$AD232,"")</f>
        <v/>
      </c>
      <c r="AU232" s="893"/>
      <c r="AV232" s="894"/>
      <c r="AW232" s="894"/>
      <c r="AX232" s="894"/>
      <c r="AY232" s="894"/>
      <c r="AZ232" s="918"/>
    </row>
    <row r="233" spans="1:52" ht="13.5" customHeight="1">
      <c r="A233" s="964"/>
      <c r="B233" s="964"/>
      <c r="C233" s="965"/>
      <c r="D233" s="966"/>
      <c r="E233" s="965"/>
      <c r="F233" s="965"/>
      <c r="G233" s="967"/>
      <c r="H233" s="965"/>
      <c r="I233" s="965"/>
      <c r="J233" s="968"/>
      <c r="K233" s="969"/>
      <c r="L233" s="969"/>
      <c r="M233" s="969"/>
      <c r="N233" s="969"/>
      <c r="O233" s="968"/>
      <c r="P233" s="969"/>
      <c r="Q233" s="969"/>
      <c r="R233" s="969"/>
      <c r="S233" s="969"/>
      <c r="T233" s="968"/>
      <c r="U233" s="969"/>
      <c r="V233" s="969"/>
      <c r="W233" s="969"/>
      <c r="X233" s="969"/>
      <c r="Y233" s="968"/>
      <c r="Z233" s="964"/>
      <c r="AA233" s="964"/>
      <c r="AB233" s="969"/>
      <c r="AC233" s="970"/>
      <c r="AD233" s="969"/>
      <c r="AE233" s="969"/>
      <c r="AF233" s="969"/>
      <c r="AG233" s="969"/>
      <c r="AH233" s="969"/>
      <c r="AI233" s="971"/>
      <c r="AJ233" s="969"/>
      <c r="AK233" s="969"/>
      <c r="AL233" s="969"/>
      <c r="AM233" s="969"/>
      <c r="AN233" s="969"/>
      <c r="AO233" s="969"/>
      <c r="AP233" s="969"/>
      <c r="AQ233" s="969"/>
      <c r="AR233" s="969"/>
      <c r="AS233" s="969"/>
      <c r="AT233" s="972"/>
      <c r="AU233" s="893"/>
      <c r="AV233" s="894"/>
      <c r="AW233" s="894"/>
      <c r="AX233" s="894"/>
      <c r="AY233" s="894"/>
      <c r="AZ233" s="954"/>
    </row>
    <row r="234" spans="1:52" ht="13.5" customHeight="1">
      <c r="A234" s="976"/>
      <c r="B234" s="1190"/>
      <c r="C234" s="1487"/>
      <c r="D234" s="1488"/>
      <c r="E234" s="1489"/>
      <c r="F234" s="1490"/>
      <c r="G234" s="1491"/>
      <c r="H234" s="1491"/>
      <c r="I234" s="1491"/>
      <c r="J234" s="1492"/>
      <c r="K234" s="1490"/>
      <c r="L234" s="1491"/>
      <c r="M234" s="1491"/>
      <c r="N234" s="1491"/>
      <c r="O234" s="1492"/>
      <c r="P234" s="1493"/>
      <c r="Q234" s="1494"/>
      <c r="R234" s="1495"/>
      <c r="S234" s="977"/>
      <c r="T234" s="1496"/>
      <c r="U234" s="1497"/>
      <c r="V234" s="1497"/>
      <c r="W234" s="1497"/>
      <c r="X234" s="1497"/>
      <c r="Y234" s="1498"/>
      <c r="Z234" s="978"/>
      <c r="AA234" s="930"/>
      <c r="AB234" s="930"/>
      <c r="AC234" s="979"/>
      <c r="AD234" s="930"/>
      <c r="AE234" s="930"/>
      <c r="AF234" s="930"/>
      <c r="AG234" s="930"/>
      <c r="AH234" s="930"/>
      <c r="AI234" s="930"/>
      <c r="AJ234" s="930"/>
      <c r="AK234" s="930"/>
      <c r="AL234" s="930"/>
      <c r="AM234" s="930"/>
      <c r="AN234" s="930"/>
      <c r="AO234" s="930"/>
      <c r="AP234" s="930"/>
      <c r="AQ234" s="930"/>
      <c r="AR234" s="930"/>
      <c r="AS234" s="930"/>
      <c r="AT234" s="930"/>
      <c r="AU234" s="893"/>
      <c r="AV234" s="894"/>
      <c r="AW234" s="894"/>
      <c r="AX234" s="894"/>
      <c r="AY234" s="894"/>
      <c r="AZ234" s="954"/>
    </row>
    <row r="235" spans="1:52" ht="13.5" customHeight="1">
      <c r="A235" s="981"/>
      <c r="B235" s="1191"/>
      <c r="C235" s="1499"/>
      <c r="D235" s="1500"/>
      <c r="E235" s="1501"/>
      <c r="F235" s="982"/>
      <c r="G235" s="982"/>
      <c r="H235" s="983"/>
      <c r="I235" s="984"/>
      <c r="J235" s="985"/>
      <c r="K235" s="986"/>
      <c r="L235" s="984"/>
      <c r="M235" s="987"/>
      <c r="N235" s="984"/>
      <c r="O235" s="988"/>
      <c r="P235" s="989"/>
      <c r="Q235" s="1471"/>
      <c r="R235" s="1472"/>
      <c r="S235" s="990"/>
      <c r="T235" s="1473"/>
      <c r="U235" s="1474"/>
      <c r="V235" s="1474"/>
      <c r="W235" s="1474"/>
      <c r="X235" s="991"/>
      <c r="Y235" s="992"/>
      <c r="AB235" s="993"/>
      <c r="AC235" s="994"/>
      <c r="AD235" s="993"/>
      <c r="AE235" s="993"/>
      <c r="AF235" s="993"/>
      <c r="AG235" s="995"/>
      <c r="AH235" s="995"/>
      <c r="AI235" s="1261"/>
      <c r="AJ235" s="1261"/>
      <c r="AK235" s="1261"/>
      <c r="AL235" s="1261"/>
      <c r="AM235" s="1261"/>
      <c r="AN235" s="1261"/>
      <c r="AO235" s="995"/>
      <c r="AP235" s="995"/>
      <c r="AQ235" s="995"/>
      <c r="AR235" s="995"/>
      <c r="AS235" s="995"/>
      <c r="AT235" s="993"/>
      <c r="AU235" s="893"/>
      <c r="AV235" s="894"/>
      <c r="AW235" s="894"/>
      <c r="AX235" s="894"/>
      <c r="AY235" s="894"/>
      <c r="AZ235" s="954"/>
    </row>
    <row r="236" spans="1:52" ht="13.5" customHeight="1">
      <c r="A236" s="838">
        <v>67</v>
      </c>
      <c r="B236" s="964" t="s">
        <v>6</v>
      </c>
      <c r="C236" s="965"/>
      <c r="D236" s="966"/>
      <c r="E236" s="965"/>
      <c r="F236" s="965"/>
      <c r="G236" s="967"/>
      <c r="H236" s="965"/>
      <c r="I236" s="965"/>
      <c r="J236" s="968">
        <f>SUM(J170:J235)</f>
        <v>1525.3</v>
      </c>
      <c r="K236" s="969"/>
      <c r="L236" s="969"/>
      <c r="M236" s="969"/>
      <c r="N236" s="969"/>
      <c r="O236" s="968">
        <f>SUM(O170:O235)</f>
        <v>3639.35</v>
      </c>
      <c r="P236" s="969"/>
      <c r="Q236" s="969"/>
      <c r="R236" s="969"/>
      <c r="S236" s="969"/>
      <c r="T236" s="968">
        <f>SUM(T170:T235)</f>
        <v>3459.35</v>
      </c>
      <c r="U236" s="969"/>
      <c r="V236" s="969"/>
      <c r="W236" s="969"/>
      <c r="X236" s="969"/>
      <c r="Y236" s="968">
        <f>SUM(Y170:Y235)</f>
        <v>8624</v>
      </c>
      <c r="Z236" s="964"/>
      <c r="AA236" s="964" t="s">
        <v>6</v>
      </c>
      <c r="AB236" s="969"/>
      <c r="AC236" s="970"/>
      <c r="AD236" s="969"/>
      <c r="AE236" s="969"/>
      <c r="AF236" s="969"/>
      <c r="AG236" s="969"/>
      <c r="AH236" s="969"/>
      <c r="AI236" s="971">
        <f>SUM(AI170:AI235)</f>
        <v>82686.099999999977</v>
      </c>
      <c r="AJ236" s="969"/>
      <c r="AK236" s="969"/>
      <c r="AL236" s="969"/>
      <c r="AM236" s="969"/>
      <c r="AN236" s="969">
        <f>SUM(AN170:AN235)</f>
        <v>6257.5</v>
      </c>
      <c r="AO236" s="969"/>
      <c r="AP236" s="969"/>
      <c r="AQ236" s="969"/>
      <c r="AR236" s="969"/>
      <c r="AS236" s="969">
        <f>SUM(AS170:AS235)</f>
        <v>8624</v>
      </c>
      <c r="AT236" s="972">
        <f>SUM(AT170:AT235)</f>
        <v>660</v>
      </c>
      <c r="AU236" s="973"/>
      <c r="AV236" s="974"/>
      <c r="AW236" s="974"/>
      <c r="AX236" s="974"/>
      <c r="AY236" s="974"/>
      <c r="AZ236" s="975"/>
    </row>
    <row r="237" spans="1:52" ht="13.5" customHeight="1">
      <c r="A237" s="838">
        <v>68</v>
      </c>
      <c r="B237" s="1484" t="s">
        <v>866</v>
      </c>
      <c r="C237" s="1487" t="s">
        <v>867</v>
      </c>
      <c r="D237" s="1488"/>
      <c r="E237" s="1489"/>
      <c r="F237" s="1490" t="str">
        <f>"Đtượng BB : " &amp; SUM(F238:F240) &amp;"đ/c = " &amp; SUM(J238:J240) &amp;"k"</f>
        <v>Đtượng BB : 345đ/c = 8970k</v>
      </c>
      <c r="G237" s="1491"/>
      <c r="H237" s="1491"/>
      <c r="I237" s="1491"/>
      <c r="J237" s="1492"/>
      <c r="K237" s="1490" t="str">
        <f>"Đtượng BC: " &amp; SUM(K238:K240) &amp;"đ/c = " &amp; SUM(O238:O240) &amp;"k"</f>
        <v>Đtượng BC: 39đ/c = 806k</v>
      </c>
      <c r="L237" s="1491"/>
      <c r="M237" s="1491"/>
      <c r="N237" s="1491"/>
      <c r="O237" s="1492"/>
      <c r="P237" s="1493" t="s">
        <v>6</v>
      </c>
      <c r="Q237" s="1494"/>
      <c r="R237" s="1495"/>
      <c r="S237" s="977"/>
      <c r="T237" s="1496" t="s">
        <v>868</v>
      </c>
      <c r="U237" s="1497"/>
      <c r="V237" s="1497"/>
      <c r="W237" s="1497"/>
      <c r="X237" s="1497"/>
      <c r="Y237" s="1498"/>
      <c r="Z237" s="978"/>
      <c r="AA237" s="930"/>
      <c r="AB237" s="930"/>
      <c r="AC237" s="979"/>
      <c r="AD237" s="930"/>
      <c r="AE237" s="930"/>
      <c r="AF237" s="930"/>
      <c r="AG237" s="930"/>
      <c r="AH237" s="930"/>
      <c r="AI237" s="930"/>
      <c r="AJ237" s="930"/>
      <c r="AK237" s="930"/>
      <c r="AL237" s="930"/>
      <c r="AM237" s="930"/>
      <c r="AN237" s="930"/>
      <c r="AO237" s="930"/>
      <c r="AP237" s="930"/>
      <c r="AQ237" s="930"/>
      <c r="AR237" s="930"/>
      <c r="AS237" s="930"/>
      <c r="AT237" s="930"/>
      <c r="AU237" s="980"/>
    </row>
    <row r="238" spans="1:52" ht="13.5" customHeight="1">
      <c r="A238" s="838">
        <v>69</v>
      </c>
      <c r="B238" s="1485"/>
      <c r="C238" s="1499" t="s">
        <v>856</v>
      </c>
      <c r="D238" s="1500"/>
      <c r="E238" s="1501"/>
      <c r="F238" s="982">
        <v>115</v>
      </c>
      <c r="G238" s="982" t="s">
        <v>27</v>
      </c>
      <c r="H238" s="983">
        <v>14</v>
      </c>
      <c r="I238" s="984" t="s">
        <v>29</v>
      </c>
      <c r="J238" s="985">
        <f>F238*H238</f>
        <v>1610</v>
      </c>
      <c r="K238" s="986">
        <v>13</v>
      </c>
      <c r="L238" s="984" t="s">
        <v>27</v>
      </c>
      <c r="M238" s="987">
        <v>14</v>
      </c>
      <c r="N238" s="984" t="s">
        <v>28</v>
      </c>
      <c r="O238" s="988">
        <f>K238*M238</f>
        <v>182</v>
      </c>
      <c r="P238" s="989" t="str">
        <f>F238+K238 &amp;"đ/c"</f>
        <v>128đ/c</v>
      </c>
      <c r="Q238" s="1471">
        <f>J238+O238</f>
        <v>1792</v>
      </c>
      <c r="R238" s="1472"/>
      <c r="S238" s="990"/>
      <c r="T238" s="1473" t="s">
        <v>869</v>
      </c>
      <c r="U238" s="1474"/>
      <c r="V238" s="1474"/>
      <c r="W238" s="1474"/>
      <c r="X238" s="991"/>
      <c r="Y238" s="992">
        <f>SUM(J238:J242)+SUM(O238:O240)+Q241-Q242</f>
        <v>10139.699999999999</v>
      </c>
      <c r="AB238" s="993" t="s">
        <v>870</v>
      </c>
      <c r="AC238" s="994"/>
      <c r="AD238" s="993"/>
      <c r="AE238" s="993"/>
      <c r="AF238" s="993"/>
      <c r="AG238" s="995"/>
      <c r="AH238" s="995"/>
      <c r="AI238" s="1261" t="s">
        <v>871</v>
      </c>
      <c r="AJ238" s="1261"/>
      <c r="AK238" s="1261"/>
      <c r="AL238" s="1261"/>
      <c r="AM238" s="1261"/>
      <c r="AN238" s="1261"/>
      <c r="AO238" s="995"/>
      <c r="AP238" s="995"/>
      <c r="AQ238" s="995"/>
      <c r="AR238" s="995"/>
      <c r="AS238" s="995"/>
      <c r="AT238" s="993" t="s">
        <v>21</v>
      </c>
      <c r="AU238" s="993"/>
      <c r="AV238" s="996"/>
      <c r="AW238" s="996"/>
      <c r="AX238" s="996"/>
    </row>
    <row r="239" spans="1:52" ht="13.5" customHeight="1">
      <c r="A239" s="838">
        <v>70</v>
      </c>
      <c r="B239" s="1485"/>
      <c r="C239" s="1475" t="s">
        <v>857</v>
      </c>
      <c r="D239" s="1476"/>
      <c r="E239" s="1477"/>
      <c r="F239" s="982">
        <v>115</v>
      </c>
      <c r="G239" s="997" t="s">
        <v>27</v>
      </c>
      <c r="H239" s="983">
        <v>32</v>
      </c>
      <c r="I239" s="998" t="s">
        <v>29</v>
      </c>
      <c r="J239" s="999">
        <f>F239*H239</f>
        <v>3680</v>
      </c>
      <c r="K239" s="1000">
        <v>13</v>
      </c>
      <c r="L239" s="998" t="s">
        <v>27</v>
      </c>
      <c r="M239" s="1001">
        <v>24</v>
      </c>
      <c r="N239" s="998" t="s">
        <v>28</v>
      </c>
      <c r="O239" s="1002">
        <f>K239*M239</f>
        <v>312</v>
      </c>
      <c r="P239" s="1003" t="str">
        <f>F239+K239 &amp;"đ/c"</f>
        <v>128đ/c</v>
      </c>
      <c r="Q239" s="1478">
        <f>J239+O239</f>
        <v>3992</v>
      </c>
      <c r="R239" s="1479"/>
      <c r="S239" s="990"/>
      <c r="T239" s="1188" t="s">
        <v>872</v>
      </c>
      <c r="U239" s="1189"/>
      <c r="V239" s="1189">
        <f>M236</f>
        <v>0</v>
      </c>
      <c r="W239" s="1189"/>
      <c r="X239" s="991"/>
      <c r="Y239" s="992">
        <f>Y236</f>
        <v>8624</v>
      </c>
      <c r="Z239" s="978"/>
      <c r="AA239" s="930"/>
      <c r="AB239" s="930"/>
      <c r="AC239" s="979"/>
      <c r="AD239" s="930"/>
      <c r="AE239" s="930"/>
      <c r="AF239" s="930"/>
      <c r="AG239" s="930"/>
      <c r="AH239" s="930"/>
      <c r="AI239" s="930"/>
      <c r="AJ239" s="930"/>
      <c r="AK239" s="930"/>
      <c r="AL239" s="930"/>
      <c r="AM239" s="930"/>
      <c r="AN239" s="930"/>
      <c r="AO239" s="930"/>
      <c r="AP239" s="930"/>
      <c r="AQ239" s="930"/>
      <c r="AR239" s="930"/>
      <c r="AS239" s="930"/>
      <c r="AT239" s="930"/>
      <c r="AU239" s="1006"/>
    </row>
    <row r="240" spans="1:52" ht="13.5" customHeight="1">
      <c r="A240" s="838">
        <v>71</v>
      </c>
      <c r="B240" s="1486"/>
      <c r="C240" s="1475" t="s">
        <v>858</v>
      </c>
      <c r="D240" s="1476"/>
      <c r="E240" s="1477"/>
      <c r="F240" s="982">
        <v>115</v>
      </c>
      <c r="G240" s="998" t="s">
        <v>27</v>
      </c>
      <c r="H240" s="983">
        <v>32</v>
      </c>
      <c r="I240" s="998" t="s">
        <v>29</v>
      </c>
      <c r="J240" s="999">
        <f>F240*H240</f>
        <v>3680</v>
      </c>
      <c r="K240" s="1000">
        <v>13</v>
      </c>
      <c r="L240" s="998" t="s">
        <v>27</v>
      </c>
      <c r="M240" s="1001">
        <v>24</v>
      </c>
      <c r="N240" s="998" t="s">
        <v>28</v>
      </c>
      <c r="O240" s="1002">
        <f>K240*M240</f>
        <v>312</v>
      </c>
      <c r="P240" s="1003" t="str">
        <f>F240+K240 &amp; "đ/c"</f>
        <v>128đ/c</v>
      </c>
      <c r="Q240" s="1478">
        <f>J240+O240</f>
        <v>3992</v>
      </c>
      <c r="R240" s="1479"/>
      <c r="S240" s="990"/>
      <c r="T240" s="1188" t="s">
        <v>873</v>
      </c>
      <c r="U240" s="1189"/>
      <c r="V240" s="1189"/>
      <c r="W240" s="1189"/>
      <c r="X240" s="991"/>
      <c r="Y240" s="992">
        <f>IF(Y238-Y239&gt;0,Y238-Y239,0)</f>
        <v>1515.6999999999989</v>
      </c>
      <c r="Z240" s="978"/>
      <c r="AA240" s="930"/>
      <c r="AB240" s="930"/>
      <c r="AC240" s="979"/>
      <c r="AD240" s="930"/>
      <c r="AE240" s="930"/>
      <c r="AF240" s="930"/>
      <c r="AG240" s="930"/>
      <c r="AH240" s="930"/>
      <c r="AI240" s="930"/>
      <c r="AJ240" s="930"/>
      <c r="AK240" s="930"/>
      <c r="AL240" s="930"/>
      <c r="AM240" s="930"/>
      <c r="AN240" s="930"/>
      <c r="AO240" s="930"/>
      <c r="AP240" s="930"/>
      <c r="AQ240" s="930"/>
      <c r="AR240" s="930"/>
      <c r="AS240" s="930"/>
      <c r="AT240" s="930"/>
      <c r="AU240" s="1006"/>
    </row>
    <row r="241" spans="1:52" ht="13.5" customHeight="1">
      <c r="A241" s="838">
        <v>72</v>
      </c>
      <c r="B241" s="1007" t="s">
        <v>874</v>
      </c>
      <c r="C241" s="1455"/>
      <c r="D241" s="1455"/>
      <c r="E241" s="1456"/>
      <c r="F241" s="1008"/>
      <c r="G241" s="1009" t="s">
        <v>27</v>
      </c>
      <c r="H241" s="1010"/>
      <c r="I241" s="1009" t="s">
        <v>29</v>
      </c>
      <c r="J241" s="1011">
        <f>F241*H241</f>
        <v>0</v>
      </c>
      <c r="K241" s="1012"/>
      <c r="L241" s="1457" t="s">
        <v>897</v>
      </c>
      <c r="M241" s="1458"/>
      <c r="N241" s="1458"/>
      <c r="O241" s="1459"/>
      <c r="P241" s="1013"/>
      <c r="Q241" s="1460">
        <f>AZ112</f>
        <v>363.69999999999891</v>
      </c>
      <c r="R241" s="1461"/>
      <c r="S241" s="990"/>
      <c r="T241" s="1462" t="s">
        <v>865</v>
      </c>
      <c r="U241" s="1463"/>
      <c r="V241" s="1463"/>
      <c r="W241" s="1463"/>
      <c r="X241" s="991"/>
      <c r="Y241" s="1014">
        <f>IF(Y238-Y239&lt;0,Y239-Y238,0)</f>
        <v>0</v>
      </c>
      <c r="AI241" s="930"/>
    </row>
    <row r="242" spans="1:52" ht="13.5" customHeight="1">
      <c r="A242" s="838">
        <v>73</v>
      </c>
      <c r="B242" s="1464" t="s">
        <v>875</v>
      </c>
      <c r="C242" s="1465"/>
      <c r="D242" s="1015"/>
      <c r="E242" s="1016"/>
      <c r="F242" s="1017"/>
      <c r="G242" s="1018" t="s">
        <v>27</v>
      </c>
      <c r="H242" s="1019"/>
      <c r="I242" s="1018" t="s">
        <v>29</v>
      </c>
      <c r="J242" s="1020">
        <f>F242*H242</f>
        <v>0</v>
      </c>
      <c r="K242" s="1021"/>
      <c r="L242" s="1466" t="s">
        <v>876</v>
      </c>
      <c r="M242" s="1467"/>
      <c r="N242" s="1467"/>
      <c r="O242" s="1468"/>
      <c r="P242" s="1022"/>
      <c r="Q242" s="1460">
        <f>AZ113</f>
        <v>0</v>
      </c>
      <c r="R242" s="1461"/>
      <c r="S242" s="1023"/>
      <c r="T242" s="1023"/>
      <c r="U242" s="1024"/>
      <c r="V242" s="1024"/>
      <c r="W242" s="1024"/>
      <c r="X242" s="1025"/>
      <c r="Y242" s="1026"/>
      <c r="AI242" s="930"/>
    </row>
    <row r="243" spans="1:52" ht="13.5" customHeight="1">
      <c r="A243" s="981"/>
      <c r="B243" s="1454" t="s">
        <v>881</v>
      </c>
      <c r="C243" s="1454"/>
      <c r="D243" s="1454"/>
      <c r="E243" s="1454"/>
      <c r="F243" s="1454"/>
      <c r="G243" s="1027"/>
      <c r="H243" s="1027"/>
      <c r="I243" s="1027"/>
      <c r="J243" s="1028"/>
      <c r="K243" s="1027"/>
      <c r="L243" s="1453" t="s">
        <v>878</v>
      </c>
      <c r="M243" s="1453"/>
      <c r="N243" s="1453"/>
      <c r="O243" s="993"/>
      <c r="P243" s="993"/>
      <c r="Q243" s="993"/>
      <c r="R243" s="993"/>
      <c r="S243" s="1453" t="s">
        <v>879</v>
      </c>
      <c r="T243" s="1453"/>
      <c r="U243" s="1453"/>
      <c r="X243" s="981"/>
      <c r="Y243" s="981"/>
      <c r="AA243" s="1454" t="s">
        <v>880</v>
      </c>
      <c r="AB243" s="1454"/>
      <c r="AC243" s="1454"/>
      <c r="AD243" s="1454"/>
      <c r="AE243" s="1454"/>
      <c r="AF243" s="1454"/>
      <c r="AG243" s="1454"/>
      <c r="AS243" s="1454" t="s">
        <v>881</v>
      </c>
      <c r="AT243" s="1454"/>
      <c r="AU243" s="1454"/>
      <c r="AV243" s="1454"/>
      <c r="AW243" s="1454"/>
    </row>
    <row r="244" spans="1:52" ht="32.25" customHeight="1">
      <c r="A244" s="981"/>
      <c r="B244" s="1187"/>
      <c r="C244" s="1187"/>
      <c r="D244" s="1030"/>
      <c r="E244" s="1187"/>
      <c r="F244" s="1187"/>
      <c r="J244" s="1031"/>
      <c r="L244" s="1032"/>
      <c r="M244" s="1032"/>
      <c r="N244" s="1032"/>
      <c r="O244" s="981"/>
      <c r="P244" s="981"/>
      <c r="Q244" s="981"/>
      <c r="R244" s="981"/>
      <c r="S244" s="1032"/>
      <c r="T244" s="1032"/>
      <c r="U244" s="1032"/>
      <c r="X244" s="981"/>
      <c r="Y244" s="981"/>
    </row>
    <row r="245" spans="1:52" ht="32.25" customHeight="1">
      <c r="A245" s="981"/>
      <c r="B245" s="1187"/>
      <c r="C245" s="1187"/>
      <c r="D245" s="1030"/>
      <c r="E245" s="1187"/>
      <c r="F245" s="1187"/>
      <c r="J245" s="1031"/>
      <c r="L245" s="1032"/>
      <c r="M245" s="1032"/>
      <c r="N245" s="1032"/>
      <c r="O245" s="981"/>
      <c r="P245" s="981"/>
      <c r="Q245" s="981"/>
      <c r="R245" s="981"/>
      <c r="S245" s="1032"/>
      <c r="T245" s="1032"/>
      <c r="U245" s="1032"/>
      <c r="X245" s="981"/>
      <c r="Y245" s="981"/>
    </row>
    <row r="246" spans="1:52" ht="13.5" customHeight="1">
      <c r="A246" s="981"/>
      <c r="B246" s="1454" t="s">
        <v>882</v>
      </c>
      <c r="C246" s="1454"/>
      <c r="D246" s="1454"/>
      <c r="E246" s="1454"/>
      <c r="F246" s="1454"/>
      <c r="J246" s="1031"/>
      <c r="L246" s="1032"/>
      <c r="M246" s="1032"/>
      <c r="N246" s="1032"/>
      <c r="O246" s="981"/>
      <c r="P246" s="981"/>
      <c r="Q246" s="981"/>
      <c r="R246" s="1454" t="s">
        <v>880</v>
      </c>
      <c r="S246" s="1454"/>
      <c r="T246" s="1454"/>
      <c r="U246" s="1454"/>
      <c r="V246" s="1454"/>
      <c r="W246" s="1454"/>
      <c r="X246" s="981"/>
      <c r="Y246" s="981"/>
    </row>
    <row r="247" spans="1:52" ht="13.5" customHeight="1">
      <c r="A247" s="807" t="s">
        <v>841</v>
      </c>
      <c r="D247" s="809"/>
      <c r="O247" s="810" t="s">
        <v>4</v>
      </c>
      <c r="P247" s="1544">
        <f>P165+1</f>
        <v>44290</v>
      </c>
      <c r="Q247" s="1544"/>
      <c r="R247" s="1544"/>
      <c r="S247" s="1544"/>
      <c r="T247" s="1544"/>
      <c r="AU247" s="812" t="s">
        <v>12</v>
      </c>
    </row>
    <row r="248" spans="1:52" ht="13.5" customHeight="1">
      <c r="A248" s="813" t="s">
        <v>11</v>
      </c>
      <c r="B248" s="1530" t="s">
        <v>842</v>
      </c>
      <c r="C248" s="1533" t="s">
        <v>5</v>
      </c>
      <c r="D248" s="1530" t="s">
        <v>843</v>
      </c>
      <c r="E248" s="1530" t="s">
        <v>844</v>
      </c>
      <c r="F248" s="1545" t="s">
        <v>24</v>
      </c>
      <c r="G248" s="1546"/>
      <c r="H248" s="1546"/>
      <c r="I248" s="1546"/>
      <c r="J248" s="1547"/>
      <c r="K248" s="1548" t="s">
        <v>25</v>
      </c>
      <c r="L248" s="1549"/>
      <c r="M248" s="1549"/>
      <c r="N248" s="1549"/>
      <c r="O248" s="1550"/>
      <c r="P248" s="1551" t="s">
        <v>26</v>
      </c>
      <c r="Q248" s="1552"/>
      <c r="R248" s="1552"/>
      <c r="S248" s="1552"/>
      <c r="T248" s="1553"/>
      <c r="U248" s="1563" t="s">
        <v>6</v>
      </c>
      <c r="V248" s="1564"/>
      <c r="W248" s="1564"/>
      <c r="X248" s="1564"/>
      <c r="Y248" s="1565"/>
      <c r="Z248" s="1527" t="s">
        <v>11</v>
      </c>
      <c r="AA248" s="1530" t="s">
        <v>845</v>
      </c>
      <c r="AB248" s="1533" t="s">
        <v>5</v>
      </c>
      <c r="AC248" s="1530" t="s">
        <v>843</v>
      </c>
      <c r="AD248" s="1530" t="s">
        <v>844</v>
      </c>
      <c r="AE248" s="1545" t="s">
        <v>9</v>
      </c>
      <c r="AF248" s="1546"/>
      <c r="AG248" s="1546"/>
      <c r="AH248" s="1546"/>
      <c r="AI248" s="1547"/>
      <c r="AJ248" s="1545" t="s">
        <v>846</v>
      </c>
      <c r="AK248" s="1546"/>
      <c r="AL248" s="1546"/>
      <c r="AM248" s="1546"/>
      <c r="AN248" s="1547"/>
      <c r="AO248" s="1545" t="s">
        <v>10</v>
      </c>
      <c r="AP248" s="1546"/>
      <c r="AQ248" s="1546"/>
      <c r="AR248" s="1546"/>
      <c r="AS248" s="1547"/>
      <c r="AT248" s="1554" t="s">
        <v>23</v>
      </c>
      <c r="AU248" s="1557">
        <v>42644</v>
      </c>
      <c r="AV248" s="1558"/>
      <c r="AW248" s="1558"/>
      <c r="AX248" s="1558"/>
      <c r="AY248" s="1558"/>
      <c r="AZ248" s="1559"/>
    </row>
    <row r="249" spans="1:52" ht="13.5" customHeight="1">
      <c r="A249" s="814"/>
      <c r="B249" s="1531"/>
      <c r="C249" s="1534"/>
      <c r="D249" s="1531"/>
      <c r="E249" s="1531"/>
      <c r="F249" s="1542" t="s">
        <v>13</v>
      </c>
      <c r="G249" s="1543"/>
      <c r="H249" s="1536" t="s">
        <v>8</v>
      </c>
      <c r="I249" s="1537"/>
      <c r="J249" s="1310" t="s">
        <v>14</v>
      </c>
      <c r="K249" s="1542" t="s">
        <v>13</v>
      </c>
      <c r="L249" s="1543"/>
      <c r="M249" s="1536" t="s">
        <v>8</v>
      </c>
      <c r="N249" s="1537"/>
      <c r="O249" s="1310" t="s">
        <v>14</v>
      </c>
      <c r="P249" s="1542" t="s">
        <v>13</v>
      </c>
      <c r="Q249" s="1543"/>
      <c r="R249" s="1536" t="s">
        <v>8</v>
      </c>
      <c r="S249" s="1537"/>
      <c r="T249" s="1310" t="s">
        <v>14</v>
      </c>
      <c r="U249" s="1542" t="s">
        <v>13</v>
      </c>
      <c r="V249" s="1543"/>
      <c r="W249" s="1536" t="s">
        <v>8</v>
      </c>
      <c r="X249" s="1537"/>
      <c r="Y249" s="1310" t="s">
        <v>14</v>
      </c>
      <c r="Z249" s="1528"/>
      <c r="AA249" s="1531"/>
      <c r="AB249" s="1534"/>
      <c r="AC249" s="1531"/>
      <c r="AD249" s="1531"/>
      <c r="AE249" s="1542" t="s">
        <v>13</v>
      </c>
      <c r="AF249" s="1543"/>
      <c r="AG249" s="1536" t="s">
        <v>8</v>
      </c>
      <c r="AH249" s="1537"/>
      <c r="AI249" s="1310" t="s">
        <v>14</v>
      </c>
      <c r="AJ249" s="1542" t="s">
        <v>13</v>
      </c>
      <c r="AK249" s="1543"/>
      <c r="AL249" s="1536" t="s">
        <v>8</v>
      </c>
      <c r="AM249" s="1537"/>
      <c r="AN249" s="1310" t="s">
        <v>14</v>
      </c>
      <c r="AO249" s="1542" t="s">
        <v>13</v>
      </c>
      <c r="AP249" s="1543"/>
      <c r="AQ249" s="1536" t="s">
        <v>8</v>
      </c>
      <c r="AR249" s="1537"/>
      <c r="AS249" s="1310" t="s">
        <v>14</v>
      </c>
      <c r="AT249" s="1555"/>
      <c r="AU249" s="1560"/>
      <c r="AV249" s="1561"/>
      <c r="AW249" s="1561"/>
      <c r="AX249" s="1561"/>
      <c r="AY249" s="1561"/>
      <c r="AZ249" s="1562"/>
    </row>
    <row r="250" spans="1:52" ht="13.5" customHeight="1">
      <c r="A250" s="814"/>
      <c r="B250" s="1531"/>
      <c r="C250" s="1534"/>
      <c r="D250" s="1531"/>
      <c r="E250" s="1531"/>
      <c r="F250" s="1540" t="s">
        <v>15</v>
      </c>
      <c r="G250" s="1525" t="s">
        <v>22</v>
      </c>
      <c r="H250" s="1523" t="s">
        <v>15</v>
      </c>
      <c r="I250" s="1523" t="s">
        <v>22</v>
      </c>
      <c r="J250" s="1538"/>
      <c r="K250" s="1525" t="s">
        <v>15</v>
      </c>
      <c r="L250" s="1525" t="s">
        <v>22</v>
      </c>
      <c r="M250" s="1523" t="s">
        <v>15</v>
      </c>
      <c r="N250" s="1523" t="s">
        <v>22</v>
      </c>
      <c r="O250" s="1538"/>
      <c r="P250" s="1525" t="s">
        <v>15</v>
      </c>
      <c r="Q250" s="1525" t="s">
        <v>22</v>
      </c>
      <c r="R250" s="1523" t="s">
        <v>15</v>
      </c>
      <c r="S250" s="1523" t="s">
        <v>22</v>
      </c>
      <c r="T250" s="1538"/>
      <c r="U250" s="1525" t="s">
        <v>15</v>
      </c>
      <c r="V250" s="1525" t="s">
        <v>22</v>
      </c>
      <c r="W250" s="1523" t="s">
        <v>15</v>
      </c>
      <c r="X250" s="1523" t="s">
        <v>22</v>
      </c>
      <c r="Y250" s="1538"/>
      <c r="Z250" s="1528"/>
      <c r="AA250" s="1531"/>
      <c r="AB250" s="1534"/>
      <c r="AC250" s="1531"/>
      <c r="AD250" s="1531"/>
      <c r="AE250" s="1310" t="s">
        <v>15</v>
      </c>
      <c r="AF250" s="1523" t="s">
        <v>22</v>
      </c>
      <c r="AG250" s="1523" t="s">
        <v>15</v>
      </c>
      <c r="AH250" s="1523" t="s">
        <v>22</v>
      </c>
      <c r="AI250" s="1538"/>
      <c r="AJ250" s="1523" t="s">
        <v>15</v>
      </c>
      <c r="AK250" s="1523" t="s">
        <v>22</v>
      </c>
      <c r="AL250" s="1523" t="s">
        <v>15</v>
      </c>
      <c r="AM250" s="1523" t="s">
        <v>22</v>
      </c>
      <c r="AN250" s="1538"/>
      <c r="AO250" s="1523" t="s">
        <v>15</v>
      </c>
      <c r="AP250" s="1523" t="s">
        <v>22</v>
      </c>
      <c r="AQ250" s="1523" t="s">
        <v>15</v>
      </c>
      <c r="AR250" s="1523" t="s">
        <v>22</v>
      </c>
      <c r="AS250" s="1538"/>
      <c r="AT250" s="1555"/>
      <c r="AU250" s="1507">
        <f>P247</f>
        <v>44290</v>
      </c>
      <c r="AV250" s="1508"/>
      <c r="AW250" s="1508"/>
      <c r="AX250" s="1508"/>
      <c r="AY250" s="1508"/>
      <c r="AZ250" s="1509"/>
    </row>
    <row r="251" spans="1:52" ht="13.5" customHeight="1">
      <c r="A251" s="815"/>
      <c r="B251" s="1532"/>
      <c r="C251" s="1535"/>
      <c r="D251" s="1532"/>
      <c r="E251" s="1532"/>
      <c r="F251" s="1541"/>
      <c r="G251" s="1526"/>
      <c r="H251" s="1524"/>
      <c r="I251" s="1524"/>
      <c r="J251" s="1539"/>
      <c r="K251" s="1526"/>
      <c r="L251" s="1526"/>
      <c r="M251" s="1524"/>
      <c r="N251" s="1524"/>
      <c r="O251" s="1539"/>
      <c r="P251" s="1526"/>
      <c r="Q251" s="1526"/>
      <c r="R251" s="1524"/>
      <c r="S251" s="1524"/>
      <c r="T251" s="1539"/>
      <c r="U251" s="1526"/>
      <c r="V251" s="1526"/>
      <c r="W251" s="1524"/>
      <c r="X251" s="1524"/>
      <c r="Y251" s="1539"/>
      <c r="Z251" s="1529"/>
      <c r="AA251" s="1532"/>
      <c r="AB251" s="1535"/>
      <c r="AC251" s="1532"/>
      <c r="AD251" s="1532"/>
      <c r="AE251" s="1539"/>
      <c r="AF251" s="1524"/>
      <c r="AG251" s="1524"/>
      <c r="AH251" s="1524"/>
      <c r="AI251" s="1539"/>
      <c r="AJ251" s="1524"/>
      <c r="AK251" s="1524"/>
      <c r="AL251" s="1524"/>
      <c r="AM251" s="1524"/>
      <c r="AN251" s="1539"/>
      <c r="AO251" s="1524"/>
      <c r="AP251" s="1524"/>
      <c r="AQ251" s="1524"/>
      <c r="AR251" s="1524"/>
      <c r="AS251" s="1539"/>
      <c r="AT251" s="1556"/>
      <c r="AU251" s="1510"/>
      <c r="AV251" s="1511"/>
      <c r="AW251" s="1511"/>
      <c r="AX251" s="1511"/>
      <c r="AY251" s="1511"/>
      <c r="AZ251" s="1512"/>
    </row>
    <row r="252" spans="1:52" ht="13.5" customHeight="1">
      <c r="A252" s="816">
        <v>1</v>
      </c>
      <c r="B252" s="1033" t="s">
        <v>229</v>
      </c>
      <c r="C252" s="817" t="s">
        <v>66</v>
      </c>
      <c r="D252" s="818">
        <v>2</v>
      </c>
      <c r="E252" s="819">
        <v>2</v>
      </c>
      <c r="F252" s="857">
        <v>20</v>
      </c>
      <c r="G252" s="821"/>
      <c r="H252" s="822"/>
      <c r="I252" s="823"/>
      <c r="J252" s="824">
        <f t="shared" ref="J252:J298" si="82">SUM(F252:I252)*$E252</f>
        <v>40</v>
      </c>
      <c r="K252" s="857">
        <v>30</v>
      </c>
      <c r="L252" s="825"/>
      <c r="M252" s="826"/>
      <c r="N252" s="827"/>
      <c r="O252" s="824">
        <f>SUM(K252:N252)*$E252</f>
        <v>60</v>
      </c>
      <c r="P252" s="857">
        <v>30</v>
      </c>
      <c r="Q252" s="825"/>
      <c r="R252" s="826"/>
      <c r="S252" s="827"/>
      <c r="T252" s="1034">
        <f t="shared" ref="T252:T294" si="83">SUM(P252:S252)*$E252</f>
        <v>60</v>
      </c>
      <c r="U252" s="853">
        <f>SUM(F252,K252,P252)</f>
        <v>80</v>
      </c>
      <c r="V252" s="825">
        <f>SUM(G252,L252,Q252)</f>
        <v>0</v>
      </c>
      <c r="W252" s="826">
        <f>SUM(H252,M252,R252)</f>
        <v>0</v>
      </c>
      <c r="X252" s="827">
        <f>SUM(I252,N252,S252)</f>
        <v>0</v>
      </c>
      <c r="Y252" s="1034">
        <f>SUM(J252,O252,T252)</f>
        <v>160</v>
      </c>
      <c r="Z252" s="816">
        <f>A252</f>
        <v>1</v>
      </c>
      <c r="AA252" s="1035" t="str">
        <f>B252</f>
        <v>Than trấu</v>
      </c>
      <c r="AB252" s="829" t="str">
        <f>C252</f>
        <v>kg</v>
      </c>
      <c r="AC252" s="830">
        <f>D252</f>
        <v>2</v>
      </c>
      <c r="AD252" s="831">
        <f>E252</f>
        <v>2</v>
      </c>
      <c r="AE252" s="832">
        <f t="shared" ref="AE252:AE268" si="84">AE170+AJ170-AO170</f>
        <v>9176</v>
      </c>
      <c r="AF252" s="832">
        <f t="shared" ref="AF252:AH267" si="85">AF170+AK170-AP170</f>
        <v>0</v>
      </c>
      <c r="AG252" s="832">
        <f t="shared" si="85"/>
        <v>0</v>
      </c>
      <c r="AH252" s="832">
        <f t="shared" si="85"/>
        <v>0</v>
      </c>
      <c r="AI252" s="834">
        <f>SUM(AE252:AH252)*$E252</f>
        <v>18352</v>
      </c>
      <c r="AJ252" s="833"/>
      <c r="AK252" s="827"/>
      <c r="AL252" s="827"/>
      <c r="AM252" s="827"/>
      <c r="AN252" s="834">
        <f t="shared" ref="AN252:AN268" si="86">SUM(AJ252:AM252)*$E252</f>
        <v>0</v>
      </c>
      <c r="AO252" s="825">
        <f t="shared" ref="AO252:AS302" si="87">U252</f>
        <v>80</v>
      </c>
      <c r="AP252" s="825">
        <f t="shared" si="87"/>
        <v>0</v>
      </c>
      <c r="AQ252" s="835">
        <f t="shared" si="87"/>
        <v>0</v>
      </c>
      <c r="AR252" s="835">
        <f t="shared" si="87"/>
        <v>0</v>
      </c>
      <c r="AS252" s="836">
        <f t="shared" si="87"/>
        <v>160</v>
      </c>
      <c r="AT252" s="837">
        <f>IF(AC252&lt;&gt;0,SUM(AO252:AR252)*$AC252-SUM(AO252:AR252)*$AD252,"")</f>
        <v>0</v>
      </c>
      <c r="AU252" s="1513" t="s">
        <v>847</v>
      </c>
      <c r="AV252" s="1514"/>
      <c r="AW252" s="1514"/>
      <c r="AX252" s="1514"/>
      <c r="AY252" s="1514"/>
      <c r="AZ252" s="1515"/>
    </row>
    <row r="253" spans="1:52" ht="13.5" customHeight="1">
      <c r="A253" s="838">
        <f>IF(B253&lt;&gt;"",MAX($A251:$A252)+1,"")</f>
        <v>2</v>
      </c>
      <c r="B253" s="1036" t="s">
        <v>848</v>
      </c>
      <c r="C253" s="817" t="s">
        <v>66</v>
      </c>
      <c r="D253" s="839">
        <v>2</v>
      </c>
      <c r="E253" s="840">
        <v>2</v>
      </c>
      <c r="F253" s="828"/>
      <c r="G253" s="841"/>
      <c r="H253" s="842"/>
      <c r="I253" s="842"/>
      <c r="J253" s="824">
        <f t="shared" si="82"/>
        <v>0</v>
      </c>
      <c r="K253" s="832"/>
      <c r="L253" s="825"/>
      <c r="M253" s="827"/>
      <c r="N253" s="827"/>
      <c r="O253" s="824">
        <f>SUM(K253:N253)*$E253</f>
        <v>0</v>
      </c>
      <c r="P253" s="843"/>
      <c r="Q253" s="825"/>
      <c r="R253" s="827"/>
      <c r="S253" s="827"/>
      <c r="T253" s="846">
        <f t="shared" si="83"/>
        <v>0</v>
      </c>
      <c r="U253" s="828">
        <f t="shared" ref="U253:Y268" si="88">SUM(F253,K253,P253)</f>
        <v>0</v>
      </c>
      <c r="V253" s="825">
        <f t="shared" si="88"/>
        <v>0</v>
      </c>
      <c r="W253" s="827">
        <f t="shared" si="88"/>
        <v>0</v>
      </c>
      <c r="X253" s="827">
        <f t="shared" si="88"/>
        <v>0</v>
      </c>
      <c r="Y253" s="824">
        <f>SUM(J253,O253,T253)</f>
        <v>0</v>
      </c>
      <c r="Z253" s="838">
        <f>A253</f>
        <v>2</v>
      </c>
      <c r="AA253" s="1037" t="str">
        <f t="shared" ref="AA253:AD313" si="89">B253</f>
        <v>Củi gỗ</v>
      </c>
      <c r="AB253" s="844" t="str">
        <f t="shared" si="89"/>
        <v>kg</v>
      </c>
      <c r="AC253" s="845">
        <f t="shared" si="89"/>
        <v>2</v>
      </c>
      <c r="AD253" s="846">
        <f t="shared" si="89"/>
        <v>2</v>
      </c>
      <c r="AE253" s="832">
        <f t="shared" si="84"/>
        <v>1980</v>
      </c>
      <c r="AF253" s="832">
        <f t="shared" si="85"/>
        <v>0</v>
      </c>
      <c r="AG253" s="832">
        <f t="shared" si="85"/>
        <v>0</v>
      </c>
      <c r="AH253" s="832">
        <f t="shared" si="85"/>
        <v>0</v>
      </c>
      <c r="AI253" s="824">
        <f t="shared" ref="AI253:AI313" si="90">SUM(AE253:AH253)*$E253</f>
        <v>3960</v>
      </c>
      <c r="AJ253" s="848"/>
      <c r="AK253" s="827"/>
      <c r="AL253" s="847"/>
      <c r="AM253" s="827"/>
      <c r="AN253" s="849">
        <f t="shared" si="86"/>
        <v>0</v>
      </c>
      <c r="AO253" s="825">
        <f t="shared" si="87"/>
        <v>0</v>
      </c>
      <c r="AP253" s="825">
        <f t="shared" si="87"/>
        <v>0</v>
      </c>
      <c r="AQ253" s="825">
        <f t="shared" si="87"/>
        <v>0</v>
      </c>
      <c r="AR253" s="825">
        <f t="shared" si="87"/>
        <v>0</v>
      </c>
      <c r="AS253" s="825">
        <f t="shared" si="87"/>
        <v>0</v>
      </c>
      <c r="AT253" s="850">
        <f>IF(AC253&lt;&gt;0,SUM(AO253:AR253)*$AC253-SUM(AO253:AR253)*$AD253,"")</f>
        <v>0</v>
      </c>
      <c r="AU253" s="1516" t="s">
        <v>827</v>
      </c>
      <c r="AV253" s="1517"/>
      <c r="AW253" s="1517"/>
      <c r="AX253" s="1517"/>
      <c r="AY253" s="1517"/>
      <c r="AZ253" s="851"/>
    </row>
    <row r="254" spans="1:52" ht="13.5" customHeight="1">
      <c r="A254" s="838">
        <f t="shared" ref="A254:A297" si="91">IF(B254&lt;&gt;"",MAX($A252:$A253)+1,"")</f>
        <v>3</v>
      </c>
      <c r="B254" s="1033" t="s">
        <v>849</v>
      </c>
      <c r="C254" s="817" t="s">
        <v>66</v>
      </c>
      <c r="D254" s="818">
        <v>12.6</v>
      </c>
      <c r="E254" s="852">
        <v>12.6</v>
      </c>
      <c r="F254" s="853">
        <v>17</v>
      </c>
      <c r="G254" s="854"/>
      <c r="H254" s="855"/>
      <c r="I254" s="842"/>
      <c r="J254" s="824">
        <f t="shared" si="82"/>
        <v>214.2</v>
      </c>
      <c r="K254" s="856">
        <v>30</v>
      </c>
      <c r="L254" s="825"/>
      <c r="M254" s="826"/>
      <c r="N254" s="827"/>
      <c r="O254" s="824">
        <f>SUM(K254:N254)*$E254</f>
        <v>378</v>
      </c>
      <c r="P254" s="857">
        <v>34</v>
      </c>
      <c r="Q254" s="825"/>
      <c r="R254" s="826"/>
      <c r="S254" s="827"/>
      <c r="T254" s="846">
        <f t="shared" si="83"/>
        <v>428.4</v>
      </c>
      <c r="U254" s="853">
        <f t="shared" si="88"/>
        <v>81</v>
      </c>
      <c r="V254" s="825">
        <f t="shared" si="88"/>
        <v>0</v>
      </c>
      <c r="W254" s="826">
        <f t="shared" si="88"/>
        <v>0</v>
      </c>
      <c r="X254" s="827">
        <f t="shared" si="88"/>
        <v>0</v>
      </c>
      <c r="Y254" s="824">
        <f t="shared" si="88"/>
        <v>1020.6</v>
      </c>
      <c r="Z254" s="838">
        <f t="shared" ref="Z254:Z314" si="92">A254</f>
        <v>3</v>
      </c>
      <c r="AA254" s="1037" t="str">
        <f t="shared" si="89"/>
        <v>Gạo X 23</v>
      </c>
      <c r="AB254" s="844" t="str">
        <f t="shared" si="89"/>
        <v>kg</v>
      </c>
      <c r="AC254" s="845">
        <f t="shared" si="89"/>
        <v>12.6</v>
      </c>
      <c r="AD254" s="858">
        <f t="shared" si="89"/>
        <v>12.6</v>
      </c>
      <c r="AE254" s="832">
        <f t="shared" si="84"/>
        <v>4216</v>
      </c>
      <c r="AF254" s="832">
        <f t="shared" si="85"/>
        <v>0</v>
      </c>
      <c r="AG254" s="832">
        <f t="shared" si="85"/>
        <v>0</v>
      </c>
      <c r="AH254" s="832">
        <f t="shared" si="85"/>
        <v>0</v>
      </c>
      <c r="AI254" s="824">
        <f t="shared" si="90"/>
        <v>53121.599999999999</v>
      </c>
      <c r="AJ254" s="848"/>
      <c r="AK254" s="827"/>
      <c r="AL254" s="827"/>
      <c r="AM254" s="827"/>
      <c r="AN254" s="849">
        <f t="shared" si="86"/>
        <v>0</v>
      </c>
      <c r="AO254" s="825">
        <f t="shared" si="87"/>
        <v>81</v>
      </c>
      <c r="AP254" s="825">
        <f t="shared" si="87"/>
        <v>0</v>
      </c>
      <c r="AQ254" s="825">
        <f t="shared" si="87"/>
        <v>0</v>
      </c>
      <c r="AR254" s="825">
        <f t="shared" si="87"/>
        <v>0</v>
      </c>
      <c r="AS254" s="825">
        <f t="shared" si="87"/>
        <v>1020.6</v>
      </c>
      <c r="AT254" s="850">
        <f t="shared" ref="AT254:AT313" si="93">IF(AC254&lt;&gt;0,SUM(AO254:AR254)*$AC254-SUM(AO254:AR254)*$AD254,"")</f>
        <v>0</v>
      </c>
      <c r="AU254" s="1186" t="s">
        <v>828</v>
      </c>
      <c r="AV254" s="1519">
        <v>78</v>
      </c>
      <c r="AW254" s="1519"/>
      <c r="AX254" s="860"/>
      <c r="AY254" s="861"/>
      <c r="AZ254" s="862" t="s">
        <v>829</v>
      </c>
    </row>
    <row r="255" spans="1:52" ht="13.5" customHeight="1">
      <c r="A255" s="838">
        <f t="shared" si="91"/>
        <v>4</v>
      </c>
      <c r="B255" s="1038" t="s">
        <v>850</v>
      </c>
      <c r="C255" s="817" t="s">
        <v>389</v>
      </c>
      <c r="D255" s="839">
        <v>10</v>
      </c>
      <c r="E255" s="819">
        <v>10</v>
      </c>
      <c r="F255" s="825"/>
      <c r="G255" s="909"/>
      <c r="H255" s="863"/>
      <c r="I255" s="842"/>
      <c r="J255" s="824">
        <f t="shared" si="82"/>
        <v>0</v>
      </c>
      <c r="K255" s="864"/>
      <c r="L255" s="825"/>
      <c r="M255" s="827"/>
      <c r="N255" s="827"/>
      <c r="O255" s="824">
        <f t="shared" ref="O255:O313" si="94">SUM(K255:N255)*$E255</f>
        <v>0</v>
      </c>
      <c r="P255" s="865"/>
      <c r="Q255" s="825"/>
      <c r="R255" s="827"/>
      <c r="S255" s="827"/>
      <c r="T255" s="846">
        <f t="shared" si="83"/>
        <v>0</v>
      </c>
      <c r="U255" s="825">
        <f t="shared" si="88"/>
        <v>0</v>
      </c>
      <c r="V255" s="825">
        <f t="shared" si="88"/>
        <v>0</v>
      </c>
      <c r="W255" s="827">
        <f t="shared" si="88"/>
        <v>0</v>
      </c>
      <c r="X255" s="827">
        <f t="shared" si="88"/>
        <v>0</v>
      </c>
      <c r="Y255" s="824">
        <f t="shared" si="88"/>
        <v>0</v>
      </c>
      <c r="Z255" s="838">
        <f t="shared" si="92"/>
        <v>4</v>
      </c>
      <c r="AA255" s="1037" t="str">
        <f t="shared" si="89"/>
        <v>Bột súp</v>
      </c>
      <c r="AB255" s="844" t="str">
        <f t="shared" si="89"/>
        <v>lít</v>
      </c>
      <c r="AC255" s="845">
        <f t="shared" si="89"/>
        <v>10</v>
      </c>
      <c r="AD255" s="858">
        <f t="shared" si="89"/>
        <v>10</v>
      </c>
      <c r="AE255" s="832">
        <f t="shared" si="84"/>
        <v>0</v>
      </c>
      <c r="AF255" s="832">
        <f t="shared" si="85"/>
        <v>0</v>
      </c>
      <c r="AG255" s="832">
        <f t="shared" si="85"/>
        <v>4</v>
      </c>
      <c r="AH255" s="832">
        <f t="shared" si="85"/>
        <v>0</v>
      </c>
      <c r="AI255" s="824">
        <f t="shared" si="90"/>
        <v>40</v>
      </c>
      <c r="AJ255" s="848"/>
      <c r="AK255" s="866"/>
      <c r="AM255" s="827"/>
      <c r="AN255" s="849">
        <f t="shared" si="86"/>
        <v>0</v>
      </c>
      <c r="AO255" s="825">
        <f t="shared" si="87"/>
        <v>0</v>
      </c>
      <c r="AP255" s="825">
        <f t="shared" si="87"/>
        <v>0</v>
      </c>
      <c r="AQ255" s="825">
        <f t="shared" si="87"/>
        <v>0</v>
      </c>
      <c r="AR255" s="825">
        <f t="shared" si="87"/>
        <v>0</v>
      </c>
      <c r="AS255" s="825">
        <f t="shared" si="87"/>
        <v>0</v>
      </c>
      <c r="AT255" s="850">
        <f t="shared" si="93"/>
        <v>0</v>
      </c>
      <c r="AU255" s="867" t="s">
        <v>830</v>
      </c>
      <c r="AV255" s="868">
        <f>F320</f>
        <v>115</v>
      </c>
      <c r="AW255" s="861" t="s">
        <v>27</v>
      </c>
      <c r="AX255" s="869">
        <f>H320</f>
        <v>14</v>
      </c>
      <c r="AY255" s="861" t="s">
        <v>28</v>
      </c>
      <c r="AZ255" s="870">
        <f>AX255*AV255</f>
        <v>1610</v>
      </c>
    </row>
    <row r="256" spans="1:52" ht="13.5" customHeight="1">
      <c r="A256" s="838">
        <f t="shared" si="91"/>
        <v>5</v>
      </c>
      <c r="B256" s="1039" t="s">
        <v>851</v>
      </c>
      <c r="C256" s="817" t="s">
        <v>389</v>
      </c>
      <c r="D256" s="839">
        <v>30</v>
      </c>
      <c r="E256" s="871">
        <v>25</v>
      </c>
      <c r="F256" s="825"/>
      <c r="G256" s="909">
        <v>2</v>
      </c>
      <c r="H256" s="863"/>
      <c r="I256" s="842"/>
      <c r="J256" s="824">
        <f t="shared" si="82"/>
        <v>50</v>
      </c>
      <c r="K256" s="864"/>
      <c r="L256" s="853">
        <v>3</v>
      </c>
      <c r="M256" s="827"/>
      <c r="N256" s="827"/>
      <c r="O256" s="824">
        <f t="shared" si="94"/>
        <v>75</v>
      </c>
      <c r="P256" s="865"/>
      <c r="Q256" s="853">
        <v>3</v>
      </c>
      <c r="R256" s="827"/>
      <c r="S256" s="827"/>
      <c r="T256" s="846">
        <f t="shared" si="83"/>
        <v>75</v>
      </c>
      <c r="U256" s="825">
        <f t="shared" si="88"/>
        <v>0</v>
      </c>
      <c r="V256" s="853">
        <f t="shared" si="88"/>
        <v>8</v>
      </c>
      <c r="W256" s="827">
        <f t="shared" si="88"/>
        <v>0</v>
      </c>
      <c r="X256" s="827">
        <f t="shared" si="88"/>
        <v>0</v>
      </c>
      <c r="Y256" s="824">
        <f t="shared" si="88"/>
        <v>200</v>
      </c>
      <c r="Z256" s="838">
        <f t="shared" si="92"/>
        <v>5</v>
      </c>
      <c r="AA256" s="1037" t="str">
        <f t="shared" si="89"/>
        <v>Nmắm thường</v>
      </c>
      <c r="AB256" s="844" t="str">
        <f t="shared" si="89"/>
        <v>lít</v>
      </c>
      <c r="AC256" s="845">
        <f t="shared" si="89"/>
        <v>30</v>
      </c>
      <c r="AD256" s="858">
        <f t="shared" si="89"/>
        <v>25</v>
      </c>
      <c r="AE256" s="832">
        <f t="shared" si="84"/>
        <v>0</v>
      </c>
      <c r="AF256" s="832">
        <f t="shared" si="85"/>
        <v>4</v>
      </c>
      <c r="AG256" s="832">
        <f t="shared" si="85"/>
        <v>0</v>
      </c>
      <c r="AH256" s="832">
        <f t="shared" si="85"/>
        <v>0</v>
      </c>
      <c r="AI256" s="824">
        <f t="shared" si="90"/>
        <v>100</v>
      </c>
      <c r="AJ256" s="848"/>
      <c r="AK256" s="873">
        <v>40</v>
      </c>
      <c r="AL256" s="827"/>
      <c r="AM256" s="827"/>
      <c r="AN256" s="849">
        <f t="shared" si="86"/>
        <v>1000</v>
      </c>
      <c r="AO256" s="825">
        <f t="shared" si="87"/>
        <v>0</v>
      </c>
      <c r="AP256" s="825">
        <f t="shared" si="87"/>
        <v>8</v>
      </c>
      <c r="AQ256" s="825">
        <f t="shared" si="87"/>
        <v>0</v>
      </c>
      <c r="AR256" s="825">
        <f t="shared" si="87"/>
        <v>0</v>
      </c>
      <c r="AS256" s="825">
        <f t="shared" si="87"/>
        <v>200</v>
      </c>
      <c r="AT256" s="850">
        <f t="shared" si="93"/>
        <v>40</v>
      </c>
      <c r="AU256" s="867" t="s">
        <v>831</v>
      </c>
      <c r="AV256" s="874">
        <f>F321</f>
        <v>115</v>
      </c>
      <c r="AW256" s="861" t="s">
        <v>27</v>
      </c>
      <c r="AX256" s="869">
        <v>32</v>
      </c>
      <c r="AY256" s="861" t="s">
        <v>28</v>
      </c>
      <c r="AZ256" s="870">
        <f>AX256*AV256</f>
        <v>3680</v>
      </c>
    </row>
    <row r="257" spans="1:52" ht="13.5" customHeight="1">
      <c r="A257" s="838">
        <f t="shared" si="91"/>
        <v>6</v>
      </c>
      <c r="B257" s="1039" t="s">
        <v>496</v>
      </c>
      <c r="C257" s="817" t="s">
        <v>852</v>
      </c>
      <c r="D257" s="839">
        <v>42</v>
      </c>
      <c r="E257" s="875">
        <v>42</v>
      </c>
      <c r="F257" s="825"/>
      <c r="G257" s="854"/>
      <c r="H257" s="827">
        <v>0.3</v>
      </c>
      <c r="I257" s="842"/>
      <c r="J257" s="824">
        <f t="shared" si="82"/>
        <v>12.6</v>
      </c>
      <c r="K257" s="864"/>
      <c r="L257" s="825"/>
      <c r="M257" s="876">
        <v>0.8</v>
      </c>
      <c r="N257" s="827"/>
      <c r="O257" s="824">
        <f t="shared" si="94"/>
        <v>33.6</v>
      </c>
      <c r="P257" s="865"/>
      <c r="Q257" s="825"/>
      <c r="R257" s="877">
        <v>0.8</v>
      </c>
      <c r="S257" s="827"/>
      <c r="T257" s="846">
        <f t="shared" si="83"/>
        <v>33.6</v>
      </c>
      <c r="U257" s="825">
        <f t="shared" si="88"/>
        <v>0</v>
      </c>
      <c r="V257" s="825">
        <f t="shared" si="88"/>
        <v>0</v>
      </c>
      <c r="W257" s="827">
        <f t="shared" si="88"/>
        <v>1.9000000000000001</v>
      </c>
      <c r="X257" s="827">
        <f t="shared" si="88"/>
        <v>0</v>
      </c>
      <c r="Y257" s="824">
        <f t="shared" si="88"/>
        <v>79.800000000000011</v>
      </c>
      <c r="Z257" s="838">
        <f t="shared" si="92"/>
        <v>6</v>
      </c>
      <c r="AA257" s="1040" t="str">
        <f t="shared" si="89"/>
        <v>Mì chính VEDAN</v>
      </c>
      <c r="AB257" s="844" t="str">
        <f t="shared" si="89"/>
        <v>Kg</v>
      </c>
      <c r="AC257" s="845">
        <f t="shared" si="89"/>
        <v>42</v>
      </c>
      <c r="AD257" s="858">
        <f t="shared" si="89"/>
        <v>42</v>
      </c>
      <c r="AE257" s="832">
        <f t="shared" si="84"/>
        <v>0</v>
      </c>
      <c r="AF257" s="832">
        <f t="shared" si="85"/>
        <v>0</v>
      </c>
      <c r="AG257" s="832">
        <f t="shared" si="85"/>
        <v>14.300000000000002</v>
      </c>
      <c r="AH257" s="832">
        <f t="shared" si="85"/>
        <v>0</v>
      </c>
      <c r="AI257" s="824">
        <f t="shared" si="90"/>
        <v>600.60000000000014</v>
      </c>
      <c r="AJ257" s="879"/>
      <c r="AK257" s="827"/>
      <c r="AL257" s="878"/>
      <c r="AM257" s="827"/>
      <c r="AN257" s="849">
        <f t="shared" si="86"/>
        <v>0</v>
      </c>
      <c r="AO257" s="825">
        <f t="shared" si="87"/>
        <v>0</v>
      </c>
      <c r="AP257" s="825">
        <f t="shared" si="87"/>
        <v>0</v>
      </c>
      <c r="AQ257" s="825">
        <f t="shared" si="87"/>
        <v>1.9000000000000001</v>
      </c>
      <c r="AR257" s="825">
        <f t="shared" si="87"/>
        <v>0</v>
      </c>
      <c r="AS257" s="825">
        <f t="shared" si="87"/>
        <v>79.800000000000011</v>
      </c>
      <c r="AT257" s="850">
        <f t="shared" si="93"/>
        <v>0</v>
      </c>
      <c r="AU257" s="880" t="s">
        <v>832</v>
      </c>
      <c r="AV257" s="874">
        <f>F322</f>
        <v>115</v>
      </c>
      <c r="AW257" s="861" t="s">
        <v>27</v>
      </c>
      <c r="AX257" s="869">
        <v>32</v>
      </c>
      <c r="AY257" s="861" t="s">
        <v>28</v>
      </c>
      <c r="AZ257" s="870">
        <f>AX257*AV257</f>
        <v>3680</v>
      </c>
    </row>
    <row r="258" spans="1:52" ht="13.5" customHeight="1">
      <c r="A258" s="838">
        <f t="shared" si="91"/>
        <v>7</v>
      </c>
      <c r="B258" s="1036" t="s">
        <v>43</v>
      </c>
      <c r="C258" s="881" t="s">
        <v>66</v>
      </c>
      <c r="D258" s="882">
        <v>3.5</v>
      </c>
      <c r="E258" s="883">
        <v>3.5</v>
      </c>
      <c r="F258" s="884"/>
      <c r="G258" s="854"/>
      <c r="H258" s="885">
        <v>1</v>
      </c>
      <c r="I258" s="842"/>
      <c r="J258" s="824">
        <f t="shared" si="82"/>
        <v>3.5</v>
      </c>
      <c r="K258" s="864"/>
      <c r="L258" s="825"/>
      <c r="M258" s="876">
        <v>1.5</v>
      </c>
      <c r="N258" s="827"/>
      <c r="O258" s="824">
        <f t="shared" si="94"/>
        <v>5.25</v>
      </c>
      <c r="P258" s="865" t="s">
        <v>883</v>
      </c>
      <c r="Q258" s="825"/>
      <c r="R258" s="877">
        <v>1.5</v>
      </c>
      <c r="S258" s="827"/>
      <c r="T258" s="846">
        <f t="shared" si="83"/>
        <v>5.25</v>
      </c>
      <c r="U258" s="825">
        <f>SUM(F258,K258,P258)</f>
        <v>0</v>
      </c>
      <c r="V258" s="825"/>
      <c r="W258" s="827">
        <f t="shared" si="88"/>
        <v>4</v>
      </c>
      <c r="X258" s="827">
        <f t="shared" si="88"/>
        <v>0</v>
      </c>
      <c r="Y258" s="824">
        <f t="shared" si="88"/>
        <v>14</v>
      </c>
      <c r="Z258" s="838">
        <f t="shared" si="92"/>
        <v>7</v>
      </c>
      <c r="AA258" s="1040" t="str">
        <f t="shared" si="89"/>
        <v>Muối trắng</v>
      </c>
      <c r="AB258" s="844" t="str">
        <f t="shared" si="89"/>
        <v>kg</v>
      </c>
      <c r="AC258" s="845">
        <f t="shared" si="89"/>
        <v>3.5</v>
      </c>
      <c r="AD258" s="858">
        <f t="shared" si="89"/>
        <v>3.5</v>
      </c>
      <c r="AE258" s="832">
        <f t="shared" si="84"/>
        <v>0</v>
      </c>
      <c r="AF258" s="832">
        <f t="shared" si="85"/>
        <v>0</v>
      </c>
      <c r="AG258" s="832">
        <f t="shared" si="85"/>
        <v>66</v>
      </c>
      <c r="AH258" s="832">
        <f t="shared" si="85"/>
        <v>0</v>
      </c>
      <c r="AI258" s="824">
        <f t="shared" si="90"/>
        <v>231</v>
      </c>
      <c r="AJ258" s="879"/>
      <c r="AK258" s="827"/>
      <c r="AL258" s="878"/>
      <c r="AM258" s="827"/>
      <c r="AN258" s="849">
        <f t="shared" si="86"/>
        <v>0</v>
      </c>
      <c r="AO258" s="825">
        <f t="shared" si="87"/>
        <v>0</v>
      </c>
      <c r="AP258" s="825">
        <f t="shared" si="87"/>
        <v>0</v>
      </c>
      <c r="AQ258" s="825">
        <f t="shared" si="87"/>
        <v>4</v>
      </c>
      <c r="AR258" s="825">
        <f t="shared" si="87"/>
        <v>0</v>
      </c>
      <c r="AS258" s="825">
        <f t="shared" si="87"/>
        <v>14</v>
      </c>
      <c r="AT258" s="850">
        <f t="shared" si="93"/>
        <v>0</v>
      </c>
      <c r="AU258" s="1184" t="s">
        <v>833</v>
      </c>
      <c r="AV258" s="1519">
        <v>62</v>
      </c>
      <c r="AW258" s="1519"/>
      <c r="AX258" s="887"/>
      <c r="AY258" s="861"/>
      <c r="AZ258" s="862" t="s">
        <v>829</v>
      </c>
    </row>
    <row r="259" spans="1:52" ht="13.5" customHeight="1">
      <c r="A259" s="838">
        <f t="shared" si="91"/>
        <v>8</v>
      </c>
      <c r="B259" s="1039" t="s">
        <v>618</v>
      </c>
      <c r="C259" s="817" t="s">
        <v>66</v>
      </c>
      <c r="D259" s="839">
        <v>35</v>
      </c>
      <c r="E259" s="852">
        <v>35</v>
      </c>
      <c r="F259" s="825"/>
      <c r="G259" s="854"/>
      <c r="H259" s="827">
        <v>0.4</v>
      </c>
      <c r="I259" s="842"/>
      <c r="J259" s="824">
        <f t="shared" si="82"/>
        <v>14</v>
      </c>
      <c r="K259" s="864"/>
      <c r="L259" s="825"/>
      <c r="M259" s="876">
        <v>0.8</v>
      </c>
      <c r="N259" s="827"/>
      <c r="O259" s="824">
        <f t="shared" si="94"/>
        <v>28</v>
      </c>
      <c r="P259" s="864"/>
      <c r="Q259" s="825"/>
      <c r="R259" s="876">
        <v>0.8</v>
      </c>
      <c r="S259" s="827"/>
      <c r="T259" s="846">
        <f t="shared" si="83"/>
        <v>28</v>
      </c>
      <c r="U259" s="825">
        <f>SUM(F259,K259,P259)</f>
        <v>0</v>
      </c>
      <c r="V259" s="825">
        <f t="shared" ref="V259:Y310" si="95">SUM(G259,L259,Q259)</f>
        <v>0</v>
      </c>
      <c r="W259" s="827">
        <f t="shared" si="88"/>
        <v>2</v>
      </c>
      <c r="X259" s="827">
        <f t="shared" si="88"/>
        <v>0</v>
      </c>
      <c r="Y259" s="824">
        <f t="shared" si="88"/>
        <v>70</v>
      </c>
      <c r="Z259" s="838">
        <f t="shared" si="92"/>
        <v>8</v>
      </c>
      <c r="AA259" s="1040" t="str">
        <f t="shared" si="89"/>
        <v xml:space="preserve">Tỏi khô </v>
      </c>
      <c r="AB259" s="844" t="str">
        <f t="shared" si="89"/>
        <v>kg</v>
      </c>
      <c r="AC259" s="845">
        <f t="shared" si="89"/>
        <v>35</v>
      </c>
      <c r="AD259" s="858">
        <f t="shared" si="89"/>
        <v>35</v>
      </c>
      <c r="AE259" s="832">
        <f t="shared" si="84"/>
        <v>0</v>
      </c>
      <c r="AF259" s="832">
        <f t="shared" si="85"/>
        <v>0</v>
      </c>
      <c r="AG259" s="832">
        <f t="shared" si="85"/>
        <v>2</v>
      </c>
      <c r="AH259" s="832">
        <f t="shared" si="85"/>
        <v>0</v>
      </c>
      <c r="AI259" s="824">
        <f t="shared" si="90"/>
        <v>70</v>
      </c>
      <c r="AJ259" s="879"/>
      <c r="AK259" s="827"/>
      <c r="AL259" s="878"/>
      <c r="AM259" s="827"/>
      <c r="AN259" s="849">
        <f t="shared" si="86"/>
        <v>0</v>
      </c>
      <c r="AO259" s="825">
        <f t="shared" si="87"/>
        <v>0</v>
      </c>
      <c r="AP259" s="825">
        <f t="shared" si="87"/>
        <v>0</v>
      </c>
      <c r="AQ259" s="825">
        <f t="shared" si="87"/>
        <v>2</v>
      </c>
      <c r="AR259" s="825">
        <f t="shared" si="87"/>
        <v>0</v>
      </c>
      <c r="AS259" s="825">
        <f t="shared" si="87"/>
        <v>70</v>
      </c>
      <c r="AT259" s="850">
        <f t="shared" si="93"/>
        <v>0</v>
      </c>
      <c r="AU259" s="880" t="s">
        <v>830</v>
      </c>
      <c r="AV259" s="868">
        <f>K320</f>
        <v>13</v>
      </c>
      <c r="AW259" s="861" t="s">
        <v>27</v>
      </c>
      <c r="AX259" s="888">
        <f>M320</f>
        <v>14</v>
      </c>
      <c r="AY259" s="861" t="s">
        <v>28</v>
      </c>
      <c r="AZ259" s="870">
        <f>AX259*AV259</f>
        <v>182</v>
      </c>
    </row>
    <row r="260" spans="1:52" ht="13.5" customHeight="1">
      <c r="A260" s="838">
        <f t="shared" si="91"/>
        <v>9</v>
      </c>
      <c r="B260" s="1039" t="s">
        <v>44</v>
      </c>
      <c r="C260" s="817" t="s">
        <v>66</v>
      </c>
      <c r="D260" s="839">
        <v>20</v>
      </c>
      <c r="E260" s="852">
        <v>20</v>
      </c>
      <c r="F260" s="825"/>
      <c r="G260" s="854"/>
      <c r="H260" s="827">
        <v>0.4</v>
      </c>
      <c r="I260" s="842"/>
      <c r="J260" s="824">
        <f t="shared" si="82"/>
        <v>8</v>
      </c>
      <c r="K260" s="864"/>
      <c r="L260" s="825"/>
      <c r="M260" s="876">
        <v>0.8</v>
      </c>
      <c r="N260" s="827"/>
      <c r="O260" s="824">
        <f t="shared" si="94"/>
        <v>16</v>
      </c>
      <c r="P260" s="825"/>
      <c r="Q260" s="825" t="s">
        <v>884</v>
      </c>
      <c r="R260" s="876">
        <v>0.8</v>
      </c>
      <c r="S260" s="827"/>
      <c r="T260" s="846">
        <f t="shared" si="83"/>
        <v>16</v>
      </c>
      <c r="U260" s="825">
        <f>SUM(F260,K260,P260)</f>
        <v>0</v>
      </c>
      <c r="V260" s="825">
        <f t="shared" si="95"/>
        <v>0</v>
      </c>
      <c r="W260" s="827">
        <f t="shared" si="88"/>
        <v>2</v>
      </c>
      <c r="X260" s="827">
        <f t="shared" si="88"/>
        <v>0</v>
      </c>
      <c r="Y260" s="824">
        <f t="shared" si="88"/>
        <v>40</v>
      </c>
      <c r="Z260" s="838">
        <f t="shared" si="92"/>
        <v>9</v>
      </c>
      <c r="AA260" s="1040" t="str">
        <f t="shared" si="89"/>
        <v>Hành củ</v>
      </c>
      <c r="AB260" s="844" t="str">
        <f t="shared" si="89"/>
        <v>kg</v>
      </c>
      <c r="AC260" s="845">
        <f t="shared" si="89"/>
        <v>20</v>
      </c>
      <c r="AD260" s="858">
        <f t="shared" si="89"/>
        <v>20</v>
      </c>
      <c r="AE260" s="832">
        <f t="shared" si="84"/>
        <v>0</v>
      </c>
      <c r="AF260" s="832">
        <f t="shared" si="85"/>
        <v>0</v>
      </c>
      <c r="AG260" s="832">
        <f t="shared" si="85"/>
        <v>2</v>
      </c>
      <c r="AH260" s="832">
        <f t="shared" si="85"/>
        <v>0</v>
      </c>
      <c r="AI260" s="824">
        <f t="shared" si="90"/>
        <v>40</v>
      </c>
      <c r="AJ260" s="879"/>
      <c r="AK260" s="827"/>
      <c r="AL260" s="878"/>
      <c r="AM260" s="827"/>
      <c r="AN260" s="889">
        <f t="shared" si="86"/>
        <v>0</v>
      </c>
      <c r="AO260" s="825">
        <f t="shared" si="87"/>
        <v>0</v>
      </c>
      <c r="AP260" s="825">
        <f t="shared" si="87"/>
        <v>0</v>
      </c>
      <c r="AQ260" s="825">
        <f t="shared" si="87"/>
        <v>2</v>
      </c>
      <c r="AR260" s="825">
        <f t="shared" si="87"/>
        <v>0</v>
      </c>
      <c r="AS260" s="825">
        <f t="shared" si="87"/>
        <v>40</v>
      </c>
      <c r="AT260" s="850">
        <f t="shared" si="93"/>
        <v>0</v>
      </c>
      <c r="AU260" s="880" t="s">
        <v>831</v>
      </c>
      <c r="AV260" s="868">
        <f>K321</f>
        <v>13</v>
      </c>
      <c r="AW260" s="861" t="s">
        <v>27</v>
      </c>
      <c r="AX260" s="888">
        <v>24</v>
      </c>
      <c r="AY260" s="861" t="s">
        <v>28</v>
      </c>
      <c r="AZ260" s="870">
        <f>AX260*AV260</f>
        <v>312</v>
      </c>
    </row>
    <row r="261" spans="1:52" ht="13.5" customHeight="1">
      <c r="A261" s="838">
        <f t="shared" si="91"/>
        <v>10</v>
      </c>
      <c r="B261" s="1039" t="s">
        <v>593</v>
      </c>
      <c r="C261" s="817" t="s">
        <v>389</v>
      </c>
      <c r="D261" s="839">
        <v>22</v>
      </c>
      <c r="E261" s="852">
        <v>22</v>
      </c>
      <c r="F261" s="825"/>
      <c r="G261" s="854"/>
      <c r="H261" s="827">
        <v>1</v>
      </c>
      <c r="I261" s="842"/>
      <c r="J261" s="824">
        <f t="shared" si="82"/>
        <v>22</v>
      </c>
      <c r="K261" s="864"/>
      <c r="L261" s="825"/>
      <c r="M261" s="876">
        <v>1</v>
      </c>
      <c r="N261" s="827"/>
      <c r="O261" s="824">
        <f t="shared" si="94"/>
        <v>22</v>
      </c>
      <c r="P261" s="865"/>
      <c r="Q261" s="825"/>
      <c r="R261" s="890">
        <v>1</v>
      </c>
      <c r="S261" s="827"/>
      <c r="T261" s="846">
        <f t="shared" si="83"/>
        <v>22</v>
      </c>
      <c r="U261" s="825">
        <f>SUM(F261,K261,P261)</f>
        <v>0</v>
      </c>
      <c r="V261" s="825">
        <f t="shared" si="95"/>
        <v>0</v>
      </c>
      <c r="W261" s="827">
        <f t="shared" si="88"/>
        <v>3</v>
      </c>
      <c r="X261" s="827">
        <f t="shared" si="88"/>
        <v>0</v>
      </c>
      <c r="Y261" s="824">
        <f t="shared" si="88"/>
        <v>66</v>
      </c>
      <c r="Z261" s="838">
        <f t="shared" si="92"/>
        <v>10</v>
      </c>
      <c r="AA261" s="1040" t="str">
        <f t="shared" si="89"/>
        <v>Dầu ăn Mavela</v>
      </c>
      <c r="AB261" s="844" t="str">
        <f t="shared" si="89"/>
        <v>lít</v>
      </c>
      <c r="AC261" s="845">
        <f t="shared" si="89"/>
        <v>22</v>
      </c>
      <c r="AD261" s="858">
        <f t="shared" si="89"/>
        <v>22</v>
      </c>
      <c r="AE261" s="832">
        <f t="shared" si="84"/>
        <v>0</v>
      </c>
      <c r="AF261" s="832">
        <f t="shared" si="85"/>
        <v>0</v>
      </c>
      <c r="AG261" s="832">
        <f t="shared" si="85"/>
        <v>13</v>
      </c>
      <c r="AH261" s="832">
        <f t="shared" si="85"/>
        <v>0</v>
      </c>
      <c r="AI261" s="824">
        <f t="shared" si="90"/>
        <v>286</v>
      </c>
      <c r="AJ261" s="879"/>
      <c r="AK261" s="827"/>
      <c r="AL261" s="878"/>
      <c r="AM261" s="827"/>
      <c r="AN261" s="849">
        <f t="shared" si="86"/>
        <v>0</v>
      </c>
      <c r="AO261" s="825">
        <f t="shared" si="87"/>
        <v>0</v>
      </c>
      <c r="AP261" s="825">
        <f t="shared" si="87"/>
        <v>0</v>
      </c>
      <c r="AQ261" s="825">
        <f t="shared" si="87"/>
        <v>3</v>
      </c>
      <c r="AR261" s="825">
        <f t="shared" si="87"/>
        <v>0</v>
      </c>
      <c r="AS261" s="825">
        <f t="shared" si="87"/>
        <v>66</v>
      </c>
      <c r="AT261" s="850">
        <f t="shared" si="93"/>
        <v>0</v>
      </c>
      <c r="AU261" s="880" t="s">
        <v>832</v>
      </c>
      <c r="AV261" s="868">
        <f>K322</f>
        <v>13</v>
      </c>
      <c r="AW261" s="861" t="s">
        <v>27</v>
      </c>
      <c r="AX261" s="888">
        <v>24</v>
      </c>
      <c r="AY261" s="861" t="s">
        <v>28</v>
      </c>
      <c r="AZ261" s="870">
        <f>AX261*AV261</f>
        <v>312</v>
      </c>
    </row>
    <row r="262" spans="1:52" ht="13.5" customHeight="1">
      <c r="A262" s="838">
        <f t="shared" si="91"/>
        <v>11</v>
      </c>
      <c r="B262" s="1039" t="s">
        <v>45</v>
      </c>
      <c r="C262" s="817" t="s">
        <v>66</v>
      </c>
      <c r="D262" s="839">
        <v>130</v>
      </c>
      <c r="E262" s="852">
        <v>90</v>
      </c>
      <c r="F262" s="825" t="s">
        <v>885</v>
      </c>
      <c r="G262" s="854" t="s">
        <v>886</v>
      </c>
      <c r="H262" s="827"/>
      <c r="I262" s="842"/>
      <c r="J262" s="824">
        <f t="shared" si="82"/>
        <v>0</v>
      </c>
      <c r="K262" s="864"/>
      <c r="L262" s="825"/>
      <c r="M262" s="891">
        <v>0.1</v>
      </c>
      <c r="N262" s="827"/>
      <c r="O262" s="824">
        <f t="shared" si="94"/>
        <v>9</v>
      </c>
      <c r="P262" s="865"/>
      <c r="Q262" s="825"/>
      <c r="R262" s="877">
        <v>0.1</v>
      </c>
      <c r="S262" s="827"/>
      <c r="T262" s="846">
        <f t="shared" si="83"/>
        <v>9</v>
      </c>
      <c r="U262" s="825">
        <f t="shared" ref="U262:U268" si="96">SUM(F262,K262,P262)</f>
        <v>0</v>
      </c>
      <c r="V262" s="825">
        <f t="shared" si="95"/>
        <v>0</v>
      </c>
      <c r="W262" s="827">
        <f t="shared" si="88"/>
        <v>0.2</v>
      </c>
      <c r="X262" s="827">
        <f t="shared" si="88"/>
        <v>0</v>
      </c>
      <c r="Y262" s="824">
        <f t="shared" si="88"/>
        <v>18</v>
      </c>
      <c r="Z262" s="838">
        <f t="shared" si="92"/>
        <v>11</v>
      </c>
      <c r="AA262" s="1040" t="str">
        <f t="shared" si="89"/>
        <v>Tiêu bắc</v>
      </c>
      <c r="AB262" s="844" t="str">
        <f t="shared" si="89"/>
        <v>kg</v>
      </c>
      <c r="AC262" s="845">
        <f t="shared" si="89"/>
        <v>130</v>
      </c>
      <c r="AD262" s="858">
        <f t="shared" si="89"/>
        <v>90</v>
      </c>
      <c r="AE262" s="832">
        <f t="shared" si="84"/>
        <v>0</v>
      </c>
      <c r="AF262" s="832">
        <f t="shared" si="85"/>
        <v>0</v>
      </c>
      <c r="AG262" s="832">
        <f t="shared" si="85"/>
        <v>1.4000000000000001</v>
      </c>
      <c r="AH262" s="832">
        <f t="shared" si="85"/>
        <v>0</v>
      </c>
      <c r="AI262" s="824">
        <f t="shared" si="90"/>
        <v>126.00000000000001</v>
      </c>
      <c r="AJ262" s="879"/>
      <c r="AK262" s="827"/>
      <c r="AL262" s="878"/>
      <c r="AM262" s="827"/>
      <c r="AN262" s="849">
        <f t="shared" si="86"/>
        <v>0</v>
      </c>
      <c r="AO262" s="825">
        <f t="shared" si="87"/>
        <v>0</v>
      </c>
      <c r="AP262" s="825">
        <f t="shared" si="87"/>
        <v>0</v>
      </c>
      <c r="AQ262" s="825">
        <f t="shared" si="87"/>
        <v>0.2</v>
      </c>
      <c r="AR262" s="825">
        <f t="shared" si="87"/>
        <v>0</v>
      </c>
      <c r="AS262" s="825">
        <f t="shared" si="87"/>
        <v>18</v>
      </c>
      <c r="AT262" s="850">
        <f t="shared" si="93"/>
        <v>8</v>
      </c>
      <c r="AU262" s="1521" t="str">
        <f>B323</f>
        <v xml:space="preserve">  + Ăn thêm</v>
      </c>
      <c r="AV262" s="1522"/>
      <c r="AW262" s="1522"/>
      <c r="AX262" s="1522"/>
      <c r="AY262" s="1522"/>
      <c r="AZ262" s="892">
        <f>J323</f>
        <v>0</v>
      </c>
    </row>
    <row r="263" spans="1:52" ht="13.5" customHeight="1">
      <c r="A263" s="838">
        <f t="shared" si="91"/>
        <v>12</v>
      </c>
      <c r="B263" s="1039" t="s">
        <v>46</v>
      </c>
      <c r="C263" s="817" t="s">
        <v>66</v>
      </c>
      <c r="D263" s="839">
        <v>35</v>
      </c>
      <c r="E263" s="852">
        <v>35</v>
      </c>
      <c r="F263" s="825"/>
      <c r="G263" s="854"/>
      <c r="H263" s="827">
        <v>0.1</v>
      </c>
      <c r="I263" s="842"/>
      <c r="J263" s="824">
        <f t="shared" si="82"/>
        <v>3.5</v>
      </c>
      <c r="K263" s="864"/>
      <c r="L263" s="825"/>
      <c r="M263" s="891">
        <v>0.2</v>
      </c>
      <c r="N263" s="827"/>
      <c r="O263" s="824">
        <f t="shared" si="94"/>
        <v>7</v>
      </c>
      <c r="P263" s="865"/>
      <c r="Q263" s="825"/>
      <c r="R263" s="877">
        <v>0.2</v>
      </c>
      <c r="S263" s="827"/>
      <c r="T263" s="846">
        <f t="shared" si="83"/>
        <v>7</v>
      </c>
      <c r="U263" s="825">
        <f t="shared" si="96"/>
        <v>0</v>
      </c>
      <c r="V263" s="825">
        <f t="shared" si="95"/>
        <v>0</v>
      </c>
      <c r="W263" s="827">
        <f t="shared" si="88"/>
        <v>0.5</v>
      </c>
      <c r="X263" s="827">
        <f t="shared" si="88"/>
        <v>0</v>
      </c>
      <c r="Y263" s="824">
        <f t="shared" si="88"/>
        <v>17.5</v>
      </c>
      <c r="Z263" s="838">
        <f t="shared" si="92"/>
        <v>12</v>
      </c>
      <c r="AA263" s="1040" t="str">
        <f t="shared" si="89"/>
        <v>Kẹo đắng</v>
      </c>
      <c r="AB263" s="844" t="str">
        <f t="shared" si="89"/>
        <v>kg</v>
      </c>
      <c r="AC263" s="845">
        <f t="shared" si="89"/>
        <v>35</v>
      </c>
      <c r="AD263" s="858">
        <f t="shared" si="89"/>
        <v>35</v>
      </c>
      <c r="AE263" s="832">
        <f t="shared" si="84"/>
        <v>0</v>
      </c>
      <c r="AF263" s="832">
        <f t="shared" si="85"/>
        <v>0</v>
      </c>
      <c r="AG263" s="832">
        <f t="shared" si="85"/>
        <v>3.5</v>
      </c>
      <c r="AH263" s="832">
        <f t="shared" si="85"/>
        <v>0</v>
      </c>
      <c r="AI263" s="824">
        <f t="shared" si="90"/>
        <v>122.5</v>
      </c>
      <c r="AJ263" s="879"/>
      <c r="AK263" s="827"/>
      <c r="AL263" s="878"/>
      <c r="AM263" s="827"/>
      <c r="AN263" s="849">
        <f t="shared" si="86"/>
        <v>0</v>
      </c>
      <c r="AO263" s="825">
        <f t="shared" si="87"/>
        <v>0</v>
      </c>
      <c r="AP263" s="825">
        <f t="shared" si="87"/>
        <v>0</v>
      </c>
      <c r="AQ263" s="825">
        <f t="shared" si="87"/>
        <v>0.5</v>
      </c>
      <c r="AR263" s="825">
        <f t="shared" si="87"/>
        <v>0</v>
      </c>
      <c r="AS263" s="825">
        <f t="shared" si="87"/>
        <v>17.5</v>
      </c>
      <c r="AT263" s="850">
        <f t="shared" si="93"/>
        <v>0</v>
      </c>
      <c r="AU263" s="1521" t="str">
        <f>B324</f>
        <v xml:space="preserve"> + ăn thêm </v>
      </c>
      <c r="AV263" s="1522"/>
      <c r="AW263" s="1522"/>
      <c r="AX263" s="1522"/>
      <c r="AY263" s="1522"/>
      <c r="AZ263" s="870">
        <f>J324</f>
        <v>0</v>
      </c>
    </row>
    <row r="264" spans="1:52" ht="13.5" customHeight="1">
      <c r="A264" s="838">
        <f t="shared" si="91"/>
        <v>13</v>
      </c>
      <c r="B264" s="1039" t="s">
        <v>47</v>
      </c>
      <c r="C264" s="817" t="s">
        <v>66</v>
      </c>
      <c r="D264" s="839">
        <v>17</v>
      </c>
      <c r="E264" s="852">
        <v>17</v>
      </c>
      <c r="F264" s="825"/>
      <c r="G264" s="854"/>
      <c r="H264" s="827"/>
      <c r="I264" s="842"/>
      <c r="J264" s="824">
        <f t="shared" si="82"/>
        <v>0</v>
      </c>
      <c r="K264" s="864"/>
      <c r="L264" s="825"/>
      <c r="M264" s="891"/>
      <c r="N264" s="827"/>
      <c r="O264" s="824">
        <f t="shared" si="94"/>
        <v>0</v>
      </c>
      <c r="P264" s="865"/>
      <c r="Q264" s="825"/>
      <c r="R264" s="877"/>
      <c r="S264" s="827"/>
      <c r="T264" s="846">
        <f t="shared" si="83"/>
        <v>0</v>
      </c>
      <c r="U264" s="825">
        <f t="shared" si="96"/>
        <v>0</v>
      </c>
      <c r="V264" s="825">
        <f t="shared" si="95"/>
        <v>0</v>
      </c>
      <c r="W264" s="827">
        <f t="shared" si="88"/>
        <v>0</v>
      </c>
      <c r="X264" s="827">
        <f t="shared" si="88"/>
        <v>0</v>
      </c>
      <c r="Y264" s="824">
        <f t="shared" si="88"/>
        <v>0</v>
      </c>
      <c r="Z264" s="838">
        <f t="shared" si="92"/>
        <v>13</v>
      </c>
      <c r="AA264" s="1040" t="str">
        <f t="shared" si="89"/>
        <v>Đường trắng</v>
      </c>
      <c r="AB264" s="844" t="str">
        <f t="shared" si="89"/>
        <v>kg</v>
      </c>
      <c r="AC264" s="845">
        <f t="shared" si="89"/>
        <v>17</v>
      </c>
      <c r="AD264" s="858">
        <f t="shared" si="89"/>
        <v>17</v>
      </c>
      <c r="AE264" s="832">
        <f t="shared" si="84"/>
        <v>0</v>
      </c>
      <c r="AF264" s="832">
        <f t="shared" si="85"/>
        <v>0</v>
      </c>
      <c r="AG264" s="832">
        <f t="shared" si="85"/>
        <v>1</v>
      </c>
      <c r="AH264" s="832">
        <f t="shared" si="85"/>
        <v>0</v>
      </c>
      <c r="AI264" s="824">
        <f t="shared" si="90"/>
        <v>17</v>
      </c>
      <c r="AJ264" s="879"/>
      <c r="AK264" s="827"/>
      <c r="AL264" s="878"/>
      <c r="AM264" s="827"/>
      <c r="AN264" s="849">
        <f t="shared" si="86"/>
        <v>0</v>
      </c>
      <c r="AO264" s="825">
        <f t="shared" si="87"/>
        <v>0</v>
      </c>
      <c r="AP264" s="825">
        <f t="shared" si="87"/>
        <v>0</v>
      </c>
      <c r="AQ264" s="825">
        <f t="shared" si="87"/>
        <v>0</v>
      </c>
      <c r="AR264" s="825">
        <f t="shared" si="87"/>
        <v>0</v>
      </c>
      <c r="AS264" s="825">
        <f t="shared" si="87"/>
        <v>0</v>
      </c>
      <c r="AT264" s="850">
        <f t="shared" si="93"/>
        <v>0</v>
      </c>
      <c r="AU264" s="893" t="s">
        <v>834</v>
      </c>
      <c r="AV264" s="894"/>
      <c r="AW264" s="894"/>
      <c r="AX264" s="894"/>
      <c r="AY264" s="894"/>
      <c r="AZ264" s="870">
        <f>SUM(AZ254:AZ263)</f>
        <v>9776</v>
      </c>
    </row>
    <row r="265" spans="1:52" ht="13.5" customHeight="1">
      <c r="A265" s="838">
        <f t="shared" si="91"/>
        <v>14</v>
      </c>
      <c r="B265" s="1039" t="s">
        <v>48</v>
      </c>
      <c r="C265" s="817" t="s">
        <v>389</v>
      </c>
      <c r="D265" s="839">
        <v>23</v>
      </c>
      <c r="E265" s="852">
        <v>23</v>
      </c>
      <c r="F265" s="825"/>
      <c r="G265" s="854"/>
      <c r="H265" s="827">
        <v>0.5</v>
      </c>
      <c r="I265" s="842"/>
      <c r="J265" s="824">
        <f t="shared" si="82"/>
        <v>11.5</v>
      </c>
      <c r="K265" s="825"/>
      <c r="L265" s="825"/>
      <c r="M265" s="827">
        <v>1</v>
      </c>
      <c r="N265" s="827"/>
      <c r="O265" s="824">
        <f t="shared" si="94"/>
        <v>23</v>
      </c>
      <c r="P265" s="865"/>
      <c r="Q265" s="825"/>
      <c r="R265" s="877">
        <v>1</v>
      </c>
      <c r="S265" s="827"/>
      <c r="T265" s="846">
        <f t="shared" si="83"/>
        <v>23</v>
      </c>
      <c r="U265" s="825">
        <f t="shared" si="96"/>
        <v>0</v>
      </c>
      <c r="V265" s="825">
        <f t="shared" si="95"/>
        <v>0</v>
      </c>
      <c r="W265" s="827">
        <f t="shared" si="88"/>
        <v>2.5</v>
      </c>
      <c r="X265" s="827">
        <f t="shared" si="88"/>
        <v>0</v>
      </c>
      <c r="Y265" s="824">
        <f t="shared" si="88"/>
        <v>57.5</v>
      </c>
      <c r="Z265" s="838">
        <f t="shared" si="92"/>
        <v>14</v>
      </c>
      <c r="AA265" s="1040" t="str">
        <f t="shared" si="89"/>
        <v>Mật mía</v>
      </c>
      <c r="AB265" s="844" t="str">
        <f t="shared" si="89"/>
        <v>lít</v>
      </c>
      <c r="AC265" s="845">
        <f t="shared" si="89"/>
        <v>23</v>
      </c>
      <c r="AD265" s="858">
        <f t="shared" si="89"/>
        <v>23</v>
      </c>
      <c r="AE265" s="832">
        <f t="shared" si="84"/>
        <v>0</v>
      </c>
      <c r="AF265" s="832">
        <f t="shared" si="85"/>
        <v>0</v>
      </c>
      <c r="AG265" s="832">
        <f t="shared" si="85"/>
        <v>2.5</v>
      </c>
      <c r="AH265" s="832">
        <f t="shared" si="85"/>
        <v>0</v>
      </c>
      <c r="AI265" s="824">
        <f t="shared" si="90"/>
        <v>57.5</v>
      </c>
      <c r="AJ265" s="879"/>
      <c r="AK265" s="827"/>
      <c r="AL265" s="878"/>
      <c r="AM265" s="827"/>
      <c r="AN265" s="849">
        <f t="shared" si="86"/>
        <v>0</v>
      </c>
      <c r="AO265" s="825">
        <f t="shared" si="87"/>
        <v>0</v>
      </c>
      <c r="AP265" s="825">
        <f t="shared" si="87"/>
        <v>0</v>
      </c>
      <c r="AQ265" s="825">
        <f t="shared" si="87"/>
        <v>2.5</v>
      </c>
      <c r="AR265" s="825">
        <f t="shared" si="87"/>
        <v>0</v>
      </c>
      <c r="AS265" s="825">
        <f t="shared" si="87"/>
        <v>57.5</v>
      </c>
      <c r="AT265" s="850">
        <f t="shared" si="93"/>
        <v>0</v>
      </c>
      <c r="AU265" s="1255" t="s">
        <v>835</v>
      </c>
      <c r="AV265" s="1256"/>
      <c r="AW265" s="1256"/>
      <c r="AX265" s="1256"/>
      <c r="AY265" s="1256"/>
      <c r="AZ265" s="870">
        <f>Q323</f>
        <v>1515.6999999999989</v>
      </c>
    </row>
    <row r="266" spans="1:52" ht="13.5" customHeight="1">
      <c r="A266" s="838">
        <f t="shared" si="91"/>
        <v>15</v>
      </c>
      <c r="B266" s="1039" t="s">
        <v>514</v>
      </c>
      <c r="C266" s="817" t="s">
        <v>66</v>
      </c>
      <c r="D266" s="839">
        <v>80</v>
      </c>
      <c r="E266" s="852">
        <v>80</v>
      </c>
      <c r="F266" s="825"/>
      <c r="G266" s="854"/>
      <c r="H266" s="827">
        <v>0.2</v>
      </c>
      <c r="I266" s="842"/>
      <c r="J266" s="824">
        <f t="shared" si="82"/>
        <v>16</v>
      </c>
      <c r="K266" s="825"/>
      <c r="L266" s="825"/>
      <c r="M266" s="827">
        <v>0.3</v>
      </c>
      <c r="N266" s="827"/>
      <c r="O266" s="824">
        <f t="shared" si="94"/>
        <v>24</v>
      </c>
      <c r="P266" s="865"/>
      <c r="Q266" s="825"/>
      <c r="R266" s="877">
        <v>0.3</v>
      </c>
      <c r="S266" s="827"/>
      <c r="T266" s="846">
        <f t="shared" si="83"/>
        <v>24</v>
      </c>
      <c r="U266" s="825">
        <f t="shared" si="96"/>
        <v>0</v>
      </c>
      <c r="V266" s="825">
        <f t="shared" si="95"/>
        <v>0</v>
      </c>
      <c r="W266" s="827">
        <f t="shared" si="88"/>
        <v>0.8</v>
      </c>
      <c r="X266" s="827">
        <f t="shared" si="88"/>
        <v>0</v>
      </c>
      <c r="Y266" s="824">
        <f t="shared" si="88"/>
        <v>64</v>
      </c>
      <c r="Z266" s="838">
        <f t="shared" si="92"/>
        <v>15</v>
      </c>
      <c r="AA266" s="1040" t="str">
        <f t="shared" si="89"/>
        <v>Ót bột</v>
      </c>
      <c r="AB266" s="844" t="str">
        <f t="shared" si="89"/>
        <v>kg</v>
      </c>
      <c r="AC266" s="845">
        <f t="shared" si="89"/>
        <v>80</v>
      </c>
      <c r="AD266" s="858">
        <f t="shared" si="89"/>
        <v>80</v>
      </c>
      <c r="AE266" s="832">
        <f t="shared" si="84"/>
        <v>0</v>
      </c>
      <c r="AF266" s="832">
        <f t="shared" si="85"/>
        <v>0</v>
      </c>
      <c r="AG266" s="832">
        <f t="shared" si="85"/>
        <v>4.6000000000000005</v>
      </c>
      <c r="AH266" s="832">
        <f t="shared" si="85"/>
        <v>0</v>
      </c>
      <c r="AI266" s="824">
        <f t="shared" si="90"/>
        <v>368.00000000000006</v>
      </c>
      <c r="AJ266" s="879"/>
      <c r="AK266" s="827"/>
      <c r="AL266" s="878"/>
      <c r="AM266" s="827"/>
      <c r="AN266" s="849">
        <f t="shared" si="86"/>
        <v>0</v>
      </c>
      <c r="AO266" s="825">
        <f t="shared" si="87"/>
        <v>0</v>
      </c>
      <c r="AP266" s="825">
        <f t="shared" si="87"/>
        <v>0</v>
      </c>
      <c r="AQ266" s="825">
        <f t="shared" si="87"/>
        <v>0.8</v>
      </c>
      <c r="AR266" s="825">
        <f t="shared" si="87"/>
        <v>0</v>
      </c>
      <c r="AS266" s="825">
        <f t="shared" si="87"/>
        <v>64</v>
      </c>
      <c r="AT266" s="850">
        <f t="shared" si="93"/>
        <v>0</v>
      </c>
      <c r="AU266" s="1255" t="s">
        <v>836</v>
      </c>
      <c r="AV266" s="1256"/>
      <c r="AW266" s="1256"/>
      <c r="AX266" s="1256"/>
      <c r="AY266" s="1256"/>
      <c r="AZ266" s="870"/>
    </row>
    <row r="267" spans="1:52" ht="13.5" customHeight="1">
      <c r="A267" s="838">
        <f t="shared" si="91"/>
        <v>16</v>
      </c>
      <c r="B267" s="1039" t="s">
        <v>49</v>
      </c>
      <c r="C267" s="817" t="s">
        <v>66</v>
      </c>
      <c r="D267" s="839">
        <v>40</v>
      </c>
      <c r="E267" s="852">
        <v>40</v>
      </c>
      <c r="F267" s="825"/>
      <c r="G267" s="854"/>
      <c r="H267" s="827">
        <v>0.2</v>
      </c>
      <c r="I267" s="842"/>
      <c r="J267" s="824">
        <f t="shared" si="82"/>
        <v>8</v>
      </c>
      <c r="K267" s="825"/>
      <c r="L267" s="825"/>
      <c r="M267" s="827">
        <v>0.3</v>
      </c>
      <c r="N267" s="827"/>
      <c r="O267" s="824">
        <f t="shared" si="94"/>
        <v>12</v>
      </c>
      <c r="P267" s="865"/>
      <c r="Q267" s="825"/>
      <c r="R267" s="877">
        <v>0.3</v>
      </c>
      <c r="S267" s="827"/>
      <c r="T267" s="846">
        <f t="shared" si="83"/>
        <v>12</v>
      </c>
      <c r="U267" s="825">
        <f t="shared" si="96"/>
        <v>0</v>
      </c>
      <c r="V267" s="825">
        <f t="shared" si="95"/>
        <v>0</v>
      </c>
      <c r="W267" s="827">
        <f t="shared" si="88"/>
        <v>0.8</v>
      </c>
      <c r="X267" s="827">
        <f t="shared" si="88"/>
        <v>0</v>
      </c>
      <c r="Y267" s="1041">
        <f t="shared" si="88"/>
        <v>32</v>
      </c>
      <c r="Z267" s="838">
        <f t="shared" si="92"/>
        <v>16</v>
      </c>
      <c r="AA267" s="1040" t="str">
        <f t="shared" si="89"/>
        <v>Bột nghệ</v>
      </c>
      <c r="AB267" s="844" t="str">
        <f t="shared" si="89"/>
        <v>kg</v>
      </c>
      <c r="AC267" s="845">
        <f t="shared" si="89"/>
        <v>40</v>
      </c>
      <c r="AD267" s="858">
        <f t="shared" si="89"/>
        <v>40</v>
      </c>
      <c r="AE267" s="832">
        <f t="shared" si="84"/>
        <v>0</v>
      </c>
      <c r="AF267" s="832">
        <f t="shared" si="85"/>
        <v>0</v>
      </c>
      <c r="AG267" s="832">
        <f t="shared" si="85"/>
        <v>2.6000000000000005</v>
      </c>
      <c r="AH267" s="832">
        <f t="shared" si="85"/>
        <v>0</v>
      </c>
      <c r="AI267" s="824">
        <f t="shared" si="90"/>
        <v>104.00000000000003</v>
      </c>
      <c r="AJ267" s="879"/>
      <c r="AK267" s="827"/>
      <c r="AL267" s="878"/>
      <c r="AM267" s="827"/>
      <c r="AN267" s="849">
        <f t="shared" si="86"/>
        <v>0</v>
      </c>
      <c r="AO267" s="825">
        <f t="shared" si="87"/>
        <v>0</v>
      </c>
      <c r="AP267" s="825">
        <f t="shared" si="87"/>
        <v>0</v>
      </c>
      <c r="AQ267" s="825">
        <f t="shared" si="87"/>
        <v>0.8</v>
      </c>
      <c r="AR267" s="825">
        <f t="shared" si="87"/>
        <v>0</v>
      </c>
      <c r="AS267" s="825">
        <f t="shared" si="87"/>
        <v>32</v>
      </c>
      <c r="AT267" s="850">
        <f t="shared" si="93"/>
        <v>0</v>
      </c>
      <c r="AU267" s="1255" t="s">
        <v>799</v>
      </c>
      <c r="AV267" s="1256"/>
      <c r="AW267" s="1256"/>
      <c r="AX267" s="1256"/>
      <c r="AY267" s="1256"/>
      <c r="AZ267" s="870"/>
    </row>
    <row r="268" spans="1:52" ht="13.5" customHeight="1">
      <c r="A268" s="838">
        <f t="shared" si="91"/>
        <v>17</v>
      </c>
      <c r="B268" s="920" t="s">
        <v>373</v>
      </c>
      <c r="C268" s="817" t="s">
        <v>66</v>
      </c>
      <c r="D268" s="839">
        <v>43</v>
      </c>
      <c r="E268" s="852">
        <v>43</v>
      </c>
      <c r="F268" s="825"/>
      <c r="G268" s="854"/>
      <c r="H268" s="827">
        <v>3</v>
      </c>
      <c r="I268" s="842"/>
      <c r="J268" s="824">
        <f t="shared" si="82"/>
        <v>129</v>
      </c>
      <c r="K268" s="825"/>
      <c r="L268" s="825"/>
      <c r="M268" s="827">
        <v>1</v>
      </c>
      <c r="N268" s="827"/>
      <c r="O268" s="824">
        <f t="shared" si="94"/>
        <v>43</v>
      </c>
      <c r="P268" s="865"/>
      <c r="Q268" s="825"/>
      <c r="R268" s="877">
        <v>1</v>
      </c>
      <c r="S268" s="827"/>
      <c r="T268" s="846">
        <f t="shared" si="83"/>
        <v>43</v>
      </c>
      <c r="U268" s="825">
        <f t="shared" si="96"/>
        <v>0</v>
      </c>
      <c r="V268" s="825">
        <f t="shared" si="95"/>
        <v>0</v>
      </c>
      <c r="W268" s="827">
        <f t="shared" si="88"/>
        <v>5</v>
      </c>
      <c r="X268" s="827">
        <f t="shared" si="88"/>
        <v>0</v>
      </c>
      <c r="Y268" s="824">
        <f t="shared" si="88"/>
        <v>215</v>
      </c>
      <c r="Z268" s="838">
        <f t="shared" si="92"/>
        <v>17</v>
      </c>
      <c r="AA268" s="1037" t="str">
        <f t="shared" si="89"/>
        <v>Vừng lạc</v>
      </c>
      <c r="AB268" s="844" t="str">
        <f t="shared" si="89"/>
        <v>kg</v>
      </c>
      <c r="AC268" s="845">
        <f t="shared" si="89"/>
        <v>43</v>
      </c>
      <c r="AD268" s="858">
        <f t="shared" si="89"/>
        <v>43</v>
      </c>
      <c r="AE268" s="832">
        <f t="shared" si="84"/>
        <v>0</v>
      </c>
      <c r="AF268" s="832">
        <f>AF186+AK186-AP186</f>
        <v>0</v>
      </c>
      <c r="AG268" s="832">
        <f>AG186+AL186-AQ186</f>
        <v>5.8000000000000007</v>
      </c>
      <c r="AH268" s="832">
        <f>AH186+AM186-AR186</f>
        <v>0</v>
      </c>
      <c r="AI268" s="824">
        <f t="shared" si="90"/>
        <v>249.40000000000003</v>
      </c>
      <c r="AJ268" s="879">
        <f>U268</f>
        <v>0</v>
      </c>
      <c r="AK268" s="879">
        <f>V268</f>
        <v>0</v>
      </c>
      <c r="AL268" s="879"/>
      <c r="AM268" s="879">
        <f>X268</f>
        <v>0</v>
      </c>
      <c r="AN268" s="849">
        <f t="shared" si="86"/>
        <v>0</v>
      </c>
      <c r="AO268" s="825">
        <f t="shared" si="87"/>
        <v>0</v>
      </c>
      <c r="AP268" s="825">
        <f t="shared" si="87"/>
        <v>0</v>
      </c>
      <c r="AQ268" s="825">
        <f t="shared" si="87"/>
        <v>5</v>
      </c>
      <c r="AR268" s="825">
        <f t="shared" si="87"/>
        <v>0</v>
      </c>
      <c r="AS268" s="825">
        <f t="shared" si="87"/>
        <v>215</v>
      </c>
      <c r="AT268" s="850">
        <f t="shared" si="93"/>
        <v>0</v>
      </c>
      <c r="AU268" s="1255" t="s">
        <v>800</v>
      </c>
      <c r="AV268" s="1256"/>
      <c r="AW268" s="1256"/>
      <c r="AX268" s="1256"/>
      <c r="AY268" s="1256"/>
      <c r="AZ268" s="870"/>
    </row>
    <row r="269" spans="1:52" ht="13.5" customHeight="1">
      <c r="A269" s="838">
        <f t="shared" si="91"/>
        <v>18</v>
      </c>
      <c r="B269" s="931" t="s">
        <v>853</v>
      </c>
      <c r="C269" s="817" t="s">
        <v>66</v>
      </c>
      <c r="D269" s="839">
        <v>30</v>
      </c>
      <c r="E269" s="852">
        <v>6</v>
      </c>
      <c r="F269" s="825"/>
      <c r="G269" s="854"/>
      <c r="H269" s="827">
        <v>0.5</v>
      </c>
      <c r="I269" s="842"/>
      <c r="J269" s="824">
        <f t="shared" si="82"/>
        <v>3</v>
      </c>
      <c r="K269" s="825"/>
      <c r="L269" s="825"/>
      <c r="M269" s="827">
        <v>1</v>
      </c>
      <c r="N269" s="827"/>
      <c r="O269" s="824">
        <f t="shared" si="94"/>
        <v>6</v>
      </c>
      <c r="P269" s="865"/>
      <c r="Q269" s="825"/>
      <c r="R269" s="877">
        <v>1</v>
      </c>
      <c r="S269" s="827"/>
      <c r="T269" s="846">
        <f t="shared" si="83"/>
        <v>6</v>
      </c>
      <c r="U269" s="825"/>
      <c r="V269" s="825">
        <f t="shared" si="95"/>
        <v>0</v>
      </c>
      <c r="W269" s="827">
        <f t="shared" si="95"/>
        <v>2.5</v>
      </c>
      <c r="X269" s="827">
        <f t="shared" si="95"/>
        <v>0</v>
      </c>
      <c r="Y269" s="824">
        <f t="shared" si="95"/>
        <v>15</v>
      </c>
      <c r="Z269" s="838">
        <f t="shared" si="92"/>
        <v>18</v>
      </c>
      <c r="AA269" s="1037" t="str">
        <f t="shared" si="89"/>
        <v>Tăm bao tay</v>
      </c>
      <c r="AB269" s="844" t="str">
        <f t="shared" si="89"/>
        <v>kg</v>
      </c>
      <c r="AC269" s="845">
        <f t="shared" si="89"/>
        <v>30</v>
      </c>
      <c r="AD269" s="858">
        <f t="shared" si="89"/>
        <v>6</v>
      </c>
      <c r="AE269" s="832">
        <f t="shared" ref="AE269:AH284" si="97">AE187+AJ187-AO187</f>
        <v>0</v>
      </c>
      <c r="AF269" s="832">
        <f t="shared" si="97"/>
        <v>0</v>
      </c>
      <c r="AG269" s="832">
        <f t="shared" si="97"/>
        <v>32</v>
      </c>
      <c r="AH269" s="832">
        <f t="shared" si="97"/>
        <v>0</v>
      </c>
      <c r="AI269" s="824">
        <f t="shared" si="90"/>
        <v>192</v>
      </c>
      <c r="AJ269" s="879">
        <f t="shared" ref="AJ269:AL314" si="98">U269</f>
        <v>0</v>
      </c>
      <c r="AK269" s="879">
        <f t="shared" si="98"/>
        <v>0</v>
      </c>
      <c r="AL269" s="879"/>
      <c r="AM269" s="879">
        <f t="shared" ref="AM269:AM314" si="99">X269</f>
        <v>0</v>
      </c>
      <c r="AN269" s="849">
        <f t="shared" ref="AN269:AN314" si="100">SUM(AJ269:AM269)*$E269</f>
        <v>0</v>
      </c>
      <c r="AO269" s="825">
        <f t="shared" si="87"/>
        <v>0</v>
      </c>
      <c r="AP269" s="825">
        <f t="shared" si="87"/>
        <v>0</v>
      </c>
      <c r="AQ269" s="825">
        <f t="shared" si="87"/>
        <v>2.5</v>
      </c>
      <c r="AR269" s="825">
        <f t="shared" si="87"/>
        <v>0</v>
      </c>
      <c r="AS269" s="825">
        <f t="shared" si="87"/>
        <v>15</v>
      </c>
      <c r="AT269" s="850">
        <f t="shared" si="93"/>
        <v>60</v>
      </c>
      <c r="AU269" s="1255" t="s">
        <v>801</v>
      </c>
      <c r="AV269" s="1256"/>
      <c r="AW269" s="1256"/>
      <c r="AX269" s="1256"/>
      <c r="AY269" s="1256"/>
      <c r="AZ269" s="870"/>
    </row>
    <row r="270" spans="1:52" ht="13.5" customHeight="1">
      <c r="A270" s="838">
        <f t="shared" si="91"/>
        <v>19</v>
      </c>
      <c r="B270" s="931" t="s">
        <v>176</v>
      </c>
      <c r="C270" s="896" t="s">
        <v>389</v>
      </c>
      <c r="D270" s="897">
        <v>9</v>
      </c>
      <c r="E270" s="898">
        <v>9</v>
      </c>
      <c r="F270" s="825"/>
      <c r="G270" s="909"/>
      <c r="H270" s="827">
        <v>0.5</v>
      </c>
      <c r="I270" s="842"/>
      <c r="J270" s="824">
        <f t="shared" si="82"/>
        <v>4.5</v>
      </c>
      <c r="K270" s="825" t="s">
        <v>887</v>
      </c>
      <c r="L270" s="825"/>
      <c r="M270" s="827">
        <v>1</v>
      </c>
      <c r="N270" s="827"/>
      <c r="O270" s="824">
        <f t="shared" si="94"/>
        <v>9</v>
      </c>
      <c r="P270" s="865"/>
      <c r="Q270" s="853"/>
      <c r="R270" s="877">
        <v>1</v>
      </c>
      <c r="S270" s="827"/>
      <c r="T270" s="846">
        <f t="shared" si="83"/>
        <v>9</v>
      </c>
      <c r="U270" s="825">
        <f>SUM(F270,K270,P270)</f>
        <v>0</v>
      </c>
      <c r="V270" s="825">
        <f t="shared" si="95"/>
        <v>0</v>
      </c>
      <c r="W270" s="827">
        <f t="shared" si="95"/>
        <v>2.5</v>
      </c>
      <c r="X270" s="827">
        <f t="shared" si="95"/>
        <v>0</v>
      </c>
      <c r="Y270" s="824">
        <f t="shared" si="95"/>
        <v>22.5</v>
      </c>
      <c r="Z270" s="838">
        <f t="shared" si="92"/>
        <v>19</v>
      </c>
      <c r="AA270" s="1037" t="str">
        <f t="shared" si="89"/>
        <v>Dấm chua</v>
      </c>
      <c r="AB270" s="844" t="str">
        <f t="shared" si="89"/>
        <v>lít</v>
      </c>
      <c r="AC270" s="845">
        <f t="shared" si="89"/>
        <v>9</v>
      </c>
      <c r="AD270" s="858">
        <f t="shared" si="89"/>
        <v>9</v>
      </c>
      <c r="AE270" s="832">
        <f t="shared" si="97"/>
        <v>0</v>
      </c>
      <c r="AF270" s="832">
        <f t="shared" si="97"/>
        <v>0</v>
      </c>
      <c r="AG270" s="832">
        <f t="shared" si="97"/>
        <v>3</v>
      </c>
      <c r="AH270" s="832">
        <f t="shared" si="97"/>
        <v>0</v>
      </c>
      <c r="AI270" s="824">
        <f t="shared" si="90"/>
        <v>27</v>
      </c>
      <c r="AJ270" s="879">
        <f t="shared" si="98"/>
        <v>0</v>
      </c>
      <c r="AK270" s="879">
        <f t="shared" si="98"/>
        <v>0</v>
      </c>
      <c r="AL270" s="879"/>
      <c r="AM270" s="879">
        <f t="shared" si="99"/>
        <v>0</v>
      </c>
      <c r="AN270" s="849">
        <f t="shared" si="100"/>
        <v>0</v>
      </c>
      <c r="AO270" s="825">
        <f t="shared" si="87"/>
        <v>0</v>
      </c>
      <c r="AP270" s="825">
        <f t="shared" si="87"/>
        <v>0</v>
      </c>
      <c r="AQ270" s="825">
        <f t="shared" si="87"/>
        <v>2.5</v>
      </c>
      <c r="AR270" s="825">
        <f t="shared" si="87"/>
        <v>0</v>
      </c>
      <c r="AS270" s="825">
        <f t="shared" si="87"/>
        <v>22.5</v>
      </c>
      <c r="AT270" s="850">
        <f t="shared" si="93"/>
        <v>0</v>
      </c>
      <c r="AU270" s="893" t="s">
        <v>802</v>
      </c>
      <c r="AV270" s="894"/>
      <c r="AW270" s="894"/>
      <c r="AX270" s="894"/>
      <c r="AY270" s="894"/>
      <c r="AZ270" s="870">
        <f>AZ264+SUM(AZ265:AZ269)</f>
        <v>11291.699999999999</v>
      </c>
    </row>
    <row r="271" spans="1:52" ht="13.5" customHeight="1">
      <c r="A271" s="838">
        <f t="shared" si="91"/>
        <v>20</v>
      </c>
      <c r="B271" s="911" t="s">
        <v>158</v>
      </c>
      <c r="C271" s="902" t="s">
        <v>66</v>
      </c>
      <c r="D271" s="903">
        <v>30</v>
      </c>
      <c r="E271" s="904">
        <v>30</v>
      </c>
      <c r="F271" s="825"/>
      <c r="G271" s="909"/>
      <c r="H271" s="827">
        <v>0.5</v>
      </c>
      <c r="I271" s="842"/>
      <c r="J271" s="824">
        <f t="shared" si="82"/>
        <v>15</v>
      </c>
      <c r="K271" s="853"/>
      <c r="L271" s="828"/>
      <c r="M271" s="827">
        <v>1</v>
      </c>
      <c r="N271" s="827"/>
      <c r="O271" s="824">
        <f t="shared" si="94"/>
        <v>30</v>
      </c>
      <c r="P271" s="856"/>
      <c r="Q271" s="828"/>
      <c r="R271" s="891">
        <v>1</v>
      </c>
      <c r="S271" s="827"/>
      <c r="T271" s="846">
        <f t="shared" si="83"/>
        <v>30</v>
      </c>
      <c r="U271" s="825">
        <f>SUM(F271,K271,P271)</f>
        <v>0</v>
      </c>
      <c r="V271" s="828">
        <f t="shared" si="95"/>
        <v>0</v>
      </c>
      <c r="W271" s="827">
        <f t="shared" si="95"/>
        <v>2.5</v>
      </c>
      <c r="X271" s="827">
        <f t="shared" si="95"/>
        <v>0</v>
      </c>
      <c r="Y271" s="824">
        <f t="shared" si="95"/>
        <v>75</v>
      </c>
      <c r="Z271" s="838">
        <f t="shared" si="92"/>
        <v>20</v>
      </c>
      <c r="AA271" s="1037" t="str">
        <f t="shared" si="89"/>
        <v>Chè vằng</v>
      </c>
      <c r="AB271" s="844" t="str">
        <f t="shared" si="89"/>
        <v>kg</v>
      </c>
      <c r="AC271" s="845">
        <f t="shared" si="89"/>
        <v>30</v>
      </c>
      <c r="AD271" s="858">
        <f t="shared" si="89"/>
        <v>30</v>
      </c>
      <c r="AE271" s="832">
        <f t="shared" si="97"/>
        <v>0</v>
      </c>
      <c r="AF271" s="832">
        <f t="shared" si="97"/>
        <v>0</v>
      </c>
      <c r="AG271" s="832">
        <f t="shared" si="97"/>
        <v>7</v>
      </c>
      <c r="AH271" s="832">
        <f t="shared" si="97"/>
        <v>0</v>
      </c>
      <c r="AI271" s="824">
        <f t="shared" si="90"/>
        <v>210</v>
      </c>
      <c r="AJ271" s="879">
        <f t="shared" si="98"/>
        <v>0</v>
      </c>
      <c r="AK271" s="879">
        <f t="shared" si="98"/>
        <v>0</v>
      </c>
      <c r="AL271" s="879"/>
      <c r="AM271" s="879">
        <f t="shared" si="99"/>
        <v>0</v>
      </c>
      <c r="AN271" s="849">
        <f t="shared" si="100"/>
        <v>0</v>
      </c>
      <c r="AO271" s="825">
        <f t="shared" si="87"/>
        <v>0</v>
      </c>
      <c r="AP271" s="825">
        <f t="shared" si="87"/>
        <v>0</v>
      </c>
      <c r="AQ271" s="825">
        <f t="shared" si="87"/>
        <v>2.5</v>
      </c>
      <c r="AR271" s="825">
        <f t="shared" si="87"/>
        <v>0</v>
      </c>
      <c r="AS271" s="825">
        <f t="shared" si="87"/>
        <v>75</v>
      </c>
      <c r="AT271" s="850">
        <f t="shared" si="93"/>
        <v>0</v>
      </c>
      <c r="AU271" s="1274" t="s">
        <v>803</v>
      </c>
      <c r="AV271" s="1275"/>
      <c r="AW271" s="1275"/>
      <c r="AX271" s="1275"/>
      <c r="AY271" s="1275"/>
      <c r="AZ271" s="870"/>
    </row>
    <row r="272" spans="1:52" ht="13.5" customHeight="1">
      <c r="A272" s="838">
        <f t="shared" si="91"/>
        <v>21</v>
      </c>
      <c r="B272" s="911" t="s">
        <v>166</v>
      </c>
      <c r="C272" s="844" t="s">
        <v>66</v>
      </c>
      <c r="D272" s="907">
        <v>30</v>
      </c>
      <c r="E272" s="824">
        <v>30</v>
      </c>
      <c r="F272" s="853"/>
      <c r="G272" s="909"/>
      <c r="H272" s="827"/>
      <c r="I272" s="863"/>
      <c r="J272" s="824">
        <f t="shared" si="82"/>
        <v>0</v>
      </c>
      <c r="K272" s="825"/>
      <c r="L272" s="853"/>
      <c r="M272" s="827">
        <v>0.1</v>
      </c>
      <c r="N272" s="827"/>
      <c r="O272" s="824">
        <f t="shared" si="94"/>
        <v>3</v>
      </c>
      <c r="P272" s="857"/>
      <c r="Q272" s="853"/>
      <c r="R272" s="877">
        <v>0.1</v>
      </c>
      <c r="S272" s="827"/>
      <c r="T272" s="846">
        <f t="shared" si="83"/>
        <v>3</v>
      </c>
      <c r="U272" s="825">
        <f>SUM(F272,K272,P272)</f>
        <v>0</v>
      </c>
      <c r="V272" s="825">
        <f t="shared" si="95"/>
        <v>0</v>
      </c>
      <c r="W272" s="827">
        <f t="shared" si="95"/>
        <v>0.2</v>
      </c>
      <c r="X272" s="827">
        <f t="shared" si="95"/>
        <v>0</v>
      </c>
      <c r="Y272" s="824">
        <f t="shared" si="95"/>
        <v>6</v>
      </c>
      <c r="Z272" s="838">
        <f t="shared" si="92"/>
        <v>21</v>
      </c>
      <c r="AA272" s="1037" t="str">
        <f t="shared" si="89"/>
        <v>Hành tăm</v>
      </c>
      <c r="AB272" s="844" t="str">
        <f t="shared" si="89"/>
        <v>kg</v>
      </c>
      <c r="AC272" s="845">
        <f t="shared" si="89"/>
        <v>30</v>
      </c>
      <c r="AD272" s="858">
        <f t="shared" si="89"/>
        <v>30</v>
      </c>
      <c r="AE272" s="832">
        <f t="shared" si="97"/>
        <v>0</v>
      </c>
      <c r="AF272" s="832">
        <f t="shared" si="97"/>
        <v>0</v>
      </c>
      <c r="AG272" s="832">
        <f t="shared" si="97"/>
        <v>1.3000000000000003</v>
      </c>
      <c r="AH272" s="832">
        <f t="shared" si="97"/>
        <v>0</v>
      </c>
      <c r="AI272" s="824">
        <f t="shared" si="90"/>
        <v>39.000000000000007</v>
      </c>
      <c r="AJ272" s="879">
        <f t="shared" si="98"/>
        <v>0</v>
      </c>
      <c r="AK272" s="879">
        <f t="shared" si="98"/>
        <v>0</v>
      </c>
      <c r="AL272" s="879"/>
      <c r="AM272" s="879">
        <f t="shared" si="99"/>
        <v>0</v>
      </c>
      <c r="AN272" s="849">
        <f t="shared" si="100"/>
        <v>0</v>
      </c>
      <c r="AO272" s="825">
        <f t="shared" si="87"/>
        <v>0</v>
      </c>
      <c r="AP272" s="825">
        <f t="shared" si="87"/>
        <v>0</v>
      </c>
      <c r="AQ272" s="825">
        <f t="shared" si="87"/>
        <v>0.2</v>
      </c>
      <c r="AR272" s="825">
        <f t="shared" si="87"/>
        <v>0</v>
      </c>
      <c r="AS272" s="825">
        <f t="shared" si="87"/>
        <v>6</v>
      </c>
      <c r="AT272" s="850">
        <f t="shared" si="93"/>
        <v>0</v>
      </c>
      <c r="AU272" s="4" t="s">
        <v>804</v>
      </c>
      <c r="AV272" s="3"/>
      <c r="AW272" s="3"/>
      <c r="AX272" s="3"/>
      <c r="AY272" s="3"/>
      <c r="AZ272" s="870">
        <f>Y321</f>
        <v>9087.4</v>
      </c>
    </row>
    <row r="273" spans="1:52" ht="13.5" customHeight="1">
      <c r="A273" s="838">
        <f t="shared" si="91"/>
        <v>22</v>
      </c>
      <c r="B273" s="911" t="s">
        <v>145</v>
      </c>
      <c r="C273" s="844" t="s">
        <v>389</v>
      </c>
      <c r="D273" s="907">
        <v>16</v>
      </c>
      <c r="E273" s="824">
        <v>16</v>
      </c>
      <c r="F273" s="825"/>
      <c r="G273" s="909"/>
      <c r="H273" s="827">
        <v>1</v>
      </c>
      <c r="I273" s="842"/>
      <c r="J273" s="824">
        <f t="shared" si="82"/>
        <v>16</v>
      </c>
      <c r="K273" s="878"/>
      <c r="L273" s="828"/>
      <c r="M273" s="827">
        <v>1</v>
      </c>
      <c r="N273" s="926"/>
      <c r="O273" s="824">
        <f t="shared" si="94"/>
        <v>16</v>
      </c>
      <c r="P273" s="857"/>
      <c r="Q273" s="828"/>
      <c r="R273" s="877">
        <v>1</v>
      </c>
      <c r="S273" s="827"/>
      <c r="T273" s="846">
        <f t="shared" si="83"/>
        <v>16</v>
      </c>
      <c r="U273" s="825">
        <f t="shared" ref="U273:U313" si="101">SUM(F273,K273,P273)</f>
        <v>0</v>
      </c>
      <c r="V273" s="828">
        <f t="shared" si="95"/>
        <v>0</v>
      </c>
      <c r="W273" s="827">
        <f t="shared" si="95"/>
        <v>3</v>
      </c>
      <c r="X273" s="827">
        <f t="shared" si="95"/>
        <v>0</v>
      </c>
      <c r="Y273" s="824">
        <f t="shared" si="95"/>
        <v>48</v>
      </c>
      <c r="Z273" s="838">
        <f t="shared" si="92"/>
        <v>22</v>
      </c>
      <c r="AA273" s="1037" t="str">
        <f t="shared" si="89"/>
        <v>Dầu rửa</v>
      </c>
      <c r="AB273" s="844" t="str">
        <f t="shared" si="89"/>
        <v>lít</v>
      </c>
      <c r="AC273" s="845">
        <f t="shared" si="89"/>
        <v>16</v>
      </c>
      <c r="AD273" s="858">
        <f t="shared" si="89"/>
        <v>16</v>
      </c>
      <c r="AE273" s="832">
        <f t="shared" si="97"/>
        <v>0</v>
      </c>
      <c r="AF273" s="832">
        <f t="shared" si="97"/>
        <v>0</v>
      </c>
      <c r="AG273" s="832">
        <f t="shared" si="97"/>
        <v>26</v>
      </c>
      <c r="AH273" s="832">
        <f t="shared" si="97"/>
        <v>0</v>
      </c>
      <c r="AI273" s="824">
        <f t="shared" si="90"/>
        <v>416</v>
      </c>
      <c r="AJ273" s="879">
        <f t="shared" si="98"/>
        <v>0</v>
      </c>
      <c r="AK273" s="879">
        <f t="shared" si="98"/>
        <v>0</v>
      </c>
      <c r="AL273" s="879"/>
      <c r="AM273" s="879">
        <f t="shared" si="99"/>
        <v>0</v>
      </c>
      <c r="AN273" s="849">
        <f t="shared" si="100"/>
        <v>0</v>
      </c>
      <c r="AO273" s="825">
        <f t="shared" si="87"/>
        <v>0</v>
      </c>
      <c r="AP273" s="825">
        <f t="shared" si="87"/>
        <v>0</v>
      </c>
      <c r="AQ273" s="825">
        <f t="shared" si="87"/>
        <v>3</v>
      </c>
      <c r="AR273" s="825">
        <f t="shared" si="87"/>
        <v>0</v>
      </c>
      <c r="AS273" s="825">
        <f t="shared" si="87"/>
        <v>48</v>
      </c>
      <c r="AT273" s="850">
        <f t="shared" si="93"/>
        <v>0</v>
      </c>
      <c r="AU273" s="4" t="s">
        <v>805</v>
      </c>
      <c r="AV273" s="3"/>
      <c r="AW273" s="3"/>
      <c r="AX273" s="3"/>
      <c r="AY273" s="3"/>
      <c r="AZ273" s="870">
        <f>Q324</f>
        <v>0</v>
      </c>
    </row>
    <row r="274" spans="1:52" ht="13.5" customHeight="1">
      <c r="A274" s="838">
        <f t="shared" si="91"/>
        <v>23</v>
      </c>
      <c r="B274" s="911" t="s">
        <v>136</v>
      </c>
      <c r="C274" s="844" t="s">
        <v>66</v>
      </c>
      <c r="D274" s="907">
        <v>120</v>
      </c>
      <c r="E274" s="824">
        <v>120</v>
      </c>
      <c r="F274" s="825"/>
      <c r="G274" s="909"/>
      <c r="H274" s="827"/>
      <c r="I274" s="842"/>
      <c r="J274" s="824">
        <f t="shared" si="82"/>
        <v>0</v>
      </c>
      <c r="K274" s="853"/>
      <c r="L274" s="828"/>
      <c r="M274" s="910"/>
      <c r="N274" s="827"/>
      <c r="O274" s="824">
        <f t="shared" si="94"/>
        <v>0</v>
      </c>
      <c r="P274" s="857" t="s">
        <v>883</v>
      </c>
      <c r="Q274" s="828"/>
      <c r="R274" s="877"/>
      <c r="S274" s="827"/>
      <c r="T274" s="846">
        <f t="shared" si="83"/>
        <v>0</v>
      </c>
      <c r="U274" s="878">
        <f t="shared" si="101"/>
        <v>0</v>
      </c>
      <c r="V274" s="828">
        <f t="shared" si="95"/>
        <v>0</v>
      </c>
      <c r="W274" s="827">
        <f t="shared" si="95"/>
        <v>0</v>
      </c>
      <c r="X274" s="827">
        <f t="shared" si="95"/>
        <v>0</v>
      </c>
      <c r="Y274" s="824">
        <f t="shared" si="95"/>
        <v>0</v>
      </c>
      <c r="Z274" s="838">
        <f t="shared" si="92"/>
        <v>23</v>
      </c>
      <c r="AA274" s="1037" t="str">
        <f t="shared" si="89"/>
        <v>Cá khô</v>
      </c>
      <c r="AB274" s="844" t="str">
        <f t="shared" si="89"/>
        <v>kg</v>
      </c>
      <c r="AC274" s="845">
        <f t="shared" si="89"/>
        <v>120</v>
      </c>
      <c r="AD274" s="858">
        <f t="shared" si="89"/>
        <v>120</v>
      </c>
      <c r="AE274" s="832">
        <f t="shared" si="97"/>
        <v>0</v>
      </c>
      <c r="AF274" s="832">
        <f t="shared" si="97"/>
        <v>0</v>
      </c>
      <c r="AG274" s="832">
        <f t="shared" si="97"/>
        <v>5</v>
      </c>
      <c r="AH274" s="832">
        <f t="shared" si="97"/>
        <v>0</v>
      </c>
      <c r="AI274" s="824">
        <f t="shared" si="90"/>
        <v>600</v>
      </c>
      <c r="AJ274" s="879">
        <f t="shared" si="98"/>
        <v>0</v>
      </c>
      <c r="AK274" s="879">
        <f t="shared" si="98"/>
        <v>0</v>
      </c>
      <c r="AL274" s="879"/>
      <c r="AM274" s="879">
        <f t="shared" si="99"/>
        <v>0</v>
      </c>
      <c r="AN274" s="849">
        <f t="shared" si="100"/>
        <v>0</v>
      </c>
      <c r="AO274" s="825">
        <f t="shared" si="87"/>
        <v>0</v>
      </c>
      <c r="AP274" s="825">
        <f t="shared" si="87"/>
        <v>0</v>
      </c>
      <c r="AQ274" s="825">
        <f t="shared" si="87"/>
        <v>0</v>
      </c>
      <c r="AR274" s="825">
        <f t="shared" si="87"/>
        <v>0</v>
      </c>
      <c r="AS274" s="825">
        <f t="shared" si="87"/>
        <v>0</v>
      </c>
      <c r="AT274" s="850">
        <f t="shared" si="93"/>
        <v>0</v>
      </c>
      <c r="AU274" s="893" t="s">
        <v>806</v>
      </c>
      <c r="AV274" s="894"/>
      <c r="AW274" s="894"/>
      <c r="AX274" s="894"/>
      <c r="AY274" s="894"/>
      <c r="AZ274" s="870">
        <f>SUM(AZ272:AZ273)</f>
        <v>9087.4</v>
      </c>
    </row>
    <row r="275" spans="1:52" ht="13.5" customHeight="1">
      <c r="A275" s="838">
        <f t="shared" si="91"/>
        <v>24</v>
      </c>
      <c r="B275" s="911" t="s">
        <v>183</v>
      </c>
      <c r="C275" s="844" t="s">
        <v>66</v>
      </c>
      <c r="D275" s="907">
        <v>30</v>
      </c>
      <c r="E275" s="824">
        <v>30</v>
      </c>
      <c r="F275" s="878"/>
      <c r="G275" s="872"/>
      <c r="H275" s="928"/>
      <c r="I275" s="842"/>
      <c r="J275" s="824">
        <f t="shared" si="82"/>
        <v>0</v>
      </c>
      <c r="K275" s="878"/>
      <c r="L275" s="828"/>
      <c r="M275" s="827">
        <v>0.1</v>
      </c>
      <c r="N275" s="827"/>
      <c r="O275" s="824">
        <f t="shared" si="94"/>
        <v>3</v>
      </c>
      <c r="P275" s="857"/>
      <c r="Q275" s="828"/>
      <c r="R275" s="827">
        <v>0.1</v>
      </c>
      <c r="S275" s="827"/>
      <c r="T275" s="846">
        <f t="shared" si="83"/>
        <v>3</v>
      </c>
      <c r="U275" s="825">
        <f t="shared" si="101"/>
        <v>0</v>
      </c>
      <c r="V275" s="832">
        <f t="shared" si="95"/>
        <v>0</v>
      </c>
      <c r="W275" s="827">
        <f t="shared" si="95"/>
        <v>0.2</v>
      </c>
      <c r="X275" s="827">
        <f t="shared" si="95"/>
        <v>0</v>
      </c>
      <c r="Y275" s="824">
        <f t="shared" si="95"/>
        <v>6</v>
      </c>
      <c r="Z275" s="838">
        <f t="shared" si="92"/>
        <v>24</v>
      </c>
      <c r="AA275" s="1037" t="str">
        <f t="shared" si="89"/>
        <v>Nghệ tươi</v>
      </c>
      <c r="AB275" s="844" t="str">
        <f t="shared" si="89"/>
        <v>kg</v>
      </c>
      <c r="AC275" s="845">
        <f t="shared" si="89"/>
        <v>30</v>
      </c>
      <c r="AD275" s="858">
        <f t="shared" si="89"/>
        <v>30</v>
      </c>
      <c r="AE275" s="832">
        <f t="shared" si="97"/>
        <v>0</v>
      </c>
      <c r="AF275" s="832">
        <f t="shared" si="97"/>
        <v>0</v>
      </c>
      <c r="AG275" s="832">
        <f t="shared" si="97"/>
        <v>1.6</v>
      </c>
      <c r="AH275" s="832">
        <f t="shared" si="97"/>
        <v>0</v>
      </c>
      <c r="AI275" s="824">
        <f t="shared" si="90"/>
        <v>48</v>
      </c>
      <c r="AJ275" s="879">
        <f t="shared" si="98"/>
        <v>0</v>
      </c>
      <c r="AK275" s="879">
        <f t="shared" si="98"/>
        <v>0</v>
      </c>
      <c r="AL275" s="879"/>
      <c r="AM275" s="879">
        <f t="shared" si="99"/>
        <v>0</v>
      </c>
      <c r="AN275" s="849">
        <f t="shared" si="100"/>
        <v>0</v>
      </c>
      <c r="AO275" s="825">
        <f t="shared" si="87"/>
        <v>0</v>
      </c>
      <c r="AP275" s="825">
        <f t="shared" si="87"/>
        <v>0</v>
      </c>
      <c r="AQ275" s="825">
        <f t="shared" si="87"/>
        <v>0.2</v>
      </c>
      <c r="AR275" s="825">
        <f t="shared" si="87"/>
        <v>0</v>
      </c>
      <c r="AS275" s="825">
        <f t="shared" si="87"/>
        <v>6</v>
      </c>
      <c r="AT275" s="850">
        <f t="shared" si="93"/>
        <v>0</v>
      </c>
      <c r="AU275" s="893" t="s">
        <v>807</v>
      </c>
      <c r="AV275" s="894"/>
      <c r="AW275" s="894"/>
      <c r="AX275" s="894"/>
      <c r="AY275" s="894"/>
      <c r="AZ275" s="912"/>
    </row>
    <row r="276" spans="1:52" ht="13.5" customHeight="1">
      <c r="A276" s="838">
        <f t="shared" si="91"/>
        <v>25</v>
      </c>
      <c r="B276" s="911" t="s">
        <v>142</v>
      </c>
      <c r="C276" s="844" t="s">
        <v>66</v>
      </c>
      <c r="D276" s="907">
        <v>35</v>
      </c>
      <c r="E276" s="824">
        <v>35</v>
      </c>
      <c r="F276" s="825"/>
      <c r="G276" s="872"/>
      <c r="H276" s="827"/>
      <c r="I276" s="842"/>
      <c r="J276" s="824">
        <f t="shared" si="82"/>
        <v>0</v>
      </c>
      <c r="K276" s="878"/>
      <c r="L276" s="828"/>
      <c r="M276" s="827">
        <v>0.2</v>
      </c>
      <c r="N276" s="827"/>
      <c r="O276" s="824">
        <f t="shared" si="94"/>
        <v>7</v>
      </c>
      <c r="P276" s="942"/>
      <c r="Q276" s="828"/>
      <c r="R276" s="827">
        <v>0.2</v>
      </c>
      <c r="S276" s="827"/>
      <c r="T276" s="846">
        <f t="shared" si="83"/>
        <v>7</v>
      </c>
      <c r="U276" s="825">
        <f t="shared" si="101"/>
        <v>0</v>
      </c>
      <c r="V276" s="828">
        <f t="shared" si="95"/>
        <v>0</v>
      </c>
      <c r="W276" s="827">
        <f t="shared" si="95"/>
        <v>0.4</v>
      </c>
      <c r="X276" s="827">
        <f t="shared" si="95"/>
        <v>0</v>
      </c>
      <c r="Y276" s="824">
        <f t="shared" si="95"/>
        <v>14</v>
      </c>
      <c r="Z276" s="838">
        <f t="shared" si="92"/>
        <v>25</v>
      </c>
      <c r="AA276" s="1037" t="str">
        <f t="shared" si="89"/>
        <v>Gừng tươi</v>
      </c>
      <c r="AB276" s="844" t="str">
        <f t="shared" si="89"/>
        <v>kg</v>
      </c>
      <c r="AC276" s="845">
        <f t="shared" si="89"/>
        <v>35</v>
      </c>
      <c r="AD276" s="858">
        <f t="shared" si="89"/>
        <v>35</v>
      </c>
      <c r="AE276" s="832">
        <f t="shared" si="97"/>
        <v>0</v>
      </c>
      <c r="AF276" s="832">
        <f t="shared" si="97"/>
        <v>0</v>
      </c>
      <c r="AG276" s="832">
        <f t="shared" si="97"/>
        <v>1.2000000000000002</v>
      </c>
      <c r="AH276" s="832">
        <f t="shared" si="97"/>
        <v>0</v>
      </c>
      <c r="AI276" s="824">
        <f t="shared" si="90"/>
        <v>42.000000000000007</v>
      </c>
      <c r="AJ276" s="879">
        <f t="shared" si="98"/>
        <v>0</v>
      </c>
      <c r="AK276" s="879">
        <f t="shared" si="98"/>
        <v>0</v>
      </c>
      <c r="AL276" s="879"/>
      <c r="AM276" s="879">
        <f t="shared" si="99"/>
        <v>0</v>
      </c>
      <c r="AN276" s="849">
        <f t="shared" si="100"/>
        <v>0</v>
      </c>
      <c r="AO276" s="825">
        <f t="shared" si="87"/>
        <v>0</v>
      </c>
      <c r="AP276" s="825">
        <f t="shared" si="87"/>
        <v>0</v>
      </c>
      <c r="AQ276" s="825">
        <f t="shared" si="87"/>
        <v>0.4</v>
      </c>
      <c r="AR276" s="825">
        <f t="shared" si="87"/>
        <v>0</v>
      </c>
      <c r="AS276" s="825">
        <f t="shared" si="87"/>
        <v>14</v>
      </c>
      <c r="AT276" s="850">
        <f t="shared" si="93"/>
        <v>0</v>
      </c>
      <c r="AU276" s="4" t="s">
        <v>808</v>
      </c>
      <c r="AV276" s="3"/>
      <c r="AW276" s="3"/>
      <c r="AX276" s="3"/>
      <c r="AY276" s="3"/>
      <c r="AZ276" s="870">
        <f>Y322</f>
        <v>2204.2999999999993</v>
      </c>
    </row>
    <row r="277" spans="1:52" ht="13.5" customHeight="1">
      <c r="A277" s="838">
        <f t="shared" si="91"/>
        <v>26</v>
      </c>
      <c r="B277" s="911" t="s">
        <v>51</v>
      </c>
      <c r="C277" s="844" t="s">
        <v>66</v>
      </c>
      <c r="D277" s="907">
        <v>100</v>
      </c>
      <c r="E277" s="824">
        <v>100</v>
      </c>
      <c r="F277" s="825"/>
      <c r="G277" s="872"/>
      <c r="H277" s="827"/>
      <c r="I277" s="842"/>
      <c r="J277" s="824">
        <f t="shared" si="82"/>
        <v>0</v>
      </c>
      <c r="K277" s="853"/>
      <c r="L277" s="828"/>
      <c r="M277" s="910"/>
      <c r="N277" s="827"/>
      <c r="O277" s="824">
        <f t="shared" si="94"/>
        <v>0</v>
      </c>
      <c r="P277" s="857"/>
      <c r="Q277" s="853"/>
      <c r="R277" s="877"/>
      <c r="S277" s="827"/>
      <c r="T277" s="846">
        <f t="shared" si="83"/>
        <v>0</v>
      </c>
      <c r="U277" s="825">
        <f t="shared" si="101"/>
        <v>0</v>
      </c>
      <c r="V277" s="828">
        <f t="shared" si="95"/>
        <v>0</v>
      </c>
      <c r="W277" s="827">
        <f t="shared" si="95"/>
        <v>0</v>
      </c>
      <c r="X277" s="827">
        <f t="shared" si="95"/>
        <v>0</v>
      </c>
      <c r="Y277" s="824">
        <f t="shared" si="95"/>
        <v>0</v>
      </c>
      <c r="Z277" s="838">
        <f t="shared" si="92"/>
        <v>26</v>
      </c>
      <c r="AA277" s="1037" t="str">
        <f t="shared" si="89"/>
        <v>Tép khô</v>
      </c>
      <c r="AB277" s="844" t="str">
        <f t="shared" si="89"/>
        <v>kg</v>
      </c>
      <c r="AC277" s="845">
        <f t="shared" si="89"/>
        <v>100</v>
      </c>
      <c r="AD277" s="858">
        <f t="shared" si="89"/>
        <v>100</v>
      </c>
      <c r="AE277" s="832">
        <f t="shared" si="97"/>
        <v>0</v>
      </c>
      <c r="AF277" s="832">
        <f t="shared" si="97"/>
        <v>0</v>
      </c>
      <c r="AG277" s="832">
        <f t="shared" si="97"/>
        <v>8</v>
      </c>
      <c r="AH277" s="832">
        <f t="shared" si="97"/>
        <v>0</v>
      </c>
      <c r="AI277" s="824">
        <f t="shared" si="90"/>
        <v>800</v>
      </c>
      <c r="AJ277" s="879">
        <f t="shared" si="98"/>
        <v>0</v>
      </c>
      <c r="AK277" s="879">
        <f t="shared" si="98"/>
        <v>0</v>
      </c>
      <c r="AL277" s="879">
        <f t="shared" si="98"/>
        <v>0</v>
      </c>
      <c r="AM277" s="879">
        <f t="shared" si="99"/>
        <v>0</v>
      </c>
      <c r="AN277" s="849">
        <f t="shared" si="100"/>
        <v>0</v>
      </c>
      <c r="AO277" s="825">
        <f t="shared" si="87"/>
        <v>0</v>
      </c>
      <c r="AP277" s="825">
        <f t="shared" si="87"/>
        <v>0</v>
      </c>
      <c r="AQ277" s="825">
        <f t="shared" si="87"/>
        <v>0</v>
      </c>
      <c r="AR277" s="825">
        <f t="shared" si="87"/>
        <v>0</v>
      </c>
      <c r="AS277" s="825">
        <f t="shared" si="87"/>
        <v>0</v>
      </c>
      <c r="AT277" s="850">
        <f t="shared" si="93"/>
        <v>0</v>
      </c>
      <c r="AU277" s="4" t="s">
        <v>809</v>
      </c>
      <c r="AV277" s="3"/>
      <c r="AW277" s="3"/>
      <c r="AX277" s="3"/>
      <c r="AY277" s="3"/>
      <c r="AZ277" s="913">
        <f>Y323</f>
        <v>0</v>
      </c>
    </row>
    <row r="278" spans="1:52" ht="13.5" customHeight="1">
      <c r="A278" s="838">
        <f t="shared" si="91"/>
        <v>27</v>
      </c>
      <c r="B278" s="920" t="s">
        <v>854</v>
      </c>
      <c r="C278" s="817" t="s">
        <v>66</v>
      </c>
      <c r="D278" s="839">
        <v>50</v>
      </c>
      <c r="E278" s="852">
        <v>50</v>
      </c>
      <c r="F278" s="825"/>
      <c r="G278" s="914"/>
      <c r="H278" s="827"/>
      <c r="I278" s="842"/>
      <c r="J278" s="824">
        <f t="shared" si="82"/>
        <v>0</v>
      </c>
      <c r="K278" s="853"/>
      <c r="L278" s="915"/>
      <c r="M278" s="827"/>
      <c r="N278" s="827"/>
      <c r="O278" s="824">
        <f t="shared" si="94"/>
        <v>0</v>
      </c>
      <c r="P278" s="865"/>
      <c r="Q278" s="853"/>
      <c r="R278" s="916"/>
      <c r="S278" s="826"/>
      <c r="T278" s="846">
        <f t="shared" si="83"/>
        <v>0</v>
      </c>
      <c r="U278" s="825">
        <f t="shared" si="101"/>
        <v>0</v>
      </c>
      <c r="V278" s="825">
        <f t="shared" si="95"/>
        <v>0</v>
      </c>
      <c r="W278" s="827">
        <f t="shared" si="95"/>
        <v>0</v>
      </c>
      <c r="X278" s="827">
        <f t="shared" si="95"/>
        <v>0</v>
      </c>
      <c r="Y278" s="824">
        <f t="shared" si="95"/>
        <v>0</v>
      </c>
      <c r="Z278" s="838">
        <f t="shared" si="92"/>
        <v>27</v>
      </c>
      <c r="AA278" s="1037" t="str">
        <f t="shared" si="89"/>
        <v xml:space="preserve">ớt quả </v>
      </c>
      <c r="AB278" s="844" t="str">
        <f t="shared" si="89"/>
        <v>kg</v>
      </c>
      <c r="AC278" s="845">
        <f t="shared" si="89"/>
        <v>50</v>
      </c>
      <c r="AD278" s="858">
        <f t="shared" si="89"/>
        <v>50</v>
      </c>
      <c r="AE278" s="832">
        <f t="shared" si="97"/>
        <v>0</v>
      </c>
      <c r="AF278" s="832">
        <f t="shared" si="97"/>
        <v>0</v>
      </c>
      <c r="AG278" s="832">
        <f t="shared" si="97"/>
        <v>2</v>
      </c>
      <c r="AH278" s="832">
        <f t="shared" si="97"/>
        <v>0</v>
      </c>
      <c r="AI278" s="824">
        <f t="shared" si="90"/>
        <v>100</v>
      </c>
      <c r="AJ278" s="879">
        <f t="shared" si="98"/>
        <v>0</v>
      </c>
      <c r="AK278" s="879">
        <f t="shared" si="98"/>
        <v>0</v>
      </c>
      <c r="AL278" s="879">
        <f t="shared" si="98"/>
        <v>0</v>
      </c>
      <c r="AM278" s="879">
        <f t="shared" si="99"/>
        <v>0</v>
      </c>
      <c r="AN278" s="849">
        <f t="shared" si="100"/>
        <v>0</v>
      </c>
      <c r="AO278" s="825">
        <f t="shared" si="87"/>
        <v>0</v>
      </c>
      <c r="AP278" s="825">
        <f t="shared" si="87"/>
        <v>0</v>
      </c>
      <c r="AQ278" s="825">
        <f t="shared" si="87"/>
        <v>0</v>
      </c>
      <c r="AR278" s="825">
        <f t="shared" si="87"/>
        <v>0</v>
      </c>
      <c r="AS278" s="825">
        <f t="shared" si="87"/>
        <v>0</v>
      </c>
      <c r="AT278" s="850">
        <f t="shared" si="93"/>
        <v>0</v>
      </c>
      <c r="AU278" s="893"/>
      <c r="AV278" s="894"/>
      <c r="AW278" s="894"/>
      <c r="AX278" s="894"/>
      <c r="AY278" s="894"/>
      <c r="AZ278" s="917"/>
    </row>
    <row r="279" spans="1:52" ht="13.5" customHeight="1">
      <c r="A279" s="838">
        <f t="shared" si="91"/>
        <v>28</v>
      </c>
      <c r="B279" s="1043" t="s">
        <v>168</v>
      </c>
      <c r="C279" s="817" t="s">
        <v>66</v>
      </c>
      <c r="D279" s="839">
        <v>120</v>
      </c>
      <c r="E279" s="852">
        <v>91</v>
      </c>
      <c r="F279" s="825"/>
      <c r="G279" s="854"/>
      <c r="H279" s="827"/>
      <c r="I279" s="842"/>
      <c r="J279" s="824">
        <f t="shared" si="82"/>
        <v>0</v>
      </c>
      <c r="K279" s="825"/>
      <c r="L279" s="853">
        <v>8</v>
      </c>
      <c r="M279" s="827"/>
      <c r="N279" s="826"/>
      <c r="O279" s="824">
        <f t="shared" si="94"/>
        <v>728</v>
      </c>
      <c r="P279" s="865"/>
      <c r="Q279" s="853"/>
      <c r="R279" s="877"/>
      <c r="S279" s="826"/>
      <c r="T279" s="846">
        <f t="shared" si="83"/>
        <v>0</v>
      </c>
      <c r="U279" s="825">
        <f t="shared" si="101"/>
        <v>0</v>
      </c>
      <c r="V279" s="825">
        <f t="shared" si="95"/>
        <v>8</v>
      </c>
      <c r="W279" s="827">
        <f t="shared" si="95"/>
        <v>0</v>
      </c>
      <c r="X279" s="826">
        <f t="shared" si="95"/>
        <v>0</v>
      </c>
      <c r="Y279" s="824">
        <f t="shared" si="95"/>
        <v>728</v>
      </c>
      <c r="Z279" s="838">
        <f t="shared" si="92"/>
        <v>28</v>
      </c>
      <c r="AA279" s="895" t="str">
        <f t="shared" si="89"/>
        <v>Thịt gà mía</v>
      </c>
      <c r="AB279" s="844" t="str">
        <f t="shared" si="89"/>
        <v>kg</v>
      </c>
      <c r="AC279" s="845">
        <f t="shared" si="89"/>
        <v>120</v>
      </c>
      <c r="AD279" s="858">
        <f t="shared" si="89"/>
        <v>91</v>
      </c>
      <c r="AE279" s="832">
        <f t="shared" si="97"/>
        <v>0</v>
      </c>
      <c r="AF279" s="832">
        <f t="shared" si="97"/>
        <v>0</v>
      </c>
      <c r="AG279" s="832">
        <f t="shared" si="97"/>
        <v>0</v>
      </c>
      <c r="AH279" s="832">
        <f t="shared" si="97"/>
        <v>0</v>
      </c>
      <c r="AI279" s="824">
        <f t="shared" si="90"/>
        <v>0</v>
      </c>
      <c r="AJ279" s="879">
        <f t="shared" si="98"/>
        <v>0</v>
      </c>
      <c r="AK279" s="879">
        <f t="shared" si="98"/>
        <v>8</v>
      </c>
      <c r="AL279" s="879">
        <f t="shared" si="98"/>
        <v>0</v>
      </c>
      <c r="AM279" s="879">
        <f t="shared" si="99"/>
        <v>0</v>
      </c>
      <c r="AN279" s="849">
        <f t="shared" si="100"/>
        <v>728</v>
      </c>
      <c r="AO279" s="825">
        <f t="shared" si="87"/>
        <v>0</v>
      </c>
      <c r="AP279" s="825">
        <f t="shared" si="87"/>
        <v>8</v>
      </c>
      <c r="AQ279" s="825">
        <f t="shared" si="87"/>
        <v>0</v>
      </c>
      <c r="AR279" s="825">
        <f t="shared" si="87"/>
        <v>0</v>
      </c>
      <c r="AS279" s="825">
        <f t="shared" si="87"/>
        <v>728</v>
      </c>
      <c r="AT279" s="850">
        <f t="shared" si="93"/>
        <v>232</v>
      </c>
      <c r="AU279" s="893"/>
      <c r="AV279" s="894"/>
      <c r="AW279" s="894"/>
      <c r="AX279" s="894"/>
      <c r="AY279" s="894"/>
      <c r="AZ279" s="918"/>
    </row>
    <row r="280" spans="1:52" ht="13.5" customHeight="1">
      <c r="A280" s="838">
        <f t="shared" si="91"/>
        <v>29</v>
      </c>
      <c r="B280" s="1043" t="s">
        <v>169</v>
      </c>
      <c r="C280" s="817" t="s">
        <v>66</v>
      </c>
      <c r="D280" s="839">
        <v>80</v>
      </c>
      <c r="E280" s="852">
        <v>75</v>
      </c>
      <c r="F280" s="825"/>
      <c r="G280" s="854"/>
      <c r="H280" s="827"/>
      <c r="I280" s="842"/>
      <c r="J280" s="824">
        <f t="shared" si="82"/>
        <v>0</v>
      </c>
      <c r="K280" s="825"/>
      <c r="L280" s="853"/>
      <c r="M280" s="827"/>
      <c r="N280" s="919"/>
      <c r="O280" s="824">
        <f t="shared" si="94"/>
        <v>0</v>
      </c>
      <c r="P280" s="857"/>
      <c r="Q280" s="853">
        <v>8</v>
      </c>
      <c r="R280" s="877"/>
      <c r="S280" s="826"/>
      <c r="T280" s="846">
        <f t="shared" si="83"/>
        <v>600</v>
      </c>
      <c r="U280" s="825">
        <f t="shared" si="101"/>
        <v>0</v>
      </c>
      <c r="V280" s="825">
        <f t="shared" si="95"/>
        <v>8</v>
      </c>
      <c r="W280" s="827">
        <f t="shared" si="95"/>
        <v>0</v>
      </c>
      <c r="X280" s="826">
        <f t="shared" si="95"/>
        <v>0</v>
      </c>
      <c r="Y280" s="824">
        <f t="shared" si="95"/>
        <v>600</v>
      </c>
      <c r="Z280" s="838">
        <f t="shared" si="92"/>
        <v>29</v>
      </c>
      <c r="AA280" s="895" t="str">
        <f t="shared" si="89"/>
        <v>Thịt ngan</v>
      </c>
      <c r="AB280" s="844" t="str">
        <f t="shared" si="89"/>
        <v>kg</v>
      </c>
      <c r="AC280" s="845">
        <f t="shared" si="89"/>
        <v>80</v>
      </c>
      <c r="AD280" s="858">
        <f t="shared" si="89"/>
        <v>75</v>
      </c>
      <c r="AE280" s="832">
        <f t="shared" si="97"/>
        <v>0</v>
      </c>
      <c r="AF280" s="832">
        <f t="shared" si="97"/>
        <v>0</v>
      </c>
      <c r="AG280" s="832">
        <f t="shared" si="97"/>
        <v>0</v>
      </c>
      <c r="AH280" s="832">
        <f t="shared" si="97"/>
        <v>0</v>
      </c>
      <c r="AI280" s="824">
        <f t="shared" si="90"/>
        <v>0</v>
      </c>
      <c r="AJ280" s="879">
        <f t="shared" si="98"/>
        <v>0</v>
      </c>
      <c r="AK280" s="879">
        <f t="shared" si="98"/>
        <v>8</v>
      </c>
      <c r="AL280" s="879">
        <f t="shared" si="98"/>
        <v>0</v>
      </c>
      <c r="AM280" s="879">
        <f t="shared" si="99"/>
        <v>0</v>
      </c>
      <c r="AN280" s="849">
        <f t="shared" si="100"/>
        <v>600</v>
      </c>
      <c r="AO280" s="825">
        <f t="shared" si="87"/>
        <v>0</v>
      </c>
      <c r="AP280" s="825">
        <f t="shared" si="87"/>
        <v>8</v>
      </c>
      <c r="AQ280" s="825">
        <f t="shared" si="87"/>
        <v>0</v>
      </c>
      <c r="AR280" s="825">
        <f t="shared" si="87"/>
        <v>0</v>
      </c>
      <c r="AS280" s="825">
        <f t="shared" si="87"/>
        <v>600</v>
      </c>
      <c r="AT280" s="850">
        <f t="shared" si="93"/>
        <v>40</v>
      </c>
      <c r="AU280" s="893"/>
      <c r="AV280" s="894"/>
      <c r="AW280" s="894"/>
      <c r="AX280" s="894"/>
      <c r="AY280" s="894"/>
      <c r="AZ280" s="918"/>
    </row>
    <row r="281" spans="1:52" ht="13.5" customHeight="1">
      <c r="A281" s="838">
        <f t="shared" si="91"/>
        <v>30</v>
      </c>
      <c r="B281" s="1043" t="s">
        <v>488</v>
      </c>
      <c r="C281" s="817" t="s">
        <v>66</v>
      </c>
      <c r="D281" s="839">
        <v>120</v>
      </c>
      <c r="E281" s="852">
        <v>113</v>
      </c>
      <c r="F281" s="825"/>
      <c r="G281" s="909"/>
      <c r="H281" s="827"/>
      <c r="I281" s="1044"/>
      <c r="J281" s="824">
        <f t="shared" si="82"/>
        <v>0</v>
      </c>
      <c r="K281" s="853"/>
      <c r="L281" s="853"/>
      <c r="M281" s="910"/>
      <c r="N281" s="827"/>
      <c r="O281" s="824">
        <f t="shared" si="94"/>
        <v>0</v>
      </c>
      <c r="P281" s="857"/>
      <c r="Q281" s="853"/>
      <c r="R281" s="877"/>
      <c r="S281" s="827" t="s">
        <v>888</v>
      </c>
      <c r="T281" s="846">
        <f t="shared" si="83"/>
        <v>0</v>
      </c>
      <c r="U281" s="825">
        <f t="shared" si="101"/>
        <v>0</v>
      </c>
      <c r="V281" s="825">
        <f t="shared" si="95"/>
        <v>0</v>
      </c>
      <c r="W281" s="827">
        <f t="shared" si="95"/>
        <v>0</v>
      </c>
      <c r="X281" s="827">
        <f t="shared" si="95"/>
        <v>0</v>
      </c>
      <c r="Y281" s="824">
        <f t="shared" si="95"/>
        <v>0</v>
      </c>
      <c r="Z281" s="838">
        <f t="shared" si="92"/>
        <v>30</v>
      </c>
      <c r="AA281" s="895" t="str">
        <f t="shared" si="89"/>
        <v>Thịt xô</v>
      </c>
      <c r="AB281" s="844" t="str">
        <f t="shared" si="89"/>
        <v>kg</v>
      </c>
      <c r="AC281" s="845">
        <f t="shared" si="89"/>
        <v>120</v>
      </c>
      <c r="AD281" s="858">
        <f t="shared" si="89"/>
        <v>113</v>
      </c>
      <c r="AE281" s="832">
        <f t="shared" si="97"/>
        <v>0</v>
      </c>
      <c r="AF281" s="832">
        <f t="shared" si="97"/>
        <v>0</v>
      </c>
      <c r="AG281" s="832">
        <f t="shared" si="97"/>
        <v>0</v>
      </c>
      <c r="AH281" s="832">
        <f t="shared" si="97"/>
        <v>0</v>
      </c>
      <c r="AI281" s="824">
        <f t="shared" si="90"/>
        <v>0</v>
      </c>
      <c r="AJ281" s="879">
        <f t="shared" si="98"/>
        <v>0</v>
      </c>
      <c r="AK281" s="879">
        <f t="shared" si="98"/>
        <v>0</v>
      </c>
      <c r="AL281" s="879">
        <f t="shared" si="98"/>
        <v>0</v>
      </c>
      <c r="AM281" s="879">
        <f t="shared" si="99"/>
        <v>0</v>
      </c>
      <c r="AN281" s="849">
        <f t="shared" si="100"/>
        <v>0</v>
      </c>
      <c r="AO281" s="825">
        <f t="shared" si="87"/>
        <v>0</v>
      </c>
      <c r="AP281" s="825">
        <f t="shared" si="87"/>
        <v>0</v>
      </c>
      <c r="AQ281" s="825">
        <f t="shared" si="87"/>
        <v>0</v>
      </c>
      <c r="AR281" s="825">
        <f t="shared" si="87"/>
        <v>0</v>
      </c>
      <c r="AS281" s="825">
        <f t="shared" si="87"/>
        <v>0</v>
      </c>
      <c r="AT281" s="850">
        <f t="shared" si="93"/>
        <v>0</v>
      </c>
      <c r="AU281" s="893"/>
      <c r="AV281" s="894"/>
      <c r="AW281" s="894"/>
      <c r="AX281" s="894"/>
      <c r="AY281" s="894"/>
      <c r="AZ281" s="918"/>
    </row>
    <row r="282" spans="1:52" ht="13.5" customHeight="1">
      <c r="A282" s="838">
        <f t="shared" si="91"/>
        <v>31</v>
      </c>
      <c r="B282" s="1045" t="s">
        <v>16</v>
      </c>
      <c r="C282" s="817" t="s">
        <v>786</v>
      </c>
      <c r="D282" s="839">
        <v>150</v>
      </c>
      <c r="E282" s="921">
        <v>145</v>
      </c>
      <c r="F282" s="825"/>
      <c r="G282" s="854"/>
      <c r="H282" s="827" t="s">
        <v>883</v>
      </c>
      <c r="I282" s="842" t="s">
        <v>883</v>
      </c>
      <c r="J282" s="824">
        <f t="shared" si="82"/>
        <v>0</v>
      </c>
      <c r="K282" s="853"/>
      <c r="L282" s="853">
        <v>4.5</v>
      </c>
      <c r="M282" s="827"/>
      <c r="N282" s="827"/>
      <c r="O282" s="824">
        <f t="shared" si="94"/>
        <v>652.5</v>
      </c>
      <c r="P282" s="865"/>
      <c r="Q282" s="853"/>
      <c r="R282" s="877"/>
      <c r="S282" s="827"/>
      <c r="T282" s="846">
        <f t="shared" si="83"/>
        <v>0</v>
      </c>
      <c r="U282" s="825">
        <f t="shared" si="101"/>
        <v>0</v>
      </c>
      <c r="V282" s="825">
        <f t="shared" si="95"/>
        <v>4.5</v>
      </c>
      <c r="W282" s="827">
        <f t="shared" si="95"/>
        <v>0</v>
      </c>
      <c r="X282" s="827">
        <f t="shared" si="95"/>
        <v>0</v>
      </c>
      <c r="Y282" s="824">
        <f t="shared" si="95"/>
        <v>652.5</v>
      </c>
      <c r="Z282" s="838">
        <f t="shared" si="92"/>
        <v>31</v>
      </c>
      <c r="AA282" s="895" t="str">
        <f t="shared" si="89"/>
        <v>Thịt nạc</v>
      </c>
      <c r="AB282" s="844" t="str">
        <f t="shared" si="89"/>
        <v>quả</v>
      </c>
      <c r="AC282" s="845">
        <f t="shared" si="89"/>
        <v>150</v>
      </c>
      <c r="AD282" s="858">
        <f t="shared" si="89"/>
        <v>145</v>
      </c>
      <c r="AE282" s="832">
        <f t="shared" si="97"/>
        <v>0</v>
      </c>
      <c r="AF282" s="832">
        <f t="shared" si="97"/>
        <v>0</v>
      </c>
      <c r="AG282" s="832">
        <f t="shared" si="97"/>
        <v>0</v>
      </c>
      <c r="AH282" s="832">
        <f t="shared" si="97"/>
        <v>0</v>
      </c>
      <c r="AI282" s="824">
        <f t="shared" si="90"/>
        <v>0</v>
      </c>
      <c r="AJ282" s="879">
        <f t="shared" si="98"/>
        <v>0</v>
      </c>
      <c r="AK282" s="879">
        <f t="shared" si="98"/>
        <v>4.5</v>
      </c>
      <c r="AL282" s="879">
        <f t="shared" si="98"/>
        <v>0</v>
      </c>
      <c r="AM282" s="879">
        <f t="shared" si="99"/>
        <v>0</v>
      </c>
      <c r="AN282" s="849">
        <f t="shared" si="100"/>
        <v>652.5</v>
      </c>
      <c r="AO282" s="825">
        <f t="shared" si="87"/>
        <v>0</v>
      </c>
      <c r="AP282" s="825">
        <f t="shared" si="87"/>
        <v>4.5</v>
      </c>
      <c r="AQ282" s="825">
        <f t="shared" si="87"/>
        <v>0</v>
      </c>
      <c r="AR282" s="825">
        <f t="shared" si="87"/>
        <v>0</v>
      </c>
      <c r="AS282" s="825">
        <f t="shared" si="87"/>
        <v>652.5</v>
      </c>
      <c r="AT282" s="850">
        <f t="shared" si="93"/>
        <v>22.5</v>
      </c>
      <c r="AU282" s="922"/>
      <c r="AV282" s="861"/>
      <c r="AW282" s="861"/>
      <c r="AX282" s="861"/>
      <c r="AY282" s="861"/>
      <c r="AZ282" s="851"/>
    </row>
    <row r="283" spans="1:52" ht="13.5" customHeight="1">
      <c r="A283" s="838">
        <f t="shared" si="91"/>
        <v>32</v>
      </c>
      <c r="B283" s="1043" t="s">
        <v>195</v>
      </c>
      <c r="C283" s="817" t="s">
        <v>66</v>
      </c>
      <c r="D283" s="839">
        <v>230</v>
      </c>
      <c r="E283" s="852">
        <v>230</v>
      </c>
      <c r="F283" s="825"/>
      <c r="G283" s="854"/>
      <c r="H283" s="923"/>
      <c r="I283" s="863"/>
      <c r="J283" s="824">
        <f t="shared" si="82"/>
        <v>0</v>
      </c>
      <c r="K283" s="825"/>
      <c r="L283" s="853">
        <v>3</v>
      </c>
      <c r="M283" s="827"/>
      <c r="N283" s="827"/>
      <c r="O283" s="824">
        <f t="shared" si="94"/>
        <v>690</v>
      </c>
      <c r="P283" s="865"/>
      <c r="Q283" s="853"/>
      <c r="R283" s="877"/>
      <c r="S283" s="827"/>
      <c r="T283" s="846">
        <f t="shared" si="83"/>
        <v>0</v>
      </c>
      <c r="U283" s="825">
        <f t="shared" si="101"/>
        <v>0</v>
      </c>
      <c r="V283" s="825">
        <f t="shared" si="95"/>
        <v>3</v>
      </c>
      <c r="W283" s="827">
        <f t="shared" si="95"/>
        <v>0</v>
      </c>
      <c r="X283" s="827">
        <f t="shared" si="95"/>
        <v>0</v>
      </c>
      <c r="Y283" s="824">
        <f t="shared" si="95"/>
        <v>690</v>
      </c>
      <c r="Z283" s="838">
        <f t="shared" si="92"/>
        <v>32</v>
      </c>
      <c r="AA283" s="895" t="str">
        <f t="shared" si="89"/>
        <v>Giò nạc</v>
      </c>
      <c r="AB283" s="844" t="str">
        <f t="shared" si="89"/>
        <v>kg</v>
      </c>
      <c r="AC283" s="845">
        <f t="shared" si="89"/>
        <v>230</v>
      </c>
      <c r="AD283" s="858">
        <f t="shared" si="89"/>
        <v>230</v>
      </c>
      <c r="AE283" s="832">
        <f t="shared" si="97"/>
        <v>0</v>
      </c>
      <c r="AF283" s="832">
        <f t="shared" si="97"/>
        <v>0</v>
      </c>
      <c r="AG283" s="832">
        <f t="shared" si="97"/>
        <v>0</v>
      </c>
      <c r="AH283" s="832">
        <f t="shared" si="97"/>
        <v>0</v>
      </c>
      <c r="AI283" s="824">
        <f t="shared" si="90"/>
        <v>0</v>
      </c>
      <c r="AJ283" s="879">
        <f t="shared" si="98"/>
        <v>0</v>
      </c>
      <c r="AK283" s="879">
        <f t="shared" si="98"/>
        <v>3</v>
      </c>
      <c r="AL283" s="879">
        <f t="shared" si="98"/>
        <v>0</v>
      </c>
      <c r="AM283" s="879">
        <f t="shared" si="99"/>
        <v>0</v>
      </c>
      <c r="AN283" s="849">
        <f t="shared" si="100"/>
        <v>690</v>
      </c>
      <c r="AO283" s="825">
        <f t="shared" si="87"/>
        <v>0</v>
      </c>
      <c r="AP283" s="825">
        <f t="shared" si="87"/>
        <v>3</v>
      </c>
      <c r="AQ283" s="825">
        <f t="shared" si="87"/>
        <v>0</v>
      </c>
      <c r="AR283" s="825">
        <f t="shared" si="87"/>
        <v>0</v>
      </c>
      <c r="AS283" s="825">
        <f t="shared" si="87"/>
        <v>690</v>
      </c>
      <c r="AT283" s="850">
        <f t="shared" si="93"/>
        <v>0</v>
      </c>
      <c r="AU283" s="922"/>
      <c r="AV283" s="861"/>
      <c r="AW283" s="861"/>
      <c r="AX283" s="861"/>
      <c r="AY283" s="861"/>
      <c r="AZ283" s="851"/>
    </row>
    <row r="284" spans="1:52" ht="13.5" customHeight="1">
      <c r="A284" s="838">
        <f t="shared" si="91"/>
        <v>33</v>
      </c>
      <c r="B284" s="1043" t="s">
        <v>898</v>
      </c>
      <c r="C284" s="817" t="s">
        <v>66</v>
      </c>
      <c r="D284" s="839">
        <v>125</v>
      </c>
      <c r="E284" s="852">
        <v>125</v>
      </c>
      <c r="F284" s="825"/>
      <c r="G284" s="909">
        <v>5</v>
      </c>
      <c r="H284" s="827"/>
      <c r="I284" s="842"/>
      <c r="J284" s="824">
        <f t="shared" si="82"/>
        <v>625</v>
      </c>
      <c r="K284" s="825"/>
      <c r="L284" s="853"/>
      <c r="M284" s="827"/>
      <c r="N284" s="827"/>
      <c r="O284" s="824">
        <f t="shared" si="94"/>
        <v>0</v>
      </c>
      <c r="P284" s="865"/>
      <c r="Q284" s="853">
        <v>8</v>
      </c>
      <c r="R284" s="877"/>
      <c r="S284" s="827"/>
      <c r="T284" s="846">
        <f t="shared" si="83"/>
        <v>1000</v>
      </c>
      <c r="U284" s="825">
        <f t="shared" si="101"/>
        <v>0</v>
      </c>
      <c r="V284" s="825">
        <f t="shared" si="95"/>
        <v>13</v>
      </c>
      <c r="W284" s="827">
        <f t="shared" si="95"/>
        <v>0</v>
      </c>
      <c r="X284" s="827">
        <f t="shared" si="95"/>
        <v>0</v>
      </c>
      <c r="Y284" s="824">
        <f t="shared" si="95"/>
        <v>1625</v>
      </c>
      <c r="Z284" s="838">
        <f t="shared" si="92"/>
        <v>33</v>
      </c>
      <c r="AA284" s="895" t="str">
        <f t="shared" si="89"/>
        <v>Thịt đl</v>
      </c>
      <c r="AB284" s="844" t="str">
        <f t="shared" si="89"/>
        <v>kg</v>
      </c>
      <c r="AC284" s="845">
        <f t="shared" si="89"/>
        <v>125</v>
      </c>
      <c r="AD284" s="858">
        <f t="shared" si="89"/>
        <v>125</v>
      </c>
      <c r="AE284" s="832">
        <f t="shared" si="97"/>
        <v>0</v>
      </c>
      <c r="AF284" s="832">
        <f t="shared" si="97"/>
        <v>0</v>
      </c>
      <c r="AG284" s="832">
        <f t="shared" si="97"/>
        <v>0</v>
      </c>
      <c r="AH284" s="832">
        <f t="shared" si="97"/>
        <v>0</v>
      </c>
      <c r="AI284" s="824">
        <f t="shared" si="90"/>
        <v>0</v>
      </c>
      <c r="AJ284" s="879">
        <f t="shared" si="98"/>
        <v>0</v>
      </c>
      <c r="AK284" s="879">
        <f t="shared" si="98"/>
        <v>13</v>
      </c>
      <c r="AL284" s="879">
        <f t="shared" si="98"/>
        <v>0</v>
      </c>
      <c r="AM284" s="879">
        <f t="shared" si="99"/>
        <v>0</v>
      </c>
      <c r="AN284" s="849">
        <f t="shared" si="100"/>
        <v>1625</v>
      </c>
      <c r="AO284" s="825">
        <f t="shared" si="87"/>
        <v>0</v>
      </c>
      <c r="AP284" s="825">
        <f t="shared" si="87"/>
        <v>13</v>
      </c>
      <c r="AQ284" s="825">
        <f t="shared" si="87"/>
        <v>0</v>
      </c>
      <c r="AR284" s="825">
        <f t="shared" si="87"/>
        <v>0</v>
      </c>
      <c r="AS284" s="825">
        <f t="shared" si="87"/>
        <v>1625</v>
      </c>
      <c r="AT284" s="850">
        <f t="shared" si="93"/>
        <v>0</v>
      </c>
      <c r="AU284" s="922"/>
      <c r="AV284" s="861"/>
      <c r="AW284" s="861"/>
      <c r="AX284" s="861"/>
      <c r="AY284" s="861"/>
      <c r="AZ284" s="851"/>
    </row>
    <row r="285" spans="1:52" ht="13.5" customHeight="1">
      <c r="A285" s="838">
        <f t="shared" si="91"/>
        <v>34</v>
      </c>
      <c r="B285" s="1043" t="s">
        <v>889</v>
      </c>
      <c r="C285" s="817" t="s">
        <v>66</v>
      </c>
      <c r="D285" s="839">
        <v>45</v>
      </c>
      <c r="E285" s="852">
        <v>40</v>
      </c>
      <c r="F285" s="825"/>
      <c r="G285" s="909"/>
      <c r="H285" s="827"/>
      <c r="I285" s="842"/>
      <c r="J285" s="824">
        <f t="shared" si="82"/>
        <v>0</v>
      </c>
      <c r="K285" s="825"/>
      <c r="L285" s="825"/>
      <c r="M285" s="827"/>
      <c r="N285" s="827"/>
      <c r="O285" s="824">
        <f t="shared" si="94"/>
        <v>0</v>
      </c>
      <c r="P285" s="865"/>
      <c r="Q285" s="853">
        <v>4</v>
      </c>
      <c r="R285" s="877"/>
      <c r="S285" s="827"/>
      <c r="T285" s="846">
        <f t="shared" si="83"/>
        <v>160</v>
      </c>
      <c r="U285" s="825">
        <f t="shared" si="101"/>
        <v>0</v>
      </c>
      <c r="V285" s="825">
        <f t="shared" si="95"/>
        <v>4</v>
      </c>
      <c r="W285" s="827">
        <f t="shared" si="95"/>
        <v>0</v>
      </c>
      <c r="X285" s="827">
        <f t="shared" si="95"/>
        <v>0</v>
      </c>
      <c r="Y285" s="824">
        <f t="shared" si="95"/>
        <v>160</v>
      </c>
      <c r="Z285" s="838">
        <f t="shared" si="92"/>
        <v>34</v>
      </c>
      <c r="AA285" s="895" t="str">
        <f t="shared" si="89"/>
        <v>Trứng</v>
      </c>
      <c r="AB285" s="844" t="str">
        <f t="shared" si="89"/>
        <v>kg</v>
      </c>
      <c r="AC285" s="845">
        <f t="shared" si="89"/>
        <v>45</v>
      </c>
      <c r="AD285" s="858">
        <f t="shared" si="89"/>
        <v>40</v>
      </c>
      <c r="AE285" s="832">
        <f t="shared" ref="AE285:AH297" si="102">AE203+AJ203-AO203</f>
        <v>0</v>
      </c>
      <c r="AF285" s="832">
        <f t="shared" si="102"/>
        <v>0</v>
      </c>
      <c r="AG285" s="832">
        <f t="shared" si="102"/>
        <v>0</v>
      </c>
      <c r="AH285" s="832">
        <f t="shared" si="102"/>
        <v>0</v>
      </c>
      <c r="AI285" s="824">
        <f t="shared" si="90"/>
        <v>0</v>
      </c>
      <c r="AJ285" s="879">
        <f t="shared" si="98"/>
        <v>0</v>
      </c>
      <c r="AK285" s="879">
        <f t="shared" si="98"/>
        <v>4</v>
      </c>
      <c r="AL285" s="879">
        <f t="shared" si="98"/>
        <v>0</v>
      </c>
      <c r="AM285" s="879">
        <f t="shared" si="99"/>
        <v>0</v>
      </c>
      <c r="AN285" s="849">
        <f t="shared" si="100"/>
        <v>160</v>
      </c>
      <c r="AO285" s="825">
        <f t="shared" si="87"/>
        <v>0</v>
      </c>
      <c r="AP285" s="825">
        <f t="shared" si="87"/>
        <v>4</v>
      </c>
      <c r="AQ285" s="825">
        <f t="shared" si="87"/>
        <v>0</v>
      </c>
      <c r="AR285" s="825">
        <f t="shared" si="87"/>
        <v>0</v>
      </c>
      <c r="AS285" s="825">
        <f t="shared" si="87"/>
        <v>160</v>
      </c>
      <c r="AT285" s="850">
        <f t="shared" si="93"/>
        <v>20</v>
      </c>
      <c r="AU285" s="922"/>
      <c r="AV285" s="861"/>
      <c r="AW285" s="861"/>
      <c r="AX285" s="861"/>
      <c r="AY285" s="861"/>
      <c r="AZ285" s="851"/>
    </row>
    <row r="286" spans="1:52" ht="13.5" customHeight="1">
      <c r="A286" s="838">
        <f t="shared" si="91"/>
        <v>35</v>
      </c>
      <c r="B286" s="1045" t="s">
        <v>3</v>
      </c>
      <c r="C286" s="817" t="s">
        <v>66</v>
      </c>
      <c r="D286" s="924">
        <v>15</v>
      </c>
      <c r="E286" s="898">
        <v>12</v>
      </c>
      <c r="F286" s="825"/>
      <c r="G286" s="872"/>
      <c r="H286" s="827"/>
      <c r="I286" s="842"/>
      <c r="J286" s="824">
        <f t="shared" si="82"/>
        <v>0</v>
      </c>
      <c r="K286" s="878"/>
      <c r="L286" s="853"/>
      <c r="M286" s="826"/>
      <c r="N286" s="827"/>
      <c r="O286" s="824">
        <f t="shared" si="94"/>
        <v>0</v>
      </c>
      <c r="P286" s="857"/>
      <c r="Q286" s="828"/>
      <c r="R286" s="925"/>
      <c r="S286" s="926"/>
      <c r="T286" s="846">
        <f t="shared" si="83"/>
        <v>0</v>
      </c>
      <c r="U286" s="825">
        <f t="shared" si="101"/>
        <v>0</v>
      </c>
      <c r="V286" s="828">
        <f t="shared" si="95"/>
        <v>0</v>
      </c>
      <c r="W286" s="827">
        <f t="shared" si="95"/>
        <v>0</v>
      </c>
      <c r="X286" s="827">
        <f t="shared" si="95"/>
        <v>0</v>
      </c>
      <c r="Y286" s="824">
        <f t="shared" si="95"/>
        <v>0</v>
      </c>
      <c r="Z286" s="838">
        <f t="shared" si="92"/>
        <v>35</v>
      </c>
      <c r="AA286" s="895" t="str">
        <f t="shared" si="89"/>
        <v>Đậu phụ</v>
      </c>
      <c r="AB286" s="844" t="str">
        <f t="shared" si="89"/>
        <v>kg</v>
      </c>
      <c r="AC286" s="845">
        <f t="shared" si="89"/>
        <v>15</v>
      </c>
      <c r="AD286" s="858">
        <f t="shared" si="89"/>
        <v>12</v>
      </c>
      <c r="AE286" s="832">
        <f t="shared" si="102"/>
        <v>0</v>
      </c>
      <c r="AF286" s="832">
        <f t="shared" si="102"/>
        <v>0</v>
      </c>
      <c r="AG286" s="832">
        <f t="shared" si="102"/>
        <v>0</v>
      </c>
      <c r="AH286" s="832">
        <f t="shared" si="102"/>
        <v>0</v>
      </c>
      <c r="AI286" s="824">
        <f t="shared" si="90"/>
        <v>0</v>
      </c>
      <c r="AJ286" s="879">
        <f t="shared" si="98"/>
        <v>0</v>
      </c>
      <c r="AK286" s="879">
        <f t="shared" si="98"/>
        <v>0</v>
      </c>
      <c r="AL286" s="879">
        <f t="shared" si="98"/>
        <v>0</v>
      </c>
      <c r="AM286" s="879">
        <f t="shared" si="99"/>
        <v>0</v>
      </c>
      <c r="AN286" s="849">
        <f t="shared" si="100"/>
        <v>0</v>
      </c>
      <c r="AO286" s="825">
        <f t="shared" si="87"/>
        <v>0</v>
      </c>
      <c r="AP286" s="825">
        <f t="shared" si="87"/>
        <v>0</v>
      </c>
      <c r="AQ286" s="825">
        <f t="shared" si="87"/>
        <v>0</v>
      </c>
      <c r="AR286" s="825">
        <f t="shared" si="87"/>
        <v>0</v>
      </c>
      <c r="AS286" s="825">
        <f t="shared" si="87"/>
        <v>0</v>
      </c>
      <c r="AT286" s="850">
        <f t="shared" si="93"/>
        <v>0</v>
      </c>
      <c r="AU286" s="922"/>
      <c r="AV286" s="861"/>
      <c r="AW286" s="861"/>
      <c r="AX286" s="861"/>
      <c r="AY286" s="861"/>
      <c r="AZ286" s="851"/>
    </row>
    <row r="287" spans="1:52" ht="13.5" customHeight="1">
      <c r="A287" s="838">
        <f t="shared" si="91"/>
        <v>36</v>
      </c>
      <c r="B287" s="1045" t="s">
        <v>53</v>
      </c>
      <c r="C287" s="817" t="s">
        <v>66</v>
      </c>
      <c r="D287" s="839">
        <v>40</v>
      </c>
      <c r="E287" s="852">
        <v>38</v>
      </c>
      <c r="F287" s="825"/>
      <c r="G287" s="872"/>
      <c r="H287" s="827"/>
      <c r="I287" s="842"/>
      <c r="J287" s="824">
        <f t="shared" si="82"/>
        <v>0</v>
      </c>
      <c r="K287" s="825"/>
      <c r="L287" s="853"/>
      <c r="M287" s="826"/>
      <c r="N287" s="827"/>
      <c r="O287" s="824">
        <f t="shared" si="94"/>
        <v>0</v>
      </c>
      <c r="P287" s="865"/>
      <c r="Q287" s="853">
        <v>8</v>
      </c>
      <c r="R287" s="925"/>
      <c r="S287" s="827"/>
      <c r="T287" s="846">
        <f t="shared" si="83"/>
        <v>304</v>
      </c>
      <c r="U287" s="825">
        <f t="shared" si="101"/>
        <v>0</v>
      </c>
      <c r="V287" s="825">
        <f t="shared" si="95"/>
        <v>8</v>
      </c>
      <c r="W287" s="827">
        <f t="shared" si="95"/>
        <v>0</v>
      </c>
      <c r="X287" s="827">
        <f t="shared" si="95"/>
        <v>0</v>
      </c>
      <c r="Y287" s="824">
        <f t="shared" si="95"/>
        <v>304</v>
      </c>
      <c r="Z287" s="838">
        <f t="shared" si="92"/>
        <v>36</v>
      </c>
      <c r="AA287" s="895" t="str">
        <f t="shared" si="89"/>
        <v>Cá trôi</v>
      </c>
      <c r="AB287" s="844" t="str">
        <f t="shared" si="89"/>
        <v>kg</v>
      </c>
      <c r="AC287" s="845">
        <f t="shared" si="89"/>
        <v>40</v>
      </c>
      <c r="AD287" s="858">
        <f t="shared" si="89"/>
        <v>38</v>
      </c>
      <c r="AE287" s="832">
        <f t="shared" si="102"/>
        <v>0</v>
      </c>
      <c r="AF287" s="832">
        <f t="shared" si="102"/>
        <v>0</v>
      </c>
      <c r="AG287" s="832">
        <f t="shared" si="102"/>
        <v>0</v>
      </c>
      <c r="AH287" s="832">
        <f t="shared" si="102"/>
        <v>0</v>
      </c>
      <c r="AI287" s="824">
        <f t="shared" si="90"/>
        <v>0</v>
      </c>
      <c r="AJ287" s="879">
        <f t="shared" si="98"/>
        <v>0</v>
      </c>
      <c r="AK287" s="879">
        <f t="shared" si="98"/>
        <v>8</v>
      </c>
      <c r="AL287" s="879">
        <f t="shared" si="98"/>
        <v>0</v>
      </c>
      <c r="AM287" s="879">
        <f t="shared" si="99"/>
        <v>0</v>
      </c>
      <c r="AN287" s="849">
        <f t="shared" si="100"/>
        <v>304</v>
      </c>
      <c r="AO287" s="825">
        <f t="shared" si="87"/>
        <v>0</v>
      </c>
      <c r="AP287" s="825">
        <f t="shared" si="87"/>
        <v>8</v>
      </c>
      <c r="AQ287" s="825">
        <f t="shared" si="87"/>
        <v>0</v>
      </c>
      <c r="AR287" s="825">
        <f t="shared" si="87"/>
        <v>0</v>
      </c>
      <c r="AS287" s="825">
        <f t="shared" si="87"/>
        <v>304</v>
      </c>
      <c r="AT287" s="850">
        <f t="shared" si="93"/>
        <v>16</v>
      </c>
      <c r="AU287" s="922"/>
      <c r="AV287" s="861"/>
      <c r="AW287" s="861"/>
      <c r="AX287" s="861"/>
      <c r="AY287" s="861"/>
      <c r="AZ287" s="851"/>
    </row>
    <row r="288" spans="1:52" ht="13.5" customHeight="1">
      <c r="A288" s="838">
        <f t="shared" si="91"/>
        <v>37</v>
      </c>
      <c r="B288" s="1045" t="s">
        <v>134</v>
      </c>
      <c r="C288" s="817" t="s">
        <v>66</v>
      </c>
      <c r="D288" s="839">
        <v>39</v>
      </c>
      <c r="E288" s="852">
        <v>39</v>
      </c>
      <c r="F288" s="825"/>
      <c r="G288" s="872"/>
      <c r="H288" s="827"/>
      <c r="I288" s="842"/>
      <c r="J288" s="824">
        <f t="shared" si="82"/>
        <v>0</v>
      </c>
      <c r="K288" s="825"/>
      <c r="L288" s="853">
        <v>9</v>
      </c>
      <c r="M288" s="826"/>
      <c r="N288" s="827"/>
      <c r="O288" s="824">
        <f t="shared" si="94"/>
        <v>351</v>
      </c>
      <c r="P288" s="865"/>
      <c r="Q288" s="853"/>
      <c r="R288" s="925"/>
      <c r="S288" s="827"/>
      <c r="T288" s="846">
        <f t="shared" si="83"/>
        <v>0</v>
      </c>
      <c r="U288" s="825">
        <f t="shared" si="101"/>
        <v>0</v>
      </c>
      <c r="V288" s="828">
        <f t="shared" si="95"/>
        <v>9</v>
      </c>
      <c r="W288" s="827">
        <f t="shared" si="95"/>
        <v>0</v>
      </c>
      <c r="X288" s="827">
        <f t="shared" si="95"/>
        <v>0</v>
      </c>
      <c r="Y288" s="824">
        <f t="shared" si="95"/>
        <v>351</v>
      </c>
      <c r="Z288" s="838">
        <f t="shared" si="92"/>
        <v>37</v>
      </c>
      <c r="AA288" s="895" t="str">
        <f t="shared" si="89"/>
        <v>Cá bạc má</v>
      </c>
      <c r="AB288" s="844" t="str">
        <f t="shared" si="89"/>
        <v>kg</v>
      </c>
      <c r="AC288" s="845">
        <f t="shared" si="89"/>
        <v>39</v>
      </c>
      <c r="AD288" s="858">
        <f t="shared" si="89"/>
        <v>39</v>
      </c>
      <c r="AE288" s="832">
        <f t="shared" si="102"/>
        <v>0</v>
      </c>
      <c r="AF288" s="832">
        <f t="shared" si="102"/>
        <v>0</v>
      </c>
      <c r="AG288" s="832">
        <f t="shared" si="102"/>
        <v>0</v>
      </c>
      <c r="AH288" s="832">
        <f t="shared" si="102"/>
        <v>0</v>
      </c>
      <c r="AI288" s="824">
        <f t="shared" si="90"/>
        <v>0</v>
      </c>
      <c r="AJ288" s="879">
        <f t="shared" si="98"/>
        <v>0</v>
      </c>
      <c r="AK288" s="879">
        <f t="shared" si="98"/>
        <v>9</v>
      </c>
      <c r="AL288" s="879">
        <f t="shared" si="98"/>
        <v>0</v>
      </c>
      <c r="AM288" s="879">
        <f t="shared" si="99"/>
        <v>0</v>
      </c>
      <c r="AN288" s="849">
        <f t="shared" si="100"/>
        <v>351</v>
      </c>
      <c r="AO288" s="825">
        <f t="shared" si="87"/>
        <v>0</v>
      </c>
      <c r="AP288" s="825">
        <f t="shared" si="87"/>
        <v>9</v>
      </c>
      <c r="AQ288" s="825">
        <f t="shared" si="87"/>
        <v>0</v>
      </c>
      <c r="AR288" s="825">
        <f t="shared" si="87"/>
        <v>0</v>
      </c>
      <c r="AS288" s="825">
        <f t="shared" si="87"/>
        <v>351</v>
      </c>
      <c r="AT288" s="850">
        <f t="shared" si="93"/>
        <v>0</v>
      </c>
      <c r="AU288" s="1502" t="s">
        <v>855</v>
      </c>
      <c r="AV288" s="1503"/>
      <c r="AW288" s="1503"/>
      <c r="AX288" s="1503"/>
      <c r="AY288" s="1503"/>
      <c r="AZ288" s="927"/>
    </row>
    <row r="289" spans="1:52" ht="13.5" customHeight="1">
      <c r="A289" s="838">
        <f t="shared" si="91"/>
        <v>38</v>
      </c>
      <c r="B289" s="931" t="s">
        <v>257</v>
      </c>
      <c r="C289" s="817" t="s">
        <v>66</v>
      </c>
      <c r="D289" s="839">
        <v>130</v>
      </c>
      <c r="E289" s="852">
        <v>130</v>
      </c>
      <c r="F289" s="866"/>
      <c r="G289" s="872"/>
      <c r="H289" s="928"/>
      <c r="I289" s="842"/>
      <c r="J289" s="824">
        <f t="shared" si="82"/>
        <v>0</v>
      </c>
      <c r="K289" s="825"/>
      <c r="L289" s="853">
        <v>2</v>
      </c>
      <c r="M289" s="826"/>
      <c r="N289" s="827"/>
      <c r="O289" s="824">
        <f t="shared" si="94"/>
        <v>260</v>
      </c>
      <c r="P289" s="857"/>
      <c r="Q289" s="828"/>
      <c r="R289" s="925"/>
      <c r="S289" s="827"/>
      <c r="T289" s="846">
        <f t="shared" si="83"/>
        <v>0</v>
      </c>
      <c r="U289" s="825">
        <f t="shared" si="101"/>
        <v>0</v>
      </c>
      <c r="V289" s="828">
        <f t="shared" si="95"/>
        <v>2</v>
      </c>
      <c r="W289" s="827">
        <f t="shared" si="95"/>
        <v>0</v>
      </c>
      <c r="X289" s="827">
        <f t="shared" si="95"/>
        <v>0</v>
      </c>
      <c r="Y289" s="824">
        <f t="shared" si="95"/>
        <v>260</v>
      </c>
      <c r="Z289" s="838">
        <f t="shared" si="92"/>
        <v>38</v>
      </c>
      <c r="AA289" s="895" t="str">
        <f t="shared" si="89"/>
        <v>Tim cật</v>
      </c>
      <c r="AB289" s="844" t="str">
        <f t="shared" si="89"/>
        <v>kg</v>
      </c>
      <c r="AC289" s="845">
        <f t="shared" si="89"/>
        <v>130</v>
      </c>
      <c r="AD289" s="858">
        <f t="shared" si="89"/>
        <v>130</v>
      </c>
      <c r="AE289" s="832">
        <f t="shared" si="102"/>
        <v>0</v>
      </c>
      <c r="AF289" s="832">
        <f t="shared" si="102"/>
        <v>0</v>
      </c>
      <c r="AG289" s="832">
        <f t="shared" si="102"/>
        <v>0</v>
      </c>
      <c r="AH289" s="832">
        <f t="shared" si="102"/>
        <v>0</v>
      </c>
      <c r="AI289" s="824">
        <f t="shared" si="90"/>
        <v>0</v>
      </c>
      <c r="AJ289" s="879">
        <f t="shared" si="98"/>
        <v>0</v>
      </c>
      <c r="AK289" s="879">
        <f t="shared" si="98"/>
        <v>2</v>
      </c>
      <c r="AL289" s="879">
        <f t="shared" si="98"/>
        <v>0</v>
      </c>
      <c r="AM289" s="879">
        <f t="shared" si="99"/>
        <v>0</v>
      </c>
      <c r="AN289" s="849">
        <f t="shared" si="100"/>
        <v>260</v>
      </c>
      <c r="AO289" s="825">
        <f t="shared" si="87"/>
        <v>0</v>
      </c>
      <c r="AP289" s="825">
        <f t="shared" si="87"/>
        <v>2</v>
      </c>
      <c r="AQ289" s="825">
        <f t="shared" si="87"/>
        <v>0</v>
      </c>
      <c r="AR289" s="825">
        <f t="shared" si="87"/>
        <v>0</v>
      </c>
      <c r="AS289" s="825">
        <f t="shared" si="87"/>
        <v>260</v>
      </c>
      <c r="AT289" s="850">
        <f t="shared" si="93"/>
        <v>0</v>
      </c>
      <c r="AU289" s="929" t="s">
        <v>811</v>
      </c>
      <c r="AV289" s="930"/>
      <c r="AW289" s="1504">
        <v>0.74</v>
      </c>
      <c r="AX289" s="1504"/>
      <c r="AY289" s="930"/>
      <c r="AZ289" s="862" t="s">
        <v>70</v>
      </c>
    </row>
    <row r="290" spans="1:52" ht="13.5" customHeight="1">
      <c r="A290" s="838">
        <f t="shared" si="91"/>
        <v>39</v>
      </c>
      <c r="B290" s="931" t="s">
        <v>171</v>
      </c>
      <c r="C290" s="817" t="s">
        <v>66</v>
      </c>
      <c r="D290" s="839">
        <v>230</v>
      </c>
      <c r="E290" s="852">
        <v>230</v>
      </c>
      <c r="F290" s="825"/>
      <c r="G290" s="872"/>
      <c r="H290" s="827"/>
      <c r="I290" s="842"/>
      <c r="J290" s="824">
        <f t="shared" si="82"/>
        <v>0</v>
      </c>
      <c r="K290" s="878"/>
      <c r="L290" s="828"/>
      <c r="M290" s="826"/>
      <c r="N290" s="827"/>
      <c r="O290" s="824">
        <f t="shared" si="94"/>
        <v>0</v>
      </c>
      <c r="P290" s="857"/>
      <c r="Q290" s="853">
        <v>2</v>
      </c>
      <c r="R290" s="877"/>
      <c r="S290" s="827"/>
      <c r="T290" s="846">
        <f t="shared" si="83"/>
        <v>460</v>
      </c>
      <c r="U290" s="878">
        <f t="shared" si="101"/>
        <v>0</v>
      </c>
      <c r="V290" s="825">
        <f t="shared" si="95"/>
        <v>2</v>
      </c>
      <c r="W290" s="827">
        <f t="shared" si="95"/>
        <v>0</v>
      </c>
      <c r="X290" s="827">
        <f t="shared" si="95"/>
        <v>0</v>
      </c>
      <c r="Y290" s="824">
        <f t="shared" si="95"/>
        <v>460</v>
      </c>
      <c r="Z290" s="838">
        <f t="shared" si="92"/>
        <v>39</v>
      </c>
      <c r="AA290" s="895" t="str">
        <f t="shared" si="89"/>
        <v>Thịt me</v>
      </c>
      <c r="AB290" s="844" t="str">
        <f t="shared" si="89"/>
        <v>kg</v>
      </c>
      <c r="AC290" s="845">
        <f t="shared" si="89"/>
        <v>230</v>
      </c>
      <c r="AD290" s="858">
        <f t="shared" si="89"/>
        <v>230</v>
      </c>
      <c r="AE290" s="832">
        <f t="shared" si="102"/>
        <v>0</v>
      </c>
      <c r="AF290" s="832">
        <f t="shared" si="102"/>
        <v>0</v>
      </c>
      <c r="AG290" s="832">
        <f t="shared" si="102"/>
        <v>0</v>
      </c>
      <c r="AH290" s="832">
        <f t="shared" si="102"/>
        <v>0</v>
      </c>
      <c r="AI290" s="824">
        <f t="shared" si="90"/>
        <v>0</v>
      </c>
      <c r="AJ290" s="879">
        <f t="shared" si="98"/>
        <v>0</v>
      </c>
      <c r="AK290" s="879">
        <f t="shared" si="98"/>
        <v>2</v>
      </c>
      <c r="AL290" s="879">
        <f t="shared" si="98"/>
        <v>0</v>
      </c>
      <c r="AM290" s="879">
        <f t="shared" si="99"/>
        <v>0</v>
      </c>
      <c r="AN290" s="849">
        <f t="shared" si="100"/>
        <v>460</v>
      </c>
      <c r="AO290" s="825">
        <f t="shared" si="87"/>
        <v>0</v>
      </c>
      <c r="AP290" s="825">
        <f t="shared" si="87"/>
        <v>2</v>
      </c>
      <c r="AQ290" s="825">
        <f t="shared" si="87"/>
        <v>0</v>
      </c>
      <c r="AR290" s="825">
        <f t="shared" si="87"/>
        <v>0</v>
      </c>
      <c r="AS290" s="825">
        <f t="shared" si="87"/>
        <v>460</v>
      </c>
      <c r="AT290" s="850">
        <f t="shared" si="93"/>
        <v>0</v>
      </c>
      <c r="AU290" s="932" t="s">
        <v>856</v>
      </c>
      <c r="AV290" s="933">
        <f>AV255</f>
        <v>115</v>
      </c>
      <c r="AW290" s="934" t="s">
        <v>27</v>
      </c>
      <c r="AX290" s="935">
        <v>0.16</v>
      </c>
      <c r="AY290" s="936" t="s">
        <v>29</v>
      </c>
      <c r="AZ290" s="937">
        <f>AV290*AX290</f>
        <v>18.400000000000002</v>
      </c>
    </row>
    <row r="291" spans="1:52" ht="13.5" customHeight="1">
      <c r="A291" s="838">
        <f t="shared" si="91"/>
        <v>40</v>
      </c>
      <c r="B291" s="1045" t="s">
        <v>892</v>
      </c>
      <c r="C291" s="817" t="s">
        <v>66</v>
      </c>
      <c r="D291" s="839">
        <v>10</v>
      </c>
      <c r="E291" s="852">
        <v>7</v>
      </c>
      <c r="F291" s="825"/>
      <c r="G291" s="854"/>
      <c r="H291" s="827"/>
      <c r="I291" s="842"/>
      <c r="J291" s="824">
        <f t="shared" si="82"/>
        <v>0</v>
      </c>
      <c r="K291" s="825"/>
      <c r="L291" s="825"/>
      <c r="M291" s="827"/>
      <c r="N291" s="827"/>
      <c r="O291" s="824">
        <f t="shared" si="94"/>
        <v>0</v>
      </c>
      <c r="P291" s="865"/>
      <c r="Q291" s="825"/>
      <c r="R291" s="877">
        <v>28</v>
      </c>
      <c r="S291" s="827"/>
      <c r="T291" s="846">
        <f t="shared" si="83"/>
        <v>196</v>
      </c>
      <c r="U291" s="825">
        <f t="shared" si="101"/>
        <v>0</v>
      </c>
      <c r="V291" s="825">
        <f t="shared" si="95"/>
        <v>0</v>
      </c>
      <c r="W291" s="827">
        <f t="shared" si="95"/>
        <v>28</v>
      </c>
      <c r="X291" s="827">
        <f t="shared" si="95"/>
        <v>0</v>
      </c>
      <c r="Y291" s="824">
        <f>SUM(J291,O291,T291)</f>
        <v>196</v>
      </c>
      <c r="Z291" s="838">
        <f t="shared" si="92"/>
        <v>40</v>
      </c>
      <c r="AA291" s="895" t="str">
        <f t="shared" si="89"/>
        <v>Bính xanh</v>
      </c>
      <c r="AB291" s="844" t="str">
        <f t="shared" si="89"/>
        <v>kg</v>
      </c>
      <c r="AC291" s="845">
        <f t="shared" si="89"/>
        <v>10</v>
      </c>
      <c r="AD291" s="858">
        <f t="shared" si="89"/>
        <v>7</v>
      </c>
      <c r="AE291" s="832">
        <f t="shared" si="102"/>
        <v>0</v>
      </c>
      <c r="AF291" s="832">
        <f t="shared" si="102"/>
        <v>0</v>
      </c>
      <c r="AG291" s="832">
        <f t="shared" si="102"/>
        <v>0</v>
      </c>
      <c r="AH291" s="832">
        <f t="shared" si="102"/>
        <v>0</v>
      </c>
      <c r="AI291" s="824">
        <f t="shared" si="90"/>
        <v>0</v>
      </c>
      <c r="AJ291" s="879">
        <f t="shared" si="98"/>
        <v>0</v>
      </c>
      <c r="AK291" s="879">
        <f t="shared" si="98"/>
        <v>0</v>
      </c>
      <c r="AL291" s="879">
        <f t="shared" si="98"/>
        <v>28</v>
      </c>
      <c r="AM291" s="879">
        <f t="shared" si="99"/>
        <v>0</v>
      </c>
      <c r="AN291" s="849">
        <f t="shared" si="100"/>
        <v>196</v>
      </c>
      <c r="AO291" s="825">
        <f t="shared" si="87"/>
        <v>0</v>
      </c>
      <c r="AP291" s="825">
        <f t="shared" si="87"/>
        <v>0</v>
      </c>
      <c r="AQ291" s="825">
        <f t="shared" si="87"/>
        <v>28</v>
      </c>
      <c r="AR291" s="825">
        <f t="shared" si="87"/>
        <v>0</v>
      </c>
      <c r="AS291" s="825">
        <f t="shared" si="87"/>
        <v>196</v>
      </c>
      <c r="AT291" s="850">
        <f t="shared" si="93"/>
        <v>84</v>
      </c>
      <c r="AU291" s="932" t="s">
        <v>857</v>
      </c>
      <c r="AV291" s="933">
        <f>AV256</f>
        <v>115</v>
      </c>
      <c r="AW291" s="934" t="s">
        <v>27</v>
      </c>
      <c r="AX291" s="935">
        <v>0.26</v>
      </c>
      <c r="AY291" s="936" t="s">
        <v>29</v>
      </c>
      <c r="AZ291" s="937">
        <f>AV291*AX291</f>
        <v>29.900000000000002</v>
      </c>
    </row>
    <row r="292" spans="1:52" ht="13.5" customHeight="1">
      <c r="A292" s="838">
        <f t="shared" si="91"/>
        <v>41</v>
      </c>
      <c r="B292" s="1045" t="s">
        <v>73</v>
      </c>
      <c r="C292" s="817" t="s">
        <v>66</v>
      </c>
      <c r="D292" s="938">
        <v>5</v>
      </c>
      <c r="E292" s="939">
        <v>4</v>
      </c>
      <c r="F292" s="825"/>
      <c r="G292" s="872"/>
      <c r="H292" s="827"/>
      <c r="I292" s="842"/>
      <c r="J292" s="824">
        <f t="shared" si="82"/>
        <v>0</v>
      </c>
      <c r="K292" s="825"/>
      <c r="L292" s="828"/>
      <c r="M292" s="827">
        <v>28</v>
      </c>
      <c r="N292" s="827"/>
      <c r="O292" s="824">
        <f t="shared" si="94"/>
        <v>112</v>
      </c>
      <c r="P292" s="820"/>
      <c r="Q292" s="828"/>
      <c r="R292" s="925"/>
      <c r="S292" s="827"/>
      <c r="T292" s="846">
        <f t="shared" si="83"/>
        <v>0</v>
      </c>
      <c r="U292" s="825">
        <f t="shared" si="101"/>
        <v>0</v>
      </c>
      <c r="V292" s="828">
        <f t="shared" si="95"/>
        <v>0</v>
      </c>
      <c r="W292" s="827">
        <f t="shared" si="95"/>
        <v>28</v>
      </c>
      <c r="X292" s="827">
        <f t="shared" si="95"/>
        <v>0</v>
      </c>
      <c r="Y292" s="824">
        <f t="shared" si="95"/>
        <v>112</v>
      </c>
      <c r="Z292" s="838">
        <f t="shared" si="92"/>
        <v>41</v>
      </c>
      <c r="AA292" s="895" t="str">
        <f t="shared" si="89"/>
        <v>Bắp cải</v>
      </c>
      <c r="AB292" s="844" t="str">
        <f t="shared" si="89"/>
        <v>kg</v>
      </c>
      <c r="AC292" s="845">
        <f t="shared" si="89"/>
        <v>5</v>
      </c>
      <c r="AD292" s="858">
        <f t="shared" si="89"/>
        <v>4</v>
      </c>
      <c r="AE292" s="832">
        <f t="shared" si="102"/>
        <v>0</v>
      </c>
      <c r="AF292" s="832">
        <f t="shared" si="102"/>
        <v>0</v>
      </c>
      <c r="AG292" s="832">
        <f t="shared" si="102"/>
        <v>0</v>
      </c>
      <c r="AH292" s="832">
        <f t="shared" si="102"/>
        <v>0</v>
      </c>
      <c r="AI292" s="824">
        <f t="shared" si="90"/>
        <v>0</v>
      </c>
      <c r="AJ292" s="879">
        <f t="shared" si="98"/>
        <v>0</v>
      </c>
      <c r="AK292" s="879">
        <f t="shared" si="98"/>
        <v>0</v>
      </c>
      <c r="AL292" s="879">
        <f t="shared" si="98"/>
        <v>28</v>
      </c>
      <c r="AM292" s="879">
        <f t="shared" si="99"/>
        <v>0</v>
      </c>
      <c r="AN292" s="849">
        <f t="shared" si="100"/>
        <v>112</v>
      </c>
      <c r="AO292" s="825">
        <f t="shared" si="87"/>
        <v>0</v>
      </c>
      <c r="AP292" s="825">
        <f t="shared" si="87"/>
        <v>0</v>
      </c>
      <c r="AQ292" s="825">
        <f t="shared" si="87"/>
        <v>28</v>
      </c>
      <c r="AR292" s="825">
        <f t="shared" si="87"/>
        <v>0</v>
      </c>
      <c r="AS292" s="825">
        <f t="shared" si="87"/>
        <v>112</v>
      </c>
      <c r="AT292" s="850">
        <f t="shared" si="93"/>
        <v>28</v>
      </c>
      <c r="AU292" s="932" t="s">
        <v>858</v>
      </c>
      <c r="AV292" s="933">
        <f>AV257</f>
        <v>115</v>
      </c>
      <c r="AW292" s="934" t="s">
        <v>27</v>
      </c>
      <c r="AX292" s="935">
        <v>0.26</v>
      </c>
      <c r="AY292" s="936" t="s">
        <v>29</v>
      </c>
      <c r="AZ292" s="937">
        <f>AV292*AX292</f>
        <v>29.900000000000002</v>
      </c>
    </row>
    <row r="293" spans="1:52" ht="13.5" customHeight="1">
      <c r="A293" s="838">
        <f t="shared" si="91"/>
        <v>42</v>
      </c>
      <c r="B293" s="1045" t="s">
        <v>478</v>
      </c>
      <c r="C293" s="817" t="s">
        <v>66</v>
      </c>
      <c r="D293" s="839">
        <v>10</v>
      </c>
      <c r="E293" s="852">
        <v>10</v>
      </c>
      <c r="F293" s="828"/>
      <c r="G293" s="854"/>
      <c r="H293" s="827">
        <v>18</v>
      </c>
      <c r="I293" s="842"/>
      <c r="J293" s="824">
        <f t="shared" si="82"/>
        <v>180</v>
      </c>
      <c r="K293" s="825"/>
      <c r="L293" s="825"/>
      <c r="M293" s="940"/>
      <c r="N293" s="827"/>
      <c r="O293" s="824">
        <f t="shared" si="94"/>
        <v>0</v>
      </c>
      <c r="P293" s="865"/>
      <c r="Q293" s="825"/>
      <c r="R293" s="877"/>
      <c r="S293" s="827"/>
      <c r="T293" s="846">
        <f t="shared" si="83"/>
        <v>0</v>
      </c>
      <c r="U293" s="825">
        <f t="shared" si="101"/>
        <v>0</v>
      </c>
      <c r="V293" s="825">
        <f t="shared" si="95"/>
        <v>0</v>
      </c>
      <c r="W293" s="827">
        <f t="shared" si="95"/>
        <v>18</v>
      </c>
      <c r="X293" s="827">
        <f t="shared" si="95"/>
        <v>0</v>
      </c>
      <c r="Y293" s="824">
        <f t="shared" si="95"/>
        <v>180</v>
      </c>
      <c r="Z293" s="838">
        <f t="shared" si="92"/>
        <v>42</v>
      </c>
      <c r="AA293" s="895" t="str">
        <f t="shared" si="89"/>
        <v>Dưa cải</v>
      </c>
      <c r="AB293" s="844" t="str">
        <f t="shared" si="89"/>
        <v>kg</v>
      </c>
      <c r="AC293" s="845">
        <f t="shared" si="89"/>
        <v>10</v>
      </c>
      <c r="AD293" s="858">
        <f t="shared" si="89"/>
        <v>10</v>
      </c>
      <c r="AE293" s="832">
        <f t="shared" si="102"/>
        <v>0</v>
      </c>
      <c r="AF293" s="832">
        <f t="shared" si="102"/>
        <v>0</v>
      </c>
      <c r="AG293" s="832">
        <f t="shared" si="102"/>
        <v>0</v>
      </c>
      <c r="AH293" s="832">
        <f t="shared" si="102"/>
        <v>0</v>
      </c>
      <c r="AI293" s="824">
        <f t="shared" si="90"/>
        <v>0</v>
      </c>
      <c r="AJ293" s="879">
        <f t="shared" si="98"/>
        <v>0</v>
      </c>
      <c r="AK293" s="879">
        <f t="shared" si="98"/>
        <v>0</v>
      </c>
      <c r="AL293" s="879">
        <f t="shared" si="98"/>
        <v>18</v>
      </c>
      <c r="AM293" s="879">
        <f t="shared" si="99"/>
        <v>0</v>
      </c>
      <c r="AN293" s="849">
        <f t="shared" si="100"/>
        <v>180</v>
      </c>
      <c r="AO293" s="825">
        <f t="shared" si="87"/>
        <v>0</v>
      </c>
      <c r="AP293" s="825">
        <f t="shared" si="87"/>
        <v>0</v>
      </c>
      <c r="AQ293" s="825">
        <f t="shared" si="87"/>
        <v>18</v>
      </c>
      <c r="AR293" s="825">
        <f t="shared" si="87"/>
        <v>0</v>
      </c>
      <c r="AS293" s="825">
        <f t="shared" si="87"/>
        <v>180</v>
      </c>
      <c r="AT293" s="850">
        <f t="shared" si="93"/>
        <v>0</v>
      </c>
      <c r="AU293" s="929" t="s">
        <v>811</v>
      </c>
      <c r="AV293" s="930"/>
      <c r="AW293" s="1504">
        <v>0.68</v>
      </c>
      <c r="AX293" s="1504"/>
      <c r="AY293" s="930"/>
      <c r="AZ293" s="941" t="s">
        <v>70</v>
      </c>
    </row>
    <row r="294" spans="1:52" ht="13.5" customHeight="1">
      <c r="A294" s="838">
        <f t="shared" si="91"/>
        <v>43</v>
      </c>
      <c r="B294" s="1046" t="s">
        <v>60</v>
      </c>
      <c r="C294" s="817" t="s">
        <v>66</v>
      </c>
      <c r="D294" s="924">
        <v>20</v>
      </c>
      <c r="E294" s="898">
        <v>20</v>
      </c>
      <c r="F294" s="853"/>
      <c r="G294" s="909"/>
      <c r="H294" s="827"/>
      <c r="I294" s="842"/>
      <c r="J294" s="824">
        <f t="shared" si="82"/>
        <v>0</v>
      </c>
      <c r="K294" s="878"/>
      <c r="L294" s="828"/>
      <c r="M294" s="899">
        <v>1</v>
      </c>
      <c r="N294" s="827"/>
      <c r="O294" s="824">
        <f t="shared" si="94"/>
        <v>20</v>
      </c>
      <c r="P294" s="942"/>
      <c r="Q294" s="828"/>
      <c r="R294" s="877">
        <v>1</v>
      </c>
      <c r="S294" s="827"/>
      <c r="T294" s="846">
        <f t="shared" si="83"/>
        <v>20</v>
      </c>
      <c r="U294" s="878">
        <f t="shared" si="101"/>
        <v>0</v>
      </c>
      <c r="V294" s="828">
        <f t="shared" si="95"/>
        <v>0</v>
      </c>
      <c r="W294" s="827">
        <f t="shared" si="95"/>
        <v>2</v>
      </c>
      <c r="X294" s="827">
        <f t="shared" si="95"/>
        <v>0</v>
      </c>
      <c r="Y294" s="824">
        <f t="shared" si="95"/>
        <v>40</v>
      </c>
      <c r="Z294" s="838">
        <f t="shared" si="92"/>
        <v>43</v>
      </c>
      <c r="AA294" s="895" t="str">
        <f t="shared" si="89"/>
        <v>Cà chua</v>
      </c>
      <c r="AB294" s="844" t="str">
        <f t="shared" si="89"/>
        <v>kg</v>
      </c>
      <c r="AC294" s="845">
        <f t="shared" si="89"/>
        <v>20</v>
      </c>
      <c r="AD294" s="858">
        <f t="shared" si="89"/>
        <v>20</v>
      </c>
      <c r="AE294" s="832">
        <f t="shared" si="102"/>
        <v>0</v>
      </c>
      <c r="AF294" s="832">
        <f t="shared" si="102"/>
        <v>0</v>
      </c>
      <c r="AG294" s="832">
        <f t="shared" si="102"/>
        <v>0</v>
      </c>
      <c r="AH294" s="832">
        <f t="shared" si="102"/>
        <v>0</v>
      </c>
      <c r="AI294" s="824">
        <f t="shared" si="90"/>
        <v>0</v>
      </c>
      <c r="AJ294" s="879">
        <f t="shared" si="98"/>
        <v>0</v>
      </c>
      <c r="AK294" s="879">
        <f t="shared" si="98"/>
        <v>0</v>
      </c>
      <c r="AL294" s="879">
        <f t="shared" si="98"/>
        <v>2</v>
      </c>
      <c r="AM294" s="879">
        <f t="shared" si="99"/>
        <v>0</v>
      </c>
      <c r="AN294" s="849">
        <f t="shared" si="100"/>
        <v>40</v>
      </c>
      <c r="AO294" s="825">
        <f t="shared" si="87"/>
        <v>0</v>
      </c>
      <c r="AP294" s="825">
        <f t="shared" si="87"/>
        <v>0</v>
      </c>
      <c r="AQ294" s="825">
        <f t="shared" si="87"/>
        <v>2</v>
      </c>
      <c r="AR294" s="825">
        <f t="shared" si="87"/>
        <v>0</v>
      </c>
      <c r="AS294" s="825">
        <f t="shared" si="87"/>
        <v>40</v>
      </c>
      <c r="AT294" s="850">
        <f t="shared" si="93"/>
        <v>0</v>
      </c>
      <c r="AU294" s="932" t="s">
        <v>856</v>
      </c>
      <c r="AV294" s="868">
        <f>AV259</f>
        <v>13</v>
      </c>
      <c r="AW294" s="934" t="s">
        <v>27</v>
      </c>
      <c r="AX294" s="935">
        <v>0.16</v>
      </c>
      <c r="AY294" s="936" t="s">
        <v>29</v>
      </c>
      <c r="AZ294" s="937">
        <f>AV294*AX294</f>
        <v>2.08</v>
      </c>
    </row>
    <row r="295" spans="1:52" ht="13.5" customHeight="1">
      <c r="A295" s="838">
        <f t="shared" si="91"/>
        <v>44</v>
      </c>
      <c r="B295" s="1045" t="s">
        <v>61</v>
      </c>
      <c r="C295" s="817" t="s">
        <v>66</v>
      </c>
      <c r="D295" s="924">
        <v>20</v>
      </c>
      <c r="E295" s="898">
        <v>20</v>
      </c>
      <c r="F295" s="825"/>
      <c r="G295" s="872"/>
      <c r="H295" s="827">
        <v>0.5</v>
      </c>
      <c r="I295" s="842"/>
      <c r="J295" s="824">
        <f t="shared" si="82"/>
        <v>10</v>
      </c>
      <c r="K295" s="943"/>
      <c r="L295" s="828"/>
      <c r="M295" s="827">
        <v>1</v>
      </c>
      <c r="N295" s="827"/>
      <c r="O295" s="824">
        <f t="shared" si="94"/>
        <v>20</v>
      </c>
      <c r="P295" s="942"/>
      <c r="Q295" s="828"/>
      <c r="R295" s="925">
        <v>0.8</v>
      </c>
      <c r="S295" s="827"/>
      <c r="T295" s="846">
        <f t="shared" ref="T295:T303" si="103">SUM(P295:S295)*$E295</f>
        <v>16</v>
      </c>
      <c r="U295" s="825">
        <f t="shared" si="101"/>
        <v>0</v>
      </c>
      <c r="V295" s="828">
        <f t="shared" si="95"/>
        <v>0</v>
      </c>
      <c r="W295" s="827">
        <f t="shared" si="95"/>
        <v>2.2999999999999998</v>
      </c>
      <c r="X295" s="827">
        <f t="shared" si="95"/>
        <v>0</v>
      </c>
      <c r="Y295" s="824">
        <f t="shared" si="95"/>
        <v>46</v>
      </c>
      <c r="Z295" s="838">
        <f t="shared" si="92"/>
        <v>44</v>
      </c>
      <c r="AA295" s="895" t="str">
        <f t="shared" si="89"/>
        <v>Hành lá</v>
      </c>
      <c r="AB295" s="844" t="str">
        <f t="shared" si="89"/>
        <v>kg</v>
      </c>
      <c r="AC295" s="845">
        <f t="shared" si="89"/>
        <v>20</v>
      </c>
      <c r="AD295" s="858">
        <f t="shared" si="89"/>
        <v>20</v>
      </c>
      <c r="AE295" s="832">
        <f t="shared" si="102"/>
        <v>0</v>
      </c>
      <c r="AF295" s="832">
        <f t="shared" si="102"/>
        <v>0</v>
      </c>
      <c r="AG295" s="832">
        <f t="shared" si="102"/>
        <v>0</v>
      </c>
      <c r="AH295" s="832">
        <f t="shared" si="102"/>
        <v>0</v>
      </c>
      <c r="AI295" s="824">
        <f t="shared" si="90"/>
        <v>0</v>
      </c>
      <c r="AJ295" s="879">
        <f t="shared" si="98"/>
        <v>0</v>
      </c>
      <c r="AK295" s="879">
        <f t="shared" si="98"/>
        <v>0</v>
      </c>
      <c r="AL295" s="879">
        <f t="shared" si="98"/>
        <v>2.2999999999999998</v>
      </c>
      <c r="AM295" s="879">
        <f t="shared" si="99"/>
        <v>0</v>
      </c>
      <c r="AN295" s="849">
        <f t="shared" si="100"/>
        <v>46</v>
      </c>
      <c r="AO295" s="825">
        <f t="shared" si="87"/>
        <v>0</v>
      </c>
      <c r="AP295" s="825">
        <f t="shared" si="87"/>
        <v>0</v>
      </c>
      <c r="AQ295" s="825">
        <f t="shared" si="87"/>
        <v>2.2999999999999998</v>
      </c>
      <c r="AR295" s="825">
        <f t="shared" si="87"/>
        <v>0</v>
      </c>
      <c r="AS295" s="825">
        <f t="shared" si="87"/>
        <v>46</v>
      </c>
      <c r="AT295" s="850">
        <f t="shared" si="93"/>
        <v>0</v>
      </c>
      <c r="AU295" s="932" t="s">
        <v>857</v>
      </c>
      <c r="AV295" s="868">
        <f>AV260</f>
        <v>13</v>
      </c>
      <c r="AW295" s="934" t="s">
        <v>27</v>
      </c>
      <c r="AX295" s="935">
        <v>0.28999999999999998</v>
      </c>
      <c r="AY295" s="944" t="s">
        <v>29</v>
      </c>
      <c r="AZ295" s="945">
        <f>AV295*AX295</f>
        <v>3.7699999999999996</v>
      </c>
    </row>
    <row r="296" spans="1:52" ht="13.5" customHeight="1">
      <c r="A296" s="838">
        <f t="shared" si="91"/>
        <v>45</v>
      </c>
      <c r="B296" s="1047" t="s">
        <v>160</v>
      </c>
      <c r="C296" s="817" t="s">
        <v>66</v>
      </c>
      <c r="D296" s="924">
        <v>14</v>
      </c>
      <c r="E296" s="898">
        <v>12</v>
      </c>
      <c r="F296" s="828"/>
      <c r="G296" s="854"/>
      <c r="H296" s="827"/>
      <c r="I296" s="842"/>
      <c r="J296" s="824">
        <f t="shared" si="82"/>
        <v>0</v>
      </c>
      <c r="K296" s="878"/>
      <c r="L296" s="946"/>
      <c r="M296" s="899"/>
      <c r="N296" s="827"/>
      <c r="O296" s="824">
        <f t="shared" si="94"/>
        <v>0</v>
      </c>
      <c r="P296" s="878"/>
      <c r="Q296" s="828"/>
      <c r="R296" s="826">
        <v>2</v>
      </c>
      <c r="S296" s="827"/>
      <c r="T296" s="846">
        <f t="shared" si="103"/>
        <v>24</v>
      </c>
      <c r="U296" s="825">
        <f t="shared" si="101"/>
        <v>0</v>
      </c>
      <c r="V296" s="825">
        <f t="shared" si="95"/>
        <v>0</v>
      </c>
      <c r="W296" s="827">
        <f t="shared" si="95"/>
        <v>2</v>
      </c>
      <c r="X296" s="827">
        <f t="shared" si="95"/>
        <v>0</v>
      </c>
      <c r="Y296" s="824">
        <f t="shared" si="95"/>
        <v>24</v>
      </c>
      <c r="Z296" s="838">
        <f t="shared" si="92"/>
        <v>45</v>
      </c>
      <c r="AA296" s="895" t="str">
        <f t="shared" si="89"/>
        <v>Giá đậu</v>
      </c>
      <c r="AB296" s="844" t="str">
        <f t="shared" si="89"/>
        <v>kg</v>
      </c>
      <c r="AC296" s="845">
        <f t="shared" si="89"/>
        <v>14</v>
      </c>
      <c r="AD296" s="858">
        <f t="shared" si="89"/>
        <v>12</v>
      </c>
      <c r="AE296" s="832">
        <f t="shared" si="102"/>
        <v>0</v>
      </c>
      <c r="AF296" s="832">
        <f t="shared" si="102"/>
        <v>0</v>
      </c>
      <c r="AG296" s="832">
        <f t="shared" si="102"/>
        <v>0</v>
      </c>
      <c r="AH296" s="832">
        <f t="shared" si="102"/>
        <v>0</v>
      </c>
      <c r="AI296" s="824">
        <f t="shared" si="90"/>
        <v>0</v>
      </c>
      <c r="AJ296" s="879">
        <f t="shared" si="98"/>
        <v>0</v>
      </c>
      <c r="AK296" s="879">
        <f t="shared" si="98"/>
        <v>0</v>
      </c>
      <c r="AL296" s="879">
        <f t="shared" si="98"/>
        <v>2</v>
      </c>
      <c r="AM296" s="879">
        <f t="shared" si="99"/>
        <v>0</v>
      </c>
      <c r="AN296" s="849">
        <f t="shared" si="100"/>
        <v>24</v>
      </c>
      <c r="AO296" s="825">
        <f t="shared" si="87"/>
        <v>0</v>
      </c>
      <c r="AP296" s="825">
        <f t="shared" si="87"/>
        <v>0</v>
      </c>
      <c r="AQ296" s="825">
        <f t="shared" si="87"/>
        <v>2</v>
      </c>
      <c r="AR296" s="825">
        <f t="shared" si="87"/>
        <v>0</v>
      </c>
      <c r="AS296" s="825">
        <f t="shared" si="87"/>
        <v>24</v>
      </c>
      <c r="AT296" s="850">
        <f t="shared" si="93"/>
        <v>4</v>
      </c>
      <c r="AU296" s="932" t="s">
        <v>858</v>
      </c>
      <c r="AV296" s="868">
        <f>AV261</f>
        <v>13</v>
      </c>
      <c r="AW296" s="934" t="s">
        <v>27</v>
      </c>
      <c r="AX296" s="1048">
        <v>0.28999999999999998</v>
      </c>
      <c r="AY296" s="944" t="s">
        <v>29</v>
      </c>
      <c r="AZ296" s="945">
        <f>AV296*AX296</f>
        <v>3.7699999999999996</v>
      </c>
    </row>
    <row r="297" spans="1:52" ht="13.5" customHeight="1">
      <c r="A297" s="838">
        <f t="shared" si="91"/>
        <v>46</v>
      </c>
      <c r="B297" s="1046" t="s">
        <v>161</v>
      </c>
      <c r="C297" s="896" t="s">
        <v>389</v>
      </c>
      <c r="D297" s="897">
        <v>13</v>
      </c>
      <c r="E297" s="898">
        <v>13</v>
      </c>
      <c r="F297" s="884"/>
      <c r="G297" s="854"/>
      <c r="H297" s="885"/>
      <c r="I297" s="842"/>
      <c r="J297" s="824">
        <f t="shared" si="82"/>
        <v>0</v>
      </c>
      <c r="K297" s="828"/>
      <c r="L297" s="828"/>
      <c r="M297" s="899"/>
      <c r="N297" s="827"/>
      <c r="O297" s="824">
        <f t="shared" si="94"/>
        <v>0</v>
      </c>
      <c r="P297" s="900"/>
      <c r="Q297" s="828"/>
      <c r="R297" s="901"/>
      <c r="S297" s="827"/>
      <c r="T297" s="846">
        <f t="shared" si="103"/>
        <v>0</v>
      </c>
      <c r="U297" s="825">
        <f t="shared" si="101"/>
        <v>0</v>
      </c>
      <c r="V297" s="825">
        <f t="shared" si="95"/>
        <v>0</v>
      </c>
      <c r="W297" s="827">
        <f t="shared" si="95"/>
        <v>0</v>
      </c>
      <c r="X297" s="827">
        <f t="shared" si="95"/>
        <v>0</v>
      </c>
      <c r="Y297" s="824">
        <f t="shared" si="95"/>
        <v>0</v>
      </c>
      <c r="Z297" s="838">
        <f t="shared" si="92"/>
        <v>46</v>
      </c>
      <c r="AA297" s="895" t="str">
        <f t="shared" si="89"/>
        <v>Rau sống</v>
      </c>
      <c r="AB297" s="844" t="str">
        <f t="shared" si="89"/>
        <v>lít</v>
      </c>
      <c r="AC297" s="845">
        <f t="shared" si="89"/>
        <v>13</v>
      </c>
      <c r="AD297" s="858">
        <f t="shared" si="89"/>
        <v>13</v>
      </c>
      <c r="AE297" s="832">
        <f t="shared" si="102"/>
        <v>0</v>
      </c>
      <c r="AF297" s="832">
        <f t="shared" si="102"/>
        <v>0</v>
      </c>
      <c r="AG297" s="832">
        <f t="shared" si="102"/>
        <v>0</v>
      </c>
      <c r="AH297" s="832">
        <f t="shared" si="102"/>
        <v>0</v>
      </c>
      <c r="AI297" s="824">
        <f t="shared" si="90"/>
        <v>0</v>
      </c>
      <c r="AJ297" s="879">
        <f t="shared" si="98"/>
        <v>0</v>
      </c>
      <c r="AK297" s="879">
        <f t="shared" si="98"/>
        <v>0</v>
      </c>
      <c r="AL297" s="879">
        <f t="shared" si="98"/>
        <v>0</v>
      </c>
      <c r="AM297" s="879">
        <f t="shared" si="99"/>
        <v>0</v>
      </c>
      <c r="AN297" s="849">
        <f t="shared" si="100"/>
        <v>0</v>
      </c>
      <c r="AO297" s="825">
        <f t="shared" si="87"/>
        <v>0</v>
      </c>
      <c r="AP297" s="825">
        <f t="shared" si="87"/>
        <v>0</v>
      </c>
      <c r="AQ297" s="825">
        <f t="shared" si="87"/>
        <v>0</v>
      </c>
      <c r="AR297" s="825">
        <f t="shared" si="87"/>
        <v>0</v>
      </c>
      <c r="AS297" s="825">
        <f t="shared" si="87"/>
        <v>0</v>
      </c>
      <c r="AT297" s="850">
        <f t="shared" si="93"/>
        <v>0</v>
      </c>
      <c r="AU297" s="1566" t="s">
        <v>859</v>
      </c>
      <c r="AV297" s="1567"/>
      <c r="AW297" s="1567"/>
      <c r="AX297" s="1567"/>
      <c r="AY297" s="1185"/>
      <c r="AZ297" s="937"/>
    </row>
    <row r="298" spans="1:52" ht="13.5" customHeight="1">
      <c r="A298" s="838">
        <f>IF(B298&lt;&gt;"",MAX($A297:$A297)+1,"")</f>
        <v>47</v>
      </c>
      <c r="B298" s="1046" t="s">
        <v>636</v>
      </c>
      <c r="C298" s="844" t="s">
        <v>66</v>
      </c>
      <c r="D298" s="907">
        <v>20</v>
      </c>
      <c r="E298" s="824">
        <v>20</v>
      </c>
      <c r="F298" s="905"/>
      <c r="G298" s="854"/>
      <c r="H298" s="863"/>
      <c r="I298" s="842"/>
      <c r="J298" s="824">
        <f t="shared" si="82"/>
        <v>0</v>
      </c>
      <c r="K298" s="825"/>
      <c r="L298" s="825"/>
      <c r="M298" s="827"/>
      <c r="N298" s="827"/>
      <c r="O298" s="824">
        <f t="shared" si="94"/>
        <v>0</v>
      </c>
      <c r="P298" s="825"/>
      <c r="Q298" s="825"/>
      <c r="R298" s="827"/>
      <c r="S298" s="827"/>
      <c r="T298" s="846">
        <f t="shared" si="103"/>
        <v>0</v>
      </c>
      <c r="U298" s="825">
        <f t="shared" si="101"/>
        <v>0</v>
      </c>
      <c r="V298" s="825">
        <f t="shared" si="95"/>
        <v>0</v>
      </c>
      <c r="W298" s="827">
        <f t="shared" si="95"/>
        <v>0</v>
      </c>
      <c r="X298" s="827">
        <f t="shared" si="95"/>
        <v>0</v>
      </c>
      <c r="Y298" s="824">
        <f t="shared" si="95"/>
        <v>0</v>
      </c>
      <c r="Z298" s="838">
        <f t="shared" si="92"/>
        <v>47</v>
      </c>
      <c r="AA298" s="895" t="str">
        <f t="shared" si="89"/>
        <v>Rau mùi</v>
      </c>
      <c r="AB298" s="844" t="str">
        <f t="shared" si="89"/>
        <v>kg</v>
      </c>
      <c r="AC298" s="845">
        <f t="shared" si="89"/>
        <v>20</v>
      </c>
      <c r="AD298" s="858">
        <f t="shared" si="89"/>
        <v>20</v>
      </c>
      <c r="AE298" s="832">
        <f t="shared" ref="AE298:AH305" si="104">AE217+AJ217-AO217</f>
        <v>0</v>
      </c>
      <c r="AF298" s="832">
        <f t="shared" si="104"/>
        <v>0</v>
      </c>
      <c r="AG298" s="832">
        <f t="shared" si="104"/>
        <v>0</v>
      </c>
      <c r="AH298" s="832">
        <f t="shared" si="104"/>
        <v>0</v>
      </c>
      <c r="AI298" s="824">
        <f t="shared" si="90"/>
        <v>0</v>
      </c>
      <c r="AJ298" s="879">
        <f t="shared" si="98"/>
        <v>0</v>
      </c>
      <c r="AK298" s="879">
        <f t="shared" si="98"/>
        <v>0</v>
      </c>
      <c r="AL298" s="879">
        <f t="shared" si="98"/>
        <v>0</v>
      </c>
      <c r="AM298" s="879">
        <f t="shared" si="99"/>
        <v>0</v>
      </c>
      <c r="AN298" s="849">
        <f t="shared" si="100"/>
        <v>0</v>
      </c>
      <c r="AO298" s="825">
        <f t="shared" si="87"/>
        <v>0</v>
      </c>
      <c r="AP298" s="825">
        <f t="shared" si="87"/>
        <v>0</v>
      </c>
      <c r="AQ298" s="825">
        <f t="shared" si="87"/>
        <v>0</v>
      </c>
      <c r="AR298" s="825">
        <f t="shared" si="87"/>
        <v>0</v>
      </c>
      <c r="AS298" s="825">
        <f t="shared" si="87"/>
        <v>0</v>
      </c>
      <c r="AT298" s="850">
        <f t="shared" si="93"/>
        <v>0</v>
      </c>
      <c r="AU298" s="948"/>
      <c r="AV298" s="934"/>
      <c r="AW298" s="934"/>
      <c r="AX298" s="935"/>
      <c r="AY298" s="936" t="s">
        <v>29</v>
      </c>
      <c r="AZ298" s="937">
        <f>AV298*AX298</f>
        <v>0</v>
      </c>
    </row>
    <row r="299" spans="1:52" ht="13.5" customHeight="1">
      <c r="A299" s="838">
        <f>IF(B299&lt;&gt;"",MAX($A298:$A298)+1,"")</f>
        <v>48</v>
      </c>
      <c r="B299" s="1046" t="s">
        <v>893</v>
      </c>
      <c r="C299" s="844" t="s">
        <v>66</v>
      </c>
      <c r="D299" s="907">
        <v>25</v>
      </c>
      <c r="E299" s="824">
        <v>25</v>
      </c>
      <c r="F299" s="905"/>
      <c r="G299" s="854"/>
      <c r="H299" s="863"/>
      <c r="I299" s="842"/>
      <c r="J299" s="824">
        <f>SUM(F299:I299)*$E299</f>
        <v>0</v>
      </c>
      <c r="K299" s="825"/>
      <c r="L299" s="825"/>
      <c r="M299" s="827"/>
      <c r="N299" s="827"/>
      <c r="O299" s="824">
        <f t="shared" si="94"/>
        <v>0</v>
      </c>
      <c r="P299" s="825"/>
      <c r="Q299" s="825"/>
      <c r="R299" s="827">
        <v>4</v>
      </c>
      <c r="S299" s="827"/>
      <c r="T299" s="846">
        <f t="shared" si="103"/>
        <v>100</v>
      </c>
      <c r="U299" s="825">
        <f t="shared" si="101"/>
        <v>0</v>
      </c>
      <c r="V299" s="825">
        <f t="shared" si="95"/>
        <v>0</v>
      </c>
      <c r="W299" s="827">
        <f t="shared" si="95"/>
        <v>4</v>
      </c>
      <c r="X299" s="827">
        <f t="shared" si="95"/>
        <v>0</v>
      </c>
      <c r="Y299" s="824">
        <f t="shared" si="95"/>
        <v>100</v>
      </c>
      <c r="Z299" s="838">
        <f t="shared" si="92"/>
        <v>48</v>
      </c>
      <c r="AA299" s="895" t="str">
        <f t="shared" si="89"/>
        <v>Măng</v>
      </c>
      <c r="AB299" s="844" t="str">
        <f t="shared" si="89"/>
        <v>kg</v>
      </c>
      <c r="AC299" s="845">
        <f t="shared" si="89"/>
        <v>25</v>
      </c>
      <c r="AD299" s="858">
        <f t="shared" si="89"/>
        <v>25</v>
      </c>
      <c r="AE299" s="832">
        <f t="shared" si="104"/>
        <v>0</v>
      </c>
      <c r="AF299" s="832">
        <f t="shared" si="104"/>
        <v>0</v>
      </c>
      <c r="AG299" s="832">
        <f t="shared" si="104"/>
        <v>0</v>
      </c>
      <c r="AH299" s="832">
        <f t="shared" si="104"/>
        <v>0</v>
      </c>
      <c r="AI299" s="824">
        <f t="shared" si="90"/>
        <v>0</v>
      </c>
      <c r="AJ299" s="879">
        <f t="shared" si="98"/>
        <v>0</v>
      </c>
      <c r="AK299" s="879">
        <f t="shared" si="98"/>
        <v>0</v>
      </c>
      <c r="AL299" s="879">
        <f t="shared" si="98"/>
        <v>4</v>
      </c>
      <c r="AM299" s="879">
        <f t="shared" si="99"/>
        <v>0</v>
      </c>
      <c r="AN299" s="849">
        <f t="shared" si="100"/>
        <v>100</v>
      </c>
      <c r="AO299" s="825">
        <f t="shared" si="87"/>
        <v>0</v>
      </c>
      <c r="AP299" s="825">
        <f t="shared" si="87"/>
        <v>0</v>
      </c>
      <c r="AQ299" s="825">
        <f t="shared" si="87"/>
        <v>4</v>
      </c>
      <c r="AR299" s="825">
        <f t="shared" si="87"/>
        <v>0</v>
      </c>
      <c r="AS299" s="825">
        <f t="shared" si="87"/>
        <v>100</v>
      </c>
      <c r="AT299" s="850">
        <f t="shared" si="93"/>
        <v>0</v>
      </c>
      <c r="AU299" s="948"/>
      <c r="AV299" s="934"/>
      <c r="AW299" s="934"/>
      <c r="AX299" s="935"/>
      <c r="AY299" s="936" t="s">
        <v>29</v>
      </c>
      <c r="AZ299" s="937">
        <f>AV299*AX299</f>
        <v>0</v>
      </c>
    </row>
    <row r="300" spans="1:52" ht="13.5" customHeight="1">
      <c r="A300" s="838">
        <f t="shared" ref="A300:A314" si="105">IF(B300&lt;&gt;"",MAX($A298:$A299)+1,"")</f>
        <v>49</v>
      </c>
      <c r="B300" s="1046" t="s">
        <v>126</v>
      </c>
      <c r="C300" s="844" t="s">
        <v>66</v>
      </c>
      <c r="D300" s="949">
        <v>15</v>
      </c>
      <c r="E300" s="950">
        <v>15</v>
      </c>
      <c r="F300" s="905"/>
      <c r="G300" s="872"/>
      <c r="H300" s="842"/>
      <c r="I300" s="842"/>
      <c r="J300" s="824">
        <f>SUM(F300:I300)*$E300</f>
        <v>0</v>
      </c>
      <c r="K300" s="878"/>
      <c r="L300" s="828"/>
      <c r="M300" s="826">
        <v>4</v>
      </c>
      <c r="N300" s="827"/>
      <c r="O300" s="824">
        <f t="shared" si="94"/>
        <v>60</v>
      </c>
      <c r="P300" s="825"/>
      <c r="Q300" s="828"/>
      <c r="R300" s="826"/>
      <c r="S300" s="827"/>
      <c r="T300" s="846">
        <f t="shared" si="103"/>
        <v>0</v>
      </c>
      <c r="U300" s="825">
        <f t="shared" si="101"/>
        <v>0</v>
      </c>
      <c r="V300" s="825">
        <f t="shared" si="95"/>
        <v>0</v>
      </c>
      <c r="W300" s="827">
        <f t="shared" si="95"/>
        <v>4</v>
      </c>
      <c r="X300" s="827">
        <f t="shared" si="95"/>
        <v>0</v>
      </c>
      <c r="Y300" s="824">
        <f t="shared" si="95"/>
        <v>60</v>
      </c>
      <c r="Z300" s="838">
        <f t="shared" si="92"/>
        <v>49</v>
      </c>
      <c r="AA300" s="895" t="str">
        <f t="shared" si="89"/>
        <v>Mướp đắng</v>
      </c>
      <c r="AB300" s="844" t="str">
        <f t="shared" si="89"/>
        <v>kg</v>
      </c>
      <c r="AC300" s="845">
        <f t="shared" si="89"/>
        <v>15</v>
      </c>
      <c r="AD300" s="858">
        <f t="shared" si="89"/>
        <v>15</v>
      </c>
      <c r="AE300" s="832">
        <f t="shared" si="104"/>
        <v>0</v>
      </c>
      <c r="AF300" s="832">
        <f t="shared" si="104"/>
        <v>0</v>
      </c>
      <c r="AG300" s="832">
        <f t="shared" si="104"/>
        <v>0</v>
      </c>
      <c r="AH300" s="832">
        <f t="shared" si="104"/>
        <v>0</v>
      </c>
      <c r="AI300" s="824">
        <f t="shared" si="90"/>
        <v>0</v>
      </c>
      <c r="AJ300" s="879">
        <f t="shared" si="98"/>
        <v>0</v>
      </c>
      <c r="AK300" s="879">
        <f t="shared" si="98"/>
        <v>0</v>
      </c>
      <c r="AL300" s="879">
        <f t="shared" si="98"/>
        <v>4</v>
      </c>
      <c r="AM300" s="879">
        <f t="shared" si="99"/>
        <v>0</v>
      </c>
      <c r="AN300" s="849">
        <f t="shared" si="100"/>
        <v>60</v>
      </c>
      <c r="AO300" s="825">
        <f t="shared" si="87"/>
        <v>0</v>
      </c>
      <c r="AP300" s="825">
        <f t="shared" si="87"/>
        <v>0</v>
      </c>
      <c r="AQ300" s="825">
        <f t="shared" si="87"/>
        <v>4</v>
      </c>
      <c r="AR300" s="825">
        <f t="shared" si="87"/>
        <v>0</v>
      </c>
      <c r="AS300" s="825">
        <f t="shared" si="87"/>
        <v>60</v>
      </c>
      <c r="AT300" s="850">
        <f t="shared" si="93"/>
        <v>0</v>
      </c>
      <c r="AU300" s="1566" t="s">
        <v>860</v>
      </c>
      <c r="AV300" s="1567"/>
      <c r="AW300" s="1567"/>
      <c r="AX300" s="1567"/>
      <c r="AY300" s="936" t="str">
        <f>AY301</f>
        <v>=</v>
      </c>
      <c r="AZ300" s="937">
        <f ca="1">AZ223</f>
        <v>14.45999999999998</v>
      </c>
    </row>
    <row r="301" spans="1:52" ht="13.5" customHeight="1">
      <c r="A301" s="838">
        <f t="shared" si="105"/>
        <v>50</v>
      </c>
      <c r="B301" s="1046" t="s">
        <v>894</v>
      </c>
      <c r="C301" s="844" t="s">
        <v>66</v>
      </c>
      <c r="D301" s="907">
        <v>12</v>
      </c>
      <c r="E301" s="824">
        <v>12</v>
      </c>
      <c r="F301" s="905"/>
      <c r="G301" s="909"/>
      <c r="H301" s="842"/>
      <c r="I301" s="842"/>
      <c r="J301" s="824">
        <f>SUM(F301:I301)*$E301</f>
        <v>0</v>
      </c>
      <c r="K301" s="825"/>
      <c r="L301" s="828"/>
      <c r="M301" s="827"/>
      <c r="N301" s="827"/>
      <c r="O301" s="824">
        <f t="shared" si="94"/>
        <v>0</v>
      </c>
      <c r="P301" s="853"/>
      <c r="Q301" s="828"/>
      <c r="R301" s="826"/>
      <c r="S301" s="827"/>
      <c r="T301" s="846">
        <f t="shared" si="103"/>
        <v>0</v>
      </c>
      <c r="U301" s="825">
        <f t="shared" si="101"/>
        <v>0</v>
      </c>
      <c r="V301" s="825">
        <f t="shared" si="95"/>
        <v>0</v>
      </c>
      <c r="W301" s="827">
        <f t="shared" si="95"/>
        <v>0</v>
      </c>
      <c r="X301" s="827">
        <f t="shared" si="95"/>
        <v>0</v>
      </c>
      <c r="Y301" s="824">
        <f t="shared" si="95"/>
        <v>0</v>
      </c>
      <c r="Z301" s="838">
        <f t="shared" si="92"/>
        <v>50</v>
      </c>
      <c r="AA301" s="895" t="str">
        <f t="shared" si="89"/>
        <v>Cà xanh</v>
      </c>
      <c r="AB301" s="844" t="str">
        <f t="shared" si="89"/>
        <v>kg</v>
      </c>
      <c r="AC301" s="845">
        <f t="shared" si="89"/>
        <v>12</v>
      </c>
      <c r="AD301" s="858">
        <f t="shared" si="89"/>
        <v>12</v>
      </c>
      <c r="AE301" s="832">
        <f t="shared" si="104"/>
        <v>0</v>
      </c>
      <c r="AF301" s="832">
        <f t="shared" si="104"/>
        <v>0</v>
      </c>
      <c r="AG301" s="832">
        <f t="shared" si="104"/>
        <v>0</v>
      </c>
      <c r="AH301" s="832">
        <f t="shared" si="104"/>
        <v>0</v>
      </c>
      <c r="AI301" s="824">
        <f t="shared" si="90"/>
        <v>0</v>
      </c>
      <c r="AJ301" s="879">
        <f t="shared" si="98"/>
        <v>0</v>
      </c>
      <c r="AK301" s="879">
        <f t="shared" si="98"/>
        <v>0</v>
      </c>
      <c r="AL301" s="879">
        <f t="shared" si="98"/>
        <v>0</v>
      </c>
      <c r="AM301" s="879">
        <f t="shared" si="99"/>
        <v>0</v>
      </c>
      <c r="AN301" s="849">
        <f t="shared" si="100"/>
        <v>0</v>
      </c>
      <c r="AO301" s="825">
        <f t="shared" si="87"/>
        <v>0</v>
      </c>
      <c r="AP301" s="825">
        <f t="shared" si="87"/>
        <v>0</v>
      </c>
      <c r="AQ301" s="825">
        <f t="shared" si="87"/>
        <v>0</v>
      </c>
      <c r="AR301" s="825">
        <f t="shared" si="87"/>
        <v>0</v>
      </c>
      <c r="AS301" s="825">
        <f t="shared" si="87"/>
        <v>0</v>
      </c>
      <c r="AT301" s="850">
        <f t="shared" si="93"/>
        <v>0</v>
      </c>
      <c r="AU301" s="1568" t="s">
        <v>69</v>
      </c>
      <c r="AV301" s="1569"/>
      <c r="AW301" s="1569"/>
      <c r="AX301" s="1569"/>
      <c r="AY301" s="936" t="s">
        <v>29</v>
      </c>
      <c r="AZ301" s="945">
        <f ca="1">SUM(AZ290:AZ300)</f>
        <v>102.27999999999997</v>
      </c>
    </row>
    <row r="302" spans="1:52" ht="13.5" customHeight="1">
      <c r="A302" s="838">
        <f t="shared" si="105"/>
        <v>51</v>
      </c>
      <c r="B302" s="1045" t="s">
        <v>64</v>
      </c>
      <c r="C302" s="844" t="s">
        <v>66</v>
      </c>
      <c r="D302" s="907">
        <v>13</v>
      </c>
      <c r="E302" s="824">
        <v>13</v>
      </c>
      <c r="F302" s="905"/>
      <c r="G302" s="854"/>
      <c r="H302" s="863"/>
      <c r="I302" s="842"/>
      <c r="J302" s="824">
        <f t="shared" ref="J302:J314" si="106">SUM(F302:I302)*$E302</f>
        <v>0</v>
      </c>
      <c r="K302" s="825"/>
      <c r="L302" s="828"/>
      <c r="M302" s="827">
        <v>5</v>
      </c>
      <c r="N302" s="827"/>
      <c r="O302" s="824">
        <f t="shared" si="94"/>
        <v>65</v>
      </c>
      <c r="P302" s="825"/>
      <c r="Q302" s="825"/>
      <c r="R302" s="827"/>
      <c r="S302" s="827"/>
      <c r="T302" s="846">
        <f t="shared" si="103"/>
        <v>0</v>
      </c>
      <c r="U302" s="825">
        <f t="shared" si="101"/>
        <v>0</v>
      </c>
      <c r="V302" s="825">
        <f t="shared" si="95"/>
        <v>0</v>
      </c>
      <c r="W302" s="827">
        <f t="shared" si="95"/>
        <v>5</v>
      </c>
      <c r="X302" s="827">
        <f t="shared" si="95"/>
        <v>0</v>
      </c>
      <c r="Y302" s="824">
        <f t="shared" si="95"/>
        <v>65</v>
      </c>
      <c r="Z302" s="838">
        <f t="shared" si="92"/>
        <v>51</v>
      </c>
      <c r="AA302" s="895" t="str">
        <f t="shared" si="89"/>
        <v>Hành tây</v>
      </c>
      <c r="AB302" s="844" t="str">
        <f t="shared" si="89"/>
        <v>kg</v>
      </c>
      <c r="AC302" s="845">
        <f t="shared" si="89"/>
        <v>13</v>
      </c>
      <c r="AD302" s="858">
        <f t="shared" si="89"/>
        <v>13</v>
      </c>
      <c r="AE302" s="832">
        <f t="shared" si="104"/>
        <v>0</v>
      </c>
      <c r="AF302" s="832">
        <f t="shared" si="104"/>
        <v>0</v>
      </c>
      <c r="AG302" s="832">
        <f t="shared" si="104"/>
        <v>0</v>
      </c>
      <c r="AH302" s="832">
        <f t="shared" si="104"/>
        <v>0</v>
      </c>
      <c r="AI302" s="824">
        <f t="shared" si="90"/>
        <v>0</v>
      </c>
      <c r="AJ302" s="879">
        <f t="shared" si="98"/>
        <v>0</v>
      </c>
      <c r="AK302" s="879">
        <f t="shared" si="98"/>
        <v>0</v>
      </c>
      <c r="AL302" s="879">
        <f t="shared" si="98"/>
        <v>5</v>
      </c>
      <c r="AM302" s="879">
        <f t="shared" si="99"/>
        <v>0</v>
      </c>
      <c r="AN302" s="849">
        <f t="shared" si="100"/>
        <v>65</v>
      </c>
      <c r="AO302" s="825">
        <f t="shared" si="87"/>
        <v>0</v>
      </c>
      <c r="AP302" s="825">
        <f t="shared" si="87"/>
        <v>0</v>
      </c>
      <c r="AQ302" s="825">
        <f t="shared" si="87"/>
        <v>5</v>
      </c>
      <c r="AR302" s="825">
        <f t="shared" si="87"/>
        <v>0</v>
      </c>
      <c r="AS302" s="825">
        <f t="shared" si="87"/>
        <v>65</v>
      </c>
      <c r="AT302" s="850">
        <f t="shared" si="93"/>
        <v>0</v>
      </c>
      <c r="AU302" s="1570" t="s">
        <v>861</v>
      </c>
      <c r="AV302" s="1571"/>
      <c r="AW302" s="1571"/>
      <c r="AX302" s="1571"/>
      <c r="AY302" s="936" t="s">
        <v>29</v>
      </c>
      <c r="AZ302" s="945">
        <f ca="1">SUMIF(AA252:AR314,"Gạo*",AO252:AO314)+SUMIF(AA252:AR314,"Gạo*",AP252:AP314)+SUMIF(AA252:AR314,"Gạo*",AQ252:AQ314)+SUMIF(AA252:AR314,"Gạo*",AR252:AR314)</f>
        <v>81</v>
      </c>
    </row>
    <row r="303" spans="1:52" ht="13.5" customHeight="1">
      <c r="A303" s="838">
        <f t="shared" si="105"/>
        <v>52</v>
      </c>
      <c r="B303" s="1046" t="s">
        <v>511</v>
      </c>
      <c r="C303" s="844" t="s">
        <v>66</v>
      </c>
      <c r="D303" s="907">
        <v>20</v>
      </c>
      <c r="E303" s="824">
        <v>15</v>
      </c>
      <c r="F303" s="905"/>
      <c r="G303" s="854"/>
      <c r="H303" s="863"/>
      <c r="I303" s="842"/>
      <c r="J303" s="824">
        <f t="shared" si="106"/>
        <v>0</v>
      </c>
      <c r="K303" s="825"/>
      <c r="L303" s="825"/>
      <c r="M303" s="827"/>
      <c r="N303" s="827"/>
      <c r="O303" s="824">
        <f t="shared" si="94"/>
        <v>0</v>
      </c>
      <c r="P303" s="825"/>
      <c r="Q303" s="825"/>
      <c r="R303" s="827"/>
      <c r="S303" s="827"/>
      <c r="T303" s="846">
        <f t="shared" si="103"/>
        <v>0</v>
      </c>
      <c r="U303" s="825">
        <f t="shared" si="101"/>
        <v>0</v>
      </c>
      <c r="V303" s="825">
        <f t="shared" si="95"/>
        <v>0</v>
      </c>
      <c r="W303" s="827">
        <f t="shared" si="95"/>
        <v>0</v>
      </c>
      <c r="X303" s="827">
        <f t="shared" si="95"/>
        <v>0</v>
      </c>
      <c r="Y303" s="824">
        <f t="shared" si="95"/>
        <v>0</v>
      </c>
      <c r="Z303" s="838">
        <f t="shared" si="92"/>
        <v>52</v>
      </c>
      <c r="AA303" s="895" t="str">
        <f t="shared" si="89"/>
        <v>Sã</v>
      </c>
      <c r="AB303" s="844" t="str">
        <f t="shared" si="89"/>
        <v>kg</v>
      </c>
      <c r="AC303" s="845">
        <f t="shared" si="89"/>
        <v>20</v>
      </c>
      <c r="AD303" s="858">
        <f t="shared" si="89"/>
        <v>15</v>
      </c>
      <c r="AE303" s="832">
        <f t="shared" si="104"/>
        <v>0</v>
      </c>
      <c r="AF303" s="832">
        <f t="shared" si="104"/>
        <v>0</v>
      </c>
      <c r="AG303" s="832">
        <f t="shared" si="104"/>
        <v>0</v>
      </c>
      <c r="AH303" s="832">
        <f t="shared" si="104"/>
        <v>0</v>
      </c>
      <c r="AI303" s="824">
        <f t="shared" si="90"/>
        <v>0</v>
      </c>
      <c r="AJ303" s="879">
        <f t="shared" si="98"/>
        <v>0</v>
      </c>
      <c r="AK303" s="879">
        <f t="shared" si="98"/>
        <v>0</v>
      </c>
      <c r="AL303" s="879">
        <f t="shared" si="98"/>
        <v>0</v>
      </c>
      <c r="AM303" s="879">
        <f t="shared" si="99"/>
        <v>0</v>
      </c>
      <c r="AN303" s="849">
        <f t="shared" si="100"/>
        <v>0</v>
      </c>
      <c r="AO303" s="825">
        <f t="shared" ref="AO303:AS314" si="107">U303</f>
        <v>0</v>
      </c>
      <c r="AP303" s="825">
        <f t="shared" si="107"/>
        <v>0</v>
      </c>
      <c r="AQ303" s="825">
        <f t="shared" si="107"/>
        <v>0</v>
      </c>
      <c r="AR303" s="825">
        <f t="shared" si="107"/>
        <v>0</v>
      </c>
      <c r="AS303" s="825">
        <f t="shared" si="107"/>
        <v>0</v>
      </c>
      <c r="AT303" s="850">
        <f t="shared" si="93"/>
        <v>0</v>
      </c>
      <c r="AU303" s="1570" t="s">
        <v>862</v>
      </c>
      <c r="AV303" s="1571"/>
      <c r="AW303" s="1571"/>
      <c r="AX303" s="1571"/>
      <c r="AY303" s="936" t="s">
        <v>29</v>
      </c>
      <c r="AZ303" s="1050">
        <f ca="1">AZ224</f>
        <v>0</v>
      </c>
    </row>
    <row r="304" spans="1:52" ht="13.5" customHeight="1">
      <c r="A304" s="838">
        <f t="shared" si="105"/>
        <v>53</v>
      </c>
      <c r="B304" s="906" t="s">
        <v>895</v>
      </c>
      <c r="C304" s="844" t="s">
        <v>66</v>
      </c>
      <c r="D304" s="907">
        <v>8</v>
      </c>
      <c r="E304" s="824">
        <v>8</v>
      </c>
      <c r="F304" s="905"/>
      <c r="G304" s="854"/>
      <c r="H304" s="842"/>
      <c r="I304" s="842"/>
      <c r="J304" s="824">
        <f t="shared" si="106"/>
        <v>0</v>
      </c>
      <c r="K304" s="825"/>
      <c r="L304" s="828"/>
      <c r="M304" s="827">
        <v>5</v>
      </c>
      <c r="N304" s="827"/>
      <c r="O304" s="824">
        <f t="shared" si="94"/>
        <v>40</v>
      </c>
      <c r="P304" s="825"/>
      <c r="Q304" s="825"/>
      <c r="R304" s="827"/>
      <c r="S304" s="827"/>
      <c r="T304" s="846">
        <f t="shared" ref="T304:T314" si="108">SUM(P304:S304)*$E304</f>
        <v>0</v>
      </c>
      <c r="U304" s="825">
        <f t="shared" si="101"/>
        <v>0</v>
      </c>
      <c r="V304" s="825">
        <f t="shared" si="95"/>
        <v>0</v>
      </c>
      <c r="W304" s="827">
        <f t="shared" si="95"/>
        <v>5</v>
      </c>
      <c r="X304" s="827">
        <f t="shared" si="95"/>
        <v>0</v>
      </c>
      <c r="Y304" s="824">
        <f t="shared" si="95"/>
        <v>40</v>
      </c>
      <c r="Z304" s="838">
        <f t="shared" si="92"/>
        <v>53</v>
      </c>
      <c r="AA304" s="895" t="str">
        <f t="shared" si="89"/>
        <v>Mùng bac hà</v>
      </c>
      <c r="AB304" s="844" t="str">
        <f t="shared" si="89"/>
        <v>kg</v>
      </c>
      <c r="AC304" s="845">
        <f t="shared" si="89"/>
        <v>8</v>
      </c>
      <c r="AD304" s="858">
        <f t="shared" si="89"/>
        <v>8</v>
      </c>
      <c r="AE304" s="832">
        <f t="shared" si="104"/>
        <v>0</v>
      </c>
      <c r="AF304" s="832">
        <f t="shared" si="104"/>
        <v>0</v>
      </c>
      <c r="AG304" s="832">
        <f t="shared" si="104"/>
        <v>0</v>
      </c>
      <c r="AH304" s="832">
        <f t="shared" si="104"/>
        <v>0</v>
      </c>
      <c r="AI304" s="824">
        <f t="shared" si="90"/>
        <v>0</v>
      </c>
      <c r="AJ304" s="879">
        <f t="shared" si="98"/>
        <v>0</v>
      </c>
      <c r="AK304" s="879">
        <f t="shared" si="98"/>
        <v>0</v>
      </c>
      <c r="AL304" s="879">
        <f t="shared" si="98"/>
        <v>5</v>
      </c>
      <c r="AM304" s="879">
        <f t="shared" si="99"/>
        <v>0</v>
      </c>
      <c r="AN304" s="849">
        <f t="shared" si="100"/>
        <v>40</v>
      </c>
      <c r="AO304" s="825">
        <f t="shared" si="107"/>
        <v>0</v>
      </c>
      <c r="AP304" s="825">
        <f t="shared" si="107"/>
        <v>0</v>
      </c>
      <c r="AQ304" s="825">
        <f t="shared" si="107"/>
        <v>5</v>
      </c>
      <c r="AR304" s="825">
        <f t="shared" si="107"/>
        <v>0</v>
      </c>
      <c r="AS304" s="825">
        <f t="shared" si="107"/>
        <v>40</v>
      </c>
      <c r="AT304" s="850">
        <f t="shared" si="93"/>
        <v>0</v>
      </c>
      <c r="AU304" s="1568" t="s">
        <v>863</v>
      </c>
      <c r="AV304" s="1569"/>
      <c r="AW304" s="1569"/>
      <c r="AX304" s="1569"/>
      <c r="AY304" s="936" t="s">
        <v>29</v>
      </c>
      <c r="AZ304" s="945">
        <f ca="1">AZ302+AZ303</f>
        <v>81</v>
      </c>
    </row>
    <row r="305" spans="1:52" ht="13.5" customHeight="1">
      <c r="A305" s="838">
        <f t="shared" si="105"/>
        <v>54</v>
      </c>
      <c r="B305" s="906" t="s">
        <v>512</v>
      </c>
      <c r="C305" s="844" t="s">
        <v>66</v>
      </c>
      <c r="D305" s="907">
        <v>20</v>
      </c>
      <c r="E305" s="824">
        <v>20</v>
      </c>
      <c r="F305" s="905"/>
      <c r="G305" s="872"/>
      <c r="H305" s="842"/>
      <c r="I305" s="842"/>
      <c r="J305" s="824">
        <f t="shared" si="106"/>
        <v>0</v>
      </c>
      <c r="K305" s="825"/>
      <c r="L305" s="828"/>
      <c r="M305" s="827"/>
      <c r="N305" s="827"/>
      <c r="O305" s="824">
        <f t="shared" si="94"/>
        <v>0</v>
      </c>
      <c r="P305" s="825"/>
      <c r="Q305" s="828"/>
      <c r="R305" s="827"/>
      <c r="S305" s="827"/>
      <c r="T305" s="846">
        <f t="shared" si="108"/>
        <v>0</v>
      </c>
      <c r="U305" s="825">
        <f t="shared" si="101"/>
        <v>0</v>
      </c>
      <c r="V305" s="825">
        <f t="shared" si="95"/>
        <v>0</v>
      </c>
      <c r="W305" s="827">
        <f t="shared" si="95"/>
        <v>0</v>
      </c>
      <c r="X305" s="827">
        <f t="shared" si="95"/>
        <v>0</v>
      </c>
      <c r="Y305" s="824">
        <f t="shared" si="95"/>
        <v>0</v>
      </c>
      <c r="Z305" s="838">
        <f t="shared" si="92"/>
        <v>54</v>
      </c>
      <c r="AA305" s="895" t="str">
        <f t="shared" si="89"/>
        <v>Riềng</v>
      </c>
      <c r="AB305" s="844" t="str">
        <f t="shared" si="89"/>
        <v>kg</v>
      </c>
      <c r="AC305" s="845">
        <f t="shared" si="89"/>
        <v>20</v>
      </c>
      <c r="AD305" s="858">
        <f t="shared" si="89"/>
        <v>20</v>
      </c>
      <c r="AE305" s="832">
        <f t="shared" si="104"/>
        <v>0</v>
      </c>
      <c r="AF305" s="832">
        <f t="shared" si="104"/>
        <v>0</v>
      </c>
      <c r="AG305" s="832">
        <f t="shared" si="104"/>
        <v>0</v>
      </c>
      <c r="AH305" s="832">
        <f t="shared" si="104"/>
        <v>0</v>
      </c>
      <c r="AI305" s="824">
        <f t="shared" si="90"/>
        <v>0</v>
      </c>
      <c r="AJ305" s="879">
        <f t="shared" si="98"/>
        <v>0</v>
      </c>
      <c r="AK305" s="879">
        <f t="shared" si="98"/>
        <v>0</v>
      </c>
      <c r="AL305" s="879">
        <f t="shared" si="98"/>
        <v>0</v>
      </c>
      <c r="AM305" s="879">
        <f t="shared" si="99"/>
        <v>0</v>
      </c>
      <c r="AN305" s="849">
        <f t="shared" si="100"/>
        <v>0</v>
      </c>
      <c r="AO305" s="825">
        <f t="shared" si="107"/>
        <v>0</v>
      </c>
      <c r="AP305" s="825">
        <f t="shared" si="107"/>
        <v>0</v>
      </c>
      <c r="AQ305" s="825">
        <f t="shared" si="107"/>
        <v>0</v>
      </c>
      <c r="AR305" s="825">
        <f t="shared" si="107"/>
        <v>0</v>
      </c>
      <c r="AS305" s="825">
        <f t="shared" si="107"/>
        <v>0</v>
      </c>
      <c r="AT305" s="850">
        <f t="shared" si="93"/>
        <v>0</v>
      </c>
      <c r="AU305" s="1566" t="s">
        <v>864</v>
      </c>
      <c r="AV305" s="1567"/>
      <c r="AW305" s="1567"/>
      <c r="AX305" s="1567"/>
      <c r="AY305" s="936" t="s">
        <v>29</v>
      </c>
      <c r="AZ305" s="945">
        <f ca="1">IF(AZ301-AZ304&gt;0,AZ301-AZ304,0)</f>
        <v>21.279999999999973</v>
      </c>
    </row>
    <row r="306" spans="1:52" ht="13.5" customHeight="1">
      <c r="A306" s="838">
        <f t="shared" si="105"/>
        <v>55</v>
      </c>
      <c r="B306" s="911" t="s">
        <v>890</v>
      </c>
      <c r="C306" s="844" t="s">
        <v>66</v>
      </c>
      <c r="D306" s="907">
        <v>9</v>
      </c>
      <c r="E306" s="824">
        <v>9</v>
      </c>
      <c r="F306" s="905"/>
      <c r="G306" s="854"/>
      <c r="H306" s="842"/>
      <c r="I306" s="842"/>
      <c r="J306" s="824">
        <f t="shared" si="106"/>
        <v>0</v>
      </c>
      <c r="K306" s="825"/>
      <c r="L306" s="853"/>
      <c r="M306" s="827">
        <v>17</v>
      </c>
      <c r="N306" s="827"/>
      <c r="O306" s="824">
        <f t="shared" si="94"/>
        <v>153</v>
      </c>
      <c r="P306" s="825"/>
      <c r="Q306" s="825"/>
      <c r="R306" s="827"/>
      <c r="S306" s="827"/>
      <c r="T306" s="846">
        <f t="shared" si="108"/>
        <v>0</v>
      </c>
      <c r="U306" s="825">
        <f t="shared" si="101"/>
        <v>0</v>
      </c>
      <c r="V306" s="825">
        <f t="shared" si="95"/>
        <v>0</v>
      </c>
      <c r="W306" s="827">
        <f t="shared" si="95"/>
        <v>17</v>
      </c>
      <c r="X306" s="827">
        <f t="shared" si="95"/>
        <v>0</v>
      </c>
      <c r="Y306" s="824">
        <f t="shared" si="95"/>
        <v>153</v>
      </c>
      <c r="Z306" s="838">
        <f t="shared" si="92"/>
        <v>55</v>
      </c>
      <c r="AA306" s="895" t="str">
        <f t="shared" si="89"/>
        <v xml:space="preserve">Chuối </v>
      </c>
      <c r="AB306" s="844" t="str">
        <f t="shared" si="89"/>
        <v>kg</v>
      </c>
      <c r="AC306" s="845">
        <f t="shared" si="89"/>
        <v>9</v>
      </c>
      <c r="AD306" s="858">
        <f t="shared" si="89"/>
        <v>9</v>
      </c>
      <c r="AE306" s="832">
        <f>AE226+AJ226-AO226</f>
        <v>0</v>
      </c>
      <c r="AF306" s="832">
        <f>AF226+AK226-AP226</f>
        <v>0</v>
      </c>
      <c r="AG306" s="832">
        <f>AG226+AL226-AQ226</f>
        <v>0</v>
      </c>
      <c r="AH306" s="832">
        <f>AH226+AM226-AR226</f>
        <v>0</v>
      </c>
      <c r="AI306" s="824">
        <f t="shared" si="90"/>
        <v>0</v>
      </c>
      <c r="AJ306" s="879">
        <f t="shared" si="98"/>
        <v>0</v>
      </c>
      <c r="AK306" s="879">
        <f t="shared" si="98"/>
        <v>0</v>
      </c>
      <c r="AL306" s="879">
        <f t="shared" si="98"/>
        <v>17</v>
      </c>
      <c r="AM306" s="879">
        <f t="shared" si="99"/>
        <v>0</v>
      </c>
      <c r="AN306" s="849">
        <f t="shared" si="100"/>
        <v>153</v>
      </c>
      <c r="AO306" s="825">
        <f t="shared" si="107"/>
        <v>0</v>
      </c>
      <c r="AP306" s="825">
        <f t="shared" si="107"/>
        <v>0</v>
      </c>
      <c r="AQ306" s="825">
        <f t="shared" si="107"/>
        <v>17</v>
      </c>
      <c r="AR306" s="825">
        <f t="shared" si="107"/>
        <v>0</v>
      </c>
      <c r="AS306" s="825">
        <f t="shared" si="107"/>
        <v>153</v>
      </c>
      <c r="AT306" s="850">
        <f t="shared" si="93"/>
        <v>0</v>
      </c>
      <c r="AU306" s="1482" t="s">
        <v>797</v>
      </c>
      <c r="AV306" s="1483"/>
      <c r="AW306" s="1483"/>
      <c r="AX306" s="1483"/>
      <c r="AY306" s="894" t="s">
        <v>29</v>
      </c>
      <c r="AZ306" s="918">
        <f ca="1">IF(AZ301-AZ304&lt;0,AZ304-AZ301,0)</f>
        <v>0</v>
      </c>
    </row>
    <row r="307" spans="1:52" ht="13.5" customHeight="1">
      <c r="A307" s="838" t="str">
        <f t="shared" si="105"/>
        <v/>
      </c>
      <c r="B307" s="906"/>
      <c r="C307" s="844"/>
      <c r="D307" s="907"/>
      <c r="E307" s="824"/>
      <c r="F307" s="905"/>
      <c r="G307" s="854"/>
      <c r="H307" s="842"/>
      <c r="I307" s="842"/>
      <c r="J307" s="824">
        <f t="shared" si="106"/>
        <v>0</v>
      </c>
      <c r="K307" s="825"/>
      <c r="L307" s="825"/>
      <c r="M307" s="827"/>
      <c r="N307" s="827"/>
      <c r="O307" s="824">
        <f t="shared" si="94"/>
        <v>0</v>
      </c>
      <c r="P307" s="825"/>
      <c r="Q307" s="825"/>
      <c r="R307" s="827"/>
      <c r="S307" s="827"/>
      <c r="T307" s="846">
        <f t="shared" si="108"/>
        <v>0</v>
      </c>
      <c r="U307" s="825">
        <f t="shared" si="101"/>
        <v>0</v>
      </c>
      <c r="V307" s="825">
        <f t="shared" si="95"/>
        <v>0</v>
      </c>
      <c r="W307" s="827">
        <f t="shared" si="95"/>
        <v>0</v>
      </c>
      <c r="X307" s="827">
        <f t="shared" si="95"/>
        <v>0</v>
      </c>
      <c r="Y307" s="824">
        <f t="shared" si="95"/>
        <v>0</v>
      </c>
      <c r="Z307" s="838" t="str">
        <f t="shared" si="92"/>
        <v/>
      </c>
      <c r="AA307" s="895">
        <f t="shared" si="89"/>
        <v>0</v>
      </c>
      <c r="AB307" s="844">
        <f t="shared" si="89"/>
        <v>0</v>
      </c>
      <c r="AC307" s="845">
        <f t="shared" si="89"/>
        <v>0</v>
      </c>
      <c r="AD307" s="858">
        <f t="shared" si="89"/>
        <v>0</v>
      </c>
      <c r="AE307" s="832">
        <f>AE228+AJ228-AO228</f>
        <v>0</v>
      </c>
      <c r="AF307" s="832">
        <f t="shared" ref="AF307:AH314" si="109">AF228+AK228-AP228</f>
        <v>0</v>
      </c>
      <c r="AG307" s="832">
        <f t="shared" si="109"/>
        <v>0</v>
      </c>
      <c r="AH307" s="832">
        <f t="shared" si="109"/>
        <v>0</v>
      </c>
      <c r="AI307" s="824">
        <f t="shared" si="90"/>
        <v>0</v>
      </c>
      <c r="AJ307" s="879">
        <f t="shared" si="98"/>
        <v>0</v>
      </c>
      <c r="AK307" s="879">
        <f t="shared" si="98"/>
        <v>0</v>
      </c>
      <c r="AL307" s="879">
        <f t="shared" si="98"/>
        <v>0</v>
      </c>
      <c r="AM307" s="879">
        <f t="shared" si="99"/>
        <v>0</v>
      </c>
      <c r="AN307" s="849">
        <f t="shared" si="100"/>
        <v>0</v>
      </c>
      <c r="AO307" s="825">
        <f t="shared" si="107"/>
        <v>0</v>
      </c>
      <c r="AP307" s="825">
        <f t="shared" si="107"/>
        <v>0</v>
      </c>
      <c r="AQ307" s="825">
        <f t="shared" si="107"/>
        <v>0</v>
      </c>
      <c r="AR307" s="825">
        <f t="shared" si="107"/>
        <v>0</v>
      </c>
      <c r="AS307" s="825">
        <f t="shared" si="107"/>
        <v>0</v>
      </c>
      <c r="AT307" s="850" t="str">
        <f t="shared" si="93"/>
        <v/>
      </c>
      <c r="AU307" s="893"/>
      <c r="AV307" s="894"/>
      <c r="AW307" s="894"/>
      <c r="AX307" s="894"/>
      <c r="AY307" s="894"/>
      <c r="AZ307" s="918"/>
    </row>
    <row r="308" spans="1:52" ht="13.5" customHeight="1">
      <c r="A308" s="838" t="str">
        <f t="shared" si="105"/>
        <v/>
      </c>
      <c r="B308" s="906"/>
      <c r="C308" s="844"/>
      <c r="D308" s="907"/>
      <c r="E308" s="824"/>
      <c r="F308" s="905"/>
      <c r="G308" s="854"/>
      <c r="H308" s="842"/>
      <c r="I308" s="842"/>
      <c r="J308" s="824">
        <f t="shared" si="106"/>
        <v>0</v>
      </c>
      <c r="K308" s="825"/>
      <c r="L308" s="825"/>
      <c r="M308" s="827"/>
      <c r="N308" s="827"/>
      <c r="O308" s="824">
        <f t="shared" si="94"/>
        <v>0</v>
      </c>
      <c r="P308" s="825"/>
      <c r="Q308" s="825"/>
      <c r="R308" s="827"/>
      <c r="S308" s="827"/>
      <c r="T308" s="846">
        <f t="shared" si="108"/>
        <v>0</v>
      </c>
      <c r="U308" s="825">
        <f t="shared" si="101"/>
        <v>0</v>
      </c>
      <c r="V308" s="825">
        <f t="shared" si="95"/>
        <v>0</v>
      </c>
      <c r="W308" s="827">
        <f t="shared" si="95"/>
        <v>0</v>
      </c>
      <c r="X308" s="827">
        <f t="shared" si="95"/>
        <v>0</v>
      </c>
      <c r="Y308" s="824">
        <f t="shared" si="95"/>
        <v>0</v>
      </c>
      <c r="Z308" s="838" t="str">
        <f t="shared" si="92"/>
        <v/>
      </c>
      <c r="AA308" s="895">
        <f t="shared" si="89"/>
        <v>0</v>
      </c>
      <c r="AB308" s="844">
        <f t="shared" si="89"/>
        <v>0</v>
      </c>
      <c r="AC308" s="845">
        <f t="shared" si="89"/>
        <v>0</v>
      </c>
      <c r="AD308" s="858">
        <f t="shared" si="89"/>
        <v>0</v>
      </c>
      <c r="AE308" s="832">
        <f t="shared" ref="AE308:AE314" si="110">AE229+AJ229-AO229</f>
        <v>0</v>
      </c>
      <c r="AF308" s="832">
        <f t="shared" si="109"/>
        <v>0</v>
      </c>
      <c r="AG308" s="832">
        <f t="shared" si="109"/>
        <v>0</v>
      </c>
      <c r="AH308" s="832">
        <f t="shared" si="109"/>
        <v>0</v>
      </c>
      <c r="AI308" s="824">
        <f t="shared" si="90"/>
        <v>0</v>
      </c>
      <c r="AJ308" s="879">
        <f t="shared" si="98"/>
        <v>0</v>
      </c>
      <c r="AK308" s="879">
        <f t="shared" si="98"/>
        <v>0</v>
      </c>
      <c r="AL308" s="879">
        <f t="shared" si="98"/>
        <v>0</v>
      </c>
      <c r="AM308" s="879">
        <f t="shared" si="99"/>
        <v>0</v>
      </c>
      <c r="AN308" s="849">
        <f t="shared" si="100"/>
        <v>0</v>
      </c>
      <c r="AO308" s="825">
        <f t="shared" si="107"/>
        <v>0</v>
      </c>
      <c r="AP308" s="825">
        <f t="shared" si="107"/>
        <v>0</v>
      </c>
      <c r="AQ308" s="825">
        <f t="shared" si="107"/>
        <v>0</v>
      </c>
      <c r="AR308" s="825">
        <f t="shared" si="107"/>
        <v>0</v>
      </c>
      <c r="AS308" s="825">
        <f t="shared" si="107"/>
        <v>0</v>
      </c>
      <c r="AT308" s="850" t="str">
        <f t="shared" si="93"/>
        <v/>
      </c>
      <c r="AU308" s="893"/>
      <c r="AV308" s="894"/>
      <c r="AW308" s="894"/>
      <c r="AX308" s="894"/>
      <c r="AY308" s="894"/>
      <c r="AZ308" s="918"/>
    </row>
    <row r="309" spans="1:52" ht="13.5" customHeight="1">
      <c r="A309" s="838" t="str">
        <f t="shared" si="105"/>
        <v/>
      </c>
      <c r="B309" s="906"/>
      <c r="C309" s="844"/>
      <c r="D309" s="907"/>
      <c r="E309" s="824"/>
      <c r="F309" s="905"/>
      <c r="G309" s="854"/>
      <c r="H309" s="842"/>
      <c r="I309" s="842"/>
      <c r="J309" s="824">
        <f t="shared" si="106"/>
        <v>0</v>
      </c>
      <c r="K309" s="825"/>
      <c r="L309" s="825"/>
      <c r="M309" s="827"/>
      <c r="N309" s="827"/>
      <c r="O309" s="824">
        <f t="shared" si="94"/>
        <v>0</v>
      </c>
      <c r="P309" s="825"/>
      <c r="Q309" s="825"/>
      <c r="R309" s="827"/>
      <c r="S309" s="827"/>
      <c r="T309" s="846">
        <f t="shared" si="108"/>
        <v>0</v>
      </c>
      <c r="U309" s="825">
        <f t="shared" si="101"/>
        <v>0</v>
      </c>
      <c r="V309" s="825">
        <f t="shared" si="95"/>
        <v>0</v>
      </c>
      <c r="W309" s="827">
        <v>0</v>
      </c>
      <c r="X309" s="827">
        <f t="shared" si="95"/>
        <v>0</v>
      </c>
      <c r="Y309" s="824">
        <f t="shared" si="95"/>
        <v>0</v>
      </c>
      <c r="Z309" s="838" t="str">
        <f t="shared" si="92"/>
        <v/>
      </c>
      <c r="AA309" s="895">
        <f t="shared" si="89"/>
        <v>0</v>
      </c>
      <c r="AB309" s="844">
        <f t="shared" si="89"/>
        <v>0</v>
      </c>
      <c r="AC309" s="845">
        <f t="shared" si="89"/>
        <v>0</v>
      </c>
      <c r="AD309" s="858">
        <f t="shared" si="89"/>
        <v>0</v>
      </c>
      <c r="AE309" s="832">
        <f t="shared" si="110"/>
        <v>0</v>
      </c>
      <c r="AF309" s="832">
        <f t="shared" si="109"/>
        <v>0</v>
      </c>
      <c r="AG309" s="832">
        <f t="shared" si="109"/>
        <v>0</v>
      </c>
      <c r="AH309" s="832">
        <f t="shared" si="109"/>
        <v>0</v>
      </c>
      <c r="AI309" s="824">
        <f t="shared" si="90"/>
        <v>0</v>
      </c>
      <c r="AJ309" s="879">
        <f t="shared" si="98"/>
        <v>0</v>
      </c>
      <c r="AK309" s="879">
        <f t="shared" si="98"/>
        <v>0</v>
      </c>
      <c r="AL309" s="879">
        <f t="shared" si="98"/>
        <v>0</v>
      </c>
      <c r="AM309" s="879">
        <f t="shared" si="99"/>
        <v>0</v>
      </c>
      <c r="AN309" s="849">
        <f t="shared" si="100"/>
        <v>0</v>
      </c>
      <c r="AO309" s="825">
        <f t="shared" si="107"/>
        <v>0</v>
      </c>
      <c r="AP309" s="825">
        <f t="shared" si="107"/>
        <v>0</v>
      </c>
      <c r="AQ309" s="825">
        <f t="shared" si="107"/>
        <v>0</v>
      </c>
      <c r="AR309" s="825">
        <f t="shared" si="107"/>
        <v>0</v>
      </c>
      <c r="AS309" s="825">
        <f t="shared" si="107"/>
        <v>0</v>
      </c>
      <c r="AT309" s="850" t="str">
        <f t="shared" si="93"/>
        <v/>
      </c>
      <c r="AU309" s="893"/>
      <c r="AV309" s="894"/>
      <c r="AW309" s="894"/>
      <c r="AX309" s="894"/>
      <c r="AY309" s="894"/>
      <c r="AZ309" s="918"/>
    </row>
    <row r="310" spans="1:52" ht="13.5" customHeight="1">
      <c r="A310" s="838" t="str">
        <f t="shared" si="105"/>
        <v/>
      </c>
      <c r="B310" s="906"/>
      <c r="C310" s="844"/>
      <c r="D310" s="907"/>
      <c r="E310" s="824"/>
      <c r="F310" s="905"/>
      <c r="G310" s="854"/>
      <c r="H310" s="842"/>
      <c r="I310" s="842"/>
      <c r="J310" s="824">
        <f t="shared" si="106"/>
        <v>0</v>
      </c>
      <c r="K310" s="825"/>
      <c r="L310" s="825"/>
      <c r="M310" s="827"/>
      <c r="N310" s="827"/>
      <c r="O310" s="824">
        <f t="shared" si="94"/>
        <v>0</v>
      </c>
      <c r="P310" s="825"/>
      <c r="Q310" s="825"/>
      <c r="R310" s="827"/>
      <c r="S310" s="827"/>
      <c r="T310" s="846">
        <f t="shared" si="108"/>
        <v>0</v>
      </c>
      <c r="U310" s="825">
        <f t="shared" si="101"/>
        <v>0</v>
      </c>
      <c r="V310" s="825">
        <f t="shared" si="95"/>
        <v>0</v>
      </c>
      <c r="W310" s="827">
        <f>SUM(H310,M310,R310)</f>
        <v>0</v>
      </c>
      <c r="X310" s="827">
        <f t="shared" si="95"/>
        <v>0</v>
      </c>
      <c r="Y310" s="824">
        <f t="shared" si="95"/>
        <v>0</v>
      </c>
      <c r="Z310" s="838" t="str">
        <f t="shared" si="92"/>
        <v/>
      </c>
      <c r="AA310" s="895">
        <f t="shared" si="89"/>
        <v>0</v>
      </c>
      <c r="AB310" s="844">
        <f t="shared" si="89"/>
        <v>0</v>
      </c>
      <c r="AC310" s="845">
        <f t="shared" si="89"/>
        <v>0</v>
      </c>
      <c r="AD310" s="858">
        <f t="shared" si="89"/>
        <v>0</v>
      </c>
      <c r="AE310" s="832">
        <f t="shared" si="110"/>
        <v>0</v>
      </c>
      <c r="AF310" s="832">
        <f t="shared" si="109"/>
        <v>0</v>
      </c>
      <c r="AG310" s="832">
        <f t="shared" si="109"/>
        <v>0</v>
      </c>
      <c r="AH310" s="832">
        <f t="shared" si="109"/>
        <v>0</v>
      </c>
      <c r="AI310" s="824">
        <f t="shared" si="90"/>
        <v>0</v>
      </c>
      <c r="AJ310" s="879">
        <f t="shared" si="98"/>
        <v>0</v>
      </c>
      <c r="AK310" s="879">
        <f t="shared" si="98"/>
        <v>0</v>
      </c>
      <c r="AL310" s="879">
        <f t="shared" si="98"/>
        <v>0</v>
      </c>
      <c r="AM310" s="879">
        <f t="shared" si="99"/>
        <v>0</v>
      </c>
      <c r="AN310" s="849">
        <f t="shared" si="100"/>
        <v>0</v>
      </c>
      <c r="AO310" s="825">
        <f t="shared" si="107"/>
        <v>0</v>
      </c>
      <c r="AP310" s="825">
        <f t="shared" si="107"/>
        <v>0</v>
      </c>
      <c r="AQ310" s="825">
        <f t="shared" si="107"/>
        <v>0</v>
      </c>
      <c r="AR310" s="825">
        <f t="shared" si="107"/>
        <v>0</v>
      </c>
      <c r="AS310" s="825">
        <f t="shared" si="107"/>
        <v>0</v>
      </c>
      <c r="AT310" s="850" t="str">
        <f t="shared" si="93"/>
        <v/>
      </c>
      <c r="AU310" s="893"/>
      <c r="AV310" s="894"/>
      <c r="AW310" s="894"/>
      <c r="AX310" s="894"/>
      <c r="AY310" s="894"/>
      <c r="AZ310" s="918"/>
    </row>
    <row r="311" spans="1:52" ht="13.5" customHeight="1">
      <c r="A311" s="838" t="str">
        <f t="shared" si="105"/>
        <v/>
      </c>
      <c r="B311" s="906"/>
      <c r="C311" s="844"/>
      <c r="D311" s="907"/>
      <c r="E311" s="824"/>
      <c r="F311" s="905"/>
      <c r="G311" s="854"/>
      <c r="H311" s="842"/>
      <c r="I311" s="842"/>
      <c r="J311" s="824">
        <f t="shared" si="106"/>
        <v>0</v>
      </c>
      <c r="K311" s="825"/>
      <c r="L311" s="825"/>
      <c r="M311" s="827"/>
      <c r="N311" s="827"/>
      <c r="O311" s="824">
        <f t="shared" si="94"/>
        <v>0</v>
      </c>
      <c r="P311" s="825"/>
      <c r="Q311" s="825"/>
      <c r="R311" s="827"/>
      <c r="S311" s="827"/>
      <c r="T311" s="846">
        <f t="shared" si="108"/>
        <v>0</v>
      </c>
      <c r="U311" s="825">
        <f t="shared" si="101"/>
        <v>0</v>
      </c>
      <c r="V311" s="825">
        <f>SUM(G311,L311,Q311)</f>
        <v>0</v>
      </c>
      <c r="W311" s="827">
        <f>SUM(H311,M311,R311)</f>
        <v>0</v>
      </c>
      <c r="X311" s="827">
        <f t="shared" ref="X311:Y313" si="111">SUM(I311,N311,S311)</f>
        <v>0</v>
      </c>
      <c r="Y311" s="824">
        <f t="shared" si="111"/>
        <v>0</v>
      </c>
      <c r="Z311" s="838" t="str">
        <f t="shared" si="92"/>
        <v/>
      </c>
      <c r="AA311" s="895">
        <f t="shared" si="89"/>
        <v>0</v>
      </c>
      <c r="AB311" s="844">
        <f t="shared" si="89"/>
        <v>0</v>
      </c>
      <c r="AC311" s="845">
        <f t="shared" si="89"/>
        <v>0</v>
      </c>
      <c r="AD311" s="858">
        <f t="shared" si="89"/>
        <v>0</v>
      </c>
      <c r="AE311" s="832"/>
      <c r="AF311" s="832">
        <f t="shared" si="109"/>
        <v>0</v>
      </c>
      <c r="AG311" s="832">
        <f t="shared" si="109"/>
        <v>0</v>
      </c>
      <c r="AH311" s="832">
        <f t="shared" si="109"/>
        <v>0</v>
      </c>
      <c r="AI311" s="824">
        <f t="shared" si="90"/>
        <v>0</v>
      </c>
      <c r="AJ311" s="879">
        <f t="shared" si="98"/>
        <v>0</v>
      </c>
      <c r="AK311" s="879">
        <f t="shared" si="98"/>
        <v>0</v>
      </c>
      <c r="AL311" s="879">
        <f t="shared" si="98"/>
        <v>0</v>
      </c>
      <c r="AM311" s="879">
        <f t="shared" si="99"/>
        <v>0</v>
      </c>
      <c r="AN311" s="849">
        <f t="shared" si="100"/>
        <v>0</v>
      </c>
      <c r="AO311" s="825">
        <f t="shared" si="107"/>
        <v>0</v>
      </c>
      <c r="AP311" s="825">
        <f t="shared" si="107"/>
        <v>0</v>
      </c>
      <c r="AQ311" s="825">
        <f t="shared" si="107"/>
        <v>0</v>
      </c>
      <c r="AR311" s="825">
        <f t="shared" si="107"/>
        <v>0</v>
      </c>
      <c r="AS311" s="825">
        <f t="shared" si="107"/>
        <v>0</v>
      </c>
      <c r="AT311" s="850" t="str">
        <f t="shared" si="93"/>
        <v/>
      </c>
      <c r="AU311" s="893"/>
      <c r="AV311" s="894"/>
      <c r="AW311" s="894"/>
      <c r="AX311" s="894"/>
      <c r="AY311" s="894"/>
      <c r="AZ311" s="918"/>
    </row>
    <row r="312" spans="1:52" ht="13.5" customHeight="1">
      <c r="A312" s="838" t="str">
        <f t="shared" si="105"/>
        <v/>
      </c>
      <c r="B312" s="951"/>
      <c r="C312" s="952"/>
      <c r="D312" s="953"/>
      <c r="E312" s="824"/>
      <c r="F312" s="905"/>
      <c r="G312" s="854"/>
      <c r="H312" s="842"/>
      <c r="I312" s="842"/>
      <c r="J312" s="824">
        <f t="shared" si="106"/>
        <v>0</v>
      </c>
      <c r="K312" s="825"/>
      <c r="L312" s="825"/>
      <c r="M312" s="827"/>
      <c r="N312" s="827"/>
      <c r="O312" s="824">
        <f t="shared" si="94"/>
        <v>0</v>
      </c>
      <c r="P312" s="825"/>
      <c r="Q312" s="825"/>
      <c r="R312" s="827"/>
      <c r="S312" s="827"/>
      <c r="T312" s="846">
        <f t="shared" si="108"/>
        <v>0</v>
      </c>
      <c r="U312" s="825">
        <f t="shared" si="101"/>
        <v>0</v>
      </c>
      <c r="V312" s="825">
        <f>SUM(G312,L312,Q312)</f>
        <v>0</v>
      </c>
      <c r="W312" s="827">
        <f>SUM(H312,M312,R312)</f>
        <v>0</v>
      </c>
      <c r="X312" s="827">
        <f t="shared" si="111"/>
        <v>0</v>
      </c>
      <c r="Y312" s="824">
        <f t="shared" si="111"/>
        <v>0</v>
      </c>
      <c r="Z312" s="838" t="str">
        <f t="shared" si="92"/>
        <v/>
      </c>
      <c r="AA312" s="895">
        <f t="shared" si="89"/>
        <v>0</v>
      </c>
      <c r="AB312" s="844">
        <f t="shared" si="89"/>
        <v>0</v>
      </c>
      <c r="AC312" s="845">
        <f t="shared" si="89"/>
        <v>0</v>
      </c>
      <c r="AD312" s="858">
        <f t="shared" si="89"/>
        <v>0</v>
      </c>
      <c r="AE312" s="832">
        <f t="shared" si="110"/>
        <v>0</v>
      </c>
      <c r="AF312" s="832">
        <f t="shared" si="109"/>
        <v>0</v>
      </c>
      <c r="AG312" s="832">
        <f t="shared" si="109"/>
        <v>0</v>
      </c>
      <c r="AH312" s="832">
        <f t="shared" si="109"/>
        <v>0</v>
      </c>
      <c r="AI312" s="824">
        <f t="shared" si="90"/>
        <v>0</v>
      </c>
      <c r="AJ312" s="879">
        <f t="shared" si="98"/>
        <v>0</v>
      </c>
      <c r="AK312" s="879">
        <f t="shared" si="98"/>
        <v>0</v>
      </c>
      <c r="AL312" s="879">
        <f t="shared" si="98"/>
        <v>0</v>
      </c>
      <c r="AM312" s="879">
        <f t="shared" si="99"/>
        <v>0</v>
      </c>
      <c r="AN312" s="849">
        <f t="shared" si="100"/>
        <v>0</v>
      </c>
      <c r="AO312" s="825">
        <f t="shared" si="107"/>
        <v>0</v>
      </c>
      <c r="AP312" s="825">
        <f t="shared" si="107"/>
        <v>0</v>
      </c>
      <c r="AQ312" s="825">
        <f t="shared" si="107"/>
        <v>0</v>
      </c>
      <c r="AR312" s="825">
        <f t="shared" si="107"/>
        <v>0</v>
      </c>
      <c r="AS312" s="825">
        <f t="shared" si="107"/>
        <v>0</v>
      </c>
      <c r="AT312" s="850" t="str">
        <f t="shared" si="93"/>
        <v/>
      </c>
      <c r="AU312" s="893"/>
      <c r="AV312" s="894"/>
      <c r="AW312" s="894"/>
      <c r="AX312" s="894"/>
      <c r="AY312" s="894"/>
      <c r="AZ312" s="918"/>
    </row>
    <row r="313" spans="1:52" ht="13.5" customHeight="1">
      <c r="A313" s="838" t="str">
        <f t="shared" si="105"/>
        <v/>
      </c>
      <c r="B313" s="951"/>
      <c r="C313" s="952"/>
      <c r="D313" s="953"/>
      <c r="E313" s="824"/>
      <c r="F313" s="905"/>
      <c r="G313" s="854"/>
      <c r="H313" s="842"/>
      <c r="I313" s="842"/>
      <c r="J313" s="824">
        <f t="shared" si="106"/>
        <v>0</v>
      </c>
      <c r="K313" s="825"/>
      <c r="L313" s="825"/>
      <c r="M313" s="827"/>
      <c r="N313" s="827"/>
      <c r="O313" s="824">
        <f t="shared" si="94"/>
        <v>0</v>
      </c>
      <c r="P313" s="825"/>
      <c r="Q313" s="825"/>
      <c r="R313" s="827"/>
      <c r="S313" s="827"/>
      <c r="T313" s="846">
        <f t="shared" si="108"/>
        <v>0</v>
      </c>
      <c r="U313" s="825">
        <f t="shared" si="101"/>
        <v>0</v>
      </c>
      <c r="V313" s="825">
        <f>SUM(G313,L313,Q313)</f>
        <v>0</v>
      </c>
      <c r="W313" s="827">
        <f>SUM(H313,M313,R313)</f>
        <v>0</v>
      </c>
      <c r="X313" s="827">
        <f t="shared" si="111"/>
        <v>0</v>
      </c>
      <c r="Y313" s="824">
        <f t="shared" si="111"/>
        <v>0</v>
      </c>
      <c r="Z313" s="838" t="str">
        <f t="shared" si="92"/>
        <v/>
      </c>
      <c r="AA313" s="895">
        <f t="shared" si="89"/>
        <v>0</v>
      </c>
      <c r="AB313" s="844">
        <f t="shared" si="89"/>
        <v>0</v>
      </c>
      <c r="AC313" s="845">
        <f t="shared" si="89"/>
        <v>0</v>
      </c>
      <c r="AD313" s="858">
        <f>E313</f>
        <v>0</v>
      </c>
      <c r="AE313" s="832">
        <f t="shared" si="110"/>
        <v>0</v>
      </c>
      <c r="AF313" s="832">
        <f t="shared" si="109"/>
        <v>0</v>
      </c>
      <c r="AG313" s="832">
        <f t="shared" si="109"/>
        <v>0</v>
      </c>
      <c r="AH313" s="832">
        <f t="shared" si="109"/>
        <v>0</v>
      </c>
      <c r="AI313" s="824">
        <f t="shared" si="90"/>
        <v>0</v>
      </c>
      <c r="AJ313" s="879">
        <f t="shared" si="98"/>
        <v>0</v>
      </c>
      <c r="AK313" s="879">
        <f t="shared" si="98"/>
        <v>0</v>
      </c>
      <c r="AL313" s="879">
        <f t="shared" si="98"/>
        <v>0</v>
      </c>
      <c r="AM313" s="879">
        <f t="shared" si="99"/>
        <v>0</v>
      </c>
      <c r="AN313" s="849">
        <f t="shared" si="100"/>
        <v>0</v>
      </c>
      <c r="AO313" s="825">
        <f t="shared" si="107"/>
        <v>0</v>
      </c>
      <c r="AP313" s="825">
        <f t="shared" si="107"/>
        <v>0</v>
      </c>
      <c r="AQ313" s="825">
        <f t="shared" si="107"/>
        <v>0</v>
      </c>
      <c r="AR313" s="825">
        <f t="shared" si="107"/>
        <v>0</v>
      </c>
      <c r="AS313" s="825">
        <f t="shared" si="107"/>
        <v>0</v>
      </c>
      <c r="AT313" s="850" t="str">
        <f t="shared" si="93"/>
        <v/>
      </c>
      <c r="AU313" s="893"/>
      <c r="AV313" s="894"/>
      <c r="AW313" s="894"/>
      <c r="AX313" s="894"/>
      <c r="AY313" s="894"/>
      <c r="AZ313" s="918"/>
    </row>
    <row r="314" spans="1:52" ht="13.5" customHeight="1">
      <c r="A314" s="838" t="str">
        <f t="shared" si="105"/>
        <v/>
      </c>
      <c r="B314" s="955"/>
      <c r="C314" s="956"/>
      <c r="D314" s="957"/>
      <c r="E314" s="958"/>
      <c r="F314" s="959"/>
      <c r="G314" s="960"/>
      <c r="H314" s="961"/>
      <c r="I314" s="961"/>
      <c r="J314" s="824">
        <f t="shared" si="106"/>
        <v>0</v>
      </c>
      <c r="K314" s="825"/>
      <c r="L314" s="825"/>
      <c r="M314" s="827"/>
      <c r="N314" s="827"/>
      <c r="O314" s="1049">
        <f>SUM(K314:N314)*$E314</f>
        <v>0</v>
      </c>
      <c r="P314" s="825"/>
      <c r="Q314" s="825"/>
      <c r="R314" s="827"/>
      <c r="S314" s="827"/>
      <c r="T314" s="846">
        <f t="shared" si="108"/>
        <v>0</v>
      </c>
      <c r="U314" s="825">
        <f>SUM(F314,K314,P314)</f>
        <v>0</v>
      </c>
      <c r="V314" s="825">
        <f>SUM(G314,L314,Q314)</f>
        <v>0</v>
      </c>
      <c r="W314" s="827">
        <f>SUM(H314,M314,R314)</f>
        <v>0</v>
      </c>
      <c r="X314" s="827">
        <f>SUM(I314,N314,S314)</f>
        <v>0</v>
      </c>
      <c r="Y314" s="824">
        <f>SUM(J314,O314,T314)</f>
        <v>0</v>
      </c>
      <c r="Z314" s="838" t="str">
        <f t="shared" si="92"/>
        <v/>
      </c>
      <c r="AA314" s="895">
        <f>B314</f>
        <v>0</v>
      </c>
      <c r="AB314" s="844">
        <f>C314</f>
        <v>0</v>
      </c>
      <c r="AC314" s="962">
        <f>D314</f>
        <v>0</v>
      </c>
      <c r="AD314" s="858">
        <f>E314</f>
        <v>0</v>
      </c>
      <c r="AE314" s="832">
        <f t="shared" si="110"/>
        <v>0</v>
      </c>
      <c r="AF314" s="832">
        <f t="shared" si="109"/>
        <v>0</v>
      </c>
      <c r="AG314" s="832">
        <f t="shared" si="109"/>
        <v>0</v>
      </c>
      <c r="AH314" s="832">
        <f t="shared" si="109"/>
        <v>0</v>
      </c>
      <c r="AI314" s="824">
        <f>SUM(AE314:AH314)*$E314</f>
        <v>0</v>
      </c>
      <c r="AJ314" s="879">
        <f t="shared" si="98"/>
        <v>0</v>
      </c>
      <c r="AK314" s="879">
        <f t="shared" si="98"/>
        <v>0</v>
      </c>
      <c r="AL314" s="879">
        <f t="shared" si="98"/>
        <v>0</v>
      </c>
      <c r="AM314" s="879">
        <f t="shared" si="99"/>
        <v>0</v>
      </c>
      <c r="AN314" s="849">
        <f t="shared" si="100"/>
        <v>0</v>
      </c>
      <c r="AO314" s="825">
        <f t="shared" si="107"/>
        <v>0</v>
      </c>
      <c r="AP314" s="825">
        <f t="shared" si="107"/>
        <v>0</v>
      </c>
      <c r="AQ314" s="825">
        <f t="shared" si="107"/>
        <v>0</v>
      </c>
      <c r="AR314" s="825">
        <f t="shared" si="107"/>
        <v>0</v>
      </c>
      <c r="AS314" s="825">
        <f t="shared" si="107"/>
        <v>0</v>
      </c>
      <c r="AT314" s="963" t="str">
        <f>IF(AC314&lt;&gt;0,SUM(AO314:AR314)*$AC314-SUM(AO314:AR314)*$AD314,"")</f>
        <v/>
      </c>
      <c r="AU314" s="893"/>
      <c r="AV314" s="894"/>
      <c r="AW314" s="894"/>
      <c r="AX314" s="894"/>
      <c r="AY314" s="894"/>
      <c r="AZ314" s="918"/>
    </row>
    <row r="315" spans="1:52" ht="13.5" customHeight="1">
      <c r="A315" s="964"/>
      <c r="B315" s="964"/>
      <c r="C315" s="965"/>
      <c r="D315" s="966"/>
      <c r="E315" s="965"/>
      <c r="F315" s="965"/>
      <c r="G315" s="967"/>
      <c r="H315" s="965"/>
      <c r="I315" s="965"/>
      <c r="J315" s="968"/>
      <c r="K315" s="969"/>
      <c r="L315" s="969"/>
      <c r="M315" s="969"/>
      <c r="N315" s="969"/>
      <c r="O315" s="968"/>
      <c r="P315" s="969"/>
      <c r="Q315" s="969"/>
      <c r="R315" s="969"/>
      <c r="S315" s="969"/>
      <c r="T315" s="968"/>
      <c r="U315" s="969"/>
      <c r="V315" s="969"/>
      <c r="W315" s="969"/>
      <c r="X315" s="969"/>
      <c r="Y315" s="968"/>
      <c r="Z315" s="964"/>
      <c r="AA315" s="964"/>
      <c r="AB315" s="969"/>
      <c r="AC315" s="970"/>
      <c r="AD315" s="969"/>
      <c r="AE315" s="969"/>
      <c r="AF315" s="969"/>
      <c r="AG315" s="969"/>
      <c r="AH315" s="969"/>
      <c r="AI315" s="971"/>
      <c r="AJ315" s="969"/>
      <c r="AK315" s="969"/>
      <c r="AL315" s="969"/>
      <c r="AM315" s="969"/>
      <c r="AN315" s="969"/>
      <c r="AO315" s="969"/>
      <c r="AP315" s="969"/>
      <c r="AQ315" s="969"/>
      <c r="AR315" s="969"/>
      <c r="AS315" s="969"/>
      <c r="AT315" s="972"/>
      <c r="AU315" s="893"/>
      <c r="AV315" s="894"/>
      <c r="AW315" s="894"/>
      <c r="AX315" s="894"/>
      <c r="AY315" s="894"/>
      <c r="AZ315" s="954"/>
    </row>
    <row r="316" spans="1:52" ht="13.5" customHeight="1">
      <c r="A316" s="976"/>
      <c r="B316" s="1190"/>
      <c r="C316" s="1192"/>
      <c r="D316" s="1193"/>
      <c r="E316" s="1194"/>
      <c r="F316" s="1195"/>
      <c r="G316" s="1196"/>
      <c r="H316" s="1196"/>
      <c r="I316" s="1196"/>
      <c r="J316" s="1197"/>
      <c r="K316" s="1195"/>
      <c r="L316" s="1196"/>
      <c r="M316" s="1196"/>
      <c r="N316" s="1196"/>
      <c r="O316" s="1197"/>
      <c r="P316" s="1198"/>
      <c r="Q316" s="1199"/>
      <c r="R316" s="1200"/>
      <c r="S316" s="977"/>
      <c r="T316" s="1204"/>
      <c r="U316" s="1205"/>
      <c r="V316" s="1205"/>
      <c r="W316" s="1205"/>
      <c r="X316" s="1205"/>
      <c r="Y316" s="1206"/>
      <c r="Z316" s="978"/>
      <c r="AA316" s="930"/>
      <c r="AB316" s="930"/>
      <c r="AC316" s="979"/>
      <c r="AD316" s="930"/>
      <c r="AE316" s="930"/>
      <c r="AF316" s="930"/>
      <c r="AG316" s="930"/>
      <c r="AH316" s="930"/>
      <c r="AI316" s="930"/>
      <c r="AJ316" s="930"/>
      <c r="AK316" s="930"/>
      <c r="AL316" s="930"/>
      <c r="AM316" s="930"/>
      <c r="AN316" s="930"/>
      <c r="AO316" s="930"/>
      <c r="AP316" s="930"/>
      <c r="AQ316" s="930"/>
      <c r="AR316" s="930"/>
      <c r="AS316" s="930"/>
      <c r="AT316" s="930"/>
      <c r="AU316" s="893"/>
      <c r="AV316" s="894"/>
      <c r="AW316" s="894"/>
      <c r="AX316" s="894"/>
      <c r="AY316" s="894"/>
      <c r="AZ316" s="954"/>
    </row>
    <row r="317" spans="1:52" ht="13.5" customHeight="1">
      <c r="A317" s="981"/>
      <c r="B317" s="1191"/>
      <c r="C317" s="1207"/>
      <c r="D317" s="1208"/>
      <c r="E317" s="1209"/>
      <c r="F317" s="982"/>
      <c r="G317" s="982"/>
      <c r="H317" s="983"/>
      <c r="I317" s="984"/>
      <c r="J317" s="985"/>
      <c r="K317" s="986"/>
      <c r="L317" s="984"/>
      <c r="M317" s="987"/>
      <c r="N317" s="984"/>
      <c r="O317" s="988"/>
      <c r="P317" s="989"/>
      <c r="Q317" s="1210"/>
      <c r="R317" s="1211"/>
      <c r="S317" s="990"/>
      <c r="T317" s="1212"/>
      <c r="U317" s="1213"/>
      <c r="V317" s="1213"/>
      <c r="W317" s="1213"/>
      <c r="X317" s="991"/>
      <c r="Y317" s="992"/>
      <c r="AB317" s="993"/>
      <c r="AC317" s="994"/>
      <c r="AD317" s="993"/>
      <c r="AE317" s="993"/>
      <c r="AF317" s="993"/>
      <c r="AG317" s="995"/>
      <c r="AH317" s="995"/>
      <c r="AI317" s="1214"/>
      <c r="AJ317" s="1214"/>
      <c r="AK317" s="1214"/>
      <c r="AL317" s="1214"/>
      <c r="AM317" s="1214"/>
      <c r="AN317" s="1214"/>
      <c r="AO317" s="995"/>
      <c r="AP317" s="995"/>
      <c r="AQ317" s="995"/>
      <c r="AR317" s="995"/>
      <c r="AS317" s="995"/>
      <c r="AT317" s="993"/>
      <c r="AU317" s="893"/>
      <c r="AV317" s="894"/>
      <c r="AW317" s="894"/>
      <c r="AX317" s="894"/>
      <c r="AY317" s="894"/>
      <c r="AZ317" s="954"/>
    </row>
    <row r="318" spans="1:52" ht="13.5" customHeight="1">
      <c r="A318" s="838">
        <v>67</v>
      </c>
      <c r="B318" s="964" t="s">
        <v>6</v>
      </c>
      <c r="C318" s="965"/>
      <c r="D318" s="966"/>
      <c r="E318" s="965"/>
      <c r="F318" s="965"/>
      <c r="G318" s="967"/>
      <c r="H318" s="965"/>
      <c r="I318" s="965"/>
      <c r="J318" s="968">
        <f>SUM(J252:J317)</f>
        <v>1385.8</v>
      </c>
      <c r="K318" s="969"/>
      <c r="L318" s="969"/>
      <c r="M318" s="969"/>
      <c r="N318" s="969"/>
      <c r="O318" s="968">
        <f>SUM(O252:O317)</f>
        <v>3961.35</v>
      </c>
      <c r="P318" s="969"/>
      <c r="Q318" s="969"/>
      <c r="R318" s="969"/>
      <c r="S318" s="969"/>
      <c r="T318" s="968">
        <f>SUM(T252:T317)</f>
        <v>3740.25</v>
      </c>
      <c r="U318" s="969"/>
      <c r="V318" s="969"/>
      <c r="W318" s="969"/>
      <c r="X318" s="969"/>
      <c r="Y318" s="968">
        <f>SUM(Y252:Y317)</f>
        <v>9087.4</v>
      </c>
      <c r="Z318" s="964"/>
      <c r="AA318" s="964" t="s">
        <v>6</v>
      </c>
      <c r="AB318" s="969"/>
      <c r="AC318" s="970"/>
      <c r="AD318" s="969"/>
      <c r="AE318" s="969"/>
      <c r="AF318" s="969"/>
      <c r="AG318" s="969"/>
      <c r="AH318" s="969"/>
      <c r="AI318" s="971">
        <f>SUM(AI252:AI317)</f>
        <v>80319.600000000006</v>
      </c>
      <c r="AJ318" s="969"/>
      <c r="AK318" s="969"/>
      <c r="AL318" s="969"/>
      <c r="AM318" s="969"/>
      <c r="AN318" s="969">
        <f>SUM(AN252:AN317)</f>
        <v>7846.5</v>
      </c>
      <c r="AO318" s="969"/>
      <c r="AP318" s="969"/>
      <c r="AQ318" s="969"/>
      <c r="AR318" s="969"/>
      <c r="AS318" s="969">
        <f>SUM(AS252:AS317)</f>
        <v>9087.4</v>
      </c>
      <c r="AT318" s="972">
        <f>SUM(AT252:AT317)</f>
        <v>554.5</v>
      </c>
      <c r="AU318" s="973"/>
      <c r="AV318" s="974"/>
      <c r="AW318" s="974"/>
      <c r="AX318" s="974"/>
      <c r="AY318" s="974"/>
      <c r="AZ318" s="975"/>
    </row>
    <row r="319" spans="1:52" ht="13.5" customHeight="1">
      <c r="A319" s="838">
        <v>68</v>
      </c>
      <c r="B319" s="1484" t="s">
        <v>866</v>
      </c>
      <c r="C319" s="1487" t="s">
        <v>867</v>
      </c>
      <c r="D319" s="1488"/>
      <c r="E319" s="1489"/>
      <c r="F319" s="1490" t="str">
        <f>"Đtượng BB : " &amp; SUM(F320:F322) &amp;"đ/c = " &amp; SUM(J320:J322) &amp;"k"</f>
        <v>Đtượng BB : 345đ/c = 8970k</v>
      </c>
      <c r="G319" s="1491"/>
      <c r="H319" s="1491"/>
      <c r="I319" s="1491"/>
      <c r="J319" s="1492"/>
      <c r="K319" s="1490" t="str">
        <f>"Đtượng BC: " &amp; SUM(K320:K322) &amp;"đ/c = " &amp; SUM(O320:O322) &amp;"k"</f>
        <v>Đtượng BC: 39đ/c = 806k</v>
      </c>
      <c r="L319" s="1491"/>
      <c r="M319" s="1491"/>
      <c r="N319" s="1491"/>
      <c r="O319" s="1492"/>
      <c r="P319" s="1493" t="s">
        <v>6</v>
      </c>
      <c r="Q319" s="1494"/>
      <c r="R319" s="1495"/>
      <c r="S319" s="977"/>
      <c r="T319" s="1496" t="s">
        <v>868</v>
      </c>
      <c r="U319" s="1497"/>
      <c r="V319" s="1497"/>
      <c r="W319" s="1497"/>
      <c r="X319" s="1497"/>
      <c r="Y319" s="1498"/>
      <c r="Z319" s="978"/>
      <c r="AA319" s="930"/>
      <c r="AB319" s="930"/>
      <c r="AC319" s="979"/>
      <c r="AD319" s="930"/>
      <c r="AE319" s="930"/>
      <c r="AF319" s="930"/>
      <c r="AG319" s="930"/>
      <c r="AH319" s="930"/>
      <c r="AI319" s="930"/>
      <c r="AJ319" s="930"/>
      <c r="AK319" s="930"/>
      <c r="AL319" s="930"/>
      <c r="AM319" s="930"/>
      <c r="AN319" s="930"/>
      <c r="AO319" s="930"/>
      <c r="AP319" s="930"/>
      <c r="AQ319" s="930"/>
      <c r="AR319" s="930"/>
      <c r="AS319" s="930"/>
      <c r="AT319" s="930"/>
      <c r="AU319" s="980"/>
    </row>
    <row r="320" spans="1:52" ht="13.5" customHeight="1">
      <c r="A320" s="838">
        <v>69</v>
      </c>
      <c r="B320" s="1485"/>
      <c r="C320" s="1499" t="s">
        <v>856</v>
      </c>
      <c r="D320" s="1500"/>
      <c r="E320" s="1501"/>
      <c r="F320" s="982">
        <v>115</v>
      </c>
      <c r="G320" s="982" t="s">
        <v>27</v>
      </c>
      <c r="H320" s="983">
        <v>14</v>
      </c>
      <c r="I320" s="984" t="s">
        <v>29</v>
      </c>
      <c r="J320" s="985">
        <f>F320*H320</f>
        <v>1610</v>
      </c>
      <c r="K320" s="986">
        <v>13</v>
      </c>
      <c r="L320" s="984" t="s">
        <v>27</v>
      </c>
      <c r="M320" s="987">
        <v>14</v>
      </c>
      <c r="N320" s="984" t="s">
        <v>28</v>
      </c>
      <c r="O320" s="988">
        <f>K320*M320</f>
        <v>182</v>
      </c>
      <c r="P320" s="989" t="str">
        <f>F320+K320 &amp;"đ/c"</f>
        <v>128đ/c</v>
      </c>
      <c r="Q320" s="1471">
        <f>J320+O320</f>
        <v>1792</v>
      </c>
      <c r="R320" s="1472"/>
      <c r="S320" s="990"/>
      <c r="T320" s="1473" t="s">
        <v>869</v>
      </c>
      <c r="U320" s="1474"/>
      <c r="V320" s="1474"/>
      <c r="W320" s="1474"/>
      <c r="X320" s="991"/>
      <c r="Y320" s="992">
        <f>SUM(J320:J324)+SUM(O320:O322)+Q323-Q324</f>
        <v>11291.699999999999</v>
      </c>
      <c r="AB320" s="993" t="s">
        <v>870</v>
      </c>
      <c r="AC320" s="994"/>
      <c r="AD320" s="993"/>
      <c r="AE320" s="993"/>
      <c r="AF320" s="993"/>
      <c r="AG320" s="995"/>
      <c r="AH320" s="995"/>
      <c r="AI320" s="1261" t="s">
        <v>871</v>
      </c>
      <c r="AJ320" s="1261"/>
      <c r="AK320" s="1261"/>
      <c r="AL320" s="1261"/>
      <c r="AM320" s="1261"/>
      <c r="AN320" s="1261"/>
      <c r="AO320" s="995"/>
      <c r="AP320" s="995"/>
      <c r="AQ320" s="995"/>
      <c r="AR320" s="995"/>
      <c r="AS320" s="995"/>
      <c r="AT320" s="993" t="s">
        <v>21</v>
      </c>
      <c r="AU320" s="993"/>
      <c r="AV320" s="996"/>
      <c r="AW320" s="996"/>
      <c r="AX320" s="996"/>
    </row>
    <row r="321" spans="1:52" ht="13.5" customHeight="1">
      <c r="A321" s="838">
        <v>70</v>
      </c>
      <c r="B321" s="1485"/>
      <c r="C321" s="1475" t="s">
        <v>857</v>
      </c>
      <c r="D321" s="1476"/>
      <c r="E321" s="1477"/>
      <c r="F321" s="982">
        <v>115</v>
      </c>
      <c r="G321" s="997" t="s">
        <v>27</v>
      </c>
      <c r="H321" s="983">
        <v>32</v>
      </c>
      <c r="I321" s="998" t="s">
        <v>29</v>
      </c>
      <c r="J321" s="999">
        <f>F321*H321</f>
        <v>3680</v>
      </c>
      <c r="K321" s="1000">
        <v>13</v>
      </c>
      <c r="L321" s="998" t="s">
        <v>27</v>
      </c>
      <c r="M321" s="1001">
        <v>24</v>
      </c>
      <c r="N321" s="998" t="s">
        <v>28</v>
      </c>
      <c r="O321" s="1002">
        <f>K321*M321</f>
        <v>312</v>
      </c>
      <c r="P321" s="1003" t="str">
        <f>F321+K321 &amp;"đ/c"</f>
        <v>128đ/c</v>
      </c>
      <c r="Q321" s="1478">
        <f>J321+O321</f>
        <v>3992</v>
      </c>
      <c r="R321" s="1479"/>
      <c r="S321" s="990"/>
      <c r="T321" s="1188" t="s">
        <v>872</v>
      </c>
      <c r="U321" s="1189"/>
      <c r="V321" s="1189">
        <f>M318</f>
        <v>0</v>
      </c>
      <c r="W321" s="1189"/>
      <c r="X321" s="991"/>
      <c r="Y321" s="992">
        <f>Y318</f>
        <v>9087.4</v>
      </c>
      <c r="Z321" s="978"/>
      <c r="AA321" s="930"/>
      <c r="AB321" s="930"/>
      <c r="AC321" s="979"/>
      <c r="AD321" s="930"/>
      <c r="AE321" s="930"/>
      <c r="AF321" s="930"/>
      <c r="AG321" s="930"/>
      <c r="AH321" s="930"/>
      <c r="AI321" s="930"/>
      <c r="AJ321" s="930"/>
      <c r="AK321" s="930"/>
      <c r="AL321" s="930"/>
      <c r="AM321" s="930"/>
      <c r="AN321" s="930"/>
      <c r="AO321" s="930"/>
      <c r="AP321" s="930"/>
      <c r="AQ321" s="930"/>
      <c r="AR321" s="930"/>
      <c r="AS321" s="930"/>
      <c r="AT321" s="930"/>
      <c r="AU321" s="1006"/>
    </row>
    <row r="322" spans="1:52" ht="13.5" customHeight="1">
      <c r="A322" s="838">
        <v>71</v>
      </c>
      <c r="B322" s="1486"/>
      <c r="C322" s="1475" t="s">
        <v>858</v>
      </c>
      <c r="D322" s="1476"/>
      <c r="E322" s="1477"/>
      <c r="F322" s="982">
        <v>115</v>
      </c>
      <c r="G322" s="998" t="s">
        <v>27</v>
      </c>
      <c r="H322" s="983">
        <v>32</v>
      </c>
      <c r="I322" s="998" t="s">
        <v>29</v>
      </c>
      <c r="J322" s="999">
        <f>F322*H322</f>
        <v>3680</v>
      </c>
      <c r="K322" s="1000">
        <v>13</v>
      </c>
      <c r="L322" s="998" t="s">
        <v>27</v>
      </c>
      <c r="M322" s="1001">
        <v>24</v>
      </c>
      <c r="N322" s="998" t="s">
        <v>28</v>
      </c>
      <c r="O322" s="1002">
        <f>K322*M322</f>
        <v>312</v>
      </c>
      <c r="P322" s="1003" t="str">
        <f>F322+K322 &amp; "đ/c"</f>
        <v>128đ/c</v>
      </c>
      <c r="Q322" s="1478">
        <f>J322+O322</f>
        <v>3992</v>
      </c>
      <c r="R322" s="1479"/>
      <c r="S322" s="990"/>
      <c r="T322" s="1188" t="s">
        <v>873</v>
      </c>
      <c r="U322" s="1189"/>
      <c r="V322" s="1189"/>
      <c r="W322" s="1189"/>
      <c r="X322" s="991"/>
      <c r="Y322" s="992">
        <f>IF(Y320-Y321&gt;0,Y320-Y321,0)</f>
        <v>2204.2999999999993</v>
      </c>
      <c r="Z322" s="978"/>
      <c r="AA322" s="930"/>
      <c r="AB322" s="930"/>
      <c r="AC322" s="979"/>
      <c r="AD322" s="930"/>
      <c r="AE322" s="930"/>
      <c r="AF322" s="930"/>
      <c r="AG322" s="930"/>
      <c r="AH322" s="930"/>
      <c r="AI322" s="930"/>
      <c r="AJ322" s="930"/>
      <c r="AK322" s="930"/>
      <c r="AL322" s="930"/>
      <c r="AM322" s="930"/>
      <c r="AN322" s="930"/>
      <c r="AO322" s="930"/>
      <c r="AP322" s="930"/>
      <c r="AQ322" s="930"/>
      <c r="AR322" s="930"/>
      <c r="AS322" s="930"/>
      <c r="AT322" s="930"/>
      <c r="AU322" s="1006"/>
    </row>
    <row r="323" spans="1:52" ht="13.5" customHeight="1">
      <c r="A323" s="838">
        <v>72</v>
      </c>
      <c r="B323" s="1007" t="s">
        <v>874</v>
      </c>
      <c r="C323" s="1455"/>
      <c r="D323" s="1455"/>
      <c r="E323" s="1456"/>
      <c r="F323" s="1008"/>
      <c r="G323" s="1009" t="s">
        <v>27</v>
      </c>
      <c r="H323" s="1010"/>
      <c r="I323" s="1009" t="s">
        <v>29</v>
      </c>
      <c r="J323" s="1011">
        <f>F323*H323</f>
        <v>0</v>
      </c>
      <c r="K323" s="1012"/>
      <c r="L323" s="1457" t="s">
        <v>897</v>
      </c>
      <c r="M323" s="1458"/>
      <c r="N323" s="1458"/>
      <c r="O323" s="1459"/>
      <c r="P323" s="1013"/>
      <c r="Q323" s="1460">
        <f>AZ194</f>
        <v>1515.6999999999989</v>
      </c>
      <c r="R323" s="1461"/>
      <c r="S323" s="990"/>
      <c r="T323" s="1462" t="s">
        <v>865</v>
      </c>
      <c r="U323" s="1463"/>
      <c r="V323" s="1463"/>
      <c r="W323" s="1463"/>
      <c r="X323" s="991"/>
      <c r="Y323" s="1014">
        <f>IF(Y320-Y321&lt;0,Y321-Y320,0)</f>
        <v>0</v>
      </c>
      <c r="AI323" s="930"/>
    </row>
    <row r="324" spans="1:52" ht="13.5" customHeight="1">
      <c r="A324" s="838">
        <v>73</v>
      </c>
      <c r="B324" s="1464" t="s">
        <v>875</v>
      </c>
      <c r="C324" s="1465"/>
      <c r="D324" s="1015"/>
      <c r="E324" s="1016"/>
      <c r="F324" s="1017"/>
      <c r="G324" s="1018" t="s">
        <v>27</v>
      </c>
      <c r="H324" s="1019"/>
      <c r="I324" s="1018" t="s">
        <v>29</v>
      </c>
      <c r="J324" s="1020">
        <f>F324*H324</f>
        <v>0</v>
      </c>
      <c r="K324" s="1021"/>
      <c r="L324" s="1466" t="s">
        <v>876</v>
      </c>
      <c r="M324" s="1467"/>
      <c r="N324" s="1467"/>
      <c r="O324" s="1468"/>
      <c r="P324" s="1022"/>
      <c r="Q324" s="1460">
        <f>AZ195</f>
        <v>0</v>
      </c>
      <c r="R324" s="1461"/>
      <c r="S324" s="1023"/>
      <c r="T324" s="1023"/>
      <c r="U324" s="1024"/>
      <c r="V324" s="1024"/>
      <c r="W324" s="1024"/>
      <c r="X324" s="1025"/>
      <c r="Y324" s="1026"/>
      <c r="AI324" s="930"/>
    </row>
    <row r="325" spans="1:52" ht="13.5" customHeight="1">
      <c r="A325" s="981"/>
      <c r="B325" s="1454" t="s">
        <v>881</v>
      </c>
      <c r="C325" s="1454"/>
      <c r="D325" s="1454"/>
      <c r="E325" s="1454"/>
      <c r="F325" s="1454"/>
      <c r="G325" s="1027"/>
      <c r="H325" s="1027"/>
      <c r="I325" s="1027"/>
      <c r="J325" s="1028"/>
      <c r="K325" s="1027"/>
      <c r="L325" s="1453" t="s">
        <v>878</v>
      </c>
      <c r="M325" s="1453"/>
      <c r="N325" s="1453"/>
      <c r="O325" s="993"/>
      <c r="P325" s="993"/>
      <c r="Q325" s="993"/>
      <c r="R325" s="993"/>
      <c r="S325" s="1453" t="s">
        <v>879</v>
      </c>
      <c r="T325" s="1453"/>
      <c r="U325" s="1453"/>
      <c r="X325" s="981"/>
      <c r="Y325" s="981"/>
      <c r="AA325" s="1454" t="s">
        <v>880</v>
      </c>
      <c r="AB325" s="1454"/>
      <c r="AC325" s="1454"/>
      <c r="AD325" s="1454"/>
      <c r="AE325" s="1454"/>
      <c r="AF325" s="1454"/>
      <c r="AG325" s="1454"/>
      <c r="AS325" s="1454" t="s">
        <v>881</v>
      </c>
      <c r="AT325" s="1454"/>
      <c r="AU325" s="1454"/>
      <c r="AV325" s="1454"/>
      <c r="AW325" s="1454"/>
    </row>
    <row r="326" spans="1:52" ht="32.25" customHeight="1">
      <c r="A326" s="981"/>
      <c r="B326" s="1187"/>
      <c r="C326" s="1187"/>
      <c r="D326" s="1030"/>
      <c r="E326" s="1187"/>
      <c r="F326" s="1187"/>
      <c r="J326" s="1031"/>
      <c r="L326" s="1032"/>
      <c r="M326" s="1032"/>
      <c r="N326" s="1032"/>
      <c r="O326" s="981"/>
      <c r="P326" s="981"/>
      <c r="Q326" s="981"/>
      <c r="R326" s="981"/>
      <c r="S326" s="1032"/>
      <c r="T326" s="1032"/>
      <c r="U326" s="1032"/>
      <c r="X326" s="981"/>
      <c r="Y326" s="981"/>
    </row>
    <row r="327" spans="1:52" ht="32.25" customHeight="1">
      <c r="A327" s="981"/>
      <c r="B327" s="1187"/>
      <c r="C327" s="1187"/>
      <c r="D327" s="1030"/>
      <c r="E327" s="1187"/>
      <c r="F327" s="1187"/>
      <c r="J327" s="1031"/>
      <c r="L327" s="1032"/>
      <c r="M327" s="1032"/>
      <c r="N327" s="1032"/>
      <c r="O327" s="981"/>
      <c r="P327" s="981"/>
      <c r="Q327" s="981"/>
      <c r="R327" s="981"/>
      <c r="S327" s="1032"/>
      <c r="T327" s="1032"/>
      <c r="U327" s="1032"/>
      <c r="X327" s="981"/>
      <c r="Y327" s="981"/>
    </row>
    <row r="328" spans="1:52" ht="13.5" customHeight="1">
      <c r="A328" s="981"/>
      <c r="B328" s="1454" t="s">
        <v>882</v>
      </c>
      <c r="C328" s="1454"/>
      <c r="D328" s="1454"/>
      <c r="E328" s="1454"/>
      <c r="F328" s="1454"/>
      <c r="J328" s="1031"/>
      <c r="L328" s="1032"/>
      <c r="M328" s="1032"/>
      <c r="N328" s="1032"/>
      <c r="O328" s="981"/>
      <c r="P328" s="981"/>
      <c r="Q328" s="981"/>
      <c r="R328" s="1454" t="s">
        <v>880</v>
      </c>
      <c r="S328" s="1454"/>
      <c r="T328" s="1454"/>
      <c r="U328" s="1454"/>
      <c r="V328" s="1454"/>
      <c r="W328" s="1454"/>
      <c r="X328" s="981"/>
      <c r="Y328" s="981"/>
    </row>
    <row r="329" spans="1:52" ht="13.5" customHeight="1">
      <c r="A329" s="807" t="s">
        <v>841</v>
      </c>
      <c r="D329" s="809"/>
      <c r="O329" s="810" t="s">
        <v>4</v>
      </c>
      <c r="P329" s="1544">
        <f>P247+1</f>
        <v>44291</v>
      </c>
      <c r="Q329" s="1544"/>
      <c r="R329" s="1544"/>
      <c r="S329" s="1544"/>
      <c r="T329" s="1544"/>
      <c r="AU329" s="812" t="s">
        <v>12</v>
      </c>
    </row>
    <row r="330" spans="1:52" ht="13.5" customHeight="1">
      <c r="A330" s="813" t="s">
        <v>11</v>
      </c>
      <c r="B330" s="1530" t="s">
        <v>842</v>
      </c>
      <c r="C330" s="1533" t="s">
        <v>5</v>
      </c>
      <c r="D330" s="1530" t="s">
        <v>843</v>
      </c>
      <c r="E330" s="1530" t="s">
        <v>844</v>
      </c>
      <c r="F330" s="1545" t="s">
        <v>24</v>
      </c>
      <c r="G330" s="1546"/>
      <c r="H330" s="1546"/>
      <c r="I330" s="1546"/>
      <c r="J330" s="1547"/>
      <c r="K330" s="1548" t="s">
        <v>25</v>
      </c>
      <c r="L330" s="1549"/>
      <c r="M330" s="1549"/>
      <c r="N330" s="1549"/>
      <c r="O330" s="1550"/>
      <c r="P330" s="1551" t="s">
        <v>26</v>
      </c>
      <c r="Q330" s="1552"/>
      <c r="R330" s="1552"/>
      <c r="S330" s="1552"/>
      <c r="T330" s="1553"/>
      <c r="U330" s="1563" t="s">
        <v>6</v>
      </c>
      <c r="V330" s="1564"/>
      <c r="W330" s="1564"/>
      <c r="X330" s="1564"/>
      <c r="Y330" s="1565"/>
      <c r="Z330" s="1527" t="s">
        <v>11</v>
      </c>
      <c r="AA330" s="1530" t="s">
        <v>845</v>
      </c>
      <c r="AB330" s="1533" t="s">
        <v>5</v>
      </c>
      <c r="AC330" s="1530" t="s">
        <v>843</v>
      </c>
      <c r="AD330" s="1530" t="s">
        <v>844</v>
      </c>
      <c r="AE330" s="1545" t="s">
        <v>9</v>
      </c>
      <c r="AF330" s="1546"/>
      <c r="AG330" s="1546"/>
      <c r="AH330" s="1546"/>
      <c r="AI330" s="1547"/>
      <c r="AJ330" s="1545" t="s">
        <v>846</v>
      </c>
      <c r="AK330" s="1546"/>
      <c r="AL330" s="1546"/>
      <c r="AM330" s="1546"/>
      <c r="AN330" s="1547"/>
      <c r="AO330" s="1545" t="s">
        <v>10</v>
      </c>
      <c r="AP330" s="1546"/>
      <c r="AQ330" s="1546"/>
      <c r="AR330" s="1546"/>
      <c r="AS330" s="1547"/>
      <c r="AT330" s="1554" t="s">
        <v>23</v>
      </c>
      <c r="AU330" s="1557">
        <v>42644</v>
      </c>
      <c r="AV330" s="1558"/>
      <c r="AW330" s="1558"/>
      <c r="AX330" s="1558"/>
      <c r="AY330" s="1558"/>
      <c r="AZ330" s="1559"/>
    </row>
    <row r="331" spans="1:52" ht="13.5" customHeight="1">
      <c r="A331" s="814"/>
      <c r="B331" s="1531"/>
      <c r="C331" s="1534"/>
      <c r="D331" s="1531"/>
      <c r="E331" s="1531"/>
      <c r="F331" s="1542" t="s">
        <v>13</v>
      </c>
      <c r="G331" s="1543"/>
      <c r="H331" s="1536" t="s">
        <v>8</v>
      </c>
      <c r="I331" s="1537"/>
      <c r="J331" s="1310" t="s">
        <v>14</v>
      </c>
      <c r="K331" s="1542" t="s">
        <v>13</v>
      </c>
      <c r="L331" s="1543"/>
      <c r="M331" s="1536" t="s">
        <v>8</v>
      </c>
      <c r="N331" s="1537"/>
      <c r="O331" s="1310" t="s">
        <v>14</v>
      </c>
      <c r="P331" s="1542" t="s">
        <v>13</v>
      </c>
      <c r="Q331" s="1543"/>
      <c r="R331" s="1536" t="s">
        <v>8</v>
      </c>
      <c r="S331" s="1537"/>
      <c r="T331" s="1310" t="s">
        <v>14</v>
      </c>
      <c r="U331" s="1542" t="s">
        <v>13</v>
      </c>
      <c r="V331" s="1543"/>
      <c r="W331" s="1536" t="s">
        <v>8</v>
      </c>
      <c r="X331" s="1537"/>
      <c r="Y331" s="1310" t="s">
        <v>14</v>
      </c>
      <c r="Z331" s="1528"/>
      <c r="AA331" s="1531"/>
      <c r="AB331" s="1534"/>
      <c r="AC331" s="1531"/>
      <c r="AD331" s="1531"/>
      <c r="AE331" s="1542" t="s">
        <v>13</v>
      </c>
      <c r="AF331" s="1543"/>
      <c r="AG331" s="1536" t="s">
        <v>8</v>
      </c>
      <c r="AH331" s="1537"/>
      <c r="AI331" s="1310" t="s">
        <v>14</v>
      </c>
      <c r="AJ331" s="1542" t="s">
        <v>13</v>
      </c>
      <c r="AK331" s="1543"/>
      <c r="AL331" s="1536" t="s">
        <v>8</v>
      </c>
      <c r="AM331" s="1537"/>
      <c r="AN331" s="1310" t="s">
        <v>14</v>
      </c>
      <c r="AO331" s="1542" t="s">
        <v>13</v>
      </c>
      <c r="AP331" s="1543"/>
      <c r="AQ331" s="1536" t="s">
        <v>8</v>
      </c>
      <c r="AR331" s="1537"/>
      <c r="AS331" s="1310" t="s">
        <v>14</v>
      </c>
      <c r="AT331" s="1555"/>
      <c r="AU331" s="1560"/>
      <c r="AV331" s="1561"/>
      <c r="AW331" s="1561"/>
      <c r="AX331" s="1561"/>
      <c r="AY331" s="1561"/>
      <c r="AZ331" s="1562"/>
    </row>
    <row r="332" spans="1:52" ht="13.5" customHeight="1">
      <c r="A332" s="814"/>
      <c r="B332" s="1531"/>
      <c r="C332" s="1534"/>
      <c r="D332" s="1531"/>
      <c r="E332" s="1531"/>
      <c r="F332" s="1540" t="s">
        <v>15</v>
      </c>
      <c r="G332" s="1525" t="s">
        <v>22</v>
      </c>
      <c r="H332" s="1523" t="s">
        <v>15</v>
      </c>
      <c r="I332" s="1523" t="s">
        <v>22</v>
      </c>
      <c r="J332" s="1538"/>
      <c r="K332" s="1525" t="s">
        <v>15</v>
      </c>
      <c r="L332" s="1525" t="s">
        <v>22</v>
      </c>
      <c r="M332" s="1523" t="s">
        <v>15</v>
      </c>
      <c r="N332" s="1523" t="s">
        <v>22</v>
      </c>
      <c r="O332" s="1538"/>
      <c r="P332" s="1525" t="s">
        <v>15</v>
      </c>
      <c r="Q332" s="1525" t="s">
        <v>22</v>
      </c>
      <c r="R332" s="1523" t="s">
        <v>15</v>
      </c>
      <c r="S332" s="1523" t="s">
        <v>22</v>
      </c>
      <c r="T332" s="1538"/>
      <c r="U332" s="1525" t="s">
        <v>15</v>
      </c>
      <c r="V332" s="1525" t="s">
        <v>22</v>
      </c>
      <c r="W332" s="1523" t="s">
        <v>15</v>
      </c>
      <c r="X332" s="1523" t="s">
        <v>22</v>
      </c>
      <c r="Y332" s="1538"/>
      <c r="Z332" s="1528"/>
      <c r="AA332" s="1531"/>
      <c r="AB332" s="1534"/>
      <c r="AC332" s="1531"/>
      <c r="AD332" s="1531"/>
      <c r="AE332" s="1310" t="s">
        <v>15</v>
      </c>
      <c r="AF332" s="1523" t="s">
        <v>22</v>
      </c>
      <c r="AG332" s="1523" t="s">
        <v>15</v>
      </c>
      <c r="AH332" s="1523" t="s">
        <v>22</v>
      </c>
      <c r="AI332" s="1538"/>
      <c r="AJ332" s="1523" t="s">
        <v>15</v>
      </c>
      <c r="AK332" s="1523" t="s">
        <v>22</v>
      </c>
      <c r="AL332" s="1523" t="s">
        <v>15</v>
      </c>
      <c r="AM332" s="1523" t="s">
        <v>22</v>
      </c>
      <c r="AN332" s="1538"/>
      <c r="AO332" s="1523" t="s">
        <v>15</v>
      </c>
      <c r="AP332" s="1523" t="s">
        <v>22</v>
      </c>
      <c r="AQ332" s="1523" t="s">
        <v>15</v>
      </c>
      <c r="AR332" s="1523" t="s">
        <v>22</v>
      </c>
      <c r="AS332" s="1538"/>
      <c r="AT332" s="1555"/>
      <c r="AU332" s="1507">
        <f>P329</f>
        <v>44291</v>
      </c>
      <c r="AV332" s="1508"/>
      <c r="AW332" s="1508"/>
      <c r="AX332" s="1508"/>
      <c r="AY332" s="1508"/>
      <c r="AZ332" s="1509"/>
    </row>
    <row r="333" spans="1:52" ht="13.5" customHeight="1">
      <c r="A333" s="815"/>
      <c r="B333" s="1532"/>
      <c r="C333" s="1535"/>
      <c r="D333" s="1532"/>
      <c r="E333" s="1532"/>
      <c r="F333" s="1541"/>
      <c r="G333" s="1526"/>
      <c r="H333" s="1524"/>
      <c r="I333" s="1524"/>
      <c r="J333" s="1539"/>
      <c r="K333" s="1526"/>
      <c r="L333" s="1526"/>
      <c r="M333" s="1524"/>
      <c r="N333" s="1524"/>
      <c r="O333" s="1539"/>
      <c r="P333" s="1526"/>
      <c r="Q333" s="1526"/>
      <c r="R333" s="1524"/>
      <c r="S333" s="1524"/>
      <c r="T333" s="1539"/>
      <c r="U333" s="1526"/>
      <c r="V333" s="1526"/>
      <c r="W333" s="1524"/>
      <c r="X333" s="1524"/>
      <c r="Y333" s="1539"/>
      <c r="Z333" s="1529"/>
      <c r="AA333" s="1532"/>
      <c r="AB333" s="1535"/>
      <c r="AC333" s="1532"/>
      <c r="AD333" s="1532"/>
      <c r="AE333" s="1539"/>
      <c r="AF333" s="1524"/>
      <c r="AG333" s="1524"/>
      <c r="AH333" s="1524"/>
      <c r="AI333" s="1539"/>
      <c r="AJ333" s="1524"/>
      <c r="AK333" s="1524"/>
      <c r="AL333" s="1524"/>
      <c r="AM333" s="1524"/>
      <c r="AN333" s="1539"/>
      <c r="AO333" s="1524"/>
      <c r="AP333" s="1524"/>
      <c r="AQ333" s="1524"/>
      <c r="AR333" s="1524"/>
      <c r="AS333" s="1539"/>
      <c r="AT333" s="1556"/>
      <c r="AU333" s="1510"/>
      <c r="AV333" s="1511"/>
      <c r="AW333" s="1511"/>
      <c r="AX333" s="1511"/>
      <c r="AY333" s="1511"/>
      <c r="AZ333" s="1512"/>
    </row>
    <row r="334" spans="1:52" ht="13.5" customHeight="1">
      <c r="A334" s="816">
        <v>1</v>
      </c>
      <c r="B334" s="1033" t="s">
        <v>229</v>
      </c>
      <c r="C334" s="817" t="s">
        <v>66</v>
      </c>
      <c r="D334" s="818">
        <v>2</v>
      </c>
      <c r="E334" s="819">
        <v>2</v>
      </c>
      <c r="F334" s="857">
        <v>30</v>
      </c>
      <c r="G334" s="821"/>
      <c r="H334" s="822"/>
      <c r="I334" s="823"/>
      <c r="J334" s="824">
        <f t="shared" ref="J334:J380" si="112">SUM(F334:I334)*$E334</f>
        <v>60</v>
      </c>
      <c r="K334" s="857">
        <v>50</v>
      </c>
      <c r="L334" s="825"/>
      <c r="M334" s="826"/>
      <c r="N334" s="827"/>
      <c r="O334" s="824">
        <f>SUM(K334:N334)*$E334</f>
        <v>100</v>
      </c>
      <c r="P334" s="857">
        <v>50</v>
      </c>
      <c r="Q334" s="825"/>
      <c r="R334" s="826"/>
      <c r="S334" s="827"/>
      <c r="T334" s="1034">
        <f t="shared" ref="T334:T376" si="113">SUM(P334:S334)*$E334</f>
        <v>100</v>
      </c>
      <c r="U334" s="853">
        <f>SUM(F334,K334,P334)</f>
        <v>130</v>
      </c>
      <c r="V334" s="825">
        <f>SUM(G334,L334,Q334)</f>
        <v>0</v>
      </c>
      <c r="W334" s="826">
        <f>SUM(H334,M334,R334)</f>
        <v>0</v>
      </c>
      <c r="X334" s="827">
        <f>SUM(I334,N334,S334)</f>
        <v>0</v>
      </c>
      <c r="Y334" s="1034">
        <f>SUM(J334,O334,T334)</f>
        <v>260</v>
      </c>
      <c r="Z334" s="816">
        <f>A334</f>
        <v>1</v>
      </c>
      <c r="AA334" s="1035" t="str">
        <f>B334</f>
        <v>Than trấu</v>
      </c>
      <c r="AB334" s="829" t="str">
        <f>C334</f>
        <v>kg</v>
      </c>
      <c r="AC334" s="830">
        <f>D334</f>
        <v>2</v>
      </c>
      <c r="AD334" s="831">
        <f>E334</f>
        <v>2</v>
      </c>
      <c r="AE334" s="832">
        <f t="shared" ref="AE334:AE350" si="114">AE252+AJ252-AO252</f>
        <v>9096</v>
      </c>
      <c r="AF334" s="832">
        <f t="shared" ref="AF334:AH349" si="115">AF252+AK252-AP252</f>
        <v>0</v>
      </c>
      <c r="AG334" s="832">
        <f t="shared" si="115"/>
        <v>0</v>
      </c>
      <c r="AH334" s="832">
        <f t="shared" si="115"/>
        <v>0</v>
      </c>
      <c r="AI334" s="834">
        <f>SUM(AE334:AH334)*$E334</f>
        <v>18192</v>
      </c>
      <c r="AJ334" s="833"/>
      <c r="AK334" s="827"/>
      <c r="AL334" s="827"/>
      <c r="AM334" s="827"/>
      <c r="AN334" s="834">
        <f t="shared" ref="AN334:AN350" si="116">SUM(AJ334:AM334)*$E334</f>
        <v>0</v>
      </c>
      <c r="AO334" s="825">
        <f t="shared" ref="AO334:AS384" si="117">U334</f>
        <v>130</v>
      </c>
      <c r="AP334" s="825">
        <f t="shared" si="117"/>
        <v>0</v>
      </c>
      <c r="AQ334" s="835">
        <f t="shared" si="117"/>
        <v>0</v>
      </c>
      <c r="AR334" s="835">
        <f t="shared" si="117"/>
        <v>0</v>
      </c>
      <c r="AS334" s="836">
        <f t="shared" si="117"/>
        <v>260</v>
      </c>
      <c r="AT334" s="837">
        <f>IF(AC334&lt;&gt;0,SUM(AO334:AR334)*$AC334-SUM(AO334:AR334)*$AD334,"")</f>
        <v>0</v>
      </c>
      <c r="AU334" s="1513" t="s">
        <v>847</v>
      </c>
      <c r="AV334" s="1514"/>
      <c r="AW334" s="1514"/>
      <c r="AX334" s="1514"/>
      <c r="AY334" s="1514"/>
      <c r="AZ334" s="1515"/>
    </row>
    <row r="335" spans="1:52" ht="13.5" customHeight="1">
      <c r="A335" s="838">
        <f>IF(B335&lt;&gt;"",MAX($A333:$A334)+1,"")</f>
        <v>2</v>
      </c>
      <c r="B335" s="1036" t="s">
        <v>848</v>
      </c>
      <c r="C335" s="817" t="s">
        <v>66</v>
      </c>
      <c r="D335" s="839">
        <v>2</v>
      </c>
      <c r="E335" s="840">
        <v>2</v>
      </c>
      <c r="F335" s="828"/>
      <c r="G335" s="841"/>
      <c r="H335" s="842"/>
      <c r="I335" s="842"/>
      <c r="J335" s="824">
        <f t="shared" si="112"/>
        <v>0</v>
      </c>
      <c r="K335" s="832"/>
      <c r="L335" s="825"/>
      <c r="M335" s="827"/>
      <c r="N335" s="827"/>
      <c r="O335" s="824">
        <f>SUM(K335:N335)*$E335</f>
        <v>0</v>
      </c>
      <c r="P335" s="843"/>
      <c r="Q335" s="825"/>
      <c r="R335" s="827"/>
      <c r="S335" s="827"/>
      <c r="T335" s="846">
        <f t="shared" si="113"/>
        <v>0</v>
      </c>
      <c r="U335" s="828">
        <f t="shared" ref="U335:Y350" si="118">SUM(F335,K335,P335)</f>
        <v>0</v>
      </c>
      <c r="V335" s="825">
        <f t="shared" si="118"/>
        <v>0</v>
      </c>
      <c r="W335" s="827">
        <f t="shared" si="118"/>
        <v>0</v>
      </c>
      <c r="X335" s="827">
        <f t="shared" si="118"/>
        <v>0</v>
      </c>
      <c r="Y335" s="824">
        <f>SUM(J335,O335,T335)</f>
        <v>0</v>
      </c>
      <c r="Z335" s="838">
        <f>A335</f>
        <v>2</v>
      </c>
      <c r="AA335" s="1037" t="str">
        <f t="shared" ref="AA335:AD395" si="119">B335</f>
        <v>Củi gỗ</v>
      </c>
      <c r="AB335" s="844" t="str">
        <f t="shared" si="119"/>
        <v>kg</v>
      </c>
      <c r="AC335" s="845">
        <f t="shared" si="119"/>
        <v>2</v>
      </c>
      <c r="AD335" s="846">
        <f t="shared" si="119"/>
        <v>2</v>
      </c>
      <c r="AE335" s="832">
        <f t="shared" si="114"/>
        <v>1980</v>
      </c>
      <c r="AF335" s="832">
        <f t="shared" si="115"/>
        <v>0</v>
      </c>
      <c r="AG335" s="832">
        <f t="shared" si="115"/>
        <v>0</v>
      </c>
      <c r="AH335" s="832">
        <f t="shared" si="115"/>
        <v>0</v>
      </c>
      <c r="AI335" s="824">
        <f t="shared" ref="AI335:AI395" si="120">SUM(AE335:AH335)*$E335</f>
        <v>3960</v>
      </c>
      <c r="AJ335" s="848"/>
      <c r="AK335" s="827"/>
      <c r="AL335" s="847"/>
      <c r="AM335" s="827"/>
      <c r="AN335" s="849">
        <f t="shared" si="116"/>
        <v>0</v>
      </c>
      <c r="AO335" s="825">
        <f t="shared" si="117"/>
        <v>0</v>
      </c>
      <c r="AP335" s="825">
        <f t="shared" si="117"/>
        <v>0</v>
      </c>
      <c r="AQ335" s="825">
        <f t="shared" si="117"/>
        <v>0</v>
      </c>
      <c r="AR335" s="825">
        <f t="shared" si="117"/>
        <v>0</v>
      </c>
      <c r="AS335" s="825">
        <f t="shared" si="117"/>
        <v>0</v>
      </c>
      <c r="AT335" s="850">
        <f>IF(AC335&lt;&gt;0,SUM(AO335:AR335)*$AC335-SUM(AO335:AR335)*$AD335,"")</f>
        <v>0</v>
      </c>
      <c r="AU335" s="1516" t="s">
        <v>827</v>
      </c>
      <c r="AV335" s="1517"/>
      <c r="AW335" s="1517"/>
      <c r="AX335" s="1517"/>
      <c r="AY335" s="1517"/>
      <c r="AZ335" s="851"/>
    </row>
    <row r="336" spans="1:52" ht="13.5" customHeight="1">
      <c r="A336" s="838">
        <f t="shared" ref="A336:A379" si="121">IF(B336&lt;&gt;"",MAX($A334:$A335)+1,"")</f>
        <v>3</v>
      </c>
      <c r="B336" s="1033" t="s">
        <v>849</v>
      </c>
      <c r="C336" s="817" t="s">
        <v>66</v>
      </c>
      <c r="D336" s="818">
        <v>12.6</v>
      </c>
      <c r="E336" s="852">
        <v>12.6</v>
      </c>
      <c r="F336" s="853">
        <v>20</v>
      </c>
      <c r="G336" s="854"/>
      <c r="H336" s="855"/>
      <c r="I336" s="842"/>
      <c r="J336" s="824">
        <f t="shared" si="112"/>
        <v>252</v>
      </c>
      <c r="K336" s="856">
        <v>34</v>
      </c>
      <c r="L336" s="825"/>
      <c r="M336" s="826"/>
      <c r="N336" s="827"/>
      <c r="O336" s="824">
        <f>SUM(K336:N336)*$E336</f>
        <v>428.4</v>
      </c>
      <c r="P336" s="857">
        <v>33</v>
      </c>
      <c r="Q336" s="825"/>
      <c r="R336" s="826"/>
      <c r="S336" s="827"/>
      <c r="T336" s="846">
        <f t="shared" si="113"/>
        <v>415.8</v>
      </c>
      <c r="U336" s="853">
        <f t="shared" si="118"/>
        <v>87</v>
      </c>
      <c r="V336" s="825">
        <f t="shared" si="118"/>
        <v>0</v>
      </c>
      <c r="W336" s="826">
        <f t="shared" si="118"/>
        <v>0</v>
      </c>
      <c r="X336" s="827">
        <f t="shared" si="118"/>
        <v>0</v>
      </c>
      <c r="Y336" s="824">
        <f t="shared" si="118"/>
        <v>1096.2</v>
      </c>
      <c r="Z336" s="838">
        <f t="shared" ref="Z336:Z396" si="122">A336</f>
        <v>3</v>
      </c>
      <c r="AA336" s="1037" t="str">
        <f t="shared" si="119"/>
        <v>Gạo X 23</v>
      </c>
      <c r="AB336" s="844" t="str">
        <f t="shared" si="119"/>
        <v>kg</v>
      </c>
      <c r="AC336" s="845">
        <f t="shared" si="119"/>
        <v>12.6</v>
      </c>
      <c r="AD336" s="858">
        <f t="shared" si="119"/>
        <v>12.6</v>
      </c>
      <c r="AE336" s="832">
        <f t="shared" si="114"/>
        <v>4135</v>
      </c>
      <c r="AF336" s="832">
        <f t="shared" si="115"/>
        <v>0</v>
      </c>
      <c r="AG336" s="832">
        <f t="shared" si="115"/>
        <v>0</v>
      </c>
      <c r="AH336" s="832">
        <f t="shared" si="115"/>
        <v>0</v>
      </c>
      <c r="AI336" s="824">
        <f t="shared" si="120"/>
        <v>52101</v>
      </c>
      <c r="AJ336" s="848"/>
      <c r="AK336" s="827"/>
      <c r="AL336" s="827"/>
      <c r="AM336" s="827"/>
      <c r="AN336" s="849">
        <f t="shared" si="116"/>
        <v>0</v>
      </c>
      <c r="AO336" s="825">
        <f t="shared" si="117"/>
        <v>87</v>
      </c>
      <c r="AP336" s="825">
        <f t="shared" si="117"/>
        <v>0</v>
      </c>
      <c r="AQ336" s="825">
        <f t="shared" si="117"/>
        <v>0</v>
      </c>
      <c r="AR336" s="825">
        <f t="shared" si="117"/>
        <v>0</v>
      </c>
      <c r="AS336" s="825">
        <f t="shared" si="117"/>
        <v>1096.2</v>
      </c>
      <c r="AT336" s="850">
        <f t="shared" ref="AT336:AT395" si="123">IF(AC336&lt;&gt;0,SUM(AO336:AR336)*$AC336-SUM(AO336:AR336)*$AD336,"")</f>
        <v>0</v>
      </c>
      <c r="AU336" s="1186" t="s">
        <v>828</v>
      </c>
      <c r="AV336" s="1519">
        <v>78</v>
      </c>
      <c r="AW336" s="1519"/>
      <c r="AX336" s="860"/>
      <c r="AY336" s="861"/>
      <c r="AZ336" s="862" t="s">
        <v>829</v>
      </c>
    </row>
    <row r="337" spans="1:52" ht="13.5" customHeight="1">
      <c r="A337" s="838">
        <f t="shared" si="121"/>
        <v>4</v>
      </c>
      <c r="B337" s="1038" t="s">
        <v>850</v>
      </c>
      <c r="C337" s="817" t="s">
        <v>389</v>
      </c>
      <c r="D337" s="839">
        <v>10</v>
      </c>
      <c r="E337" s="819">
        <v>10</v>
      </c>
      <c r="F337" s="825"/>
      <c r="G337" s="909"/>
      <c r="H337" s="863"/>
      <c r="I337" s="842"/>
      <c r="J337" s="824">
        <f t="shared" si="112"/>
        <v>0</v>
      </c>
      <c r="K337" s="864"/>
      <c r="L337" s="825"/>
      <c r="M337" s="827"/>
      <c r="N337" s="827"/>
      <c r="O337" s="824">
        <f t="shared" ref="O337:O395" si="124">SUM(K337:N337)*$E337</f>
        <v>0</v>
      </c>
      <c r="P337" s="865"/>
      <c r="Q337" s="825"/>
      <c r="R337" s="827"/>
      <c r="S337" s="827"/>
      <c r="T337" s="846">
        <f t="shared" si="113"/>
        <v>0</v>
      </c>
      <c r="U337" s="825">
        <f t="shared" si="118"/>
        <v>0</v>
      </c>
      <c r="V337" s="825">
        <f t="shared" si="118"/>
        <v>0</v>
      </c>
      <c r="W337" s="827">
        <f t="shared" si="118"/>
        <v>0</v>
      </c>
      <c r="X337" s="827">
        <f t="shared" si="118"/>
        <v>0</v>
      </c>
      <c r="Y337" s="824">
        <f t="shared" si="118"/>
        <v>0</v>
      </c>
      <c r="Z337" s="838">
        <f t="shared" si="122"/>
        <v>4</v>
      </c>
      <c r="AA337" s="1037" t="str">
        <f t="shared" si="119"/>
        <v>Bột súp</v>
      </c>
      <c r="AB337" s="844" t="str">
        <f t="shared" si="119"/>
        <v>lít</v>
      </c>
      <c r="AC337" s="845">
        <f t="shared" si="119"/>
        <v>10</v>
      </c>
      <c r="AD337" s="858">
        <f t="shared" si="119"/>
        <v>10</v>
      </c>
      <c r="AE337" s="832">
        <f t="shared" si="114"/>
        <v>0</v>
      </c>
      <c r="AF337" s="832">
        <f t="shared" si="115"/>
        <v>0</v>
      </c>
      <c r="AG337" s="832">
        <f t="shared" si="115"/>
        <v>4</v>
      </c>
      <c r="AH337" s="832">
        <f t="shared" si="115"/>
        <v>0</v>
      </c>
      <c r="AI337" s="824">
        <f t="shared" si="120"/>
        <v>40</v>
      </c>
      <c r="AJ337" s="848"/>
      <c r="AK337" s="866"/>
      <c r="AM337" s="827"/>
      <c r="AN337" s="849">
        <f t="shared" si="116"/>
        <v>0</v>
      </c>
      <c r="AO337" s="825">
        <f t="shared" si="117"/>
        <v>0</v>
      </c>
      <c r="AP337" s="825">
        <f t="shared" si="117"/>
        <v>0</v>
      </c>
      <c r="AQ337" s="825">
        <f t="shared" si="117"/>
        <v>0</v>
      </c>
      <c r="AR337" s="825">
        <f t="shared" si="117"/>
        <v>0</v>
      </c>
      <c r="AS337" s="825">
        <f t="shared" si="117"/>
        <v>0</v>
      </c>
      <c r="AT337" s="850">
        <f t="shared" si="123"/>
        <v>0</v>
      </c>
      <c r="AU337" s="867" t="s">
        <v>830</v>
      </c>
      <c r="AV337" s="868">
        <f>F402</f>
        <v>115</v>
      </c>
      <c r="AW337" s="861" t="s">
        <v>27</v>
      </c>
      <c r="AX337" s="869">
        <f>H402</f>
        <v>14</v>
      </c>
      <c r="AY337" s="861" t="s">
        <v>28</v>
      </c>
      <c r="AZ337" s="870">
        <f>AX337*AV337</f>
        <v>1610</v>
      </c>
    </row>
    <row r="338" spans="1:52" ht="13.5" customHeight="1">
      <c r="A338" s="838">
        <f t="shared" si="121"/>
        <v>5</v>
      </c>
      <c r="B338" s="1039" t="s">
        <v>851</v>
      </c>
      <c r="C338" s="817" t="s">
        <v>389</v>
      </c>
      <c r="D338" s="839">
        <v>30</v>
      </c>
      <c r="E338" s="871">
        <v>25</v>
      </c>
      <c r="F338" s="825"/>
      <c r="G338" s="909">
        <v>2</v>
      </c>
      <c r="H338" s="863"/>
      <c r="I338" s="842"/>
      <c r="J338" s="824">
        <f t="shared" si="112"/>
        <v>50</v>
      </c>
      <c r="K338" s="864"/>
      <c r="L338" s="853">
        <v>3</v>
      </c>
      <c r="M338" s="827"/>
      <c r="N338" s="827"/>
      <c r="O338" s="824">
        <f t="shared" si="124"/>
        <v>75</v>
      </c>
      <c r="P338" s="865"/>
      <c r="Q338" s="853">
        <v>3</v>
      </c>
      <c r="R338" s="827"/>
      <c r="S338" s="827"/>
      <c r="T338" s="846">
        <f t="shared" si="113"/>
        <v>75</v>
      </c>
      <c r="U338" s="825">
        <f t="shared" si="118"/>
        <v>0</v>
      </c>
      <c r="V338" s="853">
        <f t="shared" si="118"/>
        <v>8</v>
      </c>
      <c r="W338" s="827">
        <f t="shared" si="118"/>
        <v>0</v>
      </c>
      <c r="X338" s="827">
        <f t="shared" si="118"/>
        <v>0</v>
      </c>
      <c r="Y338" s="824">
        <f t="shared" si="118"/>
        <v>200</v>
      </c>
      <c r="Z338" s="838">
        <f t="shared" si="122"/>
        <v>5</v>
      </c>
      <c r="AA338" s="1037" t="str">
        <f t="shared" si="119"/>
        <v>Nmắm thường</v>
      </c>
      <c r="AB338" s="844" t="str">
        <f t="shared" si="119"/>
        <v>lít</v>
      </c>
      <c r="AC338" s="845">
        <f t="shared" si="119"/>
        <v>30</v>
      </c>
      <c r="AD338" s="858">
        <f t="shared" si="119"/>
        <v>25</v>
      </c>
      <c r="AE338" s="832">
        <f t="shared" si="114"/>
        <v>0</v>
      </c>
      <c r="AF338" s="832">
        <f t="shared" si="115"/>
        <v>36</v>
      </c>
      <c r="AG338" s="832">
        <f t="shared" si="115"/>
        <v>0</v>
      </c>
      <c r="AH338" s="832">
        <f t="shared" si="115"/>
        <v>0</v>
      </c>
      <c r="AI338" s="824">
        <f t="shared" si="120"/>
        <v>900</v>
      </c>
      <c r="AJ338" s="848"/>
      <c r="AK338" s="873"/>
      <c r="AL338" s="827"/>
      <c r="AM338" s="827"/>
      <c r="AN338" s="849">
        <f t="shared" si="116"/>
        <v>0</v>
      </c>
      <c r="AO338" s="825">
        <f t="shared" si="117"/>
        <v>0</v>
      </c>
      <c r="AP338" s="825">
        <f t="shared" si="117"/>
        <v>8</v>
      </c>
      <c r="AQ338" s="825">
        <f t="shared" si="117"/>
        <v>0</v>
      </c>
      <c r="AR338" s="825">
        <f t="shared" si="117"/>
        <v>0</v>
      </c>
      <c r="AS338" s="825">
        <f t="shared" si="117"/>
        <v>200</v>
      </c>
      <c r="AT338" s="850">
        <f t="shared" si="123"/>
        <v>40</v>
      </c>
      <c r="AU338" s="867" t="s">
        <v>831</v>
      </c>
      <c r="AV338" s="874">
        <f>F403</f>
        <v>115</v>
      </c>
      <c r="AW338" s="861" t="s">
        <v>27</v>
      </c>
      <c r="AX338" s="869">
        <v>32</v>
      </c>
      <c r="AY338" s="861" t="s">
        <v>28</v>
      </c>
      <c r="AZ338" s="870">
        <f>AX338*AV338</f>
        <v>3680</v>
      </c>
    </row>
    <row r="339" spans="1:52" ht="13.5" customHeight="1">
      <c r="A339" s="838">
        <f t="shared" si="121"/>
        <v>6</v>
      </c>
      <c r="B339" s="1039" t="s">
        <v>496</v>
      </c>
      <c r="C339" s="817" t="s">
        <v>852</v>
      </c>
      <c r="D339" s="839">
        <v>42</v>
      </c>
      <c r="E339" s="875">
        <v>42</v>
      </c>
      <c r="F339" s="825"/>
      <c r="G339" s="854"/>
      <c r="H339" s="827">
        <v>0.3</v>
      </c>
      <c r="I339" s="842"/>
      <c r="J339" s="824">
        <f t="shared" si="112"/>
        <v>12.6</v>
      </c>
      <c r="K339" s="864"/>
      <c r="L339" s="825"/>
      <c r="M339" s="876">
        <v>0.8</v>
      </c>
      <c r="N339" s="827"/>
      <c r="O339" s="824">
        <f t="shared" si="124"/>
        <v>33.6</v>
      </c>
      <c r="P339" s="865"/>
      <c r="Q339" s="825"/>
      <c r="R339" s="877">
        <v>0.8</v>
      </c>
      <c r="S339" s="827"/>
      <c r="T339" s="846">
        <f t="shared" si="113"/>
        <v>33.6</v>
      </c>
      <c r="U339" s="825">
        <f t="shared" si="118"/>
        <v>0</v>
      </c>
      <c r="V339" s="825">
        <f t="shared" si="118"/>
        <v>0</v>
      </c>
      <c r="W339" s="827">
        <f t="shared" si="118"/>
        <v>1.9000000000000001</v>
      </c>
      <c r="X339" s="827">
        <f t="shared" si="118"/>
        <v>0</v>
      </c>
      <c r="Y339" s="824">
        <f t="shared" si="118"/>
        <v>79.800000000000011</v>
      </c>
      <c r="Z339" s="838">
        <f t="shared" si="122"/>
        <v>6</v>
      </c>
      <c r="AA339" s="1040" t="str">
        <f t="shared" si="119"/>
        <v>Mì chính VEDAN</v>
      </c>
      <c r="AB339" s="844" t="str">
        <f t="shared" si="119"/>
        <v>Kg</v>
      </c>
      <c r="AC339" s="845">
        <f t="shared" si="119"/>
        <v>42</v>
      </c>
      <c r="AD339" s="858">
        <f t="shared" si="119"/>
        <v>42</v>
      </c>
      <c r="AE339" s="832">
        <f t="shared" si="114"/>
        <v>0</v>
      </c>
      <c r="AF339" s="832">
        <f t="shared" si="115"/>
        <v>0</v>
      </c>
      <c r="AG339" s="832">
        <f t="shared" si="115"/>
        <v>12.400000000000002</v>
      </c>
      <c r="AH339" s="832">
        <f t="shared" si="115"/>
        <v>0</v>
      </c>
      <c r="AI339" s="824">
        <f t="shared" si="120"/>
        <v>520.80000000000007</v>
      </c>
      <c r="AJ339" s="879"/>
      <c r="AK339" s="827"/>
      <c r="AL339" s="878"/>
      <c r="AM339" s="827"/>
      <c r="AN339" s="849">
        <f t="shared" si="116"/>
        <v>0</v>
      </c>
      <c r="AO339" s="825">
        <f t="shared" si="117"/>
        <v>0</v>
      </c>
      <c r="AP339" s="825">
        <f t="shared" si="117"/>
        <v>0</v>
      </c>
      <c r="AQ339" s="825">
        <f t="shared" si="117"/>
        <v>1.9000000000000001</v>
      </c>
      <c r="AR339" s="825">
        <f t="shared" si="117"/>
        <v>0</v>
      </c>
      <c r="AS339" s="825">
        <f t="shared" si="117"/>
        <v>79.800000000000011</v>
      </c>
      <c r="AT339" s="850">
        <f t="shared" si="123"/>
        <v>0</v>
      </c>
      <c r="AU339" s="880" t="s">
        <v>832</v>
      </c>
      <c r="AV339" s="874">
        <f>F404</f>
        <v>115</v>
      </c>
      <c r="AW339" s="861" t="s">
        <v>27</v>
      </c>
      <c r="AX339" s="869">
        <v>32</v>
      </c>
      <c r="AY339" s="861" t="s">
        <v>28</v>
      </c>
      <c r="AZ339" s="870">
        <f>AX339*AV339</f>
        <v>3680</v>
      </c>
    </row>
    <row r="340" spans="1:52" ht="13.5" customHeight="1">
      <c r="A340" s="838">
        <f t="shared" si="121"/>
        <v>7</v>
      </c>
      <c r="B340" s="1036" t="s">
        <v>43</v>
      </c>
      <c r="C340" s="881" t="s">
        <v>66</v>
      </c>
      <c r="D340" s="882">
        <v>3.5</v>
      </c>
      <c r="E340" s="883">
        <v>3.5</v>
      </c>
      <c r="F340" s="884"/>
      <c r="G340" s="854"/>
      <c r="H340" s="885">
        <v>1</v>
      </c>
      <c r="I340" s="842"/>
      <c r="J340" s="824">
        <f t="shared" si="112"/>
        <v>3.5</v>
      </c>
      <c r="K340" s="864"/>
      <c r="L340" s="825"/>
      <c r="M340" s="876">
        <v>1.5</v>
      </c>
      <c r="N340" s="827"/>
      <c r="O340" s="824">
        <f t="shared" si="124"/>
        <v>5.25</v>
      </c>
      <c r="P340" s="865" t="s">
        <v>883</v>
      </c>
      <c r="Q340" s="825"/>
      <c r="R340" s="877">
        <v>1.5</v>
      </c>
      <c r="S340" s="827"/>
      <c r="T340" s="846">
        <f t="shared" si="113"/>
        <v>5.25</v>
      </c>
      <c r="U340" s="825">
        <f>SUM(F340,K340,P340)</f>
        <v>0</v>
      </c>
      <c r="V340" s="825"/>
      <c r="W340" s="827">
        <f t="shared" si="118"/>
        <v>4</v>
      </c>
      <c r="X340" s="827">
        <f t="shared" si="118"/>
        <v>0</v>
      </c>
      <c r="Y340" s="824">
        <f t="shared" si="118"/>
        <v>14</v>
      </c>
      <c r="Z340" s="838">
        <f t="shared" si="122"/>
        <v>7</v>
      </c>
      <c r="AA340" s="1040" t="str">
        <f t="shared" si="119"/>
        <v>Muối trắng</v>
      </c>
      <c r="AB340" s="844" t="str">
        <f t="shared" si="119"/>
        <v>kg</v>
      </c>
      <c r="AC340" s="845">
        <f t="shared" si="119"/>
        <v>3.5</v>
      </c>
      <c r="AD340" s="858">
        <f t="shared" si="119"/>
        <v>3.5</v>
      </c>
      <c r="AE340" s="832">
        <f t="shared" si="114"/>
        <v>0</v>
      </c>
      <c r="AF340" s="832">
        <f t="shared" si="115"/>
        <v>0</v>
      </c>
      <c r="AG340" s="832">
        <f t="shared" si="115"/>
        <v>62</v>
      </c>
      <c r="AH340" s="832">
        <f t="shared" si="115"/>
        <v>0</v>
      </c>
      <c r="AI340" s="824">
        <f t="shared" si="120"/>
        <v>217</v>
      </c>
      <c r="AJ340" s="879"/>
      <c r="AK340" s="827"/>
      <c r="AL340" s="878"/>
      <c r="AM340" s="827"/>
      <c r="AN340" s="849">
        <f t="shared" si="116"/>
        <v>0</v>
      </c>
      <c r="AO340" s="825">
        <f t="shared" si="117"/>
        <v>0</v>
      </c>
      <c r="AP340" s="825">
        <f t="shared" si="117"/>
        <v>0</v>
      </c>
      <c r="AQ340" s="825">
        <f t="shared" si="117"/>
        <v>4</v>
      </c>
      <c r="AR340" s="825">
        <f t="shared" si="117"/>
        <v>0</v>
      </c>
      <c r="AS340" s="825">
        <f t="shared" si="117"/>
        <v>14</v>
      </c>
      <c r="AT340" s="850">
        <f t="shared" si="123"/>
        <v>0</v>
      </c>
      <c r="AU340" s="1184" t="s">
        <v>833</v>
      </c>
      <c r="AV340" s="1519">
        <v>62</v>
      </c>
      <c r="AW340" s="1519"/>
      <c r="AX340" s="887"/>
      <c r="AY340" s="861"/>
      <c r="AZ340" s="862" t="s">
        <v>829</v>
      </c>
    </row>
    <row r="341" spans="1:52" ht="13.5" customHeight="1">
      <c r="A341" s="838">
        <f t="shared" si="121"/>
        <v>8</v>
      </c>
      <c r="B341" s="1039" t="s">
        <v>618</v>
      </c>
      <c r="C341" s="817" t="s">
        <v>66</v>
      </c>
      <c r="D341" s="839">
        <v>35</v>
      </c>
      <c r="E341" s="852">
        <v>35</v>
      </c>
      <c r="F341" s="825"/>
      <c r="G341" s="854"/>
      <c r="H341" s="827">
        <v>0.4</v>
      </c>
      <c r="I341" s="842"/>
      <c r="J341" s="824">
        <f t="shared" si="112"/>
        <v>14</v>
      </c>
      <c r="K341" s="864"/>
      <c r="L341" s="825"/>
      <c r="M341" s="876">
        <v>0.8</v>
      </c>
      <c r="N341" s="827"/>
      <c r="O341" s="824">
        <f t="shared" si="124"/>
        <v>28</v>
      </c>
      <c r="P341" s="864"/>
      <c r="Q341" s="825"/>
      <c r="R341" s="876">
        <v>0.8</v>
      </c>
      <c r="S341" s="827"/>
      <c r="T341" s="846">
        <f t="shared" si="113"/>
        <v>28</v>
      </c>
      <c r="U341" s="825">
        <f>SUM(F341,K341,P341)</f>
        <v>0</v>
      </c>
      <c r="V341" s="825">
        <f t="shared" ref="V341:Y392" si="125">SUM(G341,L341,Q341)</f>
        <v>0</v>
      </c>
      <c r="W341" s="827">
        <f t="shared" si="118"/>
        <v>2</v>
      </c>
      <c r="X341" s="827">
        <f t="shared" si="118"/>
        <v>0</v>
      </c>
      <c r="Y341" s="824">
        <f t="shared" si="118"/>
        <v>70</v>
      </c>
      <c r="Z341" s="838">
        <f t="shared" si="122"/>
        <v>8</v>
      </c>
      <c r="AA341" s="1040" t="str">
        <f t="shared" si="119"/>
        <v xml:space="preserve">Tỏi khô </v>
      </c>
      <c r="AB341" s="844" t="str">
        <f t="shared" si="119"/>
        <v>kg</v>
      </c>
      <c r="AC341" s="845">
        <f t="shared" si="119"/>
        <v>35</v>
      </c>
      <c r="AD341" s="858">
        <f t="shared" si="119"/>
        <v>35</v>
      </c>
      <c r="AE341" s="832">
        <f t="shared" si="114"/>
        <v>0</v>
      </c>
      <c r="AF341" s="832">
        <f t="shared" si="115"/>
        <v>0</v>
      </c>
      <c r="AG341" s="832">
        <f t="shared" si="115"/>
        <v>0</v>
      </c>
      <c r="AH341" s="832">
        <f t="shared" si="115"/>
        <v>0</v>
      </c>
      <c r="AI341" s="824">
        <f t="shared" si="120"/>
        <v>0</v>
      </c>
      <c r="AJ341" s="879"/>
      <c r="AK341" s="827"/>
      <c r="AL341" s="878">
        <v>10</v>
      </c>
      <c r="AM341" s="827"/>
      <c r="AN341" s="849">
        <f t="shared" si="116"/>
        <v>350</v>
      </c>
      <c r="AO341" s="825">
        <f t="shared" si="117"/>
        <v>0</v>
      </c>
      <c r="AP341" s="825">
        <f t="shared" si="117"/>
        <v>0</v>
      </c>
      <c r="AQ341" s="825">
        <f t="shared" si="117"/>
        <v>2</v>
      </c>
      <c r="AR341" s="825">
        <f t="shared" si="117"/>
        <v>0</v>
      </c>
      <c r="AS341" s="825">
        <f t="shared" si="117"/>
        <v>70</v>
      </c>
      <c r="AT341" s="850">
        <f t="shared" si="123"/>
        <v>0</v>
      </c>
      <c r="AU341" s="880" t="s">
        <v>830</v>
      </c>
      <c r="AV341" s="868">
        <f>K402</f>
        <v>13</v>
      </c>
      <c r="AW341" s="861" t="s">
        <v>27</v>
      </c>
      <c r="AX341" s="888">
        <f>M402</f>
        <v>14</v>
      </c>
      <c r="AY341" s="861" t="s">
        <v>28</v>
      </c>
      <c r="AZ341" s="870">
        <f>AX341*AV341</f>
        <v>182</v>
      </c>
    </row>
    <row r="342" spans="1:52" ht="13.5" customHeight="1">
      <c r="A342" s="838">
        <f t="shared" si="121"/>
        <v>9</v>
      </c>
      <c r="B342" s="1039" t="s">
        <v>44</v>
      </c>
      <c r="C342" s="817" t="s">
        <v>66</v>
      </c>
      <c r="D342" s="839">
        <v>20</v>
      </c>
      <c r="E342" s="852">
        <v>20</v>
      </c>
      <c r="F342" s="825"/>
      <c r="G342" s="854"/>
      <c r="H342" s="827">
        <v>0.4</v>
      </c>
      <c r="I342" s="842"/>
      <c r="J342" s="824">
        <f t="shared" si="112"/>
        <v>8</v>
      </c>
      <c r="K342" s="864"/>
      <c r="L342" s="825"/>
      <c r="M342" s="876">
        <v>0.8</v>
      </c>
      <c r="N342" s="827"/>
      <c r="O342" s="824">
        <f t="shared" si="124"/>
        <v>16</v>
      </c>
      <c r="P342" s="825"/>
      <c r="Q342" s="825" t="s">
        <v>884</v>
      </c>
      <c r="R342" s="876">
        <v>0.8</v>
      </c>
      <c r="S342" s="827"/>
      <c r="T342" s="846">
        <f t="shared" si="113"/>
        <v>16</v>
      </c>
      <c r="U342" s="825">
        <f>SUM(F342,K342,P342)</f>
        <v>0</v>
      </c>
      <c r="V342" s="825">
        <f t="shared" si="125"/>
        <v>0</v>
      </c>
      <c r="W342" s="827">
        <f t="shared" si="118"/>
        <v>2</v>
      </c>
      <c r="X342" s="827">
        <f t="shared" si="118"/>
        <v>0</v>
      </c>
      <c r="Y342" s="824">
        <f t="shared" si="118"/>
        <v>40</v>
      </c>
      <c r="Z342" s="838">
        <f t="shared" si="122"/>
        <v>9</v>
      </c>
      <c r="AA342" s="1040" t="str">
        <f t="shared" si="119"/>
        <v>Hành củ</v>
      </c>
      <c r="AB342" s="844" t="str">
        <f t="shared" si="119"/>
        <v>kg</v>
      </c>
      <c r="AC342" s="845">
        <f t="shared" si="119"/>
        <v>20</v>
      </c>
      <c r="AD342" s="858">
        <f t="shared" si="119"/>
        <v>20</v>
      </c>
      <c r="AE342" s="832">
        <f t="shared" si="114"/>
        <v>0</v>
      </c>
      <c r="AF342" s="832">
        <f t="shared" si="115"/>
        <v>0</v>
      </c>
      <c r="AG342" s="832">
        <f t="shared" si="115"/>
        <v>0</v>
      </c>
      <c r="AH342" s="832">
        <f t="shared" si="115"/>
        <v>0</v>
      </c>
      <c r="AI342" s="824">
        <f t="shared" si="120"/>
        <v>0</v>
      </c>
      <c r="AJ342" s="879"/>
      <c r="AK342" s="827"/>
      <c r="AL342" s="878">
        <v>10</v>
      </c>
      <c r="AM342" s="827"/>
      <c r="AN342" s="889">
        <f t="shared" si="116"/>
        <v>200</v>
      </c>
      <c r="AO342" s="825">
        <f t="shared" si="117"/>
        <v>0</v>
      </c>
      <c r="AP342" s="825">
        <f t="shared" si="117"/>
        <v>0</v>
      </c>
      <c r="AQ342" s="825">
        <f t="shared" si="117"/>
        <v>2</v>
      </c>
      <c r="AR342" s="825">
        <f t="shared" si="117"/>
        <v>0</v>
      </c>
      <c r="AS342" s="825">
        <f t="shared" si="117"/>
        <v>40</v>
      </c>
      <c r="AT342" s="850">
        <f t="shared" si="123"/>
        <v>0</v>
      </c>
      <c r="AU342" s="880" t="s">
        <v>831</v>
      </c>
      <c r="AV342" s="868">
        <f>K403</f>
        <v>13</v>
      </c>
      <c r="AW342" s="861" t="s">
        <v>27</v>
      </c>
      <c r="AX342" s="888">
        <v>24</v>
      </c>
      <c r="AY342" s="861" t="s">
        <v>28</v>
      </c>
      <c r="AZ342" s="870">
        <f>AX342*AV342</f>
        <v>312</v>
      </c>
    </row>
    <row r="343" spans="1:52" ht="13.5" customHeight="1">
      <c r="A343" s="838">
        <f t="shared" si="121"/>
        <v>10</v>
      </c>
      <c r="B343" s="1039" t="s">
        <v>593</v>
      </c>
      <c r="C343" s="817" t="s">
        <v>389</v>
      </c>
      <c r="D343" s="839">
        <v>22</v>
      </c>
      <c r="E343" s="852">
        <v>22</v>
      </c>
      <c r="F343" s="825"/>
      <c r="G343" s="854"/>
      <c r="H343" s="827">
        <v>1</v>
      </c>
      <c r="I343" s="842"/>
      <c r="J343" s="824">
        <f t="shared" si="112"/>
        <v>22</v>
      </c>
      <c r="K343" s="864"/>
      <c r="L343" s="825"/>
      <c r="M343" s="876">
        <v>1</v>
      </c>
      <c r="N343" s="827"/>
      <c r="O343" s="824">
        <f t="shared" si="124"/>
        <v>22</v>
      </c>
      <c r="P343" s="865"/>
      <c r="Q343" s="825"/>
      <c r="R343" s="890">
        <v>1</v>
      </c>
      <c r="S343" s="827"/>
      <c r="T343" s="846">
        <f t="shared" si="113"/>
        <v>22</v>
      </c>
      <c r="U343" s="825">
        <f>SUM(F343,K343,P343)</f>
        <v>0</v>
      </c>
      <c r="V343" s="825">
        <f t="shared" si="125"/>
        <v>0</v>
      </c>
      <c r="W343" s="827">
        <f t="shared" si="118"/>
        <v>3</v>
      </c>
      <c r="X343" s="827">
        <f t="shared" si="118"/>
        <v>0</v>
      </c>
      <c r="Y343" s="824">
        <f t="shared" si="118"/>
        <v>66</v>
      </c>
      <c r="Z343" s="838">
        <f t="shared" si="122"/>
        <v>10</v>
      </c>
      <c r="AA343" s="1040" t="str">
        <f t="shared" si="119"/>
        <v>Dầu ăn Mavela</v>
      </c>
      <c r="AB343" s="844" t="str">
        <f t="shared" si="119"/>
        <v>lít</v>
      </c>
      <c r="AC343" s="845">
        <f t="shared" si="119"/>
        <v>22</v>
      </c>
      <c r="AD343" s="858">
        <f t="shared" si="119"/>
        <v>22</v>
      </c>
      <c r="AE343" s="832">
        <f t="shared" si="114"/>
        <v>0</v>
      </c>
      <c r="AF343" s="832">
        <f t="shared" si="115"/>
        <v>0</v>
      </c>
      <c r="AG343" s="832">
        <f t="shared" si="115"/>
        <v>10</v>
      </c>
      <c r="AH343" s="832">
        <f t="shared" si="115"/>
        <v>0</v>
      </c>
      <c r="AI343" s="824">
        <f t="shared" si="120"/>
        <v>220</v>
      </c>
      <c r="AJ343" s="879"/>
      <c r="AK343" s="827"/>
      <c r="AL343" s="878"/>
      <c r="AM343" s="827"/>
      <c r="AN343" s="849">
        <f t="shared" si="116"/>
        <v>0</v>
      </c>
      <c r="AO343" s="825">
        <f t="shared" si="117"/>
        <v>0</v>
      </c>
      <c r="AP343" s="825">
        <f t="shared" si="117"/>
        <v>0</v>
      </c>
      <c r="AQ343" s="825">
        <f t="shared" si="117"/>
        <v>3</v>
      </c>
      <c r="AR343" s="825">
        <f t="shared" si="117"/>
        <v>0</v>
      </c>
      <c r="AS343" s="825">
        <f t="shared" si="117"/>
        <v>66</v>
      </c>
      <c r="AT343" s="850">
        <f t="shared" si="123"/>
        <v>0</v>
      </c>
      <c r="AU343" s="880" t="s">
        <v>832</v>
      </c>
      <c r="AV343" s="868">
        <f>K404</f>
        <v>13</v>
      </c>
      <c r="AW343" s="861" t="s">
        <v>27</v>
      </c>
      <c r="AX343" s="888">
        <v>24</v>
      </c>
      <c r="AY343" s="861" t="s">
        <v>28</v>
      </c>
      <c r="AZ343" s="870">
        <f>AX343*AV343</f>
        <v>312</v>
      </c>
    </row>
    <row r="344" spans="1:52" ht="13.5" customHeight="1">
      <c r="A344" s="838">
        <f t="shared" si="121"/>
        <v>11</v>
      </c>
      <c r="B344" s="1039" t="s">
        <v>45</v>
      </c>
      <c r="C344" s="817" t="s">
        <v>66</v>
      </c>
      <c r="D344" s="839">
        <v>130</v>
      </c>
      <c r="E344" s="852">
        <v>90</v>
      </c>
      <c r="F344" s="825" t="s">
        <v>885</v>
      </c>
      <c r="G344" s="854" t="s">
        <v>886</v>
      </c>
      <c r="H344" s="827"/>
      <c r="I344" s="842"/>
      <c r="J344" s="824">
        <f t="shared" si="112"/>
        <v>0</v>
      </c>
      <c r="K344" s="864"/>
      <c r="L344" s="825"/>
      <c r="M344" s="891">
        <v>0.1</v>
      </c>
      <c r="N344" s="827"/>
      <c r="O344" s="824">
        <f t="shared" si="124"/>
        <v>9</v>
      </c>
      <c r="P344" s="865"/>
      <c r="Q344" s="825"/>
      <c r="R344" s="877">
        <v>0.1</v>
      </c>
      <c r="S344" s="827"/>
      <c r="T344" s="846">
        <f t="shared" si="113"/>
        <v>9</v>
      </c>
      <c r="U344" s="825">
        <f t="shared" ref="U344:U350" si="126">SUM(F344,K344,P344)</f>
        <v>0</v>
      </c>
      <c r="V344" s="825">
        <f t="shared" si="125"/>
        <v>0</v>
      </c>
      <c r="W344" s="827">
        <f t="shared" si="118"/>
        <v>0.2</v>
      </c>
      <c r="X344" s="827">
        <f t="shared" si="118"/>
        <v>0</v>
      </c>
      <c r="Y344" s="824">
        <f t="shared" si="118"/>
        <v>18</v>
      </c>
      <c r="Z344" s="838">
        <f t="shared" si="122"/>
        <v>11</v>
      </c>
      <c r="AA344" s="1040" t="str">
        <f t="shared" si="119"/>
        <v>Tiêu bắc</v>
      </c>
      <c r="AB344" s="844" t="str">
        <f t="shared" si="119"/>
        <v>kg</v>
      </c>
      <c r="AC344" s="845">
        <f t="shared" si="119"/>
        <v>130</v>
      </c>
      <c r="AD344" s="858">
        <f t="shared" si="119"/>
        <v>90</v>
      </c>
      <c r="AE344" s="832">
        <f t="shared" si="114"/>
        <v>0</v>
      </c>
      <c r="AF344" s="832">
        <f t="shared" si="115"/>
        <v>0</v>
      </c>
      <c r="AG344" s="832">
        <f t="shared" si="115"/>
        <v>1.2000000000000002</v>
      </c>
      <c r="AH344" s="832">
        <f t="shared" si="115"/>
        <v>0</v>
      </c>
      <c r="AI344" s="824">
        <f t="shared" si="120"/>
        <v>108.00000000000001</v>
      </c>
      <c r="AJ344" s="879"/>
      <c r="AK344" s="827"/>
      <c r="AL344" s="878"/>
      <c r="AM344" s="827"/>
      <c r="AN344" s="849">
        <f t="shared" si="116"/>
        <v>0</v>
      </c>
      <c r="AO344" s="825">
        <f t="shared" si="117"/>
        <v>0</v>
      </c>
      <c r="AP344" s="825">
        <f t="shared" si="117"/>
        <v>0</v>
      </c>
      <c r="AQ344" s="825">
        <f t="shared" si="117"/>
        <v>0.2</v>
      </c>
      <c r="AR344" s="825">
        <f t="shared" si="117"/>
        <v>0</v>
      </c>
      <c r="AS344" s="825">
        <f t="shared" si="117"/>
        <v>18</v>
      </c>
      <c r="AT344" s="850">
        <f t="shared" si="123"/>
        <v>8</v>
      </c>
      <c r="AU344" s="1521" t="str">
        <f>B405</f>
        <v xml:space="preserve">  + Ăn thêm</v>
      </c>
      <c r="AV344" s="1522"/>
      <c r="AW344" s="1522"/>
      <c r="AX344" s="1522"/>
      <c r="AY344" s="1522"/>
      <c r="AZ344" s="892">
        <f>J405</f>
        <v>0</v>
      </c>
    </row>
    <row r="345" spans="1:52" ht="13.5" customHeight="1">
      <c r="A345" s="838">
        <f t="shared" si="121"/>
        <v>12</v>
      </c>
      <c r="B345" s="1039" t="s">
        <v>46</v>
      </c>
      <c r="C345" s="817" t="s">
        <v>66</v>
      </c>
      <c r="D345" s="839">
        <v>35</v>
      </c>
      <c r="E345" s="852">
        <v>35</v>
      </c>
      <c r="F345" s="825"/>
      <c r="G345" s="854"/>
      <c r="H345" s="827">
        <v>0.1</v>
      </c>
      <c r="I345" s="842"/>
      <c r="J345" s="824">
        <f t="shared" si="112"/>
        <v>3.5</v>
      </c>
      <c r="K345" s="864"/>
      <c r="L345" s="825"/>
      <c r="M345" s="891">
        <v>0.2</v>
      </c>
      <c r="N345" s="827"/>
      <c r="O345" s="824">
        <f t="shared" si="124"/>
        <v>7</v>
      </c>
      <c r="P345" s="865"/>
      <c r="Q345" s="825"/>
      <c r="R345" s="877">
        <v>0.2</v>
      </c>
      <c r="S345" s="827"/>
      <c r="T345" s="846">
        <f t="shared" si="113"/>
        <v>7</v>
      </c>
      <c r="U345" s="825">
        <f t="shared" si="126"/>
        <v>0</v>
      </c>
      <c r="V345" s="825">
        <f t="shared" si="125"/>
        <v>0</v>
      </c>
      <c r="W345" s="827">
        <f t="shared" si="118"/>
        <v>0.5</v>
      </c>
      <c r="X345" s="827">
        <f t="shared" si="118"/>
        <v>0</v>
      </c>
      <c r="Y345" s="824">
        <f t="shared" si="118"/>
        <v>17.5</v>
      </c>
      <c r="Z345" s="838">
        <f t="shared" si="122"/>
        <v>12</v>
      </c>
      <c r="AA345" s="1040" t="str">
        <f t="shared" si="119"/>
        <v>Kẹo đắng</v>
      </c>
      <c r="AB345" s="844" t="str">
        <f t="shared" si="119"/>
        <v>kg</v>
      </c>
      <c r="AC345" s="845">
        <f t="shared" si="119"/>
        <v>35</v>
      </c>
      <c r="AD345" s="858">
        <f t="shared" si="119"/>
        <v>35</v>
      </c>
      <c r="AE345" s="832">
        <f t="shared" si="114"/>
        <v>0</v>
      </c>
      <c r="AF345" s="832">
        <f t="shared" si="115"/>
        <v>0</v>
      </c>
      <c r="AG345" s="832">
        <f t="shared" si="115"/>
        <v>3</v>
      </c>
      <c r="AH345" s="832">
        <f t="shared" si="115"/>
        <v>0</v>
      </c>
      <c r="AI345" s="824">
        <f t="shared" si="120"/>
        <v>105</v>
      </c>
      <c r="AJ345" s="879"/>
      <c r="AK345" s="827"/>
      <c r="AL345" s="878"/>
      <c r="AM345" s="827"/>
      <c r="AN345" s="849">
        <f t="shared" si="116"/>
        <v>0</v>
      </c>
      <c r="AO345" s="825">
        <f t="shared" si="117"/>
        <v>0</v>
      </c>
      <c r="AP345" s="825">
        <f t="shared" si="117"/>
        <v>0</v>
      </c>
      <c r="AQ345" s="825">
        <f t="shared" si="117"/>
        <v>0.5</v>
      </c>
      <c r="AR345" s="825">
        <f t="shared" si="117"/>
        <v>0</v>
      </c>
      <c r="AS345" s="825">
        <f t="shared" si="117"/>
        <v>17.5</v>
      </c>
      <c r="AT345" s="850">
        <f t="shared" si="123"/>
        <v>0</v>
      </c>
      <c r="AU345" s="1521" t="str">
        <f>B406</f>
        <v xml:space="preserve"> + ăn thêm </v>
      </c>
      <c r="AV345" s="1522"/>
      <c r="AW345" s="1522"/>
      <c r="AX345" s="1522"/>
      <c r="AY345" s="1522"/>
      <c r="AZ345" s="870">
        <f>J406</f>
        <v>0</v>
      </c>
    </row>
    <row r="346" spans="1:52" ht="13.5" customHeight="1">
      <c r="A346" s="838">
        <f t="shared" si="121"/>
        <v>13</v>
      </c>
      <c r="B346" s="1039" t="s">
        <v>47</v>
      </c>
      <c r="C346" s="817" t="s">
        <v>66</v>
      </c>
      <c r="D346" s="839">
        <v>17</v>
      </c>
      <c r="E346" s="852">
        <v>17</v>
      </c>
      <c r="F346" s="825"/>
      <c r="G346" s="854"/>
      <c r="H346" s="827"/>
      <c r="I346" s="842"/>
      <c r="J346" s="824">
        <f t="shared" si="112"/>
        <v>0</v>
      </c>
      <c r="K346" s="864"/>
      <c r="L346" s="825"/>
      <c r="M346" s="891"/>
      <c r="N346" s="827"/>
      <c r="O346" s="824">
        <f t="shared" si="124"/>
        <v>0</v>
      </c>
      <c r="P346" s="865"/>
      <c r="Q346" s="825"/>
      <c r="R346" s="877"/>
      <c r="S346" s="827"/>
      <c r="T346" s="846">
        <f t="shared" si="113"/>
        <v>0</v>
      </c>
      <c r="U346" s="825">
        <f t="shared" si="126"/>
        <v>0</v>
      </c>
      <c r="V346" s="825">
        <f t="shared" si="125"/>
        <v>0</v>
      </c>
      <c r="W346" s="827">
        <f t="shared" si="118"/>
        <v>0</v>
      </c>
      <c r="X346" s="827">
        <f t="shared" si="118"/>
        <v>0</v>
      </c>
      <c r="Y346" s="824">
        <f t="shared" si="118"/>
        <v>0</v>
      </c>
      <c r="Z346" s="838">
        <f t="shared" si="122"/>
        <v>13</v>
      </c>
      <c r="AA346" s="1040" t="str">
        <f t="shared" si="119"/>
        <v>Đường trắng</v>
      </c>
      <c r="AB346" s="844" t="str">
        <f t="shared" si="119"/>
        <v>kg</v>
      </c>
      <c r="AC346" s="845">
        <f t="shared" si="119"/>
        <v>17</v>
      </c>
      <c r="AD346" s="858">
        <f t="shared" si="119"/>
        <v>17</v>
      </c>
      <c r="AE346" s="832">
        <f t="shared" si="114"/>
        <v>0</v>
      </c>
      <c r="AF346" s="832">
        <f t="shared" si="115"/>
        <v>0</v>
      </c>
      <c r="AG346" s="832">
        <f t="shared" si="115"/>
        <v>1</v>
      </c>
      <c r="AH346" s="832">
        <f t="shared" si="115"/>
        <v>0</v>
      </c>
      <c r="AI346" s="824">
        <f t="shared" si="120"/>
        <v>17</v>
      </c>
      <c r="AJ346" s="879"/>
      <c r="AK346" s="827"/>
      <c r="AL346" s="878"/>
      <c r="AM346" s="827"/>
      <c r="AN346" s="849">
        <f t="shared" si="116"/>
        <v>0</v>
      </c>
      <c r="AO346" s="825">
        <f t="shared" si="117"/>
        <v>0</v>
      </c>
      <c r="AP346" s="825">
        <f t="shared" si="117"/>
        <v>0</v>
      </c>
      <c r="AQ346" s="825">
        <f t="shared" si="117"/>
        <v>0</v>
      </c>
      <c r="AR346" s="825">
        <f t="shared" si="117"/>
        <v>0</v>
      </c>
      <c r="AS346" s="825">
        <f t="shared" si="117"/>
        <v>0</v>
      </c>
      <c r="AT346" s="850">
        <f t="shared" si="123"/>
        <v>0</v>
      </c>
      <c r="AU346" s="893" t="s">
        <v>834</v>
      </c>
      <c r="AV346" s="894"/>
      <c r="AW346" s="894"/>
      <c r="AX346" s="894"/>
      <c r="AY346" s="894"/>
      <c r="AZ346" s="870">
        <f>SUM(AZ336:AZ345)</f>
        <v>9776</v>
      </c>
    </row>
    <row r="347" spans="1:52" ht="13.5" customHeight="1">
      <c r="A347" s="838">
        <f t="shared" si="121"/>
        <v>14</v>
      </c>
      <c r="B347" s="1039" t="s">
        <v>48</v>
      </c>
      <c r="C347" s="817" t="s">
        <v>389</v>
      </c>
      <c r="D347" s="839">
        <v>23</v>
      </c>
      <c r="E347" s="852">
        <v>23</v>
      </c>
      <c r="F347" s="825"/>
      <c r="G347" s="854"/>
      <c r="H347" s="827">
        <v>0.5</v>
      </c>
      <c r="I347" s="842"/>
      <c r="J347" s="824">
        <f t="shared" si="112"/>
        <v>11.5</v>
      </c>
      <c r="K347" s="825"/>
      <c r="L347" s="825"/>
      <c r="M347" s="827">
        <v>1</v>
      </c>
      <c r="N347" s="827"/>
      <c r="O347" s="824">
        <f t="shared" si="124"/>
        <v>23</v>
      </c>
      <c r="P347" s="865"/>
      <c r="Q347" s="825"/>
      <c r="R347" s="877">
        <v>1</v>
      </c>
      <c r="S347" s="827"/>
      <c r="T347" s="846">
        <f t="shared" si="113"/>
        <v>23</v>
      </c>
      <c r="U347" s="825">
        <f t="shared" si="126"/>
        <v>0</v>
      </c>
      <c r="V347" s="825">
        <f t="shared" si="125"/>
        <v>0</v>
      </c>
      <c r="W347" s="827">
        <f t="shared" si="118"/>
        <v>2.5</v>
      </c>
      <c r="X347" s="827">
        <f t="shared" si="118"/>
        <v>0</v>
      </c>
      <c r="Y347" s="824">
        <f t="shared" si="118"/>
        <v>57.5</v>
      </c>
      <c r="Z347" s="838">
        <f t="shared" si="122"/>
        <v>14</v>
      </c>
      <c r="AA347" s="1040" t="str">
        <f t="shared" si="119"/>
        <v>Mật mía</v>
      </c>
      <c r="AB347" s="844" t="str">
        <f t="shared" si="119"/>
        <v>lít</v>
      </c>
      <c r="AC347" s="845">
        <f t="shared" si="119"/>
        <v>23</v>
      </c>
      <c r="AD347" s="858">
        <f t="shared" si="119"/>
        <v>23</v>
      </c>
      <c r="AE347" s="832">
        <f t="shared" si="114"/>
        <v>0</v>
      </c>
      <c r="AF347" s="832">
        <f t="shared" si="115"/>
        <v>0</v>
      </c>
      <c r="AG347" s="832">
        <f t="shared" si="115"/>
        <v>0</v>
      </c>
      <c r="AH347" s="832">
        <f t="shared" si="115"/>
        <v>0</v>
      </c>
      <c r="AI347" s="824">
        <f t="shared" si="120"/>
        <v>0</v>
      </c>
      <c r="AJ347" s="879"/>
      <c r="AK347" s="827"/>
      <c r="AL347" s="878">
        <v>10</v>
      </c>
      <c r="AM347" s="827"/>
      <c r="AN347" s="849">
        <f t="shared" si="116"/>
        <v>230</v>
      </c>
      <c r="AO347" s="825">
        <f t="shared" si="117"/>
        <v>0</v>
      </c>
      <c r="AP347" s="825">
        <f t="shared" si="117"/>
        <v>0</v>
      </c>
      <c r="AQ347" s="825">
        <f t="shared" si="117"/>
        <v>2.5</v>
      </c>
      <c r="AR347" s="825">
        <f t="shared" si="117"/>
        <v>0</v>
      </c>
      <c r="AS347" s="825">
        <f t="shared" si="117"/>
        <v>57.5</v>
      </c>
      <c r="AT347" s="850">
        <f t="shared" si="123"/>
        <v>0</v>
      </c>
      <c r="AU347" s="1255" t="s">
        <v>835</v>
      </c>
      <c r="AV347" s="1256"/>
      <c r="AW347" s="1256"/>
      <c r="AX347" s="1256"/>
      <c r="AY347" s="1256"/>
      <c r="AZ347" s="870">
        <f>Q405</f>
        <v>2204.2999999999993</v>
      </c>
    </row>
    <row r="348" spans="1:52" ht="13.5" customHeight="1">
      <c r="A348" s="838">
        <f t="shared" si="121"/>
        <v>15</v>
      </c>
      <c r="B348" s="1039" t="s">
        <v>514</v>
      </c>
      <c r="C348" s="817" t="s">
        <v>66</v>
      </c>
      <c r="D348" s="839">
        <v>80</v>
      </c>
      <c r="E348" s="852">
        <v>80</v>
      </c>
      <c r="F348" s="825"/>
      <c r="G348" s="854"/>
      <c r="H348" s="827">
        <v>0.2</v>
      </c>
      <c r="I348" s="842"/>
      <c r="J348" s="824">
        <f t="shared" si="112"/>
        <v>16</v>
      </c>
      <c r="K348" s="825"/>
      <c r="L348" s="825"/>
      <c r="M348" s="827">
        <v>0.3</v>
      </c>
      <c r="N348" s="827"/>
      <c r="O348" s="824">
        <f t="shared" si="124"/>
        <v>24</v>
      </c>
      <c r="P348" s="865"/>
      <c r="Q348" s="825"/>
      <c r="R348" s="877">
        <v>0.3</v>
      </c>
      <c r="S348" s="827"/>
      <c r="T348" s="846">
        <f t="shared" si="113"/>
        <v>24</v>
      </c>
      <c r="U348" s="825">
        <f t="shared" si="126"/>
        <v>0</v>
      </c>
      <c r="V348" s="825">
        <f t="shared" si="125"/>
        <v>0</v>
      </c>
      <c r="W348" s="827">
        <f t="shared" si="118"/>
        <v>0.8</v>
      </c>
      <c r="X348" s="827">
        <f t="shared" si="118"/>
        <v>0</v>
      </c>
      <c r="Y348" s="824">
        <f t="shared" si="118"/>
        <v>64</v>
      </c>
      <c r="Z348" s="838">
        <f t="shared" si="122"/>
        <v>15</v>
      </c>
      <c r="AA348" s="1040" t="str">
        <f t="shared" si="119"/>
        <v>Ót bột</v>
      </c>
      <c r="AB348" s="844" t="str">
        <f t="shared" si="119"/>
        <v>kg</v>
      </c>
      <c r="AC348" s="845">
        <f t="shared" si="119"/>
        <v>80</v>
      </c>
      <c r="AD348" s="858">
        <f t="shared" si="119"/>
        <v>80</v>
      </c>
      <c r="AE348" s="832">
        <f t="shared" si="114"/>
        <v>0</v>
      </c>
      <c r="AF348" s="832">
        <f t="shared" si="115"/>
        <v>0</v>
      </c>
      <c r="AG348" s="832">
        <f t="shared" si="115"/>
        <v>3.8000000000000007</v>
      </c>
      <c r="AH348" s="832">
        <f t="shared" si="115"/>
        <v>0</v>
      </c>
      <c r="AI348" s="824">
        <f t="shared" si="120"/>
        <v>304.00000000000006</v>
      </c>
      <c r="AJ348" s="879"/>
      <c r="AK348" s="827"/>
      <c r="AL348" s="878"/>
      <c r="AM348" s="827"/>
      <c r="AN348" s="849">
        <f t="shared" si="116"/>
        <v>0</v>
      </c>
      <c r="AO348" s="825">
        <f t="shared" si="117"/>
        <v>0</v>
      </c>
      <c r="AP348" s="825">
        <f t="shared" si="117"/>
        <v>0</v>
      </c>
      <c r="AQ348" s="825">
        <f t="shared" si="117"/>
        <v>0.8</v>
      </c>
      <c r="AR348" s="825">
        <f t="shared" si="117"/>
        <v>0</v>
      </c>
      <c r="AS348" s="825">
        <f t="shared" si="117"/>
        <v>64</v>
      </c>
      <c r="AT348" s="850">
        <f t="shared" si="123"/>
        <v>0</v>
      </c>
      <c r="AU348" s="1255" t="s">
        <v>836</v>
      </c>
      <c r="AV348" s="1256"/>
      <c r="AW348" s="1256"/>
      <c r="AX348" s="1256"/>
      <c r="AY348" s="1256"/>
      <c r="AZ348" s="870"/>
    </row>
    <row r="349" spans="1:52" ht="13.5" customHeight="1">
      <c r="A349" s="838">
        <f t="shared" si="121"/>
        <v>16</v>
      </c>
      <c r="B349" s="1039" t="s">
        <v>49</v>
      </c>
      <c r="C349" s="817" t="s">
        <v>66</v>
      </c>
      <c r="D349" s="839">
        <v>40</v>
      </c>
      <c r="E349" s="852">
        <v>40</v>
      </c>
      <c r="F349" s="825"/>
      <c r="G349" s="854"/>
      <c r="H349" s="827">
        <v>0.2</v>
      </c>
      <c r="I349" s="842"/>
      <c r="J349" s="824">
        <f t="shared" si="112"/>
        <v>8</v>
      </c>
      <c r="K349" s="825"/>
      <c r="L349" s="825"/>
      <c r="M349" s="827">
        <v>0.3</v>
      </c>
      <c r="N349" s="827"/>
      <c r="O349" s="824">
        <f t="shared" si="124"/>
        <v>12</v>
      </c>
      <c r="P349" s="865"/>
      <c r="Q349" s="825"/>
      <c r="R349" s="877">
        <v>0.3</v>
      </c>
      <c r="S349" s="827"/>
      <c r="T349" s="846">
        <f t="shared" si="113"/>
        <v>12</v>
      </c>
      <c r="U349" s="825">
        <f t="shared" si="126"/>
        <v>0</v>
      </c>
      <c r="V349" s="825">
        <f t="shared" si="125"/>
        <v>0</v>
      </c>
      <c r="W349" s="827">
        <f t="shared" si="118"/>
        <v>0.8</v>
      </c>
      <c r="X349" s="827">
        <f t="shared" si="118"/>
        <v>0</v>
      </c>
      <c r="Y349" s="1041">
        <f t="shared" si="118"/>
        <v>32</v>
      </c>
      <c r="Z349" s="838">
        <f t="shared" si="122"/>
        <v>16</v>
      </c>
      <c r="AA349" s="1040" t="str">
        <f t="shared" si="119"/>
        <v>Bột nghệ</v>
      </c>
      <c r="AB349" s="844" t="str">
        <f t="shared" si="119"/>
        <v>kg</v>
      </c>
      <c r="AC349" s="845">
        <f t="shared" si="119"/>
        <v>40</v>
      </c>
      <c r="AD349" s="858">
        <f t="shared" si="119"/>
        <v>40</v>
      </c>
      <c r="AE349" s="832">
        <f t="shared" si="114"/>
        <v>0</v>
      </c>
      <c r="AF349" s="832">
        <f t="shared" si="115"/>
        <v>0</v>
      </c>
      <c r="AG349" s="832">
        <f t="shared" si="115"/>
        <v>1.8000000000000005</v>
      </c>
      <c r="AH349" s="832">
        <f t="shared" si="115"/>
        <v>0</v>
      </c>
      <c r="AI349" s="824">
        <f t="shared" si="120"/>
        <v>72.000000000000014</v>
      </c>
      <c r="AJ349" s="879"/>
      <c r="AK349" s="827"/>
      <c r="AL349" s="878"/>
      <c r="AM349" s="827"/>
      <c r="AN349" s="849">
        <f t="shared" si="116"/>
        <v>0</v>
      </c>
      <c r="AO349" s="825">
        <f t="shared" si="117"/>
        <v>0</v>
      </c>
      <c r="AP349" s="825">
        <f t="shared" si="117"/>
        <v>0</v>
      </c>
      <c r="AQ349" s="825">
        <f t="shared" si="117"/>
        <v>0.8</v>
      </c>
      <c r="AR349" s="825">
        <f t="shared" si="117"/>
        <v>0</v>
      </c>
      <c r="AS349" s="825">
        <f t="shared" si="117"/>
        <v>32</v>
      </c>
      <c r="AT349" s="850">
        <f t="shared" si="123"/>
        <v>0</v>
      </c>
      <c r="AU349" s="1255" t="s">
        <v>799</v>
      </c>
      <c r="AV349" s="1256"/>
      <c r="AW349" s="1256"/>
      <c r="AX349" s="1256"/>
      <c r="AY349" s="1256"/>
      <c r="AZ349" s="870"/>
    </row>
    <row r="350" spans="1:52" ht="13.5" customHeight="1">
      <c r="A350" s="838">
        <f t="shared" si="121"/>
        <v>17</v>
      </c>
      <c r="B350" s="920" t="s">
        <v>373</v>
      </c>
      <c r="C350" s="817" t="s">
        <v>66</v>
      </c>
      <c r="D350" s="839">
        <v>43</v>
      </c>
      <c r="E350" s="852">
        <v>43</v>
      </c>
      <c r="F350" s="825"/>
      <c r="G350" s="854"/>
      <c r="H350" s="827">
        <v>0.5</v>
      </c>
      <c r="I350" s="842"/>
      <c r="J350" s="824">
        <f t="shared" si="112"/>
        <v>21.5</v>
      </c>
      <c r="K350" s="825"/>
      <c r="L350" s="825"/>
      <c r="M350" s="827">
        <v>1</v>
      </c>
      <c r="N350" s="827"/>
      <c r="O350" s="824">
        <f t="shared" si="124"/>
        <v>43</v>
      </c>
      <c r="P350" s="865"/>
      <c r="Q350" s="825"/>
      <c r="R350" s="877">
        <v>1</v>
      </c>
      <c r="S350" s="827"/>
      <c r="T350" s="846">
        <f t="shared" si="113"/>
        <v>43</v>
      </c>
      <c r="U350" s="825">
        <f t="shared" si="126"/>
        <v>0</v>
      </c>
      <c r="V350" s="825">
        <f t="shared" si="125"/>
        <v>0</v>
      </c>
      <c r="W350" s="827">
        <f t="shared" si="118"/>
        <v>2.5</v>
      </c>
      <c r="X350" s="827">
        <f t="shared" si="118"/>
        <v>0</v>
      </c>
      <c r="Y350" s="824">
        <f t="shared" si="118"/>
        <v>107.5</v>
      </c>
      <c r="Z350" s="838">
        <f t="shared" si="122"/>
        <v>17</v>
      </c>
      <c r="AA350" s="1037" t="str">
        <f t="shared" si="119"/>
        <v>Vừng lạc</v>
      </c>
      <c r="AB350" s="844" t="str">
        <f t="shared" si="119"/>
        <v>kg</v>
      </c>
      <c r="AC350" s="845">
        <f t="shared" si="119"/>
        <v>43</v>
      </c>
      <c r="AD350" s="858">
        <f t="shared" si="119"/>
        <v>43</v>
      </c>
      <c r="AE350" s="832">
        <f t="shared" si="114"/>
        <v>0</v>
      </c>
      <c r="AF350" s="832">
        <f>AF268+AK268-AP268</f>
        <v>0</v>
      </c>
      <c r="AG350" s="832">
        <f>AG268+AL268-AQ268</f>
        <v>0.80000000000000071</v>
      </c>
      <c r="AH350" s="832">
        <f>AH268+AM268-AR268</f>
        <v>0</v>
      </c>
      <c r="AI350" s="824">
        <f t="shared" si="120"/>
        <v>34.400000000000034</v>
      </c>
      <c r="AJ350" s="879">
        <f>U350</f>
        <v>0</v>
      </c>
      <c r="AK350" s="879">
        <f>V350</f>
        <v>0</v>
      </c>
      <c r="AL350" s="1051">
        <v>20</v>
      </c>
      <c r="AM350" s="879">
        <f>X350</f>
        <v>0</v>
      </c>
      <c r="AN350" s="849">
        <f t="shared" si="116"/>
        <v>860</v>
      </c>
      <c r="AO350" s="825">
        <f t="shared" si="117"/>
        <v>0</v>
      </c>
      <c r="AP350" s="825">
        <f t="shared" si="117"/>
        <v>0</v>
      </c>
      <c r="AQ350" s="825">
        <f t="shared" si="117"/>
        <v>2.5</v>
      </c>
      <c r="AR350" s="825">
        <f t="shared" si="117"/>
        <v>0</v>
      </c>
      <c r="AS350" s="825">
        <f t="shared" si="117"/>
        <v>107.5</v>
      </c>
      <c r="AT350" s="850">
        <f t="shared" si="123"/>
        <v>0</v>
      </c>
      <c r="AU350" s="1255" t="s">
        <v>800</v>
      </c>
      <c r="AV350" s="1256"/>
      <c r="AW350" s="1256"/>
      <c r="AX350" s="1256"/>
      <c r="AY350" s="1256"/>
      <c r="AZ350" s="870"/>
    </row>
    <row r="351" spans="1:52" ht="13.5" customHeight="1">
      <c r="A351" s="838">
        <f t="shared" si="121"/>
        <v>18</v>
      </c>
      <c r="B351" s="931" t="s">
        <v>853</v>
      </c>
      <c r="C351" s="817" t="s">
        <v>66</v>
      </c>
      <c r="D351" s="839">
        <v>30</v>
      </c>
      <c r="E351" s="852">
        <v>6</v>
      </c>
      <c r="F351" s="825"/>
      <c r="G351" s="854"/>
      <c r="H351" s="827">
        <v>0.5</v>
      </c>
      <c r="I351" s="842"/>
      <c r="J351" s="824">
        <f t="shared" si="112"/>
        <v>3</v>
      </c>
      <c r="K351" s="825"/>
      <c r="L351" s="825"/>
      <c r="M351" s="827">
        <v>1</v>
      </c>
      <c r="N351" s="827"/>
      <c r="O351" s="824">
        <f t="shared" si="124"/>
        <v>6</v>
      </c>
      <c r="P351" s="865"/>
      <c r="Q351" s="825"/>
      <c r="R351" s="877">
        <v>1</v>
      </c>
      <c r="S351" s="827"/>
      <c r="T351" s="846">
        <f t="shared" si="113"/>
        <v>6</v>
      </c>
      <c r="U351" s="825"/>
      <c r="V351" s="825">
        <f t="shared" si="125"/>
        <v>0</v>
      </c>
      <c r="W351" s="827">
        <f t="shared" si="125"/>
        <v>2.5</v>
      </c>
      <c r="X351" s="827">
        <f t="shared" si="125"/>
        <v>0</v>
      </c>
      <c r="Y351" s="824">
        <f t="shared" si="125"/>
        <v>15</v>
      </c>
      <c r="Z351" s="838">
        <f t="shared" si="122"/>
        <v>18</v>
      </c>
      <c r="AA351" s="1037" t="str">
        <f t="shared" si="119"/>
        <v>Tăm bao tay</v>
      </c>
      <c r="AB351" s="844" t="str">
        <f t="shared" si="119"/>
        <v>kg</v>
      </c>
      <c r="AC351" s="845">
        <f t="shared" si="119"/>
        <v>30</v>
      </c>
      <c r="AD351" s="858">
        <f t="shared" si="119"/>
        <v>6</v>
      </c>
      <c r="AE351" s="832">
        <f t="shared" ref="AE351:AH366" si="127">AE269+AJ269-AO269</f>
        <v>0</v>
      </c>
      <c r="AF351" s="832">
        <f t="shared" si="127"/>
        <v>0</v>
      </c>
      <c r="AG351" s="832">
        <f t="shared" si="127"/>
        <v>29.5</v>
      </c>
      <c r="AH351" s="832">
        <f t="shared" si="127"/>
        <v>0</v>
      </c>
      <c r="AI351" s="824">
        <f t="shared" si="120"/>
        <v>177</v>
      </c>
      <c r="AJ351" s="879">
        <f t="shared" ref="AJ351:AL396" si="128">U351</f>
        <v>0</v>
      </c>
      <c r="AK351" s="879">
        <f t="shared" si="128"/>
        <v>0</v>
      </c>
      <c r="AL351" s="1051"/>
      <c r="AM351" s="879">
        <f t="shared" ref="AM351:AM396" si="129">X351</f>
        <v>0</v>
      </c>
      <c r="AN351" s="849">
        <f t="shared" ref="AN351:AN396" si="130">SUM(AJ351:AM351)*$E351</f>
        <v>0</v>
      </c>
      <c r="AO351" s="825">
        <f t="shared" si="117"/>
        <v>0</v>
      </c>
      <c r="AP351" s="825">
        <f t="shared" si="117"/>
        <v>0</v>
      </c>
      <c r="AQ351" s="825">
        <f t="shared" si="117"/>
        <v>2.5</v>
      </c>
      <c r="AR351" s="825">
        <f t="shared" si="117"/>
        <v>0</v>
      </c>
      <c r="AS351" s="825">
        <f t="shared" si="117"/>
        <v>15</v>
      </c>
      <c r="AT351" s="850">
        <f t="shared" si="123"/>
        <v>60</v>
      </c>
      <c r="AU351" s="1255" t="s">
        <v>801</v>
      </c>
      <c r="AV351" s="1256"/>
      <c r="AW351" s="1256"/>
      <c r="AX351" s="1256"/>
      <c r="AY351" s="1256"/>
      <c r="AZ351" s="870"/>
    </row>
    <row r="352" spans="1:52" ht="13.5" customHeight="1">
      <c r="A352" s="838">
        <f t="shared" si="121"/>
        <v>19</v>
      </c>
      <c r="B352" s="931" t="s">
        <v>176</v>
      </c>
      <c r="C352" s="896" t="s">
        <v>389</v>
      </c>
      <c r="D352" s="897">
        <v>9</v>
      </c>
      <c r="E352" s="898">
        <v>9</v>
      </c>
      <c r="F352" s="825"/>
      <c r="G352" s="909"/>
      <c r="H352" s="827">
        <v>0.5</v>
      </c>
      <c r="I352" s="842"/>
      <c r="J352" s="824">
        <f t="shared" si="112"/>
        <v>4.5</v>
      </c>
      <c r="K352" s="825" t="s">
        <v>887</v>
      </c>
      <c r="L352" s="825"/>
      <c r="M352" s="827">
        <v>1</v>
      </c>
      <c r="N352" s="827"/>
      <c r="O352" s="824">
        <f t="shared" si="124"/>
        <v>9</v>
      </c>
      <c r="P352" s="865"/>
      <c r="Q352" s="853"/>
      <c r="R352" s="877">
        <v>1</v>
      </c>
      <c r="S352" s="827"/>
      <c r="T352" s="846">
        <f t="shared" si="113"/>
        <v>9</v>
      </c>
      <c r="U352" s="825">
        <f>SUM(F352,K352,P352)</f>
        <v>0</v>
      </c>
      <c r="V352" s="825">
        <f t="shared" si="125"/>
        <v>0</v>
      </c>
      <c r="W352" s="827">
        <f t="shared" si="125"/>
        <v>2.5</v>
      </c>
      <c r="X352" s="827">
        <f t="shared" si="125"/>
        <v>0</v>
      </c>
      <c r="Y352" s="824">
        <f t="shared" si="125"/>
        <v>22.5</v>
      </c>
      <c r="Z352" s="838">
        <f t="shared" si="122"/>
        <v>19</v>
      </c>
      <c r="AA352" s="1037" t="str">
        <f t="shared" si="119"/>
        <v>Dấm chua</v>
      </c>
      <c r="AB352" s="844" t="str">
        <f t="shared" si="119"/>
        <v>lít</v>
      </c>
      <c r="AC352" s="845">
        <f t="shared" si="119"/>
        <v>9</v>
      </c>
      <c r="AD352" s="858">
        <f t="shared" si="119"/>
        <v>9</v>
      </c>
      <c r="AE352" s="832">
        <f t="shared" si="127"/>
        <v>0</v>
      </c>
      <c r="AF352" s="832">
        <f t="shared" si="127"/>
        <v>0</v>
      </c>
      <c r="AG352" s="832">
        <f t="shared" si="127"/>
        <v>0.5</v>
      </c>
      <c r="AH352" s="832">
        <f t="shared" si="127"/>
        <v>0</v>
      </c>
      <c r="AI352" s="824">
        <f t="shared" si="120"/>
        <v>4.5</v>
      </c>
      <c r="AJ352" s="879">
        <f t="shared" si="128"/>
        <v>0</v>
      </c>
      <c r="AK352" s="879">
        <f t="shared" si="128"/>
        <v>0</v>
      </c>
      <c r="AL352" s="1051">
        <v>10</v>
      </c>
      <c r="AM352" s="879">
        <f t="shared" si="129"/>
        <v>0</v>
      </c>
      <c r="AN352" s="849">
        <f t="shared" si="130"/>
        <v>90</v>
      </c>
      <c r="AO352" s="825">
        <f t="shared" si="117"/>
        <v>0</v>
      </c>
      <c r="AP352" s="825">
        <f t="shared" si="117"/>
        <v>0</v>
      </c>
      <c r="AQ352" s="825">
        <f t="shared" si="117"/>
        <v>2.5</v>
      </c>
      <c r="AR352" s="825">
        <f t="shared" si="117"/>
        <v>0</v>
      </c>
      <c r="AS352" s="825">
        <f t="shared" si="117"/>
        <v>22.5</v>
      </c>
      <c r="AT352" s="850">
        <f t="shared" si="123"/>
        <v>0</v>
      </c>
      <c r="AU352" s="893" t="s">
        <v>802</v>
      </c>
      <c r="AV352" s="894"/>
      <c r="AW352" s="894"/>
      <c r="AX352" s="894"/>
      <c r="AY352" s="894"/>
      <c r="AZ352" s="870">
        <f>AZ346+SUM(AZ347:AZ351)</f>
        <v>11980.3</v>
      </c>
    </row>
    <row r="353" spans="1:52" ht="13.5" customHeight="1">
      <c r="A353" s="838">
        <f t="shared" si="121"/>
        <v>20</v>
      </c>
      <c r="B353" s="911" t="s">
        <v>158</v>
      </c>
      <c r="C353" s="902" t="s">
        <v>66</v>
      </c>
      <c r="D353" s="903">
        <v>30</v>
      </c>
      <c r="E353" s="904">
        <v>30</v>
      </c>
      <c r="F353" s="825"/>
      <c r="G353" s="909"/>
      <c r="H353" s="827">
        <v>0.5</v>
      </c>
      <c r="I353" s="842"/>
      <c r="J353" s="824">
        <f t="shared" si="112"/>
        <v>15</v>
      </c>
      <c r="K353" s="853"/>
      <c r="L353" s="828"/>
      <c r="M353" s="827">
        <v>1</v>
      </c>
      <c r="N353" s="827"/>
      <c r="O353" s="824">
        <f t="shared" si="124"/>
        <v>30</v>
      </c>
      <c r="P353" s="856"/>
      <c r="Q353" s="828"/>
      <c r="R353" s="891">
        <v>1</v>
      </c>
      <c r="S353" s="827"/>
      <c r="T353" s="846">
        <f t="shared" si="113"/>
        <v>30</v>
      </c>
      <c r="U353" s="825">
        <f>SUM(F353,K353,P353)</f>
        <v>0</v>
      </c>
      <c r="V353" s="828">
        <f t="shared" si="125"/>
        <v>0</v>
      </c>
      <c r="W353" s="827">
        <f t="shared" si="125"/>
        <v>2.5</v>
      </c>
      <c r="X353" s="827">
        <f t="shared" si="125"/>
        <v>0</v>
      </c>
      <c r="Y353" s="824">
        <f t="shared" si="125"/>
        <v>75</v>
      </c>
      <c r="Z353" s="838">
        <f t="shared" si="122"/>
        <v>20</v>
      </c>
      <c r="AA353" s="1037" t="str">
        <f t="shared" si="119"/>
        <v>Chè vằng</v>
      </c>
      <c r="AB353" s="844" t="str">
        <f t="shared" si="119"/>
        <v>kg</v>
      </c>
      <c r="AC353" s="845">
        <f t="shared" si="119"/>
        <v>30</v>
      </c>
      <c r="AD353" s="858">
        <f t="shared" si="119"/>
        <v>30</v>
      </c>
      <c r="AE353" s="832">
        <f t="shared" si="127"/>
        <v>0</v>
      </c>
      <c r="AF353" s="832">
        <f t="shared" si="127"/>
        <v>0</v>
      </c>
      <c r="AG353" s="832">
        <f t="shared" si="127"/>
        <v>4.5</v>
      </c>
      <c r="AH353" s="832">
        <f t="shared" si="127"/>
        <v>0</v>
      </c>
      <c r="AI353" s="824">
        <f t="shared" si="120"/>
        <v>135</v>
      </c>
      <c r="AJ353" s="879">
        <f t="shared" si="128"/>
        <v>0</v>
      </c>
      <c r="AK353" s="879">
        <f t="shared" si="128"/>
        <v>0</v>
      </c>
      <c r="AL353" s="1051"/>
      <c r="AM353" s="879">
        <f t="shared" si="129"/>
        <v>0</v>
      </c>
      <c r="AN353" s="849">
        <f t="shared" si="130"/>
        <v>0</v>
      </c>
      <c r="AO353" s="825">
        <f t="shared" si="117"/>
        <v>0</v>
      </c>
      <c r="AP353" s="825">
        <f t="shared" si="117"/>
        <v>0</v>
      </c>
      <c r="AQ353" s="825">
        <f t="shared" si="117"/>
        <v>2.5</v>
      </c>
      <c r="AR353" s="825">
        <f t="shared" si="117"/>
        <v>0</v>
      </c>
      <c r="AS353" s="825">
        <f t="shared" si="117"/>
        <v>75</v>
      </c>
      <c r="AT353" s="850">
        <f t="shared" si="123"/>
        <v>0</v>
      </c>
      <c r="AU353" s="1274" t="s">
        <v>803</v>
      </c>
      <c r="AV353" s="1275"/>
      <c r="AW353" s="1275"/>
      <c r="AX353" s="1275"/>
      <c r="AY353" s="1275"/>
      <c r="AZ353" s="870"/>
    </row>
    <row r="354" spans="1:52" ht="13.5" customHeight="1">
      <c r="A354" s="838">
        <f t="shared" si="121"/>
        <v>21</v>
      </c>
      <c r="B354" s="911" t="s">
        <v>166</v>
      </c>
      <c r="C354" s="844" t="s">
        <v>66</v>
      </c>
      <c r="D354" s="907">
        <v>30</v>
      </c>
      <c r="E354" s="824">
        <v>30</v>
      </c>
      <c r="F354" s="853"/>
      <c r="G354" s="909"/>
      <c r="H354" s="827"/>
      <c r="I354" s="863"/>
      <c r="J354" s="824">
        <f t="shared" si="112"/>
        <v>0</v>
      </c>
      <c r="K354" s="825"/>
      <c r="L354" s="853"/>
      <c r="M354" s="827">
        <v>0.1</v>
      </c>
      <c r="N354" s="827"/>
      <c r="O354" s="824">
        <f t="shared" si="124"/>
        <v>3</v>
      </c>
      <c r="P354" s="857"/>
      <c r="Q354" s="853"/>
      <c r="R354" s="877">
        <v>0.1</v>
      </c>
      <c r="S354" s="827"/>
      <c r="T354" s="846">
        <f t="shared" si="113"/>
        <v>3</v>
      </c>
      <c r="U354" s="825">
        <f>SUM(F354,K354,P354)</f>
        <v>0</v>
      </c>
      <c r="V354" s="825">
        <f t="shared" si="125"/>
        <v>0</v>
      </c>
      <c r="W354" s="827">
        <f t="shared" si="125"/>
        <v>0.2</v>
      </c>
      <c r="X354" s="827">
        <f t="shared" si="125"/>
        <v>0</v>
      </c>
      <c r="Y354" s="824">
        <f t="shared" si="125"/>
        <v>6</v>
      </c>
      <c r="Z354" s="838">
        <f t="shared" si="122"/>
        <v>21</v>
      </c>
      <c r="AA354" s="1037" t="str">
        <f t="shared" si="119"/>
        <v>Hành tăm</v>
      </c>
      <c r="AB354" s="844" t="str">
        <f t="shared" si="119"/>
        <v>kg</v>
      </c>
      <c r="AC354" s="845">
        <f t="shared" si="119"/>
        <v>30</v>
      </c>
      <c r="AD354" s="858">
        <f t="shared" si="119"/>
        <v>30</v>
      </c>
      <c r="AE354" s="832">
        <f t="shared" si="127"/>
        <v>0</v>
      </c>
      <c r="AF354" s="832">
        <f t="shared" si="127"/>
        <v>0</v>
      </c>
      <c r="AG354" s="832">
        <f t="shared" si="127"/>
        <v>1.1000000000000003</v>
      </c>
      <c r="AH354" s="832">
        <f t="shared" si="127"/>
        <v>0</v>
      </c>
      <c r="AI354" s="824">
        <f t="shared" si="120"/>
        <v>33.000000000000007</v>
      </c>
      <c r="AJ354" s="879">
        <f t="shared" si="128"/>
        <v>0</v>
      </c>
      <c r="AK354" s="879">
        <f t="shared" si="128"/>
        <v>0</v>
      </c>
      <c r="AL354" s="1051"/>
      <c r="AM354" s="879">
        <f t="shared" si="129"/>
        <v>0</v>
      </c>
      <c r="AN354" s="849">
        <f t="shared" si="130"/>
        <v>0</v>
      </c>
      <c r="AO354" s="825">
        <f t="shared" si="117"/>
        <v>0</v>
      </c>
      <c r="AP354" s="825">
        <f t="shared" si="117"/>
        <v>0</v>
      </c>
      <c r="AQ354" s="825">
        <f t="shared" si="117"/>
        <v>0.2</v>
      </c>
      <c r="AR354" s="825">
        <f t="shared" si="117"/>
        <v>0</v>
      </c>
      <c r="AS354" s="825">
        <f t="shared" si="117"/>
        <v>6</v>
      </c>
      <c r="AT354" s="850">
        <f t="shared" si="123"/>
        <v>0</v>
      </c>
      <c r="AU354" s="4" t="s">
        <v>804</v>
      </c>
      <c r="AV354" s="3"/>
      <c r="AW354" s="3"/>
      <c r="AX354" s="3"/>
      <c r="AY354" s="3"/>
      <c r="AZ354" s="870">
        <f>Y403</f>
        <v>9714</v>
      </c>
    </row>
    <row r="355" spans="1:52" ht="13.5" customHeight="1">
      <c r="A355" s="838">
        <f t="shared" si="121"/>
        <v>22</v>
      </c>
      <c r="B355" s="911" t="s">
        <v>145</v>
      </c>
      <c r="C355" s="844" t="s">
        <v>389</v>
      </c>
      <c r="D355" s="907">
        <v>16</v>
      </c>
      <c r="E355" s="824">
        <v>16</v>
      </c>
      <c r="F355" s="825"/>
      <c r="G355" s="909"/>
      <c r="H355" s="827">
        <v>1</v>
      </c>
      <c r="I355" s="842"/>
      <c r="J355" s="824">
        <f t="shared" si="112"/>
        <v>16</v>
      </c>
      <c r="K355" s="878"/>
      <c r="L355" s="828"/>
      <c r="M355" s="827">
        <v>1</v>
      </c>
      <c r="N355" s="926"/>
      <c r="O355" s="824">
        <f t="shared" si="124"/>
        <v>16</v>
      </c>
      <c r="P355" s="857"/>
      <c r="Q355" s="828"/>
      <c r="R355" s="877">
        <v>1</v>
      </c>
      <c r="S355" s="827"/>
      <c r="T355" s="846">
        <f t="shared" si="113"/>
        <v>16</v>
      </c>
      <c r="U355" s="825">
        <f t="shared" ref="U355:U395" si="131">SUM(F355,K355,P355)</f>
        <v>0</v>
      </c>
      <c r="V355" s="828">
        <f t="shared" si="125"/>
        <v>0</v>
      </c>
      <c r="W355" s="827">
        <f t="shared" si="125"/>
        <v>3</v>
      </c>
      <c r="X355" s="827">
        <f t="shared" si="125"/>
        <v>0</v>
      </c>
      <c r="Y355" s="824">
        <f t="shared" si="125"/>
        <v>48</v>
      </c>
      <c r="Z355" s="838">
        <f t="shared" si="122"/>
        <v>22</v>
      </c>
      <c r="AA355" s="1037" t="str">
        <f t="shared" si="119"/>
        <v>Dầu rửa</v>
      </c>
      <c r="AB355" s="844" t="str">
        <f t="shared" si="119"/>
        <v>lít</v>
      </c>
      <c r="AC355" s="845">
        <f t="shared" si="119"/>
        <v>16</v>
      </c>
      <c r="AD355" s="858">
        <f t="shared" si="119"/>
        <v>16</v>
      </c>
      <c r="AE355" s="832">
        <f t="shared" si="127"/>
        <v>0</v>
      </c>
      <c r="AF355" s="832">
        <f t="shared" si="127"/>
        <v>0</v>
      </c>
      <c r="AG355" s="832">
        <f t="shared" si="127"/>
        <v>23</v>
      </c>
      <c r="AH355" s="832">
        <f t="shared" si="127"/>
        <v>0</v>
      </c>
      <c r="AI355" s="824">
        <f t="shared" si="120"/>
        <v>368</v>
      </c>
      <c r="AJ355" s="879">
        <f t="shared" si="128"/>
        <v>0</v>
      </c>
      <c r="AK355" s="879">
        <f t="shared" si="128"/>
        <v>0</v>
      </c>
      <c r="AL355" s="1051"/>
      <c r="AM355" s="879">
        <f t="shared" si="129"/>
        <v>0</v>
      </c>
      <c r="AN355" s="849">
        <f t="shared" si="130"/>
        <v>0</v>
      </c>
      <c r="AO355" s="825">
        <f t="shared" si="117"/>
        <v>0</v>
      </c>
      <c r="AP355" s="825">
        <f t="shared" si="117"/>
        <v>0</v>
      </c>
      <c r="AQ355" s="825">
        <f t="shared" si="117"/>
        <v>3</v>
      </c>
      <c r="AR355" s="825">
        <f t="shared" si="117"/>
        <v>0</v>
      </c>
      <c r="AS355" s="825">
        <f t="shared" si="117"/>
        <v>48</v>
      </c>
      <c r="AT355" s="850">
        <f t="shared" si="123"/>
        <v>0</v>
      </c>
      <c r="AU355" s="4" t="s">
        <v>805</v>
      </c>
      <c r="AV355" s="3"/>
      <c r="AW355" s="3"/>
      <c r="AX355" s="3"/>
      <c r="AY355" s="3"/>
      <c r="AZ355" s="870">
        <f>Q406</f>
        <v>0</v>
      </c>
    </row>
    <row r="356" spans="1:52" ht="13.5" customHeight="1">
      <c r="A356" s="838">
        <f t="shared" si="121"/>
        <v>23</v>
      </c>
      <c r="B356" s="911" t="s">
        <v>136</v>
      </c>
      <c r="C356" s="844" t="s">
        <v>66</v>
      </c>
      <c r="D356" s="907">
        <v>120</v>
      </c>
      <c r="E356" s="824">
        <v>120</v>
      </c>
      <c r="F356" s="825"/>
      <c r="G356" s="909"/>
      <c r="H356" s="827">
        <v>3</v>
      </c>
      <c r="I356" s="842"/>
      <c r="J356" s="824">
        <f t="shared" si="112"/>
        <v>360</v>
      </c>
      <c r="K356" s="853"/>
      <c r="L356" s="828"/>
      <c r="M356" s="910"/>
      <c r="N356" s="827"/>
      <c r="O356" s="824">
        <f t="shared" si="124"/>
        <v>0</v>
      </c>
      <c r="P356" s="857" t="s">
        <v>883</v>
      </c>
      <c r="Q356" s="828"/>
      <c r="R356" s="877"/>
      <c r="S356" s="827"/>
      <c r="T356" s="846">
        <f t="shared" si="113"/>
        <v>0</v>
      </c>
      <c r="U356" s="878">
        <f t="shared" si="131"/>
        <v>0</v>
      </c>
      <c r="V356" s="828">
        <f t="shared" si="125"/>
        <v>0</v>
      </c>
      <c r="W356" s="827">
        <f t="shared" si="125"/>
        <v>3</v>
      </c>
      <c r="X356" s="827">
        <f t="shared" si="125"/>
        <v>0</v>
      </c>
      <c r="Y356" s="824">
        <f t="shared" si="125"/>
        <v>360</v>
      </c>
      <c r="Z356" s="838">
        <f t="shared" si="122"/>
        <v>23</v>
      </c>
      <c r="AA356" s="1037" t="str">
        <f t="shared" si="119"/>
        <v>Cá khô</v>
      </c>
      <c r="AB356" s="844" t="str">
        <f t="shared" si="119"/>
        <v>kg</v>
      </c>
      <c r="AC356" s="845">
        <f t="shared" si="119"/>
        <v>120</v>
      </c>
      <c r="AD356" s="858">
        <f t="shared" si="119"/>
        <v>120</v>
      </c>
      <c r="AE356" s="832">
        <f t="shared" si="127"/>
        <v>0</v>
      </c>
      <c r="AF356" s="832">
        <f t="shared" si="127"/>
        <v>0</v>
      </c>
      <c r="AG356" s="832">
        <f t="shared" si="127"/>
        <v>5</v>
      </c>
      <c r="AH356" s="832">
        <f t="shared" si="127"/>
        <v>0</v>
      </c>
      <c r="AI356" s="824">
        <f t="shared" si="120"/>
        <v>600</v>
      </c>
      <c r="AJ356" s="879">
        <f t="shared" si="128"/>
        <v>0</v>
      </c>
      <c r="AK356" s="879">
        <f t="shared" si="128"/>
        <v>0</v>
      </c>
      <c r="AL356" s="1051"/>
      <c r="AM356" s="879">
        <f t="shared" si="129"/>
        <v>0</v>
      </c>
      <c r="AN356" s="849">
        <f t="shared" si="130"/>
        <v>0</v>
      </c>
      <c r="AO356" s="825">
        <f t="shared" si="117"/>
        <v>0</v>
      </c>
      <c r="AP356" s="825">
        <f t="shared" si="117"/>
        <v>0</v>
      </c>
      <c r="AQ356" s="825">
        <f t="shared" si="117"/>
        <v>3</v>
      </c>
      <c r="AR356" s="825">
        <f t="shared" si="117"/>
        <v>0</v>
      </c>
      <c r="AS356" s="825">
        <f t="shared" si="117"/>
        <v>360</v>
      </c>
      <c r="AT356" s="850">
        <f t="shared" si="123"/>
        <v>0</v>
      </c>
      <c r="AU356" s="893" t="s">
        <v>806</v>
      </c>
      <c r="AV356" s="894"/>
      <c r="AW356" s="894"/>
      <c r="AX356" s="894"/>
      <c r="AY356" s="894"/>
      <c r="AZ356" s="870">
        <f>SUM(AZ354:AZ355)</f>
        <v>9714</v>
      </c>
    </row>
    <row r="357" spans="1:52" ht="13.5" customHeight="1">
      <c r="A357" s="838">
        <f t="shared" si="121"/>
        <v>24</v>
      </c>
      <c r="B357" s="911" t="s">
        <v>183</v>
      </c>
      <c r="C357" s="844" t="s">
        <v>66</v>
      </c>
      <c r="D357" s="907">
        <v>30</v>
      </c>
      <c r="E357" s="824">
        <v>30</v>
      </c>
      <c r="F357" s="878"/>
      <c r="G357" s="872"/>
      <c r="H357" s="928"/>
      <c r="I357" s="842"/>
      <c r="J357" s="824">
        <f t="shared" si="112"/>
        <v>0</v>
      </c>
      <c r="K357" s="878"/>
      <c r="L357" s="828"/>
      <c r="M357" s="827">
        <v>0.1</v>
      </c>
      <c r="N357" s="827"/>
      <c r="O357" s="824">
        <f t="shared" si="124"/>
        <v>3</v>
      </c>
      <c r="P357" s="857"/>
      <c r="Q357" s="828"/>
      <c r="R357" s="827">
        <v>0.1</v>
      </c>
      <c r="S357" s="827"/>
      <c r="T357" s="846">
        <f t="shared" si="113"/>
        <v>3</v>
      </c>
      <c r="U357" s="825">
        <f t="shared" si="131"/>
        <v>0</v>
      </c>
      <c r="V357" s="832">
        <f t="shared" si="125"/>
        <v>0</v>
      </c>
      <c r="W357" s="827">
        <f t="shared" si="125"/>
        <v>0.2</v>
      </c>
      <c r="X357" s="827">
        <f t="shared" si="125"/>
        <v>0</v>
      </c>
      <c r="Y357" s="824">
        <f t="shared" si="125"/>
        <v>6</v>
      </c>
      <c r="Z357" s="838">
        <f t="shared" si="122"/>
        <v>24</v>
      </c>
      <c r="AA357" s="1037" t="str">
        <f t="shared" si="119"/>
        <v>Nghệ tươi</v>
      </c>
      <c r="AB357" s="844" t="str">
        <f t="shared" si="119"/>
        <v>kg</v>
      </c>
      <c r="AC357" s="845">
        <f t="shared" si="119"/>
        <v>30</v>
      </c>
      <c r="AD357" s="858">
        <f t="shared" si="119"/>
        <v>30</v>
      </c>
      <c r="AE357" s="832">
        <f t="shared" si="127"/>
        <v>0</v>
      </c>
      <c r="AF357" s="832">
        <f t="shared" si="127"/>
        <v>0</v>
      </c>
      <c r="AG357" s="832">
        <f t="shared" si="127"/>
        <v>1.4000000000000001</v>
      </c>
      <c r="AH357" s="832">
        <f t="shared" si="127"/>
        <v>0</v>
      </c>
      <c r="AI357" s="824">
        <f t="shared" si="120"/>
        <v>42.000000000000007</v>
      </c>
      <c r="AJ357" s="879">
        <f t="shared" si="128"/>
        <v>0</v>
      </c>
      <c r="AK357" s="879">
        <f t="shared" si="128"/>
        <v>0</v>
      </c>
      <c r="AL357" s="1051"/>
      <c r="AM357" s="879">
        <f t="shared" si="129"/>
        <v>0</v>
      </c>
      <c r="AN357" s="849">
        <f t="shared" si="130"/>
        <v>0</v>
      </c>
      <c r="AO357" s="825">
        <f t="shared" si="117"/>
        <v>0</v>
      </c>
      <c r="AP357" s="825">
        <f t="shared" si="117"/>
        <v>0</v>
      </c>
      <c r="AQ357" s="825">
        <f t="shared" si="117"/>
        <v>0.2</v>
      </c>
      <c r="AR357" s="825">
        <f t="shared" si="117"/>
        <v>0</v>
      </c>
      <c r="AS357" s="825">
        <f t="shared" si="117"/>
        <v>6</v>
      </c>
      <c r="AT357" s="850">
        <f t="shared" si="123"/>
        <v>0</v>
      </c>
      <c r="AU357" s="893" t="s">
        <v>807</v>
      </c>
      <c r="AV357" s="894"/>
      <c r="AW357" s="894"/>
      <c r="AX357" s="894"/>
      <c r="AY357" s="894"/>
      <c r="AZ357" s="912"/>
    </row>
    <row r="358" spans="1:52" ht="13.5" customHeight="1">
      <c r="A358" s="838">
        <f t="shared" si="121"/>
        <v>25</v>
      </c>
      <c r="B358" s="911" t="s">
        <v>142</v>
      </c>
      <c r="C358" s="844" t="s">
        <v>66</v>
      </c>
      <c r="D358" s="907">
        <v>35</v>
      </c>
      <c r="E358" s="824">
        <v>35</v>
      </c>
      <c r="F358" s="825"/>
      <c r="G358" s="872"/>
      <c r="H358" s="827"/>
      <c r="I358" s="842"/>
      <c r="J358" s="824">
        <f t="shared" si="112"/>
        <v>0</v>
      </c>
      <c r="K358" s="878"/>
      <c r="L358" s="828"/>
      <c r="M358" s="827">
        <v>0.2</v>
      </c>
      <c r="N358" s="827"/>
      <c r="O358" s="824">
        <f t="shared" si="124"/>
        <v>7</v>
      </c>
      <c r="P358" s="942"/>
      <c r="Q358" s="828"/>
      <c r="R358" s="827">
        <v>0.3</v>
      </c>
      <c r="S358" s="827"/>
      <c r="T358" s="846">
        <f t="shared" si="113"/>
        <v>10.5</v>
      </c>
      <c r="U358" s="825">
        <f t="shared" si="131"/>
        <v>0</v>
      </c>
      <c r="V358" s="828">
        <f t="shared" si="125"/>
        <v>0</v>
      </c>
      <c r="W358" s="827">
        <f t="shared" si="125"/>
        <v>0.5</v>
      </c>
      <c r="X358" s="827">
        <f t="shared" si="125"/>
        <v>0</v>
      </c>
      <c r="Y358" s="824">
        <f t="shared" si="125"/>
        <v>17.5</v>
      </c>
      <c r="Z358" s="838">
        <f t="shared" si="122"/>
        <v>25</v>
      </c>
      <c r="AA358" s="1037" t="str">
        <f t="shared" si="119"/>
        <v>Gừng tươi</v>
      </c>
      <c r="AB358" s="844" t="str">
        <f t="shared" si="119"/>
        <v>kg</v>
      </c>
      <c r="AC358" s="845">
        <f t="shared" si="119"/>
        <v>35</v>
      </c>
      <c r="AD358" s="858">
        <f t="shared" si="119"/>
        <v>35</v>
      </c>
      <c r="AE358" s="832">
        <f t="shared" si="127"/>
        <v>0</v>
      </c>
      <c r="AF358" s="832">
        <f t="shared" si="127"/>
        <v>0</v>
      </c>
      <c r="AG358" s="832">
        <f t="shared" si="127"/>
        <v>0.80000000000000016</v>
      </c>
      <c r="AH358" s="832">
        <f t="shared" si="127"/>
        <v>0</v>
      </c>
      <c r="AI358" s="824">
        <f t="shared" si="120"/>
        <v>28.000000000000007</v>
      </c>
      <c r="AJ358" s="879">
        <f t="shared" si="128"/>
        <v>0</v>
      </c>
      <c r="AK358" s="879">
        <f t="shared" si="128"/>
        <v>0</v>
      </c>
      <c r="AL358" s="1051">
        <v>5</v>
      </c>
      <c r="AM358" s="879">
        <f t="shared" si="129"/>
        <v>0</v>
      </c>
      <c r="AN358" s="849">
        <f t="shared" si="130"/>
        <v>175</v>
      </c>
      <c r="AO358" s="825">
        <f t="shared" si="117"/>
        <v>0</v>
      </c>
      <c r="AP358" s="825">
        <f t="shared" si="117"/>
        <v>0</v>
      </c>
      <c r="AQ358" s="825">
        <f t="shared" si="117"/>
        <v>0.5</v>
      </c>
      <c r="AR358" s="825">
        <f t="shared" si="117"/>
        <v>0</v>
      </c>
      <c r="AS358" s="825">
        <f t="shared" si="117"/>
        <v>17.5</v>
      </c>
      <c r="AT358" s="850">
        <f t="shared" si="123"/>
        <v>0</v>
      </c>
      <c r="AU358" s="4" t="s">
        <v>808</v>
      </c>
      <c r="AV358" s="3"/>
      <c r="AW358" s="3"/>
      <c r="AX358" s="3"/>
      <c r="AY358" s="3"/>
      <c r="AZ358" s="870">
        <f>Y404</f>
        <v>2266.2999999999993</v>
      </c>
    </row>
    <row r="359" spans="1:52" ht="13.5" customHeight="1">
      <c r="A359" s="838">
        <f t="shared" si="121"/>
        <v>26</v>
      </c>
      <c r="B359" s="911" t="s">
        <v>51</v>
      </c>
      <c r="C359" s="844" t="s">
        <v>66</v>
      </c>
      <c r="D359" s="907">
        <v>100</v>
      </c>
      <c r="E359" s="824">
        <v>100</v>
      </c>
      <c r="F359" s="825"/>
      <c r="G359" s="872"/>
      <c r="H359" s="827"/>
      <c r="I359" s="842"/>
      <c r="J359" s="824">
        <f t="shared" si="112"/>
        <v>0</v>
      </c>
      <c r="K359" s="853"/>
      <c r="L359" s="828"/>
      <c r="M359" s="910">
        <v>0.5</v>
      </c>
      <c r="N359" s="827"/>
      <c r="O359" s="824">
        <f t="shared" si="124"/>
        <v>50</v>
      </c>
      <c r="P359" s="857"/>
      <c r="Q359" s="853"/>
      <c r="R359" s="877"/>
      <c r="S359" s="827"/>
      <c r="T359" s="846">
        <f t="shared" si="113"/>
        <v>0</v>
      </c>
      <c r="U359" s="825">
        <f t="shared" si="131"/>
        <v>0</v>
      </c>
      <c r="V359" s="828">
        <f t="shared" si="125"/>
        <v>0</v>
      </c>
      <c r="W359" s="827">
        <f t="shared" si="125"/>
        <v>0.5</v>
      </c>
      <c r="X359" s="827">
        <f t="shared" si="125"/>
        <v>0</v>
      </c>
      <c r="Y359" s="824">
        <f t="shared" si="125"/>
        <v>50</v>
      </c>
      <c r="Z359" s="838">
        <f t="shared" si="122"/>
        <v>26</v>
      </c>
      <c r="AA359" s="1037" t="str">
        <f t="shared" si="119"/>
        <v>Tép khô</v>
      </c>
      <c r="AB359" s="844" t="str">
        <f t="shared" si="119"/>
        <v>kg</v>
      </c>
      <c r="AC359" s="845">
        <f t="shared" si="119"/>
        <v>100</v>
      </c>
      <c r="AD359" s="858">
        <f t="shared" si="119"/>
        <v>100</v>
      </c>
      <c r="AE359" s="832">
        <f t="shared" si="127"/>
        <v>0</v>
      </c>
      <c r="AF359" s="832">
        <f t="shared" si="127"/>
        <v>0</v>
      </c>
      <c r="AG359" s="832">
        <f t="shared" si="127"/>
        <v>8</v>
      </c>
      <c r="AH359" s="832">
        <f t="shared" si="127"/>
        <v>0</v>
      </c>
      <c r="AI359" s="824">
        <f t="shared" si="120"/>
        <v>800</v>
      </c>
      <c r="AJ359" s="879">
        <f t="shared" si="128"/>
        <v>0</v>
      </c>
      <c r="AK359" s="879">
        <f t="shared" si="128"/>
        <v>0</v>
      </c>
      <c r="AL359" s="1051">
        <v>5</v>
      </c>
      <c r="AM359" s="879">
        <f t="shared" si="129"/>
        <v>0</v>
      </c>
      <c r="AN359" s="849">
        <f t="shared" si="130"/>
        <v>500</v>
      </c>
      <c r="AO359" s="825">
        <f t="shared" si="117"/>
        <v>0</v>
      </c>
      <c r="AP359" s="825">
        <f t="shared" si="117"/>
        <v>0</v>
      </c>
      <c r="AQ359" s="825">
        <f t="shared" si="117"/>
        <v>0.5</v>
      </c>
      <c r="AR359" s="825">
        <f t="shared" si="117"/>
        <v>0</v>
      </c>
      <c r="AS359" s="825">
        <f t="shared" si="117"/>
        <v>50</v>
      </c>
      <c r="AT359" s="850">
        <f t="shared" si="123"/>
        <v>0</v>
      </c>
      <c r="AU359" s="4" t="s">
        <v>809</v>
      </c>
      <c r="AV359" s="3"/>
      <c r="AW359" s="3"/>
      <c r="AX359" s="3"/>
      <c r="AY359" s="3"/>
      <c r="AZ359" s="913">
        <f>Y405</f>
        <v>0</v>
      </c>
    </row>
    <row r="360" spans="1:52" ht="13.5" customHeight="1">
      <c r="A360" s="838">
        <f t="shared" si="121"/>
        <v>27</v>
      </c>
      <c r="B360" s="920" t="s">
        <v>854</v>
      </c>
      <c r="C360" s="817" t="s">
        <v>66</v>
      </c>
      <c r="D360" s="839">
        <v>50</v>
      </c>
      <c r="E360" s="852">
        <v>50</v>
      </c>
      <c r="F360" s="825"/>
      <c r="G360" s="914"/>
      <c r="H360" s="827">
        <v>0.2</v>
      </c>
      <c r="I360" s="842"/>
      <c r="J360" s="824">
        <f t="shared" si="112"/>
        <v>10</v>
      </c>
      <c r="K360" s="853"/>
      <c r="L360" s="915"/>
      <c r="M360" s="827">
        <v>0.4</v>
      </c>
      <c r="N360" s="827"/>
      <c r="O360" s="824">
        <f t="shared" si="124"/>
        <v>20</v>
      </c>
      <c r="P360" s="865"/>
      <c r="Q360" s="853"/>
      <c r="R360" s="916">
        <v>0.4</v>
      </c>
      <c r="S360" s="826"/>
      <c r="T360" s="846">
        <f t="shared" si="113"/>
        <v>20</v>
      </c>
      <c r="U360" s="825">
        <f t="shared" si="131"/>
        <v>0</v>
      </c>
      <c r="V360" s="825">
        <f t="shared" si="125"/>
        <v>0</v>
      </c>
      <c r="W360" s="827">
        <f t="shared" si="125"/>
        <v>1</v>
      </c>
      <c r="X360" s="827">
        <f t="shared" si="125"/>
        <v>0</v>
      </c>
      <c r="Y360" s="824">
        <f t="shared" si="125"/>
        <v>50</v>
      </c>
      <c r="Z360" s="838">
        <f t="shared" si="122"/>
        <v>27</v>
      </c>
      <c r="AA360" s="1037" t="str">
        <f t="shared" si="119"/>
        <v xml:space="preserve">ớt quả </v>
      </c>
      <c r="AB360" s="844" t="str">
        <f t="shared" si="119"/>
        <v>kg</v>
      </c>
      <c r="AC360" s="845">
        <f t="shared" si="119"/>
        <v>50</v>
      </c>
      <c r="AD360" s="858">
        <f t="shared" si="119"/>
        <v>50</v>
      </c>
      <c r="AE360" s="832">
        <f t="shared" si="127"/>
        <v>0</v>
      </c>
      <c r="AF360" s="832">
        <f t="shared" si="127"/>
        <v>0</v>
      </c>
      <c r="AG360" s="832">
        <f t="shared" si="127"/>
        <v>2</v>
      </c>
      <c r="AH360" s="832">
        <f t="shared" si="127"/>
        <v>0</v>
      </c>
      <c r="AI360" s="824">
        <f t="shared" si="120"/>
        <v>100</v>
      </c>
      <c r="AJ360" s="879">
        <f t="shared" si="128"/>
        <v>0</v>
      </c>
      <c r="AK360" s="879">
        <f t="shared" si="128"/>
        <v>0</v>
      </c>
      <c r="AL360" s="1051">
        <v>2</v>
      </c>
      <c r="AM360" s="879">
        <f t="shared" si="129"/>
        <v>0</v>
      </c>
      <c r="AN360" s="849">
        <f t="shared" si="130"/>
        <v>100</v>
      </c>
      <c r="AO360" s="825">
        <f t="shared" si="117"/>
        <v>0</v>
      </c>
      <c r="AP360" s="825">
        <f t="shared" si="117"/>
        <v>0</v>
      </c>
      <c r="AQ360" s="825">
        <f t="shared" si="117"/>
        <v>1</v>
      </c>
      <c r="AR360" s="825">
        <f t="shared" si="117"/>
        <v>0</v>
      </c>
      <c r="AS360" s="825">
        <f t="shared" si="117"/>
        <v>50</v>
      </c>
      <c r="AT360" s="850">
        <f t="shared" si="123"/>
        <v>0</v>
      </c>
      <c r="AU360" s="893"/>
      <c r="AV360" s="894"/>
      <c r="AW360" s="894"/>
      <c r="AX360" s="894"/>
      <c r="AY360" s="894"/>
      <c r="AZ360" s="917"/>
    </row>
    <row r="361" spans="1:52" ht="13.5" customHeight="1">
      <c r="A361" s="838">
        <f t="shared" si="121"/>
        <v>28</v>
      </c>
      <c r="B361" s="1043" t="s">
        <v>168</v>
      </c>
      <c r="C361" s="817" t="s">
        <v>66</v>
      </c>
      <c r="D361" s="839">
        <v>120</v>
      </c>
      <c r="E361" s="852">
        <v>91</v>
      </c>
      <c r="F361" s="825"/>
      <c r="G361" s="854"/>
      <c r="H361" s="827"/>
      <c r="I361" s="842"/>
      <c r="J361" s="824">
        <f t="shared" si="112"/>
        <v>0</v>
      </c>
      <c r="K361" s="825"/>
      <c r="L361" s="853">
        <v>10</v>
      </c>
      <c r="M361" s="827"/>
      <c r="N361" s="826"/>
      <c r="O361" s="824">
        <f t="shared" si="124"/>
        <v>910</v>
      </c>
      <c r="P361" s="865"/>
      <c r="Q361" s="853"/>
      <c r="R361" s="877"/>
      <c r="S361" s="826"/>
      <c r="T361" s="846">
        <f t="shared" si="113"/>
        <v>0</v>
      </c>
      <c r="U361" s="825">
        <f t="shared" si="131"/>
        <v>0</v>
      </c>
      <c r="V361" s="825">
        <f t="shared" si="125"/>
        <v>10</v>
      </c>
      <c r="W361" s="827">
        <f t="shared" si="125"/>
        <v>0</v>
      </c>
      <c r="X361" s="826">
        <f t="shared" si="125"/>
        <v>0</v>
      </c>
      <c r="Y361" s="824">
        <f t="shared" si="125"/>
        <v>910</v>
      </c>
      <c r="Z361" s="838">
        <f t="shared" si="122"/>
        <v>28</v>
      </c>
      <c r="AA361" s="895" t="str">
        <f t="shared" si="119"/>
        <v>Thịt gà mía</v>
      </c>
      <c r="AB361" s="844" t="str">
        <f t="shared" si="119"/>
        <v>kg</v>
      </c>
      <c r="AC361" s="845">
        <f t="shared" si="119"/>
        <v>120</v>
      </c>
      <c r="AD361" s="858">
        <f t="shared" si="119"/>
        <v>91</v>
      </c>
      <c r="AE361" s="832">
        <f t="shared" si="127"/>
        <v>0</v>
      </c>
      <c r="AF361" s="832">
        <f t="shared" si="127"/>
        <v>0</v>
      </c>
      <c r="AG361" s="832">
        <f t="shared" si="127"/>
        <v>0</v>
      </c>
      <c r="AH361" s="832">
        <f t="shared" si="127"/>
        <v>0</v>
      </c>
      <c r="AI361" s="824">
        <f t="shared" si="120"/>
        <v>0</v>
      </c>
      <c r="AJ361" s="879">
        <f t="shared" si="128"/>
        <v>0</v>
      </c>
      <c r="AK361" s="879">
        <f t="shared" si="128"/>
        <v>10</v>
      </c>
      <c r="AL361" s="879">
        <f t="shared" si="128"/>
        <v>0</v>
      </c>
      <c r="AM361" s="879">
        <f t="shared" si="129"/>
        <v>0</v>
      </c>
      <c r="AN361" s="849">
        <f t="shared" si="130"/>
        <v>910</v>
      </c>
      <c r="AO361" s="825">
        <f t="shared" si="117"/>
        <v>0</v>
      </c>
      <c r="AP361" s="825">
        <f t="shared" si="117"/>
        <v>10</v>
      </c>
      <c r="AQ361" s="825">
        <f t="shared" si="117"/>
        <v>0</v>
      </c>
      <c r="AR361" s="825">
        <f t="shared" si="117"/>
        <v>0</v>
      </c>
      <c r="AS361" s="825">
        <f t="shared" si="117"/>
        <v>910</v>
      </c>
      <c r="AT361" s="850">
        <f t="shared" si="123"/>
        <v>290</v>
      </c>
      <c r="AU361" s="893"/>
      <c r="AV361" s="894"/>
      <c r="AW361" s="894"/>
      <c r="AX361" s="894"/>
      <c r="AY361" s="894"/>
      <c r="AZ361" s="918"/>
    </row>
    <row r="362" spans="1:52" ht="13.5" customHeight="1">
      <c r="A362" s="838">
        <f t="shared" si="121"/>
        <v>29</v>
      </c>
      <c r="B362" s="1043" t="s">
        <v>132</v>
      </c>
      <c r="C362" s="817" t="s">
        <v>66</v>
      </c>
      <c r="D362" s="839">
        <v>70</v>
      </c>
      <c r="E362" s="852">
        <v>63</v>
      </c>
      <c r="F362" s="825"/>
      <c r="G362" s="854"/>
      <c r="H362" s="827"/>
      <c r="I362" s="842"/>
      <c r="J362" s="824">
        <f t="shared" si="112"/>
        <v>0</v>
      </c>
      <c r="K362" s="825"/>
      <c r="L362" s="853"/>
      <c r="M362" s="827"/>
      <c r="N362" s="919"/>
      <c r="O362" s="824">
        <f t="shared" si="124"/>
        <v>0</v>
      </c>
      <c r="P362" s="857"/>
      <c r="Q362" s="853">
        <v>9</v>
      </c>
      <c r="R362" s="877"/>
      <c r="S362" s="826"/>
      <c r="T362" s="846">
        <f t="shared" si="113"/>
        <v>567</v>
      </c>
      <c r="U362" s="825">
        <f t="shared" si="131"/>
        <v>0</v>
      </c>
      <c r="V362" s="825">
        <f t="shared" si="125"/>
        <v>9</v>
      </c>
      <c r="W362" s="827">
        <f t="shared" si="125"/>
        <v>0</v>
      </c>
      <c r="X362" s="826">
        <f t="shared" si="125"/>
        <v>0</v>
      </c>
      <c r="Y362" s="824">
        <f t="shared" si="125"/>
        <v>567</v>
      </c>
      <c r="Z362" s="838">
        <f t="shared" si="122"/>
        <v>29</v>
      </c>
      <c r="AA362" s="895" t="str">
        <f t="shared" si="119"/>
        <v>Thịt vịt</v>
      </c>
      <c r="AB362" s="844" t="str">
        <f t="shared" si="119"/>
        <v>kg</v>
      </c>
      <c r="AC362" s="845">
        <f t="shared" si="119"/>
        <v>70</v>
      </c>
      <c r="AD362" s="858">
        <f t="shared" si="119"/>
        <v>63</v>
      </c>
      <c r="AE362" s="832">
        <f t="shared" si="127"/>
        <v>0</v>
      </c>
      <c r="AF362" s="832">
        <f t="shared" si="127"/>
        <v>0</v>
      </c>
      <c r="AG362" s="832">
        <f t="shared" si="127"/>
        <v>0</v>
      </c>
      <c r="AH362" s="832">
        <f t="shared" si="127"/>
        <v>0</v>
      </c>
      <c r="AI362" s="824">
        <f t="shared" si="120"/>
        <v>0</v>
      </c>
      <c r="AJ362" s="879">
        <f t="shared" si="128"/>
        <v>0</v>
      </c>
      <c r="AK362" s="879">
        <f t="shared" si="128"/>
        <v>9</v>
      </c>
      <c r="AL362" s="879">
        <f t="shared" si="128"/>
        <v>0</v>
      </c>
      <c r="AM362" s="879">
        <f t="shared" si="129"/>
        <v>0</v>
      </c>
      <c r="AN362" s="849">
        <f t="shared" si="130"/>
        <v>567</v>
      </c>
      <c r="AO362" s="825">
        <f t="shared" si="117"/>
        <v>0</v>
      </c>
      <c r="AP362" s="825">
        <f t="shared" si="117"/>
        <v>9</v>
      </c>
      <c r="AQ362" s="825">
        <f t="shared" si="117"/>
        <v>0</v>
      </c>
      <c r="AR362" s="825">
        <f t="shared" si="117"/>
        <v>0</v>
      </c>
      <c r="AS362" s="825">
        <f t="shared" si="117"/>
        <v>567</v>
      </c>
      <c r="AT362" s="850">
        <f t="shared" si="123"/>
        <v>63</v>
      </c>
      <c r="AU362" s="893"/>
      <c r="AV362" s="894"/>
      <c r="AW362" s="894"/>
      <c r="AX362" s="894"/>
      <c r="AY362" s="894"/>
      <c r="AZ362" s="918"/>
    </row>
    <row r="363" spans="1:52" ht="13.5" customHeight="1">
      <c r="A363" s="838">
        <f t="shared" si="121"/>
        <v>30</v>
      </c>
      <c r="B363" s="1043" t="s">
        <v>488</v>
      </c>
      <c r="C363" s="817" t="s">
        <v>66</v>
      </c>
      <c r="D363" s="839">
        <v>120</v>
      </c>
      <c r="E363" s="852">
        <v>113</v>
      </c>
      <c r="F363" s="825"/>
      <c r="G363" s="909">
        <v>4</v>
      </c>
      <c r="H363" s="827"/>
      <c r="I363" s="1044"/>
      <c r="J363" s="824">
        <f t="shared" si="112"/>
        <v>452</v>
      </c>
      <c r="K363" s="853"/>
      <c r="L363" s="853"/>
      <c r="M363" s="910"/>
      <c r="N363" s="827"/>
      <c r="O363" s="824">
        <f t="shared" si="124"/>
        <v>0</v>
      </c>
      <c r="P363" s="857"/>
      <c r="Q363" s="853">
        <v>8</v>
      </c>
      <c r="R363" s="877"/>
      <c r="S363" s="827" t="s">
        <v>888</v>
      </c>
      <c r="T363" s="846">
        <f t="shared" si="113"/>
        <v>904</v>
      </c>
      <c r="U363" s="825">
        <f t="shared" si="131"/>
        <v>0</v>
      </c>
      <c r="V363" s="825">
        <f t="shared" si="125"/>
        <v>12</v>
      </c>
      <c r="W363" s="827">
        <f t="shared" si="125"/>
        <v>0</v>
      </c>
      <c r="X363" s="827">
        <f t="shared" si="125"/>
        <v>0</v>
      </c>
      <c r="Y363" s="824">
        <f t="shared" si="125"/>
        <v>1356</v>
      </c>
      <c r="Z363" s="838">
        <f t="shared" si="122"/>
        <v>30</v>
      </c>
      <c r="AA363" s="895" t="str">
        <f t="shared" si="119"/>
        <v>Thịt xô</v>
      </c>
      <c r="AB363" s="844" t="str">
        <f t="shared" si="119"/>
        <v>kg</v>
      </c>
      <c r="AC363" s="845">
        <f t="shared" si="119"/>
        <v>120</v>
      </c>
      <c r="AD363" s="858">
        <f t="shared" si="119"/>
        <v>113</v>
      </c>
      <c r="AE363" s="832">
        <f t="shared" si="127"/>
        <v>0</v>
      </c>
      <c r="AF363" s="832">
        <f t="shared" si="127"/>
        <v>0</v>
      </c>
      <c r="AG363" s="832">
        <f t="shared" si="127"/>
        <v>0</v>
      </c>
      <c r="AH363" s="832">
        <f t="shared" si="127"/>
        <v>0</v>
      </c>
      <c r="AI363" s="824">
        <f t="shared" si="120"/>
        <v>0</v>
      </c>
      <c r="AJ363" s="879">
        <f t="shared" si="128"/>
        <v>0</v>
      </c>
      <c r="AK363" s="879">
        <f t="shared" si="128"/>
        <v>12</v>
      </c>
      <c r="AL363" s="879">
        <f t="shared" si="128"/>
        <v>0</v>
      </c>
      <c r="AM363" s="879">
        <f t="shared" si="129"/>
        <v>0</v>
      </c>
      <c r="AN363" s="849">
        <f t="shared" si="130"/>
        <v>1356</v>
      </c>
      <c r="AO363" s="825">
        <f t="shared" si="117"/>
        <v>0</v>
      </c>
      <c r="AP363" s="825">
        <f t="shared" si="117"/>
        <v>12</v>
      </c>
      <c r="AQ363" s="825">
        <f t="shared" si="117"/>
        <v>0</v>
      </c>
      <c r="AR363" s="825">
        <f t="shared" si="117"/>
        <v>0</v>
      </c>
      <c r="AS363" s="825">
        <f t="shared" si="117"/>
        <v>1356</v>
      </c>
      <c r="AT363" s="850">
        <f t="shared" si="123"/>
        <v>84</v>
      </c>
      <c r="AU363" s="893"/>
      <c r="AV363" s="894"/>
      <c r="AW363" s="894"/>
      <c r="AX363" s="894"/>
      <c r="AY363" s="894"/>
      <c r="AZ363" s="918"/>
    </row>
    <row r="364" spans="1:52" ht="13.5" customHeight="1">
      <c r="A364" s="838">
        <f t="shared" si="121"/>
        <v>31</v>
      </c>
      <c r="B364" s="1045" t="s">
        <v>16</v>
      </c>
      <c r="C364" s="817" t="s">
        <v>786</v>
      </c>
      <c r="D364" s="839">
        <v>150</v>
      </c>
      <c r="E364" s="921">
        <v>145</v>
      </c>
      <c r="F364" s="825"/>
      <c r="G364" s="854"/>
      <c r="H364" s="827" t="s">
        <v>883</v>
      </c>
      <c r="I364" s="842" t="s">
        <v>883</v>
      </c>
      <c r="J364" s="824">
        <f t="shared" si="112"/>
        <v>0</v>
      </c>
      <c r="K364" s="853"/>
      <c r="L364" s="853">
        <v>4.5</v>
      </c>
      <c r="M364" s="827"/>
      <c r="N364" s="827"/>
      <c r="O364" s="824">
        <f t="shared" si="124"/>
        <v>652.5</v>
      </c>
      <c r="P364" s="865"/>
      <c r="Q364" s="853"/>
      <c r="R364" s="877"/>
      <c r="S364" s="827"/>
      <c r="T364" s="846">
        <f t="shared" si="113"/>
        <v>0</v>
      </c>
      <c r="U364" s="825">
        <f t="shared" si="131"/>
        <v>0</v>
      </c>
      <c r="V364" s="825">
        <f t="shared" si="125"/>
        <v>4.5</v>
      </c>
      <c r="W364" s="827">
        <f t="shared" si="125"/>
        <v>0</v>
      </c>
      <c r="X364" s="827">
        <f t="shared" si="125"/>
        <v>0</v>
      </c>
      <c r="Y364" s="824">
        <f t="shared" si="125"/>
        <v>652.5</v>
      </c>
      <c r="Z364" s="838">
        <f t="shared" si="122"/>
        <v>31</v>
      </c>
      <c r="AA364" s="895" t="str">
        <f t="shared" si="119"/>
        <v>Thịt nạc</v>
      </c>
      <c r="AB364" s="844" t="str">
        <f t="shared" si="119"/>
        <v>quả</v>
      </c>
      <c r="AC364" s="845">
        <f t="shared" si="119"/>
        <v>150</v>
      </c>
      <c r="AD364" s="858">
        <f t="shared" si="119"/>
        <v>145</v>
      </c>
      <c r="AE364" s="832">
        <f t="shared" si="127"/>
        <v>0</v>
      </c>
      <c r="AF364" s="832">
        <f t="shared" si="127"/>
        <v>0</v>
      </c>
      <c r="AG364" s="832">
        <f t="shared" si="127"/>
        <v>0</v>
      </c>
      <c r="AH364" s="832">
        <f t="shared" si="127"/>
        <v>0</v>
      </c>
      <c r="AI364" s="824">
        <f t="shared" si="120"/>
        <v>0</v>
      </c>
      <c r="AJ364" s="879">
        <f t="shared" si="128"/>
        <v>0</v>
      </c>
      <c r="AK364" s="879">
        <f t="shared" si="128"/>
        <v>4.5</v>
      </c>
      <c r="AL364" s="879">
        <f t="shared" si="128"/>
        <v>0</v>
      </c>
      <c r="AM364" s="879">
        <f t="shared" si="129"/>
        <v>0</v>
      </c>
      <c r="AN364" s="849">
        <f t="shared" si="130"/>
        <v>652.5</v>
      </c>
      <c r="AO364" s="825">
        <f t="shared" si="117"/>
        <v>0</v>
      </c>
      <c r="AP364" s="825">
        <f t="shared" si="117"/>
        <v>4.5</v>
      </c>
      <c r="AQ364" s="825">
        <f t="shared" si="117"/>
        <v>0</v>
      </c>
      <c r="AR364" s="825">
        <f t="shared" si="117"/>
        <v>0</v>
      </c>
      <c r="AS364" s="825">
        <f t="shared" si="117"/>
        <v>652.5</v>
      </c>
      <c r="AT364" s="850">
        <f t="shared" si="123"/>
        <v>22.5</v>
      </c>
      <c r="AU364" s="922"/>
      <c r="AV364" s="861"/>
      <c r="AW364" s="861"/>
      <c r="AX364" s="861"/>
      <c r="AY364" s="861"/>
      <c r="AZ364" s="851"/>
    </row>
    <row r="365" spans="1:52" ht="13.5" customHeight="1">
      <c r="A365" s="838">
        <f t="shared" si="121"/>
        <v>32</v>
      </c>
      <c r="B365" s="1043" t="s">
        <v>171</v>
      </c>
      <c r="C365" s="817" t="s">
        <v>66</v>
      </c>
      <c r="D365" s="839">
        <v>230</v>
      </c>
      <c r="E365" s="852">
        <v>230</v>
      </c>
      <c r="F365" s="825"/>
      <c r="G365" s="854"/>
      <c r="H365" s="923"/>
      <c r="I365" s="863"/>
      <c r="J365" s="824">
        <f t="shared" si="112"/>
        <v>0</v>
      </c>
      <c r="K365" s="825"/>
      <c r="L365" s="853"/>
      <c r="M365" s="827"/>
      <c r="N365" s="827"/>
      <c r="O365" s="824">
        <f t="shared" si="124"/>
        <v>0</v>
      </c>
      <c r="P365" s="865"/>
      <c r="Q365" s="853"/>
      <c r="R365" s="877"/>
      <c r="S365" s="827"/>
      <c r="T365" s="846">
        <f t="shared" si="113"/>
        <v>0</v>
      </c>
      <c r="U365" s="825">
        <f t="shared" si="131"/>
        <v>0</v>
      </c>
      <c r="V365" s="825">
        <f t="shared" si="125"/>
        <v>0</v>
      </c>
      <c r="W365" s="827">
        <f t="shared" si="125"/>
        <v>0</v>
      </c>
      <c r="X365" s="827">
        <f t="shared" si="125"/>
        <v>0</v>
      </c>
      <c r="Y365" s="824">
        <f t="shared" si="125"/>
        <v>0</v>
      </c>
      <c r="Z365" s="838">
        <f t="shared" si="122"/>
        <v>32</v>
      </c>
      <c r="AA365" s="895" t="str">
        <f t="shared" si="119"/>
        <v>Thịt me</v>
      </c>
      <c r="AB365" s="844" t="str">
        <f t="shared" si="119"/>
        <v>kg</v>
      </c>
      <c r="AC365" s="845">
        <f t="shared" si="119"/>
        <v>230</v>
      </c>
      <c r="AD365" s="858">
        <f t="shared" si="119"/>
        <v>230</v>
      </c>
      <c r="AE365" s="832">
        <f t="shared" si="127"/>
        <v>0</v>
      </c>
      <c r="AF365" s="832">
        <f t="shared" si="127"/>
        <v>0</v>
      </c>
      <c r="AG365" s="832">
        <f t="shared" si="127"/>
        <v>0</v>
      </c>
      <c r="AH365" s="832">
        <f t="shared" si="127"/>
        <v>0</v>
      </c>
      <c r="AI365" s="824">
        <f t="shared" si="120"/>
        <v>0</v>
      </c>
      <c r="AJ365" s="879">
        <f t="shared" si="128"/>
        <v>0</v>
      </c>
      <c r="AK365" s="879">
        <f t="shared" si="128"/>
        <v>0</v>
      </c>
      <c r="AL365" s="879">
        <f t="shared" si="128"/>
        <v>0</v>
      </c>
      <c r="AM365" s="879">
        <f t="shared" si="129"/>
        <v>0</v>
      </c>
      <c r="AN365" s="849">
        <f t="shared" si="130"/>
        <v>0</v>
      </c>
      <c r="AO365" s="825">
        <f t="shared" si="117"/>
        <v>0</v>
      </c>
      <c r="AP365" s="825">
        <f t="shared" si="117"/>
        <v>0</v>
      </c>
      <c r="AQ365" s="825">
        <f t="shared" si="117"/>
        <v>0</v>
      </c>
      <c r="AR365" s="825">
        <f t="shared" si="117"/>
        <v>0</v>
      </c>
      <c r="AS365" s="825">
        <f t="shared" si="117"/>
        <v>0</v>
      </c>
      <c r="AT365" s="850">
        <f t="shared" si="123"/>
        <v>0</v>
      </c>
      <c r="AU365" s="922"/>
      <c r="AV365" s="861"/>
      <c r="AW365" s="861"/>
      <c r="AX365" s="861"/>
      <c r="AY365" s="861"/>
      <c r="AZ365" s="851"/>
    </row>
    <row r="366" spans="1:52" ht="13.5" customHeight="1">
      <c r="A366" s="838">
        <f t="shared" si="121"/>
        <v>33</v>
      </c>
      <c r="B366" s="1043" t="s">
        <v>3</v>
      </c>
      <c r="C366" s="817" t="s">
        <v>66</v>
      </c>
      <c r="D366" s="839">
        <v>12</v>
      </c>
      <c r="E366" s="852">
        <v>12</v>
      </c>
      <c r="F366" s="825"/>
      <c r="G366" s="909"/>
      <c r="H366" s="827"/>
      <c r="I366" s="842"/>
      <c r="J366" s="824">
        <f t="shared" si="112"/>
        <v>0</v>
      </c>
      <c r="K366" s="825"/>
      <c r="L366" s="853">
        <v>12</v>
      </c>
      <c r="M366" s="827"/>
      <c r="N366" s="827"/>
      <c r="O366" s="824">
        <f t="shared" si="124"/>
        <v>144</v>
      </c>
      <c r="P366" s="865"/>
      <c r="Q366" s="853"/>
      <c r="R366" s="877"/>
      <c r="S366" s="827"/>
      <c r="T366" s="846">
        <f t="shared" si="113"/>
        <v>0</v>
      </c>
      <c r="U366" s="825">
        <f t="shared" si="131"/>
        <v>0</v>
      </c>
      <c r="V366" s="825">
        <f t="shared" si="125"/>
        <v>12</v>
      </c>
      <c r="W366" s="827">
        <f t="shared" si="125"/>
        <v>0</v>
      </c>
      <c r="X366" s="827">
        <f t="shared" si="125"/>
        <v>0</v>
      </c>
      <c r="Y366" s="824">
        <f t="shared" si="125"/>
        <v>144</v>
      </c>
      <c r="Z366" s="838">
        <f t="shared" si="122"/>
        <v>33</v>
      </c>
      <c r="AA366" s="895" t="str">
        <f t="shared" si="119"/>
        <v>Đậu phụ</v>
      </c>
      <c r="AB366" s="844" t="str">
        <f t="shared" si="119"/>
        <v>kg</v>
      </c>
      <c r="AC366" s="845">
        <f t="shared" si="119"/>
        <v>12</v>
      </c>
      <c r="AD366" s="858">
        <f t="shared" si="119"/>
        <v>12</v>
      </c>
      <c r="AE366" s="832">
        <f t="shared" si="127"/>
        <v>0</v>
      </c>
      <c r="AF366" s="832">
        <f t="shared" si="127"/>
        <v>0</v>
      </c>
      <c r="AG366" s="832">
        <f t="shared" si="127"/>
        <v>0</v>
      </c>
      <c r="AH366" s="832">
        <f t="shared" si="127"/>
        <v>0</v>
      </c>
      <c r="AI366" s="824">
        <f t="shared" si="120"/>
        <v>0</v>
      </c>
      <c r="AJ366" s="879">
        <f t="shared" si="128"/>
        <v>0</v>
      </c>
      <c r="AK366" s="879">
        <f t="shared" si="128"/>
        <v>12</v>
      </c>
      <c r="AL366" s="879">
        <f t="shared" si="128"/>
        <v>0</v>
      </c>
      <c r="AM366" s="879">
        <f t="shared" si="129"/>
        <v>0</v>
      </c>
      <c r="AN366" s="849">
        <f t="shared" si="130"/>
        <v>144</v>
      </c>
      <c r="AO366" s="825">
        <f t="shared" si="117"/>
        <v>0</v>
      </c>
      <c r="AP366" s="825">
        <f t="shared" si="117"/>
        <v>12</v>
      </c>
      <c r="AQ366" s="825">
        <f t="shared" si="117"/>
        <v>0</v>
      </c>
      <c r="AR366" s="825">
        <f t="shared" si="117"/>
        <v>0</v>
      </c>
      <c r="AS366" s="825">
        <f t="shared" si="117"/>
        <v>144</v>
      </c>
      <c r="AT366" s="850">
        <f t="shared" si="123"/>
        <v>0</v>
      </c>
      <c r="AU366" s="922"/>
      <c r="AV366" s="861"/>
      <c r="AW366" s="861"/>
      <c r="AX366" s="861"/>
      <c r="AY366" s="861"/>
      <c r="AZ366" s="851"/>
    </row>
    <row r="367" spans="1:52" ht="13.5" customHeight="1">
      <c r="A367" s="838">
        <f t="shared" si="121"/>
        <v>34</v>
      </c>
      <c r="B367" s="1043" t="s">
        <v>889</v>
      </c>
      <c r="C367" s="817" t="s">
        <v>66</v>
      </c>
      <c r="D367" s="839">
        <v>45</v>
      </c>
      <c r="E367" s="852">
        <v>40</v>
      </c>
      <c r="F367" s="825"/>
      <c r="G367" s="909"/>
      <c r="H367" s="827"/>
      <c r="I367" s="842"/>
      <c r="J367" s="824">
        <f t="shared" si="112"/>
        <v>0</v>
      </c>
      <c r="K367" s="825"/>
      <c r="L367" s="825"/>
      <c r="M367" s="827"/>
      <c r="N367" s="827"/>
      <c r="O367" s="824">
        <f t="shared" si="124"/>
        <v>0</v>
      </c>
      <c r="P367" s="865"/>
      <c r="Q367" s="853">
        <v>4</v>
      </c>
      <c r="R367" s="877"/>
      <c r="S367" s="827"/>
      <c r="T367" s="846">
        <f t="shared" si="113"/>
        <v>160</v>
      </c>
      <c r="U367" s="825">
        <f t="shared" si="131"/>
        <v>0</v>
      </c>
      <c r="V367" s="825">
        <f t="shared" si="125"/>
        <v>4</v>
      </c>
      <c r="W367" s="827">
        <f t="shared" si="125"/>
        <v>0</v>
      </c>
      <c r="X367" s="827">
        <f t="shared" si="125"/>
        <v>0</v>
      </c>
      <c r="Y367" s="824">
        <f t="shared" si="125"/>
        <v>160</v>
      </c>
      <c r="Z367" s="838">
        <f t="shared" si="122"/>
        <v>34</v>
      </c>
      <c r="AA367" s="895" t="str">
        <f t="shared" si="119"/>
        <v>Trứng</v>
      </c>
      <c r="AB367" s="844" t="str">
        <f t="shared" si="119"/>
        <v>kg</v>
      </c>
      <c r="AC367" s="845">
        <f t="shared" si="119"/>
        <v>45</v>
      </c>
      <c r="AD367" s="858">
        <f t="shared" si="119"/>
        <v>40</v>
      </c>
      <c r="AE367" s="832">
        <f t="shared" ref="AE367:AH379" si="132">AE285+AJ285-AO285</f>
        <v>0</v>
      </c>
      <c r="AF367" s="832">
        <f t="shared" si="132"/>
        <v>0</v>
      </c>
      <c r="AG367" s="832">
        <f t="shared" si="132"/>
        <v>0</v>
      </c>
      <c r="AH367" s="832">
        <f t="shared" si="132"/>
        <v>0</v>
      </c>
      <c r="AI367" s="824">
        <f t="shared" si="120"/>
        <v>0</v>
      </c>
      <c r="AJ367" s="879">
        <f t="shared" si="128"/>
        <v>0</v>
      </c>
      <c r="AK367" s="879">
        <f t="shared" si="128"/>
        <v>4</v>
      </c>
      <c r="AL367" s="879">
        <f t="shared" si="128"/>
        <v>0</v>
      </c>
      <c r="AM367" s="879">
        <f t="shared" si="129"/>
        <v>0</v>
      </c>
      <c r="AN367" s="849">
        <f t="shared" si="130"/>
        <v>160</v>
      </c>
      <c r="AO367" s="825">
        <f t="shared" si="117"/>
        <v>0</v>
      </c>
      <c r="AP367" s="825">
        <f t="shared" si="117"/>
        <v>4</v>
      </c>
      <c r="AQ367" s="825">
        <f t="shared" si="117"/>
        <v>0</v>
      </c>
      <c r="AR367" s="825">
        <f t="shared" si="117"/>
        <v>0</v>
      </c>
      <c r="AS367" s="825">
        <f t="shared" si="117"/>
        <v>160</v>
      </c>
      <c r="AT367" s="850">
        <f t="shared" si="123"/>
        <v>20</v>
      </c>
      <c r="AU367" s="922"/>
      <c r="AV367" s="861"/>
      <c r="AW367" s="861"/>
      <c r="AX367" s="861"/>
      <c r="AY367" s="861"/>
      <c r="AZ367" s="851"/>
    </row>
    <row r="368" spans="1:52" ht="13.5" customHeight="1">
      <c r="A368" s="838">
        <f t="shared" si="121"/>
        <v>35</v>
      </c>
      <c r="B368" s="1045" t="s">
        <v>195</v>
      </c>
      <c r="C368" s="817" t="s">
        <v>66</v>
      </c>
      <c r="D368" s="924">
        <v>125</v>
      </c>
      <c r="E368" s="898">
        <v>125</v>
      </c>
      <c r="F368" s="825"/>
      <c r="G368" s="872"/>
      <c r="H368" s="827"/>
      <c r="I368" s="842"/>
      <c r="J368" s="824">
        <f t="shared" si="112"/>
        <v>0</v>
      </c>
      <c r="K368" s="878"/>
      <c r="L368" s="853">
        <v>3</v>
      </c>
      <c r="M368" s="826"/>
      <c r="N368" s="827"/>
      <c r="O368" s="824">
        <f t="shared" si="124"/>
        <v>375</v>
      </c>
      <c r="P368" s="857"/>
      <c r="Q368" s="828"/>
      <c r="R368" s="925"/>
      <c r="S368" s="926"/>
      <c r="T368" s="846">
        <f t="shared" si="113"/>
        <v>0</v>
      </c>
      <c r="U368" s="825">
        <f t="shared" si="131"/>
        <v>0</v>
      </c>
      <c r="V368" s="828">
        <f t="shared" si="125"/>
        <v>3</v>
      </c>
      <c r="W368" s="827">
        <f t="shared" si="125"/>
        <v>0</v>
      </c>
      <c r="X368" s="827">
        <f t="shared" si="125"/>
        <v>0</v>
      </c>
      <c r="Y368" s="824">
        <f t="shared" si="125"/>
        <v>375</v>
      </c>
      <c r="Z368" s="838">
        <f t="shared" si="122"/>
        <v>35</v>
      </c>
      <c r="AA368" s="895" t="str">
        <f t="shared" si="119"/>
        <v>Giò nạc</v>
      </c>
      <c r="AB368" s="844" t="str">
        <f t="shared" si="119"/>
        <v>kg</v>
      </c>
      <c r="AC368" s="845">
        <f t="shared" si="119"/>
        <v>125</v>
      </c>
      <c r="AD368" s="858">
        <f t="shared" si="119"/>
        <v>125</v>
      </c>
      <c r="AE368" s="832">
        <f t="shared" si="132"/>
        <v>0</v>
      </c>
      <c r="AF368" s="832">
        <f t="shared" si="132"/>
        <v>0</v>
      </c>
      <c r="AG368" s="832">
        <f t="shared" si="132"/>
        <v>0</v>
      </c>
      <c r="AH368" s="832">
        <f t="shared" si="132"/>
        <v>0</v>
      </c>
      <c r="AI368" s="824">
        <f t="shared" si="120"/>
        <v>0</v>
      </c>
      <c r="AJ368" s="879">
        <f t="shared" si="128"/>
        <v>0</v>
      </c>
      <c r="AK368" s="879">
        <f t="shared" si="128"/>
        <v>3</v>
      </c>
      <c r="AL368" s="879">
        <f t="shared" si="128"/>
        <v>0</v>
      </c>
      <c r="AM368" s="879">
        <f t="shared" si="129"/>
        <v>0</v>
      </c>
      <c r="AN368" s="849">
        <f t="shared" si="130"/>
        <v>375</v>
      </c>
      <c r="AO368" s="825">
        <f t="shared" si="117"/>
        <v>0</v>
      </c>
      <c r="AP368" s="825">
        <f t="shared" si="117"/>
        <v>3</v>
      </c>
      <c r="AQ368" s="825">
        <f t="shared" si="117"/>
        <v>0</v>
      </c>
      <c r="AR368" s="825">
        <f t="shared" si="117"/>
        <v>0</v>
      </c>
      <c r="AS368" s="825">
        <f t="shared" si="117"/>
        <v>375</v>
      </c>
      <c r="AT368" s="850">
        <f t="shared" si="123"/>
        <v>0</v>
      </c>
      <c r="AU368" s="922"/>
      <c r="AV368" s="861"/>
      <c r="AW368" s="861"/>
      <c r="AX368" s="861"/>
      <c r="AY368" s="861"/>
      <c r="AZ368" s="851"/>
    </row>
    <row r="369" spans="1:52" ht="13.5" customHeight="1">
      <c r="A369" s="838">
        <f t="shared" si="121"/>
        <v>36</v>
      </c>
      <c r="B369" s="1045" t="s">
        <v>157</v>
      </c>
      <c r="C369" s="817" t="s">
        <v>66</v>
      </c>
      <c r="D369" s="839">
        <v>140</v>
      </c>
      <c r="E369" s="852">
        <v>140</v>
      </c>
      <c r="F369" s="825"/>
      <c r="G369" s="872"/>
      <c r="H369" s="827"/>
      <c r="I369" s="842"/>
      <c r="J369" s="824">
        <f t="shared" si="112"/>
        <v>0</v>
      </c>
      <c r="K369" s="825"/>
      <c r="L369" s="853">
        <v>4.5</v>
      </c>
      <c r="M369" s="826"/>
      <c r="N369" s="827"/>
      <c r="O369" s="824">
        <f t="shared" si="124"/>
        <v>630</v>
      </c>
      <c r="P369" s="865"/>
      <c r="Q369" s="828"/>
      <c r="R369" s="925"/>
      <c r="S369" s="827"/>
      <c r="T369" s="846">
        <f t="shared" si="113"/>
        <v>0</v>
      </c>
      <c r="U369" s="825">
        <f t="shared" si="131"/>
        <v>0</v>
      </c>
      <c r="V369" s="825">
        <f t="shared" si="125"/>
        <v>4.5</v>
      </c>
      <c r="W369" s="827">
        <f t="shared" si="125"/>
        <v>0</v>
      </c>
      <c r="X369" s="827">
        <f t="shared" si="125"/>
        <v>0</v>
      </c>
      <c r="Y369" s="824">
        <f t="shared" si="125"/>
        <v>630</v>
      </c>
      <c r="Z369" s="838">
        <f t="shared" si="122"/>
        <v>36</v>
      </c>
      <c r="AA369" s="895" t="str">
        <f t="shared" si="119"/>
        <v>Tôm</v>
      </c>
      <c r="AB369" s="844" t="str">
        <f t="shared" si="119"/>
        <v>kg</v>
      </c>
      <c r="AC369" s="845">
        <f t="shared" si="119"/>
        <v>140</v>
      </c>
      <c r="AD369" s="858">
        <f t="shared" si="119"/>
        <v>140</v>
      </c>
      <c r="AE369" s="832">
        <f t="shared" si="132"/>
        <v>0</v>
      </c>
      <c r="AF369" s="832">
        <f t="shared" si="132"/>
        <v>0</v>
      </c>
      <c r="AG369" s="832">
        <f t="shared" si="132"/>
        <v>0</v>
      </c>
      <c r="AH369" s="832">
        <f t="shared" si="132"/>
        <v>0</v>
      </c>
      <c r="AI369" s="824">
        <f t="shared" si="120"/>
        <v>0</v>
      </c>
      <c r="AJ369" s="879">
        <f t="shared" si="128"/>
        <v>0</v>
      </c>
      <c r="AK369" s="879">
        <f t="shared" si="128"/>
        <v>4.5</v>
      </c>
      <c r="AL369" s="879">
        <f t="shared" si="128"/>
        <v>0</v>
      </c>
      <c r="AM369" s="879">
        <f t="shared" si="129"/>
        <v>0</v>
      </c>
      <c r="AN369" s="849">
        <f t="shared" si="130"/>
        <v>630</v>
      </c>
      <c r="AO369" s="825">
        <f t="shared" si="117"/>
        <v>0</v>
      </c>
      <c r="AP369" s="825">
        <f t="shared" si="117"/>
        <v>4.5</v>
      </c>
      <c r="AQ369" s="825">
        <f t="shared" si="117"/>
        <v>0</v>
      </c>
      <c r="AR369" s="825">
        <f t="shared" si="117"/>
        <v>0</v>
      </c>
      <c r="AS369" s="825">
        <f t="shared" si="117"/>
        <v>630</v>
      </c>
      <c r="AT369" s="850">
        <f t="shared" si="123"/>
        <v>0</v>
      </c>
      <c r="AU369" s="922"/>
      <c r="AV369" s="861"/>
      <c r="AW369" s="861"/>
      <c r="AX369" s="861"/>
      <c r="AY369" s="861"/>
      <c r="AZ369" s="851"/>
    </row>
    <row r="370" spans="1:52" ht="13.5" customHeight="1">
      <c r="A370" s="838">
        <f t="shared" si="121"/>
        <v>37</v>
      </c>
      <c r="B370" s="1045" t="s">
        <v>67</v>
      </c>
      <c r="C370" s="817" t="s">
        <v>66</v>
      </c>
      <c r="D370" s="839">
        <v>30</v>
      </c>
      <c r="E370" s="852">
        <v>27</v>
      </c>
      <c r="F370" s="825"/>
      <c r="G370" s="872"/>
      <c r="H370" s="827"/>
      <c r="I370" s="842"/>
      <c r="J370" s="824">
        <f t="shared" si="112"/>
        <v>0</v>
      </c>
      <c r="K370" s="825"/>
      <c r="L370" s="828"/>
      <c r="M370" s="826"/>
      <c r="N370" s="827"/>
      <c r="O370" s="824">
        <f t="shared" si="124"/>
        <v>0</v>
      </c>
      <c r="P370" s="865"/>
      <c r="Q370" s="853">
        <v>10</v>
      </c>
      <c r="R370" s="925"/>
      <c r="S370" s="827"/>
      <c r="T370" s="846">
        <f t="shared" si="113"/>
        <v>270</v>
      </c>
      <c r="U370" s="825">
        <f t="shared" si="131"/>
        <v>0</v>
      </c>
      <c r="V370" s="828">
        <f t="shared" si="125"/>
        <v>10</v>
      </c>
      <c r="W370" s="827">
        <f t="shared" si="125"/>
        <v>0</v>
      </c>
      <c r="X370" s="827">
        <f t="shared" si="125"/>
        <v>0</v>
      </c>
      <c r="Y370" s="824">
        <f t="shared" si="125"/>
        <v>270</v>
      </c>
      <c r="Z370" s="838">
        <f t="shared" si="122"/>
        <v>37</v>
      </c>
      <c r="AA370" s="895" t="str">
        <f t="shared" si="119"/>
        <v>Cá mè</v>
      </c>
      <c r="AB370" s="844" t="str">
        <f t="shared" si="119"/>
        <v>kg</v>
      </c>
      <c r="AC370" s="845">
        <f t="shared" si="119"/>
        <v>30</v>
      </c>
      <c r="AD370" s="858">
        <f t="shared" si="119"/>
        <v>27</v>
      </c>
      <c r="AE370" s="832">
        <f t="shared" si="132"/>
        <v>0</v>
      </c>
      <c r="AF370" s="832">
        <f t="shared" si="132"/>
        <v>0</v>
      </c>
      <c r="AG370" s="832">
        <f t="shared" si="132"/>
        <v>0</v>
      </c>
      <c r="AH370" s="832">
        <f t="shared" si="132"/>
        <v>0</v>
      </c>
      <c r="AI370" s="824">
        <f t="shared" si="120"/>
        <v>0</v>
      </c>
      <c r="AJ370" s="879">
        <f t="shared" si="128"/>
        <v>0</v>
      </c>
      <c r="AK370" s="879">
        <f t="shared" si="128"/>
        <v>10</v>
      </c>
      <c r="AL370" s="879">
        <f t="shared" si="128"/>
        <v>0</v>
      </c>
      <c r="AM370" s="879">
        <f t="shared" si="129"/>
        <v>0</v>
      </c>
      <c r="AN370" s="849">
        <f t="shared" si="130"/>
        <v>270</v>
      </c>
      <c r="AO370" s="825">
        <f t="shared" si="117"/>
        <v>0</v>
      </c>
      <c r="AP370" s="825">
        <f t="shared" si="117"/>
        <v>10</v>
      </c>
      <c r="AQ370" s="825">
        <f t="shared" si="117"/>
        <v>0</v>
      </c>
      <c r="AR370" s="825">
        <f t="shared" si="117"/>
        <v>0</v>
      </c>
      <c r="AS370" s="825">
        <f t="shared" si="117"/>
        <v>270</v>
      </c>
      <c r="AT370" s="850">
        <f t="shared" si="123"/>
        <v>30</v>
      </c>
      <c r="AU370" s="1502" t="s">
        <v>855</v>
      </c>
      <c r="AV370" s="1503"/>
      <c r="AW370" s="1503"/>
      <c r="AX370" s="1503"/>
      <c r="AY370" s="1503"/>
      <c r="AZ370" s="927"/>
    </row>
    <row r="371" spans="1:52" ht="13.5" customHeight="1">
      <c r="A371" s="838">
        <f t="shared" si="121"/>
        <v>38</v>
      </c>
      <c r="B371" s="1045" t="s">
        <v>890</v>
      </c>
      <c r="C371" s="817" t="s">
        <v>66</v>
      </c>
      <c r="D371" s="839">
        <v>9</v>
      </c>
      <c r="E371" s="852">
        <v>9</v>
      </c>
      <c r="F371" s="866"/>
      <c r="G371" s="872"/>
      <c r="H371" s="928"/>
      <c r="I371" s="842"/>
      <c r="J371" s="824">
        <f t="shared" si="112"/>
        <v>0</v>
      </c>
      <c r="K371" s="825"/>
      <c r="L371" s="828"/>
      <c r="M371" s="826">
        <v>20</v>
      </c>
      <c r="N371" s="827"/>
      <c r="O371" s="824">
        <f t="shared" si="124"/>
        <v>180</v>
      </c>
      <c r="P371" s="857"/>
      <c r="Q371" s="828"/>
      <c r="R371" s="925"/>
      <c r="S371" s="827"/>
      <c r="T371" s="846">
        <f t="shared" si="113"/>
        <v>0</v>
      </c>
      <c r="U371" s="825">
        <f t="shared" si="131"/>
        <v>0</v>
      </c>
      <c r="V371" s="828">
        <f t="shared" si="125"/>
        <v>0</v>
      </c>
      <c r="W371" s="827">
        <f t="shared" si="125"/>
        <v>20</v>
      </c>
      <c r="X371" s="827">
        <f t="shared" si="125"/>
        <v>0</v>
      </c>
      <c r="Y371" s="824">
        <f t="shared" si="125"/>
        <v>180</v>
      </c>
      <c r="Z371" s="838">
        <f t="shared" si="122"/>
        <v>38</v>
      </c>
      <c r="AA371" s="895" t="str">
        <f t="shared" si="119"/>
        <v xml:space="preserve">Chuối </v>
      </c>
      <c r="AB371" s="844" t="str">
        <f t="shared" si="119"/>
        <v>kg</v>
      </c>
      <c r="AC371" s="845">
        <f t="shared" si="119"/>
        <v>9</v>
      </c>
      <c r="AD371" s="858">
        <f t="shared" si="119"/>
        <v>9</v>
      </c>
      <c r="AE371" s="832">
        <f t="shared" si="132"/>
        <v>0</v>
      </c>
      <c r="AF371" s="832">
        <f t="shared" si="132"/>
        <v>0</v>
      </c>
      <c r="AG371" s="832">
        <f t="shared" si="132"/>
        <v>0</v>
      </c>
      <c r="AH371" s="832">
        <f t="shared" si="132"/>
        <v>0</v>
      </c>
      <c r="AI371" s="824">
        <f t="shared" si="120"/>
        <v>0</v>
      </c>
      <c r="AJ371" s="879">
        <f t="shared" si="128"/>
        <v>0</v>
      </c>
      <c r="AK371" s="879">
        <f t="shared" si="128"/>
        <v>0</v>
      </c>
      <c r="AL371" s="879">
        <f t="shared" si="128"/>
        <v>20</v>
      </c>
      <c r="AM371" s="879">
        <f t="shared" si="129"/>
        <v>0</v>
      </c>
      <c r="AN371" s="849">
        <f t="shared" si="130"/>
        <v>180</v>
      </c>
      <c r="AO371" s="825">
        <f t="shared" si="117"/>
        <v>0</v>
      </c>
      <c r="AP371" s="825">
        <f t="shared" si="117"/>
        <v>0</v>
      </c>
      <c r="AQ371" s="825">
        <f t="shared" si="117"/>
        <v>20</v>
      </c>
      <c r="AR371" s="825">
        <f t="shared" si="117"/>
        <v>0</v>
      </c>
      <c r="AS371" s="825">
        <f t="shared" si="117"/>
        <v>180</v>
      </c>
      <c r="AT371" s="850">
        <f t="shared" si="123"/>
        <v>0</v>
      </c>
      <c r="AU371" s="929" t="s">
        <v>811</v>
      </c>
      <c r="AV371" s="930"/>
      <c r="AW371" s="1504">
        <v>0.74</v>
      </c>
      <c r="AX371" s="1504"/>
      <c r="AY371" s="930"/>
      <c r="AZ371" s="862" t="s">
        <v>70</v>
      </c>
    </row>
    <row r="372" spans="1:52" ht="13.5" customHeight="1">
      <c r="A372" s="838">
        <f t="shared" si="121"/>
        <v>39</v>
      </c>
      <c r="B372" s="1045" t="s">
        <v>233</v>
      </c>
      <c r="C372" s="817" t="s">
        <v>66</v>
      </c>
      <c r="D372" s="839">
        <v>105</v>
      </c>
      <c r="E372" s="852">
        <v>105</v>
      </c>
      <c r="F372" s="825"/>
      <c r="G372" s="872"/>
      <c r="H372" s="827"/>
      <c r="I372" s="842"/>
      <c r="J372" s="824">
        <f t="shared" si="112"/>
        <v>0</v>
      </c>
      <c r="K372" s="878"/>
      <c r="L372" s="828"/>
      <c r="M372" s="826"/>
      <c r="N372" s="827"/>
      <c r="O372" s="824">
        <f t="shared" si="124"/>
        <v>0</v>
      </c>
      <c r="P372" s="857"/>
      <c r="Q372" s="853">
        <v>3</v>
      </c>
      <c r="R372" s="877"/>
      <c r="S372" s="827"/>
      <c r="T372" s="846">
        <f t="shared" si="113"/>
        <v>315</v>
      </c>
      <c r="U372" s="878">
        <f t="shared" si="131"/>
        <v>0</v>
      </c>
      <c r="V372" s="825">
        <f t="shared" si="125"/>
        <v>3</v>
      </c>
      <c r="W372" s="827">
        <f t="shared" si="125"/>
        <v>0</v>
      </c>
      <c r="X372" s="827">
        <f t="shared" si="125"/>
        <v>0</v>
      </c>
      <c r="Y372" s="824">
        <f t="shared" si="125"/>
        <v>315</v>
      </c>
      <c r="Z372" s="838">
        <f t="shared" si="122"/>
        <v>39</v>
      </c>
      <c r="AA372" s="895" t="str">
        <f t="shared" si="119"/>
        <v>Thịt ếch</v>
      </c>
      <c r="AB372" s="844" t="str">
        <f t="shared" si="119"/>
        <v>kg</v>
      </c>
      <c r="AC372" s="845">
        <f t="shared" si="119"/>
        <v>105</v>
      </c>
      <c r="AD372" s="858">
        <f t="shared" si="119"/>
        <v>105</v>
      </c>
      <c r="AE372" s="832">
        <f t="shared" si="132"/>
        <v>0</v>
      </c>
      <c r="AF372" s="832">
        <f t="shared" si="132"/>
        <v>0</v>
      </c>
      <c r="AG372" s="832">
        <f t="shared" si="132"/>
        <v>0</v>
      </c>
      <c r="AH372" s="832">
        <f t="shared" si="132"/>
        <v>0</v>
      </c>
      <c r="AI372" s="824">
        <f t="shared" si="120"/>
        <v>0</v>
      </c>
      <c r="AJ372" s="879">
        <f t="shared" si="128"/>
        <v>0</v>
      </c>
      <c r="AK372" s="879">
        <f t="shared" si="128"/>
        <v>3</v>
      </c>
      <c r="AL372" s="879">
        <f t="shared" si="128"/>
        <v>0</v>
      </c>
      <c r="AM372" s="879">
        <f t="shared" si="129"/>
        <v>0</v>
      </c>
      <c r="AN372" s="849">
        <f t="shared" si="130"/>
        <v>315</v>
      </c>
      <c r="AO372" s="825">
        <f t="shared" si="117"/>
        <v>0</v>
      </c>
      <c r="AP372" s="825">
        <f t="shared" si="117"/>
        <v>3</v>
      </c>
      <c r="AQ372" s="825">
        <f t="shared" si="117"/>
        <v>0</v>
      </c>
      <c r="AR372" s="825">
        <f t="shared" si="117"/>
        <v>0</v>
      </c>
      <c r="AS372" s="825">
        <f t="shared" si="117"/>
        <v>315</v>
      </c>
      <c r="AT372" s="850">
        <f t="shared" si="123"/>
        <v>0</v>
      </c>
      <c r="AU372" s="932" t="s">
        <v>856</v>
      </c>
      <c r="AV372" s="933">
        <f>AV337</f>
        <v>115</v>
      </c>
      <c r="AW372" s="934" t="s">
        <v>27</v>
      </c>
      <c r="AX372" s="935">
        <v>0.16</v>
      </c>
      <c r="AY372" s="936" t="s">
        <v>29</v>
      </c>
      <c r="AZ372" s="937">
        <f>AV372*AX372</f>
        <v>18.400000000000002</v>
      </c>
    </row>
    <row r="373" spans="1:52" ht="13.5" customHeight="1">
      <c r="A373" s="838">
        <f t="shared" si="121"/>
        <v>40</v>
      </c>
      <c r="B373" s="1045" t="s">
        <v>892</v>
      </c>
      <c r="C373" s="817" t="s">
        <v>66</v>
      </c>
      <c r="D373" s="839">
        <v>10</v>
      </c>
      <c r="E373" s="852">
        <v>7</v>
      </c>
      <c r="F373" s="825"/>
      <c r="G373" s="854"/>
      <c r="H373" s="827"/>
      <c r="I373" s="842"/>
      <c r="J373" s="824">
        <f t="shared" si="112"/>
        <v>0</v>
      </c>
      <c r="K373" s="825"/>
      <c r="L373" s="825"/>
      <c r="M373" s="827"/>
      <c r="N373" s="827"/>
      <c r="O373" s="824">
        <f t="shared" si="124"/>
        <v>0</v>
      </c>
      <c r="P373" s="865"/>
      <c r="Q373" s="825"/>
      <c r="R373" s="877">
        <v>35</v>
      </c>
      <c r="S373" s="827"/>
      <c r="T373" s="846">
        <f t="shared" si="113"/>
        <v>245</v>
      </c>
      <c r="U373" s="825">
        <f t="shared" si="131"/>
        <v>0</v>
      </c>
      <c r="V373" s="825">
        <f t="shared" si="125"/>
        <v>0</v>
      </c>
      <c r="W373" s="827">
        <f t="shared" si="125"/>
        <v>35</v>
      </c>
      <c r="X373" s="827">
        <f t="shared" si="125"/>
        <v>0</v>
      </c>
      <c r="Y373" s="824">
        <f>SUM(J373,O373,T373)</f>
        <v>245</v>
      </c>
      <c r="Z373" s="838">
        <f t="shared" si="122"/>
        <v>40</v>
      </c>
      <c r="AA373" s="895" t="str">
        <f t="shared" si="119"/>
        <v>Bính xanh</v>
      </c>
      <c r="AB373" s="844" t="str">
        <f t="shared" si="119"/>
        <v>kg</v>
      </c>
      <c r="AC373" s="845">
        <f t="shared" si="119"/>
        <v>10</v>
      </c>
      <c r="AD373" s="858">
        <f t="shared" si="119"/>
        <v>7</v>
      </c>
      <c r="AE373" s="832">
        <f t="shared" si="132"/>
        <v>0</v>
      </c>
      <c r="AF373" s="832">
        <f t="shared" si="132"/>
        <v>0</v>
      </c>
      <c r="AG373" s="832">
        <f t="shared" si="132"/>
        <v>0</v>
      </c>
      <c r="AH373" s="832">
        <f t="shared" si="132"/>
        <v>0</v>
      </c>
      <c r="AI373" s="824">
        <f t="shared" si="120"/>
        <v>0</v>
      </c>
      <c r="AJ373" s="879">
        <f t="shared" si="128"/>
        <v>0</v>
      </c>
      <c r="AK373" s="879">
        <f t="shared" si="128"/>
        <v>0</v>
      </c>
      <c r="AL373" s="879">
        <f t="shared" si="128"/>
        <v>35</v>
      </c>
      <c r="AM373" s="879">
        <f t="shared" si="129"/>
        <v>0</v>
      </c>
      <c r="AN373" s="849">
        <f t="shared" si="130"/>
        <v>245</v>
      </c>
      <c r="AO373" s="825">
        <f t="shared" si="117"/>
        <v>0</v>
      </c>
      <c r="AP373" s="825">
        <f t="shared" si="117"/>
        <v>0</v>
      </c>
      <c r="AQ373" s="825">
        <f t="shared" si="117"/>
        <v>35</v>
      </c>
      <c r="AR373" s="825">
        <f t="shared" si="117"/>
        <v>0</v>
      </c>
      <c r="AS373" s="825">
        <f t="shared" si="117"/>
        <v>245</v>
      </c>
      <c r="AT373" s="850">
        <f t="shared" si="123"/>
        <v>105</v>
      </c>
      <c r="AU373" s="932" t="s">
        <v>857</v>
      </c>
      <c r="AV373" s="933">
        <f>AV338</f>
        <v>115</v>
      </c>
      <c r="AW373" s="934" t="s">
        <v>27</v>
      </c>
      <c r="AX373" s="935">
        <v>0.26</v>
      </c>
      <c r="AY373" s="936" t="s">
        <v>29</v>
      </c>
      <c r="AZ373" s="937">
        <f>AV373*AX373</f>
        <v>29.900000000000002</v>
      </c>
    </row>
    <row r="374" spans="1:52" ht="13.5" customHeight="1">
      <c r="A374" s="838">
        <f t="shared" si="121"/>
        <v>41</v>
      </c>
      <c r="B374" s="1045" t="s">
        <v>73</v>
      </c>
      <c r="C374" s="817" t="s">
        <v>66</v>
      </c>
      <c r="D374" s="938">
        <v>5</v>
      </c>
      <c r="E374" s="939">
        <v>5</v>
      </c>
      <c r="F374" s="825"/>
      <c r="G374" s="872"/>
      <c r="H374" s="827"/>
      <c r="I374" s="842"/>
      <c r="J374" s="824">
        <f t="shared" si="112"/>
        <v>0</v>
      </c>
      <c r="K374" s="825"/>
      <c r="L374" s="828"/>
      <c r="M374" s="827">
        <v>38</v>
      </c>
      <c r="N374" s="827"/>
      <c r="O374" s="824">
        <f t="shared" si="124"/>
        <v>190</v>
      </c>
      <c r="P374" s="820"/>
      <c r="Q374" s="828"/>
      <c r="R374" s="925"/>
      <c r="S374" s="827"/>
      <c r="T374" s="846">
        <f t="shared" si="113"/>
        <v>0</v>
      </c>
      <c r="U374" s="825">
        <f t="shared" si="131"/>
        <v>0</v>
      </c>
      <c r="V374" s="828">
        <f t="shared" si="125"/>
        <v>0</v>
      </c>
      <c r="W374" s="827">
        <f t="shared" si="125"/>
        <v>38</v>
      </c>
      <c r="X374" s="827">
        <f t="shared" si="125"/>
        <v>0</v>
      </c>
      <c r="Y374" s="824">
        <f t="shared" si="125"/>
        <v>190</v>
      </c>
      <c r="Z374" s="838">
        <f t="shared" si="122"/>
        <v>41</v>
      </c>
      <c r="AA374" s="895" t="str">
        <f t="shared" si="119"/>
        <v>Bắp cải</v>
      </c>
      <c r="AB374" s="844" t="str">
        <f t="shared" si="119"/>
        <v>kg</v>
      </c>
      <c r="AC374" s="845">
        <f t="shared" si="119"/>
        <v>5</v>
      </c>
      <c r="AD374" s="858">
        <f t="shared" si="119"/>
        <v>5</v>
      </c>
      <c r="AE374" s="832">
        <f t="shared" si="132"/>
        <v>0</v>
      </c>
      <c r="AF374" s="832">
        <f t="shared" si="132"/>
        <v>0</v>
      </c>
      <c r="AG374" s="832">
        <f t="shared" si="132"/>
        <v>0</v>
      </c>
      <c r="AH374" s="832">
        <f t="shared" si="132"/>
        <v>0</v>
      </c>
      <c r="AI374" s="824">
        <f t="shared" si="120"/>
        <v>0</v>
      </c>
      <c r="AJ374" s="879">
        <f t="shared" si="128"/>
        <v>0</v>
      </c>
      <c r="AK374" s="879">
        <f t="shared" si="128"/>
        <v>0</v>
      </c>
      <c r="AL374" s="879">
        <f t="shared" si="128"/>
        <v>38</v>
      </c>
      <c r="AM374" s="879">
        <f t="shared" si="129"/>
        <v>0</v>
      </c>
      <c r="AN374" s="849">
        <f t="shared" si="130"/>
        <v>190</v>
      </c>
      <c r="AO374" s="825">
        <f t="shared" si="117"/>
        <v>0</v>
      </c>
      <c r="AP374" s="825">
        <f t="shared" si="117"/>
        <v>0</v>
      </c>
      <c r="AQ374" s="825">
        <f t="shared" si="117"/>
        <v>38</v>
      </c>
      <c r="AR374" s="825">
        <f t="shared" si="117"/>
        <v>0</v>
      </c>
      <c r="AS374" s="825">
        <f t="shared" si="117"/>
        <v>190</v>
      </c>
      <c r="AT374" s="850">
        <f t="shared" si="123"/>
        <v>0</v>
      </c>
      <c r="AU374" s="932" t="s">
        <v>858</v>
      </c>
      <c r="AV374" s="933">
        <f>AV339</f>
        <v>115</v>
      </c>
      <c r="AW374" s="934" t="s">
        <v>27</v>
      </c>
      <c r="AX374" s="935">
        <v>0.26</v>
      </c>
      <c r="AY374" s="936" t="s">
        <v>29</v>
      </c>
      <c r="AZ374" s="937">
        <f>AV374*AX374</f>
        <v>29.900000000000002</v>
      </c>
    </row>
    <row r="375" spans="1:52" ht="13.5" customHeight="1">
      <c r="A375" s="838">
        <f t="shared" si="121"/>
        <v>42</v>
      </c>
      <c r="B375" s="1045" t="s">
        <v>478</v>
      </c>
      <c r="C375" s="817" t="s">
        <v>66</v>
      </c>
      <c r="D375" s="839">
        <v>10</v>
      </c>
      <c r="E375" s="852">
        <v>10</v>
      </c>
      <c r="F375" s="828"/>
      <c r="G375" s="854"/>
      <c r="H375" s="827">
        <v>24</v>
      </c>
      <c r="I375" s="842"/>
      <c r="J375" s="824">
        <f t="shared" si="112"/>
        <v>240</v>
      </c>
      <c r="K375" s="825"/>
      <c r="L375" s="825"/>
      <c r="M375" s="940"/>
      <c r="N375" s="827"/>
      <c r="O375" s="824">
        <f t="shared" si="124"/>
        <v>0</v>
      </c>
      <c r="P375" s="865"/>
      <c r="Q375" s="825"/>
      <c r="R375" s="877"/>
      <c r="S375" s="827"/>
      <c r="T375" s="846">
        <f t="shared" si="113"/>
        <v>0</v>
      </c>
      <c r="U375" s="825">
        <f t="shared" si="131"/>
        <v>0</v>
      </c>
      <c r="V375" s="825">
        <f t="shared" si="125"/>
        <v>0</v>
      </c>
      <c r="W375" s="827">
        <f t="shared" si="125"/>
        <v>24</v>
      </c>
      <c r="X375" s="827">
        <f t="shared" si="125"/>
        <v>0</v>
      </c>
      <c r="Y375" s="824">
        <f t="shared" si="125"/>
        <v>240</v>
      </c>
      <c r="Z375" s="838">
        <f t="shared" si="122"/>
        <v>42</v>
      </c>
      <c r="AA375" s="895" t="str">
        <f t="shared" si="119"/>
        <v>Dưa cải</v>
      </c>
      <c r="AB375" s="844" t="str">
        <f t="shared" si="119"/>
        <v>kg</v>
      </c>
      <c r="AC375" s="845">
        <f t="shared" si="119"/>
        <v>10</v>
      </c>
      <c r="AD375" s="858">
        <f t="shared" si="119"/>
        <v>10</v>
      </c>
      <c r="AE375" s="832">
        <f t="shared" si="132"/>
        <v>0</v>
      </c>
      <c r="AF375" s="832">
        <f t="shared" si="132"/>
        <v>0</v>
      </c>
      <c r="AG375" s="832">
        <f t="shared" si="132"/>
        <v>0</v>
      </c>
      <c r="AH375" s="832">
        <f t="shared" si="132"/>
        <v>0</v>
      </c>
      <c r="AI375" s="824">
        <f t="shared" si="120"/>
        <v>0</v>
      </c>
      <c r="AJ375" s="879">
        <f t="shared" si="128"/>
        <v>0</v>
      </c>
      <c r="AK375" s="879">
        <f t="shared" si="128"/>
        <v>0</v>
      </c>
      <c r="AL375" s="879">
        <f t="shared" si="128"/>
        <v>24</v>
      </c>
      <c r="AM375" s="879">
        <f t="shared" si="129"/>
        <v>0</v>
      </c>
      <c r="AN375" s="849">
        <f t="shared" si="130"/>
        <v>240</v>
      </c>
      <c r="AO375" s="825">
        <f t="shared" si="117"/>
        <v>0</v>
      </c>
      <c r="AP375" s="825">
        <f t="shared" si="117"/>
        <v>0</v>
      </c>
      <c r="AQ375" s="825">
        <f t="shared" si="117"/>
        <v>24</v>
      </c>
      <c r="AR375" s="825">
        <f t="shared" si="117"/>
        <v>0</v>
      </c>
      <c r="AS375" s="825">
        <f t="shared" si="117"/>
        <v>240</v>
      </c>
      <c r="AT375" s="850">
        <f t="shared" si="123"/>
        <v>0</v>
      </c>
      <c r="AU375" s="929" t="s">
        <v>811</v>
      </c>
      <c r="AV375" s="930"/>
      <c r="AW375" s="1504">
        <v>0.68</v>
      </c>
      <c r="AX375" s="1504"/>
      <c r="AY375" s="930"/>
      <c r="AZ375" s="941" t="s">
        <v>70</v>
      </c>
    </row>
    <row r="376" spans="1:52" ht="13.5" customHeight="1">
      <c r="A376" s="838">
        <f t="shared" si="121"/>
        <v>43</v>
      </c>
      <c r="B376" s="1046" t="s">
        <v>60</v>
      </c>
      <c r="C376" s="817" t="s">
        <v>66</v>
      </c>
      <c r="D376" s="924">
        <v>20</v>
      </c>
      <c r="E376" s="898">
        <v>20</v>
      </c>
      <c r="F376" s="853"/>
      <c r="G376" s="909"/>
      <c r="H376" s="827">
        <v>0.5</v>
      </c>
      <c r="I376" s="842"/>
      <c r="J376" s="824">
        <f t="shared" si="112"/>
        <v>10</v>
      </c>
      <c r="K376" s="878"/>
      <c r="L376" s="828"/>
      <c r="M376" s="899">
        <v>1</v>
      </c>
      <c r="N376" s="827"/>
      <c r="O376" s="824">
        <f t="shared" si="124"/>
        <v>20</v>
      </c>
      <c r="P376" s="942"/>
      <c r="Q376" s="828"/>
      <c r="R376" s="877">
        <v>1</v>
      </c>
      <c r="S376" s="827"/>
      <c r="T376" s="846">
        <f t="shared" si="113"/>
        <v>20</v>
      </c>
      <c r="U376" s="878">
        <f t="shared" si="131"/>
        <v>0</v>
      </c>
      <c r="V376" s="828">
        <f t="shared" si="125"/>
        <v>0</v>
      </c>
      <c r="W376" s="827">
        <f t="shared" si="125"/>
        <v>2.5</v>
      </c>
      <c r="X376" s="827">
        <f t="shared" si="125"/>
        <v>0</v>
      </c>
      <c r="Y376" s="824">
        <f t="shared" si="125"/>
        <v>50</v>
      </c>
      <c r="Z376" s="838">
        <f t="shared" si="122"/>
        <v>43</v>
      </c>
      <c r="AA376" s="895" t="str">
        <f t="shared" si="119"/>
        <v>Cà chua</v>
      </c>
      <c r="AB376" s="844" t="str">
        <f t="shared" si="119"/>
        <v>kg</v>
      </c>
      <c r="AC376" s="845">
        <f t="shared" si="119"/>
        <v>20</v>
      </c>
      <c r="AD376" s="858">
        <f t="shared" si="119"/>
        <v>20</v>
      </c>
      <c r="AE376" s="832">
        <f t="shared" si="132"/>
        <v>0</v>
      </c>
      <c r="AF376" s="832">
        <f t="shared" si="132"/>
        <v>0</v>
      </c>
      <c r="AG376" s="832">
        <f t="shared" si="132"/>
        <v>0</v>
      </c>
      <c r="AH376" s="832">
        <f t="shared" si="132"/>
        <v>0</v>
      </c>
      <c r="AI376" s="824">
        <f t="shared" si="120"/>
        <v>0</v>
      </c>
      <c r="AJ376" s="879">
        <f t="shared" si="128"/>
        <v>0</v>
      </c>
      <c r="AK376" s="879">
        <f t="shared" si="128"/>
        <v>0</v>
      </c>
      <c r="AL376" s="879">
        <f t="shared" si="128"/>
        <v>2.5</v>
      </c>
      <c r="AM376" s="879">
        <f t="shared" si="129"/>
        <v>0</v>
      </c>
      <c r="AN376" s="849">
        <f t="shared" si="130"/>
        <v>50</v>
      </c>
      <c r="AO376" s="825">
        <f t="shared" si="117"/>
        <v>0</v>
      </c>
      <c r="AP376" s="825">
        <f t="shared" si="117"/>
        <v>0</v>
      </c>
      <c r="AQ376" s="825">
        <f t="shared" si="117"/>
        <v>2.5</v>
      </c>
      <c r="AR376" s="825">
        <f t="shared" si="117"/>
        <v>0</v>
      </c>
      <c r="AS376" s="825">
        <f t="shared" si="117"/>
        <v>50</v>
      </c>
      <c r="AT376" s="850">
        <f t="shared" si="123"/>
        <v>0</v>
      </c>
      <c r="AU376" s="932" t="s">
        <v>856</v>
      </c>
      <c r="AV376" s="868">
        <f>AV341</f>
        <v>13</v>
      </c>
      <c r="AW376" s="934" t="s">
        <v>27</v>
      </c>
      <c r="AX376" s="935">
        <v>0.16</v>
      </c>
      <c r="AY376" s="936" t="s">
        <v>29</v>
      </c>
      <c r="AZ376" s="937">
        <f>AV376*AX376</f>
        <v>2.08</v>
      </c>
    </row>
    <row r="377" spans="1:52" ht="13.5" customHeight="1">
      <c r="A377" s="838">
        <f t="shared" si="121"/>
        <v>44</v>
      </c>
      <c r="B377" s="1045" t="s">
        <v>61</v>
      </c>
      <c r="C377" s="817" t="s">
        <v>66</v>
      </c>
      <c r="D377" s="924">
        <v>20</v>
      </c>
      <c r="E377" s="898">
        <v>20</v>
      </c>
      <c r="F377" s="825"/>
      <c r="G377" s="872"/>
      <c r="H377" s="827">
        <v>0.6</v>
      </c>
      <c r="I377" s="842"/>
      <c r="J377" s="824">
        <f t="shared" si="112"/>
        <v>12</v>
      </c>
      <c r="K377" s="943"/>
      <c r="L377" s="828"/>
      <c r="M377" s="827">
        <v>1</v>
      </c>
      <c r="N377" s="827"/>
      <c r="O377" s="824">
        <f t="shared" si="124"/>
        <v>20</v>
      </c>
      <c r="P377" s="942"/>
      <c r="Q377" s="828"/>
      <c r="R377" s="925">
        <v>1</v>
      </c>
      <c r="S377" s="827"/>
      <c r="T377" s="846">
        <f t="shared" ref="T377:T385" si="133">SUM(P377:S377)*$E377</f>
        <v>20</v>
      </c>
      <c r="U377" s="825">
        <f t="shared" si="131"/>
        <v>0</v>
      </c>
      <c r="V377" s="828">
        <f t="shared" si="125"/>
        <v>0</v>
      </c>
      <c r="W377" s="827">
        <f t="shared" si="125"/>
        <v>2.6</v>
      </c>
      <c r="X377" s="827">
        <f t="shared" si="125"/>
        <v>0</v>
      </c>
      <c r="Y377" s="824">
        <f t="shared" si="125"/>
        <v>52</v>
      </c>
      <c r="Z377" s="838">
        <f t="shared" si="122"/>
        <v>44</v>
      </c>
      <c r="AA377" s="895" t="str">
        <f t="shared" si="119"/>
        <v>Hành lá</v>
      </c>
      <c r="AB377" s="844" t="str">
        <f t="shared" si="119"/>
        <v>kg</v>
      </c>
      <c r="AC377" s="845">
        <f t="shared" si="119"/>
        <v>20</v>
      </c>
      <c r="AD377" s="858">
        <f t="shared" si="119"/>
        <v>20</v>
      </c>
      <c r="AE377" s="832">
        <f t="shared" si="132"/>
        <v>0</v>
      </c>
      <c r="AF377" s="832">
        <f t="shared" si="132"/>
        <v>0</v>
      </c>
      <c r="AG377" s="832">
        <f t="shared" si="132"/>
        <v>0</v>
      </c>
      <c r="AH377" s="832">
        <f t="shared" si="132"/>
        <v>0</v>
      </c>
      <c r="AI377" s="824">
        <f t="shared" si="120"/>
        <v>0</v>
      </c>
      <c r="AJ377" s="879">
        <f t="shared" si="128"/>
        <v>0</v>
      </c>
      <c r="AK377" s="879">
        <f t="shared" si="128"/>
        <v>0</v>
      </c>
      <c r="AL377" s="879">
        <f t="shared" si="128"/>
        <v>2.6</v>
      </c>
      <c r="AM377" s="879">
        <f t="shared" si="129"/>
        <v>0</v>
      </c>
      <c r="AN377" s="849">
        <f t="shared" si="130"/>
        <v>52</v>
      </c>
      <c r="AO377" s="825">
        <f t="shared" si="117"/>
        <v>0</v>
      </c>
      <c r="AP377" s="825">
        <f t="shared" si="117"/>
        <v>0</v>
      </c>
      <c r="AQ377" s="825">
        <f t="shared" si="117"/>
        <v>2.6</v>
      </c>
      <c r="AR377" s="825">
        <f t="shared" si="117"/>
        <v>0</v>
      </c>
      <c r="AS377" s="825">
        <f t="shared" si="117"/>
        <v>52</v>
      </c>
      <c r="AT377" s="850">
        <f t="shared" si="123"/>
        <v>0</v>
      </c>
      <c r="AU377" s="932" t="s">
        <v>857</v>
      </c>
      <c r="AV377" s="868">
        <f>AV342</f>
        <v>13</v>
      </c>
      <c r="AW377" s="934" t="s">
        <v>27</v>
      </c>
      <c r="AX377" s="935">
        <v>0.28999999999999998</v>
      </c>
      <c r="AY377" s="944" t="s">
        <v>29</v>
      </c>
      <c r="AZ377" s="945">
        <f>AV377*AX377</f>
        <v>3.7699999999999996</v>
      </c>
    </row>
    <row r="378" spans="1:52" ht="13.5" customHeight="1">
      <c r="A378" s="838">
        <f t="shared" si="121"/>
        <v>45</v>
      </c>
      <c r="B378" s="1047" t="s">
        <v>160</v>
      </c>
      <c r="C378" s="817" t="s">
        <v>66</v>
      </c>
      <c r="D378" s="924">
        <v>14</v>
      </c>
      <c r="E378" s="898">
        <v>12</v>
      </c>
      <c r="F378" s="828"/>
      <c r="G378" s="854"/>
      <c r="H378" s="827"/>
      <c r="I378" s="842"/>
      <c r="J378" s="824">
        <f t="shared" si="112"/>
        <v>0</v>
      </c>
      <c r="K378" s="878"/>
      <c r="L378" s="946"/>
      <c r="M378" s="899"/>
      <c r="N378" s="827"/>
      <c r="O378" s="824">
        <f t="shared" si="124"/>
        <v>0</v>
      </c>
      <c r="P378" s="878"/>
      <c r="Q378" s="828"/>
      <c r="R378" s="826">
        <v>5</v>
      </c>
      <c r="S378" s="827"/>
      <c r="T378" s="846">
        <f t="shared" si="133"/>
        <v>60</v>
      </c>
      <c r="U378" s="825">
        <f t="shared" si="131"/>
        <v>0</v>
      </c>
      <c r="V378" s="825">
        <f t="shared" si="125"/>
        <v>0</v>
      </c>
      <c r="W378" s="827">
        <f t="shared" si="125"/>
        <v>5</v>
      </c>
      <c r="X378" s="827">
        <f t="shared" si="125"/>
        <v>0</v>
      </c>
      <c r="Y378" s="824">
        <f t="shared" si="125"/>
        <v>60</v>
      </c>
      <c r="Z378" s="838">
        <f t="shared" si="122"/>
        <v>45</v>
      </c>
      <c r="AA378" s="895" t="str">
        <f t="shared" si="119"/>
        <v>Giá đậu</v>
      </c>
      <c r="AB378" s="844" t="str">
        <f t="shared" si="119"/>
        <v>kg</v>
      </c>
      <c r="AC378" s="845">
        <f t="shared" si="119"/>
        <v>14</v>
      </c>
      <c r="AD378" s="858">
        <f t="shared" si="119"/>
        <v>12</v>
      </c>
      <c r="AE378" s="832">
        <f t="shared" si="132"/>
        <v>0</v>
      </c>
      <c r="AF378" s="832">
        <f t="shared" si="132"/>
        <v>0</v>
      </c>
      <c r="AG378" s="832">
        <f t="shared" si="132"/>
        <v>0</v>
      </c>
      <c r="AH378" s="832">
        <f t="shared" si="132"/>
        <v>0</v>
      </c>
      <c r="AI378" s="824">
        <f t="shared" si="120"/>
        <v>0</v>
      </c>
      <c r="AJ378" s="879">
        <f t="shared" si="128"/>
        <v>0</v>
      </c>
      <c r="AK378" s="879">
        <f t="shared" si="128"/>
        <v>0</v>
      </c>
      <c r="AL378" s="879">
        <f t="shared" si="128"/>
        <v>5</v>
      </c>
      <c r="AM378" s="879">
        <f t="shared" si="129"/>
        <v>0</v>
      </c>
      <c r="AN378" s="849">
        <f t="shared" si="130"/>
        <v>60</v>
      </c>
      <c r="AO378" s="825">
        <f t="shared" si="117"/>
        <v>0</v>
      </c>
      <c r="AP378" s="825">
        <f t="shared" si="117"/>
        <v>0</v>
      </c>
      <c r="AQ378" s="825">
        <f t="shared" si="117"/>
        <v>5</v>
      </c>
      <c r="AR378" s="825">
        <f t="shared" si="117"/>
        <v>0</v>
      </c>
      <c r="AS378" s="825">
        <f t="shared" si="117"/>
        <v>60</v>
      </c>
      <c r="AT378" s="850">
        <f t="shared" si="123"/>
        <v>10</v>
      </c>
      <c r="AU378" s="932" t="s">
        <v>858</v>
      </c>
      <c r="AV378" s="868">
        <f>AV343</f>
        <v>13</v>
      </c>
      <c r="AW378" s="934" t="s">
        <v>27</v>
      </c>
      <c r="AX378" s="1048">
        <v>0.28999999999999998</v>
      </c>
      <c r="AY378" s="944" t="s">
        <v>29</v>
      </c>
      <c r="AZ378" s="945">
        <f>AV378*AX378</f>
        <v>3.7699999999999996</v>
      </c>
    </row>
    <row r="379" spans="1:52" ht="13.5" customHeight="1">
      <c r="A379" s="838">
        <f t="shared" si="121"/>
        <v>46</v>
      </c>
      <c r="B379" s="1046" t="s">
        <v>161</v>
      </c>
      <c r="C379" s="896" t="s">
        <v>389</v>
      </c>
      <c r="D379" s="897">
        <v>13</v>
      </c>
      <c r="E379" s="898">
        <v>13</v>
      </c>
      <c r="F379" s="884"/>
      <c r="G379" s="854"/>
      <c r="H379" s="885"/>
      <c r="I379" s="842"/>
      <c r="J379" s="824">
        <f t="shared" si="112"/>
        <v>0</v>
      </c>
      <c r="K379" s="828"/>
      <c r="L379" s="828"/>
      <c r="M379" s="899">
        <v>5</v>
      </c>
      <c r="N379" s="827"/>
      <c r="O379" s="824">
        <f t="shared" si="124"/>
        <v>65</v>
      </c>
      <c r="P379" s="900"/>
      <c r="Q379" s="828"/>
      <c r="R379" s="901"/>
      <c r="S379" s="827"/>
      <c r="T379" s="846">
        <f t="shared" si="133"/>
        <v>0</v>
      </c>
      <c r="U379" s="825">
        <f t="shared" si="131"/>
        <v>0</v>
      </c>
      <c r="V379" s="825">
        <f t="shared" si="125"/>
        <v>0</v>
      </c>
      <c r="W379" s="827">
        <f t="shared" si="125"/>
        <v>5</v>
      </c>
      <c r="X379" s="827">
        <f t="shared" si="125"/>
        <v>0</v>
      </c>
      <c r="Y379" s="824">
        <f t="shared" si="125"/>
        <v>65</v>
      </c>
      <c r="Z379" s="838">
        <f t="shared" si="122"/>
        <v>46</v>
      </c>
      <c r="AA379" s="895" t="str">
        <f t="shared" si="119"/>
        <v>Rau sống</v>
      </c>
      <c r="AB379" s="844" t="str">
        <f t="shared" si="119"/>
        <v>lít</v>
      </c>
      <c r="AC379" s="845">
        <f t="shared" si="119"/>
        <v>13</v>
      </c>
      <c r="AD379" s="858">
        <f t="shared" si="119"/>
        <v>13</v>
      </c>
      <c r="AE379" s="832">
        <f t="shared" si="132"/>
        <v>0</v>
      </c>
      <c r="AF379" s="832">
        <f t="shared" si="132"/>
        <v>0</v>
      </c>
      <c r="AG379" s="832">
        <f t="shared" si="132"/>
        <v>0</v>
      </c>
      <c r="AH379" s="832">
        <f t="shared" si="132"/>
        <v>0</v>
      </c>
      <c r="AI379" s="824">
        <f t="shared" si="120"/>
        <v>0</v>
      </c>
      <c r="AJ379" s="879">
        <f t="shared" si="128"/>
        <v>0</v>
      </c>
      <c r="AK379" s="879">
        <f t="shared" si="128"/>
        <v>0</v>
      </c>
      <c r="AL379" s="879">
        <f t="shared" si="128"/>
        <v>5</v>
      </c>
      <c r="AM379" s="879">
        <f t="shared" si="129"/>
        <v>0</v>
      </c>
      <c r="AN379" s="849">
        <f t="shared" si="130"/>
        <v>65</v>
      </c>
      <c r="AO379" s="825">
        <f t="shared" si="117"/>
        <v>0</v>
      </c>
      <c r="AP379" s="825">
        <f t="shared" si="117"/>
        <v>0</v>
      </c>
      <c r="AQ379" s="825">
        <f t="shared" si="117"/>
        <v>5</v>
      </c>
      <c r="AR379" s="825">
        <f t="shared" si="117"/>
        <v>0</v>
      </c>
      <c r="AS379" s="825">
        <f t="shared" si="117"/>
        <v>65</v>
      </c>
      <c r="AT379" s="850">
        <f t="shared" si="123"/>
        <v>0</v>
      </c>
      <c r="AU379" s="1566" t="s">
        <v>859</v>
      </c>
      <c r="AV379" s="1567"/>
      <c r="AW379" s="1567"/>
      <c r="AX379" s="1567"/>
      <c r="AY379" s="1185"/>
      <c r="AZ379" s="937"/>
    </row>
    <row r="380" spans="1:52" ht="13.5" customHeight="1">
      <c r="A380" s="838">
        <f>IF(B380&lt;&gt;"",MAX($A379:$A379)+1,"")</f>
        <v>47</v>
      </c>
      <c r="B380" s="1046" t="s">
        <v>636</v>
      </c>
      <c r="C380" s="844" t="s">
        <v>66</v>
      </c>
      <c r="D380" s="907">
        <v>20</v>
      </c>
      <c r="E380" s="824">
        <v>20</v>
      </c>
      <c r="F380" s="905"/>
      <c r="G380" s="854"/>
      <c r="H380" s="863"/>
      <c r="I380" s="842"/>
      <c r="J380" s="824">
        <f t="shared" si="112"/>
        <v>0</v>
      </c>
      <c r="K380" s="825"/>
      <c r="L380" s="825"/>
      <c r="M380" s="827">
        <v>0.5</v>
      </c>
      <c r="N380" s="827"/>
      <c r="O380" s="824">
        <f t="shared" si="124"/>
        <v>10</v>
      </c>
      <c r="P380" s="825"/>
      <c r="Q380" s="825"/>
      <c r="R380" s="827"/>
      <c r="S380" s="827"/>
      <c r="T380" s="846">
        <f t="shared" si="133"/>
        <v>0</v>
      </c>
      <c r="U380" s="825">
        <f t="shared" si="131"/>
        <v>0</v>
      </c>
      <c r="V380" s="825">
        <f t="shared" si="125"/>
        <v>0</v>
      </c>
      <c r="W380" s="827">
        <f t="shared" si="125"/>
        <v>0.5</v>
      </c>
      <c r="X380" s="827">
        <f t="shared" si="125"/>
        <v>0</v>
      </c>
      <c r="Y380" s="824">
        <f t="shared" si="125"/>
        <v>10</v>
      </c>
      <c r="Z380" s="838">
        <f t="shared" si="122"/>
        <v>47</v>
      </c>
      <c r="AA380" s="895" t="str">
        <f t="shared" si="119"/>
        <v>Rau mùi</v>
      </c>
      <c r="AB380" s="844" t="str">
        <f t="shared" si="119"/>
        <v>kg</v>
      </c>
      <c r="AC380" s="845">
        <f t="shared" si="119"/>
        <v>20</v>
      </c>
      <c r="AD380" s="858">
        <f t="shared" si="119"/>
        <v>20</v>
      </c>
      <c r="AE380" s="832">
        <f t="shared" ref="AE380:AH387" si="134">AE299+AJ299-AO299</f>
        <v>0</v>
      </c>
      <c r="AF380" s="832">
        <f t="shared" si="134"/>
        <v>0</v>
      </c>
      <c r="AG380" s="832">
        <f t="shared" si="134"/>
        <v>0</v>
      </c>
      <c r="AH380" s="832">
        <f t="shared" si="134"/>
        <v>0</v>
      </c>
      <c r="AI380" s="824">
        <f t="shared" si="120"/>
        <v>0</v>
      </c>
      <c r="AJ380" s="879">
        <f t="shared" si="128"/>
        <v>0</v>
      </c>
      <c r="AK380" s="879">
        <f t="shared" si="128"/>
        <v>0</v>
      </c>
      <c r="AL380" s="879">
        <f t="shared" si="128"/>
        <v>0.5</v>
      </c>
      <c r="AM380" s="879">
        <f t="shared" si="129"/>
        <v>0</v>
      </c>
      <c r="AN380" s="849">
        <f t="shared" si="130"/>
        <v>10</v>
      </c>
      <c r="AO380" s="825">
        <f t="shared" si="117"/>
        <v>0</v>
      </c>
      <c r="AP380" s="825">
        <f t="shared" si="117"/>
        <v>0</v>
      </c>
      <c r="AQ380" s="825">
        <f t="shared" si="117"/>
        <v>0.5</v>
      </c>
      <c r="AR380" s="825">
        <f t="shared" si="117"/>
        <v>0</v>
      </c>
      <c r="AS380" s="825">
        <f t="shared" si="117"/>
        <v>10</v>
      </c>
      <c r="AT380" s="850">
        <f t="shared" si="123"/>
        <v>0</v>
      </c>
      <c r="AU380" s="948"/>
      <c r="AV380" s="934"/>
      <c r="AW380" s="934"/>
      <c r="AX380" s="935"/>
      <c r="AY380" s="936" t="s">
        <v>29</v>
      </c>
      <c r="AZ380" s="937">
        <f>AV380*AX380</f>
        <v>0</v>
      </c>
    </row>
    <row r="381" spans="1:52" ht="13.5" customHeight="1">
      <c r="A381" s="838">
        <f>IF(B381&lt;&gt;"",MAX($A380:$A380)+1,"")</f>
        <v>48</v>
      </c>
      <c r="B381" s="1046" t="s">
        <v>893</v>
      </c>
      <c r="C381" s="844" t="s">
        <v>66</v>
      </c>
      <c r="D381" s="907">
        <v>25</v>
      </c>
      <c r="E381" s="824">
        <v>25</v>
      </c>
      <c r="F381" s="905"/>
      <c r="G381" s="854"/>
      <c r="H381" s="863"/>
      <c r="I381" s="842"/>
      <c r="J381" s="824">
        <f>SUM(F381:I381)*$E381</f>
        <v>0</v>
      </c>
      <c r="K381" s="825"/>
      <c r="L381" s="825"/>
      <c r="M381" s="827"/>
      <c r="N381" s="827"/>
      <c r="O381" s="824">
        <f t="shared" si="124"/>
        <v>0</v>
      </c>
      <c r="P381" s="825"/>
      <c r="Q381" s="825"/>
      <c r="R381" s="827">
        <v>5</v>
      </c>
      <c r="S381" s="827"/>
      <c r="T381" s="846">
        <f t="shared" si="133"/>
        <v>125</v>
      </c>
      <c r="U381" s="825">
        <f t="shared" si="131"/>
        <v>0</v>
      </c>
      <c r="V381" s="825">
        <f t="shared" si="125"/>
        <v>0</v>
      </c>
      <c r="W381" s="827">
        <f t="shared" si="125"/>
        <v>5</v>
      </c>
      <c r="X381" s="827">
        <f t="shared" si="125"/>
        <v>0</v>
      </c>
      <c r="Y381" s="824">
        <f t="shared" si="125"/>
        <v>125</v>
      </c>
      <c r="Z381" s="838">
        <f t="shared" si="122"/>
        <v>48</v>
      </c>
      <c r="AA381" s="895" t="str">
        <f t="shared" si="119"/>
        <v>Măng</v>
      </c>
      <c r="AB381" s="844" t="str">
        <f t="shared" si="119"/>
        <v>kg</v>
      </c>
      <c r="AC381" s="845">
        <f t="shared" si="119"/>
        <v>25</v>
      </c>
      <c r="AD381" s="858">
        <f t="shared" si="119"/>
        <v>25</v>
      </c>
      <c r="AE381" s="832">
        <f t="shared" si="134"/>
        <v>0</v>
      </c>
      <c r="AF381" s="832">
        <f t="shared" si="134"/>
        <v>0</v>
      </c>
      <c r="AG381" s="832">
        <f t="shared" si="134"/>
        <v>0</v>
      </c>
      <c r="AH381" s="832">
        <f t="shared" si="134"/>
        <v>0</v>
      </c>
      <c r="AI381" s="824">
        <f t="shared" si="120"/>
        <v>0</v>
      </c>
      <c r="AJ381" s="879">
        <f t="shared" si="128"/>
        <v>0</v>
      </c>
      <c r="AK381" s="879">
        <f t="shared" si="128"/>
        <v>0</v>
      </c>
      <c r="AL381" s="879">
        <f t="shared" si="128"/>
        <v>5</v>
      </c>
      <c r="AM381" s="879">
        <f t="shared" si="129"/>
        <v>0</v>
      </c>
      <c r="AN381" s="849">
        <f t="shared" si="130"/>
        <v>125</v>
      </c>
      <c r="AO381" s="825">
        <f t="shared" si="117"/>
        <v>0</v>
      </c>
      <c r="AP381" s="825">
        <f t="shared" si="117"/>
        <v>0</v>
      </c>
      <c r="AQ381" s="825">
        <f t="shared" si="117"/>
        <v>5</v>
      </c>
      <c r="AR381" s="825">
        <f t="shared" si="117"/>
        <v>0</v>
      </c>
      <c r="AS381" s="825">
        <f t="shared" si="117"/>
        <v>125</v>
      </c>
      <c r="AT381" s="850">
        <f t="shared" si="123"/>
        <v>0</v>
      </c>
      <c r="AU381" s="948"/>
      <c r="AV381" s="934"/>
      <c r="AW381" s="934"/>
      <c r="AX381" s="935"/>
      <c r="AY381" s="936" t="s">
        <v>29</v>
      </c>
      <c r="AZ381" s="937">
        <f>AV381*AX381</f>
        <v>0</v>
      </c>
    </row>
    <row r="382" spans="1:52" ht="13.5" customHeight="1">
      <c r="A382" s="838">
        <f t="shared" ref="A382:A396" si="135">IF(B382&lt;&gt;"",MAX($A380:$A381)+1,"")</f>
        <v>49</v>
      </c>
      <c r="B382" s="1046" t="s">
        <v>126</v>
      </c>
      <c r="C382" s="844" t="s">
        <v>66</v>
      </c>
      <c r="D382" s="949">
        <v>15</v>
      </c>
      <c r="E382" s="950">
        <v>15</v>
      </c>
      <c r="F382" s="905"/>
      <c r="G382" s="872"/>
      <c r="H382" s="842"/>
      <c r="I382" s="842"/>
      <c r="J382" s="824">
        <f>SUM(F382:I382)*$E382</f>
        <v>0</v>
      </c>
      <c r="K382" s="878"/>
      <c r="L382" s="828"/>
      <c r="M382" s="826">
        <v>4</v>
      </c>
      <c r="N382" s="827"/>
      <c r="O382" s="824">
        <f t="shared" si="124"/>
        <v>60</v>
      </c>
      <c r="P382" s="825"/>
      <c r="Q382" s="828"/>
      <c r="R382" s="826"/>
      <c r="S382" s="827"/>
      <c r="T382" s="846">
        <f t="shared" si="133"/>
        <v>0</v>
      </c>
      <c r="U382" s="825">
        <f t="shared" si="131"/>
        <v>0</v>
      </c>
      <c r="V382" s="825">
        <f t="shared" si="125"/>
        <v>0</v>
      </c>
      <c r="W382" s="827">
        <f t="shared" si="125"/>
        <v>4</v>
      </c>
      <c r="X382" s="827">
        <f t="shared" si="125"/>
        <v>0</v>
      </c>
      <c r="Y382" s="824">
        <f t="shared" si="125"/>
        <v>60</v>
      </c>
      <c r="Z382" s="838">
        <f t="shared" si="122"/>
        <v>49</v>
      </c>
      <c r="AA382" s="895" t="str">
        <f t="shared" si="119"/>
        <v>Mướp đắng</v>
      </c>
      <c r="AB382" s="844" t="str">
        <f t="shared" si="119"/>
        <v>kg</v>
      </c>
      <c r="AC382" s="845">
        <f t="shared" si="119"/>
        <v>15</v>
      </c>
      <c r="AD382" s="858">
        <f t="shared" si="119"/>
        <v>15</v>
      </c>
      <c r="AE382" s="832">
        <f t="shared" si="134"/>
        <v>0</v>
      </c>
      <c r="AF382" s="832">
        <f t="shared" si="134"/>
        <v>0</v>
      </c>
      <c r="AG382" s="832">
        <f t="shared" si="134"/>
        <v>0</v>
      </c>
      <c r="AH382" s="832">
        <f t="shared" si="134"/>
        <v>0</v>
      </c>
      <c r="AI382" s="824">
        <f t="shared" si="120"/>
        <v>0</v>
      </c>
      <c r="AJ382" s="879">
        <f t="shared" si="128"/>
        <v>0</v>
      </c>
      <c r="AK382" s="879">
        <f t="shared" si="128"/>
        <v>0</v>
      </c>
      <c r="AL382" s="879">
        <f t="shared" si="128"/>
        <v>4</v>
      </c>
      <c r="AM382" s="879">
        <f t="shared" si="129"/>
        <v>0</v>
      </c>
      <c r="AN382" s="849">
        <f t="shared" si="130"/>
        <v>60</v>
      </c>
      <c r="AO382" s="825">
        <f t="shared" si="117"/>
        <v>0</v>
      </c>
      <c r="AP382" s="825">
        <f t="shared" si="117"/>
        <v>0</v>
      </c>
      <c r="AQ382" s="825">
        <f t="shared" si="117"/>
        <v>4</v>
      </c>
      <c r="AR382" s="825">
        <f t="shared" si="117"/>
        <v>0</v>
      </c>
      <c r="AS382" s="825">
        <f t="shared" si="117"/>
        <v>60</v>
      </c>
      <c r="AT382" s="850">
        <f t="shared" si="123"/>
        <v>0</v>
      </c>
      <c r="AU382" s="1566" t="s">
        <v>860</v>
      </c>
      <c r="AV382" s="1567"/>
      <c r="AW382" s="1567"/>
      <c r="AX382" s="1567"/>
      <c r="AY382" s="936" t="str">
        <f>AY383</f>
        <v>=</v>
      </c>
      <c r="AZ382" s="937">
        <f ca="1">AZ305</f>
        <v>21.279999999999973</v>
      </c>
    </row>
    <row r="383" spans="1:52" ht="13.5" customHeight="1">
      <c r="A383" s="838">
        <f t="shared" si="135"/>
        <v>50</v>
      </c>
      <c r="B383" s="1046" t="s">
        <v>894</v>
      </c>
      <c r="C383" s="844" t="s">
        <v>66</v>
      </c>
      <c r="D383" s="907">
        <v>12</v>
      </c>
      <c r="E383" s="824">
        <v>12</v>
      </c>
      <c r="F383" s="905"/>
      <c r="G383" s="909"/>
      <c r="H383" s="842"/>
      <c r="I383" s="842"/>
      <c r="J383" s="824">
        <f>SUM(F383:I383)*$E383</f>
        <v>0</v>
      </c>
      <c r="K383" s="825"/>
      <c r="L383" s="828"/>
      <c r="M383" s="827"/>
      <c r="N383" s="827"/>
      <c r="O383" s="824">
        <f t="shared" si="124"/>
        <v>0</v>
      </c>
      <c r="P383" s="853"/>
      <c r="Q383" s="828"/>
      <c r="R383" s="826">
        <v>5</v>
      </c>
      <c r="S383" s="827"/>
      <c r="T383" s="846">
        <f t="shared" si="133"/>
        <v>60</v>
      </c>
      <c r="U383" s="825">
        <f t="shared" si="131"/>
        <v>0</v>
      </c>
      <c r="V383" s="825">
        <f t="shared" si="125"/>
        <v>0</v>
      </c>
      <c r="W383" s="827">
        <f t="shared" si="125"/>
        <v>5</v>
      </c>
      <c r="X383" s="827">
        <f t="shared" si="125"/>
        <v>0</v>
      </c>
      <c r="Y383" s="824">
        <f t="shared" si="125"/>
        <v>60</v>
      </c>
      <c r="Z383" s="838">
        <f t="shared" si="122"/>
        <v>50</v>
      </c>
      <c r="AA383" s="895" t="str">
        <f t="shared" si="119"/>
        <v>Cà xanh</v>
      </c>
      <c r="AB383" s="844" t="str">
        <f t="shared" si="119"/>
        <v>kg</v>
      </c>
      <c r="AC383" s="845">
        <f t="shared" si="119"/>
        <v>12</v>
      </c>
      <c r="AD383" s="858">
        <f t="shared" si="119"/>
        <v>12</v>
      </c>
      <c r="AE383" s="832">
        <f t="shared" si="134"/>
        <v>0</v>
      </c>
      <c r="AF383" s="832">
        <f t="shared" si="134"/>
        <v>0</v>
      </c>
      <c r="AG383" s="832">
        <f t="shared" si="134"/>
        <v>0</v>
      </c>
      <c r="AH383" s="832">
        <f t="shared" si="134"/>
        <v>0</v>
      </c>
      <c r="AI383" s="824">
        <f t="shared" si="120"/>
        <v>0</v>
      </c>
      <c r="AJ383" s="879">
        <f t="shared" si="128"/>
        <v>0</v>
      </c>
      <c r="AK383" s="879">
        <f t="shared" si="128"/>
        <v>0</v>
      </c>
      <c r="AL383" s="879">
        <f t="shared" si="128"/>
        <v>5</v>
      </c>
      <c r="AM383" s="879">
        <f t="shared" si="129"/>
        <v>0</v>
      </c>
      <c r="AN383" s="849">
        <f t="shared" si="130"/>
        <v>60</v>
      </c>
      <c r="AO383" s="825">
        <f t="shared" si="117"/>
        <v>0</v>
      </c>
      <c r="AP383" s="825">
        <f t="shared" si="117"/>
        <v>0</v>
      </c>
      <c r="AQ383" s="825">
        <f t="shared" si="117"/>
        <v>5</v>
      </c>
      <c r="AR383" s="825">
        <f t="shared" si="117"/>
        <v>0</v>
      </c>
      <c r="AS383" s="825">
        <f t="shared" si="117"/>
        <v>60</v>
      </c>
      <c r="AT383" s="850">
        <f t="shared" si="123"/>
        <v>0</v>
      </c>
      <c r="AU383" s="1568" t="s">
        <v>69</v>
      </c>
      <c r="AV383" s="1569"/>
      <c r="AW383" s="1569"/>
      <c r="AX383" s="1569"/>
      <c r="AY383" s="936" t="s">
        <v>29</v>
      </c>
      <c r="AZ383" s="945">
        <f ca="1">SUM(AZ372:AZ382)</f>
        <v>109.09999999999997</v>
      </c>
    </row>
    <row r="384" spans="1:52" ht="13.5" customHeight="1">
      <c r="A384" s="838">
        <f t="shared" si="135"/>
        <v>51</v>
      </c>
      <c r="B384" s="1045" t="s">
        <v>64</v>
      </c>
      <c r="C384" s="844" t="s">
        <v>66</v>
      </c>
      <c r="D384" s="907">
        <v>13</v>
      </c>
      <c r="E384" s="824">
        <v>13</v>
      </c>
      <c r="F384" s="905"/>
      <c r="G384" s="854"/>
      <c r="H384" s="863"/>
      <c r="I384" s="842"/>
      <c r="J384" s="824">
        <f t="shared" ref="J384:J396" si="136">SUM(F384:I384)*$E384</f>
        <v>0</v>
      </c>
      <c r="K384" s="825"/>
      <c r="L384" s="828"/>
      <c r="M384" s="827">
        <v>5</v>
      </c>
      <c r="N384" s="827"/>
      <c r="O384" s="824">
        <f t="shared" si="124"/>
        <v>65</v>
      </c>
      <c r="P384" s="825"/>
      <c r="Q384" s="825"/>
      <c r="R384" s="827"/>
      <c r="S384" s="827"/>
      <c r="T384" s="846">
        <f t="shared" si="133"/>
        <v>0</v>
      </c>
      <c r="U384" s="825">
        <f t="shared" si="131"/>
        <v>0</v>
      </c>
      <c r="V384" s="825">
        <f t="shared" si="125"/>
        <v>0</v>
      </c>
      <c r="W384" s="827">
        <f t="shared" si="125"/>
        <v>5</v>
      </c>
      <c r="X384" s="827">
        <f t="shared" si="125"/>
        <v>0</v>
      </c>
      <c r="Y384" s="824">
        <f t="shared" si="125"/>
        <v>65</v>
      </c>
      <c r="Z384" s="838">
        <f t="shared" si="122"/>
        <v>51</v>
      </c>
      <c r="AA384" s="895" t="str">
        <f t="shared" si="119"/>
        <v>Hành tây</v>
      </c>
      <c r="AB384" s="844" t="str">
        <f t="shared" si="119"/>
        <v>kg</v>
      </c>
      <c r="AC384" s="845">
        <f t="shared" si="119"/>
        <v>13</v>
      </c>
      <c r="AD384" s="858">
        <f t="shared" si="119"/>
        <v>13</v>
      </c>
      <c r="AE384" s="832">
        <f t="shared" si="134"/>
        <v>0</v>
      </c>
      <c r="AF384" s="832">
        <f t="shared" si="134"/>
        <v>0</v>
      </c>
      <c r="AG384" s="832">
        <f t="shared" si="134"/>
        <v>0</v>
      </c>
      <c r="AH384" s="832">
        <f t="shared" si="134"/>
        <v>0</v>
      </c>
      <c r="AI384" s="824">
        <f t="shared" si="120"/>
        <v>0</v>
      </c>
      <c r="AJ384" s="879">
        <f t="shared" si="128"/>
        <v>0</v>
      </c>
      <c r="AK384" s="879">
        <f t="shared" si="128"/>
        <v>0</v>
      </c>
      <c r="AL384" s="879">
        <f t="shared" si="128"/>
        <v>5</v>
      </c>
      <c r="AM384" s="879">
        <f t="shared" si="129"/>
        <v>0</v>
      </c>
      <c r="AN384" s="849">
        <f t="shared" si="130"/>
        <v>65</v>
      </c>
      <c r="AO384" s="825">
        <f t="shared" si="117"/>
        <v>0</v>
      </c>
      <c r="AP384" s="825">
        <f t="shared" si="117"/>
        <v>0</v>
      </c>
      <c r="AQ384" s="825">
        <f t="shared" si="117"/>
        <v>5</v>
      </c>
      <c r="AR384" s="825">
        <f t="shared" si="117"/>
        <v>0</v>
      </c>
      <c r="AS384" s="825">
        <f t="shared" si="117"/>
        <v>65</v>
      </c>
      <c r="AT384" s="850">
        <f t="shared" si="123"/>
        <v>0</v>
      </c>
      <c r="AU384" s="1570" t="s">
        <v>861</v>
      </c>
      <c r="AV384" s="1571"/>
      <c r="AW384" s="1571"/>
      <c r="AX384" s="1571"/>
      <c r="AY384" s="936" t="s">
        <v>29</v>
      </c>
      <c r="AZ384" s="945">
        <f ca="1">SUMIF(AA334:AR396,"Gạo*",AO334:AO396)+SUMIF(AA334:AR396,"Gạo*",AP334:AP396)+SUMIF(AA334:AR396,"Gạo*",AQ334:AQ396)+SUMIF(AA334:AR396,"Gạo*",AR334:AR396)</f>
        <v>87</v>
      </c>
    </row>
    <row r="385" spans="1:52" ht="13.5" customHeight="1">
      <c r="A385" s="838">
        <f t="shared" si="135"/>
        <v>52</v>
      </c>
      <c r="B385" s="1046" t="s">
        <v>511</v>
      </c>
      <c r="C385" s="844" t="s">
        <v>66</v>
      </c>
      <c r="D385" s="907">
        <v>20</v>
      </c>
      <c r="E385" s="824">
        <v>15</v>
      </c>
      <c r="F385" s="905"/>
      <c r="G385" s="854"/>
      <c r="H385" s="863"/>
      <c r="I385" s="842"/>
      <c r="J385" s="824">
        <f t="shared" si="136"/>
        <v>0</v>
      </c>
      <c r="K385" s="825"/>
      <c r="L385" s="825"/>
      <c r="M385" s="827"/>
      <c r="N385" s="827"/>
      <c r="O385" s="824">
        <f t="shared" si="124"/>
        <v>0</v>
      </c>
      <c r="P385" s="825"/>
      <c r="Q385" s="825"/>
      <c r="R385" s="827"/>
      <c r="S385" s="827"/>
      <c r="T385" s="846">
        <f t="shared" si="133"/>
        <v>0</v>
      </c>
      <c r="U385" s="825">
        <f t="shared" si="131"/>
        <v>0</v>
      </c>
      <c r="V385" s="825">
        <f t="shared" si="125"/>
        <v>0</v>
      </c>
      <c r="W385" s="827">
        <f t="shared" si="125"/>
        <v>0</v>
      </c>
      <c r="X385" s="827">
        <f t="shared" si="125"/>
        <v>0</v>
      </c>
      <c r="Y385" s="824">
        <f t="shared" si="125"/>
        <v>0</v>
      </c>
      <c r="Z385" s="838">
        <f t="shared" si="122"/>
        <v>52</v>
      </c>
      <c r="AA385" s="895" t="str">
        <f t="shared" si="119"/>
        <v>Sã</v>
      </c>
      <c r="AB385" s="844" t="str">
        <f t="shared" si="119"/>
        <v>kg</v>
      </c>
      <c r="AC385" s="845">
        <f t="shared" si="119"/>
        <v>20</v>
      </c>
      <c r="AD385" s="858">
        <f t="shared" si="119"/>
        <v>15</v>
      </c>
      <c r="AE385" s="832">
        <f t="shared" si="134"/>
        <v>0</v>
      </c>
      <c r="AF385" s="832">
        <f t="shared" si="134"/>
        <v>0</v>
      </c>
      <c r="AG385" s="832">
        <f t="shared" si="134"/>
        <v>0</v>
      </c>
      <c r="AH385" s="832">
        <f t="shared" si="134"/>
        <v>0</v>
      </c>
      <c r="AI385" s="824">
        <f t="shared" si="120"/>
        <v>0</v>
      </c>
      <c r="AJ385" s="879">
        <f t="shared" si="128"/>
        <v>0</v>
      </c>
      <c r="AK385" s="879">
        <f t="shared" si="128"/>
        <v>0</v>
      </c>
      <c r="AL385" s="879">
        <f t="shared" si="128"/>
        <v>0</v>
      </c>
      <c r="AM385" s="879">
        <f t="shared" si="129"/>
        <v>0</v>
      </c>
      <c r="AN385" s="849">
        <f t="shared" si="130"/>
        <v>0</v>
      </c>
      <c r="AO385" s="825">
        <f t="shared" ref="AO385:AS396" si="137">U385</f>
        <v>0</v>
      </c>
      <c r="AP385" s="825">
        <f t="shared" si="137"/>
        <v>0</v>
      </c>
      <c r="AQ385" s="825">
        <f t="shared" si="137"/>
        <v>0</v>
      </c>
      <c r="AR385" s="825">
        <f t="shared" si="137"/>
        <v>0</v>
      </c>
      <c r="AS385" s="825">
        <f t="shared" si="137"/>
        <v>0</v>
      </c>
      <c r="AT385" s="850">
        <f t="shared" si="123"/>
        <v>0</v>
      </c>
      <c r="AU385" s="1570" t="s">
        <v>862</v>
      </c>
      <c r="AV385" s="1571"/>
      <c r="AW385" s="1571"/>
      <c r="AX385" s="1571"/>
      <c r="AY385" s="936" t="s">
        <v>29</v>
      </c>
      <c r="AZ385" s="1050">
        <f ca="1">AZ306</f>
        <v>0</v>
      </c>
    </row>
    <row r="386" spans="1:52" ht="13.5" customHeight="1">
      <c r="A386" s="838">
        <f t="shared" si="135"/>
        <v>53</v>
      </c>
      <c r="B386" s="906" t="s">
        <v>895</v>
      </c>
      <c r="C386" s="844" t="s">
        <v>66</v>
      </c>
      <c r="D386" s="907">
        <v>8</v>
      </c>
      <c r="E386" s="824">
        <v>8</v>
      </c>
      <c r="F386" s="905"/>
      <c r="G386" s="854"/>
      <c r="H386" s="842"/>
      <c r="I386" s="842"/>
      <c r="J386" s="824">
        <f t="shared" si="136"/>
        <v>0</v>
      </c>
      <c r="K386" s="825"/>
      <c r="L386" s="828"/>
      <c r="M386" s="827">
        <v>5</v>
      </c>
      <c r="N386" s="827"/>
      <c r="O386" s="824">
        <f t="shared" si="124"/>
        <v>40</v>
      </c>
      <c r="P386" s="825"/>
      <c r="Q386" s="825"/>
      <c r="R386" s="827"/>
      <c r="S386" s="827"/>
      <c r="T386" s="846">
        <f t="shared" ref="T386:T396" si="138">SUM(P386:S386)*$E386</f>
        <v>0</v>
      </c>
      <c r="U386" s="825">
        <f t="shared" si="131"/>
        <v>0</v>
      </c>
      <c r="V386" s="825">
        <f t="shared" si="125"/>
        <v>0</v>
      </c>
      <c r="W386" s="827">
        <f t="shared" si="125"/>
        <v>5</v>
      </c>
      <c r="X386" s="827">
        <f t="shared" si="125"/>
        <v>0</v>
      </c>
      <c r="Y386" s="824">
        <f t="shared" si="125"/>
        <v>40</v>
      </c>
      <c r="Z386" s="838">
        <f t="shared" si="122"/>
        <v>53</v>
      </c>
      <c r="AA386" s="895" t="str">
        <f t="shared" si="119"/>
        <v>Mùng bac hà</v>
      </c>
      <c r="AB386" s="844" t="str">
        <f t="shared" si="119"/>
        <v>kg</v>
      </c>
      <c r="AC386" s="845">
        <f t="shared" si="119"/>
        <v>8</v>
      </c>
      <c r="AD386" s="858">
        <f t="shared" si="119"/>
        <v>8</v>
      </c>
      <c r="AE386" s="832">
        <f t="shared" si="134"/>
        <v>0</v>
      </c>
      <c r="AF386" s="832">
        <f t="shared" si="134"/>
        <v>0</v>
      </c>
      <c r="AG386" s="832">
        <f t="shared" si="134"/>
        <v>0</v>
      </c>
      <c r="AH386" s="832">
        <f t="shared" si="134"/>
        <v>0</v>
      </c>
      <c r="AI386" s="824">
        <f t="shared" si="120"/>
        <v>0</v>
      </c>
      <c r="AJ386" s="879">
        <f t="shared" si="128"/>
        <v>0</v>
      </c>
      <c r="AK386" s="879">
        <f t="shared" si="128"/>
        <v>0</v>
      </c>
      <c r="AL386" s="879">
        <f t="shared" si="128"/>
        <v>5</v>
      </c>
      <c r="AM386" s="879">
        <f t="shared" si="129"/>
        <v>0</v>
      </c>
      <c r="AN386" s="849">
        <f t="shared" si="130"/>
        <v>40</v>
      </c>
      <c r="AO386" s="825">
        <f t="shared" si="137"/>
        <v>0</v>
      </c>
      <c r="AP386" s="825">
        <f t="shared" si="137"/>
        <v>0</v>
      </c>
      <c r="AQ386" s="825">
        <f t="shared" si="137"/>
        <v>5</v>
      </c>
      <c r="AR386" s="825">
        <f t="shared" si="137"/>
        <v>0</v>
      </c>
      <c r="AS386" s="825">
        <f t="shared" si="137"/>
        <v>40</v>
      </c>
      <c r="AT386" s="850">
        <f t="shared" si="123"/>
        <v>0</v>
      </c>
      <c r="AU386" s="1568" t="s">
        <v>863</v>
      </c>
      <c r="AV386" s="1569"/>
      <c r="AW386" s="1569"/>
      <c r="AX386" s="1569"/>
      <c r="AY386" s="936" t="s">
        <v>29</v>
      </c>
      <c r="AZ386" s="945">
        <f ca="1">AZ384+AZ385</f>
        <v>87</v>
      </c>
    </row>
    <row r="387" spans="1:52" ht="13.5" customHeight="1">
      <c r="A387" s="838">
        <f t="shared" si="135"/>
        <v>54</v>
      </c>
      <c r="B387" s="906" t="s">
        <v>896</v>
      </c>
      <c r="C387" s="844" t="s">
        <v>66</v>
      </c>
      <c r="D387" s="907">
        <v>10</v>
      </c>
      <c r="E387" s="824">
        <v>10</v>
      </c>
      <c r="F387" s="905"/>
      <c r="G387" s="872"/>
      <c r="H387" s="842">
        <v>4</v>
      </c>
      <c r="I387" s="842"/>
      <c r="J387" s="824">
        <f t="shared" si="136"/>
        <v>40</v>
      </c>
      <c r="K387" s="825"/>
      <c r="L387" s="828"/>
      <c r="M387" s="827">
        <v>4</v>
      </c>
      <c r="N387" s="827"/>
      <c r="O387" s="824">
        <f t="shared" si="124"/>
        <v>40</v>
      </c>
      <c r="P387" s="825"/>
      <c r="Q387" s="828"/>
      <c r="R387" s="827">
        <v>4</v>
      </c>
      <c r="S387" s="827"/>
      <c r="T387" s="846">
        <f t="shared" si="138"/>
        <v>40</v>
      </c>
      <c r="U387" s="825">
        <f t="shared" si="131"/>
        <v>0</v>
      </c>
      <c r="V387" s="825">
        <f t="shared" si="125"/>
        <v>0</v>
      </c>
      <c r="W387" s="827">
        <f t="shared" si="125"/>
        <v>12</v>
      </c>
      <c r="X387" s="827">
        <f t="shared" si="125"/>
        <v>0</v>
      </c>
      <c r="Y387" s="824">
        <f t="shared" si="125"/>
        <v>120</v>
      </c>
      <c r="Z387" s="838">
        <f t="shared" si="122"/>
        <v>54</v>
      </c>
      <c r="AA387" s="895" t="str">
        <f t="shared" si="119"/>
        <v>Rau canh</v>
      </c>
      <c r="AB387" s="844" t="str">
        <f t="shared" si="119"/>
        <v>kg</v>
      </c>
      <c r="AC387" s="845">
        <f t="shared" si="119"/>
        <v>10</v>
      </c>
      <c r="AD387" s="858">
        <f t="shared" si="119"/>
        <v>10</v>
      </c>
      <c r="AE387" s="832">
        <f t="shared" si="134"/>
        <v>0</v>
      </c>
      <c r="AF387" s="832">
        <f t="shared" si="134"/>
        <v>0</v>
      </c>
      <c r="AG387" s="832">
        <f t="shared" si="134"/>
        <v>0</v>
      </c>
      <c r="AH387" s="832">
        <f t="shared" si="134"/>
        <v>0</v>
      </c>
      <c r="AI387" s="824">
        <f t="shared" si="120"/>
        <v>0</v>
      </c>
      <c r="AJ387" s="879">
        <f t="shared" si="128"/>
        <v>0</v>
      </c>
      <c r="AK387" s="879">
        <f t="shared" si="128"/>
        <v>0</v>
      </c>
      <c r="AL387" s="879">
        <f t="shared" si="128"/>
        <v>12</v>
      </c>
      <c r="AM387" s="879">
        <f t="shared" si="129"/>
        <v>0</v>
      </c>
      <c r="AN387" s="849">
        <f t="shared" si="130"/>
        <v>120</v>
      </c>
      <c r="AO387" s="825">
        <f t="shared" si="137"/>
        <v>0</v>
      </c>
      <c r="AP387" s="825">
        <f t="shared" si="137"/>
        <v>0</v>
      </c>
      <c r="AQ387" s="825">
        <f t="shared" si="137"/>
        <v>12</v>
      </c>
      <c r="AR387" s="825">
        <f t="shared" si="137"/>
        <v>0</v>
      </c>
      <c r="AS387" s="825">
        <f t="shared" si="137"/>
        <v>120</v>
      </c>
      <c r="AT387" s="850">
        <f t="shared" si="123"/>
        <v>0</v>
      </c>
      <c r="AU387" s="1566" t="s">
        <v>864</v>
      </c>
      <c r="AV387" s="1567"/>
      <c r="AW387" s="1567"/>
      <c r="AX387" s="1567"/>
      <c r="AY387" s="936" t="s">
        <v>29</v>
      </c>
      <c r="AZ387" s="945">
        <f ca="1">IF(AZ383-AZ386&gt;0,AZ383-AZ386,0)</f>
        <v>22.099999999999966</v>
      </c>
    </row>
    <row r="388" spans="1:52" ht="13.5" customHeight="1">
      <c r="A388" s="838" t="str">
        <f t="shared" si="135"/>
        <v/>
      </c>
      <c r="B388" s="911"/>
      <c r="C388" s="844"/>
      <c r="D388" s="907"/>
      <c r="E388" s="824"/>
      <c r="F388" s="905"/>
      <c r="G388" s="854"/>
      <c r="H388" s="842"/>
      <c r="I388" s="842"/>
      <c r="J388" s="824">
        <f t="shared" si="136"/>
        <v>0</v>
      </c>
      <c r="K388" s="825"/>
      <c r="L388" s="853"/>
      <c r="M388" s="827"/>
      <c r="N388" s="827"/>
      <c r="O388" s="824">
        <f t="shared" si="124"/>
        <v>0</v>
      </c>
      <c r="P388" s="825"/>
      <c r="Q388" s="825"/>
      <c r="R388" s="827"/>
      <c r="S388" s="827"/>
      <c r="T388" s="846">
        <f t="shared" si="138"/>
        <v>0</v>
      </c>
      <c r="U388" s="825">
        <f t="shared" si="131"/>
        <v>0</v>
      </c>
      <c r="V388" s="825">
        <f t="shared" si="125"/>
        <v>0</v>
      </c>
      <c r="W388" s="827">
        <f t="shared" si="125"/>
        <v>0</v>
      </c>
      <c r="X388" s="827">
        <f t="shared" si="125"/>
        <v>0</v>
      </c>
      <c r="Y388" s="824">
        <f t="shared" si="125"/>
        <v>0</v>
      </c>
      <c r="Z388" s="838" t="str">
        <f t="shared" si="122"/>
        <v/>
      </c>
      <c r="AA388" s="895">
        <f t="shared" si="119"/>
        <v>0</v>
      </c>
      <c r="AB388" s="844">
        <f t="shared" si="119"/>
        <v>0</v>
      </c>
      <c r="AC388" s="845">
        <f t="shared" si="119"/>
        <v>0</v>
      </c>
      <c r="AD388" s="858">
        <f t="shared" si="119"/>
        <v>0</v>
      </c>
      <c r="AE388" s="832">
        <f>AE308+AJ308-AO308</f>
        <v>0</v>
      </c>
      <c r="AF388" s="832">
        <f>AF308+AK308-AP308</f>
        <v>0</v>
      </c>
      <c r="AG388" s="832">
        <f>AG308+AL308-AQ308</f>
        <v>0</v>
      </c>
      <c r="AH388" s="832">
        <f>AH308+AM308-AR308</f>
        <v>0</v>
      </c>
      <c r="AI388" s="824">
        <f t="shared" si="120"/>
        <v>0</v>
      </c>
      <c r="AJ388" s="879">
        <f t="shared" si="128"/>
        <v>0</v>
      </c>
      <c r="AK388" s="879">
        <f t="shared" si="128"/>
        <v>0</v>
      </c>
      <c r="AL388" s="879">
        <f t="shared" si="128"/>
        <v>0</v>
      </c>
      <c r="AM388" s="879">
        <f t="shared" si="129"/>
        <v>0</v>
      </c>
      <c r="AN388" s="849">
        <f t="shared" si="130"/>
        <v>0</v>
      </c>
      <c r="AO388" s="825">
        <f t="shared" si="137"/>
        <v>0</v>
      </c>
      <c r="AP388" s="825">
        <f t="shared" si="137"/>
        <v>0</v>
      </c>
      <c r="AQ388" s="825">
        <f t="shared" si="137"/>
        <v>0</v>
      </c>
      <c r="AR388" s="825">
        <f t="shared" si="137"/>
        <v>0</v>
      </c>
      <c r="AS388" s="825">
        <f t="shared" si="137"/>
        <v>0</v>
      </c>
      <c r="AT388" s="850" t="str">
        <f t="shared" si="123"/>
        <v/>
      </c>
      <c r="AU388" s="1482" t="s">
        <v>797</v>
      </c>
      <c r="AV388" s="1483"/>
      <c r="AW388" s="1483"/>
      <c r="AX388" s="1483"/>
      <c r="AY388" s="894" t="s">
        <v>29</v>
      </c>
      <c r="AZ388" s="918">
        <f ca="1">IF(AZ383-AZ386&lt;0,AZ386-AZ383,0)</f>
        <v>0</v>
      </c>
    </row>
    <row r="389" spans="1:52" ht="13.5" customHeight="1">
      <c r="A389" s="838" t="str">
        <f t="shared" si="135"/>
        <v/>
      </c>
      <c r="B389" s="906"/>
      <c r="C389" s="844"/>
      <c r="D389" s="907"/>
      <c r="E389" s="824"/>
      <c r="F389" s="905"/>
      <c r="G389" s="854"/>
      <c r="H389" s="842"/>
      <c r="I389" s="842"/>
      <c r="J389" s="824">
        <f t="shared" si="136"/>
        <v>0</v>
      </c>
      <c r="K389" s="825"/>
      <c r="L389" s="825"/>
      <c r="M389" s="827"/>
      <c r="N389" s="827"/>
      <c r="O389" s="824">
        <f t="shared" si="124"/>
        <v>0</v>
      </c>
      <c r="P389" s="825"/>
      <c r="Q389" s="825"/>
      <c r="R389" s="827"/>
      <c r="S389" s="827"/>
      <c r="T389" s="846">
        <f t="shared" si="138"/>
        <v>0</v>
      </c>
      <c r="U389" s="825">
        <f t="shared" si="131"/>
        <v>0</v>
      </c>
      <c r="V389" s="825">
        <f t="shared" si="125"/>
        <v>0</v>
      </c>
      <c r="W389" s="827">
        <f t="shared" si="125"/>
        <v>0</v>
      </c>
      <c r="X389" s="827">
        <f t="shared" si="125"/>
        <v>0</v>
      </c>
      <c r="Y389" s="824">
        <f t="shared" si="125"/>
        <v>0</v>
      </c>
      <c r="Z389" s="838" t="str">
        <f t="shared" si="122"/>
        <v/>
      </c>
      <c r="AA389" s="895">
        <f t="shared" si="119"/>
        <v>0</v>
      </c>
      <c r="AB389" s="844">
        <f t="shared" si="119"/>
        <v>0</v>
      </c>
      <c r="AC389" s="845">
        <f t="shared" si="119"/>
        <v>0</v>
      </c>
      <c r="AD389" s="858">
        <f t="shared" si="119"/>
        <v>0</v>
      </c>
      <c r="AE389" s="832">
        <f t="shared" ref="AE389:AH396" si="139">AE310+AJ310-AO310</f>
        <v>0</v>
      </c>
      <c r="AF389" s="832">
        <f t="shared" si="139"/>
        <v>0</v>
      </c>
      <c r="AG389" s="832">
        <f t="shared" si="139"/>
        <v>0</v>
      </c>
      <c r="AH389" s="832">
        <f t="shared" si="139"/>
        <v>0</v>
      </c>
      <c r="AI389" s="824">
        <f t="shared" si="120"/>
        <v>0</v>
      </c>
      <c r="AJ389" s="879">
        <f t="shared" si="128"/>
        <v>0</v>
      </c>
      <c r="AK389" s="879">
        <f t="shared" si="128"/>
        <v>0</v>
      </c>
      <c r="AL389" s="879">
        <f t="shared" si="128"/>
        <v>0</v>
      </c>
      <c r="AM389" s="879">
        <f t="shared" si="129"/>
        <v>0</v>
      </c>
      <c r="AN389" s="849">
        <f t="shared" si="130"/>
        <v>0</v>
      </c>
      <c r="AO389" s="825">
        <f t="shared" si="137"/>
        <v>0</v>
      </c>
      <c r="AP389" s="825">
        <f t="shared" si="137"/>
        <v>0</v>
      </c>
      <c r="AQ389" s="825">
        <f t="shared" si="137"/>
        <v>0</v>
      </c>
      <c r="AR389" s="825">
        <f t="shared" si="137"/>
        <v>0</v>
      </c>
      <c r="AS389" s="825">
        <f t="shared" si="137"/>
        <v>0</v>
      </c>
      <c r="AT389" s="850" t="str">
        <f t="shared" si="123"/>
        <v/>
      </c>
      <c r="AU389" s="893"/>
      <c r="AV389" s="894"/>
      <c r="AW389" s="894"/>
      <c r="AX389" s="894"/>
      <c r="AY389" s="894"/>
      <c r="AZ389" s="918"/>
    </row>
    <row r="390" spans="1:52" ht="13.5" customHeight="1">
      <c r="A390" s="838" t="str">
        <f t="shared" si="135"/>
        <v/>
      </c>
      <c r="B390" s="906"/>
      <c r="C390" s="844"/>
      <c r="D390" s="907"/>
      <c r="E390" s="824"/>
      <c r="F390" s="905"/>
      <c r="G390" s="854"/>
      <c r="H390" s="842"/>
      <c r="I390" s="842"/>
      <c r="J390" s="824">
        <f t="shared" si="136"/>
        <v>0</v>
      </c>
      <c r="K390" s="825"/>
      <c r="L390" s="825"/>
      <c r="M390" s="827"/>
      <c r="N390" s="827"/>
      <c r="O390" s="824">
        <f t="shared" si="124"/>
        <v>0</v>
      </c>
      <c r="P390" s="825"/>
      <c r="Q390" s="825"/>
      <c r="R390" s="827"/>
      <c r="S390" s="827"/>
      <c r="T390" s="846">
        <f t="shared" si="138"/>
        <v>0</v>
      </c>
      <c r="U390" s="825">
        <f t="shared" si="131"/>
        <v>0</v>
      </c>
      <c r="V390" s="825">
        <f t="shared" si="125"/>
        <v>0</v>
      </c>
      <c r="W390" s="827">
        <f t="shared" si="125"/>
        <v>0</v>
      </c>
      <c r="X390" s="827">
        <f t="shared" si="125"/>
        <v>0</v>
      </c>
      <c r="Y390" s="824">
        <f t="shared" si="125"/>
        <v>0</v>
      </c>
      <c r="Z390" s="838" t="str">
        <f t="shared" si="122"/>
        <v/>
      </c>
      <c r="AA390" s="895">
        <f t="shared" si="119"/>
        <v>0</v>
      </c>
      <c r="AB390" s="844">
        <f t="shared" si="119"/>
        <v>0</v>
      </c>
      <c r="AC390" s="845">
        <f t="shared" si="119"/>
        <v>0</v>
      </c>
      <c r="AD390" s="858">
        <f t="shared" si="119"/>
        <v>0</v>
      </c>
      <c r="AE390" s="832">
        <f t="shared" si="139"/>
        <v>0</v>
      </c>
      <c r="AF390" s="832">
        <f t="shared" si="139"/>
        <v>0</v>
      </c>
      <c r="AG390" s="832">
        <f t="shared" si="139"/>
        <v>0</v>
      </c>
      <c r="AH390" s="832">
        <f t="shared" si="139"/>
        <v>0</v>
      </c>
      <c r="AI390" s="824">
        <f t="shared" si="120"/>
        <v>0</v>
      </c>
      <c r="AJ390" s="879">
        <f t="shared" si="128"/>
        <v>0</v>
      </c>
      <c r="AK390" s="879">
        <f t="shared" si="128"/>
        <v>0</v>
      </c>
      <c r="AL390" s="879">
        <f t="shared" si="128"/>
        <v>0</v>
      </c>
      <c r="AM390" s="879">
        <f t="shared" si="129"/>
        <v>0</v>
      </c>
      <c r="AN390" s="849">
        <f t="shared" si="130"/>
        <v>0</v>
      </c>
      <c r="AO390" s="825">
        <f t="shared" si="137"/>
        <v>0</v>
      </c>
      <c r="AP390" s="825">
        <f t="shared" si="137"/>
        <v>0</v>
      </c>
      <c r="AQ390" s="825">
        <f t="shared" si="137"/>
        <v>0</v>
      </c>
      <c r="AR390" s="825">
        <f t="shared" si="137"/>
        <v>0</v>
      </c>
      <c r="AS390" s="825">
        <f t="shared" si="137"/>
        <v>0</v>
      </c>
      <c r="AT390" s="850" t="str">
        <f t="shared" si="123"/>
        <v/>
      </c>
      <c r="AU390" s="893"/>
      <c r="AV390" s="894"/>
      <c r="AW390" s="894"/>
      <c r="AX390" s="894"/>
      <c r="AY390" s="894"/>
      <c r="AZ390" s="918"/>
    </row>
    <row r="391" spans="1:52" ht="13.5" customHeight="1">
      <c r="A391" s="838" t="str">
        <f t="shared" si="135"/>
        <v/>
      </c>
      <c r="B391" s="906"/>
      <c r="C391" s="844"/>
      <c r="D391" s="907"/>
      <c r="E391" s="824"/>
      <c r="F391" s="905"/>
      <c r="G391" s="854"/>
      <c r="H391" s="842"/>
      <c r="I391" s="842"/>
      <c r="J391" s="824">
        <f t="shared" si="136"/>
        <v>0</v>
      </c>
      <c r="K391" s="825"/>
      <c r="L391" s="825"/>
      <c r="M391" s="827"/>
      <c r="N391" s="827"/>
      <c r="O391" s="824">
        <f t="shared" si="124"/>
        <v>0</v>
      </c>
      <c r="P391" s="825"/>
      <c r="Q391" s="825"/>
      <c r="R391" s="827"/>
      <c r="S391" s="827"/>
      <c r="T391" s="846">
        <f t="shared" si="138"/>
        <v>0</v>
      </c>
      <c r="U391" s="825">
        <f t="shared" si="131"/>
        <v>0</v>
      </c>
      <c r="V391" s="825">
        <f t="shared" si="125"/>
        <v>0</v>
      </c>
      <c r="W391" s="827">
        <v>0</v>
      </c>
      <c r="X391" s="827">
        <f t="shared" si="125"/>
        <v>0</v>
      </c>
      <c r="Y391" s="824">
        <f t="shared" si="125"/>
        <v>0</v>
      </c>
      <c r="Z391" s="838" t="str">
        <f t="shared" si="122"/>
        <v/>
      </c>
      <c r="AA391" s="895">
        <f t="shared" si="119"/>
        <v>0</v>
      </c>
      <c r="AB391" s="844">
        <f t="shared" si="119"/>
        <v>0</v>
      </c>
      <c r="AC391" s="845">
        <f t="shared" si="119"/>
        <v>0</v>
      </c>
      <c r="AD391" s="858">
        <f t="shared" si="119"/>
        <v>0</v>
      </c>
      <c r="AE391" s="832">
        <f t="shared" si="139"/>
        <v>0</v>
      </c>
      <c r="AF391" s="832">
        <f t="shared" si="139"/>
        <v>0</v>
      </c>
      <c r="AG391" s="832">
        <f t="shared" si="139"/>
        <v>0</v>
      </c>
      <c r="AH391" s="832">
        <f t="shared" si="139"/>
        <v>0</v>
      </c>
      <c r="AI391" s="824">
        <f t="shared" si="120"/>
        <v>0</v>
      </c>
      <c r="AJ391" s="879">
        <f t="shared" si="128"/>
        <v>0</v>
      </c>
      <c r="AK391" s="879">
        <f t="shared" si="128"/>
        <v>0</v>
      </c>
      <c r="AL391" s="879">
        <f t="shared" si="128"/>
        <v>0</v>
      </c>
      <c r="AM391" s="879">
        <f t="shared" si="129"/>
        <v>0</v>
      </c>
      <c r="AN391" s="849">
        <f t="shared" si="130"/>
        <v>0</v>
      </c>
      <c r="AO391" s="825">
        <f t="shared" si="137"/>
        <v>0</v>
      </c>
      <c r="AP391" s="825">
        <f t="shared" si="137"/>
        <v>0</v>
      </c>
      <c r="AQ391" s="825">
        <f t="shared" si="137"/>
        <v>0</v>
      </c>
      <c r="AR391" s="825">
        <f t="shared" si="137"/>
        <v>0</v>
      </c>
      <c r="AS391" s="825">
        <f t="shared" si="137"/>
        <v>0</v>
      </c>
      <c r="AT391" s="850" t="str">
        <f t="shared" si="123"/>
        <v/>
      </c>
      <c r="AU391" s="893"/>
      <c r="AV391" s="894"/>
      <c r="AW391" s="894"/>
      <c r="AX391" s="894"/>
      <c r="AY391" s="894"/>
      <c r="AZ391" s="918"/>
    </row>
    <row r="392" spans="1:52" ht="13.5" customHeight="1">
      <c r="A392" s="838" t="str">
        <f t="shared" si="135"/>
        <v/>
      </c>
      <c r="B392" s="906"/>
      <c r="C392" s="844"/>
      <c r="D392" s="907"/>
      <c r="E392" s="824"/>
      <c r="F392" s="905"/>
      <c r="G392" s="854"/>
      <c r="H392" s="842"/>
      <c r="I392" s="842"/>
      <c r="J392" s="824">
        <f t="shared" si="136"/>
        <v>0</v>
      </c>
      <c r="K392" s="825"/>
      <c r="L392" s="825"/>
      <c r="M392" s="827"/>
      <c r="N392" s="827"/>
      <c r="O392" s="824">
        <f t="shared" si="124"/>
        <v>0</v>
      </c>
      <c r="P392" s="825"/>
      <c r="Q392" s="825"/>
      <c r="R392" s="827"/>
      <c r="S392" s="827"/>
      <c r="T392" s="846">
        <f t="shared" si="138"/>
        <v>0</v>
      </c>
      <c r="U392" s="825">
        <f t="shared" si="131"/>
        <v>0</v>
      </c>
      <c r="V392" s="825">
        <f t="shared" si="125"/>
        <v>0</v>
      </c>
      <c r="W392" s="827">
        <f>SUM(H392,M392,R392)</f>
        <v>0</v>
      </c>
      <c r="X392" s="827">
        <f t="shared" si="125"/>
        <v>0</v>
      </c>
      <c r="Y392" s="824">
        <f t="shared" si="125"/>
        <v>0</v>
      </c>
      <c r="Z392" s="838" t="str">
        <f t="shared" si="122"/>
        <v/>
      </c>
      <c r="AA392" s="895">
        <f t="shared" si="119"/>
        <v>0</v>
      </c>
      <c r="AB392" s="844">
        <f t="shared" si="119"/>
        <v>0</v>
      </c>
      <c r="AC392" s="845">
        <f t="shared" si="119"/>
        <v>0</v>
      </c>
      <c r="AD392" s="858">
        <f t="shared" si="119"/>
        <v>0</v>
      </c>
      <c r="AE392" s="832">
        <f t="shared" si="139"/>
        <v>0</v>
      </c>
      <c r="AF392" s="832">
        <f t="shared" si="139"/>
        <v>0</v>
      </c>
      <c r="AG392" s="832">
        <f t="shared" si="139"/>
        <v>0</v>
      </c>
      <c r="AH392" s="832">
        <f t="shared" si="139"/>
        <v>0</v>
      </c>
      <c r="AI392" s="824">
        <f t="shared" si="120"/>
        <v>0</v>
      </c>
      <c r="AJ392" s="879">
        <f t="shared" si="128"/>
        <v>0</v>
      </c>
      <c r="AK392" s="879">
        <f t="shared" si="128"/>
        <v>0</v>
      </c>
      <c r="AL392" s="879">
        <f t="shared" si="128"/>
        <v>0</v>
      </c>
      <c r="AM392" s="879">
        <f t="shared" si="129"/>
        <v>0</v>
      </c>
      <c r="AN392" s="849">
        <f t="shared" si="130"/>
        <v>0</v>
      </c>
      <c r="AO392" s="825">
        <f t="shared" si="137"/>
        <v>0</v>
      </c>
      <c r="AP392" s="825">
        <f t="shared" si="137"/>
        <v>0</v>
      </c>
      <c r="AQ392" s="825">
        <f t="shared" si="137"/>
        <v>0</v>
      </c>
      <c r="AR392" s="825">
        <f t="shared" si="137"/>
        <v>0</v>
      </c>
      <c r="AS392" s="825">
        <f t="shared" si="137"/>
        <v>0</v>
      </c>
      <c r="AT392" s="850" t="str">
        <f t="shared" si="123"/>
        <v/>
      </c>
      <c r="AU392" s="893"/>
      <c r="AV392" s="894"/>
      <c r="AW392" s="894"/>
      <c r="AX392" s="894"/>
      <c r="AY392" s="894"/>
      <c r="AZ392" s="918"/>
    </row>
    <row r="393" spans="1:52" ht="13.5" customHeight="1">
      <c r="A393" s="838" t="str">
        <f t="shared" si="135"/>
        <v/>
      </c>
      <c r="B393" s="906"/>
      <c r="C393" s="844"/>
      <c r="D393" s="907"/>
      <c r="E393" s="824"/>
      <c r="F393" s="905"/>
      <c r="G393" s="854"/>
      <c r="H393" s="842"/>
      <c r="I393" s="842"/>
      <c r="J393" s="824">
        <f t="shared" si="136"/>
        <v>0</v>
      </c>
      <c r="K393" s="825"/>
      <c r="L393" s="825"/>
      <c r="M393" s="827"/>
      <c r="N393" s="827"/>
      <c r="O393" s="824">
        <f t="shared" si="124"/>
        <v>0</v>
      </c>
      <c r="P393" s="825"/>
      <c r="Q393" s="825"/>
      <c r="R393" s="827"/>
      <c r="S393" s="827"/>
      <c r="T393" s="846">
        <f t="shared" si="138"/>
        <v>0</v>
      </c>
      <c r="U393" s="825">
        <f t="shared" si="131"/>
        <v>0</v>
      </c>
      <c r="V393" s="825">
        <f>SUM(G393,L393,Q393)</f>
        <v>0</v>
      </c>
      <c r="W393" s="827">
        <f>SUM(H393,M393,R393)</f>
        <v>0</v>
      </c>
      <c r="X393" s="827">
        <f t="shared" ref="X393:Y395" si="140">SUM(I393,N393,S393)</f>
        <v>0</v>
      </c>
      <c r="Y393" s="824">
        <f t="shared" si="140"/>
        <v>0</v>
      </c>
      <c r="Z393" s="838" t="str">
        <f t="shared" si="122"/>
        <v/>
      </c>
      <c r="AA393" s="895">
        <f t="shared" si="119"/>
        <v>0</v>
      </c>
      <c r="AB393" s="844">
        <f t="shared" si="119"/>
        <v>0</v>
      </c>
      <c r="AC393" s="845">
        <f t="shared" si="119"/>
        <v>0</v>
      </c>
      <c r="AD393" s="858">
        <f t="shared" si="119"/>
        <v>0</v>
      </c>
      <c r="AE393" s="832">
        <f t="shared" si="139"/>
        <v>0</v>
      </c>
      <c r="AF393" s="832">
        <f t="shared" si="139"/>
        <v>0</v>
      </c>
      <c r="AG393" s="832">
        <f t="shared" si="139"/>
        <v>0</v>
      </c>
      <c r="AH393" s="832">
        <f t="shared" si="139"/>
        <v>0</v>
      </c>
      <c r="AI393" s="824">
        <f t="shared" si="120"/>
        <v>0</v>
      </c>
      <c r="AJ393" s="879">
        <f t="shared" si="128"/>
        <v>0</v>
      </c>
      <c r="AK393" s="879">
        <f t="shared" si="128"/>
        <v>0</v>
      </c>
      <c r="AL393" s="879">
        <f t="shared" si="128"/>
        <v>0</v>
      </c>
      <c r="AM393" s="879">
        <f t="shared" si="129"/>
        <v>0</v>
      </c>
      <c r="AN393" s="849">
        <f t="shared" si="130"/>
        <v>0</v>
      </c>
      <c r="AO393" s="825">
        <f t="shared" si="137"/>
        <v>0</v>
      </c>
      <c r="AP393" s="825">
        <f t="shared" si="137"/>
        <v>0</v>
      </c>
      <c r="AQ393" s="825">
        <f t="shared" si="137"/>
        <v>0</v>
      </c>
      <c r="AR393" s="825">
        <f t="shared" si="137"/>
        <v>0</v>
      </c>
      <c r="AS393" s="825">
        <f t="shared" si="137"/>
        <v>0</v>
      </c>
      <c r="AT393" s="850" t="str">
        <f t="shared" si="123"/>
        <v/>
      </c>
      <c r="AU393" s="893"/>
      <c r="AV393" s="894"/>
      <c r="AW393" s="894"/>
      <c r="AX393" s="894"/>
      <c r="AY393" s="894"/>
      <c r="AZ393" s="918"/>
    </row>
    <row r="394" spans="1:52" ht="13.5" customHeight="1">
      <c r="A394" s="838" t="str">
        <f t="shared" si="135"/>
        <v/>
      </c>
      <c r="B394" s="951"/>
      <c r="C394" s="952"/>
      <c r="D394" s="953"/>
      <c r="E394" s="824"/>
      <c r="F394" s="905"/>
      <c r="G394" s="854"/>
      <c r="H394" s="842"/>
      <c r="I394" s="842"/>
      <c r="J394" s="824">
        <f t="shared" si="136"/>
        <v>0</v>
      </c>
      <c r="K394" s="825"/>
      <c r="L394" s="825"/>
      <c r="M394" s="827"/>
      <c r="N394" s="827"/>
      <c r="O394" s="824">
        <f t="shared" si="124"/>
        <v>0</v>
      </c>
      <c r="P394" s="825"/>
      <c r="Q394" s="825"/>
      <c r="R394" s="827"/>
      <c r="S394" s="827"/>
      <c r="T394" s="846">
        <f t="shared" si="138"/>
        <v>0</v>
      </c>
      <c r="U394" s="825">
        <f t="shared" si="131"/>
        <v>0</v>
      </c>
      <c r="V394" s="825">
        <f>SUM(G394,L394,Q394)</f>
        <v>0</v>
      </c>
      <c r="W394" s="827">
        <f>SUM(H394,M394,R394)</f>
        <v>0</v>
      </c>
      <c r="X394" s="827">
        <f t="shared" si="140"/>
        <v>0</v>
      </c>
      <c r="Y394" s="824">
        <f t="shared" si="140"/>
        <v>0</v>
      </c>
      <c r="Z394" s="838" t="str">
        <f t="shared" si="122"/>
        <v/>
      </c>
      <c r="AA394" s="895">
        <f t="shared" si="119"/>
        <v>0</v>
      </c>
      <c r="AB394" s="844">
        <f t="shared" si="119"/>
        <v>0</v>
      </c>
      <c r="AC394" s="845">
        <f t="shared" si="119"/>
        <v>0</v>
      </c>
      <c r="AD394" s="858">
        <f t="shared" si="119"/>
        <v>0</v>
      </c>
      <c r="AE394" s="832">
        <f t="shared" si="139"/>
        <v>0</v>
      </c>
      <c r="AF394" s="832">
        <f t="shared" si="139"/>
        <v>0</v>
      </c>
      <c r="AG394" s="832">
        <f t="shared" si="139"/>
        <v>0</v>
      </c>
      <c r="AH394" s="832">
        <f t="shared" si="139"/>
        <v>0</v>
      </c>
      <c r="AI394" s="824">
        <f t="shared" si="120"/>
        <v>0</v>
      </c>
      <c r="AJ394" s="879">
        <f t="shared" si="128"/>
        <v>0</v>
      </c>
      <c r="AK394" s="879">
        <f t="shared" si="128"/>
        <v>0</v>
      </c>
      <c r="AL394" s="879">
        <f t="shared" si="128"/>
        <v>0</v>
      </c>
      <c r="AM394" s="879">
        <f t="shared" si="129"/>
        <v>0</v>
      </c>
      <c r="AN394" s="849">
        <f t="shared" si="130"/>
        <v>0</v>
      </c>
      <c r="AO394" s="825">
        <f t="shared" si="137"/>
        <v>0</v>
      </c>
      <c r="AP394" s="825">
        <f t="shared" si="137"/>
        <v>0</v>
      </c>
      <c r="AQ394" s="825">
        <f t="shared" si="137"/>
        <v>0</v>
      </c>
      <c r="AR394" s="825">
        <f t="shared" si="137"/>
        <v>0</v>
      </c>
      <c r="AS394" s="825">
        <f t="shared" si="137"/>
        <v>0</v>
      </c>
      <c r="AT394" s="850" t="str">
        <f t="shared" si="123"/>
        <v/>
      </c>
      <c r="AU394" s="893"/>
      <c r="AV394" s="894"/>
      <c r="AW394" s="894"/>
      <c r="AX394" s="894"/>
      <c r="AY394" s="894"/>
      <c r="AZ394" s="918"/>
    </row>
    <row r="395" spans="1:52" ht="13.5" customHeight="1">
      <c r="A395" s="838" t="str">
        <f t="shared" si="135"/>
        <v/>
      </c>
      <c r="B395" s="951"/>
      <c r="C395" s="952"/>
      <c r="D395" s="953"/>
      <c r="E395" s="824"/>
      <c r="F395" s="905"/>
      <c r="G395" s="854"/>
      <c r="H395" s="842"/>
      <c r="I395" s="842"/>
      <c r="J395" s="824">
        <f t="shared" si="136"/>
        <v>0</v>
      </c>
      <c r="K395" s="825"/>
      <c r="L395" s="825"/>
      <c r="M395" s="827"/>
      <c r="N395" s="827"/>
      <c r="O395" s="824">
        <f t="shared" si="124"/>
        <v>0</v>
      </c>
      <c r="P395" s="825"/>
      <c r="Q395" s="825"/>
      <c r="R395" s="827"/>
      <c r="S395" s="827"/>
      <c r="T395" s="846">
        <f t="shared" si="138"/>
        <v>0</v>
      </c>
      <c r="U395" s="825">
        <f t="shared" si="131"/>
        <v>0</v>
      </c>
      <c r="V395" s="825">
        <f>SUM(G395,L395,Q395)</f>
        <v>0</v>
      </c>
      <c r="W395" s="827">
        <f>SUM(H395,M395,R395)</f>
        <v>0</v>
      </c>
      <c r="X395" s="827">
        <f t="shared" si="140"/>
        <v>0</v>
      </c>
      <c r="Y395" s="824">
        <f t="shared" si="140"/>
        <v>0</v>
      </c>
      <c r="Z395" s="838" t="str">
        <f t="shared" si="122"/>
        <v/>
      </c>
      <c r="AA395" s="895">
        <f t="shared" si="119"/>
        <v>0</v>
      </c>
      <c r="AB395" s="844">
        <f t="shared" si="119"/>
        <v>0</v>
      </c>
      <c r="AC395" s="845">
        <f t="shared" si="119"/>
        <v>0</v>
      </c>
      <c r="AD395" s="858">
        <f>E395</f>
        <v>0</v>
      </c>
      <c r="AE395" s="832">
        <f t="shared" si="139"/>
        <v>0</v>
      </c>
      <c r="AF395" s="832">
        <f t="shared" si="139"/>
        <v>0</v>
      </c>
      <c r="AG395" s="832">
        <f t="shared" si="139"/>
        <v>0</v>
      </c>
      <c r="AH395" s="832">
        <f t="shared" si="139"/>
        <v>0</v>
      </c>
      <c r="AI395" s="824">
        <f t="shared" si="120"/>
        <v>0</v>
      </c>
      <c r="AJ395" s="879">
        <f t="shared" si="128"/>
        <v>0</v>
      </c>
      <c r="AK395" s="879">
        <f t="shared" si="128"/>
        <v>0</v>
      </c>
      <c r="AL395" s="879">
        <f t="shared" si="128"/>
        <v>0</v>
      </c>
      <c r="AM395" s="879">
        <f t="shared" si="129"/>
        <v>0</v>
      </c>
      <c r="AN395" s="849">
        <f t="shared" si="130"/>
        <v>0</v>
      </c>
      <c r="AO395" s="825">
        <f t="shared" si="137"/>
        <v>0</v>
      </c>
      <c r="AP395" s="825">
        <f t="shared" si="137"/>
        <v>0</v>
      </c>
      <c r="AQ395" s="825">
        <f t="shared" si="137"/>
        <v>0</v>
      </c>
      <c r="AR395" s="825">
        <f t="shared" si="137"/>
        <v>0</v>
      </c>
      <c r="AS395" s="825">
        <f t="shared" si="137"/>
        <v>0</v>
      </c>
      <c r="AT395" s="850" t="str">
        <f t="shared" si="123"/>
        <v/>
      </c>
      <c r="AU395" s="893"/>
      <c r="AV395" s="894"/>
      <c r="AW395" s="894"/>
      <c r="AX395" s="894"/>
      <c r="AY395" s="894"/>
      <c r="AZ395" s="918"/>
    </row>
    <row r="396" spans="1:52" ht="13.5" customHeight="1">
      <c r="A396" s="838" t="str">
        <f t="shared" si="135"/>
        <v/>
      </c>
      <c r="B396" s="955"/>
      <c r="C396" s="956"/>
      <c r="D396" s="957"/>
      <c r="E396" s="958"/>
      <c r="F396" s="959"/>
      <c r="G396" s="960"/>
      <c r="H396" s="961"/>
      <c r="I396" s="961"/>
      <c r="J396" s="824">
        <f t="shared" si="136"/>
        <v>0</v>
      </c>
      <c r="K396" s="825"/>
      <c r="L396" s="825"/>
      <c r="M396" s="827"/>
      <c r="N396" s="827"/>
      <c r="O396" s="1049">
        <f>SUM(K396:N396)*$E396</f>
        <v>0</v>
      </c>
      <c r="P396" s="825"/>
      <c r="Q396" s="825"/>
      <c r="R396" s="827"/>
      <c r="S396" s="827"/>
      <c r="T396" s="846">
        <f t="shared" si="138"/>
        <v>0</v>
      </c>
      <c r="U396" s="825">
        <f>SUM(F396,K396,P396)</f>
        <v>0</v>
      </c>
      <c r="V396" s="825">
        <f>SUM(G396,L396,Q396)</f>
        <v>0</v>
      </c>
      <c r="W396" s="827">
        <f>SUM(H396,M396,R396)</f>
        <v>0</v>
      </c>
      <c r="X396" s="827">
        <f>SUM(I396,N396,S396)</f>
        <v>0</v>
      </c>
      <c r="Y396" s="824">
        <f>SUM(J396,O396,T396)</f>
        <v>0</v>
      </c>
      <c r="Z396" s="838" t="str">
        <f t="shared" si="122"/>
        <v/>
      </c>
      <c r="AA396" s="895">
        <f>B396</f>
        <v>0</v>
      </c>
      <c r="AB396" s="844">
        <f>C396</f>
        <v>0</v>
      </c>
      <c r="AC396" s="962">
        <f>D396</f>
        <v>0</v>
      </c>
      <c r="AD396" s="858">
        <f>E396</f>
        <v>0</v>
      </c>
      <c r="AE396" s="832">
        <f t="shared" si="139"/>
        <v>0</v>
      </c>
      <c r="AF396" s="832">
        <f t="shared" si="139"/>
        <v>0</v>
      </c>
      <c r="AG396" s="832">
        <f t="shared" si="139"/>
        <v>0</v>
      </c>
      <c r="AH396" s="832">
        <f t="shared" si="139"/>
        <v>0</v>
      </c>
      <c r="AI396" s="824">
        <f>SUM(AE396:AH396)*$E396</f>
        <v>0</v>
      </c>
      <c r="AJ396" s="879">
        <f t="shared" si="128"/>
        <v>0</v>
      </c>
      <c r="AK396" s="879">
        <f t="shared" si="128"/>
        <v>0</v>
      </c>
      <c r="AL396" s="879">
        <f t="shared" si="128"/>
        <v>0</v>
      </c>
      <c r="AM396" s="879">
        <f t="shared" si="129"/>
        <v>0</v>
      </c>
      <c r="AN396" s="849">
        <f t="shared" si="130"/>
        <v>0</v>
      </c>
      <c r="AO396" s="825">
        <f t="shared" si="137"/>
        <v>0</v>
      </c>
      <c r="AP396" s="825">
        <f t="shared" si="137"/>
        <v>0</v>
      </c>
      <c r="AQ396" s="825">
        <f t="shared" si="137"/>
        <v>0</v>
      </c>
      <c r="AR396" s="825">
        <f t="shared" si="137"/>
        <v>0</v>
      </c>
      <c r="AS396" s="825">
        <f t="shared" si="137"/>
        <v>0</v>
      </c>
      <c r="AT396" s="963" t="str">
        <f>IF(AC396&lt;&gt;0,SUM(AO396:AR396)*$AC396-SUM(AO396:AR396)*$AD396,"")</f>
        <v/>
      </c>
      <c r="AU396" s="893"/>
      <c r="AV396" s="894"/>
      <c r="AW396" s="894"/>
      <c r="AX396" s="894"/>
      <c r="AY396" s="894"/>
      <c r="AZ396" s="918"/>
    </row>
    <row r="397" spans="1:52" ht="13.5" customHeight="1">
      <c r="A397" s="964"/>
      <c r="B397" s="964"/>
      <c r="C397" s="965"/>
      <c r="D397" s="966"/>
      <c r="E397" s="965"/>
      <c r="F397" s="965"/>
      <c r="G397" s="967"/>
      <c r="H397" s="965"/>
      <c r="I397" s="965"/>
      <c r="J397" s="968"/>
      <c r="K397" s="969"/>
      <c r="L397" s="969"/>
      <c r="M397" s="969"/>
      <c r="N397" s="969"/>
      <c r="O397" s="968"/>
      <c r="P397" s="969"/>
      <c r="Q397" s="969"/>
      <c r="R397" s="969"/>
      <c r="S397" s="969"/>
      <c r="T397" s="968"/>
      <c r="U397" s="969"/>
      <c r="V397" s="969"/>
      <c r="W397" s="969"/>
      <c r="X397" s="969"/>
      <c r="Y397" s="968"/>
      <c r="Z397" s="964"/>
      <c r="AA397" s="964"/>
      <c r="AB397" s="969"/>
      <c r="AC397" s="970"/>
      <c r="AD397" s="969"/>
      <c r="AE397" s="969"/>
      <c r="AF397" s="969"/>
      <c r="AG397" s="969"/>
      <c r="AH397" s="969"/>
      <c r="AI397" s="971"/>
      <c r="AJ397" s="969"/>
      <c r="AK397" s="969"/>
      <c r="AL397" s="969"/>
      <c r="AM397" s="969"/>
      <c r="AN397" s="969"/>
      <c r="AO397" s="969"/>
      <c r="AP397" s="969"/>
      <c r="AQ397" s="969"/>
      <c r="AR397" s="969"/>
      <c r="AS397" s="969"/>
      <c r="AT397" s="972"/>
      <c r="AU397" s="893"/>
      <c r="AV397" s="894"/>
      <c r="AW397" s="894"/>
      <c r="AX397" s="894"/>
      <c r="AY397" s="894"/>
      <c r="AZ397" s="954"/>
    </row>
    <row r="398" spans="1:52" ht="13.5" customHeight="1">
      <c r="A398" s="976"/>
      <c r="B398" s="1190"/>
      <c r="C398" s="1192"/>
      <c r="D398" s="1193"/>
      <c r="E398" s="1194"/>
      <c r="F398" s="1195"/>
      <c r="G398" s="1196"/>
      <c r="H398" s="1196"/>
      <c r="I398" s="1196"/>
      <c r="J398" s="1197"/>
      <c r="K398" s="1195"/>
      <c r="L398" s="1196"/>
      <c r="M398" s="1196"/>
      <c r="N398" s="1196"/>
      <c r="O398" s="1197"/>
      <c r="P398" s="1198"/>
      <c r="Q398" s="1199"/>
      <c r="R398" s="1200"/>
      <c r="S398" s="977"/>
      <c r="T398" s="1204"/>
      <c r="U398" s="1205"/>
      <c r="V398" s="1205"/>
      <c r="W398" s="1205"/>
      <c r="X398" s="1205"/>
      <c r="Y398" s="1206"/>
      <c r="Z398" s="978"/>
      <c r="AA398" s="930"/>
      <c r="AB398" s="930"/>
      <c r="AC398" s="979"/>
      <c r="AD398" s="930"/>
      <c r="AE398" s="930"/>
      <c r="AF398" s="930"/>
      <c r="AG398" s="930"/>
      <c r="AH398" s="930"/>
      <c r="AI398" s="930"/>
      <c r="AJ398" s="930"/>
      <c r="AK398" s="930"/>
      <c r="AL398" s="930"/>
      <c r="AM398" s="930"/>
      <c r="AN398" s="930"/>
      <c r="AO398" s="930"/>
      <c r="AP398" s="930"/>
      <c r="AQ398" s="930"/>
      <c r="AR398" s="930"/>
      <c r="AS398" s="930"/>
      <c r="AT398" s="930"/>
      <c r="AU398" s="893"/>
      <c r="AV398" s="894"/>
      <c r="AW398" s="894"/>
      <c r="AX398" s="894"/>
      <c r="AY398" s="894"/>
      <c r="AZ398" s="954"/>
    </row>
    <row r="399" spans="1:52" ht="13.5" customHeight="1">
      <c r="A399" s="981"/>
      <c r="B399" s="1191"/>
      <c r="C399" s="1207"/>
      <c r="D399" s="1208"/>
      <c r="E399" s="1209"/>
      <c r="F399" s="982"/>
      <c r="G399" s="982"/>
      <c r="H399" s="983"/>
      <c r="I399" s="984"/>
      <c r="J399" s="985"/>
      <c r="K399" s="986"/>
      <c r="L399" s="984"/>
      <c r="M399" s="987"/>
      <c r="N399" s="984"/>
      <c r="O399" s="988"/>
      <c r="P399" s="989"/>
      <c r="Q399" s="1210"/>
      <c r="R399" s="1211"/>
      <c r="S399" s="990"/>
      <c r="T399" s="1212"/>
      <c r="U399" s="1213"/>
      <c r="V399" s="1213"/>
      <c r="W399" s="1213"/>
      <c r="X399" s="991"/>
      <c r="Y399" s="992"/>
      <c r="AB399" s="993"/>
      <c r="AC399" s="994"/>
      <c r="AD399" s="993"/>
      <c r="AE399" s="993"/>
      <c r="AF399" s="993"/>
      <c r="AG399" s="995"/>
      <c r="AH399" s="995"/>
      <c r="AI399" s="1214"/>
      <c r="AJ399" s="1214"/>
      <c r="AK399" s="1214"/>
      <c r="AL399" s="1214"/>
      <c r="AM399" s="1214"/>
      <c r="AN399" s="1214"/>
      <c r="AO399" s="995"/>
      <c r="AP399" s="995"/>
      <c r="AQ399" s="995"/>
      <c r="AR399" s="995"/>
      <c r="AS399" s="995"/>
      <c r="AT399" s="993"/>
      <c r="AU399" s="893"/>
      <c r="AV399" s="894"/>
      <c r="AW399" s="894"/>
      <c r="AX399" s="894"/>
      <c r="AY399" s="894"/>
      <c r="AZ399" s="954"/>
    </row>
    <row r="400" spans="1:52" ht="13.5" customHeight="1">
      <c r="A400" s="838">
        <v>67</v>
      </c>
      <c r="B400" s="964" t="s">
        <v>6</v>
      </c>
      <c r="C400" s="965"/>
      <c r="D400" s="966"/>
      <c r="E400" s="965"/>
      <c r="F400" s="965"/>
      <c r="G400" s="967"/>
      <c r="H400" s="965"/>
      <c r="I400" s="965"/>
      <c r="J400" s="968">
        <f>SUM(J334:J399)</f>
        <v>1645.1</v>
      </c>
      <c r="K400" s="969"/>
      <c r="L400" s="969"/>
      <c r="M400" s="969"/>
      <c r="N400" s="969"/>
      <c r="O400" s="968">
        <f>SUM(O334:O399)</f>
        <v>4371.75</v>
      </c>
      <c r="P400" s="969"/>
      <c r="Q400" s="969"/>
      <c r="R400" s="969"/>
      <c r="S400" s="969"/>
      <c r="T400" s="968">
        <f>SUM(T334:T399)</f>
        <v>3697.15</v>
      </c>
      <c r="U400" s="969"/>
      <c r="V400" s="969"/>
      <c r="W400" s="969"/>
      <c r="X400" s="969"/>
      <c r="Y400" s="968">
        <f>SUM(Y334:Y399)</f>
        <v>9714</v>
      </c>
      <c r="Z400" s="964"/>
      <c r="AA400" s="964" t="s">
        <v>6</v>
      </c>
      <c r="AB400" s="969"/>
      <c r="AC400" s="970"/>
      <c r="AD400" s="969"/>
      <c r="AE400" s="969"/>
      <c r="AF400" s="969"/>
      <c r="AG400" s="969"/>
      <c r="AH400" s="969"/>
      <c r="AI400" s="971">
        <f>SUM(AI334:AI399)</f>
        <v>79078.7</v>
      </c>
      <c r="AJ400" s="969"/>
      <c r="AK400" s="969"/>
      <c r="AL400" s="969"/>
      <c r="AM400" s="969"/>
      <c r="AN400" s="969">
        <f>SUM(AN334:AN399)</f>
        <v>9446.5</v>
      </c>
      <c r="AO400" s="969"/>
      <c r="AP400" s="969"/>
      <c r="AQ400" s="969"/>
      <c r="AR400" s="969"/>
      <c r="AS400" s="969">
        <f>SUM(AS334:AS399)</f>
        <v>9714</v>
      </c>
      <c r="AT400" s="972">
        <f>SUM(AT334:AT399)</f>
        <v>732.5</v>
      </c>
      <c r="AU400" s="973"/>
      <c r="AV400" s="974"/>
      <c r="AW400" s="974"/>
      <c r="AX400" s="974"/>
      <c r="AY400" s="974"/>
      <c r="AZ400" s="975"/>
    </row>
    <row r="401" spans="1:52" ht="13.5" customHeight="1">
      <c r="A401" s="838">
        <v>68</v>
      </c>
      <c r="B401" s="1484" t="s">
        <v>866</v>
      </c>
      <c r="C401" s="1487" t="s">
        <v>867</v>
      </c>
      <c r="D401" s="1488"/>
      <c r="E401" s="1489"/>
      <c r="F401" s="1490" t="str">
        <f>"Đtượng BB : " &amp; SUM(F402:F404) &amp;"đ/c = " &amp; SUM(J402:J404) &amp;"k"</f>
        <v>Đtượng BB : 345đ/c = 8970k</v>
      </c>
      <c r="G401" s="1491"/>
      <c r="H401" s="1491"/>
      <c r="I401" s="1491"/>
      <c r="J401" s="1492"/>
      <c r="K401" s="1490" t="str">
        <f>"Đtượng BC: " &amp; SUM(K402:K404) &amp;"đ/c = " &amp; SUM(O402:O404) &amp;"k"</f>
        <v>Đtượng BC: 39đ/c = 806k</v>
      </c>
      <c r="L401" s="1491"/>
      <c r="M401" s="1491"/>
      <c r="N401" s="1491"/>
      <c r="O401" s="1492"/>
      <c r="P401" s="1493" t="s">
        <v>6</v>
      </c>
      <c r="Q401" s="1494"/>
      <c r="R401" s="1495"/>
      <c r="S401" s="977"/>
      <c r="T401" s="1496" t="s">
        <v>868</v>
      </c>
      <c r="U401" s="1497"/>
      <c r="V401" s="1497"/>
      <c r="W401" s="1497"/>
      <c r="X401" s="1497"/>
      <c r="Y401" s="1498"/>
      <c r="Z401" s="978"/>
      <c r="AA401" s="930"/>
      <c r="AB401" s="930"/>
      <c r="AC401" s="979"/>
      <c r="AD401" s="930"/>
      <c r="AE401" s="930"/>
      <c r="AF401" s="930"/>
      <c r="AG401" s="930"/>
      <c r="AH401" s="930"/>
      <c r="AI401" s="930"/>
      <c r="AJ401" s="930"/>
      <c r="AK401" s="930"/>
      <c r="AL401" s="930"/>
      <c r="AM401" s="930"/>
      <c r="AN401" s="930"/>
      <c r="AO401" s="930"/>
      <c r="AP401" s="930"/>
      <c r="AQ401" s="930"/>
      <c r="AR401" s="930"/>
      <c r="AS401" s="930"/>
      <c r="AT401" s="930"/>
      <c r="AU401" s="980"/>
    </row>
    <row r="402" spans="1:52" ht="13.5" customHeight="1">
      <c r="A402" s="838">
        <v>69</v>
      </c>
      <c r="B402" s="1485"/>
      <c r="C402" s="1499" t="s">
        <v>856</v>
      </c>
      <c r="D402" s="1500"/>
      <c r="E402" s="1501"/>
      <c r="F402" s="982">
        <v>115</v>
      </c>
      <c r="G402" s="982" t="s">
        <v>27</v>
      </c>
      <c r="H402" s="983">
        <v>14</v>
      </c>
      <c r="I402" s="984" t="s">
        <v>29</v>
      </c>
      <c r="J402" s="985">
        <f>F402*H402</f>
        <v>1610</v>
      </c>
      <c r="K402" s="986">
        <v>13</v>
      </c>
      <c r="L402" s="984" t="s">
        <v>27</v>
      </c>
      <c r="M402" s="987">
        <v>14</v>
      </c>
      <c r="N402" s="984" t="s">
        <v>28</v>
      </c>
      <c r="O402" s="988">
        <f>K402*M402</f>
        <v>182</v>
      </c>
      <c r="P402" s="989" t="str">
        <f>F402+K402 &amp;"đ/c"</f>
        <v>128đ/c</v>
      </c>
      <c r="Q402" s="1471">
        <f>J402+O402</f>
        <v>1792</v>
      </c>
      <c r="R402" s="1472"/>
      <c r="S402" s="990"/>
      <c r="T402" s="1473" t="s">
        <v>869</v>
      </c>
      <c r="U402" s="1474"/>
      <c r="V402" s="1474"/>
      <c r="W402" s="1474"/>
      <c r="X402" s="991"/>
      <c r="Y402" s="992">
        <f>SUM(J402:J406)+SUM(O402:O404)+Q405-Q406</f>
        <v>11980.3</v>
      </c>
      <c r="AB402" s="993" t="s">
        <v>870</v>
      </c>
      <c r="AC402" s="994"/>
      <c r="AD402" s="993"/>
      <c r="AE402" s="993"/>
      <c r="AF402" s="993"/>
      <c r="AG402" s="995"/>
      <c r="AH402" s="995"/>
      <c r="AI402" s="1261" t="s">
        <v>871</v>
      </c>
      <c r="AJ402" s="1261"/>
      <c r="AK402" s="1261"/>
      <c r="AL402" s="1261"/>
      <c r="AM402" s="1261"/>
      <c r="AN402" s="1261"/>
      <c r="AO402" s="995"/>
      <c r="AP402" s="995"/>
      <c r="AQ402" s="995"/>
      <c r="AR402" s="995"/>
      <c r="AS402" s="995"/>
      <c r="AT402" s="993" t="s">
        <v>21</v>
      </c>
      <c r="AU402" s="993"/>
      <c r="AV402" s="996"/>
      <c r="AW402" s="996"/>
      <c r="AX402" s="996"/>
    </row>
    <row r="403" spans="1:52" ht="13.5" customHeight="1">
      <c r="A403" s="838">
        <v>70</v>
      </c>
      <c r="B403" s="1485"/>
      <c r="C403" s="1475" t="s">
        <v>857</v>
      </c>
      <c r="D403" s="1476"/>
      <c r="E403" s="1477"/>
      <c r="F403" s="982">
        <v>115</v>
      </c>
      <c r="G403" s="997" t="s">
        <v>27</v>
      </c>
      <c r="H403" s="983">
        <v>32</v>
      </c>
      <c r="I403" s="998" t="s">
        <v>29</v>
      </c>
      <c r="J403" s="999">
        <f>F403*H403</f>
        <v>3680</v>
      </c>
      <c r="K403" s="1000">
        <v>13</v>
      </c>
      <c r="L403" s="998" t="s">
        <v>27</v>
      </c>
      <c r="M403" s="1001">
        <v>24</v>
      </c>
      <c r="N403" s="998" t="s">
        <v>28</v>
      </c>
      <c r="O403" s="1002">
        <f>K403*M403</f>
        <v>312</v>
      </c>
      <c r="P403" s="1003" t="str">
        <f>F403+K403 &amp;"đ/c"</f>
        <v>128đ/c</v>
      </c>
      <c r="Q403" s="1478">
        <f>J403+O403</f>
        <v>3992</v>
      </c>
      <c r="R403" s="1479"/>
      <c r="S403" s="990"/>
      <c r="T403" s="1188" t="s">
        <v>872</v>
      </c>
      <c r="U403" s="1189"/>
      <c r="V403" s="1189">
        <f>M400</f>
        <v>0</v>
      </c>
      <c r="W403" s="1189"/>
      <c r="X403" s="991"/>
      <c r="Y403" s="992">
        <f>Y400</f>
        <v>9714</v>
      </c>
      <c r="Z403" s="978"/>
      <c r="AA403" s="930"/>
      <c r="AB403" s="930"/>
      <c r="AC403" s="979"/>
      <c r="AD403" s="930"/>
      <c r="AE403" s="930"/>
      <c r="AF403" s="930"/>
      <c r="AG403" s="930"/>
      <c r="AH403" s="930"/>
      <c r="AI403" s="930"/>
      <c r="AJ403" s="930"/>
      <c r="AK403" s="930"/>
      <c r="AL403" s="930"/>
      <c r="AM403" s="930"/>
      <c r="AN403" s="930"/>
      <c r="AO403" s="930"/>
      <c r="AP403" s="930"/>
      <c r="AQ403" s="930"/>
      <c r="AR403" s="930"/>
      <c r="AS403" s="930"/>
      <c r="AT403" s="930"/>
      <c r="AU403" s="1006"/>
    </row>
    <row r="404" spans="1:52" ht="13.5" customHeight="1">
      <c r="A404" s="838">
        <v>71</v>
      </c>
      <c r="B404" s="1486"/>
      <c r="C404" s="1475" t="s">
        <v>858</v>
      </c>
      <c r="D404" s="1476"/>
      <c r="E404" s="1477"/>
      <c r="F404" s="982">
        <v>115</v>
      </c>
      <c r="G404" s="998" t="s">
        <v>27</v>
      </c>
      <c r="H404" s="983">
        <v>32</v>
      </c>
      <c r="I404" s="998" t="s">
        <v>29</v>
      </c>
      <c r="J404" s="999">
        <f>F404*H404</f>
        <v>3680</v>
      </c>
      <c r="K404" s="1000">
        <v>13</v>
      </c>
      <c r="L404" s="998" t="s">
        <v>27</v>
      </c>
      <c r="M404" s="1001">
        <v>24</v>
      </c>
      <c r="N404" s="998" t="s">
        <v>28</v>
      </c>
      <c r="O404" s="1002">
        <f>K404*M404</f>
        <v>312</v>
      </c>
      <c r="P404" s="1003" t="str">
        <f>F404+K404 &amp; "đ/c"</f>
        <v>128đ/c</v>
      </c>
      <c r="Q404" s="1478">
        <f>J404+O404</f>
        <v>3992</v>
      </c>
      <c r="R404" s="1479"/>
      <c r="S404" s="990"/>
      <c r="T404" s="1188" t="s">
        <v>873</v>
      </c>
      <c r="U404" s="1189"/>
      <c r="V404" s="1189"/>
      <c r="W404" s="1189"/>
      <c r="X404" s="991"/>
      <c r="Y404" s="992">
        <f>IF(Y402-Y403&gt;0,Y402-Y403,0)</f>
        <v>2266.2999999999993</v>
      </c>
      <c r="Z404" s="978"/>
      <c r="AA404" s="930"/>
      <c r="AB404" s="930"/>
      <c r="AC404" s="979"/>
      <c r="AD404" s="930"/>
      <c r="AE404" s="930"/>
      <c r="AF404" s="930"/>
      <c r="AG404" s="930"/>
      <c r="AH404" s="930"/>
      <c r="AI404" s="930"/>
      <c r="AJ404" s="930"/>
      <c r="AK404" s="930"/>
      <c r="AL404" s="930"/>
      <c r="AM404" s="930"/>
      <c r="AN404" s="930"/>
      <c r="AO404" s="930"/>
      <c r="AP404" s="930"/>
      <c r="AQ404" s="930"/>
      <c r="AR404" s="930"/>
      <c r="AS404" s="930"/>
      <c r="AT404" s="930"/>
      <c r="AU404" s="1006"/>
    </row>
    <row r="405" spans="1:52" ht="13.5" customHeight="1">
      <c r="A405" s="838">
        <v>72</v>
      </c>
      <c r="B405" s="1007" t="s">
        <v>874</v>
      </c>
      <c r="C405" s="1455"/>
      <c r="D405" s="1455"/>
      <c r="E405" s="1456"/>
      <c r="F405" s="1008"/>
      <c r="G405" s="1009" t="s">
        <v>27</v>
      </c>
      <c r="H405" s="1010"/>
      <c r="I405" s="1009" t="s">
        <v>29</v>
      </c>
      <c r="J405" s="1011">
        <f>F405*H405</f>
        <v>0</v>
      </c>
      <c r="K405" s="1012"/>
      <c r="L405" s="1457" t="s">
        <v>897</v>
      </c>
      <c r="M405" s="1458"/>
      <c r="N405" s="1458"/>
      <c r="O405" s="1459"/>
      <c r="P405" s="1013"/>
      <c r="Q405" s="1460">
        <f>AZ276</f>
        <v>2204.2999999999993</v>
      </c>
      <c r="R405" s="1461"/>
      <c r="S405" s="990"/>
      <c r="T405" s="1462" t="s">
        <v>865</v>
      </c>
      <c r="U405" s="1463"/>
      <c r="V405" s="1463"/>
      <c r="W405" s="1463"/>
      <c r="X405" s="991"/>
      <c r="Y405" s="1014">
        <f>IF(Y402-Y403&lt;0,Y403-Y402,0)</f>
        <v>0</v>
      </c>
      <c r="AI405" s="930"/>
    </row>
    <row r="406" spans="1:52" ht="13.5" customHeight="1">
      <c r="A406" s="838">
        <v>73</v>
      </c>
      <c r="B406" s="1464" t="s">
        <v>875</v>
      </c>
      <c r="C406" s="1465"/>
      <c r="D406" s="1015"/>
      <c r="E406" s="1016"/>
      <c r="F406" s="1017"/>
      <c r="G406" s="1018" t="s">
        <v>27</v>
      </c>
      <c r="H406" s="1019"/>
      <c r="I406" s="1018" t="s">
        <v>29</v>
      </c>
      <c r="J406" s="1020">
        <f>F406*H406</f>
        <v>0</v>
      </c>
      <c r="K406" s="1021"/>
      <c r="L406" s="1466" t="s">
        <v>876</v>
      </c>
      <c r="M406" s="1467"/>
      <c r="N406" s="1467"/>
      <c r="O406" s="1468"/>
      <c r="P406" s="1022"/>
      <c r="Q406" s="1460">
        <f>AZ277</f>
        <v>0</v>
      </c>
      <c r="R406" s="1461"/>
      <c r="S406" s="1023"/>
      <c r="T406" s="1023"/>
      <c r="U406" s="1024"/>
      <c r="V406" s="1024"/>
      <c r="W406" s="1024"/>
      <c r="X406" s="1025"/>
      <c r="Y406" s="1026"/>
      <c r="AI406" s="930"/>
    </row>
    <row r="407" spans="1:52" ht="13.5" customHeight="1">
      <c r="A407" s="981"/>
      <c r="B407" s="1454" t="s">
        <v>881</v>
      </c>
      <c r="C407" s="1454"/>
      <c r="D407" s="1454"/>
      <c r="E407" s="1454"/>
      <c r="F407" s="1454"/>
      <c r="G407" s="1027"/>
      <c r="H407" s="1027"/>
      <c r="I407" s="1027"/>
      <c r="J407" s="1028"/>
      <c r="K407" s="1027"/>
      <c r="L407" s="1453" t="s">
        <v>878</v>
      </c>
      <c r="M407" s="1453"/>
      <c r="N407" s="1453"/>
      <c r="O407" s="993"/>
      <c r="P407" s="993"/>
      <c r="Q407" s="993"/>
      <c r="R407" s="993"/>
      <c r="S407" s="1453" t="s">
        <v>879</v>
      </c>
      <c r="T407" s="1453"/>
      <c r="U407" s="1453"/>
      <c r="X407" s="981"/>
      <c r="Y407" s="981"/>
      <c r="AA407" s="1454" t="s">
        <v>880</v>
      </c>
      <c r="AB407" s="1454"/>
      <c r="AC407" s="1454"/>
      <c r="AD407" s="1454"/>
      <c r="AE407" s="1454"/>
      <c r="AF407" s="1454"/>
      <c r="AG407" s="1454"/>
      <c r="AS407" s="1454" t="s">
        <v>881</v>
      </c>
      <c r="AT407" s="1454"/>
      <c r="AU407" s="1454"/>
      <c r="AV407" s="1454"/>
      <c r="AW407" s="1454"/>
    </row>
    <row r="408" spans="1:52" ht="32.25" customHeight="1">
      <c r="A408" s="981"/>
      <c r="B408" s="1187"/>
      <c r="C408" s="1187"/>
      <c r="D408" s="1030"/>
      <c r="E408" s="1187"/>
      <c r="F408" s="1187"/>
      <c r="J408" s="1031"/>
      <c r="L408" s="1032"/>
      <c r="M408" s="1032"/>
      <c r="N408" s="1032"/>
      <c r="O408" s="981"/>
      <c r="P408" s="981"/>
      <c r="Q408" s="981"/>
      <c r="R408" s="981"/>
      <c r="S408" s="1032"/>
      <c r="T408" s="1032"/>
      <c r="U408" s="1032"/>
      <c r="X408" s="981"/>
      <c r="Y408" s="981"/>
    </row>
    <row r="409" spans="1:52" ht="32.25" customHeight="1">
      <c r="A409" s="981"/>
      <c r="B409" s="1187"/>
      <c r="C409" s="1187"/>
      <c r="D409" s="1030"/>
      <c r="E409" s="1187"/>
      <c r="F409" s="1187"/>
      <c r="J409" s="1031"/>
      <c r="L409" s="1032"/>
      <c r="M409" s="1032"/>
      <c r="N409" s="1032"/>
      <c r="O409" s="981"/>
      <c r="P409" s="981"/>
      <c r="Q409" s="981"/>
      <c r="R409" s="981"/>
      <c r="S409" s="1032"/>
      <c r="T409" s="1032"/>
      <c r="U409" s="1032"/>
      <c r="X409" s="981"/>
      <c r="Y409" s="981"/>
    </row>
    <row r="410" spans="1:52" ht="13.5" customHeight="1">
      <c r="A410" s="981"/>
      <c r="B410" s="1454" t="s">
        <v>882</v>
      </c>
      <c r="C410" s="1454"/>
      <c r="D410" s="1454"/>
      <c r="E410" s="1454"/>
      <c r="F410" s="1454"/>
      <c r="J410" s="1031"/>
      <c r="L410" s="1032"/>
      <c r="M410" s="1032"/>
      <c r="N410" s="1032"/>
      <c r="O410" s="981"/>
      <c r="P410" s="981"/>
      <c r="Q410" s="981"/>
      <c r="R410" s="1454" t="s">
        <v>880</v>
      </c>
      <c r="S410" s="1454"/>
      <c r="T410" s="1454"/>
      <c r="U410" s="1454"/>
      <c r="V410" s="1454"/>
      <c r="W410" s="1454"/>
      <c r="X410" s="981"/>
      <c r="Y410" s="981"/>
    </row>
    <row r="411" spans="1:52" ht="13.5" customHeight="1">
      <c r="A411" s="807" t="s">
        <v>841</v>
      </c>
      <c r="D411" s="809"/>
      <c r="O411" s="810" t="s">
        <v>4</v>
      </c>
      <c r="P411" s="1544">
        <f>P329+1</f>
        <v>44292</v>
      </c>
      <c r="Q411" s="1544"/>
      <c r="R411" s="1544"/>
      <c r="S411" s="1544"/>
      <c r="T411" s="1544"/>
      <c r="AU411" s="812" t="s">
        <v>12</v>
      </c>
    </row>
    <row r="412" spans="1:52" ht="13.5" customHeight="1">
      <c r="A412" s="813" t="s">
        <v>11</v>
      </c>
      <c r="B412" s="1530" t="s">
        <v>842</v>
      </c>
      <c r="C412" s="1533" t="s">
        <v>5</v>
      </c>
      <c r="D412" s="1530" t="s">
        <v>843</v>
      </c>
      <c r="E412" s="1530" t="s">
        <v>844</v>
      </c>
      <c r="F412" s="1545" t="s">
        <v>24</v>
      </c>
      <c r="G412" s="1546"/>
      <c r="H412" s="1546"/>
      <c r="I412" s="1546"/>
      <c r="J412" s="1547"/>
      <c r="K412" s="1548" t="s">
        <v>25</v>
      </c>
      <c r="L412" s="1549"/>
      <c r="M412" s="1549"/>
      <c r="N412" s="1549"/>
      <c r="O412" s="1550"/>
      <c r="P412" s="1551" t="s">
        <v>26</v>
      </c>
      <c r="Q412" s="1552"/>
      <c r="R412" s="1552"/>
      <c r="S412" s="1552"/>
      <c r="T412" s="1553"/>
      <c r="U412" s="1563" t="s">
        <v>6</v>
      </c>
      <c r="V412" s="1564"/>
      <c r="W412" s="1564"/>
      <c r="X412" s="1564"/>
      <c r="Y412" s="1565"/>
      <c r="Z412" s="1527" t="s">
        <v>11</v>
      </c>
      <c r="AA412" s="1530" t="s">
        <v>845</v>
      </c>
      <c r="AB412" s="1533" t="s">
        <v>5</v>
      </c>
      <c r="AC412" s="1530" t="s">
        <v>843</v>
      </c>
      <c r="AD412" s="1530" t="s">
        <v>844</v>
      </c>
      <c r="AE412" s="1545" t="s">
        <v>9</v>
      </c>
      <c r="AF412" s="1546"/>
      <c r="AG412" s="1546"/>
      <c r="AH412" s="1546"/>
      <c r="AI412" s="1547"/>
      <c r="AJ412" s="1545" t="s">
        <v>846</v>
      </c>
      <c r="AK412" s="1546"/>
      <c r="AL412" s="1546"/>
      <c r="AM412" s="1546"/>
      <c r="AN412" s="1547"/>
      <c r="AO412" s="1545" t="s">
        <v>10</v>
      </c>
      <c r="AP412" s="1546"/>
      <c r="AQ412" s="1546"/>
      <c r="AR412" s="1546"/>
      <c r="AS412" s="1547"/>
      <c r="AT412" s="1554" t="s">
        <v>23</v>
      </c>
      <c r="AU412" s="1557">
        <v>42644</v>
      </c>
      <c r="AV412" s="1558"/>
      <c r="AW412" s="1558"/>
      <c r="AX412" s="1558"/>
      <c r="AY412" s="1558"/>
      <c r="AZ412" s="1559"/>
    </row>
    <row r="413" spans="1:52" ht="13.5" customHeight="1">
      <c r="A413" s="814"/>
      <c r="B413" s="1531"/>
      <c r="C413" s="1534"/>
      <c r="D413" s="1531"/>
      <c r="E413" s="1531"/>
      <c r="F413" s="1542" t="s">
        <v>13</v>
      </c>
      <c r="G413" s="1543"/>
      <c r="H413" s="1536" t="s">
        <v>8</v>
      </c>
      <c r="I413" s="1537"/>
      <c r="J413" s="1310" t="s">
        <v>14</v>
      </c>
      <c r="K413" s="1542" t="s">
        <v>13</v>
      </c>
      <c r="L413" s="1543"/>
      <c r="M413" s="1536" t="s">
        <v>8</v>
      </c>
      <c r="N413" s="1537"/>
      <c r="O413" s="1310" t="s">
        <v>14</v>
      </c>
      <c r="P413" s="1542" t="s">
        <v>13</v>
      </c>
      <c r="Q413" s="1543"/>
      <c r="R413" s="1536" t="s">
        <v>8</v>
      </c>
      <c r="S413" s="1537"/>
      <c r="T413" s="1310" t="s">
        <v>14</v>
      </c>
      <c r="U413" s="1542" t="s">
        <v>13</v>
      </c>
      <c r="V413" s="1543"/>
      <c r="W413" s="1536" t="s">
        <v>8</v>
      </c>
      <c r="X413" s="1537"/>
      <c r="Y413" s="1310" t="s">
        <v>14</v>
      </c>
      <c r="Z413" s="1528"/>
      <c r="AA413" s="1531"/>
      <c r="AB413" s="1534"/>
      <c r="AC413" s="1531"/>
      <c r="AD413" s="1531"/>
      <c r="AE413" s="1542" t="s">
        <v>13</v>
      </c>
      <c r="AF413" s="1543"/>
      <c r="AG413" s="1536" t="s">
        <v>8</v>
      </c>
      <c r="AH413" s="1537"/>
      <c r="AI413" s="1310" t="s">
        <v>14</v>
      </c>
      <c r="AJ413" s="1542" t="s">
        <v>13</v>
      </c>
      <c r="AK413" s="1543"/>
      <c r="AL413" s="1536" t="s">
        <v>8</v>
      </c>
      <c r="AM413" s="1537"/>
      <c r="AN413" s="1310" t="s">
        <v>14</v>
      </c>
      <c r="AO413" s="1542" t="s">
        <v>13</v>
      </c>
      <c r="AP413" s="1543"/>
      <c r="AQ413" s="1536" t="s">
        <v>8</v>
      </c>
      <c r="AR413" s="1537"/>
      <c r="AS413" s="1310" t="s">
        <v>14</v>
      </c>
      <c r="AT413" s="1555"/>
      <c r="AU413" s="1560"/>
      <c r="AV413" s="1561"/>
      <c r="AW413" s="1561"/>
      <c r="AX413" s="1561"/>
      <c r="AY413" s="1561"/>
      <c r="AZ413" s="1562"/>
    </row>
    <row r="414" spans="1:52" ht="13.5" customHeight="1">
      <c r="A414" s="814"/>
      <c r="B414" s="1531"/>
      <c r="C414" s="1534"/>
      <c r="D414" s="1531"/>
      <c r="E414" s="1531"/>
      <c r="F414" s="1540" t="s">
        <v>15</v>
      </c>
      <c r="G414" s="1525" t="s">
        <v>22</v>
      </c>
      <c r="H414" s="1523" t="s">
        <v>15</v>
      </c>
      <c r="I414" s="1523" t="s">
        <v>22</v>
      </c>
      <c r="J414" s="1538"/>
      <c r="K414" s="1525" t="s">
        <v>15</v>
      </c>
      <c r="L414" s="1525" t="s">
        <v>22</v>
      </c>
      <c r="M414" s="1523" t="s">
        <v>15</v>
      </c>
      <c r="N414" s="1523" t="s">
        <v>22</v>
      </c>
      <c r="O414" s="1538"/>
      <c r="P414" s="1525" t="s">
        <v>15</v>
      </c>
      <c r="Q414" s="1525" t="s">
        <v>22</v>
      </c>
      <c r="R414" s="1523" t="s">
        <v>15</v>
      </c>
      <c r="S414" s="1523" t="s">
        <v>22</v>
      </c>
      <c r="T414" s="1538"/>
      <c r="U414" s="1525" t="s">
        <v>15</v>
      </c>
      <c r="V414" s="1525" t="s">
        <v>22</v>
      </c>
      <c r="W414" s="1523" t="s">
        <v>15</v>
      </c>
      <c r="X414" s="1523" t="s">
        <v>22</v>
      </c>
      <c r="Y414" s="1538"/>
      <c r="Z414" s="1528"/>
      <c r="AA414" s="1531"/>
      <c r="AB414" s="1534"/>
      <c r="AC414" s="1531"/>
      <c r="AD414" s="1531"/>
      <c r="AE414" s="1310" t="s">
        <v>15</v>
      </c>
      <c r="AF414" s="1523" t="s">
        <v>22</v>
      </c>
      <c r="AG414" s="1523" t="s">
        <v>15</v>
      </c>
      <c r="AH414" s="1523" t="s">
        <v>22</v>
      </c>
      <c r="AI414" s="1538"/>
      <c r="AJ414" s="1523" t="s">
        <v>15</v>
      </c>
      <c r="AK414" s="1523" t="s">
        <v>22</v>
      </c>
      <c r="AL414" s="1523" t="s">
        <v>15</v>
      </c>
      <c r="AM414" s="1523" t="s">
        <v>22</v>
      </c>
      <c r="AN414" s="1538"/>
      <c r="AO414" s="1523" t="s">
        <v>15</v>
      </c>
      <c r="AP414" s="1523" t="s">
        <v>22</v>
      </c>
      <c r="AQ414" s="1523" t="s">
        <v>15</v>
      </c>
      <c r="AR414" s="1523" t="s">
        <v>22</v>
      </c>
      <c r="AS414" s="1538"/>
      <c r="AT414" s="1555"/>
      <c r="AU414" s="1507">
        <f>P411</f>
        <v>44292</v>
      </c>
      <c r="AV414" s="1508"/>
      <c r="AW414" s="1508"/>
      <c r="AX414" s="1508"/>
      <c r="AY414" s="1508"/>
      <c r="AZ414" s="1509"/>
    </row>
    <row r="415" spans="1:52" ht="13.5" customHeight="1">
      <c r="A415" s="815"/>
      <c r="B415" s="1532"/>
      <c r="C415" s="1535"/>
      <c r="D415" s="1532"/>
      <c r="E415" s="1532"/>
      <c r="F415" s="1541"/>
      <c r="G415" s="1526"/>
      <c r="H415" s="1524"/>
      <c r="I415" s="1524"/>
      <c r="J415" s="1539"/>
      <c r="K415" s="1526"/>
      <c r="L415" s="1526"/>
      <c r="M415" s="1524"/>
      <c r="N415" s="1524"/>
      <c r="O415" s="1539"/>
      <c r="P415" s="1526"/>
      <c r="Q415" s="1526"/>
      <c r="R415" s="1524"/>
      <c r="S415" s="1524"/>
      <c r="T415" s="1539"/>
      <c r="U415" s="1526"/>
      <c r="V415" s="1526"/>
      <c r="W415" s="1524"/>
      <c r="X415" s="1524"/>
      <c r="Y415" s="1539"/>
      <c r="Z415" s="1529"/>
      <c r="AA415" s="1532"/>
      <c r="AB415" s="1535"/>
      <c r="AC415" s="1532"/>
      <c r="AD415" s="1532"/>
      <c r="AE415" s="1539"/>
      <c r="AF415" s="1524"/>
      <c r="AG415" s="1524"/>
      <c r="AH415" s="1524"/>
      <c r="AI415" s="1539"/>
      <c r="AJ415" s="1524"/>
      <c r="AK415" s="1524"/>
      <c r="AL415" s="1524"/>
      <c r="AM415" s="1524"/>
      <c r="AN415" s="1539"/>
      <c r="AO415" s="1524"/>
      <c r="AP415" s="1524"/>
      <c r="AQ415" s="1524"/>
      <c r="AR415" s="1524"/>
      <c r="AS415" s="1539"/>
      <c r="AT415" s="1556"/>
      <c r="AU415" s="1510"/>
      <c r="AV415" s="1511"/>
      <c r="AW415" s="1511"/>
      <c r="AX415" s="1511"/>
      <c r="AY415" s="1511"/>
      <c r="AZ415" s="1512"/>
    </row>
    <row r="416" spans="1:52" ht="13.5" customHeight="1">
      <c r="A416" s="816">
        <v>1</v>
      </c>
      <c r="B416" s="1033" t="s">
        <v>229</v>
      </c>
      <c r="C416" s="817" t="s">
        <v>66</v>
      </c>
      <c r="D416" s="818">
        <v>2</v>
      </c>
      <c r="E416" s="819">
        <v>2</v>
      </c>
      <c r="F416" s="857">
        <v>20</v>
      </c>
      <c r="G416" s="821"/>
      <c r="H416" s="822"/>
      <c r="I416" s="823"/>
      <c r="J416" s="824">
        <f t="shared" ref="J416:J462" si="141">SUM(F416:I416)*$E416</f>
        <v>40</v>
      </c>
      <c r="K416" s="857">
        <v>40</v>
      </c>
      <c r="L416" s="825"/>
      <c r="M416" s="826"/>
      <c r="N416" s="827"/>
      <c r="O416" s="824">
        <f>SUM(K416:N416)*$E416</f>
        <v>80</v>
      </c>
      <c r="P416" s="857">
        <v>40</v>
      </c>
      <c r="Q416" s="825"/>
      <c r="R416" s="826"/>
      <c r="S416" s="827"/>
      <c r="T416" s="1034">
        <f t="shared" ref="T416:T458" si="142">SUM(P416:S416)*$E416</f>
        <v>80</v>
      </c>
      <c r="U416" s="853">
        <f>SUM(F416,K416,P416)</f>
        <v>100</v>
      </c>
      <c r="V416" s="825">
        <f>SUM(G416,L416,Q416)</f>
        <v>0</v>
      </c>
      <c r="W416" s="826">
        <f>SUM(H416,M416,R416)</f>
        <v>0</v>
      </c>
      <c r="X416" s="827">
        <f>SUM(I416,N416,S416)</f>
        <v>0</v>
      </c>
      <c r="Y416" s="1034">
        <f>SUM(J416,O416,T416)</f>
        <v>200</v>
      </c>
      <c r="Z416" s="816">
        <f>A416</f>
        <v>1</v>
      </c>
      <c r="AA416" s="1035" t="str">
        <f>B416</f>
        <v>Than trấu</v>
      </c>
      <c r="AB416" s="829" t="str">
        <f>C416</f>
        <v>kg</v>
      </c>
      <c r="AC416" s="830">
        <f>D416</f>
        <v>2</v>
      </c>
      <c r="AD416" s="831">
        <f>E416</f>
        <v>2</v>
      </c>
      <c r="AE416" s="832">
        <f t="shared" ref="AE416:AE432" si="143">AE334+AJ334-AO334</f>
        <v>8966</v>
      </c>
      <c r="AF416" s="832">
        <f t="shared" ref="AF416:AH431" si="144">AF334+AK334-AP334</f>
        <v>0</v>
      </c>
      <c r="AG416" s="832">
        <f t="shared" si="144"/>
        <v>0</v>
      </c>
      <c r="AH416" s="832">
        <f t="shared" si="144"/>
        <v>0</v>
      </c>
      <c r="AI416" s="834">
        <f>SUM(AE416:AH416)*$E416</f>
        <v>17932</v>
      </c>
      <c r="AJ416" s="833"/>
      <c r="AK416" s="827"/>
      <c r="AL416" s="827"/>
      <c r="AM416" s="827"/>
      <c r="AN416" s="834">
        <f t="shared" ref="AN416:AN432" si="145">SUM(AJ416:AM416)*$E416</f>
        <v>0</v>
      </c>
      <c r="AO416" s="825">
        <f t="shared" ref="AO416:AS466" si="146">U416</f>
        <v>100</v>
      </c>
      <c r="AP416" s="825">
        <f t="shared" si="146"/>
        <v>0</v>
      </c>
      <c r="AQ416" s="835">
        <f t="shared" si="146"/>
        <v>0</v>
      </c>
      <c r="AR416" s="835">
        <f t="shared" si="146"/>
        <v>0</v>
      </c>
      <c r="AS416" s="836">
        <f t="shared" si="146"/>
        <v>200</v>
      </c>
      <c r="AT416" s="837">
        <f>IF(AC416&lt;&gt;0,SUM(AO416:AR416)*$AC416-SUM(AO416:AR416)*$AD416,"")</f>
        <v>0</v>
      </c>
      <c r="AU416" s="1513" t="s">
        <v>847</v>
      </c>
      <c r="AV416" s="1514"/>
      <c r="AW416" s="1514"/>
      <c r="AX416" s="1514"/>
      <c r="AY416" s="1514"/>
      <c r="AZ416" s="1515"/>
    </row>
    <row r="417" spans="1:52" ht="13.5" customHeight="1">
      <c r="A417" s="838">
        <f>IF(B417&lt;&gt;"",MAX($A415:$A416)+1,"")</f>
        <v>2</v>
      </c>
      <c r="B417" s="1036" t="s">
        <v>848</v>
      </c>
      <c r="C417" s="817" t="s">
        <v>66</v>
      </c>
      <c r="D417" s="839">
        <v>2</v>
      </c>
      <c r="E417" s="840">
        <v>2</v>
      </c>
      <c r="F417" s="828"/>
      <c r="G417" s="841"/>
      <c r="H417" s="842"/>
      <c r="I417" s="842"/>
      <c r="J417" s="824">
        <f t="shared" si="141"/>
        <v>0</v>
      </c>
      <c r="K417" s="832"/>
      <c r="L417" s="825"/>
      <c r="M417" s="827"/>
      <c r="N417" s="827"/>
      <c r="O417" s="824">
        <f>SUM(K417:N417)*$E417</f>
        <v>0</v>
      </c>
      <c r="P417" s="843"/>
      <c r="Q417" s="825"/>
      <c r="R417" s="827"/>
      <c r="S417" s="827"/>
      <c r="T417" s="846">
        <f t="shared" si="142"/>
        <v>0</v>
      </c>
      <c r="U417" s="828">
        <f t="shared" ref="U417:Y432" si="147">SUM(F417,K417,P417)</f>
        <v>0</v>
      </c>
      <c r="V417" s="825">
        <f t="shared" si="147"/>
        <v>0</v>
      </c>
      <c r="W417" s="827">
        <f t="shared" si="147"/>
        <v>0</v>
      </c>
      <c r="X417" s="827">
        <f t="shared" si="147"/>
        <v>0</v>
      </c>
      <c r="Y417" s="824">
        <f>SUM(J417,O417,T417)</f>
        <v>0</v>
      </c>
      <c r="Z417" s="838">
        <f>A417</f>
        <v>2</v>
      </c>
      <c r="AA417" s="1037" t="str">
        <f t="shared" ref="AA417:AD480" si="148">B417</f>
        <v>Củi gỗ</v>
      </c>
      <c r="AB417" s="844" t="str">
        <f t="shared" si="148"/>
        <v>kg</v>
      </c>
      <c r="AC417" s="845">
        <f t="shared" si="148"/>
        <v>2</v>
      </c>
      <c r="AD417" s="846">
        <f t="shared" si="148"/>
        <v>2</v>
      </c>
      <c r="AE417" s="832">
        <f t="shared" si="143"/>
        <v>1980</v>
      </c>
      <c r="AF417" s="832">
        <f t="shared" si="144"/>
        <v>0</v>
      </c>
      <c r="AG417" s="832">
        <f t="shared" si="144"/>
        <v>0</v>
      </c>
      <c r="AH417" s="832">
        <f t="shared" si="144"/>
        <v>0</v>
      </c>
      <c r="AI417" s="824">
        <f t="shared" ref="AI417:AI480" si="149">SUM(AE417:AH417)*$E417</f>
        <v>3960</v>
      </c>
      <c r="AJ417" s="848"/>
      <c r="AK417" s="827"/>
      <c r="AL417" s="847"/>
      <c r="AM417" s="827"/>
      <c r="AN417" s="849">
        <f t="shared" si="145"/>
        <v>0</v>
      </c>
      <c r="AO417" s="825">
        <f t="shared" si="146"/>
        <v>0</v>
      </c>
      <c r="AP417" s="825">
        <f t="shared" si="146"/>
        <v>0</v>
      </c>
      <c r="AQ417" s="825">
        <f t="shared" si="146"/>
        <v>0</v>
      </c>
      <c r="AR417" s="825">
        <f t="shared" si="146"/>
        <v>0</v>
      </c>
      <c r="AS417" s="825">
        <f t="shared" si="146"/>
        <v>0</v>
      </c>
      <c r="AT417" s="850">
        <f>IF(AC417&lt;&gt;0,SUM(AO417:AR417)*$AC417-SUM(AO417:AR417)*$AD417,"")</f>
        <v>0</v>
      </c>
      <c r="AU417" s="1516" t="s">
        <v>827</v>
      </c>
      <c r="AV417" s="1517"/>
      <c r="AW417" s="1517"/>
      <c r="AX417" s="1517"/>
      <c r="AY417" s="1517"/>
      <c r="AZ417" s="851"/>
    </row>
    <row r="418" spans="1:52" ht="13.5" customHeight="1">
      <c r="A418" s="838">
        <f t="shared" ref="A418:A461" si="150">IF(B418&lt;&gt;"",MAX($A416:$A417)+1,"")</f>
        <v>3</v>
      </c>
      <c r="B418" s="1033" t="s">
        <v>849</v>
      </c>
      <c r="C418" s="817" t="s">
        <v>66</v>
      </c>
      <c r="D418" s="818">
        <v>12.6</v>
      </c>
      <c r="E418" s="852">
        <v>12.6</v>
      </c>
      <c r="F418" s="853">
        <v>20</v>
      </c>
      <c r="G418" s="854"/>
      <c r="H418" s="855"/>
      <c r="I418" s="842"/>
      <c r="J418" s="824">
        <f t="shared" si="141"/>
        <v>252</v>
      </c>
      <c r="K418" s="856">
        <v>34</v>
      </c>
      <c r="L418" s="825"/>
      <c r="M418" s="826"/>
      <c r="N418" s="827"/>
      <c r="O418" s="824">
        <f>SUM(K418:N418)*$E418</f>
        <v>428.4</v>
      </c>
      <c r="P418" s="857">
        <v>34</v>
      </c>
      <c r="Q418" s="825"/>
      <c r="R418" s="826"/>
      <c r="S418" s="827"/>
      <c r="T418" s="846">
        <f t="shared" si="142"/>
        <v>428.4</v>
      </c>
      <c r="U418" s="853">
        <f t="shared" si="147"/>
        <v>88</v>
      </c>
      <c r="V418" s="825">
        <f t="shared" si="147"/>
        <v>0</v>
      </c>
      <c r="W418" s="826">
        <f t="shared" si="147"/>
        <v>0</v>
      </c>
      <c r="X418" s="827">
        <f t="shared" si="147"/>
        <v>0</v>
      </c>
      <c r="Y418" s="824">
        <f t="shared" si="147"/>
        <v>1108.8</v>
      </c>
      <c r="Z418" s="838">
        <f t="shared" ref="Z418:Z481" si="151">A418</f>
        <v>3</v>
      </c>
      <c r="AA418" s="1037" t="str">
        <f t="shared" si="148"/>
        <v>Gạo X 23</v>
      </c>
      <c r="AB418" s="844" t="str">
        <f t="shared" si="148"/>
        <v>kg</v>
      </c>
      <c r="AC418" s="845">
        <f t="shared" si="148"/>
        <v>12.6</v>
      </c>
      <c r="AD418" s="858">
        <f t="shared" si="148"/>
        <v>12.6</v>
      </c>
      <c r="AE418" s="832">
        <f t="shared" si="143"/>
        <v>4048</v>
      </c>
      <c r="AF418" s="832">
        <f t="shared" si="144"/>
        <v>0</v>
      </c>
      <c r="AG418" s="832">
        <f t="shared" si="144"/>
        <v>0</v>
      </c>
      <c r="AH418" s="832">
        <f t="shared" si="144"/>
        <v>0</v>
      </c>
      <c r="AI418" s="824">
        <f t="shared" si="149"/>
        <v>51004.799999999996</v>
      </c>
      <c r="AJ418" s="848"/>
      <c r="AK418" s="827"/>
      <c r="AL418" s="827"/>
      <c r="AM418" s="827"/>
      <c r="AN418" s="849">
        <f t="shared" si="145"/>
        <v>0</v>
      </c>
      <c r="AO418" s="825">
        <f t="shared" si="146"/>
        <v>88</v>
      </c>
      <c r="AP418" s="825">
        <f t="shared" si="146"/>
        <v>0</v>
      </c>
      <c r="AQ418" s="825">
        <f t="shared" si="146"/>
        <v>0</v>
      </c>
      <c r="AR418" s="825">
        <f t="shared" si="146"/>
        <v>0</v>
      </c>
      <c r="AS418" s="825">
        <f t="shared" si="146"/>
        <v>1108.8</v>
      </c>
      <c r="AT418" s="850">
        <f t="shared" ref="AT418:AT480" si="152">IF(AC418&lt;&gt;0,SUM(AO418:AR418)*$AC418-SUM(AO418:AR418)*$AD418,"")</f>
        <v>0</v>
      </c>
      <c r="AU418" s="859" t="s">
        <v>828</v>
      </c>
      <c r="AV418" s="1519">
        <v>78</v>
      </c>
      <c r="AW418" s="1519"/>
      <c r="AX418" s="860"/>
      <c r="AY418" s="861"/>
      <c r="AZ418" s="862" t="s">
        <v>829</v>
      </c>
    </row>
    <row r="419" spans="1:52" ht="13.5" customHeight="1">
      <c r="A419" s="838">
        <f t="shared" si="150"/>
        <v>4</v>
      </c>
      <c r="B419" s="1038" t="s">
        <v>850</v>
      </c>
      <c r="C419" s="817" t="s">
        <v>389</v>
      </c>
      <c r="D419" s="839">
        <v>10</v>
      </c>
      <c r="E419" s="819">
        <v>10</v>
      </c>
      <c r="F419" s="825"/>
      <c r="G419" s="909"/>
      <c r="H419" s="863"/>
      <c r="I419" s="842"/>
      <c r="J419" s="824">
        <f t="shared" si="141"/>
        <v>0</v>
      </c>
      <c r="K419" s="864"/>
      <c r="L419" s="825"/>
      <c r="M419" s="827"/>
      <c r="N419" s="827"/>
      <c r="O419" s="824">
        <f t="shared" ref="O419:O480" si="153">SUM(K419:N419)*$E419</f>
        <v>0</v>
      </c>
      <c r="P419" s="865"/>
      <c r="Q419" s="825"/>
      <c r="R419" s="827"/>
      <c r="S419" s="827"/>
      <c r="T419" s="846">
        <f t="shared" si="142"/>
        <v>0</v>
      </c>
      <c r="U419" s="825">
        <f t="shared" si="147"/>
        <v>0</v>
      </c>
      <c r="V419" s="825">
        <f t="shared" si="147"/>
        <v>0</v>
      </c>
      <c r="W419" s="827">
        <f t="shared" si="147"/>
        <v>0</v>
      </c>
      <c r="X419" s="827">
        <f t="shared" si="147"/>
        <v>0</v>
      </c>
      <c r="Y419" s="824">
        <f t="shared" si="147"/>
        <v>0</v>
      </c>
      <c r="Z419" s="838">
        <f t="shared" si="151"/>
        <v>4</v>
      </c>
      <c r="AA419" s="1037" t="str">
        <f t="shared" si="148"/>
        <v>Bột súp</v>
      </c>
      <c r="AB419" s="844" t="str">
        <f t="shared" si="148"/>
        <v>lít</v>
      </c>
      <c r="AC419" s="845">
        <f t="shared" si="148"/>
        <v>10</v>
      </c>
      <c r="AD419" s="858">
        <f t="shared" si="148"/>
        <v>10</v>
      </c>
      <c r="AE419" s="832">
        <f t="shared" si="143"/>
        <v>0</v>
      </c>
      <c r="AF419" s="832">
        <f t="shared" si="144"/>
        <v>0</v>
      </c>
      <c r="AG419" s="832">
        <f t="shared" si="144"/>
        <v>4</v>
      </c>
      <c r="AH419" s="832">
        <f t="shared" si="144"/>
        <v>0</v>
      </c>
      <c r="AI419" s="824">
        <f t="shared" si="149"/>
        <v>40</v>
      </c>
      <c r="AJ419" s="848"/>
      <c r="AK419" s="866"/>
      <c r="AM419" s="827"/>
      <c r="AN419" s="849">
        <f t="shared" si="145"/>
        <v>0</v>
      </c>
      <c r="AO419" s="825">
        <f t="shared" si="146"/>
        <v>0</v>
      </c>
      <c r="AP419" s="825">
        <f t="shared" si="146"/>
        <v>0</v>
      </c>
      <c r="AQ419" s="825">
        <f t="shared" si="146"/>
        <v>0</v>
      </c>
      <c r="AR419" s="825">
        <f t="shared" si="146"/>
        <v>0</v>
      </c>
      <c r="AS419" s="825">
        <f t="shared" si="146"/>
        <v>0</v>
      </c>
      <c r="AT419" s="850">
        <f t="shared" si="152"/>
        <v>0</v>
      </c>
      <c r="AU419" s="867" t="s">
        <v>830</v>
      </c>
      <c r="AV419" s="868">
        <f>F484</f>
        <v>115</v>
      </c>
      <c r="AW419" s="861" t="s">
        <v>27</v>
      </c>
      <c r="AX419" s="869">
        <f>H484</f>
        <v>14</v>
      </c>
      <c r="AY419" s="861" t="s">
        <v>28</v>
      </c>
      <c r="AZ419" s="870">
        <f>AX419*AV419</f>
        <v>1610</v>
      </c>
    </row>
    <row r="420" spans="1:52" ht="13.5" customHeight="1">
      <c r="A420" s="838">
        <f t="shared" si="150"/>
        <v>5</v>
      </c>
      <c r="B420" s="1039" t="s">
        <v>851</v>
      </c>
      <c r="C420" s="817" t="s">
        <v>389</v>
      </c>
      <c r="D420" s="839">
        <v>30</v>
      </c>
      <c r="E420" s="871">
        <v>25</v>
      </c>
      <c r="F420" s="825"/>
      <c r="G420" s="909">
        <v>2</v>
      </c>
      <c r="H420" s="863"/>
      <c r="I420" s="842"/>
      <c r="J420" s="824">
        <f t="shared" si="141"/>
        <v>50</v>
      </c>
      <c r="K420" s="864"/>
      <c r="L420" s="853">
        <v>3</v>
      </c>
      <c r="M420" s="827"/>
      <c r="N420" s="827"/>
      <c r="O420" s="824">
        <f t="shared" si="153"/>
        <v>75</v>
      </c>
      <c r="P420" s="865"/>
      <c r="Q420" s="853">
        <v>3</v>
      </c>
      <c r="R420" s="827"/>
      <c r="S420" s="827"/>
      <c r="T420" s="846">
        <f t="shared" si="142"/>
        <v>75</v>
      </c>
      <c r="U420" s="825">
        <f t="shared" si="147"/>
        <v>0</v>
      </c>
      <c r="V420" s="853">
        <f t="shared" si="147"/>
        <v>8</v>
      </c>
      <c r="W420" s="827">
        <f t="shared" si="147"/>
        <v>0</v>
      </c>
      <c r="X420" s="827">
        <f t="shared" si="147"/>
        <v>0</v>
      </c>
      <c r="Y420" s="824">
        <f t="shared" si="147"/>
        <v>200</v>
      </c>
      <c r="Z420" s="838">
        <f t="shared" si="151"/>
        <v>5</v>
      </c>
      <c r="AA420" s="1037" t="str">
        <f t="shared" si="148"/>
        <v>Nmắm thường</v>
      </c>
      <c r="AB420" s="844" t="str">
        <f t="shared" si="148"/>
        <v>lít</v>
      </c>
      <c r="AC420" s="845">
        <f t="shared" si="148"/>
        <v>30</v>
      </c>
      <c r="AD420" s="858">
        <f t="shared" si="148"/>
        <v>25</v>
      </c>
      <c r="AE420" s="832">
        <f t="shared" si="143"/>
        <v>0</v>
      </c>
      <c r="AF420" s="832">
        <f t="shared" si="144"/>
        <v>28</v>
      </c>
      <c r="AG420" s="832">
        <f t="shared" si="144"/>
        <v>0</v>
      </c>
      <c r="AH420" s="832">
        <f t="shared" si="144"/>
        <v>0</v>
      </c>
      <c r="AI420" s="824">
        <f t="shared" si="149"/>
        <v>700</v>
      </c>
      <c r="AJ420" s="848"/>
      <c r="AK420" s="873"/>
      <c r="AL420" s="827"/>
      <c r="AM420" s="827"/>
      <c r="AN420" s="849">
        <f t="shared" si="145"/>
        <v>0</v>
      </c>
      <c r="AO420" s="825">
        <f t="shared" si="146"/>
        <v>0</v>
      </c>
      <c r="AP420" s="825">
        <f t="shared" si="146"/>
        <v>8</v>
      </c>
      <c r="AQ420" s="825">
        <f t="shared" si="146"/>
        <v>0</v>
      </c>
      <c r="AR420" s="825">
        <f t="shared" si="146"/>
        <v>0</v>
      </c>
      <c r="AS420" s="825">
        <f t="shared" si="146"/>
        <v>200</v>
      </c>
      <c r="AT420" s="850">
        <f t="shared" si="152"/>
        <v>40</v>
      </c>
      <c r="AU420" s="867" t="s">
        <v>831</v>
      </c>
      <c r="AV420" s="874">
        <f>F485</f>
        <v>115</v>
      </c>
      <c r="AW420" s="861" t="s">
        <v>27</v>
      </c>
      <c r="AX420" s="869">
        <v>32</v>
      </c>
      <c r="AY420" s="861" t="s">
        <v>28</v>
      </c>
      <c r="AZ420" s="870">
        <f>AX420*AV420</f>
        <v>3680</v>
      </c>
    </row>
    <row r="421" spans="1:52" ht="13.5" customHeight="1">
      <c r="A421" s="838">
        <f t="shared" si="150"/>
        <v>6</v>
      </c>
      <c r="B421" s="1039" t="s">
        <v>496</v>
      </c>
      <c r="C421" s="817" t="s">
        <v>852</v>
      </c>
      <c r="D421" s="839">
        <v>42</v>
      </c>
      <c r="E421" s="875">
        <v>42</v>
      </c>
      <c r="F421" s="825"/>
      <c r="G421" s="854"/>
      <c r="H421" s="827">
        <v>0.3</v>
      </c>
      <c r="I421" s="842"/>
      <c r="J421" s="824">
        <f t="shared" si="141"/>
        <v>12.6</v>
      </c>
      <c r="K421" s="864"/>
      <c r="L421" s="825"/>
      <c r="M421" s="876">
        <v>0.8</v>
      </c>
      <c r="N421" s="827"/>
      <c r="O421" s="824">
        <f t="shared" si="153"/>
        <v>33.6</v>
      </c>
      <c r="P421" s="865"/>
      <c r="Q421" s="825"/>
      <c r="R421" s="877">
        <v>0.8</v>
      </c>
      <c r="S421" s="827"/>
      <c r="T421" s="846">
        <f t="shared" si="142"/>
        <v>33.6</v>
      </c>
      <c r="U421" s="825">
        <f t="shared" si="147"/>
        <v>0</v>
      </c>
      <c r="V421" s="825">
        <f t="shared" si="147"/>
        <v>0</v>
      </c>
      <c r="W421" s="827">
        <f t="shared" si="147"/>
        <v>1.9000000000000001</v>
      </c>
      <c r="X421" s="827">
        <f t="shared" si="147"/>
        <v>0</v>
      </c>
      <c r="Y421" s="824">
        <f t="shared" si="147"/>
        <v>79.800000000000011</v>
      </c>
      <c r="Z421" s="838">
        <f t="shared" si="151"/>
        <v>6</v>
      </c>
      <c r="AA421" s="1040" t="str">
        <f t="shared" si="148"/>
        <v>Mì chính VEDAN</v>
      </c>
      <c r="AB421" s="844" t="str">
        <f t="shared" si="148"/>
        <v>Kg</v>
      </c>
      <c r="AC421" s="845">
        <f t="shared" si="148"/>
        <v>42</v>
      </c>
      <c r="AD421" s="858">
        <f t="shared" si="148"/>
        <v>42</v>
      </c>
      <c r="AE421" s="832">
        <f t="shared" si="143"/>
        <v>0</v>
      </c>
      <c r="AF421" s="832">
        <f t="shared" si="144"/>
        <v>0</v>
      </c>
      <c r="AG421" s="832">
        <f t="shared" si="144"/>
        <v>10.500000000000002</v>
      </c>
      <c r="AH421" s="832">
        <f t="shared" si="144"/>
        <v>0</v>
      </c>
      <c r="AI421" s="824">
        <f t="shared" si="149"/>
        <v>441.00000000000006</v>
      </c>
      <c r="AJ421" s="879"/>
      <c r="AK421" s="827"/>
      <c r="AL421" s="878"/>
      <c r="AM421" s="827"/>
      <c r="AN421" s="849">
        <f t="shared" si="145"/>
        <v>0</v>
      </c>
      <c r="AO421" s="825">
        <f t="shared" si="146"/>
        <v>0</v>
      </c>
      <c r="AP421" s="825">
        <f t="shared" si="146"/>
        <v>0</v>
      </c>
      <c r="AQ421" s="825">
        <f t="shared" si="146"/>
        <v>1.9000000000000001</v>
      </c>
      <c r="AR421" s="825">
        <f t="shared" si="146"/>
        <v>0</v>
      </c>
      <c r="AS421" s="825">
        <f t="shared" si="146"/>
        <v>79.800000000000011</v>
      </c>
      <c r="AT421" s="850">
        <f t="shared" si="152"/>
        <v>0</v>
      </c>
      <c r="AU421" s="880" t="s">
        <v>832</v>
      </c>
      <c r="AV421" s="874">
        <f>F486</f>
        <v>115</v>
      </c>
      <c r="AW421" s="861" t="s">
        <v>27</v>
      </c>
      <c r="AX421" s="869">
        <v>32</v>
      </c>
      <c r="AY421" s="861" t="s">
        <v>28</v>
      </c>
      <c r="AZ421" s="870">
        <f>AX421*AV421</f>
        <v>3680</v>
      </c>
    </row>
    <row r="422" spans="1:52" ht="13.5" customHeight="1">
      <c r="A422" s="838">
        <f t="shared" si="150"/>
        <v>7</v>
      </c>
      <c r="B422" s="1036" t="s">
        <v>43</v>
      </c>
      <c r="C422" s="881" t="s">
        <v>66</v>
      </c>
      <c r="D422" s="882">
        <v>3.5</v>
      </c>
      <c r="E422" s="883">
        <v>3.5</v>
      </c>
      <c r="F422" s="884"/>
      <c r="G422" s="854"/>
      <c r="H422" s="885">
        <v>1</v>
      </c>
      <c r="I422" s="842"/>
      <c r="J422" s="824">
        <f t="shared" si="141"/>
        <v>3.5</v>
      </c>
      <c r="K422" s="864"/>
      <c r="L422" s="825"/>
      <c r="M422" s="876">
        <v>1.5</v>
      </c>
      <c r="N422" s="827"/>
      <c r="O422" s="824">
        <f t="shared" si="153"/>
        <v>5.25</v>
      </c>
      <c r="P422" s="865" t="s">
        <v>883</v>
      </c>
      <c r="Q422" s="825"/>
      <c r="R422" s="877">
        <v>1.5</v>
      </c>
      <c r="S422" s="827"/>
      <c r="T422" s="846">
        <f t="shared" si="142"/>
        <v>5.25</v>
      </c>
      <c r="U422" s="825">
        <f>SUM(F422,K422,P422)</f>
        <v>0</v>
      </c>
      <c r="V422" s="825"/>
      <c r="W422" s="827">
        <f t="shared" si="147"/>
        <v>4</v>
      </c>
      <c r="X422" s="827">
        <f t="shared" si="147"/>
        <v>0</v>
      </c>
      <c r="Y422" s="824">
        <f t="shared" si="147"/>
        <v>14</v>
      </c>
      <c r="Z422" s="838">
        <f t="shared" si="151"/>
        <v>7</v>
      </c>
      <c r="AA422" s="1040" t="str">
        <f t="shared" si="148"/>
        <v>Muối trắng</v>
      </c>
      <c r="AB422" s="844" t="str">
        <f t="shared" si="148"/>
        <v>kg</v>
      </c>
      <c r="AC422" s="845">
        <f t="shared" si="148"/>
        <v>3.5</v>
      </c>
      <c r="AD422" s="858">
        <f t="shared" si="148"/>
        <v>3.5</v>
      </c>
      <c r="AE422" s="832">
        <f t="shared" si="143"/>
        <v>0</v>
      </c>
      <c r="AF422" s="832">
        <f t="shared" si="144"/>
        <v>0</v>
      </c>
      <c r="AG422" s="832">
        <f t="shared" si="144"/>
        <v>58</v>
      </c>
      <c r="AH422" s="832">
        <f t="shared" si="144"/>
        <v>0</v>
      </c>
      <c r="AI422" s="824">
        <f t="shared" si="149"/>
        <v>203</v>
      </c>
      <c r="AJ422" s="879"/>
      <c r="AK422" s="827"/>
      <c r="AL422" s="878"/>
      <c r="AM422" s="827"/>
      <c r="AN422" s="849">
        <f t="shared" si="145"/>
        <v>0</v>
      </c>
      <c r="AO422" s="825">
        <f t="shared" si="146"/>
        <v>0</v>
      </c>
      <c r="AP422" s="825">
        <f t="shared" si="146"/>
        <v>0</v>
      </c>
      <c r="AQ422" s="825">
        <f t="shared" si="146"/>
        <v>4</v>
      </c>
      <c r="AR422" s="825">
        <f t="shared" si="146"/>
        <v>0</v>
      </c>
      <c r="AS422" s="825">
        <f t="shared" si="146"/>
        <v>14</v>
      </c>
      <c r="AT422" s="850">
        <f t="shared" si="152"/>
        <v>0</v>
      </c>
      <c r="AU422" s="886" t="s">
        <v>833</v>
      </c>
      <c r="AV422" s="1519">
        <v>62</v>
      </c>
      <c r="AW422" s="1519"/>
      <c r="AX422" s="887"/>
      <c r="AY422" s="861"/>
      <c r="AZ422" s="862" t="s">
        <v>829</v>
      </c>
    </row>
    <row r="423" spans="1:52" ht="13.5" customHeight="1">
      <c r="A423" s="838">
        <f t="shared" si="150"/>
        <v>8</v>
      </c>
      <c r="B423" s="1039" t="s">
        <v>618</v>
      </c>
      <c r="C423" s="817" t="s">
        <v>66</v>
      </c>
      <c r="D423" s="839">
        <v>35</v>
      </c>
      <c r="E423" s="852">
        <v>35</v>
      </c>
      <c r="F423" s="825"/>
      <c r="G423" s="854"/>
      <c r="H423" s="827">
        <v>0.4</v>
      </c>
      <c r="I423" s="842"/>
      <c r="J423" s="824">
        <f t="shared" si="141"/>
        <v>14</v>
      </c>
      <c r="K423" s="864"/>
      <c r="L423" s="825"/>
      <c r="M423" s="876">
        <v>0.8</v>
      </c>
      <c r="N423" s="827"/>
      <c r="O423" s="824">
        <f t="shared" si="153"/>
        <v>28</v>
      </c>
      <c r="P423" s="864"/>
      <c r="Q423" s="825"/>
      <c r="R423" s="876">
        <v>0.8</v>
      </c>
      <c r="S423" s="827"/>
      <c r="T423" s="846">
        <f t="shared" si="142"/>
        <v>28</v>
      </c>
      <c r="U423" s="825">
        <f>SUM(F423,K423,P423)</f>
        <v>0</v>
      </c>
      <c r="V423" s="825">
        <f t="shared" ref="V423:Y474" si="154">SUM(G423,L423,Q423)</f>
        <v>0</v>
      </c>
      <c r="W423" s="827">
        <f t="shared" si="147"/>
        <v>2</v>
      </c>
      <c r="X423" s="827">
        <f t="shared" si="147"/>
        <v>0</v>
      </c>
      <c r="Y423" s="824">
        <f t="shared" si="147"/>
        <v>70</v>
      </c>
      <c r="Z423" s="838">
        <f t="shared" si="151"/>
        <v>8</v>
      </c>
      <c r="AA423" s="1040" t="str">
        <f t="shared" si="148"/>
        <v xml:space="preserve">Tỏi khô </v>
      </c>
      <c r="AB423" s="844" t="str">
        <f t="shared" si="148"/>
        <v>kg</v>
      </c>
      <c r="AC423" s="845">
        <f t="shared" si="148"/>
        <v>35</v>
      </c>
      <c r="AD423" s="858">
        <f t="shared" si="148"/>
        <v>35</v>
      </c>
      <c r="AE423" s="832">
        <f t="shared" si="143"/>
        <v>0</v>
      </c>
      <c r="AF423" s="832">
        <f t="shared" si="144"/>
        <v>0</v>
      </c>
      <c r="AG423" s="832">
        <f t="shared" si="144"/>
        <v>8</v>
      </c>
      <c r="AH423" s="832">
        <f t="shared" si="144"/>
        <v>0</v>
      </c>
      <c r="AI423" s="824">
        <f t="shared" si="149"/>
        <v>280</v>
      </c>
      <c r="AJ423" s="879"/>
      <c r="AK423" s="827"/>
      <c r="AL423" s="878"/>
      <c r="AM423" s="827"/>
      <c r="AN423" s="849">
        <f t="shared" si="145"/>
        <v>0</v>
      </c>
      <c r="AO423" s="825">
        <f t="shared" si="146"/>
        <v>0</v>
      </c>
      <c r="AP423" s="825">
        <f t="shared" si="146"/>
        <v>0</v>
      </c>
      <c r="AQ423" s="825">
        <f t="shared" si="146"/>
        <v>2</v>
      </c>
      <c r="AR423" s="825">
        <f t="shared" si="146"/>
        <v>0</v>
      </c>
      <c r="AS423" s="825">
        <f t="shared" si="146"/>
        <v>70</v>
      </c>
      <c r="AT423" s="850">
        <f t="shared" si="152"/>
        <v>0</v>
      </c>
      <c r="AU423" s="880" t="s">
        <v>830</v>
      </c>
      <c r="AV423" s="868">
        <f>K484</f>
        <v>13</v>
      </c>
      <c r="AW423" s="861" t="s">
        <v>27</v>
      </c>
      <c r="AX423" s="888">
        <f>M484</f>
        <v>14</v>
      </c>
      <c r="AY423" s="861" t="s">
        <v>28</v>
      </c>
      <c r="AZ423" s="870">
        <f>AX423*AV423</f>
        <v>182</v>
      </c>
    </row>
    <row r="424" spans="1:52" ht="13.5" customHeight="1">
      <c r="A424" s="838">
        <f t="shared" si="150"/>
        <v>9</v>
      </c>
      <c r="B424" s="1039" t="s">
        <v>44</v>
      </c>
      <c r="C424" s="817" t="s">
        <v>66</v>
      </c>
      <c r="D424" s="839">
        <v>20</v>
      </c>
      <c r="E424" s="852">
        <v>20</v>
      </c>
      <c r="F424" s="825"/>
      <c r="G424" s="854"/>
      <c r="H424" s="827">
        <v>0.4</v>
      </c>
      <c r="I424" s="842"/>
      <c r="J424" s="824">
        <f t="shared" si="141"/>
        <v>8</v>
      </c>
      <c r="K424" s="864"/>
      <c r="L424" s="825"/>
      <c r="M424" s="876">
        <v>0.8</v>
      </c>
      <c r="N424" s="827"/>
      <c r="O424" s="824">
        <f t="shared" si="153"/>
        <v>16</v>
      </c>
      <c r="P424" s="825"/>
      <c r="Q424" s="825" t="s">
        <v>884</v>
      </c>
      <c r="R424" s="876">
        <v>0.8</v>
      </c>
      <c r="S424" s="827"/>
      <c r="T424" s="846">
        <f t="shared" si="142"/>
        <v>16</v>
      </c>
      <c r="U424" s="825">
        <f>SUM(F424,K424,P424)</f>
        <v>0</v>
      </c>
      <c r="V424" s="825">
        <f t="shared" si="154"/>
        <v>0</v>
      </c>
      <c r="W424" s="827">
        <f t="shared" si="147"/>
        <v>2</v>
      </c>
      <c r="X424" s="827">
        <f t="shared" si="147"/>
        <v>0</v>
      </c>
      <c r="Y424" s="824">
        <f t="shared" si="147"/>
        <v>40</v>
      </c>
      <c r="Z424" s="838">
        <f t="shared" si="151"/>
        <v>9</v>
      </c>
      <c r="AA424" s="1040" t="str">
        <f t="shared" si="148"/>
        <v>Hành củ</v>
      </c>
      <c r="AB424" s="844" t="str">
        <f t="shared" si="148"/>
        <v>kg</v>
      </c>
      <c r="AC424" s="845">
        <f t="shared" si="148"/>
        <v>20</v>
      </c>
      <c r="AD424" s="858">
        <f t="shared" si="148"/>
        <v>20</v>
      </c>
      <c r="AE424" s="832">
        <f t="shared" si="143"/>
        <v>0</v>
      </c>
      <c r="AF424" s="832">
        <f t="shared" si="144"/>
        <v>0</v>
      </c>
      <c r="AG424" s="832">
        <f t="shared" si="144"/>
        <v>8</v>
      </c>
      <c r="AH424" s="832">
        <f t="shared" si="144"/>
        <v>0</v>
      </c>
      <c r="AI424" s="824">
        <f t="shared" si="149"/>
        <v>160</v>
      </c>
      <c r="AJ424" s="879"/>
      <c r="AK424" s="827"/>
      <c r="AL424" s="878"/>
      <c r="AM424" s="827"/>
      <c r="AN424" s="889">
        <f t="shared" si="145"/>
        <v>0</v>
      </c>
      <c r="AO424" s="825">
        <f t="shared" si="146"/>
        <v>0</v>
      </c>
      <c r="AP424" s="825">
        <f t="shared" si="146"/>
        <v>0</v>
      </c>
      <c r="AQ424" s="825">
        <f t="shared" si="146"/>
        <v>2</v>
      </c>
      <c r="AR424" s="825">
        <f t="shared" si="146"/>
        <v>0</v>
      </c>
      <c r="AS424" s="825">
        <f t="shared" si="146"/>
        <v>40</v>
      </c>
      <c r="AT424" s="850">
        <f t="shared" si="152"/>
        <v>0</v>
      </c>
      <c r="AU424" s="880" t="s">
        <v>831</v>
      </c>
      <c r="AV424" s="868">
        <f>K485</f>
        <v>13</v>
      </c>
      <c r="AW424" s="861" t="s">
        <v>27</v>
      </c>
      <c r="AX424" s="888">
        <v>24</v>
      </c>
      <c r="AY424" s="861" t="s">
        <v>28</v>
      </c>
      <c r="AZ424" s="870">
        <f>AX424*AV424</f>
        <v>312</v>
      </c>
    </row>
    <row r="425" spans="1:52" ht="13.5" customHeight="1">
      <c r="A425" s="838">
        <f t="shared" si="150"/>
        <v>10</v>
      </c>
      <c r="B425" s="1039" t="s">
        <v>593</v>
      </c>
      <c r="C425" s="817" t="s">
        <v>389</v>
      </c>
      <c r="D425" s="839">
        <v>22</v>
      </c>
      <c r="E425" s="852">
        <v>22</v>
      </c>
      <c r="F425" s="825"/>
      <c r="G425" s="854"/>
      <c r="H425" s="827">
        <v>1</v>
      </c>
      <c r="I425" s="842"/>
      <c r="J425" s="824">
        <f t="shared" si="141"/>
        <v>22</v>
      </c>
      <c r="K425" s="864"/>
      <c r="L425" s="825"/>
      <c r="M425" s="876">
        <v>1</v>
      </c>
      <c r="N425" s="827"/>
      <c r="O425" s="824">
        <f t="shared" si="153"/>
        <v>22</v>
      </c>
      <c r="P425" s="865"/>
      <c r="Q425" s="825"/>
      <c r="R425" s="890">
        <v>1</v>
      </c>
      <c r="S425" s="827"/>
      <c r="T425" s="846">
        <f t="shared" si="142"/>
        <v>22</v>
      </c>
      <c r="U425" s="825">
        <f>SUM(F425,K425,P425)</f>
        <v>0</v>
      </c>
      <c r="V425" s="825">
        <f t="shared" si="154"/>
        <v>0</v>
      </c>
      <c r="W425" s="827">
        <f t="shared" si="147"/>
        <v>3</v>
      </c>
      <c r="X425" s="827">
        <f t="shared" si="147"/>
        <v>0</v>
      </c>
      <c r="Y425" s="824">
        <f t="shared" si="147"/>
        <v>66</v>
      </c>
      <c r="Z425" s="838">
        <f t="shared" si="151"/>
        <v>10</v>
      </c>
      <c r="AA425" s="1040" t="str">
        <f t="shared" si="148"/>
        <v>Dầu ăn Mavela</v>
      </c>
      <c r="AB425" s="844" t="str">
        <f t="shared" si="148"/>
        <v>lít</v>
      </c>
      <c r="AC425" s="845">
        <f t="shared" si="148"/>
        <v>22</v>
      </c>
      <c r="AD425" s="858">
        <f t="shared" si="148"/>
        <v>22</v>
      </c>
      <c r="AE425" s="832">
        <f t="shared" si="143"/>
        <v>0</v>
      </c>
      <c r="AF425" s="832">
        <f t="shared" si="144"/>
        <v>0</v>
      </c>
      <c r="AG425" s="832">
        <f t="shared" si="144"/>
        <v>7</v>
      </c>
      <c r="AH425" s="832">
        <f t="shared" si="144"/>
        <v>0</v>
      </c>
      <c r="AI425" s="824">
        <f t="shared" si="149"/>
        <v>154</v>
      </c>
      <c r="AJ425" s="879"/>
      <c r="AK425" s="827"/>
      <c r="AL425" s="878"/>
      <c r="AM425" s="827"/>
      <c r="AN425" s="849">
        <f t="shared" si="145"/>
        <v>0</v>
      </c>
      <c r="AO425" s="825">
        <f t="shared" si="146"/>
        <v>0</v>
      </c>
      <c r="AP425" s="825">
        <f t="shared" si="146"/>
        <v>0</v>
      </c>
      <c r="AQ425" s="825">
        <f t="shared" si="146"/>
        <v>3</v>
      </c>
      <c r="AR425" s="825">
        <f t="shared" si="146"/>
        <v>0</v>
      </c>
      <c r="AS425" s="825">
        <f t="shared" si="146"/>
        <v>66</v>
      </c>
      <c r="AT425" s="850">
        <f t="shared" si="152"/>
        <v>0</v>
      </c>
      <c r="AU425" s="880" t="s">
        <v>832</v>
      </c>
      <c r="AV425" s="868">
        <f>K486</f>
        <v>13</v>
      </c>
      <c r="AW425" s="861" t="s">
        <v>27</v>
      </c>
      <c r="AX425" s="888">
        <v>24</v>
      </c>
      <c r="AY425" s="861" t="s">
        <v>28</v>
      </c>
      <c r="AZ425" s="870">
        <f>AX425*AV425</f>
        <v>312</v>
      </c>
    </row>
    <row r="426" spans="1:52" ht="13.5" customHeight="1">
      <c r="A426" s="838">
        <f t="shared" si="150"/>
        <v>11</v>
      </c>
      <c r="B426" s="1039" t="s">
        <v>45</v>
      </c>
      <c r="C426" s="817" t="s">
        <v>66</v>
      </c>
      <c r="D426" s="839">
        <v>130</v>
      </c>
      <c r="E426" s="852">
        <v>90</v>
      </c>
      <c r="F426" s="825" t="s">
        <v>885</v>
      </c>
      <c r="G426" s="854" t="s">
        <v>886</v>
      </c>
      <c r="H426" s="827"/>
      <c r="I426" s="842"/>
      <c r="J426" s="824">
        <f t="shared" si="141"/>
        <v>0</v>
      </c>
      <c r="K426" s="864"/>
      <c r="L426" s="825"/>
      <c r="M426" s="891">
        <v>0.1</v>
      </c>
      <c r="N426" s="827"/>
      <c r="O426" s="824">
        <f t="shared" si="153"/>
        <v>9</v>
      </c>
      <c r="P426" s="865"/>
      <c r="Q426" s="825"/>
      <c r="R426" s="877">
        <v>0.1</v>
      </c>
      <c r="S426" s="827"/>
      <c r="T426" s="846">
        <f t="shared" si="142"/>
        <v>9</v>
      </c>
      <c r="U426" s="825">
        <f t="shared" ref="U426:U432" si="155">SUM(F426,K426,P426)</f>
        <v>0</v>
      </c>
      <c r="V426" s="825">
        <f t="shared" si="154"/>
        <v>0</v>
      </c>
      <c r="W426" s="827">
        <f t="shared" si="147"/>
        <v>0.2</v>
      </c>
      <c r="X426" s="827">
        <f t="shared" si="147"/>
        <v>0</v>
      </c>
      <c r="Y426" s="824">
        <f t="shared" si="147"/>
        <v>18</v>
      </c>
      <c r="Z426" s="838">
        <f t="shared" si="151"/>
        <v>11</v>
      </c>
      <c r="AA426" s="1040" t="str">
        <f t="shared" si="148"/>
        <v>Tiêu bắc</v>
      </c>
      <c r="AB426" s="844" t="str">
        <f t="shared" si="148"/>
        <v>kg</v>
      </c>
      <c r="AC426" s="845">
        <f t="shared" si="148"/>
        <v>130</v>
      </c>
      <c r="AD426" s="858">
        <f t="shared" si="148"/>
        <v>90</v>
      </c>
      <c r="AE426" s="832">
        <f t="shared" si="143"/>
        <v>0</v>
      </c>
      <c r="AF426" s="832">
        <f t="shared" si="144"/>
        <v>0</v>
      </c>
      <c r="AG426" s="832">
        <f t="shared" si="144"/>
        <v>1.0000000000000002</v>
      </c>
      <c r="AH426" s="832">
        <f t="shared" si="144"/>
        <v>0</v>
      </c>
      <c r="AI426" s="824">
        <f t="shared" si="149"/>
        <v>90.000000000000014</v>
      </c>
      <c r="AJ426" s="879"/>
      <c r="AK426" s="827"/>
      <c r="AL426" s="878"/>
      <c r="AM426" s="827"/>
      <c r="AN426" s="849">
        <f t="shared" si="145"/>
        <v>0</v>
      </c>
      <c r="AO426" s="825">
        <f t="shared" si="146"/>
        <v>0</v>
      </c>
      <c r="AP426" s="825">
        <f t="shared" si="146"/>
        <v>0</v>
      </c>
      <c r="AQ426" s="825">
        <f t="shared" si="146"/>
        <v>0.2</v>
      </c>
      <c r="AR426" s="825">
        <f t="shared" si="146"/>
        <v>0</v>
      </c>
      <c r="AS426" s="825">
        <f t="shared" si="146"/>
        <v>18</v>
      </c>
      <c r="AT426" s="850">
        <f t="shared" si="152"/>
        <v>8</v>
      </c>
      <c r="AU426" s="1521" t="str">
        <f>B487</f>
        <v xml:space="preserve">  + Ăn thêm</v>
      </c>
      <c r="AV426" s="1522"/>
      <c r="AW426" s="1522"/>
      <c r="AX426" s="1522"/>
      <c r="AY426" s="1522"/>
      <c r="AZ426" s="892">
        <f>J487</f>
        <v>0</v>
      </c>
    </row>
    <row r="427" spans="1:52" ht="13.5" customHeight="1">
      <c r="A427" s="838">
        <f t="shared" si="150"/>
        <v>12</v>
      </c>
      <c r="B427" s="1039" t="s">
        <v>46</v>
      </c>
      <c r="C427" s="817" t="s">
        <v>66</v>
      </c>
      <c r="D427" s="839">
        <v>35</v>
      </c>
      <c r="E427" s="852">
        <v>35</v>
      </c>
      <c r="F427" s="825"/>
      <c r="G427" s="854"/>
      <c r="H427" s="827">
        <v>0.1</v>
      </c>
      <c r="I427" s="842"/>
      <c r="J427" s="824">
        <f t="shared" si="141"/>
        <v>3.5</v>
      </c>
      <c r="K427" s="864"/>
      <c r="L427" s="825"/>
      <c r="M427" s="891">
        <v>0.2</v>
      </c>
      <c r="N427" s="827"/>
      <c r="O427" s="824">
        <f t="shared" si="153"/>
        <v>7</v>
      </c>
      <c r="P427" s="865"/>
      <c r="Q427" s="825"/>
      <c r="R427" s="877">
        <v>0.2</v>
      </c>
      <c r="S427" s="827"/>
      <c r="T427" s="846">
        <f t="shared" si="142"/>
        <v>7</v>
      </c>
      <c r="U427" s="825">
        <f t="shared" si="155"/>
        <v>0</v>
      </c>
      <c r="V427" s="825">
        <f t="shared" si="154"/>
        <v>0</v>
      </c>
      <c r="W427" s="827">
        <f t="shared" si="147"/>
        <v>0.5</v>
      </c>
      <c r="X427" s="827">
        <f t="shared" si="147"/>
        <v>0</v>
      </c>
      <c r="Y427" s="824">
        <f t="shared" si="147"/>
        <v>17.5</v>
      </c>
      <c r="Z427" s="838">
        <f t="shared" si="151"/>
        <v>12</v>
      </c>
      <c r="AA427" s="1040" t="str">
        <f t="shared" si="148"/>
        <v>Kẹo đắng</v>
      </c>
      <c r="AB427" s="844" t="str">
        <f t="shared" si="148"/>
        <v>kg</v>
      </c>
      <c r="AC427" s="845">
        <f t="shared" si="148"/>
        <v>35</v>
      </c>
      <c r="AD427" s="858">
        <f t="shared" si="148"/>
        <v>35</v>
      </c>
      <c r="AE427" s="832">
        <f t="shared" si="143"/>
        <v>0</v>
      </c>
      <c r="AF427" s="832">
        <f t="shared" si="144"/>
        <v>0</v>
      </c>
      <c r="AG427" s="832">
        <f t="shared" si="144"/>
        <v>2.5</v>
      </c>
      <c r="AH427" s="832">
        <f t="shared" si="144"/>
        <v>0</v>
      </c>
      <c r="AI427" s="824">
        <f t="shared" si="149"/>
        <v>87.5</v>
      </c>
      <c r="AJ427" s="879"/>
      <c r="AK427" s="827"/>
      <c r="AL427" s="878"/>
      <c r="AM427" s="827"/>
      <c r="AN427" s="849">
        <f t="shared" si="145"/>
        <v>0</v>
      </c>
      <c r="AO427" s="825">
        <f t="shared" si="146"/>
        <v>0</v>
      </c>
      <c r="AP427" s="825">
        <f t="shared" si="146"/>
        <v>0</v>
      </c>
      <c r="AQ427" s="825">
        <f t="shared" si="146"/>
        <v>0.5</v>
      </c>
      <c r="AR427" s="825">
        <f t="shared" si="146"/>
        <v>0</v>
      </c>
      <c r="AS427" s="825">
        <f t="shared" si="146"/>
        <v>17.5</v>
      </c>
      <c r="AT427" s="850">
        <f t="shared" si="152"/>
        <v>0</v>
      </c>
      <c r="AU427" s="1521" t="str">
        <f>B488</f>
        <v xml:space="preserve"> + ăn thêm </v>
      </c>
      <c r="AV427" s="1522"/>
      <c r="AW427" s="1522"/>
      <c r="AX427" s="1522"/>
      <c r="AY427" s="1522"/>
      <c r="AZ427" s="870">
        <f>J488</f>
        <v>0</v>
      </c>
    </row>
    <row r="428" spans="1:52" ht="13.5" customHeight="1">
      <c r="A428" s="838">
        <f t="shared" si="150"/>
        <v>13</v>
      </c>
      <c r="B428" s="1039" t="s">
        <v>47</v>
      </c>
      <c r="C428" s="817" t="s">
        <v>66</v>
      </c>
      <c r="D428" s="839">
        <v>17</v>
      </c>
      <c r="E428" s="852">
        <v>17</v>
      </c>
      <c r="F428" s="825"/>
      <c r="G428" s="854"/>
      <c r="H428" s="827"/>
      <c r="I428" s="842"/>
      <c r="J428" s="824">
        <f t="shared" si="141"/>
        <v>0</v>
      </c>
      <c r="K428" s="864"/>
      <c r="L428" s="825"/>
      <c r="M428" s="891"/>
      <c r="N428" s="827"/>
      <c r="O428" s="824">
        <f t="shared" si="153"/>
        <v>0</v>
      </c>
      <c r="P428" s="865"/>
      <c r="Q428" s="825"/>
      <c r="R428" s="877"/>
      <c r="S428" s="827"/>
      <c r="T428" s="846">
        <f t="shared" si="142"/>
        <v>0</v>
      </c>
      <c r="U428" s="825">
        <f t="shared" si="155"/>
        <v>0</v>
      </c>
      <c r="V428" s="825">
        <f t="shared" si="154"/>
        <v>0</v>
      </c>
      <c r="W428" s="827">
        <f t="shared" si="147"/>
        <v>0</v>
      </c>
      <c r="X428" s="827">
        <f t="shared" si="147"/>
        <v>0</v>
      </c>
      <c r="Y428" s="824">
        <f t="shared" si="147"/>
        <v>0</v>
      </c>
      <c r="Z428" s="838">
        <f t="shared" si="151"/>
        <v>13</v>
      </c>
      <c r="AA428" s="1040" t="str">
        <f t="shared" si="148"/>
        <v>Đường trắng</v>
      </c>
      <c r="AB428" s="844" t="str">
        <f t="shared" si="148"/>
        <v>kg</v>
      </c>
      <c r="AC428" s="845">
        <f t="shared" si="148"/>
        <v>17</v>
      </c>
      <c r="AD428" s="858">
        <f t="shared" si="148"/>
        <v>17</v>
      </c>
      <c r="AE428" s="832">
        <f t="shared" si="143"/>
        <v>0</v>
      </c>
      <c r="AF428" s="832">
        <f t="shared" si="144"/>
        <v>0</v>
      </c>
      <c r="AG428" s="832">
        <f t="shared" si="144"/>
        <v>1</v>
      </c>
      <c r="AH428" s="832">
        <f t="shared" si="144"/>
        <v>0</v>
      </c>
      <c r="AI428" s="824">
        <f t="shared" si="149"/>
        <v>17</v>
      </c>
      <c r="AJ428" s="879"/>
      <c r="AK428" s="827"/>
      <c r="AL428" s="878"/>
      <c r="AM428" s="827"/>
      <c r="AN428" s="849">
        <f t="shared" si="145"/>
        <v>0</v>
      </c>
      <c r="AO428" s="825">
        <f t="shared" si="146"/>
        <v>0</v>
      </c>
      <c r="AP428" s="825">
        <f t="shared" si="146"/>
        <v>0</v>
      </c>
      <c r="AQ428" s="825">
        <f t="shared" si="146"/>
        <v>0</v>
      </c>
      <c r="AR428" s="825">
        <f t="shared" si="146"/>
        <v>0</v>
      </c>
      <c r="AS428" s="825">
        <f t="shared" si="146"/>
        <v>0</v>
      </c>
      <c r="AT428" s="850">
        <f t="shared" si="152"/>
        <v>0</v>
      </c>
      <c r="AU428" s="893" t="s">
        <v>834</v>
      </c>
      <c r="AV428" s="894"/>
      <c r="AW428" s="894"/>
      <c r="AX428" s="894"/>
      <c r="AY428" s="894"/>
      <c r="AZ428" s="870">
        <f>SUM(AZ418:AZ427)</f>
        <v>9776</v>
      </c>
    </row>
    <row r="429" spans="1:52" ht="13.5" customHeight="1">
      <c r="A429" s="838">
        <f t="shared" si="150"/>
        <v>14</v>
      </c>
      <c r="B429" s="1039" t="s">
        <v>48</v>
      </c>
      <c r="C429" s="817" t="s">
        <v>389</v>
      </c>
      <c r="D429" s="839">
        <v>23</v>
      </c>
      <c r="E429" s="852">
        <v>23</v>
      </c>
      <c r="F429" s="825"/>
      <c r="G429" s="854"/>
      <c r="H429" s="827">
        <v>0.5</v>
      </c>
      <c r="I429" s="842"/>
      <c r="J429" s="824">
        <f t="shared" si="141"/>
        <v>11.5</v>
      </c>
      <c r="K429" s="825"/>
      <c r="L429" s="825"/>
      <c r="M429" s="827">
        <v>1</v>
      </c>
      <c r="N429" s="827"/>
      <c r="O429" s="824">
        <f t="shared" si="153"/>
        <v>23</v>
      </c>
      <c r="P429" s="865"/>
      <c r="Q429" s="825"/>
      <c r="R429" s="877">
        <v>1</v>
      </c>
      <c r="S429" s="827"/>
      <c r="T429" s="846">
        <f t="shared" si="142"/>
        <v>23</v>
      </c>
      <c r="U429" s="825">
        <f t="shared" si="155"/>
        <v>0</v>
      </c>
      <c r="V429" s="825">
        <f t="shared" si="154"/>
        <v>0</v>
      </c>
      <c r="W429" s="827">
        <f t="shared" si="147"/>
        <v>2.5</v>
      </c>
      <c r="X429" s="827">
        <f t="shared" si="147"/>
        <v>0</v>
      </c>
      <c r="Y429" s="824">
        <f t="shared" si="147"/>
        <v>57.5</v>
      </c>
      <c r="Z429" s="838">
        <f t="shared" si="151"/>
        <v>14</v>
      </c>
      <c r="AA429" s="1040" t="str">
        <f t="shared" si="148"/>
        <v>Mật mía</v>
      </c>
      <c r="AB429" s="844" t="str">
        <f t="shared" si="148"/>
        <v>lít</v>
      </c>
      <c r="AC429" s="845">
        <f t="shared" si="148"/>
        <v>23</v>
      </c>
      <c r="AD429" s="858">
        <f t="shared" si="148"/>
        <v>23</v>
      </c>
      <c r="AE429" s="832">
        <f t="shared" si="143"/>
        <v>0</v>
      </c>
      <c r="AF429" s="832">
        <f t="shared" si="144"/>
        <v>0</v>
      </c>
      <c r="AG429" s="832">
        <f t="shared" si="144"/>
        <v>7.5</v>
      </c>
      <c r="AH429" s="832">
        <f t="shared" si="144"/>
        <v>0</v>
      </c>
      <c r="AI429" s="824">
        <f t="shared" si="149"/>
        <v>172.5</v>
      </c>
      <c r="AJ429" s="879"/>
      <c r="AK429" s="827"/>
      <c r="AL429" s="878"/>
      <c r="AM429" s="827"/>
      <c r="AN429" s="849">
        <f t="shared" si="145"/>
        <v>0</v>
      </c>
      <c r="AO429" s="825">
        <f t="shared" si="146"/>
        <v>0</v>
      </c>
      <c r="AP429" s="825">
        <f t="shared" si="146"/>
        <v>0</v>
      </c>
      <c r="AQ429" s="825">
        <f t="shared" si="146"/>
        <v>2.5</v>
      </c>
      <c r="AR429" s="825">
        <f t="shared" si="146"/>
        <v>0</v>
      </c>
      <c r="AS429" s="825">
        <f t="shared" si="146"/>
        <v>57.5</v>
      </c>
      <c r="AT429" s="850">
        <f t="shared" si="152"/>
        <v>0</v>
      </c>
      <c r="AU429" s="1255" t="s">
        <v>835</v>
      </c>
      <c r="AV429" s="1256"/>
      <c r="AW429" s="1256"/>
      <c r="AX429" s="1256"/>
      <c r="AY429" s="1256"/>
      <c r="AZ429" s="870">
        <f>Q487</f>
        <v>2266.2999999999993</v>
      </c>
    </row>
    <row r="430" spans="1:52" ht="13.5" customHeight="1">
      <c r="A430" s="838">
        <f t="shared" si="150"/>
        <v>15</v>
      </c>
      <c r="B430" s="1039" t="s">
        <v>514</v>
      </c>
      <c r="C430" s="817" t="s">
        <v>66</v>
      </c>
      <c r="D430" s="839">
        <v>80</v>
      </c>
      <c r="E430" s="852">
        <v>80</v>
      </c>
      <c r="F430" s="825"/>
      <c r="G430" s="854"/>
      <c r="H430" s="827">
        <v>0.2</v>
      </c>
      <c r="I430" s="842"/>
      <c r="J430" s="824">
        <f t="shared" si="141"/>
        <v>16</v>
      </c>
      <c r="K430" s="825"/>
      <c r="L430" s="825"/>
      <c r="M430" s="827">
        <v>0.3</v>
      </c>
      <c r="N430" s="827"/>
      <c r="O430" s="824">
        <f t="shared" si="153"/>
        <v>24</v>
      </c>
      <c r="P430" s="865"/>
      <c r="Q430" s="825"/>
      <c r="R430" s="877">
        <v>0.3</v>
      </c>
      <c r="S430" s="827"/>
      <c r="T430" s="846">
        <f t="shared" si="142"/>
        <v>24</v>
      </c>
      <c r="U430" s="825">
        <f t="shared" si="155"/>
        <v>0</v>
      </c>
      <c r="V430" s="825">
        <f t="shared" si="154"/>
        <v>0</v>
      </c>
      <c r="W430" s="827">
        <f t="shared" si="147"/>
        <v>0.8</v>
      </c>
      <c r="X430" s="827">
        <f t="shared" si="147"/>
        <v>0</v>
      </c>
      <c r="Y430" s="824">
        <f t="shared" si="147"/>
        <v>64</v>
      </c>
      <c r="Z430" s="838">
        <f t="shared" si="151"/>
        <v>15</v>
      </c>
      <c r="AA430" s="1040" t="str">
        <f t="shared" si="148"/>
        <v>Ót bột</v>
      </c>
      <c r="AB430" s="844" t="str">
        <f t="shared" si="148"/>
        <v>kg</v>
      </c>
      <c r="AC430" s="845">
        <f t="shared" si="148"/>
        <v>80</v>
      </c>
      <c r="AD430" s="858">
        <f t="shared" si="148"/>
        <v>80</v>
      </c>
      <c r="AE430" s="832">
        <f t="shared" si="143"/>
        <v>0</v>
      </c>
      <c r="AF430" s="832">
        <f t="shared" si="144"/>
        <v>0</v>
      </c>
      <c r="AG430" s="832">
        <f t="shared" si="144"/>
        <v>3.0000000000000009</v>
      </c>
      <c r="AH430" s="832">
        <f t="shared" si="144"/>
        <v>0</v>
      </c>
      <c r="AI430" s="824">
        <f t="shared" si="149"/>
        <v>240.00000000000006</v>
      </c>
      <c r="AJ430" s="879"/>
      <c r="AK430" s="827"/>
      <c r="AL430" s="878"/>
      <c r="AM430" s="827"/>
      <c r="AN430" s="849">
        <f t="shared" si="145"/>
        <v>0</v>
      </c>
      <c r="AO430" s="825">
        <f t="shared" si="146"/>
        <v>0</v>
      </c>
      <c r="AP430" s="825">
        <f t="shared" si="146"/>
        <v>0</v>
      </c>
      <c r="AQ430" s="825">
        <f t="shared" si="146"/>
        <v>0.8</v>
      </c>
      <c r="AR430" s="825">
        <f t="shared" si="146"/>
        <v>0</v>
      </c>
      <c r="AS430" s="825">
        <f t="shared" si="146"/>
        <v>64</v>
      </c>
      <c r="AT430" s="850">
        <f t="shared" si="152"/>
        <v>0</v>
      </c>
      <c r="AU430" s="1255" t="s">
        <v>836</v>
      </c>
      <c r="AV430" s="1256"/>
      <c r="AW430" s="1256"/>
      <c r="AX430" s="1256"/>
      <c r="AY430" s="1256"/>
      <c r="AZ430" s="870"/>
    </row>
    <row r="431" spans="1:52" ht="13.5" customHeight="1">
      <c r="A431" s="838">
        <f t="shared" si="150"/>
        <v>16</v>
      </c>
      <c r="B431" s="1039" t="s">
        <v>49</v>
      </c>
      <c r="C431" s="817" t="s">
        <v>66</v>
      </c>
      <c r="D431" s="839">
        <v>40</v>
      </c>
      <c r="E431" s="852">
        <v>40</v>
      </c>
      <c r="F431" s="825"/>
      <c r="G431" s="854"/>
      <c r="H431" s="827">
        <v>0.2</v>
      </c>
      <c r="I431" s="842"/>
      <c r="J431" s="824">
        <f t="shared" si="141"/>
        <v>8</v>
      </c>
      <c r="K431" s="825"/>
      <c r="L431" s="825"/>
      <c r="M431" s="827">
        <v>0.3</v>
      </c>
      <c r="N431" s="827"/>
      <c r="O431" s="824">
        <f t="shared" si="153"/>
        <v>12</v>
      </c>
      <c r="P431" s="865"/>
      <c r="Q431" s="825"/>
      <c r="R431" s="877">
        <v>0.3</v>
      </c>
      <c r="S431" s="827"/>
      <c r="T431" s="846">
        <f t="shared" si="142"/>
        <v>12</v>
      </c>
      <c r="U431" s="825">
        <f t="shared" si="155"/>
        <v>0</v>
      </c>
      <c r="V431" s="825">
        <f t="shared" si="154"/>
        <v>0</v>
      </c>
      <c r="W431" s="827">
        <f t="shared" si="147"/>
        <v>0.8</v>
      </c>
      <c r="X431" s="827">
        <f t="shared" si="147"/>
        <v>0</v>
      </c>
      <c r="Y431" s="1041">
        <f t="shared" si="147"/>
        <v>32</v>
      </c>
      <c r="Z431" s="838">
        <f t="shared" si="151"/>
        <v>16</v>
      </c>
      <c r="AA431" s="1040" t="str">
        <f t="shared" si="148"/>
        <v>Bột nghệ</v>
      </c>
      <c r="AB431" s="844" t="str">
        <f t="shared" si="148"/>
        <v>kg</v>
      </c>
      <c r="AC431" s="845">
        <f t="shared" si="148"/>
        <v>40</v>
      </c>
      <c r="AD431" s="858">
        <f t="shared" si="148"/>
        <v>40</v>
      </c>
      <c r="AE431" s="832">
        <f t="shared" si="143"/>
        <v>0</v>
      </c>
      <c r="AF431" s="832">
        <f t="shared" si="144"/>
        <v>0</v>
      </c>
      <c r="AG431" s="832">
        <f t="shared" si="144"/>
        <v>1.0000000000000004</v>
      </c>
      <c r="AH431" s="832">
        <f t="shared" si="144"/>
        <v>0</v>
      </c>
      <c r="AI431" s="824">
        <f t="shared" si="149"/>
        <v>40.000000000000014</v>
      </c>
      <c r="AJ431" s="879"/>
      <c r="AK431" s="827"/>
      <c r="AL431" s="878"/>
      <c r="AM431" s="827"/>
      <c r="AN431" s="849">
        <f t="shared" si="145"/>
        <v>0</v>
      </c>
      <c r="AO431" s="825">
        <f t="shared" si="146"/>
        <v>0</v>
      </c>
      <c r="AP431" s="825">
        <f t="shared" si="146"/>
        <v>0</v>
      </c>
      <c r="AQ431" s="825">
        <f t="shared" si="146"/>
        <v>0.8</v>
      </c>
      <c r="AR431" s="825">
        <f t="shared" si="146"/>
        <v>0</v>
      </c>
      <c r="AS431" s="825">
        <f t="shared" si="146"/>
        <v>32</v>
      </c>
      <c r="AT431" s="850">
        <f t="shared" si="152"/>
        <v>0</v>
      </c>
      <c r="AU431" s="1255" t="s">
        <v>799</v>
      </c>
      <c r="AV431" s="1256"/>
      <c r="AW431" s="1256"/>
      <c r="AX431" s="1256"/>
      <c r="AY431" s="1256"/>
      <c r="AZ431" s="870"/>
    </row>
    <row r="432" spans="1:52" ht="13.5" customHeight="1">
      <c r="A432" s="838">
        <f t="shared" si="150"/>
        <v>17</v>
      </c>
      <c r="B432" s="920" t="s">
        <v>373</v>
      </c>
      <c r="C432" s="817" t="s">
        <v>66</v>
      </c>
      <c r="D432" s="839">
        <v>43</v>
      </c>
      <c r="E432" s="852">
        <v>43</v>
      </c>
      <c r="F432" s="825"/>
      <c r="G432" s="854"/>
      <c r="H432" s="827">
        <v>5</v>
      </c>
      <c r="I432" s="842"/>
      <c r="J432" s="824">
        <f t="shared" si="141"/>
        <v>215</v>
      </c>
      <c r="K432" s="825"/>
      <c r="L432" s="825"/>
      <c r="M432" s="827">
        <v>1</v>
      </c>
      <c r="N432" s="827"/>
      <c r="O432" s="824">
        <f t="shared" si="153"/>
        <v>43</v>
      </c>
      <c r="P432" s="865"/>
      <c r="Q432" s="825"/>
      <c r="R432" s="877">
        <v>1</v>
      </c>
      <c r="S432" s="827"/>
      <c r="T432" s="846">
        <f t="shared" si="142"/>
        <v>43</v>
      </c>
      <c r="U432" s="825">
        <f t="shared" si="155"/>
        <v>0</v>
      </c>
      <c r="V432" s="825">
        <f t="shared" si="154"/>
        <v>0</v>
      </c>
      <c r="W432" s="827">
        <f t="shared" si="147"/>
        <v>7</v>
      </c>
      <c r="X432" s="827">
        <f t="shared" si="147"/>
        <v>0</v>
      </c>
      <c r="Y432" s="824">
        <f t="shared" si="147"/>
        <v>301</v>
      </c>
      <c r="Z432" s="838">
        <f t="shared" si="151"/>
        <v>17</v>
      </c>
      <c r="AA432" s="1037" t="str">
        <f t="shared" si="148"/>
        <v>Vừng lạc</v>
      </c>
      <c r="AB432" s="844" t="str">
        <f t="shared" si="148"/>
        <v>kg</v>
      </c>
      <c r="AC432" s="845">
        <f t="shared" si="148"/>
        <v>43</v>
      </c>
      <c r="AD432" s="858">
        <f t="shared" si="148"/>
        <v>43</v>
      </c>
      <c r="AE432" s="832">
        <f t="shared" si="143"/>
        <v>0</v>
      </c>
      <c r="AF432" s="832">
        <f>AF350+AK350-AP350</f>
        <v>0</v>
      </c>
      <c r="AG432" s="832">
        <f>AG350+AL350-AQ350</f>
        <v>18.3</v>
      </c>
      <c r="AH432" s="832">
        <f>AH350+AM350-AR350</f>
        <v>0</v>
      </c>
      <c r="AI432" s="824">
        <f t="shared" si="149"/>
        <v>786.9</v>
      </c>
      <c r="AJ432" s="879">
        <f>U432</f>
        <v>0</v>
      </c>
      <c r="AK432" s="879">
        <f>V432</f>
        <v>0</v>
      </c>
      <c r="AL432" s="1051"/>
      <c r="AM432" s="879">
        <f>X432</f>
        <v>0</v>
      </c>
      <c r="AN432" s="849">
        <f t="shared" si="145"/>
        <v>0</v>
      </c>
      <c r="AO432" s="825">
        <f t="shared" si="146"/>
        <v>0</v>
      </c>
      <c r="AP432" s="825">
        <f t="shared" si="146"/>
        <v>0</v>
      </c>
      <c r="AQ432" s="825">
        <f t="shared" si="146"/>
        <v>7</v>
      </c>
      <c r="AR432" s="825">
        <f t="shared" si="146"/>
        <v>0</v>
      </c>
      <c r="AS432" s="825">
        <f t="shared" si="146"/>
        <v>301</v>
      </c>
      <c r="AT432" s="850">
        <f t="shared" si="152"/>
        <v>0</v>
      </c>
      <c r="AU432" s="1255" t="s">
        <v>800</v>
      </c>
      <c r="AV432" s="1256"/>
      <c r="AW432" s="1256"/>
      <c r="AX432" s="1256"/>
      <c r="AY432" s="1256"/>
      <c r="AZ432" s="870"/>
    </row>
    <row r="433" spans="1:52" ht="13.5" customHeight="1">
      <c r="A433" s="838">
        <f t="shared" si="150"/>
        <v>18</v>
      </c>
      <c r="B433" s="931" t="s">
        <v>853</v>
      </c>
      <c r="C433" s="817" t="s">
        <v>66</v>
      </c>
      <c r="D433" s="839">
        <v>30</v>
      </c>
      <c r="E433" s="852">
        <v>6</v>
      </c>
      <c r="F433" s="825"/>
      <c r="G433" s="854"/>
      <c r="H433" s="827">
        <v>0.5</v>
      </c>
      <c r="I433" s="842"/>
      <c r="J433" s="824">
        <f t="shared" si="141"/>
        <v>3</v>
      </c>
      <c r="K433" s="825"/>
      <c r="L433" s="825"/>
      <c r="M433" s="827">
        <v>1</v>
      </c>
      <c r="N433" s="827"/>
      <c r="O433" s="824">
        <f t="shared" si="153"/>
        <v>6</v>
      </c>
      <c r="P433" s="865"/>
      <c r="Q433" s="825"/>
      <c r="R433" s="877">
        <v>1</v>
      </c>
      <c r="S433" s="827"/>
      <c r="T433" s="846">
        <f t="shared" si="142"/>
        <v>6</v>
      </c>
      <c r="U433" s="825"/>
      <c r="V433" s="825">
        <f t="shared" si="154"/>
        <v>0</v>
      </c>
      <c r="W433" s="827">
        <f t="shared" si="154"/>
        <v>2.5</v>
      </c>
      <c r="X433" s="827">
        <f t="shared" si="154"/>
        <v>0</v>
      </c>
      <c r="Y433" s="824">
        <f t="shared" si="154"/>
        <v>15</v>
      </c>
      <c r="Z433" s="838">
        <f t="shared" si="151"/>
        <v>18</v>
      </c>
      <c r="AA433" s="1037" t="str">
        <f t="shared" si="148"/>
        <v>Tăm bao tay</v>
      </c>
      <c r="AB433" s="844" t="str">
        <f t="shared" si="148"/>
        <v>kg</v>
      </c>
      <c r="AC433" s="845">
        <f t="shared" si="148"/>
        <v>30</v>
      </c>
      <c r="AD433" s="858">
        <f t="shared" si="148"/>
        <v>6</v>
      </c>
      <c r="AE433" s="832">
        <f t="shared" ref="AE433:AH448" si="156">AE351+AJ351-AO351</f>
        <v>0</v>
      </c>
      <c r="AF433" s="832">
        <f t="shared" si="156"/>
        <v>0</v>
      </c>
      <c r="AG433" s="832">
        <f t="shared" si="156"/>
        <v>27</v>
      </c>
      <c r="AH433" s="832">
        <f t="shared" si="156"/>
        <v>0</v>
      </c>
      <c r="AI433" s="824">
        <f t="shared" si="149"/>
        <v>162</v>
      </c>
      <c r="AJ433" s="879">
        <f t="shared" ref="AJ433:AL481" si="157">U433</f>
        <v>0</v>
      </c>
      <c r="AK433" s="879">
        <f t="shared" si="157"/>
        <v>0</v>
      </c>
      <c r="AL433" s="1051"/>
      <c r="AM433" s="879">
        <f t="shared" ref="AM433:AM481" si="158">X433</f>
        <v>0</v>
      </c>
      <c r="AN433" s="849">
        <f t="shared" ref="AN433:AN481" si="159">SUM(AJ433:AM433)*$E433</f>
        <v>0</v>
      </c>
      <c r="AO433" s="825">
        <f t="shared" si="146"/>
        <v>0</v>
      </c>
      <c r="AP433" s="825">
        <f t="shared" si="146"/>
        <v>0</v>
      </c>
      <c r="AQ433" s="825">
        <f t="shared" si="146"/>
        <v>2.5</v>
      </c>
      <c r="AR433" s="825">
        <f t="shared" si="146"/>
        <v>0</v>
      </c>
      <c r="AS433" s="825">
        <f t="shared" si="146"/>
        <v>15</v>
      </c>
      <c r="AT433" s="850">
        <f t="shared" si="152"/>
        <v>60</v>
      </c>
      <c r="AU433" s="1255" t="s">
        <v>801</v>
      </c>
      <c r="AV433" s="1256"/>
      <c r="AW433" s="1256"/>
      <c r="AX433" s="1256"/>
      <c r="AY433" s="1256"/>
      <c r="AZ433" s="870"/>
    </row>
    <row r="434" spans="1:52" ht="13.5" customHeight="1">
      <c r="A434" s="838">
        <f t="shared" si="150"/>
        <v>19</v>
      </c>
      <c r="B434" s="931" t="s">
        <v>176</v>
      </c>
      <c r="C434" s="896" t="s">
        <v>389</v>
      </c>
      <c r="D434" s="897">
        <v>9</v>
      </c>
      <c r="E434" s="898">
        <v>9</v>
      </c>
      <c r="F434" s="825"/>
      <c r="G434" s="909"/>
      <c r="H434" s="827">
        <v>0.5</v>
      </c>
      <c r="I434" s="842"/>
      <c r="J434" s="824">
        <f t="shared" si="141"/>
        <v>4.5</v>
      </c>
      <c r="K434" s="825" t="s">
        <v>887</v>
      </c>
      <c r="L434" s="825"/>
      <c r="M434" s="827">
        <v>1</v>
      </c>
      <c r="N434" s="827"/>
      <c r="O434" s="824">
        <f t="shared" si="153"/>
        <v>9</v>
      </c>
      <c r="P434" s="865"/>
      <c r="Q434" s="853"/>
      <c r="R434" s="877">
        <v>1</v>
      </c>
      <c r="S434" s="827"/>
      <c r="T434" s="846">
        <f t="shared" si="142"/>
        <v>9</v>
      </c>
      <c r="U434" s="825">
        <f t="shared" ref="U434:U475" si="160">SUM(F434,K434,P434)</f>
        <v>0</v>
      </c>
      <c r="V434" s="825">
        <f t="shared" si="154"/>
        <v>0</v>
      </c>
      <c r="W434" s="827">
        <f t="shared" si="154"/>
        <v>2.5</v>
      </c>
      <c r="X434" s="827">
        <f t="shared" si="154"/>
        <v>0</v>
      </c>
      <c r="Y434" s="824">
        <f t="shared" si="154"/>
        <v>22.5</v>
      </c>
      <c r="Z434" s="838">
        <f t="shared" si="151"/>
        <v>19</v>
      </c>
      <c r="AA434" s="1037" t="str">
        <f t="shared" si="148"/>
        <v>Dấm chua</v>
      </c>
      <c r="AB434" s="844" t="str">
        <f t="shared" si="148"/>
        <v>lít</v>
      </c>
      <c r="AC434" s="845">
        <f t="shared" si="148"/>
        <v>9</v>
      </c>
      <c r="AD434" s="858">
        <f t="shared" si="148"/>
        <v>9</v>
      </c>
      <c r="AE434" s="832">
        <f t="shared" si="156"/>
        <v>0</v>
      </c>
      <c r="AF434" s="832">
        <f t="shared" si="156"/>
        <v>0</v>
      </c>
      <c r="AG434" s="832">
        <f t="shared" si="156"/>
        <v>8</v>
      </c>
      <c r="AH434" s="832">
        <f t="shared" si="156"/>
        <v>0</v>
      </c>
      <c r="AI434" s="824">
        <f t="shared" si="149"/>
        <v>72</v>
      </c>
      <c r="AJ434" s="879">
        <f t="shared" si="157"/>
        <v>0</v>
      </c>
      <c r="AK434" s="879">
        <f t="shared" si="157"/>
        <v>0</v>
      </c>
      <c r="AL434" s="1051">
        <v>10</v>
      </c>
      <c r="AM434" s="879">
        <f t="shared" si="158"/>
        <v>0</v>
      </c>
      <c r="AN434" s="849">
        <f t="shared" si="159"/>
        <v>90</v>
      </c>
      <c r="AO434" s="825">
        <f t="shared" si="146"/>
        <v>0</v>
      </c>
      <c r="AP434" s="825">
        <f t="shared" si="146"/>
        <v>0</v>
      </c>
      <c r="AQ434" s="825">
        <f t="shared" si="146"/>
        <v>2.5</v>
      </c>
      <c r="AR434" s="825">
        <f t="shared" si="146"/>
        <v>0</v>
      </c>
      <c r="AS434" s="825">
        <f t="shared" si="146"/>
        <v>22.5</v>
      </c>
      <c r="AT434" s="850">
        <f t="shared" si="152"/>
        <v>0</v>
      </c>
      <c r="AU434" s="893" t="s">
        <v>802</v>
      </c>
      <c r="AV434" s="894"/>
      <c r="AW434" s="894"/>
      <c r="AX434" s="894"/>
      <c r="AY434" s="894"/>
      <c r="AZ434" s="870">
        <f>AZ428+SUM(AZ429:AZ433)</f>
        <v>12042.3</v>
      </c>
    </row>
    <row r="435" spans="1:52" ht="13.5" customHeight="1">
      <c r="A435" s="838">
        <f t="shared" si="150"/>
        <v>20</v>
      </c>
      <c r="B435" s="911" t="s">
        <v>158</v>
      </c>
      <c r="C435" s="902" t="s">
        <v>66</v>
      </c>
      <c r="D435" s="903">
        <v>30</v>
      </c>
      <c r="E435" s="904">
        <v>30</v>
      </c>
      <c r="F435" s="825"/>
      <c r="G435" s="909"/>
      <c r="H435" s="827">
        <v>0.5</v>
      </c>
      <c r="I435" s="842"/>
      <c r="J435" s="824">
        <f t="shared" si="141"/>
        <v>15</v>
      </c>
      <c r="K435" s="853"/>
      <c r="L435" s="828"/>
      <c r="M435" s="827">
        <v>1</v>
      </c>
      <c r="N435" s="827"/>
      <c r="O435" s="824">
        <f t="shared" si="153"/>
        <v>30</v>
      </c>
      <c r="P435" s="856"/>
      <c r="Q435" s="828"/>
      <c r="R435" s="891">
        <v>1</v>
      </c>
      <c r="S435" s="827"/>
      <c r="T435" s="846">
        <f t="shared" si="142"/>
        <v>30</v>
      </c>
      <c r="U435" s="825">
        <f t="shared" si="160"/>
        <v>0</v>
      </c>
      <c r="V435" s="828">
        <f t="shared" si="154"/>
        <v>0</v>
      </c>
      <c r="W435" s="827">
        <f t="shared" si="154"/>
        <v>2.5</v>
      </c>
      <c r="X435" s="827">
        <f t="shared" si="154"/>
        <v>0</v>
      </c>
      <c r="Y435" s="824">
        <f t="shared" si="154"/>
        <v>75</v>
      </c>
      <c r="Z435" s="838">
        <f t="shared" si="151"/>
        <v>20</v>
      </c>
      <c r="AA435" s="1037" t="str">
        <f t="shared" si="148"/>
        <v>Chè vằng</v>
      </c>
      <c r="AB435" s="844" t="str">
        <f t="shared" si="148"/>
        <v>kg</v>
      </c>
      <c r="AC435" s="845">
        <f t="shared" si="148"/>
        <v>30</v>
      </c>
      <c r="AD435" s="858">
        <f t="shared" si="148"/>
        <v>30</v>
      </c>
      <c r="AE435" s="832">
        <f t="shared" si="156"/>
        <v>0</v>
      </c>
      <c r="AF435" s="832">
        <f t="shared" si="156"/>
        <v>0</v>
      </c>
      <c r="AG435" s="832">
        <f t="shared" si="156"/>
        <v>2</v>
      </c>
      <c r="AH435" s="832">
        <f t="shared" si="156"/>
        <v>0</v>
      </c>
      <c r="AI435" s="824">
        <f t="shared" si="149"/>
        <v>60</v>
      </c>
      <c r="AJ435" s="879">
        <f t="shared" si="157"/>
        <v>0</v>
      </c>
      <c r="AK435" s="879">
        <f t="shared" si="157"/>
        <v>0</v>
      </c>
      <c r="AL435" s="1051">
        <v>10</v>
      </c>
      <c r="AM435" s="879">
        <f t="shared" si="158"/>
        <v>0</v>
      </c>
      <c r="AN435" s="849">
        <f t="shared" si="159"/>
        <v>300</v>
      </c>
      <c r="AO435" s="825">
        <f t="shared" si="146"/>
        <v>0</v>
      </c>
      <c r="AP435" s="825">
        <f t="shared" si="146"/>
        <v>0</v>
      </c>
      <c r="AQ435" s="825">
        <f t="shared" si="146"/>
        <v>2.5</v>
      </c>
      <c r="AR435" s="825">
        <f t="shared" si="146"/>
        <v>0</v>
      </c>
      <c r="AS435" s="825">
        <f t="shared" si="146"/>
        <v>75</v>
      </c>
      <c r="AT435" s="850">
        <f t="shared" si="152"/>
        <v>0</v>
      </c>
      <c r="AU435" s="1274" t="s">
        <v>803</v>
      </c>
      <c r="AV435" s="1275"/>
      <c r="AW435" s="1275"/>
      <c r="AX435" s="1275"/>
      <c r="AY435" s="1275"/>
      <c r="AZ435" s="870"/>
    </row>
    <row r="436" spans="1:52" ht="13.5" customHeight="1">
      <c r="A436" s="838">
        <f t="shared" si="150"/>
        <v>21</v>
      </c>
      <c r="B436" s="911" t="s">
        <v>166</v>
      </c>
      <c r="C436" s="844" t="s">
        <v>66</v>
      </c>
      <c r="D436" s="907">
        <v>30</v>
      </c>
      <c r="E436" s="824">
        <v>30</v>
      </c>
      <c r="F436" s="853"/>
      <c r="G436" s="909"/>
      <c r="H436" s="827"/>
      <c r="I436" s="863"/>
      <c r="J436" s="824">
        <f t="shared" si="141"/>
        <v>0</v>
      </c>
      <c r="K436" s="825"/>
      <c r="L436" s="853"/>
      <c r="M436" s="827">
        <v>0.1</v>
      </c>
      <c r="N436" s="827"/>
      <c r="O436" s="824">
        <f t="shared" si="153"/>
        <v>3</v>
      </c>
      <c r="P436" s="857"/>
      <c r="Q436" s="853"/>
      <c r="R436" s="877">
        <v>0.1</v>
      </c>
      <c r="S436" s="827"/>
      <c r="T436" s="846">
        <f t="shared" si="142"/>
        <v>3</v>
      </c>
      <c r="U436" s="825">
        <f t="shared" si="160"/>
        <v>0</v>
      </c>
      <c r="V436" s="825">
        <f t="shared" si="154"/>
        <v>0</v>
      </c>
      <c r="W436" s="827">
        <f t="shared" si="154"/>
        <v>0.2</v>
      </c>
      <c r="X436" s="827">
        <f t="shared" si="154"/>
        <v>0</v>
      </c>
      <c r="Y436" s="824">
        <f t="shared" si="154"/>
        <v>6</v>
      </c>
      <c r="Z436" s="838">
        <f t="shared" si="151"/>
        <v>21</v>
      </c>
      <c r="AA436" s="1037" t="str">
        <f t="shared" si="148"/>
        <v>Hành tăm</v>
      </c>
      <c r="AB436" s="844" t="str">
        <f t="shared" si="148"/>
        <v>kg</v>
      </c>
      <c r="AC436" s="845">
        <f t="shared" si="148"/>
        <v>30</v>
      </c>
      <c r="AD436" s="858">
        <f t="shared" si="148"/>
        <v>30</v>
      </c>
      <c r="AE436" s="832">
        <f t="shared" si="156"/>
        <v>0</v>
      </c>
      <c r="AF436" s="832">
        <f t="shared" si="156"/>
        <v>0</v>
      </c>
      <c r="AG436" s="832">
        <f t="shared" si="156"/>
        <v>0.90000000000000036</v>
      </c>
      <c r="AH436" s="832">
        <f t="shared" si="156"/>
        <v>0</v>
      </c>
      <c r="AI436" s="824">
        <f t="shared" si="149"/>
        <v>27.000000000000011</v>
      </c>
      <c r="AJ436" s="879">
        <f t="shared" si="157"/>
        <v>0</v>
      </c>
      <c r="AK436" s="879">
        <f t="shared" si="157"/>
        <v>0</v>
      </c>
      <c r="AL436" s="1051"/>
      <c r="AM436" s="879">
        <f t="shared" si="158"/>
        <v>0</v>
      </c>
      <c r="AN436" s="849">
        <f t="shared" si="159"/>
        <v>0</v>
      </c>
      <c r="AO436" s="825">
        <f t="shared" si="146"/>
        <v>0</v>
      </c>
      <c r="AP436" s="825">
        <f t="shared" si="146"/>
        <v>0</v>
      </c>
      <c r="AQ436" s="825">
        <f t="shared" si="146"/>
        <v>0.2</v>
      </c>
      <c r="AR436" s="825">
        <f t="shared" si="146"/>
        <v>0</v>
      </c>
      <c r="AS436" s="825">
        <f t="shared" si="146"/>
        <v>6</v>
      </c>
      <c r="AT436" s="850">
        <f t="shared" si="152"/>
        <v>0</v>
      </c>
      <c r="AU436" s="4" t="s">
        <v>804</v>
      </c>
      <c r="AV436" s="3"/>
      <c r="AW436" s="3"/>
      <c r="AX436" s="3"/>
      <c r="AY436" s="3"/>
      <c r="AZ436" s="870">
        <f>Y485</f>
        <v>9775.6</v>
      </c>
    </row>
    <row r="437" spans="1:52" ht="13.5" customHeight="1">
      <c r="A437" s="838">
        <f t="shared" si="150"/>
        <v>22</v>
      </c>
      <c r="B437" s="911" t="s">
        <v>145</v>
      </c>
      <c r="C437" s="844" t="s">
        <v>389</v>
      </c>
      <c r="D437" s="907">
        <v>16</v>
      </c>
      <c r="E437" s="824">
        <v>16</v>
      </c>
      <c r="F437" s="825"/>
      <c r="G437" s="909"/>
      <c r="H437" s="827">
        <v>1</v>
      </c>
      <c r="I437" s="842"/>
      <c r="J437" s="824">
        <f t="shared" si="141"/>
        <v>16</v>
      </c>
      <c r="K437" s="878"/>
      <c r="L437" s="828"/>
      <c r="M437" s="827">
        <v>1</v>
      </c>
      <c r="N437" s="926"/>
      <c r="O437" s="824">
        <f t="shared" si="153"/>
        <v>16</v>
      </c>
      <c r="P437" s="857"/>
      <c r="Q437" s="828"/>
      <c r="R437" s="877">
        <v>1</v>
      </c>
      <c r="S437" s="827"/>
      <c r="T437" s="846">
        <f t="shared" si="142"/>
        <v>16</v>
      </c>
      <c r="U437" s="825">
        <f t="shared" si="160"/>
        <v>0</v>
      </c>
      <c r="V437" s="828">
        <f t="shared" si="154"/>
        <v>0</v>
      </c>
      <c r="W437" s="827">
        <f t="shared" si="154"/>
        <v>3</v>
      </c>
      <c r="X437" s="827">
        <f t="shared" si="154"/>
        <v>0</v>
      </c>
      <c r="Y437" s="824">
        <f t="shared" si="154"/>
        <v>48</v>
      </c>
      <c r="Z437" s="838">
        <f t="shared" si="151"/>
        <v>22</v>
      </c>
      <c r="AA437" s="1037" t="str">
        <f t="shared" si="148"/>
        <v>Dầu rửa</v>
      </c>
      <c r="AB437" s="844" t="str">
        <f t="shared" si="148"/>
        <v>lít</v>
      </c>
      <c r="AC437" s="845">
        <f t="shared" si="148"/>
        <v>16</v>
      </c>
      <c r="AD437" s="858">
        <f t="shared" si="148"/>
        <v>16</v>
      </c>
      <c r="AE437" s="832">
        <f t="shared" si="156"/>
        <v>0</v>
      </c>
      <c r="AF437" s="832">
        <f t="shared" si="156"/>
        <v>0</v>
      </c>
      <c r="AG437" s="832">
        <f t="shared" si="156"/>
        <v>20</v>
      </c>
      <c r="AH437" s="832">
        <f t="shared" si="156"/>
        <v>0</v>
      </c>
      <c r="AI437" s="824">
        <f t="shared" si="149"/>
        <v>320</v>
      </c>
      <c r="AJ437" s="879">
        <f t="shared" si="157"/>
        <v>0</v>
      </c>
      <c r="AK437" s="879">
        <f t="shared" si="157"/>
        <v>0</v>
      </c>
      <c r="AL437" s="1051"/>
      <c r="AM437" s="879">
        <f t="shared" si="158"/>
        <v>0</v>
      </c>
      <c r="AN437" s="849">
        <f t="shared" si="159"/>
        <v>0</v>
      </c>
      <c r="AO437" s="825">
        <f t="shared" si="146"/>
        <v>0</v>
      </c>
      <c r="AP437" s="825">
        <f t="shared" si="146"/>
        <v>0</v>
      </c>
      <c r="AQ437" s="825">
        <f t="shared" si="146"/>
        <v>3</v>
      </c>
      <c r="AR437" s="825">
        <f t="shared" si="146"/>
        <v>0</v>
      </c>
      <c r="AS437" s="825">
        <f t="shared" si="146"/>
        <v>48</v>
      </c>
      <c r="AT437" s="850">
        <f t="shared" si="152"/>
        <v>0</v>
      </c>
      <c r="AU437" s="4" t="s">
        <v>805</v>
      </c>
      <c r="AV437" s="3"/>
      <c r="AW437" s="3"/>
      <c r="AX437" s="3"/>
      <c r="AY437" s="3"/>
      <c r="AZ437" s="870">
        <f>Q488</f>
        <v>0</v>
      </c>
    </row>
    <row r="438" spans="1:52" ht="13.5" customHeight="1">
      <c r="A438" s="838">
        <f t="shared" si="150"/>
        <v>23</v>
      </c>
      <c r="B438" s="911" t="s">
        <v>136</v>
      </c>
      <c r="C438" s="844" t="s">
        <v>66</v>
      </c>
      <c r="D438" s="907">
        <v>120</v>
      </c>
      <c r="E438" s="824">
        <v>120</v>
      </c>
      <c r="F438" s="825"/>
      <c r="G438" s="909"/>
      <c r="H438" s="910"/>
      <c r="I438" s="842"/>
      <c r="J438" s="824">
        <f t="shared" si="141"/>
        <v>0</v>
      </c>
      <c r="K438" s="853"/>
      <c r="L438" s="828"/>
      <c r="M438" s="910"/>
      <c r="N438" s="827"/>
      <c r="O438" s="824">
        <f t="shared" si="153"/>
        <v>0</v>
      </c>
      <c r="P438" s="857" t="s">
        <v>883</v>
      </c>
      <c r="Q438" s="828"/>
      <c r="R438" s="877"/>
      <c r="S438" s="827"/>
      <c r="T438" s="846">
        <f t="shared" si="142"/>
        <v>0</v>
      </c>
      <c r="U438" s="878">
        <f t="shared" si="160"/>
        <v>0</v>
      </c>
      <c r="V438" s="828">
        <f t="shared" si="154"/>
        <v>0</v>
      </c>
      <c r="W438" s="827">
        <f t="shared" si="154"/>
        <v>0</v>
      </c>
      <c r="X438" s="827">
        <f t="shared" si="154"/>
        <v>0</v>
      </c>
      <c r="Y438" s="824">
        <f t="shared" si="154"/>
        <v>0</v>
      </c>
      <c r="Z438" s="838">
        <f t="shared" si="151"/>
        <v>23</v>
      </c>
      <c r="AA438" s="1037" t="str">
        <f t="shared" si="148"/>
        <v>Cá khô</v>
      </c>
      <c r="AB438" s="844" t="str">
        <f t="shared" si="148"/>
        <v>kg</v>
      </c>
      <c r="AC438" s="845">
        <f t="shared" si="148"/>
        <v>120</v>
      </c>
      <c r="AD438" s="858">
        <f t="shared" si="148"/>
        <v>120</v>
      </c>
      <c r="AE438" s="832">
        <f t="shared" si="156"/>
        <v>0</v>
      </c>
      <c r="AF438" s="832">
        <f t="shared" si="156"/>
        <v>0</v>
      </c>
      <c r="AG438" s="832">
        <f t="shared" si="156"/>
        <v>2</v>
      </c>
      <c r="AH438" s="832">
        <f t="shared" si="156"/>
        <v>0</v>
      </c>
      <c r="AI438" s="824">
        <f t="shared" si="149"/>
        <v>240</v>
      </c>
      <c r="AJ438" s="879">
        <f t="shared" si="157"/>
        <v>0</v>
      </c>
      <c r="AK438" s="879">
        <f t="shared" si="157"/>
        <v>0</v>
      </c>
      <c r="AL438" s="1051">
        <v>10</v>
      </c>
      <c r="AM438" s="879">
        <f t="shared" si="158"/>
        <v>0</v>
      </c>
      <c r="AN438" s="849">
        <f t="shared" si="159"/>
        <v>1200</v>
      </c>
      <c r="AO438" s="825">
        <f t="shared" si="146"/>
        <v>0</v>
      </c>
      <c r="AP438" s="825">
        <f t="shared" si="146"/>
        <v>0</v>
      </c>
      <c r="AQ438" s="825">
        <f t="shared" si="146"/>
        <v>0</v>
      </c>
      <c r="AR438" s="825">
        <f t="shared" si="146"/>
        <v>0</v>
      </c>
      <c r="AS438" s="825">
        <f t="shared" si="146"/>
        <v>0</v>
      </c>
      <c r="AT438" s="850">
        <f t="shared" si="152"/>
        <v>0</v>
      </c>
      <c r="AU438" s="893" t="s">
        <v>806</v>
      </c>
      <c r="AV438" s="894"/>
      <c r="AW438" s="894"/>
      <c r="AX438" s="894"/>
      <c r="AY438" s="894"/>
      <c r="AZ438" s="870">
        <f>SUM(AZ436:AZ437)</f>
        <v>9775.6</v>
      </c>
    </row>
    <row r="439" spans="1:52" ht="13.5" customHeight="1">
      <c r="A439" s="838">
        <f t="shared" si="150"/>
        <v>24</v>
      </c>
      <c r="B439" s="911" t="s">
        <v>183</v>
      </c>
      <c r="C439" s="844" t="s">
        <v>66</v>
      </c>
      <c r="D439" s="907">
        <v>30</v>
      </c>
      <c r="E439" s="824">
        <v>30</v>
      </c>
      <c r="F439" s="878"/>
      <c r="G439" s="872"/>
      <c r="H439" s="928"/>
      <c r="I439" s="842"/>
      <c r="J439" s="824">
        <f t="shared" si="141"/>
        <v>0</v>
      </c>
      <c r="K439" s="878"/>
      <c r="L439" s="828"/>
      <c r="M439" s="827">
        <v>0.1</v>
      </c>
      <c r="N439" s="827"/>
      <c r="O439" s="824">
        <f t="shared" si="153"/>
        <v>3</v>
      </c>
      <c r="P439" s="857"/>
      <c r="Q439" s="828"/>
      <c r="R439" s="827">
        <v>0.1</v>
      </c>
      <c r="S439" s="827"/>
      <c r="T439" s="846">
        <f t="shared" si="142"/>
        <v>3</v>
      </c>
      <c r="U439" s="825">
        <f t="shared" si="160"/>
        <v>0</v>
      </c>
      <c r="V439" s="832">
        <f t="shared" si="154"/>
        <v>0</v>
      </c>
      <c r="W439" s="827">
        <f t="shared" si="154"/>
        <v>0.2</v>
      </c>
      <c r="X439" s="827">
        <f t="shared" si="154"/>
        <v>0</v>
      </c>
      <c r="Y439" s="824">
        <f t="shared" si="154"/>
        <v>6</v>
      </c>
      <c r="Z439" s="838">
        <f t="shared" si="151"/>
        <v>24</v>
      </c>
      <c r="AA439" s="1037" t="str">
        <f t="shared" si="148"/>
        <v>Nghệ tươi</v>
      </c>
      <c r="AB439" s="844" t="str">
        <f t="shared" si="148"/>
        <v>kg</v>
      </c>
      <c r="AC439" s="845">
        <f t="shared" si="148"/>
        <v>30</v>
      </c>
      <c r="AD439" s="858">
        <f t="shared" si="148"/>
        <v>30</v>
      </c>
      <c r="AE439" s="832">
        <f t="shared" si="156"/>
        <v>0</v>
      </c>
      <c r="AF439" s="832">
        <f t="shared" si="156"/>
        <v>0</v>
      </c>
      <c r="AG439" s="832">
        <f t="shared" si="156"/>
        <v>1.2000000000000002</v>
      </c>
      <c r="AH439" s="832">
        <f t="shared" si="156"/>
        <v>0</v>
      </c>
      <c r="AI439" s="824">
        <f t="shared" si="149"/>
        <v>36.000000000000007</v>
      </c>
      <c r="AJ439" s="879">
        <f t="shared" si="157"/>
        <v>0</v>
      </c>
      <c r="AK439" s="879">
        <f t="shared" si="157"/>
        <v>0</v>
      </c>
      <c r="AL439" s="1051"/>
      <c r="AM439" s="879">
        <f t="shared" si="158"/>
        <v>0</v>
      </c>
      <c r="AN439" s="849">
        <f t="shared" si="159"/>
        <v>0</v>
      </c>
      <c r="AO439" s="825">
        <f t="shared" si="146"/>
        <v>0</v>
      </c>
      <c r="AP439" s="825">
        <f t="shared" si="146"/>
        <v>0</v>
      </c>
      <c r="AQ439" s="825">
        <f t="shared" si="146"/>
        <v>0.2</v>
      </c>
      <c r="AR439" s="825">
        <f t="shared" si="146"/>
        <v>0</v>
      </c>
      <c r="AS439" s="825">
        <f t="shared" si="146"/>
        <v>6</v>
      </c>
      <c r="AT439" s="850">
        <f t="shared" si="152"/>
        <v>0</v>
      </c>
      <c r="AU439" s="893" t="s">
        <v>807</v>
      </c>
      <c r="AV439" s="894"/>
      <c r="AW439" s="894"/>
      <c r="AX439" s="894"/>
      <c r="AY439" s="894"/>
      <c r="AZ439" s="912"/>
    </row>
    <row r="440" spans="1:52" ht="13.5" customHeight="1">
      <c r="A440" s="838">
        <f t="shared" si="150"/>
        <v>25</v>
      </c>
      <c r="B440" s="911" t="s">
        <v>142</v>
      </c>
      <c r="C440" s="844" t="s">
        <v>66</v>
      </c>
      <c r="D440" s="907">
        <v>35</v>
      </c>
      <c r="E440" s="824">
        <v>35</v>
      </c>
      <c r="F440" s="825"/>
      <c r="G440" s="872"/>
      <c r="H440" s="827"/>
      <c r="I440" s="842"/>
      <c r="J440" s="824">
        <f t="shared" si="141"/>
        <v>0</v>
      </c>
      <c r="K440" s="878"/>
      <c r="L440" s="828"/>
      <c r="M440" s="827">
        <v>0.2</v>
      </c>
      <c r="N440" s="827"/>
      <c r="O440" s="824">
        <f t="shared" si="153"/>
        <v>7</v>
      </c>
      <c r="P440" s="942"/>
      <c r="Q440" s="828"/>
      <c r="R440" s="827">
        <v>0.3</v>
      </c>
      <c r="S440" s="827"/>
      <c r="T440" s="846">
        <f t="shared" si="142"/>
        <v>10.5</v>
      </c>
      <c r="U440" s="825">
        <f t="shared" si="160"/>
        <v>0</v>
      </c>
      <c r="V440" s="828">
        <f t="shared" si="154"/>
        <v>0</v>
      </c>
      <c r="W440" s="827">
        <f t="shared" si="154"/>
        <v>0.5</v>
      </c>
      <c r="X440" s="827">
        <f t="shared" si="154"/>
        <v>0</v>
      </c>
      <c r="Y440" s="824">
        <f t="shared" si="154"/>
        <v>17.5</v>
      </c>
      <c r="Z440" s="838">
        <f t="shared" si="151"/>
        <v>25</v>
      </c>
      <c r="AA440" s="1037" t="str">
        <f t="shared" si="148"/>
        <v>Gừng tươi</v>
      </c>
      <c r="AB440" s="844" t="str">
        <f t="shared" si="148"/>
        <v>kg</v>
      </c>
      <c r="AC440" s="845">
        <f t="shared" si="148"/>
        <v>35</v>
      </c>
      <c r="AD440" s="858">
        <f t="shared" si="148"/>
        <v>35</v>
      </c>
      <c r="AE440" s="832">
        <f t="shared" si="156"/>
        <v>0</v>
      </c>
      <c r="AF440" s="832">
        <f t="shared" si="156"/>
        <v>0</v>
      </c>
      <c r="AG440" s="832">
        <f t="shared" si="156"/>
        <v>5.3</v>
      </c>
      <c r="AH440" s="832">
        <f t="shared" si="156"/>
        <v>0</v>
      </c>
      <c r="AI440" s="824">
        <f t="shared" si="149"/>
        <v>185.5</v>
      </c>
      <c r="AJ440" s="879">
        <f t="shared" si="157"/>
        <v>0</v>
      </c>
      <c r="AK440" s="879">
        <f t="shared" si="157"/>
        <v>0</v>
      </c>
      <c r="AL440" s="1051"/>
      <c r="AM440" s="879">
        <f t="shared" si="158"/>
        <v>0</v>
      </c>
      <c r="AN440" s="849">
        <f t="shared" si="159"/>
        <v>0</v>
      </c>
      <c r="AO440" s="825">
        <f t="shared" si="146"/>
        <v>0</v>
      </c>
      <c r="AP440" s="825">
        <f t="shared" si="146"/>
        <v>0</v>
      </c>
      <c r="AQ440" s="825">
        <f t="shared" si="146"/>
        <v>0.5</v>
      </c>
      <c r="AR440" s="825">
        <f t="shared" si="146"/>
        <v>0</v>
      </c>
      <c r="AS440" s="825">
        <f t="shared" si="146"/>
        <v>17.5</v>
      </c>
      <c r="AT440" s="850">
        <f t="shared" si="152"/>
        <v>0</v>
      </c>
      <c r="AU440" s="4" t="s">
        <v>808</v>
      </c>
      <c r="AV440" s="3"/>
      <c r="AW440" s="3"/>
      <c r="AX440" s="3"/>
      <c r="AY440" s="3"/>
      <c r="AZ440" s="870">
        <f>Y486</f>
        <v>2266.6999999999989</v>
      </c>
    </row>
    <row r="441" spans="1:52" ht="13.5" customHeight="1">
      <c r="A441" s="838">
        <f t="shared" si="150"/>
        <v>26</v>
      </c>
      <c r="B441" s="911" t="s">
        <v>51</v>
      </c>
      <c r="C441" s="844" t="s">
        <v>66</v>
      </c>
      <c r="D441" s="907">
        <v>100</v>
      </c>
      <c r="E441" s="824">
        <v>100</v>
      </c>
      <c r="F441" s="825"/>
      <c r="G441" s="872"/>
      <c r="H441" s="827"/>
      <c r="I441" s="842"/>
      <c r="J441" s="824">
        <f t="shared" si="141"/>
        <v>0</v>
      </c>
      <c r="K441" s="853"/>
      <c r="L441" s="828"/>
      <c r="M441" s="910">
        <v>0.5</v>
      </c>
      <c r="N441" s="827"/>
      <c r="O441" s="824">
        <f t="shared" si="153"/>
        <v>50</v>
      </c>
      <c r="P441" s="857"/>
      <c r="Q441" s="853"/>
      <c r="R441" s="877"/>
      <c r="S441" s="827"/>
      <c r="T441" s="846">
        <f t="shared" si="142"/>
        <v>0</v>
      </c>
      <c r="U441" s="825">
        <f t="shared" si="160"/>
        <v>0</v>
      </c>
      <c r="V441" s="828">
        <f t="shared" si="154"/>
        <v>0</v>
      </c>
      <c r="W441" s="827">
        <f t="shared" si="154"/>
        <v>0.5</v>
      </c>
      <c r="X441" s="827">
        <f t="shared" si="154"/>
        <v>0</v>
      </c>
      <c r="Y441" s="824">
        <f t="shared" si="154"/>
        <v>50</v>
      </c>
      <c r="Z441" s="838">
        <f t="shared" si="151"/>
        <v>26</v>
      </c>
      <c r="AA441" s="1037" t="str">
        <f t="shared" si="148"/>
        <v>Tép khô</v>
      </c>
      <c r="AB441" s="844" t="str">
        <f t="shared" si="148"/>
        <v>kg</v>
      </c>
      <c r="AC441" s="845">
        <f t="shared" si="148"/>
        <v>100</v>
      </c>
      <c r="AD441" s="858">
        <f t="shared" si="148"/>
        <v>100</v>
      </c>
      <c r="AE441" s="832">
        <f t="shared" si="156"/>
        <v>0</v>
      </c>
      <c r="AF441" s="832">
        <f t="shared" si="156"/>
        <v>0</v>
      </c>
      <c r="AG441" s="832">
        <f t="shared" si="156"/>
        <v>12.5</v>
      </c>
      <c r="AH441" s="832">
        <f t="shared" si="156"/>
        <v>0</v>
      </c>
      <c r="AI441" s="824">
        <f t="shared" si="149"/>
        <v>1250</v>
      </c>
      <c r="AJ441" s="879">
        <f t="shared" si="157"/>
        <v>0</v>
      </c>
      <c r="AK441" s="879">
        <f t="shared" si="157"/>
        <v>0</v>
      </c>
      <c r="AL441" s="1051"/>
      <c r="AM441" s="879">
        <f t="shared" si="158"/>
        <v>0</v>
      </c>
      <c r="AN441" s="849">
        <f t="shared" si="159"/>
        <v>0</v>
      </c>
      <c r="AO441" s="825">
        <f t="shared" si="146"/>
        <v>0</v>
      </c>
      <c r="AP441" s="825">
        <f t="shared" si="146"/>
        <v>0</v>
      </c>
      <c r="AQ441" s="825">
        <f t="shared" si="146"/>
        <v>0.5</v>
      </c>
      <c r="AR441" s="825">
        <f t="shared" si="146"/>
        <v>0</v>
      </c>
      <c r="AS441" s="825">
        <f t="shared" si="146"/>
        <v>50</v>
      </c>
      <c r="AT441" s="850">
        <f t="shared" si="152"/>
        <v>0</v>
      </c>
      <c r="AU441" s="4" t="s">
        <v>809</v>
      </c>
      <c r="AV441" s="3"/>
      <c r="AW441" s="3"/>
      <c r="AX441" s="3"/>
      <c r="AY441" s="3"/>
      <c r="AZ441" s="913">
        <f>Y487</f>
        <v>0</v>
      </c>
    </row>
    <row r="442" spans="1:52" ht="13.5" customHeight="1">
      <c r="A442" s="838">
        <f t="shared" si="150"/>
        <v>27</v>
      </c>
      <c r="B442" s="920" t="s">
        <v>854</v>
      </c>
      <c r="C442" s="817" t="s">
        <v>66</v>
      </c>
      <c r="D442" s="839">
        <v>50</v>
      </c>
      <c r="E442" s="852">
        <v>50</v>
      </c>
      <c r="F442" s="825"/>
      <c r="G442" s="914"/>
      <c r="H442" s="827">
        <v>0.3</v>
      </c>
      <c r="I442" s="842"/>
      <c r="J442" s="824">
        <f t="shared" si="141"/>
        <v>15</v>
      </c>
      <c r="K442" s="853"/>
      <c r="L442" s="915"/>
      <c r="M442" s="827">
        <v>0.6</v>
      </c>
      <c r="N442" s="827"/>
      <c r="O442" s="824">
        <f t="shared" si="153"/>
        <v>30</v>
      </c>
      <c r="P442" s="865"/>
      <c r="Q442" s="853"/>
      <c r="R442" s="877">
        <v>0.6</v>
      </c>
      <c r="S442" s="826"/>
      <c r="T442" s="846">
        <f t="shared" si="142"/>
        <v>30</v>
      </c>
      <c r="U442" s="825">
        <f t="shared" si="160"/>
        <v>0</v>
      </c>
      <c r="V442" s="825">
        <f t="shared" si="154"/>
        <v>0</v>
      </c>
      <c r="W442" s="827">
        <f t="shared" si="154"/>
        <v>1.5</v>
      </c>
      <c r="X442" s="827">
        <f t="shared" si="154"/>
        <v>0</v>
      </c>
      <c r="Y442" s="824">
        <f t="shared" si="154"/>
        <v>75</v>
      </c>
      <c r="Z442" s="838">
        <f t="shared" si="151"/>
        <v>27</v>
      </c>
      <c r="AA442" s="1037" t="str">
        <f t="shared" si="148"/>
        <v xml:space="preserve">ớt quả </v>
      </c>
      <c r="AB442" s="844" t="str">
        <f t="shared" si="148"/>
        <v>kg</v>
      </c>
      <c r="AC442" s="845">
        <f t="shared" si="148"/>
        <v>50</v>
      </c>
      <c r="AD442" s="858">
        <f t="shared" si="148"/>
        <v>50</v>
      </c>
      <c r="AE442" s="832">
        <f t="shared" si="156"/>
        <v>0</v>
      </c>
      <c r="AF442" s="832">
        <f t="shared" si="156"/>
        <v>0</v>
      </c>
      <c r="AG442" s="832">
        <f t="shared" si="156"/>
        <v>3</v>
      </c>
      <c r="AH442" s="832">
        <f t="shared" si="156"/>
        <v>0</v>
      </c>
      <c r="AI442" s="824">
        <f t="shared" si="149"/>
        <v>150</v>
      </c>
      <c r="AJ442" s="879">
        <f t="shared" si="157"/>
        <v>0</v>
      </c>
      <c r="AK442" s="879">
        <f t="shared" si="157"/>
        <v>0</v>
      </c>
      <c r="AL442" s="879">
        <f t="shared" si="157"/>
        <v>1.5</v>
      </c>
      <c r="AM442" s="879">
        <f t="shared" si="158"/>
        <v>0</v>
      </c>
      <c r="AN442" s="849">
        <f t="shared" si="159"/>
        <v>75</v>
      </c>
      <c r="AO442" s="825">
        <f t="shared" si="146"/>
        <v>0</v>
      </c>
      <c r="AP442" s="825">
        <f t="shared" si="146"/>
        <v>0</v>
      </c>
      <c r="AQ442" s="825">
        <f t="shared" si="146"/>
        <v>1.5</v>
      </c>
      <c r="AR442" s="825">
        <f t="shared" si="146"/>
        <v>0</v>
      </c>
      <c r="AS442" s="825">
        <f t="shared" si="146"/>
        <v>75</v>
      </c>
      <c r="AT442" s="850">
        <f t="shared" si="152"/>
        <v>0</v>
      </c>
      <c r="AU442" s="893"/>
      <c r="AV442" s="894"/>
      <c r="AW442" s="894"/>
      <c r="AX442" s="894"/>
      <c r="AY442" s="894"/>
      <c r="AZ442" s="917"/>
    </row>
    <row r="443" spans="1:52" ht="13.5" customHeight="1">
      <c r="A443" s="838">
        <f t="shared" si="150"/>
        <v>28</v>
      </c>
      <c r="B443" s="1043" t="s">
        <v>168</v>
      </c>
      <c r="C443" s="817" t="s">
        <v>66</v>
      </c>
      <c r="D443" s="839">
        <v>120</v>
      </c>
      <c r="E443" s="852">
        <v>91</v>
      </c>
      <c r="F443" s="825"/>
      <c r="G443" s="854"/>
      <c r="H443" s="827"/>
      <c r="I443" s="842"/>
      <c r="J443" s="824">
        <f t="shared" si="141"/>
        <v>0</v>
      </c>
      <c r="K443" s="825"/>
      <c r="L443" s="853">
        <v>9</v>
      </c>
      <c r="M443" s="827"/>
      <c r="N443" s="826"/>
      <c r="O443" s="824">
        <f t="shared" si="153"/>
        <v>819</v>
      </c>
      <c r="P443" s="865"/>
      <c r="Q443" s="853"/>
      <c r="R443" s="877"/>
      <c r="S443" s="826"/>
      <c r="T443" s="846">
        <f t="shared" si="142"/>
        <v>0</v>
      </c>
      <c r="U443" s="825">
        <f t="shared" si="160"/>
        <v>0</v>
      </c>
      <c r="V443" s="825">
        <f t="shared" si="154"/>
        <v>9</v>
      </c>
      <c r="W443" s="827">
        <f t="shared" si="154"/>
        <v>0</v>
      </c>
      <c r="X443" s="826">
        <f t="shared" si="154"/>
        <v>0</v>
      </c>
      <c r="Y443" s="824">
        <f t="shared" si="154"/>
        <v>819</v>
      </c>
      <c r="Z443" s="838">
        <f t="shared" si="151"/>
        <v>28</v>
      </c>
      <c r="AA443" s="895" t="str">
        <f t="shared" si="148"/>
        <v>Thịt gà mía</v>
      </c>
      <c r="AB443" s="844" t="str">
        <f t="shared" si="148"/>
        <v>kg</v>
      </c>
      <c r="AC443" s="845">
        <f t="shared" si="148"/>
        <v>120</v>
      </c>
      <c r="AD443" s="858">
        <f t="shared" si="148"/>
        <v>91</v>
      </c>
      <c r="AE443" s="832">
        <f t="shared" si="156"/>
        <v>0</v>
      </c>
      <c r="AF443" s="832">
        <f t="shared" si="156"/>
        <v>0</v>
      </c>
      <c r="AG443" s="832">
        <f t="shared" si="156"/>
        <v>0</v>
      </c>
      <c r="AH443" s="832">
        <f t="shared" si="156"/>
        <v>0</v>
      </c>
      <c r="AI443" s="824">
        <f t="shared" si="149"/>
        <v>0</v>
      </c>
      <c r="AJ443" s="879">
        <f t="shared" si="157"/>
        <v>0</v>
      </c>
      <c r="AK443" s="879">
        <f t="shared" si="157"/>
        <v>9</v>
      </c>
      <c r="AL443" s="879">
        <f t="shared" si="157"/>
        <v>0</v>
      </c>
      <c r="AM443" s="879">
        <f t="shared" si="158"/>
        <v>0</v>
      </c>
      <c r="AN443" s="849">
        <f t="shared" si="159"/>
        <v>819</v>
      </c>
      <c r="AO443" s="825">
        <f t="shared" si="146"/>
        <v>0</v>
      </c>
      <c r="AP443" s="825">
        <f t="shared" si="146"/>
        <v>9</v>
      </c>
      <c r="AQ443" s="825">
        <f t="shared" si="146"/>
        <v>0</v>
      </c>
      <c r="AR443" s="825">
        <f t="shared" si="146"/>
        <v>0</v>
      </c>
      <c r="AS443" s="825">
        <f t="shared" si="146"/>
        <v>819</v>
      </c>
      <c r="AT443" s="850">
        <f t="shared" si="152"/>
        <v>261</v>
      </c>
      <c r="AU443" s="893"/>
      <c r="AV443" s="894"/>
      <c r="AW443" s="894"/>
      <c r="AX443" s="894"/>
      <c r="AY443" s="894"/>
      <c r="AZ443" s="918"/>
    </row>
    <row r="444" spans="1:52" ht="13.5" customHeight="1">
      <c r="A444" s="838">
        <f t="shared" si="150"/>
        <v>29</v>
      </c>
      <c r="B444" s="1043" t="s">
        <v>169</v>
      </c>
      <c r="C444" s="817" t="s">
        <v>66</v>
      </c>
      <c r="D444" s="839">
        <v>80</v>
      </c>
      <c r="E444" s="852">
        <v>75</v>
      </c>
      <c r="F444" s="825"/>
      <c r="G444" s="854"/>
      <c r="H444" s="827"/>
      <c r="I444" s="842"/>
      <c r="J444" s="824">
        <f t="shared" si="141"/>
        <v>0</v>
      </c>
      <c r="K444" s="825"/>
      <c r="L444" s="853"/>
      <c r="M444" s="827"/>
      <c r="N444" s="919"/>
      <c r="O444" s="824">
        <f t="shared" si="153"/>
        <v>0</v>
      </c>
      <c r="P444" s="857"/>
      <c r="Q444" s="853">
        <v>9</v>
      </c>
      <c r="R444" s="877"/>
      <c r="S444" s="826"/>
      <c r="T444" s="846">
        <f t="shared" si="142"/>
        <v>675</v>
      </c>
      <c r="U444" s="825">
        <f t="shared" si="160"/>
        <v>0</v>
      </c>
      <c r="V444" s="825">
        <f t="shared" si="154"/>
        <v>9</v>
      </c>
      <c r="W444" s="827">
        <f t="shared" si="154"/>
        <v>0</v>
      </c>
      <c r="X444" s="826">
        <f t="shared" si="154"/>
        <v>0</v>
      </c>
      <c r="Y444" s="824">
        <f t="shared" si="154"/>
        <v>675</v>
      </c>
      <c r="Z444" s="838">
        <f t="shared" si="151"/>
        <v>29</v>
      </c>
      <c r="AA444" s="895" t="str">
        <f t="shared" si="148"/>
        <v>Thịt ngan</v>
      </c>
      <c r="AB444" s="844" t="str">
        <f t="shared" si="148"/>
        <v>kg</v>
      </c>
      <c r="AC444" s="845">
        <f t="shared" si="148"/>
        <v>80</v>
      </c>
      <c r="AD444" s="858">
        <f t="shared" si="148"/>
        <v>75</v>
      </c>
      <c r="AE444" s="832">
        <f t="shared" si="156"/>
        <v>0</v>
      </c>
      <c r="AF444" s="832">
        <f t="shared" si="156"/>
        <v>0</v>
      </c>
      <c r="AG444" s="832">
        <f t="shared" si="156"/>
        <v>0</v>
      </c>
      <c r="AH444" s="832">
        <f t="shared" si="156"/>
        <v>0</v>
      </c>
      <c r="AI444" s="824">
        <f t="shared" si="149"/>
        <v>0</v>
      </c>
      <c r="AJ444" s="879">
        <f t="shared" si="157"/>
        <v>0</v>
      </c>
      <c r="AK444" s="879">
        <f t="shared" si="157"/>
        <v>9</v>
      </c>
      <c r="AL444" s="879">
        <f t="shared" si="157"/>
        <v>0</v>
      </c>
      <c r="AM444" s="879">
        <f t="shared" si="158"/>
        <v>0</v>
      </c>
      <c r="AN444" s="849">
        <f t="shared" si="159"/>
        <v>675</v>
      </c>
      <c r="AO444" s="825">
        <f t="shared" si="146"/>
        <v>0</v>
      </c>
      <c r="AP444" s="825">
        <f t="shared" si="146"/>
        <v>9</v>
      </c>
      <c r="AQ444" s="825">
        <f t="shared" si="146"/>
        <v>0</v>
      </c>
      <c r="AR444" s="825">
        <f t="shared" si="146"/>
        <v>0</v>
      </c>
      <c r="AS444" s="825">
        <f t="shared" si="146"/>
        <v>675</v>
      </c>
      <c r="AT444" s="850">
        <f t="shared" si="152"/>
        <v>45</v>
      </c>
      <c r="AU444" s="893"/>
      <c r="AV444" s="894"/>
      <c r="AW444" s="894"/>
      <c r="AX444" s="894"/>
      <c r="AY444" s="894"/>
      <c r="AZ444" s="918"/>
    </row>
    <row r="445" spans="1:52" ht="13.5" customHeight="1">
      <c r="A445" s="838">
        <f t="shared" si="150"/>
        <v>30</v>
      </c>
      <c r="B445" s="1043" t="s">
        <v>488</v>
      </c>
      <c r="C445" s="817" t="s">
        <v>66</v>
      </c>
      <c r="D445" s="839">
        <v>120</v>
      </c>
      <c r="E445" s="852">
        <v>113</v>
      </c>
      <c r="F445" s="825"/>
      <c r="G445" s="909"/>
      <c r="H445" s="827"/>
      <c r="I445" s="1044"/>
      <c r="J445" s="824">
        <f t="shared" si="141"/>
        <v>0</v>
      </c>
      <c r="K445" s="853"/>
      <c r="L445" s="853"/>
      <c r="M445" s="910"/>
      <c r="N445" s="827"/>
      <c r="O445" s="824">
        <f t="shared" si="153"/>
        <v>0</v>
      </c>
      <c r="P445" s="857"/>
      <c r="Q445" s="853">
        <v>9</v>
      </c>
      <c r="R445" s="877"/>
      <c r="S445" s="827" t="s">
        <v>888</v>
      </c>
      <c r="T445" s="846">
        <f t="shared" si="142"/>
        <v>1017</v>
      </c>
      <c r="U445" s="825">
        <f t="shared" si="160"/>
        <v>0</v>
      </c>
      <c r="V445" s="825">
        <f t="shared" si="154"/>
        <v>9</v>
      </c>
      <c r="W445" s="827">
        <f t="shared" si="154"/>
        <v>0</v>
      </c>
      <c r="X445" s="827">
        <f t="shared" si="154"/>
        <v>0</v>
      </c>
      <c r="Y445" s="824">
        <f t="shared" si="154"/>
        <v>1017</v>
      </c>
      <c r="Z445" s="838">
        <f t="shared" si="151"/>
        <v>30</v>
      </c>
      <c r="AA445" s="895" t="str">
        <f t="shared" si="148"/>
        <v>Thịt xô</v>
      </c>
      <c r="AB445" s="844" t="str">
        <f t="shared" si="148"/>
        <v>kg</v>
      </c>
      <c r="AC445" s="845">
        <f t="shared" si="148"/>
        <v>120</v>
      </c>
      <c r="AD445" s="858">
        <f t="shared" si="148"/>
        <v>113</v>
      </c>
      <c r="AE445" s="832">
        <f t="shared" si="156"/>
        <v>0</v>
      </c>
      <c r="AF445" s="832">
        <f t="shared" si="156"/>
        <v>0</v>
      </c>
      <c r="AG445" s="832">
        <f t="shared" si="156"/>
        <v>0</v>
      </c>
      <c r="AH445" s="832">
        <f t="shared" si="156"/>
        <v>0</v>
      </c>
      <c r="AI445" s="824">
        <f t="shared" si="149"/>
        <v>0</v>
      </c>
      <c r="AJ445" s="879">
        <f t="shared" si="157"/>
        <v>0</v>
      </c>
      <c r="AK445" s="879">
        <f t="shared" si="157"/>
        <v>9</v>
      </c>
      <c r="AL445" s="879">
        <f t="shared" si="157"/>
        <v>0</v>
      </c>
      <c r="AM445" s="879">
        <f t="shared" si="158"/>
        <v>0</v>
      </c>
      <c r="AN445" s="849">
        <f t="shared" si="159"/>
        <v>1017</v>
      </c>
      <c r="AO445" s="825">
        <f t="shared" si="146"/>
        <v>0</v>
      </c>
      <c r="AP445" s="825">
        <f t="shared" si="146"/>
        <v>9</v>
      </c>
      <c r="AQ445" s="825">
        <f t="shared" si="146"/>
        <v>0</v>
      </c>
      <c r="AR445" s="825">
        <f t="shared" si="146"/>
        <v>0</v>
      </c>
      <c r="AS445" s="825">
        <f t="shared" si="146"/>
        <v>1017</v>
      </c>
      <c r="AT445" s="850">
        <f t="shared" si="152"/>
        <v>63</v>
      </c>
      <c r="AU445" s="893"/>
      <c r="AV445" s="894"/>
      <c r="AW445" s="894"/>
      <c r="AX445" s="894"/>
      <c r="AY445" s="894"/>
      <c r="AZ445" s="918"/>
    </row>
    <row r="446" spans="1:52" ht="13.5" customHeight="1">
      <c r="A446" s="838">
        <f t="shared" si="150"/>
        <v>31</v>
      </c>
      <c r="B446" s="1045" t="s">
        <v>16</v>
      </c>
      <c r="C446" s="817" t="s">
        <v>786</v>
      </c>
      <c r="D446" s="839">
        <v>150</v>
      </c>
      <c r="E446" s="921">
        <v>145</v>
      </c>
      <c r="F446" s="825"/>
      <c r="G446" s="854"/>
      <c r="H446" s="827" t="s">
        <v>883</v>
      </c>
      <c r="I446" s="842" t="s">
        <v>883</v>
      </c>
      <c r="J446" s="824">
        <f t="shared" si="141"/>
        <v>0</v>
      </c>
      <c r="K446" s="853"/>
      <c r="L446" s="853">
        <v>4.5</v>
      </c>
      <c r="M446" s="827"/>
      <c r="N446" s="827"/>
      <c r="O446" s="824">
        <f t="shared" si="153"/>
        <v>652.5</v>
      </c>
      <c r="P446" s="865"/>
      <c r="Q446" s="853"/>
      <c r="R446" s="877"/>
      <c r="S446" s="827"/>
      <c r="T446" s="846">
        <f t="shared" si="142"/>
        <v>0</v>
      </c>
      <c r="U446" s="825">
        <f t="shared" si="160"/>
        <v>0</v>
      </c>
      <c r="V446" s="825">
        <f t="shared" si="154"/>
        <v>4.5</v>
      </c>
      <c r="W446" s="827">
        <f t="shared" si="154"/>
        <v>0</v>
      </c>
      <c r="X446" s="827">
        <f t="shared" si="154"/>
        <v>0</v>
      </c>
      <c r="Y446" s="824">
        <f t="shared" si="154"/>
        <v>652.5</v>
      </c>
      <c r="Z446" s="838">
        <f t="shared" si="151"/>
        <v>31</v>
      </c>
      <c r="AA446" s="895" t="str">
        <f t="shared" si="148"/>
        <v>Thịt nạc</v>
      </c>
      <c r="AB446" s="844" t="str">
        <f t="shared" si="148"/>
        <v>quả</v>
      </c>
      <c r="AC446" s="845">
        <f t="shared" si="148"/>
        <v>150</v>
      </c>
      <c r="AD446" s="858">
        <f t="shared" si="148"/>
        <v>145</v>
      </c>
      <c r="AE446" s="832">
        <f t="shared" si="156"/>
        <v>0</v>
      </c>
      <c r="AF446" s="832">
        <f t="shared" si="156"/>
        <v>0</v>
      </c>
      <c r="AG446" s="832">
        <f t="shared" si="156"/>
        <v>0</v>
      </c>
      <c r="AH446" s="832">
        <f t="shared" si="156"/>
        <v>0</v>
      </c>
      <c r="AI446" s="824">
        <f t="shared" si="149"/>
        <v>0</v>
      </c>
      <c r="AJ446" s="879">
        <f t="shared" si="157"/>
        <v>0</v>
      </c>
      <c r="AK446" s="879">
        <f t="shared" si="157"/>
        <v>4.5</v>
      </c>
      <c r="AL446" s="879">
        <f t="shared" si="157"/>
        <v>0</v>
      </c>
      <c r="AM446" s="879">
        <f t="shared" si="158"/>
        <v>0</v>
      </c>
      <c r="AN446" s="849">
        <f t="shared" si="159"/>
        <v>652.5</v>
      </c>
      <c r="AO446" s="825">
        <f t="shared" si="146"/>
        <v>0</v>
      </c>
      <c r="AP446" s="825">
        <f t="shared" si="146"/>
        <v>4.5</v>
      </c>
      <c r="AQ446" s="825">
        <f t="shared" si="146"/>
        <v>0</v>
      </c>
      <c r="AR446" s="825">
        <f t="shared" si="146"/>
        <v>0</v>
      </c>
      <c r="AS446" s="825">
        <f t="shared" si="146"/>
        <v>652.5</v>
      </c>
      <c r="AT446" s="850">
        <f t="shared" si="152"/>
        <v>22.5</v>
      </c>
      <c r="AU446" s="922"/>
      <c r="AV446" s="861"/>
      <c r="AW446" s="861"/>
      <c r="AX446" s="861"/>
      <c r="AY446" s="861"/>
      <c r="AZ446" s="851"/>
    </row>
    <row r="447" spans="1:52" ht="13.5" customHeight="1">
      <c r="A447" s="838">
        <f t="shared" si="150"/>
        <v>32</v>
      </c>
      <c r="B447" s="1043" t="s">
        <v>63</v>
      </c>
      <c r="C447" s="817" t="s">
        <v>66</v>
      </c>
      <c r="D447" s="839">
        <v>200</v>
      </c>
      <c r="E447" s="852">
        <v>200</v>
      </c>
      <c r="F447" s="825"/>
      <c r="G447" s="854"/>
      <c r="H447" s="923"/>
      <c r="I447" s="863"/>
      <c r="J447" s="824">
        <f t="shared" si="141"/>
        <v>0</v>
      </c>
      <c r="K447" s="825"/>
      <c r="L447" s="853"/>
      <c r="M447" s="827"/>
      <c r="N447" s="827"/>
      <c r="O447" s="824">
        <f t="shared" si="153"/>
        <v>0</v>
      </c>
      <c r="P447" s="865"/>
      <c r="Q447" s="853">
        <v>1.5</v>
      </c>
      <c r="R447" s="877"/>
      <c r="S447" s="827"/>
      <c r="T447" s="846">
        <f t="shared" si="142"/>
        <v>300</v>
      </c>
      <c r="U447" s="825">
        <f t="shared" si="160"/>
        <v>0</v>
      </c>
      <c r="V447" s="825">
        <f t="shared" si="154"/>
        <v>1.5</v>
      </c>
      <c r="W447" s="827">
        <f t="shared" si="154"/>
        <v>0</v>
      </c>
      <c r="X447" s="827">
        <f t="shared" si="154"/>
        <v>0</v>
      </c>
      <c r="Y447" s="824">
        <f t="shared" si="154"/>
        <v>300</v>
      </c>
      <c r="Z447" s="838">
        <f t="shared" si="151"/>
        <v>32</v>
      </c>
      <c r="AA447" s="895" t="str">
        <f t="shared" si="148"/>
        <v>Lươn</v>
      </c>
      <c r="AB447" s="844" t="str">
        <f t="shared" si="148"/>
        <v>kg</v>
      </c>
      <c r="AC447" s="845">
        <f t="shared" si="148"/>
        <v>200</v>
      </c>
      <c r="AD447" s="858">
        <f t="shared" si="148"/>
        <v>200</v>
      </c>
      <c r="AE447" s="832">
        <f t="shared" si="156"/>
        <v>0</v>
      </c>
      <c r="AF447" s="832">
        <f t="shared" si="156"/>
        <v>0</v>
      </c>
      <c r="AG447" s="832">
        <f t="shared" si="156"/>
        <v>0</v>
      </c>
      <c r="AH447" s="832">
        <f t="shared" si="156"/>
        <v>0</v>
      </c>
      <c r="AI447" s="824">
        <f t="shared" si="149"/>
        <v>0</v>
      </c>
      <c r="AJ447" s="879">
        <f t="shared" si="157"/>
        <v>0</v>
      </c>
      <c r="AK447" s="879">
        <f t="shared" si="157"/>
        <v>1.5</v>
      </c>
      <c r="AL447" s="879">
        <f t="shared" si="157"/>
        <v>0</v>
      </c>
      <c r="AM447" s="879">
        <f t="shared" si="158"/>
        <v>0</v>
      </c>
      <c r="AN447" s="849">
        <f t="shared" si="159"/>
        <v>300</v>
      </c>
      <c r="AO447" s="825">
        <f t="shared" si="146"/>
        <v>0</v>
      </c>
      <c r="AP447" s="825">
        <f t="shared" si="146"/>
        <v>1.5</v>
      </c>
      <c r="AQ447" s="825">
        <f t="shared" si="146"/>
        <v>0</v>
      </c>
      <c r="AR447" s="825">
        <f t="shared" si="146"/>
        <v>0</v>
      </c>
      <c r="AS447" s="825">
        <f t="shared" si="146"/>
        <v>300</v>
      </c>
      <c r="AT447" s="850">
        <f t="shared" si="152"/>
        <v>0</v>
      </c>
      <c r="AU447" s="922"/>
      <c r="AV447" s="861"/>
      <c r="AW447" s="861"/>
      <c r="AX447" s="861"/>
      <c r="AY447" s="861"/>
      <c r="AZ447" s="851"/>
    </row>
    <row r="448" spans="1:52" ht="13.5" customHeight="1">
      <c r="A448" s="838">
        <f t="shared" si="150"/>
        <v>33</v>
      </c>
      <c r="B448" s="1043" t="s">
        <v>898</v>
      </c>
      <c r="C448" s="817" t="s">
        <v>66</v>
      </c>
      <c r="D448" s="839">
        <v>125</v>
      </c>
      <c r="E448" s="852">
        <v>125</v>
      </c>
      <c r="F448" s="825"/>
      <c r="G448" s="909">
        <v>5</v>
      </c>
      <c r="H448" s="827"/>
      <c r="I448" s="842"/>
      <c r="J448" s="824">
        <f t="shared" si="141"/>
        <v>625</v>
      </c>
      <c r="K448" s="825"/>
      <c r="L448" s="853"/>
      <c r="M448" s="827"/>
      <c r="N448" s="827"/>
      <c r="O448" s="824">
        <f t="shared" si="153"/>
        <v>0</v>
      </c>
      <c r="P448" s="865"/>
      <c r="Q448" s="853"/>
      <c r="R448" s="877"/>
      <c r="S448" s="827"/>
      <c r="T448" s="846">
        <f t="shared" si="142"/>
        <v>0</v>
      </c>
      <c r="U448" s="825">
        <f t="shared" si="160"/>
        <v>0</v>
      </c>
      <c r="V448" s="825">
        <f t="shared" si="154"/>
        <v>5</v>
      </c>
      <c r="W448" s="827">
        <f t="shared" si="154"/>
        <v>0</v>
      </c>
      <c r="X448" s="827">
        <f t="shared" si="154"/>
        <v>0</v>
      </c>
      <c r="Y448" s="824">
        <f t="shared" si="154"/>
        <v>625</v>
      </c>
      <c r="Z448" s="838">
        <f t="shared" si="151"/>
        <v>33</v>
      </c>
      <c r="AA448" s="895" t="str">
        <f t="shared" si="148"/>
        <v>Thịt đl</v>
      </c>
      <c r="AB448" s="844" t="str">
        <f t="shared" si="148"/>
        <v>kg</v>
      </c>
      <c r="AC448" s="845">
        <f t="shared" si="148"/>
        <v>125</v>
      </c>
      <c r="AD448" s="858">
        <f t="shared" si="148"/>
        <v>125</v>
      </c>
      <c r="AE448" s="832">
        <f t="shared" si="156"/>
        <v>0</v>
      </c>
      <c r="AF448" s="832">
        <f t="shared" si="156"/>
        <v>0</v>
      </c>
      <c r="AG448" s="832">
        <f t="shared" si="156"/>
        <v>0</v>
      </c>
      <c r="AH448" s="832">
        <f t="shared" si="156"/>
        <v>0</v>
      </c>
      <c r="AI448" s="824">
        <f t="shared" si="149"/>
        <v>0</v>
      </c>
      <c r="AJ448" s="879">
        <f t="shared" si="157"/>
        <v>0</v>
      </c>
      <c r="AK448" s="879">
        <f t="shared" si="157"/>
        <v>5</v>
      </c>
      <c r="AL448" s="879">
        <f t="shared" si="157"/>
        <v>0</v>
      </c>
      <c r="AM448" s="879">
        <f t="shared" si="158"/>
        <v>0</v>
      </c>
      <c r="AN448" s="849">
        <f t="shared" si="159"/>
        <v>625</v>
      </c>
      <c r="AO448" s="825">
        <f t="shared" si="146"/>
        <v>0</v>
      </c>
      <c r="AP448" s="825">
        <f t="shared" si="146"/>
        <v>5</v>
      </c>
      <c r="AQ448" s="825">
        <f t="shared" si="146"/>
        <v>0</v>
      </c>
      <c r="AR448" s="825">
        <f t="shared" si="146"/>
        <v>0</v>
      </c>
      <c r="AS448" s="825">
        <f t="shared" si="146"/>
        <v>625</v>
      </c>
      <c r="AT448" s="850">
        <f t="shared" si="152"/>
        <v>0</v>
      </c>
      <c r="AU448" s="922"/>
      <c r="AV448" s="861"/>
      <c r="AW448" s="861"/>
      <c r="AX448" s="861"/>
      <c r="AY448" s="861"/>
      <c r="AZ448" s="851"/>
    </row>
    <row r="449" spans="1:52" ht="13.5" customHeight="1">
      <c r="A449" s="838">
        <f t="shared" si="150"/>
        <v>34</v>
      </c>
      <c r="B449" s="1043" t="s">
        <v>889</v>
      </c>
      <c r="C449" s="817" t="s">
        <v>66</v>
      </c>
      <c r="D449" s="839">
        <v>45</v>
      </c>
      <c r="E449" s="852">
        <v>40</v>
      </c>
      <c r="F449" s="825"/>
      <c r="G449" s="909"/>
      <c r="H449" s="827"/>
      <c r="I449" s="842"/>
      <c r="J449" s="824">
        <f t="shared" si="141"/>
        <v>0</v>
      </c>
      <c r="K449" s="825"/>
      <c r="L449" s="825"/>
      <c r="M449" s="827"/>
      <c r="N449" s="827"/>
      <c r="O449" s="824">
        <f t="shared" si="153"/>
        <v>0</v>
      </c>
      <c r="P449" s="865"/>
      <c r="Q449" s="853">
        <v>4.5</v>
      </c>
      <c r="R449" s="877"/>
      <c r="S449" s="827"/>
      <c r="T449" s="846">
        <f t="shared" si="142"/>
        <v>180</v>
      </c>
      <c r="U449" s="825">
        <f t="shared" si="160"/>
        <v>0</v>
      </c>
      <c r="V449" s="825">
        <f t="shared" si="154"/>
        <v>4.5</v>
      </c>
      <c r="W449" s="827">
        <f t="shared" si="154"/>
        <v>0</v>
      </c>
      <c r="X449" s="827">
        <f t="shared" si="154"/>
        <v>0</v>
      </c>
      <c r="Y449" s="824">
        <f t="shared" si="154"/>
        <v>180</v>
      </c>
      <c r="Z449" s="838">
        <f t="shared" si="151"/>
        <v>34</v>
      </c>
      <c r="AA449" s="895" t="str">
        <f t="shared" si="148"/>
        <v>Trứng</v>
      </c>
      <c r="AB449" s="844" t="str">
        <f t="shared" si="148"/>
        <v>kg</v>
      </c>
      <c r="AC449" s="845">
        <f t="shared" si="148"/>
        <v>45</v>
      </c>
      <c r="AD449" s="858">
        <f t="shared" si="148"/>
        <v>40</v>
      </c>
      <c r="AE449" s="832">
        <f t="shared" ref="AE449:AH461" si="161">AE367+AJ367-AO367</f>
        <v>0</v>
      </c>
      <c r="AF449" s="832">
        <f t="shared" si="161"/>
        <v>0</v>
      </c>
      <c r="AG449" s="832">
        <f t="shared" si="161"/>
        <v>0</v>
      </c>
      <c r="AH449" s="832">
        <f t="shared" si="161"/>
        <v>0</v>
      </c>
      <c r="AI449" s="824">
        <f t="shared" si="149"/>
        <v>0</v>
      </c>
      <c r="AJ449" s="879">
        <f t="shared" si="157"/>
        <v>0</v>
      </c>
      <c r="AK449" s="879">
        <f t="shared" si="157"/>
        <v>4.5</v>
      </c>
      <c r="AL449" s="879">
        <f t="shared" si="157"/>
        <v>0</v>
      </c>
      <c r="AM449" s="879">
        <f t="shared" si="158"/>
        <v>0</v>
      </c>
      <c r="AN449" s="849">
        <f t="shared" si="159"/>
        <v>180</v>
      </c>
      <c r="AO449" s="825">
        <f t="shared" si="146"/>
        <v>0</v>
      </c>
      <c r="AP449" s="825">
        <f t="shared" si="146"/>
        <v>4.5</v>
      </c>
      <c r="AQ449" s="825">
        <f t="shared" si="146"/>
        <v>0</v>
      </c>
      <c r="AR449" s="825">
        <f t="shared" si="146"/>
        <v>0</v>
      </c>
      <c r="AS449" s="825">
        <f t="shared" si="146"/>
        <v>180</v>
      </c>
      <c r="AT449" s="850">
        <f t="shared" si="152"/>
        <v>22.5</v>
      </c>
      <c r="AU449" s="922"/>
      <c r="AV449" s="861"/>
      <c r="AW449" s="861"/>
      <c r="AX449" s="861"/>
      <c r="AY449" s="861"/>
      <c r="AZ449" s="851"/>
    </row>
    <row r="450" spans="1:52" ht="13.5" customHeight="1">
      <c r="A450" s="838">
        <f t="shared" si="150"/>
        <v>35</v>
      </c>
      <c r="B450" s="1045" t="s">
        <v>3</v>
      </c>
      <c r="C450" s="817" t="s">
        <v>66</v>
      </c>
      <c r="D450" s="924">
        <v>15</v>
      </c>
      <c r="E450" s="898">
        <v>12</v>
      </c>
      <c r="F450" s="825"/>
      <c r="G450" s="872"/>
      <c r="H450" s="827"/>
      <c r="I450" s="842"/>
      <c r="J450" s="824">
        <f t="shared" si="141"/>
        <v>0</v>
      </c>
      <c r="K450" s="878"/>
      <c r="L450" s="853">
        <v>12</v>
      </c>
      <c r="M450" s="826"/>
      <c r="N450" s="827"/>
      <c r="O450" s="824">
        <f t="shared" si="153"/>
        <v>144</v>
      </c>
      <c r="P450" s="857"/>
      <c r="Q450" s="828"/>
      <c r="R450" s="925"/>
      <c r="S450" s="926"/>
      <c r="T450" s="846">
        <f t="shared" si="142"/>
        <v>0</v>
      </c>
      <c r="U450" s="825">
        <f t="shared" si="160"/>
        <v>0</v>
      </c>
      <c r="V450" s="825">
        <f t="shared" si="154"/>
        <v>12</v>
      </c>
      <c r="W450" s="827">
        <f t="shared" si="154"/>
        <v>0</v>
      </c>
      <c r="X450" s="827">
        <f t="shared" si="154"/>
        <v>0</v>
      </c>
      <c r="Y450" s="824">
        <f t="shared" si="154"/>
        <v>144</v>
      </c>
      <c r="Z450" s="838">
        <f t="shared" si="151"/>
        <v>35</v>
      </c>
      <c r="AA450" s="895" t="str">
        <f t="shared" si="148"/>
        <v>Đậu phụ</v>
      </c>
      <c r="AB450" s="844" t="str">
        <f t="shared" si="148"/>
        <v>kg</v>
      </c>
      <c r="AC450" s="845">
        <f t="shared" si="148"/>
        <v>15</v>
      </c>
      <c r="AD450" s="858">
        <f t="shared" si="148"/>
        <v>12</v>
      </c>
      <c r="AE450" s="832">
        <f t="shared" si="161"/>
        <v>0</v>
      </c>
      <c r="AF450" s="832">
        <f t="shared" si="161"/>
        <v>0</v>
      </c>
      <c r="AG450" s="832">
        <f t="shared" si="161"/>
        <v>0</v>
      </c>
      <c r="AH450" s="832">
        <f t="shared" si="161"/>
        <v>0</v>
      </c>
      <c r="AI450" s="824">
        <f t="shared" si="149"/>
        <v>0</v>
      </c>
      <c r="AJ450" s="879">
        <f t="shared" si="157"/>
        <v>0</v>
      </c>
      <c r="AK450" s="879">
        <f t="shared" si="157"/>
        <v>12</v>
      </c>
      <c r="AL450" s="879">
        <f t="shared" si="157"/>
        <v>0</v>
      </c>
      <c r="AM450" s="879">
        <f t="shared" si="158"/>
        <v>0</v>
      </c>
      <c r="AN450" s="849">
        <f t="shared" si="159"/>
        <v>144</v>
      </c>
      <c r="AO450" s="825">
        <f t="shared" si="146"/>
        <v>0</v>
      </c>
      <c r="AP450" s="825">
        <f t="shared" si="146"/>
        <v>12</v>
      </c>
      <c r="AQ450" s="825">
        <f t="shared" si="146"/>
        <v>0</v>
      </c>
      <c r="AR450" s="825">
        <f t="shared" si="146"/>
        <v>0</v>
      </c>
      <c r="AS450" s="825">
        <f t="shared" si="146"/>
        <v>144</v>
      </c>
      <c r="AT450" s="850">
        <f t="shared" si="152"/>
        <v>36</v>
      </c>
      <c r="AU450" s="922"/>
      <c r="AV450" s="861"/>
      <c r="AW450" s="861"/>
      <c r="AX450" s="861"/>
      <c r="AY450" s="861"/>
      <c r="AZ450" s="851"/>
    </row>
    <row r="451" spans="1:52" ht="13.5" customHeight="1">
      <c r="A451" s="838">
        <f t="shared" si="150"/>
        <v>36</v>
      </c>
      <c r="B451" s="1045" t="s">
        <v>53</v>
      </c>
      <c r="C451" s="817" t="s">
        <v>66</v>
      </c>
      <c r="D451" s="839">
        <v>40</v>
      </c>
      <c r="E451" s="852">
        <v>38</v>
      </c>
      <c r="F451" s="825"/>
      <c r="G451" s="872"/>
      <c r="H451" s="827"/>
      <c r="I451" s="842"/>
      <c r="J451" s="824">
        <f t="shared" si="141"/>
        <v>0</v>
      </c>
      <c r="K451" s="825"/>
      <c r="L451" s="853"/>
      <c r="M451" s="826"/>
      <c r="N451" s="827"/>
      <c r="O451" s="824">
        <f t="shared" si="153"/>
        <v>0</v>
      </c>
      <c r="P451" s="865"/>
      <c r="Q451" s="853">
        <v>10</v>
      </c>
      <c r="R451" s="925"/>
      <c r="S451" s="827"/>
      <c r="T451" s="846">
        <f t="shared" si="142"/>
        <v>380</v>
      </c>
      <c r="U451" s="825">
        <f t="shared" si="160"/>
        <v>0</v>
      </c>
      <c r="V451" s="825">
        <f t="shared" si="154"/>
        <v>10</v>
      </c>
      <c r="W451" s="827">
        <f t="shared" si="154"/>
        <v>0</v>
      </c>
      <c r="X451" s="827">
        <f t="shared" si="154"/>
        <v>0</v>
      </c>
      <c r="Y451" s="824">
        <f t="shared" si="154"/>
        <v>380</v>
      </c>
      <c r="Z451" s="838">
        <f t="shared" si="151"/>
        <v>36</v>
      </c>
      <c r="AA451" s="895" t="str">
        <f t="shared" si="148"/>
        <v>Cá trôi</v>
      </c>
      <c r="AB451" s="844" t="str">
        <f t="shared" si="148"/>
        <v>kg</v>
      </c>
      <c r="AC451" s="845">
        <f t="shared" si="148"/>
        <v>40</v>
      </c>
      <c r="AD451" s="858">
        <f t="shared" si="148"/>
        <v>38</v>
      </c>
      <c r="AE451" s="832">
        <f t="shared" si="161"/>
        <v>0</v>
      </c>
      <c r="AF451" s="832">
        <f t="shared" si="161"/>
        <v>0</v>
      </c>
      <c r="AG451" s="832">
        <f t="shared" si="161"/>
        <v>0</v>
      </c>
      <c r="AH451" s="832">
        <f t="shared" si="161"/>
        <v>0</v>
      </c>
      <c r="AI451" s="824">
        <f t="shared" si="149"/>
        <v>0</v>
      </c>
      <c r="AJ451" s="879">
        <f t="shared" si="157"/>
        <v>0</v>
      </c>
      <c r="AK451" s="879">
        <f t="shared" si="157"/>
        <v>10</v>
      </c>
      <c r="AL451" s="879">
        <f t="shared" si="157"/>
        <v>0</v>
      </c>
      <c r="AM451" s="879">
        <f t="shared" si="158"/>
        <v>0</v>
      </c>
      <c r="AN451" s="849">
        <f t="shared" si="159"/>
        <v>380</v>
      </c>
      <c r="AO451" s="825">
        <f t="shared" si="146"/>
        <v>0</v>
      </c>
      <c r="AP451" s="825">
        <f t="shared" si="146"/>
        <v>10</v>
      </c>
      <c r="AQ451" s="825">
        <f t="shared" si="146"/>
        <v>0</v>
      </c>
      <c r="AR451" s="825">
        <f t="shared" si="146"/>
        <v>0</v>
      </c>
      <c r="AS451" s="825">
        <f t="shared" si="146"/>
        <v>380</v>
      </c>
      <c r="AT451" s="850">
        <f t="shared" si="152"/>
        <v>20</v>
      </c>
      <c r="AU451" s="922"/>
      <c r="AV451" s="861"/>
      <c r="AW451" s="861"/>
      <c r="AX451" s="861"/>
      <c r="AY451" s="861"/>
      <c r="AZ451" s="851"/>
    </row>
    <row r="452" spans="1:52" ht="13.5" customHeight="1">
      <c r="A452" s="838">
        <f t="shared" si="150"/>
        <v>37</v>
      </c>
      <c r="B452" s="1045" t="s">
        <v>134</v>
      </c>
      <c r="C452" s="817" t="s">
        <v>66</v>
      </c>
      <c r="D452" s="839">
        <v>39</v>
      </c>
      <c r="E452" s="852">
        <v>39</v>
      </c>
      <c r="F452" s="825"/>
      <c r="G452" s="872"/>
      <c r="H452" s="827"/>
      <c r="I452" s="842"/>
      <c r="J452" s="824">
        <f t="shared" si="141"/>
        <v>0</v>
      </c>
      <c r="K452" s="825"/>
      <c r="L452" s="853">
        <v>10</v>
      </c>
      <c r="M452" s="826"/>
      <c r="N452" s="827"/>
      <c r="O452" s="824">
        <f t="shared" si="153"/>
        <v>390</v>
      </c>
      <c r="P452" s="865"/>
      <c r="Q452" s="853"/>
      <c r="R452" s="925"/>
      <c r="S452" s="827"/>
      <c r="T452" s="846">
        <f t="shared" si="142"/>
        <v>0</v>
      </c>
      <c r="U452" s="825">
        <f t="shared" si="160"/>
        <v>0</v>
      </c>
      <c r="V452" s="825">
        <f t="shared" si="154"/>
        <v>10</v>
      </c>
      <c r="W452" s="827">
        <f t="shared" si="154"/>
        <v>0</v>
      </c>
      <c r="X452" s="827">
        <f t="shared" si="154"/>
        <v>0</v>
      </c>
      <c r="Y452" s="824">
        <f t="shared" si="154"/>
        <v>390</v>
      </c>
      <c r="Z452" s="838">
        <f t="shared" si="151"/>
        <v>37</v>
      </c>
      <c r="AA452" s="895" t="str">
        <f t="shared" si="148"/>
        <v>Cá bạc má</v>
      </c>
      <c r="AB452" s="844" t="str">
        <f t="shared" si="148"/>
        <v>kg</v>
      </c>
      <c r="AC452" s="845">
        <f t="shared" si="148"/>
        <v>39</v>
      </c>
      <c r="AD452" s="858">
        <f t="shared" si="148"/>
        <v>39</v>
      </c>
      <c r="AE452" s="832">
        <f t="shared" si="161"/>
        <v>0</v>
      </c>
      <c r="AF452" s="832">
        <f t="shared" si="161"/>
        <v>0</v>
      </c>
      <c r="AG452" s="832">
        <f t="shared" si="161"/>
        <v>0</v>
      </c>
      <c r="AH452" s="832">
        <f t="shared" si="161"/>
        <v>0</v>
      </c>
      <c r="AI452" s="824">
        <f t="shared" si="149"/>
        <v>0</v>
      </c>
      <c r="AJ452" s="879">
        <f t="shared" si="157"/>
        <v>0</v>
      </c>
      <c r="AK452" s="879">
        <f t="shared" si="157"/>
        <v>10</v>
      </c>
      <c r="AL452" s="879">
        <f t="shared" si="157"/>
        <v>0</v>
      </c>
      <c r="AM452" s="879">
        <f t="shared" si="158"/>
        <v>0</v>
      </c>
      <c r="AN452" s="849">
        <f t="shared" si="159"/>
        <v>390</v>
      </c>
      <c r="AO452" s="825">
        <f t="shared" si="146"/>
        <v>0</v>
      </c>
      <c r="AP452" s="825">
        <f t="shared" si="146"/>
        <v>10</v>
      </c>
      <c r="AQ452" s="825">
        <f t="shared" si="146"/>
        <v>0</v>
      </c>
      <c r="AR452" s="825">
        <f t="shared" si="146"/>
        <v>0</v>
      </c>
      <c r="AS452" s="825">
        <f t="shared" si="146"/>
        <v>390</v>
      </c>
      <c r="AT452" s="850">
        <f t="shared" si="152"/>
        <v>0</v>
      </c>
      <c r="AU452" s="1502" t="s">
        <v>855</v>
      </c>
      <c r="AV452" s="1503"/>
      <c r="AW452" s="1503"/>
      <c r="AX452" s="1503"/>
      <c r="AY452" s="1503"/>
      <c r="AZ452" s="927"/>
    </row>
    <row r="453" spans="1:52" ht="13.5" customHeight="1">
      <c r="A453" s="838">
        <f t="shared" si="150"/>
        <v>38</v>
      </c>
      <c r="B453" s="1045" t="s">
        <v>890</v>
      </c>
      <c r="C453" s="817" t="s">
        <v>66</v>
      </c>
      <c r="D453" s="839">
        <v>9</v>
      </c>
      <c r="E453" s="852">
        <v>9</v>
      </c>
      <c r="F453" s="866"/>
      <c r="G453" s="872"/>
      <c r="H453" s="928"/>
      <c r="I453" s="842"/>
      <c r="J453" s="824">
        <f t="shared" si="141"/>
        <v>0</v>
      </c>
      <c r="K453" s="825"/>
      <c r="L453" s="828"/>
      <c r="M453" s="826">
        <v>17</v>
      </c>
      <c r="N453" s="827"/>
      <c r="O453" s="824">
        <f t="shared" si="153"/>
        <v>153</v>
      </c>
      <c r="P453" s="857"/>
      <c r="Q453" s="828"/>
      <c r="R453" s="925"/>
      <c r="S453" s="827"/>
      <c r="T453" s="846">
        <f t="shared" si="142"/>
        <v>0</v>
      </c>
      <c r="U453" s="825">
        <f t="shared" si="160"/>
        <v>0</v>
      </c>
      <c r="V453" s="828">
        <f t="shared" si="154"/>
        <v>0</v>
      </c>
      <c r="W453" s="827">
        <f t="shared" si="154"/>
        <v>17</v>
      </c>
      <c r="X453" s="827">
        <f t="shared" si="154"/>
        <v>0</v>
      </c>
      <c r="Y453" s="824">
        <f t="shared" si="154"/>
        <v>153</v>
      </c>
      <c r="Z453" s="838">
        <f t="shared" si="151"/>
        <v>38</v>
      </c>
      <c r="AA453" s="895" t="str">
        <f t="shared" si="148"/>
        <v xml:space="preserve">Chuối </v>
      </c>
      <c r="AB453" s="844" t="str">
        <f t="shared" si="148"/>
        <v>kg</v>
      </c>
      <c r="AC453" s="845">
        <f t="shared" si="148"/>
        <v>9</v>
      </c>
      <c r="AD453" s="858">
        <f t="shared" si="148"/>
        <v>9</v>
      </c>
      <c r="AE453" s="832">
        <f t="shared" si="161"/>
        <v>0</v>
      </c>
      <c r="AF453" s="832">
        <f t="shared" si="161"/>
        <v>0</v>
      </c>
      <c r="AG453" s="832">
        <f t="shared" si="161"/>
        <v>0</v>
      </c>
      <c r="AH453" s="832">
        <f t="shared" si="161"/>
        <v>0</v>
      </c>
      <c r="AI453" s="824">
        <f t="shared" si="149"/>
        <v>0</v>
      </c>
      <c r="AJ453" s="879">
        <f t="shared" si="157"/>
        <v>0</v>
      </c>
      <c r="AK453" s="879">
        <f t="shared" si="157"/>
        <v>0</v>
      </c>
      <c r="AL453" s="879">
        <f t="shared" si="157"/>
        <v>17</v>
      </c>
      <c r="AM453" s="879">
        <f t="shared" si="158"/>
        <v>0</v>
      </c>
      <c r="AN453" s="849">
        <f t="shared" si="159"/>
        <v>153</v>
      </c>
      <c r="AO453" s="825">
        <f t="shared" si="146"/>
        <v>0</v>
      </c>
      <c r="AP453" s="825">
        <f t="shared" si="146"/>
        <v>0</v>
      </c>
      <c r="AQ453" s="825">
        <f t="shared" si="146"/>
        <v>17</v>
      </c>
      <c r="AR453" s="825">
        <f t="shared" si="146"/>
        <v>0</v>
      </c>
      <c r="AS453" s="825">
        <f t="shared" si="146"/>
        <v>153</v>
      </c>
      <c r="AT453" s="850">
        <f t="shared" si="152"/>
        <v>0</v>
      </c>
      <c r="AU453" s="929" t="s">
        <v>811</v>
      </c>
      <c r="AV453" s="930"/>
      <c r="AW453" s="1504">
        <v>0.74</v>
      </c>
      <c r="AX453" s="1504"/>
      <c r="AY453" s="930"/>
      <c r="AZ453" s="862" t="s">
        <v>70</v>
      </c>
    </row>
    <row r="454" spans="1:52" ht="13.5" customHeight="1">
      <c r="A454" s="838">
        <f t="shared" si="150"/>
        <v>39</v>
      </c>
      <c r="B454" s="1045" t="s">
        <v>141</v>
      </c>
      <c r="C454" s="817" t="s">
        <v>786</v>
      </c>
      <c r="D454" s="839">
        <v>3.5</v>
      </c>
      <c r="E454" s="852">
        <v>3.5</v>
      </c>
      <c r="F454" s="825"/>
      <c r="G454" s="872"/>
      <c r="H454" s="827"/>
      <c r="I454" s="842"/>
      <c r="J454" s="824">
        <f t="shared" si="141"/>
        <v>0</v>
      </c>
      <c r="K454" s="878"/>
      <c r="L454" s="853">
        <v>135</v>
      </c>
      <c r="M454" s="826"/>
      <c r="N454" s="827"/>
      <c r="O454" s="824">
        <f t="shared" si="153"/>
        <v>472.5</v>
      </c>
      <c r="P454" s="857"/>
      <c r="Q454" s="828"/>
      <c r="R454" s="877"/>
      <c r="S454" s="827"/>
      <c r="T454" s="846">
        <f t="shared" si="142"/>
        <v>0</v>
      </c>
      <c r="U454" s="878">
        <f t="shared" si="160"/>
        <v>0</v>
      </c>
      <c r="V454" s="825">
        <f t="shared" si="154"/>
        <v>135</v>
      </c>
      <c r="W454" s="827">
        <f t="shared" si="154"/>
        <v>0</v>
      </c>
      <c r="X454" s="827">
        <f t="shared" si="154"/>
        <v>0</v>
      </c>
      <c r="Y454" s="824">
        <f t="shared" si="154"/>
        <v>472.5</v>
      </c>
      <c r="Z454" s="838">
        <f t="shared" si="151"/>
        <v>39</v>
      </c>
      <c r="AA454" s="895" t="str">
        <f t="shared" si="148"/>
        <v>Trứng vịt lộn</v>
      </c>
      <c r="AB454" s="844" t="str">
        <f t="shared" si="148"/>
        <v>quả</v>
      </c>
      <c r="AC454" s="845">
        <f t="shared" si="148"/>
        <v>3.5</v>
      </c>
      <c r="AD454" s="858">
        <f t="shared" si="148"/>
        <v>3.5</v>
      </c>
      <c r="AE454" s="832">
        <f t="shared" si="161"/>
        <v>0</v>
      </c>
      <c r="AF454" s="832">
        <f t="shared" si="161"/>
        <v>0</v>
      </c>
      <c r="AG454" s="832">
        <f t="shared" si="161"/>
        <v>0</v>
      </c>
      <c r="AH454" s="832">
        <f t="shared" si="161"/>
        <v>0</v>
      </c>
      <c r="AI454" s="824">
        <f t="shared" si="149"/>
        <v>0</v>
      </c>
      <c r="AJ454" s="879">
        <f t="shared" si="157"/>
        <v>0</v>
      </c>
      <c r="AK454" s="879">
        <f t="shared" si="157"/>
        <v>135</v>
      </c>
      <c r="AL454" s="879">
        <f t="shared" si="157"/>
        <v>0</v>
      </c>
      <c r="AM454" s="879">
        <f t="shared" si="158"/>
        <v>0</v>
      </c>
      <c r="AN454" s="849">
        <f t="shared" si="159"/>
        <v>472.5</v>
      </c>
      <c r="AO454" s="825">
        <f t="shared" si="146"/>
        <v>0</v>
      </c>
      <c r="AP454" s="825">
        <f t="shared" si="146"/>
        <v>135</v>
      </c>
      <c r="AQ454" s="825">
        <f t="shared" si="146"/>
        <v>0</v>
      </c>
      <c r="AR454" s="825">
        <f t="shared" si="146"/>
        <v>0</v>
      </c>
      <c r="AS454" s="825">
        <f t="shared" si="146"/>
        <v>472.5</v>
      </c>
      <c r="AT454" s="850">
        <f t="shared" si="152"/>
        <v>0</v>
      </c>
      <c r="AU454" s="932" t="s">
        <v>856</v>
      </c>
      <c r="AV454" s="933">
        <f>AV419</f>
        <v>115</v>
      </c>
      <c r="AW454" s="934" t="s">
        <v>27</v>
      </c>
      <c r="AX454" s="935">
        <v>0.16</v>
      </c>
      <c r="AY454" s="936" t="s">
        <v>29</v>
      </c>
      <c r="AZ454" s="937">
        <f>AV454*AX454</f>
        <v>18.400000000000002</v>
      </c>
    </row>
    <row r="455" spans="1:52" ht="13.5" customHeight="1">
      <c r="A455" s="838">
        <f t="shared" si="150"/>
        <v>40</v>
      </c>
      <c r="B455" s="1045" t="s">
        <v>892</v>
      </c>
      <c r="C455" s="817" t="s">
        <v>66</v>
      </c>
      <c r="D455" s="839">
        <v>10</v>
      </c>
      <c r="E455" s="852">
        <v>7</v>
      </c>
      <c r="F455" s="825"/>
      <c r="G455" s="854"/>
      <c r="H455" s="827"/>
      <c r="I455" s="842"/>
      <c r="J455" s="824">
        <f t="shared" si="141"/>
        <v>0</v>
      </c>
      <c r="K455" s="825"/>
      <c r="L455" s="825"/>
      <c r="M455" s="827"/>
      <c r="N455" s="827"/>
      <c r="O455" s="824">
        <f t="shared" si="153"/>
        <v>0</v>
      </c>
      <c r="P455" s="865"/>
      <c r="Q455" s="825"/>
      <c r="R455" s="877">
        <v>30</v>
      </c>
      <c r="S455" s="827"/>
      <c r="T455" s="846">
        <f t="shared" si="142"/>
        <v>210</v>
      </c>
      <c r="U455" s="825">
        <f t="shared" si="160"/>
        <v>0</v>
      </c>
      <c r="V455" s="825">
        <f t="shared" si="154"/>
        <v>0</v>
      </c>
      <c r="W455" s="827">
        <f t="shared" si="154"/>
        <v>30</v>
      </c>
      <c r="X455" s="827">
        <f t="shared" si="154"/>
        <v>0</v>
      </c>
      <c r="Y455" s="824">
        <f>SUM(J455,O455,T455)</f>
        <v>210</v>
      </c>
      <c r="Z455" s="838">
        <f t="shared" si="151"/>
        <v>40</v>
      </c>
      <c r="AA455" s="895" t="str">
        <f t="shared" si="148"/>
        <v>Bính xanh</v>
      </c>
      <c r="AB455" s="844" t="str">
        <f t="shared" si="148"/>
        <v>kg</v>
      </c>
      <c r="AC455" s="845">
        <f t="shared" si="148"/>
        <v>10</v>
      </c>
      <c r="AD455" s="858">
        <f t="shared" si="148"/>
        <v>7</v>
      </c>
      <c r="AE455" s="832">
        <f t="shared" si="161"/>
        <v>0</v>
      </c>
      <c r="AF455" s="832">
        <f t="shared" si="161"/>
        <v>0</v>
      </c>
      <c r="AG455" s="832">
        <f t="shared" si="161"/>
        <v>0</v>
      </c>
      <c r="AH455" s="832">
        <f t="shared" si="161"/>
        <v>0</v>
      </c>
      <c r="AI455" s="824">
        <f t="shared" si="149"/>
        <v>0</v>
      </c>
      <c r="AJ455" s="879">
        <f t="shared" si="157"/>
        <v>0</v>
      </c>
      <c r="AK455" s="879">
        <f t="shared" si="157"/>
        <v>0</v>
      </c>
      <c r="AL455" s="879">
        <f t="shared" si="157"/>
        <v>30</v>
      </c>
      <c r="AM455" s="879">
        <f t="shared" si="158"/>
        <v>0</v>
      </c>
      <c r="AN455" s="849">
        <f t="shared" si="159"/>
        <v>210</v>
      </c>
      <c r="AO455" s="825">
        <f t="shared" si="146"/>
        <v>0</v>
      </c>
      <c r="AP455" s="825">
        <f t="shared" si="146"/>
        <v>0</v>
      </c>
      <c r="AQ455" s="825">
        <f t="shared" si="146"/>
        <v>30</v>
      </c>
      <c r="AR455" s="825">
        <f t="shared" si="146"/>
        <v>0</v>
      </c>
      <c r="AS455" s="825">
        <f t="shared" si="146"/>
        <v>210</v>
      </c>
      <c r="AT455" s="850">
        <f t="shared" si="152"/>
        <v>90</v>
      </c>
      <c r="AU455" s="932" t="s">
        <v>857</v>
      </c>
      <c r="AV455" s="933">
        <f>AV420</f>
        <v>115</v>
      </c>
      <c r="AW455" s="934" t="s">
        <v>27</v>
      </c>
      <c r="AX455" s="935">
        <v>0.26</v>
      </c>
      <c r="AY455" s="936" t="s">
        <v>29</v>
      </c>
      <c r="AZ455" s="937">
        <f>AV455*AX455</f>
        <v>29.900000000000002</v>
      </c>
    </row>
    <row r="456" spans="1:52" ht="13.5" customHeight="1">
      <c r="A456" s="838">
        <f t="shared" si="150"/>
        <v>41</v>
      </c>
      <c r="B456" s="1045" t="s">
        <v>17</v>
      </c>
      <c r="C456" s="817" t="s">
        <v>66</v>
      </c>
      <c r="D456" s="938">
        <v>5</v>
      </c>
      <c r="E456" s="939">
        <v>5</v>
      </c>
      <c r="F456" s="825"/>
      <c r="G456" s="872"/>
      <c r="H456" s="827"/>
      <c r="I456" s="842"/>
      <c r="J456" s="824">
        <f t="shared" si="141"/>
        <v>0</v>
      </c>
      <c r="K456" s="825"/>
      <c r="L456" s="828"/>
      <c r="M456" s="827">
        <v>30</v>
      </c>
      <c r="N456" s="827"/>
      <c r="O456" s="824">
        <f t="shared" si="153"/>
        <v>150</v>
      </c>
      <c r="P456" s="820"/>
      <c r="Q456" s="828"/>
      <c r="R456" s="925"/>
      <c r="S456" s="827"/>
      <c r="T456" s="846">
        <f t="shared" si="142"/>
        <v>0</v>
      </c>
      <c r="U456" s="825">
        <f t="shared" si="160"/>
        <v>0</v>
      </c>
      <c r="V456" s="828">
        <f t="shared" si="154"/>
        <v>0</v>
      </c>
      <c r="W456" s="827">
        <f t="shared" si="154"/>
        <v>30</v>
      </c>
      <c r="X456" s="827">
        <f t="shared" si="154"/>
        <v>0</v>
      </c>
      <c r="Y456" s="824">
        <f t="shared" si="154"/>
        <v>150</v>
      </c>
      <c r="Z456" s="838">
        <f t="shared" si="151"/>
        <v>41</v>
      </c>
      <c r="AA456" s="895" t="str">
        <f t="shared" si="148"/>
        <v>Rau muống</v>
      </c>
      <c r="AB456" s="844" t="str">
        <f t="shared" si="148"/>
        <v>kg</v>
      </c>
      <c r="AC456" s="845">
        <f t="shared" si="148"/>
        <v>5</v>
      </c>
      <c r="AD456" s="858">
        <f t="shared" si="148"/>
        <v>5</v>
      </c>
      <c r="AE456" s="832">
        <f t="shared" si="161"/>
        <v>0</v>
      </c>
      <c r="AF456" s="832">
        <f t="shared" si="161"/>
        <v>0</v>
      </c>
      <c r="AG456" s="832">
        <f t="shared" si="161"/>
        <v>0</v>
      </c>
      <c r="AH456" s="832">
        <f t="shared" si="161"/>
        <v>0</v>
      </c>
      <c r="AI456" s="824">
        <f t="shared" si="149"/>
        <v>0</v>
      </c>
      <c r="AJ456" s="879">
        <f t="shared" si="157"/>
        <v>0</v>
      </c>
      <c r="AK456" s="879">
        <f t="shared" si="157"/>
        <v>0</v>
      </c>
      <c r="AL456" s="879">
        <f t="shared" si="157"/>
        <v>30</v>
      </c>
      <c r="AM456" s="879">
        <f t="shared" si="158"/>
        <v>0</v>
      </c>
      <c r="AN456" s="849">
        <f t="shared" si="159"/>
        <v>150</v>
      </c>
      <c r="AO456" s="825">
        <f t="shared" si="146"/>
        <v>0</v>
      </c>
      <c r="AP456" s="825">
        <f t="shared" si="146"/>
        <v>0</v>
      </c>
      <c r="AQ456" s="825">
        <f t="shared" si="146"/>
        <v>30</v>
      </c>
      <c r="AR456" s="825">
        <f t="shared" si="146"/>
        <v>0</v>
      </c>
      <c r="AS456" s="825">
        <f t="shared" si="146"/>
        <v>150</v>
      </c>
      <c r="AT456" s="850">
        <f t="shared" si="152"/>
        <v>0</v>
      </c>
      <c r="AU456" s="932" t="s">
        <v>858</v>
      </c>
      <c r="AV456" s="933">
        <f>AV421</f>
        <v>115</v>
      </c>
      <c r="AW456" s="934" t="s">
        <v>27</v>
      </c>
      <c r="AX456" s="935">
        <v>0.26</v>
      </c>
      <c r="AY456" s="936" t="s">
        <v>29</v>
      </c>
      <c r="AZ456" s="937">
        <f>AV456*AX456</f>
        <v>29.900000000000002</v>
      </c>
    </row>
    <row r="457" spans="1:52" ht="13.5" customHeight="1">
      <c r="A457" s="838">
        <f t="shared" si="150"/>
        <v>42</v>
      </c>
      <c r="B457" s="1045" t="s">
        <v>478</v>
      </c>
      <c r="C457" s="817" t="s">
        <v>66</v>
      </c>
      <c r="D457" s="839">
        <v>12</v>
      </c>
      <c r="E457" s="852">
        <v>12</v>
      </c>
      <c r="F457" s="828"/>
      <c r="G457" s="854"/>
      <c r="H457" s="827">
        <v>20</v>
      </c>
      <c r="I457" s="842"/>
      <c r="J457" s="824">
        <f t="shared" si="141"/>
        <v>240</v>
      </c>
      <c r="K457" s="825"/>
      <c r="L457" s="825"/>
      <c r="M457" s="940"/>
      <c r="N457" s="827"/>
      <c r="O457" s="824">
        <f t="shared" si="153"/>
        <v>0</v>
      </c>
      <c r="P457" s="865"/>
      <c r="Q457" s="825"/>
      <c r="R457" s="877"/>
      <c r="S457" s="827"/>
      <c r="T457" s="846">
        <f t="shared" si="142"/>
        <v>0</v>
      </c>
      <c r="U457" s="825">
        <f t="shared" si="160"/>
        <v>0</v>
      </c>
      <c r="V457" s="825">
        <f t="shared" si="154"/>
        <v>0</v>
      </c>
      <c r="W457" s="827">
        <f t="shared" si="154"/>
        <v>20</v>
      </c>
      <c r="X457" s="827">
        <f t="shared" si="154"/>
        <v>0</v>
      </c>
      <c r="Y457" s="824">
        <f t="shared" si="154"/>
        <v>240</v>
      </c>
      <c r="Z457" s="838">
        <f t="shared" si="151"/>
        <v>42</v>
      </c>
      <c r="AA457" s="895" t="str">
        <f t="shared" si="148"/>
        <v>Dưa cải</v>
      </c>
      <c r="AB457" s="844" t="str">
        <f t="shared" si="148"/>
        <v>kg</v>
      </c>
      <c r="AC457" s="845">
        <f t="shared" si="148"/>
        <v>12</v>
      </c>
      <c r="AD457" s="858">
        <f t="shared" si="148"/>
        <v>12</v>
      </c>
      <c r="AE457" s="832">
        <f t="shared" si="161"/>
        <v>0</v>
      </c>
      <c r="AF457" s="832">
        <f t="shared" si="161"/>
        <v>0</v>
      </c>
      <c r="AG457" s="832">
        <f t="shared" si="161"/>
        <v>0</v>
      </c>
      <c r="AH457" s="832">
        <f t="shared" si="161"/>
        <v>0</v>
      </c>
      <c r="AI457" s="824">
        <f t="shared" si="149"/>
        <v>0</v>
      </c>
      <c r="AJ457" s="879">
        <f t="shared" si="157"/>
        <v>0</v>
      </c>
      <c r="AK457" s="879">
        <f t="shared" si="157"/>
        <v>0</v>
      </c>
      <c r="AL457" s="879">
        <f t="shared" si="157"/>
        <v>20</v>
      </c>
      <c r="AM457" s="879">
        <f t="shared" si="158"/>
        <v>0</v>
      </c>
      <c r="AN457" s="849">
        <f t="shared" si="159"/>
        <v>240</v>
      </c>
      <c r="AO457" s="825">
        <f t="shared" si="146"/>
        <v>0</v>
      </c>
      <c r="AP457" s="825">
        <f t="shared" si="146"/>
        <v>0</v>
      </c>
      <c r="AQ457" s="825">
        <f t="shared" si="146"/>
        <v>20</v>
      </c>
      <c r="AR457" s="825">
        <f t="shared" si="146"/>
        <v>0</v>
      </c>
      <c r="AS457" s="825">
        <f t="shared" si="146"/>
        <v>240</v>
      </c>
      <c r="AT457" s="850">
        <f t="shared" si="152"/>
        <v>0</v>
      </c>
      <c r="AU457" s="929" t="s">
        <v>811</v>
      </c>
      <c r="AV457" s="930"/>
      <c r="AW457" s="1504">
        <v>0.68</v>
      </c>
      <c r="AX457" s="1504"/>
      <c r="AY457" s="930"/>
      <c r="AZ457" s="941" t="s">
        <v>70</v>
      </c>
    </row>
    <row r="458" spans="1:52" ht="13.5" customHeight="1">
      <c r="A458" s="838">
        <f t="shared" si="150"/>
        <v>43</v>
      </c>
      <c r="B458" s="1046" t="s">
        <v>60</v>
      </c>
      <c r="C458" s="817" t="s">
        <v>66</v>
      </c>
      <c r="D458" s="839">
        <v>20</v>
      </c>
      <c r="E458" s="852">
        <v>20</v>
      </c>
      <c r="F458" s="853"/>
      <c r="G458" s="909"/>
      <c r="H458" s="827">
        <v>1</v>
      </c>
      <c r="I458" s="842"/>
      <c r="J458" s="824">
        <f t="shared" si="141"/>
        <v>20</v>
      </c>
      <c r="K458" s="878"/>
      <c r="L458" s="828"/>
      <c r="M458" s="827">
        <v>1</v>
      </c>
      <c r="N458" s="827"/>
      <c r="O458" s="824">
        <f t="shared" si="153"/>
        <v>20</v>
      </c>
      <c r="P458" s="942"/>
      <c r="Q458" s="828"/>
      <c r="R458" s="877">
        <v>1</v>
      </c>
      <c r="S458" s="827"/>
      <c r="T458" s="846">
        <f t="shared" si="142"/>
        <v>20</v>
      </c>
      <c r="U458" s="878">
        <f t="shared" si="160"/>
        <v>0</v>
      </c>
      <c r="V458" s="828">
        <f t="shared" si="154"/>
        <v>0</v>
      </c>
      <c r="W458" s="827">
        <f t="shared" si="154"/>
        <v>3</v>
      </c>
      <c r="X458" s="827">
        <f t="shared" si="154"/>
        <v>0</v>
      </c>
      <c r="Y458" s="824">
        <f t="shared" si="154"/>
        <v>60</v>
      </c>
      <c r="Z458" s="838">
        <f t="shared" si="151"/>
        <v>43</v>
      </c>
      <c r="AA458" s="895" t="str">
        <f t="shared" si="148"/>
        <v>Cà chua</v>
      </c>
      <c r="AB458" s="844" t="str">
        <f t="shared" si="148"/>
        <v>kg</v>
      </c>
      <c r="AC458" s="845">
        <f t="shared" si="148"/>
        <v>20</v>
      </c>
      <c r="AD458" s="858">
        <f t="shared" si="148"/>
        <v>20</v>
      </c>
      <c r="AE458" s="832">
        <f t="shared" si="161"/>
        <v>0</v>
      </c>
      <c r="AF458" s="832">
        <f t="shared" si="161"/>
        <v>0</v>
      </c>
      <c r="AG458" s="832">
        <f t="shared" si="161"/>
        <v>0</v>
      </c>
      <c r="AH458" s="832">
        <f t="shared" si="161"/>
        <v>0</v>
      </c>
      <c r="AI458" s="824">
        <f t="shared" si="149"/>
        <v>0</v>
      </c>
      <c r="AJ458" s="879">
        <f t="shared" si="157"/>
        <v>0</v>
      </c>
      <c r="AK458" s="879">
        <f t="shared" si="157"/>
        <v>0</v>
      </c>
      <c r="AL458" s="879">
        <f t="shared" si="157"/>
        <v>3</v>
      </c>
      <c r="AM458" s="879">
        <f t="shared" si="158"/>
        <v>0</v>
      </c>
      <c r="AN458" s="849">
        <f t="shared" si="159"/>
        <v>60</v>
      </c>
      <c r="AO458" s="825">
        <f t="shared" si="146"/>
        <v>0</v>
      </c>
      <c r="AP458" s="825">
        <f t="shared" si="146"/>
        <v>0</v>
      </c>
      <c r="AQ458" s="825">
        <f t="shared" si="146"/>
        <v>3</v>
      </c>
      <c r="AR458" s="825">
        <f t="shared" si="146"/>
        <v>0</v>
      </c>
      <c r="AS458" s="825">
        <f t="shared" si="146"/>
        <v>60</v>
      </c>
      <c r="AT458" s="850">
        <f t="shared" si="152"/>
        <v>0</v>
      </c>
      <c r="AU458" s="932" t="s">
        <v>856</v>
      </c>
      <c r="AV458" s="868">
        <f>AV423</f>
        <v>13</v>
      </c>
      <c r="AW458" s="934" t="s">
        <v>27</v>
      </c>
      <c r="AX458" s="935">
        <v>0.16</v>
      </c>
      <c r="AY458" s="936" t="s">
        <v>29</v>
      </c>
      <c r="AZ458" s="937">
        <f>AV458*AX458</f>
        <v>2.08</v>
      </c>
    </row>
    <row r="459" spans="1:52" ht="13.5" customHeight="1">
      <c r="A459" s="838">
        <f t="shared" si="150"/>
        <v>44</v>
      </c>
      <c r="B459" s="1045" t="s">
        <v>61</v>
      </c>
      <c r="C459" s="817" t="s">
        <v>66</v>
      </c>
      <c r="D459" s="839">
        <v>20</v>
      </c>
      <c r="E459" s="852">
        <v>20</v>
      </c>
      <c r="F459" s="825"/>
      <c r="G459" s="872"/>
      <c r="H459" s="827">
        <v>0.9</v>
      </c>
      <c r="I459" s="842"/>
      <c r="J459" s="824">
        <f t="shared" si="141"/>
        <v>18</v>
      </c>
      <c r="K459" s="943"/>
      <c r="L459" s="828"/>
      <c r="M459" s="827">
        <v>1</v>
      </c>
      <c r="N459" s="827"/>
      <c r="O459" s="824">
        <f t="shared" si="153"/>
        <v>20</v>
      </c>
      <c r="P459" s="942"/>
      <c r="Q459" s="828"/>
      <c r="R459" s="877">
        <v>1</v>
      </c>
      <c r="S459" s="827"/>
      <c r="T459" s="846">
        <f t="shared" ref="T459:T467" si="162">SUM(P459:S459)*$E459</f>
        <v>20</v>
      </c>
      <c r="U459" s="825">
        <f t="shared" si="160"/>
        <v>0</v>
      </c>
      <c r="V459" s="828">
        <f t="shared" si="154"/>
        <v>0</v>
      </c>
      <c r="W459" s="827">
        <f t="shared" si="154"/>
        <v>2.9</v>
      </c>
      <c r="X459" s="827">
        <f t="shared" si="154"/>
        <v>0</v>
      </c>
      <c r="Y459" s="824">
        <f t="shared" si="154"/>
        <v>58</v>
      </c>
      <c r="Z459" s="838">
        <f t="shared" si="151"/>
        <v>44</v>
      </c>
      <c r="AA459" s="895" t="str">
        <f t="shared" si="148"/>
        <v>Hành lá</v>
      </c>
      <c r="AB459" s="844" t="str">
        <f t="shared" si="148"/>
        <v>kg</v>
      </c>
      <c r="AC459" s="845">
        <f t="shared" si="148"/>
        <v>20</v>
      </c>
      <c r="AD459" s="858">
        <f t="shared" si="148"/>
        <v>20</v>
      </c>
      <c r="AE459" s="832">
        <f t="shared" si="161"/>
        <v>0</v>
      </c>
      <c r="AF459" s="832">
        <f t="shared" si="161"/>
        <v>0</v>
      </c>
      <c r="AG459" s="832">
        <f t="shared" si="161"/>
        <v>0</v>
      </c>
      <c r="AH459" s="832">
        <f t="shared" si="161"/>
        <v>0</v>
      </c>
      <c r="AI459" s="824">
        <f t="shared" si="149"/>
        <v>0</v>
      </c>
      <c r="AJ459" s="879">
        <f t="shared" si="157"/>
        <v>0</v>
      </c>
      <c r="AK459" s="879">
        <f t="shared" si="157"/>
        <v>0</v>
      </c>
      <c r="AL459" s="879">
        <f t="shared" si="157"/>
        <v>2.9</v>
      </c>
      <c r="AM459" s="879">
        <f t="shared" si="158"/>
        <v>0</v>
      </c>
      <c r="AN459" s="849">
        <f t="shared" si="159"/>
        <v>58</v>
      </c>
      <c r="AO459" s="825">
        <f t="shared" si="146"/>
        <v>0</v>
      </c>
      <c r="AP459" s="825">
        <f t="shared" si="146"/>
        <v>0</v>
      </c>
      <c r="AQ459" s="825">
        <f t="shared" si="146"/>
        <v>2.9</v>
      </c>
      <c r="AR459" s="825">
        <f t="shared" si="146"/>
        <v>0</v>
      </c>
      <c r="AS459" s="825">
        <f t="shared" si="146"/>
        <v>58</v>
      </c>
      <c r="AT459" s="850">
        <f t="shared" si="152"/>
        <v>0</v>
      </c>
      <c r="AU459" s="932" t="s">
        <v>857</v>
      </c>
      <c r="AV459" s="868">
        <f>AV424</f>
        <v>13</v>
      </c>
      <c r="AW459" s="934" t="s">
        <v>27</v>
      </c>
      <c r="AX459" s="935">
        <v>0.28999999999999998</v>
      </c>
      <c r="AY459" s="944" t="s">
        <v>29</v>
      </c>
      <c r="AZ459" s="945">
        <f>AV459*AX459</f>
        <v>3.7699999999999996</v>
      </c>
    </row>
    <row r="460" spans="1:52" ht="13.5" customHeight="1">
      <c r="A460" s="838">
        <f t="shared" si="150"/>
        <v>45</v>
      </c>
      <c r="B460" s="1047" t="s">
        <v>160</v>
      </c>
      <c r="C460" s="817" t="s">
        <v>66</v>
      </c>
      <c r="D460" s="839">
        <v>14</v>
      </c>
      <c r="E460" s="852">
        <v>12</v>
      </c>
      <c r="F460" s="828"/>
      <c r="G460" s="854"/>
      <c r="H460" s="827"/>
      <c r="I460" s="842"/>
      <c r="J460" s="824">
        <f t="shared" si="141"/>
        <v>0</v>
      </c>
      <c r="K460" s="878"/>
      <c r="L460" s="946"/>
      <c r="M460" s="899"/>
      <c r="N460" s="827"/>
      <c r="O460" s="824">
        <f t="shared" si="153"/>
        <v>0</v>
      </c>
      <c r="P460" s="878"/>
      <c r="Q460" s="828"/>
      <c r="R460" s="827">
        <v>3</v>
      </c>
      <c r="S460" s="827"/>
      <c r="T460" s="846">
        <f t="shared" si="162"/>
        <v>36</v>
      </c>
      <c r="U460" s="825">
        <f t="shared" si="160"/>
        <v>0</v>
      </c>
      <c r="V460" s="825">
        <f t="shared" si="154"/>
        <v>0</v>
      </c>
      <c r="W460" s="827">
        <f t="shared" si="154"/>
        <v>3</v>
      </c>
      <c r="X460" s="827">
        <f t="shared" si="154"/>
        <v>0</v>
      </c>
      <c r="Y460" s="824">
        <f t="shared" si="154"/>
        <v>36</v>
      </c>
      <c r="Z460" s="838">
        <f t="shared" si="151"/>
        <v>45</v>
      </c>
      <c r="AA460" s="895" t="str">
        <f t="shared" si="148"/>
        <v>Giá đậu</v>
      </c>
      <c r="AB460" s="844" t="str">
        <f t="shared" si="148"/>
        <v>kg</v>
      </c>
      <c r="AC460" s="845">
        <f t="shared" si="148"/>
        <v>14</v>
      </c>
      <c r="AD460" s="858">
        <f t="shared" si="148"/>
        <v>12</v>
      </c>
      <c r="AE460" s="832">
        <f t="shared" si="161"/>
        <v>0</v>
      </c>
      <c r="AF460" s="832">
        <f t="shared" si="161"/>
        <v>0</v>
      </c>
      <c r="AG460" s="832">
        <f t="shared" si="161"/>
        <v>0</v>
      </c>
      <c r="AH460" s="832">
        <f t="shared" si="161"/>
        <v>0</v>
      </c>
      <c r="AI460" s="824">
        <f t="shared" si="149"/>
        <v>0</v>
      </c>
      <c r="AJ460" s="879">
        <f t="shared" si="157"/>
        <v>0</v>
      </c>
      <c r="AK460" s="879">
        <f t="shared" si="157"/>
        <v>0</v>
      </c>
      <c r="AL460" s="879">
        <f t="shared" si="157"/>
        <v>3</v>
      </c>
      <c r="AM460" s="879">
        <f t="shared" si="158"/>
        <v>0</v>
      </c>
      <c r="AN460" s="849">
        <f t="shared" si="159"/>
        <v>36</v>
      </c>
      <c r="AO460" s="825">
        <f t="shared" si="146"/>
        <v>0</v>
      </c>
      <c r="AP460" s="825">
        <f t="shared" si="146"/>
        <v>0</v>
      </c>
      <c r="AQ460" s="825">
        <f t="shared" si="146"/>
        <v>3</v>
      </c>
      <c r="AR460" s="825">
        <f t="shared" si="146"/>
        <v>0</v>
      </c>
      <c r="AS460" s="825">
        <f t="shared" si="146"/>
        <v>36</v>
      </c>
      <c r="AT460" s="850">
        <f t="shared" si="152"/>
        <v>6</v>
      </c>
      <c r="AU460" s="932" t="s">
        <v>858</v>
      </c>
      <c r="AV460" s="868">
        <f>AV425</f>
        <v>13</v>
      </c>
      <c r="AW460" s="934" t="s">
        <v>27</v>
      </c>
      <c r="AX460" s="1048">
        <v>0.28999999999999998</v>
      </c>
      <c r="AY460" s="944" t="s">
        <v>29</v>
      </c>
      <c r="AZ460" s="945">
        <f>AV460*AX460</f>
        <v>3.7699999999999996</v>
      </c>
    </row>
    <row r="461" spans="1:52" ht="13.5" customHeight="1">
      <c r="A461" s="838">
        <f t="shared" si="150"/>
        <v>46</v>
      </c>
      <c r="B461" s="1046" t="s">
        <v>161</v>
      </c>
      <c r="C461" s="896" t="s">
        <v>389</v>
      </c>
      <c r="D461" s="903">
        <v>13</v>
      </c>
      <c r="E461" s="852">
        <v>13</v>
      </c>
      <c r="F461" s="884"/>
      <c r="G461" s="854"/>
      <c r="H461" s="885"/>
      <c r="I461" s="842"/>
      <c r="J461" s="824">
        <f t="shared" si="141"/>
        <v>0</v>
      </c>
      <c r="K461" s="828"/>
      <c r="L461" s="828"/>
      <c r="M461" s="827">
        <v>5</v>
      </c>
      <c r="N461" s="827"/>
      <c r="O461" s="824">
        <f t="shared" si="153"/>
        <v>65</v>
      </c>
      <c r="P461" s="900"/>
      <c r="Q461" s="828"/>
      <c r="R461" s="901"/>
      <c r="S461" s="827"/>
      <c r="T461" s="846">
        <f t="shared" si="162"/>
        <v>0</v>
      </c>
      <c r="U461" s="825">
        <f t="shared" si="160"/>
        <v>0</v>
      </c>
      <c r="V461" s="825">
        <f t="shared" si="154"/>
        <v>0</v>
      </c>
      <c r="W461" s="827">
        <f t="shared" si="154"/>
        <v>5</v>
      </c>
      <c r="X461" s="827">
        <f t="shared" si="154"/>
        <v>0</v>
      </c>
      <c r="Y461" s="824">
        <f t="shared" si="154"/>
        <v>65</v>
      </c>
      <c r="Z461" s="838">
        <f t="shared" si="151"/>
        <v>46</v>
      </c>
      <c r="AA461" s="895" t="str">
        <f t="shared" si="148"/>
        <v>Rau sống</v>
      </c>
      <c r="AB461" s="844" t="str">
        <f t="shared" si="148"/>
        <v>lít</v>
      </c>
      <c r="AC461" s="845">
        <f t="shared" si="148"/>
        <v>13</v>
      </c>
      <c r="AD461" s="858">
        <f t="shared" si="148"/>
        <v>13</v>
      </c>
      <c r="AE461" s="832">
        <f t="shared" si="161"/>
        <v>0</v>
      </c>
      <c r="AF461" s="832">
        <f t="shared" si="161"/>
        <v>0</v>
      </c>
      <c r="AG461" s="832">
        <f t="shared" si="161"/>
        <v>0</v>
      </c>
      <c r="AH461" s="832">
        <f t="shared" si="161"/>
        <v>0</v>
      </c>
      <c r="AI461" s="824">
        <f t="shared" si="149"/>
        <v>0</v>
      </c>
      <c r="AJ461" s="879">
        <f t="shared" si="157"/>
        <v>0</v>
      </c>
      <c r="AK461" s="879">
        <f t="shared" si="157"/>
        <v>0</v>
      </c>
      <c r="AL461" s="879">
        <f t="shared" si="157"/>
        <v>5</v>
      </c>
      <c r="AM461" s="879">
        <f t="shared" si="158"/>
        <v>0</v>
      </c>
      <c r="AN461" s="849">
        <f t="shared" si="159"/>
        <v>65</v>
      </c>
      <c r="AO461" s="825">
        <f t="shared" si="146"/>
        <v>0</v>
      </c>
      <c r="AP461" s="825">
        <f t="shared" si="146"/>
        <v>0</v>
      </c>
      <c r="AQ461" s="825">
        <f t="shared" si="146"/>
        <v>5</v>
      </c>
      <c r="AR461" s="825">
        <f t="shared" si="146"/>
        <v>0</v>
      </c>
      <c r="AS461" s="825">
        <f t="shared" si="146"/>
        <v>65</v>
      </c>
      <c r="AT461" s="850">
        <f t="shared" si="152"/>
        <v>0</v>
      </c>
      <c r="AU461" s="1566" t="s">
        <v>859</v>
      </c>
      <c r="AV461" s="1567"/>
      <c r="AW461" s="1567"/>
      <c r="AX461" s="1567"/>
      <c r="AY461" s="947"/>
      <c r="AZ461" s="937"/>
    </row>
    <row r="462" spans="1:52" ht="13.5" customHeight="1">
      <c r="A462" s="838">
        <f>IF(B462&lt;&gt;"",MAX($A461:$A461)+1,"")</f>
        <v>47</v>
      </c>
      <c r="B462" s="1046" t="s">
        <v>636</v>
      </c>
      <c r="C462" s="844" t="s">
        <v>66</v>
      </c>
      <c r="D462" s="907">
        <v>20</v>
      </c>
      <c r="E462" s="824">
        <v>20</v>
      </c>
      <c r="F462" s="905"/>
      <c r="G462" s="854"/>
      <c r="H462" s="863"/>
      <c r="I462" s="842"/>
      <c r="J462" s="824">
        <f t="shared" si="141"/>
        <v>0</v>
      </c>
      <c r="K462" s="825"/>
      <c r="L462" s="825"/>
      <c r="M462" s="827">
        <v>0.5</v>
      </c>
      <c r="N462" s="827"/>
      <c r="O462" s="824">
        <f t="shared" si="153"/>
        <v>10</v>
      </c>
      <c r="P462" s="825"/>
      <c r="Q462" s="825"/>
      <c r="R462" s="827"/>
      <c r="S462" s="827"/>
      <c r="T462" s="846">
        <f t="shared" si="162"/>
        <v>0</v>
      </c>
      <c r="U462" s="825">
        <f t="shared" si="160"/>
        <v>0</v>
      </c>
      <c r="V462" s="825">
        <f t="shared" si="154"/>
        <v>0</v>
      </c>
      <c r="W462" s="827">
        <f t="shared" si="154"/>
        <v>0.5</v>
      </c>
      <c r="X462" s="827">
        <f t="shared" si="154"/>
        <v>0</v>
      </c>
      <c r="Y462" s="824">
        <f t="shared" si="154"/>
        <v>10</v>
      </c>
      <c r="Z462" s="838">
        <f t="shared" si="151"/>
        <v>47</v>
      </c>
      <c r="AA462" s="895" t="str">
        <f t="shared" si="148"/>
        <v>Rau mùi</v>
      </c>
      <c r="AB462" s="844" t="str">
        <f t="shared" si="148"/>
        <v>kg</v>
      </c>
      <c r="AC462" s="845">
        <f t="shared" si="148"/>
        <v>20</v>
      </c>
      <c r="AD462" s="858">
        <f t="shared" si="148"/>
        <v>20</v>
      </c>
      <c r="AE462" s="832">
        <f t="shared" ref="AE462:AH469" si="163">AE381+AJ381-AO381</f>
        <v>0</v>
      </c>
      <c r="AF462" s="832">
        <f t="shared" si="163"/>
        <v>0</v>
      </c>
      <c r="AG462" s="832">
        <f t="shared" si="163"/>
        <v>0</v>
      </c>
      <c r="AH462" s="832">
        <f t="shared" si="163"/>
        <v>0</v>
      </c>
      <c r="AI462" s="824">
        <f t="shared" si="149"/>
        <v>0</v>
      </c>
      <c r="AJ462" s="879">
        <f t="shared" si="157"/>
        <v>0</v>
      </c>
      <c r="AK462" s="879">
        <f t="shared" si="157"/>
        <v>0</v>
      </c>
      <c r="AL462" s="879">
        <f t="shared" si="157"/>
        <v>0.5</v>
      </c>
      <c r="AM462" s="879">
        <f t="shared" si="158"/>
        <v>0</v>
      </c>
      <c r="AN462" s="849">
        <f t="shared" si="159"/>
        <v>10</v>
      </c>
      <c r="AO462" s="825">
        <f t="shared" si="146"/>
        <v>0</v>
      </c>
      <c r="AP462" s="825">
        <f t="shared" si="146"/>
        <v>0</v>
      </c>
      <c r="AQ462" s="825">
        <f t="shared" si="146"/>
        <v>0.5</v>
      </c>
      <c r="AR462" s="825">
        <f t="shared" si="146"/>
        <v>0</v>
      </c>
      <c r="AS462" s="825">
        <f t="shared" si="146"/>
        <v>10</v>
      </c>
      <c r="AT462" s="850">
        <f t="shared" si="152"/>
        <v>0</v>
      </c>
      <c r="AU462" s="948"/>
      <c r="AV462" s="934"/>
      <c r="AW462" s="934"/>
      <c r="AX462" s="935"/>
      <c r="AY462" s="936" t="s">
        <v>29</v>
      </c>
      <c r="AZ462" s="937">
        <f>AV462*AX462</f>
        <v>0</v>
      </c>
    </row>
    <row r="463" spans="1:52" ht="13.5" customHeight="1">
      <c r="A463" s="838">
        <f>IF(B463&lt;&gt;"",MAX($A462:$A462)+1,"")</f>
        <v>48</v>
      </c>
      <c r="B463" s="1046" t="s">
        <v>893</v>
      </c>
      <c r="C463" s="844" t="s">
        <v>66</v>
      </c>
      <c r="D463" s="907">
        <v>25</v>
      </c>
      <c r="E463" s="824">
        <v>25</v>
      </c>
      <c r="F463" s="905"/>
      <c r="G463" s="854"/>
      <c r="H463" s="863"/>
      <c r="I463" s="842"/>
      <c r="J463" s="824">
        <f>SUM(F463:I463)*$E463</f>
        <v>0</v>
      </c>
      <c r="K463" s="825"/>
      <c r="L463" s="825"/>
      <c r="M463" s="827"/>
      <c r="N463" s="827"/>
      <c r="O463" s="824">
        <f t="shared" si="153"/>
        <v>0</v>
      </c>
      <c r="P463" s="825"/>
      <c r="Q463" s="825"/>
      <c r="R463" s="827">
        <v>5</v>
      </c>
      <c r="S463" s="827"/>
      <c r="T463" s="846">
        <f t="shared" si="162"/>
        <v>125</v>
      </c>
      <c r="U463" s="825">
        <f t="shared" si="160"/>
        <v>0</v>
      </c>
      <c r="V463" s="825">
        <f t="shared" si="154"/>
        <v>0</v>
      </c>
      <c r="W463" s="827">
        <f t="shared" si="154"/>
        <v>5</v>
      </c>
      <c r="X463" s="827">
        <f t="shared" si="154"/>
        <v>0</v>
      </c>
      <c r="Y463" s="824">
        <f t="shared" si="154"/>
        <v>125</v>
      </c>
      <c r="Z463" s="838">
        <f t="shared" si="151"/>
        <v>48</v>
      </c>
      <c r="AA463" s="895" t="str">
        <f t="shared" si="148"/>
        <v>Măng</v>
      </c>
      <c r="AB463" s="844" t="str">
        <f t="shared" si="148"/>
        <v>kg</v>
      </c>
      <c r="AC463" s="845">
        <f t="shared" si="148"/>
        <v>25</v>
      </c>
      <c r="AD463" s="858">
        <f t="shared" si="148"/>
        <v>25</v>
      </c>
      <c r="AE463" s="832">
        <f t="shared" si="163"/>
        <v>0</v>
      </c>
      <c r="AF463" s="832">
        <f t="shared" si="163"/>
        <v>0</v>
      </c>
      <c r="AG463" s="832">
        <f t="shared" si="163"/>
        <v>0</v>
      </c>
      <c r="AH463" s="832">
        <f t="shared" si="163"/>
        <v>0</v>
      </c>
      <c r="AI463" s="824">
        <f t="shared" si="149"/>
        <v>0</v>
      </c>
      <c r="AJ463" s="879">
        <f t="shared" si="157"/>
        <v>0</v>
      </c>
      <c r="AK463" s="879">
        <f t="shared" si="157"/>
        <v>0</v>
      </c>
      <c r="AL463" s="879">
        <f t="shared" si="157"/>
        <v>5</v>
      </c>
      <c r="AM463" s="879">
        <f t="shared" si="158"/>
        <v>0</v>
      </c>
      <c r="AN463" s="849">
        <f t="shared" si="159"/>
        <v>125</v>
      </c>
      <c r="AO463" s="825">
        <f t="shared" si="146"/>
        <v>0</v>
      </c>
      <c r="AP463" s="825">
        <f t="shared" si="146"/>
        <v>0</v>
      </c>
      <c r="AQ463" s="825">
        <f t="shared" si="146"/>
        <v>5</v>
      </c>
      <c r="AR463" s="825">
        <f t="shared" si="146"/>
        <v>0</v>
      </c>
      <c r="AS463" s="825">
        <f t="shared" si="146"/>
        <v>125</v>
      </c>
      <c r="AT463" s="850">
        <f t="shared" si="152"/>
        <v>0</v>
      </c>
      <c r="AU463" s="948"/>
      <c r="AV463" s="934"/>
      <c r="AW463" s="934"/>
      <c r="AX463" s="935"/>
      <c r="AY463" s="936" t="s">
        <v>29</v>
      </c>
      <c r="AZ463" s="937">
        <f>AV463*AX463</f>
        <v>0</v>
      </c>
    </row>
    <row r="464" spans="1:52" ht="13.5" customHeight="1">
      <c r="A464" s="838">
        <f t="shared" ref="A464:A470" si="164">IF(B464&lt;&gt;"",MAX($A462:$A463)+1,"")</f>
        <v>49</v>
      </c>
      <c r="B464" s="1046" t="s">
        <v>896</v>
      </c>
      <c r="C464" s="844" t="s">
        <v>66</v>
      </c>
      <c r="D464" s="907">
        <v>10</v>
      </c>
      <c r="E464" s="824">
        <v>10</v>
      </c>
      <c r="F464" s="905"/>
      <c r="G464" s="872"/>
      <c r="H464" s="842">
        <v>4</v>
      </c>
      <c r="I464" s="842"/>
      <c r="J464" s="824">
        <f>SUM(F464:I464)*$E464</f>
        <v>40</v>
      </c>
      <c r="K464" s="878"/>
      <c r="L464" s="828"/>
      <c r="M464" s="827">
        <v>4</v>
      </c>
      <c r="N464" s="827"/>
      <c r="O464" s="824">
        <f t="shared" si="153"/>
        <v>40</v>
      </c>
      <c r="P464" s="825"/>
      <c r="Q464" s="828"/>
      <c r="R464" s="827">
        <v>4</v>
      </c>
      <c r="S464" s="827"/>
      <c r="T464" s="846">
        <f t="shared" si="162"/>
        <v>40</v>
      </c>
      <c r="U464" s="825">
        <f t="shared" si="160"/>
        <v>0</v>
      </c>
      <c r="V464" s="825">
        <f t="shared" si="154"/>
        <v>0</v>
      </c>
      <c r="W464" s="827">
        <f t="shared" si="154"/>
        <v>12</v>
      </c>
      <c r="X464" s="827">
        <f t="shared" si="154"/>
        <v>0</v>
      </c>
      <c r="Y464" s="824">
        <f t="shared" si="154"/>
        <v>120</v>
      </c>
      <c r="Z464" s="838">
        <f t="shared" si="151"/>
        <v>49</v>
      </c>
      <c r="AA464" s="895" t="str">
        <f t="shared" si="148"/>
        <v>Rau canh</v>
      </c>
      <c r="AB464" s="844" t="str">
        <f t="shared" si="148"/>
        <v>kg</v>
      </c>
      <c r="AC464" s="845">
        <f t="shared" si="148"/>
        <v>10</v>
      </c>
      <c r="AD464" s="858">
        <f t="shared" si="148"/>
        <v>10</v>
      </c>
      <c r="AE464" s="832">
        <f t="shared" si="163"/>
        <v>0</v>
      </c>
      <c r="AF464" s="832">
        <f t="shared" si="163"/>
        <v>0</v>
      </c>
      <c r="AG464" s="832">
        <f t="shared" si="163"/>
        <v>0</v>
      </c>
      <c r="AH464" s="832">
        <f t="shared" si="163"/>
        <v>0</v>
      </c>
      <c r="AI464" s="824">
        <f t="shared" si="149"/>
        <v>0</v>
      </c>
      <c r="AJ464" s="879">
        <f t="shared" si="157"/>
        <v>0</v>
      </c>
      <c r="AK464" s="879">
        <f t="shared" si="157"/>
        <v>0</v>
      </c>
      <c r="AL464" s="879">
        <f t="shared" si="157"/>
        <v>12</v>
      </c>
      <c r="AM464" s="879">
        <f t="shared" si="158"/>
        <v>0</v>
      </c>
      <c r="AN464" s="849">
        <f t="shared" si="159"/>
        <v>120</v>
      </c>
      <c r="AO464" s="825">
        <f t="shared" si="146"/>
        <v>0</v>
      </c>
      <c r="AP464" s="825">
        <f t="shared" si="146"/>
        <v>0</v>
      </c>
      <c r="AQ464" s="825">
        <f t="shared" si="146"/>
        <v>12</v>
      </c>
      <c r="AR464" s="825">
        <f t="shared" si="146"/>
        <v>0</v>
      </c>
      <c r="AS464" s="825">
        <f t="shared" si="146"/>
        <v>120</v>
      </c>
      <c r="AT464" s="850">
        <f t="shared" si="152"/>
        <v>0</v>
      </c>
      <c r="AU464" s="1566" t="s">
        <v>860</v>
      </c>
      <c r="AV464" s="1567"/>
      <c r="AW464" s="1567"/>
      <c r="AX464" s="1567"/>
      <c r="AY464" s="936" t="str">
        <f>AY465</f>
        <v>=</v>
      </c>
      <c r="AZ464" s="937">
        <f ca="1">AZ387</f>
        <v>22.099999999999966</v>
      </c>
    </row>
    <row r="465" spans="1:52" ht="13.5" customHeight="1">
      <c r="A465" s="838">
        <f t="shared" si="164"/>
        <v>50</v>
      </c>
      <c r="B465" s="1046" t="s">
        <v>894</v>
      </c>
      <c r="C465" s="844" t="s">
        <v>66</v>
      </c>
      <c r="D465" s="907">
        <v>12</v>
      </c>
      <c r="E465" s="824">
        <v>12</v>
      </c>
      <c r="F465" s="905"/>
      <c r="G465" s="909"/>
      <c r="H465" s="842"/>
      <c r="I465" s="842"/>
      <c r="J465" s="824">
        <f>SUM(F465:I465)*$E465</f>
        <v>0</v>
      </c>
      <c r="K465" s="825"/>
      <c r="L465" s="828"/>
      <c r="M465" s="827"/>
      <c r="N465" s="827"/>
      <c r="O465" s="824">
        <f t="shared" si="153"/>
        <v>0</v>
      </c>
      <c r="P465" s="853"/>
      <c r="Q465" s="828"/>
      <c r="R465" s="826"/>
      <c r="S465" s="827"/>
      <c r="T465" s="846">
        <f t="shared" si="162"/>
        <v>0</v>
      </c>
      <c r="U465" s="825">
        <f t="shared" si="160"/>
        <v>0</v>
      </c>
      <c r="V465" s="825">
        <f t="shared" si="154"/>
        <v>0</v>
      </c>
      <c r="W465" s="827">
        <f t="shared" si="154"/>
        <v>0</v>
      </c>
      <c r="X465" s="827">
        <f t="shared" si="154"/>
        <v>0</v>
      </c>
      <c r="Y465" s="824">
        <f t="shared" si="154"/>
        <v>0</v>
      </c>
      <c r="Z465" s="838">
        <f t="shared" si="151"/>
        <v>50</v>
      </c>
      <c r="AA465" s="895" t="str">
        <f t="shared" si="148"/>
        <v>Cà xanh</v>
      </c>
      <c r="AB465" s="844" t="str">
        <f t="shared" si="148"/>
        <v>kg</v>
      </c>
      <c r="AC465" s="845">
        <f t="shared" si="148"/>
        <v>12</v>
      </c>
      <c r="AD465" s="858">
        <f t="shared" si="148"/>
        <v>12</v>
      </c>
      <c r="AE465" s="832">
        <f t="shared" si="163"/>
        <v>0</v>
      </c>
      <c r="AF465" s="832">
        <f t="shared" si="163"/>
        <v>0</v>
      </c>
      <c r="AG465" s="832">
        <f t="shared" si="163"/>
        <v>0</v>
      </c>
      <c r="AH465" s="832">
        <f t="shared" si="163"/>
        <v>0</v>
      </c>
      <c r="AI465" s="824">
        <f t="shared" si="149"/>
        <v>0</v>
      </c>
      <c r="AJ465" s="879">
        <f t="shared" si="157"/>
        <v>0</v>
      </c>
      <c r="AK465" s="879">
        <f t="shared" si="157"/>
        <v>0</v>
      </c>
      <c r="AL465" s="879">
        <f t="shared" si="157"/>
        <v>0</v>
      </c>
      <c r="AM465" s="879">
        <f t="shared" si="158"/>
        <v>0</v>
      </c>
      <c r="AN465" s="849">
        <f t="shared" si="159"/>
        <v>0</v>
      </c>
      <c r="AO465" s="825">
        <f t="shared" si="146"/>
        <v>0</v>
      </c>
      <c r="AP465" s="825">
        <f t="shared" si="146"/>
        <v>0</v>
      </c>
      <c r="AQ465" s="825">
        <f t="shared" si="146"/>
        <v>0</v>
      </c>
      <c r="AR465" s="825">
        <f t="shared" si="146"/>
        <v>0</v>
      </c>
      <c r="AS465" s="825">
        <f t="shared" si="146"/>
        <v>0</v>
      </c>
      <c r="AT465" s="850">
        <f t="shared" si="152"/>
        <v>0</v>
      </c>
      <c r="AU465" s="1568" t="s">
        <v>69</v>
      </c>
      <c r="AV465" s="1569"/>
      <c r="AW465" s="1569"/>
      <c r="AX465" s="1569"/>
      <c r="AY465" s="936" t="s">
        <v>29</v>
      </c>
      <c r="AZ465" s="945">
        <f ca="1">SUM(AZ454:AZ464)</f>
        <v>109.91999999999996</v>
      </c>
    </row>
    <row r="466" spans="1:52" ht="13.5" customHeight="1">
      <c r="A466" s="838">
        <f t="shared" si="164"/>
        <v>51</v>
      </c>
      <c r="B466" s="1045" t="s">
        <v>64</v>
      </c>
      <c r="C466" s="844" t="s">
        <v>66</v>
      </c>
      <c r="D466" s="907">
        <v>13</v>
      </c>
      <c r="E466" s="824">
        <v>13</v>
      </c>
      <c r="F466" s="905"/>
      <c r="G466" s="854"/>
      <c r="H466" s="863"/>
      <c r="I466" s="842"/>
      <c r="J466" s="824">
        <f t="shared" ref="J466:J481" si="165">SUM(F466:I466)*$E466</f>
        <v>0</v>
      </c>
      <c r="K466" s="825"/>
      <c r="L466" s="828"/>
      <c r="M466" s="827">
        <v>5</v>
      </c>
      <c r="N466" s="827"/>
      <c r="O466" s="824">
        <f t="shared" si="153"/>
        <v>65</v>
      </c>
      <c r="P466" s="825"/>
      <c r="Q466" s="825"/>
      <c r="R466" s="827"/>
      <c r="S466" s="827"/>
      <c r="T466" s="846">
        <f t="shared" si="162"/>
        <v>0</v>
      </c>
      <c r="U466" s="825">
        <f t="shared" si="160"/>
        <v>0</v>
      </c>
      <c r="V466" s="825">
        <f t="shared" si="154"/>
        <v>0</v>
      </c>
      <c r="W466" s="827">
        <f t="shared" si="154"/>
        <v>5</v>
      </c>
      <c r="X466" s="827">
        <f t="shared" si="154"/>
        <v>0</v>
      </c>
      <c r="Y466" s="824">
        <f t="shared" si="154"/>
        <v>65</v>
      </c>
      <c r="Z466" s="838">
        <f t="shared" si="151"/>
        <v>51</v>
      </c>
      <c r="AA466" s="895" t="str">
        <f t="shared" si="148"/>
        <v>Hành tây</v>
      </c>
      <c r="AB466" s="844" t="str">
        <f t="shared" si="148"/>
        <v>kg</v>
      </c>
      <c r="AC466" s="845">
        <f t="shared" si="148"/>
        <v>13</v>
      </c>
      <c r="AD466" s="858">
        <f t="shared" si="148"/>
        <v>13</v>
      </c>
      <c r="AE466" s="832">
        <f t="shared" si="163"/>
        <v>0</v>
      </c>
      <c r="AF466" s="832">
        <f t="shared" si="163"/>
        <v>0</v>
      </c>
      <c r="AG466" s="832">
        <f t="shared" si="163"/>
        <v>0</v>
      </c>
      <c r="AH466" s="832">
        <f t="shared" si="163"/>
        <v>0</v>
      </c>
      <c r="AI466" s="824">
        <f t="shared" si="149"/>
        <v>0</v>
      </c>
      <c r="AJ466" s="879">
        <f t="shared" si="157"/>
        <v>0</v>
      </c>
      <c r="AK466" s="879">
        <f t="shared" si="157"/>
        <v>0</v>
      </c>
      <c r="AL466" s="879">
        <f t="shared" si="157"/>
        <v>5</v>
      </c>
      <c r="AM466" s="879">
        <f t="shared" si="158"/>
        <v>0</v>
      </c>
      <c r="AN466" s="849">
        <f t="shared" si="159"/>
        <v>65</v>
      </c>
      <c r="AO466" s="825">
        <f t="shared" si="146"/>
        <v>0</v>
      </c>
      <c r="AP466" s="825">
        <f t="shared" si="146"/>
        <v>0</v>
      </c>
      <c r="AQ466" s="825">
        <f t="shared" si="146"/>
        <v>5</v>
      </c>
      <c r="AR466" s="825">
        <f t="shared" si="146"/>
        <v>0</v>
      </c>
      <c r="AS466" s="825">
        <f t="shared" si="146"/>
        <v>65</v>
      </c>
      <c r="AT466" s="850">
        <f t="shared" si="152"/>
        <v>0</v>
      </c>
      <c r="AU466" s="1570" t="s">
        <v>861</v>
      </c>
      <c r="AV466" s="1571"/>
      <c r="AW466" s="1571"/>
      <c r="AX466" s="1571"/>
      <c r="AY466" s="936" t="s">
        <v>29</v>
      </c>
      <c r="AZ466" s="945">
        <f ca="1">SUMIF(AA416:AR478,"Gạo*",AO416:AO478)+SUMIF(AA416:AR478,"Gạo*",AP416:AP478)+SUMIF(AA416:AR478,"Gạo*",AQ416:AQ478)+SUMIF(AA416:AR478,"Gạo*",AR416:AR478)</f>
        <v>88</v>
      </c>
    </row>
    <row r="467" spans="1:52" ht="13.5" customHeight="1">
      <c r="A467" s="838">
        <f t="shared" si="164"/>
        <v>52</v>
      </c>
      <c r="B467" s="1046" t="s">
        <v>511</v>
      </c>
      <c r="C467" s="844" t="s">
        <v>66</v>
      </c>
      <c r="D467" s="907">
        <v>20</v>
      </c>
      <c r="E467" s="824">
        <v>15</v>
      </c>
      <c r="F467" s="905"/>
      <c r="G467" s="854"/>
      <c r="H467" s="863"/>
      <c r="I467" s="842"/>
      <c r="J467" s="824">
        <f t="shared" si="165"/>
        <v>0</v>
      </c>
      <c r="K467" s="825"/>
      <c r="L467" s="825"/>
      <c r="M467" s="827"/>
      <c r="N467" s="827"/>
      <c r="O467" s="824">
        <f t="shared" si="153"/>
        <v>0</v>
      </c>
      <c r="P467" s="825"/>
      <c r="Q467" s="825"/>
      <c r="R467" s="827">
        <v>3</v>
      </c>
      <c r="S467" s="827"/>
      <c r="T467" s="846">
        <f t="shared" si="162"/>
        <v>45</v>
      </c>
      <c r="U467" s="825">
        <f t="shared" si="160"/>
        <v>0</v>
      </c>
      <c r="V467" s="825">
        <f t="shared" si="154"/>
        <v>0</v>
      </c>
      <c r="W467" s="827">
        <f t="shared" si="154"/>
        <v>3</v>
      </c>
      <c r="X467" s="827">
        <f t="shared" si="154"/>
        <v>0</v>
      </c>
      <c r="Y467" s="824">
        <f t="shared" si="154"/>
        <v>45</v>
      </c>
      <c r="Z467" s="838">
        <f t="shared" si="151"/>
        <v>52</v>
      </c>
      <c r="AA467" s="895" t="str">
        <f t="shared" si="148"/>
        <v>Sã</v>
      </c>
      <c r="AB467" s="844" t="str">
        <f t="shared" si="148"/>
        <v>kg</v>
      </c>
      <c r="AC467" s="845">
        <f t="shared" si="148"/>
        <v>20</v>
      </c>
      <c r="AD467" s="858">
        <f t="shared" si="148"/>
        <v>15</v>
      </c>
      <c r="AE467" s="832">
        <f t="shared" si="163"/>
        <v>0</v>
      </c>
      <c r="AF467" s="832">
        <f t="shared" si="163"/>
        <v>0</v>
      </c>
      <c r="AG467" s="832">
        <f t="shared" si="163"/>
        <v>0</v>
      </c>
      <c r="AH467" s="832">
        <f t="shared" si="163"/>
        <v>0</v>
      </c>
      <c r="AI467" s="824">
        <f t="shared" si="149"/>
        <v>0</v>
      </c>
      <c r="AJ467" s="879">
        <f t="shared" si="157"/>
        <v>0</v>
      </c>
      <c r="AK467" s="879">
        <f t="shared" si="157"/>
        <v>0</v>
      </c>
      <c r="AL467" s="879">
        <f t="shared" si="157"/>
        <v>3</v>
      </c>
      <c r="AM467" s="879">
        <f t="shared" si="158"/>
        <v>0</v>
      </c>
      <c r="AN467" s="849">
        <f t="shared" si="159"/>
        <v>45</v>
      </c>
      <c r="AO467" s="825">
        <f t="shared" ref="AO467:AS481" si="166">U467</f>
        <v>0</v>
      </c>
      <c r="AP467" s="825">
        <f t="shared" si="166"/>
        <v>0</v>
      </c>
      <c r="AQ467" s="825">
        <f t="shared" si="166"/>
        <v>3</v>
      </c>
      <c r="AR467" s="825">
        <f t="shared" si="166"/>
        <v>0</v>
      </c>
      <c r="AS467" s="825">
        <f t="shared" si="166"/>
        <v>45</v>
      </c>
      <c r="AT467" s="850">
        <f t="shared" si="152"/>
        <v>15</v>
      </c>
      <c r="AU467" s="1570" t="s">
        <v>862</v>
      </c>
      <c r="AV467" s="1571"/>
      <c r="AW467" s="1571"/>
      <c r="AX467" s="1571"/>
      <c r="AY467" s="936" t="s">
        <v>29</v>
      </c>
      <c r="AZ467" s="1050">
        <f ca="1">AZ388</f>
        <v>0</v>
      </c>
    </row>
    <row r="468" spans="1:52" ht="13.5" customHeight="1">
      <c r="A468" s="838">
        <f t="shared" si="164"/>
        <v>53</v>
      </c>
      <c r="B468" s="906" t="s">
        <v>895</v>
      </c>
      <c r="C468" s="844" t="s">
        <v>66</v>
      </c>
      <c r="D468" s="907">
        <v>8</v>
      </c>
      <c r="E468" s="824">
        <v>8</v>
      </c>
      <c r="F468" s="905"/>
      <c r="G468" s="854"/>
      <c r="H468" s="842"/>
      <c r="I468" s="842"/>
      <c r="J468" s="824">
        <f t="shared" si="165"/>
        <v>0</v>
      </c>
      <c r="K468" s="825"/>
      <c r="L468" s="828"/>
      <c r="M468" s="827">
        <v>5</v>
      </c>
      <c r="N468" s="827"/>
      <c r="O468" s="824">
        <f t="shared" si="153"/>
        <v>40</v>
      </c>
      <c r="P468" s="825"/>
      <c r="Q468" s="825"/>
      <c r="R468" s="827"/>
      <c r="S468" s="827"/>
      <c r="T468" s="846">
        <f t="shared" ref="T468:T473" si="167">SUM(P468:S468)*$E468</f>
        <v>0</v>
      </c>
      <c r="U468" s="825">
        <f t="shared" si="160"/>
        <v>0</v>
      </c>
      <c r="V468" s="825">
        <f t="shared" si="154"/>
        <v>0</v>
      </c>
      <c r="W468" s="827">
        <f t="shared" si="154"/>
        <v>5</v>
      </c>
      <c r="X468" s="827">
        <f t="shared" si="154"/>
        <v>0</v>
      </c>
      <c r="Y468" s="824">
        <f t="shared" si="154"/>
        <v>40</v>
      </c>
      <c r="Z468" s="838">
        <f t="shared" si="151"/>
        <v>53</v>
      </c>
      <c r="AA468" s="895" t="str">
        <f t="shared" si="148"/>
        <v>Mùng bac hà</v>
      </c>
      <c r="AB468" s="844" t="str">
        <f t="shared" si="148"/>
        <v>kg</v>
      </c>
      <c r="AC468" s="845">
        <f t="shared" si="148"/>
        <v>8</v>
      </c>
      <c r="AD468" s="858">
        <f t="shared" si="148"/>
        <v>8</v>
      </c>
      <c r="AE468" s="832">
        <f t="shared" si="163"/>
        <v>0</v>
      </c>
      <c r="AF468" s="832">
        <f t="shared" si="163"/>
        <v>0</v>
      </c>
      <c r="AG468" s="832">
        <f t="shared" si="163"/>
        <v>0</v>
      </c>
      <c r="AH468" s="832">
        <f t="shared" si="163"/>
        <v>0</v>
      </c>
      <c r="AI468" s="824">
        <f t="shared" si="149"/>
        <v>0</v>
      </c>
      <c r="AJ468" s="879">
        <f t="shared" si="157"/>
        <v>0</v>
      </c>
      <c r="AK468" s="879">
        <f t="shared" si="157"/>
        <v>0</v>
      </c>
      <c r="AL468" s="879">
        <f t="shared" si="157"/>
        <v>5</v>
      </c>
      <c r="AM468" s="879">
        <f t="shared" si="158"/>
        <v>0</v>
      </c>
      <c r="AN468" s="849">
        <f t="shared" si="159"/>
        <v>40</v>
      </c>
      <c r="AO468" s="825">
        <f t="shared" si="166"/>
        <v>0</v>
      </c>
      <c r="AP468" s="825">
        <f t="shared" si="166"/>
        <v>0</v>
      </c>
      <c r="AQ468" s="825">
        <f t="shared" si="166"/>
        <v>5</v>
      </c>
      <c r="AR468" s="825">
        <f t="shared" si="166"/>
        <v>0</v>
      </c>
      <c r="AS468" s="825">
        <f t="shared" si="166"/>
        <v>40</v>
      </c>
      <c r="AT468" s="850">
        <f t="shared" si="152"/>
        <v>0</v>
      </c>
      <c r="AU468" s="1568" t="s">
        <v>863</v>
      </c>
      <c r="AV468" s="1569"/>
      <c r="AW468" s="1569"/>
      <c r="AX468" s="1569"/>
      <c r="AY468" s="936" t="s">
        <v>29</v>
      </c>
      <c r="AZ468" s="945">
        <f ca="1">AZ466+AZ467</f>
        <v>88</v>
      </c>
    </row>
    <row r="469" spans="1:52" ht="13.5" customHeight="1">
      <c r="A469" s="838">
        <f t="shared" si="164"/>
        <v>54</v>
      </c>
      <c r="B469" s="906" t="s">
        <v>512</v>
      </c>
      <c r="C469" s="844" t="s">
        <v>66</v>
      </c>
      <c r="D469" s="907">
        <v>20</v>
      </c>
      <c r="E469" s="824">
        <v>20</v>
      </c>
      <c r="F469" s="905"/>
      <c r="G469" s="872"/>
      <c r="H469" s="842"/>
      <c r="I469" s="842"/>
      <c r="J469" s="824">
        <f t="shared" si="165"/>
        <v>0</v>
      </c>
      <c r="K469" s="825"/>
      <c r="L469" s="828"/>
      <c r="M469" s="827"/>
      <c r="N469" s="827"/>
      <c r="O469" s="824">
        <f t="shared" si="153"/>
        <v>0</v>
      </c>
      <c r="P469" s="825"/>
      <c r="Q469" s="828"/>
      <c r="R469" s="827">
        <v>2</v>
      </c>
      <c r="S469" s="827"/>
      <c r="T469" s="846">
        <f t="shared" si="167"/>
        <v>40</v>
      </c>
      <c r="U469" s="825">
        <f t="shared" si="160"/>
        <v>0</v>
      </c>
      <c r="V469" s="825">
        <f t="shared" si="154"/>
        <v>0</v>
      </c>
      <c r="W469" s="827">
        <f t="shared" si="154"/>
        <v>2</v>
      </c>
      <c r="X469" s="827">
        <f t="shared" si="154"/>
        <v>0</v>
      </c>
      <c r="Y469" s="824">
        <f t="shared" si="154"/>
        <v>40</v>
      </c>
      <c r="Z469" s="838">
        <f t="shared" si="151"/>
        <v>54</v>
      </c>
      <c r="AA469" s="895" t="str">
        <f t="shared" si="148"/>
        <v>Riềng</v>
      </c>
      <c r="AB469" s="844" t="str">
        <f t="shared" si="148"/>
        <v>kg</v>
      </c>
      <c r="AC469" s="845">
        <f t="shared" si="148"/>
        <v>20</v>
      </c>
      <c r="AD469" s="858">
        <f t="shared" si="148"/>
        <v>20</v>
      </c>
      <c r="AE469" s="832">
        <f t="shared" si="163"/>
        <v>0</v>
      </c>
      <c r="AF469" s="832">
        <f t="shared" si="163"/>
        <v>0</v>
      </c>
      <c r="AG469" s="832">
        <f t="shared" si="163"/>
        <v>0</v>
      </c>
      <c r="AH469" s="832">
        <f t="shared" si="163"/>
        <v>0</v>
      </c>
      <c r="AI469" s="824">
        <f t="shared" si="149"/>
        <v>0</v>
      </c>
      <c r="AJ469" s="879">
        <f t="shared" si="157"/>
        <v>0</v>
      </c>
      <c r="AK469" s="879">
        <f t="shared" si="157"/>
        <v>0</v>
      </c>
      <c r="AL469" s="879">
        <f t="shared" si="157"/>
        <v>2</v>
      </c>
      <c r="AM469" s="879">
        <f t="shared" si="158"/>
        <v>0</v>
      </c>
      <c r="AN469" s="849">
        <f t="shared" si="159"/>
        <v>40</v>
      </c>
      <c r="AO469" s="825">
        <f t="shared" si="166"/>
        <v>0</v>
      </c>
      <c r="AP469" s="825">
        <f t="shared" si="166"/>
        <v>0</v>
      </c>
      <c r="AQ469" s="825">
        <f t="shared" si="166"/>
        <v>2</v>
      </c>
      <c r="AR469" s="825">
        <f t="shared" si="166"/>
        <v>0</v>
      </c>
      <c r="AS469" s="825">
        <f t="shared" si="166"/>
        <v>40</v>
      </c>
      <c r="AT469" s="850">
        <f t="shared" si="152"/>
        <v>0</v>
      </c>
      <c r="AU469" s="1566" t="s">
        <v>864</v>
      </c>
      <c r="AV469" s="1567"/>
      <c r="AW469" s="1567"/>
      <c r="AX469" s="1567"/>
      <c r="AY469" s="936" t="s">
        <v>29</v>
      </c>
      <c r="AZ469" s="945">
        <f ca="1">IF(AZ465-AZ468&gt;0,AZ465-AZ468,0)</f>
        <v>21.919999999999959</v>
      </c>
    </row>
    <row r="470" spans="1:52" ht="13.5" customHeight="1">
      <c r="A470" s="838">
        <f t="shared" si="164"/>
        <v>55</v>
      </c>
      <c r="B470" s="911" t="s">
        <v>896</v>
      </c>
      <c r="C470" s="844" t="s">
        <v>66</v>
      </c>
      <c r="D470" s="907">
        <v>10</v>
      </c>
      <c r="E470" s="824">
        <v>10</v>
      </c>
      <c r="F470" s="905"/>
      <c r="G470" s="854"/>
      <c r="H470" s="842">
        <v>4</v>
      </c>
      <c r="I470" s="842"/>
      <c r="J470" s="824">
        <f t="shared" si="165"/>
        <v>40</v>
      </c>
      <c r="K470" s="825"/>
      <c r="L470" s="853"/>
      <c r="M470" s="827">
        <v>4</v>
      </c>
      <c r="N470" s="827"/>
      <c r="O470" s="824">
        <f t="shared" si="153"/>
        <v>40</v>
      </c>
      <c r="P470" s="825"/>
      <c r="Q470" s="825"/>
      <c r="R470" s="827">
        <v>4</v>
      </c>
      <c r="S470" s="827"/>
      <c r="T470" s="846">
        <f t="shared" si="167"/>
        <v>40</v>
      </c>
      <c r="U470" s="825">
        <f t="shared" si="160"/>
        <v>0</v>
      </c>
      <c r="V470" s="825">
        <f t="shared" si="154"/>
        <v>0</v>
      </c>
      <c r="W470" s="827">
        <f t="shared" si="154"/>
        <v>12</v>
      </c>
      <c r="X470" s="827">
        <f t="shared" si="154"/>
        <v>0</v>
      </c>
      <c r="Y470" s="824">
        <f t="shared" si="154"/>
        <v>120</v>
      </c>
      <c r="Z470" s="838">
        <f t="shared" si="151"/>
        <v>55</v>
      </c>
      <c r="AA470" s="895" t="str">
        <f t="shared" si="148"/>
        <v>Rau canh</v>
      </c>
      <c r="AB470" s="844" t="str">
        <f t="shared" si="148"/>
        <v>kg</v>
      </c>
      <c r="AC470" s="845">
        <f t="shared" si="148"/>
        <v>10</v>
      </c>
      <c r="AD470" s="858">
        <f t="shared" si="148"/>
        <v>10</v>
      </c>
      <c r="AE470" s="832">
        <f>AE390+AJ390-AO390</f>
        <v>0</v>
      </c>
      <c r="AF470" s="832">
        <f>AF390+AK390-AP390</f>
        <v>0</v>
      </c>
      <c r="AG470" s="832">
        <f>AG390+AL390-AQ390</f>
        <v>0</v>
      </c>
      <c r="AH470" s="832">
        <f>AH390+AM390-AR390</f>
        <v>0</v>
      </c>
      <c r="AI470" s="824">
        <f t="shared" si="149"/>
        <v>0</v>
      </c>
      <c r="AJ470" s="879">
        <f t="shared" si="157"/>
        <v>0</v>
      </c>
      <c r="AK470" s="879">
        <f t="shared" si="157"/>
        <v>0</v>
      </c>
      <c r="AL470" s="879">
        <f t="shared" si="157"/>
        <v>12</v>
      </c>
      <c r="AM470" s="879">
        <f t="shared" si="158"/>
        <v>0</v>
      </c>
      <c r="AN470" s="849">
        <f t="shared" si="159"/>
        <v>120</v>
      </c>
      <c r="AO470" s="825">
        <f t="shared" si="166"/>
        <v>0</v>
      </c>
      <c r="AP470" s="825">
        <f t="shared" si="166"/>
        <v>0</v>
      </c>
      <c r="AQ470" s="825">
        <f t="shared" si="166"/>
        <v>12</v>
      </c>
      <c r="AR470" s="825">
        <f t="shared" si="166"/>
        <v>0</v>
      </c>
      <c r="AS470" s="825">
        <f t="shared" si="166"/>
        <v>120</v>
      </c>
      <c r="AT470" s="850">
        <f t="shared" si="152"/>
        <v>0</v>
      </c>
      <c r="AU470" s="1482" t="s">
        <v>797</v>
      </c>
      <c r="AV470" s="1483"/>
      <c r="AW470" s="1483"/>
      <c r="AX470" s="1483"/>
      <c r="AY470" s="894" t="s">
        <v>29</v>
      </c>
      <c r="AZ470" s="918">
        <f ca="1">IF(AZ465-AZ468&lt;0,AZ468-AZ465,0)</f>
        <v>0</v>
      </c>
    </row>
    <row r="471" spans="1:52" ht="13.5" customHeight="1">
      <c r="A471" s="838">
        <v>56</v>
      </c>
      <c r="B471" s="906"/>
      <c r="C471" s="844"/>
      <c r="D471" s="907"/>
      <c r="E471" s="824"/>
      <c r="F471" s="905"/>
      <c r="G471" s="854"/>
      <c r="H471" s="842"/>
      <c r="I471" s="842"/>
      <c r="J471" s="824">
        <f t="shared" si="165"/>
        <v>0</v>
      </c>
      <c r="K471" s="825"/>
      <c r="L471" s="825"/>
      <c r="M471" s="827"/>
      <c r="N471" s="827"/>
      <c r="O471" s="824">
        <f t="shared" si="153"/>
        <v>0</v>
      </c>
      <c r="P471" s="825"/>
      <c r="Q471" s="825"/>
      <c r="R471" s="827"/>
      <c r="S471" s="827"/>
      <c r="T471" s="846">
        <f t="shared" si="167"/>
        <v>0</v>
      </c>
      <c r="U471" s="825">
        <f t="shared" si="160"/>
        <v>0</v>
      </c>
      <c r="V471" s="825">
        <f t="shared" si="154"/>
        <v>0</v>
      </c>
      <c r="W471" s="827">
        <f t="shared" si="154"/>
        <v>0</v>
      </c>
      <c r="X471" s="827">
        <f t="shared" si="154"/>
        <v>0</v>
      </c>
      <c r="Y471" s="824">
        <f t="shared" si="154"/>
        <v>0</v>
      </c>
      <c r="Z471" s="838">
        <f t="shared" si="151"/>
        <v>56</v>
      </c>
      <c r="AA471" s="895">
        <f t="shared" si="148"/>
        <v>0</v>
      </c>
      <c r="AB471" s="844">
        <f t="shared" si="148"/>
        <v>0</v>
      </c>
      <c r="AC471" s="845">
        <f t="shared" si="148"/>
        <v>0</v>
      </c>
      <c r="AD471" s="858">
        <f t="shared" si="148"/>
        <v>0</v>
      </c>
      <c r="AE471" s="832">
        <f t="shared" ref="AE471:AH475" si="168">AE392+AJ392-AO392</f>
        <v>0</v>
      </c>
      <c r="AF471" s="832">
        <f t="shared" si="168"/>
        <v>0</v>
      </c>
      <c r="AG471" s="832">
        <f t="shared" si="168"/>
        <v>0</v>
      </c>
      <c r="AH471" s="832">
        <f t="shared" si="168"/>
        <v>0</v>
      </c>
      <c r="AI471" s="824">
        <f t="shared" si="149"/>
        <v>0</v>
      </c>
      <c r="AJ471" s="879">
        <f t="shared" si="157"/>
        <v>0</v>
      </c>
      <c r="AK471" s="879">
        <f t="shared" si="157"/>
        <v>0</v>
      </c>
      <c r="AL471" s="879">
        <f t="shared" si="157"/>
        <v>0</v>
      </c>
      <c r="AM471" s="879">
        <f t="shared" si="158"/>
        <v>0</v>
      </c>
      <c r="AN471" s="849">
        <f t="shared" si="159"/>
        <v>0</v>
      </c>
      <c r="AO471" s="825">
        <f t="shared" si="166"/>
        <v>0</v>
      </c>
      <c r="AP471" s="825">
        <f t="shared" si="166"/>
        <v>0</v>
      </c>
      <c r="AQ471" s="825">
        <f t="shared" si="166"/>
        <v>0</v>
      </c>
      <c r="AR471" s="825">
        <f t="shared" si="166"/>
        <v>0</v>
      </c>
      <c r="AS471" s="825">
        <f t="shared" si="166"/>
        <v>0</v>
      </c>
      <c r="AT471" s="850" t="str">
        <f t="shared" si="152"/>
        <v/>
      </c>
      <c r="AU471" s="893"/>
      <c r="AV471" s="894"/>
      <c r="AW471" s="894"/>
      <c r="AX471" s="894"/>
      <c r="AY471" s="894"/>
      <c r="AZ471" s="918"/>
    </row>
    <row r="472" spans="1:52" ht="13.5" customHeight="1">
      <c r="A472" s="838">
        <v>57</v>
      </c>
      <c r="B472" s="906"/>
      <c r="C472" s="844"/>
      <c r="D472" s="907"/>
      <c r="E472" s="824"/>
      <c r="F472" s="905"/>
      <c r="G472" s="854"/>
      <c r="H472" s="842"/>
      <c r="I472" s="842"/>
      <c r="J472" s="824">
        <f t="shared" si="165"/>
        <v>0</v>
      </c>
      <c r="K472" s="825"/>
      <c r="L472" s="825"/>
      <c r="M472" s="827"/>
      <c r="N472" s="827"/>
      <c r="O472" s="824">
        <f t="shared" si="153"/>
        <v>0</v>
      </c>
      <c r="P472" s="825"/>
      <c r="Q472" s="825"/>
      <c r="R472" s="827"/>
      <c r="S472" s="827"/>
      <c r="T472" s="846">
        <f t="shared" si="167"/>
        <v>0</v>
      </c>
      <c r="U472" s="825">
        <f t="shared" si="160"/>
        <v>0</v>
      </c>
      <c r="V472" s="825">
        <f t="shared" si="154"/>
        <v>0</v>
      </c>
      <c r="W472" s="827">
        <f t="shared" si="154"/>
        <v>0</v>
      </c>
      <c r="X472" s="827">
        <f t="shared" si="154"/>
        <v>0</v>
      </c>
      <c r="Y472" s="824">
        <f t="shared" si="154"/>
        <v>0</v>
      </c>
      <c r="Z472" s="838">
        <f t="shared" si="151"/>
        <v>57</v>
      </c>
      <c r="AA472" s="895">
        <f t="shared" si="148"/>
        <v>0</v>
      </c>
      <c r="AB472" s="844">
        <f t="shared" si="148"/>
        <v>0</v>
      </c>
      <c r="AC472" s="845">
        <f t="shared" si="148"/>
        <v>0</v>
      </c>
      <c r="AD472" s="858">
        <f t="shared" si="148"/>
        <v>0</v>
      </c>
      <c r="AE472" s="832">
        <f t="shared" si="168"/>
        <v>0</v>
      </c>
      <c r="AF472" s="832">
        <f t="shared" si="168"/>
        <v>0</v>
      </c>
      <c r="AG472" s="832">
        <f t="shared" si="168"/>
        <v>0</v>
      </c>
      <c r="AH472" s="832">
        <f t="shared" si="168"/>
        <v>0</v>
      </c>
      <c r="AI472" s="824">
        <f t="shared" si="149"/>
        <v>0</v>
      </c>
      <c r="AJ472" s="879">
        <f t="shared" si="157"/>
        <v>0</v>
      </c>
      <c r="AK472" s="879">
        <f t="shared" si="157"/>
        <v>0</v>
      </c>
      <c r="AL472" s="879">
        <f t="shared" si="157"/>
        <v>0</v>
      </c>
      <c r="AM472" s="879">
        <f t="shared" si="158"/>
        <v>0</v>
      </c>
      <c r="AN472" s="849">
        <f t="shared" si="159"/>
        <v>0</v>
      </c>
      <c r="AO472" s="825">
        <f t="shared" si="166"/>
        <v>0</v>
      </c>
      <c r="AP472" s="825">
        <f t="shared" si="166"/>
        <v>0</v>
      </c>
      <c r="AQ472" s="825">
        <f t="shared" si="166"/>
        <v>0</v>
      </c>
      <c r="AR472" s="825">
        <f t="shared" si="166"/>
        <v>0</v>
      </c>
      <c r="AS472" s="825">
        <f t="shared" si="166"/>
        <v>0</v>
      </c>
      <c r="AT472" s="850" t="str">
        <f t="shared" si="152"/>
        <v/>
      </c>
      <c r="AU472" s="893"/>
      <c r="AV472" s="894"/>
      <c r="AW472" s="894"/>
      <c r="AX472" s="894"/>
      <c r="AY472" s="894"/>
      <c r="AZ472" s="918"/>
    </row>
    <row r="473" spans="1:52" ht="13.5" customHeight="1">
      <c r="A473" s="838">
        <v>58</v>
      </c>
      <c r="B473" s="906"/>
      <c r="C473" s="844"/>
      <c r="D473" s="907"/>
      <c r="E473" s="824"/>
      <c r="F473" s="905"/>
      <c r="G473" s="854"/>
      <c r="H473" s="842"/>
      <c r="I473" s="842"/>
      <c r="J473" s="824">
        <f t="shared" si="165"/>
        <v>0</v>
      </c>
      <c r="K473" s="825"/>
      <c r="L473" s="825"/>
      <c r="M473" s="827"/>
      <c r="N473" s="827"/>
      <c r="O473" s="824">
        <f t="shared" si="153"/>
        <v>0</v>
      </c>
      <c r="P473" s="825"/>
      <c r="Q473" s="825"/>
      <c r="R473" s="827"/>
      <c r="S473" s="827"/>
      <c r="T473" s="846">
        <f t="shared" si="167"/>
        <v>0</v>
      </c>
      <c r="U473" s="825">
        <f t="shared" si="160"/>
        <v>0</v>
      </c>
      <c r="V473" s="825">
        <f t="shared" si="154"/>
        <v>0</v>
      </c>
      <c r="W473" s="827">
        <v>0</v>
      </c>
      <c r="X473" s="827">
        <f t="shared" si="154"/>
        <v>0</v>
      </c>
      <c r="Y473" s="824">
        <f t="shared" si="154"/>
        <v>0</v>
      </c>
      <c r="Z473" s="838">
        <f t="shared" si="151"/>
        <v>58</v>
      </c>
      <c r="AA473" s="895">
        <f t="shared" si="148"/>
        <v>0</v>
      </c>
      <c r="AB473" s="844">
        <f t="shared" si="148"/>
        <v>0</v>
      </c>
      <c r="AC473" s="845">
        <f t="shared" si="148"/>
        <v>0</v>
      </c>
      <c r="AD473" s="858">
        <f t="shared" si="148"/>
        <v>0</v>
      </c>
      <c r="AE473" s="832">
        <f t="shared" si="168"/>
        <v>0</v>
      </c>
      <c r="AF473" s="832">
        <f t="shared" si="168"/>
        <v>0</v>
      </c>
      <c r="AG473" s="832">
        <f t="shared" si="168"/>
        <v>0</v>
      </c>
      <c r="AH473" s="832">
        <f t="shared" si="168"/>
        <v>0</v>
      </c>
      <c r="AI473" s="824">
        <f t="shared" si="149"/>
        <v>0</v>
      </c>
      <c r="AJ473" s="879">
        <f t="shared" si="157"/>
        <v>0</v>
      </c>
      <c r="AK473" s="879">
        <f t="shared" si="157"/>
        <v>0</v>
      </c>
      <c r="AL473" s="879">
        <f t="shared" si="157"/>
        <v>0</v>
      </c>
      <c r="AM473" s="879">
        <f t="shared" si="158"/>
        <v>0</v>
      </c>
      <c r="AN473" s="849">
        <f t="shared" si="159"/>
        <v>0</v>
      </c>
      <c r="AO473" s="825">
        <f t="shared" si="166"/>
        <v>0</v>
      </c>
      <c r="AP473" s="825">
        <f t="shared" si="166"/>
        <v>0</v>
      </c>
      <c r="AQ473" s="825">
        <f t="shared" si="166"/>
        <v>0</v>
      </c>
      <c r="AR473" s="825">
        <f t="shared" si="166"/>
        <v>0</v>
      </c>
      <c r="AS473" s="825">
        <f t="shared" si="166"/>
        <v>0</v>
      </c>
      <c r="AT473" s="850" t="str">
        <f t="shared" si="152"/>
        <v/>
      </c>
      <c r="AU473" s="893"/>
      <c r="AV473" s="894"/>
      <c r="AW473" s="894"/>
      <c r="AX473" s="894"/>
      <c r="AY473" s="894"/>
      <c r="AZ473" s="918"/>
    </row>
    <row r="474" spans="1:52" ht="13.5" customHeight="1">
      <c r="A474" s="838">
        <v>59</v>
      </c>
      <c r="B474" s="906"/>
      <c r="C474" s="844"/>
      <c r="D474" s="907"/>
      <c r="E474" s="824"/>
      <c r="F474" s="905"/>
      <c r="G474" s="854"/>
      <c r="H474" s="842"/>
      <c r="I474" s="842"/>
      <c r="J474" s="824">
        <f t="shared" si="165"/>
        <v>0</v>
      </c>
      <c r="K474" s="825"/>
      <c r="L474" s="825"/>
      <c r="M474" s="827"/>
      <c r="N474" s="827"/>
      <c r="O474" s="824">
        <f t="shared" si="153"/>
        <v>0</v>
      </c>
      <c r="P474" s="825"/>
      <c r="Q474" s="825"/>
      <c r="R474" s="827"/>
      <c r="S474" s="827"/>
      <c r="T474" s="846">
        <f t="shared" ref="T474:T481" si="169">SUM(P474:S474)*$E474</f>
        <v>0</v>
      </c>
      <c r="U474" s="825">
        <f t="shared" si="160"/>
        <v>0</v>
      </c>
      <c r="V474" s="825">
        <f t="shared" si="154"/>
        <v>0</v>
      </c>
      <c r="W474" s="827">
        <f>SUM(H474,M474,R474)</f>
        <v>0</v>
      </c>
      <c r="X474" s="827">
        <f t="shared" si="154"/>
        <v>0</v>
      </c>
      <c r="Y474" s="824">
        <f t="shared" si="154"/>
        <v>0</v>
      </c>
      <c r="Z474" s="838">
        <f t="shared" si="151"/>
        <v>59</v>
      </c>
      <c r="AA474" s="895">
        <f t="shared" si="148"/>
        <v>0</v>
      </c>
      <c r="AB474" s="844">
        <f t="shared" si="148"/>
        <v>0</v>
      </c>
      <c r="AC474" s="845">
        <f t="shared" si="148"/>
        <v>0</v>
      </c>
      <c r="AD474" s="858">
        <f t="shared" si="148"/>
        <v>0</v>
      </c>
      <c r="AE474" s="832">
        <f t="shared" si="168"/>
        <v>0</v>
      </c>
      <c r="AF474" s="832">
        <f t="shared" si="168"/>
        <v>0</v>
      </c>
      <c r="AG474" s="832">
        <f t="shared" si="168"/>
        <v>0</v>
      </c>
      <c r="AH474" s="832">
        <f t="shared" si="168"/>
        <v>0</v>
      </c>
      <c r="AI474" s="824">
        <f t="shared" si="149"/>
        <v>0</v>
      </c>
      <c r="AJ474" s="879">
        <f t="shared" si="157"/>
        <v>0</v>
      </c>
      <c r="AK474" s="879">
        <f t="shared" si="157"/>
        <v>0</v>
      </c>
      <c r="AL474" s="879">
        <f t="shared" si="157"/>
        <v>0</v>
      </c>
      <c r="AM474" s="879">
        <f t="shared" si="158"/>
        <v>0</v>
      </c>
      <c r="AN474" s="849">
        <f t="shared" si="159"/>
        <v>0</v>
      </c>
      <c r="AO474" s="825">
        <f t="shared" si="166"/>
        <v>0</v>
      </c>
      <c r="AP474" s="825">
        <f t="shared" si="166"/>
        <v>0</v>
      </c>
      <c r="AQ474" s="825">
        <f t="shared" si="166"/>
        <v>0</v>
      </c>
      <c r="AR474" s="825">
        <f t="shared" si="166"/>
        <v>0</v>
      </c>
      <c r="AS474" s="825">
        <f t="shared" si="166"/>
        <v>0</v>
      </c>
      <c r="AT474" s="850" t="str">
        <f t="shared" si="152"/>
        <v/>
      </c>
      <c r="AU474" s="893"/>
      <c r="AV474" s="894"/>
      <c r="AW474" s="894"/>
      <c r="AX474" s="894"/>
      <c r="AY474" s="894"/>
      <c r="AZ474" s="918"/>
    </row>
    <row r="475" spans="1:52" ht="13.5" customHeight="1">
      <c r="A475" s="838">
        <v>60</v>
      </c>
      <c r="B475" s="906"/>
      <c r="C475" s="844"/>
      <c r="D475" s="907"/>
      <c r="E475" s="824"/>
      <c r="F475" s="905"/>
      <c r="G475" s="854"/>
      <c r="H475" s="842"/>
      <c r="I475" s="842"/>
      <c r="J475" s="824">
        <f t="shared" si="165"/>
        <v>0</v>
      </c>
      <c r="K475" s="825"/>
      <c r="L475" s="825"/>
      <c r="M475" s="827"/>
      <c r="N475" s="827"/>
      <c r="O475" s="824">
        <f t="shared" si="153"/>
        <v>0</v>
      </c>
      <c r="P475" s="825"/>
      <c r="Q475" s="825"/>
      <c r="R475" s="827"/>
      <c r="S475" s="827"/>
      <c r="T475" s="846">
        <f t="shared" si="169"/>
        <v>0</v>
      </c>
      <c r="U475" s="825">
        <f t="shared" si="160"/>
        <v>0</v>
      </c>
      <c r="V475" s="825">
        <f>SUM(G475,L475,Q475)</f>
        <v>0</v>
      </c>
      <c r="W475" s="827">
        <f>SUM(H475,M475,R475)</f>
        <v>0</v>
      </c>
      <c r="X475" s="827">
        <f t="shared" ref="X475:Y480" si="170">SUM(I475,N475,S475)</f>
        <v>0</v>
      </c>
      <c r="Y475" s="824">
        <f t="shared" si="170"/>
        <v>0</v>
      </c>
      <c r="Z475" s="838">
        <f t="shared" si="151"/>
        <v>60</v>
      </c>
      <c r="AA475" s="895">
        <f t="shared" si="148"/>
        <v>0</v>
      </c>
      <c r="AB475" s="844">
        <f t="shared" si="148"/>
        <v>0</v>
      </c>
      <c r="AC475" s="845">
        <f t="shared" si="148"/>
        <v>0</v>
      </c>
      <c r="AD475" s="858">
        <f t="shared" si="148"/>
        <v>0</v>
      </c>
      <c r="AE475" s="832">
        <f t="shared" si="168"/>
        <v>0</v>
      </c>
      <c r="AF475" s="832">
        <f t="shared" si="168"/>
        <v>0</v>
      </c>
      <c r="AG475" s="832">
        <f t="shared" si="168"/>
        <v>0</v>
      </c>
      <c r="AH475" s="832">
        <f t="shared" si="168"/>
        <v>0</v>
      </c>
      <c r="AI475" s="824">
        <f t="shared" si="149"/>
        <v>0</v>
      </c>
      <c r="AJ475" s="879">
        <f t="shared" si="157"/>
        <v>0</v>
      </c>
      <c r="AK475" s="879">
        <f t="shared" si="157"/>
        <v>0</v>
      </c>
      <c r="AL475" s="879">
        <f t="shared" si="157"/>
        <v>0</v>
      </c>
      <c r="AM475" s="879">
        <f t="shared" si="158"/>
        <v>0</v>
      </c>
      <c r="AN475" s="849">
        <f t="shared" si="159"/>
        <v>0</v>
      </c>
      <c r="AO475" s="825">
        <f t="shared" si="166"/>
        <v>0</v>
      </c>
      <c r="AP475" s="825">
        <f t="shared" si="166"/>
        <v>0</v>
      </c>
      <c r="AQ475" s="825">
        <f t="shared" si="166"/>
        <v>0</v>
      </c>
      <c r="AR475" s="825">
        <f t="shared" si="166"/>
        <v>0</v>
      </c>
      <c r="AS475" s="825">
        <f t="shared" si="166"/>
        <v>0</v>
      </c>
      <c r="AT475" s="850" t="str">
        <f t="shared" si="152"/>
        <v/>
      </c>
      <c r="AU475" s="893"/>
      <c r="AV475" s="894"/>
      <c r="AW475" s="894"/>
      <c r="AX475" s="894"/>
      <c r="AY475" s="894"/>
      <c r="AZ475" s="918"/>
    </row>
    <row r="476" spans="1:52" ht="13.5" customHeight="1">
      <c r="A476" s="838">
        <v>61</v>
      </c>
      <c r="B476" s="906"/>
      <c r="C476" s="844"/>
      <c r="D476" s="907"/>
      <c r="E476" s="824"/>
      <c r="F476" s="905"/>
      <c r="G476" s="854"/>
      <c r="H476" s="842"/>
      <c r="I476" s="842"/>
      <c r="J476" s="824"/>
      <c r="K476" s="825"/>
      <c r="L476" s="825"/>
      <c r="M476" s="827"/>
      <c r="N476" s="827"/>
      <c r="O476" s="824"/>
      <c r="P476" s="825"/>
      <c r="Q476" s="825"/>
      <c r="R476" s="827"/>
      <c r="S476" s="827"/>
      <c r="T476" s="846"/>
      <c r="U476" s="825"/>
      <c r="V476" s="825"/>
      <c r="W476" s="827"/>
      <c r="X476" s="827"/>
      <c r="Y476" s="824"/>
      <c r="Z476" s="838"/>
      <c r="AA476" s="895"/>
      <c r="AB476" s="844"/>
      <c r="AC476" s="845"/>
      <c r="AD476" s="858"/>
      <c r="AE476" s="832"/>
      <c r="AF476" s="832"/>
      <c r="AG476" s="832"/>
      <c r="AH476" s="832"/>
      <c r="AI476" s="824"/>
      <c r="AJ476" s="879"/>
      <c r="AK476" s="879"/>
      <c r="AL476" s="879"/>
      <c r="AM476" s="879"/>
      <c r="AN476" s="849"/>
      <c r="AO476" s="825"/>
      <c r="AP476" s="825"/>
      <c r="AQ476" s="825"/>
      <c r="AR476" s="825"/>
      <c r="AS476" s="825"/>
      <c r="AT476" s="850"/>
      <c r="AU476" s="893"/>
      <c r="AV476" s="894"/>
      <c r="AW476" s="894"/>
      <c r="AX476" s="894"/>
      <c r="AY476" s="894"/>
      <c r="AZ476" s="918"/>
    </row>
    <row r="477" spans="1:52" ht="13.5" customHeight="1">
      <c r="A477" s="838">
        <v>62</v>
      </c>
      <c r="B477" s="906"/>
      <c r="C477" s="844"/>
      <c r="D477" s="907"/>
      <c r="E477" s="824"/>
      <c r="F477" s="905"/>
      <c r="G477" s="854"/>
      <c r="H477" s="842"/>
      <c r="I477" s="842"/>
      <c r="J477" s="824"/>
      <c r="K477" s="825"/>
      <c r="L477" s="825"/>
      <c r="M477" s="827"/>
      <c r="N477" s="827"/>
      <c r="O477" s="824"/>
      <c r="P477" s="825"/>
      <c r="Q477" s="825"/>
      <c r="R477" s="827"/>
      <c r="S477" s="827"/>
      <c r="T477" s="846"/>
      <c r="U477" s="825"/>
      <c r="V477" s="825"/>
      <c r="W477" s="827"/>
      <c r="X477" s="827"/>
      <c r="Y477" s="824"/>
      <c r="Z477" s="838"/>
      <c r="AA477" s="895"/>
      <c r="AB477" s="844"/>
      <c r="AC477" s="845"/>
      <c r="AD477" s="858"/>
      <c r="AE477" s="832"/>
      <c r="AF477" s="832"/>
      <c r="AG477" s="832"/>
      <c r="AH477" s="832"/>
      <c r="AI477" s="824"/>
      <c r="AJ477" s="879"/>
      <c r="AK477" s="879"/>
      <c r="AL477" s="879"/>
      <c r="AM477" s="879"/>
      <c r="AN477" s="849"/>
      <c r="AO477" s="825"/>
      <c r="AP477" s="825"/>
      <c r="AQ477" s="825"/>
      <c r="AR477" s="825"/>
      <c r="AS477" s="825"/>
      <c r="AT477" s="850"/>
      <c r="AU477" s="893"/>
      <c r="AV477" s="894"/>
      <c r="AW477" s="894"/>
      <c r="AX477" s="894"/>
      <c r="AY477" s="894"/>
      <c r="AZ477" s="918"/>
    </row>
    <row r="478" spans="1:52" ht="13.5" customHeight="1">
      <c r="A478" s="838">
        <v>63</v>
      </c>
      <c r="B478" s="906"/>
      <c r="C478" s="844"/>
      <c r="D478" s="907"/>
      <c r="E478" s="824"/>
      <c r="F478" s="905"/>
      <c r="G478" s="854"/>
      <c r="H478" s="842"/>
      <c r="I478" s="842"/>
      <c r="J478" s="824"/>
      <c r="K478" s="825"/>
      <c r="L478" s="825"/>
      <c r="M478" s="827"/>
      <c r="N478" s="827"/>
      <c r="O478" s="824"/>
      <c r="P478" s="825"/>
      <c r="Q478" s="825"/>
      <c r="R478" s="827"/>
      <c r="S478" s="827"/>
      <c r="T478" s="846"/>
      <c r="U478" s="825"/>
      <c r="V478" s="825"/>
      <c r="W478" s="827"/>
      <c r="X478" s="827"/>
      <c r="Y478" s="824"/>
      <c r="Z478" s="838"/>
      <c r="AA478" s="895"/>
      <c r="AB478" s="844"/>
      <c r="AC478" s="845"/>
      <c r="AD478" s="858"/>
      <c r="AE478" s="832"/>
      <c r="AF478" s="832"/>
      <c r="AG478" s="832"/>
      <c r="AH478" s="832"/>
      <c r="AI478" s="824"/>
      <c r="AJ478" s="879"/>
      <c r="AK478" s="879"/>
      <c r="AL478" s="879"/>
      <c r="AM478" s="879"/>
      <c r="AN478" s="849"/>
      <c r="AO478" s="825"/>
      <c r="AP478" s="825"/>
      <c r="AQ478" s="825"/>
      <c r="AR478" s="825"/>
      <c r="AS478" s="825"/>
      <c r="AT478" s="850"/>
      <c r="AU478" s="893"/>
      <c r="AV478" s="894"/>
      <c r="AW478" s="894"/>
      <c r="AX478" s="894"/>
      <c r="AY478" s="894"/>
      <c r="AZ478" s="918"/>
    </row>
    <row r="479" spans="1:52" ht="13.5" customHeight="1">
      <c r="A479" s="838">
        <v>64</v>
      </c>
      <c r="B479" s="951"/>
      <c r="C479" s="952"/>
      <c r="D479" s="953"/>
      <c r="E479" s="824"/>
      <c r="F479" s="905"/>
      <c r="G479" s="854"/>
      <c r="H479" s="842"/>
      <c r="I479" s="842"/>
      <c r="J479" s="824">
        <f t="shared" si="165"/>
        <v>0</v>
      </c>
      <c r="K479" s="825"/>
      <c r="L479" s="825"/>
      <c r="M479" s="827"/>
      <c r="N479" s="827"/>
      <c r="O479" s="824">
        <f t="shared" si="153"/>
        <v>0</v>
      </c>
      <c r="P479" s="825"/>
      <c r="Q479" s="825"/>
      <c r="R479" s="827"/>
      <c r="S479" s="827"/>
      <c r="T479" s="846">
        <f t="shared" si="169"/>
        <v>0</v>
      </c>
      <c r="U479" s="825">
        <f t="shared" ref="U479:W481" si="171">SUM(F479,K479,P479)</f>
        <v>0</v>
      </c>
      <c r="V479" s="825">
        <f t="shared" si="171"/>
        <v>0</v>
      </c>
      <c r="W479" s="827">
        <f t="shared" si="171"/>
        <v>0</v>
      </c>
      <c r="X479" s="827">
        <f t="shared" si="170"/>
        <v>0</v>
      </c>
      <c r="Y479" s="824">
        <f t="shared" si="170"/>
        <v>0</v>
      </c>
      <c r="Z479" s="838">
        <f t="shared" si="151"/>
        <v>64</v>
      </c>
      <c r="AA479" s="895">
        <f t="shared" si="148"/>
        <v>0</v>
      </c>
      <c r="AB479" s="844">
        <f t="shared" si="148"/>
        <v>0</v>
      </c>
      <c r="AC479" s="845">
        <f t="shared" si="148"/>
        <v>0</v>
      </c>
      <c r="AD479" s="858">
        <f t="shared" si="148"/>
        <v>0</v>
      </c>
      <c r="AE479" s="832">
        <f t="shared" ref="AE479:AH481" si="172">AE397+AJ397-AO397</f>
        <v>0</v>
      </c>
      <c r="AF479" s="832">
        <f t="shared" si="172"/>
        <v>0</v>
      </c>
      <c r="AG479" s="832">
        <f t="shared" si="172"/>
        <v>0</v>
      </c>
      <c r="AH479" s="832">
        <f t="shared" si="172"/>
        <v>0</v>
      </c>
      <c r="AI479" s="824">
        <f t="shared" si="149"/>
        <v>0</v>
      </c>
      <c r="AJ479" s="879">
        <f t="shared" si="157"/>
        <v>0</v>
      </c>
      <c r="AK479" s="879">
        <f t="shared" si="157"/>
        <v>0</v>
      </c>
      <c r="AL479" s="879">
        <f t="shared" si="157"/>
        <v>0</v>
      </c>
      <c r="AM479" s="879">
        <f t="shared" si="158"/>
        <v>0</v>
      </c>
      <c r="AN479" s="849">
        <f t="shared" si="159"/>
        <v>0</v>
      </c>
      <c r="AO479" s="825">
        <f t="shared" si="166"/>
        <v>0</v>
      </c>
      <c r="AP479" s="825">
        <f t="shared" si="166"/>
        <v>0</v>
      </c>
      <c r="AQ479" s="825">
        <f t="shared" si="166"/>
        <v>0</v>
      </c>
      <c r="AR479" s="825">
        <f t="shared" si="166"/>
        <v>0</v>
      </c>
      <c r="AS479" s="825">
        <f t="shared" si="166"/>
        <v>0</v>
      </c>
      <c r="AT479" s="850" t="str">
        <f t="shared" si="152"/>
        <v/>
      </c>
      <c r="AU479" s="893"/>
      <c r="AV479" s="894"/>
      <c r="AW479" s="894"/>
      <c r="AX479" s="894"/>
      <c r="AY479" s="894"/>
      <c r="AZ479" s="954"/>
    </row>
    <row r="480" spans="1:52" ht="13.5" customHeight="1">
      <c r="A480" s="838">
        <v>65</v>
      </c>
      <c r="B480" s="951"/>
      <c r="C480" s="952"/>
      <c r="D480" s="953"/>
      <c r="E480" s="824"/>
      <c r="F480" s="905"/>
      <c r="G480" s="854"/>
      <c r="H480" s="842"/>
      <c r="I480" s="842"/>
      <c r="J480" s="824">
        <f t="shared" si="165"/>
        <v>0</v>
      </c>
      <c r="K480" s="825"/>
      <c r="L480" s="825"/>
      <c r="M480" s="827"/>
      <c r="N480" s="827"/>
      <c r="O480" s="824">
        <f t="shared" si="153"/>
        <v>0</v>
      </c>
      <c r="P480" s="825"/>
      <c r="Q480" s="825"/>
      <c r="R480" s="827"/>
      <c r="S480" s="827"/>
      <c r="T480" s="846">
        <f t="shared" si="169"/>
        <v>0</v>
      </c>
      <c r="U480" s="825">
        <f t="shared" si="171"/>
        <v>0</v>
      </c>
      <c r="V480" s="825">
        <f t="shared" si="171"/>
        <v>0</v>
      </c>
      <c r="W480" s="827">
        <f t="shared" si="171"/>
        <v>0</v>
      </c>
      <c r="X480" s="827">
        <f t="shared" si="170"/>
        <v>0</v>
      </c>
      <c r="Y480" s="824">
        <f t="shared" si="170"/>
        <v>0</v>
      </c>
      <c r="Z480" s="838">
        <f t="shared" si="151"/>
        <v>65</v>
      </c>
      <c r="AA480" s="895">
        <f t="shared" si="148"/>
        <v>0</v>
      </c>
      <c r="AB480" s="844">
        <f t="shared" si="148"/>
        <v>0</v>
      </c>
      <c r="AC480" s="845">
        <f t="shared" si="148"/>
        <v>0</v>
      </c>
      <c r="AD480" s="858">
        <f>E480</f>
        <v>0</v>
      </c>
      <c r="AE480" s="832">
        <f t="shared" si="172"/>
        <v>0</v>
      </c>
      <c r="AF480" s="832">
        <f t="shared" si="172"/>
        <v>0</v>
      </c>
      <c r="AG480" s="832">
        <f t="shared" si="172"/>
        <v>0</v>
      </c>
      <c r="AH480" s="832">
        <f t="shared" si="172"/>
        <v>0</v>
      </c>
      <c r="AI480" s="824">
        <f t="shared" si="149"/>
        <v>0</v>
      </c>
      <c r="AJ480" s="879">
        <f t="shared" si="157"/>
        <v>0</v>
      </c>
      <c r="AK480" s="879">
        <f t="shared" si="157"/>
        <v>0</v>
      </c>
      <c r="AL480" s="879">
        <f t="shared" si="157"/>
        <v>0</v>
      </c>
      <c r="AM480" s="879">
        <f t="shared" si="158"/>
        <v>0</v>
      </c>
      <c r="AN480" s="849">
        <f t="shared" si="159"/>
        <v>0</v>
      </c>
      <c r="AO480" s="825">
        <f t="shared" si="166"/>
        <v>0</v>
      </c>
      <c r="AP480" s="825">
        <f t="shared" si="166"/>
        <v>0</v>
      </c>
      <c r="AQ480" s="825">
        <f t="shared" si="166"/>
        <v>0</v>
      </c>
      <c r="AR480" s="825">
        <f t="shared" si="166"/>
        <v>0</v>
      </c>
      <c r="AS480" s="825">
        <f t="shared" si="166"/>
        <v>0</v>
      </c>
      <c r="AT480" s="850" t="str">
        <f t="shared" si="152"/>
        <v/>
      </c>
      <c r="AU480" s="893"/>
      <c r="AV480" s="894"/>
      <c r="AW480" s="894"/>
      <c r="AX480" s="894"/>
      <c r="AY480" s="894"/>
      <c r="AZ480" s="954"/>
    </row>
    <row r="481" spans="1:52" ht="13.5" customHeight="1">
      <c r="A481" s="838">
        <v>66</v>
      </c>
      <c r="B481" s="955"/>
      <c r="C481" s="956"/>
      <c r="D481" s="957"/>
      <c r="E481" s="958"/>
      <c r="F481" s="959"/>
      <c r="G481" s="960"/>
      <c r="H481" s="961"/>
      <c r="I481" s="961"/>
      <c r="J481" s="824">
        <f t="shared" si="165"/>
        <v>0</v>
      </c>
      <c r="K481" s="825"/>
      <c r="L481" s="825"/>
      <c r="M481" s="827"/>
      <c r="N481" s="827"/>
      <c r="O481" s="1049">
        <f>SUM(K481:N481)*$E481</f>
        <v>0</v>
      </c>
      <c r="P481" s="825"/>
      <c r="Q481" s="825"/>
      <c r="R481" s="827"/>
      <c r="S481" s="827"/>
      <c r="T481" s="846">
        <f t="shared" si="169"/>
        <v>0</v>
      </c>
      <c r="U481" s="825">
        <f t="shared" si="171"/>
        <v>0</v>
      </c>
      <c r="V481" s="825">
        <f t="shared" si="171"/>
        <v>0</v>
      </c>
      <c r="W481" s="827">
        <f t="shared" si="171"/>
        <v>0</v>
      </c>
      <c r="X481" s="827">
        <f>SUM(I481,N481,S481)</f>
        <v>0</v>
      </c>
      <c r="Y481" s="824">
        <f>SUM(J481,O481,T481)</f>
        <v>0</v>
      </c>
      <c r="Z481" s="838">
        <f t="shared" si="151"/>
        <v>66</v>
      </c>
      <c r="AA481" s="895">
        <f>B481</f>
        <v>0</v>
      </c>
      <c r="AB481" s="844">
        <f>C481</f>
        <v>0</v>
      </c>
      <c r="AC481" s="962">
        <f>D481</f>
        <v>0</v>
      </c>
      <c r="AD481" s="858">
        <f>E481</f>
        <v>0</v>
      </c>
      <c r="AE481" s="832">
        <f t="shared" si="172"/>
        <v>0</v>
      </c>
      <c r="AF481" s="832">
        <f t="shared" si="172"/>
        <v>0</v>
      </c>
      <c r="AG481" s="832">
        <f t="shared" si="172"/>
        <v>0</v>
      </c>
      <c r="AH481" s="832">
        <f t="shared" si="172"/>
        <v>0</v>
      </c>
      <c r="AI481" s="824">
        <f>SUM(AE481:AH481)*$E481</f>
        <v>0</v>
      </c>
      <c r="AJ481" s="879">
        <f t="shared" si="157"/>
        <v>0</v>
      </c>
      <c r="AK481" s="879">
        <f t="shared" si="157"/>
        <v>0</v>
      </c>
      <c r="AL481" s="879">
        <f t="shared" si="157"/>
        <v>0</v>
      </c>
      <c r="AM481" s="879">
        <f t="shared" si="158"/>
        <v>0</v>
      </c>
      <c r="AN481" s="849">
        <f t="shared" si="159"/>
        <v>0</v>
      </c>
      <c r="AO481" s="825">
        <f t="shared" si="166"/>
        <v>0</v>
      </c>
      <c r="AP481" s="825">
        <f t="shared" si="166"/>
        <v>0</v>
      </c>
      <c r="AQ481" s="825">
        <f t="shared" si="166"/>
        <v>0</v>
      </c>
      <c r="AR481" s="825">
        <f t="shared" si="166"/>
        <v>0</v>
      </c>
      <c r="AS481" s="825">
        <f t="shared" si="166"/>
        <v>0</v>
      </c>
      <c r="AT481" s="963" t="str">
        <f>IF(AC481&lt;&gt;0,SUM(AO481:AR481)*$AC481-SUM(AO481:AR481)*$AD481,"")</f>
        <v/>
      </c>
      <c r="AU481" s="893"/>
      <c r="AV481" s="894"/>
      <c r="AW481" s="894"/>
      <c r="AX481" s="894"/>
      <c r="AY481" s="894"/>
      <c r="AZ481" s="954"/>
    </row>
    <row r="482" spans="1:52" ht="13.5" customHeight="1">
      <c r="A482" s="838">
        <v>67</v>
      </c>
      <c r="B482" s="964" t="s">
        <v>6</v>
      </c>
      <c r="C482" s="965"/>
      <c r="D482" s="966"/>
      <c r="E482" s="965"/>
      <c r="F482" s="965"/>
      <c r="G482" s="967"/>
      <c r="H482" s="965"/>
      <c r="I482" s="965"/>
      <c r="J482" s="968">
        <f>SUM(J416:J481)</f>
        <v>1692.6</v>
      </c>
      <c r="K482" s="969"/>
      <c r="L482" s="969"/>
      <c r="M482" s="969"/>
      <c r="N482" s="969"/>
      <c r="O482" s="968">
        <f>SUM(O416:O481)</f>
        <v>4041.25</v>
      </c>
      <c r="P482" s="969"/>
      <c r="Q482" s="969"/>
      <c r="R482" s="969"/>
      <c r="S482" s="969"/>
      <c r="T482" s="968">
        <f>SUM(T416:T481)</f>
        <v>4041.75</v>
      </c>
      <c r="U482" s="969"/>
      <c r="V482" s="969"/>
      <c r="W482" s="969"/>
      <c r="X482" s="969"/>
      <c r="Y482" s="968">
        <f>SUM(Y416:Y481)</f>
        <v>9775.6</v>
      </c>
      <c r="Z482" s="964"/>
      <c r="AA482" s="964" t="s">
        <v>6</v>
      </c>
      <c r="AB482" s="969"/>
      <c r="AC482" s="970"/>
      <c r="AD482" s="969"/>
      <c r="AE482" s="969"/>
      <c r="AF482" s="969"/>
      <c r="AG482" s="969"/>
      <c r="AH482" s="969"/>
      <c r="AI482" s="971">
        <f>SUM(AI416:AI481)</f>
        <v>78811.199999999983</v>
      </c>
      <c r="AJ482" s="969"/>
      <c r="AK482" s="969"/>
      <c r="AL482" s="969"/>
      <c r="AM482" s="969"/>
      <c r="AN482" s="969">
        <f>SUM(AN416:AN481)</f>
        <v>8857</v>
      </c>
      <c r="AO482" s="969"/>
      <c r="AP482" s="969"/>
      <c r="AQ482" s="969"/>
      <c r="AR482" s="969"/>
      <c r="AS482" s="969">
        <f>SUM(AS416:AS481)</f>
        <v>9775.6</v>
      </c>
      <c r="AT482" s="972">
        <f>SUM(AT416:AT481)</f>
        <v>689</v>
      </c>
      <c r="AU482" s="973"/>
      <c r="AV482" s="974"/>
      <c r="AW482" s="974"/>
      <c r="AX482" s="974"/>
      <c r="AY482" s="974"/>
      <c r="AZ482" s="975"/>
    </row>
    <row r="483" spans="1:52" ht="13.5" customHeight="1">
      <c r="A483" s="838">
        <v>68</v>
      </c>
      <c r="B483" s="1484" t="s">
        <v>866</v>
      </c>
      <c r="C483" s="1487" t="s">
        <v>867</v>
      </c>
      <c r="D483" s="1488"/>
      <c r="E483" s="1489"/>
      <c r="F483" s="1490" t="str">
        <f>"Đtượng BB : " &amp; SUM(F484:F486) &amp;"đ/c = " &amp; SUM(J484:J486) &amp;"k"</f>
        <v>Đtượng BB : 345đ/c = 8970k</v>
      </c>
      <c r="G483" s="1491"/>
      <c r="H483" s="1491"/>
      <c r="I483" s="1491"/>
      <c r="J483" s="1492"/>
      <c r="K483" s="1490" t="str">
        <f>"Đtượng BC: " &amp; SUM(K484:K486) &amp;"đ/c = " &amp; SUM(O484:O486) &amp;"k"</f>
        <v>Đtượng BC: 39đ/c = 806k</v>
      </c>
      <c r="L483" s="1491"/>
      <c r="M483" s="1491"/>
      <c r="N483" s="1491"/>
      <c r="O483" s="1492"/>
      <c r="P483" s="1493" t="s">
        <v>6</v>
      </c>
      <c r="Q483" s="1494"/>
      <c r="R483" s="1495"/>
      <c r="S483" s="977"/>
      <c r="T483" s="1496" t="s">
        <v>868</v>
      </c>
      <c r="U483" s="1497"/>
      <c r="V483" s="1497"/>
      <c r="W483" s="1497"/>
      <c r="X483" s="1497"/>
      <c r="Y483" s="1498"/>
      <c r="Z483" s="978"/>
      <c r="AA483" s="930"/>
      <c r="AB483" s="930"/>
      <c r="AC483" s="979"/>
      <c r="AD483" s="930"/>
      <c r="AE483" s="930"/>
      <c r="AF483" s="930"/>
      <c r="AG483" s="930"/>
      <c r="AH483" s="930"/>
      <c r="AI483" s="930"/>
      <c r="AJ483" s="930"/>
      <c r="AK483" s="930"/>
      <c r="AL483" s="930"/>
      <c r="AM483" s="930"/>
      <c r="AN483" s="930"/>
      <c r="AO483" s="930"/>
      <c r="AP483" s="930"/>
      <c r="AQ483" s="930"/>
      <c r="AR483" s="930"/>
      <c r="AS483" s="930"/>
      <c r="AT483" s="930"/>
      <c r="AU483" s="980"/>
    </row>
    <row r="484" spans="1:52" ht="13.5" customHeight="1">
      <c r="A484" s="838">
        <v>69</v>
      </c>
      <c r="B484" s="1485"/>
      <c r="C484" s="1499" t="s">
        <v>856</v>
      </c>
      <c r="D484" s="1500"/>
      <c r="E484" s="1501"/>
      <c r="F484" s="982">
        <v>115</v>
      </c>
      <c r="G484" s="982" t="s">
        <v>27</v>
      </c>
      <c r="H484" s="983">
        <v>14</v>
      </c>
      <c r="I484" s="984" t="s">
        <v>29</v>
      </c>
      <c r="J484" s="985">
        <f>F484*H484</f>
        <v>1610</v>
      </c>
      <c r="K484" s="986">
        <v>13</v>
      </c>
      <c r="L484" s="984" t="s">
        <v>27</v>
      </c>
      <c r="M484" s="987">
        <v>14</v>
      </c>
      <c r="N484" s="984" t="s">
        <v>28</v>
      </c>
      <c r="O484" s="988">
        <f>K484*M484</f>
        <v>182</v>
      </c>
      <c r="P484" s="989" t="str">
        <f>F484+K484 &amp;"đ/c"</f>
        <v>128đ/c</v>
      </c>
      <c r="Q484" s="1471">
        <f>J484+O484</f>
        <v>1792</v>
      </c>
      <c r="R484" s="1472"/>
      <c r="S484" s="990"/>
      <c r="T484" s="1473" t="s">
        <v>869</v>
      </c>
      <c r="U484" s="1474"/>
      <c r="V484" s="1474"/>
      <c r="W484" s="1474"/>
      <c r="X484" s="991"/>
      <c r="Y484" s="992">
        <f>SUM(J484:J488)+SUM(O484:O486)+Q487-Q488</f>
        <v>12042.3</v>
      </c>
      <c r="AB484" s="993" t="s">
        <v>870</v>
      </c>
      <c r="AC484" s="994"/>
      <c r="AD484" s="993"/>
      <c r="AE484" s="993"/>
      <c r="AF484" s="993"/>
      <c r="AG484" s="995"/>
      <c r="AH484" s="995"/>
      <c r="AI484" s="1261" t="s">
        <v>871</v>
      </c>
      <c r="AJ484" s="1261"/>
      <c r="AK484" s="1261"/>
      <c r="AL484" s="1261"/>
      <c r="AM484" s="1261"/>
      <c r="AN484" s="1261"/>
      <c r="AO484" s="995"/>
      <c r="AP484" s="995"/>
      <c r="AQ484" s="995"/>
      <c r="AR484" s="995"/>
      <c r="AS484" s="995"/>
      <c r="AT484" s="993" t="s">
        <v>21</v>
      </c>
      <c r="AU484" s="993"/>
      <c r="AV484" s="996"/>
      <c r="AW484" s="996"/>
      <c r="AX484" s="996"/>
    </row>
    <row r="485" spans="1:52" ht="13.5" customHeight="1">
      <c r="A485" s="838">
        <v>70</v>
      </c>
      <c r="B485" s="1485"/>
      <c r="C485" s="1475" t="s">
        <v>857</v>
      </c>
      <c r="D485" s="1476"/>
      <c r="E485" s="1477"/>
      <c r="F485" s="982">
        <v>115</v>
      </c>
      <c r="G485" s="997" t="s">
        <v>27</v>
      </c>
      <c r="H485" s="983">
        <v>32</v>
      </c>
      <c r="I485" s="998" t="s">
        <v>29</v>
      </c>
      <c r="J485" s="999">
        <f>F485*H485</f>
        <v>3680</v>
      </c>
      <c r="K485" s="1000">
        <v>13</v>
      </c>
      <c r="L485" s="998" t="s">
        <v>27</v>
      </c>
      <c r="M485" s="1001">
        <v>24</v>
      </c>
      <c r="N485" s="998" t="s">
        <v>28</v>
      </c>
      <c r="O485" s="1002">
        <f>K485*M485</f>
        <v>312</v>
      </c>
      <c r="P485" s="1003" t="str">
        <f>F485+K485 &amp;"đ/c"</f>
        <v>128đ/c</v>
      </c>
      <c r="Q485" s="1478">
        <f>J485+O485</f>
        <v>3992</v>
      </c>
      <c r="R485" s="1479"/>
      <c r="S485" s="990"/>
      <c r="T485" s="1004" t="s">
        <v>872</v>
      </c>
      <c r="U485" s="1005"/>
      <c r="V485" s="1005">
        <f>M482</f>
        <v>0</v>
      </c>
      <c r="W485" s="1005"/>
      <c r="X485" s="991"/>
      <c r="Y485" s="992">
        <f>Y482</f>
        <v>9775.6</v>
      </c>
      <c r="Z485" s="978"/>
      <c r="AA485" s="930"/>
      <c r="AB485" s="930"/>
      <c r="AC485" s="979"/>
      <c r="AD485" s="930"/>
      <c r="AE485" s="930"/>
      <c r="AF485" s="930"/>
      <c r="AG485" s="930"/>
      <c r="AH485" s="930"/>
      <c r="AI485" s="930"/>
      <c r="AJ485" s="930"/>
      <c r="AK485" s="930"/>
      <c r="AL485" s="930"/>
      <c r="AM485" s="930"/>
      <c r="AN485" s="930"/>
      <c r="AO485" s="930"/>
      <c r="AP485" s="930"/>
      <c r="AQ485" s="930"/>
      <c r="AR485" s="930"/>
      <c r="AS485" s="930"/>
      <c r="AT485" s="930"/>
      <c r="AU485" s="1006"/>
    </row>
    <row r="486" spans="1:52" ht="13.5" customHeight="1">
      <c r="A486" s="838">
        <v>71</v>
      </c>
      <c r="B486" s="1486"/>
      <c r="C486" s="1475" t="s">
        <v>858</v>
      </c>
      <c r="D486" s="1476"/>
      <c r="E486" s="1477"/>
      <c r="F486" s="982">
        <v>115</v>
      </c>
      <c r="G486" s="998" t="s">
        <v>27</v>
      </c>
      <c r="H486" s="983">
        <v>32</v>
      </c>
      <c r="I486" s="998" t="s">
        <v>29</v>
      </c>
      <c r="J486" s="999">
        <f>F486*H486</f>
        <v>3680</v>
      </c>
      <c r="K486" s="1000">
        <v>13</v>
      </c>
      <c r="L486" s="998" t="s">
        <v>27</v>
      </c>
      <c r="M486" s="1001">
        <v>24</v>
      </c>
      <c r="N486" s="998" t="s">
        <v>28</v>
      </c>
      <c r="O486" s="1002">
        <f>K486*M486</f>
        <v>312</v>
      </c>
      <c r="P486" s="1003" t="str">
        <f>F486+K486 &amp; "đ/c"</f>
        <v>128đ/c</v>
      </c>
      <c r="Q486" s="1478">
        <f>J486+O486</f>
        <v>3992</v>
      </c>
      <c r="R486" s="1479"/>
      <c r="S486" s="990"/>
      <c r="T486" s="1004" t="s">
        <v>873</v>
      </c>
      <c r="U486" s="1005"/>
      <c r="V486" s="1005"/>
      <c r="W486" s="1005"/>
      <c r="X486" s="991"/>
      <c r="Y486" s="992">
        <f>IF(Y484-Y485&gt;0,Y484-Y485,0)</f>
        <v>2266.6999999999989</v>
      </c>
      <c r="Z486" s="978"/>
      <c r="AA486" s="930"/>
      <c r="AB486" s="930"/>
      <c r="AC486" s="979"/>
      <c r="AD486" s="930"/>
      <c r="AE486" s="930"/>
      <c r="AF486" s="930"/>
      <c r="AG486" s="930"/>
      <c r="AH486" s="930"/>
      <c r="AI486" s="930"/>
      <c r="AJ486" s="930"/>
      <c r="AK486" s="930"/>
      <c r="AL486" s="930"/>
      <c r="AM486" s="930"/>
      <c r="AN486" s="930"/>
      <c r="AO486" s="930"/>
      <c r="AP486" s="930"/>
      <c r="AQ486" s="930"/>
      <c r="AR486" s="930"/>
      <c r="AS486" s="930"/>
      <c r="AT486" s="930"/>
      <c r="AU486" s="1006"/>
    </row>
    <row r="487" spans="1:52" ht="13.5" customHeight="1">
      <c r="A487" s="838">
        <v>72</v>
      </c>
      <c r="B487" s="1007" t="s">
        <v>874</v>
      </c>
      <c r="C487" s="1455"/>
      <c r="D487" s="1455"/>
      <c r="E487" s="1456"/>
      <c r="F487" s="1008"/>
      <c r="G487" s="1009" t="s">
        <v>27</v>
      </c>
      <c r="H487" s="1010"/>
      <c r="I487" s="1009" t="s">
        <v>29</v>
      </c>
      <c r="J487" s="1011">
        <f>F487*H487</f>
        <v>0</v>
      </c>
      <c r="K487" s="1012"/>
      <c r="L487" s="1457" t="s">
        <v>897</v>
      </c>
      <c r="M487" s="1458"/>
      <c r="N487" s="1458"/>
      <c r="O487" s="1459"/>
      <c r="P487" s="1013"/>
      <c r="Q487" s="1460">
        <f>AZ358</f>
        <v>2266.2999999999993</v>
      </c>
      <c r="R487" s="1461"/>
      <c r="S487" s="990"/>
      <c r="T487" s="1462" t="s">
        <v>865</v>
      </c>
      <c r="U487" s="1463"/>
      <c r="V487" s="1463"/>
      <c r="W487" s="1463"/>
      <c r="X487" s="991"/>
      <c r="Y487" s="1014">
        <f>IF(Y484-Y485&lt;0,Y485-Y484,0)</f>
        <v>0</v>
      </c>
      <c r="AI487" s="930"/>
    </row>
    <row r="488" spans="1:52" ht="13.5" customHeight="1">
      <c r="A488" s="838">
        <v>73</v>
      </c>
      <c r="B488" s="1464" t="s">
        <v>875</v>
      </c>
      <c r="C488" s="1465"/>
      <c r="D488" s="1015"/>
      <c r="E488" s="1016"/>
      <c r="F488" s="1017"/>
      <c r="G488" s="1018" t="s">
        <v>27</v>
      </c>
      <c r="H488" s="1019"/>
      <c r="I488" s="1018" t="s">
        <v>29</v>
      </c>
      <c r="J488" s="1020">
        <f>F488*H488</f>
        <v>0</v>
      </c>
      <c r="K488" s="1021"/>
      <c r="L488" s="1466" t="s">
        <v>876</v>
      </c>
      <c r="M488" s="1467"/>
      <c r="N488" s="1467"/>
      <c r="O488" s="1468"/>
      <c r="P488" s="1022"/>
      <c r="Q488" s="1460">
        <f>AZ359</f>
        <v>0</v>
      </c>
      <c r="R488" s="1461"/>
      <c r="S488" s="1023"/>
      <c r="T488" s="1023"/>
      <c r="U488" s="1024"/>
      <c r="V488" s="1024"/>
      <c r="W488" s="1024"/>
      <c r="X488" s="1025"/>
      <c r="Y488" s="1026"/>
      <c r="AI488" s="930"/>
    </row>
    <row r="489" spans="1:52" ht="13.5" customHeight="1">
      <c r="A489" s="981"/>
      <c r="B489" s="1454" t="s">
        <v>881</v>
      </c>
      <c r="C489" s="1454"/>
      <c r="D489" s="1454"/>
      <c r="E489" s="1454"/>
      <c r="F489" s="1454"/>
      <c r="G489" s="1027"/>
      <c r="H489" s="1027"/>
      <c r="I489" s="1027"/>
      <c r="J489" s="1028"/>
      <c r="K489" s="1027"/>
      <c r="L489" s="1453" t="s">
        <v>878</v>
      </c>
      <c r="M489" s="1453"/>
      <c r="N489" s="1453"/>
      <c r="O489" s="993"/>
      <c r="P489" s="993"/>
      <c r="Q489" s="993"/>
      <c r="R489" s="993"/>
      <c r="S489" s="1453" t="s">
        <v>879</v>
      </c>
      <c r="T489" s="1453"/>
      <c r="U489" s="1453"/>
      <c r="X489" s="981"/>
      <c r="Y489" s="981"/>
      <c r="AA489" s="1454" t="s">
        <v>880</v>
      </c>
      <c r="AB489" s="1454"/>
      <c r="AC489" s="1454"/>
      <c r="AD489" s="1454"/>
      <c r="AE489" s="1454"/>
      <c r="AF489" s="1454"/>
      <c r="AG489" s="1454"/>
      <c r="AS489" s="1454" t="s">
        <v>881</v>
      </c>
      <c r="AT489" s="1454"/>
      <c r="AU489" s="1454"/>
      <c r="AV489" s="1454"/>
      <c r="AW489" s="1454"/>
    </row>
    <row r="490" spans="1:52" ht="32.25" customHeight="1">
      <c r="A490" s="981"/>
      <c r="B490" s="1029"/>
      <c r="C490" s="1029"/>
      <c r="D490" s="1030"/>
      <c r="E490" s="1029"/>
      <c r="F490" s="1029"/>
      <c r="J490" s="1031"/>
      <c r="L490" s="1032"/>
      <c r="M490" s="1032"/>
      <c r="N490" s="1032"/>
      <c r="O490" s="981"/>
      <c r="P490" s="981"/>
      <c r="Q490" s="981"/>
      <c r="R490" s="981"/>
      <c r="S490" s="1032"/>
      <c r="T490" s="1032"/>
      <c r="U490" s="1032"/>
      <c r="X490" s="981"/>
      <c r="Y490" s="981"/>
    </row>
    <row r="491" spans="1:52" ht="32.25" customHeight="1">
      <c r="A491" s="981"/>
      <c r="B491" s="1029"/>
      <c r="C491" s="1029"/>
      <c r="D491" s="1030"/>
      <c r="E491" s="1029"/>
      <c r="F491" s="1029"/>
      <c r="J491" s="1031"/>
      <c r="L491" s="1032"/>
      <c r="M491" s="1032"/>
      <c r="N491" s="1032"/>
      <c r="O491" s="981"/>
      <c r="P491" s="981"/>
      <c r="Q491" s="981"/>
      <c r="R491" s="981"/>
      <c r="S491" s="1032"/>
      <c r="T491" s="1032"/>
      <c r="U491" s="1032"/>
      <c r="X491" s="981"/>
      <c r="Y491" s="981"/>
    </row>
    <row r="492" spans="1:52" ht="13.5" customHeight="1">
      <c r="A492" s="981"/>
      <c r="B492" s="1454" t="s">
        <v>882</v>
      </c>
      <c r="C492" s="1454"/>
      <c r="D492" s="1454"/>
      <c r="E492" s="1454"/>
      <c r="F492" s="1454"/>
      <c r="J492" s="1031"/>
      <c r="L492" s="1032"/>
      <c r="M492" s="1032"/>
      <c r="N492" s="1032"/>
      <c r="O492" s="981"/>
      <c r="P492" s="981"/>
      <c r="Q492" s="981"/>
      <c r="R492" s="1454" t="s">
        <v>880</v>
      </c>
      <c r="S492" s="1454"/>
      <c r="T492" s="1454"/>
      <c r="U492" s="1454"/>
      <c r="V492" s="1454"/>
      <c r="W492" s="1454"/>
      <c r="X492" s="981"/>
      <c r="Y492" s="981"/>
    </row>
    <row r="493" spans="1:52" ht="13.5" customHeight="1">
      <c r="A493" s="807" t="s">
        <v>841</v>
      </c>
      <c r="D493" s="809"/>
      <c r="O493" s="810" t="s">
        <v>4</v>
      </c>
      <c r="P493" s="1544">
        <f>P411+1</f>
        <v>44293</v>
      </c>
      <c r="Q493" s="1544"/>
      <c r="R493" s="1544"/>
      <c r="S493" s="1544"/>
      <c r="T493" s="1544"/>
      <c r="AU493" s="812" t="s">
        <v>12</v>
      </c>
    </row>
    <row r="494" spans="1:52" ht="13.5" customHeight="1">
      <c r="A494" s="813" t="s">
        <v>11</v>
      </c>
      <c r="B494" s="1530" t="s">
        <v>842</v>
      </c>
      <c r="C494" s="1533" t="s">
        <v>5</v>
      </c>
      <c r="D494" s="1530" t="s">
        <v>843</v>
      </c>
      <c r="E494" s="1530" t="s">
        <v>844</v>
      </c>
      <c r="F494" s="1545" t="s">
        <v>24</v>
      </c>
      <c r="G494" s="1546"/>
      <c r="H494" s="1546"/>
      <c r="I494" s="1546"/>
      <c r="J494" s="1547"/>
      <c r="K494" s="1548" t="s">
        <v>25</v>
      </c>
      <c r="L494" s="1549"/>
      <c r="M494" s="1549"/>
      <c r="N494" s="1549"/>
      <c r="O494" s="1550"/>
      <c r="P494" s="1551" t="s">
        <v>26</v>
      </c>
      <c r="Q494" s="1552"/>
      <c r="R494" s="1552"/>
      <c r="S494" s="1552"/>
      <c r="T494" s="1553"/>
      <c r="U494" s="1563" t="s">
        <v>6</v>
      </c>
      <c r="V494" s="1564"/>
      <c r="W494" s="1564"/>
      <c r="X494" s="1564"/>
      <c r="Y494" s="1565"/>
      <c r="Z494" s="1527" t="s">
        <v>11</v>
      </c>
      <c r="AA494" s="1530" t="s">
        <v>845</v>
      </c>
      <c r="AB494" s="1533" t="s">
        <v>5</v>
      </c>
      <c r="AC494" s="1530" t="s">
        <v>843</v>
      </c>
      <c r="AD494" s="1530" t="s">
        <v>844</v>
      </c>
      <c r="AE494" s="1545" t="s">
        <v>9</v>
      </c>
      <c r="AF494" s="1546"/>
      <c r="AG494" s="1546"/>
      <c r="AH494" s="1546"/>
      <c r="AI494" s="1547"/>
      <c r="AJ494" s="1545" t="s">
        <v>846</v>
      </c>
      <c r="AK494" s="1546"/>
      <c r="AL494" s="1546"/>
      <c r="AM494" s="1546"/>
      <c r="AN494" s="1547"/>
      <c r="AO494" s="1545" t="s">
        <v>10</v>
      </c>
      <c r="AP494" s="1546"/>
      <c r="AQ494" s="1546"/>
      <c r="AR494" s="1546"/>
      <c r="AS494" s="1547"/>
      <c r="AT494" s="1554" t="s">
        <v>23</v>
      </c>
      <c r="AU494" s="1557">
        <v>42644</v>
      </c>
      <c r="AV494" s="1558"/>
      <c r="AW494" s="1558"/>
      <c r="AX494" s="1558"/>
      <c r="AY494" s="1558"/>
      <c r="AZ494" s="1559"/>
    </row>
    <row r="495" spans="1:52" ht="13.5" customHeight="1">
      <c r="A495" s="814"/>
      <c r="B495" s="1531"/>
      <c r="C495" s="1534"/>
      <c r="D495" s="1531"/>
      <c r="E495" s="1531"/>
      <c r="F495" s="1542" t="s">
        <v>13</v>
      </c>
      <c r="G495" s="1543"/>
      <c r="H495" s="1536" t="s">
        <v>8</v>
      </c>
      <c r="I495" s="1537"/>
      <c r="J495" s="1310" t="s">
        <v>14</v>
      </c>
      <c r="K495" s="1542" t="s">
        <v>13</v>
      </c>
      <c r="L495" s="1543"/>
      <c r="M495" s="1536" t="s">
        <v>8</v>
      </c>
      <c r="N495" s="1537"/>
      <c r="O495" s="1310" t="s">
        <v>14</v>
      </c>
      <c r="P495" s="1542" t="s">
        <v>13</v>
      </c>
      <c r="Q495" s="1543"/>
      <c r="R495" s="1536" t="s">
        <v>8</v>
      </c>
      <c r="S495" s="1537"/>
      <c r="T495" s="1310" t="s">
        <v>14</v>
      </c>
      <c r="U495" s="1542" t="s">
        <v>13</v>
      </c>
      <c r="V495" s="1543"/>
      <c r="W495" s="1536" t="s">
        <v>8</v>
      </c>
      <c r="X495" s="1537"/>
      <c r="Y495" s="1310" t="s">
        <v>14</v>
      </c>
      <c r="Z495" s="1528"/>
      <c r="AA495" s="1531"/>
      <c r="AB495" s="1534"/>
      <c r="AC495" s="1531"/>
      <c r="AD495" s="1531"/>
      <c r="AE495" s="1542" t="s">
        <v>13</v>
      </c>
      <c r="AF495" s="1543"/>
      <c r="AG495" s="1536" t="s">
        <v>8</v>
      </c>
      <c r="AH495" s="1537"/>
      <c r="AI495" s="1310" t="s">
        <v>14</v>
      </c>
      <c r="AJ495" s="1542" t="s">
        <v>13</v>
      </c>
      <c r="AK495" s="1543"/>
      <c r="AL495" s="1536" t="s">
        <v>8</v>
      </c>
      <c r="AM495" s="1537"/>
      <c r="AN495" s="1310" t="s">
        <v>14</v>
      </c>
      <c r="AO495" s="1542" t="s">
        <v>13</v>
      </c>
      <c r="AP495" s="1543"/>
      <c r="AQ495" s="1536" t="s">
        <v>8</v>
      </c>
      <c r="AR495" s="1537"/>
      <c r="AS495" s="1310" t="s">
        <v>14</v>
      </c>
      <c r="AT495" s="1555"/>
      <c r="AU495" s="1560"/>
      <c r="AV495" s="1561"/>
      <c r="AW495" s="1561"/>
      <c r="AX495" s="1561"/>
      <c r="AY495" s="1561"/>
      <c r="AZ495" s="1562"/>
    </row>
    <row r="496" spans="1:52" ht="13.5" customHeight="1">
      <c r="A496" s="814"/>
      <c r="B496" s="1531"/>
      <c r="C496" s="1534"/>
      <c r="D496" s="1531"/>
      <c r="E496" s="1531"/>
      <c r="F496" s="1540" t="s">
        <v>15</v>
      </c>
      <c r="G496" s="1525" t="s">
        <v>22</v>
      </c>
      <c r="H496" s="1523" t="s">
        <v>15</v>
      </c>
      <c r="I496" s="1523" t="s">
        <v>22</v>
      </c>
      <c r="J496" s="1538"/>
      <c r="K496" s="1525" t="s">
        <v>15</v>
      </c>
      <c r="L496" s="1525" t="s">
        <v>22</v>
      </c>
      <c r="M496" s="1523" t="s">
        <v>15</v>
      </c>
      <c r="N496" s="1523" t="s">
        <v>22</v>
      </c>
      <c r="O496" s="1538"/>
      <c r="P496" s="1525" t="s">
        <v>15</v>
      </c>
      <c r="Q496" s="1525" t="s">
        <v>22</v>
      </c>
      <c r="R496" s="1523" t="s">
        <v>15</v>
      </c>
      <c r="S496" s="1523" t="s">
        <v>22</v>
      </c>
      <c r="T496" s="1538"/>
      <c r="U496" s="1525" t="s">
        <v>15</v>
      </c>
      <c r="V496" s="1525" t="s">
        <v>22</v>
      </c>
      <c r="W496" s="1523" t="s">
        <v>15</v>
      </c>
      <c r="X496" s="1523" t="s">
        <v>22</v>
      </c>
      <c r="Y496" s="1538"/>
      <c r="Z496" s="1528"/>
      <c r="AA496" s="1531"/>
      <c r="AB496" s="1534"/>
      <c r="AC496" s="1531"/>
      <c r="AD496" s="1531"/>
      <c r="AE496" s="1310" t="s">
        <v>15</v>
      </c>
      <c r="AF496" s="1523" t="s">
        <v>22</v>
      </c>
      <c r="AG496" s="1523" t="s">
        <v>15</v>
      </c>
      <c r="AH496" s="1523" t="s">
        <v>22</v>
      </c>
      <c r="AI496" s="1538"/>
      <c r="AJ496" s="1523" t="s">
        <v>15</v>
      </c>
      <c r="AK496" s="1523" t="s">
        <v>22</v>
      </c>
      <c r="AL496" s="1523" t="s">
        <v>15</v>
      </c>
      <c r="AM496" s="1523" t="s">
        <v>22</v>
      </c>
      <c r="AN496" s="1538"/>
      <c r="AO496" s="1523" t="s">
        <v>15</v>
      </c>
      <c r="AP496" s="1523" t="s">
        <v>22</v>
      </c>
      <c r="AQ496" s="1523" t="s">
        <v>15</v>
      </c>
      <c r="AR496" s="1523" t="s">
        <v>22</v>
      </c>
      <c r="AS496" s="1538"/>
      <c r="AT496" s="1555"/>
      <c r="AU496" s="1507">
        <f>P493</f>
        <v>44293</v>
      </c>
      <c r="AV496" s="1508"/>
      <c r="AW496" s="1508"/>
      <c r="AX496" s="1508"/>
      <c r="AY496" s="1508"/>
      <c r="AZ496" s="1509"/>
    </row>
    <row r="497" spans="1:52" ht="13.5" customHeight="1">
      <c r="A497" s="815"/>
      <c r="B497" s="1532"/>
      <c r="C497" s="1535"/>
      <c r="D497" s="1532"/>
      <c r="E497" s="1532"/>
      <c r="F497" s="1541"/>
      <c r="G497" s="1526"/>
      <c r="H497" s="1524"/>
      <c r="I497" s="1524"/>
      <c r="J497" s="1539"/>
      <c r="K497" s="1526"/>
      <c r="L497" s="1526"/>
      <c r="M497" s="1524"/>
      <c r="N497" s="1524"/>
      <c r="O497" s="1539"/>
      <c r="P497" s="1526"/>
      <c r="Q497" s="1526"/>
      <c r="R497" s="1524"/>
      <c r="S497" s="1524"/>
      <c r="T497" s="1539"/>
      <c r="U497" s="1526"/>
      <c r="V497" s="1526"/>
      <c r="W497" s="1524"/>
      <c r="X497" s="1524"/>
      <c r="Y497" s="1539"/>
      <c r="Z497" s="1529"/>
      <c r="AA497" s="1532"/>
      <c r="AB497" s="1535"/>
      <c r="AC497" s="1532"/>
      <c r="AD497" s="1532"/>
      <c r="AE497" s="1539"/>
      <c r="AF497" s="1524"/>
      <c r="AG497" s="1524"/>
      <c r="AH497" s="1524"/>
      <c r="AI497" s="1539"/>
      <c r="AJ497" s="1524"/>
      <c r="AK497" s="1524"/>
      <c r="AL497" s="1524"/>
      <c r="AM497" s="1524"/>
      <c r="AN497" s="1539"/>
      <c r="AO497" s="1524"/>
      <c r="AP497" s="1524"/>
      <c r="AQ497" s="1524"/>
      <c r="AR497" s="1524"/>
      <c r="AS497" s="1539"/>
      <c r="AT497" s="1556"/>
      <c r="AU497" s="1510"/>
      <c r="AV497" s="1511"/>
      <c r="AW497" s="1511"/>
      <c r="AX497" s="1511"/>
      <c r="AY497" s="1511"/>
      <c r="AZ497" s="1512"/>
    </row>
    <row r="498" spans="1:52" ht="13.5" customHeight="1">
      <c r="A498" s="816">
        <v>1</v>
      </c>
      <c r="B498" s="1033" t="s">
        <v>229</v>
      </c>
      <c r="C498" s="817" t="s">
        <v>66</v>
      </c>
      <c r="D498" s="818">
        <v>2</v>
      </c>
      <c r="E498" s="819">
        <v>2</v>
      </c>
      <c r="F498" s="857">
        <v>20</v>
      </c>
      <c r="G498" s="821"/>
      <c r="H498" s="822"/>
      <c r="I498" s="823"/>
      <c r="J498" s="824">
        <f t="shared" ref="J498:J544" si="173">SUM(F498:I498)*$E498</f>
        <v>40</v>
      </c>
      <c r="K498" s="857">
        <v>40</v>
      </c>
      <c r="L498" s="825"/>
      <c r="M498" s="826"/>
      <c r="N498" s="827"/>
      <c r="O498" s="824">
        <f>SUM(K498:N498)*$E498</f>
        <v>80</v>
      </c>
      <c r="P498" s="857">
        <v>40</v>
      </c>
      <c r="Q498" s="825"/>
      <c r="R498" s="826"/>
      <c r="S498" s="827"/>
      <c r="T498" s="1034">
        <f t="shared" ref="T498:T540" si="174">SUM(P498:S498)*$E498</f>
        <v>80</v>
      </c>
      <c r="U498" s="853">
        <f>SUM(F498,K498,P498)</f>
        <v>100</v>
      </c>
      <c r="V498" s="825">
        <f>SUM(G498,L498,Q498)</f>
        <v>0</v>
      </c>
      <c r="W498" s="826">
        <f>SUM(H498,M498,R498)</f>
        <v>0</v>
      </c>
      <c r="X498" s="827">
        <f>SUM(I498,N498,S498)</f>
        <v>0</v>
      </c>
      <c r="Y498" s="1034">
        <f>SUM(J498,O498,T498)</f>
        <v>200</v>
      </c>
      <c r="Z498" s="816">
        <f>A498</f>
        <v>1</v>
      </c>
      <c r="AA498" s="1035" t="str">
        <f>B498</f>
        <v>Than trấu</v>
      </c>
      <c r="AB498" s="829" t="str">
        <f>C498</f>
        <v>kg</v>
      </c>
      <c r="AC498" s="830">
        <f>D498</f>
        <v>2</v>
      </c>
      <c r="AD498" s="831">
        <f>E498</f>
        <v>2</v>
      </c>
      <c r="AE498" s="832">
        <f t="shared" ref="AE498:AE514" si="175">AE416+AJ416-AO416</f>
        <v>8866</v>
      </c>
      <c r="AF498" s="832">
        <f t="shared" ref="AF498:AH513" si="176">AF416+AK416-AP416</f>
        <v>0</v>
      </c>
      <c r="AG498" s="832">
        <f t="shared" si="176"/>
        <v>0</v>
      </c>
      <c r="AH498" s="832">
        <f t="shared" si="176"/>
        <v>0</v>
      </c>
      <c r="AI498" s="834">
        <f>SUM(AE498:AH498)*$E498</f>
        <v>17732</v>
      </c>
      <c r="AJ498" s="833"/>
      <c r="AK498" s="827"/>
      <c r="AL498" s="827"/>
      <c r="AM498" s="827"/>
      <c r="AN498" s="834">
        <f t="shared" ref="AN498:AN514" si="177">SUM(AJ498:AM498)*$E498</f>
        <v>0</v>
      </c>
      <c r="AO498" s="825">
        <f t="shared" ref="AO498:AS548" si="178">U498</f>
        <v>100</v>
      </c>
      <c r="AP498" s="825">
        <f t="shared" si="178"/>
        <v>0</v>
      </c>
      <c r="AQ498" s="835">
        <f t="shared" si="178"/>
        <v>0</v>
      </c>
      <c r="AR498" s="835">
        <f t="shared" si="178"/>
        <v>0</v>
      </c>
      <c r="AS498" s="836">
        <f t="shared" si="178"/>
        <v>200</v>
      </c>
      <c r="AT498" s="837">
        <f>IF(AC498&lt;&gt;0,SUM(AO498:AR498)*$AC498-SUM(AO498:AR498)*$AD498,"")</f>
        <v>0</v>
      </c>
      <c r="AU498" s="1513" t="s">
        <v>847</v>
      </c>
      <c r="AV498" s="1514"/>
      <c r="AW498" s="1514"/>
      <c r="AX498" s="1514"/>
      <c r="AY498" s="1514"/>
      <c r="AZ498" s="1515"/>
    </row>
    <row r="499" spans="1:52" ht="13.5" customHeight="1">
      <c r="A499" s="838">
        <f>IF(B499&lt;&gt;"",MAX($A497:$A498)+1,"")</f>
        <v>2</v>
      </c>
      <c r="B499" s="1036" t="s">
        <v>848</v>
      </c>
      <c r="C499" s="817" t="s">
        <v>66</v>
      </c>
      <c r="D499" s="839">
        <v>2</v>
      </c>
      <c r="E499" s="840">
        <v>2</v>
      </c>
      <c r="F499" s="828"/>
      <c r="G499" s="841"/>
      <c r="H499" s="842"/>
      <c r="I499" s="842"/>
      <c r="J499" s="824">
        <f t="shared" si="173"/>
        <v>0</v>
      </c>
      <c r="K499" s="832"/>
      <c r="L499" s="825"/>
      <c r="M499" s="827"/>
      <c r="N499" s="827"/>
      <c r="O499" s="824">
        <f>SUM(K499:N499)*$E499</f>
        <v>0</v>
      </c>
      <c r="P499" s="843"/>
      <c r="Q499" s="825"/>
      <c r="R499" s="827"/>
      <c r="S499" s="827"/>
      <c r="T499" s="846">
        <f t="shared" si="174"/>
        <v>0</v>
      </c>
      <c r="U499" s="828">
        <f t="shared" ref="U499:Y514" si="179">SUM(F499,K499,P499)</f>
        <v>0</v>
      </c>
      <c r="V499" s="825">
        <f t="shared" si="179"/>
        <v>0</v>
      </c>
      <c r="W499" s="827">
        <f t="shared" si="179"/>
        <v>0</v>
      </c>
      <c r="X499" s="827">
        <f t="shared" si="179"/>
        <v>0</v>
      </c>
      <c r="Y499" s="824">
        <f>SUM(J499,O499,T499)</f>
        <v>0</v>
      </c>
      <c r="Z499" s="838">
        <f>A499</f>
        <v>2</v>
      </c>
      <c r="AA499" s="1037" t="str">
        <f t="shared" ref="AA499:AD557" si="180">B499</f>
        <v>Củi gỗ</v>
      </c>
      <c r="AB499" s="844" t="str">
        <f t="shared" si="180"/>
        <v>kg</v>
      </c>
      <c r="AC499" s="845">
        <f t="shared" si="180"/>
        <v>2</v>
      </c>
      <c r="AD499" s="846">
        <f t="shared" si="180"/>
        <v>2</v>
      </c>
      <c r="AE499" s="832">
        <f t="shared" si="175"/>
        <v>1980</v>
      </c>
      <c r="AF499" s="832">
        <f t="shared" si="176"/>
        <v>0</v>
      </c>
      <c r="AG499" s="832">
        <f t="shared" si="176"/>
        <v>0</v>
      </c>
      <c r="AH499" s="832">
        <f t="shared" si="176"/>
        <v>0</v>
      </c>
      <c r="AI499" s="824">
        <f t="shared" ref="AI499:AI557" si="181">SUM(AE499:AH499)*$E499</f>
        <v>3960</v>
      </c>
      <c r="AJ499" s="848"/>
      <c r="AK499" s="827"/>
      <c r="AL499" s="847"/>
      <c r="AM499" s="827"/>
      <c r="AN499" s="849">
        <f t="shared" si="177"/>
        <v>0</v>
      </c>
      <c r="AO499" s="825">
        <f t="shared" si="178"/>
        <v>0</v>
      </c>
      <c r="AP499" s="825">
        <f t="shared" si="178"/>
        <v>0</v>
      </c>
      <c r="AQ499" s="825">
        <f t="shared" si="178"/>
        <v>0</v>
      </c>
      <c r="AR499" s="825">
        <f t="shared" si="178"/>
        <v>0</v>
      </c>
      <c r="AS499" s="825">
        <f t="shared" si="178"/>
        <v>0</v>
      </c>
      <c r="AT499" s="850">
        <f>IF(AC499&lt;&gt;0,SUM(AO499:AR499)*$AC499-SUM(AO499:AR499)*$AD499,"")</f>
        <v>0</v>
      </c>
      <c r="AU499" s="1516" t="s">
        <v>827</v>
      </c>
      <c r="AV499" s="1517"/>
      <c r="AW499" s="1517"/>
      <c r="AX499" s="1517"/>
      <c r="AY499" s="1517"/>
      <c r="AZ499" s="851"/>
    </row>
    <row r="500" spans="1:52" ht="13.5" customHeight="1">
      <c r="A500" s="838">
        <f t="shared" ref="A500:A543" si="182">IF(B500&lt;&gt;"",MAX($A498:$A499)+1,"")</f>
        <v>3</v>
      </c>
      <c r="B500" s="1033" t="s">
        <v>849</v>
      </c>
      <c r="C500" s="817" t="s">
        <v>66</v>
      </c>
      <c r="D500" s="818">
        <v>12.6</v>
      </c>
      <c r="E500" s="852">
        <v>12.6</v>
      </c>
      <c r="F500" s="853">
        <v>20</v>
      </c>
      <c r="G500" s="854"/>
      <c r="H500" s="855"/>
      <c r="I500" s="842"/>
      <c r="J500" s="824">
        <f t="shared" si="173"/>
        <v>252</v>
      </c>
      <c r="K500" s="856">
        <v>34</v>
      </c>
      <c r="L500" s="825"/>
      <c r="M500" s="826"/>
      <c r="N500" s="827"/>
      <c r="O500" s="824">
        <f>SUM(K500:N500)*$E500</f>
        <v>428.4</v>
      </c>
      <c r="P500" s="857">
        <v>34</v>
      </c>
      <c r="Q500" s="825"/>
      <c r="R500" s="826"/>
      <c r="S500" s="827"/>
      <c r="T500" s="846">
        <f t="shared" si="174"/>
        <v>428.4</v>
      </c>
      <c r="U500" s="853">
        <f t="shared" si="179"/>
        <v>88</v>
      </c>
      <c r="V500" s="825">
        <f t="shared" si="179"/>
        <v>0</v>
      </c>
      <c r="W500" s="826">
        <f t="shared" si="179"/>
        <v>0</v>
      </c>
      <c r="X500" s="827">
        <f t="shared" si="179"/>
        <v>0</v>
      </c>
      <c r="Y500" s="824">
        <f t="shared" si="179"/>
        <v>1108.8</v>
      </c>
      <c r="Z500" s="838">
        <f t="shared" ref="Z500:Z557" si="183">A500</f>
        <v>3</v>
      </c>
      <c r="AA500" s="1037" t="str">
        <f t="shared" si="180"/>
        <v>Gạo X 23</v>
      </c>
      <c r="AB500" s="844" t="str">
        <f t="shared" si="180"/>
        <v>kg</v>
      </c>
      <c r="AC500" s="845">
        <f t="shared" si="180"/>
        <v>12.6</v>
      </c>
      <c r="AD500" s="858">
        <f t="shared" si="180"/>
        <v>12.6</v>
      </c>
      <c r="AE500" s="832">
        <f t="shared" si="175"/>
        <v>3960</v>
      </c>
      <c r="AF500" s="832">
        <f t="shared" si="176"/>
        <v>0</v>
      </c>
      <c r="AG500" s="832">
        <f t="shared" si="176"/>
        <v>0</v>
      </c>
      <c r="AH500" s="832">
        <f t="shared" si="176"/>
        <v>0</v>
      </c>
      <c r="AI500" s="824">
        <f t="shared" si="181"/>
        <v>49896</v>
      </c>
      <c r="AJ500" s="848"/>
      <c r="AK500" s="827"/>
      <c r="AL500" s="827"/>
      <c r="AM500" s="827"/>
      <c r="AN500" s="849">
        <f t="shared" si="177"/>
        <v>0</v>
      </c>
      <c r="AO500" s="825">
        <f t="shared" si="178"/>
        <v>88</v>
      </c>
      <c r="AP500" s="825">
        <f t="shared" si="178"/>
        <v>0</v>
      </c>
      <c r="AQ500" s="825">
        <f t="shared" si="178"/>
        <v>0</v>
      </c>
      <c r="AR500" s="825">
        <f t="shared" si="178"/>
        <v>0</v>
      </c>
      <c r="AS500" s="825">
        <f t="shared" si="178"/>
        <v>1108.8</v>
      </c>
      <c r="AT500" s="850">
        <f t="shared" ref="AT500:AT557" si="184">IF(AC500&lt;&gt;0,SUM(AO500:AR500)*$AC500-SUM(AO500:AR500)*$AD500,"")</f>
        <v>0</v>
      </c>
      <c r="AU500" s="859" t="s">
        <v>828</v>
      </c>
      <c r="AV500" s="1519">
        <v>78</v>
      </c>
      <c r="AW500" s="1519"/>
      <c r="AX500" s="860"/>
      <c r="AY500" s="861"/>
      <c r="AZ500" s="862" t="s">
        <v>829</v>
      </c>
    </row>
    <row r="501" spans="1:52" ht="13.5" customHeight="1">
      <c r="A501" s="838">
        <f t="shared" si="182"/>
        <v>4</v>
      </c>
      <c r="B501" s="1038" t="s">
        <v>850</v>
      </c>
      <c r="C501" s="817" t="s">
        <v>389</v>
      </c>
      <c r="D501" s="839">
        <v>10</v>
      </c>
      <c r="E501" s="819">
        <v>10</v>
      </c>
      <c r="F501" s="825"/>
      <c r="G501" s="909"/>
      <c r="H501" s="863"/>
      <c r="I501" s="842"/>
      <c r="J501" s="824">
        <f t="shared" si="173"/>
        <v>0</v>
      </c>
      <c r="K501" s="864"/>
      <c r="L501" s="825"/>
      <c r="M501" s="827"/>
      <c r="N501" s="827"/>
      <c r="O501" s="824">
        <f t="shared" ref="O501:O557" si="185">SUM(K501:N501)*$E501</f>
        <v>0</v>
      </c>
      <c r="P501" s="865"/>
      <c r="Q501" s="825"/>
      <c r="R501" s="827"/>
      <c r="S501" s="827"/>
      <c r="T501" s="846">
        <f t="shared" si="174"/>
        <v>0</v>
      </c>
      <c r="U501" s="825">
        <f t="shared" si="179"/>
        <v>0</v>
      </c>
      <c r="V501" s="825">
        <f t="shared" si="179"/>
        <v>0</v>
      </c>
      <c r="W501" s="827">
        <f t="shared" si="179"/>
        <v>0</v>
      </c>
      <c r="X501" s="827">
        <f t="shared" si="179"/>
        <v>0</v>
      </c>
      <c r="Y501" s="824">
        <f t="shared" si="179"/>
        <v>0</v>
      </c>
      <c r="Z501" s="838">
        <f t="shared" si="183"/>
        <v>4</v>
      </c>
      <c r="AA501" s="1037" t="str">
        <f t="shared" si="180"/>
        <v>Bột súp</v>
      </c>
      <c r="AB501" s="844" t="str">
        <f t="shared" si="180"/>
        <v>lít</v>
      </c>
      <c r="AC501" s="845">
        <f t="shared" si="180"/>
        <v>10</v>
      </c>
      <c r="AD501" s="858">
        <f t="shared" si="180"/>
        <v>10</v>
      </c>
      <c r="AE501" s="832">
        <f t="shared" si="175"/>
        <v>0</v>
      </c>
      <c r="AF501" s="832">
        <f t="shared" si="176"/>
        <v>0</v>
      </c>
      <c r="AG501" s="832">
        <f t="shared" si="176"/>
        <v>4</v>
      </c>
      <c r="AH501" s="832">
        <f t="shared" si="176"/>
        <v>0</v>
      </c>
      <c r="AI501" s="824">
        <f t="shared" si="181"/>
        <v>40</v>
      </c>
      <c r="AJ501" s="848"/>
      <c r="AK501" s="866"/>
      <c r="AM501" s="827"/>
      <c r="AN501" s="849">
        <f t="shared" si="177"/>
        <v>0</v>
      </c>
      <c r="AO501" s="825">
        <f t="shared" si="178"/>
        <v>0</v>
      </c>
      <c r="AP501" s="825">
        <f t="shared" si="178"/>
        <v>0</v>
      </c>
      <c r="AQ501" s="825">
        <f t="shared" si="178"/>
        <v>0</v>
      </c>
      <c r="AR501" s="825">
        <f t="shared" si="178"/>
        <v>0</v>
      </c>
      <c r="AS501" s="825">
        <f t="shared" si="178"/>
        <v>0</v>
      </c>
      <c r="AT501" s="850">
        <f t="shared" si="184"/>
        <v>0</v>
      </c>
      <c r="AU501" s="867" t="s">
        <v>830</v>
      </c>
      <c r="AV501" s="868">
        <f>F566</f>
        <v>115</v>
      </c>
      <c r="AW501" s="861" t="s">
        <v>27</v>
      </c>
      <c r="AX501" s="869">
        <f>H566</f>
        <v>14</v>
      </c>
      <c r="AY501" s="861" t="s">
        <v>28</v>
      </c>
      <c r="AZ501" s="870">
        <f>AX501*AV501</f>
        <v>1610</v>
      </c>
    </row>
    <row r="502" spans="1:52" ht="13.5" customHeight="1">
      <c r="A502" s="838">
        <f t="shared" si="182"/>
        <v>5</v>
      </c>
      <c r="B502" s="1039" t="s">
        <v>851</v>
      </c>
      <c r="C502" s="817" t="s">
        <v>389</v>
      </c>
      <c r="D502" s="839">
        <v>30</v>
      </c>
      <c r="E502" s="871">
        <v>25</v>
      </c>
      <c r="F502" s="825"/>
      <c r="G502" s="909">
        <v>2</v>
      </c>
      <c r="H502" s="863"/>
      <c r="I502" s="842"/>
      <c r="J502" s="824">
        <f t="shared" si="173"/>
        <v>50</v>
      </c>
      <c r="K502" s="864"/>
      <c r="L502" s="853">
        <v>3</v>
      </c>
      <c r="M502" s="827"/>
      <c r="N502" s="827"/>
      <c r="O502" s="824">
        <f t="shared" si="185"/>
        <v>75</v>
      </c>
      <c r="P502" s="865"/>
      <c r="Q502" s="853">
        <v>3</v>
      </c>
      <c r="R502" s="827"/>
      <c r="S502" s="827"/>
      <c r="T502" s="846">
        <f t="shared" si="174"/>
        <v>75</v>
      </c>
      <c r="U502" s="825">
        <f t="shared" si="179"/>
        <v>0</v>
      </c>
      <c r="V502" s="853">
        <f t="shared" si="179"/>
        <v>8</v>
      </c>
      <c r="W502" s="827">
        <f t="shared" si="179"/>
        <v>0</v>
      </c>
      <c r="X502" s="827">
        <f t="shared" si="179"/>
        <v>0</v>
      </c>
      <c r="Y502" s="824">
        <f t="shared" si="179"/>
        <v>200</v>
      </c>
      <c r="Z502" s="838">
        <f t="shared" si="183"/>
        <v>5</v>
      </c>
      <c r="AA502" s="1037" t="str">
        <f t="shared" si="180"/>
        <v>Nmắm thường</v>
      </c>
      <c r="AB502" s="844" t="str">
        <f t="shared" si="180"/>
        <v>lít</v>
      </c>
      <c r="AC502" s="845">
        <f t="shared" si="180"/>
        <v>30</v>
      </c>
      <c r="AD502" s="858">
        <f t="shared" si="180"/>
        <v>25</v>
      </c>
      <c r="AE502" s="832">
        <f t="shared" si="175"/>
        <v>0</v>
      </c>
      <c r="AF502" s="832">
        <f t="shared" si="176"/>
        <v>20</v>
      </c>
      <c r="AG502" s="832">
        <f t="shared" si="176"/>
        <v>0</v>
      </c>
      <c r="AH502" s="832">
        <f t="shared" si="176"/>
        <v>0</v>
      </c>
      <c r="AI502" s="824">
        <f t="shared" si="181"/>
        <v>500</v>
      </c>
      <c r="AJ502" s="848"/>
      <c r="AK502" s="873"/>
      <c r="AL502" s="827"/>
      <c r="AM502" s="827"/>
      <c r="AN502" s="849">
        <f t="shared" si="177"/>
        <v>0</v>
      </c>
      <c r="AO502" s="825">
        <f t="shared" si="178"/>
        <v>0</v>
      </c>
      <c r="AP502" s="825">
        <f t="shared" si="178"/>
        <v>8</v>
      </c>
      <c r="AQ502" s="825">
        <f t="shared" si="178"/>
        <v>0</v>
      </c>
      <c r="AR502" s="825">
        <f t="shared" si="178"/>
        <v>0</v>
      </c>
      <c r="AS502" s="825">
        <f t="shared" si="178"/>
        <v>200</v>
      </c>
      <c r="AT502" s="850">
        <f t="shared" si="184"/>
        <v>40</v>
      </c>
      <c r="AU502" s="867" t="s">
        <v>831</v>
      </c>
      <c r="AV502" s="874">
        <f>F567</f>
        <v>115</v>
      </c>
      <c r="AW502" s="861" t="s">
        <v>27</v>
      </c>
      <c r="AX502" s="869">
        <v>32</v>
      </c>
      <c r="AY502" s="861" t="s">
        <v>28</v>
      </c>
      <c r="AZ502" s="870">
        <f>AX502*AV502</f>
        <v>3680</v>
      </c>
    </row>
    <row r="503" spans="1:52" ht="13.5" customHeight="1">
      <c r="A503" s="838">
        <f t="shared" si="182"/>
        <v>6</v>
      </c>
      <c r="B503" s="1039" t="s">
        <v>496</v>
      </c>
      <c r="C503" s="817" t="s">
        <v>852</v>
      </c>
      <c r="D503" s="839">
        <v>42</v>
      </c>
      <c r="E503" s="875">
        <v>42</v>
      </c>
      <c r="F503" s="825"/>
      <c r="G503" s="854"/>
      <c r="H503" s="827">
        <v>0.3</v>
      </c>
      <c r="I503" s="842"/>
      <c r="J503" s="824">
        <f t="shared" si="173"/>
        <v>12.6</v>
      </c>
      <c r="K503" s="864"/>
      <c r="L503" s="825"/>
      <c r="M503" s="876">
        <v>0.8</v>
      </c>
      <c r="N503" s="827"/>
      <c r="O503" s="824">
        <f t="shared" si="185"/>
        <v>33.6</v>
      </c>
      <c r="P503" s="865"/>
      <c r="Q503" s="825"/>
      <c r="R503" s="877">
        <v>0.8</v>
      </c>
      <c r="S503" s="827"/>
      <c r="T503" s="846">
        <f t="shared" si="174"/>
        <v>33.6</v>
      </c>
      <c r="U503" s="825">
        <f t="shared" si="179"/>
        <v>0</v>
      </c>
      <c r="V503" s="825">
        <f t="shared" si="179"/>
        <v>0</v>
      </c>
      <c r="W503" s="827">
        <f t="shared" si="179"/>
        <v>1.9000000000000001</v>
      </c>
      <c r="X503" s="827">
        <f t="shared" si="179"/>
        <v>0</v>
      </c>
      <c r="Y503" s="824">
        <f t="shared" si="179"/>
        <v>79.800000000000011</v>
      </c>
      <c r="Z503" s="838">
        <f t="shared" si="183"/>
        <v>6</v>
      </c>
      <c r="AA503" s="1040" t="str">
        <f t="shared" si="180"/>
        <v>Mì chính VEDAN</v>
      </c>
      <c r="AB503" s="844" t="str">
        <f t="shared" si="180"/>
        <v>Kg</v>
      </c>
      <c r="AC503" s="845">
        <f t="shared" si="180"/>
        <v>42</v>
      </c>
      <c r="AD503" s="858">
        <f t="shared" si="180"/>
        <v>42</v>
      </c>
      <c r="AE503" s="832">
        <f t="shared" si="175"/>
        <v>0</v>
      </c>
      <c r="AF503" s="832">
        <f t="shared" si="176"/>
        <v>0</v>
      </c>
      <c r="AG503" s="832">
        <f t="shared" si="176"/>
        <v>8.6000000000000014</v>
      </c>
      <c r="AH503" s="832">
        <f t="shared" si="176"/>
        <v>0</v>
      </c>
      <c r="AI503" s="824">
        <f t="shared" si="181"/>
        <v>361.20000000000005</v>
      </c>
      <c r="AJ503" s="879"/>
      <c r="AK503" s="827"/>
      <c r="AL503" s="878"/>
      <c r="AM503" s="827"/>
      <c r="AN503" s="849">
        <f t="shared" si="177"/>
        <v>0</v>
      </c>
      <c r="AO503" s="825">
        <f t="shared" si="178"/>
        <v>0</v>
      </c>
      <c r="AP503" s="825">
        <f t="shared" si="178"/>
        <v>0</v>
      </c>
      <c r="AQ503" s="825">
        <f t="shared" si="178"/>
        <v>1.9000000000000001</v>
      </c>
      <c r="AR503" s="825">
        <f t="shared" si="178"/>
        <v>0</v>
      </c>
      <c r="AS503" s="825">
        <f t="shared" si="178"/>
        <v>79.800000000000011</v>
      </c>
      <c r="AT503" s="850">
        <f t="shared" si="184"/>
        <v>0</v>
      </c>
      <c r="AU503" s="880" t="s">
        <v>832</v>
      </c>
      <c r="AV503" s="874">
        <f>F568</f>
        <v>115</v>
      </c>
      <c r="AW503" s="861" t="s">
        <v>27</v>
      </c>
      <c r="AX503" s="869">
        <v>32</v>
      </c>
      <c r="AY503" s="861" t="s">
        <v>28</v>
      </c>
      <c r="AZ503" s="870">
        <f>AX503*AV503</f>
        <v>3680</v>
      </c>
    </row>
    <row r="504" spans="1:52" ht="13.5" customHeight="1">
      <c r="A504" s="838">
        <f t="shared" si="182"/>
        <v>7</v>
      </c>
      <c r="B504" s="1036" t="s">
        <v>43</v>
      </c>
      <c r="C504" s="881" t="s">
        <v>66</v>
      </c>
      <c r="D504" s="882">
        <v>3.5</v>
      </c>
      <c r="E504" s="883">
        <v>3.5</v>
      </c>
      <c r="F504" s="884"/>
      <c r="G504" s="854"/>
      <c r="H504" s="885">
        <v>1</v>
      </c>
      <c r="I504" s="842"/>
      <c r="J504" s="824">
        <f t="shared" si="173"/>
        <v>3.5</v>
      </c>
      <c r="K504" s="864"/>
      <c r="L504" s="825"/>
      <c r="M504" s="876">
        <v>1.5</v>
      </c>
      <c r="N504" s="827"/>
      <c r="O504" s="824">
        <f t="shared" si="185"/>
        <v>5.25</v>
      </c>
      <c r="P504" s="865" t="s">
        <v>883</v>
      </c>
      <c r="Q504" s="825"/>
      <c r="R504" s="877">
        <v>1.5</v>
      </c>
      <c r="S504" s="827"/>
      <c r="T504" s="846">
        <f t="shared" si="174"/>
        <v>5.25</v>
      </c>
      <c r="U504" s="825">
        <f>SUM(F504,K504,P504)</f>
        <v>0</v>
      </c>
      <c r="V504" s="825"/>
      <c r="W504" s="827">
        <f t="shared" si="179"/>
        <v>4</v>
      </c>
      <c r="X504" s="827">
        <f t="shared" si="179"/>
        <v>0</v>
      </c>
      <c r="Y504" s="824">
        <f t="shared" si="179"/>
        <v>14</v>
      </c>
      <c r="Z504" s="838">
        <f t="shared" si="183"/>
        <v>7</v>
      </c>
      <c r="AA504" s="1040" t="str">
        <f t="shared" si="180"/>
        <v>Muối trắng</v>
      </c>
      <c r="AB504" s="844" t="str">
        <f t="shared" si="180"/>
        <v>kg</v>
      </c>
      <c r="AC504" s="845">
        <f t="shared" si="180"/>
        <v>3.5</v>
      </c>
      <c r="AD504" s="858">
        <f t="shared" si="180"/>
        <v>3.5</v>
      </c>
      <c r="AE504" s="832">
        <f t="shared" si="175"/>
        <v>0</v>
      </c>
      <c r="AF504" s="832">
        <f t="shared" si="176"/>
        <v>0</v>
      </c>
      <c r="AG504" s="832">
        <f t="shared" si="176"/>
        <v>54</v>
      </c>
      <c r="AH504" s="832">
        <f t="shared" si="176"/>
        <v>0</v>
      </c>
      <c r="AI504" s="824">
        <f t="shared" si="181"/>
        <v>189</v>
      </c>
      <c r="AJ504" s="879"/>
      <c r="AK504" s="827"/>
      <c r="AL504" s="878"/>
      <c r="AM504" s="827"/>
      <c r="AN504" s="849">
        <f t="shared" si="177"/>
        <v>0</v>
      </c>
      <c r="AO504" s="825">
        <f t="shared" si="178"/>
        <v>0</v>
      </c>
      <c r="AP504" s="825">
        <f t="shared" si="178"/>
        <v>0</v>
      </c>
      <c r="AQ504" s="825">
        <f t="shared" si="178"/>
        <v>4</v>
      </c>
      <c r="AR504" s="825">
        <f t="shared" si="178"/>
        <v>0</v>
      </c>
      <c r="AS504" s="825">
        <f t="shared" si="178"/>
        <v>14</v>
      </c>
      <c r="AT504" s="850">
        <f t="shared" si="184"/>
        <v>0</v>
      </c>
      <c r="AU504" s="886" t="s">
        <v>833</v>
      </c>
      <c r="AV504" s="1519">
        <v>62</v>
      </c>
      <c r="AW504" s="1519"/>
      <c r="AX504" s="887"/>
      <c r="AY504" s="861"/>
      <c r="AZ504" s="862" t="s">
        <v>829</v>
      </c>
    </row>
    <row r="505" spans="1:52" ht="13.5" customHeight="1">
      <c r="A505" s="838">
        <f t="shared" si="182"/>
        <v>8</v>
      </c>
      <c r="B505" s="1039" t="s">
        <v>618</v>
      </c>
      <c r="C505" s="817" t="s">
        <v>66</v>
      </c>
      <c r="D505" s="839">
        <v>35</v>
      </c>
      <c r="E505" s="852">
        <v>35</v>
      </c>
      <c r="F505" s="825"/>
      <c r="G505" s="854"/>
      <c r="H505" s="827">
        <v>0.4</v>
      </c>
      <c r="I505" s="842"/>
      <c r="J505" s="824">
        <f t="shared" si="173"/>
        <v>14</v>
      </c>
      <c r="K505" s="864"/>
      <c r="L505" s="825"/>
      <c r="M505" s="876">
        <v>0.8</v>
      </c>
      <c r="N505" s="827"/>
      <c r="O505" s="824">
        <f t="shared" si="185"/>
        <v>28</v>
      </c>
      <c r="P505" s="864"/>
      <c r="Q505" s="825"/>
      <c r="R505" s="876">
        <v>0.8</v>
      </c>
      <c r="S505" s="827"/>
      <c r="T505" s="846">
        <f t="shared" si="174"/>
        <v>28</v>
      </c>
      <c r="U505" s="825">
        <f>SUM(F505,K505,P505)</f>
        <v>0</v>
      </c>
      <c r="V505" s="825">
        <f t="shared" ref="V505:Y556" si="186">SUM(G505,L505,Q505)</f>
        <v>0</v>
      </c>
      <c r="W505" s="827">
        <f t="shared" si="179"/>
        <v>2</v>
      </c>
      <c r="X505" s="827">
        <f t="shared" si="179"/>
        <v>0</v>
      </c>
      <c r="Y505" s="824">
        <f t="shared" si="179"/>
        <v>70</v>
      </c>
      <c r="Z505" s="838">
        <f t="shared" si="183"/>
        <v>8</v>
      </c>
      <c r="AA505" s="1040" t="str">
        <f t="shared" si="180"/>
        <v xml:space="preserve">Tỏi khô </v>
      </c>
      <c r="AB505" s="844" t="str">
        <f t="shared" si="180"/>
        <v>kg</v>
      </c>
      <c r="AC505" s="845">
        <f t="shared" si="180"/>
        <v>35</v>
      </c>
      <c r="AD505" s="858">
        <f t="shared" si="180"/>
        <v>35</v>
      </c>
      <c r="AE505" s="832">
        <f t="shared" si="175"/>
        <v>0</v>
      </c>
      <c r="AF505" s="832">
        <f t="shared" si="176"/>
        <v>0</v>
      </c>
      <c r="AG505" s="832">
        <f t="shared" si="176"/>
        <v>6</v>
      </c>
      <c r="AH505" s="832">
        <f t="shared" si="176"/>
        <v>0</v>
      </c>
      <c r="AI505" s="824">
        <f t="shared" si="181"/>
        <v>210</v>
      </c>
      <c r="AJ505" s="879"/>
      <c r="AK505" s="827"/>
      <c r="AL505" s="878"/>
      <c r="AM505" s="827"/>
      <c r="AN505" s="849">
        <f t="shared" si="177"/>
        <v>0</v>
      </c>
      <c r="AO505" s="825">
        <f t="shared" si="178"/>
        <v>0</v>
      </c>
      <c r="AP505" s="825">
        <f t="shared" si="178"/>
        <v>0</v>
      </c>
      <c r="AQ505" s="825">
        <f t="shared" si="178"/>
        <v>2</v>
      </c>
      <c r="AR505" s="825">
        <f t="shared" si="178"/>
        <v>0</v>
      </c>
      <c r="AS505" s="825">
        <f t="shared" si="178"/>
        <v>70</v>
      </c>
      <c r="AT505" s="850">
        <f t="shared" si="184"/>
        <v>0</v>
      </c>
      <c r="AU505" s="880" t="s">
        <v>830</v>
      </c>
      <c r="AV505" s="868">
        <f>K566</f>
        <v>13</v>
      </c>
      <c r="AW505" s="861" t="s">
        <v>27</v>
      </c>
      <c r="AX505" s="888">
        <f>M566</f>
        <v>14</v>
      </c>
      <c r="AY505" s="861" t="s">
        <v>28</v>
      </c>
      <c r="AZ505" s="870">
        <f>AX505*AV505</f>
        <v>182</v>
      </c>
    </row>
    <row r="506" spans="1:52" ht="13.5" customHeight="1">
      <c r="A506" s="838">
        <f t="shared" si="182"/>
        <v>9</v>
      </c>
      <c r="B506" s="1039" t="s">
        <v>44</v>
      </c>
      <c r="C506" s="817" t="s">
        <v>66</v>
      </c>
      <c r="D506" s="839">
        <v>20</v>
      </c>
      <c r="E506" s="852">
        <v>20</v>
      </c>
      <c r="F506" s="825"/>
      <c r="G506" s="854"/>
      <c r="H506" s="827">
        <v>0.4</v>
      </c>
      <c r="I506" s="842"/>
      <c r="J506" s="824">
        <f t="shared" si="173"/>
        <v>8</v>
      </c>
      <c r="K506" s="864"/>
      <c r="L506" s="825"/>
      <c r="M506" s="876">
        <v>0.8</v>
      </c>
      <c r="N506" s="827"/>
      <c r="O506" s="824">
        <f t="shared" si="185"/>
        <v>16</v>
      </c>
      <c r="P506" s="825"/>
      <c r="Q506" s="825" t="s">
        <v>884</v>
      </c>
      <c r="R506" s="876">
        <v>0.8</v>
      </c>
      <c r="S506" s="827"/>
      <c r="T506" s="846">
        <f t="shared" si="174"/>
        <v>16</v>
      </c>
      <c r="U506" s="825">
        <f>SUM(F506,K506,P506)</f>
        <v>0</v>
      </c>
      <c r="V506" s="825">
        <f t="shared" si="186"/>
        <v>0</v>
      </c>
      <c r="W506" s="827">
        <f t="shared" si="179"/>
        <v>2</v>
      </c>
      <c r="X506" s="827">
        <f t="shared" si="179"/>
        <v>0</v>
      </c>
      <c r="Y506" s="824">
        <f t="shared" si="179"/>
        <v>40</v>
      </c>
      <c r="Z506" s="838">
        <f t="shared" si="183"/>
        <v>9</v>
      </c>
      <c r="AA506" s="1040" t="str">
        <f t="shared" si="180"/>
        <v>Hành củ</v>
      </c>
      <c r="AB506" s="844" t="str">
        <f t="shared" si="180"/>
        <v>kg</v>
      </c>
      <c r="AC506" s="845">
        <f t="shared" si="180"/>
        <v>20</v>
      </c>
      <c r="AD506" s="858">
        <f t="shared" si="180"/>
        <v>20</v>
      </c>
      <c r="AE506" s="832">
        <f t="shared" si="175"/>
        <v>0</v>
      </c>
      <c r="AF506" s="832">
        <f t="shared" si="176"/>
        <v>0</v>
      </c>
      <c r="AG506" s="832">
        <f t="shared" si="176"/>
        <v>6</v>
      </c>
      <c r="AH506" s="832">
        <f t="shared" si="176"/>
        <v>0</v>
      </c>
      <c r="AI506" s="824">
        <f t="shared" si="181"/>
        <v>120</v>
      </c>
      <c r="AJ506" s="879"/>
      <c r="AK506" s="827"/>
      <c r="AL506" s="878"/>
      <c r="AM506" s="827"/>
      <c r="AN506" s="889">
        <f t="shared" si="177"/>
        <v>0</v>
      </c>
      <c r="AO506" s="825">
        <f t="shared" si="178"/>
        <v>0</v>
      </c>
      <c r="AP506" s="825">
        <f t="shared" si="178"/>
        <v>0</v>
      </c>
      <c r="AQ506" s="825">
        <f t="shared" si="178"/>
        <v>2</v>
      </c>
      <c r="AR506" s="825">
        <f t="shared" si="178"/>
        <v>0</v>
      </c>
      <c r="AS506" s="825">
        <f t="shared" si="178"/>
        <v>40</v>
      </c>
      <c r="AT506" s="850">
        <f t="shared" si="184"/>
        <v>0</v>
      </c>
      <c r="AU506" s="880" t="s">
        <v>831</v>
      </c>
      <c r="AV506" s="868">
        <f>K567</f>
        <v>13</v>
      </c>
      <c r="AW506" s="861" t="s">
        <v>27</v>
      </c>
      <c r="AX506" s="888">
        <v>24</v>
      </c>
      <c r="AY506" s="861" t="s">
        <v>28</v>
      </c>
      <c r="AZ506" s="870">
        <f>AX506*AV506</f>
        <v>312</v>
      </c>
    </row>
    <row r="507" spans="1:52" ht="13.5" customHeight="1">
      <c r="A507" s="838">
        <f t="shared" si="182"/>
        <v>10</v>
      </c>
      <c r="B507" s="1039" t="s">
        <v>593</v>
      </c>
      <c r="C507" s="817" t="s">
        <v>389</v>
      </c>
      <c r="D507" s="839">
        <v>22</v>
      </c>
      <c r="E507" s="852">
        <v>22</v>
      </c>
      <c r="F507" s="825"/>
      <c r="G507" s="854"/>
      <c r="H507" s="827">
        <v>1</v>
      </c>
      <c r="I507" s="842"/>
      <c r="J507" s="824">
        <f t="shared" si="173"/>
        <v>22</v>
      </c>
      <c r="K507" s="864"/>
      <c r="L507" s="825"/>
      <c r="M507" s="876">
        <v>1</v>
      </c>
      <c r="N507" s="827"/>
      <c r="O507" s="824">
        <f t="shared" si="185"/>
        <v>22</v>
      </c>
      <c r="P507" s="865"/>
      <c r="Q507" s="825"/>
      <c r="R507" s="890">
        <v>1</v>
      </c>
      <c r="S507" s="827"/>
      <c r="T507" s="846">
        <f t="shared" si="174"/>
        <v>22</v>
      </c>
      <c r="U507" s="825">
        <f>SUM(F507,K507,P507)</f>
        <v>0</v>
      </c>
      <c r="V507" s="825">
        <f t="shared" si="186"/>
        <v>0</v>
      </c>
      <c r="W507" s="827">
        <f t="shared" si="179"/>
        <v>3</v>
      </c>
      <c r="X507" s="827">
        <f t="shared" si="179"/>
        <v>0</v>
      </c>
      <c r="Y507" s="824">
        <f t="shared" si="179"/>
        <v>66</v>
      </c>
      <c r="Z507" s="838">
        <f t="shared" si="183"/>
        <v>10</v>
      </c>
      <c r="AA507" s="1040" t="str">
        <f t="shared" si="180"/>
        <v>Dầu ăn Mavela</v>
      </c>
      <c r="AB507" s="844" t="str">
        <f t="shared" si="180"/>
        <v>lít</v>
      </c>
      <c r="AC507" s="845">
        <f t="shared" si="180"/>
        <v>22</v>
      </c>
      <c r="AD507" s="858">
        <f t="shared" si="180"/>
        <v>22</v>
      </c>
      <c r="AE507" s="832">
        <f t="shared" si="175"/>
        <v>0</v>
      </c>
      <c r="AF507" s="832">
        <f t="shared" si="176"/>
        <v>0</v>
      </c>
      <c r="AG507" s="832">
        <f t="shared" si="176"/>
        <v>4</v>
      </c>
      <c r="AH507" s="832">
        <f t="shared" si="176"/>
        <v>0</v>
      </c>
      <c r="AI507" s="824">
        <f t="shared" si="181"/>
        <v>88</v>
      </c>
      <c r="AJ507" s="879"/>
      <c r="AK507" s="827"/>
      <c r="AL507" s="878"/>
      <c r="AM507" s="827"/>
      <c r="AN507" s="849">
        <f t="shared" si="177"/>
        <v>0</v>
      </c>
      <c r="AO507" s="825">
        <f t="shared" si="178"/>
        <v>0</v>
      </c>
      <c r="AP507" s="825">
        <f t="shared" si="178"/>
        <v>0</v>
      </c>
      <c r="AQ507" s="825">
        <f t="shared" si="178"/>
        <v>3</v>
      </c>
      <c r="AR507" s="825">
        <f t="shared" si="178"/>
        <v>0</v>
      </c>
      <c r="AS507" s="825">
        <f t="shared" si="178"/>
        <v>66</v>
      </c>
      <c r="AT507" s="850">
        <f t="shared" si="184"/>
        <v>0</v>
      </c>
      <c r="AU507" s="880" t="s">
        <v>832</v>
      </c>
      <c r="AV507" s="868">
        <f>K568</f>
        <v>13</v>
      </c>
      <c r="AW507" s="861" t="s">
        <v>27</v>
      </c>
      <c r="AX507" s="888">
        <v>24</v>
      </c>
      <c r="AY507" s="861" t="s">
        <v>28</v>
      </c>
      <c r="AZ507" s="870">
        <f>AX507*AV507</f>
        <v>312</v>
      </c>
    </row>
    <row r="508" spans="1:52" ht="13.5" customHeight="1">
      <c r="A508" s="838">
        <f t="shared" si="182"/>
        <v>11</v>
      </c>
      <c r="B508" s="1039" t="s">
        <v>45</v>
      </c>
      <c r="C508" s="817" t="s">
        <v>66</v>
      </c>
      <c r="D508" s="839">
        <v>130</v>
      </c>
      <c r="E508" s="852">
        <v>90</v>
      </c>
      <c r="F508" s="825" t="s">
        <v>885</v>
      </c>
      <c r="G508" s="854" t="s">
        <v>886</v>
      </c>
      <c r="H508" s="827"/>
      <c r="I508" s="842"/>
      <c r="J508" s="824">
        <f t="shared" si="173"/>
        <v>0</v>
      </c>
      <c r="K508" s="864"/>
      <c r="L508" s="825"/>
      <c r="M508" s="891">
        <v>0.1</v>
      </c>
      <c r="N508" s="827"/>
      <c r="O508" s="824">
        <f t="shared" si="185"/>
        <v>9</v>
      </c>
      <c r="P508" s="865"/>
      <c r="Q508" s="825"/>
      <c r="R508" s="877">
        <v>0.1</v>
      </c>
      <c r="S508" s="827"/>
      <c r="T508" s="846">
        <f t="shared" si="174"/>
        <v>9</v>
      </c>
      <c r="U508" s="825">
        <f t="shared" ref="U508:U514" si="187">SUM(F508,K508,P508)</f>
        <v>0</v>
      </c>
      <c r="V508" s="825">
        <f t="shared" si="186"/>
        <v>0</v>
      </c>
      <c r="W508" s="827">
        <f t="shared" si="179"/>
        <v>0.2</v>
      </c>
      <c r="X508" s="827">
        <f t="shared" si="179"/>
        <v>0</v>
      </c>
      <c r="Y508" s="824">
        <f t="shared" si="179"/>
        <v>18</v>
      </c>
      <c r="Z508" s="838">
        <f t="shared" si="183"/>
        <v>11</v>
      </c>
      <c r="AA508" s="1040" t="str">
        <f t="shared" si="180"/>
        <v>Tiêu bắc</v>
      </c>
      <c r="AB508" s="844" t="str">
        <f t="shared" si="180"/>
        <v>kg</v>
      </c>
      <c r="AC508" s="845">
        <f t="shared" si="180"/>
        <v>130</v>
      </c>
      <c r="AD508" s="858">
        <f t="shared" si="180"/>
        <v>90</v>
      </c>
      <c r="AE508" s="832">
        <f t="shared" si="175"/>
        <v>0</v>
      </c>
      <c r="AF508" s="832">
        <f t="shared" si="176"/>
        <v>0</v>
      </c>
      <c r="AG508" s="832">
        <f t="shared" si="176"/>
        <v>0.80000000000000027</v>
      </c>
      <c r="AH508" s="832">
        <f t="shared" si="176"/>
        <v>0</v>
      </c>
      <c r="AI508" s="824">
        <f t="shared" si="181"/>
        <v>72.000000000000028</v>
      </c>
      <c r="AJ508" s="879"/>
      <c r="AK508" s="827"/>
      <c r="AL508" s="878"/>
      <c r="AM508" s="827"/>
      <c r="AN508" s="849">
        <f t="shared" si="177"/>
        <v>0</v>
      </c>
      <c r="AO508" s="825">
        <f t="shared" si="178"/>
        <v>0</v>
      </c>
      <c r="AP508" s="825">
        <f t="shared" si="178"/>
        <v>0</v>
      </c>
      <c r="AQ508" s="825">
        <f t="shared" si="178"/>
        <v>0.2</v>
      </c>
      <c r="AR508" s="825">
        <f t="shared" si="178"/>
        <v>0</v>
      </c>
      <c r="AS508" s="825">
        <f t="shared" si="178"/>
        <v>18</v>
      </c>
      <c r="AT508" s="850">
        <f t="shared" si="184"/>
        <v>8</v>
      </c>
      <c r="AU508" s="1521" t="str">
        <f>B569</f>
        <v xml:space="preserve">  + Ăn thêm</v>
      </c>
      <c r="AV508" s="1522"/>
      <c r="AW508" s="1522"/>
      <c r="AX508" s="1522"/>
      <c r="AY508" s="1522"/>
      <c r="AZ508" s="892">
        <f>J569</f>
        <v>0</v>
      </c>
    </row>
    <row r="509" spans="1:52" ht="13.5" customHeight="1">
      <c r="A509" s="838">
        <f t="shared" si="182"/>
        <v>12</v>
      </c>
      <c r="B509" s="1039" t="s">
        <v>46</v>
      </c>
      <c r="C509" s="817" t="s">
        <v>66</v>
      </c>
      <c r="D509" s="839">
        <v>35</v>
      </c>
      <c r="E509" s="852">
        <v>35</v>
      </c>
      <c r="F509" s="825"/>
      <c r="G509" s="854"/>
      <c r="H509" s="827">
        <v>0.1</v>
      </c>
      <c r="I509" s="842"/>
      <c r="J509" s="824">
        <f t="shared" si="173"/>
        <v>3.5</v>
      </c>
      <c r="K509" s="864"/>
      <c r="L509" s="825"/>
      <c r="M509" s="891">
        <v>0.2</v>
      </c>
      <c r="N509" s="827"/>
      <c r="O509" s="824">
        <f t="shared" si="185"/>
        <v>7</v>
      </c>
      <c r="P509" s="865"/>
      <c r="Q509" s="825"/>
      <c r="R509" s="877">
        <v>0.2</v>
      </c>
      <c r="S509" s="827"/>
      <c r="T509" s="846">
        <f t="shared" si="174"/>
        <v>7</v>
      </c>
      <c r="U509" s="825">
        <f t="shared" si="187"/>
        <v>0</v>
      </c>
      <c r="V509" s="825">
        <f t="shared" si="186"/>
        <v>0</v>
      </c>
      <c r="W509" s="827">
        <f t="shared" si="179"/>
        <v>0.5</v>
      </c>
      <c r="X509" s="827">
        <f t="shared" si="179"/>
        <v>0</v>
      </c>
      <c r="Y509" s="824">
        <f t="shared" si="179"/>
        <v>17.5</v>
      </c>
      <c r="Z509" s="838">
        <f t="shared" si="183"/>
        <v>12</v>
      </c>
      <c r="AA509" s="1040" t="str">
        <f t="shared" si="180"/>
        <v>Kẹo đắng</v>
      </c>
      <c r="AB509" s="844" t="str">
        <f t="shared" si="180"/>
        <v>kg</v>
      </c>
      <c r="AC509" s="845">
        <f t="shared" si="180"/>
        <v>35</v>
      </c>
      <c r="AD509" s="858">
        <f t="shared" si="180"/>
        <v>35</v>
      </c>
      <c r="AE509" s="832">
        <f t="shared" si="175"/>
        <v>0</v>
      </c>
      <c r="AF509" s="832">
        <f t="shared" si="176"/>
        <v>0</v>
      </c>
      <c r="AG509" s="832">
        <f t="shared" si="176"/>
        <v>2</v>
      </c>
      <c r="AH509" s="832">
        <f t="shared" si="176"/>
        <v>0</v>
      </c>
      <c r="AI509" s="824">
        <f t="shared" si="181"/>
        <v>70</v>
      </c>
      <c r="AJ509" s="879"/>
      <c r="AK509" s="827"/>
      <c r="AL509" s="878"/>
      <c r="AM509" s="827"/>
      <c r="AN509" s="849">
        <f t="shared" si="177"/>
        <v>0</v>
      </c>
      <c r="AO509" s="825">
        <f t="shared" si="178"/>
        <v>0</v>
      </c>
      <c r="AP509" s="825">
        <f t="shared" si="178"/>
        <v>0</v>
      </c>
      <c r="AQ509" s="825">
        <f t="shared" si="178"/>
        <v>0.5</v>
      </c>
      <c r="AR509" s="825">
        <f t="shared" si="178"/>
        <v>0</v>
      </c>
      <c r="AS509" s="825">
        <f t="shared" si="178"/>
        <v>17.5</v>
      </c>
      <c r="AT509" s="850">
        <f t="shared" si="184"/>
        <v>0</v>
      </c>
      <c r="AU509" s="1521" t="str">
        <f>B570</f>
        <v xml:space="preserve"> + ăn thêm </v>
      </c>
      <c r="AV509" s="1522"/>
      <c r="AW509" s="1522"/>
      <c r="AX509" s="1522"/>
      <c r="AY509" s="1522"/>
      <c r="AZ509" s="870">
        <f>J570</f>
        <v>0</v>
      </c>
    </row>
    <row r="510" spans="1:52" ht="13.5" customHeight="1">
      <c r="A510" s="838">
        <f t="shared" si="182"/>
        <v>13</v>
      </c>
      <c r="B510" s="1039" t="s">
        <v>47</v>
      </c>
      <c r="C510" s="817" t="s">
        <v>66</v>
      </c>
      <c r="D510" s="839">
        <v>17</v>
      </c>
      <c r="E510" s="852">
        <v>17</v>
      </c>
      <c r="F510" s="825"/>
      <c r="G510" s="854"/>
      <c r="H510" s="827"/>
      <c r="I510" s="842"/>
      <c r="J510" s="824">
        <f t="shared" si="173"/>
        <v>0</v>
      </c>
      <c r="K510" s="864"/>
      <c r="L510" s="825"/>
      <c r="M510" s="891"/>
      <c r="N510" s="827"/>
      <c r="O510" s="824">
        <f t="shared" si="185"/>
        <v>0</v>
      </c>
      <c r="P510" s="865"/>
      <c r="Q510" s="825"/>
      <c r="R510" s="877"/>
      <c r="S510" s="827"/>
      <c r="T510" s="846">
        <f t="shared" si="174"/>
        <v>0</v>
      </c>
      <c r="U510" s="825">
        <f t="shared" si="187"/>
        <v>0</v>
      </c>
      <c r="V510" s="825">
        <f t="shared" si="186"/>
        <v>0</v>
      </c>
      <c r="W510" s="827">
        <f t="shared" si="179"/>
        <v>0</v>
      </c>
      <c r="X510" s="827">
        <f t="shared" si="179"/>
        <v>0</v>
      </c>
      <c r="Y510" s="824">
        <f t="shared" si="179"/>
        <v>0</v>
      </c>
      <c r="Z510" s="838">
        <f t="shared" si="183"/>
        <v>13</v>
      </c>
      <c r="AA510" s="1040" t="str">
        <f t="shared" si="180"/>
        <v>Đường trắng</v>
      </c>
      <c r="AB510" s="844" t="str">
        <f t="shared" si="180"/>
        <v>kg</v>
      </c>
      <c r="AC510" s="845">
        <f t="shared" si="180"/>
        <v>17</v>
      </c>
      <c r="AD510" s="858">
        <f t="shared" si="180"/>
        <v>17</v>
      </c>
      <c r="AE510" s="832">
        <f t="shared" si="175"/>
        <v>0</v>
      </c>
      <c r="AF510" s="832">
        <f t="shared" si="176"/>
        <v>0</v>
      </c>
      <c r="AG510" s="832">
        <f t="shared" si="176"/>
        <v>1</v>
      </c>
      <c r="AH510" s="832">
        <f t="shared" si="176"/>
        <v>0</v>
      </c>
      <c r="AI510" s="824">
        <f t="shared" si="181"/>
        <v>17</v>
      </c>
      <c r="AJ510" s="879"/>
      <c r="AK510" s="827"/>
      <c r="AL510" s="878"/>
      <c r="AM510" s="827"/>
      <c r="AN510" s="849">
        <f t="shared" si="177"/>
        <v>0</v>
      </c>
      <c r="AO510" s="825">
        <f t="shared" si="178"/>
        <v>0</v>
      </c>
      <c r="AP510" s="825">
        <f t="shared" si="178"/>
        <v>0</v>
      </c>
      <c r="AQ510" s="825">
        <f t="shared" si="178"/>
        <v>0</v>
      </c>
      <c r="AR510" s="825">
        <f t="shared" si="178"/>
        <v>0</v>
      </c>
      <c r="AS510" s="825">
        <f t="shared" si="178"/>
        <v>0</v>
      </c>
      <c r="AT510" s="850">
        <f t="shared" si="184"/>
        <v>0</v>
      </c>
      <c r="AU510" s="893" t="s">
        <v>834</v>
      </c>
      <c r="AV510" s="894"/>
      <c r="AW510" s="894"/>
      <c r="AX510" s="894"/>
      <c r="AY510" s="894"/>
      <c r="AZ510" s="870">
        <f>SUM(AZ500:AZ509)</f>
        <v>9776</v>
      </c>
    </row>
    <row r="511" spans="1:52" ht="13.5" customHeight="1">
      <c r="A511" s="838">
        <f t="shared" si="182"/>
        <v>14</v>
      </c>
      <c r="B511" s="1039" t="s">
        <v>48</v>
      </c>
      <c r="C511" s="817" t="s">
        <v>389</v>
      </c>
      <c r="D511" s="839">
        <v>23</v>
      </c>
      <c r="E511" s="852">
        <v>23</v>
      </c>
      <c r="F511" s="825"/>
      <c r="G511" s="854"/>
      <c r="H511" s="827">
        <v>0.5</v>
      </c>
      <c r="I511" s="842"/>
      <c r="J511" s="824">
        <f t="shared" si="173"/>
        <v>11.5</v>
      </c>
      <c r="K511" s="825"/>
      <c r="L511" s="825"/>
      <c r="M511" s="827">
        <v>1</v>
      </c>
      <c r="N511" s="827"/>
      <c r="O511" s="824">
        <f t="shared" si="185"/>
        <v>23</v>
      </c>
      <c r="P511" s="865"/>
      <c r="Q511" s="825"/>
      <c r="R511" s="877">
        <v>1</v>
      </c>
      <c r="S511" s="827"/>
      <c r="T511" s="846">
        <f t="shared" si="174"/>
        <v>23</v>
      </c>
      <c r="U511" s="825">
        <f t="shared" si="187"/>
        <v>0</v>
      </c>
      <c r="V511" s="825">
        <f t="shared" si="186"/>
        <v>0</v>
      </c>
      <c r="W511" s="827">
        <f t="shared" si="179"/>
        <v>2.5</v>
      </c>
      <c r="X511" s="827">
        <f t="shared" si="179"/>
        <v>0</v>
      </c>
      <c r="Y511" s="824">
        <f t="shared" si="179"/>
        <v>57.5</v>
      </c>
      <c r="Z511" s="838">
        <f t="shared" si="183"/>
        <v>14</v>
      </c>
      <c r="AA511" s="1040" t="str">
        <f t="shared" si="180"/>
        <v>Mật mía</v>
      </c>
      <c r="AB511" s="844" t="str">
        <f t="shared" si="180"/>
        <v>lít</v>
      </c>
      <c r="AC511" s="845">
        <f t="shared" si="180"/>
        <v>23</v>
      </c>
      <c r="AD511" s="858">
        <f t="shared" si="180"/>
        <v>23</v>
      </c>
      <c r="AE511" s="832">
        <f t="shared" si="175"/>
        <v>0</v>
      </c>
      <c r="AF511" s="832">
        <f t="shared" si="176"/>
        <v>0</v>
      </c>
      <c r="AG511" s="832">
        <f t="shared" si="176"/>
        <v>5</v>
      </c>
      <c r="AH511" s="832">
        <f t="shared" si="176"/>
        <v>0</v>
      </c>
      <c r="AI511" s="824">
        <f t="shared" si="181"/>
        <v>115</v>
      </c>
      <c r="AJ511" s="879"/>
      <c r="AK511" s="827"/>
      <c r="AL511" s="878"/>
      <c r="AM511" s="827"/>
      <c r="AN511" s="849">
        <f t="shared" si="177"/>
        <v>0</v>
      </c>
      <c r="AO511" s="825">
        <f t="shared" si="178"/>
        <v>0</v>
      </c>
      <c r="AP511" s="825">
        <f t="shared" si="178"/>
        <v>0</v>
      </c>
      <c r="AQ511" s="825">
        <f t="shared" si="178"/>
        <v>2.5</v>
      </c>
      <c r="AR511" s="825">
        <f t="shared" si="178"/>
        <v>0</v>
      </c>
      <c r="AS511" s="825">
        <f t="shared" si="178"/>
        <v>57.5</v>
      </c>
      <c r="AT511" s="850">
        <f t="shared" si="184"/>
        <v>0</v>
      </c>
      <c r="AU511" s="1255" t="s">
        <v>835</v>
      </c>
      <c r="AV511" s="1256"/>
      <c r="AW511" s="1256"/>
      <c r="AX511" s="1256"/>
      <c r="AY511" s="1256"/>
      <c r="AZ511" s="870">
        <f>Q569</f>
        <v>2266.6999999999989</v>
      </c>
    </row>
    <row r="512" spans="1:52" ht="13.5" customHeight="1">
      <c r="A512" s="838">
        <f t="shared" si="182"/>
        <v>15</v>
      </c>
      <c r="B512" s="1039" t="s">
        <v>514</v>
      </c>
      <c r="C512" s="817" t="s">
        <v>66</v>
      </c>
      <c r="D512" s="839">
        <v>80</v>
      </c>
      <c r="E512" s="852">
        <v>80</v>
      </c>
      <c r="F512" s="825"/>
      <c r="G512" s="854"/>
      <c r="H512" s="827">
        <v>0.2</v>
      </c>
      <c r="I512" s="842"/>
      <c r="J512" s="824">
        <f t="shared" si="173"/>
        <v>16</v>
      </c>
      <c r="K512" s="825"/>
      <c r="L512" s="825"/>
      <c r="M512" s="827">
        <v>0.3</v>
      </c>
      <c r="N512" s="827"/>
      <c r="O512" s="824">
        <f t="shared" si="185"/>
        <v>24</v>
      </c>
      <c r="P512" s="865"/>
      <c r="Q512" s="825"/>
      <c r="R512" s="877">
        <v>0.3</v>
      </c>
      <c r="S512" s="827"/>
      <c r="T512" s="846">
        <f t="shared" si="174"/>
        <v>24</v>
      </c>
      <c r="U512" s="825">
        <f t="shared" si="187"/>
        <v>0</v>
      </c>
      <c r="V512" s="825">
        <f t="shared" si="186"/>
        <v>0</v>
      </c>
      <c r="W512" s="827">
        <f t="shared" si="179"/>
        <v>0.8</v>
      </c>
      <c r="X512" s="827">
        <f t="shared" si="179"/>
        <v>0</v>
      </c>
      <c r="Y512" s="824">
        <f t="shared" si="179"/>
        <v>64</v>
      </c>
      <c r="Z512" s="838">
        <f t="shared" si="183"/>
        <v>15</v>
      </c>
      <c r="AA512" s="1040" t="str">
        <f t="shared" si="180"/>
        <v>Ót bột</v>
      </c>
      <c r="AB512" s="844" t="str">
        <f t="shared" si="180"/>
        <v>kg</v>
      </c>
      <c r="AC512" s="845">
        <f t="shared" si="180"/>
        <v>80</v>
      </c>
      <c r="AD512" s="858">
        <f t="shared" si="180"/>
        <v>80</v>
      </c>
      <c r="AE512" s="832">
        <f t="shared" si="175"/>
        <v>0</v>
      </c>
      <c r="AF512" s="832">
        <f t="shared" si="176"/>
        <v>0</v>
      </c>
      <c r="AG512" s="832">
        <f t="shared" si="176"/>
        <v>2.2000000000000011</v>
      </c>
      <c r="AH512" s="832">
        <f t="shared" si="176"/>
        <v>0</v>
      </c>
      <c r="AI512" s="824">
        <f t="shared" si="181"/>
        <v>176.00000000000009</v>
      </c>
      <c r="AJ512" s="879"/>
      <c r="AK512" s="827"/>
      <c r="AL512" s="878"/>
      <c r="AM512" s="827"/>
      <c r="AN512" s="849">
        <f t="shared" si="177"/>
        <v>0</v>
      </c>
      <c r="AO512" s="825">
        <f t="shared" si="178"/>
        <v>0</v>
      </c>
      <c r="AP512" s="825">
        <f t="shared" si="178"/>
        <v>0</v>
      </c>
      <c r="AQ512" s="825">
        <f t="shared" si="178"/>
        <v>0.8</v>
      </c>
      <c r="AR512" s="825">
        <f t="shared" si="178"/>
        <v>0</v>
      </c>
      <c r="AS512" s="825">
        <f t="shared" si="178"/>
        <v>64</v>
      </c>
      <c r="AT512" s="850">
        <f t="shared" si="184"/>
        <v>0</v>
      </c>
      <c r="AU512" s="1255" t="s">
        <v>836</v>
      </c>
      <c r="AV512" s="1256"/>
      <c r="AW512" s="1256"/>
      <c r="AX512" s="1256"/>
      <c r="AY512" s="1256"/>
      <c r="AZ512" s="870"/>
    </row>
    <row r="513" spans="1:52" ht="13.5" customHeight="1">
      <c r="A513" s="838">
        <f t="shared" si="182"/>
        <v>16</v>
      </c>
      <c r="B513" s="1039" t="s">
        <v>49</v>
      </c>
      <c r="C513" s="817" t="s">
        <v>66</v>
      </c>
      <c r="D513" s="839">
        <v>40</v>
      </c>
      <c r="E513" s="852">
        <v>40</v>
      </c>
      <c r="F513" s="825"/>
      <c r="G513" s="854"/>
      <c r="H513" s="827">
        <v>0.2</v>
      </c>
      <c r="I513" s="842"/>
      <c r="J513" s="824">
        <f t="shared" si="173"/>
        <v>8</v>
      </c>
      <c r="K513" s="825"/>
      <c r="L513" s="825"/>
      <c r="M513" s="827">
        <v>0.3</v>
      </c>
      <c r="N513" s="827"/>
      <c r="O513" s="824">
        <f t="shared" si="185"/>
        <v>12</v>
      </c>
      <c r="P513" s="865"/>
      <c r="Q513" s="825"/>
      <c r="R513" s="877">
        <v>0.3</v>
      </c>
      <c r="S513" s="827"/>
      <c r="T513" s="846">
        <f t="shared" si="174"/>
        <v>12</v>
      </c>
      <c r="U513" s="825">
        <f t="shared" si="187"/>
        <v>0</v>
      </c>
      <c r="V513" s="825">
        <f t="shared" si="186"/>
        <v>0</v>
      </c>
      <c r="W513" s="827">
        <f t="shared" si="179"/>
        <v>0.8</v>
      </c>
      <c r="X513" s="827">
        <f t="shared" si="179"/>
        <v>0</v>
      </c>
      <c r="Y513" s="1041">
        <f t="shared" si="179"/>
        <v>32</v>
      </c>
      <c r="Z513" s="838">
        <f t="shared" si="183"/>
        <v>16</v>
      </c>
      <c r="AA513" s="1040" t="str">
        <f t="shared" si="180"/>
        <v>Bột nghệ</v>
      </c>
      <c r="AB513" s="844" t="str">
        <f t="shared" si="180"/>
        <v>kg</v>
      </c>
      <c r="AC513" s="845">
        <f t="shared" si="180"/>
        <v>40</v>
      </c>
      <c r="AD513" s="858">
        <f t="shared" si="180"/>
        <v>40</v>
      </c>
      <c r="AE513" s="832">
        <f t="shared" si="175"/>
        <v>0</v>
      </c>
      <c r="AF513" s="832">
        <f t="shared" si="176"/>
        <v>0</v>
      </c>
      <c r="AG513" s="832">
        <f t="shared" si="176"/>
        <v>0.2000000000000004</v>
      </c>
      <c r="AH513" s="832">
        <f t="shared" si="176"/>
        <v>0</v>
      </c>
      <c r="AI513" s="824">
        <f t="shared" si="181"/>
        <v>8.000000000000016</v>
      </c>
      <c r="AJ513" s="879"/>
      <c r="AK513" s="827"/>
      <c r="AL513" s="878">
        <v>25</v>
      </c>
      <c r="AM513" s="827"/>
      <c r="AN513" s="849">
        <f t="shared" si="177"/>
        <v>1000</v>
      </c>
      <c r="AO513" s="825">
        <f t="shared" si="178"/>
        <v>0</v>
      </c>
      <c r="AP513" s="825">
        <f t="shared" si="178"/>
        <v>0</v>
      </c>
      <c r="AQ513" s="825">
        <f t="shared" si="178"/>
        <v>0.8</v>
      </c>
      <c r="AR513" s="825">
        <f t="shared" si="178"/>
        <v>0</v>
      </c>
      <c r="AS513" s="825">
        <f t="shared" si="178"/>
        <v>32</v>
      </c>
      <c r="AT513" s="850">
        <f t="shared" si="184"/>
        <v>0</v>
      </c>
      <c r="AU513" s="1255" t="s">
        <v>799</v>
      </c>
      <c r="AV513" s="1256"/>
      <c r="AW513" s="1256"/>
      <c r="AX513" s="1256"/>
      <c r="AY513" s="1256"/>
      <c r="AZ513" s="870"/>
    </row>
    <row r="514" spans="1:52" ht="13.5" customHeight="1">
      <c r="A514" s="838">
        <f t="shared" si="182"/>
        <v>17</v>
      </c>
      <c r="B514" s="920" t="s">
        <v>373</v>
      </c>
      <c r="C514" s="817" t="s">
        <v>66</v>
      </c>
      <c r="D514" s="839">
        <v>43</v>
      </c>
      <c r="E514" s="852">
        <v>43</v>
      </c>
      <c r="F514" s="825"/>
      <c r="G514" s="854"/>
      <c r="H514" s="827">
        <v>0.5</v>
      </c>
      <c r="I514" s="842"/>
      <c r="J514" s="824">
        <f t="shared" si="173"/>
        <v>21.5</v>
      </c>
      <c r="K514" s="825"/>
      <c r="L514" s="825"/>
      <c r="M514" s="827">
        <v>1</v>
      </c>
      <c r="N514" s="827"/>
      <c r="O514" s="824">
        <f t="shared" si="185"/>
        <v>43</v>
      </c>
      <c r="P514" s="865"/>
      <c r="Q514" s="825"/>
      <c r="R514" s="877">
        <v>1</v>
      </c>
      <c r="S514" s="827"/>
      <c r="T514" s="846">
        <f t="shared" si="174"/>
        <v>43</v>
      </c>
      <c r="U514" s="825">
        <f t="shared" si="187"/>
        <v>0</v>
      </c>
      <c r="V514" s="825">
        <f t="shared" si="186"/>
        <v>0</v>
      </c>
      <c r="W514" s="827">
        <f t="shared" si="179"/>
        <v>2.5</v>
      </c>
      <c r="X514" s="827">
        <f t="shared" si="179"/>
        <v>0</v>
      </c>
      <c r="Y514" s="824">
        <f t="shared" si="179"/>
        <v>107.5</v>
      </c>
      <c r="Z514" s="838">
        <f t="shared" si="183"/>
        <v>17</v>
      </c>
      <c r="AA514" s="1037" t="str">
        <f t="shared" si="180"/>
        <v>Vừng lạc</v>
      </c>
      <c r="AB514" s="844" t="str">
        <f t="shared" si="180"/>
        <v>kg</v>
      </c>
      <c r="AC514" s="845">
        <f t="shared" si="180"/>
        <v>43</v>
      </c>
      <c r="AD514" s="858">
        <f t="shared" si="180"/>
        <v>43</v>
      </c>
      <c r="AE514" s="832">
        <f t="shared" si="175"/>
        <v>0</v>
      </c>
      <c r="AF514" s="832">
        <f>AF432+AK432-AP432</f>
        <v>0</v>
      </c>
      <c r="AG514" s="832">
        <f>AG432+AL432-AQ432</f>
        <v>11.3</v>
      </c>
      <c r="AH514" s="832">
        <f>AH432+AM432-AR432</f>
        <v>0</v>
      </c>
      <c r="AI514" s="824">
        <f t="shared" si="181"/>
        <v>485.90000000000003</v>
      </c>
      <c r="AJ514" s="879">
        <f>U514</f>
        <v>0</v>
      </c>
      <c r="AK514" s="879">
        <f>V514</f>
        <v>0</v>
      </c>
      <c r="AL514" s="1051"/>
      <c r="AM514" s="879">
        <f>X514</f>
        <v>0</v>
      </c>
      <c r="AN514" s="849">
        <f t="shared" si="177"/>
        <v>0</v>
      </c>
      <c r="AO514" s="825">
        <f t="shared" si="178"/>
        <v>0</v>
      </c>
      <c r="AP514" s="825">
        <f t="shared" si="178"/>
        <v>0</v>
      </c>
      <c r="AQ514" s="825">
        <f t="shared" si="178"/>
        <v>2.5</v>
      </c>
      <c r="AR514" s="825">
        <f t="shared" si="178"/>
        <v>0</v>
      </c>
      <c r="AS514" s="825">
        <f t="shared" si="178"/>
        <v>107.5</v>
      </c>
      <c r="AT514" s="850">
        <f t="shared" si="184"/>
        <v>0</v>
      </c>
      <c r="AU514" s="1255" t="s">
        <v>800</v>
      </c>
      <c r="AV514" s="1256"/>
      <c r="AW514" s="1256"/>
      <c r="AX514" s="1256"/>
      <c r="AY514" s="1256"/>
      <c r="AZ514" s="870"/>
    </row>
    <row r="515" spans="1:52" ht="13.5" customHeight="1">
      <c r="A515" s="838">
        <f t="shared" si="182"/>
        <v>18</v>
      </c>
      <c r="B515" s="931" t="s">
        <v>853</v>
      </c>
      <c r="C515" s="817" t="s">
        <v>66</v>
      </c>
      <c r="D515" s="839">
        <v>30</v>
      </c>
      <c r="E515" s="852">
        <v>6</v>
      </c>
      <c r="F515" s="825"/>
      <c r="G515" s="854"/>
      <c r="H515" s="827">
        <v>0.5</v>
      </c>
      <c r="I515" s="842"/>
      <c r="J515" s="824">
        <f t="shared" si="173"/>
        <v>3</v>
      </c>
      <c r="K515" s="825"/>
      <c r="L515" s="825"/>
      <c r="M515" s="827">
        <v>1</v>
      </c>
      <c r="N515" s="827"/>
      <c r="O515" s="824">
        <f t="shared" si="185"/>
        <v>6</v>
      </c>
      <c r="P515" s="865"/>
      <c r="Q515" s="825"/>
      <c r="R515" s="877">
        <v>1</v>
      </c>
      <c r="S515" s="827"/>
      <c r="T515" s="846">
        <f t="shared" si="174"/>
        <v>6</v>
      </c>
      <c r="U515" s="825"/>
      <c r="V515" s="825">
        <f t="shared" si="186"/>
        <v>0</v>
      </c>
      <c r="W515" s="827">
        <f t="shared" si="186"/>
        <v>2.5</v>
      </c>
      <c r="X515" s="827">
        <f t="shared" si="186"/>
        <v>0</v>
      </c>
      <c r="Y515" s="824">
        <f t="shared" si="186"/>
        <v>15</v>
      </c>
      <c r="Z515" s="838">
        <f t="shared" si="183"/>
        <v>18</v>
      </c>
      <c r="AA515" s="1037" t="str">
        <f t="shared" si="180"/>
        <v>Tăm bao tay</v>
      </c>
      <c r="AB515" s="844" t="str">
        <f t="shared" si="180"/>
        <v>kg</v>
      </c>
      <c r="AC515" s="845">
        <f t="shared" si="180"/>
        <v>30</v>
      </c>
      <c r="AD515" s="858">
        <f t="shared" si="180"/>
        <v>6</v>
      </c>
      <c r="AE515" s="832">
        <f t="shared" ref="AE515:AH530" si="188">AE433+AJ433-AO433</f>
        <v>0</v>
      </c>
      <c r="AF515" s="832">
        <f t="shared" si="188"/>
        <v>0</v>
      </c>
      <c r="AG515" s="832">
        <f t="shared" si="188"/>
        <v>24.5</v>
      </c>
      <c r="AH515" s="832">
        <f t="shared" si="188"/>
        <v>0</v>
      </c>
      <c r="AI515" s="824">
        <f t="shared" si="181"/>
        <v>147</v>
      </c>
      <c r="AJ515" s="879">
        <f t="shared" ref="AJ515:AL557" si="189">U515</f>
        <v>0</v>
      </c>
      <c r="AK515" s="879">
        <f t="shared" si="189"/>
        <v>0</v>
      </c>
      <c r="AL515" s="1051"/>
      <c r="AM515" s="879">
        <f t="shared" ref="AM515:AM557" si="190">X515</f>
        <v>0</v>
      </c>
      <c r="AN515" s="849">
        <f t="shared" ref="AN515:AN557" si="191">SUM(AJ515:AM515)*$E515</f>
        <v>0</v>
      </c>
      <c r="AO515" s="825">
        <f t="shared" si="178"/>
        <v>0</v>
      </c>
      <c r="AP515" s="825">
        <f t="shared" si="178"/>
        <v>0</v>
      </c>
      <c r="AQ515" s="825">
        <f t="shared" si="178"/>
        <v>2.5</v>
      </c>
      <c r="AR515" s="825">
        <f t="shared" si="178"/>
        <v>0</v>
      </c>
      <c r="AS515" s="825">
        <f t="shared" si="178"/>
        <v>15</v>
      </c>
      <c r="AT515" s="850">
        <f t="shared" si="184"/>
        <v>60</v>
      </c>
      <c r="AU515" s="1255" t="s">
        <v>801</v>
      </c>
      <c r="AV515" s="1256"/>
      <c r="AW515" s="1256"/>
      <c r="AX515" s="1256"/>
      <c r="AY515" s="1256"/>
      <c r="AZ515" s="870"/>
    </row>
    <row r="516" spans="1:52" ht="13.5" customHeight="1">
      <c r="A516" s="838">
        <f t="shared" si="182"/>
        <v>19</v>
      </c>
      <c r="B516" s="931" t="s">
        <v>176</v>
      </c>
      <c r="C516" s="896" t="s">
        <v>389</v>
      </c>
      <c r="D516" s="897">
        <v>9</v>
      </c>
      <c r="E516" s="898">
        <v>9</v>
      </c>
      <c r="F516" s="825"/>
      <c r="G516" s="909"/>
      <c r="H516" s="827">
        <v>0.5</v>
      </c>
      <c r="I516" s="842"/>
      <c r="J516" s="824">
        <f t="shared" si="173"/>
        <v>4.5</v>
      </c>
      <c r="K516" s="825" t="s">
        <v>887</v>
      </c>
      <c r="L516" s="825"/>
      <c r="M516" s="827">
        <v>1</v>
      </c>
      <c r="N516" s="827"/>
      <c r="O516" s="824">
        <f t="shared" si="185"/>
        <v>9</v>
      </c>
      <c r="P516" s="865"/>
      <c r="Q516" s="853"/>
      <c r="R516" s="877">
        <v>1</v>
      </c>
      <c r="S516" s="827"/>
      <c r="T516" s="846">
        <f t="shared" si="174"/>
        <v>9</v>
      </c>
      <c r="U516" s="825">
        <f>SUM(F516,K516,P516)</f>
        <v>0</v>
      </c>
      <c r="V516" s="825">
        <f t="shared" si="186"/>
        <v>0</v>
      </c>
      <c r="W516" s="827">
        <f t="shared" si="186"/>
        <v>2.5</v>
      </c>
      <c r="X516" s="827">
        <f t="shared" si="186"/>
        <v>0</v>
      </c>
      <c r="Y516" s="824">
        <f t="shared" si="186"/>
        <v>22.5</v>
      </c>
      <c r="Z516" s="838">
        <f t="shared" si="183"/>
        <v>19</v>
      </c>
      <c r="AA516" s="1037" t="str">
        <f t="shared" si="180"/>
        <v>Dấm chua</v>
      </c>
      <c r="AB516" s="844" t="str">
        <f t="shared" si="180"/>
        <v>lít</v>
      </c>
      <c r="AC516" s="845">
        <f t="shared" si="180"/>
        <v>9</v>
      </c>
      <c r="AD516" s="858">
        <f t="shared" si="180"/>
        <v>9</v>
      </c>
      <c r="AE516" s="832">
        <f t="shared" si="188"/>
        <v>0</v>
      </c>
      <c r="AF516" s="832">
        <f t="shared" si="188"/>
        <v>0</v>
      </c>
      <c r="AG516" s="832">
        <f t="shared" si="188"/>
        <v>15.5</v>
      </c>
      <c r="AH516" s="832">
        <f t="shared" si="188"/>
        <v>0</v>
      </c>
      <c r="AI516" s="824">
        <f t="shared" si="181"/>
        <v>139.5</v>
      </c>
      <c r="AJ516" s="879">
        <f t="shared" si="189"/>
        <v>0</v>
      </c>
      <c r="AK516" s="879">
        <f t="shared" si="189"/>
        <v>0</v>
      </c>
      <c r="AL516" s="1051"/>
      <c r="AM516" s="879">
        <f t="shared" si="190"/>
        <v>0</v>
      </c>
      <c r="AN516" s="849">
        <f t="shared" si="191"/>
        <v>0</v>
      </c>
      <c r="AO516" s="825">
        <f t="shared" si="178"/>
        <v>0</v>
      </c>
      <c r="AP516" s="825">
        <f t="shared" si="178"/>
        <v>0</v>
      </c>
      <c r="AQ516" s="825">
        <f t="shared" si="178"/>
        <v>2.5</v>
      </c>
      <c r="AR516" s="825">
        <f t="shared" si="178"/>
        <v>0</v>
      </c>
      <c r="AS516" s="825">
        <f t="shared" si="178"/>
        <v>22.5</v>
      </c>
      <c r="AT516" s="850">
        <f t="shared" si="184"/>
        <v>0</v>
      </c>
      <c r="AU516" s="893" t="s">
        <v>802</v>
      </c>
      <c r="AV516" s="894"/>
      <c r="AW516" s="894"/>
      <c r="AX516" s="894"/>
      <c r="AY516" s="894"/>
      <c r="AZ516" s="870">
        <f>AZ510+SUM(AZ511:AZ515)</f>
        <v>12042.699999999999</v>
      </c>
    </row>
    <row r="517" spans="1:52" ht="13.5" customHeight="1">
      <c r="A517" s="838">
        <f t="shared" si="182"/>
        <v>20</v>
      </c>
      <c r="B517" s="911" t="s">
        <v>158</v>
      </c>
      <c r="C517" s="902" t="s">
        <v>66</v>
      </c>
      <c r="D517" s="903">
        <v>30</v>
      </c>
      <c r="E517" s="904">
        <v>30</v>
      </c>
      <c r="F517" s="825"/>
      <c r="G517" s="909"/>
      <c r="H517" s="827">
        <v>0.5</v>
      </c>
      <c r="I517" s="842"/>
      <c r="J517" s="824">
        <f t="shared" si="173"/>
        <v>15</v>
      </c>
      <c r="K517" s="853"/>
      <c r="L517" s="828"/>
      <c r="M517" s="827">
        <v>1</v>
      </c>
      <c r="N517" s="827"/>
      <c r="O517" s="824">
        <f t="shared" si="185"/>
        <v>30</v>
      </c>
      <c r="P517" s="856"/>
      <c r="Q517" s="828"/>
      <c r="R517" s="891">
        <v>1</v>
      </c>
      <c r="S517" s="827"/>
      <c r="T517" s="846">
        <f t="shared" si="174"/>
        <v>30</v>
      </c>
      <c r="U517" s="825">
        <f>SUM(F517,K517,P517)</f>
        <v>0</v>
      </c>
      <c r="V517" s="828">
        <f t="shared" si="186"/>
        <v>0</v>
      </c>
      <c r="W517" s="827">
        <f t="shared" si="186"/>
        <v>2.5</v>
      </c>
      <c r="X517" s="827">
        <f t="shared" si="186"/>
        <v>0</v>
      </c>
      <c r="Y517" s="824">
        <f t="shared" si="186"/>
        <v>75</v>
      </c>
      <c r="Z517" s="838">
        <f t="shared" si="183"/>
        <v>20</v>
      </c>
      <c r="AA517" s="1037" t="str">
        <f t="shared" si="180"/>
        <v>Chè vằng</v>
      </c>
      <c r="AB517" s="844" t="str">
        <f t="shared" si="180"/>
        <v>kg</v>
      </c>
      <c r="AC517" s="845">
        <f t="shared" si="180"/>
        <v>30</v>
      </c>
      <c r="AD517" s="858">
        <f t="shared" si="180"/>
        <v>30</v>
      </c>
      <c r="AE517" s="832">
        <f t="shared" si="188"/>
        <v>0</v>
      </c>
      <c r="AF517" s="832">
        <f t="shared" si="188"/>
        <v>0</v>
      </c>
      <c r="AG517" s="832">
        <f t="shared" si="188"/>
        <v>9.5</v>
      </c>
      <c r="AH517" s="832">
        <f t="shared" si="188"/>
        <v>0</v>
      </c>
      <c r="AI517" s="824">
        <f t="shared" si="181"/>
        <v>285</v>
      </c>
      <c r="AJ517" s="879">
        <f t="shared" si="189"/>
        <v>0</v>
      </c>
      <c r="AK517" s="879">
        <f t="shared" si="189"/>
        <v>0</v>
      </c>
      <c r="AL517" s="1051"/>
      <c r="AM517" s="879">
        <f t="shared" si="190"/>
        <v>0</v>
      </c>
      <c r="AN517" s="849">
        <f t="shared" si="191"/>
        <v>0</v>
      </c>
      <c r="AO517" s="825">
        <f t="shared" si="178"/>
        <v>0</v>
      </c>
      <c r="AP517" s="825">
        <f t="shared" si="178"/>
        <v>0</v>
      </c>
      <c r="AQ517" s="825">
        <f t="shared" si="178"/>
        <v>2.5</v>
      </c>
      <c r="AR517" s="825">
        <f t="shared" si="178"/>
        <v>0</v>
      </c>
      <c r="AS517" s="825">
        <f t="shared" si="178"/>
        <v>75</v>
      </c>
      <c r="AT517" s="850">
        <f t="shared" si="184"/>
        <v>0</v>
      </c>
      <c r="AU517" s="1274" t="s">
        <v>803</v>
      </c>
      <c r="AV517" s="1275"/>
      <c r="AW517" s="1275"/>
      <c r="AX517" s="1275"/>
      <c r="AY517" s="1275"/>
      <c r="AZ517" s="870"/>
    </row>
    <row r="518" spans="1:52" ht="13.5" customHeight="1">
      <c r="A518" s="838">
        <f t="shared" si="182"/>
        <v>21</v>
      </c>
      <c r="B518" s="911" t="s">
        <v>166</v>
      </c>
      <c r="C518" s="844" t="s">
        <v>66</v>
      </c>
      <c r="D518" s="907">
        <v>30</v>
      </c>
      <c r="E518" s="824">
        <v>30</v>
      </c>
      <c r="F518" s="853"/>
      <c r="G518" s="909"/>
      <c r="H518" s="827"/>
      <c r="I518" s="863"/>
      <c r="J518" s="824">
        <f t="shared" si="173"/>
        <v>0</v>
      </c>
      <c r="K518" s="825"/>
      <c r="L518" s="853"/>
      <c r="M518" s="827">
        <v>0.1</v>
      </c>
      <c r="N518" s="827"/>
      <c r="O518" s="824">
        <f t="shared" si="185"/>
        <v>3</v>
      </c>
      <c r="P518" s="857"/>
      <c r="Q518" s="853"/>
      <c r="R518" s="877">
        <v>0.1</v>
      </c>
      <c r="S518" s="827"/>
      <c r="T518" s="846">
        <f t="shared" si="174"/>
        <v>3</v>
      </c>
      <c r="U518" s="825">
        <f>SUM(F518,K518,P518)</f>
        <v>0</v>
      </c>
      <c r="V518" s="825">
        <f t="shared" si="186"/>
        <v>0</v>
      </c>
      <c r="W518" s="827">
        <f t="shared" si="186"/>
        <v>0.2</v>
      </c>
      <c r="X518" s="827">
        <f t="shared" si="186"/>
        <v>0</v>
      </c>
      <c r="Y518" s="824">
        <f t="shared" si="186"/>
        <v>6</v>
      </c>
      <c r="Z518" s="838">
        <f t="shared" si="183"/>
        <v>21</v>
      </c>
      <c r="AA518" s="1037" t="str">
        <f t="shared" si="180"/>
        <v>Hành tăm</v>
      </c>
      <c r="AB518" s="844" t="str">
        <f t="shared" si="180"/>
        <v>kg</v>
      </c>
      <c r="AC518" s="845">
        <f t="shared" si="180"/>
        <v>30</v>
      </c>
      <c r="AD518" s="858">
        <f t="shared" si="180"/>
        <v>30</v>
      </c>
      <c r="AE518" s="832">
        <f t="shared" si="188"/>
        <v>0</v>
      </c>
      <c r="AF518" s="832">
        <f t="shared" si="188"/>
        <v>0</v>
      </c>
      <c r="AG518" s="832">
        <f t="shared" si="188"/>
        <v>0.7000000000000004</v>
      </c>
      <c r="AH518" s="832">
        <f t="shared" si="188"/>
        <v>0</v>
      </c>
      <c r="AI518" s="824">
        <f t="shared" si="181"/>
        <v>21.000000000000011</v>
      </c>
      <c r="AJ518" s="879">
        <f t="shared" si="189"/>
        <v>0</v>
      </c>
      <c r="AK518" s="879">
        <f t="shared" si="189"/>
        <v>0</v>
      </c>
      <c r="AL518" s="1051"/>
      <c r="AM518" s="879">
        <f t="shared" si="190"/>
        <v>0</v>
      </c>
      <c r="AN518" s="849">
        <f t="shared" si="191"/>
        <v>0</v>
      </c>
      <c r="AO518" s="825">
        <f t="shared" si="178"/>
        <v>0</v>
      </c>
      <c r="AP518" s="825">
        <f t="shared" si="178"/>
        <v>0</v>
      </c>
      <c r="AQ518" s="825">
        <f t="shared" si="178"/>
        <v>0.2</v>
      </c>
      <c r="AR518" s="825">
        <f t="shared" si="178"/>
        <v>0</v>
      </c>
      <c r="AS518" s="825">
        <f t="shared" si="178"/>
        <v>6</v>
      </c>
      <c r="AT518" s="850">
        <f t="shared" si="184"/>
        <v>0</v>
      </c>
      <c r="AU518" s="4" t="s">
        <v>804</v>
      </c>
      <c r="AV518" s="3"/>
      <c r="AW518" s="3"/>
      <c r="AX518" s="3"/>
      <c r="AY518" s="3"/>
      <c r="AZ518" s="870">
        <f>Y567</f>
        <v>9777.6</v>
      </c>
    </row>
    <row r="519" spans="1:52" ht="13.5" customHeight="1">
      <c r="A519" s="838">
        <f t="shared" si="182"/>
        <v>22</v>
      </c>
      <c r="B519" s="911" t="s">
        <v>145</v>
      </c>
      <c r="C519" s="844" t="s">
        <v>389</v>
      </c>
      <c r="D519" s="907">
        <v>16</v>
      </c>
      <c r="E519" s="824">
        <v>16</v>
      </c>
      <c r="F519" s="825"/>
      <c r="G519" s="909"/>
      <c r="H519" s="827">
        <v>1</v>
      </c>
      <c r="I519" s="842"/>
      <c r="J519" s="824">
        <f t="shared" si="173"/>
        <v>16</v>
      </c>
      <c r="K519" s="878"/>
      <c r="L519" s="828"/>
      <c r="M519" s="827">
        <v>1</v>
      </c>
      <c r="N519" s="926"/>
      <c r="O519" s="824">
        <f t="shared" si="185"/>
        <v>16</v>
      </c>
      <c r="P519" s="857"/>
      <c r="Q519" s="828"/>
      <c r="R519" s="877">
        <v>1</v>
      </c>
      <c r="S519" s="827"/>
      <c r="T519" s="846">
        <f t="shared" si="174"/>
        <v>16</v>
      </c>
      <c r="U519" s="825">
        <f t="shared" ref="U519:U557" si="192">SUM(F519,K519,P519)</f>
        <v>0</v>
      </c>
      <c r="V519" s="828">
        <f t="shared" si="186"/>
        <v>0</v>
      </c>
      <c r="W519" s="827">
        <f t="shared" si="186"/>
        <v>3</v>
      </c>
      <c r="X519" s="827">
        <f t="shared" si="186"/>
        <v>0</v>
      </c>
      <c r="Y519" s="824">
        <f t="shared" si="186"/>
        <v>48</v>
      </c>
      <c r="Z519" s="838">
        <f t="shared" si="183"/>
        <v>22</v>
      </c>
      <c r="AA519" s="1037" t="str">
        <f t="shared" si="180"/>
        <v>Dầu rửa</v>
      </c>
      <c r="AB519" s="844" t="str">
        <f t="shared" si="180"/>
        <v>lít</v>
      </c>
      <c r="AC519" s="845">
        <f t="shared" si="180"/>
        <v>16</v>
      </c>
      <c r="AD519" s="858">
        <f t="shared" si="180"/>
        <v>16</v>
      </c>
      <c r="AE519" s="832">
        <f t="shared" si="188"/>
        <v>0</v>
      </c>
      <c r="AF519" s="832">
        <f t="shared" si="188"/>
        <v>0</v>
      </c>
      <c r="AG519" s="832">
        <f t="shared" si="188"/>
        <v>17</v>
      </c>
      <c r="AH519" s="832">
        <f t="shared" si="188"/>
        <v>0</v>
      </c>
      <c r="AI519" s="824">
        <f t="shared" si="181"/>
        <v>272</v>
      </c>
      <c r="AJ519" s="879">
        <f t="shared" si="189"/>
        <v>0</v>
      </c>
      <c r="AK519" s="879">
        <f t="shared" si="189"/>
        <v>0</v>
      </c>
      <c r="AL519" s="1051"/>
      <c r="AM519" s="879">
        <f t="shared" si="190"/>
        <v>0</v>
      </c>
      <c r="AN519" s="849">
        <f t="shared" si="191"/>
        <v>0</v>
      </c>
      <c r="AO519" s="825">
        <f t="shared" si="178"/>
        <v>0</v>
      </c>
      <c r="AP519" s="825">
        <f t="shared" si="178"/>
        <v>0</v>
      </c>
      <c r="AQ519" s="825">
        <f t="shared" si="178"/>
        <v>3</v>
      </c>
      <c r="AR519" s="825">
        <f t="shared" si="178"/>
        <v>0</v>
      </c>
      <c r="AS519" s="825">
        <f t="shared" si="178"/>
        <v>48</v>
      </c>
      <c r="AT519" s="850">
        <f t="shared" si="184"/>
        <v>0</v>
      </c>
      <c r="AU519" s="4" t="s">
        <v>805</v>
      </c>
      <c r="AV519" s="3"/>
      <c r="AW519" s="3"/>
      <c r="AX519" s="3"/>
      <c r="AY519" s="3"/>
      <c r="AZ519" s="870">
        <f>Q570</f>
        <v>0</v>
      </c>
    </row>
    <row r="520" spans="1:52" ht="13.5" customHeight="1">
      <c r="A520" s="838">
        <f t="shared" si="182"/>
        <v>23</v>
      </c>
      <c r="B520" s="911" t="s">
        <v>136</v>
      </c>
      <c r="C520" s="844" t="s">
        <v>66</v>
      </c>
      <c r="D520" s="907">
        <v>120</v>
      </c>
      <c r="E520" s="824">
        <v>120</v>
      </c>
      <c r="F520" s="825"/>
      <c r="G520" s="909"/>
      <c r="H520" s="910"/>
      <c r="I520" s="842"/>
      <c r="J520" s="824">
        <f t="shared" si="173"/>
        <v>0</v>
      </c>
      <c r="K520" s="853"/>
      <c r="L520" s="828"/>
      <c r="M520" s="910"/>
      <c r="N520" s="827"/>
      <c r="O520" s="824">
        <f t="shared" si="185"/>
        <v>0</v>
      </c>
      <c r="P520" s="857" t="s">
        <v>883</v>
      </c>
      <c r="Q520" s="828"/>
      <c r="R520" s="877"/>
      <c r="S520" s="827"/>
      <c r="T520" s="846">
        <f t="shared" si="174"/>
        <v>0</v>
      </c>
      <c r="U520" s="878">
        <f t="shared" si="192"/>
        <v>0</v>
      </c>
      <c r="V520" s="828">
        <f t="shared" si="186"/>
        <v>0</v>
      </c>
      <c r="W520" s="827">
        <f t="shared" si="186"/>
        <v>0</v>
      </c>
      <c r="X520" s="827">
        <f t="shared" si="186"/>
        <v>0</v>
      </c>
      <c r="Y520" s="824">
        <f t="shared" si="186"/>
        <v>0</v>
      </c>
      <c r="Z520" s="838">
        <f t="shared" si="183"/>
        <v>23</v>
      </c>
      <c r="AA520" s="1037" t="str">
        <f t="shared" si="180"/>
        <v>Cá khô</v>
      </c>
      <c r="AB520" s="844" t="str">
        <f t="shared" si="180"/>
        <v>kg</v>
      </c>
      <c r="AC520" s="845">
        <f t="shared" si="180"/>
        <v>120</v>
      </c>
      <c r="AD520" s="858">
        <f t="shared" si="180"/>
        <v>120</v>
      </c>
      <c r="AE520" s="832">
        <f t="shared" si="188"/>
        <v>0</v>
      </c>
      <c r="AF520" s="832">
        <f t="shared" si="188"/>
        <v>0</v>
      </c>
      <c r="AG520" s="832">
        <f t="shared" si="188"/>
        <v>12</v>
      </c>
      <c r="AH520" s="832">
        <f t="shared" si="188"/>
        <v>0</v>
      </c>
      <c r="AI520" s="824">
        <f t="shared" si="181"/>
        <v>1440</v>
      </c>
      <c r="AJ520" s="879">
        <f t="shared" si="189"/>
        <v>0</v>
      </c>
      <c r="AK520" s="879">
        <f t="shared" si="189"/>
        <v>0</v>
      </c>
      <c r="AL520" s="1051"/>
      <c r="AM520" s="879">
        <f t="shared" si="190"/>
        <v>0</v>
      </c>
      <c r="AN520" s="849">
        <f t="shared" si="191"/>
        <v>0</v>
      </c>
      <c r="AO520" s="825">
        <f t="shared" si="178"/>
        <v>0</v>
      </c>
      <c r="AP520" s="825">
        <f t="shared" si="178"/>
        <v>0</v>
      </c>
      <c r="AQ520" s="825">
        <f t="shared" si="178"/>
        <v>0</v>
      </c>
      <c r="AR520" s="825">
        <f t="shared" si="178"/>
        <v>0</v>
      </c>
      <c r="AS520" s="825">
        <f t="shared" si="178"/>
        <v>0</v>
      </c>
      <c r="AT520" s="850">
        <f t="shared" si="184"/>
        <v>0</v>
      </c>
      <c r="AU520" s="893" t="s">
        <v>806</v>
      </c>
      <c r="AV520" s="894"/>
      <c r="AW520" s="894"/>
      <c r="AX520" s="894"/>
      <c r="AY520" s="894"/>
      <c r="AZ520" s="870">
        <f>SUM(AZ518:AZ519)</f>
        <v>9777.6</v>
      </c>
    </row>
    <row r="521" spans="1:52" ht="13.5" customHeight="1">
      <c r="A521" s="838">
        <f t="shared" si="182"/>
        <v>24</v>
      </c>
      <c r="B521" s="911" t="s">
        <v>183</v>
      </c>
      <c r="C521" s="844" t="s">
        <v>66</v>
      </c>
      <c r="D521" s="907">
        <v>30</v>
      </c>
      <c r="E521" s="824">
        <v>30</v>
      </c>
      <c r="F521" s="878"/>
      <c r="G521" s="872"/>
      <c r="H521" s="928"/>
      <c r="I521" s="842"/>
      <c r="J521" s="824">
        <f t="shared" si="173"/>
        <v>0</v>
      </c>
      <c r="K521" s="878"/>
      <c r="L521" s="828"/>
      <c r="M521" s="827">
        <v>0.1</v>
      </c>
      <c r="N521" s="827"/>
      <c r="O521" s="824">
        <f t="shared" si="185"/>
        <v>3</v>
      </c>
      <c r="P521" s="857"/>
      <c r="Q521" s="828"/>
      <c r="R521" s="827">
        <v>0.1</v>
      </c>
      <c r="S521" s="827"/>
      <c r="T521" s="846">
        <f t="shared" si="174"/>
        <v>3</v>
      </c>
      <c r="U521" s="825">
        <f t="shared" si="192"/>
        <v>0</v>
      </c>
      <c r="V521" s="832">
        <f t="shared" si="186"/>
        <v>0</v>
      </c>
      <c r="W521" s="827">
        <f t="shared" si="186"/>
        <v>0.2</v>
      </c>
      <c r="X521" s="827">
        <f t="shared" si="186"/>
        <v>0</v>
      </c>
      <c r="Y521" s="824">
        <f t="shared" si="186"/>
        <v>6</v>
      </c>
      <c r="Z521" s="838">
        <f t="shared" si="183"/>
        <v>24</v>
      </c>
      <c r="AA521" s="1037" t="str">
        <f t="shared" si="180"/>
        <v>Nghệ tươi</v>
      </c>
      <c r="AB521" s="844" t="str">
        <f t="shared" si="180"/>
        <v>kg</v>
      </c>
      <c r="AC521" s="845">
        <f t="shared" si="180"/>
        <v>30</v>
      </c>
      <c r="AD521" s="858">
        <f t="shared" si="180"/>
        <v>30</v>
      </c>
      <c r="AE521" s="832">
        <f t="shared" si="188"/>
        <v>0</v>
      </c>
      <c r="AF521" s="832">
        <f t="shared" si="188"/>
        <v>0</v>
      </c>
      <c r="AG521" s="832">
        <f t="shared" si="188"/>
        <v>1.0000000000000002</v>
      </c>
      <c r="AH521" s="832">
        <f t="shared" si="188"/>
        <v>0</v>
      </c>
      <c r="AI521" s="824">
        <f t="shared" si="181"/>
        <v>30.000000000000007</v>
      </c>
      <c r="AJ521" s="879">
        <f t="shared" si="189"/>
        <v>0</v>
      </c>
      <c r="AK521" s="879">
        <f t="shared" si="189"/>
        <v>0</v>
      </c>
      <c r="AL521" s="1051"/>
      <c r="AM521" s="879">
        <f t="shared" si="190"/>
        <v>0</v>
      </c>
      <c r="AN521" s="849">
        <f t="shared" si="191"/>
        <v>0</v>
      </c>
      <c r="AO521" s="825">
        <f t="shared" si="178"/>
        <v>0</v>
      </c>
      <c r="AP521" s="825">
        <f t="shared" si="178"/>
        <v>0</v>
      </c>
      <c r="AQ521" s="825">
        <f t="shared" si="178"/>
        <v>0.2</v>
      </c>
      <c r="AR521" s="825">
        <f t="shared" si="178"/>
        <v>0</v>
      </c>
      <c r="AS521" s="825">
        <f t="shared" si="178"/>
        <v>6</v>
      </c>
      <c r="AT521" s="850">
        <f t="shared" si="184"/>
        <v>0</v>
      </c>
      <c r="AU521" s="893" t="s">
        <v>807</v>
      </c>
      <c r="AV521" s="894"/>
      <c r="AW521" s="894"/>
      <c r="AX521" s="894"/>
      <c r="AY521" s="894"/>
      <c r="AZ521" s="912"/>
    </row>
    <row r="522" spans="1:52" ht="13.5" customHeight="1">
      <c r="A522" s="838">
        <f t="shared" si="182"/>
        <v>25</v>
      </c>
      <c r="B522" s="911" t="s">
        <v>142</v>
      </c>
      <c r="C522" s="844" t="s">
        <v>66</v>
      </c>
      <c r="D522" s="907">
        <v>35</v>
      </c>
      <c r="E522" s="824">
        <v>35</v>
      </c>
      <c r="F522" s="825"/>
      <c r="G522" s="872"/>
      <c r="H522" s="827"/>
      <c r="I522" s="842"/>
      <c r="J522" s="824">
        <f t="shared" si="173"/>
        <v>0</v>
      </c>
      <c r="K522" s="878"/>
      <c r="L522" s="828"/>
      <c r="M522" s="827">
        <v>0.2</v>
      </c>
      <c r="N522" s="827"/>
      <c r="O522" s="824">
        <f t="shared" si="185"/>
        <v>7</v>
      </c>
      <c r="P522" s="942"/>
      <c r="Q522" s="828"/>
      <c r="R522" s="827">
        <v>0.3</v>
      </c>
      <c r="S522" s="827"/>
      <c r="T522" s="846">
        <f t="shared" si="174"/>
        <v>10.5</v>
      </c>
      <c r="U522" s="825">
        <f t="shared" si="192"/>
        <v>0</v>
      </c>
      <c r="V522" s="828">
        <f t="shared" si="186"/>
        <v>0</v>
      </c>
      <c r="W522" s="827">
        <f t="shared" si="186"/>
        <v>0.5</v>
      </c>
      <c r="X522" s="827">
        <f t="shared" si="186"/>
        <v>0</v>
      </c>
      <c r="Y522" s="824">
        <f t="shared" si="186"/>
        <v>17.5</v>
      </c>
      <c r="Z522" s="838">
        <f t="shared" si="183"/>
        <v>25</v>
      </c>
      <c r="AA522" s="1037" t="str">
        <f t="shared" si="180"/>
        <v>Gừng tươi</v>
      </c>
      <c r="AB522" s="844" t="str">
        <f t="shared" si="180"/>
        <v>kg</v>
      </c>
      <c r="AC522" s="845">
        <f t="shared" si="180"/>
        <v>35</v>
      </c>
      <c r="AD522" s="858">
        <f t="shared" si="180"/>
        <v>35</v>
      </c>
      <c r="AE522" s="832">
        <f t="shared" si="188"/>
        <v>0</v>
      </c>
      <c r="AF522" s="832">
        <f t="shared" si="188"/>
        <v>0</v>
      </c>
      <c r="AG522" s="832">
        <f t="shared" si="188"/>
        <v>4.8</v>
      </c>
      <c r="AH522" s="832">
        <f t="shared" si="188"/>
        <v>0</v>
      </c>
      <c r="AI522" s="824">
        <f t="shared" si="181"/>
        <v>168</v>
      </c>
      <c r="AJ522" s="879">
        <f t="shared" si="189"/>
        <v>0</v>
      </c>
      <c r="AK522" s="879">
        <f t="shared" si="189"/>
        <v>0</v>
      </c>
      <c r="AL522" s="1051"/>
      <c r="AM522" s="879">
        <f t="shared" si="190"/>
        <v>0</v>
      </c>
      <c r="AN522" s="849">
        <f t="shared" si="191"/>
        <v>0</v>
      </c>
      <c r="AO522" s="825">
        <f t="shared" si="178"/>
        <v>0</v>
      </c>
      <c r="AP522" s="825">
        <f t="shared" si="178"/>
        <v>0</v>
      </c>
      <c r="AQ522" s="825">
        <f t="shared" si="178"/>
        <v>0.5</v>
      </c>
      <c r="AR522" s="825">
        <f t="shared" si="178"/>
        <v>0</v>
      </c>
      <c r="AS522" s="825">
        <f t="shared" si="178"/>
        <v>17.5</v>
      </c>
      <c r="AT522" s="850">
        <f t="shared" si="184"/>
        <v>0</v>
      </c>
      <c r="AU522" s="4" t="s">
        <v>808</v>
      </c>
      <c r="AV522" s="3"/>
      <c r="AW522" s="3"/>
      <c r="AX522" s="3"/>
      <c r="AY522" s="3"/>
      <c r="AZ522" s="870">
        <f>Y568</f>
        <v>2265.0999999999985</v>
      </c>
    </row>
    <row r="523" spans="1:52" ht="13.5" customHeight="1">
      <c r="A523" s="838">
        <f t="shared" si="182"/>
        <v>26</v>
      </c>
      <c r="B523" s="911" t="s">
        <v>51</v>
      </c>
      <c r="C523" s="844" t="s">
        <v>66</v>
      </c>
      <c r="D523" s="907">
        <v>100</v>
      </c>
      <c r="E523" s="824">
        <v>100</v>
      </c>
      <c r="F523" s="825"/>
      <c r="G523" s="872"/>
      <c r="H523" s="827"/>
      <c r="I523" s="842"/>
      <c r="J523" s="824">
        <f t="shared" si="173"/>
        <v>0</v>
      </c>
      <c r="K523" s="853"/>
      <c r="L523" s="828"/>
      <c r="M523" s="910"/>
      <c r="N523" s="827"/>
      <c r="O523" s="824">
        <f t="shared" si="185"/>
        <v>0</v>
      </c>
      <c r="P523" s="857"/>
      <c r="Q523" s="853"/>
      <c r="R523" s="877"/>
      <c r="S523" s="827"/>
      <c r="T523" s="846">
        <f t="shared" si="174"/>
        <v>0</v>
      </c>
      <c r="U523" s="825">
        <f t="shared" si="192"/>
        <v>0</v>
      </c>
      <c r="V523" s="828">
        <f t="shared" si="186"/>
        <v>0</v>
      </c>
      <c r="W523" s="827">
        <f t="shared" si="186"/>
        <v>0</v>
      </c>
      <c r="X523" s="827">
        <f t="shared" si="186"/>
        <v>0</v>
      </c>
      <c r="Y523" s="824">
        <f t="shared" si="186"/>
        <v>0</v>
      </c>
      <c r="Z523" s="838">
        <f t="shared" si="183"/>
        <v>26</v>
      </c>
      <c r="AA523" s="1037" t="str">
        <f t="shared" si="180"/>
        <v>Tép khô</v>
      </c>
      <c r="AB523" s="844" t="str">
        <f t="shared" si="180"/>
        <v>kg</v>
      </c>
      <c r="AC523" s="845">
        <f t="shared" si="180"/>
        <v>100</v>
      </c>
      <c r="AD523" s="858">
        <f t="shared" si="180"/>
        <v>100</v>
      </c>
      <c r="AE523" s="832">
        <f t="shared" si="188"/>
        <v>0</v>
      </c>
      <c r="AF523" s="832">
        <f t="shared" si="188"/>
        <v>0</v>
      </c>
      <c r="AG523" s="832">
        <f t="shared" si="188"/>
        <v>12</v>
      </c>
      <c r="AH523" s="832">
        <f t="shared" si="188"/>
        <v>0</v>
      </c>
      <c r="AI523" s="824">
        <f t="shared" si="181"/>
        <v>1200</v>
      </c>
      <c r="AJ523" s="879">
        <f t="shared" si="189"/>
        <v>0</v>
      </c>
      <c r="AK523" s="879">
        <f t="shared" si="189"/>
        <v>0</v>
      </c>
      <c r="AL523" s="1051"/>
      <c r="AM523" s="879">
        <f t="shared" si="190"/>
        <v>0</v>
      </c>
      <c r="AN523" s="849">
        <f t="shared" si="191"/>
        <v>0</v>
      </c>
      <c r="AO523" s="825">
        <f t="shared" si="178"/>
        <v>0</v>
      </c>
      <c r="AP523" s="825">
        <f t="shared" si="178"/>
        <v>0</v>
      </c>
      <c r="AQ523" s="825">
        <f t="shared" si="178"/>
        <v>0</v>
      </c>
      <c r="AR523" s="825">
        <f t="shared" si="178"/>
        <v>0</v>
      </c>
      <c r="AS523" s="825">
        <f t="shared" si="178"/>
        <v>0</v>
      </c>
      <c r="AT523" s="850">
        <f t="shared" si="184"/>
        <v>0</v>
      </c>
      <c r="AU523" s="4" t="s">
        <v>809</v>
      </c>
      <c r="AV523" s="3"/>
      <c r="AW523" s="3"/>
      <c r="AX523" s="3"/>
      <c r="AY523" s="3"/>
      <c r="AZ523" s="913">
        <f>Y569</f>
        <v>0</v>
      </c>
    </row>
    <row r="524" spans="1:52" ht="13.5" customHeight="1">
      <c r="A524" s="838">
        <f t="shared" si="182"/>
        <v>27</v>
      </c>
      <c r="B524" s="920" t="s">
        <v>854</v>
      </c>
      <c r="C524" s="817" t="s">
        <v>66</v>
      </c>
      <c r="D524" s="839">
        <v>50</v>
      </c>
      <c r="E524" s="852">
        <v>50</v>
      </c>
      <c r="F524" s="825"/>
      <c r="G524" s="914"/>
      <c r="H524" s="827"/>
      <c r="I524" s="842"/>
      <c r="J524" s="824">
        <f t="shared" si="173"/>
        <v>0</v>
      </c>
      <c r="K524" s="853"/>
      <c r="L524" s="915"/>
      <c r="M524" s="827"/>
      <c r="N524" s="827"/>
      <c r="O524" s="824">
        <f t="shared" si="185"/>
        <v>0</v>
      </c>
      <c r="P524" s="865"/>
      <c r="Q524" s="853"/>
      <c r="R524" s="916"/>
      <c r="S524" s="826"/>
      <c r="T524" s="846">
        <f t="shared" si="174"/>
        <v>0</v>
      </c>
      <c r="U524" s="825">
        <f t="shared" si="192"/>
        <v>0</v>
      </c>
      <c r="V524" s="825">
        <f t="shared" si="186"/>
        <v>0</v>
      </c>
      <c r="W524" s="827">
        <f t="shared" si="186"/>
        <v>0</v>
      </c>
      <c r="X524" s="827">
        <f t="shared" si="186"/>
        <v>0</v>
      </c>
      <c r="Y524" s="824">
        <f t="shared" si="186"/>
        <v>0</v>
      </c>
      <c r="Z524" s="838">
        <f t="shared" si="183"/>
        <v>27</v>
      </c>
      <c r="AA524" s="1037" t="str">
        <f t="shared" si="180"/>
        <v xml:space="preserve">ớt quả </v>
      </c>
      <c r="AB524" s="844" t="str">
        <f t="shared" si="180"/>
        <v>kg</v>
      </c>
      <c r="AC524" s="845">
        <f t="shared" si="180"/>
        <v>50</v>
      </c>
      <c r="AD524" s="858">
        <f t="shared" si="180"/>
        <v>50</v>
      </c>
      <c r="AE524" s="832">
        <f t="shared" si="188"/>
        <v>0</v>
      </c>
      <c r="AF524" s="832">
        <f t="shared" si="188"/>
        <v>0</v>
      </c>
      <c r="AG524" s="832">
        <f t="shared" si="188"/>
        <v>3</v>
      </c>
      <c r="AH524" s="832">
        <f t="shared" si="188"/>
        <v>0</v>
      </c>
      <c r="AI524" s="824">
        <f t="shared" si="181"/>
        <v>150</v>
      </c>
      <c r="AJ524" s="879">
        <f t="shared" si="189"/>
        <v>0</v>
      </c>
      <c r="AK524" s="879">
        <f t="shared" si="189"/>
        <v>0</v>
      </c>
      <c r="AL524" s="1051"/>
      <c r="AM524" s="879">
        <f t="shared" si="190"/>
        <v>0</v>
      </c>
      <c r="AN524" s="849">
        <f t="shared" si="191"/>
        <v>0</v>
      </c>
      <c r="AO524" s="825">
        <f t="shared" si="178"/>
        <v>0</v>
      </c>
      <c r="AP524" s="825">
        <f t="shared" si="178"/>
        <v>0</v>
      </c>
      <c r="AQ524" s="825">
        <f t="shared" si="178"/>
        <v>0</v>
      </c>
      <c r="AR524" s="825">
        <f t="shared" si="178"/>
        <v>0</v>
      </c>
      <c r="AS524" s="825">
        <f t="shared" si="178"/>
        <v>0</v>
      </c>
      <c r="AT524" s="850">
        <f t="shared" si="184"/>
        <v>0</v>
      </c>
      <c r="AU524" s="893"/>
      <c r="AV524" s="894"/>
      <c r="AW524" s="894"/>
      <c r="AX524" s="894"/>
      <c r="AY524" s="894"/>
      <c r="AZ524" s="917"/>
    </row>
    <row r="525" spans="1:52" ht="13.5" customHeight="1">
      <c r="A525" s="838">
        <f t="shared" si="182"/>
        <v>28</v>
      </c>
      <c r="B525" s="1043" t="s">
        <v>168</v>
      </c>
      <c r="C525" s="817" t="s">
        <v>66</v>
      </c>
      <c r="D525" s="839">
        <v>120</v>
      </c>
      <c r="E525" s="852">
        <v>91</v>
      </c>
      <c r="F525" s="825"/>
      <c r="G525" s="854"/>
      <c r="H525" s="827"/>
      <c r="I525" s="842"/>
      <c r="J525" s="824">
        <f t="shared" si="173"/>
        <v>0</v>
      </c>
      <c r="K525" s="825"/>
      <c r="L525" s="853">
        <v>9</v>
      </c>
      <c r="M525" s="827"/>
      <c r="N525" s="826"/>
      <c r="O525" s="824">
        <f t="shared" si="185"/>
        <v>819</v>
      </c>
      <c r="P525" s="865"/>
      <c r="Q525" s="853"/>
      <c r="R525" s="877"/>
      <c r="S525" s="826"/>
      <c r="T525" s="846">
        <f t="shared" si="174"/>
        <v>0</v>
      </c>
      <c r="U525" s="825">
        <f t="shared" si="192"/>
        <v>0</v>
      </c>
      <c r="V525" s="825">
        <f t="shared" si="186"/>
        <v>9</v>
      </c>
      <c r="W525" s="827">
        <f t="shared" si="186"/>
        <v>0</v>
      </c>
      <c r="X525" s="826">
        <f t="shared" si="186"/>
        <v>0</v>
      </c>
      <c r="Y525" s="824">
        <f t="shared" si="186"/>
        <v>819</v>
      </c>
      <c r="Z525" s="838">
        <f t="shared" si="183"/>
        <v>28</v>
      </c>
      <c r="AA525" s="895" t="str">
        <f t="shared" si="180"/>
        <v>Thịt gà mía</v>
      </c>
      <c r="AB525" s="844" t="str">
        <f t="shared" si="180"/>
        <v>kg</v>
      </c>
      <c r="AC525" s="845">
        <f t="shared" si="180"/>
        <v>120</v>
      </c>
      <c r="AD525" s="858">
        <f t="shared" si="180"/>
        <v>91</v>
      </c>
      <c r="AE525" s="832">
        <f t="shared" si="188"/>
        <v>0</v>
      </c>
      <c r="AF525" s="832">
        <f t="shared" si="188"/>
        <v>0</v>
      </c>
      <c r="AG525" s="832">
        <f t="shared" si="188"/>
        <v>0</v>
      </c>
      <c r="AH525" s="832">
        <f t="shared" si="188"/>
        <v>0</v>
      </c>
      <c r="AI525" s="824">
        <f t="shared" si="181"/>
        <v>0</v>
      </c>
      <c r="AJ525" s="879">
        <f t="shared" si="189"/>
        <v>0</v>
      </c>
      <c r="AK525" s="879">
        <f t="shared" si="189"/>
        <v>9</v>
      </c>
      <c r="AL525" s="879">
        <f t="shared" si="189"/>
        <v>0</v>
      </c>
      <c r="AM525" s="879">
        <f t="shared" si="190"/>
        <v>0</v>
      </c>
      <c r="AN525" s="849">
        <f t="shared" si="191"/>
        <v>819</v>
      </c>
      <c r="AO525" s="825">
        <f t="shared" si="178"/>
        <v>0</v>
      </c>
      <c r="AP525" s="825">
        <f t="shared" si="178"/>
        <v>9</v>
      </c>
      <c r="AQ525" s="825">
        <f t="shared" si="178"/>
        <v>0</v>
      </c>
      <c r="AR525" s="825">
        <f t="shared" si="178"/>
        <v>0</v>
      </c>
      <c r="AS525" s="825">
        <f t="shared" si="178"/>
        <v>819</v>
      </c>
      <c r="AT525" s="850">
        <f t="shared" si="184"/>
        <v>261</v>
      </c>
      <c r="AU525" s="893"/>
      <c r="AV525" s="894"/>
      <c r="AW525" s="894"/>
      <c r="AX525" s="894"/>
      <c r="AY525" s="894"/>
      <c r="AZ525" s="918"/>
    </row>
    <row r="526" spans="1:52" ht="13.5" customHeight="1">
      <c r="A526" s="838">
        <f t="shared" si="182"/>
        <v>29</v>
      </c>
      <c r="B526" s="1043" t="s">
        <v>132</v>
      </c>
      <c r="C526" s="817" t="s">
        <v>66</v>
      </c>
      <c r="D526" s="839">
        <v>70</v>
      </c>
      <c r="E526" s="852">
        <v>63</v>
      </c>
      <c r="F526" s="825"/>
      <c r="G526" s="854"/>
      <c r="H526" s="827"/>
      <c r="I526" s="842"/>
      <c r="J526" s="824">
        <f t="shared" si="173"/>
        <v>0</v>
      </c>
      <c r="K526" s="825"/>
      <c r="L526" s="853"/>
      <c r="M526" s="827"/>
      <c r="N526" s="919"/>
      <c r="O526" s="824">
        <f t="shared" si="185"/>
        <v>0</v>
      </c>
      <c r="P526" s="857"/>
      <c r="Q526" s="853">
        <v>10</v>
      </c>
      <c r="R526" s="877"/>
      <c r="S526" s="826"/>
      <c r="T526" s="846">
        <f t="shared" si="174"/>
        <v>630</v>
      </c>
      <c r="U526" s="825">
        <f t="shared" si="192"/>
        <v>0</v>
      </c>
      <c r="V526" s="825">
        <f t="shared" si="186"/>
        <v>10</v>
      </c>
      <c r="W526" s="827">
        <f t="shared" si="186"/>
        <v>0</v>
      </c>
      <c r="X526" s="826">
        <f t="shared" si="186"/>
        <v>0</v>
      </c>
      <c r="Y526" s="824">
        <f t="shared" si="186"/>
        <v>630</v>
      </c>
      <c r="Z526" s="838">
        <f t="shared" si="183"/>
        <v>29</v>
      </c>
      <c r="AA526" s="895" t="str">
        <f t="shared" si="180"/>
        <v>Thịt vịt</v>
      </c>
      <c r="AB526" s="844" t="str">
        <f t="shared" si="180"/>
        <v>kg</v>
      </c>
      <c r="AC526" s="845">
        <f t="shared" si="180"/>
        <v>70</v>
      </c>
      <c r="AD526" s="858">
        <f t="shared" si="180"/>
        <v>63</v>
      </c>
      <c r="AE526" s="832">
        <f t="shared" si="188"/>
        <v>0</v>
      </c>
      <c r="AF526" s="832">
        <f t="shared" si="188"/>
        <v>0</v>
      </c>
      <c r="AG526" s="832">
        <f t="shared" si="188"/>
        <v>0</v>
      </c>
      <c r="AH526" s="832">
        <f t="shared" si="188"/>
        <v>0</v>
      </c>
      <c r="AI526" s="824">
        <f t="shared" si="181"/>
        <v>0</v>
      </c>
      <c r="AJ526" s="879">
        <f t="shared" si="189"/>
        <v>0</v>
      </c>
      <c r="AK526" s="879">
        <f t="shared" si="189"/>
        <v>10</v>
      </c>
      <c r="AL526" s="879">
        <f t="shared" si="189"/>
        <v>0</v>
      </c>
      <c r="AM526" s="879">
        <f t="shared" si="190"/>
        <v>0</v>
      </c>
      <c r="AN526" s="849">
        <f t="shared" si="191"/>
        <v>630</v>
      </c>
      <c r="AO526" s="825">
        <f t="shared" si="178"/>
        <v>0</v>
      </c>
      <c r="AP526" s="825">
        <f t="shared" si="178"/>
        <v>10</v>
      </c>
      <c r="AQ526" s="825">
        <f t="shared" si="178"/>
        <v>0</v>
      </c>
      <c r="AR526" s="825">
        <f t="shared" si="178"/>
        <v>0</v>
      </c>
      <c r="AS526" s="825">
        <f t="shared" si="178"/>
        <v>630</v>
      </c>
      <c r="AT526" s="850">
        <f t="shared" si="184"/>
        <v>70</v>
      </c>
      <c r="AU526" s="893"/>
      <c r="AV526" s="894"/>
      <c r="AW526" s="894"/>
      <c r="AX526" s="894"/>
      <c r="AY526" s="894"/>
      <c r="AZ526" s="918"/>
    </row>
    <row r="527" spans="1:52" ht="13.5" customHeight="1">
      <c r="A527" s="838">
        <f t="shared" si="182"/>
        <v>30</v>
      </c>
      <c r="B527" s="1043" t="s">
        <v>488</v>
      </c>
      <c r="C527" s="817" t="s">
        <v>66</v>
      </c>
      <c r="D527" s="839">
        <v>120</v>
      </c>
      <c r="E527" s="852">
        <v>113</v>
      </c>
      <c r="F527" s="825"/>
      <c r="G527" s="909">
        <v>5</v>
      </c>
      <c r="H527" s="827"/>
      <c r="I527" s="1044"/>
      <c r="J527" s="824">
        <f t="shared" si="173"/>
        <v>565</v>
      </c>
      <c r="K527" s="853"/>
      <c r="L527" s="853"/>
      <c r="M527" s="910"/>
      <c r="N527" s="827"/>
      <c r="O527" s="824">
        <f t="shared" si="185"/>
        <v>0</v>
      </c>
      <c r="P527" s="857"/>
      <c r="Q527" s="853">
        <v>9</v>
      </c>
      <c r="R527" s="877"/>
      <c r="S527" s="827" t="s">
        <v>888</v>
      </c>
      <c r="T527" s="846">
        <f t="shared" si="174"/>
        <v>1017</v>
      </c>
      <c r="U527" s="825">
        <f t="shared" si="192"/>
        <v>0</v>
      </c>
      <c r="V527" s="825">
        <f t="shared" si="186"/>
        <v>14</v>
      </c>
      <c r="W527" s="827">
        <f t="shared" si="186"/>
        <v>0</v>
      </c>
      <c r="X527" s="827">
        <f t="shared" si="186"/>
        <v>0</v>
      </c>
      <c r="Y527" s="824">
        <f t="shared" si="186"/>
        <v>1582</v>
      </c>
      <c r="Z527" s="838">
        <f t="shared" si="183"/>
        <v>30</v>
      </c>
      <c r="AA527" s="895" t="str">
        <f t="shared" si="180"/>
        <v>Thịt xô</v>
      </c>
      <c r="AB527" s="844" t="str">
        <f t="shared" si="180"/>
        <v>kg</v>
      </c>
      <c r="AC527" s="845">
        <f t="shared" si="180"/>
        <v>120</v>
      </c>
      <c r="AD527" s="858">
        <f t="shared" si="180"/>
        <v>113</v>
      </c>
      <c r="AE527" s="832">
        <f t="shared" si="188"/>
        <v>0</v>
      </c>
      <c r="AF527" s="832">
        <f t="shared" si="188"/>
        <v>0</v>
      </c>
      <c r="AG527" s="832">
        <f t="shared" si="188"/>
        <v>0</v>
      </c>
      <c r="AH527" s="832">
        <f t="shared" si="188"/>
        <v>0</v>
      </c>
      <c r="AI527" s="824">
        <f t="shared" si="181"/>
        <v>0</v>
      </c>
      <c r="AJ527" s="879">
        <f t="shared" si="189"/>
        <v>0</v>
      </c>
      <c r="AK527" s="879">
        <f t="shared" si="189"/>
        <v>14</v>
      </c>
      <c r="AL527" s="879">
        <f t="shared" si="189"/>
        <v>0</v>
      </c>
      <c r="AM527" s="879">
        <f t="shared" si="190"/>
        <v>0</v>
      </c>
      <c r="AN527" s="849">
        <f t="shared" si="191"/>
        <v>1582</v>
      </c>
      <c r="AO527" s="825">
        <f t="shared" si="178"/>
        <v>0</v>
      </c>
      <c r="AP527" s="825">
        <f t="shared" si="178"/>
        <v>14</v>
      </c>
      <c r="AQ527" s="825">
        <f t="shared" si="178"/>
        <v>0</v>
      </c>
      <c r="AR527" s="825">
        <f t="shared" si="178"/>
        <v>0</v>
      </c>
      <c r="AS527" s="825">
        <f t="shared" si="178"/>
        <v>1582</v>
      </c>
      <c r="AT527" s="850">
        <f t="shared" si="184"/>
        <v>98</v>
      </c>
      <c r="AU527" s="893"/>
      <c r="AV527" s="894"/>
      <c r="AW527" s="894"/>
      <c r="AX527" s="894"/>
      <c r="AY527" s="894"/>
      <c r="AZ527" s="918"/>
    </row>
    <row r="528" spans="1:52" ht="13.5" customHeight="1">
      <c r="A528" s="838">
        <f t="shared" si="182"/>
        <v>31</v>
      </c>
      <c r="B528" s="1045" t="s">
        <v>16</v>
      </c>
      <c r="C528" s="817" t="s">
        <v>786</v>
      </c>
      <c r="D528" s="839">
        <v>150</v>
      </c>
      <c r="E528" s="921">
        <v>145</v>
      </c>
      <c r="F528" s="825"/>
      <c r="G528" s="854"/>
      <c r="H528" s="827" t="s">
        <v>883</v>
      </c>
      <c r="I528" s="842" t="s">
        <v>883</v>
      </c>
      <c r="J528" s="824">
        <f t="shared" si="173"/>
        <v>0</v>
      </c>
      <c r="K528" s="853"/>
      <c r="L528" s="853">
        <v>4.5</v>
      </c>
      <c r="M528" s="827"/>
      <c r="N528" s="827"/>
      <c r="O528" s="824">
        <f t="shared" si="185"/>
        <v>652.5</v>
      </c>
      <c r="P528" s="865"/>
      <c r="Q528" s="853"/>
      <c r="R528" s="877"/>
      <c r="S528" s="827"/>
      <c r="T528" s="846">
        <f t="shared" si="174"/>
        <v>0</v>
      </c>
      <c r="U528" s="825">
        <f t="shared" si="192"/>
        <v>0</v>
      </c>
      <c r="V528" s="825">
        <f t="shared" si="186"/>
        <v>4.5</v>
      </c>
      <c r="W528" s="827">
        <f t="shared" si="186"/>
        <v>0</v>
      </c>
      <c r="X528" s="827">
        <f t="shared" si="186"/>
        <v>0</v>
      </c>
      <c r="Y528" s="824">
        <f t="shared" si="186"/>
        <v>652.5</v>
      </c>
      <c r="Z528" s="838">
        <f t="shared" si="183"/>
        <v>31</v>
      </c>
      <c r="AA528" s="895" t="str">
        <f t="shared" si="180"/>
        <v>Thịt nạc</v>
      </c>
      <c r="AB528" s="844" t="str">
        <f t="shared" si="180"/>
        <v>quả</v>
      </c>
      <c r="AC528" s="845">
        <f t="shared" si="180"/>
        <v>150</v>
      </c>
      <c r="AD528" s="858">
        <f t="shared" si="180"/>
        <v>145</v>
      </c>
      <c r="AE528" s="832">
        <f t="shared" si="188"/>
        <v>0</v>
      </c>
      <c r="AF528" s="832">
        <f t="shared" si="188"/>
        <v>0</v>
      </c>
      <c r="AG528" s="832">
        <f t="shared" si="188"/>
        <v>0</v>
      </c>
      <c r="AH528" s="832">
        <f t="shared" si="188"/>
        <v>0</v>
      </c>
      <c r="AI528" s="824">
        <f t="shared" si="181"/>
        <v>0</v>
      </c>
      <c r="AJ528" s="879">
        <f t="shared" si="189"/>
        <v>0</v>
      </c>
      <c r="AK528" s="879">
        <f t="shared" si="189"/>
        <v>4.5</v>
      </c>
      <c r="AL528" s="879">
        <f t="shared" si="189"/>
        <v>0</v>
      </c>
      <c r="AM528" s="879">
        <f t="shared" si="190"/>
        <v>0</v>
      </c>
      <c r="AN528" s="849">
        <f t="shared" si="191"/>
        <v>652.5</v>
      </c>
      <c r="AO528" s="825">
        <f t="shared" si="178"/>
        <v>0</v>
      </c>
      <c r="AP528" s="825">
        <f t="shared" si="178"/>
        <v>4.5</v>
      </c>
      <c r="AQ528" s="825">
        <f t="shared" si="178"/>
        <v>0</v>
      </c>
      <c r="AR528" s="825">
        <f t="shared" si="178"/>
        <v>0</v>
      </c>
      <c r="AS528" s="825">
        <f t="shared" si="178"/>
        <v>652.5</v>
      </c>
      <c r="AT528" s="850">
        <f t="shared" si="184"/>
        <v>22.5</v>
      </c>
      <c r="AU528" s="922"/>
      <c r="AV528" s="861"/>
      <c r="AW528" s="861"/>
      <c r="AX528" s="861"/>
      <c r="AY528" s="861"/>
      <c r="AZ528" s="851"/>
    </row>
    <row r="529" spans="1:52" ht="13.5" customHeight="1">
      <c r="A529" s="838">
        <f t="shared" si="182"/>
        <v>32</v>
      </c>
      <c r="B529" s="1043" t="s">
        <v>899</v>
      </c>
      <c r="C529" s="817" t="s">
        <v>66</v>
      </c>
      <c r="D529" s="839">
        <v>100</v>
      </c>
      <c r="E529" s="852">
        <v>100</v>
      </c>
      <c r="F529" s="825"/>
      <c r="G529" s="854"/>
      <c r="H529" s="923"/>
      <c r="I529" s="863"/>
      <c r="J529" s="824">
        <f t="shared" si="173"/>
        <v>0</v>
      </c>
      <c r="K529" s="825"/>
      <c r="L529" s="853">
        <v>5</v>
      </c>
      <c r="M529" s="827"/>
      <c r="N529" s="827"/>
      <c r="O529" s="824">
        <f t="shared" si="185"/>
        <v>500</v>
      </c>
      <c r="P529" s="865"/>
      <c r="Q529" s="853"/>
      <c r="R529" s="877"/>
      <c r="S529" s="827"/>
      <c r="T529" s="846">
        <f t="shared" si="174"/>
        <v>0</v>
      </c>
      <c r="U529" s="825">
        <f t="shared" si="192"/>
        <v>0</v>
      </c>
      <c r="V529" s="825">
        <f t="shared" si="186"/>
        <v>5</v>
      </c>
      <c r="W529" s="827">
        <f t="shared" si="186"/>
        <v>0</v>
      </c>
      <c r="X529" s="827">
        <f t="shared" si="186"/>
        <v>0</v>
      </c>
      <c r="Y529" s="824">
        <f t="shared" si="186"/>
        <v>500</v>
      </c>
      <c r="Z529" s="838">
        <f t="shared" si="183"/>
        <v>32</v>
      </c>
      <c r="AA529" s="895" t="str">
        <f t="shared" si="180"/>
        <v>Chả hải sản</v>
      </c>
      <c r="AB529" s="844" t="str">
        <f t="shared" si="180"/>
        <v>kg</v>
      </c>
      <c r="AC529" s="845">
        <f t="shared" si="180"/>
        <v>100</v>
      </c>
      <c r="AD529" s="858">
        <f t="shared" si="180"/>
        <v>100</v>
      </c>
      <c r="AE529" s="832">
        <f t="shared" si="188"/>
        <v>0</v>
      </c>
      <c r="AF529" s="832">
        <f t="shared" si="188"/>
        <v>0</v>
      </c>
      <c r="AG529" s="832">
        <f t="shared" si="188"/>
        <v>0</v>
      </c>
      <c r="AH529" s="832">
        <f t="shared" si="188"/>
        <v>0</v>
      </c>
      <c r="AI529" s="824">
        <f t="shared" si="181"/>
        <v>0</v>
      </c>
      <c r="AJ529" s="879">
        <f t="shared" si="189"/>
        <v>0</v>
      </c>
      <c r="AK529" s="879">
        <f t="shared" si="189"/>
        <v>5</v>
      </c>
      <c r="AL529" s="879">
        <f t="shared" si="189"/>
        <v>0</v>
      </c>
      <c r="AM529" s="879">
        <f t="shared" si="190"/>
        <v>0</v>
      </c>
      <c r="AN529" s="849">
        <f t="shared" si="191"/>
        <v>500</v>
      </c>
      <c r="AO529" s="825">
        <f t="shared" si="178"/>
        <v>0</v>
      </c>
      <c r="AP529" s="825">
        <f t="shared" si="178"/>
        <v>5</v>
      </c>
      <c r="AQ529" s="825">
        <f t="shared" si="178"/>
        <v>0</v>
      </c>
      <c r="AR529" s="825">
        <f t="shared" si="178"/>
        <v>0</v>
      </c>
      <c r="AS529" s="825">
        <f t="shared" si="178"/>
        <v>500</v>
      </c>
      <c r="AT529" s="850">
        <f t="shared" si="184"/>
        <v>0</v>
      </c>
      <c r="AU529" s="922"/>
      <c r="AV529" s="861"/>
      <c r="AW529" s="861"/>
      <c r="AX529" s="861"/>
      <c r="AY529" s="861"/>
      <c r="AZ529" s="851"/>
    </row>
    <row r="530" spans="1:52" ht="13.5" customHeight="1">
      <c r="A530" s="838">
        <f t="shared" si="182"/>
        <v>33</v>
      </c>
      <c r="B530" s="1043" t="s">
        <v>171</v>
      </c>
      <c r="C530" s="817" t="s">
        <v>66</v>
      </c>
      <c r="D530" s="839">
        <v>220</v>
      </c>
      <c r="E530" s="852">
        <v>220</v>
      </c>
      <c r="F530" s="825"/>
      <c r="G530" s="909" t="s">
        <v>900</v>
      </c>
      <c r="H530" s="827"/>
      <c r="I530" s="842"/>
      <c r="J530" s="824">
        <f t="shared" si="173"/>
        <v>0</v>
      </c>
      <c r="K530" s="825"/>
      <c r="L530" s="853"/>
      <c r="M530" s="827"/>
      <c r="N530" s="827"/>
      <c r="O530" s="824">
        <f t="shared" si="185"/>
        <v>0</v>
      </c>
      <c r="P530" s="865"/>
      <c r="Q530" s="853">
        <v>2.5</v>
      </c>
      <c r="R530" s="877"/>
      <c r="S530" s="827"/>
      <c r="T530" s="846">
        <f t="shared" si="174"/>
        <v>550</v>
      </c>
      <c r="U530" s="825">
        <f t="shared" si="192"/>
        <v>0</v>
      </c>
      <c r="V530" s="825">
        <f t="shared" si="186"/>
        <v>2.5</v>
      </c>
      <c r="W530" s="827">
        <f t="shared" si="186"/>
        <v>0</v>
      </c>
      <c r="X530" s="827">
        <f t="shared" si="186"/>
        <v>0</v>
      </c>
      <c r="Y530" s="824">
        <f t="shared" si="186"/>
        <v>550</v>
      </c>
      <c r="Z530" s="838">
        <f t="shared" si="183"/>
        <v>33</v>
      </c>
      <c r="AA530" s="895" t="str">
        <f t="shared" si="180"/>
        <v>Thịt me</v>
      </c>
      <c r="AB530" s="844" t="str">
        <f t="shared" si="180"/>
        <v>kg</v>
      </c>
      <c r="AC530" s="845">
        <f t="shared" si="180"/>
        <v>220</v>
      </c>
      <c r="AD530" s="858">
        <f t="shared" si="180"/>
        <v>220</v>
      </c>
      <c r="AE530" s="832">
        <f t="shared" si="188"/>
        <v>0</v>
      </c>
      <c r="AF530" s="832">
        <f t="shared" si="188"/>
        <v>0</v>
      </c>
      <c r="AG530" s="832">
        <f t="shared" si="188"/>
        <v>0</v>
      </c>
      <c r="AH530" s="832">
        <f t="shared" si="188"/>
        <v>0</v>
      </c>
      <c r="AI530" s="824">
        <f t="shared" si="181"/>
        <v>0</v>
      </c>
      <c r="AJ530" s="879">
        <f t="shared" si="189"/>
        <v>0</v>
      </c>
      <c r="AK530" s="879">
        <f t="shared" si="189"/>
        <v>2.5</v>
      </c>
      <c r="AL530" s="879">
        <f t="shared" si="189"/>
        <v>0</v>
      </c>
      <c r="AM530" s="879">
        <f t="shared" si="190"/>
        <v>0</v>
      </c>
      <c r="AN530" s="849">
        <f t="shared" si="191"/>
        <v>550</v>
      </c>
      <c r="AO530" s="825">
        <f t="shared" si="178"/>
        <v>0</v>
      </c>
      <c r="AP530" s="825">
        <f t="shared" si="178"/>
        <v>2.5</v>
      </c>
      <c r="AQ530" s="825">
        <f t="shared" si="178"/>
        <v>0</v>
      </c>
      <c r="AR530" s="825">
        <f t="shared" si="178"/>
        <v>0</v>
      </c>
      <c r="AS530" s="825">
        <f t="shared" si="178"/>
        <v>550</v>
      </c>
      <c r="AT530" s="850">
        <f t="shared" si="184"/>
        <v>0</v>
      </c>
      <c r="AU530" s="922"/>
      <c r="AV530" s="861"/>
      <c r="AW530" s="861"/>
      <c r="AX530" s="861"/>
      <c r="AY530" s="861"/>
      <c r="AZ530" s="851"/>
    </row>
    <row r="531" spans="1:52" ht="13.5" customHeight="1">
      <c r="A531" s="838">
        <f t="shared" si="182"/>
        <v>34</v>
      </c>
      <c r="B531" s="1043" t="s">
        <v>889</v>
      </c>
      <c r="C531" s="817" t="s">
        <v>66</v>
      </c>
      <c r="D531" s="839">
        <v>45</v>
      </c>
      <c r="E531" s="852">
        <v>40</v>
      </c>
      <c r="F531" s="825"/>
      <c r="G531" s="909">
        <v>4</v>
      </c>
      <c r="H531" s="827"/>
      <c r="I531" s="842"/>
      <c r="J531" s="824">
        <f t="shared" si="173"/>
        <v>160</v>
      </c>
      <c r="K531" s="825"/>
      <c r="L531" s="825"/>
      <c r="M531" s="827"/>
      <c r="N531" s="827"/>
      <c r="O531" s="824">
        <f t="shared" si="185"/>
        <v>0</v>
      </c>
      <c r="P531" s="865"/>
      <c r="Q531" s="853">
        <v>4.5</v>
      </c>
      <c r="R531" s="877"/>
      <c r="S531" s="827"/>
      <c r="T531" s="846">
        <f t="shared" si="174"/>
        <v>180</v>
      </c>
      <c r="U531" s="825">
        <f t="shared" si="192"/>
        <v>0</v>
      </c>
      <c r="V531" s="825">
        <f t="shared" si="186"/>
        <v>8.5</v>
      </c>
      <c r="W531" s="827">
        <f t="shared" si="186"/>
        <v>0</v>
      </c>
      <c r="X531" s="827">
        <f t="shared" si="186"/>
        <v>0</v>
      </c>
      <c r="Y531" s="824">
        <f t="shared" si="186"/>
        <v>340</v>
      </c>
      <c r="Z531" s="838">
        <f t="shared" si="183"/>
        <v>34</v>
      </c>
      <c r="AA531" s="895" t="str">
        <f t="shared" si="180"/>
        <v>Trứng</v>
      </c>
      <c r="AB531" s="844" t="str">
        <f t="shared" si="180"/>
        <v>kg</v>
      </c>
      <c r="AC531" s="845">
        <f t="shared" si="180"/>
        <v>45</v>
      </c>
      <c r="AD531" s="858">
        <f t="shared" si="180"/>
        <v>40</v>
      </c>
      <c r="AE531" s="832">
        <f t="shared" ref="AE531:AH543" si="193">AE449+AJ449-AO449</f>
        <v>0</v>
      </c>
      <c r="AF531" s="832">
        <f t="shared" si="193"/>
        <v>0</v>
      </c>
      <c r="AG531" s="832">
        <f t="shared" si="193"/>
        <v>0</v>
      </c>
      <c r="AH531" s="832">
        <f t="shared" si="193"/>
        <v>0</v>
      </c>
      <c r="AI531" s="824">
        <f t="shared" si="181"/>
        <v>0</v>
      </c>
      <c r="AJ531" s="879">
        <f t="shared" si="189"/>
        <v>0</v>
      </c>
      <c r="AK531" s="879">
        <f t="shared" si="189"/>
        <v>8.5</v>
      </c>
      <c r="AL531" s="879">
        <f t="shared" si="189"/>
        <v>0</v>
      </c>
      <c r="AM531" s="879">
        <f t="shared" si="190"/>
        <v>0</v>
      </c>
      <c r="AN531" s="849">
        <f t="shared" si="191"/>
        <v>340</v>
      </c>
      <c r="AO531" s="825">
        <f t="shared" si="178"/>
        <v>0</v>
      </c>
      <c r="AP531" s="825">
        <f t="shared" si="178"/>
        <v>8.5</v>
      </c>
      <c r="AQ531" s="825">
        <f t="shared" si="178"/>
        <v>0</v>
      </c>
      <c r="AR531" s="825">
        <f t="shared" si="178"/>
        <v>0</v>
      </c>
      <c r="AS531" s="825">
        <f t="shared" si="178"/>
        <v>340</v>
      </c>
      <c r="AT531" s="850">
        <f t="shared" si="184"/>
        <v>42.5</v>
      </c>
      <c r="AU531" s="922"/>
      <c r="AV531" s="861"/>
      <c r="AW531" s="861"/>
      <c r="AX531" s="861"/>
      <c r="AY531" s="861"/>
      <c r="AZ531" s="851"/>
    </row>
    <row r="532" spans="1:52" ht="13.5" customHeight="1">
      <c r="A532" s="838">
        <f t="shared" si="182"/>
        <v>35</v>
      </c>
      <c r="B532" s="1045" t="s">
        <v>3</v>
      </c>
      <c r="C532" s="817" t="s">
        <v>66</v>
      </c>
      <c r="D532" s="924">
        <v>15</v>
      </c>
      <c r="E532" s="898">
        <v>12</v>
      </c>
      <c r="F532" s="825"/>
      <c r="G532" s="872"/>
      <c r="H532" s="827"/>
      <c r="I532" s="842"/>
      <c r="J532" s="824">
        <f t="shared" si="173"/>
        <v>0</v>
      </c>
      <c r="K532" s="878"/>
      <c r="L532" s="853">
        <v>12</v>
      </c>
      <c r="M532" s="826"/>
      <c r="N532" s="827"/>
      <c r="O532" s="824">
        <f t="shared" si="185"/>
        <v>144</v>
      </c>
      <c r="P532" s="857"/>
      <c r="Q532" s="828"/>
      <c r="R532" s="925"/>
      <c r="S532" s="926"/>
      <c r="T532" s="846">
        <f t="shared" si="174"/>
        <v>0</v>
      </c>
      <c r="U532" s="825">
        <f t="shared" si="192"/>
        <v>0</v>
      </c>
      <c r="V532" s="828">
        <f t="shared" si="186"/>
        <v>12</v>
      </c>
      <c r="W532" s="827">
        <f t="shared" si="186"/>
        <v>0</v>
      </c>
      <c r="X532" s="827">
        <f t="shared" si="186"/>
        <v>0</v>
      </c>
      <c r="Y532" s="824">
        <f t="shared" si="186"/>
        <v>144</v>
      </c>
      <c r="Z532" s="838">
        <f t="shared" si="183"/>
        <v>35</v>
      </c>
      <c r="AA532" s="895" t="str">
        <f t="shared" si="180"/>
        <v>Đậu phụ</v>
      </c>
      <c r="AB532" s="844" t="str">
        <f t="shared" si="180"/>
        <v>kg</v>
      </c>
      <c r="AC532" s="845">
        <f t="shared" si="180"/>
        <v>15</v>
      </c>
      <c r="AD532" s="858">
        <f t="shared" si="180"/>
        <v>12</v>
      </c>
      <c r="AE532" s="832">
        <f t="shared" si="193"/>
        <v>0</v>
      </c>
      <c r="AF532" s="832">
        <f t="shared" si="193"/>
        <v>0</v>
      </c>
      <c r="AG532" s="832">
        <f t="shared" si="193"/>
        <v>0</v>
      </c>
      <c r="AH532" s="832">
        <f t="shared" si="193"/>
        <v>0</v>
      </c>
      <c r="AI532" s="824">
        <f t="shared" si="181"/>
        <v>0</v>
      </c>
      <c r="AJ532" s="879">
        <f t="shared" si="189"/>
        <v>0</v>
      </c>
      <c r="AK532" s="879">
        <f t="shared" si="189"/>
        <v>12</v>
      </c>
      <c r="AL532" s="879">
        <f t="shared" si="189"/>
        <v>0</v>
      </c>
      <c r="AM532" s="879">
        <f t="shared" si="190"/>
        <v>0</v>
      </c>
      <c r="AN532" s="849">
        <f t="shared" si="191"/>
        <v>144</v>
      </c>
      <c r="AO532" s="825">
        <f t="shared" si="178"/>
        <v>0</v>
      </c>
      <c r="AP532" s="825">
        <f t="shared" si="178"/>
        <v>12</v>
      </c>
      <c r="AQ532" s="825">
        <f t="shared" si="178"/>
        <v>0</v>
      </c>
      <c r="AR532" s="825">
        <f t="shared" si="178"/>
        <v>0</v>
      </c>
      <c r="AS532" s="825">
        <f t="shared" si="178"/>
        <v>144</v>
      </c>
      <c r="AT532" s="850">
        <f t="shared" si="184"/>
        <v>36</v>
      </c>
      <c r="AU532" s="922"/>
      <c r="AV532" s="861"/>
      <c r="AW532" s="861"/>
      <c r="AX532" s="861"/>
      <c r="AY532" s="861"/>
      <c r="AZ532" s="851"/>
    </row>
    <row r="533" spans="1:52" ht="13.5" customHeight="1">
      <c r="A533" s="838">
        <f t="shared" si="182"/>
        <v>36</v>
      </c>
      <c r="B533" s="1045" t="s">
        <v>157</v>
      </c>
      <c r="C533" s="817" t="s">
        <v>66</v>
      </c>
      <c r="D533" s="839">
        <v>140</v>
      </c>
      <c r="E533" s="852">
        <v>140</v>
      </c>
      <c r="F533" s="825"/>
      <c r="G533" s="872"/>
      <c r="H533" s="827"/>
      <c r="I533" s="842"/>
      <c r="J533" s="824">
        <f t="shared" si="173"/>
        <v>0</v>
      </c>
      <c r="K533" s="825"/>
      <c r="L533" s="853">
        <v>4.5</v>
      </c>
      <c r="M533" s="826"/>
      <c r="N533" s="827"/>
      <c r="O533" s="824">
        <f t="shared" si="185"/>
        <v>630</v>
      </c>
      <c r="P533" s="865"/>
      <c r="Q533" s="853"/>
      <c r="R533" s="925"/>
      <c r="S533" s="827"/>
      <c r="T533" s="846">
        <f t="shared" si="174"/>
        <v>0</v>
      </c>
      <c r="U533" s="825">
        <f t="shared" si="192"/>
        <v>0</v>
      </c>
      <c r="V533" s="825">
        <f t="shared" si="186"/>
        <v>4.5</v>
      </c>
      <c r="W533" s="827">
        <f t="shared" si="186"/>
        <v>0</v>
      </c>
      <c r="X533" s="827">
        <f t="shared" si="186"/>
        <v>0</v>
      </c>
      <c r="Y533" s="824">
        <f t="shared" si="186"/>
        <v>630</v>
      </c>
      <c r="Z533" s="838">
        <f t="shared" si="183"/>
        <v>36</v>
      </c>
      <c r="AA533" s="895" t="str">
        <f t="shared" si="180"/>
        <v>Tôm</v>
      </c>
      <c r="AB533" s="844" t="str">
        <f t="shared" si="180"/>
        <v>kg</v>
      </c>
      <c r="AC533" s="845">
        <f t="shared" si="180"/>
        <v>140</v>
      </c>
      <c r="AD533" s="858">
        <f t="shared" si="180"/>
        <v>140</v>
      </c>
      <c r="AE533" s="832">
        <f t="shared" si="193"/>
        <v>0</v>
      </c>
      <c r="AF533" s="832">
        <f t="shared" si="193"/>
        <v>0</v>
      </c>
      <c r="AG533" s="832">
        <f t="shared" si="193"/>
        <v>0</v>
      </c>
      <c r="AH533" s="832">
        <f t="shared" si="193"/>
        <v>0</v>
      </c>
      <c r="AI533" s="824">
        <f t="shared" si="181"/>
        <v>0</v>
      </c>
      <c r="AJ533" s="879">
        <f t="shared" si="189"/>
        <v>0</v>
      </c>
      <c r="AK533" s="879">
        <f t="shared" si="189"/>
        <v>4.5</v>
      </c>
      <c r="AL533" s="879">
        <f t="shared" si="189"/>
        <v>0</v>
      </c>
      <c r="AM533" s="879">
        <f t="shared" si="190"/>
        <v>0</v>
      </c>
      <c r="AN533" s="849">
        <f t="shared" si="191"/>
        <v>630</v>
      </c>
      <c r="AO533" s="825">
        <f t="shared" si="178"/>
        <v>0</v>
      </c>
      <c r="AP533" s="825">
        <f t="shared" si="178"/>
        <v>4.5</v>
      </c>
      <c r="AQ533" s="825">
        <f t="shared" si="178"/>
        <v>0</v>
      </c>
      <c r="AR533" s="825">
        <f t="shared" si="178"/>
        <v>0</v>
      </c>
      <c r="AS533" s="825">
        <f t="shared" si="178"/>
        <v>630</v>
      </c>
      <c r="AT533" s="850">
        <f t="shared" si="184"/>
        <v>0</v>
      </c>
      <c r="AU533" s="922"/>
      <c r="AV533" s="861"/>
      <c r="AW533" s="861"/>
      <c r="AX533" s="861"/>
      <c r="AY533" s="861"/>
      <c r="AZ533" s="851"/>
    </row>
    <row r="534" spans="1:52" ht="13.5" customHeight="1">
      <c r="A534" s="838">
        <f t="shared" si="182"/>
        <v>37</v>
      </c>
      <c r="B534" s="1045" t="s">
        <v>174</v>
      </c>
      <c r="C534" s="817" t="s">
        <v>66</v>
      </c>
      <c r="D534" s="839">
        <v>39</v>
      </c>
      <c r="E534" s="852">
        <v>39</v>
      </c>
      <c r="F534" s="825"/>
      <c r="G534" s="872"/>
      <c r="H534" s="827"/>
      <c r="I534" s="842"/>
      <c r="J534" s="824">
        <f t="shared" si="173"/>
        <v>0</v>
      </c>
      <c r="K534" s="825"/>
      <c r="L534" s="853"/>
      <c r="M534" s="826"/>
      <c r="N534" s="827"/>
      <c r="O534" s="824">
        <f t="shared" si="185"/>
        <v>0</v>
      </c>
      <c r="P534" s="865"/>
      <c r="Q534" s="853">
        <v>9</v>
      </c>
      <c r="R534" s="925"/>
      <c r="S534" s="827"/>
      <c r="T534" s="846">
        <f t="shared" si="174"/>
        <v>351</v>
      </c>
      <c r="U534" s="825">
        <f t="shared" si="192"/>
        <v>0</v>
      </c>
      <c r="V534" s="828">
        <f t="shared" si="186"/>
        <v>9</v>
      </c>
      <c r="W534" s="827">
        <f t="shared" si="186"/>
        <v>0</v>
      </c>
      <c r="X534" s="827">
        <f t="shared" si="186"/>
        <v>0</v>
      </c>
      <c r="Y534" s="824">
        <f t="shared" si="186"/>
        <v>351</v>
      </c>
      <c r="Z534" s="838">
        <f t="shared" si="183"/>
        <v>37</v>
      </c>
      <c r="AA534" s="895" t="str">
        <f t="shared" si="180"/>
        <v>Cá sòng</v>
      </c>
      <c r="AB534" s="844" t="str">
        <f t="shared" si="180"/>
        <v>kg</v>
      </c>
      <c r="AC534" s="845">
        <f t="shared" si="180"/>
        <v>39</v>
      </c>
      <c r="AD534" s="858">
        <f t="shared" si="180"/>
        <v>39</v>
      </c>
      <c r="AE534" s="832">
        <f t="shared" si="193"/>
        <v>0</v>
      </c>
      <c r="AF534" s="832">
        <f t="shared" si="193"/>
        <v>0</v>
      </c>
      <c r="AG534" s="832">
        <f t="shared" si="193"/>
        <v>0</v>
      </c>
      <c r="AH534" s="832">
        <f t="shared" si="193"/>
        <v>0</v>
      </c>
      <c r="AI534" s="824">
        <f t="shared" si="181"/>
        <v>0</v>
      </c>
      <c r="AJ534" s="879">
        <f t="shared" si="189"/>
        <v>0</v>
      </c>
      <c r="AK534" s="879">
        <f t="shared" si="189"/>
        <v>9</v>
      </c>
      <c r="AL534" s="879">
        <f t="shared" si="189"/>
        <v>0</v>
      </c>
      <c r="AM534" s="879">
        <f t="shared" si="190"/>
        <v>0</v>
      </c>
      <c r="AN534" s="849">
        <f t="shared" si="191"/>
        <v>351</v>
      </c>
      <c r="AO534" s="825">
        <f t="shared" si="178"/>
        <v>0</v>
      </c>
      <c r="AP534" s="825">
        <f t="shared" si="178"/>
        <v>9</v>
      </c>
      <c r="AQ534" s="825">
        <f t="shared" si="178"/>
        <v>0</v>
      </c>
      <c r="AR534" s="825">
        <f t="shared" si="178"/>
        <v>0</v>
      </c>
      <c r="AS534" s="825">
        <f t="shared" si="178"/>
        <v>351</v>
      </c>
      <c r="AT534" s="850">
        <f t="shared" si="184"/>
        <v>0</v>
      </c>
      <c r="AU534" s="1502" t="s">
        <v>855</v>
      </c>
      <c r="AV534" s="1503"/>
      <c r="AW534" s="1503"/>
      <c r="AX534" s="1503"/>
      <c r="AY534" s="1503"/>
      <c r="AZ534" s="927"/>
    </row>
    <row r="535" spans="1:52" ht="13.5" customHeight="1">
      <c r="A535" s="838">
        <f t="shared" si="182"/>
        <v>38</v>
      </c>
      <c r="B535" s="1045" t="s">
        <v>890</v>
      </c>
      <c r="C535" s="817" t="s">
        <v>66</v>
      </c>
      <c r="D535" s="839">
        <v>9</v>
      </c>
      <c r="E535" s="852">
        <v>9</v>
      </c>
      <c r="F535" s="866"/>
      <c r="G535" s="872"/>
      <c r="H535" s="928"/>
      <c r="I535" s="842"/>
      <c r="J535" s="824">
        <f t="shared" si="173"/>
        <v>0</v>
      </c>
      <c r="K535" s="825"/>
      <c r="L535" s="828"/>
      <c r="M535" s="826">
        <v>17</v>
      </c>
      <c r="N535" s="827"/>
      <c r="O535" s="824">
        <f t="shared" si="185"/>
        <v>153</v>
      </c>
      <c r="P535" s="857"/>
      <c r="Q535" s="828"/>
      <c r="R535" s="925"/>
      <c r="S535" s="827"/>
      <c r="T535" s="846">
        <f t="shared" si="174"/>
        <v>0</v>
      </c>
      <c r="U535" s="825">
        <f t="shared" si="192"/>
        <v>0</v>
      </c>
      <c r="V535" s="828">
        <f t="shared" si="186"/>
        <v>0</v>
      </c>
      <c r="W535" s="827">
        <f t="shared" si="186"/>
        <v>17</v>
      </c>
      <c r="X535" s="827">
        <f t="shared" si="186"/>
        <v>0</v>
      </c>
      <c r="Y535" s="824">
        <f t="shared" si="186"/>
        <v>153</v>
      </c>
      <c r="Z535" s="838">
        <f t="shared" si="183"/>
        <v>38</v>
      </c>
      <c r="AA535" s="895" t="str">
        <f t="shared" si="180"/>
        <v xml:space="preserve">Chuối </v>
      </c>
      <c r="AB535" s="844" t="str">
        <f t="shared" si="180"/>
        <v>kg</v>
      </c>
      <c r="AC535" s="845">
        <f t="shared" si="180"/>
        <v>9</v>
      </c>
      <c r="AD535" s="858">
        <f t="shared" si="180"/>
        <v>9</v>
      </c>
      <c r="AE535" s="832">
        <f t="shared" si="193"/>
        <v>0</v>
      </c>
      <c r="AF535" s="832">
        <f t="shared" si="193"/>
        <v>0</v>
      </c>
      <c r="AG535" s="832">
        <f t="shared" si="193"/>
        <v>0</v>
      </c>
      <c r="AH535" s="832">
        <f t="shared" si="193"/>
        <v>0</v>
      </c>
      <c r="AI535" s="824">
        <f t="shared" si="181"/>
        <v>0</v>
      </c>
      <c r="AJ535" s="879">
        <f t="shared" si="189"/>
        <v>0</v>
      </c>
      <c r="AK535" s="879">
        <f t="shared" si="189"/>
        <v>0</v>
      </c>
      <c r="AL535" s="879">
        <f t="shared" si="189"/>
        <v>17</v>
      </c>
      <c r="AM535" s="879">
        <f t="shared" si="190"/>
        <v>0</v>
      </c>
      <c r="AN535" s="849">
        <f t="shared" si="191"/>
        <v>153</v>
      </c>
      <c r="AO535" s="825">
        <f t="shared" si="178"/>
        <v>0</v>
      </c>
      <c r="AP535" s="825">
        <f t="shared" si="178"/>
        <v>0</v>
      </c>
      <c r="AQ535" s="825">
        <f t="shared" si="178"/>
        <v>17</v>
      </c>
      <c r="AR535" s="825">
        <f t="shared" si="178"/>
        <v>0</v>
      </c>
      <c r="AS535" s="825">
        <f t="shared" si="178"/>
        <v>153</v>
      </c>
      <c r="AT535" s="850">
        <f t="shared" si="184"/>
        <v>0</v>
      </c>
      <c r="AU535" s="929" t="s">
        <v>811</v>
      </c>
      <c r="AV535" s="930"/>
      <c r="AW535" s="1504">
        <v>0.74</v>
      </c>
      <c r="AX535" s="1504"/>
      <c r="AY535" s="930"/>
      <c r="AZ535" s="862" t="s">
        <v>70</v>
      </c>
    </row>
    <row r="536" spans="1:52" ht="13.5" customHeight="1">
      <c r="A536" s="838">
        <f t="shared" si="182"/>
        <v>39</v>
      </c>
      <c r="B536" s="1045" t="s">
        <v>896</v>
      </c>
      <c r="C536" s="817" t="s">
        <v>786</v>
      </c>
      <c r="D536" s="839">
        <v>10</v>
      </c>
      <c r="E536" s="852">
        <v>10</v>
      </c>
      <c r="F536" s="825"/>
      <c r="G536" s="872"/>
      <c r="H536" s="827"/>
      <c r="I536" s="842"/>
      <c r="J536" s="824">
        <f t="shared" si="173"/>
        <v>0</v>
      </c>
      <c r="K536" s="878"/>
      <c r="L536" s="853"/>
      <c r="M536" s="826"/>
      <c r="N536" s="827"/>
      <c r="O536" s="824">
        <f t="shared" si="185"/>
        <v>0</v>
      </c>
      <c r="P536" s="857"/>
      <c r="Q536" s="828"/>
      <c r="R536" s="877"/>
      <c r="S536" s="827"/>
      <c r="T536" s="846">
        <f t="shared" si="174"/>
        <v>0</v>
      </c>
      <c r="U536" s="878">
        <f t="shared" si="192"/>
        <v>0</v>
      </c>
      <c r="V536" s="825">
        <f t="shared" si="186"/>
        <v>0</v>
      </c>
      <c r="W536" s="827">
        <f t="shared" si="186"/>
        <v>0</v>
      </c>
      <c r="X536" s="827">
        <f t="shared" si="186"/>
        <v>0</v>
      </c>
      <c r="Y536" s="824">
        <f t="shared" si="186"/>
        <v>0</v>
      </c>
      <c r="Z536" s="838">
        <f t="shared" si="183"/>
        <v>39</v>
      </c>
      <c r="AA536" s="895" t="str">
        <f t="shared" si="180"/>
        <v>Rau canh</v>
      </c>
      <c r="AB536" s="844" t="str">
        <f t="shared" si="180"/>
        <v>quả</v>
      </c>
      <c r="AC536" s="845">
        <f t="shared" si="180"/>
        <v>10</v>
      </c>
      <c r="AD536" s="858">
        <f t="shared" si="180"/>
        <v>10</v>
      </c>
      <c r="AE536" s="832">
        <f t="shared" si="193"/>
        <v>0</v>
      </c>
      <c r="AF536" s="832">
        <f t="shared" si="193"/>
        <v>0</v>
      </c>
      <c r="AG536" s="832">
        <f t="shared" si="193"/>
        <v>0</v>
      </c>
      <c r="AH536" s="832">
        <f t="shared" si="193"/>
        <v>0</v>
      </c>
      <c r="AI536" s="824">
        <f t="shared" si="181"/>
        <v>0</v>
      </c>
      <c r="AJ536" s="879">
        <f t="shared" si="189"/>
        <v>0</v>
      </c>
      <c r="AK536" s="879">
        <f t="shared" si="189"/>
        <v>0</v>
      </c>
      <c r="AL536" s="879">
        <f t="shared" si="189"/>
        <v>0</v>
      </c>
      <c r="AM536" s="879">
        <f t="shared" si="190"/>
        <v>0</v>
      </c>
      <c r="AN536" s="849">
        <f t="shared" si="191"/>
        <v>0</v>
      </c>
      <c r="AO536" s="825">
        <f t="shared" si="178"/>
        <v>0</v>
      </c>
      <c r="AP536" s="825">
        <f t="shared" si="178"/>
        <v>0</v>
      </c>
      <c r="AQ536" s="825">
        <f t="shared" si="178"/>
        <v>0</v>
      </c>
      <c r="AR536" s="825">
        <f t="shared" si="178"/>
        <v>0</v>
      </c>
      <c r="AS536" s="825">
        <f t="shared" si="178"/>
        <v>0</v>
      </c>
      <c r="AT536" s="850">
        <f t="shared" si="184"/>
        <v>0</v>
      </c>
      <c r="AU536" s="932" t="s">
        <v>856</v>
      </c>
      <c r="AV536" s="933">
        <f>AV501</f>
        <v>115</v>
      </c>
      <c r="AW536" s="934" t="s">
        <v>27</v>
      </c>
      <c r="AX536" s="935">
        <v>0.16</v>
      </c>
      <c r="AY536" s="936" t="s">
        <v>29</v>
      </c>
      <c r="AZ536" s="937">
        <f>AV536*AX536</f>
        <v>18.400000000000002</v>
      </c>
    </row>
    <row r="537" spans="1:52" ht="13.5" customHeight="1">
      <c r="A537" s="838">
        <f t="shared" si="182"/>
        <v>40</v>
      </c>
      <c r="B537" s="1045" t="s">
        <v>892</v>
      </c>
      <c r="C537" s="817" t="s">
        <v>66</v>
      </c>
      <c r="D537" s="839">
        <v>10</v>
      </c>
      <c r="E537" s="852">
        <v>7</v>
      </c>
      <c r="F537" s="825"/>
      <c r="G537" s="854"/>
      <c r="H537" s="827"/>
      <c r="I537" s="842"/>
      <c r="J537" s="824">
        <f t="shared" si="173"/>
        <v>0</v>
      </c>
      <c r="K537" s="825"/>
      <c r="L537" s="825"/>
      <c r="M537" s="827"/>
      <c r="N537" s="827"/>
      <c r="O537" s="824">
        <f t="shared" si="185"/>
        <v>0</v>
      </c>
      <c r="P537" s="865"/>
      <c r="Q537" s="825"/>
      <c r="R537" s="877">
        <v>40</v>
      </c>
      <c r="S537" s="827"/>
      <c r="T537" s="846">
        <f t="shared" si="174"/>
        <v>280</v>
      </c>
      <c r="U537" s="825">
        <f t="shared" si="192"/>
        <v>0</v>
      </c>
      <c r="V537" s="825">
        <f t="shared" si="186"/>
        <v>0</v>
      </c>
      <c r="W537" s="827">
        <f t="shared" si="186"/>
        <v>40</v>
      </c>
      <c r="X537" s="827">
        <f t="shared" si="186"/>
        <v>0</v>
      </c>
      <c r="Y537" s="824">
        <f>SUM(J537,O537,T537)</f>
        <v>280</v>
      </c>
      <c r="Z537" s="838">
        <f t="shared" si="183"/>
        <v>40</v>
      </c>
      <c r="AA537" s="895" t="str">
        <f t="shared" si="180"/>
        <v>Bính xanh</v>
      </c>
      <c r="AB537" s="844" t="str">
        <f t="shared" si="180"/>
        <v>kg</v>
      </c>
      <c r="AC537" s="845">
        <f t="shared" si="180"/>
        <v>10</v>
      </c>
      <c r="AD537" s="858">
        <f t="shared" si="180"/>
        <v>7</v>
      </c>
      <c r="AE537" s="832">
        <f t="shared" si="193"/>
        <v>0</v>
      </c>
      <c r="AF537" s="832">
        <f t="shared" si="193"/>
        <v>0</v>
      </c>
      <c r="AG537" s="832">
        <f t="shared" si="193"/>
        <v>0</v>
      </c>
      <c r="AH537" s="832">
        <f t="shared" si="193"/>
        <v>0</v>
      </c>
      <c r="AI537" s="824">
        <f t="shared" si="181"/>
        <v>0</v>
      </c>
      <c r="AJ537" s="879">
        <f t="shared" si="189"/>
        <v>0</v>
      </c>
      <c r="AK537" s="879">
        <f t="shared" si="189"/>
        <v>0</v>
      </c>
      <c r="AL537" s="879">
        <f t="shared" si="189"/>
        <v>40</v>
      </c>
      <c r="AM537" s="879">
        <f t="shared" si="190"/>
        <v>0</v>
      </c>
      <c r="AN537" s="849">
        <f t="shared" si="191"/>
        <v>280</v>
      </c>
      <c r="AO537" s="825">
        <f t="shared" si="178"/>
        <v>0</v>
      </c>
      <c r="AP537" s="825">
        <f t="shared" si="178"/>
        <v>0</v>
      </c>
      <c r="AQ537" s="825">
        <f t="shared" si="178"/>
        <v>40</v>
      </c>
      <c r="AR537" s="825">
        <f t="shared" si="178"/>
        <v>0</v>
      </c>
      <c r="AS537" s="825">
        <f t="shared" si="178"/>
        <v>280</v>
      </c>
      <c r="AT537" s="850">
        <f t="shared" si="184"/>
        <v>120</v>
      </c>
      <c r="AU537" s="932" t="s">
        <v>857</v>
      </c>
      <c r="AV537" s="933">
        <f>AV502</f>
        <v>115</v>
      </c>
      <c r="AW537" s="934" t="s">
        <v>27</v>
      </c>
      <c r="AX537" s="935">
        <v>0.26</v>
      </c>
      <c r="AY537" s="936" t="s">
        <v>29</v>
      </c>
      <c r="AZ537" s="937">
        <f>AV537*AX537</f>
        <v>29.900000000000002</v>
      </c>
    </row>
    <row r="538" spans="1:52" ht="13.5" customHeight="1">
      <c r="A538" s="838">
        <f t="shared" si="182"/>
        <v>41</v>
      </c>
      <c r="B538" s="1045" t="s">
        <v>17</v>
      </c>
      <c r="C538" s="817" t="s">
        <v>66</v>
      </c>
      <c r="D538" s="938">
        <v>5</v>
      </c>
      <c r="E538" s="939">
        <v>5</v>
      </c>
      <c r="F538" s="825"/>
      <c r="G538" s="872"/>
      <c r="H538" s="827"/>
      <c r="I538" s="842"/>
      <c r="J538" s="824">
        <f t="shared" si="173"/>
        <v>0</v>
      </c>
      <c r="K538" s="825"/>
      <c r="L538" s="828"/>
      <c r="M538" s="827">
        <v>38</v>
      </c>
      <c r="N538" s="827"/>
      <c r="O538" s="824">
        <f t="shared" si="185"/>
        <v>190</v>
      </c>
      <c r="P538" s="820"/>
      <c r="Q538" s="828"/>
      <c r="R538" s="925"/>
      <c r="S538" s="827"/>
      <c r="T538" s="846">
        <f t="shared" si="174"/>
        <v>0</v>
      </c>
      <c r="U538" s="825">
        <f t="shared" si="192"/>
        <v>0</v>
      </c>
      <c r="V538" s="828">
        <f t="shared" si="186"/>
        <v>0</v>
      </c>
      <c r="W538" s="827">
        <f t="shared" si="186"/>
        <v>38</v>
      </c>
      <c r="X538" s="827">
        <f t="shared" si="186"/>
        <v>0</v>
      </c>
      <c r="Y538" s="824">
        <f t="shared" si="186"/>
        <v>190</v>
      </c>
      <c r="Z538" s="838">
        <f t="shared" si="183"/>
        <v>41</v>
      </c>
      <c r="AA538" s="895" t="str">
        <f t="shared" si="180"/>
        <v>Rau muống</v>
      </c>
      <c r="AB538" s="844" t="str">
        <f t="shared" si="180"/>
        <v>kg</v>
      </c>
      <c r="AC538" s="845">
        <f t="shared" si="180"/>
        <v>5</v>
      </c>
      <c r="AD538" s="858">
        <f t="shared" si="180"/>
        <v>5</v>
      </c>
      <c r="AE538" s="832">
        <f t="shared" si="193"/>
        <v>0</v>
      </c>
      <c r="AF538" s="832">
        <f t="shared" si="193"/>
        <v>0</v>
      </c>
      <c r="AG538" s="832">
        <f t="shared" si="193"/>
        <v>0</v>
      </c>
      <c r="AH538" s="832">
        <f t="shared" si="193"/>
        <v>0</v>
      </c>
      <c r="AI538" s="824">
        <f t="shared" si="181"/>
        <v>0</v>
      </c>
      <c r="AJ538" s="879">
        <f t="shared" si="189"/>
        <v>0</v>
      </c>
      <c r="AK538" s="879">
        <f t="shared" si="189"/>
        <v>0</v>
      </c>
      <c r="AL538" s="879">
        <f t="shared" si="189"/>
        <v>38</v>
      </c>
      <c r="AM538" s="879">
        <f t="shared" si="190"/>
        <v>0</v>
      </c>
      <c r="AN538" s="849">
        <f t="shared" si="191"/>
        <v>190</v>
      </c>
      <c r="AO538" s="825">
        <f t="shared" si="178"/>
        <v>0</v>
      </c>
      <c r="AP538" s="825">
        <f t="shared" si="178"/>
        <v>0</v>
      </c>
      <c r="AQ538" s="825">
        <f t="shared" si="178"/>
        <v>38</v>
      </c>
      <c r="AR538" s="825">
        <f t="shared" si="178"/>
        <v>0</v>
      </c>
      <c r="AS538" s="825">
        <f t="shared" si="178"/>
        <v>190</v>
      </c>
      <c r="AT538" s="850">
        <f t="shared" si="184"/>
        <v>0</v>
      </c>
      <c r="AU538" s="932" t="s">
        <v>858</v>
      </c>
      <c r="AV538" s="933">
        <f>AV503</f>
        <v>115</v>
      </c>
      <c r="AW538" s="934" t="s">
        <v>27</v>
      </c>
      <c r="AX538" s="935">
        <v>0.26</v>
      </c>
      <c r="AY538" s="936" t="s">
        <v>29</v>
      </c>
      <c r="AZ538" s="937">
        <f>AV538*AX538</f>
        <v>29.900000000000002</v>
      </c>
    </row>
    <row r="539" spans="1:52" ht="13.5" customHeight="1">
      <c r="A539" s="838">
        <f t="shared" si="182"/>
        <v>42</v>
      </c>
      <c r="B539" s="1045" t="s">
        <v>478</v>
      </c>
      <c r="C539" s="817" t="s">
        <v>66</v>
      </c>
      <c r="D539" s="839">
        <v>12</v>
      </c>
      <c r="E539" s="852">
        <v>12</v>
      </c>
      <c r="F539" s="828"/>
      <c r="G539" s="854"/>
      <c r="H539" s="827">
        <v>20</v>
      </c>
      <c r="I539" s="842"/>
      <c r="J539" s="824">
        <f t="shared" si="173"/>
        <v>240</v>
      </c>
      <c r="K539" s="825"/>
      <c r="L539" s="825"/>
      <c r="M539" s="940"/>
      <c r="N539" s="827"/>
      <c r="O539" s="824">
        <f t="shared" si="185"/>
        <v>0</v>
      </c>
      <c r="P539" s="865"/>
      <c r="Q539" s="825"/>
      <c r="R539" s="877"/>
      <c r="S539" s="827"/>
      <c r="T539" s="846">
        <f t="shared" si="174"/>
        <v>0</v>
      </c>
      <c r="U539" s="825">
        <f t="shared" si="192"/>
        <v>0</v>
      </c>
      <c r="V539" s="825">
        <f t="shared" si="186"/>
        <v>0</v>
      </c>
      <c r="W539" s="827">
        <f t="shared" si="186"/>
        <v>20</v>
      </c>
      <c r="X539" s="827">
        <f t="shared" si="186"/>
        <v>0</v>
      </c>
      <c r="Y539" s="824">
        <f t="shared" si="186"/>
        <v>240</v>
      </c>
      <c r="Z539" s="838">
        <f t="shared" si="183"/>
        <v>42</v>
      </c>
      <c r="AA539" s="895" t="str">
        <f t="shared" si="180"/>
        <v>Dưa cải</v>
      </c>
      <c r="AB539" s="844" t="str">
        <f t="shared" si="180"/>
        <v>kg</v>
      </c>
      <c r="AC539" s="845">
        <f t="shared" si="180"/>
        <v>12</v>
      </c>
      <c r="AD539" s="858">
        <f t="shared" si="180"/>
        <v>12</v>
      </c>
      <c r="AE539" s="832">
        <f t="shared" si="193"/>
        <v>0</v>
      </c>
      <c r="AF539" s="832">
        <f t="shared" si="193"/>
        <v>0</v>
      </c>
      <c r="AG539" s="832">
        <f t="shared" si="193"/>
        <v>0</v>
      </c>
      <c r="AH539" s="832">
        <f t="shared" si="193"/>
        <v>0</v>
      </c>
      <c r="AI539" s="824">
        <f t="shared" si="181"/>
        <v>0</v>
      </c>
      <c r="AJ539" s="879">
        <f t="shared" si="189"/>
        <v>0</v>
      </c>
      <c r="AK539" s="879">
        <f t="shared" si="189"/>
        <v>0</v>
      </c>
      <c r="AL539" s="879">
        <f t="shared" si="189"/>
        <v>20</v>
      </c>
      <c r="AM539" s="879">
        <f t="shared" si="190"/>
        <v>0</v>
      </c>
      <c r="AN539" s="849">
        <f t="shared" si="191"/>
        <v>240</v>
      </c>
      <c r="AO539" s="825">
        <f t="shared" si="178"/>
        <v>0</v>
      </c>
      <c r="AP539" s="825">
        <f t="shared" si="178"/>
        <v>0</v>
      </c>
      <c r="AQ539" s="825">
        <f t="shared" si="178"/>
        <v>20</v>
      </c>
      <c r="AR539" s="825">
        <f t="shared" si="178"/>
        <v>0</v>
      </c>
      <c r="AS539" s="825">
        <f t="shared" si="178"/>
        <v>240</v>
      </c>
      <c r="AT539" s="850">
        <f t="shared" si="184"/>
        <v>0</v>
      </c>
      <c r="AU539" s="929" t="s">
        <v>811</v>
      </c>
      <c r="AV539" s="930"/>
      <c r="AW539" s="1504">
        <v>0.68</v>
      </c>
      <c r="AX539" s="1504"/>
      <c r="AY539" s="930"/>
      <c r="AZ539" s="941" t="s">
        <v>70</v>
      </c>
    </row>
    <row r="540" spans="1:52" ht="13.5" customHeight="1">
      <c r="A540" s="838">
        <f t="shared" si="182"/>
        <v>43</v>
      </c>
      <c r="B540" s="1046" t="s">
        <v>60</v>
      </c>
      <c r="C540" s="817" t="s">
        <v>66</v>
      </c>
      <c r="D540" s="924">
        <v>20</v>
      </c>
      <c r="E540" s="898">
        <v>20</v>
      </c>
      <c r="F540" s="853"/>
      <c r="G540" s="909"/>
      <c r="H540" s="827"/>
      <c r="I540" s="842"/>
      <c r="J540" s="824">
        <f t="shared" si="173"/>
        <v>0</v>
      </c>
      <c r="K540" s="878"/>
      <c r="L540" s="828"/>
      <c r="M540" s="899">
        <v>1</v>
      </c>
      <c r="N540" s="827"/>
      <c r="O540" s="824">
        <f t="shared" si="185"/>
        <v>20</v>
      </c>
      <c r="P540" s="942"/>
      <c r="Q540" s="828"/>
      <c r="R540" s="877">
        <v>1</v>
      </c>
      <c r="S540" s="827"/>
      <c r="T540" s="846">
        <f t="shared" si="174"/>
        <v>20</v>
      </c>
      <c r="U540" s="878">
        <f t="shared" si="192"/>
        <v>0</v>
      </c>
      <c r="V540" s="828">
        <f t="shared" si="186"/>
        <v>0</v>
      </c>
      <c r="W540" s="827">
        <f t="shared" si="186"/>
        <v>2</v>
      </c>
      <c r="X540" s="827">
        <f t="shared" si="186"/>
        <v>0</v>
      </c>
      <c r="Y540" s="824">
        <f t="shared" si="186"/>
        <v>40</v>
      </c>
      <c r="Z540" s="838">
        <f t="shared" si="183"/>
        <v>43</v>
      </c>
      <c r="AA540" s="895" t="str">
        <f t="shared" si="180"/>
        <v>Cà chua</v>
      </c>
      <c r="AB540" s="844" t="str">
        <f t="shared" si="180"/>
        <v>kg</v>
      </c>
      <c r="AC540" s="845">
        <f t="shared" si="180"/>
        <v>20</v>
      </c>
      <c r="AD540" s="858">
        <f t="shared" si="180"/>
        <v>20</v>
      </c>
      <c r="AE540" s="832">
        <f t="shared" si="193"/>
        <v>0</v>
      </c>
      <c r="AF540" s="832">
        <f t="shared" si="193"/>
        <v>0</v>
      </c>
      <c r="AG540" s="832">
        <f t="shared" si="193"/>
        <v>0</v>
      </c>
      <c r="AH540" s="832">
        <f t="shared" si="193"/>
        <v>0</v>
      </c>
      <c r="AI540" s="824">
        <f t="shared" si="181"/>
        <v>0</v>
      </c>
      <c r="AJ540" s="879">
        <f t="shared" si="189"/>
        <v>0</v>
      </c>
      <c r="AK540" s="879">
        <f t="shared" si="189"/>
        <v>0</v>
      </c>
      <c r="AL540" s="879">
        <f t="shared" si="189"/>
        <v>2</v>
      </c>
      <c r="AM540" s="879">
        <f t="shared" si="190"/>
        <v>0</v>
      </c>
      <c r="AN540" s="849">
        <f t="shared" si="191"/>
        <v>40</v>
      </c>
      <c r="AO540" s="825">
        <f t="shared" si="178"/>
        <v>0</v>
      </c>
      <c r="AP540" s="825">
        <f t="shared" si="178"/>
        <v>0</v>
      </c>
      <c r="AQ540" s="825">
        <f t="shared" si="178"/>
        <v>2</v>
      </c>
      <c r="AR540" s="825">
        <f t="shared" si="178"/>
        <v>0</v>
      </c>
      <c r="AS540" s="825">
        <f t="shared" si="178"/>
        <v>40</v>
      </c>
      <c r="AT540" s="850">
        <f t="shared" si="184"/>
        <v>0</v>
      </c>
      <c r="AU540" s="932" t="s">
        <v>856</v>
      </c>
      <c r="AV540" s="868">
        <f>AV505</f>
        <v>13</v>
      </c>
      <c r="AW540" s="934" t="s">
        <v>27</v>
      </c>
      <c r="AX540" s="935">
        <v>0.16</v>
      </c>
      <c r="AY540" s="936" t="s">
        <v>29</v>
      </c>
      <c r="AZ540" s="937">
        <f>AV540*AX540</f>
        <v>2.08</v>
      </c>
    </row>
    <row r="541" spans="1:52" ht="13.5" customHeight="1">
      <c r="A541" s="838">
        <f t="shared" si="182"/>
        <v>44</v>
      </c>
      <c r="B541" s="1045" t="s">
        <v>61</v>
      </c>
      <c r="C541" s="817" t="s">
        <v>66</v>
      </c>
      <c r="D541" s="924">
        <v>20</v>
      </c>
      <c r="E541" s="898">
        <v>20</v>
      </c>
      <c r="F541" s="825"/>
      <c r="G541" s="872"/>
      <c r="H541" s="827">
        <v>1</v>
      </c>
      <c r="I541" s="842"/>
      <c r="J541" s="824">
        <f t="shared" si="173"/>
        <v>20</v>
      </c>
      <c r="K541" s="943"/>
      <c r="L541" s="828"/>
      <c r="M541" s="827">
        <v>1.1000000000000001</v>
      </c>
      <c r="N541" s="827"/>
      <c r="O541" s="824">
        <f t="shared" si="185"/>
        <v>22</v>
      </c>
      <c r="P541" s="942"/>
      <c r="Q541" s="828"/>
      <c r="R541" s="925">
        <v>1</v>
      </c>
      <c r="S541" s="827"/>
      <c r="T541" s="846">
        <f t="shared" ref="T541:T549" si="194">SUM(P541:S541)*$E541</f>
        <v>20</v>
      </c>
      <c r="U541" s="825">
        <f t="shared" si="192"/>
        <v>0</v>
      </c>
      <c r="V541" s="828">
        <f t="shared" si="186"/>
        <v>0</v>
      </c>
      <c r="W541" s="827">
        <f t="shared" si="186"/>
        <v>3.1</v>
      </c>
      <c r="X541" s="827">
        <f t="shared" si="186"/>
        <v>0</v>
      </c>
      <c r="Y541" s="824">
        <f t="shared" si="186"/>
        <v>62</v>
      </c>
      <c r="Z541" s="838">
        <f t="shared" si="183"/>
        <v>44</v>
      </c>
      <c r="AA541" s="895" t="str">
        <f t="shared" si="180"/>
        <v>Hành lá</v>
      </c>
      <c r="AB541" s="844" t="str">
        <f t="shared" si="180"/>
        <v>kg</v>
      </c>
      <c r="AC541" s="845">
        <f t="shared" si="180"/>
        <v>20</v>
      </c>
      <c r="AD541" s="858">
        <f t="shared" si="180"/>
        <v>20</v>
      </c>
      <c r="AE541" s="832">
        <f t="shared" si="193"/>
        <v>0</v>
      </c>
      <c r="AF541" s="832">
        <f t="shared" si="193"/>
        <v>0</v>
      </c>
      <c r="AG541" s="832">
        <f t="shared" si="193"/>
        <v>0</v>
      </c>
      <c r="AH541" s="832">
        <f t="shared" si="193"/>
        <v>0</v>
      </c>
      <c r="AI541" s="824">
        <f t="shared" si="181"/>
        <v>0</v>
      </c>
      <c r="AJ541" s="879">
        <f t="shared" si="189"/>
        <v>0</v>
      </c>
      <c r="AK541" s="879">
        <f t="shared" si="189"/>
        <v>0</v>
      </c>
      <c r="AL541" s="879">
        <f t="shared" si="189"/>
        <v>3.1</v>
      </c>
      <c r="AM541" s="879">
        <f t="shared" si="190"/>
        <v>0</v>
      </c>
      <c r="AN541" s="849">
        <f t="shared" si="191"/>
        <v>62</v>
      </c>
      <c r="AO541" s="825">
        <f t="shared" si="178"/>
        <v>0</v>
      </c>
      <c r="AP541" s="825">
        <f t="shared" si="178"/>
        <v>0</v>
      </c>
      <c r="AQ541" s="825">
        <f t="shared" si="178"/>
        <v>3.1</v>
      </c>
      <c r="AR541" s="825">
        <f t="shared" si="178"/>
        <v>0</v>
      </c>
      <c r="AS541" s="825">
        <f t="shared" si="178"/>
        <v>62</v>
      </c>
      <c r="AT541" s="850">
        <f t="shared" si="184"/>
        <v>0</v>
      </c>
      <c r="AU541" s="932" t="s">
        <v>857</v>
      </c>
      <c r="AV541" s="868">
        <f>AV506</f>
        <v>13</v>
      </c>
      <c r="AW541" s="934" t="s">
        <v>27</v>
      </c>
      <c r="AX541" s="935">
        <v>0.28999999999999998</v>
      </c>
      <c r="AY541" s="944" t="s">
        <v>29</v>
      </c>
      <c r="AZ541" s="945">
        <f>AV541*AX541</f>
        <v>3.7699999999999996</v>
      </c>
    </row>
    <row r="542" spans="1:52" ht="13.5" customHeight="1">
      <c r="A542" s="838">
        <f t="shared" si="182"/>
        <v>45</v>
      </c>
      <c r="B542" s="1047" t="s">
        <v>160</v>
      </c>
      <c r="C542" s="817" t="s">
        <v>66</v>
      </c>
      <c r="D542" s="924">
        <v>14</v>
      </c>
      <c r="E542" s="898">
        <v>12</v>
      </c>
      <c r="F542" s="828"/>
      <c r="G542" s="854"/>
      <c r="H542" s="827"/>
      <c r="I542" s="842"/>
      <c r="J542" s="824">
        <f t="shared" si="173"/>
        <v>0</v>
      </c>
      <c r="K542" s="878"/>
      <c r="L542" s="946"/>
      <c r="M542" s="899"/>
      <c r="N542" s="827"/>
      <c r="O542" s="824">
        <f t="shared" si="185"/>
        <v>0</v>
      </c>
      <c r="P542" s="878"/>
      <c r="Q542" s="828"/>
      <c r="R542" s="826">
        <v>2</v>
      </c>
      <c r="S542" s="827"/>
      <c r="T542" s="846">
        <f t="shared" si="194"/>
        <v>24</v>
      </c>
      <c r="U542" s="825">
        <f t="shared" si="192"/>
        <v>0</v>
      </c>
      <c r="V542" s="825">
        <f t="shared" si="186"/>
        <v>0</v>
      </c>
      <c r="W542" s="827">
        <f t="shared" si="186"/>
        <v>2</v>
      </c>
      <c r="X542" s="827">
        <f t="shared" si="186"/>
        <v>0</v>
      </c>
      <c r="Y542" s="824">
        <f t="shared" si="186"/>
        <v>24</v>
      </c>
      <c r="Z542" s="838">
        <f t="shared" si="183"/>
        <v>45</v>
      </c>
      <c r="AA542" s="895" t="str">
        <f t="shared" si="180"/>
        <v>Giá đậu</v>
      </c>
      <c r="AB542" s="844" t="str">
        <f t="shared" si="180"/>
        <v>kg</v>
      </c>
      <c r="AC542" s="845">
        <f t="shared" si="180"/>
        <v>14</v>
      </c>
      <c r="AD542" s="858">
        <f t="shared" si="180"/>
        <v>12</v>
      </c>
      <c r="AE542" s="832">
        <f t="shared" si="193"/>
        <v>0</v>
      </c>
      <c r="AF542" s="832">
        <f t="shared" si="193"/>
        <v>0</v>
      </c>
      <c r="AG542" s="832">
        <f t="shared" si="193"/>
        <v>0</v>
      </c>
      <c r="AH542" s="832">
        <f t="shared" si="193"/>
        <v>0</v>
      </c>
      <c r="AI542" s="824">
        <f t="shared" si="181"/>
        <v>0</v>
      </c>
      <c r="AJ542" s="879">
        <f t="shared" si="189"/>
        <v>0</v>
      </c>
      <c r="AK542" s="879">
        <f t="shared" si="189"/>
        <v>0</v>
      </c>
      <c r="AL542" s="879">
        <f t="shared" si="189"/>
        <v>2</v>
      </c>
      <c r="AM542" s="879">
        <f t="shared" si="190"/>
        <v>0</v>
      </c>
      <c r="AN542" s="849">
        <f t="shared" si="191"/>
        <v>24</v>
      </c>
      <c r="AO542" s="825">
        <f t="shared" si="178"/>
        <v>0</v>
      </c>
      <c r="AP542" s="825">
        <f t="shared" si="178"/>
        <v>0</v>
      </c>
      <c r="AQ542" s="825">
        <f t="shared" si="178"/>
        <v>2</v>
      </c>
      <c r="AR542" s="825">
        <f t="shared" si="178"/>
        <v>0</v>
      </c>
      <c r="AS542" s="825">
        <f t="shared" si="178"/>
        <v>24</v>
      </c>
      <c r="AT542" s="850">
        <f t="shared" si="184"/>
        <v>4</v>
      </c>
      <c r="AU542" s="932" t="s">
        <v>858</v>
      </c>
      <c r="AV542" s="868">
        <f>AV507</f>
        <v>13</v>
      </c>
      <c r="AW542" s="934" t="s">
        <v>27</v>
      </c>
      <c r="AX542" s="1048">
        <v>0.28999999999999998</v>
      </c>
      <c r="AY542" s="944" t="s">
        <v>29</v>
      </c>
      <c r="AZ542" s="945">
        <f>AV542*AX542</f>
        <v>3.7699999999999996</v>
      </c>
    </row>
    <row r="543" spans="1:52" ht="13.5" customHeight="1">
      <c r="A543" s="838">
        <f t="shared" si="182"/>
        <v>46</v>
      </c>
      <c r="B543" s="1046" t="s">
        <v>161</v>
      </c>
      <c r="C543" s="896" t="s">
        <v>389</v>
      </c>
      <c r="D543" s="897">
        <v>13</v>
      </c>
      <c r="E543" s="898">
        <v>13</v>
      </c>
      <c r="F543" s="884"/>
      <c r="G543" s="854"/>
      <c r="H543" s="885"/>
      <c r="I543" s="842"/>
      <c r="J543" s="824">
        <f t="shared" si="173"/>
        <v>0</v>
      </c>
      <c r="K543" s="828"/>
      <c r="L543" s="828"/>
      <c r="M543" s="899"/>
      <c r="N543" s="827"/>
      <c r="O543" s="824">
        <f t="shared" si="185"/>
        <v>0</v>
      </c>
      <c r="P543" s="900"/>
      <c r="Q543" s="828"/>
      <c r="R543" s="901"/>
      <c r="S543" s="827"/>
      <c r="T543" s="846">
        <f t="shared" si="194"/>
        <v>0</v>
      </c>
      <c r="U543" s="825">
        <f t="shared" si="192"/>
        <v>0</v>
      </c>
      <c r="V543" s="825">
        <f t="shared" si="186"/>
        <v>0</v>
      </c>
      <c r="W543" s="827">
        <f t="shared" si="186"/>
        <v>0</v>
      </c>
      <c r="X543" s="827">
        <f t="shared" si="186"/>
        <v>0</v>
      </c>
      <c r="Y543" s="824">
        <f t="shared" si="186"/>
        <v>0</v>
      </c>
      <c r="Z543" s="838">
        <f t="shared" si="183"/>
        <v>46</v>
      </c>
      <c r="AA543" s="895" t="str">
        <f t="shared" si="180"/>
        <v>Rau sống</v>
      </c>
      <c r="AB543" s="844" t="str">
        <f t="shared" si="180"/>
        <v>lít</v>
      </c>
      <c r="AC543" s="845">
        <f t="shared" si="180"/>
        <v>13</v>
      </c>
      <c r="AD543" s="858">
        <f t="shared" si="180"/>
        <v>13</v>
      </c>
      <c r="AE543" s="832">
        <f t="shared" si="193"/>
        <v>0</v>
      </c>
      <c r="AF543" s="832">
        <f t="shared" si="193"/>
        <v>0</v>
      </c>
      <c r="AG543" s="832">
        <f t="shared" si="193"/>
        <v>0</v>
      </c>
      <c r="AH543" s="832">
        <f t="shared" si="193"/>
        <v>0</v>
      </c>
      <c r="AI543" s="824">
        <f t="shared" si="181"/>
        <v>0</v>
      </c>
      <c r="AJ543" s="879">
        <f t="shared" si="189"/>
        <v>0</v>
      </c>
      <c r="AK543" s="879">
        <f t="shared" si="189"/>
        <v>0</v>
      </c>
      <c r="AL543" s="879">
        <f t="shared" si="189"/>
        <v>0</v>
      </c>
      <c r="AM543" s="879">
        <f t="shared" si="190"/>
        <v>0</v>
      </c>
      <c r="AN543" s="849">
        <f t="shared" si="191"/>
        <v>0</v>
      </c>
      <c r="AO543" s="825">
        <f t="shared" si="178"/>
        <v>0</v>
      </c>
      <c r="AP543" s="825">
        <f t="shared" si="178"/>
        <v>0</v>
      </c>
      <c r="AQ543" s="825">
        <f t="shared" si="178"/>
        <v>0</v>
      </c>
      <c r="AR543" s="825">
        <f t="shared" si="178"/>
        <v>0</v>
      </c>
      <c r="AS543" s="825">
        <f t="shared" si="178"/>
        <v>0</v>
      </c>
      <c r="AT543" s="850">
        <f t="shared" si="184"/>
        <v>0</v>
      </c>
      <c r="AU543" s="1566" t="s">
        <v>859</v>
      </c>
      <c r="AV543" s="1567"/>
      <c r="AW543" s="1567"/>
      <c r="AX543" s="1567"/>
      <c r="AY543" s="947"/>
      <c r="AZ543" s="937"/>
    </row>
    <row r="544" spans="1:52" ht="13.5" customHeight="1">
      <c r="A544" s="838">
        <f>IF(B544&lt;&gt;"",MAX($A543:$A543)+1,"")</f>
        <v>47</v>
      </c>
      <c r="B544" s="1046" t="s">
        <v>636</v>
      </c>
      <c r="C544" s="844" t="s">
        <v>66</v>
      </c>
      <c r="D544" s="907">
        <v>20</v>
      </c>
      <c r="E544" s="824">
        <v>20</v>
      </c>
      <c r="F544" s="905"/>
      <c r="G544" s="854"/>
      <c r="H544" s="863"/>
      <c r="I544" s="842"/>
      <c r="J544" s="824">
        <f t="shared" si="173"/>
        <v>0</v>
      </c>
      <c r="K544" s="825"/>
      <c r="L544" s="825"/>
      <c r="M544" s="827">
        <v>0.5</v>
      </c>
      <c r="N544" s="827"/>
      <c r="O544" s="824">
        <f t="shared" si="185"/>
        <v>10</v>
      </c>
      <c r="P544" s="825"/>
      <c r="Q544" s="825"/>
      <c r="R544" s="827"/>
      <c r="S544" s="827"/>
      <c r="T544" s="846">
        <f t="shared" si="194"/>
        <v>0</v>
      </c>
      <c r="U544" s="825">
        <f t="shared" si="192"/>
        <v>0</v>
      </c>
      <c r="V544" s="825">
        <f t="shared" si="186"/>
        <v>0</v>
      </c>
      <c r="W544" s="827">
        <f t="shared" si="186"/>
        <v>0.5</v>
      </c>
      <c r="X544" s="827">
        <f t="shared" si="186"/>
        <v>0</v>
      </c>
      <c r="Y544" s="824">
        <f t="shared" si="186"/>
        <v>10</v>
      </c>
      <c r="Z544" s="838">
        <f t="shared" si="183"/>
        <v>47</v>
      </c>
      <c r="AA544" s="895" t="str">
        <f t="shared" si="180"/>
        <v>Rau mùi</v>
      </c>
      <c r="AB544" s="844" t="str">
        <f t="shared" si="180"/>
        <v>kg</v>
      </c>
      <c r="AC544" s="845">
        <f t="shared" si="180"/>
        <v>20</v>
      </c>
      <c r="AD544" s="858">
        <f t="shared" si="180"/>
        <v>20</v>
      </c>
      <c r="AE544" s="832">
        <f t="shared" ref="AE544:AH551" si="195">AE463+AJ463-AO463</f>
        <v>0</v>
      </c>
      <c r="AF544" s="832">
        <f t="shared" si="195"/>
        <v>0</v>
      </c>
      <c r="AG544" s="832">
        <f t="shared" si="195"/>
        <v>0</v>
      </c>
      <c r="AH544" s="832">
        <f t="shared" si="195"/>
        <v>0</v>
      </c>
      <c r="AI544" s="824">
        <f t="shared" si="181"/>
        <v>0</v>
      </c>
      <c r="AJ544" s="879">
        <f t="shared" si="189"/>
        <v>0</v>
      </c>
      <c r="AK544" s="879">
        <f t="shared" si="189"/>
        <v>0</v>
      </c>
      <c r="AL544" s="879">
        <f t="shared" si="189"/>
        <v>0.5</v>
      </c>
      <c r="AM544" s="879">
        <f t="shared" si="190"/>
        <v>0</v>
      </c>
      <c r="AN544" s="849">
        <f t="shared" si="191"/>
        <v>10</v>
      </c>
      <c r="AO544" s="825">
        <f t="shared" si="178"/>
        <v>0</v>
      </c>
      <c r="AP544" s="825">
        <f t="shared" si="178"/>
        <v>0</v>
      </c>
      <c r="AQ544" s="825">
        <f t="shared" si="178"/>
        <v>0.5</v>
      </c>
      <c r="AR544" s="825">
        <f t="shared" si="178"/>
        <v>0</v>
      </c>
      <c r="AS544" s="825">
        <f t="shared" si="178"/>
        <v>10</v>
      </c>
      <c r="AT544" s="850">
        <f t="shared" si="184"/>
        <v>0</v>
      </c>
      <c r="AU544" s="948"/>
      <c r="AV544" s="934"/>
      <c r="AW544" s="934"/>
      <c r="AX544" s="935"/>
      <c r="AY544" s="936" t="s">
        <v>29</v>
      </c>
      <c r="AZ544" s="937">
        <f>AV544*AX544</f>
        <v>0</v>
      </c>
    </row>
    <row r="545" spans="1:52" ht="13.5" customHeight="1">
      <c r="A545" s="838">
        <f>IF(B545&lt;&gt;"",MAX($A544:$A544)+1,"")</f>
        <v>48</v>
      </c>
      <c r="B545" s="1046" t="s">
        <v>893</v>
      </c>
      <c r="C545" s="844" t="s">
        <v>66</v>
      </c>
      <c r="D545" s="907">
        <v>25</v>
      </c>
      <c r="E545" s="824">
        <v>25</v>
      </c>
      <c r="F545" s="905"/>
      <c r="G545" s="854"/>
      <c r="H545" s="863"/>
      <c r="I545" s="842"/>
      <c r="J545" s="824">
        <f>SUM(F545:I545)*$E545</f>
        <v>0</v>
      </c>
      <c r="K545" s="825"/>
      <c r="L545" s="825"/>
      <c r="M545" s="827"/>
      <c r="N545" s="827"/>
      <c r="O545" s="824">
        <f t="shared" si="185"/>
        <v>0</v>
      </c>
      <c r="P545" s="825"/>
      <c r="Q545" s="825"/>
      <c r="R545" s="827">
        <v>5</v>
      </c>
      <c r="S545" s="827"/>
      <c r="T545" s="846">
        <f t="shared" si="194"/>
        <v>125</v>
      </c>
      <c r="U545" s="825">
        <f t="shared" si="192"/>
        <v>0</v>
      </c>
      <c r="V545" s="825">
        <f t="shared" si="186"/>
        <v>0</v>
      </c>
      <c r="W545" s="827">
        <f t="shared" si="186"/>
        <v>5</v>
      </c>
      <c r="X545" s="827">
        <f t="shared" si="186"/>
        <v>0</v>
      </c>
      <c r="Y545" s="824">
        <f t="shared" si="186"/>
        <v>125</v>
      </c>
      <c r="Z545" s="838">
        <f t="shared" si="183"/>
        <v>48</v>
      </c>
      <c r="AA545" s="895" t="str">
        <f t="shared" si="180"/>
        <v>Măng</v>
      </c>
      <c r="AB545" s="844" t="str">
        <f t="shared" si="180"/>
        <v>kg</v>
      </c>
      <c r="AC545" s="845">
        <f t="shared" si="180"/>
        <v>25</v>
      </c>
      <c r="AD545" s="858">
        <f t="shared" si="180"/>
        <v>25</v>
      </c>
      <c r="AE545" s="832">
        <f t="shared" si="195"/>
        <v>0</v>
      </c>
      <c r="AF545" s="832">
        <f t="shared" si="195"/>
        <v>0</v>
      </c>
      <c r="AG545" s="832">
        <f t="shared" si="195"/>
        <v>0</v>
      </c>
      <c r="AH545" s="832">
        <f t="shared" si="195"/>
        <v>0</v>
      </c>
      <c r="AI545" s="824">
        <f t="shared" si="181"/>
        <v>0</v>
      </c>
      <c r="AJ545" s="879">
        <f t="shared" si="189"/>
        <v>0</v>
      </c>
      <c r="AK545" s="879">
        <f t="shared" si="189"/>
        <v>0</v>
      </c>
      <c r="AL545" s="879">
        <f t="shared" si="189"/>
        <v>5</v>
      </c>
      <c r="AM545" s="879">
        <f t="shared" si="190"/>
        <v>0</v>
      </c>
      <c r="AN545" s="849">
        <f t="shared" si="191"/>
        <v>125</v>
      </c>
      <c r="AO545" s="825">
        <f t="shared" si="178"/>
        <v>0</v>
      </c>
      <c r="AP545" s="825">
        <f t="shared" si="178"/>
        <v>0</v>
      </c>
      <c r="AQ545" s="825">
        <f t="shared" si="178"/>
        <v>5</v>
      </c>
      <c r="AR545" s="825">
        <f t="shared" si="178"/>
        <v>0</v>
      </c>
      <c r="AS545" s="825">
        <f t="shared" si="178"/>
        <v>125</v>
      </c>
      <c r="AT545" s="850">
        <f t="shared" si="184"/>
        <v>0</v>
      </c>
      <c r="AU545" s="948"/>
      <c r="AV545" s="934"/>
      <c r="AW545" s="934"/>
      <c r="AX545" s="935"/>
      <c r="AY545" s="936" t="s">
        <v>29</v>
      </c>
      <c r="AZ545" s="937">
        <f>AV545*AX545</f>
        <v>0</v>
      </c>
    </row>
    <row r="546" spans="1:52" ht="13.5" customHeight="1">
      <c r="A546" s="838">
        <f t="shared" ref="A546:A557" si="196">IF(B546&lt;&gt;"",MAX($A544:$A545)+1,"")</f>
        <v>49</v>
      </c>
      <c r="B546" s="1046" t="s">
        <v>126</v>
      </c>
      <c r="C546" s="844" t="s">
        <v>66</v>
      </c>
      <c r="D546" s="949">
        <v>15</v>
      </c>
      <c r="E546" s="950">
        <v>15</v>
      </c>
      <c r="F546" s="905"/>
      <c r="G546" s="872"/>
      <c r="H546" s="842"/>
      <c r="I546" s="842"/>
      <c r="J546" s="824">
        <f>SUM(F546:I546)*$E546</f>
        <v>0</v>
      </c>
      <c r="K546" s="878"/>
      <c r="L546" s="828"/>
      <c r="M546" s="826"/>
      <c r="N546" s="827"/>
      <c r="O546" s="824">
        <f t="shared" si="185"/>
        <v>0</v>
      </c>
      <c r="P546" s="825"/>
      <c r="Q546" s="828"/>
      <c r="R546" s="826"/>
      <c r="S546" s="827"/>
      <c r="T546" s="846">
        <f t="shared" si="194"/>
        <v>0</v>
      </c>
      <c r="U546" s="825">
        <f t="shared" si="192"/>
        <v>0</v>
      </c>
      <c r="V546" s="825">
        <f t="shared" si="186"/>
        <v>0</v>
      </c>
      <c r="W546" s="827">
        <f t="shared" si="186"/>
        <v>0</v>
      </c>
      <c r="X546" s="827">
        <f t="shared" si="186"/>
        <v>0</v>
      </c>
      <c r="Y546" s="824">
        <f t="shared" si="186"/>
        <v>0</v>
      </c>
      <c r="Z546" s="838">
        <f t="shared" si="183"/>
        <v>49</v>
      </c>
      <c r="AA546" s="895" t="str">
        <f t="shared" si="180"/>
        <v>Mướp đắng</v>
      </c>
      <c r="AB546" s="844" t="str">
        <f t="shared" si="180"/>
        <v>kg</v>
      </c>
      <c r="AC546" s="845">
        <f t="shared" si="180"/>
        <v>15</v>
      </c>
      <c r="AD546" s="858">
        <f t="shared" si="180"/>
        <v>15</v>
      </c>
      <c r="AE546" s="832">
        <f t="shared" si="195"/>
        <v>0</v>
      </c>
      <c r="AF546" s="832">
        <f t="shared" si="195"/>
        <v>0</v>
      </c>
      <c r="AG546" s="832">
        <f t="shared" si="195"/>
        <v>0</v>
      </c>
      <c r="AH546" s="832">
        <f t="shared" si="195"/>
        <v>0</v>
      </c>
      <c r="AI546" s="824">
        <f t="shared" si="181"/>
        <v>0</v>
      </c>
      <c r="AJ546" s="879">
        <f t="shared" si="189"/>
        <v>0</v>
      </c>
      <c r="AK546" s="879">
        <f t="shared" si="189"/>
        <v>0</v>
      </c>
      <c r="AL546" s="879">
        <f t="shared" si="189"/>
        <v>0</v>
      </c>
      <c r="AM546" s="879">
        <f t="shared" si="190"/>
        <v>0</v>
      </c>
      <c r="AN546" s="849">
        <f t="shared" si="191"/>
        <v>0</v>
      </c>
      <c r="AO546" s="825">
        <f t="shared" si="178"/>
        <v>0</v>
      </c>
      <c r="AP546" s="825">
        <f t="shared" si="178"/>
        <v>0</v>
      </c>
      <c r="AQ546" s="825">
        <f t="shared" si="178"/>
        <v>0</v>
      </c>
      <c r="AR546" s="825">
        <f t="shared" si="178"/>
        <v>0</v>
      </c>
      <c r="AS546" s="825">
        <f t="shared" si="178"/>
        <v>0</v>
      </c>
      <c r="AT546" s="850">
        <f t="shared" si="184"/>
        <v>0</v>
      </c>
      <c r="AU546" s="1566" t="s">
        <v>860</v>
      </c>
      <c r="AV546" s="1567"/>
      <c r="AW546" s="1567"/>
      <c r="AX546" s="1567"/>
      <c r="AY546" s="936" t="str">
        <f>AY547</f>
        <v>=</v>
      </c>
      <c r="AZ546" s="937">
        <f ca="1">AZ469</f>
        <v>21.919999999999959</v>
      </c>
    </row>
    <row r="547" spans="1:52" ht="13.5" customHeight="1">
      <c r="A547" s="838">
        <f t="shared" si="196"/>
        <v>50</v>
      </c>
      <c r="B547" s="1046" t="s">
        <v>894</v>
      </c>
      <c r="C547" s="844" t="s">
        <v>66</v>
      </c>
      <c r="D547" s="907">
        <v>12</v>
      </c>
      <c r="E547" s="824">
        <v>12</v>
      </c>
      <c r="F547" s="905"/>
      <c r="G547" s="909"/>
      <c r="H547" s="842"/>
      <c r="I547" s="842"/>
      <c r="J547" s="824">
        <f>SUM(F547:I547)*$E547</f>
        <v>0</v>
      </c>
      <c r="K547" s="825"/>
      <c r="L547" s="828"/>
      <c r="M547" s="827"/>
      <c r="N547" s="827"/>
      <c r="O547" s="824">
        <f t="shared" si="185"/>
        <v>0</v>
      </c>
      <c r="P547" s="853"/>
      <c r="Q547" s="828"/>
      <c r="R547" s="826"/>
      <c r="S547" s="827"/>
      <c r="T547" s="846">
        <f t="shared" si="194"/>
        <v>0</v>
      </c>
      <c r="U547" s="825">
        <f t="shared" si="192"/>
        <v>0</v>
      </c>
      <c r="V547" s="825">
        <f t="shared" si="186"/>
        <v>0</v>
      </c>
      <c r="W547" s="827">
        <f t="shared" si="186"/>
        <v>0</v>
      </c>
      <c r="X547" s="827">
        <f t="shared" si="186"/>
        <v>0</v>
      </c>
      <c r="Y547" s="824">
        <f t="shared" si="186"/>
        <v>0</v>
      </c>
      <c r="Z547" s="838">
        <f t="shared" si="183"/>
        <v>50</v>
      </c>
      <c r="AA547" s="895" t="str">
        <f t="shared" si="180"/>
        <v>Cà xanh</v>
      </c>
      <c r="AB547" s="844" t="str">
        <f t="shared" si="180"/>
        <v>kg</v>
      </c>
      <c r="AC547" s="845">
        <f t="shared" si="180"/>
        <v>12</v>
      </c>
      <c r="AD547" s="858">
        <f t="shared" si="180"/>
        <v>12</v>
      </c>
      <c r="AE547" s="832">
        <f t="shared" si="195"/>
        <v>0</v>
      </c>
      <c r="AF547" s="832">
        <f t="shared" si="195"/>
        <v>0</v>
      </c>
      <c r="AG547" s="832">
        <f t="shared" si="195"/>
        <v>0</v>
      </c>
      <c r="AH547" s="832">
        <f t="shared" si="195"/>
        <v>0</v>
      </c>
      <c r="AI547" s="824">
        <f t="shared" si="181"/>
        <v>0</v>
      </c>
      <c r="AJ547" s="879">
        <f t="shared" si="189"/>
        <v>0</v>
      </c>
      <c r="AK547" s="879">
        <f t="shared" si="189"/>
        <v>0</v>
      </c>
      <c r="AL547" s="879">
        <f t="shared" si="189"/>
        <v>0</v>
      </c>
      <c r="AM547" s="879">
        <f t="shared" si="190"/>
        <v>0</v>
      </c>
      <c r="AN547" s="849">
        <f t="shared" si="191"/>
        <v>0</v>
      </c>
      <c r="AO547" s="825">
        <f t="shared" si="178"/>
        <v>0</v>
      </c>
      <c r="AP547" s="825">
        <f t="shared" si="178"/>
        <v>0</v>
      </c>
      <c r="AQ547" s="825">
        <f t="shared" si="178"/>
        <v>0</v>
      </c>
      <c r="AR547" s="825">
        <f t="shared" si="178"/>
        <v>0</v>
      </c>
      <c r="AS547" s="825">
        <f t="shared" si="178"/>
        <v>0</v>
      </c>
      <c r="AT547" s="850">
        <f t="shared" si="184"/>
        <v>0</v>
      </c>
      <c r="AU547" s="1568" t="s">
        <v>69</v>
      </c>
      <c r="AV547" s="1569"/>
      <c r="AW547" s="1569"/>
      <c r="AX547" s="1569"/>
      <c r="AY547" s="936" t="s">
        <v>29</v>
      </c>
      <c r="AZ547" s="945">
        <f ca="1">SUM(AZ536:AZ546)</f>
        <v>109.73999999999995</v>
      </c>
    </row>
    <row r="548" spans="1:52" ht="13.5" customHeight="1">
      <c r="A548" s="838">
        <f t="shared" si="196"/>
        <v>51</v>
      </c>
      <c r="B548" s="1045" t="s">
        <v>64</v>
      </c>
      <c r="C548" s="844" t="s">
        <v>66</v>
      </c>
      <c r="D548" s="907">
        <v>13</v>
      </c>
      <c r="E548" s="824">
        <v>13</v>
      </c>
      <c r="F548" s="905"/>
      <c r="G548" s="854"/>
      <c r="H548" s="863"/>
      <c r="I548" s="842"/>
      <c r="J548" s="824">
        <f t="shared" ref="J548:J557" si="197">SUM(F548:I548)*$E548</f>
        <v>0</v>
      </c>
      <c r="K548" s="825"/>
      <c r="L548" s="828"/>
      <c r="M548" s="827">
        <v>5</v>
      </c>
      <c r="N548" s="827"/>
      <c r="O548" s="824">
        <f t="shared" si="185"/>
        <v>65</v>
      </c>
      <c r="P548" s="825"/>
      <c r="Q548" s="825"/>
      <c r="R548" s="827"/>
      <c r="S548" s="827"/>
      <c r="T548" s="846">
        <f t="shared" si="194"/>
        <v>0</v>
      </c>
      <c r="U548" s="825">
        <f t="shared" si="192"/>
        <v>0</v>
      </c>
      <c r="V548" s="825">
        <f t="shared" si="186"/>
        <v>0</v>
      </c>
      <c r="W548" s="827">
        <f t="shared" si="186"/>
        <v>5</v>
      </c>
      <c r="X548" s="827">
        <f t="shared" si="186"/>
        <v>0</v>
      </c>
      <c r="Y548" s="824">
        <f t="shared" si="186"/>
        <v>65</v>
      </c>
      <c r="Z548" s="838">
        <f t="shared" si="183"/>
        <v>51</v>
      </c>
      <c r="AA548" s="895" t="str">
        <f t="shared" si="180"/>
        <v>Hành tây</v>
      </c>
      <c r="AB548" s="844" t="str">
        <f t="shared" si="180"/>
        <v>kg</v>
      </c>
      <c r="AC548" s="845">
        <f t="shared" si="180"/>
        <v>13</v>
      </c>
      <c r="AD548" s="858">
        <f t="shared" si="180"/>
        <v>13</v>
      </c>
      <c r="AE548" s="832">
        <f t="shared" si="195"/>
        <v>0</v>
      </c>
      <c r="AF548" s="832">
        <f t="shared" si="195"/>
        <v>0</v>
      </c>
      <c r="AG548" s="832">
        <f t="shared" si="195"/>
        <v>0</v>
      </c>
      <c r="AH548" s="832">
        <f t="shared" si="195"/>
        <v>0</v>
      </c>
      <c r="AI548" s="824">
        <f t="shared" si="181"/>
        <v>0</v>
      </c>
      <c r="AJ548" s="879">
        <f t="shared" si="189"/>
        <v>0</v>
      </c>
      <c r="AK548" s="879">
        <f t="shared" si="189"/>
        <v>0</v>
      </c>
      <c r="AL548" s="879">
        <f t="shared" si="189"/>
        <v>5</v>
      </c>
      <c r="AM548" s="879">
        <f t="shared" si="190"/>
        <v>0</v>
      </c>
      <c r="AN548" s="849">
        <f t="shared" si="191"/>
        <v>65</v>
      </c>
      <c r="AO548" s="825">
        <f t="shared" si="178"/>
        <v>0</v>
      </c>
      <c r="AP548" s="825">
        <f t="shared" si="178"/>
        <v>0</v>
      </c>
      <c r="AQ548" s="825">
        <f t="shared" si="178"/>
        <v>5</v>
      </c>
      <c r="AR548" s="825">
        <f t="shared" si="178"/>
        <v>0</v>
      </c>
      <c r="AS548" s="825">
        <f t="shared" si="178"/>
        <v>65</v>
      </c>
      <c r="AT548" s="850">
        <f t="shared" si="184"/>
        <v>0</v>
      </c>
      <c r="AU548" s="1570" t="s">
        <v>861</v>
      </c>
      <c r="AV548" s="1571"/>
      <c r="AW548" s="1571"/>
      <c r="AX548" s="1571"/>
      <c r="AY548" s="936" t="s">
        <v>29</v>
      </c>
      <c r="AZ548" s="945">
        <f ca="1">SUMIF(AA498:AR560,"Gạo*",AO498:AO560)+SUMIF(AA498:AR560,"Gạo*",AP498:AP560)+SUMIF(AA498:AR560,"Gạo*",AQ498:AQ560)+SUMIF(AA498:AR560,"Gạo*",AR498:AR560)</f>
        <v>88</v>
      </c>
    </row>
    <row r="549" spans="1:52" ht="13.5" customHeight="1">
      <c r="A549" s="838">
        <f t="shared" si="196"/>
        <v>52</v>
      </c>
      <c r="B549" s="1046" t="s">
        <v>511</v>
      </c>
      <c r="C549" s="844" t="s">
        <v>66</v>
      </c>
      <c r="D549" s="907">
        <v>20</v>
      </c>
      <c r="E549" s="824">
        <v>15</v>
      </c>
      <c r="F549" s="905"/>
      <c r="G549" s="854"/>
      <c r="H549" s="863"/>
      <c r="I549" s="842"/>
      <c r="J549" s="824">
        <f t="shared" si="197"/>
        <v>0</v>
      </c>
      <c r="K549" s="825"/>
      <c r="L549" s="825"/>
      <c r="M549" s="827"/>
      <c r="N549" s="827"/>
      <c r="O549" s="824">
        <f t="shared" si="185"/>
        <v>0</v>
      </c>
      <c r="P549" s="825"/>
      <c r="Q549" s="825"/>
      <c r="R549" s="827">
        <v>3</v>
      </c>
      <c r="S549" s="827"/>
      <c r="T549" s="846">
        <f t="shared" si="194"/>
        <v>45</v>
      </c>
      <c r="U549" s="825">
        <f t="shared" si="192"/>
        <v>0</v>
      </c>
      <c r="V549" s="825">
        <f t="shared" si="186"/>
        <v>0</v>
      </c>
      <c r="W549" s="827">
        <f t="shared" si="186"/>
        <v>3</v>
      </c>
      <c r="X549" s="827">
        <f t="shared" si="186"/>
        <v>0</v>
      </c>
      <c r="Y549" s="824">
        <f t="shared" si="186"/>
        <v>45</v>
      </c>
      <c r="Z549" s="838">
        <f t="shared" si="183"/>
        <v>52</v>
      </c>
      <c r="AA549" s="895" t="str">
        <f t="shared" si="180"/>
        <v>Sã</v>
      </c>
      <c r="AB549" s="844" t="str">
        <f t="shared" si="180"/>
        <v>kg</v>
      </c>
      <c r="AC549" s="845">
        <f t="shared" si="180"/>
        <v>20</v>
      </c>
      <c r="AD549" s="858">
        <f t="shared" si="180"/>
        <v>15</v>
      </c>
      <c r="AE549" s="832">
        <f t="shared" si="195"/>
        <v>0</v>
      </c>
      <c r="AF549" s="832">
        <f t="shared" si="195"/>
        <v>0</v>
      </c>
      <c r="AG549" s="832">
        <f t="shared" si="195"/>
        <v>0</v>
      </c>
      <c r="AH549" s="832">
        <f t="shared" si="195"/>
        <v>0</v>
      </c>
      <c r="AI549" s="824">
        <f t="shared" si="181"/>
        <v>0</v>
      </c>
      <c r="AJ549" s="879">
        <f t="shared" si="189"/>
        <v>0</v>
      </c>
      <c r="AK549" s="879">
        <f t="shared" si="189"/>
        <v>0</v>
      </c>
      <c r="AL549" s="879">
        <f t="shared" si="189"/>
        <v>3</v>
      </c>
      <c r="AM549" s="879">
        <f t="shared" si="190"/>
        <v>0</v>
      </c>
      <c r="AN549" s="849">
        <f t="shared" si="191"/>
        <v>45</v>
      </c>
      <c r="AO549" s="825">
        <f t="shared" ref="AO549:AS557" si="198">U549</f>
        <v>0</v>
      </c>
      <c r="AP549" s="825">
        <f t="shared" si="198"/>
        <v>0</v>
      </c>
      <c r="AQ549" s="825">
        <f t="shared" si="198"/>
        <v>3</v>
      </c>
      <c r="AR549" s="825">
        <f t="shared" si="198"/>
        <v>0</v>
      </c>
      <c r="AS549" s="825">
        <f t="shared" si="198"/>
        <v>45</v>
      </c>
      <c r="AT549" s="850">
        <f t="shared" si="184"/>
        <v>15</v>
      </c>
      <c r="AU549" s="1570" t="s">
        <v>862</v>
      </c>
      <c r="AV549" s="1571"/>
      <c r="AW549" s="1571"/>
      <c r="AX549" s="1571"/>
      <c r="AY549" s="936" t="s">
        <v>29</v>
      </c>
      <c r="AZ549" s="1050">
        <f ca="1">AZ470</f>
        <v>0</v>
      </c>
    </row>
    <row r="550" spans="1:52" ht="13.5" customHeight="1">
      <c r="A550" s="838">
        <f t="shared" si="196"/>
        <v>53</v>
      </c>
      <c r="B550" s="906" t="s">
        <v>895</v>
      </c>
      <c r="C550" s="844" t="s">
        <v>66</v>
      </c>
      <c r="D550" s="907">
        <v>8</v>
      </c>
      <c r="E550" s="824">
        <v>8</v>
      </c>
      <c r="F550" s="905"/>
      <c r="G550" s="854"/>
      <c r="H550" s="842"/>
      <c r="I550" s="842"/>
      <c r="J550" s="824">
        <f t="shared" si="197"/>
        <v>0</v>
      </c>
      <c r="K550" s="825"/>
      <c r="L550" s="828"/>
      <c r="M550" s="827">
        <v>5</v>
      </c>
      <c r="N550" s="827"/>
      <c r="O550" s="824">
        <f t="shared" si="185"/>
        <v>40</v>
      </c>
      <c r="P550" s="825"/>
      <c r="Q550" s="825"/>
      <c r="R550" s="827"/>
      <c r="S550" s="827"/>
      <c r="T550" s="846">
        <f t="shared" ref="T550:T557" si="199">SUM(P550:S550)*$E550</f>
        <v>0</v>
      </c>
      <c r="U550" s="825">
        <f t="shared" si="192"/>
        <v>0</v>
      </c>
      <c r="V550" s="825">
        <f t="shared" si="186"/>
        <v>0</v>
      </c>
      <c r="W550" s="827">
        <f t="shared" si="186"/>
        <v>5</v>
      </c>
      <c r="X550" s="827">
        <f t="shared" si="186"/>
        <v>0</v>
      </c>
      <c r="Y550" s="824">
        <f t="shared" si="186"/>
        <v>40</v>
      </c>
      <c r="Z550" s="838">
        <f t="shared" si="183"/>
        <v>53</v>
      </c>
      <c r="AA550" s="895" t="str">
        <f t="shared" si="180"/>
        <v>Mùng bac hà</v>
      </c>
      <c r="AB550" s="844" t="str">
        <f t="shared" si="180"/>
        <v>kg</v>
      </c>
      <c r="AC550" s="845">
        <f t="shared" si="180"/>
        <v>8</v>
      </c>
      <c r="AD550" s="858">
        <f t="shared" si="180"/>
        <v>8</v>
      </c>
      <c r="AE550" s="832">
        <f t="shared" si="195"/>
        <v>0</v>
      </c>
      <c r="AF550" s="832">
        <f t="shared" si="195"/>
        <v>0</v>
      </c>
      <c r="AG550" s="832">
        <f t="shared" si="195"/>
        <v>0</v>
      </c>
      <c r="AH550" s="832">
        <f t="shared" si="195"/>
        <v>0</v>
      </c>
      <c r="AI550" s="824">
        <f t="shared" si="181"/>
        <v>0</v>
      </c>
      <c r="AJ550" s="879">
        <f t="shared" si="189"/>
        <v>0</v>
      </c>
      <c r="AK550" s="879">
        <f t="shared" si="189"/>
        <v>0</v>
      </c>
      <c r="AL550" s="879">
        <f t="shared" si="189"/>
        <v>5</v>
      </c>
      <c r="AM550" s="879">
        <f t="shared" si="190"/>
        <v>0</v>
      </c>
      <c r="AN550" s="849">
        <f t="shared" si="191"/>
        <v>40</v>
      </c>
      <c r="AO550" s="825">
        <f t="shared" si="198"/>
        <v>0</v>
      </c>
      <c r="AP550" s="825">
        <f t="shared" si="198"/>
        <v>0</v>
      </c>
      <c r="AQ550" s="825">
        <f t="shared" si="198"/>
        <v>5</v>
      </c>
      <c r="AR550" s="825">
        <f t="shared" si="198"/>
        <v>0</v>
      </c>
      <c r="AS550" s="825">
        <f t="shared" si="198"/>
        <v>40</v>
      </c>
      <c r="AT550" s="850">
        <f t="shared" si="184"/>
        <v>0</v>
      </c>
      <c r="AU550" s="1568" t="s">
        <v>863</v>
      </c>
      <c r="AV550" s="1569"/>
      <c r="AW550" s="1569"/>
      <c r="AX550" s="1569"/>
      <c r="AY550" s="936" t="s">
        <v>29</v>
      </c>
      <c r="AZ550" s="945">
        <f ca="1">AZ548+AZ549</f>
        <v>88</v>
      </c>
    </row>
    <row r="551" spans="1:52" ht="13.5" customHeight="1">
      <c r="A551" s="838">
        <f t="shared" si="196"/>
        <v>54</v>
      </c>
      <c r="B551" s="906" t="s">
        <v>512</v>
      </c>
      <c r="C551" s="844" t="s">
        <v>66</v>
      </c>
      <c r="D551" s="907">
        <v>20</v>
      </c>
      <c r="E551" s="824">
        <v>20</v>
      </c>
      <c r="F551" s="905"/>
      <c r="G551" s="872"/>
      <c r="H551" s="842"/>
      <c r="I551" s="842"/>
      <c r="J551" s="824">
        <f t="shared" si="197"/>
        <v>0</v>
      </c>
      <c r="K551" s="825"/>
      <c r="L551" s="828"/>
      <c r="M551" s="827"/>
      <c r="N551" s="827"/>
      <c r="O551" s="824">
        <f t="shared" si="185"/>
        <v>0</v>
      </c>
      <c r="P551" s="825"/>
      <c r="Q551" s="828"/>
      <c r="R551" s="827">
        <v>2</v>
      </c>
      <c r="S551" s="827"/>
      <c r="T551" s="846">
        <f t="shared" si="199"/>
        <v>40</v>
      </c>
      <c r="U551" s="825">
        <f t="shared" si="192"/>
        <v>0</v>
      </c>
      <c r="V551" s="825">
        <f t="shared" si="186"/>
        <v>0</v>
      </c>
      <c r="W551" s="827">
        <f t="shared" si="186"/>
        <v>2</v>
      </c>
      <c r="X551" s="827">
        <f t="shared" si="186"/>
        <v>0</v>
      </c>
      <c r="Y551" s="824">
        <f t="shared" si="186"/>
        <v>40</v>
      </c>
      <c r="Z551" s="838">
        <f t="shared" si="183"/>
        <v>54</v>
      </c>
      <c r="AA551" s="895" t="str">
        <f t="shared" si="180"/>
        <v>Riềng</v>
      </c>
      <c r="AB551" s="844" t="str">
        <f t="shared" si="180"/>
        <v>kg</v>
      </c>
      <c r="AC551" s="845">
        <f t="shared" si="180"/>
        <v>20</v>
      </c>
      <c r="AD551" s="858">
        <f t="shared" si="180"/>
        <v>20</v>
      </c>
      <c r="AE551" s="832">
        <f t="shared" si="195"/>
        <v>0</v>
      </c>
      <c r="AF551" s="832">
        <f t="shared" si="195"/>
        <v>0</v>
      </c>
      <c r="AG551" s="832">
        <f t="shared" si="195"/>
        <v>0</v>
      </c>
      <c r="AH551" s="832">
        <f t="shared" si="195"/>
        <v>0</v>
      </c>
      <c r="AI551" s="824">
        <f t="shared" si="181"/>
        <v>0</v>
      </c>
      <c r="AJ551" s="879">
        <f t="shared" si="189"/>
        <v>0</v>
      </c>
      <c r="AK551" s="879">
        <f t="shared" si="189"/>
        <v>0</v>
      </c>
      <c r="AL551" s="879">
        <f t="shared" si="189"/>
        <v>2</v>
      </c>
      <c r="AM551" s="879">
        <f t="shared" si="190"/>
        <v>0</v>
      </c>
      <c r="AN551" s="849">
        <f t="shared" si="191"/>
        <v>40</v>
      </c>
      <c r="AO551" s="825">
        <f t="shared" si="198"/>
        <v>0</v>
      </c>
      <c r="AP551" s="825">
        <f t="shared" si="198"/>
        <v>0</v>
      </c>
      <c r="AQ551" s="825">
        <f t="shared" si="198"/>
        <v>2</v>
      </c>
      <c r="AR551" s="825">
        <f t="shared" si="198"/>
        <v>0</v>
      </c>
      <c r="AS551" s="825">
        <f t="shared" si="198"/>
        <v>40</v>
      </c>
      <c r="AT551" s="850">
        <f t="shared" si="184"/>
        <v>0</v>
      </c>
      <c r="AU551" s="1566" t="s">
        <v>864</v>
      </c>
      <c r="AV551" s="1567"/>
      <c r="AW551" s="1567"/>
      <c r="AX551" s="1567"/>
      <c r="AY551" s="936" t="s">
        <v>29</v>
      </c>
      <c r="AZ551" s="945">
        <f ca="1">IF(AZ547-AZ550&gt;0,AZ547-AZ550,0)</f>
        <v>21.739999999999952</v>
      </c>
    </row>
    <row r="552" spans="1:52" ht="13.5" customHeight="1">
      <c r="A552" s="838" t="str">
        <f t="shared" si="196"/>
        <v/>
      </c>
      <c r="B552" s="911"/>
      <c r="C552" s="844"/>
      <c r="D552" s="907"/>
      <c r="E552" s="824"/>
      <c r="F552" s="905"/>
      <c r="G552" s="854"/>
      <c r="H552" s="842"/>
      <c r="I552" s="842"/>
      <c r="J552" s="824">
        <f t="shared" si="197"/>
        <v>0</v>
      </c>
      <c r="K552" s="825"/>
      <c r="L552" s="853"/>
      <c r="M552" s="827"/>
      <c r="N552" s="827"/>
      <c r="O552" s="824">
        <f t="shared" si="185"/>
        <v>0</v>
      </c>
      <c r="P552" s="825"/>
      <c r="Q552" s="825"/>
      <c r="R552" s="827"/>
      <c r="S552" s="827"/>
      <c r="T552" s="846">
        <f t="shared" si="199"/>
        <v>0</v>
      </c>
      <c r="U552" s="825">
        <f t="shared" si="192"/>
        <v>0</v>
      </c>
      <c r="V552" s="825">
        <f t="shared" si="186"/>
        <v>0</v>
      </c>
      <c r="W552" s="827">
        <f t="shared" si="186"/>
        <v>0</v>
      </c>
      <c r="X552" s="827">
        <f t="shared" si="186"/>
        <v>0</v>
      </c>
      <c r="Y552" s="824">
        <f t="shared" si="186"/>
        <v>0</v>
      </c>
      <c r="Z552" s="838" t="str">
        <f t="shared" si="183"/>
        <v/>
      </c>
      <c r="AA552" s="895">
        <f t="shared" si="180"/>
        <v>0</v>
      </c>
      <c r="AB552" s="844">
        <f t="shared" si="180"/>
        <v>0</v>
      </c>
      <c r="AC552" s="845">
        <f t="shared" si="180"/>
        <v>0</v>
      </c>
      <c r="AD552" s="858">
        <f t="shared" si="180"/>
        <v>0</v>
      </c>
      <c r="AE552" s="832">
        <f>AE472+AJ472-AO472</f>
        <v>0</v>
      </c>
      <c r="AF552" s="832">
        <f>AF472+AK472-AP472</f>
        <v>0</v>
      </c>
      <c r="AG552" s="832">
        <f>AG472+AL472-AQ472</f>
        <v>0</v>
      </c>
      <c r="AH552" s="832">
        <f>AH472+AM472-AR472</f>
        <v>0</v>
      </c>
      <c r="AI552" s="824">
        <f t="shared" si="181"/>
        <v>0</v>
      </c>
      <c r="AJ552" s="879">
        <f t="shared" si="189"/>
        <v>0</v>
      </c>
      <c r="AK552" s="879">
        <f t="shared" si="189"/>
        <v>0</v>
      </c>
      <c r="AL552" s="879">
        <f t="shared" si="189"/>
        <v>0</v>
      </c>
      <c r="AM552" s="879">
        <f t="shared" si="190"/>
        <v>0</v>
      </c>
      <c r="AN552" s="849">
        <f t="shared" si="191"/>
        <v>0</v>
      </c>
      <c r="AO552" s="825">
        <f t="shared" si="198"/>
        <v>0</v>
      </c>
      <c r="AP552" s="825">
        <f t="shared" si="198"/>
        <v>0</v>
      </c>
      <c r="AQ552" s="825">
        <f t="shared" si="198"/>
        <v>0</v>
      </c>
      <c r="AR552" s="825">
        <f t="shared" si="198"/>
        <v>0</v>
      </c>
      <c r="AS552" s="825">
        <f t="shared" si="198"/>
        <v>0</v>
      </c>
      <c r="AT552" s="850" t="str">
        <f t="shared" si="184"/>
        <v/>
      </c>
      <c r="AU552" s="1482" t="s">
        <v>797</v>
      </c>
      <c r="AV552" s="1483"/>
      <c r="AW552" s="1483"/>
      <c r="AX552" s="1483"/>
      <c r="AY552" s="894" t="s">
        <v>29</v>
      </c>
      <c r="AZ552" s="918">
        <f ca="1">IF(AZ547-AZ550&lt;0,AZ550-AZ547,0)</f>
        <v>0</v>
      </c>
    </row>
    <row r="553" spans="1:52" ht="13.5" customHeight="1">
      <c r="A553" s="838" t="str">
        <f t="shared" si="196"/>
        <v/>
      </c>
      <c r="B553" s="906"/>
      <c r="C553" s="844"/>
      <c r="D553" s="907"/>
      <c r="E553" s="824"/>
      <c r="F553" s="905"/>
      <c r="G553" s="854"/>
      <c r="H553" s="842"/>
      <c r="I553" s="842"/>
      <c r="J553" s="824">
        <f t="shared" si="197"/>
        <v>0</v>
      </c>
      <c r="K553" s="825"/>
      <c r="L553" s="825"/>
      <c r="M553" s="827"/>
      <c r="N553" s="827"/>
      <c r="O553" s="824">
        <f t="shared" si="185"/>
        <v>0</v>
      </c>
      <c r="P553" s="825"/>
      <c r="Q553" s="825"/>
      <c r="R553" s="827"/>
      <c r="S553" s="827"/>
      <c r="T553" s="846">
        <f t="shared" si="199"/>
        <v>0</v>
      </c>
      <c r="U553" s="825">
        <f t="shared" si="192"/>
        <v>0</v>
      </c>
      <c r="V553" s="825">
        <f t="shared" si="186"/>
        <v>0</v>
      </c>
      <c r="W553" s="827">
        <f t="shared" si="186"/>
        <v>0</v>
      </c>
      <c r="X553" s="827">
        <f t="shared" si="186"/>
        <v>0</v>
      </c>
      <c r="Y553" s="824">
        <f t="shared" si="186"/>
        <v>0</v>
      </c>
      <c r="Z553" s="838" t="str">
        <f t="shared" si="183"/>
        <v/>
      </c>
      <c r="AA553" s="895">
        <f t="shared" si="180"/>
        <v>0</v>
      </c>
      <c r="AB553" s="844">
        <f t="shared" si="180"/>
        <v>0</v>
      </c>
      <c r="AC553" s="845">
        <f t="shared" si="180"/>
        <v>0</v>
      </c>
      <c r="AD553" s="858">
        <f t="shared" si="180"/>
        <v>0</v>
      </c>
      <c r="AE553" s="832">
        <f t="shared" ref="AE553:AH557" si="200">AE474+AJ474-AO474</f>
        <v>0</v>
      </c>
      <c r="AF553" s="832">
        <f t="shared" si="200"/>
        <v>0</v>
      </c>
      <c r="AG553" s="832">
        <f t="shared" si="200"/>
        <v>0</v>
      </c>
      <c r="AH553" s="832">
        <f t="shared" si="200"/>
        <v>0</v>
      </c>
      <c r="AI553" s="824">
        <f t="shared" si="181"/>
        <v>0</v>
      </c>
      <c r="AJ553" s="879">
        <f t="shared" si="189"/>
        <v>0</v>
      </c>
      <c r="AK553" s="879">
        <f t="shared" si="189"/>
        <v>0</v>
      </c>
      <c r="AL553" s="879">
        <f t="shared" si="189"/>
        <v>0</v>
      </c>
      <c r="AM553" s="879">
        <f t="shared" si="190"/>
        <v>0</v>
      </c>
      <c r="AN553" s="849">
        <f t="shared" si="191"/>
        <v>0</v>
      </c>
      <c r="AO553" s="825">
        <f t="shared" si="198"/>
        <v>0</v>
      </c>
      <c r="AP553" s="825">
        <f t="shared" si="198"/>
        <v>0</v>
      </c>
      <c r="AQ553" s="825">
        <f t="shared" si="198"/>
        <v>0</v>
      </c>
      <c r="AR553" s="825">
        <f t="shared" si="198"/>
        <v>0</v>
      </c>
      <c r="AS553" s="825">
        <f t="shared" si="198"/>
        <v>0</v>
      </c>
      <c r="AT553" s="850" t="str">
        <f t="shared" si="184"/>
        <v/>
      </c>
      <c r="AU553" s="893"/>
      <c r="AV553" s="894"/>
      <c r="AW553" s="894"/>
      <c r="AX553" s="894"/>
      <c r="AY553" s="894"/>
      <c r="AZ553" s="918"/>
    </row>
    <row r="554" spans="1:52" ht="13.5" customHeight="1">
      <c r="A554" s="838" t="str">
        <f t="shared" si="196"/>
        <v/>
      </c>
      <c r="B554" s="906"/>
      <c r="C554" s="844"/>
      <c r="D554" s="907"/>
      <c r="E554" s="824"/>
      <c r="F554" s="905"/>
      <c r="G554" s="854"/>
      <c r="H554" s="842"/>
      <c r="I554" s="842"/>
      <c r="J554" s="824">
        <f t="shared" si="197"/>
        <v>0</v>
      </c>
      <c r="K554" s="825"/>
      <c r="L554" s="825"/>
      <c r="M554" s="827"/>
      <c r="N554" s="827"/>
      <c r="O554" s="824">
        <f t="shared" si="185"/>
        <v>0</v>
      </c>
      <c r="P554" s="825"/>
      <c r="Q554" s="825"/>
      <c r="R554" s="827"/>
      <c r="S554" s="827"/>
      <c r="T554" s="846">
        <f t="shared" si="199"/>
        <v>0</v>
      </c>
      <c r="U554" s="825">
        <f t="shared" si="192"/>
        <v>0</v>
      </c>
      <c r="V554" s="825">
        <f t="shared" si="186"/>
        <v>0</v>
      </c>
      <c r="W554" s="827">
        <f t="shared" si="186"/>
        <v>0</v>
      </c>
      <c r="X554" s="827">
        <f t="shared" si="186"/>
        <v>0</v>
      </c>
      <c r="Y554" s="824">
        <f t="shared" si="186"/>
        <v>0</v>
      </c>
      <c r="Z554" s="838" t="str">
        <f t="shared" si="183"/>
        <v/>
      </c>
      <c r="AA554" s="895">
        <f t="shared" si="180"/>
        <v>0</v>
      </c>
      <c r="AB554" s="844">
        <f t="shared" si="180"/>
        <v>0</v>
      </c>
      <c r="AC554" s="845">
        <f t="shared" si="180"/>
        <v>0</v>
      </c>
      <c r="AD554" s="858">
        <f t="shared" si="180"/>
        <v>0</v>
      </c>
      <c r="AE554" s="832">
        <f t="shared" si="200"/>
        <v>0</v>
      </c>
      <c r="AF554" s="832">
        <f t="shared" si="200"/>
        <v>0</v>
      </c>
      <c r="AG554" s="832">
        <f t="shared" si="200"/>
        <v>0</v>
      </c>
      <c r="AH554" s="832">
        <f t="shared" si="200"/>
        <v>0</v>
      </c>
      <c r="AI554" s="824">
        <f t="shared" si="181"/>
        <v>0</v>
      </c>
      <c r="AJ554" s="879">
        <f t="shared" si="189"/>
        <v>0</v>
      </c>
      <c r="AK554" s="879">
        <f t="shared" si="189"/>
        <v>0</v>
      </c>
      <c r="AL554" s="879">
        <f t="shared" si="189"/>
        <v>0</v>
      </c>
      <c r="AM554" s="879">
        <f t="shared" si="190"/>
        <v>0</v>
      </c>
      <c r="AN554" s="849">
        <f t="shared" si="191"/>
        <v>0</v>
      </c>
      <c r="AO554" s="825">
        <f t="shared" si="198"/>
        <v>0</v>
      </c>
      <c r="AP554" s="825">
        <f t="shared" si="198"/>
        <v>0</v>
      </c>
      <c r="AQ554" s="825">
        <f t="shared" si="198"/>
        <v>0</v>
      </c>
      <c r="AR554" s="825">
        <f t="shared" si="198"/>
        <v>0</v>
      </c>
      <c r="AS554" s="825">
        <f t="shared" si="198"/>
        <v>0</v>
      </c>
      <c r="AT554" s="850" t="str">
        <f t="shared" si="184"/>
        <v/>
      </c>
      <c r="AU554" s="893"/>
      <c r="AV554" s="894"/>
      <c r="AW554" s="894"/>
      <c r="AX554" s="894"/>
      <c r="AY554" s="894"/>
      <c r="AZ554" s="918"/>
    </row>
    <row r="555" spans="1:52" ht="13.5" customHeight="1">
      <c r="A555" s="838" t="str">
        <f t="shared" si="196"/>
        <v/>
      </c>
      <c r="B555" s="906"/>
      <c r="C555" s="844"/>
      <c r="D555" s="907"/>
      <c r="E555" s="824"/>
      <c r="F555" s="905"/>
      <c r="G555" s="854"/>
      <c r="H555" s="842"/>
      <c r="I555" s="842"/>
      <c r="J555" s="824">
        <f t="shared" si="197"/>
        <v>0</v>
      </c>
      <c r="K555" s="825"/>
      <c r="L555" s="825"/>
      <c r="M555" s="827"/>
      <c r="N555" s="827"/>
      <c r="O555" s="824">
        <f t="shared" si="185"/>
        <v>0</v>
      </c>
      <c r="P555" s="825"/>
      <c r="Q555" s="825"/>
      <c r="R555" s="827"/>
      <c r="S555" s="827"/>
      <c r="T555" s="846">
        <f t="shared" si="199"/>
        <v>0</v>
      </c>
      <c r="U555" s="825">
        <f t="shared" si="192"/>
        <v>0</v>
      </c>
      <c r="V555" s="825">
        <f t="shared" si="186"/>
        <v>0</v>
      </c>
      <c r="W555" s="827">
        <v>0</v>
      </c>
      <c r="X555" s="827">
        <f t="shared" si="186"/>
        <v>0</v>
      </c>
      <c r="Y555" s="824">
        <f t="shared" si="186"/>
        <v>0</v>
      </c>
      <c r="Z555" s="838" t="str">
        <f t="shared" si="183"/>
        <v/>
      </c>
      <c r="AA555" s="895">
        <f t="shared" si="180"/>
        <v>0</v>
      </c>
      <c r="AB555" s="844">
        <f t="shared" si="180"/>
        <v>0</v>
      </c>
      <c r="AC555" s="845">
        <f t="shared" si="180"/>
        <v>0</v>
      </c>
      <c r="AD555" s="858">
        <f t="shared" si="180"/>
        <v>0</v>
      </c>
      <c r="AE555" s="832">
        <f t="shared" si="200"/>
        <v>0</v>
      </c>
      <c r="AF555" s="832">
        <f t="shared" si="200"/>
        <v>0</v>
      </c>
      <c r="AG555" s="832">
        <f t="shared" si="200"/>
        <v>0</v>
      </c>
      <c r="AH555" s="832">
        <f t="shared" si="200"/>
        <v>0</v>
      </c>
      <c r="AI555" s="824">
        <f t="shared" si="181"/>
        <v>0</v>
      </c>
      <c r="AJ555" s="879">
        <f t="shared" si="189"/>
        <v>0</v>
      </c>
      <c r="AK555" s="879">
        <f t="shared" si="189"/>
        <v>0</v>
      </c>
      <c r="AL555" s="879">
        <f t="shared" si="189"/>
        <v>0</v>
      </c>
      <c r="AM555" s="879">
        <f t="shared" si="190"/>
        <v>0</v>
      </c>
      <c r="AN555" s="849">
        <f t="shared" si="191"/>
        <v>0</v>
      </c>
      <c r="AO555" s="825">
        <f t="shared" si="198"/>
        <v>0</v>
      </c>
      <c r="AP555" s="825">
        <f t="shared" si="198"/>
        <v>0</v>
      </c>
      <c r="AQ555" s="825">
        <f t="shared" si="198"/>
        <v>0</v>
      </c>
      <c r="AR555" s="825">
        <f t="shared" si="198"/>
        <v>0</v>
      </c>
      <c r="AS555" s="825">
        <f t="shared" si="198"/>
        <v>0</v>
      </c>
      <c r="AT555" s="850" t="str">
        <f t="shared" si="184"/>
        <v/>
      </c>
      <c r="AU555" s="893"/>
      <c r="AV555" s="894"/>
      <c r="AW555" s="894"/>
      <c r="AX555" s="894"/>
      <c r="AY555" s="894"/>
      <c r="AZ555" s="918"/>
    </row>
    <row r="556" spans="1:52" ht="13.5" customHeight="1">
      <c r="A556" s="838" t="str">
        <f t="shared" si="196"/>
        <v/>
      </c>
      <c r="B556" s="906"/>
      <c r="C556" s="844"/>
      <c r="D556" s="907"/>
      <c r="E556" s="824"/>
      <c r="F556" s="905"/>
      <c r="G556" s="854"/>
      <c r="H556" s="842"/>
      <c r="I556" s="842"/>
      <c r="J556" s="824">
        <f t="shared" si="197"/>
        <v>0</v>
      </c>
      <c r="K556" s="825"/>
      <c r="L556" s="825"/>
      <c r="M556" s="827"/>
      <c r="N556" s="827"/>
      <c r="O556" s="824">
        <f t="shared" si="185"/>
        <v>0</v>
      </c>
      <c r="P556" s="825"/>
      <c r="Q556" s="825"/>
      <c r="R556" s="827"/>
      <c r="S556" s="827"/>
      <c r="T556" s="846">
        <f t="shared" si="199"/>
        <v>0</v>
      </c>
      <c r="U556" s="825">
        <f t="shared" si="192"/>
        <v>0</v>
      </c>
      <c r="V556" s="825">
        <f t="shared" si="186"/>
        <v>0</v>
      </c>
      <c r="W556" s="827">
        <f>SUM(H556,M556,R556)</f>
        <v>0</v>
      </c>
      <c r="X556" s="827">
        <f t="shared" si="186"/>
        <v>0</v>
      </c>
      <c r="Y556" s="824">
        <f t="shared" si="186"/>
        <v>0</v>
      </c>
      <c r="Z556" s="838" t="str">
        <f t="shared" si="183"/>
        <v/>
      </c>
      <c r="AA556" s="895">
        <f t="shared" si="180"/>
        <v>0</v>
      </c>
      <c r="AB556" s="844">
        <f t="shared" si="180"/>
        <v>0</v>
      </c>
      <c r="AC556" s="845">
        <f t="shared" si="180"/>
        <v>0</v>
      </c>
      <c r="AD556" s="858">
        <f t="shared" si="180"/>
        <v>0</v>
      </c>
      <c r="AE556" s="832">
        <f t="shared" si="200"/>
        <v>0</v>
      </c>
      <c r="AF556" s="832">
        <f t="shared" si="200"/>
        <v>0</v>
      </c>
      <c r="AG556" s="832">
        <f t="shared" si="200"/>
        <v>0</v>
      </c>
      <c r="AH556" s="832">
        <f t="shared" si="200"/>
        <v>0</v>
      </c>
      <c r="AI556" s="824">
        <f t="shared" si="181"/>
        <v>0</v>
      </c>
      <c r="AJ556" s="879">
        <f t="shared" si="189"/>
        <v>0</v>
      </c>
      <c r="AK556" s="879">
        <f t="shared" si="189"/>
        <v>0</v>
      </c>
      <c r="AL556" s="879">
        <f t="shared" si="189"/>
        <v>0</v>
      </c>
      <c r="AM556" s="879">
        <f t="shared" si="190"/>
        <v>0</v>
      </c>
      <c r="AN556" s="849">
        <f t="shared" si="191"/>
        <v>0</v>
      </c>
      <c r="AO556" s="825">
        <f t="shared" si="198"/>
        <v>0</v>
      </c>
      <c r="AP556" s="825">
        <f t="shared" si="198"/>
        <v>0</v>
      </c>
      <c r="AQ556" s="825">
        <f t="shared" si="198"/>
        <v>0</v>
      </c>
      <c r="AR556" s="825">
        <f t="shared" si="198"/>
        <v>0</v>
      </c>
      <c r="AS556" s="825">
        <f t="shared" si="198"/>
        <v>0</v>
      </c>
      <c r="AT556" s="850" t="str">
        <f t="shared" si="184"/>
        <v/>
      </c>
      <c r="AU556" s="893"/>
      <c r="AV556" s="894"/>
      <c r="AW556" s="894"/>
      <c r="AX556" s="894"/>
      <c r="AY556" s="894"/>
      <c r="AZ556" s="918"/>
    </row>
    <row r="557" spans="1:52" ht="13.5" customHeight="1">
      <c r="A557" s="838" t="str">
        <f t="shared" si="196"/>
        <v/>
      </c>
      <c r="B557" s="906"/>
      <c r="C557" s="844"/>
      <c r="D557" s="907"/>
      <c r="E557" s="824"/>
      <c r="F557" s="905"/>
      <c r="G557" s="854"/>
      <c r="H557" s="842"/>
      <c r="I557" s="842"/>
      <c r="J557" s="824">
        <f t="shared" si="197"/>
        <v>0</v>
      </c>
      <c r="K557" s="825"/>
      <c r="L557" s="825"/>
      <c r="M557" s="827"/>
      <c r="N557" s="827"/>
      <c r="O557" s="824">
        <f t="shared" si="185"/>
        <v>0</v>
      </c>
      <c r="P557" s="825"/>
      <c r="Q557" s="825"/>
      <c r="R557" s="827"/>
      <c r="S557" s="827"/>
      <c r="T557" s="846">
        <f t="shared" si="199"/>
        <v>0</v>
      </c>
      <c r="U557" s="825">
        <f t="shared" si="192"/>
        <v>0</v>
      </c>
      <c r="V557" s="825">
        <f>SUM(G557,L557,Q557)</f>
        <v>0</v>
      </c>
      <c r="W557" s="827">
        <f>SUM(H557,M557,R557)</f>
        <v>0</v>
      </c>
      <c r="X557" s="827">
        <f>SUM(I557,N557,S557)</f>
        <v>0</v>
      </c>
      <c r="Y557" s="824">
        <f>SUM(J557,O557,T557)</f>
        <v>0</v>
      </c>
      <c r="Z557" s="838" t="str">
        <f t="shared" si="183"/>
        <v/>
      </c>
      <c r="AA557" s="895">
        <f t="shared" si="180"/>
        <v>0</v>
      </c>
      <c r="AB557" s="844">
        <f t="shared" si="180"/>
        <v>0</v>
      </c>
      <c r="AC557" s="845">
        <f t="shared" si="180"/>
        <v>0</v>
      </c>
      <c r="AD557" s="858">
        <f t="shared" si="180"/>
        <v>0</v>
      </c>
      <c r="AE557" s="832">
        <f t="shared" si="200"/>
        <v>0</v>
      </c>
      <c r="AF557" s="832">
        <f t="shared" si="200"/>
        <v>0</v>
      </c>
      <c r="AG557" s="832">
        <f t="shared" si="200"/>
        <v>0</v>
      </c>
      <c r="AH557" s="832">
        <f t="shared" si="200"/>
        <v>0</v>
      </c>
      <c r="AI557" s="824">
        <f t="shared" si="181"/>
        <v>0</v>
      </c>
      <c r="AJ557" s="879">
        <f t="shared" si="189"/>
        <v>0</v>
      </c>
      <c r="AK557" s="879">
        <f t="shared" si="189"/>
        <v>0</v>
      </c>
      <c r="AL557" s="879">
        <f t="shared" si="189"/>
        <v>0</v>
      </c>
      <c r="AM557" s="879">
        <f t="shared" si="190"/>
        <v>0</v>
      </c>
      <c r="AN557" s="849">
        <f t="shared" si="191"/>
        <v>0</v>
      </c>
      <c r="AO557" s="825">
        <f t="shared" si="198"/>
        <v>0</v>
      </c>
      <c r="AP557" s="825">
        <f t="shared" si="198"/>
        <v>0</v>
      </c>
      <c r="AQ557" s="825">
        <f t="shared" si="198"/>
        <v>0</v>
      </c>
      <c r="AR557" s="825">
        <f t="shared" si="198"/>
        <v>0</v>
      </c>
      <c r="AS557" s="825">
        <f t="shared" si="198"/>
        <v>0</v>
      </c>
      <c r="AT557" s="850" t="str">
        <f t="shared" si="184"/>
        <v/>
      </c>
      <c r="AU557" s="893"/>
      <c r="AV557" s="894"/>
      <c r="AW557" s="894"/>
      <c r="AX557" s="894"/>
      <c r="AY557" s="894"/>
      <c r="AZ557" s="918"/>
    </row>
    <row r="558" spans="1:52" ht="13.5" customHeight="1">
      <c r="A558" s="838"/>
      <c r="B558" s="906"/>
      <c r="C558" s="844"/>
      <c r="D558" s="907"/>
      <c r="E558" s="824"/>
      <c r="F558" s="905"/>
      <c r="G558" s="854"/>
      <c r="H558" s="842"/>
      <c r="I558" s="842"/>
      <c r="J558" s="824"/>
      <c r="K558" s="825"/>
      <c r="L558" s="825"/>
      <c r="M558" s="827"/>
      <c r="N558" s="827"/>
      <c r="O558" s="824"/>
      <c r="P558" s="825"/>
      <c r="Q558" s="825"/>
      <c r="R558" s="827"/>
      <c r="S558" s="827"/>
      <c r="T558" s="846"/>
      <c r="U558" s="825"/>
      <c r="V558" s="825"/>
      <c r="W558" s="827"/>
      <c r="X558" s="827"/>
      <c r="Y558" s="824"/>
      <c r="Z558" s="838"/>
      <c r="AA558" s="895"/>
      <c r="AB558" s="844"/>
      <c r="AC558" s="845"/>
      <c r="AD558" s="858"/>
      <c r="AE558" s="832"/>
      <c r="AF558" s="832"/>
      <c r="AG558" s="832"/>
      <c r="AH558" s="832"/>
      <c r="AI558" s="824"/>
      <c r="AJ558" s="879"/>
      <c r="AK558" s="879"/>
      <c r="AL558" s="879"/>
      <c r="AM558" s="879"/>
      <c r="AN558" s="849"/>
      <c r="AO558" s="825"/>
      <c r="AP558" s="825"/>
      <c r="AQ558" s="825"/>
      <c r="AR558" s="825"/>
      <c r="AS558" s="825"/>
      <c r="AT558" s="850"/>
      <c r="AU558" s="893"/>
      <c r="AV558" s="894"/>
      <c r="AW558" s="894"/>
      <c r="AX558" s="894"/>
      <c r="AY558" s="894"/>
      <c r="AZ558" s="918"/>
    </row>
    <row r="559" spans="1:52" ht="13.5" customHeight="1">
      <c r="A559" s="838"/>
      <c r="B559" s="906"/>
      <c r="C559" s="844"/>
      <c r="D559" s="907"/>
      <c r="E559" s="824"/>
      <c r="F559" s="905"/>
      <c r="G559" s="854"/>
      <c r="H559" s="842"/>
      <c r="I559" s="842"/>
      <c r="J559" s="824"/>
      <c r="K559" s="825"/>
      <c r="L559" s="825"/>
      <c r="M559" s="827"/>
      <c r="N559" s="827"/>
      <c r="O559" s="824"/>
      <c r="P559" s="825"/>
      <c r="Q559" s="825"/>
      <c r="R559" s="827"/>
      <c r="S559" s="827"/>
      <c r="T559" s="846"/>
      <c r="U559" s="825"/>
      <c r="V559" s="825"/>
      <c r="W559" s="827"/>
      <c r="X559" s="827"/>
      <c r="Y559" s="824"/>
      <c r="Z559" s="838"/>
      <c r="AA559" s="895"/>
      <c r="AB559" s="844"/>
      <c r="AC559" s="845"/>
      <c r="AD559" s="858"/>
      <c r="AE559" s="832"/>
      <c r="AF559" s="832"/>
      <c r="AG559" s="832"/>
      <c r="AH559" s="832"/>
      <c r="AI559" s="824"/>
      <c r="AJ559" s="879"/>
      <c r="AK559" s="879"/>
      <c r="AL559" s="879"/>
      <c r="AM559" s="879"/>
      <c r="AN559" s="849"/>
      <c r="AO559" s="825"/>
      <c r="AP559" s="825"/>
      <c r="AQ559" s="825"/>
      <c r="AR559" s="825"/>
      <c r="AS559" s="825"/>
      <c r="AT559" s="850"/>
      <c r="AU559" s="893"/>
      <c r="AV559" s="894"/>
      <c r="AW559" s="894"/>
      <c r="AX559" s="894"/>
      <c r="AY559" s="894"/>
      <c r="AZ559" s="918"/>
    </row>
    <row r="560" spans="1:52" ht="13.5" customHeight="1">
      <c r="A560" s="838"/>
      <c r="B560" s="906"/>
      <c r="C560" s="844"/>
      <c r="D560" s="907"/>
      <c r="E560" s="824"/>
      <c r="F560" s="905"/>
      <c r="G560" s="854"/>
      <c r="H560" s="842"/>
      <c r="I560" s="842"/>
      <c r="J560" s="824"/>
      <c r="K560" s="825"/>
      <c r="L560" s="825"/>
      <c r="M560" s="827"/>
      <c r="N560" s="827"/>
      <c r="O560" s="824"/>
      <c r="P560" s="825"/>
      <c r="Q560" s="825"/>
      <c r="R560" s="827"/>
      <c r="S560" s="827"/>
      <c r="T560" s="846"/>
      <c r="U560" s="825"/>
      <c r="V560" s="825"/>
      <c r="W560" s="827"/>
      <c r="X560" s="827"/>
      <c r="Y560" s="824"/>
      <c r="Z560" s="838"/>
      <c r="AA560" s="895"/>
      <c r="AB560" s="844"/>
      <c r="AC560" s="845"/>
      <c r="AD560" s="858"/>
      <c r="AE560" s="832"/>
      <c r="AF560" s="832"/>
      <c r="AG560" s="832"/>
      <c r="AH560" s="832"/>
      <c r="AI560" s="824"/>
      <c r="AJ560" s="879"/>
      <c r="AK560" s="879"/>
      <c r="AL560" s="879"/>
      <c r="AM560" s="879"/>
      <c r="AN560" s="849"/>
      <c r="AO560" s="825"/>
      <c r="AP560" s="825"/>
      <c r="AQ560" s="825"/>
      <c r="AR560" s="825"/>
      <c r="AS560" s="825"/>
      <c r="AT560" s="850"/>
      <c r="AU560" s="893"/>
      <c r="AV560" s="894"/>
      <c r="AW560" s="894"/>
      <c r="AX560" s="894"/>
      <c r="AY560" s="894"/>
      <c r="AZ560" s="918"/>
    </row>
    <row r="561" spans="1:52" ht="13.5" customHeight="1">
      <c r="A561" s="838" t="str">
        <f>IF(B561&lt;&gt;"",MAX($A556:$A557)+1,"")</f>
        <v/>
      </c>
      <c r="B561" s="951"/>
      <c r="C561" s="952"/>
      <c r="D561" s="953"/>
      <c r="E561" s="824"/>
      <c r="F561" s="905"/>
      <c r="G561" s="854"/>
      <c r="H561" s="842"/>
      <c r="I561" s="842"/>
      <c r="J561" s="824">
        <f>SUM(F561:I561)*$E561</f>
        <v>0</v>
      </c>
      <c r="K561" s="825"/>
      <c r="L561" s="825"/>
      <c r="M561" s="827"/>
      <c r="N561" s="827"/>
      <c r="O561" s="824">
        <f>SUM(K561:N561)*$E561</f>
        <v>0</v>
      </c>
      <c r="P561" s="825"/>
      <c r="Q561" s="825"/>
      <c r="R561" s="827"/>
      <c r="S561" s="827"/>
      <c r="T561" s="846">
        <f>SUM(P561:S561)*$E561</f>
        <v>0</v>
      </c>
      <c r="U561" s="825">
        <f t="shared" ref="U561:Y563" si="201">SUM(F561,K561,P561)</f>
        <v>0</v>
      </c>
      <c r="V561" s="825">
        <f t="shared" si="201"/>
        <v>0</v>
      </c>
      <c r="W561" s="827">
        <f t="shared" si="201"/>
        <v>0</v>
      </c>
      <c r="X561" s="827">
        <f t="shared" si="201"/>
        <v>0</v>
      </c>
      <c r="Y561" s="824">
        <f t="shared" si="201"/>
        <v>0</v>
      </c>
      <c r="Z561" s="838" t="str">
        <f t="shared" ref="Z561:AD563" si="202">A561</f>
        <v/>
      </c>
      <c r="AA561" s="895">
        <f t="shared" si="202"/>
        <v>0</v>
      </c>
      <c r="AB561" s="844">
        <f t="shared" si="202"/>
        <v>0</v>
      </c>
      <c r="AC561" s="845">
        <f t="shared" si="202"/>
        <v>0</v>
      </c>
      <c r="AD561" s="858">
        <f t="shared" si="202"/>
        <v>0</v>
      </c>
      <c r="AE561" s="832">
        <f t="shared" ref="AE561:AH563" si="203">AE479+AJ479-AO479</f>
        <v>0</v>
      </c>
      <c r="AF561" s="832">
        <f t="shared" si="203"/>
        <v>0</v>
      </c>
      <c r="AG561" s="832">
        <f t="shared" si="203"/>
        <v>0</v>
      </c>
      <c r="AH561" s="832">
        <f t="shared" si="203"/>
        <v>0</v>
      </c>
      <c r="AI561" s="824">
        <f>SUM(AE561:AH561)*$E561</f>
        <v>0</v>
      </c>
      <c r="AJ561" s="879">
        <f t="shared" ref="AJ561:AM563" si="204">U561</f>
        <v>0</v>
      </c>
      <c r="AK561" s="879">
        <f t="shared" si="204"/>
        <v>0</v>
      </c>
      <c r="AL561" s="879">
        <f t="shared" si="204"/>
        <v>0</v>
      </c>
      <c r="AM561" s="879">
        <f t="shared" si="204"/>
        <v>0</v>
      </c>
      <c r="AN561" s="849">
        <f>SUM(AJ561:AM561)*$E561</f>
        <v>0</v>
      </c>
      <c r="AO561" s="825">
        <f t="shared" ref="AO561:AS563" si="205">U561</f>
        <v>0</v>
      </c>
      <c r="AP561" s="825">
        <f t="shared" si="205"/>
        <v>0</v>
      </c>
      <c r="AQ561" s="825">
        <f t="shared" si="205"/>
        <v>0</v>
      </c>
      <c r="AR561" s="825">
        <f t="shared" si="205"/>
        <v>0</v>
      </c>
      <c r="AS561" s="825">
        <f t="shared" si="205"/>
        <v>0</v>
      </c>
      <c r="AT561" s="850" t="str">
        <f>IF(AC561&lt;&gt;0,SUM(AO561:AR561)*$AC561-SUM(AO561:AR561)*$AD561,"")</f>
        <v/>
      </c>
      <c r="AU561" s="893"/>
      <c r="AV561" s="894"/>
      <c r="AW561" s="894"/>
      <c r="AX561" s="894"/>
      <c r="AY561" s="894"/>
      <c r="AZ561" s="954"/>
    </row>
    <row r="562" spans="1:52" ht="13.5" customHeight="1">
      <c r="A562" s="838" t="str">
        <f>IF(B562&lt;&gt;"",MAX($A557:$A561)+1,"")</f>
        <v/>
      </c>
      <c r="B562" s="951"/>
      <c r="C562" s="952"/>
      <c r="D562" s="953"/>
      <c r="E562" s="824"/>
      <c r="F562" s="905"/>
      <c r="G562" s="854"/>
      <c r="H562" s="842"/>
      <c r="I562" s="842"/>
      <c r="J562" s="824">
        <f>SUM(F562:I562)*$E562</f>
        <v>0</v>
      </c>
      <c r="K562" s="825"/>
      <c r="L562" s="825"/>
      <c r="M562" s="827"/>
      <c r="N562" s="827"/>
      <c r="O562" s="824">
        <f>SUM(K562:N562)*$E562</f>
        <v>0</v>
      </c>
      <c r="P562" s="825"/>
      <c r="Q562" s="825"/>
      <c r="R562" s="827"/>
      <c r="S562" s="827"/>
      <c r="T562" s="846">
        <f>SUM(P562:S562)*$E562</f>
        <v>0</v>
      </c>
      <c r="U562" s="825">
        <f t="shared" si="201"/>
        <v>0</v>
      </c>
      <c r="V562" s="825">
        <f t="shared" si="201"/>
        <v>0</v>
      </c>
      <c r="W562" s="827">
        <f t="shared" si="201"/>
        <v>0</v>
      </c>
      <c r="X562" s="827">
        <f t="shared" si="201"/>
        <v>0</v>
      </c>
      <c r="Y562" s="824">
        <f t="shared" si="201"/>
        <v>0</v>
      </c>
      <c r="Z562" s="838" t="str">
        <f t="shared" si="202"/>
        <v/>
      </c>
      <c r="AA562" s="895">
        <f t="shared" si="202"/>
        <v>0</v>
      </c>
      <c r="AB562" s="844">
        <f t="shared" si="202"/>
        <v>0</v>
      </c>
      <c r="AC562" s="845">
        <f t="shared" si="202"/>
        <v>0</v>
      </c>
      <c r="AD562" s="858">
        <f>E562</f>
        <v>0</v>
      </c>
      <c r="AE562" s="832">
        <f t="shared" si="203"/>
        <v>0</v>
      </c>
      <c r="AF562" s="832">
        <f t="shared" si="203"/>
        <v>0</v>
      </c>
      <c r="AG562" s="832">
        <f t="shared" si="203"/>
        <v>0</v>
      </c>
      <c r="AH562" s="832">
        <f t="shared" si="203"/>
        <v>0</v>
      </c>
      <c r="AI562" s="824">
        <f>SUM(AE562:AH562)*$E562</f>
        <v>0</v>
      </c>
      <c r="AJ562" s="879">
        <f t="shared" si="204"/>
        <v>0</v>
      </c>
      <c r="AK562" s="879">
        <f t="shared" si="204"/>
        <v>0</v>
      </c>
      <c r="AL562" s="879">
        <f t="shared" si="204"/>
        <v>0</v>
      </c>
      <c r="AM562" s="879">
        <f t="shared" si="204"/>
        <v>0</v>
      </c>
      <c r="AN562" s="849">
        <f>SUM(AJ562:AM562)*$E562</f>
        <v>0</v>
      </c>
      <c r="AO562" s="825">
        <f t="shared" si="205"/>
        <v>0</v>
      </c>
      <c r="AP562" s="825">
        <f t="shared" si="205"/>
        <v>0</v>
      </c>
      <c r="AQ562" s="825">
        <f t="shared" si="205"/>
        <v>0</v>
      </c>
      <c r="AR562" s="825">
        <f t="shared" si="205"/>
        <v>0</v>
      </c>
      <c r="AS562" s="825">
        <f t="shared" si="205"/>
        <v>0</v>
      </c>
      <c r="AT562" s="850" t="str">
        <f>IF(AC562&lt;&gt;0,SUM(AO562:AR562)*$AC562-SUM(AO562:AR562)*$AD562,"")</f>
        <v/>
      </c>
      <c r="AU562" s="893"/>
      <c r="AV562" s="894"/>
      <c r="AW562" s="894"/>
      <c r="AX562" s="894"/>
      <c r="AY562" s="894"/>
      <c r="AZ562" s="954"/>
    </row>
    <row r="563" spans="1:52" ht="13.5" customHeight="1">
      <c r="A563" s="838" t="str">
        <f>IF(B563&lt;&gt;"",MAX($A561:$A562)+1,"")</f>
        <v/>
      </c>
      <c r="B563" s="955"/>
      <c r="C563" s="956"/>
      <c r="D563" s="957"/>
      <c r="E563" s="958"/>
      <c r="F563" s="959"/>
      <c r="G563" s="960"/>
      <c r="H563" s="961"/>
      <c r="I563" s="961"/>
      <c r="J563" s="824">
        <f>SUM(F563:I563)*$E563</f>
        <v>0</v>
      </c>
      <c r="K563" s="825"/>
      <c r="L563" s="825"/>
      <c r="M563" s="827"/>
      <c r="N563" s="827"/>
      <c r="O563" s="1049">
        <f>SUM(K563:N563)*$E563</f>
        <v>0</v>
      </c>
      <c r="P563" s="825"/>
      <c r="Q563" s="825"/>
      <c r="R563" s="827"/>
      <c r="S563" s="827"/>
      <c r="T563" s="846">
        <f>SUM(P563:S563)*$E563</f>
        <v>0</v>
      </c>
      <c r="U563" s="825">
        <f>SUM(F563,K563,P563)</f>
        <v>0</v>
      </c>
      <c r="V563" s="825">
        <f t="shared" si="201"/>
        <v>0</v>
      </c>
      <c r="W563" s="827">
        <f t="shared" si="201"/>
        <v>0</v>
      </c>
      <c r="X563" s="827">
        <f>SUM(I563,N563,S563)</f>
        <v>0</v>
      </c>
      <c r="Y563" s="824">
        <f>SUM(J563,O563,T563)</f>
        <v>0</v>
      </c>
      <c r="Z563" s="838" t="str">
        <f t="shared" si="202"/>
        <v/>
      </c>
      <c r="AA563" s="895">
        <f>B563</f>
        <v>0</v>
      </c>
      <c r="AB563" s="844">
        <f>C563</f>
        <v>0</v>
      </c>
      <c r="AC563" s="962">
        <f>D563</f>
        <v>0</v>
      </c>
      <c r="AD563" s="858">
        <f>E563</f>
        <v>0</v>
      </c>
      <c r="AE563" s="832">
        <f t="shared" si="203"/>
        <v>0</v>
      </c>
      <c r="AF563" s="832">
        <f t="shared" si="203"/>
        <v>0</v>
      </c>
      <c r="AG563" s="832">
        <f t="shared" si="203"/>
        <v>0</v>
      </c>
      <c r="AH563" s="832">
        <f t="shared" si="203"/>
        <v>0</v>
      </c>
      <c r="AI563" s="824">
        <f>SUM(AE563:AH563)*$E563</f>
        <v>0</v>
      </c>
      <c r="AJ563" s="879">
        <f t="shared" si="204"/>
        <v>0</v>
      </c>
      <c r="AK563" s="879">
        <f t="shared" si="204"/>
        <v>0</v>
      </c>
      <c r="AL563" s="879">
        <f t="shared" si="204"/>
        <v>0</v>
      </c>
      <c r="AM563" s="879">
        <f t="shared" si="204"/>
        <v>0</v>
      </c>
      <c r="AN563" s="849">
        <f>SUM(AJ563:AM563)*$E563</f>
        <v>0</v>
      </c>
      <c r="AO563" s="825">
        <f t="shared" si="205"/>
        <v>0</v>
      </c>
      <c r="AP563" s="825">
        <f t="shared" si="205"/>
        <v>0</v>
      </c>
      <c r="AQ563" s="825">
        <f t="shared" si="205"/>
        <v>0</v>
      </c>
      <c r="AR563" s="825">
        <f t="shared" si="205"/>
        <v>0</v>
      </c>
      <c r="AS563" s="825">
        <f t="shared" si="205"/>
        <v>0</v>
      </c>
      <c r="AT563" s="963" t="str">
        <f>IF(AC563&lt;&gt;0,SUM(AO563:AR563)*$AC563-SUM(AO563:AR563)*$AD563,"")</f>
        <v/>
      </c>
      <c r="AU563" s="893"/>
      <c r="AV563" s="894"/>
      <c r="AW563" s="894"/>
      <c r="AX563" s="894"/>
      <c r="AY563" s="894"/>
      <c r="AZ563" s="954"/>
    </row>
    <row r="564" spans="1:52" ht="13.5" customHeight="1">
      <c r="A564" s="964"/>
      <c r="B564" s="964" t="s">
        <v>6</v>
      </c>
      <c r="C564" s="965"/>
      <c r="D564" s="966"/>
      <c r="E564" s="965"/>
      <c r="F564" s="965"/>
      <c r="G564" s="967"/>
      <c r="H564" s="965"/>
      <c r="I564" s="965"/>
      <c r="J564" s="968">
        <f>SUM(J498:J563)</f>
        <v>1486.1</v>
      </c>
      <c r="K564" s="969"/>
      <c r="L564" s="969"/>
      <c r="M564" s="969"/>
      <c r="N564" s="969"/>
      <c r="O564" s="968">
        <f>SUM(O498:O563)</f>
        <v>4125.75</v>
      </c>
      <c r="P564" s="969"/>
      <c r="Q564" s="969"/>
      <c r="R564" s="969"/>
      <c r="S564" s="969"/>
      <c r="T564" s="968">
        <f>SUM(T498:T563)</f>
        <v>4165.75</v>
      </c>
      <c r="U564" s="969"/>
      <c r="V564" s="969"/>
      <c r="W564" s="969"/>
      <c r="X564" s="969"/>
      <c r="Y564" s="968">
        <f>SUM(Y498:Y563)</f>
        <v>9777.6</v>
      </c>
      <c r="Z564" s="964"/>
      <c r="AA564" s="964" t="s">
        <v>6</v>
      </c>
      <c r="AB564" s="969"/>
      <c r="AC564" s="970"/>
      <c r="AD564" s="969"/>
      <c r="AE564" s="969"/>
      <c r="AF564" s="969"/>
      <c r="AG564" s="969"/>
      <c r="AH564" s="969"/>
      <c r="AI564" s="971">
        <f>SUM(AI498:AI563)</f>
        <v>77892.599999999991</v>
      </c>
      <c r="AJ564" s="969"/>
      <c r="AK564" s="969"/>
      <c r="AL564" s="969"/>
      <c r="AM564" s="969"/>
      <c r="AN564" s="969">
        <f>SUM(AN498:AN563)</f>
        <v>8512.5</v>
      </c>
      <c r="AO564" s="969"/>
      <c r="AP564" s="969"/>
      <c r="AQ564" s="969"/>
      <c r="AR564" s="969"/>
      <c r="AS564" s="969">
        <f>SUM(AS498:AS563)</f>
        <v>9777.6</v>
      </c>
      <c r="AT564" s="972">
        <f>SUM(AT498:AT563)</f>
        <v>777</v>
      </c>
      <c r="AU564" s="973"/>
      <c r="AV564" s="974"/>
      <c r="AW564" s="974"/>
      <c r="AX564" s="974"/>
      <c r="AY564" s="974"/>
      <c r="AZ564" s="975"/>
    </row>
    <row r="565" spans="1:52" ht="13.5" customHeight="1">
      <c r="A565" s="976"/>
      <c r="B565" s="1484" t="s">
        <v>866</v>
      </c>
      <c r="C565" s="1487" t="s">
        <v>867</v>
      </c>
      <c r="D565" s="1488"/>
      <c r="E565" s="1489"/>
      <c r="F565" s="1490" t="str">
        <f>"Đtượng BB : " &amp; SUM(F566:F568) &amp;"đ/c = " &amp; SUM(J566:J568) &amp;"k"</f>
        <v>Đtượng BB : 345đ/c = 8970k</v>
      </c>
      <c r="G565" s="1491"/>
      <c r="H565" s="1491"/>
      <c r="I565" s="1491"/>
      <c r="J565" s="1492"/>
      <c r="K565" s="1490" t="str">
        <f>"Đtượng BC: " &amp; SUM(K566:K568) &amp;"đ/c = " &amp; SUM(O566:O568) &amp;"k"</f>
        <v>Đtượng BC: 39đ/c = 806k</v>
      </c>
      <c r="L565" s="1491"/>
      <c r="M565" s="1491"/>
      <c r="N565" s="1491"/>
      <c r="O565" s="1492"/>
      <c r="P565" s="1493" t="s">
        <v>6</v>
      </c>
      <c r="Q565" s="1494"/>
      <c r="R565" s="1495"/>
      <c r="S565" s="977"/>
      <c r="T565" s="1496" t="s">
        <v>868</v>
      </c>
      <c r="U565" s="1497"/>
      <c r="V565" s="1497"/>
      <c r="W565" s="1497"/>
      <c r="X565" s="1497"/>
      <c r="Y565" s="1498"/>
      <c r="Z565" s="978"/>
      <c r="AA565" s="930"/>
      <c r="AB565" s="930"/>
      <c r="AC565" s="979"/>
      <c r="AD565" s="930"/>
      <c r="AE565" s="930"/>
      <c r="AF565" s="930"/>
      <c r="AG565" s="930"/>
      <c r="AH565" s="930"/>
      <c r="AI565" s="930"/>
      <c r="AJ565" s="930"/>
      <c r="AK565" s="930"/>
      <c r="AL565" s="930"/>
      <c r="AM565" s="930"/>
      <c r="AN565" s="930"/>
      <c r="AO565" s="930"/>
      <c r="AP565" s="930"/>
      <c r="AQ565" s="930"/>
      <c r="AR565" s="930"/>
      <c r="AS565" s="930"/>
      <c r="AT565" s="930"/>
      <c r="AU565" s="980"/>
    </row>
    <row r="566" spans="1:52" ht="13.5" customHeight="1">
      <c r="A566" s="981"/>
      <c r="B566" s="1485"/>
      <c r="C566" s="1499" t="s">
        <v>856</v>
      </c>
      <c r="D566" s="1500"/>
      <c r="E566" s="1501"/>
      <c r="F566" s="982">
        <v>115</v>
      </c>
      <c r="G566" s="982" t="s">
        <v>27</v>
      </c>
      <c r="H566" s="983">
        <v>14</v>
      </c>
      <c r="I566" s="984" t="s">
        <v>29</v>
      </c>
      <c r="J566" s="985">
        <f>F566*H566</f>
        <v>1610</v>
      </c>
      <c r="K566" s="986">
        <v>13</v>
      </c>
      <c r="L566" s="984" t="s">
        <v>27</v>
      </c>
      <c r="M566" s="987">
        <v>14</v>
      </c>
      <c r="N566" s="984" t="s">
        <v>28</v>
      </c>
      <c r="O566" s="988">
        <f>K566*M566</f>
        <v>182</v>
      </c>
      <c r="P566" s="989" t="str">
        <f>F566+K566 &amp;"đ/c"</f>
        <v>128đ/c</v>
      </c>
      <c r="Q566" s="1471">
        <f>J566+O566</f>
        <v>1792</v>
      </c>
      <c r="R566" s="1472"/>
      <c r="S566" s="990"/>
      <c r="T566" s="1473" t="s">
        <v>869</v>
      </c>
      <c r="U566" s="1474"/>
      <c r="V566" s="1474"/>
      <c r="W566" s="1474"/>
      <c r="X566" s="991"/>
      <c r="Y566" s="992">
        <f>SUM(J566:J570)+SUM(O566:O568)+Q569-Q570</f>
        <v>12042.699999999999</v>
      </c>
      <c r="AB566" s="993" t="s">
        <v>870</v>
      </c>
      <c r="AC566" s="994"/>
      <c r="AD566" s="993"/>
      <c r="AE566" s="993"/>
      <c r="AF566" s="993"/>
      <c r="AG566" s="995"/>
      <c r="AH566" s="995"/>
      <c r="AI566" s="1261" t="s">
        <v>871</v>
      </c>
      <c r="AJ566" s="1261"/>
      <c r="AK566" s="1261"/>
      <c r="AL566" s="1261"/>
      <c r="AM566" s="1261"/>
      <c r="AN566" s="1261"/>
      <c r="AO566" s="995"/>
      <c r="AP566" s="995"/>
      <c r="AQ566" s="995"/>
      <c r="AR566" s="995"/>
      <c r="AS566" s="995"/>
      <c r="AT566" s="993" t="s">
        <v>21</v>
      </c>
      <c r="AU566" s="993"/>
      <c r="AV566" s="996"/>
      <c r="AW566" s="996"/>
      <c r="AX566" s="996"/>
    </row>
    <row r="567" spans="1:52" ht="13.5" customHeight="1">
      <c r="A567" s="981"/>
      <c r="B567" s="1485"/>
      <c r="C567" s="1475" t="s">
        <v>857</v>
      </c>
      <c r="D567" s="1476"/>
      <c r="E567" s="1477"/>
      <c r="F567" s="982">
        <v>115</v>
      </c>
      <c r="G567" s="997" t="s">
        <v>27</v>
      </c>
      <c r="H567" s="983">
        <v>32</v>
      </c>
      <c r="I567" s="998" t="s">
        <v>29</v>
      </c>
      <c r="J567" s="999">
        <f>F567*H567</f>
        <v>3680</v>
      </c>
      <c r="K567" s="1000">
        <v>13</v>
      </c>
      <c r="L567" s="998" t="s">
        <v>27</v>
      </c>
      <c r="M567" s="1001">
        <v>24</v>
      </c>
      <c r="N567" s="998" t="s">
        <v>28</v>
      </c>
      <c r="O567" s="1002">
        <f>K567*M567</f>
        <v>312</v>
      </c>
      <c r="P567" s="1003" t="str">
        <f>F567+K567 &amp;"đ/c"</f>
        <v>128đ/c</v>
      </c>
      <c r="Q567" s="1478">
        <f>J567+O567</f>
        <v>3992</v>
      </c>
      <c r="R567" s="1479"/>
      <c r="S567" s="990"/>
      <c r="T567" s="1004" t="s">
        <v>872</v>
      </c>
      <c r="U567" s="1005"/>
      <c r="V567" s="1005">
        <f>M564</f>
        <v>0</v>
      </c>
      <c r="W567" s="1005"/>
      <c r="X567" s="991"/>
      <c r="Y567" s="992">
        <f>Y564</f>
        <v>9777.6</v>
      </c>
      <c r="Z567" s="978"/>
      <c r="AA567" s="930"/>
      <c r="AB567" s="930"/>
      <c r="AC567" s="979"/>
      <c r="AD567" s="930"/>
      <c r="AE567" s="930"/>
      <c r="AF567" s="930"/>
      <c r="AG567" s="930"/>
      <c r="AH567" s="930"/>
      <c r="AI567" s="930"/>
      <c r="AJ567" s="930"/>
      <c r="AK567" s="930"/>
      <c r="AL567" s="930"/>
      <c r="AM567" s="930"/>
      <c r="AN567" s="930"/>
      <c r="AO567" s="930"/>
      <c r="AP567" s="930"/>
      <c r="AQ567" s="930"/>
      <c r="AR567" s="930"/>
      <c r="AS567" s="930"/>
      <c r="AT567" s="930"/>
      <c r="AU567" s="1006"/>
    </row>
    <row r="568" spans="1:52" ht="13.5" customHeight="1">
      <c r="A568" s="981"/>
      <c r="B568" s="1486"/>
      <c r="C568" s="1475" t="s">
        <v>858</v>
      </c>
      <c r="D568" s="1476"/>
      <c r="E568" s="1477"/>
      <c r="F568" s="982">
        <v>115</v>
      </c>
      <c r="G568" s="998" t="s">
        <v>27</v>
      </c>
      <c r="H568" s="983">
        <v>32</v>
      </c>
      <c r="I568" s="998" t="s">
        <v>29</v>
      </c>
      <c r="J568" s="999">
        <f>F568*H568</f>
        <v>3680</v>
      </c>
      <c r="K568" s="1000">
        <v>13</v>
      </c>
      <c r="L568" s="998" t="s">
        <v>27</v>
      </c>
      <c r="M568" s="1001">
        <v>24</v>
      </c>
      <c r="N568" s="998" t="s">
        <v>28</v>
      </c>
      <c r="O568" s="1002">
        <f>K568*M568</f>
        <v>312</v>
      </c>
      <c r="P568" s="1003" t="str">
        <f>F568+K568 &amp; "đ/c"</f>
        <v>128đ/c</v>
      </c>
      <c r="Q568" s="1478">
        <f>J568+O568</f>
        <v>3992</v>
      </c>
      <c r="R568" s="1479"/>
      <c r="S568" s="990"/>
      <c r="T568" s="1004" t="s">
        <v>873</v>
      </c>
      <c r="U568" s="1005"/>
      <c r="V568" s="1005"/>
      <c r="W568" s="1005"/>
      <c r="X568" s="991"/>
      <c r="Y568" s="992">
        <f>IF(Y566-Y567&gt;0,Y566-Y567,0)</f>
        <v>2265.0999999999985</v>
      </c>
      <c r="Z568" s="978"/>
      <c r="AA568" s="930"/>
      <c r="AB568" s="930"/>
      <c r="AC568" s="979"/>
      <c r="AD568" s="930"/>
      <c r="AE568" s="930"/>
      <c r="AF568" s="930"/>
      <c r="AG568" s="930"/>
      <c r="AH568" s="930"/>
      <c r="AI568" s="930"/>
      <c r="AJ568" s="930"/>
      <c r="AK568" s="930"/>
      <c r="AL568" s="930"/>
      <c r="AM568" s="930"/>
      <c r="AN568" s="930"/>
      <c r="AO568" s="930"/>
      <c r="AP568" s="930"/>
      <c r="AQ568" s="930"/>
      <c r="AR568" s="930"/>
      <c r="AS568" s="930"/>
      <c r="AT568" s="930"/>
      <c r="AU568" s="1006"/>
    </row>
    <row r="569" spans="1:52" ht="13.5" customHeight="1">
      <c r="A569" s="981"/>
      <c r="B569" s="1007" t="s">
        <v>874</v>
      </c>
      <c r="C569" s="1455"/>
      <c r="D569" s="1455"/>
      <c r="E569" s="1456"/>
      <c r="F569" s="1008"/>
      <c r="G569" s="1009" t="s">
        <v>27</v>
      </c>
      <c r="H569" s="1010"/>
      <c r="I569" s="1009" t="s">
        <v>29</v>
      </c>
      <c r="J569" s="1011">
        <f>F569*H569</f>
        <v>0</v>
      </c>
      <c r="K569" s="1012"/>
      <c r="L569" s="1457" t="s">
        <v>897</v>
      </c>
      <c r="M569" s="1458"/>
      <c r="N569" s="1458"/>
      <c r="O569" s="1459"/>
      <c r="P569" s="1013"/>
      <c r="Q569" s="1460">
        <f>AZ440</f>
        <v>2266.6999999999989</v>
      </c>
      <c r="R569" s="1461"/>
      <c r="S569" s="990"/>
      <c r="T569" s="1462" t="s">
        <v>865</v>
      </c>
      <c r="U569" s="1463"/>
      <c r="V569" s="1463"/>
      <c r="W569" s="1463"/>
      <c r="X569" s="991"/>
      <c r="Y569" s="1014">
        <f>IF(Y566-Y567&lt;0,Y567-Y566,0)</f>
        <v>0</v>
      </c>
      <c r="AI569" s="930"/>
    </row>
    <row r="570" spans="1:52" ht="13.5" customHeight="1">
      <c r="A570" s="981"/>
      <c r="B570" s="1464" t="s">
        <v>875</v>
      </c>
      <c r="C570" s="1465"/>
      <c r="D570" s="1015"/>
      <c r="E570" s="1016"/>
      <c r="F570" s="1017"/>
      <c r="G570" s="1018" t="s">
        <v>27</v>
      </c>
      <c r="H570" s="1019"/>
      <c r="I570" s="1018" t="s">
        <v>29</v>
      </c>
      <c r="J570" s="1020">
        <f>F570*H570</f>
        <v>0</v>
      </c>
      <c r="K570" s="1021"/>
      <c r="L570" s="1466" t="s">
        <v>876</v>
      </c>
      <c r="M570" s="1467"/>
      <c r="N570" s="1467"/>
      <c r="O570" s="1468"/>
      <c r="P570" s="1022"/>
      <c r="Q570" s="1460">
        <f>AZ441</f>
        <v>0</v>
      </c>
      <c r="R570" s="1461"/>
      <c r="S570" s="1023"/>
      <c r="T570" s="1023"/>
      <c r="U570" s="1024"/>
      <c r="V570" s="1024"/>
      <c r="W570" s="1024"/>
      <c r="X570" s="1025"/>
      <c r="Y570" s="1026"/>
      <c r="AI570" s="930"/>
    </row>
    <row r="571" spans="1:52" ht="13.5" customHeight="1">
      <c r="A571" s="981"/>
      <c r="B571" s="1452" t="s">
        <v>877</v>
      </c>
      <c r="C571" s="1452"/>
      <c r="D571" s="1452"/>
      <c r="E571" s="1452"/>
      <c r="F571" s="1452"/>
      <c r="G571" s="1027"/>
      <c r="H571" s="1027"/>
      <c r="I571" s="1027"/>
      <c r="J571" s="1028"/>
      <c r="K571" s="1027"/>
      <c r="L571" s="1453" t="s">
        <v>878</v>
      </c>
      <c r="M571" s="1453"/>
      <c r="N571" s="1453"/>
      <c r="O571" s="993"/>
      <c r="P571" s="993"/>
      <c r="Q571" s="993"/>
      <c r="R571" s="993"/>
      <c r="S571" s="1453" t="s">
        <v>879</v>
      </c>
      <c r="T571" s="1453"/>
      <c r="U571" s="1453"/>
      <c r="X571" s="981"/>
      <c r="Y571" s="981"/>
      <c r="AA571" s="1454" t="s">
        <v>880</v>
      </c>
      <c r="AB571" s="1454"/>
      <c r="AC571" s="1454"/>
      <c r="AD571" s="1454"/>
      <c r="AE571" s="1454"/>
      <c r="AF571" s="1454"/>
      <c r="AG571" s="1454"/>
      <c r="AS571" s="1454" t="s">
        <v>881</v>
      </c>
      <c r="AT571" s="1454"/>
      <c r="AU571" s="1454"/>
      <c r="AV571" s="1454"/>
      <c r="AW571" s="1454"/>
    </row>
    <row r="572" spans="1:52" ht="32.25" customHeight="1">
      <c r="A572" s="981"/>
      <c r="B572" s="1029"/>
      <c r="C572" s="1029"/>
      <c r="D572" s="1030"/>
      <c r="E572" s="1029"/>
      <c r="F572" s="1029"/>
      <c r="J572" s="1031"/>
      <c r="L572" s="1032"/>
      <c r="M572" s="1032"/>
      <c r="N572" s="1032"/>
      <c r="O572" s="981"/>
      <c r="P572" s="981"/>
      <c r="Q572" s="981"/>
      <c r="R572" s="981"/>
      <c r="S572" s="1032"/>
      <c r="T572" s="1032"/>
      <c r="U572" s="1032"/>
      <c r="X572" s="981"/>
      <c r="Y572" s="981"/>
    </row>
    <row r="573" spans="1:52" ht="32.25" customHeight="1">
      <c r="A573" s="981"/>
      <c r="B573" s="1029"/>
      <c r="C573" s="1029"/>
      <c r="D573" s="1030"/>
      <c r="E573" s="1029"/>
      <c r="F573" s="1029"/>
      <c r="J573" s="1031"/>
      <c r="L573" s="1032"/>
      <c r="M573" s="1032"/>
      <c r="N573" s="1032"/>
      <c r="O573" s="981"/>
      <c r="P573" s="981"/>
      <c r="Q573" s="981"/>
      <c r="R573" s="981"/>
      <c r="S573" s="1032"/>
      <c r="T573" s="1032"/>
      <c r="U573" s="1032"/>
      <c r="X573" s="981"/>
      <c r="Y573" s="981"/>
    </row>
    <row r="574" spans="1:52" ht="13.5" customHeight="1">
      <c r="A574" s="981"/>
      <c r="B574" s="1454" t="s">
        <v>881</v>
      </c>
      <c r="C574" s="1454"/>
      <c r="D574" s="1454"/>
      <c r="E574" s="1454"/>
      <c r="F574" s="1454"/>
      <c r="J574" s="1031"/>
      <c r="L574" s="1032"/>
      <c r="M574" s="1032"/>
      <c r="N574" s="1032"/>
      <c r="O574" s="981"/>
      <c r="P574" s="981"/>
      <c r="Q574" s="981"/>
      <c r="R574" s="1454" t="s">
        <v>880</v>
      </c>
      <c r="S574" s="1454"/>
      <c r="T574" s="1454"/>
      <c r="U574" s="1454"/>
      <c r="V574" s="1454"/>
      <c r="W574" s="1454"/>
      <c r="X574" s="981"/>
      <c r="Y574" s="981"/>
    </row>
    <row r="575" spans="1:52" ht="13.5" customHeight="1">
      <c r="A575" s="807" t="s">
        <v>841</v>
      </c>
      <c r="D575" s="809"/>
      <c r="O575" s="810" t="s">
        <v>4</v>
      </c>
      <c r="P575" s="1544">
        <f>P493+1</f>
        <v>44294</v>
      </c>
      <c r="Q575" s="1544"/>
      <c r="R575" s="1544"/>
      <c r="S575" s="1544"/>
      <c r="T575" s="1544"/>
      <c r="AU575" s="812" t="s">
        <v>12</v>
      </c>
    </row>
    <row r="576" spans="1:52" ht="13.5" customHeight="1">
      <c r="A576" s="813" t="s">
        <v>11</v>
      </c>
      <c r="B576" s="1530" t="s">
        <v>842</v>
      </c>
      <c r="C576" s="1533" t="s">
        <v>5</v>
      </c>
      <c r="D576" s="1530" t="s">
        <v>843</v>
      </c>
      <c r="E576" s="1530" t="s">
        <v>844</v>
      </c>
      <c r="F576" s="1545" t="s">
        <v>24</v>
      </c>
      <c r="G576" s="1546"/>
      <c r="H576" s="1546"/>
      <c r="I576" s="1546"/>
      <c r="J576" s="1547"/>
      <c r="K576" s="1548" t="s">
        <v>25</v>
      </c>
      <c r="L576" s="1549"/>
      <c r="M576" s="1549"/>
      <c r="N576" s="1549"/>
      <c r="O576" s="1550"/>
      <c r="P576" s="1551" t="s">
        <v>26</v>
      </c>
      <c r="Q576" s="1552"/>
      <c r="R576" s="1552"/>
      <c r="S576" s="1552"/>
      <c r="T576" s="1553"/>
      <c r="U576" s="1563" t="s">
        <v>6</v>
      </c>
      <c r="V576" s="1564"/>
      <c r="W576" s="1564"/>
      <c r="X576" s="1564"/>
      <c r="Y576" s="1565"/>
      <c r="Z576" s="1527" t="s">
        <v>11</v>
      </c>
      <c r="AA576" s="1530" t="s">
        <v>845</v>
      </c>
      <c r="AB576" s="1533" t="s">
        <v>5</v>
      </c>
      <c r="AC576" s="1530" t="s">
        <v>843</v>
      </c>
      <c r="AD576" s="1530" t="s">
        <v>844</v>
      </c>
      <c r="AE576" s="1545" t="s">
        <v>9</v>
      </c>
      <c r="AF576" s="1546"/>
      <c r="AG576" s="1546"/>
      <c r="AH576" s="1546"/>
      <c r="AI576" s="1547"/>
      <c r="AJ576" s="1545" t="s">
        <v>846</v>
      </c>
      <c r="AK576" s="1546"/>
      <c r="AL576" s="1546"/>
      <c r="AM576" s="1546"/>
      <c r="AN576" s="1547"/>
      <c r="AO576" s="1545" t="s">
        <v>10</v>
      </c>
      <c r="AP576" s="1546"/>
      <c r="AQ576" s="1546"/>
      <c r="AR576" s="1546"/>
      <c r="AS576" s="1547"/>
      <c r="AT576" s="1554" t="s">
        <v>23</v>
      </c>
      <c r="AU576" s="1557">
        <v>42644</v>
      </c>
      <c r="AV576" s="1558"/>
      <c r="AW576" s="1558"/>
      <c r="AX576" s="1558"/>
      <c r="AY576" s="1558"/>
      <c r="AZ576" s="1559"/>
    </row>
    <row r="577" spans="1:52" ht="13.5" customHeight="1">
      <c r="A577" s="814"/>
      <c r="B577" s="1531"/>
      <c r="C577" s="1534"/>
      <c r="D577" s="1531"/>
      <c r="E577" s="1531"/>
      <c r="F577" s="1542" t="s">
        <v>13</v>
      </c>
      <c r="G577" s="1543"/>
      <c r="H577" s="1536" t="s">
        <v>8</v>
      </c>
      <c r="I577" s="1537"/>
      <c r="J577" s="1310" t="s">
        <v>14</v>
      </c>
      <c r="K577" s="1542" t="s">
        <v>13</v>
      </c>
      <c r="L577" s="1543"/>
      <c r="M577" s="1536" t="s">
        <v>8</v>
      </c>
      <c r="N577" s="1537"/>
      <c r="O577" s="1310" t="s">
        <v>14</v>
      </c>
      <c r="P577" s="1542" t="s">
        <v>13</v>
      </c>
      <c r="Q577" s="1543"/>
      <c r="R577" s="1536" t="s">
        <v>8</v>
      </c>
      <c r="S577" s="1537"/>
      <c r="T577" s="1310" t="s">
        <v>14</v>
      </c>
      <c r="U577" s="1542" t="s">
        <v>13</v>
      </c>
      <c r="V577" s="1543"/>
      <c r="W577" s="1536" t="s">
        <v>8</v>
      </c>
      <c r="X577" s="1537"/>
      <c r="Y577" s="1310" t="s">
        <v>14</v>
      </c>
      <c r="Z577" s="1528"/>
      <c r="AA577" s="1531"/>
      <c r="AB577" s="1534"/>
      <c r="AC577" s="1531"/>
      <c r="AD577" s="1531"/>
      <c r="AE577" s="1542" t="s">
        <v>13</v>
      </c>
      <c r="AF577" s="1543"/>
      <c r="AG577" s="1536" t="s">
        <v>8</v>
      </c>
      <c r="AH577" s="1537"/>
      <c r="AI577" s="1310" t="s">
        <v>14</v>
      </c>
      <c r="AJ577" s="1542" t="s">
        <v>13</v>
      </c>
      <c r="AK577" s="1543"/>
      <c r="AL577" s="1536" t="s">
        <v>8</v>
      </c>
      <c r="AM577" s="1537"/>
      <c r="AN577" s="1310" t="s">
        <v>14</v>
      </c>
      <c r="AO577" s="1542" t="s">
        <v>13</v>
      </c>
      <c r="AP577" s="1543"/>
      <c r="AQ577" s="1536" t="s">
        <v>8</v>
      </c>
      <c r="AR577" s="1537"/>
      <c r="AS577" s="1310" t="s">
        <v>14</v>
      </c>
      <c r="AT577" s="1555"/>
      <c r="AU577" s="1560"/>
      <c r="AV577" s="1561"/>
      <c r="AW577" s="1561"/>
      <c r="AX577" s="1561"/>
      <c r="AY577" s="1561"/>
      <c r="AZ577" s="1562"/>
    </row>
    <row r="578" spans="1:52" ht="13.5" customHeight="1">
      <c r="A578" s="814"/>
      <c r="B578" s="1531"/>
      <c r="C578" s="1534"/>
      <c r="D578" s="1531"/>
      <c r="E578" s="1531"/>
      <c r="F578" s="1540" t="s">
        <v>15</v>
      </c>
      <c r="G578" s="1525" t="s">
        <v>22</v>
      </c>
      <c r="H578" s="1523" t="s">
        <v>15</v>
      </c>
      <c r="I578" s="1523" t="s">
        <v>22</v>
      </c>
      <c r="J578" s="1538"/>
      <c r="K578" s="1525" t="s">
        <v>15</v>
      </c>
      <c r="L578" s="1525" t="s">
        <v>22</v>
      </c>
      <c r="M578" s="1523" t="s">
        <v>15</v>
      </c>
      <c r="N578" s="1523" t="s">
        <v>22</v>
      </c>
      <c r="O578" s="1538"/>
      <c r="P578" s="1525" t="s">
        <v>15</v>
      </c>
      <c r="Q578" s="1525" t="s">
        <v>22</v>
      </c>
      <c r="R578" s="1523" t="s">
        <v>15</v>
      </c>
      <c r="S578" s="1523" t="s">
        <v>22</v>
      </c>
      <c r="T578" s="1538"/>
      <c r="U578" s="1525" t="s">
        <v>15</v>
      </c>
      <c r="V578" s="1525" t="s">
        <v>22</v>
      </c>
      <c r="W578" s="1523" t="s">
        <v>15</v>
      </c>
      <c r="X578" s="1523" t="s">
        <v>22</v>
      </c>
      <c r="Y578" s="1538"/>
      <c r="Z578" s="1528"/>
      <c r="AA578" s="1531"/>
      <c r="AB578" s="1534"/>
      <c r="AC578" s="1531"/>
      <c r="AD578" s="1531"/>
      <c r="AE578" s="1310" t="s">
        <v>15</v>
      </c>
      <c r="AF578" s="1523" t="s">
        <v>22</v>
      </c>
      <c r="AG578" s="1523" t="s">
        <v>15</v>
      </c>
      <c r="AH578" s="1523" t="s">
        <v>22</v>
      </c>
      <c r="AI578" s="1538"/>
      <c r="AJ578" s="1523" t="s">
        <v>15</v>
      </c>
      <c r="AK578" s="1523" t="s">
        <v>22</v>
      </c>
      <c r="AL578" s="1523" t="s">
        <v>15</v>
      </c>
      <c r="AM578" s="1523" t="s">
        <v>22</v>
      </c>
      <c r="AN578" s="1538"/>
      <c r="AO578" s="1523" t="s">
        <v>15</v>
      </c>
      <c r="AP578" s="1523" t="s">
        <v>22</v>
      </c>
      <c r="AQ578" s="1523" t="s">
        <v>15</v>
      </c>
      <c r="AR578" s="1523" t="s">
        <v>22</v>
      </c>
      <c r="AS578" s="1538"/>
      <c r="AT578" s="1555"/>
      <c r="AU578" s="1507">
        <f>P575</f>
        <v>44294</v>
      </c>
      <c r="AV578" s="1508"/>
      <c r="AW578" s="1508"/>
      <c r="AX578" s="1508"/>
      <c r="AY578" s="1508"/>
      <c r="AZ578" s="1509"/>
    </row>
    <row r="579" spans="1:52" ht="13.5" customHeight="1">
      <c r="A579" s="815"/>
      <c r="B579" s="1532"/>
      <c r="C579" s="1535"/>
      <c r="D579" s="1532"/>
      <c r="E579" s="1532"/>
      <c r="F579" s="1541"/>
      <c r="G579" s="1526"/>
      <c r="H579" s="1524"/>
      <c r="I579" s="1524"/>
      <c r="J579" s="1539"/>
      <c r="K579" s="1526"/>
      <c r="L579" s="1526"/>
      <c r="M579" s="1524"/>
      <c r="N579" s="1524"/>
      <c r="O579" s="1539"/>
      <c r="P579" s="1526"/>
      <c r="Q579" s="1526"/>
      <c r="R579" s="1524"/>
      <c r="S579" s="1524"/>
      <c r="T579" s="1539"/>
      <c r="U579" s="1526"/>
      <c r="V579" s="1526"/>
      <c r="W579" s="1524"/>
      <c r="X579" s="1524"/>
      <c r="Y579" s="1539"/>
      <c r="Z579" s="1529"/>
      <c r="AA579" s="1532"/>
      <c r="AB579" s="1535"/>
      <c r="AC579" s="1532"/>
      <c r="AD579" s="1532"/>
      <c r="AE579" s="1539"/>
      <c r="AF579" s="1524"/>
      <c r="AG579" s="1524"/>
      <c r="AH579" s="1524"/>
      <c r="AI579" s="1539"/>
      <c r="AJ579" s="1524"/>
      <c r="AK579" s="1524"/>
      <c r="AL579" s="1524"/>
      <c r="AM579" s="1524"/>
      <c r="AN579" s="1539"/>
      <c r="AO579" s="1524"/>
      <c r="AP579" s="1524"/>
      <c r="AQ579" s="1524"/>
      <c r="AR579" s="1524"/>
      <c r="AS579" s="1539"/>
      <c r="AT579" s="1556"/>
      <c r="AU579" s="1510"/>
      <c r="AV579" s="1511"/>
      <c r="AW579" s="1511"/>
      <c r="AX579" s="1511"/>
      <c r="AY579" s="1511"/>
      <c r="AZ579" s="1512"/>
    </row>
    <row r="580" spans="1:52" ht="13.5" customHeight="1">
      <c r="A580" s="816">
        <v>1</v>
      </c>
      <c r="B580" s="1033" t="s">
        <v>229</v>
      </c>
      <c r="C580" s="817" t="s">
        <v>66</v>
      </c>
      <c r="D580" s="818">
        <v>2</v>
      </c>
      <c r="E580" s="819">
        <v>2</v>
      </c>
      <c r="F580" s="857">
        <v>20</v>
      </c>
      <c r="G580" s="821"/>
      <c r="H580" s="822"/>
      <c r="I580" s="823"/>
      <c r="J580" s="824">
        <f t="shared" ref="J580:J626" si="206">SUM(F580:I580)*$E580</f>
        <v>40</v>
      </c>
      <c r="K580" s="857">
        <v>40</v>
      </c>
      <c r="L580" s="825"/>
      <c r="M580" s="826"/>
      <c r="N580" s="827"/>
      <c r="O580" s="824">
        <f>SUM(K580:N580)*$E580</f>
        <v>80</v>
      </c>
      <c r="P580" s="857">
        <v>40</v>
      </c>
      <c r="Q580" s="825"/>
      <c r="R580" s="826"/>
      <c r="S580" s="827"/>
      <c r="T580" s="1034">
        <f t="shared" ref="T580:T622" si="207">SUM(P580:S580)*$E580</f>
        <v>80</v>
      </c>
      <c r="U580" s="853">
        <f>SUM(F580,K580,P580)</f>
        <v>100</v>
      </c>
      <c r="V580" s="825">
        <f>SUM(G580,L580,Q580)</f>
        <v>0</v>
      </c>
      <c r="W580" s="826">
        <f>SUM(H580,M580,R580)</f>
        <v>0</v>
      </c>
      <c r="X580" s="827">
        <f>SUM(I580,N580,S580)</f>
        <v>0</v>
      </c>
      <c r="Y580" s="1034">
        <f>SUM(J580,O580,T580)</f>
        <v>200</v>
      </c>
      <c r="Z580" s="816">
        <f>A580</f>
        <v>1</v>
      </c>
      <c r="AA580" s="1035" t="str">
        <f>B580</f>
        <v>Than trấu</v>
      </c>
      <c r="AB580" s="829" t="str">
        <f>C580</f>
        <v>kg</v>
      </c>
      <c r="AC580" s="830">
        <f>D580</f>
        <v>2</v>
      </c>
      <c r="AD580" s="831">
        <f>E580</f>
        <v>2</v>
      </c>
      <c r="AE580" s="832">
        <f t="shared" ref="AE580:AE596" si="208">AE498+AJ498-AO498</f>
        <v>8766</v>
      </c>
      <c r="AF580" s="832">
        <f t="shared" ref="AF580:AH595" si="209">AF498+AK498-AP498</f>
        <v>0</v>
      </c>
      <c r="AG580" s="832">
        <f t="shared" si="209"/>
        <v>0</v>
      </c>
      <c r="AH580" s="832">
        <f t="shared" si="209"/>
        <v>0</v>
      </c>
      <c r="AI580" s="834">
        <f>SUM(AE580:AH580)*$E580</f>
        <v>17532</v>
      </c>
      <c r="AJ580" s="833"/>
      <c r="AK580" s="827"/>
      <c r="AL580" s="827"/>
      <c r="AM580" s="827"/>
      <c r="AN580" s="834">
        <f t="shared" ref="AN580:AN596" si="210">SUM(AJ580:AM580)*$E580</f>
        <v>0</v>
      </c>
      <c r="AO580" s="825">
        <f t="shared" ref="AO580:AS630" si="211">U580</f>
        <v>100</v>
      </c>
      <c r="AP580" s="825">
        <f t="shared" si="211"/>
        <v>0</v>
      </c>
      <c r="AQ580" s="835">
        <f t="shared" si="211"/>
        <v>0</v>
      </c>
      <c r="AR580" s="835">
        <f t="shared" si="211"/>
        <v>0</v>
      </c>
      <c r="AS580" s="836">
        <f t="shared" si="211"/>
        <v>200</v>
      </c>
      <c r="AT580" s="837">
        <f>IF(AC580&lt;&gt;0,SUM(AO580:AR580)*$AC580-SUM(AO580:AR580)*$AD580,"")</f>
        <v>0</v>
      </c>
      <c r="AU580" s="1513" t="s">
        <v>847</v>
      </c>
      <c r="AV580" s="1514"/>
      <c r="AW580" s="1514"/>
      <c r="AX580" s="1514"/>
      <c r="AY580" s="1514"/>
      <c r="AZ580" s="1515"/>
    </row>
    <row r="581" spans="1:52" ht="13.5" customHeight="1">
      <c r="A581" s="838">
        <f>IF(B581&lt;&gt;"",MAX($A579:$A580)+1,"")</f>
        <v>2</v>
      </c>
      <c r="B581" s="1036" t="s">
        <v>848</v>
      </c>
      <c r="C581" s="817" t="s">
        <v>66</v>
      </c>
      <c r="D581" s="839">
        <v>2</v>
      </c>
      <c r="E581" s="840">
        <v>2</v>
      </c>
      <c r="F581" s="828"/>
      <c r="G581" s="841"/>
      <c r="H581" s="842"/>
      <c r="I581" s="842"/>
      <c r="J581" s="824">
        <f t="shared" si="206"/>
        <v>0</v>
      </c>
      <c r="K581" s="832"/>
      <c r="L581" s="825"/>
      <c r="M581" s="827"/>
      <c r="N581" s="827"/>
      <c r="O581" s="824">
        <f>SUM(K581:N581)*$E581</f>
        <v>0</v>
      </c>
      <c r="P581" s="843"/>
      <c r="Q581" s="825"/>
      <c r="R581" s="827"/>
      <c r="S581" s="827"/>
      <c r="T581" s="846">
        <f t="shared" si="207"/>
        <v>0</v>
      </c>
      <c r="U581" s="828">
        <f t="shared" ref="U581:Y596" si="212">SUM(F581,K581,P581)</f>
        <v>0</v>
      </c>
      <c r="V581" s="825">
        <f t="shared" si="212"/>
        <v>0</v>
      </c>
      <c r="W581" s="827">
        <f t="shared" si="212"/>
        <v>0</v>
      </c>
      <c r="X581" s="827">
        <f t="shared" si="212"/>
        <v>0</v>
      </c>
      <c r="Y581" s="824">
        <f>SUM(J581,O581,T581)</f>
        <v>0</v>
      </c>
      <c r="Z581" s="838">
        <f>A581</f>
        <v>2</v>
      </c>
      <c r="AA581" s="1037" t="str">
        <f t="shared" ref="AA581:AD639" si="213">B581</f>
        <v>Củi gỗ</v>
      </c>
      <c r="AB581" s="844" t="str">
        <f t="shared" si="213"/>
        <v>kg</v>
      </c>
      <c r="AC581" s="845">
        <f t="shared" si="213"/>
        <v>2</v>
      </c>
      <c r="AD581" s="846">
        <f t="shared" si="213"/>
        <v>2</v>
      </c>
      <c r="AE581" s="832">
        <f t="shared" si="208"/>
        <v>1980</v>
      </c>
      <c r="AF581" s="832">
        <f t="shared" si="209"/>
        <v>0</v>
      </c>
      <c r="AG581" s="832">
        <f t="shared" si="209"/>
        <v>0</v>
      </c>
      <c r="AH581" s="832">
        <f t="shared" si="209"/>
        <v>0</v>
      </c>
      <c r="AI581" s="824">
        <f t="shared" ref="AI581:AI639" si="214">SUM(AE581:AH581)*$E581</f>
        <v>3960</v>
      </c>
      <c r="AJ581" s="848"/>
      <c r="AK581" s="827"/>
      <c r="AL581" s="847"/>
      <c r="AM581" s="827"/>
      <c r="AN581" s="849">
        <f t="shared" si="210"/>
        <v>0</v>
      </c>
      <c r="AO581" s="825">
        <f t="shared" si="211"/>
        <v>0</v>
      </c>
      <c r="AP581" s="825">
        <f t="shared" si="211"/>
        <v>0</v>
      </c>
      <c r="AQ581" s="825">
        <f t="shared" si="211"/>
        <v>0</v>
      </c>
      <c r="AR581" s="825">
        <f t="shared" si="211"/>
        <v>0</v>
      </c>
      <c r="AS581" s="825">
        <f t="shared" si="211"/>
        <v>0</v>
      </c>
      <c r="AT581" s="850">
        <f>IF(AC581&lt;&gt;0,SUM(AO581:AR581)*$AC581-SUM(AO581:AR581)*$AD581,"")</f>
        <v>0</v>
      </c>
      <c r="AU581" s="1516" t="s">
        <v>827</v>
      </c>
      <c r="AV581" s="1517"/>
      <c r="AW581" s="1517"/>
      <c r="AX581" s="1517"/>
      <c r="AY581" s="1517"/>
      <c r="AZ581" s="851"/>
    </row>
    <row r="582" spans="1:52" ht="13.5" customHeight="1">
      <c r="A582" s="838">
        <f t="shared" ref="A582:A625" si="215">IF(B582&lt;&gt;"",MAX($A580:$A581)+1,"")</f>
        <v>3</v>
      </c>
      <c r="B582" s="1033" t="s">
        <v>849</v>
      </c>
      <c r="C582" s="817" t="s">
        <v>66</v>
      </c>
      <c r="D582" s="818">
        <v>12.6</v>
      </c>
      <c r="E582" s="852">
        <v>12.6</v>
      </c>
      <c r="F582" s="853">
        <v>20</v>
      </c>
      <c r="G582" s="854"/>
      <c r="H582" s="855"/>
      <c r="I582" s="842"/>
      <c r="J582" s="824">
        <f t="shared" si="206"/>
        <v>252</v>
      </c>
      <c r="K582" s="856">
        <v>34</v>
      </c>
      <c r="L582" s="825"/>
      <c r="M582" s="826"/>
      <c r="N582" s="827"/>
      <c r="O582" s="824">
        <f>SUM(K582:N582)*$E582</f>
        <v>428.4</v>
      </c>
      <c r="P582" s="857">
        <v>34</v>
      </c>
      <c r="Q582" s="825"/>
      <c r="R582" s="826"/>
      <c r="S582" s="827"/>
      <c r="T582" s="846">
        <f t="shared" si="207"/>
        <v>428.4</v>
      </c>
      <c r="U582" s="853">
        <f t="shared" si="212"/>
        <v>88</v>
      </c>
      <c r="V582" s="825">
        <f t="shared" si="212"/>
        <v>0</v>
      </c>
      <c r="W582" s="826">
        <f t="shared" si="212"/>
        <v>0</v>
      </c>
      <c r="X582" s="827">
        <f t="shared" si="212"/>
        <v>0</v>
      </c>
      <c r="Y582" s="824">
        <f t="shared" si="212"/>
        <v>1108.8</v>
      </c>
      <c r="Z582" s="838">
        <f t="shared" ref="Z582:Z639" si="216">A582</f>
        <v>3</v>
      </c>
      <c r="AA582" s="1037" t="str">
        <f t="shared" si="213"/>
        <v>Gạo X 23</v>
      </c>
      <c r="AB582" s="844" t="str">
        <f t="shared" si="213"/>
        <v>kg</v>
      </c>
      <c r="AC582" s="845">
        <f t="shared" si="213"/>
        <v>12.6</v>
      </c>
      <c r="AD582" s="858">
        <f t="shared" si="213"/>
        <v>12.6</v>
      </c>
      <c r="AE582" s="832">
        <f t="shared" si="208"/>
        <v>3872</v>
      </c>
      <c r="AF582" s="832">
        <f t="shared" si="209"/>
        <v>0</v>
      </c>
      <c r="AG582" s="832">
        <f t="shared" si="209"/>
        <v>0</v>
      </c>
      <c r="AH582" s="832">
        <f t="shared" si="209"/>
        <v>0</v>
      </c>
      <c r="AI582" s="824">
        <f t="shared" si="214"/>
        <v>48787.199999999997</v>
      </c>
      <c r="AJ582" s="848"/>
      <c r="AK582" s="827"/>
      <c r="AL582" s="827"/>
      <c r="AM582" s="827"/>
      <c r="AN582" s="849">
        <f t="shared" si="210"/>
        <v>0</v>
      </c>
      <c r="AO582" s="825">
        <f t="shared" si="211"/>
        <v>88</v>
      </c>
      <c r="AP582" s="825">
        <f t="shared" si="211"/>
        <v>0</v>
      </c>
      <c r="AQ582" s="825">
        <f t="shared" si="211"/>
        <v>0</v>
      </c>
      <c r="AR582" s="825">
        <f t="shared" si="211"/>
        <v>0</v>
      </c>
      <c r="AS582" s="825">
        <f t="shared" si="211"/>
        <v>1108.8</v>
      </c>
      <c r="AT582" s="850">
        <f t="shared" ref="AT582:AT639" si="217">IF(AC582&lt;&gt;0,SUM(AO582:AR582)*$AC582-SUM(AO582:AR582)*$AD582,"")</f>
        <v>0</v>
      </c>
      <c r="AU582" s="859" t="s">
        <v>828</v>
      </c>
      <c r="AV582" s="1519">
        <v>78</v>
      </c>
      <c r="AW582" s="1519"/>
      <c r="AX582" s="860"/>
      <c r="AY582" s="861"/>
      <c r="AZ582" s="862" t="s">
        <v>829</v>
      </c>
    </row>
    <row r="583" spans="1:52" ht="13.5" customHeight="1">
      <c r="A583" s="838">
        <f t="shared" si="215"/>
        <v>4</v>
      </c>
      <c r="B583" s="1038" t="s">
        <v>850</v>
      </c>
      <c r="C583" s="817" t="s">
        <v>389</v>
      </c>
      <c r="D583" s="839">
        <v>10</v>
      </c>
      <c r="E583" s="819">
        <v>10</v>
      </c>
      <c r="F583" s="825"/>
      <c r="G583" s="909"/>
      <c r="H583" s="863"/>
      <c r="I583" s="842"/>
      <c r="J583" s="824">
        <f t="shared" si="206"/>
        <v>0</v>
      </c>
      <c r="K583" s="864"/>
      <c r="L583" s="825"/>
      <c r="M583" s="827"/>
      <c r="N583" s="827"/>
      <c r="O583" s="824">
        <f t="shared" ref="O583:O639" si="218">SUM(K583:N583)*$E583</f>
        <v>0</v>
      </c>
      <c r="P583" s="865"/>
      <c r="Q583" s="825"/>
      <c r="R583" s="827"/>
      <c r="S583" s="827"/>
      <c r="T583" s="846">
        <f t="shared" si="207"/>
        <v>0</v>
      </c>
      <c r="U583" s="825">
        <f t="shared" si="212"/>
        <v>0</v>
      </c>
      <c r="V583" s="825">
        <f t="shared" si="212"/>
        <v>0</v>
      </c>
      <c r="W583" s="827">
        <f t="shared" si="212"/>
        <v>0</v>
      </c>
      <c r="X583" s="827">
        <f t="shared" si="212"/>
        <v>0</v>
      </c>
      <c r="Y583" s="824">
        <f t="shared" si="212"/>
        <v>0</v>
      </c>
      <c r="Z583" s="838">
        <f t="shared" si="216"/>
        <v>4</v>
      </c>
      <c r="AA583" s="1037" t="str">
        <f t="shared" si="213"/>
        <v>Bột súp</v>
      </c>
      <c r="AB583" s="844" t="str">
        <f t="shared" si="213"/>
        <v>lít</v>
      </c>
      <c r="AC583" s="845">
        <f t="shared" si="213"/>
        <v>10</v>
      </c>
      <c r="AD583" s="858">
        <f t="shared" si="213"/>
        <v>10</v>
      </c>
      <c r="AE583" s="832">
        <f t="shared" si="208"/>
        <v>0</v>
      </c>
      <c r="AF583" s="832">
        <f t="shared" si="209"/>
        <v>0</v>
      </c>
      <c r="AG583" s="832">
        <f t="shared" si="209"/>
        <v>4</v>
      </c>
      <c r="AH583" s="832">
        <f t="shared" si="209"/>
        <v>0</v>
      </c>
      <c r="AI583" s="824">
        <f t="shared" si="214"/>
        <v>40</v>
      </c>
      <c r="AJ583" s="848"/>
      <c r="AK583" s="866"/>
      <c r="AM583" s="827"/>
      <c r="AN583" s="849">
        <f t="shared" si="210"/>
        <v>0</v>
      </c>
      <c r="AO583" s="825">
        <f t="shared" si="211"/>
        <v>0</v>
      </c>
      <c r="AP583" s="825">
        <f t="shared" si="211"/>
        <v>0</v>
      </c>
      <c r="AQ583" s="825">
        <f t="shared" si="211"/>
        <v>0</v>
      </c>
      <c r="AR583" s="825">
        <f t="shared" si="211"/>
        <v>0</v>
      </c>
      <c r="AS583" s="825">
        <f t="shared" si="211"/>
        <v>0</v>
      </c>
      <c r="AT583" s="850">
        <f t="shared" si="217"/>
        <v>0</v>
      </c>
      <c r="AU583" s="867" t="s">
        <v>830</v>
      </c>
      <c r="AV583" s="868">
        <f>F648</f>
        <v>115</v>
      </c>
      <c r="AW583" s="861" t="s">
        <v>27</v>
      </c>
      <c r="AX583" s="869">
        <f>H648</f>
        <v>14</v>
      </c>
      <c r="AY583" s="861" t="s">
        <v>28</v>
      </c>
      <c r="AZ583" s="870">
        <f>AX583*AV583</f>
        <v>1610</v>
      </c>
    </row>
    <row r="584" spans="1:52" ht="13.5" customHeight="1">
      <c r="A584" s="838">
        <f t="shared" si="215"/>
        <v>5</v>
      </c>
      <c r="B584" s="1039" t="s">
        <v>851</v>
      </c>
      <c r="C584" s="817" t="s">
        <v>389</v>
      </c>
      <c r="D584" s="839">
        <v>30</v>
      </c>
      <c r="E584" s="871">
        <v>25</v>
      </c>
      <c r="F584" s="825"/>
      <c r="G584" s="909">
        <v>2</v>
      </c>
      <c r="H584" s="863"/>
      <c r="I584" s="842"/>
      <c r="J584" s="824">
        <f t="shared" si="206"/>
        <v>50</v>
      </c>
      <c r="K584" s="864"/>
      <c r="L584" s="853">
        <v>3</v>
      </c>
      <c r="M584" s="827"/>
      <c r="N584" s="827"/>
      <c r="O584" s="824">
        <f t="shared" si="218"/>
        <v>75</v>
      </c>
      <c r="P584" s="865"/>
      <c r="Q584" s="853">
        <v>3</v>
      </c>
      <c r="R584" s="827"/>
      <c r="S584" s="827"/>
      <c r="T584" s="846">
        <f t="shared" si="207"/>
        <v>75</v>
      </c>
      <c r="U584" s="825">
        <f t="shared" si="212"/>
        <v>0</v>
      </c>
      <c r="V584" s="853">
        <f t="shared" si="212"/>
        <v>8</v>
      </c>
      <c r="W584" s="827">
        <f t="shared" si="212"/>
        <v>0</v>
      </c>
      <c r="X584" s="827">
        <f t="shared" si="212"/>
        <v>0</v>
      </c>
      <c r="Y584" s="824">
        <f t="shared" si="212"/>
        <v>200</v>
      </c>
      <c r="Z584" s="838">
        <f t="shared" si="216"/>
        <v>5</v>
      </c>
      <c r="AA584" s="1037" t="str">
        <f t="shared" si="213"/>
        <v>Nmắm thường</v>
      </c>
      <c r="AB584" s="844" t="str">
        <f t="shared" si="213"/>
        <v>lít</v>
      </c>
      <c r="AC584" s="845">
        <f t="shared" si="213"/>
        <v>30</v>
      </c>
      <c r="AD584" s="858">
        <f t="shared" si="213"/>
        <v>25</v>
      </c>
      <c r="AE584" s="832">
        <f t="shared" si="208"/>
        <v>0</v>
      </c>
      <c r="AF584" s="832">
        <f t="shared" si="209"/>
        <v>12</v>
      </c>
      <c r="AG584" s="832">
        <f t="shared" si="209"/>
        <v>0</v>
      </c>
      <c r="AH584" s="832">
        <f t="shared" si="209"/>
        <v>0</v>
      </c>
      <c r="AI584" s="824">
        <f t="shared" si="214"/>
        <v>300</v>
      </c>
      <c r="AJ584" s="848"/>
      <c r="AK584" s="873"/>
      <c r="AL584" s="827"/>
      <c r="AM584" s="827"/>
      <c r="AN584" s="849">
        <f t="shared" si="210"/>
        <v>0</v>
      </c>
      <c r="AO584" s="825">
        <f t="shared" si="211"/>
        <v>0</v>
      </c>
      <c r="AP584" s="825">
        <f t="shared" si="211"/>
        <v>8</v>
      </c>
      <c r="AQ584" s="825">
        <f t="shared" si="211"/>
        <v>0</v>
      </c>
      <c r="AR584" s="825">
        <f t="shared" si="211"/>
        <v>0</v>
      </c>
      <c r="AS584" s="825">
        <f t="shared" si="211"/>
        <v>200</v>
      </c>
      <c r="AT584" s="850">
        <f t="shared" si="217"/>
        <v>40</v>
      </c>
      <c r="AU584" s="867" t="s">
        <v>831</v>
      </c>
      <c r="AV584" s="874">
        <f>F649</f>
        <v>115</v>
      </c>
      <c r="AW584" s="861" t="s">
        <v>27</v>
      </c>
      <c r="AX584" s="869">
        <v>32</v>
      </c>
      <c r="AY584" s="861" t="s">
        <v>28</v>
      </c>
      <c r="AZ584" s="870">
        <f>AX584*AV584</f>
        <v>3680</v>
      </c>
    </row>
    <row r="585" spans="1:52" ht="13.5" customHeight="1">
      <c r="A585" s="838">
        <f t="shared" si="215"/>
        <v>6</v>
      </c>
      <c r="B585" s="1039" t="s">
        <v>496</v>
      </c>
      <c r="C585" s="817" t="s">
        <v>852</v>
      </c>
      <c r="D585" s="839">
        <v>42</v>
      </c>
      <c r="E585" s="875">
        <v>42</v>
      </c>
      <c r="F585" s="825"/>
      <c r="G585" s="854"/>
      <c r="H585" s="827">
        <v>0.3</v>
      </c>
      <c r="I585" s="842"/>
      <c r="J585" s="824">
        <f t="shared" si="206"/>
        <v>12.6</v>
      </c>
      <c r="K585" s="864"/>
      <c r="L585" s="825"/>
      <c r="M585" s="876">
        <v>0.8</v>
      </c>
      <c r="N585" s="827"/>
      <c r="O585" s="824">
        <f t="shared" si="218"/>
        <v>33.6</v>
      </c>
      <c r="P585" s="865"/>
      <c r="Q585" s="825"/>
      <c r="R585" s="877">
        <v>0.8</v>
      </c>
      <c r="S585" s="827"/>
      <c r="T585" s="846">
        <f t="shared" si="207"/>
        <v>33.6</v>
      </c>
      <c r="U585" s="825">
        <f t="shared" si="212"/>
        <v>0</v>
      </c>
      <c r="V585" s="825">
        <f t="shared" si="212"/>
        <v>0</v>
      </c>
      <c r="W585" s="827">
        <f t="shared" si="212"/>
        <v>1.9000000000000001</v>
      </c>
      <c r="X585" s="827">
        <f t="shared" si="212"/>
        <v>0</v>
      </c>
      <c r="Y585" s="824">
        <f t="shared" si="212"/>
        <v>79.800000000000011</v>
      </c>
      <c r="Z585" s="838">
        <f t="shared" si="216"/>
        <v>6</v>
      </c>
      <c r="AA585" s="1040" t="str">
        <f t="shared" si="213"/>
        <v>Mì chính VEDAN</v>
      </c>
      <c r="AB585" s="844" t="str">
        <f t="shared" si="213"/>
        <v>Kg</v>
      </c>
      <c r="AC585" s="845">
        <f t="shared" si="213"/>
        <v>42</v>
      </c>
      <c r="AD585" s="858">
        <f t="shared" si="213"/>
        <v>42</v>
      </c>
      <c r="AE585" s="832">
        <f t="shared" si="208"/>
        <v>0</v>
      </c>
      <c r="AF585" s="832">
        <f t="shared" si="209"/>
        <v>0</v>
      </c>
      <c r="AG585" s="832">
        <f t="shared" si="209"/>
        <v>6.7000000000000011</v>
      </c>
      <c r="AH585" s="832">
        <f t="shared" si="209"/>
        <v>0</v>
      </c>
      <c r="AI585" s="824">
        <f t="shared" si="214"/>
        <v>281.40000000000003</v>
      </c>
      <c r="AJ585" s="879"/>
      <c r="AK585" s="827"/>
      <c r="AL585" s="878"/>
      <c r="AM585" s="827"/>
      <c r="AN585" s="849">
        <f t="shared" si="210"/>
        <v>0</v>
      </c>
      <c r="AO585" s="825">
        <f t="shared" si="211"/>
        <v>0</v>
      </c>
      <c r="AP585" s="825">
        <f t="shared" si="211"/>
        <v>0</v>
      </c>
      <c r="AQ585" s="825">
        <f t="shared" si="211"/>
        <v>1.9000000000000001</v>
      </c>
      <c r="AR585" s="825">
        <f t="shared" si="211"/>
        <v>0</v>
      </c>
      <c r="AS585" s="825">
        <f t="shared" si="211"/>
        <v>79.800000000000011</v>
      </c>
      <c r="AT585" s="850">
        <f t="shared" si="217"/>
        <v>0</v>
      </c>
      <c r="AU585" s="880" t="s">
        <v>832</v>
      </c>
      <c r="AV585" s="874">
        <f>F650</f>
        <v>115</v>
      </c>
      <c r="AW585" s="861" t="s">
        <v>27</v>
      </c>
      <c r="AX585" s="869">
        <v>32</v>
      </c>
      <c r="AY585" s="861" t="s">
        <v>28</v>
      </c>
      <c r="AZ585" s="870">
        <f>AX585*AV585</f>
        <v>3680</v>
      </c>
    </row>
    <row r="586" spans="1:52" ht="13.5" customHeight="1">
      <c r="A586" s="838">
        <f t="shared" si="215"/>
        <v>7</v>
      </c>
      <c r="B586" s="1036" t="s">
        <v>43</v>
      </c>
      <c r="C586" s="881" t="s">
        <v>66</v>
      </c>
      <c r="D586" s="882">
        <v>3.5</v>
      </c>
      <c r="E586" s="883">
        <v>3.5</v>
      </c>
      <c r="F586" s="884"/>
      <c r="G586" s="854"/>
      <c r="H586" s="885">
        <v>1</v>
      </c>
      <c r="I586" s="842"/>
      <c r="J586" s="824">
        <f t="shared" si="206"/>
        <v>3.5</v>
      </c>
      <c r="K586" s="864"/>
      <c r="L586" s="825"/>
      <c r="M586" s="876">
        <v>1.5</v>
      </c>
      <c r="N586" s="827"/>
      <c r="O586" s="824">
        <f t="shared" si="218"/>
        <v>5.25</v>
      </c>
      <c r="P586" s="865" t="s">
        <v>883</v>
      </c>
      <c r="Q586" s="825"/>
      <c r="R586" s="877">
        <v>1.5</v>
      </c>
      <c r="S586" s="827"/>
      <c r="T586" s="846">
        <f t="shared" si="207"/>
        <v>5.25</v>
      </c>
      <c r="U586" s="825">
        <f>SUM(F586,K586,P586)</f>
        <v>0</v>
      </c>
      <c r="V586" s="825"/>
      <c r="W586" s="827">
        <f t="shared" si="212"/>
        <v>4</v>
      </c>
      <c r="X586" s="827">
        <f t="shared" si="212"/>
        <v>0</v>
      </c>
      <c r="Y586" s="824">
        <f t="shared" si="212"/>
        <v>14</v>
      </c>
      <c r="Z586" s="838">
        <f t="shared" si="216"/>
        <v>7</v>
      </c>
      <c r="AA586" s="1040" t="str">
        <f t="shared" si="213"/>
        <v>Muối trắng</v>
      </c>
      <c r="AB586" s="844" t="str">
        <f t="shared" si="213"/>
        <v>kg</v>
      </c>
      <c r="AC586" s="845">
        <f t="shared" si="213"/>
        <v>3.5</v>
      </c>
      <c r="AD586" s="858">
        <f t="shared" si="213"/>
        <v>3.5</v>
      </c>
      <c r="AE586" s="832">
        <f t="shared" si="208"/>
        <v>0</v>
      </c>
      <c r="AF586" s="832">
        <f t="shared" si="209"/>
        <v>0</v>
      </c>
      <c r="AG586" s="832">
        <f t="shared" si="209"/>
        <v>50</v>
      </c>
      <c r="AH586" s="832">
        <f t="shared" si="209"/>
        <v>0</v>
      </c>
      <c r="AI586" s="824">
        <f t="shared" si="214"/>
        <v>175</v>
      </c>
      <c r="AJ586" s="879"/>
      <c r="AK586" s="827"/>
      <c r="AL586" s="878"/>
      <c r="AM586" s="827"/>
      <c r="AN586" s="849">
        <f t="shared" si="210"/>
        <v>0</v>
      </c>
      <c r="AO586" s="825">
        <f t="shared" si="211"/>
        <v>0</v>
      </c>
      <c r="AP586" s="825">
        <f t="shared" si="211"/>
        <v>0</v>
      </c>
      <c r="AQ586" s="825">
        <f t="shared" si="211"/>
        <v>4</v>
      </c>
      <c r="AR586" s="825">
        <f t="shared" si="211"/>
        <v>0</v>
      </c>
      <c r="AS586" s="825">
        <f t="shared" si="211"/>
        <v>14</v>
      </c>
      <c r="AT586" s="850">
        <f t="shared" si="217"/>
        <v>0</v>
      </c>
      <c r="AU586" s="886" t="s">
        <v>833</v>
      </c>
      <c r="AV586" s="1519">
        <v>62</v>
      </c>
      <c r="AW586" s="1519"/>
      <c r="AX586" s="887"/>
      <c r="AY586" s="861"/>
      <c r="AZ586" s="862" t="s">
        <v>829</v>
      </c>
    </row>
    <row r="587" spans="1:52" ht="13.5" customHeight="1">
      <c r="A587" s="838">
        <f t="shared" si="215"/>
        <v>8</v>
      </c>
      <c r="B587" s="1039" t="s">
        <v>618</v>
      </c>
      <c r="C587" s="817" t="s">
        <v>66</v>
      </c>
      <c r="D587" s="839">
        <v>35</v>
      </c>
      <c r="E587" s="852">
        <v>35</v>
      </c>
      <c r="F587" s="825"/>
      <c r="G587" s="854"/>
      <c r="H587" s="827">
        <v>0.4</v>
      </c>
      <c r="I587" s="842"/>
      <c r="J587" s="824">
        <f t="shared" si="206"/>
        <v>14</v>
      </c>
      <c r="K587" s="864"/>
      <c r="L587" s="825"/>
      <c r="M587" s="876">
        <v>0.8</v>
      </c>
      <c r="N587" s="827"/>
      <c r="O587" s="824">
        <f t="shared" si="218"/>
        <v>28</v>
      </c>
      <c r="P587" s="864"/>
      <c r="Q587" s="825"/>
      <c r="R587" s="876">
        <v>0.8</v>
      </c>
      <c r="S587" s="827"/>
      <c r="T587" s="846">
        <f t="shared" si="207"/>
        <v>28</v>
      </c>
      <c r="U587" s="825">
        <f>SUM(F587,K587,P587)</f>
        <v>0</v>
      </c>
      <c r="V587" s="825">
        <f t="shared" ref="V587:Y638" si="219">SUM(G587,L587,Q587)</f>
        <v>0</v>
      </c>
      <c r="W587" s="827">
        <f t="shared" si="212"/>
        <v>2</v>
      </c>
      <c r="X587" s="827">
        <f t="shared" si="212"/>
        <v>0</v>
      </c>
      <c r="Y587" s="824">
        <f t="shared" si="212"/>
        <v>70</v>
      </c>
      <c r="Z587" s="838">
        <f t="shared" si="216"/>
        <v>8</v>
      </c>
      <c r="AA587" s="1040" t="str">
        <f t="shared" si="213"/>
        <v xml:space="preserve">Tỏi khô </v>
      </c>
      <c r="AB587" s="844" t="str">
        <f t="shared" si="213"/>
        <v>kg</v>
      </c>
      <c r="AC587" s="845">
        <f t="shared" si="213"/>
        <v>35</v>
      </c>
      <c r="AD587" s="858">
        <f t="shared" si="213"/>
        <v>35</v>
      </c>
      <c r="AE587" s="832">
        <f t="shared" si="208"/>
        <v>0</v>
      </c>
      <c r="AF587" s="832">
        <f t="shared" si="209"/>
        <v>0</v>
      </c>
      <c r="AG587" s="832">
        <f t="shared" si="209"/>
        <v>4</v>
      </c>
      <c r="AH587" s="832">
        <f t="shared" si="209"/>
        <v>0</v>
      </c>
      <c r="AI587" s="824">
        <f t="shared" si="214"/>
        <v>140</v>
      </c>
      <c r="AJ587" s="879"/>
      <c r="AK587" s="827"/>
      <c r="AL587" s="878"/>
      <c r="AM587" s="827"/>
      <c r="AN587" s="849">
        <f t="shared" si="210"/>
        <v>0</v>
      </c>
      <c r="AO587" s="825">
        <f t="shared" si="211"/>
        <v>0</v>
      </c>
      <c r="AP587" s="825">
        <f t="shared" si="211"/>
        <v>0</v>
      </c>
      <c r="AQ587" s="825">
        <f t="shared" si="211"/>
        <v>2</v>
      </c>
      <c r="AR587" s="825">
        <f t="shared" si="211"/>
        <v>0</v>
      </c>
      <c r="AS587" s="825">
        <f t="shared" si="211"/>
        <v>70</v>
      </c>
      <c r="AT587" s="850">
        <f t="shared" si="217"/>
        <v>0</v>
      </c>
      <c r="AU587" s="880" t="s">
        <v>830</v>
      </c>
      <c r="AV587" s="868">
        <f>K648</f>
        <v>13</v>
      </c>
      <c r="AW587" s="861" t="s">
        <v>27</v>
      </c>
      <c r="AX587" s="888">
        <f>M648</f>
        <v>14</v>
      </c>
      <c r="AY587" s="861" t="s">
        <v>28</v>
      </c>
      <c r="AZ587" s="870">
        <f>AX587*AV587</f>
        <v>182</v>
      </c>
    </row>
    <row r="588" spans="1:52" ht="13.5" customHeight="1">
      <c r="A588" s="838">
        <f t="shared" si="215"/>
        <v>9</v>
      </c>
      <c r="B588" s="1039" t="s">
        <v>44</v>
      </c>
      <c r="C588" s="817" t="s">
        <v>66</v>
      </c>
      <c r="D588" s="839">
        <v>20</v>
      </c>
      <c r="E588" s="852">
        <v>20</v>
      </c>
      <c r="F588" s="825"/>
      <c r="G588" s="854"/>
      <c r="H588" s="827">
        <v>0.4</v>
      </c>
      <c r="I588" s="842"/>
      <c r="J588" s="824">
        <f t="shared" si="206"/>
        <v>8</v>
      </c>
      <c r="K588" s="864"/>
      <c r="L588" s="825"/>
      <c r="M588" s="876">
        <v>0.8</v>
      </c>
      <c r="N588" s="827"/>
      <c r="O588" s="824">
        <f t="shared" si="218"/>
        <v>16</v>
      </c>
      <c r="P588" s="825"/>
      <c r="Q588" s="825" t="s">
        <v>884</v>
      </c>
      <c r="R588" s="876">
        <v>0.8</v>
      </c>
      <c r="S588" s="827"/>
      <c r="T588" s="846">
        <f t="shared" si="207"/>
        <v>16</v>
      </c>
      <c r="U588" s="825">
        <f>SUM(F588,K588,P588)</f>
        <v>0</v>
      </c>
      <c r="V588" s="825">
        <f t="shared" si="219"/>
        <v>0</v>
      </c>
      <c r="W588" s="827">
        <f t="shared" si="212"/>
        <v>2</v>
      </c>
      <c r="X588" s="827">
        <f t="shared" si="212"/>
        <v>0</v>
      </c>
      <c r="Y588" s="824">
        <f t="shared" si="212"/>
        <v>40</v>
      </c>
      <c r="Z588" s="838">
        <f t="shared" si="216"/>
        <v>9</v>
      </c>
      <c r="AA588" s="1040" t="str">
        <f t="shared" si="213"/>
        <v>Hành củ</v>
      </c>
      <c r="AB588" s="844" t="str">
        <f t="shared" si="213"/>
        <v>kg</v>
      </c>
      <c r="AC588" s="845">
        <f t="shared" si="213"/>
        <v>20</v>
      </c>
      <c r="AD588" s="858">
        <f t="shared" si="213"/>
        <v>20</v>
      </c>
      <c r="AE588" s="832">
        <f t="shared" si="208"/>
        <v>0</v>
      </c>
      <c r="AF588" s="832">
        <f t="shared" si="209"/>
        <v>0</v>
      </c>
      <c r="AG588" s="832">
        <f t="shared" si="209"/>
        <v>4</v>
      </c>
      <c r="AH588" s="832">
        <f t="shared" si="209"/>
        <v>0</v>
      </c>
      <c r="AI588" s="824">
        <f t="shared" si="214"/>
        <v>80</v>
      </c>
      <c r="AJ588" s="879"/>
      <c r="AK588" s="827"/>
      <c r="AL588" s="878"/>
      <c r="AM588" s="827"/>
      <c r="AN588" s="889">
        <f t="shared" si="210"/>
        <v>0</v>
      </c>
      <c r="AO588" s="825">
        <f t="shared" si="211"/>
        <v>0</v>
      </c>
      <c r="AP588" s="825">
        <f t="shared" si="211"/>
        <v>0</v>
      </c>
      <c r="AQ588" s="825">
        <f t="shared" si="211"/>
        <v>2</v>
      </c>
      <c r="AR588" s="825">
        <f t="shared" si="211"/>
        <v>0</v>
      </c>
      <c r="AS588" s="825">
        <f t="shared" si="211"/>
        <v>40</v>
      </c>
      <c r="AT588" s="850">
        <f t="shared" si="217"/>
        <v>0</v>
      </c>
      <c r="AU588" s="880" t="s">
        <v>831</v>
      </c>
      <c r="AV588" s="868">
        <f>K649</f>
        <v>13</v>
      </c>
      <c r="AW588" s="861" t="s">
        <v>27</v>
      </c>
      <c r="AX588" s="888">
        <v>24</v>
      </c>
      <c r="AY588" s="861" t="s">
        <v>28</v>
      </c>
      <c r="AZ588" s="870">
        <f>AX588*AV588</f>
        <v>312</v>
      </c>
    </row>
    <row r="589" spans="1:52" ht="13.5" customHeight="1">
      <c r="A589" s="838">
        <f t="shared" si="215"/>
        <v>10</v>
      </c>
      <c r="B589" s="1039" t="s">
        <v>593</v>
      </c>
      <c r="C589" s="817" t="s">
        <v>389</v>
      </c>
      <c r="D589" s="839">
        <v>22</v>
      </c>
      <c r="E589" s="852">
        <v>22</v>
      </c>
      <c r="F589" s="825"/>
      <c r="G589" s="854"/>
      <c r="H589" s="827">
        <v>1</v>
      </c>
      <c r="I589" s="842"/>
      <c r="J589" s="824">
        <f t="shared" si="206"/>
        <v>22</v>
      </c>
      <c r="K589" s="864"/>
      <c r="L589" s="825"/>
      <c r="M589" s="876">
        <v>1</v>
      </c>
      <c r="N589" s="827"/>
      <c r="O589" s="824">
        <f t="shared" si="218"/>
        <v>22</v>
      </c>
      <c r="P589" s="865"/>
      <c r="Q589" s="825"/>
      <c r="R589" s="890">
        <v>1</v>
      </c>
      <c r="S589" s="827"/>
      <c r="T589" s="846">
        <f t="shared" si="207"/>
        <v>22</v>
      </c>
      <c r="U589" s="825">
        <f>SUM(F589,K589,P589)</f>
        <v>0</v>
      </c>
      <c r="V589" s="825">
        <f t="shared" si="219"/>
        <v>0</v>
      </c>
      <c r="W589" s="827">
        <f t="shared" si="212"/>
        <v>3</v>
      </c>
      <c r="X589" s="827">
        <f t="shared" si="212"/>
        <v>0</v>
      </c>
      <c r="Y589" s="824">
        <f t="shared" si="212"/>
        <v>66</v>
      </c>
      <c r="Z589" s="838">
        <f t="shared" si="216"/>
        <v>10</v>
      </c>
      <c r="AA589" s="1040" t="str">
        <f t="shared" si="213"/>
        <v>Dầu ăn Mavela</v>
      </c>
      <c r="AB589" s="844" t="str">
        <f t="shared" si="213"/>
        <v>lít</v>
      </c>
      <c r="AC589" s="845">
        <f t="shared" si="213"/>
        <v>22</v>
      </c>
      <c r="AD589" s="858">
        <f t="shared" si="213"/>
        <v>22</v>
      </c>
      <c r="AE589" s="832">
        <f t="shared" si="208"/>
        <v>0</v>
      </c>
      <c r="AF589" s="832">
        <f t="shared" si="209"/>
        <v>0</v>
      </c>
      <c r="AG589" s="832">
        <f t="shared" si="209"/>
        <v>1</v>
      </c>
      <c r="AH589" s="832">
        <f t="shared" si="209"/>
        <v>0</v>
      </c>
      <c r="AI589" s="824">
        <f t="shared" si="214"/>
        <v>22</v>
      </c>
      <c r="AJ589" s="879"/>
      <c r="AK589" s="827"/>
      <c r="AL589" s="878">
        <v>20</v>
      </c>
      <c r="AM589" s="827"/>
      <c r="AN589" s="849">
        <f t="shared" si="210"/>
        <v>440</v>
      </c>
      <c r="AO589" s="825">
        <f t="shared" si="211"/>
        <v>0</v>
      </c>
      <c r="AP589" s="825">
        <f t="shared" si="211"/>
        <v>0</v>
      </c>
      <c r="AQ589" s="825">
        <f t="shared" si="211"/>
        <v>3</v>
      </c>
      <c r="AR589" s="825">
        <f t="shared" si="211"/>
        <v>0</v>
      </c>
      <c r="AS589" s="825">
        <f t="shared" si="211"/>
        <v>66</v>
      </c>
      <c r="AT589" s="850">
        <f t="shared" si="217"/>
        <v>0</v>
      </c>
      <c r="AU589" s="880" t="s">
        <v>832</v>
      </c>
      <c r="AV589" s="868">
        <f>K650</f>
        <v>13</v>
      </c>
      <c r="AW589" s="861" t="s">
        <v>27</v>
      </c>
      <c r="AX589" s="888">
        <v>24</v>
      </c>
      <c r="AY589" s="861" t="s">
        <v>28</v>
      </c>
      <c r="AZ589" s="870">
        <f>AX589*AV589</f>
        <v>312</v>
      </c>
    </row>
    <row r="590" spans="1:52" ht="13.5" customHeight="1">
      <c r="A590" s="838">
        <f t="shared" si="215"/>
        <v>11</v>
      </c>
      <c r="B590" s="1039" t="s">
        <v>45</v>
      </c>
      <c r="C590" s="817" t="s">
        <v>66</v>
      </c>
      <c r="D590" s="839">
        <v>130</v>
      </c>
      <c r="E590" s="852">
        <v>90</v>
      </c>
      <c r="F590" s="825" t="s">
        <v>885</v>
      </c>
      <c r="G590" s="854" t="s">
        <v>886</v>
      </c>
      <c r="H590" s="827"/>
      <c r="I590" s="842"/>
      <c r="J590" s="824">
        <f t="shared" si="206"/>
        <v>0</v>
      </c>
      <c r="K590" s="864"/>
      <c r="L590" s="825"/>
      <c r="M590" s="891">
        <v>0.1</v>
      </c>
      <c r="N590" s="827"/>
      <c r="O590" s="824">
        <f t="shared" si="218"/>
        <v>9</v>
      </c>
      <c r="P590" s="865"/>
      <c r="Q590" s="825"/>
      <c r="R590" s="877">
        <v>0.1</v>
      </c>
      <c r="S590" s="827"/>
      <c r="T590" s="846">
        <f t="shared" si="207"/>
        <v>9</v>
      </c>
      <c r="U590" s="825">
        <f t="shared" ref="U590:U596" si="220">SUM(F590,K590,P590)</f>
        <v>0</v>
      </c>
      <c r="V590" s="825">
        <f t="shared" si="219"/>
        <v>0</v>
      </c>
      <c r="W590" s="827">
        <f t="shared" si="212"/>
        <v>0.2</v>
      </c>
      <c r="X590" s="827">
        <f t="shared" si="212"/>
        <v>0</v>
      </c>
      <c r="Y590" s="824">
        <f t="shared" si="212"/>
        <v>18</v>
      </c>
      <c r="Z590" s="838">
        <f t="shared" si="216"/>
        <v>11</v>
      </c>
      <c r="AA590" s="1040" t="str">
        <f t="shared" si="213"/>
        <v>Tiêu bắc</v>
      </c>
      <c r="AB590" s="844" t="str">
        <f t="shared" si="213"/>
        <v>kg</v>
      </c>
      <c r="AC590" s="845">
        <f t="shared" si="213"/>
        <v>130</v>
      </c>
      <c r="AD590" s="858">
        <f t="shared" si="213"/>
        <v>90</v>
      </c>
      <c r="AE590" s="832">
        <f t="shared" si="208"/>
        <v>0</v>
      </c>
      <c r="AF590" s="832">
        <f t="shared" si="209"/>
        <v>0</v>
      </c>
      <c r="AG590" s="832">
        <f t="shared" si="209"/>
        <v>0.60000000000000031</v>
      </c>
      <c r="AH590" s="832">
        <f t="shared" si="209"/>
        <v>0</v>
      </c>
      <c r="AI590" s="824">
        <f t="shared" si="214"/>
        <v>54.000000000000028</v>
      </c>
      <c r="AJ590" s="879"/>
      <c r="AK590" s="827"/>
      <c r="AL590" s="878"/>
      <c r="AM590" s="827"/>
      <c r="AN590" s="849">
        <f t="shared" si="210"/>
        <v>0</v>
      </c>
      <c r="AO590" s="825">
        <f t="shared" si="211"/>
        <v>0</v>
      </c>
      <c r="AP590" s="825">
        <f t="shared" si="211"/>
        <v>0</v>
      </c>
      <c r="AQ590" s="825">
        <f t="shared" si="211"/>
        <v>0.2</v>
      </c>
      <c r="AR590" s="825">
        <f t="shared" si="211"/>
        <v>0</v>
      </c>
      <c r="AS590" s="825">
        <f t="shared" si="211"/>
        <v>18</v>
      </c>
      <c r="AT590" s="850">
        <f t="shared" si="217"/>
        <v>8</v>
      </c>
      <c r="AU590" s="1521" t="str">
        <f>B651</f>
        <v xml:space="preserve">  + Ăn thêm</v>
      </c>
      <c r="AV590" s="1522"/>
      <c r="AW590" s="1522"/>
      <c r="AX590" s="1522"/>
      <c r="AY590" s="1522"/>
      <c r="AZ590" s="892">
        <f>J651</f>
        <v>0</v>
      </c>
    </row>
    <row r="591" spans="1:52" ht="13.5" customHeight="1">
      <c r="A591" s="838">
        <f t="shared" si="215"/>
        <v>12</v>
      </c>
      <c r="B591" s="1039" t="s">
        <v>46</v>
      </c>
      <c r="C591" s="817" t="s">
        <v>66</v>
      </c>
      <c r="D591" s="839">
        <v>35</v>
      </c>
      <c r="E591" s="852">
        <v>35</v>
      </c>
      <c r="F591" s="825"/>
      <c r="G591" s="854"/>
      <c r="H591" s="827">
        <v>0.1</v>
      </c>
      <c r="I591" s="842"/>
      <c r="J591" s="824">
        <f t="shared" si="206"/>
        <v>3.5</v>
      </c>
      <c r="K591" s="864"/>
      <c r="L591" s="825"/>
      <c r="M591" s="891">
        <v>0.2</v>
      </c>
      <c r="N591" s="827"/>
      <c r="O591" s="824">
        <f t="shared" si="218"/>
        <v>7</v>
      </c>
      <c r="P591" s="865"/>
      <c r="Q591" s="825"/>
      <c r="R591" s="877">
        <v>0.2</v>
      </c>
      <c r="S591" s="827"/>
      <c r="T591" s="846">
        <f t="shared" si="207"/>
        <v>7</v>
      </c>
      <c r="U591" s="825">
        <f t="shared" si="220"/>
        <v>0</v>
      </c>
      <c r="V591" s="825">
        <f t="shared" si="219"/>
        <v>0</v>
      </c>
      <c r="W591" s="827">
        <f t="shared" si="212"/>
        <v>0.5</v>
      </c>
      <c r="X591" s="827">
        <f t="shared" si="212"/>
        <v>0</v>
      </c>
      <c r="Y591" s="824">
        <f t="shared" si="212"/>
        <v>17.5</v>
      </c>
      <c r="Z591" s="838">
        <f t="shared" si="216"/>
        <v>12</v>
      </c>
      <c r="AA591" s="1040" t="str">
        <f t="shared" si="213"/>
        <v>Kẹo đắng</v>
      </c>
      <c r="AB591" s="844" t="str">
        <f t="shared" si="213"/>
        <v>kg</v>
      </c>
      <c r="AC591" s="845">
        <f t="shared" si="213"/>
        <v>35</v>
      </c>
      <c r="AD591" s="858">
        <f t="shared" si="213"/>
        <v>35</v>
      </c>
      <c r="AE591" s="832">
        <f t="shared" si="208"/>
        <v>0</v>
      </c>
      <c r="AF591" s="832">
        <f t="shared" si="209"/>
        <v>0</v>
      </c>
      <c r="AG591" s="832">
        <f t="shared" si="209"/>
        <v>1.5</v>
      </c>
      <c r="AH591" s="832">
        <f t="shared" si="209"/>
        <v>0</v>
      </c>
      <c r="AI591" s="824">
        <f t="shared" si="214"/>
        <v>52.5</v>
      </c>
      <c r="AJ591" s="879"/>
      <c r="AK591" s="827"/>
      <c r="AL591" s="878"/>
      <c r="AM591" s="827"/>
      <c r="AN591" s="849">
        <f t="shared" si="210"/>
        <v>0</v>
      </c>
      <c r="AO591" s="825">
        <f t="shared" si="211"/>
        <v>0</v>
      </c>
      <c r="AP591" s="825">
        <f t="shared" si="211"/>
        <v>0</v>
      </c>
      <c r="AQ591" s="825">
        <f t="shared" si="211"/>
        <v>0.5</v>
      </c>
      <c r="AR591" s="825">
        <f t="shared" si="211"/>
        <v>0</v>
      </c>
      <c r="AS591" s="825">
        <f t="shared" si="211"/>
        <v>17.5</v>
      </c>
      <c r="AT591" s="850">
        <f t="shared" si="217"/>
        <v>0</v>
      </c>
      <c r="AU591" s="1521" t="str">
        <f>B652</f>
        <v xml:space="preserve"> + ăn thêm </v>
      </c>
      <c r="AV591" s="1522"/>
      <c r="AW591" s="1522"/>
      <c r="AX591" s="1522"/>
      <c r="AY591" s="1522"/>
      <c r="AZ591" s="870">
        <f>J652</f>
        <v>0</v>
      </c>
    </row>
    <row r="592" spans="1:52" ht="13.5" customHeight="1">
      <c r="A592" s="838">
        <f t="shared" si="215"/>
        <v>13</v>
      </c>
      <c r="B592" s="1039" t="s">
        <v>47</v>
      </c>
      <c r="C592" s="817" t="s">
        <v>66</v>
      </c>
      <c r="D592" s="839">
        <v>17</v>
      </c>
      <c r="E592" s="852">
        <v>17</v>
      </c>
      <c r="F592" s="825"/>
      <c r="G592" s="854"/>
      <c r="H592" s="827"/>
      <c r="I592" s="842"/>
      <c r="J592" s="824">
        <f t="shared" si="206"/>
        <v>0</v>
      </c>
      <c r="K592" s="864"/>
      <c r="L592" s="825"/>
      <c r="M592" s="891"/>
      <c r="N592" s="827"/>
      <c r="O592" s="824">
        <f t="shared" si="218"/>
        <v>0</v>
      </c>
      <c r="P592" s="865"/>
      <c r="Q592" s="825"/>
      <c r="R592" s="877"/>
      <c r="S592" s="827"/>
      <c r="T592" s="846">
        <f t="shared" si="207"/>
        <v>0</v>
      </c>
      <c r="U592" s="825">
        <f t="shared" si="220"/>
        <v>0</v>
      </c>
      <c r="V592" s="825">
        <f t="shared" si="219"/>
        <v>0</v>
      </c>
      <c r="W592" s="827">
        <f t="shared" si="212"/>
        <v>0</v>
      </c>
      <c r="X592" s="827">
        <f t="shared" si="212"/>
        <v>0</v>
      </c>
      <c r="Y592" s="824">
        <f t="shared" si="212"/>
        <v>0</v>
      </c>
      <c r="Z592" s="838">
        <f t="shared" si="216"/>
        <v>13</v>
      </c>
      <c r="AA592" s="1040" t="str">
        <f t="shared" si="213"/>
        <v>Đường trắng</v>
      </c>
      <c r="AB592" s="844" t="str">
        <f t="shared" si="213"/>
        <v>kg</v>
      </c>
      <c r="AC592" s="845">
        <f t="shared" si="213"/>
        <v>17</v>
      </c>
      <c r="AD592" s="858">
        <f t="shared" si="213"/>
        <v>17</v>
      </c>
      <c r="AE592" s="832">
        <f t="shared" si="208"/>
        <v>0</v>
      </c>
      <c r="AF592" s="832">
        <f t="shared" si="209"/>
        <v>0</v>
      </c>
      <c r="AG592" s="832">
        <f t="shared" si="209"/>
        <v>1</v>
      </c>
      <c r="AH592" s="832">
        <f t="shared" si="209"/>
        <v>0</v>
      </c>
      <c r="AI592" s="824">
        <f t="shared" si="214"/>
        <v>17</v>
      </c>
      <c r="AJ592" s="879"/>
      <c r="AK592" s="827"/>
      <c r="AL592" s="878"/>
      <c r="AM592" s="827"/>
      <c r="AN592" s="849">
        <f t="shared" si="210"/>
        <v>0</v>
      </c>
      <c r="AO592" s="825">
        <f t="shared" si="211"/>
        <v>0</v>
      </c>
      <c r="AP592" s="825">
        <f t="shared" si="211"/>
        <v>0</v>
      </c>
      <c r="AQ592" s="825">
        <f t="shared" si="211"/>
        <v>0</v>
      </c>
      <c r="AR592" s="825">
        <f t="shared" si="211"/>
        <v>0</v>
      </c>
      <c r="AS592" s="825">
        <f t="shared" si="211"/>
        <v>0</v>
      </c>
      <c r="AT592" s="850">
        <f t="shared" si="217"/>
        <v>0</v>
      </c>
      <c r="AU592" s="893" t="s">
        <v>834</v>
      </c>
      <c r="AV592" s="894"/>
      <c r="AW592" s="894"/>
      <c r="AX592" s="894"/>
      <c r="AY592" s="894"/>
      <c r="AZ592" s="870">
        <f>SUM(AZ582:AZ591)</f>
        <v>9776</v>
      </c>
    </row>
    <row r="593" spans="1:52" ht="13.5" customHeight="1">
      <c r="A593" s="838">
        <f t="shared" si="215"/>
        <v>14</v>
      </c>
      <c r="B593" s="1039" t="s">
        <v>48</v>
      </c>
      <c r="C593" s="817" t="s">
        <v>389</v>
      </c>
      <c r="D593" s="839">
        <v>23</v>
      </c>
      <c r="E593" s="852">
        <v>23</v>
      </c>
      <c r="F593" s="825"/>
      <c r="G593" s="854"/>
      <c r="H593" s="827">
        <v>0.5</v>
      </c>
      <c r="I593" s="842"/>
      <c r="J593" s="824">
        <f t="shared" si="206"/>
        <v>11.5</v>
      </c>
      <c r="K593" s="825"/>
      <c r="L593" s="825"/>
      <c r="M593" s="827">
        <v>1</v>
      </c>
      <c r="N593" s="827"/>
      <c r="O593" s="824">
        <f t="shared" si="218"/>
        <v>23</v>
      </c>
      <c r="P593" s="865"/>
      <c r="Q593" s="825"/>
      <c r="R593" s="877">
        <v>1</v>
      </c>
      <c r="S593" s="827"/>
      <c r="T593" s="846">
        <f t="shared" si="207"/>
        <v>23</v>
      </c>
      <c r="U593" s="825">
        <f t="shared" si="220"/>
        <v>0</v>
      </c>
      <c r="V593" s="825">
        <f t="shared" si="219"/>
        <v>0</v>
      </c>
      <c r="W593" s="827">
        <f t="shared" si="212"/>
        <v>2.5</v>
      </c>
      <c r="X593" s="827">
        <f t="shared" si="212"/>
        <v>0</v>
      </c>
      <c r="Y593" s="824">
        <f t="shared" si="212"/>
        <v>57.5</v>
      </c>
      <c r="Z593" s="838">
        <f t="shared" si="216"/>
        <v>14</v>
      </c>
      <c r="AA593" s="1040" t="str">
        <f t="shared" si="213"/>
        <v>Mật mía</v>
      </c>
      <c r="AB593" s="844" t="str">
        <f t="shared" si="213"/>
        <v>lít</v>
      </c>
      <c r="AC593" s="845">
        <f t="shared" si="213"/>
        <v>23</v>
      </c>
      <c r="AD593" s="858">
        <f t="shared" si="213"/>
        <v>23</v>
      </c>
      <c r="AE593" s="832">
        <f t="shared" si="208"/>
        <v>0</v>
      </c>
      <c r="AF593" s="832">
        <f t="shared" si="209"/>
        <v>0</v>
      </c>
      <c r="AG593" s="832">
        <f t="shared" si="209"/>
        <v>2.5</v>
      </c>
      <c r="AH593" s="832">
        <f t="shared" si="209"/>
        <v>0</v>
      </c>
      <c r="AI593" s="824">
        <f t="shared" si="214"/>
        <v>57.5</v>
      </c>
      <c r="AJ593" s="879"/>
      <c r="AK593" s="827"/>
      <c r="AL593" s="878"/>
      <c r="AM593" s="827"/>
      <c r="AN593" s="849">
        <f t="shared" si="210"/>
        <v>0</v>
      </c>
      <c r="AO593" s="825">
        <f t="shared" si="211"/>
        <v>0</v>
      </c>
      <c r="AP593" s="825">
        <f t="shared" si="211"/>
        <v>0</v>
      </c>
      <c r="AQ593" s="825">
        <f t="shared" si="211"/>
        <v>2.5</v>
      </c>
      <c r="AR593" s="825">
        <f t="shared" si="211"/>
        <v>0</v>
      </c>
      <c r="AS593" s="825">
        <f t="shared" si="211"/>
        <v>57.5</v>
      </c>
      <c r="AT593" s="850">
        <f t="shared" si="217"/>
        <v>0</v>
      </c>
      <c r="AU593" s="1255" t="s">
        <v>835</v>
      </c>
      <c r="AV593" s="1256"/>
      <c r="AW593" s="1256"/>
      <c r="AX593" s="1256"/>
      <c r="AY593" s="1256"/>
      <c r="AZ593" s="870">
        <f>Q651</f>
        <v>2265.0999999999985</v>
      </c>
    </row>
    <row r="594" spans="1:52" ht="13.5" customHeight="1">
      <c r="A594" s="838">
        <f t="shared" si="215"/>
        <v>15</v>
      </c>
      <c r="B594" s="1039" t="s">
        <v>514</v>
      </c>
      <c r="C594" s="817" t="s">
        <v>66</v>
      </c>
      <c r="D594" s="839">
        <v>80</v>
      </c>
      <c r="E594" s="852">
        <v>80</v>
      </c>
      <c r="F594" s="825"/>
      <c r="G594" s="854"/>
      <c r="H594" s="827">
        <v>0.2</v>
      </c>
      <c r="I594" s="842"/>
      <c r="J594" s="824">
        <f t="shared" si="206"/>
        <v>16</v>
      </c>
      <c r="K594" s="825"/>
      <c r="L594" s="825"/>
      <c r="M594" s="827">
        <v>0.3</v>
      </c>
      <c r="N594" s="827"/>
      <c r="O594" s="824">
        <f t="shared" si="218"/>
        <v>24</v>
      </c>
      <c r="P594" s="865"/>
      <c r="Q594" s="825"/>
      <c r="R594" s="877">
        <v>0.3</v>
      </c>
      <c r="S594" s="827"/>
      <c r="T594" s="846">
        <f t="shared" si="207"/>
        <v>24</v>
      </c>
      <c r="U594" s="825">
        <f t="shared" si="220"/>
        <v>0</v>
      </c>
      <c r="V594" s="825">
        <f t="shared" si="219"/>
        <v>0</v>
      </c>
      <c r="W594" s="827">
        <f t="shared" si="212"/>
        <v>0.8</v>
      </c>
      <c r="X594" s="827">
        <f t="shared" si="212"/>
        <v>0</v>
      </c>
      <c r="Y594" s="824">
        <f t="shared" si="212"/>
        <v>64</v>
      </c>
      <c r="Z594" s="838">
        <f t="shared" si="216"/>
        <v>15</v>
      </c>
      <c r="AA594" s="1040" t="str">
        <f t="shared" si="213"/>
        <v>Ót bột</v>
      </c>
      <c r="AB594" s="844" t="str">
        <f t="shared" si="213"/>
        <v>kg</v>
      </c>
      <c r="AC594" s="845">
        <f t="shared" si="213"/>
        <v>80</v>
      </c>
      <c r="AD594" s="858">
        <f t="shared" si="213"/>
        <v>80</v>
      </c>
      <c r="AE594" s="832">
        <f t="shared" si="208"/>
        <v>0</v>
      </c>
      <c r="AF594" s="832">
        <f t="shared" si="209"/>
        <v>0</v>
      </c>
      <c r="AG594" s="832">
        <f t="shared" si="209"/>
        <v>1.400000000000001</v>
      </c>
      <c r="AH594" s="832">
        <f t="shared" si="209"/>
        <v>0</v>
      </c>
      <c r="AI594" s="824">
        <f t="shared" si="214"/>
        <v>112.00000000000009</v>
      </c>
      <c r="AJ594" s="879"/>
      <c r="AK594" s="827"/>
      <c r="AL594" s="878"/>
      <c r="AM594" s="827"/>
      <c r="AN594" s="849">
        <f t="shared" si="210"/>
        <v>0</v>
      </c>
      <c r="AO594" s="825">
        <f t="shared" si="211"/>
        <v>0</v>
      </c>
      <c r="AP594" s="825">
        <f t="shared" si="211"/>
        <v>0</v>
      </c>
      <c r="AQ594" s="825">
        <f t="shared" si="211"/>
        <v>0.8</v>
      </c>
      <c r="AR594" s="825">
        <f t="shared" si="211"/>
        <v>0</v>
      </c>
      <c r="AS594" s="825">
        <f t="shared" si="211"/>
        <v>64</v>
      </c>
      <c r="AT594" s="850">
        <f t="shared" si="217"/>
        <v>0</v>
      </c>
      <c r="AU594" s="1255" t="s">
        <v>836</v>
      </c>
      <c r="AV594" s="1256"/>
      <c r="AW594" s="1256"/>
      <c r="AX594" s="1256"/>
      <c r="AY594" s="1256"/>
      <c r="AZ594" s="870"/>
    </row>
    <row r="595" spans="1:52" ht="13.5" customHeight="1">
      <c r="A595" s="838">
        <f t="shared" si="215"/>
        <v>16</v>
      </c>
      <c r="B595" s="1039" t="s">
        <v>49</v>
      </c>
      <c r="C595" s="817" t="s">
        <v>66</v>
      </c>
      <c r="D595" s="839">
        <v>40</v>
      </c>
      <c r="E595" s="852">
        <v>40</v>
      </c>
      <c r="F595" s="825"/>
      <c r="G595" s="854"/>
      <c r="H595" s="827">
        <v>0.2</v>
      </c>
      <c r="I595" s="842"/>
      <c r="J595" s="824">
        <f t="shared" si="206"/>
        <v>8</v>
      </c>
      <c r="K595" s="825"/>
      <c r="L595" s="825"/>
      <c r="M595" s="827">
        <v>0.3</v>
      </c>
      <c r="N595" s="827"/>
      <c r="O595" s="824">
        <f t="shared" si="218"/>
        <v>12</v>
      </c>
      <c r="P595" s="865"/>
      <c r="Q595" s="825"/>
      <c r="R595" s="877">
        <v>0.3</v>
      </c>
      <c r="S595" s="827"/>
      <c r="T595" s="846">
        <f t="shared" si="207"/>
        <v>12</v>
      </c>
      <c r="U595" s="825">
        <f t="shared" si="220"/>
        <v>0</v>
      </c>
      <c r="V595" s="825">
        <f t="shared" si="219"/>
        <v>0</v>
      </c>
      <c r="W595" s="827">
        <f t="shared" si="212"/>
        <v>0.8</v>
      </c>
      <c r="X595" s="827">
        <f t="shared" si="212"/>
        <v>0</v>
      </c>
      <c r="Y595" s="1041">
        <f t="shared" si="212"/>
        <v>32</v>
      </c>
      <c r="Z595" s="838">
        <f t="shared" si="216"/>
        <v>16</v>
      </c>
      <c r="AA595" s="1040" t="str">
        <f t="shared" si="213"/>
        <v>Bột nghệ</v>
      </c>
      <c r="AB595" s="844" t="str">
        <f t="shared" si="213"/>
        <v>kg</v>
      </c>
      <c r="AC595" s="845">
        <f t="shared" si="213"/>
        <v>40</v>
      </c>
      <c r="AD595" s="858">
        <f t="shared" si="213"/>
        <v>40</v>
      </c>
      <c r="AE595" s="832">
        <f t="shared" si="208"/>
        <v>0</v>
      </c>
      <c r="AF595" s="832">
        <f t="shared" si="209"/>
        <v>0</v>
      </c>
      <c r="AG595" s="832">
        <f t="shared" si="209"/>
        <v>24.4</v>
      </c>
      <c r="AH595" s="832">
        <f t="shared" si="209"/>
        <v>0</v>
      </c>
      <c r="AI595" s="824">
        <f t="shared" si="214"/>
        <v>976</v>
      </c>
      <c r="AJ595" s="879"/>
      <c r="AK595" s="827"/>
      <c r="AL595" s="878"/>
      <c r="AM595" s="827"/>
      <c r="AN595" s="849">
        <f t="shared" si="210"/>
        <v>0</v>
      </c>
      <c r="AO595" s="825">
        <f t="shared" si="211"/>
        <v>0</v>
      </c>
      <c r="AP595" s="825">
        <f t="shared" si="211"/>
        <v>0</v>
      </c>
      <c r="AQ595" s="825">
        <f t="shared" si="211"/>
        <v>0.8</v>
      </c>
      <c r="AR595" s="825">
        <f t="shared" si="211"/>
        <v>0</v>
      </c>
      <c r="AS595" s="825">
        <f t="shared" si="211"/>
        <v>32</v>
      </c>
      <c r="AT595" s="850">
        <f t="shared" si="217"/>
        <v>0</v>
      </c>
      <c r="AU595" s="1255" t="s">
        <v>799</v>
      </c>
      <c r="AV595" s="1256"/>
      <c r="AW595" s="1256"/>
      <c r="AX595" s="1256"/>
      <c r="AY595" s="1256"/>
      <c r="AZ595" s="870"/>
    </row>
    <row r="596" spans="1:52" ht="13.5" customHeight="1">
      <c r="A596" s="838">
        <f t="shared" si="215"/>
        <v>17</v>
      </c>
      <c r="B596" s="920" t="s">
        <v>373</v>
      </c>
      <c r="C596" s="817" t="s">
        <v>66</v>
      </c>
      <c r="D596" s="839">
        <v>43</v>
      </c>
      <c r="E596" s="852">
        <v>43</v>
      </c>
      <c r="F596" s="825"/>
      <c r="G596" s="854"/>
      <c r="H596" s="827">
        <v>0.5</v>
      </c>
      <c r="I596" s="842"/>
      <c r="J596" s="824">
        <f t="shared" si="206"/>
        <v>21.5</v>
      </c>
      <c r="K596" s="825"/>
      <c r="L596" s="825"/>
      <c r="M596" s="827">
        <v>1</v>
      </c>
      <c r="N596" s="827"/>
      <c r="O596" s="824">
        <f t="shared" si="218"/>
        <v>43</v>
      </c>
      <c r="P596" s="865"/>
      <c r="Q596" s="825"/>
      <c r="R596" s="877">
        <v>1</v>
      </c>
      <c r="S596" s="827"/>
      <c r="T596" s="846">
        <f t="shared" si="207"/>
        <v>43</v>
      </c>
      <c r="U596" s="825">
        <f t="shared" si="220"/>
        <v>0</v>
      </c>
      <c r="V596" s="825">
        <f t="shared" si="219"/>
        <v>0</v>
      </c>
      <c r="W596" s="827">
        <f t="shared" si="212"/>
        <v>2.5</v>
      </c>
      <c r="X596" s="827">
        <f t="shared" si="212"/>
        <v>0</v>
      </c>
      <c r="Y596" s="824">
        <f t="shared" si="212"/>
        <v>107.5</v>
      </c>
      <c r="Z596" s="838">
        <f t="shared" si="216"/>
        <v>17</v>
      </c>
      <c r="AA596" s="1037" t="str">
        <f t="shared" si="213"/>
        <v>Vừng lạc</v>
      </c>
      <c r="AB596" s="844" t="str">
        <f t="shared" si="213"/>
        <v>kg</v>
      </c>
      <c r="AC596" s="845">
        <f t="shared" si="213"/>
        <v>43</v>
      </c>
      <c r="AD596" s="858">
        <f t="shared" si="213"/>
        <v>43</v>
      </c>
      <c r="AE596" s="832">
        <f t="shared" si="208"/>
        <v>0</v>
      </c>
      <c r="AF596" s="832">
        <f>AF514+AK514-AP514</f>
        <v>0</v>
      </c>
      <c r="AG596" s="832">
        <f>AG514+AL514-AQ514</f>
        <v>8.8000000000000007</v>
      </c>
      <c r="AH596" s="832">
        <f>AH514+AM514-AR514</f>
        <v>0</v>
      </c>
      <c r="AI596" s="824">
        <f t="shared" si="214"/>
        <v>378.40000000000003</v>
      </c>
      <c r="AJ596" s="879">
        <f>U596</f>
        <v>0</v>
      </c>
      <c r="AK596" s="879">
        <f>V596</f>
        <v>0</v>
      </c>
      <c r="AL596" s="1051"/>
      <c r="AM596" s="879">
        <f>X596</f>
        <v>0</v>
      </c>
      <c r="AN596" s="849">
        <f t="shared" si="210"/>
        <v>0</v>
      </c>
      <c r="AO596" s="825">
        <f t="shared" si="211"/>
        <v>0</v>
      </c>
      <c r="AP596" s="825">
        <f t="shared" si="211"/>
        <v>0</v>
      </c>
      <c r="AQ596" s="825">
        <f t="shared" si="211"/>
        <v>2.5</v>
      </c>
      <c r="AR596" s="825">
        <f t="shared" si="211"/>
        <v>0</v>
      </c>
      <c r="AS596" s="825">
        <f t="shared" si="211"/>
        <v>107.5</v>
      </c>
      <c r="AT596" s="850">
        <f t="shared" si="217"/>
        <v>0</v>
      </c>
      <c r="AU596" s="1255" t="s">
        <v>800</v>
      </c>
      <c r="AV596" s="1256"/>
      <c r="AW596" s="1256"/>
      <c r="AX596" s="1256"/>
      <c r="AY596" s="1256"/>
      <c r="AZ596" s="870"/>
    </row>
    <row r="597" spans="1:52" ht="13.5" customHeight="1">
      <c r="A597" s="838">
        <f t="shared" si="215"/>
        <v>18</v>
      </c>
      <c r="B597" s="931" t="s">
        <v>853</v>
      </c>
      <c r="C597" s="817" t="s">
        <v>66</v>
      </c>
      <c r="D597" s="839">
        <v>30</v>
      </c>
      <c r="E597" s="852">
        <v>6</v>
      </c>
      <c r="F597" s="825"/>
      <c r="G597" s="854"/>
      <c r="H597" s="827">
        <v>0.5</v>
      </c>
      <c r="I597" s="842"/>
      <c r="J597" s="824">
        <f t="shared" si="206"/>
        <v>3</v>
      </c>
      <c r="K597" s="825"/>
      <c r="L597" s="825"/>
      <c r="M597" s="827">
        <v>1</v>
      </c>
      <c r="N597" s="827"/>
      <c r="O597" s="824">
        <f t="shared" si="218"/>
        <v>6</v>
      </c>
      <c r="P597" s="865"/>
      <c r="Q597" s="825"/>
      <c r="R597" s="877">
        <v>1</v>
      </c>
      <c r="S597" s="827"/>
      <c r="T597" s="846">
        <f t="shared" si="207"/>
        <v>6</v>
      </c>
      <c r="U597" s="825"/>
      <c r="V597" s="825">
        <f t="shared" si="219"/>
        <v>0</v>
      </c>
      <c r="W597" s="827">
        <f t="shared" si="219"/>
        <v>2.5</v>
      </c>
      <c r="X597" s="827">
        <f t="shared" si="219"/>
        <v>0</v>
      </c>
      <c r="Y597" s="824">
        <f t="shared" si="219"/>
        <v>15</v>
      </c>
      <c r="Z597" s="838">
        <f t="shared" si="216"/>
        <v>18</v>
      </c>
      <c r="AA597" s="1037" t="str">
        <f t="shared" si="213"/>
        <v>Tăm bao tay</v>
      </c>
      <c r="AB597" s="844" t="str">
        <f t="shared" si="213"/>
        <v>kg</v>
      </c>
      <c r="AC597" s="845">
        <f t="shared" si="213"/>
        <v>30</v>
      </c>
      <c r="AD597" s="858">
        <f t="shared" si="213"/>
        <v>6</v>
      </c>
      <c r="AE597" s="832">
        <f t="shared" ref="AE597:AH612" si="221">AE515+AJ515-AO515</f>
        <v>0</v>
      </c>
      <c r="AF597" s="832">
        <f t="shared" si="221"/>
        <v>0</v>
      </c>
      <c r="AG597" s="832">
        <f t="shared" si="221"/>
        <v>22</v>
      </c>
      <c r="AH597" s="832">
        <f t="shared" si="221"/>
        <v>0</v>
      </c>
      <c r="AI597" s="824">
        <f t="shared" si="214"/>
        <v>132</v>
      </c>
      <c r="AJ597" s="879">
        <f t="shared" ref="AJ597:AL639" si="222">U597</f>
        <v>0</v>
      </c>
      <c r="AK597" s="879">
        <f t="shared" si="222"/>
        <v>0</v>
      </c>
      <c r="AL597" s="1051"/>
      <c r="AM597" s="879">
        <f t="shared" ref="AM597:AM639" si="223">X597</f>
        <v>0</v>
      </c>
      <c r="AN597" s="849">
        <f t="shared" ref="AN597:AN639" si="224">SUM(AJ597:AM597)*$E597</f>
        <v>0</v>
      </c>
      <c r="AO597" s="825">
        <f t="shared" si="211"/>
        <v>0</v>
      </c>
      <c r="AP597" s="825">
        <f t="shared" si="211"/>
        <v>0</v>
      </c>
      <c r="AQ597" s="825">
        <f t="shared" si="211"/>
        <v>2.5</v>
      </c>
      <c r="AR597" s="825">
        <f t="shared" si="211"/>
        <v>0</v>
      </c>
      <c r="AS597" s="825">
        <f t="shared" si="211"/>
        <v>15</v>
      </c>
      <c r="AT597" s="850">
        <f t="shared" si="217"/>
        <v>60</v>
      </c>
      <c r="AU597" s="1255" t="s">
        <v>801</v>
      </c>
      <c r="AV597" s="1256"/>
      <c r="AW597" s="1256"/>
      <c r="AX597" s="1256"/>
      <c r="AY597" s="1256"/>
      <c r="AZ597" s="870"/>
    </row>
    <row r="598" spans="1:52" ht="13.5" customHeight="1">
      <c r="A598" s="838">
        <f t="shared" si="215"/>
        <v>19</v>
      </c>
      <c r="B598" s="931" t="s">
        <v>176</v>
      </c>
      <c r="C598" s="896" t="s">
        <v>389</v>
      </c>
      <c r="D598" s="897">
        <v>9</v>
      </c>
      <c r="E598" s="898">
        <v>9</v>
      </c>
      <c r="F598" s="825"/>
      <c r="G598" s="909"/>
      <c r="H598" s="827">
        <v>0.5</v>
      </c>
      <c r="I598" s="842"/>
      <c r="J598" s="824">
        <f t="shared" si="206"/>
        <v>4.5</v>
      </c>
      <c r="K598" s="825" t="s">
        <v>887</v>
      </c>
      <c r="L598" s="825"/>
      <c r="M598" s="827">
        <v>1</v>
      </c>
      <c r="N598" s="827"/>
      <c r="O598" s="824">
        <f t="shared" si="218"/>
        <v>9</v>
      </c>
      <c r="P598" s="865"/>
      <c r="Q598" s="853"/>
      <c r="R598" s="877">
        <v>1</v>
      </c>
      <c r="S598" s="827"/>
      <c r="T598" s="846">
        <f t="shared" si="207"/>
        <v>9</v>
      </c>
      <c r="U598" s="825">
        <f>SUM(F598,K598,P598)</f>
        <v>0</v>
      </c>
      <c r="V598" s="825">
        <f t="shared" si="219"/>
        <v>0</v>
      </c>
      <c r="W598" s="827">
        <f t="shared" si="219"/>
        <v>2.5</v>
      </c>
      <c r="X598" s="827">
        <f t="shared" si="219"/>
        <v>0</v>
      </c>
      <c r="Y598" s="824">
        <f t="shared" si="219"/>
        <v>22.5</v>
      </c>
      <c r="Z598" s="838">
        <f t="shared" si="216"/>
        <v>19</v>
      </c>
      <c r="AA598" s="1037" t="str">
        <f t="shared" si="213"/>
        <v>Dấm chua</v>
      </c>
      <c r="AB598" s="844" t="str">
        <f t="shared" si="213"/>
        <v>lít</v>
      </c>
      <c r="AC598" s="845">
        <f t="shared" si="213"/>
        <v>9</v>
      </c>
      <c r="AD598" s="858">
        <f t="shared" si="213"/>
        <v>9</v>
      </c>
      <c r="AE598" s="832">
        <f t="shared" si="221"/>
        <v>0</v>
      </c>
      <c r="AF598" s="832">
        <f t="shared" si="221"/>
        <v>0</v>
      </c>
      <c r="AG598" s="832">
        <f t="shared" si="221"/>
        <v>13</v>
      </c>
      <c r="AH598" s="832">
        <f t="shared" si="221"/>
        <v>0</v>
      </c>
      <c r="AI598" s="824">
        <f t="shared" si="214"/>
        <v>117</v>
      </c>
      <c r="AJ598" s="879">
        <f t="shared" si="222"/>
        <v>0</v>
      </c>
      <c r="AK598" s="879">
        <f t="shared" si="222"/>
        <v>0</v>
      </c>
      <c r="AL598" s="1051"/>
      <c r="AM598" s="879">
        <f t="shared" si="223"/>
        <v>0</v>
      </c>
      <c r="AN598" s="849">
        <f t="shared" si="224"/>
        <v>0</v>
      </c>
      <c r="AO598" s="825">
        <f t="shared" si="211"/>
        <v>0</v>
      </c>
      <c r="AP598" s="825">
        <f t="shared" si="211"/>
        <v>0</v>
      </c>
      <c r="AQ598" s="825">
        <f t="shared" si="211"/>
        <v>2.5</v>
      </c>
      <c r="AR598" s="825">
        <f t="shared" si="211"/>
        <v>0</v>
      </c>
      <c r="AS598" s="825">
        <f t="shared" si="211"/>
        <v>22.5</v>
      </c>
      <c r="AT598" s="850">
        <f t="shared" si="217"/>
        <v>0</v>
      </c>
      <c r="AU598" s="893" t="s">
        <v>802</v>
      </c>
      <c r="AV598" s="894"/>
      <c r="AW598" s="894"/>
      <c r="AX598" s="894"/>
      <c r="AY598" s="894"/>
      <c r="AZ598" s="870">
        <f>AZ592+SUM(AZ593:AZ597)</f>
        <v>12041.099999999999</v>
      </c>
    </row>
    <row r="599" spans="1:52" ht="13.5" customHeight="1">
      <c r="A599" s="838">
        <f t="shared" si="215"/>
        <v>20</v>
      </c>
      <c r="B599" s="911" t="s">
        <v>158</v>
      </c>
      <c r="C599" s="902" t="s">
        <v>66</v>
      </c>
      <c r="D599" s="903">
        <v>30</v>
      </c>
      <c r="E599" s="904">
        <v>30</v>
      </c>
      <c r="F599" s="825"/>
      <c r="G599" s="909"/>
      <c r="H599" s="827">
        <v>0.5</v>
      </c>
      <c r="I599" s="842"/>
      <c r="J599" s="824">
        <f t="shared" si="206"/>
        <v>15</v>
      </c>
      <c r="K599" s="853"/>
      <c r="L599" s="828"/>
      <c r="M599" s="827">
        <v>1</v>
      </c>
      <c r="N599" s="827"/>
      <c r="O599" s="824">
        <f t="shared" si="218"/>
        <v>30</v>
      </c>
      <c r="P599" s="856"/>
      <c r="Q599" s="828"/>
      <c r="R599" s="891">
        <v>1</v>
      </c>
      <c r="S599" s="827"/>
      <c r="T599" s="846">
        <f t="shared" si="207"/>
        <v>30</v>
      </c>
      <c r="U599" s="825">
        <f>SUM(F599,K599,P599)</f>
        <v>0</v>
      </c>
      <c r="V599" s="828">
        <f t="shared" si="219"/>
        <v>0</v>
      </c>
      <c r="W599" s="827">
        <f t="shared" si="219"/>
        <v>2.5</v>
      </c>
      <c r="X599" s="827">
        <f t="shared" si="219"/>
        <v>0</v>
      </c>
      <c r="Y599" s="824">
        <f t="shared" si="219"/>
        <v>75</v>
      </c>
      <c r="Z599" s="838">
        <f t="shared" si="216"/>
        <v>20</v>
      </c>
      <c r="AA599" s="1037" t="str">
        <f t="shared" si="213"/>
        <v>Chè vằng</v>
      </c>
      <c r="AB599" s="844" t="str">
        <f t="shared" si="213"/>
        <v>kg</v>
      </c>
      <c r="AC599" s="845">
        <f t="shared" si="213"/>
        <v>30</v>
      </c>
      <c r="AD599" s="858">
        <f t="shared" si="213"/>
        <v>30</v>
      </c>
      <c r="AE599" s="832">
        <f t="shared" si="221"/>
        <v>0</v>
      </c>
      <c r="AF599" s="832">
        <f t="shared" si="221"/>
        <v>0</v>
      </c>
      <c r="AG599" s="832">
        <f t="shared" si="221"/>
        <v>7</v>
      </c>
      <c r="AH599" s="832">
        <f t="shared" si="221"/>
        <v>0</v>
      </c>
      <c r="AI599" s="824">
        <f t="shared" si="214"/>
        <v>210</v>
      </c>
      <c r="AJ599" s="879">
        <f t="shared" si="222"/>
        <v>0</v>
      </c>
      <c r="AK599" s="879">
        <f t="shared" si="222"/>
        <v>0</v>
      </c>
      <c r="AL599" s="1051"/>
      <c r="AM599" s="879">
        <f t="shared" si="223"/>
        <v>0</v>
      </c>
      <c r="AN599" s="849">
        <f t="shared" si="224"/>
        <v>0</v>
      </c>
      <c r="AO599" s="825">
        <f t="shared" si="211"/>
        <v>0</v>
      </c>
      <c r="AP599" s="825">
        <f t="shared" si="211"/>
        <v>0</v>
      </c>
      <c r="AQ599" s="825">
        <f t="shared" si="211"/>
        <v>2.5</v>
      </c>
      <c r="AR599" s="825">
        <f t="shared" si="211"/>
        <v>0</v>
      </c>
      <c r="AS599" s="825">
        <f t="shared" si="211"/>
        <v>75</v>
      </c>
      <c r="AT599" s="850">
        <f t="shared" si="217"/>
        <v>0</v>
      </c>
      <c r="AU599" s="1274" t="s">
        <v>803</v>
      </c>
      <c r="AV599" s="1275"/>
      <c r="AW599" s="1275"/>
      <c r="AX599" s="1275"/>
      <c r="AY599" s="1275"/>
      <c r="AZ599" s="870"/>
    </row>
    <row r="600" spans="1:52" ht="13.5" customHeight="1">
      <c r="A600" s="838">
        <f t="shared" si="215"/>
        <v>21</v>
      </c>
      <c r="B600" s="911" t="s">
        <v>166</v>
      </c>
      <c r="C600" s="844" t="s">
        <v>66</v>
      </c>
      <c r="D600" s="907">
        <v>30</v>
      </c>
      <c r="E600" s="824">
        <v>30</v>
      </c>
      <c r="F600" s="853"/>
      <c r="G600" s="909"/>
      <c r="H600" s="827"/>
      <c r="I600" s="863"/>
      <c r="J600" s="824">
        <f t="shared" si="206"/>
        <v>0</v>
      </c>
      <c r="K600" s="825"/>
      <c r="L600" s="853"/>
      <c r="M600" s="827">
        <v>0.1</v>
      </c>
      <c r="N600" s="827"/>
      <c r="O600" s="824">
        <f t="shared" si="218"/>
        <v>3</v>
      </c>
      <c r="P600" s="857"/>
      <c r="Q600" s="853"/>
      <c r="R600" s="877">
        <v>0.1</v>
      </c>
      <c r="S600" s="827"/>
      <c r="T600" s="846">
        <f t="shared" si="207"/>
        <v>3</v>
      </c>
      <c r="U600" s="825">
        <f>SUM(F600,K600,P600)</f>
        <v>0</v>
      </c>
      <c r="V600" s="825">
        <f t="shared" si="219"/>
        <v>0</v>
      </c>
      <c r="W600" s="827">
        <f t="shared" si="219"/>
        <v>0.2</v>
      </c>
      <c r="X600" s="827">
        <f t="shared" si="219"/>
        <v>0</v>
      </c>
      <c r="Y600" s="824">
        <f t="shared" si="219"/>
        <v>6</v>
      </c>
      <c r="Z600" s="838">
        <f t="shared" si="216"/>
        <v>21</v>
      </c>
      <c r="AA600" s="1037" t="str">
        <f t="shared" si="213"/>
        <v>Hành tăm</v>
      </c>
      <c r="AB600" s="844" t="str">
        <f t="shared" si="213"/>
        <v>kg</v>
      </c>
      <c r="AC600" s="845">
        <f t="shared" si="213"/>
        <v>30</v>
      </c>
      <c r="AD600" s="858">
        <f t="shared" si="213"/>
        <v>30</v>
      </c>
      <c r="AE600" s="832">
        <f t="shared" si="221"/>
        <v>0</v>
      </c>
      <c r="AF600" s="832">
        <f t="shared" si="221"/>
        <v>0</v>
      </c>
      <c r="AG600" s="832">
        <f t="shared" si="221"/>
        <v>0.50000000000000044</v>
      </c>
      <c r="AH600" s="832">
        <f t="shared" si="221"/>
        <v>0</v>
      </c>
      <c r="AI600" s="824">
        <f t="shared" si="214"/>
        <v>15.000000000000014</v>
      </c>
      <c r="AJ600" s="879">
        <f t="shared" si="222"/>
        <v>0</v>
      </c>
      <c r="AK600" s="879">
        <f t="shared" si="222"/>
        <v>0</v>
      </c>
      <c r="AL600" s="1051"/>
      <c r="AM600" s="879">
        <f t="shared" si="223"/>
        <v>0</v>
      </c>
      <c r="AN600" s="849">
        <f t="shared" si="224"/>
        <v>0</v>
      </c>
      <c r="AO600" s="825">
        <f t="shared" si="211"/>
        <v>0</v>
      </c>
      <c r="AP600" s="825">
        <f t="shared" si="211"/>
        <v>0</v>
      </c>
      <c r="AQ600" s="825">
        <f t="shared" si="211"/>
        <v>0.2</v>
      </c>
      <c r="AR600" s="825">
        <f t="shared" si="211"/>
        <v>0</v>
      </c>
      <c r="AS600" s="825">
        <f t="shared" si="211"/>
        <v>6</v>
      </c>
      <c r="AT600" s="850">
        <f t="shared" si="217"/>
        <v>0</v>
      </c>
      <c r="AU600" s="4" t="s">
        <v>804</v>
      </c>
      <c r="AV600" s="3"/>
      <c r="AW600" s="3"/>
      <c r="AX600" s="3"/>
      <c r="AY600" s="3"/>
      <c r="AZ600" s="870">
        <f>Y649</f>
        <v>9775.6</v>
      </c>
    </row>
    <row r="601" spans="1:52" ht="13.5" customHeight="1">
      <c r="A601" s="838">
        <f t="shared" si="215"/>
        <v>22</v>
      </c>
      <c r="B601" s="911" t="s">
        <v>145</v>
      </c>
      <c r="C601" s="844" t="s">
        <v>389</v>
      </c>
      <c r="D601" s="907">
        <v>16</v>
      </c>
      <c r="E601" s="824">
        <v>16</v>
      </c>
      <c r="F601" s="825"/>
      <c r="G601" s="909"/>
      <c r="H601" s="827">
        <v>1</v>
      </c>
      <c r="I601" s="842"/>
      <c r="J601" s="824">
        <f t="shared" si="206"/>
        <v>16</v>
      </c>
      <c r="K601" s="878"/>
      <c r="L601" s="828"/>
      <c r="M601" s="827">
        <v>1</v>
      </c>
      <c r="N601" s="926"/>
      <c r="O601" s="824">
        <f t="shared" si="218"/>
        <v>16</v>
      </c>
      <c r="P601" s="857"/>
      <c r="Q601" s="828"/>
      <c r="R601" s="877">
        <v>1</v>
      </c>
      <c r="S601" s="827"/>
      <c r="T601" s="846">
        <f t="shared" si="207"/>
        <v>16</v>
      </c>
      <c r="U601" s="825">
        <f t="shared" ref="U601:U639" si="225">SUM(F601,K601,P601)</f>
        <v>0</v>
      </c>
      <c r="V601" s="828">
        <f t="shared" si="219"/>
        <v>0</v>
      </c>
      <c r="W601" s="827">
        <f t="shared" si="219"/>
        <v>3</v>
      </c>
      <c r="X601" s="827">
        <f t="shared" si="219"/>
        <v>0</v>
      </c>
      <c r="Y601" s="824">
        <f t="shared" si="219"/>
        <v>48</v>
      </c>
      <c r="Z601" s="838">
        <f t="shared" si="216"/>
        <v>22</v>
      </c>
      <c r="AA601" s="1037" t="str">
        <f t="shared" si="213"/>
        <v>Dầu rửa</v>
      </c>
      <c r="AB601" s="844" t="str">
        <f t="shared" si="213"/>
        <v>lít</v>
      </c>
      <c r="AC601" s="845">
        <f t="shared" si="213"/>
        <v>16</v>
      </c>
      <c r="AD601" s="858">
        <f t="shared" si="213"/>
        <v>16</v>
      </c>
      <c r="AE601" s="832">
        <f t="shared" si="221"/>
        <v>0</v>
      </c>
      <c r="AF601" s="832">
        <f t="shared" si="221"/>
        <v>0</v>
      </c>
      <c r="AG601" s="832">
        <f t="shared" si="221"/>
        <v>14</v>
      </c>
      <c r="AH601" s="832">
        <f t="shared" si="221"/>
        <v>0</v>
      </c>
      <c r="AI601" s="824">
        <f t="shared" si="214"/>
        <v>224</v>
      </c>
      <c r="AJ601" s="879">
        <f t="shared" si="222"/>
        <v>0</v>
      </c>
      <c r="AK601" s="879">
        <f t="shared" si="222"/>
        <v>0</v>
      </c>
      <c r="AL601" s="1051"/>
      <c r="AM601" s="879">
        <f t="shared" si="223"/>
        <v>0</v>
      </c>
      <c r="AN601" s="849">
        <f t="shared" si="224"/>
        <v>0</v>
      </c>
      <c r="AO601" s="825">
        <f t="shared" si="211"/>
        <v>0</v>
      </c>
      <c r="AP601" s="825">
        <f t="shared" si="211"/>
        <v>0</v>
      </c>
      <c r="AQ601" s="825">
        <f t="shared" si="211"/>
        <v>3</v>
      </c>
      <c r="AR601" s="825">
        <f t="shared" si="211"/>
        <v>0</v>
      </c>
      <c r="AS601" s="825">
        <f t="shared" si="211"/>
        <v>48</v>
      </c>
      <c r="AT601" s="850">
        <f t="shared" si="217"/>
        <v>0</v>
      </c>
      <c r="AU601" s="4" t="s">
        <v>805</v>
      </c>
      <c r="AV601" s="3"/>
      <c r="AW601" s="3"/>
      <c r="AX601" s="3"/>
      <c r="AY601" s="3"/>
      <c r="AZ601" s="870">
        <f>Q652</f>
        <v>0</v>
      </c>
    </row>
    <row r="602" spans="1:52" ht="13.5" customHeight="1">
      <c r="A602" s="838">
        <f t="shared" si="215"/>
        <v>23</v>
      </c>
      <c r="B602" s="911" t="s">
        <v>136</v>
      </c>
      <c r="C602" s="844" t="s">
        <v>66</v>
      </c>
      <c r="D602" s="907">
        <v>120</v>
      </c>
      <c r="E602" s="824">
        <v>120</v>
      </c>
      <c r="F602" s="825"/>
      <c r="G602" s="909"/>
      <c r="H602" s="910"/>
      <c r="I602" s="842"/>
      <c r="J602" s="824">
        <f t="shared" si="206"/>
        <v>0</v>
      </c>
      <c r="K602" s="853"/>
      <c r="L602" s="828"/>
      <c r="M602" s="910"/>
      <c r="N602" s="827"/>
      <c r="O602" s="824">
        <f t="shared" si="218"/>
        <v>0</v>
      </c>
      <c r="P602" s="857" t="s">
        <v>883</v>
      </c>
      <c r="Q602" s="828"/>
      <c r="R602" s="877"/>
      <c r="S602" s="827"/>
      <c r="T602" s="846">
        <f t="shared" si="207"/>
        <v>0</v>
      </c>
      <c r="U602" s="878">
        <f t="shared" si="225"/>
        <v>0</v>
      </c>
      <c r="V602" s="828">
        <f t="shared" si="219"/>
        <v>0</v>
      </c>
      <c r="W602" s="827">
        <f t="shared" si="219"/>
        <v>0</v>
      </c>
      <c r="X602" s="827">
        <f t="shared" si="219"/>
        <v>0</v>
      </c>
      <c r="Y602" s="824">
        <f t="shared" si="219"/>
        <v>0</v>
      </c>
      <c r="Z602" s="838">
        <f t="shared" si="216"/>
        <v>23</v>
      </c>
      <c r="AA602" s="1037" t="str">
        <f t="shared" si="213"/>
        <v>Cá khô</v>
      </c>
      <c r="AB602" s="844" t="str">
        <f t="shared" si="213"/>
        <v>kg</v>
      </c>
      <c r="AC602" s="845">
        <f t="shared" si="213"/>
        <v>120</v>
      </c>
      <c r="AD602" s="858">
        <f t="shared" si="213"/>
        <v>120</v>
      </c>
      <c r="AE602" s="832">
        <f t="shared" si="221"/>
        <v>0</v>
      </c>
      <c r="AF602" s="832">
        <f t="shared" si="221"/>
        <v>0</v>
      </c>
      <c r="AG602" s="832">
        <f t="shared" si="221"/>
        <v>12</v>
      </c>
      <c r="AH602" s="832">
        <f t="shared" si="221"/>
        <v>0</v>
      </c>
      <c r="AI602" s="824">
        <f t="shared" si="214"/>
        <v>1440</v>
      </c>
      <c r="AJ602" s="879">
        <f t="shared" si="222"/>
        <v>0</v>
      </c>
      <c r="AK602" s="879">
        <f t="shared" si="222"/>
        <v>0</v>
      </c>
      <c r="AL602" s="1051"/>
      <c r="AM602" s="879">
        <f t="shared" si="223"/>
        <v>0</v>
      </c>
      <c r="AN602" s="849">
        <f t="shared" si="224"/>
        <v>0</v>
      </c>
      <c r="AO602" s="825">
        <f t="shared" si="211"/>
        <v>0</v>
      </c>
      <c r="AP602" s="825">
        <f t="shared" si="211"/>
        <v>0</v>
      </c>
      <c r="AQ602" s="825">
        <f t="shared" si="211"/>
        <v>0</v>
      </c>
      <c r="AR602" s="825">
        <f t="shared" si="211"/>
        <v>0</v>
      </c>
      <c r="AS602" s="825">
        <f t="shared" si="211"/>
        <v>0</v>
      </c>
      <c r="AT602" s="850">
        <f t="shared" si="217"/>
        <v>0</v>
      </c>
      <c r="AU602" s="893" t="s">
        <v>806</v>
      </c>
      <c r="AV602" s="894"/>
      <c r="AW602" s="894"/>
      <c r="AX602" s="894"/>
      <c r="AY602" s="894"/>
      <c r="AZ602" s="870">
        <f>SUM(AZ600:AZ601)</f>
        <v>9775.6</v>
      </c>
    </row>
    <row r="603" spans="1:52" ht="13.5" customHeight="1">
      <c r="A603" s="838">
        <f t="shared" si="215"/>
        <v>24</v>
      </c>
      <c r="B603" s="911" t="s">
        <v>183</v>
      </c>
      <c r="C603" s="844" t="s">
        <v>66</v>
      </c>
      <c r="D603" s="907">
        <v>30</v>
      </c>
      <c r="E603" s="824">
        <v>30</v>
      </c>
      <c r="F603" s="878"/>
      <c r="G603" s="872"/>
      <c r="H603" s="928"/>
      <c r="I603" s="842"/>
      <c r="J603" s="824">
        <f t="shared" si="206"/>
        <v>0</v>
      </c>
      <c r="K603" s="878"/>
      <c r="L603" s="828"/>
      <c r="M603" s="827">
        <v>0.1</v>
      </c>
      <c r="N603" s="827"/>
      <c r="O603" s="824">
        <f t="shared" si="218"/>
        <v>3</v>
      </c>
      <c r="P603" s="857"/>
      <c r="Q603" s="828"/>
      <c r="R603" s="827">
        <v>0.1</v>
      </c>
      <c r="S603" s="827"/>
      <c r="T603" s="846">
        <f t="shared" si="207"/>
        <v>3</v>
      </c>
      <c r="U603" s="825">
        <f t="shared" si="225"/>
        <v>0</v>
      </c>
      <c r="V603" s="832">
        <f t="shared" si="219"/>
        <v>0</v>
      </c>
      <c r="W603" s="827">
        <f t="shared" si="219"/>
        <v>0.2</v>
      </c>
      <c r="X603" s="827">
        <f t="shared" si="219"/>
        <v>0</v>
      </c>
      <c r="Y603" s="824">
        <f t="shared" si="219"/>
        <v>6</v>
      </c>
      <c r="Z603" s="838">
        <f t="shared" si="216"/>
        <v>24</v>
      </c>
      <c r="AA603" s="1037" t="str">
        <f t="shared" si="213"/>
        <v>Nghệ tươi</v>
      </c>
      <c r="AB603" s="844" t="str">
        <f t="shared" si="213"/>
        <v>kg</v>
      </c>
      <c r="AC603" s="845">
        <f t="shared" si="213"/>
        <v>30</v>
      </c>
      <c r="AD603" s="858">
        <f t="shared" si="213"/>
        <v>30</v>
      </c>
      <c r="AE603" s="832">
        <f t="shared" si="221"/>
        <v>0</v>
      </c>
      <c r="AF603" s="832">
        <f t="shared" si="221"/>
        <v>0</v>
      </c>
      <c r="AG603" s="832">
        <f t="shared" si="221"/>
        <v>0.80000000000000027</v>
      </c>
      <c r="AH603" s="832">
        <f t="shared" si="221"/>
        <v>0</v>
      </c>
      <c r="AI603" s="824">
        <f t="shared" si="214"/>
        <v>24.000000000000007</v>
      </c>
      <c r="AJ603" s="879">
        <f t="shared" si="222"/>
        <v>0</v>
      </c>
      <c r="AK603" s="879">
        <f t="shared" si="222"/>
        <v>0</v>
      </c>
      <c r="AL603" s="1051"/>
      <c r="AM603" s="879">
        <f t="shared" si="223"/>
        <v>0</v>
      </c>
      <c r="AN603" s="849">
        <f t="shared" si="224"/>
        <v>0</v>
      </c>
      <c r="AO603" s="825">
        <f t="shared" si="211"/>
        <v>0</v>
      </c>
      <c r="AP603" s="825">
        <f t="shared" si="211"/>
        <v>0</v>
      </c>
      <c r="AQ603" s="825">
        <f t="shared" si="211"/>
        <v>0.2</v>
      </c>
      <c r="AR603" s="825">
        <f t="shared" si="211"/>
        <v>0</v>
      </c>
      <c r="AS603" s="825">
        <f t="shared" si="211"/>
        <v>6</v>
      </c>
      <c r="AT603" s="850">
        <f t="shared" si="217"/>
        <v>0</v>
      </c>
      <c r="AU603" s="893" t="s">
        <v>807</v>
      </c>
      <c r="AV603" s="894"/>
      <c r="AW603" s="894"/>
      <c r="AX603" s="894"/>
      <c r="AY603" s="894"/>
      <c r="AZ603" s="912"/>
    </row>
    <row r="604" spans="1:52" ht="13.5" customHeight="1">
      <c r="A604" s="838">
        <f t="shared" si="215"/>
        <v>25</v>
      </c>
      <c r="B604" s="911" t="s">
        <v>142</v>
      </c>
      <c r="C604" s="844" t="s">
        <v>66</v>
      </c>
      <c r="D604" s="907">
        <v>35</v>
      </c>
      <c r="E604" s="824">
        <v>35</v>
      </c>
      <c r="F604" s="825"/>
      <c r="G604" s="872"/>
      <c r="H604" s="827"/>
      <c r="I604" s="842"/>
      <c r="J604" s="824">
        <f t="shared" si="206"/>
        <v>0</v>
      </c>
      <c r="K604" s="878"/>
      <c r="L604" s="828"/>
      <c r="M604" s="827">
        <v>0.2</v>
      </c>
      <c r="N604" s="827"/>
      <c r="O604" s="824">
        <f t="shared" si="218"/>
        <v>7</v>
      </c>
      <c r="P604" s="942"/>
      <c r="Q604" s="828"/>
      <c r="R604" s="827">
        <v>0.3</v>
      </c>
      <c r="S604" s="827"/>
      <c r="T604" s="846">
        <f t="shared" si="207"/>
        <v>10.5</v>
      </c>
      <c r="U604" s="825">
        <f t="shared" si="225"/>
        <v>0</v>
      </c>
      <c r="V604" s="828">
        <f t="shared" si="219"/>
        <v>0</v>
      </c>
      <c r="W604" s="827">
        <f t="shared" si="219"/>
        <v>0.5</v>
      </c>
      <c r="X604" s="827">
        <f t="shared" si="219"/>
        <v>0</v>
      </c>
      <c r="Y604" s="824">
        <f t="shared" si="219"/>
        <v>17.5</v>
      </c>
      <c r="Z604" s="838">
        <f t="shared" si="216"/>
        <v>25</v>
      </c>
      <c r="AA604" s="1037" t="str">
        <f t="shared" si="213"/>
        <v>Gừng tươi</v>
      </c>
      <c r="AB604" s="844" t="str">
        <f t="shared" si="213"/>
        <v>kg</v>
      </c>
      <c r="AC604" s="845">
        <f t="shared" si="213"/>
        <v>35</v>
      </c>
      <c r="AD604" s="858">
        <f t="shared" si="213"/>
        <v>35</v>
      </c>
      <c r="AE604" s="832">
        <f t="shared" si="221"/>
        <v>0</v>
      </c>
      <c r="AF604" s="832">
        <f t="shared" si="221"/>
        <v>0</v>
      </c>
      <c r="AG604" s="832">
        <f t="shared" si="221"/>
        <v>4.3</v>
      </c>
      <c r="AH604" s="832">
        <f t="shared" si="221"/>
        <v>0</v>
      </c>
      <c r="AI604" s="824">
        <f t="shared" si="214"/>
        <v>150.5</v>
      </c>
      <c r="AJ604" s="879">
        <f t="shared" si="222"/>
        <v>0</v>
      </c>
      <c r="AK604" s="879">
        <f t="shared" si="222"/>
        <v>0</v>
      </c>
      <c r="AL604" s="1051"/>
      <c r="AM604" s="879">
        <f t="shared" si="223"/>
        <v>0</v>
      </c>
      <c r="AN604" s="849">
        <f t="shared" si="224"/>
        <v>0</v>
      </c>
      <c r="AO604" s="825">
        <f t="shared" si="211"/>
        <v>0</v>
      </c>
      <c r="AP604" s="825">
        <f t="shared" si="211"/>
        <v>0</v>
      </c>
      <c r="AQ604" s="825">
        <f t="shared" si="211"/>
        <v>0.5</v>
      </c>
      <c r="AR604" s="825">
        <f t="shared" si="211"/>
        <v>0</v>
      </c>
      <c r="AS604" s="825">
        <f t="shared" si="211"/>
        <v>17.5</v>
      </c>
      <c r="AT604" s="850">
        <f t="shared" si="217"/>
        <v>0</v>
      </c>
      <c r="AU604" s="4" t="s">
        <v>808</v>
      </c>
      <c r="AV604" s="3"/>
      <c r="AW604" s="3"/>
      <c r="AX604" s="3"/>
      <c r="AY604" s="3"/>
      <c r="AZ604" s="870">
        <f>Y650</f>
        <v>2265.4999999999982</v>
      </c>
    </row>
    <row r="605" spans="1:52" ht="13.5" customHeight="1">
      <c r="A605" s="838">
        <f t="shared" si="215"/>
        <v>26</v>
      </c>
      <c r="B605" s="911" t="s">
        <v>51</v>
      </c>
      <c r="C605" s="844" t="s">
        <v>66</v>
      </c>
      <c r="D605" s="907">
        <v>100</v>
      </c>
      <c r="E605" s="824">
        <v>100</v>
      </c>
      <c r="F605" s="825"/>
      <c r="G605" s="872"/>
      <c r="H605" s="827">
        <v>4</v>
      </c>
      <c r="I605" s="842"/>
      <c r="J605" s="824">
        <f t="shared" si="206"/>
        <v>400</v>
      </c>
      <c r="K605" s="853"/>
      <c r="L605" s="828"/>
      <c r="M605" s="910"/>
      <c r="N605" s="827"/>
      <c r="O605" s="824">
        <f t="shared" si="218"/>
        <v>0</v>
      </c>
      <c r="P605" s="857"/>
      <c r="Q605" s="853"/>
      <c r="R605" s="877"/>
      <c r="S605" s="827"/>
      <c r="T605" s="846">
        <f t="shared" si="207"/>
        <v>0</v>
      </c>
      <c r="U605" s="825">
        <f t="shared" si="225"/>
        <v>0</v>
      </c>
      <c r="V605" s="828">
        <f t="shared" si="219"/>
        <v>0</v>
      </c>
      <c r="W605" s="827">
        <f t="shared" si="219"/>
        <v>4</v>
      </c>
      <c r="X605" s="827">
        <f t="shared" si="219"/>
        <v>0</v>
      </c>
      <c r="Y605" s="824">
        <f t="shared" si="219"/>
        <v>400</v>
      </c>
      <c r="Z605" s="838">
        <f t="shared" si="216"/>
        <v>26</v>
      </c>
      <c r="AA605" s="1037" t="str">
        <f t="shared" si="213"/>
        <v>Tép khô</v>
      </c>
      <c r="AB605" s="844" t="str">
        <f t="shared" si="213"/>
        <v>kg</v>
      </c>
      <c r="AC605" s="845">
        <f t="shared" si="213"/>
        <v>100</v>
      </c>
      <c r="AD605" s="858">
        <f t="shared" si="213"/>
        <v>100</v>
      </c>
      <c r="AE605" s="832">
        <f t="shared" si="221"/>
        <v>0</v>
      </c>
      <c r="AF605" s="832">
        <f t="shared" si="221"/>
        <v>0</v>
      </c>
      <c r="AG605" s="832">
        <f t="shared" si="221"/>
        <v>12</v>
      </c>
      <c r="AH605" s="832">
        <f t="shared" si="221"/>
        <v>0</v>
      </c>
      <c r="AI605" s="824">
        <f t="shared" si="214"/>
        <v>1200</v>
      </c>
      <c r="AJ605" s="879">
        <f t="shared" si="222"/>
        <v>0</v>
      </c>
      <c r="AK605" s="879">
        <f t="shared" si="222"/>
        <v>0</v>
      </c>
      <c r="AL605" s="1051"/>
      <c r="AM605" s="879">
        <f t="shared" si="223"/>
        <v>0</v>
      </c>
      <c r="AN605" s="849">
        <f t="shared" si="224"/>
        <v>0</v>
      </c>
      <c r="AO605" s="825">
        <f t="shared" si="211"/>
        <v>0</v>
      </c>
      <c r="AP605" s="825">
        <f t="shared" si="211"/>
        <v>0</v>
      </c>
      <c r="AQ605" s="825">
        <f t="shared" si="211"/>
        <v>4</v>
      </c>
      <c r="AR605" s="825">
        <f t="shared" si="211"/>
        <v>0</v>
      </c>
      <c r="AS605" s="825">
        <f t="shared" si="211"/>
        <v>400</v>
      </c>
      <c r="AT605" s="850">
        <f t="shared" si="217"/>
        <v>0</v>
      </c>
      <c r="AU605" s="4" t="s">
        <v>809</v>
      </c>
      <c r="AV605" s="3"/>
      <c r="AW605" s="3"/>
      <c r="AX605" s="3"/>
      <c r="AY605" s="3"/>
      <c r="AZ605" s="913">
        <f>Y651</f>
        <v>0</v>
      </c>
    </row>
    <row r="606" spans="1:52" ht="13.5" customHeight="1">
      <c r="A606" s="838">
        <f t="shared" si="215"/>
        <v>27</v>
      </c>
      <c r="B606" s="920" t="s">
        <v>854</v>
      </c>
      <c r="C606" s="817" t="s">
        <v>66</v>
      </c>
      <c r="D606" s="839">
        <v>50</v>
      </c>
      <c r="E606" s="852">
        <v>50</v>
      </c>
      <c r="F606" s="825"/>
      <c r="G606" s="914"/>
      <c r="H606" s="827"/>
      <c r="I606" s="842"/>
      <c r="J606" s="824">
        <f t="shared" si="206"/>
        <v>0</v>
      </c>
      <c r="K606" s="853"/>
      <c r="L606" s="915"/>
      <c r="M606" s="827"/>
      <c r="N606" s="827"/>
      <c r="O606" s="824">
        <f t="shared" si="218"/>
        <v>0</v>
      </c>
      <c r="P606" s="865"/>
      <c r="Q606" s="853"/>
      <c r="R606" s="916"/>
      <c r="S606" s="826"/>
      <c r="T606" s="846">
        <f t="shared" si="207"/>
        <v>0</v>
      </c>
      <c r="U606" s="825">
        <f t="shared" si="225"/>
        <v>0</v>
      </c>
      <c r="V606" s="825">
        <f t="shared" si="219"/>
        <v>0</v>
      </c>
      <c r="W606" s="827">
        <f t="shared" si="219"/>
        <v>0</v>
      </c>
      <c r="X606" s="827">
        <f t="shared" si="219"/>
        <v>0</v>
      </c>
      <c r="Y606" s="824">
        <f t="shared" si="219"/>
        <v>0</v>
      </c>
      <c r="Z606" s="838">
        <f t="shared" si="216"/>
        <v>27</v>
      </c>
      <c r="AA606" s="1037" t="str">
        <f t="shared" si="213"/>
        <v xml:space="preserve">ớt quả </v>
      </c>
      <c r="AB606" s="844" t="str">
        <f t="shared" si="213"/>
        <v>kg</v>
      </c>
      <c r="AC606" s="845">
        <f t="shared" si="213"/>
        <v>50</v>
      </c>
      <c r="AD606" s="858">
        <f t="shared" si="213"/>
        <v>50</v>
      </c>
      <c r="AE606" s="832">
        <f t="shared" si="221"/>
        <v>0</v>
      </c>
      <c r="AF606" s="832">
        <f t="shared" si="221"/>
        <v>0</v>
      </c>
      <c r="AG606" s="832">
        <f t="shared" si="221"/>
        <v>3</v>
      </c>
      <c r="AH606" s="832">
        <f t="shared" si="221"/>
        <v>0</v>
      </c>
      <c r="AI606" s="824">
        <f t="shared" si="214"/>
        <v>150</v>
      </c>
      <c r="AJ606" s="879">
        <f t="shared" si="222"/>
        <v>0</v>
      </c>
      <c r="AK606" s="879">
        <f t="shared" si="222"/>
        <v>0</v>
      </c>
      <c r="AL606" s="1051"/>
      <c r="AM606" s="879">
        <f t="shared" si="223"/>
        <v>0</v>
      </c>
      <c r="AN606" s="849">
        <f t="shared" si="224"/>
        <v>0</v>
      </c>
      <c r="AO606" s="825">
        <f t="shared" si="211"/>
        <v>0</v>
      </c>
      <c r="AP606" s="825">
        <f t="shared" si="211"/>
        <v>0</v>
      </c>
      <c r="AQ606" s="825">
        <f t="shared" si="211"/>
        <v>0</v>
      </c>
      <c r="AR606" s="825">
        <f t="shared" si="211"/>
        <v>0</v>
      </c>
      <c r="AS606" s="825">
        <f t="shared" si="211"/>
        <v>0</v>
      </c>
      <c r="AT606" s="850">
        <f t="shared" si="217"/>
        <v>0</v>
      </c>
      <c r="AU606" s="893"/>
      <c r="AV606" s="894"/>
      <c r="AW606" s="894"/>
      <c r="AX606" s="894"/>
      <c r="AY606" s="894"/>
      <c r="AZ606" s="917"/>
    </row>
    <row r="607" spans="1:52" ht="13.5" customHeight="1">
      <c r="A607" s="838">
        <f t="shared" si="215"/>
        <v>28</v>
      </c>
      <c r="B607" s="1043" t="s">
        <v>168</v>
      </c>
      <c r="C607" s="817" t="s">
        <v>66</v>
      </c>
      <c r="D607" s="839">
        <v>120</v>
      </c>
      <c r="E607" s="852">
        <v>91</v>
      </c>
      <c r="F607" s="825"/>
      <c r="G607" s="854"/>
      <c r="H607" s="827"/>
      <c r="I607" s="842"/>
      <c r="J607" s="824">
        <f t="shared" si="206"/>
        <v>0</v>
      </c>
      <c r="K607" s="825"/>
      <c r="L607" s="853">
        <v>9</v>
      </c>
      <c r="M607" s="827"/>
      <c r="N607" s="826"/>
      <c r="O607" s="824">
        <f t="shared" si="218"/>
        <v>819</v>
      </c>
      <c r="P607" s="865"/>
      <c r="Q607" s="853"/>
      <c r="R607" s="877"/>
      <c r="S607" s="826"/>
      <c r="T607" s="846">
        <f t="shared" si="207"/>
        <v>0</v>
      </c>
      <c r="U607" s="825">
        <f t="shared" si="225"/>
        <v>0</v>
      </c>
      <c r="V607" s="825">
        <f t="shared" si="219"/>
        <v>9</v>
      </c>
      <c r="W607" s="827">
        <f t="shared" si="219"/>
        <v>0</v>
      </c>
      <c r="X607" s="826">
        <f t="shared" si="219"/>
        <v>0</v>
      </c>
      <c r="Y607" s="824">
        <f t="shared" si="219"/>
        <v>819</v>
      </c>
      <c r="Z607" s="838">
        <f t="shared" si="216"/>
        <v>28</v>
      </c>
      <c r="AA607" s="895" t="str">
        <f t="shared" si="213"/>
        <v>Thịt gà mía</v>
      </c>
      <c r="AB607" s="844" t="str">
        <f t="shared" si="213"/>
        <v>kg</v>
      </c>
      <c r="AC607" s="845">
        <f t="shared" si="213"/>
        <v>120</v>
      </c>
      <c r="AD607" s="858">
        <f t="shared" si="213"/>
        <v>91</v>
      </c>
      <c r="AE607" s="832">
        <f t="shared" si="221"/>
        <v>0</v>
      </c>
      <c r="AF607" s="832">
        <f t="shared" si="221"/>
        <v>0</v>
      </c>
      <c r="AG607" s="832">
        <f t="shared" si="221"/>
        <v>0</v>
      </c>
      <c r="AH607" s="832">
        <f t="shared" si="221"/>
        <v>0</v>
      </c>
      <c r="AI607" s="824">
        <f t="shared" si="214"/>
        <v>0</v>
      </c>
      <c r="AJ607" s="879">
        <f t="shared" si="222"/>
        <v>0</v>
      </c>
      <c r="AK607" s="879">
        <f t="shared" si="222"/>
        <v>9</v>
      </c>
      <c r="AL607" s="879">
        <f t="shared" si="222"/>
        <v>0</v>
      </c>
      <c r="AM607" s="879">
        <f t="shared" si="223"/>
        <v>0</v>
      </c>
      <c r="AN607" s="849">
        <f t="shared" si="224"/>
        <v>819</v>
      </c>
      <c r="AO607" s="825">
        <f t="shared" si="211"/>
        <v>0</v>
      </c>
      <c r="AP607" s="825">
        <f t="shared" si="211"/>
        <v>9</v>
      </c>
      <c r="AQ607" s="825">
        <f t="shared" si="211"/>
        <v>0</v>
      </c>
      <c r="AR607" s="825">
        <f t="shared" si="211"/>
        <v>0</v>
      </c>
      <c r="AS607" s="825">
        <f t="shared" si="211"/>
        <v>819</v>
      </c>
      <c r="AT607" s="850">
        <f t="shared" si="217"/>
        <v>261</v>
      </c>
      <c r="AU607" s="893"/>
      <c r="AV607" s="894"/>
      <c r="AW607" s="894"/>
      <c r="AX607" s="894"/>
      <c r="AY607" s="894"/>
      <c r="AZ607" s="918"/>
    </row>
    <row r="608" spans="1:52" ht="13.5" customHeight="1">
      <c r="A608" s="838">
        <f t="shared" si="215"/>
        <v>29</v>
      </c>
      <c r="B608" s="1043" t="s">
        <v>132</v>
      </c>
      <c r="C608" s="817" t="s">
        <v>66</v>
      </c>
      <c r="D608" s="839">
        <v>70</v>
      </c>
      <c r="E608" s="852">
        <v>63</v>
      </c>
      <c r="F608" s="825"/>
      <c r="G608" s="854"/>
      <c r="H608" s="827"/>
      <c r="I608" s="842"/>
      <c r="J608" s="824">
        <f t="shared" si="206"/>
        <v>0</v>
      </c>
      <c r="K608" s="825"/>
      <c r="L608" s="853"/>
      <c r="M608" s="827"/>
      <c r="N608" s="919"/>
      <c r="O608" s="824">
        <f t="shared" si="218"/>
        <v>0</v>
      </c>
      <c r="P608" s="857"/>
      <c r="Q608" s="853">
        <v>9</v>
      </c>
      <c r="R608" s="877"/>
      <c r="S608" s="826"/>
      <c r="T608" s="846">
        <f t="shared" si="207"/>
        <v>567</v>
      </c>
      <c r="U608" s="825">
        <f t="shared" si="225"/>
        <v>0</v>
      </c>
      <c r="V608" s="825">
        <f t="shared" si="219"/>
        <v>9</v>
      </c>
      <c r="W608" s="827">
        <f t="shared" si="219"/>
        <v>0</v>
      </c>
      <c r="X608" s="826">
        <f t="shared" si="219"/>
        <v>0</v>
      </c>
      <c r="Y608" s="824">
        <f t="shared" si="219"/>
        <v>567</v>
      </c>
      <c r="Z608" s="838">
        <f t="shared" si="216"/>
        <v>29</v>
      </c>
      <c r="AA608" s="895" t="str">
        <f t="shared" si="213"/>
        <v>Thịt vịt</v>
      </c>
      <c r="AB608" s="844" t="str">
        <f t="shared" si="213"/>
        <v>kg</v>
      </c>
      <c r="AC608" s="845">
        <f t="shared" si="213"/>
        <v>70</v>
      </c>
      <c r="AD608" s="858">
        <f t="shared" si="213"/>
        <v>63</v>
      </c>
      <c r="AE608" s="832">
        <f t="shared" si="221"/>
        <v>0</v>
      </c>
      <c r="AF608" s="832">
        <f t="shared" si="221"/>
        <v>0</v>
      </c>
      <c r="AG608" s="832">
        <f t="shared" si="221"/>
        <v>0</v>
      </c>
      <c r="AH608" s="832">
        <f t="shared" si="221"/>
        <v>0</v>
      </c>
      <c r="AI608" s="824">
        <f t="shared" si="214"/>
        <v>0</v>
      </c>
      <c r="AJ608" s="879">
        <f t="shared" si="222"/>
        <v>0</v>
      </c>
      <c r="AK608" s="879">
        <f t="shared" si="222"/>
        <v>9</v>
      </c>
      <c r="AL608" s="879">
        <f t="shared" si="222"/>
        <v>0</v>
      </c>
      <c r="AM608" s="879">
        <f t="shared" si="223"/>
        <v>0</v>
      </c>
      <c r="AN608" s="849">
        <f t="shared" si="224"/>
        <v>567</v>
      </c>
      <c r="AO608" s="825">
        <f t="shared" si="211"/>
        <v>0</v>
      </c>
      <c r="AP608" s="825">
        <f t="shared" si="211"/>
        <v>9</v>
      </c>
      <c r="AQ608" s="825">
        <f t="shared" si="211"/>
        <v>0</v>
      </c>
      <c r="AR608" s="825">
        <f t="shared" si="211"/>
        <v>0</v>
      </c>
      <c r="AS608" s="825">
        <f t="shared" si="211"/>
        <v>567</v>
      </c>
      <c r="AT608" s="850">
        <f t="shared" si="217"/>
        <v>63</v>
      </c>
      <c r="AU608" s="893"/>
      <c r="AV608" s="894"/>
      <c r="AW608" s="894"/>
      <c r="AX608" s="894"/>
      <c r="AY608" s="894"/>
      <c r="AZ608" s="918"/>
    </row>
    <row r="609" spans="1:52" ht="13.5" customHeight="1">
      <c r="A609" s="838">
        <f t="shared" si="215"/>
        <v>30</v>
      </c>
      <c r="B609" s="1043" t="s">
        <v>488</v>
      </c>
      <c r="C609" s="817" t="s">
        <v>66</v>
      </c>
      <c r="D609" s="839">
        <v>120</v>
      </c>
      <c r="E609" s="852">
        <v>113</v>
      </c>
      <c r="F609" s="825"/>
      <c r="G609" s="909">
        <v>5</v>
      </c>
      <c r="H609" s="827"/>
      <c r="I609" s="1044"/>
      <c r="J609" s="824">
        <f t="shared" si="206"/>
        <v>565</v>
      </c>
      <c r="K609" s="853"/>
      <c r="L609" s="853"/>
      <c r="M609" s="910"/>
      <c r="N609" s="827"/>
      <c r="O609" s="824">
        <f t="shared" si="218"/>
        <v>0</v>
      </c>
      <c r="P609" s="857"/>
      <c r="Q609" s="853">
        <v>8</v>
      </c>
      <c r="R609" s="877"/>
      <c r="S609" s="827" t="s">
        <v>888</v>
      </c>
      <c r="T609" s="846">
        <f t="shared" si="207"/>
        <v>904</v>
      </c>
      <c r="U609" s="825">
        <f t="shared" si="225"/>
        <v>0</v>
      </c>
      <c r="V609" s="825">
        <f t="shared" si="219"/>
        <v>13</v>
      </c>
      <c r="W609" s="827">
        <f t="shared" si="219"/>
        <v>0</v>
      </c>
      <c r="X609" s="827">
        <f t="shared" si="219"/>
        <v>0</v>
      </c>
      <c r="Y609" s="824">
        <f t="shared" si="219"/>
        <v>1469</v>
      </c>
      <c r="Z609" s="838">
        <f t="shared" si="216"/>
        <v>30</v>
      </c>
      <c r="AA609" s="895" t="str">
        <f t="shared" si="213"/>
        <v>Thịt xô</v>
      </c>
      <c r="AB609" s="844" t="str">
        <f t="shared" si="213"/>
        <v>kg</v>
      </c>
      <c r="AC609" s="845">
        <f t="shared" si="213"/>
        <v>120</v>
      </c>
      <c r="AD609" s="858">
        <f t="shared" si="213"/>
        <v>113</v>
      </c>
      <c r="AE609" s="832">
        <f t="shared" si="221"/>
        <v>0</v>
      </c>
      <c r="AF609" s="832">
        <f t="shared" si="221"/>
        <v>0</v>
      </c>
      <c r="AG609" s="832">
        <f t="shared" si="221"/>
        <v>0</v>
      </c>
      <c r="AH609" s="832">
        <f t="shared" si="221"/>
        <v>0</v>
      </c>
      <c r="AI609" s="824">
        <f t="shared" si="214"/>
        <v>0</v>
      </c>
      <c r="AJ609" s="879">
        <f t="shared" si="222"/>
        <v>0</v>
      </c>
      <c r="AK609" s="879">
        <f t="shared" si="222"/>
        <v>13</v>
      </c>
      <c r="AL609" s="879">
        <f t="shared" si="222"/>
        <v>0</v>
      </c>
      <c r="AM609" s="879">
        <f t="shared" si="223"/>
        <v>0</v>
      </c>
      <c r="AN609" s="849">
        <f t="shared" si="224"/>
        <v>1469</v>
      </c>
      <c r="AO609" s="825">
        <f t="shared" si="211"/>
        <v>0</v>
      </c>
      <c r="AP609" s="825">
        <f t="shared" si="211"/>
        <v>13</v>
      </c>
      <c r="AQ609" s="825">
        <f t="shared" si="211"/>
        <v>0</v>
      </c>
      <c r="AR609" s="825">
        <f t="shared" si="211"/>
        <v>0</v>
      </c>
      <c r="AS609" s="825">
        <f t="shared" si="211"/>
        <v>1469</v>
      </c>
      <c r="AT609" s="850">
        <f t="shared" si="217"/>
        <v>91</v>
      </c>
      <c r="AU609" s="893"/>
      <c r="AV609" s="894"/>
      <c r="AW609" s="894"/>
      <c r="AX609" s="894"/>
      <c r="AY609" s="894"/>
      <c r="AZ609" s="918"/>
    </row>
    <row r="610" spans="1:52" ht="13.5" customHeight="1">
      <c r="A610" s="838">
        <f t="shared" si="215"/>
        <v>31</v>
      </c>
      <c r="B610" s="1045" t="s">
        <v>171</v>
      </c>
      <c r="C610" s="817" t="s">
        <v>786</v>
      </c>
      <c r="D610" s="839">
        <v>220</v>
      </c>
      <c r="E610" s="921">
        <v>220</v>
      </c>
      <c r="F610" s="825"/>
      <c r="G610" s="854"/>
      <c r="H610" s="827" t="s">
        <v>883</v>
      </c>
      <c r="I610" s="842" t="s">
        <v>883</v>
      </c>
      <c r="J610" s="824">
        <f t="shared" si="206"/>
        <v>0</v>
      </c>
      <c r="K610" s="853"/>
      <c r="L610" s="853">
        <v>4</v>
      </c>
      <c r="M610" s="827"/>
      <c r="N610" s="827"/>
      <c r="O610" s="824">
        <f t="shared" si="218"/>
        <v>880</v>
      </c>
      <c r="P610" s="865"/>
      <c r="Q610" s="853"/>
      <c r="R610" s="877"/>
      <c r="S610" s="827"/>
      <c r="T610" s="846">
        <f t="shared" si="207"/>
        <v>0</v>
      </c>
      <c r="U610" s="825">
        <f t="shared" si="225"/>
        <v>0</v>
      </c>
      <c r="V610" s="825">
        <f t="shared" si="219"/>
        <v>4</v>
      </c>
      <c r="W610" s="827">
        <f t="shared" si="219"/>
        <v>0</v>
      </c>
      <c r="X610" s="827">
        <f t="shared" si="219"/>
        <v>0</v>
      </c>
      <c r="Y610" s="824">
        <f t="shared" si="219"/>
        <v>880</v>
      </c>
      <c r="Z610" s="838">
        <f t="shared" si="216"/>
        <v>31</v>
      </c>
      <c r="AA610" s="895" t="str">
        <f t="shared" si="213"/>
        <v>Thịt me</v>
      </c>
      <c r="AB610" s="844" t="str">
        <f t="shared" si="213"/>
        <v>quả</v>
      </c>
      <c r="AC610" s="845">
        <f t="shared" si="213"/>
        <v>220</v>
      </c>
      <c r="AD610" s="858">
        <f t="shared" si="213"/>
        <v>220</v>
      </c>
      <c r="AE610" s="832">
        <f t="shared" si="221"/>
        <v>0</v>
      </c>
      <c r="AF610" s="832">
        <f t="shared" si="221"/>
        <v>0</v>
      </c>
      <c r="AG610" s="832">
        <f t="shared" si="221"/>
        <v>0</v>
      </c>
      <c r="AH610" s="832">
        <f t="shared" si="221"/>
        <v>0</v>
      </c>
      <c r="AI610" s="824">
        <f t="shared" si="214"/>
        <v>0</v>
      </c>
      <c r="AJ610" s="879">
        <f t="shared" si="222"/>
        <v>0</v>
      </c>
      <c r="AK610" s="879">
        <f t="shared" si="222"/>
        <v>4</v>
      </c>
      <c r="AL610" s="879">
        <f t="shared" si="222"/>
        <v>0</v>
      </c>
      <c r="AM610" s="879">
        <f t="shared" si="223"/>
        <v>0</v>
      </c>
      <c r="AN610" s="849">
        <f t="shared" si="224"/>
        <v>880</v>
      </c>
      <c r="AO610" s="825">
        <f t="shared" si="211"/>
        <v>0</v>
      </c>
      <c r="AP610" s="825">
        <f t="shared" si="211"/>
        <v>4</v>
      </c>
      <c r="AQ610" s="825">
        <f t="shared" si="211"/>
        <v>0</v>
      </c>
      <c r="AR610" s="825">
        <f t="shared" si="211"/>
        <v>0</v>
      </c>
      <c r="AS610" s="825">
        <f t="shared" si="211"/>
        <v>880</v>
      </c>
      <c r="AT610" s="850">
        <f t="shared" si="217"/>
        <v>0</v>
      </c>
      <c r="AU610" s="922"/>
      <c r="AV610" s="861"/>
      <c r="AW610" s="861"/>
      <c r="AX610" s="861"/>
      <c r="AY610" s="861"/>
      <c r="AZ610" s="851"/>
    </row>
    <row r="611" spans="1:52" ht="13.5" customHeight="1">
      <c r="A611" s="838">
        <f t="shared" si="215"/>
        <v>32</v>
      </c>
      <c r="B611" s="1043" t="s">
        <v>232</v>
      </c>
      <c r="C611" s="817" t="s">
        <v>66</v>
      </c>
      <c r="D611" s="839">
        <v>160</v>
      </c>
      <c r="E611" s="852">
        <v>160</v>
      </c>
      <c r="F611" s="825"/>
      <c r="G611" s="854"/>
      <c r="H611" s="923"/>
      <c r="I611" s="863"/>
      <c r="J611" s="824">
        <f t="shared" si="206"/>
        <v>0</v>
      </c>
      <c r="K611" s="825"/>
      <c r="L611" s="853">
        <v>3</v>
      </c>
      <c r="M611" s="827"/>
      <c r="N611" s="827"/>
      <c r="O611" s="824">
        <f t="shared" si="218"/>
        <v>480</v>
      </c>
      <c r="P611" s="865"/>
      <c r="Q611" s="853"/>
      <c r="R611" s="877"/>
      <c r="S611" s="827"/>
      <c r="T611" s="846">
        <f t="shared" si="207"/>
        <v>0</v>
      </c>
      <c r="U611" s="825">
        <f t="shared" si="225"/>
        <v>0</v>
      </c>
      <c r="V611" s="825">
        <f t="shared" si="219"/>
        <v>3</v>
      </c>
      <c r="W611" s="827">
        <f t="shared" si="219"/>
        <v>0</v>
      </c>
      <c r="X611" s="827">
        <f t="shared" si="219"/>
        <v>0</v>
      </c>
      <c r="Y611" s="824">
        <f t="shared" si="219"/>
        <v>480</v>
      </c>
      <c r="Z611" s="838">
        <f t="shared" si="216"/>
        <v>32</v>
      </c>
      <c r="AA611" s="895" t="str">
        <f t="shared" si="213"/>
        <v>Mực</v>
      </c>
      <c r="AB611" s="844" t="str">
        <f t="shared" si="213"/>
        <v>kg</v>
      </c>
      <c r="AC611" s="845">
        <f t="shared" si="213"/>
        <v>160</v>
      </c>
      <c r="AD611" s="858">
        <f t="shared" si="213"/>
        <v>160</v>
      </c>
      <c r="AE611" s="832">
        <f t="shared" si="221"/>
        <v>0</v>
      </c>
      <c r="AF611" s="832">
        <f t="shared" si="221"/>
        <v>0</v>
      </c>
      <c r="AG611" s="832">
        <f t="shared" si="221"/>
        <v>0</v>
      </c>
      <c r="AH611" s="832">
        <f t="shared" si="221"/>
        <v>0</v>
      </c>
      <c r="AI611" s="824">
        <f t="shared" si="214"/>
        <v>0</v>
      </c>
      <c r="AJ611" s="879">
        <f t="shared" si="222"/>
        <v>0</v>
      </c>
      <c r="AK611" s="879">
        <f t="shared" si="222"/>
        <v>3</v>
      </c>
      <c r="AL611" s="879">
        <f t="shared" si="222"/>
        <v>0</v>
      </c>
      <c r="AM611" s="879">
        <f t="shared" si="223"/>
        <v>0</v>
      </c>
      <c r="AN611" s="849">
        <f t="shared" si="224"/>
        <v>480</v>
      </c>
      <c r="AO611" s="825">
        <f t="shared" si="211"/>
        <v>0</v>
      </c>
      <c r="AP611" s="825">
        <f t="shared" si="211"/>
        <v>3</v>
      </c>
      <c r="AQ611" s="825">
        <f t="shared" si="211"/>
        <v>0</v>
      </c>
      <c r="AR611" s="825">
        <f t="shared" si="211"/>
        <v>0</v>
      </c>
      <c r="AS611" s="825">
        <f t="shared" si="211"/>
        <v>480</v>
      </c>
      <c r="AT611" s="850">
        <f t="shared" si="217"/>
        <v>0</v>
      </c>
      <c r="AU611" s="922"/>
      <c r="AV611" s="861"/>
      <c r="AW611" s="861"/>
      <c r="AX611" s="861"/>
      <c r="AY611" s="861"/>
      <c r="AZ611" s="851"/>
    </row>
    <row r="612" spans="1:52" ht="13.5" customHeight="1">
      <c r="A612" s="838">
        <f t="shared" si="215"/>
        <v>33</v>
      </c>
      <c r="B612" s="1043" t="s">
        <v>63</v>
      </c>
      <c r="C612" s="817" t="s">
        <v>66</v>
      </c>
      <c r="D612" s="839">
        <v>220</v>
      </c>
      <c r="E612" s="852">
        <v>220</v>
      </c>
      <c r="F612" s="825"/>
      <c r="G612" s="909" t="s">
        <v>900</v>
      </c>
      <c r="H612" s="827"/>
      <c r="I612" s="842"/>
      <c r="J612" s="824">
        <f t="shared" si="206"/>
        <v>0</v>
      </c>
      <c r="K612" s="825"/>
      <c r="L612" s="853"/>
      <c r="M612" s="827"/>
      <c r="N612" s="827"/>
      <c r="O612" s="824">
        <f t="shared" si="218"/>
        <v>0</v>
      </c>
      <c r="P612" s="865"/>
      <c r="Q612" s="853">
        <v>2.5</v>
      </c>
      <c r="R612" s="877"/>
      <c r="S612" s="827"/>
      <c r="T612" s="846">
        <f t="shared" si="207"/>
        <v>550</v>
      </c>
      <c r="U612" s="825">
        <f t="shared" si="225"/>
        <v>0</v>
      </c>
      <c r="V612" s="825">
        <f t="shared" si="219"/>
        <v>2.5</v>
      </c>
      <c r="W612" s="827">
        <f t="shared" si="219"/>
        <v>0</v>
      </c>
      <c r="X612" s="827">
        <f t="shared" si="219"/>
        <v>0</v>
      </c>
      <c r="Y612" s="824">
        <f t="shared" si="219"/>
        <v>550</v>
      </c>
      <c r="Z612" s="838">
        <f t="shared" si="216"/>
        <v>33</v>
      </c>
      <c r="AA612" s="895" t="str">
        <f t="shared" si="213"/>
        <v>Lươn</v>
      </c>
      <c r="AB612" s="844" t="str">
        <f t="shared" si="213"/>
        <v>kg</v>
      </c>
      <c r="AC612" s="845">
        <f t="shared" si="213"/>
        <v>220</v>
      </c>
      <c r="AD612" s="858">
        <f t="shared" si="213"/>
        <v>220</v>
      </c>
      <c r="AE612" s="832">
        <f t="shared" si="221"/>
        <v>0</v>
      </c>
      <c r="AF612" s="832">
        <f t="shared" si="221"/>
        <v>0</v>
      </c>
      <c r="AG612" s="832">
        <f t="shared" si="221"/>
        <v>0</v>
      </c>
      <c r="AH612" s="832">
        <f t="shared" si="221"/>
        <v>0</v>
      </c>
      <c r="AI612" s="824">
        <f t="shared" si="214"/>
        <v>0</v>
      </c>
      <c r="AJ612" s="879">
        <f t="shared" si="222"/>
        <v>0</v>
      </c>
      <c r="AK612" s="879">
        <f t="shared" si="222"/>
        <v>2.5</v>
      </c>
      <c r="AL612" s="879">
        <f t="shared" si="222"/>
        <v>0</v>
      </c>
      <c r="AM612" s="879">
        <f t="shared" si="223"/>
        <v>0</v>
      </c>
      <c r="AN612" s="849">
        <f t="shared" si="224"/>
        <v>550</v>
      </c>
      <c r="AO612" s="825">
        <f t="shared" si="211"/>
        <v>0</v>
      </c>
      <c r="AP612" s="825">
        <f t="shared" si="211"/>
        <v>2.5</v>
      </c>
      <c r="AQ612" s="825">
        <f t="shared" si="211"/>
        <v>0</v>
      </c>
      <c r="AR612" s="825">
        <f t="shared" si="211"/>
        <v>0</v>
      </c>
      <c r="AS612" s="825">
        <f t="shared" si="211"/>
        <v>550</v>
      </c>
      <c r="AT612" s="850">
        <f t="shared" si="217"/>
        <v>0</v>
      </c>
      <c r="AU612" s="922"/>
      <c r="AV612" s="861"/>
      <c r="AW612" s="861"/>
      <c r="AX612" s="861"/>
      <c r="AY612" s="861"/>
      <c r="AZ612" s="851"/>
    </row>
    <row r="613" spans="1:52" ht="13.5" customHeight="1">
      <c r="A613" s="838">
        <f t="shared" si="215"/>
        <v>34</v>
      </c>
      <c r="B613" s="1043" t="s">
        <v>889</v>
      </c>
      <c r="C613" s="817" t="s">
        <v>66</v>
      </c>
      <c r="D613" s="839">
        <v>45</v>
      </c>
      <c r="E613" s="852">
        <v>40</v>
      </c>
      <c r="F613" s="825"/>
      <c r="G613" s="909"/>
      <c r="H613" s="827"/>
      <c r="I613" s="842"/>
      <c r="J613" s="824">
        <f t="shared" si="206"/>
        <v>0</v>
      </c>
      <c r="K613" s="825"/>
      <c r="L613" s="825"/>
      <c r="M613" s="827"/>
      <c r="N613" s="827"/>
      <c r="O613" s="824">
        <f t="shared" si="218"/>
        <v>0</v>
      </c>
      <c r="P613" s="865"/>
      <c r="Q613" s="853">
        <v>4.5</v>
      </c>
      <c r="R613" s="877"/>
      <c r="S613" s="827"/>
      <c r="T613" s="846">
        <f t="shared" si="207"/>
        <v>180</v>
      </c>
      <c r="U613" s="825">
        <f t="shared" si="225"/>
        <v>0</v>
      </c>
      <c r="V613" s="825">
        <f t="shared" si="219"/>
        <v>4.5</v>
      </c>
      <c r="W613" s="827">
        <f t="shared" si="219"/>
        <v>0</v>
      </c>
      <c r="X613" s="827">
        <f t="shared" si="219"/>
        <v>0</v>
      </c>
      <c r="Y613" s="824">
        <f t="shared" si="219"/>
        <v>180</v>
      </c>
      <c r="Z613" s="838">
        <f t="shared" si="216"/>
        <v>34</v>
      </c>
      <c r="AA613" s="895" t="str">
        <f t="shared" si="213"/>
        <v>Trứng</v>
      </c>
      <c r="AB613" s="844" t="str">
        <f t="shared" si="213"/>
        <v>kg</v>
      </c>
      <c r="AC613" s="845">
        <f t="shared" si="213"/>
        <v>45</v>
      </c>
      <c r="AD613" s="858">
        <f t="shared" si="213"/>
        <v>40</v>
      </c>
      <c r="AE613" s="832">
        <f t="shared" ref="AE613:AH625" si="226">AE531+AJ531-AO531</f>
        <v>0</v>
      </c>
      <c r="AF613" s="832">
        <f t="shared" si="226"/>
        <v>0</v>
      </c>
      <c r="AG613" s="832">
        <f t="shared" si="226"/>
        <v>0</v>
      </c>
      <c r="AH613" s="832">
        <f t="shared" si="226"/>
        <v>0</v>
      </c>
      <c r="AI613" s="824">
        <f t="shared" si="214"/>
        <v>0</v>
      </c>
      <c r="AJ613" s="879">
        <f t="shared" si="222"/>
        <v>0</v>
      </c>
      <c r="AK613" s="879">
        <f t="shared" si="222"/>
        <v>4.5</v>
      </c>
      <c r="AL613" s="879">
        <f t="shared" si="222"/>
        <v>0</v>
      </c>
      <c r="AM613" s="879">
        <f t="shared" si="223"/>
        <v>0</v>
      </c>
      <c r="AN613" s="849">
        <f t="shared" si="224"/>
        <v>180</v>
      </c>
      <c r="AO613" s="825">
        <f t="shared" si="211"/>
        <v>0</v>
      </c>
      <c r="AP613" s="825">
        <f t="shared" si="211"/>
        <v>4.5</v>
      </c>
      <c r="AQ613" s="825">
        <f t="shared" si="211"/>
        <v>0</v>
      </c>
      <c r="AR613" s="825">
        <f t="shared" si="211"/>
        <v>0</v>
      </c>
      <c r="AS613" s="825">
        <f t="shared" si="211"/>
        <v>180</v>
      </c>
      <c r="AT613" s="850">
        <f t="shared" si="217"/>
        <v>22.5</v>
      </c>
      <c r="AU613" s="922"/>
      <c r="AV613" s="861"/>
      <c r="AW613" s="861"/>
      <c r="AX613" s="861"/>
      <c r="AY613" s="861"/>
      <c r="AZ613" s="851"/>
    </row>
    <row r="614" spans="1:52" ht="13.5" customHeight="1">
      <c r="A614" s="838">
        <f t="shared" si="215"/>
        <v>35</v>
      </c>
      <c r="B614" s="1045" t="s">
        <v>3</v>
      </c>
      <c r="C614" s="817" t="s">
        <v>66</v>
      </c>
      <c r="D614" s="924">
        <v>15</v>
      </c>
      <c r="E614" s="898">
        <v>12</v>
      </c>
      <c r="F614" s="825"/>
      <c r="G614" s="872"/>
      <c r="H614" s="827"/>
      <c r="I614" s="842"/>
      <c r="J614" s="824">
        <f t="shared" si="206"/>
        <v>0</v>
      </c>
      <c r="K614" s="878"/>
      <c r="L614" s="853">
        <v>12</v>
      </c>
      <c r="M614" s="826"/>
      <c r="N614" s="827"/>
      <c r="O614" s="824">
        <f t="shared" si="218"/>
        <v>144</v>
      </c>
      <c r="P614" s="857"/>
      <c r="Q614" s="828"/>
      <c r="R614" s="925"/>
      <c r="S614" s="926"/>
      <c r="T614" s="846">
        <f t="shared" si="207"/>
        <v>0</v>
      </c>
      <c r="U614" s="825">
        <f t="shared" si="225"/>
        <v>0</v>
      </c>
      <c r="V614" s="828">
        <f t="shared" si="219"/>
        <v>12</v>
      </c>
      <c r="W614" s="827">
        <f t="shared" si="219"/>
        <v>0</v>
      </c>
      <c r="X614" s="827">
        <f t="shared" si="219"/>
        <v>0</v>
      </c>
      <c r="Y614" s="824">
        <f t="shared" si="219"/>
        <v>144</v>
      </c>
      <c r="Z614" s="838">
        <f t="shared" si="216"/>
        <v>35</v>
      </c>
      <c r="AA614" s="895" t="str">
        <f t="shared" si="213"/>
        <v>Đậu phụ</v>
      </c>
      <c r="AB614" s="844" t="str">
        <f t="shared" si="213"/>
        <v>kg</v>
      </c>
      <c r="AC614" s="845">
        <f t="shared" si="213"/>
        <v>15</v>
      </c>
      <c r="AD614" s="858">
        <f t="shared" si="213"/>
        <v>12</v>
      </c>
      <c r="AE614" s="832">
        <f t="shared" si="226"/>
        <v>0</v>
      </c>
      <c r="AF614" s="832">
        <f t="shared" si="226"/>
        <v>0</v>
      </c>
      <c r="AG614" s="832">
        <f t="shared" si="226"/>
        <v>0</v>
      </c>
      <c r="AH614" s="832">
        <f t="shared" si="226"/>
        <v>0</v>
      </c>
      <c r="AI614" s="824">
        <f t="shared" si="214"/>
        <v>0</v>
      </c>
      <c r="AJ614" s="879">
        <f t="shared" si="222"/>
        <v>0</v>
      </c>
      <c r="AK614" s="879">
        <f t="shared" si="222"/>
        <v>12</v>
      </c>
      <c r="AL614" s="879">
        <f t="shared" si="222"/>
        <v>0</v>
      </c>
      <c r="AM614" s="879">
        <f t="shared" si="223"/>
        <v>0</v>
      </c>
      <c r="AN614" s="849">
        <f t="shared" si="224"/>
        <v>144</v>
      </c>
      <c r="AO614" s="825">
        <f t="shared" si="211"/>
        <v>0</v>
      </c>
      <c r="AP614" s="825">
        <f t="shared" si="211"/>
        <v>12</v>
      </c>
      <c r="AQ614" s="825">
        <f t="shared" si="211"/>
        <v>0</v>
      </c>
      <c r="AR614" s="825">
        <f t="shared" si="211"/>
        <v>0</v>
      </c>
      <c r="AS614" s="825">
        <f t="shared" si="211"/>
        <v>144</v>
      </c>
      <c r="AT614" s="850">
        <f t="shared" si="217"/>
        <v>36</v>
      </c>
      <c r="AU614" s="922"/>
      <c r="AV614" s="861"/>
      <c r="AW614" s="861"/>
      <c r="AX614" s="861"/>
      <c r="AY614" s="861"/>
      <c r="AZ614" s="851"/>
    </row>
    <row r="615" spans="1:52" ht="13.5" customHeight="1">
      <c r="A615" s="838">
        <f t="shared" si="215"/>
        <v>36</v>
      </c>
      <c r="B615" s="1045" t="s">
        <v>67</v>
      </c>
      <c r="C615" s="817" t="s">
        <v>66</v>
      </c>
      <c r="D615" s="839">
        <v>30</v>
      </c>
      <c r="E615" s="852">
        <v>27</v>
      </c>
      <c r="F615" s="825"/>
      <c r="G615" s="872"/>
      <c r="H615" s="827"/>
      <c r="I615" s="842"/>
      <c r="J615" s="824">
        <f t="shared" si="206"/>
        <v>0</v>
      </c>
      <c r="K615" s="825"/>
      <c r="L615" s="853"/>
      <c r="M615" s="826"/>
      <c r="N615" s="827"/>
      <c r="O615" s="824">
        <f t="shared" si="218"/>
        <v>0</v>
      </c>
      <c r="P615" s="865"/>
      <c r="Q615" s="853">
        <v>10</v>
      </c>
      <c r="R615" s="925"/>
      <c r="S615" s="827"/>
      <c r="T615" s="846">
        <f t="shared" si="207"/>
        <v>270</v>
      </c>
      <c r="U615" s="825">
        <f t="shared" si="225"/>
        <v>0</v>
      </c>
      <c r="V615" s="825">
        <f t="shared" si="219"/>
        <v>10</v>
      </c>
      <c r="W615" s="827">
        <f t="shared" si="219"/>
        <v>0</v>
      </c>
      <c r="X615" s="827">
        <f t="shared" si="219"/>
        <v>0</v>
      </c>
      <c r="Y615" s="824">
        <f t="shared" si="219"/>
        <v>270</v>
      </c>
      <c r="Z615" s="838">
        <f t="shared" si="216"/>
        <v>36</v>
      </c>
      <c r="AA615" s="895" t="str">
        <f t="shared" si="213"/>
        <v>Cá mè</v>
      </c>
      <c r="AB615" s="844" t="str">
        <f t="shared" si="213"/>
        <v>kg</v>
      </c>
      <c r="AC615" s="845">
        <f t="shared" si="213"/>
        <v>30</v>
      </c>
      <c r="AD615" s="858">
        <f t="shared" si="213"/>
        <v>27</v>
      </c>
      <c r="AE615" s="832">
        <f t="shared" si="226"/>
        <v>0</v>
      </c>
      <c r="AF615" s="832">
        <f t="shared" si="226"/>
        <v>0</v>
      </c>
      <c r="AG615" s="832">
        <f t="shared" si="226"/>
        <v>0</v>
      </c>
      <c r="AH615" s="832">
        <f t="shared" si="226"/>
        <v>0</v>
      </c>
      <c r="AI615" s="824">
        <f t="shared" si="214"/>
        <v>0</v>
      </c>
      <c r="AJ615" s="879">
        <f t="shared" si="222"/>
        <v>0</v>
      </c>
      <c r="AK615" s="879">
        <f t="shared" si="222"/>
        <v>10</v>
      </c>
      <c r="AL615" s="879">
        <f t="shared" si="222"/>
        <v>0</v>
      </c>
      <c r="AM615" s="879">
        <f t="shared" si="223"/>
        <v>0</v>
      </c>
      <c r="AN615" s="849">
        <f t="shared" si="224"/>
        <v>270</v>
      </c>
      <c r="AO615" s="825">
        <f t="shared" si="211"/>
        <v>0</v>
      </c>
      <c r="AP615" s="825">
        <f t="shared" si="211"/>
        <v>10</v>
      </c>
      <c r="AQ615" s="825">
        <f t="shared" si="211"/>
        <v>0</v>
      </c>
      <c r="AR615" s="825">
        <f t="shared" si="211"/>
        <v>0</v>
      </c>
      <c r="AS615" s="825">
        <f t="shared" si="211"/>
        <v>270</v>
      </c>
      <c r="AT615" s="850">
        <f t="shared" si="217"/>
        <v>30</v>
      </c>
      <c r="AU615" s="922"/>
      <c r="AV615" s="861"/>
      <c r="AW615" s="861"/>
      <c r="AX615" s="861"/>
      <c r="AY615" s="861"/>
      <c r="AZ615" s="851"/>
    </row>
    <row r="616" spans="1:52" ht="13.5" customHeight="1">
      <c r="A616" s="838">
        <f t="shared" si="215"/>
        <v>37</v>
      </c>
      <c r="B616" s="1045" t="s">
        <v>134</v>
      </c>
      <c r="C616" s="817" t="s">
        <v>66</v>
      </c>
      <c r="D616" s="839">
        <v>39</v>
      </c>
      <c r="E616" s="852">
        <v>39</v>
      </c>
      <c r="F616" s="825"/>
      <c r="G616" s="872"/>
      <c r="H616" s="827"/>
      <c r="I616" s="842"/>
      <c r="J616" s="824">
        <f t="shared" si="206"/>
        <v>0</v>
      </c>
      <c r="K616" s="825"/>
      <c r="L616" s="853">
        <v>9.5</v>
      </c>
      <c r="M616" s="826"/>
      <c r="N616" s="827"/>
      <c r="O616" s="824">
        <f t="shared" si="218"/>
        <v>370.5</v>
      </c>
      <c r="P616" s="865"/>
      <c r="Q616" s="853"/>
      <c r="R616" s="925"/>
      <c r="S616" s="827"/>
      <c r="T616" s="846">
        <f t="shared" si="207"/>
        <v>0</v>
      </c>
      <c r="U616" s="825">
        <f t="shared" si="225"/>
        <v>0</v>
      </c>
      <c r="V616" s="828">
        <f t="shared" si="219"/>
        <v>9.5</v>
      </c>
      <c r="W616" s="827">
        <f t="shared" si="219"/>
        <v>0</v>
      </c>
      <c r="X616" s="827">
        <f t="shared" si="219"/>
        <v>0</v>
      </c>
      <c r="Y616" s="824">
        <f t="shared" si="219"/>
        <v>370.5</v>
      </c>
      <c r="Z616" s="838">
        <f t="shared" si="216"/>
        <v>37</v>
      </c>
      <c r="AA616" s="895" t="str">
        <f t="shared" si="213"/>
        <v>Cá bạc má</v>
      </c>
      <c r="AB616" s="844" t="str">
        <f t="shared" si="213"/>
        <v>kg</v>
      </c>
      <c r="AC616" s="845">
        <f t="shared" si="213"/>
        <v>39</v>
      </c>
      <c r="AD616" s="858">
        <f t="shared" si="213"/>
        <v>39</v>
      </c>
      <c r="AE616" s="832">
        <f t="shared" si="226"/>
        <v>0</v>
      </c>
      <c r="AF616" s="832">
        <f t="shared" si="226"/>
        <v>0</v>
      </c>
      <c r="AG616" s="832">
        <f t="shared" si="226"/>
        <v>0</v>
      </c>
      <c r="AH616" s="832">
        <f t="shared" si="226"/>
        <v>0</v>
      </c>
      <c r="AI616" s="824">
        <f t="shared" si="214"/>
        <v>0</v>
      </c>
      <c r="AJ616" s="879">
        <f t="shared" si="222"/>
        <v>0</v>
      </c>
      <c r="AK616" s="879">
        <f t="shared" si="222"/>
        <v>9.5</v>
      </c>
      <c r="AL616" s="879">
        <f t="shared" si="222"/>
        <v>0</v>
      </c>
      <c r="AM616" s="879">
        <f t="shared" si="223"/>
        <v>0</v>
      </c>
      <c r="AN616" s="849">
        <f t="shared" si="224"/>
        <v>370.5</v>
      </c>
      <c r="AO616" s="825">
        <f t="shared" si="211"/>
        <v>0</v>
      </c>
      <c r="AP616" s="825">
        <f t="shared" si="211"/>
        <v>9.5</v>
      </c>
      <c r="AQ616" s="825">
        <f t="shared" si="211"/>
        <v>0</v>
      </c>
      <c r="AR616" s="825">
        <f t="shared" si="211"/>
        <v>0</v>
      </c>
      <c r="AS616" s="825">
        <f t="shared" si="211"/>
        <v>370.5</v>
      </c>
      <c r="AT616" s="850">
        <f t="shared" si="217"/>
        <v>0</v>
      </c>
      <c r="AU616" s="1502" t="s">
        <v>855</v>
      </c>
      <c r="AV616" s="1503"/>
      <c r="AW616" s="1503"/>
      <c r="AX616" s="1503"/>
      <c r="AY616" s="1503"/>
      <c r="AZ616" s="927"/>
    </row>
    <row r="617" spans="1:52" ht="13.5" customHeight="1">
      <c r="A617" s="838">
        <f t="shared" si="215"/>
        <v>38</v>
      </c>
      <c r="B617" s="1045" t="s">
        <v>890</v>
      </c>
      <c r="C617" s="817" t="s">
        <v>66</v>
      </c>
      <c r="D617" s="839">
        <v>9</v>
      </c>
      <c r="E617" s="852">
        <v>9</v>
      </c>
      <c r="F617" s="866"/>
      <c r="G617" s="872"/>
      <c r="H617" s="928"/>
      <c r="I617" s="842"/>
      <c r="J617" s="824">
        <f t="shared" si="206"/>
        <v>0</v>
      </c>
      <c r="K617" s="825"/>
      <c r="L617" s="828"/>
      <c r="M617" s="826">
        <v>17</v>
      </c>
      <c r="N617" s="827"/>
      <c r="O617" s="824">
        <f t="shared" si="218"/>
        <v>153</v>
      </c>
      <c r="P617" s="857"/>
      <c r="Q617" s="828"/>
      <c r="R617" s="925"/>
      <c r="S617" s="827"/>
      <c r="T617" s="846">
        <f t="shared" si="207"/>
        <v>0</v>
      </c>
      <c r="U617" s="825">
        <f t="shared" si="225"/>
        <v>0</v>
      </c>
      <c r="V617" s="828">
        <f t="shared" si="219"/>
        <v>0</v>
      </c>
      <c r="W617" s="827">
        <f t="shared" si="219"/>
        <v>17</v>
      </c>
      <c r="X617" s="827">
        <f t="shared" si="219"/>
        <v>0</v>
      </c>
      <c r="Y617" s="824">
        <f t="shared" si="219"/>
        <v>153</v>
      </c>
      <c r="Z617" s="838">
        <f t="shared" si="216"/>
        <v>38</v>
      </c>
      <c r="AA617" s="895" t="str">
        <f t="shared" si="213"/>
        <v xml:space="preserve">Chuối </v>
      </c>
      <c r="AB617" s="844" t="str">
        <f t="shared" si="213"/>
        <v>kg</v>
      </c>
      <c r="AC617" s="845">
        <f t="shared" si="213"/>
        <v>9</v>
      </c>
      <c r="AD617" s="858">
        <f t="shared" si="213"/>
        <v>9</v>
      </c>
      <c r="AE617" s="832">
        <f t="shared" si="226"/>
        <v>0</v>
      </c>
      <c r="AF617" s="832">
        <f t="shared" si="226"/>
        <v>0</v>
      </c>
      <c r="AG617" s="832">
        <f t="shared" si="226"/>
        <v>0</v>
      </c>
      <c r="AH617" s="832">
        <f t="shared" si="226"/>
        <v>0</v>
      </c>
      <c r="AI617" s="824">
        <f t="shared" si="214"/>
        <v>0</v>
      </c>
      <c r="AJ617" s="879">
        <f t="shared" si="222"/>
        <v>0</v>
      </c>
      <c r="AK617" s="879">
        <f t="shared" si="222"/>
        <v>0</v>
      </c>
      <c r="AL617" s="879">
        <f t="shared" si="222"/>
        <v>17</v>
      </c>
      <c r="AM617" s="879">
        <f t="shared" si="223"/>
        <v>0</v>
      </c>
      <c r="AN617" s="849">
        <f t="shared" si="224"/>
        <v>153</v>
      </c>
      <c r="AO617" s="825">
        <f t="shared" si="211"/>
        <v>0</v>
      </c>
      <c r="AP617" s="825">
        <f t="shared" si="211"/>
        <v>0</v>
      </c>
      <c r="AQ617" s="825">
        <f t="shared" si="211"/>
        <v>17</v>
      </c>
      <c r="AR617" s="825">
        <f t="shared" si="211"/>
        <v>0</v>
      </c>
      <c r="AS617" s="825">
        <f t="shared" si="211"/>
        <v>153</v>
      </c>
      <c r="AT617" s="850">
        <f t="shared" si="217"/>
        <v>0</v>
      </c>
      <c r="AU617" s="929" t="s">
        <v>811</v>
      </c>
      <c r="AV617" s="930"/>
      <c r="AW617" s="1504">
        <v>0.74</v>
      </c>
      <c r="AX617" s="1504"/>
      <c r="AY617" s="930"/>
      <c r="AZ617" s="862" t="s">
        <v>70</v>
      </c>
    </row>
    <row r="618" spans="1:52" ht="13.5" customHeight="1">
      <c r="A618" s="838">
        <f t="shared" si="215"/>
        <v>39</v>
      </c>
      <c r="B618" s="1045" t="s">
        <v>896</v>
      </c>
      <c r="C618" s="817" t="s">
        <v>786</v>
      </c>
      <c r="D618" s="839">
        <v>10</v>
      </c>
      <c r="E618" s="852">
        <v>10</v>
      </c>
      <c r="F618" s="825"/>
      <c r="G618" s="872"/>
      <c r="H618" s="827"/>
      <c r="I618" s="842"/>
      <c r="J618" s="824">
        <f t="shared" si="206"/>
        <v>0</v>
      </c>
      <c r="K618" s="878"/>
      <c r="L618" s="853"/>
      <c r="M618" s="826"/>
      <c r="N618" s="827"/>
      <c r="O618" s="824">
        <f t="shared" si="218"/>
        <v>0</v>
      </c>
      <c r="P618" s="857"/>
      <c r="Q618" s="828"/>
      <c r="R618" s="877"/>
      <c r="S618" s="827"/>
      <c r="T618" s="846">
        <f t="shared" si="207"/>
        <v>0</v>
      </c>
      <c r="U618" s="878">
        <f t="shared" si="225"/>
        <v>0</v>
      </c>
      <c r="V618" s="825">
        <f t="shared" si="219"/>
        <v>0</v>
      </c>
      <c r="W618" s="827">
        <f t="shared" si="219"/>
        <v>0</v>
      </c>
      <c r="X618" s="827">
        <f t="shared" si="219"/>
        <v>0</v>
      </c>
      <c r="Y618" s="824">
        <f t="shared" si="219"/>
        <v>0</v>
      </c>
      <c r="Z618" s="838">
        <f t="shared" si="216"/>
        <v>39</v>
      </c>
      <c r="AA618" s="895" t="str">
        <f t="shared" si="213"/>
        <v>Rau canh</v>
      </c>
      <c r="AB618" s="844" t="str">
        <f t="shared" si="213"/>
        <v>quả</v>
      </c>
      <c r="AC618" s="845">
        <f t="shared" si="213"/>
        <v>10</v>
      </c>
      <c r="AD618" s="858">
        <f t="shared" si="213"/>
        <v>10</v>
      </c>
      <c r="AE618" s="832">
        <f t="shared" si="226"/>
        <v>0</v>
      </c>
      <c r="AF618" s="832">
        <f t="shared" si="226"/>
        <v>0</v>
      </c>
      <c r="AG618" s="832">
        <f t="shared" si="226"/>
        <v>0</v>
      </c>
      <c r="AH618" s="832">
        <f t="shared" si="226"/>
        <v>0</v>
      </c>
      <c r="AI618" s="824">
        <f t="shared" si="214"/>
        <v>0</v>
      </c>
      <c r="AJ618" s="879">
        <f t="shared" si="222"/>
        <v>0</v>
      </c>
      <c r="AK618" s="879">
        <f t="shared" si="222"/>
        <v>0</v>
      </c>
      <c r="AL618" s="879">
        <f t="shared" si="222"/>
        <v>0</v>
      </c>
      <c r="AM618" s="879">
        <f t="shared" si="223"/>
        <v>0</v>
      </c>
      <c r="AN618" s="849">
        <f t="shared" si="224"/>
        <v>0</v>
      </c>
      <c r="AO618" s="825">
        <f t="shared" si="211"/>
        <v>0</v>
      </c>
      <c r="AP618" s="825">
        <f t="shared" si="211"/>
        <v>0</v>
      </c>
      <c r="AQ618" s="825">
        <f t="shared" si="211"/>
        <v>0</v>
      </c>
      <c r="AR618" s="825">
        <f t="shared" si="211"/>
        <v>0</v>
      </c>
      <c r="AS618" s="825">
        <f t="shared" si="211"/>
        <v>0</v>
      </c>
      <c r="AT618" s="850">
        <f t="shared" si="217"/>
        <v>0</v>
      </c>
      <c r="AU618" s="932" t="s">
        <v>856</v>
      </c>
      <c r="AV618" s="933">
        <f>AV583</f>
        <v>115</v>
      </c>
      <c r="AW618" s="934" t="s">
        <v>27</v>
      </c>
      <c r="AX618" s="935">
        <v>0.16</v>
      </c>
      <c r="AY618" s="936" t="s">
        <v>29</v>
      </c>
      <c r="AZ618" s="937">
        <f>AV618*AX618</f>
        <v>18.400000000000002</v>
      </c>
    </row>
    <row r="619" spans="1:52" ht="13.5" customHeight="1">
      <c r="A619" s="838">
        <f t="shared" si="215"/>
        <v>40</v>
      </c>
      <c r="B619" s="1045" t="s">
        <v>892</v>
      </c>
      <c r="C619" s="817" t="s">
        <v>66</v>
      </c>
      <c r="D619" s="839">
        <v>10</v>
      </c>
      <c r="E619" s="852">
        <v>7</v>
      </c>
      <c r="F619" s="825"/>
      <c r="G619" s="854"/>
      <c r="H619" s="827"/>
      <c r="I619" s="842"/>
      <c r="J619" s="824">
        <f t="shared" si="206"/>
        <v>0</v>
      </c>
      <c r="K619" s="825"/>
      <c r="L619" s="825"/>
      <c r="M619" s="827"/>
      <c r="N619" s="827"/>
      <c r="O619" s="824">
        <f t="shared" si="218"/>
        <v>0</v>
      </c>
      <c r="P619" s="865"/>
      <c r="Q619" s="825"/>
      <c r="R619" s="877">
        <v>40</v>
      </c>
      <c r="S619" s="827"/>
      <c r="T619" s="846">
        <f t="shared" si="207"/>
        <v>280</v>
      </c>
      <c r="U619" s="825">
        <f t="shared" si="225"/>
        <v>0</v>
      </c>
      <c r="V619" s="825">
        <f t="shared" si="219"/>
        <v>0</v>
      </c>
      <c r="W619" s="827">
        <f t="shared" si="219"/>
        <v>40</v>
      </c>
      <c r="X619" s="827">
        <f t="shared" si="219"/>
        <v>0</v>
      </c>
      <c r="Y619" s="824">
        <f>SUM(J619,O619,T619)</f>
        <v>280</v>
      </c>
      <c r="Z619" s="838">
        <f t="shared" si="216"/>
        <v>40</v>
      </c>
      <c r="AA619" s="895" t="str">
        <f t="shared" si="213"/>
        <v>Bính xanh</v>
      </c>
      <c r="AB619" s="844" t="str">
        <f t="shared" si="213"/>
        <v>kg</v>
      </c>
      <c r="AC619" s="845">
        <f t="shared" si="213"/>
        <v>10</v>
      </c>
      <c r="AD619" s="858">
        <f t="shared" si="213"/>
        <v>7</v>
      </c>
      <c r="AE619" s="832">
        <f t="shared" si="226"/>
        <v>0</v>
      </c>
      <c r="AF619" s="832">
        <f t="shared" si="226"/>
        <v>0</v>
      </c>
      <c r="AG619" s="832">
        <f t="shared" si="226"/>
        <v>0</v>
      </c>
      <c r="AH619" s="832">
        <f t="shared" si="226"/>
        <v>0</v>
      </c>
      <c r="AI619" s="824">
        <f t="shared" si="214"/>
        <v>0</v>
      </c>
      <c r="AJ619" s="879">
        <f t="shared" si="222"/>
        <v>0</v>
      </c>
      <c r="AK619" s="879">
        <f t="shared" si="222"/>
        <v>0</v>
      </c>
      <c r="AL619" s="879">
        <f t="shared" si="222"/>
        <v>40</v>
      </c>
      <c r="AM619" s="879">
        <f t="shared" si="223"/>
        <v>0</v>
      </c>
      <c r="AN619" s="849">
        <f t="shared" si="224"/>
        <v>280</v>
      </c>
      <c r="AO619" s="825">
        <f t="shared" si="211"/>
        <v>0</v>
      </c>
      <c r="AP619" s="825">
        <f t="shared" si="211"/>
        <v>0</v>
      </c>
      <c r="AQ619" s="825">
        <f t="shared" si="211"/>
        <v>40</v>
      </c>
      <c r="AR619" s="825">
        <f t="shared" si="211"/>
        <v>0</v>
      </c>
      <c r="AS619" s="825">
        <f t="shared" si="211"/>
        <v>280</v>
      </c>
      <c r="AT619" s="850">
        <f t="shared" si="217"/>
        <v>120</v>
      </c>
      <c r="AU619" s="932" t="s">
        <v>857</v>
      </c>
      <c r="AV619" s="933">
        <f>AV584</f>
        <v>115</v>
      </c>
      <c r="AW619" s="934" t="s">
        <v>27</v>
      </c>
      <c r="AX619" s="935">
        <v>0.26</v>
      </c>
      <c r="AY619" s="936" t="s">
        <v>29</v>
      </c>
      <c r="AZ619" s="937">
        <f>AV619*AX619</f>
        <v>29.900000000000002</v>
      </c>
    </row>
    <row r="620" spans="1:52" ht="13.5" customHeight="1">
      <c r="A620" s="838">
        <f t="shared" si="215"/>
        <v>41</v>
      </c>
      <c r="B620" s="1045" t="s">
        <v>17</v>
      </c>
      <c r="C620" s="817" t="s">
        <v>66</v>
      </c>
      <c r="D620" s="938">
        <v>5</v>
      </c>
      <c r="E620" s="939">
        <v>5</v>
      </c>
      <c r="F620" s="825"/>
      <c r="G620" s="872"/>
      <c r="H620" s="827"/>
      <c r="I620" s="842"/>
      <c r="J620" s="824">
        <f t="shared" si="206"/>
        <v>0</v>
      </c>
      <c r="K620" s="825"/>
      <c r="L620" s="828"/>
      <c r="M620" s="827">
        <v>38</v>
      </c>
      <c r="N620" s="827"/>
      <c r="O620" s="824">
        <f t="shared" si="218"/>
        <v>190</v>
      </c>
      <c r="P620" s="820"/>
      <c r="Q620" s="828"/>
      <c r="R620" s="925"/>
      <c r="S620" s="827"/>
      <c r="T620" s="846">
        <f t="shared" si="207"/>
        <v>0</v>
      </c>
      <c r="U620" s="825">
        <f t="shared" si="225"/>
        <v>0</v>
      </c>
      <c r="V620" s="828">
        <f t="shared" si="219"/>
        <v>0</v>
      </c>
      <c r="W620" s="827">
        <f t="shared" si="219"/>
        <v>38</v>
      </c>
      <c r="X620" s="827">
        <f t="shared" si="219"/>
        <v>0</v>
      </c>
      <c r="Y620" s="824">
        <f t="shared" si="219"/>
        <v>190</v>
      </c>
      <c r="Z620" s="838">
        <f t="shared" si="216"/>
        <v>41</v>
      </c>
      <c r="AA620" s="895" t="str">
        <f t="shared" si="213"/>
        <v>Rau muống</v>
      </c>
      <c r="AB620" s="844" t="str">
        <f t="shared" si="213"/>
        <v>kg</v>
      </c>
      <c r="AC620" s="845">
        <f t="shared" si="213"/>
        <v>5</v>
      </c>
      <c r="AD620" s="858">
        <f t="shared" si="213"/>
        <v>5</v>
      </c>
      <c r="AE620" s="832">
        <f t="shared" si="226"/>
        <v>0</v>
      </c>
      <c r="AF620" s="832">
        <f t="shared" si="226"/>
        <v>0</v>
      </c>
      <c r="AG620" s="832">
        <f t="shared" si="226"/>
        <v>0</v>
      </c>
      <c r="AH620" s="832">
        <f t="shared" si="226"/>
        <v>0</v>
      </c>
      <c r="AI620" s="824">
        <f t="shared" si="214"/>
        <v>0</v>
      </c>
      <c r="AJ620" s="879">
        <f t="shared" si="222"/>
        <v>0</v>
      </c>
      <c r="AK620" s="879">
        <f t="shared" si="222"/>
        <v>0</v>
      </c>
      <c r="AL620" s="879">
        <f t="shared" si="222"/>
        <v>38</v>
      </c>
      <c r="AM620" s="879">
        <f t="shared" si="223"/>
        <v>0</v>
      </c>
      <c r="AN620" s="849">
        <f t="shared" si="224"/>
        <v>190</v>
      </c>
      <c r="AO620" s="825">
        <f t="shared" si="211"/>
        <v>0</v>
      </c>
      <c r="AP620" s="825">
        <f t="shared" si="211"/>
        <v>0</v>
      </c>
      <c r="AQ620" s="825">
        <f t="shared" si="211"/>
        <v>38</v>
      </c>
      <c r="AR620" s="825">
        <f t="shared" si="211"/>
        <v>0</v>
      </c>
      <c r="AS620" s="825">
        <f t="shared" si="211"/>
        <v>190</v>
      </c>
      <c r="AT620" s="850">
        <f t="shared" si="217"/>
        <v>0</v>
      </c>
      <c r="AU620" s="932" t="s">
        <v>858</v>
      </c>
      <c r="AV620" s="933">
        <f>AV585</f>
        <v>115</v>
      </c>
      <c r="AW620" s="934" t="s">
        <v>27</v>
      </c>
      <c r="AX620" s="935">
        <v>0.26</v>
      </c>
      <c r="AY620" s="936" t="s">
        <v>29</v>
      </c>
      <c r="AZ620" s="937">
        <f>AV620*AX620</f>
        <v>29.900000000000002</v>
      </c>
    </row>
    <row r="621" spans="1:52" ht="13.5" customHeight="1">
      <c r="A621" s="838">
        <f t="shared" si="215"/>
        <v>42</v>
      </c>
      <c r="B621" s="1045" t="s">
        <v>478</v>
      </c>
      <c r="C621" s="817" t="s">
        <v>66</v>
      </c>
      <c r="D621" s="839">
        <v>12</v>
      </c>
      <c r="E621" s="852">
        <v>12</v>
      </c>
      <c r="F621" s="828"/>
      <c r="G621" s="854"/>
      <c r="H621" s="827">
        <v>23</v>
      </c>
      <c r="I621" s="842"/>
      <c r="J621" s="824">
        <f t="shared" si="206"/>
        <v>276</v>
      </c>
      <c r="K621" s="825"/>
      <c r="L621" s="825"/>
      <c r="M621" s="940"/>
      <c r="N621" s="827"/>
      <c r="O621" s="824">
        <f t="shared" si="218"/>
        <v>0</v>
      </c>
      <c r="P621" s="865"/>
      <c r="Q621" s="825"/>
      <c r="R621" s="877"/>
      <c r="S621" s="827"/>
      <c r="T621" s="846">
        <f t="shared" si="207"/>
        <v>0</v>
      </c>
      <c r="U621" s="825">
        <f t="shared" si="225"/>
        <v>0</v>
      </c>
      <c r="V621" s="825">
        <f t="shared" si="219"/>
        <v>0</v>
      </c>
      <c r="W621" s="827">
        <f t="shared" si="219"/>
        <v>23</v>
      </c>
      <c r="X621" s="827">
        <f t="shared" si="219"/>
        <v>0</v>
      </c>
      <c r="Y621" s="824">
        <f t="shared" si="219"/>
        <v>276</v>
      </c>
      <c r="Z621" s="838">
        <f t="shared" si="216"/>
        <v>42</v>
      </c>
      <c r="AA621" s="895" t="str">
        <f t="shared" si="213"/>
        <v>Dưa cải</v>
      </c>
      <c r="AB621" s="844" t="str">
        <f t="shared" si="213"/>
        <v>kg</v>
      </c>
      <c r="AC621" s="845">
        <f t="shared" si="213"/>
        <v>12</v>
      </c>
      <c r="AD621" s="858">
        <f t="shared" si="213"/>
        <v>12</v>
      </c>
      <c r="AE621" s="832">
        <f t="shared" si="226"/>
        <v>0</v>
      </c>
      <c r="AF621" s="832">
        <f t="shared" si="226"/>
        <v>0</v>
      </c>
      <c r="AG621" s="832">
        <f t="shared" si="226"/>
        <v>0</v>
      </c>
      <c r="AH621" s="832">
        <f t="shared" si="226"/>
        <v>0</v>
      </c>
      <c r="AI621" s="824">
        <f t="shared" si="214"/>
        <v>0</v>
      </c>
      <c r="AJ621" s="879">
        <f t="shared" si="222"/>
        <v>0</v>
      </c>
      <c r="AK621" s="879">
        <f t="shared" si="222"/>
        <v>0</v>
      </c>
      <c r="AL621" s="879">
        <f t="shared" si="222"/>
        <v>23</v>
      </c>
      <c r="AM621" s="879">
        <f t="shared" si="223"/>
        <v>0</v>
      </c>
      <c r="AN621" s="849">
        <f t="shared" si="224"/>
        <v>276</v>
      </c>
      <c r="AO621" s="825">
        <f t="shared" si="211"/>
        <v>0</v>
      </c>
      <c r="AP621" s="825">
        <f t="shared" si="211"/>
        <v>0</v>
      </c>
      <c r="AQ621" s="825">
        <f t="shared" si="211"/>
        <v>23</v>
      </c>
      <c r="AR621" s="825">
        <f t="shared" si="211"/>
        <v>0</v>
      </c>
      <c r="AS621" s="825">
        <f t="shared" si="211"/>
        <v>276</v>
      </c>
      <c r="AT621" s="850">
        <f t="shared" si="217"/>
        <v>0</v>
      </c>
      <c r="AU621" s="929" t="s">
        <v>811</v>
      </c>
      <c r="AV621" s="930"/>
      <c r="AW621" s="1504">
        <v>0.68</v>
      </c>
      <c r="AX621" s="1504"/>
      <c r="AY621" s="930"/>
      <c r="AZ621" s="941" t="s">
        <v>70</v>
      </c>
    </row>
    <row r="622" spans="1:52" ht="13.5" customHeight="1">
      <c r="A622" s="838">
        <f t="shared" si="215"/>
        <v>43</v>
      </c>
      <c r="B622" s="1046" t="s">
        <v>60</v>
      </c>
      <c r="C622" s="817" t="s">
        <v>66</v>
      </c>
      <c r="D622" s="924">
        <v>20</v>
      </c>
      <c r="E622" s="898">
        <v>20</v>
      </c>
      <c r="F622" s="853"/>
      <c r="G622" s="909"/>
      <c r="H622" s="827"/>
      <c r="I622" s="842"/>
      <c r="J622" s="824">
        <f t="shared" si="206"/>
        <v>0</v>
      </c>
      <c r="K622" s="878"/>
      <c r="L622" s="828"/>
      <c r="M622" s="899">
        <v>1</v>
      </c>
      <c r="N622" s="827"/>
      <c r="O622" s="824">
        <f t="shared" si="218"/>
        <v>20</v>
      </c>
      <c r="P622" s="942"/>
      <c r="Q622" s="828"/>
      <c r="R622" s="877">
        <v>1</v>
      </c>
      <c r="S622" s="827"/>
      <c r="T622" s="846">
        <f t="shared" si="207"/>
        <v>20</v>
      </c>
      <c r="U622" s="878">
        <f t="shared" si="225"/>
        <v>0</v>
      </c>
      <c r="V622" s="828">
        <f t="shared" si="219"/>
        <v>0</v>
      </c>
      <c r="W622" s="827">
        <f t="shared" si="219"/>
        <v>2</v>
      </c>
      <c r="X622" s="827">
        <f t="shared" si="219"/>
        <v>0</v>
      </c>
      <c r="Y622" s="824">
        <f t="shared" si="219"/>
        <v>40</v>
      </c>
      <c r="Z622" s="838">
        <f t="shared" si="216"/>
        <v>43</v>
      </c>
      <c r="AA622" s="895" t="str">
        <f t="shared" si="213"/>
        <v>Cà chua</v>
      </c>
      <c r="AB622" s="844" t="str">
        <f t="shared" si="213"/>
        <v>kg</v>
      </c>
      <c r="AC622" s="845">
        <f t="shared" si="213"/>
        <v>20</v>
      </c>
      <c r="AD622" s="858">
        <f t="shared" si="213"/>
        <v>20</v>
      </c>
      <c r="AE622" s="832">
        <f t="shared" si="226"/>
        <v>0</v>
      </c>
      <c r="AF622" s="832">
        <f t="shared" si="226"/>
        <v>0</v>
      </c>
      <c r="AG622" s="832">
        <f t="shared" si="226"/>
        <v>0</v>
      </c>
      <c r="AH622" s="832">
        <f t="shared" si="226"/>
        <v>0</v>
      </c>
      <c r="AI622" s="824">
        <f t="shared" si="214"/>
        <v>0</v>
      </c>
      <c r="AJ622" s="879">
        <f t="shared" si="222"/>
        <v>0</v>
      </c>
      <c r="AK622" s="879">
        <f t="shared" si="222"/>
        <v>0</v>
      </c>
      <c r="AL622" s="879">
        <f t="shared" si="222"/>
        <v>2</v>
      </c>
      <c r="AM622" s="879">
        <f t="shared" si="223"/>
        <v>0</v>
      </c>
      <c r="AN622" s="849">
        <f t="shared" si="224"/>
        <v>40</v>
      </c>
      <c r="AO622" s="825">
        <f t="shared" si="211"/>
        <v>0</v>
      </c>
      <c r="AP622" s="825">
        <f t="shared" si="211"/>
        <v>0</v>
      </c>
      <c r="AQ622" s="825">
        <f t="shared" si="211"/>
        <v>2</v>
      </c>
      <c r="AR622" s="825">
        <f t="shared" si="211"/>
        <v>0</v>
      </c>
      <c r="AS622" s="825">
        <f t="shared" si="211"/>
        <v>40</v>
      </c>
      <c r="AT622" s="850">
        <f t="shared" si="217"/>
        <v>0</v>
      </c>
      <c r="AU622" s="932" t="s">
        <v>856</v>
      </c>
      <c r="AV622" s="868">
        <f>AV587</f>
        <v>13</v>
      </c>
      <c r="AW622" s="934" t="s">
        <v>27</v>
      </c>
      <c r="AX622" s="935">
        <v>0.16</v>
      </c>
      <c r="AY622" s="936" t="s">
        <v>29</v>
      </c>
      <c r="AZ622" s="937">
        <f>AV622*AX622</f>
        <v>2.08</v>
      </c>
    </row>
    <row r="623" spans="1:52" ht="13.5" customHeight="1">
      <c r="A623" s="838">
        <f t="shared" si="215"/>
        <v>44</v>
      </c>
      <c r="B623" s="1045" t="s">
        <v>61</v>
      </c>
      <c r="C623" s="817" t="s">
        <v>66</v>
      </c>
      <c r="D623" s="924">
        <v>20</v>
      </c>
      <c r="E623" s="898">
        <v>20</v>
      </c>
      <c r="F623" s="825"/>
      <c r="G623" s="872"/>
      <c r="H623" s="827">
        <v>0.9</v>
      </c>
      <c r="I623" s="842"/>
      <c r="J623" s="824">
        <f t="shared" si="206"/>
        <v>18</v>
      </c>
      <c r="K623" s="943"/>
      <c r="L623" s="828"/>
      <c r="M623" s="827">
        <v>1</v>
      </c>
      <c r="N623" s="827"/>
      <c r="O623" s="824">
        <f t="shared" si="218"/>
        <v>20</v>
      </c>
      <c r="P623" s="942"/>
      <c r="Q623" s="828"/>
      <c r="R623" s="925">
        <v>1</v>
      </c>
      <c r="S623" s="827"/>
      <c r="T623" s="846">
        <f t="shared" ref="T623:T631" si="227">SUM(P623:S623)*$E623</f>
        <v>20</v>
      </c>
      <c r="U623" s="825">
        <f t="shared" si="225"/>
        <v>0</v>
      </c>
      <c r="V623" s="828">
        <f t="shared" si="219"/>
        <v>0</v>
      </c>
      <c r="W623" s="827">
        <f t="shared" si="219"/>
        <v>2.9</v>
      </c>
      <c r="X623" s="827">
        <f t="shared" si="219"/>
        <v>0</v>
      </c>
      <c r="Y623" s="824">
        <f t="shared" si="219"/>
        <v>58</v>
      </c>
      <c r="Z623" s="838">
        <f t="shared" si="216"/>
        <v>44</v>
      </c>
      <c r="AA623" s="895" t="str">
        <f t="shared" si="213"/>
        <v>Hành lá</v>
      </c>
      <c r="AB623" s="844" t="str">
        <f t="shared" si="213"/>
        <v>kg</v>
      </c>
      <c r="AC623" s="845">
        <f t="shared" si="213"/>
        <v>20</v>
      </c>
      <c r="AD623" s="858">
        <f t="shared" si="213"/>
        <v>20</v>
      </c>
      <c r="AE623" s="832">
        <f t="shared" si="226"/>
        <v>0</v>
      </c>
      <c r="AF623" s="832">
        <f t="shared" si="226"/>
        <v>0</v>
      </c>
      <c r="AG623" s="832">
        <f t="shared" si="226"/>
        <v>0</v>
      </c>
      <c r="AH623" s="832">
        <f t="shared" si="226"/>
        <v>0</v>
      </c>
      <c r="AI623" s="824">
        <f t="shared" si="214"/>
        <v>0</v>
      </c>
      <c r="AJ623" s="879">
        <f t="shared" si="222"/>
        <v>0</v>
      </c>
      <c r="AK623" s="879">
        <f t="shared" si="222"/>
        <v>0</v>
      </c>
      <c r="AL623" s="879">
        <f t="shared" si="222"/>
        <v>2.9</v>
      </c>
      <c r="AM623" s="879">
        <f t="shared" si="223"/>
        <v>0</v>
      </c>
      <c r="AN623" s="849">
        <f t="shared" si="224"/>
        <v>58</v>
      </c>
      <c r="AO623" s="825">
        <f t="shared" si="211"/>
        <v>0</v>
      </c>
      <c r="AP623" s="825">
        <f t="shared" si="211"/>
        <v>0</v>
      </c>
      <c r="AQ623" s="825">
        <f t="shared" si="211"/>
        <v>2.9</v>
      </c>
      <c r="AR623" s="825">
        <f t="shared" si="211"/>
        <v>0</v>
      </c>
      <c r="AS623" s="825">
        <f t="shared" si="211"/>
        <v>58</v>
      </c>
      <c r="AT623" s="850">
        <f t="shared" si="217"/>
        <v>0</v>
      </c>
      <c r="AU623" s="932" t="s">
        <v>857</v>
      </c>
      <c r="AV623" s="868">
        <f>AV588</f>
        <v>13</v>
      </c>
      <c r="AW623" s="934" t="s">
        <v>27</v>
      </c>
      <c r="AX623" s="935">
        <v>0.28999999999999998</v>
      </c>
      <c r="AY623" s="944" t="s">
        <v>29</v>
      </c>
      <c r="AZ623" s="945">
        <f>AV623*AX623</f>
        <v>3.7699999999999996</v>
      </c>
    </row>
    <row r="624" spans="1:52" ht="13.5" customHeight="1">
      <c r="A624" s="838">
        <f t="shared" si="215"/>
        <v>45</v>
      </c>
      <c r="B624" s="1047" t="s">
        <v>160</v>
      </c>
      <c r="C624" s="817" t="s">
        <v>66</v>
      </c>
      <c r="D624" s="924">
        <v>14</v>
      </c>
      <c r="E624" s="898">
        <v>12</v>
      </c>
      <c r="F624" s="828"/>
      <c r="G624" s="854"/>
      <c r="H624" s="827"/>
      <c r="I624" s="842"/>
      <c r="J624" s="824">
        <f t="shared" si="206"/>
        <v>0</v>
      </c>
      <c r="K624" s="878"/>
      <c r="L624" s="946"/>
      <c r="M624" s="899"/>
      <c r="N624" s="827"/>
      <c r="O624" s="824">
        <f t="shared" si="218"/>
        <v>0</v>
      </c>
      <c r="P624" s="878"/>
      <c r="Q624" s="828"/>
      <c r="R624" s="826">
        <v>2</v>
      </c>
      <c r="S624" s="827"/>
      <c r="T624" s="846">
        <f t="shared" si="227"/>
        <v>24</v>
      </c>
      <c r="U624" s="825">
        <f t="shared" si="225"/>
        <v>0</v>
      </c>
      <c r="V624" s="825">
        <f t="shared" si="219"/>
        <v>0</v>
      </c>
      <c r="W624" s="827">
        <f t="shared" si="219"/>
        <v>2</v>
      </c>
      <c r="X624" s="827">
        <f t="shared" si="219"/>
        <v>0</v>
      </c>
      <c r="Y624" s="824">
        <f t="shared" si="219"/>
        <v>24</v>
      </c>
      <c r="Z624" s="838">
        <f t="shared" si="216"/>
        <v>45</v>
      </c>
      <c r="AA624" s="895" t="str">
        <f t="shared" si="213"/>
        <v>Giá đậu</v>
      </c>
      <c r="AB624" s="844" t="str">
        <f t="shared" si="213"/>
        <v>kg</v>
      </c>
      <c r="AC624" s="845">
        <f t="shared" si="213"/>
        <v>14</v>
      </c>
      <c r="AD624" s="858">
        <f t="shared" si="213"/>
        <v>12</v>
      </c>
      <c r="AE624" s="832">
        <f t="shared" si="226"/>
        <v>0</v>
      </c>
      <c r="AF624" s="832">
        <f t="shared" si="226"/>
        <v>0</v>
      </c>
      <c r="AG624" s="832">
        <f t="shared" si="226"/>
        <v>0</v>
      </c>
      <c r="AH624" s="832">
        <f t="shared" si="226"/>
        <v>0</v>
      </c>
      <c r="AI624" s="824">
        <f t="shared" si="214"/>
        <v>0</v>
      </c>
      <c r="AJ624" s="879">
        <f t="shared" si="222"/>
        <v>0</v>
      </c>
      <c r="AK624" s="879">
        <f t="shared" si="222"/>
        <v>0</v>
      </c>
      <c r="AL624" s="879">
        <f t="shared" si="222"/>
        <v>2</v>
      </c>
      <c r="AM624" s="879">
        <f t="shared" si="223"/>
        <v>0</v>
      </c>
      <c r="AN624" s="849">
        <f t="shared" si="224"/>
        <v>24</v>
      </c>
      <c r="AO624" s="825">
        <f t="shared" si="211"/>
        <v>0</v>
      </c>
      <c r="AP624" s="825">
        <f t="shared" si="211"/>
        <v>0</v>
      </c>
      <c r="AQ624" s="825">
        <f t="shared" si="211"/>
        <v>2</v>
      </c>
      <c r="AR624" s="825">
        <f t="shared" si="211"/>
        <v>0</v>
      </c>
      <c r="AS624" s="825">
        <f t="shared" si="211"/>
        <v>24</v>
      </c>
      <c r="AT624" s="850">
        <f t="shared" si="217"/>
        <v>4</v>
      </c>
      <c r="AU624" s="932" t="s">
        <v>858</v>
      </c>
      <c r="AV624" s="868">
        <f>AV589</f>
        <v>13</v>
      </c>
      <c r="AW624" s="934" t="s">
        <v>27</v>
      </c>
      <c r="AX624" s="1048">
        <v>0.28999999999999998</v>
      </c>
      <c r="AY624" s="944" t="s">
        <v>29</v>
      </c>
      <c r="AZ624" s="945">
        <f>AV624*AX624</f>
        <v>3.7699999999999996</v>
      </c>
    </row>
    <row r="625" spans="1:52" ht="13.5" customHeight="1">
      <c r="A625" s="838">
        <f t="shared" si="215"/>
        <v>46</v>
      </c>
      <c r="B625" s="1046" t="s">
        <v>161</v>
      </c>
      <c r="C625" s="896" t="s">
        <v>389</v>
      </c>
      <c r="D625" s="897">
        <v>13</v>
      </c>
      <c r="E625" s="898">
        <v>13</v>
      </c>
      <c r="F625" s="884"/>
      <c r="G625" s="854"/>
      <c r="H625" s="885"/>
      <c r="I625" s="842"/>
      <c r="J625" s="824">
        <f t="shared" si="206"/>
        <v>0</v>
      </c>
      <c r="K625" s="828"/>
      <c r="L625" s="828"/>
      <c r="M625" s="899"/>
      <c r="N625" s="827"/>
      <c r="O625" s="824">
        <f t="shared" si="218"/>
        <v>0</v>
      </c>
      <c r="P625" s="900"/>
      <c r="Q625" s="828"/>
      <c r="R625" s="901"/>
      <c r="S625" s="827"/>
      <c r="T625" s="846">
        <f t="shared" si="227"/>
        <v>0</v>
      </c>
      <c r="U625" s="825">
        <f t="shared" si="225"/>
        <v>0</v>
      </c>
      <c r="V625" s="825">
        <f t="shared" si="219"/>
        <v>0</v>
      </c>
      <c r="W625" s="827">
        <f t="shared" si="219"/>
        <v>0</v>
      </c>
      <c r="X625" s="827">
        <f t="shared" si="219"/>
        <v>0</v>
      </c>
      <c r="Y625" s="824">
        <f t="shared" si="219"/>
        <v>0</v>
      </c>
      <c r="Z625" s="838">
        <f t="shared" si="216"/>
        <v>46</v>
      </c>
      <c r="AA625" s="895" t="str">
        <f t="shared" si="213"/>
        <v>Rau sống</v>
      </c>
      <c r="AB625" s="844" t="str">
        <f t="shared" si="213"/>
        <v>lít</v>
      </c>
      <c r="AC625" s="845">
        <f t="shared" si="213"/>
        <v>13</v>
      </c>
      <c r="AD625" s="858">
        <f t="shared" si="213"/>
        <v>13</v>
      </c>
      <c r="AE625" s="832">
        <f t="shared" si="226"/>
        <v>0</v>
      </c>
      <c r="AF625" s="832">
        <f t="shared" si="226"/>
        <v>0</v>
      </c>
      <c r="AG625" s="832">
        <f t="shared" si="226"/>
        <v>0</v>
      </c>
      <c r="AH625" s="832">
        <f t="shared" si="226"/>
        <v>0</v>
      </c>
      <c r="AI625" s="824">
        <f t="shared" si="214"/>
        <v>0</v>
      </c>
      <c r="AJ625" s="879">
        <f t="shared" si="222"/>
        <v>0</v>
      </c>
      <c r="AK625" s="879">
        <f t="shared" si="222"/>
        <v>0</v>
      </c>
      <c r="AL625" s="879">
        <f t="shared" si="222"/>
        <v>0</v>
      </c>
      <c r="AM625" s="879">
        <f t="shared" si="223"/>
        <v>0</v>
      </c>
      <c r="AN625" s="849">
        <f t="shared" si="224"/>
        <v>0</v>
      </c>
      <c r="AO625" s="825">
        <f t="shared" si="211"/>
        <v>0</v>
      </c>
      <c r="AP625" s="825">
        <f t="shared" si="211"/>
        <v>0</v>
      </c>
      <c r="AQ625" s="825">
        <f t="shared" si="211"/>
        <v>0</v>
      </c>
      <c r="AR625" s="825">
        <f t="shared" si="211"/>
        <v>0</v>
      </c>
      <c r="AS625" s="825">
        <f t="shared" si="211"/>
        <v>0</v>
      </c>
      <c r="AT625" s="850">
        <f t="shared" si="217"/>
        <v>0</v>
      </c>
      <c r="AU625" s="1566" t="s">
        <v>859</v>
      </c>
      <c r="AV625" s="1567"/>
      <c r="AW625" s="1567"/>
      <c r="AX625" s="1567"/>
      <c r="AY625" s="947"/>
      <c r="AZ625" s="937"/>
    </row>
    <row r="626" spans="1:52" ht="13.5" customHeight="1">
      <c r="A626" s="838">
        <f>IF(B626&lt;&gt;"",MAX($A625:$A625)+1,"")</f>
        <v>47</v>
      </c>
      <c r="B626" s="1046" t="s">
        <v>636</v>
      </c>
      <c r="C626" s="844" t="s">
        <v>66</v>
      </c>
      <c r="D626" s="907">
        <v>20</v>
      </c>
      <c r="E626" s="824">
        <v>20</v>
      </c>
      <c r="F626" s="905"/>
      <c r="G626" s="854"/>
      <c r="H626" s="863"/>
      <c r="I626" s="842"/>
      <c r="J626" s="824">
        <f t="shared" si="206"/>
        <v>0</v>
      </c>
      <c r="K626" s="825"/>
      <c r="L626" s="825"/>
      <c r="M626" s="827">
        <v>0.5</v>
      </c>
      <c r="N626" s="827"/>
      <c r="O626" s="824">
        <f t="shared" si="218"/>
        <v>10</v>
      </c>
      <c r="P626" s="825"/>
      <c r="Q626" s="825"/>
      <c r="R626" s="827"/>
      <c r="S626" s="827"/>
      <c r="T626" s="846">
        <f t="shared" si="227"/>
        <v>0</v>
      </c>
      <c r="U626" s="825">
        <f t="shared" si="225"/>
        <v>0</v>
      </c>
      <c r="V626" s="825">
        <f t="shared" si="219"/>
        <v>0</v>
      </c>
      <c r="W626" s="827">
        <f t="shared" si="219"/>
        <v>0.5</v>
      </c>
      <c r="X626" s="827">
        <f t="shared" si="219"/>
        <v>0</v>
      </c>
      <c r="Y626" s="824">
        <f t="shared" si="219"/>
        <v>10</v>
      </c>
      <c r="Z626" s="838">
        <f t="shared" si="216"/>
        <v>47</v>
      </c>
      <c r="AA626" s="895" t="str">
        <f t="shared" si="213"/>
        <v>Rau mùi</v>
      </c>
      <c r="AB626" s="844" t="str">
        <f t="shared" si="213"/>
        <v>kg</v>
      </c>
      <c r="AC626" s="845">
        <f t="shared" si="213"/>
        <v>20</v>
      </c>
      <c r="AD626" s="858">
        <f t="shared" si="213"/>
        <v>20</v>
      </c>
      <c r="AE626" s="832">
        <f t="shared" ref="AE626:AH633" si="228">AE545+AJ545-AO545</f>
        <v>0</v>
      </c>
      <c r="AF626" s="832">
        <f t="shared" si="228"/>
        <v>0</v>
      </c>
      <c r="AG626" s="832">
        <f t="shared" si="228"/>
        <v>0</v>
      </c>
      <c r="AH626" s="832">
        <f t="shared" si="228"/>
        <v>0</v>
      </c>
      <c r="AI626" s="824">
        <f t="shared" si="214"/>
        <v>0</v>
      </c>
      <c r="AJ626" s="879">
        <f t="shared" si="222"/>
        <v>0</v>
      </c>
      <c r="AK626" s="879">
        <f t="shared" si="222"/>
        <v>0</v>
      </c>
      <c r="AL626" s="879">
        <f t="shared" si="222"/>
        <v>0.5</v>
      </c>
      <c r="AM626" s="879">
        <f t="shared" si="223"/>
        <v>0</v>
      </c>
      <c r="AN626" s="849">
        <f t="shared" si="224"/>
        <v>10</v>
      </c>
      <c r="AO626" s="825">
        <f t="shared" si="211"/>
        <v>0</v>
      </c>
      <c r="AP626" s="825">
        <f t="shared" si="211"/>
        <v>0</v>
      </c>
      <c r="AQ626" s="825">
        <f t="shared" si="211"/>
        <v>0.5</v>
      </c>
      <c r="AR626" s="825">
        <f t="shared" si="211"/>
        <v>0</v>
      </c>
      <c r="AS626" s="825">
        <f t="shared" si="211"/>
        <v>10</v>
      </c>
      <c r="AT626" s="850">
        <f t="shared" si="217"/>
        <v>0</v>
      </c>
      <c r="AU626" s="948"/>
      <c r="AV626" s="934"/>
      <c r="AW626" s="934"/>
      <c r="AX626" s="935"/>
      <c r="AY626" s="936" t="s">
        <v>29</v>
      </c>
      <c r="AZ626" s="937">
        <f>AV626*AX626</f>
        <v>0</v>
      </c>
    </row>
    <row r="627" spans="1:52" ht="13.5" customHeight="1">
      <c r="A627" s="838">
        <f>IF(B627&lt;&gt;"",MAX($A626:$A626)+1,"")</f>
        <v>48</v>
      </c>
      <c r="B627" s="1046" t="s">
        <v>893</v>
      </c>
      <c r="C627" s="844" t="s">
        <v>66</v>
      </c>
      <c r="D627" s="907">
        <v>25</v>
      </c>
      <c r="E627" s="824">
        <v>25</v>
      </c>
      <c r="F627" s="905"/>
      <c r="G627" s="854"/>
      <c r="H627" s="863"/>
      <c r="I627" s="842"/>
      <c r="J627" s="824">
        <f>SUM(F627:I627)*$E627</f>
        <v>0</v>
      </c>
      <c r="K627" s="825"/>
      <c r="L627" s="825"/>
      <c r="M627" s="827"/>
      <c r="N627" s="827"/>
      <c r="O627" s="824">
        <f t="shared" si="218"/>
        <v>0</v>
      </c>
      <c r="P627" s="825"/>
      <c r="Q627" s="825"/>
      <c r="R627" s="827">
        <v>5</v>
      </c>
      <c r="S627" s="827"/>
      <c r="T627" s="846">
        <f t="shared" si="227"/>
        <v>125</v>
      </c>
      <c r="U627" s="825">
        <f t="shared" si="225"/>
        <v>0</v>
      </c>
      <c r="V627" s="825">
        <f t="shared" si="219"/>
        <v>0</v>
      </c>
      <c r="W627" s="827">
        <f t="shared" si="219"/>
        <v>5</v>
      </c>
      <c r="X627" s="827">
        <f t="shared" si="219"/>
        <v>0</v>
      </c>
      <c r="Y627" s="824">
        <f t="shared" si="219"/>
        <v>125</v>
      </c>
      <c r="Z627" s="838">
        <f t="shared" si="216"/>
        <v>48</v>
      </c>
      <c r="AA627" s="895" t="str">
        <f t="shared" si="213"/>
        <v>Măng</v>
      </c>
      <c r="AB627" s="844" t="str">
        <f t="shared" si="213"/>
        <v>kg</v>
      </c>
      <c r="AC627" s="845">
        <f t="shared" si="213"/>
        <v>25</v>
      </c>
      <c r="AD627" s="858">
        <f t="shared" si="213"/>
        <v>25</v>
      </c>
      <c r="AE627" s="832">
        <f t="shared" si="228"/>
        <v>0</v>
      </c>
      <c r="AF627" s="832">
        <f t="shared" si="228"/>
        <v>0</v>
      </c>
      <c r="AG627" s="832">
        <f t="shared" si="228"/>
        <v>0</v>
      </c>
      <c r="AH627" s="832">
        <f t="shared" si="228"/>
        <v>0</v>
      </c>
      <c r="AI627" s="824">
        <f t="shared" si="214"/>
        <v>0</v>
      </c>
      <c r="AJ627" s="879">
        <f t="shared" si="222"/>
        <v>0</v>
      </c>
      <c r="AK627" s="879">
        <f t="shared" si="222"/>
        <v>0</v>
      </c>
      <c r="AL627" s="879">
        <f t="shared" si="222"/>
        <v>5</v>
      </c>
      <c r="AM627" s="879">
        <f t="shared" si="223"/>
        <v>0</v>
      </c>
      <c r="AN627" s="849">
        <f t="shared" si="224"/>
        <v>125</v>
      </c>
      <c r="AO627" s="825">
        <f t="shared" si="211"/>
        <v>0</v>
      </c>
      <c r="AP627" s="825">
        <f t="shared" si="211"/>
        <v>0</v>
      </c>
      <c r="AQ627" s="825">
        <f t="shared" si="211"/>
        <v>5</v>
      </c>
      <c r="AR627" s="825">
        <f t="shared" si="211"/>
        <v>0</v>
      </c>
      <c r="AS627" s="825">
        <f t="shared" si="211"/>
        <v>125</v>
      </c>
      <c r="AT627" s="850">
        <f t="shared" si="217"/>
        <v>0</v>
      </c>
      <c r="AU627" s="948"/>
      <c r="AV627" s="934"/>
      <c r="AW627" s="934"/>
      <c r="AX627" s="935"/>
      <c r="AY627" s="936" t="s">
        <v>29</v>
      </c>
      <c r="AZ627" s="937">
        <f>AV627*AX627</f>
        <v>0</v>
      </c>
    </row>
    <row r="628" spans="1:52" ht="13.5" customHeight="1">
      <c r="A628" s="838">
        <f t="shared" ref="A628:A639" si="229">IF(B628&lt;&gt;"",MAX($A626:$A627)+1,"")</f>
        <v>49</v>
      </c>
      <c r="B628" s="1046" t="s">
        <v>126</v>
      </c>
      <c r="C628" s="844" t="s">
        <v>66</v>
      </c>
      <c r="D628" s="949">
        <v>15</v>
      </c>
      <c r="E628" s="950">
        <v>15</v>
      </c>
      <c r="F628" s="905"/>
      <c r="G628" s="872"/>
      <c r="H628" s="842"/>
      <c r="I628" s="842"/>
      <c r="J628" s="824">
        <f>SUM(F628:I628)*$E628</f>
        <v>0</v>
      </c>
      <c r="K628" s="878"/>
      <c r="L628" s="828"/>
      <c r="M628" s="826"/>
      <c r="N628" s="827"/>
      <c r="O628" s="824">
        <f t="shared" si="218"/>
        <v>0</v>
      </c>
      <c r="P628" s="825"/>
      <c r="Q628" s="828"/>
      <c r="R628" s="826"/>
      <c r="S628" s="827"/>
      <c r="T628" s="846">
        <f t="shared" si="227"/>
        <v>0</v>
      </c>
      <c r="U628" s="825">
        <f t="shared" si="225"/>
        <v>0</v>
      </c>
      <c r="V628" s="825">
        <f t="shared" si="219"/>
        <v>0</v>
      </c>
      <c r="W628" s="827">
        <f t="shared" si="219"/>
        <v>0</v>
      </c>
      <c r="X628" s="827">
        <f t="shared" si="219"/>
        <v>0</v>
      </c>
      <c r="Y628" s="824">
        <f t="shared" si="219"/>
        <v>0</v>
      </c>
      <c r="Z628" s="838">
        <f t="shared" si="216"/>
        <v>49</v>
      </c>
      <c r="AA628" s="895" t="str">
        <f t="shared" si="213"/>
        <v>Mướp đắng</v>
      </c>
      <c r="AB628" s="844" t="str">
        <f t="shared" si="213"/>
        <v>kg</v>
      </c>
      <c r="AC628" s="845">
        <f t="shared" si="213"/>
        <v>15</v>
      </c>
      <c r="AD628" s="858">
        <f t="shared" si="213"/>
        <v>15</v>
      </c>
      <c r="AE628" s="832">
        <f t="shared" si="228"/>
        <v>0</v>
      </c>
      <c r="AF628" s="832">
        <f t="shared" si="228"/>
        <v>0</v>
      </c>
      <c r="AG628" s="832">
        <f t="shared" si="228"/>
        <v>0</v>
      </c>
      <c r="AH628" s="832">
        <f t="shared" si="228"/>
        <v>0</v>
      </c>
      <c r="AI628" s="824">
        <f t="shared" si="214"/>
        <v>0</v>
      </c>
      <c r="AJ628" s="879">
        <f t="shared" si="222"/>
        <v>0</v>
      </c>
      <c r="AK628" s="879">
        <f t="shared" si="222"/>
        <v>0</v>
      </c>
      <c r="AL628" s="879">
        <f t="shared" si="222"/>
        <v>0</v>
      </c>
      <c r="AM628" s="879">
        <f t="shared" si="223"/>
        <v>0</v>
      </c>
      <c r="AN628" s="849">
        <f t="shared" si="224"/>
        <v>0</v>
      </c>
      <c r="AO628" s="825">
        <f t="shared" si="211"/>
        <v>0</v>
      </c>
      <c r="AP628" s="825">
        <f t="shared" si="211"/>
        <v>0</v>
      </c>
      <c r="AQ628" s="825">
        <f t="shared" si="211"/>
        <v>0</v>
      </c>
      <c r="AR628" s="825">
        <f t="shared" si="211"/>
        <v>0</v>
      </c>
      <c r="AS628" s="825">
        <f t="shared" si="211"/>
        <v>0</v>
      </c>
      <c r="AT628" s="850">
        <f t="shared" si="217"/>
        <v>0</v>
      </c>
      <c r="AU628" s="1566" t="s">
        <v>860</v>
      </c>
      <c r="AV628" s="1567"/>
      <c r="AW628" s="1567"/>
      <c r="AX628" s="1567"/>
      <c r="AY628" s="936" t="str">
        <f>AY629</f>
        <v>=</v>
      </c>
      <c r="AZ628" s="937">
        <f ca="1">AZ551</f>
        <v>21.739999999999952</v>
      </c>
    </row>
    <row r="629" spans="1:52" ht="13.5" customHeight="1">
      <c r="A629" s="838">
        <f t="shared" si="229"/>
        <v>50</v>
      </c>
      <c r="B629" s="1046" t="s">
        <v>62</v>
      </c>
      <c r="C629" s="844" t="s">
        <v>66</v>
      </c>
      <c r="D629" s="907">
        <v>8</v>
      </c>
      <c r="E629" s="824">
        <v>8</v>
      </c>
      <c r="F629" s="905"/>
      <c r="G629" s="909"/>
      <c r="H629" s="842"/>
      <c r="I629" s="842"/>
      <c r="J629" s="824">
        <f>SUM(F629:I629)*$E629</f>
        <v>0</v>
      </c>
      <c r="K629" s="825"/>
      <c r="L629" s="828"/>
      <c r="M629" s="827">
        <v>5</v>
      </c>
      <c r="N629" s="827"/>
      <c r="O629" s="824">
        <f t="shared" si="218"/>
        <v>40</v>
      </c>
      <c r="P629" s="853"/>
      <c r="Q629" s="828"/>
      <c r="R629" s="826">
        <v>5</v>
      </c>
      <c r="S629" s="827"/>
      <c r="T629" s="846">
        <f t="shared" si="227"/>
        <v>40</v>
      </c>
      <c r="U629" s="825">
        <f t="shared" si="225"/>
        <v>0</v>
      </c>
      <c r="V629" s="825">
        <f t="shared" si="219"/>
        <v>0</v>
      </c>
      <c r="W629" s="827">
        <f t="shared" si="219"/>
        <v>10</v>
      </c>
      <c r="X629" s="827">
        <f t="shared" si="219"/>
        <v>0</v>
      </c>
      <c r="Y629" s="824">
        <f t="shared" si="219"/>
        <v>80</v>
      </c>
      <c r="Z629" s="838">
        <f t="shared" si="216"/>
        <v>50</v>
      </c>
      <c r="AA629" s="895" t="str">
        <f t="shared" si="213"/>
        <v>Chuối xanh</v>
      </c>
      <c r="AB629" s="844" t="str">
        <f t="shared" si="213"/>
        <v>kg</v>
      </c>
      <c r="AC629" s="845">
        <f t="shared" si="213"/>
        <v>8</v>
      </c>
      <c r="AD629" s="858">
        <f t="shared" si="213"/>
        <v>8</v>
      </c>
      <c r="AE629" s="832">
        <f t="shared" si="228"/>
        <v>0</v>
      </c>
      <c r="AF629" s="832">
        <f t="shared" si="228"/>
        <v>0</v>
      </c>
      <c r="AG629" s="832">
        <f t="shared" si="228"/>
        <v>0</v>
      </c>
      <c r="AH629" s="832">
        <f t="shared" si="228"/>
        <v>0</v>
      </c>
      <c r="AI629" s="824">
        <f t="shared" si="214"/>
        <v>0</v>
      </c>
      <c r="AJ629" s="879">
        <f t="shared" si="222"/>
        <v>0</v>
      </c>
      <c r="AK629" s="879">
        <f t="shared" si="222"/>
        <v>0</v>
      </c>
      <c r="AL629" s="879">
        <f t="shared" si="222"/>
        <v>10</v>
      </c>
      <c r="AM629" s="879">
        <f t="shared" si="223"/>
        <v>0</v>
      </c>
      <c r="AN629" s="849">
        <f t="shared" si="224"/>
        <v>80</v>
      </c>
      <c r="AO629" s="825">
        <f t="shared" si="211"/>
        <v>0</v>
      </c>
      <c r="AP629" s="825">
        <f t="shared" si="211"/>
        <v>0</v>
      </c>
      <c r="AQ629" s="825">
        <f t="shared" si="211"/>
        <v>10</v>
      </c>
      <c r="AR629" s="825">
        <f t="shared" si="211"/>
        <v>0</v>
      </c>
      <c r="AS629" s="825">
        <f t="shared" si="211"/>
        <v>80</v>
      </c>
      <c r="AT629" s="850">
        <f t="shared" si="217"/>
        <v>0</v>
      </c>
      <c r="AU629" s="1568" t="s">
        <v>69</v>
      </c>
      <c r="AV629" s="1569"/>
      <c r="AW629" s="1569"/>
      <c r="AX629" s="1569"/>
      <c r="AY629" s="936" t="s">
        <v>29</v>
      </c>
      <c r="AZ629" s="945">
        <f ca="1">SUM(AZ618:AZ628)</f>
        <v>109.55999999999995</v>
      </c>
    </row>
    <row r="630" spans="1:52" ht="13.5" customHeight="1">
      <c r="A630" s="838">
        <f t="shared" si="229"/>
        <v>51</v>
      </c>
      <c r="B630" s="1045" t="s">
        <v>64</v>
      </c>
      <c r="C630" s="844" t="s">
        <v>66</v>
      </c>
      <c r="D630" s="907">
        <v>13</v>
      </c>
      <c r="E630" s="824">
        <v>13</v>
      </c>
      <c r="F630" s="905"/>
      <c r="G630" s="854"/>
      <c r="H630" s="863"/>
      <c r="I630" s="842"/>
      <c r="J630" s="824">
        <f t="shared" ref="J630:J639" si="230">SUM(F630:I630)*$E630</f>
        <v>0</v>
      </c>
      <c r="K630" s="825"/>
      <c r="L630" s="828"/>
      <c r="M630" s="827">
        <v>5</v>
      </c>
      <c r="N630" s="827"/>
      <c r="O630" s="824">
        <f t="shared" si="218"/>
        <v>65</v>
      </c>
      <c r="P630" s="825"/>
      <c r="Q630" s="825"/>
      <c r="R630" s="827"/>
      <c r="S630" s="827"/>
      <c r="T630" s="846">
        <f t="shared" si="227"/>
        <v>0</v>
      </c>
      <c r="U630" s="825">
        <f t="shared" si="225"/>
        <v>0</v>
      </c>
      <c r="V630" s="825">
        <f t="shared" si="219"/>
        <v>0</v>
      </c>
      <c r="W630" s="827">
        <f t="shared" si="219"/>
        <v>5</v>
      </c>
      <c r="X630" s="827">
        <f t="shared" si="219"/>
        <v>0</v>
      </c>
      <c r="Y630" s="824">
        <f t="shared" si="219"/>
        <v>65</v>
      </c>
      <c r="Z630" s="838">
        <f t="shared" si="216"/>
        <v>51</v>
      </c>
      <c r="AA630" s="895" t="str">
        <f t="shared" si="213"/>
        <v>Hành tây</v>
      </c>
      <c r="AB630" s="844" t="str">
        <f t="shared" si="213"/>
        <v>kg</v>
      </c>
      <c r="AC630" s="845">
        <f t="shared" si="213"/>
        <v>13</v>
      </c>
      <c r="AD630" s="858">
        <f t="shared" si="213"/>
        <v>13</v>
      </c>
      <c r="AE630" s="832">
        <f t="shared" si="228"/>
        <v>0</v>
      </c>
      <c r="AF630" s="832">
        <f t="shared" si="228"/>
        <v>0</v>
      </c>
      <c r="AG630" s="832">
        <f t="shared" si="228"/>
        <v>0</v>
      </c>
      <c r="AH630" s="832">
        <f t="shared" si="228"/>
        <v>0</v>
      </c>
      <c r="AI630" s="824">
        <f t="shared" si="214"/>
        <v>0</v>
      </c>
      <c r="AJ630" s="879">
        <f t="shared" si="222"/>
        <v>0</v>
      </c>
      <c r="AK630" s="879">
        <f t="shared" si="222"/>
        <v>0</v>
      </c>
      <c r="AL630" s="879">
        <f t="shared" si="222"/>
        <v>5</v>
      </c>
      <c r="AM630" s="879">
        <f t="shared" si="223"/>
        <v>0</v>
      </c>
      <c r="AN630" s="849">
        <f t="shared" si="224"/>
        <v>65</v>
      </c>
      <c r="AO630" s="825">
        <f t="shared" si="211"/>
        <v>0</v>
      </c>
      <c r="AP630" s="825">
        <f t="shared" si="211"/>
        <v>0</v>
      </c>
      <c r="AQ630" s="825">
        <f t="shared" si="211"/>
        <v>5</v>
      </c>
      <c r="AR630" s="825">
        <f t="shared" si="211"/>
        <v>0</v>
      </c>
      <c r="AS630" s="825">
        <f t="shared" si="211"/>
        <v>65</v>
      </c>
      <c r="AT630" s="850">
        <f t="shared" si="217"/>
        <v>0</v>
      </c>
      <c r="AU630" s="1570" t="s">
        <v>861</v>
      </c>
      <c r="AV630" s="1571"/>
      <c r="AW630" s="1571"/>
      <c r="AX630" s="1571"/>
      <c r="AY630" s="936" t="s">
        <v>29</v>
      </c>
      <c r="AZ630" s="945">
        <f ca="1">SUMIF(AA580:AR642,"Gạo*",AO580:AO642)+SUMIF(AA580:AR642,"Gạo*",AP580:AP642)+SUMIF(AA580:AR642,"Gạo*",AQ580:AQ642)+SUMIF(AA580:AR642,"Gạo*",AR580:AR642)</f>
        <v>88</v>
      </c>
    </row>
    <row r="631" spans="1:52" ht="13.5" customHeight="1">
      <c r="A631" s="838">
        <f t="shared" si="229"/>
        <v>52</v>
      </c>
      <c r="B631" s="1046" t="s">
        <v>511</v>
      </c>
      <c r="C631" s="844" t="s">
        <v>66</v>
      </c>
      <c r="D631" s="907">
        <v>20</v>
      </c>
      <c r="E631" s="824">
        <v>15</v>
      </c>
      <c r="F631" s="905"/>
      <c r="G631" s="854"/>
      <c r="H631" s="863"/>
      <c r="I631" s="842"/>
      <c r="J631" s="824">
        <f t="shared" si="230"/>
        <v>0</v>
      </c>
      <c r="K631" s="825"/>
      <c r="L631" s="825"/>
      <c r="M631" s="827"/>
      <c r="N631" s="827"/>
      <c r="O631" s="824">
        <f t="shared" si="218"/>
        <v>0</v>
      </c>
      <c r="P631" s="825"/>
      <c r="Q631" s="825"/>
      <c r="R631" s="827"/>
      <c r="S631" s="827"/>
      <c r="T631" s="846">
        <f t="shared" si="227"/>
        <v>0</v>
      </c>
      <c r="U631" s="825">
        <f t="shared" si="225"/>
        <v>0</v>
      </c>
      <c r="V631" s="825">
        <f t="shared" si="219"/>
        <v>0</v>
      </c>
      <c r="W631" s="827">
        <f t="shared" si="219"/>
        <v>0</v>
      </c>
      <c r="X631" s="827">
        <f t="shared" si="219"/>
        <v>0</v>
      </c>
      <c r="Y631" s="824">
        <f t="shared" si="219"/>
        <v>0</v>
      </c>
      <c r="Z631" s="838">
        <f t="shared" si="216"/>
        <v>52</v>
      </c>
      <c r="AA631" s="895" t="str">
        <f t="shared" si="213"/>
        <v>Sã</v>
      </c>
      <c r="AB631" s="844" t="str">
        <f t="shared" si="213"/>
        <v>kg</v>
      </c>
      <c r="AC631" s="845">
        <f t="shared" si="213"/>
        <v>20</v>
      </c>
      <c r="AD631" s="858">
        <f t="shared" si="213"/>
        <v>15</v>
      </c>
      <c r="AE631" s="832">
        <f t="shared" si="228"/>
        <v>0</v>
      </c>
      <c r="AF631" s="832">
        <f t="shared" si="228"/>
        <v>0</v>
      </c>
      <c r="AG631" s="832">
        <f t="shared" si="228"/>
        <v>0</v>
      </c>
      <c r="AH631" s="832">
        <f t="shared" si="228"/>
        <v>0</v>
      </c>
      <c r="AI631" s="824">
        <f t="shared" si="214"/>
        <v>0</v>
      </c>
      <c r="AJ631" s="879">
        <f t="shared" si="222"/>
        <v>0</v>
      </c>
      <c r="AK631" s="879">
        <f t="shared" si="222"/>
        <v>0</v>
      </c>
      <c r="AL631" s="879">
        <f t="shared" si="222"/>
        <v>0</v>
      </c>
      <c r="AM631" s="879">
        <f t="shared" si="223"/>
        <v>0</v>
      </c>
      <c r="AN631" s="849">
        <f t="shared" si="224"/>
        <v>0</v>
      </c>
      <c r="AO631" s="825">
        <f t="shared" ref="AO631:AS639" si="231">U631</f>
        <v>0</v>
      </c>
      <c r="AP631" s="825">
        <f t="shared" si="231"/>
        <v>0</v>
      </c>
      <c r="AQ631" s="825">
        <f t="shared" si="231"/>
        <v>0</v>
      </c>
      <c r="AR631" s="825">
        <f t="shared" si="231"/>
        <v>0</v>
      </c>
      <c r="AS631" s="825">
        <f t="shared" si="231"/>
        <v>0</v>
      </c>
      <c r="AT631" s="850">
        <f t="shared" si="217"/>
        <v>0</v>
      </c>
      <c r="AU631" s="1570" t="s">
        <v>862</v>
      </c>
      <c r="AV631" s="1571"/>
      <c r="AW631" s="1571"/>
      <c r="AX631" s="1571"/>
      <c r="AY631" s="936" t="s">
        <v>29</v>
      </c>
      <c r="AZ631" s="1050">
        <f ca="1">AZ552</f>
        <v>0</v>
      </c>
    </row>
    <row r="632" spans="1:52" ht="13.5" customHeight="1">
      <c r="A632" s="838">
        <f t="shared" si="229"/>
        <v>53</v>
      </c>
      <c r="B632" s="906" t="s">
        <v>895</v>
      </c>
      <c r="C632" s="844" t="s">
        <v>66</v>
      </c>
      <c r="D632" s="907">
        <v>8</v>
      </c>
      <c r="E632" s="824">
        <v>8</v>
      </c>
      <c r="F632" s="905"/>
      <c r="G632" s="854"/>
      <c r="H632" s="842"/>
      <c r="I632" s="842"/>
      <c r="J632" s="824">
        <f t="shared" si="230"/>
        <v>0</v>
      </c>
      <c r="K632" s="825"/>
      <c r="L632" s="828"/>
      <c r="M632" s="827">
        <v>5</v>
      </c>
      <c r="N632" s="827"/>
      <c r="O632" s="824">
        <f t="shared" si="218"/>
        <v>40</v>
      </c>
      <c r="P632" s="825"/>
      <c r="Q632" s="825"/>
      <c r="R632" s="827"/>
      <c r="S632" s="827"/>
      <c r="T632" s="846">
        <f t="shared" ref="T632:T639" si="232">SUM(P632:S632)*$E632</f>
        <v>0</v>
      </c>
      <c r="U632" s="825">
        <f t="shared" si="225"/>
        <v>0</v>
      </c>
      <c r="V632" s="825">
        <f t="shared" si="219"/>
        <v>0</v>
      </c>
      <c r="W632" s="827">
        <f t="shared" si="219"/>
        <v>5</v>
      </c>
      <c r="X632" s="827">
        <f t="shared" si="219"/>
        <v>0</v>
      </c>
      <c r="Y632" s="824">
        <f t="shared" si="219"/>
        <v>40</v>
      </c>
      <c r="Z632" s="838">
        <f t="shared" si="216"/>
        <v>53</v>
      </c>
      <c r="AA632" s="895" t="str">
        <f t="shared" si="213"/>
        <v>Mùng bac hà</v>
      </c>
      <c r="AB632" s="844" t="str">
        <f t="shared" si="213"/>
        <v>kg</v>
      </c>
      <c r="AC632" s="845">
        <f t="shared" si="213"/>
        <v>8</v>
      </c>
      <c r="AD632" s="858">
        <f t="shared" si="213"/>
        <v>8</v>
      </c>
      <c r="AE632" s="832">
        <f t="shared" si="228"/>
        <v>0</v>
      </c>
      <c r="AF632" s="832">
        <f t="shared" si="228"/>
        <v>0</v>
      </c>
      <c r="AG632" s="832">
        <f t="shared" si="228"/>
        <v>0</v>
      </c>
      <c r="AH632" s="832">
        <f t="shared" si="228"/>
        <v>0</v>
      </c>
      <c r="AI632" s="824">
        <f t="shared" si="214"/>
        <v>0</v>
      </c>
      <c r="AJ632" s="879">
        <f t="shared" si="222"/>
        <v>0</v>
      </c>
      <c r="AK632" s="879">
        <f t="shared" si="222"/>
        <v>0</v>
      </c>
      <c r="AL632" s="879">
        <f t="shared" si="222"/>
        <v>5</v>
      </c>
      <c r="AM632" s="879">
        <f t="shared" si="223"/>
        <v>0</v>
      </c>
      <c r="AN632" s="849">
        <f t="shared" si="224"/>
        <v>40</v>
      </c>
      <c r="AO632" s="825">
        <f t="shared" si="231"/>
        <v>0</v>
      </c>
      <c r="AP632" s="825">
        <f t="shared" si="231"/>
        <v>0</v>
      </c>
      <c r="AQ632" s="825">
        <f t="shared" si="231"/>
        <v>5</v>
      </c>
      <c r="AR632" s="825">
        <f t="shared" si="231"/>
        <v>0</v>
      </c>
      <c r="AS632" s="825">
        <f t="shared" si="231"/>
        <v>40</v>
      </c>
      <c r="AT632" s="850">
        <f t="shared" si="217"/>
        <v>0</v>
      </c>
      <c r="AU632" s="1568" t="s">
        <v>863</v>
      </c>
      <c r="AV632" s="1569"/>
      <c r="AW632" s="1569"/>
      <c r="AX632" s="1569"/>
      <c r="AY632" s="936" t="s">
        <v>29</v>
      </c>
      <c r="AZ632" s="945">
        <f ca="1">AZ630+AZ631</f>
        <v>88</v>
      </c>
    </row>
    <row r="633" spans="1:52" ht="13.5" customHeight="1">
      <c r="A633" s="838">
        <f t="shared" si="229"/>
        <v>54</v>
      </c>
      <c r="B633" s="906" t="s">
        <v>512</v>
      </c>
      <c r="C633" s="844" t="s">
        <v>66</v>
      </c>
      <c r="D633" s="907">
        <v>20</v>
      </c>
      <c r="E633" s="824">
        <v>20</v>
      </c>
      <c r="F633" s="905"/>
      <c r="G633" s="872"/>
      <c r="H633" s="842"/>
      <c r="I633" s="842"/>
      <c r="J633" s="824">
        <f t="shared" si="230"/>
        <v>0</v>
      </c>
      <c r="K633" s="825"/>
      <c r="L633" s="828"/>
      <c r="M633" s="827"/>
      <c r="N633" s="827"/>
      <c r="O633" s="824">
        <f t="shared" si="218"/>
        <v>0</v>
      </c>
      <c r="P633" s="825"/>
      <c r="Q633" s="828"/>
      <c r="R633" s="827">
        <v>2</v>
      </c>
      <c r="S633" s="827"/>
      <c r="T633" s="846">
        <f t="shared" si="232"/>
        <v>40</v>
      </c>
      <c r="U633" s="825">
        <f t="shared" si="225"/>
        <v>0</v>
      </c>
      <c r="V633" s="825">
        <f t="shared" si="219"/>
        <v>0</v>
      </c>
      <c r="W633" s="827">
        <f t="shared" si="219"/>
        <v>2</v>
      </c>
      <c r="X633" s="827">
        <f t="shared" si="219"/>
        <v>0</v>
      </c>
      <c r="Y633" s="824">
        <f t="shared" si="219"/>
        <v>40</v>
      </c>
      <c r="Z633" s="838">
        <f t="shared" si="216"/>
        <v>54</v>
      </c>
      <c r="AA633" s="895" t="str">
        <f t="shared" si="213"/>
        <v>Riềng</v>
      </c>
      <c r="AB633" s="844" t="str">
        <f t="shared" si="213"/>
        <v>kg</v>
      </c>
      <c r="AC633" s="845">
        <f t="shared" si="213"/>
        <v>20</v>
      </c>
      <c r="AD633" s="858">
        <f t="shared" si="213"/>
        <v>20</v>
      </c>
      <c r="AE633" s="832">
        <f t="shared" si="228"/>
        <v>0</v>
      </c>
      <c r="AF633" s="832">
        <f t="shared" si="228"/>
        <v>0</v>
      </c>
      <c r="AG633" s="832">
        <f t="shared" si="228"/>
        <v>0</v>
      </c>
      <c r="AH633" s="832">
        <f t="shared" si="228"/>
        <v>0</v>
      </c>
      <c r="AI633" s="824">
        <f t="shared" si="214"/>
        <v>0</v>
      </c>
      <c r="AJ633" s="879">
        <f t="shared" si="222"/>
        <v>0</v>
      </c>
      <c r="AK633" s="879">
        <f t="shared" si="222"/>
        <v>0</v>
      </c>
      <c r="AL633" s="879">
        <f t="shared" si="222"/>
        <v>2</v>
      </c>
      <c r="AM633" s="879">
        <f t="shared" si="223"/>
        <v>0</v>
      </c>
      <c r="AN633" s="849">
        <f t="shared" si="224"/>
        <v>40</v>
      </c>
      <c r="AO633" s="825">
        <f t="shared" si="231"/>
        <v>0</v>
      </c>
      <c r="AP633" s="825">
        <f t="shared" si="231"/>
        <v>0</v>
      </c>
      <c r="AQ633" s="825">
        <f t="shared" si="231"/>
        <v>2</v>
      </c>
      <c r="AR633" s="825">
        <f t="shared" si="231"/>
        <v>0</v>
      </c>
      <c r="AS633" s="825">
        <f t="shared" si="231"/>
        <v>40</v>
      </c>
      <c r="AT633" s="850">
        <f t="shared" si="217"/>
        <v>0</v>
      </c>
      <c r="AU633" s="1566" t="s">
        <v>864</v>
      </c>
      <c r="AV633" s="1567"/>
      <c r="AW633" s="1567"/>
      <c r="AX633" s="1567"/>
      <c r="AY633" s="936" t="s">
        <v>29</v>
      </c>
      <c r="AZ633" s="945">
        <f ca="1">IF(AZ629-AZ632&gt;0,AZ629-AZ632,0)</f>
        <v>21.559999999999945</v>
      </c>
    </row>
    <row r="634" spans="1:52" ht="13.5" customHeight="1">
      <c r="A634" s="838" t="str">
        <f t="shared" si="229"/>
        <v/>
      </c>
      <c r="B634" s="911"/>
      <c r="C634" s="844"/>
      <c r="D634" s="907"/>
      <c r="E634" s="824"/>
      <c r="F634" s="905"/>
      <c r="G634" s="854"/>
      <c r="H634" s="842"/>
      <c r="I634" s="842"/>
      <c r="J634" s="824">
        <f t="shared" si="230"/>
        <v>0</v>
      </c>
      <c r="K634" s="825"/>
      <c r="L634" s="853"/>
      <c r="M634" s="827"/>
      <c r="N634" s="827"/>
      <c r="O634" s="824">
        <f t="shared" si="218"/>
        <v>0</v>
      </c>
      <c r="P634" s="825"/>
      <c r="Q634" s="825"/>
      <c r="R634" s="827"/>
      <c r="S634" s="827"/>
      <c r="T634" s="846">
        <f t="shared" si="232"/>
        <v>0</v>
      </c>
      <c r="U634" s="825">
        <f t="shared" si="225"/>
        <v>0</v>
      </c>
      <c r="V634" s="825">
        <f t="shared" si="219"/>
        <v>0</v>
      </c>
      <c r="W634" s="827">
        <f t="shared" si="219"/>
        <v>0</v>
      </c>
      <c r="X634" s="827">
        <f t="shared" si="219"/>
        <v>0</v>
      </c>
      <c r="Y634" s="824">
        <f t="shared" si="219"/>
        <v>0</v>
      </c>
      <c r="Z634" s="838" t="str">
        <f t="shared" si="216"/>
        <v/>
      </c>
      <c r="AA634" s="895">
        <f t="shared" si="213"/>
        <v>0</v>
      </c>
      <c r="AB634" s="844">
        <f t="shared" si="213"/>
        <v>0</v>
      </c>
      <c r="AC634" s="845">
        <f t="shared" si="213"/>
        <v>0</v>
      </c>
      <c r="AD634" s="858">
        <f t="shared" si="213"/>
        <v>0</v>
      </c>
      <c r="AE634" s="832">
        <f>AE554+AJ554-AO554</f>
        <v>0</v>
      </c>
      <c r="AF634" s="832">
        <f>AF554+AK554-AP554</f>
        <v>0</v>
      </c>
      <c r="AG634" s="832">
        <f>AG554+AL554-AQ554</f>
        <v>0</v>
      </c>
      <c r="AH634" s="832">
        <f>AH554+AM554-AR554</f>
        <v>0</v>
      </c>
      <c r="AI634" s="824">
        <f t="shared" si="214"/>
        <v>0</v>
      </c>
      <c r="AJ634" s="879">
        <f t="shared" si="222"/>
        <v>0</v>
      </c>
      <c r="AK634" s="879">
        <f t="shared" si="222"/>
        <v>0</v>
      </c>
      <c r="AL634" s="879">
        <f t="shared" si="222"/>
        <v>0</v>
      </c>
      <c r="AM634" s="879">
        <f t="shared" si="223"/>
        <v>0</v>
      </c>
      <c r="AN634" s="849">
        <f t="shared" si="224"/>
        <v>0</v>
      </c>
      <c r="AO634" s="825">
        <f t="shared" si="231"/>
        <v>0</v>
      </c>
      <c r="AP634" s="825">
        <f t="shared" si="231"/>
        <v>0</v>
      </c>
      <c r="AQ634" s="825">
        <f t="shared" si="231"/>
        <v>0</v>
      </c>
      <c r="AR634" s="825">
        <f t="shared" si="231"/>
        <v>0</v>
      </c>
      <c r="AS634" s="825">
        <f t="shared" si="231"/>
        <v>0</v>
      </c>
      <c r="AT634" s="850" t="str">
        <f t="shared" si="217"/>
        <v/>
      </c>
      <c r="AU634" s="1482" t="s">
        <v>797</v>
      </c>
      <c r="AV634" s="1483"/>
      <c r="AW634" s="1483"/>
      <c r="AX634" s="1483"/>
      <c r="AY634" s="894" t="s">
        <v>29</v>
      </c>
      <c r="AZ634" s="918">
        <f ca="1">IF(AZ629-AZ632&lt;0,AZ632-AZ629,0)</f>
        <v>0</v>
      </c>
    </row>
    <row r="635" spans="1:52" ht="13.5" customHeight="1">
      <c r="A635" s="838" t="str">
        <f t="shared" si="229"/>
        <v/>
      </c>
      <c r="B635" s="906"/>
      <c r="C635" s="844"/>
      <c r="D635" s="907"/>
      <c r="E635" s="824"/>
      <c r="F635" s="905"/>
      <c r="G635" s="854"/>
      <c r="H635" s="842"/>
      <c r="I635" s="842"/>
      <c r="J635" s="824">
        <f t="shared" si="230"/>
        <v>0</v>
      </c>
      <c r="K635" s="825"/>
      <c r="L635" s="825"/>
      <c r="M635" s="827"/>
      <c r="N635" s="827"/>
      <c r="O635" s="824">
        <f t="shared" si="218"/>
        <v>0</v>
      </c>
      <c r="P635" s="825"/>
      <c r="Q635" s="825"/>
      <c r="R635" s="827"/>
      <c r="S635" s="827"/>
      <c r="T635" s="846">
        <f t="shared" si="232"/>
        <v>0</v>
      </c>
      <c r="U635" s="825">
        <f t="shared" si="225"/>
        <v>0</v>
      </c>
      <c r="V635" s="825">
        <f t="shared" si="219"/>
        <v>0</v>
      </c>
      <c r="W635" s="827">
        <f t="shared" si="219"/>
        <v>0</v>
      </c>
      <c r="X635" s="827">
        <f t="shared" si="219"/>
        <v>0</v>
      </c>
      <c r="Y635" s="824">
        <f t="shared" si="219"/>
        <v>0</v>
      </c>
      <c r="Z635" s="838" t="str">
        <f t="shared" si="216"/>
        <v/>
      </c>
      <c r="AA635" s="895">
        <f t="shared" si="213"/>
        <v>0</v>
      </c>
      <c r="AB635" s="844">
        <f t="shared" si="213"/>
        <v>0</v>
      </c>
      <c r="AC635" s="845">
        <f t="shared" si="213"/>
        <v>0</v>
      </c>
      <c r="AD635" s="858">
        <f t="shared" si="213"/>
        <v>0</v>
      </c>
      <c r="AE635" s="832">
        <f t="shared" ref="AE635:AH639" si="233">AE556+AJ556-AO556</f>
        <v>0</v>
      </c>
      <c r="AF635" s="832">
        <f t="shared" si="233"/>
        <v>0</v>
      </c>
      <c r="AG635" s="832">
        <f t="shared" si="233"/>
        <v>0</v>
      </c>
      <c r="AH635" s="832">
        <f t="shared" si="233"/>
        <v>0</v>
      </c>
      <c r="AI635" s="824">
        <f t="shared" si="214"/>
        <v>0</v>
      </c>
      <c r="AJ635" s="879">
        <f t="shared" si="222"/>
        <v>0</v>
      </c>
      <c r="AK635" s="879">
        <f t="shared" si="222"/>
        <v>0</v>
      </c>
      <c r="AL635" s="879">
        <f t="shared" si="222"/>
        <v>0</v>
      </c>
      <c r="AM635" s="879">
        <f t="shared" si="223"/>
        <v>0</v>
      </c>
      <c r="AN635" s="849">
        <f t="shared" si="224"/>
        <v>0</v>
      </c>
      <c r="AO635" s="825">
        <f t="shared" si="231"/>
        <v>0</v>
      </c>
      <c r="AP635" s="825">
        <f t="shared" si="231"/>
        <v>0</v>
      </c>
      <c r="AQ635" s="825">
        <f t="shared" si="231"/>
        <v>0</v>
      </c>
      <c r="AR635" s="825">
        <f t="shared" si="231"/>
        <v>0</v>
      </c>
      <c r="AS635" s="825">
        <f t="shared" si="231"/>
        <v>0</v>
      </c>
      <c r="AT635" s="850" t="str">
        <f t="shared" si="217"/>
        <v/>
      </c>
      <c r="AU635" s="893"/>
      <c r="AV635" s="894"/>
      <c r="AW635" s="894"/>
      <c r="AX635" s="894"/>
      <c r="AY635" s="894"/>
      <c r="AZ635" s="918"/>
    </row>
    <row r="636" spans="1:52" ht="13.5" customHeight="1">
      <c r="A636" s="838" t="str">
        <f t="shared" si="229"/>
        <v/>
      </c>
      <c r="B636" s="906"/>
      <c r="C636" s="844"/>
      <c r="D636" s="907"/>
      <c r="E636" s="824"/>
      <c r="F636" s="905"/>
      <c r="G636" s="854"/>
      <c r="H636" s="842"/>
      <c r="I636" s="842"/>
      <c r="J636" s="824">
        <f t="shared" si="230"/>
        <v>0</v>
      </c>
      <c r="K636" s="825"/>
      <c r="L636" s="825"/>
      <c r="M636" s="827"/>
      <c r="N636" s="827"/>
      <c r="O636" s="824">
        <f t="shared" si="218"/>
        <v>0</v>
      </c>
      <c r="P636" s="825"/>
      <c r="Q636" s="825"/>
      <c r="R636" s="827"/>
      <c r="S636" s="827"/>
      <c r="T636" s="846">
        <f t="shared" si="232"/>
        <v>0</v>
      </c>
      <c r="U636" s="825">
        <f t="shared" si="225"/>
        <v>0</v>
      </c>
      <c r="V636" s="825">
        <f t="shared" si="219"/>
        <v>0</v>
      </c>
      <c r="W636" s="827">
        <f t="shared" si="219"/>
        <v>0</v>
      </c>
      <c r="X636" s="827">
        <f t="shared" si="219"/>
        <v>0</v>
      </c>
      <c r="Y636" s="824">
        <f t="shared" si="219"/>
        <v>0</v>
      </c>
      <c r="Z636" s="838" t="str">
        <f t="shared" si="216"/>
        <v/>
      </c>
      <c r="AA636" s="895">
        <f t="shared" si="213"/>
        <v>0</v>
      </c>
      <c r="AB636" s="844">
        <f t="shared" si="213"/>
        <v>0</v>
      </c>
      <c r="AC636" s="845">
        <f t="shared" si="213"/>
        <v>0</v>
      </c>
      <c r="AD636" s="858">
        <f t="shared" si="213"/>
        <v>0</v>
      </c>
      <c r="AE636" s="832">
        <f t="shared" si="233"/>
        <v>0</v>
      </c>
      <c r="AF636" s="832">
        <f t="shared" si="233"/>
        <v>0</v>
      </c>
      <c r="AG636" s="832">
        <f t="shared" si="233"/>
        <v>0</v>
      </c>
      <c r="AH636" s="832">
        <f t="shared" si="233"/>
        <v>0</v>
      </c>
      <c r="AI636" s="824">
        <f t="shared" si="214"/>
        <v>0</v>
      </c>
      <c r="AJ636" s="879">
        <f t="shared" si="222"/>
        <v>0</v>
      </c>
      <c r="AK636" s="879">
        <f t="shared" si="222"/>
        <v>0</v>
      </c>
      <c r="AL636" s="879">
        <f t="shared" si="222"/>
        <v>0</v>
      </c>
      <c r="AM636" s="879">
        <f t="shared" si="223"/>
        <v>0</v>
      </c>
      <c r="AN636" s="849">
        <f t="shared" si="224"/>
        <v>0</v>
      </c>
      <c r="AO636" s="825">
        <f t="shared" si="231"/>
        <v>0</v>
      </c>
      <c r="AP636" s="825">
        <f t="shared" si="231"/>
        <v>0</v>
      </c>
      <c r="AQ636" s="825">
        <f t="shared" si="231"/>
        <v>0</v>
      </c>
      <c r="AR636" s="825">
        <f t="shared" si="231"/>
        <v>0</v>
      </c>
      <c r="AS636" s="825">
        <f t="shared" si="231"/>
        <v>0</v>
      </c>
      <c r="AT636" s="850" t="str">
        <f t="shared" si="217"/>
        <v/>
      </c>
      <c r="AU636" s="893"/>
      <c r="AV636" s="894"/>
      <c r="AW636" s="894"/>
      <c r="AX636" s="894"/>
      <c r="AY636" s="894"/>
      <c r="AZ636" s="918"/>
    </row>
    <row r="637" spans="1:52" ht="13.5" customHeight="1">
      <c r="A637" s="838" t="str">
        <f t="shared" si="229"/>
        <v/>
      </c>
      <c r="B637" s="906"/>
      <c r="C637" s="844"/>
      <c r="D637" s="907"/>
      <c r="E637" s="824"/>
      <c r="F637" s="905"/>
      <c r="G637" s="854"/>
      <c r="H637" s="842"/>
      <c r="I637" s="842"/>
      <c r="J637" s="824">
        <f t="shared" si="230"/>
        <v>0</v>
      </c>
      <c r="K637" s="825"/>
      <c r="L637" s="825"/>
      <c r="M637" s="827"/>
      <c r="N637" s="827"/>
      <c r="O637" s="824">
        <f t="shared" si="218"/>
        <v>0</v>
      </c>
      <c r="P637" s="825"/>
      <c r="Q637" s="825"/>
      <c r="R637" s="827"/>
      <c r="S637" s="827"/>
      <c r="T637" s="846">
        <f t="shared" si="232"/>
        <v>0</v>
      </c>
      <c r="U637" s="825">
        <f t="shared" si="225"/>
        <v>0</v>
      </c>
      <c r="V637" s="825">
        <f t="shared" si="219"/>
        <v>0</v>
      </c>
      <c r="W637" s="827">
        <v>0</v>
      </c>
      <c r="X637" s="827">
        <f t="shared" si="219"/>
        <v>0</v>
      </c>
      <c r="Y637" s="824">
        <f t="shared" si="219"/>
        <v>0</v>
      </c>
      <c r="Z637" s="838" t="str">
        <f t="shared" si="216"/>
        <v/>
      </c>
      <c r="AA637" s="895">
        <f t="shared" si="213"/>
        <v>0</v>
      </c>
      <c r="AB637" s="844">
        <f t="shared" si="213"/>
        <v>0</v>
      </c>
      <c r="AC637" s="845">
        <f t="shared" si="213"/>
        <v>0</v>
      </c>
      <c r="AD637" s="858">
        <f t="shared" si="213"/>
        <v>0</v>
      </c>
      <c r="AE637" s="832">
        <f t="shared" si="233"/>
        <v>0</v>
      </c>
      <c r="AF637" s="832">
        <f t="shared" si="233"/>
        <v>0</v>
      </c>
      <c r="AG637" s="832">
        <f t="shared" si="233"/>
        <v>0</v>
      </c>
      <c r="AH637" s="832">
        <f t="shared" si="233"/>
        <v>0</v>
      </c>
      <c r="AI637" s="824">
        <f t="shared" si="214"/>
        <v>0</v>
      </c>
      <c r="AJ637" s="879">
        <f t="shared" si="222"/>
        <v>0</v>
      </c>
      <c r="AK637" s="879">
        <f t="shared" si="222"/>
        <v>0</v>
      </c>
      <c r="AL637" s="879">
        <f t="shared" si="222"/>
        <v>0</v>
      </c>
      <c r="AM637" s="879">
        <f t="shared" si="223"/>
        <v>0</v>
      </c>
      <c r="AN637" s="849">
        <f t="shared" si="224"/>
        <v>0</v>
      </c>
      <c r="AO637" s="825">
        <f t="shared" si="231"/>
        <v>0</v>
      </c>
      <c r="AP637" s="825">
        <f t="shared" si="231"/>
        <v>0</v>
      </c>
      <c r="AQ637" s="825">
        <f t="shared" si="231"/>
        <v>0</v>
      </c>
      <c r="AR637" s="825">
        <f t="shared" si="231"/>
        <v>0</v>
      </c>
      <c r="AS637" s="825">
        <f t="shared" si="231"/>
        <v>0</v>
      </c>
      <c r="AT637" s="850" t="str">
        <f t="shared" si="217"/>
        <v/>
      </c>
      <c r="AU637" s="893"/>
      <c r="AV637" s="894"/>
      <c r="AW637" s="894"/>
      <c r="AX637" s="894"/>
      <c r="AY637" s="894"/>
      <c r="AZ637" s="918"/>
    </row>
    <row r="638" spans="1:52" ht="13.5" customHeight="1">
      <c r="A638" s="838" t="str">
        <f t="shared" si="229"/>
        <v/>
      </c>
      <c r="B638" s="906"/>
      <c r="C638" s="844"/>
      <c r="D638" s="907"/>
      <c r="E638" s="824"/>
      <c r="F638" s="905"/>
      <c r="G638" s="854"/>
      <c r="H638" s="842"/>
      <c r="I638" s="842"/>
      <c r="J638" s="824">
        <f t="shared" si="230"/>
        <v>0</v>
      </c>
      <c r="K638" s="825"/>
      <c r="L638" s="825"/>
      <c r="M638" s="827"/>
      <c r="N638" s="827"/>
      <c r="O638" s="824">
        <f t="shared" si="218"/>
        <v>0</v>
      </c>
      <c r="P638" s="825"/>
      <c r="Q638" s="825"/>
      <c r="R638" s="827"/>
      <c r="S638" s="827"/>
      <c r="T638" s="846">
        <f t="shared" si="232"/>
        <v>0</v>
      </c>
      <c r="U638" s="825">
        <f t="shared" si="225"/>
        <v>0</v>
      </c>
      <c r="V638" s="825">
        <f t="shared" si="219"/>
        <v>0</v>
      </c>
      <c r="W638" s="827">
        <f>SUM(H638,M638,R638)</f>
        <v>0</v>
      </c>
      <c r="X638" s="827">
        <f t="shared" si="219"/>
        <v>0</v>
      </c>
      <c r="Y638" s="824">
        <f t="shared" si="219"/>
        <v>0</v>
      </c>
      <c r="Z638" s="838" t="str">
        <f t="shared" si="216"/>
        <v/>
      </c>
      <c r="AA638" s="895">
        <f t="shared" si="213"/>
        <v>0</v>
      </c>
      <c r="AB638" s="844">
        <f t="shared" si="213"/>
        <v>0</v>
      </c>
      <c r="AC638" s="845">
        <f t="shared" si="213"/>
        <v>0</v>
      </c>
      <c r="AD638" s="858">
        <f t="shared" si="213"/>
        <v>0</v>
      </c>
      <c r="AE638" s="832">
        <f t="shared" si="233"/>
        <v>0</v>
      </c>
      <c r="AF638" s="832">
        <f t="shared" si="233"/>
        <v>0</v>
      </c>
      <c r="AG638" s="832">
        <f t="shared" si="233"/>
        <v>0</v>
      </c>
      <c r="AH638" s="832">
        <f t="shared" si="233"/>
        <v>0</v>
      </c>
      <c r="AI638" s="824">
        <f t="shared" si="214"/>
        <v>0</v>
      </c>
      <c r="AJ638" s="879">
        <f t="shared" si="222"/>
        <v>0</v>
      </c>
      <c r="AK638" s="879">
        <f t="shared" si="222"/>
        <v>0</v>
      </c>
      <c r="AL638" s="879">
        <f t="shared" si="222"/>
        <v>0</v>
      </c>
      <c r="AM638" s="879">
        <f t="shared" si="223"/>
        <v>0</v>
      </c>
      <c r="AN638" s="849">
        <f t="shared" si="224"/>
        <v>0</v>
      </c>
      <c r="AO638" s="825">
        <f t="shared" si="231"/>
        <v>0</v>
      </c>
      <c r="AP638" s="825">
        <f t="shared" si="231"/>
        <v>0</v>
      </c>
      <c r="AQ638" s="825">
        <f t="shared" si="231"/>
        <v>0</v>
      </c>
      <c r="AR638" s="825">
        <f t="shared" si="231"/>
        <v>0</v>
      </c>
      <c r="AS638" s="825">
        <f t="shared" si="231"/>
        <v>0</v>
      </c>
      <c r="AT638" s="850" t="str">
        <f t="shared" si="217"/>
        <v/>
      </c>
      <c r="AU638" s="893"/>
      <c r="AV638" s="894"/>
      <c r="AW638" s="894"/>
      <c r="AX638" s="894"/>
      <c r="AY638" s="894"/>
      <c r="AZ638" s="918"/>
    </row>
    <row r="639" spans="1:52" ht="13.5" customHeight="1">
      <c r="A639" s="838" t="str">
        <f t="shared" si="229"/>
        <v/>
      </c>
      <c r="B639" s="906"/>
      <c r="C639" s="844"/>
      <c r="D639" s="907"/>
      <c r="E639" s="824"/>
      <c r="F639" s="905"/>
      <c r="G639" s="854"/>
      <c r="H639" s="842"/>
      <c r="I639" s="842"/>
      <c r="J639" s="824">
        <f t="shared" si="230"/>
        <v>0</v>
      </c>
      <c r="K639" s="825"/>
      <c r="L639" s="825"/>
      <c r="M639" s="827"/>
      <c r="N639" s="827"/>
      <c r="O639" s="824">
        <f t="shared" si="218"/>
        <v>0</v>
      </c>
      <c r="P639" s="825"/>
      <c r="Q639" s="825"/>
      <c r="R639" s="827"/>
      <c r="S639" s="827"/>
      <c r="T639" s="846">
        <f t="shared" si="232"/>
        <v>0</v>
      </c>
      <c r="U639" s="825">
        <f t="shared" si="225"/>
        <v>0</v>
      </c>
      <c r="V639" s="825">
        <f>SUM(G639,L639,Q639)</f>
        <v>0</v>
      </c>
      <c r="W639" s="827">
        <f>SUM(H639,M639,R639)</f>
        <v>0</v>
      </c>
      <c r="X639" s="827">
        <f>SUM(I639,N639,S639)</f>
        <v>0</v>
      </c>
      <c r="Y639" s="824">
        <f>SUM(J639,O639,T639)</f>
        <v>0</v>
      </c>
      <c r="Z639" s="838" t="str">
        <f t="shared" si="216"/>
        <v/>
      </c>
      <c r="AA639" s="895">
        <f t="shared" si="213"/>
        <v>0</v>
      </c>
      <c r="AB639" s="844">
        <f t="shared" si="213"/>
        <v>0</v>
      </c>
      <c r="AC639" s="845">
        <f t="shared" si="213"/>
        <v>0</v>
      </c>
      <c r="AD639" s="858">
        <f t="shared" si="213"/>
        <v>0</v>
      </c>
      <c r="AE639" s="832">
        <f t="shared" si="233"/>
        <v>0</v>
      </c>
      <c r="AF639" s="832">
        <f t="shared" si="233"/>
        <v>0</v>
      </c>
      <c r="AG639" s="832">
        <f t="shared" si="233"/>
        <v>0</v>
      </c>
      <c r="AH639" s="832">
        <f t="shared" si="233"/>
        <v>0</v>
      </c>
      <c r="AI639" s="824">
        <f t="shared" si="214"/>
        <v>0</v>
      </c>
      <c r="AJ639" s="879">
        <f t="shared" si="222"/>
        <v>0</v>
      </c>
      <c r="AK639" s="879">
        <f t="shared" si="222"/>
        <v>0</v>
      </c>
      <c r="AL639" s="879">
        <f t="shared" si="222"/>
        <v>0</v>
      </c>
      <c r="AM639" s="879">
        <f t="shared" si="223"/>
        <v>0</v>
      </c>
      <c r="AN639" s="849">
        <f t="shared" si="224"/>
        <v>0</v>
      </c>
      <c r="AO639" s="825">
        <f t="shared" si="231"/>
        <v>0</v>
      </c>
      <c r="AP639" s="825">
        <f t="shared" si="231"/>
        <v>0</v>
      </c>
      <c r="AQ639" s="825">
        <f t="shared" si="231"/>
        <v>0</v>
      </c>
      <c r="AR639" s="825">
        <f t="shared" si="231"/>
        <v>0</v>
      </c>
      <c r="AS639" s="825">
        <f t="shared" si="231"/>
        <v>0</v>
      </c>
      <c r="AT639" s="850" t="str">
        <f t="shared" si="217"/>
        <v/>
      </c>
      <c r="AU639" s="893"/>
      <c r="AV639" s="894"/>
      <c r="AW639" s="894"/>
      <c r="AX639" s="894"/>
      <c r="AY639" s="894"/>
      <c r="AZ639" s="918"/>
    </row>
    <row r="640" spans="1:52" ht="13.5" customHeight="1">
      <c r="A640" s="838"/>
      <c r="B640" s="906"/>
      <c r="C640" s="844"/>
      <c r="D640" s="907"/>
      <c r="E640" s="824"/>
      <c r="F640" s="905"/>
      <c r="G640" s="854"/>
      <c r="H640" s="842"/>
      <c r="I640" s="842"/>
      <c r="J640" s="824"/>
      <c r="K640" s="825"/>
      <c r="L640" s="825"/>
      <c r="M640" s="827"/>
      <c r="N640" s="827"/>
      <c r="O640" s="824"/>
      <c r="P640" s="825"/>
      <c r="Q640" s="825"/>
      <c r="R640" s="827"/>
      <c r="S640" s="827"/>
      <c r="T640" s="846"/>
      <c r="U640" s="825"/>
      <c r="V640" s="825"/>
      <c r="W640" s="827"/>
      <c r="X640" s="827"/>
      <c r="Y640" s="824"/>
      <c r="Z640" s="838"/>
      <c r="AA640" s="895"/>
      <c r="AB640" s="844"/>
      <c r="AC640" s="845"/>
      <c r="AD640" s="858"/>
      <c r="AE640" s="832"/>
      <c r="AF640" s="832"/>
      <c r="AG640" s="832"/>
      <c r="AH640" s="832"/>
      <c r="AI640" s="824"/>
      <c r="AJ640" s="879"/>
      <c r="AK640" s="879"/>
      <c r="AL640" s="879"/>
      <c r="AM640" s="879"/>
      <c r="AN640" s="849"/>
      <c r="AO640" s="825"/>
      <c r="AP640" s="825"/>
      <c r="AQ640" s="825"/>
      <c r="AR640" s="825"/>
      <c r="AS640" s="825"/>
      <c r="AT640" s="850"/>
      <c r="AU640" s="893"/>
      <c r="AV640" s="894"/>
      <c r="AW640" s="894"/>
      <c r="AX640" s="894"/>
      <c r="AY640" s="894"/>
      <c r="AZ640" s="918"/>
    </row>
    <row r="641" spans="1:52" ht="13.5" customHeight="1">
      <c r="A641" s="838"/>
      <c r="B641" s="906"/>
      <c r="C641" s="844"/>
      <c r="D641" s="907"/>
      <c r="E641" s="824"/>
      <c r="F641" s="905"/>
      <c r="G641" s="854"/>
      <c r="H641" s="842"/>
      <c r="I641" s="842"/>
      <c r="J641" s="824"/>
      <c r="K641" s="825"/>
      <c r="L641" s="825"/>
      <c r="M641" s="827"/>
      <c r="N641" s="827"/>
      <c r="O641" s="824"/>
      <c r="P641" s="825"/>
      <c r="Q641" s="825"/>
      <c r="R641" s="827"/>
      <c r="S641" s="827"/>
      <c r="T641" s="846"/>
      <c r="U641" s="825"/>
      <c r="V641" s="825"/>
      <c r="W641" s="827"/>
      <c r="X641" s="827"/>
      <c r="Y641" s="824"/>
      <c r="Z641" s="838"/>
      <c r="AA641" s="895"/>
      <c r="AB641" s="844"/>
      <c r="AC641" s="845"/>
      <c r="AD641" s="858"/>
      <c r="AE641" s="832"/>
      <c r="AF641" s="832"/>
      <c r="AG641" s="832"/>
      <c r="AH641" s="832"/>
      <c r="AI641" s="824"/>
      <c r="AJ641" s="879"/>
      <c r="AK641" s="879"/>
      <c r="AL641" s="879"/>
      <c r="AM641" s="879"/>
      <c r="AN641" s="849"/>
      <c r="AO641" s="825"/>
      <c r="AP641" s="825"/>
      <c r="AQ641" s="825"/>
      <c r="AR641" s="825"/>
      <c r="AS641" s="825"/>
      <c r="AT641" s="850"/>
      <c r="AU641" s="893"/>
      <c r="AV641" s="894"/>
      <c r="AW641" s="894"/>
      <c r="AX641" s="894"/>
      <c r="AY641" s="894"/>
      <c r="AZ641" s="918"/>
    </row>
    <row r="642" spans="1:52" ht="13.5" customHeight="1">
      <c r="A642" s="838"/>
      <c r="B642" s="906"/>
      <c r="C642" s="844"/>
      <c r="D642" s="907"/>
      <c r="E642" s="824"/>
      <c r="F642" s="905"/>
      <c r="G642" s="854"/>
      <c r="H642" s="842"/>
      <c r="I642" s="842"/>
      <c r="J642" s="824"/>
      <c r="K642" s="825"/>
      <c r="L642" s="825"/>
      <c r="M642" s="827"/>
      <c r="N642" s="827"/>
      <c r="O642" s="824"/>
      <c r="P642" s="825"/>
      <c r="Q642" s="825"/>
      <c r="R642" s="827"/>
      <c r="S642" s="827"/>
      <c r="T642" s="846"/>
      <c r="U642" s="825"/>
      <c r="V642" s="825"/>
      <c r="W642" s="827"/>
      <c r="X642" s="827"/>
      <c r="Y642" s="824"/>
      <c r="Z642" s="838"/>
      <c r="AA642" s="895"/>
      <c r="AB642" s="844"/>
      <c r="AC642" s="845"/>
      <c r="AD642" s="858"/>
      <c r="AE642" s="832"/>
      <c r="AF642" s="832"/>
      <c r="AG642" s="832"/>
      <c r="AH642" s="832"/>
      <c r="AI642" s="824"/>
      <c r="AJ642" s="879"/>
      <c r="AK642" s="879"/>
      <c r="AL642" s="879"/>
      <c r="AM642" s="879"/>
      <c r="AN642" s="849"/>
      <c r="AO642" s="825"/>
      <c r="AP642" s="825"/>
      <c r="AQ642" s="825"/>
      <c r="AR642" s="825"/>
      <c r="AS642" s="825"/>
      <c r="AT642" s="850"/>
      <c r="AU642" s="893"/>
      <c r="AV642" s="894"/>
      <c r="AW642" s="894"/>
      <c r="AX642" s="894"/>
      <c r="AY642" s="894"/>
      <c r="AZ642" s="918"/>
    </row>
    <row r="643" spans="1:52" ht="13.5" customHeight="1">
      <c r="A643" s="838" t="str">
        <f>IF(B643&lt;&gt;"",MAX($A638:$A639)+1,"")</f>
        <v/>
      </c>
      <c r="B643" s="951"/>
      <c r="C643" s="952"/>
      <c r="D643" s="953"/>
      <c r="E643" s="824"/>
      <c r="F643" s="905"/>
      <c r="G643" s="854"/>
      <c r="H643" s="842"/>
      <c r="I643" s="842"/>
      <c r="J643" s="824">
        <f>SUM(F643:I643)*$E643</f>
        <v>0</v>
      </c>
      <c r="K643" s="825"/>
      <c r="L643" s="825"/>
      <c r="M643" s="827"/>
      <c r="N643" s="827"/>
      <c r="O643" s="824">
        <f>SUM(K643:N643)*$E643</f>
        <v>0</v>
      </c>
      <c r="P643" s="825"/>
      <c r="Q643" s="825"/>
      <c r="R643" s="827"/>
      <c r="S643" s="827"/>
      <c r="T643" s="846">
        <f>SUM(P643:S643)*$E643</f>
        <v>0</v>
      </c>
      <c r="U643" s="825">
        <f t="shared" ref="U643:Y645" si="234">SUM(F643,K643,P643)</f>
        <v>0</v>
      </c>
      <c r="V643" s="825">
        <f t="shared" si="234"/>
        <v>0</v>
      </c>
      <c r="W643" s="827">
        <f t="shared" si="234"/>
        <v>0</v>
      </c>
      <c r="X643" s="827">
        <f t="shared" si="234"/>
        <v>0</v>
      </c>
      <c r="Y643" s="824">
        <f t="shared" si="234"/>
        <v>0</v>
      </c>
      <c r="Z643" s="838" t="str">
        <f t="shared" ref="Z643:AD645" si="235">A643</f>
        <v/>
      </c>
      <c r="AA643" s="895">
        <f t="shared" si="235"/>
        <v>0</v>
      </c>
      <c r="AB643" s="844">
        <f t="shared" si="235"/>
        <v>0</v>
      </c>
      <c r="AC643" s="845">
        <f t="shared" si="235"/>
        <v>0</v>
      </c>
      <c r="AD643" s="858">
        <f t="shared" si="235"/>
        <v>0</v>
      </c>
      <c r="AE643" s="832">
        <f t="shared" ref="AE643:AH645" si="236">AE561+AJ561-AO561</f>
        <v>0</v>
      </c>
      <c r="AF643" s="832">
        <f t="shared" si="236"/>
        <v>0</v>
      </c>
      <c r="AG643" s="832">
        <f t="shared" si="236"/>
        <v>0</v>
      </c>
      <c r="AH643" s="832">
        <f t="shared" si="236"/>
        <v>0</v>
      </c>
      <c r="AI643" s="824">
        <f>SUM(AE643:AH643)*$E643</f>
        <v>0</v>
      </c>
      <c r="AJ643" s="879">
        <f t="shared" ref="AJ643:AM645" si="237">U643</f>
        <v>0</v>
      </c>
      <c r="AK643" s="879">
        <f t="shared" si="237"/>
        <v>0</v>
      </c>
      <c r="AL643" s="879">
        <f t="shared" si="237"/>
        <v>0</v>
      </c>
      <c r="AM643" s="879">
        <f t="shared" si="237"/>
        <v>0</v>
      </c>
      <c r="AN643" s="849">
        <f>SUM(AJ643:AM643)*$E643</f>
        <v>0</v>
      </c>
      <c r="AO643" s="825">
        <f t="shared" ref="AO643:AS645" si="238">U643</f>
        <v>0</v>
      </c>
      <c r="AP643" s="825">
        <f t="shared" si="238"/>
        <v>0</v>
      </c>
      <c r="AQ643" s="825">
        <f t="shared" si="238"/>
        <v>0</v>
      </c>
      <c r="AR643" s="825">
        <f t="shared" si="238"/>
        <v>0</v>
      </c>
      <c r="AS643" s="825">
        <f t="shared" si="238"/>
        <v>0</v>
      </c>
      <c r="AT643" s="850" t="str">
        <f>IF(AC643&lt;&gt;0,SUM(AO643:AR643)*$AC643-SUM(AO643:AR643)*$AD643,"")</f>
        <v/>
      </c>
      <c r="AU643" s="893"/>
      <c r="AV643" s="894"/>
      <c r="AW643" s="894"/>
      <c r="AX643" s="894"/>
      <c r="AY643" s="894"/>
      <c r="AZ643" s="954"/>
    </row>
    <row r="644" spans="1:52" ht="13.5" customHeight="1">
      <c r="A644" s="838" t="str">
        <f>IF(B644&lt;&gt;"",MAX($A639:$A643)+1,"")</f>
        <v/>
      </c>
      <c r="B644" s="951"/>
      <c r="C644" s="952"/>
      <c r="D644" s="953"/>
      <c r="E644" s="824"/>
      <c r="F644" s="905"/>
      <c r="G644" s="854"/>
      <c r="H644" s="842"/>
      <c r="I644" s="842"/>
      <c r="J644" s="824">
        <f>SUM(F644:I644)*$E644</f>
        <v>0</v>
      </c>
      <c r="K644" s="825"/>
      <c r="L644" s="825"/>
      <c r="M644" s="827"/>
      <c r="N644" s="827"/>
      <c r="O644" s="824">
        <f>SUM(K644:N644)*$E644</f>
        <v>0</v>
      </c>
      <c r="P644" s="825"/>
      <c r="Q644" s="825"/>
      <c r="R644" s="827"/>
      <c r="S644" s="827"/>
      <c r="T644" s="846">
        <f>SUM(P644:S644)*$E644</f>
        <v>0</v>
      </c>
      <c r="U644" s="825">
        <f t="shared" si="234"/>
        <v>0</v>
      </c>
      <c r="V644" s="825">
        <f t="shared" si="234"/>
        <v>0</v>
      </c>
      <c r="W644" s="827">
        <f t="shared" si="234"/>
        <v>0</v>
      </c>
      <c r="X644" s="827">
        <f t="shared" si="234"/>
        <v>0</v>
      </c>
      <c r="Y644" s="824">
        <f t="shared" si="234"/>
        <v>0</v>
      </c>
      <c r="Z644" s="838" t="str">
        <f t="shared" si="235"/>
        <v/>
      </c>
      <c r="AA644" s="895">
        <f t="shared" si="235"/>
        <v>0</v>
      </c>
      <c r="AB644" s="844">
        <f t="shared" si="235"/>
        <v>0</v>
      </c>
      <c r="AC644" s="845">
        <f t="shared" si="235"/>
        <v>0</v>
      </c>
      <c r="AD644" s="858">
        <f>E644</f>
        <v>0</v>
      </c>
      <c r="AE644" s="832">
        <f t="shared" si="236"/>
        <v>0</v>
      </c>
      <c r="AF644" s="832">
        <f t="shared" si="236"/>
        <v>0</v>
      </c>
      <c r="AG644" s="832">
        <f t="shared" si="236"/>
        <v>0</v>
      </c>
      <c r="AH644" s="832">
        <f t="shared" si="236"/>
        <v>0</v>
      </c>
      <c r="AI644" s="824">
        <f>SUM(AE644:AH644)*$E644</f>
        <v>0</v>
      </c>
      <c r="AJ644" s="879">
        <f t="shared" si="237"/>
        <v>0</v>
      </c>
      <c r="AK644" s="879">
        <f t="shared" si="237"/>
        <v>0</v>
      </c>
      <c r="AL644" s="879">
        <f t="shared" si="237"/>
        <v>0</v>
      </c>
      <c r="AM644" s="879">
        <f t="shared" si="237"/>
        <v>0</v>
      </c>
      <c r="AN644" s="849">
        <f>SUM(AJ644:AM644)*$E644</f>
        <v>0</v>
      </c>
      <c r="AO644" s="825">
        <f t="shared" si="238"/>
        <v>0</v>
      </c>
      <c r="AP644" s="825">
        <f t="shared" si="238"/>
        <v>0</v>
      </c>
      <c r="AQ644" s="825">
        <f t="shared" si="238"/>
        <v>0</v>
      </c>
      <c r="AR644" s="825">
        <f t="shared" si="238"/>
        <v>0</v>
      </c>
      <c r="AS644" s="825">
        <f t="shared" si="238"/>
        <v>0</v>
      </c>
      <c r="AT644" s="850" t="str">
        <f>IF(AC644&lt;&gt;0,SUM(AO644:AR644)*$AC644-SUM(AO644:AR644)*$AD644,"")</f>
        <v/>
      </c>
      <c r="AU644" s="893"/>
      <c r="AV644" s="894"/>
      <c r="AW644" s="894"/>
      <c r="AX644" s="894"/>
      <c r="AY644" s="894"/>
      <c r="AZ644" s="954"/>
    </row>
    <row r="645" spans="1:52" ht="13.5" customHeight="1">
      <c r="A645" s="838" t="str">
        <f>IF(B645&lt;&gt;"",MAX($A643:$A644)+1,"")</f>
        <v/>
      </c>
      <c r="B645" s="955"/>
      <c r="C645" s="956"/>
      <c r="D645" s="957"/>
      <c r="E645" s="958"/>
      <c r="F645" s="959"/>
      <c r="G645" s="960"/>
      <c r="H645" s="961"/>
      <c r="I645" s="961"/>
      <c r="J645" s="824">
        <f>SUM(F645:I645)*$E645</f>
        <v>0</v>
      </c>
      <c r="K645" s="825"/>
      <c r="L645" s="825"/>
      <c r="M645" s="827"/>
      <c r="N645" s="827"/>
      <c r="O645" s="1049">
        <f>SUM(K645:N645)*$E645</f>
        <v>0</v>
      </c>
      <c r="P645" s="825"/>
      <c r="Q645" s="825"/>
      <c r="R645" s="827"/>
      <c r="S645" s="827"/>
      <c r="T645" s="846">
        <f>SUM(P645:S645)*$E645</f>
        <v>0</v>
      </c>
      <c r="U645" s="825">
        <f>SUM(F645,K645,P645)</f>
        <v>0</v>
      </c>
      <c r="V645" s="825">
        <f t="shared" si="234"/>
        <v>0</v>
      </c>
      <c r="W645" s="827">
        <f t="shared" si="234"/>
        <v>0</v>
      </c>
      <c r="X645" s="827">
        <f>SUM(I645,N645,S645)</f>
        <v>0</v>
      </c>
      <c r="Y645" s="824">
        <f>SUM(J645,O645,T645)</f>
        <v>0</v>
      </c>
      <c r="Z645" s="838" t="str">
        <f t="shared" si="235"/>
        <v/>
      </c>
      <c r="AA645" s="895">
        <f>B645</f>
        <v>0</v>
      </c>
      <c r="AB645" s="844">
        <f>C645</f>
        <v>0</v>
      </c>
      <c r="AC645" s="962">
        <f>D645</f>
        <v>0</v>
      </c>
      <c r="AD645" s="858">
        <f>E645</f>
        <v>0</v>
      </c>
      <c r="AE645" s="832">
        <f t="shared" si="236"/>
        <v>0</v>
      </c>
      <c r="AF645" s="832">
        <f t="shared" si="236"/>
        <v>0</v>
      </c>
      <c r="AG645" s="832">
        <f t="shared" si="236"/>
        <v>0</v>
      </c>
      <c r="AH645" s="832">
        <f t="shared" si="236"/>
        <v>0</v>
      </c>
      <c r="AI645" s="824">
        <f>SUM(AE645:AH645)*$E645</f>
        <v>0</v>
      </c>
      <c r="AJ645" s="879">
        <f t="shared" si="237"/>
        <v>0</v>
      </c>
      <c r="AK645" s="879">
        <f t="shared" si="237"/>
        <v>0</v>
      </c>
      <c r="AL645" s="879">
        <f t="shared" si="237"/>
        <v>0</v>
      </c>
      <c r="AM645" s="879">
        <f t="shared" si="237"/>
        <v>0</v>
      </c>
      <c r="AN645" s="849">
        <f>SUM(AJ645:AM645)*$E645</f>
        <v>0</v>
      </c>
      <c r="AO645" s="825">
        <f t="shared" si="238"/>
        <v>0</v>
      </c>
      <c r="AP645" s="825">
        <f t="shared" si="238"/>
        <v>0</v>
      </c>
      <c r="AQ645" s="825">
        <f t="shared" si="238"/>
        <v>0</v>
      </c>
      <c r="AR645" s="825">
        <f t="shared" si="238"/>
        <v>0</v>
      </c>
      <c r="AS645" s="825">
        <f t="shared" si="238"/>
        <v>0</v>
      </c>
      <c r="AT645" s="963" t="str">
        <f>IF(AC645&lt;&gt;0,SUM(AO645:AR645)*$AC645-SUM(AO645:AR645)*$AD645,"")</f>
        <v/>
      </c>
      <c r="AU645" s="893"/>
      <c r="AV645" s="894"/>
      <c r="AW645" s="894"/>
      <c r="AX645" s="894"/>
      <c r="AY645" s="894"/>
      <c r="AZ645" s="954"/>
    </row>
    <row r="646" spans="1:52" ht="13.5" customHeight="1">
      <c r="A646" s="964"/>
      <c r="B646" s="964" t="s">
        <v>6</v>
      </c>
      <c r="C646" s="965"/>
      <c r="D646" s="966"/>
      <c r="E646" s="965"/>
      <c r="F646" s="965"/>
      <c r="G646" s="967"/>
      <c r="H646" s="965"/>
      <c r="I646" s="965"/>
      <c r="J646" s="968">
        <f>SUM(J580:J645)</f>
        <v>1760.1</v>
      </c>
      <c r="K646" s="969"/>
      <c r="L646" s="969"/>
      <c r="M646" s="969"/>
      <c r="N646" s="969"/>
      <c r="O646" s="968">
        <f>SUM(O580:O645)</f>
        <v>4111.75</v>
      </c>
      <c r="P646" s="969"/>
      <c r="Q646" s="969"/>
      <c r="R646" s="969"/>
      <c r="S646" s="969"/>
      <c r="T646" s="968">
        <f>SUM(T580:T645)</f>
        <v>3903.75</v>
      </c>
      <c r="U646" s="969"/>
      <c r="V646" s="969"/>
      <c r="W646" s="969"/>
      <c r="X646" s="969"/>
      <c r="Y646" s="968">
        <f>SUM(Y580:Y645)</f>
        <v>9775.6</v>
      </c>
      <c r="Z646" s="964"/>
      <c r="AA646" s="964" t="s">
        <v>6</v>
      </c>
      <c r="AB646" s="969"/>
      <c r="AC646" s="970"/>
      <c r="AD646" s="969"/>
      <c r="AE646" s="969"/>
      <c r="AF646" s="969"/>
      <c r="AG646" s="969"/>
      <c r="AH646" s="969"/>
      <c r="AI646" s="971">
        <f>SUM(AI580:AI645)</f>
        <v>76627.499999999985</v>
      </c>
      <c r="AJ646" s="969"/>
      <c r="AK646" s="969"/>
      <c r="AL646" s="969"/>
      <c r="AM646" s="969"/>
      <c r="AN646" s="969">
        <f>SUM(AN580:AN645)</f>
        <v>7550.5</v>
      </c>
      <c r="AO646" s="969"/>
      <c r="AP646" s="969"/>
      <c r="AQ646" s="969"/>
      <c r="AR646" s="969"/>
      <c r="AS646" s="969">
        <f>SUM(AS580:AS645)</f>
        <v>9775.6</v>
      </c>
      <c r="AT646" s="972">
        <f>SUM(AT580:AT645)</f>
        <v>735.5</v>
      </c>
      <c r="AU646" s="973"/>
      <c r="AV646" s="974"/>
      <c r="AW646" s="974"/>
      <c r="AX646" s="974"/>
      <c r="AY646" s="974"/>
      <c r="AZ646" s="975"/>
    </row>
    <row r="647" spans="1:52" ht="13.5" customHeight="1">
      <c r="A647" s="976"/>
      <c r="B647" s="1484" t="s">
        <v>866</v>
      </c>
      <c r="C647" s="1487" t="s">
        <v>867</v>
      </c>
      <c r="D647" s="1488"/>
      <c r="E647" s="1489"/>
      <c r="F647" s="1490" t="str">
        <f>"Đtượng BB : " &amp; SUM(F648:F650) &amp;"đ/c = " &amp; SUM(J648:J650) &amp;"k"</f>
        <v>Đtượng BB : 345đ/c = 8970k</v>
      </c>
      <c r="G647" s="1491"/>
      <c r="H647" s="1491"/>
      <c r="I647" s="1491"/>
      <c r="J647" s="1492"/>
      <c r="K647" s="1490" t="str">
        <f>"Đtượng BC: " &amp; SUM(K648:K650) &amp;"đ/c = " &amp; SUM(O648:O650) &amp;"k"</f>
        <v>Đtượng BC: 39đ/c = 806k</v>
      </c>
      <c r="L647" s="1491"/>
      <c r="M647" s="1491"/>
      <c r="N647" s="1491"/>
      <c r="O647" s="1492"/>
      <c r="P647" s="1493" t="s">
        <v>6</v>
      </c>
      <c r="Q647" s="1494"/>
      <c r="R647" s="1495"/>
      <c r="S647" s="977"/>
      <c r="T647" s="1496" t="s">
        <v>868</v>
      </c>
      <c r="U647" s="1497"/>
      <c r="V647" s="1497"/>
      <c r="W647" s="1497"/>
      <c r="X647" s="1497"/>
      <c r="Y647" s="1498"/>
      <c r="Z647" s="978"/>
      <c r="AA647" s="930"/>
      <c r="AB647" s="930"/>
      <c r="AC647" s="979"/>
      <c r="AD647" s="930"/>
      <c r="AE647" s="930"/>
      <c r="AF647" s="930"/>
      <c r="AG647" s="930"/>
      <c r="AH647" s="930"/>
      <c r="AI647" s="930"/>
      <c r="AJ647" s="930"/>
      <c r="AK647" s="930"/>
      <c r="AL647" s="930"/>
      <c r="AM647" s="930"/>
      <c r="AN647" s="930"/>
      <c r="AO647" s="930"/>
      <c r="AP647" s="930"/>
      <c r="AQ647" s="930"/>
      <c r="AR647" s="930"/>
      <c r="AS647" s="930"/>
      <c r="AT647" s="930"/>
      <c r="AU647" s="980"/>
    </row>
    <row r="648" spans="1:52" ht="13.5" customHeight="1">
      <c r="A648" s="981"/>
      <c r="B648" s="1485"/>
      <c r="C648" s="1499" t="s">
        <v>856</v>
      </c>
      <c r="D648" s="1500"/>
      <c r="E648" s="1501"/>
      <c r="F648" s="982">
        <v>115</v>
      </c>
      <c r="G648" s="982" t="s">
        <v>27</v>
      </c>
      <c r="H648" s="983">
        <v>14</v>
      </c>
      <c r="I648" s="984" t="s">
        <v>29</v>
      </c>
      <c r="J648" s="985">
        <f>F648*H648</f>
        <v>1610</v>
      </c>
      <c r="K648" s="986">
        <v>13</v>
      </c>
      <c r="L648" s="984" t="s">
        <v>27</v>
      </c>
      <c r="M648" s="987">
        <v>14</v>
      </c>
      <c r="N648" s="984" t="s">
        <v>28</v>
      </c>
      <c r="O648" s="988">
        <f>K648*M648</f>
        <v>182</v>
      </c>
      <c r="P648" s="989" t="str">
        <f>F648+K648 &amp;"đ/c"</f>
        <v>128đ/c</v>
      </c>
      <c r="Q648" s="1471">
        <f>J648+O648</f>
        <v>1792</v>
      </c>
      <c r="R648" s="1472"/>
      <c r="S648" s="990"/>
      <c r="T648" s="1473" t="s">
        <v>869</v>
      </c>
      <c r="U648" s="1474"/>
      <c r="V648" s="1474"/>
      <c r="W648" s="1474"/>
      <c r="X648" s="991"/>
      <c r="Y648" s="992">
        <f>SUM(J648:J652)+SUM(O648:O650)+Q651-Q652</f>
        <v>12041.099999999999</v>
      </c>
      <c r="AB648" s="993" t="s">
        <v>870</v>
      </c>
      <c r="AC648" s="994"/>
      <c r="AD648" s="993"/>
      <c r="AE648" s="993"/>
      <c r="AF648" s="993"/>
      <c r="AG648" s="995"/>
      <c r="AH648" s="995"/>
      <c r="AI648" s="1261" t="s">
        <v>871</v>
      </c>
      <c r="AJ648" s="1261"/>
      <c r="AK648" s="1261"/>
      <c r="AL648" s="1261"/>
      <c r="AM648" s="1261"/>
      <c r="AN648" s="1261"/>
      <c r="AO648" s="995"/>
      <c r="AP648" s="995"/>
      <c r="AQ648" s="995"/>
      <c r="AR648" s="995"/>
      <c r="AS648" s="995"/>
      <c r="AT648" s="993" t="s">
        <v>21</v>
      </c>
      <c r="AU648" s="993"/>
      <c r="AV648" s="996"/>
      <c r="AW648" s="996"/>
      <c r="AX648" s="996"/>
    </row>
    <row r="649" spans="1:52" ht="13.5" customHeight="1">
      <c r="A649" s="981"/>
      <c r="B649" s="1485"/>
      <c r="C649" s="1475" t="s">
        <v>857</v>
      </c>
      <c r="D649" s="1476"/>
      <c r="E649" s="1477"/>
      <c r="F649" s="982">
        <v>115</v>
      </c>
      <c r="G649" s="997" t="s">
        <v>27</v>
      </c>
      <c r="H649" s="983">
        <v>32</v>
      </c>
      <c r="I649" s="998" t="s">
        <v>29</v>
      </c>
      <c r="J649" s="999">
        <f>F649*H649</f>
        <v>3680</v>
      </c>
      <c r="K649" s="1000">
        <v>13</v>
      </c>
      <c r="L649" s="998" t="s">
        <v>27</v>
      </c>
      <c r="M649" s="1001">
        <v>24</v>
      </c>
      <c r="N649" s="998" t="s">
        <v>28</v>
      </c>
      <c r="O649" s="1002">
        <f>K649*M649</f>
        <v>312</v>
      </c>
      <c r="P649" s="1003" t="str">
        <f>F649+K649 &amp;"đ/c"</f>
        <v>128đ/c</v>
      </c>
      <c r="Q649" s="1478">
        <f>J649+O649</f>
        <v>3992</v>
      </c>
      <c r="R649" s="1479"/>
      <c r="S649" s="990"/>
      <c r="T649" s="1004" t="s">
        <v>872</v>
      </c>
      <c r="U649" s="1005"/>
      <c r="V649" s="1005">
        <f>M646</f>
        <v>0</v>
      </c>
      <c r="W649" s="1005"/>
      <c r="X649" s="991"/>
      <c r="Y649" s="992">
        <f>Y646</f>
        <v>9775.6</v>
      </c>
      <c r="Z649" s="978"/>
      <c r="AA649" s="930"/>
      <c r="AB649" s="930"/>
      <c r="AC649" s="979"/>
      <c r="AD649" s="930"/>
      <c r="AE649" s="930"/>
      <c r="AF649" s="930"/>
      <c r="AG649" s="930"/>
      <c r="AH649" s="930"/>
      <c r="AI649" s="930"/>
      <c r="AJ649" s="930"/>
      <c r="AK649" s="930"/>
      <c r="AL649" s="930"/>
      <c r="AM649" s="930"/>
      <c r="AN649" s="930"/>
      <c r="AO649" s="930"/>
      <c r="AP649" s="930"/>
      <c r="AQ649" s="930"/>
      <c r="AR649" s="930"/>
      <c r="AS649" s="930"/>
      <c r="AT649" s="930"/>
      <c r="AU649" s="1006"/>
    </row>
    <row r="650" spans="1:52" ht="13.5" customHeight="1">
      <c r="A650" s="981"/>
      <c r="B650" s="1486"/>
      <c r="C650" s="1475" t="s">
        <v>858</v>
      </c>
      <c r="D650" s="1476"/>
      <c r="E650" s="1477"/>
      <c r="F650" s="982">
        <v>115</v>
      </c>
      <c r="G650" s="998" t="s">
        <v>27</v>
      </c>
      <c r="H650" s="983">
        <v>32</v>
      </c>
      <c r="I650" s="998" t="s">
        <v>29</v>
      </c>
      <c r="J650" s="999">
        <f>F650*H650</f>
        <v>3680</v>
      </c>
      <c r="K650" s="1000">
        <v>13</v>
      </c>
      <c r="L650" s="998" t="s">
        <v>27</v>
      </c>
      <c r="M650" s="1001">
        <v>24</v>
      </c>
      <c r="N650" s="998" t="s">
        <v>28</v>
      </c>
      <c r="O650" s="1002">
        <f>K650*M650</f>
        <v>312</v>
      </c>
      <c r="P650" s="1003" t="str">
        <f>F650+K650 &amp; "đ/c"</f>
        <v>128đ/c</v>
      </c>
      <c r="Q650" s="1478">
        <f>J650+O650</f>
        <v>3992</v>
      </c>
      <c r="R650" s="1479"/>
      <c r="S650" s="990"/>
      <c r="T650" s="1004" t="s">
        <v>873</v>
      </c>
      <c r="U650" s="1005"/>
      <c r="V650" s="1005"/>
      <c r="W650" s="1005"/>
      <c r="X650" s="991"/>
      <c r="Y650" s="992">
        <f>IF(Y648-Y649&gt;0,Y648-Y649,0)</f>
        <v>2265.4999999999982</v>
      </c>
      <c r="Z650" s="978"/>
      <c r="AA650" s="930"/>
      <c r="AB650" s="930"/>
      <c r="AC650" s="979"/>
      <c r="AD650" s="930"/>
      <c r="AE650" s="930"/>
      <c r="AF650" s="930"/>
      <c r="AG650" s="930"/>
      <c r="AH650" s="930"/>
      <c r="AI650" s="930"/>
      <c r="AJ650" s="930"/>
      <c r="AK650" s="930"/>
      <c r="AL650" s="930"/>
      <c r="AM650" s="930"/>
      <c r="AN650" s="930"/>
      <c r="AO650" s="930"/>
      <c r="AP650" s="930"/>
      <c r="AQ650" s="930"/>
      <c r="AR650" s="930"/>
      <c r="AS650" s="930"/>
      <c r="AT650" s="930"/>
      <c r="AU650" s="1006"/>
    </row>
    <row r="651" spans="1:52" ht="13.5" customHeight="1">
      <c r="A651" s="981"/>
      <c r="B651" s="1007" t="s">
        <v>874</v>
      </c>
      <c r="C651" s="1455"/>
      <c r="D651" s="1455"/>
      <c r="E651" s="1456"/>
      <c r="F651" s="1008"/>
      <c r="G651" s="1009" t="s">
        <v>27</v>
      </c>
      <c r="H651" s="1010"/>
      <c r="I651" s="1009" t="s">
        <v>29</v>
      </c>
      <c r="J651" s="1011">
        <f>F651*H651</f>
        <v>0</v>
      </c>
      <c r="K651" s="1012"/>
      <c r="L651" s="1457" t="s">
        <v>897</v>
      </c>
      <c r="M651" s="1458"/>
      <c r="N651" s="1458"/>
      <c r="O651" s="1459"/>
      <c r="P651" s="1013"/>
      <c r="Q651" s="1460">
        <f>AZ522</f>
        <v>2265.0999999999985</v>
      </c>
      <c r="R651" s="1461"/>
      <c r="S651" s="990"/>
      <c r="T651" s="1462" t="s">
        <v>865</v>
      </c>
      <c r="U651" s="1463"/>
      <c r="V651" s="1463"/>
      <c r="W651" s="1463"/>
      <c r="X651" s="991"/>
      <c r="Y651" s="1014">
        <f>IF(Y648-Y649&lt;0,Y649-Y648,0)</f>
        <v>0</v>
      </c>
      <c r="AI651" s="930"/>
    </row>
    <row r="652" spans="1:52" ht="13.5" customHeight="1">
      <c r="A652" s="981"/>
      <c r="B652" s="1464" t="s">
        <v>875</v>
      </c>
      <c r="C652" s="1465"/>
      <c r="D652" s="1015"/>
      <c r="E652" s="1016"/>
      <c r="F652" s="1017"/>
      <c r="G652" s="1018" t="s">
        <v>27</v>
      </c>
      <c r="H652" s="1019"/>
      <c r="I652" s="1018" t="s">
        <v>29</v>
      </c>
      <c r="J652" s="1020">
        <f>F652*H652</f>
        <v>0</v>
      </c>
      <c r="K652" s="1021"/>
      <c r="L652" s="1466" t="s">
        <v>876</v>
      </c>
      <c r="M652" s="1467"/>
      <c r="N652" s="1467"/>
      <c r="O652" s="1468"/>
      <c r="P652" s="1022"/>
      <c r="Q652" s="1460">
        <f>AZ523</f>
        <v>0</v>
      </c>
      <c r="R652" s="1461"/>
      <c r="S652" s="1023"/>
      <c r="T652" s="1023"/>
      <c r="U652" s="1024"/>
      <c r="V652" s="1024"/>
      <c r="W652" s="1024"/>
      <c r="X652" s="1025"/>
      <c r="Y652" s="1026"/>
      <c r="AI652" s="930"/>
    </row>
    <row r="653" spans="1:52" ht="13.5" customHeight="1">
      <c r="A653" s="981"/>
      <c r="B653" s="1452" t="s">
        <v>877</v>
      </c>
      <c r="C653" s="1452"/>
      <c r="D653" s="1452"/>
      <c r="E653" s="1452"/>
      <c r="F653" s="1452"/>
      <c r="G653" s="1027"/>
      <c r="H653" s="1027"/>
      <c r="I653" s="1027"/>
      <c r="J653" s="1028"/>
      <c r="K653" s="1027"/>
      <c r="L653" s="1453" t="s">
        <v>878</v>
      </c>
      <c r="M653" s="1453"/>
      <c r="N653" s="1453"/>
      <c r="O653" s="993"/>
      <c r="P653" s="993"/>
      <c r="Q653" s="993"/>
      <c r="R653" s="993"/>
      <c r="S653" s="1453" t="s">
        <v>879</v>
      </c>
      <c r="T653" s="1453"/>
      <c r="U653" s="1453"/>
      <c r="X653" s="981"/>
      <c r="Y653" s="981"/>
      <c r="AA653" s="1454" t="s">
        <v>880</v>
      </c>
      <c r="AB653" s="1454"/>
      <c r="AC653" s="1454"/>
      <c r="AD653" s="1454"/>
      <c r="AE653" s="1454"/>
      <c r="AF653" s="1454"/>
      <c r="AG653" s="1454"/>
      <c r="AS653" s="1454" t="s">
        <v>881</v>
      </c>
      <c r="AT653" s="1454"/>
      <c r="AU653" s="1454"/>
      <c r="AV653" s="1454"/>
      <c r="AW653" s="1454"/>
    </row>
    <row r="654" spans="1:52" ht="32.25" customHeight="1">
      <c r="A654" s="981"/>
      <c r="B654" s="1029"/>
      <c r="C654" s="1029"/>
      <c r="D654" s="1030"/>
      <c r="E654" s="1029"/>
      <c r="F654" s="1029"/>
      <c r="J654" s="1031"/>
      <c r="L654" s="1032"/>
      <c r="M654" s="1032"/>
      <c r="N654" s="1032"/>
      <c r="O654" s="981"/>
      <c r="P654" s="981"/>
      <c r="Q654" s="981"/>
      <c r="R654" s="981"/>
      <c r="S654" s="1032"/>
      <c r="T654" s="1032"/>
      <c r="U654" s="1032"/>
      <c r="X654" s="981"/>
      <c r="Y654" s="981"/>
    </row>
    <row r="655" spans="1:52" ht="32.25" customHeight="1">
      <c r="A655" s="981"/>
      <c r="B655" s="1029"/>
      <c r="C655" s="1029"/>
      <c r="D655" s="1030"/>
      <c r="E655" s="1029"/>
      <c r="F655" s="1029"/>
      <c r="J655" s="1031"/>
      <c r="L655" s="1032"/>
      <c r="M655" s="1032"/>
      <c r="N655" s="1032"/>
      <c r="O655" s="981"/>
      <c r="P655" s="981"/>
      <c r="Q655" s="981"/>
      <c r="R655" s="981"/>
      <c r="S655" s="1032"/>
      <c r="T655" s="1032"/>
      <c r="U655" s="1032"/>
      <c r="X655" s="981"/>
      <c r="Y655" s="981"/>
    </row>
    <row r="656" spans="1:52" ht="13.5" customHeight="1">
      <c r="A656" s="981"/>
      <c r="B656" s="1454" t="s">
        <v>881</v>
      </c>
      <c r="C656" s="1454"/>
      <c r="D656" s="1454"/>
      <c r="E656" s="1454"/>
      <c r="F656" s="1454"/>
      <c r="J656" s="1031"/>
      <c r="L656" s="1032"/>
      <c r="M656" s="1032"/>
      <c r="N656" s="1032"/>
      <c r="O656" s="981"/>
      <c r="P656" s="981"/>
      <c r="Q656" s="981"/>
      <c r="R656" s="1454" t="s">
        <v>880</v>
      </c>
      <c r="S656" s="1454"/>
      <c r="T656" s="1454"/>
      <c r="U656" s="1454"/>
      <c r="V656" s="1454"/>
      <c r="W656" s="1454"/>
      <c r="X656" s="981"/>
      <c r="Y656" s="981"/>
    </row>
    <row r="657" spans="1:52" ht="13.5" customHeight="1">
      <c r="A657" s="807" t="s">
        <v>841</v>
      </c>
      <c r="D657" s="809"/>
      <c r="O657" s="810" t="s">
        <v>4</v>
      </c>
      <c r="P657" s="1544">
        <f>P575+1</f>
        <v>44295</v>
      </c>
      <c r="Q657" s="1544"/>
      <c r="R657" s="1544"/>
      <c r="S657" s="1544"/>
      <c r="T657" s="1544"/>
      <c r="AU657" s="812" t="s">
        <v>12</v>
      </c>
    </row>
    <row r="658" spans="1:52" ht="13.5" customHeight="1">
      <c r="A658" s="813" t="s">
        <v>11</v>
      </c>
      <c r="B658" s="1530" t="s">
        <v>842</v>
      </c>
      <c r="C658" s="1533" t="s">
        <v>5</v>
      </c>
      <c r="D658" s="1530" t="s">
        <v>843</v>
      </c>
      <c r="E658" s="1530" t="s">
        <v>844</v>
      </c>
      <c r="F658" s="1545" t="s">
        <v>24</v>
      </c>
      <c r="G658" s="1546"/>
      <c r="H658" s="1546"/>
      <c r="I658" s="1546"/>
      <c r="J658" s="1547"/>
      <c r="K658" s="1548" t="s">
        <v>25</v>
      </c>
      <c r="L658" s="1549"/>
      <c r="M658" s="1549"/>
      <c r="N658" s="1549"/>
      <c r="O658" s="1550"/>
      <c r="P658" s="1551" t="s">
        <v>26</v>
      </c>
      <c r="Q658" s="1552"/>
      <c r="R658" s="1552"/>
      <c r="S658" s="1552"/>
      <c r="T658" s="1553"/>
      <c r="U658" s="1563" t="s">
        <v>6</v>
      </c>
      <c r="V658" s="1564"/>
      <c r="W658" s="1564"/>
      <c r="X658" s="1564"/>
      <c r="Y658" s="1565"/>
      <c r="Z658" s="1527" t="s">
        <v>11</v>
      </c>
      <c r="AA658" s="1530" t="s">
        <v>845</v>
      </c>
      <c r="AB658" s="1533" t="s">
        <v>5</v>
      </c>
      <c r="AC658" s="1530" t="s">
        <v>843</v>
      </c>
      <c r="AD658" s="1530" t="s">
        <v>844</v>
      </c>
      <c r="AE658" s="1545" t="s">
        <v>9</v>
      </c>
      <c r="AF658" s="1546"/>
      <c r="AG658" s="1546"/>
      <c r="AH658" s="1546"/>
      <c r="AI658" s="1547"/>
      <c r="AJ658" s="1545" t="s">
        <v>846</v>
      </c>
      <c r="AK658" s="1546"/>
      <c r="AL658" s="1546"/>
      <c r="AM658" s="1546"/>
      <c r="AN658" s="1547"/>
      <c r="AO658" s="1545" t="s">
        <v>10</v>
      </c>
      <c r="AP658" s="1546"/>
      <c r="AQ658" s="1546"/>
      <c r="AR658" s="1546"/>
      <c r="AS658" s="1547"/>
      <c r="AT658" s="1554" t="s">
        <v>23</v>
      </c>
      <c r="AU658" s="1557">
        <v>42644</v>
      </c>
      <c r="AV658" s="1558"/>
      <c r="AW658" s="1558"/>
      <c r="AX658" s="1558"/>
      <c r="AY658" s="1558"/>
      <c r="AZ658" s="1559"/>
    </row>
    <row r="659" spans="1:52" ht="13.5" customHeight="1">
      <c r="A659" s="814"/>
      <c r="B659" s="1531"/>
      <c r="C659" s="1534"/>
      <c r="D659" s="1531"/>
      <c r="E659" s="1531"/>
      <c r="F659" s="1542" t="s">
        <v>13</v>
      </c>
      <c r="G659" s="1543"/>
      <c r="H659" s="1536" t="s">
        <v>8</v>
      </c>
      <c r="I659" s="1537"/>
      <c r="J659" s="1310" t="s">
        <v>14</v>
      </c>
      <c r="K659" s="1542" t="s">
        <v>13</v>
      </c>
      <c r="L659" s="1543"/>
      <c r="M659" s="1536" t="s">
        <v>8</v>
      </c>
      <c r="N659" s="1537"/>
      <c r="O659" s="1310" t="s">
        <v>14</v>
      </c>
      <c r="P659" s="1542" t="s">
        <v>13</v>
      </c>
      <c r="Q659" s="1543"/>
      <c r="R659" s="1536" t="s">
        <v>8</v>
      </c>
      <c r="S659" s="1537"/>
      <c r="T659" s="1310" t="s">
        <v>14</v>
      </c>
      <c r="U659" s="1542" t="s">
        <v>13</v>
      </c>
      <c r="V659" s="1543"/>
      <c r="W659" s="1536" t="s">
        <v>8</v>
      </c>
      <c r="X659" s="1537"/>
      <c r="Y659" s="1310" t="s">
        <v>14</v>
      </c>
      <c r="Z659" s="1528"/>
      <c r="AA659" s="1531"/>
      <c r="AB659" s="1534"/>
      <c r="AC659" s="1531"/>
      <c r="AD659" s="1531"/>
      <c r="AE659" s="1542" t="s">
        <v>13</v>
      </c>
      <c r="AF659" s="1543"/>
      <c r="AG659" s="1536" t="s">
        <v>8</v>
      </c>
      <c r="AH659" s="1537"/>
      <c r="AI659" s="1310" t="s">
        <v>14</v>
      </c>
      <c r="AJ659" s="1542" t="s">
        <v>13</v>
      </c>
      <c r="AK659" s="1543"/>
      <c r="AL659" s="1536" t="s">
        <v>8</v>
      </c>
      <c r="AM659" s="1537"/>
      <c r="AN659" s="1310" t="s">
        <v>14</v>
      </c>
      <c r="AO659" s="1542" t="s">
        <v>13</v>
      </c>
      <c r="AP659" s="1543"/>
      <c r="AQ659" s="1536" t="s">
        <v>8</v>
      </c>
      <c r="AR659" s="1537"/>
      <c r="AS659" s="1310" t="s">
        <v>14</v>
      </c>
      <c r="AT659" s="1555"/>
      <c r="AU659" s="1560"/>
      <c r="AV659" s="1561"/>
      <c r="AW659" s="1561"/>
      <c r="AX659" s="1561"/>
      <c r="AY659" s="1561"/>
      <c r="AZ659" s="1562"/>
    </row>
    <row r="660" spans="1:52" ht="13.5" customHeight="1">
      <c r="A660" s="814"/>
      <c r="B660" s="1531"/>
      <c r="C660" s="1534"/>
      <c r="D660" s="1531"/>
      <c r="E660" s="1531"/>
      <c r="F660" s="1540" t="s">
        <v>15</v>
      </c>
      <c r="G660" s="1525" t="s">
        <v>22</v>
      </c>
      <c r="H660" s="1523" t="s">
        <v>15</v>
      </c>
      <c r="I660" s="1523" t="s">
        <v>22</v>
      </c>
      <c r="J660" s="1538"/>
      <c r="K660" s="1525" t="s">
        <v>15</v>
      </c>
      <c r="L660" s="1525" t="s">
        <v>22</v>
      </c>
      <c r="M660" s="1523" t="s">
        <v>15</v>
      </c>
      <c r="N660" s="1523" t="s">
        <v>22</v>
      </c>
      <c r="O660" s="1538"/>
      <c r="P660" s="1525" t="s">
        <v>15</v>
      </c>
      <c r="Q660" s="1525" t="s">
        <v>22</v>
      </c>
      <c r="R660" s="1523" t="s">
        <v>15</v>
      </c>
      <c r="S660" s="1523" t="s">
        <v>22</v>
      </c>
      <c r="T660" s="1538"/>
      <c r="U660" s="1525" t="s">
        <v>15</v>
      </c>
      <c r="V660" s="1525" t="s">
        <v>22</v>
      </c>
      <c r="W660" s="1523" t="s">
        <v>15</v>
      </c>
      <c r="X660" s="1523" t="s">
        <v>22</v>
      </c>
      <c r="Y660" s="1538"/>
      <c r="Z660" s="1528"/>
      <c r="AA660" s="1531"/>
      <c r="AB660" s="1534"/>
      <c r="AC660" s="1531"/>
      <c r="AD660" s="1531"/>
      <c r="AE660" s="1310" t="s">
        <v>15</v>
      </c>
      <c r="AF660" s="1523" t="s">
        <v>22</v>
      </c>
      <c r="AG660" s="1523" t="s">
        <v>15</v>
      </c>
      <c r="AH660" s="1523" t="s">
        <v>22</v>
      </c>
      <c r="AI660" s="1538"/>
      <c r="AJ660" s="1523" t="s">
        <v>15</v>
      </c>
      <c r="AK660" s="1523" t="s">
        <v>22</v>
      </c>
      <c r="AL660" s="1523" t="s">
        <v>15</v>
      </c>
      <c r="AM660" s="1523" t="s">
        <v>22</v>
      </c>
      <c r="AN660" s="1538"/>
      <c r="AO660" s="1523" t="s">
        <v>15</v>
      </c>
      <c r="AP660" s="1523" t="s">
        <v>22</v>
      </c>
      <c r="AQ660" s="1523" t="s">
        <v>15</v>
      </c>
      <c r="AR660" s="1523" t="s">
        <v>22</v>
      </c>
      <c r="AS660" s="1538"/>
      <c r="AT660" s="1555"/>
      <c r="AU660" s="1507">
        <f>P657</f>
        <v>44295</v>
      </c>
      <c r="AV660" s="1508"/>
      <c r="AW660" s="1508"/>
      <c r="AX660" s="1508"/>
      <c r="AY660" s="1508"/>
      <c r="AZ660" s="1509"/>
    </row>
    <row r="661" spans="1:52" ht="13.5" customHeight="1">
      <c r="A661" s="815"/>
      <c r="B661" s="1532"/>
      <c r="C661" s="1535"/>
      <c r="D661" s="1532"/>
      <c r="E661" s="1532"/>
      <c r="F661" s="1541"/>
      <c r="G661" s="1526"/>
      <c r="H661" s="1524"/>
      <c r="I661" s="1524"/>
      <c r="J661" s="1539"/>
      <c r="K661" s="1526"/>
      <c r="L661" s="1526"/>
      <c r="M661" s="1524"/>
      <c r="N661" s="1524"/>
      <c r="O661" s="1539"/>
      <c r="P661" s="1526"/>
      <c r="Q661" s="1526"/>
      <c r="R661" s="1524"/>
      <c r="S661" s="1524"/>
      <c r="T661" s="1539"/>
      <c r="U661" s="1526"/>
      <c r="V661" s="1526"/>
      <c r="W661" s="1524"/>
      <c r="X661" s="1524"/>
      <c r="Y661" s="1539"/>
      <c r="Z661" s="1529"/>
      <c r="AA661" s="1532"/>
      <c r="AB661" s="1535"/>
      <c r="AC661" s="1532"/>
      <c r="AD661" s="1532"/>
      <c r="AE661" s="1539"/>
      <c r="AF661" s="1524"/>
      <c r="AG661" s="1524"/>
      <c r="AH661" s="1524"/>
      <c r="AI661" s="1539"/>
      <c r="AJ661" s="1524"/>
      <c r="AK661" s="1524"/>
      <c r="AL661" s="1524"/>
      <c r="AM661" s="1524"/>
      <c r="AN661" s="1539"/>
      <c r="AO661" s="1524"/>
      <c r="AP661" s="1524"/>
      <c r="AQ661" s="1524"/>
      <c r="AR661" s="1524"/>
      <c r="AS661" s="1539"/>
      <c r="AT661" s="1556"/>
      <c r="AU661" s="1510"/>
      <c r="AV661" s="1511"/>
      <c r="AW661" s="1511"/>
      <c r="AX661" s="1511"/>
      <c r="AY661" s="1511"/>
      <c r="AZ661" s="1512"/>
    </row>
    <row r="662" spans="1:52" ht="13.5" customHeight="1">
      <c r="A662" s="816">
        <v>1</v>
      </c>
      <c r="B662" s="1033" t="s">
        <v>229</v>
      </c>
      <c r="C662" s="817" t="s">
        <v>66</v>
      </c>
      <c r="D662" s="818">
        <v>2</v>
      </c>
      <c r="E662" s="819">
        <v>2</v>
      </c>
      <c r="F662" s="857">
        <v>20</v>
      </c>
      <c r="G662" s="821"/>
      <c r="H662" s="822"/>
      <c r="I662" s="823"/>
      <c r="J662" s="824">
        <f t="shared" ref="J662:J708" si="239">SUM(F662:I662)*$E662</f>
        <v>40</v>
      </c>
      <c r="K662" s="857">
        <v>40</v>
      </c>
      <c r="L662" s="825"/>
      <c r="M662" s="826"/>
      <c r="N662" s="827"/>
      <c r="O662" s="824">
        <f>SUM(K662:N662)*$E662</f>
        <v>80</v>
      </c>
      <c r="P662" s="857">
        <v>40</v>
      </c>
      <c r="Q662" s="825"/>
      <c r="R662" s="826"/>
      <c r="S662" s="827"/>
      <c r="T662" s="1034">
        <f t="shared" ref="T662:T704" si="240">SUM(P662:S662)*$E662</f>
        <v>80</v>
      </c>
      <c r="U662" s="853">
        <f>SUM(F662,K662,P662)</f>
        <v>100</v>
      </c>
      <c r="V662" s="825">
        <f>SUM(G662,L662,Q662)</f>
        <v>0</v>
      </c>
      <c r="W662" s="826">
        <f>SUM(H662,M662,R662)</f>
        <v>0</v>
      </c>
      <c r="X662" s="827">
        <f>SUM(I662,N662,S662)</f>
        <v>0</v>
      </c>
      <c r="Y662" s="1034">
        <f>SUM(J662,O662,T662)</f>
        <v>200</v>
      </c>
      <c r="Z662" s="816">
        <f>A662</f>
        <v>1</v>
      </c>
      <c r="AA662" s="1035" t="str">
        <f>B662</f>
        <v>Than trấu</v>
      </c>
      <c r="AB662" s="829" t="str">
        <f>C662</f>
        <v>kg</v>
      </c>
      <c r="AC662" s="830">
        <f>D662</f>
        <v>2</v>
      </c>
      <c r="AD662" s="831">
        <f>E662</f>
        <v>2</v>
      </c>
      <c r="AE662" s="832">
        <f t="shared" ref="AE662:AE678" si="241">AE580+AJ580-AO580</f>
        <v>8666</v>
      </c>
      <c r="AF662" s="832">
        <f t="shared" ref="AF662:AH677" si="242">AF580+AK580-AP580</f>
        <v>0</v>
      </c>
      <c r="AG662" s="832">
        <f t="shared" si="242"/>
        <v>0</v>
      </c>
      <c r="AH662" s="832">
        <f t="shared" si="242"/>
        <v>0</v>
      </c>
      <c r="AI662" s="834">
        <f>SUM(AE662:AH662)*$E662</f>
        <v>17332</v>
      </c>
      <c r="AJ662" s="833"/>
      <c r="AK662" s="827"/>
      <c r="AL662" s="827"/>
      <c r="AM662" s="827"/>
      <c r="AN662" s="834">
        <f t="shared" ref="AN662:AN678" si="243">SUM(AJ662:AM662)*$E662</f>
        <v>0</v>
      </c>
      <c r="AO662" s="825">
        <f t="shared" ref="AO662:AS712" si="244">U662</f>
        <v>100</v>
      </c>
      <c r="AP662" s="825">
        <f t="shared" si="244"/>
        <v>0</v>
      </c>
      <c r="AQ662" s="835">
        <f t="shared" si="244"/>
        <v>0</v>
      </c>
      <c r="AR662" s="835">
        <f t="shared" si="244"/>
        <v>0</v>
      </c>
      <c r="AS662" s="836">
        <f t="shared" si="244"/>
        <v>200</v>
      </c>
      <c r="AT662" s="837">
        <f>IF(AC662&lt;&gt;0,SUM(AO662:AR662)*$AC662-SUM(AO662:AR662)*$AD662,"")</f>
        <v>0</v>
      </c>
      <c r="AU662" s="1513" t="s">
        <v>847</v>
      </c>
      <c r="AV662" s="1514"/>
      <c r="AW662" s="1514"/>
      <c r="AX662" s="1514"/>
      <c r="AY662" s="1514"/>
      <c r="AZ662" s="1515"/>
    </row>
    <row r="663" spans="1:52" ht="13.5" customHeight="1">
      <c r="A663" s="838">
        <f>IF(B663&lt;&gt;"",MAX($A661:$A662)+1,"")</f>
        <v>2</v>
      </c>
      <c r="B663" s="1036" t="s">
        <v>848</v>
      </c>
      <c r="C663" s="817" t="s">
        <v>66</v>
      </c>
      <c r="D663" s="839">
        <v>2</v>
      </c>
      <c r="E663" s="840">
        <v>2</v>
      </c>
      <c r="F663" s="828"/>
      <c r="G663" s="841"/>
      <c r="H663" s="842"/>
      <c r="I663" s="842"/>
      <c r="J663" s="824">
        <f t="shared" si="239"/>
        <v>0</v>
      </c>
      <c r="K663" s="832"/>
      <c r="L663" s="825"/>
      <c r="M663" s="827"/>
      <c r="N663" s="827"/>
      <c r="O663" s="824">
        <f>SUM(K663:N663)*$E663</f>
        <v>0</v>
      </c>
      <c r="P663" s="843"/>
      <c r="Q663" s="825"/>
      <c r="R663" s="827"/>
      <c r="S663" s="827"/>
      <c r="T663" s="846">
        <f t="shared" si="240"/>
        <v>0</v>
      </c>
      <c r="U663" s="828">
        <f t="shared" ref="U663:Y678" si="245">SUM(F663,K663,P663)</f>
        <v>0</v>
      </c>
      <c r="V663" s="825">
        <f t="shared" si="245"/>
        <v>0</v>
      </c>
      <c r="W663" s="827">
        <f t="shared" si="245"/>
        <v>0</v>
      </c>
      <c r="X663" s="827">
        <f t="shared" si="245"/>
        <v>0</v>
      </c>
      <c r="Y663" s="824">
        <f>SUM(J663,O663,T663)</f>
        <v>0</v>
      </c>
      <c r="Z663" s="838">
        <f>A663</f>
        <v>2</v>
      </c>
      <c r="AA663" s="1037" t="str">
        <f t="shared" ref="AA663:AD721" si="246">B663</f>
        <v>Củi gỗ</v>
      </c>
      <c r="AB663" s="844" t="str">
        <f t="shared" si="246"/>
        <v>kg</v>
      </c>
      <c r="AC663" s="845">
        <f t="shared" si="246"/>
        <v>2</v>
      </c>
      <c r="AD663" s="846">
        <f t="shared" si="246"/>
        <v>2</v>
      </c>
      <c r="AE663" s="832">
        <f t="shared" si="241"/>
        <v>1980</v>
      </c>
      <c r="AF663" s="832">
        <f t="shared" si="242"/>
        <v>0</v>
      </c>
      <c r="AG663" s="832">
        <f t="shared" si="242"/>
        <v>0</v>
      </c>
      <c r="AH663" s="832">
        <f t="shared" si="242"/>
        <v>0</v>
      </c>
      <c r="AI663" s="824">
        <f t="shared" ref="AI663:AI721" si="247">SUM(AE663:AH663)*$E663</f>
        <v>3960</v>
      </c>
      <c r="AJ663" s="848"/>
      <c r="AK663" s="827"/>
      <c r="AL663" s="847"/>
      <c r="AM663" s="827"/>
      <c r="AN663" s="849">
        <f t="shared" si="243"/>
        <v>0</v>
      </c>
      <c r="AO663" s="825">
        <f t="shared" si="244"/>
        <v>0</v>
      </c>
      <c r="AP663" s="825">
        <f t="shared" si="244"/>
        <v>0</v>
      </c>
      <c r="AQ663" s="825">
        <f t="shared" si="244"/>
        <v>0</v>
      </c>
      <c r="AR663" s="825">
        <f t="shared" si="244"/>
        <v>0</v>
      </c>
      <c r="AS663" s="825">
        <f t="shared" si="244"/>
        <v>0</v>
      </c>
      <c r="AT663" s="850">
        <f>IF(AC663&lt;&gt;0,SUM(AO663:AR663)*$AC663-SUM(AO663:AR663)*$AD663,"")</f>
        <v>0</v>
      </c>
      <c r="AU663" s="1516" t="s">
        <v>827</v>
      </c>
      <c r="AV663" s="1517"/>
      <c r="AW663" s="1517"/>
      <c r="AX663" s="1517"/>
      <c r="AY663" s="1517"/>
      <c r="AZ663" s="851"/>
    </row>
    <row r="664" spans="1:52" ht="13.5" customHeight="1">
      <c r="A664" s="838">
        <f t="shared" ref="A664:A707" si="248">IF(B664&lt;&gt;"",MAX($A662:$A663)+1,"")</f>
        <v>3</v>
      </c>
      <c r="B664" s="1033" t="s">
        <v>849</v>
      </c>
      <c r="C664" s="817" t="s">
        <v>66</v>
      </c>
      <c r="D664" s="818">
        <v>12.6</v>
      </c>
      <c r="E664" s="852">
        <v>12.6</v>
      </c>
      <c r="F664" s="853">
        <v>22</v>
      </c>
      <c r="G664" s="854"/>
      <c r="H664" s="855"/>
      <c r="I664" s="842"/>
      <c r="J664" s="824">
        <f t="shared" si="239"/>
        <v>277.2</v>
      </c>
      <c r="K664" s="856">
        <v>36</v>
      </c>
      <c r="L664" s="825"/>
      <c r="M664" s="826"/>
      <c r="N664" s="827"/>
      <c r="O664" s="824">
        <f>SUM(K664:N664)*$E664</f>
        <v>453.59999999999997</v>
      </c>
      <c r="P664" s="857">
        <v>31</v>
      </c>
      <c r="Q664" s="825"/>
      <c r="R664" s="826"/>
      <c r="S664" s="827"/>
      <c r="T664" s="846">
        <f t="shared" si="240"/>
        <v>390.59999999999997</v>
      </c>
      <c r="U664" s="853">
        <f t="shared" si="245"/>
        <v>89</v>
      </c>
      <c r="V664" s="825">
        <f t="shared" si="245"/>
        <v>0</v>
      </c>
      <c r="W664" s="826">
        <f t="shared" si="245"/>
        <v>0</v>
      </c>
      <c r="X664" s="827">
        <f t="shared" si="245"/>
        <v>0</v>
      </c>
      <c r="Y664" s="824">
        <f t="shared" si="245"/>
        <v>1121.3999999999999</v>
      </c>
      <c r="Z664" s="838">
        <f t="shared" ref="Z664:Z721" si="249">A664</f>
        <v>3</v>
      </c>
      <c r="AA664" s="1037" t="str">
        <f t="shared" si="246"/>
        <v>Gạo X 23</v>
      </c>
      <c r="AB664" s="844" t="str">
        <f t="shared" si="246"/>
        <v>kg</v>
      </c>
      <c r="AC664" s="845">
        <f t="shared" si="246"/>
        <v>12.6</v>
      </c>
      <c r="AD664" s="858">
        <f t="shared" si="246"/>
        <v>12.6</v>
      </c>
      <c r="AE664" s="832">
        <f t="shared" si="241"/>
        <v>3784</v>
      </c>
      <c r="AF664" s="832">
        <f t="shared" si="242"/>
        <v>0</v>
      </c>
      <c r="AG664" s="832">
        <f t="shared" si="242"/>
        <v>0</v>
      </c>
      <c r="AH664" s="832">
        <f t="shared" si="242"/>
        <v>0</v>
      </c>
      <c r="AI664" s="824">
        <f t="shared" si="247"/>
        <v>47678.400000000001</v>
      </c>
      <c r="AJ664" s="848"/>
      <c r="AK664" s="827"/>
      <c r="AL664" s="827"/>
      <c r="AM664" s="827"/>
      <c r="AN664" s="849">
        <f t="shared" si="243"/>
        <v>0</v>
      </c>
      <c r="AO664" s="825">
        <f t="shared" si="244"/>
        <v>89</v>
      </c>
      <c r="AP664" s="825">
        <f t="shared" si="244"/>
        <v>0</v>
      </c>
      <c r="AQ664" s="825">
        <f t="shared" si="244"/>
        <v>0</v>
      </c>
      <c r="AR664" s="825">
        <f t="shared" si="244"/>
        <v>0</v>
      </c>
      <c r="AS664" s="825">
        <f t="shared" si="244"/>
        <v>1121.3999999999999</v>
      </c>
      <c r="AT664" s="850">
        <f t="shared" ref="AT664:AT721" si="250">IF(AC664&lt;&gt;0,SUM(AO664:AR664)*$AC664-SUM(AO664:AR664)*$AD664,"")</f>
        <v>0</v>
      </c>
      <c r="AU664" s="859" t="s">
        <v>828</v>
      </c>
      <c r="AV664" s="1519">
        <v>78</v>
      </c>
      <c r="AW664" s="1519"/>
      <c r="AX664" s="860"/>
      <c r="AY664" s="861"/>
      <c r="AZ664" s="862" t="s">
        <v>829</v>
      </c>
    </row>
    <row r="665" spans="1:52" ht="13.5" customHeight="1">
      <c r="A665" s="838">
        <f t="shared" si="248"/>
        <v>4</v>
      </c>
      <c r="B665" s="1038" t="s">
        <v>850</v>
      </c>
      <c r="C665" s="817" t="s">
        <v>389</v>
      </c>
      <c r="D665" s="839">
        <v>10</v>
      </c>
      <c r="E665" s="819">
        <v>10</v>
      </c>
      <c r="F665" s="825"/>
      <c r="G665" s="909"/>
      <c r="H665" s="863"/>
      <c r="I665" s="842"/>
      <c r="J665" s="824">
        <f t="shared" si="239"/>
        <v>0</v>
      </c>
      <c r="K665" s="864"/>
      <c r="L665" s="825"/>
      <c r="M665" s="827"/>
      <c r="N665" s="827"/>
      <c r="O665" s="824">
        <f t="shared" ref="O665:O721" si="251">SUM(K665:N665)*$E665</f>
        <v>0</v>
      </c>
      <c r="P665" s="865"/>
      <c r="Q665" s="825"/>
      <c r="R665" s="827"/>
      <c r="S665" s="827"/>
      <c r="T665" s="846">
        <f t="shared" si="240"/>
        <v>0</v>
      </c>
      <c r="U665" s="825">
        <f t="shared" si="245"/>
        <v>0</v>
      </c>
      <c r="V665" s="825">
        <f t="shared" si="245"/>
        <v>0</v>
      </c>
      <c r="W665" s="827">
        <f t="shared" si="245"/>
        <v>0</v>
      </c>
      <c r="X665" s="827">
        <f t="shared" si="245"/>
        <v>0</v>
      </c>
      <c r="Y665" s="824">
        <f t="shared" si="245"/>
        <v>0</v>
      </c>
      <c r="Z665" s="838">
        <f t="shared" si="249"/>
        <v>4</v>
      </c>
      <c r="AA665" s="1037" t="str">
        <f t="shared" si="246"/>
        <v>Bột súp</v>
      </c>
      <c r="AB665" s="844" t="str">
        <f t="shared" si="246"/>
        <v>lít</v>
      </c>
      <c r="AC665" s="845">
        <f t="shared" si="246"/>
        <v>10</v>
      </c>
      <c r="AD665" s="858">
        <f t="shared" si="246"/>
        <v>10</v>
      </c>
      <c r="AE665" s="832">
        <f t="shared" si="241"/>
        <v>0</v>
      </c>
      <c r="AF665" s="832">
        <f t="shared" si="242"/>
        <v>0</v>
      </c>
      <c r="AG665" s="832">
        <f t="shared" si="242"/>
        <v>4</v>
      </c>
      <c r="AH665" s="832">
        <f t="shared" si="242"/>
        <v>0</v>
      </c>
      <c r="AI665" s="824">
        <f t="shared" si="247"/>
        <v>40</v>
      </c>
      <c r="AJ665" s="848"/>
      <c r="AK665" s="866"/>
      <c r="AM665" s="827"/>
      <c r="AN665" s="849">
        <f t="shared" si="243"/>
        <v>0</v>
      </c>
      <c r="AO665" s="825">
        <f t="shared" si="244"/>
        <v>0</v>
      </c>
      <c r="AP665" s="825">
        <f t="shared" si="244"/>
        <v>0</v>
      </c>
      <c r="AQ665" s="825">
        <f t="shared" si="244"/>
        <v>0</v>
      </c>
      <c r="AR665" s="825">
        <f t="shared" si="244"/>
        <v>0</v>
      </c>
      <c r="AS665" s="825">
        <f t="shared" si="244"/>
        <v>0</v>
      </c>
      <c r="AT665" s="850">
        <f t="shared" si="250"/>
        <v>0</v>
      </c>
      <c r="AU665" s="867" t="s">
        <v>830</v>
      </c>
      <c r="AV665" s="868">
        <f>F730</f>
        <v>115</v>
      </c>
      <c r="AW665" s="861" t="s">
        <v>27</v>
      </c>
      <c r="AX665" s="869">
        <f>H730</f>
        <v>14</v>
      </c>
      <c r="AY665" s="861" t="s">
        <v>28</v>
      </c>
      <c r="AZ665" s="870">
        <f>AX665*AV665</f>
        <v>1610</v>
      </c>
    </row>
    <row r="666" spans="1:52" ht="13.5" customHeight="1">
      <c r="A666" s="838">
        <f t="shared" si="248"/>
        <v>5</v>
      </c>
      <c r="B666" s="1039" t="s">
        <v>851</v>
      </c>
      <c r="C666" s="817" t="s">
        <v>389</v>
      </c>
      <c r="D666" s="839">
        <v>30</v>
      </c>
      <c r="E666" s="871">
        <v>25</v>
      </c>
      <c r="F666" s="825"/>
      <c r="G666" s="909">
        <v>2</v>
      </c>
      <c r="H666" s="863"/>
      <c r="I666" s="842"/>
      <c r="J666" s="824">
        <f t="shared" si="239"/>
        <v>50</v>
      </c>
      <c r="K666" s="864"/>
      <c r="L666" s="853">
        <v>3</v>
      </c>
      <c r="M666" s="827"/>
      <c r="N666" s="827"/>
      <c r="O666" s="824">
        <f t="shared" si="251"/>
        <v>75</v>
      </c>
      <c r="P666" s="865"/>
      <c r="Q666" s="853">
        <v>3</v>
      </c>
      <c r="R666" s="827"/>
      <c r="S666" s="827"/>
      <c r="T666" s="846">
        <f t="shared" si="240"/>
        <v>75</v>
      </c>
      <c r="U666" s="825">
        <f t="shared" si="245"/>
        <v>0</v>
      </c>
      <c r="V666" s="853">
        <f t="shared" si="245"/>
        <v>8</v>
      </c>
      <c r="W666" s="827">
        <f t="shared" si="245"/>
        <v>0</v>
      </c>
      <c r="X666" s="827">
        <f t="shared" si="245"/>
        <v>0</v>
      </c>
      <c r="Y666" s="824">
        <f t="shared" si="245"/>
        <v>200</v>
      </c>
      <c r="Z666" s="838">
        <f t="shared" si="249"/>
        <v>5</v>
      </c>
      <c r="AA666" s="1037" t="str">
        <f t="shared" si="246"/>
        <v>Nmắm thường</v>
      </c>
      <c r="AB666" s="844" t="str">
        <f t="shared" si="246"/>
        <v>lít</v>
      </c>
      <c r="AC666" s="845">
        <f t="shared" si="246"/>
        <v>30</v>
      </c>
      <c r="AD666" s="858">
        <f t="shared" si="246"/>
        <v>25</v>
      </c>
      <c r="AE666" s="832">
        <f t="shared" si="241"/>
        <v>0</v>
      </c>
      <c r="AF666" s="832">
        <f t="shared" si="242"/>
        <v>4</v>
      </c>
      <c r="AG666" s="832">
        <f t="shared" si="242"/>
        <v>0</v>
      </c>
      <c r="AH666" s="832">
        <f t="shared" si="242"/>
        <v>0</v>
      </c>
      <c r="AI666" s="824">
        <f t="shared" si="247"/>
        <v>100</v>
      </c>
      <c r="AJ666" s="848"/>
      <c r="AK666" s="873">
        <v>20</v>
      </c>
      <c r="AL666" s="827"/>
      <c r="AM666" s="827"/>
      <c r="AN666" s="849">
        <f t="shared" si="243"/>
        <v>500</v>
      </c>
      <c r="AO666" s="825">
        <f t="shared" si="244"/>
        <v>0</v>
      </c>
      <c r="AP666" s="825">
        <f t="shared" si="244"/>
        <v>8</v>
      </c>
      <c r="AQ666" s="825">
        <f t="shared" si="244"/>
        <v>0</v>
      </c>
      <c r="AR666" s="825">
        <f t="shared" si="244"/>
        <v>0</v>
      </c>
      <c r="AS666" s="825">
        <f t="shared" si="244"/>
        <v>200</v>
      </c>
      <c r="AT666" s="850">
        <f t="shared" si="250"/>
        <v>40</v>
      </c>
      <c r="AU666" s="867" t="s">
        <v>831</v>
      </c>
      <c r="AV666" s="874">
        <f>F731</f>
        <v>115</v>
      </c>
      <c r="AW666" s="861" t="s">
        <v>27</v>
      </c>
      <c r="AX666" s="869">
        <v>32</v>
      </c>
      <c r="AY666" s="861" t="s">
        <v>28</v>
      </c>
      <c r="AZ666" s="870">
        <f>AX666*AV666</f>
        <v>3680</v>
      </c>
    </row>
    <row r="667" spans="1:52" ht="13.5" customHeight="1">
      <c r="A667" s="838">
        <f t="shared" si="248"/>
        <v>6</v>
      </c>
      <c r="B667" s="1039" t="s">
        <v>496</v>
      </c>
      <c r="C667" s="817" t="s">
        <v>852</v>
      </c>
      <c r="D667" s="839">
        <v>42</v>
      </c>
      <c r="E667" s="875">
        <v>42</v>
      </c>
      <c r="F667" s="825"/>
      <c r="G667" s="854"/>
      <c r="H667" s="827">
        <v>0.3</v>
      </c>
      <c r="I667" s="842"/>
      <c r="J667" s="824">
        <f t="shared" si="239"/>
        <v>12.6</v>
      </c>
      <c r="K667" s="864"/>
      <c r="L667" s="825"/>
      <c r="M667" s="876">
        <v>0.8</v>
      </c>
      <c r="N667" s="827"/>
      <c r="O667" s="824">
        <f t="shared" si="251"/>
        <v>33.6</v>
      </c>
      <c r="P667" s="865"/>
      <c r="Q667" s="825"/>
      <c r="R667" s="877">
        <v>0.8</v>
      </c>
      <c r="S667" s="827"/>
      <c r="T667" s="846">
        <f t="shared" si="240"/>
        <v>33.6</v>
      </c>
      <c r="U667" s="825">
        <f t="shared" si="245"/>
        <v>0</v>
      </c>
      <c r="V667" s="825">
        <f t="shared" si="245"/>
        <v>0</v>
      </c>
      <c r="W667" s="827">
        <f t="shared" si="245"/>
        <v>1.9000000000000001</v>
      </c>
      <c r="X667" s="827">
        <f t="shared" si="245"/>
        <v>0</v>
      </c>
      <c r="Y667" s="824">
        <f t="shared" si="245"/>
        <v>79.800000000000011</v>
      </c>
      <c r="Z667" s="838">
        <f t="shared" si="249"/>
        <v>6</v>
      </c>
      <c r="AA667" s="1040" t="str">
        <f t="shared" si="246"/>
        <v>Mì chính VEDAN</v>
      </c>
      <c r="AB667" s="844" t="str">
        <f t="shared" si="246"/>
        <v>Kg</v>
      </c>
      <c r="AC667" s="845">
        <f t="shared" si="246"/>
        <v>42</v>
      </c>
      <c r="AD667" s="858">
        <f t="shared" si="246"/>
        <v>42</v>
      </c>
      <c r="AE667" s="832">
        <f t="shared" si="241"/>
        <v>0</v>
      </c>
      <c r="AF667" s="832">
        <f t="shared" si="242"/>
        <v>0</v>
      </c>
      <c r="AG667" s="832">
        <f t="shared" si="242"/>
        <v>4.8000000000000007</v>
      </c>
      <c r="AH667" s="832">
        <f t="shared" si="242"/>
        <v>0</v>
      </c>
      <c r="AI667" s="824">
        <f t="shared" si="247"/>
        <v>201.60000000000002</v>
      </c>
      <c r="AJ667" s="879"/>
      <c r="AK667" s="827"/>
      <c r="AL667" s="878"/>
      <c r="AM667" s="827"/>
      <c r="AN667" s="849">
        <f t="shared" si="243"/>
        <v>0</v>
      </c>
      <c r="AO667" s="825">
        <f t="shared" si="244"/>
        <v>0</v>
      </c>
      <c r="AP667" s="825">
        <f t="shared" si="244"/>
        <v>0</v>
      </c>
      <c r="AQ667" s="825">
        <f t="shared" si="244"/>
        <v>1.9000000000000001</v>
      </c>
      <c r="AR667" s="825">
        <f t="shared" si="244"/>
        <v>0</v>
      </c>
      <c r="AS667" s="825">
        <f t="shared" si="244"/>
        <v>79.800000000000011</v>
      </c>
      <c r="AT667" s="850">
        <f t="shared" si="250"/>
        <v>0</v>
      </c>
      <c r="AU667" s="880" t="s">
        <v>832</v>
      </c>
      <c r="AV667" s="874">
        <f>F732</f>
        <v>105</v>
      </c>
      <c r="AW667" s="861" t="s">
        <v>27</v>
      </c>
      <c r="AX667" s="869">
        <v>32</v>
      </c>
      <c r="AY667" s="861" t="s">
        <v>28</v>
      </c>
      <c r="AZ667" s="870">
        <f>AX667*AV667</f>
        <v>3360</v>
      </c>
    </row>
    <row r="668" spans="1:52" ht="13.5" customHeight="1">
      <c r="A668" s="838">
        <f t="shared" si="248"/>
        <v>7</v>
      </c>
      <c r="B668" s="1036" t="s">
        <v>43</v>
      </c>
      <c r="C668" s="881" t="s">
        <v>66</v>
      </c>
      <c r="D668" s="882">
        <v>3.5</v>
      </c>
      <c r="E668" s="883">
        <v>3.5</v>
      </c>
      <c r="F668" s="884"/>
      <c r="G668" s="854"/>
      <c r="H668" s="885">
        <v>1</v>
      </c>
      <c r="I668" s="842"/>
      <c r="J668" s="824">
        <f t="shared" si="239"/>
        <v>3.5</v>
      </c>
      <c r="K668" s="864"/>
      <c r="L668" s="825"/>
      <c r="M668" s="876">
        <v>1.5</v>
      </c>
      <c r="N668" s="827"/>
      <c r="O668" s="824">
        <f t="shared" si="251"/>
        <v>5.25</v>
      </c>
      <c r="P668" s="865" t="s">
        <v>883</v>
      </c>
      <c r="Q668" s="825"/>
      <c r="R668" s="877">
        <v>1.5</v>
      </c>
      <c r="S668" s="827"/>
      <c r="T668" s="846">
        <f t="shared" si="240"/>
        <v>5.25</v>
      </c>
      <c r="U668" s="825">
        <f>SUM(F668,K668,P668)</f>
        <v>0</v>
      </c>
      <c r="V668" s="825"/>
      <c r="W668" s="827">
        <f t="shared" si="245"/>
        <v>4</v>
      </c>
      <c r="X668" s="827">
        <f t="shared" si="245"/>
        <v>0</v>
      </c>
      <c r="Y668" s="824">
        <f t="shared" si="245"/>
        <v>14</v>
      </c>
      <c r="Z668" s="838">
        <f t="shared" si="249"/>
        <v>7</v>
      </c>
      <c r="AA668" s="1040" t="str">
        <f t="shared" si="246"/>
        <v>Muối trắng</v>
      </c>
      <c r="AB668" s="844" t="str">
        <f t="shared" si="246"/>
        <v>kg</v>
      </c>
      <c r="AC668" s="845">
        <f t="shared" si="246"/>
        <v>3.5</v>
      </c>
      <c r="AD668" s="858">
        <f t="shared" si="246"/>
        <v>3.5</v>
      </c>
      <c r="AE668" s="832">
        <f t="shared" si="241"/>
        <v>0</v>
      </c>
      <c r="AF668" s="832">
        <f t="shared" si="242"/>
        <v>0</v>
      </c>
      <c r="AG668" s="832">
        <f t="shared" si="242"/>
        <v>46</v>
      </c>
      <c r="AH668" s="832">
        <f t="shared" si="242"/>
        <v>0</v>
      </c>
      <c r="AI668" s="824">
        <f t="shared" si="247"/>
        <v>161</v>
      </c>
      <c r="AJ668" s="879"/>
      <c r="AK668" s="827"/>
      <c r="AL668" s="878"/>
      <c r="AM668" s="827"/>
      <c r="AN668" s="849">
        <f t="shared" si="243"/>
        <v>0</v>
      </c>
      <c r="AO668" s="825">
        <f t="shared" si="244"/>
        <v>0</v>
      </c>
      <c r="AP668" s="825">
        <f t="shared" si="244"/>
        <v>0</v>
      </c>
      <c r="AQ668" s="825">
        <f t="shared" si="244"/>
        <v>4</v>
      </c>
      <c r="AR668" s="825">
        <f t="shared" si="244"/>
        <v>0</v>
      </c>
      <c r="AS668" s="825">
        <f t="shared" si="244"/>
        <v>14</v>
      </c>
      <c r="AT668" s="850">
        <f t="shared" si="250"/>
        <v>0</v>
      </c>
      <c r="AU668" s="886" t="s">
        <v>833</v>
      </c>
      <c r="AV668" s="1519">
        <v>62</v>
      </c>
      <c r="AW668" s="1519"/>
      <c r="AX668" s="887"/>
      <c r="AY668" s="861"/>
      <c r="AZ668" s="862" t="s">
        <v>829</v>
      </c>
    </row>
    <row r="669" spans="1:52" ht="13.5" customHeight="1">
      <c r="A669" s="838">
        <f t="shared" si="248"/>
        <v>8</v>
      </c>
      <c r="B669" s="1039" t="s">
        <v>618</v>
      </c>
      <c r="C669" s="817" t="s">
        <v>66</v>
      </c>
      <c r="D669" s="839">
        <v>35</v>
      </c>
      <c r="E669" s="852">
        <v>35</v>
      </c>
      <c r="F669" s="825"/>
      <c r="G669" s="854"/>
      <c r="H669" s="827">
        <v>0.4</v>
      </c>
      <c r="I669" s="842"/>
      <c r="J669" s="824">
        <f t="shared" si="239"/>
        <v>14</v>
      </c>
      <c r="K669" s="864"/>
      <c r="L669" s="825"/>
      <c r="M669" s="876">
        <v>0.8</v>
      </c>
      <c r="N669" s="827"/>
      <c r="O669" s="824">
        <f t="shared" si="251"/>
        <v>28</v>
      </c>
      <c r="P669" s="864"/>
      <c r="Q669" s="825"/>
      <c r="R669" s="876">
        <v>0.8</v>
      </c>
      <c r="S669" s="827"/>
      <c r="T669" s="846">
        <f t="shared" si="240"/>
        <v>28</v>
      </c>
      <c r="U669" s="825">
        <f>SUM(F669,K669,P669)</f>
        <v>0</v>
      </c>
      <c r="V669" s="825">
        <f t="shared" ref="V669:Y720" si="252">SUM(G669,L669,Q669)</f>
        <v>0</v>
      </c>
      <c r="W669" s="827">
        <f t="shared" si="245"/>
        <v>2</v>
      </c>
      <c r="X669" s="827">
        <f t="shared" si="245"/>
        <v>0</v>
      </c>
      <c r="Y669" s="824">
        <f t="shared" si="245"/>
        <v>70</v>
      </c>
      <c r="Z669" s="838">
        <f t="shared" si="249"/>
        <v>8</v>
      </c>
      <c r="AA669" s="1040" t="str">
        <f t="shared" si="246"/>
        <v xml:space="preserve">Tỏi khô </v>
      </c>
      <c r="AB669" s="844" t="str">
        <f t="shared" si="246"/>
        <v>kg</v>
      </c>
      <c r="AC669" s="845">
        <f t="shared" si="246"/>
        <v>35</v>
      </c>
      <c r="AD669" s="858">
        <f t="shared" si="246"/>
        <v>35</v>
      </c>
      <c r="AE669" s="832">
        <f t="shared" si="241"/>
        <v>0</v>
      </c>
      <c r="AF669" s="832">
        <f t="shared" si="242"/>
        <v>0</v>
      </c>
      <c r="AG669" s="832">
        <f t="shared" si="242"/>
        <v>2</v>
      </c>
      <c r="AH669" s="832">
        <f t="shared" si="242"/>
        <v>0</v>
      </c>
      <c r="AI669" s="824">
        <f t="shared" si="247"/>
        <v>70</v>
      </c>
      <c r="AJ669" s="879"/>
      <c r="AK669" s="827"/>
      <c r="AL669" s="878">
        <v>5</v>
      </c>
      <c r="AM669" s="827"/>
      <c r="AN669" s="849">
        <f t="shared" si="243"/>
        <v>175</v>
      </c>
      <c r="AO669" s="825">
        <f t="shared" si="244"/>
        <v>0</v>
      </c>
      <c r="AP669" s="825">
        <f t="shared" si="244"/>
        <v>0</v>
      </c>
      <c r="AQ669" s="825">
        <f t="shared" si="244"/>
        <v>2</v>
      </c>
      <c r="AR669" s="825">
        <f t="shared" si="244"/>
        <v>0</v>
      </c>
      <c r="AS669" s="825">
        <f t="shared" si="244"/>
        <v>70</v>
      </c>
      <c r="AT669" s="850">
        <f t="shared" si="250"/>
        <v>0</v>
      </c>
      <c r="AU669" s="880" t="s">
        <v>830</v>
      </c>
      <c r="AV669" s="868">
        <f>K730</f>
        <v>13</v>
      </c>
      <c r="AW669" s="861" t="s">
        <v>27</v>
      </c>
      <c r="AX669" s="888">
        <f>M730</f>
        <v>14</v>
      </c>
      <c r="AY669" s="861" t="s">
        <v>28</v>
      </c>
      <c r="AZ669" s="870">
        <f>AX669*AV669</f>
        <v>182</v>
      </c>
    </row>
    <row r="670" spans="1:52" ht="13.5" customHeight="1">
      <c r="A670" s="838">
        <f t="shared" si="248"/>
        <v>9</v>
      </c>
      <c r="B670" s="1039" t="s">
        <v>44</v>
      </c>
      <c r="C670" s="817" t="s">
        <v>66</v>
      </c>
      <c r="D670" s="839">
        <v>20</v>
      </c>
      <c r="E670" s="852">
        <v>20</v>
      </c>
      <c r="F670" s="825"/>
      <c r="G670" s="854"/>
      <c r="H670" s="827">
        <v>0.4</v>
      </c>
      <c r="I670" s="842"/>
      <c r="J670" s="824">
        <f t="shared" si="239"/>
        <v>8</v>
      </c>
      <c r="K670" s="864"/>
      <c r="L670" s="825"/>
      <c r="M670" s="876">
        <v>0.8</v>
      </c>
      <c r="N670" s="827"/>
      <c r="O670" s="824">
        <f t="shared" si="251"/>
        <v>16</v>
      </c>
      <c r="P670" s="825"/>
      <c r="Q670" s="825" t="s">
        <v>884</v>
      </c>
      <c r="R670" s="876">
        <v>0.8</v>
      </c>
      <c r="S670" s="827"/>
      <c r="T670" s="846">
        <f t="shared" si="240"/>
        <v>16</v>
      </c>
      <c r="U670" s="825">
        <f>SUM(F670,K670,P670)</f>
        <v>0</v>
      </c>
      <c r="V670" s="825">
        <f t="shared" si="252"/>
        <v>0</v>
      </c>
      <c r="W670" s="827">
        <f t="shared" si="245"/>
        <v>2</v>
      </c>
      <c r="X670" s="827">
        <f t="shared" si="245"/>
        <v>0</v>
      </c>
      <c r="Y670" s="824">
        <f t="shared" si="245"/>
        <v>40</v>
      </c>
      <c r="Z670" s="838">
        <f t="shared" si="249"/>
        <v>9</v>
      </c>
      <c r="AA670" s="1040" t="str">
        <f t="shared" si="246"/>
        <v>Hành củ</v>
      </c>
      <c r="AB670" s="844" t="str">
        <f t="shared" si="246"/>
        <v>kg</v>
      </c>
      <c r="AC670" s="845">
        <f t="shared" si="246"/>
        <v>20</v>
      </c>
      <c r="AD670" s="858">
        <f t="shared" si="246"/>
        <v>20</v>
      </c>
      <c r="AE670" s="832">
        <f t="shared" si="241"/>
        <v>0</v>
      </c>
      <c r="AF670" s="832">
        <f t="shared" si="242"/>
        <v>0</v>
      </c>
      <c r="AG670" s="832">
        <f t="shared" si="242"/>
        <v>2</v>
      </c>
      <c r="AH670" s="832">
        <f t="shared" si="242"/>
        <v>0</v>
      </c>
      <c r="AI670" s="824">
        <f t="shared" si="247"/>
        <v>40</v>
      </c>
      <c r="AJ670" s="879"/>
      <c r="AK670" s="827"/>
      <c r="AL670" s="878">
        <v>5</v>
      </c>
      <c r="AM670" s="827"/>
      <c r="AN670" s="889">
        <f t="shared" si="243"/>
        <v>100</v>
      </c>
      <c r="AO670" s="825">
        <f t="shared" si="244"/>
        <v>0</v>
      </c>
      <c r="AP670" s="825">
        <f t="shared" si="244"/>
        <v>0</v>
      </c>
      <c r="AQ670" s="825">
        <f t="shared" si="244"/>
        <v>2</v>
      </c>
      <c r="AR670" s="825">
        <f t="shared" si="244"/>
        <v>0</v>
      </c>
      <c r="AS670" s="825">
        <f t="shared" si="244"/>
        <v>40</v>
      </c>
      <c r="AT670" s="850">
        <f t="shared" si="250"/>
        <v>0</v>
      </c>
      <c r="AU670" s="880" t="s">
        <v>831</v>
      </c>
      <c r="AV670" s="868">
        <f>K731</f>
        <v>13</v>
      </c>
      <c r="AW670" s="861" t="s">
        <v>27</v>
      </c>
      <c r="AX670" s="888">
        <v>24</v>
      </c>
      <c r="AY670" s="861" t="s">
        <v>28</v>
      </c>
      <c r="AZ670" s="870">
        <f>AX670*AV670</f>
        <v>312</v>
      </c>
    </row>
    <row r="671" spans="1:52" ht="13.5" customHeight="1">
      <c r="A671" s="838">
        <f t="shared" si="248"/>
        <v>10</v>
      </c>
      <c r="B671" s="1039" t="s">
        <v>593</v>
      </c>
      <c r="C671" s="817" t="s">
        <v>389</v>
      </c>
      <c r="D671" s="839">
        <v>22</v>
      </c>
      <c r="E671" s="852">
        <v>22</v>
      </c>
      <c r="F671" s="825"/>
      <c r="G671" s="854"/>
      <c r="H671" s="827">
        <v>1</v>
      </c>
      <c r="I671" s="842"/>
      <c r="J671" s="824">
        <f t="shared" si="239"/>
        <v>22</v>
      </c>
      <c r="K671" s="864"/>
      <c r="L671" s="825"/>
      <c r="M671" s="876">
        <v>1</v>
      </c>
      <c r="N671" s="827"/>
      <c r="O671" s="824">
        <f t="shared" si="251"/>
        <v>22</v>
      </c>
      <c r="P671" s="865"/>
      <c r="Q671" s="825"/>
      <c r="R671" s="890">
        <v>1</v>
      </c>
      <c r="S671" s="827"/>
      <c r="T671" s="846">
        <f t="shared" si="240"/>
        <v>22</v>
      </c>
      <c r="U671" s="825">
        <f>SUM(F671,K671,P671)</f>
        <v>0</v>
      </c>
      <c r="V671" s="825">
        <f t="shared" si="252"/>
        <v>0</v>
      </c>
      <c r="W671" s="827">
        <f t="shared" si="245"/>
        <v>3</v>
      </c>
      <c r="X671" s="827">
        <f t="shared" si="245"/>
        <v>0</v>
      </c>
      <c r="Y671" s="824">
        <f t="shared" si="245"/>
        <v>66</v>
      </c>
      <c r="Z671" s="838">
        <f t="shared" si="249"/>
        <v>10</v>
      </c>
      <c r="AA671" s="1040" t="str">
        <f t="shared" si="246"/>
        <v>Dầu ăn Mavela</v>
      </c>
      <c r="AB671" s="844" t="str">
        <f t="shared" si="246"/>
        <v>lít</v>
      </c>
      <c r="AC671" s="845">
        <f t="shared" si="246"/>
        <v>22</v>
      </c>
      <c r="AD671" s="858">
        <f t="shared" si="246"/>
        <v>22</v>
      </c>
      <c r="AE671" s="832">
        <f t="shared" si="241"/>
        <v>0</v>
      </c>
      <c r="AF671" s="832">
        <f t="shared" si="242"/>
        <v>0</v>
      </c>
      <c r="AG671" s="832">
        <f t="shared" si="242"/>
        <v>18</v>
      </c>
      <c r="AH671" s="832">
        <f t="shared" si="242"/>
        <v>0</v>
      </c>
      <c r="AI671" s="824">
        <f t="shared" si="247"/>
        <v>396</v>
      </c>
      <c r="AJ671" s="879"/>
      <c r="AK671" s="827"/>
      <c r="AL671" s="878"/>
      <c r="AM671" s="827"/>
      <c r="AN671" s="849">
        <f t="shared" si="243"/>
        <v>0</v>
      </c>
      <c r="AO671" s="825">
        <f t="shared" si="244"/>
        <v>0</v>
      </c>
      <c r="AP671" s="825">
        <f t="shared" si="244"/>
        <v>0</v>
      </c>
      <c r="AQ671" s="825">
        <f t="shared" si="244"/>
        <v>3</v>
      </c>
      <c r="AR671" s="825">
        <f t="shared" si="244"/>
        <v>0</v>
      </c>
      <c r="AS671" s="825">
        <f t="shared" si="244"/>
        <v>66</v>
      </c>
      <c r="AT671" s="850">
        <f t="shared" si="250"/>
        <v>0</v>
      </c>
      <c r="AU671" s="880" t="s">
        <v>832</v>
      </c>
      <c r="AV671" s="868">
        <f>K732</f>
        <v>7</v>
      </c>
      <c r="AW671" s="861" t="s">
        <v>27</v>
      </c>
      <c r="AX671" s="888">
        <v>24</v>
      </c>
      <c r="AY671" s="861" t="s">
        <v>28</v>
      </c>
      <c r="AZ671" s="870">
        <f>AX671*AV671</f>
        <v>168</v>
      </c>
    </row>
    <row r="672" spans="1:52" ht="13.5" customHeight="1">
      <c r="A672" s="838">
        <f t="shared" si="248"/>
        <v>11</v>
      </c>
      <c r="B672" s="1039" t="s">
        <v>45</v>
      </c>
      <c r="C672" s="817" t="s">
        <v>66</v>
      </c>
      <c r="D672" s="839">
        <v>130</v>
      </c>
      <c r="E672" s="852">
        <v>90</v>
      </c>
      <c r="F672" s="825" t="s">
        <v>885</v>
      </c>
      <c r="G672" s="854" t="s">
        <v>886</v>
      </c>
      <c r="H672" s="827"/>
      <c r="I672" s="842"/>
      <c r="J672" s="824">
        <f t="shared" si="239"/>
        <v>0</v>
      </c>
      <c r="K672" s="864"/>
      <c r="L672" s="825"/>
      <c r="M672" s="891">
        <v>0.1</v>
      </c>
      <c r="N672" s="827"/>
      <c r="O672" s="824">
        <f t="shared" si="251"/>
        <v>9</v>
      </c>
      <c r="P672" s="865"/>
      <c r="Q672" s="825"/>
      <c r="R672" s="877">
        <v>0.1</v>
      </c>
      <c r="S672" s="827"/>
      <c r="T672" s="846">
        <f t="shared" si="240"/>
        <v>9</v>
      </c>
      <c r="U672" s="825">
        <f t="shared" ref="U672:U678" si="253">SUM(F672,K672,P672)</f>
        <v>0</v>
      </c>
      <c r="V672" s="825">
        <f t="shared" si="252"/>
        <v>0</v>
      </c>
      <c r="W672" s="827">
        <f t="shared" si="245"/>
        <v>0.2</v>
      </c>
      <c r="X672" s="827">
        <f t="shared" si="245"/>
        <v>0</v>
      </c>
      <c r="Y672" s="824">
        <f t="shared" si="245"/>
        <v>18</v>
      </c>
      <c r="Z672" s="838">
        <f t="shared" si="249"/>
        <v>11</v>
      </c>
      <c r="AA672" s="1040" t="str">
        <f t="shared" si="246"/>
        <v>Tiêu bắc</v>
      </c>
      <c r="AB672" s="844" t="str">
        <f t="shared" si="246"/>
        <v>kg</v>
      </c>
      <c r="AC672" s="845">
        <f t="shared" si="246"/>
        <v>130</v>
      </c>
      <c r="AD672" s="858">
        <f t="shared" si="246"/>
        <v>90</v>
      </c>
      <c r="AE672" s="832">
        <f t="shared" si="241"/>
        <v>0</v>
      </c>
      <c r="AF672" s="832">
        <f t="shared" si="242"/>
        <v>0</v>
      </c>
      <c r="AG672" s="832">
        <f t="shared" si="242"/>
        <v>0.4000000000000003</v>
      </c>
      <c r="AH672" s="832">
        <f t="shared" si="242"/>
        <v>0</v>
      </c>
      <c r="AI672" s="824">
        <f t="shared" si="247"/>
        <v>36.000000000000028</v>
      </c>
      <c r="AJ672" s="879"/>
      <c r="AK672" s="827"/>
      <c r="AL672" s="878"/>
      <c r="AM672" s="827"/>
      <c r="AN672" s="849">
        <f t="shared" si="243"/>
        <v>0</v>
      </c>
      <c r="AO672" s="825">
        <f t="shared" si="244"/>
        <v>0</v>
      </c>
      <c r="AP672" s="825">
        <f t="shared" si="244"/>
        <v>0</v>
      </c>
      <c r="AQ672" s="825">
        <f t="shared" si="244"/>
        <v>0.2</v>
      </c>
      <c r="AR672" s="825">
        <f t="shared" si="244"/>
        <v>0</v>
      </c>
      <c r="AS672" s="825">
        <f t="shared" si="244"/>
        <v>18</v>
      </c>
      <c r="AT672" s="850">
        <f t="shared" si="250"/>
        <v>8</v>
      </c>
      <c r="AU672" s="1521" t="str">
        <f>B733</f>
        <v xml:space="preserve">  + Ăn thêm</v>
      </c>
      <c r="AV672" s="1522"/>
      <c r="AW672" s="1522"/>
      <c r="AX672" s="1522"/>
      <c r="AY672" s="1522"/>
      <c r="AZ672" s="892">
        <f>J733</f>
        <v>0</v>
      </c>
    </row>
    <row r="673" spans="1:52" ht="13.5" customHeight="1">
      <c r="A673" s="838">
        <f t="shared" si="248"/>
        <v>12</v>
      </c>
      <c r="B673" s="1039" t="s">
        <v>46</v>
      </c>
      <c r="C673" s="817" t="s">
        <v>66</v>
      </c>
      <c r="D673" s="839">
        <v>35</v>
      </c>
      <c r="E673" s="852">
        <v>35</v>
      </c>
      <c r="F673" s="825"/>
      <c r="G673" s="854"/>
      <c r="H673" s="827">
        <v>0.1</v>
      </c>
      <c r="I673" s="842"/>
      <c r="J673" s="824">
        <f t="shared" si="239"/>
        <v>3.5</v>
      </c>
      <c r="K673" s="864"/>
      <c r="L673" s="825"/>
      <c r="M673" s="891">
        <v>0.2</v>
      </c>
      <c r="N673" s="827"/>
      <c r="O673" s="824">
        <f t="shared" si="251"/>
        <v>7</v>
      </c>
      <c r="P673" s="865"/>
      <c r="Q673" s="825"/>
      <c r="R673" s="877">
        <v>0.2</v>
      </c>
      <c r="S673" s="827"/>
      <c r="T673" s="846">
        <f t="shared" si="240"/>
        <v>7</v>
      </c>
      <c r="U673" s="825">
        <f t="shared" si="253"/>
        <v>0</v>
      </c>
      <c r="V673" s="825">
        <f t="shared" si="252"/>
        <v>0</v>
      </c>
      <c r="W673" s="827">
        <f t="shared" si="245"/>
        <v>0.5</v>
      </c>
      <c r="X673" s="827">
        <f t="shared" si="245"/>
        <v>0</v>
      </c>
      <c r="Y673" s="824">
        <f t="shared" si="245"/>
        <v>17.5</v>
      </c>
      <c r="Z673" s="838">
        <f t="shared" si="249"/>
        <v>12</v>
      </c>
      <c r="AA673" s="1040" t="str">
        <f t="shared" si="246"/>
        <v>Kẹo đắng</v>
      </c>
      <c r="AB673" s="844" t="str">
        <f t="shared" si="246"/>
        <v>kg</v>
      </c>
      <c r="AC673" s="845">
        <f t="shared" si="246"/>
        <v>35</v>
      </c>
      <c r="AD673" s="858">
        <f t="shared" si="246"/>
        <v>35</v>
      </c>
      <c r="AE673" s="832">
        <f t="shared" si="241"/>
        <v>0</v>
      </c>
      <c r="AF673" s="832">
        <f t="shared" si="242"/>
        <v>0</v>
      </c>
      <c r="AG673" s="832">
        <f t="shared" si="242"/>
        <v>1</v>
      </c>
      <c r="AH673" s="832">
        <f t="shared" si="242"/>
        <v>0</v>
      </c>
      <c r="AI673" s="824">
        <f t="shared" si="247"/>
        <v>35</v>
      </c>
      <c r="AJ673" s="879"/>
      <c r="AK673" s="827"/>
      <c r="AL673" s="878">
        <v>5</v>
      </c>
      <c r="AM673" s="827"/>
      <c r="AN673" s="849">
        <f t="shared" si="243"/>
        <v>175</v>
      </c>
      <c r="AO673" s="825">
        <f t="shared" si="244"/>
        <v>0</v>
      </c>
      <c r="AP673" s="825">
        <f t="shared" si="244"/>
        <v>0</v>
      </c>
      <c r="AQ673" s="825">
        <f t="shared" si="244"/>
        <v>0.5</v>
      </c>
      <c r="AR673" s="825">
        <f t="shared" si="244"/>
        <v>0</v>
      </c>
      <c r="AS673" s="825">
        <f t="shared" si="244"/>
        <v>17.5</v>
      </c>
      <c r="AT673" s="850">
        <f t="shared" si="250"/>
        <v>0</v>
      </c>
      <c r="AU673" s="1521" t="str">
        <f>B734</f>
        <v xml:space="preserve"> + ăn thêm </v>
      </c>
      <c r="AV673" s="1522"/>
      <c r="AW673" s="1522"/>
      <c r="AX673" s="1522"/>
      <c r="AY673" s="1522"/>
      <c r="AZ673" s="870">
        <f>J734</f>
        <v>0</v>
      </c>
    </row>
    <row r="674" spans="1:52" ht="13.5" customHeight="1">
      <c r="A674" s="838">
        <f t="shared" si="248"/>
        <v>13</v>
      </c>
      <c r="B674" s="1039" t="s">
        <v>47</v>
      </c>
      <c r="C674" s="817" t="s">
        <v>66</v>
      </c>
      <c r="D674" s="839">
        <v>17</v>
      </c>
      <c r="E674" s="852">
        <v>17</v>
      </c>
      <c r="F674" s="825"/>
      <c r="G674" s="854"/>
      <c r="H674" s="827"/>
      <c r="I674" s="842"/>
      <c r="J674" s="824">
        <f t="shared" si="239"/>
        <v>0</v>
      </c>
      <c r="K674" s="864"/>
      <c r="L674" s="825"/>
      <c r="M674" s="891"/>
      <c r="N674" s="827"/>
      <c r="O674" s="824">
        <f t="shared" si="251"/>
        <v>0</v>
      </c>
      <c r="P674" s="865"/>
      <c r="Q674" s="825"/>
      <c r="R674" s="877"/>
      <c r="S674" s="827"/>
      <c r="T674" s="846">
        <f t="shared" si="240"/>
        <v>0</v>
      </c>
      <c r="U674" s="825">
        <f t="shared" si="253"/>
        <v>0</v>
      </c>
      <c r="V674" s="825">
        <f t="shared" si="252"/>
        <v>0</v>
      </c>
      <c r="W674" s="827">
        <f t="shared" si="245"/>
        <v>0</v>
      </c>
      <c r="X674" s="827">
        <f t="shared" si="245"/>
        <v>0</v>
      </c>
      <c r="Y674" s="824">
        <f t="shared" si="245"/>
        <v>0</v>
      </c>
      <c r="Z674" s="838">
        <f t="shared" si="249"/>
        <v>13</v>
      </c>
      <c r="AA674" s="1040" t="str">
        <f t="shared" si="246"/>
        <v>Đường trắng</v>
      </c>
      <c r="AB674" s="844" t="str">
        <f t="shared" si="246"/>
        <v>kg</v>
      </c>
      <c r="AC674" s="845">
        <f t="shared" si="246"/>
        <v>17</v>
      </c>
      <c r="AD674" s="858">
        <f t="shared" si="246"/>
        <v>17</v>
      </c>
      <c r="AE674" s="832">
        <f t="shared" si="241"/>
        <v>0</v>
      </c>
      <c r="AF674" s="832">
        <f t="shared" si="242"/>
        <v>0</v>
      </c>
      <c r="AG674" s="832">
        <f t="shared" si="242"/>
        <v>1</v>
      </c>
      <c r="AH674" s="832">
        <f t="shared" si="242"/>
        <v>0</v>
      </c>
      <c r="AI674" s="824">
        <f t="shared" si="247"/>
        <v>17</v>
      </c>
      <c r="AJ674" s="879"/>
      <c r="AK674" s="827"/>
      <c r="AL674" s="878"/>
      <c r="AM674" s="827"/>
      <c r="AN674" s="849">
        <f t="shared" si="243"/>
        <v>0</v>
      </c>
      <c r="AO674" s="825">
        <f t="shared" si="244"/>
        <v>0</v>
      </c>
      <c r="AP674" s="825">
        <f t="shared" si="244"/>
        <v>0</v>
      </c>
      <c r="AQ674" s="825">
        <f t="shared" si="244"/>
        <v>0</v>
      </c>
      <c r="AR674" s="825">
        <f t="shared" si="244"/>
        <v>0</v>
      </c>
      <c r="AS674" s="825">
        <f t="shared" si="244"/>
        <v>0</v>
      </c>
      <c r="AT674" s="850">
        <f t="shared" si="250"/>
        <v>0</v>
      </c>
      <c r="AU674" s="893" t="s">
        <v>834</v>
      </c>
      <c r="AV674" s="894"/>
      <c r="AW674" s="894"/>
      <c r="AX674" s="894"/>
      <c r="AY674" s="894"/>
      <c r="AZ674" s="870">
        <f>SUM(AZ664:AZ673)</f>
        <v>9312</v>
      </c>
    </row>
    <row r="675" spans="1:52" ht="13.5" customHeight="1">
      <c r="A675" s="838">
        <f t="shared" si="248"/>
        <v>14</v>
      </c>
      <c r="B675" s="1039" t="s">
        <v>48</v>
      </c>
      <c r="C675" s="817" t="s">
        <v>389</v>
      </c>
      <c r="D675" s="839">
        <v>23</v>
      </c>
      <c r="E675" s="852">
        <v>23</v>
      </c>
      <c r="F675" s="825"/>
      <c r="G675" s="854"/>
      <c r="H675" s="827">
        <v>0.5</v>
      </c>
      <c r="I675" s="842"/>
      <c r="J675" s="824">
        <f t="shared" si="239"/>
        <v>11.5</v>
      </c>
      <c r="K675" s="825"/>
      <c r="L675" s="825"/>
      <c r="M675" s="827">
        <v>1</v>
      </c>
      <c r="N675" s="827"/>
      <c r="O675" s="824">
        <f t="shared" si="251"/>
        <v>23</v>
      </c>
      <c r="P675" s="865"/>
      <c r="Q675" s="825"/>
      <c r="R675" s="877">
        <v>1</v>
      </c>
      <c r="S675" s="827"/>
      <c r="T675" s="846">
        <f t="shared" si="240"/>
        <v>23</v>
      </c>
      <c r="U675" s="825">
        <f t="shared" si="253"/>
        <v>0</v>
      </c>
      <c r="V675" s="825">
        <f t="shared" si="252"/>
        <v>0</v>
      </c>
      <c r="W675" s="827">
        <f t="shared" si="245"/>
        <v>2.5</v>
      </c>
      <c r="X675" s="827">
        <f t="shared" si="245"/>
        <v>0</v>
      </c>
      <c r="Y675" s="824">
        <f t="shared" si="245"/>
        <v>57.5</v>
      </c>
      <c r="Z675" s="838">
        <f t="shared" si="249"/>
        <v>14</v>
      </c>
      <c r="AA675" s="1040" t="str">
        <f t="shared" si="246"/>
        <v>Mật mía</v>
      </c>
      <c r="AB675" s="844" t="str">
        <f t="shared" si="246"/>
        <v>lít</v>
      </c>
      <c r="AC675" s="845">
        <f t="shared" si="246"/>
        <v>23</v>
      </c>
      <c r="AD675" s="858">
        <f t="shared" si="246"/>
        <v>23</v>
      </c>
      <c r="AE675" s="832">
        <f t="shared" si="241"/>
        <v>0</v>
      </c>
      <c r="AF675" s="832">
        <f t="shared" si="242"/>
        <v>0</v>
      </c>
      <c r="AG675" s="832">
        <f t="shared" si="242"/>
        <v>0</v>
      </c>
      <c r="AH675" s="832">
        <f t="shared" si="242"/>
        <v>0</v>
      </c>
      <c r="AI675" s="824">
        <f t="shared" si="247"/>
        <v>0</v>
      </c>
      <c r="AJ675" s="879"/>
      <c r="AK675" s="827"/>
      <c r="AL675" s="878">
        <v>10</v>
      </c>
      <c r="AM675" s="827"/>
      <c r="AN675" s="849">
        <f t="shared" si="243"/>
        <v>230</v>
      </c>
      <c r="AO675" s="825">
        <f t="shared" si="244"/>
        <v>0</v>
      </c>
      <c r="AP675" s="825">
        <f t="shared" si="244"/>
        <v>0</v>
      </c>
      <c r="AQ675" s="825">
        <f t="shared" si="244"/>
        <v>2.5</v>
      </c>
      <c r="AR675" s="825">
        <f t="shared" si="244"/>
        <v>0</v>
      </c>
      <c r="AS675" s="825">
        <f t="shared" si="244"/>
        <v>57.5</v>
      </c>
      <c r="AT675" s="850">
        <f t="shared" si="250"/>
        <v>0</v>
      </c>
      <c r="AU675" s="1255" t="s">
        <v>835</v>
      </c>
      <c r="AV675" s="1256"/>
      <c r="AW675" s="1256"/>
      <c r="AX675" s="1256"/>
      <c r="AY675" s="1256"/>
      <c r="AZ675" s="870">
        <f>Q733</f>
        <v>2265.4999999999982</v>
      </c>
    </row>
    <row r="676" spans="1:52" ht="13.5" customHeight="1">
      <c r="A676" s="838">
        <f t="shared" si="248"/>
        <v>15</v>
      </c>
      <c r="B676" s="1039" t="s">
        <v>514</v>
      </c>
      <c r="C676" s="817" t="s">
        <v>66</v>
      </c>
      <c r="D676" s="839">
        <v>80</v>
      </c>
      <c r="E676" s="852">
        <v>80</v>
      </c>
      <c r="F676" s="825"/>
      <c r="G676" s="854"/>
      <c r="H676" s="827">
        <v>0.2</v>
      </c>
      <c r="I676" s="842"/>
      <c r="J676" s="824">
        <f t="shared" si="239"/>
        <v>16</v>
      </c>
      <c r="K676" s="825"/>
      <c r="L676" s="825"/>
      <c r="M676" s="827">
        <v>0.3</v>
      </c>
      <c r="N676" s="827"/>
      <c r="O676" s="824">
        <f t="shared" si="251"/>
        <v>24</v>
      </c>
      <c r="P676" s="865"/>
      <c r="Q676" s="825"/>
      <c r="R676" s="877">
        <v>0.3</v>
      </c>
      <c r="S676" s="827"/>
      <c r="T676" s="846">
        <f t="shared" si="240"/>
        <v>24</v>
      </c>
      <c r="U676" s="825">
        <f t="shared" si="253"/>
        <v>0</v>
      </c>
      <c r="V676" s="825">
        <f t="shared" si="252"/>
        <v>0</v>
      </c>
      <c r="W676" s="827">
        <f t="shared" si="245"/>
        <v>0.8</v>
      </c>
      <c r="X676" s="827">
        <f t="shared" si="245"/>
        <v>0</v>
      </c>
      <c r="Y676" s="824">
        <f t="shared" si="245"/>
        <v>64</v>
      </c>
      <c r="Z676" s="838">
        <f t="shared" si="249"/>
        <v>15</v>
      </c>
      <c r="AA676" s="1040" t="str">
        <f t="shared" si="246"/>
        <v>Ót bột</v>
      </c>
      <c r="AB676" s="844" t="str">
        <f t="shared" si="246"/>
        <v>kg</v>
      </c>
      <c r="AC676" s="845">
        <f t="shared" si="246"/>
        <v>80</v>
      </c>
      <c r="AD676" s="858">
        <f t="shared" si="246"/>
        <v>80</v>
      </c>
      <c r="AE676" s="832">
        <f t="shared" si="241"/>
        <v>0</v>
      </c>
      <c r="AF676" s="832">
        <f t="shared" si="242"/>
        <v>0</v>
      </c>
      <c r="AG676" s="832">
        <f t="shared" si="242"/>
        <v>0.60000000000000098</v>
      </c>
      <c r="AH676" s="832">
        <f t="shared" si="242"/>
        <v>0</v>
      </c>
      <c r="AI676" s="824">
        <f t="shared" si="247"/>
        <v>48.000000000000078</v>
      </c>
      <c r="AJ676" s="879"/>
      <c r="AK676" s="827"/>
      <c r="AL676" s="878">
        <v>3</v>
      </c>
      <c r="AM676" s="827"/>
      <c r="AN676" s="849">
        <f t="shared" si="243"/>
        <v>240</v>
      </c>
      <c r="AO676" s="825">
        <f t="shared" si="244"/>
        <v>0</v>
      </c>
      <c r="AP676" s="825">
        <f t="shared" si="244"/>
        <v>0</v>
      </c>
      <c r="AQ676" s="825">
        <f t="shared" si="244"/>
        <v>0.8</v>
      </c>
      <c r="AR676" s="825">
        <f t="shared" si="244"/>
        <v>0</v>
      </c>
      <c r="AS676" s="825">
        <f t="shared" si="244"/>
        <v>64</v>
      </c>
      <c r="AT676" s="850">
        <f t="shared" si="250"/>
        <v>0</v>
      </c>
      <c r="AU676" s="1255" t="s">
        <v>836</v>
      </c>
      <c r="AV676" s="1256"/>
      <c r="AW676" s="1256"/>
      <c r="AX676" s="1256"/>
      <c r="AY676" s="1256"/>
      <c r="AZ676" s="870"/>
    </row>
    <row r="677" spans="1:52" ht="13.5" customHeight="1">
      <c r="A677" s="838">
        <f t="shared" si="248"/>
        <v>16</v>
      </c>
      <c r="B677" s="1039" t="s">
        <v>49</v>
      </c>
      <c r="C677" s="817" t="s">
        <v>66</v>
      </c>
      <c r="D677" s="839">
        <v>40</v>
      </c>
      <c r="E677" s="852">
        <v>40</v>
      </c>
      <c r="F677" s="825"/>
      <c r="G677" s="854"/>
      <c r="H677" s="827">
        <v>0.2</v>
      </c>
      <c r="I677" s="842"/>
      <c r="J677" s="824">
        <f t="shared" si="239"/>
        <v>8</v>
      </c>
      <c r="K677" s="825"/>
      <c r="L677" s="825"/>
      <c r="M677" s="827">
        <v>0.3</v>
      </c>
      <c r="N677" s="827"/>
      <c r="O677" s="824">
        <f t="shared" si="251"/>
        <v>12</v>
      </c>
      <c r="P677" s="865"/>
      <c r="Q677" s="825"/>
      <c r="R677" s="877">
        <v>0.3</v>
      </c>
      <c r="S677" s="827"/>
      <c r="T677" s="846">
        <f t="shared" si="240"/>
        <v>12</v>
      </c>
      <c r="U677" s="825">
        <f t="shared" si="253"/>
        <v>0</v>
      </c>
      <c r="V677" s="825">
        <f t="shared" si="252"/>
        <v>0</v>
      </c>
      <c r="W677" s="827">
        <f t="shared" si="245"/>
        <v>0.8</v>
      </c>
      <c r="X677" s="827">
        <f t="shared" si="245"/>
        <v>0</v>
      </c>
      <c r="Y677" s="1041">
        <f t="shared" si="245"/>
        <v>32</v>
      </c>
      <c r="Z677" s="838">
        <f t="shared" si="249"/>
        <v>16</v>
      </c>
      <c r="AA677" s="1040" t="str">
        <f t="shared" si="246"/>
        <v>Bột nghệ</v>
      </c>
      <c r="AB677" s="844" t="str">
        <f t="shared" si="246"/>
        <v>kg</v>
      </c>
      <c r="AC677" s="845">
        <f t="shared" si="246"/>
        <v>40</v>
      </c>
      <c r="AD677" s="858">
        <f t="shared" si="246"/>
        <v>40</v>
      </c>
      <c r="AE677" s="832">
        <f t="shared" si="241"/>
        <v>0</v>
      </c>
      <c r="AF677" s="832">
        <f t="shared" si="242"/>
        <v>0</v>
      </c>
      <c r="AG677" s="832">
        <f t="shared" si="242"/>
        <v>23.599999999999998</v>
      </c>
      <c r="AH677" s="832">
        <f t="shared" si="242"/>
        <v>0</v>
      </c>
      <c r="AI677" s="824">
        <f t="shared" si="247"/>
        <v>943.99999999999989</v>
      </c>
      <c r="AJ677" s="879"/>
      <c r="AK677" s="827"/>
      <c r="AL677" s="878"/>
      <c r="AM677" s="827"/>
      <c r="AN677" s="849">
        <f t="shared" si="243"/>
        <v>0</v>
      </c>
      <c r="AO677" s="825">
        <f t="shared" si="244"/>
        <v>0</v>
      </c>
      <c r="AP677" s="825">
        <f t="shared" si="244"/>
        <v>0</v>
      </c>
      <c r="AQ677" s="825">
        <f t="shared" si="244"/>
        <v>0.8</v>
      </c>
      <c r="AR677" s="825">
        <f t="shared" si="244"/>
        <v>0</v>
      </c>
      <c r="AS677" s="825">
        <f t="shared" si="244"/>
        <v>32</v>
      </c>
      <c r="AT677" s="850">
        <f t="shared" si="250"/>
        <v>0</v>
      </c>
      <c r="AU677" s="1255" t="s">
        <v>799</v>
      </c>
      <c r="AV677" s="1256"/>
      <c r="AW677" s="1256"/>
      <c r="AX677" s="1256"/>
      <c r="AY677" s="1256"/>
      <c r="AZ677" s="870"/>
    </row>
    <row r="678" spans="1:52" ht="13.5" customHeight="1">
      <c r="A678" s="838">
        <f t="shared" si="248"/>
        <v>17</v>
      </c>
      <c r="B678" s="920" t="s">
        <v>373</v>
      </c>
      <c r="C678" s="817" t="s">
        <v>66</v>
      </c>
      <c r="D678" s="839">
        <v>43</v>
      </c>
      <c r="E678" s="852">
        <v>43</v>
      </c>
      <c r="F678" s="825"/>
      <c r="G678" s="854"/>
      <c r="H678" s="827">
        <v>4</v>
      </c>
      <c r="I678" s="842"/>
      <c r="J678" s="824">
        <f t="shared" si="239"/>
        <v>172</v>
      </c>
      <c r="K678" s="825"/>
      <c r="L678" s="825"/>
      <c r="M678" s="827">
        <v>1</v>
      </c>
      <c r="N678" s="827"/>
      <c r="O678" s="824">
        <f t="shared" si="251"/>
        <v>43</v>
      </c>
      <c r="P678" s="865"/>
      <c r="Q678" s="825"/>
      <c r="R678" s="877">
        <v>1</v>
      </c>
      <c r="S678" s="827"/>
      <c r="T678" s="846">
        <f t="shared" si="240"/>
        <v>43</v>
      </c>
      <c r="U678" s="825">
        <f t="shared" si="253"/>
        <v>0</v>
      </c>
      <c r="V678" s="825">
        <f t="shared" si="252"/>
        <v>0</v>
      </c>
      <c r="W678" s="827">
        <f t="shared" si="245"/>
        <v>6</v>
      </c>
      <c r="X678" s="827">
        <f t="shared" si="245"/>
        <v>0</v>
      </c>
      <c r="Y678" s="824">
        <f t="shared" si="245"/>
        <v>258</v>
      </c>
      <c r="Z678" s="838">
        <f t="shared" si="249"/>
        <v>17</v>
      </c>
      <c r="AA678" s="1037" t="str">
        <f t="shared" si="246"/>
        <v>Vừng lạc</v>
      </c>
      <c r="AB678" s="844" t="str">
        <f t="shared" si="246"/>
        <v>kg</v>
      </c>
      <c r="AC678" s="845">
        <f t="shared" si="246"/>
        <v>43</v>
      </c>
      <c r="AD678" s="858">
        <f t="shared" si="246"/>
        <v>43</v>
      </c>
      <c r="AE678" s="832">
        <f t="shared" si="241"/>
        <v>0</v>
      </c>
      <c r="AF678" s="832">
        <f>AF596+AK596-AP596</f>
        <v>0</v>
      </c>
      <c r="AG678" s="832">
        <f>AG596+AL596-AQ596</f>
        <v>6.3000000000000007</v>
      </c>
      <c r="AH678" s="832">
        <f>AH596+AM596-AR596</f>
        <v>0</v>
      </c>
      <c r="AI678" s="824">
        <f t="shared" si="247"/>
        <v>270.90000000000003</v>
      </c>
      <c r="AJ678" s="879">
        <f>U678</f>
        <v>0</v>
      </c>
      <c r="AK678" s="879">
        <f>V678</f>
        <v>0</v>
      </c>
      <c r="AL678" s="1051">
        <v>20</v>
      </c>
      <c r="AM678" s="879">
        <f>X678</f>
        <v>0</v>
      </c>
      <c r="AN678" s="849">
        <f t="shared" si="243"/>
        <v>860</v>
      </c>
      <c r="AO678" s="825">
        <f t="shared" si="244"/>
        <v>0</v>
      </c>
      <c r="AP678" s="825">
        <f t="shared" si="244"/>
        <v>0</v>
      </c>
      <c r="AQ678" s="825">
        <f t="shared" si="244"/>
        <v>6</v>
      </c>
      <c r="AR678" s="825">
        <f t="shared" si="244"/>
        <v>0</v>
      </c>
      <c r="AS678" s="825">
        <f t="shared" si="244"/>
        <v>258</v>
      </c>
      <c r="AT678" s="850">
        <f t="shared" si="250"/>
        <v>0</v>
      </c>
      <c r="AU678" s="1255" t="s">
        <v>800</v>
      </c>
      <c r="AV678" s="1256"/>
      <c r="AW678" s="1256"/>
      <c r="AX678" s="1256"/>
      <c r="AY678" s="1256"/>
      <c r="AZ678" s="870"/>
    </row>
    <row r="679" spans="1:52" ht="13.5" customHeight="1">
      <c r="A679" s="838">
        <f t="shared" si="248"/>
        <v>18</v>
      </c>
      <c r="B679" s="931" t="s">
        <v>853</v>
      </c>
      <c r="C679" s="817" t="s">
        <v>66</v>
      </c>
      <c r="D679" s="839">
        <v>30</v>
      </c>
      <c r="E679" s="852">
        <v>6</v>
      </c>
      <c r="F679" s="825"/>
      <c r="G679" s="854"/>
      <c r="H679" s="827">
        <v>0.5</v>
      </c>
      <c r="I679" s="842"/>
      <c r="J679" s="824">
        <f t="shared" si="239"/>
        <v>3</v>
      </c>
      <c r="K679" s="825"/>
      <c r="L679" s="825"/>
      <c r="M679" s="827">
        <v>1</v>
      </c>
      <c r="N679" s="827"/>
      <c r="O679" s="824">
        <f t="shared" si="251"/>
        <v>6</v>
      </c>
      <c r="P679" s="865"/>
      <c r="Q679" s="825"/>
      <c r="R679" s="877">
        <v>1</v>
      </c>
      <c r="S679" s="827"/>
      <c r="T679" s="846">
        <f t="shared" si="240"/>
        <v>6</v>
      </c>
      <c r="U679" s="825"/>
      <c r="V679" s="825">
        <f t="shared" si="252"/>
        <v>0</v>
      </c>
      <c r="W679" s="827">
        <f t="shared" si="252"/>
        <v>2.5</v>
      </c>
      <c r="X679" s="827">
        <f t="shared" si="252"/>
        <v>0</v>
      </c>
      <c r="Y679" s="824">
        <f t="shared" si="252"/>
        <v>15</v>
      </c>
      <c r="Z679" s="838">
        <f t="shared" si="249"/>
        <v>18</v>
      </c>
      <c r="AA679" s="1037" t="str">
        <f t="shared" si="246"/>
        <v>Tăm bao tay</v>
      </c>
      <c r="AB679" s="844" t="str">
        <f t="shared" si="246"/>
        <v>kg</v>
      </c>
      <c r="AC679" s="845">
        <f t="shared" si="246"/>
        <v>30</v>
      </c>
      <c r="AD679" s="858">
        <f t="shared" si="246"/>
        <v>6</v>
      </c>
      <c r="AE679" s="832">
        <f t="shared" ref="AE679:AH694" si="254">AE597+AJ597-AO597</f>
        <v>0</v>
      </c>
      <c r="AF679" s="832">
        <f t="shared" si="254"/>
        <v>0</v>
      </c>
      <c r="AG679" s="832">
        <f t="shared" si="254"/>
        <v>19.5</v>
      </c>
      <c r="AH679" s="832">
        <f t="shared" si="254"/>
        <v>0</v>
      </c>
      <c r="AI679" s="824">
        <f t="shared" si="247"/>
        <v>117</v>
      </c>
      <c r="AJ679" s="879">
        <f t="shared" ref="AJ679:AL721" si="255">U679</f>
        <v>0</v>
      </c>
      <c r="AK679" s="879">
        <f t="shared" si="255"/>
        <v>0</v>
      </c>
      <c r="AL679" s="1051"/>
      <c r="AM679" s="879">
        <f t="shared" ref="AM679:AM721" si="256">X679</f>
        <v>0</v>
      </c>
      <c r="AN679" s="849">
        <f t="shared" ref="AN679:AN721" si="257">SUM(AJ679:AM679)*$E679</f>
        <v>0</v>
      </c>
      <c r="AO679" s="825">
        <f t="shared" si="244"/>
        <v>0</v>
      </c>
      <c r="AP679" s="825">
        <f t="shared" si="244"/>
        <v>0</v>
      </c>
      <c r="AQ679" s="825">
        <f t="shared" si="244"/>
        <v>2.5</v>
      </c>
      <c r="AR679" s="825">
        <f t="shared" si="244"/>
        <v>0</v>
      </c>
      <c r="AS679" s="825">
        <f t="shared" si="244"/>
        <v>15</v>
      </c>
      <c r="AT679" s="850">
        <f t="shared" si="250"/>
        <v>60</v>
      </c>
      <c r="AU679" s="1255" t="s">
        <v>801</v>
      </c>
      <c r="AV679" s="1256"/>
      <c r="AW679" s="1256"/>
      <c r="AX679" s="1256"/>
      <c r="AY679" s="1256"/>
      <c r="AZ679" s="870"/>
    </row>
    <row r="680" spans="1:52" ht="13.5" customHeight="1">
      <c r="A680" s="838">
        <f t="shared" si="248"/>
        <v>19</v>
      </c>
      <c r="B680" s="931" t="s">
        <v>176</v>
      </c>
      <c r="C680" s="896" t="s">
        <v>389</v>
      </c>
      <c r="D680" s="897">
        <v>9</v>
      </c>
      <c r="E680" s="898">
        <v>9</v>
      </c>
      <c r="F680" s="825"/>
      <c r="G680" s="909"/>
      <c r="H680" s="827">
        <v>0.5</v>
      </c>
      <c r="I680" s="842"/>
      <c r="J680" s="824">
        <f t="shared" si="239"/>
        <v>4.5</v>
      </c>
      <c r="K680" s="825" t="s">
        <v>887</v>
      </c>
      <c r="L680" s="825"/>
      <c r="M680" s="827">
        <v>1</v>
      </c>
      <c r="N680" s="827"/>
      <c r="O680" s="824">
        <f t="shared" si="251"/>
        <v>9</v>
      </c>
      <c r="P680" s="865"/>
      <c r="Q680" s="853"/>
      <c r="R680" s="877">
        <v>1</v>
      </c>
      <c r="S680" s="827"/>
      <c r="T680" s="846">
        <f t="shared" si="240"/>
        <v>9</v>
      </c>
      <c r="U680" s="825">
        <f>SUM(F680,K680,P680)</f>
        <v>0</v>
      </c>
      <c r="V680" s="825">
        <f t="shared" si="252"/>
        <v>0</v>
      </c>
      <c r="W680" s="827">
        <f t="shared" si="252"/>
        <v>2.5</v>
      </c>
      <c r="X680" s="827">
        <f t="shared" si="252"/>
        <v>0</v>
      </c>
      <c r="Y680" s="824">
        <f t="shared" si="252"/>
        <v>22.5</v>
      </c>
      <c r="Z680" s="838">
        <f t="shared" si="249"/>
        <v>19</v>
      </c>
      <c r="AA680" s="1037" t="str">
        <f t="shared" si="246"/>
        <v>Dấm chua</v>
      </c>
      <c r="AB680" s="844" t="str">
        <f t="shared" si="246"/>
        <v>lít</v>
      </c>
      <c r="AC680" s="845">
        <f t="shared" si="246"/>
        <v>9</v>
      </c>
      <c r="AD680" s="858">
        <f t="shared" si="246"/>
        <v>9</v>
      </c>
      <c r="AE680" s="832">
        <f t="shared" si="254"/>
        <v>0</v>
      </c>
      <c r="AF680" s="832">
        <f t="shared" si="254"/>
        <v>0</v>
      </c>
      <c r="AG680" s="832">
        <f t="shared" si="254"/>
        <v>10.5</v>
      </c>
      <c r="AH680" s="832">
        <f t="shared" si="254"/>
        <v>0</v>
      </c>
      <c r="AI680" s="824">
        <f t="shared" si="247"/>
        <v>94.5</v>
      </c>
      <c r="AJ680" s="879">
        <f t="shared" si="255"/>
        <v>0</v>
      </c>
      <c r="AK680" s="879">
        <f t="shared" si="255"/>
        <v>0</v>
      </c>
      <c r="AL680" s="1051"/>
      <c r="AM680" s="879">
        <f t="shared" si="256"/>
        <v>0</v>
      </c>
      <c r="AN680" s="849">
        <f t="shared" si="257"/>
        <v>0</v>
      </c>
      <c r="AO680" s="825">
        <f t="shared" si="244"/>
        <v>0</v>
      </c>
      <c r="AP680" s="825">
        <f t="shared" si="244"/>
        <v>0</v>
      </c>
      <c r="AQ680" s="825">
        <f t="shared" si="244"/>
        <v>2.5</v>
      </c>
      <c r="AR680" s="825">
        <f t="shared" si="244"/>
        <v>0</v>
      </c>
      <c r="AS680" s="825">
        <f t="shared" si="244"/>
        <v>22.5</v>
      </c>
      <c r="AT680" s="850">
        <f t="shared" si="250"/>
        <v>0</v>
      </c>
      <c r="AU680" s="893" t="s">
        <v>802</v>
      </c>
      <c r="AV680" s="894"/>
      <c r="AW680" s="894"/>
      <c r="AX680" s="894"/>
      <c r="AY680" s="894"/>
      <c r="AZ680" s="870">
        <f>AZ674+SUM(AZ675:AZ679)</f>
        <v>11577.499999999998</v>
      </c>
    </row>
    <row r="681" spans="1:52" ht="13.5" customHeight="1">
      <c r="A681" s="838">
        <f t="shared" si="248"/>
        <v>20</v>
      </c>
      <c r="B681" s="911" t="s">
        <v>158</v>
      </c>
      <c r="C681" s="902" t="s">
        <v>66</v>
      </c>
      <c r="D681" s="903">
        <v>30</v>
      </c>
      <c r="E681" s="904">
        <v>30</v>
      </c>
      <c r="F681" s="825"/>
      <c r="G681" s="909"/>
      <c r="H681" s="827">
        <v>0.5</v>
      </c>
      <c r="I681" s="842"/>
      <c r="J681" s="824">
        <f t="shared" si="239"/>
        <v>15</v>
      </c>
      <c r="K681" s="853"/>
      <c r="L681" s="828"/>
      <c r="M681" s="827">
        <v>1</v>
      </c>
      <c r="N681" s="827"/>
      <c r="O681" s="824">
        <f t="shared" si="251"/>
        <v>30</v>
      </c>
      <c r="P681" s="856"/>
      <c r="Q681" s="828"/>
      <c r="R681" s="891">
        <v>1</v>
      </c>
      <c r="S681" s="827"/>
      <c r="T681" s="846">
        <f t="shared" si="240"/>
        <v>30</v>
      </c>
      <c r="U681" s="825">
        <f>SUM(F681,K681,P681)</f>
        <v>0</v>
      </c>
      <c r="V681" s="828">
        <f t="shared" si="252"/>
        <v>0</v>
      </c>
      <c r="W681" s="827">
        <f t="shared" si="252"/>
        <v>2.5</v>
      </c>
      <c r="X681" s="827">
        <f t="shared" si="252"/>
        <v>0</v>
      </c>
      <c r="Y681" s="824">
        <f t="shared" si="252"/>
        <v>75</v>
      </c>
      <c r="Z681" s="838">
        <f t="shared" si="249"/>
        <v>20</v>
      </c>
      <c r="AA681" s="1037" t="str">
        <f t="shared" si="246"/>
        <v>Chè vằng</v>
      </c>
      <c r="AB681" s="844" t="str">
        <f t="shared" si="246"/>
        <v>kg</v>
      </c>
      <c r="AC681" s="845">
        <f t="shared" si="246"/>
        <v>30</v>
      </c>
      <c r="AD681" s="858">
        <f t="shared" si="246"/>
        <v>30</v>
      </c>
      <c r="AE681" s="832">
        <f t="shared" si="254"/>
        <v>0</v>
      </c>
      <c r="AF681" s="832">
        <f t="shared" si="254"/>
        <v>0</v>
      </c>
      <c r="AG681" s="832">
        <f t="shared" si="254"/>
        <v>4.5</v>
      </c>
      <c r="AH681" s="832">
        <f t="shared" si="254"/>
        <v>0</v>
      </c>
      <c r="AI681" s="824">
        <f t="shared" si="247"/>
        <v>135</v>
      </c>
      <c r="AJ681" s="879">
        <f t="shared" si="255"/>
        <v>0</v>
      </c>
      <c r="AK681" s="879">
        <f t="shared" si="255"/>
        <v>0</v>
      </c>
      <c r="AL681" s="1051"/>
      <c r="AM681" s="879">
        <f t="shared" si="256"/>
        <v>0</v>
      </c>
      <c r="AN681" s="849">
        <f t="shared" si="257"/>
        <v>0</v>
      </c>
      <c r="AO681" s="825">
        <f t="shared" si="244"/>
        <v>0</v>
      </c>
      <c r="AP681" s="825">
        <f t="shared" si="244"/>
        <v>0</v>
      </c>
      <c r="AQ681" s="825">
        <f t="shared" si="244"/>
        <v>2.5</v>
      </c>
      <c r="AR681" s="825">
        <f t="shared" si="244"/>
        <v>0</v>
      </c>
      <c r="AS681" s="825">
        <f t="shared" si="244"/>
        <v>75</v>
      </c>
      <c r="AT681" s="850">
        <f t="shared" si="250"/>
        <v>0</v>
      </c>
      <c r="AU681" s="1274" t="s">
        <v>803</v>
      </c>
      <c r="AV681" s="1275"/>
      <c r="AW681" s="1275"/>
      <c r="AX681" s="1275"/>
      <c r="AY681" s="1275"/>
      <c r="AZ681" s="870"/>
    </row>
    <row r="682" spans="1:52" ht="13.5" customHeight="1">
      <c r="A682" s="838">
        <f t="shared" si="248"/>
        <v>21</v>
      </c>
      <c r="B682" s="911" t="s">
        <v>166</v>
      </c>
      <c r="C682" s="844" t="s">
        <v>66</v>
      </c>
      <c r="D682" s="907">
        <v>30</v>
      </c>
      <c r="E682" s="824">
        <v>30</v>
      </c>
      <c r="F682" s="853"/>
      <c r="G682" s="909"/>
      <c r="H682" s="827"/>
      <c r="I682" s="863"/>
      <c r="J682" s="824">
        <f t="shared" si="239"/>
        <v>0</v>
      </c>
      <c r="K682" s="825"/>
      <c r="L682" s="853"/>
      <c r="M682" s="827">
        <v>0.1</v>
      </c>
      <c r="N682" s="827"/>
      <c r="O682" s="824">
        <f t="shared" si="251"/>
        <v>3</v>
      </c>
      <c r="P682" s="857"/>
      <c r="Q682" s="853"/>
      <c r="R682" s="877">
        <v>0.1</v>
      </c>
      <c r="S682" s="827"/>
      <c r="T682" s="846">
        <f t="shared" si="240"/>
        <v>3</v>
      </c>
      <c r="U682" s="825">
        <f>SUM(F682,K682,P682)</f>
        <v>0</v>
      </c>
      <c r="V682" s="825">
        <f t="shared" si="252"/>
        <v>0</v>
      </c>
      <c r="W682" s="827">
        <f t="shared" si="252"/>
        <v>0.2</v>
      </c>
      <c r="X682" s="827">
        <f t="shared" si="252"/>
        <v>0</v>
      </c>
      <c r="Y682" s="824">
        <f t="shared" si="252"/>
        <v>6</v>
      </c>
      <c r="Z682" s="838">
        <f t="shared" si="249"/>
        <v>21</v>
      </c>
      <c r="AA682" s="1037" t="str">
        <f t="shared" si="246"/>
        <v>Hành tăm</v>
      </c>
      <c r="AB682" s="844" t="str">
        <f t="shared" si="246"/>
        <v>kg</v>
      </c>
      <c r="AC682" s="845">
        <f t="shared" si="246"/>
        <v>30</v>
      </c>
      <c r="AD682" s="858">
        <f t="shared" si="246"/>
        <v>30</v>
      </c>
      <c r="AE682" s="832">
        <f t="shared" si="254"/>
        <v>0</v>
      </c>
      <c r="AF682" s="832">
        <f t="shared" si="254"/>
        <v>0</v>
      </c>
      <c r="AG682" s="832">
        <f t="shared" si="254"/>
        <v>0.30000000000000043</v>
      </c>
      <c r="AH682" s="832">
        <f t="shared" si="254"/>
        <v>0</v>
      </c>
      <c r="AI682" s="824">
        <f t="shared" si="247"/>
        <v>9.0000000000000124</v>
      </c>
      <c r="AJ682" s="879">
        <f t="shared" si="255"/>
        <v>0</v>
      </c>
      <c r="AK682" s="879">
        <f t="shared" si="255"/>
        <v>0</v>
      </c>
      <c r="AL682" s="1051">
        <v>3</v>
      </c>
      <c r="AM682" s="879">
        <f t="shared" si="256"/>
        <v>0</v>
      </c>
      <c r="AN682" s="849">
        <f t="shared" si="257"/>
        <v>90</v>
      </c>
      <c r="AO682" s="825">
        <f t="shared" si="244"/>
        <v>0</v>
      </c>
      <c r="AP682" s="825">
        <f t="shared" si="244"/>
        <v>0</v>
      </c>
      <c r="AQ682" s="825">
        <f t="shared" si="244"/>
        <v>0.2</v>
      </c>
      <c r="AR682" s="825">
        <f t="shared" si="244"/>
        <v>0</v>
      </c>
      <c r="AS682" s="825">
        <f t="shared" si="244"/>
        <v>6</v>
      </c>
      <c r="AT682" s="850">
        <f t="shared" si="250"/>
        <v>0</v>
      </c>
      <c r="AU682" s="4" t="s">
        <v>804</v>
      </c>
      <c r="AV682" s="3"/>
      <c r="AW682" s="3"/>
      <c r="AX682" s="3"/>
      <c r="AY682" s="3"/>
      <c r="AZ682" s="870">
        <f>Y731</f>
        <v>9310.7000000000007</v>
      </c>
    </row>
    <row r="683" spans="1:52" ht="13.5" customHeight="1">
      <c r="A683" s="838">
        <f t="shared" si="248"/>
        <v>22</v>
      </c>
      <c r="B683" s="911" t="s">
        <v>145</v>
      </c>
      <c r="C683" s="844" t="s">
        <v>389</v>
      </c>
      <c r="D683" s="907">
        <v>16</v>
      </c>
      <c r="E683" s="824">
        <v>16</v>
      </c>
      <c r="F683" s="825"/>
      <c r="G683" s="909"/>
      <c r="H683" s="827">
        <v>1</v>
      </c>
      <c r="I683" s="842"/>
      <c r="J683" s="824">
        <f t="shared" si="239"/>
        <v>16</v>
      </c>
      <c r="K683" s="878"/>
      <c r="L683" s="828"/>
      <c r="M683" s="827">
        <v>1</v>
      </c>
      <c r="N683" s="926"/>
      <c r="O683" s="824">
        <f t="shared" si="251"/>
        <v>16</v>
      </c>
      <c r="P683" s="857"/>
      <c r="Q683" s="828"/>
      <c r="R683" s="877">
        <v>1</v>
      </c>
      <c r="S683" s="827"/>
      <c r="T683" s="846">
        <f t="shared" si="240"/>
        <v>16</v>
      </c>
      <c r="U683" s="825">
        <f t="shared" ref="U683:U721" si="258">SUM(F683,K683,P683)</f>
        <v>0</v>
      </c>
      <c r="V683" s="828">
        <f t="shared" si="252"/>
        <v>0</v>
      </c>
      <c r="W683" s="827">
        <f t="shared" si="252"/>
        <v>3</v>
      </c>
      <c r="X683" s="827">
        <f t="shared" si="252"/>
        <v>0</v>
      </c>
      <c r="Y683" s="824">
        <f t="shared" si="252"/>
        <v>48</v>
      </c>
      <c r="Z683" s="838">
        <f t="shared" si="249"/>
        <v>22</v>
      </c>
      <c r="AA683" s="1037" t="str">
        <f t="shared" si="246"/>
        <v>Dầu rửa</v>
      </c>
      <c r="AB683" s="844" t="str">
        <f t="shared" si="246"/>
        <v>lít</v>
      </c>
      <c r="AC683" s="845">
        <f t="shared" si="246"/>
        <v>16</v>
      </c>
      <c r="AD683" s="858">
        <f t="shared" si="246"/>
        <v>16</v>
      </c>
      <c r="AE683" s="832">
        <f t="shared" si="254"/>
        <v>0</v>
      </c>
      <c r="AF683" s="832">
        <f t="shared" si="254"/>
        <v>0</v>
      </c>
      <c r="AG683" s="832">
        <f t="shared" si="254"/>
        <v>11</v>
      </c>
      <c r="AH683" s="832">
        <f t="shared" si="254"/>
        <v>0</v>
      </c>
      <c r="AI683" s="824">
        <f t="shared" si="247"/>
        <v>176</v>
      </c>
      <c r="AJ683" s="879">
        <f t="shared" si="255"/>
        <v>0</v>
      </c>
      <c r="AK683" s="879">
        <f t="shared" si="255"/>
        <v>0</v>
      </c>
      <c r="AL683" s="1051"/>
      <c r="AM683" s="879">
        <f t="shared" si="256"/>
        <v>0</v>
      </c>
      <c r="AN683" s="849">
        <f t="shared" si="257"/>
        <v>0</v>
      </c>
      <c r="AO683" s="825">
        <f t="shared" si="244"/>
        <v>0</v>
      </c>
      <c r="AP683" s="825">
        <f t="shared" si="244"/>
        <v>0</v>
      </c>
      <c r="AQ683" s="825">
        <f t="shared" si="244"/>
        <v>3</v>
      </c>
      <c r="AR683" s="825">
        <f t="shared" si="244"/>
        <v>0</v>
      </c>
      <c r="AS683" s="825">
        <f t="shared" si="244"/>
        <v>48</v>
      </c>
      <c r="AT683" s="850">
        <f t="shared" si="250"/>
        <v>0</v>
      </c>
      <c r="AU683" s="4" t="s">
        <v>805</v>
      </c>
      <c r="AV683" s="3"/>
      <c r="AW683" s="3"/>
      <c r="AX683" s="3"/>
      <c r="AY683" s="3"/>
      <c r="AZ683" s="870">
        <f>Q734</f>
        <v>0</v>
      </c>
    </row>
    <row r="684" spans="1:52" ht="13.5" customHeight="1">
      <c r="A684" s="838">
        <f t="shared" si="248"/>
        <v>23</v>
      </c>
      <c r="B684" s="911" t="s">
        <v>136</v>
      </c>
      <c r="C684" s="844" t="s">
        <v>66</v>
      </c>
      <c r="D684" s="907">
        <v>120</v>
      </c>
      <c r="E684" s="824">
        <v>120</v>
      </c>
      <c r="F684" s="825"/>
      <c r="G684" s="909"/>
      <c r="H684" s="910"/>
      <c r="I684" s="842"/>
      <c r="J684" s="824">
        <f t="shared" si="239"/>
        <v>0</v>
      </c>
      <c r="K684" s="853"/>
      <c r="L684" s="828"/>
      <c r="M684" s="910"/>
      <c r="N684" s="827"/>
      <c r="O684" s="824">
        <f t="shared" si="251"/>
        <v>0</v>
      </c>
      <c r="P684" s="857" t="s">
        <v>883</v>
      </c>
      <c r="Q684" s="828"/>
      <c r="R684" s="877"/>
      <c r="S684" s="827"/>
      <c r="T684" s="846">
        <f t="shared" si="240"/>
        <v>0</v>
      </c>
      <c r="U684" s="878">
        <f t="shared" si="258"/>
        <v>0</v>
      </c>
      <c r="V684" s="828">
        <f t="shared" si="252"/>
        <v>0</v>
      </c>
      <c r="W684" s="827">
        <f t="shared" si="252"/>
        <v>0</v>
      </c>
      <c r="X684" s="827">
        <f t="shared" si="252"/>
        <v>0</v>
      </c>
      <c r="Y684" s="824">
        <f t="shared" si="252"/>
        <v>0</v>
      </c>
      <c r="Z684" s="838">
        <f t="shared" si="249"/>
        <v>23</v>
      </c>
      <c r="AA684" s="1037" t="str">
        <f t="shared" si="246"/>
        <v>Cá khô</v>
      </c>
      <c r="AB684" s="844" t="str">
        <f t="shared" si="246"/>
        <v>kg</v>
      </c>
      <c r="AC684" s="845">
        <f t="shared" si="246"/>
        <v>120</v>
      </c>
      <c r="AD684" s="858">
        <f t="shared" si="246"/>
        <v>120</v>
      </c>
      <c r="AE684" s="832">
        <f t="shared" si="254"/>
        <v>0</v>
      </c>
      <c r="AF684" s="832">
        <f t="shared" si="254"/>
        <v>0</v>
      </c>
      <c r="AG684" s="832">
        <f t="shared" si="254"/>
        <v>12</v>
      </c>
      <c r="AH684" s="832">
        <f t="shared" si="254"/>
        <v>0</v>
      </c>
      <c r="AI684" s="824">
        <f t="shared" si="247"/>
        <v>1440</v>
      </c>
      <c r="AJ684" s="879">
        <f t="shared" si="255"/>
        <v>0</v>
      </c>
      <c r="AK684" s="879">
        <f t="shared" si="255"/>
        <v>0</v>
      </c>
      <c r="AL684" s="1051"/>
      <c r="AM684" s="879">
        <f t="shared" si="256"/>
        <v>0</v>
      </c>
      <c r="AN684" s="849">
        <f t="shared" si="257"/>
        <v>0</v>
      </c>
      <c r="AO684" s="825">
        <f t="shared" si="244"/>
        <v>0</v>
      </c>
      <c r="AP684" s="825">
        <f t="shared" si="244"/>
        <v>0</v>
      </c>
      <c r="AQ684" s="825">
        <f t="shared" si="244"/>
        <v>0</v>
      </c>
      <c r="AR684" s="825">
        <f t="shared" si="244"/>
        <v>0</v>
      </c>
      <c r="AS684" s="825">
        <f t="shared" si="244"/>
        <v>0</v>
      </c>
      <c r="AT684" s="850">
        <f t="shared" si="250"/>
        <v>0</v>
      </c>
      <c r="AU684" s="893" t="s">
        <v>806</v>
      </c>
      <c r="AV684" s="894"/>
      <c r="AW684" s="894"/>
      <c r="AX684" s="894"/>
      <c r="AY684" s="894"/>
      <c r="AZ684" s="870">
        <f>SUM(AZ682:AZ683)</f>
        <v>9310.7000000000007</v>
      </c>
    </row>
    <row r="685" spans="1:52" ht="13.5" customHeight="1">
      <c r="A685" s="838">
        <f t="shared" si="248"/>
        <v>24</v>
      </c>
      <c r="B685" s="911" t="s">
        <v>183</v>
      </c>
      <c r="C685" s="844" t="s">
        <v>66</v>
      </c>
      <c r="D685" s="907">
        <v>30</v>
      </c>
      <c r="E685" s="824">
        <v>30</v>
      </c>
      <c r="F685" s="878"/>
      <c r="G685" s="872"/>
      <c r="H685" s="928"/>
      <c r="I685" s="842"/>
      <c r="J685" s="824">
        <f t="shared" si="239"/>
        <v>0</v>
      </c>
      <c r="K685" s="878"/>
      <c r="L685" s="828"/>
      <c r="M685" s="827">
        <v>0.1</v>
      </c>
      <c r="N685" s="827"/>
      <c r="O685" s="824">
        <f t="shared" si="251"/>
        <v>3</v>
      </c>
      <c r="P685" s="857"/>
      <c r="Q685" s="828"/>
      <c r="R685" s="827">
        <v>0.1</v>
      </c>
      <c r="S685" s="827"/>
      <c r="T685" s="846">
        <f t="shared" si="240"/>
        <v>3</v>
      </c>
      <c r="U685" s="825">
        <f t="shared" si="258"/>
        <v>0</v>
      </c>
      <c r="V685" s="832">
        <f t="shared" si="252"/>
        <v>0</v>
      </c>
      <c r="W685" s="827">
        <f t="shared" si="252"/>
        <v>0.2</v>
      </c>
      <c r="X685" s="827">
        <f t="shared" si="252"/>
        <v>0</v>
      </c>
      <c r="Y685" s="824">
        <f t="shared" si="252"/>
        <v>6</v>
      </c>
      <c r="Z685" s="838">
        <f t="shared" si="249"/>
        <v>24</v>
      </c>
      <c r="AA685" s="1037" t="str">
        <f t="shared" si="246"/>
        <v>Nghệ tươi</v>
      </c>
      <c r="AB685" s="844" t="str">
        <f t="shared" si="246"/>
        <v>kg</v>
      </c>
      <c r="AC685" s="845">
        <f t="shared" si="246"/>
        <v>30</v>
      </c>
      <c r="AD685" s="858">
        <f t="shared" si="246"/>
        <v>30</v>
      </c>
      <c r="AE685" s="832">
        <f t="shared" si="254"/>
        <v>0</v>
      </c>
      <c r="AF685" s="832">
        <f t="shared" si="254"/>
        <v>0</v>
      </c>
      <c r="AG685" s="832">
        <f t="shared" si="254"/>
        <v>0.60000000000000031</v>
      </c>
      <c r="AH685" s="832">
        <f t="shared" si="254"/>
        <v>0</v>
      </c>
      <c r="AI685" s="824">
        <f t="shared" si="247"/>
        <v>18.000000000000011</v>
      </c>
      <c r="AJ685" s="879">
        <f t="shared" si="255"/>
        <v>0</v>
      </c>
      <c r="AK685" s="879">
        <f t="shared" si="255"/>
        <v>0</v>
      </c>
      <c r="AL685" s="1051"/>
      <c r="AM685" s="879">
        <f t="shared" si="256"/>
        <v>0</v>
      </c>
      <c r="AN685" s="849">
        <f t="shared" si="257"/>
        <v>0</v>
      </c>
      <c r="AO685" s="825">
        <f t="shared" si="244"/>
        <v>0</v>
      </c>
      <c r="AP685" s="825">
        <f t="shared" si="244"/>
        <v>0</v>
      </c>
      <c r="AQ685" s="825">
        <f t="shared" si="244"/>
        <v>0.2</v>
      </c>
      <c r="AR685" s="825">
        <f t="shared" si="244"/>
        <v>0</v>
      </c>
      <c r="AS685" s="825">
        <f t="shared" si="244"/>
        <v>6</v>
      </c>
      <c r="AT685" s="850">
        <f t="shared" si="250"/>
        <v>0</v>
      </c>
      <c r="AU685" s="893" t="s">
        <v>807</v>
      </c>
      <c r="AV685" s="894"/>
      <c r="AW685" s="894"/>
      <c r="AX685" s="894"/>
      <c r="AY685" s="894"/>
      <c r="AZ685" s="912"/>
    </row>
    <row r="686" spans="1:52" ht="13.5" customHeight="1">
      <c r="A686" s="838">
        <f t="shared" si="248"/>
        <v>25</v>
      </c>
      <c r="B686" s="911" t="s">
        <v>142</v>
      </c>
      <c r="C686" s="844" t="s">
        <v>66</v>
      </c>
      <c r="D686" s="907">
        <v>35</v>
      </c>
      <c r="E686" s="824">
        <v>35</v>
      </c>
      <c r="F686" s="825"/>
      <c r="G686" s="872"/>
      <c r="H686" s="827"/>
      <c r="I686" s="842"/>
      <c r="J686" s="824">
        <f t="shared" si="239"/>
        <v>0</v>
      </c>
      <c r="K686" s="878"/>
      <c r="L686" s="828"/>
      <c r="M686" s="827">
        <v>0.2</v>
      </c>
      <c r="N686" s="827"/>
      <c r="O686" s="824">
        <f t="shared" si="251"/>
        <v>7</v>
      </c>
      <c r="P686" s="942"/>
      <c r="Q686" s="828"/>
      <c r="R686" s="827">
        <v>0.3</v>
      </c>
      <c r="S686" s="827"/>
      <c r="T686" s="846">
        <f t="shared" si="240"/>
        <v>10.5</v>
      </c>
      <c r="U686" s="825">
        <f t="shared" si="258"/>
        <v>0</v>
      </c>
      <c r="V686" s="828">
        <f t="shared" si="252"/>
        <v>0</v>
      </c>
      <c r="W686" s="827">
        <f t="shared" si="252"/>
        <v>0.5</v>
      </c>
      <c r="X686" s="827">
        <f t="shared" si="252"/>
        <v>0</v>
      </c>
      <c r="Y686" s="824">
        <f t="shared" si="252"/>
        <v>17.5</v>
      </c>
      <c r="Z686" s="838">
        <f t="shared" si="249"/>
        <v>25</v>
      </c>
      <c r="AA686" s="1037" t="str">
        <f t="shared" si="246"/>
        <v>Gừng tươi</v>
      </c>
      <c r="AB686" s="844" t="str">
        <f t="shared" si="246"/>
        <v>kg</v>
      </c>
      <c r="AC686" s="845">
        <f t="shared" si="246"/>
        <v>35</v>
      </c>
      <c r="AD686" s="858">
        <f t="shared" si="246"/>
        <v>35</v>
      </c>
      <c r="AE686" s="832">
        <f t="shared" si="254"/>
        <v>0</v>
      </c>
      <c r="AF686" s="832">
        <f t="shared" si="254"/>
        <v>0</v>
      </c>
      <c r="AG686" s="832">
        <f t="shared" si="254"/>
        <v>3.8</v>
      </c>
      <c r="AH686" s="832">
        <f t="shared" si="254"/>
        <v>0</v>
      </c>
      <c r="AI686" s="824">
        <f t="shared" si="247"/>
        <v>133</v>
      </c>
      <c r="AJ686" s="879">
        <f t="shared" si="255"/>
        <v>0</v>
      </c>
      <c r="AK686" s="879">
        <f t="shared" si="255"/>
        <v>0</v>
      </c>
      <c r="AL686" s="1051"/>
      <c r="AM686" s="879">
        <f t="shared" si="256"/>
        <v>0</v>
      </c>
      <c r="AN686" s="849">
        <f t="shared" si="257"/>
        <v>0</v>
      </c>
      <c r="AO686" s="825">
        <f t="shared" si="244"/>
        <v>0</v>
      </c>
      <c r="AP686" s="825">
        <f t="shared" si="244"/>
        <v>0</v>
      </c>
      <c r="AQ686" s="825">
        <f t="shared" si="244"/>
        <v>0.5</v>
      </c>
      <c r="AR686" s="825">
        <f t="shared" si="244"/>
        <v>0</v>
      </c>
      <c r="AS686" s="825">
        <f t="shared" si="244"/>
        <v>17.5</v>
      </c>
      <c r="AT686" s="850">
        <f t="shared" si="250"/>
        <v>0</v>
      </c>
      <c r="AU686" s="4" t="s">
        <v>808</v>
      </c>
      <c r="AV686" s="3"/>
      <c r="AW686" s="3"/>
      <c r="AX686" s="3"/>
      <c r="AY686" s="3"/>
      <c r="AZ686" s="870">
        <f>Y732</f>
        <v>2266.7999999999975</v>
      </c>
    </row>
    <row r="687" spans="1:52" ht="13.5" customHeight="1">
      <c r="A687" s="838">
        <f t="shared" si="248"/>
        <v>26</v>
      </c>
      <c r="B687" s="911" t="s">
        <v>51</v>
      </c>
      <c r="C687" s="844" t="s">
        <v>66</v>
      </c>
      <c r="D687" s="907">
        <v>100</v>
      </c>
      <c r="E687" s="824">
        <v>100</v>
      </c>
      <c r="F687" s="825"/>
      <c r="G687" s="872"/>
      <c r="H687" s="827"/>
      <c r="I687" s="842"/>
      <c r="J687" s="824">
        <f t="shared" si="239"/>
        <v>0</v>
      </c>
      <c r="K687" s="853"/>
      <c r="L687" s="828"/>
      <c r="M687" s="910">
        <v>0.5</v>
      </c>
      <c r="N687" s="827"/>
      <c r="O687" s="824">
        <f t="shared" si="251"/>
        <v>50</v>
      </c>
      <c r="P687" s="857"/>
      <c r="Q687" s="853"/>
      <c r="R687" s="877">
        <v>0.5</v>
      </c>
      <c r="S687" s="827"/>
      <c r="T687" s="846">
        <f t="shared" si="240"/>
        <v>50</v>
      </c>
      <c r="U687" s="825">
        <f t="shared" si="258"/>
        <v>0</v>
      </c>
      <c r="V687" s="828">
        <f t="shared" si="252"/>
        <v>0</v>
      </c>
      <c r="W687" s="827">
        <f t="shared" si="252"/>
        <v>1</v>
      </c>
      <c r="X687" s="827">
        <f t="shared" si="252"/>
        <v>0</v>
      </c>
      <c r="Y687" s="824">
        <f t="shared" si="252"/>
        <v>100</v>
      </c>
      <c r="Z687" s="838">
        <f t="shared" si="249"/>
        <v>26</v>
      </c>
      <c r="AA687" s="1037" t="str">
        <f t="shared" si="246"/>
        <v>Tép khô</v>
      </c>
      <c r="AB687" s="844" t="str">
        <f t="shared" si="246"/>
        <v>kg</v>
      </c>
      <c r="AC687" s="845">
        <f t="shared" si="246"/>
        <v>100</v>
      </c>
      <c r="AD687" s="858">
        <f t="shared" si="246"/>
        <v>100</v>
      </c>
      <c r="AE687" s="832">
        <f t="shared" si="254"/>
        <v>0</v>
      </c>
      <c r="AF687" s="832">
        <f t="shared" si="254"/>
        <v>0</v>
      </c>
      <c r="AG687" s="832">
        <f t="shared" si="254"/>
        <v>8</v>
      </c>
      <c r="AH687" s="832">
        <f t="shared" si="254"/>
        <v>0</v>
      </c>
      <c r="AI687" s="824">
        <f t="shared" si="247"/>
        <v>800</v>
      </c>
      <c r="AJ687" s="879">
        <f t="shared" si="255"/>
        <v>0</v>
      </c>
      <c r="AK687" s="879">
        <f t="shared" si="255"/>
        <v>0</v>
      </c>
      <c r="AL687" s="1051"/>
      <c r="AM687" s="879">
        <f t="shared" si="256"/>
        <v>0</v>
      </c>
      <c r="AN687" s="849">
        <f t="shared" si="257"/>
        <v>0</v>
      </c>
      <c r="AO687" s="825">
        <f t="shared" si="244"/>
        <v>0</v>
      </c>
      <c r="AP687" s="825">
        <f t="shared" si="244"/>
        <v>0</v>
      </c>
      <c r="AQ687" s="825">
        <f t="shared" si="244"/>
        <v>1</v>
      </c>
      <c r="AR687" s="825">
        <f t="shared" si="244"/>
        <v>0</v>
      </c>
      <c r="AS687" s="825">
        <f t="shared" si="244"/>
        <v>100</v>
      </c>
      <c r="AT687" s="850">
        <f t="shared" si="250"/>
        <v>0</v>
      </c>
      <c r="AU687" s="4" t="s">
        <v>809</v>
      </c>
      <c r="AV687" s="3"/>
      <c r="AW687" s="3"/>
      <c r="AX687" s="3"/>
      <c r="AY687" s="3"/>
      <c r="AZ687" s="913">
        <f>Y733</f>
        <v>0</v>
      </c>
    </row>
    <row r="688" spans="1:52" ht="13.5" customHeight="1">
      <c r="A688" s="838">
        <f t="shared" si="248"/>
        <v>27</v>
      </c>
      <c r="B688" s="920" t="s">
        <v>854</v>
      </c>
      <c r="C688" s="817" t="s">
        <v>66</v>
      </c>
      <c r="D688" s="839">
        <v>50</v>
      </c>
      <c r="E688" s="852">
        <v>50</v>
      </c>
      <c r="F688" s="825"/>
      <c r="G688" s="914"/>
      <c r="H688" s="827">
        <v>0.2</v>
      </c>
      <c r="I688" s="842"/>
      <c r="J688" s="824">
        <f t="shared" si="239"/>
        <v>10</v>
      </c>
      <c r="K688" s="853"/>
      <c r="L688" s="915"/>
      <c r="M688" s="827">
        <v>0.4</v>
      </c>
      <c r="N688" s="827"/>
      <c r="O688" s="824">
        <f t="shared" si="251"/>
        <v>20</v>
      </c>
      <c r="P688" s="865"/>
      <c r="Q688" s="853"/>
      <c r="R688" s="916">
        <v>0.4</v>
      </c>
      <c r="S688" s="826"/>
      <c r="T688" s="846">
        <f t="shared" si="240"/>
        <v>20</v>
      </c>
      <c r="U688" s="825">
        <f t="shared" si="258"/>
        <v>0</v>
      </c>
      <c r="V688" s="825">
        <f t="shared" si="252"/>
        <v>0</v>
      </c>
      <c r="W688" s="827">
        <f t="shared" si="252"/>
        <v>1</v>
      </c>
      <c r="X688" s="827">
        <f t="shared" si="252"/>
        <v>0</v>
      </c>
      <c r="Y688" s="824">
        <f t="shared" si="252"/>
        <v>50</v>
      </c>
      <c r="Z688" s="838">
        <f t="shared" si="249"/>
        <v>27</v>
      </c>
      <c r="AA688" s="1037" t="str">
        <f t="shared" si="246"/>
        <v xml:space="preserve">ớt quả </v>
      </c>
      <c r="AB688" s="844" t="str">
        <f t="shared" si="246"/>
        <v>kg</v>
      </c>
      <c r="AC688" s="845">
        <f t="shared" si="246"/>
        <v>50</v>
      </c>
      <c r="AD688" s="858">
        <f t="shared" si="246"/>
        <v>50</v>
      </c>
      <c r="AE688" s="832">
        <f t="shared" si="254"/>
        <v>0</v>
      </c>
      <c r="AF688" s="832">
        <f t="shared" si="254"/>
        <v>0</v>
      </c>
      <c r="AG688" s="832">
        <f t="shared" si="254"/>
        <v>3</v>
      </c>
      <c r="AH688" s="832">
        <f t="shared" si="254"/>
        <v>0</v>
      </c>
      <c r="AI688" s="824">
        <f t="shared" si="247"/>
        <v>150</v>
      </c>
      <c r="AJ688" s="879">
        <f t="shared" si="255"/>
        <v>0</v>
      </c>
      <c r="AK688" s="879">
        <f t="shared" si="255"/>
        <v>0</v>
      </c>
      <c r="AL688" s="1051"/>
      <c r="AM688" s="879">
        <f t="shared" si="256"/>
        <v>0</v>
      </c>
      <c r="AN688" s="849">
        <f t="shared" si="257"/>
        <v>0</v>
      </c>
      <c r="AO688" s="825">
        <f t="shared" si="244"/>
        <v>0</v>
      </c>
      <c r="AP688" s="825">
        <f t="shared" si="244"/>
        <v>0</v>
      </c>
      <c r="AQ688" s="825">
        <f t="shared" si="244"/>
        <v>1</v>
      </c>
      <c r="AR688" s="825">
        <f t="shared" si="244"/>
        <v>0</v>
      </c>
      <c r="AS688" s="825">
        <f t="shared" si="244"/>
        <v>50</v>
      </c>
      <c r="AT688" s="850">
        <f t="shared" si="250"/>
        <v>0</v>
      </c>
      <c r="AU688" s="893"/>
      <c r="AV688" s="894"/>
      <c r="AW688" s="894"/>
      <c r="AX688" s="894"/>
      <c r="AY688" s="894"/>
      <c r="AZ688" s="917"/>
    </row>
    <row r="689" spans="1:52" ht="13.5" customHeight="1">
      <c r="A689" s="838">
        <f t="shared" si="248"/>
        <v>28</v>
      </c>
      <c r="B689" s="1052" t="s">
        <v>168</v>
      </c>
      <c r="C689" s="817" t="s">
        <v>66</v>
      </c>
      <c r="D689" s="839">
        <v>120</v>
      </c>
      <c r="E689" s="852">
        <v>91</v>
      </c>
      <c r="F689" s="825"/>
      <c r="G689" s="854"/>
      <c r="H689" s="827"/>
      <c r="I689" s="842"/>
      <c r="J689" s="824">
        <f t="shared" si="239"/>
        <v>0</v>
      </c>
      <c r="K689" s="825"/>
      <c r="L689" s="853">
        <v>8.5</v>
      </c>
      <c r="M689" s="827"/>
      <c r="N689" s="826"/>
      <c r="O689" s="824">
        <f t="shared" si="251"/>
        <v>773.5</v>
      </c>
      <c r="P689" s="865"/>
      <c r="Q689" s="853"/>
      <c r="R689" s="877"/>
      <c r="S689" s="826"/>
      <c r="T689" s="846">
        <f t="shared" si="240"/>
        <v>0</v>
      </c>
      <c r="U689" s="825">
        <f t="shared" si="258"/>
        <v>0</v>
      </c>
      <c r="V689" s="825">
        <f t="shared" si="252"/>
        <v>8.5</v>
      </c>
      <c r="W689" s="827">
        <f t="shared" si="252"/>
        <v>0</v>
      </c>
      <c r="X689" s="826">
        <f t="shared" si="252"/>
        <v>0</v>
      </c>
      <c r="Y689" s="824">
        <f t="shared" si="252"/>
        <v>773.5</v>
      </c>
      <c r="Z689" s="838">
        <f t="shared" si="249"/>
        <v>28</v>
      </c>
      <c r="AA689" s="895" t="str">
        <f t="shared" si="246"/>
        <v>Thịt gà mía</v>
      </c>
      <c r="AB689" s="844" t="str">
        <f t="shared" si="246"/>
        <v>kg</v>
      </c>
      <c r="AC689" s="845">
        <f t="shared" si="246"/>
        <v>120</v>
      </c>
      <c r="AD689" s="858">
        <f t="shared" si="246"/>
        <v>91</v>
      </c>
      <c r="AE689" s="832">
        <f t="shared" si="254"/>
        <v>0</v>
      </c>
      <c r="AF689" s="832">
        <f t="shared" si="254"/>
        <v>0</v>
      </c>
      <c r="AG689" s="832">
        <f t="shared" si="254"/>
        <v>0</v>
      </c>
      <c r="AH689" s="832">
        <f t="shared" si="254"/>
        <v>0</v>
      </c>
      <c r="AI689" s="824">
        <f t="shared" si="247"/>
        <v>0</v>
      </c>
      <c r="AJ689" s="879">
        <f t="shared" si="255"/>
        <v>0</v>
      </c>
      <c r="AK689" s="879">
        <f t="shared" si="255"/>
        <v>8.5</v>
      </c>
      <c r="AL689" s="879">
        <f t="shared" si="255"/>
        <v>0</v>
      </c>
      <c r="AM689" s="879">
        <f t="shared" si="256"/>
        <v>0</v>
      </c>
      <c r="AN689" s="849">
        <f t="shared" si="257"/>
        <v>773.5</v>
      </c>
      <c r="AO689" s="825">
        <f t="shared" si="244"/>
        <v>0</v>
      </c>
      <c r="AP689" s="825">
        <f t="shared" si="244"/>
        <v>8.5</v>
      </c>
      <c r="AQ689" s="825">
        <f t="shared" si="244"/>
        <v>0</v>
      </c>
      <c r="AR689" s="825">
        <f t="shared" si="244"/>
        <v>0</v>
      </c>
      <c r="AS689" s="825">
        <f t="shared" si="244"/>
        <v>773.5</v>
      </c>
      <c r="AT689" s="850">
        <f t="shared" si="250"/>
        <v>246.5</v>
      </c>
      <c r="AU689" s="893"/>
      <c r="AV689" s="894"/>
      <c r="AW689" s="894"/>
      <c r="AX689" s="894"/>
      <c r="AY689" s="894"/>
      <c r="AZ689" s="918"/>
    </row>
    <row r="690" spans="1:52" ht="13.5" customHeight="1">
      <c r="A690" s="838">
        <f t="shared" si="248"/>
        <v>29</v>
      </c>
      <c r="B690" s="1052" t="s">
        <v>169</v>
      </c>
      <c r="C690" s="817" t="s">
        <v>66</v>
      </c>
      <c r="D690" s="839">
        <v>80</v>
      </c>
      <c r="E690" s="852">
        <v>75</v>
      </c>
      <c r="F690" s="825"/>
      <c r="G690" s="854"/>
      <c r="H690" s="827"/>
      <c r="I690" s="842"/>
      <c r="J690" s="824">
        <f t="shared" si="239"/>
        <v>0</v>
      </c>
      <c r="K690" s="825"/>
      <c r="L690" s="853"/>
      <c r="M690" s="827"/>
      <c r="N690" s="919"/>
      <c r="O690" s="824">
        <f t="shared" si="251"/>
        <v>0</v>
      </c>
      <c r="P690" s="857"/>
      <c r="Q690" s="853">
        <v>8.5</v>
      </c>
      <c r="R690" s="877"/>
      <c r="S690" s="826"/>
      <c r="T690" s="846">
        <f t="shared" si="240"/>
        <v>637.5</v>
      </c>
      <c r="U690" s="825">
        <f t="shared" si="258"/>
        <v>0</v>
      </c>
      <c r="V690" s="825">
        <f t="shared" si="252"/>
        <v>8.5</v>
      </c>
      <c r="W690" s="827">
        <f t="shared" si="252"/>
        <v>0</v>
      </c>
      <c r="X690" s="826">
        <f t="shared" si="252"/>
        <v>0</v>
      </c>
      <c r="Y690" s="824">
        <f t="shared" si="252"/>
        <v>637.5</v>
      </c>
      <c r="Z690" s="838">
        <f t="shared" si="249"/>
        <v>29</v>
      </c>
      <c r="AA690" s="895" t="str">
        <f t="shared" si="246"/>
        <v>Thịt ngan</v>
      </c>
      <c r="AB690" s="844" t="str">
        <f t="shared" si="246"/>
        <v>kg</v>
      </c>
      <c r="AC690" s="845">
        <f t="shared" si="246"/>
        <v>80</v>
      </c>
      <c r="AD690" s="858">
        <f t="shared" si="246"/>
        <v>75</v>
      </c>
      <c r="AE690" s="832">
        <f t="shared" si="254"/>
        <v>0</v>
      </c>
      <c r="AF690" s="832">
        <f t="shared" si="254"/>
        <v>0</v>
      </c>
      <c r="AG690" s="832">
        <f t="shared" si="254"/>
        <v>0</v>
      </c>
      <c r="AH690" s="832">
        <f t="shared" si="254"/>
        <v>0</v>
      </c>
      <c r="AI690" s="824">
        <f t="shared" si="247"/>
        <v>0</v>
      </c>
      <c r="AJ690" s="879">
        <f t="shared" si="255"/>
        <v>0</v>
      </c>
      <c r="AK690" s="879">
        <f t="shared" si="255"/>
        <v>8.5</v>
      </c>
      <c r="AL690" s="879">
        <f t="shared" si="255"/>
        <v>0</v>
      </c>
      <c r="AM690" s="879">
        <f t="shared" si="256"/>
        <v>0</v>
      </c>
      <c r="AN690" s="849">
        <f t="shared" si="257"/>
        <v>637.5</v>
      </c>
      <c r="AO690" s="825">
        <f t="shared" si="244"/>
        <v>0</v>
      </c>
      <c r="AP690" s="825">
        <f t="shared" si="244"/>
        <v>8.5</v>
      </c>
      <c r="AQ690" s="825">
        <f t="shared" si="244"/>
        <v>0</v>
      </c>
      <c r="AR690" s="825">
        <f t="shared" si="244"/>
        <v>0</v>
      </c>
      <c r="AS690" s="825">
        <f t="shared" si="244"/>
        <v>637.5</v>
      </c>
      <c r="AT690" s="850">
        <f t="shared" si="250"/>
        <v>42.5</v>
      </c>
      <c r="AU690" s="893"/>
      <c r="AV690" s="894"/>
      <c r="AW690" s="894"/>
      <c r="AX690" s="894"/>
      <c r="AY690" s="894"/>
      <c r="AZ690" s="918"/>
    </row>
    <row r="691" spans="1:52" ht="13.5" customHeight="1">
      <c r="A691" s="838">
        <f t="shared" si="248"/>
        <v>30</v>
      </c>
      <c r="B691" s="1052" t="s">
        <v>488</v>
      </c>
      <c r="C691" s="817" t="s">
        <v>66</v>
      </c>
      <c r="D691" s="839">
        <v>120</v>
      </c>
      <c r="E691" s="852">
        <v>113</v>
      </c>
      <c r="F691" s="825"/>
      <c r="G691" s="909">
        <v>5</v>
      </c>
      <c r="H691" s="827"/>
      <c r="I691" s="1044"/>
      <c r="J691" s="824">
        <f t="shared" si="239"/>
        <v>565</v>
      </c>
      <c r="K691" s="853"/>
      <c r="L691" s="853"/>
      <c r="M691" s="910"/>
      <c r="N691" s="827"/>
      <c r="O691" s="824">
        <f t="shared" si="251"/>
        <v>0</v>
      </c>
      <c r="P691" s="857"/>
      <c r="Q691" s="853"/>
      <c r="R691" s="877"/>
      <c r="S691" s="827" t="s">
        <v>888</v>
      </c>
      <c r="T691" s="846">
        <f t="shared" si="240"/>
        <v>0</v>
      </c>
      <c r="U691" s="825">
        <f t="shared" si="258"/>
        <v>0</v>
      </c>
      <c r="V691" s="825">
        <f t="shared" si="252"/>
        <v>5</v>
      </c>
      <c r="W691" s="827">
        <f t="shared" si="252"/>
        <v>0</v>
      </c>
      <c r="X691" s="827">
        <f t="shared" si="252"/>
        <v>0</v>
      </c>
      <c r="Y691" s="824">
        <f t="shared" si="252"/>
        <v>565</v>
      </c>
      <c r="Z691" s="838">
        <f t="shared" si="249"/>
        <v>30</v>
      </c>
      <c r="AA691" s="895" t="str">
        <f t="shared" si="246"/>
        <v>Thịt xô</v>
      </c>
      <c r="AB691" s="844" t="str">
        <f t="shared" si="246"/>
        <v>kg</v>
      </c>
      <c r="AC691" s="845">
        <f t="shared" si="246"/>
        <v>120</v>
      </c>
      <c r="AD691" s="858">
        <f t="shared" si="246"/>
        <v>113</v>
      </c>
      <c r="AE691" s="832">
        <f t="shared" si="254"/>
        <v>0</v>
      </c>
      <c r="AF691" s="832">
        <f t="shared" si="254"/>
        <v>0</v>
      </c>
      <c r="AG691" s="832">
        <f t="shared" si="254"/>
        <v>0</v>
      </c>
      <c r="AH691" s="832">
        <f t="shared" si="254"/>
        <v>0</v>
      </c>
      <c r="AI691" s="824">
        <f t="shared" si="247"/>
        <v>0</v>
      </c>
      <c r="AJ691" s="879">
        <f t="shared" si="255"/>
        <v>0</v>
      </c>
      <c r="AK691" s="879">
        <f t="shared" si="255"/>
        <v>5</v>
      </c>
      <c r="AL691" s="879">
        <f t="shared" si="255"/>
        <v>0</v>
      </c>
      <c r="AM691" s="879">
        <f t="shared" si="256"/>
        <v>0</v>
      </c>
      <c r="AN691" s="849">
        <f t="shared" si="257"/>
        <v>565</v>
      </c>
      <c r="AO691" s="825">
        <f t="shared" si="244"/>
        <v>0</v>
      </c>
      <c r="AP691" s="825">
        <f t="shared" si="244"/>
        <v>5</v>
      </c>
      <c r="AQ691" s="825">
        <f t="shared" si="244"/>
        <v>0</v>
      </c>
      <c r="AR691" s="825">
        <f t="shared" si="244"/>
        <v>0</v>
      </c>
      <c r="AS691" s="825">
        <f t="shared" si="244"/>
        <v>565</v>
      </c>
      <c r="AT691" s="850">
        <f t="shared" si="250"/>
        <v>35</v>
      </c>
      <c r="AU691" s="893"/>
      <c r="AV691" s="894"/>
      <c r="AW691" s="894"/>
      <c r="AX691" s="894"/>
      <c r="AY691" s="894"/>
      <c r="AZ691" s="918"/>
    </row>
    <row r="692" spans="1:52" ht="13.5" customHeight="1">
      <c r="A692" s="838">
        <f t="shared" si="248"/>
        <v>31</v>
      </c>
      <c r="B692" s="1053" t="s">
        <v>16</v>
      </c>
      <c r="C692" s="817" t="s">
        <v>786</v>
      </c>
      <c r="D692" s="839">
        <v>145</v>
      </c>
      <c r="E692" s="921">
        <v>145</v>
      </c>
      <c r="F692" s="825"/>
      <c r="G692" s="854"/>
      <c r="H692" s="827" t="s">
        <v>883</v>
      </c>
      <c r="I692" s="842" t="s">
        <v>883</v>
      </c>
      <c r="J692" s="824">
        <f t="shared" si="239"/>
        <v>0</v>
      </c>
      <c r="K692" s="853"/>
      <c r="L692" s="853">
        <v>4.5</v>
      </c>
      <c r="M692" s="827"/>
      <c r="N692" s="827"/>
      <c r="O692" s="824">
        <f t="shared" si="251"/>
        <v>652.5</v>
      </c>
      <c r="P692" s="865"/>
      <c r="Q692" s="853"/>
      <c r="R692" s="877"/>
      <c r="S692" s="827"/>
      <c r="T692" s="846">
        <f t="shared" si="240"/>
        <v>0</v>
      </c>
      <c r="U692" s="825">
        <f t="shared" si="258"/>
        <v>0</v>
      </c>
      <c r="V692" s="825">
        <f t="shared" si="252"/>
        <v>4.5</v>
      </c>
      <c r="W692" s="827">
        <f t="shared" si="252"/>
        <v>0</v>
      </c>
      <c r="X692" s="827">
        <f t="shared" si="252"/>
        <v>0</v>
      </c>
      <c r="Y692" s="824">
        <f t="shared" si="252"/>
        <v>652.5</v>
      </c>
      <c r="Z692" s="838">
        <f t="shared" si="249"/>
        <v>31</v>
      </c>
      <c r="AA692" s="895" t="str">
        <f t="shared" si="246"/>
        <v>Thịt nạc</v>
      </c>
      <c r="AB692" s="844" t="str">
        <f t="shared" si="246"/>
        <v>quả</v>
      </c>
      <c r="AC692" s="845">
        <f t="shared" si="246"/>
        <v>145</v>
      </c>
      <c r="AD692" s="858">
        <f t="shared" si="246"/>
        <v>145</v>
      </c>
      <c r="AE692" s="832">
        <f t="shared" si="254"/>
        <v>0</v>
      </c>
      <c r="AF692" s="832">
        <f t="shared" si="254"/>
        <v>0</v>
      </c>
      <c r="AG692" s="832">
        <f t="shared" si="254"/>
        <v>0</v>
      </c>
      <c r="AH692" s="832">
        <f t="shared" si="254"/>
        <v>0</v>
      </c>
      <c r="AI692" s="824">
        <f t="shared" si="247"/>
        <v>0</v>
      </c>
      <c r="AJ692" s="879">
        <f t="shared" si="255"/>
        <v>0</v>
      </c>
      <c r="AK692" s="879">
        <f t="shared" si="255"/>
        <v>4.5</v>
      </c>
      <c r="AL692" s="879">
        <f t="shared" si="255"/>
        <v>0</v>
      </c>
      <c r="AM692" s="879">
        <f t="shared" si="256"/>
        <v>0</v>
      </c>
      <c r="AN692" s="849">
        <f t="shared" si="257"/>
        <v>652.5</v>
      </c>
      <c r="AO692" s="825">
        <f t="shared" si="244"/>
        <v>0</v>
      </c>
      <c r="AP692" s="825">
        <f t="shared" si="244"/>
        <v>4.5</v>
      </c>
      <c r="AQ692" s="825">
        <f t="shared" si="244"/>
        <v>0</v>
      </c>
      <c r="AR692" s="825">
        <f t="shared" si="244"/>
        <v>0</v>
      </c>
      <c r="AS692" s="825">
        <f t="shared" si="244"/>
        <v>652.5</v>
      </c>
      <c r="AT692" s="850">
        <f t="shared" si="250"/>
        <v>0</v>
      </c>
      <c r="AU692" s="922"/>
      <c r="AV692" s="861"/>
      <c r="AW692" s="861"/>
      <c r="AX692" s="861"/>
      <c r="AY692" s="861"/>
      <c r="AZ692" s="851"/>
    </row>
    <row r="693" spans="1:52" ht="13.5" customHeight="1">
      <c r="A693" s="838">
        <f t="shared" si="248"/>
        <v>32</v>
      </c>
      <c r="B693" s="1052" t="s">
        <v>71</v>
      </c>
      <c r="C693" s="817" t="s">
        <v>66</v>
      </c>
      <c r="D693" s="839">
        <v>65</v>
      </c>
      <c r="E693" s="852">
        <v>55</v>
      </c>
      <c r="F693" s="825"/>
      <c r="G693" s="854"/>
      <c r="H693" s="923"/>
      <c r="I693" s="863"/>
      <c r="J693" s="824">
        <f t="shared" si="239"/>
        <v>0</v>
      </c>
      <c r="K693" s="825"/>
      <c r="L693" s="853"/>
      <c r="M693" s="827"/>
      <c r="N693" s="827"/>
      <c r="O693" s="824">
        <f t="shared" si="251"/>
        <v>0</v>
      </c>
      <c r="P693" s="865"/>
      <c r="Q693" s="853">
        <v>4</v>
      </c>
      <c r="R693" s="877"/>
      <c r="S693" s="827"/>
      <c r="T693" s="846">
        <f t="shared" si="240"/>
        <v>220</v>
      </c>
      <c r="U693" s="825">
        <f t="shared" si="258"/>
        <v>0</v>
      </c>
      <c r="V693" s="825">
        <f t="shared" si="252"/>
        <v>4</v>
      </c>
      <c r="W693" s="827">
        <f t="shared" si="252"/>
        <v>0</v>
      </c>
      <c r="X693" s="827">
        <f t="shared" si="252"/>
        <v>0</v>
      </c>
      <c r="Y693" s="824">
        <f t="shared" si="252"/>
        <v>220</v>
      </c>
      <c r="Z693" s="838">
        <f t="shared" si="249"/>
        <v>32</v>
      </c>
      <c r="AA693" s="895" t="str">
        <f t="shared" si="246"/>
        <v>Lòng gà</v>
      </c>
      <c r="AB693" s="844" t="str">
        <f t="shared" si="246"/>
        <v>kg</v>
      </c>
      <c r="AC693" s="845">
        <f t="shared" si="246"/>
        <v>65</v>
      </c>
      <c r="AD693" s="858">
        <f t="shared" si="246"/>
        <v>55</v>
      </c>
      <c r="AE693" s="832">
        <f t="shared" si="254"/>
        <v>0</v>
      </c>
      <c r="AF693" s="832">
        <f t="shared" si="254"/>
        <v>0</v>
      </c>
      <c r="AG693" s="832">
        <f t="shared" si="254"/>
        <v>0</v>
      </c>
      <c r="AH693" s="832">
        <f t="shared" si="254"/>
        <v>0</v>
      </c>
      <c r="AI693" s="824">
        <f t="shared" si="247"/>
        <v>0</v>
      </c>
      <c r="AJ693" s="879">
        <f t="shared" si="255"/>
        <v>0</v>
      </c>
      <c r="AK693" s="879">
        <f t="shared" si="255"/>
        <v>4</v>
      </c>
      <c r="AL693" s="879">
        <f t="shared" si="255"/>
        <v>0</v>
      </c>
      <c r="AM693" s="879">
        <f t="shared" si="256"/>
        <v>0</v>
      </c>
      <c r="AN693" s="849">
        <f t="shared" si="257"/>
        <v>220</v>
      </c>
      <c r="AO693" s="825">
        <f t="shared" si="244"/>
        <v>0</v>
      </c>
      <c r="AP693" s="825">
        <f t="shared" si="244"/>
        <v>4</v>
      </c>
      <c r="AQ693" s="825">
        <f t="shared" si="244"/>
        <v>0</v>
      </c>
      <c r="AR693" s="825">
        <f t="shared" si="244"/>
        <v>0</v>
      </c>
      <c r="AS693" s="825">
        <f t="shared" si="244"/>
        <v>220</v>
      </c>
      <c r="AT693" s="850">
        <f t="shared" si="250"/>
        <v>40</v>
      </c>
      <c r="AU693" s="922"/>
      <c r="AV693" s="861"/>
      <c r="AW693" s="861"/>
      <c r="AX693" s="861"/>
      <c r="AY693" s="861"/>
      <c r="AZ693" s="851"/>
    </row>
    <row r="694" spans="1:52" ht="13.5" customHeight="1">
      <c r="A694" s="838">
        <f t="shared" si="248"/>
        <v>33</v>
      </c>
      <c r="B694" s="1052" t="s">
        <v>195</v>
      </c>
      <c r="C694" s="817" t="s">
        <v>66</v>
      </c>
      <c r="D694" s="839">
        <v>125</v>
      </c>
      <c r="E694" s="852">
        <v>125</v>
      </c>
      <c r="F694" s="825"/>
      <c r="G694" s="909" t="s">
        <v>900</v>
      </c>
      <c r="H694" s="827"/>
      <c r="I694" s="842"/>
      <c r="J694" s="824">
        <f t="shared" si="239"/>
        <v>0</v>
      </c>
      <c r="K694" s="825"/>
      <c r="L694" s="853">
        <v>3</v>
      </c>
      <c r="M694" s="827"/>
      <c r="N694" s="827"/>
      <c r="O694" s="824">
        <f t="shared" si="251"/>
        <v>375</v>
      </c>
      <c r="P694" s="865"/>
      <c r="Q694" s="853"/>
      <c r="R694" s="877"/>
      <c r="S694" s="827"/>
      <c r="T694" s="846">
        <f t="shared" si="240"/>
        <v>0</v>
      </c>
      <c r="U694" s="825">
        <f t="shared" si="258"/>
        <v>0</v>
      </c>
      <c r="V694" s="825">
        <f t="shared" si="252"/>
        <v>3</v>
      </c>
      <c r="W694" s="827">
        <f t="shared" si="252"/>
        <v>0</v>
      </c>
      <c r="X694" s="827">
        <f t="shared" si="252"/>
        <v>0</v>
      </c>
      <c r="Y694" s="824">
        <f t="shared" si="252"/>
        <v>375</v>
      </c>
      <c r="Z694" s="838">
        <f t="shared" si="249"/>
        <v>33</v>
      </c>
      <c r="AA694" s="895" t="str">
        <f t="shared" si="246"/>
        <v>Giò nạc</v>
      </c>
      <c r="AB694" s="844" t="str">
        <f t="shared" si="246"/>
        <v>kg</v>
      </c>
      <c r="AC694" s="845">
        <f t="shared" si="246"/>
        <v>125</v>
      </c>
      <c r="AD694" s="858">
        <f t="shared" si="246"/>
        <v>125</v>
      </c>
      <c r="AE694" s="832">
        <f t="shared" si="254"/>
        <v>0</v>
      </c>
      <c r="AF694" s="832">
        <f t="shared" si="254"/>
        <v>0</v>
      </c>
      <c r="AG694" s="832">
        <f t="shared" si="254"/>
        <v>0</v>
      </c>
      <c r="AH694" s="832">
        <f t="shared" si="254"/>
        <v>0</v>
      </c>
      <c r="AI694" s="824">
        <f t="shared" si="247"/>
        <v>0</v>
      </c>
      <c r="AJ694" s="879">
        <f t="shared" si="255"/>
        <v>0</v>
      </c>
      <c r="AK694" s="879">
        <f t="shared" si="255"/>
        <v>3</v>
      </c>
      <c r="AL694" s="879">
        <f t="shared" si="255"/>
        <v>0</v>
      </c>
      <c r="AM694" s="879">
        <f t="shared" si="256"/>
        <v>0</v>
      </c>
      <c r="AN694" s="849">
        <f t="shared" si="257"/>
        <v>375</v>
      </c>
      <c r="AO694" s="825">
        <f t="shared" si="244"/>
        <v>0</v>
      </c>
      <c r="AP694" s="825">
        <f t="shared" si="244"/>
        <v>3</v>
      </c>
      <c r="AQ694" s="825">
        <f t="shared" si="244"/>
        <v>0</v>
      </c>
      <c r="AR694" s="825">
        <f t="shared" si="244"/>
        <v>0</v>
      </c>
      <c r="AS694" s="825">
        <f t="shared" si="244"/>
        <v>375</v>
      </c>
      <c r="AT694" s="850">
        <f t="shared" si="250"/>
        <v>0</v>
      </c>
      <c r="AU694" s="922"/>
      <c r="AV694" s="861"/>
      <c r="AW694" s="861"/>
      <c r="AX694" s="861"/>
      <c r="AY694" s="861"/>
      <c r="AZ694" s="851"/>
    </row>
    <row r="695" spans="1:52" ht="13.5" customHeight="1">
      <c r="A695" s="838">
        <f t="shared" si="248"/>
        <v>34</v>
      </c>
      <c r="B695" s="1052" t="s">
        <v>889</v>
      </c>
      <c r="C695" s="817" t="s">
        <v>66</v>
      </c>
      <c r="D695" s="839">
        <v>45</v>
      </c>
      <c r="E695" s="852">
        <v>40</v>
      </c>
      <c r="F695" s="825"/>
      <c r="G695" s="909"/>
      <c r="H695" s="827"/>
      <c r="I695" s="842"/>
      <c r="J695" s="824">
        <f t="shared" si="239"/>
        <v>0</v>
      </c>
      <c r="K695" s="825"/>
      <c r="L695" s="825"/>
      <c r="M695" s="827"/>
      <c r="N695" s="827"/>
      <c r="O695" s="824">
        <f t="shared" si="251"/>
        <v>0</v>
      </c>
      <c r="P695" s="865"/>
      <c r="Q695" s="853">
        <v>4</v>
      </c>
      <c r="R695" s="877"/>
      <c r="S695" s="827"/>
      <c r="T695" s="846">
        <f t="shared" si="240"/>
        <v>160</v>
      </c>
      <c r="U695" s="825">
        <f t="shared" si="258"/>
        <v>0</v>
      </c>
      <c r="V695" s="825">
        <f t="shared" si="252"/>
        <v>4</v>
      </c>
      <c r="W695" s="827">
        <f t="shared" si="252"/>
        <v>0</v>
      </c>
      <c r="X695" s="827">
        <f t="shared" si="252"/>
        <v>0</v>
      </c>
      <c r="Y695" s="824">
        <f t="shared" si="252"/>
        <v>160</v>
      </c>
      <c r="Z695" s="838">
        <f t="shared" si="249"/>
        <v>34</v>
      </c>
      <c r="AA695" s="895" t="str">
        <f t="shared" si="246"/>
        <v>Trứng</v>
      </c>
      <c r="AB695" s="844" t="str">
        <f t="shared" si="246"/>
        <v>kg</v>
      </c>
      <c r="AC695" s="845">
        <f t="shared" si="246"/>
        <v>45</v>
      </c>
      <c r="AD695" s="858">
        <f t="shared" si="246"/>
        <v>40</v>
      </c>
      <c r="AE695" s="832">
        <f t="shared" ref="AE695:AH707" si="259">AE613+AJ613-AO613</f>
        <v>0</v>
      </c>
      <c r="AF695" s="832">
        <f t="shared" si="259"/>
        <v>0</v>
      </c>
      <c r="AG695" s="832">
        <f t="shared" si="259"/>
        <v>0</v>
      </c>
      <c r="AH695" s="832">
        <f t="shared" si="259"/>
        <v>0</v>
      </c>
      <c r="AI695" s="824">
        <f t="shared" si="247"/>
        <v>0</v>
      </c>
      <c r="AJ695" s="879">
        <f t="shared" si="255"/>
        <v>0</v>
      </c>
      <c r="AK695" s="879">
        <f t="shared" si="255"/>
        <v>4</v>
      </c>
      <c r="AL695" s="879">
        <f t="shared" si="255"/>
        <v>0</v>
      </c>
      <c r="AM695" s="879">
        <f t="shared" si="256"/>
        <v>0</v>
      </c>
      <c r="AN695" s="849">
        <f t="shared" si="257"/>
        <v>160</v>
      </c>
      <c r="AO695" s="825">
        <f t="shared" si="244"/>
        <v>0</v>
      </c>
      <c r="AP695" s="825">
        <f t="shared" si="244"/>
        <v>4</v>
      </c>
      <c r="AQ695" s="825">
        <f t="shared" si="244"/>
        <v>0</v>
      </c>
      <c r="AR695" s="825">
        <f t="shared" si="244"/>
        <v>0</v>
      </c>
      <c r="AS695" s="825">
        <f t="shared" si="244"/>
        <v>160</v>
      </c>
      <c r="AT695" s="850">
        <f t="shared" si="250"/>
        <v>20</v>
      </c>
      <c r="AU695" s="922"/>
      <c r="AV695" s="861"/>
      <c r="AW695" s="861"/>
      <c r="AX695" s="861"/>
      <c r="AY695" s="861"/>
      <c r="AZ695" s="851"/>
    </row>
    <row r="696" spans="1:52" ht="13.5" customHeight="1">
      <c r="A696" s="838">
        <f t="shared" si="248"/>
        <v>35</v>
      </c>
      <c r="B696" s="1053" t="s">
        <v>3</v>
      </c>
      <c r="C696" s="817" t="s">
        <v>66</v>
      </c>
      <c r="D696" s="924">
        <v>15</v>
      </c>
      <c r="E696" s="898">
        <v>12</v>
      </c>
      <c r="F696" s="825"/>
      <c r="G696" s="872"/>
      <c r="H696" s="827"/>
      <c r="I696" s="842"/>
      <c r="J696" s="824">
        <f t="shared" si="239"/>
        <v>0</v>
      </c>
      <c r="K696" s="878"/>
      <c r="L696" s="853">
        <v>12</v>
      </c>
      <c r="M696" s="826"/>
      <c r="N696" s="827"/>
      <c r="O696" s="824">
        <f t="shared" si="251"/>
        <v>144</v>
      </c>
      <c r="P696" s="857"/>
      <c r="Q696" s="828"/>
      <c r="R696" s="925"/>
      <c r="S696" s="926"/>
      <c r="T696" s="846">
        <f t="shared" si="240"/>
        <v>0</v>
      </c>
      <c r="U696" s="825">
        <f t="shared" si="258"/>
        <v>0</v>
      </c>
      <c r="V696" s="828">
        <f t="shared" si="252"/>
        <v>12</v>
      </c>
      <c r="W696" s="827">
        <f t="shared" si="252"/>
        <v>0</v>
      </c>
      <c r="X696" s="827">
        <f t="shared" si="252"/>
        <v>0</v>
      </c>
      <c r="Y696" s="824">
        <f t="shared" si="252"/>
        <v>144</v>
      </c>
      <c r="Z696" s="838">
        <f t="shared" si="249"/>
        <v>35</v>
      </c>
      <c r="AA696" s="895" t="str">
        <f t="shared" si="246"/>
        <v>Đậu phụ</v>
      </c>
      <c r="AB696" s="844" t="str">
        <f t="shared" si="246"/>
        <v>kg</v>
      </c>
      <c r="AC696" s="845">
        <f t="shared" si="246"/>
        <v>15</v>
      </c>
      <c r="AD696" s="858">
        <f t="shared" si="246"/>
        <v>12</v>
      </c>
      <c r="AE696" s="832">
        <f t="shared" si="259"/>
        <v>0</v>
      </c>
      <c r="AF696" s="832">
        <f t="shared" si="259"/>
        <v>0</v>
      </c>
      <c r="AG696" s="832">
        <f t="shared" si="259"/>
        <v>0</v>
      </c>
      <c r="AH696" s="832">
        <f t="shared" si="259"/>
        <v>0</v>
      </c>
      <c r="AI696" s="824">
        <f t="shared" si="247"/>
        <v>0</v>
      </c>
      <c r="AJ696" s="879">
        <f t="shared" si="255"/>
        <v>0</v>
      </c>
      <c r="AK696" s="879">
        <f t="shared" si="255"/>
        <v>12</v>
      </c>
      <c r="AL696" s="879">
        <f t="shared" si="255"/>
        <v>0</v>
      </c>
      <c r="AM696" s="879">
        <f t="shared" si="256"/>
        <v>0</v>
      </c>
      <c r="AN696" s="849">
        <f t="shared" si="257"/>
        <v>144</v>
      </c>
      <c r="AO696" s="825">
        <f t="shared" si="244"/>
        <v>0</v>
      </c>
      <c r="AP696" s="825">
        <f t="shared" si="244"/>
        <v>12</v>
      </c>
      <c r="AQ696" s="825">
        <f t="shared" si="244"/>
        <v>0</v>
      </c>
      <c r="AR696" s="825">
        <f t="shared" si="244"/>
        <v>0</v>
      </c>
      <c r="AS696" s="825">
        <f t="shared" si="244"/>
        <v>144</v>
      </c>
      <c r="AT696" s="850">
        <f t="shared" si="250"/>
        <v>36</v>
      </c>
      <c r="AU696" s="922"/>
      <c r="AV696" s="861"/>
      <c r="AW696" s="861"/>
      <c r="AX696" s="861"/>
      <c r="AY696" s="861"/>
      <c r="AZ696" s="851"/>
    </row>
    <row r="697" spans="1:52" ht="13.5" customHeight="1">
      <c r="A697" s="838">
        <f t="shared" si="248"/>
        <v>36</v>
      </c>
      <c r="B697" s="1053" t="s">
        <v>157</v>
      </c>
      <c r="C697" s="817" t="s">
        <v>66</v>
      </c>
      <c r="D697" s="839">
        <v>140</v>
      </c>
      <c r="E697" s="852">
        <v>140</v>
      </c>
      <c r="F697" s="825"/>
      <c r="G697" s="872"/>
      <c r="H697" s="827"/>
      <c r="I697" s="842"/>
      <c r="J697" s="824">
        <f t="shared" si="239"/>
        <v>0</v>
      </c>
      <c r="K697" s="825"/>
      <c r="L697" s="853">
        <v>4.5</v>
      </c>
      <c r="M697" s="826"/>
      <c r="N697" s="827"/>
      <c r="O697" s="824">
        <f t="shared" si="251"/>
        <v>630</v>
      </c>
      <c r="P697" s="865"/>
      <c r="Q697" s="853"/>
      <c r="R697" s="925"/>
      <c r="S697" s="827"/>
      <c r="T697" s="846">
        <f t="shared" si="240"/>
        <v>0</v>
      </c>
      <c r="U697" s="825">
        <f t="shared" si="258"/>
        <v>0</v>
      </c>
      <c r="V697" s="825">
        <f t="shared" si="252"/>
        <v>4.5</v>
      </c>
      <c r="W697" s="827">
        <f t="shared" si="252"/>
        <v>0</v>
      </c>
      <c r="X697" s="827">
        <f t="shared" si="252"/>
        <v>0</v>
      </c>
      <c r="Y697" s="824">
        <f t="shared" si="252"/>
        <v>630</v>
      </c>
      <c r="Z697" s="838">
        <f t="shared" si="249"/>
        <v>36</v>
      </c>
      <c r="AA697" s="895" t="str">
        <f t="shared" si="246"/>
        <v>Tôm</v>
      </c>
      <c r="AB697" s="844" t="str">
        <f t="shared" si="246"/>
        <v>kg</v>
      </c>
      <c r="AC697" s="845">
        <f t="shared" si="246"/>
        <v>140</v>
      </c>
      <c r="AD697" s="858">
        <f t="shared" si="246"/>
        <v>140</v>
      </c>
      <c r="AE697" s="832">
        <f t="shared" si="259"/>
        <v>0</v>
      </c>
      <c r="AF697" s="832">
        <f t="shared" si="259"/>
        <v>0</v>
      </c>
      <c r="AG697" s="832">
        <f t="shared" si="259"/>
        <v>0</v>
      </c>
      <c r="AH697" s="832">
        <f t="shared" si="259"/>
        <v>0</v>
      </c>
      <c r="AI697" s="824">
        <f t="shared" si="247"/>
        <v>0</v>
      </c>
      <c r="AJ697" s="879">
        <f t="shared" si="255"/>
        <v>0</v>
      </c>
      <c r="AK697" s="879">
        <f t="shared" si="255"/>
        <v>4.5</v>
      </c>
      <c r="AL697" s="879">
        <f t="shared" si="255"/>
        <v>0</v>
      </c>
      <c r="AM697" s="879">
        <f t="shared" si="256"/>
        <v>0</v>
      </c>
      <c r="AN697" s="849">
        <f t="shared" si="257"/>
        <v>630</v>
      </c>
      <c r="AO697" s="825">
        <f t="shared" si="244"/>
        <v>0</v>
      </c>
      <c r="AP697" s="825">
        <f t="shared" si="244"/>
        <v>4.5</v>
      </c>
      <c r="AQ697" s="825">
        <f t="shared" si="244"/>
        <v>0</v>
      </c>
      <c r="AR697" s="825">
        <f t="shared" si="244"/>
        <v>0</v>
      </c>
      <c r="AS697" s="825">
        <f t="shared" si="244"/>
        <v>630</v>
      </c>
      <c r="AT697" s="850">
        <f t="shared" si="250"/>
        <v>0</v>
      </c>
      <c r="AU697" s="922"/>
      <c r="AV697" s="861"/>
      <c r="AW697" s="861"/>
      <c r="AX697" s="861"/>
      <c r="AY697" s="861"/>
      <c r="AZ697" s="851"/>
    </row>
    <row r="698" spans="1:52" ht="13.5" customHeight="1">
      <c r="A698" s="838">
        <f t="shared" si="248"/>
        <v>37</v>
      </c>
      <c r="B698" s="1053" t="s">
        <v>172</v>
      </c>
      <c r="C698" s="817" t="s">
        <v>66</v>
      </c>
      <c r="D698" s="839">
        <v>40</v>
      </c>
      <c r="E698" s="852">
        <v>40</v>
      </c>
      <c r="F698" s="825"/>
      <c r="G698" s="872"/>
      <c r="H698" s="827"/>
      <c r="I698" s="842"/>
      <c r="J698" s="824">
        <f t="shared" si="239"/>
        <v>0</v>
      </c>
      <c r="K698" s="825"/>
      <c r="L698" s="853"/>
      <c r="M698" s="826"/>
      <c r="N698" s="827"/>
      <c r="O698" s="824">
        <f t="shared" si="251"/>
        <v>0</v>
      </c>
      <c r="P698" s="865"/>
      <c r="Q698" s="853">
        <v>8</v>
      </c>
      <c r="R698" s="925"/>
      <c r="S698" s="827"/>
      <c r="T698" s="846">
        <f t="shared" si="240"/>
        <v>320</v>
      </c>
      <c r="U698" s="825">
        <f t="shared" si="258"/>
        <v>0</v>
      </c>
      <c r="V698" s="828">
        <f t="shared" si="252"/>
        <v>8</v>
      </c>
      <c r="W698" s="827">
        <f t="shared" si="252"/>
        <v>0</v>
      </c>
      <c r="X698" s="827">
        <f t="shared" si="252"/>
        <v>0</v>
      </c>
      <c r="Y698" s="824">
        <f t="shared" si="252"/>
        <v>320</v>
      </c>
      <c r="Z698" s="838">
        <f t="shared" si="249"/>
        <v>37</v>
      </c>
      <c r="AA698" s="895" t="str">
        <f t="shared" si="246"/>
        <v>Cá lô cố</v>
      </c>
      <c r="AB698" s="844" t="str">
        <f t="shared" si="246"/>
        <v>kg</v>
      </c>
      <c r="AC698" s="845">
        <f t="shared" si="246"/>
        <v>40</v>
      </c>
      <c r="AD698" s="858">
        <f t="shared" si="246"/>
        <v>40</v>
      </c>
      <c r="AE698" s="832">
        <f t="shared" si="259"/>
        <v>0</v>
      </c>
      <c r="AF698" s="832">
        <f t="shared" si="259"/>
        <v>0</v>
      </c>
      <c r="AG698" s="832">
        <f t="shared" si="259"/>
        <v>0</v>
      </c>
      <c r="AH698" s="832">
        <f t="shared" si="259"/>
        <v>0</v>
      </c>
      <c r="AI698" s="824">
        <f t="shared" si="247"/>
        <v>0</v>
      </c>
      <c r="AJ698" s="879">
        <f t="shared" si="255"/>
        <v>0</v>
      </c>
      <c r="AK698" s="879">
        <f t="shared" si="255"/>
        <v>8</v>
      </c>
      <c r="AL698" s="879">
        <f t="shared" si="255"/>
        <v>0</v>
      </c>
      <c r="AM698" s="879">
        <f t="shared" si="256"/>
        <v>0</v>
      </c>
      <c r="AN698" s="849">
        <f t="shared" si="257"/>
        <v>320</v>
      </c>
      <c r="AO698" s="825">
        <f t="shared" si="244"/>
        <v>0</v>
      </c>
      <c r="AP698" s="825">
        <f t="shared" si="244"/>
        <v>8</v>
      </c>
      <c r="AQ698" s="825">
        <f t="shared" si="244"/>
        <v>0</v>
      </c>
      <c r="AR698" s="825">
        <f t="shared" si="244"/>
        <v>0</v>
      </c>
      <c r="AS698" s="825">
        <f t="shared" si="244"/>
        <v>320</v>
      </c>
      <c r="AT698" s="850">
        <f t="shared" si="250"/>
        <v>0</v>
      </c>
      <c r="AU698" s="1502" t="s">
        <v>855</v>
      </c>
      <c r="AV698" s="1503"/>
      <c r="AW698" s="1503"/>
      <c r="AX698" s="1503"/>
      <c r="AY698" s="1503"/>
      <c r="AZ698" s="927"/>
    </row>
    <row r="699" spans="1:52" ht="13.5" customHeight="1">
      <c r="A699" s="838">
        <f t="shared" si="248"/>
        <v>38</v>
      </c>
      <c r="B699" s="1053" t="s">
        <v>197</v>
      </c>
      <c r="C699" s="817" t="s">
        <v>66</v>
      </c>
      <c r="D699" s="839">
        <v>80</v>
      </c>
      <c r="E699" s="852">
        <v>77</v>
      </c>
      <c r="F699" s="866"/>
      <c r="G699" s="872"/>
      <c r="H699" s="928"/>
      <c r="I699" s="842"/>
      <c r="J699" s="824">
        <f t="shared" si="239"/>
        <v>0</v>
      </c>
      <c r="K699" s="825"/>
      <c r="L699" s="828"/>
      <c r="M699" s="826"/>
      <c r="N699" s="827"/>
      <c r="O699" s="824">
        <f t="shared" si="251"/>
        <v>0</v>
      </c>
      <c r="P699" s="857"/>
      <c r="Q699" s="828"/>
      <c r="R699" s="916">
        <v>11</v>
      </c>
      <c r="S699" s="827"/>
      <c r="T699" s="846">
        <f t="shared" si="240"/>
        <v>847</v>
      </c>
      <c r="U699" s="825">
        <f t="shared" si="258"/>
        <v>0</v>
      </c>
      <c r="V699" s="828">
        <f t="shared" si="252"/>
        <v>0</v>
      </c>
      <c r="W699" s="827">
        <f t="shared" si="252"/>
        <v>11</v>
      </c>
      <c r="X699" s="827">
        <f t="shared" si="252"/>
        <v>0</v>
      </c>
      <c r="Y699" s="824">
        <f t="shared" si="252"/>
        <v>847</v>
      </c>
      <c r="Z699" s="838">
        <f t="shared" si="249"/>
        <v>38</v>
      </c>
      <c r="AA699" s="895" t="str">
        <f t="shared" si="246"/>
        <v>Chân thủ</v>
      </c>
      <c r="AB699" s="844" t="str">
        <f t="shared" si="246"/>
        <v>kg</v>
      </c>
      <c r="AC699" s="845">
        <f t="shared" si="246"/>
        <v>80</v>
      </c>
      <c r="AD699" s="858">
        <f t="shared" si="246"/>
        <v>77</v>
      </c>
      <c r="AE699" s="832">
        <f t="shared" si="259"/>
        <v>0</v>
      </c>
      <c r="AF699" s="832">
        <f t="shared" si="259"/>
        <v>0</v>
      </c>
      <c r="AG699" s="832">
        <f t="shared" si="259"/>
        <v>0</v>
      </c>
      <c r="AH699" s="832">
        <f t="shared" si="259"/>
        <v>0</v>
      </c>
      <c r="AI699" s="824">
        <f t="shared" si="247"/>
        <v>0</v>
      </c>
      <c r="AJ699" s="879">
        <f t="shared" si="255"/>
        <v>0</v>
      </c>
      <c r="AK699" s="879">
        <f t="shared" si="255"/>
        <v>0</v>
      </c>
      <c r="AL699" s="879">
        <f t="shared" si="255"/>
        <v>11</v>
      </c>
      <c r="AM699" s="879">
        <f t="shared" si="256"/>
        <v>0</v>
      </c>
      <c r="AN699" s="849">
        <f t="shared" si="257"/>
        <v>847</v>
      </c>
      <c r="AO699" s="825">
        <f t="shared" si="244"/>
        <v>0</v>
      </c>
      <c r="AP699" s="825">
        <f t="shared" si="244"/>
        <v>0</v>
      </c>
      <c r="AQ699" s="825">
        <f t="shared" si="244"/>
        <v>11</v>
      </c>
      <c r="AR699" s="825">
        <f t="shared" si="244"/>
        <v>0</v>
      </c>
      <c r="AS699" s="825">
        <f t="shared" si="244"/>
        <v>847</v>
      </c>
      <c r="AT699" s="850">
        <f t="shared" si="250"/>
        <v>33</v>
      </c>
      <c r="AU699" s="929" t="s">
        <v>811</v>
      </c>
      <c r="AV699" s="930"/>
      <c r="AW699" s="1504">
        <v>0.74</v>
      </c>
      <c r="AX699" s="1504"/>
      <c r="AY699" s="930"/>
      <c r="AZ699" s="862" t="s">
        <v>70</v>
      </c>
    </row>
    <row r="700" spans="1:52" ht="13.5" customHeight="1">
      <c r="A700" s="838">
        <f t="shared" si="248"/>
        <v>39</v>
      </c>
      <c r="B700" s="1045" t="s">
        <v>890</v>
      </c>
      <c r="C700" s="817" t="s">
        <v>786</v>
      </c>
      <c r="D700" s="839">
        <v>9</v>
      </c>
      <c r="E700" s="852">
        <v>9</v>
      </c>
      <c r="F700" s="825"/>
      <c r="G700" s="872"/>
      <c r="H700" s="827"/>
      <c r="I700" s="842"/>
      <c r="J700" s="824">
        <f t="shared" si="239"/>
        <v>0</v>
      </c>
      <c r="K700" s="878"/>
      <c r="L700" s="853"/>
      <c r="M700" s="826">
        <v>17</v>
      </c>
      <c r="N700" s="827"/>
      <c r="O700" s="824">
        <f t="shared" si="251"/>
        <v>153</v>
      </c>
      <c r="P700" s="857"/>
      <c r="Q700" s="828"/>
      <c r="R700" s="877"/>
      <c r="S700" s="827"/>
      <c r="T700" s="846">
        <f t="shared" si="240"/>
        <v>0</v>
      </c>
      <c r="U700" s="878">
        <f t="shared" si="258"/>
        <v>0</v>
      </c>
      <c r="V700" s="825">
        <f t="shared" si="252"/>
        <v>0</v>
      </c>
      <c r="W700" s="827">
        <f t="shared" si="252"/>
        <v>17</v>
      </c>
      <c r="X700" s="827">
        <f t="shared" si="252"/>
        <v>0</v>
      </c>
      <c r="Y700" s="824">
        <f t="shared" si="252"/>
        <v>153</v>
      </c>
      <c r="Z700" s="838">
        <f t="shared" si="249"/>
        <v>39</v>
      </c>
      <c r="AA700" s="895" t="str">
        <f t="shared" si="246"/>
        <v xml:space="preserve">Chuối </v>
      </c>
      <c r="AB700" s="844" t="str">
        <f t="shared" si="246"/>
        <v>quả</v>
      </c>
      <c r="AC700" s="845">
        <f t="shared" si="246"/>
        <v>9</v>
      </c>
      <c r="AD700" s="858">
        <f t="shared" si="246"/>
        <v>9</v>
      </c>
      <c r="AE700" s="832">
        <f t="shared" si="259"/>
        <v>0</v>
      </c>
      <c r="AF700" s="832">
        <f t="shared" si="259"/>
        <v>0</v>
      </c>
      <c r="AG700" s="832">
        <f t="shared" si="259"/>
        <v>0</v>
      </c>
      <c r="AH700" s="832">
        <f t="shared" si="259"/>
        <v>0</v>
      </c>
      <c r="AI700" s="824">
        <f t="shared" si="247"/>
        <v>0</v>
      </c>
      <c r="AJ700" s="879">
        <f t="shared" si="255"/>
        <v>0</v>
      </c>
      <c r="AK700" s="879">
        <f t="shared" si="255"/>
        <v>0</v>
      </c>
      <c r="AL700" s="879">
        <f t="shared" si="255"/>
        <v>17</v>
      </c>
      <c r="AM700" s="879">
        <f t="shared" si="256"/>
        <v>0</v>
      </c>
      <c r="AN700" s="849">
        <f t="shared" si="257"/>
        <v>153</v>
      </c>
      <c r="AO700" s="825">
        <f t="shared" si="244"/>
        <v>0</v>
      </c>
      <c r="AP700" s="825">
        <f t="shared" si="244"/>
        <v>0</v>
      </c>
      <c r="AQ700" s="825">
        <f t="shared" si="244"/>
        <v>17</v>
      </c>
      <c r="AR700" s="825">
        <f t="shared" si="244"/>
        <v>0</v>
      </c>
      <c r="AS700" s="825">
        <f t="shared" si="244"/>
        <v>153</v>
      </c>
      <c r="AT700" s="850">
        <f t="shared" si="250"/>
        <v>0</v>
      </c>
      <c r="AU700" s="932" t="s">
        <v>856</v>
      </c>
      <c r="AV700" s="933">
        <f>AV665</f>
        <v>115</v>
      </c>
      <c r="AW700" s="934" t="s">
        <v>27</v>
      </c>
      <c r="AX700" s="935">
        <v>0.16</v>
      </c>
      <c r="AY700" s="936" t="s">
        <v>29</v>
      </c>
      <c r="AZ700" s="937">
        <f>AV700*AX700</f>
        <v>18.400000000000002</v>
      </c>
    </row>
    <row r="701" spans="1:52" ht="13.5" customHeight="1">
      <c r="A701" s="838">
        <f t="shared" si="248"/>
        <v>40</v>
      </c>
      <c r="B701" s="1045" t="s">
        <v>892</v>
      </c>
      <c r="C701" s="817" t="s">
        <v>66</v>
      </c>
      <c r="D701" s="839">
        <v>10</v>
      </c>
      <c r="E701" s="852">
        <v>7</v>
      </c>
      <c r="F701" s="825"/>
      <c r="G701" s="854"/>
      <c r="H701" s="827"/>
      <c r="I701" s="842"/>
      <c r="J701" s="824">
        <f t="shared" si="239"/>
        <v>0</v>
      </c>
      <c r="K701" s="825"/>
      <c r="L701" s="825"/>
      <c r="M701" s="827"/>
      <c r="N701" s="827"/>
      <c r="O701" s="824">
        <f t="shared" si="251"/>
        <v>0</v>
      </c>
      <c r="P701" s="865"/>
      <c r="Q701" s="825"/>
      <c r="R701" s="877">
        <v>35</v>
      </c>
      <c r="S701" s="827"/>
      <c r="T701" s="846">
        <f t="shared" si="240"/>
        <v>245</v>
      </c>
      <c r="U701" s="825">
        <f t="shared" si="258"/>
        <v>0</v>
      </c>
      <c r="V701" s="825">
        <f t="shared" si="252"/>
        <v>0</v>
      </c>
      <c r="W701" s="827">
        <f t="shared" si="252"/>
        <v>35</v>
      </c>
      <c r="X701" s="827">
        <f t="shared" si="252"/>
        <v>0</v>
      </c>
      <c r="Y701" s="824">
        <f>SUM(J701,O701,T701)</f>
        <v>245</v>
      </c>
      <c r="Z701" s="838">
        <f t="shared" si="249"/>
        <v>40</v>
      </c>
      <c r="AA701" s="895" t="str">
        <f t="shared" si="246"/>
        <v>Bính xanh</v>
      </c>
      <c r="AB701" s="844" t="str">
        <f t="shared" si="246"/>
        <v>kg</v>
      </c>
      <c r="AC701" s="845">
        <f t="shared" si="246"/>
        <v>10</v>
      </c>
      <c r="AD701" s="858">
        <f t="shared" si="246"/>
        <v>7</v>
      </c>
      <c r="AE701" s="832">
        <f t="shared" si="259"/>
        <v>0</v>
      </c>
      <c r="AF701" s="832">
        <f t="shared" si="259"/>
        <v>0</v>
      </c>
      <c r="AG701" s="832">
        <f t="shared" si="259"/>
        <v>0</v>
      </c>
      <c r="AH701" s="832">
        <f t="shared" si="259"/>
        <v>0</v>
      </c>
      <c r="AI701" s="824">
        <f t="shared" si="247"/>
        <v>0</v>
      </c>
      <c r="AJ701" s="879">
        <f t="shared" si="255"/>
        <v>0</v>
      </c>
      <c r="AK701" s="879">
        <f t="shared" si="255"/>
        <v>0</v>
      </c>
      <c r="AL701" s="879">
        <f t="shared" si="255"/>
        <v>35</v>
      </c>
      <c r="AM701" s="879">
        <f t="shared" si="256"/>
        <v>0</v>
      </c>
      <c r="AN701" s="849">
        <f t="shared" si="257"/>
        <v>245</v>
      </c>
      <c r="AO701" s="825">
        <f t="shared" si="244"/>
        <v>0</v>
      </c>
      <c r="AP701" s="825">
        <f t="shared" si="244"/>
        <v>0</v>
      </c>
      <c r="AQ701" s="825">
        <f t="shared" si="244"/>
        <v>35</v>
      </c>
      <c r="AR701" s="825">
        <f t="shared" si="244"/>
        <v>0</v>
      </c>
      <c r="AS701" s="825">
        <f t="shared" si="244"/>
        <v>245</v>
      </c>
      <c r="AT701" s="850">
        <f t="shared" si="250"/>
        <v>105</v>
      </c>
      <c r="AU701" s="932" t="s">
        <v>857</v>
      </c>
      <c r="AV701" s="933">
        <f>AV666</f>
        <v>115</v>
      </c>
      <c r="AW701" s="934" t="s">
        <v>27</v>
      </c>
      <c r="AX701" s="935">
        <v>0.28999999999999998</v>
      </c>
      <c r="AY701" s="936" t="s">
        <v>29</v>
      </c>
      <c r="AZ701" s="937">
        <f>AV701*AX701</f>
        <v>33.349999999999994</v>
      </c>
    </row>
    <row r="702" spans="1:52" ht="13.5" customHeight="1">
      <c r="A702" s="838">
        <f t="shared" si="248"/>
        <v>41</v>
      </c>
      <c r="B702" s="1045" t="s">
        <v>17</v>
      </c>
      <c r="C702" s="817" t="s">
        <v>66</v>
      </c>
      <c r="D702" s="938">
        <v>5</v>
      </c>
      <c r="E702" s="939">
        <v>5</v>
      </c>
      <c r="F702" s="825"/>
      <c r="G702" s="872"/>
      <c r="H702" s="827"/>
      <c r="I702" s="842"/>
      <c r="J702" s="824">
        <f t="shared" si="239"/>
        <v>0</v>
      </c>
      <c r="K702" s="825"/>
      <c r="L702" s="828"/>
      <c r="M702" s="827">
        <v>36</v>
      </c>
      <c r="N702" s="827"/>
      <c r="O702" s="824">
        <f t="shared" si="251"/>
        <v>180</v>
      </c>
      <c r="P702" s="820"/>
      <c r="Q702" s="828"/>
      <c r="R702" s="925"/>
      <c r="S702" s="827"/>
      <c r="T702" s="846">
        <f t="shared" si="240"/>
        <v>0</v>
      </c>
      <c r="U702" s="825">
        <f t="shared" si="258"/>
        <v>0</v>
      </c>
      <c r="V702" s="828">
        <f t="shared" si="252"/>
        <v>0</v>
      </c>
      <c r="W702" s="827">
        <f t="shared" si="252"/>
        <v>36</v>
      </c>
      <c r="X702" s="827">
        <f t="shared" si="252"/>
        <v>0</v>
      </c>
      <c r="Y702" s="824">
        <f t="shared" si="252"/>
        <v>180</v>
      </c>
      <c r="Z702" s="838">
        <f t="shared" si="249"/>
        <v>41</v>
      </c>
      <c r="AA702" s="895" t="str">
        <f t="shared" si="246"/>
        <v>Rau muống</v>
      </c>
      <c r="AB702" s="844" t="str">
        <f t="shared" si="246"/>
        <v>kg</v>
      </c>
      <c r="AC702" s="845">
        <f t="shared" si="246"/>
        <v>5</v>
      </c>
      <c r="AD702" s="858">
        <f t="shared" si="246"/>
        <v>5</v>
      </c>
      <c r="AE702" s="832">
        <f t="shared" si="259"/>
        <v>0</v>
      </c>
      <c r="AF702" s="832">
        <f t="shared" si="259"/>
        <v>0</v>
      </c>
      <c r="AG702" s="832">
        <f t="shared" si="259"/>
        <v>0</v>
      </c>
      <c r="AH702" s="832">
        <f t="shared" si="259"/>
        <v>0</v>
      </c>
      <c r="AI702" s="824">
        <f t="shared" si="247"/>
        <v>0</v>
      </c>
      <c r="AJ702" s="879">
        <f t="shared" si="255"/>
        <v>0</v>
      </c>
      <c r="AK702" s="879">
        <f t="shared" si="255"/>
        <v>0</v>
      </c>
      <c r="AL702" s="879">
        <f t="shared" si="255"/>
        <v>36</v>
      </c>
      <c r="AM702" s="879">
        <f t="shared" si="256"/>
        <v>0</v>
      </c>
      <c r="AN702" s="849">
        <f t="shared" si="257"/>
        <v>180</v>
      </c>
      <c r="AO702" s="825">
        <f t="shared" si="244"/>
        <v>0</v>
      </c>
      <c r="AP702" s="825">
        <f t="shared" si="244"/>
        <v>0</v>
      </c>
      <c r="AQ702" s="825">
        <f t="shared" si="244"/>
        <v>36</v>
      </c>
      <c r="AR702" s="825">
        <f t="shared" si="244"/>
        <v>0</v>
      </c>
      <c r="AS702" s="825">
        <f t="shared" si="244"/>
        <v>180</v>
      </c>
      <c r="AT702" s="850">
        <f t="shared" si="250"/>
        <v>0</v>
      </c>
      <c r="AU702" s="932" t="s">
        <v>858</v>
      </c>
      <c r="AV702" s="933">
        <f>AV667</f>
        <v>105</v>
      </c>
      <c r="AW702" s="934" t="s">
        <v>27</v>
      </c>
      <c r="AX702" s="935">
        <v>0.28999999999999998</v>
      </c>
      <c r="AY702" s="936" t="s">
        <v>29</v>
      </c>
      <c r="AZ702" s="937">
        <f>AV702*AX702</f>
        <v>30.45</v>
      </c>
    </row>
    <row r="703" spans="1:52" ht="13.5" customHeight="1">
      <c r="A703" s="838">
        <f t="shared" si="248"/>
        <v>42</v>
      </c>
      <c r="B703" s="1045" t="s">
        <v>478</v>
      </c>
      <c r="C703" s="817" t="s">
        <v>66</v>
      </c>
      <c r="D703" s="839">
        <v>12</v>
      </c>
      <c r="E703" s="852">
        <v>12</v>
      </c>
      <c r="F703" s="828"/>
      <c r="G703" s="854"/>
      <c r="H703" s="827">
        <v>22</v>
      </c>
      <c r="I703" s="842"/>
      <c r="J703" s="824">
        <f t="shared" si="239"/>
        <v>264</v>
      </c>
      <c r="K703" s="825"/>
      <c r="L703" s="825"/>
      <c r="M703" s="940"/>
      <c r="N703" s="827"/>
      <c r="O703" s="824">
        <f t="shared" si="251"/>
        <v>0</v>
      </c>
      <c r="P703" s="865"/>
      <c r="Q703" s="825"/>
      <c r="R703" s="877"/>
      <c r="S703" s="827"/>
      <c r="T703" s="846">
        <f t="shared" si="240"/>
        <v>0</v>
      </c>
      <c r="U703" s="825">
        <f t="shared" si="258"/>
        <v>0</v>
      </c>
      <c r="V703" s="825">
        <f t="shared" si="252"/>
        <v>0</v>
      </c>
      <c r="W703" s="827">
        <f t="shared" si="252"/>
        <v>22</v>
      </c>
      <c r="X703" s="827">
        <f t="shared" si="252"/>
        <v>0</v>
      </c>
      <c r="Y703" s="824">
        <f t="shared" si="252"/>
        <v>264</v>
      </c>
      <c r="Z703" s="838">
        <f t="shared" si="249"/>
        <v>42</v>
      </c>
      <c r="AA703" s="895" t="str">
        <f t="shared" si="246"/>
        <v>Dưa cải</v>
      </c>
      <c r="AB703" s="844" t="str">
        <f t="shared" si="246"/>
        <v>kg</v>
      </c>
      <c r="AC703" s="845">
        <f t="shared" si="246"/>
        <v>12</v>
      </c>
      <c r="AD703" s="858">
        <f t="shared" si="246"/>
        <v>12</v>
      </c>
      <c r="AE703" s="832">
        <f t="shared" si="259"/>
        <v>0</v>
      </c>
      <c r="AF703" s="832">
        <f t="shared" si="259"/>
        <v>0</v>
      </c>
      <c r="AG703" s="832">
        <f t="shared" si="259"/>
        <v>0</v>
      </c>
      <c r="AH703" s="832">
        <f t="shared" si="259"/>
        <v>0</v>
      </c>
      <c r="AI703" s="824">
        <f t="shared" si="247"/>
        <v>0</v>
      </c>
      <c r="AJ703" s="879">
        <f t="shared" si="255"/>
        <v>0</v>
      </c>
      <c r="AK703" s="879">
        <f t="shared" si="255"/>
        <v>0</v>
      </c>
      <c r="AL703" s="879">
        <f t="shared" si="255"/>
        <v>22</v>
      </c>
      <c r="AM703" s="879">
        <f t="shared" si="256"/>
        <v>0</v>
      </c>
      <c r="AN703" s="849">
        <f t="shared" si="257"/>
        <v>264</v>
      </c>
      <c r="AO703" s="825">
        <f t="shared" si="244"/>
        <v>0</v>
      </c>
      <c r="AP703" s="825">
        <f t="shared" si="244"/>
        <v>0</v>
      </c>
      <c r="AQ703" s="825">
        <f t="shared" si="244"/>
        <v>22</v>
      </c>
      <c r="AR703" s="825">
        <f t="shared" si="244"/>
        <v>0</v>
      </c>
      <c r="AS703" s="825">
        <f t="shared" si="244"/>
        <v>264</v>
      </c>
      <c r="AT703" s="850">
        <f t="shared" si="250"/>
        <v>0</v>
      </c>
      <c r="AU703" s="929" t="s">
        <v>811</v>
      </c>
      <c r="AV703" s="930"/>
      <c r="AW703" s="1504">
        <v>0.68</v>
      </c>
      <c r="AX703" s="1504"/>
      <c r="AY703" s="930"/>
      <c r="AZ703" s="941" t="s">
        <v>70</v>
      </c>
    </row>
    <row r="704" spans="1:52" ht="13.5" customHeight="1">
      <c r="A704" s="838">
        <f t="shared" si="248"/>
        <v>43</v>
      </c>
      <c r="B704" s="1046" t="s">
        <v>60</v>
      </c>
      <c r="C704" s="817" t="s">
        <v>66</v>
      </c>
      <c r="D704" s="924">
        <v>20</v>
      </c>
      <c r="E704" s="898">
        <v>20</v>
      </c>
      <c r="F704" s="853"/>
      <c r="G704" s="909"/>
      <c r="H704" s="827">
        <v>0.5</v>
      </c>
      <c r="I704" s="842"/>
      <c r="J704" s="824">
        <f t="shared" si="239"/>
        <v>10</v>
      </c>
      <c r="K704" s="878"/>
      <c r="L704" s="828"/>
      <c r="M704" s="899">
        <v>1</v>
      </c>
      <c r="N704" s="827"/>
      <c r="O704" s="824">
        <f t="shared" si="251"/>
        <v>20</v>
      </c>
      <c r="P704" s="942"/>
      <c r="Q704" s="828"/>
      <c r="R704" s="877">
        <v>1</v>
      </c>
      <c r="S704" s="827"/>
      <c r="T704" s="846">
        <f t="shared" si="240"/>
        <v>20</v>
      </c>
      <c r="U704" s="878">
        <f t="shared" si="258"/>
        <v>0</v>
      </c>
      <c r="V704" s="828">
        <f t="shared" si="252"/>
        <v>0</v>
      </c>
      <c r="W704" s="827">
        <f t="shared" si="252"/>
        <v>2.5</v>
      </c>
      <c r="X704" s="827">
        <f t="shared" si="252"/>
        <v>0</v>
      </c>
      <c r="Y704" s="824">
        <f t="shared" si="252"/>
        <v>50</v>
      </c>
      <c r="Z704" s="838">
        <f t="shared" si="249"/>
        <v>43</v>
      </c>
      <c r="AA704" s="895" t="str">
        <f t="shared" si="246"/>
        <v>Cà chua</v>
      </c>
      <c r="AB704" s="844" t="str">
        <f t="shared" si="246"/>
        <v>kg</v>
      </c>
      <c r="AC704" s="845">
        <f t="shared" si="246"/>
        <v>20</v>
      </c>
      <c r="AD704" s="858">
        <f t="shared" si="246"/>
        <v>20</v>
      </c>
      <c r="AE704" s="832">
        <f t="shared" si="259"/>
        <v>0</v>
      </c>
      <c r="AF704" s="832">
        <f t="shared" si="259"/>
        <v>0</v>
      </c>
      <c r="AG704" s="832">
        <f t="shared" si="259"/>
        <v>0</v>
      </c>
      <c r="AH704" s="832">
        <f t="shared" si="259"/>
        <v>0</v>
      </c>
      <c r="AI704" s="824">
        <f t="shared" si="247"/>
        <v>0</v>
      </c>
      <c r="AJ704" s="879">
        <f t="shared" si="255"/>
        <v>0</v>
      </c>
      <c r="AK704" s="879">
        <f t="shared" si="255"/>
        <v>0</v>
      </c>
      <c r="AL704" s="879">
        <f t="shared" si="255"/>
        <v>2.5</v>
      </c>
      <c r="AM704" s="879">
        <f t="shared" si="256"/>
        <v>0</v>
      </c>
      <c r="AN704" s="849">
        <f t="shared" si="257"/>
        <v>50</v>
      </c>
      <c r="AO704" s="825">
        <f t="shared" si="244"/>
        <v>0</v>
      </c>
      <c r="AP704" s="825">
        <f t="shared" si="244"/>
        <v>0</v>
      </c>
      <c r="AQ704" s="825">
        <f t="shared" si="244"/>
        <v>2.5</v>
      </c>
      <c r="AR704" s="825">
        <f t="shared" si="244"/>
        <v>0</v>
      </c>
      <c r="AS704" s="825">
        <f t="shared" si="244"/>
        <v>50</v>
      </c>
      <c r="AT704" s="850">
        <f t="shared" si="250"/>
        <v>0</v>
      </c>
      <c r="AU704" s="932" t="s">
        <v>856</v>
      </c>
      <c r="AV704" s="868">
        <f>AV669</f>
        <v>13</v>
      </c>
      <c r="AW704" s="934" t="s">
        <v>27</v>
      </c>
      <c r="AX704" s="935">
        <v>0.16</v>
      </c>
      <c r="AY704" s="936" t="s">
        <v>29</v>
      </c>
      <c r="AZ704" s="937">
        <f>AV704*AX704</f>
        <v>2.08</v>
      </c>
    </row>
    <row r="705" spans="1:52" ht="13.5" customHeight="1">
      <c r="A705" s="838">
        <f t="shared" si="248"/>
        <v>44</v>
      </c>
      <c r="B705" s="1045" t="s">
        <v>61</v>
      </c>
      <c r="C705" s="817" t="s">
        <v>66</v>
      </c>
      <c r="D705" s="924">
        <v>20</v>
      </c>
      <c r="E705" s="898">
        <v>20</v>
      </c>
      <c r="F705" s="825"/>
      <c r="G705" s="872"/>
      <c r="H705" s="827">
        <v>0.8</v>
      </c>
      <c r="I705" s="842"/>
      <c r="J705" s="824">
        <f t="shared" si="239"/>
        <v>16</v>
      </c>
      <c r="K705" s="943"/>
      <c r="L705" s="828"/>
      <c r="M705" s="827">
        <v>1</v>
      </c>
      <c r="N705" s="827"/>
      <c r="O705" s="824">
        <f t="shared" si="251"/>
        <v>20</v>
      </c>
      <c r="P705" s="942"/>
      <c r="Q705" s="828"/>
      <c r="R705" s="925">
        <v>1</v>
      </c>
      <c r="S705" s="827"/>
      <c r="T705" s="846">
        <f t="shared" ref="T705:T713" si="260">SUM(P705:S705)*$E705</f>
        <v>20</v>
      </c>
      <c r="U705" s="825">
        <f t="shared" si="258"/>
        <v>0</v>
      </c>
      <c r="V705" s="828">
        <f t="shared" si="252"/>
        <v>0</v>
      </c>
      <c r="W705" s="827">
        <f t="shared" si="252"/>
        <v>2.8</v>
      </c>
      <c r="X705" s="827">
        <f t="shared" si="252"/>
        <v>0</v>
      </c>
      <c r="Y705" s="824">
        <f t="shared" si="252"/>
        <v>56</v>
      </c>
      <c r="Z705" s="838">
        <f t="shared" si="249"/>
        <v>44</v>
      </c>
      <c r="AA705" s="895" t="str">
        <f t="shared" si="246"/>
        <v>Hành lá</v>
      </c>
      <c r="AB705" s="844" t="str">
        <f t="shared" si="246"/>
        <v>kg</v>
      </c>
      <c r="AC705" s="845">
        <f t="shared" si="246"/>
        <v>20</v>
      </c>
      <c r="AD705" s="858">
        <f t="shared" si="246"/>
        <v>20</v>
      </c>
      <c r="AE705" s="832">
        <f t="shared" si="259"/>
        <v>0</v>
      </c>
      <c r="AF705" s="832">
        <f t="shared" si="259"/>
        <v>0</v>
      </c>
      <c r="AG705" s="832">
        <f t="shared" si="259"/>
        <v>0</v>
      </c>
      <c r="AH705" s="832">
        <f t="shared" si="259"/>
        <v>0</v>
      </c>
      <c r="AI705" s="824">
        <f t="shared" si="247"/>
        <v>0</v>
      </c>
      <c r="AJ705" s="879">
        <f t="shared" si="255"/>
        <v>0</v>
      </c>
      <c r="AK705" s="879">
        <f t="shared" si="255"/>
        <v>0</v>
      </c>
      <c r="AL705" s="879">
        <f t="shared" si="255"/>
        <v>2.8</v>
      </c>
      <c r="AM705" s="879">
        <f t="shared" si="256"/>
        <v>0</v>
      </c>
      <c r="AN705" s="849">
        <f t="shared" si="257"/>
        <v>56</v>
      </c>
      <c r="AO705" s="825">
        <f t="shared" si="244"/>
        <v>0</v>
      </c>
      <c r="AP705" s="825">
        <f t="shared" si="244"/>
        <v>0</v>
      </c>
      <c r="AQ705" s="825">
        <f t="shared" si="244"/>
        <v>2.8</v>
      </c>
      <c r="AR705" s="825">
        <f t="shared" si="244"/>
        <v>0</v>
      </c>
      <c r="AS705" s="825">
        <f t="shared" si="244"/>
        <v>56</v>
      </c>
      <c r="AT705" s="850">
        <f t="shared" si="250"/>
        <v>0</v>
      </c>
      <c r="AU705" s="932" t="s">
        <v>857</v>
      </c>
      <c r="AV705" s="868">
        <f>AV670</f>
        <v>13</v>
      </c>
      <c r="AW705" s="934" t="s">
        <v>27</v>
      </c>
      <c r="AX705" s="935">
        <v>0.26</v>
      </c>
      <c r="AY705" s="944" t="s">
        <v>29</v>
      </c>
      <c r="AZ705" s="945">
        <f>AV705*AX705</f>
        <v>3.38</v>
      </c>
    </row>
    <row r="706" spans="1:52" ht="13.5" customHeight="1">
      <c r="A706" s="838">
        <f t="shared" si="248"/>
        <v>45</v>
      </c>
      <c r="B706" s="1047" t="s">
        <v>160</v>
      </c>
      <c r="C706" s="817" t="s">
        <v>66</v>
      </c>
      <c r="D706" s="924">
        <v>14</v>
      </c>
      <c r="E706" s="898">
        <v>12</v>
      </c>
      <c r="F706" s="828"/>
      <c r="G706" s="854"/>
      <c r="H706" s="827"/>
      <c r="I706" s="842"/>
      <c r="J706" s="824">
        <f t="shared" si="239"/>
        <v>0</v>
      </c>
      <c r="K706" s="878"/>
      <c r="L706" s="946"/>
      <c r="M706" s="899"/>
      <c r="N706" s="827"/>
      <c r="O706" s="824">
        <f t="shared" si="251"/>
        <v>0</v>
      </c>
      <c r="P706" s="878"/>
      <c r="Q706" s="828"/>
      <c r="R706" s="826">
        <v>5</v>
      </c>
      <c r="S706" s="827"/>
      <c r="T706" s="846">
        <f t="shared" si="260"/>
        <v>60</v>
      </c>
      <c r="U706" s="825">
        <f t="shared" si="258"/>
        <v>0</v>
      </c>
      <c r="V706" s="825">
        <f t="shared" si="252"/>
        <v>0</v>
      </c>
      <c r="W706" s="827">
        <f t="shared" si="252"/>
        <v>5</v>
      </c>
      <c r="X706" s="827">
        <f t="shared" si="252"/>
        <v>0</v>
      </c>
      <c r="Y706" s="824">
        <f t="shared" si="252"/>
        <v>60</v>
      </c>
      <c r="Z706" s="838">
        <f t="shared" si="249"/>
        <v>45</v>
      </c>
      <c r="AA706" s="895" t="str">
        <f t="shared" si="246"/>
        <v>Giá đậu</v>
      </c>
      <c r="AB706" s="844" t="str">
        <f t="shared" si="246"/>
        <v>kg</v>
      </c>
      <c r="AC706" s="845">
        <f t="shared" si="246"/>
        <v>14</v>
      </c>
      <c r="AD706" s="858">
        <f t="shared" si="246"/>
        <v>12</v>
      </c>
      <c r="AE706" s="832">
        <f t="shared" si="259"/>
        <v>0</v>
      </c>
      <c r="AF706" s="832">
        <f t="shared" si="259"/>
        <v>0</v>
      </c>
      <c r="AG706" s="832">
        <f t="shared" si="259"/>
        <v>0</v>
      </c>
      <c r="AH706" s="832">
        <f t="shared" si="259"/>
        <v>0</v>
      </c>
      <c r="AI706" s="824">
        <f t="shared" si="247"/>
        <v>0</v>
      </c>
      <c r="AJ706" s="879">
        <f t="shared" si="255"/>
        <v>0</v>
      </c>
      <c r="AK706" s="879">
        <f t="shared" si="255"/>
        <v>0</v>
      </c>
      <c r="AL706" s="879">
        <f t="shared" si="255"/>
        <v>5</v>
      </c>
      <c r="AM706" s="879">
        <f t="shared" si="256"/>
        <v>0</v>
      </c>
      <c r="AN706" s="849">
        <f t="shared" si="257"/>
        <v>60</v>
      </c>
      <c r="AO706" s="825">
        <f t="shared" si="244"/>
        <v>0</v>
      </c>
      <c r="AP706" s="825">
        <f t="shared" si="244"/>
        <v>0</v>
      </c>
      <c r="AQ706" s="825">
        <f t="shared" si="244"/>
        <v>5</v>
      </c>
      <c r="AR706" s="825">
        <f t="shared" si="244"/>
        <v>0</v>
      </c>
      <c r="AS706" s="825">
        <f t="shared" si="244"/>
        <v>60</v>
      </c>
      <c r="AT706" s="850">
        <f t="shared" si="250"/>
        <v>10</v>
      </c>
      <c r="AU706" s="932" t="s">
        <v>858</v>
      </c>
      <c r="AV706" s="868">
        <f>AV671</f>
        <v>7</v>
      </c>
      <c r="AW706" s="934" t="s">
        <v>27</v>
      </c>
      <c r="AX706" s="1048">
        <v>0.26</v>
      </c>
      <c r="AY706" s="944" t="s">
        <v>29</v>
      </c>
      <c r="AZ706" s="945">
        <f>AV706*AX706</f>
        <v>1.82</v>
      </c>
    </row>
    <row r="707" spans="1:52" ht="13.5" customHeight="1">
      <c r="A707" s="838">
        <f t="shared" si="248"/>
        <v>46</v>
      </c>
      <c r="B707" s="1046" t="s">
        <v>161</v>
      </c>
      <c r="C707" s="896" t="s">
        <v>389</v>
      </c>
      <c r="D707" s="897">
        <v>13</v>
      </c>
      <c r="E707" s="898">
        <v>13</v>
      </c>
      <c r="F707" s="884"/>
      <c r="G707" s="854"/>
      <c r="H707" s="885"/>
      <c r="I707" s="842"/>
      <c r="J707" s="824">
        <f t="shared" si="239"/>
        <v>0</v>
      </c>
      <c r="K707" s="828"/>
      <c r="L707" s="828"/>
      <c r="M707" s="899"/>
      <c r="N707" s="827"/>
      <c r="O707" s="824">
        <f t="shared" si="251"/>
        <v>0</v>
      </c>
      <c r="P707" s="900"/>
      <c r="Q707" s="828"/>
      <c r="R707" s="901"/>
      <c r="S707" s="827"/>
      <c r="T707" s="846">
        <f t="shared" si="260"/>
        <v>0</v>
      </c>
      <c r="U707" s="825">
        <f t="shared" si="258"/>
        <v>0</v>
      </c>
      <c r="V707" s="825">
        <f t="shared" si="252"/>
        <v>0</v>
      </c>
      <c r="W707" s="827">
        <f t="shared" si="252"/>
        <v>0</v>
      </c>
      <c r="X707" s="827">
        <f t="shared" si="252"/>
        <v>0</v>
      </c>
      <c r="Y707" s="824">
        <f t="shared" si="252"/>
        <v>0</v>
      </c>
      <c r="Z707" s="838">
        <f t="shared" si="249"/>
        <v>46</v>
      </c>
      <c r="AA707" s="895" t="str">
        <f t="shared" si="246"/>
        <v>Rau sống</v>
      </c>
      <c r="AB707" s="844" t="str">
        <f t="shared" si="246"/>
        <v>lít</v>
      </c>
      <c r="AC707" s="845">
        <f t="shared" si="246"/>
        <v>13</v>
      </c>
      <c r="AD707" s="858">
        <f t="shared" si="246"/>
        <v>13</v>
      </c>
      <c r="AE707" s="832">
        <f t="shared" si="259"/>
        <v>0</v>
      </c>
      <c r="AF707" s="832">
        <f t="shared" si="259"/>
        <v>0</v>
      </c>
      <c r="AG707" s="832">
        <f t="shared" si="259"/>
        <v>0</v>
      </c>
      <c r="AH707" s="832">
        <f t="shared" si="259"/>
        <v>0</v>
      </c>
      <c r="AI707" s="824">
        <f t="shared" si="247"/>
        <v>0</v>
      </c>
      <c r="AJ707" s="879">
        <f t="shared" si="255"/>
        <v>0</v>
      </c>
      <c r="AK707" s="879">
        <f t="shared" si="255"/>
        <v>0</v>
      </c>
      <c r="AL707" s="879">
        <f t="shared" si="255"/>
        <v>0</v>
      </c>
      <c r="AM707" s="879">
        <f t="shared" si="256"/>
        <v>0</v>
      </c>
      <c r="AN707" s="849">
        <f t="shared" si="257"/>
        <v>0</v>
      </c>
      <c r="AO707" s="825">
        <f t="shared" si="244"/>
        <v>0</v>
      </c>
      <c r="AP707" s="825">
        <f t="shared" si="244"/>
        <v>0</v>
      </c>
      <c r="AQ707" s="825">
        <f t="shared" si="244"/>
        <v>0</v>
      </c>
      <c r="AR707" s="825">
        <f t="shared" si="244"/>
        <v>0</v>
      </c>
      <c r="AS707" s="825">
        <f t="shared" si="244"/>
        <v>0</v>
      </c>
      <c r="AT707" s="850">
        <f t="shared" si="250"/>
        <v>0</v>
      </c>
      <c r="AU707" s="1566" t="s">
        <v>859</v>
      </c>
      <c r="AV707" s="1567"/>
      <c r="AW707" s="1567"/>
      <c r="AX707" s="1567"/>
      <c r="AY707" s="947"/>
      <c r="AZ707" s="937"/>
    </row>
    <row r="708" spans="1:52" ht="13.5" customHeight="1">
      <c r="A708" s="838">
        <f>IF(B708&lt;&gt;"",MAX($A707:$A707)+1,"")</f>
        <v>47</v>
      </c>
      <c r="B708" s="1046" t="s">
        <v>896</v>
      </c>
      <c r="C708" s="844" t="s">
        <v>66</v>
      </c>
      <c r="D708" s="907">
        <v>10</v>
      </c>
      <c r="E708" s="824">
        <v>10</v>
      </c>
      <c r="F708" s="905"/>
      <c r="G708" s="854"/>
      <c r="H708" s="863">
        <v>3</v>
      </c>
      <c r="I708" s="842"/>
      <c r="J708" s="824">
        <f t="shared" si="239"/>
        <v>30</v>
      </c>
      <c r="K708" s="825"/>
      <c r="L708" s="825"/>
      <c r="M708" s="827">
        <v>3</v>
      </c>
      <c r="N708" s="827"/>
      <c r="O708" s="824">
        <f t="shared" si="251"/>
        <v>30</v>
      </c>
      <c r="P708" s="825"/>
      <c r="Q708" s="825"/>
      <c r="R708" s="827">
        <v>3</v>
      </c>
      <c r="S708" s="827"/>
      <c r="T708" s="846">
        <f t="shared" si="260"/>
        <v>30</v>
      </c>
      <c r="U708" s="825">
        <f t="shared" si="258"/>
        <v>0</v>
      </c>
      <c r="V708" s="825">
        <f t="shared" si="252"/>
        <v>0</v>
      </c>
      <c r="W708" s="827">
        <f t="shared" si="252"/>
        <v>9</v>
      </c>
      <c r="X708" s="827">
        <f t="shared" si="252"/>
        <v>0</v>
      </c>
      <c r="Y708" s="824">
        <f t="shared" si="252"/>
        <v>90</v>
      </c>
      <c r="Z708" s="838">
        <f t="shared" si="249"/>
        <v>47</v>
      </c>
      <c r="AA708" s="895" t="str">
        <f t="shared" si="246"/>
        <v>Rau canh</v>
      </c>
      <c r="AB708" s="844" t="str">
        <f t="shared" si="246"/>
        <v>kg</v>
      </c>
      <c r="AC708" s="845">
        <f t="shared" si="246"/>
        <v>10</v>
      </c>
      <c r="AD708" s="858">
        <f t="shared" si="246"/>
        <v>10</v>
      </c>
      <c r="AE708" s="832">
        <f t="shared" ref="AE708:AH715" si="261">AE627+AJ627-AO627</f>
        <v>0</v>
      </c>
      <c r="AF708" s="832">
        <f t="shared" si="261"/>
        <v>0</v>
      </c>
      <c r="AG708" s="832">
        <f t="shared" si="261"/>
        <v>0</v>
      </c>
      <c r="AH708" s="832">
        <f t="shared" si="261"/>
        <v>0</v>
      </c>
      <c r="AI708" s="824">
        <f t="shared" si="247"/>
        <v>0</v>
      </c>
      <c r="AJ708" s="879">
        <f t="shared" si="255"/>
        <v>0</v>
      </c>
      <c r="AK708" s="879">
        <f t="shared" si="255"/>
        <v>0</v>
      </c>
      <c r="AL708" s="879">
        <f t="shared" si="255"/>
        <v>9</v>
      </c>
      <c r="AM708" s="879">
        <f t="shared" si="256"/>
        <v>0</v>
      </c>
      <c r="AN708" s="849">
        <f t="shared" si="257"/>
        <v>90</v>
      </c>
      <c r="AO708" s="825">
        <f t="shared" si="244"/>
        <v>0</v>
      </c>
      <c r="AP708" s="825">
        <f t="shared" si="244"/>
        <v>0</v>
      </c>
      <c r="AQ708" s="825">
        <f t="shared" si="244"/>
        <v>9</v>
      </c>
      <c r="AR708" s="825">
        <f t="shared" si="244"/>
        <v>0</v>
      </c>
      <c r="AS708" s="825">
        <f t="shared" si="244"/>
        <v>90</v>
      </c>
      <c r="AT708" s="850">
        <f t="shared" si="250"/>
        <v>0</v>
      </c>
      <c r="AU708" s="948"/>
      <c r="AV708" s="934"/>
      <c r="AW708" s="934"/>
      <c r="AX708" s="935"/>
      <c r="AY708" s="936" t="s">
        <v>29</v>
      </c>
      <c r="AZ708" s="937">
        <f>AV708*AX708</f>
        <v>0</v>
      </c>
    </row>
    <row r="709" spans="1:52" ht="13.5" customHeight="1">
      <c r="A709" s="838">
        <f>IF(B709&lt;&gt;"",MAX($A708:$A708)+1,"")</f>
        <v>48</v>
      </c>
      <c r="B709" s="1046" t="s">
        <v>893</v>
      </c>
      <c r="C709" s="844" t="s">
        <v>66</v>
      </c>
      <c r="D709" s="907">
        <v>25</v>
      </c>
      <c r="E709" s="824">
        <v>25</v>
      </c>
      <c r="F709" s="905"/>
      <c r="G709" s="854"/>
      <c r="H709" s="863"/>
      <c r="I709" s="842"/>
      <c r="J709" s="824">
        <f>SUM(F709:I709)*$E709</f>
        <v>0</v>
      </c>
      <c r="K709" s="825"/>
      <c r="L709" s="825"/>
      <c r="M709" s="827"/>
      <c r="N709" s="827"/>
      <c r="O709" s="824">
        <f t="shared" si="251"/>
        <v>0</v>
      </c>
      <c r="P709" s="825"/>
      <c r="Q709" s="825"/>
      <c r="R709" s="827">
        <v>4</v>
      </c>
      <c r="S709" s="827"/>
      <c r="T709" s="846">
        <f t="shared" si="260"/>
        <v>100</v>
      </c>
      <c r="U709" s="825">
        <f t="shared" si="258"/>
        <v>0</v>
      </c>
      <c r="V709" s="825">
        <f t="shared" si="252"/>
        <v>0</v>
      </c>
      <c r="W709" s="827">
        <f t="shared" si="252"/>
        <v>4</v>
      </c>
      <c r="X709" s="827">
        <f t="shared" si="252"/>
        <v>0</v>
      </c>
      <c r="Y709" s="824">
        <f t="shared" si="252"/>
        <v>100</v>
      </c>
      <c r="Z709" s="838">
        <f t="shared" si="249"/>
        <v>48</v>
      </c>
      <c r="AA709" s="895" t="str">
        <f t="shared" si="246"/>
        <v>Măng</v>
      </c>
      <c r="AB709" s="844" t="str">
        <f t="shared" si="246"/>
        <v>kg</v>
      </c>
      <c r="AC709" s="845">
        <f t="shared" si="246"/>
        <v>25</v>
      </c>
      <c r="AD709" s="858">
        <f t="shared" si="246"/>
        <v>25</v>
      </c>
      <c r="AE709" s="832">
        <f t="shared" si="261"/>
        <v>0</v>
      </c>
      <c r="AF709" s="832">
        <f t="shared" si="261"/>
        <v>0</v>
      </c>
      <c r="AG709" s="832">
        <f t="shared" si="261"/>
        <v>0</v>
      </c>
      <c r="AH709" s="832">
        <f t="shared" si="261"/>
        <v>0</v>
      </c>
      <c r="AI709" s="824">
        <f t="shared" si="247"/>
        <v>0</v>
      </c>
      <c r="AJ709" s="879">
        <f t="shared" si="255"/>
        <v>0</v>
      </c>
      <c r="AK709" s="879">
        <f t="shared" si="255"/>
        <v>0</v>
      </c>
      <c r="AL709" s="879">
        <f t="shared" si="255"/>
        <v>4</v>
      </c>
      <c r="AM709" s="879">
        <f t="shared" si="256"/>
        <v>0</v>
      </c>
      <c r="AN709" s="849">
        <f t="shared" si="257"/>
        <v>100</v>
      </c>
      <c r="AO709" s="825">
        <f t="shared" si="244"/>
        <v>0</v>
      </c>
      <c r="AP709" s="825">
        <f t="shared" si="244"/>
        <v>0</v>
      </c>
      <c r="AQ709" s="825">
        <f t="shared" si="244"/>
        <v>4</v>
      </c>
      <c r="AR709" s="825">
        <f t="shared" si="244"/>
        <v>0</v>
      </c>
      <c r="AS709" s="825">
        <f t="shared" si="244"/>
        <v>100</v>
      </c>
      <c r="AT709" s="850">
        <f t="shared" si="250"/>
        <v>0</v>
      </c>
      <c r="AU709" s="948"/>
      <c r="AV709" s="934"/>
      <c r="AW709" s="934"/>
      <c r="AX709" s="935"/>
      <c r="AY709" s="936" t="s">
        <v>29</v>
      </c>
      <c r="AZ709" s="937">
        <f>AV709*AX709</f>
        <v>0</v>
      </c>
    </row>
    <row r="710" spans="1:52" ht="13.5" customHeight="1">
      <c r="A710" s="838">
        <f t="shared" ref="A710:A721" si="262">IF(B710&lt;&gt;"",MAX($A708:$A709)+1,"")</f>
        <v>49</v>
      </c>
      <c r="B710" s="1046" t="s">
        <v>126</v>
      </c>
      <c r="C710" s="844" t="s">
        <v>66</v>
      </c>
      <c r="D710" s="949">
        <v>15</v>
      </c>
      <c r="E710" s="950">
        <v>15</v>
      </c>
      <c r="F710" s="905"/>
      <c r="G710" s="872"/>
      <c r="H710" s="842"/>
      <c r="I710" s="842"/>
      <c r="J710" s="824">
        <f>SUM(F710:I710)*$E710</f>
        <v>0</v>
      </c>
      <c r="K710" s="878"/>
      <c r="L710" s="828"/>
      <c r="M710" s="826"/>
      <c r="N710" s="827"/>
      <c r="O710" s="824">
        <f t="shared" si="251"/>
        <v>0</v>
      </c>
      <c r="P710" s="825"/>
      <c r="Q710" s="828"/>
      <c r="R710" s="826"/>
      <c r="S710" s="827"/>
      <c r="T710" s="846">
        <f t="shared" si="260"/>
        <v>0</v>
      </c>
      <c r="U710" s="825">
        <f t="shared" si="258"/>
        <v>0</v>
      </c>
      <c r="V710" s="825">
        <f t="shared" si="252"/>
        <v>0</v>
      </c>
      <c r="W710" s="827">
        <f t="shared" si="252"/>
        <v>0</v>
      </c>
      <c r="X710" s="827">
        <f t="shared" si="252"/>
        <v>0</v>
      </c>
      <c r="Y710" s="824">
        <f t="shared" si="252"/>
        <v>0</v>
      </c>
      <c r="Z710" s="838">
        <f t="shared" si="249"/>
        <v>49</v>
      </c>
      <c r="AA710" s="895" t="str">
        <f t="shared" si="246"/>
        <v>Mướp đắng</v>
      </c>
      <c r="AB710" s="844" t="str">
        <f t="shared" si="246"/>
        <v>kg</v>
      </c>
      <c r="AC710" s="845">
        <f t="shared" si="246"/>
        <v>15</v>
      </c>
      <c r="AD710" s="858">
        <f t="shared" si="246"/>
        <v>15</v>
      </c>
      <c r="AE710" s="832">
        <f t="shared" si="261"/>
        <v>0</v>
      </c>
      <c r="AF710" s="832">
        <f t="shared" si="261"/>
        <v>0</v>
      </c>
      <c r="AG710" s="832">
        <f t="shared" si="261"/>
        <v>0</v>
      </c>
      <c r="AH710" s="832">
        <f t="shared" si="261"/>
        <v>0</v>
      </c>
      <c r="AI710" s="824">
        <f t="shared" si="247"/>
        <v>0</v>
      </c>
      <c r="AJ710" s="879">
        <f t="shared" si="255"/>
        <v>0</v>
      </c>
      <c r="AK710" s="879">
        <f t="shared" si="255"/>
        <v>0</v>
      </c>
      <c r="AL710" s="879">
        <f t="shared" si="255"/>
        <v>0</v>
      </c>
      <c r="AM710" s="879">
        <f t="shared" si="256"/>
        <v>0</v>
      </c>
      <c r="AN710" s="849">
        <f t="shared" si="257"/>
        <v>0</v>
      </c>
      <c r="AO710" s="825">
        <f t="shared" si="244"/>
        <v>0</v>
      </c>
      <c r="AP710" s="825">
        <f t="shared" si="244"/>
        <v>0</v>
      </c>
      <c r="AQ710" s="825">
        <f t="shared" si="244"/>
        <v>0</v>
      </c>
      <c r="AR710" s="825">
        <f t="shared" si="244"/>
        <v>0</v>
      </c>
      <c r="AS710" s="825">
        <f t="shared" si="244"/>
        <v>0</v>
      </c>
      <c r="AT710" s="850">
        <f t="shared" si="250"/>
        <v>0</v>
      </c>
      <c r="AU710" s="1566" t="s">
        <v>860</v>
      </c>
      <c r="AV710" s="1567"/>
      <c r="AW710" s="1567"/>
      <c r="AX710" s="1567"/>
      <c r="AY710" s="936" t="str">
        <f>AY711</f>
        <v>=</v>
      </c>
      <c r="AZ710" s="937">
        <f ca="1">AZ633</f>
        <v>21.559999999999945</v>
      </c>
    </row>
    <row r="711" spans="1:52" ht="13.5" customHeight="1">
      <c r="A711" s="838">
        <f t="shared" si="262"/>
        <v>50</v>
      </c>
      <c r="B711" s="1046" t="s">
        <v>62</v>
      </c>
      <c r="C711" s="844" t="s">
        <v>66</v>
      </c>
      <c r="D711" s="907">
        <v>8</v>
      </c>
      <c r="E711" s="824">
        <v>8</v>
      </c>
      <c r="F711" s="905"/>
      <c r="G711" s="909"/>
      <c r="H711" s="842"/>
      <c r="I711" s="842"/>
      <c r="J711" s="824">
        <f>SUM(F711:I711)*$E711</f>
        <v>0</v>
      </c>
      <c r="K711" s="825"/>
      <c r="L711" s="828"/>
      <c r="M711" s="827"/>
      <c r="N711" s="827"/>
      <c r="O711" s="824">
        <f t="shared" si="251"/>
        <v>0</v>
      </c>
      <c r="P711" s="853"/>
      <c r="Q711" s="828"/>
      <c r="R711" s="826"/>
      <c r="S711" s="827"/>
      <c r="T711" s="846">
        <f t="shared" si="260"/>
        <v>0</v>
      </c>
      <c r="U711" s="825">
        <f t="shared" si="258"/>
        <v>0</v>
      </c>
      <c r="V711" s="825">
        <f t="shared" si="252"/>
        <v>0</v>
      </c>
      <c r="W711" s="827">
        <f t="shared" si="252"/>
        <v>0</v>
      </c>
      <c r="X711" s="827">
        <f t="shared" si="252"/>
        <v>0</v>
      </c>
      <c r="Y711" s="824">
        <f t="shared" si="252"/>
        <v>0</v>
      </c>
      <c r="Z711" s="838">
        <f t="shared" si="249"/>
        <v>50</v>
      </c>
      <c r="AA711" s="895" t="str">
        <f t="shared" si="246"/>
        <v>Chuối xanh</v>
      </c>
      <c r="AB711" s="844" t="str">
        <f t="shared" si="246"/>
        <v>kg</v>
      </c>
      <c r="AC711" s="845">
        <f t="shared" si="246"/>
        <v>8</v>
      </c>
      <c r="AD711" s="858">
        <f t="shared" si="246"/>
        <v>8</v>
      </c>
      <c r="AE711" s="832">
        <f t="shared" si="261"/>
        <v>0</v>
      </c>
      <c r="AF711" s="832">
        <f t="shared" si="261"/>
        <v>0</v>
      </c>
      <c r="AG711" s="832">
        <f t="shared" si="261"/>
        <v>0</v>
      </c>
      <c r="AH711" s="832">
        <f t="shared" si="261"/>
        <v>0</v>
      </c>
      <c r="AI711" s="824">
        <f t="shared" si="247"/>
        <v>0</v>
      </c>
      <c r="AJ711" s="879">
        <f t="shared" si="255"/>
        <v>0</v>
      </c>
      <c r="AK711" s="879">
        <f t="shared" si="255"/>
        <v>0</v>
      </c>
      <c r="AL711" s="879">
        <f t="shared" si="255"/>
        <v>0</v>
      </c>
      <c r="AM711" s="879">
        <f t="shared" si="256"/>
        <v>0</v>
      </c>
      <c r="AN711" s="849">
        <f t="shared" si="257"/>
        <v>0</v>
      </c>
      <c r="AO711" s="825">
        <f t="shared" si="244"/>
        <v>0</v>
      </c>
      <c r="AP711" s="825">
        <f t="shared" si="244"/>
        <v>0</v>
      </c>
      <c r="AQ711" s="825">
        <f t="shared" si="244"/>
        <v>0</v>
      </c>
      <c r="AR711" s="825">
        <f t="shared" si="244"/>
        <v>0</v>
      </c>
      <c r="AS711" s="825">
        <f t="shared" si="244"/>
        <v>0</v>
      </c>
      <c r="AT711" s="850">
        <f t="shared" si="250"/>
        <v>0</v>
      </c>
      <c r="AU711" s="1568" t="s">
        <v>69</v>
      </c>
      <c r="AV711" s="1569"/>
      <c r="AW711" s="1569"/>
      <c r="AX711" s="1569"/>
      <c r="AY711" s="936" t="s">
        <v>29</v>
      </c>
      <c r="AZ711" s="945">
        <f ca="1">SUM(AZ700:AZ710)</f>
        <v>111.03999999999994</v>
      </c>
    </row>
    <row r="712" spans="1:52" ht="13.5" customHeight="1">
      <c r="A712" s="838">
        <f t="shared" si="262"/>
        <v>51</v>
      </c>
      <c r="B712" s="1045" t="s">
        <v>64</v>
      </c>
      <c r="C712" s="844" t="s">
        <v>66</v>
      </c>
      <c r="D712" s="907">
        <v>13</v>
      </c>
      <c r="E712" s="824">
        <v>13</v>
      </c>
      <c r="F712" s="905"/>
      <c r="G712" s="854"/>
      <c r="H712" s="863"/>
      <c r="I712" s="842"/>
      <c r="J712" s="824">
        <f t="shared" ref="J712:J721" si="263">SUM(F712:I712)*$E712</f>
        <v>0</v>
      </c>
      <c r="K712" s="825"/>
      <c r="L712" s="828"/>
      <c r="M712" s="827">
        <v>5</v>
      </c>
      <c r="N712" s="827"/>
      <c r="O712" s="824">
        <f t="shared" si="251"/>
        <v>65</v>
      </c>
      <c r="P712" s="825"/>
      <c r="Q712" s="825"/>
      <c r="R712" s="827"/>
      <c r="S712" s="827"/>
      <c r="T712" s="846">
        <f t="shared" si="260"/>
        <v>0</v>
      </c>
      <c r="U712" s="825">
        <f t="shared" si="258"/>
        <v>0</v>
      </c>
      <c r="V712" s="825">
        <f t="shared" si="252"/>
        <v>0</v>
      </c>
      <c r="W712" s="827">
        <f t="shared" si="252"/>
        <v>5</v>
      </c>
      <c r="X712" s="827">
        <f t="shared" si="252"/>
        <v>0</v>
      </c>
      <c r="Y712" s="824">
        <f t="shared" si="252"/>
        <v>65</v>
      </c>
      <c r="Z712" s="838">
        <f t="shared" si="249"/>
        <v>51</v>
      </c>
      <c r="AA712" s="895" t="str">
        <f t="shared" si="246"/>
        <v>Hành tây</v>
      </c>
      <c r="AB712" s="844" t="str">
        <f t="shared" si="246"/>
        <v>kg</v>
      </c>
      <c r="AC712" s="845">
        <f t="shared" si="246"/>
        <v>13</v>
      </c>
      <c r="AD712" s="858">
        <f t="shared" si="246"/>
        <v>13</v>
      </c>
      <c r="AE712" s="832">
        <f t="shared" si="261"/>
        <v>0</v>
      </c>
      <c r="AF712" s="832">
        <f t="shared" si="261"/>
        <v>0</v>
      </c>
      <c r="AG712" s="832">
        <f t="shared" si="261"/>
        <v>0</v>
      </c>
      <c r="AH712" s="832">
        <f t="shared" si="261"/>
        <v>0</v>
      </c>
      <c r="AI712" s="824">
        <f t="shared" si="247"/>
        <v>0</v>
      </c>
      <c r="AJ712" s="879">
        <f t="shared" si="255"/>
        <v>0</v>
      </c>
      <c r="AK712" s="879">
        <f t="shared" si="255"/>
        <v>0</v>
      </c>
      <c r="AL712" s="879">
        <f t="shared" si="255"/>
        <v>5</v>
      </c>
      <c r="AM712" s="879">
        <f t="shared" si="256"/>
        <v>0</v>
      </c>
      <c r="AN712" s="849">
        <f t="shared" si="257"/>
        <v>65</v>
      </c>
      <c r="AO712" s="825">
        <f t="shared" si="244"/>
        <v>0</v>
      </c>
      <c r="AP712" s="825">
        <f t="shared" si="244"/>
        <v>0</v>
      </c>
      <c r="AQ712" s="825">
        <f t="shared" si="244"/>
        <v>5</v>
      </c>
      <c r="AR712" s="825">
        <f t="shared" si="244"/>
        <v>0</v>
      </c>
      <c r="AS712" s="825">
        <f t="shared" si="244"/>
        <v>65</v>
      </c>
      <c r="AT712" s="850">
        <f t="shared" si="250"/>
        <v>0</v>
      </c>
      <c r="AU712" s="1570" t="s">
        <v>861</v>
      </c>
      <c r="AV712" s="1571"/>
      <c r="AW712" s="1571"/>
      <c r="AX712" s="1571"/>
      <c r="AY712" s="936" t="s">
        <v>29</v>
      </c>
      <c r="AZ712" s="945">
        <f ca="1">SUMIF(AA662:AR724,"Gạo*",AO662:AO724)+SUMIF(AA662:AR724,"Gạo*",AP662:AP724)+SUMIF(AA662:AR724,"Gạo*",AQ662:AQ724)+SUMIF(AA662:AR724,"Gạo*",AR662:AR724)</f>
        <v>89</v>
      </c>
    </row>
    <row r="713" spans="1:52" ht="13.5" customHeight="1">
      <c r="A713" s="838">
        <f t="shared" si="262"/>
        <v>52</v>
      </c>
      <c r="B713" s="1046" t="s">
        <v>511</v>
      </c>
      <c r="C713" s="844" t="s">
        <v>66</v>
      </c>
      <c r="D713" s="907">
        <v>20</v>
      </c>
      <c r="E713" s="824">
        <v>15</v>
      </c>
      <c r="F713" s="905"/>
      <c r="G713" s="854"/>
      <c r="H713" s="863"/>
      <c r="I713" s="842"/>
      <c r="J713" s="824">
        <f t="shared" si="263"/>
        <v>0</v>
      </c>
      <c r="K713" s="825"/>
      <c r="L713" s="825"/>
      <c r="M713" s="827"/>
      <c r="N713" s="827"/>
      <c r="O713" s="824">
        <f t="shared" si="251"/>
        <v>0</v>
      </c>
      <c r="P713" s="825"/>
      <c r="Q713" s="825"/>
      <c r="R713" s="827">
        <v>3</v>
      </c>
      <c r="S713" s="827"/>
      <c r="T713" s="846">
        <f t="shared" si="260"/>
        <v>45</v>
      </c>
      <c r="U713" s="825">
        <f t="shared" si="258"/>
        <v>0</v>
      </c>
      <c r="V713" s="825">
        <f t="shared" si="252"/>
        <v>0</v>
      </c>
      <c r="W713" s="827">
        <f t="shared" si="252"/>
        <v>3</v>
      </c>
      <c r="X713" s="827">
        <f t="shared" si="252"/>
        <v>0</v>
      </c>
      <c r="Y713" s="824">
        <f t="shared" si="252"/>
        <v>45</v>
      </c>
      <c r="Z713" s="838">
        <f t="shared" si="249"/>
        <v>52</v>
      </c>
      <c r="AA713" s="895" t="str">
        <f t="shared" si="246"/>
        <v>Sã</v>
      </c>
      <c r="AB713" s="844" t="str">
        <f t="shared" si="246"/>
        <v>kg</v>
      </c>
      <c r="AC713" s="845">
        <f t="shared" si="246"/>
        <v>20</v>
      </c>
      <c r="AD713" s="858">
        <f t="shared" si="246"/>
        <v>15</v>
      </c>
      <c r="AE713" s="832">
        <f t="shared" si="261"/>
        <v>0</v>
      </c>
      <c r="AF713" s="832">
        <f t="shared" si="261"/>
        <v>0</v>
      </c>
      <c r="AG713" s="832">
        <f t="shared" si="261"/>
        <v>0</v>
      </c>
      <c r="AH713" s="832">
        <f t="shared" si="261"/>
        <v>0</v>
      </c>
      <c r="AI713" s="824">
        <f t="shared" si="247"/>
        <v>0</v>
      </c>
      <c r="AJ713" s="879">
        <f t="shared" si="255"/>
        <v>0</v>
      </c>
      <c r="AK713" s="879">
        <f t="shared" si="255"/>
        <v>0</v>
      </c>
      <c r="AL713" s="879">
        <f t="shared" si="255"/>
        <v>3</v>
      </c>
      <c r="AM713" s="879">
        <f t="shared" si="256"/>
        <v>0</v>
      </c>
      <c r="AN713" s="849">
        <f t="shared" si="257"/>
        <v>45</v>
      </c>
      <c r="AO713" s="825">
        <f t="shared" ref="AO713:AS721" si="264">U713</f>
        <v>0</v>
      </c>
      <c r="AP713" s="825">
        <f t="shared" si="264"/>
        <v>0</v>
      </c>
      <c r="AQ713" s="825">
        <f t="shared" si="264"/>
        <v>3</v>
      </c>
      <c r="AR713" s="825">
        <f t="shared" si="264"/>
        <v>0</v>
      </c>
      <c r="AS713" s="825">
        <f t="shared" si="264"/>
        <v>45</v>
      </c>
      <c r="AT713" s="850">
        <f t="shared" si="250"/>
        <v>15</v>
      </c>
      <c r="AU713" s="1570" t="s">
        <v>862</v>
      </c>
      <c r="AV713" s="1571"/>
      <c r="AW713" s="1571"/>
      <c r="AX713" s="1571"/>
      <c r="AY713" s="936" t="s">
        <v>29</v>
      </c>
      <c r="AZ713" s="1050">
        <f ca="1">AZ634</f>
        <v>0</v>
      </c>
    </row>
    <row r="714" spans="1:52" ht="13.5" customHeight="1">
      <c r="A714" s="838">
        <f t="shared" si="262"/>
        <v>53</v>
      </c>
      <c r="B714" s="908" t="s">
        <v>895</v>
      </c>
      <c r="C714" s="844" t="s">
        <v>66</v>
      </c>
      <c r="D714" s="907">
        <v>8</v>
      </c>
      <c r="E714" s="824">
        <v>8</v>
      </c>
      <c r="F714" s="905"/>
      <c r="G714" s="854"/>
      <c r="H714" s="842"/>
      <c r="I714" s="842"/>
      <c r="J714" s="824">
        <f t="shared" si="263"/>
        <v>0</v>
      </c>
      <c r="K714" s="825"/>
      <c r="L714" s="828"/>
      <c r="M714" s="827">
        <v>5</v>
      </c>
      <c r="N714" s="827"/>
      <c r="O714" s="824">
        <f t="shared" si="251"/>
        <v>40</v>
      </c>
      <c r="P714" s="825"/>
      <c r="Q714" s="825"/>
      <c r="R714" s="827"/>
      <c r="S714" s="827"/>
      <c r="T714" s="846">
        <f t="shared" ref="T714:T721" si="265">SUM(P714:S714)*$E714</f>
        <v>0</v>
      </c>
      <c r="U714" s="825">
        <f t="shared" si="258"/>
        <v>0</v>
      </c>
      <c r="V714" s="825">
        <f t="shared" si="252"/>
        <v>0</v>
      </c>
      <c r="W714" s="827">
        <f t="shared" si="252"/>
        <v>5</v>
      </c>
      <c r="X714" s="827">
        <f t="shared" si="252"/>
        <v>0</v>
      </c>
      <c r="Y714" s="824">
        <f t="shared" si="252"/>
        <v>40</v>
      </c>
      <c r="Z714" s="838">
        <f t="shared" si="249"/>
        <v>53</v>
      </c>
      <c r="AA714" s="895" t="str">
        <f t="shared" si="246"/>
        <v>Mùng bac hà</v>
      </c>
      <c r="AB714" s="844" t="str">
        <f t="shared" si="246"/>
        <v>kg</v>
      </c>
      <c r="AC714" s="845">
        <f t="shared" si="246"/>
        <v>8</v>
      </c>
      <c r="AD714" s="858">
        <f t="shared" si="246"/>
        <v>8</v>
      </c>
      <c r="AE714" s="832">
        <f t="shared" si="261"/>
        <v>0</v>
      </c>
      <c r="AF714" s="832">
        <f t="shared" si="261"/>
        <v>0</v>
      </c>
      <c r="AG714" s="832">
        <f t="shared" si="261"/>
        <v>0</v>
      </c>
      <c r="AH714" s="832">
        <f t="shared" si="261"/>
        <v>0</v>
      </c>
      <c r="AI714" s="824">
        <f t="shared" si="247"/>
        <v>0</v>
      </c>
      <c r="AJ714" s="879">
        <f t="shared" si="255"/>
        <v>0</v>
      </c>
      <c r="AK714" s="879">
        <f t="shared" si="255"/>
        <v>0</v>
      </c>
      <c r="AL714" s="879">
        <f t="shared" si="255"/>
        <v>5</v>
      </c>
      <c r="AM714" s="879">
        <f t="shared" si="256"/>
        <v>0</v>
      </c>
      <c r="AN714" s="849">
        <f t="shared" si="257"/>
        <v>40</v>
      </c>
      <c r="AO714" s="825">
        <f t="shared" si="264"/>
        <v>0</v>
      </c>
      <c r="AP714" s="825">
        <f t="shared" si="264"/>
        <v>0</v>
      </c>
      <c r="AQ714" s="825">
        <f t="shared" si="264"/>
        <v>5</v>
      </c>
      <c r="AR714" s="825">
        <f t="shared" si="264"/>
        <v>0</v>
      </c>
      <c r="AS714" s="825">
        <f t="shared" si="264"/>
        <v>40</v>
      </c>
      <c r="AT714" s="850">
        <f t="shared" si="250"/>
        <v>0</v>
      </c>
      <c r="AU714" s="1568" t="s">
        <v>863</v>
      </c>
      <c r="AV714" s="1569"/>
      <c r="AW714" s="1569"/>
      <c r="AX714" s="1569"/>
      <c r="AY714" s="936" t="s">
        <v>29</v>
      </c>
      <c r="AZ714" s="945">
        <f ca="1">AZ712+AZ713</f>
        <v>89</v>
      </c>
    </row>
    <row r="715" spans="1:52" ht="13.5" customHeight="1">
      <c r="A715" s="838">
        <f t="shared" si="262"/>
        <v>54</v>
      </c>
      <c r="B715" s="908" t="s">
        <v>512</v>
      </c>
      <c r="C715" s="844" t="s">
        <v>66</v>
      </c>
      <c r="D715" s="907">
        <v>20</v>
      </c>
      <c r="E715" s="824">
        <v>20</v>
      </c>
      <c r="F715" s="905"/>
      <c r="G715" s="872"/>
      <c r="H715" s="842"/>
      <c r="I715" s="842"/>
      <c r="J715" s="824">
        <f t="shared" si="263"/>
        <v>0</v>
      </c>
      <c r="K715" s="825"/>
      <c r="L715" s="828"/>
      <c r="M715" s="827"/>
      <c r="N715" s="827"/>
      <c r="O715" s="824">
        <f t="shared" si="251"/>
        <v>0</v>
      </c>
      <c r="P715" s="825"/>
      <c r="Q715" s="828"/>
      <c r="R715" s="827">
        <v>3</v>
      </c>
      <c r="S715" s="827"/>
      <c r="T715" s="846">
        <f t="shared" si="265"/>
        <v>60</v>
      </c>
      <c r="U715" s="825">
        <f t="shared" si="258"/>
        <v>0</v>
      </c>
      <c r="V715" s="825">
        <f t="shared" si="252"/>
        <v>0</v>
      </c>
      <c r="W715" s="827">
        <f t="shared" si="252"/>
        <v>3</v>
      </c>
      <c r="X715" s="827">
        <f t="shared" si="252"/>
        <v>0</v>
      </c>
      <c r="Y715" s="824">
        <f t="shared" si="252"/>
        <v>60</v>
      </c>
      <c r="Z715" s="838">
        <f t="shared" si="249"/>
        <v>54</v>
      </c>
      <c r="AA715" s="895" t="str">
        <f t="shared" si="246"/>
        <v>Riềng</v>
      </c>
      <c r="AB715" s="844" t="str">
        <f t="shared" si="246"/>
        <v>kg</v>
      </c>
      <c r="AC715" s="845">
        <f t="shared" si="246"/>
        <v>20</v>
      </c>
      <c r="AD715" s="858">
        <f t="shared" si="246"/>
        <v>20</v>
      </c>
      <c r="AE715" s="832">
        <f t="shared" si="261"/>
        <v>0</v>
      </c>
      <c r="AF715" s="832">
        <f t="shared" si="261"/>
        <v>0</v>
      </c>
      <c r="AG715" s="832">
        <f t="shared" si="261"/>
        <v>0</v>
      </c>
      <c r="AH715" s="832">
        <f t="shared" si="261"/>
        <v>0</v>
      </c>
      <c r="AI715" s="824">
        <f t="shared" si="247"/>
        <v>0</v>
      </c>
      <c r="AJ715" s="879">
        <f t="shared" si="255"/>
        <v>0</v>
      </c>
      <c r="AK715" s="879">
        <f t="shared" si="255"/>
        <v>0</v>
      </c>
      <c r="AL715" s="879">
        <f t="shared" si="255"/>
        <v>3</v>
      </c>
      <c r="AM715" s="879">
        <f t="shared" si="256"/>
        <v>0</v>
      </c>
      <c r="AN715" s="849">
        <f t="shared" si="257"/>
        <v>60</v>
      </c>
      <c r="AO715" s="825">
        <f t="shared" si="264"/>
        <v>0</v>
      </c>
      <c r="AP715" s="825">
        <f t="shared" si="264"/>
        <v>0</v>
      </c>
      <c r="AQ715" s="825">
        <f t="shared" si="264"/>
        <v>3</v>
      </c>
      <c r="AR715" s="825">
        <f t="shared" si="264"/>
        <v>0</v>
      </c>
      <c r="AS715" s="825">
        <f t="shared" si="264"/>
        <v>60</v>
      </c>
      <c r="AT715" s="850">
        <f t="shared" si="250"/>
        <v>0</v>
      </c>
      <c r="AU715" s="1566" t="s">
        <v>864</v>
      </c>
      <c r="AV715" s="1567"/>
      <c r="AW715" s="1567"/>
      <c r="AX715" s="1567"/>
      <c r="AY715" s="936" t="s">
        <v>29</v>
      </c>
      <c r="AZ715" s="945">
        <f ca="1">IF(AZ711-AZ714&gt;0,AZ711-AZ714,0)</f>
        <v>22.039999999999935</v>
      </c>
    </row>
    <row r="716" spans="1:52" ht="13.5" customHeight="1">
      <c r="A716" s="838">
        <f t="shared" si="262"/>
        <v>55</v>
      </c>
      <c r="B716" s="1045" t="s">
        <v>636</v>
      </c>
      <c r="C716" s="844" t="s">
        <v>66</v>
      </c>
      <c r="D716" s="907">
        <v>10</v>
      </c>
      <c r="E716" s="824">
        <v>10</v>
      </c>
      <c r="F716" s="905"/>
      <c r="G716" s="854"/>
      <c r="H716" s="842"/>
      <c r="I716" s="842"/>
      <c r="J716" s="824">
        <f t="shared" si="263"/>
        <v>0</v>
      </c>
      <c r="K716" s="825"/>
      <c r="L716" s="853"/>
      <c r="M716" s="827"/>
      <c r="N716" s="827"/>
      <c r="O716" s="824">
        <f t="shared" si="251"/>
        <v>0</v>
      </c>
      <c r="P716" s="825"/>
      <c r="Q716" s="825"/>
      <c r="R716" s="827"/>
      <c r="S716" s="827"/>
      <c r="T716" s="846">
        <f t="shared" si="265"/>
        <v>0</v>
      </c>
      <c r="U716" s="825">
        <f t="shared" si="258"/>
        <v>0</v>
      </c>
      <c r="V716" s="825">
        <f t="shared" si="252"/>
        <v>0</v>
      </c>
      <c r="W716" s="827">
        <f t="shared" si="252"/>
        <v>0</v>
      </c>
      <c r="X716" s="827">
        <f t="shared" si="252"/>
        <v>0</v>
      </c>
      <c r="Y716" s="824">
        <f t="shared" si="252"/>
        <v>0</v>
      </c>
      <c r="Z716" s="838">
        <f t="shared" si="249"/>
        <v>55</v>
      </c>
      <c r="AA716" s="895" t="str">
        <f t="shared" si="246"/>
        <v>Rau mùi</v>
      </c>
      <c r="AB716" s="844" t="str">
        <f t="shared" si="246"/>
        <v>kg</v>
      </c>
      <c r="AC716" s="845">
        <f t="shared" si="246"/>
        <v>10</v>
      </c>
      <c r="AD716" s="858">
        <f t="shared" si="246"/>
        <v>10</v>
      </c>
      <c r="AE716" s="832">
        <f>AE636+AJ636-AO636</f>
        <v>0</v>
      </c>
      <c r="AF716" s="832">
        <f>AF636+AK636-AP636</f>
        <v>0</v>
      </c>
      <c r="AG716" s="832">
        <f>AG636+AL636-AQ636</f>
        <v>0</v>
      </c>
      <c r="AH716" s="832">
        <f>AH636+AM636-AR636</f>
        <v>0</v>
      </c>
      <c r="AI716" s="824">
        <f t="shared" si="247"/>
        <v>0</v>
      </c>
      <c r="AJ716" s="879">
        <f t="shared" si="255"/>
        <v>0</v>
      </c>
      <c r="AK716" s="879">
        <f t="shared" si="255"/>
        <v>0</v>
      </c>
      <c r="AL716" s="879">
        <f t="shared" si="255"/>
        <v>0</v>
      </c>
      <c r="AM716" s="879">
        <f t="shared" si="256"/>
        <v>0</v>
      </c>
      <c r="AN716" s="849">
        <f t="shared" si="257"/>
        <v>0</v>
      </c>
      <c r="AO716" s="825">
        <f t="shared" si="264"/>
        <v>0</v>
      </c>
      <c r="AP716" s="825">
        <f t="shared" si="264"/>
        <v>0</v>
      </c>
      <c r="AQ716" s="825">
        <f t="shared" si="264"/>
        <v>0</v>
      </c>
      <c r="AR716" s="825">
        <f t="shared" si="264"/>
        <v>0</v>
      </c>
      <c r="AS716" s="825">
        <f t="shared" si="264"/>
        <v>0</v>
      </c>
      <c r="AT716" s="850">
        <f t="shared" si="250"/>
        <v>0</v>
      </c>
      <c r="AU716" s="1482" t="s">
        <v>797</v>
      </c>
      <c r="AV716" s="1483"/>
      <c r="AW716" s="1483"/>
      <c r="AX716" s="1483"/>
      <c r="AY716" s="894" t="s">
        <v>29</v>
      </c>
      <c r="AZ716" s="918">
        <f ca="1">IF(AZ711-AZ714&lt;0,AZ714-AZ711,0)</f>
        <v>0</v>
      </c>
    </row>
    <row r="717" spans="1:52" ht="13.5" customHeight="1">
      <c r="A717" s="838" t="str">
        <f t="shared" si="262"/>
        <v/>
      </c>
      <c r="B717" s="906"/>
      <c r="C717" s="844"/>
      <c r="D717" s="907"/>
      <c r="E717" s="824"/>
      <c r="F717" s="905"/>
      <c r="G717" s="854"/>
      <c r="H717" s="842"/>
      <c r="I717" s="842"/>
      <c r="J717" s="824">
        <f t="shared" si="263"/>
        <v>0</v>
      </c>
      <c r="K717" s="825"/>
      <c r="L717" s="825"/>
      <c r="M717" s="827"/>
      <c r="N717" s="827"/>
      <c r="O717" s="824">
        <f t="shared" si="251"/>
        <v>0</v>
      </c>
      <c r="P717" s="825"/>
      <c r="Q717" s="825"/>
      <c r="R717" s="827"/>
      <c r="S717" s="827"/>
      <c r="T717" s="846">
        <f t="shared" si="265"/>
        <v>0</v>
      </c>
      <c r="U717" s="825">
        <f t="shared" si="258"/>
        <v>0</v>
      </c>
      <c r="V717" s="825">
        <f t="shared" si="252"/>
        <v>0</v>
      </c>
      <c r="W717" s="827">
        <f t="shared" si="252"/>
        <v>0</v>
      </c>
      <c r="X717" s="827">
        <f t="shared" si="252"/>
        <v>0</v>
      </c>
      <c r="Y717" s="824">
        <f t="shared" si="252"/>
        <v>0</v>
      </c>
      <c r="Z717" s="838" t="str">
        <f t="shared" si="249"/>
        <v/>
      </c>
      <c r="AA717" s="895">
        <f t="shared" si="246"/>
        <v>0</v>
      </c>
      <c r="AB717" s="844">
        <f t="shared" si="246"/>
        <v>0</v>
      </c>
      <c r="AC717" s="845">
        <f t="shared" si="246"/>
        <v>0</v>
      </c>
      <c r="AD717" s="858">
        <f t="shared" si="246"/>
        <v>0</v>
      </c>
      <c r="AE717" s="832">
        <f t="shared" ref="AE717:AH721" si="266">AE638+AJ638-AO638</f>
        <v>0</v>
      </c>
      <c r="AF717" s="832">
        <f t="shared" si="266"/>
        <v>0</v>
      </c>
      <c r="AG717" s="832">
        <f t="shared" si="266"/>
        <v>0</v>
      </c>
      <c r="AH717" s="832">
        <f t="shared" si="266"/>
        <v>0</v>
      </c>
      <c r="AI717" s="824">
        <f t="shared" si="247"/>
        <v>0</v>
      </c>
      <c r="AJ717" s="879">
        <f t="shared" si="255"/>
        <v>0</v>
      </c>
      <c r="AK717" s="879">
        <f t="shared" si="255"/>
        <v>0</v>
      </c>
      <c r="AL717" s="879">
        <f t="shared" si="255"/>
        <v>0</v>
      </c>
      <c r="AM717" s="879">
        <f t="shared" si="256"/>
        <v>0</v>
      </c>
      <c r="AN717" s="849">
        <f t="shared" si="257"/>
        <v>0</v>
      </c>
      <c r="AO717" s="825">
        <f t="shared" si="264"/>
        <v>0</v>
      </c>
      <c r="AP717" s="825">
        <f t="shared" si="264"/>
        <v>0</v>
      </c>
      <c r="AQ717" s="825">
        <f t="shared" si="264"/>
        <v>0</v>
      </c>
      <c r="AR717" s="825">
        <f t="shared" si="264"/>
        <v>0</v>
      </c>
      <c r="AS717" s="825">
        <f t="shared" si="264"/>
        <v>0</v>
      </c>
      <c r="AT717" s="850" t="str">
        <f t="shared" si="250"/>
        <v/>
      </c>
      <c r="AU717" s="893"/>
      <c r="AV717" s="894"/>
      <c r="AW717" s="894"/>
      <c r="AX717" s="894"/>
      <c r="AY717" s="894"/>
      <c r="AZ717" s="918"/>
    </row>
    <row r="718" spans="1:52" ht="13.5" customHeight="1">
      <c r="A718" s="838" t="str">
        <f t="shared" si="262"/>
        <v/>
      </c>
      <c r="B718" s="906"/>
      <c r="C718" s="844"/>
      <c r="D718" s="907"/>
      <c r="E718" s="824"/>
      <c r="F718" s="905"/>
      <c r="G718" s="854"/>
      <c r="H718" s="842"/>
      <c r="I718" s="842"/>
      <c r="J718" s="824">
        <f t="shared" si="263"/>
        <v>0</v>
      </c>
      <c r="K718" s="825"/>
      <c r="L718" s="825"/>
      <c r="M718" s="827"/>
      <c r="N718" s="827"/>
      <c r="O718" s="824">
        <f t="shared" si="251"/>
        <v>0</v>
      </c>
      <c r="P718" s="825"/>
      <c r="Q718" s="825"/>
      <c r="R718" s="827"/>
      <c r="S718" s="827"/>
      <c r="T718" s="846">
        <f t="shared" si="265"/>
        <v>0</v>
      </c>
      <c r="U718" s="825">
        <f t="shared" si="258"/>
        <v>0</v>
      </c>
      <c r="V718" s="825">
        <f t="shared" si="252"/>
        <v>0</v>
      </c>
      <c r="W718" s="827">
        <f t="shared" si="252"/>
        <v>0</v>
      </c>
      <c r="X718" s="827">
        <f t="shared" si="252"/>
        <v>0</v>
      </c>
      <c r="Y718" s="824">
        <f t="shared" si="252"/>
        <v>0</v>
      </c>
      <c r="Z718" s="838" t="str">
        <f t="shared" si="249"/>
        <v/>
      </c>
      <c r="AA718" s="895">
        <f t="shared" si="246"/>
        <v>0</v>
      </c>
      <c r="AB718" s="844">
        <f t="shared" si="246"/>
        <v>0</v>
      </c>
      <c r="AC718" s="845">
        <f t="shared" si="246"/>
        <v>0</v>
      </c>
      <c r="AD718" s="858">
        <f t="shared" si="246"/>
        <v>0</v>
      </c>
      <c r="AE718" s="832">
        <f t="shared" si="266"/>
        <v>0</v>
      </c>
      <c r="AF718" s="832">
        <f t="shared" si="266"/>
        <v>0</v>
      </c>
      <c r="AG718" s="832">
        <f t="shared" si="266"/>
        <v>0</v>
      </c>
      <c r="AH718" s="832">
        <f t="shared" si="266"/>
        <v>0</v>
      </c>
      <c r="AI718" s="824">
        <f t="shared" si="247"/>
        <v>0</v>
      </c>
      <c r="AJ718" s="879">
        <f t="shared" si="255"/>
        <v>0</v>
      </c>
      <c r="AK718" s="879">
        <f t="shared" si="255"/>
        <v>0</v>
      </c>
      <c r="AL718" s="879">
        <f t="shared" si="255"/>
        <v>0</v>
      </c>
      <c r="AM718" s="879">
        <f t="shared" si="256"/>
        <v>0</v>
      </c>
      <c r="AN718" s="849">
        <f t="shared" si="257"/>
        <v>0</v>
      </c>
      <c r="AO718" s="825">
        <f t="shared" si="264"/>
        <v>0</v>
      </c>
      <c r="AP718" s="825">
        <f t="shared" si="264"/>
        <v>0</v>
      </c>
      <c r="AQ718" s="825">
        <f t="shared" si="264"/>
        <v>0</v>
      </c>
      <c r="AR718" s="825">
        <f t="shared" si="264"/>
        <v>0</v>
      </c>
      <c r="AS718" s="825">
        <f t="shared" si="264"/>
        <v>0</v>
      </c>
      <c r="AT718" s="850" t="str">
        <f t="shared" si="250"/>
        <v/>
      </c>
      <c r="AU718" s="893"/>
      <c r="AV718" s="894"/>
      <c r="AW718" s="894"/>
      <c r="AX718" s="894"/>
      <c r="AY718" s="894"/>
      <c r="AZ718" s="918"/>
    </row>
    <row r="719" spans="1:52" ht="13.5" customHeight="1">
      <c r="A719" s="838" t="str">
        <f t="shared" si="262"/>
        <v/>
      </c>
      <c r="B719" s="906"/>
      <c r="C719" s="844"/>
      <c r="D719" s="907"/>
      <c r="E719" s="824"/>
      <c r="F719" s="905"/>
      <c r="G719" s="854"/>
      <c r="H719" s="842"/>
      <c r="I719" s="842"/>
      <c r="J719" s="824">
        <f t="shared" si="263"/>
        <v>0</v>
      </c>
      <c r="K719" s="825"/>
      <c r="L719" s="825"/>
      <c r="M719" s="827"/>
      <c r="N719" s="827"/>
      <c r="O719" s="824">
        <f t="shared" si="251"/>
        <v>0</v>
      </c>
      <c r="P719" s="825"/>
      <c r="Q719" s="825"/>
      <c r="R719" s="827"/>
      <c r="S719" s="827"/>
      <c r="T719" s="846">
        <f t="shared" si="265"/>
        <v>0</v>
      </c>
      <c r="U719" s="825">
        <f t="shared" si="258"/>
        <v>0</v>
      </c>
      <c r="V719" s="825">
        <f t="shared" si="252"/>
        <v>0</v>
      </c>
      <c r="W719" s="827">
        <v>0</v>
      </c>
      <c r="X719" s="827">
        <f t="shared" si="252"/>
        <v>0</v>
      </c>
      <c r="Y719" s="824">
        <f t="shared" si="252"/>
        <v>0</v>
      </c>
      <c r="Z719" s="838" t="str">
        <f t="shared" si="249"/>
        <v/>
      </c>
      <c r="AA719" s="895">
        <f t="shared" si="246"/>
        <v>0</v>
      </c>
      <c r="AB719" s="844">
        <f t="shared" si="246"/>
        <v>0</v>
      </c>
      <c r="AC719" s="845">
        <f t="shared" si="246"/>
        <v>0</v>
      </c>
      <c r="AD719" s="858">
        <f t="shared" si="246"/>
        <v>0</v>
      </c>
      <c r="AE719" s="832">
        <f t="shared" si="266"/>
        <v>0</v>
      </c>
      <c r="AF719" s="832">
        <f t="shared" si="266"/>
        <v>0</v>
      </c>
      <c r="AG719" s="832">
        <f t="shared" si="266"/>
        <v>0</v>
      </c>
      <c r="AH719" s="832">
        <f t="shared" si="266"/>
        <v>0</v>
      </c>
      <c r="AI719" s="824">
        <f t="shared" si="247"/>
        <v>0</v>
      </c>
      <c r="AJ719" s="879">
        <f t="shared" si="255"/>
        <v>0</v>
      </c>
      <c r="AK719" s="879">
        <f t="shared" si="255"/>
        <v>0</v>
      </c>
      <c r="AL719" s="879">
        <f t="shared" si="255"/>
        <v>0</v>
      </c>
      <c r="AM719" s="879">
        <f t="shared" si="256"/>
        <v>0</v>
      </c>
      <c r="AN719" s="849">
        <f t="shared" si="257"/>
        <v>0</v>
      </c>
      <c r="AO719" s="825">
        <f t="shared" si="264"/>
        <v>0</v>
      </c>
      <c r="AP719" s="825">
        <f t="shared" si="264"/>
        <v>0</v>
      </c>
      <c r="AQ719" s="825">
        <f t="shared" si="264"/>
        <v>0</v>
      </c>
      <c r="AR719" s="825">
        <f t="shared" si="264"/>
        <v>0</v>
      </c>
      <c r="AS719" s="825">
        <f t="shared" si="264"/>
        <v>0</v>
      </c>
      <c r="AT719" s="850" t="str">
        <f t="shared" si="250"/>
        <v/>
      </c>
      <c r="AU719" s="893"/>
      <c r="AV719" s="894"/>
      <c r="AW719" s="894"/>
      <c r="AX719" s="894"/>
      <c r="AY719" s="894"/>
      <c r="AZ719" s="918"/>
    </row>
    <row r="720" spans="1:52" ht="13.5" customHeight="1">
      <c r="A720" s="838" t="str">
        <f t="shared" si="262"/>
        <v/>
      </c>
      <c r="B720" s="906"/>
      <c r="C720" s="844"/>
      <c r="D720" s="907"/>
      <c r="E720" s="824"/>
      <c r="F720" s="905"/>
      <c r="G720" s="854"/>
      <c r="H720" s="842"/>
      <c r="I720" s="842"/>
      <c r="J720" s="824">
        <f t="shared" si="263"/>
        <v>0</v>
      </c>
      <c r="K720" s="825"/>
      <c r="L720" s="825"/>
      <c r="M720" s="827"/>
      <c r="N720" s="827"/>
      <c r="O720" s="824">
        <f t="shared" si="251"/>
        <v>0</v>
      </c>
      <c r="P720" s="825"/>
      <c r="Q720" s="825"/>
      <c r="R720" s="827"/>
      <c r="S720" s="827"/>
      <c r="T720" s="846">
        <f t="shared" si="265"/>
        <v>0</v>
      </c>
      <c r="U720" s="825">
        <f t="shared" si="258"/>
        <v>0</v>
      </c>
      <c r="V720" s="825">
        <f t="shared" si="252"/>
        <v>0</v>
      </c>
      <c r="W720" s="827">
        <f>SUM(H720,M720,R720)</f>
        <v>0</v>
      </c>
      <c r="X720" s="827">
        <f t="shared" si="252"/>
        <v>0</v>
      </c>
      <c r="Y720" s="824">
        <f t="shared" si="252"/>
        <v>0</v>
      </c>
      <c r="Z720" s="838" t="str">
        <f t="shared" si="249"/>
        <v/>
      </c>
      <c r="AA720" s="895">
        <f t="shared" si="246"/>
        <v>0</v>
      </c>
      <c r="AB720" s="844">
        <f t="shared" si="246"/>
        <v>0</v>
      </c>
      <c r="AC720" s="845">
        <f t="shared" si="246"/>
        <v>0</v>
      </c>
      <c r="AD720" s="858">
        <f t="shared" si="246"/>
        <v>0</v>
      </c>
      <c r="AE720" s="832">
        <f t="shared" si="266"/>
        <v>0</v>
      </c>
      <c r="AF720" s="832">
        <f t="shared" si="266"/>
        <v>0</v>
      </c>
      <c r="AG720" s="832">
        <f t="shared" si="266"/>
        <v>0</v>
      </c>
      <c r="AH720" s="832">
        <f t="shared" si="266"/>
        <v>0</v>
      </c>
      <c r="AI720" s="824">
        <f t="shared" si="247"/>
        <v>0</v>
      </c>
      <c r="AJ720" s="879">
        <f t="shared" si="255"/>
        <v>0</v>
      </c>
      <c r="AK720" s="879">
        <f t="shared" si="255"/>
        <v>0</v>
      </c>
      <c r="AL720" s="879">
        <f t="shared" si="255"/>
        <v>0</v>
      </c>
      <c r="AM720" s="879">
        <f t="shared" si="256"/>
        <v>0</v>
      </c>
      <c r="AN720" s="849">
        <f t="shared" si="257"/>
        <v>0</v>
      </c>
      <c r="AO720" s="825">
        <f t="shared" si="264"/>
        <v>0</v>
      </c>
      <c r="AP720" s="825">
        <f t="shared" si="264"/>
        <v>0</v>
      </c>
      <c r="AQ720" s="825">
        <f t="shared" si="264"/>
        <v>0</v>
      </c>
      <c r="AR720" s="825">
        <f t="shared" si="264"/>
        <v>0</v>
      </c>
      <c r="AS720" s="825">
        <f t="shared" si="264"/>
        <v>0</v>
      </c>
      <c r="AT720" s="850" t="str">
        <f t="shared" si="250"/>
        <v/>
      </c>
      <c r="AU720" s="893"/>
      <c r="AV720" s="894"/>
      <c r="AW720" s="894"/>
      <c r="AX720" s="894"/>
      <c r="AY720" s="894"/>
      <c r="AZ720" s="918"/>
    </row>
    <row r="721" spans="1:52" ht="13.5" customHeight="1">
      <c r="A721" s="838" t="str">
        <f t="shared" si="262"/>
        <v/>
      </c>
      <c r="B721" s="906"/>
      <c r="C721" s="844"/>
      <c r="D721" s="907"/>
      <c r="E721" s="824"/>
      <c r="F721" s="905"/>
      <c r="G721" s="854"/>
      <c r="H721" s="842"/>
      <c r="I721" s="842"/>
      <c r="J721" s="824">
        <f t="shared" si="263"/>
        <v>0</v>
      </c>
      <c r="K721" s="825"/>
      <c r="L721" s="825"/>
      <c r="M721" s="827"/>
      <c r="N721" s="827"/>
      <c r="O721" s="824">
        <f t="shared" si="251"/>
        <v>0</v>
      </c>
      <c r="P721" s="825"/>
      <c r="Q721" s="825"/>
      <c r="R721" s="827"/>
      <c r="S721" s="827"/>
      <c r="T721" s="846">
        <f t="shared" si="265"/>
        <v>0</v>
      </c>
      <c r="U721" s="825">
        <f t="shared" si="258"/>
        <v>0</v>
      </c>
      <c r="V721" s="825">
        <f>SUM(G721,L721,Q721)</f>
        <v>0</v>
      </c>
      <c r="W721" s="827">
        <f>SUM(H721,M721,R721)</f>
        <v>0</v>
      </c>
      <c r="X721" s="827">
        <f>SUM(I721,N721,S721)</f>
        <v>0</v>
      </c>
      <c r="Y721" s="824">
        <f>SUM(J721,O721,T721)</f>
        <v>0</v>
      </c>
      <c r="Z721" s="838" t="str">
        <f t="shared" si="249"/>
        <v/>
      </c>
      <c r="AA721" s="895">
        <f t="shared" si="246"/>
        <v>0</v>
      </c>
      <c r="AB721" s="844">
        <f t="shared" si="246"/>
        <v>0</v>
      </c>
      <c r="AC721" s="845">
        <f t="shared" si="246"/>
        <v>0</v>
      </c>
      <c r="AD721" s="858">
        <f t="shared" si="246"/>
        <v>0</v>
      </c>
      <c r="AE721" s="832">
        <f t="shared" si="266"/>
        <v>0</v>
      </c>
      <c r="AF721" s="832">
        <f t="shared" si="266"/>
        <v>0</v>
      </c>
      <c r="AG721" s="832">
        <f t="shared" si="266"/>
        <v>0</v>
      </c>
      <c r="AH721" s="832">
        <f t="shared" si="266"/>
        <v>0</v>
      </c>
      <c r="AI721" s="824">
        <f t="shared" si="247"/>
        <v>0</v>
      </c>
      <c r="AJ721" s="879">
        <f t="shared" si="255"/>
        <v>0</v>
      </c>
      <c r="AK721" s="879">
        <f t="shared" si="255"/>
        <v>0</v>
      </c>
      <c r="AL721" s="879">
        <f t="shared" si="255"/>
        <v>0</v>
      </c>
      <c r="AM721" s="879">
        <f t="shared" si="256"/>
        <v>0</v>
      </c>
      <c r="AN721" s="849">
        <f t="shared" si="257"/>
        <v>0</v>
      </c>
      <c r="AO721" s="825">
        <f t="shared" si="264"/>
        <v>0</v>
      </c>
      <c r="AP721" s="825">
        <f t="shared" si="264"/>
        <v>0</v>
      </c>
      <c r="AQ721" s="825">
        <f t="shared" si="264"/>
        <v>0</v>
      </c>
      <c r="AR721" s="825">
        <f t="shared" si="264"/>
        <v>0</v>
      </c>
      <c r="AS721" s="825">
        <f t="shared" si="264"/>
        <v>0</v>
      </c>
      <c r="AT721" s="850" t="str">
        <f t="shared" si="250"/>
        <v/>
      </c>
      <c r="AU721" s="893"/>
      <c r="AV721" s="894"/>
      <c r="AW721" s="894"/>
      <c r="AX721" s="894"/>
      <c r="AY721" s="894"/>
      <c r="AZ721" s="918"/>
    </row>
    <row r="722" spans="1:52" ht="13.5" customHeight="1">
      <c r="A722" s="838"/>
      <c r="B722" s="906"/>
      <c r="C722" s="844"/>
      <c r="D722" s="907"/>
      <c r="E722" s="824"/>
      <c r="F722" s="905"/>
      <c r="G722" s="854"/>
      <c r="H722" s="842"/>
      <c r="I722" s="842"/>
      <c r="J722" s="824"/>
      <c r="K722" s="825"/>
      <c r="L722" s="825"/>
      <c r="M722" s="827"/>
      <c r="N722" s="827"/>
      <c r="O722" s="824"/>
      <c r="P722" s="825"/>
      <c r="Q722" s="825"/>
      <c r="R722" s="827"/>
      <c r="S722" s="827"/>
      <c r="T722" s="846"/>
      <c r="U722" s="825"/>
      <c r="V722" s="825"/>
      <c r="W722" s="827"/>
      <c r="X722" s="827"/>
      <c r="Y722" s="824"/>
      <c r="Z722" s="838"/>
      <c r="AA722" s="895"/>
      <c r="AB722" s="844"/>
      <c r="AC722" s="845"/>
      <c r="AD722" s="858"/>
      <c r="AE722" s="832"/>
      <c r="AF722" s="832"/>
      <c r="AG722" s="832"/>
      <c r="AH722" s="832"/>
      <c r="AI722" s="824"/>
      <c r="AJ722" s="879"/>
      <c r="AK722" s="879"/>
      <c r="AL722" s="879"/>
      <c r="AM722" s="879"/>
      <c r="AN722" s="849"/>
      <c r="AO722" s="825"/>
      <c r="AP722" s="825"/>
      <c r="AQ722" s="825"/>
      <c r="AR722" s="825"/>
      <c r="AS722" s="825"/>
      <c r="AT722" s="850"/>
      <c r="AU722" s="893"/>
      <c r="AV722" s="894"/>
      <c r="AW722" s="894"/>
      <c r="AX722" s="894"/>
      <c r="AY722" s="894"/>
      <c r="AZ722" s="918"/>
    </row>
    <row r="723" spans="1:52" ht="13.5" customHeight="1">
      <c r="A723" s="838"/>
      <c r="B723" s="906"/>
      <c r="C723" s="844"/>
      <c r="D723" s="907"/>
      <c r="E723" s="824"/>
      <c r="F723" s="905"/>
      <c r="G723" s="854"/>
      <c r="H723" s="842"/>
      <c r="I723" s="842"/>
      <c r="J723" s="824"/>
      <c r="K723" s="825"/>
      <c r="L723" s="825"/>
      <c r="M723" s="827"/>
      <c r="N723" s="827"/>
      <c r="O723" s="824"/>
      <c r="P723" s="825"/>
      <c r="Q723" s="825"/>
      <c r="R723" s="827"/>
      <c r="S723" s="827"/>
      <c r="T723" s="846"/>
      <c r="U723" s="825"/>
      <c r="V723" s="825"/>
      <c r="W723" s="827"/>
      <c r="X723" s="827"/>
      <c r="Y723" s="824"/>
      <c r="Z723" s="838"/>
      <c r="AA723" s="895"/>
      <c r="AB723" s="844"/>
      <c r="AC723" s="845"/>
      <c r="AD723" s="858"/>
      <c r="AE723" s="832"/>
      <c r="AF723" s="832"/>
      <c r="AG723" s="832"/>
      <c r="AH723" s="832"/>
      <c r="AI723" s="824"/>
      <c r="AJ723" s="879"/>
      <c r="AK723" s="879"/>
      <c r="AL723" s="879"/>
      <c r="AM723" s="879"/>
      <c r="AN723" s="849"/>
      <c r="AO723" s="825"/>
      <c r="AP723" s="825"/>
      <c r="AQ723" s="825"/>
      <c r="AR723" s="825"/>
      <c r="AS723" s="825"/>
      <c r="AT723" s="850"/>
      <c r="AU723" s="893"/>
      <c r="AV723" s="894"/>
      <c r="AW723" s="894"/>
      <c r="AX723" s="894"/>
      <c r="AY723" s="894"/>
      <c r="AZ723" s="918"/>
    </row>
    <row r="724" spans="1:52" ht="13.5" customHeight="1">
      <c r="A724" s="838"/>
      <c r="B724" s="906"/>
      <c r="C724" s="844"/>
      <c r="D724" s="907"/>
      <c r="E724" s="824"/>
      <c r="F724" s="905"/>
      <c r="G724" s="854"/>
      <c r="H724" s="842"/>
      <c r="I724" s="842"/>
      <c r="J724" s="824"/>
      <c r="K724" s="825"/>
      <c r="L724" s="825"/>
      <c r="M724" s="827"/>
      <c r="N724" s="827"/>
      <c r="O724" s="824"/>
      <c r="P724" s="825"/>
      <c r="Q724" s="825"/>
      <c r="R724" s="827"/>
      <c r="S724" s="827"/>
      <c r="T724" s="846"/>
      <c r="U724" s="825"/>
      <c r="V724" s="825"/>
      <c r="W724" s="827"/>
      <c r="X724" s="827"/>
      <c r="Y724" s="824"/>
      <c r="Z724" s="838"/>
      <c r="AA724" s="895"/>
      <c r="AB724" s="844"/>
      <c r="AC724" s="845"/>
      <c r="AD724" s="858"/>
      <c r="AE724" s="832"/>
      <c r="AF724" s="832"/>
      <c r="AG724" s="832"/>
      <c r="AH724" s="832"/>
      <c r="AI724" s="824"/>
      <c r="AJ724" s="879"/>
      <c r="AK724" s="879"/>
      <c r="AL724" s="879"/>
      <c r="AM724" s="879"/>
      <c r="AN724" s="849"/>
      <c r="AO724" s="825"/>
      <c r="AP724" s="825"/>
      <c r="AQ724" s="825"/>
      <c r="AR724" s="825"/>
      <c r="AS724" s="825"/>
      <c r="AT724" s="850"/>
      <c r="AU724" s="893"/>
      <c r="AV724" s="894"/>
      <c r="AW724" s="894"/>
      <c r="AX724" s="894"/>
      <c r="AY724" s="894"/>
      <c r="AZ724" s="918"/>
    </row>
    <row r="725" spans="1:52" ht="13.5" customHeight="1">
      <c r="A725" s="838" t="str">
        <f>IF(B725&lt;&gt;"",MAX($A720:$A721)+1,"")</f>
        <v/>
      </c>
      <c r="B725" s="951"/>
      <c r="C725" s="952"/>
      <c r="D725" s="953"/>
      <c r="E725" s="824"/>
      <c r="F725" s="905"/>
      <c r="G725" s="854"/>
      <c r="H725" s="842"/>
      <c r="I725" s="842"/>
      <c r="J725" s="824">
        <f>SUM(F725:I725)*$E725</f>
        <v>0</v>
      </c>
      <c r="K725" s="825"/>
      <c r="L725" s="825"/>
      <c r="M725" s="827"/>
      <c r="N725" s="827"/>
      <c r="O725" s="824">
        <f>SUM(K725:N725)*$E725</f>
        <v>0</v>
      </c>
      <c r="P725" s="825"/>
      <c r="Q725" s="825"/>
      <c r="R725" s="827"/>
      <c r="S725" s="827"/>
      <c r="T725" s="846">
        <f>SUM(P725:S725)*$E725</f>
        <v>0</v>
      </c>
      <c r="U725" s="825">
        <f t="shared" ref="U725:Y727" si="267">SUM(F725,K725,P725)</f>
        <v>0</v>
      </c>
      <c r="V725" s="825">
        <f t="shared" si="267"/>
        <v>0</v>
      </c>
      <c r="W725" s="827">
        <f t="shared" si="267"/>
        <v>0</v>
      </c>
      <c r="X725" s="827">
        <f t="shared" si="267"/>
        <v>0</v>
      </c>
      <c r="Y725" s="824">
        <f t="shared" si="267"/>
        <v>0</v>
      </c>
      <c r="Z725" s="838" t="str">
        <f t="shared" ref="Z725:AD727" si="268">A725</f>
        <v/>
      </c>
      <c r="AA725" s="895">
        <f t="shared" si="268"/>
        <v>0</v>
      </c>
      <c r="AB725" s="844">
        <f t="shared" si="268"/>
        <v>0</v>
      </c>
      <c r="AC725" s="845">
        <f t="shared" si="268"/>
        <v>0</v>
      </c>
      <c r="AD725" s="858">
        <f t="shared" si="268"/>
        <v>0</v>
      </c>
      <c r="AE725" s="832">
        <f t="shared" ref="AE725:AH727" si="269">AE643+AJ643-AO643</f>
        <v>0</v>
      </c>
      <c r="AF725" s="832">
        <f t="shared" si="269"/>
        <v>0</v>
      </c>
      <c r="AG725" s="832">
        <f t="shared" si="269"/>
        <v>0</v>
      </c>
      <c r="AH725" s="832">
        <f t="shared" si="269"/>
        <v>0</v>
      </c>
      <c r="AI725" s="824">
        <f>SUM(AE725:AH725)*$E725</f>
        <v>0</v>
      </c>
      <c r="AJ725" s="879">
        <f t="shared" ref="AJ725:AM727" si="270">U725</f>
        <v>0</v>
      </c>
      <c r="AK725" s="879">
        <f t="shared" si="270"/>
        <v>0</v>
      </c>
      <c r="AL725" s="879">
        <f t="shared" si="270"/>
        <v>0</v>
      </c>
      <c r="AM725" s="879">
        <f t="shared" si="270"/>
        <v>0</v>
      </c>
      <c r="AN725" s="849">
        <f>SUM(AJ725:AM725)*$E725</f>
        <v>0</v>
      </c>
      <c r="AO725" s="825">
        <f t="shared" ref="AO725:AS727" si="271">U725</f>
        <v>0</v>
      </c>
      <c r="AP725" s="825">
        <f t="shared" si="271"/>
        <v>0</v>
      </c>
      <c r="AQ725" s="825">
        <f t="shared" si="271"/>
        <v>0</v>
      </c>
      <c r="AR725" s="825">
        <f t="shared" si="271"/>
        <v>0</v>
      </c>
      <c r="AS725" s="825">
        <f t="shared" si="271"/>
        <v>0</v>
      </c>
      <c r="AT725" s="850" t="str">
        <f>IF(AC725&lt;&gt;0,SUM(AO725:AR725)*$AC725-SUM(AO725:AR725)*$AD725,"")</f>
        <v/>
      </c>
      <c r="AU725" s="893"/>
      <c r="AV725" s="894"/>
      <c r="AW725" s="894"/>
      <c r="AX725" s="894"/>
      <c r="AY725" s="894"/>
      <c r="AZ725" s="954"/>
    </row>
    <row r="726" spans="1:52" ht="13.5" customHeight="1">
      <c r="A726" s="838" t="str">
        <f>IF(B726&lt;&gt;"",MAX($A721:$A725)+1,"")</f>
        <v/>
      </c>
      <c r="B726" s="951"/>
      <c r="C726" s="952"/>
      <c r="D726" s="953"/>
      <c r="E726" s="824"/>
      <c r="F726" s="905"/>
      <c r="G726" s="854"/>
      <c r="H726" s="842"/>
      <c r="I726" s="842"/>
      <c r="J726" s="824">
        <f>SUM(F726:I726)*$E726</f>
        <v>0</v>
      </c>
      <c r="K726" s="825"/>
      <c r="L726" s="825"/>
      <c r="M726" s="827"/>
      <c r="N726" s="827"/>
      <c r="O726" s="824">
        <f>SUM(K726:N726)*$E726</f>
        <v>0</v>
      </c>
      <c r="P726" s="825"/>
      <c r="Q726" s="825"/>
      <c r="R726" s="827"/>
      <c r="S726" s="827"/>
      <c r="T726" s="846">
        <f>SUM(P726:S726)*$E726</f>
        <v>0</v>
      </c>
      <c r="U726" s="825">
        <f t="shared" si="267"/>
        <v>0</v>
      </c>
      <c r="V726" s="825">
        <f t="shared" si="267"/>
        <v>0</v>
      </c>
      <c r="W726" s="827">
        <f t="shared" si="267"/>
        <v>0</v>
      </c>
      <c r="X726" s="827">
        <f t="shared" si="267"/>
        <v>0</v>
      </c>
      <c r="Y726" s="824">
        <f t="shared" si="267"/>
        <v>0</v>
      </c>
      <c r="Z726" s="838" t="str">
        <f t="shared" si="268"/>
        <v/>
      </c>
      <c r="AA726" s="895">
        <f t="shared" si="268"/>
        <v>0</v>
      </c>
      <c r="AB726" s="844">
        <f t="shared" si="268"/>
        <v>0</v>
      </c>
      <c r="AC726" s="845">
        <f t="shared" si="268"/>
        <v>0</v>
      </c>
      <c r="AD726" s="858">
        <f>E726</f>
        <v>0</v>
      </c>
      <c r="AE726" s="832">
        <f t="shared" si="269"/>
        <v>0</v>
      </c>
      <c r="AF726" s="832">
        <f t="shared" si="269"/>
        <v>0</v>
      </c>
      <c r="AG726" s="832">
        <f t="shared" si="269"/>
        <v>0</v>
      </c>
      <c r="AH726" s="832">
        <f t="shared" si="269"/>
        <v>0</v>
      </c>
      <c r="AI726" s="824">
        <f>SUM(AE726:AH726)*$E726</f>
        <v>0</v>
      </c>
      <c r="AJ726" s="879">
        <f t="shared" si="270"/>
        <v>0</v>
      </c>
      <c r="AK726" s="879">
        <f t="shared" si="270"/>
        <v>0</v>
      </c>
      <c r="AL726" s="879">
        <f t="shared" si="270"/>
        <v>0</v>
      </c>
      <c r="AM726" s="879">
        <f t="shared" si="270"/>
        <v>0</v>
      </c>
      <c r="AN726" s="849">
        <f>SUM(AJ726:AM726)*$E726</f>
        <v>0</v>
      </c>
      <c r="AO726" s="825">
        <f t="shared" si="271"/>
        <v>0</v>
      </c>
      <c r="AP726" s="825">
        <f t="shared" si="271"/>
        <v>0</v>
      </c>
      <c r="AQ726" s="825">
        <f t="shared" si="271"/>
        <v>0</v>
      </c>
      <c r="AR726" s="825">
        <f t="shared" si="271"/>
        <v>0</v>
      </c>
      <c r="AS726" s="825">
        <f t="shared" si="271"/>
        <v>0</v>
      </c>
      <c r="AT726" s="850" t="str">
        <f>IF(AC726&lt;&gt;0,SUM(AO726:AR726)*$AC726-SUM(AO726:AR726)*$AD726,"")</f>
        <v/>
      </c>
      <c r="AU726" s="893"/>
      <c r="AV726" s="894"/>
      <c r="AW726" s="894"/>
      <c r="AX726" s="894"/>
      <c r="AY726" s="894"/>
      <c r="AZ726" s="954"/>
    </row>
    <row r="727" spans="1:52" ht="13.5" customHeight="1">
      <c r="A727" s="838" t="str">
        <f>IF(B727&lt;&gt;"",MAX($A725:$A726)+1,"")</f>
        <v/>
      </c>
      <c r="B727" s="955"/>
      <c r="C727" s="956"/>
      <c r="D727" s="957"/>
      <c r="E727" s="958"/>
      <c r="F727" s="959"/>
      <c r="G727" s="960"/>
      <c r="H727" s="961"/>
      <c r="I727" s="961"/>
      <c r="J727" s="824">
        <f>SUM(F727:I727)*$E727</f>
        <v>0</v>
      </c>
      <c r="K727" s="825"/>
      <c r="L727" s="825"/>
      <c r="M727" s="827"/>
      <c r="N727" s="827"/>
      <c r="O727" s="1049">
        <f>SUM(K727:N727)*$E727</f>
        <v>0</v>
      </c>
      <c r="P727" s="825"/>
      <c r="Q727" s="825"/>
      <c r="R727" s="827"/>
      <c r="S727" s="827"/>
      <c r="T727" s="846">
        <f>SUM(P727:S727)*$E727</f>
        <v>0</v>
      </c>
      <c r="U727" s="825">
        <f>SUM(F727,K727,P727)</f>
        <v>0</v>
      </c>
      <c r="V727" s="825">
        <f t="shared" si="267"/>
        <v>0</v>
      </c>
      <c r="W727" s="827">
        <f t="shared" si="267"/>
        <v>0</v>
      </c>
      <c r="X727" s="827">
        <f>SUM(I727,N727,S727)</f>
        <v>0</v>
      </c>
      <c r="Y727" s="824">
        <f>SUM(J727,O727,T727)</f>
        <v>0</v>
      </c>
      <c r="Z727" s="838" t="str">
        <f t="shared" si="268"/>
        <v/>
      </c>
      <c r="AA727" s="895">
        <f>B727</f>
        <v>0</v>
      </c>
      <c r="AB727" s="844">
        <f>C727</f>
        <v>0</v>
      </c>
      <c r="AC727" s="962">
        <f>D727</f>
        <v>0</v>
      </c>
      <c r="AD727" s="858">
        <f>E727</f>
        <v>0</v>
      </c>
      <c r="AE727" s="832">
        <f t="shared" si="269"/>
        <v>0</v>
      </c>
      <c r="AF727" s="832">
        <f t="shared" si="269"/>
        <v>0</v>
      </c>
      <c r="AG727" s="832">
        <f t="shared" si="269"/>
        <v>0</v>
      </c>
      <c r="AH727" s="832">
        <f t="shared" si="269"/>
        <v>0</v>
      </c>
      <c r="AI727" s="824">
        <f>SUM(AE727:AH727)*$E727</f>
        <v>0</v>
      </c>
      <c r="AJ727" s="879">
        <f t="shared" si="270"/>
        <v>0</v>
      </c>
      <c r="AK727" s="879">
        <f t="shared" si="270"/>
        <v>0</v>
      </c>
      <c r="AL727" s="879">
        <f t="shared" si="270"/>
        <v>0</v>
      </c>
      <c r="AM727" s="879">
        <f t="shared" si="270"/>
        <v>0</v>
      </c>
      <c r="AN727" s="849">
        <f>SUM(AJ727:AM727)*$E727</f>
        <v>0</v>
      </c>
      <c r="AO727" s="825">
        <f t="shared" si="271"/>
        <v>0</v>
      </c>
      <c r="AP727" s="825">
        <f t="shared" si="271"/>
        <v>0</v>
      </c>
      <c r="AQ727" s="825">
        <f t="shared" si="271"/>
        <v>0</v>
      </c>
      <c r="AR727" s="825">
        <f t="shared" si="271"/>
        <v>0</v>
      </c>
      <c r="AS727" s="825">
        <f t="shared" si="271"/>
        <v>0</v>
      </c>
      <c r="AT727" s="963" t="str">
        <f>IF(AC727&lt;&gt;0,SUM(AO727:AR727)*$AC727-SUM(AO727:AR727)*$AD727,"")</f>
        <v/>
      </c>
      <c r="AU727" s="893"/>
      <c r="AV727" s="894"/>
      <c r="AW727" s="894"/>
      <c r="AX727" s="894"/>
      <c r="AY727" s="894"/>
      <c r="AZ727" s="954"/>
    </row>
    <row r="728" spans="1:52" ht="13.5" customHeight="1">
      <c r="A728" s="964"/>
      <c r="B728" s="964" t="s">
        <v>6</v>
      </c>
      <c r="C728" s="965"/>
      <c r="D728" s="966"/>
      <c r="E728" s="965"/>
      <c r="F728" s="965"/>
      <c r="G728" s="967"/>
      <c r="H728" s="965"/>
      <c r="I728" s="965"/>
      <c r="J728" s="968">
        <f>SUM(J662:J727)</f>
        <v>1571.8</v>
      </c>
      <c r="K728" s="969"/>
      <c r="L728" s="969"/>
      <c r="M728" s="969"/>
      <c r="N728" s="969"/>
      <c r="O728" s="968">
        <f>SUM(O662:O727)</f>
        <v>4058.45</v>
      </c>
      <c r="P728" s="969"/>
      <c r="Q728" s="969"/>
      <c r="R728" s="969"/>
      <c r="S728" s="969"/>
      <c r="T728" s="968">
        <f>SUM(T662:T727)</f>
        <v>3680.45</v>
      </c>
      <c r="U728" s="969"/>
      <c r="V728" s="969"/>
      <c r="W728" s="969"/>
      <c r="X728" s="969"/>
      <c r="Y728" s="968">
        <f>SUM(Y662:Y727)</f>
        <v>9310.7000000000007</v>
      </c>
      <c r="Z728" s="964"/>
      <c r="AA728" s="964" t="s">
        <v>6</v>
      </c>
      <c r="AB728" s="969"/>
      <c r="AC728" s="970"/>
      <c r="AD728" s="969"/>
      <c r="AE728" s="969"/>
      <c r="AF728" s="969"/>
      <c r="AG728" s="969"/>
      <c r="AH728" s="969"/>
      <c r="AI728" s="971">
        <f>SUM(AI662:AI727)</f>
        <v>74402.399999999994</v>
      </c>
      <c r="AJ728" s="969"/>
      <c r="AK728" s="969"/>
      <c r="AL728" s="969"/>
      <c r="AM728" s="969"/>
      <c r="AN728" s="969">
        <f>SUM(AN662:AN727)</f>
        <v>9102.5</v>
      </c>
      <c r="AO728" s="969"/>
      <c r="AP728" s="969"/>
      <c r="AQ728" s="969"/>
      <c r="AR728" s="969"/>
      <c r="AS728" s="969">
        <f>SUM(AS662:AS727)</f>
        <v>9310.7000000000007</v>
      </c>
      <c r="AT728" s="972">
        <f>SUM(AT662:AT727)</f>
        <v>691</v>
      </c>
      <c r="AU728" s="973"/>
      <c r="AV728" s="974"/>
      <c r="AW728" s="974"/>
      <c r="AX728" s="974"/>
      <c r="AY728" s="974"/>
      <c r="AZ728" s="975"/>
    </row>
    <row r="729" spans="1:52" ht="13.5" customHeight="1">
      <c r="A729" s="976"/>
      <c r="B729" s="1484" t="s">
        <v>866</v>
      </c>
      <c r="C729" s="1487" t="s">
        <v>867</v>
      </c>
      <c r="D729" s="1488"/>
      <c r="E729" s="1489"/>
      <c r="F729" s="1490" t="str">
        <f>"Đtượng BB : " &amp; SUM(F730:F732) &amp;"đ/c = " &amp; SUM(J730:J732) &amp;"k"</f>
        <v>Đtượng BB : 335đ/c = 8650k</v>
      </c>
      <c r="G729" s="1491"/>
      <c r="H729" s="1491"/>
      <c r="I729" s="1491"/>
      <c r="J729" s="1492"/>
      <c r="K729" s="1490" t="str">
        <f>"Đtượng BC: " &amp; SUM(K730:K732) &amp;"đ/c = " &amp; SUM(O730:O732) &amp;"k"</f>
        <v>Đtượng BC: 33đ/c = 662k</v>
      </c>
      <c r="L729" s="1491"/>
      <c r="M729" s="1491"/>
      <c r="N729" s="1491"/>
      <c r="O729" s="1492"/>
      <c r="P729" s="1493" t="s">
        <v>6</v>
      </c>
      <c r="Q729" s="1494"/>
      <c r="R729" s="1495"/>
      <c r="S729" s="977"/>
      <c r="T729" s="1496" t="s">
        <v>868</v>
      </c>
      <c r="U729" s="1497"/>
      <c r="V729" s="1497"/>
      <c r="W729" s="1497"/>
      <c r="X729" s="1497"/>
      <c r="Y729" s="1498"/>
      <c r="Z729" s="978"/>
      <c r="AA729" s="930"/>
      <c r="AB729" s="930"/>
      <c r="AC729" s="979"/>
      <c r="AD729" s="930"/>
      <c r="AE729" s="930"/>
      <c r="AF729" s="930"/>
      <c r="AG729" s="930"/>
      <c r="AH729" s="930"/>
      <c r="AI729" s="930"/>
      <c r="AJ729" s="930"/>
      <c r="AK729" s="930"/>
      <c r="AL729" s="930"/>
      <c r="AM729" s="930"/>
      <c r="AN729" s="930"/>
      <c r="AO729" s="930"/>
      <c r="AP729" s="930"/>
      <c r="AQ729" s="930"/>
      <c r="AR729" s="930"/>
      <c r="AS729" s="930"/>
      <c r="AT729" s="930"/>
      <c r="AU729" s="980"/>
    </row>
    <row r="730" spans="1:52" ht="13.5" customHeight="1">
      <c r="A730" s="981"/>
      <c r="B730" s="1485"/>
      <c r="C730" s="1499" t="s">
        <v>856</v>
      </c>
      <c r="D730" s="1500"/>
      <c r="E730" s="1501"/>
      <c r="F730" s="982">
        <v>115</v>
      </c>
      <c r="G730" s="982" t="s">
        <v>27</v>
      </c>
      <c r="H730" s="983">
        <v>14</v>
      </c>
      <c r="I730" s="984" t="s">
        <v>29</v>
      </c>
      <c r="J730" s="985">
        <f>F730*H730</f>
        <v>1610</v>
      </c>
      <c r="K730" s="986">
        <v>13</v>
      </c>
      <c r="L730" s="984" t="s">
        <v>27</v>
      </c>
      <c r="M730" s="987">
        <v>14</v>
      </c>
      <c r="N730" s="984" t="s">
        <v>28</v>
      </c>
      <c r="O730" s="988">
        <f>K730*M730</f>
        <v>182</v>
      </c>
      <c r="P730" s="989" t="str">
        <f>F730+K730 &amp;"đ/c"</f>
        <v>128đ/c</v>
      </c>
      <c r="Q730" s="1471">
        <f>J730+O730</f>
        <v>1792</v>
      </c>
      <c r="R730" s="1472"/>
      <c r="S730" s="990"/>
      <c r="T730" s="1473" t="s">
        <v>869</v>
      </c>
      <c r="U730" s="1474"/>
      <c r="V730" s="1474"/>
      <c r="W730" s="1474"/>
      <c r="X730" s="991"/>
      <c r="Y730" s="992">
        <f>SUM(J730:J734)+SUM(O730:O732)+Q733-Q734</f>
        <v>11577.499999999998</v>
      </c>
      <c r="AB730" s="993" t="s">
        <v>870</v>
      </c>
      <c r="AC730" s="994"/>
      <c r="AD730" s="993"/>
      <c r="AE730" s="993"/>
      <c r="AF730" s="993"/>
      <c r="AG730" s="995"/>
      <c r="AH730" s="995"/>
      <c r="AI730" s="1261" t="s">
        <v>871</v>
      </c>
      <c r="AJ730" s="1261"/>
      <c r="AK730" s="1261"/>
      <c r="AL730" s="1261"/>
      <c r="AM730" s="1261"/>
      <c r="AN730" s="1261"/>
      <c r="AO730" s="995"/>
      <c r="AP730" s="995"/>
      <c r="AQ730" s="995"/>
      <c r="AR730" s="995"/>
      <c r="AS730" s="995"/>
      <c r="AT730" s="993" t="s">
        <v>21</v>
      </c>
      <c r="AU730" s="993"/>
      <c r="AV730" s="996"/>
      <c r="AW730" s="996"/>
      <c r="AX730" s="996"/>
    </row>
    <row r="731" spans="1:52" ht="13.5" customHeight="1">
      <c r="A731" s="981"/>
      <c r="B731" s="1485"/>
      <c r="C731" s="1475" t="s">
        <v>857</v>
      </c>
      <c r="D731" s="1476"/>
      <c r="E731" s="1477"/>
      <c r="F731" s="982">
        <v>115</v>
      </c>
      <c r="G731" s="997" t="s">
        <v>27</v>
      </c>
      <c r="H731" s="983">
        <v>32</v>
      </c>
      <c r="I731" s="998" t="s">
        <v>29</v>
      </c>
      <c r="J731" s="999">
        <f>F731*H731</f>
        <v>3680</v>
      </c>
      <c r="K731" s="1000">
        <v>13</v>
      </c>
      <c r="L731" s="998" t="s">
        <v>27</v>
      </c>
      <c r="M731" s="1001">
        <v>24</v>
      </c>
      <c r="N731" s="998" t="s">
        <v>28</v>
      </c>
      <c r="O731" s="1002">
        <f>K731*M731</f>
        <v>312</v>
      </c>
      <c r="P731" s="1003" t="str">
        <f>F731+K731 &amp;"đ/c"</f>
        <v>128đ/c</v>
      </c>
      <c r="Q731" s="1478">
        <f>J731+O731</f>
        <v>3992</v>
      </c>
      <c r="R731" s="1479"/>
      <c r="S731" s="990"/>
      <c r="T731" s="1004" t="s">
        <v>872</v>
      </c>
      <c r="U731" s="1005"/>
      <c r="V731" s="1005">
        <f>M728</f>
        <v>0</v>
      </c>
      <c r="W731" s="1005"/>
      <c r="X731" s="991"/>
      <c r="Y731" s="992">
        <f>Y728</f>
        <v>9310.7000000000007</v>
      </c>
      <c r="Z731" s="978"/>
      <c r="AA731" s="930"/>
      <c r="AB731" s="930"/>
      <c r="AC731" s="979"/>
      <c r="AD731" s="930"/>
      <c r="AE731" s="930"/>
      <c r="AF731" s="930"/>
      <c r="AG731" s="930"/>
      <c r="AH731" s="930"/>
      <c r="AI731" s="930"/>
      <c r="AJ731" s="930"/>
      <c r="AK731" s="930"/>
      <c r="AL731" s="930"/>
      <c r="AM731" s="930"/>
      <c r="AN731" s="930"/>
      <c r="AO731" s="930"/>
      <c r="AP731" s="930"/>
      <c r="AQ731" s="930"/>
      <c r="AR731" s="930"/>
      <c r="AS731" s="930"/>
      <c r="AT731" s="930"/>
      <c r="AU731" s="1006"/>
    </row>
    <row r="732" spans="1:52" ht="13.5" customHeight="1">
      <c r="A732" s="981"/>
      <c r="B732" s="1486"/>
      <c r="C732" s="1475" t="s">
        <v>858</v>
      </c>
      <c r="D732" s="1476"/>
      <c r="E732" s="1477"/>
      <c r="F732" s="982">
        <v>105</v>
      </c>
      <c r="G732" s="998" t="s">
        <v>27</v>
      </c>
      <c r="H732" s="983">
        <v>32</v>
      </c>
      <c r="I732" s="998" t="s">
        <v>29</v>
      </c>
      <c r="J732" s="999">
        <f>F732*H732</f>
        <v>3360</v>
      </c>
      <c r="K732" s="1000">
        <v>7</v>
      </c>
      <c r="L732" s="998" t="s">
        <v>27</v>
      </c>
      <c r="M732" s="1001">
        <v>24</v>
      </c>
      <c r="N732" s="998" t="s">
        <v>28</v>
      </c>
      <c r="O732" s="1002">
        <f>K732*M732</f>
        <v>168</v>
      </c>
      <c r="P732" s="1003" t="str">
        <f>F732+K732 &amp; "đ/c"</f>
        <v>112đ/c</v>
      </c>
      <c r="Q732" s="1478">
        <f>J732+O732</f>
        <v>3528</v>
      </c>
      <c r="R732" s="1479"/>
      <c r="S732" s="990"/>
      <c r="T732" s="1004" t="s">
        <v>873</v>
      </c>
      <c r="U732" s="1005"/>
      <c r="V732" s="1005"/>
      <c r="W732" s="1005"/>
      <c r="X732" s="991"/>
      <c r="Y732" s="992">
        <f>IF(Y730-Y731&gt;0,Y730-Y731,0)</f>
        <v>2266.7999999999975</v>
      </c>
      <c r="Z732" s="978"/>
      <c r="AA732" s="930"/>
      <c r="AB732" s="930"/>
      <c r="AC732" s="979"/>
      <c r="AD732" s="930"/>
      <c r="AE732" s="930"/>
      <c r="AF732" s="930"/>
      <c r="AG732" s="930"/>
      <c r="AH732" s="930"/>
      <c r="AI732" s="930"/>
      <c r="AJ732" s="930"/>
      <c r="AK732" s="930"/>
      <c r="AL732" s="930"/>
      <c r="AM732" s="930"/>
      <c r="AN732" s="930"/>
      <c r="AO732" s="930"/>
      <c r="AP732" s="930"/>
      <c r="AQ732" s="930"/>
      <c r="AR732" s="930"/>
      <c r="AS732" s="930"/>
      <c r="AT732" s="930"/>
      <c r="AU732" s="1006"/>
    </row>
    <row r="733" spans="1:52" ht="13.5" customHeight="1">
      <c r="A733" s="981"/>
      <c r="B733" s="1007" t="s">
        <v>874</v>
      </c>
      <c r="C733" s="1455"/>
      <c r="D733" s="1455"/>
      <c r="E733" s="1456"/>
      <c r="F733" s="1008"/>
      <c r="G733" s="1009" t="s">
        <v>27</v>
      </c>
      <c r="H733" s="1010"/>
      <c r="I733" s="1009" t="s">
        <v>29</v>
      </c>
      <c r="J733" s="1011">
        <f>F733*H733</f>
        <v>0</v>
      </c>
      <c r="K733" s="1012"/>
      <c r="L733" s="1457" t="s">
        <v>897</v>
      </c>
      <c r="M733" s="1458"/>
      <c r="N733" s="1458"/>
      <c r="O733" s="1459"/>
      <c r="P733" s="1013"/>
      <c r="Q733" s="1460">
        <f>AZ604</f>
        <v>2265.4999999999982</v>
      </c>
      <c r="R733" s="1461"/>
      <c r="S733" s="990"/>
      <c r="T733" s="1462" t="s">
        <v>865</v>
      </c>
      <c r="U733" s="1463"/>
      <c r="V733" s="1463"/>
      <c r="W733" s="1463"/>
      <c r="X733" s="991"/>
      <c r="Y733" s="1014">
        <f>IF(Y730-Y731&lt;0,Y731-Y730,0)</f>
        <v>0</v>
      </c>
      <c r="AI733" s="930"/>
    </row>
    <row r="734" spans="1:52" ht="13.5" customHeight="1">
      <c r="A734" s="981"/>
      <c r="B734" s="1464" t="s">
        <v>875</v>
      </c>
      <c r="C734" s="1465"/>
      <c r="D734" s="1015"/>
      <c r="E734" s="1016"/>
      <c r="F734" s="1017"/>
      <c r="G734" s="1018" t="s">
        <v>27</v>
      </c>
      <c r="H734" s="1019"/>
      <c r="I734" s="1018" t="s">
        <v>29</v>
      </c>
      <c r="J734" s="1020">
        <f>F734*H734</f>
        <v>0</v>
      </c>
      <c r="K734" s="1021"/>
      <c r="L734" s="1466" t="s">
        <v>876</v>
      </c>
      <c r="M734" s="1467"/>
      <c r="N734" s="1467"/>
      <c r="O734" s="1468"/>
      <c r="P734" s="1022"/>
      <c r="Q734" s="1460">
        <f>AZ605</f>
        <v>0</v>
      </c>
      <c r="R734" s="1461"/>
      <c r="S734" s="1023"/>
      <c r="T734" s="1023"/>
      <c r="U734" s="1024"/>
      <c r="V734" s="1024"/>
      <c r="W734" s="1024"/>
      <c r="X734" s="1025"/>
      <c r="Y734" s="1026"/>
      <c r="AI734" s="930"/>
    </row>
    <row r="735" spans="1:52" ht="13.5" customHeight="1">
      <c r="A735" s="981"/>
      <c r="B735" s="1452" t="s">
        <v>877</v>
      </c>
      <c r="C735" s="1452"/>
      <c r="D735" s="1452"/>
      <c r="E735" s="1452"/>
      <c r="F735" s="1452"/>
      <c r="G735" s="1027"/>
      <c r="H735" s="1027"/>
      <c r="I735" s="1027"/>
      <c r="J735" s="1028"/>
      <c r="K735" s="1027"/>
      <c r="L735" s="1453" t="s">
        <v>878</v>
      </c>
      <c r="M735" s="1453"/>
      <c r="N735" s="1453"/>
      <c r="O735" s="993"/>
      <c r="P735" s="993"/>
      <c r="Q735" s="993"/>
      <c r="R735" s="993"/>
      <c r="S735" s="1453" t="s">
        <v>879</v>
      </c>
      <c r="T735" s="1453"/>
      <c r="U735" s="1453"/>
      <c r="X735" s="981"/>
      <c r="Y735" s="981"/>
      <c r="AA735" s="1454" t="s">
        <v>880</v>
      </c>
      <c r="AB735" s="1454"/>
      <c r="AC735" s="1454"/>
      <c r="AD735" s="1454"/>
      <c r="AE735" s="1454"/>
      <c r="AF735" s="1454"/>
      <c r="AG735" s="1454"/>
      <c r="AS735" s="1454" t="s">
        <v>881</v>
      </c>
      <c r="AT735" s="1454"/>
      <c r="AU735" s="1454"/>
      <c r="AV735" s="1454"/>
      <c r="AW735" s="1454"/>
    </row>
    <row r="736" spans="1:52" ht="32.25" customHeight="1">
      <c r="A736" s="981"/>
      <c r="B736" s="1029"/>
      <c r="C736" s="1029"/>
      <c r="D736" s="1030"/>
      <c r="E736" s="1029"/>
      <c r="F736" s="1029"/>
      <c r="J736" s="1031"/>
      <c r="L736" s="1032"/>
      <c r="M736" s="1032"/>
      <c r="N736" s="1032"/>
      <c r="O736" s="981"/>
      <c r="P736" s="981"/>
      <c r="Q736" s="981"/>
      <c r="R736" s="981"/>
      <c r="S736" s="1032"/>
      <c r="T736" s="1032"/>
      <c r="U736" s="1032"/>
      <c r="X736" s="981"/>
      <c r="Y736" s="981"/>
    </row>
    <row r="737" spans="1:52" ht="27.75" customHeight="1">
      <c r="A737" s="981"/>
      <c r="B737" s="1029"/>
      <c r="C737" s="1029"/>
      <c r="D737" s="1030"/>
      <c r="E737" s="1029"/>
      <c r="F737" s="1029"/>
      <c r="J737" s="1031"/>
      <c r="L737" s="1032"/>
      <c r="M737" s="1032"/>
      <c r="N737" s="1032"/>
      <c r="O737" s="981"/>
      <c r="P737" s="981"/>
      <c r="Q737" s="981"/>
      <c r="R737" s="981"/>
      <c r="S737" s="1032"/>
      <c r="T737" s="1032"/>
      <c r="U737" s="1032"/>
      <c r="X737" s="981"/>
      <c r="Y737" s="981"/>
    </row>
    <row r="738" spans="1:52" ht="13.5" customHeight="1">
      <c r="A738" s="981"/>
      <c r="B738" s="1454" t="s">
        <v>881</v>
      </c>
      <c r="C738" s="1454"/>
      <c r="D738" s="1454"/>
      <c r="E738" s="1454"/>
      <c r="F738" s="1454"/>
      <c r="J738" s="1031"/>
      <c r="L738" s="1032"/>
      <c r="M738" s="1032"/>
      <c r="N738" s="1032"/>
      <c r="O738" s="981"/>
      <c r="P738" s="981"/>
      <c r="Q738" s="981"/>
      <c r="R738" s="1454" t="s">
        <v>880</v>
      </c>
      <c r="S738" s="1454"/>
      <c r="T738" s="1454"/>
      <c r="U738" s="1454"/>
      <c r="V738" s="1454"/>
      <c r="W738" s="1454"/>
      <c r="X738" s="981"/>
      <c r="Y738" s="981"/>
    </row>
    <row r="739" spans="1:52" ht="13.5" customHeight="1">
      <c r="A739" s="807" t="s">
        <v>841</v>
      </c>
      <c r="D739" s="809"/>
      <c r="O739" s="810" t="s">
        <v>4</v>
      </c>
      <c r="P739" s="1544">
        <f>P657+1</f>
        <v>44296</v>
      </c>
      <c r="Q739" s="1544"/>
      <c r="R739" s="1544"/>
      <c r="S739" s="1544"/>
      <c r="T739" s="1544"/>
      <c r="AU739" s="812" t="s">
        <v>12</v>
      </c>
    </row>
    <row r="740" spans="1:52" ht="13.5" customHeight="1">
      <c r="A740" s="813" t="s">
        <v>11</v>
      </c>
      <c r="B740" s="1530" t="s">
        <v>842</v>
      </c>
      <c r="C740" s="1533" t="s">
        <v>5</v>
      </c>
      <c r="D740" s="1530" t="s">
        <v>843</v>
      </c>
      <c r="E740" s="1530" t="s">
        <v>844</v>
      </c>
      <c r="F740" s="1545" t="s">
        <v>24</v>
      </c>
      <c r="G740" s="1546"/>
      <c r="H740" s="1546"/>
      <c r="I740" s="1546"/>
      <c r="J740" s="1547"/>
      <c r="K740" s="1548" t="s">
        <v>25</v>
      </c>
      <c r="L740" s="1549"/>
      <c r="M740" s="1549"/>
      <c r="N740" s="1549"/>
      <c r="O740" s="1550"/>
      <c r="P740" s="1551" t="s">
        <v>26</v>
      </c>
      <c r="Q740" s="1552"/>
      <c r="R740" s="1552"/>
      <c r="S740" s="1552"/>
      <c r="T740" s="1553"/>
      <c r="U740" s="1563" t="s">
        <v>6</v>
      </c>
      <c r="V740" s="1564"/>
      <c r="W740" s="1564"/>
      <c r="X740" s="1564"/>
      <c r="Y740" s="1565"/>
      <c r="Z740" s="1527" t="s">
        <v>11</v>
      </c>
      <c r="AA740" s="1530" t="s">
        <v>845</v>
      </c>
      <c r="AB740" s="1533" t="s">
        <v>5</v>
      </c>
      <c r="AC740" s="1530" t="s">
        <v>843</v>
      </c>
      <c r="AD740" s="1530" t="s">
        <v>844</v>
      </c>
      <c r="AE740" s="1545" t="s">
        <v>9</v>
      </c>
      <c r="AF740" s="1546"/>
      <c r="AG740" s="1546"/>
      <c r="AH740" s="1546"/>
      <c r="AI740" s="1547"/>
      <c r="AJ740" s="1545" t="s">
        <v>846</v>
      </c>
      <c r="AK740" s="1546"/>
      <c r="AL740" s="1546"/>
      <c r="AM740" s="1546"/>
      <c r="AN740" s="1547"/>
      <c r="AO740" s="1545" t="s">
        <v>10</v>
      </c>
      <c r="AP740" s="1546"/>
      <c r="AQ740" s="1546"/>
      <c r="AR740" s="1546"/>
      <c r="AS740" s="1547"/>
      <c r="AT740" s="1554" t="s">
        <v>23</v>
      </c>
      <c r="AU740" s="1557">
        <v>42644</v>
      </c>
      <c r="AV740" s="1558"/>
      <c r="AW740" s="1558"/>
      <c r="AX740" s="1558"/>
      <c r="AY740" s="1558"/>
      <c r="AZ740" s="1559"/>
    </row>
    <row r="741" spans="1:52" ht="13.5" customHeight="1">
      <c r="A741" s="814"/>
      <c r="B741" s="1531"/>
      <c r="C741" s="1534"/>
      <c r="D741" s="1531"/>
      <c r="E741" s="1531"/>
      <c r="F741" s="1542" t="s">
        <v>13</v>
      </c>
      <c r="G741" s="1543"/>
      <c r="H741" s="1536" t="s">
        <v>8</v>
      </c>
      <c r="I741" s="1537"/>
      <c r="J741" s="1310" t="s">
        <v>14</v>
      </c>
      <c r="K741" s="1542" t="s">
        <v>13</v>
      </c>
      <c r="L741" s="1543"/>
      <c r="M741" s="1536" t="s">
        <v>8</v>
      </c>
      <c r="N741" s="1537"/>
      <c r="O741" s="1310" t="s">
        <v>14</v>
      </c>
      <c r="P741" s="1542" t="s">
        <v>13</v>
      </c>
      <c r="Q741" s="1543"/>
      <c r="R741" s="1536" t="s">
        <v>8</v>
      </c>
      <c r="S741" s="1537"/>
      <c r="T741" s="1310" t="s">
        <v>14</v>
      </c>
      <c r="U741" s="1542" t="s">
        <v>13</v>
      </c>
      <c r="V741" s="1543"/>
      <c r="W741" s="1536" t="s">
        <v>8</v>
      </c>
      <c r="X741" s="1537"/>
      <c r="Y741" s="1310" t="s">
        <v>14</v>
      </c>
      <c r="Z741" s="1528"/>
      <c r="AA741" s="1531"/>
      <c r="AB741" s="1534"/>
      <c r="AC741" s="1531"/>
      <c r="AD741" s="1531"/>
      <c r="AE741" s="1542" t="s">
        <v>13</v>
      </c>
      <c r="AF741" s="1543"/>
      <c r="AG741" s="1536" t="s">
        <v>8</v>
      </c>
      <c r="AH741" s="1537"/>
      <c r="AI741" s="1310" t="s">
        <v>14</v>
      </c>
      <c r="AJ741" s="1542" t="s">
        <v>13</v>
      </c>
      <c r="AK741" s="1543"/>
      <c r="AL741" s="1536" t="s">
        <v>8</v>
      </c>
      <c r="AM741" s="1537"/>
      <c r="AN741" s="1310" t="s">
        <v>14</v>
      </c>
      <c r="AO741" s="1542" t="s">
        <v>13</v>
      </c>
      <c r="AP741" s="1543"/>
      <c r="AQ741" s="1536" t="s">
        <v>8</v>
      </c>
      <c r="AR741" s="1537"/>
      <c r="AS741" s="1310" t="s">
        <v>14</v>
      </c>
      <c r="AT741" s="1555"/>
      <c r="AU741" s="1560"/>
      <c r="AV741" s="1561"/>
      <c r="AW741" s="1561"/>
      <c r="AX741" s="1561"/>
      <c r="AY741" s="1561"/>
      <c r="AZ741" s="1562"/>
    </row>
    <row r="742" spans="1:52" ht="13.5" customHeight="1">
      <c r="A742" s="814"/>
      <c r="B742" s="1531"/>
      <c r="C742" s="1534"/>
      <c r="D742" s="1531"/>
      <c r="E742" s="1531"/>
      <c r="F742" s="1540" t="s">
        <v>15</v>
      </c>
      <c r="G742" s="1525" t="s">
        <v>22</v>
      </c>
      <c r="H742" s="1523" t="s">
        <v>15</v>
      </c>
      <c r="I742" s="1523" t="s">
        <v>22</v>
      </c>
      <c r="J742" s="1538"/>
      <c r="K742" s="1525" t="s">
        <v>15</v>
      </c>
      <c r="L742" s="1525" t="s">
        <v>22</v>
      </c>
      <c r="M742" s="1523" t="s">
        <v>15</v>
      </c>
      <c r="N742" s="1523" t="s">
        <v>22</v>
      </c>
      <c r="O742" s="1538"/>
      <c r="P742" s="1525" t="s">
        <v>15</v>
      </c>
      <c r="Q742" s="1525" t="s">
        <v>22</v>
      </c>
      <c r="R742" s="1523" t="s">
        <v>15</v>
      </c>
      <c r="S742" s="1523" t="s">
        <v>22</v>
      </c>
      <c r="T742" s="1538"/>
      <c r="U742" s="1525" t="s">
        <v>15</v>
      </c>
      <c r="V742" s="1525" t="s">
        <v>22</v>
      </c>
      <c r="W742" s="1523" t="s">
        <v>15</v>
      </c>
      <c r="X742" s="1523" t="s">
        <v>22</v>
      </c>
      <c r="Y742" s="1538"/>
      <c r="Z742" s="1528"/>
      <c r="AA742" s="1531"/>
      <c r="AB742" s="1534"/>
      <c r="AC742" s="1531"/>
      <c r="AD742" s="1531"/>
      <c r="AE742" s="1310" t="s">
        <v>15</v>
      </c>
      <c r="AF742" s="1523" t="s">
        <v>22</v>
      </c>
      <c r="AG742" s="1523" t="s">
        <v>15</v>
      </c>
      <c r="AH742" s="1523" t="s">
        <v>22</v>
      </c>
      <c r="AI742" s="1538"/>
      <c r="AJ742" s="1523" t="s">
        <v>15</v>
      </c>
      <c r="AK742" s="1523" t="s">
        <v>22</v>
      </c>
      <c r="AL742" s="1523" t="s">
        <v>15</v>
      </c>
      <c r="AM742" s="1523" t="s">
        <v>22</v>
      </c>
      <c r="AN742" s="1538"/>
      <c r="AO742" s="1523" t="s">
        <v>15</v>
      </c>
      <c r="AP742" s="1523" t="s">
        <v>22</v>
      </c>
      <c r="AQ742" s="1523" t="s">
        <v>15</v>
      </c>
      <c r="AR742" s="1523" t="s">
        <v>22</v>
      </c>
      <c r="AS742" s="1538"/>
      <c r="AT742" s="1555"/>
      <c r="AU742" s="1507">
        <f>P739</f>
        <v>44296</v>
      </c>
      <c r="AV742" s="1508"/>
      <c r="AW742" s="1508"/>
      <c r="AX742" s="1508"/>
      <c r="AY742" s="1508"/>
      <c r="AZ742" s="1509"/>
    </row>
    <row r="743" spans="1:52" ht="13.5" customHeight="1">
      <c r="A743" s="815"/>
      <c r="B743" s="1532"/>
      <c r="C743" s="1535"/>
      <c r="D743" s="1532"/>
      <c r="E743" s="1532"/>
      <c r="F743" s="1541"/>
      <c r="G743" s="1526"/>
      <c r="H743" s="1524"/>
      <c r="I743" s="1524"/>
      <c r="J743" s="1539"/>
      <c r="K743" s="1526"/>
      <c r="L743" s="1526"/>
      <c r="M743" s="1524"/>
      <c r="N743" s="1524"/>
      <c r="O743" s="1539"/>
      <c r="P743" s="1526"/>
      <c r="Q743" s="1526"/>
      <c r="R743" s="1524"/>
      <c r="S743" s="1524"/>
      <c r="T743" s="1539"/>
      <c r="U743" s="1526"/>
      <c r="V743" s="1526"/>
      <c r="W743" s="1524"/>
      <c r="X743" s="1524"/>
      <c r="Y743" s="1539"/>
      <c r="Z743" s="1529"/>
      <c r="AA743" s="1532"/>
      <c r="AB743" s="1535"/>
      <c r="AC743" s="1532"/>
      <c r="AD743" s="1532"/>
      <c r="AE743" s="1539"/>
      <c r="AF743" s="1524"/>
      <c r="AG743" s="1524"/>
      <c r="AH743" s="1524"/>
      <c r="AI743" s="1539"/>
      <c r="AJ743" s="1524"/>
      <c r="AK743" s="1524"/>
      <c r="AL743" s="1524"/>
      <c r="AM743" s="1524"/>
      <c r="AN743" s="1539"/>
      <c r="AO743" s="1524"/>
      <c r="AP743" s="1524"/>
      <c r="AQ743" s="1524"/>
      <c r="AR743" s="1524"/>
      <c r="AS743" s="1539"/>
      <c r="AT743" s="1556"/>
      <c r="AU743" s="1510"/>
      <c r="AV743" s="1511"/>
      <c r="AW743" s="1511"/>
      <c r="AX743" s="1511"/>
      <c r="AY743" s="1511"/>
      <c r="AZ743" s="1512"/>
    </row>
    <row r="744" spans="1:52" ht="13.5" customHeight="1">
      <c r="A744" s="816">
        <v>1</v>
      </c>
      <c r="B744" s="1033" t="s">
        <v>229</v>
      </c>
      <c r="C744" s="817" t="s">
        <v>66</v>
      </c>
      <c r="D744" s="818">
        <v>2</v>
      </c>
      <c r="E744" s="819">
        <v>2</v>
      </c>
      <c r="F744" s="857">
        <v>20</v>
      </c>
      <c r="G744" s="821"/>
      <c r="H744" s="822"/>
      <c r="I744" s="823"/>
      <c r="J744" s="824">
        <f t="shared" ref="J744:J790" si="272">SUM(F744:I744)*$E744</f>
        <v>40</v>
      </c>
      <c r="K744" s="857">
        <v>40</v>
      </c>
      <c r="L744" s="825"/>
      <c r="M744" s="826"/>
      <c r="N744" s="827"/>
      <c r="O744" s="824">
        <f>SUM(K744:N744)*$E744</f>
        <v>80</v>
      </c>
      <c r="P744" s="857">
        <v>40</v>
      </c>
      <c r="Q744" s="825"/>
      <c r="R744" s="826"/>
      <c r="S744" s="827"/>
      <c r="T744" s="1034">
        <f t="shared" ref="T744:T786" si="273">SUM(P744:S744)*$E744</f>
        <v>80</v>
      </c>
      <c r="U744" s="853">
        <f>SUM(F744,K744,P744)</f>
        <v>100</v>
      </c>
      <c r="V744" s="825">
        <f>SUM(G744,L744,Q744)</f>
        <v>0</v>
      </c>
      <c r="W744" s="826">
        <f>SUM(H744,M744,R744)</f>
        <v>0</v>
      </c>
      <c r="X744" s="827">
        <f>SUM(I744,N744,S744)</f>
        <v>0</v>
      </c>
      <c r="Y744" s="1034">
        <f>SUM(J744,O744,T744)</f>
        <v>200</v>
      </c>
      <c r="Z744" s="816">
        <f>A744</f>
        <v>1</v>
      </c>
      <c r="AA744" s="1035" t="str">
        <f>B744</f>
        <v>Than trấu</v>
      </c>
      <c r="AB744" s="829" t="str">
        <f>C744</f>
        <v>kg</v>
      </c>
      <c r="AC744" s="830">
        <f>D744</f>
        <v>2</v>
      </c>
      <c r="AD744" s="831">
        <f>E744</f>
        <v>2</v>
      </c>
      <c r="AE744" s="832">
        <f t="shared" ref="AE744:AE760" si="274">AE662+AJ662-AO662</f>
        <v>8566</v>
      </c>
      <c r="AF744" s="832">
        <f t="shared" ref="AF744:AH759" si="275">AF662+AK662-AP662</f>
        <v>0</v>
      </c>
      <c r="AG744" s="832">
        <f t="shared" si="275"/>
        <v>0</v>
      </c>
      <c r="AH744" s="832">
        <f t="shared" si="275"/>
        <v>0</v>
      </c>
      <c r="AI744" s="834">
        <f>SUM(AE744:AH744)*$E744</f>
        <v>17132</v>
      </c>
      <c r="AJ744" s="833"/>
      <c r="AK744" s="827"/>
      <c r="AL744" s="827"/>
      <c r="AM744" s="827"/>
      <c r="AN744" s="834">
        <f t="shared" ref="AN744:AN760" si="276">SUM(AJ744:AM744)*$E744</f>
        <v>0</v>
      </c>
      <c r="AO744" s="825">
        <f t="shared" ref="AO744:AS794" si="277">U744</f>
        <v>100</v>
      </c>
      <c r="AP744" s="825">
        <f t="shared" si="277"/>
        <v>0</v>
      </c>
      <c r="AQ744" s="835">
        <f t="shared" si="277"/>
        <v>0</v>
      </c>
      <c r="AR744" s="835">
        <f t="shared" si="277"/>
        <v>0</v>
      </c>
      <c r="AS744" s="836">
        <f t="shared" si="277"/>
        <v>200</v>
      </c>
      <c r="AT744" s="837">
        <f>IF(AC744&lt;&gt;0,SUM(AO744:AR744)*$AC744-SUM(AO744:AR744)*$AD744,"")</f>
        <v>0</v>
      </c>
      <c r="AU744" s="1513" t="s">
        <v>847</v>
      </c>
      <c r="AV744" s="1514"/>
      <c r="AW744" s="1514"/>
      <c r="AX744" s="1514"/>
      <c r="AY744" s="1514"/>
      <c r="AZ744" s="1515"/>
    </row>
    <row r="745" spans="1:52" ht="13.5" customHeight="1">
      <c r="A745" s="838">
        <f>IF(B745&lt;&gt;"",MAX($A743:$A744)+1,"")</f>
        <v>2</v>
      </c>
      <c r="B745" s="1036" t="s">
        <v>848</v>
      </c>
      <c r="C745" s="817" t="s">
        <v>66</v>
      </c>
      <c r="D745" s="839">
        <v>2</v>
      </c>
      <c r="E745" s="840">
        <v>2</v>
      </c>
      <c r="F745" s="828"/>
      <c r="G745" s="841"/>
      <c r="H745" s="842"/>
      <c r="I745" s="842"/>
      <c r="J745" s="824">
        <f t="shared" si="272"/>
        <v>0</v>
      </c>
      <c r="K745" s="832"/>
      <c r="L745" s="825"/>
      <c r="M745" s="827"/>
      <c r="N745" s="827"/>
      <c r="O745" s="824">
        <f>SUM(K745:N745)*$E745</f>
        <v>0</v>
      </c>
      <c r="P745" s="843"/>
      <c r="Q745" s="825"/>
      <c r="R745" s="827"/>
      <c r="S745" s="827"/>
      <c r="T745" s="846">
        <f t="shared" si="273"/>
        <v>0</v>
      </c>
      <c r="U745" s="828">
        <f t="shared" ref="U745:Y760" si="278">SUM(F745,K745,P745)</f>
        <v>0</v>
      </c>
      <c r="V745" s="825">
        <f t="shared" si="278"/>
        <v>0</v>
      </c>
      <c r="W745" s="827">
        <f t="shared" si="278"/>
        <v>0</v>
      </c>
      <c r="X745" s="827">
        <f t="shared" si="278"/>
        <v>0</v>
      </c>
      <c r="Y745" s="824">
        <f>SUM(J745,O745,T745)</f>
        <v>0</v>
      </c>
      <c r="Z745" s="838">
        <f>A745</f>
        <v>2</v>
      </c>
      <c r="AA745" s="1037" t="str">
        <f t="shared" ref="AA745:AD803" si="279">B745</f>
        <v>Củi gỗ</v>
      </c>
      <c r="AB745" s="844" t="str">
        <f t="shared" si="279"/>
        <v>kg</v>
      </c>
      <c r="AC745" s="845">
        <f t="shared" si="279"/>
        <v>2</v>
      </c>
      <c r="AD745" s="846">
        <f t="shared" si="279"/>
        <v>2</v>
      </c>
      <c r="AE745" s="832">
        <f t="shared" si="274"/>
        <v>1980</v>
      </c>
      <c r="AF745" s="832">
        <f t="shared" si="275"/>
        <v>0</v>
      </c>
      <c r="AG745" s="832">
        <f t="shared" si="275"/>
        <v>0</v>
      </c>
      <c r="AH745" s="832">
        <f t="shared" si="275"/>
        <v>0</v>
      </c>
      <c r="AI745" s="824">
        <f t="shared" ref="AI745:AI803" si="280">SUM(AE745:AH745)*$E745</f>
        <v>3960</v>
      </c>
      <c r="AJ745" s="848"/>
      <c r="AK745" s="827"/>
      <c r="AL745" s="847"/>
      <c r="AM745" s="827"/>
      <c r="AN745" s="849">
        <f t="shared" si="276"/>
        <v>0</v>
      </c>
      <c r="AO745" s="825">
        <f t="shared" si="277"/>
        <v>0</v>
      </c>
      <c r="AP745" s="825">
        <f t="shared" si="277"/>
        <v>0</v>
      </c>
      <c r="AQ745" s="825">
        <f t="shared" si="277"/>
        <v>0</v>
      </c>
      <c r="AR745" s="825">
        <f t="shared" si="277"/>
        <v>0</v>
      </c>
      <c r="AS745" s="825">
        <f t="shared" si="277"/>
        <v>0</v>
      </c>
      <c r="AT745" s="850">
        <f>IF(AC745&lt;&gt;0,SUM(AO745:AR745)*$AC745-SUM(AO745:AR745)*$AD745,"")</f>
        <v>0</v>
      </c>
      <c r="AU745" s="1516" t="s">
        <v>827</v>
      </c>
      <c r="AV745" s="1517"/>
      <c r="AW745" s="1517"/>
      <c r="AX745" s="1517"/>
      <c r="AY745" s="1517"/>
      <c r="AZ745" s="851"/>
    </row>
    <row r="746" spans="1:52" ht="13.5" customHeight="1">
      <c r="A746" s="838">
        <f t="shared" ref="A746:A789" si="281">IF(B746&lt;&gt;"",MAX($A744:$A745)+1,"")</f>
        <v>3</v>
      </c>
      <c r="B746" s="1033" t="s">
        <v>849</v>
      </c>
      <c r="C746" s="817" t="s">
        <v>66</v>
      </c>
      <c r="D746" s="818">
        <v>12.6</v>
      </c>
      <c r="E746" s="852">
        <v>12.6</v>
      </c>
      <c r="F746" s="853">
        <v>20</v>
      </c>
      <c r="G746" s="854"/>
      <c r="H746" s="855"/>
      <c r="I746" s="842"/>
      <c r="J746" s="824">
        <f t="shared" si="272"/>
        <v>252</v>
      </c>
      <c r="K746" s="856">
        <v>31</v>
      </c>
      <c r="L746" s="825"/>
      <c r="M746" s="826"/>
      <c r="N746" s="827"/>
      <c r="O746" s="824">
        <f>SUM(K746:N746)*$E746</f>
        <v>390.59999999999997</v>
      </c>
      <c r="P746" s="857">
        <v>31</v>
      </c>
      <c r="Q746" s="825"/>
      <c r="R746" s="826"/>
      <c r="S746" s="827"/>
      <c r="T746" s="846">
        <f t="shared" si="273"/>
        <v>390.59999999999997</v>
      </c>
      <c r="U746" s="853">
        <f t="shared" si="278"/>
        <v>82</v>
      </c>
      <c r="V746" s="825">
        <f t="shared" si="278"/>
        <v>0</v>
      </c>
      <c r="W746" s="826">
        <f t="shared" si="278"/>
        <v>0</v>
      </c>
      <c r="X746" s="827">
        <f t="shared" si="278"/>
        <v>0</v>
      </c>
      <c r="Y746" s="824">
        <f t="shared" si="278"/>
        <v>1033.1999999999998</v>
      </c>
      <c r="Z746" s="838">
        <f t="shared" ref="Z746:Z803" si="282">A746</f>
        <v>3</v>
      </c>
      <c r="AA746" s="1037" t="str">
        <f t="shared" si="279"/>
        <v>Gạo X 23</v>
      </c>
      <c r="AB746" s="844" t="str">
        <f t="shared" si="279"/>
        <v>kg</v>
      </c>
      <c r="AC746" s="845">
        <f t="shared" si="279"/>
        <v>12.6</v>
      </c>
      <c r="AD746" s="858">
        <f t="shared" si="279"/>
        <v>12.6</v>
      </c>
      <c r="AE746" s="832">
        <f t="shared" si="274"/>
        <v>3695</v>
      </c>
      <c r="AF746" s="832">
        <f t="shared" si="275"/>
        <v>0</v>
      </c>
      <c r="AG746" s="832">
        <f t="shared" si="275"/>
        <v>0</v>
      </c>
      <c r="AH746" s="832">
        <f t="shared" si="275"/>
        <v>0</v>
      </c>
      <c r="AI746" s="824">
        <f t="shared" si="280"/>
        <v>46557</v>
      </c>
      <c r="AJ746" s="848"/>
      <c r="AK746" s="827"/>
      <c r="AL746" s="827"/>
      <c r="AM746" s="827"/>
      <c r="AN746" s="849">
        <f t="shared" si="276"/>
        <v>0</v>
      </c>
      <c r="AO746" s="825">
        <f t="shared" si="277"/>
        <v>82</v>
      </c>
      <c r="AP746" s="825">
        <f t="shared" si="277"/>
        <v>0</v>
      </c>
      <c r="AQ746" s="825">
        <f t="shared" si="277"/>
        <v>0</v>
      </c>
      <c r="AR746" s="825">
        <f t="shared" si="277"/>
        <v>0</v>
      </c>
      <c r="AS746" s="825">
        <f t="shared" si="277"/>
        <v>1033.1999999999998</v>
      </c>
      <c r="AT746" s="850">
        <f t="shared" ref="AT746:AT803" si="283">IF(AC746&lt;&gt;0,SUM(AO746:AR746)*$AC746-SUM(AO746:AR746)*$AD746,"")</f>
        <v>0</v>
      </c>
      <c r="AU746" s="859" t="s">
        <v>828</v>
      </c>
      <c r="AV746" s="1519">
        <v>78</v>
      </c>
      <c r="AW746" s="1519"/>
      <c r="AX746" s="860"/>
      <c r="AY746" s="861"/>
      <c r="AZ746" s="862" t="s">
        <v>829</v>
      </c>
    </row>
    <row r="747" spans="1:52" ht="13.5" customHeight="1">
      <c r="A747" s="838">
        <f t="shared" si="281"/>
        <v>4</v>
      </c>
      <c r="B747" s="1038" t="s">
        <v>850</v>
      </c>
      <c r="C747" s="817" t="s">
        <v>389</v>
      </c>
      <c r="D747" s="839">
        <v>10</v>
      </c>
      <c r="E747" s="819">
        <v>10</v>
      </c>
      <c r="F747" s="825"/>
      <c r="G747" s="909"/>
      <c r="H747" s="863"/>
      <c r="I747" s="842"/>
      <c r="J747" s="824">
        <f t="shared" si="272"/>
        <v>0</v>
      </c>
      <c r="K747" s="864"/>
      <c r="L747" s="825"/>
      <c r="M747" s="827"/>
      <c r="N747" s="827"/>
      <c r="O747" s="824">
        <f t="shared" ref="O747:O803" si="284">SUM(K747:N747)*$E747</f>
        <v>0</v>
      </c>
      <c r="P747" s="865"/>
      <c r="Q747" s="825"/>
      <c r="R747" s="827"/>
      <c r="S747" s="827"/>
      <c r="T747" s="846">
        <f t="shared" si="273"/>
        <v>0</v>
      </c>
      <c r="U747" s="825">
        <f t="shared" si="278"/>
        <v>0</v>
      </c>
      <c r="V747" s="825">
        <f t="shared" si="278"/>
        <v>0</v>
      </c>
      <c r="W747" s="827">
        <f t="shared" si="278"/>
        <v>0</v>
      </c>
      <c r="X747" s="827">
        <f t="shared" si="278"/>
        <v>0</v>
      </c>
      <c r="Y747" s="824">
        <f t="shared" si="278"/>
        <v>0</v>
      </c>
      <c r="Z747" s="838">
        <f t="shared" si="282"/>
        <v>4</v>
      </c>
      <c r="AA747" s="1037" t="str">
        <f t="shared" si="279"/>
        <v>Bột súp</v>
      </c>
      <c r="AB747" s="844" t="str">
        <f t="shared" si="279"/>
        <v>lít</v>
      </c>
      <c r="AC747" s="845">
        <f t="shared" si="279"/>
        <v>10</v>
      </c>
      <c r="AD747" s="858">
        <f t="shared" si="279"/>
        <v>10</v>
      </c>
      <c r="AE747" s="832">
        <f t="shared" si="274"/>
        <v>0</v>
      </c>
      <c r="AF747" s="832">
        <f t="shared" si="275"/>
        <v>0</v>
      </c>
      <c r="AG747" s="832">
        <f t="shared" si="275"/>
        <v>4</v>
      </c>
      <c r="AH747" s="832">
        <f t="shared" si="275"/>
        <v>0</v>
      </c>
      <c r="AI747" s="824">
        <f t="shared" si="280"/>
        <v>40</v>
      </c>
      <c r="AJ747" s="848"/>
      <c r="AK747" s="866"/>
      <c r="AM747" s="827"/>
      <c r="AN747" s="849">
        <f t="shared" si="276"/>
        <v>0</v>
      </c>
      <c r="AO747" s="825">
        <f t="shared" si="277"/>
        <v>0</v>
      </c>
      <c r="AP747" s="825">
        <f t="shared" si="277"/>
        <v>0</v>
      </c>
      <c r="AQ747" s="825">
        <f t="shared" si="277"/>
        <v>0</v>
      </c>
      <c r="AR747" s="825">
        <f t="shared" si="277"/>
        <v>0</v>
      </c>
      <c r="AS747" s="825">
        <f t="shared" si="277"/>
        <v>0</v>
      </c>
      <c r="AT747" s="850">
        <f t="shared" si="283"/>
        <v>0</v>
      </c>
      <c r="AU747" s="867" t="s">
        <v>830</v>
      </c>
      <c r="AV747" s="868">
        <f>F812</f>
        <v>105</v>
      </c>
      <c r="AW747" s="861" t="s">
        <v>27</v>
      </c>
      <c r="AX747" s="869">
        <f>H812</f>
        <v>14</v>
      </c>
      <c r="AY747" s="861" t="s">
        <v>28</v>
      </c>
      <c r="AZ747" s="870">
        <f>AX747*AV747</f>
        <v>1470</v>
      </c>
    </row>
    <row r="748" spans="1:52" ht="13.5" customHeight="1">
      <c r="A748" s="838">
        <f t="shared" si="281"/>
        <v>5</v>
      </c>
      <c r="B748" s="1039" t="s">
        <v>851</v>
      </c>
      <c r="C748" s="817" t="s">
        <v>389</v>
      </c>
      <c r="D748" s="839">
        <v>30</v>
      </c>
      <c r="E748" s="871">
        <v>25</v>
      </c>
      <c r="F748" s="825"/>
      <c r="G748" s="909">
        <v>2</v>
      </c>
      <c r="H748" s="863"/>
      <c r="I748" s="842"/>
      <c r="J748" s="824">
        <f t="shared" si="272"/>
        <v>50</v>
      </c>
      <c r="K748" s="864"/>
      <c r="L748" s="853">
        <v>3</v>
      </c>
      <c r="M748" s="827"/>
      <c r="N748" s="827"/>
      <c r="O748" s="824">
        <f t="shared" si="284"/>
        <v>75</v>
      </c>
      <c r="P748" s="865"/>
      <c r="Q748" s="853">
        <v>3</v>
      </c>
      <c r="R748" s="827"/>
      <c r="S748" s="827"/>
      <c r="T748" s="846">
        <f t="shared" si="273"/>
        <v>75</v>
      </c>
      <c r="U748" s="825">
        <f t="shared" si="278"/>
        <v>0</v>
      </c>
      <c r="V748" s="853">
        <f t="shared" si="278"/>
        <v>8</v>
      </c>
      <c r="W748" s="827">
        <f t="shared" si="278"/>
        <v>0</v>
      </c>
      <c r="X748" s="827">
        <f t="shared" si="278"/>
        <v>0</v>
      </c>
      <c r="Y748" s="824">
        <f t="shared" si="278"/>
        <v>200</v>
      </c>
      <c r="Z748" s="838">
        <f t="shared" si="282"/>
        <v>5</v>
      </c>
      <c r="AA748" s="1037" t="str">
        <f t="shared" si="279"/>
        <v>Nmắm thường</v>
      </c>
      <c r="AB748" s="844" t="str">
        <f t="shared" si="279"/>
        <v>lít</v>
      </c>
      <c r="AC748" s="845">
        <f t="shared" si="279"/>
        <v>30</v>
      </c>
      <c r="AD748" s="858">
        <f t="shared" si="279"/>
        <v>25</v>
      </c>
      <c r="AE748" s="832">
        <f t="shared" si="274"/>
        <v>0</v>
      </c>
      <c r="AF748" s="832">
        <f t="shared" si="275"/>
        <v>16</v>
      </c>
      <c r="AG748" s="832">
        <f t="shared" si="275"/>
        <v>0</v>
      </c>
      <c r="AH748" s="832">
        <f t="shared" si="275"/>
        <v>0</v>
      </c>
      <c r="AI748" s="824">
        <f t="shared" si="280"/>
        <v>400</v>
      </c>
      <c r="AJ748" s="848"/>
      <c r="AK748" s="873"/>
      <c r="AL748" s="827"/>
      <c r="AM748" s="827"/>
      <c r="AN748" s="849">
        <f t="shared" si="276"/>
        <v>0</v>
      </c>
      <c r="AO748" s="825">
        <f t="shared" si="277"/>
        <v>0</v>
      </c>
      <c r="AP748" s="825">
        <f t="shared" si="277"/>
        <v>8</v>
      </c>
      <c r="AQ748" s="825">
        <f t="shared" si="277"/>
        <v>0</v>
      </c>
      <c r="AR748" s="825">
        <f t="shared" si="277"/>
        <v>0</v>
      </c>
      <c r="AS748" s="825">
        <f t="shared" si="277"/>
        <v>200</v>
      </c>
      <c r="AT748" s="850">
        <f t="shared" si="283"/>
        <v>40</v>
      </c>
      <c r="AU748" s="867" t="s">
        <v>831</v>
      </c>
      <c r="AV748" s="874">
        <f>F813</f>
        <v>105</v>
      </c>
      <c r="AW748" s="861" t="s">
        <v>27</v>
      </c>
      <c r="AX748" s="869">
        <v>32</v>
      </c>
      <c r="AY748" s="861" t="s">
        <v>28</v>
      </c>
      <c r="AZ748" s="870">
        <f>AX748*AV748</f>
        <v>3360</v>
      </c>
    </row>
    <row r="749" spans="1:52" ht="13.5" customHeight="1">
      <c r="A749" s="838">
        <f t="shared" si="281"/>
        <v>6</v>
      </c>
      <c r="B749" s="1039" t="s">
        <v>496</v>
      </c>
      <c r="C749" s="817" t="s">
        <v>852</v>
      </c>
      <c r="D749" s="839">
        <v>42</v>
      </c>
      <c r="E749" s="875">
        <v>42</v>
      </c>
      <c r="F749" s="825"/>
      <c r="G749" s="854"/>
      <c r="H749" s="827">
        <v>0.3</v>
      </c>
      <c r="I749" s="842"/>
      <c r="J749" s="824">
        <f t="shared" si="272"/>
        <v>12.6</v>
      </c>
      <c r="K749" s="864"/>
      <c r="L749" s="825"/>
      <c r="M749" s="876">
        <v>0.8</v>
      </c>
      <c r="N749" s="827"/>
      <c r="O749" s="824">
        <f t="shared" si="284"/>
        <v>33.6</v>
      </c>
      <c r="P749" s="865"/>
      <c r="Q749" s="825"/>
      <c r="R749" s="877">
        <v>0.8</v>
      </c>
      <c r="S749" s="827"/>
      <c r="T749" s="846">
        <f t="shared" si="273"/>
        <v>33.6</v>
      </c>
      <c r="U749" s="825">
        <f t="shared" si="278"/>
        <v>0</v>
      </c>
      <c r="V749" s="825">
        <f t="shared" si="278"/>
        <v>0</v>
      </c>
      <c r="W749" s="827">
        <f t="shared" si="278"/>
        <v>1.9000000000000001</v>
      </c>
      <c r="X749" s="827">
        <f t="shared" si="278"/>
        <v>0</v>
      </c>
      <c r="Y749" s="824">
        <f t="shared" si="278"/>
        <v>79.800000000000011</v>
      </c>
      <c r="Z749" s="838">
        <f t="shared" si="282"/>
        <v>6</v>
      </c>
      <c r="AA749" s="1040" t="str">
        <f t="shared" si="279"/>
        <v>Mì chính VEDAN</v>
      </c>
      <c r="AB749" s="844" t="str">
        <f t="shared" si="279"/>
        <v>Kg</v>
      </c>
      <c r="AC749" s="845">
        <f t="shared" si="279"/>
        <v>42</v>
      </c>
      <c r="AD749" s="858">
        <f t="shared" si="279"/>
        <v>42</v>
      </c>
      <c r="AE749" s="832">
        <f t="shared" si="274"/>
        <v>0</v>
      </c>
      <c r="AF749" s="832">
        <f t="shared" si="275"/>
        <v>0</v>
      </c>
      <c r="AG749" s="832">
        <f t="shared" si="275"/>
        <v>2.9000000000000004</v>
      </c>
      <c r="AH749" s="832">
        <f t="shared" si="275"/>
        <v>0</v>
      </c>
      <c r="AI749" s="824">
        <f t="shared" si="280"/>
        <v>121.80000000000001</v>
      </c>
      <c r="AJ749" s="879"/>
      <c r="AK749" s="827"/>
      <c r="AL749" s="878"/>
      <c r="AM749" s="827"/>
      <c r="AN749" s="849">
        <f t="shared" si="276"/>
        <v>0</v>
      </c>
      <c r="AO749" s="825">
        <f t="shared" si="277"/>
        <v>0</v>
      </c>
      <c r="AP749" s="825">
        <f t="shared" si="277"/>
        <v>0</v>
      </c>
      <c r="AQ749" s="825">
        <f t="shared" si="277"/>
        <v>1.9000000000000001</v>
      </c>
      <c r="AR749" s="825">
        <f t="shared" si="277"/>
        <v>0</v>
      </c>
      <c r="AS749" s="825">
        <f t="shared" si="277"/>
        <v>79.800000000000011</v>
      </c>
      <c r="AT749" s="850">
        <f t="shared" si="283"/>
        <v>0</v>
      </c>
      <c r="AU749" s="880" t="s">
        <v>832</v>
      </c>
      <c r="AV749" s="874">
        <f>F814</f>
        <v>105</v>
      </c>
      <c r="AW749" s="861" t="s">
        <v>27</v>
      </c>
      <c r="AX749" s="869">
        <v>32</v>
      </c>
      <c r="AY749" s="861" t="s">
        <v>28</v>
      </c>
      <c r="AZ749" s="870">
        <f>AX749*AV749</f>
        <v>3360</v>
      </c>
    </row>
    <row r="750" spans="1:52" ht="13.5" customHeight="1">
      <c r="A750" s="838">
        <f t="shared" si="281"/>
        <v>7</v>
      </c>
      <c r="B750" s="1036" t="s">
        <v>43</v>
      </c>
      <c r="C750" s="881" t="s">
        <v>66</v>
      </c>
      <c r="D750" s="882">
        <v>3.5</v>
      </c>
      <c r="E750" s="883">
        <v>3.5</v>
      </c>
      <c r="F750" s="884"/>
      <c r="G750" s="854"/>
      <c r="H750" s="885">
        <v>1</v>
      </c>
      <c r="I750" s="842"/>
      <c r="J750" s="824">
        <f t="shared" si="272"/>
        <v>3.5</v>
      </c>
      <c r="K750" s="864"/>
      <c r="L750" s="825"/>
      <c r="M750" s="876">
        <v>1.5</v>
      </c>
      <c r="N750" s="827"/>
      <c r="O750" s="824">
        <f t="shared" si="284"/>
        <v>5.25</v>
      </c>
      <c r="P750" s="865" t="s">
        <v>883</v>
      </c>
      <c r="Q750" s="825"/>
      <c r="R750" s="877">
        <v>1.5</v>
      </c>
      <c r="S750" s="827"/>
      <c r="T750" s="846">
        <f t="shared" si="273"/>
        <v>5.25</v>
      </c>
      <c r="U750" s="825">
        <f>SUM(F750,K750,P750)</f>
        <v>0</v>
      </c>
      <c r="V750" s="825"/>
      <c r="W750" s="827">
        <f t="shared" si="278"/>
        <v>4</v>
      </c>
      <c r="X750" s="827">
        <f t="shared" si="278"/>
        <v>0</v>
      </c>
      <c r="Y750" s="824">
        <f t="shared" si="278"/>
        <v>14</v>
      </c>
      <c r="Z750" s="838">
        <f t="shared" si="282"/>
        <v>7</v>
      </c>
      <c r="AA750" s="1040" t="str">
        <f t="shared" si="279"/>
        <v>Muối trắng</v>
      </c>
      <c r="AB750" s="844" t="str">
        <f t="shared" si="279"/>
        <v>kg</v>
      </c>
      <c r="AC750" s="845">
        <f t="shared" si="279"/>
        <v>3.5</v>
      </c>
      <c r="AD750" s="858">
        <f t="shared" si="279"/>
        <v>3.5</v>
      </c>
      <c r="AE750" s="832">
        <f t="shared" si="274"/>
        <v>0</v>
      </c>
      <c r="AF750" s="832">
        <f t="shared" si="275"/>
        <v>0</v>
      </c>
      <c r="AG750" s="832">
        <f t="shared" si="275"/>
        <v>42</v>
      </c>
      <c r="AH750" s="832">
        <f t="shared" si="275"/>
        <v>0</v>
      </c>
      <c r="AI750" s="824">
        <f t="shared" si="280"/>
        <v>147</v>
      </c>
      <c r="AJ750" s="879"/>
      <c r="AK750" s="827"/>
      <c r="AL750" s="878"/>
      <c r="AM750" s="827"/>
      <c r="AN750" s="849">
        <f t="shared" si="276"/>
        <v>0</v>
      </c>
      <c r="AO750" s="825">
        <f t="shared" si="277"/>
        <v>0</v>
      </c>
      <c r="AP750" s="825">
        <f t="shared" si="277"/>
        <v>0</v>
      </c>
      <c r="AQ750" s="825">
        <f t="shared" si="277"/>
        <v>4</v>
      </c>
      <c r="AR750" s="825">
        <f t="shared" si="277"/>
        <v>0</v>
      </c>
      <c r="AS750" s="825">
        <f t="shared" si="277"/>
        <v>14</v>
      </c>
      <c r="AT750" s="850">
        <f t="shared" si="283"/>
        <v>0</v>
      </c>
      <c r="AU750" s="886" t="s">
        <v>833</v>
      </c>
      <c r="AV750" s="1519">
        <v>62</v>
      </c>
      <c r="AW750" s="1519"/>
      <c r="AX750" s="887"/>
      <c r="AY750" s="861"/>
      <c r="AZ750" s="862" t="s">
        <v>829</v>
      </c>
    </row>
    <row r="751" spans="1:52" ht="13.5" customHeight="1">
      <c r="A751" s="838">
        <f t="shared" si="281"/>
        <v>8</v>
      </c>
      <c r="B751" s="1039" t="s">
        <v>618</v>
      </c>
      <c r="C751" s="817" t="s">
        <v>66</v>
      </c>
      <c r="D751" s="839">
        <v>35</v>
      </c>
      <c r="E751" s="852">
        <v>35</v>
      </c>
      <c r="F751" s="825"/>
      <c r="G751" s="854"/>
      <c r="H751" s="827">
        <v>0.4</v>
      </c>
      <c r="I751" s="842"/>
      <c r="J751" s="824">
        <f t="shared" si="272"/>
        <v>14</v>
      </c>
      <c r="K751" s="864"/>
      <c r="L751" s="825"/>
      <c r="M751" s="876">
        <v>0.8</v>
      </c>
      <c r="N751" s="827"/>
      <c r="O751" s="824">
        <f t="shared" si="284"/>
        <v>28</v>
      </c>
      <c r="P751" s="864"/>
      <c r="Q751" s="825"/>
      <c r="R751" s="876">
        <v>0.8</v>
      </c>
      <c r="S751" s="827"/>
      <c r="T751" s="846">
        <f t="shared" si="273"/>
        <v>28</v>
      </c>
      <c r="U751" s="825">
        <f>SUM(F751,K751,P751)</f>
        <v>0</v>
      </c>
      <c r="V751" s="825">
        <f t="shared" ref="V751:Y802" si="285">SUM(G751,L751,Q751)</f>
        <v>0</v>
      </c>
      <c r="W751" s="827">
        <f t="shared" si="278"/>
        <v>2</v>
      </c>
      <c r="X751" s="827">
        <f t="shared" si="278"/>
        <v>0</v>
      </c>
      <c r="Y751" s="824">
        <f t="shared" si="278"/>
        <v>70</v>
      </c>
      <c r="Z751" s="838">
        <f t="shared" si="282"/>
        <v>8</v>
      </c>
      <c r="AA751" s="1040" t="str">
        <f t="shared" si="279"/>
        <v xml:space="preserve">Tỏi khô </v>
      </c>
      <c r="AB751" s="844" t="str">
        <f t="shared" si="279"/>
        <v>kg</v>
      </c>
      <c r="AC751" s="845">
        <f t="shared" si="279"/>
        <v>35</v>
      </c>
      <c r="AD751" s="858">
        <f t="shared" si="279"/>
        <v>35</v>
      </c>
      <c r="AE751" s="832">
        <f t="shared" si="274"/>
        <v>0</v>
      </c>
      <c r="AF751" s="832">
        <f t="shared" si="275"/>
        <v>0</v>
      </c>
      <c r="AG751" s="832">
        <f t="shared" si="275"/>
        <v>5</v>
      </c>
      <c r="AH751" s="832">
        <f t="shared" si="275"/>
        <v>0</v>
      </c>
      <c r="AI751" s="824">
        <f t="shared" si="280"/>
        <v>175</v>
      </c>
      <c r="AJ751" s="879"/>
      <c r="AK751" s="827"/>
      <c r="AL751" s="878">
        <v>5</v>
      </c>
      <c r="AM751" s="827"/>
      <c r="AN751" s="849">
        <f t="shared" si="276"/>
        <v>175</v>
      </c>
      <c r="AO751" s="825">
        <f t="shared" si="277"/>
        <v>0</v>
      </c>
      <c r="AP751" s="825">
        <f t="shared" si="277"/>
        <v>0</v>
      </c>
      <c r="AQ751" s="825">
        <f t="shared" si="277"/>
        <v>2</v>
      </c>
      <c r="AR751" s="825">
        <f t="shared" si="277"/>
        <v>0</v>
      </c>
      <c r="AS751" s="825">
        <f t="shared" si="277"/>
        <v>70</v>
      </c>
      <c r="AT751" s="850">
        <f t="shared" si="283"/>
        <v>0</v>
      </c>
      <c r="AU751" s="880" t="s">
        <v>830</v>
      </c>
      <c r="AV751" s="868">
        <f>K812</f>
        <v>7</v>
      </c>
      <c r="AW751" s="861" t="s">
        <v>27</v>
      </c>
      <c r="AX751" s="888">
        <f>M812</f>
        <v>14</v>
      </c>
      <c r="AY751" s="861" t="s">
        <v>28</v>
      </c>
      <c r="AZ751" s="870">
        <f>AX751*AV751</f>
        <v>98</v>
      </c>
    </row>
    <row r="752" spans="1:52" ht="13.5" customHeight="1">
      <c r="A752" s="838">
        <f t="shared" si="281"/>
        <v>9</v>
      </c>
      <c r="B752" s="1039" t="s">
        <v>44</v>
      </c>
      <c r="C752" s="817" t="s">
        <v>66</v>
      </c>
      <c r="D752" s="839">
        <v>20</v>
      </c>
      <c r="E752" s="852">
        <v>20</v>
      </c>
      <c r="F752" s="825"/>
      <c r="G752" s="854"/>
      <c r="H752" s="827">
        <v>0.4</v>
      </c>
      <c r="I752" s="842"/>
      <c r="J752" s="824">
        <f t="shared" si="272"/>
        <v>8</v>
      </c>
      <c r="K752" s="864"/>
      <c r="L752" s="825"/>
      <c r="M752" s="876">
        <v>0.8</v>
      </c>
      <c r="N752" s="827"/>
      <c r="O752" s="824">
        <f t="shared" si="284"/>
        <v>16</v>
      </c>
      <c r="P752" s="825"/>
      <c r="Q752" s="825" t="s">
        <v>884</v>
      </c>
      <c r="R752" s="876">
        <v>0.8</v>
      </c>
      <c r="S752" s="827"/>
      <c r="T752" s="846">
        <f t="shared" si="273"/>
        <v>16</v>
      </c>
      <c r="U752" s="825">
        <f>SUM(F752,K752,P752)</f>
        <v>0</v>
      </c>
      <c r="V752" s="825">
        <f t="shared" si="285"/>
        <v>0</v>
      </c>
      <c r="W752" s="827">
        <f t="shared" si="278"/>
        <v>2</v>
      </c>
      <c r="X752" s="827">
        <f t="shared" si="278"/>
        <v>0</v>
      </c>
      <c r="Y752" s="824">
        <f t="shared" si="278"/>
        <v>40</v>
      </c>
      <c r="Z752" s="838">
        <f t="shared" si="282"/>
        <v>9</v>
      </c>
      <c r="AA752" s="1040" t="str">
        <f t="shared" si="279"/>
        <v>Hành củ</v>
      </c>
      <c r="AB752" s="844" t="str">
        <f t="shared" si="279"/>
        <v>kg</v>
      </c>
      <c r="AC752" s="845">
        <f t="shared" si="279"/>
        <v>20</v>
      </c>
      <c r="AD752" s="858">
        <f t="shared" si="279"/>
        <v>20</v>
      </c>
      <c r="AE752" s="832">
        <f t="shared" si="274"/>
        <v>0</v>
      </c>
      <c r="AF752" s="832">
        <f t="shared" si="275"/>
        <v>0</v>
      </c>
      <c r="AG752" s="832">
        <f t="shared" si="275"/>
        <v>5</v>
      </c>
      <c r="AH752" s="832">
        <f t="shared" si="275"/>
        <v>0</v>
      </c>
      <c r="AI752" s="824">
        <f t="shared" si="280"/>
        <v>100</v>
      </c>
      <c r="AJ752" s="879"/>
      <c r="AK752" s="827"/>
      <c r="AL752" s="878">
        <v>5</v>
      </c>
      <c r="AM752" s="827"/>
      <c r="AN752" s="889">
        <f t="shared" si="276"/>
        <v>100</v>
      </c>
      <c r="AO752" s="825">
        <f t="shared" si="277"/>
        <v>0</v>
      </c>
      <c r="AP752" s="825">
        <f t="shared" si="277"/>
        <v>0</v>
      </c>
      <c r="AQ752" s="825">
        <f t="shared" si="277"/>
        <v>2</v>
      </c>
      <c r="AR752" s="825">
        <f t="shared" si="277"/>
        <v>0</v>
      </c>
      <c r="AS752" s="825">
        <f t="shared" si="277"/>
        <v>40</v>
      </c>
      <c r="AT752" s="850">
        <f t="shared" si="283"/>
        <v>0</v>
      </c>
      <c r="AU752" s="880" t="s">
        <v>831</v>
      </c>
      <c r="AV752" s="868">
        <f>K813</f>
        <v>7</v>
      </c>
      <c r="AW752" s="861" t="s">
        <v>27</v>
      </c>
      <c r="AX752" s="888">
        <v>24</v>
      </c>
      <c r="AY752" s="861" t="s">
        <v>28</v>
      </c>
      <c r="AZ752" s="870">
        <f>AX752*AV752</f>
        <v>168</v>
      </c>
    </row>
    <row r="753" spans="1:52" ht="13.5" customHeight="1">
      <c r="A753" s="838">
        <f t="shared" si="281"/>
        <v>10</v>
      </c>
      <c r="B753" s="1039" t="s">
        <v>593</v>
      </c>
      <c r="C753" s="817" t="s">
        <v>389</v>
      </c>
      <c r="D753" s="839">
        <v>22</v>
      </c>
      <c r="E753" s="852">
        <v>22</v>
      </c>
      <c r="F753" s="825"/>
      <c r="G753" s="854"/>
      <c r="H753" s="827">
        <v>1</v>
      </c>
      <c r="I753" s="842"/>
      <c r="J753" s="824">
        <f t="shared" si="272"/>
        <v>22</v>
      </c>
      <c r="K753" s="864"/>
      <c r="L753" s="825"/>
      <c r="M753" s="876">
        <v>1</v>
      </c>
      <c r="N753" s="827"/>
      <c r="O753" s="824">
        <f t="shared" si="284"/>
        <v>22</v>
      </c>
      <c r="P753" s="865"/>
      <c r="Q753" s="825"/>
      <c r="R753" s="890">
        <v>1</v>
      </c>
      <c r="S753" s="827"/>
      <c r="T753" s="846">
        <f t="shared" si="273"/>
        <v>22</v>
      </c>
      <c r="U753" s="825">
        <f>SUM(F753,K753,P753)</f>
        <v>0</v>
      </c>
      <c r="V753" s="825">
        <f t="shared" si="285"/>
        <v>0</v>
      </c>
      <c r="W753" s="827">
        <f t="shared" si="278"/>
        <v>3</v>
      </c>
      <c r="X753" s="827">
        <f t="shared" si="278"/>
        <v>0</v>
      </c>
      <c r="Y753" s="824">
        <f t="shared" si="278"/>
        <v>66</v>
      </c>
      <c r="Z753" s="838">
        <f t="shared" si="282"/>
        <v>10</v>
      </c>
      <c r="AA753" s="1040" t="str">
        <f t="shared" si="279"/>
        <v>Dầu ăn Mavela</v>
      </c>
      <c r="AB753" s="844" t="str">
        <f t="shared" si="279"/>
        <v>lít</v>
      </c>
      <c r="AC753" s="845">
        <f t="shared" si="279"/>
        <v>22</v>
      </c>
      <c r="AD753" s="858">
        <f t="shared" si="279"/>
        <v>22</v>
      </c>
      <c r="AE753" s="832">
        <f t="shared" si="274"/>
        <v>0</v>
      </c>
      <c r="AF753" s="832">
        <f t="shared" si="275"/>
        <v>0</v>
      </c>
      <c r="AG753" s="832">
        <f t="shared" si="275"/>
        <v>15</v>
      </c>
      <c r="AH753" s="832">
        <f t="shared" si="275"/>
        <v>0</v>
      </c>
      <c r="AI753" s="824">
        <f t="shared" si="280"/>
        <v>330</v>
      </c>
      <c r="AJ753" s="879"/>
      <c r="AK753" s="827"/>
      <c r="AL753" s="878"/>
      <c r="AM753" s="827"/>
      <c r="AN753" s="849">
        <f t="shared" si="276"/>
        <v>0</v>
      </c>
      <c r="AO753" s="825">
        <f t="shared" si="277"/>
        <v>0</v>
      </c>
      <c r="AP753" s="825">
        <f t="shared" si="277"/>
        <v>0</v>
      </c>
      <c r="AQ753" s="825">
        <f t="shared" si="277"/>
        <v>3</v>
      </c>
      <c r="AR753" s="825">
        <f t="shared" si="277"/>
        <v>0</v>
      </c>
      <c r="AS753" s="825">
        <f t="shared" si="277"/>
        <v>66</v>
      </c>
      <c r="AT753" s="850">
        <f t="shared" si="283"/>
        <v>0</v>
      </c>
      <c r="AU753" s="880" t="s">
        <v>832</v>
      </c>
      <c r="AV753" s="868">
        <f>K814</f>
        <v>7</v>
      </c>
      <c r="AW753" s="861" t="s">
        <v>27</v>
      </c>
      <c r="AX753" s="888">
        <v>24</v>
      </c>
      <c r="AY753" s="861" t="s">
        <v>28</v>
      </c>
      <c r="AZ753" s="870">
        <f>AX753*AV753</f>
        <v>168</v>
      </c>
    </row>
    <row r="754" spans="1:52" ht="13.5" customHeight="1">
      <c r="A754" s="838">
        <f t="shared" si="281"/>
        <v>11</v>
      </c>
      <c r="B754" s="1039" t="s">
        <v>45</v>
      </c>
      <c r="C754" s="817" t="s">
        <v>66</v>
      </c>
      <c r="D754" s="839">
        <v>130</v>
      </c>
      <c r="E754" s="852">
        <v>90</v>
      </c>
      <c r="F754" s="825" t="s">
        <v>885</v>
      </c>
      <c r="G754" s="854" t="s">
        <v>886</v>
      </c>
      <c r="H754" s="827"/>
      <c r="I754" s="842"/>
      <c r="J754" s="824">
        <f t="shared" si="272"/>
        <v>0</v>
      </c>
      <c r="K754" s="864"/>
      <c r="L754" s="825"/>
      <c r="M754" s="891">
        <v>0.1</v>
      </c>
      <c r="N754" s="827"/>
      <c r="O754" s="824">
        <f t="shared" si="284"/>
        <v>9</v>
      </c>
      <c r="P754" s="865"/>
      <c r="Q754" s="825"/>
      <c r="R754" s="877">
        <v>0.1</v>
      </c>
      <c r="S754" s="827"/>
      <c r="T754" s="846">
        <f t="shared" si="273"/>
        <v>9</v>
      </c>
      <c r="U754" s="825">
        <f t="shared" ref="U754:U760" si="286">SUM(F754,K754,P754)</f>
        <v>0</v>
      </c>
      <c r="V754" s="825">
        <f t="shared" si="285"/>
        <v>0</v>
      </c>
      <c r="W754" s="827">
        <f t="shared" si="278"/>
        <v>0.2</v>
      </c>
      <c r="X754" s="827">
        <f t="shared" si="278"/>
        <v>0</v>
      </c>
      <c r="Y754" s="824">
        <f t="shared" si="278"/>
        <v>18</v>
      </c>
      <c r="Z754" s="838">
        <f t="shared" si="282"/>
        <v>11</v>
      </c>
      <c r="AA754" s="1040" t="str">
        <f t="shared" si="279"/>
        <v>Tiêu bắc</v>
      </c>
      <c r="AB754" s="844" t="str">
        <f t="shared" si="279"/>
        <v>kg</v>
      </c>
      <c r="AC754" s="845">
        <f t="shared" si="279"/>
        <v>130</v>
      </c>
      <c r="AD754" s="858">
        <f t="shared" si="279"/>
        <v>90</v>
      </c>
      <c r="AE754" s="832">
        <f t="shared" si="274"/>
        <v>0</v>
      </c>
      <c r="AF754" s="832">
        <f t="shared" si="275"/>
        <v>0</v>
      </c>
      <c r="AG754" s="832">
        <f t="shared" si="275"/>
        <v>0.20000000000000029</v>
      </c>
      <c r="AH754" s="832">
        <f t="shared" si="275"/>
        <v>0</v>
      </c>
      <c r="AI754" s="824">
        <f t="shared" si="280"/>
        <v>18.000000000000025</v>
      </c>
      <c r="AJ754" s="879"/>
      <c r="AK754" s="827"/>
      <c r="AL754" s="878"/>
      <c r="AM754" s="827"/>
      <c r="AN754" s="849">
        <f t="shared" si="276"/>
        <v>0</v>
      </c>
      <c r="AO754" s="825">
        <f t="shared" si="277"/>
        <v>0</v>
      </c>
      <c r="AP754" s="825">
        <f t="shared" si="277"/>
        <v>0</v>
      </c>
      <c r="AQ754" s="825">
        <f t="shared" si="277"/>
        <v>0.2</v>
      </c>
      <c r="AR754" s="825">
        <f t="shared" si="277"/>
        <v>0</v>
      </c>
      <c r="AS754" s="825">
        <f t="shared" si="277"/>
        <v>18</v>
      </c>
      <c r="AT754" s="850">
        <f t="shared" si="283"/>
        <v>8</v>
      </c>
      <c r="AU754" s="1521" t="str">
        <f>B815</f>
        <v xml:space="preserve">  + Ăn thêm</v>
      </c>
      <c r="AV754" s="1522"/>
      <c r="AW754" s="1522"/>
      <c r="AX754" s="1522"/>
      <c r="AY754" s="1522"/>
      <c r="AZ754" s="892">
        <f>J815</f>
        <v>0</v>
      </c>
    </row>
    <row r="755" spans="1:52" ht="13.5" customHeight="1">
      <c r="A755" s="838">
        <f t="shared" si="281"/>
        <v>12</v>
      </c>
      <c r="B755" s="1039" t="s">
        <v>46</v>
      </c>
      <c r="C755" s="817" t="s">
        <v>66</v>
      </c>
      <c r="D755" s="839">
        <v>35</v>
      </c>
      <c r="E755" s="852">
        <v>35</v>
      </c>
      <c r="F755" s="825"/>
      <c r="G755" s="854"/>
      <c r="H755" s="827">
        <v>0.1</v>
      </c>
      <c r="I755" s="842"/>
      <c r="J755" s="824">
        <f t="shared" si="272"/>
        <v>3.5</v>
      </c>
      <c r="K755" s="864"/>
      <c r="L755" s="825"/>
      <c r="M755" s="891">
        <v>0.2</v>
      </c>
      <c r="N755" s="827"/>
      <c r="O755" s="824">
        <f t="shared" si="284"/>
        <v>7</v>
      </c>
      <c r="P755" s="865"/>
      <c r="Q755" s="825"/>
      <c r="R755" s="877">
        <v>0.2</v>
      </c>
      <c r="S755" s="827"/>
      <c r="T755" s="846">
        <f t="shared" si="273"/>
        <v>7</v>
      </c>
      <c r="U755" s="825">
        <f t="shared" si="286"/>
        <v>0</v>
      </c>
      <c r="V755" s="825">
        <f t="shared" si="285"/>
        <v>0</v>
      </c>
      <c r="W755" s="827">
        <f t="shared" si="278"/>
        <v>0.5</v>
      </c>
      <c r="X755" s="827">
        <f t="shared" si="278"/>
        <v>0</v>
      </c>
      <c r="Y755" s="824">
        <f t="shared" si="278"/>
        <v>17.5</v>
      </c>
      <c r="Z755" s="838">
        <f t="shared" si="282"/>
        <v>12</v>
      </c>
      <c r="AA755" s="1040" t="str">
        <f t="shared" si="279"/>
        <v>Kẹo đắng</v>
      </c>
      <c r="AB755" s="844" t="str">
        <f t="shared" si="279"/>
        <v>kg</v>
      </c>
      <c r="AC755" s="845">
        <f t="shared" si="279"/>
        <v>35</v>
      </c>
      <c r="AD755" s="858">
        <f t="shared" si="279"/>
        <v>35</v>
      </c>
      <c r="AE755" s="832">
        <f t="shared" si="274"/>
        <v>0</v>
      </c>
      <c r="AF755" s="832">
        <f t="shared" si="275"/>
        <v>0</v>
      </c>
      <c r="AG755" s="832">
        <f t="shared" si="275"/>
        <v>5.5</v>
      </c>
      <c r="AH755" s="832">
        <f t="shared" si="275"/>
        <v>0</v>
      </c>
      <c r="AI755" s="824">
        <f t="shared" si="280"/>
        <v>192.5</v>
      </c>
      <c r="AJ755" s="879"/>
      <c r="AK755" s="827"/>
      <c r="AL755" s="878">
        <v>5</v>
      </c>
      <c r="AM755" s="827"/>
      <c r="AN755" s="849">
        <f t="shared" si="276"/>
        <v>175</v>
      </c>
      <c r="AO755" s="825">
        <f t="shared" si="277"/>
        <v>0</v>
      </c>
      <c r="AP755" s="825">
        <f t="shared" si="277"/>
        <v>0</v>
      </c>
      <c r="AQ755" s="825">
        <f t="shared" si="277"/>
        <v>0.5</v>
      </c>
      <c r="AR755" s="825">
        <f t="shared" si="277"/>
        <v>0</v>
      </c>
      <c r="AS755" s="825">
        <f t="shared" si="277"/>
        <v>17.5</v>
      </c>
      <c r="AT755" s="850">
        <f t="shared" si="283"/>
        <v>0</v>
      </c>
      <c r="AU755" s="1521" t="str">
        <f>B816</f>
        <v xml:space="preserve"> + ăn thêm </v>
      </c>
      <c r="AV755" s="1522"/>
      <c r="AW755" s="1522"/>
      <c r="AX755" s="1522"/>
      <c r="AY755" s="1522"/>
      <c r="AZ755" s="870">
        <f>J816</f>
        <v>0</v>
      </c>
    </row>
    <row r="756" spans="1:52" ht="13.5" customHeight="1">
      <c r="A756" s="838">
        <f t="shared" si="281"/>
        <v>13</v>
      </c>
      <c r="B756" s="1039" t="s">
        <v>47</v>
      </c>
      <c r="C756" s="817" t="s">
        <v>66</v>
      </c>
      <c r="D756" s="839">
        <v>17</v>
      </c>
      <c r="E756" s="852">
        <v>17</v>
      </c>
      <c r="F756" s="825"/>
      <c r="G756" s="854"/>
      <c r="H756" s="827"/>
      <c r="I756" s="842"/>
      <c r="J756" s="824">
        <f t="shared" si="272"/>
        <v>0</v>
      </c>
      <c r="K756" s="864"/>
      <c r="L756" s="825"/>
      <c r="M756" s="891"/>
      <c r="N756" s="827"/>
      <c r="O756" s="824">
        <f t="shared" si="284"/>
        <v>0</v>
      </c>
      <c r="P756" s="865"/>
      <c r="Q756" s="825"/>
      <c r="R756" s="877"/>
      <c r="S756" s="827"/>
      <c r="T756" s="846">
        <f t="shared" si="273"/>
        <v>0</v>
      </c>
      <c r="U756" s="825">
        <f t="shared" si="286"/>
        <v>0</v>
      </c>
      <c r="V756" s="825">
        <f t="shared" si="285"/>
        <v>0</v>
      </c>
      <c r="W756" s="827">
        <f t="shared" si="278"/>
        <v>0</v>
      </c>
      <c r="X756" s="827">
        <f t="shared" si="278"/>
        <v>0</v>
      </c>
      <c r="Y756" s="824">
        <f t="shared" si="278"/>
        <v>0</v>
      </c>
      <c r="Z756" s="838">
        <f t="shared" si="282"/>
        <v>13</v>
      </c>
      <c r="AA756" s="1040" t="str">
        <f t="shared" si="279"/>
        <v>Đường trắng</v>
      </c>
      <c r="AB756" s="844" t="str">
        <f t="shared" si="279"/>
        <v>kg</v>
      </c>
      <c r="AC756" s="845">
        <f t="shared" si="279"/>
        <v>17</v>
      </c>
      <c r="AD756" s="858">
        <f t="shared" si="279"/>
        <v>17</v>
      </c>
      <c r="AE756" s="832">
        <f t="shared" si="274"/>
        <v>0</v>
      </c>
      <c r="AF756" s="832">
        <f t="shared" si="275"/>
        <v>0</v>
      </c>
      <c r="AG756" s="832">
        <f t="shared" si="275"/>
        <v>1</v>
      </c>
      <c r="AH756" s="832">
        <f t="shared" si="275"/>
        <v>0</v>
      </c>
      <c r="AI756" s="824">
        <f t="shared" si="280"/>
        <v>17</v>
      </c>
      <c r="AJ756" s="879"/>
      <c r="AK756" s="827"/>
      <c r="AL756" s="878"/>
      <c r="AM756" s="827"/>
      <c r="AN756" s="849">
        <f t="shared" si="276"/>
        <v>0</v>
      </c>
      <c r="AO756" s="825">
        <f t="shared" si="277"/>
        <v>0</v>
      </c>
      <c r="AP756" s="825">
        <f t="shared" si="277"/>
        <v>0</v>
      </c>
      <c r="AQ756" s="825">
        <f t="shared" si="277"/>
        <v>0</v>
      </c>
      <c r="AR756" s="825">
        <f t="shared" si="277"/>
        <v>0</v>
      </c>
      <c r="AS756" s="825">
        <f t="shared" si="277"/>
        <v>0</v>
      </c>
      <c r="AT756" s="850">
        <f t="shared" si="283"/>
        <v>0</v>
      </c>
      <c r="AU756" s="893" t="s">
        <v>834</v>
      </c>
      <c r="AV756" s="894"/>
      <c r="AW756" s="894"/>
      <c r="AX756" s="894"/>
      <c r="AY756" s="894"/>
      <c r="AZ756" s="870">
        <f>SUM(AZ746:AZ755)</f>
        <v>8624</v>
      </c>
    </row>
    <row r="757" spans="1:52" ht="13.5" customHeight="1">
      <c r="A757" s="838">
        <f t="shared" si="281"/>
        <v>14</v>
      </c>
      <c r="B757" s="1039" t="s">
        <v>48</v>
      </c>
      <c r="C757" s="817" t="s">
        <v>389</v>
      </c>
      <c r="D757" s="839">
        <v>23</v>
      </c>
      <c r="E757" s="852">
        <v>23</v>
      </c>
      <c r="F757" s="825"/>
      <c r="G757" s="854"/>
      <c r="H757" s="827">
        <v>0.5</v>
      </c>
      <c r="I757" s="842"/>
      <c r="J757" s="824">
        <f t="shared" si="272"/>
        <v>11.5</v>
      </c>
      <c r="K757" s="825"/>
      <c r="L757" s="825"/>
      <c r="M757" s="827">
        <v>1</v>
      </c>
      <c r="N757" s="827"/>
      <c r="O757" s="824">
        <f t="shared" si="284"/>
        <v>23</v>
      </c>
      <c r="P757" s="865"/>
      <c r="Q757" s="825"/>
      <c r="R757" s="877">
        <v>1</v>
      </c>
      <c r="S757" s="827"/>
      <c r="T757" s="846">
        <f t="shared" si="273"/>
        <v>23</v>
      </c>
      <c r="U757" s="825">
        <f t="shared" si="286"/>
        <v>0</v>
      </c>
      <c r="V757" s="825">
        <f t="shared" si="285"/>
        <v>0</v>
      </c>
      <c r="W757" s="827">
        <f t="shared" si="278"/>
        <v>2.5</v>
      </c>
      <c r="X757" s="827">
        <f t="shared" si="278"/>
        <v>0</v>
      </c>
      <c r="Y757" s="824">
        <f t="shared" si="278"/>
        <v>57.5</v>
      </c>
      <c r="Z757" s="838">
        <f t="shared" si="282"/>
        <v>14</v>
      </c>
      <c r="AA757" s="1040" t="str">
        <f t="shared" si="279"/>
        <v>Mật mía</v>
      </c>
      <c r="AB757" s="844" t="str">
        <f t="shared" si="279"/>
        <v>lít</v>
      </c>
      <c r="AC757" s="845">
        <f t="shared" si="279"/>
        <v>23</v>
      </c>
      <c r="AD757" s="858">
        <f t="shared" si="279"/>
        <v>23</v>
      </c>
      <c r="AE757" s="832">
        <f t="shared" si="274"/>
        <v>0</v>
      </c>
      <c r="AF757" s="832">
        <f t="shared" si="275"/>
        <v>0</v>
      </c>
      <c r="AG757" s="832">
        <f t="shared" si="275"/>
        <v>7.5</v>
      </c>
      <c r="AH757" s="832">
        <f t="shared" si="275"/>
        <v>0</v>
      </c>
      <c r="AI757" s="824">
        <f t="shared" si="280"/>
        <v>172.5</v>
      </c>
      <c r="AJ757" s="879"/>
      <c r="AK757" s="827"/>
      <c r="AL757" s="878">
        <v>10</v>
      </c>
      <c r="AM757" s="827"/>
      <c r="AN757" s="849">
        <f t="shared" si="276"/>
        <v>230</v>
      </c>
      <c r="AO757" s="825">
        <f t="shared" si="277"/>
        <v>0</v>
      </c>
      <c r="AP757" s="825">
        <f t="shared" si="277"/>
        <v>0</v>
      </c>
      <c r="AQ757" s="825">
        <f t="shared" si="277"/>
        <v>2.5</v>
      </c>
      <c r="AR757" s="825">
        <f t="shared" si="277"/>
        <v>0</v>
      </c>
      <c r="AS757" s="825">
        <f t="shared" si="277"/>
        <v>57.5</v>
      </c>
      <c r="AT757" s="850">
        <f t="shared" si="283"/>
        <v>0</v>
      </c>
      <c r="AU757" s="1255" t="s">
        <v>835</v>
      </c>
      <c r="AV757" s="1256"/>
      <c r="AW757" s="1256"/>
      <c r="AX757" s="1256"/>
      <c r="AY757" s="1256"/>
      <c r="AZ757" s="870">
        <f>Q815</f>
        <v>2266.7999999999975</v>
      </c>
    </row>
    <row r="758" spans="1:52" ht="13.5" customHeight="1">
      <c r="A758" s="838">
        <f t="shared" si="281"/>
        <v>15</v>
      </c>
      <c r="B758" s="1039" t="s">
        <v>514</v>
      </c>
      <c r="C758" s="817" t="s">
        <v>66</v>
      </c>
      <c r="D758" s="839">
        <v>80</v>
      </c>
      <c r="E758" s="852">
        <v>80</v>
      </c>
      <c r="F758" s="825"/>
      <c r="G758" s="854"/>
      <c r="H758" s="827">
        <v>0.2</v>
      </c>
      <c r="I758" s="842"/>
      <c r="J758" s="824">
        <f t="shared" si="272"/>
        <v>16</v>
      </c>
      <c r="K758" s="825"/>
      <c r="L758" s="825"/>
      <c r="M758" s="827">
        <v>0.3</v>
      </c>
      <c r="N758" s="827"/>
      <c r="O758" s="824">
        <f t="shared" si="284"/>
        <v>24</v>
      </c>
      <c r="P758" s="865"/>
      <c r="Q758" s="825"/>
      <c r="R758" s="877">
        <v>0.3</v>
      </c>
      <c r="S758" s="827"/>
      <c r="T758" s="846">
        <f t="shared" si="273"/>
        <v>24</v>
      </c>
      <c r="U758" s="825">
        <f t="shared" si="286"/>
        <v>0</v>
      </c>
      <c r="V758" s="825">
        <f t="shared" si="285"/>
        <v>0</v>
      </c>
      <c r="W758" s="827">
        <f t="shared" si="278"/>
        <v>0.8</v>
      </c>
      <c r="X758" s="827">
        <f t="shared" si="278"/>
        <v>0</v>
      </c>
      <c r="Y758" s="824">
        <f t="shared" si="278"/>
        <v>64</v>
      </c>
      <c r="Z758" s="838">
        <f t="shared" si="282"/>
        <v>15</v>
      </c>
      <c r="AA758" s="1040" t="str">
        <f t="shared" si="279"/>
        <v>Ót bột</v>
      </c>
      <c r="AB758" s="844" t="str">
        <f t="shared" si="279"/>
        <v>kg</v>
      </c>
      <c r="AC758" s="845">
        <f t="shared" si="279"/>
        <v>80</v>
      </c>
      <c r="AD758" s="858">
        <f t="shared" si="279"/>
        <v>80</v>
      </c>
      <c r="AE758" s="832">
        <f t="shared" si="274"/>
        <v>0</v>
      </c>
      <c r="AF758" s="832">
        <f t="shared" si="275"/>
        <v>0</v>
      </c>
      <c r="AG758" s="832">
        <f t="shared" si="275"/>
        <v>2.8000000000000007</v>
      </c>
      <c r="AH758" s="832">
        <f t="shared" si="275"/>
        <v>0</v>
      </c>
      <c r="AI758" s="824">
        <f t="shared" si="280"/>
        <v>224.00000000000006</v>
      </c>
      <c r="AJ758" s="879"/>
      <c r="AK758" s="827"/>
      <c r="AL758" s="878">
        <v>3</v>
      </c>
      <c r="AM758" s="827"/>
      <c r="AN758" s="849">
        <f t="shared" si="276"/>
        <v>240</v>
      </c>
      <c r="AO758" s="825">
        <f t="shared" si="277"/>
        <v>0</v>
      </c>
      <c r="AP758" s="825">
        <f t="shared" si="277"/>
        <v>0</v>
      </c>
      <c r="AQ758" s="825">
        <f t="shared" si="277"/>
        <v>0.8</v>
      </c>
      <c r="AR758" s="825">
        <f t="shared" si="277"/>
        <v>0</v>
      </c>
      <c r="AS758" s="825">
        <f t="shared" si="277"/>
        <v>64</v>
      </c>
      <c r="AT758" s="850">
        <f t="shared" si="283"/>
        <v>0</v>
      </c>
      <c r="AU758" s="1255" t="s">
        <v>836</v>
      </c>
      <c r="AV758" s="1256"/>
      <c r="AW758" s="1256"/>
      <c r="AX758" s="1256"/>
      <c r="AY758" s="1256"/>
      <c r="AZ758" s="870"/>
    </row>
    <row r="759" spans="1:52" ht="13.5" customHeight="1">
      <c r="A759" s="838">
        <f t="shared" si="281"/>
        <v>16</v>
      </c>
      <c r="B759" s="1039" t="s">
        <v>49</v>
      </c>
      <c r="C759" s="817" t="s">
        <v>66</v>
      </c>
      <c r="D759" s="839">
        <v>40</v>
      </c>
      <c r="E759" s="852">
        <v>40</v>
      </c>
      <c r="F759" s="825"/>
      <c r="G759" s="854"/>
      <c r="H759" s="827">
        <v>0.2</v>
      </c>
      <c r="I759" s="842"/>
      <c r="J759" s="824">
        <f t="shared" si="272"/>
        <v>8</v>
      </c>
      <c r="K759" s="825"/>
      <c r="L759" s="825"/>
      <c r="M759" s="827">
        <v>0.3</v>
      </c>
      <c r="N759" s="827"/>
      <c r="O759" s="824">
        <f t="shared" si="284"/>
        <v>12</v>
      </c>
      <c r="P759" s="865"/>
      <c r="Q759" s="825"/>
      <c r="R759" s="877">
        <v>0.3</v>
      </c>
      <c r="S759" s="827"/>
      <c r="T759" s="846">
        <f t="shared" si="273"/>
        <v>12</v>
      </c>
      <c r="U759" s="825">
        <f t="shared" si="286"/>
        <v>0</v>
      </c>
      <c r="V759" s="825">
        <f t="shared" si="285"/>
        <v>0</v>
      </c>
      <c r="W759" s="827">
        <f t="shared" si="278"/>
        <v>0.8</v>
      </c>
      <c r="X759" s="827">
        <f t="shared" si="278"/>
        <v>0</v>
      </c>
      <c r="Y759" s="1041">
        <f t="shared" si="278"/>
        <v>32</v>
      </c>
      <c r="Z759" s="838">
        <f t="shared" si="282"/>
        <v>16</v>
      </c>
      <c r="AA759" s="1040" t="str">
        <f t="shared" si="279"/>
        <v>Bột nghệ</v>
      </c>
      <c r="AB759" s="844" t="str">
        <f t="shared" si="279"/>
        <v>kg</v>
      </c>
      <c r="AC759" s="845">
        <f t="shared" si="279"/>
        <v>40</v>
      </c>
      <c r="AD759" s="858">
        <f t="shared" si="279"/>
        <v>40</v>
      </c>
      <c r="AE759" s="832">
        <f t="shared" si="274"/>
        <v>0</v>
      </c>
      <c r="AF759" s="832">
        <f t="shared" si="275"/>
        <v>0</v>
      </c>
      <c r="AG759" s="832">
        <f t="shared" si="275"/>
        <v>22.799999999999997</v>
      </c>
      <c r="AH759" s="832">
        <f t="shared" si="275"/>
        <v>0</v>
      </c>
      <c r="AI759" s="824">
        <f t="shared" si="280"/>
        <v>911.99999999999989</v>
      </c>
      <c r="AJ759" s="879"/>
      <c r="AK759" s="827"/>
      <c r="AL759" s="878"/>
      <c r="AM759" s="827"/>
      <c r="AN759" s="849">
        <f t="shared" si="276"/>
        <v>0</v>
      </c>
      <c r="AO759" s="825">
        <f t="shared" si="277"/>
        <v>0</v>
      </c>
      <c r="AP759" s="825">
        <f t="shared" si="277"/>
        <v>0</v>
      </c>
      <c r="AQ759" s="825">
        <f t="shared" si="277"/>
        <v>0.8</v>
      </c>
      <c r="AR759" s="825">
        <f t="shared" si="277"/>
        <v>0</v>
      </c>
      <c r="AS759" s="825">
        <f t="shared" si="277"/>
        <v>32</v>
      </c>
      <c r="AT759" s="850">
        <f t="shared" si="283"/>
        <v>0</v>
      </c>
      <c r="AU759" s="1255" t="s">
        <v>799</v>
      </c>
      <c r="AV759" s="1256"/>
      <c r="AW759" s="1256"/>
      <c r="AX759" s="1256"/>
      <c r="AY759" s="1256"/>
      <c r="AZ759" s="870"/>
    </row>
    <row r="760" spans="1:52" ht="13.5" customHeight="1">
      <c r="A760" s="838">
        <f t="shared" si="281"/>
        <v>17</v>
      </c>
      <c r="B760" s="920" t="s">
        <v>373</v>
      </c>
      <c r="C760" s="817" t="s">
        <v>66</v>
      </c>
      <c r="D760" s="839">
        <v>43</v>
      </c>
      <c r="E760" s="852">
        <v>43</v>
      </c>
      <c r="F760" s="825"/>
      <c r="G760" s="854"/>
      <c r="H760" s="827">
        <v>4</v>
      </c>
      <c r="I760" s="842"/>
      <c r="J760" s="824">
        <f t="shared" si="272"/>
        <v>172</v>
      </c>
      <c r="K760" s="825"/>
      <c r="L760" s="825"/>
      <c r="M760" s="827">
        <v>1</v>
      </c>
      <c r="N760" s="827"/>
      <c r="O760" s="824">
        <f t="shared" si="284"/>
        <v>43</v>
      </c>
      <c r="P760" s="865"/>
      <c r="Q760" s="825"/>
      <c r="R760" s="877">
        <v>1</v>
      </c>
      <c r="S760" s="827"/>
      <c r="T760" s="846">
        <f t="shared" si="273"/>
        <v>43</v>
      </c>
      <c r="U760" s="825">
        <f t="shared" si="286"/>
        <v>0</v>
      </c>
      <c r="V760" s="825">
        <f t="shared" si="285"/>
        <v>0</v>
      </c>
      <c r="W760" s="827">
        <f t="shared" si="278"/>
        <v>6</v>
      </c>
      <c r="X760" s="827">
        <f t="shared" si="278"/>
        <v>0</v>
      </c>
      <c r="Y760" s="824">
        <f t="shared" si="278"/>
        <v>258</v>
      </c>
      <c r="Z760" s="838">
        <f t="shared" si="282"/>
        <v>17</v>
      </c>
      <c r="AA760" s="1037" t="str">
        <f t="shared" si="279"/>
        <v>Vừng lạc</v>
      </c>
      <c r="AB760" s="844" t="str">
        <f t="shared" si="279"/>
        <v>kg</v>
      </c>
      <c r="AC760" s="845">
        <f t="shared" si="279"/>
        <v>43</v>
      </c>
      <c r="AD760" s="858">
        <f t="shared" si="279"/>
        <v>43</v>
      </c>
      <c r="AE760" s="832">
        <f t="shared" si="274"/>
        <v>0</v>
      </c>
      <c r="AF760" s="832">
        <f>AF678+AK678-AP678</f>
        <v>0</v>
      </c>
      <c r="AG760" s="832">
        <f>AG678+AL678-AQ678</f>
        <v>20.3</v>
      </c>
      <c r="AH760" s="832">
        <f>AH678+AM678-AR678</f>
        <v>0</v>
      </c>
      <c r="AI760" s="824">
        <f t="shared" si="280"/>
        <v>872.9</v>
      </c>
      <c r="AJ760" s="879">
        <f>U760</f>
        <v>0</v>
      </c>
      <c r="AK760" s="879">
        <f>V760</f>
        <v>0</v>
      </c>
      <c r="AL760" s="1051"/>
      <c r="AM760" s="879">
        <f>X760</f>
        <v>0</v>
      </c>
      <c r="AN760" s="849">
        <f t="shared" si="276"/>
        <v>0</v>
      </c>
      <c r="AO760" s="825">
        <f t="shared" si="277"/>
        <v>0</v>
      </c>
      <c r="AP760" s="825">
        <f t="shared" si="277"/>
        <v>0</v>
      </c>
      <c r="AQ760" s="825">
        <f t="shared" si="277"/>
        <v>6</v>
      </c>
      <c r="AR760" s="825">
        <f t="shared" si="277"/>
        <v>0</v>
      </c>
      <c r="AS760" s="825">
        <f t="shared" si="277"/>
        <v>258</v>
      </c>
      <c r="AT760" s="850">
        <f t="shared" si="283"/>
        <v>0</v>
      </c>
      <c r="AU760" s="1255" t="s">
        <v>800</v>
      </c>
      <c r="AV760" s="1256"/>
      <c r="AW760" s="1256"/>
      <c r="AX760" s="1256"/>
      <c r="AY760" s="1256"/>
      <c r="AZ760" s="870"/>
    </row>
    <row r="761" spans="1:52" ht="13.5" customHeight="1">
      <c r="A761" s="838">
        <f t="shared" si="281"/>
        <v>18</v>
      </c>
      <c r="B761" s="931" t="s">
        <v>853</v>
      </c>
      <c r="C761" s="817" t="s">
        <v>66</v>
      </c>
      <c r="D761" s="839">
        <v>30</v>
      </c>
      <c r="E761" s="852">
        <v>6</v>
      </c>
      <c r="F761" s="825"/>
      <c r="G761" s="854"/>
      <c r="H761" s="827">
        <v>0.5</v>
      </c>
      <c r="I761" s="842"/>
      <c r="J761" s="824">
        <f t="shared" si="272"/>
        <v>3</v>
      </c>
      <c r="K761" s="825"/>
      <c r="L761" s="825"/>
      <c r="M761" s="827">
        <v>1</v>
      </c>
      <c r="N761" s="827"/>
      <c r="O761" s="824">
        <f t="shared" si="284"/>
        <v>6</v>
      </c>
      <c r="P761" s="865"/>
      <c r="Q761" s="825"/>
      <c r="R761" s="877">
        <v>1</v>
      </c>
      <c r="S761" s="827"/>
      <c r="T761" s="846">
        <f t="shared" si="273"/>
        <v>6</v>
      </c>
      <c r="U761" s="825"/>
      <c r="V761" s="825">
        <f t="shared" si="285"/>
        <v>0</v>
      </c>
      <c r="W761" s="827">
        <f t="shared" si="285"/>
        <v>2.5</v>
      </c>
      <c r="X761" s="827">
        <f t="shared" si="285"/>
        <v>0</v>
      </c>
      <c r="Y761" s="824">
        <f t="shared" si="285"/>
        <v>15</v>
      </c>
      <c r="Z761" s="838">
        <f t="shared" si="282"/>
        <v>18</v>
      </c>
      <c r="AA761" s="1037" t="str">
        <f t="shared" si="279"/>
        <v>Tăm bao tay</v>
      </c>
      <c r="AB761" s="844" t="str">
        <f t="shared" si="279"/>
        <v>kg</v>
      </c>
      <c r="AC761" s="845">
        <f t="shared" si="279"/>
        <v>30</v>
      </c>
      <c r="AD761" s="858">
        <f t="shared" si="279"/>
        <v>6</v>
      </c>
      <c r="AE761" s="832">
        <f t="shared" ref="AE761:AH776" si="287">AE679+AJ679-AO679</f>
        <v>0</v>
      </c>
      <c r="AF761" s="832">
        <f t="shared" si="287"/>
        <v>0</v>
      </c>
      <c r="AG761" s="832">
        <f t="shared" si="287"/>
        <v>17</v>
      </c>
      <c r="AH761" s="832">
        <f t="shared" si="287"/>
        <v>0</v>
      </c>
      <c r="AI761" s="824">
        <f t="shared" si="280"/>
        <v>102</v>
      </c>
      <c r="AJ761" s="879">
        <f t="shared" ref="AJ761:AL803" si="288">U761</f>
        <v>0</v>
      </c>
      <c r="AK761" s="879">
        <f t="shared" si="288"/>
        <v>0</v>
      </c>
      <c r="AL761" s="1051"/>
      <c r="AM761" s="879">
        <f t="shared" ref="AM761:AM803" si="289">X761</f>
        <v>0</v>
      </c>
      <c r="AN761" s="849">
        <f t="shared" ref="AN761:AN803" si="290">SUM(AJ761:AM761)*$E761</f>
        <v>0</v>
      </c>
      <c r="AO761" s="825">
        <f t="shared" si="277"/>
        <v>0</v>
      </c>
      <c r="AP761" s="825">
        <f t="shared" si="277"/>
        <v>0</v>
      </c>
      <c r="AQ761" s="825">
        <f t="shared" si="277"/>
        <v>2.5</v>
      </c>
      <c r="AR761" s="825">
        <f t="shared" si="277"/>
        <v>0</v>
      </c>
      <c r="AS761" s="825">
        <f t="shared" si="277"/>
        <v>15</v>
      </c>
      <c r="AT761" s="850">
        <f t="shared" si="283"/>
        <v>60</v>
      </c>
      <c r="AU761" s="1255" t="s">
        <v>801</v>
      </c>
      <c r="AV761" s="1256"/>
      <c r="AW761" s="1256"/>
      <c r="AX761" s="1256"/>
      <c r="AY761" s="1256"/>
      <c r="AZ761" s="870"/>
    </row>
    <row r="762" spans="1:52" ht="13.5" customHeight="1">
      <c r="A762" s="838">
        <f t="shared" si="281"/>
        <v>19</v>
      </c>
      <c r="B762" s="931" t="s">
        <v>176</v>
      </c>
      <c r="C762" s="896" t="s">
        <v>389</v>
      </c>
      <c r="D762" s="897">
        <v>9</v>
      </c>
      <c r="E762" s="898">
        <v>9</v>
      </c>
      <c r="F762" s="825"/>
      <c r="G762" s="909"/>
      <c r="H762" s="827">
        <v>0.5</v>
      </c>
      <c r="I762" s="842"/>
      <c r="J762" s="824">
        <f t="shared" si="272"/>
        <v>4.5</v>
      </c>
      <c r="K762" s="825" t="s">
        <v>887</v>
      </c>
      <c r="L762" s="825"/>
      <c r="M762" s="827">
        <v>1</v>
      </c>
      <c r="N762" s="827"/>
      <c r="O762" s="824">
        <f t="shared" si="284"/>
        <v>9</v>
      </c>
      <c r="P762" s="865"/>
      <c r="Q762" s="853"/>
      <c r="R762" s="877">
        <v>1</v>
      </c>
      <c r="S762" s="827"/>
      <c r="T762" s="846">
        <f t="shared" si="273"/>
        <v>9</v>
      </c>
      <c r="U762" s="825">
        <f>SUM(F762,K762,P762)</f>
        <v>0</v>
      </c>
      <c r="V762" s="825">
        <f t="shared" si="285"/>
        <v>0</v>
      </c>
      <c r="W762" s="827">
        <f t="shared" si="285"/>
        <v>2.5</v>
      </c>
      <c r="X762" s="827">
        <f t="shared" si="285"/>
        <v>0</v>
      </c>
      <c r="Y762" s="824">
        <f t="shared" si="285"/>
        <v>22.5</v>
      </c>
      <c r="Z762" s="838">
        <f t="shared" si="282"/>
        <v>19</v>
      </c>
      <c r="AA762" s="1037" t="str">
        <f t="shared" si="279"/>
        <v>Dấm chua</v>
      </c>
      <c r="AB762" s="844" t="str">
        <f t="shared" si="279"/>
        <v>lít</v>
      </c>
      <c r="AC762" s="845">
        <f t="shared" si="279"/>
        <v>9</v>
      </c>
      <c r="AD762" s="858">
        <f t="shared" si="279"/>
        <v>9</v>
      </c>
      <c r="AE762" s="832">
        <f t="shared" si="287"/>
        <v>0</v>
      </c>
      <c r="AF762" s="832">
        <f t="shared" si="287"/>
        <v>0</v>
      </c>
      <c r="AG762" s="832">
        <f t="shared" si="287"/>
        <v>8</v>
      </c>
      <c r="AH762" s="832">
        <f t="shared" si="287"/>
        <v>0</v>
      </c>
      <c r="AI762" s="824">
        <f t="shared" si="280"/>
        <v>72</v>
      </c>
      <c r="AJ762" s="879">
        <f t="shared" si="288"/>
        <v>0</v>
      </c>
      <c r="AK762" s="879">
        <f t="shared" si="288"/>
        <v>0</v>
      </c>
      <c r="AL762" s="1051"/>
      <c r="AM762" s="879">
        <f t="shared" si="289"/>
        <v>0</v>
      </c>
      <c r="AN762" s="849">
        <f t="shared" si="290"/>
        <v>0</v>
      </c>
      <c r="AO762" s="825">
        <f t="shared" si="277"/>
        <v>0</v>
      </c>
      <c r="AP762" s="825">
        <f t="shared" si="277"/>
        <v>0</v>
      </c>
      <c r="AQ762" s="825">
        <f t="shared" si="277"/>
        <v>2.5</v>
      </c>
      <c r="AR762" s="825">
        <f t="shared" si="277"/>
        <v>0</v>
      </c>
      <c r="AS762" s="825">
        <f t="shared" si="277"/>
        <v>22.5</v>
      </c>
      <c r="AT762" s="850">
        <f t="shared" si="283"/>
        <v>0</v>
      </c>
      <c r="AU762" s="893" t="s">
        <v>802</v>
      </c>
      <c r="AV762" s="894"/>
      <c r="AW762" s="894"/>
      <c r="AX762" s="894"/>
      <c r="AY762" s="894"/>
      <c r="AZ762" s="870">
        <f>AZ756+SUM(AZ757:AZ761)</f>
        <v>10890.799999999997</v>
      </c>
    </row>
    <row r="763" spans="1:52" ht="13.5" customHeight="1">
      <c r="A763" s="838">
        <f t="shared" si="281"/>
        <v>20</v>
      </c>
      <c r="B763" s="911" t="s">
        <v>158</v>
      </c>
      <c r="C763" s="902" t="s">
        <v>66</v>
      </c>
      <c r="D763" s="903">
        <v>30</v>
      </c>
      <c r="E763" s="904">
        <v>30</v>
      </c>
      <c r="F763" s="825"/>
      <c r="G763" s="909"/>
      <c r="H763" s="827">
        <v>0.5</v>
      </c>
      <c r="I763" s="842"/>
      <c r="J763" s="824">
        <f t="shared" si="272"/>
        <v>15</v>
      </c>
      <c r="K763" s="853"/>
      <c r="L763" s="828"/>
      <c r="M763" s="827">
        <v>1</v>
      </c>
      <c r="N763" s="827"/>
      <c r="O763" s="824">
        <f t="shared" si="284"/>
        <v>30</v>
      </c>
      <c r="P763" s="856"/>
      <c r="Q763" s="828"/>
      <c r="R763" s="891">
        <v>1</v>
      </c>
      <c r="S763" s="827"/>
      <c r="T763" s="846">
        <f t="shared" si="273"/>
        <v>30</v>
      </c>
      <c r="U763" s="825">
        <f>SUM(F763,K763,P763)</f>
        <v>0</v>
      </c>
      <c r="V763" s="828">
        <f t="shared" si="285"/>
        <v>0</v>
      </c>
      <c r="W763" s="827">
        <f t="shared" si="285"/>
        <v>2.5</v>
      </c>
      <c r="X763" s="827">
        <f t="shared" si="285"/>
        <v>0</v>
      </c>
      <c r="Y763" s="824">
        <f t="shared" si="285"/>
        <v>75</v>
      </c>
      <c r="Z763" s="838">
        <f t="shared" si="282"/>
        <v>20</v>
      </c>
      <c r="AA763" s="1037" t="str">
        <f t="shared" si="279"/>
        <v>Chè vằng</v>
      </c>
      <c r="AB763" s="844" t="str">
        <f t="shared" si="279"/>
        <v>kg</v>
      </c>
      <c r="AC763" s="845">
        <f t="shared" si="279"/>
        <v>30</v>
      </c>
      <c r="AD763" s="858">
        <f t="shared" si="279"/>
        <v>30</v>
      </c>
      <c r="AE763" s="832">
        <f t="shared" si="287"/>
        <v>0</v>
      </c>
      <c r="AF763" s="832">
        <f t="shared" si="287"/>
        <v>0</v>
      </c>
      <c r="AG763" s="832">
        <f t="shared" si="287"/>
        <v>2</v>
      </c>
      <c r="AH763" s="832">
        <f t="shared" si="287"/>
        <v>0</v>
      </c>
      <c r="AI763" s="824">
        <f t="shared" si="280"/>
        <v>60</v>
      </c>
      <c r="AJ763" s="879">
        <f t="shared" si="288"/>
        <v>0</v>
      </c>
      <c r="AK763" s="879">
        <f t="shared" si="288"/>
        <v>0</v>
      </c>
      <c r="AL763" s="1051">
        <v>10</v>
      </c>
      <c r="AM763" s="879">
        <f t="shared" si="289"/>
        <v>0</v>
      </c>
      <c r="AN763" s="849">
        <f t="shared" si="290"/>
        <v>300</v>
      </c>
      <c r="AO763" s="825">
        <f t="shared" si="277"/>
        <v>0</v>
      </c>
      <c r="AP763" s="825">
        <f t="shared" si="277"/>
        <v>0</v>
      </c>
      <c r="AQ763" s="825">
        <f t="shared" si="277"/>
        <v>2.5</v>
      </c>
      <c r="AR763" s="825">
        <f t="shared" si="277"/>
        <v>0</v>
      </c>
      <c r="AS763" s="825">
        <f t="shared" si="277"/>
        <v>75</v>
      </c>
      <c r="AT763" s="850">
        <f t="shared" si="283"/>
        <v>0</v>
      </c>
      <c r="AU763" s="1274" t="s">
        <v>803</v>
      </c>
      <c r="AV763" s="1275"/>
      <c r="AW763" s="1275"/>
      <c r="AX763" s="1275"/>
      <c r="AY763" s="1275"/>
      <c r="AZ763" s="870"/>
    </row>
    <row r="764" spans="1:52" ht="13.5" customHeight="1">
      <c r="A764" s="838">
        <f t="shared" si="281"/>
        <v>21</v>
      </c>
      <c r="B764" s="911" t="s">
        <v>166</v>
      </c>
      <c r="C764" s="844" t="s">
        <v>66</v>
      </c>
      <c r="D764" s="907">
        <v>30</v>
      </c>
      <c r="E764" s="824">
        <v>30</v>
      </c>
      <c r="F764" s="853"/>
      <c r="G764" s="909"/>
      <c r="H764" s="827"/>
      <c r="I764" s="863"/>
      <c r="J764" s="824">
        <f t="shared" si="272"/>
        <v>0</v>
      </c>
      <c r="K764" s="825"/>
      <c r="L764" s="853"/>
      <c r="M764" s="827">
        <v>0.1</v>
      </c>
      <c r="N764" s="827"/>
      <c r="O764" s="824">
        <f t="shared" si="284"/>
        <v>3</v>
      </c>
      <c r="P764" s="857"/>
      <c r="Q764" s="853"/>
      <c r="R764" s="877">
        <v>0.1</v>
      </c>
      <c r="S764" s="827"/>
      <c r="T764" s="846">
        <f t="shared" si="273"/>
        <v>3</v>
      </c>
      <c r="U764" s="825">
        <f>SUM(F764,K764,P764)</f>
        <v>0</v>
      </c>
      <c r="V764" s="825">
        <f t="shared" si="285"/>
        <v>0</v>
      </c>
      <c r="W764" s="827">
        <f t="shared" si="285"/>
        <v>0.2</v>
      </c>
      <c r="X764" s="827">
        <f t="shared" si="285"/>
        <v>0</v>
      </c>
      <c r="Y764" s="824">
        <f t="shared" si="285"/>
        <v>6</v>
      </c>
      <c r="Z764" s="838">
        <f t="shared" si="282"/>
        <v>21</v>
      </c>
      <c r="AA764" s="1037" t="str">
        <f t="shared" si="279"/>
        <v>Hành tăm</v>
      </c>
      <c r="AB764" s="844" t="str">
        <f t="shared" si="279"/>
        <v>kg</v>
      </c>
      <c r="AC764" s="845">
        <f t="shared" si="279"/>
        <v>30</v>
      </c>
      <c r="AD764" s="858">
        <f t="shared" si="279"/>
        <v>30</v>
      </c>
      <c r="AE764" s="832">
        <f t="shared" si="287"/>
        <v>0</v>
      </c>
      <c r="AF764" s="832">
        <f t="shared" si="287"/>
        <v>0</v>
      </c>
      <c r="AG764" s="832">
        <f t="shared" si="287"/>
        <v>3.1</v>
      </c>
      <c r="AH764" s="832">
        <f t="shared" si="287"/>
        <v>0</v>
      </c>
      <c r="AI764" s="824">
        <f t="shared" si="280"/>
        <v>93</v>
      </c>
      <c r="AJ764" s="879">
        <f t="shared" si="288"/>
        <v>0</v>
      </c>
      <c r="AK764" s="879">
        <f t="shared" si="288"/>
        <v>0</v>
      </c>
      <c r="AL764" s="1051">
        <v>3</v>
      </c>
      <c r="AM764" s="879">
        <f t="shared" si="289"/>
        <v>0</v>
      </c>
      <c r="AN764" s="849">
        <f t="shared" si="290"/>
        <v>90</v>
      </c>
      <c r="AO764" s="825">
        <f t="shared" si="277"/>
        <v>0</v>
      </c>
      <c r="AP764" s="825">
        <f t="shared" si="277"/>
        <v>0</v>
      </c>
      <c r="AQ764" s="825">
        <f t="shared" si="277"/>
        <v>0.2</v>
      </c>
      <c r="AR764" s="825">
        <f t="shared" si="277"/>
        <v>0</v>
      </c>
      <c r="AS764" s="825">
        <f t="shared" si="277"/>
        <v>6</v>
      </c>
      <c r="AT764" s="850">
        <f t="shared" si="283"/>
        <v>0</v>
      </c>
      <c r="AU764" s="4" t="s">
        <v>804</v>
      </c>
      <c r="AV764" s="3"/>
      <c r="AW764" s="3"/>
      <c r="AX764" s="3"/>
      <c r="AY764" s="3"/>
      <c r="AZ764" s="870">
        <f>Y813</f>
        <v>8624.5</v>
      </c>
    </row>
    <row r="765" spans="1:52" ht="13.5" customHeight="1">
      <c r="A765" s="838">
        <f t="shared" si="281"/>
        <v>22</v>
      </c>
      <c r="B765" s="911" t="s">
        <v>145</v>
      </c>
      <c r="C765" s="844" t="s">
        <v>389</v>
      </c>
      <c r="D765" s="907">
        <v>16</v>
      </c>
      <c r="E765" s="824">
        <v>16</v>
      </c>
      <c r="F765" s="825"/>
      <c r="G765" s="909"/>
      <c r="H765" s="827">
        <v>1</v>
      </c>
      <c r="I765" s="842"/>
      <c r="J765" s="824">
        <f t="shared" si="272"/>
        <v>16</v>
      </c>
      <c r="K765" s="878"/>
      <c r="L765" s="828"/>
      <c r="M765" s="827">
        <v>1</v>
      </c>
      <c r="N765" s="926"/>
      <c r="O765" s="824">
        <f t="shared" si="284"/>
        <v>16</v>
      </c>
      <c r="P765" s="857"/>
      <c r="Q765" s="828"/>
      <c r="R765" s="877">
        <v>1</v>
      </c>
      <c r="S765" s="827"/>
      <c r="T765" s="846">
        <f t="shared" si="273"/>
        <v>16</v>
      </c>
      <c r="U765" s="825">
        <f t="shared" ref="U765:U803" si="291">SUM(F765,K765,P765)</f>
        <v>0</v>
      </c>
      <c r="V765" s="828">
        <f t="shared" si="285"/>
        <v>0</v>
      </c>
      <c r="W765" s="827">
        <f t="shared" si="285"/>
        <v>3</v>
      </c>
      <c r="X765" s="827">
        <f t="shared" si="285"/>
        <v>0</v>
      </c>
      <c r="Y765" s="824">
        <f t="shared" si="285"/>
        <v>48</v>
      </c>
      <c r="Z765" s="838">
        <f t="shared" si="282"/>
        <v>22</v>
      </c>
      <c r="AA765" s="1037" t="str">
        <f t="shared" si="279"/>
        <v>Dầu rửa</v>
      </c>
      <c r="AB765" s="844" t="str">
        <f t="shared" si="279"/>
        <v>lít</v>
      </c>
      <c r="AC765" s="845">
        <f t="shared" si="279"/>
        <v>16</v>
      </c>
      <c r="AD765" s="858">
        <f t="shared" si="279"/>
        <v>16</v>
      </c>
      <c r="AE765" s="832">
        <f t="shared" si="287"/>
        <v>0</v>
      </c>
      <c r="AF765" s="832">
        <f t="shared" si="287"/>
        <v>0</v>
      </c>
      <c r="AG765" s="832">
        <f t="shared" si="287"/>
        <v>8</v>
      </c>
      <c r="AH765" s="832">
        <f t="shared" si="287"/>
        <v>0</v>
      </c>
      <c r="AI765" s="824">
        <f t="shared" si="280"/>
        <v>128</v>
      </c>
      <c r="AJ765" s="879">
        <f t="shared" si="288"/>
        <v>0</v>
      </c>
      <c r="AK765" s="879">
        <f t="shared" si="288"/>
        <v>0</v>
      </c>
      <c r="AL765" s="1051"/>
      <c r="AM765" s="879">
        <f t="shared" si="289"/>
        <v>0</v>
      </c>
      <c r="AN765" s="849">
        <f t="shared" si="290"/>
        <v>0</v>
      </c>
      <c r="AO765" s="825">
        <f t="shared" si="277"/>
        <v>0</v>
      </c>
      <c r="AP765" s="825">
        <f t="shared" si="277"/>
        <v>0</v>
      </c>
      <c r="AQ765" s="825">
        <f t="shared" si="277"/>
        <v>3</v>
      </c>
      <c r="AR765" s="825">
        <f t="shared" si="277"/>
        <v>0</v>
      </c>
      <c r="AS765" s="825">
        <f t="shared" si="277"/>
        <v>48</v>
      </c>
      <c r="AT765" s="850">
        <f t="shared" si="283"/>
        <v>0</v>
      </c>
      <c r="AU765" s="4" t="s">
        <v>805</v>
      </c>
      <c r="AV765" s="3"/>
      <c r="AW765" s="3"/>
      <c r="AX765" s="3"/>
      <c r="AY765" s="3"/>
      <c r="AZ765" s="870">
        <f>Q816</f>
        <v>0</v>
      </c>
    </row>
    <row r="766" spans="1:52" ht="13.5" customHeight="1">
      <c r="A766" s="838">
        <f t="shared" si="281"/>
        <v>23</v>
      </c>
      <c r="B766" s="911" t="s">
        <v>136</v>
      </c>
      <c r="C766" s="844" t="s">
        <v>66</v>
      </c>
      <c r="D766" s="907">
        <v>120</v>
      </c>
      <c r="E766" s="824">
        <v>120</v>
      </c>
      <c r="F766" s="825"/>
      <c r="G766" s="909"/>
      <c r="H766" s="910"/>
      <c r="I766" s="842"/>
      <c r="J766" s="824">
        <f t="shared" si="272"/>
        <v>0</v>
      </c>
      <c r="K766" s="853"/>
      <c r="L766" s="828"/>
      <c r="M766" s="910"/>
      <c r="N766" s="827"/>
      <c r="O766" s="824">
        <f t="shared" si="284"/>
        <v>0</v>
      </c>
      <c r="P766" s="857" t="s">
        <v>883</v>
      </c>
      <c r="Q766" s="828"/>
      <c r="R766" s="877"/>
      <c r="S766" s="827"/>
      <c r="T766" s="846">
        <f t="shared" si="273"/>
        <v>0</v>
      </c>
      <c r="U766" s="878">
        <f t="shared" si="291"/>
        <v>0</v>
      </c>
      <c r="V766" s="828">
        <f t="shared" si="285"/>
        <v>0</v>
      </c>
      <c r="W766" s="827">
        <f t="shared" si="285"/>
        <v>0</v>
      </c>
      <c r="X766" s="827">
        <f t="shared" si="285"/>
        <v>0</v>
      </c>
      <c r="Y766" s="824">
        <f t="shared" si="285"/>
        <v>0</v>
      </c>
      <c r="Z766" s="838">
        <f t="shared" si="282"/>
        <v>23</v>
      </c>
      <c r="AA766" s="1037" t="str">
        <f t="shared" si="279"/>
        <v>Cá khô</v>
      </c>
      <c r="AB766" s="844" t="str">
        <f t="shared" si="279"/>
        <v>kg</v>
      </c>
      <c r="AC766" s="845">
        <f t="shared" si="279"/>
        <v>120</v>
      </c>
      <c r="AD766" s="858">
        <f t="shared" si="279"/>
        <v>120</v>
      </c>
      <c r="AE766" s="832">
        <f t="shared" si="287"/>
        <v>0</v>
      </c>
      <c r="AF766" s="832">
        <f t="shared" si="287"/>
        <v>0</v>
      </c>
      <c r="AG766" s="832">
        <f t="shared" si="287"/>
        <v>12</v>
      </c>
      <c r="AH766" s="832">
        <f t="shared" si="287"/>
        <v>0</v>
      </c>
      <c r="AI766" s="824">
        <f t="shared" si="280"/>
        <v>1440</v>
      </c>
      <c r="AJ766" s="879">
        <f t="shared" si="288"/>
        <v>0</v>
      </c>
      <c r="AK766" s="879">
        <f t="shared" si="288"/>
        <v>0</v>
      </c>
      <c r="AL766" s="1051"/>
      <c r="AM766" s="879">
        <f t="shared" si="289"/>
        <v>0</v>
      </c>
      <c r="AN766" s="849">
        <f t="shared" si="290"/>
        <v>0</v>
      </c>
      <c r="AO766" s="825">
        <f t="shared" si="277"/>
        <v>0</v>
      </c>
      <c r="AP766" s="825">
        <f t="shared" si="277"/>
        <v>0</v>
      </c>
      <c r="AQ766" s="825">
        <f t="shared" si="277"/>
        <v>0</v>
      </c>
      <c r="AR766" s="825">
        <f t="shared" si="277"/>
        <v>0</v>
      </c>
      <c r="AS766" s="825">
        <f t="shared" si="277"/>
        <v>0</v>
      </c>
      <c r="AT766" s="850">
        <f t="shared" si="283"/>
        <v>0</v>
      </c>
      <c r="AU766" s="893" t="s">
        <v>806</v>
      </c>
      <c r="AV766" s="894"/>
      <c r="AW766" s="894"/>
      <c r="AX766" s="894"/>
      <c r="AY766" s="894"/>
      <c r="AZ766" s="870">
        <f>SUM(AZ764:AZ765)</f>
        <v>8624.5</v>
      </c>
    </row>
    <row r="767" spans="1:52" ht="13.5" customHeight="1">
      <c r="A767" s="838">
        <f t="shared" si="281"/>
        <v>24</v>
      </c>
      <c r="B767" s="911" t="s">
        <v>183</v>
      </c>
      <c r="C767" s="844" t="s">
        <v>66</v>
      </c>
      <c r="D767" s="907">
        <v>30</v>
      </c>
      <c r="E767" s="824">
        <v>30</v>
      </c>
      <c r="F767" s="878"/>
      <c r="G767" s="872"/>
      <c r="H767" s="928"/>
      <c r="I767" s="842"/>
      <c r="J767" s="824">
        <f t="shared" si="272"/>
        <v>0</v>
      </c>
      <c r="K767" s="878"/>
      <c r="L767" s="828"/>
      <c r="M767" s="827">
        <v>0.1</v>
      </c>
      <c r="N767" s="827"/>
      <c r="O767" s="824">
        <f t="shared" si="284"/>
        <v>3</v>
      </c>
      <c r="P767" s="857"/>
      <c r="Q767" s="828"/>
      <c r="R767" s="827">
        <v>0.1</v>
      </c>
      <c r="S767" s="827"/>
      <c r="T767" s="846">
        <f t="shared" si="273"/>
        <v>3</v>
      </c>
      <c r="U767" s="825">
        <f t="shared" si="291"/>
        <v>0</v>
      </c>
      <c r="V767" s="832">
        <f t="shared" si="285"/>
        <v>0</v>
      </c>
      <c r="W767" s="827">
        <f t="shared" si="285"/>
        <v>0.2</v>
      </c>
      <c r="X767" s="827">
        <f t="shared" si="285"/>
        <v>0</v>
      </c>
      <c r="Y767" s="824">
        <f t="shared" si="285"/>
        <v>6</v>
      </c>
      <c r="Z767" s="838">
        <f t="shared" si="282"/>
        <v>24</v>
      </c>
      <c r="AA767" s="1037" t="str">
        <f t="shared" si="279"/>
        <v>Nghệ tươi</v>
      </c>
      <c r="AB767" s="844" t="str">
        <f t="shared" si="279"/>
        <v>kg</v>
      </c>
      <c r="AC767" s="845">
        <f t="shared" si="279"/>
        <v>30</v>
      </c>
      <c r="AD767" s="858">
        <f t="shared" si="279"/>
        <v>30</v>
      </c>
      <c r="AE767" s="832">
        <f t="shared" si="287"/>
        <v>0</v>
      </c>
      <c r="AF767" s="832">
        <f t="shared" si="287"/>
        <v>0</v>
      </c>
      <c r="AG767" s="832">
        <f t="shared" si="287"/>
        <v>0.4000000000000003</v>
      </c>
      <c r="AH767" s="832">
        <f t="shared" si="287"/>
        <v>0</v>
      </c>
      <c r="AI767" s="824">
        <f t="shared" si="280"/>
        <v>12.000000000000009</v>
      </c>
      <c r="AJ767" s="879">
        <f t="shared" si="288"/>
        <v>0</v>
      </c>
      <c r="AK767" s="879">
        <f t="shared" si="288"/>
        <v>0</v>
      </c>
      <c r="AL767" s="1051"/>
      <c r="AM767" s="879">
        <f t="shared" si="289"/>
        <v>0</v>
      </c>
      <c r="AN767" s="849">
        <f t="shared" si="290"/>
        <v>0</v>
      </c>
      <c r="AO767" s="825">
        <f t="shared" si="277"/>
        <v>0</v>
      </c>
      <c r="AP767" s="825">
        <f t="shared" si="277"/>
        <v>0</v>
      </c>
      <c r="AQ767" s="825">
        <f t="shared" si="277"/>
        <v>0.2</v>
      </c>
      <c r="AR767" s="825">
        <f t="shared" si="277"/>
        <v>0</v>
      </c>
      <c r="AS767" s="825">
        <f t="shared" si="277"/>
        <v>6</v>
      </c>
      <c r="AT767" s="850">
        <f t="shared" si="283"/>
        <v>0</v>
      </c>
      <c r="AU767" s="893" t="s">
        <v>807</v>
      </c>
      <c r="AV767" s="894"/>
      <c r="AW767" s="894"/>
      <c r="AX767" s="894"/>
      <c r="AY767" s="894"/>
      <c r="AZ767" s="912"/>
    </row>
    <row r="768" spans="1:52" ht="13.5" customHeight="1">
      <c r="A768" s="838">
        <f t="shared" si="281"/>
        <v>25</v>
      </c>
      <c r="B768" s="911" t="s">
        <v>142</v>
      </c>
      <c r="C768" s="844" t="s">
        <v>66</v>
      </c>
      <c r="D768" s="907">
        <v>35</v>
      </c>
      <c r="E768" s="824">
        <v>35</v>
      </c>
      <c r="F768" s="825"/>
      <c r="G768" s="872"/>
      <c r="H768" s="827"/>
      <c r="I768" s="842"/>
      <c r="J768" s="824">
        <f t="shared" si="272"/>
        <v>0</v>
      </c>
      <c r="K768" s="878"/>
      <c r="L768" s="828"/>
      <c r="M768" s="827">
        <v>0.2</v>
      </c>
      <c r="N768" s="827"/>
      <c r="O768" s="824">
        <f t="shared" si="284"/>
        <v>7</v>
      </c>
      <c r="P768" s="942"/>
      <c r="Q768" s="828"/>
      <c r="R768" s="827">
        <v>0.3</v>
      </c>
      <c r="S768" s="827"/>
      <c r="T768" s="846">
        <f t="shared" si="273"/>
        <v>10.5</v>
      </c>
      <c r="U768" s="825">
        <f t="shared" si="291"/>
        <v>0</v>
      </c>
      <c r="V768" s="828">
        <f t="shared" si="285"/>
        <v>0</v>
      </c>
      <c r="W768" s="827">
        <f t="shared" si="285"/>
        <v>0.5</v>
      </c>
      <c r="X768" s="827">
        <f t="shared" si="285"/>
        <v>0</v>
      </c>
      <c r="Y768" s="824">
        <f t="shared" si="285"/>
        <v>17.5</v>
      </c>
      <c r="Z768" s="838">
        <f t="shared" si="282"/>
        <v>25</v>
      </c>
      <c r="AA768" s="1037" t="str">
        <f t="shared" si="279"/>
        <v>Gừng tươi</v>
      </c>
      <c r="AB768" s="844" t="str">
        <f t="shared" si="279"/>
        <v>kg</v>
      </c>
      <c r="AC768" s="845">
        <f t="shared" si="279"/>
        <v>35</v>
      </c>
      <c r="AD768" s="858">
        <f t="shared" si="279"/>
        <v>35</v>
      </c>
      <c r="AE768" s="832">
        <f t="shared" si="287"/>
        <v>0</v>
      </c>
      <c r="AF768" s="832">
        <f t="shared" si="287"/>
        <v>0</v>
      </c>
      <c r="AG768" s="832">
        <f t="shared" si="287"/>
        <v>3.3</v>
      </c>
      <c r="AH768" s="832">
        <f t="shared" si="287"/>
        <v>0</v>
      </c>
      <c r="AI768" s="824">
        <f t="shared" si="280"/>
        <v>115.5</v>
      </c>
      <c r="AJ768" s="879">
        <f t="shared" si="288"/>
        <v>0</v>
      </c>
      <c r="AK768" s="879">
        <f t="shared" si="288"/>
        <v>0</v>
      </c>
      <c r="AL768" s="1051"/>
      <c r="AM768" s="879">
        <f t="shared" si="289"/>
        <v>0</v>
      </c>
      <c r="AN768" s="849">
        <f t="shared" si="290"/>
        <v>0</v>
      </c>
      <c r="AO768" s="825">
        <f t="shared" si="277"/>
        <v>0</v>
      </c>
      <c r="AP768" s="825">
        <f t="shared" si="277"/>
        <v>0</v>
      </c>
      <c r="AQ768" s="825">
        <f t="shared" si="277"/>
        <v>0.5</v>
      </c>
      <c r="AR768" s="825">
        <f t="shared" si="277"/>
        <v>0</v>
      </c>
      <c r="AS768" s="825">
        <f t="shared" si="277"/>
        <v>17.5</v>
      </c>
      <c r="AT768" s="850">
        <f t="shared" si="283"/>
        <v>0</v>
      </c>
      <c r="AU768" s="4" t="s">
        <v>808</v>
      </c>
      <c r="AV768" s="3"/>
      <c r="AW768" s="3"/>
      <c r="AX768" s="3"/>
      <c r="AY768" s="3"/>
      <c r="AZ768" s="870">
        <f>Y814</f>
        <v>2266.2999999999975</v>
      </c>
    </row>
    <row r="769" spans="1:52" ht="13.5" customHeight="1">
      <c r="A769" s="838">
        <f t="shared" si="281"/>
        <v>26</v>
      </c>
      <c r="B769" s="911" t="s">
        <v>51</v>
      </c>
      <c r="C769" s="844" t="s">
        <v>66</v>
      </c>
      <c r="D769" s="907">
        <v>100</v>
      </c>
      <c r="E769" s="824">
        <v>100</v>
      </c>
      <c r="F769" s="825"/>
      <c r="G769" s="872"/>
      <c r="H769" s="827"/>
      <c r="I769" s="842"/>
      <c r="J769" s="824">
        <f t="shared" si="272"/>
        <v>0</v>
      </c>
      <c r="K769" s="853"/>
      <c r="L769" s="828"/>
      <c r="M769" s="910">
        <v>0.5</v>
      </c>
      <c r="N769" s="827"/>
      <c r="O769" s="824">
        <f t="shared" si="284"/>
        <v>50</v>
      </c>
      <c r="P769" s="857"/>
      <c r="Q769" s="853"/>
      <c r="R769" s="877">
        <v>0.5</v>
      </c>
      <c r="S769" s="827"/>
      <c r="T769" s="846">
        <f t="shared" si="273"/>
        <v>50</v>
      </c>
      <c r="U769" s="825">
        <f t="shared" si="291"/>
        <v>0</v>
      </c>
      <c r="V769" s="828">
        <f t="shared" si="285"/>
        <v>0</v>
      </c>
      <c r="W769" s="827">
        <f t="shared" si="285"/>
        <v>1</v>
      </c>
      <c r="X769" s="827">
        <f t="shared" si="285"/>
        <v>0</v>
      </c>
      <c r="Y769" s="824">
        <f t="shared" si="285"/>
        <v>100</v>
      </c>
      <c r="Z769" s="838">
        <f t="shared" si="282"/>
        <v>26</v>
      </c>
      <c r="AA769" s="1037" t="str">
        <f t="shared" si="279"/>
        <v>Tép khô</v>
      </c>
      <c r="AB769" s="844" t="str">
        <f t="shared" si="279"/>
        <v>kg</v>
      </c>
      <c r="AC769" s="845">
        <f t="shared" si="279"/>
        <v>100</v>
      </c>
      <c r="AD769" s="858">
        <f t="shared" si="279"/>
        <v>100</v>
      </c>
      <c r="AE769" s="832">
        <f t="shared" si="287"/>
        <v>0</v>
      </c>
      <c r="AF769" s="832">
        <f t="shared" si="287"/>
        <v>0</v>
      </c>
      <c r="AG769" s="832">
        <f t="shared" si="287"/>
        <v>7</v>
      </c>
      <c r="AH769" s="832">
        <f t="shared" si="287"/>
        <v>0</v>
      </c>
      <c r="AI769" s="824">
        <f t="shared" si="280"/>
        <v>700</v>
      </c>
      <c r="AJ769" s="879">
        <f t="shared" si="288"/>
        <v>0</v>
      </c>
      <c r="AK769" s="879">
        <f t="shared" si="288"/>
        <v>0</v>
      </c>
      <c r="AL769" s="1051"/>
      <c r="AM769" s="879">
        <f t="shared" si="289"/>
        <v>0</v>
      </c>
      <c r="AN769" s="849">
        <f t="shared" si="290"/>
        <v>0</v>
      </c>
      <c r="AO769" s="825">
        <f t="shared" si="277"/>
        <v>0</v>
      </c>
      <c r="AP769" s="825">
        <f t="shared" si="277"/>
        <v>0</v>
      </c>
      <c r="AQ769" s="825">
        <f t="shared" si="277"/>
        <v>1</v>
      </c>
      <c r="AR769" s="825">
        <f t="shared" si="277"/>
        <v>0</v>
      </c>
      <c r="AS769" s="825">
        <f t="shared" si="277"/>
        <v>100</v>
      </c>
      <c r="AT769" s="850">
        <f t="shared" si="283"/>
        <v>0</v>
      </c>
      <c r="AU769" s="4" t="s">
        <v>809</v>
      </c>
      <c r="AV769" s="3"/>
      <c r="AW769" s="3"/>
      <c r="AX769" s="3"/>
      <c r="AY769" s="3"/>
      <c r="AZ769" s="913">
        <f>Y815</f>
        <v>0</v>
      </c>
    </row>
    <row r="770" spans="1:52" ht="13.5" customHeight="1">
      <c r="A770" s="838">
        <f t="shared" si="281"/>
        <v>27</v>
      </c>
      <c r="B770" s="920" t="s">
        <v>854</v>
      </c>
      <c r="C770" s="817" t="s">
        <v>66</v>
      </c>
      <c r="D770" s="839">
        <v>50</v>
      </c>
      <c r="E770" s="852">
        <v>50</v>
      </c>
      <c r="F770" s="825"/>
      <c r="G770" s="914"/>
      <c r="H770" s="827">
        <v>0.2</v>
      </c>
      <c r="I770" s="842"/>
      <c r="J770" s="824">
        <f t="shared" si="272"/>
        <v>10</v>
      </c>
      <c r="K770" s="853"/>
      <c r="L770" s="915"/>
      <c r="M770" s="827">
        <v>0.4</v>
      </c>
      <c r="N770" s="827"/>
      <c r="O770" s="824">
        <f t="shared" si="284"/>
        <v>20</v>
      </c>
      <c r="P770" s="865"/>
      <c r="Q770" s="853"/>
      <c r="R770" s="916">
        <v>0.4</v>
      </c>
      <c r="S770" s="826"/>
      <c r="T770" s="846">
        <f t="shared" si="273"/>
        <v>20</v>
      </c>
      <c r="U770" s="825">
        <f t="shared" si="291"/>
        <v>0</v>
      </c>
      <c r="V770" s="825">
        <f t="shared" si="285"/>
        <v>0</v>
      </c>
      <c r="W770" s="827">
        <f t="shared" si="285"/>
        <v>1</v>
      </c>
      <c r="X770" s="827">
        <f t="shared" si="285"/>
        <v>0</v>
      </c>
      <c r="Y770" s="824">
        <f t="shared" si="285"/>
        <v>50</v>
      </c>
      <c r="Z770" s="838">
        <f t="shared" si="282"/>
        <v>27</v>
      </c>
      <c r="AA770" s="1037" t="str">
        <f t="shared" si="279"/>
        <v xml:space="preserve">ớt quả </v>
      </c>
      <c r="AB770" s="844" t="str">
        <f t="shared" si="279"/>
        <v>kg</v>
      </c>
      <c r="AC770" s="845">
        <f t="shared" si="279"/>
        <v>50</v>
      </c>
      <c r="AD770" s="858">
        <f t="shared" si="279"/>
        <v>50</v>
      </c>
      <c r="AE770" s="832">
        <f t="shared" si="287"/>
        <v>0</v>
      </c>
      <c r="AF770" s="832">
        <f t="shared" si="287"/>
        <v>0</v>
      </c>
      <c r="AG770" s="832">
        <f t="shared" si="287"/>
        <v>2</v>
      </c>
      <c r="AH770" s="832">
        <f t="shared" si="287"/>
        <v>0</v>
      </c>
      <c r="AI770" s="824">
        <f t="shared" si="280"/>
        <v>100</v>
      </c>
      <c r="AJ770" s="879">
        <f t="shared" si="288"/>
        <v>0</v>
      </c>
      <c r="AK770" s="879">
        <f t="shared" si="288"/>
        <v>0</v>
      </c>
      <c r="AL770" s="1051"/>
      <c r="AM770" s="879">
        <f t="shared" si="289"/>
        <v>0</v>
      </c>
      <c r="AN770" s="849">
        <f t="shared" si="290"/>
        <v>0</v>
      </c>
      <c r="AO770" s="825">
        <f t="shared" si="277"/>
        <v>0</v>
      </c>
      <c r="AP770" s="825">
        <f t="shared" si="277"/>
        <v>0</v>
      </c>
      <c r="AQ770" s="825">
        <f t="shared" si="277"/>
        <v>1</v>
      </c>
      <c r="AR770" s="825">
        <f t="shared" si="277"/>
        <v>0</v>
      </c>
      <c r="AS770" s="825">
        <f t="shared" si="277"/>
        <v>50</v>
      </c>
      <c r="AT770" s="850">
        <f t="shared" si="283"/>
        <v>0</v>
      </c>
      <c r="AU770" s="893"/>
      <c r="AV770" s="894"/>
      <c r="AW770" s="894"/>
      <c r="AX770" s="894"/>
      <c r="AY770" s="894"/>
      <c r="AZ770" s="917"/>
    </row>
    <row r="771" spans="1:52" ht="13.5" customHeight="1">
      <c r="A771" s="838">
        <f t="shared" si="281"/>
        <v>28</v>
      </c>
      <c r="B771" s="1052" t="s">
        <v>168</v>
      </c>
      <c r="C771" s="817" t="s">
        <v>66</v>
      </c>
      <c r="D771" s="839">
        <v>120</v>
      </c>
      <c r="E771" s="852">
        <v>91</v>
      </c>
      <c r="F771" s="825"/>
      <c r="G771" s="854"/>
      <c r="H771" s="827"/>
      <c r="I771" s="842"/>
      <c r="J771" s="824">
        <f t="shared" si="272"/>
        <v>0</v>
      </c>
      <c r="K771" s="825"/>
      <c r="L771" s="853"/>
      <c r="M771" s="827"/>
      <c r="N771" s="826"/>
      <c r="O771" s="824">
        <f t="shared" si="284"/>
        <v>0</v>
      </c>
      <c r="P771" s="865"/>
      <c r="Q771" s="853">
        <v>8</v>
      </c>
      <c r="R771" s="877"/>
      <c r="S771" s="826"/>
      <c r="T771" s="846">
        <f t="shared" si="273"/>
        <v>728</v>
      </c>
      <c r="U771" s="825">
        <f t="shared" si="291"/>
        <v>0</v>
      </c>
      <c r="V771" s="825">
        <f t="shared" si="285"/>
        <v>8</v>
      </c>
      <c r="W771" s="827">
        <f t="shared" si="285"/>
        <v>0</v>
      </c>
      <c r="X771" s="826">
        <f t="shared" si="285"/>
        <v>0</v>
      </c>
      <c r="Y771" s="824">
        <f t="shared" si="285"/>
        <v>728</v>
      </c>
      <c r="Z771" s="838">
        <f t="shared" si="282"/>
        <v>28</v>
      </c>
      <c r="AA771" s="895" t="str">
        <f t="shared" si="279"/>
        <v>Thịt gà mía</v>
      </c>
      <c r="AB771" s="844" t="str">
        <f t="shared" si="279"/>
        <v>kg</v>
      </c>
      <c r="AC771" s="845">
        <f t="shared" si="279"/>
        <v>120</v>
      </c>
      <c r="AD771" s="858">
        <f t="shared" si="279"/>
        <v>91</v>
      </c>
      <c r="AE771" s="832">
        <f t="shared" si="287"/>
        <v>0</v>
      </c>
      <c r="AF771" s="832">
        <f t="shared" si="287"/>
        <v>0</v>
      </c>
      <c r="AG771" s="832">
        <f t="shared" si="287"/>
        <v>0</v>
      </c>
      <c r="AH771" s="832">
        <f t="shared" si="287"/>
        <v>0</v>
      </c>
      <c r="AI771" s="824">
        <f t="shared" si="280"/>
        <v>0</v>
      </c>
      <c r="AJ771" s="879">
        <f t="shared" si="288"/>
        <v>0</v>
      </c>
      <c r="AK771" s="879">
        <f t="shared" si="288"/>
        <v>8</v>
      </c>
      <c r="AL771" s="879">
        <f t="shared" si="288"/>
        <v>0</v>
      </c>
      <c r="AM771" s="879">
        <f t="shared" si="289"/>
        <v>0</v>
      </c>
      <c r="AN771" s="849">
        <f t="shared" si="290"/>
        <v>728</v>
      </c>
      <c r="AO771" s="825">
        <f t="shared" si="277"/>
        <v>0</v>
      </c>
      <c r="AP771" s="825">
        <f t="shared" si="277"/>
        <v>8</v>
      </c>
      <c r="AQ771" s="825">
        <f t="shared" si="277"/>
        <v>0</v>
      </c>
      <c r="AR771" s="825">
        <f t="shared" si="277"/>
        <v>0</v>
      </c>
      <c r="AS771" s="825">
        <f t="shared" si="277"/>
        <v>728</v>
      </c>
      <c r="AT771" s="850">
        <f t="shared" si="283"/>
        <v>232</v>
      </c>
      <c r="AU771" s="893"/>
      <c r="AV771" s="894"/>
      <c r="AW771" s="894"/>
      <c r="AX771" s="894"/>
      <c r="AY771" s="894"/>
      <c r="AZ771" s="918"/>
    </row>
    <row r="772" spans="1:52" ht="13.5" customHeight="1">
      <c r="A772" s="838">
        <f t="shared" si="281"/>
        <v>29</v>
      </c>
      <c r="B772" s="1052" t="s">
        <v>132</v>
      </c>
      <c r="C772" s="817" t="s">
        <v>66</v>
      </c>
      <c r="D772" s="839">
        <v>80</v>
      </c>
      <c r="E772" s="852">
        <v>75</v>
      </c>
      <c r="F772" s="825"/>
      <c r="G772" s="854"/>
      <c r="H772" s="827"/>
      <c r="I772" s="842"/>
      <c r="J772" s="824">
        <f t="shared" si="272"/>
        <v>0</v>
      </c>
      <c r="K772" s="825"/>
      <c r="L772" s="853">
        <v>8.5</v>
      </c>
      <c r="M772" s="827"/>
      <c r="N772" s="919"/>
      <c r="O772" s="824">
        <f t="shared" si="284"/>
        <v>637.5</v>
      </c>
      <c r="P772" s="857"/>
      <c r="Q772" s="853"/>
      <c r="R772" s="877"/>
      <c r="S772" s="826"/>
      <c r="T772" s="846">
        <f t="shared" si="273"/>
        <v>0</v>
      </c>
      <c r="U772" s="825">
        <f t="shared" si="291"/>
        <v>0</v>
      </c>
      <c r="V772" s="825">
        <f t="shared" si="285"/>
        <v>8.5</v>
      </c>
      <c r="W772" s="827">
        <f t="shared" si="285"/>
        <v>0</v>
      </c>
      <c r="X772" s="826">
        <f t="shared" si="285"/>
        <v>0</v>
      </c>
      <c r="Y772" s="824">
        <f t="shared" si="285"/>
        <v>637.5</v>
      </c>
      <c r="Z772" s="838">
        <f t="shared" si="282"/>
        <v>29</v>
      </c>
      <c r="AA772" s="895" t="str">
        <f t="shared" si="279"/>
        <v>Thịt vịt</v>
      </c>
      <c r="AB772" s="844" t="str">
        <f t="shared" si="279"/>
        <v>kg</v>
      </c>
      <c r="AC772" s="845">
        <f t="shared" si="279"/>
        <v>80</v>
      </c>
      <c r="AD772" s="858">
        <f t="shared" si="279"/>
        <v>75</v>
      </c>
      <c r="AE772" s="832">
        <f t="shared" si="287"/>
        <v>0</v>
      </c>
      <c r="AF772" s="832">
        <f t="shared" si="287"/>
        <v>0</v>
      </c>
      <c r="AG772" s="832">
        <f t="shared" si="287"/>
        <v>0</v>
      </c>
      <c r="AH772" s="832">
        <f t="shared" si="287"/>
        <v>0</v>
      </c>
      <c r="AI772" s="824">
        <f t="shared" si="280"/>
        <v>0</v>
      </c>
      <c r="AJ772" s="879">
        <f t="shared" si="288"/>
        <v>0</v>
      </c>
      <c r="AK772" s="879">
        <f t="shared" si="288"/>
        <v>8.5</v>
      </c>
      <c r="AL772" s="879">
        <f t="shared" si="288"/>
        <v>0</v>
      </c>
      <c r="AM772" s="879">
        <f t="shared" si="289"/>
        <v>0</v>
      </c>
      <c r="AN772" s="849">
        <f t="shared" si="290"/>
        <v>637.5</v>
      </c>
      <c r="AO772" s="825">
        <f t="shared" si="277"/>
        <v>0</v>
      </c>
      <c r="AP772" s="825">
        <f t="shared" si="277"/>
        <v>8.5</v>
      </c>
      <c r="AQ772" s="825">
        <f t="shared" si="277"/>
        <v>0</v>
      </c>
      <c r="AR772" s="825">
        <f t="shared" si="277"/>
        <v>0</v>
      </c>
      <c r="AS772" s="825">
        <f t="shared" si="277"/>
        <v>637.5</v>
      </c>
      <c r="AT772" s="850">
        <f t="shared" si="283"/>
        <v>42.5</v>
      </c>
      <c r="AU772" s="893"/>
      <c r="AV772" s="894"/>
      <c r="AW772" s="894"/>
      <c r="AX772" s="894"/>
      <c r="AY772" s="894"/>
      <c r="AZ772" s="918"/>
    </row>
    <row r="773" spans="1:52" ht="13.5" customHeight="1">
      <c r="A773" s="838">
        <f t="shared" si="281"/>
        <v>30</v>
      </c>
      <c r="B773" s="1052" t="s">
        <v>488</v>
      </c>
      <c r="C773" s="817" t="s">
        <v>66</v>
      </c>
      <c r="D773" s="839">
        <v>120</v>
      </c>
      <c r="E773" s="852">
        <v>113</v>
      </c>
      <c r="F773" s="825"/>
      <c r="G773" s="909">
        <v>5</v>
      </c>
      <c r="H773" s="827"/>
      <c r="I773" s="1044"/>
      <c r="J773" s="824">
        <f t="shared" si="272"/>
        <v>565</v>
      </c>
      <c r="K773" s="853"/>
      <c r="L773" s="853"/>
      <c r="M773" s="910"/>
      <c r="N773" s="827"/>
      <c r="O773" s="824">
        <f t="shared" si="284"/>
        <v>0</v>
      </c>
      <c r="P773" s="857"/>
      <c r="Q773" s="853"/>
      <c r="R773" s="877"/>
      <c r="S773" s="827" t="s">
        <v>888</v>
      </c>
      <c r="T773" s="846">
        <f t="shared" si="273"/>
        <v>0</v>
      </c>
      <c r="U773" s="825">
        <f t="shared" si="291"/>
        <v>0</v>
      </c>
      <c r="V773" s="825">
        <f t="shared" si="285"/>
        <v>5</v>
      </c>
      <c r="W773" s="827">
        <f t="shared" si="285"/>
        <v>0</v>
      </c>
      <c r="X773" s="827">
        <f t="shared" si="285"/>
        <v>0</v>
      </c>
      <c r="Y773" s="824">
        <f t="shared" si="285"/>
        <v>565</v>
      </c>
      <c r="Z773" s="838">
        <f t="shared" si="282"/>
        <v>30</v>
      </c>
      <c r="AA773" s="895" t="str">
        <f t="shared" si="279"/>
        <v>Thịt xô</v>
      </c>
      <c r="AB773" s="844" t="str">
        <f t="shared" si="279"/>
        <v>kg</v>
      </c>
      <c r="AC773" s="845">
        <f t="shared" si="279"/>
        <v>120</v>
      </c>
      <c r="AD773" s="858">
        <f t="shared" si="279"/>
        <v>113</v>
      </c>
      <c r="AE773" s="832">
        <f t="shared" si="287"/>
        <v>0</v>
      </c>
      <c r="AF773" s="832">
        <f t="shared" si="287"/>
        <v>0</v>
      </c>
      <c r="AG773" s="832">
        <f t="shared" si="287"/>
        <v>0</v>
      </c>
      <c r="AH773" s="832">
        <f t="shared" si="287"/>
        <v>0</v>
      </c>
      <c r="AI773" s="824">
        <f t="shared" si="280"/>
        <v>0</v>
      </c>
      <c r="AJ773" s="879">
        <f t="shared" si="288"/>
        <v>0</v>
      </c>
      <c r="AK773" s="879">
        <f t="shared" si="288"/>
        <v>5</v>
      </c>
      <c r="AL773" s="879">
        <f t="shared" si="288"/>
        <v>0</v>
      </c>
      <c r="AM773" s="879">
        <f t="shared" si="289"/>
        <v>0</v>
      </c>
      <c r="AN773" s="849">
        <f t="shared" si="290"/>
        <v>565</v>
      </c>
      <c r="AO773" s="825">
        <f t="shared" si="277"/>
        <v>0</v>
      </c>
      <c r="AP773" s="825">
        <f t="shared" si="277"/>
        <v>5</v>
      </c>
      <c r="AQ773" s="825">
        <f t="shared" si="277"/>
        <v>0</v>
      </c>
      <c r="AR773" s="825">
        <f t="shared" si="277"/>
        <v>0</v>
      </c>
      <c r="AS773" s="825">
        <f t="shared" si="277"/>
        <v>565</v>
      </c>
      <c r="AT773" s="850">
        <f t="shared" si="283"/>
        <v>35</v>
      </c>
      <c r="AU773" s="893"/>
      <c r="AV773" s="894"/>
      <c r="AW773" s="894"/>
      <c r="AX773" s="894"/>
      <c r="AY773" s="894"/>
      <c r="AZ773" s="918"/>
    </row>
    <row r="774" spans="1:52" ht="13.5" customHeight="1">
      <c r="A774" s="838">
        <f t="shared" si="281"/>
        <v>31</v>
      </c>
      <c r="B774" s="1053" t="s">
        <v>16</v>
      </c>
      <c r="C774" s="817" t="s">
        <v>786</v>
      </c>
      <c r="D774" s="839">
        <v>145</v>
      </c>
      <c r="E774" s="921">
        <v>145</v>
      </c>
      <c r="F774" s="825"/>
      <c r="G774" s="854"/>
      <c r="H774" s="827" t="s">
        <v>883</v>
      </c>
      <c r="I774" s="842" t="s">
        <v>883</v>
      </c>
      <c r="J774" s="824">
        <f t="shared" si="272"/>
        <v>0</v>
      </c>
      <c r="K774" s="853"/>
      <c r="L774" s="853">
        <v>4</v>
      </c>
      <c r="M774" s="827"/>
      <c r="N774" s="827"/>
      <c r="O774" s="824">
        <f t="shared" si="284"/>
        <v>580</v>
      </c>
      <c r="P774" s="865"/>
      <c r="Q774" s="853"/>
      <c r="R774" s="877"/>
      <c r="S774" s="827"/>
      <c r="T774" s="846">
        <f t="shared" si="273"/>
        <v>0</v>
      </c>
      <c r="U774" s="825">
        <f t="shared" si="291"/>
        <v>0</v>
      </c>
      <c r="V774" s="825">
        <f t="shared" si="285"/>
        <v>4</v>
      </c>
      <c r="W774" s="827">
        <f t="shared" si="285"/>
        <v>0</v>
      </c>
      <c r="X774" s="827">
        <f t="shared" si="285"/>
        <v>0</v>
      </c>
      <c r="Y774" s="824">
        <f t="shared" si="285"/>
        <v>580</v>
      </c>
      <c r="Z774" s="838">
        <f t="shared" si="282"/>
        <v>31</v>
      </c>
      <c r="AA774" s="895" t="str">
        <f t="shared" si="279"/>
        <v>Thịt nạc</v>
      </c>
      <c r="AB774" s="844" t="str">
        <f t="shared" si="279"/>
        <v>quả</v>
      </c>
      <c r="AC774" s="845">
        <f t="shared" si="279"/>
        <v>145</v>
      </c>
      <c r="AD774" s="858">
        <f t="shared" si="279"/>
        <v>145</v>
      </c>
      <c r="AE774" s="832">
        <f t="shared" si="287"/>
        <v>0</v>
      </c>
      <c r="AF774" s="832">
        <f t="shared" si="287"/>
        <v>0</v>
      </c>
      <c r="AG774" s="832">
        <f t="shared" si="287"/>
        <v>0</v>
      </c>
      <c r="AH774" s="832">
        <f t="shared" si="287"/>
        <v>0</v>
      </c>
      <c r="AI774" s="824">
        <f t="shared" si="280"/>
        <v>0</v>
      </c>
      <c r="AJ774" s="879">
        <f t="shared" si="288"/>
        <v>0</v>
      </c>
      <c r="AK774" s="879">
        <f t="shared" si="288"/>
        <v>4</v>
      </c>
      <c r="AL774" s="879">
        <f t="shared" si="288"/>
        <v>0</v>
      </c>
      <c r="AM774" s="879">
        <f t="shared" si="289"/>
        <v>0</v>
      </c>
      <c r="AN774" s="849">
        <f t="shared" si="290"/>
        <v>580</v>
      </c>
      <c r="AO774" s="825">
        <f t="shared" si="277"/>
        <v>0</v>
      </c>
      <c r="AP774" s="825">
        <f t="shared" si="277"/>
        <v>4</v>
      </c>
      <c r="AQ774" s="825">
        <f t="shared" si="277"/>
        <v>0</v>
      </c>
      <c r="AR774" s="825">
        <f t="shared" si="277"/>
        <v>0</v>
      </c>
      <c r="AS774" s="825">
        <f t="shared" si="277"/>
        <v>580</v>
      </c>
      <c r="AT774" s="850">
        <f t="shared" si="283"/>
        <v>0</v>
      </c>
      <c r="AU774" s="922"/>
      <c r="AV774" s="861"/>
      <c r="AW774" s="861"/>
      <c r="AX774" s="861"/>
      <c r="AY774" s="861"/>
      <c r="AZ774" s="851"/>
    </row>
    <row r="775" spans="1:52" ht="13.5" customHeight="1">
      <c r="A775" s="838">
        <f t="shared" si="281"/>
        <v>32</v>
      </c>
      <c r="B775" s="1052" t="s">
        <v>175</v>
      </c>
      <c r="C775" s="817" t="s">
        <v>66</v>
      </c>
      <c r="D775" s="839">
        <v>100</v>
      </c>
      <c r="E775" s="852">
        <v>100</v>
      </c>
      <c r="F775" s="825"/>
      <c r="G775" s="854"/>
      <c r="H775" s="923"/>
      <c r="I775" s="863"/>
      <c r="J775" s="824">
        <f t="shared" si="272"/>
        <v>0</v>
      </c>
      <c r="K775" s="825"/>
      <c r="L775" s="853"/>
      <c r="M775" s="827"/>
      <c r="N775" s="827"/>
      <c r="O775" s="824">
        <f t="shared" si="284"/>
        <v>0</v>
      </c>
      <c r="P775" s="865"/>
      <c r="Q775" s="853">
        <v>4</v>
      </c>
      <c r="R775" s="877"/>
      <c r="S775" s="827"/>
      <c r="T775" s="846">
        <f t="shared" si="273"/>
        <v>400</v>
      </c>
      <c r="U775" s="825">
        <f t="shared" si="291"/>
        <v>0</v>
      </c>
      <c r="V775" s="825">
        <f t="shared" si="285"/>
        <v>4</v>
      </c>
      <c r="W775" s="827">
        <f t="shared" si="285"/>
        <v>0</v>
      </c>
      <c r="X775" s="827">
        <f t="shared" si="285"/>
        <v>0</v>
      </c>
      <c r="Y775" s="824">
        <f t="shared" si="285"/>
        <v>400</v>
      </c>
      <c r="Z775" s="838">
        <f t="shared" si="282"/>
        <v>32</v>
      </c>
      <c r="AA775" s="895" t="str">
        <f t="shared" si="279"/>
        <v>Chả cá</v>
      </c>
      <c r="AB775" s="844" t="str">
        <f t="shared" si="279"/>
        <v>kg</v>
      </c>
      <c r="AC775" s="845">
        <f t="shared" si="279"/>
        <v>100</v>
      </c>
      <c r="AD775" s="858">
        <f t="shared" si="279"/>
        <v>100</v>
      </c>
      <c r="AE775" s="832">
        <f t="shared" si="287"/>
        <v>0</v>
      </c>
      <c r="AF775" s="832">
        <f t="shared" si="287"/>
        <v>0</v>
      </c>
      <c r="AG775" s="832">
        <f t="shared" si="287"/>
        <v>0</v>
      </c>
      <c r="AH775" s="832">
        <f t="shared" si="287"/>
        <v>0</v>
      </c>
      <c r="AI775" s="824">
        <f t="shared" si="280"/>
        <v>0</v>
      </c>
      <c r="AJ775" s="879">
        <f t="shared" si="288"/>
        <v>0</v>
      </c>
      <c r="AK775" s="879">
        <f t="shared" si="288"/>
        <v>4</v>
      </c>
      <c r="AL775" s="879">
        <f t="shared" si="288"/>
        <v>0</v>
      </c>
      <c r="AM775" s="879">
        <f t="shared" si="289"/>
        <v>0</v>
      </c>
      <c r="AN775" s="849">
        <f t="shared" si="290"/>
        <v>400</v>
      </c>
      <c r="AO775" s="825">
        <f t="shared" si="277"/>
        <v>0</v>
      </c>
      <c r="AP775" s="825">
        <f t="shared" si="277"/>
        <v>4</v>
      </c>
      <c r="AQ775" s="825">
        <f t="shared" si="277"/>
        <v>0</v>
      </c>
      <c r="AR775" s="825">
        <f t="shared" si="277"/>
        <v>0</v>
      </c>
      <c r="AS775" s="825">
        <f t="shared" si="277"/>
        <v>400</v>
      </c>
      <c r="AT775" s="850">
        <f t="shared" si="283"/>
        <v>0</v>
      </c>
      <c r="AU775" s="922"/>
      <c r="AV775" s="861"/>
      <c r="AW775" s="861"/>
      <c r="AX775" s="861"/>
      <c r="AY775" s="861"/>
      <c r="AZ775" s="851"/>
    </row>
    <row r="776" spans="1:52" ht="13.5" customHeight="1">
      <c r="A776" s="838">
        <f t="shared" si="281"/>
        <v>33</v>
      </c>
      <c r="B776" s="1052" t="s">
        <v>233</v>
      </c>
      <c r="C776" s="817" t="s">
        <v>66</v>
      </c>
      <c r="D776" s="839">
        <v>105</v>
      </c>
      <c r="E776" s="852">
        <v>105</v>
      </c>
      <c r="F776" s="825"/>
      <c r="G776" s="909" t="s">
        <v>900</v>
      </c>
      <c r="H776" s="827"/>
      <c r="I776" s="842"/>
      <c r="J776" s="824">
        <f t="shared" si="272"/>
        <v>0</v>
      </c>
      <c r="K776" s="825"/>
      <c r="L776" s="853">
        <v>3</v>
      </c>
      <c r="M776" s="827"/>
      <c r="N776" s="827"/>
      <c r="O776" s="824">
        <f t="shared" si="284"/>
        <v>315</v>
      </c>
      <c r="P776" s="865"/>
      <c r="Q776" s="853"/>
      <c r="R776" s="877"/>
      <c r="S776" s="827"/>
      <c r="T776" s="846">
        <f t="shared" si="273"/>
        <v>0</v>
      </c>
      <c r="U776" s="825">
        <f t="shared" si="291"/>
        <v>0</v>
      </c>
      <c r="V776" s="825">
        <f t="shared" si="285"/>
        <v>3</v>
      </c>
      <c r="W776" s="827">
        <f t="shared" si="285"/>
        <v>0</v>
      </c>
      <c r="X776" s="827">
        <f t="shared" si="285"/>
        <v>0</v>
      </c>
      <c r="Y776" s="824">
        <f t="shared" si="285"/>
        <v>315</v>
      </c>
      <c r="Z776" s="838">
        <f t="shared" si="282"/>
        <v>33</v>
      </c>
      <c r="AA776" s="895" t="str">
        <f t="shared" si="279"/>
        <v>Thịt ếch</v>
      </c>
      <c r="AB776" s="844" t="str">
        <f t="shared" si="279"/>
        <v>kg</v>
      </c>
      <c r="AC776" s="845">
        <f t="shared" si="279"/>
        <v>105</v>
      </c>
      <c r="AD776" s="858">
        <f t="shared" si="279"/>
        <v>105</v>
      </c>
      <c r="AE776" s="832">
        <f t="shared" si="287"/>
        <v>0</v>
      </c>
      <c r="AF776" s="832">
        <f t="shared" si="287"/>
        <v>0</v>
      </c>
      <c r="AG776" s="832">
        <f t="shared" si="287"/>
        <v>0</v>
      </c>
      <c r="AH776" s="832">
        <f t="shared" si="287"/>
        <v>0</v>
      </c>
      <c r="AI776" s="824">
        <f t="shared" si="280"/>
        <v>0</v>
      </c>
      <c r="AJ776" s="879">
        <f t="shared" si="288"/>
        <v>0</v>
      </c>
      <c r="AK776" s="879">
        <f t="shared" si="288"/>
        <v>3</v>
      </c>
      <c r="AL776" s="879">
        <f t="shared" si="288"/>
        <v>0</v>
      </c>
      <c r="AM776" s="879">
        <f t="shared" si="289"/>
        <v>0</v>
      </c>
      <c r="AN776" s="849">
        <f t="shared" si="290"/>
        <v>315</v>
      </c>
      <c r="AO776" s="825">
        <f t="shared" si="277"/>
        <v>0</v>
      </c>
      <c r="AP776" s="825">
        <f t="shared" si="277"/>
        <v>3</v>
      </c>
      <c r="AQ776" s="825">
        <f t="shared" si="277"/>
        <v>0</v>
      </c>
      <c r="AR776" s="825">
        <f t="shared" si="277"/>
        <v>0</v>
      </c>
      <c r="AS776" s="825">
        <f t="shared" si="277"/>
        <v>315</v>
      </c>
      <c r="AT776" s="850">
        <f t="shared" si="283"/>
        <v>0</v>
      </c>
      <c r="AU776" s="922"/>
      <c r="AV776" s="861"/>
      <c r="AW776" s="861"/>
      <c r="AX776" s="861"/>
      <c r="AY776" s="861"/>
      <c r="AZ776" s="851"/>
    </row>
    <row r="777" spans="1:52" ht="13.5" customHeight="1">
      <c r="A777" s="838">
        <f t="shared" si="281"/>
        <v>34</v>
      </c>
      <c r="B777" s="1052" t="s">
        <v>889</v>
      </c>
      <c r="C777" s="817" t="s">
        <v>66</v>
      </c>
      <c r="D777" s="839">
        <v>45</v>
      </c>
      <c r="E777" s="852">
        <v>40</v>
      </c>
      <c r="F777" s="825"/>
      <c r="G777" s="909"/>
      <c r="H777" s="827"/>
      <c r="I777" s="842"/>
      <c r="J777" s="824">
        <f t="shared" si="272"/>
        <v>0</v>
      </c>
      <c r="K777" s="825"/>
      <c r="L777" s="825"/>
      <c r="M777" s="827"/>
      <c r="N777" s="827"/>
      <c r="O777" s="824">
        <f t="shared" si="284"/>
        <v>0</v>
      </c>
      <c r="P777" s="865"/>
      <c r="Q777" s="853">
        <v>4</v>
      </c>
      <c r="R777" s="877"/>
      <c r="S777" s="827"/>
      <c r="T777" s="846">
        <f t="shared" si="273"/>
        <v>160</v>
      </c>
      <c r="U777" s="825">
        <f t="shared" si="291"/>
        <v>0</v>
      </c>
      <c r="V777" s="825">
        <f t="shared" si="285"/>
        <v>4</v>
      </c>
      <c r="W777" s="827">
        <f t="shared" si="285"/>
        <v>0</v>
      </c>
      <c r="X777" s="827">
        <f t="shared" si="285"/>
        <v>0</v>
      </c>
      <c r="Y777" s="824">
        <f t="shared" si="285"/>
        <v>160</v>
      </c>
      <c r="Z777" s="838">
        <f t="shared" si="282"/>
        <v>34</v>
      </c>
      <c r="AA777" s="895" t="str">
        <f t="shared" si="279"/>
        <v>Trứng</v>
      </c>
      <c r="AB777" s="844" t="str">
        <f t="shared" si="279"/>
        <v>kg</v>
      </c>
      <c r="AC777" s="845">
        <f t="shared" si="279"/>
        <v>45</v>
      </c>
      <c r="AD777" s="858">
        <f t="shared" si="279"/>
        <v>40</v>
      </c>
      <c r="AE777" s="832">
        <f t="shared" ref="AE777:AH789" si="292">AE695+AJ695-AO695</f>
        <v>0</v>
      </c>
      <c r="AF777" s="832">
        <f t="shared" si="292"/>
        <v>0</v>
      </c>
      <c r="AG777" s="832">
        <f t="shared" si="292"/>
        <v>0</v>
      </c>
      <c r="AH777" s="832">
        <f t="shared" si="292"/>
        <v>0</v>
      </c>
      <c r="AI777" s="824">
        <f t="shared" si="280"/>
        <v>0</v>
      </c>
      <c r="AJ777" s="879">
        <f t="shared" si="288"/>
        <v>0</v>
      </c>
      <c r="AK777" s="879">
        <f t="shared" si="288"/>
        <v>4</v>
      </c>
      <c r="AL777" s="879">
        <f t="shared" si="288"/>
        <v>0</v>
      </c>
      <c r="AM777" s="879">
        <f t="shared" si="289"/>
        <v>0</v>
      </c>
      <c r="AN777" s="849">
        <f t="shared" si="290"/>
        <v>160</v>
      </c>
      <c r="AO777" s="825">
        <f t="shared" si="277"/>
        <v>0</v>
      </c>
      <c r="AP777" s="825">
        <f t="shared" si="277"/>
        <v>4</v>
      </c>
      <c r="AQ777" s="825">
        <f t="shared" si="277"/>
        <v>0</v>
      </c>
      <c r="AR777" s="825">
        <f t="shared" si="277"/>
        <v>0</v>
      </c>
      <c r="AS777" s="825">
        <f t="shared" si="277"/>
        <v>160</v>
      </c>
      <c r="AT777" s="850">
        <f t="shared" si="283"/>
        <v>20</v>
      </c>
      <c r="AU777" s="922"/>
      <c r="AV777" s="861"/>
      <c r="AW777" s="861"/>
      <c r="AX777" s="861"/>
      <c r="AY777" s="861"/>
      <c r="AZ777" s="851"/>
    </row>
    <row r="778" spans="1:52" ht="13.5" customHeight="1">
      <c r="A778" s="838">
        <f t="shared" si="281"/>
        <v>35</v>
      </c>
      <c r="B778" s="1053" t="s">
        <v>3</v>
      </c>
      <c r="C778" s="817" t="s">
        <v>66</v>
      </c>
      <c r="D778" s="924">
        <v>15</v>
      </c>
      <c r="E778" s="898">
        <v>12</v>
      </c>
      <c r="F778" s="825"/>
      <c r="G778" s="872"/>
      <c r="H778" s="827"/>
      <c r="I778" s="842"/>
      <c r="J778" s="824">
        <f t="shared" si="272"/>
        <v>0</v>
      </c>
      <c r="K778" s="878"/>
      <c r="L778" s="853">
        <v>10</v>
      </c>
      <c r="M778" s="826"/>
      <c r="N778" s="827"/>
      <c r="O778" s="824">
        <f t="shared" si="284"/>
        <v>120</v>
      </c>
      <c r="P778" s="857"/>
      <c r="Q778" s="828"/>
      <c r="R778" s="925"/>
      <c r="S778" s="926"/>
      <c r="T778" s="846">
        <f t="shared" si="273"/>
        <v>0</v>
      </c>
      <c r="U778" s="825">
        <f t="shared" si="291"/>
        <v>0</v>
      </c>
      <c r="V778" s="828">
        <f t="shared" si="285"/>
        <v>10</v>
      </c>
      <c r="W778" s="827">
        <f t="shared" si="285"/>
        <v>0</v>
      </c>
      <c r="X778" s="827">
        <f t="shared" si="285"/>
        <v>0</v>
      </c>
      <c r="Y778" s="824">
        <f t="shared" si="285"/>
        <v>120</v>
      </c>
      <c r="Z778" s="838">
        <f t="shared" si="282"/>
        <v>35</v>
      </c>
      <c r="AA778" s="895" t="str">
        <f t="shared" si="279"/>
        <v>Đậu phụ</v>
      </c>
      <c r="AB778" s="844" t="str">
        <f t="shared" si="279"/>
        <v>kg</v>
      </c>
      <c r="AC778" s="845">
        <f t="shared" si="279"/>
        <v>15</v>
      </c>
      <c r="AD778" s="858">
        <f t="shared" si="279"/>
        <v>12</v>
      </c>
      <c r="AE778" s="832">
        <f t="shared" si="292"/>
        <v>0</v>
      </c>
      <c r="AF778" s="832">
        <f t="shared" si="292"/>
        <v>0</v>
      </c>
      <c r="AG778" s="832">
        <f t="shared" si="292"/>
        <v>0</v>
      </c>
      <c r="AH778" s="832">
        <f t="shared" si="292"/>
        <v>0</v>
      </c>
      <c r="AI778" s="824">
        <f t="shared" si="280"/>
        <v>0</v>
      </c>
      <c r="AJ778" s="879">
        <f t="shared" si="288"/>
        <v>0</v>
      </c>
      <c r="AK778" s="879">
        <f t="shared" si="288"/>
        <v>10</v>
      </c>
      <c r="AL778" s="879">
        <f t="shared" si="288"/>
        <v>0</v>
      </c>
      <c r="AM778" s="879">
        <f t="shared" si="289"/>
        <v>0</v>
      </c>
      <c r="AN778" s="849">
        <f t="shared" si="290"/>
        <v>120</v>
      </c>
      <c r="AO778" s="825">
        <f t="shared" si="277"/>
        <v>0</v>
      </c>
      <c r="AP778" s="825">
        <f t="shared" si="277"/>
        <v>10</v>
      </c>
      <c r="AQ778" s="825">
        <f t="shared" si="277"/>
        <v>0</v>
      </c>
      <c r="AR778" s="825">
        <f t="shared" si="277"/>
        <v>0</v>
      </c>
      <c r="AS778" s="825">
        <f t="shared" si="277"/>
        <v>120</v>
      </c>
      <c r="AT778" s="850">
        <f t="shared" si="283"/>
        <v>30</v>
      </c>
      <c r="AU778" s="922"/>
      <c r="AV778" s="861"/>
      <c r="AW778" s="861"/>
      <c r="AX778" s="861"/>
      <c r="AY778" s="861"/>
      <c r="AZ778" s="851"/>
    </row>
    <row r="779" spans="1:52" ht="13.5" customHeight="1">
      <c r="A779" s="838">
        <f t="shared" si="281"/>
        <v>36</v>
      </c>
      <c r="B779" s="1053" t="s">
        <v>67</v>
      </c>
      <c r="C779" s="817" t="s">
        <v>66</v>
      </c>
      <c r="D779" s="839">
        <v>30</v>
      </c>
      <c r="E779" s="852">
        <v>27</v>
      </c>
      <c r="F779" s="825"/>
      <c r="G779" s="872"/>
      <c r="H779" s="827"/>
      <c r="I779" s="842"/>
      <c r="J779" s="824">
        <f t="shared" si="272"/>
        <v>0</v>
      </c>
      <c r="K779" s="825"/>
      <c r="L779" s="853"/>
      <c r="M779" s="826"/>
      <c r="N779" s="827"/>
      <c r="O779" s="824">
        <f t="shared" si="284"/>
        <v>0</v>
      </c>
      <c r="P779" s="865"/>
      <c r="Q779" s="853">
        <v>9</v>
      </c>
      <c r="R779" s="925"/>
      <c r="S779" s="827"/>
      <c r="T779" s="846">
        <f t="shared" si="273"/>
        <v>243</v>
      </c>
      <c r="U779" s="825">
        <f t="shared" si="291"/>
        <v>0</v>
      </c>
      <c r="V779" s="825">
        <f t="shared" si="285"/>
        <v>9</v>
      </c>
      <c r="W779" s="827">
        <f t="shared" si="285"/>
        <v>0</v>
      </c>
      <c r="X779" s="827">
        <f t="shared" si="285"/>
        <v>0</v>
      </c>
      <c r="Y779" s="824">
        <f t="shared" si="285"/>
        <v>243</v>
      </c>
      <c r="Z779" s="838">
        <f t="shared" si="282"/>
        <v>36</v>
      </c>
      <c r="AA779" s="895" t="str">
        <f t="shared" si="279"/>
        <v>Cá mè</v>
      </c>
      <c r="AB779" s="844" t="str">
        <f t="shared" si="279"/>
        <v>kg</v>
      </c>
      <c r="AC779" s="845">
        <f t="shared" si="279"/>
        <v>30</v>
      </c>
      <c r="AD779" s="858">
        <f t="shared" si="279"/>
        <v>27</v>
      </c>
      <c r="AE779" s="832">
        <f t="shared" si="292"/>
        <v>0</v>
      </c>
      <c r="AF779" s="832">
        <f t="shared" si="292"/>
        <v>0</v>
      </c>
      <c r="AG779" s="832">
        <f t="shared" si="292"/>
        <v>0</v>
      </c>
      <c r="AH779" s="832">
        <f t="shared" si="292"/>
        <v>0</v>
      </c>
      <c r="AI779" s="824">
        <f t="shared" si="280"/>
        <v>0</v>
      </c>
      <c r="AJ779" s="879">
        <f t="shared" si="288"/>
        <v>0</v>
      </c>
      <c r="AK779" s="879">
        <f t="shared" si="288"/>
        <v>9</v>
      </c>
      <c r="AL779" s="879">
        <f t="shared" si="288"/>
        <v>0</v>
      </c>
      <c r="AM779" s="879">
        <f t="shared" si="289"/>
        <v>0</v>
      </c>
      <c r="AN779" s="849">
        <f t="shared" si="290"/>
        <v>243</v>
      </c>
      <c r="AO779" s="825">
        <f t="shared" si="277"/>
        <v>0</v>
      </c>
      <c r="AP779" s="825">
        <f t="shared" si="277"/>
        <v>9</v>
      </c>
      <c r="AQ779" s="825">
        <f t="shared" si="277"/>
        <v>0</v>
      </c>
      <c r="AR779" s="825">
        <f t="shared" si="277"/>
        <v>0</v>
      </c>
      <c r="AS779" s="825">
        <f t="shared" si="277"/>
        <v>243</v>
      </c>
      <c r="AT779" s="850">
        <f t="shared" si="283"/>
        <v>27</v>
      </c>
      <c r="AU779" s="922"/>
      <c r="AV779" s="861"/>
      <c r="AW779" s="861"/>
      <c r="AX779" s="861"/>
      <c r="AY779" s="861"/>
      <c r="AZ779" s="851"/>
    </row>
    <row r="780" spans="1:52" ht="13.5" customHeight="1">
      <c r="A780" s="838">
        <f t="shared" si="281"/>
        <v>37</v>
      </c>
      <c r="B780" s="1053" t="s">
        <v>174</v>
      </c>
      <c r="C780" s="817" t="s">
        <v>66</v>
      </c>
      <c r="D780" s="839">
        <v>39</v>
      </c>
      <c r="E780" s="852">
        <v>39</v>
      </c>
      <c r="F780" s="825"/>
      <c r="G780" s="872"/>
      <c r="H780" s="827"/>
      <c r="I780" s="842"/>
      <c r="J780" s="824">
        <f t="shared" si="272"/>
        <v>0</v>
      </c>
      <c r="K780" s="825"/>
      <c r="L780" s="853">
        <v>8</v>
      </c>
      <c r="M780" s="826"/>
      <c r="N780" s="827"/>
      <c r="O780" s="824">
        <f t="shared" si="284"/>
        <v>312</v>
      </c>
      <c r="P780" s="865"/>
      <c r="Q780" s="853"/>
      <c r="R780" s="925"/>
      <c r="S780" s="827"/>
      <c r="T780" s="846">
        <f t="shared" si="273"/>
        <v>0</v>
      </c>
      <c r="U780" s="825">
        <f t="shared" si="291"/>
        <v>0</v>
      </c>
      <c r="V780" s="828">
        <f t="shared" si="285"/>
        <v>8</v>
      </c>
      <c r="W780" s="827">
        <f t="shared" si="285"/>
        <v>0</v>
      </c>
      <c r="X780" s="827">
        <f t="shared" si="285"/>
        <v>0</v>
      </c>
      <c r="Y780" s="824">
        <f t="shared" si="285"/>
        <v>312</v>
      </c>
      <c r="Z780" s="838">
        <f t="shared" si="282"/>
        <v>37</v>
      </c>
      <c r="AA780" s="895" t="str">
        <f t="shared" si="279"/>
        <v>Cá sòng</v>
      </c>
      <c r="AB780" s="844" t="str">
        <f t="shared" si="279"/>
        <v>kg</v>
      </c>
      <c r="AC780" s="845">
        <f t="shared" si="279"/>
        <v>39</v>
      </c>
      <c r="AD780" s="858">
        <f t="shared" si="279"/>
        <v>39</v>
      </c>
      <c r="AE780" s="832">
        <f t="shared" si="292"/>
        <v>0</v>
      </c>
      <c r="AF780" s="832">
        <f t="shared" si="292"/>
        <v>0</v>
      </c>
      <c r="AG780" s="832">
        <f t="shared" si="292"/>
        <v>0</v>
      </c>
      <c r="AH780" s="832">
        <f t="shared" si="292"/>
        <v>0</v>
      </c>
      <c r="AI780" s="824">
        <f t="shared" si="280"/>
        <v>0</v>
      </c>
      <c r="AJ780" s="879">
        <f t="shared" si="288"/>
        <v>0</v>
      </c>
      <c r="AK780" s="879">
        <f t="shared" si="288"/>
        <v>8</v>
      </c>
      <c r="AL780" s="879">
        <f t="shared" si="288"/>
        <v>0</v>
      </c>
      <c r="AM780" s="879">
        <f t="shared" si="289"/>
        <v>0</v>
      </c>
      <c r="AN780" s="849">
        <f t="shared" si="290"/>
        <v>312</v>
      </c>
      <c r="AO780" s="825">
        <f t="shared" si="277"/>
        <v>0</v>
      </c>
      <c r="AP780" s="825">
        <f t="shared" si="277"/>
        <v>8</v>
      </c>
      <c r="AQ780" s="825">
        <f t="shared" si="277"/>
        <v>0</v>
      </c>
      <c r="AR780" s="825">
        <f t="shared" si="277"/>
        <v>0</v>
      </c>
      <c r="AS780" s="825">
        <f t="shared" si="277"/>
        <v>312</v>
      </c>
      <c r="AT780" s="850">
        <f t="shared" si="283"/>
        <v>0</v>
      </c>
      <c r="AU780" s="1502" t="s">
        <v>855</v>
      </c>
      <c r="AV780" s="1503"/>
      <c r="AW780" s="1503"/>
      <c r="AX780" s="1503"/>
      <c r="AY780" s="1503"/>
      <c r="AZ780" s="927"/>
    </row>
    <row r="781" spans="1:52" ht="13.5" customHeight="1">
      <c r="A781" s="838">
        <f t="shared" si="281"/>
        <v>38</v>
      </c>
      <c r="B781" s="1053" t="s">
        <v>898</v>
      </c>
      <c r="C781" s="817" t="s">
        <v>66</v>
      </c>
      <c r="D781" s="839">
        <v>125</v>
      </c>
      <c r="E781" s="852">
        <v>125</v>
      </c>
      <c r="F781" s="866"/>
      <c r="G781" s="872"/>
      <c r="H781" s="928"/>
      <c r="I781" s="842"/>
      <c r="J781" s="824">
        <f t="shared" si="272"/>
        <v>0</v>
      </c>
      <c r="K781" s="825"/>
      <c r="L781" s="828"/>
      <c r="M781" s="826"/>
      <c r="N781" s="827"/>
      <c r="O781" s="824">
        <f t="shared" si="284"/>
        <v>0</v>
      </c>
      <c r="P781" s="857"/>
      <c r="Q781" s="828">
        <v>7</v>
      </c>
      <c r="R781" s="925"/>
      <c r="S781" s="827"/>
      <c r="T781" s="846">
        <f t="shared" si="273"/>
        <v>875</v>
      </c>
      <c r="U781" s="825">
        <f t="shared" si="291"/>
        <v>0</v>
      </c>
      <c r="V781" s="828">
        <f t="shared" si="285"/>
        <v>7</v>
      </c>
      <c r="W781" s="827">
        <f t="shared" si="285"/>
        <v>0</v>
      </c>
      <c r="X781" s="827">
        <f t="shared" si="285"/>
        <v>0</v>
      </c>
      <c r="Y781" s="824">
        <f t="shared" si="285"/>
        <v>875</v>
      </c>
      <c r="Z781" s="838">
        <f t="shared" si="282"/>
        <v>38</v>
      </c>
      <c r="AA781" s="895" t="str">
        <f t="shared" si="279"/>
        <v>Thịt đl</v>
      </c>
      <c r="AB781" s="844" t="str">
        <f t="shared" si="279"/>
        <v>kg</v>
      </c>
      <c r="AC781" s="845">
        <f t="shared" si="279"/>
        <v>125</v>
      </c>
      <c r="AD781" s="858">
        <f t="shared" si="279"/>
        <v>125</v>
      </c>
      <c r="AE781" s="832">
        <f t="shared" si="292"/>
        <v>0</v>
      </c>
      <c r="AF781" s="832">
        <f t="shared" si="292"/>
        <v>0</v>
      </c>
      <c r="AG781" s="832">
        <f t="shared" si="292"/>
        <v>0</v>
      </c>
      <c r="AH781" s="832">
        <f t="shared" si="292"/>
        <v>0</v>
      </c>
      <c r="AI781" s="824">
        <f t="shared" si="280"/>
        <v>0</v>
      </c>
      <c r="AJ781" s="879">
        <f t="shared" si="288"/>
        <v>0</v>
      </c>
      <c r="AK781" s="879">
        <f t="shared" si="288"/>
        <v>7</v>
      </c>
      <c r="AL781" s="879">
        <f t="shared" si="288"/>
        <v>0</v>
      </c>
      <c r="AM781" s="879">
        <f t="shared" si="289"/>
        <v>0</v>
      </c>
      <c r="AN781" s="849">
        <f t="shared" si="290"/>
        <v>875</v>
      </c>
      <c r="AO781" s="825">
        <f t="shared" si="277"/>
        <v>0</v>
      </c>
      <c r="AP781" s="825">
        <f t="shared" si="277"/>
        <v>7</v>
      </c>
      <c r="AQ781" s="825">
        <f t="shared" si="277"/>
        <v>0</v>
      </c>
      <c r="AR781" s="825">
        <f t="shared" si="277"/>
        <v>0</v>
      </c>
      <c r="AS781" s="825">
        <f t="shared" si="277"/>
        <v>875</v>
      </c>
      <c r="AT781" s="850">
        <f t="shared" si="283"/>
        <v>0</v>
      </c>
      <c r="AU781" s="929" t="s">
        <v>811</v>
      </c>
      <c r="AV781" s="930"/>
      <c r="AW781" s="1504">
        <v>0.74</v>
      </c>
      <c r="AX781" s="1504"/>
      <c r="AY781" s="930"/>
      <c r="AZ781" s="862" t="s">
        <v>70</v>
      </c>
    </row>
    <row r="782" spans="1:52" ht="13.5" customHeight="1">
      <c r="A782" s="838">
        <f t="shared" si="281"/>
        <v>39</v>
      </c>
      <c r="B782" s="1045" t="s">
        <v>890</v>
      </c>
      <c r="C782" s="817" t="s">
        <v>786</v>
      </c>
      <c r="D782" s="839">
        <v>9</v>
      </c>
      <c r="E782" s="852">
        <v>9</v>
      </c>
      <c r="F782" s="825"/>
      <c r="G782" s="872"/>
      <c r="H782" s="827"/>
      <c r="I782" s="842"/>
      <c r="J782" s="824">
        <f t="shared" si="272"/>
        <v>0</v>
      </c>
      <c r="K782" s="878"/>
      <c r="L782" s="853"/>
      <c r="M782" s="826">
        <v>17</v>
      </c>
      <c r="N782" s="827"/>
      <c r="O782" s="824">
        <f t="shared" si="284"/>
        <v>153</v>
      </c>
      <c r="P782" s="857"/>
      <c r="Q782" s="828"/>
      <c r="R782" s="877"/>
      <c r="S782" s="827"/>
      <c r="T782" s="846">
        <f t="shared" si="273"/>
        <v>0</v>
      </c>
      <c r="U782" s="878">
        <f t="shared" si="291"/>
        <v>0</v>
      </c>
      <c r="V782" s="825">
        <f t="shared" si="285"/>
        <v>0</v>
      </c>
      <c r="W782" s="827">
        <f t="shared" si="285"/>
        <v>17</v>
      </c>
      <c r="X782" s="827">
        <f t="shared" si="285"/>
        <v>0</v>
      </c>
      <c r="Y782" s="824">
        <f t="shared" si="285"/>
        <v>153</v>
      </c>
      <c r="Z782" s="838">
        <f t="shared" si="282"/>
        <v>39</v>
      </c>
      <c r="AA782" s="895" t="str">
        <f t="shared" si="279"/>
        <v xml:space="preserve">Chuối </v>
      </c>
      <c r="AB782" s="844" t="str">
        <f t="shared" si="279"/>
        <v>quả</v>
      </c>
      <c r="AC782" s="845">
        <f t="shared" si="279"/>
        <v>9</v>
      </c>
      <c r="AD782" s="858">
        <f t="shared" si="279"/>
        <v>9</v>
      </c>
      <c r="AE782" s="832">
        <f t="shared" si="292"/>
        <v>0</v>
      </c>
      <c r="AF782" s="832">
        <f t="shared" si="292"/>
        <v>0</v>
      </c>
      <c r="AG782" s="832">
        <f t="shared" si="292"/>
        <v>0</v>
      </c>
      <c r="AH782" s="832">
        <f t="shared" si="292"/>
        <v>0</v>
      </c>
      <c r="AI782" s="824">
        <f t="shared" si="280"/>
        <v>0</v>
      </c>
      <c r="AJ782" s="879">
        <f t="shared" si="288"/>
        <v>0</v>
      </c>
      <c r="AK782" s="879">
        <f t="shared" si="288"/>
        <v>0</v>
      </c>
      <c r="AL782" s="879">
        <f t="shared" si="288"/>
        <v>17</v>
      </c>
      <c r="AM782" s="879">
        <f t="shared" si="289"/>
        <v>0</v>
      </c>
      <c r="AN782" s="849">
        <f t="shared" si="290"/>
        <v>153</v>
      </c>
      <c r="AO782" s="825">
        <f t="shared" si="277"/>
        <v>0</v>
      </c>
      <c r="AP782" s="825">
        <f t="shared" si="277"/>
        <v>0</v>
      </c>
      <c r="AQ782" s="825">
        <f t="shared" si="277"/>
        <v>17</v>
      </c>
      <c r="AR782" s="825">
        <f t="shared" si="277"/>
        <v>0</v>
      </c>
      <c r="AS782" s="825">
        <f t="shared" si="277"/>
        <v>153</v>
      </c>
      <c r="AT782" s="850">
        <f t="shared" si="283"/>
        <v>0</v>
      </c>
      <c r="AU782" s="932" t="s">
        <v>856</v>
      </c>
      <c r="AV782" s="933">
        <f>AV747</f>
        <v>105</v>
      </c>
      <c r="AW782" s="934" t="s">
        <v>27</v>
      </c>
      <c r="AX782" s="935">
        <v>0.16</v>
      </c>
      <c r="AY782" s="936" t="s">
        <v>29</v>
      </c>
      <c r="AZ782" s="937">
        <f>AV782*AX782</f>
        <v>16.8</v>
      </c>
    </row>
    <row r="783" spans="1:52" ht="13.5" customHeight="1">
      <c r="A783" s="838">
        <f t="shared" si="281"/>
        <v>40</v>
      </c>
      <c r="B783" s="1045" t="s">
        <v>78</v>
      </c>
      <c r="C783" s="817" t="s">
        <v>66</v>
      </c>
      <c r="D783" s="839">
        <v>10</v>
      </c>
      <c r="E783" s="852">
        <v>7</v>
      </c>
      <c r="F783" s="825"/>
      <c r="G783" s="854"/>
      <c r="H783" s="827"/>
      <c r="I783" s="842"/>
      <c r="J783" s="824">
        <f t="shared" si="272"/>
        <v>0</v>
      </c>
      <c r="K783" s="825"/>
      <c r="L783" s="825"/>
      <c r="M783" s="827"/>
      <c r="N783" s="827"/>
      <c r="O783" s="824">
        <f t="shared" si="284"/>
        <v>0</v>
      </c>
      <c r="P783" s="865"/>
      <c r="Q783" s="825"/>
      <c r="R783" s="877">
        <v>33</v>
      </c>
      <c r="S783" s="827"/>
      <c r="T783" s="846">
        <f t="shared" si="273"/>
        <v>231</v>
      </c>
      <c r="U783" s="825">
        <f t="shared" si="291"/>
        <v>0</v>
      </c>
      <c r="V783" s="825">
        <f t="shared" si="285"/>
        <v>0</v>
      </c>
      <c r="W783" s="827">
        <f t="shared" si="285"/>
        <v>33</v>
      </c>
      <c r="X783" s="827">
        <f t="shared" si="285"/>
        <v>0</v>
      </c>
      <c r="Y783" s="824">
        <f>SUM(J783,O783,T783)</f>
        <v>231</v>
      </c>
      <c r="Z783" s="838">
        <f t="shared" si="282"/>
        <v>40</v>
      </c>
      <c r="AA783" s="895" t="str">
        <f t="shared" si="279"/>
        <v>Bí xanh</v>
      </c>
      <c r="AB783" s="844" t="str">
        <f t="shared" si="279"/>
        <v>kg</v>
      </c>
      <c r="AC783" s="845">
        <f t="shared" si="279"/>
        <v>10</v>
      </c>
      <c r="AD783" s="858">
        <f t="shared" si="279"/>
        <v>7</v>
      </c>
      <c r="AE783" s="832">
        <f t="shared" si="292"/>
        <v>0</v>
      </c>
      <c r="AF783" s="832">
        <f t="shared" si="292"/>
        <v>0</v>
      </c>
      <c r="AG783" s="832">
        <f t="shared" si="292"/>
        <v>0</v>
      </c>
      <c r="AH783" s="832">
        <f t="shared" si="292"/>
        <v>0</v>
      </c>
      <c r="AI783" s="824">
        <f t="shared" si="280"/>
        <v>0</v>
      </c>
      <c r="AJ783" s="879">
        <f t="shared" si="288"/>
        <v>0</v>
      </c>
      <c r="AK783" s="879">
        <f t="shared" si="288"/>
        <v>0</v>
      </c>
      <c r="AL783" s="879">
        <f t="shared" si="288"/>
        <v>33</v>
      </c>
      <c r="AM783" s="879">
        <f t="shared" si="289"/>
        <v>0</v>
      </c>
      <c r="AN783" s="849">
        <f t="shared" si="290"/>
        <v>231</v>
      </c>
      <c r="AO783" s="825">
        <f t="shared" si="277"/>
        <v>0</v>
      </c>
      <c r="AP783" s="825">
        <f t="shared" si="277"/>
        <v>0</v>
      </c>
      <c r="AQ783" s="825">
        <f t="shared" si="277"/>
        <v>33</v>
      </c>
      <c r="AR783" s="825">
        <f t="shared" si="277"/>
        <v>0</v>
      </c>
      <c r="AS783" s="825">
        <f t="shared" si="277"/>
        <v>231</v>
      </c>
      <c r="AT783" s="850">
        <f t="shared" si="283"/>
        <v>99</v>
      </c>
      <c r="AU783" s="932" t="s">
        <v>857</v>
      </c>
      <c r="AV783" s="933">
        <f>AV748</f>
        <v>105</v>
      </c>
      <c r="AW783" s="934" t="s">
        <v>27</v>
      </c>
      <c r="AX783" s="935">
        <v>0.28999999999999998</v>
      </c>
      <c r="AY783" s="936" t="s">
        <v>29</v>
      </c>
      <c r="AZ783" s="937">
        <f>AV783*AX783</f>
        <v>30.45</v>
      </c>
    </row>
    <row r="784" spans="1:52" ht="13.5" customHeight="1">
      <c r="A784" s="838">
        <f t="shared" si="281"/>
        <v>41</v>
      </c>
      <c r="B784" s="1045" t="s">
        <v>17</v>
      </c>
      <c r="C784" s="817" t="s">
        <v>66</v>
      </c>
      <c r="D784" s="938">
        <v>5</v>
      </c>
      <c r="E784" s="939">
        <v>5</v>
      </c>
      <c r="F784" s="825"/>
      <c r="G784" s="872"/>
      <c r="H784" s="827"/>
      <c r="I784" s="842"/>
      <c r="J784" s="824">
        <f t="shared" si="272"/>
        <v>0</v>
      </c>
      <c r="K784" s="825"/>
      <c r="L784" s="828"/>
      <c r="M784" s="827">
        <v>30</v>
      </c>
      <c r="N784" s="827"/>
      <c r="O784" s="824">
        <f t="shared" si="284"/>
        <v>150</v>
      </c>
      <c r="P784" s="820"/>
      <c r="Q784" s="828"/>
      <c r="R784" s="925"/>
      <c r="S784" s="827"/>
      <c r="T784" s="846">
        <f t="shared" si="273"/>
        <v>0</v>
      </c>
      <c r="U784" s="825">
        <f t="shared" si="291"/>
        <v>0</v>
      </c>
      <c r="V784" s="828">
        <f t="shared" si="285"/>
        <v>0</v>
      </c>
      <c r="W784" s="827">
        <f t="shared" si="285"/>
        <v>30</v>
      </c>
      <c r="X784" s="827">
        <f t="shared" si="285"/>
        <v>0</v>
      </c>
      <c r="Y784" s="824">
        <f t="shared" si="285"/>
        <v>150</v>
      </c>
      <c r="Z784" s="838">
        <f t="shared" si="282"/>
        <v>41</v>
      </c>
      <c r="AA784" s="895" t="str">
        <f t="shared" si="279"/>
        <v>Rau muống</v>
      </c>
      <c r="AB784" s="844" t="str">
        <f t="shared" si="279"/>
        <v>kg</v>
      </c>
      <c r="AC784" s="845">
        <f t="shared" si="279"/>
        <v>5</v>
      </c>
      <c r="AD784" s="858">
        <f t="shared" si="279"/>
        <v>5</v>
      </c>
      <c r="AE784" s="832">
        <f t="shared" si="292"/>
        <v>0</v>
      </c>
      <c r="AF784" s="832">
        <f t="shared" si="292"/>
        <v>0</v>
      </c>
      <c r="AG784" s="832">
        <f t="shared" si="292"/>
        <v>0</v>
      </c>
      <c r="AH784" s="832">
        <f t="shared" si="292"/>
        <v>0</v>
      </c>
      <c r="AI784" s="824">
        <f t="shared" si="280"/>
        <v>0</v>
      </c>
      <c r="AJ784" s="879">
        <f t="shared" si="288"/>
        <v>0</v>
      </c>
      <c r="AK784" s="879">
        <f t="shared" si="288"/>
        <v>0</v>
      </c>
      <c r="AL784" s="879">
        <f t="shared" si="288"/>
        <v>30</v>
      </c>
      <c r="AM784" s="879">
        <f t="shared" si="289"/>
        <v>0</v>
      </c>
      <c r="AN784" s="849">
        <f t="shared" si="290"/>
        <v>150</v>
      </c>
      <c r="AO784" s="825">
        <f t="shared" si="277"/>
        <v>0</v>
      </c>
      <c r="AP784" s="825">
        <f t="shared" si="277"/>
        <v>0</v>
      </c>
      <c r="AQ784" s="825">
        <f t="shared" si="277"/>
        <v>30</v>
      </c>
      <c r="AR784" s="825">
        <f t="shared" si="277"/>
        <v>0</v>
      </c>
      <c r="AS784" s="825">
        <f t="shared" si="277"/>
        <v>150</v>
      </c>
      <c r="AT784" s="850">
        <f t="shared" si="283"/>
        <v>0</v>
      </c>
      <c r="AU784" s="932" t="s">
        <v>858</v>
      </c>
      <c r="AV784" s="933">
        <f>AV749</f>
        <v>105</v>
      </c>
      <c r="AW784" s="934" t="s">
        <v>27</v>
      </c>
      <c r="AX784" s="935">
        <v>0.28999999999999998</v>
      </c>
      <c r="AY784" s="936" t="s">
        <v>29</v>
      </c>
      <c r="AZ784" s="937">
        <f>AV784*AX784</f>
        <v>30.45</v>
      </c>
    </row>
    <row r="785" spans="1:52" ht="13.5" customHeight="1">
      <c r="A785" s="838">
        <f t="shared" si="281"/>
        <v>42</v>
      </c>
      <c r="B785" s="1045" t="s">
        <v>478</v>
      </c>
      <c r="C785" s="817" t="s">
        <v>66</v>
      </c>
      <c r="D785" s="839">
        <v>12</v>
      </c>
      <c r="E785" s="852">
        <v>12</v>
      </c>
      <c r="F785" s="828"/>
      <c r="G785" s="854"/>
      <c r="H785" s="827">
        <v>20</v>
      </c>
      <c r="I785" s="842"/>
      <c r="J785" s="824">
        <f t="shared" si="272"/>
        <v>240</v>
      </c>
      <c r="K785" s="825"/>
      <c r="L785" s="825"/>
      <c r="M785" s="940"/>
      <c r="N785" s="827"/>
      <c r="O785" s="824">
        <f t="shared" si="284"/>
        <v>0</v>
      </c>
      <c r="P785" s="865"/>
      <c r="Q785" s="825"/>
      <c r="R785" s="877"/>
      <c r="S785" s="827"/>
      <c r="T785" s="846">
        <f t="shared" si="273"/>
        <v>0</v>
      </c>
      <c r="U785" s="825">
        <f t="shared" si="291"/>
        <v>0</v>
      </c>
      <c r="V785" s="825">
        <f t="shared" si="285"/>
        <v>0</v>
      </c>
      <c r="W785" s="827">
        <f t="shared" si="285"/>
        <v>20</v>
      </c>
      <c r="X785" s="827">
        <f t="shared" si="285"/>
        <v>0</v>
      </c>
      <c r="Y785" s="824">
        <f t="shared" si="285"/>
        <v>240</v>
      </c>
      <c r="Z785" s="838">
        <f t="shared" si="282"/>
        <v>42</v>
      </c>
      <c r="AA785" s="895" t="str">
        <f t="shared" si="279"/>
        <v>Dưa cải</v>
      </c>
      <c r="AB785" s="844" t="str">
        <f t="shared" si="279"/>
        <v>kg</v>
      </c>
      <c r="AC785" s="845">
        <f t="shared" si="279"/>
        <v>12</v>
      </c>
      <c r="AD785" s="858">
        <f t="shared" si="279"/>
        <v>12</v>
      </c>
      <c r="AE785" s="832">
        <f t="shared" si="292"/>
        <v>0</v>
      </c>
      <c r="AF785" s="832">
        <f t="shared" si="292"/>
        <v>0</v>
      </c>
      <c r="AG785" s="832">
        <f t="shared" si="292"/>
        <v>0</v>
      </c>
      <c r="AH785" s="832">
        <f t="shared" si="292"/>
        <v>0</v>
      </c>
      <c r="AI785" s="824">
        <f t="shared" si="280"/>
        <v>0</v>
      </c>
      <c r="AJ785" s="879">
        <f t="shared" si="288"/>
        <v>0</v>
      </c>
      <c r="AK785" s="879">
        <f t="shared" si="288"/>
        <v>0</v>
      </c>
      <c r="AL785" s="879">
        <f t="shared" si="288"/>
        <v>20</v>
      </c>
      <c r="AM785" s="879">
        <f t="shared" si="289"/>
        <v>0</v>
      </c>
      <c r="AN785" s="849">
        <f t="shared" si="290"/>
        <v>240</v>
      </c>
      <c r="AO785" s="825">
        <f t="shared" si="277"/>
        <v>0</v>
      </c>
      <c r="AP785" s="825">
        <f t="shared" si="277"/>
        <v>0</v>
      </c>
      <c r="AQ785" s="825">
        <f t="shared" si="277"/>
        <v>20</v>
      </c>
      <c r="AR785" s="825">
        <f t="shared" si="277"/>
        <v>0</v>
      </c>
      <c r="AS785" s="825">
        <f t="shared" si="277"/>
        <v>240</v>
      </c>
      <c r="AT785" s="850">
        <f t="shared" si="283"/>
        <v>0</v>
      </c>
      <c r="AU785" s="929" t="s">
        <v>811</v>
      </c>
      <c r="AV785" s="930"/>
      <c r="AW785" s="1504">
        <v>0.68</v>
      </c>
      <c r="AX785" s="1504"/>
      <c r="AY785" s="930"/>
      <c r="AZ785" s="941" t="s">
        <v>70</v>
      </c>
    </row>
    <row r="786" spans="1:52" ht="13.5" customHeight="1">
      <c r="A786" s="838">
        <f t="shared" si="281"/>
        <v>43</v>
      </c>
      <c r="B786" s="1046" t="s">
        <v>60</v>
      </c>
      <c r="C786" s="817" t="s">
        <v>66</v>
      </c>
      <c r="D786" s="924">
        <v>20</v>
      </c>
      <c r="E786" s="898">
        <v>20</v>
      </c>
      <c r="F786" s="853"/>
      <c r="G786" s="909"/>
      <c r="H786" s="827">
        <v>0.5</v>
      </c>
      <c r="I786" s="842"/>
      <c r="J786" s="824">
        <f t="shared" si="272"/>
        <v>10</v>
      </c>
      <c r="K786" s="878"/>
      <c r="L786" s="828"/>
      <c r="M786" s="899">
        <v>1</v>
      </c>
      <c r="N786" s="827"/>
      <c r="O786" s="824">
        <f t="shared" si="284"/>
        <v>20</v>
      </c>
      <c r="P786" s="942"/>
      <c r="Q786" s="828"/>
      <c r="R786" s="877">
        <v>1</v>
      </c>
      <c r="S786" s="827"/>
      <c r="T786" s="846">
        <f t="shared" si="273"/>
        <v>20</v>
      </c>
      <c r="U786" s="878">
        <f t="shared" si="291"/>
        <v>0</v>
      </c>
      <c r="V786" s="828">
        <f t="shared" si="285"/>
        <v>0</v>
      </c>
      <c r="W786" s="827">
        <f t="shared" si="285"/>
        <v>2.5</v>
      </c>
      <c r="X786" s="827">
        <f t="shared" si="285"/>
        <v>0</v>
      </c>
      <c r="Y786" s="824">
        <f t="shared" si="285"/>
        <v>50</v>
      </c>
      <c r="Z786" s="838">
        <f t="shared" si="282"/>
        <v>43</v>
      </c>
      <c r="AA786" s="895" t="str">
        <f t="shared" si="279"/>
        <v>Cà chua</v>
      </c>
      <c r="AB786" s="844" t="str">
        <f t="shared" si="279"/>
        <v>kg</v>
      </c>
      <c r="AC786" s="845">
        <f t="shared" si="279"/>
        <v>20</v>
      </c>
      <c r="AD786" s="858">
        <f t="shared" si="279"/>
        <v>20</v>
      </c>
      <c r="AE786" s="832">
        <f t="shared" si="292"/>
        <v>0</v>
      </c>
      <c r="AF786" s="832">
        <f t="shared" si="292"/>
        <v>0</v>
      </c>
      <c r="AG786" s="832">
        <f t="shared" si="292"/>
        <v>0</v>
      </c>
      <c r="AH786" s="832">
        <f t="shared" si="292"/>
        <v>0</v>
      </c>
      <c r="AI786" s="824">
        <f t="shared" si="280"/>
        <v>0</v>
      </c>
      <c r="AJ786" s="879">
        <f t="shared" si="288"/>
        <v>0</v>
      </c>
      <c r="AK786" s="879">
        <f t="shared" si="288"/>
        <v>0</v>
      </c>
      <c r="AL786" s="879">
        <f t="shared" si="288"/>
        <v>2.5</v>
      </c>
      <c r="AM786" s="879">
        <f t="shared" si="289"/>
        <v>0</v>
      </c>
      <c r="AN786" s="849">
        <f t="shared" si="290"/>
        <v>50</v>
      </c>
      <c r="AO786" s="825">
        <f t="shared" si="277"/>
        <v>0</v>
      </c>
      <c r="AP786" s="825">
        <f t="shared" si="277"/>
        <v>0</v>
      </c>
      <c r="AQ786" s="825">
        <f t="shared" si="277"/>
        <v>2.5</v>
      </c>
      <c r="AR786" s="825">
        <f t="shared" si="277"/>
        <v>0</v>
      </c>
      <c r="AS786" s="825">
        <f t="shared" si="277"/>
        <v>50</v>
      </c>
      <c r="AT786" s="850">
        <f t="shared" si="283"/>
        <v>0</v>
      </c>
      <c r="AU786" s="932" t="s">
        <v>856</v>
      </c>
      <c r="AV786" s="868">
        <f>AV751</f>
        <v>7</v>
      </c>
      <c r="AW786" s="934" t="s">
        <v>27</v>
      </c>
      <c r="AX786" s="935">
        <v>0.16</v>
      </c>
      <c r="AY786" s="936" t="s">
        <v>29</v>
      </c>
      <c r="AZ786" s="937">
        <f>AV786*AX786</f>
        <v>1.1200000000000001</v>
      </c>
    </row>
    <row r="787" spans="1:52" ht="13.5" customHeight="1">
      <c r="A787" s="838">
        <f t="shared" si="281"/>
        <v>44</v>
      </c>
      <c r="B787" s="1045" t="s">
        <v>61</v>
      </c>
      <c r="C787" s="817" t="s">
        <v>66</v>
      </c>
      <c r="D787" s="924">
        <v>20</v>
      </c>
      <c r="E787" s="898">
        <v>20</v>
      </c>
      <c r="F787" s="825"/>
      <c r="G787" s="872"/>
      <c r="H787" s="827">
        <v>0.5</v>
      </c>
      <c r="I787" s="842"/>
      <c r="J787" s="824">
        <f t="shared" si="272"/>
        <v>10</v>
      </c>
      <c r="K787" s="943"/>
      <c r="L787" s="828"/>
      <c r="M787" s="827">
        <v>1</v>
      </c>
      <c r="N787" s="827"/>
      <c r="O787" s="824">
        <f t="shared" si="284"/>
        <v>20</v>
      </c>
      <c r="P787" s="942"/>
      <c r="Q787" s="828"/>
      <c r="R787" s="925">
        <v>1</v>
      </c>
      <c r="S787" s="827"/>
      <c r="T787" s="846">
        <f t="shared" ref="T787:T795" si="293">SUM(P787:S787)*$E787</f>
        <v>20</v>
      </c>
      <c r="U787" s="825">
        <f t="shared" si="291"/>
        <v>0</v>
      </c>
      <c r="V787" s="828">
        <f t="shared" si="285"/>
        <v>0</v>
      </c>
      <c r="W787" s="827">
        <f t="shared" si="285"/>
        <v>2.5</v>
      </c>
      <c r="X787" s="827">
        <f t="shared" si="285"/>
        <v>0</v>
      </c>
      <c r="Y787" s="824">
        <f t="shared" si="285"/>
        <v>50</v>
      </c>
      <c r="Z787" s="838">
        <f t="shared" si="282"/>
        <v>44</v>
      </c>
      <c r="AA787" s="895" t="str">
        <f t="shared" si="279"/>
        <v>Hành lá</v>
      </c>
      <c r="AB787" s="844" t="str">
        <f t="shared" si="279"/>
        <v>kg</v>
      </c>
      <c r="AC787" s="845">
        <f t="shared" si="279"/>
        <v>20</v>
      </c>
      <c r="AD787" s="858">
        <f t="shared" si="279"/>
        <v>20</v>
      </c>
      <c r="AE787" s="832">
        <f t="shared" si="292"/>
        <v>0</v>
      </c>
      <c r="AF787" s="832">
        <f t="shared" si="292"/>
        <v>0</v>
      </c>
      <c r="AG787" s="832">
        <f t="shared" si="292"/>
        <v>0</v>
      </c>
      <c r="AH787" s="832">
        <f t="shared" si="292"/>
        <v>0</v>
      </c>
      <c r="AI787" s="824">
        <f t="shared" si="280"/>
        <v>0</v>
      </c>
      <c r="AJ787" s="879">
        <f t="shared" si="288"/>
        <v>0</v>
      </c>
      <c r="AK787" s="879">
        <f t="shared" si="288"/>
        <v>0</v>
      </c>
      <c r="AL787" s="879">
        <f t="shared" si="288"/>
        <v>2.5</v>
      </c>
      <c r="AM787" s="879">
        <f t="shared" si="289"/>
        <v>0</v>
      </c>
      <c r="AN787" s="849">
        <f t="shared" si="290"/>
        <v>50</v>
      </c>
      <c r="AO787" s="825">
        <f t="shared" si="277"/>
        <v>0</v>
      </c>
      <c r="AP787" s="825">
        <f t="shared" si="277"/>
        <v>0</v>
      </c>
      <c r="AQ787" s="825">
        <f t="shared" si="277"/>
        <v>2.5</v>
      </c>
      <c r="AR787" s="825">
        <f t="shared" si="277"/>
        <v>0</v>
      </c>
      <c r="AS787" s="825">
        <f t="shared" si="277"/>
        <v>50</v>
      </c>
      <c r="AT787" s="850">
        <f t="shared" si="283"/>
        <v>0</v>
      </c>
      <c r="AU787" s="932" t="s">
        <v>857</v>
      </c>
      <c r="AV787" s="868">
        <f>AV752</f>
        <v>7</v>
      </c>
      <c r="AW787" s="934" t="s">
        <v>27</v>
      </c>
      <c r="AX787" s="935">
        <v>0.26</v>
      </c>
      <c r="AY787" s="944" t="s">
        <v>29</v>
      </c>
      <c r="AZ787" s="945">
        <f>AV787*AX787</f>
        <v>1.82</v>
      </c>
    </row>
    <row r="788" spans="1:52" ht="13.5" customHeight="1">
      <c r="A788" s="838">
        <f t="shared" si="281"/>
        <v>45</v>
      </c>
      <c r="B788" s="1047" t="s">
        <v>160</v>
      </c>
      <c r="C788" s="817" t="s">
        <v>66</v>
      </c>
      <c r="D788" s="924">
        <v>14</v>
      </c>
      <c r="E788" s="898">
        <v>12</v>
      </c>
      <c r="F788" s="828"/>
      <c r="G788" s="854"/>
      <c r="H788" s="827"/>
      <c r="I788" s="842"/>
      <c r="J788" s="824">
        <f t="shared" si="272"/>
        <v>0</v>
      </c>
      <c r="K788" s="878"/>
      <c r="L788" s="946"/>
      <c r="M788" s="899"/>
      <c r="N788" s="827"/>
      <c r="O788" s="824">
        <f t="shared" si="284"/>
        <v>0</v>
      </c>
      <c r="P788" s="878"/>
      <c r="Q788" s="828"/>
      <c r="R788" s="826">
        <v>5</v>
      </c>
      <c r="S788" s="827"/>
      <c r="T788" s="846">
        <f t="shared" si="293"/>
        <v>60</v>
      </c>
      <c r="U788" s="825">
        <f t="shared" si="291"/>
        <v>0</v>
      </c>
      <c r="V788" s="825">
        <f t="shared" si="285"/>
        <v>0</v>
      </c>
      <c r="W788" s="827">
        <f t="shared" si="285"/>
        <v>5</v>
      </c>
      <c r="X788" s="827">
        <f t="shared" si="285"/>
        <v>0</v>
      </c>
      <c r="Y788" s="824">
        <f t="shared" si="285"/>
        <v>60</v>
      </c>
      <c r="Z788" s="838">
        <f t="shared" si="282"/>
        <v>45</v>
      </c>
      <c r="AA788" s="895" t="str">
        <f t="shared" si="279"/>
        <v>Giá đậu</v>
      </c>
      <c r="AB788" s="844" t="str">
        <f t="shared" si="279"/>
        <v>kg</v>
      </c>
      <c r="AC788" s="845">
        <f t="shared" si="279"/>
        <v>14</v>
      </c>
      <c r="AD788" s="858">
        <f t="shared" si="279"/>
        <v>12</v>
      </c>
      <c r="AE788" s="832">
        <f t="shared" si="292"/>
        <v>0</v>
      </c>
      <c r="AF788" s="832">
        <f t="shared" si="292"/>
        <v>0</v>
      </c>
      <c r="AG788" s="832">
        <f t="shared" si="292"/>
        <v>0</v>
      </c>
      <c r="AH788" s="832">
        <f t="shared" si="292"/>
        <v>0</v>
      </c>
      <c r="AI788" s="824">
        <f t="shared" si="280"/>
        <v>0</v>
      </c>
      <c r="AJ788" s="879">
        <f t="shared" si="288"/>
        <v>0</v>
      </c>
      <c r="AK788" s="879">
        <f t="shared" si="288"/>
        <v>0</v>
      </c>
      <c r="AL788" s="879">
        <f t="shared" si="288"/>
        <v>5</v>
      </c>
      <c r="AM788" s="879">
        <f t="shared" si="289"/>
        <v>0</v>
      </c>
      <c r="AN788" s="849">
        <f t="shared" si="290"/>
        <v>60</v>
      </c>
      <c r="AO788" s="825">
        <f t="shared" si="277"/>
        <v>0</v>
      </c>
      <c r="AP788" s="825">
        <f t="shared" si="277"/>
        <v>0</v>
      </c>
      <c r="AQ788" s="825">
        <f t="shared" si="277"/>
        <v>5</v>
      </c>
      <c r="AR788" s="825">
        <f t="shared" si="277"/>
        <v>0</v>
      </c>
      <c r="AS788" s="825">
        <f t="shared" si="277"/>
        <v>60</v>
      </c>
      <c r="AT788" s="850">
        <f t="shared" si="283"/>
        <v>10</v>
      </c>
      <c r="AU788" s="932" t="s">
        <v>858</v>
      </c>
      <c r="AV788" s="868">
        <f>AV753</f>
        <v>7</v>
      </c>
      <c r="AW788" s="934" t="s">
        <v>27</v>
      </c>
      <c r="AX788" s="1048">
        <v>0.26</v>
      </c>
      <c r="AY788" s="944" t="s">
        <v>29</v>
      </c>
      <c r="AZ788" s="945">
        <f>AV788*AX788</f>
        <v>1.82</v>
      </c>
    </row>
    <row r="789" spans="1:52" ht="13.5" customHeight="1">
      <c r="A789" s="838">
        <f t="shared" si="281"/>
        <v>46</v>
      </c>
      <c r="B789" s="1046" t="s">
        <v>161</v>
      </c>
      <c r="C789" s="896" t="s">
        <v>389</v>
      </c>
      <c r="D789" s="897">
        <v>13</v>
      </c>
      <c r="E789" s="898">
        <v>13</v>
      </c>
      <c r="F789" s="884"/>
      <c r="G789" s="854"/>
      <c r="H789" s="885"/>
      <c r="I789" s="842"/>
      <c r="J789" s="824">
        <f t="shared" si="272"/>
        <v>0</v>
      </c>
      <c r="K789" s="828"/>
      <c r="L789" s="828"/>
      <c r="M789" s="899"/>
      <c r="N789" s="827"/>
      <c r="O789" s="824">
        <f t="shared" si="284"/>
        <v>0</v>
      </c>
      <c r="P789" s="900"/>
      <c r="Q789" s="828"/>
      <c r="R789" s="901"/>
      <c r="S789" s="827"/>
      <c r="T789" s="846">
        <f t="shared" si="293"/>
        <v>0</v>
      </c>
      <c r="U789" s="825">
        <f t="shared" si="291"/>
        <v>0</v>
      </c>
      <c r="V789" s="825">
        <f t="shared" si="285"/>
        <v>0</v>
      </c>
      <c r="W789" s="827">
        <f t="shared" si="285"/>
        <v>0</v>
      </c>
      <c r="X789" s="827">
        <f t="shared" si="285"/>
        <v>0</v>
      </c>
      <c r="Y789" s="824">
        <f t="shared" si="285"/>
        <v>0</v>
      </c>
      <c r="Z789" s="838">
        <f t="shared" si="282"/>
        <v>46</v>
      </c>
      <c r="AA789" s="895" t="str">
        <f t="shared" si="279"/>
        <v>Rau sống</v>
      </c>
      <c r="AB789" s="844" t="str">
        <f t="shared" si="279"/>
        <v>lít</v>
      </c>
      <c r="AC789" s="845">
        <f t="shared" si="279"/>
        <v>13</v>
      </c>
      <c r="AD789" s="858">
        <f t="shared" si="279"/>
        <v>13</v>
      </c>
      <c r="AE789" s="832">
        <f t="shared" si="292"/>
        <v>0</v>
      </c>
      <c r="AF789" s="832">
        <f t="shared" si="292"/>
        <v>0</v>
      </c>
      <c r="AG789" s="832">
        <f t="shared" si="292"/>
        <v>0</v>
      </c>
      <c r="AH789" s="832">
        <f t="shared" si="292"/>
        <v>0</v>
      </c>
      <c r="AI789" s="824">
        <f t="shared" si="280"/>
        <v>0</v>
      </c>
      <c r="AJ789" s="879">
        <f t="shared" si="288"/>
        <v>0</v>
      </c>
      <c r="AK789" s="879">
        <f t="shared" si="288"/>
        <v>0</v>
      </c>
      <c r="AL789" s="879">
        <f t="shared" si="288"/>
        <v>0</v>
      </c>
      <c r="AM789" s="879">
        <f t="shared" si="289"/>
        <v>0</v>
      </c>
      <c r="AN789" s="849">
        <f t="shared" si="290"/>
        <v>0</v>
      </c>
      <c r="AO789" s="825">
        <f t="shared" si="277"/>
        <v>0</v>
      </c>
      <c r="AP789" s="825">
        <f t="shared" si="277"/>
        <v>0</v>
      </c>
      <c r="AQ789" s="825">
        <f t="shared" si="277"/>
        <v>0</v>
      </c>
      <c r="AR789" s="825">
        <f t="shared" si="277"/>
        <v>0</v>
      </c>
      <c r="AS789" s="825">
        <f t="shared" si="277"/>
        <v>0</v>
      </c>
      <c r="AT789" s="850">
        <f t="shared" si="283"/>
        <v>0</v>
      </c>
      <c r="AU789" s="1566" t="s">
        <v>859</v>
      </c>
      <c r="AV789" s="1567"/>
      <c r="AW789" s="1567"/>
      <c r="AX789" s="1567"/>
      <c r="AY789" s="947"/>
      <c r="AZ789" s="937"/>
    </row>
    <row r="790" spans="1:52" ht="13.5" customHeight="1">
      <c r="A790" s="838">
        <f>IF(B790&lt;&gt;"",MAX($A789:$A789)+1,"")</f>
        <v>47</v>
      </c>
      <c r="B790" s="1046" t="s">
        <v>896</v>
      </c>
      <c r="C790" s="844" t="s">
        <v>66</v>
      </c>
      <c r="D790" s="907">
        <v>10</v>
      </c>
      <c r="E790" s="824">
        <v>10</v>
      </c>
      <c r="F790" s="905"/>
      <c r="G790" s="854"/>
      <c r="H790" s="863">
        <v>3</v>
      </c>
      <c r="I790" s="842"/>
      <c r="J790" s="824">
        <f t="shared" si="272"/>
        <v>30</v>
      </c>
      <c r="K790" s="825"/>
      <c r="L790" s="825"/>
      <c r="M790" s="827">
        <v>3</v>
      </c>
      <c r="N790" s="827"/>
      <c r="O790" s="824">
        <f t="shared" si="284"/>
        <v>30</v>
      </c>
      <c r="P790" s="825"/>
      <c r="Q790" s="825"/>
      <c r="R790" s="827">
        <v>3</v>
      </c>
      <c r="S790" s="827"/>
      <c r="T790" s="846">
        <f t="shared" si="293"/>
        <v>30</v>
      </c>
      <c r="U790" s="825">
        <f t="shared" si="291"/>
        <v>0</v>
      </c>
      <c r="V790" s="825">
        <f t="shared" si="285"/>
        <v>0</v>
      </c>
      <c r="W790" s="827">
        <f t="shared" si="285"/>
        <v>9</v>
      </c>
      <c r="X790" s="827">
        <f t="shared" si="285"/>
        <v>0</v>
      </c>
      <c r="Y790" s="824">
        <f t="shared" si="285"/>
        <v>90</v>
      </c>
      <c r="Z790" s="838">
        <f t="shared" si="282"/>
        <v>47</v>
      </c>
      <c r="AA790" s="895" t="str">
        <f t="shared" si="279"/>
        <v>Rau canh</v>
      </c>
      <c r="AB790" s="844" t="str">
        <f t="shared" si="279"/>
        <v>kg</v>
      </c>
      <c r="AC790" s="845">
        <f t="shared" si="279"/>
        <v>10</v>
      </c>
      <c r="AD790" s="858">
        <f t="shared" si="279"/>
        <v>10</v>
      </c>
      <c r="AE790" s="832">
        <f t="shared" ref="AE790:AH797" si="294">AE709+AJ709-AO709</f>
        <v>0</v>
      </c>
      <c r="AF790" s="832">
        <f t="shared" si="294"/>
        <v>0</v>
      </c>
      <c r="AG790" s="832">
        <f t="shared" si="294"/>
        <v>0</v>
      </c>
      <c r="AH790" s="832">
        <f t="shared" si="294"/>
        <v>0</v>
      </c>
      <c r="AI790" s="824">
        <f t="shared" si="280"/>
        <v>0</v>
      </c>
      <c r="AJ790" s="879">
        <f t="shared" si="288"/>
        <v>0</v>
      </c>
      <c r="AK790" s="879">
        <f t="shared" si="288"/>
        <v>0</v>
      </c>
      <c r="AL790" s="879">
        <f t="shared" si="288"/>
        <v>9</v>
      </c>
      <c r="AM790" s="879">
        <f t="shared" si="289"/>
        <v>0</v>
      </c>
      <c r="AN790" s="849">
        <f t="shared" si="290"/>
        <v>90</v>
      </c>
      <c r="AO790" s="825">
        <f t="shared" si="277"/>
        <v>0</v>
      </c>
      <c r="AP790" s="825">
        <f t="shared" si="277"/>
        <v>0</v>
      </c>
      <c r="AQ790" s="825">
        <f t="shared" si="277"/>
        <v>9</v>
      </c>
      <c r="AR790" s="825">
        <f t="shared" si="277"/>
        <v>0</v>
      </c>
      <c r="AS790" s="825">
        <f t="shared" si="277"/>
        <v>90</v>
      </c>
      <c r="AT790" s="850">
        <f t="shared" si="283"/>
        <v>0</v>
      </c>
      <c r="AU790" s="948"/>
      <c r="AV790" s="934"/>
      <c r="AW790" s="934"/>
      <c r="AX790" s="935"/>
      <c r="AY790" s="936" t="s">
        <v>29</v>
      </c>
      <c r="AZ790" s="937">
        <f>AV790*AX790</f>
        <v>0</v>
      </c>
    </row>
    <row r="791" spans="1:52" ht="13.5" customHeight="1">
      <c r="A791" s="838">
        <f>IF(B791&lt;&gt;"",MAX($A790:$A790)+1,"")</f>
        <v>48</v>
      </c>
      <c r="B791" s="1046" t="s">
        <v>893</v>
      </c>
      <c r="C791" s="844" t="s">
        <v>66</v>
      </c>
      <c r="D791" s="907">
        <v>25</v>
      </c>
      <c r="E791" s="824">
        <v>25</v>
      </c>
      <c r="F791" s="905"/>
      <c r="G791" s="854"/>
      <c r="H791" s="863"/>
      <c r="I791" s="842"/>
      <c r="J791" s="824">
        <f>SUM(F791:I791)*$E791</f>
        <v>0</v>
      </c>
      <c r="K791" s="825"/>
      <c r="L791" s="825"/>
      <c r="M791" s="827"/>
      <c r="N791" s="827"/>
      <c r="O791" s="824">
        <f t="shared" si="284"/>
        <v>0</v>
      </c>
      <c r="P791" s="825"/>
      <c r="Q791" s="825"/>
      <c r="R791" s="827"/>
      <c r="S791" s="827"/>
      <c r="T791" s="846">
        <f t="shared" si="293"/>
        <v>0</v>
      </c>
      <c r="U791" s="825">
        <f t="shared" si="291"/>
        <v>0</v>
      </c>
      <c r="V791" s="825">
        <f t="shared" si="285"/>
        <v>0</v>
      </c>
      <c r="W791" s="827">
        <f t="shared" si="285"/>
        <v>0</v>
      </c>
      <c r="X791" s="827">
        <f t="shared" si="285"/>
        <v>0</v>
      </c>
      <c r="Y791" s="824">
        <f t="shared" si="285"/>
        <v>0</v>
      </c>
      <c r="Z791" s="838">
        <f t="shared" si="282"/>
        <v>48</v>
      </c>
      <c r="AA791" s="895" t="str">
        <f t="shared" si="279"/>
        <v>Măng</v>
      </c>
      <c r="AB791" s="844" t="str">
        <f t="shared" si="279"/>
        <v>kg</v>
      </c>
      <c r="AC791" s="845">
        <f t="shared" si="279"/>
        <v>25</v>
      </c>
      <c r="AD791" s="858">
        <f t="shared" si="279"/>
        <v>25</v>
      </c>
      <c r="AE791" s="832">
        <f t="shared" si="294"/>
        <v>0</v>
      </c>
      <c r="AF791" s="832">
        <f t="shared" si="294"/>
        <v>0</v>
      </c>
      <c r="AG791" s="832">
        <f t="shared" si="294"/>
        <v>0</v>
      </c>
      <c r="AH791" s="832">
        <f t="shared" si="294"/>
        <v>0</v>
      </c>
      <c r="AI791" s="824">
        <f t="shared" si="280"/>
        <v>0</v>
      </c>
      <c r="AJ791" s="879">
        <f t="shared" si="288"/>
        <v>0</v>
      </c>
      <c r="AK791" s="879">
        <f t="shared" si="288"/>
        <v>0</v>
      </c>
      <c r="AL791" s="879">
        <f t="shared" si="288"/>
        <v>0</v>
      </c>
      <c r="AM791" s="879">
        <f t="shared" si="289"/>
        <v>0</v>
      </c>
      <c r="AN791" s="849">
        <f t="shared" si="290"/>
        <v>0</v>
      </c>
      <c r="AO791" s="825">
        <f t="shared" si="277"/>
        <v>0</v>
      </c>
      <c r="AP791" s="825">
        <f t="shared" si="277"/>
        <v>0</v>
      </c>
      <c r="AQ791" s="825">
        <f t="shared" si="277"/>
        <v>0</v>
      </c>
      <c r="AR791" s="825">
        <f t="shared" si="277"/>
        <v>0</v>
      </c>
      <c r="AS791" s="825">
        <f t="shared" si="277"/>
        <v>0</v>
      </c>
      <c r="AT791" s="850">
        <f t="shared" si="283"/>
        <v>0</v>
      </c>
      <c r="AU791" s="948"/>
      <c r="AV791" s="934"/>
      <c r="AW791" s="934"/>
      <c r="AX791" s="935"/>
      <c r="AY791" s="936" t="s">
        <v>29</v>
      </c>
      <c r="AZ791" s="937">
        <f>AV791*AX791</f>
        <v>0</v>
      </c>
    </row>
    <row r="792" spans="1:52" ht="13.5" customHeight="1">
      <c r="A792" s="838">
        <f t="shared" ref="A792:A803" si="295">IF(B792&lt;&gt;"",MAX($A790:$A791)+1,"")</f>
        <v>49</v>
      </c>
      <c r="B792" s="1046" t="s">
        <v>126</v>
      </c>
      <c r="C792" s="844" t="s">
        <v>66</v>
      </c>
      <c r="D792" s="949">
        <v>15</v>
      </c>
      <c r="E792" s="950">
        <v>15</v>
      </c>
      <c r="F792" s="905"/>
      <c r="G792" s="872"/>
      <c r="H792" s="842"/>
      <c r="I792" s="842"/>
      <c r="J792" s="824">
        <f>SUM(F792:I792)*$E792</f>
        <v>0</v>
      </c>
      <c r="K792" s="878"/>
      <c r="L792" s="828"/>
      <c r="M792" s="826"/>
      <c r="N792" s="827"/>
      <c r="O792" s="824">
        <f t="shared" si="284"/>
        <v>0</v>
      </c>
      <c r="P792" s="825"/>
      <c r="Q792" s="828"/>
      <c r="R792" s="826"/>
      <c r="S792" s="827"/>
      <c r="T792" s="846">
        <f t="shared" si="293"/>
        <v>0</v>
      </c>
      <c r="U792" s="825">
        <f t="shared" si="291"/>
        <v>0</v>
      </c>
      <c r="V792" s="825">
        <f t="shared" si="285"/>
        <v>0</v>
      </c>
      <c r="W792" s="827">
        <f t="shared" si="285"/>
        <v>0</v>
      </c>
      <c r="X792" s="827">
        <f t="shared" si="285"/>
        <v>0</v>
      </c>
      <c r="Y792" s="824">
        <f t="shared" si="285"/>
        <v>0</v>
      </c>
      <c r="Z792" s="838">
        <f t="shared" si="282"/>
        <v>49</v>
      </c>
      <c r="AA792" s="895" t="str">
        <f t="shared" si="279"/>
        <v>Mướp đắng</v>
      </c>
      <c r="AB792" s="844" t="str">
        <f t="shared" si="279"/>
        <v>kg</v>
      </c>
      <c r="AC792" s="845">
        <f t="shared" si="279"/>
        <v>15</v>
      </c>
      <c r="AD792" s="858">
        <f t="shared" si="279"/>
        <v>15</v>
      </c>
      <c r="AE792" s="832">
        <f t="shared" si="294"/>
        <v>0</v>
      </c>
      <c r="AF792" s="832">
        <f t="shared" si="294"/>
        <v>0</v>
      </c>
      <c r="AG792" s="832">
        <f t="shared" si="294"/>
        <v>0</v>
      </c>
      <c r="AH792" s="832">
        <f t="shared" si="294"/>
        <v>0</v>
      </c>
      <c r="AI792" s="824">
        <f t="shared" si="280"/>
        <v>0</v>
      </c>
      <c r="AJ792" s="879">
        <f t="shared" si="288"/>
        <v>0</v>
      </c>
      <c r="AK792" s="879">
        <f t="shared" si="288"/>
        <v>0</v>
      </c>
      <c r="AL792" s="879">
        <f t="shared" si="288"/>
        <v>0</v>
      </c>
      <c r="AM792" s="879">
        <f t="shared" si="289"/>
        <v>0</v>
      </c>
      <c r="AN792" s="849">
        <f t="shared" si="290"/>
        <v>0</v>
      </c>
      <c r="AO792" s="825">
        <f t="shared" si="277"/>
        <v>0</v>
      </c>
      <c r="AP792" s="825">
        <f t="shared" si="277"/>
        <v>0</v>
      </c>
      <c r="AQ792" s="825">
        <f t="shared" si="277"/>
        <v>0</v>
      </c>
      <c r="AR792" s="825">
        <f t="shared" si="277"/>
        <v>0</v>
      </c>
      <c r="AS792" s="825">
        <f t="shared" si="277"/>
        <v>0</v>
      </c>
      <c r="AT792" s="850">
        <f t="shared" si="283"/>
        <v>0</v>
      </c>
      <c r="AU792" s="1566" t="s">
        <v>860</v>
      </c>
      <c r="AV792" s="1567"/>
      <c r="AW792" s="1567"/>
      <c r="AX792" s="1567"/>
      <c r="AY792" s="936" t="str">
        <f>AY793</f>
        <v>=</v>
      </c>
      <c r="AZ792" s="937">
        <f ca="1">AZ715</f>
        <v>22.039999999999935</v>
      </c>
    </row>
    <row r="793" spans="1:52" ht="13.5" customHeight="1">
      <c r="A793" s="838">
        <f t="shared" si="295"/>
        <v>50</v>
      </c>
      <c r="B793" s="1046" t="s">
        <v>894</v>
      </c>
      <c r="C793" s="844" t="s">
        <v>66</v>
      </c>
      <c r="D793" s="907">
        <v>10</v>
      </c>
      <c r="E793" s="824">
        <v>10</v>
      </c>
      <c r="F793" s="905"/>
      <c r="G793" s="909"/>
      <c r="H793" s="842"/>
      <c r="I793" s="842"/>
      <c r="J793" s="824">
        <f>SUM(F793:I793)*$E793</f>
        <v>0</v>
      </c>
      <c r="K793" s="825"/>
      <c r="L793" s="828"/>
      <c r="M793" s="827"/>
      <c r="N793" s="827"/>
      <c r="O793" s="824">
        <f t="shared" si="284"/>
        <v>0</v>
      </c>
      <c r="P793" s="853"/>
      <c r="Q793" s="828"/>
      <c r="R793" s="826">
        <v>5</v>
      </c>
      <c r="S793" s="827"/>
      <c r="T793" s="846">
        <f t="shared" si="293"/>
        <v>50</v>
      </c>
      <c r="U793" s="825">
        <f t="shared" si="291"/>
        <v>0</v>
      </c>
      <c r="V793" s="825">
        <f t="shared" si="285"/>
        <v>0</v>
      </c>
      <c r="W793" s="827">
        <f t="shared" si="285"/>
        <v>5</v>
      </c>
      <c r="X793" s="827">
        <f t="shared" si="285"/>
        <v>0</v>
      </c>
      <c r="Y793" s="824">
        <f t="shared" si="285"/>
        <v>50</v>
      </c>
      <c r="Z793" s="838">
        <f t="shared" si="282"/>
        <v>50</v>
      </c>
      <c r="AA793" s="895" t="str">
        <f t="shared" si="279"/>
        <v>Cà xanh</v>
      </c>
      <c r="AB793" s="844" t="str">
        <f t="shared" si="279"/>
        <v>kg</v>
      </c>
      <c r="AC793" s="845">
        <f t="shared" si="279"/>
        <v>10</v>
      </c>
      <c r="AD793" s="858">
        <f t="shared" si="279"/>
        <v>10</v>
      </c>
      <c r="AE793" s="832">
        <f t="shared" si="294"/>
        <v>0</v>
      </c>
      <c r="AF793" s="832">
        <f t="shared" si="294"/>
        <v>0</v>
      </c>
      <c r="AG793" s="832">
        <f t="shared" si="294"/>
        <v>0</v>
      </c>
      <c r="AH793" s="832">
        <f t="shared" si="294"/>
        <v>0</v>
      </c>
      <c r="AI793" s="824">
        <f t="shared" si="280"/>
        <v>0</v>
      </c>
      <c r="AJ793" s="879">
        <f t="shared" si="288"/>
        <v>0</v>
      </c>
      <c r="AK793" s="879">
        <f t="shared" si="288"/>
        <v>0</v>
      </c>
      <c r="AL793" s="879">
        <f t="shared" si="288"/>
        <v>5</v>
      </c>
      <c r="AM793" s="879">
        <f t="shared" si="289"/>
        <v>0</v>
      </c>
      <c r="AN793" s="849">
        <f t="shared" si="290"/>
        <v>50</v>
      </c>
      <c r="AO793" s="825">
        <f t="shared" si="277"/>
        <v>0</v>
      </c>
      <c r="AP793" s="825">
        <f t="shared" si="277"/>
        <v>0</v>
      </c>
      <c r="AQ793" s="825">
        <f t="shared" si="277"/>
        <v>5</v>
      </c>
      <c r="AR793" s="825">
        <f t="shared" si="277"/>
        <v>0</v>
      </c>
      <c r="AS793" s="825">
        <f t="shared" si="277"/>
        <v>50</v>
      </c>
      <c r="AT793" s="850">
        <f t="shared" si="283"/>
        <v>0</v>
      </c>
      <c r="AU793" s="1568" t="s">
        <v>69</v>
      </c>
      <c r="AV793" s="1569"/>
      <c r="AW793" s="1569"/>
      <c r="AX793" s="1569"/>
      <c r="AY793" s="936" t="s">
        <v>29</v>
      </c>
      <c r="AZ793" s="945">
        <f ca="1">SUM(AZ782:AZ792)</f>
        <v>104.49999999999993</v>
      </c>
    </row>
    <row r="794" spans="1:52" ht="13.5" customHeight="1">
      <c r="A794" s="838">
        <f t="shared" si="295"/>
        <v>51</v>
      </c>
      <c r="B794" s="1045" t="s">
        <v>64</v>
      </c>
      <c r="C794" s="844" t="s">
        <v>66</v>
      </c>
      <c r="D794" s="907">
        <v>13</v>
      </c>
      <c r="E794" s="824">
        <v>13</v>
      </c>
      <c r="F794" s="905"/>
      <c r="G794" s="854"/>
      <c r="H794" s="863"/>
      <c r="I794" s="842"/>
      <c r="J794" s="824">
        <f t="shared" ref="J794:J803" si="296">SUM(F794:I794)*$E794</f>
        <v>0</v>
      </c>
      <c r="K794" s="825"/>
      <c r="L794" s="828"/>
      <c r="M794" s="827">
        <v>5</v>
      </c>
      <c r="N794" s="827"/>
      <c r="O794" s="824">
        <f t="shared" si="284"/>
        <v>65</v>
      </c>
      <c r="P794" s="825"/>
      <c r="Q794" s="825"/>
      <c r="R794" s="827"/>
      <c r="S794" s="827"/>
      <c r="T794" s="846">
        <f t="shared" si="293"/>
        <v>0</v>
      </c>
      <c r="U794" s="825">
        <f t="shared" si="291"/>
        <v>0</v>
      </c>
      <c r="V794" s="825">
        <f t="shared" si="285"/>
        <v>0</v>
      </c>
      <c r="W794" s="827">
        <f t="shared" si="285"/>
        <v>5</v>
      </c>
      <c r="X794" s="827">
        <f t="shared" si="285"/>
        <v>0</v>
      </c>
      <c r="Y794" s="824">
        <f t="shared" si="285"/>
        <v>65</v>
      </c>
      <c r="Z794" s="838">
        <f t="shared" si="282"/>
        <v>51</v>
      </c>
      <c r="AA794" s="895" t="str">
        <f t="shared" si="279"/>
        <v>Hành tây</v>
      </c>
      <c r="AB794" s="844" t="str">
        <f t="shared" si="279"/>
        <v>kg</v>
      </c>
      <c r="AC794" s="845">
        <f t="shared" si="279"/>
        <v>13</v>
      </c>
      <c r="AD794" s="858">
        <f t="shared" si="279"/>
        <v>13</v>
      </c>
      <c r="AE794" s="832">
        <f t="shared" si="294"/>
        <v>0</v>
      </c>
      <c r="AF794" s="832">
        <f t="shared" si="294"/>
        <v>0</v>
      </c>
      <c r="AG794" s="832">
        <f t="shared" si="294"/>
        <v>0</v>
      </c>
      <c r="AH794" s="832">
        <f t="shared" si="294"/>
        <v>0</v>
      </c>
      <c r="AI794" s="824">
        <f t="shared" si="280"/>
        <v>0</v>
      </c>
      <c r="AJ794" s="879">
        <f t="shared" si="288"/>
        <v>0</v>
      </c>
      <c r="AK794" s="879">
        <f t="shared" si="288"/>
        <v>0</v>
      </c>
      <c r="AL794" s="879">
        <f t="shared" si="288"/>
        <v>5</v>
      </c>
      <c r="AM794" s="879">
        <f t="shared" si="289"/>
        <v>0</v>
      </c>
      <c r="AN794" s="849">
        <f t="shared" si="290"/>
        <v>65</v>
      </c>
      <c r="AO794" s="825">
        <f t="shared" si="277"/>
        <v>0</v>
      </c>
      <c r="AP794" s="825">
        <f t="shared" si="277"/>
        <v>0</v>
      </c>
      <c r="AQ794" s="825">
        <f t="shared" si="277"/>
        <v>5</v>
      </c>
      <c r="AR794" s="825">
        <f t="shared" si="277"/>
        <v>0</v>
      </c>
      <c r="AS794" s="825">
        <f t="shared" si="277"/>
        <v>65</v>
      </c>
      <c r="AT794" s="850">
        <f t="shared" si="283"/>
        <v>0</v>
      </c>
      <c r="AU794" s="1570" t="s">
        <v>861</v>
      </c>
      <c r="AV794" s="1571"/>
      <c r="AW794" s="1571"/>
      <c r="AX794" s="1571"/>
      <c r="AY794" s="936" t="s">
        <v>29</v>
      </c>
      <c r="AZ794" s="945">
        <f ca="1">SUMIF(AA744:AR806,"Gạo*",AO744:AO806)+SUMIF(AA744:AR806,"Gạo*",AP744:AP806)+SUMIF(AA744:AR806,"Gạo*",AQ744:AQ806)+SUMIF(AA744:AR806,"Gạo*",AR744:AR806)</f>
        <v>82</v>
      </c>
    </row>
    <row r="795" spans="1:52" ht="13.5" customHeight="1">
      <c r="A795" s="838">
        <f t="shared" si="295"/>
        <v>52</v>
      </c>
      <c r="B795" s="1046" t="s">
        <v>511</v>
      </c>
      <c r="C795" s="844" t="s">
        <v>66</v>
      </c>
      <c r="D795" s="907">
        <v>20</v>
      </c>
      <c r="E795" s="824">
        <v>15</v>
      </c>
      <c r="F795" s="905"/>
      <c r="G795" s="854"/>
      <c r="H795" s="863"/>
      <c r="I795" s="842"/>
      <c r="J795" s="824">
        <f t="shared" si="296"/>
        <v>0</v>
      </c>
      <c r="K795" s="825"/>
      <c r="L795" s="825"/>
      <c r="M795" s="827"/>
      <c r="N795" s="827"/>
      <c r="O795" s="824">
        <f t="shared" si="284"/>
        <v>0</v>
      </c>
      <c r="P795" s="825"/>
      <c r="Q795" s="825"/>
      <c r="R795" s="827">
        <v>1</v>
      </c>
      <c r="S795" s="827"/>
      <c r="T795" s="846">
        <f t="shared" si="293"/>
        <v>15</v>
      </c>
      <c r="U795" s="825">
        <f t="shared" si="291"/>
        <v>0</v>
      </c>
      <c r="V795" s="825">
        <f t="shared" si="285"/>
        <v>0</v>
      </c>
      <c r="W795" s="827">
        <f t="shared" si="285"/>
        <v>1</v>
      </c>
      <c r="X795" s="827">
        <f t="shared" si="285"/>
        <v>0</v>
      </c>
      <c r="Y795" s="824">
        <f t="shared" si="285"/>
        <v>15</v>
      </c>
      <c r="Z795" s="838">
        <f t="shared" si="282"/>
        <v>52</v>
      </c>
      <c r="AA795" s="895" t="str">
        <f t="shared" si="279"/>
        <v>Sã</v>
      </c>
      <c r="AB795" s="844" t="str">
        <f t="shared" si="279"/>
        <v>kg</v>
      </c>
      <c r="AC795" s="845">
        <f t="shared" si="279"/>
        <v>20</v>
      </c>
      <c r="AD795" s="858">
        <f t="shared" si="279"/>
        <v>15</v>
      </c>
      <c r="AE795" s="832">
        <f t="shared" si="294"/>
        <v>0</v>
      </c>
      <c r="AF795" s="832">
        <f t="shared" si="294"/>
        <v>0</v>
      </c>
      <c r="AG795" s="832">
        <f t="shared" si="294"/>
        <v>0</v>
      </c>
      <c r="AH795" s="832">
        <f t="shared" si="294"/>
        <v>0</v>
      </c>
      <c r="AI795" s="824">
        <f t="shared" si="280"/>
        <v>0</v>
      </c>
      <c r="AJ795" s="879">
        <f t="shared" si="288"/>
        <v>0</v>
      </c>
      <c r="AK795" s="879">
        <f t="shared" si="288"/>
        <v>0</v>
      </c>
      <c r="AL795" s="879">
        <f t="shared" si="288"/>
        <v>1</v>
      </c>
      <c r="AM795" s="879">
        <f t="shared" si="289"/>
        <v>0</v>
      </c>
      <c r="AN795" s="849">
        <f t="shared" si="290"/>
        <v>15</v>
      </c>
      <c r="AO795" s="825">
        <f t="shared" ref="AO795:AS803" si="297">U795</f>
        <v>0</v>
      </c>
      <c r="AP795" s="825">
        <f t="shared" si="297"/>
        <v>0</v>
      </c>
      <c r="AQ795" s="825">
        <f t="shared" si="297"/>
        <v>1</v>
      </c>
      <c r="AR795" s="825">
        <f t="shared" si="297"/>
        <v>0</v>
      </c>
      <c r="AS795" s="825">
        <f t="shared" si="297"/>
        <v>15</v>
      </c>
      <c r="AT795" s="850">
        <f t="shared" si="283"/>
        <v>5</v>
      </c>
      <c r="AU795" s="1570" t="s">
        <v>862</v>
      </c>
      <c r="AV795" s="1571"/>
      <c r="AW795" s="1571"/>
      <c r="AX795" s="1571"/>
      <c r="AY795" s="936" t="s">
        <v>29</v>
      </c>
      <c r="AZ795" s="1050">
        <f ca="1">AZ716</f>
        <v>0</v>
      </c>
    </row>
    <row r="796" spans="1:52" ht="13.5" customHeight="1">
      <c r="A796" s="838">
        <f t="shared" si="295"/>
        <v>53</v>
      </c>
      <c r="B796" s="908" t="s">
        <v>895</v>
      </c>
      <c r="C796" s="844" t="s">
        <v>66</v>
      </c>
      <c r="D796" s="907">
        <v>8</v>
      </c>
      <c r="E796" s="824">
        <v>8</v>
      </c>
      <c r="F796" s="905"/>
      <c r="G796" s="854"/>
      <c r="H796" s="842"/>
      <c r="I796" s="842"/>
      <c r="J796" s="824">
        <f t="shared" si="296"/>
        <v>0</v>
      </c>
      <c r="K796" s="825"/>
      <c r="L796" s="828"/>
      <c r="M796" s="827">
        <v>5</v>
      </c>
      <c r="N796" s="827"/>
      <c r="O796" s="824">
        <f t="shared" si="284"/>
        <v>40</v>
      </c>
      <c r="P796" s="825"/>
      <c r="Q796" s="825"/>
      <c r="R796" s="827"/>
      <c r="S796" s="827"/>
      <c r="T796" s="846">
        <f t="shared" ref="T796:T803" si="298">SUM(P796:S796)*$E796</f>
        <v>0</v>
      </c>
      <c r="U796" s="825">
        <f t="shared" si="291"/>
        <v>0</v>
      </c>
      <c r="V796" s="825">
        <f t="shared" si="285"/>
        <v>0</v>
      </c>
      <c r="W796" s="827">
        <f t="shared" si="285"/>
        <v>5</v>
      </c>
      <c r="X796" s="827">
        <f t="shared" si="285"/>
        <v>0</v>
      </c>
      <c r="Y796" s="824">
        <f t="shared" si="285"/>
        <v>40</v>
      </c>
      <c r="Z796" s="838">
        <f t="shared" si="282"/>
        <v>53</v>
      </c>
      <c r="AA796" s="895" t="str">
        <f t="shared" si="279"/>
        <v>Mùng bac hà</v>
      </c>
      <c r="AB796" s="844" t="str">
        <f t="shared" si="279"/>
        <v>kg</v>
      </c>
      <c r="AC796" s="845">
        <f t="shared" si="279"/>
        <v>8</v>
      </c>
      <c r="AD796" s="858">
        <f t="shared" si="279"/>
        <v>8</v>
      </c>
      <c r="AE796" s="832">
        <f t="shared" si="294"/>
        <v>0</v>
      </c>
      <c r="AF796" s="832">
        <f t="shared" si="294"/>
        <v>0</v>
      </c>
      <c r="AG796" s="832">
        <f t="shared" si="294"/>
        <v>0</v>
      </c>
      <c r="AH796" s="832">
        <f t="shared" si="294"/>
        <v>0</v>
      </c>
      <c r="AI796" s="824">
        <f t="shared" si="280"/>
        <v>0</v>
      </c>
      <c r="AJ796" s="879">
        <f t="shared" si="288"/>
        <v>0</v>
      </c>
      <c r="AK796" s="879">
        <f t="shared" si="288"/>
        <v>0</v>
      </c>
      <c r="AL796" s="879">
        <f t="shared" si="288"/>
        <v>5</v>
      </c>
      <c r="AM796" s="879">
        <f t="shared" si="289"/>
        <v>0</v>
      </c>
      <c r="AN796" s="849">
        <f t="shared" si="290"/>
        <v>40</v>
      </c>
      <c r="AO796" s="825">
        <f t="shared" si="297"/>
        <v>0</v>
      </c>
      <c r="AP796" s="825">
        <f t="shared" si="297"/>
        <v>0</v>
      </c>
      <c r="AQ796" s="825">
        <f t="shared" si="297"/>
        <v>5</v>
      </c>
      <c r="AR796" s="825">
        <f t="shared" si="297"/>
        <v>0</v>
      </c>
      <c r="AS796" s="825">
        <f t="shared" si="297"/>
        <v>40</v>
      </c>
      <c r="AT796" s="850">
        <f t="shared" si="283"/>
        <v>0</v>
      </c>
      <c r="AU796" s="1568" t="s">
        <v>863</v>
      </c>
      <c r="AV796" s="1569"/>
      <c r="AW796" s="1569"/>
      <c r="AX796" s="1569"/>
      <c r="AY796" s="936" t="s">
        <v>29</v>
      </c>
      <c r="AZ796" s="945">
        <f ca="1">AZ794+AZ795</f>
        <v>82</v>
      </c>
    </row>
    <row r="797" spans="1:52" ht="13.5" customHeight="1">
      <c r="A797" s="838">
        <f t="shared" si="295"/>
        <v>54</v>
      </c>
      <c r="B797" s="908" t="s">
        <v>512</v>
      </c>
      <c r="C797" s="844" t="s">
        <v>66</v>
      </c>
      <c r="D797" s="907">
        <v>20</v>
      </c>
      <c r="E797" s="824">
        <v>20</v>
      </c>
      <c r="F797" s="905"/>
      <c r="G797" s="872"/>
      <c r="H797" s="842"/>
      <c r="I797" s="842"/>
      <c r="J797" s="824">
        <f t="shared" si="296"/>
        <v>0</v>
      </c>
      <c r="K797" s="825"/>
      <c r="L797" s="828"/>
      <c r="M797" s="827"/>
      <c r="N797" s="827"/>
      <c r="O797" s="824">
        <f t="shared" si="284"/>
        <v>0</v>
      </c>
      <c r="P797" s="825"/>
      <c r="Q797" s="828"/>
      <c r="R797" s="827"/>
      <c r="S797" s="827"/>
      <c r="T797" s="846">
        <f t="shared" si="298"/>
        <v>0</v>
      </c>
      <c r="U797" s="825">
        <f t="shared" si="291"/>
        <v>0</v>
      </c>
      <c r="V797" s="825">
        <f t="shared" si="285"/>
        <v>0</v>
      </c>
      <c r="W797" s="827">
        <f t="shared" si="285"/>
        <v>0</v>
      </c>
      <c r="X797" s="827">
        <f t="shared" si="285"/>
        <v>0</v>
      </c>
      <c r="Y797" s="824">
        <f t="shared" si="285"/>
        <v>0</v>
      </c>
      <c r="Z797" s="838">
        <f t="shared" si="282"/>
        <v>54</v>
      </c>
      <c r="AA797" s="895" t="str">
        <f t="shared" si="279"/>
        <v>Riềng</v>
      </c>
      <c r="AB797" s="844" t="str">
        <f t="shared" si="279"/>
        <v>kg</v>
      </c>
      <c r="AC797" s="845">
        <f t="shared" si="279"/>
        <v>20</v>
      </c>
      <c r="AD797" s="858">
        <f t="shared" si="279"/>
        <v>20</v>
      </c>
      <c r="AE797" s="832">
        <f t="shared" si="294"/>
        <v>0</v>
      </c>
      <c r="AF797" s="832">
        <f t="shared" si="294"/>
        <v>0</v>
      </c>
      <c r="AG797" s="832">
        <f t="shared" si="294"/>
        <v>0</v>
      </c>
      <c r="AH797" s="832">
        <f t="shared" si="294"/>
        <v>0</v>
      </c>
      <c r="AI797" s="824">
        <f t="shared" si="280"/>
        <v>0</v>
      </c>
      <c r="AJ797" s="879">
        <f t="shared" si="288"/>
        <v>0</v>
      </c>
      <c r="AK797" s="879">
        <f t="shared" si="288"/>
        <v>0</v>
      </c>
      <c r="AL797" s="879">
        <f t="shared" si="288"/>
        <v>0</v>
      </c>
      <c r="AM797" s="879">
        <f t="shared" si="289"/>
        <v>0</v>
      </c>
      <c r="AN797" s="849">
        <f t="shared" si="290"/>
        <v>0</v>
      </c>
      <c r="AO797" s="825">
        <f t="shared" si="297"/>
        <v>0</v>
      </c>
      <c r="AP797" s="825">
        <f t="shared" si="297"/>
        <v>0</v>
      </c>
      <c r="AQ797" s="825">
        <f t="shared" si="297"/>
        <v>0</v>
      </c>
      <c r="AR797" s="825">
        <f t="shared" si="297"/>
        <v>0</v>
      </c>
      <c r="AS797" s="825">
        <f t="shared" si="297"/>
        <v>0</v>
      </c>
      <c r="AT797" s="850">
        <f t="shared" si="283"/>
        <v>0</v>
      </c>
      <c r="AU797" s="1566" t="s">
        <v>864</v>
      </c>
      <c r="AV797" s="1567"/>
      <c r="AW797" s="1567"/>
      <c r="AX797" s="1567"/>
      <c r="AY797" s="936" t="s">
        <v>29</v>
      </c>
      <c r="AZ797" s="945">
        <f ca="1">IF(AZ793-AZ796&gt;0,AZ793-AZ796,0)</f>
        <v>22.499999999999929</v>
      </c>
    </row>
    <row r="798" spans="1:52" ht="13.5" customHeight="1">
      <c r="A798" s="838">
        <f t="shared" si="295"/>
        <v>55</v>
      </c>
      <c r="B798" s="1045" t="s">
        <v>636</v>
      </c>
      <c r="C798" s="844" t="s">
        <v>66</v>
      </c>
      <c r="D798" s="907">
        <v>10</v>
      </c>
      <c r="E798" s="824">
        <v>10</v>
      </c>
      <c r="F798" s="905"/>
      <c r="G798" s="854"/>
      <c r="H798" s="842"/>
      <c r="I798" s="842"/>
      <c r="J798" s="824">
        <f t="shared" si="296"/>
        <v>0</v>
      </c>
      <c r="K798" s="825"/>
      <c r="L798" s="853"/>
      <c r="M798" s="827">
        <v>0.5</v>
      </c>
      <c r="N798" s="827"/>
      <c r="O798" s="824">
        <f t="shared" si="284"/>
        <v>5</v>
      </c>
      <c r="P798" s="825"/>
      <c r="Q798" s="825"/>
      <c r="R798" s="827"/>
      <c r="S798" s="827"/>
      <c r="T798" s="846">
        <f t="shared" si="298"/>
        <v>0</v>
      </c>
      <c r="U798" s="825">
        <f t="shared" si="291"/>
        <v>0</v>
      </c>
      <c r="V798" s="825">
        <f t="shared" si="285"/>
        <v>0</v>
      </c>
      <c r="W798" s="827">
        <f t="shared" si="285"/>
        <v>0.5</v>
      </c>
      <c r="X798" s="827">
        <f t="shared" si="285"/>
        <v>0</v>
      </c>
      <c r="Y798" s="824">
        <f t="shared" si="285"/>
        <v>5</v>
      </c>
      <c r="Z798" s="838">
        <f t="shared" si="282"/>
        <v>55</v>
      </c>
      <c r="AA798" s="895" t="str">
        <f t="shared" si="279"/>
        <v>Rau mùi</v>
      </c>
      <c r="AB798" s="844" t="str">
        <f t="shared" si="279"/>
        <v>kg</v>
      </c>
      <c r="AC798" s="845">
        <f t="shared" si="279"/>
        <v>10</v>
      </c>
      <c r="AD798" s="858">
        <f t="shared" si="279"/>
        <v>10</v>
      </c>
      <c r="AE798" s="832">
        <f>AE718+AJ718-AO718</f>
        <v>0</v>
      </c>
      <c r="AF798" s="832">
        <f>AF718+AK718-AP718</f>
        <v>0</v>
      </c>
      <c r="AG798" s="832">
        <f>AG718+AL718-AQ718</f>
        <v>0</v>
      </c>
      <c r="AH798" s="832">
        <f>AH718+AM718-AR718</f>
        <v>0</v>
      </c>
      <c r="AI798" s="824">
        <f t="shared" si="280"/>
        <v>0</v>
      </c>
      <c r="AJ798" s="879">
        <f t="shared" si="288"/>
        <v>0</v>
      </c>
      <c r="AK798" s="879">
        <f t="shared" si="288"/>
        <v>0</v>
      </c>
      <c r="AL798" s="879">
        <f t="shared" si="288"/>
        <v>0.5</v>
      </c>
      <c r="AM798" s="879">
        <f t="shared" si="289"/>
        <v>0</v>
      </c>
      <c r="AN798" s="849">
        <f t="shared" si="290"/>
        <v>5</v>
      </c>
      <c r="AO798" s="825">
        <f t="shared" si="297"/>
        <v>0</v>
      </c>
      <c r="AP798" s="825">
        <f t="shared" si="297"/>
        <v>0</v>
      </c>
      <c r="AQ798" s="825">
        <f t="shared" si="297"/>
        <v>0.5</v>
      </c>
      <c r="AR798" s="825">
        <f t="shared" si="297"/>
        <v>0</v>
      </c>
      <c r="AS798" s="825">
        <f t="shared" si="297"/>
        <v>5</v>
      </c>
      <c r="AT798" s="850">
        <f t="shared" si="283"/>
        <v>0</v>
      </c>
      <c r="AU798" s="1482" t="s">
        <v>797</v>
      </c>
      <c r="AV798" s="1483"/>
      <c r="AW798" s="1483"/>
      <c r="AX798" s="1483"/>
      <c r="AY798" s="894" t="s">
        <v>29</v>
      </c>
      <c r="AZ798" s="918">
        <f ca="1">IF(AZ793-AZ796&lt;0,AZ796-AZ793,0)</f>
        <v>0</v>
      </c>
    </row>
    <row r="799" spans="1:52" ht="13.5" customHeight="1">
      <c r="A799" s="838" t="str">
        <f t="shared" si="295"/>
        <v/>
      </c>
      <c r="B799" s="906"/>
      <c r="C799" s="844"/>
      <c r="D799" s="907"/>
      <c r="E799" s="824"/>
      <c r="F799" s="905"/>
      <c r="G799" s="854"/>
      <c r="H799" s="842"/>
      <c r="I799" s="842"/>
      <c r="J799" s="824">
        <f t="shared" si="296"/>
        <v>0</v>
      </c>
      <c r="K799" s="825"/>
      <c r="L799" s="825"/>
      <c r="M799" s="827"/>
      <c r="N799" s="827"/>
      <c r="O799" s="824">
        <f t="shared" si="284"/>
        <v>0</v>
      </c>
      <c r="P799" s="825"/>
      <c r="Q799" s="825"/>
      <c r="R799" s="827"/>
      <c r="S799" s="827"/>
      <c r="T799" s="846">
        <f t="shared" si="298"/>
        <v>0</v>
      </c>
      <c r="U799" s="825">
        <f t="shared" si="291"/>
        <v>0</v>
      </c>
      <c r="V799" s="825">
        <f t="shared" si="285"/>
        <v>0</v>
      </c>
      <c r="W799" s="827">
        <f t="shared" si="285"/>
        <v>0</v>
      </c>
      <c r="X799" s="827">
        <f t="shared" si="285"/>
        <v>0</v>
      </c>
      <c r="Y799" s="824">
        <f t="shared" si="285"/>
        <v>0</v>
      </c>
      <c r="Z799" s="838" t="str">
        <f t="shared" si="282"/>
        <v/>
      </c>
      <c r="AA799" s="895">
        <f t="shared" si="279"/>
        <v>0</v>
      </c>
      <c r="AB799" s="844">
        <f t="shared" si="279"/>
        <v>0</v>
      </c>
      <c r="AC799" s="845">
        <f t="shared" si="279"/>
        <v>0</v>
      </c>
      <c r="AD799" s="858">
        <f t="shared" si="279"/>
        <v>0</v>
      </c>
      <c r="AE799" s="832">
        <f t="shared" ref="AE799:AH803" si="299">AE720+AJ720-AO720</f>
        <v>0</v>
      </c>
      <c r="AF799" s="832">
        <f t="shared" si="299"/>
        <v>0</v>
      </c>
      <c r="AG799" s="832">
        <f t="shared" si="299"/>
        <v>0</v>
      </c>
      <c r="AH799" s="832">
        <f t="shared" si="299"/>
        <v>0</v>
      </c>
      <c r="AI799" s="824">
        <f t="shared" si="280"/>
        <v>0</v>
      </c>
      <c r="AJ799" s="879">
        <f t="shared" si="288"/>
        <v>0</v>
      </c>
      <c r="AK799" s="879">
        <f t="shared" si="288"/>
        <v>0</v>
      </c>
      <c r="AL799" s="879">
        <f t="shared" si="288"/>
        <v>0</v>
      </c>
      <c r="AM799" s="879">
        <f t="shared" si="289"/>
        <v>0</v>
      </c>
      <c r="AN799" s="849">
        <f t="shared" si="290"/>
        <v>0</v>
      </c>
      <c r="AO799" s="825">
        <f t="shared" si="297"/>
        <v>0</v>
      </c>
      <c r="AP799" s="825">
        <f t="shared" si="297"/>
        <v>0</v>
      </c>
      <c r="AQ799" s="825">
        <f t="shared" si="297"/>
        <v>0</v>
      </c>
      <c r="AR799" s="825">
        <f t="shared" si="297"/>
        <v>0</v>
      </c>
      <c r="AS799" s="825">
        <f t="shared" si="297"/>
        <v>0</v>
      </c>
      <c r="AT799" s="850" t="str">
        <f t="shared" si="283"/>
        <v/>
      </c>
      <c r="AU799" s="893"/>
      <c r="AV799" s="894"/>
      <c r="AW799" s="894"/>
      <c r="AX799" s="894"/>
      <c r="AY799" s="894"/>
      <c r="AZ799" s="918"/>
    </row>
    <row r="800" spans="1:52" ht="13.5" customHeight="1">
      <c r="A800" s="838" t="str">
        <f t="shared" si="295"/>
        <v/>
      </c>
      <c r="B800" s="906"/>
      <c r="C800" s="844"/>
      <c r="D800" s="907"/>
      <c r="E800" s="824"/>
      <c r="F800" s="905"/>
      <c r="G800" s="854"/>
      <c r="H800" s="842"/>
      <c r="I800" s="842"/>
      <c r="J800" s="824">
        <f t="shared" si="296"/>
        <v>0</v>
      </c>
      <c r="K800" s="825"/>
      <c r="L800" s="825"/>
      <c r="M800" s="827"/>
      <c r="N800" s="827"/>
      <c r="O800" s="824">
        <f t="shared" si="284"/>
        <v>0</v>
      </c>
      <c r="P800" s="825"/>
      <c r="Q800" s="825"/>
      <c r="R800" s="827"/>
      <c r="S800" s="827"/>
      <c r="T800" s="846">
        <f t="shared" si="298"/>
        <v>0</v>
      </c>
      <c r="U800" s="825">
        <f t="shared" si="291"/>
        <v>0</v>
      </c>
      <c r="V800" s="825">
        <f t="shared" si="285"/>
        <v>0</v>
      </c>
      <c r="W800" s="827">
        <f t="shared" si="285"/>
        <v>0</v>
      </c>
      <c r="X800" s="827">
        <f t="shared" si="285"/>
        <v>0</v>
      </c>
      <c r="Y800" s="824">
        <f t="shared" si="285"/>
        <v>0</v>
      </c>
      <c r="Z800" s="838" t="str">
        <f t="shared" si="282"/>
        <v/>
      </c>
      <c r="AA800" s="895">
        <f t="shared" si="279"/>
        <v>0</v>
      </c>
      <c r="AB800" s="844">
        <f t="shared" si="279"/>
        <v>0</v>
      </c>
      <c r="AC800" s="845">
        <f t="shared" si="279"/>
        <v>0</v>
      </c>
      <c r="AD800" s="858">
        <f t="shared" si="279"/>
        <v>0</v>
      </c>
      <c r="AE800" s="832">
        <f t="shared" si="299"/>
        <v>0</v>
      </c>
      <c r="AF800" s="832">
        <f t="shared" si="299"/>
        <v>0</v>
      </c>
      <c r="AG800" s="832">
        <f t="shared" si="299"/>
        <v>0</v>
      </c>
      <c r="AH800" s="832">
        <f t="shared" si="299"/>
        <v>0</v>
      </c>
      <c r="AI800" s="824">
        <f t="shared" si="280"/>
        <v>0</v>
      </c>
      <c r="AJ800" s="879">
        <f t="shared" si="288"/>
        <v>0</v>
      </c>
      <c r="AK800" s="879">
        <f t="shared" si="288"/>
        <v>0</v>
      </c>
      <c r="AL800" s="879">
        <f t="shared" si="288"/>
        <v>0</v>
      </c>
      <c r="AM800" s="879">
        <f t="shared" si="289"/>
        <v>0</v>
      </c>
      <c r="AN800" s="849">
        <f t="shared" si="290"/>
        <v>0</v>
      </c>
      <c r="AO800" s="825">
        <f t="shared" si="297"/>
        <v>0</v>
      </c>
      <c r="AP800" s="825">
        <f t="shared" si="297"/>
        <v>0</v>
      </c>
      <c r="AQ800" s="825">
        <f t="shared" si="297"/>
        <v>0</v>
      </c>
      <c r="AR800" s="825">
        <f t="shared" si="297"/>
        <v>0</v>
      </c>
      <c r="AS800" s="825">
        <f t="shared" si="297"/>
        <v>0</v>
      </c>
      <c r="AT800" s="850" t="str">
        <f t="shared" si="283"/>
        <v/>
      </c>
      <c r="AU800" s="893"/>
      <c r="AV800" s="894"/>
      <c r="AW800" s="894"/>
      <c r="AX800" s="894"/>
      <c r="AY800" s="894"/>
      <c r="AZ800" s="918"/>
    </row>
    <row r="801" spans="1:52" ht="13.5" customHeight="1">
      <c r="A801" s="838" t="str">
        <f t="shared" si="295"/>
        <v/>
      </c>
      <c r="B801" s="906"/>
      <c r="C801" s="844"/>
      <c r="D801" s="907"/>
      <c r="E801" s="824"/>
      <c r="F801" s="905"/>
      <c r="G801" s="854"/>
      <c r="H801" s="842"/>
      <c r="I801" s="842"/>
      <c r="J801" s="824">
        <f t="shared" si="296"/>
        <v>0</v>
      </c>
      <c r="K801" s="825"/>
      <c r="L801" s="825"/>
      <c r="M801" s="827"/>
      <c r="N801" s="827"/>
      <c r="O801" s="824">
        <f t="shared" si="284"/>
        <v>0</v>
      </c>
      <c r="P801" s="825"/>
      <c r="Q801" s="825"/>
      <c r="R801" s="827"/>
      <c r="S801" s="827"/>
      <c r="T801" s="846">
        <f t="shared" si="298"/>
        <v>0</v>
      </c>
      <c r="U801" s="825">
        <f t="shared" si="291"/>
        <v>0</v>
      </c>
      <c r="V801" s="825">
        <f t="shared" si="285"/>
        <v>0</v>
      </c>
      <c r="W801" s="827">
        <v>0</v>
      </c>
      <c r="X801" s="827">
        <f t="shared" si="285"/>
        <v>0</v>
      </c>
      <c r="Y801" s="824">
        <f t="shared" si="285"/>
        <v>0</v>
      </c>
      <c r="Z801" s="838" t="str">
        <f t="shared" si="282"/>
        <v/>
      </c>
      <c r="AA801" s="895">
        <f t="shared" si="279"/>
        <v>0</v>
      </c>
      <c r="AB801" s="844">
        <f t="shared" si="279"/>
        <v>0</v>
      </c>
      <c r="AC801" s="845">
        <f t="shared" si="279"/>
        <v>0</v>
      </c>
      <c r="AD801" s="858">
        <f t="shared" si="279"/>
        <v>0</v>
      </c>
      <c r="AE801" s="832">
        <f t="shared" si="299"/>
        <v>0</v>
      </c>
      <c r="AF801" s="832">
        <f t="shared" si="299"/>
        <v>0</v>
      </c>
      <c r="AG801" s="832">
        <f t="shared" si="299"/>
        <v>0</v>
      </c>
      <c r="AH801" s="832">
        <f t="shared" si="299"/>
        <v>0</v>
      </c>
      <c r="AI801" s="824">
        <f t="shared" si="280"/>
        <v>0</v>
      </c>
      <c r="AJ801" s="879">
        <f t="shared" si="288"/>
        <v>0</v>
      </c>
      <c r="AK801" s="879">
        <f t="shared" si="288"/>
        <v>0</v>
      </c>
      <c r="AL801" s="879">
        <f t="shared" si="288"/>
        <v>0</v>
      </c>
      <c r="AM801" s="879">
        <f t="shared" si="289"/>
        <v>0</v>
      </c>
      <c r="AN801" s="849">
        <f t="shared" si="290"/>
        <v>0</v>
      </c>
      <c r="AO801" s="825">
        <f t="shared" si="297"/>
        <v>0</v>
      </c>
      <c r="AP801" s="825">
        <f t="shared" si="297"/>
        <v>0</v>
      </c>
      <c r="AQ801" s="825">
        <f t="shared" si="297"/>
        <v>0</v>
      </c>
      <c r="AR801" s="825">
        <f t="shared" si="297"/>
        <v>0</v>
      </c>
      <c r="AS801" s="825">
        <f t="shared" si="297"/>
        <v>0</v>
      </c>
      <c r="AT801" s="850" t="str">
        <f t="shared" si="283"/>
        <v/>
      </c>
      <c r="AU801" s="893"/>
      <c r="AV801" s="894"/>
      <c r="AW801" s="894"/>
      <c r="AX801" s="894"/>
      <c r="AY801" s="894"/>
      <c r="AZ801" s="918"/>
    </row>
    <row r="802" spans="1:52" ht="13.5" customHeight="1">
      <c r="A802" s="838" t="str">
        <f t="shared" si="295"/>
        <v/>
      </c>
      <c r="B802" s="906"/>
      <c r="C802" s="844"/>
      <c r="D802" s="907"/>
      <c r="E802" s="824"/>
      <c r="F802" s="905"/>
      <c r="G802" s="854"/>
      <c r="H802" s="842"/>
      <c r="I802" s="842"/>
      <c r="J802" s="824">
        <f t="shared" si="296"/>
        <v>0</v>
      </c>
      <c r="K802" s="825"/>
      <c r="L802" s="825"/>
      <c r="M802" s="827"/>
      <c r="N802" s="827"/>
      <c r="O802" s="824">
        <f t="shared" si="284"/>
        <v>0</v>
      </c>
      <c r="P802" s="825"/>
      <c r="Q802" s="825"/>
      <c r="R802" s="827"/>
      <c r="S802" s="827"/>
      <c r="T802" s="846">
        <f t="shared" si="298"/>
        <v>0</v>
      </c>
      <c r="U802" s="825">
        <f t="shared" si="291"/>
        <v>0</v>
      </c>
      <c r="V802" s="825">
        <f t="shared" si="285"/>
        <v>0</v>
      </c>
      <c r="W802" s="827">
        <f>SUM(H802,M802,R802)</f>
        <v>0</v>
      </c>
      <c r="X802" s="827">
        <f t="shared" si="285"/>
        <v>0</v>
      </c>
      <c r="Y802" s="824">
        <f t="shared" si="285"/>
        <v>0</v>
      </c>
      <c r="Z802" s="838" t="str">
        <f t="shared" si="282"/>
        <v/>
      </c>
      <c r="AA802" s="895">
        <f t="shared" si="279"/>
        <v>0</v>
      </c>
      <c r="AB802" s="844">
        <f t="shared" si="279"/>
        <v>0</v>
      </c>
      <c r="AC802" s="845">
        <f t="shared" si="279"/>
        <v>0</v>
      </c>
      <c r="AD802" s="858">
        <f t="shared" si="279"/>
        <v>0</v>
      </c>
      <c r="AE802" s="832">
        <f t="shared" si="299"/>
        <v>0</v>
      </c>
      <c r="AF802" s="832">
        <f t="shared" si="299"/>
        <v>0</v>
      </c>
      <c r="AG802" s="832">
        <f t="shared" si="299"/>
        <v>0</v>
      </c>
      <c r="AH802" s="832">
        <f t="shared" si="299"/>
        <v>0</v>
      </c>
      <c r="AI802" s="824">
        <f t="shared" si="280"/>
        <v>0</v>
      </c>
      <c r="AJ802" s="879">
        <f t="shared" si="288"/>
        <v>0</v>
      </c>
      <c r="AK802" s="879">
        <f t="shared" si="288"/>
        <v>0</v>
      </c>
      <c r="AL802" s="879">
        <f t="shared" si="288"/>
        <v>0</v>
      </c>
      <c r="AM802" s="879">
        <f t="shared" si="289"/>
        <v>0</v>
      </c>
      <c r="AN802" s="849">
        <f t="shared" si="290"/>
        <v>0</v>
      </c>
      <c r="AO802" s="825">
        <f t="shared" si="297"/>
        <v>0</v>
      </c>
      <c r="AP802" s="825">
        <f t="shared" si="297"/>
        <v>0</v>
      </c>
      <c r="AQ802" s="825">
        <f t="shared" si="297"/>
        <v>0</v>
      </c>
      <c r="AR802" s="825">
        <f t="shared" si="297"/>
        <v>0</v>
      </c>
      <c r="AS802" s="825">
        <f t="shared" si="297"/>
        <v>0</v>
      </c>
      <c r="AT802" s="850" t="str">
        <f t="shared" si="283"/>
        <v/>
      </c>
      <c r="AU802" s="893"/>
      <c r="AV802" s="894"/>
      <c r="AW802" s="894"/>
      <c r="AX802" s="894"/>
      <c r="AY802" s="894"/>
      <c r="AZ802" s="918"/>
    </row>
    <row r="803" spans="1:52" ht="13.5" customHeight="1">
      <c r="A803" s="838" t="str">
        <f t="shared" si="295"/>
        <v/>
      </c>
      <c r="B803" s="906"/>
      <c r="C803" s="844"/>
      <c r="D803" s="907"/>
      <c r="E803" s="824"/>
      <c r="F803" s="905"/>
      <c r="G803" s="854"/>
      <c r="H803" s="842"/>
      <c r="I803" s="842"/>
      <c r="J803" s="824">
        <f t="shared" si="296"/>
        <v>0</v>
      </c>
      <c r="K803" s="825"/>
      <c r="L803" s="825"/>
      <c r="M803" s="827"/>
      <c r="N803" s="827"/>
      <c r="O803" s="824">
        <f t="shared" si="284"/>
        <v>0</v>
      </c>
      <c r="P803" s="825"/>
      <c r="Q803" s="825"/>
      <c r="R803" s="827"/>
      <c r="S803" s="827"/>
      <c r="T803" s="846">
        <f t="shared" si="298"/>
        <v>0</v>
      </c>
      <c r="U803" s="825">
        <f t="shared" si="291"/>
        <v>0</v>
      </c>
      <c r="V803" s="825">
        <f>SUM(G803,L803,Q803)</f>
        <v>0</v>
      </c>
      <c r="W803" s="827">
        <f>SUM(H803,M803,R803)</f>
        <v>0</v>
      </c>
      <c r="X803" s="827">
        <f>SUM(I803,N803,S803)</f>
        <v>0</v>
      </c>
      <c r="Y803" s="824">
        <f>SUM(J803,O803,T803)</f>
        <v>0</v>
      </c>
      <c r="Z803" s="838" t="str">
        <f t="shared" si="282"/>
        <v/>
      </c>
      <c r="AA803" s="895">
        <f t="shared" si="279"/>
        <v>0</v>
      </c>
      <c r="AB803" s="844">
        <f t="shared" si="279"/>
        <v>0</v>
      </c>
      <c r="AC803" s="845">
        <f t="shared" si="279"/>
        <v>0</v>
      </c>
      <c r="AD803" s="858">
        <f t="shared" si="279"/>
        <v>0</v>
      </c>
      <c r="AE803" s="832">
        <f t="shared" si="299"/>
        <v>0</v>
      </c>
      <c r="AF803" s="832">
        <f t="shared" si="299"/>
        <v>0</v>
      </c>
      <c r="AG803" s="832">
        <f t="shared" si="299"/>
        <v>0</v>
      </c>
      <c r="AH803" s="832">
        <f t="shared" si="299"/>
        <v>0</v>
      </c>
      <c r="AI803" s="824">
        <f t="shared" si="280"/>
        <v>0</v>
      </c>
      <c r="AJ803" s="879">
        <f t="shared" si="288"/>
        <v>0</v>
      </c>
      <c r="AK803" s="879">
        <f t="shared" si="288"/>
        <v>0</v>
      </c>
      <c r="AL803" s="879">
        <f t="shared" si="288"/>
        <v>0</v>
      </c>
      <c r="AM803" s="879">
        <f t="shared" si="289"/>
        <v>0</v>
      </c>
      <c r="AN803" s="849">
        <f t="shared" si="290"/>
        <v>0</v>
      </c>
      <c r="AO803" s="825">
        <f t="shared" si="297"/>
        <v>0</v>
      </c>
      <c r="AP803" s="825">
        <f t="shared" si="297"/>
        <v>0</v>
      </c>
      <c r="AQ803" s="825">
        <f t="shared" si="297"/>
        <v>0</v>
      </c>
      <c r="AR803" s="825">
        <f t="shared" si="297"/>
        <v>0</v>
      </c>
      <c r="AS803" s="825">
        <f t="shared" si="297"/>
        <v>0</v>
      </c>
      <c r="AT803" s="850" t="str">
        <f t="shared" si="283"/>
        <v/>
      </c>
      <c r="AU803" s="893"/>
      <c r="AV803" s="894"/>
      <c r="AW803" s="894"/>
      <c r="AX803" s="894"/>
      <c r="AY803" s="894"/>
      <c r="AZ803" s="918"/>
    </row>
    <row r="804" spans="1:52" ht="13.5" customHeight="1">
      <c r="A804" s="838"/>
      <c r="B804" s="906"/>
      <c r="C804" s="844"/>
      <c r="D804" s="907"/>
      <c r="E804" s="824"/>
      <c r="F804" s="905"/>
      <c r="G804" s="854"/>
      <c r="H804" s="842"/>
      <c r="I804" s="842"/>
      <c r="J804" s="824"/>
      <c r="K804" s="825"/>
      <c r="L804" s="825"/>
      <c r="M804" s="827"/>
      <c r="N804" s="827"/>
      <c r="O804" s="824"/>
      <c r="P804" s="825"/>
      <c r="Q804" s="825"/>
      <c r="R804" s="827"/>
      <c r="S804" s="827"/>
      <c r="T804" s="846"/>
      <c r="U804" s="825"/>
      <c r="V804" s="825"/>
      <c r="W804" s="827"/>
      <c r="X804" s="827"/>
      <c r="Y804" s="824"/>
      <c r="Z804" s="838"/>
      <c r="AA804" s="895"/>
      <c r="AB804" s="844"/>
      <c r="AC804" s="845"/>
      <c r="AD804" s="858"/>
      <c r="AE804" s="832"/>
      <c r="AF804" s="832"/>
      <c r="AG804" s="832"/>
      <c r="AH804" s="832"/>
      <c r="AI804" s="824"/>
      <c r="AJ804" s="879"/>
      <c r="AK804" s="879"/>
      <c r="AL804" s="879"/>
      <c r="AM804" s="879"/>
      <c r="AN804" s="849"/>
      <c r="AO804" s="825"/>
      <c r="AP804" s="825"/>
      <c r="AQ804" s="825"/>
      <c r="AR804" s="825"/>
      <c r="AS804" s="825"/>
      <c r="AT804" s="850"/>
      <c r="AU804" s="893"/>
      <c r="AV804" s="894"/>
      <c r="AW804" s="894"/>
      <c r="AX804" s="894"/>
      <c r="AY804" s="894"/>
      <c r="AZ804" s="918"/>
    </row>
    <row r="805" spans="1:52" ht="13.5" customHeight="1">
      <c r="A805" s="838"/>
      <c r="B805" s="906"/>
      <c r="C805" s="844"/>
      <c r="D805" s="907"/>
      <c r="E805" s="824"/>
      <c r="F805" s="905"/>
      <c r="G805" s="854"/>
      <c r="H805" s="842"/>
      <c r="I805" s="842"/>
      <c r="J805" s="824"/>
      <c r="K805" s="825"/>
      <c r="L805" s="825"/>
      <c r="M805" s="827"/>
      <c r="N805" s="827"/>
      <c r="O805" s="824"/>
      <c r="P805" s="825"/>
      <c r="Q805" s="825"/>
      <c r="R805" s="827"/>
      <c r="S805" s="827"/>
      <c r="T805" s="846"/>
      <c r="U805" s="825"/>
      <c r="V805" s="825"/>
      <c r="W805" s="827"/>
      <c r="X805" s="827"/>
      <c r="Y805" s="824"/>
      <c r="Z805" s="838"/>
      <c r="AA805" s="895"/>
      <c r="AB805" s="844"/>
      <c r="AC805" s="845"/>
      <c r="AD805" s="858"/>
      <c r="AE805" s="832"/>
      <c r="AF805" s="832"/>
      <c r="AG805" s="832"/>
      <c r="AH805" s="832"/>
      <c r="AI805" s="824"/>
      <c r="AJ805" s="879"/>
      <c r="AK805" s="879"/>
      <c r="AL805" s="879"/>
      <c r="AM805" s="879"/>
      <c r="AN805" s="849"/>
      <c r="AO805" s="825"/>
      <c r="AP805" s="825"/>
      <c r="AQ805" s="825"/>
      <c r="AR805" s="825"/>
      <c r="AS805" s="825"/>
      <c r="AT805" s="850"/>
      <c r="AU805" s="893"/>
      <c r="AV805" s="894"/>
      <c r="AW805" s="894"/>
      <c r="AX805" s="894"/>
      <c r="AY805" s="894"/>
      <c r="AZ805" s="918"/>
    </row>
    <row r="806" spans="1:52" ht="13.5" customHeight="1">
      <c r="A806" s="838"/>
      <c r="B806" s="906"/>
      <c r="C806" s="844"/>
      <c r="D806" s="907"/>
      <c r="E806" s="824"/>
      <c r="F806" s="905"/>
      <c r="G806" s="854"/>
      <c r="H806" s="842"/>
      <c r="I806" s="842"/>
      <c r="J806" s="824"/>
      <c r="K806" s="825"/>
      <c r="L806" s="825"/>
      <c r="M806" s="827"/>
      <c r="N806" s="827"/>
      <c r="O806" s="824"/>
      <c r="P806" s="825"/>
      <c r="Q806" s="825"/>
      <c r="R806" s="827"/>
      <c r="S806" s="827"/>
      <c r="T806" s="846"/>
      <c r="U806" s="825"/>
      <c r="V806" s="825"/>
      <c r="W806" s="827"/>
      <c r="X806" s="827"/>
      <c r="Y806" s="824"/>
      <c r="Z806" s="838"/>
      <c r="AA806" s="895"/>
      <c r="AB806" s="844"/>
      <c r="AC806" s="845"/>
      <c r="AD806" s="858"/>
      <c r="AE806" s="832"/>
      <c r="AF806" s="832"/>
      <c r="AG806" s="832"/>
      <c r="AH806" s="832"/>
      <c r="AI806" s="824"/>
      <c r="AJ806" s="879"/>
      <c r="AK806" s="879"/>
      <c r="AL806" s="879"/>
      <c r="AM806" s="879"/>
      <c r="AN806" s="849"/>
      <c r="AO806" s="825"/>
      <c r="AP806" s="825"/>
      <c r="AQ806" s="825"/>
      <c r="AR806" s="825"/>
      <c r="AS806" s="825"/>
      <c r="AT806" s="850"/>
      <c r="AU806" s="893"/>
      <c r="AV806" s="894"/>
      <c r="AW806" s="894"/>
      <c r="AX806" s="894"/>
      <c r="AY806" s="894"/>
      <c r="AZ806" s="918"/>
    </row>
    <row r="807" spans="1:52" ht="13.5" customHeight="1">
      <c r="A807" s="838" t="str">
        <f>IF(B807&lt;&gt;"",MAX($A802:$A803)+1,"")</f>
        <v/>
      </c>
      <c r="B807" s="951"/>
      <c r="C807" s="952"/>
      <c r="D807" s="953"/>
      <c r="E807" s="824"/>
      <c r="F807" s="905"/>
      <c r="G807" s="854"/>
      <c r="H807" s="842"/>
      <c r="I807" s="842"/>
      <c r="J807" s="824">
        <f>SUM(F807:I807)*$E807</f>
        <v>0</v>
      </c>
      <c r="K807" s="825"/>
      <c r="L807" s="825"/>
      <c r="M807" s="827"/>
      <c r="N807" s="827"/>
      <c r="O807" s="824">
        <f>SUM(K807:N807)*$E807</f>
        <v>0</v>
      </c>
      <c r="P807" s="825"/>
      <c r="Q807" s="825"/>
      <c r="R807" s="827"/>
      <c r="S807" s="827"/>
      <c r="T807" s="846">
        <f>SUM(P807:S807)*$E807</f>
        <v>0</v>
      </c>
      <c r="U807" s="825">
        <f t="shared" ref="U807:Y809" si="300">SUM(F807,K807,P807)</f>
        <v>0</v>
      </c>
      <c r="V807" s="825">
        <f t="shared" si="300"/>
        <v>0</v>
      </c>
      <c r="W807" s="827">
        <f t="shared" si="300"/>
        <v>0</v>
      </c>
      <c r="X807" s="827">
        <f t="shared" si="300"/>
        <v>0</v>
      </c>
      <c r="Y807" s="824">
        <f t="shared" si="300"/>
        <v>0</v>
      </c>
      <c r="Z807" s="838" t="str">
        <f t="shared" ref="Z807:AD809" si="301">A807</f>
        <v/>
      </c>
      <c r="AA807" s="895">
        <f t="shared" si="301"/>
        <v>0</v>
      </c>
      <c r="AB807" s="844">
        <f t="shared" si="301"/>
        <v>0</v>
      </c>
      <c r="AC807" s="845">
        <f t="shared" si="301"/>
        <v>0</v>
      </c>
      <c r="AD807" s="858">
        <f t="shared" si="301"/>
        <v>0</v>
      </c>
      <c r="AE807" s="832">
        <f t="shared" ref="AE807:AH809" si="302">AE725+AJ725-AO725</f>
        <v>0</v>
      </c>
      <c r="AF807" s="832">
        <f t="shared" si="302"/>
        <v>0</v>
      </c>
      <c r="AG807" s="832">
        <f t="shared" si="302"/>
        <v>0</v>
      </c>
      <c r="AH807" s="832">
        <f t="shared" si="302"/>
        <v>0</v>
      </c>
      <c r="AI807" s="824">
        <f>SUM(AE807:AH807)*$E807</f>
        <v>0</v>
      </c>
      <c r="AJ807" s="879">
        <f t="shared" ref="AJ807:AM809" si="303">U807</f>
        <v>0</v>
      </c>
      <c r="AK807" s="879">
        <f t="shared" si="303"/>
        <v>0</v>
      </c>
      <c r="AL807" s="879">
        <f t="shared" si="303"/>
        <v>0</v>
      </c>
      <c r="AM807" s="879">
        <f t="shared" si="303"/>
        <v>0</v>
      </c>
      <c r="AN807" s="849">
        <f>SUM(AJ807:AM807)*$E807</f>
        <v>0</v>
      </c>
      <c r="AO807" s="825">
        <f t="shared" ref="AO807:AS809" si="304">U807</f>
        <v>0</v>
      </c>
      <c r="AP807" s="825">
        <f t="shared" si="304"/>
        <v>0</v>
      </c>
      <c r="AQ807" s="825">
        <f t="shared" si="304"/>
        <v>0</v>
      </c>
      <c r="AR807" s="825">
        <f t="shared" si="304"/>
        <v>0</v>
      </c>
      <c r="AS807" s="825">
        <f t="shared" si="304"/>
        <v>0</v>
      </c>
      <c r="AT807" s="850" t="str">
        <f>IF(AC807&lt;&gt;0,SUM(AO807:AR807)*$AC807-SUM(AO807:AR807)*$AD807,"")</f>
        <v/>
      </c>
      <c r="AU807" s="893"/>
      <c r="AV807" s="894"/>
      <c r="AW807" s="894"/>
      <c r="AX807" s="894"/>
      <c r="AY807" s="894"/>
      <c r="AZ807" s="954"/>
    </row>
    <row r="808" spans="1:52" ht="13.5" customHeight="1">
      <c r="A808" s="838" t="str">
        <f>IF(B808&lt;&gt;"",MAX($A803:$A807)+1,"")</f>
        <v/>
      </c>
      <c r="B808" s="951"/>
      <c r="C808" s="952"/>
      <c r="D808" s="953"/>
      <c r="E808" s="824"/>
      <c r="F808" s="905"/>
      <c r="G808" s="854"/>
      <c r="H808" s="842"/>
      <c r="I808" s="842"/>
      <c r="J808" s="824">
        <f>SUM(F808:I808)*$E808</f>
        <v>0</v>
      </c>
      <c r="K808" s="825"/>
      <c r="L808" s="825"/>
      <c r="M808" s="827"/>
      <c r="N808" s="827"/>
      <c r="O808" s="824">
        <f>SUM(K808:N808)*$E808</f>
        <v>0</v>
      </c>
      <c r="P808" s="825"/>
      <c r="Q808" s="825"/>
      <c r="R808" s="827"/>
      <c r="S808" s="827"/>
      <c r="T808" s="846">
        <f>SUM(P808:S808)*$E808</f>
        <v>0</v>
      </c>
      <c r="U808" s="825">
        <f t="shared" si="300"/>
        <v>0</v>
      </c>
      <c r="V808" s="825">
        <f t="shared" si="300"/>
        <v>0</v>
      </c>
      <c r="W808" s="827">
        <f t="shared" si="300"/>
        <v>0</v>
      </c>
      <c r="X808" s="827">
        <f t="shared" si="300"/>
        <v>0</v>
      </c>
      <c r="Y808" s="824">
        <f t="shared" si="300"/>
        <v>0</v>
      </c>
      <c r="Z808" s="838" t="str">
        <f t="shared" si="301"/>
        <v/>
      </c>
      <c r="AA808" s="895">
        <f t="shared" si="301"/>
        <v>0</v>
      </c>
      <c r="AB808" s="844">
        <f t="shared" si="301"/>
        <v>0</v>
      </c>
      <c r="AC808" s="845">
        <f t="shared" si="301"/>
        <v>0</v>
      </c>
      <c r="AD808" s="858">
        <f>E808</f>
        <v>0</v>
      </c>
      <c r="AE808" s="832">
        <f t="shared" si="302"/>
        <v>0</v>
      </c>
      <c r="AF808" s="832">
        <f t="shared" si="302"/>
        <v>0</v>
      </c>
      <c r="AG808" s="832">
        <f t="shared" si="302"/>
        <v>0</v>
      </c>
      <c r="AH808" s="832">
        <f t="shared" si="302"/>
        <v>0</v>
      </c>
      <c r="AI808" s="824">
        <f>SUM(AE808:AH808)*$E808</f>
        <v>0</v>
      </c>
      <c r="AJ808" s="879">
        <f t="shared" si="303"/>
        <v>0</v>
      </c>
      <c r="AK808" s="879">
        <f t="shared" si="303"/>
        <v>0</v>
      </c>
      <c r="AL808" s="879">
        <f t="shared" si="303"/>
        <v>0</v>
      </c>
      <c r="AM808" s="879">
        <f t="shared" si="303"/>
        <v>0</v>
      </c>
      <c r="AN808" s="849">
        <f>SUM(AJ808:AM808)*$E808</f>
        <v>0</v>
      </c>
      <c r="AO808" s="825">
        <f t="shared" si="304"/>
        <v>0</v>
      </c>
      <c r="AP808" s="825">
        <f t="shared" si="304"/>
        <v>0</v>
      </c>
      <c r="AQ808" s="825">
        <f t="shared" si="304"/>
        <v>0</v>
      </c>
      <c r="AR808" s="825">
        <f t="shared" si="304"/>
        <v>0</v>
      </c>
      <c r="AS808" s="825">
        <f t="shared" si="304"/>
        <v>0</v>
      </c>
      <c r="AT808" s="850" t="str">
        <f>IF(AC808&lt;&gt;0,SUM(AO808:AR808)*$AC808-SUM(AO808:AR808)*$AD808,"")</f>
        <v/>
      </c>
      <c r="AU808" s="893"/>
      <c r="AV808" s="894"/>
      <c r="AW808" s="894"/>
      <c r="AX808" s="894"/>
      <c r="AY808" s="894"/>
      <c r="AZ808" s="954"/>
    </row>
    <row r="809" spans="1:52" ht="13.5" customHeight="1">
      <c r="A809" s="838" t="str">
        <f>IF(B809&lt;&gt;"",MAX($A807:$A808)+1,"")</f>
        <v/>
      </c>
      <c r="B809" s="955"/>
      <c r="C809" s="956"/>
      <c r="D809" s="957"/>
      <c r="E809" s="958"/>
      <c r="F809" s="959"/>
      <c r="G809" s="960"/>
      <c r="H809" s="961"/>
      <c r="I809" s="961"/>
      <c r="J809" s="824">
        <f>SUM(F809:I809)*$E809</f>
        <v>0</v>
      </c>
      <c r="K809" s="825"/>
      <c r="L809" s="825"/>
      <c r="M809" s="827"/>
      <c r="N809" s="827"/>
      <c r="O809" s="1049">
        <f>SUM(K809:N809)*$E809</f>
        <v>0</v>
      </c>
      <c r="P809" s="825"/>
      <c r="Q809" s="825"/>
      <c r="R809" s="827"/>
      <c r="S809" s="827"/>
      <c r="T809" s="846">
        <f>SUM(P809:S809)*$E809</f>
        <v>0</v>
      </c>
      <c r="U809" s="825">
        <f>SUM(F809,K809,P809)</f>
        <v>0</v>
      </c>
      <c r="V809" s="825">
        <f t="shared" si="300"/>
        <v>0</v>
      </c>
      <c r="W809" s="827">
        <f t="shared" si="300"/>
        <v>0</v>
      </c>
      <c r="X809" s="827">
        <f>SUM(I809,N809,S809)</f>
        <v>0</v>
      </c>
      <c r="Y809" s="824">
        <f>SUM(J809,O809,T809)</f>
        <v>0</v>
      </c>
      <c r="Z809" s="838" t="str">
        <f t="shared" si="301"/>
        <v/>
      </c>
      <c r="AA809" s="895">
        <f>B809</f>
        <v>0</v>
      </c>
      <c r="AB809" s="844">
        <f>C809</f>
        <v>0</v>
      </c>
      <c r="AC809" s="962">
        <f>D809</f>
        <v>0</v>
      </c>
      <c r="AD809" s="858">
        <f>E809</f>
        <v>0</v>
      </c>
      <c r="AE809" s="832">
        <f t="shared" si="302"/>
        <v>0</v>
      </c>
      <c r="AF809" s="832">
        <f t="shared" si="302"/>
        <v>0</v>
      </c>
      <c r="AG809" s="832">
        <f t="shared" si="302"/>
        <v>0</v>
      </c>
      <c r="AH809" s="832">
        <f t="shared" si="302"/>
        <v>0</v>
      </c>
      <c r="AI809" s="824">
        <f>SUM(AE809:AH809)*$E809</f>
        <v>0</v>
      </c>
      <c r="AJ809" s="879">
        <f t="shared" si="303"/>
        <v>0</v>
      </c>
      <c r="AK809" s="879">
        <f t="shared" si="303"/>
        <v>0</v>
      </c>
      <c r="AL809" s="879">
        <f t="shared" si="303"/>
        <v>0</v>
      </c>
      <c r="AM809" s="879">
        <f t="shared" si="303"/>
        <v>0</v>
      </c>
      <c r="AN809" s="849">
        <f>SUM(AJ809:AM809)*$E809</f>
        <v>0</v>
      </c>
      <c r="AO809" s="825">
        <f t="shared" si="304"/>
        <v>0</v>
      </c>
      <c r="AP809" s="825">
        <f t="shared" si="304"/>
        <v>0</v>
      </c>
      <c r="AQ809" s="825">
        <f t="shared" si="304"/>
        <v>0</v>
      </c>
      <c r="AR809" s="825">
        <f t="shared" si="304"/>
        <v>0</v>
      </c>
      <c r="AS809" s="825">
        <f t="shared" si="304"/>
        <v>0</v>
      </c>
      <c r="AT809" s="963" t="str">
        <f>IF(AC809&lt;&gt;0,SUM(AO809:AR809)*$AC809-SUM(AO809:AR809)*$AD809,"")</f>
        <v/>
      </c>
      <c r="AU809" s="893"/>
      <c r="AV809" s="894"/>
      <c r="AW809" s="894"/>
      <c r="AX809" s="894"/>
      <c r="AY809" s="894"/>
      <c r="AZ809" s="954"/>
    </row>
    <row r="810" spans="1:52" ht="13.5" customHeight="1">
      <c r="A810" s="964"/>
      <c r="B810" s="964" t="s">
        <v>6</v>
      </c>
      <c r="C810" s="965"/>
      <c r="D810" s="966"/>
      <c r="E810" s="965"/>
      <c r="F810" s="965"/>
      <c r="G810" s="967"/>
      <c r="H810" s="965"/>
      <c r="I810" s="965"/>
      <c r="J810" s="968">
        <f>SUM(J744:J809)</f>
        <v>1516.6</v>
      </c>
      <c r="K810" s="969"/>
      <c r="L810" s="969"/>
      <c r="M810" s="969"/>
      <c r="N810" s="969"/>
      <c r="O810" s="968">
        <f>SUM(O744:O809)</f>
        <v>3359.95</v>
      </c>
      <c r="P810" s="969"/>
      <c r="Q810" s="969"/>
      <c r="R810" s="969"/>
      <c r="S810" s="969"/>
      <c r="T810" s="968">
        <f>SUM(T744:T809)</f>
        <v>3747.95</v>
      </c>
      <c r="U810" s="969"/>
      <c r="V810" s="969"/>
      <c r="W810" s="969"/>
      <c r="X810" s="969"/>
      <c r="Y810" s="968">
        <f>SUM(Y744:Y809)</f>
        <v>8624.5</v>
      </c>
      <c r="Z810" s="964"/>
      <c r="AA810" s="964" t="s">
        <v>6</v>
      </c>
      <c r="AB810" s="969"/>
      <c r="AC810" s="970"/>
      <c r="AD810" s="969"/>
      <c r="AE810" s="969"/>
      <c r="AF810" s="969"/>
      <c r="AG810" s="969"/>
      <c r="AH810" s="969"/>
      <c r="AI810" s="971">
        <f>SUM(AI744:AI809)</f>
        <v>74194.2</v>
      </c>
      <c r="AJ810" s="969"/>
      <c r="AK810" s="969"/>
      <c r="AL810" s="969"/>
      <c r="AM810" s="969"/>
      <c r="AN810" s="969">
        <f>SUM(AN744:AN809)</f>
        <v>7444.5</v>
      </c>
      <c r="AO810" s="969"/>
      <c r="AP810" s="969"/>
      <c r="AQ810" s="969"/>
      <c r="AR810" s="969"/>
      <c r="AS810" s="969">
        <f>SUM(AS744:AS809)</f>
        <v>8624.5</v>
      </c>
      <c r="AT810" s="972">
        <f>SUM(AT744:AT809)</f>
        <v>608.5</v>
      </c>
      <c r="AU810" s="973"/>
      <c r="AV810" s="974"/>
      <c r="AW810" s="974"/>
      <c r="AX810" s="974"/>
      <c r="AY810" s="974"/>
      <c r="AZ810" s="975"/>
    </row>
    <row r="811" spans="1:52" ht="13.5" customHeight="1">
      <c r="A811" s="976"/>
      <c r="B811" s="1484" t="s">
        <v>866</v>
      </c>
      <c r="C811" s="1487" t="s">
        <v>867</v>
      </c>
      <c r="D811" s="1488"/>
      <c r="E811" s="1489"/>
      <c r="F811" s="1490" t="str">
        <f>"Đtượng BB : " &amp; SUM(F812:F814) &amp;"đ/c = " &amp; SUM(J812:J814) &amp;"k"</f>
        <v>Đtượng BB : 315đ/c = 8190k</v>
      </c>
      <c r="G811" s="1491"/>
      <c r="H811" s="1491"/>
      <c r="I811" s="1491"/>
      <c r="J811" s="1492"/>
      <c r="K811" s="1490" t="str">
        <f>"Đtượng BC: " &amp; SUM(K812:K814) &amp;"đ/c = " &amp; SUM(O812:O814) &amp;"k"</f>
        <v>Đtượng BC: 21đ/c = 434k</v>
      </c>
      <c r="L811" s="1491"/>
      <c r="M811" s="1491"/>
      <c r="N811" s="1491"/>
      <c r="O811" s="1492"/>
      <c r="P811" s="1493" t="s">
        <v>6</v>
      </c>
      <c r="Q811" s="1494"/>
      <c r="R811" s="1495"/>
      <c r="S811" s="977"/>
      <c r="T811" s="1496" t="s">
        <v>868</v>
      </c>
      <c r="U811" s="1497"/>
      <c r="V811" s="1497"/>
      <c r="W811" s="1497"/>
      <c r="X811" s="1497"/>
      <c r="Y811" s="1498"/>
      <c r="Z811" s="978"/>
      <c r="AA811" s="930"/>
      <c r="AB811" s="930"/>
      <c r="AC811" s="979"/>
      <c r="AD811" s="930"/>
      <c r="AE811" s="930"/>
      <c r="AF811" s="930"/>
      <c r="AG811" s="930"/>
      <c r="AH811" s="930"/>
      <c r="AI811" s="930"/>
      <c r="AJ811" s="930"/>
      <c r="AK811" s="930"/>
      <c r="AL811" s="930"/>
      <c r="AM811" s="930"/>
      <c r="AN811" s="930"/>
      <c r="AO811" s="930"/>
      <c r="AP811" s="930"/>
      <c r="AQ811" s="930"/>
      <c r="AR811" s="930"/>
      <c r="AS811" s="930"/>
      <c r="AT811" s="930"/>
      <c r="AU811" s="980"/>
    </row>
    <row r="812" spans="1:52" ht="13.5" customHeight="1">
      <c r="A812" s="981"/>
      <c r="B812" s="1485"/>
      <c r="C812" s="1499" t="s">
        <v>856</v>
      </c>
      <c r="D812" s="1500"/>
      <c r="E812" s="1501"/>
      <c r="F812" s="982">
        <v>105</v>
      </c>
      <c r="G812" s="982" t="s">
        <v>27</v>
      </c>
      <c r="H812" s="983">
        <v>14</v>
      </c>
      <c r="I812" s="984" t="s">
        <v>29</v>
      </c>
      <c r="J812" s="985">
        <f>F812*H812</f>
        <v>1470</v>
      </c>
      <c r="K812" s="986">
        <v>7</v>
      </c>
      <c r="L812" s="984" t="s">
        <v>27</v>
      </c>
      <c r="M812" s="987">
        <v>14</v>
      </c>
      <c r="N812" s="984" t="s">
        <v>28</v>
      </c>
      <c r="O812" s="988">
        <f>K812*M812</f>
        <v>98</v>
      </c>
      <c r="P812" s="989" t="str">
        <f>F812+K812 &amp;"đ/c"</f>
        <v>112đ/c</v>
      </c>
      <c r="Q812" s="1471">
        <f>J812+O812</f>
        <v>1568</v>
      </c>
      <c r="R812" s="1472"/>
      <c r="S812" s="990"/>
      <c r="T812" s="1473" t="s">
        <v>869</v>
      </c>
      <c r="U812" s="1474"/>
      <c r="V812" s="1474"/>
      <c r="W812" s="1474"/>
      <c r="X812" s="991"/>
      <c r="Y812" s="992">
        <f>SUM(J812:J816)+SUM(O812:O814)+Q815-Q816</f>
        <v>10890.799999999997</v>
      </c>
      <c r="AB812" s="993" t="s">
        <v>870</v>
      </c>
      <c r="AC812" s="994"/>
      <c r="AD812" s="993"/>
      <c r="AE812" s="993"/>
      <c r="AF812" s="993"/>
      <c r="AG812" s="995"/>
      <c r="AH812" s="995"/>
      <c r="AI812" s="1261" t="s">
        <v>871</v>
      </c>
      <c r="AJ812" s="1261"/>
      <c r="AK812" s="1261"/>
      <c r="AL812" s="1261"/>
      <c r="AM812" s="1261"/>
      <c r="AN812" s="1261"/>
      <c r="AO812" s="995"/>
      <c r="AP812" s="995"/>
      <c r="AQ812" s="995"/>
      <c r="AR812" s="995"/>
      <c r="AS812" s="995"/>
      <c r="AT812" s="993" t="s">
        <v>21</v>
      </c>
      <c r="AU812" s="993"/>
      <c r="AV812" s="996"/>
      <c r="AW812" s="996"/>
      <c r="AX812" s="996"/>
    </row>
    <row r="813" spans="1:52" ht="13.5" customHeight="1">
      <c r="A813" s="981"/>
      <c r="B813" s="1485"/>
      <c r="C813" s="1475" t="s">
        <v>857</v>
      </c>
      <c r="D813" s="1476"/>
      <c r="E813" s="1477"/>
      <c r="F813" s="982">
        <v>105</v>
      </c>
      <c r="G813" s="997" t="s">
        <v>27</v>
      </c>
      <c r="H813" s="983">
        <v>32</v>
      </c>
      <c r="I813" s="998" t="s">
        <v>29</v>
      </c>
      <c r="J813" s="999">
        <f>F813*H813</f>
        <v>3360</v>
      </c>
      <c r="K813" s="1000">
        <v>7</v>
      </c>
      <c r="L813" s="998" t="s">
        <v>27</v>
      </c>
      <c r="M813" s="1001">
        <v>24</v>
      </c>
      <c r="N813" s="998" t="s">
        <v>28</v>
      </c>
      <c r="O813" s="1002">
        <f>K813*M813</f>
        <v>168</v>
      </c>
      <c r="P813" s="1003" t="str">
        <f>F813+K813 &amp;"đ/c"</f>
        <v>112đ/c</v>
      </c>
      <c r="Q813" s="1478">
        <f>J813+O813</f>
        <v>3528</v>
      </c>
      <c r="R813" s="1479"/>
      <c r="S813" s="990"/>
      <c r="T813" s="1004" t="s">
        <v>872</v>
      </c>
      <c r="U813" s="1005"/>
      <c r="V813" s="1005">
        <f>M810</f>
        <v>0</v>
      </c>
      <c r="W813" s="1005"/>
      <c r="X813" s="991"/>
      <c r="Y813" s="992">
        <f>Y810</f>
        <v>8624.5</v>
      </c>
      <c r="Z813" s="978"/>
      <c r="AA813" s="930"/>
      <c r="AB813" s="930"/>
      <c r="AC813" s="979"/>
      <c r="AD813" s="930"/>
      <c r="AE813" s="930"/>
      <c r="AF813" s="930"/>
      <c r="AG813" s="930"/>
      <c r="AH813" s="930"/>
      <c r="AI813" s="930"/>
      <c r="AJ813" s="930"/>
      <c r="AK813" s="930"/>
      <c r="AL813" s="930"/>
      <c r="AM813" s="930"/>
      <c r="AN813" s="930"/>
      <c r="AO813" s="930"/>
      <c r="AP813" s="930"/>
      <c r="AQ813" s="930"/>
      <c r="AR813" s="930"/>
      <c r="AS813" s="930"/>
      <c r="AT813" s="930"/>
      <c r="AU813" s="1006"/>
    </row>
    <row r="814" spans="1:52" ht="13.5" customHeight="1">
      <c r="A814" s="981"/>
      <c r="B814" s="1486"/>
      <c r="C814" s="1475" t="s">
        <v>858</v>
      </c>
      <c r="D814" s="1476"/>
      <c r="E814" s="1477"/>
      <c r="F814" s="982">
        <v>105</v>
      </c>
      <c r="G814" s="998" t="s">
        <v>27</v>
      </c>
      <c r="H814" s="983">
        <v>32</v>
      </c>
      <c r="I814" s="998" t="s">
        <v>29</v>
      </c>
      <c r="J814" s="999">
        <f>F814*H814</f>
        <v>3360</v>
      </c>
      <c r="K814" s="1000">
        <v>7</v>
      </c>
      <c r="L814" s="998" t="s">
        <v>27</v>
      </c>
      <c r="M814" s="1001">
        <v>24</v>
      </c>
      <c r="N814" s="998" t="s">
        <v>28</v>
      </c>
      <c r="O814" s="1002">
        <f>K814*M814</f>
        <v>168</v>
      </c>
      <c r="P814" s="1003" t="str">
        <f>F814+K814 &amp; "đ/c"</f>
        <v>112đ/c</v>
      </c>
      <c r="Q814" s="1478">
        <f>J814+O814</f>
        <v>3528</v>
      </c>
      <c r="R814" s="1479"/>
      <c r="S814" s="990"/>
      <c r="T814" s="1004" t="s">
        <v>873</v>
      </c>
      <c r="U814" s="1005"/>
      <c r="V814" s="1005"/>
      <c r="W814" s="1005"/>
      <c r="X814" s="991"/>
      <c r="Y814" s="992">
        <f>IF(Y812-Y813&gt;0,Y812-Y813,0)</f>
        <v>2266.2999999999975</v>
      </c>
      <c r="Z814" s="978"/>
      <c r="AA814" s="930"/>
      <c r="AB814" s="930"/>
      <c r="AC814" s="979"/>
      <c r="AD814" s="930"/>
      <c r="AE814" s="930"/>
      <c r="AF814" s="930"/>
      <c r="AG814" s="930"/>
      <c r="AH814" s="930"/>
      <c r="AI814" s="930"/>
      <c r="AJ814" s="930"/>
      <c r="AK814" s="930"/>
      <c r="AL814" s="930"/>
      <c r="AM814" s="930"/>
      <c r="AN814" s="930"/>
      <c r="AO814" s="930"/>
      <c r="AP814" s="930"/>
      <c r="AQ814" s="930"/>
      <c r="AR814" s="930"/>
      <c r="AS814" s="930"/>
      <c r="AT814" s="930"/>
      <c r="AU814" s="1006"/>
    </row>
    <row r="815" spans="1:52" ht="13.5" customHeight="1">
      <c r="A815" s="981"/>
      <c r="B815" s="1007" t="s">
        <v>874</v>
      </c>
      <c r="C815" s="1455"/>
      <c r="D815" s="1455"/>
      <c r="E815" s="1456"/>
      <c r="F815" s="1008"/>
      <c r="G815" s="1009" t="s">
        <v>27</v>
      </c>
      <c r="H815" s="1010"/>
      <c r="I815" s="1009" t="s">
        <v>29</v>
      </c>
      <c r="J815" s="1011">
        <f>F815*H815</f>
        <v>0</v>
      </c>
      <c r="K815" s="1012"/>
      <c r="L815" s="1457" t="s">
        <v>897</v>
      </c>
      <c r="M815" s="1458"/>
      <c r="N815" s="1458"/>
      <c r="O815" s="1459"/>
      <c r="P815" s="1013"/>
      <c r="Q815" s="1460">
        <f>AZ686</f>
        <v>2266.7999999999975</v>
      </c>
      <c r="R815" s="1461"/>
      <c r="S815" s="990"/>
      <c r="T815" s="1462" t="s">
        <v>865</v>
      </c>
      <c r="U815" s="1463"/>
      <c r="V815" s="1463"/>
      <c r="W815" s="1463"/>
      <c r="X815" s="991"/>
      <c r="Y815" s="1014">
        <f>IF(Y812-Y813&lt;0,Y813-Y812,0)</f>
        <v>0</v>
      </c>
      <c r="AI815" s="930"/>
    </row>
    <row r="816" spans="1:52" ht="13.5" customHeight="1">
      <c r="A816" s="981"/>
      <c r="B816" s="1464" t="s">
        <v>875</v>
      </c>
      <c r="C816" s="1465"/>
      <c r="D816" s="1015"/>
      <c r="E816" s="1016"/>
      <c r="F816" s="1017"/>
      <c r="G816" s="1018" t="s">
        <v>27</v>
      </c>
      <c r="H816" s="1019"/>
      <c r="I816" s="1018" t="s">
        <v>29</v>
      </c>
      <c r="J816" s="1020">
        <f>F816*H816</f>
        <v>0</v>
      </c>
      <c r="K816" s="1021"/>
      <c r="L816" s="1466" t="s">
        <v>876</v>
      </c>
      <c r="M816" s="1467"/>
      <c r="N816" s="1467"/>
      <c r="O816" s="1468"/>
      <c r="P816" s="1022"/>
      <c r="Q816" s="1460">
        <f>AZ687</f>
        <v>0</v>
      </c>
      <c r="R816" s="1461"/>
      <c r="S816" s="1023"/>
      <c r="T816" s="1023"/>
      <c r="U816" s="1024"/>
      <c r="V816" s="1024"/>
      <c r="W816" s="1024"/>
      <c r="X816" s="1025"/>
      <c r="Y816" s="1026"/>
      <c r="AI816" s="930"/>
    </row>
    <row r="817" spans="1:52" ht="13.5" customHeight="1">
      <c r="A817" s="981"/>
      <c r="B817" s="1452" t="s">
        <v>877</v>
      </c>
      <c r="C817" s="1452"/>
      <c r="D817" s="1452"/>
      <c r="E817" s="1452"/>
      <c r="F817" s="1452"/>
      <c r="G817" s="1027"/>
      <c r="H817" s="1027"/>
      <c r="I817" s="1027"/>
      <c r="J817" s="1028"/>
      <c r="K817" s="1027"/>
      <c r="L817" s="1453" t="s">
        <v>878</v>
      </c>
      <c r="M817" s="1453"/>
      <c r="N817" s="1453"/>
      <c r="O817" s="993"/>
      <c r="P817" s="993"/>
      <c r="Q817" s="993"/>
      <c r="R817" s="993"/>
      <c r="S817" s="1453" t="s">
        <v>879</v>
      </c>
      <c r="T817" s="1453"/>
      <c r="U817" s="1453"/>
      <c r="X817" s="981"/>
      <c r="Y817" s="981"/>
      <c r="AA817" s="1454" t="s">
        <v>880</v>
      </c>
      <c r="AB817" s="1454"/>
      <c r="AC817" s="1454"/>
      <c r="AD817" s="1454"/>
      <c r="AE817" s="1454"/>
      <c r="AF817" s="1454"/>
      <c r="AG817" s="1454"/>
      <c r="AS817" s="1454" t="s">
        <v>881</v>
      </c>
      <c r="AT817" s="1454"/>
      <c r="AU817" s="1454"/>
      <c r="AV817" s="1454"/>
      <c r="AW817" s="1454"/>
    </row>
    <row r="818" spans="1:52" ht="32.25" customHeight="1">
      <c r="A818" s="981"/>
      <c r="B818" s="1029"/>
      <c r="C818" s="1029"/>
      <c r="D818" s="1030"/>
      <c r="E818" s="1029"/>
      <c r="F818" s="1029"/>
      <c r="J818" s="1031"/>
      <c r="L818" s="1032"/>
      <c r="M818" s="1032"/>
      <c r="N818" s="1032"/>
      <c r="O818" s="981"/>
      <c r="P818" s="981"/>
      <c r="Q818" s="981"/>
      <c r="R818" s="981"/>
      <c r="S818" s="1032"/>
      <c r="T818" s="1032"/>
      <c r="U818" s="1032"/>
      <c r="X818" s="981"/>
      <c r="Y818" s="981"/>
    </row>
    <row r="819" spans="1:52" ht="27.75" customHeight="1">
      <c r="A819" s="981"/>
      <c r="B819" s="1029"/>
      <c r="C819" s="1029"/>
      <c r="D819" s="1030"/>
      <c r="E819" s="1029"/>
      <c r="F819" s="1029"/>
      <c r="J819" s="1031"/>
      <c r="L819" s="1032"/>
      <c r="M819" s="1032"/>
      <c r="N819" s="1032"/>
      <c r="O819" s="981"/>
      <c r="P819" s="981"/>
      <c r="Q819" s="981"/>
      <c r="R819" s="981"/>
      <c r="S819" s="1032"/>
      <c r="T819" s="1032"/>
      <c r="U819" s="1032"/>
      <c r="X819" s="981"/>
      <c r="Y819" s="981"/>
    </row>
    <row r="820" spans="1:52" ht="13.5" customHeight="1">
      <c r="A820" s="981"/>
      <c r="B820" s="1454" t="s">
        <v>881</v>
      </c>
      <c r="C820" s="1454"/>
      <c r="D820" s="1454"/>
      <c r="E820" s="1454"/>
      <c r="F820" s="1454"/>
      <c r="J820" s="1031"/>
      <c r="L820" s="1032"/>
      <c r="M820" s="1032"/>
      <c r="N820" s="1032"/>
      <c r="O820" s="981"/>
      <c r="P820" s="981"/>
      <c r="Q820" s="981"/>
      <c r="R820" s="1454" t="s">
        <v>880</v>
      </c>
      <c r="S820" s="1454"/>
      <c r="T820" s="1454"/>
      <c r="U820" s="1454"/>
      <c r="V820" s="1454"/>
      <c r="W820" s="1454"/>
      <c r="X820" s="981"/>
      <c r="Y820" s="981"/>
    </row>
    <row r="821" spans="1:52" ht="13.5" customHeight="1">
      <c r="A821" s="807" t="s">
        <v>841</v>
      </c>
      <c r="D821" s="809"/>
      <c r="O821" s="810" t="s">
        <v>4</v>
      </c>
      <c r="P821" s="1544">
        <f>P739+1</f>
        <v>44297</v>
      </c>
      <c r="Q821" s="1544"/>
      <c r="R821" s="1544"/>
      <c r="S821" s="1544"/>
      <c r="T821" s="1544"/>
      <c r="AU821" s="812" t="s">
        <v>12</v>
      </c>
    </row>
    <row r="822" spans="1:52" ht="13.5" customHeight="1">
      <c r="A822" s="813" t="s">
        <v>11</v>
      </c>
      <c r="B822" s="1530" t="s">
        <v>842</v>
      </c>
      <c r="C822" s="1533" t="s">
        <v>5</v>
      </c>
      <c r="D822" s="1530" t="s">
        <v>843</v>
      </c>
      <c r="E822" s="1530" t="s">
        <v>844</v>
      </c>
      <c r="F822" s="1545" t="s">
        <v>24</v>
      </c>
      <c r="G822" s="1546"/>
      <c r="H822" s="1546"/>
      <c r="I822" s="1546"/>
      <c r="J822" s="1547"/>
      <c r="K822" s="1548" t="s">
        <v>25</v>
      </c>
      <c r="L822" s="1549"/>
      <c r="M822" s="1549"/>
      <c r="N822" s="1549"/>
      <c r="O822" s="1550"/>
      <c r="P822" s="1551" t="s">
        <v>26</v>
      </c>
      <c r="Q822" s="1552"/>
      <c r="R822" s="1552"/>
      <c r="S822" s="1552"/>
      <c r="T822" s="1553"/>
      <c r="U822" s="1563" t="s">
        <v>6</v>
      </c>
      <c r="V822" s="1564"/>
      <c r="W822" s="1564"/>
      <c r="X822" s="1564"/>
      <c r="Y822" s="1565"/>
      <c r="Z822" s="1527" t="s">
        <v>11</v>
      </c>
      <c r="AA822" s="1530" t="s">
        <v>845</v>
      </c>
      <c r="AB822" s="1533" t="s">
        <v>5</v>
      </c>
      <c r="AC822" s="1530" t="s">
        <v>843</v>
      </c>
      <c r="AD822" s="1530" t="s">
        <v>844</v>
      </c>
      <c r="AE822" s="1545" t="s">
        <v>9</v>
      </c>
      <c r="AF822" s="1546"/>
      <c r="AG822" s="1546"/>
      <c r="AH822" s="1546"/>
      <c r="AI822" s="1547"/>
      <c r="AJ822" s="1545" t="s">
        <v>846</v>
      </c>
      <c r="AK822" s="1546"/>
      <c r="AL822" s="1546"/>
      <c r="AM822" s="1546"/>
      <c r="AN822" s="1547"/>
      <c r="AO822" s="1545" t="s">
        <v>10</v>
      </c>
      <c r="AP822" s="1546"/>
      <c r="AQ822" s="1546"/>
      <c r="AR822" s="1546"/>
      <c r="AS822" s="1547"/>
      <c r="AT822" s="1554" t="s">
        <v>23</v>
      </c>
      <c r="AU822" s="1557">
        <v>42644</v>
      </c>
      <c r="AV822" s="1558"/>
      <c r="AW822" s="1558"/>
      <c r="AX822" s="1558"/>
      <c r="AY822" s="1558"/>
      <c r="AZ822" s="1559"/>
    </row>
    <row r="823" spans="1:52" ht="13.5" customHeight="1">
      <c r="A823" s="814"/>
      <c r="B823" s="1531"/>
      <c r="C823" s="1534"/>
      <c r="D823" s="1531"/>
      <c r="E823" s="1531"/>
      <c r="F823" s="1542" t="s">
        <v>13</v>
      </c>
      <c r="G823" s="1543"/>
      <c r="H823" s="1536" t="s">
        <v>8</v>
      </c>
      <c r="I823" s="1537"/>
      <c r="J823" s="1310" t="s">
        <v>14</v>
      </c>
      <c r="K823" s="1542" t="s">
        <v>13</v>
      </c>
      <c r="L823" s="1543"/>
      <c r="M823" s="1536" t="s">
        <v>8</v>
      </c>
      <c r="N823" s="1537"/>
      <c r="O823" s="1310" t="s">
        <v>14</v>
      </c>
      <c r="P823" s="1542" t="s">
        <v>13</v>
      </c>
      <c r="Q823" s="1543"/>
      <c r="R823" s="1536" t="s">
        <v>8</v>
      </c>
      <c r="S823" s="1537"/>
      <c r="T823" s="1310" t="s">
        <v>14</v>
      </c>
      <c r="U823" s="1542" t="s">
        <v>13</v>
      </c>
      <c r="V823" s="1543"/>
      <c r="W823" s="1536" t="s">
        <v>8</v>
      </c>
      <c r="X823" s="1537"/>
      <c r="Y823" s="1310" t="s">
        <v>14</v>
      </c>
      <c r="Z823" s="1528"/>
      <c r="AA823" s="1531"/>
      <c r="AB823" s="1534"/>
      <c r="AC823" s="1531"/>
      <c r="AD823" s="1531"/>
      <c r="AE823" s="1542" t="s">
        <v>13</v>
      </c>
      <c r="AF823" s="1543"/>
      <c r="AG823" s="1536" t="s">
        <v>8</v>
      </c>
      <c r="AH823" s="1537"/>
      <c r="AI823" s="1310" t="s">
        <v>14</v>
      </c>
      <c r="AJ823" s="1542" t="s">
        <v>13</v>
      </c>
      <c r="AK823" s="1543"/>
      <c r="AL823" s="1536" t="s">
        <v>8</v>
      </c>
      <c r="AM823" s="1537"/>
      <c r="AN823" s="1310" t="s">
        <v>14</v>
      </c>
      <c r="AO823" s="1542" t="s">
        <v>13</v>
      </c>
      <c r="AP823" s="1543"/>
      <c r="AQ823" s="1536" t="s">
        <v>8</v>
      </c>
      <c r="AR823" s="1537"/>
      <c r="AS823" s="1310" t="s">
        <v>14</v>
      </c>
      <c r="AT823" s="1555"/>
      <c r="AU823" s="1560"/>
      <c r="AV823" s="1561"/>
      <c r="AW823" s="1561"/>
      <c r="AX823" s="1561"/>
      <c r="AY823" s="1561"/>
      <c r="AZ823" s="1562"/>
    </row>
    <row r="824" spans="1:52" ht="13.5" customHeight="1">
      <c r="A824" s="814"/>
      <c r="B824" s="1531"/>
      <c r="C824" s="1534"/>
      <c r="D824" s="1531"/>
      <c r="E824" s="1531"/>
      <c r="F824" s="1540" t="s">
        <v>15</v>
      </c>
      <c r="G824" s="1525" t="s">
        <v>22</v>
      </c>
      <c r="H824" s="1523" t="s">
        <v>15</v>
      </c>
      <c r="I824" s="1523" t="s">
        <v>22</v>
      </c>
      <c r="J824" s="1538"/>
      <c r="K824" s="1525" t="s">
        <v>15</v>
      </c>
      <c r="L824" s="1525" t="s">
        <v>22</v>
      </c>
      <c r="M824" s="1523" t="s">
        <v>15</v>
      </c>
      <c r="N824" s="1523" t="s">
        <v>22</v>
      </c>
      <c r="O824" s="1538"/>
      <c r="P824" s="1525" t="s">
        <v>15</v>
      </c>
      <c r="Q824" s="1525" t="s">
        <v>22</v>
      </c>
      <c r="R824" s="1523" t="s">
        <v>15</v>
      </c>
      <c r="S824" s="1523" t="s">
        <v>22</v>
      </c>
      <c r="T824" s="1538"/>
      <c r="U824" s="1525" t="s">
        <v>15</v>
      </c>
      <c r="V824" s="1525" t="s">
        <v>22</v>
      </c>
      <c r="W824" s="1523" t="s">
        <v>15</v>
      </c>
      <c r="X824" s="1523" t="s">
        <v>22</v>
      </c>
      <c r="Y824" s="1538"/>
      <c r="Z824" s="1528"/>
      <c r="AA824" s="1531"/>
      <c r="AB824" s="1534"/>
      <c r="AC824" s="1531"/>
      <c r="AD824" s="1531"/>
      <c r="AE824" s="1310" t="s">
        <v>15</v>
      </c>
      <c r="AF824" s="1523" t="s">
        <v>22</v>
      </c>
      <c r="AG824" s="1523" t="s">
        <v>15</v>
      </c>
      <c r="AH824" s="1523" t="s">
        <v>22</v>
      </c>
      <c r="AI824" s="1538"/>
      <c r="AJ824" s="1523" t="s">
        <v>15</v>
      </c>
      <c r="AK824" s="1523" t="s">
        <v>22</v>
      </c>
      <c r="AL824" s="1523" t="s">
        <v>15</v>
      </c>
      <c r="AM824" s="1523" t="s">
        <v>22</v>
      </c>
      <c r="AN824" s="1538"/>
      <c r="AO824" s="1523" t="s">
        <v>15</v>
      </c>
      <c r="AP824" s="1523" t="s">
        <v>22</v>
      </c>
      <c r="AQ824" s="1523" t="s">
        <v>15</v>
      </c>
      <c r="AR824" s="1523" t="s">
        <v>22</v>
      </c>
      <c r="AS824" s="1538"/>
      <c r="AT824" s="1555"/>
      <c r="AU824" s="1507">
        <f>P821</f>
        <v>44297</v>
      </c>
      <c r="AV824" s="1508"/>
      <c r="AW824" s="1508"/>
      <c r="AX824" s="1508"/>
      <c r="AY824" s="1508"/>
      <c r="AZ824" s="1509"/>
    </row>
    <row r="825" spans="1:52" ht="13.5" customHeight="1">
      <c r="A825" s="815"/>
      <c r="B825" s="1532"/>
      <c r="C825" s="1535"/>
      <c r="D825" s="1532"/>
      <c r="E825" s="1532"/>
      <c r="F825" s="1541"/>
      <c r="G825" s="1526"/>
      <c r="H825" s="1524"/>
      <c r="I825" s="1524"/>
      <c r="J825" s="1539"/>
      <c r="K825" s="1526"/>
      <c r="L825" s="1526"/>
      <c r="M825" s="1524"/>
      <c r="N825" s="1524"/>
      <c r="O825" s="1539"/>
      <c r="P825" s="1526"/>
      <c r="Q825" s="1526"/>
      <c r="R825" s="1524"/>
      <c r="S825" s="1524"/>
      <c r="T825" s="1539"/>
      <c r="U825" s="1526"/>
      <c r="V825" s="1526"/>
      <c r="W825" s="1524"/>
      <c r="X825" s="1524"/>
      <c r="Y825" s="1539"/>
      <c r="Z825" s="1529"/>
      <c r="AA825" s="1532"/>
      <c r="AB825" s="1535"/>
      <c r="AC825" s="1532"/>
      <c r="AD825" s="1532"/>
      <c r="AE825" s="1539"/>
      <c r="AF825" s="1524"/>
      <c r="AG825" s="1524"/>
      <c r="AH825" s="1524"/>
      <c r="AI825" s="1539"/>
      <c r="AJ825" s="1524"/>
      <c r="AK825" s="1524"/>
      <c r="AL825" s="1524"/>
      <c r="AM825" s="1524"/>
      <c r="AN825" s="1539"/>
      <c r="AO825" s="1524"/>
      <c r="AP825" s="1524"/>
      <c r="AQ825" s="1524"/>
      <c r="AR825" s="1524"/>
      <c r="AS825" s="1539"/>
      <c r="AT825" s="1556"/>
      <c r="AU825" s="1510"/>
      <c r="AV825" s="1511"/>
      <c r="AW825" s="1511"/>
      <c r="AX825" s="1511"/>
      <c r="AY825" s="1511"/>
      <c r="AZ825" s="1512"/>
    </row>
    <row r="826" spans="1:52" ht="13.5" customHeight="1">
      <c r="A826" s="816">
        <v>1</v>
      </c>
      <c r="B826" s="1033" t="s">
        <v>229</v>
      </c>
      <c r="C826" s="817" t="s">
        <v>66</v>
      </c>
      <c r="D826" s="818">
        <v>2</v>
      </c>
      <c r="E826" s="819">
        <v>2</v>
      </c>
      <c r="F826" s="857">
        <v>20</v>
      </c>
      <c r="G826" s="821"/>
      <c r="H826" s="822"/>
      <c r="I826" s="823"/>
      <c r="J826" s="824">
        <f t="shared" ref="J826:J872" si="305">SUM(F826:I826)*$E826</f>
        <v>40</v>
      </c>
      <c r="K826" s="857">
        <v>40</v>
      </c>
      <c r="L826" s="825"/>
      <c r="M826" s="826"/>
      <c r="N826" s="827"/>
      <c r="O826" s="824">
        <f>SUM(K826:N826)*$E826</f>
        <v>80</v>
      </c>
      <c r="P826" s="857">
        <v>40</v>
      </c>
      <c r="Q826" s="825"/>
      <c r="R826" s="826"/>
      <c r="S826" s="827"/>
      <c r="T826" s="1034">
        <f t="shared" ref="T826:T868" si="306">SUM(P826:S826)*$E826</f>
        <v>80</v>
      </c>
      <c r="U826" s="853">
        <f>SUM(F826,K826,P826)</f>
        <v>100</v>
      </c>
      <c r="V826" s="825">
        <f>SUM(G826,L826,Q826)</f>
        <v>0</v>
      </c>
      <c r="W826" s="826">
        <f>SUM(H826,M826,R826)</f>
        <v>0</v>
      </c>
      <c r="X826" s="827">
        <f>SUM(I826,N826,S826)</f>
        <v>0</v>
      </c>
      <c r="Y826" s="1034">
        <f>SUM(J826,O826,T826)</f>
        <v>200</v>
      </c>
      <c r="Z826" s="816">
        <f>A826</f>
        <v>1</v>
      </c>
      <c r="AA826" s="1035" t="str">
        <f>B826</f>
        <v>Than trấu</v>
      </c>
      <c r="AB826" s="829" t="str">
        <f>C826</f>
        <v>kg</v>
      </c>
      <c r="AC826" s="830">
        <f>D826</f>
        <v>2</v>
      </c>
      <c r="AD826" s="831">
        <f>E826</f>
        <v>2</v>
      </c>
      <c r="AE826" s="832">
        <f t="shared" ref="AE826:AE842" si="307">AE744+AJ744-AO744</f>
        <v>8466</v>
      </c>
      <c r="AF826" s="832">
        <f t="shared" ref="AF826:AH841" si="308">AF744+AK744-AP744</f>
        <v>0</v>
      </c>
      <c r="AG826" s="832">
        <f t="shared" si="308"/>
        <v>0</v>
      </c>
      <c r="AH826" s="832">
        <f t="shared" si="308"/>
        <v>0</v>
      </c>
      <c r="AI826" s="834">
        <f>SUM(AE826:AH826)*$E826</f>
        <v>16932</v>
      </c>
      <c r="AJ826" s="833"/>
      <c r="AK826" s="827"/>
      <c r="AL826" s="827"/>
      <c r="AM826" s="827"/>
      <c r="AN826" s="834">
        <f t="shared" ref="AN826:AN842" si="309">SUM(AJ826:AM826)*$E826</f>
        <v>0</v>
      </c>
      <c r="AO826" s="825">
        <f t="shared" ref="AO826:AS876" si="310">U826</f>
        <v>100</v>
      </c>
      <c r="AP826" s="825">
        <f t="shared" si="310"/>
        <v>0</v>
      </c>
      <c r="AQ826" s="835">
        <f t="shared" si="310"/>
        <v>0</v>
      </c>
      <c r="AR826" s="835">
        <f t="shared" si="310"/>
        <v>0</v>
      </c>
      <c r="AS826" s="836">
        <f t="shared" si="310"/>
        <v>200</v>
      </c>
      <c r="AT826" s="837">
        <f>IF(AC826&lt;&gt;0,SUM(AO826:AR826)*$AC826-SUM(AO826:AR826)*$AD826,"")</f>
        <v>0</v>
      </c>
      <c r="AU826" s="1513" t="s">
        <v>847</v>
      </c>
      <c r="AV826" s="1514"/>
      <c r="AW826" s="1514"/>
      <c r="AX826" s="1514"/>
      <c r="AY826" s="1514"/>
      <c r="AZ826" s="1515"/>
    </row>
    <row r="827" spans="1:52" ht="13.5" customHeight="1">
      <c r="A827" s="838">
        <f>IF(B827&lt;&gt;"",MAX($A825:$A826)+1,"")</f>
        <v>2</v>
      </c>
      <c r="B827" s="1036" t="s">
        <v>848</v>
      </c>
      <c r="C827" s="817" t="s">
        <v>66</v>
      </c>
      <c r="D827" s="839">
        <v>2</v>
      </c>
      <c r="E827" s="840">
        <v>2</v>
      </c>
      <c r="F827" s="828"/>
      <c r="G827" s="841"/>
      <c r="H827" s="842"/>
      <c r="I827" s="842"/>
      <c r="J827" s="824">
        <f t="shared" si="305"/>
        <v>0</v>
      </c>
      <c r="K827" s="832"/>
      <c r="L827" s="825"/>
      <c r="M827" s="827"/>
      <c r="N827" s="827"/>
      <c r="O827" s="824">
        <f>SUM(K827:N827)*$E827</f>
        <v>0</v>
      </c>
      <c r="P827" s="843"/>
      <c r="Q827" s="825"/>
      <c r="R827" s="827"/>
      <c r="S827" s="827"/>
      <c r="T827" s="846">
        <f t="shared" si="306"/>
        <v>0</v>
      </c>
      <c r="U827" s="828">
        <f t="shared" ref="U827:Y842" si="311">SUM(F827,K827,P827)</f>
        <v>0</v>
      </c>
      <c r="V827" s="825">
        <f t="shared" si="311"/>
        <v>0</v>
      </c>
      <c r="W827" s="827">
        <f t="shared" si="311"/>
        <v>0</v>
      </c>
      <c r="X827" s="827">
        <f t="shared" si="311"/>
        <v>0</v>
      </c>
      <c r="Y827" s="824">
        <f>SUM(J827,O827,T827)</f>
        <v>0</v>
      </c>
      <c r="Z827" s="838">
        <f>A827</f>
        <v>2</v>
      </c>
      <c r="AA827" s="1037" t="str">
        <f t="shared" ref="AA827:AD885" si="312">B827</f>
        <v>Củi gỗ</v>
      </c>
      <c r="AB827" s="844" t="str">
        <f t="shared" si="312"/>
        <v>kg</v>
      </c>
      <c r="AC827" s="845">
        <f t="shared" si="312"/>
        <v>2</v>
      </c>
      <c r="AD827" s="846">
        <f t="shared" si="312"/>
        <v>2</v>
      </c>
      <c r="AE827" s="832">
        <f t="shared" si="307"/>
        <v>1980</v>
      </c>
      <c r="AF827" s="832">
        <f t="shared" si="308"/>
        <v>0</v>
      </c>
      <c r="AG827" s="832">
        <f t="shared" si="308"/>
        <v>0</v>
      </c>
      <c r="AH827" s="832">
        <f t="shared" si="308"/>
        <v>0</v>
      </c>
      <c r="AI827" s="824">
        <f t="shared" ref="AI827:AI885" si="313">SUM(AE827:AH827)*$E827</f>
        <v>3960</v>
      </c>
      <c r="AJ827" s="848"/>
      <c r="AK827" s="827"/>
      <c r="AL827" s="847"/>
      <c r="AM827" s="827"/>
      <c r="AN827" s="849">
        <f t="shared" si="309"/>
        <v>0</v>
      </c>
      <c r="AO827" s="825">
        <f t="shared" si="310"/>
        <v>0</v>
      </c>
      <c r="AP827" s="825">
        <f t="shared" si="310"/>
        <v>0</v>
      </c>
      <c r="AQ827" s="825">
        <f t="shared" si="310"/>
        <v>0</v>
      </c>
      <c r="AR827" s="825">
        <f t="shared" si="310"/>
        <v>0</v>
      </c>
      <c r="AS827" s="825">
        <f t="shared" si="310"/>
        <v>0</v>
      </c>
      <c r="AT827" s="850">
        <f>IF(AC827&lt;&gt;0,SUM(AO827:AR827)*$AC827-SUM(AO827:AR827)*$AD827,"")</f>
        <v>0</v>
      </c>
      <c r="AU827" s="1516" t="s">
        <v>827</v>
      </c>
      <c r="AV827" s="1517"/>
      <c r="AW827" s="1517"/>
      <c r="AX827" s="1517"/>
      <c r="AY827" s="1517"/>
      <c r="AZ827" s="851"/>
    </row>
    <row r="828" spans="1:52" ht="13.5" customHeight="1">
      <c r="A828" s="838">
        <f t="shared" ref="A828:A871" si="314">IF(B828&lt;&gt;"",MAX($A826:$A827)+1,"")</f>
        <v>3</v>
      </c>
      <c r="B828" s="1033" t="s">
        <v>849</v>
      </c>
      <c r="C828" s="817" t="s">
        <v>66</v>
      </c>
      <c r="D828" s="818">
        <v>12.6</v>
      </c>
      <c r="E828" s="852">
        <v>12.6</v>
      </c>
      <c r="F828" s="853">
        <v>20</v>
      </c>
      <c r="G828" s="854"/>
      <c r="H828" s="855"/>
      <c r="I828" s="842"/>
      <c r="J828" s="824">
        <f t="shared" si="305"/>
        <v>252</v>
      </c>
      <c r="K828" s="856">
        <v>31</v>
      </c>
      <c r="L828" s="825"/>
      <c r="M828" s="826"/>
      <c r="N828" s="827"/>
      <c r="O828" s="824">
        <f>SUM(K828:N828)*$E828</f>
        <v>390.59999999999997</v>
      </c>
      <c r="P828" s="857">
        <v>35</v>
      </c>
      <c r="Q828" s="825"/>
      <c r="R828" s="826"/>
      <c r="S828" s="827"/>
      <c r="T828" s="846">
        <f t="shared" si="306"/>
        <v>441</v>
      </c>
      <c r="U828" s="853">
        <f t="shared" si="311"/>
        <v>86</v>
      </c>
      <c r="V828" s="825">
        <f t="shared" si="311"/>
        <v>0</v>
      </c>
      <c r="W828" s="826">
        <f t="shared" si="311"/>
        <v>0</v>
      </c>
      <c r="X828" s="827">
        <f t="shared" si="311"/>
        <v>0</v>
      </c>
      <c r="Y828" s="824">
        <f t="shared" si="311"/>
        <v>1083.5999999999999</v>
      </c>
      <c r="Z828" s="838">
        <f t="shared" ref="Z828:Z885" si="315">A828</f>
        <v>3</v>
      </c>
      <c r="AA828" s="1037" t="str">
        <f t="shared" si="312"/>
        <v>Gạo X 23</v>
      </c>
      <c r="AB828" s="844" t="str">
        <f t="shared" si="312"/>
        <v>kg</v>
      </c>
      <c r="AC828" s="845">
        <f t="shared" si="312"/>
        <v>12.6</v>
      </c>
      <c r="AD828" s="858">
        <f t="shared" si="312"/>
        <v>12.6</v>
      </c>
      <c r="AE828" s="832">
        <f t="shared" si="307"/>
        <v>3613</v>
      </c>
      <c r="AF828" s="832">
        <f t="shared" si="308"/>
        <v>0</v>
      </c>
      <c r="AG828" s="832">
        <f t="shared" si="308"/>
        <v>0</v>
      </c>
      <c r="AH828" s="832">
        <f t="shared" si="308"/>
        <v>0</v>
      </c>
      <c r="AI828" s="824">
        <f t="shared" si="313"/>
        <v>45523.799999999996</v>
      </c>
      <c r="AJ828" s="848"/>
      <c r="AK828" s="827"/>
      <c r="AL828" s="827"/>
      <c r="AM828" s="827"/>
      <c r="AN828" s="849">
        <f t="shared" si="309"/>
        <v>0</v>
      </c>
      <c r="AO828" s="825">
        <f t="shared" si="310"/>
        <v>86</v>
      </c>
      <c r="AP828" s="825">
        <f t="shared" si="310"/>
        <v>0</v>
      </c>
      <c r="AQ828" s="825">
        <f t="shared" si="310"/>
        <v>0</v>
      </c>
      <c r="AR828" s="825">
        <f t="shared" si="310"/>
        <v>0</v>
      </c>
      <c r="AS828" s="825">
        <f t="shared" si="310"/>
        <v>1083.5999999999999</v>
      </c>
      <c r="AT828" s="850">
        <f t="shared" ref="AT828:AT885" si="316">IF(AC828&lt;&gt;0,SUM(AO828:AR828)*$AC828-SUM(AO828:AR828)*$AD828,"")</f>
        <v>0</v>
      </c>
      <c r="AU828" s="859" t="s">
        <v>828</v>
      </c>
      <c r="AV828" s="1519">
        <v>78</v>
      </c>
      <c r="AW828" s="1519"/>
      <c r="AX828" s="860"/>
      <c r="AY828" s="861"/>
      <c r="AZ828" s="862" t="s">
        <v>829</v>
      </c>
    </row>
    <row r="829" spans="1:52" ht="13.5" customHeight="1">
      <c r="A829" s="838">
        <f t="shared" si="314"/>
        <v>4</v>
      </c>
      <c r="B829" s="1038" t="s">
        <v>850</v>
      </c>
      <c r="C829" s="817" t="s">
        <v>389</v>
      </c>
      <c r="D829" s="839">
        <v>10</v>
      </c>
      <c r="E829" s="819">
        <v>10</v>
      </c>
      <c r="F829" s="825"/>
      <c r="G829" s="909"/>
      <c r="H829" s="863"/>
      <c r="I829" s="842"/>
      <c r="J829" s="824">
        <f t="shared" si="305"/>
        <v>0</v>
      </c>
      <c r="K829" s="864"/>
      <c r="L829" s="825"/>
      <c r="M829" s="827"/>
      <c r="N829" s="827"/>
      <c r="O829" s="824">
        <f t="shared" ref="O829:O885" si="317">SUM(K829:N829)*$E829</f>
        <v>0</v>
      </c>
      <c r="P829" s="865"/>
      <c r="Q829" s="825"/>
      <c r="R829" s="827"/>
      <c r="S829" s="827"/>
      <c r="T829" s="846">
        <f t="shared" si="306"/>
        <v>0</v>
      </c>
      <c r="U829" s="825">
        <f t="shared" si="311"/>
        <v>0</v>
      </c>
      <c r="V829" s="825">
        <f t="shared" si="311"/>
        <v>0</v>
      </c>
      <c r="W829" s="827">
        <f t="shared" si="311"/>
        <v>0</v>
      </c>
      <c r="X829" s="827">
        <f t="shared" si="311"/>
        <v>0</v>
      </c>
      <c r="Y829" s="824">
        <f t="shared" si="311"/>
        <v>0</v>
      </c>
      <c r="Z829" s="838">
        <f t="shared" si="315"/>
        <v>4</v>
      </c>
      <c r="AA829" s="1037" t="str">
        <f t="shared" si="312"/>
        <v>Bột súp</v>
      </c>
      <c r="AB829" s="844" t="str">
        <f t="shared" si="312"/>
        <v>lít</v>
      </c>
      <c r="AC829" s="845">
        <f t="shared" si="312"/>
        <v>10</v>
      </c>
      <c r="AD829" s="858">
        <f t="shared" si="312"/>
        <v>10</v>
      </c>
      <c r="AE829" s="832">
        <f t="shared" si="307"/>
        <v>0</v>
      </c>
      <c r="AF829" s="832">
        <f t="shared" si="308"/>
        <v>0</v>
      </c>
      <c r="AG829" s="832">
        <f t="shared" si="308"/>
        <v>4</v>
      </c>
      <c r="AH829" s="832">
        <f t="shared" si="308"/>
        <v>0</v>
      </c>
      <c r="AI829" s="824">
        <f t="shared" si="313"/>
        <v>40</v>
      </c>
      <c r="AJ829" s="848"/>
      <c r="AK829" s="866"/>
      <c r="AM829" s="827"/>
      <c r="AN829" s="849">
        <f t="shared" si="309"/>
        <v>0</v>
      </c>
      <c r="AO829" s="825">
        <f t="shared" si="310"/>
        <v>0</v>
      </c>
      <c r="AP829" s="825">
        <f t="shared" si="310"/>
        <v>0</v>
      </c>
      <c r="AQ829" s="825">
        <f t="shared" si="310"/>
        <v>0</v>
      </c>
      <c r="AR829" s="825">
        <f t="shared" si="310"/>
        <v>0</v>
      </c>
      <c r="AS829" s="825">
        <f t="shared" si="310"/>
        <v>0</v>
      </c>
      <c r="AT829" s="850">
        <f t="shared" si="316"/>
        <v>0</v>
      </c>
      <c r="AU829" s="867" t="s">
        <v>830</v>
      </c>
      <c r="AV829" s="868">
        <f>F894</f>
        <v>105</v>
      </c>
      <c r="AW829" s="861" t="s">
        <v>27</v>
      </c>
      <c r="AX829" s="869">
        <f>H894</f>
        <v>14</v>
      </c>
      <c r="AY829" s="861" t="s">
        <v>28</v>
      </c>
      <c r="AZ829" s="870">
        <f>AX829*AV829</f>
        <v>1470</v>
      </c>
    </row>
    <row r="830" spans="1:52" ht="13.5" customHeight="1">
      <c r="A830" s="838">
        <f t="shared" si="314"/>
        <v>5</v>
      </c>
      <c r="B830" s="1039" t="s">
        <v>851</v>
      </c>
      <c r="C830" s="817" t="s">
        <v>389</v>
      </c>
      <c r="D830" s="839">
        <v>30</v>
      </c>
      <c r="E830" s="871">
        <v>25</v>
      </c>
      <c r="F830" s="825"/>
      <c r="G830" s="909">
        <v>2</v>
      </c>
      <c r="H830" s="863"/>
      <c r="I830" s="842"/>
      <c r="J830" s="824">
        <f t="shared" si="305"/>
        <v>50</v>
      </c>
      <c r="K830" s="864"/>
      <c r="L830" s="853">
        <v>3</v>
      </c>
      <c r="M830" s="827"/>
      <c r="N830" s="827"/>
      <c r="O830" s="824">
        <f t="shared" si="317"/>
        <v>75</v>
      </c>
      <c r="P830" s="865"/>
      <c r="Q830" s="853">
        <v>3</v>
      </c>
      <c r="R830" s="827"/>
      <c r="S830" s="827"/>
      <c r="T830" s="846">
        <f t="shared" si="306"/>
        <v>75</v>
      </c>
      <c r="U830" s="825">
        <f t="shared" si="311"/>
        <v>0</v>
      </c>
      <c r="V830" s="853">
        <f t="shared" si="311"/>
        <v>8</v>
      </c>
      <c r="W830" s="827">
        <f t="shared" si="311"/>
        <v>0</v>
      </c>
      <c r="X830" s="827">
        <f t="shared" si="311"/>
        <v>0</v>
      </c>
      <c r="Y830" s="824">
        <f t="shared" si="311"/>
        <v>200</v>
      </c>
      <c r="Z830" s="838">
        <f t="shared" si="315"/>
        <v>5</v>
      </c>
      <c r="AA830" s="1037" t="str">
        <f t="shared" si="312"/>
        <v>Nmắm thường</v>
      </c>
      <c r="AB830" s="844" t="str">
        <f t="shared" si="312"/>
        <v>lít</v>
      </c>
      <c r="AC830" s="845">
        <f t="shared" si="312"/>
        <v>30</v>
      </c>
      <c r="AD830" s="858">
        <f t="shared" si="312"/>
        <v>25</v>
      </c>
      <c r="AE830" s="832">
        <f t="shared" si="307"/>
        <v>0</v>
      </c>
      <c r="AF830" s="832">
        <f t="shared" si="308"/>
        <v>8</v>
      </c>
      <c r="AG830" s="832">
        <f t="shared" si="308"/>
        <v>0</v>
      </c>
      <c r="AH830" s="832">
        <f t="shared" si="308"/>
        <v>0</v>
      </c>
      <c r="AI830" s="824">
        <f t="shared" si="313"/>
        <v>200</v>
      </c>
      <c r="AJ830" s="848"/>
      <c r="AK830" s="873">
        <v>20</v>
      </c>
      <c r="AL830" s="827"/>
      <c r="AM830" s="827"/>
      <c r="AN830" s="849">
        <f t="shared" si="309"/>
        <v>500</v>
      </c>
      <c r="AO830" s="825">
        <f t="shared" si="310"/>
        <v>0</v>
      </c>
      <c r="AP830" s="825">
        <f t="shared" si="310"/>
        <v>8</v>
      </c>
      <c r="AQ830" s="825">
        <f t="shared" si="310"/>
        <v>0</v>
      </c>
      <c r="AR830" s="825">
        <f t="shared" si="310"/>
        <v>0</v>
      </c>
      <c r="AS830" s="825">
        <f t="shared" si="310"/>
        <v>200</v>
      </c>
      <c r="AT830" s="850">
        <f t="shared" si="316"/>
        <v>40</v>
      </c>
      <c r="AU830" s="867" t="s">
        <v>831</v>
      </c>
      <c r="AV830" s="874">
        <f>F895</f>
        <v>105</v>
      </c>
      <c r="AW830" s="861" t="s">
        <v>27</v>
      </c>
      <c r="AX830" s="869">
        <v>32</v>
      </c>
      <c r="AY830" s="861" t="s">
        <v>28</v>
      </c>
      <c r="AZ830" s="870">
        <f>AX830*AV830</f>
        <v>3360</v>
      </c>
    </row>
    <row r="831" spans="1:52" ht="13.5" customHeight="1">
      <c r="A831" s="838">
        <f t="shared" si="314"/>
        <v>6</v>
      </c>
      <c r="B831" s="1039" t="s">
        <v>496</v>
      </c>
      <c r="C831" s="817" t="s">
        <v>852</v>
      </c>
      <c r="D831" s="839">
        <v>42</v>
      </c>
      <c r="E831" s="875">
        <v>42</v>
      </c>
      <c r="F831" s="825"/>
      <c r="G831" s="854"/>
      <c r="H831" s="827">
        <v>0.3</v>
      </c>
      <c r="I831" s="842"/>
      <c r="J831" s="824">
        <f t="shared" si="305"/>
        <v>12.6</v>
      </c>
      <c r="K831" s="864"/>
      <c r="L831" s="825"/>
      <c r="M831" s="876">
        <v>0.8</v>
      </c>
      <c r="N831" s="827"/>
      <c r="O831" s="824">
        <f t="shared" si="317"/>
        <v>33.6</v>
      </c>
      <c r="P831" s="865"/>
      <c r="Q831" s="825"/>
      <c r="R831" s="877">
        <v>0.8</v>
      </c>
      <c r="S831" s="827"/>
      <c r="T831" s="846">
        <f t="shared" si="306"/>
        <v>33.6</v>
      </c>
      <c r="U831" s="825">
        <f t="shared" si="311"/>
        <v>0</v>
      </c>
      <c r="V831" s="825">
        <f t="shared" si="311"/>
        <v>0</v>
      </c>
      <c r="W831" s="827">
        <f t="shared" si="311"/>
        <v>1.9000000000000001</v>
      </c>
      <c r="X831" s="827">
        <f t="shared" si="311"/>
        <v>0</v>
      </c>
      <c r="Y831" s="824">
        <f t="shared" si="311"/>
        <v>79.800000000000011</v>
      </c>
      <c r="Z831" s="838">
        <f t="shared" si="315"/>
        <v>6</v>
      </c>
      <c r="AA831" s="1040" t="str">
        <f t="shared" si="312"/>
        <v>Mì chính VEDAN</v>
      </c>
      <c r="AB831" s="844" t="str">
        <f t="shared" si="312"/>
        <v>Kg</v>
      </c>
      <c r="AC831" s="845">
        <f t="shared" si="312"/>
        <v>42</v>
      </c>
      <c r="AD831" s="858">
        <f t="shared" si="312"/>
        <v>42</v>
      </c>
      <c r="AE831" s="832">
        <f t="shared" si="307"/>
        <v>0</v>
      </c>
      <c r="AF831" s="832">
        <f t="shared" si="308"/>
        <v>0</v>
      </c>
      <c r="AG831" s="832">
        <f t="shared" si="308"/>
        <v>1.0000000000000002</v>
      </c>
      <c r="AH831" s="832">
        <f t="shared" si="308"/>
        <v>0</v>
      </c>
      <c r="AI831" s="824">
        <f t="shared" si="313"/>
        <v>42.000000000000007</v>
      </c>
      <c r="AJ831" s="879"/>
      <c r="AK831" s="827"/>
      <c r="AL831" s="878">
        <v>20</v>
      </c>
      <c r="AM831" s="827"/>
      <c r="AN831" s="849">
        <f t="shared" si="309"/>
        <v>840</v>
      </c>
      <c r="AO831" s="825">
        <f t="shared" si="310"/>
        <v>0</v>
      </c>
      <c r="AP831" s="825">
        <f t="shared" si="310"/>
        <v>0</v>
      </c>
      <c r="AQ831" s="825">
        <f t="shared" si="310"/>
        <v>1.9000000000000001</v>
      </c>
      <c r="AR831" s="825">
        <f t="shared" si="310"/>
        <v>0</v>
      </c>
      <c r="AS831" s="825">
        <f t="shared" si="310"/>
        <v>79.800000000000011</v>
      </c>
      <c r="AT831" s="850">
        <f t="shared" si="316"/>
        <v>0</v>
      </c>
      <c r="AU831" s="880" t="s">
        <v>832</v>
      </c>
      <c r="AV831" s="874">
        <f>F896</f>
        <v>115</v>
      </c>
      <c r="AW831" s="861" t="s">
        <v>27</v>
      </c>
      <c r="AX831" s="869">
        <v>32</v>
      </c>
      <c r="AY831" s="861" t="s">
        <v>28</v>
      </c>
      <c r="AZ831" s="870">
        <f>AX831*AV831</f>
        <v>3680</v>
      </c>
    </row>
    <row r="832" spans="1:52" ht="13.5" customHeight="1">
      <c r="A832" s="838">
        <f t="shared" si="314"/>
        <v>7</v>
      </c>
      <c r="B832" s="1036" t="s">
        <v>43</v>
      </c>
      <c r="C832" s="881" t="s">
        <v>66</v>
      </c>
      <c r="D832" s="882">
        <v>3.5</v>
      </c>
      <c r="E832" s="883">
        <v>3.5</v>
      </c>
      <c r="F832" s="884"/>
      <c r="G832" s="854"/>
      <c r="H832" s="885">
        <v>1</v>
      </c>
      <c r="I832" s="842"/>
      <c r="J832" s="824">
        <f t="shared" si="305"/>
        <v>3.5</v>
      </c>
      <c r="K832" s="864"/>
      <c r="L832" s="825"/>
      <c r="M832" s="876">
        <v>1.5</v>
      </c>
      <c r="N832" s="827"/>
      <c r="O832" s="824">
        <f t="shared" si="317"/>
        <v>5.25</v>
      </c>
      <c r="P832" s="865" t="s">
        <v>883</v>
      </c>
      <c r="Q832" s="825"/>
      <c r="R832" s="877">
        <v>1.5</v>
      </c>
      <c r="S832" s="827"/>
      <c r="T832" s="846">
        <f t="shared" si="306"/>
        <v>5.25</v>
      </c>
      <c r="U832" s="825">
        <f>SUM(F832,K832,P832)</f>
        <v>0</v>
      </c>
      <c r="V832" s="825"/>
      <c r="W832" s="827">
        <f t="shared" si="311"/>
        <v>4</v>
      </c>
      <c r="X832" s="827">
        <f t="shared" si="311"/>
        <v>0</v>
      </c>
      <c r="Y832" s="824">
        <f t="shared" si="311"/>
        <v>14</v>
      </c>
      <c r="Z832" s="838">
        <f t="shared" si="315"/>
        <v>7</v>
      </c>
      <c r="AA832" s="1040" t="str">
        <f t="shared" si="312"/>
        <v>Muối trắng</v>
      </c>
      <c r="AB832" s="844" t="str">
        <f t="shared" si="312"/>
        <v>kg</v>
      </c>
      <c r="AC832" s="845">
        <f t="shared" si="312"/>
        <v>3.5</v>
      </c>
      <c r="AD832" s="858">
        <f t="shared" si="312"/>
        <v>3.5</v>
      </c>
      <c r="AE832" s="832">
        <f t="shared" si="307"/>
        <v>0</v>
      </c>
      <c r="AF832" s="832">
        <f t="shared" si="308"/>
        <v>0</v>
      </c>
      <c r="AG832" s="832">
        <f t="shared" si="308"/>
        <v>38</v>
      </c>
      <c r="AH832" s="832">
        <f t="shared" si="308"/>
        <v>0</v>
      </c>
      <c r="AI832" s="824">
        <f t="shared" si="313"/>
        <v>133</v>
      </c>
      <c r="AJ832" s="879"/>
      <c r="AK832" s="827"/>
      <c r="AL832" s="878"/>
      <c r="AM832" s="827"/>
      <c r="AN832" s="849">
        <f t="shared" si="309"/>
        <v>0</v>
      </c>
      <c r="AO832" s="825">
        <f t="shared" si="310"/>
        <v>0</v>
      </c>
      <c r="AP832" s="825">
        <f t="shared" si="310"/>
        <v>0</v>
      </c>
      <c r="AQ832" s="825">
        <f t="shared" si="310"/>
        <v>4</v>
      </c>
      <c r="AR832" s="825">
        <f t="shared" si="310"/>
        <v>0</v>
      </c>
      <c r="AS832" s="825">
        <f t="shared" si="310"/>
        <v>14</v>
      </c>
      <c r="AT832" s="850">
        <f t="shared" si="316"/>
        <v>0</v>
      </c>
      <c r="AU832" s="886" t="s">
        <v>833</v>
      </c>
      <c r="AV832" s="1519">
        <v>62</v>
      </c>
      <c r="AW832" s="1519"/>
      <c r="AX832" s="887"/>
      <c r="AY832" s="861"/>
      <c r="AZ832" s="862" t="s">
        <v>829</v>
      </c>
    </row>
    <row r="833" spans="1:52" ht="13.5" customHeight="1">
      <c r="A833" s="838">
        <f t="shared" si="314"/>
        <v>8</v>
      </c>
      <c r="B833" s="1039" t="s">
        <v>618</v>
      </c>
      <c r="C833" s="817" t="s">
        <v>66</v>
      </c>
      <c r="D833" s="839">
        <v>35</v>
      </c>
      <c r="E833" s="852">
        <v>35</v>
      </c>
      <c r="F833" s="825"/>
      <c r="G833" s="854"/>
      <c r="H833" s="827">
        <v>0.4</v>
      </c>
      <c r="I833" s="842"/>
      <c r="J833" s="824">
        <f t="shared" si="305"/>
        <v>14</v>
      </c>
      <c r="K833" s="864"/>
      <c r="L833" s="825"/>
      <c r="M833" s="876">
        <v>0.8</v>
      </c>
      <c r="N833" s="827"/>
      <c r="O833" s="824">
        <f t="shared" si="317"/>
        <v>28</v>
      </c>
      <c r="P833" s="864"/>
      <c r="Q833" s="825"/>
      <c r="R833" s="876">
        <v>0.8</v>
      </c>
      <c r="S833" s="827"/>
      <c r="T833" s="846">
        <f t="shared" si="306"/>
        <v>28</v>
      </c>
      <c r="U833" s="825">
        <f>SUM(F833,K833,P833)</f>
        <v>0</v>
      </c>
      <c r="V833" s="825">
        <f t="shared" ref="V833:Y884" si="318">SUM(G833,L833,Q833)</f>
        <v>0</v>
      </c>
      <c r="W833" s="827">
        <f t="shared" si="311"/>
        <v>2</v>
      </c>
      <c r="X833" s="827">
        <f t="shared" si="311"/>
        <v>0</v>
      </c>
      <c r="Y833" s="824">
        <f t="shared" si="311"/>
        <v>70</v>
      </c>
      <c r="Z833" s="838">
        <f t="shared" si="315"/>
        <v>8</v>
      </c>
      <c r="AA833" s="1040" t="str">
        <f t="shared" si="312"/>
        <v xml:space="preserve">Tỏi khô </v>
      </c>
      <c r="AB833" s="844" t="str">
        <f t="shared" si="312"/>
        <v>kg</v>
      </c>
      <c r="AC833" s="845">
        <f t="shared" si="312"/>
        <v>35</v>
      </c>
      <c r="AD833" s="858">
        <f t="shared" si="312"/>
        <v>35</v>
      </c>
      <c r="AE833" s="832">
        <f t="shared" si="307"/>
        <v>0</v>
      </c>
      <c r="AF833" s="832">
        <f t="shared" si="308"/>
        <v>0</v>
      </c>
      <c r="AG833" s="832">
        <f t="shared" si="308"/>
        <v>8</v>
      </c>
      <c r="AH833" s="832">
        <f t="shared" si="308"/>
        <v>0</v>
      </c>
      <c r="AI833" s="824">
        <f t="shared" si="313"/>
        <v>280</v>
      </c>
      <c r="AJ833" s="879"/>
      <c r="AK833" s="827"/>
      <c r="AL833" s="878"/>
      <c r="AM833" s="827"/>
      <c r="AN833" s="849">
        <f t="shared" si="309"/>
        <v>0</v>
      </c>
      <c r="AO833" s="825">
        <f t="shared" si="310"/>
        <v>0</v>
      </c>
      <c r="AP833" s="825">
        <f t="shared" si="310"/>
        <v>0</v>
      </c>
      <c r="AQ833" s="825">
        <f t="shared" si="310"/>
        <v>2</v>
      </c>
      <c r="AR833" s="825">
        <f t="shared" si="310"/>
        <v>0</v>
      </c>
      <c r="AS833" s="825">
        <f t="shared" si="310"/>
        <v>70</v>
      </c>
      <c r="AT833" s="850">
        <f t="shared" si="316"/>
        <v>0</v>
      </c>
      <c r="AU833" s="880" t="s">
        <v>830</v>
      </c>
      <c r="AV833" s="868">
        <f>K894</f>
        <v>7</v>
      </c>
      <c r="AW833" s="861" t="s">
        <v>27</v>
      </c>
      <c r="AX833" s="888">
        <f>M894</f>
        <v>14</v>
      </c>
      <c r="AY833" s="861" t="s">
        <v>28</v>
      </c>
      <c r="AZ833" s="870">
        <f>AX833*AV833</f>
        <v>98</v>
      </c>
    </row>
    <row r="834" spans="1:52" ht="13.5" customHeight="1">
      <c r="A834" s="838">
        <f t="shared" si="314"/>
        <v>9</v>
      </c>
      <c r="B834" s="1039" t="s">
        <v>44</v>
      </c>
      <c r="C834" s="817" t="s">
        <v>66</v>
      </c>
      <c r="D834" s="839">
        <v>20</v>
      </c>
      <c r="E834" s="852">
        <v>20</v>
      </c>
      <c r="F834" s="825"/>
      <c r="G834" s="854"/>
      <c r="H834" s="827">
        <v>0.4</v>
      </c>
      <c r="I834" s="842"/>
      <c r="J834" s="824">
        <f t="shared" si="305"/>
        <v>8</v>
      </c>
      <c r="K834" s="864"/>
      <c r="L834" s="825"/>
      <c r="M834" s="876">
        <v>0.8</v>
      </c>
      <c r="N834" s="827"/>
      <c r="O834" s="824">
        <f t="shared" si="317"/>
        <v>16</v>
      </c>
      <c r="P834" s="825"/>
      <c r="Q834" s="825" t="s">
        <v>884</v>
      </c>
      <c r="R834" s="876">
        <v>0.8</v>
      </c>
      <c r="S834" s="827"/>
      <c r="T834" s="846">
        <f t="shared" si="306"/>
        <v>16</v>
      </c>
      <c r="U834" s="825">
        <f>SUM(F834,K834,P834)</f>
        <v>0</v>
      </c>
      <c r="V834" s="825">
        <f t="shared" si="318"/>
        <v>0</v>
      </c>
      <c r="W834" s="827">
        <f t="shared" si="311"/>
        <v>2</v>
      </c>
      <c r="X834" s="827">
        <f t="shared" si="311"/>
        <v>0</v>
      </c>
      <c r="Y834" s="824">
        <f t="shared" si="311"/>
        <v>40</v>
      </c>
      <c r="Z834" s="838">
        <f t="shared" si="315"/>
        <v>9</v>
      </c>
      <c r="AA834" s="1040" t="str">
        <f t="shared" si="312"/>
        <v>Hành củ</v>
      </c>
      <c r="AB834" s="844" t="str">
        <f t="shared" si="312"/>
        <v>kg</v>
      </c>
      <c r="AC834" s="845">
        <f t="shared" si="312"/>
        <v>20</v>
      </c>
      <c r="AD834" s="858">
        <f t="shared" si="312"/>
        <v>20</v>
      </c>
      <c r="AE834" s="832">
        <f t="shared" si="307"/>
        <v>0</v>
      </c>
      <c r="AF834" s="832">
        <f t="shared" si="308"/>
        <v>0</v>
      </c>
      <c r="AG834" s="832">
        <f t="shared" si="308"/>
        <v>8</v>
      </c>
      <c r="AH834" s="832">
        <f t="shared" si="308"/>
        <v>0</v>
      </c>
      <c r="AI834" s="824">
        <f t="shared" si="313"/>
        <v>160</v>
      </c>
      <c r="AJ834" s="879"/>
      <c r="AK834" s="827"/>
      <c r="AL834" s="878"/>
      <c r="AM834" s="827"/>
      <c r="AN834" s="889">
        <f t="shared" si="309"/>
        <v>0</v>
      </c>
      <c r="AO834" s="825">
        <f t="shared" si="310"/>
        <v>0</v>
      </c>
      <c r="AP834" s="825">
        <f t="shared" si="310"/>
        <v>0</v>
      </c>
      <c r="AQ834" s="825">
        <f t="shared" si="310"/>
        <v>2</v>
      </c>
      <c r="AR834" s="825">
        <f t="shared" si="310"/>
        <v>0</v>
      </c>
      <c r="AS834" s="825">
        <f t="shared" si="310"/>
        <v>40</v>
      </c>
      <c r="AT834" s="850">
        <f t="shared" si="316"/>
        <v>0</v>
      </c>
      <c r="AU834" s="880" t="s">
        <v>831</v>
      </c>
      <c r="AV834" s="868">
        <f>K895</f>
        <v>7</v>
      </c>
      <c r="AW834" s="861" t="s">
        <v>27</v>
      </c>
      <c r="AX834" s="888">
        <v>24</v>
      </c>
      <c r="AY834" s="861" t="s">
        <v>28</v>
      </c>
      <c r="AZ834" s="870">
        <f>AX834*AV834</f>
        <v>168</v>
      </c>
    </row>
    <row r="835" spans="1:52" ht="13.5" customHeight="1">
      <c r="A835" s="838">
        <f t="shared" si="314"/>
        <v>10</v>
      </c>
      <c r="B835" s="1039" t="s">
        <v>593</v>
      </c>
      <c r="C835" s="817" t="s">
        <v>389</v>
      </c>
      <c r="D835" s="839">
        <v>22</v>
      </c>
      <c r="E835" s="852">
        <v>22</v>
      </c>
      <c r="F835" s="825"/>
      <c r="G835" s="854"/>
      <c r="H835" s="827">
        <v>1</v>
      </c>
      <c r="I835" s="842"/>
      <c r="J835" s="824">
        <f t="shared" si="305"/>
        <v>22</v>
      </c>
      <c r="K835" s="864"/>
      <c r="L835" s="825"/>
      <c r="M835" s="876">
        <v>1</v>
      </c>
      <c r="N835" s="827"/>
      <c r="O835" s="824">
        <f t="shared" si="317"/>
        <v>22</v>
      </c>
      <c r="P835" s="865"/>
      <c r="Q835" s="825"/>
      <c r="R835" s="890">
        <v>1</v>
      </c>
      <c r="S835" s="827"/>
      <c r="T835" s="846">
        <f t="shared" si="306"/>
        <v>22</v>
      </c>
      <c r="U835" s="825">
        <f>SUM(F835,K835,P835)</f>
        <v>0</v>
      </c>
      <c r="V835" s="825">
        <f t="shared" si="318"/>
        <v>0</v>
      </c>
      <c r="W835" s="827">
        <f t="shared" si="311"/>
        <v>3</v>
      </c>
      <c r="X835" s="827">
        <f t="shared" si="311"/>
        <v>0</v>
      </c>
      <c r="Y835" s="824">
        <f t="shared" si="311"/>
        <v>66</v>
      </c>
      <c r="Z835" s="838">
        <f t="shared" si="315"/>
        <v>10</v>
      </c>
      <c r="AA835" s="1040" t="str">
        <f t="shared" si="312"/>
        <v>Dầu ăn Mavela</v>
      </c>
      <c r="AB835" s="844" t="str">
        <f t="shared" si="312"/>
        <v>lít</v>
      </c>
      <c r="AC835" s="845">
        <f t="shared" si="312"/>
        <v>22</v>
      </c>
      <c r="AD835" s="858">
        <f t="shared" si="312"/>
        <v>22</v>
      </c>
      <c r="AE835" s="832">
        <f t="shared" si="307"/>
        <v>0</v>
      </c>
      <c r="AF835" s="832">
        <f t="shared" si="308"/>
        <v>0</v>
      </c>
      <c r="AG835" s="832">
        <f t="shared" si="308"/>
        <v>12</v>
      </c>
      <c r="AH835" s="832">
        <f t="shared" si="308"/>
        <v>0</v>
      </c>
      <c r="AI835" s="824">
        <f t="shared" si="313"/>
        <v>264</v>
      </c>
      <c r="AJ835" s="879"/>
      <c r="AK835" s="827"/>
      <c r="AL835" s="878"/>
      <c r="AM835" s="827"/>
      <c r="AN835" s="849">
        <f t="shared" si="309"/>
        <v>0</v>
      </c>
      <c r="AO835" s="825">
        <f t="shared" si="310"/>
        <v>0</v>
      </c>
      <c r="AP835" s="825">
        <f t="shared" si="310"/>
        <v>0</v>
      </c>
      <c r="AQ835" s="825">
        <f t="shared" si="310"/>
        <v>3</v>
      </c>
      <c r="AR835" s="825">
        <f t="shared" si="310"/>
        <v>0</v>
      </c>
      <c r="AS835" s="825">
        <f t="shared" si="310"/>
        <v>66</v>
      </c>
      <c r="AT835" s="850">
        <f t="shared" si="316"/>
        <v>0</v>
      </c>
      <c r="AU835" s="880" t="s">
        <v>832</v>
      </c>
      <c r="AV835" s="868">
        <f>K896</f>
        <v>7</v>
      </c>
      <c r="AW835" s="861" t="s">
        <v>27</v>
      </c>
      <c r="AX835" s="888">
        <v>24</v>
      </c>
      <c r="AY835" s="861" t="s">
        <v>28</v>
      </c>
      <c r="AZ835" s="870">
        <f>AX835*AV835</f>
        <v>168</v>
      </c>
    </row>
    <row r="836" spans="1:52" ht="13.5" customHeight="1">
      <c r="A836" s="838">
        <f t="shared" si="314"/>
        <v>11</v>
      </c>
      <c r="B836" s="1039" t="s">
        <v>45</v>
      </c>
      <c r="C836" s="817" t="s">
        <v>66</v>
      </c>
      <c r="D836" s="839">
        <v>130</v>
      </c>
      <c r="E836" s="852">
        <v>90</v>
      </c>
      <c r="F836" s="825" t="s">
        <v>885</v>
      </c>
      <c r="G836" s="854" t="s">
        <v>886</v>
      </c>
      <c r="H836" s="827"/>
      <c r="I836" s="842"/>
      <c r="J836" s="824">
        <f t="shared" si="305"/>
        <v>0</v>
      </c>
      <c r="K836" s="864"/>
      <c r="L836" s="825"/>
      <c r="M836" s="891">
        <v>0.1</v>
      </c>
      <c r="N836" s="827"/>
      <c r="O836" s="824">
        <f t="shared" si="317"/>
        <v>9</v>
      </c>
      <c r="P836" s="865"/>
      <c r="Q836" s="825"/>
      <c r="R836" s="877">
        <v>0.1</v>
      </c>
      <c r="S836" s="827"/>
      <c r="T836" s="846">
        <f t="shared" si="306"/>
        <v>9</v>
      </c>
      <c r="U836" s="825">
        <f t="shared" ref="U836:U842" si="319">SUM(F836,K836,P836)</f>
        <v>0</v>
      </c>
      <c r="V836" s="825">
        <f t="shared" si="318"/>
        <v>0</v>
      </c>
      <c r="W836" s="827">
        <f t="shared" si="311"/>
        <v>0.2</v>
      </c>
      <c r="X836" s="827">
        <f t="shared" si="311"/>
        <v>0</v>
      </c>
      <c r="Y836" s="824">
        <f t="shared" si="311"/>
        <v>18</v>
      </c>
      <c r="Z836" s="838">
        <f t="shared" si="315"/>
        <v>11</v>
      </c>
      <c r="AA836" s="1040" t="str">
        <f t="shared" si="312"/>
        <v>Tiêu bắc</v>
      </c>
      <c r="AB836" s="844" t="str">
        <f t="shared" si="312"/>
        <v>kg</v>
      </c>
      <c r="AC836" s="845">
        <f t="shared" si="312"/>
        <v>130</v>
      </c>
      <c r="AD836" s="858">
        <f t="shared" si="312"/>
        <v>90</v>
      </c>
      <c r="AE836" s="832">
        <f t="shared" si="307"/>
        <v>0</v>
      </c>
      <c r="AF836" s="832">
        <f t="shared" si="308"/>
        <v>0</v>
      </c>
      <c r="AG836" s="832">
        <f t="shared" si="308"/>
        <v>2.7755575615628914E-16</v>
      </c>
      <c r="AH836" s="832">
        <f t="shared" si="308"/>
        <v>0</v>
      </c>
      <c r="AI836" s="824">
        <f t="shared" si="313"/>
        <v>2.4980018054066022E-14</v>
      </c>
      <c r="AJ836" s="879"/>
      <c r="AK836" s="827"/>
      <c r="AL836" s="878">
        <v>5</v>
      </c>
      <c r="AM836" s="827"/>
      <c r="AN836" s="849">
        <f t="shared" si="309"/>
        <v>450</v>
      </c>
      <c r="AO836" s="825">
        <f t="shared" si="310"/>
        <v>0</v>
      </c>
      <c r="AP836" s="825">
        <f t="shared" si="310"/>
        <v>0</v>
      </c>
      <c r="AQ836" s="825">
        <f t="shared" si="310"/>
        <v>0.2</v>
      </c>
      <c r="AR836" s="825">
        <f t="shared" si="310"/>
        <v>0</v>
      </c>
      <c r="AS836" s="825">
        <f t="shared" si="310"/>
        <v>18</v>
      </c>
      <c r="AT836" s="850">
        <f t="shared" si="316"/>
        <v>8</v>
      </c>
      <c r="AU836" s="1521" t="str">
        <f>B897</f>
        <v xml:space="preserve">  + Ăn thêm</v>
      </c>
      <c r="AV836" s="1522"/>
      <c r="AW836" s="1522"/>
      <c r="AX836" s="1522"/>
      <c r="AY836" s="1522"/>
      <c r="AZ836" s="892">
        <f>J897</f>
        <v>0</v>
      </c>
    </row>
    <row r="837" spans="1:52" ht="13.5" customHeight="1">
      <c r="A837" s="838">
        <f t="shared" si="314"/>
        <v>12</v>
      </c>
      <c r="B837" s="1039" t="s">
        <v>46</v>
      </c>
      <c r="C837" s="817" t="s">
        <v>66</v>
      </c>
      <c r="D837" s="839">
        <v>35</v>
      </c>
      <c r="E837" s="852">
        <v>35</v>
      </c>
      <c r="F837" s="825"/>
      <c r="G837" s="854"/>
      <c r="H837" s="827">
        <v>0.1</v>
      </c>
      <c r="I837" s="842"/>
      <c r="J837" s="824">
        <f t="shared" si="305"/>
        <v>3.5</v>
      </c>
      <c r="K837" s="864"/>
      <c r="L837" s="825"/>
      <c r="M837" s="891">
        <v>0.2</v>
      </c>
      <c r="N837" s="827"/>
      <c r="O837" s="824">
        <f t="shared" si="317"/>
        <v>7</v>
      </c>
      <c r="P837" s="865"/>
      <c r="Q837" s="825"/>
      <c r="R837" s="877">
        <v>0.2</v>
      </c>
      <c r="S837" s="827"/>
      <c r="T837" s="846">
        <f t="shared" si="306"/>
        <v>7</v>
      </c>
      <c r="U837" s="825">
        <f t="shared" si="319"/>
        <v>0</v>
      </c>
      <c r="V837" s="825">
        <f t="shared" si="318"/>
        <v>0</v>
      </c>
      <c r="W837" s="827">
        <f t="shared" si="311"/>
        <v>0.5</v>
      </c>
      <c r="X837" s="827">
        <f t="shared" si="311"/>
        <v>0</v>
      </c>
      <c r="Y837" s="824">
        <f t="shared" si="311"/>
        <v>17.5</v>
      </c>
      <c r="Z837" s="838">
        <f t="shared" si="315"/>
        <v>12</v>
      </c>
      <c r="AA837" s="1040" t="str">
        <f t="shared" si="312"/>
        <v>Kẹo đắng</v>
      </c>
      <c r="AB837" s="844" t="str">
        <f t="shared" si="312"/>
        <v>kg</v>
      </c>
      <c r="AC837" s="845">
        <f t="shared" si="312"/>
        <v>35</v>
      </c>
      <c r="AD837" s="858">
        <f t="shared" si="312"/>
        <v>35</v>
      </c>
      <c r="AE837" s="832">
        <f t="shared" si="307"/>
        <v>0</v>
      </c>
      <c r="AF837" s="832">
        <f t="shared" si="308"/>
        <v>0</v>
      </c>
      <c r="AG837" s="832">
        <f t="shared" si="308"/>
        <v>10</v>
      </c>
      <c r="AH837" s="832">
        <f t="shared" si="308"/>
        <v>0</v>
      </c>
      <c r="AI837" s="824">
        <f t="shared" si="313"/>
        <v>350</v>
      </c>
      <c r="AJ837" s="879"/>
      <c r="AK837" s="827"/>
      <c r="AL837" s="878"/>
      <c r="AM837" s="827"/>
      <c r="AN837" s="849">
        <f t="shared" si="309"/>
        <v>0</v>
      </c>
      <c r="AO837" s="825">
        <f t="shared" si="310"/>
        <v>0</v>
      </c>
      <c r="AP837" s="825">
        <f t="shared" si="310"/>
        <v>0</v>
      </c>
      <c r="AQ837" s="825">
        <f t="shared" si="310"/>
        <v>0.5</v>
      </c>
      <c r="AR837" s="825">
        <f t="shared" si="310"/>
        <v>0</v>
      </c>
      <c r="AS837" s="825">
        <f t="shared" si="310"/>
        <v>17.5</v>
      </c>
      <c r="AT837" s="850">
        <f t="shared" si="316"/>
        <v>0</v>
      </c>
      <c r="AU837" s="1521" t="str">
        <f>B898</f>
        <v xml:space="preserve"> + ăn thêm </v>
      </c>
      <c r="AV837" s="1522"/>
      <c r="AW837" s="1522"/>
      <c r="AX837" s="1522"/>
      <c r="AY837" s="1522"/>
      <c r="AZ837" s="870">
        <f>J898</f>
        <v>0</v>
      </c>
    </row>
    <row r="838" spans="1:52" ht="13.5" customHeight="1">
      <c r="A838" s="838">
        <f t="shared" si="314"/>
        <v>13</v>
      </c>
      <c r="B838" s="1039" t="s">
        <v>47</v>
      </c>
      <c r="C838" s="817" t="s">
        <v>66</v>
      </c>
      <c r="D838" s="839">
        <v>17</v>
      </c>
      <c r="E838" s="852">
        <v>17</v>
      </c>
      <c r="F838" s="825"/>
      <c r="G838" s="854"/>
      <c r="H838" s="827"/>
      <c r="I838" s="842"/>
      <c r="J838" s="824">
        <f t="shared" si="305"/>
        <v>0</v>
      </c>
      <c r="K838" s="864"/>
      <c r="L838" s="825"/>
      <c r="M838" s="891"/>
      <c r="N838" s="827"/>
      <c r="O838" s="824">
        <f t="shared" si="317"/>
        <v>0</v>
      </c>
      <c r="P838" s="865"/>
      <c r="Q838" s="825"/>
      <c r="R838" s="877"/>
      <c r="S838" s="827"/>
      <c r="T838" s="846">
        <f t="shared" si="306"/>
        <v>0</v>
      </c>
      <c r="U838" s="825">
        <f t="shared" si="319"/>
        <v>0</v>
      </c>
      <c r="V838" s="825">
        <f t="shared" si="318"/>
        <v>0</v>
      </c>
      <c r="W838" s="827">
        <f t="shared" si="311"/>
        <v>0</v>
      </c>
      <c r="X838" s="827">
        <f t="shared" si="311"/>
        <v>0</v>
      </c>
      <c r="Y838" s="824">
        <f t="shared" si="311"/>
        <v>0</v>
      </c>
      <c r="Z838" s="838">
        <f t="shared" si="315"/>
        <v>13</v>
      </c>
      <c r="AA838" s="1040" t="str">
        <f t="shared" si="312"/>
        <v>Đường trắng</v>
      </c>
      <c r="AB838" s="844" t="str">
        <f t="shared" si="312"/>
        <v>kg</v>
      </c>
      <c r="AC838" s="845">
        <f t="shared" si="312"/>
        <v>17</v>
      </c>
      <c r="AD838" s="858">
        <f t="shared" si="312"/>
        <v>17</v>
      </c>
      <c r="AE838" s="832">
        <f t="shared" si="307"/>
        <v>0</v>
      </c>
      <c r="AF838" s="832">
        <f t="shared" si="308"/>
        <v>0</v>
      </c>
      <c r="AG838" s="832">
        <f t="shared" si="308"/>
        <v>1</v>
      </c>
      <c r="AH838" s="832">
        <f t="shared" si="308"/>
        <v>0</v>
      </c>
      <c r="AI838" s="824">
        <f t="shared" si="313"/>
        <v>17</v>
      </c>
      <c r="AJ838" s="879"/>
      <c r="AK838" s="827"/>
      <c r="AL838" s="878"/>
      <c r="AM838" s="827"/>
      <c r="AN838" s="849">
        <f t="shared" si="309"/>
        <v>0</v>
      </c>
      <c r="AO838" s="825">
        <f t="shared" si="310"/>
        <v>0</v>
      </c>
      <c r="AP838" s="825">
        <f t="shared" si="310"/>
        <v>0</v>
      </c>
      <c r="AQ838" s="825">
        <f t="shared" si="310"/>
        <v>0</v>
      </c>
      <c r="AR838" s="825">
        <f t="shared" si="310"/>
        <v>0</v>
      </c>
      <c r="AS838" s="825">
        <f t="shared" si="310"/>
        <v>0</v>
      </c>
      <c r="AT838" s="850">
        <f t="shared" si="316"/>
        <v>0</v>
      </c>
      <c r="AU838" s="893" t="s">
        <v>834</v>
      </c>
      <c r="AV838" s="894"/>
      <c r="AW838" s="894"/>
      <c r="AX838" s="894"/>
      <c r="AY838" s="894"/>
      <c r="AZ838" s="870">
        <f>SUM(AZ828:AZ837)</f>
        <v>8944</v>
      </c>
    </row>
    <row r="839" spans="1:52" ht="13.5" customHeight="1">
      <c r="A839" s="838">
        <f t="shared" si="314"/>
        <v>14</v>
      </c>
      <c r="B839" s="1039" t="s">
        <v>48</v>
      </c>
      <c r="C839" s="817" t="s">
        <v>389</v>
      </c>
      <c r="D839" s="839">
        <v>23</v>
      </c>
      <c r="E839" s="852">
        <v>23</v>
      </c>
      <c r="F839" s="825"/>
      <c r="G839" s="854"/>
      <c r="H839" s="827">
        <v>0.5</v>
      </c>
      <c r="I839" s="842"/>
      <c r="J839" s="824">
        <f t="shared" si="305"/>
        <v>11.5</v>
      </c>
      <c r="K839" s="825"/>
      <c r="L839" s="825"/>
      <c r="M839" s="827">
        <v>1</v>
      </c>
      <c r="N839" s="827"/>
      <c r="O839" s="824">
        <f t="shared" si="317"/>
        <v>23</v>
      </c>
      <c r="P839" s="865"/>
      <c r="Q839" s="825"/>
      <c r="R839" s="877">
        <v>1</v>
      </c>
      <c r="S839" s="827"/>
      <c r="T839" s="846">
        <f t="shared" si="306"/>
        <v>23</v>
      </c>
      <c r="U839" s="825">
        <f t="shared" si="319"/>
        <v>0</v>
      </c>
      <c r="V839" s="825">
        <f t="shared" si="318"/>
        <v>0</v>
      </c>
      <c r="W839" s="827">
        <f t="shared" si="311"/>
        <v>2.5</v>
      </c>
      <c r="X839" s="827">
        <f t="shared" si="311"/>
        <v>0</v>
      </c>
      <c r="Y839" s="824">
        <f t="shared" si="311"/>
        <v>57.5</v>
      </c>
      <c r="Z839" s="838">
        <f t="shared" si="315"/>
        <v>14</v>
      </c>
      <c r="AA839" s="1040" t="str">
        <f t="shared" si="312"/>
        <v>Mật mía</v>
      </c>
      <c r="AB839" s="844" t="str">
        <f t="shared" si="312"/>
        <v>lít</v>
      </c>
      <c r="AC839" s="845">
        <f t="shared" si="312"/>
        <v>23</v>
      </c>
      <c r="AD839" s="858">
        <f t="shared" si="312"/>
        <v>23</v>
      </c>
      <c r="AE839" s="832">
        <f t="shared" si="307"/>
        <v>0</v>
      </c>
      <c r="AF839" s="832">
        <f t="shared" si="308"/>
        <v>0</v>
      </c>
      <c r="AG839" s="832">
        <f t="shared" si="308"/>
        <v>15</v>
      </c>
      <c r="AH839" s="832">
        <f t="shared" si="308"/>
        <v>0</v>
      </c>
      <c r="AI839" s="824">
        <f t="shared" si="313"/>
        <v>345</v>
      </c>
      <c r="AJ839" s="879"/>
      <c r="AK839" s="827"/>
      <c r="AL839" s="878"/>
      <c r="AM839" s="827"/>
      <c r="AN839" s="849">
        <f t="shared" si="309"/>
        <v>0</v>
      </c>
      <c r="AO839" s="825">
        <f t="shared" si="310"/>
        <v>0</v>
      </c>
      <c r="AP839" s="825">
        <f t="shared" si="310"/>
        <v>0</v>
      </c>
      <c r="AQ839" s="825">
        <f t="shared" si="310"/>
        <v>2.5</v>
      </c>
      <c r="AR839" s="825">
        <f t="shared" si="310"/>
        <v>0</v>
      </c>
      <c r="AS839" s="825">
        <f t="shared" si="310"/>
        <v>57.5</v>
      </c>
      <c r="AT839" s="850">
        <f t="shared" si="316"/>
        <v>0</v>
      </c>
      <c r="AU839" s="1255" t="s">
        <v>835</v>
      </c>
      <c r="AV839" s="1256"/>
      <c r="AW839" s="1256"/>
      <c r="AX839" s="1256"/>
      <c r="AY839" s="1256"/>
      <c r="AZ839" s="870">
        <f>Q897</f>
        <v>2266.2999999999975</v>
      </c>
    </row>
    <row r="840" spans="1:52" ht="13.5" customHeight="1">
      <c r="A840" s="838">
        <f t="shared" si="314"/>
        <v>15</v>
      </c>
      <c r="B840" s="1039" t="s">
        <v>514</v>
      </c>
      <c r="C840" s="817" t="s">
        <v>66</v>
      </c>
      <c r="D840" s="839">
        <v>80</v>
      </c>
      <c r="E840" s="852">
        <v>80</v>
      </c>
      <c r="F840" s="825"/>
      <c r="G840" s="854"/>
      <c r="H840" s="827">
        <v>0.2</v>
      </c>
      <c r="I840" s="842"/>
      <c r="J840" s="824">
        <f t="shared" si="305"/>
        <v>16</v>
      </c>
      <c r="K840" s="825"/>
      <c r="L840" s="825"/>
      <c r="M840" s="827">
        <v>0.3</v>
      </c>
      <c r="N840" s="827"/>
      <c r="O840" s="824">
        <f t="shared" si="317"/>
        <v>24</v>
      </c>
      <c r="P840" s="865"/>
      <c r="Q840" s="825"/>
      <c r="R840" s="877">
        <v>0.3</v>
      </c>
      <c r="S840" s="827"/>
      <c r="T840" s="846">
        <f t="shared" si="306"/>
        <v>24</v>
      </c>
      <c r="U840" s="825">
        <f t="shared" si="319"/>
        <v>0</v>
      </c>
      <c r="V840" s="825">
        <f t="shared" si="318"/>
        <v>0</v>
      </c>
      <c r="W840" s="827">
        <f t="shared" si="311"/>
        <v>0.8</v>
      </c>
      <c r="X840" s="827">
        <f t="shared" si="311"/>
        <v>0</v>
      </c>
      <c r="Y840" s="824">
        <f t="shared" si="311"/>
        <v>64</v>
      </c>
      <c r="Z840" s="838">
        <f t="shared" si="315"/>
        <v>15</v>
      </c>
      <c r="AA840" s="1040" t="str">
        <f t="shared" si="312"/>
        <v>Ót bột</v>
      </c>
      <c r="AB840" s="844" t="str">
        <f t="shared" si="312"/>
        <v>kg</v>
      </c>
      <c r="AC840" s="845">
        <f t="shared" si="312"/>
        <v>80</v>
      </c>
      <c r="AD840" s="858">
        <f t="shared" si="312"/>
        <v>80</v>
      </c>
      <c r="AE840" s="832">
        <f t="shared" si="307"/>
        <v>0</v>
      </c>
      <c r="AF840" s="832">
        <f t="shared" si="308"/>
        <v>0</v>
      </c>
      <c r="AG840" s="832">
        <f t="shared" si="308"/>
        <v>5.0000000000000009</v>
      </c>
      <c r="AH840" s="832">
        <f t="shared" si="308"/>
        <v>0</v>
      </c>
      <c r="AI840" s="824">
        <f t="shared" si="313"/>
        <v>400.00000000000006</v>
      </c>
      <c r="AJ840" s="879"/>
      <c r="AK840" s="827"/>
      <c r="AL840" s="878"/>
      <c r="AM840" s="827"/>
      <c r="AN840" s="849">
        <f t="shared" si="309"/>
        <v>0</v>
      </c>
      <c r="AO840" s="825">
        <f t="shared" si="310"/>
        <v>0</v>
      </c>
      <c r="AP840" s="825">
        <f t="shared" si="310"/>
        <v>0</v>
      </c>
      <c r="AQ840" s="825">
        <f t="shared" si="310"/>
        <v>0.8</v>
      </c>
      <c r="AR840" s="825">
        <f t="shared" si="310"/>
        <v>0</v>
      </c>
      <c r="AS840" s="825">
        <f t="shared" si="310"/>
        <v>64</v>
      </c>
      <c r="AT840" s="850">
        <f t="shared" si="316"/>
        <v>0</v>
      </c>
      <c r="AU840" s="1255" t="s">
        <v>836</v>
      </c>
      <c r="AV840" s="1256"/>
      <c r="AW840" s="1256"/>
      <c r="AX840" s="1256"/>
      <c r="AY840" s="1256"/>
      <c r="AZ840" s="870"/>
    </row>
    <row r="841" spans="1:52" ht="13.5" customHeight="1">
      <c r="A841" s="838">
        <f t="shared" si="314"/>
        <v>16</v>
      </c>
      <c r="B841" s="1039" t="s">
        <v>49</v>
      </c>
      <c r="C841" s="817" t="s">
        <v>66</v>
      </c>
      <c r="D841" s="839">
        <v>40</v>
      </c>
      <c r="E841" s="852">
        <v>40</v>
      </c>
      <c r="F841" s="825"/>
      <c r="G841" s="854"/>
      <c r="H841" s="827">
        <v>0.2</v>
      </c>
      <c r="I841" s="842"/>
      <c r="J841" s="824">
        <f t="shared" si="305"/>
        <v>8</v>
      </c>
      <c r="K841" s="825"/>
      <c r="L841" s="825"/>
      <c r="M841" s="827">
        <v>0.3</v>
      </c>
      <c r="N841" s="827"/>
      <c r="O841" s="824">
        <f t="shared" si="317"/>
        <v>12</v>
      </c>
      <c r="P841" s="865"/>
      <c r="Q841" s="825"/>
      <c r="R841" s="877">
        <v>0.3</v>
      </c>
      <c r="S841" s="827"/>
      <c r="T841" s="846">
        <f t="shared" si="306"/>
        <v>12</v>
      </c>
      <c r="U841" s="825">
        <f t="shared" si="319"/>
        <v>0</v>
      </c>
      <c r="V841" s="825">
        <f t="shared" si="318"/>
        <v>0</v>
      </c>
      <c r="W841" s="827">
        <f t="shared" si="311"/>
        <v>0.8</v>
      </c>
      <c r="X841" s="827">
        <f t="shared" si="311"/>
        <v>0</v>
      </c>
      <c r="Y841" s="1041">
        <f t="shared" si="311"/>
        <v>32</v>
      </c>
      <c r="Z841" s="838">
        <f t="shared" si="315"/>
        <v>16</v>
      </c>
      <c r="AA841" s="1040" t="str">
        <f t="shared" si="312"/>
        <v>Bột nghệ</v>
      </c>
      <c r="AB841" s="844" t="str">
        <f t="shared" si="312"/>
        <v>kg</v>
      </c>
      <c r="AC841" s="845">
        <f t="shared" si="312"/>
        <v>40</v>
      </c>
      <c r="AD841" s="858">
        <f t="shared" si="312"/>
        <v>40</v>
      </c>
      <c r="AE841" s="832">
        <f t="shared" si="307"/>
        <v>0</v>
      </c>
      <c r="AF841" s="832">
        <f t="shared" si="308"/>
        <v>0</v>
      </c>
      <c r="AG841" s="832">
        <f t="shared" si="308"/>
        <v>21.999999999999996</v>
      </c>
      <c r="AH841" s="832">
        <f t="shared" si="308"/>
        <v>0</v>
      </c>
      <c r="AI841" s="824">
        <f t="shared" si="313"/>
        <v>879.99999999999989</v>
      </c>
      <c r="AJ841" s="879"/>
      <c r="AK841" s="827"/>
      <c r="AL841" s="878"/>
      <c r="AM841" s="827"/>
      <c r="AN841" s="849">
        <f t="shared" si="309"/>
        <v>0</v>
      </c>
      <c r="AO841" s="825">
        <f t="shared" si="310"/>
        <v>0</v>
      </c>
      <c r="AP841" s="825">
        <f t="shared" si="310"/>
        <v>0</v>
      </c>
      <c r="AQ841" s="825">
        <f t="shared" si="310"/>
        <v>0.8</v>
      </c>
      <c r="AR841" s="825">
        <f t="shared" si="310"/>
        <v>0</v>
      </c>
      <c r="AS841" s="825">
        <f t="shared" si="310"/>
        <v>32</v>
      </c>
      <c r="AT841" s="850">
        <f t="shared" si="316"/>
        <v>0</v>
      </c>
      <c r="AU841" s="1255" t="s">
        <v>799</v>
      </c>
      <c r="AV841" s="1256"/>
      <c r="AW841" s="1256"/>
      <c r="AX841" s="1256"/>
      <c r="AY841" s="1256"/>
      <c r="AZ841" s="870"/>
    </row>
    <row r="842" spans="1:52" ht="13.5" customHeight="1">
      <c r="A842" s="838">
        <f t="shared" si="314"/>
        <v>17</v>
      </c>
      <c r="B842" s="920" t="s">
        <v>373</v>
      </c>
      <c r="C842" s="817" t="s">
        <v>66</v>
      </c>
      <c r="D842" s="839">
        <v>43</v>
      </c>
      <c r="E842" s="852">
        <v>43</v>
      </c>
      <c r="F842" s="825"/>
      <c r="G842" s="854"/>
      <c r="H842" s="827">
        <v>3.5</v>
      </c>
      <c r="I842" s="842"/>
      <c r="J842" s="824">
        <f t="shared" si="305"/>
        <v>150.5</v>
      </c>
      <c r="K842" s="825"/>
      <c r="L842" s="825"/>
      <c r="M842" s="827">
        <v>1</v>
      </c>
      <c r="N842" s="827"/>
      <c r="O842" s="824">
        <f t="shared" si="317"/>
        <v>43</v>
      </c>
      <c r="P842" s="865"/>
      <c r="Q842" s="825"/>
      <c r="R842" s="877">
        <v>1</v>
      </c>
      <c r="S842" s="827"/>
      <c r="T842" s="846">
        <f t="shared" si="306"/>
        <v>43</v>
      </c>
      <c r="U842" s="825">
        <f t="shared" si="319"/>
        <v>0</v>
      </c>
      <c r="V842" s="825">
        <f t="shared" si="318"/>
        <v>0</v>
      </c>
      <c r="W842" s="827">
        <f t="shared" si="311"/>
        <v>5.5</v>
      </c>
      <c r="X842" s="827">
        <f t="shared" si="311"/>
        <v>0</v>
      </c>
      <c r="Y842" s="824">
        <f t="shared" si="311"/>
        <v>236.5</v>
      </c>
      <c r="Z842" s="838">
        <f t="shared" si="315"/>
        <v>17</v>
      </c>
      <c r="AA842" s="1037" t="str">
        <f t="shared" si="312"/>
        <v>Vừng lạc</v>
      </c>
      <c r="AB842" s="844" t="str">
        <f t="shared" si="312"/>
        <v>kg</v>
      </c>
      <c r="AC842" s="845">
        <f t="shared" si="312"/>
        <v>43</v>
      </c>
      <c r="AD842" s="858">
        <f t="shared" si="312"/>
        <v>43</v>
      </c>
      <c r="AE842" s="832">
        <f t="shared" si="307"/>
        <v>0</v>
      </c>
      <c r="AF842" s="832">
        <f>AF760+AK760-AP760</f>
        <v>0</v>
      </c>
      <c r="AG842" s="832">
        <f>AG760+AL760-AQ760</f>
        <v>14.3</v>
      </c>
      <c r="AH842" s="832">
        <f>AH760+AM760-AR760</f>
        <v>0</v>
      </c>
      <c r="AI842" s="824">
        <f t="shared" si="313"/>
        <v>614.9</v>
      </c>
      <c r="AJ842" s="879">
        <f>U842</f>
        <v>0</v>
      </c>
      <c r="AK842" s="879">
        <f>V842</f>
        <v>0</v>
      </c>
      <c r="AL842" s="1051"/>
      <c r="AM842" s="879">
        <f>X842</f>
        <v>0</v>
      </c>
      <c r="AN842" s="849">
        <f t="shared" si="309"/>
        <v>0</v>
      </c>
      <c r="AO842" s="825">
        <f t="shared" si="310"/>
        <v>0</v>
      </c>
      <c r="AP842" s="825">
        <f t="shared" si="310"/>
        <v>0</v>
      </c>
      <c r="AQ842" s="825">
        <f t="shared" si="310"/>
        <v>5.5</v>
      </c>
      <c r="AR842" s="825">
        <f t="shared" si="310"/>
        <v>0</v>
      </c>
      <c r="AS842" s="825">
        <f t="shared" si="310"/>
        <v>236.5</v>
      </c>
      <c r="AT842" s="850">
        <f t="shared" si="316"/>
        <v>0</v>
      </c>
      <c r="AU842" s="1255" t="s">
        <v>800</v>
      </c>
      <c r="AV842" s="1256"/>
      <c r="AW842" s="1256"/>
      <c r="AX842" s="1256"/>
      <c r="AY842" s="1256"/>
      <c r="AZ842" s="870"/>
    </row>
    <row r="843" spans="1:52" ht="13.5" customHeight="1">
      <c r="A843" s="838">
        <f t="shared" si="314"/>
        <v>18</v>
      </c>
      <c r="B843" s="931" t="s">
        <v>853</v>
      </c>
      <c r="C843" s="817" t="s">
        <v>66</v>
      </c>
      <c r="D843" s="839">
        <v>30</v>
      </c>
      <c r="E843" s="852">
        <v>6</v>
      </c>
      <c r="F843" s="825"/>
      <c r="G843" s="854"/>
      <c r="H843" s="827">
        <v>0.5</v>
      </c>
      <c r="I843" s="842"/>
      <c r="J843" s="824">
        <f t="shared" si="305"/>
        <v>3</v>
      </c>
      <c r="K843" s="825"/>
      <c r="L843" s="825"/>
      <c r="M843" s="827">
        <v>1</v>
      </c>
      <c r="N843" s="827"/>
      <c r="O843" s="824">
        <f t="shared" si="317"/>
        <v>6</v>
      </c>
      <c r="P843" s="865"/>
      <c r="Q843" s="825"/>
      <c r="R843" s="877">
        <v>1</v>
      </c>
      <c r="S843" s="827"/>
      <c r="T843" s="846">
        <f t="shared" si="306"/>
        <v>6</v>
      </c>
      <c r="U843" s="825"/>
      <c r="V843" s="825">
        <f t="shared" si="318"/>
        <v>0</v>
      </c>
      <c r="W843" s="827">
        <f t="shared" si="318"/>
        <v>2.5</v>
      </c>
      <c r="X843" s="827">
        <f t="shared" si="318"/>
        <v>0</v>
      </c>
      <c r="Y843" s="824">
        <f t="shared" si="318"/>
        <v>15</v>
      </c>
      <c r="Z843" s="838">
        <f t="shared" si="315"/>
        <v>18</v>
      </c>
      <c r="AA843" s="1037" t="str">
        <f t="shared" si="312"/>
        <v>Tăm bao tay</v>
      </c>
      <c r="AB843" s="844" t="str">
        <f t="shared" si="312"/>
        <v>kg</v>
      </c>
      <c r="AC843" s="845">
        <f t="shared" si="312"/>
        <v>30</v>
      </c>
      <c r="AD843" s="858">
        <f t="shared" si="312"/>
        <v>6</v>
      </c>
      <c r="AE843" s="832">
        <f t="shared" ref="AE843:AH858" si="320">AE761+AJ761-AO761</f>
        <v>0</v>
      </c>
      <c r="AF843" s="832">
        <f t="shared" si="320"/>
        <v>0</v>
      </c>
      <c r="AG843" s="832">
        <f t="shared" si="320"/>
        <v>14.5</v>
      </c>
      <c r="AH843" s="832">
        <f t="shared" si="320"/>
        <v>0</v>
      </c>
      <c r="AI843" s="824">
        <f t="shared" si="313"/>
        <v>87</v>
      </c>
      <c r="AJ843" s="879">
        <f t="shared" ref="AJ843:AL885" si="321">U843</f>
        <v>0</v>
      </c>
      <c r="AK843" s="879">
        <f t="shared" si="321"/>
        <v>0</v>
      </c>
      <c r="AL843" s="1051"/>
      <c r="AM843" s="879">
        <f t="shared" ref="AM843:AM885" si="322">X843</f>
        <v>0</v>
      </c>
      <c r="AN843" s="849">
        <f t="shared" ref="AN843:AN885" si="323">SUM(AJ843:AM843)*$E843</f>
        <v>0</v>
      </c>
      <c r="AO843" s="825">
        <f t="shared" si="310"/>
        <v>0</v>
      </c>
      <c r="AP843" s="825">
        <f t="shared" si="310"/>
        <v>0</v>
      </c>
      <c r="AQ843" s="825">
        <f t="shared" si="310"/>
        <v>2.5</v>
      </c>
      <c r="AR843" s="825">
        <f t="shared" si="310"/>
        <v>0</v>
      </c>
      <c r="AS843" s="825">
        <f t="shared" si="310"/>
        <v>15</v>
      </c>
      <c r="AT843" s="850">
        <f t="shared" si="316"/>
        <v>60</v>
      </c>
      <c r="AU843" s="1255" t="s">
        <v>801</v>
      </c>
      <c r="AV843" s="1256"/>
      <c r="AW843" s="1256"/>
      <c r="AX843" s="1256"/>
      <c r="AY843" s="1256"/>
      <c r="AZ843" s="870"/>
    </row>
    <row r="844" spans="1:52" ht="13.5" customHeight="1">
      <c r="A844" s="838">
        <f t="shared" si="314"/>
        <v>19</v>
      </c>
      <c r="B844" s="931" t="s">
        <v>176</v>
      </c>
      <c r="C844" s="896" t="s">
        <v>389</v>
      </c>
      <c r="D844" s="897">
        <v>9</v>
      </c>
      <c r="E844" s="898">
        <v>9</v>
      </c>
      <c r="F844" s="825"/>
      <c r="G844" s="909"/>
      <c r="H844" s="827">
        <v>0.5</v>
      </c>
      <c r="I844" s="842"/>
      <c r="J844" s="824">
        <f t="shared" si="305"/>
        <v>4.5</v>
      </c>
      <c r="K844" s="825" t="s">
        <v>887</v>
      </c>
      <c r="L844" s="825"/>
      <c r="M844" s="827">
        <v>1</v>
      </c>
      <c r="N844" s="827"/>
      <c r="O844" s="824">
        <f t="shared" si="317"/>
        <v>9</v>
      </c>
      <c r="P844" s="865"/>
      <c r="Q844" s="853"/>
      <c r="R844" s="877">
        <v>1</v>
      </c>
      <c r="S844" s="827"/>
      <c r="T844" s="846">
        <f t="shared" si="306"/>
        <v>9</v>
      </c>
      <c r="U844" s="825">
        <f>SUM(F844,K844,P844)</f>
        <v>0</v>
      </c>
      <c r="V844" s="825">
        <f t="shared" si="318"/>
        <v>0</v>
      </c>
      <c r="W844" s="827">
        <f t="shared" si="318"/>
        <v>2.5</v>
      </c>
      <c r="X844" s="827">
        <f t="shared" si="318"/>
        <v>0</v>
      </c>
      <c r="Y844" s="824">
        <f t="shared" si="318"/>
        <v>22.5</v>
      </c>
      <c r="Z844" s="838">
        <f t="shared" si="315"/>
        <v>19</v>
      </c>
      <c r="AA844" s="1037" t="str">
        <f t="shared" si="312"/>
        <v>Dấm chua</v>
      </c>
      <c r="AB844" s="844" t="str">
        <f t="shared" si="312"/>
        <v>lít</v>
      </c>
      <c r="AC844" s="845">
        <f t="shared" si="312"/>
        <v>9</v>
      </c>
      <c r="AD844" s="858">
        <f t="shared" si="312"/>
        <v>9</v>
      </c>
      <c r="AE844" s="832">
        <f t="shared" si="320"/>
        <v>0</v>
      </c>
      <c r="AF844" s="832">
        <f t="shared" si="320"/>
        <v>0</v>
      </c>
      <c r="AG844" s="832">
        <f t="shared" si="320"/>
        <v>5.5</v>
      </c>
      <c r="AH844" s="832">
        <f t="shared" si="320"/>
        <v>0</v>
      </c>
      <c r="AI844" s="824">
        <f t="shared" si="313"/>
        <v>49.5</v>
      </c>
      <c r="AJ844" s="879">
        <f t="shared" si="321"/>
        <v>0</v>
      </c>
      <c r="AK844" s="879">
        <f t="shared" si="321"/>
        <v>0</v>
      </c>
      <c r="AL844" s="1051"/>
      <c r="AM844" s="879">
        <f t="shared" si="322"/>
        <v>0</v>
      </c>
      <c r="AN844" s="849">
        <f t="shared" si="323"/>
        <v>0</v>
      </c>
      <c r="AO844" s="825">
        <f t="shared" si="310"/>
        <v>0</v>
      </c>
      <c r="AP844" s="825">
        <f t="shared" si="310"/>
        <v>0</v>
      </c>
      <c r="AQ844" s="825">
        <f t="shared" si="310"/>
        <v>2.5</v>
      </c>
      <c r="AR844" s="825">
        <f t="shared" si="310"/>
        <v>0</v>
      </c>
      <c r="AS844" s="825">
        <f t="shared" si="310"/>
        <v>22.5</v>
      </c>
      <c r="AT844" s="850">
        <f t="shared" si="316"/>
        <v>0</v>
      </c>
      <c r="AU844" s="893" t="s">
        <v>802</v>
      </c>
      <c r="AV844" s="894"/>
      <c r="AW844" s="894"/>
      <c r="AX844" s="894"/>
      <c r="AY844" s="894"/>
      <c r="AZ844" s="870">
        <f>AZ838+SUM(AZ839:AZ843)</f>
        <v>11210.299999999997</v>
      </c>
    </row>
    <row r="845" spans="1:52" ht="13.5" customHeight="1">
      <c r="A845" s="838">
        <f t="shared" si="314"/>
        <v>20</v>
      </c>
      <c r="B845" s="911" t="s">
        <v>158</v>
      </c>
      <c r="C845" s="902" t="s">
        <v>66</v>
      </c>
      <c r="D845" s="903">
        <v>30</v>
      </c>
      <c r="E845" s="904">
        <v>30</v>
      </c>
      <c r="F845" s="825"/>
      <c r="G845" s="909"/>
      <c r="H845" s="827">
        <v>0.5</v>
      </c>
      <c r="I845" s="842"/>
      <c r="J845" s="824">
        <f t="shared" si="305"/>
        <v>15</v>
      </c>
      <c r="K845" s="853"/>
      <c r="L845" s="828"/>
      <c r="M845" s="827">
        <v>1</v>
      </c>
      <c r="N845" s="827"/>
      <c r="O845" s="824">
        <f t="shared" si="317"/>
        <v>30</v>
      </c>
      <c r="P845" s="856"/>
      <c r="Q845" s="828"/>
      <c r="R845" s="891">
        <v>1</v>
      </c>
      <c r="S845" s="827"/>
      <c r="T845" s="846">
        <f t="shared" si="306"/>
        <v>30</v>
      </c>
      <c r="U845" s="825">
        <f>SUM(F845,K845,P845)</f>
        <v>0</v>
      </c>
      <c r="V845" s="828">
        <f t="shared" si="318"/>
        <v>0</v>
      </c>
      <c r="W845" s="827">
        <f t="shared" si="318"/>
        <v>2.5</v>
      </c>
      <c r="X845" s="827">
        <f t="shared" si="318"/>
        <v>0</v>
      </c>
      <c r="Y845" s="824">
        <f t="shared" si="318"/>
        <v>75</v>
      </c>
      <c r="Z845" s="838">
        <f t="shared" si="315"/>
        <v>20</v>
      </c>
      <c r="AA845" s="1037" t="str">
        <f t="shared" si="312"/>
        <v>Chè vằng</v>
      </c>
      <c r="AB845" s="844" t="str">
        <f t="shared" si="312"/>
        <v>kg</v>
      </c>
      <c r="AC845" s="845">
        <f t="shared" si="312"/>
        <v>30</v>
      </c>
      <c r="AD845" s="858">
        <f t="shared" si="312"/>
        <v>30</v>
      </c>
      <c r="AE845" s="832">
        <f t="shared" si="320"/>
        <v>0</v>
      </c>
      <c r="AF845" s="832">
        <f t="shared" si="320"/>
        <v>0</v>
      </c>
      <c r="AG845" s="832">
        <f t="shared" si="320"/>
        <v>9.5</v>
      </c>
      <c r="AH845" s="832">
        <f t="shared" si="320"/>
        <v>0</v>
      </c>
      <c r="AI845" s="824">
        <f t="shared" si="313"/>
        <v>285</v>
      </c>
      <c r="AJ845" s="879">
        <f t="shared" si="321"/>
        <v>0</v>
      </c>
      <c r="AK845" s="879">
        <f t="shared" si="321"/>
        <v>0</v>
      </c>
      <c r="AL845" s="1051"/>
      <c r="AM845" s="879">
        <f t="shared" si="322"/>
        <v>0</v>
      </c>
      <c r="AN845" s="849">
        <f t="shared" si="323"/>
        <v>0</v>
      </c>
      <c r="AO845" s="825">
        <f t="shared" si="310"/>
        <v>0</v>
      </c>
      <c r="AP845" s="825">
        <f t="shared" si="310"/>
        <v>0</v>
      </c>
      <c r="AQ845" s="825">
        <f t="shared" si="310"/>
        <v>2.5</v>
      </c>
      <c r="AR845" s="825">
        <f t="shared" si="310"/>
        <v>0</v>
      </c>
      <c r="AS845" s="825">
        <f t="shared" si="310"/>
        <v>75</v>
      </c>
      <c r="AT845" s="850">
        <f t="shared" si="316"/>
        <v>0</v>
      </c>
      <c r="AU845" s="1274" t="s">
        <v>803</v>
      </c>
      <c r="AV845" s="1275"/>
      <c r="AW845" s="1275"/>
      <c r="AX845" s="1275"/>
      <c r="AY845" s="1275"/>
      <c r="AZ845" s="870"/>
    </row>
    <row r="846" spans="1:52" ht="13.5" customHeight="1">
      <c r="A846" s="838">
        <f t="shared" si="314"/>
        <v>21</v>
      </c>
      <c r="B846" s="911" t="s">
        <v>166</v>
      </c>
      <c r="C846" s="844" t="s">
        <v>66</v>
      </c>
      <c r="D846" s="907">
        <v>30</v>
      </c>
      <c r="E846" s="824">
        <v>30</v>
      </c>
      <c r="F846" s="853"/>
      <c r="G846" s="909"/>
      <c r="H846" s="827"/>
      <c r="I846" s="863"/>
      <c r="J846" s="824">
        <f t="shared" si="305"/>
        <v>0</v>
      </c>
      <c r="K846" s="825"/>
      <c r="L846" s="853"/>
      <c r="M846" s="827">
        <v>0.1</v>
      </c>
      <c r="N846" s="827"/>
      <c r="O846" s="824">
        <f t="shared" si="317"/>
        <v>3</v>
      </c>
      <c r="P846" s="857"/>
      <c r="Q846" s="853"/>
      <c r="R846" s="877">
        <v>0.1</v>
      </c>
      <c r="S846" s="827"/>
      <c r="T846" s="846">
        <f t="shared" si="306"/>
        <v>3</v>
      </c>
      <c r="U846" s="825">
        <f>SUM(F846,K846,P846)</f>
        <v>0</v>
      </c>
      <c r="V846" s="825">
        <f t="shared" si="318"/>
        <v>0</v>
      </c>
      <c r="W846" s="827">
        <f t="shared" si="318"/>
        <v>0.2</v>
      </c>
      <c r="X846" s="827">
        <f t="shared" si="318"/>
        <v>0</v>
      </c>
      <c r="Y846" s="824">
        <f t="shared" si="318"/>
        <v>6</v>
      </c>
      <c r="Z846" s="838">
        <f t="shared" si="315"/>
        <v>21</v>
      </c>
      <c r="AA846" s="1037" t="str">
        <f t="shared" si="312"/>
        <v>Hành tăm</v>
      </c>
      <c r="AB846" s="844" t="str">
        <f t="shared" si="312"/>
        <v>kg</v>
      </c>
      <c r="AC846" s="845">
        <f t="shared" si="312"/>
        <v>30</v>
      </c>
      <c r="AD846" s="858">
        <f t="shared" si="312"/>
        <v>30</v>
      </c>
      <c r="AE846" s="832">
        <f t="shared" si="320"/>
        <v>0</v>
      </c>
      <c r="AF846" s="832">
        <f t="shared" si="320"/>
        <v>0</v>
      </c>
      <c r="AG846" s="832">
        <f t="shared" si="320"/>
        <v>5.8999999999999995</v>
      </c>
      <c r="AH846" s="832">
        <f t="shared" si="320"/>
        <v>0</v>
      </c>
      <c r="AI846" s="824">
        <f t="shared" si="313"/>
        <v>176.99999999999997</v>
      </c>
      <c r="AJ846" s="879">
        <f t="shared" si="321"/>
        <v>0</v>
      </c>
      <c r="AK846" s="879">
        <f t="shared" si="321"/>
        <v>0</v>
      </c>
      <c r="AL846" s="1051"/>
      <c r="AM846" s="879">
        <f t="shared" si="322"/>
        <v>0</v>
      </c>
      <c r="AN846" s="849">
        <f t="shared" si="323"/>
        <v>0</v>
      </c>
      <c r="AO846" s="825">
        <f t="shared" si="310"/>
        <v>0</v>
      </c>
      <c r="AP846" s="825">
        <f t="shared" si="310"/>
        <v>0</v>
      </c>
      <c r="AQ846" s="825">
        <f t="shared" si="310"/>
        <v>0.2</v>
      </c>
      <c r="AR846" s="825">
        <f t="shared" si="310"/>
        <v>0</v>
      </c>
      <c r="AS846" s="825">
        <f t="shared" si="310"/>
        <v>6</v>
      </c>
      <c r="AT846" s="850">
        <f t="shared" si="316"/>
        <v>0</v>
      </c>
      <c r="AU846" s="4" t="s">
        <v>804</v>
      </c>
      <c r="AV846" s="3"/>
      <c r="AW846" s="3"/>
      <c r="AX846" s="3"/>
      <c r="AY846" s="3"/>
      <c r="AZ846" s="870">
        <f>Y895</f>
        <v>8944.9</v>
      </c>
    </row>
    <row r="847" spans="1:52" ht="13.5" customHeight="1">
      <c r="A847" s="838">
        <f t="shared" si="314"/>
        <v>22</v>
      </c>
      <c r="B847" s="911" t="s">
        <v>145</v>
      </c>
      <c r="C847" s="844" t="s">
        <v>389</v>
      </c>
      <c r="D847" s="907">
        <v>16</v>
      </c>
      <c r="E847" s="824">
        <v>16</v>
      </c>
      <c r="F847" s="825"/>
      <c r="G847" s="909"/>
      <c r="H847" s="827">
        <v>1</v>
      </c>
      <c r="I847" s="842"/>
      <c r="J847" s="824">
        <f t="shared" si="305"/>
        <v>16</v>
      </c>
      <c r="K847" s="878"/>
      <c r="L847" s="828"/>
      <c r="M847" s="827">
        <v>1</v>
      </c>
      <c r="N847" s="926"/>
      <c r="O847" s="824">
        <f t="shared" si="317"/>
        <v>16</v>
      </c>
      <c r="P847" s="857"/>
      <c r="Q847" s="828"/>
      <c r="R847" s="877">
        <v>1</v>
      </c>
      <c r="S847" s="827"/>
      <c r="T847" s="846">
        <f t="shared" si="306"/>
        <v>16</v>
      </c>
      <c r="U847" s="825">
        <f t="shared" ref="U847:U885" si="324">SUM(F847,K847,P847)</f>
        <v>0</v>
      </c>
      <c r="V847" s="828">
        <f t="shared" si="318"/>
        <v>0</v>
      </c>
      <c r="W847" s="827">
        <f t="shared" si="318"/>
        <v>3</v>
      </c>
      <c r="X847" s="827">
        <f t="shared" si="318"/>
        <v>0</v>
      </c>
      <c r="Y847" s="824">
        <f t="shared" si="318"/>
        <v>48</v>
      </c>
      <c r="Z847" s="838">
        <f t="shared" si="315"/>
        <v>22</v>
      </c>
      <c r="AA847" s="1037" t="str">
        <f t="shared" si="312"/>
        <v>Dầu rửa</v>
      </c>
      <c r="AB847" s="844" t="str">
        <f t="shared" si="312"/>
        <v>lít</v>
      </c>
      <c r="AC847" s="845">
        <f t="shared" si="312"/>
        <v>16</v>
      </c>
      <c r="AD847" s="858">
        <f t="shared" si="312"/>
        <v>16</v>
      </c>
      <c r="AE847" s="832">
        <f t="shared" si="320"/>
        <v>0</v>
      </c>
      <c r="AF847" s="832">
        <f t="shared" si="320"/>
        <v>0</v>
      </c>
      <c r="AG847" s="832">
        <f t="shared" si="320"/>
        <v>5</v>
      </c>
      <c r="AH847" s="832">
        <f t="shared" si="320"/>
        <v>0</v>
      </c>
      <c r="AI847" s="824">
        <f t="shared" si="313"/>
        <v>80</v>
      </c>
      <c r="AJ847" s="879">
        <f t="shared" si="321"/>
        <v>0</v>
      </c>
      <c r="AK847" s="879">
        <f t="shared" si="321"/>
        <v>0</v>
      </c>
      <c r="AL847" s="1051"/>
      <c r="AM847" s="879">
        <f t="shared" si="322"/>
        <v>0</v>
      </c>
      <c r="AN847" s="849">
        <f t="shared" si="323"/>
        <v>0</v>
      </c>
      <c r="AO847" s="825">
        <f t="shared" si="310"/>
        <v>0</v>
      </c>
      <c r="AP847" s="825">
        <f t="shared" si="310"/>
        <v>0</v>
      </c>
      <c r="AQ847" s="825">
        <f t="shared" si="310"/>
        <v>3</v>
      </c>
      <c r="AR847" s="825">
        <f t="shared" si="310"/>
        <v>0</v>
      </c>
      <c r="AS847" s="825">
        <f t="shared" si="310"/>
        <v>48</v>
      </c>
      <c r="AT847" s="850">
        <f t="shared" si="316"/>
        <v>0</v>
      </c>
      <c r="AU847" s="4" t="s">
        <v>805</v>
      </c>
      <c r="AV847" s="3"/>
      <c r="AW847" s="3"/>
      <c r="AX847" s="3"/>
      <c r="AY847" s="3"/>
      <c r="AZ847" s="870">
        <f>Q898</f>
        <v>0</v>
      </c>
    </row>
    <row r="848" spans="1:52" ht="13.5" customHeight="1">
      <c r="A848" s="838">
        <f t="shared" si="314"/>
        <v>23</v>
      </c>
      <c r="B848" s="911" t="s">
        <v>136</v>
      </c>
      <c r="C848" s="844" t="s">
        <v>66</v>
      </c>
      <c r="D848" s="907">
        <v>120</v>
      </c>
      <c r="E848" s="824">
        <v>120</v>
      </c>
      <c r="F848" s="825"/>
      <c r="G848" s="909"/>
      <c r="H848" s="910"/>
      <c r="I848" s="842"/>
      <c r="J848" s="824">
        <f t="shared" si="305"/>
        <v>0</v>
      </c>
      <c r="K848" s="853"/>
      <c r="L848" s="828"/>
      <c r="M848" s="910">
        <v>0.5</v>
      </c>
      <c r="N848" s="827"/>
      <c r="O848" s="824">
        <f t="shared" si="317"/>
        <v>60</v>
      </c>
      <c r="P848" s="857" t="s">
        <v>883</v>
      </c>
      <c r="Q848" s="828"/>
      <c r="R848" s="877">
        <v>0.5</v>
      </c>
      <c r="S848" s="827"/>
      <c r="T848" s="846">
        <f t="shared" si="306"/>
        <v>60</v>
      </c>
      <c r="U848" s="878">
        <f t="shared" si="324"/>
        <v>0</v>
      </c>
      <c r="V848" s="828">
        <f t="shared" si="318"/>
        <v>0</v>
      </c>
      <c r="W848" s="827">
        <f t="shared" si="318"/>
        <v>1</v>
      </c>
      <c r="X848" s="827">
        <f t="shared" si="318"/>
        <v>0</v>
      </c>
      <c r="Y848" s="824">
        <f t="shared" si="318"/>
        <v>120</v>
      </c>
      <c r="Z848" s="838">
        <f t="shared" si="315"/>
        <v>23</v>
      </c>
      <c r="AA848" s="1037" t="str">
        <f t="shared" si="312"/>
        <v>Cá khô</v>
      </c>
      <c r="AB848" s="844" t="str">
        <f t="shared" si="312"/>
        <v>kg</v>
      </c>
      <c r="AC848" s="845">
        <f t="shared" si="312"/>
        <v>120</v>
      </c>
      <c r="AD848" s="858">
        <f t="shared" si="312"/>
        <v>120</v>
      </c>
      <c r="AE848" s="832">
        <f t="shared" si="320"/>
        <v>0</v>
      </c>
      <c r="AF848" s="832">
        <f t="shared" si="320"/>
        <v>0</v>
      </c>
      <c r="AG848" s="832">
        <f t="shared" si="320"/>
        <v>12</v>
      </c>
      <c r="AH848" s="832">
        <f t="shared" si="320"/>
        <v>0</v>
      </c>
      <c r="AI848" s="824">
        <f t="shared" si="313"/>
        <v>1440</v>
      </c>
      <c r="AJ848" s="879">
        <f t="shared" si="321"/>
        <v>0</v>
      </c>
      <c r="AK848" s="879">
        <f t="shared" si="321"/>
        <v>0</v>
      </c>
      <c r="AL848" s="1051"/>
      <c r="AM848" s="879">
        <f t="shared" si="322"/>
        <v>0</v>
      </c>
      <c r="AN848" s="849">
        <f t="shared" si="323"/>
        <v>0</v>
      </c>
      <c r="AO848" s="825">
        <f t="shared" si="310"/>
        <v>0</v>
      </c>
      <c r="AP848" s="825">
        <f t="shared" si="310"/>
        <v>0</v>
      </c>
      <c r="AQ848" s="825">
        <f t="shared" si="310"/>
        <v>1</v>
      </c>
      <c r="AR848" s="825">
        <f t="shared" si="310"/>
        <v>0</v>
      </c>
      <c r="AS848" s="825">
        <f t="shared" si="310"/>
        <v>120</v>
      </c>
      <c r="AT848" s="850">
        <f t="shared" si="316"/>
        <v>0</v>
      </c>
      <c r="AU848" s="893" t="s">
        <v>806</v>
      </c>
      <c r="AV848" s="894"/>
      <c r="AW848" s="894"/>
      <c r="AX848" s="894"/>
      <c r="AY848" s="894"/>
      <c r="AZ848" s="870">
        <f>SUM(AZ846:AZ847)</f>
        <v>8944.9</v>
      </c>
    </row>
    <row r="849" spans="1:52" ht="13.5" customHeight="1">
      <c r="A849" s="838">
        <f t="shared" si="314"/>
        <v>24</v>
      </c>
      <c r="B849" s="911" t="s">
        <v>183</v>
      </c>
      <c r="C849" s="844" t="s">
        <v>66</v>
      </c>
      <c r="D849" s="907">
        <v>30</v>
      </c>
      <c r="E849" s="824">
        <v>30</v>
      </c>
      <c r="F849" s="878"/>
      <c r="G849" s="872"/>
      <c r="H849" s="928"/>
      <c r="I849" s="842"/>
      <c r="J849" s="824">
        <f t="shared" si="305"/>
        <v>0</v>
      </c>
      <c r="K849" s="878"/>
      <c r="L849" s="828"/>
      <c r="M849" s="827">
        <v>0.1</v>
      </c>
      <c r="N849" s="827"/>
      <c r="O849" s="824">
        <f t="shared" si="317"/>
        <v>3</v>
      </c>
      <c r="P849" s="857"/>
      <c r="Q849" s="828"/>
      <c r="R849" s="827">
        <v>0.1</v>
      </c>
      <c r="S849" s="827"/>
      <c r="T849" s="846">
        <f t="shared" si="306"/>
        <v>3</v>
      </c>
      <c r="U849" s="825">
        <f t="shared" si="324"/>
        <v>0</v>
      </c>
      <c r="V849" s="832">
        <f t="shared" si="318"/>
        <v>0</v>
      </c>
      <c r="W849" s="827">
        <f t="shared" si="318"/>
        <v>0.2</v>
      </c>
      <c r="X849" s="827">
        <f t="shared" si="318"/>
        <v>0</v>
      </c>
      <c r="Y849" s="824">
        <f t="shared" si="318"/>
        <v>6</v>
      </c>
      <c r="Z849" s="838">
        <f t="shared" si="315"/>
        <v>24</v>
      </c>
      <c r="AA849" s="1037" t="str">
        <f t="shared" si="312"/>
        <v>Nghệ tươi</v>
      </c>
      <c r="AB849" s="844" t="str">
        <f t="shared" si="312"/>
        <v>kg</v>
      </c>
      <c r="AC849" s="845">
        <f t="shared" si="312"/>
        <v>30</v>
      </c>
      <c r="AD849" s="858">
        <f t="shared" si="312"/>
        <v>30</v>
      </c>
      <c r="AE849" s="832">
        <f t="shared" si="320"/>
        <v>0</v>
      </c>
      <c r="AF849" s="832">
        <f t="shared" si="320"/>
        <v>0</v>
      </c>
      <c r="AG849" s="832">
        <f t="shared" si="320"/>
        <v>0.20000000000000029</v>
      </c>
      <c r="AH849" s="832">
        <f t="shared" si="320"/>
        <v>0</v>
      </c>
      <c r="AI849" s="824">
        <f t="shared" si="313"/>
        <v>6.0000000000000089</v>
      </c>
      <c r="AJ849" s="879">
        <f t="shared" si="321"/>
        <v>0</v>
      </c>
      <c r="AK849" s="879">
        <f t="shared" si="321"/>
        <v>0</v>
      </c>
      <c r="AL849" s="1051"/>
      <c r="AM849" s="879">
        <f t="shared" si="322"/>
        <v>0</v>
      </c>
      <c r="AN849" s="849">
        <f t="shared" si="323"/>
        <v>0</v>
      </c>
      <c r="AO849" s="825">
        <f t="shared" si="310"/>
        <v>0</v>
      </c>
      <c r="AP849" s="825">
        <f t="shared" si="310"/>
        <v>0</v>
      </c>
      <c r="AQ849" s="825">
        <f t="shared" si="310"/>
        <v>0.2</v>
      </c>
      <c r="AR849" s="825">
        <f t="shared" si="310"/>
        <v>0</v>
      </c>
      <c r="AS849" s="825">
        <f t="shared" si="310"/>
        <v>6</v>
      </c>
      <c r="AT849" s="850">
        <f t="shared" si="316"/>
        <v>0</v>
      </c>
      <c r="AU849" s="893" t="s">
        <v>807</v>
      </c>
      <c r="AV849" s="894"/>
      <c r="AW849" s="894"/>
      <c r="AX849" s="894"/>
      <c r="AY849" s="894"/>
      <c r="AZ849" s="912"/>
    </row>
    <row r="850" spans="1:52" ht="13.5" customHeight="1">
      <c r="A850" s="838">
        <f t="shared" si="314"/>
        <v>25</v>
      </c>
      <c r="B850" s="911" t="s">
        <v>142</v>
      </c>
      <c r="C850" s="844" t="s">
        <v>66</v>
      </c>
      <c r="D850" s="907">
        <v>35</v>
      </c>
      <c r="E850" s="824">
        <v>35</v>
      </c>
      <c r="F850" s="825"/>
      <c r="G850" s="872"/>
      <c r="H850" s="827"/>
      <c r="I850" s="842"/>
      <c r="J850" s="824">
        <f t="shared" si="305"/>
        <v>0</v>
      </c>
      <c r="K850" s="878"/>
      <c r="L850" s="828"/>
      <c r="M850" s="827">
        <v>0.2</v>
      </c>
      <c r="N850" s="827"/>
      <c r="O850" s="824">
        <f t="shared" si="317"/>
        <v>7</v>
      </c>
      <c r="P850" s="942"/>
      <c r="Q850" s="828"/>
      <c r="R850" s="827">
        <v>0.3</v>
      </c>
      <c r="S850" s="827"/>
      <c r="T850" s="846">
        <f t="shared" si="306"/>
        <v>10.5</v>
      </c>
      <c r="U850" s="825">
        <f t="shared" si="324"/>
        <v>0</v>
      </c>
      <c r="V850" s="828">
        <f t="shared" si="318"/>
        <v>0</v>
      </c>
      <c r="W850" s="827">
        <f t="shared" si="318"/>
        <v>0.5</v>
      </c>
      <c r="X850" s="827">
        <f t="shared" si="318"/>
        <v>0</v>
      </c>
      <c r="Y850" s="824">
        <f t="shared" si="318"/>
        <v>17.5</v>
      </c>
      <c r="Z850" s="838">
        <f t="shared" si="315"/>
        <v>25</v>
      </c>
      <c r="AA850" s="1037" t="str">
        <f t="shared" si="312"/>
        <v>Gừng tươi</v>
      </c>
      <c r="AB850" s="844" t="str">
        <f t="shared" si="312"/>
        <v>kg</v>
      </c>
      <c r="AC850" s="845">
        <f t="shared" si="312"/>
        <v>35</v>
      </c>
      <c r="AD850" s="858">
        <f t="shared" si="312"/>
        <v>35</v>
      </c>
      <c r="AE850" s="832">
        <f t="shared" si="320"/>
        <v>0</v>
      </c>
      <c r="AF850" s="832">
        <f t="shared" si="320"/>
        <v>0</v>
      </c>
      <c r="AG850" s="832">
        <f t="shared" si="320"/>
        <v>2.8</v>
      </c>
      <c r="AH850" s="832">
        <f t="shared" si="320"/>
        <v>0</v>
      </c>
      <c r="AI850" s="824">
        <f t="shared" si="313"/>
        <v>98</v>
      </c>
      <c r="AJ850" s="879">
        <f t="shared" si="321"/>
        <v>0</v>
      </c>
      <c r="AK850" s="879">
        <f t="shared" si="321"/>
        <v>0</v>
      </c>
      <c r="AL850" s="1051"/>
      <c r="AM850" s="879">
        <f t="shared" si="322"/>
        <v>0</v>
      </c>
      <c r="AN850" s="849">
        <f t="shared" si="323"/>
        <v>0</v>
      </c>
      <c r="AO850" s="825">
        <f t="shared" si="310"/>
        <v>0</v>
      </c>
      <c r="AP850" s="825">
        <f t="shared" si="310"/>
        <v>0</v>
      </c>
      <c r="AQ850" s="825">
        <f t="shared" si="310"/>
        <v>0.5</v>
      </c>
      <c r="AR850" s="825">
        <f t="shared" si="310"/>
        <v>0</v>
      </c>
      <c r="AS850" s="825">
        <f t="shared" si="310"/>
        <v>17.5</v>
      </c>
      <c r="AT850" s="850">
        <f t="shared" si="316"/>
        <v>0</v>
      </c>
      <c r="AU850" s="4" t="s">
        <v>808</v>
      </c>
      <c r="AV850" s="3"/>
      <c r="AW850" s="3"/>
      <c r="AX850" s="3"/>
      <c r="AY850" s="3"/>
      <c r="AZ850" s="870">
        <f>Y896</f>
        <v>2265.3999999999978</v>
      </c>
    </row>
    <row r="851" spans="1:52" ht="13.5" customHeight="1">
      <c r="A851" s="838">
        <f t="shared" si="314"/>
        <v>26</v>
      </c>
      <c r="B851" s="911" t="s">
        <v>51</v>
      </c>
      <c r="C851" s="844" t="s">
        <v>66</v>
      </c>
      <c r="D851" s="907">
        <v>100</v>
      </c>
      <c r="E851" s="824">
        <v>100</v>
      </c>
      <c r="F851" s="825"/>
      <c r="G851" s="872"/>
      <c r="H851" s="827"/>
      <c r="I851" s="842"/>
      <c r="J851" s="824">
        <f t="shared" si="305"/>
        <v>0</v>
      </c>
      <c r="K851" s="853"/>
      <c r="L851" s="828"/>
      <c r="M851" s="910"/>
      <c r="N851" s="827"/>
      <c r="O851" s="824">
        <f t="shared" si="317"/>
        <v>0</v>
      </c>
      <c r="P851" s="857"/>
      <c r="Q851" s="853"/>
      <c r="R851" s="877"/>
      <c r="S851" s="827"/>
      <c r="T851" s="846">
        <f t="shared" si="306"/>
        <v>0</v>
      </c>
      <c r="U851" s="825">
        <f t="shared" si="324"/>
        <v>0</v>
      </c>
      <c r="V851" s="828">
        <f t="shared" si="318"/>
        <v>0</v>
      </c>
      <c r="W851" s="827">
        <f t="shared" si="318"/>
        <v>0</v>
      </c>
      <c r="X851" s="827">
        <f t="shared" si="318"/>
        <v>0</v>
      </c>
      <c r="Y851" s="824">
        <f t="shared" si="318"/>
        <v>0</v>
      </c>
      <c r="Z851" s="838">
        <f t="shared" si="315"/>
        <v>26</v>
      </c>
      <c r="AA851" s="1037" t="str">
        <f t="shared" si="312"/>
        <v>Tép khô</v>
      </c>
      <c r="AB851" s="844" t="str">
        <f t="shared" si="312"/>
        <v>kg</v>
      </c>
      <c r="AC851" s="845">
        <f t="shared" si="312"/>
        <v>100</v>
      </c>
      <c r="AD851" s="858">
        <f t="shared" si="312"/>
        <v>100</v>
      </c>
      <c r="AE851" s="832">
        <f t="shared" si="320"/>
        <v>0</v>
      </c>
      <c r="AF851" s="832">
        <f t="shared" si="320"/>
        <v>0</v>
      </c>
      <c r="AG851" s="832">
        <f t="shared" si="320"/>
        <v>6</v>
      </c>
      <c r="AH851" s="832">
        <f t="shared" si="320"/>
        <v>0</v>
      </c>
      <c r="AI851" s="824">
        <f t="shared" si="313"/>
        <v>600</v>
      </c>
      <c r="AJ851" s="879">
        <f t="shared" si="321"/>
        <v>0</v>
      </c>
      <c r="AK851" s="879">
        <f t="shared" si="321"/>
        <v>0</v>
      </c>
      <c r="AL851" s="1051"/>
      <c r="AM851" s="879">
        <f t="shared" si="322"/>
        <v>0</v>
      </c>
      <c r="AN851" s="849">
        <f t="shared" si="323"/>
        <v>0</v>
      </c>
      <c r="AO851" s="825">
        <f t="shared" si="310"/>
        <v>0</v>
      </c>
      <c r="AP851" s="825">
        <f t="shared" si="310"/>
        <v>0</v>
      </c>
      <c r="AQ851" s="825">
        <f t="shared" si="310"/>
        <v>0</v>
      </c>
      <c r="AR851" s="825">
        <f t="shared" si="310"/>
        <v>0</v>
      </c>
      <c r="AS851" s="825">
        <f t="shared" si="310"/>
        <v>0</v>
      </c>
      <c r="AT851" s="850">
        <f t="shared" si="316"/>
        <v>0</v>
      </c>
      <c r="AU851" s="4" t="s">
        <v>809</v>
      </c>
      <c r="AV851" s="3"/>
      <c r="AW851" s="3"/>
      <c r="AX851" s="3"/>
      <c r="AY851" s="3"/>
      <c r="AZ851" s="913">
        <f>Y897</f>
        <v>0</v>
      </c>
    </row>
    <row r="852" spans="1:52" ht="13.5" customHeight="1">
      <c r="A852" s="838">
        <f t="shared" si="314"/>
        <v>27</v>
      </c>
      <c r="B852" s="920" t="s">
        <v>854</v>
      </c>
      <c r="C852" s="817" t="s">
        <v>66</v>
      </c>
      <c r="D852" s="839">
        <v>50</v>
      </c>
      <c r="E852" s="852">
        <v>50</v>
      </c>
      <c r="F852" s="825"/>
      <c r="G852" s="914"/>
      <c r="H852" s="827">
        <v>0.2</v>
      </c>
      <c r="I852" s="842"/>
      <c r="J852" s="824">
        <f t="shared" si="305"/>
        <v>10</v>
      </c>
      <c r="K852" s="853"/>
      <c r="L852" s="915"/>
      <c r="M852" s="827">
        <v>0.4</v>
      </c>
      <c r="N852" s="827"/>
      <c r="O852" s="824">
        <f t="shared" si="317"/>
        <v>20</v>
      </c>
      <c r="P852" s="865"/>
      <c r="Q852" s="853"/>
      <c r="R852" s="916">
        <v>0.4</v>
      </c>
      <c r="S852" s="826"/>
      <c r="T852" s="846">
        <f t="shared" si="306"/>
        <v>20</v>
      </c>
      <c r="U852" s="825">
        <f t="shared" si="324"/>
        <v>0</v>
      </c>
      <c r="V852" s="825">
        <f t="shared" si="318"/>
        <v>0</v>
      </c>
      <c r="W852" s="827">
        <f t="shared" si="318"/>
        <v>1</v>
      </c>
      <c r="X852" s="827">
        <f t="shared" si="318"/>
        <v>0</v>
      </c>
      <c r="Y852" s="824">
        <f t="shared" si="318"/>
        <v>50</v>
      </c>
      <c r="Z852" s="838">
        <f t="shared" si="315"/>
        <v>27</v>
      </c>
      <c r="AA852" s="1037" t="str">
        <f t="shared" si="312"/>
        <v xml:space="preserve">ớt quả </v>
      </c>
      <c r="AB852" s="844" t="str">
        <f t="shared" si="312"/>
        <v>kg</v>
      </c>
      <c r="AC852" s="845">
        <f t="shared" si="312"/>
        <v>50</v>
      </c>
      <c r="AD852" s="858">
        <f t="shared" si="312"/>
        <v>50</v>
      </c>
      <c r="AE852" s="832">
        <f t="shared" si="320"/>
        <v>0</v>
      </c>
      <c r="AF852" s="832">
        <f t="shared" si="320"/>
        <v>0</v>
      </c>
      <c r="AG852" s="832">
        <f t="shared" si="320"/>
        <v>1</v>
      </c>
      <c r="AH852" s="832">
        <f t="shared" si="320"/>
        <v>0</v>
      </c>
      <c r="AI852" s="824">
        <f t="shared" si="313"/>
        <v>50</v>
      </c>
      <c r="AJ852" s="879">
        <f t="shared" si="321"/>
        <v>0</v>
      </c>
      <c r="AK852" s="879">
        <f t="shared" si="321"/>
        <v>0</v>
      </c>
      <c r="AL852" s="1051"/>
      <c r="AM852" s="879">
        <f t="shared" si="322"/>
        <v>0</v>
      </c>
      <c r="AN852" s="849">
        <f t="shared" si="323"/>
        <v>0</v>
      </c>
      <c r="AO852" s="825">
        <f t="shared" si="310"/>
        <v>0</v>
      </c>
      <c r="AP852" s="825">
        <f t="shared" si="310"/>
        <v>0</v>
      </c>
      <c r="AQ852" s="825">
        <f t="shared" si="310"/>
        <v>1</v>
      </c>
      <c r="AR852" s="825">
        <f t="shared" si="310"/>
        <v>0</v>
      </c>
      <c r="AS852" s="825">
        <f t="shared" si="310"/>
        <v>50</v>
      </c>
      <c r="AT852" s="850">
        <f t="shared" si="316"/>
        <v>0</v>
      </c>
      <c r="AU852" s="893"/>
      <c r="AV852" s="894"/>
      <c r="AW852" s="894"/>
      <c r="AX852" s="894"/>
      <c r="AY852" s="894"/>
      <c r="AZ852" s="917"/>
    </row>
    <row r="853" spans="1:52" ht="13.5" customHeight="1">
      <c r="A853" s="838">
        <f t="shared" si="314"/>
        <v>28</v>
      </c>
      <c r="B853" s="1052" t="s">
        <v>168</v>
      </c>
      <c r="C853" s="817" t="s">
        <v>66</v>
      </c>
      <c r="D853" s="839">
        <v>120</v>
      </c>
      <c r="E853" s="852">
        <v>91</v>
      </c>
      <c r="F853" s="825"/>
      <c r="G853" s="854"/>
      <c r="H853" s="827"/>
      <c r="I853" s="842"/>
      <c r="J853" s="824">
        <f t="shared" si="305"/>
        <v>0</v>
      </c>
      <c r="K853" s="825"/>
      <c r="L853" s="853">
        <v>7.5</v>
      </c>
      <c r="M853" s="827"/>
      <c r="N853" s="826"/>
      <c r="O853" s="824">
        <f t="shared" si="317"/>
        <v>682.5</v>
      </c>
      <c r="P853" s="865"/>
      <c r="Q853" s="853"/>
      <c r="R853" s="877"/>
      <c r="S853" s="826"/>
      <c r="T853" s="846">
        <f t="shared" si="306"/>
        <v>0</v>
      </c>
      <c r="U853" s="825">
        <f t="shared" si="324"/>
        <v>0</v>
      </c>
      <c r="V853" s="825">
        <f t="shared" si="318"/>
        <v>7.5</v>
      </c>
      <c r="W853" s="827">
        <f t="shared" si="318"/>
        <v>0</v>
      </c>
      <c r="X853" s="826">
        <f t="shared" si="318"/>
        <v>0</v>
      </c>
      <c r="Y853" s="824">
        <f t="shared" si="318"/>
        <v>682.5</v>
      </c>
      <c r="Z853" s="838">
        <f t="shared" si="315"/>
        <v>28</v>
      </c>
      <c r="AA853" s="895" t="str">
        <f t="shared" si="312"/>
        <v>Thịt gà mía</v>
      </c>
      <c r="AB853" s="844" t="str">
        <f t="shared" si="312"/>
        <v>kg</v>
      </c>
      <c r="AC853" s="845">
        <f t="shared" si="312"/>
        <v>120</v>
      </c>
      <c r="AD853" s="858">
        <f t="shared" si="312"/>
        <v>91</v>
      </c>
      <c r="AE853" s="832">
        <f t="shared" si="320"/>
        <v>0</v>
      </c>
      <c r="AF853" s="832">
        <f t="shared" si="320"/>
        <v>0</v>
      </c>
      <c r="AG853" s="832">
        <f t="shared" si="320"/>
        <v>0</v>
      </c>
      <c r="AH853" s="832">
        <f t="shared" si="320"/>
        <v>0</v>
      </c>
      <c r="AI853" s="824">
        <f t="shared" si="313"/>
        <v>0</v>
      </c>
      <c r="AJ853" s="879">
        <f t="shared" si="321"/>
        <v>0</v>
      </c>
      <c r="AK853" s="879">
        <f t="shared" si="321"/>
        <v>7.5</v>
      </c>
      <c r="AL853" s="879">
        <f t="shared" si="321"/>
        <v>0</v>
      </c>
      <c r="AM853" s="879">
        <f t="shared" si="322"/>
        <v>0</v>
      </c>
      <c r="AN853" s="849">
        <f t="shared" si="323"/>
        <v>682.5</v>
      </c>
      <c r="AO853" s="825">
        <f t="shared" si="310"/>
        <v>0</v>
      </c>
      <c r="AP853" s="825">
        <f t="shared" si="310"/>
        <v>7.5</v>
      </c>
      <c r="AQ853" s="825">
        <f t="shared" si="310"/>
        <v>0</v>
      </c>
      <c r="AR853" s="825">
        <f t="shared" si="310"/>
        <v>0</v>
      </c>
      <c r="AS853" s="825">
        <f t="shared" si="310"/>
        <v>682.5</v>
      </c>
      <c r="AT853" s="850">
        <f t="shared" si="316"/>
        <v>217.5</v>
      </c>
      <c r="AU853" s="893"/>
      <c r="AV853" s="894"/>
      <c r="AW853" s="894"/>
      <c r="AX853" s="894"/>
      <c r="AY853" s="894"/>
      <c r="AZ853" s="918"/>
    </row>
    <row r="854" spans="1:52" ht="13.5" customHeight="1">
      <c r="A854" s="838">
        <f t="shared" si="314"/>
        <v>29</v>
      </c>
      <c r="B854" s="1052" t="s">
        <v>132</v>
      </c>
      <c r="C854" s="817" t="s">
        <v>66</v>
      </c>
      <c r="D854" s="839">
        <v>80</v>
      </c>
      <c r="E854" s="852">
        <v>75</v>
      </c>
      <c r="F854" s="825"/>
      <c r="G854" s="854"/>
      <c r="H854" s="827"/>
      <c r="I854" s="842"/>
      <c r="J854" s="824">
        <f t="shared" si="305"/>
        <v>0</v>
      </c>
      <c r="K854" s="825"/>
      <c r="L854" s="853"/>
      <c r="M854" s="827"/>
      <c r="N854" s="919"/>
      <c r="O854" s="824">
        <f t="shared" si="317"/>
        <v>0</v>
      </c>
      <c r="P854" s="857"/>
      <c r="Q854" s="853">
        <v>8</v>
      </c>
      <c r="R854" s="877"/>
      <c r="S854" s="826"/>
      <c r="T854" s="846">
        <f t="shared" si="306"/>
        <v>600</v>
      </c>
      <c r="U854" s="825">
        <f t="shared" si="324"/>
        <v>0</v>
      </c>
      <c r="V854" s="825">
        <f t="shared" si="318"/>
        <v>8</v>
      </c>
      <c r="W854" s="827">
        <f t="shared" si="318"/>
        <v>0</v>
      </c>
      <c r="X854" s="826">
        <f t="shared" si="318"/>
        <v>0</v>
      </c>
      <c r="Y854" s="824">
        <f t="shared" si="318"/>
        <v>600</v>
      </c>
      <c r="Z854" s="838">
        <f t="shared" si="315"/>
        <v>29</v>
      </c>
      <c r="AA854" s="895" t="str">
        <f t="shared" si="312"/>
        <v>Thịt vịt</v>
      </c>
      <c r="AB854" s="844" t="str">
        <f t="shared" si="312"/>
        <v>kg</v>
      </c>
      <c r="AC854" s="845">
        <f t="shared" si="312"/>
        <v>80</v>
      </c>
      <c r="AD854" s="858">
        <f t="shared" si="312"/>
        <v>75</v>
      </c>
      <c r="AE854" s="832">
        <f t="shared" si="320"/>
        <v>0</v>
      </c>
      <c r="AF854" s="832">
        <f t="shared" si="320"/>
        <v>0</v>
      </c>
      <c r="AG854" s="832">
        <f t="shared" si="320"/>
        <v>0</v>
      </c>
      <c r="AH854" s="832">
        <f t="shared" si="320"/>
        <v>0</v>
      </c>
      <c r="AI854" s="824">
        <f t="shared" si="313"/>
        <v>0</v>
      </c>
      <c r="AJ854" s="879">
        <f t="shared" si="321"/>
        <v>0</v>
      </c>
      <c r="AK854" s="879">
        <f t="shared" si="321"/>
        <v>8</v>
      </c>
      <c r="AL854" s="879">
        <f t="shared" si="321"/>
        <v>0</v>
      </c>
      <c r="AM854" s="879">
        <f t="shared" si="322"/>
        <v>0</v>
      </c>
      <c r="AN854" s="849">
        <f t="shared" si="323"/>
        <v>600</v>
      </c>
      <c r="AO854" s="825">
        <f t="shared" si="310"/>
        <v>0</v>
      </c>
      <c r="AP854" s="825">
        <f t="shared" si="310"/>
        <v>8</v>
      </c>
      <c r="AQ854" s="825">
        <f t="shared" si="310"/>
        <v>0</v>
      </c>
      <c r="AR854" s="825">
        <f t="shared" si="310"/>
        <v>0</v>
      </c>
      <c r="AS854" s="825">
        <f t="shared" si="310"/>
        <v>600</v>
      </c>
      <c r="AT854" s="850">
        <f t="shared" si="316"/>
        <v>40</v>
      </c>
      <c r="AU854" s="893"/>
      <c r="AV854" s="894"/>
      <c r="AW854" s="894"/>
      <c r="AX854" s="894"/>
      <c r="AY854" s="894"/>
      <c r="AZ854" s="918"/>
    </row>
    <row r="855" spans="1:52" ht="13.5" customHeight="1">
      <c r="A855" s="838">
        <f t="shared" si="314"/>
        <v>30</v>
      </c>
      <c r="B855" s="1052" t="s">
        <v>488</v>
      </c>
      <c r="C855" s="817" t="s">
        <v>66</v>
      </c>
      <c r="D855" s="839">
        <v>120</v>
      </c>
      <c r="E855" s="852">
        <v>113</v>
      </c>
      <c r="F855" s="825"/>
      <c r="G855" s="909"/>
      <c r="H855" s="827"/>
      <c r="I855" s="1044"/>
      <c r="J855" s="824">
        <f t="shared" si="305"/>
        <v>0</v>
      </c>
      <c r="K855" s="853"/>
      <c r="L855" s="853"/>
      <c r="M855" s="910"/>
      <c r="N855" s="827"/>
      <c r="O855" s="824">
        <f t="shared" si="317"/>
        <v>0</v>
      </c>
      <c r="P855" s="857"/>
      <c r="Q855" s="853"/>
      <c r="R855" s="877"/>
      <c r="S855" s="827" t="s">
        <v>888</v>
      </c>
      <c r="T855" s="846">
        <f t="shared" si="306"/>
        <v>0</v>
      </c>
      <c r="U855" s="825">
        <f t="shared" si="324"/>
        <v>0</v>
      </c>
      <c r="V855" s="825">
        <f t="shared" si="318"/>
        <v>0</v>
      </c>
      <c r="W855" s="827">
        <f t="shared" si="318"/>
        <v>0</v>
      </c>
      <c r="X855" s="827">
        <f t="shared" si="318"/>
        <v>0</v>
      </c>
      <c r="Y855" s="824">
        <f t="shared" si="318"/>
        <v>0</v>
      </c>
      <c r="Z855" s="838">
        <f t="shared" si="315"/>
        <v>30</v>
      </c>
      <c r="AA855" s="895" t="str">
        <f t="shared" si="312"/>
        <v>Thịt xô</v>
      </c>
      <c r="AB855" s="844" t="str">
        <f t="shared" si="312"/>
        <v>kg</v>
      </c>
      <c r="AC855" s="845">
        <f t="shared" si="312"/>
        <v>120</v>
      </c>
      <c r="AD855" s="858">
        <f t="shared" si="312"/>
        <v>113</v>
      </c>
      <c r="AE855" s="832">
        <f t="shared" si="320"/>
        <v>0</v>
      </c>
      <c r="AF855" s="832">
        <f t="shared" si="320"/>
        <v>0</v>
      </c>
      <c r="AG855" s="832">
        <f t="shared" si="320"/>
        <v>0</v>
      </c>
      <c r="AH855" s="832">
        <f t="shared" si="320"/>
        <v>0</v>
      </c>
      <c r="AI855" s="824">
        <f t="shared" si="313"/>
        <v>0</v>
      </c>
      <c r="AJ855" s="879">
        <f t="shared" si="321"/>
        <v>0</v>
      </c>
      <c r="AK855" s="879">
        <f t="shared" si="321"/>
        <v>0</v>
      </c>
      <c r="AL855" s="879">
        <f t="shared" si="321"/>
        <v>0</v>
      </c>
      <c r="AM855" s="879">
        <f t="shared" si="322"/>
        <v>0</v>
      </c>
      <c r="AN855" s="849">
        <f t="shared" si="323"/>
        <v>0</v>
      </c>
      <c r="AO855" s="825">
        <f t="shared" si="310"/>
        <v>0</v>
      </c>
      <c r="AP855" s="825">
        <f t="shared" si="310"/>
        <v>0</v>
      </c>
      <c r="AQ855" s="825">
        <f t="shared" si="310"/>
        <v>0</v>
      </c>
      <c r="AR855" s="825">
        <f t="shared" si="310"/>
        <v>0</v>
      </c>
      <c r="AS855" s="825">
        <f t="shared" si="310"/>
        <v>0</v>
      </c>
      <c r="AT855" s="850">
        <f t="shared" si="316"/>
        <v>0</v>
      </c>
      <c r="AU855" s="893"/>
      <c r="AV855" s="894"/>
      <c r="AW855" s="894"/>
      <c r="AX855" s="894"/>
      <c r="AY855" s="894"/>
      <c r="AZ855" s="918"/>
    </row>
    <row r="856" spans="1:52" ht="13.5" customHeight="1">
      <c r="A856" s="838">
        <f t="shared" si="314"/>
        <v>31</v>
      </c>
      <c r="B856" s="1053" t="s">
        <v>171</v>
      </c>
      <c r="C856" s="817" t="s">
        <v>786</v>
      </c>
      <c r="D856" s="839">
        <v>145</v>
      </c>
      <c r="E856" s="921">
        <v>145</v>
      </c>
      <c r="F856" s="825"/>
      <c r="G856" s="854"/>
      <c r="H856" s="827" t="s">
        <v>883</v>
      </c>
      <c r="I856" s="842" t="s">
        <v>883</v>
      </c>
      <c r="J856" s="824">
        <f t="shared" si="305"/>
        <v>0</v>
      </c>
      <c r="K856" s="853"/>
      <c r="L856" s="853"/>
      <c r="M856" s="827"/>
      <c r="N856" s="827"/>
      <c r="O856" s="824">
        <f t="shared" si="317"/>
        <v>0</v>
      </c>
      <c r="P856" s="865"/>
      <c r="Q856" s="853">
        <v>2.5</v>
      </c>
      <c r="R856" s="877"/>
      <c r="S856" s="827"/>
      <c r="T856" s="846">
        <f t="shared" si="306"/>
        <v>362.5</v>
      </c>
      <c r="U856" s="825">
        <f t="shared" si="324"/>
        <v>0</v>
      </c>
      <c r="V856" s="825">
        <f t="shared" si="318"/>
        <v>2.5</v>
      </c>
      <c r="W856" s="827">
        <f t="shared" si="318"/>
        <v>0</v>
      </c>
      <c r="X856" s="827">
        <f t="shared" si="318"/>
        <v>0</v>
      </c>
      <c r="Y856" s="824">
        <f t="shared" si="318"/>
        <v>362.5</v>
      </c>
      <c r="Z856" s="838">
        <f t="shared" si="315"/>
        <v>31</v>
      </c>
      <c r="AA856" s="895" t="str">
        <f t="shared" si="312"/>
        <v>Thịt me</v>
      </c>
      <c r="AB856" s="844" t="str">
        <f t="shared" si="312"/>
        <v>quả</v>
      </c>
      <c r="AC856" s="845">
        <f t="shared" si="312"/>
        <v>145</v>
      </c>
      <c r="AD856" s="858">
        <f t="shared" si="312"/>
        <v>145</v>
      </c>
      <c r="AE856" s="832">
        <f t="shared" si="320"/>
        <v>0</v>
      </c>
      <c r="AF856" s="832">
        <f t="shared" si="320"/>
        <v>0</v>
      </c>
      <c r="AG856" s="832">
        <f t="shared" si="320"/>
        <v>0</v>
      </c>
      <c r="AH856" s="832">
        <f t="shared" si="320"/>
        <v>0</v>
      </c>
      <c r="AI856" s="824">
        <f t="shared" si="313"/>
        <v>0</v>
      </c>
      <c r="AJ856" s="879">
        <f t="shared" si="321"/>
        <v>0</v>
      </c>
      <c r="AK856" s="879">
        <f t="shared" si="321"/>
        <v>2.5</v>
      </c>
      <c r="AL856" s="879">
        <f t="shared" si="321"/>
        <v>0</v>
      </c>
      <c r="AM856" s="879">
        <f t="shared" si="322"/>
        <v>0</v>
      </c>
      <c r="AN856" s="849">
        <f t="shared" si="323"/>
        <v>362.5</v>
      </c>
      <c r="AO856" s="825">
        <f t="shared" si="310"/>
        <v>0</v>
      </c>
      <c r="AP856" s="825">
        <f t="shared" si="310"/>
        <v>2.5</v>
      </c>
      <c r="AQ856" s="825">
        <f t="shared" si="310"/>
        <v>0</v>
      </c>
      <c r="AR856" s="825">
        <f t="shared" si="310"/>
        <v>0</v>
      </c>
      <c r="AS856" s="825">
        <f t="shared" si="310"/>
        <v>362.5</v>
      </c>
      <c r="AT856" s="850">
        <f t="shared" si="316"/>
        <v>0</v>
      </c>
      <c r="AU856" s="922"/>
      <c r="AV856" s="861"/>
      <c r="AW856" s="861"/>
      <c r="AX856" s="861"/>
      <c r="AY856" s="861"/>
      <c r="AZ856" s="851"/>
    </row>
    <row r="857" spans="1:52" ht="13.5" customHeight="1">
      <c r="A857" s="838">
        <f t="shared" si="314"/>
        <v>32</v>
      </c>
      <c r="B857" s="1052" t="s">
        <v>195</v>
      </c>
      <c r="C857" s="817" t="s">
        <v>66</v>
      </c>
      <c r="D857" s="839">
        <v>100</v>
      </c>
      <c r="E857" s="852">
        <v>100</v>
      </c>
      <c r="F857" s="825"/>
      <c r="G857" s="854"/>
      <c r="H857" s="923"/>
      <c r="I857" s="863"/>
      <c r="J857" s="824">
        <f t="shared" si="305"/>
        <v>0</v>
      </c>
      <c r="K857" s="825"/>
      <c r="L857" s="853">
        <v>3</v>
      </c>
      <c r="M857" s="827"/>
      <c r="N857" s="827"/>
      <c r="O857" s="824">
        <f t="shared" si="317"/>
        <v>300</v>
      </c>
      <c r="P857" s="865"/>
      <c r="Q857" s="853"/>
      <c r="R857" s="877"/>
      <c r="S857" s="827"/>
      <c r="T857" s="846">
        <f t="shared" si="306"/>
        <v>0</v>
      </c>
      <c r="U857" s="825">
        <f t="shared" si="324"/>
        <v>0</v>
      </c>
      <c r="V857" s="825">
        <f t="shared" si="318"/>
        <v>3</v>
      </c>
      <c r="W857" s="827">
        <f t="shared" si="318"/>
        <v>0</v>
      </c>
      <c r="X857" s="827">
        <f t="shared" si="318"/>
        <v>0</v>
      </c>
      <c r="Y857" s="824">
        <f t="shared" si="318"/>
        <v>300</v>
      </c>
      <c r="Z857" s="838">
        <f t="shared" si="315"/>
        <v>32</v>
      </c>
      <c r="AA857" s="895" t="str">
        <f t="shared" si="312"/>
        <v>Giò nạc</v>
      </c>
      <c r="AB857" s="844" t="str">
        <f t="shared" si="312"/>
        <v>kg</v>
      </c>
      <c r="AC857" s="845">
        <f t="shared" si="312"/>
        <v>100</v>
      </c>
      <c r="AD857" s="858">
        <f t="shared" si="312"/>
        <v>100</v>
      </c>
      <c r="AE857" s="832">
        <f t="shared" si="320"/>
        <v>0</v>
      </c>
      <c r="AF857" s="832">
        <f t="shared" si="320"/>
        <v>0</v>
      </c>
      <c r="AG857" s="832">
        <f t="shared" si="320"/>
        <v>0</v>
      </c>
      <c r="AH857" s="832">
        <f t="shared" si="320"/>
        <v>0</v>
      </c>
      <c r="AI857" s="824">
        <f t="shared" si="313"/>
        <v>0</v>
      </c>
      <c r="AJ857" s="879">
        <f t="shared" si="321"/>
        <v>0</v>
      </c>
      <c r="AK857" s="879">
        <f t="shared" si="321"/>
        <v>3</v>
      </c>
      <c r="AL857" s="879">
        <f t="shared" si="321"/>
        <v>0</v>
      </c>
      <c r="AM857" s="879">
        <f t="shared" si="322"/>
        <v>0</v>
      </c>
      <c r="AN857" s="849">
        <f t="shared" si="323"/>
        <v>300</v>
      </c>
      <c r="AO857" s="825">
        <f t="shared" si="310"/>
        <v>0</v>
      </c>
      <c r="AP857" s="825">
        <f t="shared" si="310"/>
        <v>3</v>
      </c>
      <c r="AQ857" s="825">
        <f t="shared" si="310"/>
        <v>0</v>
      </c>
      <c r="AR857" s="825">
        <f t="shared" si="310"/>
        <v>0</v>
      </c>
      <c r="AS857" s="825">
        <f t="shared" si="310"/>
        <v>300</v>
      </c>
      <c r="AT857" s="850">
        <f t="shared" si="316"/>
        <v>0</v>
      </c>
      <c r="AU857" s="922"/>
      <c r="AV857" s="861"/>
      <c r="AW857" s="861"/>
      <c r="AX857" s="861"/>
      <c r="AY857" s="861"/>
      <c r="AZ857" s="851"/>
    </row>
    <row r="858" spans="1:52" ht="13.5" customHeight="1">
      <c r="A858" s="838">
        <f t="shared" si="314"/>
        <v>33</v>
      </c>
      <c r="B858" s="1052" t="s">
        <v>232</v>
      </c>
      <c r="C858" s="817" t="s">
        <v>66</v>
      </c>
      <c r="D858" s="839">
        <v>160</v>
      </c>
      <c r="E858" s="852">
        <v>160</v>
      </c>
      <c r="F858" s="825"/>
      <c r="G858" s="909" t="s">
        <v>900</v>
      </c>
      <c r="H858" s="827"/>
      <c r="I858" s="842"/>
      <c r="J858" s="824">
        <f t="shared" si="305"/>
        <v>0</v>
      </c>
      <c r="K858" s="825"/>
      <c r="L858" s="853">
        <v>3.5</v>
      </c>
      <c r="M858" s="827"/>
      <c r="N858" s="827"/>
      <c r="O858" s="824">
        <f t="shared" si="317"/>
        <v>560</v>
      </c>
      <c r="P858" s="865"/>
      <c r="Q858" s="853"/>
      <c r="R858" s="877"/>
      <c r="S858" s="827"/>
      <c r="T858" s="846">
        <f t="shared" si="306"/>
        <v>0</v>
      </c>
      <c r="U858" s="825">
        <f t="shared" si="324"/>
        <v>0</v>
      </c>
      <c r="V858" s="825">
        <f t="shared" si="318"/>
        <v>3.5</v>
      </c>
      <c r="W858" s="827">
        <f t="shared" si="318"/>
        <v>0</v>
      </c>
      <c r="X858" s="827">
        <f t="shared" si="318"/>
        <v>0</v>
      </c>
      <c r="Y858" s="824">
        <f t="shared" si="318"/>
        <v>560</v>
      </c>
      <c r="Z858" s="838">
        <f t="shared" si="315"/>
        <v>33</v>
      </c>
      <c r="AA858" s="895" t="str">
        <f t="shared" si="312"/>
        <v>Mực</v>
      </c>
      <c r="AB858" s="844" t="str">
        <f t="shared" si="312"/>
        <v>kg</v>
      </c>
      <c r="AC858" s="845">
        <f t="shared" si="312"/>
        <v>160</v>
      </c>
      <c r="AD858" s="858">
        <f t="shared" si="312"/>
        <v>160</v>
      </c>
      <c r="AE858" s="832">
        <f t="shared" si="320"/>
        <v>0</v>
      </c>
      <c r="AF858" s="832">
        <f t="shared" si="320"/>
        <v>0</v>
      </c>
      <c r="AG858" s="832">
        <f t="shared" si="320"/>
        <v>0</v>
      </c>
      <c r="AH858" s="832">
        <f t="shared" si="320"/>
        <v>0</v>
      </c>
      <c r="AI858" s="824">
        <f t="shared" si="313"/>
        <v>0</v>
      </c>
      <c r="AJ858" s="879">
        <f t="shared" si="321"/>
        <v>0</v>
      </c>
      <c r="AK858" s="879">
        <f t="shared" si="321"/>
        <v>3.5</v>
      </c>
      <c r="AL858" s="879">
        <f t="shared" si="321"/>
        <v>0</v>
      </c>
      <c r="AM858" s="879">
        <f t="shared" si="322"/>
        <v>0</v>
      </c>
      <c r="AN858" s="849">
        <f t="shared" si="323"/>
        <v>560</v>
      </c>
      <c r="AO858" s="825">
        <f t="shared" si="310"/>
        <v>0</v>
      </c>
      <c r="AP858" s="825">
        <f t="shared" si="310"/>
        <v>3.5</v>
      </c>
      <c r="AQ858" s="825">
        <f t="shared" si="310"/>
        <v>0</v>
      </c>
      <c r="AR858" s="825">
        <f t="shared" si="310"/>
        <v>0</v>
      </c>
      <c r="AS858" s="825">
        <f t="shared" si="310"/>
        <v>560</v>
      </c>
      <c r="AT858" s="850">
        <f t="shared" si="316"/>
        <v>0</v>
      </c>
      <c r="AU858" s="922"/>
      <c r="AV858" s="861"/>
      <c r="AW858" s="861"/>
      <c r="AX858" s="861"/>
      <c r="AY858" s="861"/>
      <c r="AZ858" s="851"/>
    </row>
    <row r="859" spans="1:52" ht="13.5" customHeight="1">
      <c r="A859" s="838">
        <f t="shared" si="314"/>
        <v>34</v>
      </c>
      <c r="B859" s="1052" t="s">
        <v>889</v>
      </c>
      <c r="C859" s="817" t="s">
        <v>66</v>
      </c>
      <c r="D859" s="839">
        <v>45</v>
      </c>
      <c r="E859" s="852">
        <v>40</v>
      </c>
      <c r="F859" s="825"/>
      <c r="G859" s="909"/>
      <c r="H859" s="827"/>
      <c r="I859" s="842"/>
      <c r="J859" s="824">
        <f t="shared" si="305"/>
        <v>0</v>
      </c>
      <c r="K859" s="825"/>
      <c r="L859" s="825"/>
      <c r="M859" s="827"/>
      <c r="N859" s="827"/>
      <c r="O859" s="824">
        <f t="shared" si="317"/>
        <v>0</v>
      </c>
      <c r="P859" s="865"/>
      <c r="Q859" s="853">
        <v>4.5</v>
      </c>
      <c r="R859" s="877"/>
      <c r="S859" s="827"/>
      <c r="T859" s="846">
        <f t="shared" si="306"/>
        <v>180</v>
      </c>
      <c r="U859" s="825">
        <f t="shared" si="324"/>
        <v>0</v>
      </c>
      <c r="V859" s="825">
        <f t="shared" si="318"/>
        <v>4.5</v>
      </c>
      <c r="W859" s="827">
        <f t="shared" si="318"/>
        <v>0</v>
      </c>
      <c r="X859" s="827">
        <f t="shared" si="318"/>
        <v>0</v>
      </c>
      <c r="Y859" s="824">
        <f t="shared" si="318"/>
        <v>180</v>
      </c>
      <c r="Z859" s="838">
        <f t="shared" si="315"/>
        <v>34</v>
      </c>
      <c r="AA859" s="895" t="str">
        <f t="shared" si="312"/>
        <v>Trứng</v>
      </c>
      <c r="AB859" s="844" t="str">
        <f t="shared" si="312"/>
        <v>kg</v>
      </c>
      <c r="AC859" s="845">
        <f t="shared" si="312"/>
        <v>45</v>
      </c>
      <c r="AD859" s="858">
        <f t="shared" si="312"/>
        <v>40</v>
      </c>
      <c r="AE859" s="832">
        <f t="shared" ref="AE859:AH871" si="325">AE777+AJ777-AO777</f>
        <v>0</v>
      </c>
      <c r="AF859" s="832">
        <f t="shared" si="325"/>
        <v>0</v>
      </c>
      <c r="AG859" s="832">
        <f t="shared" si="325"/>
        <v>0</v>
      </c>
      <c r="AH859" s="832">
        <f t="shared" si="325"/>
        <v>0</v>
      </c>
      <c r="AI859" s="824">
        <f t="shared" si="313"/>
        <v>0</v>
      </c>
      <c r="AJ859" s="879">
        <f t="shared" si="321"/>
        <v>0</v>
      </c>
      <c r="AK859" s="879">
        <f t="shared" si="321"/>
        <v>4.5</v>
      </c>
      <c r="AL859" s="879">
        <f t="shared" si="321"/>
        <v>0</v>
      </c>
      <c r="AM859" s="879">
        <f t="shared" si="322"/>
        <v>0</v>
      </c>
      <c r="AN859" s="849">
        <f t="shared" si="323"/>
        <v>180</v>
      </c>
      <c r="AO859" s="825">
        <f t="shared" si="310"/>
        <v>0</v>
      </c>
      <c r="AP859" s="825">
        <f t="shared" si="310"/>
        <v>4.5</v>
      </c>
      <c r="AQ859" s="825">
        <f t="shared" si="310"/>
        <v>0</v>
      </c>
      <c r="AR859" s="825">
        <f t="shared" si="310"/>
        <v>0</v>
      </c>
      <c r="AS859" s="825">
        <f t="shared" si="310"/>
        <v>180</v>
      </c>
      <c r="AT859" s="850">
        <f t="shared" si="316"/>
        <v>22.5</v>
      </c>
      <c r="AU859" s="922"/>
      <c r="AV859" s="861"/>
      <c r="AW859" s="861"/>
      <c r="AX859" s="861"/>
      <c r="AY859" s="861"/>
      <c r="AZ859" s="851"/>
    </row>
    <row r="860" spans="1:52" ht="13.5" customHeight="1">
      <c r="A860" s="838">
        <f t="shared" si="314"/>
        <v>35</v>
      </c>
      <c r="B860" s="1053" t="s">
        <v>16</v>
      </c>
      <c r="C860" s="817" t="s">
        <v>66</v>
      </c>
      <c r="D860" s="924">
        <v>145</v>
      </c>
      <c r="E860" s="898">
        <v>145</v>
      </c>
      <c r="F860" s="825"/>
      <c r="G860" s="872"/>
      <c r="H860" s="827"/>
      <c r="I860" s="842"/>
      <c r="J860" s="824">
        <f t="shared" si="305"/>
        <v>0</v>
      </c>
      <c r="K860" s="878"/>
      <c r="L860" s="853">
        <v>4</v>
      </c>
      <c r="M860" s="826"/>
      <c r="N860" s="827"/>
      <c r="O860" s="824">
        <f t="shared" si="317"/>
        <v>580</v>
      </c>
      <c r="P860" s="857"/>
      <c r="Q860" s="828"/>
      <c r="R860" s="925"/>
      <c r="S860" s="926"/>
      <c r="T860" s="846">
        <f t="shared" si="306"/>
        <v>0</v>
      </c>
      <c r="U860" s="825">
        <f t="shared" si="324"/>
        <v>0</v>
      </c>
      <c r="V860" s="828">
        <f t="shared" si="318"/>
        <v>4</v>
      </c>
      <c r="W860" s="827">
        <f t="shared" si="318"/>
        <v>0</v>
      </c>
      <c r="X860" s="827">
        <f t="shared" si="318"/>
        <v>0</v>
      </c>
      <c r="Y860" s="824">
        <f t="shared" si="318"/>
        <v>580</v>
      </c>
      <c r="Z860" s="838">
        <f t="shared" si="315"/>
        <v>35</v>
      </c>
      <c r="AA860" s="895" t="str">
        <f t="shared" si="312"/>
        <v>Thịt nạc</v>
      </c>
      <c r="AB860" s="844" t="str">
        <f t="shared" si="312"/>
        <v>kg</v>
      </c>
      <c r="AC860" s="845">
        <f t="shared" si="312"/>
        <v>145</v>
      </c>
      <c r="AD860" s="858">
        <f t="shared" si="312"/>
        <v>145</v>
      </c>
      <c r="AE860" s="832">
        <f t="shared" si="325"/>
        <v>0</v>
      </c>
      <c r="AF860" s="832">
        <f t="shared" si="325"/>
        <v>0</v>
      </c>
      <c r="AG860" s="832">
        <f t="shared" si="325"/>
        <v>0</v>
      </c>
      <c r="AH860" s="832">
        <f t="shared" si="325"/>
        <v>0</v>
      </c>
      <c r="AI860" s="824">
        <f t="shared" si="313"/>
        <v>0</v>
      </c>
      <c r="AJ860" s="879">
        <f t="shared" si="321"/>
        <v>0</v>
      </c>
      <c r="AK860" s="879">
        <f t="shared" si="321"/>
        <v>4</v>
      </c>
      <c r="AL860" s="879">
        <f t="shared" si="321"/>
        <v>0</v>
      </c>
      <c r="AM860" s="879">
        <f t="shared" si="322"/>
        <v>0</v>
      </c>
      <c r="AN860" s="849">
        <f t="shared" si="323"/>
        <v>580</v>
      </c>
      <c r="AO860" s="825">
        <f t="shared" si="310"/>
        <v>0</v>
      </c>
      <c r="AP860" s="825">
        <f t="shared" si="310"/>
        <v>4</v>
      </c>
      <c r="AQ860" s="825">
        <f t="shared" si="310"/>
        <v>0</v>
      </c>
      <c r="AR860" s="825">
        <f t="shared" si="310"/>
        <v>0</v>
      </c>
      <c r="AS860" s="825">
        <f t="shared" si="310"/>
        <v>580</v>
      </c>
      <c r="AT860" s="850">
        <f t="shared" si="316"/>
        <v>0</v>
      </c>
      <c r="AU860" s="922"/>
      <c r="AV860" s="861"/>
      <c r="AW860" s="861"/>
      <c r="AX860" s="861"/>
      <c r="AY860" s="861"/>
      <c r="AZ860" s="851"/>
    </row>
    <row r="861" spans="1:52" ht="13.5" customHeight="1">
      <c r="A861" s="838">
        <f t="shared" si="314"/>
        <v>36</v>
      </c>
      <c r="B861" s="1053" t="s">
        <v>53</v>
      </c>
      <c r="C861" s="817" t="s">
        <v>66</v>
      </c>
      <c r="D861" s="839">
        <v>40</v>
      </c>
      <c r="E861" s="852">
        <v>38</v>
      </c>
      <c r="F861" s="825"/>
      <c r="G861" s="872"/>
      <c r="H861" s="827"/>
      <c r="I861" s="842"/>
      <c r="J861" s="824">
        <f t="shared" si="305"/>
        <v>0</v>
      </c>
      <c r="K861" s="825"/>
      <c r="L861" s="853"/>
      <c r="M861" s="826"/>
      <c r="N861" s="827"/>
      <c r="O861" s="824">
        <f t="shared" si="317"/>
        <v>0</v>
      </c>
      <c r="P861" s="865"/>
      <c r="Q861" s="853">
        <v>8.5</v>
      </c>
      <c r="R861" s="925"/>
      <c r="S861" s="827"/>
      <c r="T861" s="846">
        <f t="shared" si="306"/>
        <v>323</v>
      </c>
      <c r="U861" s="825">
        <f t="shared" si="324"/>
        <v>0</v>
      </c>
      <c r="V861" s="825">
        <f t="shared" si="318"/>
        <v>8.5</v>
      </c>
      <c r="W861" s="827">
        <f t="shared" si="318"/>
        <v>0</v>
      </c>
      <c r="X861" s="827">
        <f t="shared" si="318"/>
        <v>0</v>
      </c>
      <c r="Y861" s="824">
        <f t="shared" si="318"/>
        <v>323</v>
      </c>
      <c r="Z861" s="838">
        <f t="shared" si="315"/>
        <v>36</v>
      </c>
      <c r="AA861" s="895" t="str">
        <f t="shared" si="312"/>
        <v>Cá trôi</v>
      </c>
      <c r="AB861" s="844" t="str">
        <f t="shared" si="312"/>
        <v>kg</v>
      </c>
      <c r="AC861" s="845">
        <f t="shared" si="312"/>
        <v>40</v>
      </c>
      <c r="AD861" s="858">
        <f t="shared" si="312"/>
        <v>38</v>
      </c>
      <c r="AE861" s="832">
        <f t="shared" si="325"/>
        <v>0</v>
      </c>
      <c r="AF861" s="832">
        <f t="shared" si="325"/>
        <v>0</v>
      </c>
      <c r="AG861" s="832">
        <f t="shared" si="325"/>
        <v>0</v>
      </c>
      <c r="AH861" s="832">
        <f t="shared" si="325"/>
        <v>0</v>
      </c>
      <c r="AI861" s="824">
        <f t="shared" si="313"/>
        <v>0</v>
      </c>
      <c r="AJ861" s="879">
        <f t="shared" si="321"/>
        <v>0</v>
      </c>
      <c r="AK861" s="879">
        <f t="shared" si="321"/>
        <v>8.5</v>
      </c>
      <c r="AL861" s="879">
        <f t="shared" si="321"/>
        <v>0</v>
      </c>
      <c r="AM861" s="879">
        <f t="shared" si="322"/>
        <v>0</v>
      </c>
      <c r="AN861" s="849">
        <f t="shared" si="323"/>
        <v>323</v>
      </c>
      <c r="AO861" s="825">
        <f t="shared" si="310"/>
        <v>0</v>
      </c>
      <c r="AP861" s="825">
        <f t="shared" si="310"/>
        <v>8.5</v>
      </c>
      <c r="AQ861" s="825">
        <f t="shared" si="310"/>
        <v>0</v>
      </c>
      <c r="AR861" s="825">
        <f t="shared" si="310"/>
        <v>0</v>
      </c>
      <c r="AS861" s="825">
        <f t="shared" si="310"/>
        <v>323</v>
      </c>
      <c r="AT861" s="850">
        <f t="shared" si="316"/>
        <v>17</v>
      </c>
      <c r="AU861" s="922"/>
      <c r="AV861" s="861"/>
      <c r="AW861" s="861"/>
      <c r="AX861" s="861"/>
      <c r="AY861" s="861"/>
      <c r="AZ861" s="851"/>
    </row>
    <row r="862" spans="1:52" ht="13.5" customHeight="1">
      <c r="A862" s="838">
        <f t="shared" si="314"/>
        <v>37</v>
      </c>
      <c r="B862" s="1053" t="s">
        <v>134</v>
      </c>
      <c r="C862" s="817" t="s">
        <v>66</v>
      </c>
      <c r="D862" s="839">
        <v>39</v>
      </c>
      <c r="E862" s="852">
        <v>39</v>
      </c>
      <c r="F862" s="825"/>
      <c r="G862" s="872"/>
      <c r="H862" s="827"/>
      <c r="I862" s="842"/>
      <c r="J862" s="824">
        <f t="shared" si="305"/>
        <v>0</v>
      </c>
      <c r="K862" s="825"/>
      <c r="L862" s="853">
        <v>8</v>
      </c>
      <c r="M862" s="826"/>
      <c r="N862" s="827"/>
      <c r="O862" s="824">
        <f t="shared" si="317"/>
        <v>312</v>
      </c>
      <c r="P862" s="865"/>
      <c r="Q862" s="853"/>
      <c r="R862" s="925"/>
      <c r="S862" s="827"/>
      <c r="T862" s="846">
        <f t="shared" si="306"/>
        <v>0</v>
      </c>
      <c r="U862" s="825">
        <f t="shared" si="324"/>
        <v>0</v>
      </c>
      <c r="V862" s="828">
        <f t="shared" si="318"/>
        <v>8</v>
      </c>
      <c r="W862" s="827">
        <f t="shared" si="318"/>
        <v>0</v>
      </c>
      <c r="X862" s="827">
        <f t="shared" si="318"/>
        <v>0</v>
      </c>
      <c r="Y862" s="824">
        <f t="shared" si="318"/>
        <v>312</v>
      </c>
      <c r="Z862" s="838">
        <f t="shared" si="315"/>
        <v>37</v>
      </c>
      <c r="AA862" s="895" t="str">
        <f t="shared" si="312"/>
        <v>Cá bạc má</v>
      </c>
      <c r="AB862" s="844" t="str">
        <f t="shared" si="312"/>
        <v>kg</v>
      </c>
      <c r="AC862" s="845">
        <f t="shared" si="312"/>
        <v>39</v>
      </c>
      <c r="AD862" s="858">
        <f t="shared" si="312"/>
        <v>39</v>
      </c>
      <c r="AE862" s="832">
        <f t="shared" si="325"/>
        <v>0</v>
      </c>
      <c r="AF862" s="832">
        <f t="shared" si="325"/>
        <v>0</v>
      </c>
      <c r="AG862" s="832">
        <f t="shared" si="325"/>
        <v>0</v>
      </c>
      <c r="AH862" s="832">
        <f t="shared" si="325"/>
        <v>0</v>
      </c>
      <c r="AI862" s="824">
        <f t="shared" si="313"/>
        <v>0</v>
      </c>
      <c r="AJ862" s="879">
        <f t="shared" si="321"/>
        <v>0</v>
      </c>
      <c r="AK862" s="879">
        <f t="shared" si="321"/>
        <v>8</v>
      </c>
      <c r="AL862" s="879">
        <f t="shared" si="321"/>
        <v>0</v>
      </c>
      <c r="AM862" s="879">
        <f t="shared" si="322"/>
        <v>0</v>
      </c>
      <c r="AN862" s="849">
        <f t="shared" si="323"/>
        <v>312</v>
      </c>
      <c r="AO862" s="825">
        <f t="shared" si="310"/>
        <v>0</v>
      </c>
      <c r="AP862" s="825">
        <f t="shared" si="310"/>
        <v>8</v>
      </c>
      <c r="AQ862" s="825">
        <f t="shared" si="310"/>
        <v>0</v>
      </c>
      <c r="AR862" s="825">
        <f t="shared" si="310"/>
        <v>0</v>
      </c>
      <c r="AS862" s="825">
        <f t="shared" si="310"/>
        <v>312</v>
      </c>
      <c r="AT862" s="850">
        <f t="shared" si="316"/>
        <v>0</v>
      </c>
      <c r="AU862" s="1502" t="s">
        <v>855</v>
      </c>
      <c r="AV862" s="1503"/>
      <c r="AW862" s="1503"/>
      <c r="AX862" s="1503"/>
      <c r="AY862" s="1503"/>
      <c r="AZ862" s="927"/>
    </row>
    <row r="863" spans="1:52" ht="13.5" customHeight="1">
      <c r="A863" s="838">
        <f t="shared" si="314"/>
        <v>38</v>
      </c>
      <c r="B863" s="1053" t="s">
        <v>898</v>
      </c>
      <c r="C863" s="817" t="s">
        <v>66</v>
      </c>
      <c r="D863" s="839">
        <v>125</v>
      </c>
      <c r="E863" s="852">
        <v>125</v>
      </c>
      <c r="F863" s="866"/>
      <c r="G863" s="872">
        <v>4</v>
      </c>
      <c r="H863" s="928"/>
      <c r="I863" s="842"/>
      <c r="J863" s="824">
        <f t="shared" si="305"/>
        <v>500</v>
      </c>
      <c r="K863" s="825"/>
      <c r="L863" s="828"/>
      <c r="M863" s="826"/>
      <c r="N863" s="827"/>
      <c r="O863" s="824">
        <f t="shared" si="317"/>
        <v>0</v>
      </c>
      <c r="P863" s="857"/>
      <c r="Q863" s="828">
        <v>7</v>
      </c>
      <c r="R863" s="925"/>
      <c r="S863" s="827"/>
      <c r="T863" s="846">
        <f t="shared" si="306"/>
        <v>875</v>
      </c>
      <c r="U863" s="825">
        <f t="shared" si="324"/>
        <v>0</v>
      </c>
      <c r="V863" s="828">
        <f t="shared" si="318"/>
        <v>11</v>
      </c>
      <c r="W863" s="827">
        <f t="shared" si="318"/>
        <v>0</v>
      </c>
      <c r="X863" s="827">
        <f t="shared" si="318"/>
        <v>0</v>
      </c>
      <c r="Y863" s="824">
        <f t="shared" si="318"/>
        <v>1375</v>
      </c>
      <c r="Z863" s="838">
        <f t="shared" si="315"/>
        <v>38</v>
      </c>
      <c r="AA863" s="895" t="str">
        <f t="shared" si="312"/>
        <v>Thịt đl</v>
      </c>
      <c r="AB863" s="844" t="str">
        <f t="shared" si="312"/>
        <v>kg</v>
      </c>
      <c r="AC863" s="845">
        <f t="shared" si="312"/>
        <v>125</v>
      </c>
      <c r="AD863" s="858">
        <f t="shared" si="312"/>
        <v>125</v>
      </c>
      <c r="AE863" s="832">
        <f t="shared" si="325"/>
        <v>0</v>
      </c>
      <c r="AF863" s="832">
        <f t="shared" si="325"/>
        <v>0</v>
      </c>
      <c r="AG863" s="832">
        <f t="shared" si="325"/>
        <v>0</v>
      </c>
      <c r="AH863" s="832">
        <f t="shared" si="325"/>
        <v>0</v>
      </c>
      <c r="AI863" s="824">
        <f t="shared" si="313"/>
        <v>0</v>
      </c>
      <c r="AJ863" s="879">
        <f t="shared" si="321"/>
        <v>0</v>
      </c>
      <c r="AK863" s="879">
        <f t="shared" si="321"/>
        <v>11</v>
      </c>
      <c r="AL863" s="879">
        <f t="shared" si="321"/>
        <v>0</v>
      </c>
      <c r="AM863" s="879">
        <f t="shared" si="322"/>
        <v>0</v>
      </c>
      <c r="AN863" s="849">
        <f t="shared" si="323"/>
        <v>1375</v>
      </c>
      <c r="AO863" s="825">
        <f t="shared" si="310"/>
        <v>0</v>
      </c>
      <c r="AP863" s="825">
        <f t="shared" si="310"/>
        <v>11</v>
      </c>
      <c r="AQ863" s="825">
        <f t="shared" si="310"/>
        <v>0</v>
      </c>
      <c r="AR863" s="825">
        <f t="shared" si="310"/>
        <v>0</v>
      </c>
      <c r="AS863" s="825">
        <f t="shared" si="310"/>
        <v>1375</v>
      </c>
      <c r="AT863" s="850">
        <f t="shared" si="316"/>
        <v>0</v>
      </c>
      <c r="AU863" s="929" t="s">
        <v>811</v>
      </c>
      <c r="AV863" s="930"/>
      <c r="AW863" s="1504">
        <v>0.74</v>
      </c>
      <c r="AX863" s="1504"/>
      <c r="AY863" s="930"/>
      <c r="AZ863" s="862" t="s">
        <v>70</v>
      </c>
    </row>
    <row r="864" spans="1:52" ht="13.5" customHeight="1">
      <c r="A864" s="838">
        <f t="shared" si="314"/>
        <v>39</v>
      </c>
      <c r="B864" s="1045" t="s">
        <v>83</v>
      </c>
      <c r="C864" s="817" t="s">
        <v>786</v>
      </c>
      <c r="D864" s="839">
        <v>10</v>
      </c>
      <c r="E864" s="852">
        <v>10</v>
      </c>
      <c r="F864" s="825"/>
      <c r="G864" s="872"/>
      <c r="H864" s="827"/>
      <c r="I864" s="842"/>
      <c r="J864" s="824">
        <f t="shared" si="305"/>
        <v>0</v>
      </c>
      <c r="K864" s="878"/>
      <c r="L864" s="853"/>
      <c r="M864" s="826">
        <v>13</v>
      </c>
      <c r="N864" s="827"/>
      <c r="O864" s="824">
        <f t="shared" si="317"/>
        <v>130</v>
      </c>
      <c r="P864" s="857"/>
      <c r="Q864" s="828"/>
      <c r="R864" s="877"/>
      <c r="S864" s="827"/>
      <c r="T864" s="846">
        <f t="shared" si="306"/>
        <v>0</v>
      </c>
      <c r="U864" s="878">
        <f t="shared" si="324"/>
        <v>0</v>
      </c>
      <c r="V864" s="825">
        <f t="shared" si="318"/>
        <v>0</v>
      </c>
      <c r="W864" s="827">
        <f t="shared" si="318"/>
        <v>13</v>
      </c>
      <c r="X864" s="827">
        <f t="shared" si="318"/>
        <v>0</v>
      </c>
      <c r="Y864" s="824">
        <f t="shared" si="318"/>
        <v>130</v>
      </c>
      <c r="Z864" s="838">
        <f t="shared" si="315"/>
        <v>39</v>
      </c>
      <c r="AA864" s="895" t="str">
        <f t="shared" si="312"/>
        <v>Cam</v>
      </c>
      <c r="AB864" s="844" t="str">
        <f t="shared" si="312"/>
        <v>quả</v>
      </c>
      <c r="AC864" s="845">
        <f t="shared" si="312"/>
        <v>10</v>
      </c>
      <c r="AD864" s="858">
        <f t="shared" si="312"/>
        <v>10</v>
      </c>
      <c r="AE864" s="832">
        <f t="shared" si="325"/>
        <v>0</v>
      </c>
      <c r="AF864" s="832">
        <f t="shared" si="325"/>
        <v>0</v>
      </c>
      <c r="AG864" s="832">
        <f t="shared" si="325"/>
        <v>0</v>
      </c>
      <c r="AH864" s="832">
        <f t="shared" si="325"/>
        <v>0</v>
      </c>
      <c r="AI864" s="824">
        <f t="shared" si="313"/>
        <v>0</v>
      </c>
      <c r="AJ864" s="879">
        <f t="shared" si="321"/>
        <v>0</v>
      </c>
      <c r="AK864" s="879">
        <f t="shared" si="321"/>
        <v>0</v>
      </c>
      <c r="AL864" s="879">
        <f t="shared" si="321"/>
        <v>13</v>
      </c>
      <c r="AM864" s="879">
        <f t="shared" si="322"/>
        <v>0</v>
      </c>
      <c r="AN864" s="849">
        <f t="shared" si="323"/>
        <v>130</v>
      </c>
      <c r="AO864" s="825">
        <f t="shared" si="310"/>
        <v>0</v>
      </c>
      <c r="AP864" s="825">
        <f t="shared" si="310"/>
        <v>0</v>
      </c>
      <c r="AQ864" s="825">
        <f t="shared" si="310"/>
        <v>13</v>
      </c>
      <c r="AR864" s="825">
        <f t="shared" si="310"/>
        <v>0</v>
      </c>
      <c r="AS864" s="825">
        <f t="shared" si="310"/>
        <v>130</v>
      </c>
      <c r="AT864" s="850">
        <f t="shared" si="316"/>
        <v>0</v>
      </c>
      <c r="AU864" s="932" t="s">
        <v>856</v>
      </c>
      <c r="AV864" s="933">
        <f>AV829</f>
        <v>105</v>
      </c>
      <c r="AW864" s="934" t="s">
        <v>27</v>
      </c>
      <c r="AX864" s="935">
        <v>0.16</v>
      </c>
      <c r="AY864" s="936" t="s">
        <v>29</v>
      </c>
      <c r="AZ864" s="937">
        <f>AV864*AX864</f>
        <v>16.8</v>
      </c>
    </row>
    <row r="865" spans="1:52" ht="13.5" customHeight="1">
      <c r="A865" s="838">
        <f t="shared" si="314"/>
        <v>40</v>
      </c>
      <c r="B865" s="1045" t="s">
        <v>692</v>
      </c>
      <c r="C865" s="817" t="s">
        <v>66</v>
      </c>
      <c r="D865" s="839">
        <v>10</v>
      </c>
      <c r="E865" s="852">
        <v>7</v>
      </c>
      <c r="F865" s="825"/>
      <c r="G865" s="854"/>
      <c r="H865" s="827"/>
      <c r="I865" s="842"/>
      <c r="J865" s="824">
        <f t="shared" si="305"/>
        <v>0</v>
      </c>
      <c r="K865" s="825"/>
      <c r="L865" s="825"/>
      <c r="M865" s="827"/>
      <c r="N865" s="827"/>
      <c r="O865" s="824">
        <f t="shared" si="317"/>
        <v>0</v>
      </c>
      <c r="P865" s="865"/>
      <c r="Q865" s="825"/>
      <c r="R865" s="877">
        <v>30</v>
      </c>
      <c r="S865" s="827"/>
      <c r="T865" s="846">
        <f t="shared" si="306"/>
        <v>210</v>
      </c>
      <c r="U865" s="825">
        <f t="shared" si="324"/>
        <v>0</v>
      </c>
      <c r="V865" s="825">
        <f t="shared" si="318"/>
        <v>0</v>
      </c>
      <c r="W865" s="827">
        <f t="shared" si="318"/>
        <v>30</v>
      </c>
      <c r="X865" s="827">
        <f t="shared" si="318"/>
        <v>0</v>
      </c>
      <c r="Y865" s="824">
        <f>SUM(J865,O865,T865)</f>
        <v>210</v>
      </c>
      <c r="Z865" s="838">
        <f t="shared" si="315"/>
        <v>40</v>
      </c>
      <c r="AA865" s="895" t="str">
        <f t="shared" si="312"/>
        <v>Bí đỏ</v>
      </c>
      <c r="AB865" s="844" t="str">
        <f t="shared" si="312"/>
        <v>kg</v>
      </c>
      <c r="AC865" s="845">
        <f t="shared" si="312"/>
        <v>10</v>
      </c>
      <c r="AD865" s="858">
        <f t="shared" si="312"/>
        <v>7</v>
      </c>
      <c r="AE865" s="832">
        <f t="shared" si="325"/>
        <v>0</v>
      </c>
      <c r="AF865" s="832">
        <f t="shared" si="325"/>
        <v>0</v>
      </c>
      <c r="AG865" s="832">
        <f t="shared" si="325"/>
        <v>0</v>
      </c>
      <c r="AH865" s="832">
        <f t="shared" si="325"/>
        <v>0</v>
      </c>
      <c r="AI865" s="824">
        <f t="shared" si="313"/>
        <v>0</v>
      </c>
      <c r="AJ865" s="879">
        <f t="shared" si="321"/>
        <v>0</v>
      </c>
      <c r="AK865" s="879">
        <f t="shared" si="321"/>
        <v>0</v>
      </c>
      <c r="AL865" s="879">
        <f t="shared" si="321"/>
        <v>30</v>
      </c>
      <c r="AM865" s="879">
        <f t="shared" si="322"/>
        <v>0</v>
      </c>
      <c r="AN865" s="849">
        <f t="shared" si="323"/>
        <v>210</v>
      </c>
      <c r="AO865" s="825">
        <f t="shared" si="310"/>
        <v>0</v>
      </c>
      <c r="AP865" s="825">
        <f t="shared" si="310"/>
        <v>0</v>
      </c>
      <c r="AQ865" s="825">
        <f t="shared" si="310"/>
        <v>30</v>
      </c>
      <c r="AR865" s="825">
        <f t="shared" si="310"/>
        <v>0</v>
      </c>
      <c r="AS865" s="825">
        <f t="shared" si="310"/>
        <v>210</v>
      </c>
      <c r="AT865" s="850">
        <f t="shared" si="316"/>
        <v>90</v>
      </c>
      <c r="AU865" s="932" t="s">
        <v>857</v>
      </c>
      <c r="AV865" s="933">
        <f>AV830</f>
        <v>105</v>
      </c>
      <c r="AW865" s="934" t="s">
        <v>27</v>
      </c>
      <c r="AX865" s="935">
        <v>0.28999999999999998</v>
      </c>
      <c r="AY865" s="936" t="s">
        <v>29</v>
      </c>
      <c r="AZ865" s="937">
        <f>AV865*AX865</f>
        <v>30.45</v>
      </c>
    </row>
    <row r="866" spans="1:52" ht="13.5" customHeight="1">
      <c r="A866" s="838">
        <f t="shared" si="314"/>
        <v>41</v>
      </c>
      <c r="B866" s="1045" t="s">
        <v>17</v>
      </c>
      <c r="C866" s="817" t="s">
        <v>66</v>
      </c>
      <c r="D866" s="938">
        <v>5</v>
      </c>
      <c r="E866" s="939">
        <v>5</v>
      </c>
      <c r="F866" s="825"/>
      <c r="G866" s="872"/>
      <c r="H866" s="827"/>
      <c r="I866" s="842"/>
      <c r="J866" s="824">
        <f t="shared" si="305"/>
        <v>0</v>
      </c>
      <c r="K866" s="825"/>
      <c r="L866" s="828"/>
      <c r="M866" s="827">
        <v>30</v>
      </c>
      <c r="N866" s="827"/>
      <c r="O866" s="824">
        <f t="shared" si="317"/>
        <v>150</v>
      </c>
      <c r="P866" s="820"/>
      <c r="Q866" s="828"/>
      <c r="R866" s="925"/>
      <c r="S866" s="827"/>
      <c r="T866" s="846">
        <f t="shared" si="306"/>
        <v>0</v>
      </c>
      <c r="U866" s="825">
        <f t="shared" si="324"/>
        <v>0</v>
      </c>
      <c r="V866" s="828">
        <f t="shared" si="318"/>
        <v>0</v>
      </c>
      <c r="W866" s="827">
        <f t="shared" si="318"/>
        <v>30</v>
      </c>
      <c r="X866" s="827">
        <f t="shared" si="318"/>
        <v>0</v>
      </c>
      <c r="Y866" s="824">
        <f t="shared" si="318"/>
        <v>150</v>
      </c>
      <c r="Z866" s="838">
        <f t="shared" si="315"/>
        <v>41</v>
      </c>
      <c r="AA866" s="895" t="str">
        <f t="shared" si="312"/>
        <v>Rau muống</v>
      </c>
      <c r="AB866" s="844" t="str">
        <f t="shared" si="312"/>
        <v>kg</v>
      </c>
      <c r="AC866" s="845">
        <f t="shared" si="312"/>
        <v>5</v>
      </c>
      <c r="AD866" s="858">
        <f t="shared" si="312"/>
        <v>5</v>
      </c>
      <c r="AE866" s="832">
        <f t="shared" si="325"/>
        <v>0</v>
      </c>
      <c r="AF866" s="832">
        <f t="shared" si="325"/>
        <v>0</v>
      </c>
      <c r="AG866" s="832">
        <f t="shared" si="325"/>
        <v>0</v>
      </c>
      <c r="AH866" s="832">
        <f t="shared" si="325"/>
        <v>0</v>
      </c>
      <c r="AI866" s="824">
        <f t="shared" si="313"/>
        <v>0</v>
      </c>
      <c r="AJ866" s="879">
        <f t="shared" si="321"/>
        <v>0</v>
      </c>
      <c r="AK866" s="879">
        <f t="shared" si="321"/>
        <v>0</v>
      </c>
      <c r="AL866" s="879">
        <f t="shared" si="321"/>
        <v>30</v>
      </c>
      <c r="AM866" s="879">
        <f t="shared" si="322"/>
        <v>0</v>
      </c>
      <c r="AN866" s="849">
        <f t="shared" si="323"/>
        <v>150</v>
      </c>
      <c r="AO866" s="825">
        <f t="shared" si="310"/>
        <v>0</v>
      </c>
      <c r="AP866" s="825">
        <f t="shared" si="310"/>
        <v>0</v>
      </c>
      <c r="AQ866" s="825">
        <f t="shared" si="310"/>
        <v>30</v>
      </c>
      <c r="AR866" s="825">
        <f t="shared" si="310"/>
        <v>0</v>
      </c>
      <c r="AS866" s="825">
        <f t="shared" si="310"/>
        <v>150</v>
      </c>
      <c r="AT866" s="850">
        <f t="shared" si="316"/>
        <v>0</v>
      </c>
      <c r="AU866" s="932" t="s">
        <v>858</v>
      </c>
      <c r="AV866" s="933">
        <f>AV831</f>
        <v>115</v>
      </c>
      <c r="AW866" s="934" t="s">
        <v>27</v>
      </c>
      <c r="AX866" s="935">
        <v>0.28999999999999998</v>
      </c>
      <c r="AY866" s="936" t="s">
        <v>29</v>
      </c>
      <c r="AZ866" s="937">
        <f>AV866*AX866</f>
        <v>33.349999999999994</v>
      </c>
    </row>
    <row r="867" spans="1:52" ht="13.5" customHeight="1">
      <c r="A867" s="838">
        <f t="shared" si="314"/>
        <v>42</v>
      </c>
      <c r="B867" s="1045" t="s">
        <v>478</v>
      </c>
      <c r="C867" s="817" t="s">
        <v>66</v>
      </c>
      <c r="D867" s="839">
        <v>12</v>
      </c>
      <c r="E867" s="852">
        <v>12</v>
      </c>
      <c r="F867" s="828"/>
      <c r="G867" s="854"/>
      <c r="H867" s="827">
        <v>18</v>
      </c>
      <c r="I867" s="842"/>
      <c r="J867" s="824">
        <f t="shared" si="305"/>
        <v>216</v>
      </c>
      <c r="K867" s="825"/>
      <c r="L867" s="825"/>
      <c r="M867" s="940"/>
      <c r="N867" s="827"/>
      <c r="O867" s="824">
        <f t="shared" si="317"/>
        <v>0</v>
      </c>
      <c r="P867" s="865"/>
      <c r="Q867" s="825"/>
      <c r="R867" s="877"/>
      <c r="S867" s="827"/>
      <c r="T867" s="846">
        <f t="shared" si="306"/>
        <v>0</v>
      </c>
      <c r="U867" s="825">
        <f t="shared" si="324"/>
        <v>0</v>
      </c>
      <c r="V867" s="825">
        <f t="shared" si="318"/>
        <v>0</v>
      </c>
      <c r="W867" s="827">
        <f t="shared" si="318"/>
        <v>18</v>
      </c>
      <c r="X867" s="827">
        <f t="shared" si="318"/>
        <v>0</v>
      </c>
      <c r="Y867" s="824">
        <f t="shared" si="318"/>
        <v>216</v>
      </c>
      <c r="Z867" s="838">
        <f t="shared" si="315"/>
        <v>42</v>
      </c>
      <c r="AA867" s="895" t="str">
        <f t="shared" si="312"/>
        <v>Dưa cải</v>
      </c>
      <c r="AB867" s="844" t="str">
        <f t="shared" si="312"/>
        <v>kg</v>
      </c>
      <c r="AC867" s="845">
        <f t="shared" si="312"/>
        <v>12</v>
      </c>
      <c r="AD867" s="858">
        <f t="shared" si="312"/>
        <v>12</v>
      </c>
      <c r="AE867" s="832">
        <f t="shared" si="325"/>
        <v>0</v>
      </c>
      <c r="AF867" s="832">
        <f t="shared" si="325"/>
        <v>0</v>
      </c>
      <c r="AG867" s="832">
        <f t="shared" si="325"/>
        <v>0</v>
      </c>
      <c r="AH867" s="832">
        <f t="shared" si="325"/>
        <v>0</v>
      </c>
      <c r="AI867" s="824">
        <f t="shared" si="313"/>
        <v>0</v>
      </c>
      <c r="AJ867" s="879">
        <f t="shared" si="321"/>
        <v>0</v>
      </c>
      <c r="AK867" s="879">
        <f t="shared" si="321"/>
        <v>0</v>
      </c>
      <c r="AL867" s="879">
        <f t="shared" si="321"/>
        <v>18</v>
      </c>
      <c r="AM867" s="879">
        <f t="shared" si="322"/>
        <v>0</v>
      </c>
      <c r="AN867" s="849">
        <f t="shared" si="323"/>
        <v>216</v>
      </c>
      <c r="AO867" s="825">
        <f t="shared" si="310"/>
        <v>0</v>
      </c>
      <c r="AP867" s="825">
        <f t="shared" si="310"/>
        <v>0</v>
      </c>
      <c r="AQ867" s="825">
        <f t="shared" si="310"/>
        <v>18</v>
      </c>
      <c r="AR867" s="825">
        <f t="shared" si="310"/>
        <v>0</v>
      </c>
      <c r="AS867" s="825">
        <f t="shared" si="310"/>
        <v>216</v>
      </c>
      <c r="AT867" s="850">
        <f t="shared" si="316"/>
        <v>0</v>
      </c>
      <c r="AU867" s="929" t="s">
        <v>811</v>
      </c>
      <c r="AV867" s="930"/>
      <c r="AW867" s="1504">
        <v>0.68</v>
      </c>
      <c r="AX867" s="1504"/>
      <c r="AY867" s="930"/>
      <c r="AZ867" s="941" t="s">
        <v>70</v>
      </c>
    </row>
    <row r="868" spans="1:52" ht="13.5" customHeight="1">
      <c r="A868" s="838">
        <f t="shared" si="314"/>
        <v>43</v>
      </c>
      <c r="B868" s="1046" t="s">
        <v>60</v>
      </c>
      <c r="C868" s="817" t="s">
        <v>66</v>
      </c>
      <c r="D868" s="924">
        <v>20</v>
      </c>
      <c r="E868" s="898">
        <v>20</v>
      </c>
      <c r="F868" s="853"/>
      <c r="G868" s="909"/>
      <c r="H868" s="827">
        <v>1</v>
      </c>
      <c r="I868" s="842"/>
      <c r="J868" s="824">
        <f t="shared" si="305"/>
        <v>20</v>
      </c>
      <c r="K868" s="878"/>
      <c r="L868" s="828"/>
      <c r="M868" s="899">
        <v>1</v>
      </c>
      <c r="N868" s="827"/>
      <c r="O868" s="824">
        <f t="shared" si="317"/>
        <v>20</v>
      </c>
      <c r="P868" s="942"/>
      <c r="Q868" s="828"/>
      <c r="R868" s="877">
        <v>1</v>
      </c>
      <c r="S868" s="827"/>
      <c r="T868" s="846">
        <f t="shared" si="306"/>
        <v>20</v>
      </c>
      <c r="U868" s="878">
        <f t="shared" si="324"/>
        <v>0</v>
      </c>
      <c r="V868" s="828">
        <f t="shared" si="318"/>
        <v>0</v>
      </c>
      <c r="W868" s="827">
        <f t="shared" si="318"/>
        <v>3</v>
      </c>
      <c r="X868" s="827">
        <f t="shared" si="318"/>
        <v>0</v>
      </c>
      <c r="Y868" s="824">
        <f t="shared" si="318"/>
        <v>60</v>
      </c>
      <c r="Z868" s="838">
        <f t="shared" si="315"/>
        <v>43</v>
      </c>
      <c r="AA868" s="895" t="str">
        <f t="shared" si="312"/>
        <v>Cà chua</v>
      </c>
      <c r="AB868" s="844" t="str">
        <f t="shared" si="312"/>
        <v>kg</v>
      </c>
      <c r="AC868" s="845">
        <f t="shared" si="312"/>
        <v>20</v>
      </c>
      <c r="AD868" s="858">
        <f t="shared" si="312"/>
        <v>20</v>
      </c>
      <c r="AE868" s="832">
        <f t="shared" si="325"/>
        <v>0</v>
      </c>
      <c r="AF868" s="832">
        <f t="shared" si="325"/>
        <v>0</v>
      </c>
      <c r="AG868" s="832">
        <f t="shared" si="325"/>
        <v>0</v>
      </c>
      <c r="AH868" s="832">
        <f t="shared" si="325"/>
        <v>0</v>
      </c>
      <c r="AI868" s="824">
        <f t="shared" si="313"/>
        <v>0</v>
      </c>
      <c r="AJ868" s="879">
        <f t="shared" si="321"/>
        <v>0</v>
      </c>
      <c r="AK868" s="879">
        <f t="shared" si="321"/>
        <v>0</v>
      </c>
      <c r="AL868" s="879">
        <f t="shared" si="321"/>
        <v>3</v>
      </c>
      <c r="AM868" s="879">
        <f t="shared" si="322"/>
        <v>0</v>
      </c>
      <c r="AN868" s="849">
        <f t="shared" si="323"/>
        <v>60</v>
      </c>
      <c r="AO868" s="825">
        <f t="shared" si="310"/>
        <v>0</v>
      </c>
      <c r="AP868" s="825">
        <f t="shared" si="310"/>
        <v>0</v>
      </c>
      <c r="AQ868" s="825">
        <f t="shared" si="310"/>
        <v>3</v>
      </c>
      <c r="AR868" s="825">
        <f t="shared" si="310"/>
        <v>0</v>
      </c>
      <c r="AS868" s="825">
        <f t="shared" si="310"/>
        <v>60</v>
      </c>
      <c r="AT868" s="850">
        <f t="shared" si="316"/>
        <v>0</v>
      </c>
      <c r="AU868" s="932" t="s">
        <v>856</v>
      </c>
      <c r="AV868" s="868">
        <f>AV833</f>
        <v>7</v>
      </c>
      <c r="AW868" s="934" t="s">
        <v>27</v>
      </c>
      <c r="AX868" s="935">
        <v>0.16</v>
      </c>
      <c r="AY868" s="936" t="s">
        <v>29</v>
      </c>
      <c r="AZ868" s="937">
        <f>AV868*AX868</f>
        <v>1.1200000000000001</v>
      </c>
    </row>
    <row r="869" spans="1:52" ht="13.5" customHeight="1">
      <c r="A869" s="838">
        <f t="shared" si="314"/>
        <v>44</v>
      </c>
      <c r="B869" s="1045" t="s">
        <v>61</v>
      </c>
      <c r="C869" s="817" t="s">
        <v>66</v>
      </c>
      <c r="D869" s="924">
        <v>20</v>
      </c>
      <c r="E869" s="898">
        <v>20</v>
      </c>
      <c r="F869" s="825"/>
      <c r="G869" s="872"/>
      <c r="H869" s="827">
        <v>0.6</v>
      </c>
      <c r="I869" s="842"/>
      <c r="J869" s="824">
        <f t="shared" si="305"/>
        <v>12</v>
      </c>
      <c r="K869" s="943"/>
      <c r="L869" s="828"/>
      <c r="M869" s="827">
        <v>1</v>
      </c>
      <c r="N869" s="827"/>
      <c r="O869" s="824">
        <f t="shared" si="317"/>
        <v>20</v>
      </c>
      <c r="P869" s="942"/>
      <c r="Q869" s="828"/>
      <c r="R869" s="925">
        <v>1</v>
      </c>
      <c r="S869" s="827"/>
      <c r="T869" s="846">
        <f t="shared" ref="T869:T877" si="326">SUM(P869:S869)*$E869</f>
        <v>20</v>
      </c>
      <c r="U869" s="825">
        <f t="shared" si="324"/>
        <v>0</v>
      </c>
      <c r="V869" s="828">
        <f t="shared" si="318"/>
        <v>0</v>
      </c>
      <c r="W869" s="827">
        <f t="shared" si="318"/>
        <v>2.6</v>
      </c>
      <c r="X869" s="827">
        <f t="shared" si="318"/>
        <v>0</v>
      </c>
      <c r="Y869" s="824">
        <f t="shared" si="318"/>
        <v>52</v>
      </c>
      <c r="Z869" s="838">
        <f t="shared" si="315"/>
        <v>44</v>
      </c>
      <c r="AA869" s="895" t="str">
        <f t="shared" si="312"/>
        <v>Hành lá</v>
      </c>
      <c r="AB869" s="844" t="str">
        <f t="shared" si="312"/>
        <v>kg</v>
      </c>
      <c r="AC869" s="845">
        <f t="shared" si="312"/>
        <v>20</v>
      </c>
      <c r="AD869" s="858">
        <f t="shared" si="312"/>
        <v>20</v>
      </c>
      <c r="AE869" s="832">
        <f t="shared" si="325"/>
        <v>0</v>
      </c>
      <c r="AF869" s="832">
        <f t="shared" si="325"/>
        <v>0</v>
      </c>
      <c r="AG869" s="832">
        <f t="shared" si="325"/>
        <v>0</v>
      </c>
      <c r="AH869" s="832">
        <f t="shared" si="325"/>
        <v>0</v>
      </c>
      <c r="AI869" s="824">
        <f t="shared" si="313"/>
        <v>0</v>
      </c>
      <c r="AJ869" s="879">
        <f t="shared" si="321"/>
        <v>0</v>
      </c>
      <c r="AK869" s="879">
        <f t="shared" si="321"/>
        <v>0</v>
      </c>
      <c r="AL869" s="879">
        <f t="shared" si="321"/>
        <v>2.6</v>
      </c>
      <c r="AM869" s="879">
        <f t="shared" si="322"/>
        <v>0</v>
      </c>
      <c r="AN869" s="849">
        <f t="shared" si="323"/>
        <v>52</v>
      </c>
      <c r="AO869" s="825">
        <f t="shared" si="310"/>
        <v>0</v>
      </c>
      <c r="AP869" s="825">
        <f t="shared" si="310"/>
        <v>0</v>
      </c>
      <c r="AQ869" s="825">
        <f t="shared" si="310"/>
        <v>2.6</v>
      </c>
      <c r="AR869" s="825">
        <f t="shared" si="310"/>
        <v>0</v>
      </c>
      <c r="AS869" s="825">
        <f t="shared" si="310"/>
        <v>52</v>
      </c>
      <c r="AT869" s="850">
        <f t="shared" si="316"/>
        <v>0</v>
      </c>
      <c r="AU869" s="932" t="s">
        <v>857</v>
      </c>
      <c r="AV869" s="868">
        <f>AV834</f>
        <v>7</v>
      </c>
      <c r="AW869" s="934" t="s">
        <v>27</v>
      </c>
      <c r="AX869" s="935">
        <v>0.26</v>
      </c>
      <c r="AY869" s="944" t="s">
        <v>29</v>
      </c>
      <c r="AZ869" s="945">
        <f>AV869*AX869</f>
        <v>1.82</v>
      </c>
    </row>
    <row r="870" spans="1:52" ht="13.5" customHeight="1">
      <c r="A870" s="838">
        <f t="shared" si="314"/>
        <v>45</v>
      </c>
      <c r="B870" s="1047" t="s">
        <v>160</v>
      </c>
      <c r="C870" s="817" t="s">
        <v>66</v>
      </c>
      <c r="D870" s="924">
        <v>14</v>
      </c>
      <c r="E870" s="898">
        <v>12</v>
      </c>
      <c r="F870" s="828"/>
      <c r="G870" s="854"/>
      <c r="H870" s="827"/>
      <c r="I870" s="842"/>
      <c r="J870" s="824">
        <f t="shared" si="305"/>
        <v>0</v>
      </c>
      <c r="K870" s="878"/>
      <c r="L870" s="946"/>
      <c r="M870" s="899"/>
      <c r="N870" s="827"/>
      <c r="O870" s="824">
        <f t="shared" si="317"/>
        <v>0</v>
      </c>
      <c r="P870" s="878"/>
      <c r="Q870" s="828"/>
      <c r="R870" s="826"/>
      <c r="S870" s="827"/>
      <c r="T870" s="846">
        <f t="shared" si="326"/>
        <v>0</v>
      </c>
      <c r="U870" s="825">
        <f t="shared" si="324"/>
        <v>0</v>
      </c>
      <c r="V870" s="825">
        <f t="shared" si="318"/>
        <v>0</v>
      </c>
      <c r="W870" s="827">
        <f t="shared" si="318"/>
        <v>0</v>
      </c>
      <c r="X870" s="827">
        <f t="shared" si="318"/>
        <v>0</v>
      </c>
      <c r="Y870" s="824">
        <f t="shared" si="318"/>
        <v>0</v>
      </c>
      <c r="Z870" s="838">
        <f t="shared" si="315"/>
        <v>45</v>
      </c>
      <c r="AA870" s="895" t="str">
        <f t="shared" si="312"/>
        <v>Giá đậu</v>
      </c>
      <c r="AB870" s="844" t="str">
        <f t="shared" si="312"/>
        <v>kg</v>
      </c>
      <c r="AC870" s="845">
        <f t="shared" si="312"/>
        <v>14</v>
      </c>
      <c r="AD870" s="858">
        <f t="shared" si="312"/>
        <v>12</v>
      </c>
      <c r="AE870" s="832">
        <f t="shared" si="325"/>
        <v>0</v>
      </c>
      <c r="AF870" s="832">
        <f t="shared" si="325"/>
        <v>0</v>
      </c>
      <c r="AG870" s="832">
        <f t="shared" si="325"/>
        <v>0</v>
      </c>
      <c r="AH870" s="832">
        <f t="shared" si="325"/>
        <v>0</v>
      </c>
      <c r="AI870" s="824">
        <f t="shared" si="313"/>
        <v>0</v>
      </c>
      <c r="AJ870" s="879">
        <f t="shared" si="321"/>
        <v>0</v>
      </c>
      <c r="AK870" s="879">
        <f t="shared" si="321"/>
        <v>0</v>
      </c>
      <c r="AL870" s="879">
        <f t="shared" si="321"/>
        <v>0</v>
      </c>
      <c r="AM870" s="879">
        <f t="shared" si="322"/>
        <v>0</v>
      </c>
      <c r="AN870" s="849">
        <f t="shared" si="323"/>
        <v>0</v>
      </c>
      <c r="AO870" s="825">
        <f t="shared" si="310"/>
        <v>0</v>
      </c>
      <c r="AP870" s="825">
        <f t="shared" si="310"/>
        <v>0</v>
      </c>
      <c r="AQ870" s="825">
        <f t="shared" si="310"/>
        <v>0</v>
      </c>
      <c r="AR870" s="825">
        <f t="shared" si="310"/>
        <v>0</v>
      </c>
      <c r="AS870" s="825">
        <f t="shared" si="310"/>
        <v>0</v>
      </c>
      <c r="AT870" s="850">
        <f t="shared" si="316"/>
        <v>0</v>
      </c>
      <c r="AU870" s="932" t="s">
        <v>858</v>
      </c>
      <c r="AV870" s="868">
        <f>AV835</f>
        <v>7</v>
      </c>
      <c r="AW870" s="934" t="s">
        <v>27</v>
      </c>
      <c r="AX870" s="1048">
        <v>0.26</v>
      </c>
      <c r="AY870" s="944" t="s">
        <v>29</v>
      </c>
      <c r="AZ870" s="945">
        <f>AV870*AX870</f>
        <v>1.82</v>
      </c>
    </row>
    <row r="871" spans="1:52" ht="13.5" customHeight="1">
      <c r="A871" s="838">
        <f t="shared" si="314"/>
        <v>46</v>
      </c>
      <c r="B871" s="1046" t="s">
        <v>161</v>
      </c>
      <c r="C871" s="896" t="s">
        <v>389</v>
      </c>
      <c r="D871" s="897">
        <v>13</v>
      </c>
      <c r="E871" s="898">
        <v>13</v>
      </c>
      <c r="F871" s="884"/>
      <c r="G871" s="854"/>
      <c r="H871" s="885"/>
      <c r="I871" s="842"/>
      <c r="J871" s="824">
        <f t="shared" si="305"/>
        <v>0</v>
      </c>
      <c r="K871" s="828"/>
      <c r="L871" s="828"/>
      <c r="M871" s="899"/>
      <c r="N871" s="827"/>
      <c r="O871" s="824">
        <f t="shared" si="317"/>
        <v>0</v>
      </c>
      <c r="P871" s="900"/>
      <c r="Q871" s="828"/>
      <c r="R871" s="901"/>
      <c r="S871" s="827"/>
      <c r="T871" s="846">
        <f t="shared" si="326"/>
        <v>0</v>
      </c>
      <c r="U871" s="825">
        <f t="shared" si="324"/>
        <v>0</v>
      </c>
      <c r="V871" s="825">
        <f t="shared" si="318"/>
        <v>0</v>
      </c>
      <c r="W871" s="827">
        <f t="shared" si="318"/>
        <v>0</v>
      </c>
      <c r="X871" s="827">
        <f t="shared" si="318"/>
        <v>0</v>
      </c>
      <c r="Y871" s="824">
        <f t="shared" si="318"/>
        <v>0</v>
      </c>
      <c r="Z871" s="838">
        <f t="shared" si="315"/>
        <v>46</v>
      </c>
      <c r="AA871" s="895" t="str">
        <f t="shared" si="312"/>
        <v>Rau sống</v>
      </c>
      <c r="AB871" s="844" t="str">
        <f t="shared" si="312"/>
        <v>lít</v>
      </c>
      <c r="AC871" s="845">
        <f t="shared" si="312"/>
        <v>13</v>
      </c>
      <c r="AD871" s="858">
        <f t="shared" si="312"/>
        <v>13</v>
      </c>
      <c r="AE871" s="832">
        <f t="shared" si="325"/>
        <v>0</v>
      </c>
      <c r="AF871" s="832">
        <f t="shared" si="325"/>
        <v>0</v>
      </c>
      <c r="AG871" s="832">
        <f t="shared" si="325"/>
        <v>0</v>
      </c>
      <c r="AH871" s="832">
        <f t="shared" si="325"/>
        <v>0</v>
      </c>
      <c r="AI871" s="824">
        <f t="shared" si="313"/>
        <v>0</v>
      </c>
      <c r="AJ871" s="879">
        <f t="shared" si="321"/>
        <v>0</v>
      </c>
      <c r="AK871" s="879">
        <f t="shared" si="321"/>
        <v>0</v>
      </c>
      <c r="AL871" s="879">
        <f t="shared" si="321"/>
        <v>0</v>
      </c>
      <c r="AM871" s="879">
        <f t="shared" si="322"/>
        <v>0</v>
      </c>
      <c r="AN871" s="849">
        <f t="shared" si="323"/>
        <v>0</v>
      </c>
      <c r="AO871" s="825">
        <f t="shared" si="310"/>
        <v>0</v>
      </c>
      <c r="AP871" s="825">
        <f t="shared" si="310"/>
        <v>0</v>
      </c>
      <c r="AQ871" s="825">
        <f t="shared" si="310"/>
        <v>0</v>
      </c>
      <c r="AR871" s="825">
        <f t="shared" si="310"/>
        <v>0</v>
      </c>
      <c r="AS871" s="825">
        <f t="shared" si="310"/>
        <v>0</v>
      </c>
      <c r="AT871" s="850">
        <f t="shared" si="316"/>
        <v>0</v>
      </c>
      <c r="AU871" s="1566" t="s">
        <v>859</v>
      </c>
      <c r="AV871" s="1567"/>
      <c r="AW871" s="1567"/>
      <c r="AX871" s="1567"/>
      <c r="AY871" s="947"/>
      <c r="AZ871" s="937"/>
    </row>
    <row r="872" spans="1:52" ht="13.5" customHeight="1">
      <c r="A872" s="838">
        <f>IF(B872&lt;&gt;"",MAX($A871:$A871)+1,"")</f>
        <v>47</v>
      </c>
      <c r="B872" s="1046" t="s">
        <v>896</v>
      </c>
      <c r="C872" s="844" t="s">
        <v>66</v>
      </c>
      <c r="D872" s="907">
        <v>10</v>
      </c>
      <c r="E872" s="824">
        <v>10</v>
      </c>
      <c r="F872" s="905"/>
      <c r="G872" s="854"/>
      <c r="H872" s="863"/>
      <c r="I872" s="842"/>
      <c r="J872" s="824">
        <f t="shared" si="305"/>
        <v>0</v>
      </c>
      <c r="K872" s="825"/>
      <c r="L872" s="825"/>
      <c r="M872" s="827"/>
      <c r="N872" s="827"/>
      <c r="O872" s="824">
        <f t="shared" si="317"/>
        <v>0</v>
      </c>
      <c r="P872" s="825"/>
      <c r="Q872" s="825"/>
      <c r="R872" s="827"/>
      <c r="S872" s="827"/>
      <c r="T872" s="846">
        <f t="shared" si="326"/>
        <v>0</v>
      </c>
      <c r="U872" s="825">
        <f t="shared" si="324"/>
        <v>0</v>
      </c>
      <c r="V872" s="825">
        <f t="shared" si="318"/>
        <v>0</v>
      </c>
      <c r="W872" s="827">
        <f t="shared" si="318"/>
        <v>0</v>
      </c>
      <c r="X872" s="827">
        <f t="shared" si="318"/>
        <v>0</v>
      </c>
      <c r="Y872" s="824">
        <f t="shared" si="318"/>
        <v>0</v>
      </c>
      <c r="Z872" s="838">
        <f t="shared" si="315"/>
        <v>47</v>
      </c>
      <c r="AA872" s="895" t="str">
        <f t="shared" si="312"/>
        <v>Rau canh</v>
      </c>
      <c r="AB872" s="844" t="str">
        <f t="shared" si="312"/>
        <v>kg</v>
      </c>
      <c r="AC872" s="845">
        <f t="shared" si="312"/>
        <v>10</v>
      </c>
      <c r="AD872" s="858">
        <f t="shared" si="312"/>
        <v>10</v>
      </c>
      <c r="AE872" s="832">
        <f t="shared" ref="AE872:AH879" si="327">AE791+AJ791-AO791</f>
        <v>0</v>
      </c>
      <c r="AF872" s="832">
        <f t="shared" si="327"/>
        <v>0</v>
      </c>
      <c r="AG872" s="832">
        <f t="shared" si="327"/>
        <v>0</v>
      </c>
      <c r="AH872" s="832">
        <f t="shared" si="327"/>
        <v>0</v>
      </c>
      <c r="AI872" s="824">
        <f t="shared" si="313"/>
        <v>0</v>
      </c>
      <c r="AJ872" s="879">
        <f t="shared" si="321"/>
        <v>0</v>
      </c>
      <c r="AK872" s="879">
        <f t="shared" si="321"/>
        <v>0</v>
      </c>
      <c r="AL872" s="879">
        <f t="shared" si="321"/>
        <v>0</v>
      </c>
      <c r="AM872" s="879">
        <f t="shared" si="322"/>
        <v>0</v>
      </c>
      <c r="AN872" s="849">
        <f t="shared" si="323"/>
        <v>0</v>
      </c>
      <c r="AO872" s="825">
        <f t="shared" si="310"/>
        <v>0</v>
      </c>
      <c r="AP872" s="825">
        <f t="shared" si="310"/>
        <v>0</v>
      </c>
      <c r="AQ872" s="825">
        <f t="shared" si="310"/>
        <v>0</v>
      </c>
      <c r="AR872" s="825">
        <f t="shared" si="310"/>
        <v>0</v>
      </c>
      <c r="AS872" s="825">
        <f t="shared" si="310"/>
        <v>0</v>
      </c>
      <c r="AT872" s="850">
        <f t="shared" si="316"/>
        <v>0</v>
      </c>
      <c r="AU872" s="948"/>
      <c r="AV872" s="934"/>
      <c r="AW872" s="934"/>
      <c r="AX872" s="935"/>
      <c r="AY872" s="936" t="s">
        <v>29</v>
      </c>
      <c r="AZ872" s="937">
        <f>AV872*AX872</f>
        <v>0</v>
      </c>
    </row>
    <row r="873" spans="1:52" ht="13.5" customHeight="1">
      <c r="A873" s="838">
        <f>IF(B873&lt;&gt;"",MAX($A872:$A872)+1,"")</f>
        <v>48</v>
      </c>
      <c r="B873" s="1046" t="s">
        <v>893</v>
      </c>
      <c r="C873" s="844" t="s">
        <v>66</v>
      </c>
      <c r="D873" s="907">
        <v>25</v>
      </c>
      <c r="E873" s="824">
        <v>25</v>
      </c>
      <c r="F873" s="905"/>
      <c r="G873" s="854"/>
      <c r="H873" s="863"/>
      <c r="I873" s="842"/>
      <c r="J873" s="824">
        <f>SUM(F873:I873)*$E873</f>
        <v>0</v>
      </c>
      <c r="K873" s="825"/>
      <c r="L873" s="825"/>
      <c r="M873" s="827"/>
      <c r="N873" s="827"/>
      <c r="O873" s="824">
        <f t="shared" si="317"/>
        <v>0</v>
      </c>
      <c r="P873" s="825"/>
      <c r="Q873" s="825"/>
      <c r="R873" s="827">
        <v>5</v>
      </c>
      <c r="S873" s="827"/>
      <c r="T873" s="846">
        <f t="shared" si="326"/>
        <v>125</v>
      </c>
      <c r="U873" s="825">
        <f t="shared" si="324"/>
        <v>0</v>
      </c>
      <c r="V873" s="825">
        <f t="shared" si="318"/>
        <v>0</v>
      </c>
      <c r="W873" s="827">
        <f t="shared" si="318"/>
        <v>5</v>
      </c>
      <c r="X873" s="827">
        <f t="shared" si="318"/>
        <v>0</v>
      </c>
      <c r="Y873" s="824">
        <f t="shared" si="318"/>
        <v>125</v>
      </c>
      <c r="Z873" s="838">
        <f t="shared" si="315"/>
        <v>48</v>
      </c>
      <c r="AA873" s="895" t="str">
        <f t="shared" si="312"/>
        <v>Măng</v>
      </c>
      <c r="AB873" s="844" t="str">
        <f t="shared" si="312"/>
        <v>kg</v>
      </c>
      <c r="AC873" s="845">
        <f t="shared" si="312"/>
        <v>25</v>
      </c>
      <c r="AD873" s="858">
        <f t="shared" si="312"/>
        <v>25</v>
      </c>
      <c r="AE873" s="832">
        <f t="shared" si="327"/>
        <v>0</v>
      </c>
      <c r="AF873" s="832">
        <f t="shared" si="327"/>
        <v>0</v>
      </c>
      <c r="AG873" s="832">
        <f t="shared" si="327"/>
        <v>0</v>
      </c>
      <c r="AH873" s="832">
        <f t="shared" si="327"/>
        <v>0</v>
      </c>
      <c r="AI873" s="824">
        <f t="shared" si="313"/>
        <v>0</v>
      </c>
      <c r="AJ873" s="879">
        <f t="shared" si="321"/>
        <v>0</v>
      </c>
      <c r="AK873" s="879">
        <f t="shared" si="321"/>
        <v>0</v>
      </c>
      <c r="AL873" s="879">
        <f t="shared" si="321"/>
        <v>5</v>
      </c>
      <c r="AM873" s="879">
        <f t="shared" si="322"/>
        <v>0</v>
      </c>
      <c r="AN873" s="849">
        <f t="shared" si="323"/>
        <v>125</v>
      </c>
      <c r="AO873" s="825">
        <f t="shared" si="310"/>
        <v>0</v>
      </c>
      <c r="AP873" s="825">
        <f t="shared" si="310"/>
        <v>0</v>
      </c>
      <c r="AQ873" s="825">
        <f t="shared" si="310"/>
        <v>5</v>
      </c>
      <c r="AR873" s="825">
        <f t="shared" si="310"/>
        <v>0</v>
      </c>
      <c r="AS873" s="825">
        <f t="shared" si="310"/>
        <v>125</v>
      </c>
      <c r="AT873" s="850">
        <f t="shared" si="316"/>
        <v>0</v>
      </c>
      <c r="AU873" s="948"/>
      <c r="AV873" s="934"/>
      <c r="AW873" s="934"/>
      <c r="AX873" s="935"/>
      <c r="AY873" s="936" t="s">
        <v>29</v>
      </c>
      <c r="AZ873" s="937">
        <f>AV873*AX873</f>
        <v>0</v>
      </c>
    </row>
    <row r="874" spans="1:52" ht="13.5" customHeight="1">
      <c r="A874" s="838">
        <f t="shared" ref="A874:A885" si="328">IF(B874&lt;&gt;"",MAX($A872:$A873)+1,"")</f>
        <v>49</v>
      </c>
      <c r="B874" s="1046" t="s">
        <v>126</v>
      </c>
      <c r="C874" s="844" t="s">
        <v>66</v>
      </c>
      <c r="D874" s="949">
        <v>15</v>
      </c>
      <c r="E874" s="950">
        <v>15</v>
      </c>
      <c r="F874" s="905"/>
      <c r="G874" s="872"/>
      <c r="H874" s="842"/>
      <c r="I874" s="842"/>
      <c r="J874" s="824">
        <f>SUM(F874:I874)*$E874</f>
        <v>0</v>
      </c>
      <c r="K874" s="878"/>
      <c r="L874" s="828"/>
      <c r="M874" s="826"/>
      <c r="N874" s="827"/>
      <c r="O874" s="824">
        <f t="shared" si="317"/>
        <v>0</v>
      </c>
      <c r="P874" s="825"/>
      <c r="Q874" s="828"/>
      <c r="R874" s="826"/>
      <c r="S874" s="827"/>
      <c r="T874" s="846">
        <f t="shared" si="326"/>
        <v>0</v>
      </c>
      <c r="U874" s="825">
        <f t="shared" si="324"/>
        <v>0</v>
      </c>
      <c r="V874" s="825">
        <f t="shared" si="318"/>
        <v>0</v>
      </c>
      <c r="W874" s="827">
        <f t="shared" si="318"/>
        <v>0</v>
      </c>
      <c r="X874" s="827">
        <f t="shared" si="318"/>
        <v>0</v>
      </c>
      <c r="Y874" s="824">
        <f t="shared" si="318"/>
        <v>0</v>
      </c>
      <c r="Z874" s="838">
        <f t="shared" si="315"/>
        <v>49</v>
      </c>
      <c r="AA874" s="895" t="str">
        <f t="shared" si="312"/>
        <v>Mướp đắng</v>
      </c>
      <c r="AB874" s="844" t="str">
        <f t="shared" si="312"/>
        <v>kg</v>
      </c>
      <c r="AC874" s="845">
        <f t="shared" si="312"/>
        <v>15</v>
      </c>
      <c r="AD874" s="858">
        <f t="shared" si="312"/>
        <v>15</v>
      </c>
      <c r="AE874" s="832">
        <f t="shared" si="327"/>
        <v>0</v>
      </c>
      <c r="AF874" s="832">
        <f t="shared" si="327"/>
        <v>0</v>
      </c>
      <c r="AG874" s="832">
        <f t="shared" si="327"/>
        <v>0</v>
      </c>
      <c r="AH874" s="832">
        <f t="shared" si="327"/>
        <v>0</v>
      </c>
      <c r="AI874" s="824">
        <f t="shared" si="313"/>
        <v>0</v>
      </c>
      <c r="AJ874" s="879">
        <f t="shared" si="321"/>
        <v>0</v>
      </c>
      <c r="AK874" s="879">
        <f t="shared" si="321"/>
        <v>0</v>
      </c>
      <c r="AL874" s="879">
        <f t="shared" si="321"/>
        <v>0</v>
      </c>
      <c r="AM874" s="879">
        <f t="shared" si="322"/>
        <v>0</v>
      </c>
      <c r="AN874" s="849">
        <f t="shared" si="323"/>
        <v>0</v>
      </c>
      <c r="AO874" s="825">
        <f t="shared" si="310"/>
        <v>0</v>
      </c>
      <c r="AP874" s="825">
        <f t="shared" si="310"/>
        <v>0</v>
      </c>
      <c r="AQ874" s="825">
        <f t="shared" si="310"/>
        <v>0</v>
      </c>
      <c r="AR874" s="825">
        <f t="shared" si="310"/>
        <v>0</v>
      </c>
      <c r="AS874" s="825">
        <f t="shared" si="310"/>
        <v>0</v>
      </c>
      <c r="AT874" s="850">
        <f t="shared" si="316"/>
        <v>0</v>
      </c>
      <c r="AU874" s="1566" t="s">
        <v>860</v>
      </c>
      <c r="AV874" s="1567"/>
      <c r="AW874" s="1567"/>
      <c r="AX874" s="1567"/>
      <c r="AY874" s="936" t="str">
        <f>AY875</f>
        <v>=</v>
      </c>
      <c r="AZ874" s="937">
        <f ca="1">AZ797</f>
        <v>22.499999999999929</v>
      </c>
    </row>
    <row r="875" spans="1:52" ht="13.5" customHeight="1">
      <c r="A875" s="838">
        <f t="shared" si="328"/>
        <v>50</v>
      </c>
      <c r="B875" s="1046" t="s">
        <v>894</v>
      </c>
      <c r="C875" s="844" t="s">
        <v>66</v>
      </c>
      <c r="D875" s="907">
        <v>10</v>
      </c>
      <c r="E875" s="824">
        <v>10</v>
      </c>
      <c r="F875" s="905"/>
      <c r="G875" s="909"/>
      <c r="H875" s="842"/>
      <c r="I875" s="842"/>
      <c r="J875" s="824">
        <f>SUM(F875:I875)*$E875</f>
        <v>0</v>
      </c>
      <c r="K875" s="825"/>
      <c r="L875" s="828"/>
      <c r="M875" s="827"/>
      <c r="N875" s="827"/>
      <c r="O875" s="824">
        <f t="shared" si="317"/>
        <v>0</v>
      </c>
      <c r="P875" s="853"/>
      <c r="Q875" s="828"/>
      <c r="R875" s="826"/>
      <c r="S875" s="827"/>
      <c r="T875" s="846">
        <f t="shared" si="326"/>
        <v>0</v>
      </c>
      <c r="U875" s="825">
        <f t="shared" si="324"/>
        <v>0</v>
      </c>
      <c r="V875" s="825">
        <f t="shared" si="318"/>
        <v>0</v>
      </c>
      <c r="W875" s="827">
        <f t="shared" si="318"/>
        <v>0</v>
      </c>
      <c r="X875" s="827">
        <f t="shared" si="318"/>
        <v>0</v>
      </c>
      <c r="Y875" s="824">
        <f t="shared" si="318"/>
        <v>0</v>
      </c>
      <c r="Z875" s="838">
        <f t="shared" si="315"/>
        <v>50</v>
      </c>
      <c r="AA875" s="895" t="str">
        <f t="shared" si="312"/>
        <v>Cà xanh</v>
      </c>
      <c r="AB875" s="844" t="str">
        <f t="shared" si="312"/>
        <v>kg</v>
      </c>
      <c r="AC875" s="845">
        <f t="shared" si="312"/>
        <v>10</v>
      </c>
      <c r="AD875" s="858">
        <f t="shared" si="312"/>
        <v>10</v>
      </c>
      <c r="AE875" s="832">
        <f t="shared" si="327"/>
        <v>0</v>
      </c>
      <c r="AF875" s="832">
        <f t="shared" si="327"/>
        <v>0</v>
      </c>
      <c r="AG875" s="832">
        <f t="shared" si="327"/>
        <v>0</v>
      </c>
      <c r="AH875" s="832">
        <f t="shared" si="327"/>
        <v>0</v>
      </c>
      <c r="AI875" s="824">
        <f t="shared" si="313"/>
        <v>0</v>
      </c>
      <c r="AJ875" s="879">
        <f t="shared" si="321"/>
        <v>0</v>
      </c>
      <c r="AK875" s="879">
        <f t="shared" si="321"/>
        <v>0</v>
      </c>
      <c r="AL875" s="879">
        <f t="shared" si="321"/>
        <v>0</v>
      </c>
      <c r="AM875" s="879">
        <f t="shared" si="322"/>
        <v>0</v>
      </c>
      <c r="AN875" s="849">
        <f t="shared" si="323"/>
        <v>0</v>
      </c>
      <c r="AO875" s="825">
        <f t="shared" si="310"/>
        <v>0</v>
      </c>
      <c r="AP875" s="825">
        <f t="shared" si="310"/>
        <v>0</v>
      </c>
      <c r="AQ875" s="825">
        <f t="shared" si="310"/>
        <v>0</v>
      </c>
      <c r="AR875" s="825">
        <f t="shared" si="310"/>
        <v>0</v>
      </c>
      <c r="AS875" s="825">
        <f t="shared" si="310"/>
        <v>0</v>
      </c>
      <c r="AT875" s="850">
        <f t="shared" si="316"/>
        <v>0</v>
      </c>
      <c r="AU875" s="1568" t="s">
        <v>69</v>
      </c>
      <c r="AV875" s="1569"/>
      <c r="AW875" s="1569"/>
      <c r="AX875" s="1569"/>
      <c r="AY875" s="936" t="s">
        <v>29</v>
      </c>
      <c r="AZ875" s="945">
        <f ca="1">SUM(AZ864:AZ874)</f>
        <v>107.85999999999991</v>
      </c>
    </row>
    <row r="876" spans="1:52" ht="13.5" customHeight="1">
      <c r="A876" s="838">
        <f t="shared" si="328"/>
        <v>51</v>
      </c>
      <c r="B876" s="1045" t="s">
        <v>64</v>
      </c>
      <c r="C876" s="844" t="s">
        <v>66</v>
      </c>
      <c r="D876" s="907">
        <v>13</v>
      </c>
      <c r="E876" s="824">
        <v>13</v>
      </c>
      <c r="F876" s="905"/>
      <c r="G876" s="854"/>
      <c r="H876" s="863"/>
      <c r="I876" s="842"/>
      <c r="J876" s="824">
        <f t="shared" ref="J876:J885" si="329">SUM(F876:I876)*$E876</f>
        <v>0</v>
      </c>
      <c r="K876" s="825"/>
      <c r="L876" s="828"/>
      <c r="M876" s="827">
        <v>5</v>
      </c>
      <c r="N876" s="827"/>
      <c r="O876" s="824">
        <f t="shared" si="317"/>
        <v>65</v>
      </c>
      <c r="P876" s="825"/>
      <c r="Q876" s="825"/>
      <c r="R876" s="827">
        <v>6</v>
      </c>
      <c r="S876" s="827"/>
      <c r="T876" s="846">
        <f t="shared" si="326"/>
        <v>78</v>
      </c>
      <c r="U876" s="825">
        <f t="shared" si="324"/>
        <v>0</v>
      </c>
      <c r="V876" s="825">
        <f t="shared" si="318"/>
        <v>0</v>
      </c>
      <c r="W876" s="827">
        <f t="shared" si="318"/>
        <v>11</v>
      </c>
      <c r="X876" s="827">
        <f t="shared" si="318"/>
        <v>0</v>
      </c>
      <c r="Y876" s="824">
        <f t="shared" si="318"/>
        <v>143</v>
      </c>
      <c r="Z876" s="838">
        <f t="shared" si="315"/>
        <v>51</v>
      </c>
      <c r="AA876" s="895" t="str">
        <f t="shared" si="312"/>
        <v>Hành tây</v>
      </c>
      <c r="AB876" s="844" t="str">
        <f t="shared" si="312"/>
        <v>kg</v>
      </c>
      <c r="AC876" s="845">
        <f t="shared" si="312"/>
        <v>13</v>
      </c>
      <c r="AD876" s="858">
        <f t="shared" si="312"/>
        <v>13</v>
      </c>
      <c r="AE876" s="832">
        <f t="shared" si="327"/>
        <v>0</v>
      </c>
      <c r="AF876" s="832">
        <f t="shared" si="327"/>
        <v>0</v>
      </c>
      <c r="AG876" s="832">
        <f t="shared" si="327"/>
        <v>0</v>
      </c>
      <c r="AH876" s="832">
        <f t="shared" si="327"/>
        <v>0</v>
      </c>
      <c r="AI876" s="824">
        <f t="shared" si="313"/>
        <v>0</v>
      </c>
      <c r="AJ876" s="879">
        <f t="shared" si="321"/>
        <v>0</v>
      </c>
      <c r="AK876" s="879">
        <f t="shared" si="321"/>
        <v>0</v>
      </c>
      <c r="AL876" s="879">
        <f t="shared" si="321"/>
        <v>11</v>
      </c>
      <c r="AM876" s="879">
        <f t="shared" si="322"/>
        <v>0</v>
      </c>
      <c r="AN876" s="849">
        <f t="shared" si="323"/>
        <v>143</v>
      </c>
      <c r="AO876" s="825">
        <f t="shared" si="310"/>
        <v>0</v>
      </c>
      <c r="AP876" s="825">
        <f t="shared" si="310"/>
        <v>0</v>
      </c>
      <c r="AQ876" s="825">
        <f t="shared" si="310"/>
        <v>11</v>
      </c>
      <c r="AR876" s="825">
        <f t="shared" si="310"/>
        <v>0</v>
      </c>
      <c r="AS876" s="825">
        <f t="shared" si="310"/>
        <v>143</v>
      </c>
      <c r="AT876" s="850">
        <f t="shared" si="316"/>
        <v>0</v>
      </c>
      <c r="AU876" s="1570" t="s">
        <v>861</v>
      </c>
      <c r="AV876" s="1571"/>
      <c r="AW876" s="1571"/>
      <c r="AX876" s="1571"/>
      <c r="AY876" s="936" t="s">
        <v>29</v>
      </c>
      <c r="AZ876" s="945">
        <f ca="1">SUMIF(AA826:AR888,"Gạo*",AO826:AO888)+SUMIF(AA826:AR888,"Gạo*",AP826:AP888)+SUMIF(AA826:AR888,"Gạo*",AQ826:AQ888)+SUMIF(AA826:AR888,"Gạo*",AR826:AR888)</f>
        <v>86</v>
      </c>
    </row>
    <row r="877" spans="1:52" ht="13.5" customHeight="1">
      <c r="A877" s="838">
        <f t="shared" si="328"/>
        <v>52</v>
      </c>
      <c r="B877" s="1046" t="s">
        <v>511</v>
      </c>
      <c r="C877" s="844" t="s">
        <v>66</v>
      </c>
      <c r="D877" s="907">
        <v>20</v>
      </c>
      <c r="E877" s="824">
        <v>15</v>
      </c>
      <c r="F877" s="905"/>
      <c r="G877" s="854"/>
      <c r="H877" s="863"/>
      <c r="I877" s="842"/>
      <c r="J877" s="824">
        <f t="shared" si="329"/>
        <v>0</v>
      </c>
      <c r="K877" s="825"/>
      <c r="L877" s="825"/>
      <c r="M877" s="827"/>
      <c r="N877" s="827"/>
      <c r="O877" s="824">
        <f t="shared" si="317"/>
        <v>0</v>
      </c>
      <c r="P877" s="825"/>
      <c r="Q877" s="825"/>
      <c r="R877" s="827"/>
      <c r="S877" s="827"/>
      <c r="T877" s="846">
        <f t="shared" si="326"/>
        <v>0</v>
      </c>
      <c r="U877" s="825">
        <f t="shared" si="324"/>
        <v>0</v>
      </c>
      <c r="V877" s="825">
        <f t="shared" si="318"/>
        <v>0</v>
      </c>
      <c r="W877" s="827">
        <f t="shared" si="318"/>
        <v>0</v>
      </c>
      <c r="X877" s="827">
        <f t="shared" si="318"/>
        <v>0</v>
      </c>
      <c r="Y877" s="824">
        <f t="shared" si="318"/>
        <v>0</v>
      </c>
      <c r="Z877" s="838">
        <f t="shared" si="315"/>
        <v>52</v>
      </c>
      <c r="AA877" s="895" t="str">
        <f t="shared" si="312"/>
        <v>Sã</v>
      </c>
      <c r="AB877" s="844" t="str">
        <f t="shared" si="312"/>
        <v>kg</v>
      </c>
      <c r="AC877" s="845">
        <f t="shared" si="312"/>
        <v>20</v>
      </c>
      <c r="AD877" s="858">
        <f t="shared" si="312"/>
        <v>15</v>
      </c>
      <c r="AE877" s="832">
        <f t="shared" si="327"/>
        <v>0</v>
      </c>
      <c r="AF877" s="832">
        <f t="shared" si="327"/>
        <v>0</v>
      </c>
      <c r="AG877" s="832">
        <f t="shared" si="327"/>
        <v>0</v>
      </c>
      <c r="AH877" s="832">
        <f t="shared" si="327"/>
        <v>0</v>
      </c>
      <c r="AI877" s="824">
        <f t="shared" si="313"/>
        <v>0</v>
      </c>
      <c r="AJ877" s="879">
        <f t="shared" si="321"/>
        <v>0</v>
      </c>
      <c r="AK877" s="879">
        <f t="shared" si="321"/>
        <v>0</v>
      </c>
      <c r="AL877" s="879">
        <f t="shared" si="321"/>
        <v>0</v>
      </c>
      <c r="AM877" s="879">
        <f t="shared" si="322"/>
        <v>0</v>
      </c>
      <c r="AN877" s="849">
        <f t="shared" si="323"/>
        <v>0</v>
      </c>
      <c r="AO877" s="825">
        <f t="shared" ref="AO877:AS885" si="330">U877</f>
        <v>0</v>
      </c>
      <c r="AP877" s="825">
        <f t="shared" si="330"/>
        <v>0</v>
      </c>
      <c r="AQ877" s="825">
        <f t="shared" si="330"/>
        <v>0</v>
      </c>
      <c r="AR877" s="825">
        <f t="shared" si="330"/>
        <v>0</v>
      </c>
      <c r="AS877" s="825">
        <f t="shared" si="330"/>
        <v>0</v>
      </c>
      <c r="AT877" s="850">
        <f t="shared" si="316"/>
        <v>0</v>
      </c>
      <c r="AU877" s="1570" t="s">
        <v>862</v>
      </c>
      <c r="AV877" s="1571"/>
      <c r="AW877" s="1571"/>
      <c r="AX877" s="1571"/>
      <c r="AY877" s="936" t="s">
        <v>29</v>
      </c>
      <c r="AZ877" s="1050">
        <f ca="1">AZ798</f>
        <v>0</v>
      </c>
    </row>
    <row r="878" spans="1:52" ht="13.5" customHeight="1">
      <c r="A878" s="838">
        <f t="shared" si="328"/>
        <v>53</v>
      </c>
      <c r="B878" s="908" t="s">
        <v>895</v>
      </c>
      <c r="C878" s="844" t="s">
        <v>66</v>
      </c>
      <c r="D878" s="907">
        <v>8</v>
      </c>
      <c r="E878" s="824">
        <v>8</v>
      </c>
      <c r="F878" s="905"/>
      <c r="G878" s="854"/>
      <c r="H878" s="842"/>
      <c r="I878" s="842"/>
      <c r="J878" s="824">
        <f t="shared" si="329"/>
        <v>0</v>
      </c>
      <c r="K878" s="825"/>
      <c r="L878" s="828"/>
      <c r="M878" s="827">
        <v>5</v>
      </c>
      <c r="N878" s="827"/>
      <c r="O878" s="824">
        <f t="shared" si="317"/>
        <v>40</v>
      </c>
      <c r="P878" s="825"/>
      <c r="Q878" s="825"/>
      <c r="R878" s="827"/>
      <c r="S878" s="827"/>
      <c r="T878" s="846">
        <f t="shared" ref="T878:T885" si="331">SUM(P878:S878)*$E878</f>
        <v>0</v>
      </c>
      <c r="U878" s="825">
        <f t="shared" si="324"/>
        <v>0</v>
      </c>
      <c r="V878" s="825">
        <f t="shared" si="318"/>
        <v>0</v>
      </c>
      <c r="W878" s="827">
        <f t="shared" si="318"/>
        <v>5</v>
      </c>
      <c r="X878" s="827">
        <f t="shared" si="318"/>
        <v>0</v>
      </c>
      <c r="Y878" s="824">
        <f t="shared" si="318"/>
        <v>40</v>
      </c>
      <c r="Z878" s="838">
        <f t="shared" si="315"/>
        <v>53</v>
      </c>
      <c r="AA878" s="895" t="str">
        <f t="shared" si="312"/>
        <v>Mùng bac hà</v>
      </c>
      <c r="AB878" s="844" t="str">
        <f t="shared" si="312"/>
        <v>kg</v>
      </c>
      <c r="AC878" s="845">
        <f t="shared" si="312"/>
        <v>8</v>
      </c>
      <c r="AD878" s="858">
        <f t="shared" si="312"/>
        <v>8</v>
      </c>
      <c r="AE878" s="832">
        <f t="shared" si="327"/>
        <v>0</v>
      </c>
      <c r="AF878" s="832">
        <f t="shared" si="327"/>
        <v>0</v>
      </c>
      <c r="AG878" s="832">
        <f t="shared" si="327"/>
        <v>0</v>
      </c>
      <c r="AH878" s="832">
        <f t="shared" si="327"/>
        <v>0</v>
      </c>
      <c r="AI878" s="824">
        <f t="shared" si="313"/>
        <v>0</v>
      </c>
      <c r="AJ878" s="879">
        <f t="shared" si="321"/>
        <v>0</v>
      </c>
      <c r="AK878" s="879">
        <f t="shared" si="321"/>
        <v>0</v>
      </c>
      <c r="AL878" s="879">
        <f t="shared" si="321"/>
        <v>5</v>
      </c>
      <c r="AM878" s="879">
        <f t="shared" si="322"/>
        <v>0</v>
      </c>
      <c r="AN878" s="849">
        <f t="shared" si="323"/>
        <v>40</v>
      </c>
      <c r="AO878" s="825">
        <f t="shared" si="330"/>
        <v>0</v>
      </c>
      <c r="AP878" s="825">
        <f t="shared" si="330"/>
        <v>0</v>
      </c>
      <c r="AQ878" s="825">
        <f t="shared" si="330"/>
        <v>5</v>
      </c>
      <c r="AR878" s="825">
        <f t="shared" si="330"/>
        <v>0</v>
      </c>
      <c r="AS878" s="825">
        <f t="shared" si="330"/>
        <v>40</v>
      </c>
      <c r="AT878" s="850">
        <f t="shared" si="316"/>
        <v>0</v>
      </c>
      <c r="AU878" s="1568" t="s">
        <v>863</v>
      </c>
      <c r="AV878" s="1569"/>
      <c r="AW878" s="1569"/>
      <c r="AX878" s="1569"/>
      <c r="AY878" s="936" t="s">
        <v>29</v>
      </c>
      <c r="AZ878" s="945">
        <f ca="1">AZ876+AZ877</f>
        <v>86</v>
      </c>
    </row>
    <row r="879" spans="1:52" ht="13.5" customHeight="1">
      <c r="A879" s="838">
        <f t="shared" si="328"/>
        <v>54</v>
      </c>
      <c r="B879" s="908" t="s">
        <v>512</v>
      </c>
      <c r="C879" s="844" t="s">
        <v>66</v>
      </c>
      <c r="D879" s="907">
        <v>20</v>
      </c>
      <c r="E879" s="824">
        <v>20</v>
      </c>
      <c r="F879" s="905"/>
      <c r="G879" s="872"/>
      <c r="H879" s="842"/>
      <c r="I879" s="842"/>
      <c r="J879" s="824">
        <f t="shared" si="329"/>
        <v>0</v>
      </c>
      <c r="K879" s="825"/>
      <c r="L879" s="828"/>
      <c r="M879" s="827"/>
      <c r="N879" s="827"/>
      <c r="O879" s="824">
        <f t="shared" si="317"/>
        <v>0</v>
      </c>
      <c r="P879" s="825"/>
      <c r="Q879" s="828"/>
      <c r="R879" s="827"/>
      <c r="S879" s="827"/>
      <c r="T879" s="846">
        <f t="shared" si="331"/>
        <v>0</v>
      </c>
      <c r="U879" s="825">
        <f t="shared" si="324"/>
        <v>0</v>
      </c>
      <c r="V879" s="825">
        <f t="shared" si="318"/>
        <v>0</v>
      </c>
      <c r="W879" s="827">
        <f t="shared" si="318"/>
        <v>0</v>
      </c>
      <c r="X879" s="827">
        <f t="shared" si="318"/>
        <v>0</v>
      </c>
      <c r="Y879" s="824">
        <f t="shared" si="318"/>
        <v>0</v>
      </c>
      <c r="Z879" s="838">
        <f t="shared" si="315"/>
        <v>54</v>
      </c>
      <c r="AA879" s="895" t="str">
        <f t="shared" si="312"/>
        <v>Riềng</v>
      </c>
      <c r="AB879" s="844" t="str">
        <f t="shared" si="312"/>
        <v>kg</v>
      </c>
      <c r="AC879" s="845">
        <f t="shared" si="312"/>
        <v>20</v>
      </c>
      <c r="AD879" s="858">
        <f t="shared" si="312"/>
        <v>20</v>
      </c>
      <c r="AE879" s="832">
        <f t="shared" si="327"/>
        <v>0</v>
      </c>
      <c r="AF879" s="832">
        <f t="shared" si="327"/>
        <v>0</v>
      </c>
      <c r="AG879" s="832">
        <f t="shared" si="327"/>
        <v>0</v>
      </c>
      <c r="AH879" s="832">
        <f t="shared" si="327"/>
        <v>0</v>
      </c>
      <c r="AI879" s="824">
        <f t="shared" si="313"/>
        <v>0</v>
      </c>
      <c r="AJ879" s="879">
        <f t="shared" si="321"/>
        <v>0</v>
      </c>
      <c r="AK879" s="879">
        <f t="shared" si="321"/>
        <v>0</v>
      </c>
      <c r="AL879" s="879">
        <f t="shared" si="321"/>
        <v>0</v>
      </c>
      <c r="AM879" s="879">
        <f t="shared" si="322"/>
        <v>0</v>
      </c>
      <c r="AN879" s="849">
        <f t="shared" si="323"/>
        <v>0</v>
      </c>
      <c r="AO879" s="825">
        <f t="shared" si="330"/>
        <v>0</v>
      </c>
      <c r="AP879" s="825">
        <f t="shared" si="330"/>
        <v>0</v>
      </c>
      <c r="AQ879" s="825">
        <f t="shared" si="330"/>
        <v>0</v>
      </c>
      <c r="AR879" s="825">
        <f t="shared" si="330"/>
        <v>0</v>
      </c>
      <c r="AS879" s="825">
        <f t="shared" si="330"/>
        <v>0</v>
      </c>
      <c r="AT879" s="850">
        <f t="shared" si="316"/>
        <v>0</v>
      </c>
      <c r="AU879" s="1566" t="s">
        <v>864</v>
      </c>
      <c r="AV879" s="1567"/>
      <c r="AW879" s="1567"/>
      <c r="AX879" s="1567"/>
      <c r="AY879" s="936" t="s">
        <v>29</v>
      </c>
      <c r="AZ879" s="945">
        <f ca="1">IF(AZ875-AZ878&gt;0,AZ875-AZ878,0)</f>
        <v>21.859999999999914</v>
      </c>
    </row>
    <row r="880" spans="1:52" ht="13.5" customHeight="1">
      <c r="A880" s="838">
        <f t="shared" si="328"/>
        <v>55</v>
      </c>
      <c r="B880" s="1045" t="s">
        <v>636</v>
      </c>
      <c r="C880" s="844" t="s">
        <v>66</v>
      </c>
      <c r="D880" s="907">
        <v>10</v>
      </c>
      <c r="E880" s="824">
        <v>10</v>
      </c>
      <c r="F880" s="905"/>
      <c r="G880" s="854"/>
      <c r="H880" s="842"/>
      <c r="I880" s="842"/>
      <c r="J880" s="824">
        <f t="shared" si="329"/>
        <v>0</v>
      </c>
      <c r="K880" s="825"/>
      <c r="L880" s="853"/>
      <c r="M880" s="827">
        <v>0.5</v>
      </c>
      <c r="N880" s="827"/>
      <c r="O880" s="824">
        <f t="shared" si="317"/>
        <v>5</v>
      </c>
      <c r="P880" s="825"/>
      <c r="Q880" s="825"/>
      <c r="R880" s="827"/>
      <c r="S880" s="827"/>
      <c r="T880" s="846">
        <f t="shared" si="331"/>
        <v>0</v>
      </c>
      <c r="U880" s="825">
        <f t="shared" si="324"/>
        <v>0</v>
      </c>
      <c r="V880" s="825">
        <f t="shared" si="318"/>
        <v>0</v>
      </c>
      <c r="W880" s="827">
        <f t="shared" si="318"/>
        <v>0.5</v>
      </c>
      <c r="X880" s="827">
        <f t="shared" si="318"/>
        <v>0</v>
      </c>
      <c r="Y880" s="824">
        <f t="shared" si="318"/>
        <v>5</v>
      </c>
      <c r="Z880" s="838">
        <f t="shared" si="315"/>
        <v>55</v>
      </c>
      <c r="AA880" s="895" t="str">
        <f t="shared" si="312"/>
        <v>Rau mùi</v>
      </c>
      <c r="AB880" s="844" t="str">
        <f t="shared" si="312"/>
        <v>kg</v>
      </c>
      <c r="AC880" s="845">
        <f t="shared" si="312"/>
        <v>10</v>
      </c>
      <c r="AD880" s="858">
        <f t="shared" si="312"/>
        <v>10</v>
      </c>
      <c r="AE880" s="832">
        <f>AE800+AJ800-AO800</f>
        <v>0</v>
      </c>
      <c r="AF880" s="832">
        <f>AF800+AK800-AP800</f>
        <v>0</v>
      </c>
      <c r="AG880" s="832">
        <f>AG800+AL800-AQ800</f>
        <v>0</v>
      </c>
      <c r="AH880" s="832">
        <f>AH800+AM800-AR800</f>
        <v>0</v>
      </c>
      <c r="AI880" s="824">
        <f t="shared" si="313"/>
        <v>0</v>
      </c>
      <c r="AJ880" s="879">
        <f t="shared" si="321"/>
        <v>0</v>
      </c>
      <c r="AK880" s="879">
        <f t="shared" si="321"/>
        <v>0</v>
      </c>
      <c r="AL880" s="879">
        <f t="shared" si="321"/>
        <v>0.5</v>
      </c>
      <c r="AM880" s="879">
        <f t="shared" si="322"/>
        <v>0</v>
      </c>
      <c r="AN880" s="849">
        <f t="shared" si="323"/>
        <v>5</v>
      </c>
      <c r="AO880" s="825">
        <f t="shared" si="330"/>
        <v>0</v>
      </c>
      <c r="AP880" s="825">
        <f t="shared" si="330"/>
        <v>0</v>
      </c>
      <c r="AQ880" s="825">
        <f t="shared" si="330"/>
        <v>0.5</v>
      </c>
      <c r="AR880" s="825">
        <f t="shared" si="330"/>
        <v>0</v>
      </c>
      <c r="AS880" s="825">
        <f t="shared" si="330"/>
        <v>5</v>
      </c>
      <c r="AT880" s="850">
        <f t="shared" si="316"/>
        <v>0</v>
      </c>
      <c r="AU880" s="1482" t="s">
        <v>797</v>
      </c>
      <c r="AV880" s="1483"/>
      <c r="AW880" s="1483"/>
      <c r="AX880" s="1483"/>
      <c r="AY880" s="894" t="s">
        <v>29</v>
      </c>
      <c r="AZ880" s="918">
        <f ca="1">IF(AZ875-AZ878&lt;0,AZ878-AZ875,0)</f>
        <v>0</v>
      </c>
    </row>
    <row r="881" spans="1:52" ht="13.5" customHeight="1">
      <c r="A881" s="838" t="str">
        <f t="shared" si="328"/>
        <v/>
      </c>
      <c r="B881" s="906"/>
      <c r="C881" s="844"/>
      <c r="D881" s="907"/>
      <c r="E881" s="824"/>
      <c r="F881" s="905"/>
      <c r="G881" s="854"/>
      <c r="H881" s="842"/>
      <c r="I881" s="842"/>
      <c r="J881" s="824">
        <f t="shared" si="329"/>
        <v>0</v>
      </c>
      <c r="K881" s="825"/>
      <c r="L881" s="825"/>
      <c r="M881" s="827"/>
      <c r="N881" s="827"/>
      <c r="O881" s="824">
        <f t="shared" si="317"/>
        <v>0</v>
      </c>
      <c r="P881" s="825"/>
      <c r="Q881" s="825"/>
      <c r="R881" s="827"/>
      <c r="S881" s="827"/>
      <c r="T881" s="846">
        <f t="shared" si="331"/>
        <v>0</v>
      </c>
      <c r="U881" s="825">
        <f t="shared" si="324"/>
        <v>0</v>
      </c>
      <c r="V881" s="825">
        <f t="shared" si="318"/>
        <v>0</v>
      </c>
      <c r="W881" s="827">
        <f t="shared" si="318"/>
        <v>0</v>
      </c>
      <c r="X881" s="827">
        <f t="shared" si="318"/>
        <v>0</v>
      </c>
      <c r="Y881" s="824">
        <f t="shared" si="318"/>
        <v>0</v>
      </c>
      <c r="Z881" s="838" t="str">
        <f t="shared" si="315"/>
        <v/>
      </c>
      <c r="AA881" s="895">
        <f t="shared" si="312"/>
        <v>0</v>
      </c>
      <c r="AB881" s="844">
        <f t="shared" si="312"/>
        <v>0</v>
      </c>
      <c r="AC881" s="845">
        <f t="shared" si="312"/>
        <v>0</v>
      </c>
      <c r="AD881" s="858">
        <f t="shared" si="312"/>
        <v>0</v>
      </c>
      <c r="AE881" s="832">
        <f t="shared" ref="AE881:AH885" si="332">AE802+AJ802-AO802</f>
        <v>0</v>
      </c>
      <c r="AF881" s="832">
        <f t="shared" si="332"/>
        <v>0</v>
      </c>
      <c r="AG881" s="832">
        <f t="shared" si="332"/>
        <v>0</v>
      </c>
      <c r="AH881" s="832">
        <f t="shared" si="332"/>
        <v>0</v>
      </c>
      <c r="AI881" s="824">
        <f t="shared" si="313"/>
        <v>0</v>
      </c>
      <c r="AJ881" s="879">
        <f t="shared" si="321"/>
        <v>0</v>
      </c>
      <c r="AK881" s="879">
        <f t="shared" si="321"/>
        <v>0</v>
      </c>
      <c r="AL881" s="879">
        <f t="shared" si="321"/>
        <v>0</v>
      </c>
      <c r="AM881" s="879">
        <f t="shared" si="322"/>
        <v>0</v>
      </c>
      <c r="AN881" s="849">
        <f t="shared" si="323"/>
        <v>0</v>
      </c>
      <c r="AO881" s="825">
        <f t="shared" si="330"/>
        <v>0</v>
      </c>
      <c r="AP881" s="825">
        <f t="shared" si="330"/>
        <v>0</v>
      </c>
      <c r="AQ881" s="825">
        <f t="shared" si="330"/>
        <v>0</v>
      </c>
      <c r="AR881" s="825">
        <f t="shared" si="330"/>
        <v>0</v>
      </c>
      <c r="AS881" s="825">
        <f t="shared" si="330"/>
        <v>0</v>
      </c>
      <c r="AT881" s="850" t="str">
        <f t="shared" si="316"/>
        <v/>
      </c>
      <c r="AU881" s="893"/>
      <c r="AV881" s="894"/>
      <c r="AW881" s="894"/>
      <c r="AX881" s="894"/>
      <c r="AY881" s="894"/>
      <c r="AZ881" s="918"/>
    </row>
    <row r="882" spans="1:52" ht="13.5" customHeight="1">
      <c r="A882" s="838" t="str">
        <f t="shared" si="328"/>
        <v/>
      </c>
      <c r="B882" s="906"/>
      <c r="C882" s="844"/>
      <c r="D882" s="907"/>
      <c r="E882" s="824"/>
      <c r="F882" s="905"/>
      <c r="G882" s="854"/>
      <c r="H882" s="842"/>
      <c r="I882" s="842"/>
      <c r="J882" s="824">
        <f t="shared" si="329"/>
        <v>0</v>
      </c>
      <c r="K882" s="825"/>
      <c r="L882" s="825"/>
      <c r="M882" s="827"/>
      <c r="N882" s="827"/>
      <c r="O882" s="824">
        <f t="shared" si="317"/>
        <v>0</v>
      </c>
      <c r="P882" s="825"/>
      <c r="Q882" s="825"/>
      <c r="R882" s="827"/>
      <c r="S882" s="827"/>
      <c r="T882" s="846">
        <f t="shared" si="331"/>
        <v>0</v>
      </c>
      <c r="U882" s="825">
        <f t="shared" si="324"/>
        <v>0</v>
      </c>
      <c r="V882" s="825">
        <f t="shared" si="318"/>
        <v>0</v>
      </c>
      <c r="W882" s="827">
        <f t="shared" si="318"/>
        <v>0</v>
      </c>
      <c r="X882" s="827">
        <f t="shared" si="318"/>
        <v>0</v>
      </c>
      <c r="Y882" s="824">
        <f t="shared" si="318"/>
        <v>0</v>
      </c>
      <c r="Z882" s="838" t="str">
        <f t="shared" si="315"/>
        <v/>
      </c>
      <c r="AA882" s="895">
        <f t="shared" si="312"/>
        <v>0</v>
      </c>
      <c r="AB882" s="844">
        <f t="shared" si="312"/>
        <v>0</v>
      </c>
      <c r="AC882" s="845">
        <f t="shared" si="312"/>
        <v>0</v>
      </c>
      <c r="AD882" s="858">
        <f t="shared" si="312"/>
        <v>0</v>
      </c>
      <c r="AE882" s="832">
        <f t="shared" si="332"/>
        <v>0</v>
      </c>
      <c r="AF882" s="832">
        <f t="shared" si="332"/>
        <v>0</v>
      </c>
      <c r="AG882" s="832">
        <f t="shared" si="332"/>
        <v>0</v>
      </c>
      <c r="AH882" s="832">
        <f t="shared" si="332"/>
        <v>0</v>
      </c>
      <c r="AI882" s="824">
        <f t="shared" si="313"/>
        <v>0</v>
      </c>
      <c r="AJ882" s="879">
        <f t="shared" si="321"/>
        <v>0</v>
      </c>
      <c r="AK882" s="879">
        <f t="shared" si="321"/>
        <v>0</v>
      </c>
      <c r="AL882" s="879">
        <f t="shared" si="321"/>
        <v>0</v>
      </c>
      <c r="AM882" s="879">
        <f t="shared" si="322"/>
        <v>0</v>
      </c>
      <c r="AN882" s="849">
        <f t="shared" si="323"/>
        <v>0</v>
      </c>
      <c r="AO882" s="825">
        <f t="shared" si="330"/>
        <v>0</v>
      </c>
      <c r="AP882" s="825">
        <f t="shared" si="330"/>
        <v>0</v>
      </c>
      <c r="AQ882" s="825">
        <f t="shared" si="330"/>
        <v>0</v>
      </c>
      <c r="AR882" s="825">
        <f t="shared" si="330"/>
        <v>0</v>
      </c>
      <c r="AS882" s="825">
        <f t="shared" si="330"/>
        <v>0</v>
      </c>
      <c r="AT882" s="850" t="str">
        <f t="shared" si="316"/>
        <v/>
      </c>
      <c r="AU882" s="893"/>
      <c r="AV882" s="894"/>
      <c r="AW882" s="894"/>
      <c r="AX882" s="894"/>
      <c r="AY882" s="894"/>
      <c r="AZ882" s="918"/>
    </row>
    <row r="883" spans="1:52" ht="13.5" customHeight="1">
      <c r="A883" s="838" t="str">
        <f t="shared" si="328"/>
        <v/>
      </c>
      <c r="B883" s="906"/>
      <c r="C883" s="844"/>
      <c r="D883" s="907"/>
      <c r="E883" s="824"/>
      <c r="F883" s="905"/>
      <c r="G883" s="854"/>
      <c r="H883" s="842"/>
      <c r="I883" s="842"/>
      <c r="J883" s="824">
        <f t="shared" si="329"/>
        <v>0</v>
      </c>
      <c r="K883" s="825"/>
      <c r="L883" s="825"/>
      <c r="M883" s="827"/>
      <c r="N883" s="827"/>
      <c r="O883" s="824">
        <f t="shared" si="317"/>
        <v>0</v>
      </c>
      <c r="P883" s="825"/>
      <c r="Q883" s="825"/>
      <c r="R883" s="827"/>
      <c r="S883" s="827"/>
      <c r="T883" s="846">
        <f t="shared" si="331"/>
        <v>0</v>
      </c>
      <c r="U883" s="825">
        <f t="shared" si="324"/>
        <v>0</v>
      </c>
      <c r="V883" s="825">
        <f t="shared" si="318"/>
        <v>0</v>
      </c>
      <c r="W883" s="827">
        <v>0</v>
      </c>
      <c r="X883" s="827">
        <f t="shared" si="318"/>
        <v>0</v>
      </c>
      <c r="Y883" s="824">
        <f t="shared" si="318"/>
        <v>0</v>
      </c>
      <c r="Z883" s="838" t="str">
        <f t="shared" si="315"/>
        <v/>
      </c>
      <c r="AA883" s="895">
        <f t="shared" si="312"/>
        <v>0</v>
      </c>
      <c r="AB883" s="844">
        <f t="shared" si="312"/>
        <v>0</v>
      </c>
      <c r="AC883" s="845">
        <f t="shared" si="312"/>
        <v>0</v>
      </c>
      <c r="AD883" s="858">
        <f t="shared" si="312"/>
        <v>0</v>
      </c>
      <c r="AE883" s="832">
        <f t="shared" si="332"/>
        <v>0</v>
      </c>
      <c r="AF883" s="832">
        <f t="shared" si="332"/>
        <v>0</v>
      </c>
      <c r="AG883" s="832">
        <f t="shared" si="332"/>
        <v>0</v>
      </c>
      <c r="AH883" s="832">
        <f t="shared" si="332"/>
        <v>0</v>
      </c>
      <c r="AI883" s="824">
        <f t="shared" si="313"/>
        <v>0</v>
      </c>
      <c r="AJ883" s="879">
        <f t="shared" si="321"/>
        <v>0</v>
      </c>
      <c r="AK883" s="879">
        <f t="shared" si="321"/>
        <v>0</v>
      </c>
      <c r="AL883" s="879">
        <f t="shared" si="321"/>
        <v>0</v>
      </c>
      <c r="AM883" s="879">
        <f t="shared" si="322"/>
        <v>0</v>
      </c>
      <c r="AN883" s="849">
        <f t="shared" si="323"/>
        <v>0</v>
      </c>
      <c r="AO883" s="825">
        <f t="shared" si="330"/>
        <v>0</v>
      </c>
      <c r="AP883" s="825">
        <f t="shared" si="330"/>
        <v>0</v>
      </c>
      <c r="AQ883" s="825">
        <f t="shared" si="330"/>
        <v>0</v>
      </c>
      <c r="AR883" s="825">
        <f t="shared" si="330"/>
        <v>0</v>
      </c>
      <c r="AS883" s="825">
        <f t="shared" si="330"/>
        <v>0</v>
      </c>
      <c r="AT883" s="850" t="str">
        <f t="shared" si="316"/>
        <v/>
      </c>
      <c r="AU883" s="893"/>
      <c r="AV883" s="894"/>
      <c r="AW883" s="894"/>
      <c r="AX883" s="894"/>
      <c r="AY883" s="894"/>
      <c r="AZ883" s="918"/>
    </row>
    <row r="884" spans="1:52" ht="13.5" customHeight="1">
      <c r="A884" s="838" t="str">
        <f t="shared" si="328"/>
        <v/>
      </c>
      <c r="B884" s="906"/>
      <c r="C884" s="844"/>
      <c r="D884" s="907"/>
      <c r="E884" s="824"/>
      <c r="F884" s="905"/>
      <c r="G884" s="854"/>
      <c r="H884" s="842"/>
      <c r="I884" s="842"/>
      <c r="J884" s="824">
        <f t="shared" si="329"/>
        <v>0</v>
      </c>
      <c r="K884" s="825"/>
      <c r="L884" s="825"/>
      <c r="M884" s="827"/>
      <c r="N884" s="827"/>
      <c r="O884" s="824">
        <f t="shared" si="317"/>
        <v>0</v>
      </c>
      <c r="P884" s="825"/>
      <c r="Q884" s="825"/>
      <c r="R884" s="827"/>
      <c r="S884" s="827"/>
      <c r="T884" s="846">
        <f t="shared" si="331"/>
        <v>0</v>
      </c>
      <c r="U884" s="825">
        <f t="shared" si="324"/>
        <v>0</v>
      </c>
      <c r="V884" s="825">
        <f t="shared" si="318"/>
        <v>0</v>
      </c>
      <c r="W884" s="827">
        <f>SUM(H884,M884,R884)</f>
        <v>0</v>
      </c>
      <c r="X884" s="827">
        <f t="shared" si="318"/>
        <v>0</v>
      </c>
      <c r="Y884" s="824">
        <f t="shared" si="318"/>
        <v>0</v>
      </c>
      <c r="Z884" s="838" t="str">
        <f t="shared" si="315"/>
        <v/>
      </c>
      <c r="AA884" s="895">
        <f t="shared" si="312"/>
        <v>0</v>
      </c>
      <c r="AB884" s="844">
        <f t="shared" si="312"/>
        <v>0</v>
      </c>
      <c r="AC884" s="845">
        <f t="shared" si="312"/>
        <v>0</v>
      </c>
      <c r="AD884" s="858">
        <f t="shared" si="312"/>
        <v>0</v>
      </c>
      <c r="AE884" s="832">
        <f t="shared" si="332"/>
        <v>0</v>
      </c>
      <c r="AF884" s="832">
        <f t="shared" si="332"/>
        <v>0</v>
      </c>
      <c r="AG884" s="832">
        <f t="shared" si="332"/>
        <v>0</v>
      </c>
      <c r="AH884" s="832">
        <f t="shared" si="332"/>
        <v>0</v>
      </c>
      <c r="AI884" s="824">
        <f t="shared" si="313"/>
        <v>0</v>
      </c>
      <c r="AJ884" s="879">
        <f t="shared" si="321"/>
        <v>0</v>
      </c>
      <c r="AK884" s="879">
        <f t="shared" si="321"/>
        <v>0</v>
      </c>
      <c r="AL884" s="879">
        <f t="shared" si="321"/>
        <v>0</v>
      </c>
      <c r="AM884" s="879">
        <f t="shared" si="322"/>
        <v>0</v>
      </c>
      <c r="AN884" s="849">
        <f t="shared" si="323"/>
        <v>0</v>
      </c>
      <c r="AO884" s="825">
        <f t="shared" si="330"/>
        <v>0</v>
      </c>
      <c r="AP884" s="825">
        <f t="shared" si="330"/>
        <v>0</v>
      </c>
      <c r="AQ884" s="825">
        <f t="shared" si="330"/>
        <v>0</v>
      </c>
      <c r="AR884" s="825">
        <f t="shared" si="330"/>
        <v>0</v>
      </c>
      <c r="AS884" s="825">
        <f t="shared" si="330"/>
        <v>0</v>
      </c>
      <c r="AT884" s="850" t="str">
        <f t="shared" si="316"/>
        <v/>
      </c>
      <c r="AU884" s="893"/>
      <c r="AV884" s="894"/>
      <c r="AW884" s="894"/>
      <c r="AX884" s="894"/>
      <c r="AY884" s="894"/>
      <c r="AZ884" s="918"/>
    </row>
    <row r="885" spans="1:52" ht="13.5" customHeight="1">
      <c r="A885" s="838" t="str">
        <f t="shared" si="328"/>
        <v/>
      </c>
      <c r="B885" s="906"/>
      <c r="C885" s="844"/>
      <c r="D885" s="907"/>
      <c r="E885" s="824"/>
      <c r="F885" s="905"/>
      <c r="G885" s="854"/>
      <c r="H885" s="842"/>
      <c r="I885" s="842"/>
      <c r="J885" s="824">
        <f t="shared" si="329"/>
        <v>0</v>
      </c>
      <c r="K885" s="825"/>
      <c r="L885" s="825"/>
      <c r="M885" s="827"/>
      <c r="N885" s="827"/>
      <c r="O885" s="824">
        <f t="shared" si="317"/>
        <v>0</v>
      </c>
      <c r="P885" s="825"/>
      <c r="Q885" s="825"/>
      <c r="R885" s="827"/>
      <c r="S885" s="827"/>
      <c r="T885" s="846">
        <f t="shared" si="331"/>
        <v>0</v>
      </c>
      <c r="U885" s="825">
        <f t="shared" si="324"/>
        <v>0</v>
      </c>
      <c r="V885" s="825">
        <f>SUM(G885,L885,Q885)</f>
        <v>0</v>
      </c>
      <c r="W885" s="827">
        <f>SUM(H885,M885,R885)</f>
        <v>0</v>
      </c>
      <c r="X885" s="827">
        <f>SUM(I885,N885,S885)</f>
        <v>0</v>
      </c>
      <c r="Y885" s="824">
        <f>SUM(J885,O885,T885)</f>
        <v>0</v>
      </c>
      <c r="Z885" s="838" t="str">
        <f t="shared" si="315"/>
        <v/>
      </c>
      <c r="AA885" s="895">
        <f t="shared" si="312"/>
        <v>0</v>
      </c>
      <c r="AB885" s="844">
        <f t="shared" si="312"/>
        <v>0</v>
      </c>
      <c r="AC885" s="845">
        <f t="shared" si="312"/>
        <v>0</v>
      </c>
      <c r="AD885" s="858">
        <f t="shared" si="312"/>
        <v>0</v>
      </c>
      <c r="AE885" s="832">
        <f t="shared" si="332"/>
        <v>0</v>
      </c>
      <c r="AF885" s="832">
        <f t="shared" si="332"/>
        <v>0</v>
      </c>
      <c r="AG885" s="832">
        <f t="shared" si="332"/>
        <v>0</v>
      </c>
      <c r="AH885" s="832">
        <f t="shared" si="332"/>
        <v>0</v>
      </c>
      <c r="AI885" s="824">
        <f t="shared" si="313"/>
        <v>0</v>
      </c>
      <c r="AJ885" s="879">
        <f t="shared" si="321"/>
        <v>0</v>
      </c>
      <c r="AK885" s="879">
        <f t="shared" si="321"/>
        <v>0</v>
      </c>
      <c r="AL885" s="879">
        <f t="shared" si="321"/>
        <v>0</v>
      </c>
      <c r="AM885" s="879">
        <f t="shared" si="322"/>
        <v>0</v>
      </c>
      <c r="AN885" s="849">
        <f t="shared" si="323"/>
        <v>0</v>
      </c>
      <c r="AO885" s="825">
        <f t="shared" si="330"/>
        <v>0</v>
      </c>
      <c r="AP885" s="825">
        <f t="shared" si="330"/>
        <v>0</v>
      </c>
      <c r="AQ885" s="825">
        <f t="shared" si="330"/>
        <v>0</v>
      </c>
      <c r="AR885" s="825">
        <f t="shared" si="330"/>
        <v>0</v>
      </c>
      <c r="AS885" s="825">
        <f t="shared" si="330"/>
        <v>0</v>
      </c>
      <c r="AT885" s="850" t="str">
        <f t="shared" si="316"/>
        <v/>
      </c>
      <c r="AU885" s="893"/>
      <c r="AV885" s="894"/>
      <c r="AW885" s="894"/>
      <c r="AX885" s="894"/>
      <c r="AY885" s="894"/>
      <c r="AZ885" s="918"/>
    </row>
    <row r="886" spans="1:52" ht="13.5" customHeight="1">
      <c r="A886" s="838"/>
      <c r="B886" s="906"/>
      <c r="C886" s="844"/>
      <c r="D886" s="907"/>
      <c r="E886" s="824"/>
      <c r="F886" s="905"/>
      <c r="G886" s="854"/>
      <c r="H886" s="842"/>
      <c r="I886" s="842"/>
      <c r="J886" s="824"/>
      <c r="K886" s="825"/>
      <c r="L886" s="825"/>
      <c r="M886" s="827"/>
      <c r="N886" s="827"/>
      <c r="O886" s="824"/>
      <c r="P886" s="825"/>
      <c r="Q886" s="825"/>
      <c r="R886" s="827"/>
      <c r="S886" s="827"/>
      <c r="T886" s="846"/>
      <c r="U886" s="825"/>
      <c r="V886" s="825"/>
      <c r="W886" s="827"/>
      <c r="X886" s="827"/>
      <c r="Y886" s="824"/>
      <c r="Z886" s="838"/>
      <c r="AA886" s="895"/>
      <c r="AB886" s="844"/>
      <c r="AC886" s="845"/>
      <c r="AD886" s="858"/>
      <c r="AE886" s="832"/>
      <c r="AF886" s="832"/>
      <c r="AG886" s="832"/>
      <c r="AH886" s="832"/>
      <c r="AI886" s="824"/>
      <c r="AJ886" s="879"/>
      <c r="AK886" s="879"/>
      <c r="AL886" s="879"/>
      <c r="AM886" s="879"/>
      <c r="AN886" s="849"/>
      <c r="AO886" s="825"/>
      <c r="AP886" s="825"/>
      <c r="AQ886" s="825"/>
      <c r="AR886" s="825"/>
      <c r="AS886" s="825"/>
      <c r="AT886" s="850"/>
      <c r="AU886" s="893"/>
      <c r="AV886" s="894"/>
      <c r="AW886" s="894"/>
      <c r="AX886" s="894"/>
      <c r="AY886" s="894"/>
      <c r="AZ886" s="918"/>
    </row>
    <row r="887" spans="1:52" ht="13.5" customHeight="1">
      <c r="A887" s="838"/>
      <c r="B887" s="906"/>
      <c r="C887" s="844"/>
      <c r="D887" s="907"/>
      <c r="E887" s="824"/>
      <c r="F887" s="905"/>
      <c r="G887" s="854"/>
      <c r="H887" s="842"/>
      <c r="I887" s="842"/>
      <c r="J887" s="824"/>
      <c r="K887" s="825"/>
      <c r="L887" s="825"/>
      <c r="M887" s="827"/>
      <c r="N887" s="827"/>
      <c r="O887" s="824"/>
      <c r="P887" s="825"/>
      <c r="Q887" s="825"/>
      <c r="R887" s="827"/>
      <c r="S887" s="827"/>
      <c r="T887" s="846"/>
      <c r="U887" s="825"/>
      <c r="V887" s="825"/>
      <c r="W887" s="827"/>
      <c r="X887" s="827"/>
      <c r="Y887" s="824"/>
      <c r="Z887" s="838"/>
      <c r="AA887" s="895"/>
      <c r="AB887" s="844"/>
      <c r="AC887" s="845"/>
      <c r="AD887" s="858"/>
      <c r="AE887" s="832"/>
      <c r="AF887" s="832"/>
      <c r="AG887" s="832"/>
      <c r="AH887" s="832"/>
      <c r="AI887" s="824"/>
      <c r="AJ887" s="879"/>
      <c r="AK887" s="879"/>
      <c r="AL887" s="879"/>
      <c r="AM887" s="879"/>
      <c r="AN887" s="849"/>
      <c r="AO887" s="825"/>
      <c r="AP887" s="825"/>
      <c r="AQ887" s="825"/>
      <c r="AR887" s="825"/>
      <c r="AS887" s="825"/>
      <c r="AT887" s="850"/>
      <c r="AU887" s="893"/>
      <c r="AV887" s="894"/>
      <c r="AW887" s="894"/>
      <c r="AX887" s="894"/>
      <c r="AY887" s="894"/>
      <c r="AZ887" s="918"/>
    </row>
    <row r="888" spans="1:52" ht="13.5" customHeight="1">
      <c r="A888" s="838"/>
      <c r="B888" s="906"/>
      <c r="C888" s="844"/>
      <c r="D888" s="907"/>
      <c r="E888" s="824"/>
      <c r="F888" s="905"/>
      <c r="G888" s="854"/>
      <c r="H888" s="842"/>
      <c r="I888" s="842"/>
      <c r="J888" s="824"/>
      <c r="K888" s="825"/>
      <c r="L888" s="825"/>
      <c r="M888" s="827"/>
      <c r="N888" s="827"/>
      <c r="O888" s="824"/>
      <c r="P888" s="825"/>
      <c r="Q888" s="825"/>
      <c r="R888" s="827"/>
      <c r="S888" s="827"/>
      <c r="T888" s="846"/>
      <c r="U888" s="825"/>
      <c r="V888" s="825"/>
      <c r="W888" s="827"/>
      <c r="X888" s="827"/>
      <c r="Y888" s="824"/>
      <c r="Z888" s="838"/>
      <c r="AA888" s="895"/>
      <c r="AB888" s="844"/>
      <c r="AC888" s="845"/>
      <c r="AD888" s="858"/>
      <c r="AE888" s="832"/>
      <c r="AF888" s="832"/>
      <c r="AG888" s="832"/>
      <c r="AH888" s="832"/>
      <c r="AI888" s="824"/>
      <c r="AJ888" s="879"/>
      <c r="AK888" s="879"/>
      <c r="AL888" s="879"/>
      <c r="AM888" s="879"/>
      <c r="AN888" s="849"/>
      <c r="AO888" s="825"/>
      <c r="AP888" s="825"/>
      <c r="AQ888" s="825"/>
      <c r="AR888" s="825"/>
      <c r="AS888" s="825"/>
      <c r="AT888" s="850"/>
      <c r="AU888" s="893"/>
      <c r="AV888" s="894"/>
      <c r="AW888" s="894"/>
      <c r="AX888" s="894"/>
      <c r="AY888" s="894"/>
      <c r="AZ888" s="918"/>
    </row>
    <row r="889" spans="1:52" ht="13.5" customHeight="1">
      <c r="A889" s="838" t="str">
        <f>IF(B889&lt;&gt;"",MAX($A884:$A885)+1,"")</f>
        <v/>
      </c>
      <c r="B889" s="951"/>
      <c r="C889" s="952"/>
      <c r="D889" s="953"/>
      <c r="E889" s="824"/>
      <c r="F889" s="905"/>
      <c r="G889" s="854"/>
      <c r="H889" s="842"/>
      <c r="I889" s="842"/>
      <c r="J889" s="824">
        <f>SUM(F889:I889)*$E889</f>
        <v>0</v>
      </c>
      <c r="K889" s="825"/>
      <c r="L889" s="825"/>
      <c r="M889" s="827"/>
      <c r="N889" s="827"/>
      <c r="O889" s="824">
        <f>SUM(K889:N889)*$E889</f>
        <v>0</v>
      </c>
      <c r="P889" s="825"/>
      <c r="Q889" s="825"/>
      <c r="R889" s="827"/>
      <c r="S889" s="827"/>
      <c r="T889" s="846">
        <f>SUM(P889:S889)*$E889</f>
        <v>0</v>
      </c>
      <c r="U889" s="825">
        <f t="shared" ref="U889:Y891" si="333">SUM(F889,K889,P889)</f>
        <v>0</v>
      </c>
      <c r="V889" s="825">
        <f t="shared" si="333"/>
        <v>0</v>
      </c>
      <c r="W889" s="827">
        <f t="shared" si="333"/>
        <v>0</v>
      </c>
      <c r="X889" s="827">
        <f t="shared" si="333"/>
        <v>0</v>
      </c>
      <c r="Y889" s="824">
        <f t="shared" si="333"/>
        <v>0</v>
      </c>
      <c r="Z889" s="838" t="str">
        <f t="shared" ref="Z889:AD891" si="334">A889</f>
        <v/>
      </c>
      <c r="AA889" s="895">
        <f t="shared" si="334"/>
        <v>0</v>
      </c>
      <c r="AB889" s="844">
        <f t="shared" si="334"/>
        <v>0</v>
      </c>
      <c r="AC889" s="845">
        <f t="shared" si="334"/>
        <v>0</v>
      </c>
      <c r="AD889" s="858">
        <f t="shared" si="334"/>
        <v>0</v>
      </c>
      <c r="AE889" s="832">
        <f t="shared" ref="AE889:AH891" si="335">AE807+AJ807-AO807</f>
        <v>0</v>
      </c>
      <c r="AF889" s="832">
        <f t="shared" si="335"/>
        <v>0</v>
      </c>
      <c r="AG889" s="832">
        <f t="shared" si="335"/>
        <v>0</v>
      </c>
      <c r="AH889" s="832">
        <f t="shared" si="335"/>
        <v>0</v>
      </c>
      <c r="AI889" s="824">
        <f>SUM(AE889:AH889)*$E889</f>
        <v>0</v>
      </c>
      <c r="AJ889" s="879">
        <f t="shared" ref="AJ889:AM891" si="336">U889</f>
        <v>0</v>
      </c>
      <c r="AK889" s="879">
        <f t="shared" si="336"/>
        <v>0</v>
      </c>
      <c r="AL889" s="879">
        <f t="shared" si="336"/>
        <v>0</v>
      </c>
      <c r="AM889" s="879">
        <f t="shared" si="336"/>
        <v>0</v>
      </c>
      <c r="AN889" s="849">
        <f>SUM(AJ889:AM889)*$E889</f>
        <v>0</v>
      </c>
      <c r="AO889" s="825">
        <f t="shared" ref="AO889:AS891" si="337">U889</f>
        <v>0</v>
      </c>
      <c r="AP889" s="825">
        <f t="shared" si="337"/>
        <v>0</v>
      </c>
      <c r="AQ889" s="825">
        <f t="shared" si="337"/>
        <v>0</v>
      </c>
      <c r="AR889" s="825">
        <f t="shared" si="337"/>
        <v>0</v>
      </c>
      <c r="AS889" s="825">
        <f t="shared" si="337"/>
        <v>0</v>
      </c>
      <c r="AT889" s="850" t="str">
        <f>IF(AC889&lt;&gt;0,SUM(AO889:AR889)*$AC889-SUM(AO889:AR889)*$AD889,"")</f>
        <v/>
      </c>
      <c r="AU889" s="893"/>
      <c r="AV889" s="894"/>
      <c r="AW889" s="894"/>
      <c r="AX889" s="894"/>
      <c r="AY889" s="894"/>
      <c r="AZ889" s="954"/>
    </row>
    <row r="890" spans="1:52" ht="13.5" customHeight="1">
      <c r="A890" s="838" t="str">
        <f>IF(B890&lt;&gt;"",MAX($A885:$A889)+1,"")</f>
        <v/>
      </c>
      <c r="B890" s="951"/>
      <c r="C890" s="952"/>
      <c r="D890" s="953"/>
      <c r="E890" s="824"/>
      <c r="F890" s="905"/>
      <c r="G890" s="854"/>
      <c r="H890" s="842"/>
      <c r="I890" s="842"/>
      <c r="J890" s="824">
        <f>SUM(F890:I890)*$E890</f>
        <v>0</v>
      </c>
      <c r="K890" s="825"/>
      <c r="L890" s="825"/>
      <c r="M890" s="827"/>
      <c r="N890" s="827"/>
      <c r="O890" s="824">
        <f>SUM(K890:N890)*$E890</f>
        <v>0</v>
      </c>
      <c r="P890" s="825"/>
      <c r="Q890" s="825"/>
      <c r="R890" s="827"/>
      <c r="S890" s="827"/>
      <c r="T890" s="846">
        <f>SUM(P890:S890)*$E890</f>
        <v>0</v>
      </c>
      <c r="U890" s="825">
        <f t="shared" si="333"/>
        <v>0</v>
      </c>
      <c r="V890" s="825">
        <f t="shared" si="333"/>
        <v>0</v>
      </c>
      <c r="W890" s="827">
        <f t="shared" si="333"/>
        <v>0</v>
      </c>
      <c r="X890" s="827">
        <f t="shared" si="333"/>
        <v>0</v>
      </c>
      <c r="Y890" s="824">
        <f t="shared" si="333"/>
        <v>0</v>
      </c>
      <c r="Z890" s="838" t="str">
        <f t="shared" si="334"/>
        <v/>
      </c>
      <c r="AA890" s="895">
        <f t="shared" si="334"/>
        <v>0</v>
      </c>
      <c r="AB890" s="844">
        <f t="shared" si="334"/>
        <v>0</v>
      </c>
      <c r="AC890" s="845">
        <f t="shared" si="334"/>
        <v>0</v>
      </c>
      <c r="AD890" s="858">
        <f>E890</f>
        <v>0</v>
      </c>
      <c r="AE890" s="832">
        <f t="shared" si="335"/>
        <v>0</v>
      </c>
      <c r="AF890" s="832">
        <f t="shared" si="335"/>
        <v>0</v>
      </c>
      <c r="AG890" s="832">
        <f t="shared" si="335"/>
        <v>0</v>
      </c>
      <c r="AH890" s="832">
        <f t="shared" si="335"/>
        <v>0</v>
      </c>
      <c r="AI890" s="824">
        <f>SUM(AE890:AH890)*$E890</f>
        <v>0</v>
      </c>
      <c r="AJ890" s="879">
        <f t="shared" si="336"/>
        <v>0</v>
      </c>
      <c r="AK890" s="879">
        <f t="shared" si="336"/>
        <v>0</v>
      </c>
      <c r="AL890" s="879">
        <f t="shared" si="336"/>
        <v>0</v>
      </c>
      <c r="AM890" s="879">
        <f t="shared" si="336"/>
        <v>0</v>
      </c>
      <c r="AN890" s="849">
        <f>SUM(AJ890:AM890)*$E890</f>
        <v>0</v>
      </c>
      <c r="AO890" s="825">
        <f t="shared" si="337"/>
        <v>0</v>
      </c>
      <c r="AP890" s="825">
        <f t="shared" si="337"/>
        <v>0</v>
      </c>
      <c r="AQ890" s="825">
        <f t="shared" si="337"/>
        <v>0</v>
      </c>
      <c r="AR890" s="825">
        <f t="shared" si="337"/>
        <v>0</v>
      </c>
      <c r="AS890" s="825">
        <f t="shared" si="337"/>
        <v>0</v>
      </c>
      <c r="AT890" s="850" t="str">
        <f>IF(AC890&lt;&gt;0,SUM(AO890:AR890)*$AC890-SUM(AO890:AR890)*$AD890,"")</f>
        <v/>
      </c>
      <c r="AU890" s="893"/>
      <c r="AV890" s="894"/>
      <c r="AW890" s="894"/>
      <c r="AX890" s="894"/>
      <c r="AY890" s="894"/>
      <c r="AZ890" s="954"/>
    </row>
    <row r="891" spans="1:52" ht="13.5" customHeight="1">
      <c r="A891" s="838" t="str">
        <f>IF(B891&lt;&gt;"",MAX($A889:$A890)+1,"")</f>
        <v/>
      </c>
      <c r="B891" s="955"/>
      <c r="C891" s="956"/>
      <c r="D891" s="957"/>
      <c r="E891" s="958"/>
      <c r="F891" s="959"/>
      <c r="G891" s="960"/>
      <c r="H891" s="961"/>
      <c r="I891" s="961"/>
      <c r="J891" s="824">
        <f>SUM(F891:I891)*$E891</f>
        <v>0</v>
      </c>
      <c r="K891" s="825"/>
      <c r="L891" s="825"/>
      <c r="M891" s="827"/>
      <c r="N891" s="827"/>
      <c r="O891" s="1049">
        <f>SUM(K891:N891)*$E891</f>
        <v>0</v>
      </c>
      <c r="P891" s="825"/>
      <c r="Q891" s="825"/>
      <c r="R891" s="827"/>
      <c r="S891" s="827"/>
      <c r="T891" s="846">
        <f>SUM(P891:S891)*$E891</f>
        <v>0</v>
      </c>
      <c r="U891" s="825">
        <f>SUM(F891,K891,P891)</f>
        <v>0</v>
      </c>
      <c r="V891" s="825">
        <f t="shared" si="333"/>
        <v>0</v>
      </c>
      <c r="W891" s="827">
        <f t="shared" si="333"/>
        <v>0</v>
      </c>
      <c r="X891" s="827">
        <f>SUM(I891,N891,S891)</f>
        <v>0</v>
      </c>
      <c r="Y891" s="824">
        <f>SUM(J891,O891,T891)</f>
        <v>0</v>
      </c>
      <c r="Z891" s="838" t="str">
        <f t="shared" si="334"/>
        <v/>
      </c>
      <c r="AA891" s="895">
        <f>B891</f>
        <v>0</v>
      </c>
      <c r="AB891" s="844">
        <f>C891</f>
        <v>0</v>
      </c>
      <c r="AC891" s="962">
        <f>D891</f>
        <v>0</v>
      </c>
      <c r="AD891" s="858">
        <f>E891</f>
        <v>0</v>
      </c>
      <c r="AE891" s="832">
        <f t="shared" si="335"/>
        <v>0</v>
      </c>
      <c r="AF891" s="832">
        <f t="shared" si="335"/>
        <v>0</v>
      </c>
      <c r="AG891" s="832">
        <f t="shared" si="335"/>
        <v>0</v>
      </c>
      <c r="AH891" s="832">
        <f t="shared" si="335"/>
        <v>0</v>
      </c>
      <c r="AI891" s="824">
        <f>SUM(AE891:AH891)*$E891</f>
        <v>0</v>
      </c>
      <c r="AJ891" s="879">
        <f t="shared" si="336"/>
        <v>0</v>
      </c>
      <c r="AK891" s="879">
        <f t="shared" si="336"/>
        <v>0</v>
      </c>
      <c r="AL891" s="879">
        <f t="shared" si="336"/>
        <v>0</v>
      </c>
      <c r="AM891" s="879">
        <f t="shared" si="336"/>
        <v>0</v>
      </c>
      <c r="AN891" s="849">
        <f>SUM(AJ891:AM891)*$E891</f>
        <v>0</v>
      </c>
      <c r="AO891" s="825">
        <f t="shared" si="337"/>
        <v>0</v>
      </c>
      <c r="AP891" s="825">
        <f t="shared" si="337"/>
        <v>0</v>
      </c>
      <c r="AQ891" s="825">
        <f t="shared" si="337"/>
        <v>0</v>
      </c>
      <c r="AR891" s="825">
        <f t="shared" si="337"/>
        <v>0</v>
      </c>
      <c r="AS891" s="825">
        <f t="shared" si="337"/>
        <v>0</v>
      </c>
      <c r="AT891" s="963" t="str">
        <f>IF(AC891&lt;&gt;0,SUM(AO891:AR891)*$AC891-SUM(AO891:AR891)*$AD891,"")</f>
        <v/>
      </c>
      <c r="AU891" s="893"/>
      <c r="AV891" s="894"/>
      <c r="AW891" s="894"/>
      <c r="AX891" s="894"/>
      <c r="AY891" s="894"/>
      <c r="AZ891" s="954"/>
    </row>
    <row r="892" spans="1:52" ht="13.5" customHeight="1">
      <c r="A892" s="964"/>
      <c r="B892" s="964" t="s">
        <v>6</v>
      </c>
      <c r="C892" s="965"/>
      <c r="D892" s="966"/>
      <c r="E892" s="965"/>
      <c r="F892" s="965"/>
      <c r="G892" s="967"/>
      <c r="H892" s="965"/>
      <c r="I892" s="965"/>
      <c r="J892" s="968">
        <f>SUM(J826:J891)</f>
        <v>1388.1</v>
      </c>
      <c r="K892" s="969"/>
      <c r="L892" s="969"/>
      <c r="M892" s="969"/>
      <c r="N892" s="969"/>
      <c r="O892" s="968">
        <f>SUM(O826:O891)</f>
        <v>3786.95</v>
      </c>
      <c r="P892" s="969"/>
      <c r="Q892" s="969"/>
      <c r="R892" s="969"/>
      <c r="S892" s="969"/>
      <c r="T892" s="968">
        <f>SUM(T826:T891)</f>
        <v>3769.85</v>
      </c>
      <c r="U892" s="969"/>
      <c r="V892" s="969"/>
      <c r="W892" s="969"/>
      <c r="X892" s="969"/>
      <c r="Y892" s="968">
        <f>SUM(Y826:Y891)</f>
        <v>8944.9</v>
      </c>
      <c r="Z892" s="964"/>
      <c r="AA892" s="964" t="s">
        <v>6</v>
      </c>
      <c r="AB892" s="969"/>
      <c r="AC892" s="970"/>
      <c r="AD892" s="969"/>
      <c r="AE892" s="969"/>
      <c r="AF892" s="969"/>
      <c r="AG892" s="969"/>
      <c r="AH892" s="969"/>
      <c r="AI892" s="971">
        <f>SUM(AI826:AI891)</f>
        <v>73014.199999999983</v>
      </c>
      <c r="AJ892" s="969"/>
      <c r="AK892" s="969"/>
      <c r="AL892" s="969"/>
      <c r="AM892" s="969"/>
      <c r="AN892" s="969">
        <f>SUM(AN826:AN891)</f>
        <v>8196</v>
      </c>
      <c r="AO892" s="969"/>
      <c r="AP892" s="969"/>
      <c r="AQ892" s="969"/>
      <c r="AR892" s="969"/>
      <c r="AS892" s="969">
        <f>SUM(AS826:AS891)</f>
        <v>8944.9</v>
      </c>
      <c r="AT892" s="972">
        <f>SUM(AT826:AT891)</f>
        <v>495</v>
      </c>
      <c r="AU892" s="973"/>
      <c r="AV892" s="974"/>
      <c r="AW892" s="974"/>
      <c r="AX892" s="974"/>
      <c r="AY892" s="974"/>
      <c r="AZ892" s="975"/>
    </row>
    <row r="893" spans="1:52" ht="13.5" customHeight="1">
      <c r="A893" s="976"/>
      <c r="B893" s="1484" t="s">
        <v>866</v>
      </c>
      <c r="C893" s="1487" t="s">
        <v>867</v>
      </c>
      <c r="D893" s="1488"/>
      <c r="E893" s="1489"/>
      <c r="F893" s="1490" t="str">
        <f>"Đtượng BB : " &amp; SUM(F894:F896) &amp;"đ/c = " &amp; SUM(J894:J896) &amp;"k"</f>
        <v>Đtượng BB : 325đ/c = 8510k</v>
      </c>
      <c r="G893" s="1491"/>
      <c r="H893" s="1491"/>
      <c r="I893" s="1491"/>
      <c r="J893" s="1492"/>
      <c r="K893" s="1490" t="str">
        <f>"Đtượng BC: " &amp; SUM(K894:K896) &amp;"đ/c = " &amp; SUM(O894:O896) &amp;"k"</f>
        <v>Đtượng BC: 21đ/c = 434k</v>
      </c>
      <c r="L893" s="1491"/>
      <c r="M893" s="1491"/>
      <c r="N893" s="1491"/>
      <c r="O893" s="1492"/>
      <c r="P893" s="1493" t="s">
        <v>6</v>
      </c>
      <c r="Q893" s="1494"/>
      <c r="R893" s="1495"/>
      <c r="S893" s="977"/>
      <c r="T893" s="1496" t="s">
        <v>868</v>
      </c>
      <c r="U893" s="1497"/>
      <c r="V893" s="1497"/>
      <c r="W893" s="1497"/>
      <c r="X893" s="1497"/>
      <c r="Y893" s="1498"/>
      <c r="Z893" s="978"/>
      <c r="AA893" s="930"/>
      <c r="AB893" s="930"/>
      <c r="AC893" s="979"/>
      <c r="AD893" s="930"/>
      <c r="AE893" s="930"/>
      <c r="AF893" s="930"/>
      <c r="AG893" s="930"/>
      <c r="AH893" s="930"/>
      <c r="AI893" s="930"/>
      <c r="AJ893" s="930"/>
      <c r="AK893" s="930"/>
      <c r="AL893" s="930"/>
      <c r="AM893" s="930"/>
      <c r="AN893" s="930"/>
      <c r="AO893" s="930"/>
      <c r="AP893" s="930"/>
      <c r="AQ893" s="930"/>
      <c r="AR893" s="930"/>
      <c r="AS893" s="930"/>
      <c r="AT893" s="930"/>
      <c r="AU893" s="980"/>
    </row>
    <row r="894" spans="1:52" ht="13.5" customHeight="1">
      <c r="A894" s="981"/>
      <c r="B894" s="1485"/>
      <c r="C894" s="1499" t="s">
        <v>856</v>
      </c>
      <c r="D894" s="1500"/>
      <c r="E894" s="1501"/>
      <c r="F894" s="982">
        <v>105</v>
      </c>
      <c r="G894" s="982" t="s">
        <v>27</v>
      </c>
      <c r="H894" s="983">
        <v>14</v>
      </c>
      <c r="I894" s="984" t="s">
        <v>29</v>
      </c>
      <c r="J894" s="985">
        <f>F894*H894</f>
        <v>1470</v>
      </c>
      <c r="K894" s="986">
        <v>7</v>
      </c>
      <c r="L894" s="984" t="s">
        <v>27</v>
      </c>
      <c r="M894" s="987">
        <v>14</v>
      </c>
      <c r="N894" s="984" t="s">
        <v>28</v>
      </c>
      <c r="O894" s="988">
        <f>K894*M894</f>
        <v>98</v>
      </c>
      <c r="P894" s="989" t="str">
        <f>F894+K894 &amp;"đ/c"</f>
        <v>112đ/c</v>
      </c>
      <c r="Q894" s="1471">
        <f>J894+O894</f>
        <v>1568</v>
      </c>
      <c r="R894" s="1472"/>
      <c r="S894" s="990"/>
      <c r="T894" s="1473" t="s">
        <v>869</v>
      </c>
      <c r="U894" s="1474"/>
      <c r="V894" s="1474"/>
      <c r="W894" s="1474"/>
      <c r="X894" s="991"/>
      <c r="Y894" s="992">
        <f>SUM(J894:J898)+SUM(O894:O896)+Q897-Q898</f>
        <v>11210.299999999997</v>
      </c>
      <c r="AB894" s="993" t="s">
        <v>870</v>
      </c>
      <c r="AC894" s="994"/>
      <c r="AD894" s="993"/>
      <c r="AE894" s="993"/>
      <c r="AF894" s="993"/>
      <c r="AG894" s="995"/>
      <c r="AH894" s="995"/>
      <c r="AI894" s="1261" t="s">
        <v>871</v>
      </c>
      <c r="AJ894" s="1261"/>
      <c r="AK894" s="1261"/>
      <c r="AL894" s="1261"/>
      <c r="AM894" s="1261"/>
      <c r="AN894" s="1261"/>
      <c r="AO894" s="995"/>
      <c r="AP894" s="995"/>
      <c r="AQ894" s="995"/>
      <c r="AR894" s="995"/>
      <c r="AS894" s="995"/>
      <c r="AT894" s="993" t="s">
        <v>21</v>
      </c>
      <c r="AU894" s="993"/>
      <c r="AV894" s="996"/>
      <c r="AW894" s="996"/>
      <c r="AX894" s="996"/>
    </row>
    <row r="895" spans="1:52" ht="13.5" customHeight="1">
      <c r="A895" s="981"/>
      <c r="B895" s="1485"/>
      <c r="C895" s="1475" t="s">
        <v>857</v>
      </c>
      <c r="D895" s="1476"/>
      <c r="E895" s="1477"/>
      <c r="F895" s="982">
        <v>105</v>
      </c>
      <c r="G895" s="997" t="s">
        <v>27</v>
      </c>
      <c r="H895" s="983">
        <v>32</v>
      </c>
      <c r="I895" s="998" t="s">
        <v>29</v>
      </c>
      <c r="J895" s="999">
        <f>F895*H895</f>
        <v>3360</v>
      </c>
      <c r="K895" s="1000">
        <v>7</v>
      </c>
      <c r="L895" s="998" t="s">
        <v>27</v>
      </c>
      <c r="M895" s="1001">
        <v>24</v>
      </c>
      <c r="N895" s="998" t="s">
        <v>28</v>
      </c>
      <c r="O895" s="1002">
        <f>K895*M895</f>
        <v>168</v>
      </c>
      <c r="P895" s="1003" t="str">
        <f>F895+K895 &amp;"đ/c"</f>
        <v>112đ/c</v>
      </c>
      <c r="Q895" s="1478">
        <f>J895+O895</f>
        <v>3528</v>
      </c>
      <c r="R895" s="1479"/>
      <c r="S895" s="990"/>
      <c r="T895" s="1004" t="s">
        <v>872</v>
      </c>
      <c r="U895" s="1005"/>
      <c r="V895" s="1005">
        <f>M892</f>
        <v>0</v>
      </c>
      <c r="W895" s="1005"/>
      <c r="X895" s="991"/>
      <c r="Y895" s="992">
        <f>Y892</f>
        <v>8944.9</v>
      </c>
      <c r="Z895" s="978"/>
      <c r="AA895" s="930"/>
      <c r="AB895" s="930"/>
      <c r="AC895" s="979"/>
      <c r="AD895" s="930"/>
      <c r="AE895" s="930"/>
      <c r="AF895" s="930"/>
      <c r="AG895" s="930"/>
      <c r="AH895" s="930"/>
      <c r="AI895" s="930"/>
      <c r="AJ895" s="930"/>
      <c r="AK895" s="930"/>
      <c r="AL895" s="930"/>
      <c r="AM895" s="930"/>
      <c r="AN895" s="930"/>
      <c r="AO895" s="930"/>
      <c r="AP895" s="930"/>
      <c r="AQ895" s="930"/>
      <c r="AR895" s="930"/>
      <c r="AS895" s="930"/>
      <c r="AT895" s="930"/>
      <c r="AU895" s="1006"/>
    </row>
    <row r="896" spans="1:52" ht="13.5" customHeight="1">
      <c r="A896" s="981"/>
      <c r="B896" s="1486"/>
      <c r="C896" s="1475" t="s">
        <v>858</v>
      </c>
      <c r="D896" s="1476"/>
      <c r="E896" s="1477"/>
      <c r="F896" s="982">
        <v>115</v>
      </c>
      <c r="G896" s="998" t="s">
        <v>27</v>
      </c>
      <c r="H896" s="983">
        <v>32</v>
      </c>
      <c r="I896" s="998" t="s">
        <v>29</v>
      </c>
      <c r="J896" s="999">
        <f>F896*H896</f>
        <v>3680</v>
      </c>
      <c r="K896" s="1000">
        <v>7</v>
      </c>
      <c r="L896" s="998" t="s">
        <v>27</v>
      </c>
      <c r="M896" s="1001">
        <v>24</v>
      </c>
      <c r="N896" s="998" t="s">
        <v>28</v>
      </c>
      <c r="O896" s="1002">
        <f>K896*M896</f>
        <v>168</v>
      </c>
      <c r="P896" s="1003" t="str">
        <f>F896+K896 &amp; "đ/c"</f>
        <v>122đ/c</v>
      </c>
      <c r="Q896" s="1478">
        <f>J896+O896</f>
        <v>3848</v>
      </c>
      <c r="R896" s="1479"/>
      <c r="S896" s="990"/>
      <c r="T896" s="1004" t="s">
        <v>873</v>
      </c>
      <c r="U896" s="1005"/>
      <c r="V896" s="1005"/>
      <c r="W896" s="1005"/>
      <c r="X896" s="991"/>
      <c r="Y896" s="992">
        <f>IF(Y894-Y895&gt;0,Y894-Y895,0)</f>
        <v>2265.3999999999978</v>
      </c>
      <c r="Z896" s="978"/>
      <c r="AA896" s="930"/>
      <c r="AB896" s="930"/>
      <c r="AC896" s="979"/>
      <c r="AD896" s="930"/>
      <c r="AE896" s="930"/>
      <c r="AF896" s="930"/>
      <c r="AG896" s="930"/>
      <c r="AH896" s="930"/>
      <c r="AI896" s="930"/>
      <c r="AJ896" s="930"/>
      <c r="AK896" s="930"/>
      <c r="AL896" s="930"/>
      <c r="AM896" s="930"/>
      <c r="AN896" s="930"/>
      <c r="AO896" s="930"/>
      <c r="AP896" s="930"/>
      <c r="AQ896" s="930"/>
      <c r="AR896" s="930"/>
      <c r="AS896" s="930"/>
      <c r="AT896" s="930"/>
      <c r="AU896" s="1006"/>
    </row>
    <row r="897" spans="1:52" ht="13.5" customHeight="1">
      <c r="A897" s="981"/>
      <c r="B897" s="1007" t="s">
        <v>874</v>
      </c>
      <c r="C897" s="1455"/>
      <c r="D897" s="1455"/>
      <c r="E897" s="1456"/>
      <c r="F897" s="1008"/>
      <c r="G897" s="1009" t="s">
        <v>27</v>
      </c>
      <c r="H897" s="1010"/>
      <c r="I897" s="1009" t="s">
        <v>29</v>
      </c>
      <c r="J897" s="1011">
        <f>F897*H897</f>
        <v>0</v>
      </c>
      <c r="K897" s="1012"/>
      <c r="L897" s="1457" t="s">
        <v>897</v>
      </c>
      <c r="M897" s="1458"/>
      <c r="N897" s="1458"/>
      <c r="O897" s="1459"/>
      <c r="P897" s="1013"/>
      <c r="Q897" s="1460">
        <f>AZ768</f>
        <v>2266.2999999999975</v>
      </c>
      <c r="R897" s="1461"/>
      <c r="S897" s="990"/>
      <c r="T897" s="1462" t="s">
        <v>865</v>
      </c>
      <c r="U897" s="1463"/>
      <c r="V897" s="1463"/>
      <c r="W897" s="1463"/>
      <c r="X897" s="991"/>
      <c r="Y897" s="1014">
        <f>IF(Y894-Y895&lt;0,Y895-Y894,0)</f>
        <v>0</v>
      </c>
      <c r="AI897" s="930"/>
    </row>
    <row r="898" spans="1:52" ht="13.5" customHeight="1">
      <c r="A898" s="981"/>
      <c r="B898" s="1464" t="s">
        <v>875</v>
      </c>
      <c r="C898" s="1465"/>
      <c r="D898" s="1015"/>
      <c r="E898" s="1016"/>
      <c r="F898" s="1017"/>
      <c r="G898" s="1018" t="s">
        <v>27</v>
      </c>
      <c r="H898" s="1019"/>
      <c r="I898" s="1018" t="s">
        <v>29</v>
      </c>
      <c r="J898" s="1020">
        <f>F898*H898</f>
        <v>0</v>
      </c>
      <c r="K898" s="1021"/>
      <c r="L898" s="1466" t="s">
        <v>876</v>
      </c>
      <c r="M898" s="1467"/>
      <c r="N898" s="1467"/>
      <c r="O898" s="1468"/>
      <c r="P898" s="1022"/>
      <c r="Q898" s="1460">
        <f>AZ769</f>
        <v>0</v>
      </c>
      <c r="R898" s="1461"/>
      <c r="S898" s="1023"/>
      <c r="T898" s="1023"/>
      <c r="U898" s="1024"/>
      <c r="V898" s="1024"/>
      <c r="W898" s="1024"/>
      <c r="X898" s="1025"/>
      <c r="Y898" s="1026"/>
      <c r="AI898" s="930"/>
    </row>
    <row r="899" spans="1:52" ht="13.5" customHeight="1">
      <c r="A899" s="981"/>
      <c r="B899" s="1452" t="s">
        <v>877</v>
      </c>
      <c r="C899" s="1452"/>
      <c r="D899" s="1452"/>
      <c r="E899" s="1452"/>
      <c r="F899" s="1452"/>
      <c r="G899" s="1027"/>
      <c r="H899" s="1027"/>
      <c r="I899" s="1027"/>
      <c r="J899" s="1028"/>
      <c r="K899" s="1027"/>
      <c r="L899" s="1453" t="s">
        <v>878</v>
      </c>
      <c r="M899" s="1453"/>
      <c r="N899" s="1453"/>
      <c r="O899" s="993"/>
      <c r="P899" s="993"/>
      <c r="Q899" s="993"/>
      <c r="R899" s="993"/>
      <c r="S899" s="1453" t="s">
        <v>879</v>
      </c>
      <c r="T899" s="1453"/>
      <c r="U899" s="1453"/>
      <c r="X899" s="981"/>
      <c r="Y899" s="981"/>
      <c r="AA899" s="1454" t="s">
        <v>880</v>
      </c>
      <c r="AB899" s="1454"/>
      <c r="AC899" s="1454"/>
      <c r="AD899" s="1454"/>
      <c r="AE899" s="1454"/>
      <c r="AF899" s="1454"/>
      <c r="AG899" s="1454"/>
      <c r="AS899" s="1454" t="s">
        <v>881</v>
      </c>
      <c r="AT899" s="1454"/>
      <c r="AU899" s="1454"/>
      <c r="AV899" s="1454"/>
      <c r="AW899" s="1454"/>
    </row>
    <row r="900" spans="1:52" ht="32.25" customHeight="1">
      <c r="A900" s="981"/>
      <c r="B900" s="1029"/>
      <c r="C900" s="1029"/>
      <c r="D900" s="1030"/>
      <c r="E900" s="1029"/>
      <c r="F900" s="1029"/>
      <c r="J900" s="1031"/>
      <c r="L900" s="1032"/>
      <c r="M900" s="1032"/>
      <c r="N900" s="1032"/>
      <c r="O900" s="981"/>
      <c r="P900" s="981"/>
      <c r="Q900" s="981"/>
      <c r="R900" s="981"/>
      <c r="S900" s="1032"/>
      <c r="T900" s="1032"/>
      <c r="U900" s="1032"/>
      <c r="X900" s="981"/>
      <c r="Y900" s="981"/>
    </row>
    <row r="901" spans="1:52" ht="27.75" customHeight="1">
      <c r="A901" s="981"/>
      <c r="B901" s="1029"/>
      <c r="C901" s="1029"/>
      <c r="D901" s="1030"/>
      <c r="E901" s="1029"/>
      <c r="F901" s="1029"/>
      <c r="J901" s="1031"/>
      <c r="L901" s="1032"/>
      <c r="M901" s="1032"/>
      <c r="N901" s="1032"/>
      <c r="O901" s="981"/>
      <c r="P901" s="981"/>
      <c r="Q901" s="981"/>
      <c r="R901" s="981"/>
      <c r="S901" s="1032"/>
      <c r="T901" s="1032"/>
      <c r="U901" s="1032"/>
      <c r="X901" s="981"/>
      <c r="Y901" s="981"/>
    </row>
    <row r="902" spans="1:52" ht="13.5" customHeight="1">
      <c r="A902" s="981"/>
      <c r="B902" s="1454" t="s">
        <v>881</v>
      </c>
      <c r="C902" s="1454"/>
      <c r="D902" s="1454"/>
      <c r="E902" s="1454"/>
      <c r="F902" s="1454"/>
      <c r="J902" s="1031"/>
      <c r="L902" s="1032"/>
      <c r="M902" s="1032"/>
      <c r="N902" s="1032"/>
      <c r="O902" s="981"/>
      <c r="P902" s="981"/>
      <c r="Q902" s="981"/>
      <c r="R902" s="1454" t="s">
        <v>880</v>
      </c>
      <c r="S902" s="1454"/>
      <c r="T902" s="1454"/>
      <c r="U902" s="1454"/>
      <c r="V902" s="1454"/>
      <c r="W902" s="1454"/>
      <c r="X902" s="981"/>
      <c r="Y902" s="981"/>
    </row>
    <row r="903" spans="1:52" ht="13.5" customHeight="1">
      <c r="A903" s="807" t="s">
        <v>841</v>
      </c>
      <c r="D903" s="809"/>
      <c r="O903" s="810" t="s">
        <v>4</v>
      </c>
      <c r="P903" s="1544">
        <f>P821+1</f>
        <v>44298</v>
      </c>
      <c r="Q903" s="1544"/>
      <c r="R903" s="1544"/>
      <c r="S903" s="1544"/>
      <c r="T903" s="1544"/>
      <c r="AU903" s="812" t="s">
        <v>12</v>
      </c>
    </row>
    <row r="904" spans="1:52" ht="13.5" customHeight="1">
      <c r="A904" s="813" t="s">
        <v>11</v>
      </c>
      <c r="B904" s="1530" t="s">
        <v>842</v>
      </c>
      <c r="C904" s="1533" t="s">
        <v>5</v>
      </c>
      <c r="D904" s="1530" t="s">
        <v>843</v>
      </c>
      <c r="E904" s="1530" t="s">
        <v>844</v>
      </c>
      <c r="F904" s="1545" t="s">
        <v>24</v>
      </c>
      <c r="G904" s="1546"/>
      <c r="H904" s="1546"/>
      <c r="I904" s="1546"/>
      <c r="J904" s="1547"/>
      <c r="K904" s="1548" t="s">
        <v>25</v>
      </c>
      <c r="L904" s="1549"/>
      <c r="M904" s="1549"/>
      <c r="N904" s="1549"/>
      <c r="O904" s="1550"/>
      <c r="P904" s="1551" t="s">
        <v>26</v>
      </c>
      <c r="Q904" s="1552"/>
      <c r="R904" s="1552"/>
      <c r="S904" s="1552"/>
      <c r="T904" s="1553"/>
      <c r="U904" s="1563" t="s">
        <v>6</v>
      </c>
      <c r="V904" s="1564"/>
      <c r="W904" s="1564"/>
      <c r="X904" s="1564"/>
      <c r="Y904" s="1565"/>
      <c r="Z904" s="1527" t="s">
        <v>11</v>
      </c>
      <c r="AA904" s="1530" t="s">
        <v>845</v>
      </c>
      <c r="AB904" s="1533" t="s">
        <v>5</v>
      </c>
      <c r="AC904" s="1530" t="s">
        <v>843</v>
      </c>
      <c r="AD904" s="1530" t="s">
        <v>844</v>
      </c>
      <c r="AE904" s="1545" t="s">
        <v>9</v>
      </c>
      <c r="AF904" s="1546"/>
      <c r="AG904" s="1546"/>
      <c r="AH904" s="1546"/>
      <c r="AI904" s="1547"/>
      <c r="AJ904" s="1545" t="s">
        <v>846</v>
      </c>
      <c r="AK904" s="1546"/>
      <c r="AL904" s="1546"/>
      <c r="AM904" s="1546"/>
      <c r="AN904" s="1547"/>
      <c r="AO904" s="1545" t="s">
        <v>10</v>
      </c>
      <c r="AP904" s="1546"/>
      <c r="AQ904" s="1546"/>
      <c r="AR904" s="1546"/>
      <c r="AS904" s="1547"/>
      <c r="AT904" s="1554" t="s">
        <v>23</v>
      </c>
      <c r="AU904" s="1557">
        <v>42644</v>
      </c>
      <c r="AV904" s="1558"/>
      <c r="AW904" s="1558"/>
      <c r="AX904" s="1558"/>
      <c r="AY904" s="1558"/>
      <c r="AZ904" s="1559"/>
    </row>
    <row r="905" spans="1:52" ht="13.5" customHeight="1">
      <c r="A905" s="814"/>
      <c r="B905" s="1531"/>
      <c r="C905" s="1534"/>
      <c r="D905" s="1531"/>
      <c r="E905" s="1531"/>
      <c r="F905" s="1542" t="s">
        <v>13</v>
      </c>
      <c r="G905" s="1543"/>
      <c r="H905" s="1536" t="s">
        <v>8</v>
      </c>
      <c r="I905" s="1537"/>
      <c r="J905" s="1310" t="s">
        <v>14</v>
      </c>
      <c r="K905" s="1542" t="s">
        <v>13</v>
      </c>
      <c r="L905" s="1543"/>
      <c r="M905" s="1536" t="s">
        <v>8</v>
      </c>
      <c r="N905" s="1537"/>
      <c r="O905" s="1310" t="s">
        <v>14</v>
      </c>
      <c r="P905" s="1542" t="s">
        <v>13</v>
      </c>
      <c r="Q905" s="1543"/>
      <c r="R905" s="1536" t="s">
        <v>8</v>
      </c>
      <c r="S905" s="1537"/>
      <c r="T905" s="1310" t="s">
        <v>14</v>
      </c>
      <c r="U905" s="1542" t="s">
        <v>13</v>
      </c>
      <c r="V905" s="1543"/>
      <c r="W905" s="1536" t="s">
        <v>8</v>
      </c>
      <c r="X905" s="1537"/>
      <c r="Y905" s="1310" t="s">
        <v>14</v>
      </c>
      <c r="Z905" s="1528"/>
      <c r="AA905" s="1531"/>
      <c r="AB905" s="1534"/>
      <c r="AC905" s="1531"/>
      <c r="AD905" s="1531"/>
      <c r="AE905" s="1542" t="s">
        <v>13</v>
      </c>
      <c r="AF905" s="1543"/>
      <c r="AG905" s="1536" t="s">
        <v>8</v>
      </c>
      <c r="AH905" s="1537"/>
      <c r="AI905" s="1310" t="s">
        <v>14</v>
      </c>
      <c r="AJ905" s="1542" t="s">
        <v>13</v>
      </c>
      <c r="AK905" s="1543"/>
      <c r="AL905" s="1536" t="s">
        <v>8</v>
      </c>
      <c r="AM905" s="1537"/>
      <c r="AN905" s="1310" t="s">
        <v>14</v>
      </c>
      <c r="AO905" s="1542" t="s">
        <v>13</v>
      </c>
      <c r="AP905" s="1543"/>
      <c r="AQ905" s="1536" t="s">
        <v>8</v>
      </c>
      <c r="AR905" s="1537"/>
      <c r="AS905" s="1310" t="s">
        <v>14</v>
      </c>
      <c r="AT905" s="1555"/>
      <c r="AU905" s="1560"/>
      <c r="AV905" s="1561"/>
      <c r="AW905" s="1561"/>
      <c r="AX905" s="1561"/>
      <c r="AY905" s="1561"/>
      <c r="AZ905" s="1562"/>
    </row>
    <row r="906" spans="1:52" ht="13.5" customHeight="1">
      <c r="A906" s="814"/>
      <c r="B906" s="1531"/>
      <c r="C906" s="1534"/>
      <c r="D906" s="1531"/>
      <c r="E906" s="1531"/>
      <c r="F906" s="1540" t="s">
        <v>15</v>
      </c>
      <c r="G906" s="1525" t="s">
        <v>22</v>
      </c>
      <c r="H906" s="1523" t="s">
        <v>15</v>
      </c>
      <c r="I906" s="1523" t="s">
        <v>22</v>
      </c>
      <c r="J906" s="1538"/>
      <c r="K906" s="1525" t="s">
        <v>15</v>
      </c>
      <c r="L906" s="1525" t="s">
        <v>22</v>
      </c>
      <c r="M906" s="1523" t="s">
        <v>15</v>
      </c>
      <c r="N906" s="1523" t="s">
        <v>22</v>
      </c>
      <c r="O906" s="1538"/>
      <c r="P906" s="1525" t="s">
        <v>15</v>
      </c>
      <c r="Q906" s="1525" t="s">
        <v>22</v>
      </c>
      <c r="R906" s="1523" t="s">
        <v>15</v>
      </c>
      <c r="S906" s="1523" t="s">
        <v>22</v>
      </c>
      <c r="T906" s="1538"/>
      <c r="U906" s="1525" t="s">
        <v>15</v>
      </c>
      <c r="V906" s="1525" t="s">
        <v>22</v>
      </c>
      <c r="W906" s="1523" t="s">
        <v>15</v>
      </c>
      <c r="X906" s="1523" t="s">
        <v>22</v>
      </c>
      <c r="Y906" s="1538"/>
      <c r="Z906" s="1528"/>
      <c r="AA906" s="1531"/>
      <c r="AB906" s="1534"/>
      <c r="AC906" s="1531"/>
      <c r="AD906" s="1531"/>
      <c r="AE906" s="1310" t="s">
        <v>15</v>
      </c>
      <c r="AF906" s="1523" t="s">
        <v>22</v>
      </c>
      <c r="AG906" s="1523" t="s">
        <v>15</v>
      </c>
      <c r="AH906" s="1523" t="s">
        <v>22</v>
      </c>
      <c r="AI906" s="1538"/>
      <c r="AJ906" s="1523" t="s">
        <v>15</v>
      </c>
      <c r="AK906" s="1523" t="s">
        <v>22</v>
      </c>
      <c r="AL906" s="1523" t="s">
        <v>15</v>
      </c>
      <c r="AM906" s="1523" t="s">
        <v>22</v>
      </c>
      <c r="AN906" s="1538"/>
      <c r="AO906" s="1523" t="s">
        <v>15</v>
      </c>
      <c r="AP906" s="1523" t="s">
        <v>22</v>
      </c>
      <c r="AQ906" s="1523" t="s">
        <v>15</v>
      </c>
      <c r="AR906" s="1523" t="s">
        <v>22</v>
      </c>
      <c r="AS906" s="1538"/>
      <c r="AT906" s="1555"/>
      <c r="AU906" s="1507">
        <f>P903</f>
        <v>44298</v>
      </c>
      <c r="AV906" s="1508"/>
      <c r="AW906" s="1508"/>
      <c r="AX906" s="1508"/>
      <c r="AY906" s="1508"/>
      <c r="AZ906" s="1509"/>
    </row>
    <row r="907" spans="1:52" ht="13.5" customHeight="1">
      <c r="A907" s="815"/>
      <c r="B907" s="1532"/>
      <c r="C907" s="1535"/>
      <c r="D907" s="1532"/>
      <c r="E907" s="1532"/>
      <c r="F907" s="1541"/>
      <c r="G907" s="1526"/>
      <c r="H907" s="1524"/>
      <c r="I907" s="1524"/>
      <c r="J907" s="1539"/>
      <c r="K907" s="1526"/>
      <c r="L907" s="1526"/>
      <c r="M907" s="1524"/>
      <c r="N907" s="1524"/>
      <c r="O907" s="1539"/>
      <c r="P907" s="1526"/>
      <c r="Q907" s="1526"/>
      <c r="R907" s="1524"/>
      <c r="S907" s="1524"/>
      <c r="T907" s="1539"/>
      <c r="U907" s="1526"/>
      <c r="V907" s="1526"/>
      <c r="W907" s="1524"/>
      <c r="X907" s="1524"/>
      <c r="Y907" s="1539"/>
      <c r="Z907" s="1529"/>
      <c r="AA907" s="1532"/>
      <c r="AB907" s="1535"/>
      <c r="AC907" s="1532"/>
      <c r="AD907" s="1532"/>
      <c r="AE907" s="1539"/>
      <c r="AF907" s="1524"/>
      <c r="AG907" s="1524"/>
      <c r="AH907" s="1524"/>
      <c r="AI907" s="1539"/>
      <c r="AJ907" s="1524"/>
      <c r="AK907" s="1524"/>
      <c r="AL907" s="1524"/>
      <c r="AM907" s="1524"/>
      <c r="AN907" s="1539"/>
      <c r="AO907" s="1524"/>
      <c r="AP907" s="1524"/>
      <c r="AQ907" s="1524"/>
      <c r="AR907" s="1524"/>
      <c r="AS907" s="1539"/>
      <c r="AT907" s="1556"/>
      <c r="AU907" s="1510"/>
      <c r="AV907" s="1511"/>
      <c r="AW907" s="1511"/>
      <c r="AX907" s="1511"/>
      <c r="AY907" s="1511"/>
      <c r="AZ907" s="1512"/>
    </row>
    <row r="908" spans="1:52" ht="13.5" customHeight="1">
      <c r="A908" s="816">
        <v>1</v>
      </c>
      <c r="B908" s="1033" t="s">
        <v>229</v>
      </c>
      <c r="C908" s="817" t="s">
        <v>66</v>
      </c>
      <c r="D908" s="818">
        <v>2</v>
      </c>
      <c r="E908" s="819">
        <v>2</v>
      </c>
      <c r="F908" s="857">
        <v>20</v>
      </c>
      <c r="G908" s="821"/>
      <c r="H908" s="822"/>
      <c r="I908" s="823"/>
      <c r="J908" s="824">
        <f t="shared" ref="J908:J954" si="338">SUM(F908:I908)*$E908</f>
        <v>40</v>
      </c>
      <c r="K908" s="857">
        <v>40</v>
      </c>
      <c r="L908" s="825"/>
      <c r="M908" s="826"/>
      <c r="N908" s="827"/>
      <c r="O908" s="824">
        <f>SUM(K908:N908)*$E908</f>
        <v>80</v>
      </c>
      <c r="P908" s="857">
        <v>40</v>
      </c>
      <c r="Q908" s="825"/>
      <c r="R908" s="826"/>
      <c r="S908" s="827"/>
      <c r="T908" s="1034">
        <f t="shared" ref="T908:T950" si="339">SUM(P908:S908)*$E908</f>
        <v>80</v>
      </c>
      <c r="U908" s="853">
        <f>SUM(F908,K908,P908)</f>
        <v>100</v>
      </c>
      <c r="V908" s="825">
        <f>SUM(G908,L908,Q908)</f>
        <v>0</v>
      </c>
      <c r="W908" s="826">
        <f>SUM(H908,M908,R908)</f>
        <v>0</v>
      </c>
      <c r="X908" s="827">
        <f>SUM(I908,N908,S908)</f>
        <v>0</v>
      </c>
      <c r="Y908" s="1034">
        <f>SUM(J908,O908,T908)</f>
        <v>200</v>
      </c>
      <c r="Z908" s="816">
        <f>A908</f>
        <v>1</v>
      </c>
      <c r="AA908" s="1035" t="str">
        <f>B908</f>
        <v>Than trấu</v>
      </c>
      <c r="AB908" s="829" t="str">
        <f>C908</f>
        <v>kg</v>
      </c>
      <c r="AC908" s="830">
        <f>D908</f>
        <v>2</v>
      </c>
      <c r="AD908" s="831">
        <f>E908</f>
        <v>2</v>
      </c>
      <c r="AE908" s="832">
        <f t="shared" ref="AE908:AE924" si="340">AE826+AJ826-AO826</f>
        <v>8366</v>
      </c>
      <c r="AF908" s="832">
        <f t="shared" ref="AF908:AH923" si="341">AF826+AK826-AP826</f>
        <v>0</v>
      </c>
      <c r="AG908" s="832">
        <f t="shared" si="341"/>
        <v>0</v>
      </c>
      <c r="AH908" s="832">
        <f t="shared" si="341"/>
        <v>0</v>
      </c>
      <c r="AI908" s="834">
        <f>SUM(AE908:AH908)*$E908</f>
        <v>16732</v>
      </c>
      <c r="AJ908" s="833"/>
      <c r="AK908" s="827"/>
      <c r="AL908" s="827"/>
      <c r="AM908" s="827"/>
      <c r="AN908" s="834">
        <f t="shared" ref="AN908:AN924" si="342">SUM(AJ908:AM908)*$E908</f>
        <v>0</v>
      </c>
      <c r="AO908" s="825">
        <f t="shared" ref="AO908:AS958" si="343">U908</f>
        <v>100</v>
      </c>
      <c r="AP908" s="825">
        <f t="shared" si="343"/>
        <v>0</v>
      </c>
      <c r="AQ908" s="835">
        <f t="shared" si="343"/>
        <v>0</v>
      </c>
      <c r="AR908" s="835">
        <f t="shared" si="343"/>
        <v>0</v>
      </c>
      <c r="AS908" s="836">
        <f t="shared" si="343"/>
        <v>200</v>
      </c>
      <c r="AT908" s="837">
        <f>IF(AC908&lt;&gt;0,SUM(AO908:AR908)*$AC908-SUM(AO908:AR908)*$AD908,"")</f>
        <v>0</v>
      </c>
      <c r="AU908" s="1513" t="s">
        <v>847</v>
      </c>
      <c r="AV908" s="1514"/>
      <c r="AW908" s="1514"/>
      <c r="AX908" s="1514"/>
      <c r="AY908" s="1514"/>
      <c r="AZ908" s="1515"/>
    </row>
    <row r="909" spans="1:52" ht="13.5" customHeight="1">
      <c r="A909" s="838">
        <f>IF(B909&lt;&gt;"",MAX($A907:$A908)+1,"")</f>
        <v>2</v>
      </c>
      <c r="B909" s="1036" t="s">
        <v>848</v>
      </c>
      <c r="C909" s="817" t="s">
        <v>66</v>
      </c>
      <c r="D909" s="839">
        <v>2</v>
      </c>
      <c r="E909" s="840">
        <v>2</v>
      </c>
      <c r="F909" s="828"/>
      <c r="G909" s="841"/>
      <c r="H909" s="842"/>
      <c r="I909" s="842"/>
      <c r="J909" s="824">
        <f t="shared" si="338"/>
        <v>0</v>
      </c>
      <c r="K909" s="832"/>
      <c r="L909" s="825"/>
      <c r="M909" s="827"/>
      <c r="N909" s="827"/>
      <c r="O909" s="824">
        <f>SUM(K909:N909)*$E909</f>
        <v>0</v>
      </c>
      <c r="P909" s="843"/>
      <c r="Q909" s="825"/>
      <c r="R909" s="827"/>
      <c r="S909" s="827"/>
      <c r="T909" s="846">
        <f t="shared" si="339"/>
        <v>0</v>
      </c>
      <c r="U909" s="828">
        <f t="shared" ref="U909:Y924" si="344">SUM(F909,K909,P909)</f>
        <v>0</v>
      </c>
      <c r="V909" s="825">
        <f t="shared" si="344"/>
        <v>0</v>
      </c>
      <c r="W909" s="827">
        <f t="shared" si="344"/>
        <v>0</v>
      </c>
      <c r="X909" s="827">
        <f t="shared" si="344"/>
        <v>0</v>
      </c>
      <c r="Y909" s="824">
        <f>SUM(J909,O909,T909)</f>
        <v>0</v>
      </c>
      <c r="Z909" s="838">
        <f>A909</f>
        <v>2</v>
      </c>
      <c r="AA909" s="1037" t="str">
        <f t="shared" ref="AA909:AD967" si="345">B909</f>
        <v>Củi gỗ</v>
      </c>
      <c r="AB909" s="844" t="str">
        <f t="shared" si="345"/>
        <v>kg</v>
      </c>
      <c r="AC909" s="845">
        <f t="shared" si="345"/>
        <v>2</v>
      </c>
      <c r="AD909" s="846">
        <f t="shared" si="345"/>
        <v>2</v>
      </c>
      <c r="AE909" s="832">
        <f t="shared" si="340"/>
        <v>1980</v>
      </c>
      <c r="AF909" s="832">
        <f t="shared" si="341"/>
        <v>0</v>
      </c>
      <c r="AG909" s="832">
        <f t="shared" si="341"/>
        <v>0</v>
      </c>
      <c r="AH909" s="832">
        <f t="shared" si="341"/>
        <v>0</v>
      </c>
      <c r="AI909" s="824">
        <f t="shared" ref="AI909:AI967" si="346">SUM(AE909:AH909)*$E909</f>
        <v>3960</v>
      </c>
      <c r="AJ909" s="848"/>
      <c r="AK909" s="827"/>
      <c r="AL909" s="847"/>
      <c r="AM909" s="827"/>
      <c r="AN909" s="849">
        <f t="shared" si="342"/>
        <v>0</v>
      </c>
      <c r="AO909" s="825">
        <f t="shared" si="343"/>
        <v>0</v>
      </c>
      <c r="AP909" s="825">
        <f t="shared" si="343"/>
        <v>0</v>
      </c>
      <c r="AQ909" s="825">
        <f t="shared" si="343"/>
        <v>0</v>
      </c>
      <c r="AR909" s="825">
        <f t="shared" si="343"/>
        <v>0</v>
      </c>
      <c r="AS909" s="825">
        <f t="shared" si="343"/>
        <v>0</v>
      </c>
      <c r="AT909" s="850">
        <f>IF(AC909&lt;&gt;0,SUM(AO909:AR909)*$AC909-SUM(AO909:AR909)*$AD909,"")</f>
        <v>0</v>
      </c>
      <c r="AU909" s="1516" t="s">
        <v>827</v>
      </c>
      <c r="AV909" s="1517"/>
      <c r="AW909" s="1517"/>
      <c r="AX909" s="1517"/>
      <c r="AY909" s="1517"/>
      <c r="AZ909" s="851"/>
    </row>
    <row r="910" spans="1:52" ht="13.5" customHeight="1">
      <c r="A910" s="838">
        <f t="shared" ref="A910:A953" si="347">IF(B910&lt;&gt;"",MAX($A908:$A909)+1,"")</f>
        <v>3</v>
      </c>
      <c r="B910" s="1033" t="s">
        <v>849</v>
      </c>
      <c r="C910" s="817" t="s">
        <v>66</v>
      </c>
      <c r="D910" s="818">
        <v>12.6</v>
      </c>
      <c r="E910" s="852">
        <v>12.6</v>
      </c>
      <c r="F910" s="853">
        <v>20</v>
      </c>
      <c r="G910" s="854"/>
      <c r="H910" s="855"/>
      <c r="I910" s="842"/>
      <c r="J910" s="824">
        <f t="shared" si="338"/>
        <v>252</v>
      </c>
      <c r="K910" s="856">
        <v>37</v>
      </c>
      <c r="L910" s="825"/>
      <c r="M910" s="826"/>
      <c r="N910" s="827"/>
      <c r="O910" s="824">
        <f>SUM(K910:N910)*$E910</f>
        <v>466.2</v>
      </c>
      <c r="P910" s="857">
        <v>37</v>
      </c>
      <c r="Q910" s="825"/>
      <c r="R910" s="826"/>
      <c r="S910" s="827"/>
      <c r="T910" s="846">
        <f t="shared" si="339"/>
        <v>466.2</v>
      </c>
      <c r="U910" s="853">
        <f t="shared" si="344"/>
        <v>94</v>
      </c>
      <c r="V910" s="825">
        <f t="shared" si="344"/>
        <v>0</v>
      </c>
      <c r="W910" s="826">
        <f t="shared" si="344"/>
        <v>0</v>
      </c>
      <c r="X910" s="827">
        <f t="shared" si="344"/>
        <v>0</v>
      </c>
      <c r="Y910" s="824">
        <f t="shared" si="344"/>
        <v>1184.4000000000001</v>
      </c>
      <c r="Z910" s="838">
        <f t="shared" ref="Z910:Z967" si="348">A910</f>
        <v>3</v>
      </c>
      <c r="AA910" s="1037" t="str">
        <f t="shared" si="345"/>
        <v>Gạo X 23</v>
      </c>
      <c r="AB910" s="844" t="str">
        <f t="shared" si="345"/>
        <v>kg</v>
      </c>
      <c r="AC910" s="845">
        <f t="shared" si="345"/>
        <v>12.6</v>
      </c>
      <c r="AD910" s="858">
        <f t="shared" si="345"/>
        <v>12.6</v>
      </c>
      <c r="AE910" s="832">
        <f t="shared" si="340"/>
        <v>3527</v>
      </c>
      <c r="AF910" s="832">
        <f t="shared" si="341"/>
        <v>0</v>
      </c>
      <c r="AG910" s="832">
        <f t="shared" si="341"/>
        <v>0</v>
      </c>
      <c r="AH910" s="832">
        <f t="shared" si="341"/>
        <v>0</v>
      </c>
      <c r="AI910" s="824">
        <f t="shared" si="346"/>
        <v>44440.2</v>
      </c>
      <c r="AJ910" s="848">
        <v>1000</v>
      </c>
      <c r="AK910" s="827"/>
      <c r="AL910" s="827"/>
      <c r="AM910" s="827"/>
      <c r="AN910" s="849">
        <f t="shared" si="342"/>
        <v>12600</v>
      </c>
      <c r="AO910" s="825">
        <f t="shared" si="343"/>
        <v>94</v>
      </c>
      <c r="AP910" s="825">
        <f t="shared" si="343"/>
        <v>0</v>
      </c>
      <c r="AQ910" s="825">
        <f t="shared" si="343"/>
        <v>0</v>
      </c>
      <c r="AR910" s="825">
        <f t="shared" si="343"/>
        <v>0</v>
      </c>
      <c r="AS910" s="825">
        <f t="shared" si="343"/>
        <v>1184.4000000000001</v>
      </c>
      <c r="AT910" s="850">
        <f t="shared" ref="AT910:AT967" si="349">IF(AC910&lt;&gt;0,SUM(AO910:AR910)*$AC910-SUM(AO910:AR910)*$AD910,"")</f>
        <v>0</v>
      </c>
      <c r="AU910" s="859" t="s">
        <v>828</v>
      </c>
      <c r="AV910" s="1519">
        <v>78</v>
      </c>
      <c r="AW910" s="1519"/>
      <c r="AX910" s="860"/>
      <c r="AY910" s="861"/>
      <c r="AZ910" s="862" t="s">
        <v>829</v>
      </c>
    </row>
    <row r="911" spans="1:52" ht="13.5" customHeight="1">
      <c r="A911" s="838">
        <f t="shared" si="347"/>
        <v>4</v>
      </c>
      <c r="B911" s="1038" t="s">
        <v>850</v>
      </c>
      <c r="C911" s="817" t="s">
        <v>389</v>
      </c>
      <c r="D911" s="839">
        <v>10</v>
      </c>
      <c r="E911" s="819">
        <v>10</v>
      </c>
      <c r="F911" s="825"/>
      <c r="G911" s="909"/>
      <c r="H911" s="863"/>
      <c r="I911" s="842"/>
      <c r="J911" s="824">
        <f t="shared" si="338"/>
        <v>0</v>
      </c>
      <c r="K911" s="864"/>
      <c r="L911" s="825"/>
      <c r="M911" s="827"/>
      <c r="N911" s="827"/>
      <c r="O911" s="824">
        <f t="shared" ref="O911:O967" si="350">SUM(K911:N911)*$E911</f>
        <v>0</v>
      </c>
      <c r="P911" s="865"/>
      <c r="Q911" s="825"/>
      <c r="R911" s="827"/>
      <c r="S911" s="827"/>
      <c r="T911" s="846">
        <f t="shared" si="339"/>
        <v>0</v>
      </c>
      <c r="U911" s="825">
        <f t="shared" si="344"/>
        <v>0</v>
      </c>
      <c r="V911" s="825">
        <f t="shared" si="344"/>
        <v>0</v>
      </c>
      <c r="W911" s="827">
        <f t="shared" si="344"/>
        <v>0</v>
      </c>
      <c r="X911" s="827">
        <f t="shared" si="344"/>
        <v>0</v>
      </c>
      <c r="Y911" s="824">
        <f t="shared" si="344"/>
        <v>0</v>
      </c>
      <c r="Z911" s="838">
        <f t="shared" si="348"/>
        <v>4</v>
      </c>
      <c r="AA911" s="1037" t="str">
        <f t="shared" si="345"/>
        <v>Bột súp</v>
      </c>
      <c r="AB911" s="844" t="str">
        <f t="shared" si="345"/>
        <v>lít</v>
      </c>
      <c r="AC911" s="845">
        <f t="shared" si="345"/>
        <v>10</v>
      </c>
      <c r="AD911" s="858">
        <f t="shared" si="345"/>
        <v>10</v>
      </c>
      <c r="AE911" s="832">
        <f t="shared" si="340"/>
        <v>0</v>
      </c>
      <c r="AF911" s="832">
        <f t="shared" si="341"/>
        <v>0</v>
      </c>
      <c r="AG911" s="832">
        <f t="shared" si="341"/>
        <v>4</v>
      </c>
      <c r="AH911" s="832">
        <f t="shared" si="341"/>
        <v>0</v>
      </c>
      <c r="AI911" s="824">
        <f t="shared" si="346"/>
        <v>40</v>
      </c>
      <c r="AJ911" s="848"/>
      <c r="AK911" s="866"/>
      <c r="AM911" s="827"/>
      <c r="AN911" s="849">
        <f t="shared" si="342"/>
        <v>0</v>
      </c>
      <c r="AO911" s="825">
        <f t="shared" si="343"/>
        <v>0</v>
      </c>
      <c r="AP911" s="825">
        <f t="shared" si="343"/>
        <v>0</v>
      </c>
      <c r="AQ911" s="825">
        <f t="shared" si="343"/>
        <v>0</v>
      </c>
      <c r="AR911" s="825">
        <f t="shared" si="343"/>
        <v>0</v>
      </c>
      <c r="AS911" s="825">
        <f t="shared" si="343"/>
        <v>0</v>
      </c>
      <c r="AT911" s="850">
        <f t="shared" si="349"/>
        <v>0</v>
      </c>
      <c r="AU911" s="867" t="s">
        <v>830</v>
      </c>
      <c r="AV911" s="868">
        <f>F976</f>
        <v>110</v>
      </c>
      <c r="AW911" s="861" t="s">
        <v>27</v>
      </c>
      <c r="AX911" s="869">
        <f>H976</f>
        <v>14</v>
      </c>
      <c r="AY911" s="861" t="s">
        <v>28</v>
      </c>
      <c r="AZ911" s="870">
        <f>AX911*AV911</f>
        <v>1540</v>
      </c>
    </row>
    <row r="912" spans="1:52" ht="13.5" customHeight="1">
      <c r="A912" s="838">
        <f t="shared" si="347"/>
        <v>5</v>
      </c>
      <c r="B912" s="1039" t="s">
        <v>851</v>
      </c>
      <c r="C912" s="817" t="s">
        <v>389</v>
      </c>
      <c r="D912" s="839">
        <v>30</v>
      </c>
      <c r="E912" s="871">
        <v>25</v>
      </c>
      <c r="F912" s="825"/>
      <c r="G912" s="909">
        <v>2</v>
      </c>
      <c r="H912" s="863"/>
      <c r="I912" s="842"/>
      <c r="J912" s="824">
        <f t="shared" si="338"/>
        <v>50</v>
      </c>
      <c r="K912" s="864"/>
      <c r="L912" s="853">
        <v>3</v>
      </c>
      <c r="M912" s="827"/>
      <c r="N912" s="827"/>
      <c r="O912" s="824">
        <f t="shared" si="350"/>
        <v>75</v>
      </c>
      <c r="P912" s="865"/>
      <c r="Q912" s="853">
        <v>3</v>
      </c>
      <c r="R912" s="827"/>
      <c r="S912" s="827"/>
      <c r="T912" s="846">
        <f t="shared" si="339"/>
        <v>75</v>
      </c>
      <c r="U912" s="825">
        <f t="shared" si="344"/>
        <v>0</v>
      </c>
      <c r="V912" s="853">
        <f t="shared" si="344"/>
        <v>8</v>
      </c>
      <c r="W912" s="827">
        <f t="shared" si="344"/>
        <v>0</v>
      </c>
      <c r="X912" s="827">
        <f t="shared" si="344"/>
        <v>0</v>
      </c>
      <c r="Y912" s="824">
        <f t="shared" si="344"/>
        <v>200</v>
      </c>
      <c r="Z912" s="838">
        <f t="shared" si="348"/>
        <v>5</v>
      </c>
      <c r="AA912" s="1037" t="str">
        <f t="shared" si="345"/>
        <v>Nmắm thường</v>
      </c>
      <c r="AB912" s="844" t="str">
        <f t="shared" si="345"/>
        <v>lít</v>
      </c>
      <c r="AC912" s="845">
        <f t="shared" si="345"/>
        <v>30</v>
      </c>
      <c r="AD912" s="858">
        <f t="shared" si="345"/>
        <v>25</v>
      </c>
      <c r="AE912" s="832">
        <f t="shared" si="340"/>
        <v>0</v>
      </c>
      <c r="AF912" s="832">
        <f t="shared" si="341"/>
        <v>20</v>
      </c>
      <c r="AG912" s="832">
        <f t="shared" si="341"/>
        <v>0</v>
      </c>
      <c r="AH912" s="832">
        <f t="shared" si="341"/>
        <v>0</v>
      </c>
      <c r="AI912" s="824">
        <f t="shared" si="346"/>
        <v>500</v>
      </c>
      <c r="AJ912" s="848"/>
      <c r="AK912" s="873"/>
      <c r="AL912" s="827"/>
      <c r="AM912" s="827"/>
      <c r="AN912" s="849">
        <f t="shared" si="342"/>
        <v>0</v>
      </c>
      <c r="AO912" s="825">
        <f t="shared" si="343"/>
        <v>0</v>
      </c>
      <c r="AP912" s="825">
        <f t="shared" si="343"/>
        <v>8</v>
      </c>
      <c r="AQ912" s="825">
        <f t="shared" si="343"/>
        <v>0</v>
      </c>
      <c r="AR912" s="825">
        <f t="shared" si="343"/>
        <v>0</v>
      </c>
      <c r="AS912" s="825">
        <f t="shared" si="343"/>
        <v>200</v>
      </c>
      <c r="AT912" s="850">
        <f t="shared" si="349"/>
        <v>40</v>
      </c>
      <c r="AU912" s="867" t="s">
        <v>831</v>
      </c>
      <c r="AV912" s="874">
        <f>F977</f>
        <v>115</v>
      </c>
      <c r="AW912" s="861" t="s">
        <v>27</v>
      </c>
      <c r="AX912" s="869">
        <v>32</v>
      </c>
      <c r="AY912" s="861" t="s">
        <v>28</v>
      </c>
      <c r="AZ912" s="870">
        <f>AX912*AV912</f>
        <v>3680</v>
      </c>
    </row>
    <row r="913" spans="1:52" ht="13.5" customHeight="1">
      <c r="A913" s="838">
        <f t="shared" si="347"/>
        <v>6</v>
      </c>
      <c r="B913" s="1039" t="s">
        <v>496</v>
      </c>
      <c r="C913" s="817" t="s">
        <v>852</v>
      </c>
      <c r="D913" s="839">
        <v>42</v>
      </c>
      <c r="E913" s="875">
        <v>42</v>
      </c>
      <c r="F913" s="825"/>
      <c r="G913" s="854"/>
      <c r="H913" s="827">
        <v>0.3</v>
      </c>
      <c r="I913" s="842"/>
      <c r="J913" s="824">
        <f t="shared" si="338"/>
        <v>12.6</v>
      </c>
      <c r="K913" s="864"/>
      <c r="L913" s="825"/>
      <c r="M913" s="876">
        <v>0.8</v>
      </c>
      <c r="N913" s="827"/>
      <c r="O913" s="824">
        <f t="shared" si="350"/>
        <v>33.6</v>
      </c>
      <c r="P913" s="865"/>
      <c r="Q913" s="825"/>
      <c r="R913" s="877">
        <v>0.8</v>
      </c>
      <c r="S913" s="827"/>
      <c r="T913" s="846">
        <f t="shared" si="339"/>
        <v>33.6</v>
      </c>
      <c r="U913" s="825">
        <f t="shared" si="344"/>
        <v>0</v>
      </c>
      <c r="V913" s="825">
        <f t="shared" si="344"/>
        <v>0</v>
      </c>
      <c r="W913" s="827">
        <f t="shared" si="344"/>
        <v>1.9000000000000001</v>
      </c>
      <c r="X913" s="827">
        <f t="shared" si="344"/>
        <v>0</v>
      </c>
      <c r="Y913" s="824">
        <f t="shared" si="344"/>
        <v>79.800000000000011</v>
      </c>
      <c r="Z913" s="838">
        <f t="shared" si="348"/>
        <v>6</v>
      </c>
      <c r="AA913" s="1040" t="str">
        <f t="shared" si="345"/>
        <v>Mì chính VEDAN</v>
      </c>
      <c r="AB913" s="844" t="str">
        <f t="shared" si="345"/>
        <v>Kg</v>
      </c>
      <c r="AC913" s="845">
        <f t="shared" si="345"/>
        <v>42</v>
      </c>
      <c r="AD913" s="858">
        <f t="shared" si="345"/>
        <v>42</v>
      </c>
      <c r="AE913" s="832">
        <f t="shared" si="340"/>
        <v>0</v>
      </c>
      <c r="AF913" s="832">
        <f t="shared" si="341"/>
        <v>0</v>
      </c>
      <c r="AG913" s="832">
        <f t="shared" si="341"/>
        <v>19.100000000000001</v>
      </c>
      <c r="AH913" s="832">
        <f t="shared" si="341"/>
        <v>0</v>
      </c>
      <c r="AI913" s="824">
        <f t="shared" si="346"/>
        <v>802.2</v>
      </c>
      <c r="AJ913" s="879"/>
      <c r="AK913" s="827"/>
      <c r="AL913" s="878"/>
      <c r="AM913" s="827"/>
      <c r="AN913" s="849">
        <f t="shared" si="342"/>
        <v>0</v>
      </c>
      <c r="AO913" s="825">
        <f t="shared" si="343"/>
        <v>0</v>
      </c>
      <c r="AP913" s="825">
        <f t="shared" si="343"/>
        <v>0</v>
      </c>
      <c r="AQ913" s="825">
        <f t="shared" si="343"/>
        <v>1.9000000000000001</v>
      </c>
      <c r="AR913" s="825">
        <f t="shared" si="343"/>
        <v>0</v>
      </c>
      <c r="AS913" s="825">
        <f t="shared" si="343"/>
        <v>79.800000000000011</v>
      </c>
      <c r="AT913" s="850">
        <f t="shared" si="349"/>
        <v>0</v>
      </c>
      <c r="AU913" s="880" t="s">
        <v>832</v>
      </c>
      <c r="AV913" s="874">
        <f>F978</f>
        <v>115</v>
      </c>
      <c r="AW913" s="861" t="s">
        <v>27</v>
      </c>
      <c r="AX913" s="869">
        <v>32</v>
      </c>
      <c r="AY913" s="861" t="s">
        <v>28</v>
      </c>
      <c r="AZ913" s="870">
        <f>AX913*AV913</f>
        <v>3680</v>
      </c>
    </row>
    <row r="914" spans="1:52" ht="13.5" customHeight="1">
      <c r="A914" s="838">
        <f t="shared" si="347"/>
        <v>7</v>
      </c>
      <c r="B914" s="1036" t="s">
        <v>43</v>
      </c>
      <c r="C914" s="881" t="s">
        <v>66</v>
      </c>
      <c r="D914" s="882">
        <v>3.5</v>
      </c>
      <c r="E914" s="883">
        <v>3.5</v>
      </c>
      <c r="F914" s="884"/>
      <c r="G914" s="854"/>
      <c r="H914" s="885">
        <v>1</v>
      </c>
      <c r="I914" s="842"/>
      <c r="J914" s="824">
        <f t="shared" si="338"/>
        <v>3.5</v>
      </c>
      <c r="K914" s="864"/>
      <c r="L914" s="825"/>
      <c r="M914" s="876">
        <v>1.5</v>
      </c>
      <c r="N914" s="827"/>
      <c r="O914" s="824">
        <f t="shared" si="350"/>
        <v>5.25</v>
      </c>
      <c r="P914" s="865" t="s">
        <v>883</v>
      </c>
      <c r="Q914" s="825"/>
      <c r="R914" s="877">
        <v>1.5</v>
      </c>
      <c r="S914" s="827"/>
      <c r="T914" s="846">
        <f t="shared" si="339"/>
        <v>5.25</v>
      </c>
      <c r="U914" s="825">
        <f>SUM(F914,K914,P914)</f>
        <v>0</v>
      </c>
      <c r="V914" s="825"/>
      <c r="W914" s="827">
        <f t="shared" si="344"/>
        <v>4</v>
      </c>
      <c r="X914" s="827">
        <f t="shared" si="344"/>
        <v>0</v>
      </c>
      <c r="Y914" s="824">
        <f t="shared" si="344"/>
        <v>14</v>
      </c>
      <c r="Z914" s="838">
        <f t="shared" si="348"/>
        <v>7</v>
      </c>
      <c r="AA914" s="1040" t="str">
        <f t="shared" si="345"/>
        <v>Muối trắng</v>
      </c>
      <c r="AB914" s="844" t="str">
        <f t="shared" si="345"/>
        <v>kg</v>
      </c>
      <c r="AC914" s="845">
        <f t="shared" si="345"/>
        <v>3.5</v>
      </c>
      <c r="AD914" s="858">
        <f t="shared" si="345"/>
        <v>3.5</v>
      </c>
      <c r="AE914" s="832">
        <f t="shared" si="340"/>
        <v>0</v>
      </c>
      <c r="AF914" s="832">
        <f t="shared" si="341"/>
        <v>0</v>
      </c>
      <c r="AG914" s="832">
        <f t="shared" si="341"/>
        <v>34</v>
      </c>
      <c r="AH914" s="832">
        <f t="shared" si="341"/>
        <v>0</v>
      </c>
      <c r="AI914" s="824">
        <f t="shared" si="346"/>
        <v>119</v>
      </c>
      <c r="AJ914" s="879"/>
      <c r="AK914" s="827"/>
      <c r="AL914" s="878"/>
      <c r="AM914" s="827"/>
      <c r="AN914" s="849">
        <f t="shared" si="342"/>
        <v>0</v>
      </c>
      <c r="AO914" s="825">
        <f t="shared" si="343"/>
        <v>0</v>
      </c>
      <c r="AP914" s="825">
        <f t="shared" si="343"/>
        <v>0</v>
      </c>
      <c r="AQ914" s="825">
        <f t="shared" si="343"/>
        <v>4</v>
      </c>
      <c r="AR914" s="825">
        <f t="shared" si="343"/>
        <v>0</v>
      </c>
      <c r="AS914" s="825">
        <f t="shared" si="343"/>
        <v>14</v>
      </c>
      <c r="AT914" s="850">
        <f t="shared" si="349"/>
        <v>0</v>
      </c>
      <c r="AU914" s="886" t="s">
        <v>833</v>
      </c>
      <c r="AV914" s="1519">
        <v>62</v>
      </c>
      <c r="AW914" s="1519"/>
      <c r="AX914" s="887"/>
      <c r="AY914" s="861"/>
      <c r="AZ914" s="862" t="s">
        <v>829</v>
      </c>
    </row>
    <row r="915" spans="1:52" ht="13.5" customHeight="1">
      <c r="A915" s="838">
        <f t="shared" si="347"/>
        <v>8</v>
      </c>
      <c r="B915" s="1039" t="s">
        <v>618</v>
      </c>
      <c r="C915" s="817" t="s">
        <v>66</v>
      </c>
      <c r="D915" s="839">
        <v>35</v>
      </c>
      <c r="E915" s="852">
        <v>35</v>
      </c>
      <c r="F915" s="825"/>
      <c r="G915" s="854"/>
      <c r="H915" s="827">
        <v>0.4</v>
      </c>
      <c r="I915" s="842"/>
      <c r="J915" s="824">
        <f t="shared" si="338"/>
        <v>14</v>
      </c>
      <c r="K915" s="864"/>
      <c r="L915" s="825"/>
      <c r="M915" s="876">
        <v>0.8</v>
      </c>
      <c r="N915" s="827"/>
      <c r="O915" s="824">
        <f t="shared" si="350"/>
        <v>28</v>
      </c>
      <c r="P915" s="864"/>
      <c r="Q915" s="825"/>
      <c r="R915" s="876">
        <v>0.8</v>
      </c>
      <c r="S915" s="827"/>
      <c r="T915" s="846">
        <f t="shared" si="339"/>
        <v>28</v>
      </c>
      <c r="U915" s="825">
        <f>SUM(F915,K915,P915)</f>
        <v>0</v>
      </c>
      <c r="V915" s="825">
        <f t="shared" ref="V915:Y966" si="351">SUM(G915,L915,Q915)</f>
        <v>0</v>
      </c>
      <c r="W915" s="827">
        <f t="shared" si="344"/>
        <v>2</v>
      </c>
      <c r="X915" s="827">
        <f t="shared" si="344"/>
        <v>0</v>
      </c>
      <c r="Y915" s="824">
        <f t="shared" si="344"/>
        <v>70</v>
      </c>
      <c r="Z915" s="838">
        <f t="shared" si="348"/>
        <v>8</v>
      </c>
      <c r="AA915" s="1040" t="str">
        <f t="shared" si="345"/>
        <v xml:space="preserve">Tỏi khô </v>
      </c>
      <c r="AB915" s="844" t="str">
        <f t="shared" si="345"/>
        <v>kg</v>
      </c>
      <c r="AC915" s="845">
        <f t="shared" si="345"/>
        <v>35</v>
      </c>
      <c r="AD915" s="858">
        <f t="shared" si="345"/>
        <v>35</v>
      </c>
      <c r="AE915" s="832">
        <f t="shared" si="340"/>
        <v>0</v>
      </c>
      <c r="AF915" s="832">
        <f t="shared" si="341"/>
        <v>0</v>
      </c>
      <c r="AG915" s="832">
        <f t="shared" si="341"/>
        <v>6</v>
      </c>
      <c r="AH915" s="832">
        <f t="shared" si="341"/>
        <v>0</v>
      </c>
      <c r="AI915" s="824">
        <f t="shared" si="346"/>
        <v>210</v>
      </c>
      <c r="AJ915" s="879"/>
      <c r="AK915" s="827"/>
      <c r="AL915" s="878"/>
      <c r="AM915" s="827"/>
      <c r="AN915" s="849">
        <f t="shared" si="342"/>
        <v>0</v>
      </c>
      <c r="AO915" s="825">
        <f t="shared" si="343"/>
        <v>0</v>
      </c>
      <c r="AP915" s="825">
        <f t="shared" si="343"/>
        <v>0</v>
      </c>
      <c r="AQ915" s="825">
        <f t="shared" si="343"/>
        <v>2</v>
      </c>
      <c r="AR915" s="825">
        <f t="shared" si="343"/>
        <v>0</v>
      </c>
      <c r="AS915" s="825">
        <f t="shared" si="343"/>
        <v>70</v>
      </c>
      <c r="AT915" s="850">
        <f t="shared" si="349"/>
        <v>0</v>
      </c>
      <c r="AU915" s="880" t="s">
        <v>830</v>
      </c>
      <c r="AV915" s="868">
        <f>K976</f>
        <v>14</v>
      </c>
      <c r="AW915" s="861" t="s">
        <v>27</v>
      </c>
      <c r="AX915" s="888">
        <f>M976</f>
        <v>14</v>
      </c>
      <c r="AY915" s="861" t="s">
        <v>28</v>
      </c>
      <c r="AZ915" s="870">
        <f>AX915*AV915</f>
        <v>196</v>
      </c>
    </row>
    <row r="916" spans="1:52" ht="13.5" customHeight="1">
      <c r="A916" s="838">
        <f t="shared" si="347"/>
        <v>9</v>
      </c>
      <c r="B916" s="1039" t="s">
        <v>44</v>
      </c>
      <c r="C916" s="817" t="s">
        <v>66</v>
      </c>
      <c r="D916" s="839">
        <v>20</v>
      </c>
      <c r="E916" s="852">
        <v>20</v>
      </c>
      <c r="F916" s="825"/>
      <c r="G916" s="854"/>
      <c r="H916" s="827">
        <v>0.4</v>
      </c>
      <c r="I916" s="842"/>
      <c r="J916" s="824">
        <f t="shared" si="338"/>
        <v>8</v>
      </c>
      <c r="K916" s="864"/>
      <c r="L916" s="825"/>
      <c r="M916" s="876">
        <v>0.8</v>
      </c>
      <c r="N916" s="827"/>
      <c r="O916" s="824">
        <f t="shared" si="350"/>
        <v>16</v>
      </c>
      <c r="P916" s="825"/>
      <c r="Q916" s="825" t="s">
        <v>884</v>
      </c>
      <c r="R916" s="876">
        <v>0.8</v>
      </c>
      <c r="S916" s="827"/>
      <c r="T916" s="846">
        <f t="shared" si="339"/>
        <v>16</v>
      </c>
      <c r="U916" s="825">
        <f>SUM(F916,K916,P916)</f>
        <v>0</v>
      </c>
      <c r="V916" s="825">
        <f t="shared" si="351"/>
        <v>0</v>
      </c>
      <c r="W916" s="827">
        <f t="shared" si="344"/>
        <v>2</v>
      </c>
      <c r="X916" s="827">
        <f t="shared" si="344"/>
        <v>0</v>
      </c>
      <c r="Y916" s="824">
        <f t="shared" si="344"/>
        <v>40</v>
      </c>
      <c r="Z916" s="838">
        <f t="shared" si="348"/>
        <v>9</v>
      </c>
      <c r="AA916" s="1040" t="str">
        <f t="shared" si="345"/>
        <v>Hành củ</v>
      </c>
      <c r="AB916" s="844" t="str">
        <f t="shared" si="345"/>
        <v>kg</v>
      </c>
      <c r="AC916" s="845">
        <f t="shared" si="345"/>
        <v>20</v>
      </c>
      <c r="AD916" s="858">
        <f t="shared" si="345"/>
        <v>20</v>
      </c>
      <c r="AE916" s="832">
        <f t="shared" si="340"/>
        <v>0</v>
      </c>
      <c r="AF916" s="832">
        <f t="shared" si="341"/>
        <v>0</v>
      </c>
      <c r="AG916" s="832">
        <f t="shared" si="341"/>
        <v>6</v>
      </c>
      <c r="AH916" s="832">
        <f t="shared" si="341"/>
        <v>0</v>
      </c>
      <c r="AI916" s="824">
        <f t="shared" si="346"/>
        <v>120</v>
      </c>
      <c r="AJ916" s="879"/>
      <c r="AK916" s="827"/>
      <c r="AL916" s="878"/>
      <c r="AM916" s="827"/>
      <c r="AN916" s="889">
        <f t="shared" si="342"/>
        <v>0</v>
      </c>
      <c r="AO916" s="825">
        <f t="shared" si="343"/>
        <v>0</v>
      </c>
      <c r="AP916" s="825">
        <f t="shared" si="343"/>
        <v>0</v>
      </c>
      <c r="AQ916" s="825">
        <f t="shared" si="343"/>
        <v>2</v>
      </c>
      <c r="AR916" s="825">
        <f t="shared" si="343"/>
        <v>0</v>
      </c>
      <c r="AS916" s="825">
        <f t="shared" si="343"/>
        <v>40</v>
      </c>
      <c r="AT916" s="850">
        <f t="shared" si="349"/>
        <v>0</v>
      </c>
      <c r="AU916" s="880" t="s">
        <v>831</v>
      </c>
      <c r="AV916" s="868">
        <f>K977</f>
        <v>14</v>
      </c>
      <c r="AW916" s="861" t="s">
        <v>27</v>
      </c>
      <c r="AX916" s="888">
        <v>24</v>
      </c>
      <c r="AY916" s="861" t="s">
        <v>28</v>
      </c>
      <c r="AZ916" s="870">
        <f>AX916*AV916</f>
        <v>336</v>
      </c>
    </row>
    <row r="917" spans="1:52" ht="13.5" customHeight="1">
      <c r="A917" s="838">
        <f t="shared" si="347"/>
        <v>10</v>
      </c>
      <c r="B917" s="1039" t="s">
        <v>593</v>
      </c>
      <c r="C917" s="817" t="s">
        <v>389</v>
      </c>
      <c r="D917" s="839">
        <v>22</v>
      </c>
      <c r="E917" s="852">
        <v>22</v>
      </c>
      <c r="F917" s="825"/>
      <c r="G917" s="854"/>
      <c r="H917" s="827">
        <v>1</v>
      </c>
      <c r="I917" s="842"/>
      <c r="J917" s="824">
        <f t="shared" si="338"/>
        <v>22</v>
      </c>
      <c r="K917" s="864"/>
      <c r="L917" s="825"/>
      <c r="M917" s="876">
        <v>1</v>
      </c>
      <c r="N917" s="827"/>
      <c r="O917" s="824">
        <f t="shared" si="350"/>
        <v>22</v>
      </c>
      <c r="P917" s="865"/>
      <c r="Q917" s="825"/>
      <c r="R917" s="890">
        <v>1</v>
      </c>
      <c r="S917" s="827"/>
      <c r="T917" s="846">
        <f t="shared" si="339"/>
        <v>22</v>
      </c>
      <c r="U917" s="825">
        <f>SUM(F917,K917,P917)</f>
        <v>0</v>
      </c>
      <c r="V917" s="825">
        <f t="shared" si="351"/>
        <v>0</v>
      </c>
      <c r="W917" s="827">
        <f t="shared" si="344"/>
        <v>3</v>
      </c>
      <c r="X917" s="827">
        <f t="shared" si="344"/>
        <v>0</v>
      </c>
      <c r="Y917" s="824">
        <f t="shared" si="344"/>
        <v>66</v>
      </c>
      <c r="Z917" s="838">
        <f t="shared" si="348"/>
        <v>10</v>
      </c>
      <c r="AA917" s="1040" t="str">
        <f t="shared" si="345"/>
        <v>Dầu ăn Mavela</v>
      </c>
      <c r="AB917" s="844" t="str">
        <f t="shared" si="345"/>
        <v>lít</v>
      </c>
      <c r="AC917" s="845">
        <f t="shared" si="345"/>
        <v>22</v>
      </c>
      <c r="AD917" s="858">
        <f t="shared" si="345"/>
        <v>22</v>
      </c>
      <c r="AE917" s="832">
        <f t="shared" si="340"/>
        <v>0</v>
      </c>
      <c r="AF917" s="832">
        <f t="shared" si="341"/>
        <v>0</v>
      </c>
      <c r="AG917" s="832">
        <f t="shared" si="341"/>
        <v>9</v>
      </c>
      <c r="AH917" s="832">
        <f t="shared" si="341"/>
        <v>0</v>
      </c>
      <c r="AI917" s="824">
        <f t="shared" si="346"/>
        <v>198</v>
      </c>
      <c r="AJ917" s="879"/>
      <c r="AK917" s="827"/>
      <c r="AL917" s="878"/>
      <c r="AM917" s="827"/>
      <c r="AN917" s="849">
        <f t="shared" si="342"/>
        <v>0</v>
      </c>
      <c r="AO917" s="825">
        <f t="shared" si="343"/>
        <v>0</v>
      </c>
      <c r="AP917" s="825">
        <f t="shared" si="343"/>
        <v>0</v>
      </c>
      <c r="AQ917" s="825">
        <f t="shared" si="343"/>
        <v>3</v>
      </c>
      <c r="AR917" s="825">
        <f t="shared" si="343"/>
        <v>0</v>
      </c>
      <c r="AS917" s="825">
        <f t="shared" si="343"/>
        <v>66</v>
      </c>
      <c r="AT917" s="850">
        <f t="shared" si="349"/>
        <v>0</v>
      </c>
      <c r="AU917" s="880" t="s">
        <v>832</v>
      </c>
      <c r="AV917" s="868">
        <f>K978</f>
        <v>14</v>
      </c>
      <c r="AW917" s="861" t="s">
        <v>27</v>
      </c>
      <c r="AX917" s="888">
        <v>24</v>
      </c>
      <c r="AY917" s="861" t="s">
        <v>28</v>
      </c>
      <c r="AZ917" s="870">
        <f>AX917*AV917</f>
        <v>336</v>
      </c>
    </row>
    <row r="918" spans="1:52" ht="13.5" customHeight="1">
      <c r="A918" s="838">
        <f t="shared" si="347"/>
        <v>11</v>
      </c>
      <c r="B918" s="1039" t="s">
        <v>45</v>
      </c>
      <c r="C918" s="817" t="s">
        <v>66</v>
      </c>
      <c r="D918" s="839">
        <v>130</v>
      </c>
      <c r="E918" s="852">
        <v>90</v>
      </c>
      <c r="F918" s="825" t="s">
        <v>885</v>
      </c>
      <c r="G918" s="854" t="s">
        <v>886</v>
      </c>
      <c r="H918" s="827"/>
      <c r="I918" s="842"/>
      <c r="J918" s="824">
        <f t="shared" si="338"/>
        <v>0</v>
      </c>
      <c r="K918" s="864"/>
      <c r="L918" s="825"/>
      <c r="M918" s="891">
        <v>0.1</v>
      </c>
      <c r="N918" s="827"/>
      <c r="O918" s="824">
        <f t="shared" si="350"/>
        <v>9</v>
      </c>
      <c r="P918" s="865"/>
      <c r="Q918" s="825"/>
      <c r="R918" s="877">
        <v>0.1</v>
      </c>
      <c r="S918" s="827"/>
      <c r="T918" s="846">
        <f t="shared" si="339"/>
        <v>9</v>
      </c>
      <c r="U918" s="825">
        <f t="shared" ref="U918:U924" si="352">SUM(F918,K918,P918)</f>
        <v>0</v>
      </c>
      <c r="V918" s="825">
        <f t="shared" si="351"/>
        <v>0</v>
      </c>
      <c r="W918" s="827">
        <f t="shared" si="344"/>
        <v>0.2</v>
      </c>
      <c r="X918" s="827">
        <f t="shared" si="344"/>
        <v>0</v>
      </c>
      <c r="Y918" s="824">
        <f t="shared" si="344"/>
        <v>18</v>
      </c>
      <c r="Z918" s="838">
        <f t="shared" si="348"/>
        <v>11</v>
      </c>
      <c r="AA918" s="1040" t="str">
        <f t="shared" si="345"/>
        <v>Tiêu bắc</v>
      </c>
      <c r="AB918" s="844" t="str">
        <f t="shared" si="345"/>
        <v>kg</v>
      </c>
      <c r="AC918" s="845">
        <f t="shared" si="345"/>
        <v>130</v>
      </c>
      <c r="AD918" s="858">
        <f t="shared" si="345"/>
        <v>90</v>
      </c>
      <c r="AE918" s="832">
        <f t="shared" si="340"/>
        <v>0</v>
      </c>
      <c r="AF918" s="832">
        <f t="shared" si="341"/>
        <v>0</v>
      </c>
      <c r="AG918" s="832">
        <f t="shared" si="341"/>
        <v>4.8</v>
      </c>
      <c r="AH918" s="832">
        <f t="shared" si="341"/>
        <v>0</v>
      </c>
      <c r="AI918" s="824">
        <f t="shared" si="346"/>
        <v>432</v>
      </c>
      <c r="AJ918" s="879"/>
      <c r="AK918" s="827"/>
      <c r="AL918" s="878"/>
      <c r="AM918" s="827"/>
      <c r="AN918" s="849">
        <f t="shared" si="342"/>
        <v>0</v>
      </c>
      <c r="AO918" s="825">
        <f t="shared" si="343"/>
        <v>0</v>
      </c>
      <c r="AP918" s="825">
        <f t="shared" si="343"/>
        <v>0</v>
      </c>
      <c r="AQ918" s="825">
        <f t="shared" si="343"/>
        <v>0.2</v>
      </c>
      <c r="AR918" s="825">
        <f t="shared" si="343"/>
        <v>0</v>
      </c>
      <c r="AS918" s="825">
        <f t="shared" si="343"/>
        <v>18</v>
      </c>
      <c r="AT918" s="850">
        <f t="shared" si="349"/>
        <v>8</v>
      </c>
      <c r="AU918" s="1521" t="str">
        <f>B979</f>
        <v xml:space="preserve">  + Ăn thêm</v>
      </c>
      <c r="AV918" s="1522"/>
      <c r="AW918" s="1522"/>
      <c r="AX918" s="1522"/>
      <c r="AY918" s="1522"/>
      <c r="AZ918" s="892">
        <f>J979</f>
        <v>0</v>
      </c>
    </row>
    <row r="919" spans="1:52" ht="13.5" customHeight="1">
      <c r="A919" s="838">
        <f t="shared" si="347"/>
        <v>12</v>
      </c>
      <c r="B919" s="1039" t="s">
        <v>46</v>
      </c>
      <c r="C919" s="817" t="s">
        <v>66</v>
      </c>
      <c r="D919" s="839">
        <v>35</v>
      </c>
      <c r="E919" s="852">
        <v>35</v>
      </c>
      <c r="F919" s="825"/>
      <c r="G919" s="854"/>
      <c r="H919" s="827">
        <v>0.1</v>
      </c>
      <c r="I919" s="842"/>
      <c r="J919" s="824">
        <f t="shared" si="338"/>
        <v>3.5</v>
      </c>
      <c r="K919" s="864"/>
      <c r="L919" s="825"/>
      <c r="M919" s="891">
        <v>0.2</v>
      </c>
      <c r="N919" s="827"/>
      <c r="O919" s="824">
        <f t="shared" si="350"/>
        <v>7</v>
      </c>
      <c r="P919" s="865"/>
      <c r="Q919" s="825"/>
      <c r="R919" s="877">
        <v>0.2</v>
      </c>
      <c r="S919" s="827"/>
      <c r="T919" s="846">
        <f t="shared" si="339"/>
        <v>7</v>
      </c>
      <c r="U919" s="825">
        <f t="shared" si="352"/>
        <v>0</v>
      </c>
      <c r="V919" s="825">
        <f t="shared" si="351"/>
        <v>0</v>
      </c>
      <c r="W919" s="827">
        <f t="shared" si="344"/>
        <v>0.5</v>
      </c>
      <c r="X919" s="827">
        <f t="shared" si="344"/>
        <v>0</v>
      </c>
      <c r="Y919" s="824">
        <f t="shared" si="344"/>
        <v>17.5</v>
      </c>
      <c r="Z919" s="838">
        <f t="shared" si="348"/>
        <v>12</v>
      </c>
      <c r="AA919" s="1040" t="str">
        <f t="shared" si="345"/>
        <v>Kẹo đắng</v>
      </c>
      <c r="AB919" s="844" t="str">
        <f t="shared" si="345"/>
        <v>kg</v>
      </c>
      <c r="AC919" s="845">
        <f t="shared" si="345"/>
        <v>35</v>
      </c>
      <c r="AD919" s="858">
        <f t="shared" si="345"/>
        <v>35</v>
      </c>
      <c r="AE919" s="832">
        <f t="shared" si="340"/>
        <v>0</v>
      </c>
      <c r="AF919" s="832">
        <f t="shared" si="341"/>
        <v>0</v>
      </c>
      <c r="AG919" s="832">
        <f t="shared" si="341"/>
        <v>9.5</v>
      </c>
      <c r="AH919" s="832">
        <f t="shared" si="341"/>
        <v>0</v>
      </c>
      <c r="AI919" s="824">
        <f t="shared" si="346"/>
        <v>332.5</v>
      </c>
      <c r="AJ919" s="879"/>
      <c r="AK919" s="827"/>
      <c r="AL919" s="878"/>
      <c r="AM919" s="827"/>
      <c r="AN919" s="849">
        <f t="shared" si="342"/>
        <v>0</v>
      </c>
      <c r="AO919" s="825">
        <f t="shared" si="343"/>
        <v>0</v>
      </c>
      <c r="AP919" s="825">
        <f t="shared" si="343"/>
        <v>0</v>
      </c>
      <c r="AQ919" s="825">
        <f t="shared" si="343"/>
        <v>0.5</v>
      </c>
      <c r="AR919" s="825">
        <f t="shared" si="343"/>
        <v>0</v>
      </c>
      <c r="AS919" s="825">
        <f t="shared" si="343"/>
        <v>17.5</v>
      </c>
      <c r="AT919" s="850">
        <f t="shared" si="349"/>
        <v>0</v>
      </c>
      <c r="AU919" s="1521" t="str">
        <f>B980</f>
        <v xml:space="preserve"> + ăn thêm </v>
      </c>
      <c r="AV919" s="1522"/>
      <c r="AW919" s="1522"/>
      <c r="AX919" s="1522"/>
      <c r="AY919" s="1522"/>
      <c r="AZ919" s="870">
        <f>J980</f>
        <v>0</v>
      </c>
    </row>
    <row r="920" spans="1:52" ht="13.5" customHeight="1">
      <c r="A920" s="838">
        <f t="shared" si="347"/>
        <v>13</v>
      </c>
      <c r="B920" s="1039" t="s">
        <v>47</v>
      </c>
      <c r="C920" s="817" t="s">
        <v>66</v>
      </c>
      <c r="D920" s="839">
        <v>17</v>
      </c>
      <c r="E920" s="852">
        <v>17</v>
      </c>
      <c r="F920" s="825"/>
      <c r="G920" s="854"/>
      <c r="H920" s="827"/>
      <c r="I920" s="842"/>
      <c r="J920" s="824">
        <f t="shared" si="338"/>
        <v>0</v>
      </c>
      <c r="K920" s="864"/>
      <c r="L920" s="825"/>
      <c r="M920" s="891"/>
      <c r="N920" s="827"/>
      <c r="O920" s="824">
        <f t="shared" si="350"/>
        <v>0</v>
      </c>
      <c r="P920" s="865"/>
      <c r="Q920" s="825"/>
      <c r="R920" s="877"/>
      <c r="S920" s="827"/>
      <c r="T920" s="846">
        <f t="shared" si="339"/>
        <v>0</v>
      </c>
      <c r="U920" s="825">
        <f t="shared" si="352"/>
        <v>0</v>
      </c>
      <c r="V920" s="825">
        <f t="shared" si="351"/>
        <v>0</v>
      </c>
      <c r="W920" s="827">
        <f t="shared" si="344"/>
        <v>0</v>
      </c>
      <c r="X920" s="827">
        <f t="shared" si="344"/>
        <v>0</v>
      </c>
      <c r="Y920" s="824">
        <f t="shared" si="344"/>
        <v>0</v>
      </c>
      <c r="Z920" s="838">
        <f t="shared" si="348"/>
        <v>13</v>
      </c>
      <c r="AA920" s="1040" t="str">
        <f t="shared" si="345"/>
        <v>Đường trắng</v>
      </c>
      <c r="AB920" s="844" t="str">
        <f t="shared" si="345"/>
        <v>kg</v>
      </c>
      <c r="AC920" s="845">
        <f t="shared" si="345"/>
        <v>17</v>
      </c>
      <c r="AD920" s="858">
        <f t="shared" si="345"/>
        <v>17</v>
      </c>
      <c r="AE920" s="832">
        <f t="shared" si="340"/>
        <v>0</v>
      </c>
      <c r="AF920" s="832">
        <f t="shared" si="341"/>
        <v>0</v>
      </c>
      <c r="AG920" s="832">
        <f t="shared" si="341"/>
        <v>1</v>
      </c>
      <c r="AH920" s="832">
        <f t="shared" si="341"/>
        <v>0</v>
      </c>
      <c r="AI920" s="824">
        <f t="shared" si="346"/>
        <v>17</v>
      </c>
      <c r="AJ920" s="879"/>
      <c r="AK920" s="827"/>
      <c r="AL920" s="878"/>
      <c r="AM920" s="827"/>
      <c r="AN920" s="849">
        <f t="shared" si="342"/>
        <v>0</v>
      </c>
      <c r="AO920" s="825">
        <f t="shared" si="343"/>
        <v>0</v>
      </c>
      <c r="AP920" s="825">
        <f t="shared" si="343"/>
        <v>0</v>
      </c>
      <c r="AQ920" s="825">
        <f t="shared" si="343"/>
        <v>0</v>
      </c>
      <c r="AR920" s="825">
        <f t="shared" si="343"/>
        <v>0</v>
      </c>
      <c r="AS920" s="825">
        <f t="shared" si="343"/>
        <v>0</v>
      </c>
      <c r="AT920" s="850">
        <f t="shared" si="349"/>
        <v>0</v>
      </c>
      <c r="AU920" s="893" t="s">
        <v>834</v>
      </c>
      <c r="AV920" s="894"/>
      <c r="AW920" s="894"/>
      <c r="AX920" s="894"/>
      <c r="AY920" s="894"/>
      <c r="AZ920" s="870">
        <f>SUM(AZ910:AZ919)</f>
        <v>9768</v>
      </c>
    </row>
    <row r="921" spans="1:52" ht="13.5" customHeight="1">
      <c r="A921" s="838">
        <f t="shared" si="347"/>
        <v>14</v>
      </c>
      <c r="B921" s="1039" t="s">
        <v>48</v>
      </c>
      <c r="C921" s="817" t="s">
        <v>389</v>
      </c>
      <c r="D921" s="839">
        <v>23</v>
      </c>
      <c r="E921" s="852">
        <v>23</v>
      </c>
      <c r="F921" s="825"/>
      <c r="G921" s="854"/>
      <c r="H921" s="827">
        <v>0.5</v>
      </c>
      <c r="I921" s="842"/>
      <c r="J921" s="824">
        <f t="shared" si="338"/>
        <v>11.5</v>
      </c>
      <c r="K921" s="825"/>
      <c r="L921" s="825"/>
      <c r="M921" s="827">
        <v>1</v>
      </c>
      <c r="N921" s="827"/>
      <c r="O921" s="824">
        <f t="shared" si="350"/>
        <v>23</v>
      </c>
      <c r="P921" s="865"/>
      <c r="Q921" s="825"/>
      <c r="R921" s="877">
        <v>1</v>
      </c>
      <c r="S921" s="827"/>
      <c r="T921" s="846">
        <f t="shared" si="339"/>
        <v>23</v>
      </c>
      <c r="U921" s="825">
        <f t="shared" si="352"/>
        <v>0</v>
      </c>
      <c r="V921" s="825">
        <f t="shared" si="351"/>
        <v>0</v>
      </c>
      <c r="W921" s="827">
        <f t="shared" si="344"/>
        <v>2.5</v>
      </c>
      <c r="X921" s="827">
        <f t="shared" si="344"/>
        <v>0</v>
      </c>
      <c r="Y921" s="824">
        <f t="shared" si="344"/>
        <v>57.5</v>
      </c>
      <c r="Z921" s="838">
        <f t="shared" si="348"/>
        <v>14</v>
      </c>
      <c r="AA921" s="1040" t="str">
        <f t="shared" si="345"/>
        <v>Mật mía</v>
      </c>
      <c r="AB921" s="844" t="str">
        <f t="shared" si="345"/>
        <v>lít</v>
      </c>
      <c r="AC921" s="845">
        <f t="shared" si="345"/>
        <v>23</v>
      </c>
      <c r="AD921" s="858">
        <f t="shared" si="345"/>
        <v>23</v>
      </c>
      <c r="AE921" s="832">
        <f t="shared" si="340"/>
        <v>0</v>
      </c>
      <c r="AF921" s="832">
        <f t="shared" si="341"/>
        <v>0</v>
      </c>
      <c r="AG921" s="832">
        <f t="shared" si="341"/>
        <v>12.5</v>
      </c>
      <c r="AH921" s="832">
        <f t="shared" si="341"/>
        <v>0</v>
      </c>
      <c r="AI921" s="824">
        <f t="shared" si="346"/>
        <v>287.5</v>
      </c>
      <c r="AJ921" s="879"/>
      <c r="AK921" s="827"/>
      <c r="AL921" s="878"/>
      <c r="AM921" s="827"/>
      <c r="AN921" s="849">
        <f t="shared" si="342"/>
        <v>0</v>
      </c>
      <c r="AO921" s="825">
        <f t="shared" si="343"/>
        <v>0</v>
      </c>
      <c r="AP921" s="825">
        <f t="shared" si="343"/>
        <v>0</v>
      </c>
      <c r="AQ921" s="825">
        <f t="shared" si="343"/>
        <v>2.5</v>
      </c>
      <c r="AR921" s="825">
        <f t="shared" si="343"/>
        <v>0</v>
      </c>
      <c r="AS921" s="825">
        <f t="shared" si="343"/>
        <v>57.5</v>
      </c>
      <c r="AT921" s="850">
        <f t="shared" si="349"/>
        <v>0</v>
      </c>
      <c r="AU921" s="1255" t="s">
        <v>835</v>
      </c>
      <c r="AV921" s="1256"/>
      <c r="AW921" s="1256"/>
      <c r="AX921" s="1256"/>
      <c r="AY921" s="1256"/>
      <c r="AZ921" s="870">
        <f>Q979</f>
        <v>2265.3999999999978</v>
      </c>
    </row>
    <row r="922" spans="1:52" ht="13.5" customHeight="1">
      <c r="A922" s="838">
        <f t="shared" si="347"/>
        <v>15</v>
      </c>
      <c r="B922" s="1039" t="s">
        <v>514</v>
      </c>
      <c r="C922" s="817" t="s">
        <v>66</v>
      </c>
      <c r="D922" s="839">
        <v>80</v>
      </c>
      <c r="E922" s="852">
        <v>80</v>
      </c>
      <c r="F922" s="825"/>
      <c r="G922" s="854"/>
      <c r="H922" s="827">
        <v>0.2</v>
      </c>
      <c r="I922" s="842"/>
      <c r="J922" s="824">
        <f t="shared" si="338"/>
        <v>16</v>
      </c>
      <c r="K922" s="825"/>
      <c r="L922" s="825"/>
      <c r="M922" s="827">
        <v>0.3</v>
      </c>
      <c r="N922" s="827"/>
      <c r="O922" s="824">
        <f t="shared" si="350"/>
        <v>24</v>
      </c>
      <c r="P922" s="865"/>
      <c r="Q922" s="825"/>
      <c r="R922" s="877">
        <v>0.3</v>
      </c>
      <c r="S922" s="827"/>
      <c r="T922" s="846">
        <f t="shared" si="339"/>
        <v>24</v>
      </c>
      <c r="U922" s="825">
        <f t="shared" si="352"/>
        <v>0</v>
      </c>
      <c r="V922" s="825">
        <f t="shared" si="351"/>
        <v>0</v>
      </c>
      <c r="W922" s="827">
        <f t="shared" si="344"/>
        <v>0.8</v>
      </c>
      <c r="X922" s="827">
        <f t="shared" si="344"/>
        <v>0</v>
      </c>
      <c r="Y922" s="824">
        <f t="shared" si="344"/>
        <v>64</v>
      </c>
      <c r="Z922" s="838">
        <f t="shared" si="348"/>
        <v>15</v>
      </c>
      <c r="AA922" s="1040" t="str">
        <f t="shared" si="345"/>
        <v>Ót bột</v>
      </c>
      <c r="AB922" s="844" t="str">
        <f t="shared" si="345"/>
        <v>kg</v>
      </c>
      <c r="AC922" s="845">
        <f t="shared" si="345"/>
        <v>80</v>
      </c>
      <c r="AD922" s="858">
        <f t="shared" si="345"/>
        <v>80</v>
      </c>
      <c r="AE922" s="832">
        <f t="shared" si="340"/>
        <v>0</v>
      </c>
      <c r="AF922" s="832">
        <f t="shared" si="341"/>
        <v>0</v>
      </c>
      <c r="AG922" s="832">
        <f t="shared" si="341"/>
        <v>4.2000000000000011</v>
      </c>
      <c r="AH922" s="832">
        <f t="shared" si="341"/>
        <v>0</v>
      </c>
      <c r="AI922" s="824">
        <f t="shared" si="346"/>
        <v>336.00000000000011</v>
      </c>
      <c r="AJ922" s="879"/>
      <c r="AK922" s="827"/>
      <c r="AL922" s="878"/>
      <c r="AM922" s="827"/>
      <c r="AN922" s="849">
        <f t="shared" si="342"/>
        <v>0</v>
      </c>
      <c r="AO922" s="825">
        <f t="shared" si="343"/>
        <v>0</v>
      </c>
      <c r="AP922" s="825">
        <f t="shared" si="343"/>
        <v>0</v>
      </c>
      <c r="AQ922" s="825">
        <f t="shared" si="343"/>
        <v>0.8</v>
      </c>
      <c r="AR922" s="825">
        <f t="shared" si="343"/>
        <v>0</v>
      </c>
      <c r="AS922" s="825">
        <f t="shared" si="343"/>
        <v>64</v>
      </c>
      <c r="AT922" s="850">
        <f t="shared" si="349"/>
        <v>0</v>
      </c>
      <c r="AU922" s="1255" t="s">
        <v>836</v>
      </c>
      <c r="AV922" s="1256"/>
      <c r="AW922" s="1256"/>
      <c r="AX922" s="1256"/>
      <c r="AY922" s="1256"/>
      <c r="AZ922" s="870"/>
    </row>
    <row r="923" spans="1:52" ht="13.5" customHeight="1">
      <c r="A923" s="838">
        <f t="shared" si="347"/>
        <v>16</v>
      </c>
      <c r="B923" s="1039" t="s">
        <v>49</v>
      </c>
      <c r="C923" s="817" t="s">
        <v>66</v>
      </c>
      <c r="D923" s="839">
        <v>40</v>
      </c>
      <c r="E923" s="852">
        <v>40</v>
      </c>
      <c r="F923" s="825"/>
      <c r="G923" s="854"/>
      <c r="H923" s="827">
        <v>0.2</v>
      </c>
      <c r="I923" s="842"/>
      <c r="J923" s="824">
        <f t="shared" si="338"/>
        <v>8</v>
      </c>
      <c r="K923" s="825"/>
      <c r="L923" s="825"/>
      <c r="M923" s="827">
        <v>0.3</v>
      </c>
      <c r="N923" s="827"/>
      <c r="O923" s="824">
        <f t="shared" si="350"/>
        <v>12</v>
      </c>
      <c r="P923" s="865"/>
      <c r="Q923" s="825"/>
      <c r="R923" s="877">
        <v>0.3</v>
      </c>
      <c r="S923" s="827"/>
      <c r="T923" s="846">
        <f t="shared" si="339"/>
        <v>12</v>
      </c>
      <c r="U923" s="825">
        <f t="shared" si="352"/>
        <v>0</v>
      </c>
      <c r="V923" s="825">
        <f t="shared" si="351"/>
        <v>0</v>
      </c>
      <c r="W923" s="827">
        <f t="shared" si="344"/>
        <v>0.8</v>
      </c>
      <c r="X923" s="827">
        <f t="shared" si="344"/>
        <v>0</v>
      </c>
      <c r="Y923" s="1041">
        <f t="shared" si="344"/>
        <v>32</v>
      </c>
      <c r="Z923" s="838">
        <f t="shared" si="348"/>
        <v>16</v>
      </c>
      <c r="AA923" s="1040" t="str">
        <f t="shared" si="345"/>
        <v>Bột nghệ</v>
      </c>
      <c r="AB923" s="844" t="str">
        <f t="shared" si="345"/>
        <v>kg</v>
      </c>
      <c r="AC923" s="845">
        <f t="shared" si="345"/>
        <v>40</v>
      </c>
      <c r="AD923" s="858">
        <f t="shared" si="345"/>
        <v>40</v>
      </c>
      <c r="AE923" s="832">
        <f t="shared" si="340"/>
        <v>0</v>
      </c>
      <c r="AF923" s="832">
        <f t="shared" si="341"/>
        <v>0</v>
      </c>
      <c r="AG923" s="832">
        <f t="shared" si="341"/>
        <v>21.199999999999996</v>
      </c>
      <c r="AH923" s="832">
        <f t="shared" si="341"/>
        <v>0</v>
      </c>
      <c r="AI923" s="824">
        <f t="shared" si="346"/>
        <v>847.99999999999977</v>
      </c>
      <c r="AJ923" s="879"/>
      <c r="AK923" s="827"/>
      <c r="AL923" s="878"/>
      <c r="AM923" s="827"/>
      <c r="AN923" s="849">
        <f t="shared" si="342"/>
        <v>0</v>
      </c>
      <c r="AO923" s="825">
        <f t="shared" si="343"/>
        <v>0</v>
      </c>
      <c r="AP923" s="825">
        <f t="shared" si="343"/>
        <v>0</v>
      </c>
      <c r="AQ923" s="825">
        <f t="shared" si="343"/>
        <v>0.8</v>
      </c>
      <c r="AR923" s="825">
        <f t="shared" si="343"/>
        <v>0</v>
      </c>
      <c r="AS923" s="825">
        <f t="shared" si="343"/>
        <v>32</v>
      </c>
      <c r="AT923" s="850">
        <f t="shared" si="349"/>
        <v>0</v>
      </c>
      <c r="AU923" s="1255" t="s">
        <v>799</v>
      </c>
      <c r="AV923" s="1256"/>
      <c r="AW923" s="1256"/>
      <c r="AX923" s="1256"/>
      <c r="AY923" s="1256"/>
      <c r="AZ923" s="870"/>
    </row>
    <row r="924" spans="1:52" ht="13.5" customHeight="1">
      <c r="A924" s="838">
        <f t="shared" si="347"/>
        <v>17</v>
      </c>
      <c r="B924" s="920" t="s">
        <v>373</v>
      </c>
      <c r="C924" s="817" t="s">
        <v>66</v>
      </c>
      <c r="D924" s="839">
        <v>43</v>
      </c>
      <c r="E924" s="852">
        <v>43</v>
      </c>
      <c r="F924" s="825"/>
      <c r="G924" s="854"/>
      <c r="H924" s="827">
        <v>0.5</v>
      </c>
      <c r="I924" s="842"/>
      <c r="J924" s="824">
        <f t="shared" si="338"/>
        <v>21.5</v>
      </c>
      <c r="K924" s="825"/>
      <c r="L924" s="825"/>
      <c r="M924" s="827">
        <v>1</v>
      </c>
      <c r="N924" s="827"/>
      <c r="O924" s="824">
        <f t="shared" si="350"/>
        <v>43</v>
      </c>
      <c r="P924" s="865"/>
      <c r="Q924" s="825"/>
      <c r="R924" s="877">
        <v>1</v>
      </c>
      <c r="S924" s="827"/>
      <c r="T924" s="846">
        <f t="shared" si="339"/>
        <v>43</v>
      </c>
      <c r="U924" s="825">
        <f t="shared" si="352"/>
        <v>0</v>
      </c>
      <c r="V924" s="825">
        <f t="shared" si="351"/>
        <v>0</v>
      </c>
      <c r="W924" s="827">
        <f t="shared" si="344"/>
        <v>2.5</v>
      </c>
      <c r="X924" s="827">
        <f t="shared" si="344"/>
        <v>0</v>
      </c>
      <c r="Y924" s="824">
        <f t="shared" si="344"/>
        <v>107.5</v>
      </c>
      <c r="Z924" s="838">
        <f t="shared" si="348"/>
        <v>17</v>
      </c>
      <c r="AA924" s="1037" t="str">
        <f t="shared" si="345"/>
        <v>Vừng lạc</v>
      </c>
      <c r="AB924" s="844" t="str">
        <f t="shared" si="345"/>
        <v>kg</v>
      </c>
      <c r="AC924" s="845">
        <f t="shared" si="345"/>
        <v>43</v>
      </c>
      <c r="AD924" s="858">
        <f t="shared" si="345"/>
        <v>43</v>
      </c>
      <c r="AE924" s="832">
        <f t="shared" si="340"/>
        <v>0</v>
      </c>
      <c r="AF924" s="832">
        <f>AF842+AK842-AP842</f>
        <v>0</v>
      </c>
      <c r="AG924" s="832">
        <f>AG842+AL842-AQ842</f>
        <v>8.8000000000000007</v>
      </c>
      <c r="AH924" s="832">
        <f>AH842+AM842-AR842</f>
        <v>0</v>
      </c>
      <c r="AI924" s="824">
        <f t="shared" si="346"/>
        <v>378.40000000000003</v>
      </c>
      <c r="AJ924" s="879">
        <f>U924</f>
        <v>0</v>
      </c>
      <c r="AK924" s="879">
        <f>V924</f>
        <v>0</v>
      </c>
      <c r="AL924" s="1051"/>
      <c r="AM924" s="879">
        <f>X924</f>
        <v>0</v>
      </c>
      <c r="AN924" s="849">
        <f t="shared" si="342"/>
        <v>0</v>
      </c>
      <c r="AO924" s="825">
        <f t="shared" si="343"/>
        <v>0</v>
      </c>
      <c r="AP924" s="825">
        <f t="shared" si="343"/>
        <v>0</v>
      </c>
      <c r="AQ924" s="825">
        <f t="shared" si="343"/>
        <v>2.5</v>
      </c>
      <c r="AR924" s="825">
        <f t="shared" si="343"/>
        <v>0</v>
      </c>
      <c r="AS924" s="825">
        <f t="shared" si="343"/>
        <v>107.5</v>
      </c>
      <c r="AT924" s="850">
        <f t="shared" si="349"/>
        <v>0</v>
      </c>
      <c r="AU924" s="1255" t="s">
        <v>800</v>
      </c>
      <c r="AV924" s="1256"/>
      <c r="AW924" s="1256"/>
      <c r="AX924" s="1256"/>
      <c r="AY924" s="1256"/>
      <c r="AZ924" s="870"/>
    </row>
    <row r="925" spans="1:52" ht="13.5" customHeight="1">
      <c r="A925" s="838">
        <f t="shared" si="347"/>
        <v>18</v>
      </c>
      <c r="B925" s="931" t="s">
        <v>853</v>
      </c>
      <c r="C925" s="817" t="s">
        <v>66</v>
      </c>
      <c r="D925" s="839">
        <v>30</v>
      </c>
      <c r="E925" s="852">
        <v>6</v>
      </c>
      <c r="F925" s="825"/>
      <c r="G925" s="854"/>
      <c r="H925" s="827">
        <v>0.5</v>
      </c>
      <c r="I925" s="842"/>
      <c r="J925" s="824">
        <f t="shared" si="338"/>
        <v>3</v>
      </c>
      <c r="K925" s="825"/>
      <c r="L925" s="825"/>
      <c r="M925" s="827">
        <v>1</v>
      </c>
      <c r="N925" s="827"/>
      <c r="O925" s="824">
        <f t="shared" si="350"/>
        <v>6</v>
      </c>
      <c r="P925" s="865"/>
      <c r="Q925" s="825"/>
      <c r="R925" s="877">
        <v>1</v>
      </c>
      <c r="S925" s="827"/>
      <c r="T925" s="846">
        <f t="shared" si="339"/>
        <v>6</v>
      </c>
      <c r="U925" s="825"/>
      <c r="V925" s="825">
        <f t="shared" si="351"/>
        <v>0</v>
      </c>
      <c r="W925" s="827">
        <f t="shared" si="351"/>
        <v>2.5</v>
      </c>
      <c r="X925" s="827">
        <f t="shared" si="351"/>
        <v>0</v>
      </c>
      <c r="Y925" s="824">
        <f t="shared" si="351"/>
        <v>15</v>
      </c>
      <c r="Z925" s="838">
        <f t="shared" si="348"/>
        <v>18</v>
      </c>
      <c r="AA925" s="1037" t="str">
        <f t="shared" si="345"/>
        <v>Tăm bao tay</v>
      </c>
      <c r="AB925" s="844" t="str">
        <f t="shared" si="345"/>
        <v>kg</v>
      </c>
      <c r="AC925" s="845">
        <f t="shared" si="345"/>
        <v>30</v>
      </c>
      <c r="AD925" s="858">
        <f t="shared" si="345"/>
        <v>6</v>
      </c>
      <c r="AE925" s="832">
        <f t="shared" ref="AE925:AH940" si="353">AE843+AJ843-AO843</f>
        <v>0</v>
      </c>
      <c r="AF925" s="832">
        <f t="shared" si="353"/>
        <v>0</v>
      </c>
      <c r="AG925" s="832">
        <f t="shared" si="353"/>
        <v>12</v>
      </c>
      <c r="AH925" s="832">
        <f t="shared" si="353"/>
        <v>0</v>
      </c>
      <c r="AI925" s="824">
        <f t="shared" si="346"/>
        <v>72</v>
      </c>
      <c r="AJ925" s="879">
        <f t="shared" ref="AJ925:AL967" si="354">U925</f>
        <v>0</v>
      </c>
      <c r="AK925" s="879">
        <f t="shared" si="354"/>
        <v>0</v>
      </c>
      <c r="AL925" s="1051"/>
      <c r="AM925" s="879">
        <f t="shared" ref="AM925:AM967" si="355">X925</f>
        <v>0</v>
      </c>
      <c r="AN925" s="849">
        <f t="shared" ref="AN925:AN967" si="356">SUM(AJ925:AM925)*$E925</f>
        <v>0</v>
      </c>
      <c r="AO925" s="825">
        <f t="shared" si="343"/>
        <v>0</v>
      </c>
      <c r="AP925" s="825">
        <f t="shared" si="343"/>
        <v>0</v>
      </c>
      <c r="AQ925" s="825">
        <f t="shared" si="343"/>
        <v>2.5</v>
      </c>
      <c r="AR925" s="825">
        <f t="shared" si="343"/>
        <v>0</v>
      </c>
      <c r="AS925" s="825">
        <f t="shared" si="343"/>
        <v>15</v>
      </c>
      <c r="AT925" s="850">
        <f t="shared" si="349"/>
        <v>60</v>
      </c>
      <c r="AU925" s="1255" t="s">
        <v>801</v>
      </c>
      <c r="AV925" s="1256"/>
      <c r="AW925" s="1256"/>
      <c r="AX925" s="1256"/>
      <c r="AY925" s="1256"/>
      <c r="AZ925" s="870"/>
    </row>
    <row r="926" spans="1:52" ht="13.5" customHeight="1">
      <c r="A926" s="838">
        <f t="shared" si="347"/>
        <v>19</v>
      </c>
      <c r="B926" s="931" t="s">
        <v>176</v>
      </c>
      <c r="C926" s="896" t="s">
        <v>389</v>
      </c>
      <c r="D926" s="897">
        <v>9</v>
      </c>
      <c r="E926" s="898">
        <v>9</v>
      </c>
      <c r="F926" s="825"/>
      <c r="G926" s="909"/>
      <c r="H926" s="827">
        <v>0.5</v>
      </c>
      <c r="I926" s="842"/>
      <c r="J926" s="824">
        <f t="shared" si="338"/>
        <v>4.5</v>
      </c>
      <c r="K926" s="825" t="s">
        <v>887</v>
      </c>
      <c r="L926" s="825"/>
      <c r="M926" s="827">
        <v>1</v>
      </c>
      <c r="N926" s="827"/>
      <c r="O926" s="824">
        <f t="shared" si="350"/>
        <v>9</v>
      </c>
      <c r="P926" s="865"/>
      <c r="Q926" s="853"/>
      <c r="R926" s="877">
        <v>1</v>
      </c>
      <c r="S926" s="827"/>
      <c r="T926" s="846">
        <f t="shared" si="339"/>
        <v>9</v>
      </c>
      <c r="U926" s="825">
        <f>SUM(F926,K926,P926)</f>
        <v>0</v>
      </c>
      <c r="V926" s="825">
        <f t="shared" si="351"/>
        <v>0</v>
      </c>
      <c r="W926" s="827">
        <f t="shared" si="351"/>
        <v>2.5</v>
      </c>
      <c r="X926" s="827">
        <f t="shared" si="351"/>
        <v>0</v>
      </c>
      <c r="Y926" s="824">
        <f t="shared" si="351"/>
        <v>22.5</v>
      </c>
      <c r="Z926" s="838">
        <f t="shared" si="348"/>
        <v>19</v>
      </c>
      <c r="AA926" s="1037" t="str">
        <f t="shared" si="345"/>
        <v>Dấm chua</v>
      </c>
      <c r="AB926" s="844" t="str">
        <f t="shared" si="345"/>
        <v>lít</v>
      </c>
      <c r="AC926" s="845">
        <f t="shared" si="345"/>
        <v>9</v>
      </c>
      <c r="AD926" s="858">
        <f t="shared" si="345"/>
        <v>9</v>
      </c>
      <c r="AE926" s="832">
        <f t="shared" si="353"/>
        <v>0</v>
      </c>
      <c r="AF926" s="832">
        <f t="shared" si="353"/>
        <v>0</v>
      </c>
      <c r="AG926" s="832">
        <f t="shared" si="353"/>
        <v>3</v>
      </c>
      <c r="AH926" s="832">
        <f t="shared" si="353"/>
        <v>0</v>
      </c>
      <c r="AI926" s="824">
        <f t="shared" si="346"/>
        <v>27</v>
      </c>
      <c r="AJ926" s="879">
        <f t="shared" si="354"/>
        <v>0</v>
      </c>
      <c r="AK926" s="879">
        <f t="shared" si="354"/>
        <v>0</v>
      </c>
      <c r="AL926" s="1051"/>
      <c r="AM926" s="879">
        <f t="shared" si="355"/>
        <v>0</v>
      </c>
      <c r="AN926" s="849">
        <f t="shared" si="356"/>
        <v>0</v>
      </c>
      <c r="AO926" s="825">
        <f t="shared" si="343"/>
        <v>0</v>
      </c>
      <c r="AP926" s="825">
        <f t="shared" si="343"/>
        <v>0</v>
      </c>
      <c r="AQ926" s="825">
        <f t="shared" si="343"/>
        <v>2.5</v>
      </c>
      <c r="AR926" s="825">
        <f t="shared" si="343"/>
        <v>0</v>
      </c>
      <c r="AS926" s="825">
        <f t="shared" si="343"/>
        <v>22.5</v>
      </c>
      <c r="AT926" s="850">
        <f t="shared" si="349"/>
        <v>0</v>
      </c>
      <c r="AU926" s="893" t="s">
        <v>802</v>
      </c>
      <c r="AV926" s="894"/>
      <c r="AW926" s="894"/>
      <c r="AX926" s="894"/>
      <c r="AY926" s="894"/>
      <c r="AZ926" s="870">
        <f>AZ920+SUM(AZ921:AZ925)</f>
        <v>12033.399999999998</v>
      </c>
    </row>
    <row r="927" spans="1:52" ht="13.5" customHeight="1">
      <c r="A927" s="838">
        <f t="shared" si="347"/>
        <v>20</v>
      </c>
      <c r="B927" s="911" t="s">
        <v>158</v>
      </c>
      <c r="C927" s="902" t="s">
        <v>66</v>
      </c>
      <c r="D927" s="903">
        <v>30</v>
      </c>
      <c r="E927" s="904">
        <v>30</v>
      </c>
      <c r="F927" s="825"/>
      <c r="G927" s="909"/>
      <c r="H927" s="827">
        <v>0.5</v>
      </c>
      <c r="I927" s="842"/>
      <c r="J927" s="824">
        <f t="shared" si="338"/>
        <v>15</v>
      </c>
      <c r="K927" s="853"/>
      <c r="L927" s="828"/>
      <c r="M927" s="827">
        <v>1</v>
      </c>
      <c r="N927" s="827"/>
      <c r="O927" s="824">
        <f t="shared" si="350"/>
        <v>30</v>
      </c>
      <c r="P927" s="856"/>
      <c r="Q927" s="828"/>
      <c r="R927" s="891">
        <v>1</v>
      </c>
      <c r="S927" s="827"/>
      <c r="T927" s="846">
        <f t="shared" si="339"/>
        <v>30</v>
      </c>
      <c r="U927" s="825">
        <f>SUM(F927,K927,P927)</f>
        <v>0</v>
      </c>
      <c r="V927" s="828">
        <f t="shared" si="351"/>
        <v>0</v>
      </c>
      <c r="W927" s="827">
        <f t="shared" si="351"/>
        <v>2.5</v>
      </c>
      <c r="X927" s="827">
        <f t="shared" si="351"/>
        <v>0</v>
      </c>
      <c r="Y927" s="824">
        <f t="shared" si="351"/>
        <v>75</v>
      </c>
      <c r="Z927" s="838">
        <f t="shared" si="348"/>
        <v>20</v>
      </c>
      <c r="AA927" s="1037" t="str">
        <f t="shared" si="345"/>
        <v>Chè vằng</v>
      </c>
      <c r="AB927" s="844" t="str">
        <f t="shared" si="345"/>
        <v>kg</v>
      </c>
      <c r="AC927" s="845">
        <f t="shared" si="345"/>
        <v>30</v>
      </c>
      <c r="AD927" s="858">
        <f t="shared" si="345"/>
        <v>30</v>
      </c>
      <c r="AE927" s="832">
        <f t="shared" si="353"/>
        <v>0</v>
      </c>
      <c r="AF927" s="832">
        <f t="shared" si="353"/>
        <v>0</v>
      </c>
      <c r="AG927" s="832">
        <f t="shared" si="353"/>
        <v>7</v>
      </c>
      <c r="AH927" s="832">
        <f t="shared" si="353"/>
        <v>0</v>
      </c>
      <c r="AI927" s="824">
        <f t="shared" si="346"/>
        <v>210</v>
      </c>
      <c r="AJ927" s="879">
        <f t="shared" si="354"/>
        <v>0</v>
      </c>
      <c r="AK927" s="879">
        <f t="shared" si="354"/>
        <v>0</v>
      </c>
      <c r="AL927" s="1051"/>
      <c r="AM927" s="879">
        <f t="shared" si="355"/>
        <v>0</v>
      </c>
      <c r="AN927" s="849">
        <f t="shared" si="356"/>
        <v>0</v>
      </c>
      <c r="AO927" s="825">
        <f t="shared" si="343"/>
        <v>0</v>
      </c>
      <c r="AP927" s="825">
        <f t="shared" si="343"/>
        <v>0</v>
      </c>
      <c r="AQ927" s="825">
        <f t="shared" si="343"/>
        <v>2.5</v>
      </c>
      <c r="AR927" s="825">
        <f t="shared" si="343"/>
        <v>0</v>
      </c>
      <c r="AS927" s="825">
        <f t="shared" si="343"/>
        <v>75</v>
      </c>
      <c r="AT927" s="850">
        <f t="shared" si="349"/>
        <v>0</v>
      </c>
      <c r="AU927" s="1274" t="s">
        <v>803</v>
      </c>
      <c r="AV927" s="1275"/>
      <c r="AW927" s="1275"/>
      <c r="AX927" s="1275"/>
      <c r="AY927" s="1275"/>
      <c r="AZ927" s="870"/>
    </row>
    <row r="928" spans="1:52" ht="13.5" customHeight="1">
      <c r="A928" s="838">
        <f t="shared" si="347"/>
        <v>21</v>
      </c>
      <c r="B928" s="911" t="s">
        <v>166</v>
      </c>
      <c r="C928" s="844" t="s">
        <v>66</v>
      </c>
      <c r="D928" s="907">
        <v>30</v>
      </c>
      <c r="E928" s="824">
        <v>30</v>
      </c>
      <c r="F928" s="853"/>
      <c r="G928" s="909"/>
      <c r="H928" s="827"/>
      <c r="I928" s="863"/>
      <c r="J928" s="824">
        <f t="shared" si="338"/>
        <v>0</v>
      </c>
      <c r="K928" s="825"/>
      <c r="L928" s="853"/>
      <c r="M928" s="827">
        <v>0.1</v>
      </c>
      <c r="N928" s="827"/>
      <c r="O928" s="824">
        <f t="shared" si="350"/>
        <v>3</v>
      </c>
      <c r="P928" s="857"/>
      <c r="Q928" s="853"/>
      <c r="R928" s="877">
        <v>0.1</v>
      </c>
      <c r="S928" s="827"/>
      <c r="T928" s="846">
        <f t="shared" si="339"/>
        <v>3</v>
      </c>
      <c r="U928" s="825">
        <f>SUM(F928,K928,P928)</f>
        <v>0</v>
      </c>
      <c r="V928" s="825">
        <f t="shared" si="351"/>
        <v>0</v>
      </c>
      <c r="W928" s="827">
        <f t="shared" si="351"/>
        <v>0.2</v>
      </c>
      <c r="X928" s="827">
        <f t="shared" si="351"/>
        <v>0</v>
      </c>
      <c r="Y928" s="824">
        <f t="shared" si="351"/>
        <v>6</v>
      </c>
      <c r="Z928" s="838">
        <f t="shared" si="348"/>
        <v>21</v>
      </c>
      <c r="AA928" s="1037" t="str">
        <f t="shared" si="345"/>
        <v>Hành tăm</v>
      </c>
      <c r="AB928" s="844" t="str">
        <f t="shared" si="345"/>
        <v>kg</v>
      </c>
      <c r="AC928" s="845">
        <f t="shared" si="345"/>
        <v>30</v>
      </c>
      <c r="AD928" s="858">
        <f t="shared" si="345"/>
        <v>30</v>
      </c>
      <c r="AE928" s="832">
        <f t="shared" si="353"/>
        <v>0</v>
      </c>
      <c r="AF928" s="832">
        <f t="shared" si="353"/>
        <v>0</v>
      </c>
      <c r="AG928" s="832">
        <f t="shared" si="353"/>
        <v>5.6999999999999993</v>
      </c>
      <c r="AH928" s="832">
        <f t="shared" si="353"/>
        <v>0</v>
      </c>
      <c r="AI928" s="824">
        <f t="shared" si="346"/>
        <v>170.99999999999997</v>
      </c>
      <c r="AJ928" s="879">
        <f t="shared" si="354"/>
        <v>0</v>
      </c>
      <c r="AK928" s="879">
        <f t="shared" si="354"/>
        <v>0</v>
      </c>
      <c r="AL928" s="1051"/>
      <c r="AM928" s="879">
        <f t="shared" si="355"/>
        <v>0</v>
      </c>
      <c r="AN928" s="849">
        <f t="shared" si="356"/>
        <v>0</v>
      </c>
      <c r="AO928" s="825">
        <f t="shared" si="343"/>
        <v>0</v>
      </c>
      <c r="AP928" s="825">
        <f t="shared" si="343"/>
        <v>0</v>
      </c>
      <c r="AQ928" s="825">
        <f t="shared" si="343"/>
        <v>0.2</v>
      </c>
      <c r="AR928" s="825">
        <f t="shared" si="343"/>
        <v>0</v>
      </c>
      <c r="AS928" s="825">
        <f t="shared" si="343"/>
        <v>6</v>
      </c>
      <c r="AT928" s="850">
        <f t="shared" si="349"/>
        <v>0</v>
      </c>
      <c r="AU928" s="4" t="s">
        <v>804</v>
      </c>
      <c r="AV928" s="3"/>
      <c r="AW928" s="3"/>
      <c r="AX928" s="3"/>
      <c r="AY928" s="3"/>
      <c r="AZ928" s="870">
        <f>Y977</f>
        <v>9767.2000000000007</v>
      </c>
    </row>
    <row r="929" spans="1:52" ht="13.5" customHeight="1">
      <c r="A929" s="838">
        <f t="shared" si="347"/>
        <v>22</v>
      </c>
      <c r="B929" s="911" t="s">
        <v>145</v>
      </c>
      <c r="C929" s="844" t="s">
        <v>389</v>
      </c>
      <c r="D929" s="907">
        <v>16</v>
      </c>
      <c r="E929" s="824">
        <v>16</v>
      </c>
      <c r="F929" s="825"/>
      <c r="G929" s="909"/>
      <c r="H929" s="827">
        <v>1</v>
      </c>
      <c r="I929" s="842"/>
      <c r="J929" s="824">
        <f t="shared" si="338"/>
        <v>16</v>
      </c>
      <c r="K929" s="878"/>
      <c r="L929" s="828"/>
      <c r="M929" s="827">
        <v>1</v>
      </c>
      <c r="N929" s="926"/>
      <c r="O929" s="824">
        <f t="shared" si="350"/>
        <v>16</v>
      </c>
      <c r="P929" s="857"/>
      <c r="Q929" s="828"/>
      <c r="R929" s="877">
        <v>1</v>
      </c>
      <c r="S929" s="827"/>
      <c r="T929" s="846">
        <f t="shared" si="339"/>
        <v>16</v>
      </c>
      <c r="U929" s="825">
        <f t="shared" ref="U929:U967" si="357">SUM(F929,K929,P929)</f>
        <v>0</v>
      </c>
      <c r="V929" s="828">
        <f t="shared" si="351"/>
        <v>0</v>
      </c>
      <c r="W929" s="827">
        <f t="shared" si="351"/>
        <v>3</v>
      </c>
      <c r="X929" s="827">
        <f t="shared" si="351"/>
        <v>0</v>
      </c>
      <c r="Y929" s="824">
        <f t="shared" si="351"/>
        <v>48</v>
      </c>
      <c r="Z929" s="838">
        <f t="shared" si="348"/>
        <v>22</v>
      </c>
      <c r="AA929" s="1037" t="str">
        <f t="shared" si="345"/>
        <v>Dầu rửa</v>
      </c>
      <c r="AB929" s="844" t="str">
        <f t="shared" si="345"/>
        <v>lít</v>
      </c>
      <c r="AC929" s="845">
        <f t="shared" si="345"/>
        <v>16</v>
      </c>
      <c r="AD929" s="858">
        <f t="shared" si="345"/>
        <v>16</v>
      </c>
      <c r="AE929" s="832">
        <f t="shared" si="353"/>
        <v>0</v>
      </c>
      <c r="AF929" s="832">
        <f t="shared" si="353"/>
        <v>0</v>
      </c>
      <c r="AG929" s="832">
        <f t="shared" si="353"/>
        <v>2</v>
      </c>
      <c r="AH929" s="832">
        <f t="shared" si="353"/>
        <v>0</v>
      </c>
      <c r="AI929" s="824">
        <f t="shared" si="346"/>
        <v>32</v>
      </c>
      <c r="AJ929" s="879">
        <f t="shared" si="354"/>
        <v>0</v>
      </c>
      <c r="AK929" s="879">
        <f t="shared" si="354"/>
        <v>0</v>
      </c>
      <c r="AL929" s="1051">
        <v>20</v>
      </c>
      <c r="AM929" s="879">
        <f t="shared" si="355"/>
        <v>0</v>
      </c>
      <c r="AN929" s="849">
        <f t="shared" si="356"/>
        <v>320</v>
      </c>
      <c r="AO929" s="825">
        <f t="shared" si="343"/>
        <v>0</v>
      </c>
      <c r="AP929" s="825">
        <f t="shared" si="343"/>
        <v>0</v>
      </c>
      <c r="AQ929" s="825">
        <f t="shared" si="343"/>
        <v>3</v>
      </c>
      <c r="AR929" s="825">
        <f t="shared" si="343"/>
        <v>0</v>
      </c>
      <c r="AS929" s="825">
        <f t="shared" si="343"/>
        <v>48</v>
      </c>
      <c r="AT929" s="850">
        <f t="shared" si="349"/>
        <v>0</v>
      </c>
      <c r="AU929" s="4" t="s">
        <v>805</v>
      </c>
      <c r="AV929" s="3"/>
      <c r="AW929" s="3"/>
      <c r="AX929" s="3"/>
      <c r="AY929" s="3"/>
      <c r="AZ929" s="870">
        <f>Q980</f>
        <v>0</v>
      </c>
    </row>
    <row r="930" spans="1:52" ht="13.5" customHeight="1">
      <c r="A930" s="838">
        <f t="shared" si="347"/>
        <v>23</v>
      </c>
      <c r="B930" s="911" t="s">
        <v>136</v>
      </c>
      <c r="C930" s="844" t="s">
        <v>66</v>
      </c>
      <c r="D930" s="907">
        <v>120</v>
      </c>
      <c r="E930" s="824">
        <v>120</v>
      </c>
      <c r="F930" s="825"/>
      <c r="G930" s="909"/>
      <c r="H930" s="910">
        <v>4</v>
      </c>
      <c r="I930" s="842"/>
      <c r="J930" s="824">
        <f t="shared" si="338"/>
        <v>480</v>
      </c>
      <c r="K930" s="853"/>
      <c r="L930" s="828"/>
      <c r="M930" s="910">
        <v>0.5</v>
      </c>
      <c r="N930" s="827"/>
      <c r="O930" s="824">
        <f t="shared" si="350"/>
        <v>60</v>
      </c>
      <c r="P930" s="857" t="s">
        <v>883</v>
      </c>
      <c r="Q930" s="828"/>
      <c r="R930" s="877">
        <v>0.5</v>
      </c>
      <c r="S930" s="827"/>
      <c r="T930" s="846">
        <f t="shared" si="339"/>
        <v>60</v>
      </c>
      <c r="U930" s="878">
        <f t="shared" si="357"/>
        <v>0</v>
      </c>
      <c r="V930" s="828">
        <f t="shared" si="351"/>
        <v>0</v>
      </c>
      <c r="W930" s="827">
        <f t="shared" si="351"/>
        <v>5</v>
      </c>
      <c r="X930" s="827">
        <f t="shared" si="351"/>
        <v>0</v>
      </c>
      <c r="Y930" s="824">
        <f t="shared" si="351"/>
        <v>600</v>
      </c>
      <c r="Z930" s="838">
        <f t="shared" si="348"/>
        <v>23</v>
      </c>
      <c r="AA930" s="1037" t="str">
        <f t="shared" si="345"/>
        <v>Cá khô</v>
      </c>
      <c r="AB930" s="844" t="str">
        <f t="shared" si="345"/>
        <v>kg</v>
      </c>
      <c r="AC930" s="845">
        <f t="shared" si="345"/>
        <v>120</v>
      </c>
      <c r="AD930" s="858">
        <f t="shared" si="345"/>
        <v>120</v>
      </c>
      <c r="AE930" s="832">
        <f t="shared" si="353"/>
        <v>0</v>
      </c>
      <c r="AF930" s="832">
        <f t="shared" si="353"/>
        <v>0</v>
      </c>
      <c r="AG930" s="832">
        <f t="shared" si="353"/>
        <v>11</v>
      </c>
      <c r="AH930" s="832">
        <f t="shared" si="353"/>
        <v>0</v>
      </c>
      <c r="AI930" s="824">
        <f t="shared" si="346"/>
        <v>1320</v>
      </c>
      <c r="AJ930" s="879">
        <f t="shared" si="354"/>
        <v>0</v>
      </c>
      <c r="AK930" s="879">
        <f t="shared" si="354"/>
        <v>0</v>
      </c>
      <c r="AL930" s="1051"/>
      <c r="AM930" s="879">
        <f t="shared" si="355"/>
        <v>0</v>
      </c>
      <c r="AN930" s="849">
        <f t="shared" si="356"/>
        <v>0</v>
      </c>
      <c r="AO930" s="825">
        <f t="shared" si="343"/>
        <v>0</v>
      </c>
      <c r="AP930" s="825">
        <f t="shared" si="343"/>
        <v>0</v>
      </c>
      <c r="AQ930" s="825">
        <f t="shared" si="343"/>
        <v>5</v>
      </c>
      <c r="AR930" s="825">
        <f t="shared" si="343"/>
        <v>0</v>
      </c>
      <c r="AS930" s="825">
        <f t="shared" si="343"/>
        <v>600</v>
      </c>
      <c r="AT930" s="850">
        <f t="shared" si="349"/>
        <v>0</v>
      </c>
      <c r="AU930" s="893" t="s">
        <v>806</v>
      </c>
      <c r="AV930" s="894"/>
      <c r="AW930" s="894"/>
      <c r="AX930" s="894"/>
      <c r="AY930" s="894"/>
      <c r="AZ930" s="870">
        <f>SUM(AZ928:AZ929)</f>
        <v>9767.2000000000007</v>
      </c>
    </row>
    <row r="931" spans="1:52" ht="13.5" customHeight="1">
      <c r="A931" s="838">
        <f t="shared" si="347"/>
        <v>24</v>
      </c>
      <c r="B931" s="911" t="s">
        <v>183</v>
      </c>
      <c r="C931" s="844" t="s">
        <v>66</v>
      </c>
      <c r="D931" s="907">
        <v>30</v>
      </c>
      <c r="E931" s="824">
        <v>30</v>
      </c>
      <c r="F931" s="878"/>
      <c r="G931" s="872"/>
      <c r="H931" s="928">
        <v>0.1</v>
      </c>
      <c r="I931" s="842"/>
      <c r="J931" s="824">
        <f t="shared" si="338"/>
        <v>3</v>
      </c>
      <c r="K931" s="878"/>
      <c r="L931" s="828"/>
      <c r="M931" s="827">
        <v>0.2</v>
      </c>
      <c r="N931" s="827"/>
      <c r="O931" s="824">
        <f t="shared" si="350"/>
        <v>6</v>
      </c>
      <c r="P931" s="857"/>
      <c r="Q931" s="828"/>
      <c r="R931" s="827">
        <v>0.2</v>
      </c>
      <c r="S931" s="827"/>
      <c r="T931" s="846">
        <f t="shared" si="339"/>
        <v>6</v>
      </c>
      <c r="U931" s="825">
        <f t="shared" si="357"/>
        <v>0</v>
      </c>
      <c r="V931" s="832">
        <f t="shared" si="351"/>
        <v>0</v>
      </c>
      <c r="W931" s="827">
        <f t="shared" si="351"/>
        <v>0.5</v>
      </c>
      <c r="X931" s="827">
        <f t="shared" si="351"/>
        <v>0</v>
      </c>
      <c r="Y931" s="824">
        <f t="shared" si="351"/>
        <v>15</v>
      </c>
      <c r="Z931" s="838">
        <f t="shared" si="348"/>
        <v>24</v>
      </c>
      <c r="AA931" s="1037" t="str">
        <f t="shared" si="345"/>
        <v>Nghệ tươi</v>
      </c>
      <c r="AB931" s="844" t="str">
        <f t="shared" si="345"/>
        <v>kg</v>
      </c>
      <c r="AC931" s="845">
        <f t="shared" si="345"/>
        <v>30</v>
      </c>
      <c r="AD931" s="858">
        <f t="shared" si="345"/>
        <v>30</v>
      </c>
      <c r="AE931" s="832">
        <f t="shared" si="353"/>
        <v>0</v>
      </c>
      <c r="AF931" s="832">
        <f t="shared" si="353"/>
        <v>0</v>
      </c>
      <c r="AG931" s="832">
        <f t="shared" si="353"/>
        <v>2.7755575615628914E-16</v>
      </c>
      <c r="AH931" s="832">
        <f t="shared" si="353"/>
        <v>0</v>
      </c>
      <c r="AI931" s="824">
        <f t="shared" si="346"/>
        <v>8.3266726846886741E-15</v>
      </c>
      <c r="AJ931" s="879">
        <f t="shared" si="354"/>
        <v>0</v>
      </c>
      <c r="AK931" s="879">
        <f t="shared" si="354"/>
        <v>0</v>
      </c>
      <c r="AL931" s="1051">
        <v>5</v>
      </c>
      <c r="AM931" s="879">
        <f t="shared" si="355"/>
        <v>0</v>
      </c>
      <c r="AN931" s="849">
        <f t="shared" si="356"/>
        <v>150</v>
      </c>
      <c r="AO931" s="825">
        <f t="shared" si="343"/>
        <v>0</v>
      </c>
      <c r="AP931" s="825">
        <f t="shared" si="343"/>
        <v>0</v>
      </c>
      <c r="AQ931" s="825">
        <f t="shared" si="343"/>
        <v>0.5</v>
      </c>
      <c r="AR931" s="825">
        <f t="shared" si="343"/>
        <v>0</v>
      </c>
      <c r="AS931" s="825">
        <f t="shared" si="343"/>
        <v>15</v>
      </c>
      <c r="AT931" s="850">
        <f t="shared" si="349"/>
        <v>0</v>
      </c>
      <c r="AU931" s="893" t="s">
        <v>807</v>
      </c>
      <c r="AV931" s="894"/>
      <c r="AW931" s="894"/>
      <c r="AX931" s="894"/>
      <c r="AY931" s="894"/>
      <c r="AZ931" s="912"/>
    </row>
    <row r="932" spans="1:52" ht="13.5" customHeight="1">
      <c r="A932" s="838">
        <f t="shared" si="347"/>
        <v>25</v>
      </c>
      <c r="B932" s="911" t="s">
        <v>142</v>
      </c>
      <c r="C932" s="844" t="s">
        <v>66</v>
      </c>
      <c r="D932" s="907">
        <v>35</v>
      </c>
      <c r="E932" s="824">
        <v>35</v>
      </c>
      <c r="F932" s="825"/>
      <c r="G932" s="872"/>
      <c r="H932" s="827"/>
      <c r="I932" s="842"/>
      <c r="J932" s="824">
        <f t="shared" si="338"/>
        <v>0</v>
      </c>
      <c r="K932" s="878"/>
      <c r="L932" s="828"/>
      <c r="M932" s="827">
        <v>0.2</v>
      </c>
      <c r="N932" s="827"/>
      <c r="O932" s="824">
        <f t="shared" si="350"/>
        <v>7</v>
      </c>
      <c r="P932" s="942"/>
      <c r="Q932" s="828"/>
      <c r="R932" s="827">
        <v>0.3</v>
      </c>
      <c r="S932" s="827"/>
      <c r="T932" s="846">
        <f t="shared" si="339"/>
        <v>10.5</v>
      </c>
      <c r="U932" s="825">
        <f t="shared" si="357"/>
        <v>0</v>
      </c>
      <c r="V932" s="828">
        <f t="shared" si="351"/>
        <v>0</v>
      </c>
      <c r="W932" s="827">
        <f t="shared" si="351"/>
        <v>0.5</v>
      </c>
      <c r="X932" s="827">
        <f t="shared" si="351"/>
        <v>0</v>
      </c>
      <c r="Y932" s="824">
        <f t="shared" si="351"/>
        <v>17.5</v>
      </c>
      <c r="Z932" s="838">
        <f t="shared" si="348"/>
        <v>25</v>
      </c>
      <c r="AA932" s="1037" t="str">
        <f t="shared" si="345"/>
        <v>Gừng tươi</v>
      </c>
      <c r="AB932" s="844" t="str">
        <f t="shared" si="345"/>
        <v>kg</v>
      </c>
      <c r="AC932" s="845">
        <f t="shared" si="345"/>
        <v>35</v>
      </c>
      <c r="AD932" s="858">
        <f t="shared" si="345"/>
        <v>35</v>
      </c>
      <c r="AE932" s="832">
        <f t="shared" si="353"/>
        <v>0</v>
      </c>
      <c r="AF932" s="832">
        <f t="shared" si="353"/>
        <v>0</v>
      </c>
      <c r="AG932" s="832">
        <f t="shared" si="353"/>
        <v>2.2999999999999998</v>
      </c>
      <c r="AH932" s="832">
        <f t="shared" si="353"/>
        <v>0</v>
      </c>
      <c r="AI932" s="824">
        <f t="shared" si="346"/>
        <v>80.5</v>
      </c>
      <c r="AJ932" s="879">
        <f t="shared" si="354"/>
        <v>0</v>
      </c>
      <c r="AK932" s="879">
        <f t="shared" si="354"/>
        <v>0</v>
      </c>
      <c r="AL932" s="1051"/>
      <c r="AM932" s="879">
        <f t="shared" si="355"/>
        <v>0</v>
      </c>
      <c r="AN932" s="849">
        <f t="shared" si="356"/>
        <v>0</v>
      </c>
      <c r="AO932" s="825">
        <f t="shared" si="343"/>
        <v>0</v>
      </c>
      <c r="AP932" s="825">
        <f t="shared" si="343"/>
        <v>0</v>
      </c>
      <c r="AQ932" s="825">
        <f t="shared" si="343"/>
        <v>0.5</v>
      </c>
      <c r="AR932" s="825">
        <f t="shared" si="343"/>
        <v>0</v>
      </c>
      <c r="AS932" s="825">
        <f t="shared" si="343"/>
        <v>17.5</v>
      </c>
      <c r="AT932" s="850">
        <f t="shared" si="349"/>
        <v>0</v>
      </c>
      <c r="AU932" s="4" t="s">
        <v>808</v>
      </c>
      <c r="AV932" s="3"/>
      <c r="AW932" s="3"/>
      <c r="AX932" s="3"/>
      <c r="AY932" s="3"/>
      <c r="AZ932" s="870">
        <f>Y978</f>
        <v>2266.1999999999971</v>
      </c>
    </row>
    <row r="933" spans="1:52" ht="13.5" customHeight="1">
      <c r="A933" s="838">
        <f t="shared" si="347"/>
        <v>26</v>
      </c>
      <c r="B933" s="911" t="s">
        <v>51</v>
      </c>
      <c r="C933" s="844" t="s">
        <v>66</v>
      </c>
      <c r="D933" s="907">
        <v>100</v>
      </c>
      <c r="E933" s="824">
        <v>100</v>
      </c>
      <c r="F933" s="825"/>
      <c r="G933" s="872"/>
      <c r="H933" s="827"/>
      <c r="I933" s="842"/>
      <c r="J933" s="824">
        <f t="shared" si="338"/>
        <v>0</v>
      </c>
      <c r="K933" s="853"/>
      <c r="L933" s="828"/>
      <c r="M933" s="910"/>
      <c r="N933" s="827"/>
      <c r="O933" s="824">
        <f t="shared" si="350"/>
        <v>0</v>
      </c>
      <c r="P933" s="857"/>
      <c r="Q933" s="853"/>
      <c r="R933" s="877"/>
      <c r="S933" s="827"/>
      <c r="T933" s="846">
        <f t="shared" si="339"/>
        <v>0</v>
      </c>
      <c r="U933" s="825">
        <f t="shared" si="357"/>
        <v>0</v>
      </c>
      <c r="V933" s="828">
        <f t="shared" si="351"/>
        <v>0</v>
      </c>
      <c r="W933" s="827">
        <f t="shared" si="351"/>
        <v>0</v>
      </c>
      <c r="X933" s="827">
        <f t="shared" si="351"/>
        <v>0</v>
      </c>
      <c r="Y933" s="824">
        <f t="shared" si="351"/>
        <v>0</v>
      </c>
      <c r="Z933" s="838">
        <f t="shared" si="348"/>
        <v>26</v>
      </c>
      <c r="AA933" s="1037" t="str">
        <f t="shared" si="345"/>
        <v>Tép khô</v>
      </c>
      <c r="AB933" s="844" t="str">
        <f t="shared" si="345"/>
        <v>kg</v>
      </c>
      <c r="AC933" s="845">
        <f t="shared" si="345"/>
        <v>100</v>
      </c>
      <c r="AD933" s="858">
        <f t="shared" si="345"/>
        <v>100</v>
      </c>
      <c r="AE933" s="832">
        <f t="shared" si="353"/>
        <v>0</v>
      </c>
      <c r="AF933" s="832">
        <f t="shared" si="353"/>
        <v>0</v>
      </c>
      <c r="AG933" s="832">
        <f t="shared" si="353"/>
        <v>6</v>
      </c>
      <c r="AH933" s="832">
        <f t="shared" si="353"/>
        <v>0</v>
      </c>
      <c r="AI933" s="824">
        <f t="shared" si="346"/>
        <v>600</v>
      </c>
      <c r="AJ933" s="879">
        <f t="shared" si="354"/>
        <v>0</v>
      </c>
      <c r="AK933" s="879">
        <f t="shared" si="354"/>
        <v>0</v>
      </c>
      <c r="AL933" s="1051"/>
      <c r="AM933" s="879">
        <f t="shared" si="355"/>
        <v>0</v>
      </c>
      <c r="AN933" s="849">
        <f t="shared" si="356"/>
        <v>0</v>
      </c>
      <c r="AO933" s="825">
        <f t="shared" si="343"/>
        <v>0</v>
      </c>
      <c r="AP933" s="825">
        <f t="shared" si="343"/>
        <v>0</v>
      </c>
      <c r="AQ933" s="825">
        <f t="shared" si="343"/>
        <v>0</v>
      </c>
      <c r="AR933" s="825">
        <f t="shared" si="343"/>
        <v>0</v>
      </c>
      <c r="AS933" s="825">
        <f t="shared" si="343"/>
        <v>0</v>
      </c>
      <c r="AT933" s="850">
        <f t="shared" si="349"/>
        <v>0</v>
      </c>
      <c r="AU933" s="4" t="s">
        <v>809</v>
      </c>
      <c r="AV933" s="3"/>
      <c r="AW933" s="3"/>
      <c r="AX933" s="3"/>
      <c r="AY933" s="3"/>
      <c r="AZ933" s="913">
        <f>Y979</f>
        <v>0</v>
      </c>
    </row>
    <row r="934" spans="1:52" ht="13.5" customHeight="1">
      <c r="A934" s="838">
        <f t="shared" si="347"/>
        <v>27</v>
      </c>
      <c r="B934" s="920" t="s">
        <v>854</v>
      </c>
      <c r="C934" s="817" t="s">
        <v>66</v>
      </c>
      <c r="D934" s="839">
        <v>50</v>
      </c>
      <c r="E934" s="852">
        <v>50</v>
      </c>
      <c r="F934" s="825"/>
      <c r="G934" s="914"/>
      <c r="H934" s="827">
        <v>0.2</v>
      </c>
      <c r="I934" s="842"/>
      <c r="J934" s="824">
        <f t="shared" si="338"/>
        <v>10</v>
      </c>
      <c r="K934" s="853"/>
      <c r="L934" s="915"/>
      <c r="M934" s="827">
        <v>0.4</v>
      </c>
      <c r="N934" s="827"/>
      <c r="O934" s="824">
        <f t="shared" si="350"/>
        <v>20</v>
      </c>
      <c r="P934" s="865"/>
      <c r="Q934" s="853"/>
      <c r="R934" s="916">
        <v>0.4</v>
      </c>
      <c r="S934" s="826"/>
      <c r="T934" s="846">
        <f t="shared" si="339"/>
        <v>20</v>
      </c>
      <c r="U934" s="825">
        <f t="shared" si="357"/>
        <v>0</v>
      </c>
      <c r="V934" s="825">
        <f t="shared" si="351"/>
        <v>0</v>
      </c>
      <c r="W934" s="827">
        <f t="shared" si="351"/>
        <v>1</v>
      </c>
      <c r="X934" s="827">
        <f t="shared" si="351"/>
        <v>0</v>
      </c>
      <c r="Y934" s="824">
        <f t="shared" si="351"/>
        <v>50</v>
      </c>
      <c r="Z934" s="838">
        <f t="shared" si="348"/>
        <v>27</v>
      </c>
      <c r="AA934" s="1037" t="str">
        <f t="shared" si="345"/>
        <v xml:space="preserve">ớt quả </v>
      </c>
      <c r="AB934" s="844" t="str">
        <f t="shared" si="345"/>
        <v>kg</v>
      </c>
      <c r="AC934" s="845">
        <f t="shared" si="345"/>
        <v>50</v>
      </c>
      <c r="AD934" s="858">
        <f t="shared" si="345"/>
        <v>50</v>
      </c>
      <c r="AE934" s="832">
        <f t="shared" si="353"/>
        <v>0</v>
      </c>
      <c r="AF934" s="832">
        <f t="shared" si="353"/>
        <v>0</v>
      </c>
      <c r="AG934" s="832">
        <f t="shared" si="353"/>
        <v>0</v>
      </c>
      <c r="AH934" s="832">
        <f t="shared" si="353"/>
        <v>0</v>
      </c>
      <c r="AI934" s="824">
        <f t="shared" si="346"/>
        <v>0</v>
      </c>
      <c r="AJ934" s="879">
        <f t="shared" si="354"/>
        <v>0</v>
      </c>
      <c r="AK934" s="879">
        <f t="shared" si="354"/>
        <v>0</v>
      </c>
      <c r="AL934" s="1051">
        <v>5</v>
      </c>
      <c r="AM934" s="879">
        <f t="shared" si="355"/>
        <v>0</v>
      </c>
      <c r="AN934" s="849">
        <f t="shared" si="356"/>
        <v>250</v>
      </c>
      <c r="AO934" s="825">
        <f t="shared" si="343"/>
        <v>0</v>
      </c>
      <c r="AP934" s="825">
        <f t="shared" si="343"/>
        <v>0</v>
      </c>
      <c r="AQ934" s="825">
        <f t="shared" si="343"/>
        <v>1</v>
      </c>
      <c r="AR934" s="825">
        <f t="shared" si="343"/>
        <v>0</v>
      </c>
      <c r="AS934" s="825">
        <f t="shared" si="343"/>
        <v>50</v>
      </c>
      <c r="AT934" s="850">
        <f t="shared" si="349"/>
        <v>0</v>
      </c>
      <c r="AU934" s="893"/>
      <c r="AV934" s="894"/>
      <c r="AW934" s="894"/>
      <c r="AX934" s="894"/>
      <c r="AY934" s="894"/>
      <c r="AZ934" s="917"/>
    </row>
    <row r="935" spans="1:52" ht="13.5" customHeight="1">
      <c r="A935" s="838">
        <f t="shared" si="347"/>
        <v>28</v>
      </c>
      <c r="B935" s="1052" t="s">
        <v>168</v>
      </c>
      <c r="C935" s="817" t="s">
        <v>66</v>
      </c>
      <c r="D935" s="839">
        <v>120</v>
      </c>
      <c r="E935" s="852">
        <v>91</v>
      </c>
      <c r="F935" s="825"/>
      <c r="G935" s="854"/>
      <c r="H935" s="827"/>
      <c r="I935" s="842"/>
      <c r="J935" s="824">
        <f t="shared" si="338"/>
        <v>0</v>
      </c>
      <c r="K935" s="825"/>
      <c r="L935" s="853">
        <v>9</v>
      </c>
      <c r="M935" s="827"/>
      <c r="N935" s="826"/>
      <c r="O935" s="824">
        <f t="shared" si="350"/>
        <v>819</v>
      </c>
      <c r="P935" s="865"/>
      <c r="Q935" s="853"/>
      <c r="R935" s="877"/>
      <c r="S935" s="826"/>
      <c r="T935" s="846">
        <f t="shared" si="339"/>
        <v>0</v>
      </c>
      <c r="U935" s="825">
        <f t="shared" si="357"/>
        <v>0</v>
      </c>
      <c r="V935" s="825">
        <f t="shared" si="351"/>
        <v>9</v>
      </c>
      <c r="W935" s="827">
        <f t="shared" si="351"/>
        <v>0</v>
      </c>
      <c r="X935" s="826">
        <f t="shared" si="351"/>
        <v>0</v>
      </c>
      <c r="Y935" s="824">
        <f t="shared" si="351"/>
        <v>819</v>
      </c>
      <c r="Z935" s="838">
        <f t="shared" si="348"/>
        <v>28</v>
      </c>
      <c r="AA935" s="895" t="str">
        <f t="shared" si="345"/>
        <v>Thịt gà mía</v>
      </c>
      <c r="AB935" s="844" t="str">
        <f t="shared" si="345"/>
        <v>kg</v>
      </c>
      <c r="AC935" s="845">
        <f t="shared" si="345"/>
        <v>120</v>
      </c>
      <c r="AD935" s="858">
        <f t="shared" si="345"/>
        <v>91</v>
      </c>
      <c r="AE935" s="832">
        <f t="shared" si="353"/>
        <v>0</v>
      </c>
      <c r="AF935" s="832">
        <f t="shared" si="353"/>
        <v>0</v>
      </c>
      <c r="AG935" s="832">
        <f t="shared" si="353"/>
        <v>0</v>
      </c>
      <c r="AH935" s="832">
        <f t="shared" si="353"/>
        <v>0</v>
      </c>
      <c r="AI935" s="824">
        <f t="shared" si="346"/>
        <v>0</v>
      </c>
      <c r="AJ935" s="879">
        <f t="shared" si="354"/>
        <v>0</v>
      </c>
      <c r="AK935" s="879">
        <f t="shared" si="354"/>
        <v>9</v>
      </c>
      <c r="AL935" s="879">
        <f t="shared" si="354"/>
        <v>0</v>
      </c>
      <c r="AM935" s="879">
        <f t="shared" si="355"/>
        <v>0</v>
      </c>
      <c r="AN935" s="849">
        <f t="shared" si="356"/>
        <v>819</v>
      </c>
      <c r="AO935" s="825">
        <f t="shared" si="343"/>
        <v>0</v>
      </c>
      <c r="AP935" s="825">
        <f t="shared" si="343"/>
        <v>9</v>
      </c>
      <c r="AQ935" s="825">
        <f t="shared" si="343"/>
        <v>0</v>
      </c>
      <c r="AR935" s="825">
        <f t="shared" si="343"/>
        <v>0</v>
      </c>
      <c r="AS935" s="825">
        <f t="shared" si="343"/>
        <v>819</v>
      </c>
      <c r="AT935" s="850">
        <f t="shared" si="349"/>
        <v>261</v>
      </c>
      <c r="AU935" s="893"/>
      <c r="AV935" s="894"/>
      <c r="AW935" s="894"/>
      <c r="AX935" s="894"/>
      <c r="AY935" s="894"/>
      <c r="AZ935" s="918"/>
    </row>
    <row r="936" spans="1:52" ht="13.5" customHeight="1">
      <c r="A936" s="838">
        <f t="shared" si="347"/>
        <v>29</v>
      </c>
      <c r="B936" s="1052" t="s">
        <v>132</v>
      </c>
      <c r="C936" s="817" t="s">
        <v>66</v>
      </c>
      <c r="D936" s="839">
        <v>80</v>
      </c>
      <c r="E936" s="852">
        <v>75</v>
      </c>
      <c r="F936" s="825"/>
      <c r="G936" s="854"/>
      <c r="H936" s="827"/>
      <c r="I936" s="842"/>
      <c r="J936" s="824">
        <f t="shared" si="338"/>
        <v>0</v>
      </c>
      <c r="K936" s="825"/>
      <c r="L936" s="853"/>
      <c r="M936" s="827"/>
      <c r="N936" s="919"/>
      <c r="O936" s="824">
        <f t="shared" si="350"/>
        <v>0</v>
      </c>
      <c r="P936" s="857"/>
      <c r="Q936" s="853">
        <v>9</v>
      </c>
      <c r="R936" s="877"/>
      <c r="S936" s="826"/>
      <c r="T936" s="846">
        <f t="shared" si="339"/>
        <v>675</v>
      </c>
      <c r="U936" s="825">
        <f t="shared" si="357"/>
        <v>0</v>
      </c>
      <c r="V936" s="825">
        <f t="shared" si="351"/>
        <v>9</v>
      </c>
      <c r="W936" s="827">
        <f t="shared" si="351"/>
        <v>0</v>
      </c>
      <c r="X936" s="826">
        <f t="shared" si="351"/>
        <v>0</v>
      </c>
      <c r="Y936" s="824">
        <f t="shared" si="351"/>
        <v>675</v>
      </c>
      <c r="Z936" s="838">
        <f t="shared" si="348"/>
        <v>29</v>
      </c>
      <c r="AA936" s="895" t="str">
        <f t="shared" si="345"/>
        <v>Thịt vịt</v>
      </c>
      <c r="AB936" s="844" t="str">
        <f t="shared" si="345"/>
        <v>kg</v>
      </c>
      <c r="AC936" s="845">
        <f t="shared" si="345"/>
        <v>80</v>
      </c>
      <c r="AD936" s="858">
        <f t="shared" si="345"/>
        <v>75</v>
      </c>
      <c r="AE936" s="832">
        <f t="shared" si="353"/>
        <v>0</v>
      </c>
      <c r="AF936" s="832">
        <f t="shared" si="353"/>
        <v>0</v>
      </c>
      <c r="AG936" s="832">
        <f t="shared" si="353"/>
        <v>0</v>
      </c>
      <c r="AH936" s="832">
        <f t="shared" si="353"/>
        <v>0</v>
      </c>
      <c r="AI936" s="824">
        <f t="shared" si="346"/>
        <v>0</v>
      </c>
      <c r="AJ936" s="879">
        <f t="shared" si="354"/>
        <v>0</v>
      </c>
      <c r="AK936" s="879">
        <f t="shared" si="354"/>
        <v>9</v>
      </c>
      <c r="AL936" s="879">
        <f t="shared" si="354"/>
        <v>0</v>
      </c>
      <c r="AM936" s="879">
        <f t="shared" si="355"/>
        <v>0</v>
      </c>
      <c r="AN936" s="849">
        <f t="shared" si="356"/>
        <v>675</v>
      </c>
      <c r="AO936" s="825">
        <f t="shared" si="343"/>
        <v>0</v>
      </c>
      <c r="AP936" s="825">
        <f t="shared" si="343"/>
        <v>9</v>
      </c>
      <c r="AQ936" s="825">
        <f t="shared" si="343"/>
        <v>0</v>
      </c>
      <c r="AR936" s="825">
        <f t="shared" si="343"/>
        <v>0</v>
      </c>
      <c r="AS936" s="825">
        <f t="shared" si="343"/>
        <v>675</v>
      </c>
      <c r="AT936" s="850">
        <f t="shared" si="349"/>
        <v>45</v>
      </c>
      <c r="AU936" s="893"/>
      <c r="AV936" s="894"/>
      <c r="AW936" s="894"/>
      <c r="AX936" s="894"/>
      <c r="AY936" s="894"/>
      <c r="AZ936" s="918"/>
    </row>
    <row r="937" spans="1:52" ht="13.5" customHeight="1">
      <c r="A937" s="838">
        <f t="shared" si="347"/>
        <v>30</v>
      </c>
      <c r="B937" s="1052" t="s">
        <v>488</v>
      </c>
      <c r="C937" s="817" t="s">
        <v>66</v>
      </c>
      <c r="D937" s="839">
        <v>120</v>
      </c>
      <c r="E937" s="852">
        <v>113</v>
      </c>
      <c r="F937" s="825"/>
      <c r="G937" s="909"/>
      <c r="H937" s="827"/>
      <c r="I937" s="1044"/>
      <c r="J937" s="824">
        <f t="shared" si="338"/>
        <v>0</v>
      </c>
      <c r="K937" s="853"/>
      <c r="L937" s="853"/>
      <c r="M937" s="910"/>
      <c r="N937" s="827"/>
      <c r="O937" s="824">
        <f t="shared" si="350"/>
        <v>0</v>
      </c>
      <c r="P937" s="857"/>
      <c r="Q937" s="853">
        <v>9</v>
      </c>
      <c r="R937" s="877"/>
      <c r="S937" s="827" t="s">
        <v>888</v>
      </c>
      <c r="T937" s="846">
        <f t="shared" si="339"/>
        <v>1017</v>
      </c>
      <c r="U937" s="825">
        <f t="shared" si="357"/>
        <v>0</v>
      </c>
      <c r="V937" s="825">
        <f t="shared" si="351"/>
        <v>9</v>
      </c>
      <c r="W937" s="827">
        <f t="shared" si="351"/>
        <v>0</v>
      </c>
      <c r="X937" s="827">
        <f t="shared" si="351"/>
        <v>0</v>
      </c>
      <c r="Y937" s="824">
        <f t="shared" si="351"/>
        <v>1017</v>
      </c>
      <c r="Z937" s="838">
        <f t="shared" si="348"/>
        <v>30</v>
      </c>
      <c r="AA937" s="895" t="str">
        <f t="shared" si="345"/>
        <v>Thịt xô</v>
      </c>
      <c r="AB937" s="844" t="str">
        <f t="shared" si="345"/>
        <v>kg</v>
      </c>
      <c r="AC937" s="845">
        <f t="shared" si="345"/>
        <v>120</v>
      </c>
      <c r="AD937" s="858">
        <f t="shared" si="345"/>
        <v>113</v>
      </c>
      <c r="AE937" s="832">
        <f t="shared" si="353"/>
        <v>0</v>
      </c>
      <c r="AF937" s="832">
        <f t="shared" si="353"/>
        <v>0</v>
      </c>
      <c r="AG937" s="832">
        <f t="shared" si="353"/>
        <v>0</v>
      </c>
      <c r="AH937" s="832">
        <f t="shared" si="353"/>
        <v>0</v>
      </c>
      <c r="AI937" s="824">
        <f t="shared" si="346"/>
        <v>0</v>
      </c>
      <c r="AJ937" s="879">
        <f t="shared" si="354"/>
        <v>0</v>
      </c>
      <c r="AK937" s="879">
        <f t="shared" si="354"/>
        <v>9</v>
      </c>
      <c r="AL937" s="879">
        <f t="shared" si="354"/>
        <v>0</v>
      </c>
      <c r="AM937" s="879">
        <f t="shared" si="355"/>
        <v>0</v>
      </c>
      <c r="AN937" s="849">
        <f t="shared" si="356"/>
        <v>1017</v>
      </c>
      <c r="AO937" s="825">
        <f t="shared" si="343"/>
        <v>0</v>
      </c>
      <c r="AP937" s="825">
        <f t="shared" si="343"/>
        <v>9</v>
      </c>
      <c r="AQ937" s="825">
        <f t="shared" si="343"/>
        <v>0</v>
      </c>
      <c r="AR937" s="825">
        <f t="shared" si="343"/>
        <v>0</v>
      </c>
      <c r="AS937" s="825">
        <f t="shared" si="343"/>
        <v>1017</v>
      </c>
      <c r="AT937" s="850">
        <f t="shared" si="349"/>
        <v>63</v>
      </c>
      <c r="AU937" s="893"/>
      <c r="AV937" s="894"/>
      <c r="AW937" s="894"/>
      <c r="AX937" s="894"/>
      <c r="AY937" s="894"/>
      <c r="AZ937" s="918"/>
    </row>
    <row r="938" spans="1:52" ht="13.5" customHeight="1">
      <c r="A938" s="838">
        <f t="shared" si="347"/>
        <v>31</v>
      </c>
      <c r="B938" s="1053" t="s">
        <v>171</v>
      </c>
      <c r="C938" s="817" t="s">
        <v>786</v>
      </c>
      <c r="D938" s="839">
        <v>145</v>
      </c>
      <c r="E938" s="921">
        <v>145</v>
      </c>
      <c r="F938" s="825"/>
      <c r="G938" s="854"/>
      <c r="H938" s="827" t="s">
        <v>883</v>
      </c>
      <c r="I938" s="842" t="s">
        <v>883</v>
      </c>
      <c r="J938" s="824">
        <f t="shared" si="338"/>
        <v>0</v>
      </c>
      <c r="K938" s="853"/>
      <c r="L938" s="853"/>
      <c r="M938" s="827"/>
      <c r="N938" s="827"/>
      <c r="O938" s="824">
        <f t="shared" si="350"/>
        <v>0</v>
      </c>
      <c r="P938" s="865"/>
      <c r="Q938" s="853"/>
      <c r="R938" s="877"/>
      <c r="S938" s="827"/>
      <c r="T938" s="846">
        <f t="shared" si="339"/>
        <v>0</v>
      </c>
      <c r="U938" s="825">
        <f t="shared" si="357"/>
        <v>0</v>
      </c>
      <c r="V938" s="825">
        <f t="shared" si="351"/>
        <v>0</v>
      </c>
      <c r="W938" s="827">
        <f t="shared" si="351"/>
        <v>0</v>
      </c>
      <c r="X938" s="827">
        <f t="shared" si="351"/>
        <v>0</v>
      </c>
      <c r="Y938" s="824">
        <f t="shared" si="351"/>
        <v>0</v>
      </c>
      <c r="Z938" s="838">
        <f t="shared" si="348"/>
        <v>31</v>
      </c>
      <c r="AA938" s="895" t="str">
        <f t="shared" si="345"/>
        <v>Thịt me</v>
      </c>
      <c r="AB938" s="844" t="str">
        <f t="shared" si="345"/>
        <v>quả</v>
      </c>
      <c r="AC938" s="845">
        <f t="shared" si="345"/>
        <v>145</v>
      </c>
      <c r="AD938" s="858">
        <f t="shared" si="345"/>
        <v>145</v>
      </c>
      <c r="AE938" s="832">
        <f t="shared" si="353"/>
        <v>0</v>
      </c>
      <c r="AF938" s="832">
        <f t="shared" si="353"/>
        <v>0</v>
      </c>
      <c r="AG938" s="832">
        <f t="shared" si="353"/>
        <v>0</v>
      </c>
      <c r="AH938" s="832">
        <f t="shared" si="353"/>
        <v>0</v>
      </c>
      <c r="AI938" s="824">
        <f t="shared" si="346"/>
        <v>0</v>
      </c>
      <c r="AJ938" s="879">
        <f t="shared" si="354"/>
        <v>0</v>
      </c>
      <c r="AK938" s="879">
        <f t="shared" si="354"/>
        <v>0</v>
      </c>
      <c r="AL938" s="879">
        <f t="shared" si="354"/>
        <v>0</v>
      </c>
      <c r="AM938" s="879">
        <f t="shared" si="355"/>
        <v>0</v>
      </c>
      <c r="AN938" s="849">
        <f t="shared" si="356"/>
        <v>0</v>
      </c>
      <c r="AO938" s="825">
        <f t="shared" si="343"/>
        <v>0</v>
      </c>
      <c r="AP938" s="825">
        <f t="shared" si="343"/>
        <v>0</v>
      </c>
      <c r="AQ938" s="825">
        <f t="shared" si="343"/>
        <v>0</v>
      </c>
      <c r="AR938" s="825">
        <f t="shared" si="343"/>
        <v>0</v>
      </c>
      <c r="AS938" s="825">
        <f t="shared" si="343"/>
        <v>0</v>
      </c>
      <c r="AT938" s="850">
        <f t="shared" si="349"/>
        <v>0</v>
      </c>
      <c r="AU938" s="922"/>
      <c r="AV938" s="861"/>
      <c r="AW938" s="861"/>
      <c r="AX938" s="861"/>
      <c r="AY938" s="861"/>
      <c r="AZ938" s="851"/>
    </row>
    <row r="939" spans="1:52" ht="13.5" customHeight="1">
      <c r="A939" s="838">
        <f t="shared" si="347"/>
        <v>32</v>
      </c>
      <c r="B939" s="1052" t="s">
        <v>175</v>
      </c>
      <c r="C939" s="817" t="s">
        <v>66</v>
      </c>
      <c r="D939" s="839">
        <v>100</v>
      </c>
      <c r="E939" s="852">
        <v>100</v>
      </c>
      <c r="F939" s="825"/>
      <c r="G939" s="854"/>
      <c r="H939" s="923"/>
      <c r="I939" s="863"/>
      <c r="J939" s="824">
        <f t="shared" si="338"/>
        <v>0</v>
      </c>
      <c r="K939" s="825"/>
      <c r="L939" s="853">
        <v>4.5</v>
      </c>
      <c r="M939" s="827"/>
      <c r="N939" s="827"/>
      <c r="O939" s="824">
        <f t="shared" si="350"/>
        <v>450</v>
      </c>
      <c r="P939" s="865"/>
      <c r="Q939" s="853"/>
      <c r="R939" s="877"/>
      <c r="S939" s="827"/>
      <c r="T939" s="846">
        <f t="shared" si="339"/>
        <v>0</v>
      </c>
      <c r="U939" s="825">
        <f t="shared" si="357"/>
        <v>0</v>
      </c>
      <c r="V939" s="825">
        <f t="shared" si="351"/>
        <v>4.5</v>
      </c>
      <c r="W939" s="827">
        <f t="shared" si="351"/>
        <v>0</v>
      </c>
      <c r="X939" s="827">
        <f t="shared" si="351"/>
        <v>0</v>
      </c>
      <c r="Y939" s="824">
        <f t="shared" si="351"/>
        <v>450</v>
      </c>
      <c r="Z939" s="838">
        <f t="shared" si="348"/>
        <v>32</v>
      </c>
      <c r="AA939" s="895" t="str">
        <f t="shared" si="345"/>
        <v>Chả cá</v>
      </c>
      <c r="AB939" s="844" t="str">
        <f t="shared" si="345"/>
        <v>kg</v>
      </c>
      <c r="AC939" s="845">
        <f t="shared" si="345"/>
        <v>100</v>
      </c>
      <c r="AD939" s="858">
        <f t="shared" si="345"/>
        <v>100</v>
      </c>
      <c r="AE939" s="832">
        <f t="shared" si="353"/>
        <v>0</v>
      </c>
      <c r="AF939" s="832">
        <f t="shared" si="353"/>
        <v>0</v>
      </c>
      <c r="AG939" s="832">
        <f t="shared" si="353"/>
        <v>0</v>
      </c>
      <c r="AH939" s="832">
        <f t="shared" si="353"/>
        <v>0</v>
      </c>
      <c r="AI939" s="824">
        <f t="shared" si="346"/>
        <v>0</v>
      </c>
      <c r="AJ939" s="879">
        <f t="shared" si="354"/>
        <v>0</v>
      </c>
      <c r="AK939" s="879">
        <f t="shared" si="354"/>
        <v>4.5</v>
      </c>
      <c r="AL939" s="879">
        <f t="shared" si="354"/>
        <v>0</v>
      </c>
      <c r="AM939" s="879">
        <f t="shared" si="355"/>
        <v>0</v>
      </c>
      <c r="AN939" s="849">
        <f t="shared" si="356"/>
        <v>450</v>
      </c>
      <c r="AO939" s="825">
        <f t="shared" si="343"/>
        <v>0</v>
      </c>
      <c r="AP939" s="825">
        <f t="shared" si="343"/>
        <v>4.5</v>
      </c>
      <c r="AQ939" s="825">
        <f t="shared" si="343"/>
        <v>0</v>
      </c>
      <c r="AR939" s="825">
        <f t="shared" si="343"/>
        <v>0</v>
      </c>
      <c r="AS939" s="825">
        <f t="shared" si="343"/>
        <v>450</v>
      </c>
      <c r="AT939" s="850">
        <f t="shared" si="349"/>
        <v>0</v>
      </c>
      <c r="AU939" s="922"/>
      <c r="AV939" s="861"/>
      <c r="AW939" s="861"/>
      <c r="AX939" s="861"/>
      <c r="AY939" s="861"/>
      <c r="AZ939" s="851"/>
    </row>
    <row r="940" spans="1:52" ht="13.5" customHeight="1">
      <c r="A940" s="838">
        <f t="shared" si="347"/>
        <v>33</v>
      </c>
      <c r="B940" s="1052" t="s">
        <v>233</v>
      </c>
      <c r="C940" s="817" t="s">
        <v>66</v>
      </c>
      <c r="D940" s="839">
        <v>105</v>
      </c>
      <c r="E940" s="852">
        <v>105</v>
      </c>
      <c r="F940" s="825"/>
      <c r="G940" s="909" t="s">
        <v>900</v>
      </c>
      <c r="H940" s="827"/>
      <c r="I940" s="842"/>
      <c r="J940" s="824">
        <f t="shared" si="338"/>
        <v>0</v>
      </c>
      <c r="K940" s="825"/>
      <c r="L940" s="853"/>
      <c r="M940" s="827"/>
      <c r="N940" s="827"/>
      <c r="O940" s="824">
        <f t="shared" si="350"/>
        <v>0</v>
      </c>
      <c r="P940" s="865"/>
      <c r="Q940" s="853">
        <v>3</v>
      </c>
      <c r="R940" s="877"/>
      <c r="S940" s="827"/>
      <c r="T940" s="846">
        <f t="shared" si="339"/>
        <v>315</v>
      </c>
      <c r="U940" s="825">
        <f t="shared" si="357"/>
        <v>0</v>
      </c>
      <c r="V940" s="825">
        <f t="shared" si="351"/>
        <v>3</v>
      </c>
      <c r="W940" s="827">
        <f t="shared" si="351"/>
        <v>0</v>
      </c>
      <c r="X940" s="827">
        <f t="shared" si="351"/>
        <v>0</v>
      </c>
      <c r="Y940" s="824">
        <f t="shared" si="351"/>
        <v>315</v>
      </c>
      <c r="Z940" s="838">
        <f t="shared" si="348"/>
        <v>33</v>
      </c>
      <c r="AA940" s="895" t="str">
        <f t="shared" si="345"/>
        <v>Thịt ếch</v>
      </c>
      <c r="AB940" s="844" t="str">
        <f t="shared" si="345"/>
        <v>kg</v>
      </c>
      <c r="AC940" s="845">
        <f t="shared" si="345"/>
        <v>105</v>
      </c>
      <c r="AD940" s="858">
        <f t="shared" si="345"/>
        <v>105</v>
      </c>
      <c r="AE940" s="832">
        <f t="shared" si="353"/>
        <v>0</v>
      </c>
      <c r="AF940" s="832">
        <f t="shared" si="353"/>
        <v>0</v>
      </c>
      <c r="AG940" s="832">
        <f t="shared" si="353"/>
        <v>0</v>
      </c>
      <c r="AH940" s="832">
        <f t="shared" si="353"/>
        <v>0</v>
      </c>
      <c r="AI940" s="824">
        <f t="shared" si="346"/>
        <v>0</v>
      </c>
      <c r="AJ940" s="879">
        <f t="shared" si="354"/>
        <v>0</v>
      </c>
      <c r="AK940" s="879">
        <f t="shared" si="354"/>
        <v>3</v>
      </c>
      <c r="AL940" s="879">
        <f t="shared" si="354"/>
        <v>0</v>
      </c>
      <c r="AM940" s="879">
        <f t="shared" si="355"/>
        <v>0</v>
      </c>
      <c r="AN940" s="849">
        <f t="shared" si="356"/>
        <v>315</v>
      </c>
      <c r="AO940" s="825">
        <f t="shared" si="343"/>
        <v>0</v>
      </c>
      <c r="AP940" s="825">
        <f t="shared" si="343"/>
        <v>3</v>
      </c>
      <c r="AQ940" s="825">
        <f t="shared" si="343"/>
        <v>0</v>
      </c>
      <c r="AR940" s="825">
        <f t="shared" si="343"/>
        <v>0</v>
      </c>
      <c r="AS940" s="825">
        <f t="shared" si="343"/>
        <v>315</v>
      </c>
      <c r="AT940" s="850">
        <f t="shared" si="349"/>
        <v>0</v>
      </c>
      <c r="AU940" s="922"/>
      <c r="AV940" s="861"/>
      <c r="AW940" s="861"/>
      <c r="AX940" s="861"/>
      <c r="AY940" s="861"/>
      <c r="AZ940" s="851"/>
    </row>
    <row r="941" spans="1:52" ht="13.5" customHeight="1">
      <c r="A941" s="838">
        <f t="shared" si="347"/>
        <v>34</v>
      </c>
      <c r="B941" s="1052" t="s">
        <v>889</v>
      </c>
      <c r="C941" s="817" t="s">
        <v>66</v>
      </c>
      <c r="D941" s="839">
        <v>45</v>
      </c>
      <c r="E941" s="852">
        <v>40</v>
      </c>
      <c r="F941" s="825"/>
      <c r="G941" s="909"/>
      <c r="H941" s="827"/>
      <c r="I941" s="842"/>
      <c r="J941" s="824">
        <f t="shared" si="338"/>
        <v>0</v>
      </c>
      <c r="K941" s="825"/>
      <c r="L941" s="825"/>
      <c r="M941" s="827"/>
      <c r="N941" s="827"/>
      <c r="O941" s="824">
        <f t="shared" si="350"/>
        <v>0</v>
      </c>
      <c r="P941" s="865"/>
      <c r="Q941" s="853">
        <v>4.5</v>
      </c>
      <c r="R941" s="877"/>
      <c r="S941" s="827"/>
      <c r="T941" s="846">
        <f t="shared" si="339"/>
        <v>180</v>
      </c>
      <c r="U941" s="825">
        <f t="shared" si="357"/>
        <v>0</v>
      </c>
      <c r="V941" s="825">
        <f t="shared" si="351"/>
        <v>4.5</v>
      </c>
      <c r="W941" s="827">
        <f t="shared" si="351"/>
        <v>0</v>
      </c>
      <c r="X941" s="827">
        <f t="shared" si="351"/>
        <v>0</v>
      </c>
      <c r="Y941" s="824">
        <f t="shared" si="351"/>
        <v>180</v>
      </c>
      <c r="Z941" s="838">
        <f t="shared" si="348"/>
        <v>34</v>
      </c>
      <c r="AA941" s="895" t="str">
        <f t="shared" si="345"/>
        <v>Trứng</v>
      </c>
      <c r="AB941" s="844" t="str">
        <f t="shared" si="345"/>
        <v>kg</v>
      </c>
      <c r="AC941" s="845">
        <f t="shared" si="345"/>
        <v>45</v>
      </c>
      <c r="AD941" s="858">
        <f t="shared" si="345"/>
        <v>40</v>
      </c>
      <c r="AE941" s="832">
        <f t="shared" ref="AE941:AH953" si="358">AE859+AJ859-AO859</f>
        <v>0</v>
      </c>
      <c r="AF941" s="832">
        <f t="shared" si="358"/>
        <v>0</v>
      </c>
      <c r="AG941" s="832">
        <f t="shared" si="358"/>
        <v>0</v>
      </c>
      <c r="AH941" s="832">
        <f t="shared" si="358"/>
        <v>0</v>
      </c>
      <c r="AI941" s="824">
        <f t="shared" si="346"/>
        <v>0</v>
      </c>
      <c r="AJ941" s="879">
        <f t="shared" si="354"/>
        <v>0</v>
      </c>
      <c r="AK941" s="879">
        <f t="shared" si="354"/>
        <v>4.5</v>
      </c>
      <c r="AL941" s="879">
        <f t="shared" si="354"/>
        <v>0</v>
      </c>
      <c r="AM941" s="879">
        <f t="shared" si="355"/>
        <v>0</v>
      </c>
      <c r="AN941" s="849">
        <f t="shared" si="356"/>
        <v>180</v>
      </c>
      <c r="AO941" s="825">
        <f t="shared" si="343"/>
        <v>0</v>
      </c>
      <c r="AP941" s="825">
        <f t="shared" si="343"/>
        <v>4.5</v>
      </c>
      <c r="AQ941" s="825">
        <f t="shared" si="343"/>
        <v>0</v>
      </c>
      <c r="AR941" s="825">
        <f t="shared" si="343"/>
        <v>0</v>
      </c>
      <c r="AS941" s="825">
        <f t="shared" si="343"/>
        <v>180</v>
      </c>
      <c r="AT941" s="850">
        <f t="shared" si="349"/>
        <v>22.5</v>
      </c>
      <c r="AU941" s="922"/>
      <c r="AV941" s="861"/>
      <c r="AW941" s="861"/>
      <c r="AX941" s="861"/>
      <c r="AY941" s="861"/>
      <c r="AZ941" s="851"/>
    </row>
    <row r="942" spans="1:52" ht="13.5" customHeight="1">
      <c r="A942" s="838">
        <f t="shared" si="347"/>
        <v>35</v>
      </c>
      <c r="B942" s="1053" t="s">
        <v>16</v>
      </c>
      <c r="C942" s="817" t="s">
        <v>66</v>
      </c>
      <c r="D942" s="924">
        <v>145</v>
      </c>
      <c r="E942" s="898">
        <v>145</v>
      </c>
      <c r="F942" s="825"/>
      <c r="G942" s="872"/>
      <c r="H942" s="827"/>
      <c r="I942" s="842"/>
      <c r="J942" s="824">
        <f t="shared" si="338"/>
        <v>0</v>
      </c>
      <c r="K942" s="878"/>
      <c r="L942" s="853">
        <v>4.5</v>
      </c>
      <c r="M942" s="826"/>
      <c r="N942" s="827"/>
      <c r="O942" s="824">
        <f t="shared" si="350"/>
        <v>652.5</v>
      </c>
      <c r="P942" s="857"/>
      <c r="Q942" s="828"/>
      <c r="R942" s="925"/>
      <c r="S942" s="926"/>
      <c r="T942" s="846">
        <f t="shared" si="339"/>
        <v>0</v>
      </c>
      <c r="U942" s="825">
        <f t="shared" si="357"/>
        <v>0</v>
      </c>
      <c r="V942" s="828">
        <f t="shared" si="351"/>
        <v>4.5</v>
      </c>
      <c r="W942" s="827">
        <f t="shared" si="351"/>
        <v>0</v>
      </c>
      <c r="X942" s="827">
        <f t="shared" si="351"/>
        <v>0</v>
      </c>
      <c r="Y942" s="824">
        <f t="shared" si="351"/>
        <v>652.5</v>
      </c>
      <c r="Z942" s="838">
        <f t="shared" si="348"/>
        <v>35</v>
      </c>
      <c r="AA942" s="895" t="str">
        <f t="shared" si="345"/>
        <v>Thịt nạc</v>
      </c>
      <c r="AB942" s="844" t="str">
        <f t="shared" si="345"/>
        <v>kg</v>
      </c>
      <c r="AC942" s="845">
        <f t="shared" si="345"/>
        <v>145</v>
      </c>
      <c r="AD942" s="858">
        <f t="shared" si="345"/>
        <v>145</v>
      </c>
      <c r="AE942" s="832">
        <f t="shared" si="358"/>
        <v>0</v>
      </c>
      <c r="AF942" s="832">
        <f t="shared" si="358"/>
        <v>0</v>
      </c>
      <c r="AG942" s="832">
        <f t="shared" si="358"/>
        <v>0</v>
      </c>
      <c r="AH942" s="832">
        <f t="shared" si="358"/>
        <v>0</v>
      </c>
      <c r="AI942" s="824">
        <f t="shared" si="346"/>
        <v>0</v>
      </c>
      <c r="AJ942" s="879">
        <f t="shared" si="354"/>
        <v>0</v>
      </c>
      <c r="AK942" s="879">
        <f t="shared" si="354"/>
        <v>4.5</v>
      </c>
      <c r="AL942" s="879">
        <f t="shared" si="354"/>
        <v>0</v>
      </c>
      <c r="AM942" s="879">
        <f t="shared" si="355"/>
        <v>0</v>
      </c>
      <c r="AN942" s="849">
        <f t="shared" si="356"/>
        <v>652.5</v>
      </c>
      <c r="AO942" s="825">
        <f t="shared" si="343"/>
        <v>0</v>
      </c>
      <c r="AP942" s="825">
        <f t="shared" si="343"/>
        <v>4.5</v>
      </c>
      <c r="AQ942" s="825">
        <f t="shared" si="343"/>
        <v>0</v>
      </c>
      <c r="AR942" s="825">
        <f t="shared" si="343"/>
        <v>0</v>
      </c>
      <c r="AS942" s="825">
        <f t="shared" si="343"/>
        <v>652.5</v>
      </c>
      <c r="AT942" s="850">
        <f t="shared" si="349"/>
        <v>0</v>
      </c>
      <c r="AU942" s="922"/>
      <c r="AV942" s="861"/>
      <c r="AW942" s="861"/>
      <c r="AX942" s="861"/>
      <c r="AY942" s="861"/>
      <c r="AZ942" s="851"/>
    </row>
    <row r="943" spans="1:52" ht="13.5" customHeight="1">
      <c r="A943" s="838">
        <f t="shared" si="347"/>
        <v>36</v>
      </c>
      <c r="B943" s="1053" t="s">
        <v>157</v>
      </c>
      <c r="C943" s="817" t="s">
        <v>66</v>
      </c>
      <c r="D943" s="839">
        <v>140</v>
      </c>
      <c r="E943" s="852">
        <v>140</v>
      </c>
      <c r="F943" s="825"/>
      <c r="G943" s="872"/>
      <c r="H943" s="827"/>
      <c r="I943" s="842"/>
      <c r="J943" s="824">
        <f t="shared" si="338"/>
        <v>0</v>
      </c>
      <c r="K943" s="825"/>
      <c r="L943" s="853">
        <v>4</v>
      </c>
      <c r="M943" s="826"/>
      <c r="N943" s="827"/>
      <c r="O943" s="824">
        <f t="shared" si="350"/>
        <v>560</v>
      </c>
      <c r="P943" s="865"/>
      <c r="Q943" s="853"/>
      <c r="R943" s="925"/>
      <c r="S943" s="827"/>
      <c r="T943" s="846">
        <f t="shared" si="339"/>
        <v>0</v>
      </c>
      <c r="U943" s="825">
        <f t="shared" si="357"/>
        <v>0</v>
      </c>
      <c r="V943" s="825">
        <f t="shared" si="351"/>
        <v>4</v>
      </c>
      <c r="W943" s="827">
        <f t="shared" si="351"/>
        <v>0</v>
      </c>
      <c r="X943" s="827">
        <f t="shared" si="351"/>
        <v>0</v>
      </c>
      <c r="Y943" s="824">
        <f t="shared" si="351"/>
        <v>560</v>
      </c>
      <c r="Z943" s="838">
        <f t="shared" si="348"/>
        <v>36</v>
      </c>
      <c r="AA943" s="895" t="str">
        <f t="shared" si="345"/>
        <v>Tôm</v>
      </c>
      <c r="AB943" s="844" t="str">
        <f t="shared" si="345"/>
        <v>kg</v>
      </c>
      <c r="AC943" s="845">
        <f t="shared" si="345"/>
        <v>140</v>
      </c>
      <c r="AD943" s="858">
        <f t="shared" si="345"/>
        <v>140</v>
      </c>
      <c r="AE943" s="832">
        <f t="shared" si="358"/>
        <v>0</v>
      </c>
      <c r="AF943" s="832">
        <f t="shared" si="358"/>
        <v>0</v>
      </c>
      <c r="AG943" s="832">
        <f t="shared" si="358"/>
        <v>0</v>
      </c>
      <c r="AH943" s="832">
        <f t="shared" si="358"/>
        <v>0</v>
      </c>
      <c r="AI943" s="824">
        <f t="shared" si="346"/>
        <v>0</v>
      </c>
      <c r="AJ943" s="879">
        <f t="shared" si="354"/>
        <v>0</v>
      </c>
      <c r="AK943" s="879">
        <f t="shared" si="354"/>
        <v>4</v>
      </c>
      <c r="AL943" s="879">
        <f t="shared" si="354"/>
        <v>0</v>
      </c>
      <c r="AM943" s="879">
        <f t="shared" si="355"/>
        <v>0</v>
      </c>
      <c r="AN943" s="849">
        <f t="shared" si="356"/>
        <v>560</v>
      </c>
      <c r="AO943" s="825">
        <f t="shared" si="343"/>
        <v>0</v>
      </c>
      <c r="AP943" s="825">
        <f t="shared" si="343"/>
        <v>4</v>
      </c>
      <c r="AQ943" s="825">
        <f t="shared" si="343"/>
        <v>0</v>
      </c>
      <c r="AR943" s="825">
        <f t="shared" si="343"/>
        <v>0</v>
      </c>
      <c r="AS943" s="825">
        <f t="shared" si="343"/>
        <v>560</v>
      </c>
      <c r="AT943" s="850">
        <f t="shared" si="349"/>
        <v>0</v>
      </c>
      <c r="AU943" s="922"/>
      <c r="AV943" s="861"/>
      <c r="AW943" s="861"/>
      <c r="AX943" s="861"/>
      <c r="AY943" s="861"/>
      <c r="AZ943" s="851"/>
    </row>
    <row r="944" spans="1:52" ht="13.5" customHeight="1">
      <c r="A944" s="838">
        <f t="shared" si="347"/>
        <v>37</v>
      </c>
      <c r="B944" s="1053" t="s">
        <v>901</v>
      </c>
      <c r="C944" s="817" t="s">
        <v>66</v>
      </c>
      <c r="D944" s="839">
        <v>30</v>
      </c>
      <c r="E944" s="852">
        <v>27</v>
      </c>
      <c r="F944" s="825"/>
      <c r="G944" s="872"/>
      <c r="H944" s="827"/>
      <c r="I944" s="842"/>
      <c r="J944" s="824">
        <f t="shared" si="338"/>
        <v>0</v>
      </c>
      <c r="K944" s="825"/>
      <c r="L944" s="853"/>
      <c r="M944" s="826"/>
      <c r="N944" s="827"/>
      <c r="O944" s="824">
        <f t="shared" si="350"/>
        <v>0</v>
      </c>
      <c r="P944" s="865"/>
      <c r="Q944" s="853">
        <v>10</v>
      </c>
      <c r="R944" s="925"/>
      <c r="S944" s="827"/>
      <c r="T944" s="846">
        <f t="shared" si="339"/>
        <v>270</v>
      </c>
      <c r="U944" s="825">
        <f t="shared" si="357"/>
        <v>0</v>
      </c>
      <c r="V944" s="828">
        <f t="shared" si="351"/>
        <v>10</v>
      </c>
      <c r="W944" s="827">
        <f t="shared" si="351"/>
        <v>0</v>
      </c>
      <c r="X944" s="827">
        <f t="shared" si="351"/>
        <v>0</v>
      </c>
      <c r="Y944" s="824">
        <f t="shared" si="351"/>
        <v>270</v>
      </c>
      <c r="Z944" s="838">
        <f t="shared" si="348"/>
        <v>37</v>
      </c>
      <c r="AA944" s="895" t="str">
        <f t="shared" si="345"/>
        <v xml:space="preserve"> Cá mè</v>
      </c>
      <c r="AB944" s="844" t="str">
        <f t="shared" si="345"/>
        <v>kg</v>
      </c>
      <c r="AC944" s="845">
        <f t="shared" si="345"/>
        <v>30</v>
      </c>
      <c r="AD944" s="858">
        <f t="shared" si="345"/>
        <v>27</v>
      </c>
      <c r="AE944" s="832">
        <f t="shared" si="358"/>
        <v>0</v>
      </c>
      <c r="AF944" s="832">
        <f t="shared" si="358"/>
        <v>0</v>
      </c>
      <c r="AG944" s="832">
        <f t="shared" si="358"/>
        <v>0</v>
      </c>
      <c r="AH944" s="832">
        <f t="shared" si="358"/>
        <v>0</v>
      </c>
      <c r="AI944" s="824">
        <f t="shared" si="346"/>
        <v>0</v>
      </c>
      <c r="AJ944" s="879">
        <f t="shared" si="354"/>
        <v>0</v>
      </c>
      <c r="AK944" s="879">
        <f t="shared" si="354"/>
        <v>10</v>
      </c>
      <c r="AL944" s="879">
        <f t="shared" si="354"/>
        <v>0</v>
      </c>
      <c r="AM944" s="879">
        <f t="shared" si="355"/>
        <v>0</v>
      </c>
      <c r="AN944" s="849">
        <f t="shared" si="356"/>
        <v>270</v>
      </c>
      <c r="AO944" s="825">
        <f t="shared" si="343"/>
        <v>0</v>
      </c>
      <c r="AP944" s="825">
        <f t="shared" si="343"/>
        <v>10</v>
      </c>
      <c r="AQ944" s="825">
        <f t="shared" si="343"/>
        <v>0</v>
      </c>
      <c r="AR944" s="825">
        <f t="shared" si="343"/>
        <v>0</v>
      </c>
      <c r="AS944" s="825">
        <f t="shared" si="343"/>
        <v>270</v>
      </c>
      <c r="AT944" s="850">
        <f t="shared" si="349"/>
        <v>30</v>
      </c>
      <c r="AU944" s="1502" t="s">
        <v>855</v>
      </c>
      <c r="AV944" s="1503"/>
      <c r="AW944" s="1503"/>
      <c r="AX944" s="1503"/>
      <c r="AY944" s="1503"/>
      <c r="AZ944" s="927"/>
    </row>
    <row r="945" spans="1:52" ht="13.5" customHeight="1">
      <c r="A945" s="838">
        <f t="shared" si="347"/>
        <v>38</v>
      </c>
      <c r="B945" s="1053" t="s">
        <v>898</v>
      </c>
      <c r="C945" s="817" t="s">
        <v>66</v>
      </c>
      <c r="D945" s="839">
        <v>125</v>
      </c>
      <c r="E945" s="852">
        <v>125</v>
      </c>
      <c r="F945" s="866"/>
      <c r="G945" s="909">
        <v>4</v>
      </c>
      <c r="H945" s="928"/>
      <c r="I945" s="842"/>
      <c r="J945" s="824">
        <f t="shared" si="338"/>
        <v>500</v>
      </c>
      <c r="K945" s="825"/>
      <c r="L945" s="828"/>
      <c r="M945" s="826"/>
      <c r="N945" s="827"/>
      <c r="O945" s="824">
        <f t="shared" si="350"/>
        <v>0</v>
      </c>
      <c r="P945" s="857"/>
      <c r="Q945" s="853"/>
      <c r="R945" s="925"/>
      <c r="S945" s="827"/>
      <c r="T945" s="846">
        <f t="shared" si="339"/>
        <v>0</v>
      </c>
      <c r="U945" s="825">
        <f t="shared" si="357"/>
        <v>0</v>
      </c>
      <c r="V945" s="828">
        <f t="shared" si="351"/>
        <v>4</v>
      </c>
      <c r="W945" s="827">
        <f t="shared" si="351"/>
        <v>0</v>
      </c>
      <c r="X945" s="827">
        <f t="shared" si="351"/>
        <v>0</v>
      </c>
      <c r="Y945" s="824">
        <f t="shared" si="351"/>
        <v>500</v>
      </c>
      <c r="Z945" s="838">
        <f t="shared" si="348"/>
        <v>38</v>
      </c>
      <c r="AA945" s="895" t="str">
        <f t="shared" si="345"/>
        <v>Thịt đl</v>
      </c>
      <c r="AB945" s="844" t="str">
        <f t="shared" si="345"/>
        <v>kg</v>
      </c>
      <c r="AC945" s="845">
        <f t="shared" si="345"/>
        <v>125</v>
      </c>
      <c r="AD945" s="858">
        <f t="shared" si="345"/>
        <v>125</v>
      </c>
      <c r="AE945" s="832">
        <f t="shared" si="358"/>
        <v>0</v>
      </c>
      <c r="AF945" s="832">
        <f t="shared" si="358"/>
        <v>0</v>
      </c>
      <c r="AG945" s="832">
        <f t="shared" si="358"/>
        <v>0</v>
      </c>
      <c r="AH945" s="832">
        <f t="shared" si="358"/>
        <v>0</v>
      </c>
      <c r="AI945" s="824">
        <f t="shared" si="346"/>
        <v>0</v>
      </c>
      <c r="AJ945" s="879">
        <f t="shared" si="354"/>
        <v>0</v>
      </c>
      <c r="AK945" s="879">
        <f t="shared" si="354"/>
        <v>4</v>
      </c>
      <c r="AL945" s="879">
        <f t="shared" si="354"/>
        <v>0</v>
      </c>
      <c r="AM945" s="879">
        <f t="shared" si="355"/>
        <v>0</v>
      </c>
      <c r="AN945" s="849">
        <f t="shared" si="356"/>
        <v>500</v>
      </c>
      <c r="AO945" s="825">
        <f t="shared" si="343"/>
        <v>0</v>
      </c>
      <c r="AP945" s="825">
        <f t="shared" si="343"/>
        <v>4</v>
      </c>
      <c r="AQ945" s="825">
        <f t="shared" si="343"/>
        <v>0</v>
      </c>
      <c r="AR945" s="825">
        <f t="shared" si="343"/>
        <v>0</v>
      </c>
      <c r="AS945" s="825">
        <f t="shared" si="343"/>
        <v>500</v>
      </c>
      <c r="AT945" s="850">
        <f t="shared" si="349"/>
        <v>0</v>
      </c>
      <c r="AU945" s="929" t="s">
        <v>811</v>
      </c>
      <c r="AV945" s="930"/>
      <c r="AW945" s="1504">
        <v>0.74</v>
      </c>
      <c r="AX945" s="1504"/>
      <c r="AY945" s="930"/>
      <c r="AZ945" s="862" t="s">
        <v>70</v>
      </c>
    </row>
    <row r="946" spans="1:52" ht="13.5" customHeight="1">
      <c r="A946" s="838">
        <f t="shared" si="347"/>
        <v>39</v>
      </c>
      <c r="B946" s="1045" t="s">
        <v>83</v>
      </c>
      <c r="C946" s="817" t="s">
        <v>786</v>
      </c>
      <c r="D946" s="839">
        <v>10</v>
      </c>
      <c r="E946" s="852">
        <v>10</v>
      </c>
      <c r="F946" s="825"/>
      <c r="G946" s="872"/>
      <c r="H946" s="827"/>
      <c r="I946" s="842"/>
      <c r="J946" s="824">
        <f t="shared" si="338"/>
        <v>0</v>
      </c>
      <c r="K946" s="878"/>
      <c r="L946" s="853"/>
      <c r="M946" s="826">
        <v>15</v>
      </c>
      <c r="N946" s="827"/>
      <c r="O946" s="824">
        <f t="shared" si="350"/>
        <v>150</v>
      </c>
      <c r="P946" s="857"/>
      <c r="Q946" s="828"/>
      <c r="R946" s="877"/>
      <c r="S946" s="827"/>
      <c r="T946" s="846">
        <f t="shared" si="339"/>
        <v>0</v>
      </c>
      <c r="U946" s="878">
        <f t="shared" si="357"/>
        <v>0</v>
      </c>
      <c r="V946" s="825">
        <f t="shared" si="351"/>
        <v>0</v>
      </c>
      <c r="W946" s="827">
        <f t="shared" si="351"/>
        <v>15</v>
      </c>
      <c r="X946" s="827">
        <f t="shared" si="351"/>
        <v>0</v>
      </c>
      <c r="Y946" s="824">
        <f t="shared" si="351"/>
        <v>150</v>
      </c>
      <c r="Z946" s="838">
        <f t="shared" si="348"/>
        <v>39</v>
      </c>
      <c r="AA946" s="895" t="str">
        <f t="shared" si="345"/>
        <v>Cam</v>
      </c>
      <c r="AB946" s="844" t="str">
        <f t="shared" si="345"/>
        <v>quả</v>
      </c>
      <c r="AC946" s="845">
        <f t="shared" si="345"/>
        <v>10</v>
      </c>
      <c r="AD946" s="858">
        <f t="shared" si="345"/>
        <v>10</v>
      </c>
      <c r="AE946" s="832">
        <f t="shared" si="358"/>
        <v>0</v>
      </c>
      <c r="AF946" s="832">
        <f t="shared" si="358"/>
        <v>0</v>
      </c>
      <c r="AG946" s="832">
        <f t="shared" si="358"/>
        <v>0</v>
      </c>
      <c r="AH946" s="832">
        <f t="shared" si="358"/>
        <v>0</v>
      </c>
      <c r="AI946" s="824">
        <f t="shared" si="346"/>
        <v>0</v>
      </c>
      <c r="AJ946" s="879">
        <f t="shared" si="354"/>
        <v>0</v>
      </c>
      <c r="AK946" s="879">
        <f t="shared" si="354"/>
        <v>0</v>
      </c>
      <c r="AL946" s="879">
        <f t="shared" si="354"/>
        <v>15</v>
      </c>
      <c r="AM946" s="879">
        <f t="shared" si="355"/>
        <v>0</v>
      </c>
      <c r="AN946" s="849">
        <f t="shared" si="356"/>
        <v>150</v>
      </c>
      <c r="AO946" s="825">
        <f t="shared" si="343"/>
        <v>0</v>
      </c>
      <c r="AP946" s="825">
        <f t="shared" si="343"/>
        <v>0</v>
      </c>
      <c r="AQ946" s="825">
        <f t="shared" si="343"/>
        <v>15</v>
      </c>
      <c r="AR946" s="825">
        <f t="shared" si="343"/>
        <v>0</v>
      </c>
      <c r="AS946" s="825">
        <f t="shared" si="343"/>
        <v>150</v>
      </c>
      <c r="AT946" s="850">
        <f t="shared" si="349"/>
        <v>0</v>
      </c>
      <c r="AU946" s="932" t="s">
        <v>856</v>
      </c>
      <c r="AV946" s="933">
        <f>AV911</f>
        <v>110</v>
      </c>
      <c r="AW946" s="934" t="s">
        <v>27</v>
      </c>
      <c r="AX946" s="935">
        <v>0.16</v>
      </c>
      <c r="AY946" s="936" t="s">
        <v>29</v>
      </c>
      <c r="AZ946" s="937">
        <f>AV946*AX946</f>
        <v>17.600000000000001</v>
      </c>
    </row>
    <row r="947" spans="1:52" ht="13.5" customHeight="1">
      <c r="A947" s="838">
        <f t="shared" si="347"/>
        <v>40</v>
      </c>
      <c r="B947" s="1045" t="s">
        <v>78</v>
      </c>
      <c r="C947" s="817" t="s">
        <v>66</v>
      </c>
      <c r="D947" s="839">
        <v>10</v>
      </c>
      <c r="E947" s="852">
        <v>7</v>
      </c>
      <c r="F947" s="825"/>
      <c r="G947" s="854"/>
      <c r="H947" s="827"/>
      <c r="I947" s="842"/>
      <c r="J947" s="824">
        <f t="shared" si="338"/>
        <v>0</v>
      </c>
      <c r="K947" s="825"/>
      <c r="L947" s="825"/>
      <c r="M947" s="827"/>
      <c r="N947" s="827"/>
      <c r="O947" s="824">
        <f t="shared" si="350"/>
        <v>0</v>
      </c>
      <c r="P947" s="865"/>
      <c r="Q947" s="825"/>
      <c r="R947" s="877">
        <v>40</v>
      </c>
      <c r="S947" s="827"/>
      <c r="T947" s="846">
        <f t="shared" si="339"/>
        <v>280</v>
      </c>
      <c r="U947" s="825">
        <f t="shared" si="357"/>
        <v>0</v>
      </c>
      <c r="V947" s="825">
        <f t="shared" si="351"/>
        <v>0</v>
      </c>
      <c r="W947" s="827">
        <f t="shared" si="351"/>
        <v>40</v>
      </c>
      <c r="X947" s="827">
        <f t="shared" si="351"/>
        <v>0</v>
      </c>
      <c r="Y947" s="824">
        <f>SUM(J947,O947,T947)</f>
        <v>280</v>
      </c>
      <c r="Z947" s="838">
        <f t="shared" si="348"/>
        <v>40</v>
      </c>
      <c r="AA947" s="895" t="str">
        <f t="shared" si="345"/>
        <v>Bí xanh</v>
      </c>
      <c r="AB947" s="844" t="str">
        <f t="shared" si="345"/>
        <v>kg</v>
      </c>
      <c r="AC947" s="845">
        <f t="shared" si="345"/>
        <v>10</v>
      </c>
      <c r="AD947" s="858">
        <f t="shared" si="345"/>
        <v>7</v>
      </c>
      <c r="AE947" s="832">
        <f t="shared" si="358"/>
        <v>0</v>
      </c>
      <c r="AF947" s="832">
        <f t="shared" si="358"/>
        <v>0</v>
      </c>
      <c r="AG947" s="832">
        <f t="shared" si="358"/>
        <v>0</v>
      </c>
      <c r="AH947" s="832">
        <f t="shared" si="358"/>
        <v>0</v>
      </c>
      <c r="AI947" s="824">
        <f t="shared" si="346"/>
        <v>0</v>
      </c>
      <c r="AJ947" s="879">
        <f t="shared" si="354"/>
        <v>0</v>
      </c>
      <c r="AK947" s="879">
        <f t="shared" si="354"/>
        <v>0</v>
      </c>
      <c r="AL947" s="879">
        <f t="shared" si="354"/>
        <v>40</v>
      </c>
      <c r="AM947" s="879">
        <f t="shared" si="355"/>
        <v>0</v>
      </c>
      <c r="AN947" s="849">
        <f t="shared" si="356"/>
        <v>280</v>
      </c>
      <c r="AO947" s="825">
        <f t="shared" si="343"/>
        <v>0</v>
      </c>
      <c r="AP947" s="825">
        <f t="shared" si="343"/>
        <v>0</v>
      </c>
      <c r="AQ947" s="825">
        <f t="shared" si="343"/>
        <v>40</v>
      </c>
      <c r="AR947" s="825">
        <f t="shared" si="343"/>
        <v>0</v>
      </c>
      <c r="AS947" s="825">
        <f t="shared" si="343"/>
        <v>280</v>
      </c>
      <c r="AT947" s="850">
        <f t="shared" si="349"/>
        <v>120</v>
      </c>
      <c r="AU947" s="932" t="s">
        <v>857</v>
      </c>
      <c r="AV947" s="933">
        <f>AV912</f>
        <v>115</v>
      </c>
      <c r="AW947" s="934" t="s">
        <v>27</v>
      </c>
      <c r="AX947" s="935">
        <v>0.28999999999999998</v>
      </c>
      <c r="AY947" s="936" t="s">
        <v>29</v>
      </c>
      <c r="AZ947" s="937">
        <f>AV947*AX947</f>
        <v>33.349999999999994</v>
      </c>
    </row>
    <row r="948" spans="1:52" ht="13.5" customHeight="1">
      <c r="A948" s="838">
        <f t="shared" si="347"/>
        <v>41</v>
      </c>
      <c r="B948" s="1045" t="s">
        <v>17</v>
      </c>
      <c r="C948" s="817" t="s">
        <v>66</v>
      </c>
      <c r="D948" s="938">
        <v>5</v>
      </c>
      <c r="E948" s="939">
        <v>5</v>
      </c>
      <c r="F948" s="825"/>
      <c r="G948" s="872"/>
      <c r="H948" s="827"/>
      <c r="I948" s="842"/>
      <c r="J948" s="824">
        <f t="shared" si="338"/>
        <v>0</v>
      </c>
      <c r="K948" s="825"/>
      <c r="L948" s="828"/>
      <c r="M948" s="827">
        <v>40</v>
      </c>
      <c r="N948" s="827"/>
      <c r="O948" s="824">
        <f t="shared" si="350"/>
        <v>200</v>
      </c>
      <c r="P948" s="820"/>
      <c r="Q948" s="828"/>
      <c r="R948" s="925"/>
      <c r="S948" s="827"/>
      <c r="T948" s="846">
        <f t="shared" si="339"/>
        <v>0</v>
      </c>
      <c r="U948" s="825">
        <f t="shared" si="357"/>
        <v>0</v>
      </c>
      <c r="V948" s="828">
        <f t="shared" si="351"/>
        <v>0</v>
      </c>
      <c r="W948" s="827">
        <f t="shared" si="351"/>
        <v>40</v>
      </c>
      <c r="X948" s="827">
        <f t="shared" si="351"/>
        <v>0</v>
      </c>
      <c r="Y948" s="824">
        <f t="shared" si="351"/>
        <v>200</v>
      </c>
      <c r="Z948" s="838">
        <f t="shared" si="348"/>
        <v>41</v>
      </c>
      <c r="AA948" s="895" t="str">
        <f t="shared" si="345"/>
        <v>Rau muống</v>
      </c>
      <c r="AB948" s="844" t="str">
        <f t="shared" si="345"/>
        <v>kg</v>
      </c>
      <c r="AC948" s="845">
        <f t="shared" si="345"/>
        <v>5</v>
      </c>
      <c r="AD948" s="858">
        <f t="shared" si="345"/>
        <v>5</v>
      </c>
      <c r="AE948" s="832">
        <f t="shared" si="358"/>
        <v>0</v>
      </c>
      <c r="AF948" s="832">
        <f t="shared" si="358"/>
        <v>0</v>
      </c>
      <c r="AG948" s="832">
        <f t="shared" si="358"/>
        <v>0</v>
      </c>
      <c r="AH948" s="832">
        <f t="shared" si="358"/>
        <v>0</v>
      </c>
      <c r="AI948" s="824">
        <f t="shared" si="346"/>
        <v>0</v>
      </c>
      <c r="AJ948" s="879">
        <f t="shared" si="354"/>
        <v>0</v>
      </c>
      <c r="AK948" s="879">
        <f t="shared" si="354"/>
        <v>0</v>
      </c>
      <c r="AL948" s="879">
        <f t="shared" si="354"/>
        <v>40</v>
      </c>
      <c r="AM948" s="879">
        <f t="shared" si="355"/>
        <v>0</v>
      </c>
      <c r="AN948" s="849">
        <f t="shared" si="356"/>
        <v>200</v>
      </c>
      <c r="AO948" s="825">
        <f t="shared" si="343"/>
        <v>0</v>
      </c>
      <c r="AP948" s="825">
        <f t="shared" si="343"/>
        <v>0</v>
      </c>
      <c r="AQ948" s="825">
        <f t="shared" si="343"/>
        <v>40</v>
      </c>
      <c r="AR948" s="825">
        <f t="shared" si="343"/>
        <v>0</v>
      </c>
      <c r="AS948" s="825">
        <f t="shared" si="343"/>
        <v>200</v>
      </c>
      <c r="AT948" s="850">
        <f t="shared" si="349"/>
        <v>0</v>
      </c>
      <c r="AU948" s="932" t="s">
        <v>858</v>
      </c>
      <c r="AV948" s="933">
        <f>AV913</f>
        <v>115</v>
      </c>
      <c r="AW948" s="934" t="s">
        <v>27</v>
      </c>
      <c r="AX948" s="935">
        <v>0.28999999999999998</v>
      </c>
      <c r="AY948" s="936" t="s">
        <v>29</v>
      </c>
      <c r="AZ948" s="937">
        <f>AV948*AX948</f>
        <v>33.349999999999994</v>
      </c>
    </row>
    <row r="949" spans="1:52" ht="13.5" customHeight="1">
      <c r="A949" s="838">
        <f t="shared" si="347"/>
        <v>42</v>
      </c>
      <c r="B949" s="1045" t="s">
        <v>478</v>
      </c>
      <c r="C949" s="817" t="s">
        <v>66</v>
      </c>
      <c r="D949" s="839">
        <v>12</v>
      </c>
      <c r="E949" s="852">
        <v>12</v>
      </c>
      <c r="F949" s="828"/>
      <c r="G949" s="854"/>
      <c r="H949" s="827">
        <v>24</v>
      </c>
      <c r="I949" s="842"/>
      <c r="J949" s="824">
        <f t="shared" si="338"/>
        <v>288</v>
      </c>
      <c r="K949" s="825"/>
      <c r="L949" s="825"/>
      <c r="M949" s="940"/>
      <c r="N949" s="827"/>
      <c r="O949" s="824">
        <f t="shared" si="350"/>
        <v>0</v>
      </c>
      <c r="P949" s="865"/>
      <c r="Q949" s="825"/>
      <c r="R949" s="877"/>
      <c r="S949" s="827"/>
      <c r="T949" s="846">
        <f t="shared" si="339"/>
        <v>0</v>
      </c>
      <c r="U949" s="825">
        <f t="shared" si="357"/>
        <v>0</v>
      </c>
      <c r="V949" s="825">
        <f t="shared" si="351"/>
        <v>0</v>
      </c>
      <c r="W949" s="827">
        <f t="shared" si="351"/>
        <v>24</v>
      </c>
      <c r="X949" s="827">
        <f t="shared" si="351"/>
        <v>0</v>
      </c>
      <c r="Y949" s="824">
        <f t="shared" si="351"/>
        <v>288</v>
      </c>
      <c r="Z949" s="838">
        <f t="shared" si="348"/>
        <v>42</v>
      </c>
      <c r="AA949" s="895" t="str">
        <f t="shared" si="345"/>
        <v>Dưa cải</v>
      </c>
      <c r="AB949" s="844" t="str">
        <f t="shared" si="345"/>
        <v>kg</v>
      </c>
      <c r="AC949" s="845">
        <f t="shared" si="345"/>
        <v>12</v>
      </c>
      <c r="AD949" s="858">
        <f t="shared" si="345"/>
        <v>12</v>
      </c>
      <c r="AE949" s="832">
        <f t="shared" si="358"/>
        <v>0</v>
      </c>
      <c r="AF949" s="832">
        <f t="shared" si="358"/>
        <v>0</v>
      </c>
      <c r="AG949" s="832">
        <f t="shared" si="358"/>
        <v>0</v>
      </c>
      <c r="AH949" s="832">
        <f t="shared" si="358"/>
        <v>0</v>
      </c>
      <c r="AI949" s="824">
        <f t="shared" si="346"/>
        <v>0</v>
      </c>
      <c r="AJ949" s="879">
        <f t="shared" si="354"/>
        <v>0</v>
      </c>
      <c r="AK949" s="879">
        <f t="shared" si="354"/>
        <v>0</v>
      </c>
      <c r="AL949" s="879">
        <f t="shared" si="354"/>
        <v>24</v>
      </c>
      <c r="AM949" s="879">
        <f t="shared" si="355"/>
        <v>0</v>
      </c>
      <c r="AN949" s="849">
        <f t="shared" si="356"/>
        <v>288</v>
      </c>
      <c r="AO949" s="825">
        <f t="shared" si="343"/>
        <v>0</v>
      </c>
      <c r="AP949" s="825">
        <f t="shared" si="343"/>
        <v>0</v>
      </c>
      <c r="AQ949" s="825">
        <f t="shared" si="343"/>
        <v>24</v>
      </c>
      <c r="AR949" s="825">
        <f t="shared" si="343"/>
        <v>0</v>
      </c>
      <c r="AS949" s="825">
        <f t="shared" si="343"/>
        <v>288</v>
      </c>
      <c r="AT949" s="850">
        <f t="shared" si="349"/>
        <v>0</v>
      </c>
      <c r="AU949" s="929" t="s">
        <v>811</v>
      </c>
      <c r="AV949" s="930"/>
      <c r="AW949" s="1504">
        <v>0.68</v>
      </c>
      <c r="AX949" s="1504"/>
      <c r="AY949" s="930"/>
      <c r="AZ949" s="941" t="s">
        <v>70</v>
      </c>
    </row>
    <row r="950" spans="1:52" ht="13.5" customHeight="1">
      <c r="A950" s="838">
        <f t="shared" si="347"/>
        <v>43</v>
      </c>
      <c r="B950" s="1046" t="s">
        <v>60</v>
      </c>
      <c r="C950" s="817" t="s">
        <v>66</v>
      </c>
      <c r="D950" s="924">
        <v>20</v>
      </c>
      <c r="E950" s="898">
        <v>20</v>
      </c>
      <c r="F950" s="853"/>
      <c r="G950" s="909"/>
      <c r="H950" s="827">
        <v>0.5</v>
      </c>
      <c r="I950" s="842"/>
      <c r="J950" s="824">
        <f t="shared" si="338"/>
        <v>10</v>
      </c>
      <c r="K950" s="878"/>
      <c r="L950" s="828"/>
      <c r="M950" s="899">
        <v>1</v>
      </c>
      <c r="N950" s="827"/>
      <c r="O950" s="824">
        <f t="shared" si="350"/>
        <v>20</v>
      </c>
      <c r="P950" s="942"/>
      <c r="Q950" s="828"/>
      <c r="R950" s="877">
        <v>1</v>
      </c>
      <c r="S950" s="827"/>
      <c r="T950" s="846">
        <f t="shared" si="339"/>
        <v>20</v>
      </c>
      <c r="U950" s="878">
        <f t="shared" si="357"/>
        <v>0</v>
      </c>
      <c r="V950" s="828">
        <f t="shared" si="351"/>
        <v>0</v>
      </c>
      <c r="W950" s="827">
        <f t="shared" si="351"/>
        <v>2.5</v>
      </c>
      <c r="X950" s="827">
        <f t="shared" si="351"/>
        <v>0</v>
      </c>
      <c r="Y950" s="824">
        <f t="shared" si="351"/>
        <v>50</v>
      </c>
      <c r="Z950" s="838">
        <f t="shared" si="348"/>
        <v>43</v>
      </c>
      <c r="AA950" s="895" t="str">
        <f t="shared" si="345"/>
        <v>Cà chua</v>
      </c>
      <c r="AB950" s="844" t="str">
        <f t="shared" si="345"/>
        <v>kg</v>
      </c>
      <c r="AC950" s="845">
        <f t="shared" si="345"/>
        <v>20</v>
      </c>
      <c r="AD950" s="858">
        <f t="shared" si="345"/>
        <v>20</v>
      </c>
      <c r="AE950" s="832">
        <f t="shared" si="358"/>
        <v>0</v>
      </c>
      <c r="AF950" s="832">
        <f t="shared" si="358"/>
        <v>0</v>
      </c>
      <c r="AG950" s="832">
        <f t="shared" si="358"/>
        <v>0</v>
      </c>
      <c r="AH950" s="832">
        <f t="shared" si="358"/>
        <v>0</v>
      </c>
      <c r="AI950" s="824">
        <f t="shared" si="346"/>
        <v>0</v>
      </c>
      <c r="AJ950" s="879">
        <f t="shared" si="354"/>
        <v>0</v>
      </c>
      <c r="AK950" s="879">
        <f t="shared" si="354"/>
        <v>0</v>
      </c>
      <c r="AL950" s="879">
        <f t="shared" si="354"/>
        <v>2.5</v>
      </c>
      <c r="AM950" s="879">
        <f t="shared" si="355"/>
        <v>0</v>
      </c>
      <c r="AN950" s="849">
        <f t="shared" si="356"/>
        <v>50</v>
      </c>
      <c r="AO950" s="825">
        <f t="shared" si="343"/>
        <v>0</v>
      </c>
      <c r="AP950" s="825">
        <f t="shared" si="343"/>
        <v>0</v>
      </c>
      <c r="AQ950" s="825">
        <f t="shared" si="343"/>
        <v>2.5</v>
      </c>
      <c r="AR950" s="825">
        <f t="shared" si="343"/>
        <v>0</v>
      </c>
      <c r="AS950" s="825">
        <f t="shared" si="343"/>
        <v>50</v>
      </c>
      <c r="AT950" s="850">
        <f t="shared" si="349"/>
        <v>0</v>
      </c>
      <c r="AU950" s="932" t="s">
        <v>856</v>
      </c>
      <c r="AV950" s="868">
        <f>AV915</f>
        <v>14</v>
      </c>
      <c r="AW950" s="934" t="s">
        <v>27</v>
      </c>
      <c r="AX950" s="935">
        <v>0.16</v>
      </c>
      <c r="AY950" s="936" t="s">
        <v>29</v>
      </c>
      <c r="AZ950" s="937">
        <f>AV950*AX950</f>
        <v>2.2400000000000002</v>
      </c>
    </row>
    <row r="951" spans="1:52" ht="13.5" customHeight="1">
      <c r="A951" s="838">
        <f t="shared" si="347"/>
        <v>44</v>
      </c>
      <c r="B951" s="1045" t="s">
        <v>61</v>
      </c>
      <c r="C951" s="817" t="s">
        <v>66</v>
      </c>
      <c r="D951" s="924">
        <v>20</v>
      </c>
      <c r="E951" s="898">
        <v>20</v>
      </c>
      <c r="F951" s="825"/>
      <c r="G951" s="872"/>
      <c r="H951" s="827">
        <v>0.4</v>
      </c>
      <c r="I951" s="842"/>
      <c r="J951" s="824">
        <f t="shared" si="338"/>
        <v>8</v>
      </c>
      <c r="K951" s="943"/>
      <c r="L951" s="828"/>
      <c r="M951" s="827">
        <v>1</v>
      </c>
      <c r="N951" s="827"/>
      <c r="O951" s="824">
        <f t="shared" si="350"/>
        <v>20</v>
      </c>
      <c r="P951" s="942"/>
      <c r="Q951" s="828"/>
      <c r="R951" s="925">
        <v>1</v>
      </c>
      <c r="S951" s="827"/>
      <c r="T951" s="846">
        <f t="shared" ref="T951:T959" si="359">SUM(P951:S951)*$E951</f>
        <v>20</v>
      </c>
      <c r="U951" s="825">
        <f t="shared" si="357"/>
        <v>0</v>
      </c>
      <c r="V951" s="828">
        <f t="shared" si="351"/>
        <v>0</v>
      </c>
      <c r="W951" s="827">
        <f t="shared" si="351"/>
        <v>2.4</v>
      </c>
      <c r="X951" s="827">
        <f t="shared" si="351"/>
        <v>0</v>
      </c>
      <c r="Y951" s="824">
        <f t="shared" si="351"/>
        <v>48</v>
      </c>
      <c r="Z951" s="838">
        <f t="shared" si="348"/>
        <v>44</v>
      </c>
      <c r="AA951" s="895" t="str">
        <f t="shared" si="345"/>
        <v>Hành lá</v>
      </c>
      <c r="AB951" s="844" t="str">
        <f t="shared" si="345"/>
        <v>kg</v>
      </c>
      <c r="AC951" s="845">
        <f t="shared" si="345"/>
        <v>20</v>
      </c>
      <c r="AD951" s="858">
        <f t="shared" si="345"/>
        <v>20</v>
      </c>
      <c r="AE951" s="832">
        <f t="shared" si="358"/>
        <v>0</v>
      </c>
      <c r="AF951" s="832">
        <f t="shared" si="358"/>
        <v>0</v>
      </c>
      <c r="AG951" s="832">
        <f t="shared" si="358"/>
        <v>0</v>
      </c>
      <c r="AH951" s="832">
        <f t="shared" si="358"/>
        <v>0</v>
      </c>
      <c r="AI951" s="824">
        <f t="shared" si="346"/>
        <v>0</v>
      </c>
      <c r="AJ951" s="879">
        <f t="shared" si="354"/>
        <v>0</v>
      </c>
      <c r="AK951" s="879">
        <f t="shared" si="354"/>
        <v>0</v>
      </c>
      <c r="AL951" s="879">
        <f t="shared" si="354"/>
        <v>2.4</v>
      </c>
      <c r="AM951" s="879">
        <f t="shared" si="355"/>
        <v>0</v>
      </c>
      <c r="AN951" s="849">
        <f t="shared" si="356"/>
        <v>48</v>
      </c>
      <c r="AO951" s="825">
        <f t="shared" si="343"/>
        <v>0</v>
      </c>
      <c r="AP951" s="825">
        <f t="shared" si="343"/>
        <v>0</v>
      </c>
      <c r="AQ951" s="825">
        <f t="shared" si="343"/>
        <v>2.4</v>
      </c>
      <c r="AR951" s="825">
        <f t="shared" si="343"/>
        <v>0</v>
      </c>
      <c r="AS951" s="825">
        <f t="shared" si="343"/>
        <v>48</v>
      </c>
      <c r="AT951" s="850">
        <f t="shared" si="349"/>
        <v>0</v>
      </c>
      <c r="AU951" s="932" t="s">
        <v>857</v>
      </c>
      <c r="AV951" s="868">
        <f>AV916</f>
        <v>14</v>
      </c>
      <c r="AW951" s="934" t="s">
        <v>27</v>
      </c>
      <c r="AX951" s="935">
        <v>0.26</v>
      </c>
      <c r="AY951" s="944" t="s">
        <v>29</v>
      </c>
      <c r="AZ951" s="945">
        <f>AV951*AX951</f>
        <v>3.64</v>
      </c>
    </row>
    <row r="952" spans="1:52" ht="13.5" customHeight="1">
      <c r="A952" s="838">
        <f t="shared" si="347"/>
        <v>45</v>
      </c>
      <c r="B952" s="1047" t="s">
        <v>160</v>
      </c>
      <c r="C952" s="817" t="s">
        <v>66</v>
      </c>
      <c r="D952" s="924">
        <v>14</v>
      </c>
      <c r="E952" s="898">
        <v>12</v>
      </c>
      <c r="F952" s="828"/>
      <c r="G952" s="854"/>
      <c r="H952" s="827"/>
      <c r="I952" s="842"/>
      <c r="J952" s="824">
        <f t="shared" si="338"/>
        <v>0</v>
      </c>
      <c r="K952" s="878"/>
      <c r="L952" s="946"/>
      <c r="M952" s="899"/>
      <c r="N952" s="827"/>
      <c r="O952" s="824">
        <f t="shared" si="350"/>
        <v>0</v>
      </c>
      <c r="P952" s="878"/>
      <c r="Q952" s="828"/>
      <c r="R952" s="826"/>
      <c r="S952" s="827"/>
      <c r="T952" s="846">
        <f t="shared" si="359"/>
        <v>0</v>
      </c>
      <c r="U952" s="825">
        <f t="shared" si="357"/>
        <v>0</v>
      </c>
      <c r="V952" s="825">
        <f t="shared" si="351"/>
        <v>0</v>
      </c>
      <c r="W952" s="827">
        <f t="shared" si="351"/>
        <v>0</v>
      </c>
      <c r="X952" s="827">
        <f t="shared" si="351"/>
        <v>0</v>
      </c>
      <c r="Y952" s="824">
        <f t="shared" si="351"/>
        <v>0</v>
      </c>
      <c r="Z952" s="838">
        <f t="shared" si="348"/>
        <v>45</v>
      </c>
      <c r="AA952" s="895" t="str">
        <f t="shared" si="345"/>
        <v>Giá đậu</v>
      </c>
      <c r="AB952" s="844" t="str">
        <f t="shared" si="345"/>
        <v>kg</v>
      </c>
      <c r="AC952" s="845">
        <f t="shared" si="345"/>
        <v>14</v>
      </c>
      <c r="AD952" s="858">
        <f t="shared" si="345"/>
        <v>12</v>
      </c>
      <c r="AE952" s="832">
        <f t="shared" si="358"/>
        <v>0</v>
      </c>
      <c r="AF952" s="832">
        <f t="shared" si="358"/>
        <v>0</v>
      </c>
      <c r="AG952" s="832">
        <f t="shared" si="358"/>
        <v>0</v>
      </c>
      <c r="AH952" s="832">
        <f t="shared" si="358"/>
        <v>0</v>
      </c>
      <c r="AI952" s="824">
        <f t="shared" si="346"/>
        <v>0</v>
      </c>
      <c r="AJ952" s="879">
        <f t="shared" si="354"/>
        <v>0</v>
      </c>
      <c r="AK952" s="879">
        <f t="shared" si="354"/>
        <v>0</v>
      </c>
      <c r="AL952" s="879">
        <f t="shared" si="354"/>
        <v>0</v>
      </c>
      <c r="AM952" s="879">
        <f t="shared" si="355"/>
        <v>0</v>
      </c>
      <c r="AN952" s="849">
        <f t="shared" si="356"/>
        <v>0</v>
      </c>
      <c r="AO952" s="825">
        <f t="shared" si="343"/>
        <v>0</v>
      </c>
      <c r="AP952" s="825">
        <f t="shared" si="343"/>
        <v>0</v>
      </c>
      <c r="AQ952" s="825">
        <f t="shared" si="343"/>
        <v>0</v>
      </c>
      <c r="AR952" s="825">
        <f t="shared" si="343"/>
        <v>0</v>
      </c>
      <c r="AS952" s="825">
        <f t="shared" si="343"/>
        <v>0</v>
      </c>
      <c r="AT952" s="850">
        <f t="shared" si="349"/>
        <v>0</v>
      </c>
      <c r="AU952" s="932" t="s">
        <v>858</v>
      </c>
      <c r="AV952" s="868">
        <f>AV917</f>
        <v>14</v>
      </c>
      <c r="AW952" s="934" t="s">
        <v>27</v>
      </c>
      <c r="AX952" s="1048">
        <v>0.26</v>
      </c>
      <c r="AY952" s="944" t="s">
        <v>29</v>
      </c>
      <c r="AZ952" s="945">
        <f>AV952*AX952</f>
        <v>3.64</v>
      </c>
    </row>
    <row r="953" spans="1:52" ht="13.5" customHeight="1">
      <c r="A953" s="838">
        <f t="shared" si="347"/>
        <v>46</v>
      </c>
      <c r="B953" s="1046" t="s">
        <v>161</v>
      </c>
      <c r="C953" s="896" t="s">
        <v>389</v>
      </c>
      <c r="D953" s="897">
        <v>13</v>
      </c>
      <c r="E953" s="898">
        <v>13</v>
      </c>
      <c r="F953" s="884"/>
      <c r="G953" s="854"/>
      <c r="H953" s="885"/>
      <c r="I953" s="842"/>
      <c r="J953" s="824">
        <f t="shared" si="338"/>
        <v>0</v>
      </c>
      <c r="K953" s="828"/>
      <c r="L953" s="828"/>
      <c r="M953" s="899"/>
      <c r="N953" s="827"/>
      <c r="O953" s="824">
        <f t="shared" si="350"/>
        <v>0</v>
      </c>
      <c r="P953" s="900"/>
      <c r="Q953" s="828"/>
      <c r="R953" s="901"/>
      <c r="S953" s="827"/>
      <c r="T953" s="846">
        <f t="shared" si="359"/>
        <v>0</v>
      </c>
      <c r="U953" s="825">
        <f t="shared" si="357"/>
        <v>0</v>
      </c>
      <c r="V953" s="825">
        <f t="shared" si="351"/>
        <v>0</v>
      </c>
      <c r="W953" s="827">
        <f t="shared" si="351"/>
        <v>0</v>
      </c>
      <c r="X953" s="827">
        <f t="shared" si="351"/>
        <v>0</v>
      </c>
      <c r="Y953" s="824">
        <f t="shared" si="351"/>
        <v>0</v>
      </c>
      <c r="Z953" s="838">
        <f t="shared" si="348"/>
        <v>46</v>
      </c>
      <c r="AA953" s="895" t="str">
        <f t="shared" si="345"/>
        <v>Rau sống</v>
      </c>
      <c r="AB953" s="844" t="str">
        <f t="shared" si="345"/>
        <v>lít</v>
      </c>
      <c r="AC953" s="845">
        <f t="shared" si="345"/>
        <v>13</v>
      </c>
      <c r="AD953" s="858">
        <f t="shared" si="345"/>
        <v>13</v>
      </c>
      <c r="AE953" s="832">
        <f t="shared" si="358"/>
        <v>0</v>
      </c>
      <c r="AF953" s="832">
        <f t="shared" si="358"/>
        <v>0</v>
      </c>
      <c r="AG953" s="832">
        <f t="shared" si="358"/>
        <v>0</v>
      </c>
      <c r="AH953" s="832">
        <f t="shared" si="358"/>
        <v>0</v>
      </c>
      <c r="AI953" s="824">
        <f t="shared" si="346"/>
        <v>0</v>
      </c>
      <c r="AJ953" s="879">
        <f t="shared" si="354"/>
        <v>0</v>
      </c>
      <c r="AK953" s="879">
        <f t="shared" si="354"/>
        <v>0</v>
      </c>
      <c r="AL953" s="879">
        <f t="shared" si="354"/>
        <v>0</v>
      </c>
      <c r="AM953" s="879">
        <f t="shared" si="355"/>
        <v>0</v>
      </c>
      <c r="AN953" s="849">
        <f t="shared" si="356"/>
        <v>0</v>
      </c>
      <c r="AO953" s="825">
        <f t="shared" si="343"/>
        <v>0</v>
      </c>
      <c r="AP953" s="825">
        <f t="shared" si="343"/>
        <v>0</v>
      </c>
      <c r="AQ953" s="825">
        <f t="shared" si="343"/>
        <v>0</v>
      </c>
      <c r="AR953" s="825">
        <f t="shared" si="343"/>
        <v>0</v>
      </c>
      <c r="AS953" s="825">
        <f t="shared" si="343"/>
        <v>0</v>
      </c>
      <c r="AT953" s="850">
        <f t="shared" si="349"/>
        <v>0</v>
      </c>
      <c r="AU953" s="1566" t="s">
        <v>859</v>
      </c>
      <c r="AV953" s="1567"/>
      <c r="AW953" s="1567"/>
      <c r="AX953" s="1567"/>
      <c r="AY953" s="947"/>
      <c r="AZ953" s="937"/>
    </row>
    <row r="954" spans="1:52" ht="13.5" customHeight="1">
      <c r="A954" s="838">
        <f>IF(B954&lt;&gt;"",MAX($A953:$A953)+1,"")</f>
        <v>47</v>
      </c>
      <c r="B954" s="1046" t="s">
        <v>896</v>
      </c>
      <c r="C954" s="844" t="s">
        <v>66</v>
      </c>
      <c r="D954" s="907">
        <v>10</v>
      </c>
      <c r="E954" s="824">
        <v>10</v>
      </c>
      <c r="F954" s="905"/>
      <c r="G954" s="854"/>
      <c r="H954" s="863"/>
      <c r="I954" s="842"/>
      <c r="J954" s="824">
        <f t="shared" si="338"/>
        <v>0</v>
      </c>
      <c r="K954" s="825"/>
      <c r="L954" s="825"/>
      <c r="M954" s="827"/>
      <c r="N954" s="827"/>
      <c r="O954" s="824">
        <f t="shared" si="350"/>
        <v>0</v>
      </c>
      <c r="P954" s="825"/>
      <c r="Q954" s="825"/>
      <c r="R954" s="827"/>
      <c r="S954" s="827"/>
      <c r="T954" s="846">
        <f t="shared" si="359"/>
        <v>0</v>
      </c>
      <c r="U954" s="825">
        <f t="shared" si="357"/>
        <v>0</v>
      </c>
      <c r="V954" s="825">
        <f t="shared" si="351"/>
        <v>0</v>
      </c>
      <c r="W954" s="827">
        <f t="shared" si="351"/>
        <v>0</v>
      </c>
      <c r="X954" s="827">
        <f t="shared" si="351"/>
        <v>0</v>
      </c>
      <c r="Y954" s="824">
        <f t="shared" si="351"/>
        <v>0</v>
      </c>
      <c r="Z954" s="838">
        <f t="shared" si="348"/>
        <v>47</v>
      </c>
      <c r="AA954" s="895" t="str">
        <f t="shared" si="345"/>
        <v>Rau canh</v>
      </c>
      <c r="AB954" s="844" t="str">
        <f t="shared" si="345"/>
        <v>kg</v>
      </c>
      <c r="AC954" s="845">
        <f t="shared" si="345"/>
        <v>10</v>
      </c>
      <c r="AD954" s="858">
        <f t="shared" si="345"/>
        <v>10</v>
      </c>
      <c r="AE954" s="832">
        <f t="shared" ref="AE954:AH961" si="360">AE873+AJ873-AO873</f>
        <v>0</v>
      </c>
      <c r="AF954" s="832">
        <f t="shared" si="360"/>
        <v>0</v>
      </c>
      <c r="AG954" s="832">
        <f t="shared" si="360"/>
        <v>0</v>
      </c>
      <c r="AH954" s="832">
        <f t="shared" si="360"/>
        <v>0</v>
      </c>
      <c r="AI954" s="824">
        <f t="shared" si="346"/>
        <v>0</v>
      </c>
      <c r="AJ954" s="879">
        <f t="shared" si="354"/>
        <v>0</v>
      </c>
      <c r="AK954" s="879">
        <f t="shared" si="354"/>
        <v>0</v>
      </c>
      <c r="AL954" s="879">
        <f t="shared" si="354"/>
        <v>0</v>
      </c>
      <c r="AM954" s="879">
        <f t="shared" si="355"/>
        <v>0</v>
      </c>
      <c r="AN954" s="849">
        <f t="shared" si="356"/>
        <v>0</v>
      </c>
      <c r="AO954" s="825">
        <f t="shared" si="343"/>
        <v>0</v>
      </c>
      <c r="AP954" s="825">
        <f t="shared" si="343"/>
        <v>0</v>
      </c>
      <c r="AQ954" s="825">
        <f t="shared" si="343"/>
        <v>0</v>
      </c>
      <c r="AR954" s="825">
        <f t="shared" si="343"/>
        <v>0</v>
      </c>
      <c r="AS954" s="825">
        <f t="shared" si="343"/>
        <v>0</v>
      </c>
      <c r="AT954" s="850">
        <f t="shared" si="349"/>
        <v>0</v>
      </c>
      <c r="AU954" s="948"/>
      <c r="AV954" s="934"/>
      <c r="AW954" s="934"/>
      <c r="AX954" s="935"/>
      <c r="AY954" s="936" t="s">
        <v>29</v>
      </c>
      <c r="AZ954" s="937">
        <f>AV954*AX954</f>
        <v>0</v>
      </c>
    </row>
    <row r="955" spans="1:52" ht="13.5" customHeight="1">
      <c r="A955" s="838">
        <f>IF(B955&lt;&gt;"",MAX($A954:$A954)+1,"")</f>
        <v>48</v>
      </c>
      <c r="B955" s="1046" t="s">
        <v>893</v>
      </c>
      <c r="C955" s="844" t="s">
        <v>66</v>
      </c>
      <c r="D955" s="907">
        <v>25</v>
      </c>
      <c r="E955" s="824">
        <v>25</v>
      </c>
      <c r="F955" s="905"/>
      <c r="G955" s="854"/>
      <c r="H955" s="863"/>
      <c r="I955" s="842"/>
      <c r="J955" s="824">
        <f>SUM(F955:I955)*$E955</f>
        <v>0</v>
      </c>
      <c r="K955" s="825"/>
      <c r="L955" s="825"/>
      <c r="M955" s="827"/>
      <c r="N955" s="827"/>
      <c r="O955" s="824">
        <f t="shared" si="350"/>
        <v>0</v>
      </c>
      <c r="P955" s="825"/>
      <c r="Q955" s="825"/>
      <c r="R955" s="827">
        <v>5</v>
      </c>
      <c r="S955" s="827"/>
      <c r="T955" s="846">
        <f t="shared" si="359"/>
        <v>125</v>
      </c>
      <c r="U955" s="825">
        <f t="shared" si="357"/>
        <v>0</v>
      </c>
      <c r="V955" s="825">
        <f t="shared" si="351"/>
        <v>0</v>
      </c>
      <c r="W955" s="827">
        <f t="shared" si="351"/>
        <v>5</v>
      </c>
      <c r="X955" s="827">
        <f t="shared" si="351"/>
        <v>0</v>
      </c>
      <c r="Y955" s="824">
        <f t="shared" si="351"/>
        <v>125</v>
      </c>
      <c r="Z955" s="838">
        <f t="shared" si="348"/>
        <v>48</v>
      </c>
      <c r="AA955" s="895" t="str">
        <f t="shared" si="345"/>
        <v>Măng</v>
      </c>
      <c r="AB955" s="844" t="str">
        <f t="shared" si="345"/>
        <v>kg</v>
      </c>
      <c r="AC955" s="845">
        <f t="shared" si="345"/>
        <v>25</v>
      </c>
      <c r="AD955" s="858">
        <f t="shared" si="345"/>
        <v>25</v>
      </c>
      <c r="AE955" s="832">
        <f t="shared" si="360"/>
        <v>0</v>
      </c>
      <c r="AF955" s="832">
        <f t="shared" si="360"/>
        <v>0</v>
      </c>
      <c r="AG955" s="832">
        <f t="shared" si="360"/>
        <v>0</v>
      </c>
      <c r="AH955" s="832">
        <f t="shared" si="360"/>
        <v>0</v>
      </c>
      <c r="AI955" s="824">
        <f t="shared" si="346"/>
        <v>0</v>
      </c>
      <c r="AJ955" s="879">
        <f t="shared" si="354"/>
        <v>0</v>
      </c>
      <c r="AK955" s="879">
        <f t="shared" si="354"/>
        <v>0</v>
      </c>
      <c r="AL955" s="879">
        <f t="shared" si="354"/>
        <v>5</v>
      </c>
      <c r="AM955" s="879">
        <f t="shared" si="355"/>
        <v>0</v>
      </c>
      <c r="AN955" s="849">
        <f t="shared" si="356"/>
        <v>125</v>
      </c>
      <c r="AO955" s="825">
        <f t="shared" si="343"/>
        <v>0</v>
      </c>
      <c r="AP955" s="825">
        <f t="shared" si="343"/>
        <v>0</v>
      </c>
      <c r="AQ955" s="825">
        <f t="shared" si="343"/>
        <v>5</v>
      </c>
      <c r="AR955" s="825">
        <f t="shared" si="343"/>
        <v>0</v>
      </c>
      <c r="AS955" s="825">
        <f t="shared" si="343"/>
        <v>125</v>
      </c>
      <c r="AT955" s="850">
        <f t="shared" si="349"/>
        <v>0</v>
      </c>
      <c r="AU955" s="948"/>
      <c r="AV955" s="934"/>
      <c r="AW955" s="934"/>
      <c r="AX955" s="935"/>
      <c r="AY955" s="936" t="s">
        <v>29</v>
      </c>
      <c r="AZ955" s="937">
        <f>AV955*AX955</f>
        <v>0</v>
      </c>
    </row>
    <row r="956" spans="1:52" ht="13.5" customHeight="1">
      <c r="A956" s="838">
        <f t="shared" ref="A956:A967" si="361">IF(B956&lt;&gt;"",MAX($A954:$A955)+1,"")</f>
        <v>49</v>
      </c>
      <c r="B956" s="1046" t="s">
        <v>126</v>
      </c>
      <c r="C956" s="844" t="s">
        <v>66</v>
      </c>
      <c r="D956" s="949">
        <v>15</v>
      </c>
      <c r="E956" s="950">
        <v>15</v>
      </c>
      <c r="F956" s="905"/>
      <c r="G956" s="872"/>
      <c r="H956" s="842"/>
      <c r="I956" s="842"/>
      <c r="J956" s="824">
        <f>SUM(F956:I956)*$E956</f>
        <v>0</v>
      </c>
      <c r="K956" s="878"/>
      <c r="L956" s="828"/>
      <c r="M956" s="826"/>
      <c r="N956" s="827"/>
      <c r="O956" s="824">
        <f t="shared" si="350"/>
        <v>0</v>
      </c>
      <c r="P956" s="825"/>
      <c r="Q956" s="828"/>
      <c r="R956" s="826"/>
      <c r="S956" s="827"/>
      <c r="T956" s="846">
        <f t="shared" si="359"/>
        <v>0</v>
      </c>
      <c r="U956" s="825">
        <f t="shared" si="357"/>
        <v>0</v>
      </c>
      <c r="V956" s="825">
        <f t="shared" si="351"/>
        <v>0</v>
      </c>
      <c r="W956" s="827">
        <f t="shared" si="351"/>
        <v>0</v>
      </c>
      <c r="X956" s="827">
        <f t="shared" si="351"/>
        <v>0</v>
      </c>
      <c r="Y956" s="824">
        <f t="shared" si="351"/>
        <v>0</v>
      </c>
      <c r="Z956" s="838">
        <f t="shared" si="348"/>
        <v>49</v>
      </c>
      <c r="AA956" s="895" t="str">
        <f t="shared" si="345"/>
        <v>Mướp đắng</v>
      </c>
      <c r="AB956" s="844" t="str">
        <f t="shared" si="345"/>
        <v>kg</v>
      </c>
      <c r="AC956" s="845">
        <f t="shared" si="345"/>
        <v>15</v>
      </c>
      <c r="AD956" s="858">
        <f t="shared" si="345"/>
        <v>15</v>
      </c>
      <c r="AE956" s="832">
        <f t="shared" si="360"/>
        <v>0</v>
      </c>
      <c r="AF956" s="832">
        <f t="shared" si="360"/>
        <v>0</v>
      </c>
      <c r="AG956" s="832">
        <f t="shared" si="360"/>
        <v>0</v>
      </c>
      <c r="AH956" s="832">
        <f t="shared" si="360"/>
        <v>0</v>
      </c>
      <c r="AI956" s="824">
        <f t="shared" si="346"/>
        <v>0</v>
      </c>
      <c r="AJ956" s="879">
        <f t="shared" si="354"/>
        <v>0</v>
      </c>
      <c r="AK956" s="879">
        <f t="shared" si="354"/>
        <v>0</v>
      </c>
      <c r="AL956" s="879">
        <f t="shared" si="354"/>
        <v>0</v>
      </c>
      <c r="AM956" s="879">
        <f t="shared" si="355"/>
        <v>0</v>
      </c>
      <c r="AN956" s="849">
        <f t="shared" si="356"/>
        <v>0</v>
      </c>
      <c r="AO956" s="825">
        <f t="shared" si="343"/>
        <v>0</v>
      </c>
      <c r="AP956" s="825">
        <f t="shared" si="343"/>
        <v>0</v>
      </c>
      <c r="AQ956" s="825">
        <f t="shared" si="343"/>
        <v>0</v>
      </c>
      <c r="AR956" s="825">
        <f t="shared" si="343"/>
        <v>0</v>
      </c>
      <c r="AS956" s="825">
        <f t="shared" si="343"/>
        <v>0</v>
      </c>
      <c r="AT956" s="850">
        <f t="shared" si="349"/>
        <v>0</v>
      </c>
      <c r="AU956" s="1566" t="s">
        <v>860</v>
      </c>
      <c r="AV956" s="1567"/>
      <c r="AW956" s="1567"/>
      <c r="AX956" s="1567"/>
      <c r="AY956" s="936" t="str">
        <f>AY957</f>
        <v>=</v>
      </c>
      <c r="AZ956" s="937">
        <f ca="1">AZ879</f>
        <v>21.859999999999914</v>
      </c>
    </row>
    <row r="957" spans="1:52" ht="13.5" customHeight="1">
      <c r="A957" s="838">
        <f t="shared" si="361"/>
        <v>50</v>
      </c>
      <c r="B957" s="1046" t="s">
        <v>894</v>
      </c>
      <c r="C957" s="844" t="s">
        <v>66</v>
      </c>
      <c r="D957" s="907">
        <v>10</v>
      </c>
      <c r="E957" s="824">
        <v>10</v>
      </c>
      <c r="F957" s="905"/>
      <c r="G957" s="909"/>
      <c r="H957" s="842"/>
      <c r="I957" s="842"/>
      <c r="J957" s="824">
        <f>SUM(F957:I957)*$E957</f>
        <v>0</v>
      </c>
      <c r="K957" s="825"/>
      <c r="L957" s="828"/>
      <c r="M957" s="827"/>
      <c r="N957" s="827"/>
      <c r="O957" s="824">
        <f t="shared" si="350"/>
        <v>0</v>
      </c>
      <c r="P957" s="853"/>
      <c r="Q957" s="828"/>
      <c r="R957" s="826"/>
      <c r="S957" s="827"/>
      <c r="T957" s="846">
        <f t="shared" si="359"/>
        <v>0</v>
      </c>
      <c r="U957" s="825">
        <f t="shared" si="357"/>
        <v>0</v>
      </c>
      <c r="V957" s="825">
        <f t="shared" si="351"/>
        <v>0</v>
      </c>
      <c r="W957" s="827">
        <f t="shared" si="351"/>
        <v>0</v>
      </c>
      <c r="X957" s="827">
        <f t="shared" si="351"/>
        <v>0</v>
      </c>
      <c r="Y957" s="824">
        <f t="shared" si="351"/>
        <v>0</v>
      </c>
      <c r="Z957" s="838">
        <f t="shared" si="348"/>
        <v>50</v>
      </c>
      <c r="AA957" s="895" t="str">
        <f t="shared" si="345"/>
        <v>Cà xanh</v>
      </c>
      <c r="AB957" s="844" t="str">
        <f t="shared" si="345"/>
        <v>kg</v>
      </c>
      <c r="AC957" s="845">
        <f t="shared" si="345"/>
        <v>10</v>
      </c>
      <c r="AD957" s="858">
        <f t="shared" si="345"/>
        <v>10</v>
      </c>
      <c r="AE957" s="832">
        <f t="shared" si="360"/>
        <v>0</v>
      </c>
      <c r="AF957" s="832">
        <f t="shared" si="360"/>
        <v>0</v>
      </c>
      <c r="AG957" s="832">
        <f t="shared" si="360"/>
        <v>0</v>
      </c>
      <c r="AH957" s="832">
        <f t="shared" si="360"/>
        <v>0</v>
      </c>
      <c r="AI957" s="824">
        <f t="shared" si="346"/>
        <v>0</v>
      </c>
      <c r="AJ957" s="879">
        <f t="shared" si="354"/>
        <v>0</v>
      </c>
      <c r="AK957" s="879">
        <f t="shared" si="354"/>
        <v>0</v>
      </c>
      <c r="AL957" s="879">
        <f t="shared" si="354"/>
        <v>0</v>
      </c>
      <c r="AM957" s="879">
        <f t="shared" si="355"/>
        <v>0</v>
      </c>
      <c r="AN957" s="849">
        <f t="shared" si="356"/>
        <v>0</v>
      </c>
      <c r="AO957" s="825">
        <f t="shared" si="343"/>
        <v>0</v>
      </c>
      <c r="AP957" s="825">
        <f t="shared" si="343"/>
        <v>0</v>
      </c>
      <c r="AQ957" s="825">
        <f t="shared" si="343"/>
        <v>0</v>
      </c>
      <c r="AR957" s="825">
        <f t="shared" si="343"/>
        <v>0</v>
      </c>
      <c r="AS957" s="825">
        <f t="shared" si="343"/>
        <v>0</v>
      </c>
      <c r="AT957" s="850">
        <f t="shared" si="349"/>
        <v>0</v>
      </c>
      <c r="AU957" s="1568" t="s">
        <v>69</v>
      </c>
      <c r="AV957" s="1569"/>
      <c r="AW957" s="1569"/>
      <c r="AX957" s="1569"/>
      <c r="AY957" s="936" t="s">
        <v>29</v>
      </c>
      <c r="AZ957" s="945">
        <f ca="1">SUM(AZ946:AZ956)</f>
        <v>115.67999999999989</v>
      </c>
    </row>
    <row r="958" spans="1:52" ht="13.5" customHeight="1">
      <c r="A958" s="838">
        <f t="shared" si="361"/>
        <v>51</v>
      </c>
      <c r="B958" s="1045" t="s">
        <v>64</v>
      </c>
      <c r="C958" s="844" t="s">
        <v>66</v>
      </c>
      <c r="D958" s="907">
        <v>13</v>
      </c>
      <c r="E958" s="824">
        <v>13</v>
      </c>
      <c r="F958" s="905"/>
      <c r="G958" s="854"/>
      <c r="H958" s="863"/>
      <c r="I958" s="842"/>
      <c r="J958" s="824">
        <f t="shared" ref="J958:J967" si="362">SUM(F958:I958)*$E958</f>
        <v>0</v>
      </c>
      <c r="K958" s="825"/>
      <c r="L958" s="828"/>
      <c r="M958" s="827">
        <v>5</v>
      </c>
      <c r="N958" s="827"/>
      <c r="O958" s="824">
        <f t="shared" si="350"/>
        <v>65</v>
      </c>
      <c r="P958" s="825"/>
      <c r="Q958" s="825"/>
      <c r="R958" s="827">
        <v>6</v>
      </c>
      <c r="S958" s="827"/>
      <c r="T958" s="846">
        <f t="shared" si="359"/>
        <v>78</v>
      </c>
      <c r="U958" s="825">
        <f t="shared" si="357"/>
        <v>0</v>
      </c>
      <c r="V958" s="825">
        <f t="shared" si="351"/>
        <v>0</v>
      </c>
      <c r="W958" s="827">
        <f t="shared" si="351"/>
        <v>11</v>
      </c>
      <c r="X958" s="827">
        <f t="shared" si="351"/>
        <v>0</v>
      </c>
      <c r="Y958" s="824">
        <f t="shared" si="351"/>
        <v>143</v>
      </c>
      <c r="Z958" s="838">
        <f t="shared" si="348"/>
        <v>51</v>
      </c>
      <c r="AA958" s="895" t="str">
        <f t="shared" si="345"/>
        <v>Hành tây</v>
      </c>
      <c r="AB958" s="844" t="str">
        <f t="shared" si="345"/>
        <v>kg</v>
      </c>
      <c r="AC958" s="845">
        <f t="shared" si="345"/>
        <v>13</v>
      </c>
      <c r="AD958" s="858">
        <f t="shared" si="345"/>
        <v>13</v>
      </c>
      <c r="AE958" s="832">
        <f t="shared" si="360"/>
        <v>0</v>
      </c>
      <c r="AF958" s="832">
        <f t="shared" si="360"/>
        <v>0</v>
      </c>
      <c r="AG958" s="832">
        <f t="shared" si="360"/>
        <v>0</v>
      </c>
      <c r="AH958" s="832">
        <f t="shared" si="360"/>
        <v>0</v>
      </c>
      <c r="AI958" s="824">
        <f t="shared" si="346"/>
        <v>0</v>
      </c>
      <c r="AJ958" s="879">
        <f t="shared" si="354"/>
        <v>0</v>
      </c>
      <c r="AK958" s="879">
        <f t="shared" si="354"/>
        <v>0</v>
      </c>
      <c r="AL958" s="879">
        <f t="shared" si="354"/>
        <v>11</v>
      </c>
      <c r="AM958" s="879">
        <f t="shared" si="355"/>
        <v>0</v>
      </c>
      <c r="AN958" s="849">
        <f t="shared" si="356"/>
        <v>143</v>
      </c>
      <c r="AO958" s="825">
        <f t="shared" si="343"/>
        <v>0</v>
      </c>
      <c r="AP958" s="825">
        <f t="shared" si="343"/>
        <v>0</v>
      </c>
      <c r="AQ958" s="825">
        <f t="shared" si="343"/>
        <v>11</v>
      </c>
      <c r="AR958" s="825">
        <f t="shared" si="343"/>
        <v>0</v>
      </c>
      <c r="AS958" s="825">
        <f t="shared" si="343"/>
        <v>143</v>
      </c>
      <c r="AT958" s="850">
        <f t="shared" si="349"/>
        <v>0</v>
      </c>
      <c r="AU958" s="1570" t="s">
        <v>861</v>
      </c>
      <c r="AV958" s="1571"/>
      <c r="AW958" s="1571"/>
      <c r="AX958" s="1571"/>
      <c r="AY958" s="936" t="s">
        <v>29</v>
      </c>
      <c r="AZ958" s="945">
        <f ca="1">SUMIF(AA908:AR970,"Gạo*",AO908:AO970)+SUMIF(AA908:AR970,"Gạo*",AP908:AP970)+SUMIF(AA908:AR970,"Gạo*",AQ908:AQ970)+SUMIF(AA908:AR970,"Gạo*",AR908:AR970)</f>
        <v>94</v>
      </c>
    </row>
    <row r="959" spans="1:52" ht="13.5" customHeight="1">
      <c r="A959" s="838">
        <f t="shared" si="361"/>
        <v>52</v>
      </c>
      <c r="B959" s="1046" t="s">
        <v>511</v>
      </c>
      <c r="C959" s="844" t="s">
        <v>66</v>
      </c>
      <c r="D959" s="907">
        <v>20</v>
      </c>
      <c r="E959" s="824">
        <v>15</v>
      </c>
      <c r="F959" s="905"/>
      <c r="G959" s="854"/>
      <c r="H959" s="863"/>
      <c r="I959" s="842"/>
      <c r="J959" s="824">
        <f t="shared" si="362"/>
        <v>0</v>
      </c>
      <c r="K959" s="825"/>
      <c r="L959" s="825"/>
      <c r="M959" s="827"/>
      <c r="N959" s="827"/>
      <c r="O959" s="824">
        <f t="shared" si="350"/>
        <v>0</v>
      </c>
      <c r="P959" s="825"/>
      <c r="Q959" s="825"/>
      <c r="R959" s="827"/>
      <c r="S959" s="827"/>
      <c r="T959" s="846">
        <f t="shared" si="359"/>
        <v>0</v>
      </c>
      <c r="U959" s="825">
        <f t="shared" si="357"/>
        <v>0</v>
      </c>
      <c r="V959" s="825">
        <f t="shared" si="351"/>
        <v>0</v>
      </c>
      <c r="W959" s="827">
        <f t="shared" si="351"/>
        <v>0</v>
      </c>
      <c r="X959" s="827">
        <f t="shared" si="351"/>
        <v>0</v>
      </c>
      <c r="Y959" s="824">
        <f t="shared" si="351"/>
        <v>0</v>
      </c>
      <c r="Z959" s="838">
        <f t="shared" si="348"/>
        <v>52</v>
      </c>
      <c r="AA959" s="895" t="str">
        <f t="shared" si="345"/>
        <v>Sã</v>
      </c>
      <c r="AB959" s="844" t="str">
        <f t="shared" si="345"/>
        <v>kg</v>
      </c>
      <c r="AC959" s="845">
        <f t="shared" si="345"/>
        <v>20</v>
      </c>
      <c r="AD959" s="858">
        <f t="shared" si="345"/>
        <v>15</v>
      </c>
      <c r="AE959" s="832">
        <f t="shared" si="360"/>
        <v>0</v>
      </c>
      <c r="AF959" s="832">
        <f t="shared" si="360"/>
        <v>0</v>
      </c>
      <c r="AG959" s="832">
        <f t="shared" si="360"/>
        <v>0</v>
      </c>
      <c r="AH959" s="832">
        <f t="shared" si="360"/>
        <v>0</v>
      </c>
      <c r="AI959" s="824">
        <f t="shared" si="346"/>
        <v>0</v>
      </c>
      <c r="AJ959" s="879">
        <f t="shared" si="354"/>
        <v>0</v>
      </c>
      <c r="AK959" s="879">
        <f t="shared" si="354"/>
        <v>0</v>
      </c>
      <c r="AL959" s="879">
        <f t="shared" si="354"/>
        <v>0</v>
      </c>
      <c r="AM959" s="879">
        <f t="shared" si="355"/>
        <v>0</v>
      </c>
      <c r="AN959" s="849">
        <f t="shared" si="356"/>
        <v>0</v>
      </c>
      <c r="AO959" s="825">
        <f t="shared" ref="AO959:AS967" si="363">U959</f>
        <v>0</v>
      </c>
      <c r="AP959" s="825">
        <f t="shared" si="363"/>
        <v>0</v>
      </c>
      <c r="AQ959" s="825">
        <f t="shared" si="363"/>
        <v>0</v>
      </c>
      <c r="AR959" s="825">
        <f t="shared" si="363"/>
        <v>0</v>
      </c>
      <c r="AS959" s="825">
        <f t="shared" si="363"/>
        <v>0</v>
      </c>
      <c r="AT959" s="850">
        <f t="shared" si="349"/>
        <v>0</v>
      </c>
      <c r="AU959" s="1570" t="s">
        <v>862</v>
      </c>
      <c r="AV959" s="1571"/>
      <c r="AW959" s="1571"/>
      <c r="AX959" s="1571"/>
      <c r="AY959" s="936" t="s">
        <v>29</v>
      </c>
      <c r="AZ959" s="1050">
        <f ca="1">AZ880</f>
        <v>0</v>
      </c>
    </row>
    <row r="960" spans="1:52" ht="13.5" customHeight="1">
      <c r="A960" s="838">
        <f t="shared" si="361"/>
        <v>53</v>
      </c>
      <c r="B960" s="908" t="s">
        <v>895</v>
      </c>
      <c r="C960" s="844" t="s">
        <v>66</v>
      </c>
      <c r="D960" s="907">
        <v>8</v>
      </c>
      <c r="E960" s="824">
        <v>8</v>
      </c>
      <c r="F960" s="905"/>
      <c r="G960" s="854"/>
      <c r="H960" s="842"/>
      <c r="I960" s="842"/>
      <c r="J960" s="824">
        <f t="shared" si="362"/>
        <v>0</v>
      </c>
      <c r="K960" s="825"/>
      <c r="L960" s="828"/>
      <c r="M960" s="827">
        <v>5</v>
      </c>
      <c r="N960" s="827"/>
      <c r="O960" s="824">
        <f t="shared" si="350"/>
        <v>40</v>
      </c>
      <c r="P960" s="825"/>
      <c r="Q960" s="825"/>
      <c r="R960" s="827"/>
      <c r="S960" s="827"/>
      <c r="T960" s="846">
        <f t="shared" ref="T960:T967" si="364">SUM(P960:S960)*$E960</f>
        <v>0</v>
      </c>
      <c r="U960" s="825">
        <f t="shared" si="357"/>
        <v>0</v>
      </c>
      <c r="V960" s="825">
        <f t="shared" si="351"/>
        <v>0</v>
      </c>
      <c r="W960" s="827">
        <f t="shared" si="351"/>
        <v>5</v>
      </c>
      <c r="X960" s="827">
        <f t="shared" si="351"/>
        <v>0</v>
      </c>
      <c r="Y960" s="824">
        <f t="shared" si="351"/>
        <v>40</v>
      </c>
      <c r="Z960" s="838">
        <f t="shared" si="348"/>
        <v>53</v>
      </c>
      <c r="AA960" s="895" t="str">
        <f t="shared" si="345"/>
        <v>Mùng bac hà</v>
      </c>
      <c r="AB960" s="844" t="str">
        <f t="shared" si="345"/>
        <v>kg</v>
      </c>
      <c r="AC960" s="845">
        <f t="shared" si="345"/>
        <v>8</v>
      </c>
      <c r="AD960" s="858">
        <f t="shared" si="345"/>
        <v>8</v>
      </c>
      <c r="AE960" s="832">
        <f t="shared" si="360"/>
        <v>0</v>
      </c>
      <c r="AF960" s="832">
        <f t="shared" si="360"/>
        <v>0</v>
      </c>
      <c r="AG960" s="832">
        <f t="shared" si="360"/>
        <v>0</v>
      </c>
      <c r="AH960" s="832">
        <f t="shared" si="360"/>
        <v>0</v>
      </c>
      <c r="AI960" s="824">
        <f t="shared" si="346"/>
        <v>0</v>
      </c>
      <c r="AJ960" s="879">
        <f t="shared" si="354"/>
        <v>0</v>
      </c>
      <c r="AK960" s="879">
        <f t="shared" si="354"/>
        <v>0</v>
      </c>
      <c r="AL960" s="879">
        <f t="shared" si="354"/>
        <v>5</v>
      </c>
      <c r="AM960" s="879">
        <f t="shared" si="355"/>
        <v>0</v>
      </c>
      <c r="AN960" s="849">
        <f t="shared" si="356"/>
        <v>40</v>
      </c>
      <c r="AO960" s="825">
        <f t="shared" si="363"/>
        <v>0</v>
      </c>
      <c r="AP960" s="825">
        <f t="shared" si="363"/>
        <v>0</v>
      </c>
      <c r="AQ960" s="825">
        <f t="shared" si="363"/>
        <v>5</v>
      </c>
      <c r="AR960" s="825">
        <f t="shared" si="363"/>
        <v>0</v>
      </c>
      <c r="AS960" s="825">
        <f t="shared" si="363"/>
        <v>40</v>
      </c>
      <c r="AT960" s="850">
        <f t="shared" si="349"/>
        <v>0</v>
      </c>
      <c r="AU960" s="1568" t="s">
        <v>863</v>
      </c>
      <c r="AV960" s="1569"/>
      <c r="AW960" s="1569"/>
      <c r="AX960" s="1569"/>
      <c r="AY960" s="936" t="s">
        <v>29</v>
      </c>
      <c r="AZ960" s="945">
        <f ca="1">AZ958+AZ959</f>
        <v>94</v>
      </c>
    </row>
    <row r="961" spans="1:52" ht="13.5" customHeight="1">
      <c r="A961" s="838">
        <f t="shared" si="361"/>
        <v>54</v>
      </c>
      <c r="B961" s="908" t="s">
        <v>512</v>
      </c>
      <c r="C961" s="844" t="s">
        <v>66</v>
      </c>
      <c r="D961" s="907">
        <v>20</v>
      </c>
      <c r="E961" s="824">
        <v>20</v>
      </c>
      <c r="F961" s="905"/>
      <c r="G961" s="872"/>
      <c r="H961" s="842"/>
      <c r="I961" s="842"/>
      <c r="J961" s="824">
        <f t="shared" si="362"/>
        <v>0</v>
      </c>
      <c r="K961" s="825"/>
      <c r="L961" s="828"/>
      <c r="M961" s="827"/>
      <c r="N961" s="827"/>
      <c r="O961" s="824">
        <f t="shared" si="350"/>
        <v>0</v>
      </c>
      <c r="P961" s="825"/>
      <c r="Q961" s="828"/>
      <c r="R961" s="827"/>
      <c r="S961" s="827"/>
      <c r="T961" s="846">
        <f t="shared" si="364"/>
        <v>0</v>
      </c>
      <c r="U961" s="825">
        <f t="shared" si="357"/>
        <v>0</v>
      </c>
      <c r="V961" s="825">
        <f t="shared" si="351"/>
        <v>0</v>
      </c>
      <c r="W961" s="827">
        <f t="shared" si="351"/>
        <v>0</v>
      </c>
      <c r="X961" s="827">
        <f t="shared" si="351"/>
        <v>0</v>
      </c>
      <c r="Y961" s="824">
        <f t="shared" si="351"/>
        <v>0</v>
      </c>
      <c r="Z961" s="838">
        <f t="shared" si="348"/>
        <v>54</v>
      </c>
      <c r="AA961" s="895" t="str">
        <f t="shared" si="345"/>
        <v>Riềng</v>
      </c>
      <c r="AB961" s="844" t="str">
        <f t="shared" si="345"/>
        <v>kg</v>
      </c>
      <c r="AC961" s="845">
        <f t="shared" si="345"/>
        <v>20</v>
      </c>
      <c r="AD961" s="858">
        <f t="shared" si="345"/>
        <v>20</v>
      </c>
      <c r="AE961" s="832">
        <f t="shared" si="360"/>
        <v>0</v>
      </c>
      <c r="AF961" s="832">
        <f t="shared" si="360"/>
        <v>0</v>
      </c>
      <c r="AG961" s="832">
        <f t="shared" si="360"/>
        <v>0</v>
      </c>
      <c r="AH961" s="832">
        <f t="shared" si="360"/>
        <v>0</v>
      </c>
      <c r="AI961" s="824">
        <f t="shared" si="346"/>
        <v>0</v>
      </c>
      <c r="AJ961" s="879">
        <f t="shared" si="354"/>
        <v>0</v>
      </c>
      <c r="AK961" s="879">
        <f t="shared" si="354"/>
        <v>0</v>
      </c>
      <c r="AL961" s="879">
        <f t="shared" si="354"/>
        <v>0</v>
      </c>
      <c r="AM961" s="879">
        <f t="shared" si="355"/>
        <v>0</v>
      </c>
      <c r="AN961" s="849">
        <f t="shared" si="356"/>
        <v>0</v>
      </c>
      <c r="AO961" s="825">
        <f t="shared" si="363"/>
        <v>0</v>
      </c>
      <c r="AP961" s="825">
        <f t="shared" si="363"/>
        <v>0</v>
      </c>
      <c r="AQ961" s="825">
        <f t="shared" si="363"/>
        <v>0</v>
      </c>
      <c r="AR961" s="825">
        <f t="shared" si="363"/>
        <v>0</v>
      </c>
      <c r="AS961" s="825">
        <f t="shared" si="363"/>
        <v>0</v>
      </c>
      <c r="AT961" s="850">
        <f t="shared" si="349"/>
        <v>0</v>
      </c>
      <c r="AU961" s="1566" t="s">
        <v>864</v>
      </c>
      <c r="AV961" s="1567"/>
      <c r="AW961" s="1567"/>
      <c r="AX961" s="1567"/>
      <c r="AY961" s="936" t="s">
        <v>29</v>
      </c>
      <c r="AZ961" s="945">
        <f ca="1">IF(AZ957-AZ960&gt;0,AZ957-AZ960,0)</f>
        <v>21.679999999999893</v>
      </c>
    </row>
    <row r="962" spans="1:52" ht="13.5" customHeight="1">
      <c r="A962" s="838">
        <f t="shared" si="361"/>
        <v>55</v>
      </c>
      <c r="B962" s="1045" t="s">
        <v>636</v>
      </c>
      <c r="C962" s="844" t="s">
        <v>66</v>
      </c>
      <c r="D962" s="907">
        <v>10</v>
      </c>
      <c r="E962" s="824">
        <v>10</v>
      </c>
      <c r="F962" s="905"/>
      <c r="G962" s="854"/>
      <c r="H962" s="842"/>
      <c r="I962" s="842"/>
      <c r="J962" s="824">
        <f t="shared" si="362"/>
        <v>0</v>
      </c>
      <c r="K962" s="825"/>
      <c r="L962" s="853"/>
      <c r="M962" s="827">
        <v>0.5</v>
      </c>
      <c r="N962" s="827"/>
      <c r="O962" s="824">
        <f t="shared" si="350"/>
        <v>5</v>
      </c>
      <c r="P962" s="825"/>
      <c r="Q962" s="825"/>
      <c r="R962" s="827"/>
      <c r="S962" s="827"/>
      <c r="T962" s="846">
        <f t="shared" si="364"/>
        <v>0</v>
      </c>
      <c r="U962" s="825">
        <f t="shared" si="357"/>
        <v>0</v>
      </c>
      <c r="V962" s="825">
        <f t="shared" si="351"/>
        <v>0</v>
      </c>
      <c r="W962" s="827">
        <f t="shared" si="351"/>
        <v>0.5</v>
      </c>
      <c r="X962" s="827">
        <f t="shared" si="351"/>
        <v>0</v>
      </c>
      <c r="Y962" s="824">
        <f t="shared" si="351"/>
        <v>5</v>
      </c>
      <c r="Z962" s="838">
        <f t="shared" si="348"/>
        <v>55</v>
      </c>
      <c r="AA962" s="895" t="str">
        <f t="shared" si="345"/>
        <v>Rau mùi</v>
      </c>
      <c r="AB962" s="844" t="str">
        <f t="shared" si="345"/>
        <v>kg</v>
      </c>
      <c r="AC962" s="845">
        <f t="shared" si="345"/>
        <v>10</v>
      </c>
      <c r="AD962" s="858">
        <f t="shared" si="345"/>
        <v>10</v>
      </c>
      <c r="AE962" s="832">
        <f>AE882+AJ882-AO882</f>
        <v>0</v>
      </c>
      <c r="AF962" s="832">
        <f>AF882+AK882-AP882</f>
        <v>0</v>
      </c>
      <c r="AG962" s="832">
        <f>AG882+AL882-AQ882</f>
        <v>0</v>
      </c>
      <c r="AH962" s="832">
        <f>AH882+AM882-AR882</f>
        <v>0</v>
      </c>
      <c r="AI962" s="824">
        <f t="shared" si="346"/>
        <v>0</v>
      </c>
      <c r="AJ962" s="879">
        <f t="shared" si="354"/>
        <v>0</v>
      </c>
      <c r="AK962" s="879">
        <f t="shared" si="354"/>
        <v>0</v>
      </c>
      <c r="AL962" s="879">
        <f t="shared" si="354"/>
        <v>0.5</v>
      </c>
      <c r="AM962" s="879">
        <f t="shared" si="355"/>
        <v>0</v>
      </c>
      <c r="AN962" s="849">
        <f t="shared" si="356"/>
        <v>5</v>
      </c>
      <c r="AO962" s="825">
        <f t="shared" si="363"/>
        <v>0</v>
      </c>
      <c r="AP962" s="825">
        <f t="shared" si="363"/>
        <v>0</v>
      </c>
      <c r="AQ962" s="825">
        <f t="shared" si="363"/>
        <v>0.5</v>
      </c>
      <c r="AR962" s="825">
        <f t="shared" si="363"/>
        <v>0</v>
      </c>
      <c r="AS962" s="825">
        <f t="shared" si="363"/>
        <v>5</v>
      </c>
      <c r="AT962" s="850">
        <f t="shared" si="349"/>
        <v>0</v>
      </c>
      <c r="AU962" s="1482" t="s">
        <v>797</v>
      </c>
      <c r="AV962" s="1483"/>
      <c r="AW962" s="1483"/>
      <c r="AX962" s="1483"/>
      <c r="AY962" s="894" t="s">
        <v>29</v>
      </c>
      <c r="AZ962" s="918">
        <f ca="1">IF(AZ957-AZ960&lt;0,AZ960-AZ957,0)</f>
        <v>0</v>
      </c>
    </row>
    <row r="963" spans="1:52" ht="13.5" customHeight="1">
      <c r="A963" s="838" t="str">
        <f t="shared" si="361"/>
        <v/>
      </c>
      <c r="B963" s="906"/>
      <c r="C963" s="844"/>
      <c r="D963" s="907"/>
      <c r="E963" s="824"/>
      <c r="F963" s="905"/>
      <c r="G963" s="854"/>
      <c r="H963" s="842"/>
      <c r="I963" s="842"/>
      <c r="J963" s="824">
        <f t="shared" si="362"/>
        <v>0</v>
      </c>
      <c r="K963" s="825"/>
      <c r="L963" s="825"/>
      <c r="M963" s="827"/>
      <c r="N963" s="827"/>
      <c r="O963" s="824">
        <f t="shared" si="350"/>
        <v>0</v>
      </c>
      <c r="P963" s="825"/>
      <c r="Q963" s="825"/>
      <c r="R963" s="827"/>
      <c r="S963" s="827"/>
      <c r="T963" s="846">
        <f t="shared" si="364"/>
        <v>0</v>
      </c>
      <c r="U963" s="825">
        <f t="shared" si="357"/>
        <v>0</v>
      </c>
      <c r="V963" s="825">
        <f t="shared" si="351"/>
        <v>0</v>
      </c>
      <c r="W963" s="827">
        <f t="shared" si="351"/>
        <v>0</v>
      </c>
      <c r="X963" s="827">
        <f t="shared" si="351"/>
        <v>0</v>
      </c>
      <c r="Y963" s="824">
        <f t="shared" si="351"/>
        <v>0</v>
      </c>
      <c r="Z963" s="838" t="str">
        <f t="shared" si="348"/>
        <v/>
      </c>
      <c r="AA963" s="895">
        <f t="shared" si="345"/>
        <v>0</v>
      </c>
      <c r="AB963" s="844">
        <f t="shared" si="345"/>
        <v>0</v>
      </c>
      <c r="AC963" s="845">
        <f t="shared" si="345"/>
        <v>0</v>
      </c>
      <c r="AD963" s="858">
        <f t="shared" si="345"/>
        <v>0</v>
      </c>
      <c r="AE963" s="832">
        <f t="shared" ref="AE963:AH967" si="365">AE884+AJ884-AO884</f>
        <v>0</v>
      </c>
      <c r="AF963" s="832">
        <f t="shared" si="365"/>
        <v>0</v>
      </c>
      <c r="AG963" s="832">
        <f t="shared" si="365"/>
        <v>0</v>
      </c>
      <c r="AH963" s="832">
        <f t="shared" si="365"/>
        <v>0</v>
      </c>
      <c r="AI963" s="824">
        <f t="shared" si="346"/>
        <v>0</v>
      </c>
      <c r="AJ963" s="879">
        <f t="shared" si="354"/>
        <v>0</v>
      </c>
      <c r="AK963" s="879">
        <f t="shared" si="354"/>
        <v>0</v>
      </c>
      <c r="AL963" s="879">
        <f t="shared" si="354"/>
        <v>0</v>
      </c>
      <c r="AM963" s="879">
        <f t="shared" si="355"/>
        <v>0</v>
      </c>
      <c r="AN963" s="849">
        <f t="shared" si="356"/>
        <v>0</v>
      </c>
      <c r="AO963" s="825">
        <f t="shared" si="363"/>
        <v>0</v>
      </c>
      <c r="AP963" s="825">
        <f t="shared" si="363"/>
        <v>0</v>
      </c>
      <c r="AQ963" s="825">
        <f t="shared" si="363"/>
        <v>0</v>
      </c>
      <c r="AR963" s="825">
        <f t="shared" si="363"/>
        <v>0</v>
      </c>
      <c r="AS963" s="825">
        <f t="shared" si="363"/>
        <v>0</v>
      </c>
      <c r="AT963" s="850" t="str">
        <f t="shared" si="349"/>
        <v/>
      </c>
      <c r="AU963" s="893"/>
      <c r="AV963" s="894"/>
      <c r="AW963" s="894"/>
      <c r="AX963" s="894"/>
      <c r="AY963" s="894"/>
      <c r="AZ963" s="918"/>
    </row>
    <row r="964" spans="1:52" ht="13.5" customHeight="1">
      <c r="A964" s="838" t="str">
        <f t="shared" si="361"/>
        <v/>
      </c>
      <c r="B964" s="906"/>
      <c r="C964" s="844"/>
      <c r="D964" s="907"/>
      <c r="E964" s="824"/>
      <c r="F964" s="905"/>
      <c r="G964" s="854"/>
      <c r="H964" s="842"/>
      <c r="I964" s="842"/>
      <c r="J964" s="824">
        <f t="shared" si="362"/>
        <v>0</v>
      </c>
      <c r="K964" s="825"/>
      <c r="L964" s="825"/>
      <c r="M964" s="827"/>
      <c r="N964" s="827"/>
      <c r="O964" s="824">
        <f t="shared" si="350"/>
        <v>0</v>
      </c>
      <c r="P964" s="825"/>
      <c r="Q964" s="825"/>
      <c r="R964" s="827"/>
      <c r="S964" s="827"/>
      <c r="T964" s="846">
        <f t="shared" si="364"/>
        <v>0</v>
      </c>
      <c r="U964" s="825">
        <f t="shared" si="357"/>
        <v>0</v>
      </c>
      <c r="V964" s="825">
        <f t="shared" si="351"/>
        <v>0</v>
      </c>
      <c r="W964" s="827">
        <f t="shared" si="351"/>
        <v>0</v>
      </c>
      <c r="X964" s="827">
        <f t="shared" si="351"/>
        <v>0</v>
      </c>
      <c r="Y964" s="824">
        <f t="shared" si="351"/>
        <v>0</v>
      </c>
      <c r="Z964" s="838" t="str">
        <f t="shared" si="348"/>
        <v/>
      </c>
      <c r="AA964" s="895">
        <f t="shared" si="345"/>
        <v>0</v>
      </c>
      <c r="AB964" s="844">
        <f t="shared" si="345"/>
        <v>0</v>
      </c>
      <c r="AC964" s="845">
        <f t="shared" si="345"/>
        <v>0</v>
      </c>
      <c r="AD964" s="858">
        <f t="shared" si="345"/>
        <v>0</v>
      </c>
      <c r="AE964" s="832">
        <f t="shared" si="365"/>
        <v>0</v>
      </c>
      <c r="AF964" s="832">
        <f t="shared" si="365"/>
        <v>0</v>
      </c>
      <c r="AG964" s="832">
        <f t="shared" si="365"/>
        <v>0</v>
      </c>
      <c r="AH964" s="832">
        <f t="shared" si="365"/>
        <v>0</v>
      </c>
      <c r="AI964" s="824">
        <f t="shared" si="346"/>
        <v>0</v>
      </c>
      <c r="AJ964" s="879">
        <f t="shared" si="354"/>
        <v>0</v>
      </c>
      <c r="AK964" s="879">
        <f t="shared" si="354"/>
        <v>0</v>
      </c>
      <c r="AL964" s="879">
        <f t="shared" si="354"/>
        <v>0</v>
      </c>
      <c r="AM964" s="879">
        <f t="shared" si="355"/>
        <v>0</v>
      </c>
      <c r="AN964" s="849">
        <f t="shared" si="356"/>
        <v>0</v>
      </c>
      <c r="AO964" s="825">
        <f t="shared" si="363"/>
        <v>0</v>
      </c>
      <c r="AP964" s="825">
        <f t="shared" si="363"/>
        <v>0</v>
      </c>
      <c r="AQ964" s="825">
        <f t="shared" si="363"/>
        <v>0</v>
      </c>
      <c r="AR964" s="825">
        <f t="shared" si="363"/>
        <v>0</v>
      </c>
      <c r="AS964" s="825">
        <f t="shared" si="363"/>
        <v>0</v>
      </c>
      <c r="AT964" s="850" t="str">
        <f t="shared" si="349"/>
        <v/>
      </c>
      <c r="AU964" s="893"/>
      <c r="AV964" s="894"/>
      <c r="AW964" s="894"/>
      <c r="AX964" s="894"/>
      <c r="AY964" s="894"/>
      <c r="AZ964" s="918"/>
    </row>
    <row r="965" spans="1:52" ht="13.5" customHeight="1">
      <c r="A965" s="838" t="str">
        <f t="shared" si="361"/>
        <v/>
      </c>
      <c r="B965" s="906"/>
      <c r="C965" s="844"/>
      <c r="D965" s="907"/>
      <c r="E965" s="824"/>
      <c r="F965" s="905"/>
      <c r="G965" s="854"/>
      <c r="H965" s="842"/>
      <c r="I965" s="842"/>
      <c r="J965" s="824">
        <f t="shared" si="362"/>
        <v>0</v>
      </c>
      <c r="K965" s="825"/>
      <c r="L965" s="825"/>
      <c r="M965" s="827"/>
      <c r="N965" s="827"/>
      <c r="O965" s="824">
        <f t="shared" si="350"/>
        <v>0</v>
      </c>
      <c r="P965" s="825"/>
      <c r="Q965" s="825"/>
      <c r="R965" s="827"/>
      <c r="S965" s="827"/>
      <c r="T965" s="846">
        <f t="shared" si="364"/>
        <v>0</v>
      </c>
      <c r="U965" s="825">
        <f t="shared" si="357"/>
        <v>0</v>
      </c>
      <c r="V965" s="825">
        <f t="shared" si="351"/>
        <v>0</v>
      </c>
      <c r="W965" s="827">
        <v>0</v>
      </c>
      <c r="X965" s="827">
        <f t="shared" si="351"/>
        <v>0</v>
      </c>
      <c r="Y965" s="824">
        <f t="shared" si="351"/>
        <v>0</v>
      </c>
      <c r="Z965" s="838" t="str">
        <f t="shared" si="348"/>
        <v/>
      </c>
      <c r="AA965" s="895">
        <f t="shared" si="345"/>
        <v>0</v>
      </c>
      <c r="AB965" s="844">
        <f t="shared" si="345"/>
        <v>0</v>
      </c>
      <c r="AC965" s="845">
        <f t="shared" si="345"/>
        <v>0</v>
      </c>
      <c r="AD965" s="858">
        <f t="shared" si="345"/>
        <v>0</v>
      </c>
      <c r="AE965" s="832">
        <f t="shared" si="365"/>
        <v>0</v>
      </c>
      <c r="AF965" s="832">
        <f t="shared" si="365"/>
        <v>0</v>
      </c>
      <c r="AG965" s="832">
        <f t="shared" si="365"/>
        <v>0</v>
      </c>
      <c r="AH965" s="832">
        <f t="shared" si="365"/>
        <v>0</v>
      </c>
      <c r="AI965" s="824">
        <f t="shared" si="346"/>
        <v>0</v>
      </c>
      <c r="AJ965" s="879">
        <f t="shared" si="354"/>
        <v>0</v>
      </c>
      <c r="AK965" s="879">
        <f t="shared" si="354"/>
        <v>0</v>
      </c>
      <c r="AL965" s="879">
        <f t="shared" si="354"/>
        <v>0</v>
      </c>
      <c r="AM965" s="879">
        <f t="shared" si="355"/>
        <v>0</v>
      </c>
      <c r="AN965" s="849">
        <f t="shared" si="356"/>
        <v>0</v>
      </c>
      <c r="AO965" s="825">
        <f t="shared" si="363"/>
        <v>0</v>
      </c>
      <c r="AP965" s="825">
        <f t="shared" si="363"/>
        <v>0</v>
      </c>
      <c r="AQ965" s="825">
        <f t="shared" si="363"/>
        <v>0</v>
      </c>
      <c r="AR965" s="825">
        <f t="shared" si="363"/>
        <v>0</v>
      </c>
      <c r="AS965" s="825">
        <f t="shared" si="363"/>
        <v>0</v>
      </c>
      <c r="AT965" s="850" t="str">
        <f t="shared" si="349"/>
        <v/>
      </c>
      <c r="AU965" s="893"/>
      <c r="AV965" s="894"/>
      <c r="AW965" s="894"/>
      <c r="AX965" s="894"/>
      <c r="AY965" s="894"/>
      <c r="AZ965" s="918"/>
    </row>
    <row r="966" spans="1:52" ht="13.5" customHeight="1">
      <c r="A966" s="838" t="str">
        <f t="shared" si="361"/>
        <v/>
      </c>
      <c r="B966" s="906"/>
      <c r="C966" s="844"/>
      <c r="D966" s="907"/>
      <c r="E966" s="824"/>
      <c r="F966" s="905"/>
      <c r="G966" s="854"/>
      <c r="H966" s="842"/>
      <c r="I966" s="842"/>
      <c r="J966" s="824">
        <f t="shared" si="362"/>
        <v>0</v>
      </c>
      <c r="K966" s="825"/>
      <c r="L966" s="825"/>
      <c r="M966" s="827"/>
      <c r="N966" s="827"/>
      <c r="O966" s="824">
        <f t="shared" si="350"/>
        <v>0</v>
      </c>
      <c r="P966" s="825"/>
      <c r="Q966" s="825"/>
      <c r="R966" s="827"/>
      <c r="S966" s="827"/>
      <c r="T966" s="846">
        <f t="shared" si="364"/>
        <v>0</v>
      </c>
      <c r="U966" s="825">
        <f t="shared" si="357"/>
        <v>0</v>
      </c>
      <c r="V966" s="825">
        <f t="shared" si="351"/>
        <v>0</v>
      </c>
      <c r="W966" s="827">
        <f>SUM(H966,M966,R966)</f>
        <v>0</v>
      </c>
      <c r="X966" s="827">
        <f t="shared" si="351"/>
        <v>0</v>
      </c>
      <c r="Y966" s="824">
        <f t="shared" si="351"/>
        <v>0</v>
      </c>
      <c r="Z966" s="838" t="str">
        <f t="shared" si="348"/>
        <v/>
      </c>
      <c r="AA966" s="895">
        <f t="shared" si="345"/>
        <v>0</v>
      </c>
      <c r="AB966" s="844">
        <f t="shared" si="345"/>
        <v>0</v>
      </c>
      <c r="AC966" s="845">
        <f t="shared" si="345"/>
        <v>0</v>
      </c>
      <c r="AD966" s="858">
        <f t="shared" si="345"/>
        <v>0</v>
      </c>
      <c r="AE966" s="832">
        <f t="shared" si="365"/>
        <v>0</v>
      </c>
      <c r="AF966" s="832">
        <f t="shared" si="365"/>
        <v>0</v>
      </c>
      <c r="AG966" s="832">
        <f t="shared" si="365"/>
        <v>0</v>
      </c>
      <c r="AH966" s="832">
        <f t="shared" si="365"/>
        <v>0</v>
      </c>
      <c r="AI966" s="824">
        <f t="shared" si="346"/>
        <v>0</v>
      </c>
      <c r="AJ966" s="879">
        <f t="shared" si="354"/>
        <v>0</v>
      </c>
      <c r="AK966" s="879">
        <f t="shared" si="354"/>
        <v>0</v>
      </c>
      <c r="AL966" s="879">
        <f t="shared" si="354"/>
        <v>0</v>
      </c>
      <c r="AM966" s="879">
        <f t="shared" si="355"/>
        <v>0</v>
      </c>
      <c r="AN966" s="849">
        <f t="shared" si="356"/>
        <v>0</v>
      </c>
      <c r="AO966" s="825">
        <f t="shared" si="363"/>
        <v>0</v>
      </c>
      <c r="AP966" s="825">
        <f t="shared" si="363"/>
        <v>0</v>
      </c>
      <c r="AQ966" s="825">
        <f t="shared" si="363"/>
        <v>0</v>
      </c>
      <c r="AR966" s="825">
        <f t="shared" si="363"/>
        <v>0</v>
      </c>
      <c r="AS966" s="825">
        <f t="shared" si="363"/>
        <v>0</v>
      </c>
      <c r="AT966" s="850" t="str">
        <f t="shared" si="349"/>
        <v/>
      </c>
      <c r="AU966" s="893"/>
      <c r="AV966" s="894"/>
      <c r="AW966" s="894"/>
      <c r="AX966" s="894"/>
      <c r="AY966" s="894"/>
      <c r="AZ966" s="918"/>
    </row>
    <row r="967" spans="1:52" ht="13.5" customHeight="1">
      <c r="A967" s="838" t="str">
        <f t="shared" si="361"/>
        <v/>
      </c>
      <c r="B967" s="906"/>
      <c r="C967" s="844"/>
      <c r="D967" s="907"/>
      <c r="E967" s="824"/>
      <c r="F967" s="905"/>
      <c r="G967" s="854"/>
      <c r="H967" s="842"/>
      <c r="I967" s="842"/>
      <c r="J967" s="824">
        <f t="shared" si="362"/>
        <v>0</v>
      </c>
      <c r="K967" s="825"/>
      <c r="L967" s="825"/>
      <c r="M967" s="827"/>
      <c r="N967" s="827"/>
      <c r="O967" s="824">
        <f t="shared" si="350"/>
        <v>0</v>
      </c>
      <c r="P967" s="825"/>
      <c r="Q967" s="825"/>
      <c r="R967" s="827"/>
      <c r="S967" s="827"/>
      <c r="T967" s="846">
        <f t="shared" si="364"/>
        <v>0</v>
      </c>
      <c r="U967" s="825">
        <f t="shared" si="357"/>
        <v>0</v>
      </c>
      <c r="V967" s="825">
        <f>SUM(G967,L967,Q967)</f>
        <v>0</v>
      </c>
      <c r="W967" s="827">
        <f>SUM(H967,M967,R967)</f>
        <v>0</v>
      </c>
      <c r="X967" s="827">
        <f>SUM(I967,N967,S967)</f>
        <v>0</v>
      </c>
      <c r="Y967" s="824">
        <f>SUM(J967,O967,T967)</f>
        <v>0</v>
      </c>
      <c r="Z967" s="838" t="str">
        <f t="shared" si="348"/>
        <v/>
      </c>
      <c r="AA967" s="895">
        <f t="shared" si="345"/>
        <v>0</v>
      </c>
      <c r="AB967" s="844">
        <f t="shared" si="345"/>
        <v>0</v>
      </c>
      <c r="AC967" s="845">
        <f t="shared" si="345"/>
        <v>0</v>
      </c>
      <c r="AD967" s="858">
        <f t="shared" si="345"/>
        <v>0</v>
      </c>
      <c r="AE967" s="832">
        <f t="shared" si="365"/>
        <v>0</v>
      </c>
      <c r="AF967" s="832">
        <f t="shared" si="365"/>
        <v>0</v>
      </c>
      <c r="AG967" s="832">
        <f t="shared" si="365"/>
        <v>0</v>
      </c>
      <c r="AH967" s="832">
        <f t="shared" si="365"/>
        <v>0</v>
      </c>
      <c r="AI967" s="824">
        <f t="shared" si="346"/>
        <v>0</v>
      </c>
      <c r="AJ967" s="879">
        <f t="shared" si="354"/>
        <v>0</v>
      </c>
      <c r="AK967" s="879">
        <f t="shared" si="354"/>
        <v>0</v>
      </c>
      <c r="AL967" s="879">
        <f t="shared" si="354"/>
        <v>0</v>
      </c>
      <c r="AM967" s="879">
        <f t="shared" si="355"/>
        <v>0</v>
      </c>
      <c r="AN967" s="849">
        <f t="shared" si="356"/>
        <v>0</v>
      </c>
      <c r="AO967" s="825">
        <f t="shared" si="363"/>
        <v>0</v>
      </c>
      <c r="AP967" s="825">
        <f t="shared" si="363"/>
        <v>0</v>
      </c>
      <c r="AQ967" s="825">
        <f t="shared" si="363"/>
        <v>0</v>
      </c>
      <c r="AR967" s="825">
        <f t="shared" si="363"/>
        <v>0</v>
      </c>
      <c r="AS967" s="825">
        <f t="shared" si="363"/>
        <v>0</v>
      </c>
      <c r="AT967" s="850" t="str">
        <f t="shared" si="349"/>
        <v/>
      </c>
      <c r="AU967" s="893"/>
      <c r="AV967" s="894"/>
      <c r="AW967" s="894"/>
      <c r="AX967" s="894"/>
      <c r="AY967" s="894"/>
      <c r="AZ967" s="918"/>
    </row>
    <row r="968" spans="1:52" ht="13.5" customHeight="1">
      <c r="A968" s="838"/>
      <c r="B968" s="906"/>
      <c r="C968" s="844"/>
      <c r="D968" s="907"/>
      <c r="E968" s="824"/>
      <c r="F968" s="905"/>
      <c r="G968" s="854"/>
      <c r="H968" s="842"/>
      <c r="I968" s="842"/>
      <c r="J968" s="824"/>
      <c r="K968" s="825"/>
      <c r="L968" s="825"/>
      <c r="M968" s="827"/>
      <c r="N968" s="827"/>
      <c r="O968" s="824"/>
      <c r="P968" s="825"/>
      <c r="Q968" s="825"/>
      <c r="R968" s="827"/>
      <c r="S968" s="827"/>
      <c r="T968" s="846"/>
      <c r="U968" s="825"/>
      <c r="V968" s="825"/>
      <c r="W968" s="827"/>
      <c r="X968" s="827"/>
      <c r="Y968" s="824"/>
      <c r="Z968" s="838"/>
      <c r="AA968" s="895"/>
      <c r="AB968" s="844"/>
      <c r="AC968" s="845"/>
      <c r="AD968" s="858"/>
      <c r="AE968" s="832"/>
      <c r="AF968" s="832"/>
      <c r="AG968" s="832"/>
      <c r="AH968" s="832"/>
      <c r="AI968" s="824"/>
      <c r="AJ968" s="879"/>
      <c r="AK968" s="879"/>
      <c r="AL968" s="879"/>
      <c r="AM968" s="879"/>
      <c r="AN968" s="849"/>
      <c r="AO968" s="825"/>
      <c r="AP968" s="825"/>
      <c r="AQ968" s="825"/>
      <c r="AR968" s="825"/>
      <c r="AS968" s="825"/>
      <c r="AT968" s="850"/>
      <c r="AU968" s="893"/>
      <c r="AV968" s="894"/>
      <c r="AW968" s="894"/>
      <c r="AX968" s="894"/>
      <c r="AY968" s="894"/>
      <c r="AZ968" s="918"/>
    </row>
    <row r="969" spans="1:52" ht="13.5" customHeight="1">
      <c r="A969" s="838"/>
      <c r="B969" s="906"/>
      <c r="C969" s="844"/>
      <c r="D969" s="907"/>
      <c r="E969" s="824"/>
      <c r="F969" s="905"/>
      <c r="G969" s="854"/>
      <c r="H969" s="842"/>
      <c r="I969" s="842"/>
      <c r="J969" s="824"/>
      <c r="K969" s="825"/>
      <c r="L969" s="825"/>
      <c r="M969" s="827"/>
      <c r="N969" s="827"/>
      <c r="O969" s="824"/>
      <c r="P969" s="825"/>
      <c r="Q969" s="825"/>
      <c r="R969" s="827"/>
      <c r="S969" s="827"/>
      <c r="T969" s="846"/>
      <c r="U969" s="825"/>
      <c r="V969" s="825"/>
      <c r="W969" s="827"/>
      <c r="X969" s="827"/>
      <c r="Y969" s="824"/>
      <c r="Z969" s="838"/>
      <c r="AA969" s="895"/>
      <c r="AB969" s="844"/>
      <c r="AC969" s="845"/>
      <c r="AD969" s="858"/>
      <c r="AE969" s="832"/>
      <c r="AF969" s="832"/>
      <c r="AG969" s="832"/>
      <c r="AH969" s="832"/>
      <c r="AI969" s="824"/>
      <c r="AJ969" s="879"/>
      <c r="AK969" s="879"/>
      <c r="AL969" s="879"/>
      <c r="AM969" s="879"/>
      <c r="AN969" s="849"/>
      <c r="AO969" s="825"/>
      <c r="AP969" s="825"/>
      <c r="AQ969" s="825"/>
      <c r="AR969" s="825"/>
      <c r="AS969" s="825"/>
      <c r="AT969" s="850"/>
      <c r="AU969" s="893"/>
      <c r="AV969" s="894"/>
      <c r="AW969" s="894"/>
      <c r="AX969" s="894"/>
      <c r="AY969" s="894"/>
      <c r="AZ969" s="918"/>
    </row>
    <row r="970" spans="1:52" ht="13.5" customHeight="1">
      <c r="A970" s="838"/>
      <c r="B970" s="906"/>
      <c r="C970" s="844"/>
      <c r="D970" s="907"/>
      <c r="E970" s="824"/>
      <c r="F970" s="905"/>
      <c r="G970" s="854"/>
      <c r="H970" s="842"/>
      <c r="I970" s="842"/>
      <c r="J970" s="824"/>
      <c r="K970" s="825"/>
      <c r="L970" s="825"/>
      <c r="M970" s="827"/>
      <c r="N970" s="827"/>
      <c r="O970" s="824"/>
      <c r="P970" s="825"/>
      <c r="Q970" s="825"/>
      <c r="R970" s="827"/>
      <c r="S970" s="827"/>
      <c r="T970" s="846"/>
      <c r="U970" s="825"/>
      <c r="V970" s="825"/>
      <c r="W970" s="827"/>
      <c r="X970" s="827"/>
      <c r="Y970" s="824"/>
      <c r="Z970" s="838"/>
      <c r="AA970" s="895"/>
      <c r="AB970" s="844"/>
      <c r="AC970" s="845"/>
      <c r="AD970" s="858"/>
      <c r="AE970" s="832"/>
      <c r="AF970" s="832"/>
      <c r="AG970" s="832"/>
      <c r="AH970" s="832"/>
      <c r="AI970" s="824"/>
      <c r="AJ970" s="879"/>
      <c r="AK970" s="879"/>
      <c r="AL970" s="879"/>
      <c r="AM970" s="879"/>
      <c r="AN970" s="849"/>
      <c r="AO970" s="825"/>
      <c r="AP970" s="825"/>
      <c r="AQ970" s="825"/>
      <c r="AR970" s="825"/>
      <c r="AS970" s="825"/>
      <c r="AT970" s="850"/>
      <c r="AU970" s="893"/>
      <c r="AV970" s="894"/>
      <c r="AW970" s="894"/>
      <c r="AX970" s="894"/>
      <c r="AY970" s="894"/>
      <c r="AZ970" s="918"/>
    </row>
    <row r="971" spans="1:52" ht="13.5" customHeight="1">
      <c r="A971" s="838" t="str">
        <f>IF(B971&lt;&gt;"",MAX($A966:$A967)+1,"")</f>
        <v/>
      </c>
      <c r="B971" s="951"/>
      <c r="C971" s="952"/>
      <c r="D971" s="953"/>
      <c r="E971" s="824"/>
      <c r="F971" s="905"/>
      <c r="G971" s="854"/>
      <c r="H971" s="842"/>
      <c r="I971" s="842"/>
      <c r="J971" s="824">
        <f>SUM(F971:I971)*$E971</f>
        <v>0</v>
      </c>
      <c r="K971" s="825"/>
      <c r="L971" s="825"/>
      <c r="M971" s="827"/>
      <c r="N971" s="827"/>
      <c r="O971" s="824">
        <f>SUM(K971:N971)*$E971</f>
        <v>0</v>
      </c>
      <c r="P971" s="825"/>
      <c r="Q971" s="825"/>
      <c r="R971" s="827"/>
      <c r="S971" s="827"/>
      <c r="T971" s="846">
        <f>SUM(P971:S971)*$E971</f>
        <v>0</v>
      </c>
      <c r="U971" s="825">
        <f t="shared" ref="U971:Y973" si="366">SUM(F971,K971,P971)</f>
        <v>0</v>
      </c>
      <c r="V971" s="825">
        <f t="shared" si="366"/>
        <v>0</v>
      </c>
      <c r="W971" s="827">
        <f t="shared" si="366"/>
        <v>0</v>
      </c>
      <c r="X971" s="827">
        <f t="shared" si="366"/>
        <v>0</v>
      </c>
      <c r="Y971" s="824">
        <f t="shared" si="366"/>
        <v>0</v>
      </c>
      <c r="Z971" s="838" t="str">
        <f t="shared" ref="Z971:AD973" si="367">A971</f>
        <v/>
      </c>
      <c r="AA971" s="895">
        <f t="shared" si="367"/>
        <v>0</v>
      </c>
      <c r="AB971" s="844">
        <f t="shared" si="367"/>
        <v>0</v>
      </c>
      <c r="AC971" s="845">
        <f t="shared" si="367"/>
        <v>0</v>
      </c>
      <c r="AD971" s="858">
        <f t="shared" si="367"/>
        <v>0</v>
      </c>
      <c r="AE971" s="832">
        <f t="shared" ref="AE971:AH973" si="368">AE889+AJ889-AO889</f>
        <v>0</v>
      </c>
      <c r="AF971" s="832">
        <f t="shared" si="368"/>
        <v>0</v>
      </c>
      <c r="AG971" s="832">
        <f t="shared" si="368"/>
        <v>0</v>
      </c>
      <c r="AH971" s="832">
        <f t="shared" si="368"/>
        <v>0</v>
      </c>
      <c r="AI971" s="824">
        <f>SUM(AE971:AH971)*$E971</f>
        <v>0</v>
      </c>
      <c r="AJ971" s="879">
        <f t="shared" ref="AJ971:AM973" si="369">U971</f>
        <v>0</v>
      </c>
      <c r="AK971" s="879">
        <f t="shared" si="369"/>
        <v>0</v>
      </c>
      <c r="AL971" s="879">
        <f t="shared" si="369"/>
        <v>0</v>
      </c>
      <c r="AM971" s="879">
        <f t="shared" si="369"/>
        <v>0</v>
      </c>
      <c r="AN971" s="849">
        <f>SUM(AJ971:AM971)*$E971</f>
        <v>0</v>
      </c>
      <c r="AO971" s="825">
        <f t="shared" ref="AO971:AS973" si="370">U971</f>
        <v>0</v>
      </c>
      <c r="AP971" s="825">
        <f t="shared" si="370"/>
        <v>0</v>
      </c>
      <c r="AQ971" s="825">
        <f t="shared" si="370"/>
        <v>0</v>
      </c>
      <c r="AR971" s="825">
        <f t="shared" si="370"/>
        <v>0</v>
      </c>
      <c r="AS971" s="825">
        <f t="shared" si="370"/>
        <v>0</v>
      </c>
      <c r="AT971" s="850" t="str">
        <f>IF(AC971&lt;&gt;0,SUM(AO971:AR971)*$AC971-SUM(AO971:AR971)*$AD971,"")</f>
        <v/>
      </c>
      <c r="AU971" s="893"/>
      <c r="AV971" s="894"/>
      <c r="AW971" s="894"/>
      <c r="AX971" s="894"/>
      <c r="AY971" s="894"/>
      <c r="AZ971" s="954"/>
    </row>
    <row r="972" spans="1:52" ht="13.5" customHeight="1">
      <c r="A972" s="838" t="str">
        <f>IF(B972&lt;&gt;"",MAX($A967:$A971)+1,"")</f>
        <v/>
      </c>
      <c r="B972" s="951"/>
      <c r="C972" s="952"/>
      <c r="D972" s="953"/>
      <c r="E972" s="824"/>
      <c r="F972" s="905"/>
      <c r="G972" s="854"/>
      <c r="H972" s="842"/>
      <c r="I972" s="842"/>
      <c r="J972" s="824">
        <f>SUM(F972:I972)*$E972</f>
        <v>0</v>
      </c>
      <c r="K972" s="825"/>
      <c r="L972" s="825"/>
      <c r="M972" s="827"/>
      <c r="N972" s="827"/>
      <c r="O972" s="824">
        <f>SUM(K972:N972)*$E972</f>
        <v>0</v>
      </c>
      <c r="P972" s="825"/>
      <c r="Q972" s="825"/>
      <c r="R972" s="827"/>
      <c r="S972" s="827"/>
      <c r="T972" s="846">
        <f>SUM(P972:S972)*$E972</f>
        <v>0</v>
      </c>
      <c r="U972" s="825">
        <f t="shared" si="366"/>
        <v>0</v>
      </c>
      <c r="V972" s="825">
        <f t="shared" si="366"/>
        <v>0</v>
      </c>
      <c r="W972" s="827">
        <f t="shared" si="366"/>
        <v>0</v>
      </c>
      <c r="X972" s="827">
        <f t="shared" si="366"/>
        <v>0</v>
      </c>
      <c r="Y972" s="824">
        <f t="shared" si="366"/>
        <v>0</v>
      </c>
      <c r="Z972" s="838" t="str">
        <f t="shared" si="367"/>
        <v/>
      </c>
      <c r="AA972" s="895">
        <f t="shared" si="367"/>
        <v>0</v>
      </c>
      <c r="AB972" s="844">
        <f t="shared" si="367"/>
        <v>0</v>
      </c>
      <c r="AC972" s="845">
        <f t="shared" si="367"/>
        <v>0</v>
      </c>
      <c r="AD972" s="858">
        <f>E972</f>
        <v>0</v>
      </c>
      <c r="AE972" s="832">
        <f t="shared" si="368"/>
        <v>0</v>
      </c>
      <c r="AF972" s="832">
        <f t="shared" si="368"/>
        <v>0</v>
      </c>
      <c r="AG972" s="832">
        <f t="shared" si="368"/>
        <v>0</v>
      </c>
      <c r="AH972" s="832">
        <f t="shared" si="368"/>
        <v>0</v>
      </c>
      <c r="AI972" s="824">
        <f>SUM(AE972:AH972)*$E972</f>
        <v>0</v>
      </c>
      <c r="AJ972" s="879">
        <f t="shared" si="369"/>
        <v>0</v>
      </c>
      <c r="AK972" s="879">
        <f t="shared" si="369"/>
        <v>0</v>
      </c>
      <c r="AL972" s="879">
        <f t="shared" si="369"/>
        <v>0</v>
      </c>
      <c r="AM972" s="879">
        <f t="shared" si="369"/>
        <v>0</v>
      </c>
      <c r="AN972" s="849">
        <f>SUM(AJ972:AM972)*$E972</f>
        <v>0</v>
      </c>
      <c r="AO972" s="825">
        <f t="shared" si="370"/>
        <v>0</v>
      </c>
      <c r="AP972" s="825">
        <f t="shared" si="370"/>
        <v>0</v>
      </c>
      <c r="AQ972" s="825">
        <f t="shared" si="370"/>
        <v>0</v>
      </c>
      <c r="AR972" s="825">
        <f t="shared" si="370"/>
        <v>0</v>
      </c>
      <c r="AS972" s="825">
        <f t="shared" si="370"/>
        <v>0</v>
      </c>
      <c r="AT972" s="850" t="str">
        <f>IF(AC972&lt;&gt;0,SUM(AO972:AR972)*$AC972-SUM(AO972:AR972)*$AD972,"")</f>
        <v/>
      </c>
      <c r="AU972" s="893"/>
      <c r="AV972" s="894"/>
      <c r="AW972" s="894"/>
      <c r="AX972" s="894"/>
      <c r="AY972" s="894"/>
      <c r="AZ972" s="954"/>
    </row>
    <row r="973" spans="1:52" ht="13.5" customHeight="1">
      <c r="A973" s="838" t="str">
        <f>IF(B973&lt;&gt;"",MAX($A971:$A972)+1,"")</f>
        <v/>
      </c>
      <c r="B973" s="955"/>
      <c r="C973" s="956"/>
      <c r="D973" s="957"/>
      <c r="E973" s="958"/>
      <c r="F973" s="959"/>
      <c r="G973" s="960"/>
      <c r="H973" s="961"/>
      <c r="I973" s="961"/>
      <c r="J973" s="824">
        <f>SUM(F973:I973)*$E973</f>
        <v>0</v>
      </c>
      <c r="K973" s="825"/>
      <c r="L973" s="825"/>
      <c r="M973" s="827"/>
      <c r="N973" s="827"/>
      <c r="O973" s="1049">
        <f>SUM(K973:N973)*$E973</f>
        <v>0</v>
      </c>
      <c r="P973" s="825"/>
      <c r="Q973" s="825"/>
      <c r="R973" s="827"/>
      <c r="S973" s="827"/>
      <c r="T973" s="846">
        <f>SUM(P973:S973)*$E973</f>
        <v>0</v>
      </c>
      <c r="U973" s="825">
        <f>SUM(F973,K973,P973)</f>
        <v>0</v>
      </c>
      <c r="V973" s="825">
        <f t="shared" si="366"/>
        <v>0</v>
      </c>
      <c r="W973" s="827">
        <f t="shared" si="366"/>
        <v>0</v>
      </c>
      <c r="X973" s="827">
        <f>SUM(I973,N973,S973)</f>
        <v>0</v>
      </c>
      <c r="Y973" s="824">
        <f>SUM(J973,O973,T973)</f>
        <v>0</v>
      </c>
      <c r="Z973" s="838" t="str">
        <f t="shared" si="367"/>
        <v/>
      </c>
      <c r="AA973" s="895">
        <f>B973</f>
        <v>0</v>
      </c>
      <c r="AB973" s="844">
        <f>C973</f>
        <v>0</v>
      </c>
      <c r="AC973" s="962">
        <f>D973</f>
        <v>0</v>
      </c>
      <c r="AD973" s="858">
        <f>E973</f>
        <v>0</v>
      </c>
      <c r="AE973" s="832">
        <f t="shared" si="368"/>
        <v>0</v>
      </c>
      <c r="AF973" s="832">
        <f t="shared" si="368"/>
        <v>0</v>
      </c>
      <c r="AG973" s="832">
        <f t="shared" si="368"/>
        <v>0</v>
      </c>
      <c r="AH973" s="832">
        <f t="shared" si="368"/>
        <v>0</v>
      </c>
      <c r="AI973" s="824">
        <f>SUM(AE973:AH973)*$E973</f>
        <v>0</v>
      </c>
      <c r="AJ973" s="879">
        <f t="shared" si="369"/>
        <v>0</v>
      </c>
      <c r="AK973" s="879">
        <f t="shared" si="369"/>
        <v>0</v>
      </c>
      <c r="AL973" s="879">
        <f t="shared" si="369"/>
        <v>0</v>
      </c>
      <c r="AM973" s="879">
        <f t="shared" si="369"/>
        <v>0</v>
      </c>
      <c r="AN973" s="849">
        <f>SUM(AJ973:AM973)*$E973</f>
        <v>0</v>
      </c>
      <c r="AO973" s="825">
        <f t="shared" si="370"/>
        <v>0</v>
      </c>
      <c r="AP973" s="825">
        <f t="shared" si="370"/>
        <v>0</v>
      </c>
      <c r="AQ973" s="825">
        <f t="shared" si="370"/>
        <v>0</v>
      </c>
      <c r="AR973" s="825">
        <f t="shared" si="370"/>
        <v>0</v>
      </c>
      <c r="AS973" s="825">
        <f t="shared" si="370"/>
        <v>0</v>
      </c>
      <c r="AT973" s="963" t="str">
        <f>IF(AC973&lt;&gt;0,SUM(AO973:AR973)*$AC973-SUM(AO973:AR973)*$AD973,"")</f>
        <v/>
      </c>
      <c r="AU973" s="893"/>
      <c r="AV973" s="894"/>
      <c r="AW973" s="894"/>
      <c r="AX973" s="894"/>
      <c r="AY973" s="894"/>
      <c r="AZ973" s="954"/>
    </row>
    <row r="974" spans="1:52" ht="13.5" customHeight="1">
      <c r="A974" s="964"/>
      <c r="B974" s="964" t="s">
        <v>6</v>
      </c>
      <c r="C974" s="965"/>
      <c r="D974" s="966"/>
      <c r="E974" s="965"/>
      <c r="F974" s="965"/>
      <c r="G974" s="967"/>
      <c r="H974" s="965"/>
      <c r="I974" s="965"/>
      <c r="J974" s="968">
        <f>SUM(J908:J973)</f>
        <v>1800.1</v>
      </c>
      <c r="K974" s="969"/>
      <c r="L974" s="969"/>
      <c r="M974" s="969"/>
      <c r="N974" s="969"/>
      <c r="O974" s="968">
        <f>SUM(O908:O973)</f>
        <v>3982.55</v>
      </c>
      <c r="P974" s="969"/>
      <c r="Q974" s="969"/>
      <c r="R974" s="969"/>
      <c r="S974" s="969"/>
      <c r="T974" s="968">
        <f>SUM(T908:T973)</f>
        <v>3984.55</v>
      </c>
      <c r="U974" s="969"/>
      <c r="V974" s="969"/>
      <c r="W974" s="969"/>
      <c r="X974" s="969"/>
      <c r="Y974" s="968">
        <f>SUM(Y908:Y973)</f>
        <v>9767.2000000000007</v>
      </c>
      <c r="Z974" s="964"/>
      <c r="AA974" s="964" t="s">
        <v>6</v>
      </c>
      <c r="AB974" s="969"/>
      <c r="AC974" s="970"/>
      <c r="AD974" s="969"/>
      <c r="AE974" s="969"/>
      <c r="AF974" s="969"/>
      <c r="AG974" s="969"/>
      <c r="AH974" s="969"/>
      <c r="AI974" s="971">
        <f>SUM(AI908:AI973)</f>
        <v>72265.299999999988</v>
      </c>
      <c r="AJ974" s="969"/>
      <c r="AK974" s="969"/>
      <c r="AL974" s="969"/>
      <c r="AM974" s="969"/>
      <c r="AN974" s="969">
        <f>SUM(AN908:AN973)</f>
        <v>20087.5</v>
      </c>
      <c r="AO974" s="969"/>
      <c r="AP974" s="969"/>
      <c r="AQ974" s="969"/>
      <c r="AR974" s="969"/>
      <c r="AS974" s="969">
        <f>SUM(AS908:AS973)</f>
        <v>9767.2000000000007</v>
      </c>
      <c r="AT974" s="972">
        <f>SUM(AT908:AT973)</f>
        <v>649.5</v>
      </c>
      <c r="AU974" s="973"/>
      <c r="AV974" s="974"/>
      <c r="AW974" s="974"/>
      <c r="AX974" s="974"/>
      <c r="AY974" s="974"/>
      <c r="AZ974" s="975"/>
    </row>
    <row r="975" spans="1:52" ht="13.5" customHeight="1">
      <c r="A975" s="976"/>
      <c r="B975" s="1484" t="s">
        <v>866</v>
      </c>
      <c r="C975" s="1487" t="s">
        <v>867</v>
      </c>
      <c r="D975" s="1488"/>
      <c r="E975" s="1489"/>
      <c r="F975" s="1490" t="str">
        <f>"Đtượng BB : " &amp; SUM(F976:F978) &amp;"đ/c = " &amp; SUM(J976:J978) &amp;"k"</f>
        <v>Đtượng BB : 340đ/c = 8900k</v>
      </c>
      <c r="G975" s="1491"/>
      <c r="H975" s="1491"/>
      <c r="I975" s="1491"/>
      <c r="J975" s="1492"/>
      <c r="K975" s="1490" t="str">
        <f>"Đtượng BC: " &amp; SUM(K976:K978) &amp;"đ/c = " &amp; SUM(O976:O978) &amp;"k"</f>
        <v>Đtượng BC: 42đ/c = 868k</v>
      </c>
      <c r="L975" s="1491"/>
      <c r="M975" s="1491"/>
      <c r="N975" s="1491"/>
      <c r="O975" s="1492"/>
      <c r="P975" s="1493" t="s">
        <v>6</v>
      </c>
      <c r="Q975" s="1494"/>
      <c r="R975" s="1495"/>
      <c r="S975" s="977"/>
      <c r="T975" s="1496" t="s">
        <v>868</v>
      </c>
      <c r="U975" s="1497"/>
      <c r="V975" s="1497"/>
      <c r="W975" s="1497"/>
      <c r="X975" s="1497"/>
      <c r="Y975" s="1498"/>
      <c r="Z975" s="978"/>
      <c r="AA975" s="930"/>
      <c r="AB975" s="930"/>
      <c r="AC975" s="979"/>
      <c r="AD975" s="930"/>
      <c r="AE975" s="930"/>
      <c r="AF975" s="930"/>
      <c r="AG975" s="930"/>
      <c r="AH975" s="930"/>
      <c r="AI975" s="930"/>
      <c r="AJ975" s="930"/>
      <c r="AK975" s="930"/>
      <c r="AL975" s="930"/>
      <c r="AM975" s="930"/>
      <c r="AN975" s="930"/>
      <c r="AO975" s="930"/>
      <c r="AP975" s="930"/>
      <c r="AQ975" s="930"/>
      <c r="AR975" s="930"/>
      <c r="AS975" s="930"/>
      <c r="AT975" s="930"/>
      <c r="AU975" s="980"/>
    </row>
    <row r="976" spans="1:52" ht="13.5" customHeight="1">
      <c r="A976" s="981"/>
      <c r="B976" s="1485"/>
      <c r="C976" s="1499" t="s">
        <v>856</v>
      </c>
      <c r="D976" s="1500"/>
      <c r="E976" s="1501"/>
      <c r="F976" s="982">
        <v>110</v>
      </c>
      <c r="G976" s="982" t="s">
        <v>27</v>
      </c>
      <c r="H976" s="983">
        <v>14</v>
      </c>
      <c r="I976" s="984" t="s">
        <v>29</v>
      </c>
      <c r="J976" s="985">
        <f>F976*H976</f>
        <v>1540</v>
      </c>
      <c r="K976" s="986">
        <v>14</v>
      </c>
      <c r="L976" s="984" t="s">
        <v>27</v>
      </c>
      <c r="M976" s="987">
        <v>14</v>
      </c>
      <c r="N976" s="984" t="s">
        <v>28</v>
      </c>
      <c r="O976" s="988">
        <f>K976*M976</f>
        <v>196</v>
      </c>
      <c r="P976" s="989" t="str">
        <f>F976+K976 &amp;"đ/c"</f>
        <v>124đ/c</v>
      </c>
      <c r="Q976" s="1471">
        <f>J976+O976</f>
        <v>1736</v>
      </c>
      <c r="R976" s="1472"/>
      <c r="S976" s="990"/>
      <c r="T976" s="1473" t="s">
        <v>869</v>
      </c>
      <c r="U976" s="1474"/>
      <c r="V976" s="1474"/>
      <c r="W976" s="1474"/>
      <c r="X976" s="991"/>
      <c r="Y976" s="992">
        <f>SUM(J976:J980)+SUM(O976:O978)+Q979-Q980</f>
        <v>12033.399999999998</v>
      </c>
      <c r="AB976" s="993" t="s">
        <v>870</v>
      </c>
      <c r="AC976" s="994"/>
      <c r="AD976" s="993"/>
      <c r="AE976" s="993"/>
      <c r="AF976" s="993"/>
      <c r="AG976" s="995"/>
      <c r="AH976" s="995"/>
      <c r="AI976" s="1261" t="s">
        <v>871</v>
      </c>
      <c r="AJ976" s="1261"/>
      <c r="AK976" s="1261"/>
      <c r="AL976" s="1261"/>
      <c r="AM976" s="1261"/>
      <c r="AN976" s="1261"/>
      <c r="AO976" s="995"/>
      <c r="AP976" s="995"/>
      <c r="AQ976" s="995"/>
      <c r="AR976" s="995"/>
      <c r="AS976" s="995"/>
      <c r="AT976" s="993" t="s">
        <v>21</v>
      </c>
      <c r="AU976" s="993"/>
      <c r="AV976" s="996"/>
      <c r="AW976" s="996"/>
      <c r="AX976" s="996"/>
    </row>
    <row r="977" spans="1:52" ht="13.5" customHeight="1">
      <c r="A977" s="981"/>
      <c r="B977" s="1485"/>
      <c r="C977" s="1475" t="s">
        <v>857</v>
      </c>
      <c r="D977" s="1476"/>
      <c r="E977" s="1477"/>
      <c r="F977" s="982">
        <v>115</v>
      </c>
      <c r="G977" s="997" t="s">
        <v>27</v>
      </c>
      <c r="H977" s="983">
        <v>32</v>
      </c>
      <c r="I977" s="998" t="s">
        <v>29</v>
      </c>
      <c r="J977" s="999">
        <f>F977*H977</f>
        <v>3680</v>
      </c>
      <c r="K977" s="1000">
        <v>14</v>
      </c>
      <c r="L977" s="998" t="s">
        <v>27</v>
      </c>
      <c r="M977" s="1001">
        <v>24</v>
      </c>
      <c r="N977" s="998" t="s">
        <v>28</v>
      </c>
      <c r="O977" s="1002">
        <f>K977*M977</f>
        <v>336</v>
      </c>
      <c r="P977" s="1003" t="str">
        <f>F977+K977 &amp;"đ/c"</f>
        <v>129đ/c</v>
      </c>
      <c r="Q977" s="1478">
        <f>J977+O977</f>
        <v>4016</v>
      </c>
      <c r="R977" s="1479"/>
      <c r="S977" s="990"/>
      <c r="T977" s="1004" t="s">
        <v>872</v>
      </c>
      <c r="U977" s="1005"/>
      <c r="V977" s="1005">
        <f>M974</f>
        <v>0</v>
      </c>
      <c r="W977" s="1005"/>
      <c r="X977" s="991"/>
      <c r="Y977" s="992">
        <f>Y974</f>
        <v>9767.2000000000007</v>
      </c>
      <c r="Z977" s="978"/>
      <c r="AA977" s="930"/>
      <c r="AB977" s="930"/>
      <c r="AC977" s="979"/>
      <c r="AD977" s="930"/>
      <c r="AE977" s="930"/>
      <c r="AF977" s="930"/>
      <c r="AG977" s="930"/>
      <c r="AH977" s="930"/>
      <c r="AI977" s="930"/>
      <c r="AJ977" s="930"/>
      <c r="AK977" s="930"/>
      <c r="AL977" s="930"/>
      <c r="AM977" s="930"/>
      <c r="AN977" s="930"/>
      <c r="AO977" s="930"/>
      <c r="AP977" s="930"/>
      <c r="AQ977" s="930"/>
      <c r="AR977" s="930"/>
      <c r="AS977" s="930"/>
      <c r="AT977" s="930"/>
      <c r="AU977" s="1006"/>
    </row>
    <row r="978" spans="1:52" ht="13.5" customHeight="1">
      <c r="A978" s="981"/>
      <c r="B978" s="1486"/>
      <c r="C978" s="1475" t="s">
        <v>858</v>
      </c>
      <c r="D978" s="1476"/>
      <c r="E978" s="1477"/>
      <c r="F978" s="982">
        <v>115</v>
      </c>
      <c r="G978" s="998" t="s">
        <v>27</v>
      </c>
      <c r="H978" s="983">
        <v>32</v>
      </c>
      <c r="I978" s="998" t="s">
        <v>29</v>
      </c>
      <c r="J978" s="999">
        <f>F978*H978</f>
        <v>3680</v>
      </c>
      <c r="K978" s="1000">
        <v>14</v>
      </c>
      <c r="L978" s="998" t="s">
        <v>27</v>
      </c>
      <c r="M978" s="1001">
        <v>24</v>
      </c>
      <c r="N978" s="998" t="s">
        <v>28</v>
      </c>
      <c r="O978" s="1002">
        <f>K978*M978</f>
        <v>336</v>
      </c>
      <c r="P978" s="1003" t="str">
        <f>F978+K978 &amp; "đ/c"</f>
        <v>129đ/c</v>
      </c>
      <c r="Q978" s="1478">
        <f>J978+O978</f>
        <v>4016</v>
      </c>
      <c r="R978" s="1479"/>
      <c r="S978" s="990"/>
      <c r="T978" s="1004" t="s">
        <v>873</v>
      </c>
      <c r="U978" s="1005"/>
      <c r="V978" s="1005"/>
      <c r="W978" s="1005"/>
      <c r="X978" s="991"/>
      <c r="Y978" s="992">
        <f>IF(Y976-Y977&gt;0,Y976-Y977,0)</f>
        <v>2266.1999999999971</v>
      </c>
      <c r="Z978" s="978"/>
      <c r="AA978" s="930"/>
      <c r="AB978" s="930"/>
      <c r="AC978" s="979"/>
      <c r="AD978" s="930"/>
      <c r="AE978" s="930"/>
      <c r="AF978" s="930"/>
      <c r="AG978" s="930"/>
      <c r="AH978" s="930"/>
      <c r="AI978" s="930"/>
      <c r="AJ978" s="930"/>
      <c r="AK978" s="930"/>
      <c r="AL978" s="930"/>
      <c r="AM978" s="930"/>
      <c r="AN978" s="930"/>
      <c r="AO978" s="930"/>
      <c r="AP978" s="930"/>
      <c r="AQ978" s="930"/>
      <c r="AR978" s="930"/>
      <c r="AS978" s="930"/>
      <c r="AT978" s="930"/>
      <c r="AU978" s="1006"/>
    </row>
    <row r="979" spans="1:52" ht="13.5" customHeight="1">
      <c r="A979" s="981"/>
      <c r="B979" s="1007" t="s">
        <v>874</v>
      </c>
      <c r="C979" s="1455"/>
      <c r="D979" s="1455"/>
      <c r="E979" s="1456"/>
      <c r="F979" s="1008"/>
      <c r="G979" s="1009" t="s">
        <v>27</v>
      </c>
      <c r="H979" s="1010"/>
      <c r="I979" s="1009" t="s">
        <v>29</v>
      </c>
      <c r="J979" s="1011">
        <f>F979*H979</f>
        <v>0</v>
      </c>
      <c r="K979" s="1012"/>
      <c r="L979" s="1457" t="s">
        <v>897</v>
      </c>
      <c r="M979" s="1458"/>
      <c r="N979" s="1458"/>
      <c r="O979" s="1459"/>
      <c r="P979" s="1013"/>
      <c r="Q979" s="1460">
        <f>AZ850</f>
        <v>2265.3999999999978</v>
      </c>
      <c r="R979" s="1461"/>
      <c r="S979" s="990"/>
      <c r="T979" s="1462" t="s">
        <v>865</v>
      </c>
      <c r="U979" s="1463"/>
      <c r="V979" s="1463"/>
      <c r="W979" s="1463"/>
      <c r="X979" s="991"/>
      <c r="Y979" s="1014">
        <f>IF(Y976-Y977&lt;0,Y977-Y976,0)</f>
        <v>0</v>
      </c>
      <c r="AI979" s="930"/>
    </row>
    <row r="980" spans="1:52" ht="13.5" customHeight="1">
      <c r="A980" s="981"/>
      <c r="B980" s="1464" t="s">
        <v>875</v>
      </c>
      <c r="C980" s="1465"/>
      <c r="D980" s="1015"/>
      <c r="E980" s="1016"/>
      <c r="F980" s="1017"/>
      <c r="G980" s="1018" t="s">
        <v>27</v>
      </c>
      <c r="H980" s="1019"/>
      <c r="I980" s="1018" t="s">
        <v>29</v>
      </c>
      <c r="J980" s="1020">
        <f>F980*H980</f>
        <v>0</v>
      </c>
      <c r="K980" s="1021"/>
      <c r="L980" s="1466" t="s">
        <v>876</v>
      </c>
      <c r="M980" s="1467"/>
      <c r="N980" s="1467"/>
      <c r="O980" s="1468"/>
      <c r="P980" s="1022"/>
      <c r="Q980" s="1460">
        <f>AZ851</f>
        <v>0</v>
      </c>
      <c r="R980" s="1461"/>
      <c r="S980" s="1023"/>
      <c r="T980" s="1023"/>
      <c r="U980" s="1024"/>
      <c r="V980" s="1024"/>
      <c r="W980" s="1024"/>
      <c r="X980" s="1025"/>
      <c r="Y980" s="1026"/>
      <c r="AI980" s="930"/>
    </row>
    <row r="981" spans="1:52" ht="13.5" customHeight="1">
      <c r="A981" s="981"/>
      <c r="B981" s="1452" t="s">
        <v>877</v>
      </c>
      <c r="C981" s="1452"/>
      <c r="D981" s="1452"/>
      <c r="E981" s="1452"/>
      <c r="F981" s="1452"/>
      <c r="G981" s="1027"/>
      <c r="H981" s="1027"/>
      <c r="I981" s="1027"/>
      <c r="J981" s="1028"/>
      <c r="K981" s="1027"/>
      <c r="L981" s="1453" t="s">
        <v>878</v>
      </c>
      <c r="M981" s="1453"/>
      <c r="N981" s="1453"/>
      <c r="O981" s="993"/>
      <c r="P981" s="993"/>
      <c r="Q981" s="993"/>
      <c r="R981" s="993"/>
      <c r="S981" s="1453" t="s">
        <v>879</v>
      </c>
      <c r="T981" s="1453"/>
      <c r="U981" s="1453"/>
      <c r="X981" s="981"/>
      <c r="Y981" s="981"/>
      <c r="AA981" s="1454" t="s">
        <v>880</v>
      </c>
      <c r="AB981" s="1454"/>
      <c r="AC981" s="1454"/>
      <c r="AD981" s="1454"/>
      <c r="AE981" s="1454"/>
      <c r="AF981" s="1454"/>
      <c r="AG981" s="1454"/>
      <c r="AS981" s="1454" t="s">
        <v>881</v>
      </c>
      <c r="AT981" s="1454"/>
      <c r="AU981" s="1454"/>
      <c r="AV981" s="1454"/>
      <c r="AW981" s="1454"/>
    </row>
    <row r="982" spans="1:52" ht="32.25" customHeight="1">
      <c r="A982" s="981"/>
      <c r="B982" s="1029"/>
      <c r="C982" s="1029"/>
      <c r="D982" s="1030"/>
      <c r="E982" s="1029"/>
      <c r="F982" s="1029"/>
      <c r="J982" s="1031"/>
      <c r="L982" s="1032"/>
      <c r="M982" s="1032"/>
      <c r="N982" s="1032"/>
      <c r="O982" s="981"/>
      <c r="P982" s="981"/>
      <c r="Q982" s="981"/>
      <c r="R982" s="981"/>
      <c r="S982" s="1032"/>
      <c r="T982" s="1032"/>
      <c r="U982" s="1032"/>
      <c r="X982" s="981"/>
      <c r="Y982" s="981"/>
    </row>
    <row r="983" spans="1:52" ht="27.75" customHeight="1">
      <c r="A983" s="981"/>
      <c r="B983" s="1029"/>
      <c r="C983" s="1029"/>
      <c r="D983" s="1030"/>
      <c r="E983" s="1029"/>
      <c r="F983" s="1029"/>
      <c r="J983" s="1031"/>
      <c r="L983" s="1032"/>
      <c r="M983" s="1032"/>
      <c r="N983" s="1032"/>
      <c r="O983" s="981"/>
      <c r="P983" s="981"/>
      <c r="Q983" s="981"/>
      <c r="R983" s="981"/>
      <c r="S983" s="1032"/>
      <c r="T983" s="1032"/>
      <c r="U983" s="1032"/>
      <c r="X983" s="981"/>
      <c r="Y983" s="981"/>
    </row>
    <row r="984" spans="1:52" ht="13.5" customHeight="1">
      <c r="A984" s="981"/>
      <c r="B984" s="1454" t="s">
        <v>881</v>
      </c>
      <c r="C984" s="1454"/>
      <c r="D984" s="1454"/>
      <c r="E984" s="1454"/>
      <c r="F984" s="1454"/>
      <c r="J984" s="1031"/>
      <c r="L984" s="1032"/>
      <c r="M984" s="1032"/>
      <c r="N984" s="1032"/>
      <c r="O984" s="981"/>
      <c r="P984" s="981"/>
      <c r="Q984" s="981"/>
      <c r="R984" s="1454" t="s">
        <v>880</v>
      </c>
      <c r="S984" s="1454"/>
      <c r="T984" s="1454"/>
      <c r="U984" s="1454"/>
      <c r="V984" s="1454"/>
      <c r="W984" s="1454"/>
      <c r="X984" s="981"/>
      <c r="Y984" s="981"/>
    </row>
    <row r="985" spans="1:52" ht="13.5" customHeight="1">
      <c r="A985" s="807" t="s">
        <v>841</v>
      </c>
      <c r="D985" s="809"/>
      <c r="O985" s="810" t="s">
        <v>4</v>
      </c>
      <c r="P985" s="1544">
        <f>P903+1</f>
        <v>44299</v>
      </c>
      <c r="Q985" s="1544"/>
      <c r="R985" s="1544"/>
      <c r="S985" s="1544"/>
      <c r="T985" s="1544"/>
      <c r="AU985" s="812" t="s">
        <v>12</v>
      </c>
    </row>
    <row r="986" spans="1:52" ht="13.5" customHeight="1">
      <c r="A986" s="813" t="s">
        <v>11</v>
      </c>
      <c r="B986" s="1530" t="s">
        <v>842</v>
      </c>
      <c r="C986" s="1533" t="s">
        <v>5</v>
      </c>
      <c r="D986" s="1530" t="s">
        <v>843</v>
      </c>
      <c r="E986" s="1530" t="s">
        <v>844</v>
      </c>
      <c r="F986" s="1545" t="s">
        <v>24</v>
      </c>
      <c r="G986" s="1546"/>
      <c r="H986" s="1546"/>
      <c r="I986" s="1546"/>
      <c r="J986" s="1547"/>
      <c r="K986" s="1548" t="s">
        <v>25</v>
      </c>
      <c r="L986" s="1549"/>
      <c r="M986" s="1549"/>
      <c r="N986" s="1549"/>
      <c r="O986" s="1550"/>
      <c r="P986" s="1551" t="s">
        <v>26</v>
      </c>
      <c r="Q986" s="1552"/>
      <c r="R986" s="1552"/>
      <c r="S986" s="1552"/>
      <c r="T986" s="1553"/>
      <c r="U986" s="1563" t="s">
        <v>6</v>
      </c>
      <c r="V986" s="1564"/>
      <c r="W986" s="1564"/>
      <c r="X986" s="1564"/>
      <c r="Y986" s="1565"/>
      <c r="Z986" s="1527" t="s">
        <v>11</v>
      </c>
      <c r="AA986" s="1530" t="s">
        <v>845</v>
      </c>
      <c r="AB986" s="1533" t="s">
        <v>5</v>
      </c>
      <c r="AC986" s="1530" t="s">
        <v>843</v>
      </c>
      <c r="AD986" s="1530" t="s">
        <v>844</v>
      </c>
      <c r="AE986" s="1545" t="s">
        <v>9</v>
      </c>
      <c r="AF986" s="1546"/>
      <c r="AG986" s="1546"/>
      <c r="AH986" s="1546"/>
      <c r="AI986" s="1547"/>
      <c r="AJ986" s="1545" t="s">
        <v>846</v>
      </c>
      <c r="AK986" s="1546"/>
      <c r="AL986" s="1546"/>
      <c r="AM986" s="1546"/>
      <c r="AN986" s="1547"/>
      <c r="AO986" s="1545" t="s">
        <v>10</v>
      </c>
      <c r="AP986" s="1546"/>
      <c r="AQ986" s="1546"/>
      <c r="AR986" s="1546"/>
      <c r="AS986" s="1547"/>
      <c r="AT986" s="1554" t="s">
        <v>23</v>
      </c>
      <c r="AU986" s="1557">
        <v>42644</v>
      </c>
      <c r="AV986" s="1558"/>
      <c r="AW986" s="1558"/>
      <c r="AX986" s="1558"/>
      <c r="AY986" s="1558"/>
      <c r="AZ986" s="1559"/>
    </row>
    <row r="987" spans="1:52" ht="13.5" customHeight="1">
      <c r="A987" s="814"/>
      <c r="B987" s="1531"/>
      <c r="C987" s="1534"/>
      <c r="D987" s="1531"/>
      <c r="E987" s="1531"/>
      <c r="F987" s="1542" t="s">
        <v>13</v>
      </c>
      <c r="G987" s="1543"/>
      <c r="H987" s="1536" t="s">
        <v>8</v>
      </c>
      <c r="I987" s="1537"/>
      <c r="J987" s="1310" t="s">
        <v>14</v>
      </c>
      <c r="K987" s="1542" t="s">
        <v>13</v>
      </c>
      <c r="L987" s="1543"/>
      <c r="M987" s="1536" t="s">
        <v>8</v>
      </c>
      <c r="N987" s="1537"/>
      <c r="O987" s="1310" t="s">
        <v>14</v>
      </c>
      <c r="P987" s="1542" t="s">
        <v>13</v>
      </c>
      <c r="Q987" s="1543"/>
      <c r="R987" s="1536" t="s">
        <v>8</v>
      </c>
      <c r="S987" s="1537"/>
      <c r="T987" s="1310" t="s">
        <v>14</v>
      </c>
      <c r="U987" s="1542" t="s">
        <v>13</v>
      </c>
      <c r="V987" s="1543"/>
      <c r="W987" s="1536" t="s">
        <v>8</v>
      </c>
      <c r="X987" s="1537"/>
      <c r="Y987" s="1310" t="s">
        <v>14</v>
      </c>
      <c r="Z987" s="1528"/>
      <c r="AA987" s="1531"/>
      <c r="AB987" s="1534"/>
      <c r="AC987" s="1531"/>
      <c r="AD987" s="1531"/>
      <c r="AE987" s="1542" t="s">
        <v>13</v>
      </c>
      <c r="AF987" s="1543"/>
      <c r="AG987" s="1536" t="s">
        <v>8</v>
      </c>
      <c r="AH987" s="1537"/>
      <c r="AI987" s="1310" t="s">
        <v>14</v>
      </c>
      <c r="AJ987" s="1542" t="s">
        <v>13</v>
      </c>
      <c r="AK987" s="1543"/>
      <c r="AL987" s="1536" t="s">
        <v>8</v>
      </c>
      <c r="AM987" s="1537"/>
      <c r="AN987" s="1310" t="s">
        <v>14</v>
      </c>
      <c r="AO987" s="1542" t="s">
        <v>13</v>
      </c>
      <c r="AP987" s="1543"/>
      <c r="AQ987" s="1536" t="s">
        <v>8</v>
      </c>
      <c r="AR987" s="1537"/>
      <c r="AS987" s="1310" t="s">
        <v>14</v>
      </c>
      <c r="AT987" s="1555"/>
      <c r="AU987" s="1560"/>
      <c r="AV987" s="1561"/>
      <c r="AW987" s="1561"/>
      <c r="AX987" s="1561"/>
      <c r="AY987" s="1561"/>
      <c r="AZ987" s="1562"/>
    </row>
    <row r="988" spans="1:52" ht="13.5" customHeight="1">
      <c r="A988" s="814"/>
      <c r="B988" s="1531"/>
      <c r="C988" s="1534"/>
      <c r="D988" s="1531"/>
      <c r="E988" s="1531"/>
      <c r="F988" s="1540" t="s">
        <v>15</v>
      </c>
      <c r="G988" s="1525" t="s">
        <v>22</v>
      </c>
      <c r="H988" s="1523" t="s">
        <v>15</v>
      </c>
      <c r="I988" s="1523" t="s">
        <v>22</v>
      </c>
      <c r="J988" s="1538"/>
      <c r="K988" s="1525" t="s">
        <v>15</v>
      </c>
      <c r="L988" s="1525" t="s">
        <v>22</v>
      </c>
      <c r="M988" s="1523" t="s">
        <v>15</v>
      </c>
      <c r="N988" s="1523" t="s">
        <v>22</v>
      </c>
      <c r="O988" s="1538"/>
      <c r="P988" s="1525" t="s">
        <v>15</v>
      </c>
      <c r="Q988" s="1525" t="s">
        <v>22</v>
      </c>
      <c r="R988" s="1523" t="s">
        <v>15</v>
      </c>
      <c r="S988" s="1523" t="s">
        <v>22</v>
      </c>
      <c r="T988" s="1538"/>
      <c r="U988" s="1525" t="s">
        <v>15</v>
      </c>
      <c r="V988" s="1525" t="s">
        <v>22</v>
      </c>
      <c r="W988" s="1523" t="s">
        <v>15</v>
      </c>
      <c r="X988" s="1523" t="s">
        <v>22</v>
      </c>
      <c r="Y988" s="1538"/>
      <c r="Z988" s="1528"/>
      <c r="AA988" s="1531"/>
      <c r="AB988" s="1534"/>
      <c r="AC988" s="1531"/>
      <c r="AD988" s="1531"/>
      <c r="AE988" s="1310" t="s">
        <v>15</v>
      </c>
      <c r="AF988" s="1523" t="s">
        <v>22</v>
      </c>
      <c r="AG988" s="1523" t="s">
        <v>15</v>
      </c>
      <c r="AH988" s="1523" t="s">
        <v>22</v>
      </c>
      <c r="AI988" s="1538"/>
      <c r="AJ988" s="1523" t="s">
        <v>15</v>
      </c>
      <c r="AK988" s="1523" t="s">
        <v>22</v>
      </c>
      <c r="AL988" s="1523" t="s">
        <v>15</v>
      </c>
      <c r="AM988" s="1523" t="s">
        <v>22</v>
      </c>
      <c r="AN988" s="1538"/>
      <c r="AO988" s="1523" t="s">
        <v>15</v>
      </c>
      <c r="AP988" s="1523" t="s">
        <v>22</v>
      </c>
      <c r="AQ988" s="1523" t="s">
        <v>15</v>
      </c>
      <c r="AR988" s="1523" t="s">
        <v>22</v>
      </c>
      <c r="AS988" s="1538"/>
      <c r="AT988" s="1555"/>
      <c r="AU988" s="1507">
        <f>P985</f>
        <v>44299</v>
      </c>
      <c r="AV988" s="1508"/>
      <c r="AW988" s="1508"/>
      <c r="AX988" s="1508"/>
      <c r="AY988" s="1508"/>
      <c r="AZ988" s="1509"/>
    </row>
    <row r="989" spans="1:52" ht="13.5" customHeight="1">
      <c r="A989" s="815"/>
      <c r="B989" s="1532"/>
      <c r="C989" s="1535"/>
      <c r="D989" s="1532"/>
      <c r="E989" s="1532"/>
      <c r="F989" s="1541"/>
      <c r="G989" s="1526"/>
      <c r="H989" s="1524"/>
      <c r="I989" s="1524"/>
      <c r="J989" s="1539"/>
      <c r="K989" s="1526"/>
      <c r="L989" s="1526"/>
      <c r="M989" s="1524"/>
      <c r="N989" s="1524"/>
      <c r="O989" s="1539"/>
      <c r="P989" s="1526"/>
      <c r="Q989" s="1526"/>
      <c r="R989" s="1524"/>
      <c r="S989" s="1524"/>
      <c r="T989" s="1539"/>
      <c r="U989" s="1526"/>
      <c r="V989" s="1526"/>
      <c r="W989" s="1524"/>
      <c r="X989" s="1524"/>
      <c r="Y989" s="1539"/>
      <c r="Z989" s="1529"/>
      <c r="AA989" s="1532"/>
      <c r="AB989" s="1535"/>
      <c r="AC989" s="1532"/>
      <c r="AD989" s="1532"/>
      <c r="AE989" s="1539"/>
      <c r="AF989" s="1524"/>
      <c r="AG989" s="1524"/>
      <c r="AH989" s="1524"/>
      <c r="AI989" s="1539"/>
      <c r="AJ989" s="1524"/>
      <c r="AK989" s="1524"/>
      <c r="AL989" s="1524"/>
      <c r="AM989" s="1524"/>
      <c r="AN989" s="1539"/>
      <c r="AO989" s="1524"/>
      <c r="AP989" s="1524"/>
      <c r="AQ989" s="1524"/>
      <c r="AR989" s="1524"/>
      <c r="AS989" s="1539"/>
      <c r="AT989" s="1556"/>
      <c r="AU989" s="1510"/>
      <c r="AV989" s="1511"/>
      <c r="AW989" s="1511"/>
      <c r="AX989" s="1511"/>
      <c r="AY989" s="1511"/>
      <c r="AZ989" s="1512"/>
    </row>
    <row r="990" spans="1:52" ht="13.5" customHeight="1">
      <c r="A990" s="816">
        <v>1</v>
      </c>
      <c r="B990" s="1033" t="s">
        <v>229</v>
      </c>
      <c r="C990" s="817" t="s">
        <v>66</v>
      </c>
      <c r="D990" s="818">
        <v>2</v>
      </c>
      <c r="E990" s="819">
        <v>2</v>
      </c>
      <c r="F990" s="857">
        <v>20</v>
      </c>
      <c r="G990" s="821"/>
      <c r="H990" s="822"/>
      <c r="I990" s="823"/>
      <c r="J990" s="824">
        <f t="shared" ref="J990:J1036" si="371">SUM(F990:I990)*$E990</f>
        <v>40</v>
      </c>
      <c r="K990" s="857">
        <v>40</v>
      </c>
      <c r="L990" s="825"/>
      <c r="M990" s="826"/>
      <c r="N990" s="827"/>
      <c r="O990" s="824">
        <f>SUM(K990:N990)*$E990</f>
        <v>80</v>
      </c>
      <c r="P990" s="857">
        <v>40</v>
      </c>
      <c r="Q990" s="825"/>
      <c r="R990" s="826"/>
      <c r="S990" s="827"/>
      <c r="T990" s="1034">
        <f t="shared" ref="T990:T1032" si="372">SUM(P990:S990)*$E990</f>
        <v>80</v>
      </c>
      <c r="U990" s="853">
        <f>SUM(F990,K990,P990)</f>
        <v>100</v>
      </c>
      <c r="V990" s="825">
        <f>SUM(G990,L990,Q990)</f>
        <v>0</v>
      </c>
      <c r="W990" s="826">
        <f>SUM(H990,M990,R990)</f>
        <v>0</v>
      </c>
      <c r="X990" s="827">
        <f>SUM(I990,N990,S990)</f>
        <v>0</v>
      </c>
      <c r="Y990" s="1034">
        <f>SUM(J990,O990,T990)</f>
        <v>200</v>
      </c>
      <c r="Z990" s="816">
        <f>A990</f>
        <v>1</v>
      </c>
      <c r="AA990" s="1035" t="str">
        <f>B990</f>
        <v>Than trấu</v>
      </c>
      <c r="AB990" s="829" t="str">
        <f>C990</f>
        <v>kg</v>
      </c>
      <c r="AC990" s="830">
        <f>D990</f>
        <v>2</v>
      </c>
      <c r="AD990" s="831">
        <f>E990</f>
        <v>2</v>
      </c>
      <c r="AE990" s="832">
        <f t="shared" ref="AE990:AE1006" si="373">AE908+AJ908-AO908</f>
        <v>8266</v>
      </c>
      <c r="AF990" s="832">
        <f t="shared" ref="AF990:AH1005" si="374">AF908+AK908-AP908</f>
        <v>0</v>
      </c>
      <c r="AG990" s="832">
        <f t="shared" si="374"/>
        <v>0</v>
      </c>
      <c r="AH990" s="832">
        <f t="shared" si="374"/>
        <v>0</v>
      </c>
      <c r="AI990" s="834">
        <f>SUM(AE990:AH990)*$E990</f>
        <v>16532</v>
      </c>
      <c r="AJ990" s="833"/>
      <c r="AK990" s="827"/>
      <c r="AL990" s="827"/>
      <c r="AM990" s="827"/>
      <c r="AN990" s="834">
        <f t="shared" ref="AN990:AN1006" si="375">SUM(AJ990:AM990)*$E990</f>
        <v>0</v>
      </c>
      <c r="AO990" s="825">
        <f t="shared" ref="AO990:AS1040" si="376">U990</f>
        <v>100</v>
      </c>
      <c r="AP990" s="825">
        <f t="shared" si="376"/>
        <v>0</v>
      </c>
      <c r="AQ990" s="835">
        <f t="shared" si="376"/>
        <v>0</v>
      </c>
      <c r="AR990" s="835">
        <f t="shared" si="376"/>
        <v>0</v>
      </c>
      <c r="AS990" s="836">
        <f t="shared" si="376"/>
        <v>200</v>
      </c>
      <c r="AT990" s="837">
        <f>IF(AC990&lt;&gt;0,SUM(AO990:AR990)*$AC990-SUM(AO990:AR990)*$AD990,"")</f>
        <v>0</v>
      </c>
      <c r="AU990" s="1513" t="s">
        <v>847</v>
      </c>
      <c r="AV990" s="1514"/>
      <c r="AW990" s="1514"/>
      <c r="AX990" s="1514"/>
      <c r="AY990" s="1514"/>
      <c r="AZ990" s="1515"/>
    </row>
    <row r="991" spans="1:52" ht="13.5" customHeight="1">
      <c r="A991" s="838">
        <f>IF(B991&lt;&gt;"",MAX($A989:$A990)+1,"")</f>
        <v>2</v>
      </c>
      <c r="B991" s="1036" t="s">
        <v>848</v>
      </c>
      <c r="C991" s="817" t="s">
        <v>66</v>
      </c>
      <c r="D991" s="839">
        <v>2</v>
      </c>
      <c r="E991" s="840">
        <v>2</v>
      </c>
      <c r="F991" s="828"/>
      <c r="G991" s="841"/>
      <c r="H991" s="842"/>
      <c r="I991" s="842"/>
      <c r="J991" s="824">
        <f t="shared" si="371"/>
        <v>0</v>
      </c>
      <c r="K991" s="832"/>
      <c r="L991" s="825"/>
      <c r="M991" s="827"/>
      <c r="N991" s="827"/>
      <c r="O991" s="824">
        <f>SUM(K991:N991)*$E991</f>
        <v>0</v>
      </c>
      <c r="P991" s="843"/>
      <c r="Q991" s="825"/>
      <c r="R991" s="827"/>
      <c r="S991" s="827"/>
      <c r="T991" s="846">
        <f t="shared" si="372"/>
        <v>0</v>
      </c>
      <c r="U991" s="828">
        <f t="shared" ref="U991:Y1006" si="377">SUM(F991,K991,P991)</f>
        <v>0</v>
      </c>
      <c r="V991" s="825">
        <f t="shared" si="377"/>
        <v>0</v>
      </c>
      <c r="W991" s="827">
        <f t="shared" si="377"/>
        <v>0</v>
      </c>
      <c r="X991" s="827">
        <f t="shared" si="377"/>
        <v>0</v>
      </c>
      <c r="Y991" s="824">
        <f>SUM(J991,O991,T991)</f>
        <v>0</v>
      </c>
      <c r="Z991" s="838">
        <f>A991</f>
        <v>2</v>
      </c>
      <c r="AA991" s="1037" t="str">
        <f t="shared" ref="AA991:AD1049" si="378">B991</f>
        <v>Củi gỗ</v>
      </c>
      <c r="AB991" s="844" t="str">
        <f t="shared" si="378"/>
        <v>kg</v>
      </c>
      <c r="AC991" s="845">
        <f t="shared" si="378"/>
        <v>2</v>
      </c>
      <c r="AD991" s="846">
        <f t="shared" si="378"/>
        <v>2</v>
      </c>
      <c r="AE991" s="832">
        <f t="shared" si="373"/>
        <v>1980</v>
      </c>
      <c r="AF991" s="832">
        <f t="shared" si="374"/>
        <v>0</v>
      </c>
      <c r="AG991" s="832">
        <f t="shared" si="374"/>
        <v>0</v>
      </c>
      <c r="AH991" s="832">
        <f t="shared" si="374"/>
        <v>0</v>
      </c>
      <c r="AI991" s="824">
        <f t="shared" ref="AI991:AI1049" si="379">SUM(AE991:AH991)*$E991</f>
        <v>3960</v>
      </c>
      <c r="AJ991" s="848"/>
      <c r="AK991" s="827"/>
      <c r="AL991" s="847"/>
      <c r="AM991" s="827"/>
      <c r="AN991" s="849">
        <f t="shared" si="375"/>
        <v>0</v>
      </c>
      <c r="AO991" s="825">
        <f t="shared" si="376"/>
        <v>0</v>
      </c>
      <c r="AP991" s="825">
        <f t="shared" si="376"/>
        <v>0</v>
      </c>
      <c r="AQ991" s="825">
        <f t="shared" si="376"/>
        <v>0</v>
      </c>
      <c r="AR991" s="825">
        <f t="shared" si="376"/>
        <v>0</v>
      </c>
      <c r="AS991" s="825">
        <f t="shared" si="376"/>
        <v>0</v>
      </c>
      <c r="AT991" s="850">
        <f>IF(AC991&lt;&gt;0,SUM(AO991:AR991)*$AC991-SUM(AO991:AR991)*$AD991,"")</f>
        <v>0</v>
      </c>
      <c r="AU991" s="1516" t="s">
        <v>827</v>
      </c>
      <c r="AV991" s="1517"/>
      <c r="AW991" s="1517"/>
      <c r="AX991" s="1517"/>
      <c r="AY991" s="1517"/>
      <c r="AZ991" s="851"/>
    </row>
    <row r="992" spans="1:52" ht="13.5" customHeight="1">
      <c r="A992" s="838">
        <f t="shared" ref="A992:A1035" si="380">IF(B992&lt;&gt;"",MAX($A990:$A991)+1,"")</f>
        <v>3</v>
      </c>
      <c r="B992" s="1033" t="s">
        <v>849</v>
      </c>
      <c r="C992" s="817" t="s">
        <v>66</v>
      </c>
      <c r="D992" s="818">
        <v>12.6</v>
      </c>
      <c r="E992" s="852">
        <v>12.6</v>
      </c>
      <c r="F992" s="853">
        <v>20</v>
      </c>
      <c r="G992" s="854"/>
      <c r="H992" s="855"/>
      <c r="I992" s="842"/>
      <c r="J992" s="824">
        <f t="shared" si="371"/>
        <v>252</v>
      </c>
      <c r="K992" s="856">
        <v>36.5</v>
      </c>
      <c r="L992" s="825"/>
      <c r="M992" s="826"/>
      <c r="N992" s="827"/>
      <c r="O992" s="824">
        <f>SUM(K992:N992)*$E992</f>
        <v>459.9</v>
      </c>
      <c r="P992" s="857">
        <v>36.5</v>
      </c>
      <c r="Q992" s="825"/>
      <c r="R992" s="826"/>
      <c r="S992" s="827"/>
      <c r="T992" s="846">
        <f t="shared" si="372"/>
        <v>459.9</v>
      </c>
      <c r="U992" s="853">
        <f t="shared" si="377"/>
        <v>93</v>
      </c>
      <c r="V992" s="825">
        <f t="shared" si="377"/>
        <v>0</v>
      </c>
      <c r="W992" s="826">
        <f t="shared" si="377"/>
        <v>0</v>
      </c>
      <c r="X992" s="827">
        <f t="shared" si="377"/>
        <v>0</v>
      </c>
      <c r="Y992" s="824">
        <f t="shared" si="377"/>
        <v>1171.8</v>
      </c>
      <c r="Z992" s="838">
        <f t="shared" ref="Z992:Z1049" si="381">A992</f>
        <v>3</v>
      </c>
      <c r="AA992" s="1037" t="str">
        <f t="shared" si="378"/>
        <v>Gạo X 23</v>
      </c>
      <c r="AB992" s="844" t="str">
        <f t="shared" si="378"/>
        <v>kg</v>
      </c>
      <c r="AC992" s="845">
        <f t="shared" si="378"/>
        <v>12.6</v>
      </c>
      <c r="AD992" s="858">
        <f t="shared" si="378"/>
        <v>12.6</v>
      </c>
      <c r="AE992" s="832">
        <f t="shared" si="373"/>
        <v>4433</v>
      </c>
      <c r="AF992" s="832">
        <f t="shared" si="374"/>
        <v>0</v>
      </c>
      <c r="AG992" s="832">
        <f t="shared" si="374"/>
        <v>0</v>
      </c>
      <c r="AH992" s="832">
        <f t="shared" si="374"/>
        <v>0</v>
      </c>
      <c r="AI992" s="824">
        <f t="shared" si="379"/>
        <v>55855.799999999996</v>
      </c>
      <c r="AJ992" s="848"/>
      <c r="AK992" s="827"/>
      <c r="AL992" s="827"/>
      <c r="AM992" s="827"/>
      <c r="AN992" s="849">
        <f t="shared" si="375"/>
        <v>0</v>
      </c>
      <c r="AO992" s="825">
        <f t="shared" si="376"/>
        <v>93</v>
      </c>
      <c r="AP992" s="825">
        <f t="shared" si="376"/>
        <v>0</v>
      </c>
      <c r="AQ992" s="825">
        <f t="shared" si="376"/>
        <v>0</v>
      </c>
      <c r="AR992" s="825">
        <f t="shared" si="376"/>
        <v>0</v>
      </c>
      <c r="AS992" s="825">
        <f t="shared" si="376"/>
        <v>1171.8</v>
      </c>
      <c r="AT992" s="850">
        <f t="shared" ref="AT992:AT1049" si="382">IF(AC992&lt;&gt;0,SUM(AO992:AR992)*$AC992-SUM(AO992:AR992)*$AD992,"")</f>
        <v>0</v>
      </c>
      <c r="AU992" s="859" t="s">
        <v>828</v>
      </c>
      <c r="AV992" s="1519">
        <v>78</v>
      </c>
      <c r="AW992" s="1519"/>
      <c r="AX992" s="860"/>
      <c r="AY992" s="861"/>
      <c r="AZ992" s="862" t="s">
        <v>829</v>
      </c>
    </row>
    <row r="993" spans="1:52" ht="13.5" customHeight="1">
      <c r="A993" s="838">
        <f t="shared" si="380"/>
        <v>4</v>
      </c>
      <c r="B993" s="1038" t="s">
        <v>850</v>
      </c>
      <c r="C993" s="817" t="s">
        <v>389</v>
      </c>
      <c r="D993" s="839">
        <v>10</v>
      </c>
      <c r="E993" s="819">
        <v>10</v>
      </c>
      <c r="F993" s="825"/>
      <c r="G993" s="909"/>
      <c r="H993" s="863"/>
      <c r="I993" s="842"/>
      <c r="J993" s="824">
        <f t="shared" si="371"/>
        <v>0</v>
      </c>
      <c r="K993" s="864"/>
      <c r="L993" s="825"/>
      <c r="M993" s="827"/>
      <c r="N993" s="827"/>
      <c r="O993" s="824">
        <f t="shared" ref="O993:O1049" si="383">SUM(K993:N993)*$E993</f>
        <v>0</v>
      </c>
      <c r="P993" s="865"/>
      <c r="Q993" s="825"/>
      <c r="R993" s="827"/>
      <c r="S993" s="827"/>
      <c r="T993" s="846">
        <f t="shared" si="372"/>
        <v>0</v>
      </c>
      <c r="U993" s="825">
        <f t="shared" si="377"/>
        <v>0</v>
      </c>
      <c r="V993" s="825">
        <f t="shared" si="377"/>
        <v>0</v>
      </c>
      <c r="W993" s="827">
        <f t="shared" si="377"/>
        <v>0</v>
      </c>
      <c r="X993" s="827">
        <f t="shared" si="377"/>
        <v>0</v>
      </c>
      <c r="Y993" s="824">
        <f t="shared" si="377"/>
        <v>0</v>
      </c>
      <c r="Z993" s="838">
        <f t="shared" si="381"/>
        <v>4</v>
      </c>
      <c r="AA993" s="1037" t="str">
        <f t="shared" si="378"/>
        <v>Bột súp</v>
      </c>
      <c r="AB993" s="844" t="str">
        <f t="shared" si="378"/>
        <v>lít</v>
      </c>
      <c r="AC993" s="845">
        <f t="shared" si="378"/>
        <v>10</v>
      </c>
      <c r="AD993" s="858">
        <f t="shared" si="378"/>
        <v>10</v>
      </c>
      <c r="AE993" s="832">
        <f t="shared" si="373"/>
        <v>0</v>
      </c>
      <c r="AF993" s="832">
        <f t="shared" si="374"/>
        <v>0</v>
      </c>
      <c r="AG993" s="832">
        <f t="shared" si="374"/>
        <v>4</v>
      </c>
      <c r="AH993" s="832">
        <f t="shared" si="374"/>
        <v>0</v>
      </c>
      <c r="AI993" s="824">
        <f t="shared" si="379"/>
        <v>40</v>
      </c>
      <c r="AJ993" s="848"/>
      <c r="AK993" s="866"/>
      <c r="AM993" s="827"/>
      <c r="AN993" s="849">
        <f t="shared" si="375"/>
        <v>0</v>
      </c>
      <c r="AO993" s="825">
        <f t="shared" si="376"/>
        <v>0</v>
      </c>
      <c r="AP993" s="825">
        <f t="shared" si="376"/>
        <v>0</v>
      </c>
      <c r="AQ993" s="825">
        <f t="shared" si="376"/>
        <v>0</v>
      </c>
      <c r="AR993" s="825">
        <f t="shared" si="376"/>
        <v>0</v>
      </c>
      <c r="AS993" s="825">
        <f t="shared" si="376"/>
        <v>0</v>
      </c>
      <c r="AT993" s="850">
        <f t="shared" si="382"/>
        <v>0</v>
      </c>
      <c r="AU993" s="867" t="s">
        <v>830</v>
      </c>
      <c r="AV993" s="868">
        <f>F1058</f>
        <v>110</v>
      </c>
      <c r="AW993" s="861" t="s">
        <v>27</v>
      </c>
      <c r="AX993" s="869">
        <f>H1058</f>
        <v>14</v>
      </c>
      <c r="AY993" s="861" t="s">
        <v>28</v>
      </c>
      <c r="AZ993" s="870">
        <f>AX993*AV993</f>
        <v>1540</v>
      </c>
    </row>
    <row r="994" spans="1:52" ht="13.5" customHeight="1">
      <c r="A994" s="838">
        <f t="shared" si="380"/>
        <v>5</v>
      </c>
      <c r="B994" s="1039" t="s">
        <v>851</v>
      </c>
      <c r="C994" s="817" t="s">
        <v>389</v>
      </c>
      <c r="D994" s="839">
        <v>30</v>
      </c>
      <c r="E994" s="871">
        <v>25</v>
      </c>
      <c r="F994" s="825"/>
      <c r="G994" s="909">
        <v>2</v>
      </c>
      <c r="H994" s="863"/>
      <c r="I994" s="842"/>
      <c r="J994" s="824">
        <f t="shared" si="371"/>
        <v>50</v>
      </c>
      <c r="K994" s="864"/>
      <c r="L994" s="853">
        <v>3</v>
      </c>
      <c r="M994" s="827"/>
      <c r="N994" s="827"/>
      <c r="O994" s="824">
        <f t="shared" si="383"/>
        <v>75</v>
      </c>
      <c r="P994" s="865"/>
      <c r="Q994" s="853">
        <v>3</v>
      </c>
      <c r="R994" s="827"/>
      <c r="S994" s="827"/>
      <c r="T994" s="846">
        <f t="shared" si="372"/>
        <v>75</v>
      </c>
      <c r="U994" s="825">
        <f t="shared" si="377"/>
        <v>0</v>
      </c>
      <c r="V994" s="853">
        <f t="shared" si="377"/>
        <v>8</v>
      </c>
      <c r="W994" s="827">
        <f t="shared" si="377"/>
        <v>0</v>
      </c>
      <c r="X994" s="827">
        <f t="shared" si="377"/>
        <v>0</v>
      </c>
      <c r="Y994" s="824">
        <f t="shared" si="377"/>
        <v>200</v>
      </c>
      <c r="Z994" s="838">
        <f t="shared" si="381"/>
        <v>5</v>
      </c>
      <c r="AA994" s="1037" t="str">
        <f t="shared" si="378"/>
        <v>Nmắm thường</v>
      </c>
      <c r="AB994" s="844" t="str">
        <f t="shared" si="378"/>
        <v>lít</v>
      </c>
      <c r="AC994" s="845">
        <f t="shared" si="378"/>
        <v>30</v>
      </c>
      <c r="AD994" s="858">
        <f t="shared" si="378"/>
        <v>25</v>
      </c>
      <c r="AE994" s="832">
        <f t="shared" si="373"/>
        <v>0</v>
      </c>
      <c r="AF994" s="832">
        <f t="shared" si="374"/>
        <v>12</v>
      </c>
      <c r="AG994" s="832">
        <f t="shared" si="374"/>
        <v>0</v>
      </c>
      <c r="AH994" s="832">
        <f t="shared" si="374"/>
        <v>0</v>
      </c>
      <c r="AI994" s="824">
        <f t="shared" si="379"/>
        <v>300</v>
      </c>
      <c r="AJ994" s="848"/>
      <c r="AK994" s="873"/>
      <c r="AL994" s="827"/>
      <c r="AM994" s="827"/>
      <c r="AN994" s="849">
        <f t="shared" si="375"/>
        <v>0</v>
      </c>
      <c r="AO994" s="825">
        <f t="shared" si="376"/>
        <v>0</v>
      </c>
      <c r="AP994" s="825">
        <f t="shared" si="376"/>
        <v>8</v>
      </c>
      <c r="AQ994" s="825">
        <f t="shared" si="376"/>
        <v>0</v>
      </c>
      <c r="AR994" s="825">
        <f t="shared" si="376"/>
        <v>0</v>
      </c>
      <c r="AS994" s="825">
        <f t="shared" si="376"/>
        <v>200</v>
      </c>
      <c r="AT994" s="850">
        <f t="shared" si="382"/>
        <v>40</v>
      </c>
      <c r="AU994" s="867" t="s">
        <v>831</v>
      </c>
      <c r="AV994" s="874">
        <f>F1059</f>
        <v>115</v>
      </c>
      <c r="AW994" s="861" t="s">
        <v>27</v>
      </c>
      <c r="AX994" s="869">
        <v>32</v>
      </c>
      <c r="AY994" s="861" t="s">
        <v>28</v>
      </c>
      <c r="AZ994" s="870">
        <f>AX994*AV994</f>
        <v>3680</v>
      </c>
    </row>
    <row r="995" spans="1:52" ht="13.5" customHeight="1">
      <c r="A995" s="838">
        <f t="shared" si="380"/>
        <v>6</v>
      </c>
      <c r="B995" s="1039" t="s">
        <v>496</v>
      </c>
      <c r="C995" s="817" t="s">
        <v>852</v>
      </c>
      <c r="D995" s="839">
        <v>42</v>
      </c>
      <c r="E995" s="875">
        <v>42</v>
      </c>
      <c r="F995" s="825"/>
      <c r="G995" s="854"/>
      <c r="H995" s="827">
        <v>0.3</v>
      </c>
      <c r="I995" s="842"/>
      <c r="J995" s="824">
        <f t="shared" si="371"/>
        <v>12.6</v>
      </c>
      <c r="K995" s="864"/>
      <c r="L995" s="825"/>
      <c r="M995" s="876">
        <v>0.8</v>
      </c>
      <c r="N995" s="827"/>
      <c r="O995" s="824">
        <f t="shared" si="383"/>
        <v>33.6</v>
      </c>
      <c r="P995" s="865"/>
      <c r="Q995" s="825"/>
      <c r="R995" s="877">
        <v>0.8</v>
      </c>
      <c r="S995" s="827"/>
      <c r="T995" s="846">
        <f t="shared" si="372"/>
        <v>33.6</v>
      </c>
      <c r="U995" s="825">
        <f t="shared" si="377"/>
        <v>0</v>
      </c>
      <c r="V995" s="825">
        <f t="shared" si="377"/>
        <v>0</v>
      </c>
      <c r="W995" s="827">
        <f t="shared" si="377"/>
        <v>1.9000000000000001</v>
      </c>
      <c r="X995" s="827">
        <f t="shared" si="377"/>
        <v>0</v>
      </c>
      <c r="Y995" s="824">
        <f t="shared" si="377"/>
        <v>79.800000000000011</v>
      </c>
      <c r="Z995" s="838">
        <f t="shared" si="381"/>
        <v>6</v>
      </c>
      <c r="AA995" s="1040" t="str">
        <f t="shared" si="378"/>
        <v>Mì chính VEDAN</v>
      </c>
      <c r="AB995" s="844" t="str">
        <f t="shared" si="378"/>
        <v>Kg</v>
      </c>
      <c r="AC995" s="845">
        <f t="shared" si="378"/>
        <v>42</v>
      </c>
      <c r="AD995" s="858">
        <f t="shared" si="378"/>
        <v>42</v>
      </c>
      <c r="AE995" s="832">
        <f t="shared" si="373"/>
        <v>0</v>
      </c>
      <c r="AF995" s="832">
        <f t="shared" si="374"/>
        <v>0</v>
      </c>
      <c r="AG995" s="832">
        <f t="shared" si="374"/>
        <v>17.200000000000003</v>
      </c>
      <c r="AH995" s="832">
        <f t="shared" si="374"/>
        <v>0</v>
      </c>
      <c r="AI995" s="824">
        <f t="shared" si="379"/>
        <v>722.40000000000009</v>
      </c>
      <c r="AJ995" s="879"/>
      <c r="AK995" s="827"/>
      <c r="AL995" s="878"/>
      <c r="AM995" s="827"/>
      <c r="AN995" s="849">
        <f t="shared" si="375"/>
        <v>0</v>
      </c>
      <c r="AO995" s="825">
        <f t="shared" si="376"/>
        <v>0</v>
      </c>
      <c r="AP995" s="825">
        <f t="shared" si="376"/>
        <v>0</v>
      </c>
      <c r="AQ995" s="825">
        <f t="shared" si="376"/>
        <v>1.9000000000000001</v>
      </c>
      <c r="AR995" s="825">
        <f t="shared" si="376"/>
        <v>0</v>
      </c>
      <c r="AS995" s="825">
        <f t="shared" si="376"/>
        <v>79.800000000000011</v>
      </c>
      <c r="AT995" s="850">
        <f t="shared" si="382"/>
        <v>0</v>
      </c>
      <c r="AU995" s="880" t="s">
        <v>832</v>
      </c>
      <c r="AV995" s="874">
        <f>F1060</f>
        <v>115</v>
      </c>
      <c r="AW995" s="861" t="s">
        <v>27</v>
      </c>
      <c r="AX995" s="869">
        <v>32</v>
      </c>
      <c r="AY995" s="861" t="s">
        <v>28</v>
      </c>
      <c r="AZ995" s="870">
        <f>AX995*AV995</f>
        <v>3680</v>
      </c>
    </row>
    <row r="996" spans="1:52" ht="13.5" customHeight="1">
      <c r="A996" s="838">
        <f t="shared" si="380"/>
        <v>7</v>
      </c>
      <c r="B996" s="1036" t="s">
        <v>43</v>
      </c>
      <c r="C996" s="881" t="s">
        <v>66</v>
      </c>
      <c r="D996" s="882">
        <v>3.5</v>
      </c>
      <c r="E996" s="883">
        <v>3.5</v>
      </c>
      <c r="F996" s="884"/>
      <c r="G996" s="854"/>
      <c r="H996" s="885">
        <v>1</v>
      </c>
      <c r="I996" s="842"/>
      <c r="J996" s="824">
        <f t="shared" si="371"/>
        <v>3.5</v>
      </c>
      <c r="K996" s="864"/>
      <c r="L996" s="825"/>
      <c r="M996" s="876">
        <v>1.5</v>
      </c>
      <c r="N996" s="827"/>
      <c r="O996" s="824">
        <f t="shared" si="383"/>
        <v>5.25</v>
      </c>
      <c r="P996" s="865" t="s">
        <v>883</v>
      </c>
      <c r="Q996" s="825"/>
      <c r="R996" s="877">
        <v>1.5</v>
      </c>
      <c r="S996" s="827"/>
      <c r="T996" s="846">
        <f t="shared" si="372"/>
        <v>5.25</v>
      </c>
      <c r="U996" s="825">
        <f>SUM(F996,K996,P996)</f>
        <v>0</v>
      </c>
      <c r="V996" s="825"/>
      <c r="W996" s="827">
        <f t="shared" si="377"/>
        <v>4</v>
      </c>
      <c r="X996" s="827">
        <f t="shared" si="377"/>
        <v>0</v>
      </c>
      <c r="Y996" s="824">
        <f t="shared" si="377"/>
        <v>14</v>
      </c>
      <c r="Z996" s="838">
        <f t="shared" si="381"/>
        <v>7</v>
      </c>
      <c r="AA996" s="1040" t="str">
        <f t="shared" si="378"/>
        <v>Muối trắng</v>
      </c>
      <c r="AB996" s="844" t="str">
        <f t="shared" si="378"/>
        <v>kg</v>
      </c>
      <c r="AC996" s="845">
        <f t="shared" si="378"/>
        <v>3.5</v>
      </c>
      <c r="AD996" s="858">
        <f t="shared" si="378"/>
        <v>3.5</v>
      </c>
      <c r="AE996" s="832">
        <f t="shared" si="373"/>
        <v>0</v>
      </c>
      <c r="AF996" s="832">
        <f t="shared" si="374"/>
        <v>0</v>
      </c>
      <c r="AG996" s="832">
        <f t="shared" si="374"/>
        <v>30</v>
      </c>
      <c r="AH996" s="832">
        <f t="shared" si="374"/>
        <v>0</v>
      </c>
      <c r="AI996" s="824">
        <f t="shared" si="379"/>
        <v>105</v>
      </c>
      <c r="AJ996" s="879"/>
      <c r="AK996" s="827"/>
      <c r="AL996" s="878"/>
      <c r="AM996" s="827"/>
      <c r="AN996" s="849">
        <f t="shared" si="375"/>
        <v>0</v>
      </c>
      <c r="AO996" s="825">
        <f t="shared" si="376"/>
        <v>0</v>
      </c>
      <c r="AP996" s="825">
        <f t="shared" si="376"/>
        <v>0</v>
      </c>
      <c r="AQ996" s="825">
        <f t="shared" si="376"/>
        <v>4</v>
      </c>
      <c r="AR996" s="825">
        <f t="shared" si="376"/>
        <v>0</v>
      </c>
      <c r="AS996" s="825">
        <f t="shared" si="376"/>
        <v>14</v>
      </c>
      <c r="AT996" s="850">
        <f t="shared" si="382"/>
        <v>0</v>
      </c>
      <c r="AU996" s="886" t="s">
        <v>833</v>
      </c>
      <c r="AV996" s="1519">
        <v>62</v>
      </c>
      <c r="AW996" s="1519"/>
      <c r="AX996" s="887"/>
      <c r="AY996" s="861"/>
      <c r="AZ996" s="862" t="s">
        <v>829</v>
      </c>
    </row>
    <row r="997" spans="1:52" ht="13.5" customHeight="1">
      <c r="A997" s="838">
        <f t="shared" si="380"/>
        <v>8</v>
      </c>
      <c r="B997" s="1039" t="s">
        <v>618</v>
      </c>
      <c r="C997" s="817" t="s">
        <v>66</v>
      </c>
      <c r="D997" s="839">
        <v>35</v>
      </c>
      <c r="E997" s="852">
        <v>35</v>
      </c>
      <c r="F997" s="825"/>
      <c r="G997" s="854"/>
      <c r="H997" s="827">
        <v>0.4</v>
      </c>
      <c r="I997" s="842"/>
      <c r="J997" s="824">
        <f t="shared" si="371"/>
        <v>14</v>
      </c>
      <c r="K997" s="864"/>
      <c r="L997" s="825"/>
      <c r="M997" s="876">
        <v>0.8</v>
      </c>
      <c r="N997" s="827"/>
      <c r="O997" s="824">
        <f t="shared" si="383"/>
        <v>28</v>
      </c>
      <c r="P997" s="864"/>
      <c r="Q997" s="825"/>
      <c r="R997" s="876">
        <v>0.8</v>
      </c>
      <c r="S997" s="827"/>
      <c r="T997" s="846">
        <f t="shared" si="372"/>
        <v>28</v>
      </c>
      <c r="U997" s="825">
        <f>SUM(F997,K997,P997)</f>
        <v>0</v>
      </c>
      <c r="V997" s="825">
        <f t="shared" ref="V997:Y1048" si="384">SUM(G997,L997,Q997)</f>
        <v>0</v>
      </c>
      <c r="W997" s="827">
        <f t="shared" si="377"/>
        <v>2</v>
      </c>
      <c r="X997" s="827">
        <f t="shared" si="377"/>
        <v>0</v>
      </c>
      <c r="Y997" s="824">
        <f t="shared" si="377"/>
        <v>70</v>
      </c>
      <c r="Z997" s="838">
        <f t="shared" si="381"/>
        <v>8</v>
      </c>
      <c r="AA997" s="1040" t="str">
        <f t="shared" si="378"/>
        <v xml:space="preserve">Tỏi khô </v>
      </c>
      <c r="AB997" s="844" t="str">
        <f t="shared" si="378"/>
        <v>kg</v>
      </c>
      <c r="AC997" s="845">
        <f t="shared" si="378"/>
        <v>35</v>
      </c>
      <c r="AD997" s="858">
        <f t="shared" si="378"/>
        <v>35</v>
      </c>
      <c r="AE997" s="832">
        <f t="shared" si="373"/>
        <v>0</v>
      </c>
      <c r="AF997" s="832">
        <f t="shared" si="374"/>
        <v>0</v>
      </c>
      <c r="AG997" s="832">
        <f t="shared" si="374"/>
        <v>4</v>
      </c>
      <c r="AH997" s="832">
        <f t="shared" si="374"/>
        <v>0</v>
      </c>
      <c r="AI997" s="824">
        <f t="shared" si="379"/>
        <v>140</v>
      </c>
      <c r="AJ997" s="879"/>
      <c r="AK997" s="827"/>
      <c r="AL997" s="878"/>
      <c r="AM997" s="827"/>
      <c r="AN997" s="849">
        <f t="shared" si="375"/>
        <v>0</v>
      </c>
      <c r="AO997" s="825">
        <f t="shared" si="376"/>
        <v>0</v>
      </c>
      <c r="AP997" s="825">
        <f t="shared" si="376"/>
        <v>0</v>
      </c>
      <c r="AQ997" s="825">
        <f t="shared" si="376"/>
        <v>2</v>
      </c>
      <c r="AR997" s="825">
        <f t="shared" si="376"/>
        <v>0</v>
      </c>
      <c r="AS997" s="825">
        <f t="shared" si="376"/>
        <v>70</v>
      </c>
      <c r="AT997" s="850">
        <f t="shared" si="382"/>
        <v>0</v>
      </c>
      <c r="AU997" s="880" t="s">
        <v>830</v>
      </c>
      <c r="AV997" s="868">
        <f>K1058</f>
        <v>13</v>
      </c>
      <c r="AW997" s="861" t="s">
        <v>27</v>
      </c>
      <c r="AX997" s="888">
        <f>M1058</f>
        <v>14</v>
      </c>
      <c r="AY997" s="861" t="s">
        <v>28</v>
      </c>
      <c r="AZ997" s="870">
        <f>AX997*AV997</f>
        <v>182</v>
      </c>
    </row>
    <row r="998" spans="1:52" ht="13.5" customHeight="1">
      <c r="A998" s="838">
        <f t="shared" si="380"/>
        <v>9</v>
      </c>
      <c r="B998" s="1039" t="s">
        <v>44</v>
      </c>
      <c r="C998" s="817" t="s">
        <v>66</v>
      </c>
      <c r="D998" s="839">
        <v>20</v>
      </c>
      <c r="E998" s="852">
        <v>20</v>
      </c>
      <c r="F998" s="825"/>
      <c r="G998" s="854"/>
      <c r="H998" s="827">
        <v>0.4</v>
      </c>
      <c r="I998" s="842"/>
      <c r="J998" s="824">
        <f t="shared" si="371"/>
        <v>8</v>
      </c>
      <c r="K998" s="864"/>
      <c r="L998" s="825"/>
      <c r="M998" s="876">
        <v>0.8</v>
      </c>
      <c r="N998" s="827"/>
      <c r="O998" s="824">
        <f t="shared" si="383"/>
        <v>16</v>
      </c>
      <c r="P998" s="825"/>
      <c r="Q998" s="825" t="s">
        <v>884</v>
      </c>
      <c r="R998" s="876">
        <v>0.8</v>
      </c>
      <c r="S998" s="827"/>
      <c r="T998" s="846">
        <f t="shared" si="372"/>
        <v>16</v>
      </c>
      <c r="U998" s="825">
        <f>SUM(F998,K998,P998)</f>
        <v>0</v>
      </c>
      <c r="V998" s="825">
        <f t="shared" si="384"/>
        <v>0</v>
      </c>
      <c r="W998" s="827">
        <f t="shared" si="377"/>
        <v>2</v>
      </c>
      <c r="X998" s="827">
        <f t="shared" si="377"/>
        <v>0</v>
      </c>
      <c r="Y998" s="824">
        <f t="shared" si="377"/>
        <v>40</v>
      </c>
      <c r="Z998" s="838">
        <f t="shared" si="381"/>
        <v>9</v>
      </c>
      <c r="AA998" s="1040" t="str">
        <f t="shared" si="378"/>
        <v>Hành củ</v>
      </c>
      <c r="AB998" s="844" t="str">
        <f t="shared" si="378"/>
        <v>kg</v>
      </c>
      <c r="AC998" s="845">
        <f t="shared" si="378"/>
        <v>20</v>
      </c>
      <c r="AD998" s="858">
        <f t="shared" si="378"/>
        <v>20</v>
      </c>
      <c r="AE998" s="832">
        <f t="shared" si="373"/>
        <v>0</v>
      </c>
      <c r="AF998" s="832">
        <f t="shared" si="374"/>
        <v>0</v>
      </c>
      <c r="AG998" s="832">
        <f t="shared" si="374"/>
        <v>4</v>
      </c>
      <c r="AH998" s="832">
        <f t="shared" si="374"/>
        <v>0</v>
      </c>
      <c r="AI998" s="824">
        <f t="shared" si="379"/>
        <v>80</v>
      </c>
      <c r="AJ998" s="879"/>
      <c r="AK998" s="827"/>
      <c r="AL998" s="878"/>
      <c r="AM998" s="827"/>
      <c r="AN998" s="889">
        <f t="shared" si="375"/>
        <v>0</v>
      </c>
      <c r="AO998" s="825">
        <f t="shared" si="376"/>
        <v>0</v>
      </c>
      <c r="AP998" s="825">
        <f t="shared" si="376"/>
        <v>0</v>
      </c>
      <c r="AQ998" s="825">
        <f t="shared" si="376"/>
        <v>2</v>
      </c>
      <c r="AR998" s="825">
        <f t="shared" si="376"/>
        <v>0</v>
      </c>
      <c r="AS998" s="825">
        <f t="shared" si="376"/>
        <v>40</v>
      </c>
      <c r="AT998" s="850">
        <f t="shared" si="382"/>
        <v>0</v>
      </c>
      <c r="AU998" s="880" t="s">
        <v>831</v>
      </c>
      <c r="AV998" s="868">
        <f>K1059</f>
        <v>13</v>
      </c>
      <c r="AW998" s="861" t="s">
        <v>27</v>
      </c>
      <c r="AX998" s="888">
        <v>24</v>
      </c>
      <c r="AY998" s="861" t="s">
        <v>28</v>
      </c>
      <c r="AZ998" s="870">
        <f>AX998*AV998</f>
        <v>312</v>
      </c>
    </row>
    <row r="999" spans="1:52" ht="13.5" customHeight="1">
      <c r="A999" s="838">
        <f t="shared" si="380"/>
        <v>10</v>
      </c>
      <c r="B999" s="1039" t="s">
        <v>593</v>
      </c>
      <c r="C999" s="817" t="s">
        <v>389</v>
      </c>
      <c r="D999" s="839">
        <v>22</v>
      </c>
      <c r="E999" s="852">
        <v>22</v>
      </c>
      <c r="F999" s="825"/>
      <c r="G999" s="854"/>
      <c r="H999" s="827">
        <v>1</v>
      </c>
      <c r="I999" s="842"/>
      <c r="J999" s="824">
        <f t="shared" si="371"/>
        <v>22</v>
      </c>
      <c r="K999" s="864"/>
      <c r="L999" s="825"/>
      <c r="M999" s="876">
        <v>1</v>
      </c>
      <c r="N999" s="827"/>
      <c r="O999" s="824">
        <f t="shared" si="383"/>
        <v>22</v>
      </c>
      <c r="P999" s="865"/>
      <c r="Q999" s="825"/>
      <c r="R999" s="890">
        <v>1</v>
      </c>
      <c r="S999" s="827"/>
      <c r="T999" s="846">
        <f t="shared" si="372"/>
        <v>22</v>
      </c>
      <c r="U999" s="825">
        <f>SUM(F999,K999,P999)</f>
        <v>0</v>
      </c>
      <c r="V999" s="825">
        <f t="shared" si="384"/>
        <v>0</v>
      </c>
      <c r="W999" s="827">
        <f t="shared" si="377"/>
        <v>3</v>
      </c>
      <c r="X999" s="827">
        <f t="shared" si="377"/>
        <v>0</v>
      </c>
      <c r="Y999" s="824">
        <f t="shared" si="377"/>
        <v>66</v>
      </c>
      <c r="Z999" s="838">
        <f t="shared" si="381"/>
        <v>10</v>
      </c>
      <c r="AA999" s="1040" t="str">
        <f t="shared" si="378"/>
        <v>Dầu ăn Mavela</v>
      </c>
      <c r="AB999" s="844" t="str">
        <f t="shared" si="378"/>
        <v>lít</v>
      </c>
      <c r="AC999" s="845">
        <f t="shared" si="378"/>
        <v>22</v>
      </c>
      <c r="AD999" s="858">
        <f t="shared" si="378"/>
        <v>22</v>
      </c>
      <c r="AE999" s="832">
        <f t="shared" si="373"/>
        <v>0</v>
      </c>
      <c r="AF999" s="832">
        <f t="shared" si="374"/>
        <v>0</v>
      </c>
      <c r="AG999" s="832">
        <f t="shared" si="374"/>
        <v>6</v>
      </c>
      <c r="AH999" s="832">
        <f t="shared" si="374"/>
        <v>0</v>
      </c>
      <c r="AI999" s="824">
        <f t="shared" si="379"/>
        <v>132</v>
      </c>
      <c r="AJ999" s="879"/>
      <c r="AK999" s="827"/>
      <c r="AL999" s="878"/>
      <c r="AM999" s="827"/>
      <c r="AN999" s="849">
        <f t="shared" si="375"/>
        <v>0</v>
      </c>
      <c r="AO999" s="825">
        <f t="shared" si="376"/>
        <v>0</v>
      </c>
      <c r="AP999" s="825">
        <f t="shared" si="376"/>
        <v>0</v>
      </c>
      <c r="AQ999" s="825">
        <f t="shared" si="376"/>
        <v>3</v>
      </c>
      <c r="AR999" s="825">
        <f t="shared" si="376"/>
        <v>0</v>
      </c>
      <c r="AS999" s="825">
        <f t="shared" si="376"/>
        <v>66</v>
      </c>
      <c r="AT999" s="850">
        <f t="shared" si="382"/>
        <v>0</v>
      </c>
      <c r="AU999" s="880" t="s">
        <v>832</v>
      </c>
      <c r="AV999" s="868">
        <f>K1060</f>
        <v>13</v>
      </c>
      <c r="AW999" s="861" t="s">
        <v>27</v>
      </c>
      <c r="AX999" s="888">
        <v>24</v>
      </c>
      <c r="AY999" s="861" t="s">
        <v>28</v>
      </c>
      <c r="AZ999" s="870">
        <f>AX999*AV999</f>
        <v>312</v>
      </c>
    </row>
    <row r="1000" spans="1:52" ht="13.5" customHeight="1">
      <c r="A1000" s="838">
        <f t="shared" si="380"/>
        <v>11</v>
      </c>
      <c r="B1000" s="1039" t="s">
        <v>45</v>
      </c>
      <c r="C1000" s="817" t="s">
        <v>66</v>
      </c>
      <c r="D1000" s="839">
        <v>130</v>
      </c>
      <c r="E1000" s="852">
        <v>90</v>
      </c>
      <c r="F1000" s="825" t="s">
        <v>885</v>
      </c>
      <c r="G1000" s="854" t="s">
        <v>886</v>
      </c>
      <c r="H1000" s="827"/>
      <c r="I1000" s="842"/>
      <c r="J1000" s="824">
        <f t="shared" si="371"/>
        <v>0</v>
      </c>
      <c r="K1000" s="864"/>
      <c r="L1000" s="825"/>
      <c r="M1000" s="891">
        <v>0.1</v>
      </c>
      <c r="N1000" s="827"/>
      <c r="O1000" s="824">
        <f t="shared" si="383"/>
        <v>9</v>
      </c>
      <c r="P1000" s="865"/>
      <c r="Q1000" s="825"/>
      <c r="R1000" s="877">
        <v>0.1</v>
      </c>
      <c r="S1000" s="827"/>
      <c r="T1000" s="846">
        <f t="shared" si="372"/>
        <v>9</v>
      </c>
      <c r="U1000" s="825">
        <f t="shared" ref="U1000:U1006" si="385">SUM(F1000,K1000,P1000)</f>
        <v>0</v>
      </c>
      <c r="V1000" s="825">
        <f t="shared" si="384"/>
        <v>0</v>
      </c>
      <c r="W1000" s="827">
        <f t="shared" si="377"/>
        <v>0.2</v>
      </c>
      <c r="X1000" s="827">
        <f t="shared" si="377"/>
        <v>0</v>
      </c>
      <c r="Y1000" s="824">
        <f t="shared" si="377"/>
        <v>18</v>
      </c>
      <c r="Z1000" s="838">
        <f t="shared" si="381"/>
        <v>11</v>
      </c>
      <c r="AA1000" s="1040" t="str">
        <f t="shared" si="378"/>
        <v>Tiêu bắc</v>
      </c>
      <c r="AB1000" s="844" t="str">
        <f t="shared" si="378"/>
        <v>kg</v>
      </c>
      <c r="AC1000" s="845">
        <f t="shared" si="378"/>
        <v>130</v>
      </c>
      <c r="AD1000" s="858">
        <f t="shared" si="378"/>
        <v>90</v>
      </c>
      <c r="AE1000" s="832">
        <f t="shared" si="373"/>
        <v>0</v>
      </c>
      <c r="AF1000" s="832">
        <f t="shared" si="374"/>
        <v>0</v>
      </c>
      <c r="AG1000" s="832">
        <f t="shared" si="374"/>
        <v>4.5999999999999996</v>
      </c>
      <c r="AH1000" s="832">
        <f t="shared" si="374"/>
        <v>0</v>
      </c>
      <c r="AI1000" s="824">
        <f t="shared" si="379"/>
        <v>413.99999999999994</v>
      </c>
      <c r="AJ1000" s="879"/>
      <c r="AK1000" s="827"/>
      <c r="AL1000" s="878"/>
      <c r="AM1000" s="827"/>
      <c r="AN1000" s="849">
        <f t="shared" si="375"/>
        <v>0</v>
      </c>
      <c r="AO1000" s="825">
        <f t="shared" si="376"/>
        <v>0</v>
      </c>
      <c r="AP1000" s="825">
        <f t="shared" si="376"/>
        <v>0</v>
      </c>
      <c r="AQ1000" s="825">
        <f t="shared" si="376"/>
        <v>0.2</v>
      </c>
      <c r="AR1000" s="825">
        <f t="shared" si="376"/>
        <v>0</v>
      </c>
      <c r="AS1000" s="825">
        <f t="shared" si="376"/>
        <v>18</v>
      </c>
      <c r="AT1000" s="850">
        <f t="shared" si="382"/>
        <v>8</v>
      </c>
      <c r="AU1000" s="1521" t="str">
        <f>B1061</f>
        <v xml:space="preserve">  + Ăn thêm</v>
      </c>
      <c r="AV1000" s="1522"/>
      <c r="AW1000" s="1522"/>
      <c r="AX1000" s="1522"/>
      <c r="AY1000" s="1522"/>
      <c r="AZ1000" s="892">
        <f>J1061</f>
        <v>0</v>
      </c>
    </row>
    <row r="1001" spans="1:52" ht="13.5" customHeight="1">
      <c r="A1001" s="838">
        <f t="shared" si="380"/>
        <v>12</v>
      </c>
      <c r="B1001" s="1039" t="s">
        <v>46</v>
      </c>
      <c r="C1001" s="817" t="s">
        <v>66</v>
      </c>
      <c r="D1001" s="839">
        <v>35</v>
      </c>
      <c r="E1001" s="852">
        <v>35</v>
      </c>
      <c r="F1001" s="825"/>
      <c r="G1001" s="854"/>
      <c r="H1001" s="827">
        <v>0.1</v>
      </c>
      <c r="I1001" s="842"/>
      <c r="J1001" s="824">
        <f t="shared" si="371"/>
        <v>3.5</v>
      </c>
      <c r="K1001" s="864"/>
      <c r="L1001" s="825"/>
      <c r="M1001" s="891">
        <v>0.2</v>
      </c>
      <c r="N1001" s="827"/>
      <c r="O1001" s="824">
        <f t="shared" si="383"/>
        <v>7</v>
      </c>
      <c r="P1001" s="865"/>
      <c r="Q1001" s="825"/>
      <c r="R1001" s="877">
        <v>0.2</v>
      </c>
      <c r="S1001" s="827"/>
      <c r="T1001" s="846">
        <f t="shared" si="372"/>
        <v>7</v>
      </c>
      <c r="U1001" s="825">
        <f t="shared" si="385"/>
        <v>0</v>
      </c>
      <c r="V1001" s="825">
        <f t="shared" si="384"/>
        <v>0</v>
      </c>
      <c r="W1001" s="827">
        <f t="shared" si="377"/>
        <v>0.5</v>
      </c>
      <c r="X1001" s="827">
        <f t="shared" si="377"/>
        <v>0</v>
      </c>
      <c r="Y1001" s="824">
        <f t="shared" si="377"/>
        <v>17.5</v>
      </c>
      <c r="Z1001" s="838">
        <f t="shared" si="381"/>
        <v>12</v>
      </c>
      <c r="AA1001" s="1040" t="str">
        <f t="shared" si="378"/>
        <v>Kẹo đắng</v>
      </c>
      <c r="AB1001" s="844" t="str">
        <f t="shared" si="378"/>
        <v>kg</v>
      </c>
      <c r="AC1001" s="845">
        <f t="shared" si="378"/>
        <v>35</v>
      </c>
      <c r="AD1001" s="858">
        <f t="shared" si="378"/>
        <v>35</v>
      </c>
      <c r="AE1001" s="832">
        <f t="shared" si="373"/>
        <v>0</v>
      </c>
      <c r="AF1001" s="832">
        <f t="shared" si="374"/>
        <v>0</v>
      </c>
      <c r="AG1001" s="832">
        <f t="shared" si="374"/>
        <v>9</v>
      </c>
      <c r="AH1001" s="832">
        <f t="shared" si="374"/>
        <v>0</v>
      </c>
      <c r="AI1001" s="824">
        <f t="shared" si="379"/>
        <v>315</v>
      </c>
      <c r="AJ1001" s="879"/>
      <c r="AK1001" s="827"/>
      <c r="AL1001" s="878"/>
      <c r="AM1001" s="827"/>
      <c r="AN1001" s="849">
        <f t="shared" si="375"/>
        <v>0</v>
      </c>
      <c r="AO1001" s="825">
        <f t="shared" si="376"/>
        <v>0</v>
      </c>
      <c r="AP1001" s="825">
        <f t="shared" si="376"/>
        <v>0</v>
      </c>
      <c r="AQ1001" s="825">
        <f t="shared" si="376"/>
        <v>0.5</v>
      </c>
      <c r="AR1001" s="825">
        <f t="shared" si="376"/>
        <v>0</v>
      </c>
      <c r="AS1001" s="825">
        <f t="shared" si="376"/>
        <v>17.5</v>
      </c>
      <c r="AT1001" s="850">
        <f t="shared" si="382"/>
        <v>0</v>
      </c>
      <c r="AU1001" s="1521" t="str">
        <f>B1062</f>
        <v xml:space="preserve"> + ăn thêm </v>
      </c>
      <c r="AV1001" s="1522"/>
      <c r="AW1001" s="1522"/>
      <c r="AX1001" s="1522"/>
      <c r="AY1001" s="1522"/>
      <c r="AZ1001" s="870">
        <f>J1062</f>
        <v>0</v>
      </c>
    </row>
    <row r="1002" spans="1:52" ht="13.5" customHeight="1">
      <c r="A1002" s="838">
        <f t="shared" si="380"/>
        <v>13</v>
      </c>
      <c r="B1002" s="1039" t="s">
        <v>47</v>
      </c>
      <c r="C1002" s="817" t="s">
        <v>66</v>
      </c>
      <c r="D1002" s="839">
        <v>17</v>
      </c>
      <c r="E1002" s="852">
        <v>17</v>
      </c>
      <c r="F1002" s="825"/>
      <c r="G1002" s="854"/>
      <c r="H1002" s="827"/>
      <c r="I1002" s="842"/>
      <c r="J1002" s="824">
        <f t="shared" si="371"/>
        <v>0</v>
      </c>
      <c r="K1002" s="864"/>
      <c r="L1002" s="825"/>
      <c r="M1002" s="891"/>
      <c r="N1002" s="827"/>
      <c r="O1002" s="824">
        <f t="shared" si="383"/>
        <v>0</v>
      </c>
      <c r="P1002" s="865"/>
      <c r="Q1002" s="825"/>
      <c r="R1002" s="877"/>
      <c r="S1002" s="827"/>
      <c r="T1002" s="846">
        <f t="shared" si="372"/>
        <v>0</v>
      </c>
      <c r="U1002" s="825">
        <f t="shared" si="385"/>
        <v>0</v>
      </c>
      <c r="V1002" s="825">
        <f t="shared" si="384"/>
        <v>0</v>
      </c>
      <c r="W1002" s="827">
        <f t="shared" si="377"/>
        <v>0</v>
      </c>
      <c r="X1002" s="827">
        <f t="shared" si="377"/>
        <v>0</v>
      </c>
      <c r="Y1002" s="824">
        <f t="shared" si="377"/>
        <v>0</v>
      </c>
      <c r="Z1002" s="838">
        <f t="shared" si="381"/>
        <v>13</v>
      </c>
      <c r="AA1002" s="1040" t="str">
        <f t="shared" si="378"/>
        <v>Đường trắng</v>
      </c>
      <c r="AB1002" s="844" t="str">
        <f t="shared" si="378"/>
        <v>kg</v>
      </c>
      <c r="AC1002" s="845">
        <f t="shared" si="378"/>
        <v>17</v>
      </c>
      <c r="AD1002" s="858">
        <f t="shared" si="378"/>
        <v>17</v>
      </c>
      <c r="AE1002" s="832">
        <f t="shared" si="373"/>
        <v>0</v>
      </c>
      <c r="AF1002" s="832">
        <f t="shared" si="374"/>
        <v>0</v>
      </c>
      <c r="AG1002" s="832">
        <f t="shared" si="374"/>
        <v>1</v>
      </c>
      <c r="AH1002" s="832">
        <f t="shared" si="374"/>
        <v>0</v>
      </c>
      <c r="AI1002" s="824">
        <f t="shared" si="379"/>
        <v>17</v>
      </c>
      <c r="AJ1002" s="879"/>
      <c r="AK1002" s="827"/>
      <c r="AL1002" s="878"/>
      <c r="AM1002" s="827"/>
      <c r="AN1002" s="849">
        <f t="shared" si="375"/>
        <v>0</v>
      </c>
      <c r="AO1002" s="825">
        <f t="shared" si="376"/>
        <v>0</v>
      </c>
      <c r="AP1002" s="825">
        <f t="shared" si="376"/>
        <v>0</v>
      </c>
      <c r="AQ1002" s="825">
        <f t="shared" si="376"/>
        <v>0</v>
      </c>
      <c r="AR1002" s="825">
        <f t="shared" si="376"/>
        <v>0</v>
      </c>
      <c r="AS1002" s="825">
        <f t="shared" si="376"/>
        <v>0</v>
      </c>
      <c r="AT1002" s="850">
        <f t="shared" si="382"/>
        <v>0</v>
      </c>
      <c r="AU1002" s="893" t="s">
        <v>834</v>
      </c>
      <c r="AV1002" s="894"/>
      <c r="AW1002" s="894"/>
      <c r="AX1002" s="894"/>
      <c r="AY1002" s="894"/>
      <c r="AZ1002" s="870">
        <f>SUM(AZ992:AZ1001)</f>
        <v>9706</v>
      </c>
    </row>
    <row r="1003" spans="1:52" ht="13.5" customHeight="1">
      <c r="A1003" s="838">
        <f t="shared" si="380"/>
        <v>14</v>
      </c>
      <c r="B1003" s="1039" t="s">
        <v>48</v>
      </c>
      <c r="C1003" s="817" t="s">
        <v>389</v>
      </c>
      <c r="D1003" s="839">
        <v>23</v>
      </c>
      <c r="E1003" s="852">
        <v>23</v>
      </c>
      <c r="F1003" s="825"/>
      <c r="G1003" s="854"/>
      <c r="H1003" s="827">
        <v>0.5</v>
      </c>
      <c r="I1003" s="842"/>
      <c r="J1003" s="824">
        <f t="shared" si="371"/>
        <v>11.5</v>
      </c>
      <c r="K1003" s="825"/>
      <c r="L1003" s="825"/>
      <c r="M1003" s="827">
        <v>1</v>
      </c>
      <c r="N1003" s="827"/>
      <c r="O1003" s="824">
        <f t="shared" si="383"/>
        <v>23</v>
      </c>
      <c r="P1003" s="865"/>
      <c r="Q1003" s="825"/>
      <c r="R1003" s="877">
        <v>1</v>
      </c>
      <c r="S1003" s="827"/>
      <c r="T1003" s="846">
        <f t="shared" si="372"/>
        <v>23</v>
      </c>
      <c r="U1003" s="825">
        <f t="shared" si="385"/>
        <v>0</v>
      </c>
      <c r="V1003" s="825">
        <f t="shared" si="384"/>
        <v>0</v>
      </c>
      <c r="W1003" s="827">
        <f t="shared" si="377"/>
        <v>2.5</v>
      </c>
      <c r="X1003" s="827">
        <f t="shared" si="377"/>
        <v>0</v>
      </c>
      <c r="Y1003" s="824">
        <f t="shared" si="377"/>
        <v>57.5</v>
      </c>
      <c r="Z1003" s="838">
        <f t="shared" si="381"/>
        <v>14</v>
      </c>
      <c r="AA1003" s="1040" t="str">
        <f t="shared" si="378"/>
        <v>Mật mía</v>
      </c>
      <c r="AB1003" s="844" t="str">
        <f t="shared" si="378"/>
        <v>lít</v>
      </c>
      <c r="AC1003" s="845">
        <f t="shared" si="378"/>
        <v>23</v>
      </c>
      <c r="AD1003" s="858">
        <f t="shared" si="378"/>
        <v>23</v>
      </c>
      <c r="AE1003" s="832">
        <f t="shared" si="373"/>
        <v>0</v>
      </c>
      <c r="AF1003" s="832">
        <f t="shared" si="374"/>
        <v>0</v>
      </c>
      <c r="AG1003" s="832">
        <f t="shared" si="374"/>
        <v>10</v>
      </c>
      <c r="AH1003" s="832">
        <f t="shared" si="374"/>
        <v>0</v>
      </c>
      <c r="AI1003" s="824">
        <f t="shared" si="379"/>
        <v>230</v>
      </c>
      <c r="AJ1003" s="879"/>
      <c r="AK1003" s="827"/>
      <c r="AL1003" s="878"/>
      <c r="AM1003" s="827"/>
      <c r="AN1003" s="849">
        <f t="shared" si="375"/>
        <v>0</v>
      </c>
      <c r="AO1003" s="825">
        <f t="shared" si="376"/>
        <v>0</v>
      </c>
      <c r="AP1003" s="825">
        <f t="shared" si="376"/>
        <v>0</v>
      </c>
      <c r="AQ1003" s="825">
        <f t="shared" si="376"/>
        <v>2.5</v>
      </c>
      <c r="AR1003" s="825">
        <f t="shared" si="376"/>
        <v>0</v>
      </c>
      <c r="AS1003" s="825">
        <f t="shared" si="376"/>
        <v>57.5</v>
      </c>
      <c r="AT1003" s="850">
        <f t="shared" si="382"/>
        <v>0</v>
      </c>
      <c r="AU1003" s="1255" t="s">
        <v>835</v>
      </c>
      <c r="AV1003" s="1256"/>
      <c r="AW1003" s="1256"/>
      <c r="AX1003" s="1256"/>
      <c r="AY1003" s="1256"/>
      <c r="AZ1003" s="870">
        <f>Q1061</f>
        <v>2266.1999999999971</v>
      </c>
    </row>
    <row r="1004" spans="1:52" ht="13.5" customHeight="1">
      <c r="A1004" s="838">
        <f t="shared" si="380"/>
        <v>15</v>
      </c>
      <c r="B1004" s="1039" t="s">
        <v>514</v>
      </c>
      <c r="C1004" s="817" t="s">
        <v>66</v>
      </c>
      <c r="D1004" s="839">
        <v>80</v>
      </c>
      <c r="E1004" s="852">
        <v>80</v>
      </c>
      <c r="F1004" s="825"/>
      <c r="G1004" s="854"/>
      <c r="H1004" s="827">
        <v>0.2</v>
      </c>
      <c r="I1004" s="842"/>
      <c r="J1004" s="824">
        <f t="shared" si="371"/>
        <v>16</v>
      </c>
      <c r="K1004" s="825"/>
      <c r="L1004" s="825"/>
      <c r="M1004" s="827">
        <v>0.3</v>
      </c>
      <c r="N1004" s="827"/>
      <c r="O1004" s="824">
        <f t="shared" si="383"/>
        <v>24</v>
      </c>
      <c r="P1004" s="865"/>
      <c r="Q1004" s="825"/>
      <c r="R1004" s="877">
        <v>0.3</v>
      </c>
      <c r="S1004" s="827"/>
      <c r="T1004" s="846">
        <f t="shared" si="372"/>
        <v>24</v>
      </c>
      <c r="U1004" s="825">
        <f t="shared" si="385"/>
        <v>0</v>
      </c>
      <c r="V1004" s="825">
        <f t="shared" si="384"/>
        <v>0</v>
      </c>
      <c r="W1004" s="827">
        <f t="shared" si="377"/>
        <v>0.8</v>
      </c>
      <c r="X1004" s="827">
        <f t="shared" si="377"/>
        <v>0</v>
      </c>
      <c r="Y1004" s="824">
        <f t="shared" si="377"/>
        <v>64</v>
      </c>
      <c r="Z1004" s="838">
        <f t="shared" si="381"/>
        <v>15</v>
      </c>
      <c r="AA1004" s="1040" t="str">
        <f t="shared" si="378"/>
        <v>Ót bột</v>
      </c>
      <c r="AB1004" s="844" t="str">
        <f t="shared" si="378"/>
        <v>kg</v>
      </c>
      <c r="AC1004" s="845">
        <f t="shared" si="378"/>
        <v>80</v>
      </c>
      <c r="AD1004" s="858">
        <f t="shared" si="378"/>
        <v>80</v>
      </c>
      <c r="AE1004" s="832">
        <f t="shared" si="373"/>
        <v>0</v>
      </c>
      <c r="AF1004" s="832">
        <f t="shared" si="374"/>
        <v>0</v>
      </c>
      <c r="AG1004" s="832">
        <f t="shared" si="374"/>
        <v>3.4000000000000012</v>
      </c>
      <c r="AH1004" s="832">
        <f t="shared" si="374"/>
        <v>0</v>
      </c>
      <c r="AI1004" s="824">
        <f t="shared" si="379"/>
        <v>272.00000000000011</v>
      </c>
      <c r="AJ1004" s="879"/>
      <c r="AK1004" s="827"/>
      <c r="AL1004" s="878"/>
      <c r="AM1004" s="827"/>
      <c r="AN1004" s="849">
        <f t="shared" si="375"/>
        <v>0</v>
      </c>
      <c r="AO1004" s="825">
        <f t="shared" si="376"/>
        <v>0</v>
      </c>
      <c r="AP1004" s="825">
        <f t="shared" si="376"/>
        <v>0</v>
      </c>
      <c r="AQ1004" s="825">
        <f t="shared" si="376"/>
        <v>0.8</v>
      </c>
      <c r="AR1004" s="825">
        <f t="shared" si="376"/>
        <v>0</v>
      </c>
      <c r="AS1004" s="825">
        <f t="shared" si="376"/>
        <v>64</v>
      </c>
      <c r="AT1004" s="850">
        <f t="shared" si="382"/>
        <v>0</v>
      </c>
      <c r="AU1004" s="1255" t="s">
        <v>836</v>
      </c>
      <c r="AV1004" s="1256"/>
      <c r="AW1004" s="1256"/>
      <c r="AX1004" s="1256"/>
      <c r="AY1004" s="1256"/>
      <c r="AZ1004" s="870"/>
    </row>
    <row r="1005" spans="1:52" ht="13.5" customHeight="1">
      <c r="A1005" s="838">
        <f t="shared" si="380"/>
        <v>16</v>
      </c>
      <c r="B1005" s="1039" t="s">
        <v>49</v>
      </c>
      <c r="C1005" s="817" t="s">
        <v>66</v>
      </c>
      <c r="D1005" s="839">
        <v>40</v>
      </c>
      <c r="E1005" s="852">
        <v>40</v>
      </c>
      <c r="F1005" s="825"/>
      <c r="G1005" s="854"/>
      <c r="H1005" s="827">
        <v>0.2</v>
      </c>
      <c r="I1005" s="842"/>
      <c r="J1005" s="824">
        <f t="shared" si="371"/>
        <v>8</v>
      </c>
      <c r="K1005" s="825"/>
      <c r="L1005" s="825"/>
      <c r="M1005" s="827">
        <v>0.3</v>
      </c>
      <c r="N1005" s="827"/>
      <c r="O1005" s="824">
        <f t="shared" si="383"/>
        <v>12</v>
      </c>
      <c r="P1005" s="865"/>
      <c r="Q1005" s="825"/>
      <c r="R1005" s="877">
        <v>0.3</v>
      </c>
      <c r="S1005" s="827"/>
      <c r="T1005" s="846">
        <f t="shared" si="372"/>
        <v>12</v>
      </c>
      <c r="U1005" s="825">
        <f t="shared" si="385"/>
        <v>0</v>
      </c>
      <c r="V1005" s="825">
        <f t="shared" si="384"/>
        <v>0</v>
      </c>
      <c r="W1005" s="827">
        <f t="shared" si="377"/>
        <v>0.8</v>
      </c>
      <c r="X1005" s="827">
        <f t="shared" si="377"/>
        <v>0</v>
      </c>
      <c r="Y1005" s="1041">
        <f t="shared" si="377"/>
        <v>32</v>
      </c>
      <c r="Z1005" s="838">
        <f t="shared" si="381"/>
        <v>16</v>
      </c>
      <c r="AA1005" s="1040" t="str">
        <f t="shared" si="378"/>
        <v>Bột nghệ</v>
      </c>
      <c r="AB1005" s="844" t="str">
        <f t="shared" si="378"/>
        <v>kg</v>
      </c>
      <c r="AC1005" s="845">
        <f t="shared" si="378"/>
        <v>40</v>
      </c>
      <c r="AD1005" s="858">
        <f t="shared" si="378"/>
        <v>40</v>
      </c>
      <c r="AE1005" s="832">
        <f t="shared" si="373"/>
        <v>0</v>
      </c>
      <c r="AF1005" s="832">
        <f t="shared" si="374"/>
        <v>0</v>
      </c>
      <c r="AG1005" s="832">
        <f t="shared" si="374"/>
        <v>20.399999999999995</v>
      </c>
      <c r="AH1005" s="832">
        <f t="shared" si="374"/>
        <v>0</v>
      </c>
      <c r="AI1005" s="824">
        <f t="shared" si="379"/>
        <v>815.99999999999977</v>
      </c>
      <c r="AJ1005" s="879"/>
      <c r="AK1005" s="827"/>
      <c r="AL1005" s="878"/>
      <c r="AM1005" s="827"/>
      <c r="AN1005" s="849">
        <f t="shared" si="375"/>
        <v>0</v>
      </c>
      <c r="AO1005" s="825">
        <f t="shared" si="376"/>
        <v>0</v>
      </c>
      <c r="AP1005" s="825">
        <f t="shared" si="376"/>
        <v>0</v>
      </c>
      <c r="AQ1005" s="825">
        <f t="shared" si="376"/>
        <v>0.8</v>
      </c>
      <c r="AR1005" s="825">
        <f t="shared" si="376"/>
        <v>0</v>
      </c>
      <c r="AS1005" s="825">
        <f t="shared" si="376"/>
        <v>32</v>
      </c>
      <c r="AT1005" s="850">
        <f t="shared" si="382"/>
        <v>0</v>
      </c>
      <c r="AU1005" s="1255" t="s">
        <v>799</v>
      </c>
      <c r="AV1005" s="1256"/>
      <c r="AW1005" s="1256"/>
      <c r="AX1005" s="1256"/>
      <c r="AY1005" s="1256"/>
      <c r="AZ1005" s="870"/>
    </row>
    <row r="1006" spans="1:52" ht="13.5" customHeight="1">
      <c r="A1006" s="838">
        <f t="shared" si="380"/>
        <v>17</v>
      </c>
      <c r="B1006" s="920" t="s">
        <v>373</v>
      </c>
      <c r="C1006" s="817" t="s">
        <v>66</v>
      </c>
      <c r="D1006" s="839">
        <v>43</v>
      </c>
      <c r="E1006" s="852">
        <v>43</v>
      </c>
      <c r="F1006" s="825"/>
      <c r="G1006" s="854"/>
      <c r="H1006" s="827">
        <v>0.5</v>
      </c>
      <c r="I1006" s="842"/>
      <c r="J1006" s="824">
        <f t="shared" si="371"/>
        <v>21.5</v>
      </c>
      <c r="K1006" s="825"/>
      <c r="L1006" s="825"/>
      <c r="M1006" s="827">
        <v>1</v>
      </c>
      <c r="N1006" s="827"/>
      <c r="O1006" s="824">
        <f t="shared" si="383"/>
        <v>43</v>
      </c>
      <c r="P1006" s="865"/>
      <c r="Q1006" s="825"/>
      <c r="R1006" s="877">
        <v>1</v>
      </c>
      <c r="S1006" s="827"/>
      <c r="T1006" s="846">
        <f t="shared" si="372"/>
        <v>43</v>
      </c>
      <c r="U1006" s="825">
        <f t="shared" si="385"/>
        <v>0</v>
      </c>
      <c r="V1006" s="825">
        <f t="shared" si="384"/>
        <v>0</v>
      </c>
      <c r="W1006" s="827">
        <f t="shared" si="377"/>
        <v>2.5</v>
      </c>
      <c r="X1006" s="827">
        <f t="shared" si="377"/>
        <v>0</v>
      </c>
      <c r="Y1006" s="824">
        <f t="shared" si="377"/>
        <v>107.5</v>
      </c>
      <c r="Z1006" s="838">
        <f t="shared" si="381"/>
        <v>17</v>
      </c>
      <c r="AA1006" s="1037" t="str">
        <f t="shared" si="378"/>
        <v>Vừng lạc</v>
      </c>
      <c r="AB1006" s="844" t="str">
        <f t="shared" si="378"/>
        <v>kg</v>
      </c>
      <c r="AC1006" s="845">
        <f t="shared" si="378"/>
        <v>43</v>
      </c>
      <c r="AD1006" s="858">
        <f t="shared" si="378"/>
        <v>43</v>
      </c>
      <c r="AE1006" s="832">
        <f t="shared" si="373"/>
        <v>0</v>
      </c>
      <c r="AF1006" s="832">
        <f>AF924+AK924-AP924</f>
        <v>0</v>
      </c>
      <c r="AG1006" s="832">
        <f>AG924+AL924-AQ924</f>
        <v>6.3000000000000007</v>
      </c>
      <c r="AH1006" s="832">
        <f>AH924+AM924-AR924</f>
        <v>0</v>
      </c>
      <c r="AI1006" s="824">
        <f t="shared" si="379"/>
        <v>270.90000000000003</v>
      </c>
      <c r="AJ1006" s="879">
        <f>U1006</f>
        <v>0</v>
      </c>
      <c r="AK1006" s="879">
        <f>V1006</f>
        <v>0</v>
      </c>
      <c r="AL1006" s="1051"/>
      <c r="AM1006" s="879">
        <f>X1006</f>
        <v>0</v>
      </c>
      <c r="AN1006" s="849">
        <f t="shared" si="375"/>
        <v>0</v>
      </c>
      <c r="AO1006" s="825">
        <f t="shared" si="376"/>
        <v>0</v>
      </c>
      <c r="AP1006" s="825">
        <f t="shared" si="376"/>
        <v>0</v>
      </c>
      <c r="AQ1006" s="825">
        <f t="shared" si="376"/>
        <v>2.5</v>
      </c>
      <c r="AR1006" s="825">
        <f t="shared" si="376"/>
        <v>0</v>
      </c>
      <c r="AS1006" s="825">
        <f t="shared" si="376"/>
        <v>107.5</v>
      </c>
      <c r="AT1006" s="850">
        <f t="shared" si="382"/>
        <v>0</v>
      </c>
      <c r="AU1006" s="1255" t="s">
        <v>800</v>
      </c>
      <c r="AV1006" s="1256"/>
      <c r="AW1006" s="1256"/>
      <c r="AX1006" s="1256"/>
      <c r="AY1006" s="1256"/>
      <c r="AZ1006" s="870"/>
    </row>
    <row r="1007" spans="1:52" ht="13.5" customHeight="1">
      <c r="A1007" s="838">
        <f t="shared" si="380"/>
        <v>18</v>
      </c>
      <c r="B1007" s="931" t="s">
        <v>853</v>
      </c>
      <c r="C1007" s="817" t="s">
        <v>66</v>
      </c>
      <c r="D1007" s="839">
        <v>30</v>
      </c>
      <c r="E1007" s="852">
        <v>6</v>
      </c>
      <c r="F1007" s="825"/>
      <c r="G1007" s="854"/>
      <c r="H1007" s="827">
        <v>0.5</v>
      </c>
      <c r="I1007" s="842"/>
      <c r="J1007" s="824">
        <f t="shared" si="371"/>
        <v>3</v>
      </c>
      <c r="K1007" s="825"/>
      <c r="L1007" s="825"/>
      <c r="M1007" s="827">
        <v>1</v>
      </c>
      <c r="N1007" s="827"/>
      <c r="O1007" s="824">
        <f t="shared" si="383"/>
        <v>6</v>
      </c>
      <c r="P1007" s="865"/>
      <c r="Q1007" s="825"/>
      <c r="R1007" s="877">
        <v>1</v>
      </c>
      <c r="S1007" s="827"/>
      <c r="T1007" s="846">
        <f t="shared" si="372"/>
        <v>6</v>
      </c>
      <c r="U1007" s="825"/>
      <c r="V1007" s="825">
        <f t="shared" si="384"/>
        <v>0</v>
      </c>
      <c r="W1007" s="827">
        <f t="shared" si="384"/>
        <v>2.5</v>
      </c>
      <c r="X1007" s="827">
        <f t="shared" si="384"/>
        <v>0</v>
      </c>
      <c r="Y1007" s="824">
        <f t="shared" si="384"/>
        <v>15</v>
      </c>
      <c r="Z1007" s="838">
        <f t="shared" si="381"/>
        <v>18</v>
      </c>
      <c r="AA1007" s="1037" t="str">
        <f t="shared" si="378"/>
        <v>Tăm bao tay</v>
      </c>
      <c r="AB1007" s="844" t="str">
        <f t="shared" si="378"/>
        <v>kg</v>
      </c>
      <c r="AC1007" s="845">
        <f t="shared" si="378"/>
        <v>30</v>
      </c>
      <c r="AD1007" s="858">
        <f t="shared" si="378"/>
        <v>6</v>
      </c>
      <c r="AE1007" s="832">
        <f t="shared" ref="AE1007:AH1022" si="386">AE925+AJ925-AO925</f>
        <v>0</v>
      </c>
      <c r="AF1007" s="832">
        <f t="shared" si="386"/>
        <v>0</v>
      </c>
      <c r="AG1007" s="832">
        <f t="shared" si="386"/>
        <v>9.5</v>
      </c>
      <c r="AH1007" s="832">
        <f t="shared" si="386"/>
        <v>0</v>
      </c>
      <c r="AI1007" s="824">
        <f t="shared" si="379"/>
        <v>57</v>
      </c>
      <c r="AJ1007" s="879">
        <f t="shared" ref="AJ1007:AL1049" si="387">U1007</f>
        <v>0</v>
      </c>
      <c r="AK1007" s="879">
        <f t="shared" si="387"/>
        <v>0</v>
      </c>
      <c r="AL1007" s="1051"/>
      <c r="AM1007" s="879">
        <f t="shared" ref="AM1007:AM1049" si="388">X1007</f>
        <v>0</v>
      </c>
      <c r="AN1007" s="849">
        <f t="shared" ref="AN1007:AN1049" si="389">SUM(AJ1007:AM1007)*$E1007</f>
        <v>0</v>
      </c>
      <c r="AO1007" s="825">
        <f t="shared" si="376"/>
        <v>0</v>
      </c>
      <c r="AP1007" s="825">
        <f t="shared" si="376"/>
        <v>0</v>
      </c>
      <c r="AQ1007" s="825">
        <f t="shared" si="376"/>
        <v>2.5</v>
      </c>
      <c r="AR1007" s="825">
        <f t="shared" si="376"/>
        <v>0</v>
      </c>
      <c r="AS1007" s="825">
        <f t="shared" si="376"/>
        <v>15</v>
      </c>
      <c r="AT1007" s="850">
        <f t="shared" si="382"/>
        <v>60</v>
      </c>
      <c r="AU1007" s="1255" t="s">
        <v>801</v>
      </c>
      <c r="AV1007" s="1256"/>
      <c r="AW1007" s="1256"/>
      <c r="AX1007" s="1256"/>
      <c r="AY1007" s="1256"/>
      <c r="AZ1007" s="870"/>
    </row>
    <row r="1008" spans="1:52" ht="13.5" customHeight="1">
      <c r="A1008" s="838">
        <f t="shared" si="380"/>
        <v>19</v>
      </c>
      <c r="B1008" s="931" t="s">
        <v>176</v>
      </c>
      <c r="C1008" s="896" t="s">
        <v>389</v>
      </c>
      <c r="D1008" s="897">
        <v>9</v>
      </c>
      <c r="E1008" s="898">
        <v>9</v>
      </c>
      <c r="F1008" s="825"/>
      <c r="G1008" s="909"/>
      <c r="H1008" s="827">
        <v>0.5</v>
      </c>
      <c r="I1008" s="842"/>
      <c r="J1008" s="824">
        <f t="shared" si="371"/>
        <v>4.5</v>
      </c>
      <c r="K1008" s="825" t="s">
        <v>887</v>
      </c>
      <c r="L1008" s="825"/>
      <c r="M1008" s="827">
        <v>1</v>
      </c>
      <c r="N1008" s="827"/>
      <c r="O1008" s="824">
        <f t="shared" si="383"/>
        <v>9</v>
      </c>
      <c r="P1008" s="865"/>
      <c r="Q1008" s="853"/>
      <c r="R1008" s="877">
        <v>1</v>
      </c>
      <c r="S1008" s="827"/>
      <c r="T1008" s="846">
        <f t="shared" si="372"/>
        <v>9</v>
      </c>
      <c r="U1008" s="825">
        <f>SUM(F1008,K1008,P1008)</f>
        <v>0</v>
      </c>
      <c r="V1008" s="825">
        <f t="shared" si="384"/>
        <v>0</v>
      </c>
      <c r="W1008" s="827">
        <f t="shared" si="384"/>
        <v>2.5</v>
      </c>
      <c r="X1008" s="827">
        <f t="shared" si="384"/>
        <v>0</v>
      </c>
      <c r="Y1008" s="824">
        <f t="shared" si="384"/>
        <v>22.5</v>
      </c>
      <c r="Z1008" s="838">
        <f t="shared" si="381"/>
        <v>19</v>
      </c>
      <c r="AA1008" s="1037" t="str">
        <f t="shared" si="378"/>
        <v>Dấm chua</v>
      </c>
      <c r="AB1008" s="844" t="str">
        <f t="shared" si="378"/>
        <v>lít</v>
      </c>
      <c r="AC1008" s="845">
        <f t="shared" si="378"/>
        <v>9</v>
      </c>
      <c r="AD1008" s="858">
        <f t="shared" si="378"/>
        <v>9</v>
      </c>
      <c r="AE1008" s="832">
        <f t="shared" si="386"/>
        <v>0</v>
      </c>
      <c r="AF1008" s="832">
        <f t="shared" si="386"/>
        <v>0</v>
      </c>
      <c r="AG1008" s="832">
        <f t="shared" si="386"/>
        <v>0.5</v>
      </c>
      <c r="AH1008" s="832">
        <f t="shared" si="386"/>
        <v>0</v>
      </c>
      <c r="AI1008" s="824">
        <f t="shared" si="379"/>
        <v>4.5</v>
      </c>
      <c r="AJ1008" s="879">
        <f t="shared" si="387"/>
        <v>0</v>
      </c>
      <c r="AK1008" s="879">
        <f t="shared" si="387"/>
        <v>0</v>
      </c>
      <c r="AL1008" s="1051">
        <v>20</v>
      </c>
      <c r="AM1008" s="879">
        <f t="shared" si="388"/>
        <v>0</v>
      </c>
      <c r="AN1008" s="849">
        <f t="shared" si="389"/>
        <v>180</v>
      </c>
      <c r="AO1008" s="825">
        <f t="shared" si="376"/>
        <v>0</v>
      </c>
      <c r="AP1008" s="825">
        <f t="shared" si="376"/>
        <v>0</v>
      </c>
      <c r="AQ1008" s="825">
        <f t="shared" si="376"/>
        <v>2.5</v>
      </c>
      <c r="AR1008" s="825">
        <f t="shared" si="376"/>
        <v>0</v>
      </c>
      <c r="AS1008" s="825">
        <f t="shared" si="376"/>
        <v>22.5</v>
      </c>
      <c r="AT1008" s="850">
        <f t="shared" si="382"/>
        <v>0</v>
      </c>
      <c r="AU1008" s="893" t="s">
        <v>802</v>
      </c>
      <c r="AV1008" s="894"/>
      <c r="AW1008" s="894"/>
      <c r="AX1008" s="894"/>
      <c r="AY1008" s="894"/>
      <c r="AZ1008" s="870">
        <f>AZ1002+SUM(AZ1003:AZ1007)</f>
        <v>11972.199999999997</v>
      </c>
    </row>
    <row r="1009" spans="1:52" ht="13.5" customHeight="1">
      <c r="A1009" s="838">
        <f t="shared" si="380"/>
        <v>20</v>
      </c>
      <c r="B1009" s="911" t="s">
        <v>158</v>
      </c>
      <c r="C1009" s="902" t="s">
        <v>66</v>
      </c>
      <c r="D1009" s="903">
        <v>30</v>
      </c>
      <c r="E1009" s="904">
        <v>30</v>
      </c>
      <c r="F1009" s="825"/>
      <c r="G1009" s="909"/>
      <c r="H1009" s="827">
        <v>0.5</v>
      </c>
      <c r="I1009" s="842"/>
      <c r="J1009" s="824">
        <f t="shared" si="371"/>
        <v>15</v>
      </c>
      <c r="K1009" s="853"/>
      <c r="L1009" s="828"/>
      <c r="M1009" s="827">
        <v>1</v>
      </c>
      <c r="N1009" s="827"/>
      <c r="O1009" s="824">
        <f t="shared" si="383"/>
        <v>30</v>
      </c>
      <c r="P1009" s="856"/>
      <c r="Q1009" s="828"/>
      <c r="R1009" s="891">
        <v>1</v>
      </c>
      <c r="S1009" s="827"/>
      <c r="T1009" s="846">
        <f t="shared" si="372"/>
        <v>30</v>
      </c>
      <c r="U1009" s="825">
        <f>SUM(F1009,K1009,P1009)</f>
        <v>0</v>
      </c>
      <c r="V1009" s="828">
        <f t="shared" si="384"/>
        <v>0</v>
      </c>
      <c r="W1009" s="827">
        <f t="shared" si="384"/>
        <v>2.5</v>
      </c>
      <c r="X1009" s="827">
        <f t="shared" si="384"/>
        <v>0</v>
      </c>
      <c r="Y1009" s="824">
        <f t="shared" si="384"/>
        <v>75</v>
      </c>
      <c r="Z1009" s="838">
        <f t="shared" si="381"/>
        <v>20</v>
      </c>
      <c r="AA1009" s="1037" t="str">
        <f t="shared" si="378"/>
        <v>Chè vằng</v>
      </c>
      <c r="AB1009" s="844" t="str">
        <f t="shared" si="378"/>
        <v>kg</v>
      </c>
      <c r="AC1009" s="845">
        <f t="shared" si="378"/>
        <v>30</v>
      </c>
      <c r="AD1009" s="858">
        <f t="shared" si="378"/>
        <v>30</v>
      </c>
      <c r="AE1009" s="832">
        <f t="shared" si="386"/>
        <v>0</v>
      </c>
      <c r="AF1009" s="832">
        <f t="shared" si="386"/>
        <v>0</v>
      </c>
      <c r="AG1009" s="832">
        <f t="shared" si="386"/>
        <v>4.5</v>
      </c>
      <c r="AH1009" s="832">
        <f t="shared" si="386"/>
        <v>0</v>
      </c>
      <c r="AI1009" s="824">
        <f t="shared" si="379"/>
        <v>135</v>
      </c>
      <c r="AJ1009" s="879">
        <f t="shared" si="387"/>
        <v>0</v>
      </c>
      <c r="AK1009" s="879">
        <f t="shared" si="387"/>
        <v>0</v>
      </c>
      <c r="AL1009" s="1051"/>
      <c r="AM1009" s="879">
        <f t="shared" si="388"/>
        <v>0</v>
      </c>
      <c r="AN1009" s="849">
        <f t="shared" si="389"/>
        <v>0</v>
      </c>
      <c r="AO1009" s="825">
        <f t="shared" si="376"/>
        <v>0</v>
      </c>
      <c r="AP1009" s="825">
        <f t="shared" si="376"/>
        <v>0</v>
      </c>
      <c r="AQ1009" s="825">
        <f t="shared" si="376"/>
        <v>2.5</v>
      </c>
      <c r="AR1009" s="825">
        <f t="shared" si="376"/>
        <v>0</v>
      </c>
      <c r="AS1009" s="825">
        <f t="shared" si="376"/>
        <v>75</v>
      </c>
      <c r="AT1009" s="850">
        <f t="shared" si="382"/>
        <v>0</v>
      </c>
      <c r="AU1009" s="1274" t="s">
        <v>803</v>
      </c>
      <c r="AV1009" s="1275"/>
      <c r="AW1009" s="1275"/>
      <c r="AX1009" s="1275"/>
      <c r="AY1009" s="1275"/>
      <c r="AZ1009" s="870"/>
    </row>
    <row r="1010" spans="1:52" ht="13.5" customHeight="1">
      <c r="A1010" s="838">
        <f t="shared" si="380"/>
        <v>21</v>
      </c>
      <c r="B1010" s="911" t="s">
        <v>166</v>
      </c>
      <c r="C1010" s="844" t="s">
        <v>66</v>
      </c>
      <c r="D1010" s="907">
        <v>30</v>
      </c>
      <c r="E1010" s="824">
        <v>30</v>
      </c>
      <c r="F1010" s="853"/>
      <c r="G1010" s="909"/>
      <c r="H1010" s="827"/>
      <c r="I1010" s="863"/>
      <c r="J1010" s="824">
        <f t="shared" si="371"/>
        <v>0</v>
      </c>
      <c r="K1010" s="825"/>
      <c r="L1010" s="853"/>
      <c r="M1010" s="827">
        <v>0.1</v>
      </c>
      <c r="N1010" s="827"/>
      <c r="O1010" s="824">
        <f t="shared" si="383"/>
        <v>3</v>
      </c>
      <c r="P1010" s="857"/>
      <c r="Q1010" s="853"/>
      <c r="R1010" s="877">
        <v>0.1</v>
      </c>
      <c r="S1010" s="827"/>
      <c r="T1010" s="846">
        <f t="shared" si="372"/>
        <v>3</v>
      </c>
      <c r="U1010" s="825">
        <f>SUM(F1010,K1010,P1010)</f>
        <v>0</v>
      </c>
      <c r="V1010" s="825">
        <f t="shared" si="384"/>
        <v>0</v>
      </c>
      <c r="W1010" s="827">
        <f t="shared" si="384"/>
        <v>0.2</v>
      </c>
      <c r="X1010" s="827">
        <f t="shared" si="384"/>
        <v>0</v>
      </c>
      <c r="Y1010" s="824">
        <f t="shared" si="384"/>
        <v>6</v>
      </c>
      <c r="Z1010" s="838">
        <f t="shared" si="381"/>
        <v>21</v>
      </c>
      <c r="AA1010" s="1037" t="str">
        <f t="shared" si="378"/>
        <v>Hành tăm</v>
      </c>
      <c r="AB1010" s="844" t="str">
        <f t="shared" si="378"/>
        <v>kg</v>
      </c>
      <c r="AC1010" s="845">
        <f t="shared" si="378"/>
        <v>30</v>
      </c>
      <c r="AD1010" s="858">
        <f t="shared" si="378"/>
        <v>30</v>
      </c>
      <c r="AE1010" s="832">
        <f t="shared" si="386"/>
        <v>0</v>
      </c>
      <c r="AF1010" s="832">
        <f t="shared" si="386"/>
        <v>0</v>
      </c>
      <c r="AG1010" s="832">
        <f t="shared" si="386"/>
        <v>5.4999999999999991</v>
      </c>
      <c r="AH1010" s="832">
        <f t="shared" si="386"/>
        <v>0</v>
      </c>
      <c r="AI1010" s="824">
        <f t="shared" si="379"/>
        <v>164.99999999999997</v>
      </c>
      <c r="AJ1010" s="879">
        <f t="shared" si="387"/>
        <v>0</v>
      </c>
      <c r="AK1010" s="879">
        <f t="shared" si="387"/>
        <v>0</v>
      </c>
      <c r="AL1010" s="1051"/>
      <c r="AM1010" s="879">
        <f t="shared" si="388"/>
        <v>0</v>
      </c>
      <c r="AN1010" s="849">
        <f t="shared" si="389"/>
        <v>0</v>
      </c>
      <c r="AO1010" s="825">
        <f t="shared" si="376"/>
        <v>0</v>
      </c>
      <c r="AP1010" s="825">
        <f t="shared" si="376"/>
        <v>0</v>
      </c>
      <c r="AQ1010" s="825">
        <f t="shared" si="376"/>
        <v>0.2</v>
      </c>
      <c r="AR1010" s="825">
        <f t="shared" si="376"/>
        <v>0</v>
      </c>
      <c r="AS1010" s="825">
        <f t="shared" si="376"/>
        <v>6</v>
      </c>
      <c r="AT1010" s="850">
        <f t="shared" si="382"/>
        <v>0</v>
      </c>
      <c r="AU1010" s="4" t="s">
        <v>804</v>
      </c>
      <c r="AV1010" s="3"/>
      <c r="AW1010" s="3"/>
      <c r="AX1010" s="3"/>
      <c r="AY1010" s="3"/>
      <c r="AZ1010" s="870">
        <f>Y1059</f>
        <v>9706.1</v>
      </c>
    </row>
    <row r="1011" spans="1:52" ht="13.5" customHeight="1">
      <c r="A1011" s="838">
        <f t="shared" si="380"/>
        <v>22</v>
      </c>
      <c r="B1011" s="911" t="s">
        <v>145</v>
      </c>
      <c r="C1011" s="844" t="s">
        <v>389</v>
      </c>
      <c r="D1011" s="907">
        <v>16</v>
      </c>
      <c r="E1011" s="824">
        <v>16</v>
      </c>
      <c r="F1011" s="825"/>
      <c r="G1011" s="909"/>
      <c r="H1011" s="827">
        <v>1</v>
      </c>
      <c r="I1011" s="842"/>
      <c r="J1011" s="824">
        <f t="shared" si="371"/>
        <v>16</v>
      </c>
      <c r="K1011" s="878"/>
      <c r="L1011" s="828"/>
      <c r="M1011" s="827">
        <v>1</v>
      </c>
      <c r="N1011" s="926"/>
      <c r="O1011" s="824">
        <f t="shared" si="383"/>
        <v>16</v>
      </c>
      <c r="P1011" s="857"/>
      <c r="Q1011" s="828"/>
      <c r="R1011" s="877">
        <v>1</v>
      </c>
      <c r="S1011" s="827"/>
      <c r="T1011" s="846">
        <f t="shared" si="372"/>
        <v>16</v>
      </c>
      <c r="U1011" s="825">
        <f t="shared" ref="U1011:U1049" si="390">SUM(F1011,K1011,P1011)</f>
        <v>0</v>
      </c>
      <c r="V1011" s="828">
        <f t="shared" si="384"/>
        <v>0</v>
      </c>
      <c r="W1011" s="827">
        <f t="shared" si="384"/>
        <v>3</v>
      </c>
      <c r="X1011" s="827">
        <f t="shared" si="384"/>
        <v>0</v>
      </c>
      <c r="Y1011" s="824">
        <f t="shared" si="384"/>
        <v>48</v>
      </c>
      <c r="Z1011" s="838">
        <f t="shared" si="381"/>
        <v>22</v>
      </c>
      <c r="AA1011" s="1037" t="str">
        <f t="shared" si="378"/>
        <v>Dầu rửa</v>
      </c>
      <c r="AB1011" s="844" t="str">
        <f t="shared" si="378"/>
        <v>lít</v>
      </c>
      <c r="AC1011" s="845">
        <f t="shared" si="378"/>
        <v>16</v>
      </c>
      <c r="AD1011" s="858">
        <f t="shared" si="378"/>
        <v>16</v>
      </c>
      <c r="AE1011" s="832">
        <f t="shared" si="386"/>
        <v>0</v>
      </c>
      <c r="AF1011" s="832">
        <f t="shared" si="386"/>
        <v>0</v>
      </c>
      <c r="AG1011" s="832">
        <f t="shared" si="386"/>
        <v>19</v>
      </c>
      <c r="AH1011" s="832">
        <f t="shared" si="386"/>
        <v>0</v>
      </c>
      <c r="AI1011" s="824">
        <f t="shared" si="379"/>
        <v>304</v>
      </c>
      <c r="AJ1011" s="879">
        <f t="shared" si="387"/>
        <v>0</v>
      </c>
      <c r="AK1011" s="879">
        <f t="shared" si="387"/>
        <v>0</v>
      </c>
      <c r="AL1011" s="1051"/>
      <c r="AM1011" s="879">
        <f t="shared" si="388"/>
        <v>0</v>
      </c>
      <c r="AN1011" s="849">
        <f t="shared" si="389"/>
        <v>0</v>
      </c>
      <c r="AO1011" s="825">
        <f t="shared" si="376"/>
        <v>0</v>
      </c>
      <c r="AP1011" s="825">
        <f t="shared" si="376"/>
        <v>0</v>
      </c>
      <c r="AQ1011" s="825">
        <f t="shared" si="376"/>
        <v>3</v>
      </c>
      <c r="AR1011" s="825">
        <f t="shared" si="376"/>
        <v>0</v>
      </c>
      <c r="AS1011" s="825">
        <f t="shared" si="376"/>
        <v>48</v>
      </c>
      <c r="AT1011" s="850">
        <f t="shared" si="382"/>
        <v>0</v>
      </c>
      <c r="AU1011" s="4" t="s">
        <v>805</v>
      </c>
      <c r="AV1011" s="3"/>
      <c r="AW1011" s="3"/>
      <c r="AX1011" s="3"/>
      <c r="AY1011" s="3"/>
      <c r="AZ1011" s="870">
        <f>Q1062</f>
        <v>0</v>
      </c>
    </row>
    <row r="1012" spans="1:52" ht="13.5" customHeight="1">
      <c r="A1012" s="838">
        <f t="shared" si="380"/>
        <v>23</v>
      </c>
      <c r="B1012" s="911" t="s">
        <v>136</v>
      </c>
      <c r="C1012" s="844" t="s">
        <v>66</v>
      </c>
      <c r="D1012" s="907">
        <v>120</v>
      </c>
      <c r="E1012" s="824">
        <v>120</v>
      </c>
      <c r="F1012" s="825"/>
      <c r="G1012" s="909"/>
      <c r="H1012" s="910">
        <v>3.5</v>
      </c>
      <c r="I1012" s="842"/>
      <c r="J1012" s="824">
        <f t="shared" si="371"/>
        <v>420</v>
      </c>
      <c r="K1012" s="853"/>
      <c r="L1012" s="828"/>
      <c r="M1012" s="910"/>
      <c r="N1012" s="827"/>
      <c r="O1012" s="824">
        <f t="shared" si="383"/>
        <v>0</v>
      </c>
      <c r="P1012" s="857" t="s">
        <v>883</v>
      </c>
      <c r="Q1012" s="828"/>
      <c r="R1012" s="877"/>
      <c r="S1012" s="827"/>
      <c r="T1012" s="846">
        <f t="shared" si="372"/>
        <v>0</v>
      </c>
      <c r="U1012" s="878">
        <f t="shared" si="390"/>
        <v>0</v>
      </c>
      <c r="V1012" s="828">
        <f t="shared" si="384"/>
        <v>0</v>
      </c>
      <c r="W1012" s="827">
        <f t="shared" si="384"/>
        <v>3.5</v>
      </c>
      <c r="X1012" s="827">
        <f t="shared" si="384"/>
        <v>0</v>
      </c>
      <c r="Y1012" s="824">
        <f t="shared" si="384"/>
        <v>420</v>
      </c>
      <c r="Z1012" s="838">
        <f t="shared" si="381"/>
        <v>23</v>
      </c>
      <c r="AA1012" s="1037" t="str">
        <f t="shared" si="378"/>
        <v>Cá khô</v>
      </c>
      <c r="AB1012" s="844" t="str">
        <f t="shared" si="378"/>
        <v>kg</v>
      </c>
      <c r="AC1012" s="845">
        <f t="shared" si="378"/>
        <v>120</v>
      </c>
      <c r="AD1012" s="858">
        <f t="shared" si="378"/>
        <v>120</v>
      </c>
      <c r="AE1012" s="832">
        <f t="shared" si="386"/>
        <v>0</v>
      </c>
      <c r="AF1012" s="832">
        <f t="shared" si="386"/>
        <v>0</v>
      </c>
      <c r="AG1012" s="832">
        <f t="shared" si="386"/>
        <v>6</v>
      </c>
      <c r="AH1012" s="832">
        <f t="shared" si="386"/>
        <v>0</v>
      </c>
      <c r="AI1012" s="824">
        <f t="shared" si="379"/>
        <v>720</v>
      </c>
      <c r="AJ1012" s="879">
        <f t="shared" si="387"/>
        <v>0</v>
      </c>
      <c r="AK1012" s="879">
        <f t="shared" si="387"/>
        <v>0</v>
      </c>
      <c r="AL1012" s="1051"/>
      <c r="AM1012" s="879">
        <f t="shared" si="388"/>
        <v>0</v>
      </c>
      <c r="AN1012" s="849">
        <f t="shared" si="389"/>
        <v>0</v>
      </c>
      <c r="AO1012" s="825">
        <f t="shared" si="376"/>
        <v>0</v>
      </c>
      <c r="AP1012" s="825">
        <f t="shared" si="376"/>
        <v>0</v>
      </c>
      <c r="AQ1012" s="825">
        <f t="shared" si="376"/>
        <v>3.5</v>
      </c>
      <c r="AR1012" s="825">
        <f t="shared" si="376"/>
        <v>0</v>
      </c>
      <c r="AS1012" s="825">
        <f t="shared" si="376"/>
        <v>420</v>
      </c>
      <c r="AT1012" s="850">
        <f t="shared" si="382"/>
        <v>0</v>
      </c>
      <c r="AU1012" s="893" t="s">
        <v>806</v>
      </c>
      <c r="AV1012" s="894"/>
      <c r="AW1012" s="894"/>
      <c r="AX1012" s="894"/>
      <c r="AY1012" s="894"/>
      <c r="AZ1012" s="870">
        <f>SUM(AZ1010:AZ1011)</f>
        <v>9706.1</v>
      </c>
    </row>
    <row r="1013" spans="1:52" ht="13.5" customHeight="1">
      <c r="A1013" s="838">
        <f t="shared" si="380"/>
        <v>24</v>
      </c>
      <c r="B1013" s="911" t="s">
        <v>183</v>
      </c>
      <c r="C1013" s="844" t="s">
        <v>66</v>
      </c>
      <c r="D1013" s="907">
        <v>30</v>
      </c>
      <c r="E1013" s="824">
        <v>30</v>
      </c>
      <c r="F1013" s="878"/>
      <c r="G1013" s="872"/>
      <c r="H1013" s="928">
        <v>0.1</v>
      </c>
      <c r="I1013" s="842"/>
      <c r="J1013" s="824">
        <f t="shared" si="371"/>
        <v>3</v>
      </c>
      <c r="K1013" s="878"/>
      <c r="L1013" s="828"/>
      <c r="M1013" s="827">
        <v>0.2</v>
      </c>
      <c r="N1013" s="827"/>
      <c r="O1013" s="824">
        <f t="shared" si="383"/>
        <v>6</v>
      </c>
      <c r="P1013" s="857"/>
      <c r="Q1013" s="828"/>
      <c r="R1013" s="827">
        <v>0.2</v>
      </c>
      <c r="S1013" s="827"/>
      <c r="T1013" s="846">
        <f t="shared" si="372"/>
        <v>6</v>
      </c>
      <c r="U1013" s="825">
        <f t="shared" si="390"/>
        <v>0</v>
      </c>
      <c r="V1013" s="832">
        <f t="shared" si="384"/>
        <v>0</v>
      </c>
      <c r="W1013" s="827">
        <f t="shared" si="384"/>
        <v>0.5</v>
      </c>
      <c r="X1013" s="827">
        <f t="shared" si="384"/>
        <v>0</v>
      </c>
      <c r="Y1013" s="824">
        <f t="shared" si="384"/>
        <v>15</v>
      </c>
      <c r="Z1013" s="838">
        <f t="shared" si="381"/>
        <v>24</v>
      </c>
      <c r="AA1013" s="1037" t="str">
        <f t="shared" si="378"/>
        <v>Nghệ tươi</v>
      </c>
      <c r="AB1013" s="844" t="str">
        <f t="shared" si="378"/>
        <v>kg</v>
      </c>
      <c r="AC1013" s="845">
        <f t="shared" si="378"/>
        <v>30</v>
      </c>
      <c r="AD1013" s="858">
        <f t="shared" si="378"/>
        <v>30</v>
      </c>
      <c r="AE1013" s="832">
        <f t="shared" si="386"/>
        <v>0</v>
      </c>
      <c r="AF1013" s="832">
        <f t="shared" si="386"/>
        <v>0</v>
      </c>
      <c r="AG1013" s="832">
        <f t="shared" si="386"/>
        <v>4.5</v>
      </c>
      <c r="AH1013" s="832">
        <f t="shared" si="386"/>
        <v>0</v>
      </c>
      <c r="AI1013" s="824">
        <f t="shared" si="379"/>
        <v>135</v>
      </c>
      <c r="AJ1013" s="879">
        <f t="shared" si="387"/>
        <v>0</v>
      </c>
      <c r="AK1013" s="879">
        <f t="shared" si="387"/>
        <v>0</v>
      </c>
      <c r="AL1013" s="1051"/>
      <c r="AM1013" s="879">
        <f t="shared" si="388"/>
        <v>0</v>
      </c>
      <c r="AN1013" s="849">
        <f t="shared" si="389"/>
        <v>0</v>
      </c>
      <c r="AO1013" s="825">
        <f t="shared" si="376"/>
        <v>0</v>
      </c>
      <c r="AP1013" s="825">
        <f t="shared" si="376"/>
        <v>0</v>
      </c>
      <c r="AQ1013" s="825">
        <f t="shared" si="376"/>
        <v>0.5</v>
      </c>
      <c r="AR1013" s="825">
        <f t="shared" si="376"/>
        <v>0</v>
      </c>
      <c r="AS1013" s="825">
        <f t="shared" si="376"/>
        <v>15</v>
      </c>
      <c r="AT1013" s="850">
        <f t="shared" si="382"/>
        <v>0</v>
      </c>
      <c r="AU1013" s="893" t="s">
        <v>807</v>
      </c>
      <c r="AV1013" s="894"/>
      <c r="AW1013" s="894"/>
      <c r="AX1013" s="894"/>
      <c r="AY1013" s="894"/>
      <c r="AZ1013" s="912"/>
    </row>
    <row r="1014" spans="1:52" ht="13.5" customHeight="1">
      <c r="A1014" s="838">
        <f t="shared" si="380"/>
        <v>25</v>
      </c>
      <c r="B1014" s="911" t="s">
        <v>142</v>
      </c>
      <c r="C1014" s="844" t="s">
        <v>66</v>
      </c>
      <c r="D1014" s="907">
        <v>35</v>
      </c>
      <c r="E1014" s="824">
        <v>35</v>
      </c>
      <c r="F1014" s="825"/>
      <c r="G1014" s="872"/>
      <c r="H1014" s="827"/>
      <c r="I1014" s="842"/>
      <c r="J1014" s="824">
        <f t="shared" si="371"/>
        <v>0</v>
      </c>
      <c r="K1014" s="878"/>
      <c r="L1014" s="828"/>
      <c r="M1014" s="827">
        <v>0.2</v>
      </c>
      <c r="N1014" s="827"/>
      <c r="O1014" s="824">
        <f t="shared" si="383"/>
        <v>7</v>
      </c>
      <c r="P1014" s="942"/>
      <c r="Q1014" s="828"/>
      <c r="R1014" s="827">
        <v>0.3</v>
      </c>
      <c r="S1014" s="827"/>
      <c r="T1014" s="846">
        <f t="shared" si="372"/>
        <v>10.5</v>
      </c>
      <c r="U1014" s="825">
        <f t="shared" si="390"/>
        <v>0</v>
      </c>
      <c r="V1014" s="828">
        <f t="shared" si="384"/>
        <v>0</v>
      </c>
      <c r="W1014" s="827">
        <f t="shared" si="384"/>
        <v>0.5</v>
      </c>
      <c r="X1014" s="827">
        <f t="shared" si="384"/>
        <v>0</v>
      </c>
      <c r="Y1014" s="824">
        <f t="shared" si="384"/>
        <v>17.5</v>
      </c>
      <c r="Z1014" s="838">
        <f t="shared" si="381"/>
        <v>25</v>
      </c>
      <c r="AA1014" s="1037" t="str">
        <f t="shared" si="378"/>
        <v>Gừng tươi</v>
      </c>
      <c r="AB1014" s="844" t="str">
        <f t="shared" si="378"/>
        <v>kg</v>
      </c>
      <c r="AC1014" s="845">
        <f t="shared" si="378"/>
        <v>35</v>
      </c>
      <c r="AD1014" s="858">
        <f t="shared" si="378"/>
        <v>35</v>
      </c>
      <c r="AE1014" s="832">
        <f t="shared" si="386"/>
        <v>0</v>
      </c>
      <c r="AF1014" s="832">
        <f t="shared" si="386"/>
        <v>0</v>
      </c>
      <c r="AG1014" s="832">
        <f t="shared" si="386"/>
        <v>1.7999999999999998</v>
      </c>
      <c r="AH1014" s="832">
        <f t="shared" si="386"/>
        <v>0</v>
      </c>
      <c r="AI1014" s="824">
        <f t="shared" si="379"/>
        <v>62.999999999999993</v>
      </c>
      <c r="AJ1014" s="879">
        <f t="shared" si="387"/>
        <v>0</v>
      </c>
      <c r="AK1014" s="879">
        <f t="shared" si="387"/>
        <v>0</v>
      </c>
      <c r="AL1014" s="1051"/>
      <c r="AM1014" s="879">
        <f t="shared" si="388"/>
        <v>0</v>
      </c>
      <c r="AN1014" s="849">
        <f t="shared" si="389"/>
        <v>0</v>
      </c>
      <c r="AO1014" s="825">
        <f t="shared" si="376"/>
        <v>0</v>
      </c>
      <c r="AP1014" s="825">
        <f t="shared" si="376"/>
        <v>0</v>
      </c>
      <c r="AQ1014" s="825">
        <f t="shared" si="376"/>
        <v>0.5</v>
      </c>
      <c r="AR1014" s="825">
        <f t="shared" si="376"/>
        <v>0</v>
      </c>
      <c r="AS1014" s="825">
        <f t="shared" si="376"/>
        <v>17.5</v>
      </c>
      <c r="AT1014" s="850">
        <f t="shared" si="382"/>
        <v>0</v>
      </c>
      <c r="AU1014" s="4" t="s">
        <v>808</v>
      </c>
      <c r="AV1014" s="3"/>
      <c r="AW1014" s="3"/>
      <c r="AX1014" s="3"/>
      <c r="AY1014" s="3"/>
      <c r="AZ1014" s="870">
        <f>Y1060</f>
        <v>2266.0999999999967</v>
      </c>
    </row>
    <row r="1015" spans="1:52" ht="13.5" customHeight="1">
      <c r="A1015" s="838">
        <f t="shared" si="380"/>
        <v>26</v>
      </c>
      <c r="B1015" s="911" t="s">
        <v>51</v>
      </c>
      <c r="C1015" s="844" t="s">
        <v>66</v>
      </c>
      <c r="D1015" s="907">
        <v>100</v>
      </c>
      <c r="E1015" s="824">
        <v>100</v>
      </c>
      <c r="F1015" s="825"/>
      <c r="G1015" s="872"/>
      <c r="H1015" s="827"/>
      <c r="I1015" s="842"/>
      <c r="J1015" s="824">
        <f t="shared" si="371"/>
        <v>0</v>
      </c>
      <c r="K1015" s="853"/>
      <c r="L1015" s="828"/>
      <c r="M1015" s="910">
        <v>0.5</v>
      </c>
      <c r="N1015" s="827"/>
      <c r="O1015" s="824">
        <f t="shared" si="383"/>
        <v>50</v>
      </c>
      <c r="P1015" s="857"/>
      <c r="Q1015" s="853"/>
      <c r="R1015" s="877">
        <v>0.5</v>
      </c>
      <c r="S1015" s="827"/>
      <c r="T1015" s="846">
        <f t="shared" si="372"/>
        <v>50</v>
      </c>
      <c r="U1015" s="825">
        <f t="shared" si="390"/>
        <v>0</v>
      </c>
      <c r="V1015" s="828">
        <f t="shared" si="384"/>
        <v>0</v>
      </c>
      <c r="W1015" s="827">
        <f t="shared" si="384"/>
        <v>1</v>
      </c>
      <c r="X1015" s="827">
        <f t="shared" si="384"/>
        <v>0</v>
      </c>
      <c r="Y1015" s="824">
        <f t="shared" si="384"/>
        <v>100</v>
      </c>
      <c r="Z1015" s="838">
        <f t="shared" si="381"/>
        <v>26</v>
      </c>
      <c r="AA1015" s="1037" t="str">
        <f t="shared" si="378"/>
        <v>Tép khô</v>
      </c>
      <c r="AB1015" s="844" t="str">
        <f t="shared" si="378"/>
        <v>kg</v>
      </c>
      <c r="AC1015" s="845">
        <f t="shared" si="378"/>
        <v>100</v>
      </c>
      <c r="AD1015" s="858">
        <f t="shared" si="378"/>
        <v>100</v>
      </c>
      <c r="AE1015" s="832">
        <f t="shared" si="386"/>
        <v>0</v>
      </c>
      <c r="AF1015" s="832">
        <f t="shared" si="386"/>
        <v>0</v>
      </c>
      <c r="AG1015" s="832">
        <f t="shared" si="386"/>
        <v>6</v>
      </c>
      <c r="AH1015" s="832">
        <f t="shared" si="386"/>
        <v>0</v>
      </c>
      <c r="AI1015" s="824">
        <f t="shared" si="379"/>
        <v>600</v>
      </c>
      <c r="AJ1015" s="879">
        <f t="shared" si="387"/>
        <v>0</v>
      </c>
      <c r="AK1015" s="879">
        <f t="shared" si="387"/>
        <v>0</v>
      </c>
      <c r="AL1015" s="1051"/>
      <c r="AM1015" s="879">
        <f t="shared" si="388"/>
        <v>0</v>
      </c>
      <c r="AN1015" s="849">
        <f t="shared" si="389"/>
        <v>0</v>
      </c>
      <c r="AO1015" s="825">
        <f t="shared" si="376"/>
        <v>0</v>
      </c>
      <c r="AP1015" s="825">
        <f t="shared" si="376"/>
        <v>0</v>
      </c>
      <c r="AQ1015" s="825">
        <f t="shared" si="376"/>
        <v>1</v>
      </c>
      <c r="AR1015" s="825">
        <f t="shared" si="376"/>
        <v>0</v>
      </c>
      <c r="AS1015" s="825">
        <f t="shared" si="376"/>
        <v>100</v>
      </c>
      <c r="AT1015" s="850">
        <f t="shared" si="382"/>
        <v>0</v>
      </c>
      <c r="AU1015" s="4" t="s">
        <v>809</v>
      </c>
      <c r="AV1015" s="3"/>
      <c r="AW1015" s="3"/>
      <c r="AX1015" s="3"/>
      <c r="AY1015" s="3"/>
      <c r="AZ1015" s="913">
        <f>Y1061</f>
        <v>0</v>
      </c>
    </row>
    <row r="1016" spans="1:52" ht="13.5" customHeight="1">
      <c r="A1016" s="838">
        <f t="shared" si="380"/>
        <v>27</v>
      </c>
      <c r="B1016" s="920" t="s">
        <v>854</v>
      </c>
      <c r="C1016" s="817" t="s">
        <v>66</v>
      </c>
      <c r="D1016" s="839">
        <v>50</v>
      </c>
      <c r="E1016" s="852">
        <v>50</v>
      </c>
      <c r="F1016" s="825"/>
      <c r="G1016" s="914"/>
      <c r="H1016" s="827">
        <v>0.2</v>
      </c>
      <c r="I1016" s="842"/>
      <c r="J1016" s="824">
        <f t="shared" si="371"/>
        <v>10</v>
      </c>
      <c r="K1016" s="853"/>
      <c r="L1016" s="915"/>
      <c r="M1016" s="827">
        <v>0.4</v>
      </c>
      <c r="N1016" s="827"/>
      <c r="O1016" s="824">
        <f t="shared" si="383"/>
        <v>20</v>
      </c>
      <c r="P1016" s="865"/>
      <c r="Q1016" s="853"/>
      <c r="R1016" s="916">
        <v>0.4</v>
      </c>
      <c r="S1016" s="826"/>
      <c r="T1016" s="846">
        <f t="shared" si="372"/>
        <v>20</v>
      </c>
      <c r="U1016" s="825">
        <f t="shared" si="390"/>
        <v>0</v>
      </c>
      <c r="V1016" s="825">
        <f t="shared" si="384"/>
        <v>0</v>
      </c>
      <c r="W1016" s="827">
        <f t="shared" si="384"/>
        <v>1</v>
      </c>
      <c r="X1016" s="827">
        <f t="shared" si="384"/>
        <v>0</v>
      </c>
      <c r="Y1016" s="824">
        <f t="shared" si="384"/>
        <v>50</v>
      </c>
      <c r="Z1016" s="838">
        <f t="shared" si="381"/>
        <v>27</v>
      </c>
      <c r="AA1016" s="1037" t="str">
        <f t="shared" si="378"/>
        <v xml:space="preserve">ớt quả </v>
      </c>
      <c r="AB1016" s="844" t="str">
        <f t="shared" si="378"/>
        <v>kg</v>
      </c>
      <c r="AC1016" s="845">
        <f t="shared" si="378"/>
        <v>50</v>
      </c>
      <c r="AD1016" s="858">
        <f t="shared" si="378"/>
        <v>50</v>
      </c>
      <c r="AE1016" s="832">
        <f t="shared" si="386"/>
        <v>0</v>
      </c>
      <c r="AF1016" s="832">
        <f t="shared" si="386"/>
        <v>0</v>
      </c>
      <c r="AG1016" s="832">
        <f t="shared" si="386"/>
        <v>4</v>
      </c>
      <c r="AH1016" s="832">
        <f t="shared" si="386"/>
        <v>0</v>
      </c>
      <c r="AI1016" s="824">
        <f t="shared" si="379"/>
        <v>200</v>
      </c>
      <c r="AJ1016" s="879">
        <f t="shared" si="387"/>
        <v>0</v>
      </c>
      <c r="AK1016" s="879">
        <f t="shared" si="387"/>
        <v>0</v>
      </c>
      <c r="AL1016" s="1051"/>
      <c r="AM1016" s="879">
        <f t="shared" si="388"/>
        <v>0</v>
      </c>
      <c r="AN1016" s="849">
        <f t="shared" si="389"/>
        <v>0</v>
      </c>
      <c r="AO1016" s="825">
        <f t="shared" si="376"/>
        <v>0</v>
      </c>
      <c r="AP1016" s="825">
        <f t="shared" si="376"/>
        <v>0</v>
      </c>
      <c r="AQ1016" s="825">
        <f t="shared" si="376"/>
        <v>1</v>
      </c>
      <c r="AR1016" s="825">
        <f t="shared" si="376"/>
        <v>0</v>
      </c>
      <c r="AS1016" s="825">
        <f t="shared" si="376"/>
        <v>50</v>
      </c>
      <c r="AT1016" s="850">
        <f t="shared" si="382"/>
        <v>0</v>
      </c>
      <c r="AU1016" s="893"/>
      <c r="AV1016" s="894"/>
      <c r="AW1016" s="894"/>
      <c r="AX1016" s="894"/>
      <c r="AY1016" s="894"/>
      <c r="AZ1016" s="917"/>
    </row>
    <row r="1017" spans="1:52" ht="13.5" customHeight="1">
      <c r="A1017" s="838">
        <f t="shared" si="380"/>
        <v>28</v>
      </c>
      <c r="B1017" s="1052" t="s">
        <v>168</v>
      </c>
      <c r="C1017" s="817" t="s">
        <v>66</v>
      </c>
      <c r="D1017" s="839">
        <v>120</v>
      </c>
      <c r="E1017" s="852">
        <v>91</v>
      </c>
      <c r="F1017" s="825"/>
      <c r="G1017" s="854"/>
      <c r="H1017" s="827"/>
      <c r="I1017" s="842"/>
      <c r="J1017" s="824">
        <f t="shared" si="371"/>
        <v>0</v>
      </c>
      <c r="K1017" s="825"/>
      <c r="L1017" s="853">
        <v>8.5</v>
      </c>
      <c r="M1017" s="827"/>
      <c r="N1017" s="826"/>
      <c r="O1017" s="824">
        <f t="shared" si="383"/>
        <v>773.5</v>
      </c>
      <c r="P1017" s="865"/>
      <c r="Q1017" s="853"/>
      <c r="R1017" s="877"/>
      <c r="S1017" s="826"/>
      <c r="T1017" s="846">
        <f t="shared" si="372"/>
        <v>0</v>
      </c>
      <c r="U1017" s="825">
        <f t="shared" si="390"/>
        <v>0</v>
      </c>
      <c r="V1017" s="825">
        <f t="shared" si="384"/>
        <v>8.5</v>
      </c>
      <c r="W1017" s="827">
        <f t="shared" si="384"/>
        <v>0</v>
      </c>
      <c r="X1017" s="826">
        <f t="shared" si="384"/>
        <v>0</v>
      </c>
      <c r="Y1017" s="824">
        <f t="shared" si="384"/>
        <v>773.5</v>
      </c>
      <c r="Z1017" s="838">
        <f t="shared" si="381"/>
        <v>28</v>
      </c>
      <c r="AA1017" s="895" t="str">
        <f t="shared" si="378"/>
        <v>Thịt gà mía</v>
      </c>
      <c r="AB1017" s="844" t="str">
        <f t="shared" si="378"/>
        <v>kg</v>
      </c>
      <c r="AC1017" s="845">
        <f t="shared" si="378"/>
        <v>120</v>
      </c>
      <c r="AD1017" s="858">
        <f t="shared" si="378"/>
        <v>91</v>
      </c>
      <c r="AE1017" s="832">
        <f t="shared" si="386"/>
        <v>0</v>
      </c>
      <c r="AF1017" s="832">
        <f t="shared" si="386"/>
        <v>0</v>
      </c>
      <c r="AG1017" s="832">
        <f t="shared" si="386"/>
        <v>0</v>
      </c>
      <c r="AH1017" s="832">
        <f t="shared" si="386"/>
        <v>0</v>
      </c>
      <c r="AI1017" s="824">
        <f t="shared" si="379"/>
        <v>0</v>
      </c>
      <c r="AJ1017" s="879">
        <f t="shared" si="387"/>
        <v>0</v>
      </c>
      <c r="AK1017" s="879">
        <f t="shared" si="387"/>
        <v>8.5</v>
      </c>
      <c r="AL1017" s="879">
        <f t="shared" si="387"/>
        <v>0</v>
      </c>
      <c r="AM1017" s="879">
        <f t="shared" si="388"/>
        <v>0</v>
      </c>
      <c r="AN1017" s="849">
        <f t="shared" si="389"/>
        <v>773.5</v>
      </c>
      <c r="AO1017" s="825">
        <f t="shared" si="376"/>
        <v>0</v>
      </c>
      <c r="AP1017" s="825">
        <f t="shared" si="376"/>
        <v>8.5</v>
      </c>
      <c r="AQ1017" s="825">
        <f t="shared" si="376"/>
        <v>0</v>
      </c>
      <c r="AR1017" s="825">
        <f t="shared" si="376"/>
        <v>0</v>
      </c>
      <c r="AS1017" s="825">
        <f t="shared" si="376"/>
        <v>773.5</v>
      </c>
      <c r="AT1017" s="850">
        <f t="shared" si="382"/>
        <v>246.5</v>
      </c>
      <c r="AU1017" s="893"/>
      <c r="AV1017" s="894"/>
      <c r="AW1017" s="894"/>
      <c r="AX1017" s="894"/>
      <c r="AY1017" s="894"/>
      <c r="AZ1017" s="918"/>
    </row>
    <row r="1018" spans="1:52" ht="13.5" customHeight="1">
      <c r="A1018" s="838">
        <f t="shared" si="380"/>
        <v>29</v>
      </c>
      <c r="B1018" s="1052" t="s">
        <v>169</v>
      </c>
      <c r="C1018" s="817" t="s">
        <v>66</v>
      </c>
      <c r="D1018" s="839">
        <v>90</v>
      </c>
      <c r="E1018" s="852">
        <v>83</v>
      </c>
      <c r="F1018" s="825"/>
      <c r="G1018" s="854"/>
      <c r="H1018" s="827"/>
      <c r="I1018" s="842"/>
      <c r="J1018" s="824">
        <f t="shared" si="371"/>
        <v>0</v>
      </c>
      <c r="K1018" s="825"/>
      <c r="L1018" s="853"/>
      <c r="M1018" s="827"/>
      <c r="N1018" s="919"/>
      <c r="O1018" s="824">
        <f t="shared" si="383"/>
        <v>0</v>
      </c>
      <c r="P1018" s="857"/>
      <c r="Q1018" s="853">
        <v>8.5</v>
      </c>
      <c r="R1018" s="877"/>
      <c r="S1018" s="826"/>
      <c r="T1018" s="846">
        <f t="shared" si="372"/>
        <v>705.5</v>
      </c>
      <c r="U1018" s="825">
        <f t="shared" si="390"/>
        <v>0</v>
      </c>
      <c r="V1018" s="825">
        <f t="shared" si="384"/>
        <v>8.5</v>
      </c>
      <c r="W1018" s="827">
        <f t="shared" si="384"/>
        <v>0</v>
      </c>
      <c r="X1018" s="826">
        <f t="shared" si="384"/>
        <v>0</v>
      </c>
      <c r="Y1018" s="824">
        <f t="shared" si="384"/>
        <v>705.5</v>
      </c>
      <c r="Z1018" s="838">
        <f t="shared" si="381"/>
        <v>29</v>
      </c>
      <c r="AA1018" s="895" t="str">
        <f t="shared" si="378"/>
        <v>Thịt ngan</v>
      </c>
      <c r="AB1018" s="844" t="str">
        <f t="shared" si="378"/>
        <v>kg</v>
      </c>
      <c r="AC1018" s="845">
        <f t="shared" si="378"/>
        <v>90</v>
      </c>
      <c r="AD1018" s="858">
        <f t="shared" si="378"/>
        <v>83</v>
      </c>
      <c r="AE1018" s="832">
        <f t="shared" si="386"/>
        <v>0</v>
      </c>
      <c r="AF1018" s="832">
        <f t="shared" si="386"/>
        <v>0</v>
      </c>
      <c r="AG1018" s="832">
        <f t="shared" si="386"/>
        <v>0</v>
      </c>
      <c r="AH1018" s="832">
        <f t="shared" si="386"/>
        <v>0</v>
      </c>
      <c r="AI1018" s="824">
        <f t="shared" si="379"/>
        <v>0</v>
      </c>
      <c r="AJ1018" s="879">
        <f t="shared" si="387"/>
        <v>0</v>
      </c>
      <c r="AK1018" s="879">
        <f t="shared" si="387"/>
        <v>8.5</v>
      </c>
      <c r="AL1018" s="879">
        <f t="shared" si="387"/>
        <v>0</v>
      </c>
      <c r="AM1018" s="879">
        <f t="shared" si="388"/>
        <v>0</v>
      </c>
      <c r="AN1018" s="849">
        <f t="shared" si="389"/>
        <v>705.5</v>
      </c>
      <c r="AO1018" s="825">
        <f t="shared" si="376"/>
        <v>0</v>
      </c>
      <c r="AP1018" s="825">
        <f t="shared" si="376"/>
        <v>8.5</v>
      </c>
      <c r="AQ1018" s="825">
        <f t="shared" si="376"/>
        <v>0</v>
      </c>
      <c r="AR1018" s="825">
        <f t="shared" si="376"/>
        <v>0</v>
      </c>
      <c r="AS1018" s="825">
        <f t="shared" si="376"/>
        <v>705.5</v>
      </c>
      <c r="AT1018" s="850">
        <f t="shared" si="382"/>
        <v>59.5</v>
      </c>
      <c r="AU1018" s="893"/>
      <c r="AV1018" s="894"/>
      <c r="AW1018" s="894"/>
      <c r="AX1018" s="894"/>
      <c r="AY1018" s="894"/>
      <c r="AZ1018" s="918"/>
    </row>
    <row r="1019" spans="1:52" ht="13.5" customHeight="1">
      <c r="A1019" s="838">
        <f t="shared" si="380"/>
        <v>30</v>
      </c>
      <c r="B1019" s="1052" t="s">
        <v>488</v>
      </c>
      <c r="C1019" s="817" t="s">
        <v>66</v>
      </c>
      <c r="D1019" s="839">
        <v>120</v>
      </c>
      <c r="E1019" s="852">
        <v>113</v>
      </c>
      <c r="F1019" s="825"/>
      <c r="G1019" s="909">
        <v>5</v>
      </c>
      <c r="H1019" s="827"/>
      <c r="I1019" s="1044"/>
      <c r="J1019" s="824">
        <f t="shared" si="371"/>
        <v>565</v>
      </c>
      <c r="K1019" s="853"/>
      <c r="L1019" s="853"/>
      <c r="M1019" s="910"/>
      <c r="N1019" s="827"/>
      <c r="O1019" s="824">
        <f t="shared" si="383"/>
        <v>0</v>
      </c>
      <c r="P1019" s="857"/>
      <c r="Q1019" s="853"/>
      <c r="R1019" s="877"/>
      <c r="S1019" s="827" t="s">
        <v>888</v>
      </c>
      <c r="T1019" s="846">
        <f t="shared" si="372"/>
        <v>0</v>
      </c>
      <c r="U1019" s="825">
        <f t="shared" si="390"/>
        <v>0</v>
      </c>
      <c r="V1019" s="825">
        <f t="shared" si="384"/>
        <v>5</v>
      </c>
      <c r="W1019" s="827">
        <f t="shared" si="384"/>
        <v>0</v>
      </c>
      <c r="X1019" s="827">
        <f t="shared" si="384"/>
        <v>0</v>
      </c>
      <c r="Y1019" s="824">
        <f t="shared" si="384"/>
        <v>565</v>
      </c>
      <c r="Z1019" s="838">
        <f t="shared" si="381"/>
        <v>30</v>
      </c>
      <c r="AA1019" s="895" t="str">
        <f t="shared" si="378"/>
        <v>Thịt xô</v>
      </c>
      <c r="AB1019" s="844" t="str">
        <f t="shared" si="378"/>
        <v>kg</v>
      </c>
      <c r="AC1019" s="845">
        <f t="shared" si="378"/>
        <v>120</v>
      </c>
      <c r="AD1019" s="858">
        <f t="shared" si="378"/>
        <v>113</v>
      </c>
      <c r="AE1019" s="832">
        <f t="shared" si="386"/>
        <v>0</v>
      </c>
      <c r="AF1019" s="832">
        <f t="shared" si="386"/>
        <v>0</v>
      </c>
      <c r="AG1019" s="832">
        <f t="shared" si="386"/>
        <v>0</v>
      </c>
      <c r="AH1019" s="832">
        <f t="shared" si="386"/>
        <v>0</v>
      </c>
      <c r="AI1019" s="824">
        <f t="shared" si="379"/>
        <v>0</v>
      </c>
      <c r="AJ1019" s="879">
        <f t="shared" si="387"/>
        <v>0</v>
      </c>
      <c r="AK1019" s="879">
        <f t="shared" si="387"/>
        <v>5</v>
      </c>
      <c r="AL1019" s="879">
        <f t="shared" si="387"/>
        <v>0</v>
      </c>
      <c r="AM1019" s="879">
        <f t="shared" si="388"/>
        <v>0</v>
      </c>
      <c r="AN1019" s="849">
        <f t="shared" si="389"/>
        <v>565</v>
      </c>
      <c r="AO1019" s="825">
        <f t="shared" si="376"/>
        <v>0</v>
      </c>
      <c r="AP1019" s="825">
        <f t="shared" si="376"/>
        <v>5</v>
      </c>
      <c r="AQ1019" s="825">
        <f t="shared" si="376"/>
        <v>0</v>
      </c>
      <c r="AR1019" s="825">
        <f t="shared" si="376"/>
        <v>0</v>
      </c>
      <c r="AS1019" s="825">
        <f t="shared" si="376"/>
        <v>565</v>
      </c>
      <c r="AT1019" s="850">
        <f t="shared" si="382"/>
        <v>35</v>
      </c>
      <c r="AU1019" s="893"/>
      <c r="AV1019" s="894"/>
      <c r="AW1019" s="894"/>
      <c r="AX1019" s="894"/>
      <c r="AY1019" s="894"/>
      <c r="AZ1019" s="918"/>
    </row>
    <row r="1020" spans="1:52" ht="13.5" customHeight="1">
      <c r="A1020" s="838">
        <f t="shared" si="380"/>
        <v>31</v>
      </c>
      <c r="B1020" s="1053" t="s">
        <v>16</v>
      </c>
      <c r="C1020" s="817" t="s">
        <v>786</v>
      </c>
      <c r="D1020" s="839">
        <v>145</v>
      </c>
      <c r="E1020" s="921">
        <v>145</v>
      </c>
      <c r="F1020" s="825"/>
      <c r="G1020" s="854"/>
      <c r="H1020" s="827" t="s">
        <v>883</v>
      </c>
      <c r="I1020" s="842" t="s">
        <v>883</v>
      </c>
      <c r="J1020" s="824">
        <f t="shared" si="371"/>
        <v>0</v>
      </c>
      <c r="K1020" s="853"/>
      <c r="L1020" s="853">
        <v>4</v>
      </c>
      <c r="M1020" s="827"/>
      <c r="N1020" s="827"/>
      <c r="O1020" s="824">
        <f t="shared" si="383"/>
        <v>580</v>
      </c>
      <c r="P1020" s="865"/>
      <c r="Q1020" s="853"/>
      <c r="R1020" s="877"/>
      <c r="S1020" s="827"/>
      <c r="T1020" s="846">
        <f t="shared" si="372"/>
        <v>0</v>
      </c>
      <c r="U1020" s="825">
        <f t="shared" si="390"/>
        <v>0</v>
      </c>
      <c r="V1020" s="825">
        <f t="shared" si="384"/>
        <v>4</v>
      </c>
      <c r="W1020" s="827">
        <f t="shared" si="384"/>
        <v>0</v>
      </c>
      <c r="X1020" s="827">
        <f t="shared" si="384"/>
        <v>0</v>
      </c>
      <c r="Y1020" s="824">
        <f t="shared" si="384"/>
        <v>580</v>
      </c>
      <c r="Z1020" s="838">
        <f t="shared" si="381"/>
        <v>31</v>
      </c>
      <c r="AA1020" s="895" t="str">
        <f t="shared" si="378"/>
        <v>Thịt nạc</v>
      </c>
      <c r="AB1020" s="844" t="str">
        <f t="shared" si="378"/>
        <v>quả</v>
      </c>
      <c r="AC1020" s="845">
        <f t="shared" si="378"/>
        <v>145</v>
      </c>
      <c r="AD1020" s="858">
        <f t="shared" si="378"/>
        <v>145</v>
      </c>
      <c r="AE1020" s="832">
        <f t="shared" si="386"/>
        <v>0</v>
      </c>
      <c r="AF1020" s="832">
        <f t="shared" si="386"/>
        <v>0</v>
      </c>
      <c r="AG1020" s="832">
        <f t="shared" si="386"/>
        <v>0</v>
      </c>
      <c r="AH1020" s="832">
        <f t="shared" si="386"/>
        <v>0</v>
      </c>
      <c r="AI1020" s="824">
        <f t="shared" si="379"/>
        <v>0</v>
      </c>
      <c r="AJ1020" s="879">
        <f t="shared" si="387"/>
        <v>0</v>
      </c>
      <c r="AK1020" s="879">
        <f t="shared" si="387"/>
        <v>4</v>
      </c>
      <c r="AL1020" s="879">
        <f t="shared" si="387"/>
        <v>0</v>
      </c>
      <c r="AM1020" s="879">
        <f t="shared" si="388"/>
        <v>0</v>
      </c>
      <c r="AN1020" s="849">
        <f t="shared" si="389"/>
        <v>580</v>
      </c>
      <c r="AO1020" s="825">
        <f t="shared" si="376"/>
        <v>0</v>
      </c>
      <c r="AP1020" s="825">
        <f t="shared" si="376"/>
        <v>4</v>
      </c>
      <c r="AQ1020" s="825">
        <f t="shared" si="376"/>
        <v>0</v>
      </c>
      <c r="AR1020" s="825">
        <f t="shared" si="376"/>
        <v>0</v>
      </c>
      <c r="AS1020" s="825">
        <f t="shared" si="376"/>
        <v>580</v>
      </c>
      <c r="AT1020" s="850">
        <f t="shared" si="382"/>
        <v>0</v>
      </c>
      <c r="AU1020" s="922"/>
      <c r="AV1020" s="861"/>
      <c r="AW1020" s="861"/>
      <c r="AX1020" s="861"/>
      <c r="AY1020" s="861"/>
      <c r="AZ1020" s="851"/>
    </row>
    <row r="1021" spans="1:52" ht="13.5" customHeight="1">
      <c r="A1021" s="838">
        <f t="shared" si="380"/>
        <v>32</v>
      </c>
      <c r="B1021" s="1052" t="s">
        <v>195</v>
      </c>
      <c r="C1021" s="817" t="s">
        <v>66</v>
      </c>
      <c r="D1021" s="839">
        <v>135</v>
      </c>
      <c r="E1021" s="852">
        <v>125</v>
      </c>
      <c r="F1021" s="825"/>
      <c r="G1021" s="854"/>
      <c r="H1021" s="923"/>
      <c r="I1021" s="863"/>
      <c r="J1021" s="824">
        <f t="shared" si="371"/>
        <v>0</v>
      </c>
      <c r="K1021" s="825"/>
      <c r="L1021" s="853">
        <v>3.5</v>
      </c>
      <c r="M1021" s="827"/>
      <c r="N1021" s="827"/>
      <c r="O1021" s="824">
        <f t="shared" si="383"/>
        <v>437.5</v>
      </c>
      <c r="P1021" s="865"/>
      <c r="Q1021" s="853"/>
      <c r="R1021" s="877"/>
      <c r="S1021" s="827"/>
      <c r="T1021" s="846">
        <f t="shared" si="372"/>
        <v>0</v>
      </c>
      <c r="U1021" s="825">
        <f t="shared" si="390"/>
        <v>0</v>
      </c>
      <c r="V1021" s="825">
        <f t="shared" si="384"/>
        <v>3.5</v>
      </c>
      <c r="W1021" s="827">
        <f t="shared" si="384"/>
        <v>0</v>
      </c>
      <c r="X1021" s="827">
        <f t="shared" si="384"/>
        <v>0</v>
      </c>
      <c r="Y1021" s="824">
        <f t="shared" si="384"/>
        <v>437.5</v>
      </c>
      <c r="Z1021" s="838">
        <f t="shared" si="381"/>
        <v>32</v>
      </c>
      <c r="AA1021" s="895" t="str">
        <f t="shared" si="378"/>
        <v>Giò nạc</v>
      </c>
      <c r="AB1021" s="844" t="str">
        <f t="shared" si="378"/>
        <v>kg</v>
      </c>
      <c r="AC1021" s="845">
        <f t="shared" si="378"/>
        <v>135</v>
      </c>
      <c r="AD1021" s="858">
        <f t="shared" si="378"/>
        <v>125</v>
      </c>
      <c r="AE1021" s="832">
        <f t="shared" si="386"/>
        <v>0</v>
      </c>
      <c r="AF1021" s="832">
        <f t="shared" si="386"/>
        <v>0</v>
      </c>
      <c r="AG1021" s="832">
        <f t="shared" si="386"/>
        <v>0</v>
      </c>
      <c r="AH1021" s="832">
        <f t="shared" si="386"/>
        <v>0</v>
      </c>
      <c r="AI1021" s="824">
        <f t="shared" si="379"/>
        <v>0</v>
      </c>
      <c r="AJ1021" s="879">
        <f t="shared" si="387"/>
        <v>0</v>
      </c>
      <c r="AK1021" s="879">
        <f t="shared" si="387"/>
        <v>3.5</v>
      </c>
      <c r="AL1021" s="879">
        <f t="shared" si="387"/>
        <v>0</v>
      </c>
      <c r="AM1021" s="879">
        <f t="shared" si="388"/>
        <v>0</v>
      </c>
      <c r="AN1021" s="849">
        <f t="shared" si="389"/>
        <v>437.5</v>
      </c>
      <c r="AO1021" s="825">
        <f t="shared" si="376"/>
        <v>0</v>
      </c>
      <c r="AP1021" s="825">
        <f t="shared" si="376"/>
        <v>3.5</v>
      </c>
      <c r="AQ1021" s="825">
        <f t="shared" si="376"/>
        <v>0</v>
      </c>
      <c r="AR1021" s="825">
        <f t="shared" si="376"/>
        <v>0</v>
      </c>
      <c r="AS1021" s="825">
        <f t="shared" si="376"/>
        <v>437.5</v>
      </c>
      <c r="AT1021" s="850">
        <f t="shared" si="382"/>
        <v>35</v>
      </c>
      <c r="AU1021" s="922"/>
      <c r="AV1021" s="861"/>
      <c r="AW1021" s="861"/>
      <c r="AX1021" s="861"/>
      <c r="AY1021" s="861"/>
      <c r="AZ1021" s="851"/>
    </row>
    <row r="1022" spans="1:52" ht="13.5" customHeight="1">
      <c r="A1022" s="838">
        <f t="shared" si="380"/>
        <v>33</v>
      </c>
      <c r="B1022" s="1052" t="s">
        <v>902</v>
      </c>
      <c r="C1022" s="817" t="s">
        <v>66</v>
      </c>
      <c r="D1022" s="839">
        <v>200</v>
      </c>
      <c r="E1022" s="852">
        <v>200</v>
      </c>
      <c r="F1022" s="825"/>
      <c r="G1022" s="909" t="s">
        <v>900</v>
      </c>
      <c r="H1022" s="827"/>
      <c r="I1022" s="842"/>
      <c r="J1022" s="824">
        <f t="shared" si="371"/>
        <v>0</v>
      </c>
      <c r="K1022" s="825"/>
      <c r="L1022" s="853"/>
      <c r="M1022" s="827"/>
      <c r="N1022" s="827"/>
      <c r="O1022" s="824">
        <f t="shared" si="383"/>
        <v>0</v>
      </c>
      <c r="P1022" s="865"/>
      <c r="Q1022" s="853">
        <v>2.5</v>
      </c>
      <c r="R1022" s="877"/>
      <c r="S1022" s="827"/>
      <c r="T1022" s="846">
        <f t="shared" si="372"/>
        <v>500</v>
      </c>
      <c r="U1022" s="825">
        <f t="shared" si="390"/>
        <v>0</v>
      </c>
      <c r="V1022" s="825">
        <f t="shared" si="384"/>
        <v>2.5</v>
      </c>
      <c r="W1022" s="827">
        <f t="shared" si="384"/>
        <v>0</v>
      </c>
      <c r="X1022" s="827">
        <f t="shared" si="384"/>
        <v>0</v>
      </c>
      <c r="Y1022" s="824">
        <f t="shared" si="384"/>
        <v>500</v>
      </c>
      <c r="Z1022" s="838">
        <f t="shared" si="381"/>
        <v>33</v>
      </c>
      <c r="AA1022" s="895" t="str">
        <f t="shared" si="378"/>
        <v xml:space="preserve">Lươn </v>
      </c>
      <c r="AB1022" s="844" t="str">
        <f t="shared" si="378"/>
        <v>kg</v>
      </c>
      <c r="AC1022" s="845">
        <f t="shared" si="378"/>
        <v>200</v>
      </c>
      <c r="AD1022" s="858">
        <f t="shared" si="378"/>
        <v>200</v>
      </c>
      <c r="AE1022" s="832">
        <f t="shared" si="386"/>
        <v>0</v>
      </c>
      <c r="AF1022" s="832">
        <f t="shared" si="386"/>
        <v>0</v>
      </c>
      <c r="AG1022" s="832">
        <f t="shared" si="386"/>
        <v>0</v>
      </c>
      <c r="AH1022" s="832">
        <f t="shared" si="386"/>
        <v>0</v>
      </c>
      <c r="AI1022" s="824">
        <f t="shared" si="379"/>
        <v>0</v>
      </c>
      <c r="AJ1022" s="879">
        <f t="shared" si="387"/>
        <v>0</v>
      </c>
      <c r="AK1022" s="879">
        <f t="shared" si="387"/>
        <v>2.5</v>
      </c>
      <c r="AL1022" s="879">
        <f t="shared" si="387"/>
        <v>0</v>
      </c>
      <c r="AM1022" s="879">
        <f t="shared" si="388"/>
        <v>0</v>
      </c>
      <c r="AN1022" s="849">
        <f t="shared" si="389"/>
        <v>500</v>
      </c>
      <c r="AO1022" s="825">
        <f t="shared" si="376"/>
        <v>0</v>
      </c>
      <c r="AP1022" s="825">
        <f t="shared" si="376"/>
        <v>2.5</v>
      </c>
      <c r="AQ1022" s="825">
        <f t="shared" si="376"/>
        <v>0</v>
      </c>
      <c r="AR1022" s="825">
        <f t="shared" si="376"/>
        <v>0</v>
      </c>
      <c r="AS1022" s="825">
        <f t="shared" si="376"/>
        <v>500</v>
      </c>
      <c r="AT1022" s="850">
        <f t="shared" si="382"/>
        <v>0</v>
      </c>
      <c r="AU1022" s="922"/>
      <c r="AV1022" s="861"/>
      <c r="AW1022" s="861"/>
      <c r="AX1022" s="861"/>
      <c r="AY1022" s="861"/>
      <c r="AZ1022" s="851"/>
    </row>
    <row r="1023" spans="1:52" ht="13.5" customHeight="1">
      <c r="A1023" s="838">
        <f t="shared" si="380"/>
        <v>34</v>
      </c>
      <c r="B1023" s="1052" t="s">
        <v>889</v>
      </c>
      <c r="C1023" s="817" t="s">
        <v>66</v>
      </c>
      <c r="D1023" s="839">
        <v>45</v>
      </c>
      <c r="E1023" s="852">
        <v>40</v>
      </c>
      <c r="F1023" s="825"/>
      <c r="G1023" s="909"/>
      <c r="H1023" s="827"/>
      <c r="I1023" s="842"/>
      <c r="J1023" s="824">
        <f t="shared" si="371"/>
        <v>0</v>
      </c>
      <c r="K1023" s="825"/>
      <c r="L1023" s="825"/>
      <c r="M1023" s="827"/>
      <c r="N1023" s="827"/>
      <c r="O1023" s="824">
        <f t="shared" si="383"/>
        <v>0</v>
      </c>
      <c r="P1023" s="865"/>
      <c r="Q1023" s="853">
        <v>4.5</v>
      </c>
      <c r="R1023" s="877"/>
      <c r="S1023" s="827"/>
      <c r="T1023" s="846">
        <f t="shared" si="372"/>
        <v>180</v>
      </c>
      <c r="U1023" s="825">
        <f t="shared" si="390"/>
        <v>0</v>
      </c>
      <c r="V1023" s="825">
        <f t="shared" si="384"/>
        <v>4.5</v>
      </c>
      <c r="W1023" s="827">
        <f t="shared" si="384"/>
        <v>0</v>
      </c>
      <c r="X1023" s="827">
        <f t="shared" si="384"/>
        <v>0</v>
      </c>
      <c r="Y1023" s="824">
        <f t="shared" si="384"/>
        <v>180</v>
      </c>
      <c r="Z1023" s="838">
        <f t="shared" si="381"/>
        <v>34</v>
      </c>
      <c r="AA1023" s="895" t="str">
        <f t="shared" si="378"/>
        <v>Trứng</v>
      </c>
      <c r="AB1023" s="844" t="str">
        <f t="shared" si="378"/>
        <v>kg</v>
      </c>
      <c r="AC1023" s="845">
        <f t="shared" si="378"/>
        <v>45</v>
      </c>
      <c r="AD1023" s="858">
        <f t="shared" si="378"/>
        <v>40</v>
      </c>
      <c r="AE1023" s="832">
        <f t="shared" ref="AE1023:AH1035" si="391">AE941+AJ941-AO941</f>
        <v>0</v>
      </c>
      <c r="AF1023" s="832">
        <f t="shared" si="391"/>
        <v>0</v>
      </c>
      <c r="AG1023" s="832">
        <f t="shared" si="391"/>
        <v>0</v>
      </c>
      <c r="AH1023" s="832">
        <f t="shared" si="391"/>
        <v>0</v>
      </c>
      <c r="AI1023" s="824">
        <f t="shared" si="379"/>
        <v>0</v>
      </c>
      <c r="AJ1023" s="879">
        <f t="shared" si="387"/>
        <v>0</v>
      </c>
      <c r="AK1023" s="879">
        <f t="shared" si="387"/>
        <v>4.5</v>
      </c>
      <c r="AL1023" s="879">
        <f t="shared" si="387"/>
        <v>0</v>
      </c>
      <c r="AM1023" s="879">
        <f t="shared" si="388"/>
        <v>0</v>
      </c>
      <c r="AN1023" s="849">
        <f t="shared" si="389"/>
        <v>180</v>
      </c>
      <c r="AO1023" s="825">
        <f t="shared" si="376"/>
        <v>0</v>
      </c>
      <c r="AP1023" s="825">
        <f t="shared" si="376"/>
        <v>4.5</v>
      </c>
      <c r="AQ1023" s="825">
        <f t="shared" si="376"/>
        <v>0</v>
      </c>
      <c r="AR1023" s="825">
        <f t="shared" si="376"/>
        <v>0</v>
      </c>
      <c r="AS1023" s="825">
        <f t="shared" si="376"/>
        <v>180</v>
      </c>
      <c r="AT1023" s="850">
        <f t="shared" si="382"/>
        <v>22.5</v>
      </c>
      <c r="AU1023" s="922"/>
      <c r="AV1023" s="861"/>
      <c r="AW1023" s="861"/>
      <c r="AX1023" s="861"/>
      <c r="AY1023" s="861"/>
      <c r="AZ1023" s="851"/>
    </row>
    <row r="1024" spans="1:52" ht="13.5" customHeight="1">
      <c r="A1024" s="838">
        <f t="shared" si="380"/>
        <v>35</v>
      </c>
      <c r="B1024" s="1053" t="s">
        <v>3</v>
      </c>
      <c r="C1024" s="817" t="s">
        <v>66</v>
      </c>
      <c r="D1024" s="924">
        <v>12</v>
      </c>
      <c r="E1024" s="898">
        <v>12</v>
      </c>
      <c r="F1024" s="825"/>
      <c r="G1024" s="872"/>
      <c r="H1024" s="827"/>
      <c r="I1024" s="842"/>
      <c r="J1024" s="824">
        <f t="shared" si="371"/>
        <v>0</v>
      </c>
      <c r="K1024" s="878"/>
      <c r="L1024" s="853">
        <v>12</v>
      </c>
      <c r="M1024" s="826"/>
      <c r="N1024" s="827"/>
      <c r="O1024" s="824">
        <f t="shared" si="383"/>
        <v>144</v>
      </c>
      <c r="P1024" s="857"/>
      <c r="Q1024" s="828"/>
      <c r="R1024" s="925"/>
      <c r="S1024" s="926"/>
      <c r="T1024" s="846">
        <f t="shared" si="372"/>
        <v>0</v>
      </c>
      <c r="U1024" s="825">
        <f t="shared" si="390"/>
        <v>0</v>
      </c>
      <c r="V1024" s="828">
        <f t="shared" si="384"/>
        <v>12</v>
      </c>
      <c r="W1024" s="827">
        <f t="shared" si="384"/>
        <v>0</v>
      </c>
      <c r="X1024" s="827">
        <f t="shared" si="384"/>
        <v>0</v>
      </c>
      <c r="Y1024" s="824">
        <f t="shared" si="384"/>
        <v>144</v>
      </c>
      <c r="Z1024" s="838">
        <f t="shared" si="381"/>
        <v>35</v>
      </c>
      <c r="AA1024" s="895" t="str">
        <f t="shared" si="378"/>
        <v>Đậu phụ</v>
      </c>
      <c r="AB1024" s="844" t="str">
        <f t="shared" si="378"/>
        <v>kg</v>
      </c>
      <c r="AC1024" s="845">
        <f t="shared" si="378"/>
        <v>12</v>
      </c>
      <c r="AD1024" s="858">
        <f t="shared" si="378"/>
        <v>12</v>
      </c>
      <c r="AE1024" s="832">
        <f t="shared" si="391"/>
        <v>0</v>
      </c>
      <c r="AF1024" s="832">
        <f t="shared" si="391"/>
        <v>0</v>
      </c>
      <c r="AG1024" s="832">
        <f t="shared" si="391"/>
        <v>0</v>
      </c>
      <c r="AH1024" s="832">
        <f t="shared" si="391"/>
        <v>0</v>
      </c>
      <c r="AI1024" s="824">
        <f t="shared" si="379"/>
        <v>0</v>
      </c>
      <c r="AJ1024" s="879">
        <f t="shared" si="387"/>
        <v>0</v>
      </c>
      <c r="AK1024" s="879">
        <f t="shared" si="387"/>
        <v>12</v>
      </c>
      <c r="AL1024" s="879">
        <f t="shared" si="387"/>
        <v>0</v>
      </c>
      <c r="AM1024" s="879">
        <f t="shared" si="388"/>
        <v>0</v>
      </c>
      <c r="AN1024" s="849">
        <f t="shared" si="389"/>
        <v>144</v>
      </c>
      <c r="AO1024" s="825">
        <f t="shared" si="376"/>
        <v>0</v>
      </c>
      <c r="AP1024" s="825">
        <f t="shared" si="376"/>
        <v>12</v>
      </c>
      <c r="AQ1024" s="825">
        <f t="shared" si="376"/>
        <v>0</v>
      </c>
      <c r="AR1024" s="825">
        <f t="shared" si="376"/>
        <v>0</v>
      </c>
      <c r="AS1024" s="825">
        <f t="shared" si="376"/>
        <v>144</v>
      </c>
      <c r="AT1024" s="850">
        <f t="shared" si="382"/>
        <v>0</v>
      </c>
      <c r="AU1024" s="922"/>
      <c r="AV1024" s="861"/>
      <c r="AW1024" s="861"/>
      <c r="AX1024" s="861"/>
      <c r="AY1024" s="861"/>
      <c r="AZ1024" s="851"/>
    </row>
    <row r="1025" spans="1:52" ht="13.5" customHeight="1">
      <c r="A1025" s="838">
        <f t="shared" si="380"/>
        <v>36</v>
      </c>
      <c r="B1025" s="1053" t="s">
        <v>53</v>
      </c>
      <c r="C1025" s="817" t="s">
        <v>66</v>
      </c>
      <c r="D1025" s="839">
        <v>40</v>
      </c>
      <c r="E1025" s="852">
        <v>38</v>
      </c>
      <c r="F1025" s="825"/>
      <c r="G1025" s="872"/>
      <c r="H1025" s="827"/>
      <c r="I1025" s="842"/>
      <c r="J1025" s="824">
        <f t="shared" si="371"/>
        <v>0</v>
      </c>
      <c r="K1025" s="825"/>
      <c r="L1025" s="853"/>
      <c r="M1025" s="826"/>
      <c r="N1025" s="827"/>
      <c r="O1025" s="824">
        <f t="shared" si="383"/>
        <v>0</v>
      </c>
      <c r="P1025" s="865"/>
      <c r="Q1025" s="853">
        <v>9</v>
      </c>
      <c r="R1025" s="925"/>
      <c r="S1025" s="827"/>
      <c r="T1025" s="846">
        <f t="shared" si="372"/>
        <v>342</v>
      </c>
      <c r="U1025" s="825">
        <f t="shared" si="390"/>
        <v>0</v>
      </c>
      <c r="V1025" s="825">
        <f t="shared" si="384"/>
        <v>9</v>
      </c>
      <c r="W1025" s="827">
        <f t="shared" si="384"/>
        <v>0</v>
      </c>
      <c r="X1025" s="827">
        <f t="shared" si="384"/>
        <v>0</v>
      </c>
      <c r="Y1025" s="824">
        <f t="shared" si="384"/>
        <v>342</v>
      </c>
      <c r="Z1025" s="838">
        <f t="shared" si="381"/>
        <v>36</v>
      </c>
      <c r="AA1025" s="895" t="str">
        <f t="shared" si="378"/>
        <v>Cá trôi</v>
      </c>
      <c r="AB1025" s="844" t="str">
        <f t="shared" si="378"/>
        <v>kg</v>
      </c>
      <c r="AC1025" s="845">
        <f t="shared" si="378"/>
        <v>40</v>
      </c>
      <c r="AD1025" s="858">
        <f t="shared" si="378"/>
        <v>38</v>
      </c>
      <c r="AE1025" s="832">
        <f t="shared" si="391"/>
        <v>0</v>
      </c>
      <c r="AF1025" s="832">
        <f t="shared" si="391"/>
        <v>0</v>
      </c>
      <c r="AG1025" s="832">
        <f t="shared" si="391"/>
        <v>0</v>
      </c>
      <c r="AH1025" s="832">
        <f t="shared" si="391"/>
        <v>0</v>
      </c>
      <c r="AI1025" s="824">
        <f t="shared" si="379"/>
        <v>0</v>
      </c>
      <c r="AJ1025" s="879">
        <f t="shared" si="387"/>
        <v>0</v>
      </c>
      <c r="AK1025" s="879">
        <f t="shared" si="387"/>
        <v>9</v>
      </c>
      <c r="AL1025" s="879">
        <f t="shared" si="387"/>
        <v>0</v>
      </c>
      <c r="AM1025" s="879">
        <f t="shared" si="388"/>
        <v>0</v>
      </c>
      <c r="AN1025" s="849">
        <f t="shared" si="389"/>
        <v>342</v>
      </c>
      <c r="AO1025" s="825">
        <f t="shared" si="376"/>
        <v>0</v>
      </c>
      <c r="AP1025" s="825">
        <f t="shared" si="376"/>
        <v>9</v>
      </c>
      <c r="AQ1025" s="825">
        <f t="shared" si="376"/>
        <v>0</v>
      </c>
      <c r="AR1025" s="825">
        <f t="shared" si="376"/>
        <v>0</v>
      </c>
      <c r="AS1025" s="825">
        <f t="shared" si="376"/>
        <v>342</v>
      </c>
      <c r="AT1025" s="850">
        <f t="shared" si="382"/>
        <v>18</v>
      </c>
      <c r="AU1025" s="922"/>
      <c r="AV1025" s="861"/>
      <c r="AW1025" s="861"/>
      <c r="AX1025" s="861"/>
      <c r="AY1025" s="861"/>
      <c r="AZ1025" s="851"/>
    </row>
    <row r="1026" spans="1:52" ht="13.5" customHeight="1">
      <c r="A1026" s="838">
        <f t="shared" si="380"/>
        <v>37</v>
      </c>
      <c r="B1026" s="1053" t="s">
        <v>903</v>
      </c>
      <c r="C1026" s="817" t="s">
        <v>66</v>
      </c>
      <c r="D1026" s="839">
        <v>39</v>
      </c>
      <c r="E1026" s="852">
        <v>39</v>
      </c>
      <c r="F1026" s="825"/>
      <c r="G1026" s="872"/>
      <c r="H1026" s="827"/>
      <c r="I1026" s="842"/>
      <c r="J1026" s="824">
        <f t="shared" si="371"/>
        <v>0</v>
      </c>
      <c r="K1026" s="825"/>
      <c r="L1026" s="853">
        <v>9</v>
      </c>
      <c r="M1026" s="826"/>
      <c r="N1026" s="827"/>
      <c r="O1026" s="824">
        <f t="shared" si="383"/>
        <v>351</v>
      </c>
      <c r="P1026" s="865"/>
      <c r="Q1026" s="853"/>
      <c r="R1026" s="925"/>
      <c r="S1026" s="827"/>
      <c r="T1026" s="846">
        <f t="shared" si="372"/>
        <v>0</v>
      </c>
      <c r="U1026" s="825">
        <f t="shared" si="390"/>
        <v>0</v>
      </c>
      <c r="V1026" s="828">
        <f t="shared" si="384"/>
        <v>9</v>
      </c>
      <c r="W1026" s="827">
        <f t="shared" si="384"/>
        <v>0</v>
      </c>
      <c r="X1026" s="827">
        <f t="shared" si="384"/>
        <v>0</v>
      </c>
      <c r="Y1026" s="824">
        <f t="shared" si="384"/>
        <v>351</v>
      </c>
      <c r="Z1026" s="838">
        <f t="shared" si="381"/>
        <v>37</v>
      </c>
      <c r="AA1026" s="895" t="str">
        <f t="shared" si="378"/>
        <v xml:space="preserve"> Cá bạc má</v>
      </c>
      <c r="AB1026" s="844" t="str">
        <f t="shared" si="378"/>
        <v>kg</v>
      </c>
      <c r="AC1026" s="845">
        <f t="shared" si="378"/>
        <v>39</v>
      </c>
      <c r="AD1026" s="858">
        <f t="shared" si="378"/>
        <v>39</v>
      </c>
      <c r="AE1026" s="832">
        <f t="shared" si="391"/>
        <v>0</v>
      </c>
      <c r="AF1026" s="832">
        <f t="shared" si="391"/>
        <v>0</v>
      </c>
      <c r="AG1026" s="832">
        <f t="shared" si="391"/>
        <v>0</v>
      </c>
      <c r="AH1026" s="832">
        <f t="shared" si="391"/>
        <v>0</v>
      </c>
      <c r="AI1026" s="824">
        <f t="shared" si="379"/>
        <v>0</v>
      </c>
      <c r="AJ1026" s="879">
        <f t="shared" si="387"/>
        <v>0</v>
      </c>
      <c r="AK1026" s="879">
        <f t="shared" si="387"/>
        <v>9</v>
      </c>
      <c r="AL1026" s="879">
        <f t="shared" si="387"/>
        <v>0</v>
      </c>
      <c r="AM1026" s="879">
        <f t="shared" si="388"/>
        <v>0</v>
      </c>
      <c r="AN1026" s="849">
        <f t="shared" si="389"/>
        <v>351</v>
      </c>
      <c r="AO1026" s="825">
        <f t="shared" si="376"/>
        <v>0</v>
      </c>
      <c r="AP1026" s="825">
        <f t="shared" si="376"/>
        <v>9</v>
      </c>
      <c r="AQ1026" s="825">
        <f t="shared" si="376"/>
        <v>0</v>
      </c>
      <c r="AR1026" s="825">
        <f t="shared" si="376"/>
        <v>0</v>
      </c>
      <c r="AS1026" s="825">
        <f t="shared" si="376"/>
        <v>351</v>
      </c>
      <c r="AT1026" s="850">
        <f t="shared" si="382"/>
        <v>0</v>
      </c>
      <c r="AU1026" s="1502" t="s">
        <v>855</v>
      </c>
      <c r="AV1026" s="1503"/>
      <c r="AW1026" s="1503"/>
      <c r="AX1026" s="1503"/>
      <c r="AY1026" s="1503"/>
      <c r="AZ1026" s="927"/>
    </row>
    <row r="1027" spans="1:52" ht="13.5" customHeight="1">
      <c r="A1027" s="838">
        <f t="shared" si="380"/>
        <v>38</v>
      </c>
      <c r="B1027" s="1053" t="s">
        <v>898</v>
      </c>
      <c r="C1027" s="817" t="s">
        <v>66</v>
      </c>
      <c r="D1027" s="839">
        <v>125</v>
      </c>
      <c r="E1027" s="852">
        <v>125</v>
      </c>
      <c r="F1027" s="866"/>
      <c r="G1027" s="909"/>
      <c r="H1027" s="928"/>
      <c r="I1027" s="842"/>
      <c r="J1027" s="824">
        <f t="shared" si="371"/>
        <v>0</v>
      </c>
      <c r="K1027" s="825"/>
      <c r="L1027" s="828"/>
      <c r="M1027" s="826"/>
      <c r="N1027" s="827"/>
      <c r="O1027" s="824">
        <f t="shared" si="383"/>
        <v>0</v>
      </c>
      <c r="P1027" s="857"/>
      <c r="Q1027" s="853">
        <v>7.5</v>
      </c>
      <c r="R1027" s="925"/>
      <c r="S1027" s="827"/>
      <c r="T1027" s="846">
        <f t="shared" si="372"/>
        <v>937.5</v>
      </c>
      <c r="U1027" s="825">
        <f t="shared" si="390"/>
        <v>0</v>
      </c>
      <c r="V1027" s="828">
        <f t="shared" si="384"/>
        <v>7.5</v>
      </c>
      <c r="W1027" s="827">
        <f t="shared" si="384"/>
        <v>0</v>
      </c>
      <c r="X1027" s="827">
        <f t="shared" si="384"/>
        <v>0</v>
      </c>
      <c r="Y1027" s="824">
        <f t="shared" si="384"/>
        <v>937.5</v>
      </c>
      <c r="Z1027" s="838">
        <f t="shared" si="381"/>
        <v>38</v>
      </c>
      <c r="AA1027" s="895" t="str">
        <f t="shared" si="378"/>
        <v>Thịt đl</v>
      </c>
      <c r="AB1027" s="844" t="str">
        <f t="shared" si="378"/>
        <v>kg</v>
      </c>
      <c r="AC1027" s="845">
        <f t="shared" si="378"/>
        <v>125</v>
      </c>
      <c r="AD1027" s="858">
        <f t="shared" si="378"/>
        <v>125</v>
      </c>
      <c r="AE1027" s="832">
        <f t="shared" si="391"/>
        <v>0</v>
      </c>
      <c r="AF1027" s="832">
        <f t="shared" si="391"/>
        <v>0</v>
      </c>
      <c r="AG1027" s="832">
        <f t="shared" si="391"/>
        <v>0</v>
      </c>
      <c r="AH1027" s="832">
        <f t="shared" si="391"/>
        <v>0</v>
      </c>
      <c r="AI1027" s="824">
        <f t="shared" si="379"/>
        <v>0</v>
      </c>
      <c r="AJ1027" s="879">
        <f t="shared" si="387"/>
        <v>0</v>
      </c>
      <c r="AK1027" s="879">
        <f t="shared" si="387"/>
        <v>7.5</v>
      </c>
      <c r="AL1027" s="879">
        <f t="shared" si="387"/>
        <v>0</v>
      </c>
      <c r="AM1027" s="879">
        <f t="shared" si="388"/>
        <v>0</v>
      </c>
      <c r="AN1027" s="849">
        <f t="shared" si="389"/>
        <v>937.5</v>
      </c>
      <c r="AO1027" s="825">
        <f t="shared" si="376"/>
        <v>0</v>
      </c>
      <c r="AP1027" s="825">
        <f t="shared" si="376"/>
        <v>7.5</v>
      </c>
      <c r="AQ1027" s="825">
        <f t="shared" si="376"/>
        <v>0</v>
      </c>
      <c r="AR1027" s="825">
        <f t="shared" si="376"/>
        <v>0</v>
      </c>
      <c r="AS1027" s="825">
        <f t="shared" si="376"/>
        <v>937.5</v>
      </c>
      <c r="AT1027" s="850">
        <f t="shared" si="382"/>
        <v>0</v>
      </c>
      <c r="AU1027" s="929" t="s">
        <v>811</v>
      </c>
      <c r="AV1027" s="930"/>
      <c r="AW1027" s="1504">
        <v>0.74</v>
      </c>
      <c r="AX1027" s="1504"/>
      <c r="AY1027" s="930"/>
      <c r="AZ1027" s="862" t="s">
        <v>70</v>
      </c>
    </row>
    <row r="1028" spans="1:52" ht="13.5" customHeight="1">
      <c r="A1028" s="838">
        <f t="shared" si="380"/>
        <v>39</v>
      </c>
      <c r="B1028" s="1045" t="s">
        <v>83</v>
      </c>
      <c r="C1028" s="817" t="s">
        <v>786</v>
      </c>
      <c r="D1028" s="839">
        <v>10</v>
      </c>
      <c r="E1028" s="852">
        <v>10</v>
      </c>
      <c r="F1028" s="825"/>
      <c r="G1028" s="872"/>
      <c r="H1028" s="827"/>
      <c r="I1028" s="842"/>
      <c r="J1028" s="824">
        <f t="shared" si="371"/>
        <v>0</v>
      </c>
      <c r="K1028" s="878"/>
      <c r="L1028" s="853"/>
      <c r="M1028" s="826">
        <v>15</v>
      </c>
      <c r="N1028" s="827"/>
      <c r="O1028" s="824">
        <f t="shared" si="383"/>
        <v>150</v>
      </c>
      <c r="P1028" s="857"/>
      <c r="Q1028" s="828"/>
      <c r="R1028" s="877"/>
      <c r="S1028" s="827"/>
      <c r="T1028" s="846">
        <f t="shared" si="372"/>
        <v>0</v>
      </c>
      <c r="U1028" s="878">
        <f t="shared" si="390"/>
        <v>0</v>
      </c>
      <c r="V1028" s="825">
        <f t="shared" si="384"/>
        <v>0</v>
      </c>
      <c r="W1028" s="827">
        <f t="shared" si="384"/>
        <v>15</v>
      </c>
      <c r="X1028" s="827">
        <f t="shared" si="384"/>
        <v>0</v>
      </c>
      <c r="Y1028" s="824">
        <f t="shared" si="384"/>
        <v>150</v>
      </c>
      <c r="Z1028" s="838">
        <f t="shared" si="381"/>
        <v>39</v>
      </c>
      <c r="AA1028" s="895" t="str">
        <f t="shared" si="378"/>
        <v>Cam</v>
      </c>
      <c r="AB1028" s="844" t="str">
        <f t="shared" si="378"/>
        <v>quả</v>
      </c>
      <c r="AC1028" s="845">
        <f t="shared" si="378"/>
        <v>10</v>
      </c>
      <c r="AD1028" s="858">
        <f t="shared" si="378"/>
        <v>10</v>
      </c>
      <c r="AE1028" s="832">
        <f t="shared" si="391"/>
        <v>0</v>
      </c>
      <c r="AF1028" s="832">
        <f t="shared" si="391"/>
        <v>0</v>
      </c>
      <c r="AG1028" s="832">
        <f t="shared" si="391"/>
        <v>0</v>
      </c>
      <c r="AH1028" s="832">
        <f t="shared" si="391"/>
        <v>0</v>
      </c>
      <c r="AI1028" s="824">
        <f t="shared" si="379"/>
        <v>0</v>
      </c>
      <c r="AJ1028" s="879">
        <f t="shared" si="387"/>
        <v>0</v>
      </c>
      <c r="AK1028" s="879">
        <f t="shared" si="387"/>
        <v>0</v>
      </c>
      <c r="AL1028" s="879">
        <f t="shared" si="387"/>
        <v>15</v>
      </c>
      <c r="AM1028" s="879">
        <f t="shared" si="388"/>
        <v>0</v>
      </c>
      <c r="AN1028" s="849">
        <f t="shared" si="389"/>
        <v>150</v>
      </c>
      <c r="AO1028" s="825">
        <f t="shared" si="376"/>
        <v>0</v>
      </c>
      <c r="AP1028" s="825">
        <f t="shared" si="376"/>
        <v>0</v>
      </c>
      <c r="AQ1028" s="825">
        <f t="shared" si="376"/>
        <v>15</v>
      </c>
      <c r="AR1028" s="825">
        <f t="shared" si="376"/>
        <v>0</v>
      </c>
      <c r="AS1028" s="825">
        <f t="shared" si="376"/>
        <v>150</v>
      </c>
      <c r="AT1028" s="850">
        <f t="shared" si="382"/>
        <v>0</v>
      </c>
      <c r="AU1028" s="932" t="s">
        <v>856</v>
      </c>
      <c r="AV1028" s="933">
        <f>AV993</f>
        <v>110</v>
      </c>
      <c r="AW1028" s="934" t="s">
        <v>27</v>
      </c>
      <c r="AX1028" s="935">
        <v>0.16</v>
      </c>
      <c r="AY1028" s="936" t="s">
        <v>29</v>
      </c>
      <c r="AZ1028" s="937">
        <f>AV1028*AX1028</f>
        <v>17.600000000000001</v>
      </c>
    </row>
    <row r="1029" spans="1:52" ht="13.5" customHeight="1">
      <c r="A1029" s="838">
        <f t="shared" si="380"/>
        <v>40</v>
      </c>
      <c r="B1029" s="1045" t="s">
        <v>692</v>
      </c>
      <c r="C1029" s="817" t="s">
        <v>66</v>
      </c>
      <c r="D1029" s="839">
        <v>10</v>
      </c>
      <c r="E1029" s="852">
        <v>7</v>
      </c>
      <c r="F1029" s="825"/>
      <c r="G1029" s="854"/>
      <c r="H1029" s="827"/>
      <c r="I1029" s="842"/>
      <c r="J1029" s="824">
        <f t="shared" si="371"/>
        <v>0</v>
      </c>
      <c r="K1029" s="825"/>
      <c r="L1029" s="825"/>
      <c r="M1029" s="827"/>
      <c r="N1029" s="827"/>
      <c r="O1029" s="824">
        <f t="shared" si="383"/>
        <v>0</v>
      </c>
      <c r="P1029" s="865"/>
      <c r="Q1029" s="825"/>
      <c r="R1029" s="877">
        <v>32</v>
      </c>
      <c r="S1029" s="827"/>
      <c r="T1029" s="846">
        <f t="shared" si="372"/>
        <v>224</v>
      </c>
      <c r="U1029" s="825">
        <f t="shared" si="390"/>
        <v>0</v>
      </c>
      <c r="V1029" s="825">
        <f t="shared" si="384"/>
        <v>0</v>
      </c>
      <c r="W1029" s="827">
        <f t="shared" si="384"/>
        <v>32</v>
      </c>
      <c r="X1029" s="827">
        <f t="shared" si="384"/>
        <v>0</v>
      </c>
      <c r="Y1029" s="824">
        <f>SUM(J1029,O1029,T1029)</f>
        <v>224</v>
      </c>
      <c r="Z1029" s="838">
        <f t="shared" si="381"/>
        <v>40</v>
      </c>
      <c r="AA1029" s="895" t="str">
        <f t="shared" si="378"/>
        <v>Bí đỏ</v>
      </c>
      <c r="AB1029" s="844" t="str">
        <f t="shared" si="378"/>
        <v>kg</v>
      </c>
      <c r="AC1029" s="845">
        <f t="shared" si="378"/>
        <v>10</v>
      </c>
      <c r="AD1029" s="858">
        <f t="shared" si="378"/>
        <v>7</v>
      </c>
      <c r="AE1029" s="832">
        <f t="shared" si="391"/>
        <v>0</v>
      </c>
      <c r="AF1029" s="832">
        <f t="shared" si="391"/>
        <v>0</v>
      </c>
      <c r="AG1029" s="832">
        <f t="shared" si="391"/>
        <v>0</v>
      </c>
      <c r="AH1029" s="832">
        <f t="shared" si="391"/>
        <v>0</v>
      </c>
      <c r="AI1029" s="824">
        <f t="shared" si="379"/>
        <v>0</v>
      </c>
      <c r="AJ1029" s="879">
        <f t="shared" si="387"/>
        <v>0</v>
      </c>
      <c r="AK1029" s="879">
        <f t="shared" si="387"/>
        <v>0</v>
      </c>
      <c r="AL1029" s="879">
        <f t="shared" si="387"/>
        <v>32</v>
      </c>
      <c r="AM1029" s="879">
        <f t="shared" si="388"/>
        <v>0</v>
      </c>
      <c r="AN1029" s="849">
        <f t="shared" si="389"/>
        <v>224</v>
      </c>
      <c r="AO1029" s="825">
        <f t="shared" si="376"/>
        <v>0</v>
      </c>
      <c r="AP1029" s="825">
        <f t="shared" si="376"/>
        <v>0</v>
      </c>
      <c r="AQ1029" s="825">
        <f t="shared" si="376"/>
        <v>32</v>
      </c>
      <c r="AR1029" s="825">
        <f t="shared" si="376"/>
        <v>0</v>
      </c>
      <c r="AS1029" s="825">
        <f t="shared" si="376"/>
        <v>224</v>
      </c>
      <c r="AT1029" s="850">
        <f t="shared" si="382"/>
        <v>96</v>
      </c>
      <c r="AU1029" s="932" t="s">
        <v>857</v>
      </c>
      <c r="AV1029" s="933">
        <f>AV994</f>
        <v>115</v>
      </c>
      <c r="AW1029" s="934" t="s">
        <v>27</v>
      </c>
      <c r="AX1029" s="935">
        <v>0.28999999999999998</v>
      </c>
      <c r="AY1029" s="936" t="s">
        <v>29</v>
      </c>
      <c r="AZ1029" s="937">
        <f>AV1029*AX1029</f>
        <v>33.349999999999994</v>
      </c>
    </row>
    <row r="1030" spans="1:52" ht="13.5" customHeight="1">
      <c r="A1030" s="838">
        <f t="shared" si="380"/>
        <v>41</v>
      </c>
      <c r="B1030" s="1045" t="s">
        <v>904</v>
      </c>
      <c r="C1030" s="817" t="s">
        <v>66</v>
      </c>
      <c r="D1030" s="938">
        <v>5</v>
      </c>
      <c r="E1030" s="939">
        <v>5</v>
      </c>
      <c r="F1030" s="825"/>
      <c r="G1030" s="872"/>
      <c r="H1030" s="827"/>
      <c r="I1030" s="842"/>
      <c r="J1030" s="824">
        <f t="shared" si="371"/>
        <v>0</v>
      </c>
      <c r="K1030" s="825"/>
      <c r="L1030" s="828"/>
      <c r="M1030" s="827">
        <v>32</v>
      </c>
      <c r="N1030" s="827"/>
      <c r="O1030" s="824">
        <f t="shared" si="383"/>
        <v>160</v>
      </c>
      <c r="P1030" s="820"/>
      <c r="Q1030" s="828"/>
      <c r="R1030" s="925"/>
      <c r="S1030" s="827"/>
      <c r="T1030" s="846">
        <f t="shared" si="372"/>
        <v>0</v>
      </c>
      <c r="U1030" s="825">
        <f t="shared" si="390"/>
        <v>0</v>
      </c>
      <c r="V1030" s="828">
        <f t="shared" si="384"/>
        <v>0</v>
      </c>
      <c r="W1030" s="827">
        <f t="shared" si="384"/>
        <v>32</v>
      </c>
      <c r="X1030" s="827">
        <f t="shared" si="384"/>
        <v>0</v>
      </c>
      <c r="Y1030" s="824">
        <f t="shared" si="384"/>
        <v>160</v>
      </c>
      <c r="Z1030" s="838">
        <f t="shared" si="381"/>
        <v>41</v>
      </c>
      <c r="AA1030" s="895" t="str">
        <f t="shared" si="378"/>
        <v>Rau mùng tơi</v>
      </c>
      <c r="AB1030" s="844" t="str">
        <f t="shared" si="378"/>
        <v>kg</v>
      </c>
      <c r="AC1030" s="845">
        <f t="shared" si="378"/>
        <v>5</v>
      </c>
      <c r="AD1030" s="858">
        <f t="shared" si="378"/>
        <v>5</v>
      </c>
      <c r="AE1030" s="832">
        <f t="shared" si="391"/>
        <v>0</v>
      </c>
      <c r="AF1030" s="832">
        <f t="shared" si="391"/>
        <v>0</v>
      </c>
      <c r="AG1030" s="832">
        <f t="shared" si="391"/>
        <v>0</v>
      </c>
      <c r="AH1030" s="832">
        <f t="shared" si="391"/>
        <v>0</v>
      </c>
      <c r="AI1030" s="824">
        <f t="shared" si="379"/>
        <v>0</v>
      </c>
      <c r="AJ1030" s="879">
        <f t="shared" si="387"/>
        <v>0</v>
      </c>
      <c r="AK1030" s="879">
        <f t="shared" si="387"/>
        <v>0</v>
      </c>
      <c r="AL1030" s="879">
        <f t="shared" si="387"/>
        <v>32</v>
      </c>
      <c r="AM1030" s="879">
        <f t="shared" si="388"/>
        <v>0</v>
      </c>
      <c r="AN1030" s="849">
        <f t="shared" si="389"/>
        <v>160</v>
      </c>
      <c r="AO1030" s="825">
        <f t="shared" si="376"/>
        <v>0</v>
      </c>
      <c r="AP1030" s="825">
        <f t="shared" si="376"/>
        <v>0</v>
      </c>
      <c r="AQ1030" s="825">
        <f t="shared" si="376"/>
        <v>32</v>
      </c>
      <c r="AR1030" s="825">
        <f t="shared" si="376"/>
        <v>0</v>
      </c>
      <c r="AS1030" s="825">
        <f t="shared" si="376"/>
        <v>160</v>
      </c>
      <c r="AT1030" s="850">
        <f t="shared" si="382"/>
        <v>0</v>
      </c>
      <c r="AU1030" s="932" t="s">
        <v>858</v>
      </c>
      <c r="AV1030" s="933">
        <f>AV995</f>
        <v>115</v>
      </c>
      <c r="AW1030" s="934" t="s">
        <v>27</v>
      </c>
      <c r="AX1030" s="935">
        <v>0.28999999999999998</v>
      </c>
      <c r="AY1030" s="936" t="s">
        <v>29</v>
      </c>
      <c r="AZ1030" s="937">
        <f>AV1030*AX1030</f>
        <v>33.349999999999994</v>
      </c>
    </row>
    <row r="1031" spans="1:52" ht="13.5" customHeight="1">
      <c r="A1031" s="838">
        <f t="shared" si="380"/>
        <v>42</v>
      </c>
      <c r="B1031" s="1045" t="s">
        <v>478</v>
      </c>
      <c r="C1031" s="817" t="s">
        <v>66</v>
      </c>
      <c r="D1031" s="839">
        <v>12</v>
      </c>
      <c r="E1031" s="852">
        <v>12</v>
      </c>
      <c r="F1031" s="828"/>
      <c r="G1031" s="854"/>
      <c r="H1031" s="827">
        <v>21</v>
      </c>
      <c r="I1031" s="842"/>
      <c r="J1031" s="824">
        <f t="shared" si="371"/>
        <v>252</v>
      </c>
      <c r="K1031" s="825"/>
      <c r="L1031" s="825"/>
      <c r="M1031" s="940"/>
      <c r="N1031" s="827"/>
      <c r="O1031" s="824">
        <f t="shared" si="383"/>
        <v>0</v>
      </c>
      <c r="P1031" s="865"/>
      <c r="Q1031" s="825"/>
      <c r="R1031" s="877"/>
      <c r="S1031" s="827"/>
      <c r="T1031" s="846">
        <f t="shared" si="372"/>
        <v>0</v>
      </c>
      <c r="U1031" s="825">
        <f t="shared" si="390"/>
        <v>0</v>
      </c>
      <c r="V1031" s="825">
        <f t="shared" si="384"/>
        <v>0</v>
      </c>
      <c r="W1031" s="827">
        <f t="shared" si="384"/>
        <v>21</v>
      </c>
      <c r="X1031" s="827">
        <f t="shared" si="384"/>
        <v>0</v>
      </c>
      <c r="Y1031" s="824">
        <f t="shared" si="384"/>
        <v>252</v>
      </c>
      <c r="Z1031" s="838">
        <f t="shared" si="381"/>
        <v>42</v>
      </c>
      <c r="AA1031" s="895" t="str">
        <f t="shared" si="378"/>
        <v>Dưa cải</v>
      </c>
      <c r="AB1031" s="844" t="str">
        <f t="shared" si="378"/>
        <v>kg</v>
      </c>
      <c r="AC1031" s="845">
        <f t="shared" si="378"/>
        <v>12</v>
      </c>
      <c r="AD1031" s="858">
        <f t="shared" si="378"/>
        <v>12</v>
      </c>
      <c r="AE1031" s="832">
        <f t="shared" si="391"/>
        <v>0</v>
      </c>
      <c r="AF1031" s="832">
        <f t="shared" si="391"/>
        <v>0</v>
      </c>
      <c r="AG1031" s="832">
        <f t="shared" si="391"/>
        <v>0</v>
      </c>
      <c r="AH1031" s="832">
        <f t="shared" si="391"/>
        <v>0</v>
      </c>
      <c r="AI1031" s="824">
        <f t="shared" si="379"/>
        <v>0</v>
      </c>
      <c r="AJ1031" s="879">
        <f t="shared" si="387"/>
        <v>0</v>
      </c>
      <c r="AK1031" s="879">
        <f t="shared" si="387"/>
        <v>0</v>
      </c>
      <c r="AL1031" s="879">
        <f t="shared" si="387"/>
        <v>21</v>
      </c>
      <c r="AM1031" s="879">
        <f t="shared" si="388"/>
        <v>0</v>
      </c>
      <c r="AN1031" s="849">
        <f t="shared" si="389"/>
        <v>252</v>
      </c>
      <c r="AO1031" s="825">
        <f t="shared" si="376"/>
        <v>0</v>
      </c>
      <c r="AP1031" s="825">
        <f t="shared" si="376"/>
        <v>0</v>
      </c>
      <c r="AQ1031" s="825">
        <f t="shared" si="376"/>
        <v>21</v>
      </c>
      <c r="AR1031" s="825">
        <f t="shared" si="376"/>
        <v>0</v>
      </c>
      <c r="AS1031" s="825">
        <f t="shared" si="376"/>
        <v>252</v>
      </c>
      <c r="AT1031" s="850">
        <f t="shared" si="382"/>
        <v>0</v>
      </c>
      <c r="AU1031" s="929" t="s">
        <v>811</v>
      </c>
      <c r="AV1031" s="930"/>
      <c r="AW1031" s="1504">
        <v>0.68</v>
      </c>
      <c r="AX1031" s="1504"/>
      <c r="AY1031" s="930"/>
      <c r="AZ1031" s="941" t="s">
        <v>70</v>
      </c>
    </row>
    <row r="1032" spans="1:52" ht="13.5" customHeight="1">
      <c r="A1032" s="838">
        <f t="shared" si="380"/>
        <v>43</v>
      </c>
      <c r="B1032" s="1046" t="s">
        <v>60</v>
      </c>
      <c r="C1032" s="817" t="s">
        <v>66</v>
      </c>
      <c r="D1032" s="924">
        <v>20</v>
      </c>
      <c r="E1032" s="898">
        <v>20</v>
      </c>
      <c r="F1032" s="853"/>
      <c r="G1032" s="909"/>
      <c r="H1032" s="827">
        <v>0.5</v>
      </c>
      <c r="I1032" s="842"/>
      <c r="J1032" s="824">
        <f t="shared" si="371"/>
        <v>10</v>
      </c>
      <c r="K1032" s="878"/>
      <c r="L1032" s="828"/>
      <c r="M1032" s="899">
        <v>1</v>
      </c>
      <c r="N1032" s="827"/>
      <c r="O1032" s="824">
        <f t="shared" si="383"/>
        <v>20</v>
      </c>
      <c r="P1032" s="942"/>
      <c r="Q1032" s="828"/>
      <c r="R1032" s="877">
        <v>1</v>
      </c>
      <c r="S1032" s="827"/>
      <c r="T1032" s="846">
        <f t="shared" si="372"/>
        <v>20</v>
      </c>
      <c r="U1032" s="878">
        <f t="shared" si="390"/>
        <v>0</v>
      </c>
      <c r="V1032" s="828">
        <f t="shared" si="384"/>
        <v>0</v>
      </c>
      <c r="W1032" s="827">
        <f t="shared" si="384"/>
        <v>2.5</v>
      </c>
      <c r="X1032" s="827">
        <f t="shared" si="384"/>
        <v>0</v>
      </c>
      <c r="Y1032" s="824">
        <f t="shared" si="384"/>
        <v>50</v>
      </c>
      <c r="Z1032" s="838">
        <f t="shared" si="381"/>
        <v>43</v>
      </c>
      <c r="AA1032" s="895" t="str">
        <f t="shared" si="378"/>
        <v>Cà chua</v>
      </c>
      <c r="AB1032" s="844" t="str">
        <f t="shared" si="378"/>
        <v>kg</v>
      </c>
      <c r="AC1032" s="845">
        <f t="shared" si="378"/>
        <v>20</v>
      </c>
      <c r="AD1032" s="858">
        <f t="shared" si="378"/>
        <v>20</v>
      </c>
      <c r="AE1032" s="832">
        <f t="shared" si="391"/>
        <v>0</v>
      </c>
      <c r="AF1032" s="832">
        <f t="shared" si="391"/>
        <v>0</v>
      </c>
      <c r="AG1032" s="832">
        <f t="shared" si="391"/>
        <v>0</v>
      </c>
      <c r="AH1032" s="832">
        <f t="shared" si="391"/>
        <v>0</v>
      </c>
      <c r="AI1032" s="824">
        <f t="shared" si="379"/>
        <v>0</v>
      </c>
      <c r="AJ1032" s="879">
        <f t="shared" si="387"/>
        <v>0</v>
      </c>
      <c r="AK1032" s="879">
        <f t="shared" si="387"/>
        <v>0</v>
      </c>
      <c r="AL1032" s="879">
        <f t="shared" si="387"/>
        <v>2.5</v>
      </c>
      <c r="AM1032" s="879">
        <f t="shared" si="388"/>
        <v>0</v>
      </c>
      <c r="AN1032" s="849">
        <f t="shared" si="389"/>
        <v>50</v>
      </c>
      <c r="AO1032" s="825">
        <f t="shared" si="376"/>
        <v>0</v>
      </c>
      <c r="AP1032" s="825">
        <f t="shared" si="376"/>
        <v>0</v>
      </c>
      <c r="AQ1032" s="825">
        <f t="shared" si="376"/>
        <v>2.5</v>
      </c>
      <c r="AR1032" s="825">
        <f t="shared" si="376"/>
        <v>0</v>
      </c>
      <c r="AS1032" s="825">
        <f t="shared" si="376"/>
        <v>50</v>
      </c>
      <c r="AT1032" s="850">
        <f t="shared" si="382"/>
        <v>0</v>
      </c>
      <c r="AU1032" s="932" t="s">
        <v>856</v>
      </c>
      <c r="AV1032" s="868">
        <f>AV997</f>
        <v>13</v>
      </c>
      <c r="AW1032" s="934" t="s">
        <v>27</v>
      </c>
      <c r="AX1032" s="935">
        <v>0.16</v>
      </c>
      <c r="AY1032" s="936" t="s">
        <v>29</v>
      </c>
      <c r="AZ1032" s="937">
        <f>AV1032*AX1032</f>
        <v>2.08</v>
      </c>
    </row>
    <row r="1033" spans="1:52" ht="13.5" customHeight="1">
      <c r="A1033" s="838">
        <f t="shared" si="380"/>
        <v>44</v>
      </c>
      <c r="B1033" s="1045" t="s">
        <v>61</v>
      </c>
      <c r="C1033" s="817" t="s">
        <v>66</v>
      </c>
      <c r="D1033" s="924">
        <v>20</v>
      </c>
      <c r="E1033" s="898">
        <v>20</v>
      </c>
      <c r="F1033" s="825"/>
      <c r="G1033" s="872"/>
      <c r="H1033" s="827">
        <v>0.7</v>
      </c>
      <c r="I1033" s="842"/>
      <c r="J1033" s="824">
        <f t="shared" si="371"/>
        <v>14</v>
      </c>
      <c r="K1033" s="943"/>
      <c r="L1033" s="828"/>
      <c r="M1033" s="827">
        <v>1</v>
      </c>
      <c r="N1033" s="827"/>
      <c r="O1033" s="824">
        <f t="shared" si="383"/>
        <v>20</v>
      </c>
      <c r="P1033" s="942"/>
      <c r="Q1033" s="828"/>
      <c r="R1033" s="925">
        <v>1</v>
      </c>
      <c r="S1033" s="827"/>
      <c r="T1033" s="846">
        <f t="shared" ref="T1033:T1041" si="392">SUM(P1033:S1033)*$E1033</f>
        <v>20</v>
      </c>
      <c r="U1033" s="825">
        <f t="shared" si="390"/>
        <v>0</v>
      </c>
      <c r="V1033" s="828">
        <f t="shared" si="384"/>
        <v>0</v>
      </c>
      <c r="W1033" s="827">
        <f t="shared" si="384"/>
        <v>2.7</v>
      </c>
      <c r="X1033" s="827">
        <f t="shared" si="384"/>
        <v>0</v>
      </c>
      <c r="Y1033" s="824">
        <f t="shared" si="384"/>
        <v>54</v>
      </c>
      <c r="Z1033" s="838">
        <f t="shared" si="381"/>
        <v>44</v>
      </c>
      <c r="AA1033" s="895" t="str">
        <f t="shared" si="378"/>
        <v>Hành lá</v>
      </c>
      <c r="AB1033" s="844" t="str">
        <f t="shared" si="378"/>
        <v>kg</v>
      </c>
      <c r="AC1033" s="845">
        <f t="shared" si="378"/>
        <v>20</v>
      </c>
      <c r="AD1033" s="858">
        <f t="shared" si="378"/>
        <v>20</v>
      </c>
      <c r="AE1033" s="832">
        <f t="shared" si="391"/>
        <v>0</v>
      </c>
      <c r="AF1033" s="832">
        <f t="shared" si="391"/>
        <v>0</v>
      </c>
      <c r="AG1033" s="832">
        <f t="shared" si="391"/>
        <v>0</v>
      </c>
      <c r="AH1033" s="832">
        <f t="shared" si="391"/>
        <v>0</v>
      </c>
      <c r="AI1033" s="824">
        <f t="shared" si="379"/>
        <v>0</v>
      </c>
      <c r="AJ1033" s="879">
        <f t="shared" si="387"/>
        <v>0</v>
      </c>
      <c r="AK1033" s="879">
        <f t="shared" si="387"/>
        <v>0</v>
      </c>
      <c r="AL1033" s="879">
        <f t="shared" si="387"/>
        <v>2.7</v>
      </c>
      <c r="AM1033" s="879">
        <f t="shared" si="388"/>
        <v>0</v>
      </c>
      <c r="AN1033" s="849">
        <f t="shared" si="389"/>
        <v>54</v>
      </c>
      <c r="AO1033" s="825">
        <f t="shared" si="376"/>
        <v>0</v>
      </c>
      <c r="AP1033" s="825">
        <f t="shared" si="376"/>
        <v>0</v>
      </c>
      <c r="AQ1033" s="825">
        <f t="shared" si="376"/>
        <v>2.7</v>
      </c>
      <c r="AR1033" s="825">
        <f t="shared" si="376"/>
        <v>0</v>
      </c>
      <c r="AS1033" s="825">
        <f t="shared" si="376"/>
        <v>54</v>
      </c>
      <c r="AT1033" s="850">
        <f t="shared" si="382"/>
        <v>0</v>
      </c>
      <c r="AU1033" s="932" t="s">
        <v>857</v>
      </c>
      <c r="AV1033" s="868">
        <f>AV998</f>
        <v>13</v>
      </c>
      <c r="AW1033" s="934" t="s">
        <v>27</v>
      </c>
      <c r="AX1033" s="935">
        <v>0.26</v>
      </c>
      <c r="AY1033" s="944" t="s">
        <v>29</v>
      </c>
      <c r="AZ1033" s="945">
        <f>AV1033*AX1033</f>
        <v>3.38</v>
      </c>
    </row>
    <row r="1034" spans="1:52" ht="13.5" customHeight="1">
      <c r="A1034" s="838">
        <f t="shared" si="380"/>
        <v>45</v>
      </c>
      <c r="B1034" s="1047" t="s">
        <v>160</v>
      </c>
      <c r="C1034" s="817" t="s">
        <v>66</v>
      </c>
      <c r="D1034" s="924">
        <v>14</v>
      </c>
      <c r="E1034" s="898">
        <v>12</v>
      </c>
      <c r="F1034" s="828"/>
      <c r="G1034" s="854"/>
      <c r="H1034" s="827"/>
      <c r="I1034" s="842"/>
      <c r="J1034" s="824">
        <f t="shared" si="371"/>
        <v>0</v>
      </c>
      <c r="K1034" s="878"/>
      <c r="L1034" s="946"/>
      <c r="M1034" s="899"/>
      <c r="N1034" s="827"/>
      <c r="O1034" s="824">
        <f t="shared" si="383"/>
        <v>0</v>
      </c>
      <c r="P1034" s="878"/>
      <c r="Q1034" s="828"/>
      <c r="R1034" s="826"/>
      <c r="S1034" s="827"/>
      <c r="T1034" s="846">
        <f t="shared" si="392"/>
        <v>0</v>
      </c>
      <c r="U1034" s="825">
        <f t="shared" si="390"/>
        <v>0</v>
      </c>
      <c r="V1034" s="825">
        <f t="shared" si="384"/>
        <v>0</v>
      </c>
      <c r="W1034" s="827">
        <f t="shared" si="384"/>
        <v>0</v>
      </c>
      <c r="X1034" s="827">
        <f t="shared" si="384"/>
        <v>0</v>
      </c>
      <c r="Y1034" s="824">
        <f t="shared" si="384"/>
        <v>0</v>
      </c>
      <c r="Z1034" s="838">
        <f t="shared" si="381"/>
        <v>45</v>
      </c>
      <c r="AA1034" s="895" t="str">
        <f t="shared" si="378"/>
        <v>Giá đậu</v>
      </c>
      <c r="AB1034" s="844" t="str">
        <f t="shared" si="378"/>
        <v>kg</v>
      </c>
      <c r="AC1034" s="845">
        <f t="shared" si="378"/>
        <v>14</v>
      </c>
      <c r="AD1034" s="858">
        <f t="shared" si="378"/>
        <v>12</v>
      </c>
      <c r="AE1034" s="832">
        <f t="shared" si="391"/>
        <v>0</v>
      </c>
      <c r="AF1034" s="832">
        <f t="shared" si="391"/>
        <v>0</v>
      </c>
      <c r="AG1034" s="832">
        <f t="shared" si="391"/>
        <v>0</v>
      </c>
      <c r="AH1034" s="832">
        <f t="shared" si="391"/>
        <v>0</v>
      </c>
      <c r="AI1034" s="824">
        <f t="shared" si="379"/>
        <v>0</v>
      </c>
      <c r="AJ1034" s="879">
        <f t="shared" si="387"/>
        <v>0</v>
      </c>
      <c r="AK1034" s="879">
        <f t="shared" si="387"/>
        <v>0</v>
      </c>
      <c r="AL1034" s="879">
        <f t="shared" si="387"/>
        <v>0</v>
      </c>
      <c r="AM1034" s="879">
        <f t="shared" si="388"/>
        <v>0</v>
      </c>
      <c r="AN1034" s="849">
        <f t="shared" si="389"/>
        <v>0</v>
      </c>
      <c r="AO1034" s="825">
        <f t="shared" si="376"/>
        <v>0</v>
      </c>
      <c r="AP1034" s="825">
        <f t="shared" si="376"/>
        <v>0</v>
      </c>
      <c r="AQ1034" s="825">
        <f t="shared" si="376"/>
        <v>0</v>
      </c>
      <c r="AR1034" s="825">
        <f t="shared" si="376"/>
        <v>0</v>
      </c>
      <c r="AS1034" s="825">
        <f t="shared" si="376"/>
        <v>0</v>
      </c>
      <c r="AT1034" s="850">
        <f t="shared" si="382"/>
        <v>0</v>
      </c>
      <c r="AU1034" s="932" t="s">
        <v>858</v>
      </c>
      <c r="AV1034" s="868">
        <f>AV999</f>
        <v>13</v>
      </c>
      <c r="AW1034" s="934" t="s">
        <v>27</v>
      </c>
      <c r="AX1034" s="1048">
        <v>0.26</v>
      </c>
      <c r="AY1034" s="944" t="s">
        <v>29</v>
      </c>
      <c r="AZ1034" s="945">
        <f>AV1034*AX1034</f>
        <v>3.38</v>
      </c>
    </row>
    <row r="1035" spans="1:52" ht="13.5" customHeight="1">
      <c r="A1035" s="838">
        <f t="shared" si="380"/>
        <v>46</v>
      </c>
      <c r="B1035" s="1046" t="s">
        <v>161</v>
      </c>
      <c r="C1035" s="896" t="s">
        <v>389</v>
      </c>
      <c r="D1035" s="897">
        <v>13</v>
      </c>
      <c r="E1035" s="898">
        <v>13</v>
      </c>
      <c r="F1035" s="884"/>
      <c r="G1035" s="854"/>
      <c r="H1035" s="885"/>
      <c r="I1035" s="842"/>
      <c r="J1035" s="824">
        <f t="shared" si="371"/>
        <v>0</v>
      </c>
      <c r="K1035" s="828"/>
      <c r="L1035" s="828"/>
      <c r="M1035" s="899"/>
      <c r="N1035" s="827"/>
      <c r="O1035" s="824">
        <f t="shared" si="383"/>
        <v>0</v>
      </c>
      <c r="P1035" s="900"/>
      <c r="Q1035" s="828"/>
      <c r="R1035" s="901"/>
      <c r="S1035" s="827"/>
      <c r="T1035" s="846">
        <f t="shared" si="392"/>
        <v>0</v>
      </c>
      <c r="U1035" s="825">
        <f t="shared" si="390"/>
        <v>0</v>
      </c>
      <c r="V1035" s="825">
        <f t="shared" si="384"/>
        <v>0</v>
      </c>
      <c r="W1035" s="827">
        <f t="shared" si="384"/>
        <v>0</v>
      </c>
      <c r="X1035" s="827">
        <f t="shared" si="384"/>
        <v>0</v>
      </c>
      <c r="Y1035" s="824">
        <f t="shared" si="384"/>
        <v>0</v>
      </c>
      <c r="Z1035" s="838">
        <f t="shared" si="381"/>
        <v>46</v>
      </c>
      <c r="AA1035" s="895" t="str">
        <f t="shared" si="378"/>
        <v>Rau sống</v>
      </c>
      <c r="AB1035" s="844" t="str">
        <f t="shared" si="378"/>
        <v>lít</v>
      </c>
      <c r="AC1035" s="845">
        <f t="shared" si="378"/>
        <v>13</v>
      </c>
      <c r="AD1035" s="858">
        <f t="shared" si="378"/>
        <v>13</v>
      </c>
      <c r="AE1035" s="832">
        <f t="shared" si="391"/>
        <v>0</v>
      </c>
      <c r="AF1035" s="832">
        <f t="shared" si="391"/>
        <v>0</v>
      </c>
      <c r="AG1035" s="832">
        <f t="shared" si="391"/>
        <v>0</v>
      </c>
      <c r="AH1035" s="832">
        <f t="shared" si="391"/>
        <v>0</v>
      </c>
      <c r="AI1035" s="824">
        <f t="shared" si="379"/>
        <v>0</v>
      </c>
      <c r="AJ1035" s="879">
        <f t="shared" si="387"/>
        <v>0</v>
      </c>
      <c r="AK1035" s="879">
        <f t="shared" si="387"/>
        <v>0</v>
      </c>
      <c r="AL1035" s="879">
        <f t="shared" si="387"/>
        <v>0</v>
      </c>
      <c r="AM1035" s="879">
        <f t="shared" si="388"/>
        <v>0</v>
      </c>
      <c r="AN1035" s="849">
        <f t="shared" si="389"/>
        <v>0</v>
      </c>
      <c r="AO1035" s="825">
        <f t="shared" si="376"/>
        <v>0</v>
      </c>
      <c r="AP1035" s="825">
        <f t="shared" si="376"/>
        <v>0</v>
      </c>
      <c r="AQ1035" s="825">
        <f t="shared" si="376"/>
        <v>0</v>
      </c>
      <c r="AR1035" s="825">
        <f t="shared" si="376"/>
        <v>0</v>
      </c>
      <c r="AS1035" s="825">
        <f t="shared" si="376"/>
        <v>0</v>
      </c>
      <c r="AT1035" s="850">
        <f t="shared" si="382"/>
        <v>0</v>
      </c>
      <c r="AU1035" s="1566" t="s">
        <v>859</v>
      </c>
      <c r="AV1035" s="1567"/>
      <c r="AW1035" s="1567"/>
      <c r="AX1035" s="1567"/>
      <c r="AY1035" s="947"/>
      <c r="AZ1035" s="937"/>
    </row>
    <row r="1036" spans="1:52" ht="13.5" customHeight="1">
      <c r="A1036" s="838">
        <f>IF(B1036&lt;&gt;"",MAX($A1035:$A1035)+1,"")</f>
        <v>47</v>
      </c>
      <c r="B1036" s="1046" t="s">
        <v>896</v>
      </c>
      <c r="C1036" s="844" t="s">
        <v>66</v>
      </c>
      <c r="D1036" s="907">
        <v>10</v>
      </c>
      <c r="E1036" s="824">
        <v>10</v>
      </c>
      <c r="F1036" s="905"/>
      <c r="G1036" s="854"/>
      <c r="H1036" s="863">
        <v>4</v>
      </c>
      <c r="I1036" s="842"/>
      <c r="J1036" s="824">
        <f t="shared" si="371"/>
        <v>40</v>
      </c>
      <c r="K1036" s="825"/>
      <c r="L1036" s="825"/>
      <c r="M1036" s="827"/>
      <c r="N1036" s="827"/>
      <c r="O1036" s="824">
        <f t="shared" si="383"/>
        <v>0</v>
      </c>
      <c r="P1036" s="825"/>
      <c r="Q1036" s="825"/>
      <c r="R1036" s="827">
        <v>4</v>
      </c>
      <c r="S1036" s="827"/>
      <c r="T1036" s="846">
        <f t="shared" si="392"/>
        <v>40</v>
      </c>
      <c r="U1036" s="825">
        <f t="shared" si="390"/>
        <v>0</v>
      </c>
      <c r="V1036" s="825">
        <f t="shared" si="384"/>
        <v>0</v>
      </c>
      <c r="W1036" s="827">
        <f t="shared" si="384"/>
        <v>8</v>
      </c>
      <c r="X1036" s="827">
        <f t="shared" si="384"/>
        <v>0</v>
      </c>
      <c r="Y1036" s="824">
        <f t="shared" si="384"/>
        <v>80</v>
      </c>
      <c r="Z1036" s="838">
        <f t="shared" si="381"/>
        <v>47</v>
      </c>
      <c r="AA1036" s="895" t="str">
        <f t="shared" si="378"/>
        <v>Rau canh</v>
      </c>
      <c r="AB1036" s="844" t="str">
        <f t="shared" si="378"/>
        <v>kg</v>
      </c>
      <c r="AC1036" s="845">
        <f t="shared" si="378"/>
        <v>10</v>
      </c>
      <c r="AD1036" s="858">
        <f t="shared" si="378"/>
        <v>10</v>
      </c>
      <c r="AE1036" s="832">
        <f t="shared" ref="AE1036:AH1043" si="393">AE955+AJ955-AO955</f>
        <v>0</v>
      </c>
      <c r="AF1036" s="832">
        <f t="shared" si="393"/>
        <v>0</v>
      </c>
      <c r="AG1036" s="832">
        <f t="shared" si="393"/>
        <v>0</v>
      </c>
      <c r="AH1036" s="832">
        <f t="shared" si="393"/>
        <v>0</v>
      </c>
      <c r="AI1036" s="824">
        <f t="shared" si="379"/>
        <v>0</v>
      </c>
      <c r="AJ1036" s="879">
        <f t="shared" si="387"/>
        <v>0</v>
      </c>
      <c r="AK1036" s="879">
        <f t="shared" si="387"/>
        <v>0</v>
      </c>
      <c r="AL1036" s="879">
        <f t="shared" si="387"/>
        <v>8</v>
      </c>
      <c r="AM1036" s="879">
        <f t="shared" si="388"/>
        <v>0</v>
      </c>
      <c r="AN1036" s="849">
        <f t="shared" si="389"/>
        <v>80</v>
      </c>
      <c r="AO1036" s="825">
        <f t="shared" si="376"/>
        <v>0</v>
      </c>
      <c r="AP1036" s="825">
        <f t="shared" si="376"/>
        <v>0</v>
      </c>
      <c r="AQ1036" s="825">
        <f t="shared" si="376"/>
        <v>8</v>
      </c>
      <c r="AR1036" s="825">
        <f t="shared" si="376"/>
        <v>0</v>
      </c>
      <c r="AS1036" s="825">
        <f t="shared" si="376"/>
        <v>80</v>
      </c>
      <c r="AT1036" s="850">
        <f t="shared" si="382"/>
        <v>0</v>
      </c>
      <c r="AU1036" s="948"/>
      <c r="AV1036" s="934"/>
      <c r="AW1036" s="934"/>
      <c r="AX1036" s="935"/>
      <c r="AY1036" s="936" t="s">
        <v>29</v>
      </c>
      <c r="AZ1036" s="937">
        <f>AV1036*AX1036</f>
        <v>0</v>
      </c>
    </row>
    <row r="1037" spans="1:52" ht="13.5" customHeight="1">
      <c r="A1037" s="838">
        <f>IF(B1037&lt;&gt;"",MAX($A1036:$A1036)+1,"")</f>
        <v>48</v>
      </c>
      <c r="B1037" s="1046" t="s">
        <v>893</v>
      </c>
      <c r="C1037" s="844" t="s">
        <v>66</v>
      </c>
      <c r="D1037" s="907">
        <v>25</v>
      </c>
      <c r="E1037" s="824">
        <v>25</v>
      </c>
      <c r="F1037" s="905"/>
      <c r="G1037" s="854"/>
      <c r="H1037" s="863"/>
      <c r="I1037" s="842"/>
      <c r="J1037" s="824">
        <f>SUM(F1037:I1037)*$E1037</f>
        <v>0</v>
      </c>
      <c r="K1037" s="825"/>
      <c r="L1037" s="825"/>
      <c r="M1037" s="827"/>
      <c r="N1037" s="827"/>
      <c r="O1037" s="824">
        <f t="shared" si="383"/>
        <v>0</v>
      </c>
      <c r="P1037" s="825"/>
      <c r="Q1037" s="825"/>
      <c r="R1037" s="827">
        <v>5</v>
      </c>
      <c r="S1037" s="827"/>
      <c r="T1037" s="846">
        <f t="shared" si="392"/>
        <v>125</v>
      </c>
      <c r="U1037" s="825">
        <f t="shared" si="390"/>
        <v>0</v>
      </c>
      <c r="V1037" s="825">
        <f t="shared" si="384"/>
        <v>0</v>
      </c>
      <c r="W1037" s="827">
        <f t="shared" si="384"/>
        <v>5</v>
      </c>
      <c r="X1037" s="827">
        <f t="shared" si="384"/>
        <v>0</v>
      </c>
      <c r="Y1037" s="824">
        <f t="shared" si="384"/>
        <v>125</v>
      </c>
      <c r="Z1037" s="838">
        <f t="shared" si="381"/>
        <v>48</v>
      </c>
      <c r="AA1037" s="895" t="str">
        <f t="shared" si="378"/>
        <v>Măng</v>
      </c>
      <c r="AB1037" s="844" t="str">
        <f t="shared" si="378"/>
        <v>kg</v>
      </c>
      <c r="AC1037" s="845">
        <f t="shared" si="378"/>
        <v>25</v>
      </c>
      <c r="AD1037" s="858">
        <f t="shared" si="378"/>
        <v>25</v>
      </c>
      <c r="AE1037" s="832">
        <f t="shared" si="393"/>
        <v>0</v>
      </c>
      <c r="AF1037" s="832">
        <f t="shared" si="393"/>
        <v>0</v>
      </c>
      <c r="AG1037" s="832">
        <f t="shared" si="393"/>
        <v>0</v>
      </c>
      <c r="AH1037" s="832">
        <f t="shared" si="393"/>
        <v>0</v>
      </c>
      <c r="AI1037" s="824">
        <f t="shared" si="379"/>
        <v>0</v>
      </c>
      <c r="AJ1037" s="879">
        <f t="shared" si="387"/>
        <v>0</v>
      </c>
      <c r="AK1037" s="879">
        <f t="shared" si="387"/>
        <v>0</v>
      </c>
      <c r="AL1037" s="879">
        <f t="shared" si="387"/>
        <v>5</v>
      </c>
      <c r="AM1037" s="879">
        <f t="shared" si="388"/>
        <v>0</v>
      </c>
      <c r="AN1037" s="849">
        <f t="shared" si="389"/>
        <v>125</v>
      </c>
      <c r="AO1037" s="825">
        <f t="shared" si="376"/>
        <v>0</v>
      </c>
      <c r="AP1037" s="825">
        <f t="shared" si="376"/>
        <v>0</v>
      </c>
      <c r="AQ1037" s="825">
        <f t="shared" si="376"/>
        <v>5</v>
      </c>
      <c r="AR1037" s="825">
        <f t="shared" si="376"/>
        <v>0</v>
      </c>
      <c r="AS1037" s="825">
        <f t="shared" si="376"/>
        <v>125</v>
      </c>
      <c r="AT1037" s="850">
        <f t="shared" si="382"/>
        <v>0</v>
      </c>
      <c r="AU1037" s="948"/>
      <c r="AV1037" s="934"/>
      <c r="AW1037" s="934"/>
      <c r="AX1037" s="935"/>
      <c r="AY1037" s="936" t="s">
        <v>29</v>
      </c>
      <c r="AZ1037" s="937">
        <f>AV1037*AX1037</f>
        <v>0</v>
      </c>
    </row>
    <row r="1038" spans="1:52" ht="13.5" customHeight="1">
      <c r="A1038" s="838">
        <f t="shared" ref="A1038:A1049" si="394">IF(B1038&lt;&gt;"",MAX($A1036:$A1037)+1,"")</f>
        <v>49</v>
      </c>
      <c r="B1038" s="1046" t="s">
        <v>126</v>
      </c>
      <c r="C1038" s="844" t="s">
        <v>66</v>
      </c>
      <c r="D1038" s="949">
        <v>15</v>
      </c>
      <c r="E1038" s="950">
        <v>15</v>
      </c>
      <c r="F1038" s="905"/>
      <c r="G1038" s="872"/>
      <c r="H1038" s="842"/>
      <c r="I1038" s="842"/>
      <c r="J1038" s="824">
        <f>SUM(F1038:I1038)*$E1038</f>
        <v>0</v>
      </c>
      <c r="K1038" s="878"/>
      <c r="L1038" s="828"/>
      <c r="M1038" s="826"/>
      <c r="N1038" s="827"/>
      <c r="O1038" s="824">
        <f t="shared" si="383"/>
        <v>0</v>
      </c>
      <c r="P1038" s="825"/>
      <c r="Q1038" s="828"/>
      <c r="R1038" s="826"/>
      <c r="S1038" s="827"/>
      <c r="T1038" s="846">
        <f t="shared" si="392"/>
        <v>0</v>
      </c>
      <c r="U1038" s="825">
        <f t="shared" si="390"/>
        <v>0</v>
      </c>
      <c r="V1038" s="825">
        <f t="shared" si="384"/>
        <v>0</v>
      </c>
      <c r="W1038" s="827">
        <f t="shared" si="384"/>
        <v>0</v>
      </c>
      <c r="X1038" s="827">
        <f t="shared" si="384"/>
        <v>0</v>
      </c>
      <c r="Y1038" s="824">
        <f t="shared" si="384"/>
        <v>0</v>
      </c>
      <c r="Z1038" s="838">
        <f t="shared" si="381"/>
        <v>49</v>
      </c>
      <c r="AA1038" s="895" t="str">
        <f t="shared" si="378"/>
        <v>Mướp đắng</v>
      </c>
      <c r="AB1038" s="844" t="str">
        <f t="shared" si="378"/>
        <v>kg</v>
      </c>
      <c r="AC1038" s="845">
        <f t="shared" si="378"/>
        <v>15</v>
      </c>
      <c r="AD1038" s="858">
        <f t="shared" si="378"/>
        <v>15</v>
      </c>
      <c r="AE1038" s="832">
        <f t="shared" si="393"/>
        <v>0</v>
      </c>
      <c r="AF1038" s="832">
        <f t="shared" si="393"/>
        <v>0</v>
      </c>
      <c r="AG1038" s="832">
        <f t="shared" si="393"/>
        <v>0</v>
      </c>
      <c r="AH1038" s="832">
        <f t="shared" si="393"/>
        <v>0</v>
      </c>
      <c r="AI1038" s="824">
        <f t="shared" si="379"/>
        <v>0</v>
      </c>
      <c r="AJ1038" s="879">
        <f t="shared" si="387"/>
        <v>0</v>
      </c>
      <c r="AK1038" s="879">
        <f t="shared" si="387"/>
        <v>0</v>
      </c>
      <c r="AL1038" s="879">
        <f t="shared" si="387"/>
        <v>0</v>
      </c>
      <c r="AM1038" s="879">
        <f t="shared" si="388"/>
        <v>0</v>
      </c>
      <c r="AN1038" s="849">
        <f t="shared" si="389"/>
        <v>0</v>
      </c>
      <c r="AO1038" s="825">
        <f t="shared" si="376"/>
        <v>0</v>
      </c>
      <c r="AP1038" s="825">
        <f t="shared" si="376"/>
        <v>0</v>
      </c>
      <c r="AQ1038" s="825">
        <f t="shared" si="376"/>
        <v>0</v>
      </c>
      <c r="AR1038" s="825">
        <f t="shared" si="376"/>
        <v>0</v>
      </c>
      <c r="AS1038" s="825">
        <f t="shared" si="376"/>
        <v>0</v>
      </c>
      <c r="AT1038" s="850">
        <f t="shared" si="382"/>
        <v>0</v>
      </c>
      <c r="AU1038" s="1566" t="s">
        <v>860</v>
      </c>
      <c r="AV1038" s="1567"/>
      <c r="AW1038" s="1567"/>
      <c r="AX1038" s="1567"/>
      <c r="AY1038" s="936" t="str">
        <f>AY1039</f>
        <v>=</v>
      </c>
      <c r="AZ1038" s="937">
        <f ca="1">AZ961</f>
        <v>21.679999999999893</v>
      </c>
    </row>
    <row r="1039" spans="1:52" ht="13.5" customHeight="1">
      <c r="A1039" s="838">
        <f t="shared" si="394"/>
        <v>50</v>
      </c>
      <c r="B1039" s="1046" t="s">
        <v>894</v>
      </c>
      <c r="C1039" s="844" t="s">
        <v>66</v>
      </c>
      <c r="D1039" s="907">
        <v>10</v>
      </c>
      <c r="E1039" s="824">
        <v>10</v>
      </c>
      <c r="F1039" s="905"/>
      <c r="G1039" s="909"/>
      <c r="H1039" s="842"/>
      <c r="I1039" s="842"/>
      <c r="J1039" s="824">
        <f>SUM(F1039:I1039)*$E1039</f>
        <v>0</v>
      </c>
      <c r="K1039" s="825"/>
      <c r="L1039" s="828"/>
      <c r="M1039" s="827"/>
      <c r="N1039" s="827"/>
      <c r="O1039" s="824">
        <f t="shared" si="383"/>
        <v>0</v>
      </c>
      <c r="P1039" s="853"/>
      <c r="Q1039" s="828"/>
      <c r="R1039" s="826"/>
      <c r="S1039" s="827"/>
      <c r="T1039" s="846">
        <f t="shared" si="392"/>
        <v>0</v>
      </c>
      <c r="U1039" s="825">
        <f t="shared" si="390"/>
        <v>0</v>
      </c>
      <c r="V1039" s="825">
        <f t="shared" si="384"/>
        <v>0</v>
      </c>
      <c r="W1039" s="827">
        <f t="shared" si="384"/>
        <v>0</v>
      </c>
      <c r="X1039" s="827">
        <f t="shared" si="384"/>
        <v>0</v>
      </c>
      <c r="Y1039" s="824">
        <f t="shared" si="384"/>
        <v>0</v>
      </c>
      <c r="Z1039" s="838">
        <f t="shared" si="381"/>
        <v>50</v>
      </c>
      <c r="AA1039" s="895" t="str">
        <f t="shared" si="378"/>
        <v>Cà xanh</v>
      </c>
      <c r="AB1039" s="844" t="str">
        <f t="shared" si="378"/>
        <v>kg</v>
      </c>
      <c r="AC1039" s="845">
        <f t="shared" si="378"/>
        <v>10</v>
      </c>
      <c r="AD1039" s="858">
        <f t="shared" si="378"/>
        <v>10</v>
      </c>
      <c r="AE1039" s="832">
        <f t="shared" si="393"/>
        <v>0</v>
      </c>
      <c r="AF1039" s="832">
        <f t="shared" si="393"/>
        <v>0</v>
      </c>
      <c r="AG1039" s="832">
        <f t="shared" si="393"/>
        <v>0</v>
      </c>
      <c r="AH1039" s="832">
        <f t="shared" si="393"/>
        <v>0</v>
      </c>
      <c r="AI1039" s="824">
        <f t="shared" si="379"/>
        <v>0</v>
      </c>
      <c r="AJ1039" s="879">
        <f t="shared" si="387"/>
        <v>0</v>
      </c>
      <c r="AK1039" s="879">
        <f t="shared" si="387"/>
        <v>0</v>
      </c>
      <c r="AL1039" s="879">
        <f t="shared" si="387"/>
        <v>0</v>
      </c>
      <c r="AM1039" s="879">
        <f t="shared" si="388"/>
        <v>0</v>
      </c>
      <c r="AN1039" s="849">
        <f t="shared" si="389"/>
        <v>0</v>
      </c>
      <c r="AO1039" s="825">
        <f t="shared" si="376"/>
        <v>0</v>
      </c>
      <c r="AP1039" s="825">
        <f t="shared" si="376"/>
        <v>0</v>
      </c>
      <c r="AQ1039" s="825">
        <f t="shared" si="376"/>
        <v>0</v>
      </c>
      <c r="AR1039" s="825">
        <f t="shared" si="376"/>
        <v>0</v>
      </c>
      <c r="AS1039" s="825">
        <f t="shared" si="376"/>
        <v>0</v>
      </c>
      <c r="AT1039" s="850">
        <f t="shared" si="382"/>
        <v>0</v>
      </c>
      <c r="AU1039" s="1568" t="s">
        <v>69</v>
      </c>
      <c r="AV1039" s="1569"/>
      <c r="AW1039" s="1569"/>
      <c r="AX1039" s="1569"/>
      <c r="AY1039" s="936" t="s">
        <v>29</v>
      </c>
      <c r="AZ1039" s="945">
        <f ca="1">SUM(AZ1028:AZ1038)</f>
        <v>114.81999999999987</v>
      </c>
    </row>
    <row r="1040" spans="1:52" ht="13.5" customHeight="1">
      <c r="A1040" s="838">
        <f t="shared" si="394"/>
        <v>51</v>
      </c>
      <c r="B1040" s="1045" t="s">
        <v>64</v>
      </c>
      <c r="C1040" s="844" t="s">
        <v>66</v>
      </c>
      <c r="D1040" s="907">
        <v>13</v>
      </c>
      <c r="E1040" s="824">
        <v>13</v>
      </c>
      <c r="F1040" s="905"/>
      <c r="G1040" s="854"/>
      <c r="H1040" s="863"/>
      <c r="I1040" s="842"/>
      <c r="J1040" s="824">
        <f t="shared" ref="J1040:J1049" si="395">SUM(F1040:I1040)*$E1040</f>
        <v>0</v>
      </c>
      <c r="K1040" s="825"/>
      <c r="L1040" s="828"/>
      <c r="M1040" s="827">
        <v>5</v>
      </c>
      <c r="N1040" s="827"/>
      <c r="O1040" s="824">
        <f t="shared" si="383"/>
        <v>65</v>
      </c>
      <c r="P1040" s="825"/>
      <c r="Q1040" s="825"/>
      <c r="R1040" s="827">
        <v>6</v>
      </c>
      <c r="S1040" s="827"/>
      <c r="T1040" s="846">
        <f t="shared" si="392"/>
        <v>78</v>
      </c>
      <c r="U1040" s="825">
        <f t="shared" si="390"/>
        <v>0</v>
      </c>
      <c r="V1040" s="825">
        <f t="shared" si="384"/>
        <v>0</v>
      </c>
      <c r="W1040" s="827">
        <f t="shared" si="384"/>
        <v>11</v>
      </c>
      <c r="X1040" s="827">
        <f t="shared" si="384"/>
        <v>0</v>
      </c>
      <c r="Y1040" s="824">
        <f t="shared" si="384"/>
        <v>143</v>
      </c>
      <c r="Z1040" s="838">
        <f t="shared" si="381"/>
        <v>51</v>
      </c>
      <c r="AA1040" s="895" t="str">
        <f t="shared" si="378"/>
        <v>Hành tây</v>
      </c>
      <c r="AB1040" s="844" t="str">
        <f t="shared" si="378"/>
        <v>kg</v>
      </c>
      <c r="AC1040" s="845">
        <f t="shared" si="378"/>
        <v>13</v>
      </c>
      <c r="AD1040" s="858">
        <f t="shared" si="378"/>
        <v>13</v>
      </c>
      <c r="AE1040" s="832">
        <f t="shared" si="393"/>
        <v>0</v>
      </c>
      <c r="AF1040" s="832">
        <f t="shared" si="393"/>
        <v>0</v>
      </c>
      <c r="AG1040" s="832">
        <f t="shared" si="393"/>
        <v>0</v>
      </c>
      <c r="AH1040" s="832">
        <f t="shared" si="393"/>
        <v>0</v>
      </c>
      <c r="AI1040" s="824">
        <f t="shared" si="379"/>
        <v>0</v>
      </c>
      <c r="AJ1040" s="879">
        <f t="shared" si="387"/>
        <v>0</v>
      </c>
      <c r="AK1040" s="879">
        <f t="shared" si="387"/>
        <v>0</v>
      </c>
      <c r="AL1040" s="879">
        <f t="shared" si="387"/>
        <v>11</v>
      </c>
      <c r="AM1040" s="879">
        <f t="shared" si="388"/>
        <v>0</v>
      </c>
      <c r="AN1040" s="849">
        <f t="shared" si="389"/>
        <v>143</v>
      </c>
      <c r="AO1040" s="825">
        <f t="shared" si="376"/>
        <v>0</v>
      </c>
      <c r="AP1040" s="825">
        <f t="shared" si="376"/>
        <v>0</v>
      </c>
      <c r="AQ1040" s="825">
        <f t="shared" si="376"/>
        <v>11</v>
      </c>
      <c r="AR1040" s="825">
        <f t="shared" si="376"/>
        <v>0</v>
      </c>
      <c r="AS1040" s="825">
        <f t="shared" si="376"/>
        <v>143</v>
      </c>
      <c r="AT1040" s="850">
        <f t="shared" si="382"/>
        <v>0</v>
      </c>
      <c r="AU1040" s="1570" t="s">
        <v>861</v>
      </c>
      <c r="AV1040" s="1571"/>
      <c r="AW1040" s="1571"/>
      <c r="AX1040" s="1571"/>
      <c r="AY1040" s="936" t="s">
        <v>29</v>
      </c>
      <c r="AZ1040" s="945">
        <f ca="1">SUMIF(AA990:AR1052,"Gạo*",AO990:AO1052)+SUMIF(AA990:AR1052,"Gạo*",AP990:AP1052)+SUMIF(AA990:AR1052,"Gạo*",AQ990:AQ1052)+SUMIF(AA990:AR1052,"Gạo*",AR990:AR1052)</f>
        <v>93</v>
      </c>
    </row>
    <row r="1041" spans="1:52" ht="13.5" customHeight="1">
      <c r="A1041" s="838">
        <f t="shared" si="394"/>
        <v>52</v>
      </c>
      <c r="B1041" s="1046" t="s">
        <v>511</v>
      </c>
      <c r="C1041" s="844" t="s">
        <v>66</v>
      </c>
      <c r="D1041" s="907">
        <v>20</v>
      </c>
      <c r="E1041" s="824">
        <v>15</v>
      </c>
      <c r="F1041" s="905"/>
      <c r="G1041" s="854"/>
      <c r="H1041" s="863"/>
      <c r="I1041" s="842"/>
      <c r="J1041" s="824">
        <f t="shared" si="395"/>
        <v>0</v>
      </c>
      <c r="K1041" s="825"/>
      <c r="L1041" s="825"/>
      <c r="M1041" s="827"/>
      <c r="N1041" s="827"/>
      <c r="O1041" s="824">
        <f t="shared" si="383"/>
        <v>0</v>
      </c>
      <c r="P1041" s="825"/>
      <c r="Q1041" s="825"/>
      <c r="R1041" s="827"/>
      <c r="S1041" s="827"/>
      <c r="T1041" s="846">
        <f t="shared" si="392"/>
        <v>0</v>
      </c>
      <c r="U1041" s="825">
        <f t="shared" si="390"/>
        <v>0</v>
      </c>
      <c r="V1041" s="825">
        <f t="shared" si="384"/>
        <v>0</v>
      </c>
      <c r="W1041" s="827">
        <f t="shared" si="384"/>
        <v>0</v>
      </c>
      <c r="X1041" s="827">
        <f t="shared" si="384"/>
        <v>0</v>
      </c>
      <c r="Y1041" s="824">
        <f t="shared" si="384"/>
        <v>0</v>
      </c>
      <c r="Z1041" s="838">
        <f t="shared" si="381"/>
        <v>52</v>
      </c>
      <c r="AA1041" s="895" t="str">
        <f t="shared" si="378"/>
        <v>Sã</v>
      </c>
      <c r="AB1041" s="844" t="str">
        <f t="shared" si="378"/>
        <v>kg</v>
      </c>
      <c r="AC1041" s="845">
        <f t="shared" si="378"/>
        <v>20</v>
      </c>
      <c r="AD1041" s="858">
        <f t="shared" si="378"/>
        <v>15</v>
      </c>
      <c r="AE1041" s="832">
        <f t="shared" si="393"/>
        <v>0</v>
      </c>
      <c r="AF1041" s="832">
        <f t="shared" si="393"/>
        <v>0</v>
      </c>
      <c r="AG1041" s="832">
        <f t="shared" si="393"/>
        <v>0</v>
      </c>
      <c r="AH1041" s="832">
        <f t="shared" si="393"/>
        <v>0</v>
      </c>
      <c r="AI1041" s="824">
        <f t="shared" si="379"/>
        <v>0</v>
      </c>
      <c r="AJ1041" s="879">
        <f t="shared" si="387"/>
        <v>0</v>
      </c>
      <c r="AK1041" s="879">
        <f t="shared" si="387"/>
        <v>0</v>
      </c>
      <c r="AL1041" s="879">
        <f t="shared" si="387"/>
        <v>0</v>
      </c>
      <c r="AM1041" s="879">
        <f t="shared" si="388"/>
        <v>0</v>
      </c>
      <c r="AN1041" s="849">
        <f t="shared" si="389"/>
        <v>0</v>
      </c>
      <c r="AO1041" s="825">
        <f t="shared" ref="AO1041:AS1049" si="396">U1041</f>
        <v>0</v>
      </c>
      <c r="AP1041" s="825">
        <f t="shared" si="396"/>
        <v>0</v>
      </c>
      <c r="AQ1041" s="825">
        <f t="shared" si="396"/>
        <v>0</v>
      </c>
      <c r="AR1041" s="825">
        <f t="shared" si="396"/>
        <v>0</v>
      </c>
      <c r="AS1041" s="825">
        <f t="shared" si="396"/>
        <v>0</v>
      </c>
      <c r="AT1041" s="850">
        <f t="shared" si="382"/>
        <v>0</v>
      </c>
      <c r="AU1041" s="1570" t="s">
        <v>862</v>
      </c>
      <c r="AV1041" s="1571"/>
      <c r="AW1041" s="1571"/>
      <c r="AX1041" s="1571"/>
      <c r="AY1041" s="936" t="s">
        <v>29</v>
      </c>
      <c r="AZ1041" s="1050">
        <f ca="1">AZ962</f>
        <v>0</v>
      </c>
    </row>
    <row r="1042" spans="1:52" ht="13.5" customHeight="1">
      <c r="A1042" s="838">
        <f t="shared" si="394"/>
        <v>53</v>
      </c>
      <c r="B1042" s="908" t="s">
        <v>895</v>
      </c>
      <c r="C1042" s="844" t="s">
        <v>66</v>
      </c>
      <c r="D1042" s="907">
        <v>8</v>
      </c>
      <c r="E1042" s="824">
        <v>8</v>
      </c>
      <c r="F1042" s="905"/>
      <c r="G1042" s="854"/>
      <c r="H1042" s="842"/>
      <c r="I1042" s="842"/>
      <c r="J1042" s="824">
        <f t="shared" si="395"/>
        <v>0</v>
      </c>
      <c r="K1042" s="825"/>
      <c r="L1042" s="828"/>
      <c r="M1042" s="827">
        <v>5</v>
      </c>
      <c r="N1042" s="827"/>
      <c r="O1042" s="824">
        <f t="shared" si="383"/>
        <v>40</v>
      </c>
      <c r="P1042" s="825"/>
      <c r="Q1042" s="825"/>
      <c r="R1042" s="827"/>
      <c r="S1042" s="827"/>
      <c r="T1042" s="846">
        <f t="shared" ref="T1042:T1049" si="397">SUM(P1042:S1042)*$E1042</f>
        <v>0</v>
      </c>
      <c r="U1042" s="825">
        <f t="shared" si="390"/>
        <v>0</v>
      </c>
      <c r="V1042" s="825">
        <f t="shared" si="384"/>
        <v>0</v>
      </c>
      <c r="W1042" s="827">
        <f t="shared" si="384"/>
        <v>5</v>
      </c>
      <c r="X1042" s="827">
        <f t="shared" si="384"/>
        <v>0</v>
      </c>
      <c r="Y1042" s="824">
        <f t="shared" si="384"/>
        <v>40</v>
      </c>
      <c r="Z1042" s="838">
        <f t="shared" si="381"/>
        <v>53</v>
      </c>
      <c r="AA1042" s="895" t="str">
        <f t="shared" si="378"/>
        <v>Mùng bac hà</v>
      </c>
      <c r="AB1042" s="844" t="str">
        <f t="shared" si="378"/>
        <v>kg</v>
      </c>
      <c r="AC1042" s="845">
        <f t="shared" si="378"/>
        <v>8</v>
      </c>
      <c r="AD1042" s="858">
        <f t="shared" si="378"/>
        <v>8</v>
      </c>
      <c r="AE1042" s="832">
        <f t="shared" si="393"/>
        <v>0</v>
      </c>
      <c r="AF1042" s="832">
        <f t="shared" si="393"/>
        <v>0</v>
      </c>
      <c r="AG1042" s="832">
        <f t="shared" si="393"/>
        <v>0</v>
      </c>
      <c r="AH1042" s="832">
        <f t="shared" si="393"/>
        <v>0</v>
      </c>
      <c r="AI1042" s="824">
        <f t="shared" si="379"/>
        <v>0</v>
      </c>
      <c r="AJ1042" s="879">
        <f t="shared" si="387"/>
        <v>0</v>
      </c>
      <c r="AK1042" s="879">
        <f t="shared" si="387"/>
        <v>0</v>
      </c>
      <c r="AL1042" s="879">
        <f t="shared" si="387"/>
        <v>5</v>
      </c>
      <c r="AM1042" s="879">
        <f t="shared" si="388"/>
        <v>0</v>
      </c>
      <c r="AN1042" s="849">
        <f t="shared" si="389"/>
        <v>40</v>
      </c>
      <c r="AO1042" s="825">
        <f t="shared" si="396"/>
        <v>0</v>
      </c>
      <c r="AP1042" s="825">
        <f t="shared" si="396"/>
        <v>0</v>
      </c>
      <c r="AQ1042" s="825">
        <f t="shared" si="396"/>
        <v>5</v>
      </c>
      <c r="AR1042" s="825">
        <f t="shared" si="396"/>
        <v>0</v>
      </c>
      <c r="AS1042" s="825">
        <f t="shared" si="396"/>
        <v>40</v>
      </c>
      <c r="AT1042" s="850">
        <f t="shared" si="382"/>
        <v>0</v>
      </c>
      <c r="AU1042" s="1568" t="s">
        <v>863</v>
      </c>
      <c r="AV1042" s="1569"/>
      <c r="AW1042" s="1569"/>
      <c r="AX1042" s="1569"/>
      <c r="AY1042" s="936" t="s">
        <v>29</v>
      </c>
      <c r="AZ1042" s="945">
        <f ca="1">AZ1040+AZ1041</f>
        <v>93</v>
      </c>
    </row>
    <row r="1043" spans="1:52" ht="13.5" customHeight="1">
      <c r="A1043" s="838">
        <f t="shared" si="394"/>
        <v>54</v>
      </c>
      <c r="B1043" s="908" t="s">
        <v>512</v>
      </c>
      <c r="C1043" s="844" t="s">
        <v>66</v>
      </c>
      <c r="D1043" s="907">
        <v>20</v>
      </c>
      <c r="E1043" s="824">
        <v>20</v>
      </c>
      <c r="F1043" s="905"/>
      <c r="G1043" s="872"/>
      <c r="H1043" s="842"/>
      <c r="I1043" s="842"/>
      <c r="J1043" s="824">
        <f t="shared" si="395"/>
        <v>0</v>
      </c>
      <c r="K1043" s="825"/>
      <c r="L1043" s="828"/>
      <c r="M1043" s="827"/>
      <c r="N1043" s="827"/>
      <c r="O1043" s="824">
        <f t="shared" si="383"/>
        <v>0</v>
      </c>
      <c r="P1043" s="825"/>
      <c r="Q1043" s="828"/>
      <c r="R1043" s="827"/>
      <c r="S1043" s="827"/>
      <c r="T1043" s="846">
        <f t="shared" si="397"/>
        <v>0</v>
      </c>
      <c r="U1043" s="825">
        <f t="shared" si="390"/>
        <v>0</v>
      </c>
      <c r="V1043" s="825">
        <f t="shared" si="384"/>
        <v>0</v>
      </c>
      <c r="W1043" s="827">
        <f t="shared" si="384"/>
        <v>0</v>
      </c>
      <c r="X1043" s="827">
        <f t="shared" si="384"/>
        <v>0</v>
      </c>
      <c r="Y1043" s="824">
        <f t="shared" si="384"/>
        <v>0</v>
      </c>
      <c r="Z1043" s="838">
        <f t="shared" si="381"/>
        <v>54</v>
      </c>
      <c r="AA1043" s="895" t="str">
        <f t="shared" si="378"/>
        <v>Riềng</v>
      </c>
      <c r="AB1043" s="844" t="str">
        <f t="shared" si="378"/>
        <v>kg</v>
      </c>
      <c r="AC1043" s="845">
        <f t="shared" si="378"/>
        <v>20</v>
      </c>
      <c r="AD1043" s="858">
        <f t="shared" si="378"/>
        <v>20</v>
      </c>
      <c r="AE1043" s="832">
        <f t="shared" si="393"/>
        <v>0</v>
      </c>
      <c r="AF1043" s="832">
        <f t="shared" si="393"/>
        <v>0</v>
      </c>
      <c r="AG1043" s="832">
        <f t="shared" si="393"/>
        <v>0</v>
      </c>
      <c r="AH1043" s="832">
        <f t="shared" si="393"/>
        <v>0</v>
      </c>
      <c r="AI1043" s="824">
        <f t="shared" si="379"/>
        <v>0</v>
      </c>
      <c r="AJ1043" s="879">
        <f t="shared" si="387"/>
        <v>0</v>
      </c>
      <c r="AK1043" s="879">
        <f t="shared" si="387"/>
        <v>0</v>
      </c>
      <c r="AL1043" s="879">
        <f t="shared" si="387"/>
        <v>0</v>
      </c>
      <c r="AM1043" s="879">
        <f t="shared" si="388"/>
        <v>0</v>
      </c>
      <c r="AN1043" s="849">
        <f t="shared" si="389"/>
        <v>0</v>
      </c>
      <c r="AO1043" s="825">
        <f t="shared" si="396"/>
        <v>0</v>
      </c>
      <c r="AP1043" s="825">
        <f t="shared" si="396"/>
        <v>0</v>
      </c>
      <c r="AQ1043" s="825">
        <f t="shared" si="396"/>
        <v>0</v>
      </c>
      <c r="AR1043" s="825">
        <f t="shared" si="396"/>
        <v>0</v>
      </c>
      <c r="AS1043" s="825">
        <f t="shared" si="396"/>
        <v>0</v>
      </c>
      <c r="AT1043" s="850">
        <f t="shared" si="382"/>
        <v>0</v>
      </c>
      <c r="AU1043" s="1566" t="s">
        <v>864</v>
      </c>
      <c r="AV1043" s="1567"/>
      <c r="AW1043" s="1567"/>
      <c r="AX1043" s="1567"/>
      <c r="AY1043" s="936" t="s">
        <v>29</v>
      </c>
      <c r="AZ1043" s="945">
        <f ca="1">IF(AZ1039-AZ1042&gt;0,AZ1039-AZ1042,0)</f>
        <v>21.819999999999865</v>
      </c>
    </row>
    <row r="1044" spans="1:52" ht="13.5" customHeight="1">
      <c r="A1044" s="838">
        <f t="shared" si="394"/>
        <v>55</v>
      </c>
      <c r="B1044" s="1045" t="s">
        <v>636</v>
      </c>
      <c r="C1044" s="844" t="s">
        <v>66</v>
      </c>
      <c r="D1044" s="907">
        <v>10</v>
      </c>
      <c r="E1044" s="824">
        <v>10</v>
      </c>
      <c r="F1044" s="905"/>
      <c r="G1044" s="854"/>
      <c r="H1044" s="842"/>
      <c r="I1044" s="842"/>
      <c r="J1044" s="824">
        <f t="shared" si="395"/>
        <v>0</v>
      </c>
      <c r="K1044" s="825"/>
      <c r="L1044" s="853"/>
      <c r="M1044" s="827">
        <v>0.5</v>
      </c>
      <c r="N1044" s="827"/>
      <c r="O1044" s="824">
        <f t="shared" si="383"/>
        <v>5</v>
      </c>
      <c r="P1044" s="825"/>
      <c r="Q1044" s="825"/>
      <c r="R1044" s="827"/>
      <c r="S1044" s="827"/>
      <c r="T1044" s="846">
        <f t="shared" si="397"/>
        <v>0</v>
      </c>
      <c r="U1044" s="825">
        <f t="shared" si="390"/>
        <v>0</v>
      </c>
      <c r="V1044" s="825">
        <f t="shared" si="384"/>
        <v>0</v>
      </c>
      <c r="W1044" s="827">
        <f t="shared" si="384"/>
        <v>0.5</v>
      </c>
      <c r="X1044" s="827">
        <f t="shared" si="384"/>
        <v>0</v>
      </c>
      <c r="Y1044" s="824">
        <f t="shared" si="384"/>
        <v>5</v>
      </c>
      <c r="Z1044" s="838">
        <f t="shared" si="381"/>
        <v>55</v>
      </c>
      <c r="AA1044" s="895" t="str">
        <f t="shared" si="378"/>
        <v>Rau mùi</v>
      </c>
      <c r="AB1044" s="844" t="str">
        <f t="shared" si="378"/>
        <v>kg</v>
      </c>
      <c r="AC1044" s="845">
        <f t="shared" si="378"/>
        <v>10</v>
      </c>
      <c r="AD1044" s="858">
        <f t="shared" si="378"/>
        <v>10</v>
      </c>
      <c r="AE1044" s="832">
        <f>AE964+AJ964-AO964</f>
        <v>0</v>
      </c>
      <c r="AF1044" s="832">
        <f>AF964+AK964-AP964</f>
        <v>0</v>
      </c>
      <c r="AG1044" s="832">
        <f>AG964+AL964-AQ964</f>
        <v>0</v>
      </c>
      <c r="AH1044" s="832">
        <f>AH964+AM964-AR964</f>
        <v>0</v>
      </c>
      <c r="AI1044" s="824">
        <f t="shared" si="379"/>
        <v>0</v>
      </c>
      <c r="AJ1044" s="879">
        <f t="shared" si="387"/>
        <v>0</v>
      </c>
      <c r="AK1044" s="879">
        <f t="shared" si="387"/>
        <v>0</v>
      </c>
      <c r="AL1044" s="879">
        <f t="shared" si="387"/>
        <v>0.5</v>
      </c>
      <c r="AM1044" s="879">
        <f t="shared" si="388"/>
        <v>0</v>
      </c>
      <c r="AN1044" s="849">
        <f t="shared" si="389"/>
        <v>5</v>
      </c>
      <c r="AO1044" s="825">
        <f t="shared" si="396"/>
        <v>0</v>
      </c>
      <c r="AP1044" s="825">
        <f t="shared" si="396"/>
        <v>0</v>
      </c>
      <c r="AQ1044" s="825">
        <f t="shared" si="396"/>
        <v>0.5</v>
      </c>
      <c r="AR1044" s="825">
        <f t="shared" si="396"/>
        <v>0</v>
      </c>
      <c r="AS1044" s="825">
        <f t="shared" si="396"/>
        <v>5</v>
      </c>
      <c r="AT1044" s="850">
        <f t="shared" si="382"/>
        <v>0</v>
      </c>
      <c r="AU1044" s="1482" t="s">
        <v>797</v>
      </c>
      <c r="AV1044" s="1483"/>
      <c r="AW1044" s="1483"/>
      <c r="AX1044" s="1483"/>
      <c r="AY1044" s="894" t="s">
        <v>29</v>
      </c>
      <c r="AZ1044" s="918">
        <f ca="1">IF(AZ1039-AZ1042&lt;0,AZ1042-AZ1039,0)</f>
        <v>0</v>
      </c>
    </row>
    <row r="1045" spans="1:52" ht="13.5" customHeight="1">
      <c r="A1045" s="838" t="str">
        <f t="shared" si="394"/>
        <v/>
      </c>
      <c r="B1045" s="906"/>
      <c r="C1045" s="844"/>
      <c r="D1045" s="907"/>
      <c r="E1045" s="824"/>
      <c r="F1045" s="905"/>
      <c r="G1045" s="854"/>
      <c r="H1045" s="842"/>
      <c r="I1045" s="842"/>
      <c r="J1045" s="824">
        <f t="shared" si="395"/>
        <v>0</v>
      </c>
      <c r="K1045" s="825"/>
      <c r="L1045" s="825"/>
      <c r="M1045" s="827"/>
      <c r="N1045" s="827"/>
      <c r="O1045" s="824">
        <f t="shared" si="383"/>
        <v>0</v>
      </c>
      <c r="P1045" s="825"/>
      <c r="Q1045" s="825"/>
      <c r="R1045" s="827"/>
      <c r="S1045" s="827"/>
      <c r="T1045" s="846">
        <f t="shared" si="397"/>
        <v>0</v>
      </c>
      <c r="U1045" s="825">
        <f t="shared" si="390"/>
        <v>0</v>
      </c>
      <c r="V1045" s="825">
        <f t="shared" si="384"/>
        <v>0</v>
      </c>
      <c r="W1045" s="827">
        <f t="shared" si="384"/>
        <v>0</v>
      </c>
      <c r="X1045" s="827">
        <f t="shared" si="384"/>
        <v>0</v>
      </c>
      <c r="Y1045" s="824">
        <f t="shared" si="384"/>
        <v>0</v>
      </c>
      <c r="Z1045" s="838" t="str">
        <f t="shared" si="381"/>
        <v/>
      </c>
      <c r="AA1045" s="895">
        <f t="shared" si="378"/>
        <v>0</v>
      </c>
      <c r="AB1045" s="844">
        <f t="shared" si="378"/>
        <v>0</v>
      </c>
      <c r="AC1045" s="845">
        <f t="shared" si="378"/>
        <v>0</v>
      </c>
      <c r="AD1045" s="858">
        <f t="shared" si="378"/>
        <v>0</v>
      </c>
      <c r="AE1045" s="832">
        <f t="shared" ref="AE1045:AH1049" si="398">AE966+AJ966-AO966</f>
        <v>0</v>
      </c>
      <c r="AF1045" s="832">
        <f t="shared" si="398"/>
        <v>0</v>
      </c>
      <c r="AG1045" s="832">
        <f t="shared" si="398"/>
        <v>0</v>
      </c>
      <c r="AH1045" s="832">
        <f t="shared" si="398"/>
        <v>0</v>
      </c>
      <c r="AI1045" s="824">
        <f t="shared" si="379"/>
        <v>0</v>
      </c>
      <c r="AJ1045" s="879">
        <f t="shared" si="387"/>
        <v>0</v>
      </c>
      <c r="AK1045" s="879">
        <f t="shared" si="387"/>
        <v>0</v>
      </c>
      <c r="AL1045" s="879">
        <f t="shared" si="387"/>
        <v>0</v>
      </c>
      <c r="AM1045" s="879">
        <f t="shared" si="388"/>
        <v>0</v>
      </c>
      <c r="AN1045" s="849">
        <f t="shared" si="389"/>
        <v>0</v>
      </c>
      <c r="AO1045" s="825">
        <f t="shared" si="396"/>
        <v>0</v>
      </c>
      <c r="AP1045" s="825">
        <f t="shared" si="396"/>
        <v>0</v>
      </c>
      <c r="AQ1045" s="825">
        <f t="shared" si="396"/>
        <v>0</v>
      </c>
      <c r="AR1045" s="825">
        <f t="shared" si="396"/>
        <v>0</v>
      </c>
      <c r="AS1045" s="825">
        <f t="shared" si="396"/>
        <v>0</v>
      </c>
      <c r="AT1045" s="850" t="str">
        <f t="shared" si="382"/>
        <v/>
      </c>
      <c r="AU1045" s="893"/>
      <c r="AV1045" s="894"/>
      <c r="AW1045" s="894"/>
      <c r="AX1045" s="894"/>
      <c r="AY1045" s="894"/>
      <c r="AZ1045" s="918"/>
    </row>
    <row r="1046" spans="1:52" ht="13.5" customHeight="1">
      <c r="A1046" s="838" t="str">
        <f t="shared" si="394"/>
        <v/>
      </c>
      <c r="B1046" s="906"/>
      <c r="C1046" s="844"/>
      <c r="D1046" s="907"/>
      <c r="E1046" s="824"/>
      <c r="F1046" s="905"/>
      <c r="G1046" s="854"/>
      <c r="H1046" s="842"/>
      <c r="I1046" s="842"/>
      <c r="J1046" s="824">
        <f t="shared" si="395"/>
        <v>0</v>
      </c>
      <c r="K1046" s="825"/>
      <c r="L1046" s="825"/>
      <c r="M1046" s="827"/>
      <c r="N1046" s="827"/>
      <c r="O1046" s="824">
        <f t="shared" si="383"/>
        <v>0</v>
      </c>
      <c r="P1046" s="825"/>
      <c r="Q1046" s="825"/>
      <c r="R1046" s="827"/>
      <c r="S1046" s="827"/>
      <c r="T1046" s="846">
        <f t="shared" si="397"/>
        <v>0</v>
      </c>
      <c r="U1046" s="825">
        <f t="shared" si="390"/>
        <v>0</v>
      </c>
      <c r="V1046" s="825">
        <f t="shared" si="384"/>
        <v>0</v>
      </c>
      <c r="W1046" s="827">
        <f t="shared" si="384"/>
        <v>0</v>
      </c>
      <c r="X1046" s="827">
        <f t="shared" si="384"/>
        <v>0</v>
      </c>
      <c r="Y1046" s="824">
        <f t="shared" si="384"/>
        <v>0</v>
      </c>
      <c r="Z1046" s="838" t="str">
        <f t="shared" si="381"/>
        <v/>
      </c>
      <c r="AA1046" s="895">
        <f t="shared" si="378"/>
        <v>0</v>
      </c>
      <c r="AB1046" s="844">
        <f t="shared" si="378"/>
        <v>0</v>
      </c>
      <c r="AC1046" s="845">
        <f t="shared" si="378"/>
        <v>0</v>
      </c>
      <c r="AD1046" s="858">
        <f t="shared" si="378"/>
        <v>0</v>
      </c>
      <c r="AE1046" s="832">
        <f t="shared" si="398"/>
        <v>0</v>
      </c>
      <c r="AF1046" s="832">
        <f t="shared" si="398"/>
        <v>0</v>
      </c>
      <c r="AG1046" s="832">
        <f t="shared" si="398"/>
        <v>0</v>
      </c>
      <c r="AH1046" s="832">
        <f t="shared" si="398"/>
        <v>0</v>
      </c>
      <c r="AI1046" s="824">
        <f t="shared" si="379"/>
        <v>0</v>
      </c>
      <c r="AJ1046" s="879">
        <f t="shared" si="387"/>
        <v>0</v>
      </c>
      <c r="AK1046" s="879">
        <f t="shared" si="387"/>
        <v>0</v>
      </c>
      <c r="AL1046" s="879">
        <f t="shared" si="387"/>
        <v>0</v>
      </c>
      <c r="AM1046" s="879">
        <f t="shared" si="388"/>
        <v>0</v>
      </c>
      <c r="AN1046" s="849">
        <f t="shared" si="389"/>
        <v>0</v>
      </c>
      <c r="AO1046" s="825">
        <f t="shared" si="396"/>
        <v>0</v>
      </c>
      <c r="AP1046" s="825">
        <f t="shared" si="396"/>
        <v>0</v>
      </c>
      <c r="AQ1046" s="825">
        <f t="shared" si="396"/>
        <v>0</v>
      </c>
      <c r="AR1046" s="825">
        <f t="shared" si="396"/>
        <v>0</v>
      </c>
      <c r="AS1046" s="825">
        <f t="shared" si="396"/>
        <v>0</v>
      </c>
      <c r="AT1046" s="850" t="str">
        <f t="shared" si="382"/>
        <v/>
      </c>
      <c r="AU1046" s="893"/>
      <c r="AV1046" s="894"/>
      <c r="AW1046" s="894"/>
      <c r="AX1046" s="894"/>
      <c r="AY1046" s="894"/>
      <c r="AZ1046" s="918"/>
    </row>
    <row r="1047" spans="1:52" ht="13.5" customHeight="1">
      <c r="A1047" s="838" t="str">
        <f t="shared" si="394"/>
        <v/>
      </c>
      <c r="B1047" s="906"/>
      <c r="C1047" s="844"/>
      <c r="D1047" s="907"/>
      <c r="E1047" s="824"/>
      <c r="F1047" s="905"/>
      <c r="G1047" s="854"/>
      <c r="H1047" s="842"/>
      <c r="I1047" s="842"/>
      <c r="J1047" s="824">
        <f t="shared" si="395"/>
        <v>0</v>
      </c>
      <c r="K1047" s="825"/>
      <c r="L1047" s="825"/>
      <c r="M1047" s="827"/>
      <c r="N1047" s="827"/>
      <c r="O1047" s="824">
        <f t="shared" si="383"/>
        <v>0</v>
      </c>
      <c r="P1047" s="825"/>
      <c r="Q1047" s="825"/>
      <c r="R1047" s="827"/>
      <c r="S1047" s="827"/>
      <c r="T1047" s="846">
        <f t="shared" si="397"/>
        <v>0</v>
      </c>
      <c r="U1047" s="825">
        <f t="shared" si="390"/>
        <v>0</v>
      </c>
      <c r="V1047" s="825">
        <f t="shared" si="384"/>
        <v>0</v>
      </c>
      <c r="W1047" s="827">
        <v>0</v>
      </c>
      <c r="X1047" s="827">
        <f t="shared" si="384"/>
        <v>0</v>
      </c>
      <c r="Y1047" s="824">
        <f t="shared" si="384"/>
        <v>0</v>
      </c>
      <c r="Z1047" s="838" t="str">
        <f t="shared" si="381"/>
        <v/>
      </c>
      <c r="AA1047" s="895">
        <f t="shared" si="378"/>
        <v>0</v>
      </c>
      <c r="AB1047" s="844">
        <f t="shared" si="378"/>
        <v>0</v>
      </c>
      <c r="AC1047" s="845">
        <f t="shared" si="378"/>
        <v>0</v>
      </c>
      <c r="AD1047" s="858">
        <f t="shared" si="378"/>
        <v>0</v>
      </c>
      <c r="AE1047" s="832">
        <f t="shared" si="398"/>
        <v>0</v>
      </c>
      <c r="AF1047" s="832">
        <f t="shared" si="398"/>
        <v>0</v>
      </c>
      <c r="AG1047" s="832">
        <f t="shared" si="398"/>
        <v>0</v>
      </c>
      <c r="AH1047" s="832">
        <f t="shared" si="398"/>
        <v>0</v>
      </c>
      <c r="AI1047" s="824">
        <f t="shared" si="379"/>
        <v>0</v>
      </c>
      <c r="AJ1047" s="879">
        <f t="shared" si="387"/>
        <v>0</v>
      </c>
      <c r="AK1047" s="879">
        <f t="shared" si="387"/>
        <v>0</v>
      </c>
      <c r="AL1047" s="879">
        <f t="shared" si="387"/>
        <v>0</v>
      </c>
      <c r="AM1047" s="879">
        <f t="shared" si="388"/>
        <v>0</v>
      </c>
      <c r="AN1047" s="849">
        <f t="shared" si="389"/>
        <v>0</v>
      </c>
      <c r="AO1047" s="825">
        <f t="shared" si="396"/>
        <v>0</v>
      </c>
      <c r="AP1047" s="825">
        <f t="shared" si="396"/>
        <v>0</v>
      </c>
      <c r="AQ1047" s="825">
        <f t="shared" si="396"/>
        <v>0</v>
      </c>
      <c r="AR1047" s="825">
        <f t="shared" si="396"/>
        <v>0</v>
      </c>
      <c r="AS1047" s="825">
        <f t="shared" si="396"/>
        <v>0</v>
      </c>
      <c r="AT1047" s="850" t="str">
        <f t="shared" si="382"/>
        <v/>
      </c>
      <c r="AU1047" s="893"/>
      <c r="AV1047" s="894"/>
      <c r="AW1047" s="894"/>
      <c r="AX1047" s="894"/>
      <c r="AY1047" s="894"/>
      <c r="AZ1047" s="918"/>
    </row>
    <row r="1048" spans="1:52" ht="13.5" customHeight="1">
      <c r="A1048" s="838" t="str">
        <f t="shared" si="394"/>
        <v/>
      </c>
      <c r="B1048" s="906"/>
      <c r="C1048" s="844"/>
      <c r="D1048" s="907"/>
      <c r="E1048" s="824"/>
      <c r="F1048" s="905"/>
      <c r="G1048" s="854"/>
      <c r="H1048" s="842"/>
      <c r="I1048" s="842"/>
      <c r="J1048" s="824">
        <f t="shared" si="395"/>
        <v>0</v>
      </c>
      <c r="K1048" s="825"/>
      <c r="L1048" s="825"/>
      <c r="M1048" s="827"/>
      <c r="N1048" s="827"/>
      <c r="O1048" s="824">
        <f t="shared" si="383"/>
        <v>0</v>
      </c>
      <c r="P1048" s="825"/>
      <c r="Q1048" s="825"/>
      <c r="R1048" s="827"/>
      <c r="S1048" s="827"/>
      <c r="T1048" s="846">
        <f t="shared" si="397"/>
        <v>0</v>
      </c>
      <c r="U1048" s="825">
        <f t="shared" si="390"/>
        <v>0</v>
      </c>
      <c r="V1048" s="825">
        <f t="shared" si="384"/>
        <v>0</v>
      </c>
      <c r="W1048" s="827">
        <f>SUM(H1048,M1048,R1048)</f>
        <v>0</v>
      </c>
      <c r="X1048" s="827">
        <f t="shared" si="384"/>
        <v>0</v>
      </c>
      <c r="Y1048" s="824">
        <f t="shared" si="384"/>
        <v>0</v>
      </c>
      <c r="Z1048" s="838" t="str">
        <f t="shared" si="381"/>
        <v/>
      </c>
      <c r="AA1048" s="895">
        <f t="shared" si="378"/>
        <v>0</v>
      </c>
      <c r="AB1048" s="844">
        <f t="shared" si="378"/>
        <v>0</v>
      </c>
      <c r="AC1048" s="845">
        <f t="shared" si="378"/>
        <v>0</v>
      </c>
      <c r="AD1048" s="858">
        <f t="shared" si="378"/>
        <v>0</v>
      </c>
      <c r="AE1048" s="832">
        <f t="shared" si="398"/>
        <v>0</v>
      </c>
      <c r="AF1048" s="832">
        <f t="shared" si="398"/>
        <v>0</v>
      </c>
      <c r="AG1048" s="832">
        <f t="shared" si="398"/>
        <v>0</v>
      </c>
      <c r="AH1048" s="832">
        <f t="shared" si="398"/>
        <v>0</v>
      </c>
      <c r="AI1048" s="824">
        <f t="shared" si="379"/>
        <v>0</v>
      </c>
      <c r="AJ1048" s="879">
        <f t="shared" si="387"/>
        <v>0</v>
      </c>
      <c r="AK1048" s="879">
        <f t="shared" si="387"/>
        <v>0</v>
      </c>
      <c r="AL1048" s="879">
        <f t="shared" si="387"/>
        <v>0</v>
      </c>
      <c r="AM1048" s="879">
        <f t="shared" si="388"/>
        <v>0</v>
      </c>
      <c r="AN1048" s="849">
        <f t="shared" si="389"/>
        <v>0</v>
      </c>
      <c r="AO1048" s="825">
        <f t="shared" si="396"/>
        <v>0</v>
      </c>
      <c r="AP1048" s="825">
        <f t="shared" si="396"/>
        <v>0</v>
      </c>
      <c r="AQ1048" s="825">
        <f t="shared" si="396"/>
        <v>0</v>
      </c>
      <c r="AR1048" s="825">
        <f t="shared" si="396"/>
        <v>0</v>
      </c>
      <c r="AS1048" s="825">
        <f t="shared" si="396"/>
        <v>0</v>
      </c>
      <c r="AT1048" s="850" t="str">
        <f t="shared" si="382"/>
        <v/>
      </c>
      <c r="AU1048" s="893"/>
      <c r="AV1048" s="894"/>
      <c r="AW1048" s="894"/>
      <c r="AX1048" s="894"/>
      <c r="AY1048" s="894"/>
      <c r="AZ1048" s="918"/>
    </row>
    <row r="1049" spans="1:52" ht="13.5" customHeight="1">
      <c r="A1049" s="838" t="str">
        <f t="shared" si="394"/>
        <v/>
      </c>
      <c r="B1049" s="906"/>
      <c r="C1049" s="844"/>
      <c r="D1049" s="907"/>
      <c r="E1049" s="824"/>
      <c r="F1049" s="905"/>
      <c r="G1049" s="854"/>
      <c r="H1049" s="842"/>
      <c r="I1049" s="842"/>
      <c r="J1049" s="824">
        <f t="shared" si="395"/>
        <v>0</v>
      </c>
      <c r="K1049" s="825"/>
      <c r="L1049" s="825"/>
      <c r="M1049" s="827"/>
      <c r="N1049" s="827"/>
      <c r="O1049" s="824">
        <f t="shared" si="383"/>
        <v>0</v>
      </c>
      <c r="P1049" s="825"/>
      <c r="Q1049" s="825"/>
      <c r="R1049" s="827"/>
      <c r="S1049" s="827"/>
      <c r="T1049" s="846">
        <f t="shared" si="397"/>
        <v>0</v>
      </c>
      <c r="U1049" s="825">
        <f t="shared" si="390"/>
        <v>0</v>
      </c>
      <c r="V1049" s="825">
        <f>SUM(G1049,L1049,Q1049)</f>
        <v>0</v>
      </c>
      <c r="W1049" s="827">
        <f>SUM(H1049,M1049,R1049)</f>
        <v>0</v>
      </c>
      <c r="X1049" s="827">
        <f>SUM(I1049,N1049,S1049)</f>
        <v>0</v>
      </c>
      <c r="Y1049" s="824">
        <f>SUM(J1049,O1049,T1049)</f>
        <v>0</v>
      </c>
      <c r="Z1049" s="838" t="str">
        <f t="shared" si="381"/>
        <v/>
      </c>
      <c r="AA1049" s="895">
        <f t="shared" si="378"/>
        <v>0</v>
      </c>
      <c r="AB1049" s="844">
        <f t="shared" si="378"/>
        <v>0</v>
      </c>
      <c r="AC1049" s="845">
        <f t="shared" si="378"/>
        <v>0</v>
      </c>
      <c r="AD1049" s="858">
        <f t="shared" si="378"/>
        <v>0</v>
      </c>
      <c r="AE1049" s="832">
        <f t="shared" si="398"/>
        <v>0</v>
      </c>
      <c r="AF1049" s="832">
        <f t="shared" si="398"/>
        <v>0</v>
      </c>
      <c r="AG1049" s="832">
        <f t="shared" si="398"/>
        <v>0</v>
      </c>
      <c r="AH1049" s="832">
        <f t="shared" si="398"/>
        <v>0</v>
      </c>
      <c r="AI1049" s="824">
        <f t="shared" si="379"/>
        <v>0</v>
      </c>
      <c r="AJ1049" s="879">
        <f t="shared" si="387"/>
        <v>0</v>
      </c>
      <c r="AK1049" s="879">
        <f t="shared" si="387"/>
        <v>0</v>
      </c>
      <c r="AL1049" s="879">
        <f t="shared" si="387"/>
        <v>0</v>
      </c>
      <c r="AM1049" s="879">
        <f t="shared" si="388"/>
        <v>0</v>
      </c>
      <c r="AN1049" s="849">
        <f t="shared" si="389"/>
        <v>0</v>
      </c>
      <c r="AO1049" s="825">
        <f t="shared" si="396"/>
        <v>0</v>
      </c>
      <c r="AP1049" s="825">
        <f t="shared" si="396"/>
        <v>0</v>
      </c>
      <c r="AQ1049" s="825">
        <f t="shared" si="396"/>
        <v>0</v>
      </c>
      <c r="AR1049" s="825">
        <f t="shared" si="396"/>
        <v>0</v>
      </c>
      <c r="AS1049" s="825">
        <f t="shared" si="396"/>
        <v>0</v>
      </c>
      <c r="AT1049" s="850" t="str">
        <f t="shared" si="382"/>
        <v/>
      </c>
      <c r="AU1049" s="893"/>
      <c r="AV1049" s="894"/>
      <c r="AW1049" s="894"/>
      <c r="AX1049" s="894"/>
      <c r="AY1049" s="894"/>
      <c r="AZ1049" s="918"/>
    </row>
    <row r="1050" spans="1:52" ht="13.5" customHeight="1">
      <c r="A1050" s="838"/>
      <c r="B1050" s="906"/>
      <c r="C1050" s="844"/>
      <c r="D1050" s="907"/>
      <c r="E1050" s="824"/>
      <c r="F1050" s="905"/>
      <c r="G1050" s="854"/>
      <c r="H1050" s="842"/>
      <c r="I1050" s="842"/>
      <c r="J1050" s="824"/>
      <c r="K1050" s="825"/>
      <c r="L1050" s="825"/>
      <c r="M1050" s="827"/>
      <c r="N1050" s="827"/>
      <c r="O1050" s="824"/>
      <c r="P1050" s="825"/>
      <c r="Q1050" s="825"/>
      <c r="R1050" s="827"/>
      <c r="S1050" s="827"/>
      <c r="T1050" s="846"/>
      <c r="U1050" s="825"/>
      <c r="V1050" s="825"/>
      <c r="W1050" s="827"/>
      <c r="X1050" s="827"/>
      <c r="Y1050" s="824"/>
      <c r="Z1050" s="838"/>
      <c r="AA1050" s="895"/>
      <c r="AB1050" s="844"/>
      <c r="AC1050" s="845"/>
      <c r="AD1050" s="858"/>
      <c r="AE1050" s="832"/>
      <c r="AF1050" s="832"/>
      <c r="AG1050" s="832"/>
      <c r="AH1050" s="832"/>
      <c r="AI1050" s="824"/>
      <c r="AJ1050" s="879"/>
      <c r="AK1050" s="879"/>
      <c r="AL1050" s="879"/>
      <c r="AM1050" s="879"/>
      <c r="AN1050" s="849"/>
      <c r="AO1050" s="825"/>
      <c r="AP1050" s="825"/>
      <c r="AQ1050" s="825"/>
      <c r="AR1050" s="825"/>
      <c r="AS1050" s="825"/>
      <c r="AT1050" s="850"/>
      <c r="AU1050" s="893"/>
      <c r="AV1050" s="894"/>
      <c r="AW1050" s="894"/>
      <c r="AX1050" s="894"/>
      <c r="AY1050" s="894"/>
      <c r="AZ1050" s="918"/>
    </row>
    <row r="1051" spans="1:52" ht="13.5" customHeight="1">
      <c r="A1051" s="838"/>
      <c r="B1051" s="906"/>
      <c r="C1051" s="844"/>
      <c r="D1051" s="907"/>
      <c r="E1051" s="824"/>
      <c r="F1051" s="905"/>
      <c r="G1051" s="854"/>
      <c r="H1051" s="842"/>
      <c r="I1051" s="842"/>
      <c r="J1051" s="824"/>
      <c r="K1051" s="825"/>
      <c r="L1051" s="825"/>
      <c r="M1051" s="827"/>
      <c r="N1051" s="827"/>
      <c r="O1051" s="824"/>
      <c r="P1051" s="825"/>
      <c r="Q1051" s="825"/>
      <c r="R1051" s="827"/>
      <c r="S1051" s="827"/>
      <c r="T1051" s="846"/>
      <c r="U1051" s="825"/>
      <c r="V1051" s="825"/>
      <c r="W1051" s="827"/>
      <c r="X1051" s="827"/>
      <c r="Y1051" s="824"/>
      <c r="Z1051" s="838"/>
      <c r="AA1051" s="895"/>
      <c r="AB1051" s="844"/>
      <c r="AC1051" s="845"/>
      <c r="AD1051" s="858"/>
      <c r="AE1051" s="832"/>
      <c r="AF1051" s="832"/>
      <c r="AG1051" s="832"/>
      <c r="AH1051" s="832"/>
      <c r="AI1051" s="824"/>
      <c r="AJ1051" s="879"/>
      <c r="AK1051" s="879"/>
      <c r="AL1051" s="879"/>
      <c r="AM1051" s="879"/>
      <c r="AN1051" s="849"/>
      <c r="AO1051" s="825"/>
      <c r="AP1051" s="825"/>
      <c r="AQ1051" s="825"/>
      <c r="AR1051" s="825"/>
      <c r="AS1051" s="825"/>
      <c r="AT1051" s="850"/>
      <c r="AU1051" s="893"/>
      <c r="AV1051" s="894"/>
      <c r="AW1051" s="894"/>
      <c r="AX1051" s="894"/>
      <c r="AY1051" s="894"/>
      <c r="AZ1051" s="918"/>
    </row>
    <row r="1052" spans="1:52" ht="13.5" customHeight="1">
      <c r="A1052" s="838"/>
      <c r="B1052" s="906"/>
      <c r="C1052" s="844"/>
      <c r="D1052" s="907"/>
      <c r="E1052" s="824"/>
      <c r="F1052" s="905"/>
      <c r="G1052" s="854"/>
      <c r="H1052" s="842"/>
      <c r="I1052" s="842"/>
      <c r="J1052" s="824"/>
      <c r="K1052" s="825"/>
      <c r="L1052" s="825"/>
      <c r="M1052" s="827"/>
      <c r="N1052" s="827"/>
      <c r="O1052" s="824"/>
      <c r="P1052" s="825"/>
      <c r="Q1052" s="825"/>
      <c r="R1052" s="827"/>
      <c r="S1052" s="827"/>
      <c r="T1052" s="846"/>
      <c r="U1052" s="825"/>
      <c r="V1052" s="825"/>
      <c r="W1052" s="827"/>
      <c r="X1052" s="827"/>
      <c r="Y1052" s="824"/>
      <c r="Z1052" s="838"/>
      <c r="AA1052" s="895"/>
      <c r="AB1052" s="844"/>
      <c r="AC1052" s="845"/>
      <c r="AD1052" s="858"/>
      <c r="AE1052" s="832"/>
      <c r="AF1052" s="832"/>
      <c r="AG1052" s="832"/>
      <c r="AH1052" s="832"/>
      <c r="AI1052" s="824"/>
      <c r="AJ1052" s="879"/>
      <c r="AK1052" s="879"/>
      <c r="AL1052" s="879"/>
      <c r="AM1052" s="879"/>
      <c r="AN1052" s="849"/>
      <c r="AO1052" s="825"/>
      <c r="AP1052" s="825"/>
      <c r="AQ1052" s="825"/>
      <c r="AR1052" s="825"/>
      <c r="AS1052" s="825"/>
      <c r="AT1052" s="850"/>
      <c r="AU1052" s="893"/>
      <c r="AV1052" s="894"/>
      <c r="AW1052" s="894"/>
      <c r="AX1052" s="894"/>
      <c r="AY1052" s="894"/>
      <c r="AZ1052" s="918"/>
    </row>
    <row r="1053" spans="1:52" ht="13.5" customHeight="1">
      <c r="A1053" s="838" t="str">
        <f>IF(B1053&lt;&gt;"",MAX($A1048:$A1049)+1,"")</f>
        <v/>
      </c>
      <c r="B1053" s="951"/>
      <c r="C1053" s="952"/>
      <c r="D1053" s="953"/>
      <c r="E1053" s="824"/>
      <c r="F1053" s="905"/>
      <c r="G1053" s="854"/>
      <c r="H1053" s="842"/>
      <c r="I1053" s="842"/>
      <c r="J1053" s="824">
        <f>SUM(F1053:I1053)*$E1053</f>
        <v>0</v>
      </c>
      <c r="K1053" s="825"/>
      <c r="L1053" s="825"/>
      <c r="M1053" s="827"/>
      <c r="N1053" s="827"/>
      <c r="O1053" s="824">
        <f>SUM(K1053:N1053)*$E1053</f>
        <v>0</v>
      </c>
      <c r="P1053" s="825"/>
      <c r="Q1053" s="825"/>
      <c r="R1053" s="827"/>
      <c r="S1053" s="827"/>
      <c r="T1053" s="846">
        <f>SUM(P1053:S1053)*$E1053</f>
        <v>0</v>
      </c>
      <c r="U1053" s="825">
        <f t="shared" ref="U1053:Y1055" si="399">SUM(F1053,K1053,P1053)</f>
        <v>0</v>
      </c>
      <c r="V1053" s="825">
        <f t="shared" si="399"/>
        <v>0</v>
      </c>
      <c r="W1053" s="827">
        <f t="shared" si="399"/>
        <v>0</v>
      </c>
      <c r="X1053" s="827">
        <f t="shared" si="399"/>
        <v>0</v>
      </c>
      <c r="Y1053" s="824">
        <f t="shared" si="399"/>
        <v>0</v>
      </c>
      <c r="Z1053" s="838" t="str">
        <f t="shared" ref="Z1053:AD1055" si="400">A1053</f>
        <v/>
      </c>
      <c r="AA1053" s="895">
        <f t="shared" si="400"/>
        <v>0</v>
      </c>
      <c r="AB1053" s="844">
        <f t="shared" si="400"/>
        <v>0</v>
      </c>
      <c r="AC1053" s="845">
        <f t="shared" si="400"/>
        <v>0</v>
      </c>
      <c r="AD1053" s="858">
        <f t="shared" si="400"/>
        <v>0</v>
      </c>
      <c r="AE1053" s="832">
        <f t="shared" ref="AE1053:AH1055" si="401">AE971+AJ971-AO971</f>
        <v>0</v>
      </c>
      <c r="AF1053" s="832">
        <f t="shared" si="401"/>
        <v>0</v>
      </c>
      <c r="AG1053" s="832">
        <f t="shared" si="401"/>
        <v>0</v>
      </c>
      <c r="AH1053" s="832">
        <f t="shared" si="401"/>
        <v>0</v>
      </c>
      <c r="AI1053" s="824">
        <f>SUM(AE1053:AH1053)*$E1053</f>
        <v>0</v>
      </c>
      <c r="AJ1053" s="879">
        <f t="shared" ref="AJ1053:AM1055" si="402">U1053</f>
        <v>0</v>
      </c>
      <c r="AK1053" s="879">
        <f t="shared" si="402"/>
        <v>0</v>
      </c>
      <c r="AL1053" s="879">
        <f t="shared" si="402"/>
        <v>0</v>
      </c>
      <c r="AM1053" s="879">
        <f t="shared" si="402"/>
        <v>0</v>
      </c>
      <c r="AN1053" s="849">
        <f>SUM(AJ1053:AM1053)*$E1053</f>
        <v>0</v>
      </c>
      <c r="AO1053" s="825">
        <f t="shared" ref="AO1053:AS1055" si="403">U1053</f>
        <v>0</v>
      </c>
      <c r="AP1053" s="825">
        <f t="shared" si="403"/>
        <v>0</v>
      </c>
      <c r="AQ1053" s="825">
        <f t="shared" si="403"/>
        <v>0</v>
      </c>
      <c r="AR1053" s="825">
        <f t="shared" si="403"/>
        <v>0</v>
      </c>
      <c r="AS1053" s="825">
        <f t="shared" si="403"/>
        <v>0</v>
      </c>
      <c r="AT1053" s="850" t="str">
        <f>IF(AC1053&lt;&gt;0,SUM(AO1053:AR1053)*$AC1053-SUM(AO1053:AR1053)*$AD1053,"")</f>
        <v/>
      </c>
      <c r="AU1053" s="893"/>
      <c r="AV1053" s="894"/>
      <c r="AW1053" s="894"/>
      <c r="AX1053" s="894"/>
      <c r="AY1053" s="894"/>
      <c r="AZ1053" s="954"/>
    </row>
    <row r="1054" spans="1:52" ht="13.5" customHeight="1">
      <c r="A1054" s="838" t="str">
        <f>IF(B1054&lt;&gt;"",MAX($A1049:$A1053)+1,"")</f>
        <v/>
      </c>
      <c r="B1054" s="951"/>
      <c r="C1054" s="952"/>
      <c r="D1054" s="953"/>
      <c r="E1054" s="824"/>
      <c r="F1054" s="905"/>
      <c r="G1054" s="854"/>
      <c r="H1054" s="842"/>
      <c r="I1054" s="842"/>
      <c r="J1054" s="824">
        <f>SUM(F1054:I1054)*$E1054</f>
        <v>0</v>
      </c>
      <c r="K1054" s="825"/>
      <c r="L1054" s="825"/>
      <c r="M1054" s="827"/>
      <c r="N1054" s="827"/>
      <c r="O1054" s="824">
        <f>SUM(K1054:N1054)*$E1054</f>
        <v>0</v>
      </c>
      <c r="P1054" s="825"/>
      <c r="Q1054" s="825"/>
      <c r="R1054" s="827"/>
      <c r="S1054" s="827"/>
      <c r="T1054" s="846">
        <f>SUM(P1054:S1054)*$E1054</f>
        <v>0</v>
      </c>
      <c r="U1054" s="825">
        <f t="shared" si="399"/>
        <v>0</v>
      </c>
      <c r="V1054" s="825">
        <f t="shared" si="399"/>
        <v>0</v>
      </c>
      <c r="W1054" s="827">
        <f t="shared" si="399"/>
        <v>0</v>
      </c>
      <c r="X1054" s="827">
        <f t="shared" si="399"/>
        <v>0</v>
      </c>
      <c r="Y1054" s="824">
        <f t="shared" si="399"/>
        <v>0</v>
      </c>
      <c r="Z1054" s="838" t="str">
        <f t="shared" si="400"/>
        <v/>
      </c>
      <c r="AA1054" s="895">
        <f t="shared" si="400"/>
        <v>0</v>
      </c>
      <c r="AB1054" s="844">
        <f t="shared" si="400"/>
        <v>0</v>
      </c>
      <c r="AC1054" s="845">
        <f t="shared" si="400"/>
        <v>0</v>
      </c>
      <c r="AD1054" s="858">
        <f>E1054</f>
        <v>0</v>
      </c>
      <c r="AE1054" s="832">
        <f t="shared" si="401"/>
        <v>0</v>
      </c>
      <c r="AF1054" s="832">
        <f t="shared" si="401"/>
        <v>0</v>
      </c>
      <c r="AG1054" s="832">
        <f t="shared" si="401"/>
        <v>0</v>
      </c>
      <c r="AH1054" s="832">
        <f t="shared" si="401"/>
        <v>0</v>
      </c>
      <c r="AI1054" s="824">
        <f>SUM(AE1054:AH1054)*$E1054</f>
        <v>0</v>
      </c>
      <c r="AJ1054" s="879">
        <f t="shared" si="402"/>
        <v>0</v>
      </c>
      <c r="AK1054" s="879">
        <f t="shared" si="402"/>
        <v>0</v>
      </c>
      <c r="AL1054" s="879">
        <f t="shared" si="402"/>
        <v>0</v>
      </c>
      <c r="AM1054" s="879">
        <f t="shared" si="402"/>
        <v>0</v>
      </c>
      <c r="AN1054" s="849">
        <f>SUM(AJ1054:AM1054)*$E1054</f>
        <v>0</v>
      </c>
      <c r="AO1054" s="825">
        <f t="shared" si="403"/>
        <v>0</v>
      </c>
      <c r="AP1054" s="825">
        <f t="shared" si="403"/>
        <v>0</v>
      </c>
      <c r="AQ1054" s="825">
        <f t="shared" si="403"/>
        <v>0</v>
      </c>
      <c r="AR1054" s="825">
        <f t="shared" si="403"/>
        <v>0</v>
      </c>
      <c r="AS1054" s="825">
        <f t="shared" si="403"/>
        <v>0</v>
      </c>
      <c r="AT1054" s="850" t="str">
        <f>IF(AC1054&lt;&gt;0,SUM(AO1054:AR1054)*$AC1054-SUM(AO1054:AR1054)*$AD1054,"")</f>
        <v/>
      </c>
      <c r="AU1054" s="893"/>
      <c r="AV1054" s="894"/>
      <c r="AW1054" s="894"/>
      <c r="AX1054" s="894"/>
      <c r="AY1054" s="894"/>
      <c r="AZ1054" s="954"/>
    </row>
    <row r="1055" spans="1:52" ht="13.5" customHeight="1">
      <c r="A1055" s="838" t="str">
        <f>IF(B1055&lt;&gt;"",MAX($A1053:$A1054)+1,"")</f>
        <v/>
      </c>
      <c r="B1055" s="955"/>
      <c r="C1055" s="956"/>
      <c r="D1055" s="957"/>
      <c r="E1055" s="958"/>
      <c r="F1055" s="959"/>
      <c r="G1055" s="960"/>
      <c r="H1055" s="961"/>
      <c r="I1055" s="961"/>
      <c r="J1055" s="824">
        <f>SUM(F1055:I1055)*$E1055</f>
        <v>0</v>
      </c>
      <c r="K1055" s="825"/>
      <c r="L1055" s="825"/>
      <c r="M1055" s="827"/>
      <c r="N1055" s="827"/>
      <c r="O1055" s="1049">
        <f>SUM(K1055:N1055)*$E1055</f>
        <v>0</v>
      </c>
      <c r="P1055" s="825"/>
      <c r="Q1055" s="825"/>
      <c r="R1055" s="827"/>
      <c r="S1055" s="827"/>
      <c r="T1055" s="846">
        <f>SUM(P1055:S1055)*$E1055</f>
        <v>0</v>
      </c>
      <c r="U1055" s="825">
        <f>SUM(F1055,K1055,P1055)</f>
        <v>0</v>
      </c>
      <c r="V1055" s="825">
        <f t="shared" si="399"/>
        <v>0</v>
      </c>
      <c r="W1055" s="827">
        <f t="shared" si="399"/>
        <v>0</v>
      </c>
      <c r="X1055" s="827">
        <f>SUM(I1055,N1055,S1055)</f>
        <v>0</v>
      </c>
      <c r="Y1055" s="824">
        <f>SUM(J1055,O1055,T1055)</f>
        <v>0</v>
      </c>
      <c r="Z1055" s="838" t="str">
        <f t="shared" si="400"/>
        <v/>
      </c>
      <c r="AA1055" s="895">
        <f>B1055</f>
        <v>0</v>
      </c>
      <c r="AB1055" s="844">
        <f>C1055</f>
        <v>0</v>
      </c>
      <c r="AC1055" s="962">
        <f>D1055</f>
        <v>0</v>
      </c>
      <c r="AD1055" s="858">
        <f>E1055</f>
        <v>0</v>
      </c>
      <c r="AE1055" s="832">
        <f t="shared" si="401"/>
        <v>0</v>
      </c>
      <c r="AF1055" s="832">
        <f t="shared" si="401"/>
        <v>0</v>
      </c>
      <c r="AG1055" s="832">
        <f t="shared" si="401"/>
        <v>0</v>
      </c>
      <c r="AH1055" s="832">
        <f t="shared" si="401"/>
        <v>0</v>
      </c>
      <c r="AI1055" s="824">
        <f>SUM(AE1055:AH1055)*$E1055</f>
        <v>0</v>
      </c>
      <c r="AJ1055" s="879">
        <f t="shared" si="402"/>
        <v>0</v>
      </c>
      <c r="AK1055" s="879">
        <f t="shared" si="402"/>
        <v>0</v>
      </c>
      <c r="AL1055" s="879">
        <f t="shared" si="402"/>
        <v>0</v>
      </c>
      <c r="AM1055" s="879">
        <f t="shared" si="402"/>
        <v>0</v>
      </c>
      <c r="AN1055" s="849">
        <f>SUM(AJ1055:AM1055)*$E1055</f>
        <v>0</v>
      </c>
      <c r="AO1055" s="825">
        <f t="shared" si="403"/>
        <v>0</v>
      </c>
      <c r="AP1055" s="825">
        <f t="shared" si="403"/>
        <v>0</v>
      </c>
      <c r="AQ1055" s="825">
        <f t="shared" si="403"/>
        <v>0</v>
      </c>
      <c r="AR1055" s="825">
        <f t="shared" si="403"/>
        <v>0</v>
      </c>
      <c r="AS1055" s="825">
        <f t="shared" si="403"/>
        <v>0</v>
      </c>
      <c r="AT1055" s="963" t="str">
        <f>IF(AC1055&lt;&gt;0,SUM(AO1055:AR1055)*$AC1055-SUM(AO1055:AR1055)*$AD1055,"")</f>
        <v/>
      </c>
      <c r="AU1055" s="893"/>
      <c r="AV1055" s="894"/>
      <c r="AW1055" s="894"/>
      <c r="AX1055" s="894"/>
      <c r="AY1055" s="894"/>
      <c r="AZ1055" s="954"/>
    </row>
    <row r="1056" spans="1:52" ht="13.5" customHeight="1">
      <c r="A1056" s="964"/>
      <c r="B1056" s="964" t="s">
        <v>6</v>
      </c>
      <c r="C1056" s="965"/>
      <c r="D1056" s="966"/>
      <c r="E1056" s="965"/>
      <c r="F1056" s="965"/>
      <c r="G1056" s="967"/>
      <c r="H1056" s="965"/>
      <c r="I1056" s="965"/>
      <c r="J1056" s="968">
        <f>SUM(J990:J1055)</f>
        <v>1815.1</v>
      </c>
      <c r="K1056" s="969"/>
      <c r="L1056" s="969"/>
      <c r="M1056" s="969"/>
      <c r="N1056" s="969"/>
      <c r="O1056" s="968">
        <f>SUM(O990:O1055)</f>
        <v>3730.75</v>
      </c>
      <c r="P1056" s="969"/>
      <c r="Q1056" s="969"/>
      <c r="R1056" s="969"/>
      <c r="S1056" s="969"/>
      <c r="T1056" s="968">
        <f>SUM(T990:T1055)</f>
        <v>4160.25</v>
      </c>
      <c r="U1056" s="969"/>
      <c r="V1056" s="969"/>
      <c r="W1056" s="969"/>
      <c r="X1056" s="969"/>
      <c r="Y1056" s="968">
        <f>SUM(Y990:Y1055)</f>
        <v>9706.1</v>
      </c>
      <c r="Z1056" s="964"/>
      <c r="AA1056" s="964" t="s">
        <v>6</v>
      </c>
      <c r="AB1056" s="969"/>
      <c r="AC1056" s="970"/>
      <c r="AD1056" s="969"/>
      <c r="AE1056" s="969"/>
      <c r="AF1056" s="969"/>
      <c r="AG1056" s="969"/>
      <c r="AH1056" s="969"/>
      <c r="AI1056" s="971">
        <f>SUM(AI990:AI1055)</f>
        <v>82585.599999999977</v>
      </c>
      <c r="AJ1056" s="969"/>
      <c r="AK1056" s="969"/>
      <c r="AL1056" s="969"/>
      <c r="AM1056" s="969"/>
      <c r="AN1056" s="969">
        <f>SUM(AN990:AN1055)</f>
        <v>6979</v>
      </c>
      <c r="AO1056" s="969"/>
      <c r="AP1056" s="969"/>
      <c r="AQ1056" s="969"/>
      <c r="AR1056" s="969"/>
      <c r="AS1056" s="969">
        <f>SUM(AS990:AS1055)</f>
        <v>9706.1</v>
      </c>
      <c r="AT1056" s="972">
        <f>SUM(AT990:AT1055)</f>
        <v>620.5</v>
      </c>
      <c r="AU1056" s="973"/>
      <c r="AV1056" s="974"/>
      <c r="AW1056" s="974"/>
      <c r="AX1056" s="974"/>
      <c r="AY1056" s="974"/>
      <c r="AZ1056" s="975"/>
    </row>
    <row r="1057" spans="1:52" ht="13.5" customHeight="1">
      <c r="A1057" s="976"/>
      <c r="B1057" s="1484" t="s">
        <v>866</v>
      </c>
      <c r="C1057" s="1487" t="s">
        <v>867</v>
      </c>
      <c r="D1057" s="1488"/>
      <c r="E1057" s="1489"/>
      <c r="F1057" s="1490" t="str">
        <f>"Đtượng BB : " &amp; SUM(F1058:F1060) &amp;"đ/c = " &amp; SUM(J1058:J1060) &amp;"k"</f>
        <v>Đtượng BB : 340đ/c = 8900k</v>
      </c>
      <c r="G1057" s="1491"/>
      <c r="H1057" s="1491"/>
      <c r="I1057" s="1491"/>
      <c r="J1057" s="1492"/>
      <c r="K1057" s="1490" t="str">
        <f>"Đtượng BC: " &amp; SUM(K1058:K1060) &amp;"đ/c = " &amp; SUM(O1058:O1060) &amp;"k"</f>
        <v>Đtượng BC: 39đ/c = 806k</v>
      </c>
      <c r="L1057" s="1491"/>
      <c r="M1057" s="1491"/>
      <c r="N1057" s="1491"/>
      <c r="O1057" s="1492"/>
      <c r="P1057" s="1493" t="s">
        <v>6</v>
      </c>
      <c r="Q1057" s="1494"/>
      <c r="R1057" s="1495"/>
      <c r="S1057" s="977"/>
      <c r="T1057" s="1496" t="s">
        <v>868</v>
      </c>
      <c r="U1057" s="1497"/>
      <c r="V1057" s="1497"/>
      <c r="W1057" s="1497"/>
      <c r="X1057" s="1497"/>
      <c r="Y1057" s="1498"/>
      <c r="Z1057" s="978"/>
      <c r="AA1057" s="930"/>
      <c r="AB1057" s="930"/>
      <c r="AC1057" s="979"/>
      <c r="AD1057" s="930"/>
      <c r="AE1057" s="930"/>
      <c r="AF1057" s="930"/>
      <c r="AG1057" s="930"/>
      <c r="AH1057" s="930"/>
      <c r="AI1057" s="930"/>
      <c r="AJ1057" s="930"/>
      <c r="AK1057" s="930"/>
      <c r="AL1057" s="930"/>
      <c r="AM1057" s="930"/>
      <c r="AN1057" s="930"/>
      <c r="AO1057" s="930"/>
      <c r="AP1057" s="930"/>
      <c r="AQ1057" s="930"/>
      <c r="AR1057" s="930"/>
      <c r="AS1057" s="930"/>
      <c r="AT1057" s="930"/>
      <c r="AU1057" s="980"/>
    </row>
    <row r="1058" spans="1:52" ht="13.5" customHeight="1">
      <c r="A1058" s="981"/>
      <c r="B1058" s="1485"/>
      <c r="C1058" s="1499" t="s">
        <v>856</v>
      </c>
      <c r="D1058" s="1500"/>
      <c r="E1058" s="1501"/>
      <c r="F1058" s="982">
        <v>110</v>
      </c>
      <c r="G1058" s="982" t="s">
        <v>27</v>
      </c>
      <c r="H1058" s="983">
        <v>14</v>
      </c>
      <c r="I1058" s="984" t="s">
        <v>29</v>
      </c>
      <c r="J1058" s="985">
        <f>F1058*H1058</f>
        <v>1540</v>
      </c>
      <c r="K1058" s="986">
        <v>13</v>
      </c>
      <c r="L1058" s="984" t="s">
        <v>27</v>
      </c>
      <c r="M1058" s="987">
        <v>14</v>
      </c>
      <c r="N1058" s="984" t="s">
        <v>28</v>
      </c>
      <c r="O1058" s="988">
        <f>K1058*M1058</f>
        <v>182</v>
      </c>
      <c r="P1058" s="989" t="str">
        <f>F1058+K1058 &amp;"đ/c"</f>
        <v>123đ/c</v>
      </c>
      <c r="Q1058" s="1471">
        <f>J1058+O1058</f>
        <v>1722</v>
      </c>
      <c r="R1058" s="1472"/>
      <c r="S1058" s="990"/>
      <c r="T1058" s="1473" t="s">
        <v>869</v>
      </c>
      <c r="U1058" s="1474"/>
      <c r="V1058" s="1474"/>
      <c r="W1058" s="1474"/>
      <c r="X1058" s="991"/>
      <c r="Y1058" s="992">
        <f>SUM(J1058:J1062)+SUM(O1058:O1060)+Q1061-Q1062</f>
        <v>11972.199999999997</v>
      </c>
      <c r="AB1058" s="993" t="s">
        <v>870</v>
      </c>
      <c r="AC1058" s="994"/>
      <c r="AD1058" s="993"/>
      <c r="AE1058" s="993"/>
      <c r="AF1058" s="993"/>
      <c r="AG1058" s="995"/>
      <c r="AH1058" s="995"/>
      <c r="AI1058" s="1261" t="s">
        <v>871</v>
      </c>
      <c r="AJ1058" s="1261"/>
      <c r="AK1058" s="1261"/>
      <c r="AL1058" s="1261"/>
      <c r="AM1058" s="1261"/>
      <c r="AN1058" s="1261"/>
      <c r="AO1058" s="995"/>
      <c r="AP1058" s="995"/>
      <c r="AQ1058" s="995"/>
      <c r="AR1058" s="995"/>
      <c r="AS1058" s="995"/>
      <c r="AT1058" s="993" t="s">
        <v>21</v>
      </c>
      <c r="AU1058" s="993"/>
      <c r="AV1058" s="996"/>
      <c r="AW1058" s="996"/>
      <c r="AX1058" s="996"/>
    </row>
    <row r="1059" spans="1:52" ht="13.5" customHeight="1">
      <c r="A1059" s="981"/>
      <c r="B1059" s="1485"/>
      <c r="C1059" s="1475" t="s">
        <v>857</v>
      </c>
      <c r="D1059" s="1476"/>
      <c r="E1059" s="1477"/>
      <c r="F1059" s="982">
        <v>115</v>
      </c>
      <c r="G1059" s="997" t="s">
        <v>27</v>
      </c>
      <c r="H1059" s="983">
        <v>32</v>
      </c>
      <c r="I1059" s="998" t="s">
        <v>29</v>
      </c>
      <c r="J1059" s="999">
        <f>F1059*H1059</f>
        <v>3680</v>
      </c>
      <c r="K1059" s="1000">
        <v>13</v>
      </c>
      <c r="L1059" s="998" t="s">
        <v>27</v>
      </c>
      <c r="M1059" s="1001">
        <v>24</v>
      </c>
      <c r="N1059" s="998" t="s">
        <v>28</v>
      </c>
      <c r="O1059" s="1002">
        <f>K1059*M1059</f>
        <v>312</v>
      </c>
      <c r="P1059" s="1003" t="str">
        <f>F1059+K1059 &amp;"đ/c"</f>
        <v>128đ/c</v>
      </c>
      <c r="Q1059" s="1478">
        <f>J1059+O1059</f>
        <v>3992</v>
      </c>
      <c r="R1059" s="1479"/>
      <c r="S1059" s="990"/>
      <c r="T1059" s="1004" t="s">
        <v>872</v>
      </c>
      <c r="U1059" s="1005"/>
      <c r="V1059" s="1005">
        <f>M1056</f>
        <v>0</v>
      </c>
      <c r="W1059" s="1005"/>
      <c r="X1059" s="991"/>
      <c r="Y1059" s="992">
        <f>Y1056</f>
        <v>9706.1</v>
      </c>
      <c r="Z1059" s="978"/>
      <c r="AA1059" s="930"/>
      <c r="AB1059" s="930"/>
      <c r="AC1059" s="979"/>
      <c r="AD1059" s="930"/>
      <c r="AE1059" s="930"/>
      <c r="AF1059" s="930"/>
      <c r="AG1059" s="930"/>
      <c r="AH1059" s="930"/>
      <c r="AI1059" s="930"/>
      <c r="AJ1059" s="930"/>
      <c r="AK1059" s="930"/>
      <c r="AL1059" s="930"/>
      <c r="AM1059" s="930"/>
      <c r="AN1059" s="930"/>
      <c r="AO1059" s="930"/>
      <c r="AP1059" s="930"/>
      <c r="AQ1059" s="930"/>
      <c r="AR1059" s="930"/>
      <c r="AS1059" s="930"/>
      <c r="AT1059" s="930"/>
      <c r="AU1059" s="1006"/>
    </row>
    <row r="1060" spans="1:52" ht="13.5" customHeight="1">
      <c r="A1060" s="981"/>
      <c r="B1060" s="1486"/>
      <c r="C1060" s="1475" t="s">
        <v>858</v>
      </c>
      <c r="D1060" s="1476"/>
      <c r="E1060" s="1477"/>
      <c r="F1060" s="982">
        <v>115</v>
      </c>
      <c r="G1060" s="998" t="s">
        <v>27</v>
      </c>
      <c r="H1060" s="983">
        <v>32</v>
      </c>
      <c r="I1060" s="998" t="s">
        <v>29</v>
      </c>
      <c r="J1060" s="999">
        <f>F1060*H1060</f>
        <v>3680</v>
      </c>
      <c r="K1060" s="1000">
        <v>13</v>
      </c>
      <c r="L1060" s="998" t="s">
        <v>27</v>
      </c>
      <c r="M1060" s="1001">
        <v>24</v>
      </c>
      <c r="N1060" s="998" t="s">
        <v>28</v>
      </c>
      <c r="O1060" s="1002">
        <f>K1060*M1060</f>
        <v>312</v>
      </c>
      <c r="P1060" s="1003" t="str">
        <f>F1060+K1060 &amp; "đ/c"</f>
        <v>128đ/c</v>
      </c>
      <c r="Q1060" s="1478">
        <f>J1060+O1060</f>
        <v>3992</v>
      </c>
      <c r="R1060" s="1479"/>
      <c r="S1060" s="990"/>
      <c r="T1060" s="1004" t="s">
        <v>873</v>
      </c>
      <c r="U1060" s="1005"/>
      <c r="V1060" s="1005"/>
      <c r="W1060" s="1005"/>
      <c r="X1060" s="991"/>
      <c r="Y1060" s="992">
        <f>IF(Y1058-Y1059&gt;0,Y1058-Y1059,0)</f>
        <v>2266.0999999999967</v>
      </c>
      <c r="Z1060" s="978"/>
      <c r="AA1060" s="930"/>
      <c r="AB1060" s="930"/>
      <c r="AC1060" s="979"/>
      <c r="AD1060" s="930"/>
      <c r="AE1060" s="930"/>
      <c r="AF1060" s="930"/>
      <c r="AG1060" s="930"/>
      <c r="AH1060" s="930"/>
      <c r="AI1060" s="930"/>
      <c r="AJ1060" s="930"/>
      <c r="AK1060" s="930"/>
      <c r="AL1060" s="930"/>
      <c r="AM1060" s="930"/>
      <c r="AN1060" s="930"/>
      <c r="AO1060" s="930"/>
      <c r="AP1060" s="930"/>
      <c r="AQ1060" s="930"/>
      <c r="AR1060" s="930"/>
      <c r="AS1060" s="930"/>
      <c r="AT1060" s="930"/>
      <c r="AU1060" s="1006"/>
    </row>
    <row r="1061" spans="1:52" ht="13.5" customHeight="1">
      <c r="A1061" s="981"/>
      <c r="B1061" s="1007" t="s">
        <v>874</v>
      </c>
      <c r="C1061" s="1455"/>
      <c r="D1061" s="1455"/>
      <c r="E1061" s="1456"/>
      <c r="F1061" s="1008"/>
      <c r="G1061" s="1009" t="s">
        <v>27</v>
      </c>
      <c r="H1061" s="1010"/>
      <c r="I1061" s="1009" t="s">
        <v>29</v>
      </c>
      <c r="J1061" s="1011">
        <f>F1061*H1061</f>
        <v>0</v>
      </c>
      <c r="K1061" s="1012"/>
      <c r="L1061" s="1457" t="s">
        <v>897</v>
      </c>
      <c r="M1061" s="1458"/>
      <c r="N1061" s="1458"/>
      <c r="O1061" s="1459"/>
      <c r="P1061" s="1013"/>
      <c r="Q1061" s="1460">
        <f>AZ932</f>
        <v>2266.1999999999971</v>
      </c>
      <c r="R1061" s="1461"/>
      <c r="S1061" s="990"/>
      <c r="T1061" s="1462" t="s">
        <v>865</v>
      </c>
      <c r="U1061" s="1463"/>
      <c r="V1061" s="1463"/>
      <c r="W1061" s="1463"/>
      <c r="X1061" s="991"/>
      <c r="Y1061" s="1014">
        <f>IF(Y1058-Y1059&lt;0,Y1059-Y1058,0)</f>
        <v>0</v>
      </c>
      <c r="AI1061" s="930"/>
    </row>
    <row r="1062" spans="1:52" ht="13.5" customHeight="1">
      <c r="A1062" s="981"/>
      <c r="B1062" s="1464" t="s">
        <v>875</v>
      </c>
      <c r="C1062" s="1465"/>
      <c r="D1062" s="1015"/>
      <c r="E1062" s="1016"/>
      <c r="F1062" s="1017"/>
      <c r="G1062" s="1018" t="s">
        <v>27</v>
      </c>
      <c r="H1062" s="1019"/>
      <c r="I1062" s="1018" t="s">
        <v>29</v>
      </c>
      <c r="J1062" s="1020">
        <f>F1062*H1062</f>
        <v>0</v>
      </c>
      <c r="K1062" s="1021"/>
      <c r="L1062" s="1466" t="s">
        <v>876</v>
      </c>
      <c r="M1062" s="1467"/>
      <c r="N1062" s="1467"/>
      <c r="O1062" s="1468"/>
      <c r="P1062" s="1022"/>
      <c r="Q1062" s="1460">
        <f>AZ933</f>
        <v>0</v>
      </c>
      <c r="R1062" s="1461"/>
      <c r="S1062" s="1023"/>
      <c r="T1062" s="1023"/>
      <c r="U1062" s="1024"/>
      <c r="V1062" s="1024"/>
      <c r="W1062" s="1024"/>
      <c r="X1062" s="1025"/>
      <c r="Y1062" s="1026"/>
      <c r="AI1062" s="930"/>
    </row>
    <row r="1063" spans="1:52" ht="13.5" customHeight="1">
      <c r="A1063" s="981"/>
      <c r="B1063" s="1452" t="s">
        <v>877</v>
      </c>
      <c r="C1063" s="1452"/>
      <c r="D1063" s="1452"/>
      <c r="E1063" s="1452"/>
      <c r="F1063" s="1452"/>
      <c r="G1063" s="1027"/>
      <c r="H1063" s="1027"/>
      <c r="I1063" s="1027"/>
      <c r="J1063" s="1028"/>
      <c r="K1063" s="1027"/>
      <c r="L1063" s="1453" t="s">
        <v>878</v>
      </c>
      <c r="M1063" s="1453"/>
      <c r="N1063" s="1453"/>
      <c r="O1063" s="993"/>
      <c r="P1063" s="993"/>
      <c r="Q1063" s="993"/>
      <c r="R1063" s="993"/>
      <c r="S1063" s="1453" t="s">
        <v>879</v>
      </c>
      <c r="T1063" s="1453"/>
      <c r="U1063" s="1453"/>
      <c r="X1063" s="981"/>
      <c r="Y1063" s="981"/>
      <c r="AA1063" s="1454" t="s">
        <v>880</v>
      </c>
      <c r="AB1063" s="1454"/>
      <c r="AC1063" s="1454"/>
      <c r="AD1063" s="1454"/>
      <c r="AE1063" s="1454"/>
      <c r="AF1063" s="1454"/>
      <c r="AG1063" s="1454"/>
      <c r="AS1063" s="1454" t="s">
        <v>881</v>
      </c>
      <c r="AT1063" s="1454"/>
      <c r="AU1063" s="1454"/>
      <c r="AV1063" s="1454"/>
      <c r="AW1063" s="1454"/>
    </row>
    <row r="1064" spans="1:52" ht="32.25" customHeight="1">
      <c r="A1064" s="981"/>
      <c r="B1064" s="1029"/>
      <c r="C1064" s="1029"/>
      <c r="D1064" s="1030"/>
      <c r="E1064" s="1029"/>
      <c r="F1064" s="1029"/>
      <c r="J1064" s="1031"/>
      <c r="L1064" s="1032"/>
      <c r="M1064" s="1032"/>
      <c r="N1064" s="1032"/>
      <c r="O1064" s="981"/>
      <c r="P1064" s="981"/>
      <c r="Q1064" s="981"/>
      <c r="R1064" s="981"/>
      <c r="S1064" s="1032"/>
      <c r="T1064" s="1032"/>
      <c r="U1064" s="1032"/>
      <c r="X1064" s="981"/>
      <c r="Y1064" s="981"/>
    </row>
    <row r="1065" spans="1:52" ht="27.75" customHeight="1">
      <c r="A1065" s="981"/>
      <c r="B1065" s="1029"/>
      <c r="C1065" s="1029"/>
      <c r="D1065" s="1030"/>
      <c r="E1065" s="1029"/>
      <c r="F1065" s="1029"/>
      <c r="J1065" s="1031"/>
      <c r="L1065" s="1032"/>
      <c r="M1065" s="1032"/>
      <c r="N1065" s="1032"/>
      <c r="O1065" s="981"/>
      <c r="P1065" s="981"/>
      <c r="Q1065" s="981"/>
      <c r="R1065" s="981"/>
      <c r="S1065" s="1032"/>
      <c r="T1065" s="1032"/>
      <c r="U1065" s="1032"/>
      <c r="X1065" s="981"/>
      <c r="Y1065" s="981"/>
    </row>
    <row r="1066" spans="1:52" ht="13.5" customHeight="1">
      <c r="A1066" s="981"/>
      <c r="B1066" s="1454" t="s">
        <v>881</v>
      </c>
      <c r="C1066" s="1454"/>
      <c r="D1066" s="1454"/>
      <c r="E1066" s="1454"/>
      <c r="F1066" s="1454"/>
      <c r="J1066" s="1031"/>
      <c r="L1066" s="1032"/>
      <c r="M1066" s="1032"/>
      <c r="N1066" s="1032"/>
      <c r="O1066" s="981"/>
      <c r="P1066" s="981"/>
      <c r="Q1066" s="981"/>
      <c r="R1066" s="1454" t="s">
        <v>880</v>
      </c>
      <c r="S1066" s="1454"/>
      <c r="T1066" s="1454"/>
      <c r="U1066" s="1454"/>
      <c r="V1066" s="1454"/>
      <c r="W1066" s="1454"/>
      <c r="X1066" s="981"/>
      <c r="Y1066" s="981"/>
    </row>
    <row r="1067" spans="1:52" ht="13.5" customHeight="1">
      <c r="A1067" s="807" t="s">
        <v>841</v>
      </c>
      <c r="D1067" s="809"/>
      <c r="O1067" s="810" t="s">
        <v>4</v>
      </c>
      <c r="P1067" s="1544">
        <f>P985+1</f>
        <v>44300</v>
      </c>
      <c r="Q1067" s="1544"/>
      <c r="R1067" s="1544"/>
      <c r="S1067" s="1544"/>
      <c r="T1067" s="1544"/>
      <c r="AU1067" s="812" t="s">
        <v>12</v>
      </c>
    </row>
    <row r="1068" spans="1:52" ht="13.5" customHeight="1">
      <c r="A1068" s="813" t="s">
        <v>11</v>
      </c>
      <c r="B1068" s="1530" t="s">
        <v>842</v>
      </c>
      <c r="C1068" s="1533" t="s">
        <v>5</v>
      </c>
      <c r="D1068" s="1530" t="s">
        <v>843</v>
      </c>
      <c r="E1068" s="1530" t="s">
        <v>844</v>
      </c>
      <c r="F1068" s="1545" t="s">
        <v>24</v>
      </c>
      <c r="G1068" s="1546"/>
      <c r="H1068" s="1546"/>
      <c r="I1068" s="1546"/>
      <c r="J1068" s="1547"/>
      <c r="K1068" s="1548" t="s">
        <v>25</v>
      </c>
      <c r="L1068" s="1549"/>
      <c r="M1068" s="1549"/>
      <c r="N1068" s="1549"/>
      <c r="O1068" s="1550"/>
      <c r="P1068" s="1551" t="s">
        <v>26</v>
      </c>
      <c r="Q1068" s="1552"/>
      <c r="R1068" s="1552"/>
      <c r="S1068" s="1552"/>
      <c r="T1068" s="1553"/>
      <c r="U1068" s="1563" t="s">
        <v>6</v>
      </c>
      <c r="V1068" s="1564"/>
      <c r="W1068" s="1564"/>
      <c r="X1068" s="1564"/>
      <c r="Y1068" s="1565"/>
      <c r="Z1068" s="1527" t="s">
        <v>11</v>
      </c>
      <c r="AA1068" s="1530" t="s">
        <v>845</v>
      </c>
      <c r="AB1068" s="1533" t="s">
        <v>5</v>
      </c>
      <c r="AC1068" s="1530" t="s">
        <v>843</v>
      </c>
      <c r="AD1068" s="1530" t="s">
        <v>844</v>
      </c>
      <c r="AE1068" s="1545" t="s">
        <v>9</v>
      </c>
      <c r="AF1068" s="1546"/>
      <c r="AG1068" s="1546"/>
      <c r="AH1068" s="1546"/>
      <c r="AI1068" s="1547"/>
      <c r="AJ1068" s="1545" t="s">
        <v>846</v>
      </c>
      <c r="AK1068" s="1546"/>
      <c r="AL1068" s="1546"/>
      <c r="AM1068" s="1546"/>
      <c r="AN1068" s="1547"/>
      <c r="AO1068" s="1545" t="s">
        <v>10</v>
      </c>
      <c r="AP1068" s="1546"/>
      <c r="AQ1068" s="1546"/>
      <c r="AR1068" s="1546"/>
      <c r="AS1068" s="1547"/>
      <c r="AT1068" s="1554" t="s">
        <v>23</v>
      </c>
      <c r="AU1068" s="1557">
        <v>42644</v>
      </c>
      <c r="AV1068" s="1558"/>
      <c r="AW1068" s="1558"/>
      <c r="AX1068" s="1558"/>
      <c r="AY1068" s="1558"/>
      <c r="AZ1068" s="1559"/>
    </row>
    <row r="1069" spans="1:52" ht="13.5" customHeight="1">
      <c r="A1069" s="814"/>
      <c r="B1069" s="1531"/>
      <c r="C1069" s="1534"/>
      <c r="D1069" s="1531"/>
      <c r="E1069" s="1531"/>
      <c r="F1069" s="1542" t="s">
        <v>13</v>
      </c>
      <c r="G1069" s="1543"/>
      <c r="H1069" s="1536" t="s">
        <v>8</v>
      </c>
      <c r="I1069" s="1537"/>
      <c r="J1069" s="1310" t="s">
        <v>14</v>
      </c>
      <c r="K1069" s="1542" t="s">
        <v>13</v>
      </c>
      <c r="L1069" s="1543"/>
      <c r="M1069" s="1536" t="s">
        <v>8</v>
      </c>
      <c r="N1069" s="1537"/>
      <c r="O1069" s="1310" t="s">
        <v>14</v>
      </c>
      <c r="P1069" s="1542" t="s">
        <v>13</v>
      </c>
      <c r="Q1069" s="1543"/>
      <c r="R1069" s="1536" t="s">
        <v>8</v>
      </c>
      <c r="S1069" s="1537"/>
      <c r="T1069" s="1310" t="s">
        <v>14</v>
      </c>
      <c r="U1069" s="1542" t="s">
        <v>13</v>
      </c>
      <c r="V1069" s="1543"/>
      <c r="W1069" s="1536" t="s">
        <v>8</v>
      </c>
      <c r="X1069" s="1537"/>
      <c r="Y1069" s="1310" t="s">
        <v>14</v>
      </c>
      <c r="Z1069" s="1528"/>
      <c r="AA1069" s="1531"/>
      <c r="AB1069" s="1534"/>
      <c r="AC1069" s="1531"/>
      <c r="AD1069" s="1531"/>
      <c r="AE1069" s="1542" t="s">
        <v>13</v>
      </c>
      <c r="AF1069" s="1543"/>
      <c r="AG1069" s="1536" t="s">
        <v>8</v>
      </c>
      <c r="AH1069" s="1537"/>
      <c r="AI1069" s="1310" t="s">
        <v>14</v>
      </c>
      <c r="AJ1069" s="1542" t="s">
        <v>13</v>
      </c>
      <c r="AK1069" s="1543"/>
      <c r="AL1069" s="1536" t="s">
        <v>8</v>
      </c>
      <c r="AM1069" s="1537"/>
      <c r="AN1069" s="1310" t="s">
        <v>14</v>
      </c>
      <c r="AO1069" s="1542" t="s">
        <v>13</v>
      </c>
      <c r="AP1069" s="1543"/>
      <c r="AQ1069" s="1536" t="s">
        <v>8</v>
      </c>
      <c r="AR1069" s="1537"/>
      <c r="AS1069" s="1310" t="s">
        <v>14</v>
      </c>
      <c r="AT1069" s="1555"/>
      <c r="AU1069" s="1560"/>
      <c r="AV1069" s="1561"/>
      <c r="AW1069" s="1561"/>
      <c r="AX1069" s="1561"/>
      <c r="AY1069" s="1561"/>
      <c r="AZ1069" s="1562"/>
    </row>
    <row r="1070" spans="1:52" ht="13.5" customHeight="1">
      <c r="A1070" s="814"/>
      <c r="B1070" s="1531"/>
      <c r="C1070" s="1534"/>
      <c r="D1070" s="1531"/>
      <c r="E1070" s="1531"/>
      <c r="F1070" s="1540" t="s">
        <v>15</v>
      </c>
      <c r="G1070" s="1525" t="s">
        <v>22</v>
      </c>
      <c r="H1070" s="1523" t="s">
        <v>15</v>
      </c>
      <c r="I1070" s="1523" t="s">
        <v>22</v>
      </c>
      <c r="J1070" s="1538"/>
      <c r="K1070" s="1525" t="s">
        <v>15</v>
      </c>
      <c r="L1070" s="1525" t="s">
        <v>22</v>
      </c>
      <c r="M1070" s="1523" t="s">
        <v>15</v>
      </c>
      <c r="N1070" s="1523" t="s">
        <v>22</v>
      </c>
      <c r="O1070" s="1538"/>
      <c r="P1070" s="1525" t="s">
        <v>15</v>
      </c>
      <c r="Q1070" s="1525" t="s">
        <v>22</v>
      </c>
      <c r="R1070" s="1523" t="s">
        <v>15</v>
      </c>
      <c r="S1070" s="1523" t="s">
        <v>22</v>
      </c>
      <c r="T1070" s="1538"/>
      <c r="U1070" s="1525" t="s">
        <v>15</v>
      </c>
      <c r="V1070" s="1525" t="s">
        <v>22</v>
      </c>
      <c r="W1070" s="1523" t="s">
        <v>15</v>
      </c>
      <c r="X1070" s="1523" t="s">
        <v>22</v>
      </c>
      <c r="Y1070" s="1538"/>
      <c r="Z1070" s="1528"/>
      <c r="AA1070" s="1531"/>
      <c r="AB1070" s="1534"/>
      <c r="AC1070" s="1531"/>
      <c r="AD1070" s="1531"/>
      <c r="AE1070" s="1310" t="s">
        <v>15</v>
      </c>
      <c r="AF1070" s="1523" t="s">
        <v>22</v>
      </c>
      <c r="AG1070" s="1523" t="s">
        <v>15</v>
      </c>
      <c r="AH1070" s="1523" t="s">
        <v>22</v>
      </c>
      <c r="AI1070" s="1538"/>
      <c r="AJ1070" s="1523" t="s">
        <v>15</v>
      </c>
      <c r="AK1070" s="1523" t="s">
        <v>22</v>
      </c>
      <c r="AL1070" s="1523" t="s">
        <v>15</v>
      </c>
      <c r="AM1070" s="1523" t="s">
        <v>22</v>
      </c>
      <c r="AN1070" s="1538"/>
      <c r="AO1070" s="1523" t="s">
        <v>15</v>
      </c>
      <c r="AP1070" s="1523" t="s">
        <v>22</v>
      </c>
      <c r="AQ1070" s="1523" t="s">
        <v>15</v>
      </c>
      <c r="AR1070" s="1523" t="s">
        <v>22</v>
      </c>
      <c r="AS1070" s="1538"/>
      <c r="AT1070" s="1555"/>
      <c r="AU1070" s="1507">
        <f>P1067</f>
        <v>44300</v>
      </c>
      <c r="AV1070" s="1508"/>
      <c r="AW1070" s="1508"/>
      <c r="AX1070" s="1508"/>
      <c r="AY1070" s="1508"/>
      <c r="AZ1070" s="1509"/>
    </row>
    <row r="1071" spans="1:52" ht="13.5" customHeight="1">
      <c r="A1071" s="815"/>
      <c r="B1071" s="1532"/>
      <c r="C1071" s="1535"/>
      <c r="D1071" s="1532"/>
      <c r="E1071" s="1532"/>
      <c r="F1071" s="1541"/>
      <c r="G1071" s="1526"/>
      <c r="H1071" s="1524"/>
      <c r="I1071" s="1524"/>
      <c r="J1071" s="1539"/>
      <c r="K1071" s="1526"/>
      <c r="L1071" s="1526"/>
      <c r="M1071" s="1524"/>
      <c r="N1071" s="1524"/>
      <c r="O1071" s="1539"/>
      <c r="P1071" s="1526"/>
      <c r="Q1071" s="1526"/>
      <c r="R1071" s="1524"/>
      <c r="S1071" s="1524"/>
      <c r="T1071" s="1539"/>
      <c r="U1071" s="1526"/>
      <c r="V1071" s="1526"/>
      <c r="W1071" s="1524"/>
      <c r="X1071" s="1524"/>
      <c r="Y1071" s="1539"/>
      <c r="Z1071" s="1529"/>
      <c r="AA1071" s="1532"/>
      <c r="AB1071" s="1535"/>
      <c r="AC1071" s="1532"/>
      <c r="AD1071" s="1532"/>
      <c r="AE1071" s="1539"/>
      <c r="AF1071" s="1524"/>
      <c r="AG1071" s="1524"/>
      <c r="AH1071" s="1524"/>
      <c r="AI1071" s="1539"/>
      <c r="AJ1071" s="1524"/>
      <c r="AK1071" s="1524"/>
      <c r="AL1071" s="1524"/>
      <c r="AM1071" s="1524"/>
      <c r="AN1071" s="1539"/>
      <c r="AO1071" s="1524"/>
      <c r="AP1071" s="1524"/>
      <c r="AQ1071" s="1524"/>
      <c r="AR1071" s="1524"/>
      <c r="AS1071" s="1539"/>
      <c r="AT1071" s="1556"/>
      <c r="AU1071" s="1510"/>
      <c r="AV1071" s="1511"/>
      <c r="AW1071" s="1511"/>
      <c r="AX1071" s="1511"/>
      <c r="AY1071" s="1511"/>
      <c r="AZ1071" s="1512"/>
    </row>
    <row r="1072" spans="1:52" ht="13.5" customHeight="1">
      <c r="A1072" s="816">
        <v>1</v>
      </c>
      <c r="B1072" s="1033" t="s">
        <v>229</v>
      </c>
      <c r="C1072" s="817" t="s">
        <v>66</v>
      </c>
      <c r="D1072" s="818">
        <v>2</v>
      </c>
      <c r="E1072" s="819">
        <v>2</v>
      </c>
      <c r="F1072" s="857">
        <v>20</v>
      </c>
      <c r="G1072" s="821"/>
      <c r="H1072" s="822"/>
      <c r="I1072" s="823"/>
      <c r="J1072" s="824">
        <f t="shared" ref="J1072:J1118" si="404">SUM(F1072:I1072)*$E1072</f>
        <v>40</v>
      </c>
      <c r="K1072" s="857">
        <v>40</v>
      </c>
      <c r="L1072" s="825"/>
      <c r="M1072" s="826"/>
      <c r="N1072" s="827"/>
      <c r="O1072" s="824">
        <f>SUM(K1072:N1072)*$E1072</f>
        <v>80</v>
      </c>
      <c r="P1072" s="857">
        <v>40</v>
      </c>
      <c r="Q1072" s="825"/>
      <c r="R1072" s="826"/>
      <c r="S1072" s="827"/>
      <c r="T1072" s="1034">
        <f t="shared" ref="T1072:T1114" si="405">SUM(P1072:S1072)*$E1072</f>
        <v>80</v>
      </c>
      <c r="U1072" s="853">
        <f>SUM(F1072,K1072,P1072)</f>
        <v>100</v>
      </c>
      <c r="V1072" s="825">
        <f>SUM(G1072,L1072,Q1072)</f>
        <v>0</v>
      </c>
      <c r="W1072" s="826">
        <f>SUM(H1072,M1072,R1072)</f>
        <v>0</v>
      </c>
      <c r="X1072" s="827">
        <f>SUM(I1072,N1072,S1072)</f>
        <v>0</v>
      </c>
      <c r="Y1072" s="1034">
        <f>SUM(J1072,O1072,T1072)</f>
        <v>200</v>
      </c>
      <c r="Z1072" s="816">
        <f>A1072</f>
        <v>1</v>
      </c>
      <c r="AA1072" s="1035" t="str">
        <f>B1072</f>
        <v>Than trấu</v>
      </c>
      <c r="AB1072" s="829" t="str">
        <f>C1072</f>
        <v>kg</v>
      </c>
      <c r="AC1072" s="830">
        <f>D1072</f>
        <v>2</v>
      </c>
      <c r="AD1072" s="831">
        <f>E1072</f>
        <v>2</v>
      </c>
      <c r="AE1072" s="832">
        <f t="shared" ref="AE1072:AE1088" si="406">AE990+AJ990-AO990</f>
        <v>8166</v>
      </c>
      <c r="AF1072" s="832">
        <f t="shared" ref="AF1072:AH1087" si="407">AF990+AK990-AP990</f>
        <v>0</v>
      </c>
      <c r="AG1072" s="832">
        <f t="shared" si="407"/>
        <v>0</v>
      </c>
      <c r="AH1072" s="832">
        <f t="shared" si="407"/>
        <v>0</v>
      </c>
      <c r="AI1072" s="834">
        <f>SUM(AE1072:AH1072)*$E1072</f>
        <v>16332</v>
      </c>
      <c r="AJ1072" s="833">
        <v>2200</v>
      </c>
      <c r="AK1072" s="827"/>
      <c r="AL1072" s="827"/>
      <c r="AM1072" s="827"/>
      <c r="AN1072" s="834">
        <f t="shared" ref="AN1072:AN1088" si="408">SUM(AJ1072:AM1072)*$E1072</f>
        <v>4400</v>
      </c>
      <c r="AO1072" s="825">
        <f t="shared" ref="AO1072:AS1122" si="409">U1072</f>
        <v>100</v>
      </c>
      <c r="AP1072" s="825">
        <f t="shared" si="409"/>
        <v>0</v>
      </c>
      <c r="AQ1072" s="835">
        <f t="shared" si="409"/>
        <v>0</v>
      </c>
      <c r="AR1072" s="835">
        <f t="shared" si="409"/>
        <v>0</v>
      </c>
      <c r="AS1072" s="836">
        <f t="shared" si="409"/>
        <v>200</v>
      </c>
      <c r="AT1072" s="837">
        <f>IF(AC1072&lt;&gt;0,SUM(AO1072:AR1072)*$AC1072-SUM(AO1072:AR1072)*$AD1072,"")</f>
        <v>0</v>
      </c>
      <c r="AU1072" s="1513" t="s">
        <v>847</v>
      </c>
      <c r="AV1072" s="1514"/>
      <c r="AW1072" s="1514"/>
      <c r="AX1072" s="1514"/>
      <c r="AY1072" s="1514"/>
      <c r="AZ1072" s="1515"/>
    </row>
    <row r="1073" spans="1:52" ht="13.5" customHeight="1">
      <c r="A1073" s="838">
        <f>IF(B1073&lt;&gt;"",MAX($A1071:$A1072)+1,"")</f>
        <v>2</v>
      </c>
      <c r="B1073" s="1036" t="s">
        <v>848</v>
      </c>
      <c r="C1073" s="817" t="s">
        <v>66</v>
      </c>
      <c r="D1073" s="839">
        <v>2</v>
      </c>
      <c r="E1073" s="840">
        <v>2</v>
      </c>
      <c r="F1073" s="828"/>
      <c r="G1073" s="841"/>
      <c r="H1073" s="842"/>
      <c r="I1073" s="842"/>
      <c r="J1073" s="824">
        <f t="shared" si="404"/>
        <v>0</v>
      </c>
      <c r="K1073" s="832"/>
      <c r="L1073" s="825"/>
      <c r="M1073" s="827"/>
      <c r="N1073" s="827"/>
      <c r="O1073" s="824">
        <f>SUM(K1073:N1073)*$E1073</f>
        <v>0</v>
      </c>
      <c r="P1073" s="843"/>
      <c r="Q1073" s="825"/>
      <c r="R1073" s="827"/>
      <c r="S1073" s="827"/>
      <c r="T1073" s="846">
        <f t="shared" si="405"/>
        <v>0</v>
      </c>
      <c r="U1073" s="828">
        <f t="shared" ref="U1073:Y1088" si="410">SUM(F1073,K1073,P1073)</f>
        <v>0</v>
      </c>
      <c r="V1073" s="825">
        <f t="shared" si="410"/>
        <v>0</v>
      </c>
      <c r="W1073" s="827">
        <f t="shared" si="410"/>
        <v>0</v>
      </c>
      <c r="X1073" s="827">
        <f t="shared" si="410"/>
        <v>0</v>
      </c>
      <c r="Y1073" s="824">
        <f>SUM(J1073,O1073,T1073)</f>
        <v>0</v>
      </c>
      <c r="Z1073" s="838">
        <f>A1073</f>
        <v>2</v>
      </c>
      <c r="AA1073" s="1037" t="str">
        <f t="shared" ref="AA1073:AD1131" si="411">B1073</f>
        <v>Củi gỗ</v>
      </c>
      <c r="AB1073" s="844" t="str">
        <f t="shared" si="411"/>
        <v>kg</v>
      </c>
      <c r="AC1073" s="845">
        <f t="shared" si="411"/>
        <v>2</v>
      </c>
      <c r="AD1073" s="846">
        <f t="shared" si="411"/>
        <v>2</v>
      </c>
      <c r="AE1073" s="832">
        <f t="shared" si="406"/>
        <v>1980</v>
      </c>
      <c r="AF1073" s="832">
        <f t="shared" si="407"/>
        <v>0</v>
      </c>
      <c r="AG1073" s="832">
        <f t="shared" si="407"/>
        <v>0</v>
      </c>
      <c r="AH1073" s="832">
        <f t="shared" si="407"/>
        <v>0</v>
      </c>
      <c r="AI1073" s="824">
        <f t="shared" ref="AI1073:AI1131" si="412">SUM(AE1073:AH1073)*$E1073</f>
        <v>3960</v>
      </c>
      <c r="AJ1073" s="848"/>
      <c r="AK1073" s="827"/>
      <c r="AL1073" s="847"/>
      <c r="AM1073" s="827"/>
      <c r="AN1073" s="849">
        <f t="shared" si="408"/>
        <v>0</v>
      </c>
      <c r="AO1073" s="825">
        <f t="shared" si="409"/>
        <v>0</v>
      </c>
      <c r="AP1073" s="825">
        <f t="shared" si="409"/>
        <v>0</v>
      </c>
      <c r="AQ1073" s="825">
        <f t="shared" si="409"/>
        <v>0</v>
      </c>
      <c r="AR1073" s="825">
        <f t="shared" si="409"/>
        <v>0</v>
      </c>
      <c r="AS1073" s="825">
        <f t="shared" si="409"/>
        <v>0</v>
      </c>
      <c r="AT1073" s="850">
        <f>IF(AC1073&lt;&gt;0,SUM(AO1073:AR1073)*$AC1073-SUM(AO1073:AR1073)*$AD1073,"")</f>
        <v>0</v>
      </c>
      <c r="AU1073" s="1516" t="s">
        <v>827</v>
      </c>
      <c r="AV1073" s="1517"/>
      <c r="AW1073" s="1517"/>
      <c r="AX1073" s="1517"/>
      <c r="AY1073" s="1517"/>
      <c r="AZ1073" s="851"/>
    </row>
    <row r="1074" spans="1:52" ht="13.5" customHeight="1">
      <c r="A1074" s="838">
        <f t="shared" ref="A1074:A1117" si="413">IF(B1074&lt;&gt;"",MAX($A1072:$A1073)+1,"")</f>
        <v>3</v>
      </c>
      <c r="B1074" s="1033" t="s">
        <v>849</v>
      </c>
      <c r="C1074" s="817" t="s">
        <v>66</v>
      </c>
      <c r="D1074" s="818">
        <v>12.6</v>
      </c>
      <c r="E1074" s="852">
        <v>12.6</v>
      </c>
      <c r="F1074" s="853">
        <v>20</v>
      </c>
      <c r="G1074" s="854"/>
      <c r="H1074" s="855"/>
      <c r="I1074" s="842"/>
      <c r="J1074" s="824">
        <f t="shared" si="404"/>
        <v>252</v>
      </c>
      <c r="K1074" s="856">
        <v>36</v>
      </c>
      <c r="L1074" s="825"/>
      <c r="M1074" s="826"/>
      <c r="N1074" s="827"/>
      <c r="O1074" s="824">
        <f>SUM(K1074:N1074)*$E1074</f>
        <v>453.59999999999997</v>
      </c>
      <c r="P1074" s="857">
        <v>36</v>
      </c>
      <c r="Q1074" s="825"/>
      <c r="R1074" s="826"/>
      <c r="S1074" s="827"/>
      <c r="T1074" s="846">
        <f t="shared" si="405"/>
        <v>453.59999999999997</v>
      </c>
      <c r="U1074" s="853">
        <f t="shared" si="410"/>
        <v>92</v>
      </c>
      <c r="V1074" s="825">
        <f t="shared" si="410"/>
        <v>0</v>
      </c>
      <c r="W1074" s="826">
        <f t="shared" si="410"/>
        <v>0</v>
      </c>
      <c r="X1074" s="827">
        <f t="shared" si="410"/>
        <v>0</v>
      </c>
      <c r="Y1074" s="824">
        <f t="shared" si="410"/>
        <v>1159.1999999999998</v>
      </c>
      <c r="Z1074" s="838">
        <f t="shared" ref="Z1074:Z1131" si="414">A1074</f>
        <v>3</v>
      </c>
      <c r="AA1074" s="1037" t="str">
        <f t="shared" si="411"/>
        <v>Gạo X 23</v>
      </c>
      <c r="AB1074" s="844" t="str">
        <f t="shared" si="411"/>
        <v>kg</v>
      </c>
      <c r="AC1074" s="845">
        <f t="shared" si="411"/>
        <v>12.6</v>
      </c>
      <c r="AD1074" s="858">
        <f t="shared" si="411"/>
        <v>12.6</v>
      </c>
      <c r="AE1074" s="832">
        <f t="shared" si="406"/>
        <v>4340</v>
      </c>
      <c r="AF1074" s="832">
        <f t="shared" si="407"/>
        <v>0</v>
      </c>
      <c r="AG1074" s="832">
        <f t="shared" si="407"/>
        <v>0</v>
      </c>
      <c r="AH1074" s="832">
        <f t="shared" si="407"/>
        <v>0</v>
      </c>
      <c r="AI1074" s="824">
        <f t="shared" si="412"/>
        <v>54684</v>
      </c>
      <c r="AJ1074" s="848"/>
      <c r="AK1074" s="827"/>
      <c r="AL1074" s="827"/>
      <c r="AM1074" s="827"/>
      <c r="AN1074" s="849">
        <f t="shared" si="408"/>
        <v>0</v>
      </c>
      <c r="AO1074" s="825">
        <f t="shared" si="409"/>
        <v>92</v>
      </c>
      <c r="AP1074" s="825">
        <f t="shared" si="409"/>
        <v>0</v>
      </c>
      <c r="AQ1074" s="825">
        <f t="shared" si="409"/>
        <v>0</v>
      </c>
      <c r="AR1074" s="825">
        <f t="shared" si="409"/>
        <v>0</v>
      </c>
      <c r="AS1074" s="825">
        <f t="shared" si="409"/>
        <v>1159.1999999999998</v>
      </c>
      <c r="AT1074" s="850">
        <f t="shared" ref="AT1074:AT1131" si="415">IF(AC1074&lt;&gt;0,SUM(AO1074:AR1074)*$AC1074-SUM(AO1074:AR1074)*$AD1074,"")</f>
        <v>0</v>
      </c>
      <c r="AU1074" s="859" t="s">
        <v>828</v>
      </c>
      <c r="AV1074" s="1519">
        <v>78</v>
      </c>
      <c r="AW1074" s="1519"/>
      <c r="AX1074" s="860"/>
      <c r="AY1074" s="861"/>
      <c r="AZ1074" s="862" t="s">
        <v>829</v>
      </c>
    </row>
    <row r="1075" spans="1:52" ht="13.5" customHeight="1">
      <c r="A1075" s="838">
        <f t="shared" si="413"/>
        <v>4</v>
      </c>
      <c r="B1075" s="1038" t="s">
        <v>850</v>
      </c>
      <c r="C1075" s="817" t="s">
        <v>389</v>
      </c>
      <c r="D1075" s="839">
        <v>10</v>
      </c>
      <c r="E1075" s="819">
        <v>10</v>
      </c>
      <c r="F1075" s="825"/>
      <c r="G1075" s="909"/>
      <c r="H1075" s="863"/>
      <c r="I1075" s="842"/>
      <c r="J1075" s="824">
        <f t="shared" si="404"/>
        <v>0</v>
      </c>
      <c r="K1075" s="864"/>
      <c r="L1075" s="825"/>
      <c r="M1075" s="827"/>
      <c r="N1075" s="827"/>
      <c r="O1075" s="824">
        <f t="shared" ref="O1075:O1131" si="416">SUM(K1075:N1075)*$E1075</f>
        <v>0</v>
      </c>
      <c r="P1075" s="865"/>
      <c r="Q1075" s="825"/>
      <c r="R1075" s="827"/>
      <c r="S1075" s="827"/>
      <c r="T1075" s="846">
        <f t="shared" si="405"/>
        <v>0</v>
      </c>
      <c r="U1075" s="825">
        <f t="shared" si="410"/>
        <v>0</v>
      </c>
      <c r="V1075" s="825">
        <f t="shared" si="410"/>
        <v>0</v>
      </c>
      <c r="W1075" s="827">
        <f t="shared" si="410"/>
        <v>0</v>
      </c>
      <c r="X1075" s="827">
        <f t="shared" si="410"/>
        <v>0</v>
      </c>
      <c r="Y1075" s="824">
        <f t="shared" si="410"/>
        <v>0</v>
      </c>
      <c r="Z1075" s="838">
        <f t="shared" si="414"/>
        <v>4</v>
      </c>
      <c r="AA1075" s="1037" t="str">
        <f t="shared" si="411"/>
        <v>Bột súp</v>
      </c>
      <c r="AB1075" s="844" t="str">
        <f t="shared" si="411"/>
        <v>lít</v>
      </c>
      <c r="AC1075" s="845">
        <f t="shared" si="411"/>
        <v>10</v>
      </c>
      <c r="AD1075" s="858">
        <f t="shared" si="411"/>
        <v>10</v>
      </c>
      <c r="AE1075" s="832">
        <f t="shared" si="406"/>
        <v>0</v>
      </c>
      <c r="AF1075" s="832">
        <f t="shared" si="407"/>
        <v>0</v>
      </c>
      <c r="AG1075" s="832">
        <f t="shared" si="407"/>
        <v>4</v>
      </c>
      <c r="AH1075" s="832">
        <f t="shared" si="407"/>
        <v>0</v>
      </c>
      <c r="AI1075" s="824">
        <f t="shared" si="412"/>
        <v>40</v>
      </c>
      <c r="AJ1075" s="848"/>
      <c r="AK1075" s="866"/>
      <c r="AM1075" s="827"/>
      <c r="AN1075" s="849">
        <f t="shared" si="408"/>
        <v>0</v>
      </c>
      <c r="AO1075" s="825">
        <f t="shared" si="409"/>
        <v>0</v>
      </c>
      <c r="AP1075" s="825">
        <f t="shared" si="409"/>
        <v>0</v>
      </c>
      <c r="AQ1075" s="825">
        <f t="shared" si="409"/>
        <v>0</v>
      </c>
      <c r="AR1075" s="825">
        <f t="shared" si="409"/>
        <v>0</v>
      </c>
      <c r="AS1075" s="825">
        <f t="shared" si="409"/>
        <v>0</v>
      </c>
      <c r="AT1075" s="850">
        <f t="shared" si="415"/>
        <v>0</v>
      </c>
      <c r="AU1075" s="867" t="s">
        <v>830</v>
      </c>
      <c r="AV1075" s="868">
        <f>F1140</f>
        <v>110</v>
      </c>
      <c r="AW1075" s="861" t="s">
        <v>27</v>
      </c>
      <c r="AX1075" s="869">
        <f>H1140</f>
        <v>14</v>
      </c>
      <c r="AY1075" s="861" t="s">
        <v>28</v>
      </c>
      <c r="AZ1075" s="870">
        <f>AX1075*AV1075</f>
        <v>1540</v>
      </c>
    </row>
    <row r="1076" spans="1:52" ht="13.5" customHeight="1">
      <c r="A1076" s="838">
        <f t="shared" si="413"/>
        <v>5</v>
      </c>
      <c r="B1076" s="1039" t="s">
        <v>851</v>
      </c>
      <c r="C1076" s="817" t="s">
        <v>389</v>
      </c>
      <c r="D1076" s="839">
        <v>30</v>
      </c>
      <c r="E1076" s="871">
        <v>25</v>
      </c>
      <c r="F1076" s="825"/>
      <c r="G1076" s="909">
        <v>2</v>
      </c>
      <c r="H1076" s="863"/>
      <c r="I1076" s="842"/>
      <c r="J1076" s="824">
        <f t="shared" si="404"/>
        <v>50</v>
      </c>
      <c r="K1076" s="864"/>
      <c r="L1076" s="853">
        <v>3</v>
      </c>
      <c r="M1076" s="827"/>
      <c r="N1076" s="827"/>
      <c r="O1076" s="824">
        <f t="shared" si="416"/>
        <v>75</v>
      </c>
      <c r="P1076" s="865"/>
      <c r="Q1076" s="853">
        <v>3</v>
      </c>
      <c r="R1076" s="827"/>
      <c r="S1076" s="827"/>
      <c r="T1076" s="846">
        <f t="shared" si="405"/>
        <v>75</v>
      </c>
      <c r="U1076" s="825">
        <f t="shared" si="410"/>
        <v>0</v>
      </c>
      <c r="V1076" s="853">
        <f t="shared" si="410"/>
        <v>8</v>
      </c>
      <c r="W1076" s="827">
        <f t="shared" si="410"/>
        <v>0</v>
      </c>
      <c r="X1076" s="827">
        <f t="shared" si="410"/>
        <v>0</v>
      </c>
      <c r="Y1076" s="824">
        <f t="shared" si="410"/>
        <v>200</v>
      </c>
      <c r="Z1076" s="838">
        <f t="shared" si="414"/>
        <v>5</v>
      </c>
      <c r="AA1076" s="1037" t="str">
        <f t="shared" si="411"/>
        <v>Nmắm thường</v>
      </c>
      <c r="AB1076" s="844" t="str">
        <f t="shared" si="411"/>
        <v>lít</v>
      </c>
      <c r="AC1076" s="845">
        <f t="shared" si="411"/>
        <v>30</v>
      </c>
      <c r="AD1076" s="858">
        <f t="shared" si="411"/>
        <v>25</v>
      </c>
      <c r="AE1076" s="832">
        <f t="shared" si="406"/>
        <v>0</v>
      </c>
      <c r="AF1076" s="832">
        <f t="shared" si="407"/>
        <v>4</v>
      </c>
      <c r="AG1076" s="832">
        <f t="shared" si="407"/>
        <v>0</v>
      </c>
      <c r="AH1076" s="832">
        <f t="shared" si="407"/>
        <v>0</v>
      </c>
      <c r="AI1076" s="824">
        <f t="shared" si="412"/>
        <v>100</v>
      </c>
      <c r="AJ1076" s="848"/>
      <c r="AK1076" s="873">
        <v>20</v>
      </c>
      <c r="AL1076" s="827"/>
      <c r="AM1076" s="827"/>
      <c r="AN1076" s="849">
        <f t="shared" si="408"/>
        <v>500</v>
      </c>
      <c r="AO1076" s="825">
        <f t="shared" si="409"/>
        <v>0</v>
      </c>
      <c r="AP1076" s="825">
        <f t="shared" si="409"/>
        <v>8</v>
      </c>
      <c r="AQ1076" s="825">
        <f t="shared" si="409"/>
        <v>0</v>
      </c>
      <c r="AR1076" s="825">
        <f t="shared" si="409"/>
        <v>0</v>
      </c>
      <c r="AS1076" s="825">
        <f t="shared" si="409"/>
        <v>200</v>
      </c>
      <c r="AT1076" s="850">
        <f t="shared" si="415"/>
        <v>40</v>
      </c>
      <c r="AU1076" s="867" t="s">
        <v>831</v>
      </c>
      <c r="AV1076" s="874">
        <f>F1141</f>
        <v>115</v>
      </c>
      <c r="AW1076" s="861" t="s">
        <v>27</v>
      </c>
      <c r="AX1076" s="869">
        <v>32</v>
      </c>
      <c r="AY1076" s="861" t="s">
        <v>28</v>
      </c>
      <c r="AZ1076" s="870">
        <f>AX1076*AV1076</f>
        <v>3680</v>
      </c>
    </row>
    <row r="1077" spans="1:52" ht="13.5" customHeight="1">
      <c r="A1077" s="838">
        <f t="shared" si="413"/>
        <v>6</v>
      </c>
      <c r="B1077" s="1039" t="s">
        <v>496</v>
      </c>
      <c r="C1077" s="817" t="s">
        <v>852</v>
      </c>
      <c r="D1077" s="839">
        <v>42</v>
      </c>
      <c r="E1077" s="875">
        <v>42</v>
      </c>
      <c r="F1077" s="825"/>
      <c r="G1077" s="854"/>
      <c r="H1077" s="827">
        <v>0.3</v>
      </c>
      <c r="I1077" s="842"/>
      <c r="J1077" s="824">
        <f t="shared" si="404"/>
        <v>12.6</v>
      </c>
      <c r="K1077" s="864"/>
      <c r="L1077" s="825"/>
      <c r="M1077" s="876">
        <v>0.8</v>
      </c>
      <c r="N1077" s="827"/>
      <c r="O1077" s="824">
        <f t="shared" si="416"/>
        <v>33.6</v>
      </c>
      <c r="P1077" s="865"/>
      <c r="Q1077" s="825"/>
      <c r="R1077" s="877">
        <v>0.8</v>
      </c>
      <c r="S1077" s="827"/>
      <c r="T1077" s="846">
        <f t="shared" si="405"/>
        <v>33.6</v>
      </c>
      <c r="U1077" s="825">
        <f t="shared" si="410"/>
        <v>0</v>
      </c>
      <c r="V1077" s="825">
        <f t="shared" si="410"/>
        <v>0</v>
      </c>
      <c r="W1077" s="827">
        <f t="shared" si="410"/>
        <v>1.9000000000000001</v>
      </c>
      <c r="X1077" s="827">
        <f t="shared" si="410"/>
        <v>0</v>
      </c>
      <c r="Y1077" s="824">
        <f t="shared" si="410"/>
        <v>79.800000000000011</v>
      </c>
      <c r="Z1077" s="838">
        <f t="shared" si="414"/>
        <v>6</v>
      </c>
      <c r="AA1077" s="1040" t="str">
        <f t="shared" si="411"/>
        <v>Mì chính VEDAN</v>
      </c>
      <c r="AB1077" s="844" t="str">
        <f t="shared" si="411"/>
        <v>Kg</v>
      </c>
      <c r="AC1077" s="845">
        <f t="shared" si="411"/>
        <v>42</v>
      </c>
      <c r="AD1077" s="858">
        <f t="shared" si="411"/>
        <v>42</v>
      </c>
      <c r="AE1077" s="832">
        <f t="shared" si="406"/>
        <v>0</v>
      </c>
      <c r="AF1077" s="832">
        <f t="shared" si="407"/>
        <v>0</v>
      </c>
      <c r="AG1077" s="832">
        <f t="shared" si="407"/>
        <v>15.300000000000002</v>
      </c>
      <c r="AH1077" s="832">
        <f t="shared" si="407"/>
        <v>0</v>
      </c>
      <c r="AI1077" s="824">
        <f t="shared" si="412"/>
        <v>642.60000000000014</v>
      </c>
      <c r="AJ1077" s="879"/>
      <c r="AK1077" s="827"/>
      <c r="AL1077" s="878"/>
      <c r="AM1077" s="827"/>
      <c r="AN1077" s="849">
        <f t="shared" si="408"/>
        <v>0</v>
      </c>
      <c r="AO1077" s="825">
        <f t="shared" si="409"/>
        <v>0</v>
      </c>
      <c r="AP1077" s="825">
        <f t="shared" si="409"/>
        <v>0</v>
      </c>
      <c r="AQ1077" s="825">
        <f t="shared" si="409"/>
        <v>1.9000000000000001</v>
      </c>
      <c r="AR1077" s="825">
        <f t="shared" si="409"/>
        <v>0</v>
      </c>
      <c r="AS1077" s="825">
        <f t="shared" si="409"/>
        <v>79.800000000000011</v>
      </c>
      <c r="AT1077" s="850">
        <f t="shared" si="415"/>
        <v>0</v>
      </c>
      <c r="AU1077" s="880" t="s">
        <v>832</v>
      </c>
      <c r="AV1077" s="874">
        <f>F1142</f>
        <v>115</v>
      </c>
      <c r="AW1077" s="861" t="s">
        <v>27</v>
      </c>
      <c r="AX1077" s="869">
        <v>32</v>
      </c>
      <c r="AY1077" s="861" t="s">
        <v>28</v>
      </c>
      <c r="AZ1077" s="870">
        <f>AX1077*AV1077</f>
        <v>3680</v>
      </c>
    </row>
    <row r="1078" spans="1:52" ht="13.5" customHeight="1">
      <c r="A1078" s="838">
        <f t="shared" si="413"/>
        <v>7</v>
      </c>
      <c r="B1078" s="1036" t="s">
        <v>43</v>
      </c>
      <c r="C1078" s="881" t="s">
        <v>66</v>
      </c>
      <c r="D1078" s="882">
        <v>3.5</v>
      </c>
      <c r="E1078" s="883">
        <v>3.5</v>
      </c>
      <c r="F1078" s="884"/>
      <c r="G1078" s="854"/>
      <c r="H1078" s="885">
        <v>1</v>
      </c>
      <c r="I1078" s="842"/>
      <c r="J1078" s="824">
        <f t="shared" si="404"/>
        <v>3.5</v>
      </c>
      <c r="K1078" s="864"/>
      <c r="L1078" s="825"/>
      <c r="M1078" s="876">
        <v>1.5</v>
      </c>
      <c r="N1078" s="827"/>
      <c r="O1078" s="824">
        <f t="shared" si="416"/>
        <v>5.25</v>
      </c>
      <c r="P1078" s="865" t="s">
        <v>883</v>
      </c>
      <c r="Q1078" s="825"/>
      <c r="R1078" s="877">
        <v>1.5</v>
      </c>
      <c r="S1078" s="827"/>
      <c r="T1078" s="846">
        <f t="shared" si="405"/>
        <v>5.25</v>
      </c>
      <c r="U1078" s="825">
        <f>SUM(F1078,K1078,P1078)</f>
        <v>0</v>
      </c>
      <c r="V1078" s="825"/>
      <c r="W1078" s="827">
        <f t="shared" si="410"/>
        <v>4</v>
      </c>
      <c r="X1078" s="827">
        <f t="shared" si="410"/>
        <v>0</v>
      </c>
      <c r="Y1078" s="824">
        <f t="shared" si="410"/>
        <v>14</v>
      </c>
      <c r="Z1078" s="838">
        <f t="shared" si="414"/>
        <v>7</v>
      </c>
      <c r="AA1078" s="1040" t="str">
        <f t="shared" si="411"/>
        <v>Muối trắng</v>
      </c>
      <c r="AB1078" s="844" t="str">
        <f t="shared" si="411"/>
        <v>kg</v>
      </c>
      <c r="AC1078" s="845">
        <f t="shared" si="411"/>
        <v>3.5</v>
      </c>
      <c r="AD1078" s="858">
        <f t="shared" si="411"/>
        <v>3.5</v>
      </c>
      <c r="AE1078" s="832">
        <f t="shared" si="406"/>
        <v>0</v>
      </c>
      <c r="AF1078" s="832">
        <f t="shared" si="407"/>
        <v>0</v>
      </c>
      <c r="AG1078" s="832">
        <f t="shared" si="407"/>
        <v>26</v>
      </c>
      <c r="AH1078" s="832">
        <f t="shared" si="407"/>
        <v>0</v>
      </c>
      <c r="AI1078" s="824">
        <f t="shared" si="412"/>
        <v>91</v>
      </c>
      <c r="AJ1078" s="879"/>
      <c r="AK1078" s="827"/>
      <c r="AL1078" s="878"/>
      <c r="AM1078" s="827"/>
      <c r="AN1078" s="849">
        <f t="shared" si="408"/>
        <v>0</v>
      </c>
      <c r="AO1078" s="825">
        <f t="shared" si="409"/>
        <v>0</v>
      </c>
      <c r="AP1078" s="825">
        <f t="shared" si="409"/>
        <v>0</v>
      </c>
      <c r="AQ1078" s="825">
        <f t="shared" si="409"/>
        <v>4</v>
      </c>
      <c r="AR1078" s="825">
        <f t="shared" si="409"/>
        <v>0</v>
      </c>
      <c r="AS1078" s="825">
        <f t="shared" si="409"/>
        <v>14</v>
      </c>
      <c r="AT1078" s="850">
        <f t="shared" si="415"/>
        <v>0</v>
      </c>
      <c r="AU1078" s="886" t="s">
        <v>833</v>
      </c>
      <c r="AV1078" s="1519">
        <v>62</v>
      </c>
      <c r="AW1078" s="1519"/>
      <c r="AX1078" s="887"/>
      <c r="AY1078" s="861"/>
      <c r="AZ1078" s="862" t="s">
        <v>829</v>
      </c>
    </row>
    <row r="1079" spans="1:52" ht="13.5" customHeight="1">
      <c r="A1079" s="838">
        <f t="shared" si="413"/>
        <v>8</v>
      </c>
      <c r="B1079" s="1039" t="s">
        <v>618</v>
      </c>
      <c r="C1079" s="817" t="s">
        <v>66</v>
      </c>
      <c r="D1079" s="839">
        <v>35</v>
      </c>
      <c r="E1079" s="852">
        <v>35</v>
      </c>
      <c r="F1079" s="825"/>
      <c r="G1079" s="854"/>
      <c r="H1079" s="827">
        <v>0.4</v>
      </c>
      <c r="I1079" s="842"/>
      <c r="J1079" s="824">
        <f t="shared" si="404"/>
        <v>14</v>
      </c>
      <c r="K1079" s="864"/>
      <c r="L1079" s="825"/>
      <c r="M1079" s="876">
        <v>0.8</v>
      </c>
      <c r="N1079" s="827"/>
      <c r="O1079" s="824">
        <f t="shared" si="416"/>
        <v>28</v>
      </c>
      <c r="P1079" s="864"/>
      <c r="Q1079" s="825"/>
      <c r="R1079" s="876">
        <v>0.8</v>
      </c>
      <c r="S1079" s="827"/>
      <c r="T1079" s="846">
        <f t="shared" si="405"/>
        <v>28</v>
      </c>
      <c r="U1079" s="825">
        <f>SUM(F1079,K1079,P1079)</f>
        <v>0</v>
      </c>
      <c r="V1079" s="825">
        <f t="shared" ref="V1079:Y1130" si="417">SUM(G1079,L1079,Q1079)</f>
        <v>0</v>
      </c>
      <c r="W1079" s="827">
        <f t="shared" si="410"/>
        <v>2</v>
      </c>
      <c r="X1079" s="827">
        <f t="shared" si="410"/>
        <v>0</v>
      </c>
      <c r="Y1079" s="824">
        <f t="shared" si="410"/>
        <v>70</v>
      </c>
      <c r="Z1079" s="838">
        <f t="shared" si="414"/>
        <v>8</v>
      </c>
      <c r="AA1079" s="1040" t="str">
        <f t="shared" si="411"/>
        <v xml:space="preserve">Tỏi khô </v>
      </c>
      <c r="AB1079" s="844" t="str">
        <f t="shared" si="411"/>
        <v>kg</v>
      </c>
      <c r="AC1079" s="845">
        <f t="shared" si="411"/>
        <v>35</v>
      </c>
      <c r="AD1079" s="858">
        <f t="shared" si="411"/>
        <v>35</v>
      </c>
      <c r="AE1079" s="832">
        <f t="shared" si="406"/>
        <v>0</v>
      </c>
      <c r="AF1079" s="832">
        <f t="shared" si="407"/>
        <v>0</v>
      </c>
      <c r="AG1079" s="832">
        <f t="shared" si="407"/>
        <v>2</v>
      </c>
      <c r="AH1079" s="832">
        <f t="shared" si="407"/>
        <v>0</v>
      </c>
      <c r="AI1079" s="824">
        <f t="shared" si="412"/>
        <v>70</v>
      </c>
      <c r="AJ1079" s="879"/>
      <c r="AK1079" s="827"/>
      <c r="AL1079" s="878">
        <v>5</v>
      </c>
      <c r="AM1079" s="827"/>
      <c r="AN1079" s="849">
        <f t="shared" si="408"/>
        <v>175</v>
      </c>
      <c r="AO1079" s="825">
        <f t="shared" si="409"/>
        <v>0</v>
      </c>
      <c r="AP1079" s="825">
        <f t="shared" si="409"/>
        <v>0</v>
      </c>
      <c r="AQ1079" s="825">
        <f t="shared" si="409"/>
        <v>2</v>
      </c>
      <c r="AR1079" s="825">
        <f t="shared" si="409"/>
        <v>0</v>
      </c>
      <c r="AS1079" s="825">
        <f t="shared" si="409"/>
        <v>70</v>
      </c>
      <c r="AT1079" s="850">
        <f t="shared" si="415"/>
        <v>0</v>
      </c>
      <c r="AU1079" s="880" t="s">
        <v>830</v>
      </c>
      <c r="AV1079" s="868">
        <f>K1140</f>
        <v>13</v>
      </c>
      <c r="AW1079" s="861" t="s">
        <v>27</v>
      </c>
      <c r="AX1079" s="888">
        <f>M1140</f>
        <v>14</v>
      </c>
      <c r="AY1079" s="861" t="s">
        <v>28</v>
      </c>
      <c r="AZ1079" s="870">
        <f>AX1079*AV1079</f>
        <v>182</v>
      </c>
    </row>
    <row r="1080" spans="1:52" ht="13.5" customHeight="1">
      <c r="A1080" s="838">
        <f t="shared" si="413"/>
        <v>9</v>
      </c>
      <c r="B1080" s="1039" t="s">
        <v>44</v>
      </c>
      <c r="C1080" s="817" t="s">
        <v>66</v>
      </c>
      <c r="D1080" s="839">
        <v>20</v>
      </c>
      <c r="E1080" s="852">
        <v>20</v>
      </c>
      <c r="F1080" s="825"/>
      <c r="G1080" s="854"/>
      <c r="H1080" s="827">
        <v>0.4</v>
      </c>
      <c r="I1080" s="842"/>
      <c r="J1080" s="824">
        <f t="shared" si="404"/>
        <v>8</v>
      </c>
      <c r="K1080" s="864"/>
      <c r="L1080" s="825"/>
      <c r="M1080" s="876">
        <v>0.8</v>
      </c>
      <c r="N1080" s="827"/>
      <c r="O1080" s="824">
        <f t="shared" si="416"/>
        <v>16</v>
      </c>
      <c r="P1080" s="825"/>
      <c r="Q1080" s="825" t="s">
        <v>884</v>
      </c>
      <c r="R1080" s="876">
        <v>0.8</v>
      </c>
      <c r="S1080" s="827"/>
      <c r="T1080" s="846">
        <f t="shared" si="405"/>
        <v>16</v>
      </c>
      <c r="U1080" s="825">
        <f>SUM(F1080,K1080,P1080)</f>
        <v>0</v>
      </c>
      <c r="V1080" s="825">
        <f t="shared" si="417"/>
        <v>0</v>
      </c>
      <c r="W1080" s="827">
        <f t="shared" si="410"/>
        <v>2</v>
      </c>
      <c r="X1080" s="827">
        <f t="shared" si="410"/>
        <v>0</v>
      </c>
      <c r="Y1080" s="824">
        <f t="shared" si="410"/>
        <v>40</v>
      </c>
      <c r="Z1080" s="838">
        <f t="shared" si="414"/>
        <v>9</v>
      </c>
      <c r="AA1080" s="1040" t="str">
        <f t="shared" si="411"/>
        <v>Hành củ</v>
      </c>
      <c r="AB1080" s="844" t="str">
        <f t="shared" si="411"/>
        <v>kg</v>
      </c>
      <c r="AC1080" s="845">
        <f t="shared" si="411"/>
        <v>20</v>
      </c>
      <c r="AD1080" s="858">
        <f t="shared" si="411"/>
        <v>20</v>
      </c>
      <c r="AE1080" s="832">
        <f t="shared" si="406"/>
        <v>0</v>
      </c>
      <c r="AF1080" s="832">
        <f t="shared" si="407"/>
        <v>0</v>
      </c>
      <c r="AG1080" s="832">
        <f t="shared" si="407"/>
        <v>2</v>
      </c>
      <c r="AH1080" s="832">
        <f t="shared" si="407"/>
        <v>0</v>
      </c>
      <c r="AI1080" s="824">
        <f t="shared" si="412"/>
        <v>40</v>
      </c>
      <c r="AJ1080" s="879"/>
      <c r="AK1080" s="827"/>
      <c r="AL1080" s="878">
        <v>5</v>
      </c>
      <c r="AM1080" s="827"/>
      <c r="AN1080" s="889">
        <f t="shared" si="408"/>
        <v>100</v>
      </c>
      <c r="AO1080" s="825">
        <f t="shared" si="409"/>
        <v>0</v>
      </c>
      <c r="AP1080" s="825">
        <f t="shared" si="409"/>
        <v>0</v>
      </c>
      <c r="AQ1080" s="825">
        <f t="shared" si="409"/>
        <v>2</v>
      </c>
      <c r="AR1080" s="825">
        <f t="shared" si="409"/>
        <v>0</v>
      </c>
      <c r="AS1080" s="825">
        <f t="shared" si="409"/>
        <v>40</v>
      </c>
      <c r="AT1080" s="850">
        <f t="shared" si="415"/>
        <v>0</v>
      </c>
      <c r="AU1080" s="880" t="s">
        <v>831</v>
      </c>
      <c r="AV1080" s="868">
        <f>K1141</f>
        <v>13</v>
      </c>
      <c r="AW1080" s="861" t="s">
        <v>27</v>
      </c>
      <c r="AX1080" s="888">
        <v>24</v>
      </c>
      <c r="AY1080" s="861" t="s">
        <v>28</v>
      </c>
      <c r="AZ1080" s="870">
        <f>AX1080*AV1080</f>
        <v>312</v>
      </c>
    </row>
    <row r="1081" spans="1:52" ht="13.5" customHeight="1">
      <c r="A1081" s="838">
        <f t="shared" si="413"/>
        <v>10</v>
      </c>
      <c r="B1081" s="1039" t="s">
        <v>593</v>
      </c>
      <c r="C1081" s="817" t="s">
        <v>389</v>
      </c>
      <c r="D1081" s="839">
        <v>22</v>
      </c>
      <c r="E1081" s="852">
        <v>22</v>
      </c>
      <c r="F1081" s="825"/>
      <c r="G1081" s="854"/>
      <c r="H1081" s="827">
        <v>1</v>
      </c>
      <c r="I1081" s="842"/>
      <c r="J1081" s="824">
        <f t="shared" si="404"/>
        <v>22</v>
      </c>
      <c r="K1081" s="864"/>
      <c r="L1081" s="825"/>
      <c r="M1081" s="876">
        <v>1</v>
      </c>
      <c r="N1081" s="827"/>
      <c r="O1081" s="824">
        <f t="shared" si="416"/>
        <v>22</v>
      </c>
      <c r="P1081" s="865"/>
      <c r="Q1081" s="825"/>
      <c r="R1081" s="890">
        <v>1</v>
      </c>
      <c r="S1081" s="827"/>
      <c r="T1081" s="846">
        <f t="shared" si="405"/>
        <v>22</v>
      </c>
      <c r="U1081" s="825">
        <f>SUM(F1081,K1081,P1081)</f>
        <v>0</v>
      </c>
      <c r="V1081" s="825">
        <f t="shared" si="417"/>
        <v>0</v>
      </c>
      <c r="W1081" s="827">
        <f t="shared" si="410"/>
        <v>3</v>
      </c>
      <c r="X1081" s="827">
        <f t="shared" si="410"/>
        <v>0</v>
      </c>
      <c r="Y1081" s="824">
        <f t="shared" si="410"/>
        <v>66</v>
      </c>
      <c r="Z1081" s="838">
        <f t="shared" si="414"/>
        <v>10</v>
      </c>
      <c r="AA1081" s="1040" t="str">
        <f t="shared" si="411"/>
        <v>Dầu ăn Mavela</v>
      </c>
      <c r="AB1081" s="844" t="str">
        <f t="shared" si="411"/>
        <v>lít</v>
      </c>
      <c r="AC1081" s="845">
        <f t="shared" si="411"/>
        <v>22</v>
      </c>
      <c r="AD1081" s="858">
        <f t="shared" si="411"/>
        <v>22</v>
      </c>
      <c r="AE1081" s="832">
        <f t="shared" si="406"/>
        <v>0</v>
      </c>
      <c r="AF1081" s="832">
        <f t="shared" si="407"/>
        <v>0</v>
      </c>
      <c r="AG1081" s="832">
        <f t="shared" si="407"/>
        <v>3</v>
      </c>
      <c r="AH1081" s="832">
        <f t="shared" si="407"/>
        <v>0</v>
      </c>
      <c r="AI1081" s="824">
        <f t="shared" si="412"/>
        <v>66</v>
      </c>
      <c r="AJ1081" s="879"/>
      <c r="AK1081" s="827"/>
      <c r="AL1081" s="878">
        <v>20</v>
      </c>
      <c r="AM1081" s="827"/>
      <c r="AN1081" s="849">
        <f t="shared" si="408"/>
        <v>440</v>
      </c>
      <c r="AO1081" s="825">
        <f t="shared" si="409"/>
        <v>0</v>
      </c>
      <c r="AP1081" s="825">
        <f t="shared" si="409"/>
        <v>0</v>
      </c>
      <c r="AQ1081" s="825">
        <f t="shared" si="409"/>
        <v>3</v>
      </c>
      <c r="AR1081" s="825">
        <f t="shared" si="409"/>
        <v>0</v>
      </c>
      <c r="AS1081" s="825">
        <f t="shared" si="409"/>
        <v>66</v>
      </c>
      <c r="AT1081" s="850">
        <f t="shared" si="415"/>
        <v>0</v>
      </c>
      <c r="AU1081" s="880" t="s">
        <v>832</v>
      </c>
      <c r="AV1081" s="868">
        <f>K1142</f>
        <v>13</v>
      </c>
      <c r="AW1081" s="861" t="s">
        <v>27</v>
      </c>
      <c r="AX1081" s="888">
        <v>24</v>
      </c>
      <c r="AY1081" s="861" t="s">
        <v>28</v>
      </c>
      <c r="AZ1081" s="870">
        <f>AX1081*AV1081</f>
        <v>312</v>
      </c>
    </row>
    <row r="1082" spans="1:52" ht="13.5" customHeight="1">
      <c r="A1082" s="838">
        <f t="shared" si="413"/>
        <v>11</v>
      </c>
      <c r="B1082" s="1039" t="s">
        <v>45</v>
      </c>
      <c r="C1082" s="817" t="s">
        <v>66</v>
      </c>
      <c r="D1082" s="839">
        <v>130</v>
      </c>
      <c r="E1082" s="852">
        <v>90</v>
      </c>
      <c r="F1082" s="825" t="s">
        <v>885</v>
      </c>
      <c r="G1082" s="854" t="s">
        <v>886</v>
      </c>
      <c r="H1082" s="827"/>
      <c r="I1082" s="842"/>
      <c r="J1082" s="824">
        <f t="shared" si="404"/>
        <v>0</v>
      </c>
      <c r="K1082" s="864"/>
      <c r="L1082" s="825"/>
      <c r="M1082" s="891">
        <v>0.1</v>
      </c>
      <c r="N1082" s="827"/>
      <c r="O1082" s="824">
        <f t="shared" si="416"/>
        <v>9</v>
      </c>
      <c r="P1082" s="865"/>
      <c r="Q1082" s="825"/>
      <c r="R1082" s="877">
        <v>0.1</v>
      </c>
      <c r="S1082" s="827"/>
      <c r="T1082" s="846">
        <f t="shared" si="405"/>
        <v>9</v>
      </c>
      <c r="U1082" s="825">
        <f t="shared" ref="U1082:U1088" si="418">SUM(F1082,K1082,P1082)</f>
        <v>0</v>
      </c>
      <c r="V1082" s="825">
        <f t="shared" si="417"/>
        <v>0</v>
      </c>
      <c r="W1082" s="827">
        <f t="shared" si="410"/>
        <v>0.2</v>
      </c>
      <c r="X1082" s="827">
        <f t="shared" si="410"/>
        <v>0</v>
      </c>
      <c r="Y1082" s="824">
        <f t="shared" si="410"/>
        <v>18</v>
      </c>
      <c r="Z1082" s="838">
        <f t="shared" si="414"/>
        <v>11</v>
      </c>
      <c r="AA1082" s="1040" t="str">
        <f t="shared" si="411"/>
        <v>Tiêu bắc</v>
      </c>
      <c r="AB1082" s="844" t="str">
        <f t="shared" si="411"/>
        <v>kg</v>
      </c>
      <c r="AC1082" s="845">
        <f t="shared" si="411"/>
        <v>130</v>
      </c>
      <c r="AD1082" s="858">
        <f t="shared" si="411"/>
        <v>90</v>
      </c>
      <c r="AE1082" s="832">
        <f t="shared" si="406"/>
        <v>0</v>
      </c>
      <c r="AF1082" s="832">
        <f t="shared" si="407"/>
        <v>0</v>
      </c>
      <c r="AG1082" s="832">
        <f t="shared" si="407"/>
        <v>4.3999999999999995</v>
      </c>
      <c r="AH1082" s="832">
        <f t="shared" si="407"/>
        <v>0</v>
      </c>
      <c r="AI1082" s="824">
        <f t="shared" si="412"/>
        <v>395.99999999999994</v>
      </c>
      <c r="AJ1082" s="879"/>
      <c r="AK1082" s="827"/>
      <c r="AL1082" s="878"/>
      <c r="AM1082" s="827"/>
      <c r="AN1082" s="849">
        <f t="shared" si="408"/>
        <v>0</v>
      </c>
      <c r="AO1082" s="825">
        <f t="shared" si="409"/>
        <v>0</v>
      </c>
      <c r="AP1082" s="825">
        <f t="shared" si="409"/>
        <v>0</v>
      </c>
      <c r="AQ1082" s="825">
        <f t="shared" si="409"/>
        <v>0.2</v>
      </c>
      <c r="AR1082" s="825">
        <f t="shared" si="409"/>
        <v>0</v>
      </c>
      <c r="AS1082" s="825">
        <f t="shared" si="409"/>
        <v>18</v>
      </c>
      <c r="AT1082" s="850">
        <f t="shared" si="415"/>
        <v>8</v>
      </c>
      <c r="AU1082" s="1521" t="str">
        <f>B1143</f>
        <v xml:space="preserve">  + Ăn thêm</v>
      </c>
      <c r="AV1082" s="1522"/>
      <c r="AW1082" s="1522"/>
      <c r="AX1082" s="1522"/>
      <c r="AY1082" s="1522"/>
      <c r="AZ1082" s="892">
        <f>J1143</f>
        <v>0</v>
      </c>
    </row>
    <row r="1083" spans="1:52" ht="13.5" customHeight="1">
      <c r="A1083" s="838">
        <f t="shared" si="413"/>
        <v>12</v>
      </c>
      <c r="B1083" s="1039" t="s">
        <v>46</v>
      </c>
      <c r="C1083" s="817" t="s">
        <v>66</v>
      </c>
      <c r="D1083" s="839">
        <v>35</v>
      </c>
      <c r="E1083" s="852">
        <v>35</v>
      </c>
      <c r="F1083" s="825"/>
      <c r="G1083" s="854"/>
      <c r="H1083" s="827">
        <v>0.1</v>
      </c>
      <c r="I1083" s="842"/>
      <c r="J1083" s="824">
        <f t="shared" si="404"/>
        <v>3.5</v>
      </c>
      <c r="K1083" s="864"/>
      <c r="L1083" s="825"/>
      <c r="M1083" s="891">
        <v>0.2</v>
      </c>
      <c r="N1083" s="827"/>
      <c r="O1083" s="824">
        <f t="shared" si="416"/>
        <v>7</v>
      </c>
      <c r="P1083" s="865"/>
      <c r="Q1083" s="825"/>
      <c r="R1083" s="877">
        <v>0.2</v>
      </c>
      <c r="S1083" s="827"/>
      <c r="T1083" s="846">
        <f t="shared" si="405"/>
        <v>7</v>
      </c>
      <c r="U1083" s="825">
        <f t="shared" si="418"/>
        <v>0</v>
      </c>
      <c r="V1083" s="825">
        <f t="shared" si="417"/>
        <v>0</v>
      </c>
      <c r="W1083" s="827">
        <f t="shared" si="410"/>
        <v>0.5</v>
      </c>
      <c r="X1083" s="827">
        <f t="shared" si="410"/>
        <v>0</v>
      </c>
      <c r="Y1083" s="824">
        <f t="shared" si="410"/>
        <v>17.5</v>
      </c>
      <c r="Z1083" s="838">
        <f t="shared" si="414"/>
        <v>12</v>
      </c>
      <c r="AA1083" s="1040" t="str">
        <f t="shared" si="411"/>
        <v>Kẹo đắng</v>
      </c>
      <c r="AB1083" s="844" t="str">
        <f t="shared" si="411"/>
        <v>kg</v>
      </c>
      <c r="AC1083" s="845">
        <f t="shared" si="411"/>
        <v>35</v>
      </c>
      <c r="AD1083" s="858">
        <f t="shared" si="411"/>
        <v>35</v>
      </c>
      <c r="AE1083" s="832">
        <f t="shared" si="406"/>
        <v>0</v>
      </c>
      <c r="AF1083" s="832">
        <f t="shared" si="407"/>
        <v>0</v>
      </c>
      <c r="AG1083" s="832">
        <f t="shared" si="407"/>
        <v>8.5</v>
      </c>
      <c r="AH1083" s="832">
        <f t="shared" si="407"/>
        <v>0</v>
      </c>
      <c r="AI1083" s="824">
        <f t="shared" si="412"/>
        <v>297.5</v>
      </c>
      <c r="AJ1083" s="879"/>
      <c r="AK1083" s="827"/>
      <c r="AL1083" s="878"/>
      <c r="AM1083" s="827"/>
      <c r="AN1083" s="849">
        <f t="shared" si="408"/>
        <v>0</v>
      </c>
      <c r="AO1083" s="825">
        <f t="shared" si="409"/>
        <v>0</v>
      </c>
      <c r="AP1083" s="825">
        <f t="shared" si="409"/>
        <v>0</v>
      </c>
      <c r="AQ1083" s="825">
        <f t="shared" si="409"/>
        <v>0.5</v>
      </c>
      <c r="AR1083" s="825">
        <f t="shared" si="409"/>
        <v>0</v>
      </c>
      <c r="AS1083" s="825">
        <f t="shared" si="409"/>
        <v>17.5</v>
      </c>
      <c r="AT1083" s="850">
        <f t="shared" si="415"/>
        <v>0</v>
      </c>
      <c r="AU1083" s="1521" t="str">
        <f>B1144</f>
        <v xml:space="preserve"> + ăn thêm </v>
      </c>
      <c r="AV1083" s="1522"/>
      <c r="AW1083" s="1522"/>
      <c r="AX1083" s="1522"/>
      <c r="AY1083" s="1522"/>
      <c r="AZ1083" s="870">
        <f>J1144</f>
        <v>0</v>
      </c>
    </row>
    <row r="1084" spans="1:52" ht="13.5" customHeight="1">
      <c r="A1084" s="838">
        <f t="shared" si="413"/>
        <v>13</v>
      </c>
      <c r="B1084" s="1039" t="s">
        <v>47</v>
      </c>
      <c r="C1084" s="817" t="s">
        <v>66</v>
      </c>
      <c r="D1084" s="839">
        <v>17</v>
      </c>
      <c r="E1084" s="852">
        <v>17</v>
      </c>
      <c r="F1084" s="825"/>
      <c r="G1084" s="854"/>
      <c r="H1084" s="827"/>
      <c r="I1084" s="842"/>
      <c r="J1084" s="824">
        <f t="shared" si="404"/>
        <v>0</v>
      </c>
      <c r="K1084" s="864"/>
      <c r="L1084" s="825"/>
      <c r="M1084" s="891"/>
      <c r="N1084" s="827"/>
      <c r="O1084" s="824">
        <f t="shared" si="416"/>
        <v>0</v>
      </c>
      <c r="P1084" s="865"/>
      <c r="Q1084" s="825"/>
      <c r="R1084" s="877"/>
      <c r="S1084" s="827"/>
      <c r="T1084" s="846">
        <f t="shared" si="405"/>
        <v>0</v>
      </c>
      <c r="U1084" s="825">
        <f t="shared" si="418"/>
        <v>0</v>
      </c>
      <c r="V1084" s="825">
        <f t="shared" si="417"/>
        <v>0</v>
      </c>
      <c r="W1084" s="827">
        <f t="shared" si="410"/>
        <v>0</v>
      </c>
      <c r="X1084" s="827">
        <f t="shared" si="410"/>
        <v>0</v>
      </c>
      <c r="Y1084" s="824">
        <f t="shared" si="410"/>
        <v>0</v>
      </c>
      <c r="Z1084" s="838">
        <f t="shared" si="414"/>
        <v>13</v>
      </c>
      <c r="AA1084" s="1040" t="str">
        <f t="shared" si="411"/>
        <v>Đường trắng</v>
      </c>
      <c r="AB1084" s="844" t="str">
        <f t="shared" si="411"/>
        <v>kg</v>
      </c>
      <c r="AC1084" s="845">
        <f t="shared" si="411"/>
        <v>17</v>
      </c>
      <c r="AD1084" s="858">
        <f t="shared" si="411"/>
        <v>17</v>
      </c>
      <c r="AE1084" s="832">
        <f t="shared" si="406"/>
        <v>0</v>
      </c>
      <c r="AF1084" s="832">
        <f t="shared" si="407"/>
        <v>0</v>
      </c>
      <c r="AG1084" s="832">
        <f t="shared" si="407"/>
        <v>1</v>
      </c>
      <c r="AH1084" s="832">
        <f t="shared" si="407"/>
        <v>0</v>
      </c>
      <c r="AI1084" s="824">
        <f t="shared" si="412"/>
        <v>17</v>
      </c>
      <c r="AJ1084" s="879"/>
      <c r="AK1084" s="827"/>
      <c r="AL1084" s="878"/>
      <c r="AM1084" s="827"/>
      <c r="AN1084" s="849">
        <f t="shared" si="408"/>
        <v>0</v>
      </c>
      <c r="AO1084" s="825">
        <f t="shared" si="409"/>
        <v>0</v>
      </c>
      <c r="AP1084" s="825">
        <f t="shared" si="409"/>
        <v>0</v>
      </c>
      <c r="AQ1084" s="825">
        <f t="shared" si="409"/>
        <v>0</v>
      </c>
      <c r="AR1084" s="825">
        <f t="shared" si="409"/>
        <v>0</v>
      </c>
      <c r="AS1084" s="825">
        <f t="shared" si="409"/>
        <v>0</v>
      </c>
      <c r="AT1084" s="850">
        <f t="shared" si="415"/>
        <v>0</v>
      </c>
      <c r="AU1084" s="893" t="s">
        <v>834</v>
      </c>
      <c r="AV1084" s="894"/>
      <c r="AW1084" s="894"/>
      <c r="AX1084" s="894"/>
      <c r="AY1084" s="894"/>
      <c r="AZ1084" s="870">
        <f>SUM(AZ1074:AZ1083)</f>
        <v>9706</v>
      </c>
    </row>
    <row r="1085" spans="1:52" ht="13.5" customHeight="1">
      <c r="A1085" s="838">
        <f t="shared" si="413"/>
        <v>14</v>
      </c>
      <c r="B1085" s="1039" t="s">
        <v>48</v>
      </c>
      <c r="C1085" s="817" t="s">
        <v>389</v>
      </c>
      <c r="D1085" s="839">
        <v>23</v>
      </c>
      <c r="E1085" s="852">
        <v>23</v>
      </c>
      <c r="F1085" s="825"/>
      <c r="G1085" s="854"/>
      <c r="H1085" s="827">
        <v>0.5</v>
      </c>
      <c r="I1085" s="842"/>
      <c r="J1085" s="824">
        <f t="shared" si="404"/>
        <v>11.5</v>
      </c>
      <c r="K1085" s="825"/>
      <c r="L1085" s="825"/>
      <c r="M1085" s="827">
        <v>1</v>
      </c>
      <c r="N1085" s="827"/>
      <c r="O1085" s="824">
        <f t="shared" si="416"/>
        <v>23</v>
      </c>
      <c r="P1085" s="865"/>
      <c r="Q1085" s="825"/>
      <c r="R1085" s="877">
        <v>1</v>
      </c>
      <c r="S1085" s="827"/>
      <c r="T1085" s="846">
        <f t="shared" si="405"/>
        <v>23</v>
      </c>
      <c r="U1085" s="825">
        <f t="shared" si="418"/>
        <v>0</v>
      </c>
      <c r="V1085" s="825">
        <f t="shared" si="417"/>
        <v>0</v>
      </c>
      <c r="W1085" s="827">
        <f t="shared" si="410"/>
        <v>2.5</v>
      </c>
      <c r="X1085" s="827">
        <f t="shared" si="410"/>
        <v>0</v>
      </c>
      <c r="Y1085" s="824">
        <f t="shared" si="410"/>
        <v>57.5</v>
      </c>
      <c r="Z1085" s="838">
        <f t="shared" si="414"/>
        <v>14</v>
      </c>
      <c r="AA1085" s="1040" t="str">
        <f t="shared" si="411"/>
        <v>Mật mía</v>
      </c>
      <c r="AB1085" s="844" t="str">
        <f t="shared" si="411"/>
        <v>lít</v>
      </c>
      <c r="AC1085" s="845">
        <f t="shared" si="411"/>
        <v>23</v>
      </c>
      <c r="AD1085" s="858">
        <f t="shared" si="411"/>
        <v>23</v>
      </c>
      <c r="AE1085" s="832">
        <f t="shared" si="406"/>
        <v>0</v>
      </c>
      <c r="AF1085" s="832">
        <f t="shared" si="407"/>
        <v>0</v>
      </c>
      <c r="AG1085" s="832">
        <f t="shared" si="407"/>
        <v>7.5</v>
      </c>
      <c r="AH1085" s="832">
        <f t="shared" si="407"/>
        <v>0</v>
      </c>
      <c r="AI1085" s="824">
        <f t="shared" si="412"/>
        <v>172.5</v>
      </c>
      <c r="AJ1085" s="879"/>
      <c r="AK1085" s="827"/>
      <c r="AL1085" s="878"/>
      <c r="AM1085" s="827"/>
      <c r="AN1085" s="849">
        <f t="shared" si="408"/>
        <v>0</v>
      </c>
      <c r="AO1085" s="825">
        <f t="shared" si="409"/>
        <v>0</v>
      </c>
      <c r="AP1085" s="825">
        <f t="shared" si="409"/>
        <v>0</v>
      </c>
      <c r="AQ1085" s="825">
        <f t="shared" si="409"/>
        <v>2.5</v>
      </c>
      <c r="AR1085" s="825">
        <f t="shared" si="409"/>
        <v>0</v>
      </c>
      <c r="AS1085" s="825">
        <f t="shared" si="409"/>
        <v>57.5</v>
      </c>
      <c r="AT1085" s="850">
        <f t="shared" si="415"/>
        <v>0</v>
      </c>
      <c r="AU1085" s="1255" t="s">
        <v>835</v>
      </c>
      <c r="AV1085" s="1256"/>
      <c r="AW1085" s="1256"/>
      <c r="AX1085" s="1256"/>
      <c r="AY1085" s="1256"/>
      <c r="AZ1085" s="870">
        <f>Q1143</f>
        <v>2266.0999999999967</v>
      </c>
    </row>
    <row r="1086" spans="1:52" ht="13.5" customHeight="1">
      <c r="A1086" s="838">
        <f t="shared" si="413"/>
        <v>15</v>
      </c>
      <c r="B1086" s="1039" t="s">
        <v>514</v>
      </c>
      <c r="C1086" s="817" t="s">
        <v>66</v>
      </c>
      <c r="D1086" s="839">
        <v>80</v>
      </c>
      <c r="E1086" s="852">
        <v>80</v>
      </c>
      <c r="F1086" s="825"/>
      <c r="G1086" s="854"/>
      <c r="H1086" s="827">
        <v>0.2</v>
      </c>
      <c r="I1086" s="842"/>
      <c r="J1086" s="824">
        <f t="shared" si="404"/>
        <v>16</v>
      </c>
      <c r="K1086" s="825"/>
      <c r="L1086" s="825"/>
      <c r="M1086" s="827">
        <v>0.3</v>
      </c>
      <c r="N1086" s="827"/>
      <c r="O1086" s="824">
        <f t="shared" si="416"/>
        <v>24</v>
      </c>
      <c r="P1086" s="865"/>
      <c r="Q1086" s="825"/>
      <c r="R1086" s="877">
        <v>0.3</v>
      </c>
      <c r="S1086" s="827"/>
      <c r="T1086" s="846">
        <f t="shared" si="405"/>
        <v>24</v>
      </c>
      <c r="U1086" s="825">
        <f t="shared" si="418"/>
        <v>0</v>
      </c>
      <c r="V1086" s="825">
        <f t="shared" si="417"/>
        <v>0</v>
      </c>
      <c r="W1086" s="827">
        <f t="shared" si="410"/>
        <v>0.8</v>
      </c>
      <c r="X1086" s="827">
        <f t="shared" si="410"/>
        <v>0</v>
      </c>
      <c r="Y1086" s="824">
        <f t="shared" si="410"/>
        <v>64</v>
      </c>
      <c r="Z1086" s="838">
        <f t="shared" si="414"/>
        <v>15</v>
      </c>
      <c r="AA1086" s="1040" t="str">
        <f t="shared" si="411"/>
        <v>Ót bột</v>
      </c>
      <c r="AB1086" s="844" t="str">
        <f t="shared" si="411"/>
        <v>kg</v>
      </c>
      <c r="AC1086" s="845">
        <f t="shared" si="411"/>
        <v>80</v>
      </c>
      <c r="AD1086" s="858">
        <f t="shared" si="411"/>
        <v>80</v>
      </c>
      <c r="AE1086" s="832">
        <f t="shared" si="406"/>
        <v>0</v>
      </c>
      <c r="AF1086" s="832">
        <f t="shared" si="407"/>
        <v>0</v>
      </c>
      <c r="AG1086" s="832">
        <f t="shared" si="407"/>
        <v>2.6000000000000014</v>
      </c>
      <c r="AH1086" s="832">
        <f t="shared" si="407"/>
        <v>0</v>
      </c>
      <c r="AI1086" s="824">
        <f t="shared" si="412"/>
        <v>208.00000000000011</v>
      </c>
      <c r="AJ1086" s="879"/>
      <c r="AK1086" s="827"/>
      <c r="AL1086" s="878"/>
      <c r="AM1086" s="827"/>
      <c r="AN1086" s="849">
        <f t="shared" si="408"/>
        <v>0</v>
      </c>
      <c r="AO1086" s="825">
        <f t="shared" si="409"/>
        <v>0</v>
      </c>
      <c r="AP1086" s="825">
        <f t="shared" si="409"/>
        <v>0</v>
      </c>
      <c r="AQ1086" s="825">
        <f t="shared" si="409"/>
        <v>0.8</v>
      </c>
      <c r="AR1086" s="825">
        <f t="shared" si="409"/>
        <v>0</v>
      </c>
      <c r="AS1086" s="825">
        <f t="shared" si="409"/>
        <v>64</v>
      </c>
      <c r="AT1086" s="850">
        <f t="shared" si="415"/>
        <v>0</v>
      </c>
      <c r="AU1086" s="1255" t="s">
        <v>836</v>
      </c>
      <c r="AV1086" s="1256"/>
      <c r="AW1086" s="1256"/>
      <c r="AX1086" s="1256"/>
      <c r="AY1086" s="1256"/>
      <c r="AZ1086" s="870"/>
    </row>
    <row r="1087" spans="1:52" ht="13.5" customHeight="1">
      <c r="A1087" s="838">
        <f t="shared" si="413"/>
        <v>16</v>
      </c>
      <c r="B1087" s="1039" t="s">
        <v>49</v>
      </c>
      <c r="C1087" s="817" t="s">
        <v>66</v>
      </c>
      <c r="D1087" s="839">
        <v>40</v>
      </c>
      <c r="E1087" s="852">
        <v>40</v>
      </c>
      <c r="F1087" s="825"/>
      <c r="G1087" s="854"/>
      <c r="H1087" s="827">
        <v>0.2</v>
      </c>
      <c r="I1087" s="842"/>
      <c r="J1087" s="824">
        <f t="shared" si="404"/>
        <v>8</v>
      </c>
      <c r="K1087" s="825"/>
      <c r="L1087" s="825"/>
      <c r="M1087" s="827">
        <v>0.3</v>
      </c>
      <c r="N1087" s="827"/>
      <c r="O1087" s="824">
        <f t="shared" si="416"/>
        <v>12</v>
      </c>
      <c r="P1087" s="865"/>
      <c r="Q1087" s="825"/>
      <c r="R1087" s="877">
        <v>0.3</v>
      </c>
      <c r="S1087" s="827"/>
      <c r="T1087" s="846">
        <f t="shared" si="405"/>
        <v>12</v>
      </c>
      <c r="U1087" s="825">
        <f t="shared" si="418"/>
        <v>0</v>
      </c>
      <c r="V1087" s="825">
        <f t="shared" si="417"/>
        <v>0</v>
      </c>
      <c r="W1087" s="827">
        <f t="shared" si="410"/>
        <v>0.8</v>
      </c>
      <c r="X1087" s="827">
        <f t="shared" si="410"/>
        <v>0</v>
      </c>
      <c r="Y1087" s="1041">
        <f t="shared" si="410"/>
        <v>32</v>
      </c>
      <c r="Z1087" s="838">
        <f t="shared" si="414"/>
        <v>16</v>
      </c>
      <c r="AA1087" s="1040" t="str">
        <f t="shared" si="411"/>
        <v>Bột nghệ</v>
      </c>
      <c r="AB1087" s="844" t="str">
        <f t="shared" si="411"/>
        <v>kg</v>
      </c>
      <c r="AC1087" s="845">
        <f t="shared" si="411"/>
        <v>40</v>
      </c>
      <c r="AD1087" s="858">
        <f t="shared" si="411"/>
        <v>40</v>
      </c>
      <c r="AE1087" s="832">
        <f t="shared" si="406"/>
        <v>0</v>
      </c>
      <c r="AF1087" s="832">
        <f t="shared" si="407"/>
        <v>0</v>
      </c>
      <c r="AG1087" s="832">
        <f t="shared" si="407"/>
        <v>19.599999999999994</v>
      </c>
      <c r="AH1087" s="832">
        <f t="shared" si="407"/>
        <v>0</v>
      </c>
      <c r="AI1087" s="824">
        <f t="shared" si="412"/>
        <v>783.99999999999977</v>
      </c>
      <c r="AJ1087" s="879"/>
      <c r="AK1087" s="827"/>
      <c r="AL1087" s="878"/>
      <c r="AM1087" s="827"/>
      <c r="AN1087" s="849">
        <f t="shared" si="408"/>
        <v>0</v>
      </c>
      <c r="AO1087" s="825">
        <f t="shared" si="409"/>
        <v>0</v>
      </c>
      <c r="AP1087" s="825">
        <f t="shared" si="409"/>
        <v>0</v>
      </c>
      <c r="AQ1087" s="825">
        <f t="shared" si="409"/>
        <v>0.8</v>
      </c>
      <c r="AR1087" s="825">
        <f t="shared" si="409"/>
        <v>0</v>
      </c>
      <c r="AS1087" s="825">
        <f t="shared" si="409"/>
        <v>32</v>
      </c>
      <c r="AT1087" s="850">
        <f t="shared" si="415"/>
        <v>0</v>
      </c>
      <c r="AU1087" s="1255" t="s">
        <v>799</v>
      </c>
      <c r="AV1087" s="1256"/>
      <c r="AW1087" s="1256"/>
      <c r="AX1087" s="1256"/>
      <c r="AY1087" s="1256"/>
      <c r="AZ1087" s="870"/>
    </row>
    <row r="1088" spans="1:52" ht="13.5" customHeight="1">
      <c r="A1088" s="838">
        <f t="shared" si="413"/>
        <v>17</v>
      </c>
      <c r="B1088" s="920" t="s">
        <v>373</v>
      </c>
      <c r="C1088" s="817" t="s">
        <v>66</v>
      </c>
      <c r="D1088" s="839">
        <v>43</v>
      </c>
      <c r="E1088" s="852">
        <v>43</v>
      </c>
      <c r="F1088" s="825"/>
      <c r="G1088" s="854"/>
      <c r="H1088" s="827">
        <v>0.5</v>
      </c>
      <c r="I1088" s="842"/>
      <c r="J1088" s="824">
        <f t="shared" si="404"/>
        <v>21.5</v>
      </c>
      <c r="K1088" s="825"/>
      <c r="L1088" s="825"/>
      <c r="M1088" s="827">
        <v>1</v>
      </c>
      <c r="N1088" s="827"/>
      <c r="O1088" s="824">
        <f t="shared" si="416"/>
        <v>43</v>
      </c>
      <c r="P1088" s="865"/>
      <c r="Q1088" s="825"/>
      <c r="R1088" s="877">
        <v>1</v>
      </c>
      <c r="S1088" s="827"/>
      <c r="T1088" s="846">
        <f t="shared" si="405"/>
        <v>43</v>
      </c>
      <c r="U1088" s="825">
        <f t="shared" si="418"/>
        <v>0</v>
      </c>
      <c r="V1088" s="825">
        <f t="shared" si="417"/>
        <v>0</v>
      </c>
      <c r="W1088" s="827">
        <f t="shared" si="410"/>
        <v>2.5</v>
      </c>
      <c r="X1088" s="827">
        <f t="shared" si="410"/>
        <v>0</v>
      </c>
      <c r="Y1088" s="824">
        <f t="shared" si="410"/>
        <v>107.5</v>
      </c>
      <c r="Z1088" s="838">
        <f t="shared" si="414"/>
        <v>17</v>
      </c>
      <c r="AA1088" s="1037" t="str">
        <f t="shared" si="411"/>
        <v>Vừng lạc</v>
      </c>
      <c r="AB1088" s="844" t="str">
        <f t="shared" si="411"/>
        <v>kg</v>
      </c>
      <c r="AC1088" s="845">
        <f t="shared" si="411"/>
        <v>43</v>
      </c>
      <c r="AD1088" s="858">
        <f t="shared" si="411"/>
        <v>43</v>
      </c>
      <c r="AE1088" s="832">
        <f t="shared" si="406"/>
        <v>0</v>
      </c>
      <c r="AF1088" s="832">
        <f>AF1006+AK1006-AP1006</f>
        <v>0</v>
      </c>
      <c r="AG1088" s="832">
        <f>AG1006+AL1006-AQ1006</f>
        <v>3.8000000000000007</v>
      </c>
      <c r="AH1088" s="832">
        <f>AH1006+AM1006-AR1006</f>
        <v>0</v>
      </c>
      <c r="AI1088" s="824">
        <f t="shared" si="412"/>
        <v>163.40000000000003</v>
      </c>
      <c r="AJ1088" s="879">
        <f>U1088</f>
        <v>0</v>
      </c>
      <c r="AK1088" s="879">
        <f>V1088</f>
        <v>0</v>
      </c>
      <c r="AL1088" s="1051"/>
      <c r="AM1088" s="879">
        <f>X1088</f>
        <v>0</v>
      </c>
      <c r="AN1088" s="849">
        <f t="shared" si="408"/>
        <v>0</v>
      </c>
      <c r="AO1088" s="825">
        <f t="shared" si="409"/>
        <v>0</v>
      </c>
      <c r="AP1088" s="825">
        <f t="shared" si="409"/>
        <v>0</v>
      </c>
      <c r="AQ1088" s="825">
        <f t="shared" si="409"/>
        <v>2.5</v>
      </c>
      <c r="AR1088" s="825">
        <f t="shared" si="409"/>
        <v>0</v>
      </c>
      <c r="AS1088" s="825">
        <f t="shared" si="409"/>
        <v>107.5</v>
      </c>
      <c r="AT1088" s="850">
        <f t="shared" si="415"/>
        <v>0</v>
      </c>
      <c r="AU1088" s="1255" t="s">
        <v>800</v>
      </c>
      <c r="AV1088" s="1256"/>
      <c r="AW1088" s="1256"/>
      <c r="AX1088" s="1256"/>
      <c r="AY1088" s="1256"/>
      <c r="AZ1088" s="870"/>
    </row>
    <row r="1089" spans="1:52" ht="13.5" customHeight="1">
      <c r="A1089" s="838">
        <f t="shared" si="413"/>
        <v>18</v>
      </c>
      <c r="B1089" s="931" t="s">
        <v>853</v>
      </c>
      <c r="C1089" s="817" t="s">
        <v>66</v>
      </c>
      <c r="D1089" s="839">
        <v>30</v>
      </c>
      <c r="E1089" s="852">
        <v>6</v>
      </c>
      <c r="F1089" s="825"/>
      <c r="G1089" s="854"/>
      <c r="H1089" s="827">
        <v>0.5</v>
      </c>
      <c r="I1089" s="842"/>
      <c r="J1089" s="824">
        <f t="shared" si="404"/>
        <v>3</v>
      </c>
      <c r="K1089" s="825"/>
      <c r="L1089" s="825"/>
      <c r="M1089" s="827">
        <v>1</v>
      </c>
      <c r="N1089" s="827"/>
      <c r="O1089" s="824">
        <f t="shared" si="416"/>
        <v>6</v>
      </c>
      <c r="P1089" s="865"/>
      <c r="Q1089" s="825"/>
      <c r="R1089" s="877">
        <v>1</v>
      </c>
      <c r="S1089" s="827"/>
      <c r="T1089" s="846">
        <f t="shared" si="405"/>
        <v>6</v>
      </c>
      <c r="U1089" s="825"/>
      <c r="V1089" s="825">
        <f t="shared" si="417"/>
        <v>0</v>
      </c>
      <c r="W1089" s="827">
        <f t="shared" si="417"/>
        <v>2.5</v>
      </c>
      <c r="X1089" s="827">
        <f t="shared" si="417"/>
        <v>0</v>
      </c>
      <c r="Y1089" s="824">
        <f t="shared" si="417"/>
        <v>15</v>
      </c>
      <c r="Z1089" s="838">
        <f t="shared" si="414"/>
        <v>18</v>
      </c>
      <c r="AA1089" s="1037" t="str">
        <f t="shared" si="411"/>
        <v>Tăm bao tay</v>
      </c>
      <c r="AB1089" s="844" t="str">
        <f t="shared" si="411"/>
        <v>kg</v>
      </c>
      <c r="AC1089" s="845">
        <f t="shared" si="411"/>
        <v>30</v>
      </c>
      <c r="AD1089" s="858">
        <f t="shared" si="411"/>
        <v>6</v>
      </c>
      <c r="AE1089" s="832">
        <f t="shared" ref="AE1089:AH1104" si="419">AE1007+AJ1007-AO1007</f>
        <v>0</v>
      </c>
      <c r="AF1089" s="832">
        <f t="shared" si="419"/>
        <v>0</v>
      </c>
      <c r="AG1089" s="832">
        <f t="shared" si="419"/>
        <v>7</v>
      </c>
      <c r="AH1089" s="832">
        <f t="shared" si="419"/>
        <v>0</v>
      </c>
      <c r="AI1089" s="824">
        <f t="shared" si="412"/>
        <v>42</v>
      </c>
      <c r="AJ1089" s="879">
        <f t="shared" ref="AJ1089:AL1131" si="420">U1089</f>
        <v>0</v>
      </c>
      <c r="AK1089" s="879">
        <f t="shared" si="420"/>
        <v>0</v>
      </c>
      <c r="AL1089" s="1051"/>
      <c r="AM1089" s="879">
        <f t="shared" ref="AM1089:AM1131" si="421">X1089</f>
        <v>0</v>
      </c>
      <c r="AN1089" s="849">
        <f t="shared" ref="AN1089:AN1131" si="422">SUM(AJ1089:AM1089)*$E1089</f>
        <v>0</v>
      </c>
      <c r="AO1089" s="825">
        <f t="shared" si="409"/>
        <v>0</v>
      </c>
      <c r="AP1089" s="825">
        <f t="shared" si="409"/>
        <v>0</v>
      </c>
      <c r="AQ1089" s="825">
        <f t="shared" si="409"/>
        <v>2.5</v>
      </c>
      <c r="AR1089" s="825">
        <f t="shared" si="409"/>
        <v>0</v>
      </c>
      <c r="AS1089" s="825">
        <f t="shared" si="409"/>
        <v>15</v>
      </c>
      <c r="AT1089" s="850">
        <f t="shared" si="415"/>
        <v>60</v>
      </c>
      <c r="AU1089" s="1255" t="s">
        <v>801</v>
      </c>
      <c r="AV1089" s="1256"/>
      <c r="AW1089" s="1256"/>
      <c r="AX1089" s="1256"/>
      <c r="AY1089" s="1256"/>
      <c r="AZ1089" s="870"/>
    </row>
    <row r="1090" spans="1:52" ht="13.5" customHeight="1">
      <c r="A1090" s="838">
        <f t="shared" si="413"/>
        <v>19</v>
      </c>
      <c r="B1090" s="931" t="s">
        <v>176</v>
      </c>
      <c r="C1090" s="896" t="s">
        <v>389</v>
      </c>
      <c r="D1090" s="897">
        <v>9</v>
      </c>
      <c r="E1090" s="898">
        <v>9</v>
      </c>
      <c r="F1090" s="825"/>
      <c r="G1090" s="909"/>
      <c r="H1090" s="827">
        <v>0.5</v>
      </c>
      <c r="I1090" s="842"/>
      <c r="J1090" s="824">
        <f t="shared" si="404"/>
        <v>4.5</v>
      </c>
      <c r="K1090" s="825" t="s">
        <v>887</v>
      </c>
      <c r="L1090" s="825"/>
      <c r="M1090" s="827">
        <v>1</v>
      </c>
      <c r="N1090" s="827"/>
      <c r="O1090" s="824">
        <f t="shared" si="416"/>
        <v>9</v>
      </c>
      <c r="P1090" s="865"/>
      <c r="Q1090" s="853"/>
      <c r="R1090" s="877">
        <v>1</v>
      </c>
      <c r="S1090" s="827"/>
      <c r="T1090" s="846">
        <f t="shared" si="405"/>
        <v>9</v>
      </c>
      <c r="U1090" s="825">
        <f>SUM(F1090,K1090,P1090)</f>
        <v>0</v>
      </c>
      <c r="V1090" s="825">
        <f t="shared" si="417"/>
        <v>0</v>
      </c>
      <c r="W1090" s="827">
        <f t="shared" si="417"/>
        <v>2.5</v>
      </c>
      <c r="X1090" s="827">
        <f t="shared" si="417"/>
        <v>0</v>
      </c>
      <c r="Y1090" s="824">
        <f t="shared" si="417"/>
        <v>22.5</v>
      </c>
      <c r="Z1090" s="838">
        <f t="shared" si="414"/>
        <v>19</v>
      </c>
      <c r="AA1090" s="1037" t="str">
        <f t="shared" si="411"/>
        <v>Dấm chua</v>
      </c>
      <c r="AB1090" s="844" t="str">
        <f t="shared" si="411"/>
        <v>lít</v>
      </c>
      <c r="AC1090" s="845">
        <f t="shared" si="411"/>
        <v>9</v>
      </c>
      <c r="AD1090" s="858">
        <f t="shared" si="411"/>
        <v>9</v>
      </c>
      <c r="AE1090" s="832">
        <f t="shared" si="419"/>
        <v>0</v>
      </c>
      <c r="AF1090" s="832">
        <f t="shared" si="419"/>
        <v>0</v>
      </c>
      <c r="AG1090" s="832">
        <f t="shared" si="419"/>
        <v>18</v>
      </c>
      <c r="AH1090" s="832">
        <f t="shared" si="419"/>
        <v>0</v>
      </c>
      <c r="AI1090" s="824">
        <f t="shared" si="412"/>
        <v>162</v>
      </c>
      <c r="AJ1090" s="879">
        <f t="shared" si="420"/>
        <v>0</v>
      </c>
      <c r="AK1090" s="879">
        <f t="shared" si="420"/>
        <v>0</v>
      </c>
      <c r="AL1090" s="1051"/>
      <c r="AM1090" s="879">
        <f t="shared" si="421"/>
        <v>0</v>
      </c>
      <c r="AN1090" s="849">
        <f t="shared" si="422"/>
        <v>0</v>
      </c>
      <c r="AO1090" s="825">
        <f t="shared" si="409"/>
        <v>0</v>
      </c>
      <c r="AP1090" s="825">
        <f t="shared" si="409"/>
        <v>0</v>
      </c>
      <c r="AQ1090" s="825">
        <f t="shared" si="409"/>
        <v>2.5</v>
      </c>
      <c r="AR1090" s="825">
        <f t="shared" si="409"/>
        <v>0</v>
      </c>
      <c r="AS1090" s="825">
        <f t="shared" si="409"/>
        <v>22.5</v>
      </c>
      <c r="AT1090" s="850">
        <f t="shared" si="415"/>
        <v>0</v>
      </c>
      <c r="AU1090" s="893" t="s">
        <v>802</v>
      </c>
      <c r="AV1090" s="894"/>
      <c r="AW1090" s="894"/>
      <c r="AX1090" s="894"/>
      <c r="AY1090" s="894"/>
      <c r="AZ1090" s="870">
        <f>AZ1084+SUM(AZ1085:AZ1089)</f>
        <v>11972.099999999997</v>
      </c>
    </row>
    <row r="1091" spans="1:52" ht="13.5" customHeight="1">
      <c r="A1091" s="838">
        <f t="shared" si="413"/>
        <v>20</v>
      </c>
      <c r="B1091" s="911" t="s">
        <v>158</v>
      </c>
      <c r="C1091" s="902" t="s">
        <v>66</v>
      </c>
      <c r="D1091" s="903">
        <v>30</v>
      </c>
      <c r="E1091" s="904">
        <v>30</v>
      </c>
      <c r="F1091" s="825"/>
      <c r="G1091" s="909"/>
      <c r="H1091" s="827">
        <v>0.5</v>
      </c>
      <c r="I1091" s="842"/>
      <c r="J1091" s="824">
        <f t="shared" si="404"/>
        <v>15</v>
      </c>
      <c r="K1091" s="853"/>
      <c r="L1091" s="828"/>
      <c r="M1091" s="827">
        <v>1</v>
      </c>
      <c r="N1091" s="827"/>
      <c r="O1091" s="824">
        <f t="shared" si="416"/>
        <v>30</v>
      </c>
      <c r="P1091" s="856"/>
      <c r="Q1091" s="828"/>
      <c r="R1091" s="891">
        <v>1</v>
      </c>
      <c r="S1091" s="827"/>
      <c r="T1091" s="846">
        <f t="shared" si="405"/>
        <v>30</v>
      </c>
      <c r="U1091" s="825">
        <f>SUM(F1091,K1091,P1091)</f>
        <v>0</v>
      </c>
      <c r="V1091" s="828">
        <f t="shared" si="417"/>
        <v>0</v>
      </c>
      <c r="W1091" s="827">
        <f t="shared" si="417"/>
        <v>2.5</v>
      </c>
      <c r="X1091" s="827">
        <f t="shared" si="417"/>
        <v>0</v>
      </c>
      <c r="Y1091" s="824">
        <f t="shared" si="417"/>
        <v>75</v>
      </c>
      <c r="Z1091" s="838">
        <f t="shared" si="414"/>
        <v>20</v>
      </c>
      <c r="AA1091" s="1037" t="str">
        <f t="shared" si="411"/>
        <v>Chè vằng</v>
      </c>
      <c r="AB1091" s="844" t="str">
        <f t="shared" si="411"/>
        <v>kg</v>
      </c>
      <c r="AC1091" s="845">
        <f t="shared" si="411"/>
        <v>30</v>
      </c>
      <c r="AD1091" s="858">
        <f t="shared" si="411"/>
        <v>30</v>
      </c>
      <c r="AE1091" s="832">
        <f t="shared" si="419"/>
        <v>0</v>
      </c>
      <c r="AF1091" s="832">
        <f t="shared" si="419"/>
        <v>0</v>
      </c>
      <c r="AG1091" s="832">
        <f t="shared" si="419"/>
        <v>2</v>
      </c>
      <c r="AH1091" s="832">
        <f t="shared" si="419"/>
        <v>0</v>
      </c>
      <c r="AI1091" s="824">
        <f t="shared" si="412"/>
        <v>60</v>
      </c>
      <c r="AJ1091" s="879">
        <f t="shared" si="420"/>
        <v>0</v>
      </c>
      <c r="AK1091" s="879">
        <f t="shared" si="420"/>
        <v>0</v>
      </c>
      <c r="AL1091" s="1051">
        <v>20</v>
      </c>
      <c r="AM1091" s="879">
        <f t="shared" si="421"/>
        <v>0</v>
      </c>
      <c r="AN1091" s="849">
        <f t="shared" si="422"/>
        <v>600</v>
      </c>
      <c r="AO1091" s="825">
        <f t="shared" si="409"/>
        <v>0</v>
      </c>
      <c r="AP1091" s="825">
        <f t="shared" si="409"/>
        <v>0</v>
      </c>
      <c r="AQ1091" s="825">
        <f t="shared" si="409"/>
        <v>2.5</v>
      </c>
      <c r="AR1091" s="825">
        <f t="shared" si="409"/>
        <v>0</v>
      </c>
      <c r="AS1091" s="825">
        <f t="shared" si="409"/>
        <v>75</v>
      </c>
      <c r="AT1091" s="850">
        <f t="shared" si="415"/>
        <v>0</v>
      </c>
      <c r="AU1091" s="1274" t="s">
        <v>803</v>
      </c>
      <c r="AV1091" s="1275"/>
      <c r="AW1091" s="1275"/>
      <c r="AX1091" s="1275"/>
      <c r="AY1091" s="1275"/>
      <c r="AZ1091" s="870"/>
    </row>
    <row r="1092" spans="1:52" ht="13.5" customHeight="1">
      <c r="A1092" s="838">
        <f t="shared" si="413"/>
        <v>21</v>
      </c>
      <c r="B1092" s="911" t="s">
        <v>166</v>
      </c>
      <c r="C1092" s="844" t="s">
        <v>66</v>
      </c>
      <c r="D1092" s="907">
        <v>30</v>
      </c>
      <c r="E1092" s="824">
        <v>30</v>
      </c>
      <c r="F1092" s="853"/>
      <c r="G1092" s="909"/>
      <c r="H1092" s="827"/>
      <c r="I1092" s="863"/>
      <c r="J1092" s="824">
        <f t="shared" si="404"/>
        <v>0</v>
      </c>
      <c r="K1092" s="825"/>
      <c r="L1092" s="853"/>
      <c r="M1092" s="827">
        <v>0.1</v>
      </c>
      <c r="N1092" s="827"/>
      <c r="O1092" s="824">
        <f t="shared" si="416"/>
        <v>3</v>
      </c>
      <c r="P1092" s="857"/>
      <c r="Q1092" s="853"/>
      <c r="R1092" s="877">
        <v>0.1</v>
      </c>
      <c r="S1092" s="827"/>
      <c r="T1092" s="846">
        <f t="shared" si="405"/>
        <v>3</v>
      </c>
      <c r="U1092" s="825">
        <f>SUM(F1092,K1092,P1092)</f>
        <v>0</v>
      </c>
      <c r="V1092" s="825">
        <f t="shared" si="417"/>
        <v>0</v>
      </c>
      <c r="W1092" s="827">
        <f t="shared" si="417"/>
        <v>0.2</v>
      </c>
      <c r="X1092" s="827">
        <f t="shared" si="417"/>
        <v>0</v>
      </c>
      <c r="Y1092" s="824">
        <f t="shared" si="417"/>
        <v>6</v>
      </c>
      <c r="Z1092" s="838">
        <f t="shared" si="414"/>
        <v>21</v>
      </c>
      <c r="AA1092" s="1037" t="str">
        <f t="shared" si="411"/>
        <v>Hành tăm</v>
      </c>
      <c r="AB1092" s="844" t="str">
        <f t="shared" si="411"/>
        <v>kg</v>
      </c>
      <c r="AC1092" s="845">
        <f t="shared" si="411"/>
        <v>30</v>
      </c>
      <c r="AD1092" s="858">
        <f t="shared" si="411"/>
        <v>30</v>
      </c>
      <c r="AE1092" s="832">
        <f t="shared" si="419"/>
        <v>0</v>
      </c>
      <c r="AF1092" s="832">
        <f t="shared" si="419"/>
        <v>0</v>
      </c>
      <c r="AG1092" s="832">
        <f t="shared" si="419"/>
        <v>5.2999999999999989</v>
      </c>
      <c r="AH1092" s="832">
        <f t="shared" si="419"/>
        <v>0</v>
      </c>
      <c r="AI1092" s="824">
        <f t="shared" si="412"/>
        <v>158.99999999999997</v>
      </c>
      <c r="AJ1092" s="879">
        <f t="shared" si="420"/>
        <v>0</v>
      </c>
      <c r="AK1092" s="879">
        <f t="shared" si="420"/>
        <v>0</v>
      </c>
      <c r="AL1092" s="1051"/>
      <c r="AM1092" s="879">
        <f t="shared" si="421"/>
        <v>0</v>
      </c>
      <c r="AN1092" s="849">
        <f t="shared" si="422"/>
        <v>0</v>
      </c>
      <c r="AO1092" s="825">
        <f t="shared" si="409"/>
        <v>0</v>
      </c>
      <c r="AP1092" s="825">
        <f t="shared" si="409"/>
        <v>0</v>
      </c>
      <c r="AQ1092" s="825">
        <f t="shared" si="409"/>
        <v>0.2</v>
      </c>
      <c r="AR1092" s="825">
        <f t="shared" si="409"/>
        <v>0</v>
      </c>
      <c r="AS1092" s="825">
        <f t="shared" si="409"/>
        <v>6</v>
      </c>
      <c r="AT1092" s="850">
        <f t="shared" si="415"/>
        <v>0</v>
      </c>
      <c r="AU1092" s="4" t="s">
        <v>804</v>
      </c>
      <c r="AV1092" s="3"/>
      <c r="AW1092" s="3"/>
      <c r="AX1092" s="3"/>
      <c r="AY1092" s="3"/>
      <c r="AZ1092" s="870">
        <f>Y1141</f>
        <v>9707</v>
      </c>
    </row>
    <row r="1093" spans="1:52" ht="13.5" customHeight="1">
      <c r="A1093" s="838">
        <f t="shared" si="413"/>
        <v>22</v>
      </c>
      <c r="B1093" s="911" t="s">
        <v>145</v>
      </c>
      <c r="C1093" s="844" t="s">
        <v>389</v>
      </c>
      <c r="D1093" s="907">
        <v>16</v>
      </c>
      <c r="E1093" s="824">
        <v>16</v>
      </c>
      <c r="F1093" s="825"/>
      <c r="G1093" s="909"/>
      <c r="H1093" s="827">
        <v>1</v>
      </c>
      <c r="I1093" s="842"/>
      <c r="J1093" s="824">
        <f t="shared" si="404"/>
        <v>16</v>
      </c>
      <c r="K1093" s="878"/>
      <c r="L1093" s="828"/>
      <c r="M1093" s="827">
        <v>1</v>
      </c>
      <c r="N1093" s="926"/>
      <c r="O1093" s="824">
        <f t="shared" si="416"/>
        <v>16</v>
      </c>
      <c r="P1093" s="857"/>
      <c r="Q1093" s="828"/>
      <c r="R1093" s="877">
        <v>1</v>
      </c>
      <c r="S1093" s="827"/>
      <c r="T1093" s="846">
        <f t="shared" si="405"/>
        <v>16</v>
      </c>
      <c r="U1093" s="825">
        <f t="shared" ref="U1093:U1131" si="423">SUM(F1093,K1093,P1093)</f>
        <v>0</v>
      </c>
      <c r="V1093" s="828">
        <f t="shared" si="417"/>
        <v>0</v>
      </c>
      <c r="W1093" s="827">
        <f t="shared" si="417"/>
        <v>3</v>
      </c>
      <c r="X1093" s="827">
        <f t="shared" si="417"/>
        <v>0</v>
      </c>
      <c r="Y1093" s="824">
        <f t="shared" si="417"/>
        <v>48</v>
      </c>
      <c r="Z1093" s="838">
        <f t="shared" si="414"/>
        <v>22</v>
      </c>
      <c r="AA1093" s="1037" t="str">
        <f t="shared" si="411"/>
        <v>Dầu rửa</v>
      </c>
      <c r="AB1093" s="844" t="str">
        <f t="shared" si="411"/>
        <v>lít</v>
      </c>
      <c r="AC1093" s="845">
        <f t="shared" si="411"/>
        <v>16</v>
      </c>
      <c r="AD1093" s="858">
        <f t="shared" si="411"/>
        <v>16</v>
      </c>
      <c r="AE1093" s="832">
        <f t="shared" si="419"/>
        <v>0</v>
      </c>
      <c r="AF1093" s="832">
        <f t="shared" si="419"/>
        <v>0</v>
      </c>
      <c r="AG1093" s="832">
        <f t="shared" si="419"/>
        <v>16</v>
      </c>
      <c r="AH1093" s="832">
        <f t="shared" si="419"/>
        <v>0</v>
      </c>
      <c r="AI1093" s="824">
        <f t="shared" si="412"/>
        <v>256</v>
      </c>
      <c r="AJ1093" s="879">
        <f t="shared" si="420"/>
        <v>0</v>
      </c>
      <c r="AK1093" s="879">
        <f t="shared" si="420"/>
        <v>0</v>
      </c>
      <c r="AL1093" s="1051"/>
      <c r="AM1093" s="879">
        <f t="shared" si="421"/>
        <v>0</v>
      </c>
      <c r="AN1093" s="849">
        <f t="shared" si="422"/>
        <v>0</v>
      </c>
      <c r="AO1093" s="825">
        <f t="shared" si="409"/>
        <v>0</v>
      </c>
      <c r="AP1093" s="825">
        <f t="shared" si="409"/>
        <v>0</v>
      </c>
      <c r="AQ1093" s="825">
        <f t="shared" si="409"/>
        <v>3</v>
      </c>
      <c r="AR1093" s="825">
        <f t="shared" si="409"/>
        <v>0</v>
      </c>
      <c r="AS1093" s="825">
        <f t="shared" si="409"/>
        <v>48</v>
      </c>
      <c r="AT1093" s="850">
        <f t="shared" si="415"/>
        <v>0</v>
      </c>
      <c r="AU1093" s="4" t="s">
        <v>805</v>
      </c>
      <c r="AV1093" s="3"/>
      <c r="AW1093" s="3"/>
      <c r="AX1093" s="3"/>
      <c r="AY1093" s="3"/>
      <c r="AZ1093" s="870">
        <f>Q1144</f>
        <v>0</v>
      </c>
    </row>
    <row r="1094" spans="1:52" ht="13.5" customHeight="1">
      <c r="A1094" s="838">
        <f t="shared" si="413"/>
        <v>23</v>
      </c>
      <c r="B1094" s="911" t="s">
        <v>136</v>
      </c>
      <c r="C1094" s="844" t="s">
        <v>66</v>
      </c>
      <c r="D1094" s="907">
        <v>120</v>
      </c>
      <c r="E1094" s="824">
        <v>120</v>
      </c>
      <c r="F1094" s="825"/>
      <c r="G1094" s="909"/>
      <c r="H1094" s="910"/>
      <c r="I1094" s="842"/>
      <c r="J1094" s="824">
        <f t="shared" si="404"/>
        <v>0</v>
      </c>
      <c r="K1094" s="853"/>
      <c r="L1094" s="828"/>
      <c r="M1094" s="910"/>
      <c r="N1094" s="827"/>
      <c r="O1094" s="824">
        <f t="shared" si="416"/>
        <v>0</v>
      </c>
      <c r="P1094" s="857" t="s">
        <v>883</v>
      </c>
      <c r="Q1094" s="828"/>
      <c r="R1094" s="877"/>
      <c r="S1094" s="827"/>
      <c r="T1094" s="846">
        <f t="shared" si="405"/>
        <v>0</v>
      </c>
      <c r="U1094" s="878">
        <f t="shared" si="423"/>
        <v>0</v>
      </c>
      <c r="V1094" s="828">
        <f t="shared" si="417"/>
        <v>0</v>
      </c>
      <c r="W1094" s="827">
        <f t="shared" si="417"/>
        <v>0</v>
      </c>
      <c r="X1094" s="827">
        <f t="shared" si="417"/>
        <v>0</v>
      </c>
      <c r="Y1094" s="824">
        <f t="shared" si="417"/>
        <v>0</v>
      </c>
      <c r="Z1094" s="838">
        <f t="shared" si="414"/>
        <v>23</v>
      </c>
      <c r="AA1094" s="1037" t="str">
        <f t="shared" si="411"/>
        <v>Cá khô</v>
      </c>
      <c r="AB1094" s="844" t="str">
        <f t="shared" si="411"/>
        <v>kg</v>
      </c>
      <c r="AC1094" s="845">
        <f t="shared" si="411"/>
        <v>120</v>
      </c>
      <c r="AD1094" s="858">
        <f t="shared" si="411"/>
        <v>120</v>
      </c>
      <c r="AE1094" s="832">
        <f t="shared" si="419"/>
        <v>0</v>
      </c>
      <c r="AF1094" s="832">
        <f t="shared" si="419"/>
        <v>0</v>
      </c>
      <c r="AG1094" s="832">
        <f t="shared" si="419"/>
        <v>2.5</v>
      </c>
      <c r="AH1094" s="832">
        <f t="shared" si="419"/>
        <v>0</v>
      </c>
      <c r="AI1094" s="824">
        <f t="shared" si="412"/>
        <v>300</v>
      </c>
      <c r="AJ1094" s="879">
        <f t="shared" si="420"/>
        <v>0</v>
      </c>
      <c r="AK1094" s="879">
        <f t="shared" si="420"/>
        <v>0</v>
      </c>
      <c r="AL1094" s="1051"/>
      <c r="AM1094" s="879">
        <f t="shared" si="421"/>
        <v>0</v>
      </c>
      <c r="AN1094" s="849">
        <f t="shared" si="422"/>
        <v>0</v>
      </c>
      <c r="AO1094" s="825">
        <f t="shared" si="409"/>
        <v>0</v>
      </c>
      <c r="AP1094" s="825">
        <f t="shared" si="409"/>
        <v>0</v>
      </c>
      <c r="AQ1094" s="825">
        <f t="shared" si="409"/>
        <v>0</v>
      </c>
      <c r="AR1094" s="825">
        <f t="shared" si="409"/>
        <v>0</v>
      </c>
      <c r="AS1094" s="825">
        <f t="shared" si="409"/>
        <v>0</v>
      </c>
      <c r="AT1094" s="850">
        <f t="shared" si="415"/>
        <v>0</v>
      </c>
      <c r="AU1094" s="893" t="s">
        <v>806</v>
      </c>
      <c r="AV1094" s="894"/>
      <c r="AW1094" s="894"/>
      <c r="AX1094" s="894"/>
      <c r="AY1094" s="894"/>
      <c r="AZ1094" s="870">
        <f>SUM(AZ1092:AZ1093)</f>
        <v>9707</v>
      </c>
    </row>
    <row r="1095" spans="1:52" ht="13.5" customHeight="1">
      <c r="A1095" s="838">
        <f t="shared" si="413"/>
        <v>24</v>
      </c>
      <c r="B1095" s="911" t="s">
        <v>183</v>
      </c>
      <c r="C1095" s="844" t="s">
        <v>66</v>
      </c>
      <c r="D1095" s="907">
        <v>30</v>
      </c>
      <c r="E1095" s="824">
        <v>30</v>
      </c>
      <c r="F1095" s="878"/>
      <c r="G1095" s="872"/>
      <c r="H1095" s="928">
        <v>0.1</v>
      </c>
      <c r="I1095" s="842"/>
      <c r="J1095" s="824">
        <f t="shared" si="404"/>
        <v>3</v>
      </c>
      <c r="K1095" s="878"/>
      <c r="L1095" s="828"/>
      <c r="M1095" s="827">
        <v>0.2</v>
      </c>
      <c r="N1095" s="827"/>
      <c r="O1095" s="824">
        <f t="shared" si="416"/>
        <v>6</v>
      </c>
      <c r="P1095" s="857"/>
      <c r="Q1095" s="828"/>
      <c r="R1095" s="827">
        <v>0.2</v>
      </c>
      <c r="S1095" s="827"/>
      <c r="T1095" s="846">
        <f t="shared" si="405"/>
        <v>6</v>
      </c>
      <c r="U1095" s="825">
        <f t="shared" si="423"/>
        <v>0</v>
      </c>
      <c r="V1095" s="832">
        <f t="shared" si="417"/>
        <v>0</v>
      </c>
      <c r="W1095" s="827">
        <f t="shared" si="417"/>
        <v>0.5</v>
      </c>
      <c r="X1095" s="827">
        <f t="shared" si="417"/>
        <v>0</v>
      </c>
      <c r="Y1095" s="824">
        <f t="shared" si="417"/>
        <v>15</v>
      </c>
      <c r="Z1095" s="838">
        <f t="shared" si="414"/>
        <v>24</v>
      </c>
      <c r="AA1095" s="1037" t="str">
        <f t="shared" si="411"/>
        <v>Nghệ tươi</v>
      </c>
      <c r="AB1095" s="844" t="str">
        <f t="shared" si="411"/>
        <v>kg</v>
      </c>
      <c r="AC1095" s="845">
        <f t="shared" si="411"/>
        <v>30</v>
      </c>
      <c r="AD1095" s="858">
        <f t="shared" si="411"/>
        <v>30</v>
      </c>
      <c r="AE1095" s="832">
        <f t="shared" si="419"/>
        <v>0</v>
      </c>
      <c r="AF1095" s="832">
        <f t="shared" si="419"/>
        <v>0</v>
      </c>
      <c r="AG1095" s="832">
        <f t="shared" si="419"/>
        <v>4</v>
      </c>
      <c r="AH1095" s="832">
        <f t="shared" si="419"/>
        <v>0</v>
      </c>
      <c r="AI1095" s="824">
        <f t="shared" si="412"/>
        <v>120</v>
      </c>
      <c r="AJ1095" s="879">
        <f t="shared" si="420"/>
        <v>0</v>
      </c>
      <c r="AK1095" s="879">
        <f t="shared" si="420"/>
        <v>0</v>
      </c>
      <c r="AL1095" s="1051"/>
      <c r="AM1095" s="879">
        <f t="shared" si="421"/>
        <v>0</v>
      </c>
      <c r="AN1095" s="849">
        <f t="shared" si="422"/>
        <v>0</v>
      </c>
      <c r="AO1095" s="825">
        <f t="shared" si="409"/>
        <v>0</v>
      </c>
      <c r="AP1095" s="825">
        <f t="shared" si="409"/>
        <v>0</v>
      </c>
      <c r="AQ1095" s="825">
        <f t="shared" si="409"/>
        <v>0.5</v>
      </c>
      <c r="AR1095" s="825">
        <f t="shared" si="409"/>
        <v>0</v>
      </c>
      <c r="AS1095" s="825">
        <f t="shared" si="409"/>
        <v>15</v>
      </c>
      <c r="AT1095" s="850">
        <f t="shared" si="415"/>
        <v>0</v>
      </c>
      <c r="AU1095" s="893" t="s">
        <v>807</v>
      </c>
      <c r="AV1095" s="894"/>
      <c r="AW1095" s="894"/>
      <c r="AX1095" s="894"/>
      <c r="AY1095" s="894"/>
      <c r="AZ1095" s="912"/>
    </row>
    <row r="1096" spans="1:52" ht="13.5" customHeight="1">
      <c r="A1096" s="838">
        <f t="shared" si="413"/>
        <v>25</v>
      </c>
      <c r="B1096" s="911" t="s">
        <v>142</v>
      </c>
      <c r="C1096" s="844" t="s">
        <v>66</v>
      </c>
      <c r="D1096" s="907">
        <v>35</v>
      </c>
      <c r="E1096" s="824">
        <v>35</v>
      </c>
      <c r="F1096" s="825"/>
      <c r="G1096" s="872"/>
      <c r="H1096" s="827"/>
      <c r="I1096" s="842"/>
      <c r="J1096" s="824">
        <f t="shared" si="404"/>
        <v>0</v>
      </c>
      <c r="K1096" s="878"/>
      <c r="L1096" s="828"/>
      <c r="M1096" s="827">
        <v>0.2</v>
      </c>
      <c r="N1096" s="827"/>
      <c r="O1096" s="824">
        <f t="shared" si="416"/>
        <v>7</v>
      </c>
      <c r="P1096" s="942"/>
      <c r="Q1096" s="828"/>
      <c r="R1096" s="827">
        <v>0.3</v>
      </c>
      <c r="S1096" s="827"/>
      <c r="T1096" s="846">
        <f t="shared" si="405"/>
        <v>10.5</v>
      </c>
      <c r="U1096" s="825">
        <f t="shared" si="423"/>
        <v>0</v>
      </c>
      <c r="V1096" s="828">
        <f t="shared" si="417"/>
        <v>0</v>
      </c>
      <c r="W1096" s="827">
        <f t="shared" si="417"/>
        <v>0.5</v>
      </c>
      <c r="X1096" s="827">
        <f t="shared" si="417"/>
        <v>0</v>
      </c>
      <c r="Y1096" s="824">
        <f t="shared" si="417"/>
        <v>17.5</v>
      </c>
      <c r="Z1096" s="838">
        <f t="shared" si="414"/>
        <v>25</v>
      </c>
      <c r="AA1096" s="1037" t="str">
        <f t="shared" si="411"/>
        <v>Gừng tươi</v>
      </c>
      <c r="AB1096" s="844" t="str">
        <f t="shared" si="411"/>
        <v>kg</v>
      </c>
      <c r="AC1096" s="845">
        <f t="shared" si="411"/>
        <v>35</v>
      </c>
      <c r="AD1096" s="858">
        <f t="shared" si="411"/>
        <v>35</v>
      </c>
      <c r="AE1096" s="832">
        <f t="shared" si="419"/>
        <v>0</v>
      </c>
      <c r="AF1096" s="832">
        <f t="shared" si="419"/>
        <v>0</v>
      </c>
      <c r="AG1096" s="832">
        <f t="shared" si="419"/>
        <v>1.2999999999999998</v>
      </c>
      <c r="AH1096" s="832">
        <f t="shared" si="419"/>
        <v>0</v>
      </c>
      <c r="AI1096" s="824">
        <f t="shared" si="412"/>
        <v>45.499999999999993</v>
      </c>
      <c r="AJ1096" s="879">
        <f t="shared" si="420"/>
        <v>0</v>
      </c>
      <c r="AK1096" s="879">
        <f t="shared" si="420"/>
        <v>0</v>
      </c>
      <c r="AL1096" s="1051"/>
      <c r="AM1096" s="879">
        <f t="shared" si="421"/>
        <v>0</v>
      </c>
      <c r="AN1096" s="849">
        <f t="shared" si="422"/>
        <v>0</v>
      </c>
      <c r="AO1096" s="825">
        <f t="shared" si="409"/>
        <v>0</v>
      </c>
      <c r="AP1096" s="825">
        <f t="shared" si="409"/>
        <v>0</v>
      </c>
      <c r="AQ1096" s="825">
        <f t="shared" si="409"/>
        <v>0.5</v>
      </c>
      <c r="AR1096" s="825">
        <f t="shared" si="409"/>
        <v>0</v>
      </c>
      <c r="AS1096" s="825">
        <f t="shared" si="409"/>
        <v>17.5</v>
      </c>
      <c r="AT1096" s="850">
        <f t="shared" si="415"/>
        <v>0</v>
      </c>
      <c r="AU1096" s="4" t="s">
        <v>808</v>
      </c>
      <c r="AV1096" s="3"/>
      <c r="AW1096" s="3"/>
      <c r="AX1096" s="3"/>
      <c r="AY1096" s="3"/>
      <c r="AZ1096" s="870">
        <f>Y1142</f>
        <v>2265.0999999999967</v>
      </c>
    </row>
    <row r="1097" spans="1:52" ht="13.5" customHeight="1">
      <c r="A1097" s="838">
        <f t="shared" si="413"/>
        <v>26</v>
      </c>
      <c r="B1097" s="911" t="s">
        <v>51</v>
      </c>
      <c r="C1097" s="844" t="s">
        <v>66</v>
      </c>
      <c r="D1097" s="907">
        <v>100</v>
      </c>
      <c r="E1097" s="824">
        <v>100</v>
      </c>
      <c r="F1097" s="825"/>
      <c r="G1097" s="872"/>
      <c r="H1097" s="827"/>
      <c r="I1097" s="842"/>
      <c r="J1097" s="824">
        <f t="shared" si="404"/>
        <v>0</v>
      </c>
      <c r="K1097" s="853"/>
      <c r="L1097" s="828"/>
      <c r="M1097" s="910"/>
      <c r="N1097" s="827"/>
      <c r="O1097" s="824">
        <f t="shared" si="416"/>
        <v>0</v>
      </c>
      <c r="P1097" s="857"/>
      <c r="Q1097" s="853"/>
      <c r="R1097" s="877"/>
      <c r="S1097" s="827"/>
      <c r="T1097" s="846">
        <f t="shared" si="405"/>
        <v>0</v>
      </c>
      <c r="U1097" s="825">
        <f t="shared" si="423"/>
        <v>0</v>
      </c>
      <c r="V1097" s="828">
        <f t="shared" si="417"/>
        <v>0</v>
      </c>
      <c r="W1097" s="827">
        <f t="shared" si="417"/>
        <v>0</v>
      </c>
      <c r="X1097" s="827">
        <f t="shared" si="417"/>
        <v>0</v>
      </c>
      <c r="Y1097" s="824">
        <f t="shared" si="417"/>
        <v>0</v>
      </c>
      <c r="Z1097" s="838">
        <f t="shared" si="414"/>
        <v>26</v>
      </c>
      <c r="AA1097" s="1037" t="str">
        <f t="shared" si="411"/>
        <v>Tép khô</v>
      </c>
      <c r="AB1097" s="844" t="str">
        <f t="shared" si="411"/>
        <v>kg</v>
      </c>
      <c r="AC1097" s="845">
        <f t="shared" si="411"/>
        <v>100</v>
      </c>
      <c r="AD1097" s="858">
        <f t="shared" si="411"/>
        <v>100</v>
      </c>
      <c r="AE1097" s="832">
        <f t="shared" si="419"/>
        <v>0</v>
      </c>
      <c r="AF1097" s="832">
        <f t="shared" si="419"/>
        <v>0</v>
      </c>
      <c r="AG1097" s="832">
        <f t="shared" si="419"/>
        <v>5</v>
      </c>
      <c r="AH1097" s="832">
        <f t="shared" si="419"/>
        <v>0</v>
      </c>
      <c r="AI1097" s="824">
        <f t="shared" si="412"/>
        <v>500</v>
      </c>
      <c r="AJ1097" s="879">
        <f t="shared" si="420"/>
        <v>0</v>
      </c>
      <c r="AK1097" s="879">
        <f t="shared" si="420"/>
        <v>0</v>
      </c>
      <c r="AL1097" s="1051"/>
      <c r="AM1097" s="879">
        <f t="shared" si="421"/>
        <v>0</v>
      </c>
      <c r="AN1097" s="849">
        <f t="shared" si="422"/>
        <v>0</v>
      </c>
      <c r="AO1097" s="825">
        <f t="shared" si="409"/>
        <v>0</v>
      </c>
      <c r="AP1097" s="825">
        <f t="shared" si="409"/>
        <v>0</v>
      </c>
      <c r="AQ1097" s="825">
        <f t="shared" si="409"/>
        <v>0</v>
      </c>
      <c r="AR1097" s="825">
        <f t="shared" si="409"/>
        <v>0</v>
      </c>
      <c r="AS1097" s="825">
        <f t="shared" si="409"/>
        <v>0</v>
      </c>
      <c r="AT1097" s="850">
        <f t="shared" si="415"/>
        <v>0</v>
      </c>
      <c r="AU1097" s="4" t="s">
        <v>809</v>
      </c>
      <c r="AV1097" s="3"/>
      <c r="AW1097" s="3"/>
      <c r="AX1097" s="3"/>
      <c r="AY1097" s="3"/>
      <c r="AZ1097" s="913">
        <f>Y1143</f>
        <v>0</v>
      </c>
    </row>
    <row r="1098" spans="1:52" ht="13.5" customHeight="1">
      <c r="A1098" s="838">
        <f t="shared" si="413"/>
        <v>27</v>
      </c>
      <c r="B1098" s="920" t="s">
        <v>854</v>
      </c>
      <c r="C1098" s="817" t="s">
        <v>66</v>
      </c>
      <c r="D1098" s="839">
        <v>50</v>
      </c>
      <c r="E1098" s="852">
        <v>50</v>
      </c>
      <c r="F1098" s="825"/>
      <c r="G1098" s="914"/>
      <c r="H1098" s="827">
        <v>0.2</v>
      </c>
      <c r="I1098" s="842"/>
      <c r="J1098" s="824">
        <f t="shared" si="404"/>
        <v>10</v>
      </c>
      <c r="K1098" s="853"/>
      <c r="L1098" s="915"/>
      <c r="M1098" s="827">
        <v>0.4</v>
      </c>
      <c r="N1098" s="827"/>
      <c r="O1098" s="824">
        <f t="shared" si="416"/>
        <v>20</v>
      </c>
      <c r="P1098" s="865"/>
      <c r="Q1098" s="853"/>
      <c r="R1098" s="916">
        <v>0.4</v>
      </c>
      <c r="S1098" s="826"/>
      <c r="T1098" s="846">
        <f t="shared" si="405"/>
        <v>20</v>
      </c>
      <c r="U1098" s="825">
        <f t="shared" si="423"/>
        <v>0</v>
      </c>
      <c r="V1098" s="825">
        <f t="shared" si="417"/>
        <v>0</v>
      </c>
      <c r="W1098" s="827">
        <f t="shared" si="417"/>
        <v>1</v>
      </c>
      <c r="X1098" s="827">
        <f t="shared" si="417"/>
        <v>0</v>
      </c>
      <c r="Y1098" s="824">
        <f t="shared" si="417"/>
        <v>50</v>
      </c>
      <c r="Z1098" s="838">
        <f t="shared" si="414"/>
        <v>27</v>
      </c>
      <c r="AA1098" s="1037" t="str">
        <f t="shared" si="411"/>
        <v xml:space="preserve">ớt quả </v>
      </c>
      <c r="AB1098" s="844" t="str">
        <f t="shared" si="411"/>
        <v>kg</v>
      </c>
      <c r="AC1098" s="845">
        <f t="shared" si="411"/>
        <v>50</v>
      </c>
      <c r="AD1098" s="858">
        <f t="shared" si="411"/>
        <v>50</v>
      </c>
      <c r="AE1098" s="832">
        <f t="shared" si="419"/>
        <v>0</v>
      </c>
      <c r="AF1098" s="832">
        <f t="shared" si="419"/>
        <v>0</v>
      </c>
      <c r="AG1098" s="832">
        <f t="shared" si="419"/>
        <v>3</v>
      </c>
      <c r="AH1098" s="832">
        <f t="shared" si="419"/>
        <v>0</v>
      </c>
      <c r="AI1098" s="824">
        <f t="shared" si="412"/>
        <v>150</v>
      </c>
      <c r="AJ1098" s="879">
        <f t="shared" si="420"/>
        <v>0</v>
      </c>
      <c r="AK1098" s="879">
        <f t="shared" si="420"/>
        <v>0</v>
      </c>
      <c r="AL1098" s="1051"/>
      <c r="AM1098" s="879">
        <f t="shared" si="421"/>
        <v>0</v>
      </c>
      <c r="AN1098" s="849">
        <f t="shared" si="422"/>
        <v>0</v>
      </c>
      <c r="AO1098" s="825">
        <f t="shared" si="409"/>
        <v>0</v>
      </c>
      <c r="AP1098" s="825">
        <f t="shared" si="409"/>
        <v>0</v>
      </c>
      <c r="AQ1098" s="825">
        <f t="shared" si="409"/>
        <v>1</v>
      </c>
      <c r="AR1098" s="825">
        <f t="shared" si="409"/>
        <v>0</v>
      </c>
      <c r="AS1098" s="825">
        <f t="shared" si="409"/>
        <v>50</v>
      </c>
      <c r="AT1098" s="850">
        <f t="shared" si="415"/>
        <v>0</v>
      </c>
      <c r="AU1098" s="893"/>
      <c r="AV1098" s="894"/>
      <c r="AW1098" s="894"/>
      <c r="AX1098" s="894"/>
      <c r="AY1098" s="894"/>
      <c r="AZ1098" s="917"/>
    </row>
    <row r="1099" spans="1:52" ht="13.5" customHeight="1">
      <c r="A1099" s="838">
        <f t="shared" si="413"/>
        <v>28</v>
      </c>
      <c r="B1099" s="1052" t="s">
        <v>168</v>
      </c>
      <c r="C1099" s="817" t="s">
        <v>66</v>
      </c>
      <c r="D1099" s="839">
        <v>120</v>
      </c>
      <c r="E1099" s="852">
        <v>91</v>
      </c>
      <c r="F1099" s="825"/>
      <c r="G1099" s="854"/>
      <c r="H1099" s="827"/>
      <c r="I1099" s="842"/>
      <c r="J1099" s="824">
        <f t="shared" si="404"/>
        <v>0</v>
      </c>
      <c r="K1099" s="825"/>
      <c r="L1099" s="853">
        <v>8</v>
      </c>
      <c r="M1099" s="827"/>
      <c r="N1099" s="826"/>
      <c r="O1099" s="824">
        <f t="shared" si="416"/>
        <v>728</v>
      </c>
      <c r="P1099" s="865"/>
      <c r="Q1099" s="853"/>
      <c r="R1099" s="877"/>
      <c r="S1099" s="826"/>
      <c r="T1099" s="846">
        <f t="shared" si="405"/>
        <v>0</v>
      </c>
      <c r="U1099" s="825">
        <f t="shared" si="423"/>
        <v>0</v>
      </c>
      <c r="V1099" s="825">
        <f t="shared" si="417"/>
        <v>8</v>
      </c>
      <c r="W1099" s="827">
        <f t="shared" si="417"/>
        <v>0</v>
      </c>
      <c r="X1099" s="826">
        <f t="shared" si="417"/>
        <v>0</v>
      </c>
      <c r="Y1099" s="824">
        <f t="shared" si="417"/>
        <v>728</v>
      </c>
      <c r="Z1099" s="838">
        <f t="shared" si="414"/>
        <v>28</v>
      </c>
      <c r="AA1099" s="895" t="str">
        <f t="shared" si="411"/>
        <v>Thịt gà mía</v>
      </c>
      <c r="AB1099" s="844" t="str">
        <f t="shared" si="411"/>
        <v>kg</v>
      </c>
      <c r="AC1099" s="845">
        <f t="shared" si="411"/>
        <v>120</v>
      </c>
      <c r="AD1099" s="858">
        <f t="shared" si="411"/>
        <v>91</v>
      </c>
      <c r="AE1099" s="832">
        <f t="shared" si="419"/>
        <v>0</v>
      </c>
      <c r="AF1099" s="832">
        <f t="shared" si="419"/>
        <v>0</v>
      </c>
      <c r="AG1099" s="832">
        <f t="shared" si="419"/>
        <v>0</v>
      </c>
      <c r="AH1099" s="832">
        <f t="shared" si="419"/>
        <v>0</v>
      </c>
      <c r="AI1099" s="824">
        <f t="shared" si="412"/>
        <v>0</v>
      </c>
      <c r="AJ1099" s="879">
        <f t="shared" si="420"/>
        <v>0</v>
      </c>
      <c r="AK1099" s="879">
        <f t="shared" si="420"/>
        <v>8</v>
      </c>
      <c r="AL1099" s="879">
        <f t="shared" si="420"/>
        <v>0</v>
      </c>
      <c r="AM1099" s="879">
        <f t="shared" si="421"/>
        <v>0</v>
      </c>
      <c r="AN1099" s="849">
        <f t="shared" si="422"/>
        <v>728</v>
      </c>
      <c r="AO1099" s="825">
        <f t="shared" si="409"/>
        <v>0</v>
      </c>
      <c r="AP1099" s="825">
        <f t="shared" si="409"/>
        <v>8</v>
      </c>
      <c r="AQ1099" s="825">
        <f t="shared" si="409"/>
        <v>0</v>
      </c>
      <c r="AR1099" s="825">
        <f t="shared" si="409"/>
        <v>0</v>
      </c>
      <c r="AS1099" s="825">
        <f t="shared" si="409"/>
        <v>728</v>
      </c>
      <c r="AT1099" s="850">
        <f t="shared" si="415"/>
        <v>232</v>
      </c>
      <c r="AU1099" s="893"/>
      <c r="AV1099" s="894"/>
      <c r="AW1099" s="894"/>
      <c r="AX1099" s="894"/>
      <c r="AY1099" s="894"/>
      <c r="AZ1099" s="918"/>
    </row>
    <row r="1100" spans="1:52" ht="13.5" customHeight="1">
      <c r="A1100" s="838">
        <f t="shared" si="413"/>
        <v>29</v>
      </c>
      <c r="B1100" s="1052" t="s">
        <v>169</v>
      </c>
      <c r="C1100" s="817" t="s">
        <v>66</v>
      </c>
      <c r="D1100" s="839">
        <v>90</v>
      </c>
      <c r="E1100" s="852">
        <v>83</v>
      </c>
      <c r="F1100" s="825"/>
      <c r="G1100" s="854"/>
      <c r="H1100" s="827"/>
      <c r="I1100" s="842"/>
      <c r="J1100" s="824">
        <f t="shared" si="404"/>
        <v>0</v>
      </c>
      <c r="K1100" s="825"/>
      <c r="L1100" s="853"/>
      <c r="M1100" s="827"/>
      <c r="N1100" s="919"/>
      <c r="O1100" s="824">
        <f t="shared" si="416"/>
        <v>0</v>
      </c>
      <c r="P1100" s="857"/>
      <c r="Q1100" s="853">
        <v>8.5</v>
      </c>
      <c r="R1100" s="877"/>
      <c r="S1100" s="826"/>
      <c r="T1100" s="846">
        <f t="shared" si="405"/>
        <v>705.5</v>
      </c>
      <c r="U1100" s="825">
        <f t="shared" si="423"/>
        <v>0</v>
      </c>
      <c r="V1100" s="825">
        <f t="shared" si="417"/>
        <v>8.5</v>
      </c>
      <c r="W1100" s="827">
        <f t="shared" si="417"/>
        <v>0</v>
      </c>
      <c r="X1100" s="826">
        <f t="shared" si="417"/>
        <v>0</v>
      </c>
      <c r="Y1100" s="824">
        <f t="shared" si="417"/>
        <v>705.5</v>
      </c>
      <c r="Z1100" s="838">
        <f t="shared" si="414"/>
        <v>29</v>
      </c>
      <c r="AA1100" s="895" t="str">
        <f t="shared" si="411"/>
        <v>Thịt ngan</v>
      </c>
      <c r="AB1100" s="844" t="str">
        <f t="shared" si="411"/>
        <v>kg</v>
      </c>
      <c r="AC1100" s="845">
        <f t="shared" si="411"/>
        <v>90</v>
      </c>
      <c r="AD1100" s="858">
        <f t="shared" si="411"/>
        <v>83</v>
      </c>
      <c r="AE1100" s="832">
        <f t="shared" si="419"/>
        <v>0</v>
      </c>
      <c r="AF1100" s="832">
        <f t="shared" si="419"/>
        <v>0</v>
      </c>
      <c r="AG1100" s="832">
        <f t="shared" si="419"/>
        <v>0</v>
      </c>
      <c r="AH1100" s="832">
        <f t="shared" si="419"/>
        <v>0</v>
      </c>
      <c r="AI1100" s="824">
        <f t="shared" si="412"/>
        <v>0</v>
      </c>
      <c r="AJ1100" s="879">
        <f t="shared" si="420"/>
        <v>0</v>
      </c>
      <c r="AK1100" s="879">
        <f t="shared" si="420"/>
        <v>8.5</v>
      </c>
      <c r="AL1100" s="879">
        <f t="shared" si="420"/>
        <v>0</v>
      </c>
      <c r="AM1100" s="879">
        <f t="shared" si="421"/>
        <v>0</v>
      </c>
      <c r="AN1100" s="849">
        <f t="shared" si="422"/>
        <v>705.5</v>
      </c>
      <c r="AO1100" s="825">
        <f t="shared" si="409"/>
        <v>0</v>
      </c>
      <c r="AP1100" s="825">
        <f t="shared" si="409"/>
        <v>8.5</v>
      </c>
      <c r="AQ1100" s="825">
        <f t="shared" si="409"/>
        <v>0</v>
      </c>
      <c r="AR1100" s="825">
        <f t="shared" si="409"/>
        <v>0</v>
      </c>
      <c r="AS1100" s="825">
        <f t="shared" si="409"/>
        <v>705.5</v>
      </c>
      <c r="AT1100" s="850">
        <f t="shared" si="415"/>
        <v>59.5</v>
      </c>
      <c r="AU1100" s="893"/>
      <c r="AV1100" s="894"/>
      <c r="AW1100" s="894"/>
      <c r="AX1100" s="894"/>
      <c r="AY1100" s="894"/>
      <c r="AZ1100" s="918"/>
    </row>
    <row r="1101" spans="1:52" ht="13.5" customHeight="1">
      <c r="A1101" s="838">
        <f t="shared" si="413"/>
        <v>30</v>
      </c>
      <c r="B1101" s="1052" t="s">
        <v>488</v>
      </c>
      <c r="C1101" s="817" t="s">
        <v>66</v>
      </c>
      <c r="D1101" s="839">
        <v>120</v>
      </c>
      <c r="E1101" s="852">
        <v>113</v>
      </c>
      <c r="F1101" s="825"/>
      <c r="G1101" s="909"/>
      <c r="H1101" s="827"/>
      <c r="I1101" s="1044"/>
      <c r="J1101" s="824">
        <f t="shared" si="404"/>
        <v>0</v>
      </c>
      <c r="K1101" s="853"/>
      <c r="L1101" s="853"/>
      <c r="M1101" s="910"/>
      <c r="N1101" s="827"/>
      <c r="O1101" s="824">
        <f t="shared" si="416"/>
        <v>0</v>
      </c>
      <c r="P1101" s="857"/>
      <c r="Q1101" s="853"/>
      <c r="R1101" s="877"/>
      <c r="S1101" s="827" t="s">
        <v>888</v>
      </c>
      <c r="T1101" s="846">
        <f t="shared" si="405"/>
        <v>0</v>
      </c>
      <c r="U1101" s="825">
        <f t="shared" si="423"/>
        <v>0</v>
      </c>
      <c r="V1101" s="825">
        <f t="shared" si="417"/>
        <v>0</v>
      </c>
      <c r="W1101" s="827">
        <f t="shared" si="417"/>
        <v>0</v>
      </c>
      <c r="X1101" s="827">
        <f t="shared" si="417"/>
        <v>0</v>
      </c>
      <c r="Y1101" s="824">
        <f t="shared" si="417"/>
        <v>0</v>
      </c>
      <c r="Z1101" s="838">
        <f t="shared" si="414"/>
        <v>30</v>
      </c>
      <c r="AA1101" s="895" t="str">
        <f t="shared" si="411"/>
        <v>Thịt xô</v>
      </c>
      <c r="AB1101" s="844" t="str">
        <f t="shared" si="411"/>
        <v>kg</v>
      </c>
      <c r="AC1101" s="845">
        <f t="shared" si="411"/>
        <v>120</v>
      </c>
      <c r="AD1101" s="858">
        <f t="shared" si="411"/>
        <v>113</v>
      </c>
      <c r="AE1101" s="832">
        <f t="shared" si="419"/>
        <v>0</v>
      </c>
      <c r="AF1101" s="832">
        <f t="shared" si="419"/>
        <v>0</v>
      </c>
      <c r="AG1101" s="832">
        <f t="shared" si="419"/>
        <v>0</v>
      </c>
      <c r="AH1101" s="832">
        <f t="shared" si="419"/>
        <v>0</v>
      </c>
      <c r="AI1101" s="824">
        <f t="shared" si="412"/>
        <v>0</v>
      </c>
      <c r="AJ1101" s="879">
        <f t="shared" si="420"/>
        <v>0</v>
      </c>
      <c r="AK1101" s="879">
        <f t="shared" si="420"/>
        <v>0</v>
      </c>
      <c r="AL1101" s="879">
        <f t="shared" si="420"/>
        <v>0</v>
      </c>
      <c r="AM1101" s="879">
        <f t="shared" si="421"/>
        <v>0</v>
      </c>
      <c r="AN1101" s="849">
        <f t="shared" si="422"/>
        <v>0</v>
      </c>
      <c r="AO1101" s="825">
        <f t="shared" si="409"/>
        <v>0</v>
      </c>
      <c r="AP1101" s="825">
        <f t="shared" si="409"/>
        <v>0</v>
      </c>
      <c r="AQ1101" s="825">
        <f t="shared" si="409"/>
        <v>0</v>
      </c>
      <c r="AR1101" s="825">
        <f t="shared" si="409"/>
        <v>0</v>
      </c>
      <c r="AS1101" s="825">
        <f t="shared" si="409"/>
        <v>0</v>
      </c>
      <c r="AT1101" s="850">
        <f t="shared" si="415"/>
        <v>0</v>
      </c>
      <c r="AU1101" s="893"/>
      <c r="AV1101" s="894"/>
      <c r="AW1101" s="894"/>
      <c r="AX1101" s="894"/>
      <c r="AY1101" s="894"/>
      <c r="AZ1101" s="918"/>
    </row>
    <row r="1102" spans="1:52" ht="13.5" customHeight="1">
      <c r="A1102" s="838">
        <f t="shared" si="413"/>
        <v>31</v>
      </c>
      <c r="B1102" s="1053" t="s">
        <v>16</v>
      </c>
      <c r="C1102" s="817" t="s">
        <v>786</v>
      </c>
      <c r="D1102" s="839">
        <v>145</v>
      </c>
      <c r="E1102" s="921">
        <v>145</v>
      </c>
      <c r="F1102" s="825"/>
      <c r="G1102" s="854"/>
      <c r="H1102" s="827" t="s">
        <v>883</v>
      </c>
      <c r="I1102" s="842" t="s">
        <v>883</v>
      </c>
      <c r="J1102" s="824">
        <f t="shared" si="404"/>
        <v>0</v>
      </c>
      <c r="K1102" s="853"/>
      <c r="L1102" s="853">
        <v>4</v>
      </c>
      <c r="M1102" s="827"/>
      <c r="N1102" s="827"/>
      <c r="O1102" s="824">
        <f t="shared" si="416"/>
        <v>580</v>
      </c>
      <c r="P1102" s="865"/>
      <c r="Q1102" s="853"/>
      <c r="R1102" s="877"/>
      <c r="S1102" s="827"/>
      <c r="T1102" s="846">
        <f t="shared" si="405"/>
        <v>0</v>
      </c>
      <c r="U1102" s="825">
        <f t="shared" si="423"/>
        <v>0</v>
      </c>
      <c r="V1102" s="825">
        <f t="shared" si="417"/>
        <v>4</v>
      </c>
      <c r="W1102" s="827">
        <f t="shared" si="417"/>
        <v>0</v>
      </c>
      <c r="X1102" s="827">
        <f t="shared" si="417"/>
        <v>0</v>
      </c>
      <c r="Y1102" s="824">
        <f t="shared" si="417"/>
        <v>580</v>
      </c>
      <c r="Z1102" s="838">
        <f t="shared" si="414"/>
        <v>31</v>
      </c>
      <c r="AA1102" s="895" t="str">
        <f t="shared" si="411"/>
        <v>Thịt nạc</v>
      </c>
      <c r="AB1102" s="844" t="str">
        <f t="shared" si="411"/>
        <v>quả</v>
      </c>
      <c r="AC1102" s="845">
        <f t="shared" si="411"/>
        <v>145</v>
      </c>
      <c r="AD1102" s="858">
        <f t="shared" si="411"/>
        <v>145</v>
      </c>
      <c r="AE1102" s="832">
        <f t="shared" si="419"/>
        <v>0</v>
      </c>
      <c r="AF1102" s="832">
        <f t="shared" si="419"/>
        <v>0</v>
      </c>
      <c r="AG1102" s="832">
        <f t="shared" si="419"/>
        <v>0</v>
      </c>
      <c r="AH1102" s="832">
        <f t="shared" si="419"/>
        <v>0</v>
      </c>
      <c r="AI1102" s="824">
        <f t="shared" si="412"/>
        <v>0</v>
      </c>
      <c r="AJ1102" s="879">
        <f t="shared" si="420"/>
        <v>0</v>
      </c>
      <c r="AK1102" s="879">
        <f t="shared" si="420"/>
        <v>4</v>
      </c>
      <c r="AL1102" s="879">
        <f t="shared" si="420"/>
        <v>0</v>
      </c>
      <c r="AM1102" s="879">
        <f t="shared" si="421"/>
        <v>0</v>
      </c>
      <c r="AN1102" s="849">
        <f t="shared" si="422"/>
        <v>580</v>
      </c>
      <c r="AO1102" s="825">
        <f t="shared" si="409"/>
        <v>0</v>
      </c>
      <c r="AP1102" s="825">
        <f t="shared" si="409"/>
        <v>4</v>
      </c>
      <c r="AQ1102" s="825">
        <f t="shared" si="409"/>
        <v>0</v>
      </c>
      <c r="AR1102" s="825">
        <f t="shared" si="409"/>
        <v>0</v>
      </c>
      <c r="AS1102" s="825">
        <f t="shared" si="409"/>
        <v>580</v>
      </c>
      <c r="AT1102" s="850">
        <f t="shared" si="415"/>
        <v>0</v>
      </c>
      <c r="AU1102" s="922"/>
      <c r="AV1102" s="861"/>
      <c r="AW1102" s="861"/>
      <c r="AX1102" s="861"/>
      <c r="AY1102" s="861"/>
      <c r="AZ1102" s="851"/>
    </row>
    <row r="1103" spans="1:52" ht="13.5" customHeight="1">
      <c r="A1103" s="838">
        <f t="shared" si="413"/>
        <v>32</v>
      </c>
      <c r="B1103" s="1052" t="s">
        <v>171</v>
      </c>
      <c r="C1103" s="817" t="s">
        <v>66</v>
      </c>
      <c r="D1103" s="839">
        <v>220</v>
      </c>
      <c r="E1103" s="852">
        <v>220</v>
      </c>
      <c r="F1103" s="825"/>
      <c r="G1103" s="854"/>
      <c r="H1103" s="923"/>
      <c r="I1103" s="863"/>
      <c r="J1103" s="824">
        <f t="shared" si="404"/>
        <v>0</v>
      </c>
      <c r="K1103" s="825"/>
      <c r="L1103" s="853"/>
      <c r="M1103" s="827"/>
      <c r="N1103" s="827"/>
      <c r="O1103" s="824">
        <f t="shared" si="416"/>
        <v>0</v>
      </c>
      <c r="P1103" s="865"/>
      <c r="Q1103" s="853">
        <v>2.5</v>
      </c>
      <c r="R1103" s="877"/>
      <c r="S1103" s="827"/>
      <c r="T1103" s="846">
        <f t="shared" si="405"/>
        <v>550</v>
      </c>
      <c r="U1103" s="825">
        <f t="shared" si="423"/>
        <v>0</v>
      </c>
      <c r="V1103" s="825">
        <f t="shared" si="417"/>
        <v>2.5</v>
      </c>
      <c r="W1103" s="827">
        <f t="shared" si="417"/>
        <v>0</v>
      </c>
      <c r="X1103" s="827">
        <f t="shared" si="417"/>
        <v>0</v>
      </c>
      <c r="Y1103" s="824">
        <f t="shared" si="417"/>
        <v>550</v>
      </c>
      <c r="Z1103" s="838">
        <f t="shared" si="414"/>
        <v>32</v>
      </c>
      <c r="AA1103" s="895" t="str">
        <f t="shared" si="411"/>
        <v>Thịt me</v>
      </c>
      <c r="AB1103" s="844" t="str">
        <f t="shared" si="411"/>
        <v>kg</v>
      </c>
      <c r="AC1103" s="845">
        <f t="shared" si="411"/>
        <v>220</v>
      </c>
      <c r="AD1103" s="858">
        <f t="shared" si="411"/>
        <v>220</v>
      </c>
      <c r="AE1103" s="832">
        <f t="shared" si="419"/>
        <v>0</v>
      </c>
      <c r="AF1103" s="832">
        <f t="shared" si="419"/>
        <v>0</v>
      </c>
      <c r="AG1103" s="832">
        <f t="shared" si="419"/>
        <v>0</v>
      </c>
      <c r="AH1103" s="832">
        <f t="shared" si="419"/>
        <v>0</v>
      </c>
      <c r="AI1103" s="824">
        <f t="shared" si="412"/>
        <v>0</v>
      </c>
      <c r="AJ1103" s="879">
        <f t="shared" si="420"/>
        <v>0</v>
      </c>
      <c r="AK1103" s="879">
        <f t="shared" si="420"/>
        <v>2.5</v>
      </c>
      <c r="AL1103" s="879">
        <f t="shared" si="420"/>
        <v>0</v>
      </c>
      <c r="AM1103" s="879">
        <f t="shared" si="421"/>
        <v>0</v>
      </c>
      <c r="AN1103" s="849">
        <f t="shared" si="422"/>
        <v>550</v>
      </c>
      <c r="AO1103" s="825">
        <f t="shared" si="409"/>
        <v>0</v>
      </c>
      <c r="AP1103" s="825">
        <f t="shared" si="409"/>
        <v>2.5</v>
      </c>
      <c r="AQ1103" s="825">
        <f t="shared" si="409"/>
        <v>0</v>
      </c>
      <c r="AR1103" s="825">
        <f t="shared" si="409"/>
        <v>0</v>
      </c>
      <c r="AS1103" s="825">
        <f t="shared" si="409"/>
        <v>550</v>
      </c>
      <c r="AT1103" s="850">
        <f t="shared" si="415"/>
        <v>0</v>
      </c>
      <c r="AU1103" s="922"/>
      <c r="AV1103" s="861"/>
      <c r="AW1103" s="861"/>
      <c r="AX1103" s="861"/>
      <c r="AY1103" s="861"/>
      <c r="AZ1103" s="851"/>
    </row>
    <row r="1104" spans="1:52" ht="13.5" customHeight="1">
      <c r="A1104" s="838">
        <f t="shared" si="413"/>
        <v>33</v>
      </c>
      <c r="B1104" s="1052" t="s">
        <v>141</v>
      </c>
      <c r="C1104" s="817" t="s">
        <v>66</v>
      </c>
      <c r="D1104" s="839">
        <v>3.5</v>
      </c>
      <c r="E1104" s="852">
        <v>3.5</v>
      </c>
      <c r="F1104" s="825"/>
      <c r="G1104" s="909" t="s">
        <v>900</v>
      </c>
      <c r="H1104" s="827"/>
      <c r="I1104" s="842"/>
      <c r="J1104" s="824">
        <f t="shared" si="404"/>
        <v>0</v>
      </c>
      <c r="K1104" s="825"/>
      <c r="L1104" s="853">
        <v>135</v>
      </c>
      <c r="M1104" s="827"/>
      <c r="N1104" s="827"/>
      <c r="O1104" s="824">
        <f t="shared" si="416"/>
        <v>472.5</v>
      </c>
      <c r="P1104" s="865"/>
      <c r="Q1104" s="853"/>
      <c r="R1104" s="877"/>
      <c r="S1104" s="827"/>
      <c r="T1104" s="846">
        <f t="shared" si="405"/>
        <v>0</v>
      </c>
      <c r="U1104" s="825">
        <f t="shared" si="423"/>
        <v>0</v>
      </c>
      <c r="V1104" s="825">
        <f t="shared" si="417"/>
        <v>135</v>
      </c>
      <c r="W1104" s="827">
        <f t="shared" si="417"/>
        <v>0</v>
      </c>
      <c r="X1104" s="827">
        <f t="shared" si="417"/>
        <v>0</v>
      </c>
      <c r="Y1104" s="824">
        <f t="shared" si="417"/>
        <v>472.5</v>
      </c>
      <c r="Z1104" s="838">
        <f t="shared" si="414"/>
        <v>33</v>
      </c>
      <c r="AA1104" s="895" t="str">
        <f t="shared" si="411"/>
        <v>Trứng vịt lộn</v>
      </c>
      <c r="AB1104" s="844" t="str">
        <f t="shared" si="411"/>
        <v>kg</v>
      </c>
      <c r="AC1104" s="845">
        <f t="shared" si="411"/>
        <v>3.5</v>
      </c>
      <c r="AD1104" s="858">
        <f t="shared" si="411"/>
        <v>3.5</v>
      </c>
      <c r="AE1104" s="832">
        <f t="shared" si="419"/>
        <v>0</v>
      </c>
      <c r="AF1104" s="832">
        <f t="shared" si="419"/>
        <v>0</v>
      </c>
      <c r="AG1104" s="832">
        <f t="shared" si="419"/>
        <v>0</v>
      </c>
      <c r="AH1104" s="832">
        <f t="shared" si="419"/>
        <v>0</v>
      </c>
      <c r="AI1104" s="824">
        <f t="shared" si="412"/>
        <v>0</v>
      </c>
      <c r="AJ1104" s="879">
        <f t="shared" si="420"/>
        <v>0</v>
      </c>
      <c r="AK1104" s="879">
        <f t="shared" si="420"/>
        <v>135</v>
      </c>
      <c r="AL1104" s="879">
        <f t="shared" si="420"/>
        <v>0</v>
      </c>
      <c r="AM1104" s="879">
        <f t="shared" si="421"/>
        <v>0</v>
      </c>
      <c r="AN1104" s="849">
        <f t="shared" si="422"/>
        <v>472.5</v>
      </c>
      <c r="AO1104" s="825">
        <f t="shared" si="409"/>
        <v>0</v>
      </c>
      <c r="AP1104" s="825">
        <f t="shared" si="409"/>
        <v>135</v>
      </c>
      <c r="AQ1104" s="825">
        <f t="shared" si="409"/>
        <v>0</v>
      </c>
      <c r="AR1104" s="825">
        <f t="shared" si="409"/>
        <v>0</v>
      </c>
      <c r="AS1104" s="825">
        <f t="shared" si="409"/>
        <v>472.5</v>
      </c>
      <c r="AT1104" s="850">
        <f t="shared" si="415"/>
        <v>0</v>
      </c>
      <c r="AU1104" s="922"/>
      <c r="AV1104" s="861"/>
      <c r="AW1104" s="861"/>
      <c r="AX1104" s="861"/>
      <c r="AY1104" s="861"/>
      <c r="AZ1104" s="851"/>
    </row>
    <row r="1105" spans="1:52" ht="13.5" customHeight="1">
      <c r="A1105" s="838">
        <f t="shared" si="413"/>
        <v>34</v>
      </c>
      <c r="B1105" s="1052" t="s">
        <v>889</v>
      </c>
      <c r="C1105" s="817" t="s">
        <v>66</v>
      </c>
      <c r="D1105" s="839">
        <v>45</v>
      </c>
      <c r="E1105" s="852">
        <v>40</v>
      </c>
      <c r="F1105" s="825"/>
      <c r="G1105" s="909">
        <v>4.5</v>
      </c>
      <c r="H1105" s="827"/>
      <c r="I1105" s="842"/>
      <c r="J1105" s="824">
        <f t="shared" si="404"/>
        <v>180</v>
      </c>
      <c r="K1105" s="825"/>
      <c r="L1105" s="825"/>
      <c r="M1105" s="827"/>
      <c r="N1105" s="827"/>
      <c r="O1105" s="824">
        <f t="shared" si="416"/>
        <v>0</v>
      </c>
      <c r="P1105" s="865"/>
      <c r="Q1105" s="853">
        <v>4.5</v>
      </c>
      <c r="R1105" s="877"/>
      <c r="S1105" s="827"/>
      <c r="T1105" s="846">
        <f t="shared" si="405"/>
        <v>180</v>
      </c>
      <c r="U1105" s="825">
        <f t="shared" si="423"/>
        <v>0</v>
      </c>
      <c r="V1105" s="825">
        <f t="shared" si="417"/>
        <v>9</v>
      </c>
      <c r="W1105" s="827">
        <f t="shared" si="417"/>
        <v>0</v>
      </c>
      <c r="X1105" s="827">
        <f t="shared" si="417"/>
        <v>0</v>
      </c>
      <c r="Y1105" s="824">
        <f t="shared" si="417"/>
        <v>360</v>
      </c>
      <c r="Z1105" s="838">
        <f t="shared" si="414"/>
        <v>34</v>
      </c>
      <c r="AA1105" s="895" t="str">
        <f t="shared" si="411"/>
        <v>Trứng</v>
      </c>
      <c r="AB1105" s="844" t="str">
        <f t="shared" si="411"/>
        <v>kg</v>
      </c>
      <c r="AC1105" s="845">
        <f t="shared" si="411"/>
        <v>45</v>
      </c>
      <c r="AD1105" s="858">
        <f t="shared" si="411"/>
        <v>40</v>
      </c>
      <c r="AE1105" s="832">
        <f t="shared" ref="AE1105:AH1117" si="424">AE1023+AJ1023-AO1023</f>
        <v>0</v>
      </c>
      <c r="AF1105" s="832">
        <f t="shared" si="424"/>
        <v>0</v>
      </c>
      <c r="AG1105" s="832">
        <f t="shared" si="424"/>
        <v>0</v>
      </c>
      <c r="AH1105" s="832">
        <f t="shared" si="424"/>
        <v>0</v>
      </c>
      <c r="AI1105" s="824">
        <f t="shared" si="412"/>
        <v>0</v>
      </c>
      <c r="AJ1105" s="879">
        <f t="shared" si="420"/>
        <v>0</v>
      </c>
      <c r="AK1105" s="879">
        <f t="shared" si="420"/>
        <v>9</v>
      </c>
      <c r="AL1105" s="879">
        <f t="shared" si="420"/>
        <v>0</v>
      </c>
      <c r="AM1105" s="879">
        <f t="shared" si="421"/>
        <v>0</v>
      </c>
      <c r="AN1105" s="849">
        <f t="shared" si="422"/>
        <v>360</v>
      </c>
      <c r="AO1105" s="825">
        <f t="shared" si="409"/>
        <v>0</v>
      </c>
      <c r="AP1105" s="825">
        <f t="shared" si="409"/>
        <v>9</v>
      </c>
      <c r="AQ1105" s="825">
        <f t="shared" si="409"/>
        <v>0</v>
      </c>
      <c r="AR1105" s="825">
        <f t="shared" si="409"/>
        <v>0</v>
      </c>
      <c r="AS1105" s="825">
        <f t="shared" si="409"/>
        <v>360</v>
      </c>
      <c r="AT1105" s="850">
        <f t="shared" si="415"/>
        <v>45</v>
      </c>
      <c r="AU1105" s="922"/>
      <c r="AV1105" s="861"/>
      <c r="AW1105" s="861"/>
      <c r="AX1105" s="861"/>
      <c r="AY1105" s="861"/>
      <c r="AZ1105" s="851"/>
    </row>
    <row r="1106" spans="1:52" ht="13.5" customHeight="1">
      <c r="A1106" s="838">
        <f t="shared" si="413"/>
        <v>35</v>
      </c>
      <c r="B1106" s="1053" t="s">
        <v>3</v>
      </c>
      <c r="C1106" s="817" t="s">
        <v>66</v>
      </c>
      <c r="D1106" s="924">
        <v>12</v>
      </c>
      <c r="E1106" s="898">
        <v>12</v>
      </c>
      <c r="F1106" s="825"/>
      <c r="G1106" s="872"/>
      <c r="H1106" s="827"/>
      <c r="I1106" s="842"/>
      <c r="J1106" s="824">
        <f t="shared" si="404"/>
        <v>0</v>
      </c>
      <c r="K1106" s="878"/>
      <c r="L1106" s="853">
        <v>12</v>
      </c>
      <c r="M1106" s="826"/>
      <c r="N1106" s="827"/>
      <c r="O1106" s="824">
        <f t="shared" si="416"/>
        <v>144</v>
      </c>
      <c r="P1106" s="857"/>
      <c r="Q1106" s="828"/>
      <c r="R1106" s="925"/>
      <c r="S1106" s="926"/>
      <c r="T1106" s="846">
        <f t="shared" si="405"/>
        <v>0</v>
      </c>
      <c r="U1106" s="825">
        <f t="shared" si="423"/>
        <v>0</v>
      </c>
      <c r="V1106" s="828">
        <f t="shared" si="417"/>
        <v>12</v>
      </c>
      <c r="W1106" s="827">
        <f t="shared" si="417"/>
        <v>0</v>
      </c>
      <c r="X1106" s="827">
        <f t="shared" si="417"/>
        <v>0</v>
      </c>
      <c r="Y1106" s="824">
        <f t="shared" si="417"/>
        <v>144</v>
      </c>
      <c r="Z1106" s="838">
        <f t="shared" si="414"/>
        <v>35</v>
      </c>
      <c r="AA1106" s="895" t="str">
        <f t="shared" si="411"/>
        <v>Đậu phụ</v>
      </c>
      <c r="AB1106" s="844" t="str">
        <f t="shared" si="411"/>
        <v>kg</v>
      </c>
      <c r="AC1106" s="845">
        <f t="shared" si="411"/>
        <v>12</v>
      </c>
      <c r="AD1106" s="858">
        <f t="shared" si="411"/>
        <v>12</v>
      </c>
      <c r="AE1106" s="832">
        <f t="shared" si="424"/>
        <v>0</v>
      </c>
      <c r="AF1106" s="832">
        <f t="shared" si="424"/>
        <v>0</v>
      </c>
      <c r="AG1106" s="832">
        <f t="shared" si="424"/>
        <v>0</v>
      </c>
      <c r="AH1106" s="832">
        <f t="shared" si="424"/>
        <v>0</v>
      </c>
      <c r="AI1106" s="824">
        <f t="shared" si="412"/>
        <v>0</v>
      </c>
      <c r="AJ1106" s="879">
        <f t="shared" si="420"/>
        <v>0</v>
      </c>
      <c r="AK1106" s="879">
        <f t="shared" si="420"/>
        <v>12</v>
      </c>
      <c r="AL1106" s="879">
        <f t="shared" si="420"/>
        <v>0</v>
      </c>
      <c r="AM1106" s="879">
        <f t="shared" si="421"/>
        <v>0</v>
      </c>
      <c r="AN1106" s="849">
        <f t="shared" si="422"/>
        <v>144</v>
      </c>
      <c r="AO1106" s="825">
        <f t="shared" si="409"/>
        <v>0</v>
      </c>
      <c r="AP1106" s="825">
        <f t="shared" si="409"/>
        <v>12</v>
      </c>
      <c r="AQ1106" s="825">
        <f t="shared" si="409"/>
        <v>0</v>
      </c>
      <c r="AR1106" s="825">
        <f t="shared" si="409"/>
        <v>0</v>
      </c>
      <c r="AS1106" s="825">
        <f t="shared" si="409"/>
        <v>144</v>
      </c>
      <c r="AT1106" s="850">
        <f t="shared" si="415"/>
        <v>0</v>
      </c>
      <c r="AU1106" s="922"/>
      <c r="AV1106" s="861"/>
      <c r="AW1106" s="861"/>
      <c r="AX1106" s="861"/>
      <c r="AY1106" s="861"/>
      <c r="AZ1106" s="851"/>
    </row>
    <row r="1107" spans="1:52" ht="13.5" customHeight="1">
      <c r="A1107" s="838">
        <f t="shared" si="413"/>
        <v>36</v>
      </c>
      <c r="B1107" s="1053" t="s">
        <v>157</v>
      </c>
      <c r="C1107" s="817" t="s">
        <v>66</v>
      </c>
      <c r="D1107" s="839">
        <v>140</v>
      </c>
      <c r="E1107" s="852">
        <v>140</v>
      </c>
      <c r="F1107" s="825"/>
      <c r="G1107" s="872"/>
      <c r="H1107" s="827"/>
      <c r="I1107" s="842"/>
      <c r="J1107" s="824">
        <f t="shared" si="404"/>
        <v>0</v>
      </c>
      <c r="K1107" s="825"/>
      <c r="L1107" s="853">
        <v>4</v>
      </c>
      <c r="M1107" s="826"/>
      <c r="N1107" s="827"/>
      <c r="O1107" s="824">
        <f t="shared" si="416"/>
        <v>560</v>
      </c>
      <c r="P1107" s="865"/>
      <c r="Q1107" s="853"/>
      <c r="R1107" s="925"/>
      <c r="S1107" s="827"/>
      <c r="T1107" s="846">
        <f t="shared" si="405"/>
        <v>0</v>
      </c>
      <c r="U1107" s="825">
        <f t="shared" si="423"/>
        <v>0</v>
      </c>
      <c r="V1107" s="825">
        <f t="shared" si="417"/>
        <v>4</v>
      </c>
      <c r="W1107" s="827">
        <f t="shared" si="417"/>
        <v>0</v>
      </c>
      <c r="X1107" s="827">
        <f t="shared" si="417"/>
        <v>0</v>
      </c>
      <c r="Y1107" s="824">
        <f t="shared" si="417"/>
        <v>560</v>
      </c>
      <c r="Z1107" s="838">
        <f t="shared" si="414"/>
        <v>36</v>
      </c>
      <c r="AA1107" s="895" t="str">
        <f t="shared" si="411"/>
        <v>Tôm</v>
      </c>
      <c r="AB1107" s="844" t="str">
        <f t="shared" si="411"/>
        <v>kg</v>
      </c>
      <c r="AC1107" s="845">
        <f t="shared" si="411"/>
        <v>140</v>
      </c>
      <c r="AD1107" s="858">
        <f t="shared" si="411"/>
        <v>140</v>
      </c>
      <c r="AE1107" s="832">
        <f t="shared" si="424"/>
        <v>0</v>
      </c>
      <c r="AF1107" s="832">
        <f t="shared" si="424"/>
        <v>0</v>
      </c>
      <c r="AG1107" s="832">
        <f t="shared" si="424"/>
        <v>0</v>
      </c>
      <c r="AH1107" s="832">
        <f t="shared" si="424"/>
        <v>0</v>
      </c>
      <c r="AI1107" s="824">
        <f t="shared" si="412"/>
        <v>0</v>
      </c>
      <c r="AJ1107" s="879">
        <f t="shared" si="420"/>
        <v>0</v>
      </c>
      <c r="AK1107" s="879">
        <f t="shared" si="420"/>
        <v>4</v>
      </c>
      <c r="AL1107" s="879">
        <f t="shared" si="420"/>
        <v>0</v>
      </c>
      <c r="AM1107" s="879">
        <f t="shared" si="421"/>
        <v>0</v>
      </c>
      <c r="AN1107" s="849">
        <f t="shared" si="422"/>
        <v>560</v>
      </c>
      <c r="AO1107" s="825">
        <f t="shared" si="409"/>
        <v>0</v>
      </c>
      <c r="AP1107" s="825">
        <f t="shared" si="409"/>
        <v>4</v>
      </c>
      <c r="AQ1107" s="825">
        <f t="shared" si="409"/>
        <v>0</v>
      </c>
      <c r="AR1107" s="825">
        <f t="shared" si="409"/>
        <v>0</v>
      </c>
      <c r="AS1107" s="825">
        <f t="shared" si="409"/>
        <v>560</v>
      </c>
      <c r="AT1107" s="850">
        <f t="shared" si="415"/>
        <v>0</v>
      </c>
      <c r="AU1107" s="922"/>
      <c r="AV1107" s="861"/>
      <c r="AW1107" s="861"/>
      <c r="AX1107" s="861"/>
      <c r="AY1107" s="861"/>
      <c r="AZ1107" s="851"/>
    </row>
    <row r="1108" spans="1:52" ht="13.5" customHeight="1">
      <c r="A1108" s="838">
        <f t="shared" si="413"/>
        <v>37</v>
      </c>
      <c r="B1108" s="1053" t="s">
        <v>905</v>
      </c>
      <c r="C1108" s="817" t="s">
        <v>66</v>
      </c>
      <c r="D1108" s="839">
        <v>39</v>
      </c>
      <c r="E1108" s="852">
        <v>39</v>
      </c>
      <c r="F1108" s="825"/>
      <c r="G1108" s="872"/>
      <c r="H1108" s="827"/>
      <c r="I1108" s="842"/>
      <c r="J1108" s="824">
        <f t="shared" si="404"/>
        <v>0</v>
      </c>
      <c r="K1108" s="825"/>
      <c r="L1108" s="853"/>
      <c r="M1108" s="826"/>
      <c r="N1108" s="827"/>
      <c r="O1108" s="824">
        <f t="shared" si="416"/>
        <v>0</v>
      </c>
      <c r="P1108" s="865"/>
      <c r="Q1108" s="853">
        <v>9</v>
      </c>
      <c r="R1108" s="925"/>
      <c r="S1108" s="827"/>
      <c r="T1108" s="846">
        <f t="shared" si="405"/>
        <v>351</v>
      </c>
      <c r="U1108" s="825">
        <f t="shared" si="423"/>
        <v>0</v>
      </c>
      <c r="V1108" s="828">
        <f t="shared" si="417"/>
        <v>9</v>
      </c>
      <c r="W1108" s="827">
        <f t="shared" si="417"/>
        <v>0</v>
      </c>
      <c r="X1108" s="827">
        <f t="shared" si="417"/>
        <v>0</v>
      </c>
      <c r="Y1108" s="824">
        <f t="shared" si="417"/>
        <v>351</v>
      </c>
      <c r="Z1108" s="838">
        <f t="shared" si="414"/>
        <v>37</v>
      </c>
      <c r="AA1108" s="895" t="str">
        <f t="shared" si="411"/>
        <v>Cá song</v>
      </c>
      <c r="AB1108" s="844" t="str">
        <f t="shared" si="411"/>
        <v>kg</v>
      </c>
      <c r="AC1108" s="845">
        <f t="shared" si="411"/>
        <v>39</v>
      </c>
      <c r="AD1108" s="858">
        <f t="shared" si="411"/>
        <v>39</v>
      </c>
      <c r="AE1108" s="832">
        <f t="shared" si="424"/>
        <v>0</v>
      </c>
      <c r="AF1108" s="832">
        <f t="shared" si="424"/>
        <v>0</v>
      </c>
      <c r="AG1108" s="832">
        <f t="shared" si="424"/>
        <v>0</v>
      </c>
      <c r="AH1108" s="832">
        <f t="shared" si="424"/>
        <v>0</v>
      </c>
      <c r="AI1108" s="824">
        <f t="shared" si="412"/>
        <v>0</v>
      </c>
      <c r="AJ1108" s="879">
        <f t="shared" si="420"/>
        <v>0</v>
      </c>
      <c r="AK1108" s="879">
        <f t="shared" si="420"/>
        <v>9</v>
      </c>
      <c r="AL1108" s="879">
        <f t="shared" si="420"/>
        <v>0</v>
      </c>
      <c r="AM1108" s="879">
        <f t="shared" si="421"/>
        <v>0</v>
      </c>
      <c r="AN1108" s="849">
        <f t="shared" si="422"/>
        <v>351</v>
      </c>
      <c r="AO1108" s="825">
        <f t="shared" si="409"/>
        <v>0</v>
      </c>
      <c r="AP1108" s="825">
        <f t="shared" si="409"/>
        <v>9</v>
      </c>
      <c r="AQ1108" s="825">
        <f t="shared" si="409"/>
        <v>0</v>
      </c>
      <c r="AR1108" s="825">
        <f t="shared" si="409"/>
        <v>0</v>
      </c>
      <c r="AS1108" s="825">
        <f t="shared" si="409"/>
        <v>351</v>
      </c>
      <c r="AT1108" s="850">
        <f t="shared" si="415"/>
        <v>0</v>
      </c>
      <c r="AU1108" s="1502" t="s">
        <v>855</v>
      </c>
      <c r="AV1108" s="1503"/>
      <c r="AW1108" s="1503"/>
      <c r="AX1108" s="1503"/>
      <c r="AY1108" s="1503"/>
      <c r="AZ1108" s="927"/>
    </row>
    <row r="1109" spans="1:52" ht="13.5" customHeight="1">
      <c r="A1109" s="838">
        <f t="shared" si="413"/>
        <v>38</v>
      </c>
      <c r="B1109" s="1053" t="s">
        <v>898</v>
      </c>
      <c r="C1109" s="817" t="s">
        <v>66</v>
      </c>
      <c r="D1109" s="839">
        <v>125</v>
      </c>
      <c r="E1109" s="852">
        <v>125</v>
      </c>
      <c r="F1109" s="866"/>
      <c r="G1109" s="909">
        <v>5</v>
      </c>
      <c r="H1109" s="928"/>
      <c r="I1109" s="842"/>
      <c r="J1109" s="824">
        <f t="shared" si="404"/>
        <v>625</v>
      </c>
      <c r="K1109" s="825"/>
      <c r="L1109" s="828"/>
      <c r="M1109" s="826"/>
      <c r="N1109" s="827"/>
      <c r="O1109" s="824">
        <f t="shared" si="416"/>
        <v>0</v>
      </c>
      <c r="P1109" s="857"/>
      <c r="Q1109" s="853">
        <v>7.5</v>
      </c>
      <c r="R1109" s="925"/>
      <c r="S1109" s="827"/>
      <c r="T1109" s="846">
        <f t="shared" si="405"/>
        <v>937.5</v>
      </c>
      <c r="U1109" s="825">
        <f t="shared" si="423"/>
        <v>0</v>
      </c>
      <c r="V1109" s="828">
        <f t="shared" si="417"/>
        <v>12.5</v>
      </c>
      <c r="W1109" s="827">
        <f t="shared" si="417"/>
        <v>0</v>
      </c>
      <c r="X1109" s="827">
        <f t="shared" si="417"/>
        <v>0</v>
      </c>
      <c r="Y1109" s="824">
        <f t="shared" si="417"/>
        <v>1562.5</v>
      </c>
      <c r="Z1109" s="838">
        <f t="shared" si="414"/>
        <v>38</v>
      </c>
      <c r="AA1109" s="895" t="str">
        <f t="shared" si="411"/>
        <v>Thịt đl</v>
      </c>
      <c r="AB1109" s="844" t="str">
        <f t="shared" si="411"/>
        <v>kg</v>
      </c>
      <c r="AC1109" s="845">
        <f t="shared" si="411"/>
        <v>125</v>
      </c>
      <c r="AD1109" s="858">
        <f t="shared" si="411"/>
        <v>125</v>
      </c>
      <c r="AE1109" s="832">
        <f t="shared" si="424"/>
        <v>0</v>
      </c>
      <c r="AF1109" s="832">
        <f t="shared" si="424"/>
        <v>0</v>
      </c>
      <c r="AG1109" s="832">
        <f t="shared" si="424"/>
        <v>0</v>
      </c>
      <c r="AH1109" s="832">
        <f t="shared" si="424"/>
        <v>0</v>
      </c>
      <c r="AI1109" s="824">
        <f t="shared" si="412"/>
        <v>0</v>
      </c>
      <c r="AJ1109" s="879">
        <f t="shared" si="420"/>
        <v>0</v>
      </c>
      <c r="AK1109" s="879">
        <f t="shared" si="420"/>
        <v>12.5</v>
      </c>
      <c r="AL1109" s="879">
        <f t="shared" si="420"/>
        <v>0</v>
      </c>
      <c r="AM1109" s="879">
        <f t="shared" si="421"/>
        <v>0</v>
      </c>
      <c r="AN1109" s="849">
        <f t="shared" si="422"/>
        <v>1562.5</v>
      </c>
      <c r="AO1109" s="825">
        <f t="shared" si="409"/>
        <v>0</v>
      </c>
      <c r="AP1109" s="825">
        <f t="shared" si="409"/>
        <v>12.5</v>
      </c>
      <c r="AQ1109" s="825">
        <f t="shared" si="409"/>
        <v>0</v>
      </c>
      <c r="AR1109" s="825">
        <f t="shared" si="409"/>
        <v>0</v>
      </c>
      <c r="AS1109" s="825">
        <f t="shared" si="409"/>
        <v>1562.5</v>
      </c>
      <c r="AT1109" s="850">
        <f t="shared" si="415"/>
        <v>0</v>
      </c>
      <c r="AU1109" s="929" t="s">
        <v>811</v>
      </c>
      <c r="AV1109" s="930"/>
      <c r="AW1109" s="1504">
        <v>0.74</v>
      </c>
      <c r="AX1109" s="1504"/>
      <c r="AY1109" s="930"/>
      <c r="AZ1109" s="862" t="s">
        <v>70</v>
      </c>
    </row>
    <row r="1110" spans="1:52" ht="13.5" customHeight="1">
      <c r="A1110" s="838">
        <f t="shared" si="413"/>
        <v>39</v>
      </c>
      <c r="B1110" s="1045" t="s">
        <v>83</v>
      </c>
      <c r="C1110" s="817" t="s">
        <v>786</v>
      </c>
      <c r="D1110" s="839">
        <v>10</v>
      </c>
      <c r="E1110" s="852">
        <v>10</v>
      </c>
      <c r="F1110" s="825"/>
      <c r="G1110" s="872"/>
      <c r="H1110" s="827"/>
      <c r="I1110" s="842"/>
      <c r="J1110" s="824">
        <f t="shared" si="404"/>
        <v>0</v>
      </c>
      <c r="K1110" s="878"/>
      <c r="L1110" s="853"/>
      <c r="M1110" s="826">
        <v>15</v>
      </c>
      <c r="N1110" s="827"/>
      <c r="O1110" s="824">
        <f t="shared" si="416"/>
        <v>150</v>
      </c>
      <c r="P1110" s="857"/>
      <c r="Q1110" s="828"/>
      <c r="R1110" s="877"/>
      <c r="S1110" s="827"/>
      <c r="T1110" s="846">
        <f t="shared" si="405"/>
        <v>0</v>
      </c>
      <c r="U1110" s="878">
        <f t="shared" si="423"/>
        <v>0</v>
      </c>
      <c r="V1110" s="825">
        <f t="shared" si="417"/>
        <v>0</v>
      </c>
      <c r="W1110" s="827">
        <f t="shared" si="417"/>
        <v>15</v>
      </c>
      <c r="X1110" s="827">
        <f t="shared" si="417"/>
        <v>0</v>
      </c>
      <c r="Y1110" s="824">
        <f t="shared" si="417"/>
        <v>150</v>
      </c>
      <c r="Z1110" s="838">
        <f t="shared" si="414"/>
        <v>39</v>
      </c>
      <c r="AA1110" s="895" t="str">
        <f t="shared" si="411"/>
        <v>Cam</v>
      </c>
      <c r="AB1110" s="844" t="str">
        <f t="shared" si="411"/>
        <v>quả</v>
      </c>
      <c r="AC1110" s="845">
        <f t="shared" si="411"/>
        <v>10</v>
      </c>
      <c r="AD1110" s="858">
        <f t="shared" si="411"/>
        <v>10</v>
      </c>
      <c r="AE1110" s="832">
        <f t="shared" si="424"/>
        <v>0</v>
      </c>
      <c r="AF1110" s="832">
        <f t="shared" si="424"/>
        <v>0</v>
      </c>
      <c r="AG1110" s="832">
        <f t="shared" si="424"/>
        <v>0</v>
      </c>
      <c r="AH1110" s="832">
        <f t="shared" si="424"/>
        <v>0</v>
      </c>
      <c r="AI1110" s="824">
        <f t="shared" si="412"/>
        <v>0</v>
      </c>
      <c r="AJ1110" s="879">
        <f t="shared" si="420"/>
        <v>0</v>
      </c>
      <c r="AK1110" s="879">
        <f t="shared" si="420"/>
        <v>0</v>
      </c>
      <c r="AL1110" s="879">
        <f t="shared" si="420"/>
        <v>15</v>
      </c>
      <c r="AM1110" s="879">
        <f t="shared" si="421"/>
        <v>0</v>
      </c>
      <c r="AN1110" s="849">
        <f t="shared" si="422"/>
        <v>150</v>
      </c>
      <c r="AO1110" s="825">
        <f t="shared" si="409"/>
        <v>0</v>
      </c>
      <c r="AP1110" s="825">
        <f t="shared" si="409"/>
        <v>0</v>
      </c>
      <c r="AQ1110" s="825">
        <f t="shared" si="409"/>
        <v>15</v>
      </c>
      <c r="AR1110" s="825">
        <f t="shared" si="409"/>
        <v>0</v>
      </c>
      <c r="AS1110" s="825">
        <f t="shared" si="409"/>
        <v>150</v>
      </c>
      <c r="AT1110" s="850">
        <f t="shared" si="415"/>
        <v>0</v>
      </c>
      <c r="AU1110" s="932" t="s">
        <v>856</v>
      </c>
      <c r="AV1110" s="933">
        <f>AV1075</f>
        <v>110</v>
      </c>
      <c r="AW1110" s="934" t="s">
        <v>27</v>
      </c>
      <c r="AX1110" s="935">
        <v>0.16</v>
      </c>
      <c r="AY1110" s="936" t="s">
        <v>29</v>
      </c>
      <c r="AZ1110" s="937">
        <f>AV1110*AX1110</f>
        <v>17.600000000000001</v>
      </c>
    </row>
    <row r="1111" spans="1:52" ht="13.5" customHeight="1">
      <c r="A1111" s="838">
        <f t="shared" si="413"/>
        <v>40</v>
      </c>
      <c r="B1111" s="1045" t="s">
        <v>892</v>
      </c>
      <c r="C1111" s="817" t="s">
        <v>66</v>
      </c>
      <c r="D1111" s="839">
        <v>10</v>
      </c>
      <c r="E1111" s="852">
        <v>7</v>
      </c>
      <c r="F1111" s="825"/>
      <c r="G1111" s="854"/>
      <c r="H1111" s="827"/>
      <c r="I1111" s="842"/>
      <c r="J1111" s="824">
        <f t="shared" si="404"/>
        <v>0</v>
      </c>
      <c r="K1111" s="825"/>
      <c r="L1111" s="825"/>
      <c r="M1111" s="827"/>
      <c r="N1111" s="827"/>
      <c r="O1111" s="824">
        <f t="shared" si="416"/>
        <v>0</v>
      </c>
      <c r="P1111" s="865"/>
      <c r="Q1111" s="825"/>
      <c r="R1111" s="877">
        <v>32</v>
      </c>
      <c r="S1111" s="827"/>
      <c r="T1111" s="846">
        <f t="shared" si="405"/>
        <v>224</v>
      </c>
      <c r="U1111" s="825">
        <f t="shared" si="423"/>
        <v>0</v>
      </c>
      <c r="V1111" s="825">
        <f t="shared" si="417"/>
        <v>0</v>
      </c>
      <c r="W1111" s="827">
        <f t="shared" si="417"/>
        <v>32</v>
      </c>
      <c r="X1111" s="827">
        <f t="shared" si="417"/>
        <v>0</v>
      </c>
      <c r="Y1111" s="824">
        <f>SUM(J1111,O1111,T1111)</f>
        <v>224</v>
      </c>
      <c r="Z1111" s="838">
        <f t="shared" si="414"/>
        <v>40</v>
      </c>
      <c r="AA1111" s="895" t="str">
        <f t="shared" si="411"/>
        <v>Bính xanh</v>
      </c>
      <c r="AB1111" s="844" t="str">
        <f t="shared" si="411"/>
        <v>kg</v>
      </c>
      <c r="AC1111" s="845">
        <f t="shared" si="411"/>
        <v>10</v>
      </c>
      <c r="AD1111" s="858">
        <f t="shared" si="411"/>
        <v>7</v>
      </c>
      <c r="AE1111" s="832">
        <f t="shared" si="424"/>
        <v>0</v>
      </c>
      <c r="AF1111" s="832">
        <f t="shared" si="424"/>
        <v>0</v>
      </c>
      <c r="AG1111" s="832">
        <f t="shared" si="424"/>
        <v>0</v>
      </c>
      <c r="AH1111" s="832">
        <f t="shared" si="424"/>
        <v>0</v>
      </c>
      <c r="AI1111" s="824">
        <f t="shared" si="412"/>
        <v>0</v>
      </c>
      <c r="AJ1111" s="879">
        <f t="shared" si="420"/>
        <v>0</v>
      </c>
      <c r="AK1111" s="879">
        <f t="shared" si="420"/>
        <v>0</v>
      </c>
      <c r="AL1111" s="879">
        <f t="shared" si="420"/>
        <v>32</v>
      </c>
      <c r="AM1111" s="879">
        <f t="shared" si="421"/>
        <v>0</v>
      </c>
      <c r="AN1111" s="849">
        <f t="shared" si="422"/>
        <v>224</v>
      </c>
      <c r="AO1111" s="825">
        <f t="shared" si="409"/>
        <v>0</v>
      </c>
      <c r="AP1111" s="825">
        <f t="shared" si="409"/>
        <v>0</v>
      </c>
      <c r="AQ1111" s="825">
        <f t="shared" si="409"/>
        <v>32</v>
      </c>
      <c r="AR1111" s="825">
        <f t="shared" si="409"/>
        <v>0</v>
      </c>
      <c r="AS1111" s="825">
        <f t="shared" si="409"/>
        <v>224</v>
      </c>
      <c r="AT1111" s="850">
        <f t="shared" si="415"/>
        <v>96</v>
      </c>
      <c r="AU1111" s="932" t="s">
        <v>857</v>
      </c>
      <c r="AV1111" s="933">
        <f>AV1076</f>
        <v>115</v>
      </c>
      <c r="AW1111" s="934" t="s">
        <v>27</v>
      </c>
      <c r="AX1111" s="935">
        <v>0.28999999999999998</v>
      </c>
      <c r="AY1111" s="936" t="s">
        <v>29</v>
      </c>
      <c r="AZ1111" s="937">
        <f>AV1111*AX1111</f>
        <v>33.349999999999994</v>
      </c>
    </row>
    <row r="1112" spans="1:52" ht="13.5" customHeight="1">
      <c r="A1112" s="838">
        <f t="shared" si="413"/>
        <v>41</v>
      </c>
      <c r="B1112" s="1045" t="s">
        <v>906</v>
      </c>
      <c r="C1112" s="817" t="s">
        <v>66</v>
      </c>
      <c r="D1112" s="938">
        <v>5</v>
      </c>
      <c r="E1112" s="939">
        <v>5</v>
      </c>
      <c r="F1112" s="825"/>
      <c r="G1112" s="872"/>
      <c r="H1112" s="827"/>
      <c r="I1112" s="842"/>
      <c r="J1112" s="824">
        <f t="shared" si="404"/>
        <v>0</v>
      </c>
      <c r="K1112" s="825"/>
      <c r="L1112" s="828"/>
      <c r="M1112" s="827">
        <v>32</v>
      </c>
      <c r="N1112" s="827"/>
      <c r="O1112" s="824">
        <f t="shared" si="416"/>
        <v>160</v>
      </c>
      <c r="P1112" s="820"/>
      <c r="Q1112" s="828"/>
      <c r="R1112" s="925"/>
      <c r="S1112" s="827"/>
      <c r="T1112" s="846">
        <f t="shared" si="405"/>
        <v>0</v>
      </c>
      <c r="U1112" s="825">
        <f t="shared" si="423"/>
        <v>0</v>
      </c>
      <c r="V1112" s="828">
        <f t="shared" si="417"/>
        <v>0</v>
      </c>
      <c r="W1112" s="827">
        <f t="shared" si="417"/>
        <v>32</v>
      </c>
      <c r="X1112" s="827">
        <f t="shared" si="417"/>
        <v>0</v>
      </c>
      <c r="Y1112" s="824">
        <f t="shared" si="417"/>
        <v>160</v>
      </c>
      <c r="Z1112" s="838">
        <f t="shared" si="414"/>
        <v>41</v>
      </c>
      <c r="AA1112" s="895" t="str">
        <f t="shared" si="411"/>
        <v>Rau dên</v>
      </c>
      <c r="AB1112" s="844" t="str">
        <f t="shared" si="411"/>
        <v>kg</v>
      </c>
      <c r="AC1112" s="845">
        <f t="shared" si="411"/>
        <v>5</v>
      </c>
      <c r="AD1112" s="858">
        <f t="shared" si="411"/>
        <v>5</v>
      </c>
      <c r="AE1112" s="832">
        <f t="shared" si="424"/>
        <v>0</v>
      </c>
      <c r="AF1112" s="832">
        <f t="shared" si="424"/>
        <v>0</v>
      </c>
      <c r="AG1112" s="832">
        <f t="shared" si="424"/>
        <v>0</v>
      </c>
      <c r="AH1112" s="832">
        <f t="shared" si="424"/>
        <v>0</v>
      </c>
      <c r="AI1112" s="824">
        <f t="shared" si="412"/>
        <v>0</v>
      </c>
      <c r="AJ1112" s="879">
        <f t="shared" si="420"/>
        <v>0</v>
      </c>
      <c r="AK1112" s="879">
        <f t="shared" si="420"/>
        <v>0</v>
      </c>
      <c r="AL1112" s="879">
        <f t="shared" si="420"/>
        <v>32</v>
      </c>
      <c r="AM1112" s="879">
        <f t="shared" si="421"/>
        <v>0</v>
      </c>
      <c r="AN1112" s="849">
        <f t="shared" si="422"/>
        <v>160</v>
      </c>
      <c r="AO1112" s="825">
        <f t="shared" si="409"/>
        <v>0</v>
      </c>
      <c r="AP1112" s="825">
        <f t="shared" si="409"/>
        <v>0</v>
      </c>
      <c r="AQ1112" s="825">
        <f t="shared" si="409"/>
        <v>32</v>
      </c>
      <c r="AR1112" s="825">
        <f t="shared" si="409"/>
        <v>0</v>
      </c>
      <c r="AS1112" s="825">
        <f t="shared" si="409"/>
        <v>160</v>
      </c>
      <c r="AT1112" s="850">
        <f t="shared" si="415"/>
        <v>0</v>
      </c>
      <c r="AU1112" s="932" t="s">
        <v>858</v>
      </c>
      <c r="AV1112" s="933">
        <f>AV1077</f>
        <v>115</v>
      </c>
      <c r="AW1112" s="934" t="s">
        <v>27</v>
      </c>
      <c r="AX1112" s="935">
        <v>0.28999999999999998</v>
      </c>
      <c r="AY1112" s="936" t="s">
        <v>29</v>
      </c>
      <c r="AZ1112" s="937">
        <f>AV1112*AX1112</f>
        <v>33.349999999999994</v>
      </c>
    </row>
    <row r="1113" spans="1:52" ht="13.5" customHeight="1">
      <c r="A1113" s="838">
        <f t="shared" si="413"/>
        <v>42</v>
      </c>
      <c r="B1113" s="1045" t="s">
        <v>478</v>
      </c>
      <c r="C1113" s="817" t="s">
        <v>66</v>
      </c>
      <c r="D1113" s="839">
        <v>12</v>
      </c>
      <c r="E1113" s="852">
        <v>12</v>
      </c>
      <c r="F1113" s="828"/>
      <c r="G1113" s="854"/>
      <c r="H1113" s="827">
        <v>22</v>
      </c>
      <c r="I1113" s="842"/>
      <c r="J1113" s="824">
        <f t="shared" si="404"/>
        <v>264</v>
      </c>
      <c r="K1113" s="825"/>
      <c r="L1113" s="825"/>
      <c r="M1113" s="940"/>
      <c r="N1113" s="827"/>
      <c r="O1113" s="824">
        <f t="shared" si="416"/>
        <v>0</v>
      </c>
      <c r="P1113" s="865"/>
      <c r="Q1113" s="825"/>
      <c r="R1113" s="877"/>
      <c r="S1113" s="827"/>
      <c r="T1113" s="846">
        <f t="shared" si="405"/>
        <v>0</v>
      </c>
      <c r="U1113" s="825">
        <f t="shared" si="423"/>
        <v>0</v>
      </c>
      <c r="V1113" s="825">
        <f t="shared" si="417"/>
        <v>0</v>
      </c>
      <c r="W1113" s="827">
        <f t="shared" si="417"/>
        <v>22</v>
      </c>
      <c r="X1113" s="827">
        <f t="shared" si="417"/>
        <v>0</v>
      </c>
      <c r="Y1113" s="824">
        <f t="shared" si="417"/>
        <v>264</v>
      </c>
      <c r="Z1113" s="838">
        <f t="shared" si="414"/>
        <v>42</v>
      </c>
      <c r="AA1113" s="895" t="str">
        <f t="shared" si="411"/>
        <v>Dưa cải</v>
      </c>
      <c r="AB1113" s="844" t="str">
        <f t="shared" si="411"/>
        <v>kg</v>
      </c>
      <c r="AC1113" s="845">
        <f t="shared" si="411"/>
        <v>12</v>
      </c>
      <c r="AD1113" s="858">
        <f t="shared" si="411"/>
        <v>12</v>
      </c>
      <c r="AE1113" s="832">
        <f t="shared" si="424"/>
        <v>0</v>
      </c>
      <c r="AF1113" s="832">
        <f t="shared" si="424"/>
        <v>0</v>
      </c>
      <c r="AG1113" s="832">
        <f t="shared" si="424"/>
        <v>0</v>
      </c>
      <c r="AH1113" s="832">
        <f t="shared" si="424"/>
        <v>0</v>
      </c>
      <c r="AI1113" s="824">
        <f t="shared" si="412"/>
        <v>0</v>
      </c>
      <c r="AJ1113" s="879">
        <f t="shared" si="420"/>
        <v>0</v>
      </c>
      <c r="AK1113" s="879">
        <f t="shared" si="420"/>
        <v>0</v>
      </c>
      <c r="AL1113" s="879">
        <f t="shared" si="420"/>
        <v>22</v>
      </c>
      <c r="AM1113" s="879">
        <f t="shared" si="421"/>
        <v>0</v>
      </c>
      <c r="AN1113" s="849">
        <f t="shared" si="422"/>
        <v>264</v>
      </c>
      <c r="AO1113" s="825">
        <f t="shared" si="409"/>
        <v>0</v>
      </c>
      <c r="AP1113" s="825">
        <f t="shared" si="409"/>
        <v>0</v>
      </c>
      <c r="AQ1113" s="825">
        <f t="shared" si="409"/>
        <v>22</v>
      </c>
      <c r="AR1113" s="825">
        <f t="shared" si="409"/>
        <v>0</v>
      </c>
      <c r="AS1113" s="825">
        <f t="shared" si="409"/>
        <v>264</v>
      </c>
      <c r="AT1113" s="850">
        <f t="shared" si="415"/>
        <v>0</v>
      </c>
      <c r="AU1113" s="929" t="s">
        <v>811</v>
      </c>
      <c r="AV1113" s="930"/>
      <c r="AW1113" s="1504">
        <v>0.68</v>
      </c>
      <c r="AX1113" s="1504"/>
      <c r="AY1113" s="930"/>
      <c r="AZ1113" s="941" t="s">
        <v>70</v>
      </c>
    </row>
    <row r="1114" spans="1:52" ht="13.5" customHeight="1">
      <c r="A1114" s="838">
        <f t="shared" si="413"/>
        <v>43</v>
      </c>
      <c r="B1114" s="1046" t="s">
        <v>60</v>
      </c>
      <c r="C1114" s="817" t="s">
        <v>66</v>
      </c>
      <c r="D1114" s="924">
        <v>20</v>
      </c>
      <c r="E1114" s="898">
        <v>20</v>
      </c>
      <c r="F1114" s="853"/>
      <c r="G1114" s="909"/>
      <c r="H1114" s="827">
        <v>0.5</v>
      </c>
      <c r="I1114" s="842"/>
      <c r="J1114" s="824">
        <f t="shared" si="404"/>
        <v>10</v>
      </c>
      <c r="K1114" s="878"/>
      <c r="L1114" s="828"/>
      <c r="M1114" s="899">
        <v>1</v>
      </c>
      <c r="N1114" s="827"/>
      <c r="O1114" s="824">
        <f t="shared" si="416"/>
        <v>20</v>
      </c>
      <c r="P1114" s="942"/>
      <c r="Q1114" s="828"/>
      <c r="R1114" s="877">
        <v>1</v>
      </c>
      <c r="S1114" s="827"/>
      <c r="T1114" s="846">
        <f t="shared" si="405"/>
        <v>20</v>
      </c>
      <c r="U1114" s="878">
        <f t="shared" si="423"/>
        <v>0</v>
      </c>
      <c r="V1114" s="828">
        <f t="shared" si="417"/>
        <v>0</v>
      </c>
      <c r="W1114" s="827">
        <f t="shared" si="417"/>
        <v>2.5</v>
      </c>
      <c r="X1114" s="827">
        <f t="shared" si="417"/>
        <v>0</v>
      </c>
      <c r="Y1114" s="824">
        <f t="shared" si="417"/>
        <v>50</v>
      </c>
      <c r="Z1114" s="838">
        <f t="shared" si="414"/>
        <v>43</v>
      </c>
      <c r="AA1114" s="895" t="str">
        <f t="shared" si="411"/>
        <v>Cà chua</v>
      </c>
      <c r="AB1114" s="844" t="str">
        <f t="shared" si="411"/>
        <v>kg</v>
      </c>
      <c r="AC1114" s="845">
        <f t="shared" si="411"/>
        <v>20</v>
      </c>
      <c r="AD1114" s="858">
        <f t="shared" si="411"/>
        <v>20</v>
      </c>
      <c r="AE1114" s="832">
        <f t="shared" si="424"/>
        <v>0</v>
      </c>
      <c r="AF1114" s="832">
        <f t="shared" si="424"/>
        <v>0</v>
      </c>
      <c r="AG1114" s="832">
        <f t="shared" si="424"/>
        <v>0</v>
      </c>
      <c r="AH1114" s="832">
        <f t="shared" si="424"/>
        <v>0</v>
      </c>
      <c r="AI1114" s="824">
        <f t="shared" si="412"/>
        <v>0</v>
      </c>
      <c r="AJ1114" s="879">
        <f t="shared" si="420"/>
        <v>0</v>
      </c>
      <c r="AK1114" s="879">
        <f t="shared" si="420"/>
        <v>0</v>
      </c>
      <c r="AL1114" s="879">
        <f t="shared" si="420"/>
        <v>2.5</v>
      </c>
      <c r="AM1114" s="879">
        <f t="shared" si="421"/>
        <v>0</v>
      </c>
      <c r="AN1114" s="849">
        <f t="shared" si="422"/>
        <v>50</v>
      </c>
      <c r="AO1114" s="825">
        <f t="shared" si="409"/>
        <v>0</v>
      </c>
      <c r="AP1114" s="825">
        <f t="shared" si="409"/>
        <v>0</v>
      </c>
      <c r="AQ1114" s="825">
        <f t="shared" si="409"/>
        <v>2.5</v>
      </c>
      <c r="AR1114" s="825">
        <f t="shared" si="409"/>
        <v>0</v>
      </c>
      <c r="AS1114" s="825">
        <f t="shared" si="409"/>
        <v>50</v>
      </c>
      <c r="AT1114" s="850">
        <f t="shared" si="415"/>
        <v>0</v>
      </c>
      <c r="AU1114" s="932" t="s">
        <v>856</v>
      </c>
      <c r="AV1114" s="868">
        <f>AV1079</f>
        <v>13</v>
      </c>
      <c r="AW1114" s="934" t="s">
        <v>27</v>
      </c>
      <c r="AX1114" s="935">
        <v>0.16</v>
      </c>
      <c r="AY1114" s="936" t="s">
        <v>29</v>
      </c>
      <c r="AZ1114" s="937">
        <f>AV1114*AX1114</f>
        <v>2.08</v>
      </c>
    </row>
    <row r="1115" spans="1:52" ht="13.5" customHeight="1">
      <c r="A1115" s="838">
        <f t="shared" si="413"/>
        <v>44</v>
      </c>
      <c r="B1115" s="1045" t="s">
        <v>61</v>
      </c>
      <c r="C1115" s="817" t="s">
        <v>66</v>
      </c>
      <c r="D1115" s="924">
        <v>20</v>
      </c>
      <c r="E1115" s="898">
        <v>20</v>
      </c>
      <c r="F1115" s="825"/>
      <c r="G1115" s="872"/>
      <c r="H1115" s="827">
        <v>0.9</v>
      </c>
      <c r="I1115" s="842"/>
      <c r="J1115" s="824">
        <f t="shared" si="404"/>
        <v>18</v>
      </c>
      <c r="K1115" s="943"/>
      <c r="L1115" s="828"/>
      <c r="M1115" s="827">
        <v>1</v>
      </c>
      <c r="N1115" s="827"/>
      <c r="O1115" s="824">
        <f t="shared" si="416"/>
        <v>20</v>
      </c>
      <c r="P1115" s="942"/>
      <c r="Q1115" s="828"/>
      <c r="R1115" s="925">
        <v>1</v>
      </c>
      <c r="S1115" s="827"/>
      <c r="T1115" s="846">
        <f t="shared" ref="T1115:T1123" si="425">SUM(P1115:S1115)*$E1115</f>
        <v>20</v>
      </c>
      <c r="U1115" s="825">
        <f t="shared" si="423"/>
        <v>0</v>
      </c>
      <c r="V1115" s="828">
        <f t="shared" si="417"/>
        <v>0</v>
      </c>
      <c r="W1115" s="827">
        <f t="shared" si="417"/>
        <v>2.9</v>
      </c>
      <c r="X1115" s="827">
        <f t="shared" si="417"/>
        <v>0</v>
      </c>
      <c r="Y1115" s="824">
        <f t="shared" si="417"/>
        <v>58</v>
      </c>
      <c r="Z1115" s="838">
        <f t="shared" si="414"/>
        <v>44</v>
      </c>
      <c r="AA1115" s="895" t="str">
        <f t="shared" si="411"/>
        <v>Hành lá</v>
      </c>
      <c r="AB1115" s="844" t="str">
        <f t="shared" si="411"/>
        <v>kg</v>
      </c>
      <c r="AC1115" s="845">
        <f t="shared" si="411"/>
        <v>20</v>
      </c>
      <c r="AD1115" s="858">
        <f t="shared" si="411"/>
        <v>20</v>
      </c>
      <c r="AE1115" s="832">
        <f t="shared" si="424"/>
        <v>0</v>
      </c>
      <c r="AF1115" s="832">
        <f t="shared" si="424"/>
        <v>0</v>
      </c>
      <c r="AG1115" s="832">
        <f t="shared" si="424"/>
        <v>0</v>
      </c>
      <c r="AH1115" s="832">
        <f t="shared" si="424"/>
        <v>0</v>
      </c>
      <c r="AI1115" s="824">
        <f t="shared" si="412"/>
        <v>0</v>
      </c>
      <c r="AJ1115" s="879">
        <f t="shared" si="420"/>
        <v>0</v>
      </c>
      <c r="AK1115" s="879">
        <f t="shared" si="420"/>
        <v>0</v>
      </c>
      <c r="AL1115" s="879">
        <f t="shared" si="420"/>
        <v>2.9</v>
      </c>
      <c r="AM1115" s="879">
        <f t="shared" si="421"/>
        <v>0</v>
      </c>
      <c r="AN1115" s="849">
        <f t="shared" si="422"/>
        <v>58</v>
      </c>
      <c r="AO1115" s="825">
        <f t="shared" si="409"/>
        <v>0</v>
      </c>
      <c r="AP1115" s="825">
        <f t="shared" si="409"/>
        <v>0</v>
      </c>
      <c r="AQ1115" s="825">
        <f t="shared" si="409"/>
        <v>2.9</v>
      </c>
      <c r="AR1115" s="825">
        <f t="shared" si="409"/>
        <v>0</v>
      </c>
      <c r="AS1115" s="825">
        <f t="shared" si="409"/>
        <v>58</v>
      </c>
      <c r="AT1115" s="850">
        <f t="shared" si="415"/>
        <v>0</v>
      </c>
      <c r="AU1115" s="932" t="s">
        <v>857</v>
      </c>
      <c r="AV1115" s="868">
        <f>AV1080</f>
        <v>13</v>
      </c>
      <c r="AW1115" s="934" t="s">
        <v>27</v>
      </c>
      <c r="AX1115" s="935">
        <v>0.26</v>
      </c>
      <c r="AY1115" s="944" t="s">
        <v>29</v>
      </c>
      <c r="AZ1115" s="945">
        <f>AV1115*AX1115</f>
        <v>3.38</v>
      </c>
    </row>
    <row r="1116" spans="1:52" ht="13.5" customHeight="1">
      <c r="A1116" s="838">
        <f t="shared" si="413"/>
        <v>45</v>
      </c>
      <c r="B1116" s="1047" t="s">
        <v>160</v>
      </c>
      <c r="C1116" s="817" t="s">
        <v>66</v>
      </c>
      <c r="D1116" s="924">
        <v>14</v>
      </c>
      <c r="E1116" s="898">
        <v>12</v>
      </c>
      <c r="F1116" s="828"/>
      <c r="G1116" s="854"/>
      <c r="H1116" s="827"/>
      <c r="I1116" s="842"/>
      <c r="J1116" s="824">
        <f t="shared" si="404"/>
        <v>0</v>
      </c>
      <c r="K1116" s="878"/>
      <c r="L1116" s="946"/>
      <c r="M1116" s="899"/>
      <c r="N1116" s="827"/>
      <c r="O1116" s="824">
        <f t="shared" si="416"/>
        <v>0</v>
      </c>
      <c r="P1116" s="878"/>
      <c r="Q1116" s="828"/>
      <c r="R1116" s="826"/>
      <c r="S1116" s="827"/>
      <c r="T1116" s="846">
        <f t="shared" si="425"/>
        <v>0</v>
      </c>
      <c r="U1116" s="825">
        <f t="shared" si="423"/>
        <v>0</v>
      </c>
      <c r="V1116" s="825">
        <f t="shared" si="417"/>
        <v>0</v>
      </c>
      <c r="W1116" s="827">
        <f t="shared" si="417"/>
        <v>0</v>
      </c>
      <c r="X1116" s="827">
        <f t="shared" si="417"/>
        <v>0</v>
      </c>
      <c r="Y1116" s="824">
        <f t="shared" si="417"/>
        <v>0</v>
      </c>
      <c r="Z1116" s="838">
        <f t="shared" si="414"/>
        <v>45</v>
      </c>
      <c r="AA1116" s="895" t="str">
        <f t="shared" si="411"/>
        <v>Giá đậu</v>
      </c>
      <c r="AB1116" s="844" t="str">
        <f t="shared" si="411"/>
        <v>kg</v>
      </c>
      <c r="AC1116" s="845">
        <f t="shared" si="411"/>
        <v>14</v>
      </c>
      <c r="AD1116" s="858">
        <f t="shared" si="411"/>
        <v>12</v>
      </c>
      <c r="AE1116" s="832">
        <f t="shared" si="424"/>
        <v>0</v>
      </c>
      <c r="AF1116" s="832">
        <f t="shared" si="424"/>
        <v>0</v>
      </c>
      <c r="AG1116" s="832">
        <f t="shared" si="424"/>
        <v>0</v>
      </c>
      <c r="AH1116" s="832">
        <f t="shared" si="424"/>
        <v>0</v>
      </c>
      <c r="AI1116" s="824">
        <f t="shared" si="412"/>
        <v>0</v>
      </c>
      <c r="AJ1116" s="879">
        <f t="shared" si="420"/>
        <v>0</v>
      </c>
      <c r="AK1116" s="879">
        <f t="shared" si="420"/>
        <v>0</v>
      </c>
      <c r="AL1116" s="879">
        <f t="shared" si="420"/>
        <v>0</v>
      </c>
      <c r="AM1116" s="879">
        <f t="shared" si="421"/>
        <v>0</v>
      </c>
      <c r="AN1116" s="849">
        <f t="shared" si="422"/>
        <v>0</v>
      </c>
      <c r="AO1116" s="825">
        <f t="shared" si="409"/>
        <v>0</v>
      </c>
      <c r="AP1116" s="825">
        <f t="shared" si="409"/>
        <v>0</v>
      </c>
      <c r="AQ1116" s="825">
        <f t="shared" si="409"/>
        <v>0</v>
      </c>
      <c r="AR1116" s="825">
        <f t="shared" si="409"/>
        <v>0</v>
      </c>
      <c r="AS1116" s="825">
        <f t="shared" si="409"/>
        <v>0</v>
      </c>
      <c r="AT1116" s="850">
        <f t="shared" si="415"/>
        <v>0</v>
      </c>
      <c r="AU1116" s="932" t="s">
        <v>858</v>
      </c>
      <c r="AV1116" s="868">
        <f>AV1081</f>
        <v>13</v>
      </c>
      <c r="AW1116" s="934" t="s">
        <v>27</v>
      </c>
      <c r="AX1116" s="1048">
        <v>0.26</v>
      </c>
      <c r="AY1116" s="944" t="s">
        <v>29</v>
      </c>
      <c r="AZ1116" s="945">
        <f>AV1116*AX1116</f>
        <v>3.38</v>
      </c>
    </row>
    <row r="1117" spans="1:52" ht="13.5" customHeight="1">
      <c r="A1117" s="838">
        <f t="shared" si="413"/>
        <v>46</v>
      </c>
      <c r="B1117" s="1046" t="s">
        <v>161</v>
      </c>
      <c r="C1117" s="896" t="s">
        <v>389</v>
      </c>
      <c r="D1117" s="897">
        <v>13</v>
      </c>
      <c r="E1117" s="898">
        <v>13</v>
      </c>
      <c r="F1117" s="884"/>
      <c r="G1117" s="854"/>
      <c r="H1117" s="885"/>
      <c r="I1117" s="842"/>
      <c r="J1117" s="824">
        <f t="shared" si="404"/>
        <v>0</v>
      </c>
      <c r="K1117" s="828"/>
      <c r="L1117" s="828"/>
      <c r="M1117" s="899"/>
      <c r="N1117" s="827"/>
      <c r="O1117" s="824">
        <f t="shared" si="416"/>
        <v>0</v>
      </c>
      <c r="P1117" s="900"/>
      <c r="Q1117" s="828"/>
      <c r="R1117" s="901"/>
      <c r="S1117" s="827"/>
      <c r="T1117" s="846">
        <f t="shared" si="425"/>
        <v>0</v>
      </c>
      <c r="U1117" s="825">
        <f t="shared" si="423"/>
        <v>0</v>
      </c>
      <c r="V1117" s="825">
        <f t="shared" si="417"/>
        <v>0</v>
      </c>
      <c r="W1117" s="827">
        <f t="shared" si="417"/>
        <v>0</v>
      </c>
      <c r="X1117" s="827">
        <f t="shared" si="417"/>
        <v>0</v>
      </c>
      <c r="Y1117" s="824">
        <f t="shared" si="417"/>
        <v>0</v>
      </c>
      <c r="Z1117" s="838">
        <f t="shared" si="414"/>
        <v>46</v>
      </c>
      <c r="AA1117" s="895" t="str">
        <f t="shared" si="411"/>
        <v>Rau sống</v>
      </c>
      <c r="AB1117" s="844" t="str">
        <f t="shared" si="411"/>
        <v>lít</v>
      </c>
      <c r="AC1117" s="845">
        <f t="shared" si="411"/>
        <v>13</v>
      </c>
      <c r="AD1117" s="858">
        <f t="shared" si="411"/>
        <v>13</v>
      </c>
      <c r="AE1117" s="832">
        <f t="shared" si="424"/>
        <v>0</v>
      </c>
      <c r="AF1117" s="832">
        <f t="shared" si="424"/>
        <v>0</v>
      </c>
      <c r="AG1117" s="832">
        <f t="shared" si="424"/>
        <v>0</v>
      </c>
      <c r="AH1117" s="832">
        <f t="shared" si="424"/>
        <v>0</v>
      </c>
      <c r="AI1117" s="824">
        <f t="shared" si="412"/>
        <v>0</v>
      </c>
      <c r="AJ1117" s="879">
        <f t="shared" si="420"/>
        <v>0</v>
      </c>
      <c r="AK1117" s="879">
        <f t="shared" si="420"/>
        <v>0</v>
      </c>
      <c r="AL1117" s="879">
        <f t="shared" si="420"/>
        <v>0</v>
      </c>
      <c r="AM1117" s="879">
        <f t="shared" si="421"/>
        <v>0</v>
      </c>
      <c r="AN1117" s="849">
        <f t="shared" si="422"/>
        <v>0</v>
      </c>
      <c r="AO1117" s="825">
        <f t="shared" si="409"/>
        <v>0</v>
      </c>
      <c r="AP1117" s="825">
        <f t="shared" si="409"/>
        <v>0</v>
      </c>
      <c r="AQ1117" s="825">
        <f t="shared" si="409"/>
        <v>0</v>
      </c>
      <c r="AR1117" s="825">
        <f t="shared" si="409"/>
        <v>0</v>
      </c>
      <c r="AS1117" s="825">
        <f t="shared" si="409"/>
        <v>0</v>
      </c>
      <c r="AT1117" s="850">
        <f t="shared" si="415"/>
        <v>0</v>
      </c>
      <c r="AU1117" s="1566" t="s">
        <v>859</v>
      </c>
      <c r="AV1117" s="1567"/>
      <c r="AW1117" s="1567"/>
      <c r="AX1117" s="1567"/>
      <c r="AY1117" s="947"/>
      <c r="AZ1117" s="937"/>
    </row>
    <row r="1118" spans="1:52" ht="13.5" customHeight="1">
      <c r="A1118" s="838">
        <f>IF(B1118&lt;&gt;"",MAX($A1117:$A1117)+1,"")</f>
        <v>47</v>
      </c>
      <c r="B1118" s="1046" t="s">
        <v>896</v>
      </c>
      <c r="C1118" s="844" t="s">
        <v>66</v>
      </c>
      <c r="D1118" s="907">
        <v>10</v>
      </c>
      <c r="E1118" s="824">
        <v>10</v>
      </c>
      <c r="F1118" s="905"/>
      <c r="G1118" s="854"/>
      <c r="H1118" s="863">
        <v>5</v>
      </c>
      <c r="I1118" s="842"/>
      <c r="J1118" s="824">
        <f t="shared" si="404"/>
        <v>50</v>
      </c>
      <c r="K1118" s="825"/>
      <c r="L1118" s="825"/>
      <c r="M1118" s="827"/>
      <c r="N1118" s="827"/>
      <c r="O1118" s="824">
        <f t="shared" si="416"/>
        <v>0</v>
      </c>
      <c r="P1118" s="825"/>
      <c r="Q1118" s="825"/>
      <c r="R1118" s="827">
        <v>5</v>
      </c>
      <c r="S1118" s="827"/>
      <c r="T1118" s="846">
        <f t="shared" si="425"/>
        <v>50</v>
      </c>
      <c r="U1118" s="825">
        <f t="shared" si="423"/>
        <v>0</v>
      </c>
      <c r="V1118" s="825">
        <f t="shared" si="417"/>
        <v>0</v>
      </c>
      <c r="W1118" s="827">
        <f t="shared" si="417"/>
        <v>10</v>
      </c>
      <c r="X1118" s="827">
        <f t="shared" si="417"/>
        <v>0</v>
      </c>
      <c r="Y1118" s="824">
        <f t="shared" si="417"/>
        <v>100</v>
      </c>
      <c r="Z1118" s="838">
        <f t="shared" si="414"/>
        <v>47</v>
      </c>
      <c r="AA1118" s="895" t="str">
        <f t="shared" si="411"/>
        <v>Rau canh</v>
      </c>
      <c r="AB1118" s="844" t="str">
        <f t="shared" si="411"/>
        <v>kg</v>
      </c>
      <c r="AC1118" s="845">
        <f t="shared" si="411"/>
        <v>10</v>
      </c>
      <c r="AD1118" s="858">
        <f t="shared" si="411"/>
        <v>10</v>
      </c>
      <c r="AE1118" s="832">
        <f t="shared" ref="AE1118:AH1125" si="426">AE1037+AJ1037-AO1037</f>
        <v>0</v>
      </c>
      <c r="AF1118" s="832">
        <f t="shared" si="426"/>
        <v>0</v>
      </c>
      <c r="AG1118" s="832">
        <f t="shared" si="426"/>
        <v>0</v>
      </c>
      <c r="AH1118" s="832">
        <f t="shared" si="426"/>
        <v>0</v>
      </c>
      <c r="AI1118" s="824">
        <f t="shared" si="412"/>
        <v>0</v>
      </c>
      <c r="AJ1118" s="879">
        <f t="shared" si="420"/>
        <v>0</v>
      </c>
      <c r="AK1118" s="879">
        <f t="shared" si="420"/>
        <v>0</v>
      </c>
      <c r="AL1118" s="879">
        <f t="shared" si="420"/>
        <v>10</v>
      </c>
      <c r="AM1118" s="879">
        <f t="shared" si="421"/>
        <v>0</v>
      </c>
      <c r="AN1118" s="849">
        <f t="shared" si="422"/>
        <v>100</v>
      </c>
      <c r="AO1118" s="825">
        <f t="shared" si="409"/>
        <v>0</v>
      </c>
      <c r="AP1118" s="825">
        <f t="shared" si="409"/>
        <v>0</v>
      </c>
      <c r="AQ1118" s="825">
        <f t="shared" si="409"/>
        <v>10</v>
      </c>
      <c r="AR1118" s="825">
        <f t="shared" si="409"/>
        <v>0</v>
      </c>
      <c r="AS1118" s="825">
        <f t="shared" si="409"/>
        <v>100</v>
      </c>
      <c r="AT1118" s="850">
        <f t="shared" si="415"/>
        <v>0</v>
      </c>
      <c r="AU1118" s="948"/>
      <c r="AV1118" s="934"/>
      <c r="AW1118" s="934"/>
      <c r="AX1118" s="935"/>
      <c r="AY1118" s="936" t="s">
        <v>29</v>
      </c>
      <c r="AZ1118" s="937">
        <f>AV1118*AX1118</f>
        <v>0</v>
      </c>
    </row>
    <row r="1119" spans="1:52" ht="13.5" customHeight="1">
      <c r="A1119" s="838">
        <f>IF(B1119&lt;&gt;"",MAX($A1118:$A1118)+1,"")</f>
        <v>48</v>
      </c>
      <c r="B1119" s="1046" t="s">
        <v>893</v>
      </c>
      <c r="C1119" s="844" t="s">
        <v>66</v>
      </c>
      <c r="D1119" s="907">
        <v>25</v>
      </c>
      <c r="E1119" s="824">
        <v>25</v>
      </c>
      <c r="F1119" s="905"/>
      <c r="G1119" s="854"/>
      <c r="H1119" s="863"/>
      <c r="I1119" s="842"/>
      <c r="J1119" s="824">
        <f>SUM(F1119:I1119)*$E1119</f>
        <v>0</v>
      </c>
      <c r="K1119" s="825"/>
      <c r="L1119" s="825"/>
      <c r="M1119" s="827"/>
      <c r="N1119" s="827"/>
      <c r="O1119" s="824">
        <f t="shared" si="416"/>
        <v>0</v>
      </c>
      <c r="P1119" s="825"/>
      <c r="Q1119" s="825"/>
      <c r="R1119" s="827">
        <v>5</v>
      </c>
      <c r="S1119" s="827"/>
      <c r="T1119" s="846">
        <f t="shared" si="425"/>
        <v>125</v>
      </c>
      <c r="U1119" s="825">
        <f t="shared" si="423"/>
        <v>0</v>
      </c>
      <c r="V1119" s="825">
        <f t="shared" si="417"/>
        <v>0</v>
      </c>
      <c r="W1119" s="827">
        <f t="shared" si="417"/>
        <v>5</v>
      </c>
      <c r="X1119" s="827">
        <f t="shared" si="417"/>
        <v>0</v>
      </c>
      <c r="Y1119" s="824">
        <f t="shared" si="417"/>
        <v>125</v>
      </c>
      <c r="Z1119" s="838">
        <f t="shared" si="414"/>
        <v>48</v>
      </c>
      <c r="AA1119" s="895" t="str">
        <f t="shared" si="411"/>
        <v>Măng</v>
      </c>
      <c r="AB1119" s="844" t="str">
        <f t="shared" si="411"/>
        <v>kg</v>
      </c>
      <c r="AC1119" s="845">
        <f t="shared" si="411"/>
        <v>25</v>
      </c>
      <c r="AD1119" s="858">
        <f t="shared" si="411"/>
        <v>25</v>
      </c>
      <c r="AE1119" s="832">
        <f t="shared" si="426"/>
        <v>0</v>
      </c>
      <c r="AF1119" s="832">
        <f t="shared" si="426"/>
        <v>0</v>
      </c>
      <c r="AG1119" s="832">
        <f t="shared" si="426"/>
        <v>0</v>
      </c>
      <c r="AH1119" s="832">
        <f t="shared" si="426"/>
        <v>0</v>
      </c>
      <c r="AI1119" s="824">
        <f t="shared" si="412"/>
        <v>0</v>
      </c>
      <c r="AJ1119" s="879">
        <f t="shared" si="420"/>
        <v>0</v>
      </c>
      <c r="AK1119" s="879">
        <f t="shared" si="420"/>
        <v>0</v>
      </c>
      <c r="AL1119" s="879">
        <f t="shared" si="420"/>
        <v>5</v>
      </c>
      <c r="AM1119" s="879">
        <f t="shared" si="421"/>
        <v>0</v>
      </c>
      <c r="AN1119" s="849">
        <f t="shared" si="422"/>
        <v>125</v>
      </c>
      <c r="AO1119" s="825">
        <f t="shared" si="409"/>
        <v>0</v>
      </c>
      <c r="AP1119" s="825">
        <f t="shared" si="409"/>
        <v>0</v>
      </c>
      <c r="AQ1119" s="825">
        <f t="shared" si="409"/>
        <v>5</v>
      </c>
      <c r="AR1119" s="825">
        <f t="shared" si="409"/>
        <v>0</v>
      </c>
      <c r="AS1119" s="825">
        <f t="shared" si="409"/>
        <v>125</v>
      </c>
      <c r="AT1119" s="850">
        <f t="shared" si="415"/>
        <v>0</v>
      </c>
      <c r="AU1119" s="948"/>
      <c r="AV1119" s="934"/>
      <c r="AW1119" s="934"/>
      <c r="AX1119" s="935"/>
      <c r="AY1119" s="936" t="s">
        <v>29</v>
      </c>
      <c r="AZ1119" s="937">
        <f>AV1119*AX1119</f>
        <v>0</v>
      </c>
    </row>
    <row r="1120" spans="1:52" ht="13.5" customHeight="1">
      <c r="A1120" s="838">
        <f t="shared" ref="A1120:A1131" si="427">IF(B1120&lt;&gt;"",MAX($A1118:$A1119)+1,"")</f>
        <v>49</v>
      </c>
      <c r="B1120" s="1046" t="s">
        <v>126</v>
      </c>
      <c r="C1120" s="844" t="s">
        <v>66</v>
      </c>
      <c r="D1120" s="949">
        <v>15</v>
      </c>
      <c r="E1120" s="950">
        <v>15</v>
      </c>
      <c r="F1120" s="905"/>
      <c r="G1120" s="872"/>
      <c r="H1120" s="842"/>
      <c r="I1120" s="842"/>
      <c r="J1120" s="824">
        <f>SUM(F1120:I1120)*$E1120</f>
        <v>0</v>
      </c>
      <c r="K1120" s="878"/>
      <c r="L1120" s="828"/>
      <c r="M1120" s="826"/>
      <c r="N1120" s="827"/>
      <c r="O1120" s="824">
        <f t="shared" si="416"/>
        <v>0</v>
      </c>
      <c r="P1120" s="825"/>
      <c r="Q1120" s="828"/>
      <c r="R1120" s="826"/>
      <c r="S1120" s="827"/>
      <c r="T1120" s="846">
        <f t="shared" si="425"/>
        <v>0</v>
      </c>
      <c r="U1120" s="825">
        <f t="shared" si="423"/>
        <v>0</v>
      </c>
      <c r="V1120" s="825">
        <f t="shared" si="417"/>
        <v>0</v>
      </c>
      <c r="W1120" s="827">
        <f t="shared" si="417"/>
        <v>0</v>
      </c>
      <c r="X1120" s="827">
        <f t="shared" si="417"/>
        <v>0</v>
      </c>
      <c r="Y1120" s="824">
        <f t="shared" si="417"/>
        <v>0</v>
      </c>
      <c r="Z1120" s="838">
        <f t="shared" si="414"/>
        <v>49</v>
      </c>
      <c r="AA1120" s="895" t="str">
        <f t="shared" si="411"/>
        <v>Mướp đắng</v>
      </c>
      <c r="AB1120" s="844" t="str">
        <f t="shared" si="411"/>
        <v>kg</v>
      </c>
      <c r="AC1120" s="845">
        <f t="shared" si="411"/>
        <v>15</v>
      </c>
      <c r="AD1120" s="858">
        <f t="shared" si="411"/>
        <v>15</v>
      </c>
      <c r="AE1120" s="832">
        <f t="shared" si="426"/>
        <v>0</v>
      </c>
      <c r="AF1120" s="832">
        <f t="shared" si="426"/>
        <v>0</v>
      </c>
      <c r="AG1120" s="832">
        <f t="shared" si="426"/>
        <v>0</v>
      </c>
      <c r="AH1120" s="832">
        <f t="shared" si="426"/>
        <v>0</v>
      </c>
      <c r="AI1120" s="824">
        <f t="shared" si="412"/>
        <v>0</v>
      </c>
      <c r="AJ1120" s="879">
        <f t="shared" si="420"/>
        <v>0</v>
      </c>
      <c r="AK1120" s="879">
        <f t="shared" si="420"/>
        <v>0</v>
      </c>
      <c r="AL1120" s="879">
        <f t="shared" si="420"/>
        <v>0</v>
      </c>
      <c r="AM1120" s="879">
        <f t="shared" si="421"/>
        <v>0</v>
      </c>
      <c r="AN1120" s="849">
        <f t="shared" si="422"/>
        <v>0</v>
      </c>
      <c r="AO1120" s="825">
        <f t="shared" si="409"/>
        <v>0</v>
      </c>
      <c r="AP1120" s="825">
        <f t="shared" si="409"/>
        <v>0</v>
      </c>
      <c r="AQ1120" s="825">
        <f t="shared" si="409"/>
        <v>0</v>
      </c>
      <c r="AR1120" s="825">
        <f t="shared" si="409"/>
        <v>0</v>
      </c>
      <c r="AS1120" s="825">
        <f t="shared" si="409"/>
        <v>0</v>
      </c>
      <c r="AT1120" s="850">
        <f t="shared" si="415"/>
        <v>0</v>
      </c>
      <c r="AU1120" s="1566" t="s">
        <v>860</v>
      </c>
      <c r="AV1120" s="1567"/>
      <c r="AW1120" s="1567"/>
      <c r="AX1120" s="1567"/>
      <c r="AY1120" s="936" t="str">
        <f>AY1121</f>
        <v>=</v>
      </c>
      <c r="AZ1120" s="937">
        <f ca="1">AZ1043</f>
        <v>21.819999999999865</v>
      </c>
    </row>
    <row r="1121" spans="1:52" ht="13.5" customHeight="1">
      <c r="A1121" s="838">
        <f t="shared" si="427"/>
        <v>50</v>
      </c>
      <c r="B1121" s="1046" t="s">
        <v>894</v>
      </c>
      <c r="C1121" s="844" t="s">
        <v>66</v>
      </c>
      <c r="D1121" s="907">
        <v>10</v>
      </c>
      <c r="E1121" s="824">
        <v>10</v>
      </c>
      <c r="F1121" s="905"/>
      <c r="G1121" s="909"/>
      <c r="H1121" s="842"/>
      <c r="I1121" s="842"/>
      <c r="J1121" s="824">
        <f>SUM(F1121:I1121)*$E1121</f>
        <v>0</v>
      </c>
      <c r="K1121" s="825"/>
      <c r="L1121" s="828"/>
      <c r="M1121" s="827"/>
      <c r="N1121" s="827"/>
      <c r="O1121" s="824">
        <f t="shared" si="416"/>
        <v>0</v>
      </c>
      <c r="P1121" s="853"/>
      <c r="Q1121" s="828"/>
      <c r="R1121" s="826"/>
      <c r="S1121" s="827"/>
      <c r="T1121" s="846">
        <f t="shared" si="425"/>
        <v>0</v>
      </c>
      <c r="U1121" s="825">
        <f t="shared" si="423"/>
        <v>0</v>
      </c>
      <c r="V1121" s="825">
        <f t="shared" si="417"/>
        <v>0</v>
      </c>
      <c r="W1121" s="827">
        <f t="shared" si="417"/>
        <v>0</v>
      </c>
      <c r="X1121" s="827">
        <f t="shared" si="417"/>
        <v>0</v>
      </c>
      <c r="Y1121" s="824">
        <f t="shared" si="417"/>
        <v>0</v>
      </c>
      <c r="Z1121" s="838">
        <f t="shared" si="414"/>
        <v>50</v>
      </c>
      <c r="AA1121" s="895" t="str">
        <f t="shared" si="411"/>
        <v>Cà xanh</v>
      </c>
      <c r="AB1121" s="844" t="str">
        <f t="shared" si="411"/>
        <v>kg</v>
      </c>
      <c r="AC1121" s="845">
        <f t="shared" si="411"/>
        <v>10</v>
      </c>
      <c r="AD1121" s="858">
        <f t="shared" si="411"/>
        <v>10</v>
      </c>
      <c r="AE1121" s="832">
        <f t="shared" si="426"/>
        <v>0</v>
      </c>
      <c r="AF1121" s="832">
        <f t="shared" si="426"/>
        <v>0</v>
      </c>
      <c r="AG1121" s="832">
        <f t="shared" si="426"/>
        <v>0</v>
      </c>
      <c r="AH1121" s="832">
        <f t="shared" si="426"/>
        <v>0</v>
      </c>
      <c r="AI1121" s="824">
        <f t="shared" si="412"/>
        <v>0</v>
      </c>
      <c r="AJ1121" s="879">
        <f t="shared" si="420"/>
        <v>0</v>
      </c>
      <c r="AK1121" s="879">
        <f t="shared" si="420"/>
        <v>0</v>
      </c>
      <c r="AL1121" s="879">
        <f t="shared" si="420"/>
        <v>0</v>
      </c>
      <c r="AM1121" s="879">
        <f t="shared" si="421"/>
        <v>0</v>
      </c>
      <c r="AN1121" s="849">
        <f t="shared" si="422"/>
        <v>0</v>
      </c>
      <c r="AO1121" s="825">
        <f t="shared" si="409"/>
        <v>0</v>
      </c>
      <c r="AP1121" s="825">
        <f t="shared" si="409"/>
        <v>0</v>
      </c>
      <c r="AQ1121" s="825">
        <f t="shared" si="409"/>
        <v>0</v>
      </c>
      <c r="AR1121" s="825">
        <f t="shared" si="409"/>
        <v>0</v>
      </c>
      <c r="AS1121" s="825">
        <f t="shared" si="409"/>
        <v>0</v>
      </c>
      <c r="AT1121" s="850">
        <f t="shared" si="415"/>
        <v>0</v>
      </c>
      <c r="AU1121" s="1568" t="s">
        <v>69</v>
      </c>
      <c r="AV1121" s="1569"/>
      <c r="AW1121" s="1569"/>
      <c r="AX1121" s="1569"/>
      <c r="AY1121" s="936" t="s">
        <v>29</v>
      </c>
      <c r="AZ1121" s="945">
        <f ca="1">SUM(AZ1110:AZ1120)</f>
        <v>114.95999999999984</v>
      </c>
    </row>
    <row r="1122" spans="1:52" ht="13.5" customHeight="1">
      <c r="A1122" s="838">
        <f t="shared" si="427"/>
        <v>51</v>
      </c>
      <c r="B1122" s="1045" t="s">
        <v>64</v>
      </c>
      <c r="C1122" s="844" t="s">
        <v>66</v>
      </c>
      <c r="D1122" s="907">
        <v>13</v>
      </c>
      <c r="E1122" s="824">
        <v>13</v>
      </c>
      <c r="F1122" s="905"/>
      <c r="G1122" s="854"/>
      <c r="H1122" s="863"/>
      <c r="I1122" s="842"/>
      <c r="J1122" s="824">
        <f t="shared" ref="J1122:J1131" si="428">SUM(F1122:I1122)*$E1122</f>
        <v>0</v>
      </c>
      <c r="K1122" s="825"/>
      <c r="L1122" s="828"/>
      <c r="M1122" s="827">
        <v>5</v>
      </c>
      <c r="N1122" s="827"/>
      <c r="O1122" s="824">
        <f t="shared" si="416"/>
        <v>65</v>
      </c>
      <c r="P1122" s="825"/>
      <c r="Q1122" s="825"/>
      <c r="R1122" s="827">
        <v>6</v>
      </c>
      <c r="S1122" s="827"/>
      <c r="T1122" s="846">
        <f t="shared" si="425"/>
        <v>78</v>
      </c>
      <c r="U1122" s="825">
        <f t="shared" si="423"/>
        <v>0</v>
      </c>
      <c r="V1122" s="825">
        <f t="shared" si="417"/>
        <v>0</v>
      </c>
      <c r="W1122" s="827">
        <f t="shared" si="417"/>
        <v>11</v>
      </c>
      <c r="X1122" s="827">
        <f t="shared" si="417"/>
        <v>0</v>
      </c>
      <c r="Y1122" s="824">
        <f t="shared" si="417"/>
        <v>143</v>
      </c>
      <c r="Z1122" s="838">
        <f t="shared" si="414"/>
        <v>51</v>
      </c>
      <c r="AA1122" s="895" t="str">
        <f t="shared" si="411"/>
        <v>Hành tây</v>
      </c>
      <c r="AB1122" s="844" t="str">
        <f t="shared" si="411"/>
        <v>kg</v>
      </c>
      <c r="AC1122" s="845">
        <f t="shared" si="411"/>
        <v>13</v>
      </c>
      <c r="AD1122" s="858">
        <f t="shared" si="411"/>
        <v>13</v>
      </c>
      <c r="AE1122" s="832">
        <f t="shared" si="426"/>
        <v>0</v>
      </c>
      <c r="AF1122" s="832">
        <f t="shared" si="426"/>
        <v>0</v>
      </c>
      <c r="AG1122" s="832">
        <f t="shared" si="426"/>
        <v>0</v>
      </c>
      <c r="AH1122" s="832">
        <f t="shared" si="426"/>
        <v>0</v>
      </c>
      <c r="AI1122" s="824">
        <f t="shared" si="412"/>
        <v>0</v>
      </c>
      <c r="AJ1122" s="879">
        <f t="shared" si="420"/>
        <v>0</v>
      </c>
      <c r="AK1122" s="879">
        <f t="shared" si="420"/>
        <v>0</v>
      </c>
      <c r="AL1122" s="879">
        <f t="shared" si="420"/>
        <v>11</v>
      </c>
      <c r="AM1122" s="879">
        <f t="shared" si="421"/>
        <v>0</v>
      </c>
      <c r="AN1122" s="849">
        <f t="shared" si="422"/>
        <v>143</v>
      </c>
      <c r="AO1122" s="825">
        <f t="shared" si="409"/>
        <v>0</v>
      </c>
      <c r="AP1122" s="825">
        <f t="shared" si="409"/>
        <v>0</v>
      </c>
      <c r="AQ1122" s="825">
        <f t="shared" si="409"/>
        <v>11</v>
      </c>
      <c r="AR1122" s="825">
        <f t="shared" si="409"/>
        <v>0</v>
      </c>
      <c r="AS1122" s="825">
        <f t="shared" si="409"/>
        <v>143</v>
      </c>
      <c r="AT1122" s="850">
        <f t="shared" si="415"/>
        <v>0</v>
      </c>
      <c r="AU1122" s="1570" t="s">
        <v>861</v>
      </c>
      <c r="AV1122" s="1571"/>
      <c r="AW1122" s="1571"/>
      <c r="AX1122" s="1571"/>
      <c r="AY1122" s="936" t="s">
        <v>29</v>
      </c>
      <c r="AZ1122" s="945">
        <f ca="1">SUMIF(AA1072:AR1134,"Gạo*",AO1072:AO1134)+SUMIF(AA1072:AR1134,"Gạo*",AP1072:AP1134)+SUMIF(AA1072:AR1134,"Gạo*",AQ1072:AQ1134)+SUMIF(AA1072:AR1134,"Gạo*",AR1072:AR1134)</f>
        <v>92</v>
      </c>
    </row>
    <row r="1123" spans="1:52" ht="13.5" customHeight="1">
      <c r="A1123" s="838">
        <f t="shared" si="427"/>
        <v>52</v>
      </c>
      <c r="B1123" s="1046" t="s">
        <v>511</v>
      </c>
      <c r="C1123" s="844" t="s">
        <v>66</v>
      </c>
      <c r="D1123" s="907">
        <v>20</v>
      </c>
      <c r="E1123" s="824">
        <v>15</v>
      </c>
      <c r="F1123" s="905"/>
      <c r="G1123" s="854"/>
      <c r="H1123" s="863"/>
      <c r="I1123" s="842"/>
      <c r="J1123" s="824">
        <f t="shared" si="428"/>
        <v>0</v>
      </c>
      <c r="K1123" s="825"/>
      <c r="L1123" s="825"/>
      <c r="M1123" s="827"/>
      <c r="N1123" s="827"/>
      <c r="O1123" s="824">
        <f t="shared" si="416"/>
        <v>0</v>
      </c>
      <c r="P1123" s="825"/>
      <c r="Q1123" s="825"/>
      <c r="R1123" s="827"/>
      <c r="S1123" s="827"/>
      <c r="T1123" s="846">
        <f t="shared" si="425"/>
        <v>0</v>
      </c>
      <c r="U1123" s="825">
        <f t="shared" si="423"/>
        <v>0</v>
      </c>
      <c r="V1123" s="825">
        <f t="shared" si="417"/>
        <v>0</v>
      </c>
      <c r="W1123" s="827">
        <f t="shared" si="417"/>
        <v>0</v>
      </c>
      <c r="X1123" s="827">
        <f t="shared" si="417"/>
        <v>0</v>
      </c>
      <c r="Y1123" s="824">
        <f t="shared" si="417"/>
        <v>0</v>
      </c>
      <c r="Z1123" s="838">
        <f t="shared" si="414"/>
        <v>52</v>
      </c>
      <c r="AA1123" s="895" t="str">
        <f t="shared" si="411"/>
        <v>Sã</v>
      </c>
      <c r="AB1123" s="844" t="str">
        <f t="shared" si="411"/>
        <v>kg</v>
      </c>
      <c r="AC1123" s="845">
        <f t="shared" si="411"/>
        <v>20</v>
      </c>
      <c r="AD1123" s="858">
        <f t="shared" si="411"/>
        <v>15</v>
      </c>
      <c r="AE1123" s="832">
        <f t="shared" si="426"/>
        <v>0</v>
      </c>
      <c r="AF1123" s="832">
        <f t="shared" si="426"/>
        <v>0</v>
      </c>
      <c r="AG1123" s="832">
        <f t="shared" si="426"/>
        <v>0</v>
      </c>
      <c r="AH1123" s="832">
        <f t="shared" si="426"/>
        <v>0</v>
      </c>
      <c r="AI1123" s="824">
        <f t="shared" si="412"/>
        <v>0</v>
      </c>
      <c r="AJ1123" s="879">
        <f t="shared" si="420"/>
        <v>0</v>
      </c>
      <c r="AK1123" s="879">
        <f t="shared" si="420"/>
        <v>0</v>
      </c>
      <c r="AL1123" s="879">
        <f t="shared" si="420"/>
        <v>0</v>
      </c>
      <c r="AM1123" s="879">
        <f t="shared" si="421"/>
        <v>0</v>
      </c>
      <c r="AN1123" s="849">
        <f t="shared" si="422"/>
        <v>0</v>
      </c>
      <c r="AO1123" s="825">
        <f t="shared" ref="AO1123:AS1131" si="429">U1123</f>
        <v>0</v>
      </c>
      <c r="AP1123" s="825">
        <f t="shared" si="429"/>
        <v>0</v>
      </c>
      <c r="AQ1123" s="825">
        <f t="shared" si="429"/>
        <v>0</v>
      </c>
      <c r="AR1123" s="825">
        <f t="shared" si="429"/>
        <v>0</v>
      </c>
      <c r="AS1123" s="825">
        <f t="shared" si="429"/>
        <v>0</v>
      </c>
      <c r="AT1123" s="850">
        <f t="shared" si="415"/>
        <v>0</v>
      </c>
      <c r="AU1123" s="1570" t="s">
        <v>862</v>
      </c>
      <c r="AV1123" s="1571"/>
      <c r="AW1123" s="1571"/>
      <c r="AX1123" s="1571"/>
      <c r="AY1123" s="936" t="s">
        <v>29</v>
      </c>
      <c r="AZ1123" s="1050">
        <f ca="1">AZ1044</f>
        <v>0</v>
      </c>
    </row>
    <row r="1124" spans="1:52" ht="13.5" customHeight="1">
      <c r="A1124" s="838">
        <f t="shared" si="427"/>
        <v>53</v>
      </c>
      <c r="B1124" s="908" t="s">
        <v>895</v>
      </c>
      <c r="C1124" s="844" t="s">
        <v>66</v>
      </c>
      <c r="D1124" s="907">
        <v>8</v>
      </c>
      <c r="E1124" s="824">
        <v>8</v>
      </c>
      <c r="F1124" s="905"/>
      <c r="G1124" s="854"/>
      <c r="H1124" s="842"/>
      <c r="I1124" s="842"/>
      <c r="J1124" s="824">
        <f t="shared" si="428"/>
        <v>0</v>
      </c>
      <c r="K1124" s="825"/>
      <c r="L1124" s="828"/>
      <c r="M1124" s="827">
        <v>5</v>
      </c>
      <c r="N1124" s="827"/>
      <c r="O1124" s="824">
        <f t="shared" si="416"/>
        <v>40</v>
      </c>
      <c r="P1124" s="825"/>
      <c r="Q1124" s="825"/>
      <c r="R1124" s="827"/>
      <c r="S1124" s="827"/>
      <c r="T1124" s="846">
        <f t="shared" ref="T1124:T1131" si="430">SUM(P1124:S1124)*$E1124</f>
        <v>0</v>
      </c>
      <c r="U1124" s="825">
        <f t="shared" si="423"/>
        <v>0</v>
      </c>
      <c r="V1124" s="825">
        <f t="shared" si="417"/>
        <v>0</v>
      </c>
      <c r="W1124" s="827">
        <f t="shared" si="417"/>
        <v>5</v>
      </c>
      <c r="X1124" s="827">
        <f t="shared" si="417"/>
        <v>0</v>
      </c>
      <c r="Y1124" s="824">
        <f t="shared" si="417"/>
        <v>40</v>
      </c>
      <c r="Z1124" s="838">
        <f t="shared" si="414"/>
        <v>53</v>
      </c>
      <c r="AA1124" s="895" t="str">
        <f t="shared" si="411"/>
        <v>Mùng bac hà</v>
      </c>
      <c r="AB1124" s="844" t="str">
        <f t="shared" si="411"/>
        <v>kg</v>
      </c>
      <c r="AC1124" s="845">
        <f t="shared" si="411"/>
        <v>8</v>
      </c>
      <c r="AD1124" s="858">
        <f t="shared" si="411"/>
        <v>8</v>
      </c>
      <c r="AE1124" s="832">
        <f t="shared" si="426"/>
        <v>0</v>
      </c>
      <c r="AF1124" s="832">
        <f t="shared" si="426"/>
        <v>0</v>
      </c>
      <c r="AG1124" s="832">
        <f t="shared" si="426"/>
        <v>0</v>
      </c>
      <c r="AH1124" s="832">
        <f t="shared" si="426"/>
        <v>0</v>
      </c>
      <c r="AI1124" s="824">
        <f t="shared" si="412"/>
        <v>0</v>
      </c>
      <c r="AJ1124" s="879">
        <f t="shared" si="420"/>
        <v>0</v>
      </c>
      <c r="AK1124" s="879">
        <f t="shared" si="420"/>
        <v>0</v>
      </c>
      <c r="AL1124" s="879">
        <f t="shared" si="420"/>
        <v>5</v>
      </c>
      <c r="AM1124" s="879">
        <f t="shared" si="421"/>
        <v>0</v>
      </c>
      <c r="AN1124" s="849">
        <f t="shared" si="422"/>
        <v>40</v>
      </c>
      <c r="AO1124" s="825">
        <f t="shared" si="429"/>
        <v>0</v>
      </c>
      <c r="AP1124" s="825">
        <f t="shared" si="429"/>
        <v>0</v>
      </c>
      <c r="AQ1124" s="825">
        <f t="shared" si="429"/>
        <v>5</v>
      </c>
      <c r="AR1124" s="825">
        <f t="shared" si="429"/>
        <v>0</v>
      </c>
      <c r="AS1124" s="825">
        <f t="shared" si="429"/>
        <v>40</v>
      </c>
      <c r="AT1124" s="850">
        <f t="shared" si="415"/>
        <v>0</v>
      </c>
      <c r="AU1124" s="1568" t="s">
        <v>863</v>
      </c>
      <c r="AV1124" s="1569"/>
      <c r="AW1124" s="1569"/>
      <c r="AX1124" s="1569"/>
      <c r="AY1124" s="936" t="s">
        <v>29</v>
      </c>
      <c r="AZ1124" s="945">
        <f ca="1">AZ1122+AZ1123</f>
        <v>92</v>
      </c>
    </row>
    <row r="1125" spans="1:52" ht="13.5" customHeight="1">
      <c r="A1125" s="838">
        <f t="shared" si="427"/>
        <v>54</v>
      </c>
      <c r="B1125" s="908" t="s">
        <v>512</v>
      </c>
      <c r="C1125" s="844" t="s">
        <v>66</v>
      </c>
      <c r="D1125" s="907">
        <v>20</v>
      </c>
      <c r="E1125" s="824">
        <v>20</v>
      </c>
      <c r="F1125" s="905"/>
      <c r="G1125" s="872"/>
      <c r="H1125" s="842"/>
      <c r="I1125" s="842"/>
      <c r="J1125" s="824">
        <f t="shared" si="428"/>
        <v>0</v>
      </c>
      <c r="K1125" s="825"/>
      <c r="L1125" s="828"/>
      <c r="M1125" s="827"/>
      <c r="N1125" s="827"/>
      <c r="O1125" s="824">
        <f t="shared" si="416"/>
        <v>0</v>
      </c>
      <c r="P1125" s="825"/>
      <c r="Q1125" s="828"/>
      <c r="R1125" s="827"/>
      <c r="S1125" s="827"/>
      <c r="T1125" s="846">
        <f t="shared" si="430"/>
        <v>0</v>
      </c>
      <c r="U1125" s="825">
        <f t="shared" si="423"/>
        <v>0</v>
      </c>
      <c r="V1125" s="825">
        <f t="shared" si="417"/>
        <v>0</v>
      </c>
      <c r="W1125" s="827">
        <f t="shared" si="417"/>
        <v>0</v>
      </c>
      <c r="X1125" s="827">
        <f t="shared" si="417"/>
        <v>0</v>
      </c>
      <c r="Y1125" s="824">
        <f t="shared" si="417"/>
        <v>0</v>
      </c>
      <c r="Z1125" s="838">
        <f t="shared" si="414"/>
        <v>54</v>
      </c>
      <c r="AA1125" s="895" t="str">
        <f t="shared" si="411"/>
        <v>Riềng</v>
      </c>
      <c r="AB1125" s="844" t="str">
        <f t="shared" si="411"/>
        <v>kg</v>
      </c>
      <c r="AC1125" s="845">
        <f t="shared" si="411"/>
        <v>20</v>
      </c>
      <c r="AD1125" s="858">
        <f t="shared" si="411"/>
        <v>20</v>
      </c>
      <c r="AE1125" s="832">
        <f t="shared" si="426"/>
        <v>0</v>
      </c>
      <c r="AF1125" s="832">
        <f t="shared" si="426"/>
        <v>0</v>
      </c>
      <c r="AG1125" s="832">
        <f t="shared" si="426"/>
        <v>0</v>
      </c>
      <c r="AH1125" s="832">
        <f t="shared" si="426"/>
        <v>0</v>
      </c>
      <c r="AI1125" s="824">
        <f t="shared" si="412"/>
        <v>0</v>
      </c>
      <c r="AJ1125" s="879">
        <f t="shared" si="420"/>
        <v>0</v>
      </c>
      <c r="AK1125" s="879">
        <f t="shared" si="420"/>
        <v>0</v>
      </c>
      <c r="AL1125" s="879">
        <f t="shared" si="420"/>
        <v>0</v>
      </c>
      <c r="AM1125" s="879">
        <f t="shared" si="421"/>
        <v>0</v>
      </c>
      <c r="AN1125" s="849">
        <f t="shared" si="422"/>
        <v>0</v>
      </c>
      <c r="AO1125" s="825">
        <f t="shared" si="429"/>
        <v>0</v>
      </c>
      <c r="AP1125" s="825">
        <f t="shared" si="429"/>
        <v>0</v>
      </c>
      <c r="AQ1125" s="825">
        <f t="shared" si="429"/>
        <v>0</v>
      </c>
      <c r="AR1125" s="825">
        <f t="shared" si="429"/>
        <v>0</v>
      </c>
      <c r="AS1125" s="825">
        <f t="shared" si="429"/>
        <v>0</v>
      </c>
      <c r="AT1125" s="850">
        <f t="shared" si="415"/>
        <v>0</v>
      </c>
      <c r="AU1125" s="1566" t="s">
        <v>864</v>
      </c>
      <c r="AV1125" s="1567"/>
      <c r="AW1125" s="1567"/>
      <c r="AX1125" s="1567"/>
      <c r="AY1125" s="936" t="s">
        <v>29</v>
      </c>
      <c r="AZ1125" s="945">
        <f ca="1">IF(AZ1121-AZ1124&gt;0,AZ1121-AZ1124,0)</f>
        <v>22.959999999999837</v>
      </c>
    </row>
    <row r="1126" spans="1:52" ht="13.5" customHeight="1">
      <c r="A1126" s="838">
        <f t="shared" si="427"/>
        <v>55</v>
      </c>
      <c r="B1126" s="1045" t="s">
        <v>636</v>
      </c>
      <c r="C1126" s="844" t="s">
        <v>66</v>
      </c>
      <c r="D1126" s="907">
        <v>10</v>
      </c>
      <c r="E1126" s="824">
        <v>10</v>
      </c>
      <c r="F1126" s="905"/>
      <c r="G1126" s="854"/>
      <c r="H1126" s="842"/>
      <c r="I1126" s="842"/>
      <c r="J1126" s="824">
        <f t="shared" si="428"/>
        <v>0</v>
      </c>
      <c r="K1126" s="825"/>
      <c r="L1126" s="853"/>
      <c r="M1126" s="827">
        <v>0.5</v>
      </c>
      <c r="N1126" s="827"/>
      <c r="O1126" s="824">
        <f t="shared" si="416"/>
        <v>5</v>
      </c>
      <c r="P1126" s="825"/>
      <c r="Q1126" s="825"/>
      <c r="R1126" s="827"/>
      <c r="S1126" s="827"/>
      <c r="T1126" s="846">
        <f t="shared" si="430"/>
        <v>0</v>
      </c>
      <c r="U1126" s="825">
        <f t="shared" si="423"/>
        <v>0</v>
      </c>
      <c r="V1126" s="825">
        <f t="shared" si="417"/>
        <v>0</v>
      </c>
      <c r="W1126" s="827">
        <f t="shared" si="417"/>
        <v>0.5</v>
      </c>
      <c r="X1126" s="827">
        <f t="shared" si="417"/>
        <v>0</v>
      </c>
      <c r="Y1126" s="824">
        <f t="shared" si="417"/>
        <v>5</v>
      </c>
      <c r="Z1126" s="838">
        <f t="shared" si="414"/>
        <v>55</v>
      </c>
      <c r="AA1126" s="895" t="str">
        <f t="shared" si="411"/>
        <v>Rau mùi</v>
      </c>
      <c r="AB1126" s="844" t="str">
        <f t="shared" si="411"/>
        <v>kg</v>
      </c>
      <c r="AC1126" s="845">
        <f t="shared" si="411"/>
        <v>10</v>
      </c>
      <c r="AD1126" s="858">
        <f t="shared" si="411"/>
        <v>10</v>
      </c>
      <c r="AE1126" s="832">
        <f>AE1046+AJ1046-AO1046</f>
        <v>0</v>
      </c>
      <c r="AF1126" s="832">
        <f>AF1046+AK1046-AP1046</f>
        <v>0</v>
      </c>
      <c r="AG1126" s="832">
        <f>AG1046+AL1046-AQ1046</f>
        <v>0</v>
      </c>
      <c r="AH1126" s="832">
        <f>AH1046+AM1046-AR1046</f>
        <v>0</v>
      </c>
      <c r="AI1126" s="824">
        <f t="shared" si="412"/>
        <v>0</v>
      </c>
      <c r="AJ1126" s="879">
        <f t="shared" si="420"/>
        <v>0</v>
      </c>
      <c r="AK1126" s="879">
        <f t="shared" si="420"/>
        <v>0</v>
      </c>
      <c r="AL1126" s="879">
        <f t="shared" si="420"/>
        <v>0.5</v>
      </c>
      <c r="AM1126" s="879">
        <f t="shared" si="421"/>
        <v>0</v>
      </c>
      <c r="AN1126" s="849">
        <f t="shared" si="422"/>
        <v>5</v>
      </c>
      <c r="AO1126" s="825">
        <f t="shared" si="429"/>
        <v>0</v>
      </c>
      <c r="AP1126" s="825">
        <f t="shared" si="429"/>
        <v>0</v>
      </c>
      <c r="AQ1126" s="825">
        <f t="shared" si="429"/>
        <v>0.5</v>
      </c>
      <c r="AR1126" s="825">
        <f t="shared" si="429"/>
        <v>0</v>
      </c>
      <c r="AS1126" s="825">
        <f t="shared" si="429"/>
        <v>5</v>
      </c>
      <c r="AT1126" s="850">
        <f t="shared" si="415"/>
        <v>0</v>
      </c>
      <c r="AU1126" s="1482" t="s">
        <v>797</v>
      </c>
      <c r="AV1126" s="1483"/>
      <c r="AW1126" s="1483"/>
      <c r="AX1126" s="1483"/>
      <c r="AY1126" s="894" t="s">
        <v>29</v>
      </c>
      <c r="AZ1126" s="918">
        <f ca="1">IF(AZ1121-AZ1124&lt;0,AZ1124-AZ1121,0)</f>
        <v>0</v>
      </c>
    </row>
    <row r="1127" spans="1:52" ht="13.5" customHeight="1">
      <c r="A1127" s="838" t="str">
        <f t="shared" si="427"/>
        <v/>
      </c>
      <c r="B1127" s="906"/>
      <c r="C1127" s="844"/>
      <c r="D1127" s="907"/>
      <c r="E1127" s="824"/>
      <c r="F1127" s="905"/>
      <c r="G1127" s="854"/>
      <c r="H1127" s="842"/>
      <c r="I1127" s="842"/>
      <c r="J1127" s="824">
        <f t="shared" si="428"/>
        <v>0</v>
      </c>
      <c r="K1127" s="825"/>
      <c r="L1127" s="825"/>
      <c r="M1127" s="827"/>
      <c r="N1127" s="827"/>
      <c r="O1127" s="824">
        <f t="shared" si="416"/>
        <v>0</v>
      </c>
      <c r="P1127" s="825"/>
      <c r="Q1127" s="825"/>
      <c r="R1127" s="827"/>
      <c r="S1127" s="827"/>
      <c r="T1127" s="846">
        <f t="shared" si="430"/>
        <v>0</v>
      </c>
      <c r="U1127" s="825">
        <f t="shared" si="423"/>
        <v>0</v>
      </c>
      <c r="V1127" s="825">
        <f t="shared" si="417"/>
        <v>0</v>
      </c>
      <c r="W1127" s="827">
        <f t="shared" si="417"/>
        <v>0</v>
      </c>
      <c r="X1127" s="827">
        <f t="shared" si="417"/>
        <v>0</v>
      </c>
      <c r="Y1127" s="824">
        <f t="shared" si="417"/>
        <v>0</v>
      </c>
      <c r="Z1127" s="838" t="str">
        <f t="shared" si="414"/>
        <v/>
      </c>
      <c r="AA1127" s="895">
        <f t="shared" si="411"/>
        <v>0</v>
      </c>
      <c r="AB1127" s="844">
        <f t="shared" si="411"/>
        <v>0</v>
      </c>
      <c r="AC1127" s="845">
        <f t="shared" si="411"/>
        <v>0</v>
      </c>
      <c r="AD1127" s="858">
        <f t="shared" si="411"/>
        <v>0</v>
      </c>
      <c r="AE1127" s="832">
        <f t="shared" ref="AE1127:AH1131" si="431">AE1048+AJ1048-AO1048</f>
        <v>0</v>
      </c>
      <c r="AF1127" s="832">
        <f t="shared" si="431"/>
        <v>0</v>
      </c>
      <c r="AG1127" s="832">
        <f t="shared" si="431"/>
        <v>0</v>
      </c>
      <c r="AH1127" s="832">
        <f t="shared" si="431"/>
        <v>0</v>
      </c>
      <c r="AI1127" s="824">
        <f t="shared" si="412"/>
        <v>0</v>
      </c>
      <c r="AJ1127" s="879">
        <f t="shared" si="420"/>
        <v>0</v>
      </c>
      <c r="AK1127" s="879">
        <f t="shared" si="420"/>
        <v>0</v>
      </c>
      <c r="AL1127" s="879">
        <f t="shared" si="420"/>
        <v>0</v>
      </c>
      <c r="AM1127" s="879">
        <f t="shared" si="421"/>
        <v>0</v>
      </c>
      <c r="AN1127" s="849">
        <f t="shared" si="422"/>
        <v>0</v>
      </c>
      <c r="AO1127" s="825">
        <f t="shared" si="429"/>
        <v>0</v>
      </c>
      <c r="AP1127" s="825">
        <f t="shared" si="429"/>
        <v>0</v>
      </c>
      <c r="AQ1127" s="825">
        <f t="shared" si="429"/>
        <v>0</v>
      </c>
      <c r="AR1127" s="825">
        <f t="shared" si="429"/>
        <v>0</v>
      </c>
      <c r="AS1127" s="825">
        <f t="shared" si="429"/>
        <v>0</v>
      </c>
      <c r="AT1127" s="850" t="str">
        <f t="shared" si="415"/>
        <v/>
      </c>
      <c r="AU1127" s="893"/>
      <c r="AV1127" s="894"/>
      <c r="AW1127" s="894"/>
      <c r="AX1127" s="894"/>
      <c r="AY1127" s="894"/>
      <c r="AZ1127" s="918"/>
    </row>
    <row r="1128" spans="1:52" ht="13.5" customHeight="1">
      <c r="A1128" s="838" t="str">
        <f t="shared" si="427"/>
        <v/>
      </c>
      <c r="B1128" s="906"/>
      <c r="C1128" s="844"/>
      <c r="D1128" s="907"/>
      <c r="E1128" s="824"/>
      <c r="F1128" s="905"/>
      <c r="G1128" s="854"/>
      <c r="H1128" s="842"/>
      <c r="I1128" s="842"/>
      <c r="J1128" s="824">
        <f t="shared" si="428"/>
        <v>0</v>
      </c>
      <c r="K1128" s="825"/>
      <c r="L1128" s="825"/>
      <c r="M1128" s="827"/>
      <c r="N1128" s="827"/>
      <c r="O1128" s="824">
        <f t="shared" si="416"/>
        <v>0</v>
      </c>
      <c r="P1128" s="825"/>
      <c r="Q1128" s="825"/>
      <c r="R1128" s="827"/>
      <c r="S1128" s="827"/>
      <c r="T1128" s="846">
        <f t="shared" si="430"/>
        <v>0</v>
      </c>
      <c r="U1128" s="825">
        <f t="shared" si="423"/>
        <v>0</v>
      </c>
      <c r="V1128" s="825">
        <f t="shared" si="417"/>
        <v>0</v>
      </c>
      <c r="W1128" s="827">
        <f t="shared" si="417"/>
        <v>0</v>
      </c>
      <c r="X1128" s="827">
        <f t="shared" si="417"/>
        <v>0</v>
      </c>
      <c r="Y1128" s="824">
        <f t="shared" si="417"/>
        <v>0</v>
      </c>
      <c r="Z1128" s="838" t="str">
        <f t="shared" si="414"/>
        <v/>
      </c>
      <c r="AA1128" s="895">
        <f t="shared" si="411"/>
        <v>0</v>
      </c>
      <c r="AB1128" s="844">
        <f t="shared" si="411"/>
        <v>0</v>
      </c>
      <c r="AC1128" s="845">
        <f t="shared" si="411"/>
        <v>0</v>
      </c>
      <c r="AD1128" s="858">
        <f t="shared" si="411"/>
        <v>0</v>
      </c>
      <c r="AE1128" s="832">
        <f t="shared" si="431"/>
        <v>0</v>
      </c>
      <c r="AF1128" s="832">
        <f t="shared" si="431"/>
        <v>0</v>
      </c>
      <c r="AG1128" s="832">
        <f t="shared" si="431"/>
        <v>0</v>
      </c>
      <c r="AH1128" s="832">
        <f t="shared" si="431"/>
        <v>0</v>
      </c>
      <c r="AI1128" s="824">
        <f t="shared" si="412"/>
        <v>0</v>
      </c>
      <c r="AJ1128" s="879">
        <f t="shared" si="420"/>
        <v>0</v>
      </c>
      <c r="AK1128" s="879">
        <f t="shared" si="420"/>
        <v>0</v>
      </c>
      <c r="AL1128" s="879">
        <f t="shared" si="420"/>
        <v>0</v>
      </c>
      <c r="AM1128" s="879">
        <f t="shared" si="421"/>
        <v>0</v>
      </c>
      <c r="AN1128" s="849">
        <f t="shared" si="422"/>
        <v>0</v>
      </c>
      <c r="AO1128" s="825">
        <f t="shared" si="429"/>
        <v>0</v>
      </c>
      <c r="AP1128" s="825">
        <f t="shared" si="429"/>
        <v>0</v>
      </c>
      <c r="AQ1128" s="825">
        <f t="shared" si="429"/>
        <v>0</v>
      </c>
      <c r="AR1128" s="825">
        <f t="shared" si="429"/>
        <v>0</v>
      </c>
      <c r="AS1128" s="825">
        <f t="shared" si="429"/>
        <v>0</v>
      </c>
      <c r="AT1128" s="850" t="str">
        <f t="shared" si="415"/>
        <v/>
      </c>
      <c r="AU1128" s="893"/>
      <c r="AV1128" s="894"/>
      <c r="AW1128" s="894"/>
      <c r="AX1128" s="894"/>
      <c r="AY1128" s="894"/>
      <c r="AZ1128" s="918"/>
    </row>
    <row r="1129" spans="1:52" ht="13.5" customHeight="1">
      <c r="A1129" s="838" t="str">
        <f t="shared" si="427"/>
        <v/>
      </c>
      <c r="B1129" s="906"/>
      <c r="C1129" s="844"/>
      <c r="D1129" s="907"/>
      <c r="E1129" s="824"/>
      <c r="F1129" s="905"/>
      <c r="G1129" s="854"/>
      <c r="H1129" s="842"/>
      <c r="I1129" s="842"/>
      <c r="J1129" s="824">
        <f t="shared" si="428"/>
        <v>0</v>
      </c>
      <c r="K1129" s="825"/>
      <c r="L1129" s="825"/>
      <c r="M1129" s="827"/>
      <c r="N1129" s="827"/>
      <c r="O1129" s="824">
        <f t="shared" si="416"/>
        <v>0</v>
      </c>
      <c r="P1129" s="825"/>
      <c r="Q1129" s="825"/>
      <c r="R1129" s="827"/>
      <c r="S1129" s="827"/>
      <c r="T1129" s="846">
        <f t="shared" si="430"/>
        <v>0</v>
      </c>
      <c r="U1129" s="825">
        <f t="shared" si="423"/>
        <v>0</v>
      </c>
      <c r="V1129" s="825">
        <f t="shared" si="417"/>
        <v>0</v>
      </c>
      <c r="W1129" s="827">
        <v>0</v>
      </c>
      <c r="X1129" s="827">
        <f t="shared" si="417"/>
        <v>0</v>
      </c>
      <c r="Y1129" s="824">
        <f t="shared" si="417"/>
        <v>0</v>
      </c>
      <c r="Z1129" s="838" t="str">
        <f t="shared" si="414"/>
        <v/>
      </c>
      <c r="AA1129" s="895">
        <f t="shared" si="411"/>
        <v>0</v>
      </c>
      <c r="AB1129" s="844">
        <f t="shared" si="411"/>
        <v>0</v>
      </c>
      <c r="AC1129" s="845">
        <f t="shared" si="411"/>
        <v>0</v>
      </c>
      <c r="AD1129" s="858">
        <f t="shared" si="411"/>
        <v>0</v>
      </c>
      <c r="AE1129" s="832">
        <f t="shared" si="431"/>
        <v>0</v>
      </c>
      <c r="AF1129" s="832">
        <f t="shared" si="431"/>
        <v>0</v>
      </c>
      <c r="AG1129" s="832">
        <f t="shared" si="431"/>
        <v>0</v>
      </c>
      <c r="AH1129" s="832">
        <f t="shared" si="431"/>
        <v>0</v>
      </c>
      <c r="AI1129" s="824">
        <f t="shared" si="412"/>
        <v>0</v>
      </c>
      <c r="AJ1129" s="879">
        <f t="shared" si="420"/>
        <v>0</v>
      </c>
      <c r="AK1129" s="879">
        <f t="shared" si="420"/>
        <v>0</v>
      </c>
      <c r="AL1129" s="879">
        <f t="shared" si="420"/>
        <v>0</v>
      </c>
      <c r="AM1129" s="879">
        <f t="shared" si="421"/>
        <v>0</v>
      </c>
      <c r="AN1129" s="849">
        <f t="shared" si="422"/>
        <v>0</v>
      </c>
      <c r="AO1129" s="825">
        <f t="shared" si="429"/>
        <v>0</v>
      </c>
      <c r="AP1129" s="825">
        <f t="shared" si="429"/>
        <v>0</v>
      </c>
      <c r="AQ1129" s="825">
        <f t="shared" si="429"/>
        <v>0</v>
      </c>
      <c r="AR1129" s="825">
        <f t="shared" si="429"/>
        <v>0</v>
      </c>
      <c r="AS1129" s="825">
        <f t="shared" si="429"/>
        <v>0</v>
      </c>
      <c r="AT1129" s="850" t="str">
        <f t="shared" si="415"/>
        <v/>
      </c>
      <c r="AU1129" s="893"/>
      <c r="AV1129" s="894"/>
      <c r="AW1129" s="894"/>
      <c r="AX1129" s="894"/>
      <c r="AY1129" s="894"/>
      <c r="AZ1129" s="918"/>
    </row>
    <row r="1130" spans="1:52" ht="13.5" customHeight="1">
      <c r="A1130" s="838" t="str">
        <f t="shared" si="427"/>
        <v/>
      </c>
      <c r="B1130" s="906"/>
      <c r="C1130" s="844"/>
      <c r="D1130" s="907"/>
      <c r="E1130" s="824"/>
      <c r="F1130" s="905"/>
      <c r="G1130" s="854"/>
      <c r="H1130" s="842"/>
      <c r="I1130" s="842"/>
      <c r="J1130" s="824">
        <f t="shared" si="428"/>
        <v>0</v>
      </c>
      <c r="K1130" s="825"/>
      <c r="L1130" s="825"/>
      <c r="M1130" s="827"/>
      <c r="N1130" s="827"/>
      <c r="O1130" s="824">
        <f t="shared" si="416"/>
        <v>0</v>
      </c>
      <c r="P1130" s="825"/>
      <c r="Q1130" s="825"/>
      <c r="R1130" s="827"/>
      <c r="S1130" s="827"/>
      <c r="T1130" s="846">
        <f t="shared" si="430"/>
        <v>0</v>
      </c>
      <c r="U1130" s="825">
        <f t="shared" si="423"/>
        <v>0</v>
      </c>
      <c r="V1130" s="825">
        <f t="shared" si="417"/>
        <v>0</v>
      </c>
      <c r="W1130" s="827">
        <f>SUM(H1130,M1130,R1130)</f>
        <v>0</v>
      </c>
      <c r="X1130" s="827">
        <f t="shared" si="417"/>
        <v>0</v>
      </c>
      <c r="Y1130" s="824">
        <f t="shared" si="417"/>
        <v>0</v>
      </c>
      <c r="Z1130" s="838" t="str">
        <f t="shared" si="414"/>
        <v/>
      </c>
      <c r="AA1130" s="895">
        <f t="shared" si="411"/>
        <v>0</v>
      </c>
      <c r="AB1130" s="844">
        <f t="shared" si="411"/>
        <v>0</v>
      </c>
      <c r="AC1130" s="845">
        <f t="shared" si="411"/>
        <v>0</v>
      </c>
      <c r="AD1130" s="858">
        <f t="shared" si="411"/>
        <v>0</v>
      </c>
      <c r="AE1130" s="832">
        <f t="shared" si="431"/>
        <v>0</v>
      </c>
      <c r="AF1130" s="832">
        <f t="shared" si="431"/>
        <v>0</v>
      </c>
      <c r="AG1130" s="832">
        <f t="shared" si="431"/>
        <v>0</v>
      </c>
      <c r="AH1130" s="832">
        <f t="shared" si="431"/>
        <v>0</v>
      </c>
      <c r="AI1130" s="824">
        <f t="shared" si="412"/>
        <v>0</v>
      </c>
      <c r="AJ1130" s="879">
        <f t="shared" si="420"/>
        <v>0</v>
      </c>
      <c r="AK1130" s="879">
        <f t="shared" si="420"/>
        <v>0</v>
      </c>
      <c r="AL1130" s="879">
        <f t="shared" si="420"/>
        <v>0</v>
      </c>
      <c r="AM1130" s="879">
        <f t="shared" si="421"/>
        <v>0</v>
      </c>
      <c r="AN1130" s="849">
        <f t="shared" si="422"/>
        <v>0</v>
      </c>
      <c r="AO1130" s="825">
        <f t="shared" si="429"/>
        <v>0</v>
      </c>
      <c r="AP1130" s="825">
        <f t="shared" si="429"/>
        <v>0</v>
      </c>
      <c r="AQ1130" s="825">
        <f t="shared" si="429"/>
        <v>0</v>
      </c>
      <c r="AR1130" s="825">
        <f t="shared" si="429"/>
        <v>0</v>
      </c>
      <c r="AS1130" s="825">
        <f t="shared" si="429"/>
        <v>0</v>
      </c>
      <c r="AT1130" s="850" t="str">
        <f t="shared" si="415"/>
        <v/>
      </c>
      <c r="AU1130" s="893"/>
      <c r="AV1130" s="894"/>
      <c r="AW1130" s="894"/>
      <c r="AX1130" s="894"/>
      <c r="AY1130" s="894"/>
      <c r="AZ1130" s="918"/>
    </row>
    <row r="1131" spans="1:52" ht="13.5" customHeight="1">
      <c r="A1131" s="838" t="str">
        <f t="shared" si="427"/>
        <v/>
      </c>
      <c r="B1131" s="906"/>
      <c r="C1131" s="844"/>
      <c r="D1131" s="907"/>
      <c r="E1131" s="824"/>
      <c r="F1131" s="905"/>
      <c r="G1131" s="854"/>
      <c r="H1131" s="842"/>
      <c r="I1131" s="842"/>
      <c r="J1131" s="824">
        <f t="shared" si="428"/>
        <v>0</v>
      </c>
      <c r="K1131" s="825"/>
      <c r="L1131" s="825"/>
      <c r="M1131" s="827"/>
      <c r="N1131" s="827"/>
      <c r="O1131" s="824">
        <f t="shared" si="416"/>
        <v>0</v>
      </c>
      <c r="P1131" s="825"/>
      <c r="Q1131" s="825"/>
      <c r="R1131" s="827"/>
      <c r="S1131" s="827"/>
      <c r="T1131" s="846">
        <f t="shared" si="430"/>
        <v>0</v>
      </c>
      <c r="U1131" s="825">
        <f t="shared" si="423"/>
        <v>0</v>
      </c>
      <c r="V1131" s="825">
        <f>SUM(G1131,L1131,Q1131)</f>
        <v>0</v>
      </c>
      <c r="W1131" s="827">
        <f>SUM(H1131,M1131,R1131)</f>
        <v>0</v>
      </c>
      <c r="X1131" s="827">
        <f>SUM(I1131,N1131,S1131)</f>
        <v>0</v>
      </c>
      <c r="Y1131" s="824">
        <f>SUM(J1131,O1131,T1131)</f>
        <v>0</v>
      </c>
      <c r="Z1131" s="838" t="str">
        <f t="shared" si="414"/>
        <v/>
      </c>
      <c r="AA1131" s="895">
        <f t="shared" si="411"/>
        <v>0</v>
      </c>
      <c r="AB1131" s="844">
        <f t="shared" si="411"/>
        <v>0</v>
      </c>
      <c r="AC1131" s="845">
        <f t="shared" si="411"/>
        <v>0</v>
      </c>
      <c r="AD1131" s="858">
        <f t="shared" si="411"/>
        <v>0</v>
      </c>
      <c r="AE1131" s="832">
        <f t="shared" si="431"/>
        <v>0</v>
      </c>
      <c r="AF1131" s="832">
        <f t="shared" si="431"/>
        <v>0</v>
      </c>
      <c r="AG1131" s="832">
        <f t="shared" si="431"/>
        <v>0</v>
      </c>
      <c r="AH1131" s="832">
        <f t="shared" si="431"/>
        <v>0</v>
      </c>
      <c r="AI1131" s="824">
        <f t="shared" si="412"/>
        <v>0</v>
      </c>
      <c r="AJ1131" s="879">
        <f t="shared" si="420"/>
        <v>0</v>
      </c>
      <c r="AK1131" s="879">
        <f t="shared" si="420"/>
        <v>0</v>
      </c>
      <c r="AL1131" s="879">
        <f t="shared" si="420"/>
        <v>0</v>
      </c>
      <c r="AM1131" s="879">
        <f t="shared" si="421"/>
        <v>0</v>
      </c>
      <c r="AN1131" s="849">
        <f t="shared" si="422"/>
        <v>0</v>
      </c>
      <c r="AO1131" s="825">
        <f t="shared" si="429"/>
        <v>0</v>
      </c>
      <c r="AP1131" s="825">
        <f t="shared" si="429"/>
        <v>0</v>
      </c>
      <c r="AQ1131" s="825">
        <f t="shared" si="429"/>
        <v>0</v>
      </c>
      <c r="AR1131" s="825">
        <f t="shared" si="429"/>
        <v>0</v>
      </c>
      <c r="AS1131" s="825">
        <f t="shared" si="429"/>
        <v>0</v>
      </c>
      <c r="AT1131" s="850" t="str">
        <f t="shared" si="415"/>
        <v/>
      </c>
      <c r="AU1131" s="893"/>
      <c r="AV1131" s="894"/>
      <c r="AW1131" s="894"/>
      <c r="AX1131" s="894"/>
      <c r="AY1131" s="894"/>
      <c r="AZ1131" s="918"/>
    </row>
    <row r="1132" spans="1:52" ht="13.5" customHeight="1">
      <c r="A1132" s="838"/>
      <c r="B1132" s="906"/>
      <c r="C1132" s="844"/>
      <c r="D1132" s="907"/>
      <c r="E1132" s="824"/>
      <c r="F1132" s="905"/>
      <c r="G1132" s="854"/>
      <c r="H1132" s="842"/>
      <c r="I1132" s="842"/>
      <c r="J1132" s="824"/>
      <c r="K1132" s="825"/>
      <c r="L1132" s="825"/>
      <c r="M1132" s="827"/>
      <c r="N1132" s="827"/>
      <c r="O1132" s="824"/>
      <c r="P1132" s="825"/>
      <c r="Q1132" s="825"/>
      <c r="R1132" s="827"/>
      <c r="S1132" s="827"/>
      <c r="T1132" s="846"/>
      <c r="U1132" s="825"/>
      <c r="V1132" s="825"/>
      <c r="W1132" s="827"/>
      <c r="X1132" s="827"/>
      <c r="Y1132" s="824"/>
      <c r="Z1132" s="838"/>
      <c r="AA1132" s="895"/>
      <c r="AB1132" s="844"/>
      <c r="AC1132" s="845"/>
      <c r="AD1132" s="858"/>
      <c r="AE1132" s="832"/>
      <c r="AF1132" s="832"/>
      <c r="AG1132" s="832"/>
      <c r="AH1132" s="832"/>
      <c r="AI1132" s="824"/>
      <c r="AJ1132" s="879"/>
      <c r="AK1132" s="879"/>
      <c r="AL1132" s="879"/>
      <c r="AM1132" s="879"/>
      <c r="AN1132" s="849"/>
      <c r="AO1132" s="825"/>
      <c r="AP1132" s="825"/>
      <c r="AQ1132" s="825"/>
      <c r="AR1132" s="825"/>
      <c r="AS1132" s="825"/>
      <c r="AT1132" s="850"/>
      <c r="AU1132" s="893"/>
      <c r="AV1132" s="894"/>
      <c r="AW1132" s="894"/>
      <c r="AX1132" s="894"/>
      <c r="AY1132" s="894"/>
      <c r="AZ1132" s="918"/>
    </row>
    <row r="1133" spans="1:52" ht="13.5" customHeight="1">
      <c r="A1133" s="838"/>
      <c r="B1133" s="906"/>
      <c r="C1133" s="844"/>
      <c r="D1133" s="907"/>
      <c r="E1133" s="824"/>
      <c r="F1133" s="905"/>
      <c r="G1133" s="854"/>
      <c r="H1133" s="842"/>
      <c r="I1133" s="842"/>
      <c r="J1133" s="824"/>
      <c r="K1133" s="825"/>
      <c r="L1133" s="825"/>
      <c r="M1133" s="827"/>
      <c r="N1133" s="827"/>
      <c r="O1133" s="824"/>
      <c r="P1133" s="825"/>
      <c r="Q1133" s="825"/>
      <c r="R1133" s="827"/>
      <c r="S1133" s="827"/>
      <c r="T1133" s="846"/>
      <c r="U1133" s="825"/>
      <c r="V1133" s="825"/>
      <c r="W1133" s="827"/>
      <c r="X1133" s="827"/>
      <c r="Y1133" s="824"/>
      <c r="Z1133" s="838"/>
      <c r="AA1133" s="895"/>
      <c r="AB1133" s="844"/>
      <c r="AC1133" s="845"/>
      <c r="AD1133" s="858"/>
      <c r="AE1133" s="832"/>
      <c r="AF1133" s="832"/>
      <c r="AG1133" s="832"/>
      <c r="AH1133" s="832"/>
      <c r="AI1133" s="824"/>
      <c r="AJ1133" s="879"/>
      <c r="AK1133" s="879"/>
      <c r="AL1133" s="879"/>
      <c r="AM1133" s="879"/>
      <c r="AN1133" s="849"/>
      <c r="AO1133" s="825"/>
      <c r="AP1133" s="825"/>
      <c r="AQ1133" s="825"/>
      <c r="AR1133" s="825"/>
      <c r="AS1133" s="825"/>
      <c r="AT1133" s="850"/>
      <c r="AU1133" s="893"/>
      <c r="AV1133" s="894"/>
      <c r="AW1133" s="894"/>
      <c r="AX1133" s="894"/>
      <c r="AY1133" s="894"/>
      <c r="AZ1133" s="918"/>
    </row>
    <row r="1134" spans="1:52" ht="13.5" customHeight="1">
      <c r="A1134" s="838"/>
      <c r="B1134" s="906"/>
      <c r="C1134" s="844"/>
      <c r="D1134" s="907"/>
      <c r="E1134" s="824"/>
      <c r="F1134" s="905"/>
      <c r="G1134" s="854"/>
      <c r="H1134" s="842"/>
      <c r="I1134" s="842"/>
      <c r="J1134" s="824"/>
      <c r="K1134" s="825"/>
      <c r="L1134" s="825"/>
      <c r="M1134" s="827"/>
      <c r="N1134" s="827"/>
      <c r="O1134" s="824"/>
      <c r="P1134" s="825"/>
      <c r="Q1134" s="825"/>
      <c r="R1134" s="827"/>
      <c r="S1134" s="827"/>
      <c r="T1134" s="846"/>
      <c r="U1134" s="825"/>
      <c r="V1134" s="825"/>
      <c r="W1134" s="827"/>
      <c r="X1134" s="827"/>
      <c r="Y1134" s="824"/>
      <c r="Z1134" s="838"/>
      <c r="AA1134" s="895"/>
      <c r="AB1134" s="844"/>
      <c r="AC1134" s="845"/>
      <c r="AD1134" s="858"/>
      <c r="AE1134" s="832"/>
      <c r="AF1134" s="832"/>
      <c r="AG1134" s="832"/>
      <c r="AH1134" s="832"/>
      <c r="AI1134" s="824"/>
      <c r="AJ1134" s="879"/>
      <c r="AK1134" s="879"/>
      <c r="AL1134" s="879"/>
      <c r="AM1134" s="879"/>
      <c r="AN1134" s="849"/>
      <c r="AO1134" s="825"/>
      <c r="AP1134" s="825"/>
      <c r="AQ1134" s="825"/>
      <c r="AR1134" s="825"/>
      <c r="AS1134" s="825"/>
      <c r="AT1134" s="850"/>
      <c r="AU1134" s="893"/>
      <c r="AV1134" s="894"/>
      <c r="AW1134" s="894"/>
      <c r="AX1134" s="894"/>
      <c r="AY1134" s="894"/>
      <c r="AZ1134" s="918"/>
    </row>
    <row r="1135" spans="1:52" ht="13.5" customHeight="1">
      <c r="A1135" s="838" t="str">
        <f>IF(B1135&lt;&gt;"",MAX($A1130:$A1131)+1,"")</f>
        <v/>
      </c>
      <c r="B1135" s="951"/>
      <c r="C1135" s="952"/>
      <c r="D1135" s="953"/>
      <c r="E1135" s="824"/>
      <c r="F1135" s="905"/>
      <c r="G1135" s="854"/>
      <c r="H1135" s="842"/>
      <c r="I1135" s="842"/>
      <c r="J1135" s="824">
        <f>SUM(F1135:I1135)*$E1135</f>
        <v>0</v>
      </c>
      <c r="K1135" s="825"/>
      <c r="L1135" s="825"/>
      <c r="M1135" s="827"/>
      <c r="N1135" s="827"/>
      <c r="O1135" s="824">
        <f>SUM(K1135:N1135)*$E1135</f>
        <v>0</v>
      </c>
      <c r="P1135" s="825"/>
      <c r="Q1135" s="825"/>
      <c r="R1135" s="827"/>
      <c r="S1135" s="827"/>
      <c r="T1135" s="846">
        <f>SUM(P1135:S1135)*$E1135</f>
        <v>0</v>
      </c>
      <c r="U1135" s="825">
        <f t="shared" ref="U1135:Y1137" si="432">SUM(F1135,K1135,P1135)</f>
        <v>0</v>
      </c>
      <c r="V1135" s="825">
        <f t="shared" si="432"/>
        <v>0</v>
      </c>
      <c r="W1135" s="827">
        <f t="shared" si="432"/>
        <v>0</v>
      </c>
      <c r="X1135" s="827">
        <f t="shared" si="432"/>
        <v>0</v>
      </c>
      <c r="Y1135" s="824">
        <f t="shared" si="432"/>
        <v>0</v>
      </c>
      <c r="Z1135" s="838" t="str">
        <f t="shared" ref="Z1135:AD1137" si="433">A1135</f>
        <v/>
      </c>
      <c r="AA1135" s="895">
        <f t="shared" si="433"/>
        <v>0</v>
      </c>
      <c r="AB1135" s="844">
        <f t="shared" si="433"/>
        <v>0</v>
      </c>
      <c r="AC1135" s="845">
        <f t="shared" si="433"/>
        <v>0</v>
      </c>
      <c r="AD1135" s="858">
        <f t="shared" si="433"/>
        <v>0</v>
      </c>
      <c r="AE1135" s="832">
        <f t="shared" ref="AE1135:AH1137" si="434">AE1053+AJ1053-AO1053</f>
        <v>0</v>
      </c>
      <c r="AF1135" s="832">
        <f t="shared" si="434"/>
        <v>0</v>
      </c>
      <c r="AG1135" s="832">
        <f t="shared" si="434"/>
        <v>0</v>
      </c>
      <c r="AH1135" s="832">
        <f t="shared" si="434"/>
        <v>0</v>
      </c>
      <c r="AI1135" s="824">
        <f>SUM(AE1135:AH1135)*$E1135</f>
        <v>0</v>
      </c>
      <c r="AJ1135" s="879">
        <f t="shared" ref="AJ1135:AM1137" si="435">U1135</f>
        <v>0</v>
      </c>
      <c r="AK1135" s="879">
        <f t="shared" si="435"/>
        <v>0</v>
      </c>
      <c r="AL1135" s="879">
        <f t="shared" si="435"/>
        <v>0</v>
      </c>
      <c r="AM1135" s="879">
        <f t="shared" si="435"/>
        <v>0</v>
      </c>
      <c r="AN1135" s="849">
        <f>SUM(AJ1135:AM1135)*$E1135</f>
        <v>0</v>
      </c>
      <c r="AO1135" s="825">
        <f t="shared" ref="AO1135:AS1137" si="436">U1135</f>
        <v>0</v>
      </c>
      <c r="AP1135" s="825">
        <f t="shared" si="436"/>
        <v>0</v>
      </c>
      <c r="AQ1135" s="825">
        <f t="shared" si="436"/>
        <v>0</v>
      </c>
      <c r="AR1135" s="825">
        <f t="shared" si="436"/>
        <v>0</v>
      </c>
      <c r="AS1135" s="825">
        <f t="shared" si="436"/>
        <v>0</v>
      </c>
      <c r="AT1135" s="850" t="str">
        <f>IF(AC1135&lt;&gt;0,SUM(AO1135:AR1135)*$AC1135-SUM(AO1135:AR1135)*$AD1135,"")</f>
        <v/>
      </c>
      <c r="AU1135" s="893"/>
      <c r="AV1135" s="894"/>
      <c r="AW1135" s="894"/>
      <c r="AX1135" s="894"/>
      <c r="AY1135" s="894"/>
      <c r="AZ1135" s="954"/>
    </row>
    <row r="1136" spans="1:52" ht="13.5" customHeight="1">
      <c r="A1136" s="838" t="str">
        <f>IF(B1136&lt;&gt;"",MAX($A1131:$A1135)+1,"")</f>
        <v/>
      </c>
      <c r="B1136" s="951"/>
      <c r="C1136" s="952"/>
      <c r="D1136" s="953"/>
      <c r="E1136" s="824"/>
      <c r="F1136" s="905"/>
      <c r="G1136" s="854"/>
      <c r="H1136" s="842"/>
      <c r="I1136" s="842"/>
      <c r="J1136" s="824">
        <f>SUM(F1136:I1136)*$E1136</f>
        <v>0</v>
      </c>
      <c r="K1136" s="825"/>
      <c r="L1136" s="825"/>
      <c r="M1136" s="827"/>
      <c r="N1136" s="827"/>
      <c r="O1136" s="824">
        <f>SUM(K1136:N1136)*$E1136</f>
        <v>0</v>
      </c>
      <c r="P1136" s="825"/>
      <c r="Q1136" s="825"/>
      <c r="R1136" s="827"/>
      <c r="S1136" s="827"/>
      <c r="T1136" s="846">
        <f>SUM(P1136:S1136)*$E1136</f>
        <v>0</v>
      </c>
      <c r="U1136" s="825">
        <f t="shared" si="432"/>
        <v>0</v>
      </c>
      <c r="V1136" s="825">
        <f t="shared" si="432"/>
        <v>0</v>
      </c>
      <c r="W1136" s="827">
        <f t="shared" si="432"/>
        <v>0</v>
      </c>
      <c r="X1136" s="827">
        <f t="shared" si="432"/>
        <v>0</v>
      </c>
      <c r="Y1136" s="824">
        <f t="shared" si="432"/>
        <v>0</v>
      </c>
      <c r="Z1136" s="838" t="str">
        <f t="shared" si="433"/>
        <v/>
      </c>
      <c r="AA1136" s="895">
        <f t="shared" si="433"/>
        <v>0</v>
      </c>
      <c r="AB1136" s="844">
        <f t="shared" si="433"/>
        <v>0</v>
      </c>
      <c r="AC1136" s="845">
        <f t="shared" si="433"/>
        <v>0</v>
      </c>
      <c r="AD1136" s="858">
        <f>E1136</f>
        <v>0</v>
      </c>
      <c r="AE1136" s="832">
        <f t="shared" si="434"/>
        <v>0</v>
      </c>
      <c r="AF1136" s="832">
        <f t="shared" si="434"/>
        <v>0</v>
      </c>
      <c r="AG1136" s="832">
        <f t="shared" si="434"/>
        <v>0</v>
      </c>
      <c r="AH1136" s="832">
        <f t="shared" si="434"/>
        <v>0</v>
      </c>
      <c r="AI1136" s="824">
        <f>SUM(AE1136:AH1136)*$E1136</f>
        <v>0</v>
      </c>
      <c r="AJ1136" s="879">
        <f t="shared" si="435"/>
        <v>0</v>
      </c>
      <c r="AK1136" s="879">
        <f t="shared" si="435"/>
        <v>0</v>
      </c>
      <c r="AL1136" s="879">
        <f t="shared" si="435"/>
        <v>0</v>
      </c>
      <c r="AM1136" s="879">
        <f t="shared" si="435"/>
        <v>0</v>
      </c>
      <c r="AN1136" s="849">
        <f>SUM(AJ1136:AM1136)*$E1136</f>
        <v>0</v>
      </c>
      <c r="AO1136" s="825">
        <f t="shared" si="436"/>
        <v>0</v>
      </c>
      <c r="AP1136" s="825">
        <f t="shared" si="436"/>
        <v>0</v>
      </c>
      <c r="AQ1136" s="825">
        <f t="shared" si="436"/>
        <v>0</v>
      </c>
      <c r="AR1136" s="825">
        <f t="shared" si="436"/>
        <v>0</v>
      </c>
      <c r="AS1136" s="825">
        <f t="shared" si="436"/>
        <v>0</v>
      </c>
      <c r="AT1136" s="850" t="str">
        <f>IF(AC1136&lt;&gt;0,SUM(AO1136:AR1136)*$AC1136-SUM(AO1136:AR1136)*$AD1136,"")</f>
        <v/>
      </c>
      <c r="AU1136" s="893"/>
      <c r="AV1136" s="894"/>
      <c r="AW1136" s="894"/>
      <c r="AX1136" s="894"/>
      <c r="AY1136" s="894"/>
      <c r="AZ1136" s="954"/>
    </row>
    <row r="1137" spans="1:52" ht="13.5" customHeight="1">
      <c r="A1137" s="838" t="str">
        <f>IF(B1137&lt;&gt;"",MAX($A1135:$A1136)+1,"")</f>
        <v/>
      </c>
      <c r="B1137" s="955"/>
      <c r="C1137" s="956"/>
      <c r="D1137" s="957"/>
      <c r="E1137" s="958"/>
      <c r="F1137" s="959"/>
      <c r="G1137" s="960"/>
      <c r="H1137" s="961"/>
      <c r="I1137" s="961"/>
      <c r="J1137" s="824">
        <f>SUM(F1137:I1137)*$E1137</f>
        <v>0</v>
      </c>
      <c r="K1137" s="825"/>
      <c r="L1137" s="825"/>
      <c r="M1137" s="827"/>
      <c r="N1137" s="827"/>
      <c r="O1137" s="1049">
        <f>SUM(K1137:N1137)*$E1137</f>
        <v>0</v>
      </c>
      <c r="P1137" s="825"/>
      <c r="Q1137" s="825"/>
      <c r="R1137" s="827"/>
      <c r="S1137" s="827"/>
      <c r="T1137" s="846">
        <f>SUM(P1137:S1137)*$E1137</f>
        <v>0</v>
      </c>
      <c r="U1137" s="825">
        <f>SUM(F1137,K1137,P1137)</f>
        <v>0</v>
      </c>
      <c r="V1137" s="825">
        <f t="shared" si="432"/>
        <v>0</v>
      </c>
      <c r="W1137" s="827">
        <f t="shared" si="432"/>
        <v>0</v>
      </c>
      <c r="X1137" s="827">
        <f>SUM(I1137,N1137,S1137)</f>
        <v>0</v>
      </c>
      <c r="Y1137" s="824">
        <f>SUM(J1137,O1137,T1137)</f>
        <v>0</v>
      </c>
      <c r="Z1137" s="838" t="str">
        <f t="shared" si="433"/>
        <v/>
      </c>
      <c r="AA1137" s="895">
        <f>B1137</f>
        <v>0</v>
      </c>
      <c r="AB1137" s="844">
        <f>C1137</f>
        <v>0</v>
      </c>
      <c r="AC1137" s="962">
        <f>D1137</f>
        <v>0</v>
      </c>
      <c r="AD1137" s="858">
        <f>E1137</f>
        <v>0</v>
      </c>
      <c r="AE1137" s="832">
        <f t="shared" si="434"/>
        <v>0</v>
      </c>
      <c r="AF1137" s="832">
        <f t="shared" si="434"/>
        <v>0</v>
      </c>
      <c r="AG1137" s="832">
        <f t="shared" si="434"/>
        <v>0</v>
      </c>
      <c r="AH1137" s="832">
        <f t="shared" si="434"/>
        <v>0</v>
      </c>
      <c r="AI1137" s="824">
        <f>SUM(AE1137:AH1137)*$E1137</f>
        <v>0</v>
      </c>
      <c r="AJ1137" s="879">
        <f t="shared" si="435"/>
        <v>0</v>
      </c>
      <c r="AK1137" s="879">
        <f t="shared" si="435"/>
        <v>0</v>
      </c>
      <c r="AL1137" s="879">
        <f t="shared" si="435"/>
        <v>0</v>
      </c>
      <c r="AM1137" s="879">
        <f t="shared" si="435"/>
        <v>0</v>
      </c>
      <c r="AN1137" s="849">
        <f>SUM(AJ1137:AM1137)*$E1137</f>
        <v>0</v>
      </c>
      <c r="AO1137" s="825">
        <f t="shared" si="436"/>
        <v>0</v>
      </c>
      <c r="AP1137" s="825">
        <f t="shared" si="436"/>
        <v>0</v>
      </c>
      <c r="AQ1137" s="825">
        <f t="shared" si="436"/>
        <v>0</v>
      </c>
      <c r="AR1137" s="825">
        <f t="shared" si="436"/>
        <v>0</v>
      </c>
      <c r="AS1137" s="825">
        <f t="shared" si="436"/>
        <v>0</v>
      </c>
      <c r="AT1137" s="963" t="str">
        <f>IF(AC1137&lt;&gt;0,SUM(AO1137:AR1137)*$AC1137-SUM(AO1137:AR1137)*$AD1137,"")</f>
        <v/>
      </c>
      <c r="AU1137" s="893"/>
      <c r="AV1137" s="894"/>
      <c r="AW1137" s="894"/>
      <c r="AX1137" s="894"/>
      <c r="AY1137" s="894"/>
      <c r="AZ1137" s="954"/>
    </row>
    <row r="1138" spans="1:52" ht="13.5" customHeight="1">
      <c r="A1138" s="964"/>
      <c r="B1138" s="964" t="s">
        <v>6</v>
      </c>
      <c r="C1138" s="965"/>
      <c r="D1138" s="966"/>
      <c r="E1138" s="965"/>
      <c r="F1138" s="965"/>
      <c r="G1138" s="967"/>
      <c r="H1138" s="965"/>
      <c r="I1138" s="965"/>
      <c r="J1138" s="968">
        <f>SUM(J1072:J1137)</f>
        <v>1661.1</v>
      </c>
      <c r="K1138" s="969"/>
      <c r="L1138" s="969"/>
      <c r="M1138" s="969"/>
      <c r="N1138" s="969"/>
      <c r="O1138" s="968">
        <f>SUM(O1072:O1137)</f>
        <v>3872.95</v>
      </c>
      <c r="P1138" s="969"/>
      <c r="Q1138" s="969"/>
      <c r="R1138" s="969"/>
      <c r="S1138" s="969"/>
      <c r="T1138" s="968">
        <f>SUM(T1072:T1137)</f>
        <v>4172.95</v>
      </c>
      <c r="U1138" s="969"/>
      <c r="V1138" s="969"/>
      <c r="W1138" s="969"/>
      <c r="X1138" s="969"/>
      <c r="Y1138" s="968">
        <f>SUM(Y1072:Y1137)</f>
        <v>9707</v>
      </c>
      <c r="Z1138" s="964"/>
      <c r="AA1138" s="964" t="s">
        <v>6</v>
      </c>
      <c r="AB1138" s="969"/>
      <c r="AC1138" s="970"/>
      <c r="AD1138" s="969"/>
      <c r="AE1138" s="969"/>
      <c r="AF1138" s="969"/>
      <c r="AG1138" s="969"/>
      <c r="AH1138" s="969"/>
      <c r="AI1138" s="971">
        <f>SUM(AI1072:AI1137)</f>
        <v>79858.5</v>
      </c>
      <c r="AJ1138" s="969"/>
      <c r="AK1138" s="969"/>
      <c r="AL1138" s="969"/>
      <c r="AM1138" s="969"/>
      <c r="AN1138" s="969">
        <f>SUM(AN1072:AN1137)</f>
        <v>13547.5</v>
      </c>
      <c r="AO1138" s="969"/>
      <c r="AP1138" s="969"/>
      <c r="AQ1138" s="969"/>
      <c r="AR1138" s="969"/>
      <c r="AS1138" s="969">
        <f>SUM(AS1072:AS1137)</f>
        <v>9707</v>
      </c>
      <c r="AT1138" s="972">
        <f>SUM(AT1072:AT1137)</f>
        <v>540.5</v>
      </c>
      <c r="AU1138" s="973"/>
      <c r="AV1138" s="974"/>
      <c r="AW1138" s="974"/>
      <c r="AX1138" s="974"/>
      <c r="AY1138" s="974"/>
      <c r="AZ1138" s="975"/>
    </row>
    <row r="1139" spans="1:52" ht="13.5" customHeight="1">
      <c r="A1139" s="976"/>
      <c r="B1139" s="1484" t="s">
        <v>866</v>
      </c>
      <c r="C1139" s="1487" t="s">
        <v>867</v>
      </c>
      <c r="D1139" s="1488"/>
      <c r="E1139" s="1489"/>
      <c r="F1139" s="1490" t="str">
        <f>"Đtượng BB : " &amp; SUM(F1140:F1142) &amp;"đ/c = " &amp; SUM(J1140:J1142) &amp;"k"</f>
        <v>Đtượng BB : 340đ/c = 8900k</v>
      </c>
      <c r="G1139" s="1491"/>
      <c r="H1139" s="1491"/>
      <c r="I1139" s="1491"/>
      <c r="J1139" s="1492"/>
      <c r="K1139" s="1490" t="str">
        <f>"Đtượng BC: " &amp; SUM(K1140:K1142) &amp;"đ/c = " &amp; SUM(O1140:O1142) &amp;"k"</f>
        <v>Đtượng BC: 39đ/c = 806k</v>
      </c>
      <c r="L1139" s="1491"/>
      <c r="M1139" s="1491"/>
      <c r="N1139" s="1491"/>
      <c r="O1139" s="1492"/>
      <c r="P1139" s="1493" t="s">
        <v>6</v>
      </c>
      <c r="Q1139" s="1494"/>
      <c r="R1139" s="1495"/>
      <c r="S1139" s="977"/>
      <c r="T1139" s="1496" t="s">
        <v>868</v>
      </c>
      <c r="U1139" s="1497"/>
      <c r="V1139" s="1497"/>
      <c r="W1139" s="1497"/>
      <c r="X1139" s="1497"/>
      <c r="Y1139" s="1498"/>
      <c r="Z1139" s="978"/>
      <c r="AA1139" s="930"/>
      <c r="AB1139" s="930"/>
      <c r="AC1139" s="979"/>
      <c r="AD1139" s="930"/>
      <c r="AE1139" s="930"/>
      <c r="AF1139" s="930"/>
      <c r="AG1139" s="930"/>
      <c r="AH1139" s="930"/>
      <c r="AI1139" s="930"/>
      <c r="AJ1139" s="930"/>
      <c r="AK1139" s="930"/>
      <c r="AL1139" s="930"/>
      <c r="AM1139" s="930"/>
      <c r="AN1139" s="930"/>
      <c r="AO1139" s="930"/>
      <c r="AP1139" s="930"/>
      <c r="AQ1139" s="930"/>
      <c r="AR1139" s="930"/>
      <c r="AS1139" s="930"/>
      <c r="AT1139" s="930"/>
      <c r="AU1139" s="980"/>
    </row>
    <row r="1140" spans="1:52" ht="13.5" customHeight="1">
      <c r="A1140" s="981"/>
      <c r="B1140" s="1485"/>
      <c r="C1140" s="1499" t="s">
        <v>856</v>
      </c>
      <c r="D1140" s="1500"/>
      <c r="E1140" s="1501"/>
      <c r="F1140" s="982">
        <v>110</v>
      </c>
      <c r="G1140" s="982" t="s">
        <v>27</v>
      </c>
      <c r="H1140" s="983">
        <v>14</v>
      </c>
      <c r="I1140" s="984" t="s">
        <v>29</v>
      </c>
      <c r="J1140" s="985">
        <f>F1140*H1140</f>
        <v>1540</v>
      </c>
      <c r="K1140" s="986">
        <v>13</v>
      </c>
      <c r="L1140" s="984" t="s">
        <v>27</v>
      </c>
      <c r="M1140" s="987">
        <v>14</v>
      </c>
      <c r="N1140" s="984" t="s">
        <v>28</v>
      </c>
      <c r="O1140" s="988">
        <f>K1140*M1140</f>
        <v>182</v>
      </c>
      <c r="P1140" s="989" t="str">
        <f>F1140+K1140 &amp;"đ/c"</f>
        <v>123đ/c</v>
      </c>
      <c r="Q1140" s="1471">
        <f>J1140+O1140</f>
        <v>1722</v>
      </c>
      <c r="R1140" s="1472"/>
      <c r="S1140" s="990"/>
      <c r="T1140" s="1473" t="s">
        <v>869</v>
      </c>
      <c r="U1140" s="1474"/>
      <c r="V1140" s="1474"/>
      <c r="W1140" s="1474"/>
      <c r="X1140" s="991"/>
      <c r="Y1140" s="992">
        <f>SUM(J1140:J1144)+SUM(O1140:O1142)+Q1143-Q1144</f>
        <v>11972.099999999997</v>
      </c>
      <c r="AB1140" s="993" t="s">
        <v>870</v>
      </c>
      <c r="AC1140" s="994"/>
      <c r="AD1140" s="993"/>
      <c r="AE1140" s="993"/>
      <c r="AF1140" s="993"/>
      <c r="AG1140" s="995"/>
      <c r="AH1140" s="995"/>
      <c r="AI1140" s="1261" t="s">
        <v>871</v>
      </c>
      <c r="AJ1140" s="1261"/>
      <c r="AK1140" s="1261"/>
      <c r="AL1140" s="1261"/>
      <c r="AM1140" s="1261"/>
      <c r="AN1140" s="1261"/>
      <c r="AO1140" s="995"/>
      <c r="AP1140" s="995"/>
      <c r="AQ1140" s="995"/>
      <c r="AR1140" s="995"/>
      <c r="AS1140" s="995"/>
      <c r="AT1140" s="993" t="s">
        <v>21</v>
      </c>
      <c r="AU1140" s="993"/>
      <c r="AV1140" s="996"/>
      <c r="AW1140" s="996"/>
      <c r="AX1140" s="996"/>
    </row>
    <row r="1141" spans="1:52" ht="13.5" customHeight="1">
      <c r="A1141" s="981"/>
      <c r="B1141" s="1485"/>
      <c r="C1141" s="1475" t="s">
        <v>857</v>
      </c>
      <c r="D1141" s="1476"/>
      <c r="E1141" s="1477"/>
      <c r="F1141" s="982">
        <v>115</v>
      </c>
      <c r="G1141" s="997" t="s">
        <v>27</v>
      </c>
      <c r="H1141" s="983">
        <v>32</v>
      </c>
      <c r="I1141" s="998" t="s">
        <v>29</v>
      </c>
      <c r="J1141" s="999">
        <f>F1141*H1141</f>
        <v>3680</v>
      </c>
      <c r="K1141" s="1000">
        <v>13</v>
      </c>
      <c r="L1141" s="998" t="s">
        <v>27</v>
      </c>
      <c r="M1141" s="1001">
        <v>24</v>
      </c>
      <c r="N1141" s="998" t="s">
        <v>28</v>
      </c>
      <c r="O1141" s="1002">
        <f>K1141*M1141</f>
        <v>312</v>
      </c>
      <c r="P1141" s="1003" t="str">
        <f>F1141+K1141 &amp;"đ/c"</f>
        <v>128đ/c</v>
      </c>
      <c r="Q1141" s="1478">
        <f>J1141+O1141</f>
        <v>3992</v>
      </c>
      <c r="R1141" s="1479"/>
      <c r="S1141" s="990"/>
      <c r="T1141" s="1004" t="s">
        <v>872</v>
      </c>
      <c r="U1141" s="1005"/>
      <c r="V1141" s="1005">
        <f>M1138</f>
        <v>0</v>
      </c>
      <c r="W1141" s="1005"/>
      <c r="X1141" s="991"/>
      <c r="Y1141" s="992">
        <f>Y1138</f>
        <v>9707</v>
      </c>
      <c r="Z1141" s="978"/>
      <c r="AA1141" s="930"/>
      <c r="AB1141" s="930"/>
      <c r="AC1141" s="979"/>
      <c r="AD1141" s="930"/>
      <c r="AE1141" s="930"/>
      <c r="AF1141" s="930"/>
      <c r="AG1141" s="930"/>
      <c r="AH1141" s="930"/>
      <c r="AI1141" s="930"/>
      <c r="AJ1141" s="930"/>
      <c r="AK1141" s="930"/>
      <c r="AL1141" s="930"/>
      <c r="AM1141" s="930"/>
      <c r="AN1141" s="930"/>
      <c r="AO1141" s="930"/>
      <c r="AP1141" s="930"/>
      <c r="AQ1141" s="930"/>
      <c r="AR1141" s="930"/>
      <c r="AS1141" s="930"/>
      <c r="AT1141" s="930"/>
      <c r="AU1141" s="1006"/>
    </row>
    <row r="1142" spans="1:52" ht="13.5" customHeight="1">
      <c r="A1142" s="981"/>
      <c r="B1142" s="1486"/>
      <c r="C1142" s="1475" t="s">
        <v>858</v>
      </c>
      <c r="D1142" s="1476"/>
      <c r="E1142" s="1477"/>
      <c r="F1142" s="982">
        <v>115</v>
      </c>
      <c r="G1142" s="998" t="s">
        <v>27</v>
      </c>
      <c r="H1142" s="983">
        <v>32</v>
      </c>
      <c r="I1142" s="998" t="s">
        <v>29</v>
      </c>
      <c r="J1142" s="999">
        <f>F1142*H1142</f>
        <v>3680</v>
      </c>
      <c r="K1142" s="1000">
        <v>13</v>
      </c>
      <c r="L1142" s="998" t="s">
        <v>27</v>
      </c>
      <c r="M1142" s="1001">
        <v>24</v>
      </c>
      <c r="N1142" s="998" t="s">
        <v>28</v>
      </c>
      <c r="O1142" s="1002">
        <f>K1142*M1142</f>
        <v>312</v>
      </c>
      <c r="P1142" s="1003" t="str">
        <f>F1142+K1142 &amp; "đ/c"</f>
        <v>128đ/c</v>
      </c>
      <c r="Q1142" s="1478">
        <f>J1142+O1142</f>
        <v>3992</v>
      </c>
      <c r="R1142" s="1479"/>
      <c r="S1142" s="990"/>
      <c r="T1142" s="1004" t="s">
        <v>873</v>
      </c>
      <c r="U1142" s="1005"/>
      <c r="V1142" s="1005"/>
      <c r="W1142" s="1005"/>
      <c r="X1142" s="991"/>
      <c r="Y1142" s="992">
        <f>IF(Y1140-Y1141&gt;0,Y1140-Y1141,0)</f>
        <v>2265.0999999999967</v>
      </c>
      <c r="Z1142" s="978"/>
      <c r="AA1142" s="930"/>
      <c r="AB1142" s="930"/>
      <c r="AC1142" s="979"/>
      <c r="AD1142" s="930"/>
      <c r="AE1142" s="930"/>
      <c r="AF1142" s="930"/>
      <c r="AG1142" s="930"/>
      <c r="AH1142" s="930"/>
      <c r="AI1142" s="930"/>
      <c r="AJ1142" s="930"/>
      <c r="AK1142" s="930"/>
      <c r="AL1142" s="930"/>
      <c r="AM1142" s="930"/>
      <c r="AN1142" s="930"/>
      <c r="AO1142" s="930"/>
      <c r="AP1142" s="930"/>
      <c r="AQ1142" s="930"/>
      <c r="AR1142" s="930"/>
      <c r="AS1142" s="930"/>
      <c r="AT1142" s="930"/>
      <c r="AU1142" s="1006"/>
    </row>
    <row r="1143" spans="1:52" ht="13.5" customHeight="1">
      <c r="A1143" s="981"/>
      <c r="B1143" s="1007" t="s">
        <v>874</v>
      </c>
      <c r="C1143" s="1455"/>
      <c r="D1143" s="1455"/>
      <c r="E1143" s="1456"/>
      <c r="F1143" s="1008"/>
      <c r="G1143" s="1009" t="s">
        <v>27</v>
      </c>
      <c r="H1143" s="1010"/>
      <c r="I1143" s="1009" t="s">
        <v>29</v>
      </c>
      <c r="J1143" s="1011">
        <f>F1143*H1143</f>
        <v>0</v>
      </c>
      <c r="K1143" s="1012"/>
      <c r="L1143" s="1457" t="s">
        <v>897</v>
      </c>
      <c r="M1143" s="1458"/>
      <c r="N1143" s="1458"/>
      <c r="O1143" s="1459"/>
      <c r="P1143" s="1013"/>
      <c r="Q1143" s="1460">
        <f>AZ1014</f>
        <v>2266.0999999999967</v>
      </c>
      <c r="R1143" s="1461"/>
      <c r="S1143" s="990"/>
      <c r="T1143" s="1462" t="s">
        <v>865</v>
      </c>
      <c r="U1143" s="1463"/>
      <c r="V1143" s="1463"/>
      <c r="W1143" s="1463"/>
      <c r="X1143" s="991"/>
      <c r="Y1143" s="1014">
        <f>IF(Y1140-Y1141&lt;0,Y1141-Y1140,0)</f>
        <v>0</v>
      </c>
      <c r="AI1143" s="930"/>
    </row>
    <row r="1144" spans="1:52" ht="13.5" customHeight="1">
      <c r="A1144" s="981"/>
      <c r="B1144" s="1464" t="s">
        <v>875</v>
      </c>
      <c r="C1144" s="1465"/>
      <c r="D1144" s="1015"/>
      <c r="E1144" s="1016"/>
      <c r="F1144" s="1017"/>
      <c r="G1144" s="1018" t="s">
        <v>27</v>
      </c>
      <c r="H1144" s="1019"/>
      <c r="I1144" s="1018" t="s">
        <v>29</v>
      </c>
      <c r="J1144" s="1020">
        <f>F1144*H1144</f>
        <v>0</v>
      </c>
      <c r="K1144" s="1021"/>
      <c r="L1144" s="1466" t="s">
        <v>876</v>
      </c>
      <c r="M1144" s="1467"/>
      <c r="N1144" s="1467"/>
      <c r="O1144" s="1468"/>
      <c r="P1144" s="1022"/>
      <c r="Q1144" s="1460">
        <f>AZ1015</f>
        <v>0</v>
      </c>
      <c r="R1144" s="1461"/>
      <c r="S1144" s="1023"/>
      <c r="T1144" s="1023"/>
      <c r="U1144" s="1024"/>
      <c r="V1144" s="1024"/>
      <c r="W1144" s="1024"/>
      <c r="X1144" s="1025"/>
      <c r="Y1144" s="1026"/>
      <c r="AI1144" s="930"/>
    </row>
    <row r="1145" spans="1:52" ht="13.5" customHeight="1">
      <c r="A1145" s="981"/>
      <c r="B1145" s="1452" t="s">
        <v>877</v>
      </c>
      <c r="C1145" s="1452"/>
      <c r="D1145" s="1452"/>
      <c r="E1145" s="1452"/>
      <c r="F1145" s="1452"/>
      <c r="G1145" s="1027"/>
      <c r="H1145" s="1027"/>
      <c r="I1145" s="1027"/>
      <c r="J1145" s="1028"/>
      <c r="K1145" s="1027"/>
      <c r="L1145" s="1453" t="s">
        <v>878</v>
      </c>
      <c r="M1145" s="1453"/>
      <c r="N1145" s="1453"/>
      <c r="O1145" s="993"/>
      <c r="P1145" s="993"/>
      <c r="Q1145" s="993"/>
      <c r="R1145" s="993"/>
      <c r="S1145" s="1453" t="s">
        <v>879</v>
      </c>
      <c r="T1145" s="1453"/>
      <c r="U1145" s="1453"/>
      <c r="X1145" s="981"/>
      <c r="Y1145" s="981"/>
      <c r="AA1145" s="1454" t="s">
        <v>880</v>
      </c>
      <c r="AB1145" s="1454"/>
      <c r="AC1145" s="1454"/>
      <c r="AD1145" s="1454"/>
      <c r="AE1145" s="1454"/>
      <c r="AF1145" s="1454"/>
      <c r="AG1145" s="1454"/>
      <c r="AS1145" s="1454" t="s">
        <v>881</v>
      </c>
      <c r="AT1145" s="1454"/>
      <c r="AU1145" s="1454"/>
      <c r="AV1145" s="1454"/>
      <c r="AW1145" s="1454"/>
    </row>
    <row r="1146" spans="1:52" ht="32.25" customHeight="1">
      <c r="A1146" s="981"/>
      <c r="B1146" s="1029"/>
      <c r="C1146" s="1029"/>
      <c r="D1146" s="1030"/>
      <c r="E1146" s="1029"/>
      <c r="F1146" s="1029"/>
      <c r="J1146" s="1031"/>
      <c r="L1146" s="1032"/>
      <c r="M1146" s="1032"/>
      <c r="N1146" s="1032"/>
      <c r="O1146" s="981"/>
      <c r="P1146" s="981"/>
      <c r="Q1146" s="981"/>
      <c r="R1146" s="981"/>
      <c r="S1146" s="1032"/>
      <c r="T1146" s="1032"/>
      <c r="U1146" s="1032"/>
      <c r="X1146" s="981"/>
      <c r="Y1146" s="981"/>
    </row>
    <row r="1147" spans="1:52" ht="27.75" customHeight="1">
      <c r="A1147" s="981"/>
      <c r="B1147" s="1029"/>
      <c r="C1147" s="1029"/>
      <c r="D1147" s="1030"/>
      <c r="E1147" s="1029"/>
      <c r="F1147" s="1029"/>
      <c r="J1147" s="1031"/>
      <c r="L1147" s="1032"/>
      <c r="M1147" s="1032"/>
      <c r="N1147" s="1032"/>
      <c r="O1147" s="981"/>
      <c r="P1147" s="981"/>
      <c r="Q1147" s="981"/>
      <c r="R1147" s="981"/>
      <c r="S1147" s="1032"/>
      <c r="T1147" s="1032"/>
      <c r="U1147" s="1032"/>
      <c r="X1147" s="981"/>
      <c r="Y1147" s="981"/>
    </row>
    <row r="1148" spans="1:52" ht="13.5" customHeight="1">
      <c r="A1148" s="981"/>
      <c r="B1148" s="1454" t="s">
        <v>881</v>
      </c>
      <c r="C1148" s="1454"/>
      <c r="D1148" s="1454"/>
      <c r="E1148" s="1454"/>
      <c r="F1148" s="1454"/>
      <c r="J1148" s="1031"/>
      <c r="L1148" s="1032"/>
      <c r="M1148" s="1032"/>
      <c r="N1148" s="1032"/>
      <c r="O1148" s="981"/>
      <c r="P1148" s="981"/>
      <c r="Q1148" s="981"/>
      <c r="R1148" s="1454" t="s">
        <v>880</v>
      </c>
      <c r="S1148" s="1454"/>
      <c r="T1148" s="1454"/>
      <c r="U1148" s="1454"/>
      <c r="V1148" s="1454"/>
      <c r="W1148" s="1454"/>
      <c r="X1148" s="981"/>
      <c r="Y1148" s="981"/>
    </row>
    <row r="1149" spans="1:52" ht="13.5" customHeight="1">
      <c r="A1149" s="807" t="s">
        <v>841</v>
      </c>
      <c r="D1149" s="809"/>
      <c r="O1149" s="810" t="s">
        <v>4</v>
      </c>
      <c r="P1149" s="1544">
        <f>P1067+1</f>
        <v>44301</v>
      </c>
      <c r="Q1149" s="1544"/>
      <c r="R1149" s="1544"/>
      <c r="S1149" s="1544"/>
      <c r="T1149" s="1544"/>
      <c r="AU1149" s="812" t="s">
        <v>12</v>
      </c>
    </row>
    <row r="1150" spans="1:52" ht="13.5" customHeight="1">
      <c r="A1150" s="813" t="s">
        <v>11</v>
      </c>
      <c r="B1150" s="1530" t="s">
        <v>842</v>
      </c>
      <c r="C1150" s="1533" t="s">
        <v>5</v>
      </c>
      <c r="D1150" s="1530" t="s">
        <v>843</v>
      </c>
      <c r="E1150" s="1530" t="s">
        <v>844</v>
      </c>
      <c r="F1150" s="1545" t="s">
        <v>24</v>
      </c>
      <c r="G1150" s="1546"/>
      <c r="H1150" s="1546"/>
      <c r="I1150" s="1546"/>
      <c r="J1150" s="1547"/>
      <c r="K1150" s="1548" t="s">
        <v>25</v>
      </c>
      <c r="L1150" s="1549"/>
      <c r="M1150" s="1549"/>
      <c r="N1150" s="1549"/>
      <c r="O1150" s="1550"/>
      <c r="P1150" s="1551" t="s">
        <v>26</v>
      </c>
      <c r="Q1150" s="1552"/>
      <c r="R1150" s="1552"/>
      <c r="S1150" s="1552"/>
      <c r="T1150" s="1553"/>
      <c r="U1150" s="1563" t="s">
        <v>6</v>
      </c>
      <c r="V1150" s="1564"/>
      <c r="W1150" s="1564"/>
      <c r="X1150" s="1564"/>
      <c r="Y1150" s="1565"/>
      <c r="Z1150" s="1527" t="s">
        <v>11</v>
      </c>
      <c r="AA1150" s="1530" t="s">
        <v>845</v>
      </c>
      <c r="AB1150" s="1533" t="s">
        <v>5</v>
      </c>
      <c r="AC1150" s="1530" t="s">
        <v>843</v>
      </c>
      <c r="AD1150" s="1530" t="s">
        <v>844</v>
      </c>
      <c r="AE1150" s="1545" t="s">
        <v>9</v>
      </c>
      <c r="AF1150" s="1546"/>
      <c r="AG1150" s="1546"/>
      <c r="AH1150" s="1546"/>
      <c r="AI1150" s="1547"/>
      <c r="AJ1150" s="1545" t="s">
        <v>846</v>
      </c>
      <c r="AK1150" s="1546"/>
      <c r="AL1150" s="1546"/>
      <c r="AM1150" s="1546"/>
      <c r="AN1150" s="1547"/>
      <c r="AO1150" s="1545" t="s">
        <v>10</v>
      </c>
      <c r="AP1150" s="1546"/>
      <c r="AQ1150" s="1546"/>
      <c r="AR1150" s="1546"/>
      <c r="AS1150" s="1547"/>
      <c r="AT1150" s="1554" t="s">
        <v>23</v>
      </c>
      <c r="AU1150" s="1557">
        <v>42644</v>
      </c>
      <c r="AV1150" s="1558"/>
      <c r="AW1150" s="1558"/>
      <c r="AX1150" s="1558"/>
      <c r="AY1150" s="1558"/>
      <c r="AZ1150" s="1559"/>
    </row>
    <row r="1151" spans="1:52" ht="13.5" customHeight="1">
      <c r="A1151" s="814"/>
      <c r="B1151" s="1531"/>
      <c r="C1151" s="1534"/>
      <c r="D1151" s="1531"/>
      <c r="E1151" s="1531"/>
      <c r="F1151" s="1542" t="s">
        <v>13</v>
      </c>
      <c r="G1151" s="1543"/>
      <c r="H1151" s="1536" t="s">
        <v>8</v>
      </c>
      <c r="I1151" s="1537"/>
      <c r="J1151" s="1310" t="s">
        <v>14</v>
      </c>
      <c r="K1151" s="1542" t="s">
        <v>13</v>
      </c>
      <c r="L1151" s="1543"/>
      <c r="M1151" s="1536" t="s">
        <v>8</v>
      </c>
      <c r="N1151" s="1537"/>
      <c r="O1151" s="1310" t="s">
        <v>14</v>
      </c>
      <c r="P1151" s="1542" t="s">
        <v>13</v>
      </c>
      <c r="Q1151" s="1543"/>
      <c r="R1151" s="1536" t="s">
        <v>8</v>
      </c>
      <c r="S1151" s="1537"/>
      <c r="T1151" s="1310" t="s">
        <v>14</v>
      </c>
      <c r="U1151" s="1542" t="s">
        <v>13</v>
      </c>
      <c r="V1151" s="1543"/>
      <c r="W1151" s="1536" t="s">
        <v>8</v>
      </c>
      <c r="X1151" s="1537"/>
      <c r="Y1151" s="1310" t="s">
        <v>14</v>
      </c>
      <c r="Z1151" s="1528"/>
      <c r="AA1151" s="1531"/>
      <c r="AB1151" s="1534"/>
      <c r="AC1151" s="1531"/>
      <c r="AD1151" s="1531"/>
      <c r="AE1151" s="1542" t="s">
        <v>13</v>
      </c>
      <c r="AF1151" s="1543"/>
      <c r="AG1151" s="1536" t="s">
        <v>8</v>
      </c>
      <c r="AH1151" s="1537"/>
      <c r="AI1151" s="1310" t="s">
        <v>14</v>
      </c>
      <c r="AJ1151" s="1542" t="s">
        <v>13</v>
      </c>
      <c r="AK1151" s="1543"/>
      <c r="AL1151" s="1536" t="s">
        <v>8</v>
      </c>
      <c r="AM1151" s="1537"/>
      <c r="AN1151" s="1310" t="s">
        <v>14</v>
      </c>
      <c r="AO1151" s="1542" t="s">
        <v>13</v>
      </c>
      <c r="AP1151" s="1543"/>
      <c r="AQ1151" s="1536" t="s">
        <v>8</v>
      </c>
      <c r="AR1151" s="1537"/>
      <c r="AS1151" s="1310" t="s">
        <v>14</v>
      </c>
      <c r="AT1151" s="1555"/>
      <c r="AU1151" s="1560"/>
      <c r="AV1151" s="1561"/>
      <c r="AW1151" s="1561"/>
      <c r="AX1151" s="1561"/>
      <c r="AY1151" s="1561"/>
      <c r="AZ1151" s="1562"/>
    </row>
    <row r="1152" spans="1:52" ht="13.5" customHeight="1">
      <c r="A1152" s="814"/>
      <c r="B1152" s="1531"/>
      <c r="C1152" s="1534"/>
      <c r="D1152" s="1531"/>
      <c r="E1152" s="1531"/>
      <c r="F1152" s="1540" t="s">
        <v>15</v>
      </c>
      <c r="G1152" s="1525" t="s">
        <v>22</v>
      </c>
      <c r="H1152" s="1523" t="s">
        <v>15</v>
      </c>
      <c r="I1152" s="1523" t="s">
        <v>22</v>
      </c>
      <c r="J1152" s="1538"/>
      <c r="K1152" s="1525" t="s">
        <v>15</v>
      </c>
      <c r="L1152" s="1525" t="s">
        <v>22</v>
      </c>
      <c r="M1152" s="1523" t="s">
        <v>15</v>
      </c>
      <c r="N1152" s="1523" t="s">
        <v>22</v>
      </c>
      <c r="O1152" s="1538"/>
      <c r="P1152" s="1525" t="s">
        <v>15</v>
      </c>
      <c r="Q1152" s="1525" t="s">
        <v>22</v>
      </c>
      <c r="R1152" s="1523" t="s">
        <v>15</v>
      </c>
      <c r="S1152" s="1523" t="s">
        <v>22</v>
      </c>
      <c r="T1152" s="1538"/>
      <c r="U1152" s="1525" t="s">
        <v>15</v>
      </c>
      <c r="V1152" s="1525" t="s">
        <v>22</v>
      </c>
      <c r="W1152" s="1523" t="s">
        <v>15</v>
      </c>
      <c r="X1152" s="1523" t="s">
        <v>22</v>
      </c>
      <c r="Y1152" s="1538"/>
      <c r="Z1152" s="1528"/>
      <c r="AA1152" s="1531"/>
      <c r="AB1152" s="1534"/>
      <c r="AC1152" s="1531"/>
      <c r="AD1152" s="1531"/>
      <c r="AE1152" s="1310" t="s">
        <v>15</v>
      </c>
      <c r="AF1152" s="1523" t="s">
        <v>22</v>
      </c>
      <c r="AG1152" s="1523" t="s">
        <v>15</v>
      </c>
      <c r="AH1152" s="1523" t="s">
        <v>22</v>
      </c>
      <c r="AI1152" s="1538"/>
      <c r="AJ1152" s="1523" t="s">
        <v>15</v>
      </c>
      <c r="AK1152" s="1523" t="s">
        <v>22</v>
      </c>
      <c r="AL1152" s="1523" t="s">
        <v>15</v>
      </c>
      <c r="AM1152" s="1523" t="s">
        <v>22</v>
      </c>
      <c r="AN1152" s="1538"/>
      <c r="AO1152" s="1523" t="s">
        <v>15</v>
      </c>
      <c r="AP1152" s="1523" t="s">
        <v>22</v>
      </c>
      <c r="AQ1152" s="1523" t="s">
        <v>15</v>
      </c>
      <c r="AR1152" s="1523" t="s">
        <v>22</v>
      </c>
      <c r="AS1152" s="1538"/>
      <c r="AT1152" s="1555"/>
      <c r="AU1152" s="1507">
        <f>P1149</f>
        <v>44301</v>
      </c>
      <c r="AV1152" s="1508"/>
      <c r="AW1152" s="1508"/>
      <c r="AX1152" s="1508"/>
      <c r="AY1152" s="1508"/>
      <c r="AZ1152" s="1509"/>
    </row>
    <row r="1153" spans="1:52" ht="13.5" customHeight="1">
      <c r="A1153" s="815"/>
      <c r="B1153" s="1532"/>
      <c r="C1153" s="1535"/>
      <c r="D1153" s="1532"/>
      <c r="E1153" s="1532"/>
      <c r="F1153" s="1541"/>
      <c r="G1153" s="1526"/>
      <c r="H1153" s="1524"/>
      <c r="I1153" s="1524"/>
      <c r="J1153" s="1539"/>
      <c r="K1153" s="1526"/>
      <c r="L1153" s="1526"/>
      <c r="M1153" s="1524"/>
      <c r="N1153" s="1524"/>
      <c r="O1153" s="1539"/>
      <c r="P1153" s="1526"/>
      <c r="Q1153" s="1526"/>
      <c r="R1153" s="1524"/>
      <c r="S1153" s="1524"/>
      <c r="T1153" s="1539"/>
      <c r="U1153" s="1526"/>
      <c r="V1153" s="1526"/>
      <c r="W1153" s="1524"/>
      <c r="X1153" s="1524"/>
      <c r="Y1153" s="1539"/>
      <c r="Z1153" s="1529"/>
      <c r="AA1153" s="1532"/>
      <c r="AB1153" s="1535"/>
      <c r="AC1153" s="1532"/>
      <c r="AD1153" s="1532"/>
      <c r="AE1153" s="1539"/>
      <c r="AF1153" s="1524"/>
      <c r="AG1153" s="1524"/>
      <c r="AH1153" s="1524"/>
      <c r="AI1153" s="1539"/>
      <c r="AJ1153" s="1524"/>
      <c r="AK1153" s="1524"/>
      <c r="AL1153" s="1524"/>
      <c r="AM1153" s="1524"/>
      <c r="AN1153" s="1539"/>
      <c r="AO1153" s="1524"/>
      <c r="AP1153" s="1524"/>
      <c r="AQ1153" s="1524"/>
      <c r="AR1153" s="1524"/>
      <c r="AS1153" s="1539"/>
      <c r="AT1153" s="1556"/>
      <c r="AU1153" s="1510"/>
      <c r="AV1153" s="1511"/>
      <c r="AW1153" s="1511"/>
      <c r="AX1153" s="1511"/>
      <c r="AY1153" s="1511"/>
      <c r="AZ1153" s="1512"/>
    </row>
    <row r="1154" spans="1:52" ht="13.5" customHeight="1">
      <c r="A1154" s="816">
        <v>1</v>
      </c>
      <c r="B1154" s="1033" t="s">
        <v>229</v>
      </c>
      <c r="C1154" s="817" t="s">
        <v>66</v>
      </c>
      <c r="D1154" s="818">
        <v>2</v>
      </c>
      <c r="E1154" s="819">
        <v>2</v>
      </c>
      <c r="F1154" s="857">
        <v>20</v>
      </c>
      <c r="G1154" s="821"/>
      <c r="H1154" s="822"/>
      <c r="I1154" s="823"/>
      <c r="J1154" s="824">
        <f t="shared" ref="J1154:J1200" si="437">SUM(F1154:I1154)*$E1154</f>
        <v>40</v>
      </c>
      <c r="K1154" s="857">
        <v>40</v>
      </c>
      <c r="L1154" s="825"/>
      <c r="M1154" s="826"/>
      <c r="N1154" s="827"/>
      <c r="O1154" s="824">
        <f>SUM(K1154:N1154)*$E1154</f>
        <v>80</v>
      </c>
      <c r="P1154" s="857">
        <v>40</v>
      </c>
      <c r="Q1154" s="825"/>
      <c r="R1154" s="826"/>
      <c r="S1154" s="827"/>
      <c r="T1154" s="1034">
        <f t="shared" ref="T1154:T1196" si="438">SUM(P1154:S1154)*$E1154</f>
        <v>80</v>
      </c>
      <c r="U1154" s="853">
        <f>SUM(F1154,K1154,P1154)</f>
        <v>100</v>
      </c>
      <c r="V1154" s="825">
        <f>SUM(G1154,L1154,Q1154)</f>
        <v>0</v>
      </c>
      <c r="W1154" s="826">
        <f>SUM(H1154,M1154,R1154)</f>
        <v>0</v>
      </c>
      <c r="X1154" s="827">
        <f>SUM(I1154,N1154,S1154)</f>
        <v>0</v>
      </c>
      <c r="Y1154" s="1034">
        <f>SUM(J1154,O1154,T1154)</f>
        <v>200</v>
      </c>
      <c r="Z1154" s="816">
        <f>A1154</f>
        <v>1</v>
      </c>
      <c r="AA1154" s="1035" t="str">
        <f>B1154</f>
        <v>Than trấu</v>
      </c>
      <c r="AB1154" s="829" t="str">
        <f>C1154</f>
        <v>kg</v>
      </c>
      <c r="AC1154" s="830">
        <f>D1154</f>
        <v>2</v>
      </c>
      <c r="AD1154" s="831">
        <f>E1154</f>
        <v>2</v>
      </c>
      <c r="AE1154" s="832">
        <f t="shared" ref="AE1154:AE1170" si="439">AE1072+AJ1072-AO1072</f>
        <v>10266</v>
      </c>
      <c r="AF1154" s="832">
        <f t="shared" ref="AF1154:AH1169" si="440">AF1072+AK1072-AP1072</f>
        <v>0</v>
      </c>
      <c r="AG1154" s="832">
        <f t="shared" si="440"/>
        <v>0</v>
      </c>
      <c r="AH1154" s="832">
        <f t="shared" si="440"/>
        <v>0</v>
      </c>
      <c r="AI1154" s="834">
        <f>SUM(AE1154:AH1154)*$E1154</f>
        <v>20532</v>
      </c>
      <c r="AJ1154" s="833"/>
      <c r="AK1154" s="827"/>
      <c r="AL1154" s="827"/>
      <c r="AM1154" s="827"/>
      <c r="AN1154" s="834">
        <f t="shared" ref="AN1154:AN1170" si="441">SUM(AJ1154:AM1154)*$E1154</f>
        <v>0</v>
      </c>
      <c r="AO1154" s="825">
        <f t="shared" ref="AO1154:AS1204" si="442">U1154</f>
        <v>100</v>
      </c>
      <c r="AP1154" s="825">
        <f t="shared" si="442"/>
        <v>0</v>
      </c>
      <c r="AQ1154" s="835">
        <f t="shared" si="442"/>
        <v>0</v>
      </c>
      <c r="AR1154" s="835">
        <f t="shared" si="442"/>
        <v>0</v>
      </c>
      <c r="AS1154" s="836">
        <f t="shared" si="442"/>
        <v>200</v>
      </c>
      <c r="AT1154" s="837">
        <f>IF(AC1154&lt;&gt;0,SUM(AO1154:AR1154)*$AC1154-SUM(AO1154:AR1154)*$AD1154,"")</f>
        <v>0</v>
      </c>
      <c r="AU1154" s="1513" t="s">
        <v>847</v>
      </c>
      <c r="AV1154" s="1514"/>
      <c r="AW1154" s="1514"/>
      <c r="AX1154" s="1514"/>
      <c r="AY1154" s="1514"/>
      <c r="AZ1154" s="1515"/>
    </row>
    <row r="1155" spans="1:52" ht="13.5" customHeight="1">
      <c r="A1155" s="838">
        <f>IF(B1155&lt;&gt;"",MAX($A1153:$A1154)+1,"")</f>
        <v>2</v>
      </c>
      <c r="B1155" s="1036" t="s">
        <v>848</v>
      </c>
      <c r="C1155" s="817" t="s">
        <v>66</v>
      </c>
      <c r="D1155" s="839">
        <v>2</v>
      </c>
      <c r="E1155" s="840">
        <v>2</v>
      </c>
      <c r="F1155" s="828"/>
      <c r="G1155" s="841"/>
      <c r="H1155" s="842"/>
      <c r="I1155" s="842"/>
      <c r="J1155" s="824">
        <f t="shared" si="437"/>
        <v>0</v>
      </c>
      <c r="K1155" s="832"/>
      <c r="L1155" s="825"/>
      <c r="M1155" s="827"/>
      <c r="N1155" s="827"/>
      <c r="O1155" s="824">
        <f>SUM(K1155:N1155)*$E1155</f>
        <v>0</v>
      </c>
      <c r="P1155" s="843"/>
      <c r="Q1155" s="825"/>
      <c r="R1155" s="827"/>
      <c r="S1155" s="827"/>
      <c r="T1155" s="846">
        <f t="shared" si="438"/>
        <v>0</v>
      </c>
      <c r="U1155" s="828">
        <f t="shared" ref="U1155:Y1170" si="443">SUM(F1155,K1155,P1155)</f>
        <v>0</v>
      </c>
      <c r="V1155" s="825">
        <f t="shared" si="443"/>
        <v>0</v>
      </c>
      <c r="W1155" s="827">
        <f t="shared" si="443"/>
        <v>0</v>
      </c>
      <c r="X1155" s="827">
        <f t="shared" si="443"/>
        <v>0</v>
      </c>
      <c r="Y1155" s="824">
        <f>SUM(J1155,O1155,T1155)</f>
        <v>0</v>
      </c>
      <c r="Z1155" s="838">
        <f>A1155</f>
        <v>2</v>
      </c>
      <c r="AA1155" s="1037" t="str">
        <f t="shared" ref="AA1155:AD1213" si="444">B1155</f>
        <v>Củi gỗ</v>
      </c>
      <c r="AB1155" s="844" t="str">
        <f t="shared" si="444"/>
        <v>kg</v>
      </c>
      <c r="AC1155" s="845">
        <f t="shared" si="444"/>
        <v>2</v>
      </c>
      <c r="AD1155" s="846">
        <f t="shared" si="444"/>
        <v>2</v>
      </c>
      <c r="AE1155" s="832">
        <f t="shared" si="439"/>
        <v>1980</v>
      </c>
      <c r="AF1155" s="832">
        <f t="shared" si="440"/>
        <v>0</v>
      </c>
      <c r="AG1155" s="832">
        <f t="shared" si="440"/>
        <v>0</v>
      </c>
      <c r="AH1155" s="832">
        <f t="shared" si="440"/>
        <v>0</v>
      </c>
      <c r="AI1155" s="824">
        <f t="shared" ref="AI1155:AI1213" si="445">SUM(AE1155:AH1155)*$E1155</f>
        <v>3960</v>
      </c>
      <c r="AJ1155" s="848"/>
      <c r="AK1155" s="827"/>
      <c r="AL1155" s="847"/>
      <c r="AM1155" s="827"/>
      <c r="AN1155" s="849">
        <f t="shared" si="441"/>
        <v>0</v>
      </c>
      <c r="AO1155" s="825">
        <f t="shared" si="442"/>
        <v>0</v>
      </c>
      <c r="AP1155" s="825">
        <f t="shared" si="442"/>
        <v>0</v>
      </c>
      <c r="AQ1155" s="825">
        <f t="shared" si="442"/>
        <v>0</v>
      </c>
      <c r="AR1155" s="825">
        <f t="shared" si="442"/>
        <v>0</v>
      </c>
      <c r="AS1155" s="825">
        <f t="shared" si="442"/>
        <v>0</v>
      </c>
      <c r="AT1155" s="850">
        <f>IF(AC1155&lt;&gt;0,SUM(AO1155:AR1155)*$AC1155-SUM(AO1155:AR1155)*$AD1155,"")</f>
        <v>0</v>
      </c>
      <c r="AU1155" s="1516" t="s">
        <v>827</v>
      </c>
      <c r="AV1155" s="1517"/>
      <c r="AW1155" s="1517"/>
      <c r="AX1155" s="1517"/>
      <c r="AY1155" s="1517"/>
      <c r="AZ1155" s="851"/>
    </row>
    <row r="1156" spans="1:52" ht="13.5" customHeight="1">
      <c r="A1156" s="838">
        <f t="shared" ref="A1156:A1199" si="446">IF(B1156&lt;&gt;"",MAX($A1154:$A1155)+1,"")</f>
        <v>3</v>
      </c>
      <c r="B1156" s="1033" t="s">
        <v>849</v>
      </c>
      <c r="C1156" s="817" t="s">
        <v>66</v>
      </c>
      <c r="D1156" s="818">
        <v>12.6</v>
      </c>
      <c r="E1156" s="852">
        <v>12.6</v>
      </c>
      <c r="F1156" s="853">
        <v>20</v>
      </c>
      <c r="G1156" s="854"/>
      <c r="H1156" s="855"/>
      <c r="I1156" s="842"/>
      <c r="J1156" s="824">
        <f t="shared" si="437"/>
        <v>252</v>
      </c>
      <c r="K1156" s="856">
        <v>37</v>
      </c>
      <c r="L1156" s="825"/>
      <c r="M1156" s="826"/>
      <c r="N1156" s="827"/>
      <c r="O1156" s="824">
        <f>SUM(K1156:N1156)*$E1156</f>
        <v>466.2</v>
      </c>
      <c r="P1156" s="857">
        <v>37</v>
      </c>
      <c r="Q1156" s="825"/>
      <c r="R1156" s="826"/>
      <c r="S1156" s="827"/>
      <c r="T1156" s="846">
        <f t="shared" si="438"/>
        <v>466.2</v>
      </c>
      <c r="U1156" s="853">
        <f t="shared" si="443"/>
        <v>94</v>
      </c>
      <c r="V1156" s="825">
        <f t="shared" si="443"/>
        <v>0</v>
      </c>
      <c r="W1156" s="826">
        <f t="shared" si="443"/>
        <v>0</v>
      </c>
      <c r="X1156" s="827">
        <f t="shared" si="443"/>
        <v>0</v>
      </c>
      <c r="Y1156" s="824">
        <f t="shared" si="443"/>
        <v>1184.4000000000001</v>
      </c>
      <c r="Z1156" s="838">
        <f t="shared" ref="Z1156:Z1213" si="447">A1156</f>
        <v>3</v>
      </c>
      <c r="AA1156" s="1037" t="str">
        <f t="shared" si="444"/>
        <v>Gạo X 23</v>
      </c>
      <c r="AB1156" s="844" t="str">
        <f t="shared" si="444"/>
        <v>kg</v>
      </c>
      <c r="AC1156" s="845">
        <f t="shared" si="444"/>
        <v>12.6</v>
      </c>
      <c r="AD1156" s="858">
        <f t="shared" si="444"/>
        <v>12.6</v>
      </c>
      <c r="AE1156" s="832">
        <f t="shared" si="439"/>
        <v>4248</v>
      </c>
      <c r="AF1156" s="832">
        <f t="shared" si="440"/>
        <v>0</v>
      </c>
      <c r="AG1156" s="832">
        <f t="shared" si="440"/>
        <v>0</v>
      </c>
      <c r="AH1156" s="832">
        <f t="shared" si="440"/>
        <v>0</v>
      </c>
      <c r="AI1156" s="824">
        <f t="shared" si="445"/>
        <v>53524.799999999996</v>
      </c>
      <c r="AJ1156" s="848"/>
      <c r="AK1156" s="827"/>
      <c r="AL1156" s="827"/>
      <c r="AM1156" s="827"/>
      <c r="AN1156" s="849">
        <f t="shared" si="441"/>
        <v>0</v>
      </c>
      <c r="AO1156" s="825">
        <f t="shared" si="442"/>
        <v>94</v>
      </c>
      <c r="AP1156" s="825">
        <f t="shared" si="442"/>
        <v>0</v>
      </c>
      <c r="AQ1156" s="825">
        <f t="shared" si="442"/>
        <v>0</v>
      </c>
      <c r="AR1156" s="825">
        <f t="shared" si="442"/>
        <v>0</v>
      </c>
      <c r="AS1156" s="825">
        <f t="shared" si="442"/>
        <v>1184.4000000000001</v>
      </c>
      <c r="AT1156" s="850">
        <f t="shared" ref="AT1156:AT1213" si="448">IF(AC1156&lt;&gt;0,SUM(AO1156:AR1156)*$AC1156-SUM(AO1156:AR1156)*$AD1156,"")</f>
        <v>0</v>
      </c>
      <c r="AU1156" s="859" t="s">
        <v>828</v>
      </c>
      <c r="AV1156" s="1519">
        <v>78</v>
      </c>
      <c r="AW1156" s="1519"/>
      <c r="AX1156" s="860"/>
      <c r="AY1156" s="861"/>
      <c r="AZ1156" s="862" t="s">
        <v>829</v>
      </c>
    </row>
    <row r="1157" spans="1:52" ht="13.5" customHeight="1">
      <c r="A1157" s="838">
        <f t="shared" si="446"/>
        <v>4</v>
      </c>
      <c r="B1157" s="1038" t="s">
        <v>850</v>
      </c>
      <c r="C1157" s="817" t="s">
        <v>389</v>
      </c>
      <c r="D1157" s="839">
        <v>10</v>
      </c>
      <c r="E1157" s="819">
        <v>10</v>
      </c>
      <c r="F1157" s="825"/>
      <c r="G1157" s="909"/>
      <c r="H1157" s="863"/>
      <c r="I1157" s="842"/>
      <c r="J1157" s="824">
        <f t="shared" si="437"/>
        <v>0</v>
      </c>
      <c r="K1157" s="864"/>
      <c r="L1157" s="825"/>
      <c r="M1157" s="827"/>
      <c r="N1157" s="827"/>
      <c r="O1157" s="824">
        <f t="shared" ref="O1157:O1213" si="449">SUM(K1157:N1157)*$E1157</f>
        <v>0</v>
      </c>
      <c r="P1157" s="865"/>
      <c r="Q1157" s="825"/>
      <c r="R1157" s="827"/>
      <c r="S1157" s="827"/>
      <c r="T1157" s="846">
        <f t="shared" si="438"/>
        <v>0</v>
      </c>
      <c r="U1157" s="825">
        <f t="shared" si="443"/>
        <v>0</v>
      </c>
      <c r="V1157" s="825">
        <f t="shared" si="443"/>
        <v>0</v>
      </c>
      <c r="W1157" s="827">
        <f t="shared" si="443"/>
        <v>0</v>
      </c>
      <c r="X1157" s="827">
        <f t="shared" si="443"/>
        <v>0</v>
      </c>
      <c r="Y1157" s="824">
        <f t="shared" si="443"/>
        <v>0</v>
      </c>
      <c r="Z1157" s="838">
        <f t="shared" si="447"/>
        <v>4</v>
      </c>
      <c r="AA1157" s="1037" t="str">
        <f t="shared" si="444"/>
        <v>Bột súp</v>
      </c>
      <c r="AB1157" s="844" t="str">
        <f t="shared" si="444"/>
        <v>lít</v>
      </c>
      <c r="AC1157" s="845">
        <f t="shared" si="444"/>
        <v>10</v>
      </c>
      <c r="AD1157" s="858">
        <f t="shared" si="444"/>
        <v>10</v>
      </c>
      <c r="AE1157" s="832">
        <f t="shared" si="439"/>
        <v>0</v>
      </c>
      <c r="AF1157" s="832">
        <f t="shared" si="440"/>
        <v>0</v>
      </c>
      <c r="AG1157" s="832">
        <f t="shared" si="440"/>
        <v>4</v>
      </c>
      <c r="AH1157" s="832">
        <f t="shared" si="440"/>
        <v>0</v>
      </c>
      <c r="AI1157" s="824">
        <f t="shared" si="445"/>
        <v>40</v>
      </c>
      <c r="AJ1157" s="848"/>
      <c r="AK1157" s="866"/>
      <c r="AM1157" s="827"/>
      <c r="AN1157" s="849">
        <f t="shared" si="441"/>
        <v>0</v>
      </c>
      <c r="AO1157" s="825">
        <f t="shared" si="442"/>
        <v>0</v>
      </c>
      <c r="AP1157" s="825">
        <f t="shared" si="442"/>
        <v>0</v>
      </c>
      <c r="AQ1157" s="825">
        <f t="shared" si="442"/>
        <v>0</v>
      </c>
      <c r="AR1157" s="825">
        <f t="shared" si="442"/>
        <v>0</v>
      </c>
      <c r="AS1157" s="825">
        <f t="shared" si="442"/>
        <v>0</v>
      </c>
      <c r="AT1157" s="850">
        <f t="shared" si="448"/>
        <v>0</v>
      </c>
      <c r="AU1157" s="867" t="s">
        <v>830</v>
      </c>
      <c r="AV1157" s="868">
        <f>F1222</f>
        <v>110</v>
      </c>
      <c r="AW1157" s="861" t="s">
        <v>27</v>
      </c>
      <c r="AX1157" s="869">
        <f>H1222</f>
        <v>14</v>
      </c>
      <c r="AY1157" s="861" t="s">
        <v>28</v>
      </c>
      <c r="AZ1157" s="870">
        <f>AX1157*AV1157</f>
        <v>1540</v>
      </c>
    </row>
    <row r="1158" spans="1:52" ht="13.5" customHeight="1">
      <c r="A1158" s="838">
        <f t="shared" si="446"/>
        <v>5</v>
      </c>
      <c r="B1158" s="1039" t="s">
        <v>851</v>
      </c>
      <c r="C1158" s="817" t="s">
        <v>389</v>
      </c>
      <c r="D1158" s="839">
        <v>30</v>
      </c>
      <c r="E1158" s="871">
        <v>25</v>
      </c>
      <c r="F1158" s="825"/>
      <c r="G1158" s="909">
        <v>2</v>
      </c>
      <c r="H1158" s="863"/>
      <c r="I1158" s="842"/>
      <c r="J1158" s="824">
        <f t="shared" si="437"/>
        <v>50</v>
      </c>
      <c r="K1158" s="864"/>
      <c r="L1158" s="853">
        <v>3</v>
      </c>
      <c r="M1158" s="827"/>
      <c r="N1158" s="827"/>
      <c r="O1158" s="824">
        <f t="shared" si="449"/>
        <v>75</v>
      </c>
      <c r="P1158" s="865"/>
      <c r="Q1158" s="853">
        <v>3</v>
      </c>
      <c r="R1158" s="827"/>
      <c r="S1158" s="827"/>
      <c r="T1158" s="846">
        <f t="shared" si="438"/>
        <v>75</v>
      </c>
      <c r="U1158" s="825">
        <f t="shared" si="443"/>
        <v>0</v>
      </c>
      <c r="V1158" s="853">
        <f t="shared" si="443"/>
        <v>8</v>
      </c>
      <c r="W1158" s="827">
        <f t="shared" si="443"/>
        <v>0</v>
      </c>
      <c r="X1158" s="827">
        <f t="shared" si="443"/>
        <v>0</v>
      </c>
      <c r="Y1158" s="824">
        <f t="shared" si="443"/>
        <v>200</v>
      </c>
      <c r="Z1158" s="838">
        <f t="shared" si="447"/>
        <v>5</v>
      </c>
      <c r="AA1158" s="1037" t="str">
        <f t="shared" si="444"/>
        <v>Nmắm thường</v>
      </c>
      <c r="AB1158" s="844" t="str">
        <f t="shared" si="444"/>
        <v>lít</v>
      </c>
      <c r="AC1158" s="845">
        <f t="shared" si="444"/>
        <v>30</v>
      </c>
      <c r="AD1158" s="858">
        <f t="shared" si="444"/>
        <v>25</v>
      </c>
      <c r="AE1158" s="832">
        <f t="shared" si="439"/>
        <v>0</v>
      </c>
      <c r="AF1158" s="832">
        <f t="shared" si="440"/>
        <v>16</v>
      </c>
      <c r="AG1158" s="832">
        <f t="shared" si="440"/>
        <v>0</v>
      </c>
      <c r="AH1158" s="832">
        <f t="shared" si="440"/>
        <v>0</v>
      </c>
      <c r="AI1158" s="824">
        <f t="shared" si="445"/>
        <v>400</v>
      </c>
      <c r="AJ1158" s="848"/>
      <c r="AK1158" s="873"/>
      <c r="AL1158" s="827"/>
      <c r="AM1158" s="827"/>
      <c r="AN1158" s="849">
        <f t="shared" si="441"/>
        <v>0</v>
      </c>
      <c r="AO1158" s="825">
        <f t="shared" si="442"/>
        <v>0</v>
      </c>
      <c r="AP1158" s="825">
        <f t="shared" si="442"/>
        <v>8</v>
      </c>
      <c r="AQ1158" s="825">
        <f t="shared" si="442"/>
        <v>0</v>
      </c>
      <c r="AR1158" s="825">
        <f t="shared" si="442"/>
        <v>0</v>
      </c>
      <c r="AS1158" s="825">
        <f t="shared" si="442"/>
        <v>200</v>
      </c>
      <c r="AT1158" s="850">
        <f t="shared" si="448"/>
        <v>40</v>
      </c>
      <c r="AU1158" s="867" t="s">
        <v>831</v>
      </c>
      <c r="AV1158" s="874">
        <f>F1223</f>
        <v>115</v>
      </c>
      <c r="AW1158" s="861" t="s">
        <v>27</v>
      </c>
      <c r="AX1158" s="869">
        <v>32</v>
      </c>
      <c r="AY1158" s="861" t="s">
        <v>28</v>
      </c>
      <c r="AZ1158" s="870">
        <f>AX1158*AV1158</f>
        <v>3680</v>
      </c>
    </row>
    <row r="1159" spans="1:52" ht="13.5" customHeight="1">
      <c r="A1159" s="838">
        <f t="shared" si="446"/>
        <v>6</v>
      </c>
      <c r="B1159" s="1039" t="s">
        <v>496</v>
      </c>
      <c r="C1159" s="817" t="s">
        <v>852</v>
      </c>
      <c r="D1159" s="839">
        <v>42</v>
      </c>
      <c r="E1159" s="875">
        <v>42</v>
      </c>
      <c r="F1159" s="825"/>
      <c r="G1159" s="854"/>
      <c r="H1159" s="827">
        <v>0.3</v>
      </c>
      <c r="I1159" s="842"/>
      <c r="J1159" s="824">
        <f t="shared" si="437"/>
        <v>12.6</v>
      </c>
      <c r="K1159" s="864"/>
      <c r="L1159" s="825"/>
      <c r="M1159" s="876">
        <v>0.8</v>
      </c>
      <c r="N1159" s="827"/>
      <c r="O1159" s="824">
        <f t="shared" si="449"/>
        <v>33.6</v>
      </c>
      <c r="P1159" s="865"/>
      <c r="Q1159" s="825"/>
      <c r="R1159" s="877">
        <v>0.8</v>
      </c>
      <c r="S1159" s="827"/>
      <c r="T1159" s="846">
        <f t="shared" si="438"/>
        <v>33.6</v>
      </c>
      <c r="U1159" s="825">
        <f t="shared" si="443"/>
        <v>0</v>
      </c>
      <c r="V1159" s="825">
        <f t="shared" si="443"/>
        <v>0</v>
      </c>
      <c r="W1159" s="827">
        <f t="shared" si="443"/>
        <v>1.9000000000000001</v>
      </c>
      <c r="X1159" s="827">
        <f t="shared" si="443"/>
        <v>0</v>
      </c>
      <c r="Y1159" s="824">
        <f t="shared" si="443"/>
        <v>79.800000000000011</v>
      </c>
      <c r="Z1159" s="838">
        <f t="shared" si="447"/>
        <v>6</v>
      </c>
      <c r="AA1159" s="1040" t="str">
        <f t="shared" si="444"/>
        <v>Mì chính VEDAN</v>
      </c>
      <c r="AB1159" s="844" t="str">
        <f t="shared" si="444"/>
        <v>Kg</v>
      </c>
      <c r="AC1159" s="845">
        <f t="shared" si="444"/>
        <v>42</v>
      </c>
      <c r="AD1159" s="858">
        <f t="shared" si="444"/>
        <v>42</v>
      </c>
      <c r="AE1159" s="832">
        <f t="shared" si="439"/>
        <v>0</v>
      </c>
      <c r="AF1159" s="832">
        <f t="shared" si="440"/>
        <v>0</v>
      </c>
      <c r="AG1159" s="832">
        <f t="shared" si="440"/>
        <v>13.400000000000002</v>
      </c>
      <c r="AH1159" s="832">
        <f t="shared" si="440"/>
        <v>0</v>
      </c>
      <c r="AI1159" s="824">
        <f t="shared" si="445"/>
        <v>562.80000000000007</v>
      </c>
      <c r="AJ1159" s="879"/>
      <c r="AK1159" s="827"/>
      <c r="AL1159" s="878"/>
      <c r="AM1159" s="827"/>
      <c r="AN1159" s="849">
        <f t="shared" si="441"/>
        <v>0</v>
      </c>
      <c r="AO1159" s="825">
        <f t="shared" si="442"/>
        <v>0</v>
      </c>
      <c r="AP1159" s="825">
        <f t="shared" si="442"/>
        <v>0</v>
      </c>
      <c r="AQ1159" s="825">
        <f t="shared" si="442"/>
        <v>1.9000000000000001</v>
      </c>
      <c r="AR1159" s="825">
        <f t="shared" si="442"/>
        <v>0</v>
      </c>
      <c r="AS1159" s="825">
        <f t="shared" si="442"/>
        <v>79.800000000000011</v>
      </c>
      <c r="AT1159" s="850">
        <f t="shared" si="448"/>
        <v>0</v>
      </c>
      <c r="AU1159" s="880" t="s">
        <v>832</v>
      </c>
      <c r="AV1159" s="874">
        <f>F1224</f>
        <v>115</v>
      </c>
      <c r="AW1159" s="861" t="s">
        <v>27</v>
      </c>
      <c r="AX1159" s="869">
        <v>32</v>
      </c>
      <c r="AY1159" s="861" t="s">
        <v>28</v>
      </c>
      <c r="AZ1159" s="870">
        <f>AX1159*AV1159</f>
        <v>3680</v>
      </c>
    </row>
    <row r="1160" spans="1:52" ht="13.5" customHeight="1">
      <c r="A1160" s="838">
        <f t="shared" si="446"/>
        <v>7</v>
      </c>
      <c r="B1160" s="1036" t="s">
        <v>43</v>
      </c>
      <c r="C1160" s="881" t="s">
        <v>66</v>
      </c>
      <c r="D1160" s="882">
        <v>3.5</v>
      </c>
      <c r="E1160" s="883">
        <v>3.5</v>
      </c>
      <c r="F1160" s="884"/>
      <c r="G1160" s="854"/>
      <c r="H1160" s="885">
        <v>1</v>
      </c>
      <c r="I1160" s="842"/>
      <c r="J1160" s="824">
        <f t="shared" si="437"/>
        <v>3.5</v>
      </c>
      <c r="K1160" s="864"/>
      <c r="L1160" s="825"/>
      <c r="M1160" s="876">
        <v>1.5</v>
      </c>
      <c r="N1160" s="827"/>
      <c r="O1160" s="824">
        <f t="shared" si="449"/>
        <v>5.25</v>
      </c>
      <c r="P1160" s="865" t="s">
        <v>883</v>
      </c>
      <c r="Q1160" s="825"/>
      <c r="R1160" s="877">
        <v>1.5</v>
      </c>
      <c r="S1160" s="827"/>
      <c r="T1160" s="846">
        <f t="shared" si="438"/>
        <v>5.25</v>
      </c>
      <c r="U1160" s="825">
        <f>SUM(F1160,K1160,P1160)</f>
        <v>0</v>
      </c>
      <c r="V1160" s="825"/>
      <c r="W1160" s="827">
        <f t="shared" si="443"/>
        <v>4</v>
      </c>
      <c r="X1160" s="827">
        <f t="shared" si="443"/>
        <v>0</v>
      </c>
      <c r="Y1160" s="824">
        <f t="shared" si="443"/>
        <v>14</v>
      </c>
      <c r="Z1160" s="838">
        <f t="shared" si="447"/>
        <v>7</v>
      </c>
      <c r="AA1160" s="1040" t="str">
        <f t="shared" si="444"/>
        <v>Muối trắng</v>
      </c>
      <c r="AB1160" s="844" t="str">
        <f t="shared" si="444"/>
        <v>kg</v>
      </c>
      <c r="AC1160" s="845">
        <f t="shared" si="444"/>
        <v>3.5</v>
      </c>
      <c r="AD1160" s="858">
        <f t="shared" si="444"/>
        <v>3.5</v>
      </c>
      <c r="AE1160" s="832">
        <f t="shared" si="439"/>
        <v>0</v>
      </c>
      <c r="AF1160" s="832">
        <f t="shared" si="440"/>
        <v>0</v>
      </c>
      <c r="AG1160" s="832">
        <f t="shared" si="440"/>
        <v>22</v>
      </c>
      <c r="AH1160" s="832">
        <f t="shared" si="440"/>
        <v>0</v>
      </c>
      <c r="AI1160" s="824">
        <f t="shared" si="445"/>
        <v>77</v>
      </c>
      <c r="AJ1160" s="879"/>
      <c r="AK1160" s="827"/>
      <c r="AL1160" s="878"/>
      <c r="AM1160" s="827"/>
      <c r="AN1160" s="849">
        <f t="shared" si="441"/>
        <v>0</v>
      </c>
      <c r="AO1160" s="825">
        <f t="shared" si="442"/>
        <v>0</v>
      </c>
      <c r="AP1160" s="825">
        <f t="shared" si="442"/>
        <v>0</v>
      </c>
      <c r="AQ1160" s="825">
        <f t="shared" si="442"/>
        <v>4</v>
      </c>
      <c r="AR1160" s="825">
        <f t="shared" si="442"/>
        <v>0</v>
      </c>
      <c r="AS1160" s="825">
        <f t="shared" si="442"/>
        <v>14</v>
      </c>
      <c r="AT1160" s="850">
        <f t="shared" si="448"/>
        <v>0</v>
      </c>
      <c r="AU1160" s="886" t="s">
        <v>833</v>
      </c>
      <c r="AV1160" s="1519">
        <v>62</v>
      </c>
      <c r="AW1160" s="1519"/>
      <c r="AX1160" s="887"/>
      <c r="AY1160" s="861"/>
      <c r="AZ1160" s="862" t="s">
        <v>829</v>
      </c>
    </row>
    <row r="1161" spans="1:52" ht="13.5" customHeight="1">
      <c r="A1161" s="838">
        <f t="shared" si="446"/>
        <v>8</v>
      </c>
      <c r="B1161" s="1039" t="s">
        <v>618</v>
      </c>
      <c r="C1161" s="817" t="s">
        <v>66</v>
      </c>
      <c r="D1161" s="839">
        <v>35</v>
      </c>
      <c r="E1161" s="852">
        <v>35</v>
      </c>
      <c r="F1161" s="825"/>
      <c r="G1161" s="854"/>
      <c r="H1161" s="827">
        <v>0.4</v>
      </c>
      <c r="I1161" s="842"/>
      <c r="J1161" s="824">
        <f t="shared" si="437"/>
        <v>14</v>
      </c>
      <c r="K1161" s="864"/>
      <c r="L1161" s="825"/>
      <c r="M1161" s="876">
        <v>0.8</v>
      </c>
      <c r="N1161" s="827"/>
      <c r="O1161" s="824">
        <f t="shared" si="449"/>
        <v>28</v>
      </c>
      <c r="P1161" s="864"/>
      <c r="Q1161" s="825"/>
      <c r="R1161" s="876">
        <v>0.8</v>
      </c>
      <c r="S1161" s="827"/>
      <c r="T1161" s="846">
        <f t="shared" si="438"/>
        <v>28</v>
      </c>
      <c r="U1161" s="825">
        <f>SUM(F1161,K1161,P1161)</f>
        <v>0</v>
      </c>
      <c r="V1161" s="825">
        <f t="shared" ref="V1161:Y1212" si="450">SUM(G1161,L1161,Q1161)</f>
        <v>0</v>
      </c>
      <c r="W1161" s="827">
        <f t="shared" si="443"/>
        <v>2</v>
      </c>
      <c r="X1161" s="827">
        <f t="shared" si="443"/>
        <v>0</v>
      </c>
      <c r="Y1161" s="824">
        <f t="shared" si="443"/>
        <v>70</v>
      </c>
      <c r="Z1161" s="838">
        <f t="shared" si="447"/>
        <v>8</v>
      </c>
      <c r="AA1161" s="1040" t="str">
        <f t="shared" si="444"/>
        <v xml:space="preserve">Tỏi khô </v>
      </c>
      <c r="AB1161" s="844" t="str">
        <f t="shared" si="444"/>
        <v>kg</v>
      </c>
      <c r="AC1161" s="845">
        <f t="shared" si="444"/>
        <v>35</v>
      </c>
      <c r="AD1161" s="858">
        <f t="shared" si="444"/>
        <v>35</v>
      </c>
      <c r="AE1161" s="832">
        <f t="shared" si="439"/>
        <v>0</v>
      </c>
      <c r="AF1161" s="832">
        <f t="shared" si="440"/>
        <v>0</v>
      </c>
      <c r="AG1161" s="832">
        <f t="shared" si="440"/>
        <v>5</v>
      </c>
      <c r="AH1161" s="832">
        <f t="shared" si="440"/>
        <v>0</v>
      </c>
      <c r="AI1161" s="824">
        <f t="shared" si="445"/>
        <v>175</v>
      </c>
      <c r="AJ1161" s="879"/>
      <c r="AK1161" s="827"/>
      <c r="AL1161" s="878"/>
      <c r="AM1161" s="827"/>
      <c r="AN1161" s="849">
        <f t="shared" si="441"/>
        <v>0</v>
      </c>
      <c r="AO1161" s="825">
        <f t="shared" si="442"/>
        <v>0</v>
      </c>
      <c r="AP1161" s="825">
        <f t="shared" si="442"/>
        <v>0</v>
      </c>
      <c r="AQ1161" s="825">
        <f t="shared" si="442"/>
        <v>2</v>
      </c>
      <c r="AR1161" s="825">
        <f t="shared" si="442"/>
        <v>0</v>
      </c>
      <c r="AS1161" s="825">
        <f t="shared" si="442"/>
        <v>70</v>
      </c>
      <c r="AT1161" s="850">
        <f t="shared" si="448"/>
        <v>0</v>
      </c>
      <c r="AU1161" s="880" t="s">
        <v>830</v>
      </c>
      <c r="AV1161" s="868">
        <f>K1222</f>
        <v>13</v>
      </c>
      <c r="AW1161" s="861" t="s">
        <v>27</v>
      </c>
      <c r="AX1161" s="888">
        <f>M1222</f>
        <v>14</v>
      </c>
      <c r="AY1161" s="861" t="s">
        <v>28</v>
      </c>
      <c r="AZ1161" s="870">
        <f>AX1161*AV1161</f>
        <v>182</v>
      </c>
    </row>
    <row r="1162" spans="1:52" ht="13.5" customHeight="1">
      <c r="A1162" s="838">
        <f t="shared" si="446"/>
        <v>9</v>
      </c>
      <c r="B1162" s="1039" t="s">
        <v>44</v>
      </c>
      <c r="C1162" s="817" t="s">
        <v>66</v>
      </c>
      <c r="D1162" s="839">
        <v>20</v>
      </c>
      <c r="E1162" s="852">
        <v>20</v>
      </c>
      <c r="F1162" s="825"/>
      <c r="G1162" s="854"/>
      <c r="H1162" s="827">
        <v>0.4</v>
      </c>
      <c r="I1162" s="842"/>
      <c r="J1162" s="824">
        <f t="shared" si="437"/>
        <v>8</v>
      </c>
      <c r="K1162" s="864"/>
      <c r="L1162" s="825"/>
      <c r="M1162" s="876">
        <v>0.8</v>
      </c>
      <c r="N1162" s="827"/>
      <c r="O1162" s="824">
        <f t="shared" si="449"/>
        <v>16</v>
      </c>
      <c r="P1162" s="825"/>
      <c r="Q1162" s="825" t="s">
        <v>884</v>
      </c>
      <c r="R1162" s="876">
        <v>0.8</v>
      </c>
      <c r="S1162" s="827"/>
      <c r="T1162" s="846">
        <f t="shared" si="438"/>
        <v>16</v>
      </c>
      <c r="U1162" s="825">
        <f>SUM(F1162,K1162,P1162)</f>
        <v>0</v>
      </c>
      <c r="V1162" s="825">
        <f t="shared" si="450"/>
        <v>0</v>
      </c>
      <c r="W1162" s="827">
        <f t="shared" si="443"/>
        <v>2</v>
      </c>
      <c r="X1162" s="827">
        <f t="shared" si="443"/>
        <v>0</v>
      </c>
      <c r="Y1162" s="824">
        <f t="shared" si="443"/>
        <v>40</v>
      </c>
      <c r="Z1162" s="838">
        <f t="shared" si="447"/>
        <v>9</v>
      </c>
      <c r="AA1162" s="1040" t="str">
        <f t="shared" si="444"/>
        <v>Hành củ</v>
      </c>
      <c r="AB1162" s="844" t="str">
        <f t="shared" si="444"/>
        <v>kg</v>
      </c>
      <c r="AC1162" s="845">
        <f t="shared" si="444"/>
        <v>20</v>
      </c>
      <c r="AD1162" s="858">
        <f t="shared" si="444"/>
        <v>20</v>
      </c>
      <c r="AE1162" s="832">
        <f t="shared" si="439"/>
        <v>0</v>
      </c>
      <c r="AF1162" s="832">
        <f t="shared" si="440"/>
        <v>0</v>
      </c>
      <c r="AG1162" s="832">
        <f t="shared" si="440"/>
        <v>5</v>
      </c>
      <c r="AH1162" s="832">
        <f t="shared" si="440"/>
        <v>0</v>
      </c>
      <c r="AI1162" s="824">
        <f t="shared" si="445"/>
        <v>100</v>
      </c>
      <c r="AJ1162" s="879"/>
      <c r="AK1162" s="827"/>
      <c r="AL1162" s="878"/>
      <c r="AM1162" s="827"/>
      <c r="AN1162" s="889">
        <f t="shared" si="441"/>
        <v>0</v>
      </c>
      <c r="AO1162" s="825">
        <f t="shared" si="442"/>
        <v>0</v>
      </c>
      <c r="AP1162" s="825">
        <f t="shared" si="442"/>
        <v>0</v>
      </c>
      <c r="AQ1162" s="825">
        <f t="shared" si="442"/>
        <v>2</v>
      </c>
      <c r="AR1162" s="825">
        <f t="shared" si="442"/>
        <v>0</v>
      </c>
      <c r="AS1162" s="825">
        <f t="shared" si="442"/>
        <v>40</v>
      </c>
      <c r="AT1162" s="850">
        <f t="shared" si="448"/>
        <v>0</v>
      </c>
      <c r="AU1162" s="880" t="s">
        <v>831</v>
      </c>
      <c r="AV1162" s="868">
        <f>K1223</f>
        <v>13</v>
      </c>
      <c r="AW1162" s="861" t="s">
        <v>27</v>
      </c>
      <c r="AX1162" s="888">
        <v>24</v>
      </c>
      <c r="AY1162" s="861" t="s">
        <v>28</v>
      </c>
      <c r="AZ1162" s="870">
        <f>AX1162*AV1162</f>
        <v>312</v>
      </c>
    </row>
    <row r="1163" spans="1:52" ht="13.5" customHeight="1">
      <c r="A1163" s="838">
        <f t="shared" si="446"/>
        <v>10</v>
      </c>
      <c r="B1163" s="1039" t="s">
        <v>593</v>
      </c>
      <c r="C1163" s="817" t="s">
        <v>389</v>
      </c>
      <c r="D1163" s="839">
        <v>22</v>
      </c>
      <c r="E1163" s="852">
        <v>22</v>
      </c>
      <c r="F1163" s="825"/>
      <c r="G1163" s="854"/>
      <c r="H1163" s="827">
        <v>1</v>
      </c>
      <c r="I1163" s="842"/>
      <c r="J1163" s="824">
        <f t="shared" si="437"/>
        <v>22</v>
      </c>
      <c r="K1163" s="864"/>
      <c r="L1163" s="825"/>
      <c r="M1163" s="876">
        <v>1</v>
      </c>
      <c r="N1163" s="827"/>
      <c r="O1163" s="824">
        <f t="shared" si="449"/>
        <v>22</v>
      </c>
      <c r="P1163" s="865"/>
      <c r="Q1163" s="825"/>
      <c r="R1163" s="890">
        <v>1</v>
      </c>
      <c r="S1163" s="827"/>
      <c r="T1163" s="846">
        <f t="shared" si="438"/>
        <v>22</v>
      </c>
      <c r="U1163" s="825">
        <f>SUM(F1163,K1163,P1163)</f>
        <v>0</v>
      </c>
      <c r="V1163" s="825">
        <f t="shared" si="450"/>
        <v>0</v>
      </c>
      <c r="W1163" s="827">
        <f t="shared" si="443"/>
        <v>3</v>
      </c>
      <c r="X1163" s="827">
        <f t="shared" si="443"/>
        <v>0</v>
      </c>
      <c r="Y1163" s="824">
        <f t="shared" si="443"/>
        <v>66</v>
      </c>
      <c r="Z1163" s="838">
        <f t="shared" si="447"/>
        <v>10</v>
      </c>
      <c r="AA1163" s="1040" t="str">
        <f t="shared" si="444"/>
        <v>Dầu ăn Mavela</v>
      </c>
      <c r="AB1163" s="844" t="str">
        <f t="shared" si="444"/>
        <v>lít</v>
      </c>
      <c r="AC1163" s="845">
        <f t="shared" si="444"/>
        <v>22</v>
      </c>
      <c r="AD1163" s="858">
        <f t="shared" si="444"/>
        <v>22</v>
      </c>
      <c r="AE1163" s="832">
        <f t="shared" si="439"/>
        <v>0</v>
      </c>
      <c r="AF1163" s="832">
        <f t="shared" si="440"/>
        <v>0</v>
      </c>
      <c r="AG1163" s="832">
        <f t="shared" si="440"/>
        <v>20</v>
      </c>
      <c r="AH1163" s="832">
        <f t="shared" si="440"/>
        <v>0</v>
      </c>
      <c r="AI1163" s="824">
        <f t="shared" si="445"/>
        <v>440</v>
      </c>
      <c r="AJ1163" s="879"/>
      <c r="AK1163" s="827"/>
      <c r="AL1163" s="878"/>
      <c r="AM1163" s="827"/>
      <c r="AN1163" s="849">
        <f t="shared" si="441"/>
        <v>0</v>
      </c>
      <c r="AO1163" s="825">
        <f t="shared" si="442"/>
        <v>0</v>
      </c>
      <c r="AP1163" s="825">
        <f t="shared" si="442"/>
        <v>0</v>
      </c>
      <c r="AQ1163" s="825">
        <f t="shared" si="442"/>
        <v>3</v>
      </c>
      <c r="AR1163" s="825">
        <f t="shared" si="442"/>
        <v>0</v>
      </c>
      <c r="AS1163" s="825">
        <f t="shared" si="442"/>
        <v>66</v>
      </c>
      <c r="AT1163" s="850">
        <f t="shared" si="448"/>
        <v>0</v>
      </c>
      <c r="AU1163" s="880" t="s">
        <v>832</v>
      </c>
      <c r="AV1163" s="868">
        <f>K1224</f>
        <v>13</v>
      </c>
      <c r="AW1163" s="861" t="s">
        <v>27</v>
      </c>
      <c r="AX1163" s="888">
        <v>24</v>
      </c>
      <c r="AY1163" s="861" t="s">
        <v>28</v>
      </c>
      <c r="AZ1163" s="870">
        <f>AX1163*AV1163</f>
        <v>312</v>
      </c>
    </row>
    <row r="1164" spans="1:52" ht="13.5" customHeight="1">
      <c r="A1164" s="838">
        <f t="shared" si="446"/>
        <v>11</v>
      </c>
      <c r="B1164" s="1039" t="s">
        <v>45</v>
      </c>
      <c r="C1164" s="817" t="s">
        <v>66</v>
      </c>
      <c r="D1164" s="839">
        <v>130</v>
      </c>
      <c r="E1164" s="852">
        <v>90</v>
      </c>
      <c r="F1164" s="825" t="s">
        <v>885</v>
      </c>
      <c r="G1164" s="854" t="s">
        <v>886</v>
      </c>
      <c r="H1164" s="827"/>
      <c r="I1164" s="842"/>
      <c r="J1164" s="824">
        <f t="shared" si="437"/>
        <v>0</v>
      </c>
      <c r="K1164" s="864"/>
      <c r="L1164" s="825"/>
      <c r="M1164" s="891">
        <v>0.1</v>
      </c>
      <c r="N1164" s="827"/>
      <c r="O1164" s="824">
        <f t="shared" si="449"/>
        <v>9</v>
      </c>
      <c r="P1164" s="865"/>
      <c r="Q1164" s="825"/>
      <c r="R1164" s="877">
        <v>0.1</v>
      </c>
      <c r="S1164" s="827"/>
      <c r="T1164" s="846">
        <f t="shared" si="438"/>
        <v>9</v>
      </c>
      <c r="U1164" s="825">
        <f t="shared" ref="U1164:U1170" si="451">SUM(F1164,K1164,P1164)</f>
        <v>0</v>
      </c>
      <c r="V1164" s="825">
        <f t="shared" si="450"/>
        <v>0</v>
      </c>
      <c r="W1164" s="827">
        <f t="shared" si="443"/>
        <v>0.2</v>
      </c>
      <c r="X1164" s="827">
        <f t="shared" si="443"/>
        <v>0</v>
      </c>
      <c r="Y1164" s="824">
        <f t="shared" si="443"/>
        <v>18</v>
      </c>
      <c r="Z1164" s="838">
        <f t="shared" si="447"/>
        <v>11</v>
      </c>
      <c r="AA1164" s="1040" t="str">
        <f t="shared" si="444"/>
        <v>Tiêu bắc</v>
      </c>
      <c r="AB1164" s="844" t="str">
        <f t="shared" si="444"/>
        <v>kg</v>
      </c>
      <c r="AC1164" s="845">
        <f t="shared" si="444"/>
        <v>130</v>
      </c>
      <c r="AD1164" s="858">
        <f t="shared" si="444"/>
        <v>90</v>
      </c>
      <c r="AE1164" s="832">
        <f t="shared" si="439"/>
        <v>0</v>
      </c>
      <c r="AF1164" s="832">
        <f t="shared" si="440"/>
        <v>0</v>
      </c>
      <c r="AG1164" s="832">
        <f t="shared" si="440"/>
        <v>4.1999999999999993</v>
      </c>
      <c r="AH1164" s="832">
        <f t="shared" si="440"/>
        <v>0</v>
      </c>
      <c r="AI1164" s="824">
        <f t="shared" si="445"/>
        <v>377.99999999999994</v>
      </c>
      <c r="AJ1164" s="879"/>
      <c r="AK1164" s="827"/>
      <c r="AL1164" s="878"/>
      <c r="AM1164" s="827"/>
      <c r="AN1164" s="849">
        <f t="shared" si="441"/>
        <v>0</v>
      </c>
      <c r="AO1164" s="825">
        <f t="shared" si="442"/>
        <v>0</v>
      </c>
      <c r="AP1164" s="825">
        <f t="shared" si="442"/>
        <v>0</v>
      </c>
      <c r="AQ1164" s="825">
        <f t="shared" si="442"/>
        <v>0.2</v>
      </c>
      <c r="AR1164" s="825">
        <f t="shared" si="442"/>
        <v>0</v>
      </c>
      <c r="AS1164" s="825">
        <f t="shared" si="442"/>
        <v>18</v>
      </c>
      <c r="AT1164" s="850">
        <f t="shared" si="448"/>
        <v>8</v>
      </c>
      <c r="AU1164" s="1521" t="str">
        <f>B1225</f>
        <v xml:space="preserve">  + Ăn thêm</v>
      </c>
      <c r="AV1164" s="1522"/>
      <c r="AW1164" s="1522"/>
      <c r="AX1164" s="1522"/>
      <c r="AY1164" s="1522"/>
      <c r="AZ1164" s="892">
        <f>J1225</f>
        <v>0</v>
      </c>
    </row>
    <row r="1165" spans="1:52" ht="13.5" customHeight="1">
      <c r="A1165" s="838">
        <f t="shared" si="446"/>
        <v>12</v>
      </c>
      <c r="B1165" s="1039" t="s">
        <v>46</v>
      </c>
      <c r="C1165" s="817" t="s">
        <v>66</v>
      </c>
      <c r="D1165" s="839">
        <v>35</v>
      </c>
      <c r="E1165" s="852">
        <v>35</v>
      </c>
      <c r="F1165" s="825"/>
      <c r="G1165" s="854"/>
      <c r="H1165" s="827">
        <v>0.1</v>
      </c>
      <c r="I1165" s="842"/>
      <c r="J1165" s="824">
        <f t="shared" si="437"/>
        <v>3.5</v>
      </c>
      <c r="K1165" s="864"/>
      <c r="L1165" s="825"/>
      <c r="M1165" s="891">
        <v>0.2</v>
      </c>
      <c r="N1165" s="827"/>
      <c r="O1165" s="824">
        <f t="shared" si="449"/>
        <v>7</v>
      </c>
      <c r="P1165" s="865"/>
      <c r="Q1165" s="825"/>
      <c r="R1165" s="877">
        <v>0.2</v>
      </c>
      <c r="S1165" s="827"/>
      <c r="T1165" s="846">
        <f t="shared" si="438"/>
        <v>7</v>
      </c>
      <c r="U1165" s="825">
        <f t="shared" si="451"/>
        <v>0</v>
      </c>
      <c r="V1165" s="825">
        <f t="shared" si="450"/>
        <v>0</v>
      </c>
      <c r="W1165" s="827">
        <f t="shared" si="443"/>
        <v>0.5</v>
      </c>
      <c r="X1165" s="827">
        <f t="shared" si="443"/>
        <v>0</v>
      </c>
      <c r="Y1165" s="824">
        <f t="shared" si="443"/>
        <v>17.5</v>
      </c>
      <c r="Z1165" s="838">
        <f t="shared" si="447"/>
        <v>12</v>
      </c>
      <c r="AA1165" s="1040" t="str">
        <f t="shared" si="444"/>
        <v>Kẹo đắng</v>
      </c>
      <c r="AB1165" s="844" t="str">
        <f t="shared" si="444"/>
        <v>kg</v>
      </c>
      <c r="AC1165" s="845">
        <f t="shared" si="444"/>
        <v>35</v>
      </c>
      <c r="AD1165" s="858">
        <f t="shared" si="444"/>
        <v>35</v>
      </c>
      <c r="AE1165" s="832">
        <f t="shared" si="439"/>
        <v>0</v>
      </c>
      <c r="AF1165" s="832">
        <f t="shared" si="440"/>
        <v>0</v>
      </c>
      <c r="AG1165" s="832">
        <f t="shared" si="440"/>
        <v>8</v>
      </c>
      <c r="AH1165" s="832">
        <f t="shared" si="440"/>
        <v>0</v>
      </c>
      <c r="AI1165" s="824">
        <f t="shared" si="445"/>
        <v>280</v>
      </c>
      <c r="AJ1165" s="879"/>
      <c r="AK1165" s="827"/>
      <c r="AL1165" s="878"/>
      <c r="AM1165" s="827"/>
      <c r="AN1165" s="849">
        <f t="shared" si="441"/>
        <v>0</v>
      </c>
      <c r="AO1165" s="825">
        <f t="shared" si="442"/>
        <v>0</v>
      </c>
      <c r="AP1165" s="825">
        <f t="shared" si="442"/>
        <v>0</v>
      </c>
      <c r="AQ1165" s="825">
        <f t="shared" si="442"/>
        <v>0.5</v>
      </c>
      <c r="AR1165" s="825">
        <f t="shared" si="442"/>
        <v>0</v>
      </c>
      <c r="AS1165" s="825">
        <f t="shared" si="442"/>
        <v>17.5</v>
      </c>
      <c r="AT1165" s="850">
        <f t="shared" si="448"/>
        <v>0</v>
      </c>
      <c r="AU1165" s="1521" t="str">
        <f>B1226</f>
        <v xml:space="preserve"> + ăn thêm </v>
      </c>
      <c r="AV1165" s="1522"/>
      <c r="AW1165" s="1522"/>
      <c r="AX1165" s="1522"/>
      <c r="AY1165" s="1522"/>
      <c r="AZ1165" s="870">
        <f>J1226</f>
        <v>0</v>
      </c>
    </row>
    <row r="1166" spans="1:52" ht="13.5" customHeight="1">
      <c r="A1166" s="838">
        <f t="shared" si="446"/>
        <v>13</v>
      </c>
      <c r="B1166" s="1039" t="s">
        <v>47</v>
      </c>
      <c r="C1166" s="817" t="s">
        <v>66</v>
      </c>
      <c r="D1166" s="839">
        <v>17</v>
      </c>
      <c r="E1166" s="852">
        <v>17</v>
      </c>
      <c r="F1166" s="825"/>
      <c r="G1166" s="854"/>
      <c r="H1166" s="827"/>
      <c r="I1166" s="842"/>
      <c r="J1166" s="824">
        <f t="shared" si="437"/>
        <v>0</v>
      </c>
      <c r="K1166" s="864"/>
      <c r="L1166" s="825"/>
      <c r="M1166" s="891"/>
      <c r="N1166" s="827"/>
      <c r="O1166" s="824">
        <f t="shared" si="449"/>
        <v>0</v>
      </c>
      <c r="P1166" s="865"/>
      <c r="Q1166" s="825"/>
      <c r="R1166" s="877"/>
      <c r="S1166" s="827"/>
      <c r="T1166" s="846">
        <f t="shared" si="438"/>
        <v>0</v>
      </c>
      <c r="U1166" s="825">
        <f t="shared" si="451"/>
        <v>0</v>
      </c>
      <c r="V1166" s="825">
        <f t="shared" si="450"/>
        <v>0</v>
      </c>
      <c r="W1166" s="827">
        <f t="shared" si="443"/>
        <v>0</v>
      </c>
      <c r="X1166" s="827">
        <f t="shared" si="443"/>
        <v>0</v>
      </c>
      <c r="Y1166" s="824">
        <f t="shared" si="443"/>
        <v>0</v>
      </c>
      <c r="Z1166" s="838">
        <f t="shared" si="447"/>
        <v>13</v>
      </c>
      <c r="AA1166" s="1040" t="str">
        <f t="shared" si="444"/>
        <v>Đường trắng</v>
      </c>
      <c r="AB1166" s="844" t="str">
        <f t="shared" si="444"/>
        <v>kg</v>
      </c>
      <c r="AC1166" s="845">
        <f t="shared" si="444"/>
        <v>17</v>
      </c>
      <c r="AD1166" s="858">
        <f t="shared" si="444"/>
        <v>17</v>
      </c>
      <c r="AE1166" s="832">
        <f t="shared" si="439"/>
        <v>0</v>
      </c>
      <c r="AF1166" s="832">
        <f t="shared" si="440"/>
        <v>0</v>
      </c>
      <c r="AG1166" s="832">
        <f t="shared" si="440"/>
        <v>1</v>
      </c>
      <c r="AH1166" s="832">
        <f t="shared" si="440"/>
        <v>0</v>
      </c>
      <c r="AI1166" s="824">
        <f t="shared" si="445"/>
        <v>17</v>
      </c>
      <c r="AJ1166" s="879"/>
      <c r="AK1166" s="827"/>
      <c r="AL1166" s="878"/>
      <c r="AM1166" s="827"/>
      <c r="AN1166" s="849">
        <f t="shared" si="441"/>
        <v>0</v>
      </c>
      <c r="AO1166" s="825">
        <f t="shared" si="442"/>
        <v>0</v>
      </c>
      <c r="AP1166" s="825">
        <f t="shared" si="442"/>
        <v>0</v>
      </c>
      <c r="AQ1166" s="825">
        <f t="shared" si="442"/>
        <v>0</v>
      </c>
      <c r="AR1166" s="825">
        <f t="shared" si="442"/>
        <v>0</v>
      </c>
      <c r="AS1166" s="825">
        <f t="shared" si="442"/>
        <v>0</v>
      </c>
      <c r="AT1166" s="850">
        <f t="shared" si="448"/>
        <v>0</v>
      </c>
      <c r="AU1166" s="893" t="s">
        <v>834</v>
      </c>
      <c r="AV1166" s="894"/>
      <c r="AW1166" s="894"/>
      <c r="AX1166" s="894"/>
      <c r="AY1166" s="894"/>
      <c r="AZ1166" s="870">
        <f>SUM(AZ1156:AZ1165)</f>
        <v>9706</v>
      </c>
    </row>
    <row r="1167" spans="1:52" ht="13.5" customHeight="1">
      <c r="A1167" s="838">
        <f t="shared" si="446"/>
        <v>14</v>
      </c>
      <c r="B1167" s="1039" t="s">
        <v>48</v>
      </c>
      <c r="C1167" s="817" t="s">
        <v>389</v>
      </c>
      <c r="D1167" s="839">
        <v>23</v>
      </c>
      <c r="E1167" s="852">
        <v>23</v>
      </c>
      <c r="F1167" s="825"/>
      <c r="G1167" s="854"/>
      <c r="H1167" s="827">
        <v>0.5</v>
      </c>
      <c r="I1167" s="842"/>
      <c r="J1167" s="824">
        <f t="shared" si="437"/>
        <v>11.5</v>
      </c>
      <c r="K1167" s="825"/>
      <c r="L1167" s="825"/>
      <c r="M1167" s="827">
        <v>1</v>
      </c>
      <c r="N1167" s="827"/>
      <c r="O1167" s="824">
        <f t="shared" si="449"/>
        <v>23</v>
      </c>
      <c r="P1167" s="865"/>
      <c r="Q1167" s="825"/>
      <c r="R1167" s="877">
        <v>1</v>
      </c>
      <c r="S1167" s="827"/>
      <c r="T1167" s="846">
        <f t="shared" si="438"/>
        <v>23</v>
      </c>
      <c r="U1167" s="825">
        <f t="shared" si="451"/>
        <v>0</v>
      </c>
      <c r="V1167" s="825">
        <f t="shared" si="450"/>
        <v>0</v>
      </c>
      <c r="W1167" s="827">
        <f t="shared" si="443"/>
        <v>2.5</v>
      </c>
      <c r="X1167" s="827">
        <f t="shared" si="443"/>
        <v>0</v>
      </c>
      <c r="Y1167" s="824">
        <f t="shared" si="443"/>
        <v>57.5</v>
      </c>
      <c r="Z1167" s="838">
        <f t="shared" si="447"/>
        <v>14</v>
      </c>
      <c r="AA1167" s="1040" t="str">
        <f t="shared" si="444"/>
        <v>Mật mía</v>
      </c>
      <c r="AB1167" s="844" t="str">
        <f t="shared" si="444"/>
        <v>lít</v>
      </c>
      <c r="AC1167" s="845">
        <f t="shared" si="444"/>
        <v>23</v>
      </c>
      <c r="AD1167" s="858">
        <f t="shared" si="444"/>
        <v>23</v>
      </c>
      <c r="AE1167" s="832">
        <f t="shared" si="439"/>
        <v>0</v>
      </c>
      <c r="AF1167" s="832">
        <f t="shared" si="440"/>
        <v>0</v>
      </c>
      <c r="AG1167" s="832">
        <f t="shared" si="440"/>
        <v>5</v>
      </c>
      <c r="AH1167" s="832">
        <f t="shared" si="440"/>
        <v>0</v>
      </c>
      <c r="AI1167" s="824">
        <f t="shared" si="445"/>
        <v>115</v>
      </c>
      <c r="AJ1167" s="879"/>
      <c r="AK1167" s="827"/>
      <c r="AL1167" s="878"/>
      <c r="AM1167" s="827"/>
      <c r="AN1167" s="849">
        <f t="shared" si="441"/>
        <v>0</v>
      </c>
      <c r="AO1167" s="825">
        <f t="shared" si="442"/>
        <v>0</v>
      </c>
      <c r="AP1167" s="825">
        <f t="shared" si="442"/>
        <v>0</v>
      </c>
      <c r="AQ1167" s="825">
        <f t="shared" si="442"/>
        <v>2.5</v>
      </c>
      <c r="AR1167" s="825">
        <f t="shared" si="442"/>
        <v>0</v>
      </c>
      <c r="AS1167" s="825">
        <f t="shared" si="442"/>
        <v>57.5</v>
      </c>
      <c r="AT1167" s="850">
        <f t="shared" si="448"/>
        <v>0</v>
      </c>
      <c r="AU1167" s="1255" t="s">
        <v>835</v>
      </c>
      <c r="AV1167" s="1256"/>
      <c r="AW1167" s="1256"/>
      <c r="AX1167" s="1256"/>
      <c r="AY1167" s="1256"/>
      <c r="AZ1167" s="870">
        <f>Q1225</f>
        <v>2265.0999999999967</v>
      </c>
    </row>
    <row r="1168" spans="1:52" ht="13.5" customHeight="1">
      <c r="A1168" s="838">
        <f t="shared" si="446"/>
        <v>15</v>
      </c>
      <c r="B1168" s="1039" t="s">
        <v>514</v>
      </c>
      <c r="C1168" s="817" t="s">
        <v>66</v>
      </c>
      <c r="D1168" s="839">
        <v>80</v>
      </c>
      <c r="E1168" s="852">
        <v>80</v>
      </c>
      <c r="F1168" s="825"/>
      <c r="G1168" s="854"/>
      <c r="H1168" s="827">
        <v>0.2</v>
      </c>
      <c r="I1168" s="842"/>
      <c r="J1168" s="824">
        <f t="shared" si="437"/>
        <v>16</v>
      </c>
      <c r="K1168" s="825"/>
      <c r="L1168" s="825"/>
      <c r="M1168" s="827">
        <v>0.3</v>
      </c>
      <c r="N1168" s="827"/>
      <c r="O1168" s="824">
        <f t="shared" si="449"/>
        <v>24</v>
      </c>
      <c r="P1168" s="865"/>
      <c r="Q1168" s="825"/>
      <c r="R1168" s="877">
        <v>0.3</v>
      </c>
      <c r="S1168" s="827"/>
      <c r="T1168" s="846">
        <f t="shared" si="438"/>
        <v>24</v>
      </c>
      <c r="U1168" s="825">
        <f t="shared" si="451"/>
        <v>0</v>
      </c>
      <c r="V1168" s="825">
        <f t="shared" si="450"/>
        <v>0</v>
      </c>
      <c r="W1168" s="827">
        <f t="shared" si="443"/>
        <v>0.8</v>
      </c>
      <c r="X1168" s="827">
        <f t="shared" si="443"/>
        <v>0</v>
      </c>
      <c r="Y1168" s="824">
        <f t="shared" si="443"/>
        <v>64</v>
      </c>
      <c r="Z1168" s="838">
        <f t="shared" si="447"/>
        <v>15</v>
      </c>
      <c r="AA1168" s="1040" t="str">
        <f t="shared" si="444"/>
        <v>Ót bột</v>
      </c>
      <c r="AB1168" s="844" t="str">
        <f t="shared" si="444"/>
        <v>kg</v>
      </c>
      <c r="AC1168" s="845">
        <f t="shared" si="444"/>
        <v>80</v>
      </c>
      <c r="AD1168" s="858">
        <f t="shared" si="444"/>
        <v>80</v>
      </c>
      <c r="AE1168" s="832">
        <f t="shared" si="439"/>
        <v>0</v>
      </c>
      <c r="AF1168" s="832">
        <f t="shared" si="440"/>
        <v>0</v>
      </c>
      <c r="AG1168" s="832">
        <f t="shared" si="440"/>
        <v>1.8000000000000014</v>
      </c>
      <c r="AH1168" s="832">
        <f t="shared" si="440"/>
        <v>0</v>
      </c>
      <c r="AI1168" s="824">
        <f t="shared" si="445"/>
        <v>144.00000000000011</v>
      </c>
      <c r="AJ1168" s="879"/>
      <c r="AK1168" s="827"/>
      <c r="AL1168" s="878"/>
      <c r="AM1168" s="827"/>
      <c r="AN1168" s="849">
        <f t="shared" si="441"/>
        <v>0</v>
      </c>
      <c r="AO1168" s="825">
        <f t="shared" si="442"/>
        <v>0</v>
      </c>
      <c r="AP1168" s="825">
        <f t="shared" si="442"/>
        <v>0</v>
      </c>
      <c r="AQ1168" s="825">
        <f t="shared" si="442"/>
        <v>0.8</v>
      </c>
      <c r="AR1168" s="825">
        <f t="shared" si="442"/>
        <v>0</v>
      </c>
      <c r="AS1168" s="825">
        <f t="shared" si="442"/>
        <v>64</v>
      </c>
      <c r="AT1168" s="850">
        <f t="shared" si="448"/>
        <v>0</v>
      </c>
      <c r="AU1168" s="1255" t="s">
        <v>836</v>
      </c>
      <c r="AV1168" s="1256"/>
      <c r="AW1168" s="1256"/>
      <c r="AX1168" s="1256"/>
      <c r="AY1168" s="1256"/>
      <c r="AZ1168" s="870"/>
    </row>
    <row r="1169" spans="1:52" ht="13.5" customHeight="1">
      <c r="A1169" s="838">
        <f t="shared" si="446"/>
        <v>16</v>
      </c>
      <c r="B1169" s="1039" t="s">
        <v>49</v>
      </c>
      <c r="C1169" s="817" t="s">
        <v>66</v>
      </c>
      <c r="D1169" s="839">
        <v>40</v>
      </c>
      <c r="E1169" s="852">
        <v>40</v>
      </c>
      <c r="F1169" s="825"/>
      <c r="G1169" s="854"/>
      <c r="H1169" s="827">
        <v>0.2</v>
      </c>
      <c r="I1169" s="842"/>
      <c r="J1169" s="824">
        <f t="shared" si="437"/>
        <v>8</v>
      </c>
      <c r="K1169" s="825"/>
      <c r="L1169" s="825"/>
      <c r="M1169" s="827">
        <v>0.3</v>
      </c>
      <c r="N1169" s="827"/>
      <c r="O1169" s="824">
        <f t="shared" si="449"/>
        <v>12</v>
      </c>
      <c r="P1169" s="865"/>
      <c r="Q1169" s="825"/>
      <c r="R1169" s="877">
        <v>0.3</v>
      </c>
      <c r="S1169" s="827"/>
      <c r="T1169" s="846">
        <f t="shared" si="438"/>
        <v>12</v>
      </c>
      <c r="U1169" s="825">
        <f t="shared" si="451"/>
        <v>0</v>
      </c>
      <c r="V1169" s="825">
        <f t="shared" si="450"/>
        <v>0</v>
      </c>
      <c r="W1169" s="827">
        <f t="shared" si="443"/>
        <v>0.8</v>
      </c>
      <c r="X1169" s="827">
        <f t="shared" si="443"/>
        <v>0</v>
      </c>
      <c r="Y1169" s="1041">
        <f t="shared" si="443"/>
        <v>32</v>
      </c>
      <c r="Z1169" s="838">
        <f t="shared" si="447"/>
        <v>16</v>
      </c>
      <c r="AA1169" s="1040" t="str">
        <f t="shared" si="444"/>
        <v>Bột nghệ</v>
      </c>
      <c r="AB1169" s="844" t="str">
        <f t="shared" si="444"/>
        <v>kg</v>
      </c>
      <c r="AC1169" s="845">
        <f t="shared" si="444"/>
        <v>40</v>
      </c>
      <c r="AD1169" s="858">
        <f t="shared" si="444"/>
        <v>40</v>
      </c>
      <c r="AE1169" s="832">
        <f t="shared" si="439"/>
        <v>0</v>
      </c>
      <c r="AF1169" s="832">
        <f t="shared" si="440"/>
        <v>0</v>
      </c>
      <c r="AG1169" s="832">
        <f t="shared" si="440"/>
        <v>18.799999999999994</v>
      </c>
      <c r="AH1169" s="832">
        <f t="shared" si="440"/>
        <v>0</v>
      </c>
      <c r="AI1169" s="824">
        <f t="shared" si="445"/>
        <v>751.99999999999977</v>
      </c>
      <c r="AJ1169" s="879"/>
      <c r="AK1169" s="827"/>
      <c r="AL1169" s="878"/>
      <c r="AM1169" s="827"/>
      <c r="AN1169" s="849">
        <f t="shared" si="441"/>
        <v>0</v>
      </c>
      <c r="AO1169" s="825">
        <f t="shared" si="442"/>
        <v>0</v>
      </c>
      <c r="AP1169" s="825">
        <f t="shared" si="442"/>
        <v>0</v>
      </c>
      <c r="AQ1169" s="825">
        <f t="shared" si="442"/>
        <v>0.8</v>
      </c>
      <c r="AR1169" s="825">
        <f t="shared" si="442"/>
        <v>0</v>
      </c>
      <c r="AS1169" s="825">
        <f t="shared" si="442"/>
        <v>32</v>
      </c>
      <c r="AT1169" s="850">
        <f t="shared" si="448"/>
        <v>0</v>
      </c>
      <c r="AU1169" s="1255" t="s">
        <v>799</v>
      </c>
      <c r="AV1169" s="1256"/>
      <c r="AW1169" s="1256"/>
      <c r="AX1169" s="1256"/>
      <c r="AY1169" s="1256"/>
      <c r="AZ1169" s="870"/>
    </row>
    <row r="1170" spans="1:52" ht="13.5" customHeight="1">
      <c r="A1170" s="838">
        <f t="shared" si="446"/>
        <v>17</v>
      </c>
      <c r="B1170" s="920" t="s">
        <v>373</v>
      </c>
      <c r="C1170" s="817" t="s">
        <v>66</v>
      </c>
      <c r="D1170" s="839">
        <v>43</v>
      </c>
      <c r="E1170" s="852">
        <v>43</v>
      </c>
      <c r="F1170" s="825"/>
      <c r="G1170" s="854"/>
      <c r="H1170" s="827">
        <v>0.5</v>
      </c>
      <c r="I1170" s="842"/>
      <c r="J1170" s="824">
        <f t="shared" si="437"/>
        <v>21.5</v>
      </c>
      <c r="K1170" s="825"/>
      <c r="L1170" s="825"/>
      <c r="M1170" s="827">
        <v>1</v>
      </c>
      <c r="N1170" s="827"/>
      <c r="O1170" s="824">
        <f t="shared" si="449"/>
        <v>43</v>
      </c>
      <c r="P1170" s="865"/>
      <c r="Q1170" s="825"/>
      <c r="R1170" s="877">
        <v>1</v>
      </c>
      <c r="S1170" s="827"/>
      <c r="T1170" s="846">
        <f t="shared" si="438"/>
        <v>43</v>
      </c>
      <c r="U1170" s="825">
        <f t="shared" si="451"/>
        <v>0</v>
      </c>
      <c r="V1170" s="825">
        <f t="shared" si="450"/>
        <v>0</v>
      </c>
      <c r="W1170" s="827">
        <f t="shared" si="443"/>
        <v>2.5</v>
      </c>
      <c r="X1170" s="827">
        <f t="shared" si="443"/>
        <v>0</v>
      </c>
      <c r="Y1170" s="824">
        <f t="shared" si="443"/>
        <v>107.5</v>
      </c>
      <c r="Z1170" s="838">
        <f t="shared" si="447"/>
        <v>17</v>
      </c>
      <c r="AA1170" s="1037" t="str">
        <f t="shared" si="444"/>
        <v>Vừng lạc</v>
      </c>
      <c r="AB1170" s="844" t="str">
        <f t="shared" si="444"/>
        <v>kg</v>
      </c>
      <c r="AC1170" s="845">
        <f t="shared" si="444"/>
        <v>43</v>
      </c>
      <c r="AD1170" s="858">
        <f t="shared" si="444"/>
        <v>43</v>
      </c>
      <c r="AE1170" s="832">
        <f t="shared" si="439"/>
        <v>0</v>
      </c>
      <c r="AF1170" s="832">
        <f>AF1088+AK1088-AP1088</f>
        <v>0</v>
      </c>
      <c r="AG1170" s="832">
        <f>AG1088+AL1088-AQ1088</f>
        <v>1.3000000000000007</v>
      </c>
      <c r="AH1170" s="832">
        <f>AH1088+AM1088-AR1088</f>
        <v>0</v>
      </c>
      <c r="AI1170" s="824">
        <f t="shared" si="445"/>
        <v>55.900000000000034</v>
      </c>
      <c r="AJ1170" s="879">
        <f>U1170</f>
        <v>0</v>
      </c>
      <c r="AK1170" s="879">
        <f>V1170</f>
        <v>0</v>
      </c>
      <c r="AL1170" s="1051">
        <v>20</v>
      </c>
      <c r="AM1170" s="879">
        <f>X1170</f>
        <v>0</v>
      </c>
      <c r="AN1170" s="849">
        <f t="shared" si="441"/>
        <v>860</v>
      </c>
      <c r="AO1170" s="825">
        <f t="shared" si="442"/>
        <v>0</v>
      </c>
      <c r="AP1170" s="825">
        <f t="shared" si="442"/>
        <v>0</v>
      </c>
      <c r="AQ1170" s="825">
        <f t="shared" si="442"/>
        <v>2.5</v>
      </c>
      <c r="AR1170" s="825">
        <f t="shared" si="442"/>
        <v>0</v>
      </c>
      <c r="AS1170" s="825">
        <f t="shared" si="442"/>
        <v>107.5</v>
      </c>
      <c r="AT1170" s="850">
        <f t="shared" si="448"/>
        <v>0</v>
      </c>
      <c r="AU1170" s="1255" t="s">
        <v>800</v>
      </c>
      <c r="AV1170" s="1256"/>
      <c r="AW1170" s="1256"/>
      <c r="AX1170" s="1256"/>
      <c r="AY1170" s="1256"/>
      <c r="AZ1170" s="870"/>
    </row>
    <row r="1171" spans="1:52" ht="13.5" customHeight="1">
      <c r="A1171" s="838">
        <f t="shared" si="446"/>
        <v>18</v>
      </c>
      <c r="B1171" s="931" t="s">
        <v>853</v>
      </c>
      <c r="C1171" s="817" t="s">
        <v>66</v>
      </c>
      <c r="D1171" s="839">
        <v>30</v>
      </c>
      <c r="E1171" s="852">
        <v>6</v>
      </c>
      <c r="F1171" s="825"/>
      <c r="G1171" s="854"/>
      <c r="H1171" s="827">
        <v>0.5</v>
      </c>
      <c r="I1171" s="842"/>
      <c r="J1171" s="824">
        <f t="shared" si="437"/>
        <v>3</v>
      </c>
      <c r="K1171" s="825"/>
      <c r="L1171" s="825"/>
      <c r="M1171" s="827">
        <v>1</v>
      </c>
      <c r="N1171" s="827"/>
      <c r="O1171" s="824">
        <f t="shared" si="449"/>
        <v>6</v>
      </c>
      <c r="P1171" s="865"/>
      <c r="Q1171" s="825"/>
      <c r="R1171" s="877">
        <v>1</v>
      </c>
      <c r="S1171" s="827"/>
      <c r="T1171" s="846">
        <f t="shared" si="438"/>
        <v>6</v>
      </c>
      <c r="U1171" s="825"/>
      <c r="V1171" s="825">
        <f t="shared" si="450"/>
        <v>0</v>
      </c>
      <c r="W1171" s="827">
        <f t="shared" si="450"/>
        <v>2.5</v>
      </c>
      <c r="X1171" s="827">
        <f t="shared" si="450"/>
        <v>0</v>
      </c>
      <c r="Y1171" s="824">
        <f t="shared" si="450"/>
        <v>15</v>
      </c>
      <c r="Z1171" s="838">
        <f t="shared" si="447"/>
        <v>18</v>
      </c>
      <c r="AA1171" s="1037" t="str">
        <f t="shared" si="444"/>
        <v>Tăm bao tay</v>
      </c>
      <c r="AB1171" s="844" t="str">
        <f t="shared" si="444"/>
        <v>kg</v>
      </c>
      <c r="AC1171" s="845">
        <f t="shared" si="444"/>
        <v>30</v>
      </c>
      <c r="AD1171" s="858">
        <f t="shared" si="444"/>
        <v>6</v>
      </c>
      <c r="AE1171" s="832">
        <f t="shared" ref="AE1171:AH1186" si="452">AE1089+AJ1089-AO1089</f>
        <v>0</v>
      </c>
      <c r="AF1171" s="832">
        <f t="shared" si="452"/>
        <v>0</v>
      </c>
      <c r="AG1171" s="832">
        <f t="shared" si="452"/>
        <v>4.5</v>
      </c>
      <c r="AH1171" s="832">
        <f t="shared" si="452"/>
        <v>0</v>
      </c>
      <c r="AI1171" s="824">
        <f t="shared" si="445"/>
        <v>27</v>
      </c>
      <c r="AJ1171" s="879">
        <f t="shared" ref="AJ1171:AL1213" si="453">U1171</f>
        <v>0</v>
      </c>
      <c r="AK1171" s="879">
        <f t="shared" si="453"/>
        <v>0</v>
      </c>
      <c r="AL1171" s="1051"/>
      <c r="AM1171" s="879">
        <f t="shared" ref="AM1171:AM1213" si="454">X1171</f>
        <v>0</v>
      </c>
      <c r="AN1171" s="849">
        <f t="shared" ref="AN1171:AN1213" si="455">SUM(AJ1171:AM1171)*$E1171</f>
        <v>0</v>
      </c>
      <c r="AO1171" s="825">
        <f t="shared" si="442"/>
        <v>0</v>
      </c>
      <c r="AP1171" s="825">
        <f t="shared" si="442"/>
        <v>0</v>
      </c>
      <c r="AQ1171" s="825">
        <f t="shared" si="442"/>
        <v>2.5</v>
      </c>
      <c r="AR1171" s="825">
        <f t="shared" si="442"/>
        <v>0</v>
      </c>
      <c r="AS1171" s="825">
        <f t="shared" si="442"/>
        <v>15</v>
      </c>
      <c r="AT1171" s="850">
        <f t="shared" si="448"/>
        <v>60</v>
      </c>
      <c r="AU1171" s="1255" t="s">
        <v>801</v>
      </c>
      <c r="AV1171" s="1256"/>
      <c r="AW1171" s="1256"/>
      <c r="AX1171" s="1256"/>
      <c r="AY1171" s="1256"/>
      <c r="AZ1171" s="870"/>
    </row>
    <row r="1172" spans="1:52" ht="13.5" customHeight="1">
      <c r="A1172" s="838">
        <f t="shared" si="446"/>
        <v>19</v>
      </c>
      <c r="B1172" s="931" t="s">
        <v>176</v>
      </c>
      <c r="C1172" s="896" t="s">
        <v>389</v>
      </c>
      <c r="D1172" s="897">
        <v>9</v>
      </c>
      <c r="E1172" s="898">
        <v>9</v>
      </c>
      <c r="F1172" s="825"/>
      <c r="G1172" s="909"/>
      <c r="H1172" s="827">
        <v>0.5</v>
      </c>
      <c r="I1172" s="842"/>
      <c r="J1172" s="824">
        <f t="shared" si="437"/>
        <v>4.5</v>
      </c>
      <c r="K1172" s="825" t="s">
        <v>887</v>
      </c>
      <c r="L1172" s="825"/>
      <c r="M1172" s="827">
        <v>1</v>
      </c>
      <c r="N1172" s="827"/>
      <c r="O1172" s="824">
        <f t="shared" si="449"/>
        <v>9</v>
      </c>
      <c r="P1172" s="865"/>
      <c r="Q1172" s="853"/>
      <c r="R1172" s="877">
        <v>1</v>
      </c>
      <c r="S1172" s="827"/>
      <c r="T1172" s="846">
        <f t="shared" si="438"/>
        <v>9</v>
      </c>
      <c r="U1172" s="825">
        <f>SUM(F1172,K1172,P1172)</f>
        <v>0</v>
      </c>
      <c r="V1172" s="825">
        <f t="shared" si="450"/>
        <v>0</v>
      </c>
      <c r="W1172" s="827">
        <f t="shared" si="450"/>
        <v>2.5</v>
      </c>
      <c r="X1172" s="827">
        <f t="shared" si="450"/>
        <v>0</v>
      </c>
      <c r="Y1172" s="824">
        <f t="shared" si="450"/>
        <v>22.5</v>
      </c>
      <c r="Z1172" s="838">
        <f t="shared" si="447"/>
        <v>19</v>
      </c>
      <c r="AA1172" s="1037" t="str">
        <f t="shared" si="444"/>
        <v>Dấm chua</v>
      </c>
      <c r="AB1172" s="844" t="str">
        <f t="shared" si="444"/>
        <v>lít</v>
      </c>
      <c r="AC1172" s="845">
        <f t="shared" si="444"/>
        <v>9</v>
      </c>
      <c r="AD1172" s="858">
        <f t="shared" si="444"/>
        <v>9</v>
      </c>
      <c r="AE1172" s="832">
        <f t="shared" si="452"/>
        <v>0</v>
      </c>
      <c r="AF1172" s="832">
        <f t="shared" si="452"/>
        <v>0</v>
      </c>
      <c r="AG1172" s="832">
        <f t="shared" si="452"/>
        <v>15.5</v>
      </c>
      <c r="AH1172" s="832">
        <f t="shared" si="452"/>
        <v>0</v>
      </c>
      <c r="AI1172" s="824">
        <f t="shared" si="445"/>
        <v>139.5</v>
      </c>
      <c r="AJ1172" s="879">
        <f t="shared" si="453"/>
        <v>0</v>
      </c>
      <c r="AK1172" s="879">
        <f t="shared" si="453"/>
        <v>0</v>
      </c>
      <c r="AL1172" s="1051"/>
      <c r="AM1172" s="879">
        <f t="shared" si="454"/>
        <v>0</v>
      </c>
      <c r="AN1172" s="849">
        <f t="shared" si="455"/>
        <v>0</v>
      </c>
      <c r="AO1172" s="825">
        <f t="shared" si="442"/>
        <v>0</v>
      </c>
      <c r="AP1172" s="825">
        <f t="shared" si="442"/>
        <v>0</v>
      </c>
      <c r="AQ1172" s="825">
        <f t="shared" si="442"/>
        <v>2.5</v>
      </c>
      <c r="AR1172" s="825">
        <f t="shared" si="442"/>
        <v>0</v>
      </c>
      <c r="AS1172" s="825">
        <f t="shared" si="442"/>
        <v>22.5</v>
      </c>
      <c r="AT1172" s="850">
        <f t="shared" si="448"/>
        <v>0</v>
      </c>
      <c r="AU1172" s="893" t="s">
        <v>802</v>
      </c>
      <c r="AV1172" s="894"/>
      <c r="AW1172" s="894"/>
      <c r="AX1172" s="894"/>
      <c r="AY1172" s="894"/>
      <c r="AZ1172" s="870">
        <f>AZ1166+SUM(AZ1167:AZ1171)</f>
        <v>11971.099999999997</v>
      </c>
    </row>
    <row r="1173" spans="1:52" ht="13.5" customHeight="1">
      <c r="A1173" s="838">
        <f t="shared" si="446"/>
        <v>20</v>
      </c>
      <c r="B1173" s="911" t="s">
        <v>158</v>
      </c>
      <c r="C1173" s="902" t="s">
        <v>66</v>
      </c>
      <c r="D1173" s="903">
        <v>30</v>
      </c>
      <c r="E1173" s="904">
        <v>30</v>
      </c>
      <c r="F1173" s="825"/>
      <c r="G1173" s="909"/>
      <c r="H1173" s="827">
        <v>0.5</v>
      </c>
      <c r="I1173" s="842"/>
      <c r="J1173" s="824">
        <f t="shared" si="437"/>
        <v>15</v>
      </c>
      <c r="K1173" s="853"/>
      <c r="L1173" s="828"/>
      <c r="M1173" s="827">
        <v>1</v>
      </c>
      <c r="N1173" s="827"/>
      <c r="O1173" s="824">
        <f t="shared" si="449"/>
        <v>30</v>
      </c>
      <c r="P1173" s="856"/>
      <c r="Q1173" s="828"/>
      <c r="R1173" s="891">
        <v>1</v>
      </c>
      <c r="S1173" s="827"/>
      <c r="T1173" s="846">
        <f t="shared" si="438"/>
        <v>30</v>
      </c>
      <c r="U1173" s="825">
        <f>SUM(F1173,K1173,P1173)</f>
        <v>0</v>
      </c>
      <c r="V1173" s="828">
        <f t="shared" si="450"/>
        <v>0</v>
      </c>
      <c r="W1173" s="827">
        <f t="shared" si="450"/>
        <v>2.5</v>
      </c>
      <c r="X1173" s="827">
        <f t="shared" si="450"/>
        <v>0</v>
      </c>
      <c r="Y1173" s="824">
        <f t="shared" si="450"/>
        <v>75</v>
      </c>
      <c r="Z1173" s="838">
        <f t="shared" si="447"/>
        <v>20</v>
      </c>
      <c r="AA1173" s="1037" t="str">
        <f t="shared" si="444"/>
        <v>Chè vằng</v>
      </c>
      <c r="AB1173" s="844" t="str">
        <f t="shared" si="444"/>
        <v>kg</v>
      </c>
      <c r="AC1173" s="845">
        <f t="shared" si="444"/>
        <v>30</v>
      </c>
      <c r="AD1173" s="858">
        <f t="shared" si="444"/>
        <v>30</v>
      </c>
      <c r="AE1173" s="832">
        <f t="shared" si="452"/>
        <v>0</v>
      </c>
      <c r="AF1173" s="832">
        <f t="shared" si="452"/>
        <v>0</v>
      </c>
      <c r="AG1173" s="832">
        <f t="shared" si="452"/>
        <v>19.5</v>
      </c>
      <c r="AH1173" s="832">
        <f t="shared" si="452"/>
        <v>0</v>
      </c>
      <c r="AI1173" s="824">
        <f t="shared" si="445"/>
        <v>585</v>
      </c>
      <c r="AJ1173" s="879">
        <f t="shared" si="453"/>
        <v>0</v>
      </c>
      <c r="AK1173" s="879">
        <f t="shared" si="453"/>
        <v>0</v>
      </c>
      <c r="AL1173" s="1051"/>
      <c r="AM1173" s="879">
        <f t="shared" si="454"/>
        <v>0</v>
      </c>
      <c r="AN1173" s="849">
        <f t="shared" si="455"/>
        <v>0</v>
      </c>
      <c r="AO1173" s="825">
        <f t="shared" si="442"/>
        <v>0</v>
      </c>
      <c r="AP1173" s="825">
        <f t="shared" si="442"/>
        <v>0</v>
      </c>
      <c r="AQ1173" s="825">
        <f t="shared" si="442"/>
        <v>2.5</v>
      </c>
      <c r="AR1173" s="825">
        <f t="shared" si="442"/>
        <v>0</v>
      </c>
      <c r="AS1173" s="825">
        <f t="shared" si="442"/>
        <v>75</v>
      </c>
      <c r="AT1173" s="850">
        <f t="shared" si="448"/>
        <v>0</v>
      </c>
      <c r="AU1173" s="1274" t="s">
        <v>803</v>
      </c>
      <c r="AV1173" s="1275"/>
      <c r="AW1173" s="1275"/>
      <c r="AX1173" s="1275"/>
      <c r="AY1173" s="1275"/>
      <c r="AZ1173" s="870"/>
    </row>
    <row r="1174" spans="1:52" ht="13.5" customHeight="1">
      <c r="A1174" s="838">
        <f t="shared" si="446"/>
        <v>21</v>
      </c>
      <c r="B1174" s="911" t="s">
        <v>166</v>
      </c>
      <c r="C1174" s="844" t="s">
        <v>66</v>
      </c>
      <c r="D1174" s="907">
        <v>30</v>
      </c>
      <c r="E1174" s="824">
        <v>30</v>
      </c>
      <c r="F1174" s="853"/>
      <c r="G1174" s="909"/>
      <c r="H1174" s="827"/>
      <c r="I1174" s="863"/>
      <c r="J1174" s="824">
        <f t="shared" si="437"/>
        <v>0</v>
      </c>
      <c r="K1174" s="825"/>
      <c r="L1174" s="853"/>
      <c r="M1174" s="827">
        <v>0.1</v>
      </c>
      <c r="N1174" s="827"/>
      <c r="O1174" s="824">
        <f t="shared" si="449"/>
        <v>3</v>
      </c>
      <c r="P1174" s="857"/>
      <c r="Q1174" s="853"/>
      <c r="R1174" s="877">
        <v>0.1</v>
      </c>
      <c r="S1174" s="827"/>
      <c r="T1174" s="846">
        <f t="shared" si="438"/>
        <v>3</v>
      </c>
      <c r="U1174" s="825">
        <f>SUM(F1174,K1174,P1174)</f>
        <v>0</v>
      </c>
      <c r="V1174" s="825">
        <f t="shared" si="450"/>
        <v>0</v>
      </c>
      <c r="W1174" s="827">
        <f t="shared" si="450"/>
        <v>0.2</v>
      </c>
      <c r="X1174" s="827">
        <f t="shared" si="450"/>
        <v>0</v>
      </c>
      <c r="Y1174" s="824">
        <f t="shared" si="450"/>
        <v>6</v>
      </c>
      <c r="Z1174" s="838">
        <f t="shared" si="447"/>
        <v>21</v>
      </c>
      <c r="AA1174" s="1037" t="str">
        <f t="shared" si="444"/>
        <v>Hành tăm</v>
      </c>
      <c r="AB1174" s="844" t="str">
        <f t="shared" si="444"/>
        <v>kg</v>
      </c>
      <c r="AC1174" s="845">
        <f t="shared" si="444"/>
        <v>30</v>
      </c>
      <c r="AD1174" s="858">
        <f t="shared" si="444"/>
        <v>30</v>
      </c>
      <c r="AE1174" s="832">
        <f t="shared" si="452"/>
        <v>0</v>
      </c>
      <c r="AF1174" s="832">
        <f t="shared" si="452"/>
        <v>0</v>
      </c>
      <c r="AG1174" s="832">
        <f t="shared" si="452"/>
        <v>5.0999999999999988</v>
      </c>
      <c r="AH1174" s="832">
        <f t="shared" si="452"/>
        <v>0</v>
      </c>
      <c r="AI1174" s="824">
        <f t="shared" si="445"/>
        <v>152.99999999999997</v>
      </c>
      <c r="AJ1174" s="879">
        <f t="shared" si="453"/>
        <v>0</v>
      </c>
      <c r="AK1174" s="879">
        <f t="shared" si="453"/>
        <v>0</v>
      </c>
      <c r="AL1174" s="1051"/>
      <c r="AM1174" s="879">
        <f t="shared" si="454"/>
        <v>0</v>
      </c>
      <c r="AN1174" s="849">
        <f t="shared" si="455"/>
        <v>0</v>
      </c>
      <c r="AO1174" s="825">
        <f t="shared" si="442"/>
        <v>0</v>
      </c>
      <c r="AP1174" s="825">
        <f t="shared" si="442"/>
        <v>0</v>
      </c>
      <c r="AQ1174" s="825">
        <f t="shared" si="442"/>
        <v>0.2</v>
      </c>
      <c r="AR1174" s="825">
        <f t="shared" si="442"/>
        <v>0</v>
      </c>
      <c r="AS1174" s="825">
        <f t="shared" si="442"/>
        <v>6</v>
      </c>
      <c r="AT1174" s="850">
        <f t="shared" si="448"/>
        <v>0</v>
      </c>
      <c r="AU1174" s="4" t="s">
        <v>804</v>
      </c>
      <c r="AV1174" s="3"/>
      <c r="AW1174" s="3"/>
      <c r="AX1174" s="3"/>
      <c r="AY1174" s="3"/>
      <c r="AZ1174" s="870">
        <f>Y1223</f>
        <v>9705.7000000000007</v>
      </c>
    </row>
    <row r="1175" spans="1:52" ht="13.5" customHeight="1">
      <c r="A1175" s="838">
        <f t="shared" si="446"/>
        <v>22</v>
      </c>
      <c r="B1175" s="911" t="s">
        <v>145</v>
      </c>
      <c r="C1175" s="844" t="s">
        <v>389</v>
      </c>
      <c r="D1175" s="907">
        <v>16</v>
      </c>
      <c r="E1175" s="824">
        <v>16</v>
      </c>
      <c r="F1175" s="825"/>
      <c r="G1175" s="909"/>
      <c r="H1175" s="827">
        <v>1</v>
      </c>
      <c r="I1175" s="842"/>
      <c r="J1175" s="824">
        <f t="shared" si="437"/>
        <v>16</v>
      </c>
      <c r="K1175" s="878"/>
      <c r="L1175" s="828"/>
      <c r="M1175" s="827">
        <v>1</v>
      </c>
      <c r="N1175" s="926"/>
      <c r="O1175" s="824">
        <f t="shared" si="449"/>
        <v>16</v>
      </c>
      <c r="P1175" s="857"/>
      <c r="Q1175" s="828"/>
      <c r="R1175" s="877">
        <v>1</v>
      </c>
      <c r="S1175" s="827"/>
      <c r="T1175" s="846">
        <f t="shared" si="438"/>
        <v>16</v>
      </c>
      <c r="U1175" s="825">
        <f t="shared" ref="U1175:U1213" si="456">SUM(F1175,K1175,P1175)</f>
        <v>0</v>
      </c>
      <c r="V1175" s="828">
        <f t="shared" si="450"/>
        <v>0</v>
      </c>
      <c r="W1175" s="827">
        <f t="shared" si="450"/>
        <v>3</v>
      </c>
      <c r="X1175" s="827">
        <f t="shared" si="450"/>
        <v>0</v>
      </c>
      <c r="Y1175" s="824">
        <f t="shared" si="450"/>
        <v>48</v>
      </c>
      <c r="Z1175" s="838">
        <f t="shared" si="447"/>
        <v>22</v>
      </c>
      <c r="AA1175" s="1037" t="str">
        <f t="shared" si="444"/>
        <v>Dầu rửa</v>
      </c>
      <c r="AB1175" s="844" t="str">
        <f t="shared" si="444"/>
        <v>lít</v>
      </c>
      <c r="AC1175" s="845">
        <f t="shared" si="444"/>
        <v>16</v>
      </c>
      <c r="AD1175" s="858">
        <f t="shared" si="444"/>
        <v>16</v>
      </c>
      <c r="AE1175" s="832">
        <f t="shared" si="452"/>
        <v>0</v>
      </c>
      <c r="AF1175" s="832">
        <f t="shared" si="452"/>
        <v>0</v>
      </c>
      <c r="AG1175" s="832">
        <f t="shared" si="452"/>
        <v>13</v>
      </c>
      <c r="AH1175" s="832">
        <f t="shared" si="452"/>
        <v>0</v>
      </c>
      <c r="AI1175" s="824">
        <f t="shared" si="445"/>
        <v>208</v>
      </c>
      <c r="AJ1175" s="879">
        <f t="shared" si="453"/>
        <v>0</v>
      </c>
      <c r="AK1175" s="879">
        <f t="shared" si="453"/>
        <v>0</v>
      </c>
      <c r="AL1175" s="1051"/>
      <c r="AM1175" s="879">
        <f t="shared" si="454"/>
        <v>0</v>
      </c>
      <c r="AN1175" s="849">
        <f t="shared" si="455"/>
        <v>0</v>
      </c>
      <c r="AO1175" s="825">
        <f t="shared" si="442"/>
        <v>0</v>
      </c>
      <c r="AP1175" s="825">
        <f t="shared" si="442"/>
        <v>0</v>
      </c>
      <c r="AQ1175" s="825">
        <f t="shared" si="442"/>
        <v>3</v>
      </c>
      <c r="AR1175" s="825">
        <f t="shared" si="442"/>
        <v>0</v>
      </c>
      <c r="AS1175" s="825">
        <f t="shared" si="442"/>
        <v>48</v>
      </c>
      <c r="AT1175" s="850">
        <f t="shared" si="448"/>
        <v>0</v>
      </c>
      <c r="AU1175" s="4" t="s">
        <v>805</v>
      </c>
      <c r="AV1175" s="3"/>
      <c r="AW1175" s="3"/>
      <c r="AX1175" s="3"/>
      <c r="AY1175" s="3"/>
      <c r="AZ1175" s="870">
        <f>Q1226</f>
        <v>0</v>
      </c>
    </row>
    <row r="1176" spans="1:52" ht="13.5" customHeight="1">
      <c r="A1176" s="838">
        <f t="shared" si="446"/>
        <v>23</v>
      </c>
      <c r="B1176" s="911" t="s">
        <v>136</v>
      </c>
      <c r="C1176" s="844" t="s">
        <v>66</v>
      </c>
      <c r="D1176" s="907">
        <v>120</v>
      </c>
      <c r="E1176" s="824">
        <v>120</v>
      </c>
      <c r="F1176" s="825"/>
      <c r="G1176" s="909"/>
      <c r="H1176" s="910">
        <v>3.5</v>
      </c>
      <c r="I1176" s="842"/>
      <c r="J1176" s="824">
        <f t="shared" si="437"/>
        <v>420</v>
      </c>
      <c r="K1176" s="853"/>
      <c r="L1176" s="828"/>
      <c r="M1176" s="910"/>
      <c r="N1176" s="827"/>
      <c r="O1176" s="824">
        <f t="shared" si="449"/>
        <v>0</v>
      </c>
      <c r="P1176" s="857" t="s">
        <v>883</v>
      </c>
      <c r="Q1176" s="828"/>
      <c r="R1176" s="877"/>
      <c r="S1176" s="827"/>
      <c r="T1176" s="846">
        <f t="shared" si="438"/>
        <v>0</v>
      </c>
      <c r="U1176" s="878">
        <f t="shared" si="456"/>
        <v>0</v>
      </c>
      <c r="V1176" s="828">
        <f t="shared" si="450"/>
        <v>0</v>
      </c>
      <c r="W1176" s="827">
        <f t="shared" si="450"/>
        <v>3.5</v>
      </c>
      <c r="X1176" s="827">
        <f t="shared" si="450"/>
        <v>0</v>
      </c>
      <c r="Y1176" s="824">
        <f t="shared" si="450"/>
        <v>420</v>
      </c>
      <c r="Z1176" s="838">
        <f t="shared" si="447"/>
        <v>23</v>
      </c>
      <c r="AA1176" s="1037" t="str">
        <f t="shared" si="444"/>
        <v>Cá khô</v>
      </c>
      <c r="AB1176" s="844" t="str">
        <f t="shared" si="444"/>
        <v>kg</v>
      </c>
      <c r="AC1176" s="845">
        <f t="shared" si="444"/>
        <v>120</v>
      </c>
      <c r="AD1176" s="858">
        <f t="shared" si="444"/>
        <v>120</v>
      </c>
      <c r="AE1176" s="832">
        <f t="shared" si="452"/>
        <v>0</v>
      </c>
      <c r="AF1176" s="832">
        <f t="shared" si="452"/>
        <v>0</v>
      </c>
      <c r="AG1176" s="832">
        <f t="shared" si="452"/>
        <v>2.5</v>
      </c>
      <c r="AH1176" s="832">
        <f t="shared" si="452"/>
        <v>0</v>
      </c>
      <c r="AI1176" s="824">
        <f t="shared" si="445"/>
        <v>300</v>
      </c>
      <c r="AJ1176" s="879">
        <f t="shared" si="453"/>
        <v>0</v>
      </c>
      <c r="AK1176" s="879">
        <f t="shared" si="453"/>
        <v>0</v>
      </c>
      <c r="AL1176" s="1051">
        <v>10</v>
      </c>
      <c r="AM1176" s="879">
        <f t="shared" si="454"/>
        <v>0</v>
      </c>
      <c r="AN1176" s="849">
        <f t="shared" si="455"/>
        <v>1200</v>
      </c>
      <c r="AO1176" s="825">
        <f t="shared" si="442"/>
        <v>0</v>
      </c>
      <c r="AP1176" s="825">
        <f t="shared" si="442"/>
        <v>0</v>
      </c>
      <c r="AQ1176" s="825">
        <f t="shared" si="442"/>
        <v>3.5</v>
      </c>
      <c r="AR1176" s="825">
        <f t="shared" si="442"/>
        <v>0</v>
      </c>
      <c r="AS1176" s="825">
        <f t="shared" si="442"/>
        <v>420</v>
      </c>
      <c r="AT1176" s="850">
        <f t="shared" si="448"/>
        <v>0</v>
      </c>
      <c r="AU1176" s="893" t="s">
        <v>806</v>
      </c>
      <c r="AV1176" s="894"/>
      <c r="AW1176" s="894"/>
      <c r="AX1176" s="894"/>
      <c r="AY1176" s="894"/>
      <c r="AZ1176" s="870">
        <f>SUM(AZ1174:AZ1175)</f>
        <v>9705.7000000000007</v>
      </c>
    </row>
    <row r="1177" spans="1:52" ht="13.5" customHeight="1">
      <c r="A1177" s="838">
        <f t="shared" si="446"/>
        <v>24</v>
      </c>
      <c r="B1177" s="911" t="s">
        <v>183</v>
      </c>
      <c r="C1177" s="844" t="s">
        <v>66</v>
      </c>
      <c r="D1177" s="907">
        <v>30</v>
      </c>
      <c r="E1177" s="824">
        <v>30</v>
      </c>
      <c r="F1177" s="878"/>
      <c r="G1177" s="872"/>
      <c r="H1177" s="928">
        <v>0.1</v>
      </c>
      <c r="I1177" s="842"/>
      <c r="J1177" s="824">
        <f t="shared" si="437"/>
        <v>3</v>
      </c>
      <c r="K1177" s="878"/>
      <c r="L1177" s="828"/>
      <c r="M1177" s="827">
        <v>0.2</v>
      </c>
      <c r="N1177" s="827"/>
      <c r="O1177" s="824">
        <f t="shared" si="449"/>
        <v>6</v>
      </c>
      <c r="P1177" s="857"/>
      <c r="Q1177" s="828"/>
      <c r="R1177" s="827">
        <v>0.2</v>
      </c>
      <c r="S1177" s="827"/>
      <c r="T1177" s="846">
        <f t="shared" si="438"/>
        <v>6</v>
      </c>
      <c r="U1177" s="825">
        <f t="shared" si="456"/>
        <v>0</v>
      </c>
      <c r="V1177" s="832">
        <f t="shared" si="450"/>
        <v>0</v>
      </c>
      <c r="W1177" s="827">
        <f t="shared" si="450"/>
        <v>0.5</v>
      </c>
      <c r="X1177" s="827">
        <f t="shared" si="450"/>
        <v>0</v>
      </c>
      <c r="Y1177" s="824">
        <f t="shared" si="450"/>
        <v>15</v>
      </c>
      <c r="Z1177" s="838">
        <f t="shared" si="447"/>
        <v>24</v>
      </c>
      <c r="AA1177" s="1037" t="str">
        <f t="shared" si="444"/>
        <v>Nghệ tươi</v>
      </c>
      <c r="AB1177" s="844" t="str">
        <f t="shared" si="444"/>
        <v>kg</v>
      </c>
      <c r="AC1177" s="845">
        <f t="shared" si="444"/>
        <v>30</v>
      </c>
      <c r="AD1177" s="858">
        <f t="shared" si="444"/>
        <v>30</v>
      </c>
      <c r="AE1177" s="832">
        <f t="shared" si="452"/>
        <v>0</v>
      </c>
      <c r="AF1177" s="832">
        <f t="shared" si="452"/>
        <v>0</v>
      </c>
      <c r="AG1177" s="832">
        <f t="shared" si="452"/>
        <v>3.5</v>
      </c>
      <c r="AH1177" s="832">
        <f t="shared" si="452"/>
        <v>0</v>
      </c>
      <c r="AI1177" s="824">
        <f t="shared" si="445"/>
        <v>105</v>
      </c>
      <c r="AJ1177" s="879">
        <f t="shared" si="453"/>
        <v>0</v>
      </c>
      <c r="AK1177" s="879">
        <f t="shared" si="453"/>
        <v>0</v>
      </c>
      <c r="AL1177" s="1051"/>
      <c r="AM1177" s="879">
        <f t="shared" si="454"/>
        <v>0</v>
      </c>
      <c r="AN1177" s="849">
        <f t="shared" si="455"/>
        <v>0</v>
      </c>
      <c r="AO1177" s="825">
        <f t="shared" si="442"/>
        <v>0</v>
      </c>
      <c r="AP1177" s="825">
        <f t="shared" si="442"/>
        <v>0</v>
      </c>
      <c r="AQ1177" s="825">
        <f t="shared" si="442"/>
        <v>0.5</v>
      </c>
      <c r="AR1177" s="825">
        <f t="shared" si="442"/>
        <v>0</v>
      </c>
      <c r="AS1177" s="825">
        <f t="shared" si="442"/>
        <v>15</v>
      </c>
      <c r="AT1177" s="850">
        <f t="shared" si="448"/>
        <v>0</v>
      </c>
      <c r="AU1177" s="893" t="s">
        <v>807</v>
      </c>
      <c r="AV1177" s="894"/>
      <c r="AW1177" s="894"/>
      <c r="AX1177" s="894"/>
      <c r="AY1177" s="894"/>
      <c r="AZ1177" s="912"/>
    </row>
    <row r="1178" spans="1:52" ht="13.5" customHeight="1">
      <c r="A1178" s="838">
        <f t="shared" si="446"/>
        <v>25</v>
      </c>
      <c r="B1178" s="911" t="s">
        <v>142</v>
      </c>
      <c r="C1178" s="844" t="s">
        <v>66</v>
      </c>
      <c r="D1178" s="907">
        <v>35</v>
      </c>
      <c r="E1178" s="824">
        <v>35</v>
      </c>
      <c r="F1178" s="825"/>
      <c r="G1178" s="872"/>
      <c r="H1178" s="827"/>
      <c r="I1178" s="842"/>
      <c r="J1178" s="824">
        <f t="shared" si="437"/>
        <v>0</v>
      </c>
      <c r="K1178" s="878"/>
      <c r="L1178" s="828"/>
      <c r="M1178" s="827">
        <v>0.2</v>
      </c>
      <c r="N1178" s="827"/>
      <c r="O1178" s="824">
        <f t="shared" si="449"/>
        <v>7</v>
      </c>
      <c r="P1178" s="942"/>
      <c r="Q1178" s="828"/>
      <c r="R1178" s="827">
        <v>0.3</v>
      </c>
      <c r="S1178" s="827"/>
      <c r="T1178" s="846">
        <f t="shared" si="438"/>
        <v>10.5</v>
      </c>
      <c r="U1178" s="825">
        <f t="shared" si="456"/>
        <v>0</v>
      </c>
      <c r="V1178" s="828">
        <f t="shared" si="450"/>
        <v>0</v>
      </c>
      <c r="W1178" s="827">
        <f t="shared" si="450"/>
        <v>0.5</v>
      </c>
      <c r="X1178" s="827">
        <f t="shared" si="450"/>
        <v>0</v>
      </c>
      <c r="Y1178" s="824">
        <f t="shared" si="450"/>
        <v>17.5</v>
      </c>
      <c r="Z1178" s="838">
        <f t="shared" si="447"/>
        <v>25</v>
      </c>
      <c r="AA1178" s="1037" t="str">
        <f t="shared" si="444"/>
        <v>Gừng tươi</v>
      </c>
      <c r="AB1178" s="844" t="str">
        <f t="shared" si="444"/>
        <v>kg</v>
      </c>
      <c r="AC1178" s="845">
        <f t="shared" si="444"/>
        <v>35</v>
      </c>
      <c r="AD1178" s="858">
        <f t="shared" si="444"/>
        <v>35</v>
      </c>
      <c r="AE1178" s="832">
        <f t="shared" si="452"/>
        <v>0</v>
      </c>
      <c r="AF1178" s="832">
        <f t="shared" si="452"/>
        <v>0</v>
      </c>
      <c r="AG1178" s="832">
        <f t="shared" si="452"/>
        <v>0.79999999999999982</v>
      </c>
      <c r="AH1178" s="832">
        <f t="shared" si="452"/>
        <v>0</v>
      </c>
      <c r="AI1178" s="824">
        <f t="shared" si="445"/>
        <v>27.999999999999993</v>
      </c>
      <c r="AJ1178" s="879">
        <f t="shared" si="453"/>
        <v>0</v>
      </c>
      <c r="AK1178" s="879">
        <f t="shared" si="453"/>
        <v>0</v>
      </c>
      <c r="AL1178" s="1051">
        <v>3</v>
      </c>
      <c r="AM1178" s="879">
        <f t="shared" si="454"/>
        <v>0</v>
      </c>
      <c r="AN1178" s="849">
        <f t="shared" si="455"/>
        <v>105</v>
      </c>
      <c r="AO1178" s="825">
        <f t="shared" si="442"/>
        <v>0</v>
      </c>
      <c r="AP1178" s="825">
        <f t="shared" si="442"/>
        <v>0</v>
      </c>
      <c r="AQ1178" s="825">
        <f t="shared" si="442"/>
        <v>0.5</v>
      </c>
      <c r="AR1178" s="825">
        <f t="shared" si="442"/>
        <v>0</v>
      </c>
      <c r="AS1178" s="825">
        <f t="shared" si="442"/>
        <v>17.5</v>
      </c>
      <c r="AT1178" s="850">
        <f t="shared" si="448"/>
        <v>0</v>
      </c>
      <c r="AU1178" s="4" t="s">
        <v>808</v>
      </c>
      <c r="AV1178" s="3"/>
      <c r="AW1178" s="3"/>
      <c r="AX1178" s="3"/>
      <c r="AY1178" s="3"/>
      <c r="AZ1178" s="870">
        <f>Y1224</f>
        <v>2265.399999999996</v>
      </c>
    </row>
    <row r="1179" spans="1:52" ht="13.5" customHeight="1">
      <c r="A1179" s="838">
        <f t="shared" si="446"/>
        <v>26</v>
      </c>
      <c r="B1179" s="911" t="s">
        <v>51</v>
      </c>
      <c r="C1179" s="844" t="s">
        <v>66</v>
      </c>
      <c r="D1179" s="907">
        <v>100</v>
      </c>
      <c r="E1179" s="824">
        <v>100</v>
      </c>
      <c r="F1179" s="825"/>
      <c r="G1179" s="872"/>
      <c r="H1179" s="827">
        <v>0.5</v>
      </c>
      <c r="I1179" s="842"/>
      <c r="J1179" s="824">
        <f t="shared" si="437"/>
        <v>50</v>
      </c>
      <c r="K1179" s="853"/>
      <c r="L1179" s="828"/>
      <c r="M1179" s="910"/>
      <c r="N1179" s="827"/>
      <c r="O1179" s="824">
        <f t="shared" si="449"/>
        <v>0</v>
      </c>
      <c r="P1179" s="857"/>
      <c r="Q1179" s="853"/>
      <c r="R1179" s="877"/>
      <c r="S1179" s="827"/>
      <c r="T1179" s="846">
        <f t="shared" si="438"/>
        <v>0</v>
      </c>
      <c r="U1179" s="825">
        <f t="shared" si="456"/>
        <v>0</v>
      </c>
      <c r="V1179" s="828">
        <f t="shared" si="450"/>
        <v>0</v>
      </c>
      <c r="W1179" s="827">
        <f t="shared" si="450"/>
        <v>0.5</v>
      </c>
      <c r="X1179" s="827">
        <f t="shared" si="450"/>
        <v>0</v>
      </c>
      <c r="Y1179" s="824">
        <f t="shared" si="450"/>
        <v>50</v>
      </c>
      <c r="Z1179" s="838">
        <f t="shared" si="447"/>
        <v>26</v>
      </c>
      <c r="AA1179" s="1037" t="str">
        <f t="shared" si="444"/>
        <v>Tép khô</v>
      </c>
      <c r="AB1179" s="844" t="str">
        <f t="shared" si="444"/>
        <v>kg</v>
      </c>
      <c r="AC1179" s="845">
        <f t="shared" si="444"/>
        <v>100</v>
      </c>
      <c r="AD1179" s="858">
        <f t="shared" si="444"/>
        <v>100</v>
      </c>
      <c r="AE1179" s="832">
        <f t="shared" si="452"/>
        <v>0</v>
      </c>
      <c r="AF1179" s="832">
        <f t="shared" si="452"/>
        <v>0</v>
      </c>
      <c r="AG1179" s="832">
        <f t="shared" si="452"/>
        <v>5</v>
      </c>
      <c r="AH1179" s="832">
        <f t="shared" si="452"/>
        <v>0</v>
      </c>
      <c r="AI1179" s="824">
        <f t="shared" si="445"/>
        <v>500</v>
      </c>
      <c r="AJ1179" s="879">
        <f t="shared" si="453"/>
        <v>0</v>
      </c>
      <c r="AK1179" s="879">
        <f t="shared" si="453"/>
        <v>0</v>
      </c>
      <c r="AL1179" s="1051"/>
      <c r="AM1179" s="879">
        <f t="shared" si="454"/>
        <v>0</v>
      </c>
      <c r="AN1179" s="849">
        <f t="shared" si="455"/>
        <v>0</v>
      </c>
      <c r="AO1179" s="825">
        <f t="shared" si="442"/>
        <v>0</v>
      </c>
      <c r="AP1179" s="825">
        <f t="shared" si="442"/>
        <v>0</v>
      </c>
      <c r="AQ1179" s="825">
        <f t="shared" si="442"/>
        <v>0.5</v>
      </c>
      <c r="AR1179" s="825">
        <f t="shared" si="442"/>
        <v>0</v>
      </c>
      <c r="AS1179" s="825">
        <f t="shared" si="442"/>
        <v>50</v>
      </c>
      <c r="AT1179" s="850">
        <f t="shared" si="448"/>
        <v>0</v>
      </c>
      <c r="AU1179" s="4" t="s">
        <v>809</v>
      </c>
      <c r="AV1179" s="3"/>
      <c r="AW1179" s="3"/>
      <c r="AX1179" s="3"/>
      <c r="AY1179" s="3"/>
      <c r="AZ1179" s="913">
        <f>Y1225</f>
        <v>0</v>
      </c>
    </row>
    <row r="1180" spans="1:52" ht="13.5" customHeight="1">
      <c r="A1180" s="838">
        <f t="shared" si="446"/>
        <v>27</v>
      </c>
      <c r="B1180" s="920" t="s">
        <v>854</v>
      </c>
      <c r="C1180" s="817" t="s">
        <v>66</v>
      </c>
      <c r="D1180" s="839">
        <v>50</v>
      </c>
      <c r="E1180" s="852">
        <v>50</v>
      </c>
      <c r="F1180" s="825"/>
      <c r="G1180" s="914"/>
      <c r="H1180" s="827">
        <v>0.2</v>
      </c>
      <c r="I1180" s="842"/>
      <c r="J1180" s="824">
        <f t="shared" si="437"/>
        <v>10</v>
      </c>
      <c r="K1180" s="853"/>
      <c r="L1180" s="915"/>
      <c r="M1180" s="827">
        <v>0.4</v>
      </c>
      <c r="N1180" s="827"/>
      <c r="O1180" s="824">
        <f t="shared" si="449"/>
        <v>20</v>
      </c>
      <c r="P1180" s="865"/>
      <c r="Q1180" s="853"/>
      <c r="R1180" s="916">
        <v>0.4</v>
      </c>
      <c r="S1180" s="826"/>
      <c r="T1180" s="846">
        <f t="shared" si="438"/>
        <v>20</v>
      </c>
      <c r="U1180" s="825">
        <f t="shared" si="456"/>
        <v>0</v>
      </c>
      <c r="V1180" s="825">
        <f t="shared" si="450"/>
        <v>0</v>
      </c>
      <c r="W1180" s="827">
        <f t="shared" si="450"/>
        <v>1</v>
      </c>
      <c r="X1180" s="827">
        <f t="shared" si="450"/>
        <v>0</v>
      </c>
      <c r="Y1180" s="824">
        <f t="shared" si="450"/>
        <v>50</v>
      </c>
      <c r="Z1180" s="838">
        <f t="shared" si="447"/>
        <v>27</v>
      </c>
      <c r="AA1180" s="1037" t="str">
        <f t="shared" si="444"/>
        <v xml:space="preserve">ớt quả </v>
      </c>
      <c r="AB1180" s="844" t="str">
        <f t="shared" si="444"/>
        <v>kg</v>
      </c>
      <c r="AC1180" s="845">
        <f t="shared" si="444"/>
        <v>50</v>
      </c>
      <c r="AD1180" s="858">
        <f t="shared" si="444"/>
        <v>50</v>
      </c>
      <c r="AE1180" s="832">
        <f t="shared" si="452"/>
        <v>0</v>
      </c>
      <c r="AF1180" s="832">
        <f t="shared" si="452"/>
        <v>0</v>
      </c>
      <c r="AG1180" s="832">
        <f t="shared" si="452"/>
        <v>2</v>
      </c>
      <c r="AH1180" s="832">
        <f t="shared" si="452"/>
        <v>0</v>
      </c>
      <c r="AI1180" s="824">
        <f t="shared" si="445"/>
        <v>100</v>
      </c>
      <c r="AJ1180" s="879">
        <f t="shared" si="453"/>
        <v>0</v>
      </c>
      <c r="AK1180" s="879">
        <f t="shared" si="453"/>
        <v>0</v>
      </c>
      <c r="AL1180" s="1051"/>
      <c r="AM1180" s="879">
        <f t="shared" si="454"/>
        <v>0</v>
      </c>
      <c r="AN1180" s="849">
        <f t="shared" si="455"/>
        <v>0</v>
      </c>
      <c r="AO1180" s="825">
        <f t="shared" si="442"/>
        <v>0</v>
      </c>
      <c r="AP1180" s="825">
        <f t="shared" si="442"/>
        <v>0</v>
      </c>
      <c r="AQ1180" s="825">
        <f t="shared" si="442"/>
        <v>1</v>
      </c>
      <c r="AR1180" s="825">
        <f t="shared" si="442"/>
        <v>0</v>
      </c>
      <c r="AS1180" s="825">
        <f t="shared" si="442"/>
        <v>50</v>
      </c>
      <c r="AT1180" s="850">
        <f t="shared" si="448"/>
        <v>0</v>
      </c>
      <c r="AU1180" s="893"/>
      <c r="AV1180" s="894"/>
      <c r="AW1180" s="894"/>
      <c r="AX1180" s="894"/>
      <c r="AY1180" s="894"/>
      <c r="AZ1180" s="917"/>
    </row>
    <row r="1181" spans="1:52" ht="13.5" customHeight="1">
      <c r="A1181" s="838">
        <f t="shared" si="446"/>
        <v>28</v>
      </c>
      <c r="B1181" s="1052" t="s">
        <v>168</v>
      </c>
      <c r="C1181" s="817" t="s">
        <v>66</v>
      </c>
      <c r="D1181" s="839">
        <v>120</v>
      </c>
      <c r="E1181" s="852">
        <v>91</v>
      </c>
      <c r="F1181" s="825"/>
      <c r="G1181" s="854"/>
      <c r="H1181" s="827"/>
      <c r="I1181" s="842"/>
      <c r="J1181" s="824">
        <f t="shared" si="437"/>
        <v>0</v>
      </c>
      <c r="K1181" s="825"/>
      <c r="L1181" s="853">
        <v>8</v>
      </c>
      <c r="M1181" s="827"/>
      <c r="N1181" s="826"/>
      <c r="O1181" s="824">
        <f t="shared" si="449"/>
        <v>728</v>
      </c>
      <c r="P1181" s="865"/>
      <c r="Q1181" s="853"/>
      <c r="R1181" s="877"/>
      <c r="S1181" s="826"/>
      <c r="T1181" s="846">
        <f t="shared" si="438"/>
        <v>0</v>
      </c>
      <c r="U1181" s="825">
        <f t="shared" si="456"/>
        <v>0</v>
      </c>
      <c r="V1181" s="825">
        <f t="shared" si="450"/>
        <v>8</v>
      </c>
      <c r="W1181" s="827">
        <f t="shared" si="450"/>
        <v>0</v>
      </c>
      <c r="X1181" s="826">
        <f t="shared" si="450"/>
        <v>0</v>
      </c>
      <c r="Y1181" s="824">
        <f t="shared" si="450"/>
        <v>728</v>
      </c>
      <c r="Z1181" s="838">
        <f t="shared" si="447"/>
        <v>28</v>
      </c>
      <c r="AA1181" s="895" t="str">
        <f t="shared" si="444"/>
        <v>Thịt gà mía</v>
      </c>
      <c r="AB1181" s="844" t="str">
        <f t="shared" si="444"/>
        <v>kg</v>
      </c>
      <c r="AC1181" s="845">
        <f t="shared" si="444"/>
        <v>120</v>
      </c>
      <c r="AD1181" s="858">
        <f t="shared" si="444"/>
        <v>91</v>
      </c>
      <c r="AE1181" s="832">
        <f t="shared" si="452"/>
        <v>0</v>
      </c>
      <c r="AF1181" s="832">
        <f t="shared" si="452"/>
        <v>0</v>
      </c>
      <c r="AG1181" s="832">
        <f t="shared" si="452"/>
        <v>0</v>
      </c>
      <c r="AH1181" s="832">
        <f t="shared" si="452"/>
        <v>0</v>
      </c>
      <c r="AI1181" s="824">
        <f t="shared" si="445"/>
        <v>0</v>
      </c>
      <c r="AJ1181" s="879">
        <f t="shared" si="453"/>
        <v>0</v>
      </c>
      <c r="AK1181" s="879">
        <f t="shared" si="453"/>
        <v>8</v>
      </c>
      <c r="AL1181" s="879">
        <f t="shared" si="453"/>
        <v>0</v>
      </c>
      <c r="AM1181" s="879">
        <f t="shared" si="454"/>
        <v>0</v>
      </c>
      <c r="AN1181" s="849">
        <f t="shared" si="455"/>
        <v>728</v>
      </c>
      <c r="AO1181" s="825">
        <f t="shared" si="442"/>
        <v>0</v>
      </c>
      <c r="AP1181" s="825">
        <f t="shared" si="442"/>
        <v>8</v>
      </c>
      <c r="AQ1181" s="825">
        <f t="shared" si="442"/>
        <v>0</v>
      </c>
      <c r="AR1181" s="825">
        <f t="shared" si="442"/>
        <v>0</v>
      </c>
      <c r="AS1181" s="825">
        <f t="shared" si="442"/>
        <v>728</v>
      </c>
      <c r="AT1181" s="850">
        <f t="shared" si="448"/>
        <v>232</v>
      </c>
      <c r="AU1181" s="893"/>
      <c r="AV1181" s="894"/>
      <c r="AW1181" s="894"/>
      <c r="AX1181" s="894"/>
      <c r="AY1181" s="894"/>
      <c r="AZ1181" s="918"/>
    </row>
    <row r="1182" spans="1:52" ht="13.5" customHeight="1">
      <c r="A1182" s="838">
        <f t="shared" si="446"/>
        <v>29</v>
      </c>
      <c r="B1182" s="1052" t="s">
        <v>132</v>
      </c>
      <c r="C1182" s="817" t="s">
        <v>66</v>
      </c>
      <c r="D1182" s="839">
        <v>70</v>
      </c>
      <c r="E1182" s="852">
        <v>63</v>
      </c>
      <c r="F1182" s="825"/>
      <c r="G1182" s="854"/>
      <c r="H1182" s="827"/>
      <c r="I1182" s="842"/>
      <c r="J1182" s="824">
        <f t="shared" si="437"/>
        <v>0</v>
      </c>
      <c r="K1182" s="825"/>
      <c r="L1182" s="853"/>
      <c r="M1182" s="827"/>
      <c r="N1182" s="919"/>
      <c r="O1182" s="824">
        <f t="shared" si="449"/>
        <v>0</v>
      </c>
      <c r="P1182" s="857"/>
      <c r="Q1182" s="853">
        <v>9</v>
      </c>
      <c r="R1182" s="877"/>
      <c r="S1182" s="826"/>
      <c r="T1182" s="846">
        <f t="shared" si="438"/>
        <v>567</v>
      </c>
      <c r="U1182" s="825">
        <f t="shared" si="456"/>
        <v>0</v>
      </c>
      <c r="V1182" s="825">
        <f t="shared" si="450"/>
        <v>9</v>
      </c>
      <c r="W1182" s="827">
        <f t="shared" si="450"/>
        <v>0</v>
      </c>
      <c r="X1182" s="826">
        <f t="shared" si="450"/>
        <v>0</v>
      </c>
      <c r="Y1182" s="824">
        <f t="shared" si="450"/>
        <v>567</v>
      </c>
      <c r="Z1182" s="838">
        <f t="shared" si="447"/>
        <v>29</v>
      </c>
      <c r="AA1182" s="895" t="str">
        <f t="shared" si="444"/>
        <v>Thịt vịt</v>
      </c>
      <c r="AB1182" s="844" t="str">
        <f t="shared" si="444"/>
        <v>kg</v>
      </c>
      <c r="AC1182" s="845">
        <f t="shared" si="444"/>
        <v>70</v>
      </c>
      <c r="AD1182" s="858">
        <f t="shared" si="444"/>
        <v>63</v>
      </c>
      <c r="AE1182" s="832">
        <f t="shared" si="452"/>
        <v>0</v>
      </c>
      <c r="AF1182" s="832">
        <f t="shared" si="452"/>
        <v>0</v>
      </c>
      <c r="AG1182" s="832">
        <f t="shared" si="452"/>
        <v>0</v>
      </c>
      <c r="AH1182" s="832">
        <f t="shared" si="452"/>
        <v>0</v>
      </c>
      <c r="AI1182" s="824">
        <f t="shared" si="445"/>
        <v>0</v>
      </c>
      <c r="AJ1182" s="879">
        <f t="shared" si="453"/>
        <v>0</v>
      </c>
      <c r="AK1182" s="879">
        <f t="shared" si="453"/>
        <v>9</v>
      </c>
      <c r="AL1182" s="879">
        <f t="shared" si="453"/>
        <v>0</v>
      </c>
      <c r="AM1182" s="879">
        <f t="shared" si="454"/>
        <v>0</v>
      </c>
      <c r="AN1182" s="849">
        <f t="shared" si="455"/>
        <v>567</v>
      </c>
      <c r="AO1182" s="825">
        <f t="shared" si="442"/>
        <v>0</v>
      </c>
      <c r="AP1182" s="825">
        <f t="shared" si="442"/>
        <v>9</v>
      </c>
      <c r="AQ1182" s="825">
        <f t="shared" si="442"/>
        <v>0</v>
      </c>
      <c r="AR1182" s="825">
        <f t="shared" si="442"/>
        <v>0</v>
      </c>
      <c r="AS1182" s="825">
        <f t="shared" si="442"/>
        <v>567</v>
      </c>
      <c r="AT1182" s="850">
        <f t="shared" si="448"/>
        <v>63</v>
      </c>
      <c r="AU1182" s="893"/>
      <c r="AV1182" s="894"/>
      <c r="AW1182" s="894"/>
      <c r="AX1182" s="894"/>
      <c r="AY1182" s="894"/>
      <c r="AZ1182" s="918"/>
    </row>
    <row r="1183" spans="1:52" ht="13.5" customHeight="1">
      <c r="A1183" s="838">
        <f t="shared" si="446"/>
        <v>30</v>
      </c>
      <c r="B1183" s="1052" t="s">
        <v>488</v>
      </c>
      <c r="C1183" s="817" t="s">
        <v>66</v>
      </c>
      <c r="D1183" s="839">
        <v>120</v>
      </c>
      <c r="E1183" s="852">
        <v>113</v>
      </c>
      <c r="F1183" s="825"/>
      <c r="G1183" s="909"/>
      <c r="H1183" s="827"/>
      <c r="I1183" s="1044"/>
      <c r="J1183" s="824">
        <f t="shared" si="437"/>
        <v>0</v>
      </c>
      <c r="K1183" s="853"/>
      <c r="L1183" s="853"/>
      <c r="M1183" s="910"/>
      <c r="N1183" s="827"/>
      <c r="O1183" s="824">
        <f t="shared" si="449"/>
        <v>0</v>
      </c>
      <c r="P1183" s="857"/>
      <c r="Q1183" s="853"/>
      <c r="R1183" s="877"/>
      <c r="S1183" s="827" t="s">
        <v>888</v>
      </c>
      <c r="T1183" s="846">
        <f t="shared" si="438"/>
        <v>0</v>
      </c>
      <c r="U1183" s="825">
        <f t="shared" si="456"/>
        <v>0</v>
      </c>
      <c r="V1183" s="825">
        <f t="shared" si="450"/>
        <v>0</v>
      </c>
      <c r="W1183" s="827">
        <f t="shared" si="450"/>
        <v>0</v>
      </c>
      <c r="X1183" s="827">
        <f t="shared" si="450"/>
        <v>0</v>
      </c>
      <c r="Y1183" s="824">
        <f t="shared" si="450"/>
        <v>0</v>
      </c>
      <c r="Z1183" s="838">
        <f t="shared" si="447"/>
        <v>30</v>
      </c>
      <c r="AA1183" s="895" t="str">
        <f t="shared" si="444"/>
        <v>Thịt xô</v>
      </c>
      <c r="AB1183" s="844" t="str">
        <f t="shared" si="444"/>
        <v>kg</v>
      </c>
      <c r="AC1183" s="845">
        <f t="shared" si="444"/>
        <v>120</v>
      </c>
      <c r="AD1183" s="858">
        <f t="shared" si="444"/>
        <v>113</v>
      </c>
      <c r="AE1183" s="832">
        <f t="shared" si="452"/>
        <v>0</v>
      </c>
      <c r="AF1183" s="832">
        <f t="shared" si="452"/>
        <v>0</v>
      </c>
      <c r="AG1183" s="832">
        <f t="shared" si="452"/>
        <v>0</v>
      </c>
      <c r="AH1183" s="832">
        <f t="shared" si="452"/>
        <v>0</v>
      </c>
      <c r="AI1183" s="824">
        <f t="shared" si="445"/>
        <v>0</v>
      </c>
      <c r="AJ1183" s="879">
        <f t="shared" si="453"/>
        <v>0</v>
      </c>
      <c r="AK1183" s="879">
        <f t="shared" si="453"/>
        <v>0</v>
      </c>
      <c r="AL1183" s="879">
        <f t="shared" si="453"/>
        <v>0</v>
      </c>
      <c r="AM1183" s="879">
        <f t="shared" si="454"/>
        <v>0</v>
      </c>
      <c r="AN1183" s="849">
        <f t="shared" si="455"/>
        <v>0</v>
      </c>
      <c r="AO1183" s="825">
        <f t="shared" si="442"/>
        <v>0</v>
      </c>
      <c r="AP1183" s="825">
        <f t="shared" si="442"/>
        <v>0</v>
      </c>
      <c r="AQ1183" s="825">
        <f t="shared" si="442"/>
        <v>0</v>
      </c>
      <c r="AR1183" s="825">
        <f t="shared" si="442"/>
        <v>0</v>
      </c>
      <c r="AS1183" s="825">
        <f t="shared" si="442"/>
        <v>0</v>
      </c>
      <c r="AT1183" s="850">
        <f t="shared" si="448"/>
        <v>0</v>
      </c>
      <c r="AU1183" s="893"/>
      <c r="AV1183" s="894"/>
      <c r="AW1183" s="894"/>
      <c r="AX1183" s="894"/>
      <c r="AY1183" s="894"/>
      <c r="AZ1183" s="918"/>
    </row>
    <row r="1184" spans="1:52" ht="13.5" customHeight="1">
      <c r="A1184" s="838">
        <f t="shared" si="446"/>
        <v>31</v>
      </c>
      <c r="B1184" s="1053" t="s">
        <v>171</v>
      </c>
      <c r="C1184" s="817" t="s">
        <v>786</v>
      </c>
      <c r="D1184" s="839">
        <v>220</v>
      </c>
      <c r="E1184" s="921">
        <v>220</v>
      </c>
      <c r="F1184" s="825"/>
      <c r="G1184" s="854"/>
      <c r="H1184" s="827" t="s">
        <v>883</v>
      </c>
      <c r="I1184" s="842" t="s">
        <v>883</v>
      </c>
      <c r="J1184" s="824">
        <f t="shared" si="437"/>
        <v>0</v>
      </c>
      <c r="K1184" s="853"/>
      <c r="L1184" s="853">
        <v>3.5</v>
      </c>
      <c r="M1184" s="827"/>
      <c r="N1184" s="827"/>
      <c r="O1184" s="824">
        <f t="shared" si="449"/>
        <v>770</v>
      </c>
      <c r="P1184" s="865"/>
      <c r="Q1184" s="853"/>
      <c r="R1184" s="877"/>
      <c r="S1184" s="827"/>
      <c r="T1184" s="846">
        <f t="shared" si="438"/>
        <v>0</v>
      </c>
      <c r="U1184" s="825">
        <f t="shared" si="456"/>
        <v>0</v>
      </c>
      <c r="V1184" s="825">
        <f t="shared" si="450"/>
        <v>3.5</v>
      </c>
      <c r="W1184" s="827">
        <f t="shared" si="450"/>
        <v>0</v>
      </c>
      <c r="X1184" s="827">
        <f t="shared" si="450"/>
        <v>0</v>
      </c>
      <c r="Y1184" s="824">
        <f t="shared" si="450"/>
        <v>770</v>
      </c>
      <c r="Z1184" s="838">
        <f t="shared" si="447"/>
        <v>31</v>
      </c>
      <c r="AA1184" s="895" t="str">
        <f t="shared" si="444"/>
        <v>Thịt me</v>
      </c>
      <c r="AB1184" s="844" t="str">
        <f t="shared" si="444"/>
        <v>quả</v>
      </c>
      <c r="AC1184" s="845">
        <f t="shared" si="444"/>
        <v>220</v>
      </c>
      <c r="AD1184" s="858">
        <f t="shared" si="444"/>
        <v>220</v>
      </c>
      <c r="AE1184" s="832">
        <f t="shared" si="452"/>
        <v>0</v>
      </c>
      <c r="AF1184" s="832">
        <f t="shared" si="452"/>
        <v>0</v>
      </c>
      <c r="AG1184" s="832">
        <f t="shared" si="452"/>
        <v>0</v>
      </c>
      <c r="AH1184" s="832">
        <f t="shared" si="452"/>
        <v>0</v>
      </c>
      <c r="AI1184" s="824">
        <f t="shared" si="445"/>
        <v>0</v>
      </c>
      <c r="AJ1184" s="879">
        <f t="shared" si="453"/>
        <v>0</v>
      </c>
      <c r="AK1184" s="879">
        <f t="shared" si="453"/>
        <v>3.5</v>
      </c>
      <c r="AL1184" s="879">
        <f t="shared" si="453"/>
        <v>0</v>
      </c>
      <c r="AM1184" s="879">
        <f t="shared" si="454"/>
        <v>0</v>
      </c>
      <c r="AN1184" s="849">
        <f t="shared" si="455"/>
        <v>770</v>
      </c>
      <c r="AO1184" s="825">
        <f t="shared" si="442"/>
        <v>0</v>
      </c>
      <c r="AP1184" s="825">
        <f t="shared" si="442"/>
        <v>3.5</v>
      </c>
      <c r="AQ1184" s="825">
        <f t="shared" si="442"/>
        <v>0</v>
      </c>
      <c r="AR1184" s="825">
        <f t="shared" si="442"/>
        <v>0</v>
      </c>
      <c r="AS1184" s="825">
        <f t="shared" si="442"/>
        <v>770</v>
      </c>
      <c r="AT1184" s="850">
        <f t="shared" si="448"/>
        <v>0</v>
      </c>
      <c r="AU1184" s="922"/>
      <c r="AV1184" s="861"/>
      <c r="AW1184" s="861"/>
      <c r="AX1184" s="861"/>
      <c r="AY1184" s="861"/>
      <c r="AZ1184" s="851"/>
    </row>
    <row r="1185" spans="1:52" ht="13.5" customHeight="1">
      <c r="A1185" s="838">
        <f t="shared" si="446"/>
        <v>32</v>
      </c>
      <c r="B1185" s="1052" t="s">
        <v>907</v>
      </c>
      <c r="C1185" s="817" t="s">
        <v>66</v>
      </c>
      <c r="D1185" s="839">
        <v>125</v>
      </c>
      <c r="E1185" s="852">
        <v>125</v>
      </c>
      <c r="F1185" s="825"/>
      <c r="G1185" s="854"/>
      <c r="H1185" s="923"/>
      <c r="I1185" s="863"/>
      <c r="J1185" s="824">
        <f t="shared" si="437"/>
        <v>0</v>
      </c>
      <c r="K1185" s="825"/>
      <c r="L1185" s="853">
        <v>3.5</v>
      </c>
      <c r="M1185" s="827"/>
      <c r="N1185" s="827"/>
      <c r="O1185" s="824">
        <f t="shared" si="449"/>
        <v>437.5</v>
      </c>
      <c r="P1185" s="865"/>
      <c r="Q1185" s="853"/>
      <c r="R1185" s="877"/>
      <c r="S1185" s="827"/>
      <c r="T1185" s="846">
        <f t="shared" si="438"/>
        <v>0</v>
      </c>
      <c r="U1185" s="825">
        <f t="shared" si="456"/>
        <v>0</v>
      </c>
      <c r="V1185" s="825">
        <f t="shared" si="450"/>
        <v>3.5</v>
      </c>
      <c r="W1185" s="827">
        <f t="shared" si="450"/>
        <v>0</v>
      </c>
      <c r="X1185" s="827">
        <f t="shared" si="450"/>
        <v>0</v>
      </c>
      <c r="Y1185" s="824">
        <f t="shared" si="450"/>
        <v>437.5</v>
      </c>
      <c r="Z1185" s="838">
        <f t="shared" si="447"/>
        <v>32</v>
      </c>
      <c r="AA1185" s="895" t="str">
        <f t="shared" si="444"/>
        <v>Giiò nạc</v>
      </c>
      <c r="AB1185" s="844" t="str">
        <f t="shared" si="444"/>
        <v>kg</v>
      </c>
      <c r="AC1185" s="845">
        <f t="shared" si="444"/>
        <v>125</v>
      </c>
      <c r="AD1185" s="858">
        <f t="shared" si="444"/>
        <v>125</v>
      </c>
      <c r="AE1185" s="832">
        <f t="shared" si="452"/>
        <v>0</v>
      </c>
      <c r="AF1185" s="832">
        <f t="shared" si="452"/>
        <v>0</v>
      </c>
      <c r="AG1185" s="832">
        <f t="shared" si="452"/>
        <v>0</v>
      </c>
      <c r="AH1185" s="832">
        <f t="shared" si="452"/>
        <v>0</v>
      </c>
      <c r="AI1185" s="824">
        <f t="shared" si="445"/>
        <v>0</v>
      </c>
      <c r="AJ1185" s="879">
        <f t="shared" si="453"/>
        <v>0</v>
      </c>
      <c r="AK1185" s="879">
        <f t="shared" si="453"/>
        <v>3.5</v>
      </c>
      <c r="AL1185" s="879">
        <f t="shared" si="453"/>
        <v>0</v>
      </c>
      <c r="AM1185" s="879">
        <f t="shared" si="454"/>
        <v>0</v>
      </c>
      <c r="AN1185" s="849">
        <f t="shared" si="455"/>
        <v>437.5</v>
      </c>
      <c r="AO1185" s="825">
        <f t="shared" si="442"/>
        <v>0</v>
      </c>
      <c r="AP1185" s="825">
        <f t="shared" si="442"/>
        <v>3.5</v>
      </c>
      <c r="AQ1185" s="825">
        <f t="shared" si="442"/>
        <v>0</v>
      </c>
      <c r="AR1185" s="825">
        <f t="shared" si="442"/>
        <v>0</v>
      </c>
      <c r="AS1185" s="825">
        <f t="shared" si="442"/>
        <v>437.5</v>
      </c>
      <c r="AT1185" s="850">
        <f t="shared" si="448"/>
        <v>0</v>
      </c>
      <c r="AU1185" s="922"/>
      <c r="AV1185" s="861"/>
      <c r="AW1185" s="861"/>
      <c r="AX1185" s="861"/>
      <c r="AY1185" s="861"/>
      <c r="AZ1185" s="851"/>
    </row>
    <row r="1186" spans="1:52" ht="13.5" customHeight="1">
      <c r="A1186" s="838">
        <f t="shared" si="446"/>
        <v>33</v>
      </c>
      <c r="B1186" s="1052" t="s">
        <v>63</v>
      </c>
      <c r="C1186" s="817" t="s">
        <v>66</v>
      </c>
      <c r="D1186" s="839">
        <v>200</v>
      </c>
      <c r="E1186" s="852">
        <v>200</v>
      </c>
      <c r="F1186" s="825"/>
      <c r="G1186" s="909" t="s">
        <v>900</v>
      </c>
      <c r="H1186" s="827"/>
      <c r="I1186" s="842"/>
      <c r="J1186" s="824">
        <f t="shared" si="437"/>
        <v>0</v>
      </c>
      <c r="K1186" s="825"/>
      <c r="L1186" s="853"/>
      <c r="M1186" s="827"/>
      <c r="N1186" s="827"/>
      <c r="O1186" s="824">
        <f t="shared" si="449"/>
        <v>0</v>
      </c>
      <c r="P1186" s="865"/>
      <c r="Q1186" s="853">
        <v>2.5</v>
      </c>
      <c r="R1186" s="877"/>
      <c r="S1186" s="827"/>
      <c r="T1186" s="846">
        <f t="shared" si="438"/>
        <v>500</v>
      </c>
      <c r="U1186" s="825">
        <f t="shared" si="456"/>
        <v>0</v>
      </c>
      <c r="V1186" s="825">
        <f t="shared" si="450"/>
        <v>2.5</v>
      </c>
      <c r="W1186" s="827">
        <f t="shared" si="450"/>
        <v>0</v>
      </c>
      <c r="X1186" s="827">
        <f t="shared" si="450"/>
        <v>0</v>
      </c>
      <c r="Y1186" s="824">
        <f t="shared" si="450"/>
        <v>500</v>
      </c>
      <c r="Z1186" s="838">
        <f t="shared" si="447"/>
        <v>33</v>
      </c>
      <c r="AA1186" s="895" t="str">
        <f t="shared" si="444"/>
        <v>Lươn</v>
      </c>
      <c r="AB1186" s="844" t="str">
        <f t="shared" si="444"/>
        <v>kg</v>
      </c>
      <c r="AC1186" s="845">
        <f t="shared" si="444"/>
        <v>200</v>
      </c>
      <c r="AD1186" s="858">
        <f t="shared" si="444"/>
        <v>200</v>
      </c>
      <c r="AE1186" s="832">
        <f t="shared" si="452"/>
        <v>0</v>
      </c>
      <c r="AF1186" s="832">
        <f t="shared" si="452"/>
        <v>0</v>
      </c>
      <c r="AG1186" s="832">
        <f t="shared" si="452"/>
        <v>0</v>
      </c>
      <c r="AH1186" s="832">
        <f t="shared" si="452"/>
        <v>0</v>
      </c>
      <c r="AI1186" s="824">
        <f t="shared" si="445"/>
        <v>0</v>
      </c>
      <c r="AJ1186" s="879">
        <f t="shared" si="453"/>
        <v>0</v>
      </c>
      <c r="AK1186" s="879">
        <f t="shared" si="453"/>
        <v>2.5</v>
      </c>
      <c r="AL1186" s="879">
        <f t="shared" si="453"/>
        <v>0</v>
      </c>
      <c r="AM1186" s="879">
        <f t="shared" si="454"/>
        <v>0</v>
      </c>
      <c r="AN1186" s="849">
        <f t="shared" si="455"/>
        <v>500</v>
      </c>
      <c r="AO1186" s="825">
        <f t="shared" si="442"/>
        <v>0</v>
      </c>
      <c r="AP1186" s="825">
        <f t="shared" si="442"/>
        <v>2.5</v>
      </c>
      <c r="AQ1186" s="825">
        <f t="shared" si="442"/>
        <v>0</v>
      </c>
      <c r="AR1186" s="825">
        <f t="shared" si="442"/>
        <v>0</v>
      </c>
      <c r="AS1186" s="825">
        <f t="shared" si="442"/>
        <v>500</v>
      </c>
      <c r="AT1186" s="850">
        <f t="shared" si="448"/>
        <v>0</v>
      </c>
      <c r="AU1186" s="922"/>
      <c r="AV1186" s="861"/>
      <c r="AW1186" s="861"/>
      <c r="AX1186" s="861"/>
      <c r="AY1186" s="861"/>
      <c r="AZ1186" s="851"/>
    </row>
    <row r="1187" spans="1:52" ht="13.5" customHeight="1">
      <c r="A1187" s="838">
        <f t="shared" si="446"/>
        <v>34</v>
      </c>
      <c r="B1187" s="1052" t="s">
        <v>889</v>
      </c>
      <c r="C1187" s="817" t="s">
        <v>66</v>
      </c>
      <c r="D1187" s="839">
        <v>45</v>
      </c>
      <c r="E1187" s="852">
        <v>40</v>
      </c>
      <c r="F1187" s="825"/>
      <c r="G1187" s="909"/>
      <c r="H1187" s="827"/>
      <c r="I1187" s="842"/>
      <c r="J1187" s="824">
        <f t="shared" si="437"/>
        <v>0</v>
      </c>
      <c r="K1187" s="825"/>
      <c r="L1187" s="825"/>
      <c r="M1187" s="827"/>
      <c r="N1187" s="827"/>
      <c r="O1187" s="824">
        <f t="shared" si="449"/>
        <v>0</v>
      </c>
      <c r="P1187" s="865"/>
      <c r="Q1187" s="853">
        <v>4.5</v>
      </c>
      <c r="R1187" s="877"/>
      <c r="S1187" s="827"/>
      <c r="T1187" s="846">
        <f t="shared" si="438"/>
        <v>180</v>
      </c>
      <c r="U1187" s="825">
        <f t="shared" si="456"/>
        <v>0</v>
      </c>
      <c r="V1187" s="825">
        <f t="shared" si="450"/>
        <v>4.5</v>
      </c>
      <c r="W1187" s="827">
        <f t="shared" si="450"/>
        <v>0</v>
      </c>
      <c r="X1187" s="827">
        <f t="shared" si="450"/>
        <v>0</v>
      </c>
      <c r="Y1187" s="824">
        <f t="shared" si="450"/>
        <v>180</v>
      </c>
      <c r="Z1187" s="838">
        <f t="shared" si="447"/>
        <v>34</v>
      </c>
      <c r="AA1187" s="895" t="str">
        <f t="shared" si="444"/>
        <v>Trứng</v>
      </c>
      <c r="AB1187" s="844" t="str">
        <f t="shared" si="444"/>
        <v>kg</v>
      </c>
      <c r="AC1187" s="845">
        <f t="shared" si="444"/>
        <v>45</v>
      </c>
      <c r="AD1187" s="858">
        <f t="shared" si="444"/>
        <v>40</v>
      </c>
      <c r="AE1187" s="832">
        <f t="shared" ref="AE1187:AH1199" si="457">AE1105+AJ1105-AO1105</f>
        <v>0</v>
      </c>
      <c r="AF1187" s="832">
        <f t="shared" si="457"/>
        <v>0</v>
      </c>
      <c r="AG1187" s="832">
        <f t="shared" si="457"/>
        <v>0</v>
      </c>
      <c r="AH1187" s="832">
        <f t="shared" si="457"/>
        <v>0</v>
      </c>
      <c r="AI1187" s="824">
        <f t="shared" si="445"/>
        <v>0</v>
      </c>
      <c r="AJ1187" s="879">
        <f t="shared" si="453"/>
        <v>0</v>
      </c>
      <c r="AK1187" s="879">
        <f t="shared" si="453"/>
        <v>4.5</v>
      </c>
      <c r="AL1187" s="879">
        <f t="shared" si="453"/>
        <v>0</v>
      </c>
      <c r="AM1187" s="879">
        <f t="shared" si="454"/>
        <v>0</v>
      </c>
      <c r="AN1187" s="849">
        <f t="shared" si="455"/>
        <v>180</v>
      </c>
      <c r="AO1187" s="825">
        <f t="shared" si="442"/>
        <v>0</v>
      </c>
      <c r="AP1187" s="825">
        <f t="shared" si="442"/>
        <v>4.5</v>
      </c>
      <c r="AQ1187" s="825">
        <f t="shared" si="442"/>
        <v>0</v>
      </c>
      <c r="AR1187" s="825">
        <f t="shared" si="442"/>
        <v>0</v>
      </c>
      <c r="AS1187" s="825">
        <f t="shared" si="442"/>
        <v>180</v>
      </c>
      <c r="AT1187" s="850">
        <f t="shared" si="448"/>
        <v>22.5</v>
      </c>
      <c r="AU1187" s="922"/>
      <c r="AV1187" s="861"/>
      <c r="AW1187" s="861"/>
      <c r="AX1187" s="861"/>
      <c r="AY1187" s="861"/>
      <c r="AZ1187" s="851"/>
    </row>
    <row r="1188" spans="1:52" ht="13.5" customHeight="1">
      <c r="A1188" s="838">
        <f t="shared" si="446"/>
        <v>35</v>
      </c>
      <c r="B1188" s="1053" t="s">
        <v>3</v>
      </c>
      <c r="C1188" s="817" t="s">
        <v>66</v>
      </c>
      <c r="D1188" s="924">
        <v>12</v>
      </c>
      <c r="E1188" s="898">
        <v>12</v>
      </c>
      <c r="F1188" s="825"/>
      <c r="G1188" s="872"/>
      <c r="H1188" s="827"/>
      <c r="I1188" s="842"/>
      <c r="J1188" s="824">
        <f t="shared" si="437"/>
        <v>0</v>
      </c>
      <c r="K1188" s="878"/>
      <c r="L1188" s="853">
        <v>12</v>
      </c>
      <c r="M1188" s="826"/>
      <c r="N1188" s="827"/>
      <c r="O1188" s="824">
        <f t="shared" si="449"/>
        <v>144</v>
      </c>
      <c r="P1188" s="857"/>
      <c r="Q1188" s="828"/>
      <c r="R1188" s="925"/>
      <c r="S1188" s="926"/>
      <c r="T1188" s="846">
        <f t="shared" si="438"/>
        <v>0</v>
      </c>
      <c r="U1188" s="825">
        <f t="shared" si="456"/>
        <v>0</v>
      </c>
      <c r="V1188" s="828">
        <f t="shared" si="450"/>
        <v>12</v>
      </c>
      <c r="W1188" s="827">
        <f t="shared" si="450"/>
        <v>0</v>
      </c>
      <c r="X1188" s="827">
        <f t="shared" si="450"/>
        <v>0</v>
      </c>
      <c r="Y1188" s="824">
        <f t="shared" si="450"/>
        <v>144</v>
      </c>
      <c r="Z1188" s="838">
        <f t="shared" si="447"/>
        <v>35</v>
      </c>
      <c r="AA1188" s="895" t="str">
        <f t="shared" si="444"/>
        <v>Đậu phụ</v>
      </c>
      <c r="AB1188" s="844" t="str">
        <f t="shared" si="444"/>
        <v>kg</v>
      </c>
      <c r="AC1188" s="845">
        <f t="shared" si="444"/>
        <v>12</v>
      </c>
      <c r="AD1188" s="858">
        <f t="shared" si="444"/>
        <v>12</v>
      </c>
      <c r="AE1188" s="832">
        <f t="shared" si="457"/>
        <v>0</v>
      </c>
      <c r="AF1188" s="832">
        <f t="shared" si="457"/>
        <v>0</v>
      </c>
      <c r="AG1188" s="832">
        <f t="shared" si="457"/>
        <v>0</v>
      </c>
      <c r="AH1188" s="832">
        <f t="shared" si="457"/>
        <v>0</v>
      </c>
      <c r="AI1188" s="824">
        <f t="shared" si="445"/>
        <v>0</v>
      </c>
      <c r="AJ1188" s="879">
        <f t="shared" si="453"/>
        <v>0</v>
      </c>
      <c r="AK1188" s="879">
        <f t="shared" si="453"/>
        <v>12</v>
      </c>
      <c r="AL1188" s="879">
        <f t="shared" si="453"/>
        <v>0</v>
      </c>
      <c r="AM1188" s="879">
        <f t="shared" si="454"/>
        <v>0</v>
      </c>
      <c r="AN1188" s="849">
        <f t="shared" si="455"/>
        <v>144</v>
      </c>
      <c r="AO1188" s="825">
        <f t="shared" si="442"/>
        <v>0</v>
      </c>
      <c r="AP1188" s="825">
        <f t="shared" si="442"/>
        <v>12</v>
      </c>
      <c r="AQ1188" s="825">
        <f t="shared" si="442"/>
        <v>0</v>
      </c>
      <c r="AR1188" s="825">
        <f t="shared" si="442"/>
        <v>0</v>
      </c>
      <c r="AS1188" s="825">
        <f t="shared" si="442"/>
        <v>144</v>
      </c>
      <c r="AT1188" s="850">
        <f t="shared" si="448"/>
        <v>0</v>
      </c>
      <c r="AU1188" s="922"/>
      <c r="AV1188" s="861"/>
      <c r="AW1188" s="861"/>
      <c r="AX1188" s="861"/>
      <c r="AY1188" s="861"/>
      <c r="AZ1188" s="851"/>
    </row>
    <row r="1189" spans="1:52" ht="13.5" customHeight="1">
      <c r="A1189" s="838">
        <f t="shared" si="446"/>
        <v>36</v>
      </c>
      <c r="B1189" s="1053" t="s">
        <v>908</v>
      </c>
      <c r="C1189" s="817" t="s">
        <v>66</v>
      </c>
      <c r="D1189" s="839">
        <v>30</v>
      </c>
      <c r="E1189" s="852">
        <v>27</v>
      </c>
      <c r="F1189" s="825"/>
      <c r="G1189" s="872"/>
      <c r="H1189" s="827"/>
      <c r="I1189" s="842"/>
      <c r="J1189" s="824">
        <f t="shared" si="437"/>
        <v>0</v>
      </c>
      <c r="K1189" s="825"/>
      <c r="L1189" s="853"/>
      <c r="M1189" s="826"/>
      <c r="N1189" s="827"/>
      <c r="O1189" s="824">
        <f t="shared" si="449"/>
        <v>0</v>
      </c>
      <c r="P1189" s="865"/>
      <c r="Q1189" s="853">
        <v>10</v>
      </c>
      <c r="R1189" s="925"/>
      <c r="S1189" s="827"/>
      <c r="T1189" s="846">
        <f t="shared" si="438"/>
        <v>270</v>
      </c>
      <c r="U1189" s="825">
        <f t="shared" si="456"/>
        <v>0</v>
      </c>
      <c r="V1189" s="825">
        <f t="shared" si="450"/>
        <v>10</v>
      </c>
      <c r="W1189" s="827">
        <f t="shared" si="450"/>
        <v>0</v>
      </c>
      <c r="X1189" s="827">
        <f t="shared" si="450"/>
        <v>0</v>
      </c>
      <c r="Y1189" s="824">
        <f t="shared" si="450"/>
        <v>270</v>
      </c>
      <c r="Z1189" s="838">
        <f t="shared" si="447"/>
        <v>36</v>
      </c>
      <c r="AA1189" s="895" t="str">
        <f t="shared" si="444"/>
        <v xml:space="preserve">Cá mè </v>
      </c>
      <c r="AB1189" s="844" t="str">
        <f t="shared" si="444"/>
        <v>kg</v>
      </c>
      <c r="AC1189" s="845">
        <f t="shared" si="444"/>
        <v>30</v>
      </c>
      <c r="AD1189" s="858">
        <f t="shared" si="444"/>
        <v>27</v>
      </c>
      <c r="AE1189" s="832">
        <f t="shared" si="457"/>
        <v>0</v>
      </c>
      <c r="AF1189" s="832">
        <f t="shared" si="457"/>
        <v>0</v>
      </c>
      <c r="AG1189" s="832">
        <f t="shared" si="457"/>
        <v>0</v>
      </c>
      <c r="AH1189" s="832">
        <f t="shared" si="457"/>
        <v>0</v>
      </c>
      <c r="AI1189" s="824">
        <f t="shared" si="445"/>
        <v>0</v>
      </c>
      <c r="AJ1189" s="879">
        <f t="shared" si="453"/>
        <v>0</v>
      </c>
      <c r="AK1189" s="879">
        <f t="shared" si="453"/>
        <v>10</v>
      </c>
      <c r="AL1189" s="879">
        <f t="shared" si="453"/>
        <v>0</v>
      </c>
      <c r="AM1189" s="879">
        <f t="shared" si="454"/>
        <v>0</v>
      </c>
      <c r="AN1189" s="849">
        <f t="shared" si="455"/>
        <v>270</v>
      </c>
      <c r="AO1189" s="825">
        <f t="shared" si="442"/>
        <v>0</v>
      </c>
      <c r="AP1189" s="825">
        <f t="shared" si="442"/>
        <v>10</v>
      </c>
      <c r="AQ1189" s="825">
        <f t="shared" si="442"/>
        <v>0</v>
      </c>
      <c r="AR1189" s="825">
        <f t="shared" si="442"/>
        <v>0</v>
      </c>
      <c r="AS1189" s="825">
        <f t="shared" si="442"/>
        <v>270</v>
      </c>
      <c r="AT1189" s="850">
        <f t="shared" si="448"/>
        <v>30</v>
      </c>
      <c r="AU1189" s="922"/>
      <c r="AV1189" s="861"/>
      <c r="AW1189" s="861"/>
      <c r="AX1189" s="861"/>
      <c r="AY1189" s="861"/>
      <c r="AZ1189" s="851"/>
    </row>
    <row r="1190" spans="1:52" ht="13.5" customHeight="1">
      <c r="A1190" s="838">
        <f t="shared" si="446"/>
        <v>37</v>
      </c>
      <c r="B1190" s="1053" t="s">
        <v>134</v>
      </c>
      <c r="C1190" s="817" t="s">
        <v>66</v>
      </c>
      <c r="D1190" s="839">
        <v>39</v>
      </c>
      <c r="E1190" s="852">
        <v>39</v>
      </c>
      <c r="F1190" s="825"/>
      <c r="G1190" s="872"/>
      <c r="H1190" s="827"/>
      <c r="I1190" s="842"/>
      <c r="J1190" s="824">
        <f t="shared" si="437"/>
        <v>0</v>
      </c>
      <c r="K1190" s="825"/>
      <c r="L1190" s="853">
        <v>9</v>
      </c>
      <c r="M1190" s="826"/>
      <c r="N1190" s="827"/>
      <c r="O1190" s="824">
        <f t="shared" si="449"/>
        <v>351</v>
      </c>
      <c r="P1190" s="865"/>
      <c r="Q1190" s="853"/>
      <c r="R1190" s="925"/>
      <c r="S1190" s="827"/>
      <c r="T1190" s="846">
        <f t="shared" si="438"/>
        <v>0</v>
      </c>
      <c r="U1190" s="825">
        <f t="shared" si="456"/>
        <v>0</v>
      </c>
      <c r="V1190" s="828">
        <f t="shared" si="450"/>
        <v>9</v>
      </c>
      <c r="W1190" s="827">
        <f t="shared" si="450"/>
        <v>0</v>
      </c>
      <c r="X1190" s="827">
        <f t="shared" si="450"/>
        <v>0</v>
      </c>
      <c r="Y1190" s="824">
        <f t="shared" si="450"/>
        <v>351</v>
      </c>
      <c r="Z1190" s="838">
        <f t="shared" si="447"/>
        <v>37</v>
      </c>
      <c r="AA1190" s="895" t="str">
        <f t="shared" si="444"/>
        <v>Cá bạc má</v>
      </c>
      <c r="AB1190" s="844" t="str">
        <f t="shared" si="444"/>
        <v>kg</v>
      </c>
      <c r="AC1190" s="845">
        <f t="shared" si="444"/>
        <v>39</v>
      </c>
      <c r="AD1190" s="858">
        <f t="shared" si="444"/>
        <v>39</v>
      </c>
      <c r="AE1190" s="832">
        <f t="shared" si="457"/>
        <v>0</v>
      </c>
      <c r="AF1190" s="832">
        <f t="shared" si="457"/>
        <v>0</v>
      </c>
      <c r="AG1190" s="832">
        <f t="shared" si="457"/>
        <v>0</v>
      </c>
      <c r="AH1190" s="832">
        <f t="shared" si="457"/>
        <v>0</v>
      </c>
      <c r="AI1190" s="824">
        <f t="shared" si="445"/>
        <v>0</v>
      </c>
      <c r="AJ1190" s="879">
        <f t="shared" si="453"/>
        <v>0</v>
      </c>
      <c r="AK1190" s="879">
        <f t="shared" si="453"/>
        <v>9</v>
      </c>
      <c r="AL1190" s="879">
        <f t="shared" si="453"/>
        <v>0</v>
      </c>
      <c r="AM1190" s="879">
        <f t="shared" si="454"/>
        <v>0</v>
      </c>
      <c r="AN1190" s="849">
        <f t="shared" si="455"/>
        <v>351</v>
      </c>
      <c r="AO1190" s="825">
        <f t="shared" si="442"/>
        <v>0</v>
      </c>
      <c r="AP1190" s="825">
        <f t="shared" si="442"/>
        <v>9</v>
      </c>
      <c r="AQ1190" s="825">
        <f t="shared" si="442"/>
        <v>0</v>
      </c>
      <c r="AR1190" s="825">
        <f t="shared" si="442"/>
        <v>0</v>
      </c>
      <c r="AS1190" s="825">
        <f t="shared" si="442"/>
        <v>351</v>
      </c>
      <c r="AT1190" s="850">
        <f t="shared" si="448"/>
        <v>0</v>
      </c>
      <c r="AU1190" s="1502" t="s">
        <v>855</v>
      </c>
      <c r="AV1190" s="1503"/>
      <c r="AW1190" s="1503"/>
      <c r="AX1190" s="1503"/>
      <c r="AY1190" s="1503"/>
      <c r="AZ1190" s="927"/>
    </row>
    <row r="1191" spans="1:52" ht="13.5" customHeight="1">
      <c r="A1191" s="838">
        <f t="shared" si="446"/>
        <v>38</v>
      </c>
      <c r="B1191" s="1053" t="s">
        <v>898</v>
      </c>
      <c r="C1191" s="817" t="s">
        <v>66</v>
      </c>
      <c r="D1191" s="839">
        <v>125</v>
      </c>
      <c r="E1191" s="852">
        <v>125</v>
      </c>
      <c r="F1191" s="866"/>
      <c r="G1191" s="909">
        <v>5</v>
      </c>
      <c r="H1191" s="928"/>
      <c r="I1191" s="842"/>
      <c r="J1191" s="824">
        <f t="shared" si="437"/>
        <v>625</v>
      </c>
      <c r="K1191" s="825"/>
      <c r="L1191" s="828"/>
      <c r="M1191" s="826"/>
      <c r="N1191" s="827"/>
      <c r="O1191" s="824">
        <f t="shared" si="449"/>
        <v>0</v>
      </c>
      <c r="P1191" s="857"/>
      <c r="Q1191" s="853">
        <v>7.5</v>
      </c>
      <c r="R1191" s="925"/>
      <c r="S1191" s="827"/>
      <c r="T1191" s="846">
        <f t="shared" si="438"/>
        <v>937.5</v>
      </c>
      <c r="U1191" s="825">
        <f t="shared" si="456"/>
        <v>0</v>
      </c>
      <c r="V1191" s="828">
        <f t="shared" si="450"/>
        <v>12.5</v>
      </c>
      <c r="W1191" s="827">
        <f t="shared" si="450"/>
        <v>0</v>
      </c>
      <c r="X1191" s="827">
        <f t="shared" si="450"/>
        <v>0</v>
      </c>
      <c r="Y1191" s="824">
        <f t="shared" si="450"/>
        <v>1562.5</v>
      </c>
      <c r="Z1191" s="838">
        <f t="shared" si="447"/>
        <v>38</v>
      </c>
      <c r="AA1191" s="895" t="str">
        <f t="shared" si="444"/>
        <v>Thịt đl</v>
      </c>
      <c r="AB1191" s="844" t="str">
        <f t="shared" si="444"/>
        <v>kg</v>
      </c>
      <c r="AC1191" s="845">
        <f t="shared" si="444"/>
        <v>125</v>
      </c>
      <c r="AD1191" s="858">
        <f t="shared" si="444"/>
        <v>125</v>
      </c>
      <c r="AE1191" s="832">
        <f t="shared" si="457"/>
        <v>0</v>
      </c>
      <c r="AF1191" s="832">
        <f t="shared" si="457"/>
        <v>0</v>
      </c>
      <c r="AG1191" s="832">
        <f t="shared" si="457"/>
        <v>0</v>
      </c>
      <c r="AH1191" s="832">
        <f t="shared" si="457"/>
        <v>0</v>
      </c>
      <c r="AI1191" s="824">
        <f t="shared" si="445"/>
        <v>0</v>
      </c>
      <c r="AJ1191" s="879">
        <f t="shared" si="453"/>
        <v>0</v>
      </c>
      <c r="AK1191" s="879">
        <f t="shared" si="453"/>
        <v>12.5</v>
      </c>
      <c r="AL1191" s="879">
        <f t="shared" si="453"/>
        <v>0</v>
      </c>
      <c r="AM1191" s="879">
        <f t="shared" si="454"/>
        <v>0</v>
      </c>
      <c r="AN1191" s="849">
        <f t="shared" si="455"/>
        <v>1562.5</v>
      </c>
      <c r="AO1191" s="825">
        <f t="shared" si="442"/>
        <v>0</v>
      </c>
      <c r="AP1191" s="825">
        <f t="shared" si="442"/>
        <v>12.5</v>
      </c>
      <c r="AQ1191" s="825">
        <f t="shared" si="442"/>
        <v>0</v>
      </c>
      <c r="AR1191" s="825">
        <f t="shared" si="442"/>
        <v>0</v>
      </c>
      <c r="AS1191" s="825">
        <f t="shared" si="442"/>
        <v>1562.5</v>
      </c>
      <c r="AT1191" s="850">
        <f t="shared" si="448"/>
        <v>0</v>
      </c>
      <c r="AU1191" s="929" t="s">
        <v>811</v>
      </c>
      <c r="AV1191" s="930"/>
      <c r="AW1191" s="1504">
        <v>0.74</v>
      </c>
      <c r="AX1191" s="1504"/>
      <c r="AY1191" s="930"/>
      <c r="AZ1191" s="862" t="s">
        <v>70</v>
      </c>
    </row>
    <row r="1192" spans="1:52" ht="13.5" customHeight="1">
      <c r="A1192" s="838">
        <f t="shared" si="446"/>
        <v>39</v>
      </c>
      <c r="B1192" s="1045" t="s">
        <v>83</v>
      </c>
      <c r="C1192" s="817" t="s">
        <v>786</v>
      </c>
      <c r="D1192" s="839">
        <v>10</v>
      </c>
      <c r="E1192" s="852">
        <v>10</v>
      </c>
      <c r="F1192" s="825"/>
      <c r="G1192" s="872"/>
      <c r="H1192" s="827"/>
      <c r="I1192" s="842"/>
      <c r="J1192" s="824">
        <f t="shared" si="437"/>
        <v>0</v>
      </c>
      <c r="K1192" s="878"/>
      <c r="L1192" s="853"/>
      <c r="M1192" s="826">
        <v>15</v>
      </c>
      <c r="N1192" s="827"/>
      <c r="O1192" s="824">
        <f t="shared" si="449"/>
        <v>150</v>
      </c>
      <c r="P1192" s="857"/>
      <c r="Q1192" s="828"/>
      <c r="R1192" s="877"/>
      <c r="S1192" s="827"/>
      <c r="T1192" s="846">
        <f t="shared" si="438"/>
        <v>0</v>
      </c>
      <c r="U1192" s="878">
        <f t="shared" si="456"/>
        <v>0</v>
      </c>
      <c r="V1192" s="825">
        <f t="shared" si="450"/>
        <v>0</v>
      </c>
      <c r="W1192" s="827">
        <f t="shared" si="450"/>
        <v>15</v>
      </c>
      <c r="X1192" s="827">
        <f t="shared" si="450"/>
        <v>0</v>
      </c>
      <c r="Y1192" s="824">
        <f t="shared" si="450"/>
        <v>150</v>
      </c>
      <c r="Z1192" s="838">
        <f t="shared" si="447"/>
        <v>39</v>
      </c>
      <c r="AA1192" s="895" t="str">
        <f t="shared" si="444"/>
        <v>Cam</v>
      </c>
      <c r="AB1192" s="844" t="str">
        <f t="shared" si="444"/>
        <v>quả</v>
      </c>
      <c r="AC1192" s="845">
        <f t="shared" si="444"/>
        <v>10</v>
      </c>
      <c r="AD1192" s="858">
        <f t="shared" si="444"/>
        <v>10</v>
      </c>
      <c r="AE1192" s="832">
        <f t="shared" si="457"/>
        <v>0</v>
      </c>
      <c r="AF1192" s="832">
        <f t="shared" si="457"/>
        <v>0</v>
      </c>
      <c r="AG1192" s="832">
        <f t="shared" si="457"/>
        <v>0</v>
      </c>
      <c r="AH1192" s="832">
        <f t="shared" si="457"/>
        <v>0</v>
      </c>
      <c r="AI1192" s="824">
        <f t="shared" si="445"/>
        <v>0</v>
      </c>
      <c r="AJ1192" s="879">
        <f t="shared" si="453"/>
        <v>0</v>
      </c>
      <c r="AK1192" s="879">
        <f t="shared" si="453"/>
        <v>0</v>
      </c>
      <c r="AL1192" s="879">
        <f t="shared" si="453"/>
        <v>15</v>
      </c>
      <c r="AM1192" s="879">
        <f t="shared" si="454"/>
        <v>0</v>
      </c>
      <c r="AN1192" s="849">
        <f t="shared" si="455"/>
        <v>150</v>
      </c>
      <c r="AO1192" s="825">
        <f t="shared" si="442"/>
        <v>0</v>
      </c>
      <c r="AP1192" s="825">
        <f t="shared" si="442"/>
        <v>0</v>
      </c>
      <c r="AQ1192" s="825">
        <f t="shared" si="442"/>
        <v>15</v>
      </c>
      <c r="AR1192" s="825">
        <f t="shared" si="442"/>
        <v>0</v>
      </c>
      <c r="AS1192" s="825">
        <f t="shared" si="442"/>
        <v>150</v>
      </c>
      <c r="AT1192" s="850">
        <f t="shared" si="448"/>
        <v>0</v>
      </c>
      <c r="AU1192" s="932" t="s">
        <v>856</v>
      </c>
      <c r="AV1192" s="933">
        <f>AV1157</f>
        <v>110</v>
      </c>
      <c r="AW1192" s="934" t="s">
        <v>27</v>
      </c>
      <c r="AX1192" s="935">
        <v>0.16</v>
      </c>
      <c r="AY1192" s="936" t="s">
        <v>29</v>
      </c>
      <c r="AZ1192" s="937">
        <f>AV1192*AX1192</f>
        <v>17.600000000000001</v>
      </c>
    </row>
    <row r="1193" spans="1:52" ht="13.5" customHeight="1">
      <c r="A1193" s="838">
        <f t="shared" si="446"/>
        <v>40</v>
      </c>
      <c r="B1193" s="1045" t="s">
        <v>909</v>
      </c>
      <c r="C1193" s="817" t="s">
        <v>66</v>
      </c>
      <c r="D1193" s="839">
        <v>10</v>
      </c>
      <c r="E1193" s="852">
        <v>7</v>
      </c>
      <c r="F1193" s="825"/>
      <c r="G1193" s="854"/>
      <c r="H1193" s="827"/>
      <c r="I1193" s="842"/>
      <c r="J1193" s="824">
        <f t="shared" si="437"/>
        <v>0</v>
      </c>
      <c r="K1193" s="825"/>
      <c r="L1193" s="825"/>
      <c r="M1193" s="827"/>
      <c r="N1193" s="827"/>
      <c r="O1193" s="824">
        <f t="shared" si="449"/>
        <v>0</v>
      </c>
      <c r="P1193" s="865"/>
      <c r="Q1193" s="825"/>
      <c r="R1193" s="877">
        <v>35</v>
      </c>
      <c r="S1193" s="827"/>
      <c r="T1193" s="846">
        <f t="shared" si="438"/>
        <v>245</v>
      </c>
      <c r="U1193" s="825">
        <f t="shared" si="456"/>
        <v>0</v>
      </c>
      <c r="V1193" s="825">
        <f t="shared" si="450"/>
        <v>0</v>
      </c>
      <c r="W1193" s="827">
        <f t="shared" si="450"/>
        <v>35</v>
      </c>
      <c r="X1193" s="827">
        <f t="shared" si="450"/>
        <v>0</v>
      </c>
      <c r="Y1193" s="824">
        <f>SUM(J1193,O1193,T1193)</f>
        <v>245</v>
      </c>
      <c r="Z1193" s="838">
        <f t="shared" si="447"/>
        <v>40</v>
      </c>
      <c r="AA1193" s="895" t="str">
        <f t="shared" si="444"/>
        <v>Bính đỏ</v>
      </c>
      <c r="AB1193" s="844" t="str">
        <f t="shared" si="444"/>
        <v>kg</v>
      </c>
      <c r="AC1193" s="845">
        <f t="shared" si="444"/>
        <v>10</v>
      </c>
      <c r="AD1193" s="858">
        <f t="shared" si="444"/>
        <v>7</v>
      </c>
      <c r="AE1193" s="832">
        <f t="shared" si="457"/>
        <v>0</v>
      </c>
      <c r="AF1193" s="832">
        <f t="shared" si="457"/>
        <v>0</v>
      </c>
      <c r="AG1193" s="832">
        <f t="shared" si="457"/>
        <v>0</v>
      </c>
      <c r="AH1193" s="832">
        <f t="shared" si="457"/>
        <v>0</v>
      </c>
      <c r="AI1193" s="824">
        <f t="shared" si="445"/>
        <v>0</v>
      </c>
      <c r="AJ1193" s="879">
        <f t="shared" si="453"/>
        <v>0</v>
      </c>
      <c r="AK1193" s="879">
        <f t="shared" si="453"/>
        <v>0</v>
      </c>
      <c r="AL1193" s="879">
        <f t="shared" si="453"/>
        <v>35</v>
      </c>
      <c r="AM1193" s="879">
        <f t="shared" si="454"/>
        <v>0</v>
      </c>
      <c r="AN1193" s="849">
        <f t="shared" si="455"/>
        <v>245</v>
      </c>
      <c r="AO1193" s="825">
        <f t="shared" si="442"/>
        <v>0</v>
      </c>
      <c r="AP1193" s="825">
        <f t="shared" si="442"/>
        <v>0</v>
      </c>
      <c r="AQ1193" s="825">
        <f t="shared" si="442"/>
        <v>35</v>
      </c>
      <c r="AR1193" s="825">
        <f t="shared" si="442"/>
        <v>0</v>
      </c>
      <c r="AS1193" s="825">
        <f t="shared" si="442"/>
        <v>245</v>
      </c>
      <c r="AT1193" s="850">
        <f t="shared" si="448"/>
        <v>105</v>
      </c>
      <c r="AU1193" s="932" t="s">
        <v>857</v>
      </c>
      <c r="AV1193" s="933">
        <f>AV1158</f>
        <v>115</v>
      </c>
      <c r="AW1193" s="934" t="s">
        <v>27</v>
      </c>
      <c r="AX1193" s="935">
        <v>0.28999999999999998</v>
      </c>
      <c r="AY1193" s="936" t="s">
        <v>29</v>
      </c>
      <c r="AZ1193" s="937">
        <f>AV1193*AX1193</f>
        <v>33.349999999999994</v>
      </c>
    </row>
    <row r="1194" spans="1:52" ht="13.5" customHeight="1">
      <c r="A1194" s="838">
        <f t="shared" si="446"/>
        <v>41</v>
      </c>
      <c r="B1194" s="1045" t="s">
        <v>906</v>
      </c>
      <c r="C1194" s="817" t="s">
        <v>66</v>
      </c>
      <c r="D1194" s="938">
        <v>5</v>
      </c>
      <c r="E1194" s="939">
        <v>5</v>
      </c>
      <c r="F1194" s="825"/>
      <c r="G1194" s="872"/>
      <c r="H1194" s="827"/>
      <c r="I1194" s="842"/>
      <c r="J1194" s="824">
        <f t="shared" si="437"/>
        <v>0</v>
      </c>
      <c r="K1194" s="825"/>
      <c r="L1194" s="828"/>
      <c r="M1194" s="827">
        <v>35</v>
      </c>
      <c r="N1194" s="827"/>
      <c r="O1194" s="824">
        <f t="shared" si="449"/>
        <v>175</v>
      </c>
      <c r="P1194" s="820"/>
      <c r="Q1194" s="828"/>
      <c r="R1194" s="925"/>
      <c r="S1194" s="827"/>
      <c r="T1194" s="846">
        <f t="shared" si="438"/>
        <v>0</v>
      </c>
      <c r="U1194" s="825">
        <f t="shared" si="456"/>
        <v>0</v>
      </c>
      <c r="V1194" s="828">
        <f t="shared" si="450"/>
        <v>0</v>
      </c>
      <c r="W1194" s="827">
        <f t="shared" si="450"/>
        <v>35</v>
      </c>
      <c r="X1194" s="827">
        <f t="shared" si="450"/>
        <v>0</v>
      </c>
      <c r="Y1194" s="824">
        <f t="shared" si="450"/>
        <v>175</v>
      </c>
      <c r="Z1194" s="838">
        <f t="shared" si="447"/>
        <v>41</v>
      </c>
      <c r="AA1194" s="895" t="str">
        <f t="shared" si="444"/>
        <v>Rau dên</v>
      </c>
      <c r="AB1194" s="844" t="str">
        <f t="shared" si="444"/>
        <v>kg</v>
      </c>
      <c r="AC1194" s="845">
        <f t="shared" si="444"/>
        <v>5</v>
      </c>
      <c r="AD1194" s="858">
        <f t="shared" si="444"/>
        <v>5</v>
      </c>
      <c r="AE1194" s="832">
        <f t="shared" si="457"/>
        <v>0</v>
      </c>
      <c r="AF1194" s="832">
        <f t="shared" si="457"/>
        <v>0</v>
      </c>
      <c r="AG1194" s="832">
        <f t="shared" si="457"/>
        <v>0</v>
      </c>
      <c r="AH1194" s="832">
        <f t="shared" si="457"/>
        <v>0</v>
      </c>
      <c r="AI1194" s="824">
        <f t="shared" si="445"/>
        <v>0</v>
      </c>
      <c r="AJ1194" s="879">
        <f t="shared" si="453"/>
        <v>0</v>
      </c>
      <c r="AK1194" s="879">
        <f t="shared" si="453"/>
        <v>0</v>
      </c>
      <c r="AL1194" s="879">
        <f t="shared" si="453"/>
        <v>35</v>
      </c>
      <c r="AM1194" s="879">
        <f t="shared" si="454"/>
        <v>0</v>
      </c>
      <c r="AN1194" s="849">
        <f t="shared" si="455"/>
        <v>175</v>
      </c>
      <c r="AO1194" s="825">
        <f t="shared" si="442"/>
        <v>0</v>
      </c>
      <c r="AP1194" s="825">
        <f t="shared" si="442"/>
        <v>0</v>
      </c>
      <c r="AQ1194" s="825">
        <f t="shared" si="442"/>
        <v>35</v>
      </c>
      <c r="AR1194" s="825">
        <f t="shared" si="442"/>
        <v>0</v>
      </c>
      <c r="AS1194" s="825">
        <f t="shared" si="442"/>
        <v>175</v>
      </c>
      <c r="AT1194" s="850">
        <f t="shared" si="448"/>
        <v>0</v>
      </c>
      <c r="AU1194" s="932" t="s">
        <v>858</v>
      </c>
      <c r="AV1194" s="933">
        <f>AV1159</f>
        <v>115</v>
      </c>
      <c r="AW1194" s="934" t="s">
        <v>27</v>
      </c>
      <c r="AX1194" s="935">
        <v>0.28999999999999998</v>
      </c>
      <c r="AY1194" s="936" t="s">
        <v>29</v>
      </c>
      <c r="AZ1194" s="937">
        <f>AV1194*AX1194</f>
        <v>33.349999999999994</v>
      </c>
    </row>
    <row r="1195" spans="1:52" ht="13.5" customHeight="1">
      <c r="A1195" s="838">
        <f t="shared" si="446"/>
        <v>42</v>
      </c>
      <c r="B1195" s="1045" t="s">
        <v>478</v>
      </c>
      <c r="C1195" s="817" t="s">
        <v>66</v>
      </c>
      <c r="D1195" s="839">
        <v>12</v>
      </c>
      <c r="E1195" s="852">
        <v>12</v>
      </c>
      <c r="F1195" s="828"/>
      <c r="G1195" s="854"/>
      <c r="H1195" s="827">
        <v>22</v>
      </c>
      <c r="I1195" s="842"/>
      <c r="J1195" s="824">
        <f t="shared" si="437"/>
        <v>264</v>
      </c>
      <c r="K1195" s="825"/>
      <c r="L1195" s="825"/>
      <c r="M1195" s="940"/>
      <c r="N1195" s="827"/>
      <c r="O1195" s="824">
        <f t="shared" si="449"/>
        <v>0</v>
      </c>
      <c r="P1195" s="865"/>
      <c r="Q1195" s="825"/>
      <c r="R1195" s="877"/>
      <c r="S1195" s="827"/>
      <c r="T1195" s="846">
        <f t="shared" si="438"/>
        <v>0</v>
      </c>
      <c r="U1195" s="825">
        <f t="shared" si="456"/>
        <v>0</v>
      </c>
      <c r="V1195" s="825">
        <f t="shared" si="450"/>
        <v>0</v>
      </c>
      <c r="W1195" s="827">
        <f t="shared" si="450"/>
        <v>22</v>
      </c>
      <c r="X1195" s="827">
        <f t="shared" si="450"/>
        <v>0</v>
      </c>
      <c r="Y1195" s="824">
        <f t="shared" si="450"/>
        <v>264</v>
      </c>
      <c r="Z1195" s="838">
        <f t="shared" si="447"/>
        <v>42</v>
      </c>
      <c r="AA1195" s="895" t="str">
        <f t="shared" si="444"/>
        <v>Dưa cải</v>
      </c>
      <c r="AB1195" s="844" t="str">
        <f t="shared" si="444"/>
        <v>kg</v>
      </c>
      <c r="AC1195" s="845">
        <f t="shared" si="444"/>
        <v>12</v>
      </c>
      <c r="AD1195" s="858">
        <f t="shared" si="444"/>
        <v>12</v>
      </c>
      <c r="AE1195" s="832">
        <f t="shared" si="457"/>
        <v>0</v>
      </c>
      <c r="AF1195" s="832">
        <f t="shared" si="457"/>
        <v>0</v>
      </c>
      <c r="AG1195" s="832">
        <f t="shared" si="457"/>
        <v>0</v>
      </c>
      <c r="AH1195" s="832">
        <f t="shared" si="457"/>
        <v>0</v>
      </c>
      <c r="AI1195" s="824">
        <f t="shared" si="445"/>
        <v>0</v>
      </c>
      <c r="AJ1195" s="879">
        <f t="shared" si="453"/>
        <v>0</v>
      </c>
      <c r="AK1195" s="879">
        <f t="shared" si="453"/>
        <v>0</v>
      </c>
      <c r="AL1195" s="879">
        <f t="shared" si="453"/>
        <v>22</v>
      </c>
      <c r="AM1195" s="879">
        <f t="shared" si="454"/>
        <v>0</v>
      </c>
      <c r="AN1195" s="849">
        <f t="shared" si="455"/>
        <v>264</v>
      </c>
      <c r="AO1195" s="825">
        <f t="shared" si="442"/>
        <v>0</v>
      </c>
      <c r="AP1195" s="825">
        <f t="shared" si="442"/>
        <v>0</v>
      </c>
      <c r="AQ1195" s="825">
        <f t="shared" si="442"/>
        <v>22</v>
      </c>
      <c r="AR1195" s="825">
        <f t="shared" si="442"/>
        <v>0</v>
      </c>
      <c r="AS1195" s="825">
        <f t="shared" si="442"/>
        <v>264</v>
      </c>
      <c r="AT1195" s="850">
        <f t="shared" si="448"/>
        <v>0</v>
      </c>
      <c r="AU1195" s="929" t="s">
        <v>811</v>
      </c>
      <c r="AV1195" s="930"/>
      <c r="AW1195" s="1504">
        <v>0.68</v>
      </c>
      <c r="AX1195" s="1504"/>
      <c r="AY1195" s="930"/>
      <c r="AZ1195" s="941" t="s">
        <v>70</v>
      </c>
    </row>
    <row r="1196" spans="1:52" ht="13.5" customHeight="1">
      <c r="A1196" s="838">
        <f t="shared" si="446"/>
        <v>43</v>
      </c>
      <c r="B1196" s="1046" t="s">
        <v>60</v>
      </c>
      <c r="C1196" s="817" t="s">
        <v>66</v>
      </c>
      <c r="D1196" s="924">
        <v>20</v>
      </c>
      <c r="E1196" s="898">
        <v>20</v>
      </c>
      <c r="F1196" s="853"/>
      <c r="G1196" s="909"/>
      <c r="H1196" s="827">
        <v>0.5</v>
      </c>
      <c r="I1196" s="842"/>
      <c r="J1196" s="824">
        <f t="shared" si="437"/>
        <v>10</v>
      </c>
      <c r="K1196" s="878"/>
      <c r="L1196" s="828"/>
      <c r="M1196" s="899">
        <v>1</v>
      </c>
      <c r="N1196" s="827"/>
      <c r="O1196" s="824">
        <f t="shared" si="449"/>
        <v>20</v>
      </c>
      <c r="P1196" s="942"/>
      <c r="Q1196" s="828"/>
      <c r="R1196" s="877">
        <v>1</v>
      </c>
      <c r="S1196" s="827"/>
      <c r="T1196" s="846">
        <f t="shared" si="438"/>
        <v>20</v>
      </c>
      <c r="U1196" s="878">
        <f t="shared" si="456"/>
        <v>0</v>
      </c>
      <c r="V1196" s="828">
        <f t="shared" si="450"/>
        <v>0</v>
      </c>
      <c r="W1196" s="827">
        <f t="shared" si="450"/>
        <v>2.5</v>
      </c>
      <c r="X1196" s="827">
        <f t="shared" si="450"/>
        <v>0</v>
      </c>
      <c r="Y1196" s="824">
        <f t="shared" si="450"/>
        <v>50</v>
      </c>
      <c r="Z1196" s="838">
        <f t="shared" si="447"/>
        <v>43</v>
      </c>
      <c r="AA1196" s="895" t="str">
        <f t="shared" si="444"/>
        <v>Cà chua</v>
      </c>
      <c r="AB1196" s="844" t="str">
        <f t="shared" si="444"/>
        <v>kg</v>
      </c>
      <c r="AC1196" s="845">
        <f t="shared" si="444"/>
        <v>20</v>
      </c>
      <c r="AD1196" s="858">
        <f t="shared" si="444"/>
        <v>20</v>
      </c>
      <c r="AE1196" s="832">
        <f t="shared" si="457"/>
        <v>0</v>
      </c>
      <c r="AF1196" s="832">
        <f t="shared" si="457"/>
        <v>0</v>
      </c>
      <c r="AG1196" s="832">
        <f t="shared" si="457"/>
        <v>0</v>
      </c>
      <c r="AH1196" s="832">
        <f t="shared" si="457"/>
        <v>0</v>
      </c>
      <c r="AI1196" s="824">
        <f t="shared" si="445"/>
        <v>0</v>
      </c>
      <c r="AJ1196" s="879">
        <f t="shared" si="453"/>
        <v>0</v>
      </c>
      <c r="AK1196" s="879">
        <f t="shared" si="453"/>
        <v>0</v>
      </c>
      <c r="AL1196" s="879">
        <f t="shared" si="453"/>
        <v>2.5</v>
      </c>
      <c r="AM1196" s="879">
        <f t="shared" si="454"/>
        <v>0</v>
      </c>
      <c r="AN1196" s="849">
        <f t="shared" si="455"/>
        <v>50</v>
      </c>
      <c r="AO1196" s="825">
        <f t="shared" si="442"/>
        <v>0</v>
      </c>
      <c r="AP1196" s="825">
        <f t="shared" si="442"/>
        <v>0</v>
      </c>
      <c r="AQ1196" s="825">
        <f t="shared" si="442"/>
        <v>2.5</v>
      </c>
      <c r="AR1196" s="825">
        <f t="shared" si="442"/>
        <v>0</v>
      </c>
      <c r="AS1196" s="825">
        <f t="shared" si="442"/>
        <v>50</v>
      </c>
      <c r="AT1196" s="850">
        <f t="shared" si="448"/>
        <v>0</v>
      </c>
      <c r="AU1196" s="932" t="s">
        <v>856</v>
      </c>
      <c r="AV1196" s="868">
        <f>AV1161</f>
        <v>13</v>
      </c>
      <c r="AW1196" s="934" t="s">
        <v>27</v>
      </c>
      <c r="AX1196" s="935">
        <v>0.16</v>
      </c>
      <c r="AY1196" s="936" t="s">
        <v>29</v>
      </c>
      <c r="AZ1196" s="937">
        <f>AV1196*AX1196</f>
        <v>2.08</v>
      </c>
    </row>
    <row r="1197" spans="1:52" ht="13.5" customHeight="1">
      <c r="A1197" s="838">
        <f t="shared" si="446"/>
        <v>44</v>
      </c>
      <c r="B1197" s="1045" t="s">
        <v>61</v>
      </c>
      <c r="C1197" s="817" t="s">
        <v>66</v>
      </c>
      <c r="D1197" s="924">
        <v>20</v>
      </c>
      <c r="E1197" s="898">
        <v>20</v>
      </c>
      <c r="F1197" s="825"/>
      <c r="G1197" s="872"/>
      <c r="H1197" s="827">
        <v>0.6</v>
      </c>
      <c r="I1197" s="842"/>
      <c r="J1197" s="824">
        <f t="shared" si="437"/>
        <v>12</v>
      </c>
      <c r="K1197" s="943"/>
      <c r="L1197" s="828"/>
      <c r="M1197" s="827">
        <v>1</v>
      </c>
      <c r="N1197" s="827"/>
      <c r="O1197" s="824">
        <f t="shared" si="449"/>
        <v>20</v>
      </c>
      <c r="P1197" s="942"/>
      <c r="Q1197" s="828"/>
      <c r="R1197" s="925">
        <v>1</v>
      </c>
      <c r="S1197" s="827"/>
      <c r="T1197" s="846">
        <f t="shared" ref="T1197:T1205" si="458">SUM(P1197:S1197)*$E1197</f>
        <v>20</v>
      </c>
      <c r="U1197" s="825">
        <f t="shared" si="456"/>
        <v>0</v>
      </c>
      <c r="V1197" s="828">
        <f t="shared" si="450"/>
        <v>0</v>
      </c>
      <c r="W1197" s="827">
        <f t="shared" si="450"/>
        <v>2.6</v>
      </c>
      <c r="X1197" s="827">
        <f t="shared" si="450"/>
        <v>0</v>
      </c>
      <c r="Y1197" s="824">
        <f t="shared" si="450"/>
        <v>52</v>
      </c>
      <c r="Z1197" s="838">
        <f t="shared" si="447"/>
        <v>44</v>
      </c>
      <c r="AA1197" s="895" t="str">
        <f t="shared" si="444"/>
        <v>Hành lá</v>
      </c>
      <c r="AB1197" s="844" t="str">
        <f t="shared" si="444"/>
        <v>kg</v>
      </c>
      <c r="AC1197" s="845">
        <f t="shared" si="444"/>
        <v>20</v>
      </c>
      <c r="AD1197" s="858">
        <f t="shared" si="444"/>
        <v>20</v>
      </c>
      <c r="AE1197" s="832">
        <f t="shared" si="457"/>
        <v>0</v>
      </c>
      <c r="AF1197" s="832">
        <f t="shared" si="457"/>
        <v>0</v>
      </c>
      <c r="AG1197" s="832">
        <f t="shared" si="457"/>
        <v>0</v>
      </c>
      <c r="AH1197" s="832">
        <f t="shared" si="457"/>
        <v>0</v>
      </c>
      <c r="AI1197" s="824">
        <f t="shared" si="445"/>
        <v>0</v>
      </c>
      <c r="AJ1197" s="879">
        <f t="shared" si="453"/>
        <v>0</v>
      </c>
      <c r="AK1197" s="879">
        <f t="shared" si="453"/>
        <v>0</v>
      </c>
      <c r="AL1197" s="879">
        <f t="shared" si="453"/>
        <v>2.6</v>
      </c>
      <c r="AM1197" s="879">
        <f t="shared" si="454"/>
        <v>0</v>
      </c>
      <c r="AN1197" s="849">
        <f t="shared" si="455"/>
        <v>52</v>
      </c>
      <c r="AO1197" s="825">
        <f t="shared" si="442"/>
        <v>0</v>
      </c>
      <c r="AP1197" s="825">
        <f t="shared" si="442"/>
        <v>0</v>
      </c>
      <c r="AQ1197" s="825">
        <f t="shared" si="442"/>
        <v>2.6</v>
      </c>
      <c r="AR1197" s="825">
        <f t="shared" si="442"/>
        <v>0</v>
      </c>
      <c r="AS1197" s="825">
        <f t="shared" si="442"/>
        <v>52</v>
      </c>
      <c r="AT1197" s="850">
        <f t="shared" si="448"/>
        <v>0</v>
      </c>
      <c r="AU1197" s="932" t="s">
        <v>857</v>
      </c>
      <c r="AV1197" s="868">
        <f>AV1162</f>
        <v>13</v>
      </c>
      <c r="AW1197" s="934" t="s">
        <v>27</v>
      </c>
      <c r="AX1197" s="935">
        <v>0.26</v>
      </c>
      <c r="AY1197" s="944" t="s">
        <v>29</v>
      </c>
      <c r="AZ1197" s="945">
        <f>AV1197*AX1197</f>
        <v>3.38</v>
      </c>
    </row>
    <row r="1198" spans="1:52" ht="13.5" customHeight="1">
      <c r="A1198" s="838">
        <f t="shared" si="446"/>
        <v>45</v>
      </c>
      <c r="B1198" s="1047" t="s">
        <v>160</v>
      </c>
      <c r="C1198" s="817" t="s">
        <v>66</v>
      </c>
      <c r="D1198" s="924">
        <v>14</v>
      </c>
      <c r="E1198" s="898">
        <v>12</v>
      </c>
      <c r="F1198" s="828"/>
      <c r="G1198" s="854"/>
      <c r="H1198" s="827"/>
      <c r="I1198" s="842"/>
      <c r="J1198" s="824">
        <f t="shared" si="437"/>
        <v>0</v>
      </c>
      <c r="K1198" s="878"/>
      <c r="L1198" s="946"/>
      <c r="M1198" s="899"/>
      <c r="N1198" s="827"/>
      <c r="O1198" s="824">
        <f t="shared" si="449"/>
        <v>0</v>
      </c>
      <c r="P1198" s="878"/>
      <c r="Q1198" s="828"/>
      <c r="R1198" s="826"/>
      <c r="S1198" s="827"/>
      <c r="T1198" s="846">
        <f t="shared" si="458"/>
        <v>0</v>
      </c>
      <c r="U1198" s="825">
        <f t="shared" si="456"/>
        <v>0</v>
      </c>
      <c r="V1198" s="825">
        <f t="shared" si="450"/>
        <v>0</v>
      </c>
      <c r="W1198" s="827">
        <f t="shared" si="450"/>
        <v>0</v>
      </c>
      <c r="X1198" s="827">
        <f t="shared" si="450"/>
        <v>0</v>
      </c>
      <c r="Y1198" s="824">
        <f t="shared" si="450"/>
        <v>0</v>
      </c>
      <c r="Z1198" s="838">
        <f t="shared" si="447"/>
        <v>45</v>
      </c>
      <c r="AA1198" s="895" t="str">
        <f t="shared" si="444"/>
        <v>Giá đậu</v>
      </c>
      <c r="AB1198" s="844" t="str">
        <f t="shared" si="444"/>
        <v>kg</v>
      </c>
      <c r="AC1198" s="845">
        <f t="shared" si="444"/>
        <v>14</v>
      </c>
      <c r="AD1198" s="858">
        <f t="shared" si="444"/>
        <v>12</v>
      </c>
      <c r="AE1198" s="832">
        <f t="shared" si="457"/>
        <v>0</v>
      </c>
      <c r="AF1198" s="832">
        <f t="shared" si="457"/>
        <v>0</v>
      </c>
      <c r="AG1198" s="832">
        <f t="shared" si="457"/>
        <v>0</v>
      </c>
      <c r="AH1198" s="832">
        <f t="shared" si="457"/>
        <v>0</v>
      </c>
      <c r="AI1198" s="824">
        <f t="shared" si="445"/>
        <v>0</v>
      </c>
      <c r="AJ1198" s="879">
        <f t="shared" si="453"/>
        <v>0</v>
      </c>
      <c r="AK1198" s="879">
        <f t="shared" si="453"/>
        <v>0</v>
      </c>
      <c r="AL1198" s="879">
        <f t="shared" si="453"/>
        <v>0</v>
      </c>
      <c r="AM1198" s="879">
        <f t="shared" si="454"/>
        <v>0</v>
      </c>
      <c r="AN1198" s="849">
        <f t="shared" si="455"/>
        <v>0</v>
      </c>
      <c r="AO1198" s="825">
        <f t="shared" si="442"/>
        <v>0</v>
      </c>
      <c r="AP1198" s="825">
        <f t="shared" si="442"/>
        <v>0</v>
      </c>
      <c r="AQ1198" s="825">
        <f t="shared" si="442"/>
        <v>0</v>
      </c>
      <c r="AR1198" s="825">
        <f t="shared" si="442"/>
        <v>0</v>
      </c>
      <c r="AS1198" s="825">
        <f t="shared" si="442"/>
        <v>0</v>
      </c>
      <c r="AT1198" s="850">
        <f t="shared" si="448"/>
        <v>0</v>
      </c>
      <c r="AU1198" s="932" t="s">
        <v>858</v>
      </c>
      <c r="AV1198" s="868">
        <f>AV1163</f>
        <v>13</v>
      </c>
      <c r="AW1198" s="934" t="s">
        <v>27</v>
      </c>
      <c r="AX1198" s="1048">
        <v>0.26</v>
      </c>
      <c r="AY1198" s="944" t="s">
        <v>29</v>
      </c>
      <c r="AZ1198" s="945">
        <f>AV1198*AX1198</f>
        <v>3.38</v>
      </c>
    </row>
    <row r="1199" spans="1:52" ht="13.5" customHeight="1">
      <c r="A1199" s="838">
        <f t="shared" si="446"/>
        <v>46</v>
      </c>
      <c r="B1199" s="1046" t="s">
        <v>161</v>
      </c>
      <c r="C1199" s="896" t="s">
        <v>389</v>
      </c>
      <c r="D1199" s="897">
        <v>13</v>
      </c>
      <c r="E1199" s="898">
        <v>13</v>
      </c>
      <c r="F1199" s="884"/>
      <c r="G1199" s="854"/>
      <c r="H1199" s="885"/>
      <c r="I1199" s="842"/>
      <c r="J1199" s="824">
        <f t="shared" si="437"/>
        <v>0</v>
      </c>
      <c r="K1199" s="828"/>
      <c r="L1199" s="828"/>
      <c r="M1199" s="899"/>
      <c r="N1199" s="827"/>
      <c r="O1199" s="824">
        <f t="shared" si="449"/>
        <v>0</v>
      </c>
      <c r="P1199" s="900"/>
      <c r="Q1199" s="828"/>
      <c r="R1199" s="901"/>
      <c r="S1199" s="827"/>
      <c r="T1199" s="846">
        <f t="shared" si="458"/>
        <v>0</v>
      </c>
      <c r="U1199" s="825">
        <f t="shared" si="456"/>
        <v>0</v>
      </c>
      <c r="V1199" s="825">
        <f t="shared" si="450"/>
        <v>0</v>
      </c>
      <c r="W1199" s="827">
        <f t="shared" si="450"/>
        <v>0</v>
      </c>
      <c r="X1199" s="827">
        <f t="shared" si="450"/>
        <v>0</v>
      </c>
      <c r="Y1199" s="824">
        <f t="shared" si="450"/>
        <v>0</v>
      </c>
      <c r="Z1199" s="838">
        <f t="shared" si="447"/>
        <v>46</v>
      </c>
      <c r="AA1199" s="895" t="str">
        <f t="shared" si="444"/>
        <v>Rau sống</v>
      </c>
      <c r="AB1199" s="844" t="str">
        <f t="shared" si="444"/>
        <v>lít</v>
      </c>
      <c r="AC1199" s="845">
        <f t="shared" si="444"/>
        <v>13</v>
      </c>
      <c r="AD1199" s="858">
        <f t="shared" si="444"/>
        <v>13</v>
      </c>
      <c r="AE1199" s="832">
        <f t="shared" si="457"/>
        <v>0</v>
      </c>
      <c r="AF1199" s="832">
        <f t="shared" si="457"/>
        <v>0</v>
      </c>
      <c r="AG1199" s="832">
        <f t="shared" si="457"/>
        <v>0</v>
      </c>
      <c r="AH1199" s="832">
        <f t="shared" si="457"/>
        <v>0</v>
      </c>
      <c r="AI1199" s="824">
        <f t="shared" si="445"/>
        <v>0</v>
      </c>
      <c r="AJ1199" s="879">
        <f t="shared" si="453"/>
        <v>0</v>
      </c>
      <c r="AK1199" s="879">
        <f t="shared" si="453"/>
        <v>0</v>
      </c>
      <c r="AL1199" s="879">
        <f t="shared" si="453"/>
        <v>0</v>
      </c>
      <c r="AM1199" s="879">
        <f t="shared" si="454"/>
        <v>0</v>
      </c>
      <c r="AN1199" s="849">
        <f t="shared" si="455"/>
        <v>0</v>
      </c>
      <c r="AO1199" s="825">
        <f t="shared" si="442"/>
        <v>0</v>
      </c>
      <c r="AP1199" s="825">
        <f t="shared" si="442"/>
        <v>0</v>
      </c>
      <c r="AQ1199" s="825">
        <f t="shared" si="442"/>
        <v>0</v>
      </c>
      <c r="AR1199" s="825">
        <f t="shared" si="442"/>
        <v>0</v>
      </c>
      <c r="AS1199" s="825">
        <f t="shared" si="442"/>
        <v>0</v>
      </c>
      <c r="AT1199" s="850">
        <f t="shared" si="448"/>
        <v>0</v>
      </c>
      <c r="AU1199" s="1566" t="s">
        <v>859</v>
      </c>
      <c r="AV1199" s="1567"/>
      <c r="AW1199" s="1567"/>
      <c r="AX1199" s="1567"/>
      <c r="AY1199" s="947"/>
      <c r="AZ1199" s="937"/>
    </row>
    <row r="1200" spans="1:52" ht="13.5" customHeight="1">
      <c r="A1200" s="838">
        <f>IF(B1200&lt;&gt;"",MAX($A1199:$A1199)+1,"")</f>
        <v>47</v>
      </c>
      <c r="B1200" s="1046" t="s">
        <v>896</v>
      </c>
      <c r="C1200" s="844" t="s">
        <v>66</v>
      </c>
      <c r="D1200" s="907">
        <v>10</v>
      </c>
      <c r="E1200" s="824">
        <v>10</v>
      </c>
      <c r="F1200" s="905"/>
      <c r="G1200" s="854"/>
      <c r="H1200" s="863">
        <v>5</v>
      </c>
      <c r="I1200" s="842"/>
      <c r="J1200" s="824">
        <f t="shared" si="437"/>
        <v>50</v>
      </c>
      <c r="K1200" s="825"/>
      <c r="L1200" s="825"/>
      <c r="M1200" s="827">
        <v>0.5</v>
      </c>
      <c r="N1200" s="827"/>
      <c r="O1200" s="824">
        <f t="shared" si="449"/>
        <v>5</v>
      </c>
      <c r="P1200" s="825"/>
      <c r="Q1200" s="825"/>
      <c r="R1200" s="827">
        <v>5</v>
      </c>
      <c r="S1200" s="827"/>
      <c r="T1200" s="846">
        <f t="shared" si="458"/>
        <v>50</v>
      </c>
      <c r="U1200" s="825">
        <f t="shared" si="456"/>
        <v>0</v>
      </c>
      <c r="V1200" s="825">
        <f t="shared" si="450"/>
        <v>0</v>
      </c>
      <c r="W1200" s="827">
        <f t="shared" si="450"/>
        <v>10.5</v>
      </c>
      <c r="X1200" s="827">
        <f t="shared" si="450"/>
        <v>0</v>
      </c>
      <c r="Y1200" s="824">
        <f t="shared" si="450"/>
        <v>105</v>
      </c>
      <c r="Z1200" s="838">
        <f t="shared" si="447"/>
        <v>47</v>
      </c>
      <c r="AA1200" s="895" t="str">
        <f t="shared" si="444"/>
        <v>Rau canh</v>
      </c>
      <c r="AB1200" s="844" t="str">
        <f t="shared" si="444"/>
        <v>kg</v>
      </c>
      <c r="AC1200" s="845">
        <f t="shared" si="444"/>
        <v>10</v>
      </c>
      <c r="AD1200" s="858">
        <f t="shared" si="444"/>
        <v>10</v>
      </c>
      <c r="AE1200" s="832">
        <f t="shared" ref="AE1200:AH1207" si="459">AE1119+AJ1119-AO1119</f>
        <v>0</v>
      </c>
      <c r="AF1200" s="832">
        <f t="shared" si="459"/>
        <v>0</v>
      </c>
      <c r="AG1200" s="832">
        <f t="shared" si="459"/>
        <v>0</v>
      </c>
      <c r="AH1200" s="832">
        <f t="shared" si="459"/>
        <v>0</v>
      </c>
      <c r="AI1200" s="824">
        <f t="shared" si="445"/>
        <v>0</v>
      </c>
      <c r="AJ1200" s="879">
        <f t="shared" si="453"/>
        <v>0</v>
      </c>
      <c r="AK1200" s="879">
        <f t="shared" si="453"/>
        <v>0</v>
      </c>
      <c r="AL1200" s="879">
        <f t="shared" si="453"/>
        <v>10.5</v>
      </c>
      <c r="AM1200" s="879">
        <f t="shared" si="454"/>
        <v>0</v>
      </c>
      <c r="AN1200" s="849">
        <f t="shared" si="455"/>
        <v>105</v>
      </c>
      <c r="AO1200" s="825">
        <f t="shared" si="442"/>
        <v>0</v>
      </c>
      <c r="AP1200" s="825">
        <f t="shared" si="442"/>
        <v>0</v>
      </c>
      <c r="AQ1200" s="825">
        <f t="shared" si="442"/>
        <v>10.5</v>
      </c>
      <c r="AR1200" s="825">
        <f t="shared" si="442"/>
        <v>0</v>
      </c>
      <c r="AS1200" s="825">
        <f t="shared" si="442"/>
        <v>105</v>
      </c>
      <c r="AT1200" s="850">
        <f t="shared" si="448"/>
        <v>0</v>
      </c>
      <c r="AU1200" s="948"/>
      <c r="AV1200" s="934"/>
      <c r="AW1200" s="934"/>
      <c r="AX1200" s="935"/>
      <c r="AY1200" s="936" t="s">
        <v>29</v>
      </c>
      <c r="AZ1200" s="937">
        <f>AV1200*AX1200</f>
        <v>0</v>
      </c>
    </row>
    <row r="1201" spans="1:52" ht="13.5" customHeight="1">
      <c r="A1201" s="838">
        <f>IF(B1201&lt;&gt;"",MAX($A1200:$A1200)+1,"")</f>
        <v>48</v>
      </c>
      <c r="B1201" s="1046" t="s">
        <v>893</v>
      </c>
      <c r="C1201" s="844" t="s">
        <v>66</v>
      </c>
      <c r="D1201" s="907">
        <v>25</v>
      </c>
      <c r="E1201" s="824">
        <v>25</v>
      </c>
      <c r="F1201" s="905"/>
      <c r="G1201" s="854"/>
      <c r="H1201" s="863"/>
      <c r="I1201" s="842"/>
      <c r="J1201" s="824">
        <f>SUM(F1201:I1201)*$E1201</f>
        <v>0</v>
      </c>
      <c r="K1201" s="825"/>
      <c r="L1201" s="825"/>
      <c r="M1201" s="827"/>
      <c r="N1201" s="827"/>
      <c r="O1201" s="824">
        <f t="shared" si="449"/>
        <v>0</v>
      </c>
      <c r="P1201" s="825"/>
      <c r="Q1201" s="825"/>
      <c r="R1201" s="827"/>
      <c r="S1201" s="827"/>
      <c r="T1201" s="846">
        <f t="shared" si="458"/>
        <v>0</v>
      </c>
      <c r="U1201" s="825">
        <f t="shared" si="456"/>
        <v>0</v>
      </c>
      <c r="V1201" s="825">
        <f t="shared" si="450"/>
        <v>0</v>
      </c>
      <c r="W1201" s="827">
        <f t="shared" si="450"/>
        <v>0</v>
      </c>
      <c r="X1201" s="827">
        <f t="shared" si="450"/>
        <v>0</v>
      </c>
      <c r="Y1201" s="824">
        <f t="shared" si="450"/>
        <v>0</v>
      </c>
      <c r="Z1201" s="838">
        <f t="shared" si="447"/>
        <v>48</v>
      </c>
      <c r="AA1201" s="895" t="str">
        <f t="shared" si="444"/>
        <v>Măng</v>
      </c>
      <c r="AB1201" s="844" t="str">
        <f t="shared" si="444"/>
        <v>kg</v>
      </c>
      <c r="AC1201" s="845">
        <f t="shared" si="444"/>
        <v>25</v>
      </c>
      <c r="AD1201" s="858">
        <f t="shared" si="444"/>
        <v>25</v>
      </c>
      <c r="AE1201" s="832">
        <f t="shared" si="459"/>
        <v>0</v>
      </c>
      <c r="AF1201" s="832">
        <f t="shared" si="459"/>
        <v>0</v>
      </c>
      <c r="AG1201" s="832">
        <f t="shared" si="459"/>
        <v>0</v>
      </c>
      <c r="AH1201" s="832">
        <f t="shared" si="459"/>
        <v>0</v>
      </c>
      <c r="AI1201" s="824">
        <f t="shared" si="445"/>
        <v>0</v>
      </c>
      <c r="AJ1201" s="879">
        <f t="shared" si="453"/>
        <v>0</v>
      </c>
      <c r="AK1201" s="879">
        <f t="shared" si="453"/>
        <v>0</v>
      </c>
      <c r="AL1201" s="879">
        <f t="shared" si="453"/>
        <v>0</v>
      </c>
      <c r="AM1201" s="879">
        <f t="shared" si="454"/>
        <v>0</v>
      </c>
      <c r="AN1201" s="849">
        <f t="shared" si="455"/>
        <v>0</v>
      </c>
      <c r="AO1201" s="825">
        <f t="shared" si="442"/>
        <v>0</v>
      </c>
      <c r="AP1201" s="825">
        <f t="shared" si="442"/>
        <v>0</v>
      </c>
      <c r="AQ1201" s="825">
        <f t="shared" si="442"/>
        <v>0</v>
      </c>
      <c r="AR1201" s="825">
        <f t="shared" si="442"/>
        <v>0</v>
      </c>
      <c r="AS1201" s="825">
        <f t="shared" si="442"/>
        <v>0</v>
      </c>
      <c r="AT1201" s="850">
        <f t="shared" si="448"/>
        <v>0</v>
      </c>
      <c r="AU1201" s="948"/>
      <c r="AV1201" s="934"/>
      <c r="AW1201" s="934"/>
      <c r="AX1201" s="935"/>
      <c r="AY1201" s="936" t="s">
        <v>29</v>
      </c>
      <c r="AZ1201" s="937">
        <f>AV1201*AX1201</f>
        <v>0</v>
      </c>
    </row>
    <row r="1202" spans="1:52" ht="13.5" customHeight="1">
      <c r="A1202" s="838">
        <f t="shared" ref="A1202:A1213" si="460">IF(B1202&lt;&gt;"",MAX($A1200:$A1201)+1,"")</f>
        <v>49</v>
      </c>
      <c r="B1202" s="1046" t="s">
        <v>126</v>
      </c>
      <c r="C1202" s="844" t="s">
        <v>66</v>
      </c>
      <c r="D1202" s="949">
        <v>15</v>
      </c>
      <c r="E1202" s="950">
        <v>15</v>
      </c>
      <c r="F1202" s="905"/>
      <c r="G1202" s="872"/>
      <c r="H1202" s="842"/>
      <c r="I1202" s="842"/>
      <c r="J1202" s="824">
        <f>SUM(F1202:I1202)*$E1202</f>
        <v>0</v>
      </c>
      <c r="K1202" s="878"/>
      <c r="L1202" s="828"/>
      <c r="M1202" s="826"/>
      <c r="N1202" s="827"/>
      <c r="O1202" s="824">
        <f t="shared" si="449"/>
        <v>0</v>
      </c>
      <c r="P1202" s="825"/>
      <c r="Q1202" s="828"/>
      <c r="R1202" s="826"/>
      <c r="S1202" s="827"/>
      <c r="T1202" s="846">
        <f t="shared" si="458"/>
        <v>0</v>
      </c>
      <c r="U1202" s="825">
        <f t="shared" si="456"/>
        <v>0</v>
      </c>
      <c r="V1202" s="825">
        <f t="shared" si="450"/>
        <v>0</v>
      </c>
      <c r="W1202" s="827">
        <f t="shared" si="450"/>
        <v>0</v>
      </c>
      <c r="X1202" s="827">
        <f t="shared" si="450"/>
        <v>0</v>
      </c>
      <c r="Y1202" s="824">
        <f t="shared" si="450"/>
        <v>0</v>
      </c>
      <c r="Z1202" s="838">
        <f t="shared" si="447"/>
        <v>49</v>
      </c>
      <c r="AA1202" s="895" t="str">
        <f t="shared" si="444"/>
        <v>Mướp đắng</v>
      </c>
      <c r="AB1202" s="844" t="str">
        <f t="shared" si="444"/>
        <v>kg</v>
      </c>
      <c r="AC1202" s="845">
        <f t="shared" si="444"/>
        <v>15</v>
      </c>
      <c r="AD1202" s="858">
        <f t="shared" si="444"/>
        <v>15</v>
      </c>
      <c r="AE1202" s="832">
        <f t="shared" si="459"/>
        <v>0</v>
      </c>
      <c r="AF1202" s="832">
        <f t="shared" si="459"/>
        <v>0</v>
      </c>
      <c r="AG1202" s="832">
        <f t="shared" si="459"/>
        <v>0</v>
      </c>
      <c r="AH1202" s="832">
        <f t="shared" si="459"/>
        <v>0</v>
      </c>
      <c r="AI1202" s="824">
        <f t="shared" si="445"/>
        <v>0</v>
      </c>
      <c r="AJ1202" s="879">
        <f t="shared" si="453"/>
        <v>0</v>
      </c>
      <c r="AK1202" s="879">
        <f t="shared" si="453"/>
        <v>0</v>
      </c>
      <c r="AL1202" s="879">
        <f t="shared" si="453"/>
        <v>0</v>
      </c>
      <c r="AM1202" s="879">
        <f t="shared" si="454"/>
        <v>0</v>
      </c>
      <c r="AN1202" s="849">
        <f t="shared" si="455"/>
        <v>0</v>
      </c>
      <c r="AO1202" s="825">
        <f t="shared" si="442"/>
        <v>0</v>
      </c>
      <c r="AP1202" s="825">
        <f t="shared" si="442"/>
        <v>0</v>
      </c>
      <c r="AQ1202" s="825">
        <f t="shared" si="442"/>
        <v>0</v>
      </c>
      <c r="AR1202" s="825">
        <f t="shared" si="442"/>
        <v>0</v>
      </c>
      <c r="AS1202" s="825">
        <f t="shared" si="442"/>
        <v>0</v>
      </c>
      <c r="AT1202" s="850">
        <f t="shared" si="448"/>
        <v>0</v>
      </c>
      <c r="AU1202" s="1566" t="s">
        <v>860</v>
      </c>
      <c r="AV1202" s="1567"/>
      <c r="AW1202" s="1567"/>
      <c r="AX1202" s="1567"/>
      <c r="AY1202" s="936" t="str">
        <f>AY1203</f>
        <v>=</v>
      </c>
      <c r="AZ1202" s="937">
        <f ca="1">AZ1125</f>
        <v>22.959999999999837</v>
      </c>
    </row>
    <row r="1203" spans="1:52" ht="13.5" customHeight="1">
      <c r="A1203" s="838">
        <f t="shared" si="460"/>
        <v>50</v>
      </c>
      <c r="B1203" s="1046" t="s">
        <v>62</v>
      </c>
      <c r="C1203" s="844" t="s">
        <v>66</v>
      </c>
      <c r="D1203" s="907">
        <v>8</v>
      </c>
      <c r="E1203" s="824">
        <v>8</v>
      </c>
      <c r="F1203" s="905"/>
      <c r="G1203" s="909"/>
      <c r="H1203" s="842"/>
      <c r="I1203" s="842"/>
      <c r="J1203" s="824">
        <f>SUM(F1203:I1203)*$E1203</f>
        <v>0</v>
      </c>
      <c r="K1203" s="825"/>
      <c r="L1203" s="828"/>
      <c r="M1203" s="827"/>
      <c r="N1203" s="827"/>
      <c r="O1203" s="824">
        <f t="shared" si="449"/>
        <v>0</v>
      </c>
      <c r="P1203" s="853"/>
      <c r="Q1203" s="828"/>
      <c r="R1203" s="826">
        <v>8</v>
      </c>
      <c r="S1203" s="827"/>
      <c r="T1203" s="846">
        <f t="shared" si="458"/>
        <v>64</v>
      </c>
      <c r="U1203" s="825">
        <f t="shared" si="456"/>
        <v>0</v>
      </c>
      <c r="V1203" s="825">
        <f t="shared" si="450"/>
        <v>0</v>
      </c>
      <c r="W1203" s="827">
        <f t="shared" si="450"/>
        <v>8</v>
      </c>
      <c r="X1203" s="827">
        <f t="shared" si="450"/>
        <v>0</v>
      </c>
      <c r="Y1203" s="824">
        <f t="shared" si="450"/>
        <v>64</v>
      </c>
      <c r="Z1203" s="838">
        <f t="shared" si="447"/>
        <v>50</v>
      </c>
      <c r="AA1203" s="895" t="str">
        <f t="shared" si="444"/>
        <v>Chuối xanh</v>
      </c>
      <c r="AB1203" s="844" t="str">
        <f t="shared" si="444"/>
        <v>kg</v>
      </c>
      <c r="AC1203" s="845">
        <f t="shared" si="444"/>
        <v>8</v>
      </c>
      <c r="AD1203" s="858">
        <f t="shared" si="444"/>
        <v>8</v>
      </c>
      <c r="AE1203" s="832">
        <f t="shared" si="459"/>
        <v>0</v>
      </c>
      <c r="AF1203" s="832">
        <f t="shared" si="459"/>
        <v>0</v>
      </c>
      <c r="AG1203" s="832">
        <f t="shared" si="459"/>
        <v>0</v>
      </c>
      <c r="AH1203" s="832">
        <f t="shared" si="459"/>
        <v>0</v>
      </c>
      <c r="AI1203" s="824">
        <f t="shared" si="445"/>
        <v>0</v>
      </c>
      <c r="AJ1203" s="879">
        <f t="shared" si="453"/>
        <v>0</v>
      </c>
      <c r="AK1203" s="879">
        <f t="shared" si="453"/>
        <v>0</v>
      </c>
      <c r="AL1203" s="879">
        <f t="shared" si="453"/>
        <v>8</v>
      </c>
      <c r="AM1203" s="879">
        <f t="shared" si="454"/>
        <v>0</v>
      </c>
      <c r="AN1203" s="849">
        <f t="shared" si="455"/>
        <v>64</v>
      </c>
      <c r="AO1203" s="825">
        <f t="shared" si="442"/>
        <v>0</v>
      </c>
      <c r="AP1203" s="825">
        <f t="shared" si="442"/>
        <v>0</v>
      </c>
      <c r="AQ1203" s="825">
        <f t="shared" si="442"/>
        <v>8</v>
      </c>
      <c r="AR1203" s="825">
        <f t="shared" si="442"/>
        <v>0</v>
      </c>
      <c r="AS1203" s="825">
        <f t="shared" si="442"/>
        <v>64</v>
      </c>
      <c r="AT1203" s="850">
        <f t="shared" si="448"/>
        <v>0</v>
      </c>
      <c r="AU1203" s="1568" t="s">
        <v>69</v>
      </c>
      <c r="AV1203" s="1569"/>
      <c r="AW1203" s="1569"/>
      <c r="AX1203" s="1569"/>
      <c r="AY1203" s="936" t="s">
        <v>29</v>
      </c>
      <c r="AZ1203" s="945">
        <f ca="1">SUM(AZ1192:AZ1202)</f>
        <v>116.09999999999981</v>
      </c>
    </row>
    <row r="1204" spans="1:52" ht="13.5" customHeight="1">
      <c r="A1204" s="838">
        <f t="shared" si="460"/>
        <v>51</v>
      </c>
      <c r="B1204" s="1045" t="s">
        <v>64</v>
      </c>
      <c r="C1204" s="844" t="s">
        <v>66</v>
      </c>
      <c r="D1204" s="907">
        <v>13</v>
      </c>
      <c r="E1204" s="824">
        <v>13</v>
      </c>
      <c r="F1204" s="905"/>
      <c r="G1204" s="854"/>
      <c r="H1204" s="863"/>
      <c r="I1204" s="842"/>
      <c r="J1204" s="824">
        <f t="shared" ref="J1204:J1213" si="461">SUM(F1204:I1204)*$E1204</f>
        <v>0</v>
      </c>
      <c r="K1204" s="825"/>
      <c r="L1204" s="828"/>
      <c r="M1204" s="827">
        <v>7</v>
      </c>
      <c r="N1204" s="827"/>
      <c r="O1204" s="824">
        <f t="shared" si="449"/>
        <v>91</v>
      </c>
      <c r="P1204" s="825"/>
      <c r="Q1204" s="825"/>
      <c r="R1204" s="827"/>
      <c r="S1204" s="827"/>
      <c r="T1204" s="846">
        <f t="shared" si="458"/>
        <v>0</v>
      </c>
      <c r="U1204" s="825">
        <f t="shared" si="456"/>
        <v>0</v>
      </c>
      <c r="V1204" s="825">
        <f t="shared" si="450"/>
        <v>0</v>
      </c>
      <c r="W1204" s="827">
        <f t="shared" si="450"/>
        <v>7</v>
      </c>
      <c r="X1204" s="827">
        <f t="shared" si="450"/>
        <v>0</v>
      </c>
      <c r="Y1204" s="824">
        <f t="shared" si="450"/>
        <v>91</v>
      </c>
      <c r="Z1204" s="838">
        <f t="shared" si="447"/>
        <v>51</v>
      </c>
      <c r="AA1204" s="895" t="str">
        <f t="shared" si="444"/>
        <v>Hành tây</v>
      </c>
      <c r="AB1204" s="844" t="str">
        <f t="shared" si="444"/>
        <v>kg</v>
      </c>
      <c r="AC1204" s="845">
        <f t="shared" si="444"/>
        <v>13</v>
      </c>
      <c r="AD1204" s="858">
        <f t="shared" si="444"/>
        <v>13</v>
      </c>
      <c r="AE1204" s="832">
        <f t="shared" si="459"/>
        <v>0</v>
      </c>
      <c r="AF1204" s="832">
        <f t="shared" si="459"/>
        <v>0</v>
      </c>
      <c r="AG1204" s="832">
        <f t="shared" si="459"/>
        <v>0</v>
      </c>
      <c r="AH1204" s="832">
        <f t="shared" si="459"/>
        <v>0</v>
      </c>
      <c r="AI1204" s="824">
        <f t="shared" si="445"/>
        <v>0</v>
      </c>
      <c r="AJ1204" s="879">
        <f t="shared" si="453"/>
        <v>0</v>
      </c>
      <c r="AK1204" s="879">
        <f t="shared" si="453"/>
        <v>0</v>
      </c>
      <c r="AL1204" s="879">
        <f t="shared" si="453"/>
        <v>7</v>
      </c>
      <c r="AM1204" s="879">
        <f t="shared" si="454"/>
        <v>0</v>
      </c>
      <c r="AN1204" s="849">
        <f t="shared" si="455"/>
        <v>91</v>
      </c>
      <c r="AO1204" s="825">
        <f t="shared" si="442"/>
        <v>0</v>
      </c>
      <c r="AP1204" s="825">
        <f t="shared" si="442"/>
        <v>0</v>
      </c>
      <c r="AQ1204" s="825">
        <f t="shared" si="442"/>
        <v>7</v>
      </c>
      <c r="AR1204" s="825">
        <f t="shared" si="442"/>
        <v>0</v>
      </c>
      <c r="AS1204" s="825">
        <f t="shared" si="442"/>
        <v>91</v>
      </c>
      <c r="AT1204" s="850">
        <f t="shared" si="448"/>
        <v>0</v>
      </c>
      <c r="AU1204" s="1570" t="s">
        <v>861</v>
      </c>
      <c r="AV1204" s="1571"/>
      <c r="AW1204" s="1571"/>
      <c r="AX1204" s="1571"/>
      <c r="AY1204" s="936" t="s">
        <v>29</v>
      </c>
      <c r="AZ1204" s="945">
        <f ca="1">SUMIF(AA1154:AR1216,"Gạo*",AO1154:AO1216)+SUMIF(AA1154:AR1216,"Gạo*",AP1154:AP1216)+SUMIF(AA1154:AR1216,"Gạo*",AQ1154:AQ1216)+SUMIF(AA1154:AR1216,"Gạo*",AR1154:AR1216)</f>
        <v>94</v>
      </c>
    </row>
    <row r="1205" spans="1:52" ht="13.5" customHeight="1">
      <c r="A1205" s="838">
        <f t="shared" si="460"/>
        <v>52</v>
      </c>
      <c r="B1205" s="1046" t="s">
        <v>511</v>
      </c>
      <c r="C1205" s="844" t="s">
        <v>66</v>
      </c>
      <c r="D1205" s="907">
        <v>20</v>
      </c>
      <c r="E1205" s="824">
        <v>15</v>
      </c>
      <c r="F1205" s="905"/>
      <c r="G1205" s="854"/>
      <c r="H1205" s="863"/>
      <c r="I1205" s="842"/>
      <c r="J1205" s="824">
        <f t="shared" si="461"/>
        <v>0</v>
      </c>
      <c r="K1205" s="825"/>
      <c r="L1205" s="825"/>
      <c r="M1205" s="827"/>
      <c r="N1205" s="827"/>
      <c r="O1205" s="824">
        <f t="shared" si="449"/>
        <v>0</v>
      </c>
      <c r="P1205" s="825"/>
      <c r="Q1205" s="825"/>
      <c r="R1205" s="827">
        <v>3</v>
      </c>
      <c r="S1205" s="827"/>
      <c r="T1205" s="846">
        <f t="shared" si="458"/>
        <v>45</v>
      </c>
      <c r="U1205" s="825">
        <f t="shared" si="456"/>
        <v>0</v>
      </c>
      <c r="V1205" s="825">
        <f t="shared" si="450"/>
        <v>0</v>
      </c>
      <c r="W1205" s="827">
        <f t="shared" si="450"/>
        <v>3</v>
      </c>
      <c r="X1205" s="827">
        <f t="shared" si="450"/>
        <v>0</v>
      </c>
      <c r="Y1205" s="824">
        <f t="shared" si="450"/>
        <v>45</v>
      </c>
      <c r="Z1205" s="838">
        <f t="shared" si="447"/>
        <v>52</v>
      </c>
      <c r="AA1205" s="895" t="str">
        <f t="shared" si="444"/>
        <v>Sã</v>
      </c>
      <c r="AB1205" s="844" t="str">
        <f t="shared" si="444"/>
        <v>kg</v>
      </c>
      <c r="AC1205" s="845">
        <f t="shared" si="444"/>
        <v>20</v>
      </c>
      <c r="AD1205" s="858">
        <f t="shared" si="444"/>
        <v>15</v>
      </c>
      <c r="AE1205" s="832">
        <f t="shared" si="459"/>
        <v>0</v>
      </c>
      <c r="AF1205" s="832">
        <f t="shared" si="459"/>
        <v>0</v>
      </c>
      <c r="AG1205" s="832">
        <f t="shared" si="459"/>
        <v>0</v>
      </c>
      <c r="AH1205" s="832">
        <f t="shared" si="459"/>
        <v>0</v>
      </c>
      <c r="AI1205" s="824">
        <f t="shared" si="445"/>
        <v>0</v>
      </c>
      <c r="AJ1205" s="879">
        <f t="shared" si="453"/>
        <v>0</v>
      </c>
      <c r="AK1205" s="879">
        <f t="shared" si="453"/>
        <v>0</v>
      </c>
      <c r="AL1205" s="879">
        <f t="shared" si="453"/>
        <v>3</v>
      </c>
      <c r="AM1205" s="879">
        <f t="shared" si="454"/>
        <v>0</v>
      </c>
      <c r="AN1205" s="849">
        <f t="shared" si="455"/>
        <v>45</v>
      </c>
      <c r="AO1205" s="825">
        <f t="shared" ref="AO1205:AS1213" si="462">U1205</f>
        <v>0</v>
      </c>
      <c r="AP1205" s="825">
        <f t="shared" si="462"/>
        <v>0</v>
      </c>
      <c r="AQ1205" s="825">
        <f t="shared" si="462"/>
        <v>3</v>
      </c>
      <c r="AR1205" s="825">
        <f t="shared" si="462"/>
        <v>0</v>
      </c>
      <c r="AS1205" s="825">
        <f t="shared" si="462"/>
        <v>45</v>
      </c>
      <c r="AT1205" s="850">
        <f t="shared" si="448"/>
        <v>15</v>
      </c>
      <c r="AU1205" s="1570" t="s">
        <v>862</v>
      </c>
      <c r="AV1205" s="1571"/>
      <c r="AW1205" s="1571"/>
      <c r="AX1205" s="1571"/>
      <c r="AY1205" s="936" t="s">
        <v>29</v>
      </c>
      <c r="AZ1205" s="1050">
        <f ca="1">AZ1126</f>
        <v>0</v>
      </c>
    </row>
    <row r="1206" spans="1:52" ht="13.5" customHeight="1">
      <c r="A1206" s="838">
        <f t="shared" si="460"/>
        <v>53</v>
      </c>
      <c r="B1206" s="908" t="s">
        <v>895</v>
      </c>
      <c r="C1206" s="844" t="s">
        <v>66</v>
      </c>
      <c r="D1206" s="907">
        <v>8</v>
      </c>
      <c r="E1206" s="824">
        <v>8</v>
      </c>
      <c r="F1206" s="905"/>
      <c r="G1206" s="854"/>
      <c r="H1206" s="842"/>
      <c r="I1206" s="842"/>
      <c r="J1206" s="824">
        <f t="shared" si="461"/>
        <v>0</v>
      </c>
      <c r="K1206" s="825"/>
      <c r="L1206" s="828"/>
      <c r="M1206" s="827">
        <v>5</v>
      </c>
      <c r="N1206" s="827"/>
      <c r="O1206" s="824">
        <f t="shared" si="449"/>
        <v>40</v>
      </c>
      <c r="P1206" s="825"/>
      <c r="Q1206" s="825"/>
      <c r="R1206" s="827"/>
      <c r="S1206" s="827"/>
      <c r="T1206" s="846">
        <f t="shared" ref="T1206:T1213" si="463">SUM(P1206:S1206)*$E1206</f>
        <v>0</v>
      </c>
      <c r="U1206" s="825">
        <f t="shared" si="456"/>
        <v>0</v>
      </c>
      <c r="V1206" s="825">
        <f t="shared" si="450"/>
        <v>0</v>
      </c>
      <c r="W1206" s="827">
        <f t="shared" si="450"/>
        <v>5</v>
      </c>
      <c r="X1206" s="827">
        <f t="shared" si="450"/>
        <v>0</v>
      </c>
      <c r="Y1206" s="824">
        <f t="shared" si="450"/>
        <v>40</v>
      </c>
      <c r="Z1206" s="838">
        <f t="shared" si="447"/>
        <v>53</v>
      </c>
      <c r="AA1206" s="895" t="str">
        <f t="shared" si="444"/>
        <v>Mùng bac hà</v>
      </c>
      <c r="AB1206" s="844" t="str">
        <f t="shared" si="444"/>
        <v>kg</v>
      </c>
      <c r="AC1206" s="845">
        <f t="shared" si="444"/>
        <v>8</v>
      </c>
      <c r="AD1206" s="858">
        <f t="shared" si="444"/>
        <v>8</v>
      </c>
      <c r="AE1206" s="832">
        <f t="shared" si="459"/>
        <v>0</v>
      </c>
      <c r="AF1206" s="832">
        <f t="shared" si="459"/>
        <v>0</v>
      </c>
      <c r="AG1206" s="832">
        <f t="shared" si="459"/>
        <v>0</v>
      </c>
      <c r="AH1206" s="832">
        <f t="shared" si="459"/>
        <v>0</v>
      </c>
      <c r="AI1206" s="824">
        <f t="shared" si="445"/>
        <v>0</v>
      </c>
      <c r="AJ1206" s="879">
        <f t="shared" si="453"/>
        <v>0</v>
      </c>
      <c r="AK1206" s="879">
        <f t="shared" si="453"/>
        <v>0</v>
      </c>
      <c r="AL1206" s="879">
        <f t="shared" si="453"/>
        <v>5</v>
      </c>
      <c r="AM1206" s="879">
        <f t="shared" si="454"/>
        <v>0</v>
      </c>
      <c r="AN1206" s="849">
        <f t="shared" si="455"/>
        <v>40</v>
      </c>
      <c r="AO1206" s="825">
        <f t="shared" si="462"/>
        <v>0</v>
      </c>
      <c r="AP1206" s="825">
        <f t="shared" si="462"/>
        <v>0</v>
      </c>
      <c r="AQ1206" s="825">
        <f t="shared" si="462"/>
        <v>5</v>
      </c>
      <c r="AR1206" s="825">
        <f t="shared" si="462"/>
        <v>0</v>
      </c>
      <c r="AS1206" s="825">
        <f t="shared" si="462"/>
        <v>40</v>
      </c>
      <c r="AT1206" s="850">
        <f t="shared" si="448"/>
        <v>0</v>
      </c>
      <c r="AU1206" s="1568" t="s">
        <v>863</v>
      </c>
      <c r="AV1206" s="1569"/>
      <c r="AW1206" s="1569"/>
      <c r="AX1206" s="1569"/>
      <c r="AY1206" s="936" t="s">
        <v>29</v>
      </c>
      <c r="AZ1206" s="945">
        <f ca="1">AZ1204+AZ1205</f>
        <v>94</v>
      </c>
    </row>
    <row r="1207" spans="1:52" ht="13.5" customHeight="1">
      <c r="A1207" s="838">
        <f t="shared" si="460"/>
        <v>54</v>
      </c>
      <c r="B1207" s="908" t="s">
        <v>512</v>
      </c>
      <c r="C1207" s="844" t="s">
        <v>66</v>
      </c>
      <c r="D1207" s="907">
        <v>20</v>
      </c>
      <c r="E1207" s="824">
        <v>20</v>
      </c>
      <c r="F1207" s="905"/>
      <c r="G1207" s="872"/>
      <c r="H1207" s="842"/>
      <c r="I1207" s="842"/>
      <c r="J1207" s="824">
        <f t="shared" si="461"/>
        <v>0</v>
      </c>
      <c r="K1207" s="825"/>
      <c r="L1207" s="828"/>
      <c r="M1207" s="827"/>
      <c r="N1207" s="827"/>
      <c r="O1207" s="824">
        <f t="shared" si="449"/>
        <v>0</v>
      </c>
      <c r="P1207" s="825"/>
      <c r="Q1207" s="828"/>
      <c r="R1207" s="827">
        <v>2</v>
      </c>
      <c r="S1207" s="827"/>
      <c r="T1207" s="846">
        <f t="shared" si="463"/>
        <v>40</v>
      </c>
      <c r="U1207" s="825">
        <f t="shared" si="456"/>
        <v>0</v>
      </c>
      <c r="V1207" s="825">
        <f t="shared" si="450"/>
        <v>0</v>
      </c>
      <c r="W1207" s="827">
        <f t="shared" si="450"/>
        <v>2</v>
      </c>
      <c r="X1207" s="827">
        <f t="shared" si="450"/>
        <v>0</v>
      </c>
      <c r="Y1207" s="824">
        <f t="shared" si="450"/>
        <v>40</v>
      </c>
      <c r="Z1207" s="838">
        <f t="shared" si="447"/>
        <v>54</v>
      </c>
      <c r="AA1207" s="895" t="str">
        <f t="shared" si="444"/>
        <v>Riềng</v>
      </c>
      <c r="AB1207" s="844" t="str">
        <f t="shared" si="444"/>
        <v>kg</v>
      </c>
      <c r="AC1207" s="845">
        <f t="shared" si="444"/>
        <v>20</v>
      </c>
      <c r="AD1207" s="858">
        <f t="shared" si="444"/>
        <v>20</v>
      </c>
      <c r="AE1207" s="832">
        <f t="shared" si="459"/>
        <v>0</v>
      </c>
      <c r="AF1207" s="832">
        <f t="shared" si="459"/>
        <v>0</v>
      </c>
      <c r="AG1207" s="832">
        <f t="shared" si="459"/>
        <v>0</v>
      </c>
      <c r="AH1207" s="832">
        <f t="shared" si="459"/>
        <v>0</v>
      </c>
      <c r="AI1207" s="824">
        <f t="shared" si="445"/>
        <v>0</v>
      </c>
      <c r="AJ1207" s="879">
        <f t="shared" si="453"/>
        <v>0</v>
      </c>
      <c r="AK1207" s="879">
        <f t="shared" si="453"/>
        <v>0</v>
      </c>
      <c r="AL1207" s="879">
        <f t="shared" si="453"/>
        <v>2</v>
      </c>
      <c r="AM1207" s="879">
        <f t="shared" si="454"/>
        <v>0</v>
      </c>
      <c r="AN1207" s="849">
        <f t="shared" si="455"/>
        <v>40</v>
      </c>
      <c r="AO1207" s="825">
        <f t="shared" si="462"/>
        <v>0</v>
      </c>
      <c r="AP1207" s="825">
        <f t="shared" si="462"/>
        <v>0</v>
      </c>
      <c r="AQ1207" s="825">
        <f t="shared" si="462"/>
        <v>2</v>
      </c>
      <c r="AR1207" s="825">
        <f t="shared" si="462"/>
        <v>0</v>
      </c>
      <c r="AS1207" s="825">
        <f t="shared" si="462"/>
        <v>40</v>
      </c>
      <c r="AT1207" s="850">
        <f t="shared" si="448"/>
        <v>0</v>
      </c>
      <c r="AU1207" s="1566" t="s">
        <v>864</v>
      </c>
      <c r="AV1207" s="1567"/>
      <c r="AW1207" s="1567"/>
      <c r="AX1207" s="1567"/>
      <c r="AY1207" s="936" t="s">
        <v>29</v>
      </c>
      <c r="AZ1207" s="945">
        <f ca="1">IF(AZ1203-AZ1206&gt;0,AZ1203-AZ1206,0)</f>
        <v>22.09999999999981</v>
      </c>
    </row>
    <row r="1208" spans="1:52" ht="13.5" customHeight="1">
      <c r="A1208" s="838">
        <f t="shared" si="460"/>
        <v>55</v>
      </c>
      <c r="B1208" s="1045" t="s">
        <v>636</v>
      </c>
      <c r="C1208" s="844" t="s">
        <v>66</v>
      </c>
      <c r="D1208" s="907">
        <v>10</v>
      </c>
      <c r="E1208" s="824">
        <v>10</v>
      </c>
      <c r="F1208" s="905"/>
      <c r="G1208" s="854"/>
      <c r="H1208" s="842"/>
      <c r="I1208" s="842"/>
      <c r="J1208" s="824">
        <f t="shared" si="461"/>
        <v>0</v>
      </c>
      <c r="K1208" s="825"/>
      <c r="L1208" s="853"/>
      <c r="M1208" s="827">
        <v>0.5</v>
      </c>
      <c r="N1208" s="827"/>
      <c r="O1208" s="824">
        <f t="shared" si="449"/>
        <v>5</v>
      </c>
      <c r="P1208" s="825"/>
      <c r="Q1208" s="825"/>
      <c r="R1208" s="827"/>
      <c r="S1208" s="827"/>
      <c r="T1208" s="846">
        <f t="shared" si="463"/>
        <v>0</v>
      </c>
      <c r="U1208" s="825">
        <f t="shared" si="456"/>
        <v>0</v>
      </c>
      <c r="V1208" s="825">
        <f t="shared" si="450"/>
        <v>0</v>
      </c>
      <c r="W1208" s="827">
        <f t="shared" si="450"/>
        <v>0.5</v>
      </c>
      <c r="X1208" s="827">
        <f t="shared" si="450"/>
        <v>0</v>
      </c>
      <c r="Y1208" s="824">
        <f t="shared" si="450"/>
        <v>5</v>
      </c>
      <c r="Z1208" s="838">
        <f t="shared" si="447"/>
        <v>55</v>
      </c>
      <c r="AA1208" s="895" t="str">
        <f t="shared" si="444"/>
        <v>Rau mùi</v>
      </c>
      <c r="AB1208" s="844" t="str">
        <f t="shared" si="444"/>
        <v>kg</v>
      </c>
      <c r="AC1208" s="845">
        <f t="shared" si="444"/>
        <v>10</v>
      </c>
      <c r="AD1208" s="858">
        <f t="shared" si="444"/>
        <v>10</v>
      </c>
      <c r="AE1208" s="832">
        <f>AE1128+AJ1128-AO1128</f>
        <v>0</v>
      </c>
      <c r="AF1208" s="832">
        <f>AF1128+AK1128-AP1128</f>
        <v>0</v>
      </c>
      <c r="AG1208" s="832">
        <f>AG1128+AL1128-AQ1128</f>
        <v>0</v>
      </c>
      <c r="AH1208" s="832">
        <f>AH1128+AM1128-AR1128</f>
        <v>0</v>
      </c>
      <c r="AI1208" s="824">
        <f t="shared" si="445"/>
        <v>0</v>
      </c>
      <c r="AJ1208" s="879">
        <f t="shared" si="453"/>
        <v>0</v>
      </c>
      <c r="AK1208" s="879">
        <f t="shared" si="453"/>
        <v>0</v>
      </c>
      <c r="AL1208" s="879">
        <f t="shared" si="453"/>
        <v>0.5</v>
      </c>
      <c r="AM1208" s="879">
        <f t="shared" si="454"/>
        <v>0</v>
      </c>
      <c r="AN1208" s="849">
        <f t="shared" si="455"/>
        <v>5</v>
      </c>
      <c r="AO1208" s="825">
        <f t="shared" si="462"/>
        <v>0</v>
      </c>
      <c r="AP1208" s="825">
        <f t="shared" si="462"/>
        <v>0</v>
      </c>
      <c r="AQ1208" s="825">
        <f t="shared" si="462"/>
        <v>0.5</v>
      </c>
      <c r="AR1208" s="825">
        <f t="shared" si="462"/>
        <v>0</v>
      </c>
      <c r="AS1208" s="825">
        <f t="shared" si="462"/>
        <v>5</v>
      </c>
      <c r="AT1208" s="850">
        <f t="shared" si="448"/>
        <v>0</v>
      </c>
      <c r="AU1208" s="1482" t="s">
        <v>797</v>
      </c>
      <c r="AV1208" s="1483"/>
      <c r="AW1208" s="1483"/>
      <c r="AX1208" s="1483"/>
      <c r="AY1208" s="894" t="s">
        <v>29</v>
      </c>
      <c r="AZ1208" s="918">
        <f ca="1">IF(AZ1203-AZ1206&lt;0,AZ1206-AZ1203,0)</f>
        <v>0</v>
      </c>
    </row>
    <row r="1209" spans="1:52" ht="13.5" customHeight="1">
      <c r="A1209" s="838" t="str">
        <f t="shared" si="460"/>
        <v/>
      </c>
      <c r="B1209" s="906"/>
      <c r="C1209" s="844"/>
      <c r="D1209" s="907"/>
      <c r="E1209" s="824"/>
      <c r="F1209" s="905"/>
      <c r="G1209" s="854"/>
      <c r="H1209" s="842"/>
      <c r="I1209" s="842"/>
      <c r="J1209" s="824">
        <f t="shared" si="461"/>
        <v>0</v>
      </c>
      <c r="K1209" s="825"/>
      <c r="L1209" s="825"/>
      <c r="M1209" s="827"/>
      <c r="N1209" s="827"/>
      <c r="O1209" s="824">
        <f t="shared" si="449"/>
        <v>0</v>
      </c>
      <c r="P1209" s="825"/>
      <c r="Q1209" s="825"/>
      <c r="R1209" s="827"/>
      <c r="S1209" s="827"/>
      <c r="T1209" s="846">
        <f t="shared" si="463"/>
        <v>0</v>
      </c>
      <c r="U1209" s="825">
        <f t="shared" si="456"/>
        <v>0</v>
      </c>
      <c r="V1209" s="825">
        <f t="shared" si="450"/>
        <v>0</v>
      </c>
      <c r="W1209" s="827">
        <f t="shared" si="450"/>
        <v>0</v>
      </c>
      <c r="X1209" s="827">
        <f t="shared" si="450"/>
        <v>0</v>
      </c>
      <c r="Y1209" s="824">
        <f t="shared" si="450"/>
        <v>0</v>
      </c>
      <c r="Z1209" s="838" t="str">
        <f t="shared" si="447"/>
        <v/>
      </c>
      <c r="AA1209" s="895">
        <f t="shared" si="444"/>
        <v>0</v>
      </c>
      <c r="AB1209" s="844">
        <f t="shared" si="444"/>
        <v>0</v>
      </c>
      <c r="AC1209" s="845">
        <f t="shared" si="444"/>
        <v>0</v>
      </c>
      <c r="AD1209" s="858">
        <f t="shared" si="444"/>
        <v>0</v>
      </c>
      <c r="AE1209" s="832">
        <f t="shared" ref="AE1209:AH1213" si="464">AE1130+AJ1130-AO1130</f>
        <v>0</v>
      </c>
      <c r="AF1209" s="832">
        <f t="shared" si="464"/>
        <v>0</v>
      </c>
      <c r="AG1209" s="832">
        <f t="shared" si="464"/>
        <v>0</v>
      </c>
      <c r="AH1209" s="832">
        <f t="shared" si="464"/>
        <v>0</v>
      </c>
      <c r="AI1209" s="824">
        <f t="shared" si="445"/>
        <v>0</v>
      </c>
      <c r="AJ1209" s="879">
        <f t="shared" si="453"/>
        <v>0</v>
      </c>
      <c r="AK1209" s="879">
        <f t="shared" si="453"/>
        <v>0</v>
      </c>
      <c r="AL1209" s="879">
        <f t="shared" si="453"/>
        <v>0</v>
      </c>
      <c r="AM1209" s="879">
        <f t="shared" si="454"/>
        <v>0</v>
      </c>
      <c r="AN1209" s="849">
        <f t="shared" si="455"/>
        <v>0</v>
      </c>
      <c r="AO1209" s="825">
        <f t="shared" si="462"/>
        <v>0</v>
      </c>
      <c r="AP1209" s="825">
        <f t="shared" si="462"/>
        <v>0</v>
      </c>
      <c r="AQ1209" s="825">
        <f t="shared" si="462"/>
        <v>0</v>
      </c>
      <c r="AR1209" s="825">
        <f t="shared" si="462"/>
        <v>0</v>
      </c>
      <c r="AS1209" s="825">
        <f t="shared" si="462"/>
        <v>0</v>
      </c>
      <c r="AT1209" s="850" t="str">
        <f t="shared" si="448"/>
        <v/>
      </c>
      <c r="AU1209" s="893"/>
      <c r="AV1209" s="894"/>
      <c r="AW1209" s="894"/>
      <c r="AX1209" s="894"/>
      <c r="AY1209" s="894"/>
      <c r="AZ1209" s="918"/>
    </row>
    <row r="1210" spans="1:52" ht="13.5" customHeight="1">
      <c r="A1210" s="838" t="str">
        <f t="shared" si="460"/>
        <v/>
      </c>
      <c r="B1210" s="906"/>
      <c r="C1210" s="844"/>
      <c r="D1210" s="907"/>
      <c r="E1210" s="824"/>
      <c r="F1210" s="905"/>
      <c r="G1210" s="854"/>
      <c r="H1210" s="842"/>
      <c r="I1210" s="842"/>
      <c r="J1210" s="824">
        <f t="shared" si="461"/>
        <v>0</v>
      </c>
      <c r="K1210" s="825"/>
      <c r="L1210" s="825"/>
      <c r="M1210" s="827"/>
      <c r="N1210" s="827"/>
      <c r="O1210" s="824">
        <f t="shared" si="449"/>
        <v>0</v>
      </c>
      <c r="P1210" s="825"/>
      <c r="Q1210" s="825"/>
      <c r="R1210" s="827"/>
      <c r="S1210" s="827"/>
      <c r="T1210" s="846">
        <f t="shared" si="463"/>
        <v>0</v>
      </c>
      <c r="U1210" s="825">
        <f t="shared" si="456"/>
        <v>0</v>
      </c>
      <c r="V1210" s="825">
        <f t="shared" si="450"/>
        <v>0</v>
      </c>
      <c r="W1210" s="827">
        <f t="shared" si="450"/>
        <v>0</v>
      </c>
      <c r="X1210" s="827">
        <f t="shared" si="450"/>
        <v>0</v>
      </c>
      <c r="Y1210" s="824">
        <f t="shared" si="450"/>
        <v>0</v>
      </c>
      <c r="Z1210" s="838" t="str">
        <f t="shared" si="447"/>
        <v/>
      </c>
      <c r="AA1210" s="895">
        <f t="shared" si="444"/>
        <v>0</v>
      </c>
      <c r="AB1210" s="844">
        <f t="shared" si="444"/>
        <v>0</v>
      </c>
      <c r="AC1210" s="845">
        <f t="shared" si="444"/>
        <v>0</v>
      </c>
      <c r="AD1210" s="858">
        <f t="shared" si="444"/>
        <v>0</v>
      </c>
      <c r="AE1210" s="832">
        <f t="shared" si="464"/>
        <v>0</v>
      </c>
      <c r="AF1210" s="832">
        <f t="shared" si="464"/>
        <v>0</v>
      </c>
      <c r="AG1210" s="832">
        <f t="shared" si="464"/>
        <v>0</v>
      </c>
      <c r="AH1210" s="832">
        <f t="shared" si="464"/>
        <v>0</v>
      </c>
      <c r="AI1210" s="824">
        <f t="shared" si="445"/>
        <v>0</v>
      </c>
      <c r="AJ1210" s="879">
        <f t="shared" si="453"/>
        <v>0</v>
      </c>
      <c r="AK1210" s="879">
        <f t="shared" si="453"/>
        <v>0</v>
      </c>
      <c r="AL1210" s="879">
        <f t="shared" si="453"/>
        <v>0</v>
      </c>
      <c r="AM1210" s="879">
        <f t="shared" si="454"/>
        <v>0</v>
      </c>
      <c r="AN1210" s="849">
        <f t="shared" si="455"/>
        <v>0</v>
      </c>
      <c r="AO1210" s="825">
        <f t="shared" si="462"/>
        <v>0</v>
      </c>
      <c r="AP1210" s="825">
        <f t="shared" si="462"/>
        <v>0</v>
      </c>
      <c r="AQ1210" s="825">
        <f t="shared" si="462"/>
        <v>0</v>
      </c>
      <c r="AR1210" s="825">
        <f t="shared" si="462"/>
        <v>0</v>
      </c>
      <c r="AS1210" s="825">
        <f t="shared" si="462"/>
        <v>0</v>
      </c>
      <c r="AT1210" s="850" t="str">
        <f t="shared" si="448"/>
        <v/>
      </c>
      <c r="AU1210" s="893"/>
      <c r="AV1210" s="894"/>
      <c r="AW1210" s="894"/>
      <c r="AX1210" s="894"/>
      <c r="AY1210" s="894"/>
      <c r="AZ1210" s="918"/>
    </row>
    <row r="1211" spans="1:52" ht="13.5" customHeight="1">
      <c r="A1211" s="838" t="str">
        <f t="shared" si="460"/>
        <v/>
      </c>
      <c r="B1211" s="906"/>
      <c r="C1211" s="844"/>
      <c r="D1211" s="907"/>
      <c r="E1211" s="824"/>
      <c r="F1211" s="905"/>
      <c r="G1211" s="854"/>
      <c r="H1211" s="842"/>
      <c r="I1211" s="842"/>
      <c r="J1211" s="824">
        <f t="shared" si="461"/>
        <v>0</v>
      </c>
      <c r="K1211" s="825"/>
      <c r="L1211" s="825"/>
      <c r="M1211" s="827"/>
      <c r="N1211" s="827"/>
      <c r="O1211" s="824">
        <f t="shared" si="449"/>
        <v>0</v>
      </c>
      <c r="P1211" s="825"/>
      <c r="Q1211" s="825"/>
      <c r="R1211" s="827"/>
      <c r="S1211" s="827"/>
      <c r="T1211" s="846">
        <f t="shared" si="463"/>
        <v>0</v>
      </c>
      <c r="U1211" s="825">
        <f t="shared" si="456"/>
        <v>0</v>
      </c>
      <c r="V1211" s="825">
        <f t="shared" si="450"/>
        <v>0</v>
      </c>
      <c r="W1211" s="827">
        <v>0</v>
      </c>
      <c r="X1211" s="827">
        <f t="shared" si="450"/>
        <v>0</v>
      </c>
      <c r="Y1211" s="824">
        <f t="shared" si="450"/>
        <v>0</v>
      </c>
      <c r="Z1211" s="838" t="str">
        <f t="shared" si="447"/>
        <v/>
      </c>
      <c r="AA1211" s="895">
        <f t="shared" si="444"/>
        <v>0</v>
      </c>
      <c r="AB1211" s="844">
        <f t="shared" si="444"/>
        <v>0</v>
      </c>
      <c r="AC1211" s="845">
        <f t="shared" si="444"/>
        <v>0</v>
      </c>
      <c r="AD1211" s="858">
        <f t="shared" si="444"/>
        <v>0</v>
      </c>
      <c r="AE1211" s="832">
        <f t="shared" si="464"/>
        <v>0</v>
      </c>
      <c r="AF1211" s="832">
        <f t="shared" si="464"/>
        <v>0</v>
      </c>
      <c r="AG1211" s="832">
        <f t="shared" si="464"/>
        <v>0</v>
      </c>
      <c r="AH1211" s="832">
        <f t="shared" si="464"/>
        <v>0</v>
      </c>
      <c r="AI1211" s="824">
        <f t="shared" si="445"/>
        <v>0</v>
      </c>
      <c r="AJ1211" s="879">
        <f t="shared" si="453"/>
        <v>0</v>
      </c>
      <c r="AK1211" s="879">
        <f t="shared" si="453"/>
        <v>0</v>
      </c>
      <c r="AL1211" s="879">
        <f t="shared" si="453"/>
        <v>0</v>
      </c>
      <c r="AM1211" s="879">
        <f t="shared" si="454"/>
        <v>0</v>
      </c>
      <c r="AN1211" s="849">
        <f t="shared" si="455"/>
        <v>0</v>
      </c>
      <c r="AO1211" s="825">
        <f t="shared" si="462"/>
        <v>0</v>
      </c>
      <c r="AP1211" s="825">
        <f t="shared" si="462"/>
        <v>0</v>
      </c>
      <c r="AQ1211" s="825">
        <f t="shared" si="462"/>
        <v>0</v>
      </c>
      <c r="AR1211" s="825">
        <f t="shared" si="462"/>
        <v>0</v>
      </c>
      <c r="AS1211" s="825">
        <f t="shared" si="462"/>
        <v>0</v>
      </c>
      <c r="AT1211" s="850" t="str">
        <f t="shared" si="448"/>
        <v/>
      </c>
      <c r="AU1211" s="893"/>
      <c r="AV1211" s="894"/>
      <c r="AW1211" s="894"/>
      <c r="AX1211" s="894"/>
      <c r="AY1211" s="894"/>
      <c r="AZ1211" s="918"/>
    </row>
    <row r="1212" spans="1:52" ht="13.5" customHeight="1">
      <c r="A1212" s="838" t="str">
        <f t="shared" si="460"/>
        <v/>
      </c>
      <c r="B1212" s="906"/>
      <c r="C1212" s="844"/>
      <c r="D1212" s="907"/>
      <c r="E1212" s="824"/>
      <c r="F1212" s="905"/>
      <c r="G1212" s="854"/>
      <c r="H1212" s="842"/>
      <c r="I1212" s="842"/>
      <c r="J1212" s="824">
        <f t="shared" si="461"/>
        <v>0</v>
      </c>
      <c r="K1212" s="825"/>
      <c r="L1212" s="825"/>
      <c r="M1212" s="827"/>
      <c r="N1212" s="827"/>
      <c r="O1212" s="824">
        <f t="shared" si="449"/>
        <v>0</v>
      </c>
      <c r="P1212" s="825"/>
      <c r="Q1212" s="825"/>
      <c r="R1212" s="827"/>
      <c r="S1212" s="827"/>
      <c r="T1212" s="846">
        <f t="shared" si="463"/>
        <v>0</v>
      </c>
      <c r="U1212" s="825">
        <f t="shared" si="456"/>
        <v>0</v>
      </c>
      <c r="V1212" s="825">
        <f t="shared" si="450"/>
        <v>0</v>
      </c>
      <c r="W1212" s="827">
        <f>SUM(H1212,M1212,R1212)</f>
        <v>0</v>
      </c>
      <c r="X1212" s="827">
        <f t="shared" si="450"/>
        <v>0</v>
      </c>
      <c r="Y1212" s="824">
        <f t="shared" si="450"/>
        <v>0</v>
      </c>
      <c r="Z1212" s="838" t="str">
        <f t="shared" si="447"/>
        <v/>
      </c>
      <c r="AA1212" s="895">
        <f t="shared" si="444"/>
        <v>0</v>
      </c>
      <c r="AB1212" s="844">
        <f t="shared" si="444"/>
        <v>0</v>
      </c>
      <c r="AC1212" s="845">
        <f t="shared" si="444"/>
        <v>0</v>
      </c>
      <c r="AD1212" s="858">
        <f t="shared" si="444"/>
        <v>0</v>
      </c>
      <c r="AE1212" s="832">
        <f t="shared" si="464"/>
        <v>0</v>
      </c>
      <c r="AF1212" s="832">
        <f t="shared" si="464"/>
        <v>0</v>
      </c>
      <c r="AG1212" s="832">
        <f t="shared" si="464"/>
        <v>0</v>
      </c>
      <c r="AH1212" s="832">
        <f t="shared" si="464"/>
        <v>0</v>
      </c>
      <c r="AI1212" s="824">
        <f t="shared" si="445"/>
        <v>0</v>
      </c>
      <c r="AJ1212" s="879">
        <f t="shared" si="453"/>
        <v>0</v>
      </c>
      <c r="AK1212" s="879">
        <f t="shared" si="453"/>
        <v>0</v>
      </c>
      <c r="AL1212" s="879">
        <f t="shared" si="453"/>
        <v>0</v>
      </c>
      <c r="AM1212" s="879">
        <f t="shared" si="454"/>
        <v>0</v>
      </c>
      <c r="AN1212" s="849">
        <f t="shared" si="455"/>
        <v>0</v>
      </c>
      <c r="AO1212" s="825">
        <f t="shared" si="462"/>
        <v>0</v>
      </c>
      <c r="AP1212" s="825">
        <f t="shared" si="462"/>
        <v>0</v>
      </c>
      <c r="AQ1212" s="825">
        <f t="shared" si="462"/>
        <v>0</v>
      </c>
      <c r="AR1212" s="825">
        <f t="shared" si="462"/>
        <v>0</v>
      </c>
      <c r="AS1212" s="825">
        <f t="shared" si="462"/>
        <v>0</v>
      </c>
      <c r="AT1212" s="850" t="str">
        <f t="shared" si="448"/>
        <v/>
      </c>
      <c r="AU1212" s="893"/>
      <c r="AV1212" s="894"/>
      <c r="AW1212" s="894"/>
      <c r="AX1212" s="894"/>
      <c r="AY1212" s="894"/>
      <c r="AZ1212" s="918"/>
    </row>
    <row r="1213" spans="1:52" ht="13.5" customHeight="1">
      <c r="A1213" s="838" t="str">
        <f t="shared" si="460"/>
        <v/>
      </c>
      <c r="B1213" s="906"/>
      <c r="C1213" s="844"/>
      <c r="D1213" s="907"/>
      <c r="E1213" s="824"/>
      <c r="F1213" s="905"/>
      <c r="G1213" s="854"/>
      <c r="H1213" s="842"/>
      <c r="I1213" s="842"/>
      <c r="J1213" s="824">
        <f t="shared" si="461"/>
        <v>0</v>
      </c>
      <c r="K1213" s="825"/>
      <c r="L1213" s="825"/>
      <c r="M1213" s="827"/>
      <c r="N1213" s="827"/>
      <c r="O1213" s="824">
        <f t="shared" si="449"/>
        <v>0</v>
      </c>
      <c r="P1213" s="825"/>
      <c r="Q1213" s="825"/>
      <c r="R1213" s="827"/>
      <c r="S1213" s="827"/>
      <c r="T1213" s="846">
        <f t="shared" si="463"/>
        <v>0</v>
      </c>
      <c r="U1213" s="825">
        <f t="shared" si="456"/>
        <v>0</v>
      </c>
      <c r="V1213" s="825">
        <f>SUM(G1213,L1213,Q1213)</f>
        <v>0</v>
      </c>
      <c r="W1213" s="827">
        <f>SUM(H1213,M1213,R1213)</f>
        <v>0</v>
      </c>
      <c r="X1213" s="827">
        <f>SUM(I1213,N1213,S1213)</f>
        <v>0</v>
      </c>
      <c r="Y1213" s="824">
        <f>SUM(J1213,O1213,T1213)</f>
        <v>0</v>
      </c>
      <c r="Z1213" s="838" t="str">
        <f t="shared" si="447"/>
        <v/>
      </c>
      <c r="AA1213" s="895">
        <f t="shared" si="444"/>
        <v>0</v>
      </c>
      <c r="AB1213" s="844">
        <f t="shared" si="444"/>
        <v>0</v>
      </c>
      <c r="AC1213" s="845">
        <f t="shared" si="444"/>
        <v>0</v>
      </c>
      <c r="AD1213" s="858">
        <f t="shared" si="444"/>
        <v>0</v>
      </c>
      <c r="AE1213" s="832">
        <f t="shared" si="464"/>
        <v>0</v>
      </c>
      <c r="AF1213" s="832">
        <f t="shared" si="464"/>
        <v>0</v>
      </c>
      <c r="AG1213" s="832">
        <f t="shared" si="464"/>
        <v>0</v>
      </c>
      <c r="AH1213" s="832">
        <f t="shared" si="464"/>
        <v>0</v>
      </c>
      <c r="AI1213" s="824">
        <f t="shared" si="445"/>
        <v>0</v>
      </c>
      <c r="AJ1213" s="879">
        <f t="shared" si="453"/>
        <v>0</v>
      </c>
      <c r="AK1213" s="879">
        <f t="shared" si="453"/>
        <v>0</v>
      </c>
      <c r="AL1213" s="879">
        <f t="shared" si="453"/>
        <v>0</v>
      </c>
      <c r="AM1213" s="879">
        <f t="shared" si="454"/>
        <v>0</v>
      </c>
      <c r="AN1213" s="849">
        <f t="shared" si="455"/>
        <v>0</v>
      </c>
      <c r="AO1213" s="825">
        <f t="shared" si="462"/>
        <v>0</v>
      </c>
      <c r="AP1213" s="825">
        <f t="shared" si="462"/>
        <v>0</v>
      </c>
      <c r="AQ1213" s="825">
        <f t="shared" si="462"/>
        <v>0</v>
      </c>
      <c r="AR1213" s="825">
        <f t="shared" si="462"/>
        <v>0</v>
      </c>
      <c r="AS1213" s="825">
        <f t="shared" si="462"/>
        <v>0</v>
      </c>
      <c r="AT1213" s="850" t="str">
        <f t="shared" si="448"/>
        <v/>
      </c>
      <c r="AU1213" s="893"/>
      <c r="AV1213" s="894"/>
      <c r="AW1213" s="894"/>
      <c r="AX1213" s="894"/>
      <c r="AY1213" s="894"/>
      <c r="AZ1213" s="918"/>
    </row>
    <row r="1214" spans="1:52" ht="13.5" customHeight="1">
      <c r="A1214" s="838"/>
      <c r="B1214" s="906"/>
      <c r="C1214" s="844"/>
      <c r="D1214" s="907"/>
      <c r="E1214" s="824"/>
      <c r="F1214" s="905"/>
      <c r="G1214" s="854"/>
      <c r="H1214" s="842"/>
      <c r="I1214" s="842"/>
      <c r="J1214" s="824"/>
      <c r="K1214" s="825"/>
      <c r="L1214" s="825"/>
      <c r="M1214" s="827"/>
      <c r="N1214" s="827"/>
      <c r="O1214" s="824"/>
      <c r="P1214" s="825"/>
      <c r="Q1214" s="825"/>
      <c r="R1214" s="827"/>
      <c r="S1214" s="827"/>
      <c r="T1214" s="846"/>
      <c r="U1214" s="825"/>
      <c r="V1214" s="825"/>
      <c r="W1214" s="827"/>
      <c r="X1214" s="827"/>
      <c r="Y1214" s="824"/>
      <c r="Z1214" s="838"/>
      <c r="AA1214" s="895"/>
      <c r="AB1214" s="844"/>
      <c r="AC1214" s="845"/>
      <c r="AD1214" s="858"/>
      <c r="AE1214" s="832"/>
      <c r="AF1214" s="832"/>
      <c r="AG1214" s="832"/>
      <c r="AH1214" s="832"/>
      <c r="AI1214" s="824"/>
      <c r="AJ1214" s="879"/>
      <c r="AK1214" s="879"/>
      <c r="AL1214" s="879"/>
      <c r="AM1214" s="879"/>
      <c r="AN1214" s="849"/>
      <c r="AO1214" s="825"/>
      <c r="AP1214" s="825"/>
      <c r="AQ1214" s="825"/>
      <c r="AR1214" s="825"/>
      <c r="AS1214" s="825"/>
      <c r="AT1214" s="850"/>
      <c r="AU1214" s="893"/>
      <c r="AV1214" s="894"/>
      <c r="AW1214" s="894"/>
      <c r="AX1214" s="894"/>
      <c r="AY1214" s="894"/>
      <c r="AZ1214" s="918"/>
    </row>
    <row r="1215" spans="1:52" ht="13.5" customHeight="1">
      <c r="A1215" s="838"/>
      <c r="B1215" s="906"/>
      <c r="C1215" s="844"/>
      <c r="D1215" s="907"/>
      <c r="E1215" s="824"/>
      <c r="F1215" s="905"/>
      <c r="G1215" s="854"/>
      <c r="H1215" s="842"/>
      <c r="I1215" s="842"/>
      <c r="J1215" s="824"/>
      <c r="K1215" s="825"/>
      <c r="L1215" s="825"/>
      <c r="M1215" s="827"/>
      <c r="N1215" s="827"/>
      <c r="O1215" s="824"/>
      <c r="P1215" s="825"/>
      <c r="Q1215" s="825"/>
      <c r="R1215" s="827"/>
      <c r="S1215" s="827"/>
      <c r="T1215" s="846"/>
      <c r="U1215" s="825"/>
      <c r="V1215" s="825"/>
      <c r="W1215" s="827"/>
      <c r="X1215" s="827"/>
      <c r="Y1215" s="824"/>
      <c r="Z1215" s="838"/>
      <c r="AA1215" s="895"/>
      <c r="AB1215" s="844"/>
      <c r="AC1215" s="845"/>
      <c r="AD1215" s="858"/>
      <c r="AE1215" s="832"/>
      <c r="AF1215" s="832"/>
      <c r="AG1215" s="832"/>
      <c r="AH1215" s="832"/>
      <c r="AI1215" s="824"/>
      <c r="AJ1215" s="879"/>
      <c r="AK1215" s="879"/>
      <c r="AL1215" s="879"/>
      <c r="AM1215" s="879"/>
      <c r="AN1215" s="849"/>
      <c r="AO1215" s="825"/>
      <c r="AP1215" s="825"/>
      <c r="AQ1215" s="825"/>
      <c r="AR1215" s="825"/>
      <c r="AS1215" s="825"/>
      <c r="AT1215" s="850"/>
      <c r="AU1215" s="893"/>
      <c r="AV1215" s="894"/>
      <c r="AW1215" s="894"/>
      <c r="AX1215" s="894"/>
      <c r="AY1215" s="894"/>
      <c r="AZ1215" s="918"/>
    </row>
    <row r="1216" spans="1:52" ht="13.5" customHeight="1">
      <c r="A1216" s="838"/>
      <c r="B1216" s="906"/>
      <c r="C1216" s="844"/>
      <c r="D1216" s="907"/>
      <c r="E1216" s="824"/>
      <c r="F1216" s="905"/>
      <c r="G1216" s="854"/>
      <c r="H1216" s="842"/>
      <c r="I1216" s="842"/>
      <c r="J1216" s="824"/>
      <c r="K1216" s="825"/>
      <c r="L1216" s="825"/>
      <c r="M1216" s="827"/>
      <c r="N1216" s="827"/>
      <c r="O1216" s="824"/>
      <c r="P1216" s="825"/>
      <c r="Q1216" s="825"/>
      <c r="R1216" s="827"/>
      <c r="S1216" s="827"/>
      <c r="T1216" s="846"/>
      <c r="U1216" s="825"/>
      <c r="V1216" s="825"/>
      <c r="W1216" s="827"/>
      <c r="X1216" s="827"/>
      <c r="Y1216" s="824"/>
      <c r="Z1216" s="838"/>
      <c r="AA1216" s="895"/>
      <c r="AB1216" s="844"/>
      <c r="AC1216" s="845"/>
      <c r="AD1216" s="858"/>
      <c r="AE1216" s="832"/>
      <c r="AF1216" s="832"/>
      <c r="AG1216" s="832"/>
      <c r="AH1216" s="832"/>
      <c r="AI1216" s="824"/>
      <c r="AJ1216" s="879"/>
      <c r="AK1216" s="879"/>
      <c r="AL1216" s="879"/>
      <c r="AM1216" s="879"/>
      <c r="AN1216" s="849"/>
      <c r="AO1216" s="825"/>
      <c r="AP1216" s="825"/>
      <c r="AQ1216" s="825"/>
      <c r="AR1216" s="825"/>
      <c r="AS1216" s="825"/>
      <c r="AT1216" s="850"/>
      <c r="AU1216" s="893"/>
      <c r="AV1216" s="894"/>
      <c r="AW1216" s="894"/>
      <c r="AX1216" s="894"/>
      <c r="AY1216" s="894"/>
      <c r="AZ1216" s="918"/>
    </row>
    <row r="1217" spans="1:52" ht="13.5" customHeight="1">
      <c r="A1217" s="838" t="str">
        <f>IF(B1217&lt;&gt;"",MAX($A1212:$A1213)+1,"")</f>
        <v/>
      </c>
      <c r="B1217" s="951"/>
      <c r="C1217" s="952"/>
      <c r="D1217" s="953"/>
      <c r="E1217" s="824"/>
      <c r="F1217" s="905"/>
      <c r="G1217" s="854"/>
      <c r="H1217" s="842"/>
      <c r="I1217" s="842"/>
      <c r="J1217" s="824">
        <f>SUM(F1217:I1217)*$E1217</f>
        <v>0</v>
      </c>
      <c r="K1217" s="825"/>
      <c r="L1217" s="825"/>
      <c r="M1217" s="827"/>
      <c r="N1217" s="827"/>
      <c r="O1217" s="824">
        <f>SUM(K1217:N1217)*$E1217</f>
        <v>0</v>
      </c>
      <c r="P1217" s="825"/>
      <c r="Q1217" s="825"/>
      <c r="R1217" s="827"/>
      <c r="S1217" s="827"/>
      <c r="T1217" s="846">
        <f>SUM(P1217:S1217)*$E1217</f>
        <v>0</v>
      </c>
      <c r="U1217" s="825">
        <f t="shared" ref="U1217:Y1219" si="465">SUM(F1217,K1217,P1217)</f>
        <v>0</v>
      </c>
      <c r="V1217" s="825">
        <f t="shared" si="465"/>
        <v>0</v>
      </c>
      <c r="W1217" s="827">
        <f t="shared" si="465"/>
        <v>0</v>
      </c>
      <c r="X1217" s="827">
        <f t="shared" si="465"/>
        <v>0</v>
      </c>
      <c r="Y1217" s="824">
        <f t="shared" si="465"/>
        <v>0</v>
      </c>
      <c r="Z1217" s="838" t="str">
        <f t="shared" ref="Z1217:AD1219" si="466">A1217</f>
        <v/>
      </c>
      <c r="AA1217" s="895">
        <f t="shared" si="466"/>
        <v>0</v>
      </c>
      <c r="AB1217" s="844">
        <f t="shared" si="466"/>
        <v>0</v>
      </c>
      <c r="AC1217" s="845">
        <f t="shared" si="466"/>
        <v>0</v>
      </c>
      <c r="AD1217" s="858">
        <f t="shared" si="466"/>
        <v>0</v>
      </c>
      <c r="AE1217" s="832">
        <f t="shared" ref="AE1217:AH1219" si="467">AE1135+AJ1135-AO1135</f>
        <v>0</v>
      </c>
      <c r="AF1217" s="832">
        <f t="shared" si="467"/>
        <v>0</v>
      </c>
      <c r="AG1217" s="832">
        <f t="shared" si="467"/>
        <v>0</v>
      </c>
      <c r="AH1217" s="832">
        <f t="shared" si="467"/>
        <v>0</v>
      </c>
      <c r="AI1217" s="824">
        <f>SUM(AE1217:AH1217)*$E1217</f>
        <v>0</v>
      </c>
      <c r="AJ1217" s="879">
        <f t="shared" ref="AJ1217:AM1219" si="468">U1217</f>
        <v>0</v>
      </c>
      <c r="AK1217" s="879">
        <f t="shared" si="468"/>
        <v>0</v>
      </c>
      <c r="AL1217" s="879">
        <f t="shared" si="468"/>
        <v>0</v>
      </c>
      <c r="AM1217" s="879">
        <f t="shared" si="468"/>
        <v>0</v>
      </c>
      <c r="AN1217" s="849">
        <f>SUM(AJ1217:AM1217)*$E1217</f>
        <v>0</v>
      </c>
      <c r="AO1217" s="825">
        <f t="shared" ref="AO1217:AS1219" si="469">U1217</f>
        <v>0</v>
      </c>
      <c r="AP1217" s="825">
        <f t="shared" si="469"/>
        <v>0</v>
      </c>
      <c r="AQ1217" s="825">
        <f t="shared" si="469"/>
        <v>0</v>
      </c>
      <c r="AR1217" s="825">
        <f t="shared" si="469"/>
        <v>0</v>
      </c>
      <c r="AS1217" s="825">
        <f t="shared" si="469"/>
        <v>0</v>
      </c>
      <c r="AT1217" s="850" t="str">
        <f>IF(AC1217&lt;&gt;0,SUM(AO1217:AR1217)*$AC1217-SUM(AO1217:AR1217)*$AD1217,"")</f>
        <v/>
      </c>
      <c r="AU1217" s="893"/>
      <c r="AV1217" s="894"/>
      <c r="AW1217" s="894"/>
      <c r="AX1217" s="894"/>
      <c r="AY1217" s="894"/>
      <c r="AZ1217" s="954"/>
    </row>
    <row r="1218" spans="1:52" ht="13.5" customHeight="1">
      <c r="A1218" s="838" t="str">
        <f>IF(B1218&lt;&gt;"",MAX($A1213:$A1217)+1,"")</f>
        <v/>
      </c>
      <c r="B1218" s="951"/>
      <c r="C1218" s="952"/>
      <c r="D1218" s="953"/>
      <c r="E1218" s="824"/>
      <c r="F1218" s="905"/>
      <c r="G1218" s="854"/>
      <c r="H1218" s="842"/>
      <c r="I1218" s="842"/>
      <c r="J1218" s="824">
        <f>SUM(F1218:I1218)*$E1218</f>
        <v>0</v>
      </c>
      <c r="K1218" s="825"/>
      <c r="L1218" s="825"/>
      <c r="M1218" s="827"/>
      <c r="N1218" s="827"/>
      <c r="O1218" s="824">
        <f>SUM(K1218:N1218)*$E1218</f>
        <v>0</v>
      </c>
      <c r="P1218" s="825"/>
      <c r="Q1218" s="825"/>
      <c r="R1218" s="827"/>
      <c r="S1218" s="827"/>
      <c r="T1218" s="846">
        <f>SUM(P1218:S1218)*$E1218</f>
        <v>0</v>
      </c>
      <c r="U1218" s="825">
        <f t="shared" si="465"/>
        <v>0</v>
      </c>
      <c r="V1218" s="825">
        <f t="shared" si="465"/>
        <v>0</v>
      </c>
      <c r="W1218" s="827">
        <f t="shared" si="465"/>
        <v>0</v>
      </c>
      <c r="X1218" s="827">
        <f t="shared" si="465"/>
        <v>0</v>
      </c>
      <c r="Y1218" s="824">
        <f t="shared" si="465"/>
        <v>0</v>
      </c>
      <c r="Z1218" s="838" t="str">
        <f t="shared" si="466"/>
        <v/>
      </c>
      <c r="AA1218" s="895">
        <f t="shared" si="466"/>
        <v>0</v>
      </c>
      <c r="AB1218" s="844">
        <f t="shared" si="466"/>
        <v>0</v>
      </c>
      <c r="AC1218" s="845">
        <f t="shared" si="466"/>
        <v>0</v>
      </c>
      <c r="AD1218" s="858">
        <f>E1218</f>
        <v>0</v>
      </c>
      <c r="AE1218" s="832">
        <f t="shared" si="467"/>
        <v>0</v>
      </c>
      <c r="AF1218" s="832">
        <f t="shared" si="467"/>
        <v>0</v>
      </c>
      <c r="AG1218" s="832">
        <f t="shared" si="467"/>
        <v>0</v>
      </c>
      <c r="AH1218" s="832">
        <f t="shared" si="467"/>
        <v>0</v>
      </c>
      <c r="AI1218" s="824">
        <f>SUM(AE1218:AH1218)*$E1218</f>
        <v>0</v>
      </c>
      <c r="AJ1218" s="879">
        <f t="shared" si="468"/>
        <v>0</v>
      </c>
      <c r="AK1218" s="879">
        <f t="shared" si="468"/>
        <v>0</v>
      </c>
      <c r="AL1218" s="879">
        <f t="shared" si="468"/>
        <v>0</v>
      </c>
      <c r="AM1218" s="879">
        <f t="shared" si="468"/>
        <v>0</v>
      </c>
      <c r="AN1218" s="849">
        <f>SUM(AJ1218:AM1218)*$E1218</f>
        <v>0</v>
      </c>
      <c r="AO1218" s="825">
        <f t="shared" si="469"/>
        <v>0</v>
      </c>
      <c r="AP1218" s="825">
        <f t="shared" si="469"/>
        <v>0</v>
      </c>
      <c r="AQ1218" s="825">
        <f t="shared" si="469"/>
        <v>0</v>
      </c>
      <c r="AR1218" s="825">
        <f t="shared" si="469"/>
        <v>0</v>
      </c>
      <c r="AS1218" s="825">
        <f t="shared" si="469"/>
        <v>0</v>
      </c>
      <c r="AT1218" s="850" t="str">
        <f>IF(AC1218&lt;&gt;0,SUM(AO1218:AR1218)*$AC1218-SUM(AO1218:AR1218)*$AD1218,"")</f>
        <v/>
      </c>
      <c r="AU1218" s="893"/>
      <c r="AV1218" s="894"/>
      <c r="AW1218" s="894"/>
      <c r="AX1218" s="894"/>
      <c r="AY1218" s="894"/>
      <c r="AZ1218" s="954"/>
    </row>
    <row r="1219" spans="1:52" ht="13.5" customHeight="1">
      <c r="A1219" s="838" t="str">
        <f>IF(B1219&lt;&gt;"",MAX($A1217:$A1218)+1,"")</f>
        <v/>
      </c>
      <c r="B1219" s="955"/>
      <c r="C1219" s="956"/>
      <c r="D1219" s="957"/>
      <c r="E1219" s="958"/>
      <c r="F1219" s="959"/>
      <c r="G1219" s="960"/>
      <c r="H1219" s="961"/>
      <c r="I1219" s="961"/>
      <c r="J1219" s="824">
        <f>SUM(F1219:I1219)*$E1219</f>
        <v>0</v>
      </c>
      <c r="K1219" s="825"/>
      <c r="L1219" s="825"/>
      <c r="M1219" s="827"/>
      <c r="N1219" s="827"/>
      <c r="O1219" s="1049">
        <f>SUM(K1219:N1219)*$E1219</f>
        <v>0</v>
      </c>
      <c r="P1219" s="825"/>
      <c r="Q1219" s="825"/>
      <c r="R1219" s="827"/>
      <c r="S1219" s="827"/>
      <c r="T1219" s="846">
        <f>SUM(P1219:S1219)*$E1219</f>
        <v>0</v>
      </c>
      <c r="U1219" s="825">
        <f>SUM(F1219,K1219,P1219)</f>
        <v>0</v>
      </c>
      <c r="V1219" s="825">
        <f t="shared" si="465"/>
        <v>0</v>
      </c>
      <c r="W1219" s="827">
        <f t="shared" si="465"/>
        <v>0</v>
      </c>
      <c r="X1219" s="827">
        <f>SUM(I1219,N1219,S1219)</f>
        <v>0</v>
      </c>
      <c r="Y1219" s="824">
        <f>SUM(J1219,O1219,T1219)</f>
        <v>0</v>
      </c>
      <c r="Z1219" s="838" t="str">
        <f t="shared" si="466"/>
        <v/>
      </c>
      <c r="AA1219" s="895">
        <f>B1219</f>
        <v>0</v>
      </c>
      <c r="AB1219" s="844">
        <f>C1219</f>
        <v>0</v>
      </c>
      <c r="AC1219" s="962">
        <f>D1219</f>
        <v>0</v>
      </c>
      <c r="AD1219" s="858">
        <f>E1219</f>
        <v>0</v>
      </c>
      <c r="AE1219" s="832">
        <f t="shared" si="467"/>
        <v>0</v>
      </c>
      <c r="AF1219" s="832">
        <f t="shared" si="467"/>
        <v>0</v>
      </c>
      <c r="AG1219" s="832">
        <f t="shared" si="467"/>
        <v>0</v>
      </c>
      <c r="AH1219" s="832">
        <f t="shared" si="467"/>
        <v>0</v>
      </c>
      <c r="AI1219" s="824">
        <f>SUM(AE1219:AH1219)*$E1219</f>
        <v>0</v>
      </c>
      <c r="AJ1219" s="879">
        <f t="shared" si="468"/>
        <v>0</v>
      </c>
      <c r="AK1219" s="879">
        <f t="shared" si="468"/>
        <v>0</v>
      </c>
      <c r="AL1219" s="879">
        <f t="shared" si="468"/>
        <v>0</v>
      </c>
      <c r="AM1219" s="879">
        <f t="shared" si="468"/>
        <v>0</v>
      </c>
      <c r="AN1219" s="849">
        <f>SUM(AJ1219:AM1219)*$E1219</f>
        <v>0</v>
      </c>
      <c r="AO1219" s="825">
        <f t="shared" si="469"/>
        <v>0</v>
      </c>
      <c r="AP1219" s="825">
        <f t="shared" si="469"/>
        <v>0</v>
      </c>
      <c r="AQ1219" s="825">
        <f t="shared" si="469"/>
        <v>0</v>
      </c>
      <c r="AR1219" s="825">
        <f t="shared" si="469"/>
        <v>0</v>
      </c>
      <c r="AS1219" s="825">
        <f t="shared" si="469"/>
        <v>0</v>
      </c>
      <c r="AT1219" s="963" t="str">
        <f>IF(AC1219&lt;&gt;0,SUM(AO1219:AR1219)*$AC1219-SUM(AO1219:AR1219)*$AD1219,"")</f>
        <v/>
      </c>
      <c r="AU1219" s="893"/>
      <c r="AV1219" s="894"/>
      <c r="AW1219" s="894"/>
      <c r="AX1219" s="894"/>
      <c r="AY1219" s="894"/>
      <c r="AZ1219" s="954"/>
    </row>
    <row r="1220" spans="1:52" ht="13.5" customHeight="1">
      <c r="A1220" s="964"/>
      <c r="B1220" s="964" t="s">
        <v>6</v>
      </c>
      <c r="C1220" s="965"/>
      <c r="D1220" s="966"/>
      <c r="E1220" s="965"/>
      <c r="F1220" s="965"/>
      <c r="G1220" s="967"/>
      <c r="H1220" s="965"/>
      <c r="I1220" s="965"/>
      <c r="J1220" s="968">
        <f>SUM(J1154:J1219)</f>
        <v>1945.1</v>
      </c>
      <c r="K1220" s="969"/>
      <c r="L1220" s="969"/>
      <c r="M1220" s="969"/>
      <c r="N1220" s="969"/>
      <c r="O1220" s="968">
        <f>SUM(O1154:O1219)</f>
        <v>3877.55</v>
      </c>
      <c r="P1220" s="969"/>
      <c r="Q1220" s="969"/>
      <c r="R1220" s="969"/>
      <c r="S1220" s="969"/>
      <c r="T1220" s="968">
        <f>SUM(T1154:T1219)</f>
        <v>3883.05</v>
      </c>
      <c r="U1220" s="969"/>
      <c r="V1220" s="969"/>
      <c r="W1220" s="969"/>
      <c r="X1220" s="969"/>
      <c r="Y1220" s="968">
        <f>SUM(Y1154:Y1219)</f>
        <v>9705.7000000000007</v>
      </c>
      <c r="Z1220" s="964"/>
      <c r="AA1220" s="964" t="s">
        <v>6</v>
      </c>
      <c r="AB1220" s="969"/>
      <c r="AC1220" s="970"/>
      <c r="AD1220" s="969"/>
      <c r="AE1220" s="969"/>
      <c r="AF1220" s="969"/>
      <c r="AG1220" s="969"/>
      <c r="AH1220" s="969"/>
      <c r="AI1220" s="971">
        <f>SUM(AI1154:AI1219)</f>
        <v>83698.999999999985</v>
      </c>
      <c r="AJ1220" s="969"/>
      <c r="AK1220" s="969"/>
      <c r="AL1220" s="969"/>
      <c r="AM1220" s="969"/>
      <c r="AN1220" s="969">
        <f>SUM(AN1154:AN1219)</f>
        <v>9001</v>
      </c>
      <c r="AO1220" s="969"/>
      <c r="AP1220" s="969"/>
      <c r="AQ1220" s="969"/>
      <c r="AR1220" s="969"/>
      <c r="AS1220" s="969">
        <f>SUM(AS1154:AS1219)</f>
        <v>9705.7000000000007</v>
      </c>
      <c r="AT1220" s="972">
        <f>SUM(AT1154:AT1219)</f>
        <v>575.5</v>
      </c>
      <c r="AU1220" s="973"/>
      <c r="AV1220" s="974"/>
      <c r="AW1220" s="974"/>
      <c r="AX1220" s="974"/>
      <c r="AY1220" s="974"/>
      <c r="AZ1220" s="975"/>
    </row>
    <row r="1221" spans="1:52" ht="13.5" customHeight="1">
      <c r="A1221" s="976"/>
      <c r="B1221" s="1484" t="s">
        <v>866</v>
      </c>
      <c r="C1221" s="1487" t="s">
        <v>867</v>
      </c>
      <c r="D1221" s="1488"/>
      <c r="E1221" s="1489"/>
      <c r="F1221" s="1490" t="str">
        <f>"Đtượng BB : " &amp; SUM(F1222:F1224) &amp;"đ/c = " &amp; SUM(J1222:J1224) &amp;"k"</f>
        <v>Đtượng BB : 340đ/c = 8900k</v>
      </c>
      <c r="G1221" s="1491"/>
      <c r="H1221" s="1491"/>
      <c r="I1221" s="1491"/>
      <c r="J1221" s="1492"/>
      <c r="K1221" s="1490" t="str">
        <f>"Đtượng BC: " &amp; SUM(K1222:K1224) &amp;"đ/c = " &amp; SUM(O1222:O1224) &amp;"k"</f>
        <v>Đtượng BC: 39đ/c = 806k</v>
      </c>
      <c r="L1221" s="1491"/>
      <c r="M1221" s="1491"/>
      <c r="N1221" s="1491"/>
      <c r="O1221" s="1492"/>
      <c r="P1221" s="1493" t="s">
        <v>6</v>
      </c>
      <c r="Q1221" s="1494"/>
      <c r="R1221" s="1495"/>
      <c r="S1221" s="977"/>
      <c r="T1221" s="1496" t="s">
        <v>868</v>
      </c>
      <c r="U1221" s="1497"/>
      <c r="V1221" s="1497"/>
      <c r="W1221" s="1497"/>
      <c r="X1221" s="1497"/>
      <c r="Y1221" s="1498"/>
      <c r="Z1221" s="978"/>
      <c r="AA1221" s="930"/>
      <c r="AB1221" s="930"/>
      <c r="AC1221" s="979"/>
      <c r="AD1221" s="930"/>
      <c r="AE1221" s="930"/>
      <c r="AF1221" s="930"/>
      <c r="AG1221" s="930"/>
      <c r="AH1221" s="930"/>
      <c r="AI1221" s="930"/>
      <c r="AJ1221" s="930"/>
      <c r="AK1221" s="930"/>
      <c r="AL1221" s="930"/>
      <c r="AM1221" s="930"/>
      <c r="AN1221" s="930"/>
      <c r="AO1221" s="930"/>
      <c r="AP1221" s="930"/>
      <c r="AQ1221" s="930"/>
      <c r="AR1221" s="930"/>
      <c r="AS1221" s="930"/>
      <c r="AT1221" s="930"/>
      <c r="AU1221" s="980"/>
    </row>
    <row r="1222" spans="1:52" ht="13.5" customHeight="1">
      <c r="A1222" s="981"/>
      <c r="B1222" s="1485"/>
      <c r="C1222" s="1499" t="s">
        <v>856</v>
      </c>
      <c r="D1222" s="1500"/>
      <c r="E1222" s="1501"/>
      <c r="F1222" s="982">
        <v>110</v>
      </c>
      <c r="G1222" s="982" t="s">
        <v>27</v>
      </c>
      <c r="H1222" s="983">
        <v>14</v>
      </c>
      <c r="I1222" s="984" t="s">
        <v>29</v>
      </c>
      <c r="J1222" s="985">
        <f>F1222*H1222</f>
        <v>1540</v>
      </c>
      <c r="K1222" s="986">
        <v>13</v>
      </c>
      <c r="L1222" s="984" t="s">
        <v>27</v>
      </c>
      <c r="M1222" s="987">
        <v>14</v>
      </c>
      <c r="N1222" s="984" t="s">
        <v>28</v>
      </c>
      <c r="O1222" s="988">
        <f>K1222*M1222</f>
        <v>182</v>
      </c>
      <c r="P1222" s="989" t="str">
        <f>F1222+K1222 &amp;"đ/c"</f>
        <v>123đ/c</v>
      </c>
      <c r="Q1222" s="1471">
        <f>J1222+O1222</f>
        <v>1722</v>
      </c>
      <c r="R1222" s="1472"/>
      <c r="S1222" s="990"/>
      <c r="T1222" s="1473" t="s">
        <v>869</v>
      </c>
      <c r="U1222" s="1474"/>
      <c r="V1222" s="1474"/>
      <c r="W1222" s="1474"/>
      <c r="X1222" s="991"/>
      <c r="Y1222" s="992">
        <f>SUM(J1222:J1226)+SUM(O1222:O1224)+Q1225-Q1226</f>
        <v>11971.099999999997</v>
      </c>
      <c r="AB1222" s="993" t="s">
        <v>870</v>
      </c>
      <c r="AC1222" s="994"/>
      <c r="AD1222" s="993"/>
      <c r="AE1222" s="993"/>
      <c r="AF1222" s="993"/>
      <c r="AG1222" s="995"/>
      <c r="AH1222" s="995"/>
      <c r="AI1222" s="1261" t="s">
        <v>871</v>
      </c>
      <c r="AJ1222" s="1261"/>
      <c r="AK1222" s="1261"/>
      <c r="AL1222" s="1261"/>
      <c r="AM1222" s="1261"/>
      <c r="AN1222" s="1261"/>
      <c r="AO1222" s="995"/>
      <c r="AP1222" s="995"/>
      <c r="AQ1222" s="995"/>
      <c r="AR1222" s="995"/>
      <c r="AS1222" s="995"/>
      <c r="AT1222" s="993" t="s">
        <v>21</v>
      </c>
      <c r="AU1222" s="993"/>
      <c r="AV1222" s="996"/>
      <c r="AW1222" s="996"/>
      <c r="AX1222" s="996"/>
    </row>
    <row r="1223" spans="1:52" ht="13.5" customHeight="1">
      <c r="A1223" s="981"/>
      <c r="B1223" s="1485"/>
      <c r="C1223" s="1475" t="s">
        <v>857</v>
      </c>
      <c r="D1223" s="1476"/>
      <c r="E1223" s="1477"/>
      <c r="F1223" s="982">
        <v>115</v>
      </c>
      <c r="G1223" s="997" t="s">
        <v>27</v>
      </c>
      <c r="H1223" s="983">
        <v>32</v>
      </c>
      <c r="I1223" s="998" t="s">
        <v>29</v>
      </c>
      <c r="J1223" s="999">
        <f>F1223*H1223</f>
        <v>3680</v>
      </c>
      <c r="K1223" s="1000">
        <v>13</v>
      </c>
      <c r="L1223" s="998" t="s">
        <v>27</v>
      </c>
      <c r="M1223" s="1001">
        <v>24</v>
      </c>
      <c r="N1223" s="998" t="s">
        <v>28</v>
      </c>
      <c r="O1223" s="1002">
        <f>K1223*M1223</f>
        <v>312</v>
      </c>
      <c r="P1223" s="1003" t="str">
        <f>F1223+K1223 &amp;"đ/c"</f>
        <v>128đ/c</v>
      </c>
      <c r="Q1223" s="1478">
        <f>J1223+O1223</f>
        <v>3992</v>
      </c>
      <c r="R1223" s="1479"/>
      <c r="S1223" s="990"/>
      <c r="T1223" s="1004" t="s">
        <v>872</v>
      </c>
      <c r="U1223" s="1005"/>
      <c r="V1223" s="1005">
        <f>M1220</f>
        <v>0</v>
      </c>
      <c r="W1223" s="1005"/>
      <c r="X1223" s="991"/>
      <c r="Y1223" s="992">
        <f>Y1220</f>
        <v>9705.7000000000007</v>
      </c>
      <c r="Z1223" s="978"/>
      <c r="AA1223" s="930"/>
      <c r="AB1223" s="930"/>
      <c r="AC1223" s="979"/>
      <c r="AD1223" s="930"/>
      <c r="AE1223" s="930"/>
      <c r="AF1223" s="930"/>
      <c r="AG1223" s="930"/>
      <c r="AH1223" s="930"/>
      <c r="AI1223" s="930"/>
      <c r="AJ1223" s="930"/>
      <c r="AK1223" s="930"/>
      <c r="AL1223" s="930"/>
      <c r="AM1223" s="930"/>
      <c r="AN1223" s="930"/>
      <c r="AO1223" s="930"/>
      <c r="AP1223" s="930"/>
      <c r="AQ1223" s="930"/>
      <c r="AR1223" s="930"/>
      <c r="AS1223" s="930"/>
      <c r="AT1223" s="930"/>
      <c r="AU1223" s="1006"/>
    </row>
    <row r="1224" spans="1:52" ht="13.5" customHeight="1">
      <c r="A1224" s="981"/>
      <c r="B1224" s="1486"/>
      <c r="C1224" s="1475" t="s">
        <v>858</v>
      </c>
      <c r="D1224" s="1476"/>
      <c r="E1224" s="1477"/>
      <c r="F1224" s="982">
        <v>115</v>
      </c>
      <c r="G1224" s="998" t="s">
        <v>27</v>
      </c>
      <c r="H1224" s="983">
        <v>32</v>
      </c>
      <c r="I1224" s="998" t="s">
        <v>29</v>
      </c>
      <c r="J1224" s="999">
        <f>F1224*H1224</f>
        <v>3680</v>
      </c>
      <c r="K1224" s="1000">
        <v>13</v>
      </c>
      <c r="L1224" s="998" t="s">
        <v>27</v>
      </c>
      <c r="M1224" s="1001">
        <v>24</v>
      </c>
      <c r="N1224" s="998" t="s">
        <v>28</v>
      </c>
      <c r="O1224" s="1002">
        <f>K1224*M1224</f>
        <v>312</v>
      </c>
      <c r="P1224" s="1003" t="str">
        <f>F1224+K1224 &amp; "đ/c"</f>
        <v>128đ/c</v>
      </c>
      <c r="Q1224" s="1478">
        <f>J1224+O1224</f>
        <v>3992</v>
      </c>
      <c r="R1224" s="1479"/>
      <c r="S1224" s="990"/>
      <c r="T1224" s="1004" t="s">
        <v>873</v>
      </c>
      <c r="U1224" s="1005"/>
      <c r="V1224" s="1005"/>
      <c r="W1224" s="1005"/>
      <c r="X1224" s="991"/>
      <c r="Y1224" s="992">
        <f>IF(Y1222-Y1223&gt;0,Y1222-Y1223,0)</f>
        <v>2265.399999999996</v>
      </c>
      <c r="Z1224" s="978"/>
      <c r="AA1224" s="930"/>
      <c r="AB1224" s="930"/>
      <c r="AC1224" s="979"/>
      <c r="AD1224" s="930"/>
      <c r="AE1224" s="930"/>
      <c r="AF1224" s="930"/>
      <c r="AG1224" s="930"/>
      <c r="AH1224" s="930"/>
      <c r="AI1224" s="930"/>
      <c r="AJ1224" s="930"/>
      <c r="AK1224" s="930"/>
      <c r="AL1224" s="930"/>
      <c r="AM1224" s="930"/>
      <c r="AN1224" s="930"/>
      <c r="AO1224" s="930"/>
      <c r="AP1224" s="930"/>
      <c r="AQ1224" s="930"/>
      <c r="AR1224" s="930"/>
      <c r="AS1224" s="930"/>
      <c r="AT1224" s="930"/>
      <c r="AU1224" s="1006"/>
    </row>
    <row r="1225" spans="1:52" ht="13.5" customHeight="1">
      <c r="A1225" s="981"/>
      <c r="B1225" s="1007" t="s">
        <v>874</v>
      </c>
      <c r="C1225" s="1455"/>
      <c r="D1225" s="1455"/>
      <c r="E1225" s="1456"/>
      <c r="F1225" s="1008"/>
      <c r="G1225" s="1009" t="s">
        <v>27</v>
      </c>
      <c r="H1225" s="1010"/>
      <c r="I1225" s="1009" t="s">
        <v>29</v>
      </c>
      <c r="J1225" s="1011">
        <f>F1225*H1225</f>
        <v>0</v>
      </c>
      <c r="K1225" s="1012"/>
      <c r="L1225" s="1457" t="s">
        <v>897</v>
      </c>
      <c r="M1225" s="1458"/>
      <c r="N1225" s="1458"/>
      <c r="O1225" s="1459"/>
      <c r="P1225" s="1013"/>
      <c r="Q1225" s="1460">
        <f>AZ1096</f>
        <v>2265.0999999999967</v>
      </c>
      <c r="R1225" s="1461"/>
      <c r="S1225" s="990"/>
      <c r="T1225" s="1462" t="s">
        <v>865</v>
      </c>
      <c r="U1225" s="1463"/>
      <c r="V1225" s="1463"/>
      <c r="W1225" s="1463"/>
      <c r="X1225" s="991"/>
      <c r="Y1225" s="1014">
        <f>IF(Y1222-Y1223&lt;0,Y1223-Y1222,0)</f>
        <v>0</v>
      </c>
      <c r="AI1225" s="930"/>
    </row>
    <row r="1226" spans="1:52" ht="13.5" customHeight="1">
      <c r="A1226" s="981"/>
      <c r="B1226" s="1464" t="s">
        <v>875</v>
      </c>
      <c r="C1226" s="1465"/>
      <c r="D1226" s="1015"/>
      <c r="E1226" s="1016"/>
      <c r="F1226" s="1017"/>
      <c r="G1226" s="1018" t="s">
        <v>27</v>
      </c>
      <c r="H1226" s="1019"/>
      <c r="I1226" s="1018" t="s">
        <v>29</v>
      </c>
      <c r="J1226" s="1020">
        <f>F1226*H1226</f>
        <v>0</v>
      </c>
      <c r="K1226" s="1021"/>
      <c r="L1226" s="1466" t="s">
        <v>876</v>
      </c>
      <c r="M1226" s="1467"/>
      <c r="N1226" s="1467"/>
      <c r="O1226" s="1468"/>
      <c r="P1226" s="1022"/>
      <c r="Q1226" s="1460">
        <f>AZ1097</f>
        <v>0</v>
      </c>
      <c r="R1226" s="1461"/>
      <c r="S1226" s="1023"/>
      <c r="T1226" s="1023"/>
      <c r="U1226" s="1024"/>
      <c r="V1226" s="1024"/>
      <c r="W1226" s="1024"/>
      <c r="X1226" s="1025"/>
      <c r="Y1226" s="1026"/>
      <c r="AI1226" s="930"/>
    </row>
    <row r="1227" spans="1:52" ht="13.5" customHeight="1">
      <c r="A1227" s="981"/>
      <c r="B1227" s="1452" t="s">
        <v>877</v>
      </c>
      <c r="C1227" s="1452"/>
      <c r="D1227" s="1452"/>
      <c r="E1227" s="1452"/>
      <c r="F1227" s="1452"/>
      <c r="G1227" s="1027"/>
      <c r="H1227" s="1027"/>
      <c r="I1227" s="1027"/>
      <c r="J1227" s="1028"/>
      <c r="K1227" s="1027"/>
      <c r="L1227" s="1453" t="s">
        <v>878</v>
      </c>
      <c r="M1227" s="1453"/>
      <c r="N1227" s="1453"/>
      <c r="O1227" s="993"/>
      <c r="P1227" s="993"/>
      <c r="Q1227" s="993"/>
      <c r="R1227" s="993"/>
      <c r="S1227" s="1453" t="s">
        <v>879</v>
      </c>
      <c r="T1227" s="1453"/>
      <c r="U1227" s="1453"/>
      <c r="X1227" s="981"/>
      <c r="Y1227" s="981"/>
      <c r="AA1227" s="1454" t="s">
        <v>880</v>
      </c>
      <c r="AB1227" s="1454"/>
      <c r="AC1227" s="1454"/>
      <c r="AD1227" s="1454"/>
      <c r="AE1227" s="1454"/>
      <c r="AF1227" s="1454"/>
      <c r="AG1227" s="1454"/>
      <c r="AS1227" s="1454" t="s">
        <v>881</v>
      </c>
      <c r="AT1227" s="1454"/>
      <c r="AU1227" s="1454"/>
      <c r="AV1227" s="1454"/>
      <c r="AW1227" s="1454"/>
    </row>
    <row r="1228" spans="1:52" ht="32.25" customHeight="1">
      <c r="A1228" s="981"/>
      <c r="B1228" s="1029"/>
      <c r="C1228" s="1029"/>
      <c r="D1228" s="1030"/>
      <c r="E1228" s="1029"/>
      <c r="F1228" s="1029"/>
      <c r="J1228" s="1031"/>
      <c r="L1228" s="1032"/>
      <c r="M1228" s="1032"/>
      <c r="N1228" s="1032"/>
      <c r="O1228" s="981"/>
      <c r="P1228" s="981"/>
      <c r="Q1228" s="981"/>
      <c r="R1228" s="981"/>
      <c r="S1228" s="1032"/>
      <c r="T1228" s="1032"/>
      <c r="U1228" s="1032"/>
      <c r="X1228" s="981"/>
      <c r="Y1228" s="981"/>
    </row>
    <row r="1229" spans="1:52" ht="27.75" customHeight="1">
      <c r="A1229" s="981"/>
      <c r="B1229" s="1029"/>
      <c r="C1229" s="1029"/>
      <c r="D1229" s="1030"/>
      <c r="E1229" s="1029"/>
      <c r="F1229" s="1029"/>
      <c r="J1229" s="1031"/>
      <c r="L1229" s="1032"/>
      <c r="M1229" s="1032"/>
      <c r="N1229" s="1032"/>
      <c r="O1229" s="981"/>
      <c r="P1229" s="981"/>
      <c r="Q1229" s="981"/>
      <c r="R1229" s="981"/>
      <c r="S1229" s="1032"/>
      <c r="T1229" s="1032"/>
      <c r="U1229" s="1032"/>
      <c r="X1229" s="981"/>
      <c r="Y1229" s="981"/>
    </row>
    <row r="1230" spans="1:52" ht="13.5" customHeight="1">
      <c r="A1230" s="981"/>
      <c r="B1230" s="1454" t="s">
        <v>881</v>
      </c>
      <c r="C1230" s="1454"/>
      <c r="D1230" s="1454"/>
      <c r="E1230" s="1454"/>
      <c r="F1230" s="1454"/>
      <c r="J1230" s="1031"/>
      <c r="L1230" s="1032"/>
      <c r="M1230" s="1032"/>
      <c r="N1230" s="1032"/>
      <c r="O1230" s="981"/>
      <c r="P1230" s="981"/>
      <c r="Q1230" s="981"/>
      <c r="R1230" s="1454" t="s">
        <v>880</v>
      </c>
      <c r="S1230" s="1454"/>
      <c r="T1230" s="1454"/>
      <c r="U1230" s="1454"/>
      <c r="V1230" s="1454"/>
      <c r="W1230" s="1454"/>
      <c r="X1230" s="981"/>
      <c r="Y1230" s="981"/>
    </row>
    <row r="1231" spans="1:52" ht="13.5" customHeight="1">
      <c r="A1231" s="807" t="s">
        <v>841</v>
      </c>
      <c r="D1231" s="809"/>
      <c r="O1231" s="810" t="s">
        <v>4</v>
      </c>
      <c r="P1231" s="1544">
        <f>P1149+1</f>
        <v>44302</v>
      </c>
      <c r="Q1231" s="1544"/>
      <c r="R1231" s="1544"/>
      <c r="S1231" s="1544"/>
      <c r="T1231" s="1544"/>
      <c r="AU1231" s="812" t="s">
        <v>12</v>
      </c>
    </row>
    <row r="1232" spans="1:52" ht="13.5" customHeight="1">
      <c r="A1232" s="813" t="s">
        <v>11</v>
      </c>
      <c r="B1232" s="1530" t="s">
        <v>842</v>
      </c>
      <c r="C1232" s="1533" t="s">
        <v>5</v>
      </c>
      <c r="D1232" s="1530" t="s">
        <v>843</v>
      </c>
      <c r="E1232" s="1530" t="s">
        <v>844</v>
      </c>
      <c r="F1232" s="1545" t="s">
        <v>24</v>
      </c>
      <c r="G1232" s="1546"/>
      <c r="H1232" s="1546"/>
      <c r="I1232" s="1546"/>
      <c r="J1232" s="1547"/>
      <c r="K1232" s="1548" t="s">
        <v>25</v>
      </c>
      <c r="L1232" s="1549"/>
      <c r="M1232" s="1549"/>
      <c r="N1232" s="1549"/>
      <c r="O1232" s="1550"/>
      <c r="P1232" s="1551" t="s">
        <v>26</v>
      </c>
      <c r="Q1232" s="1552"/>
      <c r="R1232" s="1552"/>
      <c r="S1232" s="1552"/>
      <c r="T1232" s="1553"/>
      <c r="U1232" s="1563" t="s">
        <v>6</v>
      </c>
      <c r="V1232" s="1564"/>
      <c r="W1232" s="1564"/>
      <c r="X1232" s="1564"/>
      <c r="Y1232" s="1565"/>
      <c r="Z1232" s="1527" t="s">
        <v>11</v>
      </c>
      <c r="AA1232" s="1530" t="s">
        <v>845</v>
      </c>
      <c r="AB1232" s="1533" t="s">
        <v>5</v>
      </c>
      <c r="AC1232" s="1530" t="s">
        <v>843</v>
      </c>
      <c r="AD1232" s="1530" t="s">
        <v>844</v>
      </c>
      <c r="AE1232" s="1545" t="s">
        <v>9</v>
      </c>
      <c r="AF1232" s="1546"/>
      <c r="AG1232" s="1546"/>
      <c r="AH1232" s="1546"/>
      <c r="AI1232" s="1547"/>
      <c r="AJ1232" s="1545" t="s">
        <v>846</v>
      </c>
      <c r="AK1232" s="1546"/>
      <c r="AL1232" s="1546"/>
      <c r="AM1232" s="1546"/>
      <c r="AN1232" s="1547"/>
      <c r="AO1232" s="1545" t="s">
        <v>10</v>
      </c>
      <c r="AP1232" s="1546"/>
      <c r="AQ1232" s="1546"/>
      <c r="AR1232" s="1546"/>
      <c r="AS1232" s="1547"/>
      <c r="AT1232" s="1554" t="s">
        <v>23</v>
      </c>
      <c r="AU1232" s="1557">
        <v>42644</v>
      </c>
      <c r="AV1232" s="1558"/>
      <c r="AW1232" s="1558"/>
      <c r="AX1232" s="1558"/>
      <c r="AY1232" s="1558"/>
      <c r="AZ1232" s="1559"/>
    </row>
    <row r="1233" spans="1:52" ht="13.5" customHeight="1">
      <c r="A1233" s="814"/>
      <c r="B1233" s="1531"/>
      <c r="C1233" s="1534"/>
      <c r="D1233" s="1531"/>
      <c r="E1233" s="1531"/>
      <c r="F1233" s="1542" t="s">
        <v>13</v>
      </c>
      <c r="G1233" s="1543"/>
      <c r="H1233" s="1536" t="s">
        <v>8</v>
      </c>
      <c r="I1233" s="1537"/>
      <c r="J1233" s="1310" t="s">
        <v>14</v>
      </c>
      <c r="K1233" s="1542" t="s">
        <v>13</v>
      </c>
      <c r="L1233" s="1543"/>
      <c r="M1233" s="1536" t="s">
        <v>8</v>
      </c>
      <c r="N1233" s="1537"/>
      <c r="O1233" s="1310" t="s">
        <v>14</v>
      </c>
      <c r="P1233" s="1542" t="s">
        <v>13</v>
      </c>
      <c r="Q1233" s="1543"/>
      <c r="R1233" s="1536" t="s">
        <v>8</v>
      </c>
      <c r="S1233" s="1537"/>
      <c r="T1233" s="1310" t="s">
        <v>14</v>
      </c>
      <c r="U1233" s="1542" t="s">
        <v>13</v>
      </c>
      <c r="V1233" s="1543"/>
      <c r="W1233" s="1536" t="s">
        <v>8</v>
      </c>
      <c r="X1233" s="1537"/>
      <c r="Y1233" s="1310" t="s">
        <v>14</v>
      </c>
      <c r="Z1233" s="1528"/>
      <c r="AA1233" s="1531"/>
      <c r="AB1233" s="1534"/>
      <c r="AC1233" s="1531"/>
      <c r="AD1233" s="1531"/>
      <c r="AE1233" s="1542" t="s">
        <v>13</v>
      </c>
      <c r="AF1233" s="1543"/>
      <c r="AG1233" s="1536" t="s">
        <v>8</v>
      </c>
      <c r="AH1233" s="1537"/>
      <c r="AI1233" s="1310" t="s">
        <v>14</v>
      </c>
      <c r="AJ1233" s="1542" t="s">
        <v>13</v>
      </c>
      <c r="AK1233" s="1543"/>
      <c r="AL1233" s="1536" t="s">
        <v>8</v>
      </c>
      <c r="AM1233" s="1537"/>
      <c r="AN1233" s="1310" t="s">
        <v>14</v>
      </c>
      <c r="AO1233" s="1542" t="s">
        <v>13</v>
      </c>
      <c r="AP1233" s="1543"/>
      <c r="AQ1233" s="1536" t="s">
        <v>8</v>
      </c>
      <c r="AR1233" s="1537"/>
      <c r="AS1233" s="1310" t="s">
        <v>14</v>
      </c>
      <c r="AT1233" s="1555"/>
      <c r="AU1233" s="1560"/>
      <c r="AV1233" s="1561"/>
      <c r="AW1233" s="1561"/>
      <c r="AX1233" s="1561"/>
      <c r="AY1233" s="1561"/>
      <c r="AZ1233" s="1562"/>
    </row>
    <row r="1234" spans="1:52" ht="13.5" customHeight="1">
      <c r="A1234" s="814"/>
      <c r="B1234" s="1531"/>
      <c r="C1234" s="1534"/>
      <c r="D1234" s="1531"/>
      <c r="E1234" s="1531"/>
      <c r="F1234" s="1540" t="s">
        <v>15</v>
      </c>
      <c r="G1234" s="1525" t="s">
        <v>22</v>
      </c>
      <c r="H1234" s="1523" t="s">
        <v>15</v>
      </c>
      <c r="I1234" s="1523" t="s">
        <v>22</v>
      </c>
      <c r="J1234" s="1538"/>
      <c r="K1234" s="1525" t="s">
        <v>15</v>
      </c>
      <c r="L1234" s="1525" t="s">
        <v>22</v>
      </c>
      <c r="M1234" s="1523" t="s">
        <v>15</v>
      </c>
      <c r="N1234" s="1523" t="s">
        <v>22</v>
      </c>
      <c r="O1234" s="1538"/>
      <c r="P1234" s="1525" t="s">
        <v>15</v>
      </c>
      <c r="Q1234" s="1525" t="s">
        <v>22</v>
      </c>
      <c r="R1234" s="1523" t="s">
        <v>15</v>
      </c>
      <c r="S1234" s="1523" t="s">
        <v>22</v>
      </c>
      <c r="T1234" s="1538"/>
      <c r="U1234" s="1525" t="s">
        <v>15</v>
      </c>
      <c r="V1234" s="1525" t="s">
        <v>22</v>
      </c>
      <c r="W1234" s="1523" t="s">
        <v>15</v>
      </c>
      <c r="X1234" s="1523" t="s">
        <v>22</v>
      </c>
      <c r="Y1234" s="1538"/>
      <c r="Z1234" s="1528"/>
      <c r="AA1234" s="1531"/>
      <c r="AB1234" s="1534"/>
      <c r="AC1234" s="1531"/>
      <c r="AD1234" s="1531"/>
      <c r="AE1234" s="1310" t="s">
        <v>15</v>
      </c>
      <c r="AF1234" s="1523" t="s">
        <v>22</v>
      </c>
      <c r="AG1234" s="1523" t="s">
        <v>15</v>
      </c>
      <c r="AH1234" s="1523" t="s">
        <v>22</v>
      </c>
      <c r="AI1234" s="1538"/>
      <c r="AJ1234" s="1523" t="s">
        <v>15</v>
      </c>
      <c r="AK1234" s="1523" t="s">
        <v>22</v>
      </c>
      <c r="AL1234" s="1523" t="s">
        <v>15</v>
      </c>
      <c r="AM1234" s="1523" t="s">
        <v>22</v>
      </c>
      <c r="AN1234" s="1538"/>
      <c r="AO1234" s="1523" t="s">
        <v>15</v>
      </c>
      <c r="AP1234" s="1523" t="s">
        <v>22</v>
      </c>
      <c r="AQ1234" s="1523" t="s">
        <v>15</v>
      </c>
      <c r="AR1234" s="1523" t="s">
        <v>22</v>
      </c>
      <c r="AS1234" s="1538"/>
      <c r="AT1234" s="1555"/>
      <c r="AU1234" s="1507">
        <f>P1231</f>
        <v>44302</v>
      </c>
      <c r="AV1234" s="1508"/>
      <c r="AW1234" s="1508"/>
      <c r="AX1234" s="1508"/>
      <c r="AY1234" s="1508"/>
      <c r="AZ1234" s="1509"/>
    </row>
    <row r="1235" spans="1:52" ht="13.5" customHeight="1">
      <c r="A1235" s="815"/>
      <c r="B1235" s="1532"/>
      <c r="C1235" s="1535"/>
      <c r="D1235" s="1532"/>
      <c r="E1235" s="1532"/>
      <c r="F1235" s="1541"/>
      <c r="G1235" s="1526"/>
      <c r="H1235" s="1524"/>
      <c r="I1235" s="1524"/>
      <c r="J1235" s="1539"/>
      <c r="K1235" s="1526"/>
      <c r="L1235" s="1526"/>
      <c r="M1235" s="1524"/>
      <c r="N1235" s="1524"/>
      <c r="O1235" s="1539"/>
      <c r="P1235" s="1526"/>
      <c r="Q1235" s="1526"/>
      <c r="R1235" s="1524"/>
      <c r="S1235" s="1524"/>
      <c r="T1235" s="1539"/>
      <c r="U1235" s="1526"/>
      <c r="V1235" s="1526"/>
      <c r="W1235" s="1524"/>
      <c r="X1235" s="1524"/>
      <c r="Y1235" s="1539"/>
      <c r="Z1235" s="1529"/>
      <c r="AA1235" s="1532"/>
      <c r="AB1235" s="1535"/>
      <c r="AC1235" s="1532"/>
      <c r="AD1235" s="1532"/>
      <c r="AE1235" s="1539"/>
      <c r="AF1235" s="1524"/>
      <c r="AG1235" s="1524"/>
      <c r="AH1235" s="1524"/>
      <c r="AI1235" s="1539"/>
      <c r="AJ1235" s="1524"/>
      <c r="AK1235" s="1524"/>
      <c r="AL1235" s="1524"/>
      <c r="AM1235" s="1524"/>
      <c r="AN1235" s="1539"/>
      <c r="AO1235" s="1524"/>
      <c r="AP1235" s="1524"/>
      <c r="AQ1235" s="1524"/>
      <c r="AR1235" s="1524"/>
      <c r="AS1235" s="1539"/>
      <c r="AT1235" s="1556"/>
      <c r="AU1235" s="1510"/>
      <c r="AV1235" s="1511"/>
      <c r="AW1235" s="1511"/>
      <c r="AX1235" s="1511"/>
      <c r="AY1235" s="1511"/>
      <c r="AZ1235" s="1512"/>
    </row>
    <row r="1236" spans="1:52" ht="13.5" customHeight="1">
      <c r="A1236" s="816">
        <v>1</v>
      </c>
      <c r="B1236" s="1033" t="s">
        <v>229</v>
      </c>
      <c r="C1236" s="817" t="s">
        <v>66</v>
      </c>
      <c r="D1236" s="818">
        <v>2</v>
      </c>
      <c r="E1236" s="819">
        <v>2</v>
      </c>
      <c r="F1236" s="857">
        <v>20</v>
      </c>
      <c r="G1236" s="821"/>
      <c r="H1236" s="822"/>
      <c r="I1236" s="823"/>
      <c r="J1236" s="824">
        <f t="shared" ref="J1236:J1282" si="470">SUM(F1236:I1236)*$E1236</f>
        <v>40</v>
      </c>
      <c r="K1236" s="857">
        <v>40</v>
      </c>
      <c r="L1236" s="825"/>
      <c r="M1236" s="826"/>
      <c r="N1236" s="827"/>
      <c r="O1236" s="824">
        <f>SUM(K1236:N1236)*$E1236</f>
        <v>80</v>
      </c>
      <c r="P1236" s="857">
        <v>40</v>
      </c>
      <c r="Q1236" s="825"/>
      <c r="R1236" s="826"/>
      <c r="S1236" s="827"/>
      <c r="T1236" s="1034">
        <f t="shared" ref="T1236:T1278" si="471">SUM(P1236:S1236)*$E1236</f>
        <v>80</v>
      </c>
      <c r="U1236" s="853">
        <f>SUM(F1236,K1236,P1236)</f>
        <v>100</v>
      </c>
      <c r="V1236" s="825">
        <f>SUM(G1236,L1236,Q1236)</f>
        <v>0</v>
      </c>
      <c r="W1236" s="826">
        <f>SUM(H1236,M1236,R1236)</f>
        <v>0</v>
      </c>
      <c r="X1236" s="827">
        <f>SUM(I1236,N1236,S1236)</f>
        <v>0</v>
      </c>
      <c r="Y1236" s="1034">
        <f>SUM(J1236,O1236,T1236)</f>
        <v>200</v>
      </c>
      <c r="Z1236" s="816">
        <f>A1236</f>
        <v>1</v>
      </c>
      <c r="AA1236" s="1035" t="str">
        <f>B1236</f>
        <v>Than trấu</v>
      </c>
      <c r="AB1236" s="829" t="str">
        <f>C1236</f>
        <v>kg</v>
      </c>
      <c r="AC1236" s="830">
        <f>D1236</f>
        <v>2</v>
      </c>
      <c r="AD1236" s="831">
        <f>E1236</f>
        <v>2</v>
      </c>
      <c r="AE1236" s="832">
        <f t="shared" ref="AE1236:AE1252" si="472">AE1154+AJ1154-AO1154</f>
        <v>10166</v>
      </c>
      <c r="AF1236" s="832">
        <f t="shared" ref="AF1236:AH1251" si="473">AF1154+AK1154-AP1154</f>
        <v>0</v>
      </c>
      <c r="AG1236" s="832">
        <f t="shared" si="473"/>
        <v>0</v>
      </c>
      <c r="AH1236" s="832">
        <f t="shared" si="473"/>
        <v>0</v>
      </c>
      <c r="AI1236" s="834">
        <f>SUM(AE1236:AH1236)*$E1236</f>
        <v>20332</v>
      </c>
      <c r="AJ1236" s="833"/>
      <c r="AK1236" s="827"/>
      <c r="AL1236" s="827"/>
      <c r="AM1236" s="827"/>
      <c r="AN1236" s="834">
        <f t="shared" ref="AN1236:AN1252" si="474">SUM(AJ1236:AM1236)*$E1236</f>
        <v>0</v>
      </c>
      <c r="AO1236" s="825">
        <f t="shared" ref="AO1236:AS1286" si="475">U1236</f>
        <v>100</v>
      </c>
      <c r="AP1236" s="825">
        <f t="shared" si="475"/>
        <v>0</v>
      </c>
      <c r="AQ1236" s="835">
        <f t="shared" si="475"/>
        <v>0</v>
      </c>
      <c r="AR1236" s="835">
        <f t="shared" si="475"/>
        <v>0</v>
      </c>
      <c r="AS1236" s="836">
        <f t="shared" si="475"/>
        <v>200</v>
      </c>
      <c r="AT1236" s="837">
        <f>IF(AC1236&lt;&gt;0,SUM(AO1236:AR1236)*$AC1236-SUM(AO1236:AR1236)*$AD1236,"")</f>
        <v>0</v>
      </c>
      <c r="AU1236" s="1513" t="s">
        <v>847</v>
      </c>
      <c r="AV1236" s="1514"/>
      <c r="AW1236" s="1514"/>
      <c r="AX1236" s="1514"/>
      <c r="AY1236" s="1514"/>
      <c r="AZ1236" s="1515"/>
    </row>
    <row r="1237" spans="1:52" ht="13.5" customHeight="1">
      <c r="A1237" s="838">
        <f>IF(B1237&lt;&gt;"",MAX($A1235:$A1236)+1,"")</f>
        <v>2</v>
      </c>
      <c r="B1237" s="1036" t="s">
        <v>848</v>
      </c>
      <c r="C1237" s="817" t="s">
        <v>66</v>
      </c>
      <c r="D1237" s="839">
        <v>2</v>
      </c>
      <c r="E1237" s="840">
        <v>2</v>
      </c>
      <c r="F1237" s="828"/>
      <c r="G1237" s="841"/>
      <c r="H1237" s="842"/>
      <c r="I1237" s="842"/>
      <c r="J1237" s="824">
        <f t="shared" si="470"/>
        <v>0</v>
      </c>
      <c r="K1237" s="832"/>
      <c r="L1237" s="825"/>
      <c r="M1237" s="827"/>
      <c r="N1237" s="827"/>
      <c r="O1237" s="824">
        <f>SUM(K1237:N1237)*$E1237</f>
        <v>0</v>
      </c>
      <c r="P1237" s="843"/>
      <c r="Q1237" s="825"/>
      <c r="R1237" s="827"/>
      <c r="S1237" s="827"/>
      <c r="T1237" s="846">
        <f t="shared" si="471"/>
        <v>0</v>
      </c>
      <c r="U1237" s="828">
        <f t="shared" ref="U1237:Y1252" si="476">SUM(F1237,K1237,P1237)</f>
        <v>0</v>
      </c>
      <c r="V1237" s="825">
        <f t="shared" si="476"/>
        <v>0</v>
      </c>
      <c r="W1237" s="827">
        <f t="shared" si="476"/>
        <v>0</v>
      </c>
      <c r="X1237" s="827">
        <f t="shared" si="476"/>
        <v>0</v>
      </c>
      <c r="Y1237" s="824">
        <f>SUM(J1237,O1237,T1237)</f>
        <v>0</v>
      </c>
      <c r="Z1237" s="838">
        <f>A1237</f>
        <v>2</v>
      </c>
      <c r="AA1237" s="1037" t="str">
        <f t="shared" ref="AA1237:AD1295" si="477">B1237</f>
        <v>Củi gỗ</v>
      </c>
      <c r="AB1237" s="844" t="str">
        <f t="shared" si="477"/>
        <v>kg</v>
      </c>
      <c r="AC1237" s="845">
        <f t="shared" si="477"/>
        <v>2</v>
      </c>
      <c r="AD1237" s="846">
        <f t="shared" si="477"/>
        <v>2</v>
      </c>
      <c r="AE1237" s="832">
        <f t="shared" si="472"/>
        <v>1980</v>
      </c>
      <c r="AF1237" s="832">
        <f t="shared" si="473"/>
        <v>0</v>
      </c>
      <c r="AG1237" s="832">
        <f t="shared" si="473"/>
        <v>0</v>
      </c>
      <c r="AH1237" s="832">
        <f t="shared" si="473"/>
        <v>0</v>
      </c>
      <c r="AI1237" s="824">
        <f t="shared" ref="AI1237:AI1295" si="478">SUM(AE1237:AH1237)*$E1237</f>
        <v>3960</v>
      </c>
      <c r="AJ1237" s="848"/>
      <c r="AK1237" s="827"/>
      <c r="AL1237" s="847"/>
      <c r="AM1237" s="827"/>
      <c r="AN1237" s="849">
        <f t="shared" si="474"/>
        <v>0</v>
      </c>
      <c r="AO1237" s="825">
        <f t="shared" si="475"/>
        <v>0</v>
      </c>
      <c r="AP1237" s="825">
        <f t="shared" si="475"/>
        <v>0</v>
      </c>
      <c r="AQ1237" s="825">
        <f t="shared" si="475"/>
        <v>0</v>
      </c>
      <c r="AR1237" s="825">
        <f t="shared" si="475"/>
        <v>0</v>
      </c>
      <c r="AS1237" s="825">
        <f t="shared" si="475"/>
        <v>0</v>
      </c>
      <c r="AT1237" s="850">
        <f>IF(AC1237&lt;&gt;0,SUM(AO1237:AR1237)*$AC1237-SUM(AO1237:AR1237)*$AD1237,"")</f>
        <v>0</v>
      </c>
      <c r="AU1237" s="1516" t="s">
        <v>827</v>
      </c>
      <c r="AV1237" s="1517"/>
      <c r="AW1237" s="1517"/>
      <c r="AX1237" s="1517"/>
      <c r="AY1237" s="1517"/>
      <c r="AZ1237" s="851"/>
    </row>
    <row r="1238" spans="1:52" ht="13.5" customHeight="1">
      <c r="A1238" s="838">
        <f t="shared" ref="A1238:A1281" si="479">IF(B1238&lt;&gt;"",MAX($A1236:$A1237)+1,"")</f>
        <v>3</v>
      </c>
      <c r="B1238" s="1033" t="s">
        <v>849</v>
      </c>
      <c r="C1238" s="817" t="s">
        <v>66</v>
      </c>
      <c r="D1238" s="818">
        <v>12.6</v>
      </c>
      <c r="E1238" s="852">
        <v>12.6</v>
      </c>
      <c r="F1238" s="853">
        <v>20</v>
      </c>
      <c r="G1238" s="854"/>
      <c r="H1238" s="855"/>
      <c r="I1238" s="842"/>
      <c r="J1238" s="824">
        <f t="shared" si="470"/>
        <v>252</v>
      </c>
      <c r="K1238" s="856">
        <v>37</v>
      </c>
      <c r="L1238" s="825"/>
      <c r="M1238" s="826"/>
      <c r="N1238" s="827"/>
      <c r="O1238" s="824">
        <f>SUM(K1238:N1238)*$E1238</f>
        <v>466.2</v>
      </c>
      <c r="P1238" s="857">
        <v>32</v>
      </c>
      <c r="Q1238" s="825"/>
      <c r="R1238" s="826"/>
      <c r="S1238" s="827"/>
      <c r="T1238" s="846">
        <f t="shared" si="471"/>
        <v>403.2</v>
      </c>
      <c r="U1238" s="853">
        <f t="shared" si="476"/>
        <v>89</v>
      </c>
      <c r="V1238" s="825">
        <f t="shared" si="476"/>
        <v>0</v>
      </c>
      <c r="W1238" s="826">
        <f t="shared" si="476"/>
        <v>0</v>
      </c>
      <c r="X1238" s="827">
        <f t="shared" si="476"/>
        <v>0</v>
      </c>
      <c r="Y1238" s="824">
        <f t="shared" si="476"/>
        <v>1121.4000000000001</v>
      </c>
      <c r="Z1238" s="838">
        <f t="shared" ref="Z1238:Z1295" si="480">A1238</f>
        <v>3</v>
      </c>
      <c r="AA1238" s="1037" t="str">
        <f t="shared" si="477"/>
        <v>Gạo X 23</v>
      </c>
      <c r="AB1238" s="844" t="str">
        <f t="shared" si="477"/>
        <v>kg</v>
      </c>
      <c r="AC1238" s="845">
        <f t="shared" si="477"/>
        <v>12.6</v>
      </c>
      <c r="AD1238" s="858">
        <f t="shared" si="477"/>
        <v>12.6</v>
      </c>
      <c r="AE1238" s="832">
        <f t="shared" si="472"/>
        <v>4154</v>
      </c>
      <c r="AF1238" s="832">
        <f t="shared" si="473"/>
        <v>0</v>
      </c>
      <c r="AG1238" s="832">
        <f t="shared" si="473"/>
        <v>0</v>
      </c>
      <c r="AH1238" s="832">
        <f t="shared" si="473"/>
        <v>0</v>
      </c>
      <c r="AI1238" s="824">
        <f t="shared" si="478"/>
        <v>52340.4</v>
      </c>
      <c r="AJ1238" s="848"/>
      <c r="AK1238" s="827"/>
      <c r="AL1238" s="827"/>
      <c r="AM1238" s="827"/>
      <c r="AN1238" s="849">
        <f t="shared" si="474"/>
        <v>0</v>
      </c>
      <c r="AO1238" s="825">
        <f t="shared" si="475"/>
        <v>89</v>
      </c>
      <c r="AP1238" s="825">
        <f t="shared" si="475"/>
        <v>0</v>
      </c>
      <c r="AQ1238" s="825">
        <f t="shared" si="475"/>
        <v>0</v>
      </c>
      <c r="AR1238" s="825">
        <f t="shared" si="475"/>
        <v>0</v>
      </c>
      <c r="AS1238" s="825">
        <f t="shared" si="475"/>
        <v>1121.4000000000001</v>
      </c>
      <c r="AT1238" s="850">
        <f t="shared" ref="AT1238:AT1295" si="481">IF(AC1238&lt;&gt;0,SUM(AO1238:AR1238)*$AC1238-SUM(AO1238:AR1238)*$AD1238,"")</f>
        <v>0</v>
      </c>
      <c r="AU1238" s="859" t="s">
        <v>828</v>
      </c>
      <c r="AV1238" s="1519">
        <v>78</v>
      </c>
      <c r="AW1238" s="1519"/>
      <c r="AX1238" s="860"/>
      <c r="AY1238" s="861"/>
      <c r="AZ1238" s="862" t="s">
        <v>829</v>
      </c>
    </row>
    <row r="1239" spans="1:52" ht="13.5" customHeight="1">
      <c r="A1239" s="838">
        <f t="shared" si="479"/>
        <v>4</v>
      </c>
      <c r="B1239" s="1038" t="s">
        <v>850</v>
      </c>
      <c r="C1239" s="817" t="s">
        <v>389</v>
      </c>
      <c r="D1239" s="839">
        <v>10</v>
      </c>
      <c r="E1239" s="819">
        <v>10</v>
      </c>
      <c r="F1239" s="825"/>
      <c r="G1239" s="909"/>
      <c r="H1239" s="863">
        <v>0.5</v>
      </c>
      <c r="I1239" s="842"/>
      <c r="J1239" s="824">
        <f t="shared" si="470"/>
        <v>5</v>
      </c>
      <c r="K1239" s="864"/>
      <c r="L1239" s="825"/>
      <c r="M1239" s="827">
        <v>0.5</v>
      </c>
      <c r="N1239" s="827"/>
      <c r="O1239" s="824">
        <f t="shared" ref="O1239:O1295" si="482">SUM(K1239:N1239)*$E1239</f>
        <v>5</v>
      </c>
      <c r="P1239" s="865"/>
      <c r="Q1239" s="825"/>
      <c r="R1239" s="827">
        <v>0.5</v>
      </c>
      <c r="S1239" s="827"/>
      <c r="T1239" s="846">
        <f t="shared" si="471"/>
        <v>5</v>
      </c>
      <c r="U1239" s="825">
        <f t="shared" si="476"/>
        <v>0</v>
      </c>
      <c r="V1239" s="825">
        <f t="shared" si="476"/>
        <v>0</v>
      </c>
      <c r="W1239" s="827">
        <f t="shared" si="476"/>
        <v>1.5</v>
      </c>
      <c r="X1239" s="827">
        <f t="shared" si="476"/>
        <v>0</v>
      </c>
      <c r="Y1239" s="824">
        <f t="shared" si="476"/>
        <v>15</v>
      </c>
      <c r="Z1239" s="838">
        <f t="shared" si="480"/>
        <v>4</v>
      </c>
      <c r="AA1239" s="1037" t="str">
        <f t="shared" si="477"/>
        <v>Bột súp</v>
      </c>
      <c r="AB1239" s="844" t="str">
        <f t="shared" si="477"/>
        <v>lít</v>
      </c>
      <c r="AC1239" s="845">
        <f t="shared" si="477"/>
        <v>10</v>
      </c>
      <c r="AD1239" s="858">
        <f t="shared" si="477"/>
        <v>10</v>
      </c>
      <c r="AE1239" s="832">
        <f t="shared" si="472"/>
        <v>0</v>
      </c>
      <c r="AF1239" s="832">
        <f t="shared" si="473"/>
        <v>0</v>
      </c>
      <c r="AG1239" s="832">
        <f t="shared" si="473"/>
        <v>4</v>
      </c>
      <c r="AH1239" s="832">
        <f t="shared" si="473"/>
        <v>0</v>
      </c>
      <c r="AI1239" s="824">
        <f t="shared" si="478"/>
        <v>40</v>
      </c>
      <c r="AJ1239" s="848"/>
      <c r="AK1239" s="866"/>
      <c r="AM1239" s="827"/>
      <c r="AN1239" s="849">
        <f t="shared" si="474"/>
        <v>0</v>
      </c>
      <c r="AO1239" s="825">
        <f t="shared" si="475"/>
        <v>0</v>
      </c>
      <c r="AP1239" s="825">
        <f t="shared" si="475"/>
        <v>0</v>
      </c>
      <c r="AQ1239" s="825">
        <f t="shared" si="475"/>
        <v>1.5</v>
      </c>
      <c r="AR1239" s="825">
        <f t="shared" si="475"/>
        <v>0</v>
      </c>
      <c r="AS1239" s="825">
        <f t="shared" si="475"/>
        <v>15</v>
      </c>
      <c r="AT1239" s="850">
        <f t="shared" si="481"/>
        <v>0</v>
      </c>
      <c r="AU1239" s="867" t="s">
        <v>830</v>
      </c>
      <c r="AV1239" s="868">
        <f>F1304</f>
        <v>110</v>
      </c>
      <c r="AW1239" s="861" t="s">
        <v>27</v>
      </c>
      <c r="AX1239" s="869">
        <f>H1304</f>
        <v>14</v>
      </c>
      <c r="AY1239" s="861" t="s">
        <v>28</v>
      </c>
      <c r="AZ1239" s="870">
        <f>AX1239*AV1239</f>
        <v>1540</v>
      </c>
    </row>
    <row r="1240" spans="1:52" ht="13.5" customHeight="1">
      <c r="A1240" s="838">
        <f t="shared" si="479"/>
        <v>5</v>
      </c>
      <c r="B1240" s="1039" t="s">
        <v>851</v>
      </c>
      <c r="C1240" s="817" t="s">
        <v>389</v>
      </c>
      <c r="D1240" s="839">
        <v>30</v>
      </c>
      <c r="E1240" s="871">
        <v>25</v>
      </c>
      <c r="F1240" s="825"/>
      <c r="G1240" s="909">
        <v>2</v>
      </c>
      <c r="H1240" s="863"/>
      <c r="I1240" s="842"/>
      <c r="J1240" s="824">
        <f t="shared" si="470"/>
        <v>50</v>
      </c>
      <c r="K1240" s="864"/>
      <c r="L1240" s="853">
        <v>3</v>
      </c>
      <c r="M1240" s="827"/>
      <c r="N1240" s="827"/>
      <c r="O1240" s="824">
        <f t="shared" si="482"/>
        <v>75</v>
      </c>
      <c r="P1240" s="865"/>
      <c r="Q1240" s="853">
        <v>3</v>
      </c>
      <c r="R1240" s="827"/>
      <c r="S1240" s="827"/>
      <c r="T1240" s="846">
        <f t="shared" si="471"/>
        <v>75</v>
      </c>
      <c r="U1240" s="825">
        <f t="shared" si="476"/>
        <v>0</v>
      </c>
      <c r="V1240" s="853">
        <f t="shared" si="476"/>
        <v>8</v>
      </c>
      <c r="W1240" s="827">
        <f t="shared" si="476"/>
        <v>0</v>
      </c>
      <c r="X1240" s="827">
        <f t="shared" si="476"/>
        <v>0</v>
      </c>
      <c r="Y1240" s="824">
        <f t="shared" si="476"/>
        <v>200</v>
      </c>
      <c r="Z1240" s="838">
        <f t="shared" si="480"/>
        <v>5</v>
      </c>
      <c r="AA1240" s="1037" t="str">
        <f t="shared" si="477"/>
        <v>Nmắm thường</v>
      </c>
      <c r="AB1240" s="844" t="str">
        <f t="shared" si="477"/>
        <v>lít</v>
      </c>
      <c r="AC1240" s="845">
        <f t="shared" si="477"/>
        <v>30</v>
      </c>
      <c r="AD1240" s="858">
        <f t="shared" si="477"/>
        <v>25</v>
      </c>
      <c r="AE1240" s="832">
        <f t="shared" si="472"/>
        <v>0</v>
      </c>
      <c r="AF1240" s="832">
        <f t="shared" si="473"/>
        <v>8</v>
      </c>
      <c r="AG1240" s="832">
        <f t="shared" si="473"/>
        <v>0</v>
      </c>
      <c r="AH1240" s="832">
        <f t="shared" si="473"/>
        <v>0</v>
      </c>
      <c r="AI1240" s="824">
        <f t="shared" si="478"/>
        <v>200</v>
      </c>
      <c r="AJ1240" s="848"/>
      <c r="AK1240" s="873">
        <v>40</v>
      </c>
      <c r="AL1240" s="827"/>
      <c r="AM1240" s="827"/>
      <c r="AN1240" s="849">
        <f t="shared" si="474"/>
        <v>1000</v>
      </c>
      <c r="AO1240" s="825">
        <f t="shared" si="475"/>
        <v>0</v>
      </c>
      <c r="AP1240" s="825">
        <f t="shared" si="475"/>
        <v>8</v>
      </c>
      <c r="AQ1240" s="825">
        <f t="shared" si="475"/>
        <v>0</v>
      </c>
      <c r="AR1240" s="825">
        <f t="shared" si="475"/>
        <v>0</v>
      </c>
      <c r="AS1240" s="825">
        <f t="shared" si="475"/>
        <v>200</v>
      </c>
      <c r="AT1240" s="850">
        <f t="shared" si="481"/>
        <v>40</v>
      </c>
      <c r="AU1240" s="867" t="s">
        <v>831</v>
      </c>
      <c r="AV1240" s="874">
        <f>F1305</f>
        <v>115</v>
      </c>
      <c r="AW1240" s="861" t="s">
        <v>27</v>
      </c>
      <c r="AX1240" s="869">
        <v>32</v>
      </c>
      <c r="AY1240" s="861" t="s">
        <v>28</v>
      </c>
      <c r="AZ1240" s="870">
        <f>AX1240*AV1240</f>
        <v>3680</v>
      </c>
    </row>
    <row r="1241" spans="1:52" ht="13.5" customHeight="1">
      <c r="A1241" s="838">
        <f t="shared" si="479"/>
        <v>6</v>
      </c>
      <c r="B1241" s="1039" t="s">
        <v>496</v>
      </c>
      <c r="C1241" s="817" t="s">
        <v>852</v>
      </c>
      <c r="D1241" s="839">
        <v>42</v>
      </c>
      <c r="E1241" s="875">
        <v>42</v>
      </c>
      <c r="F1241" s="825"/>
      <c r="G1241" s="854"/>
      <c r="H1241" s="827">
        <v>0.3</v>
      </c>
      <c r="I1241" s="842"/>
      <c r="J1241" s="824">
        <f t="shared" si="470"/>
        <v>12.6</v>
      </c>
      <c r="K1241" s="864"/>
      <c r="L1241" s="825"/>
      <c r="M1241" s="876">
        <v>0.8</v>
      </c>
      <c r="N1241" s="827"/>
      <c r="O1241" s="824">
        <f t="shared" si="482"/>
        <v>33.6</v>
      </c>
      <c r="P1241" s="865"/>
      <c r="Q1241" s="825"/>
      <c r="R1241" s="877">
        <v>0.8</v>
      </c>
      <c r="S1241" s="827"/>
      <c r="T1241" s="846">
        <f t="shared" si="471"/>
        <v>33.6</v>
      </c>
      <c r="U1241" s="825">
        <f t="shared" si="476"/>
        <v>0</v>
      </c>
      <c r="V1241" s="825">
        <f t="shared" si="476"/>
        <v>0</v>
      </c>
      <c r="W1241" s="827">
        <f t="shared" si="476"/>
        <v>1.9000000000000001</v>
      </c>
      <c r="X1241" s="827">
        <f t="shared" si="476"/>
        <v>0</v>
      </c>
      <c r="Y1241" s="824">
        <f t="shared" si="476"/>
        <v>79.800000000000011</v>
      </c>
      <c r="Z1241" s="838">
        <f t="shared" si="480"/>
        <v>6</v>
      </c>
      <c r="AA1241" s="1040" t="str">
        <f t="shared" si="477"/>
        <v>Mì chính VEDAN</v>
      </c>
      <c r="AB1241" s="844" t="str">
        <f t="shared" si="477"/>
        <v>Kg</v>
      </c>
      <c r="AC1241" s="845">
        <f t="shared" si="477"/>
        <v>42</v>
      </c>
      <c r="AD1241" s="858">
        <f t="shared" si="477"/>
        <v>42</v>
      </c>
      <c r="AE1241" s="832">
        <f t="shared" si="472"/>
        <v>0</v>
      </c>
      <c r="AF1241" s="832">
        <f t="shared" si="473"/>
        <v>0</v>
      </c>
      <c r="AG1241" s="832">
        <f t="shared" si="473"/>
        <v>11.500000000000002</v>
      </c>
      <c r="AH1241" s="832">
        <f t="shared" si="473"/>
        <v>0</v>
      </c>
      <c r="AI1241" s="824">
        <f t="shared" si="478"/>
        <v>483.00000000000006</v>
      </c>
      <c r="AJ1241" s="879"/>
      <c r="AK1241" s="827"/>
      <c r="AL1241" s="878"/>
      <c r="AM1241" s="827"/>
      <c r="AN1241" s="849">
        <f t="shared" si="474"/>
        <v>0</v>
      </c>
      <c r="AO1241" s="825">
        <f t="shared" si="475"/>
        <v>0</v>
      </c>
      <c r="AP1241" s="825">
        <f t="shared" si="475"/>
        <v>0</v>
      </c>
      <c r="AQ1241" s="825">
        <f t="shared" si="475"/>
        <v>1.9000000000000001</v>
      </c>
      <c r="AR1241" s="825">
        <f t="shared" si="475"/>
        <v>0</v>
      </c>
      <c r="AS1241" s="825">
        <f t="shared" si="475"/>
        <v>79.800000000000011</v>
      </c>
      <c r="AT1241" s="850">
        <f t="shared" si="481"/>
        <v>0</v>
      </c>
      <c r="AU1241" s="880" t="s">
        <v>832</v>
      </c>
      <c r="AV1241" s="874">
        <f>F1306</f>
        <v>105</v>
      </c>
      <c r="AW1241" s="861" t="s">
        <v>27</v>
      </c>
      <c r="AX1241" s="869">
        <v>32</v>
      </c>
      <c r="AY1241" s="861" t="s">
        <v>28</v>
      </c>
      <c r="AZ1241" s="870">
        <f>AX1241*AV1241</f>
        <v>3360</v>
      </c>
    </row>
    <row r="1242" spans="1:52" ht="13.5" customHeight="1">
      <c r="A1242" s="838">
        <f t="shared" si="479"/>
        <v>7</v>
      </c>
      <c r="B1242" s="1036" t="s">
        <v>43</v>
      </c>
      <c r="C1242" s="881" t="s">
        <v>66</v>
      </c>
      <c r="D1242" s="882">
        <v>3.5</v>
      </c>
      <c r="E1242" s="883">
        <v>3.5</v>
      </c>
      <c r="F1242" s="884"/>
      <c r="G1242" s="854"/>
      <c r="H1242" s="885">
        <v>1</v>
      </c>
      <c r="I1242" s="842"/>
      <c r="J1242" s="824">
        <f t="shared" si="470"/>
        <v>3.5</v>
      </c>
      <c r="K1242" s="864"/>
      <c r="L1242" s="825"/>
      <c r="M1242" s="876">
        <v>1.5</v>
      </c>
      <c r="N1242" s="827"/>
      <c r="O1242" s="824">
        <f t="shared" si="482"/>
        <v>5.25</v>
      </c>
      <c r="P1242" s="865" t="s">
        <v>883</v>
      </c>
      <c r="Q1242" s="825"/>
      <c r="R1242" s="877">
        <v>1.5</v>
      </c>
      <c r="S1242" s="827"/>
      <c r="T1242" s="846">
        <f t="shared" si="471"/>
        <v>5.25</v>
      </c>
      <c r="U1242" s="825">
        <f>SUM(F1242,K1242,P1242)</f>
        <v>0</v>
      </c>
      <c r="V1242" s="825"/>
      <c r="W1242" s="827">
        <f t="shared" si="476"/>
        <v>4</v>
      </c>
      <c r="X1242" s="827">
        <f t="shared" si="476"/>
        <v>0</v>
      </c>
      <c r="Y1242" s="824">
        <f t="shared" si="476"/>
        <v>14</v>
      </c>
      <c r="Z1242" s="838">
        <f t="shared" si="480"/>
        <v>7</v>
      </c>
      <c r="AA1242" s="1040" t="str">
        <f t="shared" si="477"/>
        <v>Muối trắng</v>
      </c>
      <c r="AB1242" s="844" t="str">
        <f t="shared" si="477"/>
        <v>kg</v>
      </c>
      <c r="AC1242" s="845">
        <f t="shared" si="477"/>
        <v>3.5</v>
      </c>
      <c r="AD1242" s="858">
        <f t="shared" si="477"/>
        <v>3.5</v>
      </c>
      <c r="AE1242" s="832">
        <f t="shared" si="472"/>
        <v>0</v>
      </c>
      <c r="AF1242" s="832">
        <f t="shared" si="473"/>
        <v>0</v>
      </c>
      <c r="AG1242" s="832">
        <f t="shared" si="473"/>
        <v>18</v>
      </c>
      <c r="AH1242" s="832">
        <f t="shared" si="473"/>
        <v>0</v>
      </c>
      <c r="AI1242" s="824">
        <f t="shared" si="478"/>
        <v>63</v>
      </c>
      <c r="AJ1242" s="879"/>
      <c r="AK1242" s="827"/>
      <c r="AL1242" s="878"/>
      <c r="AM1242" s="827"/>
      <c r="AN1242" s="849">
        <f t="shared" si="474"/>
        <v>0</v>
      </c>
      <c r="AO1242" s="825">
        <f t="shared" si="475"/>
        <v>0</v>
      </c>
      <c r="AP1242" s="825">
        <f t="shared" si="475"/>
        <v>0</v>
      </c>
      <c r="AQ1242" s="825">
        <f t="shared" si="475"/>
        <v>4</v>
      </c>
      <c r="AR1242" s="825">
        <f t="shared" si="475"/>
        <v>0</v>
      </c>
      <c r="AS1242" s="825">
        <f t="shared" si="475"/>
        <v>14</v>
      </c>
      <c r="AT1242" s="850">
        <f t="shared" si="481"/>
        <v>0</v>
      </c>
      <c r="AU1242" s="886" t="s">
        <v>833</v>
      </c>
      <c r="AV1242" s="1519">
        <v>62</v>
      </c>
      <c r="AW1242" s="1519"/>
      <c r="AX1242" s="887"/>
      <c r="AY1242" s="861"/>
      <c r="AZ1242" s="862" t="s">
        <v>829</v>
      </c>
    </row>
    <row r="1243" spans="1:52" ht="13.5" customHeight="1">
      <c r="A1243" s="838">
        <f t="shared" si="479"/>
        <v>8</v>
      </c>
      <c r="B1243" s="1039" t="s">
        <v>618</v>
      </c>
      <c r="C1243" s="817" t="s">
        <v>66</v>
      </c>
      <c r="D1243" s="839">
        <v>35</v>
      </c>
      <c r="E1243" s="852">
        <v>35</v>
      </c>
      <c r="F1243" s="825"/>
      <c r="G1243" s="854"/>
      <c r="H1243" s="827">
        <v>0.4</v>
      </c>
      <c r="I1243" s="842"/>
      <c r="J1243" s="824">
        <f t="shared" si="470"/>
        <v>14</v>
      </c>
      <c r="K1243" s="864"/>
      <c r="L1243" s="825"/>
      <c r="M1243" s="876">
        <v>0.8</v>
      </c>
      <c r="N1243" s="827"/>
      <c r="O1243" s="824">
        <f t="shared" si="482"/>
        <v>28</v>
      </c>
      <c r="P1243" s="864"/>
      <c r="Q1243" s="825"/>
      <c r="R1243" s="876">
        <v>0.8</v>
      </c>
      <c r="S1243" s="827"/>
      <c r="T1243" s="846">
        <f t="shared" si="471"/>
        <v>28</v>
      </c>
      <c r="U1243" s="825">
        <f>SUM(F1243,K1243,P1243)</f>
        <v>0</v>
      </c>
      <c r="V1243" s="825">
        <f t="shared" ref="V1243:Y1294" si="483">SUM(G1243,L1243,Q1243)</f>
        <v>0</v>
      </c>
      <c r="W1243" s="827">
        <f t="shared" si="476"/>
        <v>2</v>
      </c>
      <c r="X1243" s="827">
        <f t="shared" si="476"/>
        <v>0</v>
      </c>
      <c r="Y1243" s="824">
        <f t="shared" si="476"/>
        <v>70</v>
      </c>
      <c r="Z1243" s="838">
        <f t="shared" si="480"/>
        <v>8</v>
      </c>
      <c r="AA1243" s="1040" t="str">
        <f t="shared" si="477"/>
        <v xml:space="preserve">Tỏi khô </v>
      </c>
      <c r="AB1243" s="844" t="str">
        <f t="shared" si="477"/>
        <v>kg</v>
      </c>
      <c r="AC1243" s="845">
        <f t="shared" si="477"/>
        <v>35</v>
      </c>
      <c r="AD1243" s="858">
        <f t="shared" si="477"/>
        <v>35</v>
      </c>
      <c r="AE1243" s="832">
        <f t="shared" si="472"/>
        <v>0</v>
      </c>
      <c r="AF1243" s="832">
        <f t="shared" si="473"/>
        <v>0</v>
      </c>
      <c r="AG1243" s="832">
        <f t="shared" si="473"/>
        <v>3</v>
      </c>
      <c r="AH1243" s="832">
        <f t="shared" si="473"/>
        <v>0</v>
      </c>
      <c r="AI1243" s="824">
        <f t="shared" si="478"/>
        <v>105</v>
      </c>
      <c r="AJ1243" s="879"/>
      <c r="AK1243" s="827"/>
      <c r="AL1243" s="878"/>
      <c r="AM1243" s="827"/>
      <c r="AN1243" s="849">
        <f t="shared" si="474"/>
        <v>0</v>
      </c>
      <c r="AO1243" s="825">
        <f t="shared" si="475"/>
        <v>0</v>
      </c>
      <c r="AP1243" s="825">
        <f t="shared" si="475"/>
        <v>0</v>
      </c>
      <c r="AQ1243" s="825">
        <f t="shared" si="475"/>
        <v>2</v>
      </c>
      <c r="AR1243" s="825">
        <f t="shared" si="475"/>
        <v>0</v>
      </c>
      <c r="AS1243" s="825">
        <f t="shared" si="475"/>
        <v>70</v>
      </c>
      <c r="AT1243" s="850">
        <f t="shared" si="481"/>
        <v>0</v>
      </c>
      <c r="AU1243" s="880" t="s">
        <v>830</v>
      </c>
      <c r="AV1243" s="868">
        <f>K1304</f>
        <v>13</v>
      </c>
      <c r="AW1243" s="861" t="s">
        <v>27</v>
      </c>
      <c r="AX1243" s="888">
        <f>M1304</f>
        <v>14</v>
      </c>
      <c r="AY1243" s="861" t="s">
        <v>28</v>
      </c>
      <c r="AZ1243" s="870">
        <f>AX1243*AV1243</f>
        <v>182</v>
      </c>
    </row>
    <row r="1244" spans="1:52" ht="13.5" customHeight="1">
      <c r="A1244" s="838">
        <f t="shared" si="479"/>
        <v>9</v>
      </c>
      <c r="B1244" s="1039" t="s">
        <v>44</v>
      </c>
      <c r="C1244" s="817" t="s">
        <v>66</v>
      </c>
      <c r="D1244" s="839">
        <v>20</v>
      </c>
      <c r="E1244" s="852">
        <v>20</v>
      </c>
      <c r="F1244" s="825"/>
      <c r="G1244" s="854"/>
      <c r="H1244" s="827">
        <v>0.4</v>
      </c>
      <c r="I1244" s="842"/>
      <c r="J1244" s="824">
        <f t="shared" si="470"/>
        <v>8</v>
      </c>
      <c r="K1244" s="864"/>
      <c r="L1244" s="825"/>
      <c r="M1244" s="876">
        <v>0.8</v>
      </c>
      <c r="N1244" s="827"/>
      <c r="O1244" s="824">
        <f t="shared" si="482"/>
        <v>16</v>
      </c>
      <c r="P1244" s="825"/>
      <c r="Q1244" s="825" t="s">
        <v>884</v>
      </c>
      <c r="R1244" s="876">
        <v>0.8</v>
      </c>
      <c r="S1244" s="827"/>
      <c r="T1244" s="846">
        <f t="shared" si="471"/>
        <v>16</v>
      </c>
      <c r="U1244" s="825">
        <f>SUM(F1244,K1244,P1244)</f>
        <v>0</v>
      </c>
      <c r="V1244" s="825">
        <f t="shared" si="483"/>
        <v>0</v>
      </c>
      <c r="W1244" s="827">
        <f t="shared" si="476"/>
        <v>2</v>
      </c>
      <c r="X1244" s="827">
        <f t="shared" si="476"/>
        <v>0</v>
      </c>
      <c r="Y1244" s="824">
        <f t="shared" si="476"/>
        <v>40</v>
      </c>
      <c r="Z1244" s="838">
        <f t="shared" si="480"/>
        <v>9</v>
      </c>
      <c r="AA1244" s="1040" t="str">
        <f t="shared" si="477"/>
        <v>Hành củ</v>
      </c>
      <c r="AB1244" s="844" t="str">
        <f t="shared" si="477"/>
        <v>kg</v>
      </c>
      <c r="AC1244" s="845">
        <f t="shared" si="477"/>
        <v>20</v>
      </c>
      <c r="AD1244" s="858">
        <f t="shared" si="477"/>
        <v>20</v>
      </c>
      <c r="AE1244" s="832">
        <f t="shared" si="472"/>
        <v>0</v>
      </c>
      <c r="AF1244" s="832">
        <f t="shared" si="473"/>
        <v>0</v>
      </c>
      <c r="AG1244" s="832">
        <f t="shared" si="473"/>
        <v>3</v>
      </c>
      <c r="AH1244" s="832">
        <f t="shared" si="473"/>
        <v>0</v>
      </c>
      <c r="AI1244" s="824">
        <f t="shared" si="478"/>
        <v>60</v>
      </c>
      <c r="AJ1244" s="879"/>
      <c r="AK1244" s="827"/>
      <c r="AL1244" s="878"/>
      <c r="AM1244" s="827"/>
      <c r="AN1244" s="889">
        <f t="shared" si="474"/>
        <v>0</v>
      </c>
      <c r="AO1244" s="825">
        <f t="shared" si="475"/>
        <v>0</v>
      </c>
      <c r="AP1244" s="825">
        <f t="shared" si="475"/>
        <v>0</v>
      </c>
      <c r="AQ1244" s="825">
        <f t="shared" si="475"/>
        <v>2</v>
      </c>
      <c r="AR1244" s="825">
        <f t="shared" si="475"/>
        <v>0</v>
      </c>
      <c r="AS1244" s="825">
        <f t="shared" si="475"/>
        <v>40</v>
      </c>
      <c r="AT1244" s="850">
        <f t="shared" si="481"/>
        <v>0</v>
      </c>
      <c r="AU1244" s="880" t="s">
        <v>831</v>
      </c>
      <c r="AV1244" s="868">
        <f>K1305</f>
        <v>13</v>
      </c>
      <c r="AW1244" s="861" t="s">
        <v>27</v>
      </c>
      <c r="AX1244" s="888">
        <v>24</v>
      </c>
      <c r="AY1244" s="861" t="s">
        <v>28</v>
      </c>
      <c r="AZ1244" s="870">
        <f>AX1244*AV1244</f>
        <v>312</v>
      </c>
    </row>
    <row r="1245" spans="1:52" ht="13.5" customHeight="1">
      <c r="A1245" s="838">
        <f t="shared" si="479"/>
        <v>10</v>
      </c>
      <c r="B1245" s="1039" t="s">
        <v>593</v>
      </c>
      <c r="C1245" s="817" t="s">
        <v>389</v>
      </c>
      <c r="D1245" s="839">
        <v>22</v>
      </c>
      <c r="E1245" s="852">
        <v>22</v>
      </c>
      <c r="F1245" s="825"/>
      <c r="G1245" s="854"/>
      <c r="H1245" s="827">
        <v>1</v>
      </c>
      <c r="I1245" s="842"/>
      <c r="J1245" s="824">
        <f t="shared" si="470"/>
        <v>22</v>
      </c>
      <c r="K1245" s="864"/>
      <c r="L1245" s="825"/>
      <c r="M1245" s="876">
        <v>1</v>
      </c>
      <c r="N1245" s="827"/>
      <c r="O1245" s="824">
        <f t="shared" si="482"/>
        <v>22</v>
      </c>
      <c r="P1245" s="865"/>
      <c r="Q1245" s="825"/>
      <c r="R1245" s="890">
        <v>1.5</v>
      </c>
      <c r="S1245" s="827"/>
      <c r="T1245" s="846">
        <f t="shared" si="471"/>
        <v>33</v>
      </c>
      <c r="U1245" s="825">
        <f>SUM(F1245,K1245,P1245)</f>
        <v>0</v>
      </c>
      <c r="V1245" s="825">
        <f t="shared" si="483"/>
        <v>0</v>
      </c>
      <c r="W1245" s="827">
        <f t="shared" si="476"/>
        <v>3.5</v>
      </c>
      <c r="X1245" s="827">
        <f t="shared" si="476"/>
        <v>0</v>
      </c>
      <c r="Y1245" s="824">
        <f t="shared" si="476"/>
        <v>77</v>
      </c>
      <c r="Z1245" s="838">
        <f t="shared" si="480"/>
        <v>10</v>
      </c>
      <c r="AA1245" s="1040" t="str">
        <f t="shared" si="477"/>
        <v>Dầu ăn Mavela</v>
      </c>
      <c r="AB1245" s="844" t="str">
        <f t="shared" si="477"/>
        <v>lít</v>
      </c>
      <c r="AC1245" s="845">
        <f t="shared" si="477"/>
        <v>22</v>
      </c>
      <c r="AD1245" s="858">
        <f t="shared" si="477"/>
        <v>22</v>
      </c>
      <c r="AE1245" s="832">
        <f t="shared" si="472"/>
        <v>0</v>
      </c>
      <c r="AF1245" s="832">
        <f t="shared" si="473"/>
        <v>0</v>
      </c>
      <c r="AG1245" s="832">
        <f t="shared" si="473"/>
        <v>17</v>
      </c>
      <c r="AH1245" s="832">
        <f t="shared" si="473"/>
        <v>0</v>
      </c>
      <c r="AI1245" s="824">
        <f t="shared" si="478"/>
        <v>374</v>
      </c>
      <c r="AJ1245" s="879"/>
      <c r="AK1245" s="827"/>
      <c r="AL1245" s="878"/>
      <c r="AM1245" s="827"/>
      <c r="AN1245" s="849">
        <f t="shared" si="474"/>
        <v>0</v>
      </c>
      <c r="AO1245" s="825">
        <f t="shared" si="475"/>
        <v>0</v>
      </c>
      <c r="AP1245" s="825">
        <f t="shared" si="475"/>
        <v>0</v>
      </c>
      <c r="AQ1245" s="825">
        <f t="shared" si="475"/>
        <v>3.5</v>
      </c>
      <c r="AR1245" s="825">
        <f t="shared" si="475"/>
        <v>0</v>
      </c>
      <c r="AS1245" s="825">
        <f t="shared" si="475"/>
        <v>77</v>
      </c>
      <c r="AT1245" s="850">
        <f t="shared" si="481"/>
        <v>0</v>
      </c>
      <c r="AU1245" s="880" t="s">
        <v>832</v>
      </c>
      <c r="AV1245" s="868">
        <f>K1306</f>
        <v>7</v>
      </c>
      <c r="AW1245" s="861" t="s">
        <v>27</v>
      </c>
      <c r="AX1245" s="888">
        <v>24</v>
      </c>
      <c r="AY1245" s="861" t="s">
        <v>28</v>
      </c>
      <c r="AZ1245" s="870">
        <f>AX1245*AV1245</f>
        <v>168</v>
      </c>
    </row>
    <row r="1246" spans="1:52" ht="13.5" customHeight="1">
      <c r="A1246" s="838">
        <f t="shared" si="479"/>
        <v>11</v>
      </c>
      <c r="B1246" s="1039" t="s">
        <v>45</v>
      </c>
      <c r="C1246" s="817" t="s">
        <v>66</v>
      </c>
      <c r="D1246" s="839">
        <v>130</v>
      </c>
      <c r="E1246" s="852">
        <v>90</v>
      </c>
      <c r="F1246" s="825" t="s">
        <v>885</v>
      </c>
      <c r="G1246" s="854" t="s">
        <v>886</v>
      </c>
      <c r="H1246" s="827"/>
      <c r="I1246" s="842"/>
      <c r="J1246" s="824">
        <f t="shared" si="470"/>
        <v>0</v>
      </c>
      <c r="K1246" s="864"/>
      <c r="L1246" s="825"/>
      <c r="M1246" s="891">
        <v>0.1</v>
      </c>
      <c r="N1246" s="827"/>
      <c r="O1246" s="824">
        <f t="shared" si="482"/>
        <v>9</v>
      </c>
      <c r="P1246" s="865"/>
      <c r="Q1246" s="825"/>
      <c r="R1246" s="877">
        <v>0.1</v>
      </c>
      <c r="S1246" s="827"/>
      <c r="T1246" s="846">
        <f t="shared" si="471"/>
        <v>9</v>
      </c>
      <c r="U1246" s="825">
        <f t="shared" ref="U1246:U1252" si="484">SUM(F1246,K1246,P1246)</f>
        <v>0</v>
      </c>
      <c r="V1246" s="825">
        <f t="shared" si="483"/>
        <v>0</v>
      </c>
      <c r="W1246" s="827">
        <f t="shared" si="476"/>
        <v>0.2</v>
      </c>
      <c r="X1246" s="827">
        <f t="shared" si="476"/>
        <v>0</v>
      </c>
      <c r="Y1246" s="824">
        <f t="shared" si="476"/>
        <v>18</v>
      </c>
      <c r="Z1246" s="838">
        <f t="shared" si="480"/>
        <v>11</v>
      </c>
      <c r="AA1246" s="1040" t="str">
        <f t="shared" si="477"/>
        <v>Tiêu bắc</v>
      </c>
      <c r="AB1246" s="844" t="str">
        <f t="shared" si="477"/>
        <v>kg</v>
      </c>
      <c r="AC1246" s="845">
        <f t="shared" si="477"/>
        <v>130</v>
      </c>
      <c r="AD1246" s="858">
        <f t="shared" si="477"/>
        <v>90</v>
      </c>
      <c r="AE1246" s="832">
        <f t="shared" si="472"/>
        <v>0</v>
      </c>
      <c r="AF1246" s="832">
        <f t="shared" si="473"/>
        <v>0</v>
      </c>
      <c r="AG1246" s="832">
        <f t="shared" si="473"/>
        <v>3.9999999999999991</v>
      </c>
      <c r="AH1246" s="832">
        <f t="shared" si="473"/>
        <v>0</v>
      </c>
      <c r="AI1246" s="824">
        <f t="shared" si="478"/>
        <v>359.99999999999994</v>
      </c>
      <c r="AJ1246" s="879"/>
      <c r="AK1246" s="827"/>
      <c r="AL1246" s="878"/>
      <c r="AM1246" s="827"/>
      <c r="AN1246" s="849">
        <f t="shared" si="474"/>
        <v>0</v>
      </c>
      <c r="AO1246" s="825">
        <f t="shared" si="475"/>
        <v>0</v>
      </c>
      <c r="AP1246" s="825">
        <f t="shared" si="475"/>
        <v>0</v>
      </c>
      <c r="AQ1246" s="825">
        <f t="shared" si="475"/>
        <v>0.2</v>
      </c>
      <c r="AR1246" s="825">
        <f t="shared" si="475"/>
        <v>0</v>
      </c>
      <c r="AS1246" s="825">
        <f t="shared" si="475"/>
        <v>18</v>
      </c>
      <c r="AT1246" s="850">
        <f t="shared" si="481"/>
        <v>8</v>
      </c>
      <c r="AU1246" s="1521" t="str">
        <f>B1307</f>
        <v xml:space="preserve">  + Ăn thêm</v>
      </c>
      <c r="AV1246" s="1522"/>
      <c r="AW1246" s="1522"/>
      <c r="AX1246" s="1522"/>
      <c r="AY1246" s="1522"/>
      <c r="AZ1246" s="892">
        <f>J1307</f>
        <v>0</v>
      </c>
    </row>
    <row r="1247" spans="1:52" ht="13.5" customHeight="1">
      <c r="A1247" s="838">
        <f t="shared" si="479"/>
        <v>12</v>
      </c>
      <c r="B1247" s="1039" t="s">
        <v>46</v>
      </c>
      <c r="C1247" s="817" t="s">
        <v>66</v>
      </c>
      <c r="D1247" s="839">
        <v>35</v>
      </c>
      <c r="E1247" s="852">
        <v>35</v>
      </c>
      <c r="F1247" s="825"/>
      <c r="G1247" s="854"/>
      <c r="H1247" s="827">
        <v>0.1</v>
      </c>
      <c r="I1247" s="842"/>
      <c r="J1247" s="824">
        <f t="shared" si="470"/>
        <v>3.5</v>
      </c>
      <c r="K1247" s="864"/>
      <c r="L1247" s="825"/>
      <c r="M1247" s="891">
        <v>0.2</v>
      </c>
      <c r="N1247" s="827"/>
      <c r="O1247" s="824">
        <f t="shared" si="482"/>
        <v>7</v>
      </c>
      <c r="P1247" s="865"/>
      <c r="Q1247" s="825"/>
      <c r="R1247" s="877">
        <v>0.2</v>
      </c>
      <c r="S1247" s="827"/>
      <c r="T1247" s="846">
        <f t="shared" si="471"/>
        <v>7</v>
      </c>
      <c r="U1247" s="825">
        <f t="shared" si="484"/>
        <v>0</v>
      </c>
      <c r="V1247" s="825">
        <f t="shared" si="483"/>
        <v>0</v>
      </c>
      <c r="W1247" s="827">
        <f t="shared" si="476"/>
        <v>0.5</v>
      </c>
      <c r="X1247" s="827">
        <f t="shared" si="476"/>
        <v>0</v>
      </c>
      <c r="Y1247" s="824">
        <f t="shared" si="476"/>
        <v>17.5</v>
      </c>
      <c r="Z1247" s="838">
        <f t="shared" si="480"/>
        <v>12</v>
      </c>
      <c r="AA1247" s="1040" t="str">
        <f t="shared" si="477"/>
        <v>Kẹo đắng</v>
      </c>
      <c r="AB1247" s="844" t="str">
        <f t="shared" si="477"/>
        <v>kg</v>
      </c>
      <c r="AC1247" s="845">
        <f t="shared" si="477"/>
        <v>35</v>
      </c>
      <c r="AD1247" s="858">
        <f t="shared" si="477"/>
        <v>35</v>
      </c>
      <c r="AE1247" s="832">
        <f t="shared" si="472"/>
        <v>0</v>
      </c>
      <c r="AF1247" s="832">
        <f t="shared" si="473"/>
        <v>0</v>
      </c>
      <c r="AG1247" s="832">
        <f t="shared" si="473"/>
        <v>7.5</v>
      </c>
      <c r="AH1247" s="832">
        <f t="shared" si="473"/>
        <v>0</v>
      </c>
      <c r="AI1247" s="824">
        <f t="shared" si="478"/>
        <v>262.5</v>
      </c>
      <c r="AJ1247" s="879"/>
      <c r="AK1247" s="827"/>
      <c r="AL1247" s="878"/>
      <c r="AM1247" s="827"/>
      <c r="AN1247" s="849">
        <f t="shared" si="474"/>
        <v>0</v>
      </c>
      <c r="AO1247" s="825">
        <f t="shared" si="475"/>
        <v>0</v>
      </c>
      <c r="AP1247" s="825">
        <f t="shared" si="475"/>
        <v>0</v>
      </c>
      <c r="AQ1247" s="825">
        <f t="shared" si="475"/>
        <v>0.5</v>
      </c>
      <c r="AR1247" s="825">
        <f t="shared" si="475"/>
        <v>0</v>
      </c>
      <c r="AS1247" s="825">
        <f t="shared" si="475"/>
        <v>17.5</v>
      </c>
      <c r="AT1247" s="850">
        <f t="shared" si="481"/>
        <v>0</v>
      </c>
      <c r="AU1247" s="1521" t="str">
        <f>B1308</f>
        <v xml:space="preserve"> + ăn thêm </v>
      </c>
      <c r="AV1247" s="1522"/>
      <c r="AW1247" s="1522"/>
      <c r="AX1247" s="1522"/>
      <c r="AY1247" s="1522"/>
      <c r="AZ1247" s="870">
        <f>J1308</f>
        <v>0</v>
      </c>
    </row>
    <row r="1248" spans="1:52" ht="13.5" customHeight="1">
      <c r="A1248" s="838">
        <f t="shared" si="479"/>
        <v>13</v>
      </c>
      <c r="B1248" s="1039" t="s">
        <v>47</v>
      </c>
      <c r="C1248" s="817" t="s">
        <v>66</v>
      </c>
      <c r="D1248" s="839">
        <v>17</v>
      </c>
      <c r="E1248" s="852">
        <v>17</v>
      </c>
      <c r="F1248" s="825"/>
      <c r="G1248" s="854"/>
      <c r="H1248" s="827"/>
      <c r="I1248" s="842"/>
      <c r="J1248" s="824">
        <f t="shared" si="470"/>
        <v>0</v>
      </c>
      <c r="K1248" s="864"/>
      <c r="L1248" s="825"/>
      <c r="M1248" s="891"/>
      <c r="N1248" s="827"/>
      <c r="O1248" s="824">
        <f t="shared" si="482"/>
        <v>0</v>
      </c>
      <c r="P1248" s="865"/>
      <c r="Q1248" s="825"/>
      <c r="R1248" s="877"/>
      <c r="S1248" s="827"/>
      <c r="T1248" s="846">
        <f t="shared" si="471"/>
        <v>0</v>
      </c>
      <c r="U1248" s="825">
        <f t="shared" si="484"/>
        <v>0</v>
      </c>
      <c r="V1248" s="825">
        <f t="shared" si="483"/>
        <v>0</v>
      </c>
      <c r="W1248" s="827">
        <f t="shared" si="476"/>
        <v>0</v>
      </c>
      <c r="X1248" s="827">
        <f t="shared" si="476"/>
        <v>0</v>
      </c>
      <c r="Y1248" s="824">
        <f t="shared" si="476"/>
        <v>0</v>
      </c>
      <c r="Z1248" s="838">
        <f t="shared" si="480"/>
        <v>13</v>
      </c>
      <c r="AA1248" s="1040" t="str">
        <f t="shared" si="477"/>
        <v>Đường trắng</v>
      </c>
      <c r="AB1248" s="844" t="str">
        <f t="shared" si="477"/>
        <v>kg</v>
      </c>
      <c r="AC1248" s="845">
        <f t="shared" si="477"/>
        <v>17</v>
      </c>
      <c r="AD1248" s="858">
        <f t="shared" si="477"/>
        <v>17</v>
      </c>
      <c r="AE1248" s="832">
        <f t="shared" si="472"/>
        <v>0</v>
      </c>
      <c r="AF1248" s="832">
        <f t="shared" si="473"/>
        <v>0</v>
      </c>
      <c r="AG1248" s="832">
        <f t="shared" si="473"/>
        <v>1</v>
      </c>
      <c r="AH1248" s="832">
        <f t="shared" si="473"/>
        <v>0</v>
      </c>
      <c r="AI1248" s="824">
        <f t="shared" si="478"/>
        <v>17</v>
      </c>
      <c r="AJ1248" s="879"/>
      <c r="AK1248" s="827"/>
      <c r="AL1248" s="878"/>
      <c r="AM1248" s="827"/>
      <c r="AN1248" s="849">
        <f t="shared" si="474"/>
        <v>0</v>
      </c>
      <c r="AO1248" s="825">
        <f t="shared" si="475"/>
        <v>0</v>
      </c>
      <c r="AP1248" s="825">
        <f t="shared" si="475"/>
        <v>0</v>
      </c>
      <c r="AQ1248" s="825">
        <f t="shared" si="475"/>
        <v>0</v>
      </c>
      <c r="AR1248" s="825">
        <f t="shared" si="475"/>
        <v>0</v>
      </c>
      <c r="AS1248" s="825">
        <f t="shared" si="475"/>
        <v>0</v>
      </c>
      <c r="AT1248" s="850">
        <f t="shared" si="481"/>
        <v>0</v>
      </c>
      <c r="AU1248" s="893" t="s">
        <v>834</v>
      </c>
      <c r="AV1248" s="894"/>
      <c r="AW1248" s="894"/>
      <c r="AX1248" s="894"/>
      <c r="AY1248" s="894"/>
      <c r="AZ1248" s="870">
        <f>SUM(AZ1238:AZ1247)</f>
        <v>9242</v>
      </c>
    </row>
    <row r="1249" spans="1:52" ht="13.5" customHeight="1">
      <c r="A1249" s="838">
        <f t="shared" si="479"/>
        <v>14</v>
      </c>
      <c r="B1249" s="1039" t="s">
        <v>48</v>
      </c>
      <c r="C1249" s="817" t="s">
        <v>389</v>
      </c>
      <c r="D1249" s="839">
        <v>23</v>
      </c>
      <c r="E1249" s="852">
        <v>23</v>
      </c>
      <c r="F1249" s="825"/>
      <c r="G1249" s="854"/>
      <c r="H1249" s="827">
        <v>0.5</v>
      </c>
      <c r="I1249" s="842"/>
      <c r="J1249" s="824">
        <f t="shared" si="470"/>
        <v>11.5</v>
      </c>
      <c r="K1249" s="825"/>
      <c r="L1249" s="825"/>
      <c r="M1249" s="827">
        <v>1</v>
      </c>
      <c r="N1249" s="827"/>
      <c r="O1249" s="824">
        <f t="shared" si="482"/>
        <v>23</v>
      </c>
      <c r="P1249" s="865"/>
      <c r="Q1249" s="825"/>
      <c r="R1249" s="877">
        <v>1</v>
      </c>
      <c r="S1249" s="827"/>
      <c r="T1249" s="846">
        <f t="shared" si="471"/>
        <v>23</v>
      </c>
      <c r="U1249" s="825">
        <f t="shared" si="484"/>
        <v>0</v>
      </c>
      <c r="V1249" s="825">
        <f t="shared" si="483"/>
        <v>0</v>
      </c>
      <c r="W1249" s="827">
        <f t="shared" si="476"/>
        <v>2.5</v>
      </c>
      <c r="X1249" s="827">
        <f t="shared" si="476"/>
        <v>0</v>
      </c>
      <c r="Y1249" s="824">
        <f t="shared" si="476"/>
        <v>57.5</v>
      </c>
      <c r="Z1249" s="838">
        <f t="shared" si="480"/>
        <v>14</v>
      </c>
      <c r="AA1249" s="1040" t="str">
        <f t="shared" si="477"/>
        <v>Mật mía</v>
      </c>
      <c r="AB1249" s="844" t="str">
        <f t="shared" si="477"/>
        <v>lít</v>
      </c>
      <c r="AC1249" s="845">
        <f t="shared" si="477"/>
        <v>23</v>
      </c>
      <c r="AD1249" s="858">
        <f t="shared" si="477"/>
        <v>23</v>
      </c>
      <c r="AE1249" s="832">
        <f t="shared" si="472"/>
        <v>0</v>
      </c>
      <c r="AF1249" s="832">
        <f t="shared" si="473"/>
        <v>0</v>
      </c>
      <c r="AG1249" s="832">
        <f t="shared" si="473"/>
        <v>2.5</v>
      </c>
      <c r="AH1249" s="832">
        <f t="shared" si="473"/>
        <v>0</v>
      </c>
      <c r="AI1249" s="824">
        <f t="shared" si="478"/>
        <v>57.5</v>
      </c>
      <c r="AJ1249" s="879"/>
      <c r="AK1249" s="827"/>
      <c r="AL1249" s="878">
        <v>10</v>
      </c>
      <c r="AM1249" s="827"/>
      <c r="AN1249" s="849">
        <f t="shared" si="474"/>
        <v>230</v>
      </c>
      <c r="AO1249" s="825">
        <f t="shared" si="475"/>
        <v>0</v>
      </c>
      <c r="AP1249" s="825">
        <f t="shared" si="475"/>
        <v>0</v>
      </c>
      <c r="AQ1249" s="825">
        <f t="shared" si="475"/>
        <v>2.5</v>
      </c>
      <c r="AR1249" s="825">
        <f t="shared" si="475"/>
        <v>0</v>
      </c>
      <c r="AS1249" s="825">
        <f t="shared" si="475"/>
        <v>57.5</v>
      </c>
      <c r="AT1249" s="850">
        <f t="shared" si="481"/>
        <v>0</v>
      </c>
      <c r="AU1249" s="1255" t="s">
        <v>835</v>
      </c>
      <c r="AV1249" s="1256"/>
      <c r="AW1249" s="1256"/>
      <c r="AX1249" s="1256"/>
      <c r="AY1249" s="1256"/>
      <c r="AZ1249" s="870">
        <f>Q1307</f>
        <v>2265.399999999996</v>
      </c>
    </row>
    <row r="1250" spans="1:52" ht="13.5" customHeight="1">
      <c r="A1250" s="838">
        <f t="shared" si="479"/>
        <v>15</v>
      </c>
      <c r="B1250" s="1039" t="s">
        <v>514</v>
      </c>
      <c r="C1250" s="817" t="s">
        <v>66</v>
      </c>
      <c r="D1250" s="839">
        <v>80</v>
      </c>
      <c r="E1250" s="852">
        <v>80</v>
      </c>
      <c r="F1250" s="825"/>
      <c r="G1250" s="854"/>
      <c r="H1250" s="827">
        <v>0.2</v>
      </c>
      <c r="I1250" s="842"/>
      <c r="J1250" s="824">
        <f t="shared" si="470"/>
        <v>16</v>
      </c>
      <c r="K1250" s="825"/>
      <c r="L1250" s="825"/>
      <c r="M1250" s="827">
        <v>0.3</v>
      </c>
      <c r="N1250" s="827"/>
      <c r="O1250" s="824">
        <f t="shared" si="482"/>
        <v>24</v>
      </c>
      <c r="P1250" s="865"/>
      <c r="Q1250" s="825"/>
      <c r="R1250" s="877">
        <v>0.3</v>
      </c>
      <c r="S1250" s="827"/>
      <c r="T1250" s="846">
        <f t="shared" si="471"/>
        <v>24</v>
      </c>
      <c r="U1250" s="825">
        <f t="shared" si="484"/>
        <v>0</v>
      </c>
      <c r="V1250" s="825">
        <f t="shared" si="483"/>
        <v>0</v>
      </c>
      <c r="W1250" s="827">
        <f t="shared" si="476"/>
        <v>0.8</v>
      </c>
      <c r="X1250" s="827">
        <f t="shared" si="476"/>
        <v>0</v>
      </c>
      <c r="Y1250" s="824">
        <f t="shared" si="476"/>
        <v>64</v>
      </c>
      <c r="Z1250" s="838">
        <f t="shared" si="480"/>
        <v>15</v>
      </c>
      <c r="AA1250" s="1040" t="str">
        <f t="shared" si="477"/>
        <v>Ót bột</v>
      </c>
      <c r="AB1250" s="844" t="str">
        <f t="shared" si="477"/>
        <v>kg</v>
      </c>
      <c r="AC1250" s="845">
        <f t="shared" si="477"/>
        <v>80</v>
      </c>
      <c r="AD1250" s="858">
        <f t="shared" si="477"/>
        <v>80</v>
      </c>
      <c r="AE1250" s="832">
        <f t="shared" si="472"/>
        <v>0</v>
      </c>
      <c r="AF1250" s="832">
        <f t="shared" si="473"/>
        <v>0</v>
      </c>
      <c r="AG1250" s="832">
        <f t="shared" si="473"/>
        <v>1.0000000000000013</v>
      </c>
      <c r="AH1250" s="832">
        <f t="shared" si="473"/>
        <v>0</v>
      </c>
      <c r="AI1250" s="824">
        <f t="shared" si="478"/>
        <v>80.000000000000114</v>
      </c>
      <c r="AJ1250" s="879"/>
      <c r="AK1250" s="827"/>
      <c r="AL1250" s="878"/>
      <c r="AM1250" s="827"/>
      <c r="AN1250" s="849">
        <f t="shared" si="474"/>
        <v>0</v>
      </c>
      <c r="AO1250" s="825">
        <f t="shared" si="475"/>
        <v>0</v>
      </c>
      <c r="AP1250" s="825">
        <f t="shared" si="475"/>
        <v>0</v>
      </c>
      <c r="AQ1250" s="825">
        <f t="shared" si="475"/>
        <v>0.8</v>
      </c>
      <c r="AR1250" s="825">
        <f t="shared" si="475"/>
        <v>0</v>
      </c>
      <c r="AS1250" s="825">
        <f t="shared" si="475"/>
        <v>64</v>
      </c>
      <c r="AT1250" s="850">
        <f t="shared" si="481"/>
        <v>0</v>
      </c>
      <c r="AU1250" s="1255" t="s">
        <v>836</v>
      </c>
      <c r="AV1250" s="1256"/>
      <c r="AW1250" s="1256"/>
      <c r="AX1250" s="1256"/>
      <c r="AY1250" s="1256"/>
      <c r="AZ1250" s="870"/>
    </row>
    <row r="1251" spans="1:52" ht="13.5" customHeight="1">
      <c r="A1251" s="838">
        <f t="shared" si="479"/>
        <v>16</v>
      </c>
      <c r="B1251" s="1039" t="s">
        <v>49</v>
      </c>
      <c r="C1251" s="817" t="s">
        <v>66</v>
      </c>
      <c r="D1251" s="839">
        <v>40</v>
      </c>
      <c r="E1251" s="852">
        <v>40</v>
      </c>
      <c r="F1251" s="825"/>
      <c r="G1251" s="854"/>
      <c r="H1251" s="827">
        <v>0.2</v>
      </c>
      <c r="I1251" s="842"/>
      <c r="J1251" s="824">
        <f t="shared" si="470"/>
        <v>8</v>
      </c>
      <c r="K1251" s="825"/>
      <c r="L1251" s="825"/>
      <c r="M1251" s="827">
        <v>0.3</v>
      </c>
      <c r="N1251" s="827"/>
      <c r="O1251" s="824">
        <f t="shared" si="482"/>
        <v>12</v>
      </c>
      <c r="P1251" s="865"/>
      <c r="Q1251" s="825"/>
      <c r="R1251" s="877">
        <v>0.3</v>
      </c>
      <c r="S1251" s="827"/>
      <c r="T1251" s="846">
        <f t="shared" si="471"/>
        <v>12</v>
      </c>
      <c r="U1251" s="825">
        <f t="shared" si="484"/>
        <v>0</v>
      </c>
      <c r="V1251" s="825">
        <f t="shared" si="483"/>
        <v>0</v>
      </c>
      <c r="W1251" s="827">
        <f t="shared" si="476"/>
        <v>0.8</v>
      </c>
      <c r="X1251" s="827">
        <f t="shared" si="476"/>
        <v>0</v>
      </c>
      <c r="Y1251" s="1041">
        <f t="shared" si="476"/>
        <v>32</v>
      </c>
      <c r="Z1251" s="838">
        <f t="shared" si="480"/>
        <v>16</v>
      </c>
      <c r="AA1251" s="1040" t="str">
        <f t="shared" si="477"/>
        <v>Bột nghệ</v>
      </c>
      <c r="AB1251" s="844" t="str">
        <f t="shared" si="477"/>
        <v>kg</v>
      </c>
      <c r="AC1251" s="845">
        <f t="shared" si="477"/>
        <v>40</v>
      </c>
      <c r="AD1251" s="858">
        <f t="shared" si="477"/>
        <v>40</v>
      </c>
      <c r="AE1251" s="832">
        <f t="shared" si="472"/>
        <v>0</v>
      </c>
      <c r="AF1251" s="832">
        <f t="shared" si="473"/>
        <v>0</v>
      </c>
      <c r="AG1251" s="832">
        <f t="shared" si="473"/>
        <v>17.999999999999993</v>
      </c>
      <c r="AH1251" s="832">
        <f t="shared" si="473"/>
        <v>0</v>
      </c>
      <c r="AI1251" s="824">
        <f t="shared" si="478"/>
        <v>719.99999999999977</v>
      </c>
      <c r="AJ1251" s="879"/>
      <c r="AK1251" s="827"/>
      <c r="AL1251" s="878"/>
      <c r="AM1251" s="827"/>
      <c r="AN1251" s="849">
        <f t="shared" si="474"/>
        <v>0</v>
      </c>
      <c r="AO1251" s="825">
        <f t="shared" si="475"/>
        <v>0</v>
      </c>
      <c r="AP1251" s="825">
        <f t="shared" si="475"/>
        <v>0</v>
      </c>
      <c r="AQ1251" s="825">
        <f t="shared" si="475"/>
        <v>0.8</v>
      </c>
      <c r="AR1251" s="825">
        <f t="shared" si="475"/>
        <v>0</v>
      </c>
      <c r="AS1251" s="825">
        <f t="shared" si="475"/>
        <v>32</v>
      </c>
      <c r="AT1251" s="850">
        <f t="shared" si="481"/>
        <v>0</v>
      </c>
      <c r="AU1251" s="1255" t="s">
        <v>799</v>
      </c>
      <c r="AV1251" s="1256"/>
      <c r="AW1251" s="1256"/>
      <c r="AX1251" s="1256"/>
      <c r="AY1251" s="1256"/>
      <c r="AZ1251" s="870"/>
    </row>
    <row r="1252" spans="1:52" ht="13.5" customHeight="1">
      <c r="A1252" s="838">
        <f t="shared" si="479"/>
        <v>17</v>
      </c>
      <c r="B1252" s="920" t="s">
        <v>373</v>
      </c>
      <c r="C1252" s="817" t="s">
        <v>66</v>
      </c>
      <c r="D1252" s="839">
        <v>43</v>
      </c>
      <c r="E1252" s="852">
        <v>43</v>
      </c>
      <c r="F1252" s="825"/>
      <c r="G1252" s="854"/>
      <c r="H1252" s="827">
        <v>0.5</v>
      </c>
      <c r="I1252" s="842"/>
      <c r="J1252" s="824">
        <f t="shared" si="470"/>
        <v>21.5</v>
      </c>
      <c r="K1252" s="825"/>
      <c r="L1252" s="825"/>
      <c r="M1252" s="827">
        <v>1</v>
      </c>
      <c r="N1252" s="827"/>
      <c r="O1252" s="824">
        <f t="shared" si="482"/>
        <v>43</v>
      </c>
      <c r="P1252" s="865"/>
      <c r="Q1252" s="825"/>
      <c r="R1252" s="877">
        <v>1</v>
      </c>
      <c r="S1252" s="827"/>
      <c r="T1252" s="846">
        <f t="shared" si="471"/>
        <v>43</v>
      </c>
      <c r="U1252" s="825">
        <f t="shared" si="484"/>
        <v>0</v>
      </c>
      <c r="V1252" s="825">
        <f t="shared" si="483"/>
        <v>0</v>
      </c>
      <c r="W1252" s="827">
        <f t="shared" si="476"/>
        <v>2.5</v>
      </c>
      <c r="X1252" s="827">
        <f t="shared" si="476"/>
        <v>0</v>
      </c>
      <c r="Y1252" s="824">
        <f t="shared" si="476"/>
        <v>107.5</v>
      </c>
      <c r="Z1252" s="838">
        <f t="shared" si="480"/>
        <v>17</v>
      </c>
      <c r="AA1252" s="1037" t="str">
        <f t="shared" si="477"/>
        <v>Vừng lạc</v>
      </c>
      <c r="AB1252" s="844" t="str">
        <f t="shared" si="477"/>
        <v>kg</v>
      </c>
      <c r="AC1252" s="845">
        <f t="shared" si="477"/>
        <v>43</v>
      </c>
      <c r="AD1252" s="858">
        <f t="shared" si="477"/>
        <v>43</v>
      </c>
      <c r="AE1252" s="832">
        <f t="shared" si="472"/>
        <v>0</v>
      </c>
      <c r="AF1252" s="832">
        <f>AF1170+AK1170-AP1170</f>
        <v>0</v>
      </c>
      <c r="AG1252" s="832">
        <f>AG1170+AL1170-AQ1170</f>
        <v>18.8</v>
      </c>
      <c r="AH1252" s="832">
        <f>AH1170+AM1170-AR1170</f>
        <v>0</v>
      </c>
      <c r="AI1252" s="824">
        <f t="shared" si="478"/>
        <v>808.4</v>
      </c>
      <c r="AJ1252" s="879">
        <f>U1252</f>
        <v>0</v>
      </c>
      <c r="AK1252" s="879">
        <f>V1252</f>
        <v>0</v>
      </c>
      <c r="AL1252" s="1051"/>
      <c r="AM1252" s="879">
        <f>X1252</f>
        <v>0</v>
      </c>
      <c r="AN1252" s="849">
        <f t="shared" si="474"/>
        <v>0</v>
      </c>
      <c r="AO1252" s="825">
        <f t="shared" si="475"/>
        <v>0</v>
      </c>
      <c r="AP1252" s="825">
        <f t="shared" si="475"/>
        <v>0</v>
      </c>
      <c r="AQ1252" s="825">
        <f t="shared" si="475"/>
        <v>2.5</v>
      </c>
      <c r="AR1252" s="825">
        <f t="shared" si="475"/>
        <v>0</v>
      </c>
      <c r="AS1252" s="825">
        <f t="shared" si="475"/>
        <v>107.5</v>
      </c>
      <c r="AT1252" s="850">
        <f t="shared" si="481"/>
        <v>0</v>
      </c>
      <c r="AU1252" s="1255" t="s">
        <v>800</v>
      </c>
      <c r="AV1252" s="1256"/>
      <c r="AW1252" s="1256"/>
      <c r="AX1252" s="1256"/>
      <c r="AY1252" s="1256"/>
      <c r="AZ1252" s="870"/>
    </row>
    <row r="1253" spans="1:52" ht="13.5" customHeight="1">
      <c r="A1253" s="838">
        <f t="shared" si="479"/>
        <v>18</v>
      </c>
      <c r="B1253" s="931" t="s">
        <v>853</v>
      </c>
      <c r="C1253" s="817" t="s">
        <v>66</v>
      </c>
      <c r="D1253" s="839">
        <v>30</v>
      </c>
      <c r="E1253" s="852">
        <v>6</v>
      </c>
      <c r="F1253" s="825"/>
      <c r="G1253" s="854"/>
      <c r="H1253" s="827">
        <v>0.5</v>
      </c>
      <c r="I1253" s="842"/>
      <c r="J1253" s="824">
        <f t="shared" si="470"/>
        <v>3</v>
      </c>
      <c r="K1253" s="825"/>
      <c r="L1253" s="825"/>
      <c r="M1253" s="827">
        <v>1</v>
      </c>
      <c r="N1253" s="827"/>
      <c r="O1253" s="824">
        <f t="shared" si="482"/>
        <v>6</v>
      </c>
      <c r="P1253" s="865"/>
      <c r="Q1253" s="825"/>
      <c r="R1253" s="877">
        <v>1</v>
      </c>
      <c r="S1253" s="827"/>
      <c r="T1253" s="846">
        <f t="shared" si="471"/>
        <v>6</v>
      </c>
      <c r="U1253" s="825"/>
      <c r="V1253" s="825">
        <f t="shared" si="483"/>
        <v>0</v>
      </c>
      <c r="W1253" s="827">
        <f t="shared" si="483"/>
        <v>2.5</v>
      </c>
      <c r="X1253" s="827">
        <f t="shared" si="483"/>
        <v>0</v>
      </c>
      <c r="Y1253" s="824">
        <f t="shared" si="483"/>
        <v>15</v>
      </c>
      <c r="Z1253" s="838">
        <f t="shared" si="480"/>
        <v>18</v>
      </c>
      <c r="AA1253" s="1037" t="str">
        <f t="shared" si="477"/>
        <v>Tăm bao tay</v>
      </c>
      <c r="AB1253" s="844" t="str">
        <f t="shared" si="477"/>
        <v>kg</v>
      </c>
      <c r="AC1253" s="845">
        <f t="shared" si="477"/>
        <v>30</v>
      </c>
      <c r="AD1253" s="858">
        <f t="shared" si="477"/>
        <v>6</v>
      </c>
      <c r="AE1253" s="832">
        <f t="shared" ref="AE1253:AH1268" si="485">AE1171+AJ1171-AO1171</f>
        <v>0</v>
      </c>
      <c r="AF1253" s="832">
        <f t="shared" si="485"/>
        <v>0</v>
      </c>
      <c r="AG1253" s="832">
        <f t="shared" si="485"/>
        <v>2</v>
      </c>
      <c r="AH1253" s="832">
        <f t="shared" si="485"/>
        <v>0</v>
      </c>
      <c r="AI1253" s="824">
        <f t="shared" si="478"/>
        <v>12</v>
      </c>
      <c r="AJ1253" s="879">
        <f t="shared" ref="AJ1253:AL1295" si="486">U1253</f>
        <v>0</v>
      </c>
      <c r="AK1253" s="879">
        <f t="shared" si="486"/>
        <v>0</v>
      </c>
      <c r="AL1253" s="1051">
        <v>10</v>
      </c>
      <c r="AM1253" s="879">
        <f t="shared" ref="AM1253:AM1295" si="487">X1253</f>
        <v>0</v>
      </c>
      <c r="AN1253" s="849">
        <f t="shared" ref="AN1253:AN1295" si="488">SUM(AJ1253:AM1253)*$E1253</f>
        <v>60</v>
      </c>
      <c r="AO1253" s="825">
        <f t="shared" si="475"/>
        <v>0</v>
      </c>
      <c r="AP1253" s="825">
        <f t="shared" si="475"/>
        <v>0</v>
      </c>
      <c r="AQ1253" s="825">
        <f t="shared" si="475"/>
        <v>2.5</v>
      </c>
      <c r="AR1253" s="825">
        <f t="shared" si="475"/>
        <v>0</v>
      </c>
      <c r="AS1253" s="825">
        <f t="shared" si="475"/>
        <v>15</v>
      </c>
      <c r="AT1253" s="850">
        <f t="shared" si="481"/>
        <v>60</v>
      </c>
      <c r="AU1253" s="1255" t="s">
        <v>801</v>
      </c>
      <c r="AV1253" s="1256"/>
      <c r="AW1253" s="1256"/>
      <c r="AX1253" s="1256"/>
      <c r="AY1253" s="1256"/>
      <c r="AZ1253" s="870"/>
    </row>
    <row r="1254" spans="1:52" ht="13.5" customHeight="1">
      <c r="A1254" s="838">
        <f t="shared" si="479"/>
        <v>19</v>
      </c>
      <c r="B1254" s="931" t="s">
        <v>176</v>
      </c>
      <c r="C1254" s="896" t="s">
        <v>389</v>
      </c>
      <c r="D1254" s="897">
        <v>9</v>
      </c>
      <c r="E1254" s="898">
        <v>9</v>
      </c>
      <c r="F1254" s="825"/>
      <c r="G1254" s="909"/>
      <c r="H1254" s="827">
        <v>0.5</v>
      </c>
      <c r="I1254" s="842"/>
      <c r="J1254" s="824">
        <f t="shared" si="470"/>
        <v>4.5</v>
      </c>
      <c r="K1254" s="825" t="s">
        <v>887</v>
      </c>
      <c r="L1254" s="825"/>
      <c r="M1254" s="827">
        <v>1</v>
      </c>
      <c r="N1254" s="827"/>
      <c r="O1254" s="824">
        <f t="shared" si="482"/>
        <v>9</v>
      </c>
      <c r="P1254" s="865"/>
      <c r="Q1254" s="853"/>
      <c r="R1254" s="877">
        <v>1</v>
      </c>
      <c r="S1254" s="827"/>
      <c r="T1254" s="846">
        <f t="shared" si="471"/>
        <v>9</v>
      </c>
      <c r="U1254" s="825">
        <f>SUM(F1254,K1254,P1254)</f>
        <v>0</v>
      </c>
      <c r="V1254" s="825">
        <f t="shared" si="483"/>
        <v>0</v>
      </c>
      <c r="W1254" s="827">
        <f t="shared" si="483"/>
        <v>2.5</v>
      </c>
      <c r="X1254" s="827">
        <f t="shared" si="483"/>
        <v>0</v>
      </c>
      <c r="Y1254" s="824">
        <f t="shared" si="483"/>
        <v>22.5</v>
      </c>
      <c r="Z1254" s="838">
        <f t="shared" si="480"/>
        <v>19</v>
      </c>
      <c r="AA1254" s="1037" t="str">
        <f t="shared" si="477"/>
        <v>Dấm chua</v>
      </c>
      <c r="AB1254" s="844" t="str">
        <f t="shared" si="477"/>
        <v>lít</v>
      </c>
      <c r="AC1254" s="845">
        <f t="shared" si="477"/>
        <v>9</v>
      </c>
      <c r="AD1254" s="858">
        <f t="shared" si="477"/>
        <v>9</v>
      </c>
      <c r="AE1254" s="832">
        <f t="shared" si="485"/>
        <v>0</v>
      </c>
      <c r="AF1254" s="832">
        <f t="shared" si="485"/>
        <v>0</v>
      </c>
      <c r="AG1254" s="832">
        <f t="shared" si="485"/>
        <v>13</v>
      </c>
      <c r="AH1254" s="832">
        <f t="shared" si="485"/>
        <v>0</v>
      </c>
      <c r="AI1254" s="824">
        <f t="shared" si="478"/>
        <v>117</v>
      </c>
      <c r="AJ1254" s="879">
        <f t="shared" si="486"/>
        <v>0</v>
      </c>
      <c r="AK1254" s="879">
        <f t="shared" si="486"/>
        <v>0</v>
      </c>
      <c r="AL1254" s="1051"/>
      <c r="AM1254" s="879">
        <f t="shared" si="487"/>
        <v>0</v>
      </c>
      <c r="AN1254" s="849">
        <f t="shared" si="488"/>
        <v>0</v>
      </c>
      <c r="AO1254" s="825">
        <f t="shared" si="475"/>
        <v>0</v>
      </c>
      <c r="AP1254" s="825">
        <f t="shared" si="475"/>
        <v>0</v>
      </c>
      <c r="AQ1254" s="825">
        <f t="shared" si="475"/>
        <v>2.5</v>
      </c>
      <c r="AR1254" s="825">
        <f t="shared" si="475"/>
        <v>0</v>
      </c>
      <c r="AS1254" s="825">
        <f t="shared" si="475"/>
        <v>22.5</v>
      </c>
      <c r="AT1254" s="850">
        <f t="shared" si="481"/>
        <v>0</v>
      </c>
      <c r="AU1254" s="893" t="s">
        <v>802</v>
      </c>
      <c r="AV1254" s="894"/>
      <c r="AW1254" s="894"/>
      <c r="AX1254" s="894"/>
      <c r="AY1254" s="894"/>
      <c r="AZ1254" s="870">
        <f>AZ1248+SUM(AZ1249:AZ1253)</f>
        <v>11507.399999999996</v>
      </c>
    </row>
    <row r="1255" spans="1:52" ht="13.5" customHeight="1">
      <c r="A1255" s="838">
        <f t="shared" si="479"/>
        <v>20</v>
      </c>
      <c r="B1255" s="911" t="s">
        <v>158</v>
      </c>
      <c r="C1255" s="902" t="s">
        <v>66</v>
      </c>
      <c r="D1255" s="903">
        <v>30</v>
      </c>
      <c r="E1255" s="904">
        <v>30</v>
      </c>
      <c r="F1255" s="825"/>
      <c r="G1255" s="909"/>
      <c r="H1255" s="827">
        <v>0.5</v>
      </c>
      <c r="I1255" s="842"/>
      <c r="J1255" s="824">
        <f t="shared" si="470"/>
        <v>15</v>
      </c>
      <c r="K1255" s="853"/>
      <c r="L1255" s="828"/>
      <c r="M1255" s="827">
        <v>1</v>
      </c>
      <c r="N1255" s="827"/>
      <c r="O1255" s="824">
        <f t="shared" si="482"/>
        <v>30</v>
      </c>
      <c r="P1255" s="856"/>
      <c r="Q1255" s="828"/>
      <c r="R1255" s="891">
        <v>1</v>
      </c>
      <c r="S1255" s="827"/>
      <c r="T1255" s="846">
        <f t="shared" si="471"/>
        <v>30</v>
      </c>
      <c r="U1255" s="825">
        <f>SUM(F1255,K1255,P1255)</f>
        <v>0</v>
      </c>
      <c r="V1255" s="828">
        <f t="shared" si="483"/>
        <v>0</v>
      </c>
      <c r="W1255" s="827">
        <f t="shared" si="483"/>
        <v>2.5</v>
      </c>
      <c r="X1255" s="827">
        <f t="shared" si="483"/>
        <v>0</v>
      </c>
      <c r="Y1255" s="824">
        <f t="shared" si="483"/>
        <v>75</v>
      </c>
      <c r="Z1255" s="838">
        <f t="shared" si="480"/>
        <v>20</v>
      </c>
      <c r="AA1255" s="1037" t="str">
        <f t="shared" si="477"/>
        <v>Chè vằng</v>
      </c>
      <c r="AB1255" s="844" t="str">
        <f t="shared" si="477"/>
        <v>kg</v>
      </c>
      <c r="AC1255" s="845">
        <f t="shared" si="477"/>
        <v>30</v>
      </c>
      <c r="AD1255" s="858">
        <f t="shared" si="477"/>
        <v>30</v>
      </c>
      <c r="AE1255" s="832">
        <f t="shared" si="485"/>
        <v>0</v>
      </c>
      <c r="AF1255" s="832">
        <f t="shared" si="485"/>
        <v>0</v>
      </c>
      <c r="AG1255" s="832">
        <f t="shared" si="485"/>
        <v>17</v>
      </c>
      <c r="AH1255" s="832">
        <f t="shared" si="485"/>
        <v>0</v>
      </c>
      <c r="AI1255" s="824">
        <f t="shared" si="478"/>
        <v>510</v>
      </c>
      <c r="AJ1255" s="879">
        <f t="shared" si="486"/>
        <v>0</v>
      </c>
      <c r="AK1255" s="879">
        <f t="shared" si="486"/>
        <v>0</v>
      </c>
      <c r="AL1255" s="1051"/>
      <c r="AM1255" s="879">
        <f t="shared" si="487"/>
        <v>0</v>
      </c>
      <c r="AN1255" s="849">
        <f t="shared" si="488"/>
        <v>0</v>
      </c>
      <c r="AO1255" s="825">
        <f t="shared" si="475"/>
        <v>0</v>
      </c>
      <c r="AP1255" s="825">
        <f t="shared" si="475"/>
        <v>0</v>
      </c>
      <c r="AQ1255" s="825">
        <f t="shared" si="475"/>
        <v>2.5</v>
      </c>
      <c r="AR1255" s="825">
        <f t="shared" si="475"/>
        <v>0</v>
      </c>
      <c r="AS1255" s="825">
        <f t="shared" si="475"/>
        <v>75</v>
      </c>
      <c r="AT1255" s="850">
        <f t="shared" si="481"/>
        <v>0</v>
      </c>
      <c r="AU1255" s="1274" t="s">
        <v>803</v>
      </c>
      <c r="AV1255" s="1275"/>
      <c r="AW1255" s="1275"/>
      <c r="AX1255" s="1275"/>
      <c r="AY1255" s="1275"/>
      <c r="AZ1255" s="870"/>
    </row>
    <row r="1256" spans="1:52" ht="13.5" customHeight="1">
      <c r="A1256" s="838">
        <f t="shared" si="479"/>
        <v>21</v>
      </c>
      <c r="B1256" s="911" t="s">
        <v>166</v>
      </c>
      <c r="C1256" s="844" t="s">
        <v>66</v>
      </c>
      <c r="D1256" s="907">
        <v>30</v>
      </c>
      <c r="E1256" s="824">
        <v>30</v>
      </c>
      <c r="F1256" s="853"/>
      <c r="G1256" s="909"/>
      <c r="H1256" s="827"/>
      <c r="I1256" s="863"/>
      <c r="J1256" s="824">
        <f t="shared" si="470"/>
        <v>0</v>
      </c>
      <c r="K1256" s="825"/>
      <c r="L1256" s="853"/>
      <c r="M1256" s="827">
        <v>0.1</v>
      </c>
      <c r="N1256" s="827"/>
      <c r="O1256" s="824">
        <f t="shared" si="482"/>
        <v>3</v>
      </c>
      <c r="P1256" s="857"/>
      <c r="Q1256" s="853"/>
      <c r="R1256" s="877">
        <v>0.1</v>
      </c>
      <c r="S1256" s="827"/>
      <c r="T1256" s="846">
        <f t="shared" si="471"/>
        <v>3</v>
      </c>
      <c r="U1256" s="825">
        <f>SUM(F1256,K1256,P1256)</f>
        <v>0</v>
      </c>
      <c r="V1256" s="825">
        <f t="shared" si="483"/>
        <v>0</v>
      </c>
      <c r="W1256" s="827">
        <f t="shared" si="483"/>
        <v>0.2</v>
      </c>
      <c r="X1256" s="827">
        <f t="shared" si="483"/>
        <v>0</v>
      </c>
      <c r="Y1256" s="824">
        <f t="shared" si="483"/>
        <v>6</v>
      </c>
      <c r="Z1256" s="838">
        <f t="shared" si="480"/>
        <v>21</v>
      </c>
      <c r="AA1256" s="1037" t="str">
        <f t="shared" si="477"/>
        <v>Hành tăm</v>
      </c>
      <c r="AB1256" s="844" t="str">
        <f t="shared" si="477"/>
        <v>kg</v>
      </c>
      <c r="AC1256" s="845">
        <f t="shared" si="477"/>
        <v>30</v>
      </c>
      <c r="AD1256" s="858">
        <f t="shared" si="477"/>
        <v>30</v>
      </c>
      <c r="AE1256" s="832">
        <f t="shared" si="485"/>
        <v>0</v>
      </c>
      <c r="AF1256" s="832">
        <f t="shared" si="485"/>
        <v>0</v>
      </c>
      <c r="AG1256" s="832">
        <f t="shared" si="485"/>
        <v>4.8999999999999986</v>
      </c>
      <c r="AH1256" s="832">
        <f t="shared" si="485"/>
        <v>0</v>
      </c>
      <c r="AI1256" s="824">
        <f t="shared" si="478"/>
        <v>146.99999999999994</v>
      </c>
      <c r="AJ1256" s="879">
        <f t="shared" si="486"/>
        <v>0</v>
      </c>
      <c r="AK1256" s="879">
        <f t="shared" si="486"/>
        <v>0</v>
      </c>
      <c r="AL1256" s="1051"/>
      <c r="AM1256" s="879">
        <f t="shared" si="487"/>
        <v>0</v>
      </c>
      <c r="AN1256" s="849">
        <f t="shared" si="488"/>
        <v>0</v>
      </c>
      <c r="AO1256" s="825">
        <f t="shared" si="475"/>
        <v>0</v>
      </c>
      <c r="AP1256" s="825">
        <f t="shared" si="475"/>
        <v>0</v>
      </c>
      <c r="AQ1256" s="825">
        <f t="shared" si="475"/>
        <v>0.2</v>
      </c>
      <c r="AR1256" s="825">
        <f t="shared" si="475"/>
        <v>0</v>
      </c>
      <c r="AS1256" s="825">
        <f t="shared" si="475"/>
        <v>6</v>
      </c>
      <c r="AT1256" s="850">
        <f t="shared" si="481"/>
        <v>0</v>
      </c>
      <c r="AU1256" s="4" t="s">
        <v>804</v>
      </c>
      <c r="AV1256" s="3"/>
      <c r="AW1256" s="3"/>
      <c r="AX1256" s="3"/>
      <c r="AY1256" s="3"/>
      <c r="AZ1256" s="870">
        <f>Y1305</f>
        <v>9240.7000000000007</v>
      </c>
    </row>
    <row r="1257" spans="1:52" ht="13.5" customHeight="1">
      <c r="A1257" s="838">
        <f t="shared" si="479"/>
        <v>22</v>
      </c>
      <c r="B1257" s="911" t="s">
        <v>145</v>
      </c>
      <c r="C1257" s="844" t="s">
        <v>389</v>
      </c>
      <c r="D1257" s="907">
        <v>16</v>
      </c>
      <c r="E1257" s="824">
        <v>16</v>
      </c>
      <c r="F1257" s="825"/>
      <c r="G1257" s="909"/>
      <c r="H1257" s="827">
        <v>1</v>
      </c>
      <c r="I1257" s="842"/>
      <c r="J1257" s="824">
        <f t="shared" si="470"/>
        <v>16</v>
      </c>
      <c r="K1257" s="878"/>
      <c r="L1257" s="828"/>
      <c r="M1257" s="827">
        <v>1</v>
      </c>
      <c r="N1257" s="926"/>
      <c r="O1257" s="824">
        <f t="shared" si="482"/>
        <v>16</v>
      </c>
      <c r="P1257" s="857"/>
      <c r="Q1257" s="828"/>
      <c r="R1257" s="877">
        <v>1</v>
      </c>
      <c r="S1257" s="827"/>
      <c r="T1257" s="846">
        <f t="shared" si="471"/>
        <v>16</v>
      </c>
      <c r="U1257" s="825">
        <f t="shared" ref="U1257:U1295" si="489">SUM(F1257,K1257,P1257)</f>
        <v>0</v>
      </c>
      <c r="V1257" s="828">
        <f t="shared" si="483"/>
        <v>0</v>
      </c>
      <c r="W1257" s="827">
        <f t="shared" si="483"/>
        <v>3</v>
      </c>
      <c r="X1257" s="827">
        <f t="shared" si="483"/>
        <v>0</v>
      </c>
      <c r="Y1257" s="824">
        <f t="shared" si="483"/>
        <v>48</v>
      </c>
      <c r="Z1257" s="838">
        <f t="shared" si="480"/>
        <v>22</v>
      </c>
      <c r="AA1257" s="1037" t="str">
        <f t="shared" si="477"/>
        <v>Dầu rửa</v>
      </c>
      <c r="AB1257" s="844" t="str">
        <f t="shared" si="477"/>
        <v>lít</v>
      </c>
      <c r="AC1257" s="845">
        <f t="shared" si="477"/>
        <v>16</v>
      </c>
      <c r="AD1257" s="858">
        <f t="shared" si="477"/>
        <v>16</v>
      </c>
      <c r="AE1257" s="832">
        <f t="shared" si="485"/>
        <v>0</v>
      </c>
      <c r="AF1257" s="832">
        <f t="shared" si="485"/>
        <v>0</v>
      </c>
      <c r="AG1257" s="832">
        <f t="shared" si="485"/>
        <v>10</v>
      </c>
      <c r="AH1257" s="832">
        <f t="shared" si="485"/>
        <v>0</v>
      </c>
      <c r="AI1257" s="824">
        <f t="shared" si="478"/>
        <v>160</v>
      </c>
      <c r="AJ1257" s="879">
        <f t="shared" si="486"/>
        <v>0</v>
      </c>
      <c r="AK1257" s="879">
        <f t="shared" si="486"/>
        <v>0</v>
      </c>
      <c r="AL1257" s="1051"/>
      <c r="AM1257" s="879">
        <f t="shared" si="487"/>
        <v>0</v>
      </c>
      <c r="AN1257" s="849">
        <f t="shared" si="488"/>
        <v>0</v>
      </c>
      <c r="AO1257" s="825">
        <f t="shared" si="475"/>
        <v>0</v>
      </c>
      <c r="AP1257" s="825">
        <f t="shared" si="475"/>
        <v>0</v>
      </c>
      <c r="AQ1257" s="825">
        <f t="shared" si="475"/>
        <v>3</v>
      </c>
      <c r="AR1257" s="825">
        <f t="shared" si="475"/>
        <v>0</v>
      </c>
      <c r="AS1257" s="825">
        <f t="shared" si="475"/>
        <v>48</v>
      </c>
      <c r="AT1257" s="850">
        <f t="shared" si="481"/>
        <v>0</v>
      </c>
      <c r="AU1257" s="4" t="s">
        <v>805</v>
      </c>
      <c r="AV1257" s="3"/>
      <c r="AW1257" s="3"/>
      <c r="AX1257" s="3"/>
      <c r="AY1257" s="3"/>
      <c r="AZ1257" s="870">
        <f>Q1308</f>
        <v>0</v>
      </c>
    </row>
    <row r="1258" spans="1:52" ht="13.5" customHeight="1">
      <c r="A1258" s="838">
        <f t="shared" si="479"/>
        <v>23</v>
      </c>
      <c r="B1258" s="911" t="s">
        <v>136</v>
      </c>
      <c r="C1258" s="844" t="s">
        <v>66</v>
      </c>
      <c r="D1258" s="907">
        <v>120</v>
      </c>
      <c r="E1258" s="824">
        <v>120</v>
      </c>
      <c r="F1258" s="825"/>
      <c r="G1258" s="909"/>
      <c r="H1258" s="910"/>
      <c r="I1258" s="842"/>
      <c r="J1258" s="824">
        <f t="shared" si="470"/>
        <v>0</v>
      </c>
      <c r="K1258" s="853"/>
      <c r="L1258" s="828"/>
      <c r="M1258" s="910"/>
      <c r="N1258" s="827"/>
      <c r="O1258" s="824">
        <f t="shared" si="482"/>
        <v>0</v>
      </c>
      <c r="P1258" s="857" t="s">
        <v>883</v>
      </c>
      <c r="Q1258" s="828"/>
      <c r="R1258" s="877"/>
      <c r="S1258" s="827"/>
      <c r="T1258" s="846">
        <f t="shared" si="471"/>
        <v>0</v>
      </c>
      <c r="U1258" s="878">
        <f t="shared" si="489"/>
        <v>0</v>
      </c>
      <c r="V1258" s="828">
        <f t="shared" si="483"/>
        <v>0</v>
      </c>
      <c r="W1258" s="827">
        <f t="shared" si="483"/>
        <v>0</v>
      </c>
      <c r="X1258" s="827">
        <f t="shared" si="483"/>
        <v>0</v>
      </c>
      <c r="Y1258" s="824">
        <f t="shared" si="483"/>
        <v>0</v>
      </c>
      <c r="Z1258" s="838">
        <f t="shared" si="480"/>
        <v>23</v>
      </c>
      <c r="AA1258" s="1037" t="str">
        <f t="shared" si="477"/>
        <v>Cá khô</v>
      </c>
      <c r="AB1258" s="844" t="str">
        <f t="shared" si="477"/>
        <v>kg</v>
      </c>
      <c r="AC1258" s="845">
        <f t="shared" si="477"/>
        <v>120</v>
      </c>
      <c r="AD1258" s="858">
        <f t="shared" si="477"/>
        <v>120</v>
      </c>
      <c r="AE1258" s="832">
        <f t="shared" si="485"/>
        <v>0</v>
      </c>
      <c r="AF1258" s="832">
        <f t="shared" si="485"/>
        <v>0</v>
      </c>
      <c r="AG1258" s="832">
        <f t="shared" si="485"/>
        <v>9</v>
      </c>
      <c r="AH1258" s="832">
        <f t="shared" si="485"/>
        <v>0</v>
      </c>
      <c r="AI1258" s="824">
        <f t="shared" si="478"/>
        <v>1080</v>
      </c>
      <c r="AJ1258" s="879">
        <f t="shared" si="486"/>
        <v>0</v>
      </c>
      <c r="AK1258" s="879">
        <f t="shared" si="486"/>
        <v>0</v>
      </c>
      <c r="AL1258" s="1051"/>
      <c r="AM1258" s="879">
        <f t="shared" si="487"/>
        <v>0</v>
      </c>
      <c r="AN1258" s="849">
        <f t="shared" si="488"/>
        <v>0</v>
      </c>
      <c r="AO1258" s="825">
        <f t="shared" si="475"/>
        <v>0</v>
      </c>
      <c r="AP1258" s="825">
        <f t="shared" si="475"/>
        <v>0</v>
      </c>
      <c r="AQ1258" s="825">
        <f t="shared" si="475"/>
        <v>0</v>
      </c>
      <c r="AR1258" s="825">
        <f t="shared" si="475"/>
        <v>0</v>
      </c>
      <c r="AS1258" s="825">
        <f t="shared" si="475"/>
        <v>0</v>
      </c>
      <c r="AT1258" s="850">
        <f t="shared" si="481"/>
        <v>0</v>
      </c>
      <c r="AU1258" s="893" t="s">
        <v>806</v>
      </c>
      <c r="AV1258" s="894"/>
      <c r="AW1258" s="894"/>
      <c r="AX1258" s="894"/>
      <c r="AY1258" s="894"/>
      <c r="AZ1258" s="870">
        <f>SUM(AZ1256:AZ1257)</f>
        <v>9240.7000000000007</v>
      </c>
    </row>
    <row r="1259" spans="1:52" ht="13.5" customHeight="1">
      <c r="A1259" s="838">
        <f t="shared" si="479"/>
        <v>24</v>
      </c>
      <c r="B1259" s="911" t="s">
        <v>183</v>
      </c>
      <c r="C1259" s="844" t="s">
        <v>66</v>
      </c>
      <c r="D1259" s="907">
        <v>30</v>
      </c>
      <c r="E1259" s="824">
        <v>30</v>
      </c>
      <c r="F1259" s="878"/>
      <c r="G1259" s="872"/>
      <c r="H1259" s="928">
        <v>0.1</v>
      </c>
      <c r="I1259" s="842"/>
      <c r="J1259" s="824">
        <f t="shared" si="470"/>
        <v>3</v>
      </c>
      <c r="K1259" s="878"/>
      <c r="L1259" s="828"/>
      <c r="M1259" s="827">
        <v>0.2</v>
      </c>
      <c r="N1259" s="827"/>
      <c r="O1259" s="824">
        <f t="shared" si="482"/>
        <v>6</v>
      </c>
      <c r="P1259" s="857"/>
      <c r="Q1259" s="828"/>
      <c r="R1259" s="827">
        <v>0.2</v>
      </c>
      <c r="S1259" s="827"/>
      <c r="T1259" s="846">
        <f t="shared" si="471"/>
        <v>6</v>
      </c>
      <c r="U1259" s="825">
        <f t="shared" si="489"/>
        <v>0</v>
      </c>
      <c r="V1259" s="832">
        <f t="shared" si="483"/>
        <v>0</v>
      </c>
      <c r="W1259" s="827">
        <f t="shared" si="483"/>
        <v>0.5</v>
      </c>
      <c r="X1259" s="827">
        <f t="shared" si="483"/>
        <v>0</v>
      </c>
      <c r="Y1259" s="824">
        <f t="shared" si="483"/>
        <v>15</v>
      </c>
      <c r="Z1259" s="838">
        <f t="shared" si="480"/>
        <v>24</v>
      </c>
      <c r="AA1259" s="1037" t="str">
        <f t="shared" si="477"/>
        <v>Nghệ tươi</v>
      </c>
      <c r="AB1259" s="844" t="str">
        <f t="shared" si="477"/>
        <v>kg</v>
      </c>
      <c r="AC1259" s="845">
        <f t="shared" si="477"/>
        <v>30</v>
      </c>
      <c r="AD1259" s="858">
        <f t="shared" si="477"/>
        <v>30</v>
      </c>
      <c r="AE1259" s="832">
        <f t="shared" si="485"/>
        <v>0</v>
      </c>
      <c r="AF1259" s="832">
        <f t="shared" si="485"/>
        <v>0</v>
      </c>
      <c r="AG1259" s="832">
        <f t="shared" si="485"/>
        <v>3</v>
      </c>
      <c r="AH1259" s="832">
        <f t="shared" si="485"/>
        <v>0</v>
      </c>
      <c r="AI1259" s="824">
        <f t="shared" si="478"/>
        <v>90</v>
      </c>
      <c r="AJ1259" s="879">
        <f t="shared" si="486"/>
        <v>0</v>
      </c>
      <c r="AK1259" s="879">
        <f t="shared" si="486"/>
        <v>0</v>
      </c>
      <c r="AL1259" s="1051"/>
      <c r="AM1259" s="879">
        <f t="shared" si="487"/>
        <v>0</v>
      </c>
      <c r="AN1259" s="849">
        <f t="shared" si="488"/>
        <v>0</v>
      </c>
      <c r="AO1259" s="825">
        <f t="shared" si="475"/>
        <v>0</v>
      </c>
      <c r="AP1259" s="825">
        <f t="shared" si="475"/>
        <v>0</v>
      </c>
      <c r="AQ1259" s="825">
        <f t="shared" si="475"/>
        <v>0.5</v>
      </c>
      <c r="AR1259" s="825">
        <f t="shared" si="475"/>
        <v>0</v>
      </c>
      <c r="AS1259" s="825">
        <f t="shared" si="475"/>
        <v>15</v>
      </c>
      <c r="AT1259" s="850">
        <f t="shared" si="481"/>
        <v>0</v>
      </c>
      <c r="AU1259" s="893" t="s">
        <v>807</v>
      </c>
      <c r="AV1259" s="894"/>
      <c r="AW1259" s="894"/>
      <c r="AX1259" s="894"/>
      <c r="AY1259" s="894"/>
      <c r="AZ1259" s="912"/>
    </row>
    <row r="1260" spans="1:52" ht="13.5" customHeight="1">
      <c r="A1260" s="838">
        <f t="shared" si="479"/>
        <v>25</v>
      </c>
      <c r="B1260" s="911" t="s">
        <v>142</v>
      </c>
      <c r="C1260" s="844" t="s">
        <v>66</v>
      </c>
      <c r="D1260" s="907">
        <v>35</v>
      </c>
      <c r="E1260" s="824">
        <v>35</v>
      </c>
      <c r="F1260" s="825"/>
      <c r="G1260" s="872"/>
      <c r="H1260" s="827"/>
      <c r="I1260" s="842"/>
      <c r="J1260" s="824">
        <f t="shared" si="470"/>
        <v>0</v>
      </c>
      <c r="K1260" s="878"/>
      <c r="L1260" s="828"/>
      <c r="M1260" s="827">
        <v>0.2</v>
      </c>
      <c r="N1260" s="827"/>
      <c r="O1260" s="824">
        <f t="shared" si="482"/>
        <v>7</v>
      </c>
      <c r="P1260" s="942"/>
      <c r="Q1260" s="828"/>
      <c r="R1260" s="827">
        <v>0.3</v>
      </c>
      <c r="S1260" s="827"/>
      <c r="T1260" s="846">
        <f t="shared" si="471"/>
        <v>10.5</v>
      </c>
      <c r="U1260" s="825">
        <f t="shared" si="489"/>
        <v>0</v>
      </c>
      <c r="V1260" s="828">
        <f t="shared" si="483"/>
        <v>0</v>
      </c>
      <c r="W1260" s="827">
        <f t="shared" si="483"/>
        <v>0.5</v>
      </c>
      <c r="X1260" s="827">
        <f t="shared" si="483"/>
        <v>0</v>
      </c>
      <c r="Y1260" s="824">
        <f t="shared" si="483"/>
        <v>17.5</v>
      </c>
      <c r="Z1260" s="838">
        <f t="shared" si="480"/>
        <v>25</v>
      </c>
      <c r="AA1260" s="1037" t="str">
        <f t="shared" si="477"/>
        <v>Gừng tươi</v>
      </c>
      <c r="AB1260" s="844" t="str">
        <f t="shared" si="477"/>
        <v>kg</v>
      </c>
      <c r="AC1260" s="845">
        <f t="shared" si="477"/>
        <v>35</v>
      </c>
      <c r="AD1260" s="858">
        <f t="shared" si="477"/>
        <v>35</v>
      </c>
      <c r="AE1260" s="832">
        <f t="shared" si="485"/>
        <v>0</v>
      </c>
      <c r="AF1260" s="832">
        <f t="shared" si="485"/>
        <v>0</v>
      </c>
      <c r="AG1260" s="832">
        <f t="shared" si="485"/>
        <v>3.3</v>
      </c>
      <c r="AH1260" s="832">
        <f t="shared" si="485"/>
        <v>0</v>
      </c>
      <c r="AI1260" s="824">
        <f t="shared" si="478"/>
        <v>115.5</v>
      </c>
      <c r="AJ1260" s="879">
        <f t="shared" si="486"/>
        <v>0</v>
      </c>
      <c r="AK1260" s="879">
        <f t="shared" si="486"/>
        <v>0</v>
      </c>
      <c r="AL1260" s="1051"/>
      <c r="AM1260" s="879">
        <f t="shared" si="487"/>
        <v>0</v>
      </c>
      <c r="AN1260" s="849">
        <f t="shared" si="488"/>
        <v>0</v>
      </c>
      <c r="AO1260" s="825">
        <f t="shared" si="475"/>
        <v>0</v>
      </c>
      <c r="AP1260" s="825">
        <f t="shared" si="475"/>
        <v>0</v>
      </c>
      <c r="AQ1260" s="825">
        <f t="shared" si="475"/>
        <v>0.5</v>
      </c>
      <c r="AR1260" s="825">
        <f t="shared" si="475"/>
        <v>0</v>
      </c>
      <c r="AS1260" s="825">
        <f t="shared" si="475"/>
        <v>17.5</v>
      </c>
      <c r="AT1260" s="850">
        <f t="shared" si="481"/>
        <v>0</v>
      </c>
      <c r="AU1260" s="4" t="s">
        <v>808</v>
      </c>
      <c r="AV1260" s="3"/>
      <c r="AW1260" s="3"/>
      <c r="AX1260" s="3"/>
      <c r="AY1260" s="3"/>
      <c r="AZ1260" s="870">
        <f>Y1306</f>
        <v>2266.6999999999953</v>
      </c>
    </row>
    <row r="1261" spans="1:52" ht="13.5" customHeight="1">
      <c r="A1261" s="838">
        <f t="shared" si="479"/>
        <v>26</v>
      </c>
      <c r="B1261" s="911" t="s">
        <v>51</v>
      </c>
      <c r="C1261" s="844" t="s">
        <v>66</v>
      </c>
      <c r="D1261" s="907">
        <v>100</v>
      </c>
      <c r="E1261" s="824">
        <v>100</v>
      </c>
      <c r="F1261" s="825"/>
      <c r="G1261" s="872"/>
      <c r="H1261" s="827">
        <v>0.5</v>
      </c>
      <c r="I1261" s="842"/>
      <c r="J1261" s="824">
        <f t="shared" si="470"/>
        <v>50</v>
      </c>
      <c r="K1261" s="853"/>
      <c r="L1261" s="828"/>
      <c r="M1261" s="910"/>
      <c r="N1261" s="827"/>
      <c r="O1261" s="824">
        <f t="shared" si="482"/>
        <v>0</v>
      </c>
      <c r="P1261" s="857"/>
      <c r="Q1261" s="853"/>
      <c r="R1261" s="877"/>
      <c r="S1261" s="827"/>
      <c r="T1261" s="846">
        <f t="shared" si="471"/>
        <v>0</v>
      </c>
      <c r="U1261" s="825">
        <f t="shared" si="489"/>
        <v>0</v>
      </c>
      <c r="V1261" s="828">
        <f t="shared" si="483"/>
        <v>0</v>
      </c>
      <c r="W1261" s="827">
        <f t="shared" si="483"/>
        <v>0.5</v>
      </c>
      <c r="X1261" s="827">
        <f t="shared" si="483"/>
        <v>0</v>
      </c>
      <c r="Y1261" s="824">
        <f t="shared" si="483"/>
        <v>50</v>
      </c>
      <c r="Z1261" s="838">
        <f t="shared" si="480"/>
        <v>26</v>
      </c>
      <c r="AA1261" s="1037" t="str">
        <f t="shared" si="477"/>
        <v>Tép khô</v>
      </c>
      <c r="AB1261" s="844" t="str">
        <f t="shared" si="477"/>
        <v>kg</v>
      </c>
      <c r="AC1261" s="845">
        <f t="shared" si="477"/>
        <v>100</v>
      </c>
      <c r="AD1261" s="858">
        <f t="shared" si="477"/>
        <v>100</v>
      </c>
      <c r="AE1261" s="832">
        <f t="shared" si="485"/>
        <v>0</v>
      </c>
      <c r="AF1261" s="832">
        <f t="shared" si="485"/>
        <v>0</v>
      </c>
      <c r="AG1261" s="832">
        <f t="shared" si="485"/>
        <v>4.5</v>
      </c>
      <c r="AH1261" s="832">
        <f t="shared" si="485"/>
        <v>0</v>
      </c>
      <c r="AI1261" s="824">
        <f t="shared" si="478"/>
        <v>450</v>
      </c>
      <c r="AJ1261" s="879">
        <f t="shared" si="486"/>
        <v>0</v>
      </c>
      <c r="AK1261" s="879">
        <f t="shared" si="486"/>
        <v>0</v>
      </c>
      <c r="AL1261" s="1051"/>
      <c r="AM1261" s="879">
        <f t="shared" si="487"/>
        <v>0</v>
      </c>
      <c r="AN1261" s="849">
        <f t="shared" si="488"/>
        <v>0</v>
      </c>
      <c r="AO1261" s="825">
        <f t="shared" si="475"/>
        <v>0</v>
      </c>
      <c r="AP1261" s="825">
        <f t="shared" si="475"/>
        <v>0</v>
      </c>
      <c r="AQ1261" s="825">
        <f t="shared" si="475"/>
        <v>0.5</v>
      </c>
      <c r="AR1261" s="825">
        <f t="shared" si="475"/>
        <v>0</v>
      </c>
      <c r="AS1261" s="825">
        <f t="shared" si="475"/>
        <v>50</v>
      </c>
      <c r="AT1261" s="850">
        <f t="shared" si="481"/>
        <v>0</v>
      </c>
      <c r="AU1261" s="4" t="s">
        <v>809</v>
      </c>
      <c r="AV1261" s="3"/>
      <c r="AW1261" s="3"/>
      <c r="AX1261" s="3"/>
      <c r="AY1261" s="3"/>
      <c r="AZ1261" s="913">
        <f>Y1307</f>
        <v>0</v>
      </c>
    </row>
    <row r="1262" spans="1:52" ht="13.5" customHeight="1">
      <c r="A1262" s="838">
        <f t="shared" si="479"/>
        <v>27</v>
      </c>
      <c r="B1262" s="920" t="s">
        <v>854</v>
      </c>
      <c r="C1262" s="817" t="s">
        <v>66</v>
      </c>
      <c r="D1262" s="839">
        <v>50</v>
      </c>
      <c r="E1262" s="852">
        <v>50</v>
      </c>
      <c r="F1262" s="825"/>
      <c r="G1262" s="914"/>
      <c r="H1262" s="827">
        <v>0.2</v>
      </c>
      <c r="I1262" s="842"/>
      <c r="J1262" s="824">
        <f t="shared" si="470"/>
        <v>10</v>
      </c>
      <c r="K1262" s="853"/>
      <c r="L1262" s="915"/>
      <c r="M1262" s="827">
        <v>0.4</v>
      </c>
      <c r="N1262" s="827"/>
      <c r="O1262" s="824">
        <f t="shared" si="482"/>
        <v>20</v>
      </c>
      <c r="P1262" s="865"/>
      <c r="Q1262" s="853"/>
      <c r="R1262" s="916">
        <v>0.4</v>
      </c>
      <c r="S1262" s="826"/>
      <c r="T1262" s="846">
        <f t="shared" si="471"/>
        <v>20</v>
      </c>
      <c r="U1262" s="825">
        <f t="shared" si="489"/>
        <v>0</v>
      </c>
      <c r="V1262" s="825">
        <f t="shared" si="483"/>
        <v>0</v>
      </c>
      <c r="W1262" s="827">
        <f t="shared" si="483"/>
        <v>1</v>
      </c>
      <c r="X1262" s="827">
        <f t="shared" si="483"/>
        <v>0</v>
      </c>
      <c r="Y1262" s="824">
        <f t="shared" si="483"/>
        <v>50</v>
      </c>
      <c r="Z1262" s="838">
        <f t="shared" si="480"/>
        <v>27</v>
      </c>
      <c r="AA1262" s="1037" t="str">
        <f t="shared" si="477"/>
        <v xml:space="preserve">ớt quả </v>
      </c>
      <c r="AB1262" s="844" t="str">
        <f t="shared" si="477"/>
        <v>kg</v>
      </c>
      <c r="AC1262" s="845">
        <f t="shared" si="477"/>
        <v>50</v>
      </c>
      <c r="AD1262" s="858">
        <f t="shared" si="477"/>
        <v>50</v>
      </c>
      <c r="AE1262" s="832">
        <f t="shared" si="485"/>
        <v>0</v>
      </c>
      <c r="AF1262" s="832">
        <f t="shared" si="485"/>
        <v>0</v>
      </c>
      <c r="AG1262" s="832">
        <f t="shared" si="485"/>
        <v>1</v>
      </c>
      <c r="AH1262" s="832">
        <f t="shared" si="485"/>
        <v>0</v>
      </c>
      <c r="AI1262" s="824">
        <f t="shared" si="478"/>
        <v>50</v>
      </c>
      <c r="AJ1262" s="879">
        <f t="shared" si="486"/>
        <v>0</v>
      </c>
      <c r="AK1262" s="879">
        <f t="shared" si="486"/>
        <v>0</v>
      </c>
      <c r="AL1262" s="1051"/>
      <c r="AM1262" s="879">
        <f t="shared" si="487"/>
        <v>0</v>
      </c>
      <c r="AN1262" s="849">
        <f t="shared" si="488"/>
        <v>0</v>
      </c>
      <c r="AO1262" s="825">
        <f t="shared" si="475"/>
        <v>0</v>
      </c>
      <c r="AP1262" s="825">
        <f t="shared" si="475"/>
        <v>0</v>
      </c>
      <c r="AQ1262" s="825">
        <f t="shared" si="475"/>
        <v>1</v>
      </c>
      <c r="AR1262" s="825">
        <f t="shared" si="475"/>
        <v>0</v>
      </c>
      <c r="AS1262" s="825">
        <f t="shared" si="475"/>
        <v>50</v>
      </c>
      <c r="AT1262" s="850">
        <f t="shared" si="481"/>
        <v>0</v>
      </c>
      <c r="AU1262" s="893"/>
      <c r="AV1262" s="894"/>
      <c r="AW1262" s="894"/>
      <c r="AX1262" s="894"/>
      <c r="AY1262" s="894"/>
      <c r="AZ1262" s="917"/>
    </row>
    <row r="1263" spans="1:52" ht="13.5" customHeight="1">
      <c r="A1263" s="838">
        <f t="shared" si="479"/>
        <v>28</v>
      </c>
      <c r="B1263" s="1052" t="s">
        <v>168</v>
      </c>
      <c r="C1263" s="817" t="s">
        <v>66</v>
      </c>
      <c r="D1263" s="839">
        <v>120</v>
      </c>
      <c r="E1263" s="852">
        <v>91</v>
      </c>
      <c r="F1263" s="825"/>
      <c r="G1263" s="854"/>
      <c r="H1263" s="827"/>
      <c r="I1263" s="842"/>
      <c r="J1263" s="824">
        <f t="shared" si="470"/>
        <v>0</v>
      </c>
      <c r="K1263" s="825"/>
      <c r="L1263" s="853">
        <v>8</v>
      </c>
      <c r="M1263" s="827"/>
      <c r="N1263" s="826"/>
      <c r="O1263" s="824">
        <f t="shared" si="482"/>
        <v>728</v>
      </c>
      <c r="P1263" s="865"/>
      <c r="Q1263" s="853"/>
      <c r="R1263" s="877"/>
      <c r="S1263" s="826"/>
      <c r="T1263" s="846">
        <f t="shared" si="471"/>
        <v>0</v>
      </c>
      <c r="U1263" s="825">
        <f t="shared" si="489"/>
        <v>0</v>
      </c>
      <c r="V1263" s="825">
        <f t="shared" si="483"/>
        <v>8</v>
      </c>
      <c r="W1263" s="827">
        <f t="shared" si="483"/>
        <v>0</v>
      </c>
      <c r="X1263" s="826">
        <f t="shared" si="483"/>
        <v>0</v>
      </c>
      <c r="Y1263" s="824">
        <f t="shared" si="483"/>
        <v>728</v>
      </c>
      <c r="Z1263" s="838">
        <f t="shared" si="480"/>
        <v>28</v>
      </c>
      <c r="AA1263" s="895" t="str">
        <f t="shared" si="477"/>
        <v>Thịt gà mía</v>
      </c>
      <c r="AB1263" s="844" t="str">
        <f t="shared" si="477"/>
        <v>kg</v>
      </c>
      <c r="AC1263" s="845">
        <f t="shared" si="477"/>
        <v>120</v>
      </c>
      <c r="AD1263" s="858">
        <f t="shared" si="477"/>
        <v>91</v>
      </c>
      <c r="AE1263" s="832">
        <f t="shared" si="485"/>
        <v>0</v>
      </c>
      <c r="AF1263" s="832">
        <f t="shared" si="485"/>
        <v>0</v>
      </c>
      <c r="AG1263" s="832">
        <f t="shared" si="485"/>
        <v>0</v>
      </c>
      <c r="AH1263" s="832">
        <f t="shared" si="485"/>
        <v>0</v>
      </c>
      <c r="AI1263" s="824">
        <f t="shared" si="478"/>
        <v>0</v>
      </c>
      <c r="AJ1263" s="879">
        <f t="shared" si="486"/>
        <v>0</v>
      </c>
      <c r="AK1263" s="879">
        <f t="shared" si="486"/>
        <v>8</v>
      </c>
      <c r="AL1263" s="879">
        <f t="shared" si="486"/>
        <v>0</v>
      </c>
      <c r="AM1263" s="879">
        <f t="shared" si="487"/>
        <v>0</v>
      </c>
      <c r="AN1263" s="849">
        <f t="shared" si="488"/>
        <v>728</v>
      </c>
      <c r="AO1263" s="825">
        <f t="shared" si="475"/>
        <v>0</v>
      </c>
      <c r="AP1263" s="825">
        <f t="shared" si="475"/>
        <v>8</v>
      </c>
      <c r="AQ1263" s="825">
        <f t="shared" si="475"/>
        <v>0</v>
      </c>
      <c r="AR1263" s="825">
        <f t="shared" si="475"/>
        <v>0</v>
      </c>
      <c r="AS1263" s="825">
        <f t="shared" si="475"/>
        <v>728</v>
      </c>
      <c r="AT1263" s="850">
        <f t="shared" si="481"/>
        <v>232</v>
      </c>
      <c r="AU1263" s="893"/>
      <c r="AV1263" s="894"/>
      <c r="AW1263" s="894"/>
      <c r="AX1263" s="894"/>
      <c r="AY1263" s="894"/>
      <c r="AZ1263" s="918"/>
    </row>
    <row r="1264" spans="1:52" ht="13.5" customHeight="1">
      <c r="A1264" s="838">
        <f t="shared" si="479"/>
        <v>29</v>
      </c>
      <c r="B1264" s="1052" t="s">
        <v>169</v>
      </c>
      <c r="C1264" s="817" t="s">
        <v>66</v>
      </c>
      <c r="D1264" s="839">
        <v>80</v>
      </c>
      <c r="E1264" s="852">
        <v>75</v>
      </c>
      <c r="F1264" s="825"/>
      <c r="G1264" s="854"/>
      <c r="H1264" s="827"/>
      <c r="I1264" s="842"/>
      <c r="J1264" s="824">
        <f t="shared" si="470"/>
        <v>0</v>
      </c>
      <c r="K1264" s="825"/>
      <c r="L1264" s="853"/>
      <c r="M1264" s="827"/>
      <c r="N1264" s="919"/>
      <c r="O1264" s="824">
        <f t="shared" si="482"/>
        <v>0</v>
      </c>
      <c r="P1264" s="857"/>
      <c r="Q1264" s="853">
        <v>8</v>
      </c>
      <c r="R1264" s="877"/>
      <c r="S1264" s="826"/>
      <c r="T1264" s="846">
        <f t="shared" si="471"/>
        <v>600</v>
      </c>
      <c r="U1264" s="825">
        <f t="shared" si="489"/>
        <v>0</v>
      </c>
      <c r="V1264" s="825">
        <f t="shared" si="483"/>
        <v>8</v>
      </c>
      <c r="W1264" s="827">
        <f t="shared" si="483"/>
        <v>0</v>
      </c>
      <c r="X1264" s="826">
        <f t="shared" si="483"/>
        <v>0</v>
      </c>
      <c r="Y1264" s="824">
        <f t="shared" si="483"/>
        <v>600</v>
      </c>
      <c r="Z1264" s="838">
        <f t="shared" si="480"/>
        <v>29</v>
      </c>
      <c r="AA1264" s="895" t="str">
        <f t="shared" si="477"/>
        <v>Thịt ngan</v>
      </c>
      <c r="AB1264" s="844" t="str">
        <f t="shared" si="477"/>
        <v>kg</v>
      </c>
      <c r="AC1264" s="845">
        <f t="shared" si="477"/>
        <v>80</v>
      </c>
      <c r="AD1264" s="858">
        <f t="shared" si="477"/>
        <v>75</v>
      </c>
      <c r="AE1264" s="832">
        <f t="shared" si="485"/>
        <v>0</v>
      </c>
      <c r="AF1264" s="832">
        <f t="shared" si="485"/>
        <v>0</v>
      </c>
      <c r="AG1264" s="832">
        <f t="shared" si="485"/>
        <v>0</v>
      </c>
      <c r="AH1264" s="832">
        <f t="shared" si="485"/>
        <v>0</v>
      </c>
      <c r="AI1264" s="824">
        <f t="shared" si="478"/>
        <v>0</v>
      </c>
      <c r="AJ1264" s="879">
        <f t="shared" si="486"/>
        <v>0</v>
      </c>
      <c r="AK1264" s="879">
        <f t="shared" si="486"/>
        <v>8</v>
      </c>
      <c r="AL1264" s="879">
        <f t="shared" si="486"/>
        <v>0</v>
      </c>
      <c r="AM1264" s="879">
        <f t="shared" si="487"/>
        <v>0</v>
      </c>
      <c r="AN1264" s="849">
        <f t="shared" si="488"/>
        <v>600</v>
      </c>
      <c r="AO1264" s="825">
        <f t="shared" si="475"/>
        <v>0</v>
      </c>
      <c r="AP1264" s="825">
        <f t="shared" si="475"/>
        <v>8</v>
      </c>
      <c r="AQ1264" s="825">
        <f t="shared" si="475"/>
        <v>0</v>
      </c>
      <c r="AR1264" s="825">
        <f t="shared" si="475"/>
        <v>0</v>
      </c>
      <c r="AS1264" s="825">
        <f t="shared" si="475"/>
        <v>600</v>
      </c>
      <c r="AT1264" s="850">
        <f t="shared" si="481"/>
        <v>40</v>
      </c>
      <c r="AU1264" s="893"/>
      <c r="AV1264" s="894"/>
      <c r="AW1264" s="894"/>
      <c r="AX1264" s="894"/>
      <c r="AY1264" s="894"/>
      <c r="AZ1264" s="918"/>
    </row>
    <row r="1265" spans="1:52" ht="13.5" customHeight="1">
      <c r="A1265" s="838">
        <f t="shared" si="479"/>
        <v>30</v>
      </c>
      <c r="B1265" s="1052" t="s">
        <v>488</v>
      </c>
      <c r="C1265" s="817" t="s">
        <v>66</v>
      </c>
      <c r="D1265" s="839">
        <v>120</v>
      </c>
      <c r="E1265" s="852">
        <v>113</v>
      </c>
      <c r="F1265" s="825"/>
      <c r="G1265" s="909"/>
      <c r="H1265" s="827"/>
      <c r="I1265" s="1044"/>
      <c r="J1265" s="824">
        <f t="shared" si="470"/>
        <v>0</v>
      </c>
      <c r="K1265" s="853"/>
      <c r="L1265" s="853"/>
      <c r="M1265" s="910"/>
      <c r="N1265" s="827"/>
      <c r="O1265" s="824">
        <f t="shared" si="482"/>
        <v>0</v>
      </c>
      <c r="P1265" s="857"/>
      <c r="Q1265" s="853">
        <v>8</v>
      </c>
      <c r="R1265" s="877"/>
      <c r="S1265" s="827" t="s">
        <v>888</v>
      </c>
      <c r="T1265" s="846">
        <f t="shared" si="471"/>
        <v>904</v>
      </c>
      <c r="U1265" s="825">
        <f t="shared" si="489"/>
        <v>0</v>
      </c>
      <c r="V1265" s="825">
        <f t="shared" si="483"/>
        <v>8</v>
      </c>
      <c r="W1265" s="827">
        <f t="shared" si="483"/>
        <v>0</v>
      </c>
      <c r="X1265" s="827">
        <f t="shared" si="483"/>
        <v>0</v>
      </c>
      <c r="Y1265" s="824">
        <f t="shared" si="483"/>
        <v>904</v>
      </c>
      <c r="Z1265" s="838">
        <f t="shared" si="480"/>
        <v>30</v>
      </c>
      <c r="AA1265" s="895" t="str">
        <f t="shared" si="477"/>
        <v>Thịt xô</v>
      </c>
      <c r="AB1265" s="844" t="str">
        <f t="shared" si="477"/>
        <v>kg</v>
      </c>
      <c r="AC1265" s="845">
        <f t="shared" si="477"/>
        <v>120</v>
      </c>
      <c r="AD1265" s="858">
        <f t="shared" si="477"/>
        <v>113</v>
      </c>
      <c r="AE1265" s="832">
        <f t="shared" si="485"/>
        <v>0</v>
      </c>
      <c r="AF1265" s="832">
        <f t="shared" si="485"/>
        <v>0</v>
      </c>
      <c r="AG1265" s="832">
        <f t="shared" si="485"/>
        <v>0</v>
      </c>
      <c r="AH1265" s="832">
        <f t="shared" si="485"/>
        <v>0</v>
      </c>
      <c r="AI1265" s="824">
        <f t="shared" si="478"/>
        <v>0</v>
      </c>
      <c r="AJ1265" s="879">
        <f t="shared" si="486"/>
        <v>0</v>
      </c>
      <c r="AK1265" s="879">
        <f t="shared" si="486"/>
        <v>8</v>
      </c>
      <c r="AL1265" s="879">
        <f t="shared" si="486"/>
        <v>0</v>
      </c>
      <c r="AM1265" s="879">
        <f t="shared" si="487"/>
        <v>0</v>
      </c>
      <c r="AN1265" s="849">
        <f t="shared" si="488"/>
        <v>904</v>
      </c>
      <c r="AO1265" s="825">
        <f t="shared" si="475"/>
        <v>0</v>
      </c>
      <c r="AP1265" s="825">
        <f t="shared" si="475"/>
        <v>8</v>
      </c>
      <c r="AQ1265" s="825">
        <f t="shared" si="475"/>
        <v>0</v>
      </c>
      <c r="AR1265" s="825">
        <f t="shared" si="475"/>
        <v>0</v>
      </c>
      <c r="AS1265" s="825">
        <f t="shared" si="475"/>
        <v>904</v>
      </c>
      <c r="AT1265" s="850">
        <f t="shared" si="481"/>
        <v>56</v>
      </c>
      <c r="AU1265" s="893"/>
      <c r="AV1265" s="894"/>
      <c r="AW1265" s="894"/>
      <c r="AX1265" s="894"/>
      <c r="AY1265" s="894"/>
      <c r="AZ1265" s="918"/>
    </row>
    <row r="1266" spans="1:52" ht="13.5" customHeight="1">
      <c r="A1266" s="838">
        <f t="shared" si="479"/>
        <v>31</v>
      </c>
      <c r="B1266" s="1053" t="s">
        <v>16</v>
      </c>
      <c r="C1266" s="817" t="s">
        <v>786</v>
      </c>
      <c r="D1266" s="839">
        <v>145</v>
      </c>
      <c r="E1266" s="921">
        <v>145</v>
      </c>
      <c r="F1266" s="825"/>
      <c r="G1266" s="854"/>
      <c r="H1266" s="827" t="s">
        <v>883</v>
      </c>
      <c r="I1266" s="842" t="s">
        <v>883</v>
      </c>
      <c r="J1266" s="824">
        <f t="shared" si="470"/>
        <v>0</v>
      </c>
      <c r="K1266" s="853"/>
      <c r="L1266" s="853">
        <v>4</v>
      </c>
      <c r="M1266" s="827"/>
      <c r="N1266" s="827"/>
      <c r="O1266" s="824">
        <f t="shared" si="482"/>
        <v>580</v>
      </c>
      <c r="P1266" s="865"/>
      <c r="Q1266" s="853"/>
      <c r="R1266" s="877"/>
      <c r="S1266" s="827"/>
      <c r="T1266" s="846">
        <f t="shared" si="471"/>
        <v>0</v>
      </c>
      <c r="U1266" s="825">
        <f t="shared" si="489"/>
        <v>0</v>
      </c>
      <c r="V1266" s="825">
        <f t="shared" si="483"/>
        <v>4</v>
      </c>
      <c r="W1266" s="827">
        <f t="shared" si="483"/>
        <v>0</v>
      </c>
      <c r="X1266" s="827">
        <f t="shared" si="483"/>
        <v>0</v>
      </c>
      <c r="Y1266" s="824">
        <f t="shared" si="483"/>
        <v>580</v>
      </c>
      <c r="Z1266" s="838">
        <f t="shared" si="480"/>
        <v>31</v>
      </c>
      <c r="AA1266" s="895" t="str">
        <f t="shared" si="477"/>
        <v>Thịt nạc</v>
      </c>
      <c r="AB1266" s="844" t="str">
        <f t="shared" si="477"/>
        <v>quả</v>
      </c>
      <c r="AC1266" s="845">
        <f t="shared" si="477"/>
        <v>145</v>
      </c>
      <c r="AD1266" s="858">
        <f t="shared" si="477"/>
        <v>145</v>
      </c>
      <c r="AE1266" s="832">
        <f t="shared" si="485"/>
        <v>0</v>
      </c>
      <c r="AF1266" s="832">
        <f t="shared" si="485"/>
        <v>0</v>
      </c>
      <c r="AG1266" s="832">
        <f t="shared" si="485"/>
        <v>0</v>
      </c>
      <c r="AH1266" s="832">
        <f t="shared" si="485"/>
        <v>0</v>
      </c>
      <c r="AI1266" s="824">
        <f t="shared" si="478"/>
        <v>0</v>
      </c>
      <c r="AJ1266" s="879">
        <f t="shared" si="486"/>
        <v>0</v>
      </c>
      <c r="AK1266" s="879">
        <f t="shared" si="486"/>
        <v>4</v>
      </c>
      <c r="AL1266" s="879">
        <f t="shared" si="486"/>
        <v>0</v>
      </c>
      <c r="AM1266" s="879">
        <f t="shared" si="487"/>
        <v>0</v>
      </c>
      <c r="AN1266" s="849">
        <f t="shared" si="488"/>
        <v>580</v>
      </c>
      <c r="AO1266" s="825">
        <f t="shared" si="475"/>
        <v>0</v>
      </c>
      <c r="AP1266" s="825">
        <f t="shared" si="475"/>
        <v>4</v>
      </c>
      <c r="AQ1266" s="825">
        <f t="shared" si="475"/>
        <v>0</v>
      </c>
      <c r="AR1266" s="825">
        <f t="shared" si="475"/>
        <v>0</v>
      </c>
      <c r="AS1266" s="825">
        <f t="shared" si="475"/>
        <v>580</v>
      </c>
      <c r="AT1266" s="850">
        <f t="shared" si="481"/>
        <v>0</v>
      </c>
      <c r="AU1266" s="922"/>
      <c r="AV1266" s="861"/>
      <c r="AW1266" s="861"/>
      <c r="AX1266" s="861"/>
      <c r="AY1266" s="861"/>
      <c r="AZ1266" s="851"/>
    </row>
    <row r="1267" spans="1:52" ht="13.5" customHeight="1">
      <c r="A1267" s="838">
        <f t="shared" si="479"/>
        <v>32</v>
      </c>
      <c r="B1267" s="1052" t="s">
        <v>910</v>
      </c>
      <c r="C1267" s="817" t="s">
        <v>66</v>
      </c>
      <c r="D1267" s="839">
        <v>160</v>
      </c>
      <c r="E1267" s="852">
        <v>160</v>
      </c>
      <c r="F1267" s="825"/>
      <c r="G1267" s="854"/>
      <c r="H1267" s="923"/>
      <c r="I1267" s="863"/>
      <c r="J1267" s="824">
        <f t="shared" si="470"/>
        <v>0</v>
      </c>
      <c r="K1267" s="825"/>
      <c r="L1267" s="853">
        <v>3.5</v>
      </c>
      <c r="M1267" s="827"/>
      <c r="N1267" s="827"/>
      <c r="O1267" s="824">
        <f t="shared" si="482"/>
        <v>560</v>
      </c>
      <c r="P1267" s="865"/>
      <c r="Q1267" s="853"/>
      <c r="R1267" s="877"/>
      <c r="S1267" s="827"/>
      <c r="T1267" s="846">
        <f t="shared" si="471"/>
        <v>0</v>
      </c>
      <c r="U1267" s="825">
        <f t="shared" si="489"/>
        <v>0</v>
      </c>
      <c r="V1267" s="825">
        <f t="shared" si="483"/>
        <v>3.5</v>
      </c>
      <c r="W1267" s="827">
        <f t="shared" si="483"/>
        <v>0</v>
      </c>
      <c r="X1267" s="827">
        <f t="shared" si="483"/>
        <v>0</v>
      </c>
      <c r="Y1267" s="824">
        <f t="shared" si="483"/>
        <v>560</v>
      </c>
      <c r="Z1267" s="838">
        <f t="shared" si="480"/>
        <v>32</v>
      </c>
      <c r="AA1267" s="895" t="str">
        <f t="shared" si="477"/>
        <v xml:space="preserve">Mực </v>
      </c>
      <c r="AB1267" s="844" t="str">
        <f t="shared" si="477"/>
        <v>kg</v>
      </c>
      <c r="AC1267" s="845">
        <f t="shared" si="477"/>
        <v>160</v>
      </c>
      <c r="AD1267" s="858">
        <f t="shared" si="477"/>
        <v>160</v>
      </c>
      <c r="AE1267" s="832">
        <f t="shared" si="485"/>
        <v>0</v>
      </c>
      <c r="AF1267" s="832">
        <f t="shared" si="485"/>
        <v>0</v>
      </c>
      <c r="AG1267" s="832">
        <f t="shared" si="485"/>
        <v>0</v>
      </c>
      <c r="AH1267" s="832">
        <f t="shared" si="485"/>
        <v>0</v>
      </c>
      <c r="AI1267" s="824">
        <f t="shared" si="478"/>
        <v>0</v>
      </c>
      <c r="AJ1267" s="879">
        <f t="shared" si="486"/>
        <v>0</v>
      </c>
      <c r="AK1267" s="879">
        <f t="shared" si="486"/>
        <v>3.5</v>
      </c>
      <c r="AL1267" s="879">
        <f t="shared" si="486"/>
        <v>0</v>
      </c>
      <c r="AM1267" s="879">
        <f t="shared" si="487"/>
        <v>0</v>
      </c>
      <c r="AN1267" s="849">
        <f t="shared" si="488"/>
        <v>560</v>
      </c>
      <c r="AO1267" s="825">
        <f t="shared" si="475"/>
        <v>0</v>
      </c>
      <c r="AP1267" s="825">
        <f t="shared" si="475"/>
        <v>3.5</v>
      </c>
      <c r="AQ1267" s="825">
        <f t="shared" si="475"/>
        <v>0</v>
      </c>
      <c r="AR1267" s="825">
        <f t="shared" si="475"/>
        <v>0</v>
      </c>
      <c r="AS1267" s="825">
        <f t="shared" si="475"/>
        <v>560</v>
      </c>
      <c r="AT1267" s="850">
        <f t="shared" si="481"/>
        <v>0</v>
      </c>
      <c r="AU1267" s="922"/>
      <c r="AV1267" s="861"/>
      <c r="AW1267" s="861"/>
      <c r="AX1267" s="861"/>
      <c r="AY1267" s="861"/>
      <c r="AZ1267" s="851"/>
    </row>
    <row r="1268" spans="1:52" ht="13.5" customHeight="1">
      <c r="A1268" s="838">
        <f t="shared" si="479"/>
        <v>33</v>
      </c>
      <c r="B1268" s="1052" t="s">
        <v>71</v>
      </c>
      <c r="C1268" s="817" t="s">
        <v>66</v>
      </c>
      <c r="D1268" s="839">
        <v>65</v>
      </c>
      <c r="E1268" s="852">
        <v>55</v>
      </c>
      <c r="F1268" s="825"/>
      <c r="G1268" s="909" t="s">
        <v>900</v>
      </c>
      <c r="H1268" s="827"/>
      <c r="I1268" s="842"/>
      <c r="J1268" s="824">
        <f t="shared" si="470"/>
        <v>0</v>
      </c>
      <c r="K1268" s="825"/>
      <c r="L1268" s="853"/>
      <c r="M1268" s="827"/>
      <c r="N1268" s="827"/>
      <c r="O1268" s="824">
        <f t="shared" si="482"/>
        <v>0</v>
      </c>
      <c r="P1268" s="865"/>
      <c r="Q1268" s="853">
        <v>4</v>
      </c>
      <c r="R1268" s="877"/>
      <c r="S1268" s="827"/>
      <c r="T1268" s="846">
        <f t="shared" si="471"/>
        <v>220</v>
      </c>
      <c r="U1268" s="825">
        <f t="shared" si="489"/>
        <v>0</v>
      </c>
      <c r="V1268" s="825">
        <f t="shared" si="483"/>
        <v>4</v>
      </c>
      <c r="W1268" s="827">
        <f t="shared" si="483"/>
        <v>0</v>
      </c>
      <c r="X1268" s="827">
        <f t="shared" si="483"/>
        <v>0</v>
      </c>
      <c r="Y1268" s="824">
        <f t="shared" si="483"/>
        <v>220</v>
      </c>
      <c r="Z1268" s="838">
        <f t="shared" si="480"/>
        <v>33</v>
      </c>
      <c r="AA1268" s="895" t="str">
        <f t="shared" si="477"/>
        <v>Lòng gà</v>
      </c>
      <c r="AB1268" s="844" t="str">
        <f t="shared" si="477"/>
        <v>kg</v>
      </c>
      <c r="AC1268" s="845">
        <f t="shared" si="477"/>
        <v>65</v>
      </c>
      <c r="AD1268" s="858">
        <f t="shared" si="477"/>
        <v>55</v>
      </c>
      <c r="AE1268" s="832">
        <f t="shared" si="485"/>
        <v>0</v>
      </c>
      <c r="AF1268" s="832">
        <f t="shared" si="485"/>
        <v>0</v>
      </c>
      <c r="AG1268" s="832">
        <f t="shared" si="485"/>
        <v>0</v>
      </c>
      <c r="AH1268" s="832">
        <f t="shared" si="485"/>
        <v>0</v>
      </c>
      <c r="AI1268" s="824">
        <f t="shared" si="478"/>
        <v>0</v>
      </c>
      <c r="AJ1268" s="879">
        <f t="shared" si="486"/>
        <v>0</v>
      </c>
      <c r="AK1268" s="879">
        <f t="shared" si="486"/>
        <v>4</v>
      </c>
      <c r="AL1268" s="879">
        <f t="shared" si="486"/>
        <v>0</v>
      </c>
      <c r="AM1268" s="879">
        <f t="shared" si="487"/>
        <v>0</v>
      </c>
      <c r="AN1268" s="849">
        <f t="shared" si="488"/>
        <v>220</v>
      </c>
      <c r="AO1268" s="825">
        <f t="shared" si="475"/>
        <v>0</v>
      </c>
      <c r="AP1268" s="825">
        <f t="shared" si="475"/>
        <v>4</v>
      </c>
      <c r="AQ1268" s="825">
        <f t="shared" si="475"/>
        <v>0</v>
      </c>
      <c r="AR1268" s="825">
        <f t="shared" si="475"/>
        <v>0</v>
      </c>
      <c r="AS1268" s="825">
        <f t="shared" si="475"/>
        <v>220</v>
      </c>
      <c r="AT1268" s="850">
        <f t="shared" si="481"/>
        <v>40</v>
      </c>
      <c r="AU1268" s="922"/>
      <c r="AV1268" s="861"/>
      <c r="AW1268" s="861"/>
      <c r="AX1268" s="861"/>
      <c r="AY1268" s="861"/>
      <c r="AZ1268" s="851"/>
    </row>
    <row r="1269" spans="1:52" ht="13.5" customHeight="1">
      <c r="A1269" s="838">
        <f t="shared" si="479"/>
        <v>34</v>
      </c>
      <c r="B1269" s="1052" t="s">
        <v>889</v>
      </c>
      <c r="C1269" s="817" t="s">
        <v>66</v>
      </c>
      <c r="D1269" s="839">
        <v>45</v>
      </c>
      <c r="E1269" s="852">
        <v>40</v>
      </c>
      <c r="F1269" s="825"/>
      <c r="G1269" s="909">
        <v>5</v>
      </c>
      <c r="H1269" s="827"/>
      <c r="I1269" s="842"/>
      <c r="J1269" s="824">
        <f t="shared" si="470"/>
        <v>200</v>
      </c>
      <c r="K1269" s="825"/>
      <c r="L1269" s="825"/>
      <c r="M1269" s="827"/>
      <c r="N1269" s="827"/>
      <c r="O1269" s="824">
        <f t="shared" si="482"/>
        <v>0</v>
      </c>
      <c r="P1269" s="865"/>
      <c r="Q1269" s="853">
        <v>4.5</v>
      </c>
      <c r="R1269" s="877"/>
      <c r="S1269" s="827"/>
      <c r="T1269" s="846">
        <f t="shared" si="471"/>
        <v>180</v>
      </c>
      <c r="U1269" s="825">
        <f t="shared" si="489"/>
        <v>0</v>
      </c>
      <c r="V1269" s="825">
        <f t="shared" si="483"/>
        <v>9.5</v>
      </c>
      <c r="W1269" s="827">
        <f t="shared" si="483"/>
        <v>0</v>
      </c>
      <c r="X1269" s="827">
        <f t="shared" si="483"/>
        <v>0</v>
      </c>
      <c r="Y1269" s="824">
        <f t="shared" si="483"/>
        <v>380</v>
      </c>
      <c r="Z1269" s="838">
        <f t="shared" si="480"/>
        <v>34</v>
      </c>
      <c r="AA1269" s="895" t="str">
        <f t="shared" si="477"/>
        <v>Trứng</v>
      </c>
      <c r="AB1269" s="844" t="str">
        <f t="shared" si="477"/>
        <v>kg</v>
      </c>
      <c r="AC1269" s="845">
        <f t="shared" si="477"/>
        <v>45</v>
      </c>
      <c r="AD1269" s="858">
        <f t="shared" si="477"/>
        <v>40</v>
      </c>
      <c r="AE1269" s="832">
        <f t="shared" ref="AE1269:AH1281" si="490">AE1187+AJ1187-AO1187</f>
        <v>0</v>
      </c>
      <c r="AF1269" s="832">
        <f t="shared" si="490"/>
        <v>0</v>
      </c>
      <c r="AG1269" s="832">
        <f t="shared" si="490"/>
        <v>0</v>
      </c>
      <c r="AH1269" s="832">
        <f t="shared" si="490"/>
        <v>0</v>
      </c>
      <c r="AI1269" s="824">
        <f t="shared" si="478"/>
        <v>0</v>
      </c>
      <c r="AJ1269" s="879">
        <f t="shared" si="486"/>
        <v>0</v>
      </c>
      <c r="AK1269" s="879">
        <f t="shared" si="486"/>
        <v>9.5</v>
      </c>
      <c r="AL1269" s="879">
        <f t="shared" si="486"/>
        <v>0</v>
      </c>
      <c r="AM1269" s="879">
        <f t="shared" si="487"/>
        <v>0</v>
      </c>
      <c r="AN1269" s="849">
        <f t="shared" si="488"/>
        <v>380</v>
      </c>
      <c r="AO1269" s="825">
        <f t="shared" si="475"/>
        <v>0</v>
      </c>
      <c r="AP1269" s="825">
        <f t="shared" si="475"/>
        <v>9.5</v>
      </c>
      <c r="AQ1269" s="825">
        <f t="shared" si="475"/>
        <v>0</v>
      </c>
      <c r="AR1269" s="825">
        <f t="shared" si="475"/>
        <v>0</v>
      </c>
      <c r="AS1269" s="825">
        <f t="shared" si="475"/>
        <v>380</v>
      </c>
      <c r="AT1269" s="850">
        <f t="shared" si="481"/>
        <v>47.5</v>
      </c>
      <c r="AU1269" s="922"/>
      <c r="AV1269" s="861"/>
      <c r="AW1269" s="861"/>
      <c r="AX1269" s="861"/>
      <c r="AY1269" s="861"/>
      <c r="AZ1269" s="851"/>
    </row>
    <row r="1270" spans="1:52" ht="13.5" customHeight="1">
      <c r="A1270" s="838">
        <f t="shared" si="479"/>
        <v>35</v>
      </c>
      <c r="B1270" s="1053" t="s">
        <v>3</v>
      </c>
      <c r="C1270" s="817" t="s">
        <v>66</v>
      </c>
      <c r="D1270" s="924">
        <v>12</v>
      </c>
      <c r="E1270" s="898">
        <v>12</v>
      </c>
      <c r="F1270" s="825"/>
      <c r="G1270" s="872"/>
      <c r="H1270" s="827"/>
      <c r="I1270" s="842"/>
      <c r="J1270" s="824">
        <f t="shared" si="470"/>
        <v>0</v>
      </c>
      <c r="K1270" s="878"/>
      <c r="L1270" s="853">
        <v>12</v>
      </c>
      <c r="M1270" s="826"/>
      <c r="N1270" s="827"/>
      <c r="O1270" s="824">
        <f t="shared" si="482"/>
        <v>144</v>
      </c>
      <c r="P1270" s="857"/>
      <c r="Q1270" s="828"/>
      <c r="R1270" s="925"/>
      <c r="S1270" s="926"/>
      <c r="T1270" s="846">
        <f t="shared" si="471"/>
        <v>0</v>
      </c>
      <c r="U1270" s="825">
        <f t="shared" si="489"/>
        <v>0</v>
      </c>
      <c r="V1270" s="828">
        <f t="shared" si="483"/>
        <v>12</v>
      </c>
      <c r="W1270" s="827">
        <f t="shared" si="483"/>
        <v>0</v>
      </c>
      <c r="X1270" s="827">
        <f t="shared" si="483"/>
        <v>0</v>
      </c>
      <c r="Y1270" s="824">
        <f t="shared" si="483"/>
        <v>144</v>
      </c>
      <c r="Z1270" s="838">
        <f t="shared" si="480"/>
        <v>35</v>
      </c>
      <c r="AA1270" s="895" t="str">
        <f t="shared" si="477"/>
        <v>Đậu phụ</v>
      </c>
      <c r="AB1270" s="844" t="str">
        <f t="shared" si="477"/>
        <v>kg</v>
      </c>
      <c r="AC1270" s="845">
        <f t="shared" si="477"/>
        <v>12</v>
      </c>
      <c r="AD1270" s="858">
        <f t="shared" si="477"/>
        <v>12</v>
      </c>
      <c r="AE1270" s="832">
        <f t="shared" si="490"/>
        <v>0</v>
      </c>
      <c r="AF1270" s="832">
        <f t="shared" si="490"/>
        <v>0</v>
      </c>
      <c r="AG1270" s="832">
        <f t="shared" si="490"/>
        <v>0</v>
      </c>
      <c r="AH1270" s="832">
        <f t="shared" si="490"/>
        <v>0</v>
      </c>
      <c r="AI1270" s="824">
        <f t="shared" si="478"/>
        <v>0</v>
      </c>
      <c r="AJ1270" s="879">
        <f t="shared" si="486"/>
        <v>0</v>
      </c>
      <c r="AK1270" s="879">
        <f t="shared" si="486"/>
        <v>12</v>
      </c>
      <c r="AL1270" s="879">
        <f t="shared" si="486"/>
        <v>0</v>
      </c>
      <c r="AM1270" s="879">
        <f t="shared" si="487"/>
        <v>0</v>
      </c>
      <c r="AN1270" s="849">
        <f t="shared" si="488"/>
        <v>144</v>
      </c>
      <c r="AO1270" s="825">
        <f t="shared" si="475"/>
        <v>0</v>
      </c>
      <c r="AP1270" s="825">
        <f t="shared" si="475"/>
        <v>12</v>
      </c>
      <c r="AQ1270" s="825">
        <f t="shared" si="475"/>
        <v>0</v>
      </c>
      <c r="AR1270" s="825">
        <f t="shared" si="475"/>
        <v>0</v>
      </c>
      <c r="AS1270" s="825">
        <f t="shared" si="475"/>
        <v>144</v>
      </c>
      <c r="AT1270" s="850">
        <f t="shared" si="481"/>
        <v>0</v>
      </c>
      <c r="AU1270" s="922"/>
      <c r="AV1270" s="861"/>
      <c r="AW1270" s="861"/>
      <c r="AX1270" s="861"/>
      <c r="AY1270" s="861"/>
      <c r="AZ1270" s="851"/>
    </row>
    <row r="1271" spans="1:52" ht="13.5" customHeight="1">
      <c r="A1271" s="838">
        <f t="shared" si="479"/>
        <v>36</v>
      </c>
      <c r="B1271" s="1053" t="s">
        <v>174</v>
      </c>
      <c r="C1271" s="817" t="s">
        <v>66</v>
      </c>
      <c r="D1271" s="839">
        <v>39</v>
      </c>
      <c r="E1271" s="852">
        <v>39</v>
      </c>
      <c r="F1271" s="825"/>
      <c r="G1271" s="872"/>
      <c r="H1271" s="827"/>
      <c r="I1271" s="842"/>
      <c r="J1271" s="824">
        <f t="shared" si="470"/>
        <v>0</v>
      </c>
      <c r="K1271" s="825"/>
      <c r="L1271" s="853">
        <v>9</v>
      </c>
      <c r="M1271" s="826"/>
      <c r="N1271" s="827"/>
      <c r="O1271" s="824">
        <f t="shared" si="482"/>
        <v>351</v>
      </c>
      <c r="P1271" s="865"/>
      <c r="Q1271" s="853"/>
      <c r="R1271" s="925"/>
      <c r="S1271" s="827"/>
      <c r="T1271" s="846">
        <f t="shared" si="471"/>
        <v>0</v>
      </c>
      <c r="U1271" s="825">
        <f t="shared" si="489"/>
        <v>0</v>
      </c>
      <c r="V1271" s="825">
        <f t="shared" si="483"/>
        <v>9</v>
      </c>
      <c r="W1271" s="827">
        <f t="shared" si="483"/>
        <v>0</v>
      </c>
      <c r="X1271" s="827">
        <f t="shared" si="483"/>
        <v>0</v>
      </c>
      <c r="Y1271" s="824">
        <f t="shared" si="483"/>
        <v>351</v>
      </c>
      <c r="Z1271" s="838">
        <f t="shared" si="480"/>
        <v>36</v>
      </c>
      <c r="AA1271" s="895" t="str">
        <f t="shared" si="477"/>
        <v>Cá sòng</v>
      </c>
      <c r="AB1271" s="844" t="str">
        <f t="shared" si="477"/>
        <v>kg</v>
      </c>
      <c r="AC1271" s="845">
        <f t="shared" si="477"/>
        <v>39</v>
      </c>
      <c r="AD1271" s="858">
        <f t="shared" si="477"/>
        <v>39</v>
      </c>
      <c r="AE1271" s="832">
        <f t="shared" si="490"/>
        <v>0</v>
      </c>
      <c r="AF1271" s="832">
        <f t="shared" si="490"/>
        <v>0</v>
      </c>
      <c r="AG1271" s="832">
        <f t="shared" si="490"/>
        <v>0</v>
      </c>
      <c r="AH1271" s="832">
        <f t="shared" si="490"/>
        <v>0</v>
      </c>
      <c r="AI1271" s="824">
        <f t="shared" si="478"/>
        <v>0</v>
      </c>
      <c r="AJ1271" s="879">
        <f t="shared" si="486"/>
        <v>0</v>
      </c>
      <c r="AK1271" s="879">
        <f t="shared" si="486"/>
        <v>9</v>
      </c>
      <c r="AL1271" s="879">
        <f t="shared" si="486"/>
        <v>0</v>
      </c>
      <c r="AM1271" s="879">
        <f t="shared" si="487"/>
        <v>0</v>
      </c>
      <c r="AN1271" s="849">
        <f t="shared" si="488"/>
        <v>351</v>
      </c>
      <c r="AO1271" s="825">
        <f t="shared" si="475"/>
        <v>0</v>
      </c>
      <c r="AP1271" s="825">
        <f t="shared" si="475"/>
        <v>9</v>
      </c>
      <c r="AQ1271" s="825">
        <f t="shared" si="475"/>
        <v>0</v>
      </c>
      <c r="AR1271" s="825">
        <f t="shared" si="475"/>
        <v>0</v>
      </c>
      <c r="AS1271" s="825">
        <f t="shared" si="475"/>
        <v>351</v>
      </c>
      <c r="AT1271" s="850">
        <f t="shared" si="481"/>
        <v>0</v>
      </c>
      <c r="AU1271" s="922"/>
      <c r="AV1271" s="861"/>
      <c r="AW1271" s="861"/>
      <c r="AX1271" s="861"/>
      <c r="AY1271" s="861"/>
      <c r="AZ1271" s="851"/>
    </row>
    <row r="1272" spans="1:52" ht="13.5" customHeight="1">
      <c r="A1272" s="838">
        <f t="shared" si="479"/>
        <v>37</v>
      </c>
      <c r="B1272" s="1053" t="s">
        <v>134</v>
      </c>
      <c r="C1272" s="817" t="s">
        <v>66</v>
      </c>
      <c r="D1272" s="839">
        <v>40</v>
      </c>
      <c r="E1272" s="852">
        <v>40</v>
      </c>
      <c r="F1272" s="825"/>
      <c r="G1272" s="872"/>
      <c r="H1272" s="827"/>
      <c r="I1272" s="842"/>
      <c r="J1272" s="824">
        <f t="shared" si="470"/>
        <v>0</v>
      </c>
      <c r="K1272" s="825"/>
      <c r="L1272" s="853"/>
      <c r="M1272" s="826"/>
      <c r="N1272" s="827"/>
      <c r="O1272" s="824">
        <f t="shared" si="482"/>
        <v>0</v>
      </c>
      <c r="P1272" s="865"/>
      <c r="Q1272" s="853">
        <v>8</v>
      </c>
      <c r="R1272" s="925"/>
      <c r="S1272" s="827"/>
      <c r="T1272" s="846">
        <f t="shared" si="471"/>
        <v>320</v>
      </c>
      <c r="U1272" s="825">
        <f t="shared" si="489"/>
        <v>0</v>
      </c>
      <c r="V1272" s="828">
        <f t="shared" si="483"/>
        <v>8</v>
      </c>
      <c r="W1272" s="827">
        <f t="shared" si="483"/>
        <v>0</v>
      </c>
      <c r="X1272" s="827">
        <f t="shared" si="483"/>
        <v>0</v>
      </c>
      <c r="Y1272" s="824">
        <f t="shared" si="483"/>
        <v>320</v>
      </c>
      <c r="Z1272" s="838">
        <f t="shared" si="480"/>
        <v>37</v>
      </c>
      <c r="AA1272" s="895" t="str">
        <f t="shared" si="477"/>
        <v>Cá bạc má</v>
      </c>
      <c r="AB1272" s="844" t="str">
        <f t="shared" si="477"/>
        <v>kg</v>
      </c>
      <c r="AC1272" s="845">
        <f t="shared" si="477"/>
        <v>40</v>
      </c>
      <c r="AD1272" s="858">
        <f t="shared" si="477"/>
        <v>40</v>
      </c>
      <c r="AE1272" s="832">
        <f t="shared" si="490"/>
        <v>0</v>
      </c>
      <c r="AF1272" s="832">
        <f t="shared" si="490"/>
        <v>0</v>
      </c>
      <c r="AG1272" s="832">
        <f t="shared" si="490"/>
        <v>0</v>
      </c>
      <c r="AH1272" s="832">
        <f t="shared" si="490"/>
        <v>0</v>
      </c>
      <c r="AI1272" s="824">
        <f t="shared" si="478"/>
        <v>0</v>
      </c>
      <c r="AJ1272" s="879">
        <f t="shared" si="486"/>
        <v>0</v>
      </c>
      <c r="AK1272" s="879">
        <f t="shared" si="486"/>
        <v>8</v>
      </c>
      <c r="AL1272" s="879">
        <f t="shared" si="486"/>
        <v>0</v>
      </c>
      <c r="AM1272" s="879">
        <f t="shared" si="487"/>
        <v>0</v>
      </c>
      <c r="AN1272" s="849">
        <f t="shared" si="488"/>
        <v>320</v>
      </c>
      <c r="AO1272" s="825">
        <f t="shared" si="475"/>
        <v>0</v>
      </c>
      <c r="AP1272" s="825">
        <f t="shared" si="475"/>
        <v>8</v>
      </c>
      <c r="AQ1272" s="825">
        <f t="shared" si="475"/>
        <v>0</v>
      </c>
      <c r="AR1272" s="825">
        <f t="shared" si="475"/>
        <v>0</v>
      </c>
      <c r="AS1272" s="825">
        <f t="shared" si="475"/>
        <v>320</v>
      </c>
      <c r="AT1272" s="850">
        <f t="shared" si="481"/>
        <v>0</v>
      </c>
      <c r="AU1272" s="1502" t="s">
        <v>855</v>
      </c>
      <c r="AV1272" s="1503"/>
      <c r="AW1272" s="1503"/>
      <c r="AX1272" s="1503"/>
      <c r="AY1272" s="1503"/>
      <c r="AZ1272" s="927"/>
    </row>
    <row r="1273" spans="1:52" ht="13.5" customHeight="1">
      <c r="A1273" s="838">
        <f t="shared" si="479"/>
        <v>38</v>
      </c>
      <c r="B1273" s="1053" t="s">
        <v>898</v>
      </c>
      <c r="C1273" s="817" t="s">
        <v>66</v>
      </c>
      <c r="D1273" s="839">
        <v>125</v>
      </c>
      <c r="E1273" s="852">
        <v>125</v>
      </c>
      <c r="F1273" s="866"/>
      <c r="G1273" s="909">
        <v>5</v>
      </c>
      <c r="H1273" s="928"/>
      <c r="I1273" s="842"/>
      <c r="J1273" s="824">
        <f t="shared" si="470"/>
        <v>625</v>
      </c>
      <c r="K1273" s="825"/>
      <c r="L1273" s="828"/>
      <c r="M1273" s="826"/>
      <c r="N1273" s="827"/>
      <c r="O1273" s="824">
        <f t="shared" si="482"/>
        <v>0</v>
      </c>
      <c r="P1273" s="857"/>
      <c r="Q1273" s="853"/>
      <c r="R1273" s="925"/>
      <c r="S1273" s="827"/>
      <c r="T1273" s="846">
        <f t="shared" si="471"/>
        <v>0</v>
      </c>
      <c r="U1273" s="825">
        <f t="shared" si="489"/>
        <v>0</v>
      </c>
      <c r="V1273" s="828">
        <f t="shared" si="483"/>
        <v>5</v>
      </c>
      <c r="W1273" s="827">
        <f t="shared" si="483"/>
        <v>0</v>
      </c>
      <c r="X1273" s="827">
        <f t="shared" si="483"/>
        <v>0</v>
      </c>
      <c r="Y1273" s="824">
        <f t="shared" si="483"/>
        <v>625</v>
      </c>
      <c r="Z1273" s="838">
        <f t="shared" si="480"/>
        <v>38</v>
      </c>
      <c r="AA1273" s="895" t="str">
        <f t="shared" si="477"/>
        <v>Thịt đl</v>
      </c>
      <c r="AB1273" s="844" t="str">
        <f t="shared" si="477"/>
        <v>kg</v>
      </c>
      <c r="AC1273" s="845">
        <f t="shared" si="477"/>
        <v>125</v>
      </c>
      <c r="AD1273" s="858">
        <f t="shared" si="477"/>
        <v>125</v>
      </c>
      <c r="AE1273" s="832">
        <f t="shared" si="490"/>
        <v>0</v>
      </c>
      <c r="AF1273" s="832">
        <f t="shared" si="490"/>
        <v>0</v>
      </c>
      <c r="AG1273" s="832">
        <f t="shared" si="490"/>
        <v>0</v>
      </c>
      <c r="AH1273" s="832">
        <f t="shared" si="490"/>
        <v>0</v>
      </c>
      <c r="AI1273" s="824">
        <f t="shared" si="478"/>
        <v>0</v>
      </c>
      <c r="AJ1273" s="879">
        <f t="shared" si="486"/>
        <v>0</v>
      </c>
      <c r="AK1273" s="879">
        <f t="shared" si="486"/>
        <v>5</v>
      </c>
      <c r="AL1273" s="879">
        <f t="shared" si="486"/>
        <v>0</v>
      </c>
      <c r="AM1273" s="879">
        <f t="shared" si="487"/>
        <v>0</v>
      </c>
      <c r="AN1273" s="849">
        <f t="shared" si="488"/>
        <v>625</v>
      </c>
      <c r="AO1273" s="825">
        <f t="shared" si="475"/>
        <v>0</v>
      </c>
      <c r="AP1273" s="825">
        <f t="shared" si="475"/>
        <v>5</v>
      </c>
      <c r="AQ1273" s="825">
        <f t="shared" si="475"/>
        <v>0</v>
      </c>
      <c r="AR1273" s="825">
        <f t="shared" si="475"/>
        <v>0</v>
      </c>
      <c r="AS1273" s="825">
        <f t="shared" si="475"/>
        <v>625</v>
      </c>
      <c r="AT1273" s="850">
        <f t="shared" si="481"/>
        <v>0</v>
      </c>
      <c r="AU1273" s="929" t="s">
        <v>811</v>
      </c>
      <c r="AV1273" s="930"/>
      <c r="AW1273" s="1504">
        <v>0.74</v>
      </c>
      <c r="AX1273" s="1504"/>
      <c r="AY1273" s="930"/>
      <c r="AZ1273" s="862" t="s">
        <v>70</v>
      </c>
    </row>
    <row r="1274" spans="1:52" ht="13.5" customHeight="1">
      <c r="A1274" s="838">
        <f t="shared" si="479"/>
        <v>39</v>
      </c>
      <c r="B1274" s="1045" t="s">
        <v>83</v>
      </c>
      <c r="C1274" s="817" t="s">
        <v>786</v>
      </c>
      <c r="D1274" s="839">
        <v>10</v>
      </c>
      <c r="E1274" s="852">
        <v>10</v>
      </c>
      <c r="F1274" s="825"/>
      <c r="G1274" s="872"/>
      <c r="H1274" s="827"/>
      <c r="I1274" s="842"/>
      <c r="J1274" s="824">
        <f t="shared" si="470"/>
        <v>0</v>
      </c>
      <c r="K1274" s="878"/>
      <c r="L1274" s="853"/>
      <c r="M1274" s="826">
        <v>15</v>
      </c>
      <c r="N1274" s="827"/>
      <c r="O1274" s="824">
        <f t="shared" si="482"/>
        <v>150</v>
      </c>
      <c r="P1274" s="857"/>
      <c r="Q1274" s="828"/>
      <c r="R1274" s="877"/>
      <c r="S1274" s="827"/>
      <c r="T1274" s="846">
        <f t="shared" si="471"/>
        <v>0</v>
      </c>
      <c r="U1274" s="878">
        <f t="shared" si="489"/>
        <v>0</v>
      </c>
      <c r="V1274" s="825">
        <f t="shared" si="483"/>
        <v>0</v>
      </c>
      <c r="W1274" s="827">
        <f t="shared" si="483"/>
        <v>15</v>
      </c>
      <c r="X1274" s="827">
        <f t="shared" si="483"/>
        <v>0</v>
      </c>
      <c r="Y1274" s="824">
        <f t="shared" si="483"/>
        <v>150</v>
      </c>
      <c r="Z1274" s="838">
        <f t="shared" si="480"/>
        <v>39</v>
      </c>
      <c r="AA1274" s="895" t="str">
        <f t="shared" si="477"/>
        <v>Cam</v>
      </c>
      <c r="AB1274" s="844" t="str">
        <f t="shared" si="477"/>
        <v>quả</v>
      </c>
      <c r="AC1274" s="845">
        <f t="shared" si="477"/>
        <v>10</v>
      </c>
      <c r="AD1274" s="858">
        <f t="shared" si="477"/>
        <v>10</v>
      </c>
      <c r="AE1274" s="832">
        <f t="shared" si="490"/>
        <v>0</v>
      </c>
      <c r="AF1274" s="832">
        <f t="shared" si="490"/>
        <v>0</v>
      </c>
      <c r="AG1274" s="832">
        <f t="shared" si="490"/>
        <v>0</v>
      </c>
      <c r="AH1274" s="832">
        <f t="shared" si="490"/>
        <v>0</v>
      </c>
      <c r="AI1274" s="824">
        <f t="shared" si="478"/>
        <v>0</v>
      </c>
      <c r="AJ1274" s="879">
        <f t="shared" si="486"/>
        <v>0</v>
      </c>
      <c r="AK1274" s="879">
        <f t="shared" si="486"/>
        <v>0</v>
      </c>
      <c r="AL1274" s="879">
        <f t="shared" si="486"/>
        <v>15</v>
      </c>
      <c r="AM1274" s="879">
        <f t="shared" si="487"/>
        <v>0</v>
      </c>
      <c r="AN1274" s="849">
        <f t="shared" si="488"/>
        <v>150</v>
      </c>
      <c r="AO1274" s="825">
        <f t="shared" si="475"/>
        <v>0</v>
      </c>
      <c r="AP1274" s="825">
        <f t="shared" si="475"/>
        <v>0</v>
      </c>
      <c r="AQ1274" s="825">
        <f t="shared" si="475"/>
        <v>15</v>
      </c>
      <c r="AR1274" s="825">
        <f t="shared" si="475"/>
        <v>0</v>
      </c>
      <c r="AS1274" s="825">
        <f t="shared" si="475"/>
        <v>150</v>
      </c>
      <c r="AT1274" s="850">
        <f t="shared" si="481"/>
        <v>0</v>
      </c>
      <c r="AU1274" s="932" t="s">
        <v>856</v>
      </c>
      <c r="AV1274" s="933">
        <f>AV1239</f>
        <v>110</v>
      </c>
      <c r="AW1274" s="934" t="s">
        <v>27</v>
      </c>
      <c r="AX1274" s="935">
        <v>0.16</v>
      </c>
      <c r="AY1274" s="936" t="s">
        <v>29</v>
      </c>
      <c r="AZ1274" s="937">
        <f>AV1274*AX1274</f>
        <v>17.600000000000001</v>
      </c>
    </row>
    <row r="1275" spans="1:52" ht="13.5" customHeight="1">
      <c r="A1275" s="838">
        <f t="shared" si="479"/>
        <v>40</v>
      </c>
      <c r="B1275" s="1045" t="s">
        <v>892</v>
      </c>
      <c r="C1275" s="817" t="s">
        <v>66</v>
      </c>
      <c r="D1275" s="839">
        <v>10</v>
      </c>
      <c r="E1275" s="852">
        <v>7</v>
      </c>
      <c r="F1275" s="825"/>
      <c r="G1275" s="854"/>
      <c r="H1275" s="827"/>
      <c r="I1275" s="842"/>
      <c r="J1275" s="824">
        <f t="shared" si="470"/>
        <v>0</v>
      </c>
      <c r="K1275" s="825"/>
      <c r="L1275" s="825"/>
      <c r="M1275" s="827"/>
      <c r="N1275" s="827"/>
      <c r="O1275" s="824">
        <f t="shared" si="482"/>
        <v>0</v>
      </c>
      <c r="P1275" s="865"/>
      <c r="Q1275" s="825"/>
      <c r="R1275" s="877">
        <v>34</v>
      </c>
      <c r="S1275" s="827"/>
      <c r="T1275" s="846">
        <f t="shared" si="471"/>
        <v>238</v>
      </c>
      <c r="U1275" s="825">
        <f t="shared" si="489"/>
        <v>0</v>
      </c>
      <c r="V1275" s="825">
        <f t="shared" si="483"/>
        <v>0</v>
      </c>
      <c r="W1275" s="827">
        <f t="shared" si="483"/>
        <v>34</v>
      </c>
      <c r="X1275" s="827">
        <f t="shared" si="483"/>
        <v>0</v>
      </c>
      <c r="Y1275" s="824">
        <f>SUM(J1275,O1275,T1275)</f>
        <v>238</v>
      </c>
      <c r="Z1275" s="838">
        <f t="shared" si="480"/>
        <v>40</v>
      </c>
      <c r="AA1275" s="895" t="str">
        <f t="shared" si="477"/>
        <v>Bính xanh</v>
      </c>
      <c r="AB1275" s="844" t="str">
        <f t="shared" si="477"/>
        <v>kg</v>
      </c>
      <c r="AC1275" s="845">
        <f t="shared" si="477"/>
        <v>10</v>
      </c>
      <c r="AD1275" s="858">
        <f t="shared" si="477"/>
        <v>7</v>
      </c>
      <c r="AE1275" s="832">
        <f t="shared" si="490"/>
        <v>0</v>
      </c>
      <c r="AF1275" s="832">
        <f t="shared" si="490"/>
        <v>0</v>
      </c>
      <c r="AG1275" s="832">
        <f t="shared" si="490"/>
        <v>0</v>
      </c>
      <c r="AH1275" s="832">
        <f t="shared" si="490"/>
        <v>0</v>
      </c>
      <c r="AI1275" s="824">
        <f t="shared" si="478"/>
        <v>0</v>
      </c>
      <c r="AJ1275" s="879">
        <f t="shared" si="486"/>
        <v>0</v>
      </c>
      <c r="AK1275" s="879">
        <f t="shared" si="486"/>
        <v>0</v>
      </c>
      <c r="AL1275" s="879">
        <f t="shared" si="486"/>
        <v>34</v>
      </c>
      <c r="AM1275" s="879">
        <f t="shared" si="487"/>
        <v>0</v>
      </c>
      <c r="AN1275" s="849">
        <f t="shared" si="488"/>
        <v>238</v>
      </c>
      <c r="AO1275" s="825">
        <f t="shared" si="475"/>
        <v>0</v>
      </c>
      <c r="AP1275" s="825">
        <f t="shared" si="475"/>
        <v>0</v>
      </c>
      <c r="AQ1275" s="825">
        <f t="shared" si="475"/>
        <v>34</v>
      </c>
      <c r="AR1275" s="825">
        <f t="shared" si="475"/>
        <v>0</v>
      </c>
      <c r="AS1275" s="825">
        <f t="shared" si="475"/>
        <v>238</v>
      </c>
      <c r="AT1275" s="850">
        <f t="shared" si="481"/>
        <v>102</v>
      </c>
      <c r="AU1275" s="932" t="s">
        <v>857</v>
      </c>
      <c r="AV1275" s="933">
        <f>AV1240</f>
        <v>115</v>
      </c>
      <c r="AW1275" s="934" t="s">
        <v>27</v>
      </c>
      <c r="AX1275" s="935">
        <v>0.28999999999999998</v>
      </c>
      <c r="AY1275" s="936" t="s">
        <v>29</v>
      </c>
      <c r="AZ1275" s="937">
        <f>AV1275*AX1275</f>
        <v>33.349999999999994</v>
      </c>
    </row>
    <row r="1276" spans="1:52" ht="13.5" customHeight="1">
      <c r="A1276" s="838">
        <f t="shared" si="479"/>
        <v>41</v>
      </c>
      <c r="B1276" s="1045" t="s">
        <v>906</v>
      </c>
      <c r="C1276" s="817" t="s">
        <v>66</v>
      </c>
      <c r="D1276" s="938">
        <v>5</v>
      </c>
      <c r="E1276" s="939">
        <v>5</v>
      </c>
      <c r="F1276" s="825"/>
      <c r="G1276" s="872"/>
      <c r="H1276" s="827"/>
      <c r="I1276" s="842"/>
      <c r="J1276" s="824">
        <f t="shared" si="470"/>
        <v>0</v>
      </c>
      <c r="K1276" s="825"/>
      <c r="L1276" s="828"/>
      <c r="M1276" s="827">
        <v>35</v>
      </c>
      <c r="N1276" s="827"/>
      <c r="O1276" s="824">
        <f t="shared" si="482"/>
        <v>175</v>
      </c>
      <c r="P1276" s="820"/>
      <c r="Q1276" s="828"/>
      <c r="R1276" s="925"/>
      <c r="S1276" s="827"/>
      <c r="T1276" s="846">
        <f t="shared" si="471"/>
        <v>0</v>
      </c>
      <c r="U1276" s="825">
        <f t="shared" si="489"/>
        <v>0</v>
      </c>
      <c r="V1276" s="828">
        <f t="shared" si="483"/>
        <v>0</v>
      </c>
      <c r="W1276" s="827">
        <f t="shared" si="483"/>
        <v>35</v>
      </c>
      <c r="X1276" s="827">
        <f t="shared" si="483"/>
        <v>0</v>
      </c>
      <c r="Y1276" s="824">
        <f t="shared" si="483"/>
        <v>175</v>
      </c>
      <c r="Z1276" s="838">
        <f t="shared" si="480"/>
        <v>41</v>
      </c>
      <c r="AA1276" s="895" t="str">
        <f t="shared" si="477"/>
        <v>Rau dên</v>
      </c>
      <c r="AB1276" s="844" t="str">
        <f t="shared" si="477"/>
        <v>kg</v>
      </c>
      <c r="AC1276" s="845">
        <f t="shared" si="477"/>
        <v>5</v>
      </c>
      <c r="AD1276" s="858">
        <f t="shared" si="477"/>
        <v>5</v>
      </c>
      <c r="AE1276" s="832">
        <f t="shared" si="490"/>
        <v>0</v>
      </c>
      <c r="AF1276" s="832">
        <f t="shared" si="490"/>
        <v>0</v>
      </c>
      <c r="AG1276" s="832">
        <f t="shared" si="490"/>
        <v>0</v>
      </c>
      <c r="AH1276" s="832">
        <f t="shared" si="490"/>
        <v>0</v>
      </c>
      <c r="AI1276" s="824">
        <f t="shared" si="478"/>
        <v>0</v>
      </c>
      <c r="AJ1276" s="879">
        <f t="shared" si="486"/>
        <v>0</v>
      </c>
      <c r="AK1276" s="879">
        <f t="shared" si="486"/>
        <v>0</v>
      </c>
      <c r="AL1276" s="879">
        <f t="shared" si="486"/>
        <v>35</v>
      </c>
      <c r="AM1276" s="879">
        <f t="shared" si="487"/>
        <v>0</v>
      </c>
      <c r="AN1276" s="849">
        <f t="shared" si="488"/>
        <v>175</v>
      </c>
      <c r="AO1276" s="825">
        <f t="shared" si="475"/>
        <v>0</v>
      </c>
      <c r="AP1276" s="825">
        <f t="shared" si="475"/>
        <v>0</v>
      </c>
      <c r="AQ1276" s="825">
        <f t="shared" si="475"/>
        <v>35</v>
      </c>
      <c r="AR1276" s="825">
        <f t="shared" si="475"/>
        <v>0</v>
      </c>
      <c r="AS1276" s="825">
        <f t="shared" si="475"/>
        <v>175</v>
      </c>
      <c r="AT1276" s="850">
        <f t="shared" si="481"/>
        <v>0</v>
      </c>
      <c r="AU1276" s="932" t="s">
        <v>858</v>
      </c>
      <c r="AV1276" s="933">
        <f>AV1241</f>
        <v>105</v>
      </c>
      <c r="AW1276" s="934" t="s">
        <v>27</v>
      </c>
      <c r="AX1276" s="935">
        <v>0.28999999999999998</v>
      </c>
      <c r="AY1276" s="936" t="s">
        <v>29</v>
      </c>
      <c r="AZ1276" s="937">
        <f>AV1276*AX1276</f>
        <v>30.45</v>
      </c>
    </row>
    <row r="1277" spans="1:52" ht="13.5" customHeight="1">
      <c r="A1277" s="838">
        <f t="shared" si="479"/>
        <v>42</v>
      </c>
      <c r="B1277" s="1045" t="s">
        <v>478</v>
      </c>
      <c r="C1277" s="817" t="s">
        <v>66</v>
      </c>
      <c r="D1277" s="839">
        <v>12</v>
      </c>
      <c r="E1277" s="852">
        <v>12</v>
      </c>
      <c r="F1277" s="828"/>
      <c r="G1277" s="854"/>
      <c r="H1277" s="827">
        <v>24</v>
      </c>
      <c r="I1277" s="842"/>
      <c r="J1277" s="824">
        <f t="shared" si="470"/>
        <v>288</v>
      </c>
      <c r="K1277" s="825"/>
      <c r="L1277" s="825"/>
      <c r="M1277" s="940"/>
      <c r="N1277" s="827"/>
      <c r="O1277" s="824">
        <f t="shared" si="482"/>
        <v>0</v>
      </c>
      <c r="P1277" s="865"/>
      <c r="Q1277" s="825"/>
      <c r="R1277" s="877"/>
      <c r="S1277" s="827"/>
      <c r="T1277" s="846">
        <f t="shared" si="471"/>
        <v>0</v>
      </c>
      <c r="U1277" s="825">
        <f t="shared" si="489"/>
        <v>0</v>
      </c>
      <c r="V1277" s="825">
        <f t="shared" si="483"/>
        <v>0</v>
      </c>
      <c r="W1277" s="827">
        <f t="shared" si="483"/>
        <v>24</v>
      </c>
      <c r="X1277" s="827">
        <f t="shared" si="483"/>
        <v>0</v>
      </c>
      <c r="Y1277" s="824">
        <f t="shared" si="483"/>
        <v>288</v>
      </c>
      <c r="Z1277" s="838">
        <f t="shared" si="480"/>
        <v>42</v>
      </c>
      <c r="AA1277" s="895" t="str">
        <f t="shared" si="477"/>
        <v>Dưa cải</v>
      </c>
      <c r="AB1277" s="844" t="str">
        <f t="shared" si="477"/>
        <v>kg</v>
      </c>
      <c r="AC1277" s="845">
        <f t="shared" si="477"/>
        <v>12</v>
      </c>
      <c r="AD1277" s="858">
        <f t="shared" si="477"/>
        <v>12</v>
      </c>
      <c r="AE1277" s="832">
        <f t="shared" si="490"/>
        <v>0</v>
      </c>
      <c r="AF1277" s="832">
        <f t="shared" si="490"/>
        <v>0</v>
      </c>
      <c r="AG1277" s="832">
        <f t="shared" si="490"/>
        <v>0</v>
      </c>
      <c r="AH1277" s="832">
        <f t="shared" si="490"/>
        <v>0</v>
      </c>
      <c r="AI1277" s="824">
        <f t="shared" si="478"/>
        <v>0</v>
      </c>
      <c r="AJ1277" s="879">
        <f t="shared" si="486"/>
        <v>0</v>
      </c>
      <c r="AK1277" s="879">
        <f t="shared" si="486"/>
        <v>0</v>
      </c>
      <c r="AL1277" s="879">
        <f t="shared" si="486"/>
        <v>24</v>
      </c>
      <c r="AM1277" s="879">
        <f t="shared" si="487"/>
        <v>0</v>
      </c>
      <c r="AN1277" s="849">
        <f t="shared" si="488"/>
        <v>288</v>
      </c>
      <c r="AO1277" s="825">
        <f t="shared" si="475"/>
        <v>0</v>
      </c>
      <c r="AP1277" s="825">
        <f t="shared" si="475"/>
        <v>0</v>
      </c>
      <c r="AQ1277" s="825">
        <f t="shared" si="475"/>
        <v>24</v>
      </c>
      <c r="AR1277" s="825">
        <f t="shared" si="475"/>
        <v>0</v>
      </c>
      <c r="AS1277" s="825">
        <f t="shared" si="475"/>
        <v>288</v>
      </c>
      <c r="AT1277" s="850">
        <f t="shared" si="481"/>
        <v>0</v>
      </c>
      <c r="AU1277" s="929" t="s">
        <v>811</v>
      </c>
      <c r="AV1277" s="930"/>
      <c r="AW1277" s="1504">
        <v>0.68</v>
      </c>
      <c r="AX1277" s="1504"/>
      <c r="AY1277" s="930"/>
      <c r="AZ1277" s="941" t="s">
        <v>70</v>
      </c>
    </row>
    <row r="1278" spans="1:52" ht="13.5" customHeight="1">
      <c r="A1278" s="838">
        <f t="shared" si="479"/>
        <v>43</v>
      </c>
      <c r="B1278" s="1046" t="s">
        <v>60</v>
      </c>
      <c r="C1278" s="817" t="s">
        <v>66</v>
      </c>
      <c r="D1278" s="924">
        <v>20</v>
      </c>
      <c r="E1278" s="898">
        <v>20</v>
      </c>
      <c r="F1278" s="853"/>
      <c r="G1278" s="909"/>
      <c r="H1278" s="827">
        <v>0.5</v>
      </c>
      <c r="I1278" s="842"/>
      <c r="J1278" s="824">
        <f t="shared" si="470"/>
        <v>10</v>
      </c>
      <c r="K1278" s="878"/>
      <c r="L1278" s="828"/>
      <c r="M1278" s="899">
        <v>1</v>
      </c>
      <c r="N1278" s="827"/>
      <c r="O1278" s="824">
        <f t="shared" si="482"/>
        <v>20</v>
      </c>
      <c r="P1278" s="942"/>
      <c r="Q1278" s="828"/>
      <c r="R1278" s="877">
        <v>1</v>
      </c>
      <c r="S1278" s="827"/>
      <c r="T1278" s="846">
        <f t="shared" si="471"/>
        <v>20</v>
      </c>
      <c r="U1278" s="878">
        <f t="shared" si="489"/>
        <v>0</v>
      </c>
      <c r="V1278" s="828">
        <f t="shared" si="483"/>
        <v>0</v>
      </c>
      <c r="W1278" s="827">
        <f t="shared" si="483"/>
        <v>2.5</v>
      </c>
      <c r="X1278" s="827">
        <f t="shared" si="483"/>
        <v>0</v>
      </c>
      <c r="Y1278" s="824">
        <f t="shared" si="483"/>
        <v>50</v>
      </c>
      <c r="Z1278" s="838">
        <f t="shared" si="480"/>
        <v>43</v>
      </c>
      <c r="AA1278" s="895" t="str">
        <f t="shared" si="477"/>
        <v>Cà chua</v>
      </c>
      <c r="AB1278" s="844" t="str">
        <f t="shared" si="477"/>
        <v>kg</v>
      </c>
      <c r="AC1278" s="845">
        <f t="shared" si="477"/>
        <v>20</v>
      </c>
      <c r="AD1278" s="858">
        <f t="shared" si="477"/>
        <v>20</v>
      </c>
      <c r="AE1278" s="832">
        <f t="shared" si="490"/>
        <v>0</v>
      </c>
      <c r="AF1278" s="832">
        <f t="shared" si="490"/>
        <v>0</v>
      </c>
      <c r="AG1278" s="832">
        <f t="shared" si="490"/>
        <v>0</v>
      </c>
      <c r="AH1278" s="832">
        <f t="shared" si="490"/>
        <v>0</v>
      </c>
      <c r="AI1278" s="824">
        <f t="shared" si="478"/>
        <v>0</v>
      </c>
      <c r="AJ1278" s="879">
        <f t="shared" si="486"/>
        <v>0</v>
      </c>
      <c r="AK1278" s="879">
        <f t="shared" si="486"/>
        <v>0</v>
      </c>
      <c r="AL1278" s="879">
        <f t="shared" si="486"/>
        <v>2.5</v>
      </c>
      <c r="AM1278" s="879">
        <f t="shared" si="487"/>
        <v>0</v>
      </c>
      <c r="AN1278" s="849">
        <f t="shared" si="488"/>
        <v>50</v>
      </c>
      <c r="AO1278" s="825">
        <f t="shared" si="475"/>
        <v>0</v>
      </c>
      <c r="AP1278" s="825">
        <f t="shared" si="475"/>
        <v>0</v>
      </c>
      <c r="AQ1278" s="825">
        <f t="shared" si="475"/>
        <v>2.5</v>
      </c>
      <c r="AR1278" s="825">
        <f t="shared" si="475"/>
        <v>0</v>
      </c>
      <c r="AS1278" s="825">
        <f t="shared" si="475"/>
        <v>50</v>
      </c>
      <c r="AT1278" s="850">
        <f t="shared" si="481"/>
        <v>0</v>
      </c>
      <c r="AU1278" s="932" t="s">
        <v>856</v>
      </c>
      <c r="AV1278" s="868">
        <f>AV1243</f>
        <v>13</v>
      </c>
      <c r="AW1278" s="934" t="s">
        <v>27</v>
      </c>
      <c r="AX1278" s="935">
        <v>0.16</v>
      </c>
      <c r="AY1278" s="936" t="s">
        <v>29</v>
      </c>
      <c r="AZ1278" s="937">
        <f>AV1278*AX1278</f>
        <v>2.08</v>
      </c>
    </row>
    <row r="1279" spans="1:52" ht="13.5" customHeight="1">
      <c r="A1279" s="838">
        <f t="shared" si="479"/>
        <v>44</v>
      </c>
      <c r="B1279" s="1045" t="s">
        <v>61</v>
      </c>
      <c r="C1279" s="817" t="s">
        <v>66</v>
      </c>
      <c r="D1279" s="924">
        <v>20</v>
      </c>
      <c r="E1279" s="898">
        <v>20</v>
      </c>
      <c r="F1279" s="825"/>
      <c r="G1279" s="872"/>
      <c r="H1279" s="827">
        <v>0.7</v>
      </c>
      <c r="I1279" s="842"/>
      <c r="J1279" s="824">
        <f t="shared" si="470"/>
        <v>14</v>
      </c>
      <c r="K1279" s="943"/>
      <c r="L1279" s="828"/>
      <c r="M1279" s="827">
        <v>1</v>
      </c>
      <c r="N1279" s="827"/>
      <c r="O1279" s="824">
        <f t="shared" si="482"/>
        <v>20</v>
      </c>
      <c r="P1279" s="942"/>
      <c r="Q1279" s="828"/>
      <c r="R1279" s="925">
        <v>1</v>
      </c>
      <c r="S1279" s="827"/>
      <c r="T1279" s="846">
        <f t="shared" ref="T1279:T1287" si="491">SUM(P1279:S1279)*$E1279</f>
        <v>20</v>
      </c>
      <c r="U1279" s="825">
        <f t="shared" si="489"/>
        <v>0</v>
      </c>
      <c r="V1279" s="828">
        <f t="shared" si="483"/>
        <v>0</v>
      </c>
      <c r="W1279" s="827">
        <f t="shared" si="483"/>
        <v>2.7</v>
      </c>
      <c r="X1279" s="827">
        <f t="shared" si="483"/>
        <v>0</v>
      </c>
      <c r="Y1279" s="824">
        <f t="shared" si="483"/>
        <v>54</v>
      </c>
      <c r="Z1279" s="838">
        <f t="shared" si="480"/>
        <v>44</v>
      </c>
      <c r="AA1279" s="895" t="str">
        <f t="shared" si="477"/>
        <v>Hành lá</v>
      </c>
      <c r="AB1279" s="844" t="str">
        <f t="shared" si="477"/>
        <v>kg</v>
      </c>
      <c r="AC1279" s="845">
        <f t="shared" si="477"/>
        <v>20</v>
      </c>
      <c r="AD1279" s="858">
        <f t="shared" si="477"/>
        <v>20</v>
      </c>
      <c r="AE1279" s="832">
        <f t="shared" si="490"/>
        <v>0</v>
      </c>
      <c r="AF1279" s="832">
        <f t="shared" si="490"/>
        <v>0</v>
      </c>
      <c r="AG1279" s="832">
        <f t="shared" si="490"/>
        <v>0</v>
      </c>
      <c r="AH1279" s="832">
        <f t="shared" si="490"/>
        <v>0</v>
      </c>
      <c r="AI1279" s="824">
        <f t="shared" si="478"/>
        <v>0</v>
      </c>
      <c r="AJ1279" s="879">
        <f t="shared" si="486"/>
        <v>0</v>
      </c>
      <c r="AK1279" s="879">
        <f t="shared" si="486"/>
        <v>0</v>
      </c>
      <c r="AL1279" s="879">
        <f t="shared" si="486"/>
        <v>2.7</v>
      </c>
      <c r="AM1279" s="879">
        <f t="shared" si="487"/>
        <v>0</v>
      </c>
      <c r="AN1279" s="849">
        <f t="shared" si="488"/>
        <v>54</v>
      </c>
      <c r="AO1279" s="825">
        <f t="shared" si="475"/>
        <v>0</v>
      </c>
      <c r="AP1279" s="825">
        <f t="shared" si="475"/>
        <v>0</v>
      </c>
      <c r="AQ1279" s="825">
        <f t="shared" si="475"/>
        <v>2.7</v>
      </c>
      <c r="AR1279" s="825">
        <f t="shared" si="475"/>
        <v>0</v>
      </c>
      <c r="AS1279" s="825">
        <f t="shared" si="475"/>
        <v>54</v>
      </c>
      <c r="AT1279" s="850">
        <f t="shared" si="481"/>
        <v>0</v>
      </c>
      <c r="AU1279" s="932" t="s">
        <v>857</v>
      </c>
      <c r="AV1279" s="868">
        <f>AV1244</f>
        <v>13</v>
      </c>
      <c r="AW1279" s="934" t="s">
        <v>27</v>
      </c>
      <c r="AX1279" s="935">
        <v>0.26</v>
      </c>
      <c r="AY1279" s="944" t="s">
        <v>29</v>
      </c>
      <c r="AZ1279" s="945">
        <f>AV1279*AX1279</f>
        <v>3.38</v>
      </c>
    </row>
    <row r="1280" spans="1:52" ht="13.5" customHeight="1">
      <c r="A1280" s="838">
        <f t="shared" si="479"/>
        <v>45</v>
      </c>
      <c r="B1280" s="1047" t="s">
        <v>160</v>
      </c>
      <c r="C1280" s="817" t="s">
        <v>66</v>
      </c>
      <c r="D1280" s="924">
        <v>14</v>
      </c>
      <c r="E1280" s="898">
        <v>12</v>
      </c>
      <c r="F1280" s="828"/>
      <c r="G1280" s="854"/>
      <c r="H1280" s="827"/>
      <c r="I1280" s="842"/>
      <c r="J1280" s="824">
        <f t="shared" si="470"/>
        <v>0</v>
      </c>
      <c r="K1280" s="878"/>
      <c r="L1280" s="946"/>
      <c r="M1280" s="899">
        <v>5</v>
      </c>
      <c r="N1280" s="827"/>
      <c r="O1280" s="824">
        <f t="shared" si="482"/>
        <v>60</v>
      </c>
      <c r="P1280" s="878"/>
      <c r="Q1280" s="828"/>
      <c r="R1280" s="826">
        <v>5</v>
      </c>
      <c r="S1280" s="827"/>
      <c r="T1280" s="846">
        <f t="shared" si="491"/>
        <v>60</v>
      </c>
      <c r="U1280" s="825">
        <f t="shared" si="489"/>
        <v>0</v>
      </c>
      <c r="V1280" s="825">
        <f t="shared" si="483"/>
        <v>0</v>
      </c>
      <c r="W1280" s="827">
        <f t="shared" si="483"/>
        <v>10</v>
      </c>
      <c r="X1280" s="827">
        <f t="shared" si="483"/>
        <v>0</v>
      </c>
      <c r="Y1280" s="824">
        <f t="shared" si="483"/>
        <v>120</v>
      </c>
      <c r="Z1280" s="838">
        <f t="shared" si="480"/>
        <v>45</v>
      </c>
      <c r="AA1280" s="895" t="str">
        <f t="shared" si="477"/>
        <v>Giá đậu</v>
      </c>
      <c r="AB1280" s="844" t="str">
        <f t="shared" si="477"/>
        <v>kg</v>
      </c>
      <c r="AC1280" s="845">
        <f t="shared" si="477"/>
        <v>14</v>
      </c>
      <c r="AD1280" s="858">
        <f t="shared" si="477"/>
        <v>12</v>
      </c>
      <c r="AE1280" s="832">
        <f t="shared" si="490"/>
        <v>0</v>
      </c>
      <c r="AF1280" s="832">
        <f t="shared" si="490"/>
        <v>0</v>
      </c>
      <c r="AG1280" s="832">
        <f t="shared" si="490"/>
        <v>0</v>
      </c>
      <c r="AH1280" s="832">
        <f t="shared" si="490"/>
        <v>0</v>
      </c>
      <c r="AI1280" s="824">
        <f t="shared" si="478"/>
        <v>0</v>
      </c>
      <c r="AJ1280" s="879">
        <f t="shared" si="486"/>
        <v>0</v>
      </c>
      <c r="AK1280" s="879">
        <f t="shared" si="486"/>
        <v>0</v>
      </c>
      <c r="AL1280" s="879">
        <f t="shared" si="486"/>
        <v>10</v>
      </c>
      <c r="AM1280" s="879">
        <f t="shared" si="487"/>
        <v>0</v>
      </c>
      <c r="AN1280" s="849">
        <f t="shared" si="488"/>
        <v>120</v>
      </c>
      <c r="AO1280" s="825">
        <f t="shared" si="475"/>
        <v>0</v>
      </c>
      <c r="AP1280" s="825">
        <f t="shared" si="475"/>
        <v>0</v>
      </c>
      <c r="AQ1280" s="825">
        <f t="shared" si="475"/>
        <v>10</v>
      </c>
      <c r="AR1280" s="825">
        <f t="shared" si="475"/>
        <v>0</v>
      </c>
      <c r="AS1280" s="825">
        <f t="shared" si="475"/>
        <v>120</v>
      </c>
      <c r="AT1280" s="850">
        <f t="shared" si="481"/>
        <v>20</v>
      </c>
      <c r="AU1280" s="932" t="s">
        <v>858</v>
      </c>
      <c r="AV1280" s="868">
        <f>AV1245</f>
        <v>7</v>
      </c>
      <c r="AW1280" s="934" t="s">
        <v>27</v>
      </c>
      <c r="AX1280" s="1048">
        <v>0.26</v>
      </c>
      <c r="AY1280" s="944" t="s">
        <v>29</v>
      </c>
      <c r="AZ1280" s="945">
        <f>AV1280*AX1280</f>
        <v>1.82</v>
      </c>
    </row>
    <row r="1281" spans="1:52" ht="13.5" customHeight="1">
      <c r="A1281" s="838">
        <f t="shared" si="479"/>
        <v>46</v>
      </c>
      <c r="B1281" s="1046" t="s">
        <v>161</v>
      </c>
      <c r="C1281" s="896" t="s">
        <v>389</v>
      </c>
      <c r="D1281" s="897">
        <v>13</v>
      </c>
      <c r="E1281" s="898">
        <v>13</v>
      </c>
      <c r="F1281" s="884"/>
      <c r="G1281" s="854"/>
      <c r="H1281" s="885"/>
      <c r="I1281" s="842"/>
      <c r="J1281" s="824">
        <f t="shared" si="470"/>
        <v>0</v>
      </c>
      <c r="K1281" s="828"/>
      <c r="L1281" s="828"/>
      <c r="M1281" s="899"/>
      <c r="N1281" s="827"/>
      <c r="O1281" s="824">
        <f t="shared" si="482"/>
        <v>0</v>
      </c>
      <c r="P1281" s="900"/>
      <c r="Q1281" s="828"/>
      <c r="R1281" s="901"/>
      <c r="S1281" s="827"/>
      <c r="T1281" s="846">
        <f t="shared" si="491"/>
        <v>0</v>
      </c>
      <c r="U1281" s="825">
        <f t="shared" si="489"/>
        <v>0</v>
      </c>
      <c r="V1281" s="825">
        <f t="shared" si="483"/>
        <v>0</v>
      </c>
      <c r="W1281" s="827">
        <f t="shared" si="483"/>
        <v>0</v>
      </c>
      <c r="X1281" s="827">
        <f t="shared" si="483"/>
        <v>0</v>
      </c>
      <c r="Y1281" s="824">
        <f t="shared" si="483"/>
        <v>0</v>
      </c>
      <c r="Z1281" s="838">
        <f t="shared" si="480"/>
        <v>46</v>
      </c>
      <c r="AA1281" s="895" t="str">
        <f t="shared" si="477"/>
        <v>Rau sống</v>
      </c>
      <c r="AB1281" s="844" t="str">
        <f t="shared" si="477"/>
        <v>lít</v>
      </c>
      <c r="AC1281" s="845">
        <f t="shared" si="477"/>
        <v>13</v>
      </c>
      <c r="AD1281" s="858">
        <f t="shared" si="477"/>
        <v>13</v>
      </c>
      <c r="AE1281" s="832">
        <f t="shared" si="490"/>
        <v>0</v>
      </c>
      <c r="AF1281" s="832">
        <f t="shared" si="490"/>
        <v>0</v>
      </c>
      <c r="AG1281" s="832">
        <f t="shared" si="490"/>
        <v>0</v>
      </c>
      <c r="AH1281" s="832">
        <f t="shared" si="490"/>
        <v>0</v>
      </c>
      <c r="AI1281" s="824">
        <f t="shared" si="478"/>
        <v>0</v>
      </c>
      <c r="AJ1281" s="879">
        <f t="shared" si="486"/>
        <v>0</v>
      </c>
      <c r="AK1281" s="879">
        <f t="shared" si="486"/>
        <v>0</v>
      </c>
      <c r="AL1281" s="879">
        <f t="shared" si="486"/>
        <v>0</v>
      </c>
      <c r="AM1281" s="879">
        <f t="shared" si="487"/>
        <v>0</v>
      </c>
      <c r="AN1281" s="849">
        <f t="shared" si="488"/>
        <v>0</v>
      </c>
      <c r="AO1281" s="825">
        <f t="shared" si="475"/>
        <v>0</v>
      </c>
      <c r="AP1281" s="825">
        <f t="shared" si="475"/>
        <v>0</v>
      </c>
      <c r="AQ1281" s="825">
        <f t="shared" si="475"/>
        <v>0</v>
      </c>
      <c r="AR1281" s="825">
        <f t="shared" si="475"/>
        <v>0</v>
      </c>
      <c r="AS1281" s="825">
        <f t="shared" si="475"/>
        <v>0</v>
      </c>
      <c r="AT1281" s="850">
        <f t="shared" si="481"/>
        <v>0</v>
      </c>
      <c r="AU1281" s="1566" t="s">
        <v>859</v>
      </c>
      <c r="AV1281" s="1567"/>
      <c r="AW1281" s="1567"/>
      <c r="AX1281" s="1567"/>
      <c r="AY1281" s="947"/>
      <c r="AZ1281" s="937"/>
    </row>
    <row r="1282" spans="1:52" ht="13.5" customHeight="1">
      <c r="A1282" s="838">
        <f>IF(B1282&lt;&gt;"",MAX($A1281:$A1281)+1,"")</f>
        <v>47</v>
      </c>
      <c r="B1282" s="1046" t="s">
        <v>896</v>
      </c>
      <c r="C1282" s="844" t="s">
        <v>66</v>
      </c>
      <c r="D1282" s="907">
        <v>10</v>
      </c>
      <c r="E1282" s="824">
        <v>10</v>
      </c>
      <c r="F1282" s="905"/>
      <c r="G1282" s="854"/>
      <c r="H1282" s="863">
        <v>5</v>
      </c>
      <c r="I1282" s="842"/>
      <c r="J1282" s="824">
        <f t="shared" si="470"/>
        <v>50</v>
      </c>
      <c r="K1282" s="825"/>
      <c r="L1282" s="825"/>
      <c r="M1282" s="827"/>
      <c r="N1282" s="827"/>
      <c r="O1282" s="824">
        <f t="shared" si="482"/>
        <v>0</v>
      </c>
      <c r="P1282" s="825"/>
      <c r="Q1282" s="825"/>
      <c r="R1282" s="827">
        <v>5</v>
      </c>
      <c r="S1282" s="827"/>
      <c r="T1282" s="846">
        <f t="shared" si="491"/>
        <v>50</v>
      </c>
      <c r="U1282" s="825">
        <f t="shared" si="489"/>
        <v>0</v>
      </c>
      <c r="V1282" s="825">
        <f t="shared" si="483"/>
        <v>0</v>
      </c>
      <c r="W1282" s="827">
        <f t="shared" si="483"/>
        <v>10</v>
      </c>
      <c r="X1282" s="827">
        <f t="shared" si="483"/>
        <v>0</v>
      </c>
      <c r="Y1282" s="824">
        <f t="shared" si="483"/>
        <v>100</v>
      </c>
      <c r="Z1282" s="838">
        <f t="shared" si="480"/>
        <v>47</v>
      </c>
      <c r="AA1282" s="895" t="str">
        <f t="shared" si="477"/>
        <v>Rau canh</v>
      </c>
      <c r="AB1282" s="844" t="str">
        <f t="shared" si="477"/>
        <v>kg</v>
      </c>
      <c r="AC1282" s="845">
        <f t="shared" si="477"/>
        <v>10</v>
      </c>
      <c r="AD1282" s="858">
        <f t="shared" si="477"/>
        <v>10</v>
      </c>
      <c r="AE1282" s="832">
        <f t="shared" ref="AE1282:AH1289" si="492">AE1201+AJ1201-AO1201</f>
        <v>0</v>
      </c>
      <c r="AF1282" s="832">
        <f t="shared" si="492"/>
        <v>0</v>
      </c>
      <c r="AG1282" s="832">
        <f t="shared" si="492"/>
        <v>0</v>
      </c>
      <c r="AH1282" s="832">
        <f t="shared" si="492"/>
        <v>0</v>
      </c>
      <c r="AI1282" s="824">
        <f t="shared" si="478"/>
        <v>0</v>
      </c>
      <c r="AJ1282" s="879">
        <f t="shared" si="486"/>
        <v>0</v>
      </c>
      <c r="AK1282" s="879">
        <f t="shared" si="486"/>
        <v>0</v>
      </c>
      <c r="AL1282" s="879">
        <f t="shared" si="486"/>
        <v>10</v>
      </c>
      <c r="AM1282" s="879">
        <f t="shared" si="487"/>
        <v>0</v>
      </c>
      <c r="AN1282" s="849">
        <f t="shared" si="488"/>
        <v>100</v>
      </c>
      <c r="AO1282" s="825">
        <f t="shared" si="475"/>
        <v>0</v>
      </c>
      <c r="AP1282" s="825">
        <f t="shared" si="475"/>
        <v>0</v>
      </c>
      <c r="AQ1282" s="825">
        <f t="shared" si="475"/>
        <v>10</v>
      </c>
      <c r="AR1282" s="825">
        <f t="shared" si="475"/>
        <v>0</v>
      </c>
      <c r="AS1282" s="825">
        <f t="shared" si="475"/>
        <v>100</v>
      </c>
      <c r="AT1282" s="850">
        <f t="shared" si="481"/>
        <v>0</v>
      </c>
      <c r="AU1282" s="948"/>
      <c r="AV1282" s="934"/>
      <c r="AW1282" s="934"/>
      <c r="AX1282" s="935"/>
      <c r="AY1282" s="936" t="s">
        <v>29</v>
      </c>
      <c r="AZ1282" s="937">
        <f>AV1282*AX1282</f>
        <v>0</v>
      </c>
    </row>
    <row r="1283" spans="1:52" ht="13.5" customHeight="1">
      <c r="A1283" s="838">
        <f>IF(B1283&lt;&gt;"",MAX($A1282:$A1282)+1,"")</f>
        <v>48</v>
      </c>
      <c r="B1283" s="1046" t="s">
        <v>893</v>
      </c>
      <c r="C1283" s="844" t="s">
        <v>66</v>
      </c>
      <c r="D1283" s="907">
        <v>25</v>
      </c>
      <c r="E1283" s="824">
        <v>25</v>
      </c>
      <c r="F1283" s="905"/>
      <c r="G1283" s="854"/>
      <c r="H1283" s="863"/>
      <c r="I1283" s="842"/>
      <c r="J1283" s="824">
        <f>SUM(F1283:I1283)*$E1283</f>
        <v>0</v>
      </c>
      <c r="K1283" s="825"/>
      <c r="L1283" s="825"/>
      <c r="M1283" s="827"/>
      <c r="N1283" s="827"/>
      <c r="O1283" s="824">
        <f t="shared" si="482"/>
        <v>0</v>
      </c>
      <c r="P1283" s="825"/>
      <c r="Q1283" s="825"/>
      <c r="R1283" s="827"/>
      <c r="S1283" s="827"/>
      <c r="T1283" s="846">
        <f t="shared" si="491"/>
        <v>0</v>
      </c>
      <c r="U1283" s="825">
        <f t="shared" si="489"/>
        <v>0</v>
      </c>
      <c r="V1283" s="825">
        <f t="shared" si="483"/>
        <v>0</v>
      </c>
      <c r="W1283" s="827">
        <f t="shared" si="483"/>
        <v>0</v>
      </c>
      <c r="X1283" s="827">
        <f t="shared" si="483"/>
        <v>0</v>
      </c>
      <c r="Y1283" s="824">
        <f t="shared" si="483"/>
        <v>0</v>
      </c>
      <c r="Z1283" s="838">
        <f t="shared" si="480"/>
        <v>48</v>
      </c>
      <c r="AA1283" s="895" t="str">
        <f t="shared" si="477"/>
        <v>Măng</v>
      </c>
      <c r="AB1283" s="844" t="str">
        <f t="shared" si="477"/>
        <v>kg</v>
      </c>
      <c r="AC1283" s="845">
        <f t="shared" si="477"/>
        <v>25</v>
      </c>
      <c r="AD1283" s="858">
        <f t="shared" si="477"/>
        <v>25</v>
      </c>
      <c r="AE1283" s="832">
        <f t="shared" si="492"/>
        <v>0</v>
      </c>
      <c r="AF1283" s="832">
        <f t="shared" si="492"/>
        <v>0</v>
      </c>
      <c r="AG1283" s="832">
        <f t="shared" si="492"/>
        <v>0</v>
      </c>
      <c r="AH1283" s="832">
        <f t="shared" si="492"/>
        <v>0</v>
      </c>
      <c r="AI1283" s="824">
        <f t="shared" si="478"/>
        <v>0</v>
      </c>
      <c r="AJ1283" s="879">
        <f t="shared" si="486"/>
        <v>0</v>
      </c>
      <c r="AK1283" s="879">
        <f t="shared" si="486"/>
        <v>0</v>
      </c>
      <c r="AL1283" s="879">
        <f t="shared" si="486"/>
        <v>0</v>
      </c>
      <c r="AM1283" s="879">
        <f t="shared" si="487"/>
        <v>0</v>
      </c>
      <c r="AN1283" s="849">
        <f t="shared" si="488"/>
        <v>0</v>
      </c>
      <c r="AO1283" s="825">
        <f t="shared" si="475"/>
        <v>0</v>
      </c>
      <c r="AP1283" s="825">
        <f t="shared" si="475"/>
        <v>0</v>
      </c>
      <c r="AQ1283" s="825">
        <f t="shared" si="475"/>
        <v>0</v>
      </c>
      <c r="AR1283" s="825">
        <f t="shared" si="475"/>
        <v>0</v>
      </c>
      <c r="AS1283" s="825">
        <f t="shared" si="475"/>
        <v>0</v>
      </c>
      <c r="AT1283" s="850">
        <f t="shared" si="481"/>
        <v>0</v>
      </c>
      <c r="AU1283" s="948"/>
      <c r="AV1283" s="934"/>
      <c r="AW1283" s="934"/>
      <c r="AX1283" s="935"/>
      <c r="AY1283" s="936" t="s">
        <v>29</v>
      </c>
      <c r="AZ1283" s="937">
        <f>AV1283*AX1283</f>
        <v>0</v>
      </c>
    </row>
    <row r="1284" spans="1:52" ht="13.5" customHeight="1">
      <c r="A1284" s="838">
        <f t="shared" ref="A1284:A1295" si="493">IF(B1284&lt;&gt;"",MAX($A1282:$A1283)+1,"")</f>
        <v>49</v>
      </c>
      <c r="B1284" s="1046" t="s">
        <v>126</v>
      </c>
      <c r="C1284" s="844" t="s">
        <v>66</v>
      </c>
      <c r="D1284" s="949">
        <v>15</v>
      </c>
      <c r="E1284" s="950">
        <v>15</v>
      </c>
      <c r="F1284" s="905"/>
      <c r="G1284" s="872"/>
      <c r="H1284" s="842"/>
      <c r="I1284" s="842"/>
      <c r="J1284" s="824">
        <f>SUM(F1284:I1284)*$E1284</f>
        <v>0</v>
      </c>
      <c r="K1284" s="878"/>
      <c r="L1284" s="828"/>
      <c r="M1284" s="826"/>
      <c r="N1284" s="827"/>
      <c r="O1284" s="824">
        <f t="shared" si="482"/>
        <v>0</v>
      </c>
      <c r="P1284" s="825"/>
      <c r="Q1284" s="828"/>
      <c r="R1284" s="826"/>
      <c r="S1284" s="827"/>
      <c r="T1284" s="846">
        <f t="shared" si="491"/>
        <v>0</v>
      </c>
      <c r="U1284" s="825">
        <f t="shared" si="489"/>
        <v>0</v>
      </c>
      <c r="V1284" s="825">
        <f t="shared" si="483"/>
        <v>0</v>
      </c>
      <c r="W1284" s="827">
        <f t="shared" si="483"/>
        <v>0</v>
      </c>
      <c r="X1284" s="827">
        <f t="shared" si="483"/>
        <v>0</v>
      </c>
      <c r="Y1284" s="824">
        <f t="shared" si="483"/>
        <v>0</v>
      </c>
      <c r="Z1284" s="838">
        <f t="shared" si="480"/>
        <v>49</v>
      </c>
      <c r="AA1284" s="895" t="str">
        <f t="shared" si="477"/>
        <v>Mướp đắng</v>
      </c>
      <c r="AB1284" s="844" t="str">
        <f t="shared" si="477"/>
        <v>kg</v>
      </c>
      <c r="AC1284" s="845">
        <f t="shared" si="477"/>
        <v>15</v>
      </c>
      <c r="AD1284" s="858">
        <f t="shared" si="477"/>
        <v>15</v>
      </c>
      <c r="AE1284" s="832">
        <f t="shared" si="492"/>
        <v>0</v>
      </c>
      <c r="AF1284" s="832">
        <f t="shared" si="492"/>
        <v>0</v>
      </c>
      <c r="AG1284" s="832">
        <f t="shared" si="492"/>
        <v>0</v>
      </c>
      <c r="AH1284" s="832">
        <f t="shared" si="492"/>
        <v>0</v>
      </c>
      <c r="AI1284" s="824">
        <f t="shared" si="478"/>
        <v>0</v>
      </c>
      <c r="AJ1284" s="879">
        <f t="shared" si="486"/>
        <v>0</v>
      </c>
      <c r="AK1284" s="879">
        <f t="shared" si="486"/>
        <v>0</v>
      </c>
      <c r="AL1284" s="879">
        <f t="shared" si="486"/>
        <v>0</v>
      </c>
      <c r="AM1284" s="879">
        <f t="shared" si="487"/>
        <v>0</v>
      </c>
      <c r="AN1284" s="849">
        <f t="shared" si="488"/>
        <v>0</v>
      </c>
      <c r="AO1284" s="825">
        <f t="shared" si="475"/>
        <v>0</v>
      </c>
      <c r="AP1284" s="825">
        <f t="shared" si="475"/>
        <v>0</v>
      </c>
      <c r="AQ1284" s="825">
        <f t="shared" si="475"/>
        <v>0</v>
      </c>
      <c r="AR1284" s="825">
        <f t="shared" si="475"/>
        <v>0</v>
      </c>
      <c r="AS1284" s="825">
        <f t="shared" si="475"/>
        <v>0</v>
      </c>
      <c r="AT1284" s="850">
        <f t="shared" si="481"/>
        <v>0</v>
      </c>
      <c r="AU1284" s="1566" t="s">
        <v>860</v>
      </c>
      <c r="AV1284" s="1567"/>
      <c r="AW1284" s="1567"/>
      <c r="AX1284" s="1567"/>
      <c r="AY1284" s="936" t="str">
        <f>AY1285</f>
        <v>=</v>
      </c>
      <c r="AZ1284" s="937">
        <f ca="1">AZ1207</f>
        <v>22.09999999999981</v>
      </c>
    </row>
    <row r="1285" spans="1:52" ht="13.5" customHeight="1">
      <c r="A1285" s="838">
        <f t="shared" si="493"/>
        <v>50</v>
      </c>
      <c r="B1285" s="1046" t="s">
        <v>62</v>
      </c>
      <c r="C1285" s="844" t="s">
        <v>66</v>
      </c>
      <c r="D1285" s="907">
        <v>8</v>
      </c>
      <c r="E1285" s="824">
        <v>8</v>
      </c>
      <c r="F1285" s="905"/>
      <c r="G1285" s="909"/>
      <c r="H1285" s="842"/>
      <c r="I1285" s="842"/>
      <c r="J1285" s="824">
        <f>SUM(F1285:I1285)*$E1285</f>
        <v>0</v>
      </c>
      <c r="K1285" s="825"/>
      <c r="L1285" s="828"/>
      <c r="M1285" s="827"/>
      <c r="N1285" s="827"/>
      <c r="O1285" s="824">
        <f t="shared" si="482"/>
        <v>0</v>
      </c>
      <c r="P1285" s="853"/>
      <c r="Q1285" s="828"/>
      <c r="R1285" s="826"/>
      <c r="S1285" s="827"/>
      <c r="T1285" s="846">
        <f t="shared" si="491"/>
        <v>0</v>
      </c>
      <c r="U1285" s="825">
        <f t="shared" si="489"/>
        <v>0</v>
      </c>
      <c r="V1285" s="825">
        <f t="shared" si="483"/>
        <v>0</v>
      </c>
      <c r="W1285" s="827">
        <f t="shared" si="483"/>
        <v>0</v>
      </c>
      <c r="X1285" s="827">
        <f t="shared" si="483"/>
        <v>0</v>
      </c>
      <c r="Y1285" s="824">
        <f t="shared" si="483"/>
        <v>0</v>
      </c>
      <c r="Z1285" s="838">
        <f t="shared" si="480"/>
        <v>50</v>
      </c>
      <c r="AA1285" s="895" t="str">
        <f t="shared" si="477"/>
        <v>Chuối xanh</v>
      </c>
      <c r="AB1285" s="844" t="str">
        <f t="shared" si="477"/>
        <v>kg</v>
      </c>
      <c r="AC1285" s="845">
        <f t="shared" si="477"/>
        <v>8</v>
      </c>
      <c r="AD1285" s="858">
        <f t="shared" si="477"/>
        <v>8</v>
      </c>
      <c r="AE1285" s="832">
        <f t="shared" si="492"/>
        <v>0</v>
      </c>
      <c r="AF1285" s="832">
        <f t="shared" si="492"/>
        <v>0</v>
      </c>
      <c r="AG1285" s="832">
        <f t="shared" si="492"/>
        <v>0</v>
      </c>
      <c r="AH1285" s="832">
        <f t="shared" si="492"/>
        <v>0</v>
      </c>
      <c r="AI1285" s="824">
        <f t="shared" si="478"/>
        <v>0</v>
      </c>
      <c r="AJ1285" s="879">
        <f t="shared" si="486"/>
        <v>0</v>
      </c>
      <c r="AK1285" s="879">
        <f t="shared" si="486"/>
        <v>0</v>
      </c>
      <c r="AL1285" s="879">
        <f t="shared" si="486"/>
        <v>0</v>
      </c>
      <c r="AM1285" s="879">
        <f t="shared" si="487"/>
        <v>0</v>
      </c>
      <c r="AN1285" s="849">
        <f t="shared" si="488"/>
        <v>0</v>
      </c>
      <c r="AO1285" s="825">
        <f t="shared" si="475"/>
        <v>0</v>
      </c>
      <c r="AP1285" s="825">
        <f t="shared" si="475"/>
        <v>0</v>
      </c>
      <c r="AQ1285" s="825">
        <f t="shared" si="475"/>
        <v>0</v>
      </c>
      <c r="AR1285" s="825">
        <f t="shared" si="475"/>
        <v>0</v>
      </c>
      <c r="AS1285" s="825">
        <f t="shared" si="475"/>
        <v>0</v>
      </c>
      <c r="AT1285" s="850">
        <f t="shared" si="481"/>
        <v>0</v>
      </c>
      <c r="AU1285" s="1568" t="s">
        <v>69</v>
      </c>
      <c r="AV1285" s="1569"/>
      <c r="AW1285" s="1569"/>
      <c r="AX1285" s="1569"/>
      <c r="AY1285" s="936" t="s">
        <v>29</v>
      </c>
      <c r="AZ1285" s="945">
        <f ca="1">SUM(AZ1274:AZ1284)</f>
        <v>110.77999999999979</v>
      </c>
    </row>
    <row r="1286" spans="1:52" ht="13.5" customHeight="1">
      <c r="A1286" s="838">
        <f t="shared" si="493"/>
        <v>51</v>
      </c>
      <c r="B1286" s="1045" t="s">
        <v>64</v>
      </c>
      <c r="C1286" s="844" t="s">
        <v>66</v>
      </c>
      <c r="D1286" s="907">
        <v>13</v>
      </c>
      <c r="E1286" s="824">
        <v>13</v>
      </c>
      <c r="F1286" s="905"/>
      <c r="G1286" s="854"/>
      <c r="H1286" s="863"/>
      <c r="I1286" s="842"/>
      <c r="J1286" s="824">
        <f t="shared" ref="J1286:J1295" si="494">SUM(F1286:I1286)*$E1286</f>
        <v>0</v>
      </c>
      <c r="K1286" s="825"/>
      <c r="L1286" s="828"/>
      <c r="M1286" s="827">
        <v>7</v>
      </c>
      <c r="N1286" s="827"/>
      <c r="O1286" s="824">
        <f t="shared" si="482"/>
        <v>91</v>
      </c>
      <c r="P1286" s="825"/>
      <c r="Q1286" s="825"/>
      <c r="R1286" s="827"/>
      <c r="S1286" s="827"/>
      <c r="T1286" s="846">
        <f t="shared" si="491"/>
        <v>0</v>
      </c>
      <c r="U1286" s="825">
        <f t="shared" si="489"/>
        <v>0</v>
      </c>
      <c r="V1286" s="825">
        <f t="shared" si="483"/>
        <v>0</v>
      </c>
      <c r="W1286" s="827">
        <f t="shared" si="483"/>
        <v>7</v>
      </c>
      <c r="X1286" s="827">
        <f t="shared" si="483"/>
        <v>0</v>
      </c>
      <c r="Y1286" s="824">
        <f t="shared" si="483"/>
        <v>91</v>
      </c>
      <c r="Z1286" s="838">
        <f t="shared" si="480"/>
        <v>51</v>
      </c>
      <c r="AA1286" s="895" t="str">
        <f t="shared" si="477"/>
        <v>Hành tây</v>
      </c>
      <c r="AB1286" s="844" t="str">
        <f t="shared" si="477"/>
        <v>kg</v>
      </c>
      <c r="AC1286" s="845">
        <f t="shared" si="477"/>
        <v>13</v>
      </c>
      <c r="AD1286" s="858">
        <f t="shared" si="477"/>
        <v>13</v>
      </c>
      <c r="AE1286" s="832">
        <f t="shared" si="492"/>
        <v>0</v>
      </c>
      <c r="AF1286" s="832">
        <f t="shared" si="492"/>
        <v>0</v>
      </c>
      <c r="AG1286" s="832">
        <f t="shared" si="492"/>
        <v>0</v>
      </c>
      <c r="AH1286" s="832">
        <f t="shared" si="492"/>
        <v>0</v>
      </c>
      <c r="AI1286" s="824">
        <f t="shared" si="478"/>
        <v>0</v>
      </c>
      <c r="AJ1286" s="879">
        <f t="shared" si="486"/>
        <v>0</v>
      </c>
      <c r="AK1286" s="879">
        <f t="shared" si="486"/>
        <v>0</v>
      </c>
      <c r="AL1286" s="879">
        <f t="shared" si="486"/>
        <v>7</v>
      </c>
      <c r="AM1286" s="879">
        <f t="shared" si="487"/>
        <v>0</v>
      </c>
      <c r="AN1286" s="849">
        <f t="shared" si="488"/>
        <v>91</v>
      </c>
      <c r="AO1286" s="825">
        <f t="shared" si="475"/>
        <v>0</v>
      </c>
      <c r="AP1286" s="825">
        <f t="shared" si="475"/>
        <v>0</v>
      </c>
      <c r="AQ1286" s="825">
        <f t="shared" si="475"/>
        <v>7</v>
      </c>
      <c r="AR1286" s="825">
        <f t="shared" si="475"/>
        <v>0</v>
      </c>
      <c r="AS1286" s="825">
        <f t="shared" si="475"/>
        <v>91</v>
      </c>
      <c r="AT1286" s="850">
        <f t="shared" si="481"/>
        <v>0</v>
      </c>
      <c r="AU1286" s="1570" t="s">
        <v>861</v>
      </c>
      <c r="AV1286" s="1571"/>
      <c r="AW1286" s="1571"/>
      <c r="AX1286" s="1571"/>
      <c r="AY1286" s="936" t="s">
        <v>29</v>
      </c>
      <c r="AZ1286" s="945">
        <f ca="1">SUMIF(AA1236:AR1298,"Gạo*",AO1236:AO1298)+SUMIF(AA1236:AR1298,"Gạo*",AP1236:AP1298)+SUMIF(AA1236:AR1298,"Gạo*",AQ1236:AQ1298)+SUMIF(AA1236:AR1298,"Gạo*",AR1236:AR1298)</f>
        <v>89</v>
      </c>
    </row>
    <row r="1287" spans="1:52" ht="13.5" customHeight="1">
      <c r="A1287" s="838">
        <f t="shared" si="493"/>
        <v>52</v>
      </c>
      <c r="B1287" s="1046" t="s">
        <v>511</v>
      </c>
      <c r="C1287" s="844" t="s">
        <v>66</v>
      </c>
      <c r="D1287" s="907">
        <v>20</v>
      </c>
      <c r="E1287" s="824">
        <v>15</v>
      </c>
      <c r="F1287" s="905"/>
      <c r="G1287" s="854"/>
      <c r="H1287" s="863"/>
      <c r="I1287" s="842"/>
      <c r="J1287" s="824">
        <f t="shared" si="494"/>
        <v>0</v>
      </c>
      <c r="K1287" s="825"/>
      <c r="L1287" s="825"/>
      <c r="M1287" s="827"/>
      <c r="N1287" s="827"/>
      <c r="O1287" s="824">
        <f t="shared" si="482"/>
        <v>0</v>
      </c>
      <c r="P1287" s="825"/>
      <c r="Q1287" s="825"/>
      <c r="R1287" s="827">
        <v>3</v>
      </c>
      <c r="S1287" s="827"/>
      <c r="T1287" s="846">
        <f t="shared" si="491"/>
        <v>45</v>
      </c>
      <c r="U1287" s="825">
        <f t="shared" si="489"/>
        <v>0</v>
      </c>
      <c r="V1287" s="825">
        <f t="shared" si="483"/>
        <v>0</v>
      </c>
      <c r="W1287" s="827">
        <f t="shared" si="483"/>
        <v>3</v>
      </c>
      <c r="X1287" s="827">
        <f t="shared" si="483"/>
        <v>0</v>
      </c>
      <c r="Y1287" s="824">
        <f t="shared" si="483"/>
        <v>45</v>
      </c>
      <c r="Z1287" s="838">
        <f t="shared" si="480"/>
        <v>52</v>
      </c>
      <c r="AA1287" s="895" t="str">
        <f t="shared" si="477"/>
        <v>Sã</v>
      </c>
      <c r="AB1287" s="844" t="str">
        <f t="shared" si="477"/>
        <v>kg</v>
      </c>
      <c r="AC1287" s="845">
        <f t="shared" si="477"/>
        <v>20</v>
      </c>
      <c r="AD1287" s="858">
        <f t="shared" si="477"/>
        <v>15</v>
      </c>
      <c r="AE1287" s="832">
        <f t="shared" si="492"/>
        <v>0</v>
      </c>
      <c r="AF1287" s="832">
        <f t="shared" si="492"/>
        <v>0</v>
      </c>
      <c r="AG1287" s="832">
        <f t="shared" si="492"/>
        <v>0</v>
      </c>
      <c r="AH1287" s="832">
        <f t="shared" si="492"/>
        <v>0</v>
      </c>
      <c r="AI1287" s="824">
        <f t="shared" si="478"/>
        <v>0</v>
      </c>
      <c r="AJ1287" s="879">
        <f t="shared" si="486"/>
        <v>0</v>
      </c>
      <c r="AK1287" s="879">
        <f t="shared" si="486"/>
        <v>0</v>
      </c>
      <c r="AL1287" s="879">
        <f t="shared" si="486"/>
        <v>3</v>
      </c>
      <c r="AM1287" s="879">
        <f t="shared" si="487"/>
        <v>0</v>
      </c>
      <c r="AN1287" s="849">
        <f t="shared" si="488"/>
        <v>45</v>
      </c>
      <c r="AO1287" s="825">
        <f t="shared" ref="AO1287:AS1295" si="495">U1287</f>
        <v>0</v>
      </c>
      <c r="AP1287" s="825">
        <f t="shared" si="495"/>
        <v>0</v>
      </c>
      <c r="AQ1287" s="825">
        <f t="shared" si="495"/>
        <v>3</v>
      </c>
      <c r="AR1287" s="825">
        <f t="shared" si="495"/>
        <v>0</v>
      </c>
      <c r="AS1287" s="825">
        <f t="shared" si="495"/>
        <v>45</v>
      </c>
      <c r="AT1287" s="850">
        <f t="shared" si="481"/>
        <v>15</v>
      </c>
      <c r="AU1287" s="1570" t="s">
        <v>862</v>
      </c>
      <c r="AV1287" s="1571"/>
      <c r="AW1287" s="1571"/>
      <c r="AX1287" s="1571"/>
      <c r="AY1287" s="936" t="s">
        <v>29</v>
      </c>
      <c r="AZ1287" s="1050">
        <f ca="1">AZ1208</f>
        <v>0</v>
      </c>
    </row>
    <row r="1288" spans="1:52" ht="13.5" customHeight="1">
      <c r="A1288" s="838">
        <f t="shared" si="493"/>
        <v>53</v>
      </c>
      <c r="B1288" s="908" t="s">
        <v>895</v>
      </c>
      <c r="C1288" s="844" t="s">
        <v>66</v>
      </c>
      <c r="D1288" s="907">
        <v>8</v>
      </c>
      <c r="E1288" s="824">
        <v>8</v>
      </c>
      <c r="F1288" s="905"/>
      <c r="G1288" s="854"/>
      <c r="H1288" s="842"/>
      <c r="I1288" s="842"/>
      <c r="J1288" s="824">
        <f t="shared" si="494"/>
        <v>0</v>
      </c>
      <c r="K1288" s="825"/>
      <c r="L1288" s="828"/>
      <c r="M1288" s="827">
        <v>5</v>
      </c>
      <c r="N1288" s="827"/>
      <c r="O1288" s="824">
        <f t="shared" si="482"/>
        <v>40</v>
      </c>
      <c r="P1288" s="825"/>
      <c r="Q1288" s="825"/>
      <c r="R1288" s="827"/>
      <c r="S1288" s="827"/>
      <c r="T1288" s="846">
        <f t="shared" ref="T1288:T1295" si="496">SUM(P1288:S1288)*$E1288</f>
        <v>0</v>
      </c>
      <c r="U1288" s="825">
        <f t="shared" si="489"/>
        <v>0</v>
      </c>
      <c r="V1288" s="825">
        <f t="shared" si="483"/>
        <v>0</v>
      </c>
      <c r="W1288" s="827">
        <f t="shared" si="483"/>
        <v>5</v>
      </c>
      <c r="X1288" s="827">
        <f t="shared" si="483"/>
        <v>0</v>
      </c>
      <c r="Y1288" s="824">
        <f t="shared" si="483"/>
        <v>40</v>
      </c>
      <c r="Z1288" s="838">
        <f t="shared" si="480"/>
        <v>53</v>
      </c>
      <c r="AA1288" s="895" t="str">
        <f t="shared" si="477"/>
        <v>Mùng bac hà</v>
      </c>
      <c r="AB1288" s="844" t="str">
        <f t="shared" si="477"/>
        <v>kg</v>
      </c>
      <c r="AC1288" s="845">
        <f t="shared" si="477"/>
        <v>8</v>
      </c>
      <c r="AD1288" s="858">
        <f t="shared" si="477"/>
        <v>8</v>
      </c>
      <c r="AE1288" s="832">
        <f t="shared" si="492"/>
        <v>0</v>
      </c>
      <c r="AF1288" s="832">
        <f t="shared" si="492"/>
        <v>0</v>
      </c>
      <c r="AG1288" s="832">
        <f t="shared" si="492"/>
        <v>0</v>
      </c>
      <c r="AH1288" s="832">
        <f t="shared" si="492"/>
        <v>0</v>
      </c>
      <c r="AI1288" s="824">
        <f t="shared" si="478"/>
        <v>0</v>
      </c>
      <c r="AJ1288" s="879">
        <f t="shared" si="486"/>
        <v>0</v>
      </c>
      <c r="AK1288" s="879">
        <f t="shared" si="486"/>
        <v>0</v>
      </c>
      <c r="AL1288" s="879">
        <f t="shared" si="486"/>
        <v>5</v>
      </c>
      <c r="AM1288" s="879">
        <f t="shared" si="487"/>
        <v>0</v>
      </c>
      <c r="AN1288" s="849">
        <f t="shared" si="488"/>
        <v>40</v>
      </c>
      <c r="AO1288" s="825">
        <f t="shared" si="495"/>
        <v>0</v>
      </c>
      <c r="AP1288" s="825">
        <f t="shared" si="495"/>
        <v>0</v>
      </c>
      <c r="AQ1288" s="825">
        <f t="shared" si="495"/>
        <v>5</v>
      </c>
      <c r="AR1288" s="825">
        <f t="shared" si="495"/>
        <v>0</v>
      </c>
      <c r="AS1288" s="825">
        <f t="shared" si="495"/>
        <v>40</v>
      </c>
      <c r="AT1288" s="850">
        <f t="shared" si="481"/>
        <v>0</v>
      </c>
      <c r="AU1288" s="1568" t="s">
        <v>863</v>
      </c>
      <c r="AV1288" s="1569"/>
      <c r="AW1288" s="1569"/>
      <c r="AX1288" s="1569"/>
      <c r="AY1288" s="936" t="s">
        <v>29</v>
      </c>
      <c r="AZ1288" s="945">
        <f ca="1">AZ1286+AZ1287</f>
        <v>89</v>
      </c>
    </row>
    <row r="1289" spans="1:52" ht="13.5" customHeight="1">
      <c r="A1289" s="838">
        <f t="shared" si="493"/>
        <v>54</v>
      </c>
      <c r="B1289" s="908" t="s">
        <v>512</v>
      </c>
      <c r="C1289" s="844" t="s">
        <v>66</v>
      </c>
      <c r="D1289" s="907">
        <v>20</v>
      </c>
      <c r="E1289" s="824">
        <v>20</v>
      </c>
      <c r="F1289" s="905"/>
      <c r="G1289" s="872"/>
      <c r="H1289" s="842"/>
      <c r="I1289" s="842"/>
      <c r="J1289" s="824">
        <f t="shared" si="494"/>
        <v>0</v>
      </c>
      <c r="K1289" s="825"/>
      <c r="L1289" s="828"/>
      <c r="M1289" s="827"/>
      <c r="N1289" s="827"/>
      <c r="O1289" s="824">
        <f t="shared" si="482"/>
        <v>0</v>
      </c>
      <c r="P1289" s="825"/>
      <c r="Q1289" s="828"/>
      <c r="R1289" s="827">
        <v>3</v>
      </c>
      <c r="S1289" s="827"/>
      <c r="T1289" s="846">
        <f t="shared" si="496"/>
        <v>60</v>
      </c>
      <c r="U1289" s="825">
        <f t="shared" si="489"/>
        <v>0</v>
      </c>
      <c r="V1289" s="825">
        <f t="shared" si="483"/>
        <v>0</v>
      </c>
      <c r="W1289" s="827">
        <f t="shared" si="483"/>
        <v>3</v>
      </c>
      <c r="X1289" s="827">
        <f t="shared" si="483"/>
        <v>0</v>
      </c>
      <c r="Y1289" s="824">
        <f t="shared" si="483"/>
        <v>60</v>
      </c>
      <c r="Z1289" s="838">
        <f t="shared" si="480"/>
        <v>54</v>
      </c>
      <c r="AA1289" s="895" t="str">
        <f t="shared" si="477"/>
        <v>Riềng</v>
      </c>
      <c r="AB1289" s="844" t="str">
        <f t="shared" si="477"/>
        <v>kg</v>
      </c>
      <c r="AC1289" s="845">
        <f t="shared" si="477"/>
        <v>20</v>
      </c>
      <c r="AD1289" s="858">
        <f t="shared" si="477"/>
        <v>20</v>
      </c>
      <c r="AE1289" s="832">
        <f t="shared" si="492"/>
        <v>0</v>
      </c>
      <c r="AF1289" s="832">
        <f t="shared" si="492"/>
        <v>0</v>
      </c>
      <c r="AG1289" s="832">
        <f t="shared" si="492"/>
        <v>0</v>
      </c>
      <c r="AH1289" s="832">
        <f t="shared" si="492"/>
        <v>0</v>
      </c>
      <c r="AI1289" s="824">
        <f t="shared" si="478"/>
        <v>0</v>
      </c>
      <c r="AJ1289" s="879">
        <f t="shared" si="486"/>
        <v>0</v>
      </c>
      <c r="AK1289" s="879">
        <f t="shared" si="486"/>
        <v>0</v>
      </c>
      <c r="AL1289" s="879">
        <f t="shared" si="486"/>
        <v>3</v>
      </c>
      <c r="AM1289" s="879">
        <f t="shared" si="487"/>
        <v>0</v>
      </c>
      <c r="AN1289" s="849">
        <f t="shared" si="488"/>
        <v>60</v>
      </c>
      <c r="AO1289" s="825">
        <f t="shared" si="495"/>
        <v>0</v>
      </c>
      <c r="AP1289" s="825">
        <f t="shared" si="495"/>
        <v>0</v>
      </c>
      <c r="AQ1289" s="825">
        <f t="shared" si="495"/>
        <v>3</v>
      </c>
      <c r="AR1289" s="825">
        <f t="shared" si="495"/>
        <v>0</v>
      </c>
      <c r="AS1289" s="825">
        <f t="shared" si="495"/>
        <v>60</v>
      </c>
      <c r="AT1289" s="850">
        <f t="shared" si="481"/>
        <v>0</v>
      </c>
      <c r="AU1289" s="1566" t="s">
        <v>864</v>
      </c>
      <c r="AV1289" s="1567"/>
      <c r="AW1289" s="1567"/>
      <c r="AX1289" s="1567"/>
      <c r="AY1289" s="936" t="s">
        <v>29</v>
      </c>
      <c r="AZ1289" s="945">
        <f ca="1">IF(AZ1285-AZ1288&gt;0,AZ1285-AZ1288,0)</f>
        <v>21.779999999999788</v>
      </c>
    </row>
    <row r="1290" spans="1:52" ht="13.5" customHeight="1">
      <c r="A1290" s="838">
        <f t="shared" si="493"/>
        <v>55</v>
      </c>
      <c r="B1290" s="1045" t="s">
        <v>636</v>
      </c>
      <c r="C1290" s="844" t="s">
        <v>66</v>
      </c>
      <c r="D1290" s="907">
        <v>10</v>
      </c>
      <c r="E1290" s="824">
        <v>10</v>
      </c>
      <c r="F1290" s="905"/>
      <c r="G1290" s="854"/>
      <c r="H1290" s="842"/>
      <c r="I1290" s="842"/>
      <c r="J1290" s="824">
        <f t="shared" si="494"/>
        <v>0</v>
      </c>
      <c r="K1290" s="825"/>
      <c r="L1290" s="853"/>
      <c r="M1290" s="827">
        <v>0.5</v>
      </c>
      <c r="N1290" s="827"/>
      <c r="O1290" s="824">
        <f t="shared" si="482"/>
        <v>5</v>
      </c>
      <c r="P1290" s="825"/>
      <c r="Q1290" s="825"/>
      <c r="R1290" s="827"/>
      <c r="S1290" s="827"/>
      <c r="T1290" s="846">
        <f t="shared" si="496"/>
        <v>0</v>
      </c>
      <c r="U1290" s="825">
        <f t="shared" si="489"/>
        <v>0</v>
      </c>
      <c r="V1290" s="825">
        <f t="shared" si="483"/>
        <v>0</v>
      </c>
      <c r="W1290" s="827">
        <f t="shared" si="483"/>
        <v>0.5</v>
      </c>
      <c r="X1290" s="827">
        <f t="shared" si="483"/>
        <v>0</v>
      </c>
      <c r="Y1290" s="824">
        <f t="shared" si="483"/>
        <v>5</v>
      </c>
      <c r="Z1290" s="838">
        <f t="shared" si="480"/>
        <v>55</v>
      </c>
      <c r="AA1290" s="895" t="str">
        <f t="shared" si="477"/>
        <v>Rau mùi</v>
      </c>
      <c r="AB1290" s="844" t="str">
        <f t="shared" si="477"/>
        <v>kg</v>
      </c>
      <c r="AC1290" s="845">
        <f t="shared" si="477"/>
        <v>10</v>
      </c>
      <c r="AD1290" s="858">
        <f t="shared" si="477"/>
        <v>10</v>
      </c>
      <c r="AE1290" s="832">
        <f>AE1210+AJ1210-AO1210</f>
        <v>0</v>
      </c>
      <c r="AF1290" s="832">
        <f>AF1210+AK1210-AP1210</f>
        <v>0</v>
      </c>
      <c r="AG1290" s="832">
        <f>AG1210+AL1210-AQ1210</f>
        <v>0</v>
      </c>
      <c r="AH1290" s="832">
        <f>AH1210+AM1210-AR1210</f>
        <v>0</v>
      </c>
      <c r="AI1290" s="824">
        <f t="shared" si="478"/>
        <v>0</v>
      </c>
      <c r="AJ1290" s="879">
        <f t="shared" si="486"/>
        <v>0</v>
      </c>
      <c r="AK1290" s="879">
        <f t="shared" si="486"/>
        <v>0</v>
      </c>
      <c r="AL1290" s="879">
        <f t="shared" si="486"/>
        <v>0.5</v>
      </c>
      <c r="AM1290" s="879">
        <f t="shared" si="487"/>
        <v>0</v>
      </c>
      <c r="AN1290" s="849">
        <f t="shared" si="488"/>
        <v>5</v>
      </c>
      <c r="AO1290" s="825">
        <f t="shared" si="495"/>
        <v>0</v>
      </c>
      <c r="AP1290" s="825">
        <f t="shared" si="495"/>
        <v>0</v>
      </c>
      <c r="AQ1290" s="825">
        <f t="shared" si="495"/>
        <v>0.5</v>
      </c>
      <c r="AR1290" s="825">
        <f t="shared" si="495"/>
        <v>0</v>
      </c>
      <c r="AS1290" s="825">
        <f t="shared" si="495"/>
        <v>5</v>
      </c>
      <c r="AT1290" s="850">
        <f t="shared" si="481"/>
        <v>0</v>
      </c>
      <c r="AU1290" s="1482" t="s">
        <v>797</v>
      </c>
      <c r="AV1290" s="1483"/>
      <c r="AW1290" s="1483"/>
      <c r="AX1290" s="1483"/>
      <c r="AY1290" s="894" t="s">
        <v>29</v>
      </c>
      <c r="AZ1290" s="918">
        <f ca="1">IF(AZ1285-AZ1288&lt;0,AZ1288-AZ1285,0)</f>
        <v>0</v>
      </c>
    </row>
    <row r="1291" spans="1:52" ht="13.5" customHeight="1">
      <c r="A1291" s="838" t="str">
        <f t="shared" si="493"/>
        <v/>
      </c>
      <c r="B1291" s="906"/>
      <c r="C1291" s="844"/>
      <c r="D1291" s="907"/>
      <c r="E1291" s="824"/>
      <c r="F1291" s="905"/>
      <c r="G1291" s="854"/>
      <c r="H1291" s="842"/>
      <c r="I1291" s="842"/>
      <c r="J1291" s="824">
        <f t="shared" si="494"/>
        <v>0</v>
      </c>
      <c r="K1291" s="825"/>
      <c r="L1291" s="825"/>
      <c r="M1291" s="827"/>
      <c r="N1291" s="827"/>
      <c r="O1291" s="824">
        <f t="shared" si="482"/>
        <v>0</v>
      </c>
      <c r="P1291" s="825"/>
      <c r="Q1291" s="825"/>
      <c r="R1291" s="827"/>
      <c r="S1291" s="827"/>
      <c r="T1291" s="846">
        <f t="shared" si="496"/>
        <v>0</v>
      </c>
      <c r="U1291" s="825">
        <f t="shared" si="489"/>
        <v>0</v>
      </c>
      <c r="V1291" s="825">
        <f t="shared" si="483"/>
        <v>0</v>
      </c>
      <c r="W1291" s="827">
        <f t="shared" si="483"/>
        <v>0</v>
      </c>
      <c r="X1291" s="827">
        <f t="shared" si="483"/>
        <v>0</v>
      </c>
      <c r="Y1291" s="824">
        <f t="shared" si="483"/>
        <v>0</v>
      </c>
      <c r="Z1291" s="838" t="str">
        <f t="shared" si="480"/>
        <v/>
      </c>
      <c r="AA1291" s="895">
        <f t="shared" si="477"/>
        <v>0</v>
      </c>
      <c r="AB1291" s="844">
        <f t="shared" si="477"/>
        <v>0</v>
      </c>
      <c r="AC1291" s="845">
        <f t="shared" si="477"/>
        <v>0</v>
      </c>
      <c r="AD1291" s="858">
        <f t="shared" si="477"/>
        <v>0</v>
      </c>
      <c r="AE1291" s="832">
        <f t="shared" ref="AE1291:AH1295" si="497">AE1212+AJ1212-AO1212</f>
        <v>0</v>
      </c>
      <c r="AF1291" s="832">
        <f t="shared" si="497"/>
        <v>0</v>
      </c>
      <c r="AG1291" s="832">
        <f t="shared" si="497"/>
        <v>0</v>
      </c>
      <c r="AH1291" s="832">
        <f t="shared" si="497"/>
        <v>0</v>
      </c>
      <c r="AI1291" s="824">
        <f t="shared" si="478"/>
        <v>0</v>
      </c>
      <c r="AJ1291" s="879">
        <f t="shared" si="486"/>
        <v>0</v>
      </c>
      <c r="AK1291" s="879">
        <f t="shared" si="486"/>
        <v>0</v>
      </c>
      <c r="AL1291" s="879">
        <f t="shared" si="486"/>
        <v>0</v>
      </c>
      <c r="AM1291" s="879">
        <f t="shared" si="487"/>
        <v>0</v>
      </c>
      <c r="AN1291" s="849">
        <f t="shared" si="488"/>
        <v>0</v>
      </c>
      <c r="AO1291" s="825">
        <f t="shared" si="495"/>
        <v>0</v>
      </c>
      <c r="AP1291" s="825">
        <f t="shared" si="495"/>
        <v>0</v>
      </c>
      <c r="AQ1291" s="825">
        <f t="shared" si="495"/>
        <v>0</v>
      </c>
      <c r="AR1291" s="825">
        <f t="shared" si="495"/>
        <v>0</v>
      </c>
      <c r="AS1291" s="825">
        <f t="shared" si="495"/>
        <v>0</v>
      </c>
      <c r="AT1291" s="850" t="str">
        <f t="shared" si="481"/>
        <v/>
      </c>
      <c r="AU1291" s="893"/>
      <c r="AV1291" s="894"/>
      <c r="AW1291" s="894"/>
      <c r="AX1291" s="894"/>
      <c r="AY1291" s="894"/>
      <c r="AZ1291" s="918"/>
    </row>
    <row r="1292" spans="1:52" ht="13.5" customHeight="1">
      <c r="A1292" s="838" t="str">
        <f t="shared" si="493"/>
        <v/>
      </c>
      <c r="B1292" s="906"/>
      <c r="C1292" s="844"/>
      <c r="D1292" s="907"/>
      <c r="E1292" s="824"/>
      <c r="F1292" s="905"/>
      <c r="G1292" s="854"/>
      <c r="H1292" s="842"/>
      <c r="I1292" s="842"/>
      <c r="J1292" s="824">
        <f t="shared" si="494"/>
        <v>0</v>
      </c>
      <c r="K1292" s="825"/>
      <c r="L1292" s="825"/>
      <c r="M1292" s="827"/>
      <c r="N1292" s="827"/>
      <c r="O1292" s="824">
        <f t="shared" si="482"/>
        <v>0</v>
      </c>
      <c r="P1292" s="825"/>
      <c r="Q1292" s="825"/>
      <c r="R1292" s="827"/>
      <c r="S1292" s="827"/>
      <c r="T1292" s="846">
        <f t="shared" si="496"/>
        <v>0</v>
      </c>
      <c r="U1292" s="825">
        <f t="shared" si="489"/>
        <v>0</v>
      </c>
      <c r="V1292" s="825">
        <f t="shared" si="483"/>
        <v>0</v>
      </c>
      <c r="W1292" s="827">
        <f t="shared" si="483"/>
        <v>0</v>
      </c>
      <c r="X1292" s="827">
        <f t="shared" si="483"/>
        <v>0</v>
      </c>
      <c r="Y1292" s="824">
        <f t="shared" si="483"/>
        <v>0</v>
      </c>
      <c r="Z1292" s="838" t="str">
        <f t="shared" si="480"/>
        <v/>
      </c>
      <c r="AA1292" s="895">
        <f t="shared" si="477"/>
        <v>0</v>
      </c>
      <c r="AB1292" s="844">
        <f t="shared" si="477"/>
        <v>0</v>
      </c>
      <c r="AC1292" s="845">
        <f t="shared" si="477"/>
        <v>0</v>
      </c>
      <c r="AD1292" s="858">
        <f t="shared" si="477"/>
        <v>0</v>
      </c>
      <c r="AE1292" s="832">
        <f t="shared" si="497"/>
        <v>0</v>
      </c>
      <c r="AF1292" s="832">
        <f t="shared" si="497"/>
        <v>0</v>
      </c>
      <c r="AG1292" s="832">
        <f t="shared" si="497"/>
        <v>0</v>
      </c>
      <c r="AH1292" s="832">
        <f t="shared" si="497"/>
        <v>0</v>
      </c>
      <c r="AI1292" s="824">
        <f t="shared" si="478"/>
        <v>0</v>
      </c>
      <c r="AJ1292" s="879">
        <f t="shared" si="486"/>
        <v>0</v>
      </c>
      <c r="AK1292" s="879">
        <f t="shared" si="486"/>
        <v>0</v>
      </c>
      <c r="AL1292" s="879">
        <f t="shared" si="486"/>
        <v>0</v>
      </c>
      <c r="AM1292" s="879">
        <f t="shared" si="487"/>
        <v>0</v>
      </c>
      <c r="AN1292" s="849">
        <f t="shared" si="488"/>
        <v>0</v>
      </c>
      <c r="AO1292" s="825">
        <f t="shared" si="495"/>
        <v>0</v>
      </c>
      <c r="AP1292" s="825">
        <f t="shared" si="495"/>
        <v>0</v>
      </c>
      <c r="AQ1292" s="825">
        <f t="shared" si="495"/>
        <v>0</v>
      </c>
      <c r="AR1292" s="825">
        <f t="shared" si="495"/>
        <v>0</v>
      </c>
      <c r="AS1292" s="825">
        <f t="shared" si="495"/>
        <v>0</v>
      </c>
      <c r="AT1292" s="850" t="str">
        <f t="shared" si="481"/>
        <v/>
      </c>
      <c r="AU1292" s="893"/>
      <c r="AV1292" s="894"/>
      <c r="AW1292" s="894"/>
      <c r="AX1292" s="894"/>
      <c r="AY1292" s="894"/>
      <c r="AZ1292" s="918"/>
    </row>
    <row r="1293" spans="1:52" ht="13.5" customHeight="1">
      <c r="A1293" s="838" t="str">
        <f t="shared" si="493"/>
        <v/>
      </c>
      <c r="B1293" s="906"/>
      <c r="C1293" s="844"/>
      <c r="D1293" s="907"/>
      <c r="E1293" s="824"/>
      <c r="F1293" s="905"/>
      <c r="G1293" s="854"/>
      <c r="H1293" s="842"/>
      <c r="I1293" s="842"/>
      <c r="J1293" s="824">
        <f t="shared" si="494"/>
        <v>0</v>
      </c>
      <c r="K1293" s="825"/>
      <c r="L1293" s="825"/>
      <c r="M1293" s="827"/>
      <c r="N1293" s="827"/>
      <c r="O1293" s="824">
        <f t="shared" si="482"/>
        <v>0</v>
      </c>
      <c r="P1293" s="825"/>
      <c r="Q1293" s="825"/>
      <c r="R1293" s="827"/>
      <c r="S1293" s="827"/>
      <c r="T1293" s="846">
        <f t="shared" si="496"/>
        <v>0</v>
      </c>
      <c r="U1293" s="825">
        <f t="shared" si="489"/>
        <v>0</v>
      </c>
      <c r="V1293" s="825">
        <f t="shared" si="483"/>
        <v>0</v>
      </c>
      <c r="W1293" s="827">
        <v>0</v>
      </c>
      <c r="X1293" s="827">
        <f t="shared" si="483"/>
        <v>0</v>
      </c>
      <c r="Y1293" s="824">
        <f t="shared" si="483"/>
        <v>0</v>
      </c>
      <c r="Z1293" s="838" t="str">
        <f t="shared" si="480"/>
        <v/>
      </c>
      <c r="AA1293" s="895">
        <f t="shared" si="477"/>
        <v>0</v>
      </c>
      <c r="AB1293" s="844">
        <f t="shared" si="477"/>
        <v>0</v>
      </c>
      <c r="AC1293" s="845">
        <f t="shared" si="477"/>
        <v>0</v>
      </c>
      <c r="AD1293" s="858">
        <f t="shared" si="477"/>
        <v>0</v>
      </c>
      <c r="AE1293" s="832">
        <f t="shared" si="497"/>
        <v>0</v>
      </c>
      <c r="AF1293" s="832">
        <f t="shared" si="497"/>
        <v>0</v>
      </c>
      <c r="AG1293" s="832">
        <f t="shared" si="497"/>
        <v>0</v>
      </c>
      <c r="AH1293" s="832">
        <f t="shared" si="497"/>
        <v>0</v>
      </c>
      <c r="AI1293" s="824">
        <f t="shared" si="478"/>
        <v>0</v>
      </c>
      <c r="AJ1293" s="879">
        <f t="shared" si="486"/>
        <v>0</v>
      </c>
      <c r="AK1293" s="879">
        <f t="shared" si="486"/>
        <v>0</v>
      </c>
      <c r="AL1293" s="879">
        <f t="shared" si="486"/>
        <v>0</v>
      </c>
      <c r="AM1293" s="879">
        <f t="shared" si="487"/>
        <v>0</v>
      </c>
      <c r="AN1293" s="849">
        <f t="shared" si="488"/>
        <v>0</v>
      </c>
      <c r="AO1293" s="825">
        <f t="shared" si="495"/>
        <v>0</v>
      </c>
      <c r="AP1293" s="825">
        <f t="shared" si="495"/>
        <v>0</v>
      </c>
      <c r="AQ1293" s="825">
        <f t="shared" si="495"/>
        <v>0</v>
      </c>
      <c r="AR1293" s="825">
        <f t="shared" si="495"/>
        <v>0</v>
      </c>
      <c r="AS1293" s="825">
        <f t="shared" si="495"/>
        <v>0</v>
      </c>
      <c r="AT1293" s="850" t="str">
        <f t="shared" si="481"/>
        <v/>
      </c>
      <c r="AU1293" s="893"/>
      <c r="AV1293" s="894"/>
      <c r="AW1293" s="894"/>
      <c r="AX1293" s="894"/>
      <c r="AY1293" s="894"/>
      <c r="AZ1293" s="918"/>
    </row>
    <row r="1294" spans="1:52" ht="13.5" customHeight="1">
      <c r="A1294" s="838" t="str">
        <f t="shared" si="493"/>
        <v/>
      </c>
      <c r="B1294" s="906"/>
      <c r="C1294" s="844"/>
      <c r="D1294" s="907"/>
      <c r="E1294" s="824"/>
      <c r="F1294" s="905"/>
      <c r="G1294" s="854"/>
      <c r="H1294" s="842"/>
      <c r="I1294" s="842"/>
      <c r="J1294" s="824">
        <f t="shared" si="494"/>
        <v>0</v>
      </c>
      <c r="K1294" s="825"/>
      <c r="L1294" s="825"/>
      <c r="M1294" s="827"/>
      <c r="N1294" s="827"/>
      <c r="O1294" s="824">
        <f t="shared" si="482"/>
        <v>0</v>
      </c>
      <c r="P1294" s="825"/>
      <c r="Q1294" s="825"/>
      <c r="R1294" s="827"/>
      <c r="S1294" s="827"/>
      <c r="T1294" s="846">
        <f t="shared" si="496"/>
        <v>0</v>
      </c>
      <c r="U1294" s="825">
        <f t="shared" si="489"/>
        <v>0</v>
      </c>
      <c r="V1294" s="825">
        <f t="shared" si="483"/>
        <v>0</v>
      </c>
      <c r="W1294" s="827">
        <f>SUM(H1294,M1294,R1294)</f>
        <v>0</v>
      </c>
      <c r="X1294" s="827">
        <f t="shared" si="483"/>
        <v>0</v>
      </c>
      <c r="Y1294" s="824">
        <f t="shared" si="483"/>
        <v>0</v>
      </c>
      <c r="Z1294" s="838" t="str">
        <f t="shared" si="480"/>
        <v/>
      </c>
      <c r="AA1294" s="895">
        <f t="shared" si="477"/>
        <v>0</v>
      </c>
      <c r="AB1294" s="844">
        <f t="shared" si="477"/>
        <v>0</v>
      </c>
      <c r="AC1294" s="845">
        <f t="shared" si="477"/>
        <v>0</v>
      </c>
      <c r="AD1294" s="858">
        <f t="shared" si="477"/>
        <v>0</v>
      </c>
      <c r="AE1294" s="832">
        <f t="shared" si="497"/>
        <v>0</v>
      </c>
      <c r="AF1294" s="832">
        <f t="shared" si="497"/>
        <v>0</v>
      </c>
      <c r="AG1294" s="832">
        <f t="shared" si="497"/>
        <v>0</v>
      </c>
      <c r="AH1294" s="832">
        <f t="shared" si="497"/>
        <v>0</v>
      </c>
      <c r="AI1294" s="824">
        <f t="shared" si="478"/>
        <v>0</v>
      </c>
      <c r="AJ1294" s="879">
        <f t="shared" si="486"/>
        <v>0</v>
      </c>
      <c r="AK1294" s="879">
        <f t="shared" si="486"/>
        <v>0</v>
      </c>
      <c r="AL1294" s="879">
        <f t="shared" si="486"/>
        <v>0</v>
      </c>
      <c r="AM1294" s="879">
        <f t="shared" si="487"/>
        <v>0</v>
      </c>
      <c r="AN1294" s="849">
        <f t="shared" si="488"/>
        <v>0</v>
      </c>
      <c r="AO1294" s="825">
        <f t="shared" si="495"/>
        <v>0</v>
      </c>
      <c r="AP1294" s="825">
        <f t="shared" si="495"/>
        <v>0</v>
      </c>
      <c r="AQ1294" s="825">
        <f t="shared" si="495"/>
        <v>0</v>
      </c>
      <c r="AR1294" s="825">
        <f t="shared" si="495"/>
        <v>0</v>
      </c>
      <c r="AS1294" s="825">
        <f t="shared" si="495"/>
        <v>0</v>
      </c>
      <c r="AT1294" s="850" t="str">
        <f t="shared" si="481"/>
        <v/>
      </c>
      <c r="AU1294" s="893"/>
      <c r="AV1294" s="894"/>
      <c r="AW1294" s="894"/>
      <c r="AX1294" s="894"/>
      <c r="AY1294" s="894"/>
      <c r="AZ1294" s="918"/>
    </row>
    <row r="1295" spans="1:52" ht="13.5" customHeight="1">
      <c r="A1295" s="838" t="str">
        <f t="shared" si="493"/>
        <v/>
      </c>
      <c r="B1295" s="906"/>
      <c r="C1295" s="844"/>
      <c r="D1295" s="907"/>
      <c r="E1295" s="824"/>
      <c r="F1295" s="905"/>
      <c r="G1295" s="854"/>
      <c r="H1295" s="842"/>
      <c r="I1295" s="842"/>
      <c r="J1295" s="824">
        <f t="shared" si="494"/>
        <v>0</v>
      </c>
      <c r="K1295" s="825"/>
      <c r="L1295" s="825"/>
      <c r="M1295" s="827"/>
      <c r="N1295" s="827"/>
      <c r="O1295" s="824">
        <f t="shared" si="482"/>
        <v>0</v>
      </c>
      <c r="P1295" s="825"/>
      <c r="Q1295" s="825"/>
      <c r="R1295" s="827"/>
      <c r="S1295" s="827"/>
      <c r="T1295" s="846">
        <f t="shared" si="496"/>
        <v>0</v>
      </c>
      <c r="U1295" s="825">
        <f t="shared" si="489"/>
        <v>0</v>
      </c>
      <c r="V1295" s="825">
        <f>SUM(G1295,L1295,Q1295)</f>
        <v>0</v>
      </c>
      <c r="W1295" s="827">
        <f>SUM(H1295,M1295,R1295)</f>
        <v>0</v>
      </c>
      <c r="X1295" s="827">
        <f>SUM(I1295,N1295,S1295)</f>
        <v>0</v>
      </c>
      <c r="Y1295" s="824">
        <f>SUM(J1295,O1295,T1295)</f>
        <v>0</v>
      </c>
      <c r="Z1295" s="838" t="str">
        <f t="shared" si="480"/>
        <v/>
      </c>
      <c r="AA1295" s="895">
        <f t="shared" si="477"/>
        <v>0</v>
      </c>
      <c r="AB1295" s="844">
        <f t="shared" si="477"/>
        <v>0</v>
      </c>
      <c r="AC1295" s="845">
        <f t="shared" si="477"/>
        <v>0</v>
      </c>
      <c r="AD1295" s="858">
        <f t="shared" si="477"/>
        <v>0</v>
      </c>
      <c r="AE1295" s="832">
        <f t="shared" si="497"/>
        <v>0</v>
      </c>
      <c r="AF1295" s="832">
        <f t="shared" si="497"/>
        <v>0</v>
      </c>
      <c r="AG1295" s="832">
        <f t="shared" si="497"/>
        <v>0</v>
      </c>
      <c r="AH1295" s="832">
        <f t="shared" si="497"/>
        <v>0</v>
      </c>
      <c r="AI1295" s="824">
        <f t="shared" si="478"/>
        <v>0</v>
      </c>
      <c r="AJ1295" s="879">
        <f t="shared" si="486"/>
        <v>0</v>
      </c>
      <c r="AK1295" s="879">
        <f t="shared" si="486"/>
        <v>0</v>
      </c>
      <c r="AL1295" s="879">
        <f t="shared" si="486"/>
        <v>0</v>
      </c>
      <c r="AM1295" s="879">
        <f t="shared" si="487"/>
        <v>0</v>
      </c>
      <c r="AN1295" s="849">
        <f t="shared" si="488"/>
        <v>0</v>
      </c>
      <c r="AO1295" s="825">
        <f t="shared" si="495"/>
        <v>0</v>
      </c>
      <c r="AP1295" s="825">
        <f t="shared" si="495"/>
        <v>0</v>
      </c>
      <c r="AQ1295" s="825">
        <f t="shared" si="495"/>
        <v>0</v>
      </c>
      <c r="AR1295" s="825">
        <f t="shared" si="495"/>
        <v>0</v>
      </c>
      <c r="AS1295" s="825">
        <f t="shared" si="495"/>
        <v>0</v>
      </c>
      <c r="AT1295" s="850" t="str">
        <f t="shared" si="481"/>
        <v/>
      </c>
      <c r="AU1295" s="893"/>
      <c r="AV1295" s="894"/>
      <c r="AW1295" s="894"/>
      <c r="AX1295" s="894"/>
      <c r="AY1295" s="894"/>
      <c r="AZ1295" s="918"/>
    </row>
    <row r="1296" spans="1:52" ht="13.5" customHeight="1">
      <c r="A1296" s="838"/>
      <c r="B1296" s="906"/>
      <c r="C1296" s="844"/>
      <c r="D1296" s="907"/>
      <c r="E1296" s="824"/>
      <c r="F1296" s="905"/>
      <c r="G1296" s="854"/>
      <c r="H1296" s="842"/>
      <c r="I1296" s="842"/>
      <c r="J1296" s="824"/>
      <c r="K1296" s="825"/>
      <c r="L1296" s="825"/>
      <c r="M1296" s="827"/>
      <c r="N1296" s="827"/>
      <c r="O1296" s="824"/>
      <c r="P1296" s="825"/>
      <c r="Q1296" s="825"/>
      <c r="R1296" s="827"/>
      <c r="S1296" s="827"/>
      <c r="T1296" s="846"/>
      <c r="U1296" s="825"/>
      <c r="V1296" s="825"/>
      <c r="W1296" s="827"/>
      <c r="X1296" s="827"/>
      <c r="Y1296" s="824"/>
      <c r="Z1296" s="838"/>
      <c r="AA1296" s="895"/>
      <c r="AB1296" s="844"/>
      <c r="AC1296" s="845"/>
      <c r="AD1296" s="858"/>
      <c r="AE1296" s="832"/>
      <c r="AF1296" s="832"/>
      <c r="AG1296" s="832"/>
      <c r="AH1296" s="832"/>
      <c r="AI1296" s="824"/>
      <c r="AJ1296" s="879"/>
      <c r="AK1296" s="879"/>
      <c r="AL1296" s="879"/>
      <c r="AM1296" s="879"/>
      <c r="AN1296" s="849"/>
      <c r="AO1296" s="825"/>
      <c r="AP1296" s="825"/>
      <c r="AQ1296" s="825"/>
      <c r="AR1296" s="825"/>
      <c r="AS1296" s="825"/>
      <c r="AT1296" s="850"/>
      <c r="AU1296" s="893"/>
      <c r="AV1296" s="894"/>
      <c r="AW1296" s="894"/>
      <c r="AX1296" s="894"/>
      <c r="AY1296" s="894"/>
      <c r="AZ1296" s="918"/>
    </row>
    <row r="1297" spans="1:52" ht="13.5" customHeight="1">
      <c r="A1297" s="838"/>
      <c r="B1297" s="906"/>
      <c r="C1297" s="844"/>
      <c r="D1297" s="907"/>
      <c r="E1297" s="824"/>
      <c r="F1297" s="905"/>
      <c r="G1297" s="854"/>
      <c r="H1297" s="842"/>
      <c r="I1297" s="842"/>
      <c r="J1297" s="824"/>
      <c r="K1297" s="825"/>
      <c r="L1297" s="825"/>
      <c r="M1297" s="827"/>
      <c r="N1297" s="827"/>
      <c r="O1297" s="824"/>
      <c r="P1297" s="825"/>
      <c r="Q1297" s="825"/>
      <c r="R1297" s="827"/>
      <c r="S1297" s="827"/>
      <c r="T1297" s="846"/>
      <c r="U1297" s="825"/>
      <c r="V1297" s="825"/>
      <c r="W1297" s="827"/>
      <c r="X1297" s="827"/>
      <c r="Y1297" s="824"/>
      <c r="Z1297" s="838"/>
      <c r="AA1297" s="895"/>
      <c r="AB1297" s="844"/>
      <c r="AC1297" s="845"/>
      <c r="AD1297" s="858"/>
      <c r="AE1297" s="832"/>
      <c r="AF1297" s="832"/>
      <c r="AG1297" s="832"/>
      <c r="AH1297" s="832"/>
      <c r="AI1297" s="824"/>
      <c r="AJ1297" s="879"/>
      <c r="AK1297" s="879"/>
      <c r="AL1297" s="879"/>
      <c r="AM1297" s="879"/>
      <c r="AN1297" s="849"/>
      <c r="AO1297" s="825"/>
      <c r="AP1297" s="825"/>
      <c r="AQ1297" s="825"/>
      <c r="AR1297" s="825"/>
      <c r="AS1297" s="825"/>
      <c r="AT1297" s="850"/>
      <c r="AU1297" s="893"/>
      <c r="AV1297" s="894"/>
      <c r="AW1297" s="894"/>
      <c r="AX1297" s="894"/>
      <c r="AY1297" s="894"/>
      <c r="AZ1297" s="918"/>
    </row>
    <row r="1298" spans="1:52" ht="13.5" customHeight="1">
      <c r="A1298" s="838"/>
      <c r="B1298" s="906"/>
      <c r="C1298" s="844"/>
      <c r="D1298" s="907"/>
      <c r="E1298" s="824"/>
      <c r="F1298" s="905"/>
      <c r="G1298" s="854"/>
      <c r="H1298" s="842"/>
      <c r="I1298" s="842"/>
      <c r="J1298" s="824"/>
      <c r="K1298" s="825"/>
      <c r="L1298" s="825"/>
      <c r="M1298" s="827"/>
      <c r="N1298" s="827"/>
      <c r="O1298" s="824"/>
      <c r="P1298" s="825"/>
      <c r="Q1298" s="825"/>
      <c r="R1298" s="827"/>
      <c r="S1298" s="827"/>
      <c r="T1298" s="846"/>
      <c r="U1298" s="825"/>
      <c r="V1298" s="825"/>
      <c r="W1298" s="827"/>
      <c r="X1298" s="827"/>
      <c r="Y1298" s="824"/>
      <c r="Z1298" s="838"/>
      <c r="AA1298" s="895"/>
      <c r="AB1298" s="844"/>
      <c r="AC1298" s="845"/>
      <c r="AD1298" s="858"/>
      <c r="AE1298" s="832"/>
      <c r="AF1298" s="832"/>
      <c r="AG1298" s="832"/>
      <c r="AH1298" s="832"/>
      <c r="AI1298" s="824"/>
      <c r="AJ1298" s="879"/>
      <c r="AK1298" s="879"/>
      <c r="AL1298" s="879"/>
      <c r="AM1298" s="879"/>
      <c r="AN1298" s="849"/>
      <c r="AO1298" s="825"/>
      <c r="AP1298" s="825"/>
      <c r="AQ1298" s="825"/>
      <c r="AR1298" s="825"/>
      <c r="AS1298" s="825"/>
      <c r="AT1298" s="850"/>
      <c r="AU1298" s="893"/>
      <c r="AV1298" s="894"/>
      <c r="AW1298" s="894"/>
      <c r="AX1298" s="894"/>
      <c r="AY1298" s="894"/>
      <c r="AZ1298" s="918"/>
    </row>
    <row r="1299" spans="1:52" ht="13.5" customHeight="1">
      <c r="A1299" s="838" t="str">
        <f>IF(B1299&lt;&gt;"",MAX($A1294:$A1295)+1,"")</f>
        <v/>
      </c>
      <c r="B1299" s="951"/>
      <c r="C1299" s="952"/>
      <c r="D1299" s="953"/>
      <c r="E1299" s="824"/>
      <c r="F1299" s="905"/>
      <c r="G1299" s="854"/>
      <c r="H1299" s="842"/>
      <c r="I1299" s="842"/>
      <c r="J1299" s="824">
        <f>SUM(F1299:I1299)*$E1299</f>
        <v>0</v>
      </c>
      <c r="K1299" s="825"/>
      <c r="L1299" s="825"/>
      <c r="M1299" s="827"/>
      <c r="N1299" s="827"/>
      <c r="O1299" s="824">
        <f>SUM(K1299:N1299)*$E1299</f>
        <v>0</v>
      </c>
      <c r="P1299" s="825"/>
      <c r="Q1299" s="825"/>
      <c r="R1299" s="827"/>
      <c r="S1299" s="827"/>
      <c r="T1299" s="846">
        <f>SUM(P1299:S1299)*$E1299</f>
        <v>0</v>
      </c>
      <c r="U1299" s="825">
        <f t="shared" ref="U1299:Y1301" si="498">SUM(F1299,K1299,P1299)</f>
        <v>0</v>
      </c>
      <c r="V1299" s="825">
        <f t="shared" si="498"/>
        <v>0</v>
      </c>
      <c r="W1299" s="827">
        <f t="shared" si="498"/>
        <v>0</v>
      </c>
      <c r="X1299" s="827">
        <f t="shared" si="498"/>
        <v>0</v>
      </c>
      <c r="Y1299" s="824">
        <f t="shared" si="498"/>
        <v>0</v>
      </c>
      <c r="Z1299" s="838" t="str">
        <f t="shared" ref="Z1299:AD1301" si="499">A1299</f>
        <v/>
      </c>
      <c r="AA1299" s="895">
        <f t="shared" si="499"/>
        <v>0</v>
      </c>
      <c r="AB1299" s="844">
        <f t="shared" si="499"/>
        <v>0</v>
      </c>
      <c r="AC1299" s="845">
        <f t="shared" si="499"/>
        <v>0</v>
      </c>
      <c r="AD1299" s="858">
        <f t="shared" si="499"/>
        <v>0</v>
      </c>
      <c r="AE1299" s="832">
        <f t="shared" ref="AE1299:AH1301" si="500">AE1217+AJ1217-AO1217</f>
        <v>0</v>
      </c>
      <c r="AF1299" s="832">
        <f t="shared" si="500"/>
        <v>0</v>
      </c>
      <c r="AG1299" s="832">
        <f t="shared" si="500"/>
        <v>0</v>
      </c>
      <c r="AH1299" s="832">
        <f t="shared" si="500"/>
        <v>0</v>
      </c>
      <c r="AI1299" s="824">
        <f>SUM(AE1299:AH1299)*$E1299</f>
        <v>0</v>
      </c>
      <c r="AJ1299" s="879">
        <f t="shared" ref="AJ1299:AM1301" si="501">U1299</f>
        <v>0</v>
      </c>
      <c r="AK1299" s="879">
        <f t="shared" si="501"/>
        <v>0</v>
      </c>
      <c r="AL1299" s="879">
        <f t="shared" si="501"/>
        <v>0</v>
      </c>
      <c r="AM1299" s="879">
        <f t="shared" si="501"/>
        <v>0</v>
      </c>
      <c r="AN1299" s="849">
        <f>SUM(AJ1299:AM1299)*$E1299</f>
        <v>0</v>
      </c>
      <c r="AO1299" s="825">
        <f t="shared" ref="AO1299:AS1301" si="502">U1299</f>
        <v>0</v>
      </c>
      <c r="AP1299" s="825">
        <f t="shared" si="502"/>
        <v>0</v>
      </c>
      <c r="AQ1299" s="825">
        <f t="shared" si="502"/>
        <v>0</v>
      </c>
      <c r="AR1299" s="825">
        <f t="shared" si="502"/>
        <v>0</v>
      </c>
      <c r="AS1299" s="825">
        <f t="shared" si="502"/>
        <v>0</v>
      </c>
      <c r="AT1299" s="850" t="str">
        <f>IF(AC1299&lt;&gt;0,SUM(AO1299:AR1299)*$AC1299-SUM(AO1299:AR1299)*$AD1299,"")</f>
        <v/>
      </c>
      <c r="AU1299" s="893"/>
      <c r="AV1299" s="894"/>
      <c r="AW1299" s="894"/>
      <c r="AX1299" s="894"/>
      <c r="AY1299" s="894"/>
      <c r="AZ1299" s="954"/>
    </row>
    <row r="1300" spans="1:52" ht="13.5" customHeight="1">
      <c r="A1300" s="838" t="str">
        <f>IF(B1300&lt;&gt;"",MAX($A1295:$A1299)+1,"")</f>
        <v/>
      </c>
      <c r="B1300" s="951"/>
      <c r="C1300" s="952"/>
      <c r="D1300" s="953"/>
      <c r="E1300" s="824"/>
      <c r="F1300" s="905"/>
      <c r="G1300" s="854"/>
      <c r="H1300" s="842"/>
      <c r="I1300" s="842"/>
      <c r="J1300" s="824">
        <f>SUM(F1300:I1300)*$E1300</f>
        <v>0</v>
      </c>
      <c r="K1300" s="825"/>
      <c r="L1300" s="825"/>
      <c r="M1300" s="827"/>
      <c r="N1300" s="827"/>
      <c r="O1300" s="824">
        <f>SUM(K1300:N1300)*$E1300</f>
        <v>0</v>
      </c>
      <c r="P1300" s="825"/>
      <c r="Q1300" s="825"/>
      <c r="R1300" s="827"/>
      <c r="S1300" s="827"/>
      <c r="T1300" s="846">
        <f>SUM(P1300:S1300)*$E1300</f>
        <v>0</v>
      </c>
      <c r="U1300" s="825">
        <f t="shared" si="498"/>
        <v>0</v>
      </c>
      <c r="V1300" s="825">
        <f t="shared" si="498"/>
        <v>0</v>
      </c>
      <c r="W1300" s="827">
        <f t="shared" si="498"/>
        <v>0</v>
      </c>
      <c r="X1300" s="827">
        <f t="shared" si="498"/>
        <v>0</v>
      </c>
      <c r="Y1300" s="824">
        <f t="shared" si="498"/>
        <v>0</v>
      </c>
      <c r="Z1300" s="838" t="str">
        <f t="shared" si="499"/>
        <v/>
      </c>
      <c r="AA1300" s="895">
        <f t="shared" si="499"/>
        <v>0</v>
      </c>
      <c r="AB1300" s="844">
        <f t="shared" si="499"/>
        <v>0</v>
      </c>
      <c r="AC1300" s="845">
        <f t="shared" si="499"/>
        <v>0</v>
      </c>
      <c r="AD1300" s="858">
        <f>E1300</f>
        <v>0</v>
      </c>
      <c r="AE1300" s="832">
        <f t="shared" si="500"/>
        <v>0</v>
      </c>
      <c r="AF1300" s="832">
        <f t="shared" si="500"/>
        <v>0</v>
      </c>
      <c r="AG1300" s="832">
        <f t="shared" si="500"/>
        <v>0</v>
      </c>
      <c r="AH1300" s="832">
        <f t="shared" si="500"/>
        <v>0</v>
      </c>
      <c r="AI1300" s="824">
        <f>SUM(AE1300:AH1300)*$E1300</f>
        <v>0</v>
      </c>
      <c r="AJ1300" s="879">
        <f t="shared" si="501"/>
        <v>0</v>
      </c>
      <c r="AK1300" s="879">
        <f t="shared" si="501"/>
        <v>0</v>
      </c>
      <c r="AL1300" s="879">
        <f t="shared" si="501"/>
        <v>0</v>
      </c>
      <c r="AM1300" s="879">
        <f t="shared" si="501"/>
        <v>0</v>
      </c>
      <c r="AN1300" s="849">
        <f>SUM(AJ1300:AM1300)*$E1300</f>
        <v>0</v>
      </c>
      <c r="AO1300" s="825">
        <f t="shared" si="502"/>
        <v>0</v>
      </c>
      <c r="AP1300" s="825">
        <f t="shared" si="502"/>
        <v>0</v>
      </c>
      <c r="AQ1300" s="825">
        <f t="shared" si="502"/>
        <v>0</v>
      </c>
      <c r="AR1300" s="825">
        <f t="shared" si="502"/>
        <v>0</v>
      </c>
      <c r="AS1300" s="825">
        <f t="shared" si="502"/>
        <v>0</v>
      </c>
      <c r="AT1300" s="850" t="str">
        <f>IF(AC1300&lt;&gt;0,SUM(AO1300:AR1300)*$AC1300-SUM(AO1300:AR1300)*$AD1300,"")</f>
        <v/>
      </c>
      <c r="AU1300" s="893"/>
      <c r="AV1300" s="894"/>
      <c r="AW1300" s="894"/>
      <c r="AX1300" s="894"/>
      <c r="AY1300" s="894"/>
      <c r="AZ1300" s="954"/>
    </row>
    <row r="1301" spans="1:52" ht="13.5" customHeight="1">
      <c r="A1301" s="838" t="str">
        <f>IF(B1301&lt;&gt;"",MAX($A1299:$A1300)+1,"")</f>
        <v/>
      </c>
      <c r="B1301" s="955"/>
      <c r="C1301" s="956"/>
      <c r="D1301" s="957"/>
      <c r="E1301" s="958"/>
      <c r="F1301" s="959"/>
      <c r="G1301" s="960"/>
      <c r="H1301" s="961"/>
      <c r="I1301" s="961"/>
      <c r="J1301" s="824">
        <f>SUM(F1301:I1301)*$E1301</f>
        <v>0</v>
      </c>
      <c r="K1301" s="825"/>
      <c r="L1301" s="825"/>
      <c r="M1301" s="827"/>
      <c r="N1301" s="827"/>
      <c r="O1301" s="1049">
        <f>SUM(K1301:N1301)*$E1301</f>
        <v>0</v>
      </c>
      <c r="P1301" s="825"/>
      <c r="Q1301" s="825"/>
      <c r="R1301" s="827"/>
      <c r="S1301" s="827"/>
      <c r="T1301" s="846">
        <f>SUM(P1301:S1301)*$E1301</f>
        <v>0</v>
      </c>
      <c r="U1301" s="825">
        <f>SUM(F1301,K1301,P1301)</f>
        <v>0</v>
      </c>
      <c r="V1301" s="825">
        <f t="shared" si="498"/>
        <v>0</v>
      </c>
      <c r="W1301" s="827">
        <f t="shared" si="498"/>
        <v>0</v>
      </c>
      <c r="X1301" s="827">
        <f>SUM(I1301,N1301,S1301)</f>
        <v>0</v>
      </c>
      <c r="Y1301" s="824">
        <f>SUM(J1301,O1301,T1301)</f>
        <v>0</v>
      </c>
      <c r="Z1301" s="838" t="str">
        <f t="shared" si="499"/>
        <v/>
      </c>
      <c r="AA1301" s="895">
        <f>B1301</f>
        <v>0</v>
      </c>
      <c r="AB1301" s="844">
        <f>C1301</f>
        <v>0</v>
      </c>
      <c r="AC1301" s="962">
        <f>D1301</f>
        <v>0</v>
      </c>
      <c r="AD1301" s="858">
        <f>E1301</f>
        <v>0</v>
      </c>
      <c r="AE1301" s="832">
        <f t="shared" si="500"/>
        <v>0</v>
      </c>
      <c r="AF1301" s="832">
        <f t="shared" si="500"/>
        <v>0</v>
      </c>
      <c r="AG1301" s="832">
        <f t="shared" si="500"/>
        <v>0</v>
      </c>
      <c r="AH1301" s="832">
        <f t="shared" si="500"/>
        <v>0</v>
      </c>
      <c r="AI1301" s="824">
        <f>SUM(AE1301:AH1301)*$E1301</f>
        <v>0</v>
      </c>
      <c r="AJ1301" s="879">
        <f t="shared" si="501"/>
        <v>0</v>
      </c>
      <c r="AK1301" s="879">
        <f t="shared" si="501"/>
        <v>0</v>
      </c>
      <c r="AL1301" s="879">
        <f t="shared" si="501"/>
        <v>0</v>
      </c>
      <c r="AM1301" s="879">
        <f t="shared" si="501"/>
        <v>0</v>
      </c>
      <c r="AN1301" s="849">
        <f>SUM(AJ1301:AM1301)*$E1301</f>
        <v>0</v>
      </c>
      <c r="AO1301" s="825">
        <f t="shared" si="502"/>
        <v>0</v>
      </c>
      <c r="AP1301" s="825">
        <f t="shared" si="502"/>
        <v>0</v>
      </c>
      <c r="AQ1301" s="825">
        <f t="shared" si="502"/>
        <v>0</v>
      </c>
      <c r="AR1301" s="825">
        <f t="shared" si="502"/>
        <v>0</v>
      </c>
      <c r="AS1301" s="825">
        <f t="shared" si="502"/>
        <v>0</v>
      </c>
      <c r="AT1301" s="963" t="str">
        <f>IF(AC1301&lt;&gt;0,SUM(AO1301:AR1301)*$AC1301-SUM(AO1301:AR1301)*$AD1301,"")</f>
        <v/>
      </c>
      <c r="AU1301" s="893"/>
      <c r="AV1301" s="894"/>
      <c r="AW1301" s="894"/>
      <c r="AX1301" s="894"/>
      <c r="AY1301" s="894"/>
      <c r="AZ1301" s="954"/>
    </row>
    <row r="1302" spans="1:52" ht="13.5" customHeight="1">
      <c r="A1302" s="964"/>
      <c r="B1302" s="964" t="s">
        <v>6</v>
      </c>
      <c r="C1302" s="965"/>
      <c r="D1302" s="966"/>
      <c r="E1302" s="965"/>
      <c r="F1302" s="965"/>
      <c r="G1302" s="967"/>
      <c r="H1302" s="965"/>
      <c r="I1302" s="965"/>
      <c r="J1302" s="968">
        <f>SUM(J1236:J1301)</f>
        <v>1756.1</v>
      </c>
      <c r="K1302" s="969"/>
      <c r="L1302" s="969"/>
      <c r="M1302" s="969"/>
      <c r="N1302" s="969"/>
      <c r="O1302" s="968">
        <f>SUM(O1236:O1301)</f>
        <v>3870.05</v>
      </c>
      <c r="P1302" s="969"/>
      <c r="Q1302" s="969"/>
      <c r="R1302" s="969"/>
      <c r="S1302" s="969"/>
      <c r="T1302" s="968">
        <f>SUM(T1236:T1301)</f>
        <v>3614.55</v>
      </c>
      <c r="U1302" s="969"/>
      <c r="V1302" s="969"/>
      <c r="W1302" s="969"/>
      <c r="X1302" s="969"/>
      <c r="Y1302" s="968">
        <f>SUM(Y1236:Y1301)</f>
        <v>9240.7000000000007</v>
      </c>
      <c r="Z1302" s="964"/>
      <c r="AA1302" s="964" t="s">
        <v>6</v>
      </c>
      <c r="AB1302" s="969"/>
      <c r="AC1302" s="970"/>
      <c r="AD1302" s="969"/>
      <c r="AE1302" s="969"/>
      <c r="AF1302" s="969"/>
      <c r="AG1302" s="969"/>
      <c r="AH1302" s="969"/>
      <c r="AI1302" s="971">
        <f>SUM(AI1236:AI1301)</f>
        <v>82994.299999999988</v>
      </c>
      <c r="AJ1302" s="969"/>
      <c r="AK1302" s="969"/>
      <c r="AL1302" s="969"/>
      <c r="AM1302" s="969"/>
      <c r="AN1302" s="969">
        <f>SUM(AN1236:AN1301)</f>
        <v>8118</v>
      </c>
      <c r="AO1302" s="969"/>
      <c r="AP1302" s="969"/>
      <c r="AQ1302" s="969"/>
      <c r="AR1302" s="969"/>
      <c r="AS1302" s="969">
        <f>SUM(AS1236:AS1301)</f>
        <v>9240.7000000000007</v>
      </c>
      <c r="AT1302" s="972">
        <f>SUM(AT1236:AT1301)</f>
        <v>660.5</v>
      </c>
      <c r="AU1302" s="973"/>
      <c r="AV1302" s="974"/>
      <c r="AW1302" s="974"/>
      <c r="AX1302" s="974"/>
      <c r="AY1302" s="974"/>
      <c r="AZ1302" s="975"/>
    </row>
    <row r="1303" spans="1:52" ht="13.5" customHeight="1">
      <c r="A1303" s="976"/>
      <c r="B1303" s="1484" t="s">
        <v>866</v>
      </c>
      <c r="C1303" s="1487" t="s">
        <v>867</v>
      </c>
      <c r="D1303" s="1488"/>
      <c r="E1303" s="1489"/>
      <c r="F1303" s="1490" t="str">
        <f>"Đtượng BB : " &amp; SUM(F1304:F1306) &amp;"đ/c = " &amp; SUM(J1304:J1306) &amp;"k"</f>
        <v>Đtượng BB : 330đ/c = 8580k</v>
      </c>
      <c r="G1303" s="1491"/>
      <c r="H1303" s="1491"/>
      <c r="I1303" s="1491"/>
      <c r="J1303" s="1492"/>
      <c r="K1303" s="1490" t="str">
        <f>"Đtượng BC: " &amp; SUM(K1304:K1306) &amp;"đ/c = " &amp; SUM(O1304:O1306) &amp;"k"</f>
        <v>Đtượng BC: 33đ/c = 662k</v>
      </c>
      <c r="L1303" s="1491"/>
      <c r="M1303" s="1491"/>
      <c r="N1303" s="1491"/>
      <c r="O1303" s="1492"/>
      <c r="P1303" s="1493" t="s">
        <v>6</v>
      </c>
      <c r="Q1303" s="1494"/>
      <c r="R1303" s="1495"/>
      <c r="S1303" s="977"/>
      <c r="T1303" s="1496" t="s">
        <v>868</v>
      </c>
      <c r="U1303" s="1497"/>
      <c r="V1303" s="1497"/>
      <c r="W1303" s="1497"/>
      <c r="X1303" s="1497"/>
      <c r="Y1303" s="1498"/>
      <c r="Z1303" s="978"/>
      <c r="AA1303" s="930"/>
      <c r="AB1303" s="930"/>
      <c r="AC1303" s="979"/>
      <c r="AD1303" s="930"/>
      <c r="AE1303" s="930"/>
      <c r="AF1303" s="930"/>
      <c r="AG1303" s="930"/>
      <c r="AH1303" s="930"/>
      <c r="AI1303" s="930"/>
      <c r="AJ1303" s="930"/>
      <c r="AK1303" s="930"/>
      <c r="AL1303" s="930"/>
      <c r="AM1303" s="930"/>
      <c r="AN1303" s="930"/>
      <c r="AO1303" s="930"/>
      <c r="AP1303" s="930"/>
      <c r="AQ1303" s="930"/>
      <c r="AR1303" s="930"/>
      <c r="AS1303" s="930"/>
      <c r="AT1303" s="930"/>
      <c r="AU1303" s="980"/>
    </row>
    <row r="1304" spans="1:52" ht="13.5" customHeight="1">
      <c r="A1304" s="981"/>
      <c r="B1304" s="1485"/>
      <c r="C1304" s="1499" t="s">
        <v>856</v>
      </c>
      <c r="D1304" s="1500"/>
      <c r="E1304" s="1501"/>
      <c r="F1304" s="982">
        <v>110</v>
      </c>
      <c r="G1304" s="982" t="s">
        <v>27</v>
      </c>
      <c r="H1304" s="983">
        <v>14</v>
      </c>
      <c r="I1304" s="984" t="s">
        <v>29</v>
      </c>
      <c r="J1304" s="985">
        <f>F1304*H1304</f>
        <v>1540</v>
      </c>
      <c r="K1304" s="986">
        <v>13</v>
      </c>
      <c r="L1304" s="984" t="s">
        <v>27</v>
      </c>
      <c r="M1304" s="987">
        <v>14</v>
      </c>
      <c r="N1304" s="984" t="s">
        <v>28</v>
      </c>
      <c r="O1304" s="988">
        <f>K1304*M1304</f>
        <v>182</v>
      </c>
      <c r="P1304" s="989" t="str">
        <f>F1304+K1304 &amp;"đ/c"</f>
        <v>123đ/c</v>
      </c>
      <c r="Q1304" s="1471">
        <f>J1304+O1304</f>
        <v>1722</v>
      </c>
      <c r="R1304" s="1472"/>
      <c r="S1304" s="990"/>
      <c r="T1304" s="1473" t="s">
        <v>869</v>
      </c>
      <c r="U1304" s="1474"/>
      <c r="V1304" s="1474"/>
      <c r="W1304" s="1474"/>
      <c r="X1304" s="991"/>
      <c r="Y1304" s="992">
        <f>SUM(J1304:J1308)+SUM(O1304:O1306)+Q1307-Q1308</f>
        <v>11507.399999999996</v>
      </c>
      <c r="AB1304" s="993" t="s">
        <v>870</v>
      </c>
      <c r="AC1304" s="994"/>
      <c r="AD1304" s="993"/>
      <c r="AE1304" s="993"/>
      <c r="AF1304" s="993"/>
      <c r="AG1304" s="995"/>
      <c r="AH1304" s="995"/>
      <c r="AI1304" s="1261" t="s">
        <v>871</v>
      </c>
      <c r="AJ1304" s="1261"/>
      <c r="AK1304" s="1261"/>
      <c r="AL1304" s="1261"/>
      <c r="AM1304" s="1261"/>
      <c r="AN1304" s="1261"/>
      <c r="AO1304" s="995"/>
      <c r="AP1304" s="995"/>
      <c r="AQ1304" s="995"/>
      <c r="AR1304" s="995"/>
      <c r="AS1304" s="995"/>
      <c r="AT1304" s="993" t="s">
        <v>21</v>
      </c>
      <c r="AU1304" s="993"/>
      <c r="AV1304" s="996"/>
      <c r="AW1304" s="996"/>
      <c r="AX1304" s="996"/>
    </row>
    <row r="1305" spans="1:52" ht="13.5" customHeight="1">
      <c r="A1305" s="981"/>
      <c r="B1305" s="1485"/>
      <c r="C1305" s="1475" t="s">
        <v>857</v>
      </c>
      <c r="D1305" s="1476"/>
      <c r="E1305" s="1477"/>
      <c r="F1305" s="982">
        <v>115</v>
      </c>
      <c r="G1305" s="997" t="s">
        <v>27</v>
      </c>
      <c r="H1305" s="983">
        <v>32</v>
      </c>
      <c r="I1305" s="998" t="s">
        <v>29</v>
      </c>
      <c r="J1305" s="999">
        <f>F1305*H1305</f>
        <v>3680</v>
      </c>
      <c r="K1305" s="1000">
        <v>13</v>
      </c>
      <c r="L1305" s="998" t="s">
        <v>27</v>
      </c>
      <c r="M1305" s="1001">
        <v>24</v>
      </c>
      <c r="N1305" s="998" t="s">
        <v>28</v>
      </c>
      <c r="O1305" s="1002">
        <f>K1305*M1305</f>
        <v>312</v>
      </c>
      <c r="P1305" s="1003" t="str">
        <f>F1305+K1305 &amp;"đ/c"</f>
        <v>128đ/c</v>
      </c>
      <c r="Q1305" s="1478">
        <f>J1305+O1305</f>
        <v>3992</v>
      </c>
      <c r="R1305" s="1479"/>
      <c r="S1305" s="990"/>
      <c r="T1305" s="1004" t="s">
        <v>872</v>
      </c>
      <c r="U1305" s="1005"/>
      <c r="V1305" s="1005">
        <f>M1302</f>
        <v>0</v>
      </c>
      <c r="W1305" s="1005"/>
      <c r="X1305" s="991"/>
      <c r="Y1305" s="992">
        <f>Y1302</f>
        <v>9240.7000000000007</v>
      </c>
      <c r="Z1305" s="978"/>
      <c r="AA1305" s="930"/>
      <c r="AB1305" s="930"/>
      <c r="AC1305" s="979"/>
      <c r="AD1305" s="930"/>
      <c r="AE1305" s="930"/>
      <c r="AF1305" s="930"/>
      <c r="AG1305" s="930"/>
      <c r="AH1305" s="930"/>
      <c r="AI1305" s="930"/>
      <c r="AJ1305" s="930"/>
      <c r="AK1305" s="930"/>
      <c r="AL1305" s="930"/>
      <c r="AM1305" s="930"/>
      <c r="AN1305" s="930"/>
      <c r="AO1305" s="930"/>
      <c r="AP1305" s="930"/>
      <c r="AQ1305" s="930"/>
      <c r="AR1305" s="930"/>
      <c r="AS1305" s="930"/>
      <c r="AT1305" s="930"/>
      <c r="AU1305" s="1006"/>
    </row>
    <row r="1306" spans="1:52" ht="13.5" customHeight="1">
      <c r="A1306" s="981"/>
      <c r="B1306" s="1486"/>
      <c r="C1306" s="1475" t="s">
        <v>858</v>
      </c>
      <c r="D1306" s="1476"/>
      <c r="E1306" s="1477"/>
      <c r="F1306" s="982">
        <v>105</v>
      </c>
      <c r="G1306" s="998" t="s">
        <v>27</v>
      </c>
      <c r="H1306" s="983">
        <v>32</v>
      </c>
      <c r="I1306" s="998" t="s">
        <v>29</v>
      </c>
      <c r="J1306" s="999">
        <f>F1306*H1306</f>
        <v>3360</v>
      </c>
      <c r="K1306" s="1000">
        <v>7</v>
      </c>
      <c r="L1306" s="998" t="s">
        <v>27</v>
      </c>
      <c r="M1306" s="1001">
        <v>24</v>
      </c>
      <c r="N1306" s="998" t="s">
        <v>28</v>
      </c>
      <c r="O1306" s="1002">
        <f>K1306*M1306</f>
        <v>168</v>
      </c>
      <c r="P1306" s="1003" t="str">
        <f>F1306+K1306 &amp; "đ/c"</f>
        <v>112đ/c</v>
      </c>
      <c r="Q1306" s="1478">
        <f>J1306+O1306</f>
        <v>3528</v>
      </c>
      <c r="R1306" s="1479"/>
      <c r="S1306" s="990"/>
      <c r="T1306" s="1004" t="s">
        <v>873</v>
      </c>
      <c r="U1306" s="1005"/>
      <c r="V1306" s="1005"/>
      <c r="W1306" s="1005"/>
      <c r="X1306" s="991"/>
      <c r="Y1306" s="992">
        <f>IF(Y1304-Y1305&gt;0,Y1304-Y1305,0)</f>
        <v>2266.6999999999953</v>
      </c>
      <c r="Z1306" s="978"/>
      <c r="AA1306" s="930"/>
      <c r="AB1306" s="930"/>
      <c r="AC1306" s="979"/>
      <c r="AD1306" s="930"/>
      <c r="AE1306" s="930"/>
      <c r="AF1306" s="930"/>
      <c r="AG1306" s="930"/>
      <c r="AH1306" s="930"/>
      <c r="AI1306" s="930"/>
      <c r="AJ1306" s="930"/>
      <c r="AK1306" s="930"/>
      <c r="AL1306" s="930"/>
      <c r="AM1306" s="930"/>
      <c r="AN1306" s="930"/>
      <c r="AO1306" s="930"/>
      <c r="AP1306" s="930"/>
      <c r="AQ1306" s="930"/>
      <c r="AR1306" s="930"/>
      <c r="AS1306" s="930"/>
      <c r="AT1306" s="930"/>
      <c r="AU1306" s="1006"/>
    </row>
    <row r="1307" spans="1:52" ht="13.5" customHeight="1">
      <c r="A1307" s="981"/>
      <c r="B1307" s="1007" t="s">
        <v>874</v>
      </c>
      <c r="C1307" s="1455"/>
      <c r="D1307" s="1455"/>
      <c r="E1307" s="1456"/>
      <c r="F1307" s="1008"/>
      <c r="G1307" s="1009" t="s">
        <v>27</v>
      </c>
      <c r="H1307" s="1010"/>
      <c r="I1307" s="1009" t="s">
        <v>29</v>
      </c>
      <c r="J1307" s="1011">
        <f>F1307*H1307</f>
        <v>0</v>
      </c>
      <c r="K1307" s="1012"/>
      <c r="L1307" s="1457" t="s">
        <v>897</v>
      </c>
      <c r="M1307" s="1458"/>
      <c r="N1307" s="1458"/>
      <c r="O1307" s="1459"/>
      <c r="P1307" s="1013"/>
      <c r="Q1307" s="1460">
        <f>AZ1178</f>
        <v>2265.399999999996</v>
      </c>
      <c r="R1307" s="1461"/>
      <c r="S1307" s="990"/>
      <c r="T1307" s="1462" t="s">
        <v>865</v>
      </c>
      <c r="U1307" s="1463"/>
      <c r="V1307" s="1463"/>
      <c r="W1307" s="1463"/>
      <c r="X1307" s="991"/>
      <c r="Y1307" s="1014">
        <f>IF(Y1304-Y1305&lt;0,Y1305-Y1304,0)</f>
        <v>0</v>
      </c>
      <c r="AI1307" s="930"/>
    </row>
    <row r="1308" spans="1:52" ht="13.5" customHeight="1">
      <c r="A1308" s="981"/>
      <c r="B1308" s="1464" t="s">
        <v>875</v>
      </c>
      <c r="C1308" s="1465"/>
      <c r="D1308" s="1015"/>
      <c r="E1308" s="1016"/>
      <c r="F1308" s="1017"/>
      <c r="G1308" s="1018" t="s">
        <v>27</v>
      </c>
      <c r="H1308" s="1019"/>
      <c r="I1308" s="1018" t="s">
        <v>29</v>
      </c>
      <c r="J1308" s="1020">
        <f>F1308*H1308</f>
        <v>0</v>
      </c>
      <c r="K1308" s="1021"/>
      <c r="L1308" s="1466" t="s">
        <v>876</v>
      </c>
      <c r="M1308" s="1467"/>
      <c r="N1308" s="1467"/>
      <c r="O1308" s="1468"/>
      <c r="P1308" s="1022"/>
      <c r="Q1308" s="1460">
        <f>AZ1179</f>
        <v>0</v>
      </c>
      <c r="R1308" s="1461"/>
      <c r="S1308" s="1023"/>
      <c r="T1308" s="1023"/>
      <c r="U1308" s="1024"/>
      <c r="V1308" s="1024"/>
      <c r="W1308" s="1024"/>
      <c r="X1308" s="1025"/>
      <c r="Y1308" s="1026"/>
      <c r="AI1308" s="930"/>
    </row>
    <row r="1309" spans="1:52" ht="13.5" customHeight="1">
      <c r="A1309" s="981"/>
      <c r="B1309" s="1452" t="s">
        <v>877</v>
      </c>
      <c r="C1309" s="1452"/>
      <c r="D1309" s="1452"/>
      <c r="E1309" s="1452"/>
      <c r="F1309" s="1452"/>
      <c r="G1309" s="1027"/>
      <c r="H1309" s="1027"/>
      <c r="I1309" s="1027"/>
      <c r="J1309" s="1028"/>
      <c r="K1309" s="1027"/>
      <c r="L1309" s="1453" t="s">
        <v>878</v>
      </c>
      <c r="M1309" s="1453"/>
      <c r="N1309" s="1453"/>
      <c r="O1309" s="993"/>
      <c r="P1309" s="993"/>
      <c r="Q1309" s="993"/>
      <c r="R1309" s="993"/>
      <c r="S1309" s="1453" t="s">
        <v>879</v>
      </c>
      <c r="T1309" s="1453"/>
      <c r="U1309" s="1453"/>
      <c r="X1309" s="981"/>
      <c r="Y1309" s="981"/>
      <c r="AA1309" s="1454" t="s">
        <v>880</v>
      </c>
      <c r="AB1309" s="1454"/>
      <c r="AC1309" s="1454"/>
      <c r="AD1309" s="1454"/>
      <c r="AE1309" s="1454"/>
      <c r="AF1309" s="1454"/>
      <c r="AG1309" s="1454"/>
      <c r="AS1309" s="1454" t="s">
        <v>881</v>
      </c>
      <c r="AT1309" s="1454"/>
      <c r="AU1309" s="1454"/>
      <c r="AV1309" s="1454"/>
      <c r="AW1309" s="1454"/>
    </row>
    <row r="1310" spans="1:52" ht="32.25" customHeight="1">
      <c r="A1310" s="981"/>
      <c r="B1310" s="1029"/>
      <c r="C1310" s="1029"/>
      <c r="D1310" s="1030"/>
      <c r="E1310" s="1029"/>
      <c r="F1310" s="1029"/>
      <c r="J1310" s="1031"/>
      <c r="L1310" s="1032"/>
      <c r="M1310" s="1032"/>
      <c r="N1310" s="1032"/>
      <c r="O1310" s="981"/>
      <c r="P1310" s="981"/>
      <c r="Q1310" s="981"/>
      <c r="R1310" s="981"/>
      <c r="S1310" s="1032"/>
      <c r="T1310" s="1032"/>
      <c r="U1310" s="1032"/>
      <c r="X1310" s="981"/>
      <c r="Y1310" s="981"/>
    </row>
    <row r="1311" spans="1:52" ht="27.75" customHeight="1">
      <c r="A1311" s="981"/>
      <c r="B1311" s="1029"/>
      <c r="C1311" s="1029"/>
      <c r="D1311" s="1030"/>
      <c r="E1311" s="1029"/>
      <c r="F1311" s="1029"/>
      <c r="J1311" s="1031"/>
      <c r="L1311" s="1032"/>
      <c r="M1311" s="1032"/>
      <c r="N1311" s="1032"/>
      <c r="O1311" s="981"/>
      <c r="P1311" s="981"/>
      <c r="Q1311" s="981"/>
      <c r="R1311" s="981"/>
      <c r="S1311" s="1032"/>
      <c r="T1311" s="1032"/>
      <c r="U1311" s="1032"/>
      <c r="X1311" s="981"/>
      <c r="Y1311" s="981"/>
    </row>
    <row r="1312" spans="1:52" ht="13.5" customHeight="1">
      <c r="A1312" s="981"/>
      <c r="B1312" s="1454" t="s">
        <v>881</v>
      </c>
      <c r="C1312" s="1454"/>
      <c r="D1312" s="1454"/>
      <c r="E1312" s="1454"/>
      <c r="F1312" s="1454"/>
      <c r="J1312" s="1031"/>
      <c r="L1312" s="1032"/>
      <c r="M1312" s="1032"/>
      <c r="N1312" s="1032"/>
      <c r="O1312" s="981"/>
      <c r="P1312" s="981"/>
      <c r="Q1312" s="981"/>
      <c r="R1312" s="1454" t="s">
        <v>880</v>
      </c>
      <c r="S1312" s="1454"/>
      <c r="T1312" s="1454"/>
      <c r="U1312" s="1454"/>
      <c r="V1312" s="1454"/>
      <c r="W1312" s="1454"/>
      <c r="X1312" s="981"/>
      <c r="Y1312" s="981"/>
    </row>
    <row r="1313" spans="1:52" ht="13.5" customHeight="1">
      <c r="A1313" s="807" t="s">
        <v>841</v>
      </c>
      <c r="D1313" s="809"/>
      <c r="O1313" s="810" t="s">
        <v>4</v>
      </c>
      <c r="P1313" s="1544">
        <f>P1231+1</f>
        <v>44303</v>
      </c>
      <c r="Q1313" s="1544"/>
      <c r="R1313" s="1544"/>
      <c r="S1313" s="1544"/>
      <c r="T1313" s="1544"/>
      <c r="AU1313" s="812" t="s">
        <v>12</v>
      </c>
    </row>
    <row r="1314" spans="1:52" ht="13.5" customHeight="1">
      <c r="A1314" s="813" t="s">
        <v>11</v>
      </c>
      <c r="B1314" s="1530" t="s">
        <v>842</v>
      </c>
      <c r="C1314" s="1533" t="s">
        <v>5</v>
      </c>
      <c r="D1314" s="1530" t="s">
        <v>843</v>
      </c>
      <c r="E1314" s="1530" t="s">
        <v>844</v>
      </c>
      <c r="F1314" s="1545" t="s">
        <v>24</v>
      </c>
      <c r="G1314" s="1546"/>
      <c r="H1314" s="1546"/>
      <c r="I1314" s="1546"/>
      <c r="J1314" s="1547"/>
      <c r="K1314" s="1548" t="s">
        <v>25</v>
      </c>
      <c r="L1314" s="1549"/>
      <c r="M1314" s="1549"/>
      <c r="N1314" s="1549"/>
      <c r="O1314" s="1550"/>
      <c r="P1314" s="1551" t="s">
        <v>26</v>
      </c>
      <c r="Q1314" s="1552"/>
      <c r="R1314" s="1552"/>
      <c r="S1314" s="1552"/>
      <c r="T1314" s="1553"/>
      <c r="U1314" s="1563" t="s">
        <v>6</v>
      </c>
      <c r="V1314" s="1564"/>
      <c r="W1314" s="1564"/>
      <c r="X1314" s="1564"/>
      <c r="Y1314" s="1565"/>
      <c r="Z1314" s="1527" t="s">
        <v>11</v>
      </c>
      <c r="AA1314" s="1530" t="s">
        <v>845</v>
      </c>
      <c r="AB1314" s="1533" t="s">
        <v>5</v>
      </c>
      <c r="AC1314" s="1530" t="s">
        <v>843</v>
      </c>
      <c r="AD1314" s="1530" t="s">
        <v>844</v>
      </c>
      <c r="AE1314" s="1545" t="s">
        <v>9</v>
      </c>
      <c r="AF1314" s="1546"/>
      <c r="AG1314" s="1546"/>
      <c r="AH1314" s="1546"/>
      <c r="AI1314" s="1547"/>
      <c r="AJ1314" s="1545" t="s">
        <v>846</v>
      </c>
      <c r="AK1314" s="1546"/>
      <c r="AL1314" s="1546"/>
      <c r="AM1314" s="1546"/>
      <c r="AN1314" s="1547"/>
      <c r="AO1314" s="1545" t="s">
        <v>10</v>
      </c>
      <c r="AP1314" s="1546"/>
      <c r="AQ1314" s="1546"/>
      <c r="AR1314" s="1546"/>
      <c r="AS1314" s="1547"/>
      <c r="AT1314" s="1554" t="s">
        <v>23</v>
      </c>
      <c r="AU1314" s="1557">
        <v>42644</v>
      </c>
      <c r="AV1314" s="1558"/>
      <c r="AW1314" s="1558"/>
      <c r="AX1314" s="1558"/>
      <c r="AY1314" s="1558"/>
      <c r="AZ1314" s="1559"/>
    </row>
    <row r="1315" spans="1:52" ht="13.5" customHeight="1">
      <c r="A1315" s="814"/>
      <c r="B1315" s="1531"/>
      <c r="C1315" s="1534"/>
      <c r="D1315" s="1531"/>
      <c r="E1315" s="1531"/>
      <c r="F1315" s="1542" t="s">
        <v>13</v>
      </c>
      <c r="G1315" s="1543"/>
      <c r="H1315" s="1536" t="s">
        <v>8</v>
      </c>
      <c r="I1315" s="1537"/>
      <c r="J1315" s="1310" t="s">
        <v>14</v>
      </c>
      <c r="K1315" s="1542" t="s">
        <v>13</v>
      </c>
      <c r="L1315" s="1543"/>
      <c r="M1315" s="1536" t="s">
        <v>8</v>
      </c>
      <c r="N1315" s="1537"/>
      <c r="O1315" s="1310" t="s">
        <v>14</v>
      </c>
      <c r="P1315" s="1542" t="s">
        <v>13</v>
      </c>
      <c r="Q1315" s="1543"/>
      <c r="R1315" s="1536" t="s">
        <v>8</v>
      </c>
      <c r="S1315" s="1537"/>
      <c r="T1315" s="1310" t="s">
        <v>14</v>
      </c>
      <c r="U1315" s="1542" t="s">
        <v>13</v>
      </c>
      <c r="V1315" s="1543"/>
      <c r="W1315" s="1536" t="s">
        <v>8</v>
      </c>
      <c r="X1315" s="1537"/>
      <c r="Y1315" s="1310" t="s">
        <v>14</v>
      </c>
      <c r="Z1315" s="1528"/>
      <c r="AA1315" s="1531"/>
      <c r="AB1315" s="1534"/>
      <c r="AC1315" s="1531"/>
      <c r="AD1315" s="1531"/>
      <c r="AE1315" s="1542" t="s">
        <v>13</v>
      </c>
      <c r="AF1315" s="1543"/>
      <c r="AG1315" s="1536" t="s">
        <v>8</v>
      </c>
      <c r="AH1315" s="1537"/>
      <c r="AI1315" s="1310" t="s">
        <v>14</v>
      </c>
      <c r="AJ1315" s="1542" t="s">
        <v>13</v>
      </c>
      <c r="AK1315" s="1543"/>
      <c r="AL1315" s="1536" t="s">
        <v>8</v>
      </c>
      <c r="AM1315" s="1537"/>
      <c r="AN1315" s="1310" t="s">
        <v>14</v>
      </c>
      <c r="AO1315" s="1542" t="s">
        <v>13</v>
      </c>
      <c r="AP1315" s="1543"/>
      <c r="AQ1315" s="1536" t="s">
        <v>8</v>
      </c>
      <c r="AR1315" s="1537"/>
      <c r="AS1315" s="1310" t="s">
        <v>14</v>
      </c>
      <c r="AT1315" s="1555"/>
      <c r="AU1315" s="1560"/>
      <c r="AV1315" s="1561"/>
      <c r="AW1315" s="1561"/>
      <c r="AX1315" s="1561"/>
      <c r="AY1315" s="1561"/>
      <c r="AZ1315" s="1562"/>
    </row>
    <row r="1316" spans="1:52" ht="13.5" customHeight="1">
      <c r="A1316" s="814"/>
      <c r="B1316" s="1531"/>
      <c r="C1316" s="1534"/>
      <c r="D1316" s="1531"/>
      <c r="E1316" s="1531"/>
      <c r="F1316" s="1540" t="s">
        <v>15</v>
      </c>
      <c r="G1316" s="1525" t="s">
        <v>22</v>
      </c>
      <c r="H1316" s="1523" t="s">
        <v>15</v>
      </c>
      <c r="I1316" s="1523" t="s">
        <v>22</v>
      </c>
      <c r="J1316" s="1538"/>
      <c r="K1316" s="1525" t="s">
        <v>15</v>
      </c>
      <c r="L1316" s="1525" t="s">
        <v>22</v>
      </c>
      <c r="M1316" s="1523" t="s">
        <v>15</v>
      </c>
      <c r="N1316" s="1523" t="s">
        <v>22</v>
      </c>
      <c r="O1316" s="1538"/>
      <c r="P1316" s="1525" t="s">
        <v>15</v>
      </c>
      <c r="Q1316" s="1525" t="s">
        <v>22</v>
      </c>
      <c r="R1316" s="1523" t="s">
        <v>15</v>
      </c>
      <c r="S1316" s="1523" t="s">
        <v>22</v>
      </c>
      <c r="T1316" s="1538"/>
      <c r="U1316" s="1525" t="s">
        <v>15</v>
      </c>
      <c r="V1316" s="1525" t="s">
        <v>22</v>
      </c>
      <c r="W1316" s="1523" t="s">
        <v>15</v>
      </c>
      <c r="X1316" s="1523" t="s">
        <v>22</v>
      </c>
      <c r="Y1316" s="1538"/>
      <c r="Z1316" s="1528"/>
      <c r="AA1316" s="1531"/>
      <c r="AB1316" s="1534"/>
      <c r="AC1316" s="1531"/>
      <c r="AD1316" s="1531"/>
      <c r="AE1316" s="1310" t="s">
        <v>15</v>
      </c>
      <c r="AF1316" s="1523" t="s">
        <v>22</v>
      </c>
      <c r="AG1316" s="1523" t="s">
        <v>15</v>
      </c>
      <c r="AH1316" s="1523" t="s">
        <v>22</v>
      </c>
      <c r="AI1316" s="1538"/>
      <c r="AJ1316" s="1523" t="s">
        <v>15</v>
      </c>
      <c r="AK1316" s="1523" t="s">
        <v>22</v>
      </c>
      <c r="AL1316" s="1523" t="s">
        <v>15</v>
      </c>
      <c r="AM1316" s="1523" t="s">
        <v>22</v>
      </c>
      <c r="AN1316" s="1538"/>
      <c r="AO1316" s="1523" t="s">
        <v>15</v>
      </c>
      <c r="AP1316" s="1523" t="s">
        <v>22</v>
      </c>
      <c r="AQ1316" s="1523" t="s">
        <v>15</v>
      </c>
      <c r="AR1316" s="1523" t="s">
        <v>22</v>
      </c>
      <c r="AS1316" s="1538"/>
      <c r="AT1316" s="1555"/>
      <c r="AU1316" s="1507">
        <f>P1313</f>
        <v>44303</v>
      </c>
      <c r="AV1316" s="1508"/>
      <c r="AW1316" s="1508"/>
      <c r="AX1316" s="1508"/>
      <c r="AY1316" s="1508"/>
      <c r="AZ1316" s="1509"/>
    </row>
    <row r="1317" spans="1:52" ht="13.5" customHeight="1">
      <c r="A1317" s="815"/>
      <c r="B1317" s="1532"/>
      <c r="C1317" s="1535"/>
      <c r="D1317" s="1532"/>
      <c r="E1317" s="1532"/>
      <c r="F1317" s="1541"/>
      <c r="G1317" s="1526"/>
      <c r="H1317" s="1524"/>
      <c r="I1317" s="1524"/>
      <c r="J1317" s="1539"/>
      <c r="K1317" s="1526"/>
      <c r="L1317" s="1526"/>
      <c r="M1317" s="1524"/>
      <c r="N1317" s="1524"/>
      <c r="O1317" s="1539"/>
      <c r="P1317" s="1526"/>
      <c r="Q1317" s="1526"/>
      <c r="R1317" s="1524"/>
      <c r="S1317" s="1524"/>
      <c r="T1317" s="1539"/>
      <c r="U1317" s="1526"/>
      <c r="V1317" s="1526"/>
      <c r="W1317" s="1524"/>
      <c r="X1317" s="1524"/>
      <c r="Y1317" s="1539"/>
      <c r="Z1317" s="1529"/>
      <c r="AA1317" s="1532"/>
      <c r="AB1317" s="1535"/>
      <c r="AC1317" s="1532"/>
      <c r="AD1317" s="1532"/>
      <c r="AE1317" s="1539"/>
      <c r="AF1317" s="1524"/>
      <c r="AG1317" s="1524"/>
      <c r="AH1317" s="1524"/>
      <c r="AI1317" s="1539"/>
      <c r="AJ1317" s="1524"/>
      <c r="AK1317" s="1524"/>
      <c r="AL1317" s="1524"/>
      <c r="AM1317" s="1524"/>
      <c r="AN1317" s="1539"/>
      <c r="AO1317" s="1524"/>
      <c r="AP1317" s="1524"/>
      <c r="AQ1317" s="1524"/>
      <c r="AR1317" s="1524"/>
      <c r="AS1317" s="1539"/>
      <c r="AT1317" s="1556"/>
      <c r="AU1317" s="1510"/>
      <c r="AV1317" s="1511"/>
      <c r="AW1317" s="1511"/>
      <c r="AX1317" s="1511"/>
      <c r="AY1317" s="1511"/>
      <c r="AZ1317" s="1512"/>
    </row>
    <row r="1318" spans="1:52" ht="13.5" customHeight="1">
      <c r="A1318" s="816">
        <v>1</v>
      </c>
      <c r="B1318" s="1033" t="s">
        <v>229</v>
      </c>
      <c r="C1318" s="817" t="s">
        <v>66</v>
      </c>
      <c r="D1318" s="818">
        <v>2</v>
      </c>
      <c r="E1318" s="819">
        <v>2</v>
      </c>
      <c r="F1318" s="857">
        <v>20</v>
      </c>
      <c r="G1318" s="821"/>
      <c r="H1318" s="822"/>
      <c r="I1318" s="823"/>
      <c r="J1318" s="824">
        <f t="shared" ref="J1318:J1364" si="503">SUM(F1318:I1318)*$E1318</f>
        <v>40</v>
      </c>
      <c r="K1318" s="857">
        <v>40</v>
      </c>
      <c r="L1318" s="825"/>
      <c r="M1318" s="826"/>
      <c r="N1318" s="827"/>
      <c r="O1318" s="824">
        <f>SUM(K1318:N1318)*$E1318</f>
        <v>80</v>
      </c>
      <c r="P1318" s="857">
        <v>40</v>
      </c>
      <c r="Q1318" s="825"/>
      <c r="R1318" s="826"/>
      <c r="S1318" s="827"/>
      <c r="T1318" s="1034">
        <f t="shared" ref="T1318:T1360" si="504">SUM(P1318:S1318)*$E1318</f>
        <v>80</v>
      </c>
      <c r="U1318" s="853">
        <f>SUM(F1318,K1318,P1318)</f>
        <v>100</v>
      </c>
      <c r="V1318" s="825">
        <f>SUM(G1318,L1318,Q1318)</f>
        <v>0</v>
      </c>
      <c r="W1318" s="826">
        <f>SUM(H1318,M1318,R1318)</f>
        <v>0</v>
      </c>
      <c r="X1318" s="827">
        <f>SUM(I1318,N1318,S1318)</f>
        <v>0</v>
      </c>
      <c r="Y1318" s="1034">
        <f>SUM(J1318,O1318,T1318)</f>
        <v>200</v>
      </c>
      <c r="Z1318" s="816">
        <f>A1318</f>
        <v>1</v>
      </c>
      <c r="AA1318" s="1035" t="str">
        <f>B1318</f>
        <v>Than trấu</v>
      </c>
      <c r="AB1318" s="829" t="str">
        <f>C1318</f>
        <v>kg</v>
      </c>
      <c r="AC1318" s="830">
        <f>D1318</f>
        <v>2</v>
      </c>
      <c r="AD1318" s="831">
        <f>E1318</f>
        <v>2</v>
      </c>
      <c r="AE1318" s="832">
        <f t="shared" ref="AE1318:AE1334" si="505">AE1236+AJ1236-AO1236</f>
        <v>10066</v>
      </c>
      <c r="AF1318" s="832">
        <f t="shared" ref="AF1318:AH1333" si="506">AF1236+AK1236-AP1236</f>
        <v>0</v>
      </c>
      <c r="AG1318" s="832">
        <f t="shared" si="506"/>
        <v>0</v>
      </c>
      <c r="AH1318" s="832">
        <f t="shared" si="506"/>
        <v>0</v>
      </c>
      <c r="AI1318" s="834">
        <f>SUM(AE1318:AH1318)*$E1318</f>
        <v>20132</v>
      </c>
      <c r="AJ1318" s="833"/>
      <c r="AK1318" s="827"/>
      <c r="AL1318" s="827"/>
      <c r="AM1318" s="827"/>
      <c r="AN1318" s="834">
        <f t="shared" ref="AN1318:AN1334" si="507">SUM(AJ1318:AM1318)*$E1318</f>
        <v>0</v>
      </c>
      <c r="AO1318" s="825">
        <f t="shared" ref="AO1318:AS1368" si="508">U1318</f>
        <v>100</v>
      </c>
      <c r="AP1318" s="825">
        <f t="shared" si="508"/>
        <v>0</v>
      </c>
      <c r="AQ1318" s="835">
        <f t="shared" si="508"/>
        <v>0</v>
      </c>
      <c r="AR1318" s="835">
        <f t="shared" si="508"/>
        <v>0</v>
      </c>
      <c r="AS1318" s="836">
        <f t="shared" si="508"/>
        <v>200</v>
      </c>
      <c r="AT1318" s="837">
        <f>IF(AC1318&lt;&gt;0,SUM(AO1318:AR1318)*$AC1318-SUM(AO1318:AR1318)*$AD1318,"")</f>
        <v>0</v>
      </c>
      <c r="AU1318" s="1513" t="s">
        <v>847</v>
      </c>
      <c r="AV1318" s="1514"/>
      <c r="AW1318" s="1514"/>
      <c r="AX1318" s="1514"/>
      <c r="AY1318" s="1514"/>
      <c r="AZ1318" s="1515"/>
    </row>
    <row r="1319" spans="1:52" ht="13.5" customHeight="1">
      <c r="A1319" s="838">
        <f>IF(B1319&lt;&gt;"",MAX($A1317:$A1318)+1,"")</f>
        <v>2</v>
      </c>
      <c r="B1319" s="1036" t="s">
        <v>848</v>
      </c>
      <c r="C1319" s="817" t="s">
        <v>66</v>
      </c>
      <c r="D1319" s="839">
        <v>2</v>
      </c>
      <c r="E1319" s="840">
        <v>2</v>
      </c>
      <c r="F1319" s="828"/>
      <c r="G1319" s="841"/>
      <c r="H1319" s="842"/>
      <c r="I1319" s="842"/>
      <c r="J1319" s="824">
        <f t="shared" si="503"/>
        <v>0</v>
      </c>
      <c r="K1319" s="832"/>
      <c r="L1319" s="825"/>
      <c r="M1319" s="827"/>
      <c r="N1319" s="827"/>
      <c r="O1319" s="824">
        <f>SUM(K1319:N1319)*$E1319</f>
        <v>0</v>
      </c>
      <c r="P1319" s="843"/>
      <c r="Q1319" s="825"/>
      <c r="R1319" s="827"/>
      <c r="S1319" s="827"/>
      <c r="T1319" s="846">
        <f t="shared" si="504"/>
        <v>0</v>
      </c>
      <c r="U1319" s="828">
        <f t="shared" ref="U1319:Y1334" si="509">SUM(F1319,K1319,P1319)</f>
        <v>0</v>
      </c>
      <c r="V1319" s="825">
        <f t="shared" si="509"/>
        <v>0</v>
      </c>
      <c r="W1319" s="827">
        <f t="shared" si="509"/>
        <v>0</v>
      </c>
      <c r="X1319" s="827">
        <f t="shared" si="509"/>
        <v>0</v>
      </c>
      <c r="Y1319" s="824">
        <f>SUM(J1319,O1319,T1319)</f>
        <v>0</v>
      </c>
      <c r="Z1319" s="838">
        <f>A1319</f>
        <v>2</v>
      </c>
      <c r="AA1319" s="1037" t="str">
        <f t="shared" ref="AA1319:AD1377" si="510">B1319</f>
        <v>Củi gỗ</v>
      </c>
      <c r="AB1319" s="844" t="str">
        <f t="shared" si="510"/>
        <v>kg</v>
      </c>
      <c r="AC1319" s="845">
        <f t="shared" si="510"/>
        <v>2</v>
      </c>
      <c r="AD1319" s="846">
        <f t="shared" si="510"/>
        <v>2</v>
      </c>
      <c r="AE1319" s="832">
        <f t="shared" si="505"/>
        <v>1980</v>
      </c>
      <c r="AF1319" s="832">
        <f t="shared" si="506"/>
        <v>0</v>
      </c>
      <c r="AG1319" s="832">
        <f t="shared" si="506"/>
        <v>0</v>
      </c>
      <c r="AH1319" s="832">
        <f t="shared" si="506"/>
        <v>0</v>
      </c>
      <c r="AI1319" s="824">
        <f t="shared" ref="AI1319:AI1377" si="511">SUM(AE1319:AH1319)*$E1319</f>
        <v>3960</v>
      </c>
      <c r="AJ1319" s="848"/>
      <c r="AK1319" s="827"/>
      <c r="AL1319" s="847"/>
      <c r="AM1319" s="827"/>
      <c r="AN1319" s="849">
        <f t="shared" si="507"/>
        <v>0</v>
      </c>
      <c r="AO1319" s="825">
        <f t="shared" si="508"/>
        <v>0</v>
      </c>
      <c r="AP1319" s="825">
        <f t="shared" si="508"/>
        <v>0</v>
      </c>
      <c r="AQ1319" s="825">
        <f t="shared" si="508"/>
        <v>0</v>
      </c>
      <c r="AR1319" s="825">
        <f t="shared" si="508"/>
        <v>0</v>
      </c>
      <c r="AS1319" s="825">
        <f t="shared" si="508"/>
        <v>0</v>
      </c>
      <c r="AT1319" s="850">
        <f>IF(AC1319&lt;&gt;0,SUM(AO1319:AR1319)*$AC1319-SUM(AO1319:AR1319)*$AD1319,"")</f>
        <v>0</v>
      </c>
      <c r="AU1319" s="1516" t="s">
        <v>827</v>
      </c>
      <c r="AV1319" s="1517"/>
      <c r="AW1319" s="1517"/>
      <c r="AX1319" s="1517"/>
      <c r="AY1319" s="1517"/>
      <c r="AZ1319" s="851"/>
    </row>
    <row r="1320" spans="1:52" ht="13.5" customHeight="1">
      <c r="A1320" s="838">
        <f t="shared" ref="A1320:A1363" si="512">IF(B1320&lt;&gt;"",MAX($A1318:$A1319)+1,"")</f>
        <v>3</v>
      </c>
      <c r="B1320" s="1033" t="s">
        <v>849</v>
      </c>
      <c r="C1320" s="817" t="s">
        <v>66</v>
      </c>
      <c r="D1320" s="818">
        <v>12.6</v>
      </c>
      <c r="E1320" s="852">
        <v>12.6</v>
      </c>
      <c r="F1320" s="853">
        <v>18</v>
      </c>
      <c r="G1320" s="854"/>
      <c r="H1320" s="855"/>
      <c r="I1320" s="842"/>
      <c r="J1320" s="824">
        <f t="shared" si="503"/>
        <v>226.79999999999998</v>
      </c>
      <c r="K1320" s="856">
        <v>32</v>
      </c>
      <c r="L1320" s="825"/>
      <c r="M1320" s="826"/>
      <c r="N1320" s="827"/>
      <c r="O1320" s="824">
        <f>SUM(K1320:N1320)*$E1320</f>
        <v>403.2</v>
      </c>
      <c r="P1320" s="857">
        <v>32</v>
      </c>
      <c r="Q1320" s="825"/>
      <c r="R1320" s="826"/>
      <c r="S1320" s="827"/>
      <c r="T1320" s="846">
        <f t="shared" si="504"/>
        <v>403.2</v>
      </c>
      <c r="U1320" s="853">
        <f t="shared" si="509"/>
        <v>82</v>
      </c>
      <c r="V1320" s="825">
        <f t="shared" si="509"/>
        <v>0</v>
      </c>
      <c r="W1320" s="826">
        <f t="shared" si="509"/>
        <v>0</v>
      </c>
      <c r="X1320" s="827">
        <f t="shared" si="509"/>
        <v>0</v>
      </c>
      <c r="Y1320" s="824">
        <f t="shared" si="509"/>
        <v>1033.2</v>
      </c>
      <c r="Z1320" s="838">
        <f t="shared" ref="Z1320:Z1377" si="513">A1320</f>
        <v>3</v>
      </c>
      <c r="AA1320" s="1037" t="str">
        <f t="shared" si="510"/>
        <v>Gạo X 23</v>
      </c>
      <c r="AB1320" s="844" t="str">
        <f t="shared" si="510"/>
        <v>kg</v>
      </c>
      <c r="AC1320" s="845">
        <f t="shared" si="510"/>
        <v>12.6</v>
      </c>
      <c r="AD1320" s="858">
        <f t="shared" si="510"/>
        <v>12.6</v>
      </c>
      <c r="AE1320" s="832">
        <f t="shared" si="505"/>
        <v>4065</v>
      </c>
      <c r="AF1320" s="832">
        <f t="shared" si="506"/>
        <v>0</v>
      </c>
      <c r="AG1320" s="832">
        <f t="shared" si="506"/>
        <v>0</v>
      </c>
      <c r="AH1320" s="832">
        <f t="shared" si="506"/>
        <v>0</v>
      </c>
      <c r="AI1320" s="824">
        <f t="shared" si="511"/>
        <v>51219</v>
      </c>
      <c r="AJ1320" s="848"/>
      <c r="AK1320" s="827"/>
      <c r="AL1320" s="827"/>
      <c r="AM1320" s="827"/>
      <c r="AN1320" s="849">
        <f t="shared" si="507"/>
        <v>0</v>
      </c>
      <c r="AO1320" s="825">
        <f t="shared" si="508"/>
        <v>82</v>
      </c>
      <c r="AP1320" s="825">
        <f t="shared" si="508"/>
        <v>0</v>
      </c>
      <c r="AQ1320" s="825">
        <f t="shared" si="508"/>
        <v>0</v>
      </c>
      <c r="AR1320" s="825">
        <f t="shared" si="508"/>
        <v>0</v>
      </c>
      <c r="AS1320" s="825">
        <f t="shared" si="508"/>
        <v>1033.2</v>
      </c>
      <c r="AT1320" s="850">
        <f t="shared" ref="AT1320:AT1377" si="514">IF(AC1320&lt;&gt;0,SUM(AO1320:AR1320)*$AC1320-SUM(AO1320:AR1320)*$AD1320,"")</f>
        <v>0</v>
      </c>
      <c r="AU1320" s="859" t="s">
        <v>828</v>
      </c>
      <c r="AV1320" s="1519">
        <v>78</v>
      </c>
      <c r="AW1320" s="1519"/>
      <c r="AX1320" s="860"/>
      <c r="AY1320" s="861"/>
      <c r="AZ1320" s="862" t="s">
        <v>829</v>
      </c>
    </row>
    <row r="1321" spans="1:52" ht="13.5" customHeight="1">
      <c r="A1321" s="838">
        <f t="shared" si="512"/>
        <v>4</v>
      </c>
      <c r="B1321" s="1038" t="s">
        <v>850</v>
      </c>
      <c r="C1321" s="817" t="s">
        <v>389</v>
      </c>
      <c r="D1321" s="839">
        <v>10</v>
      </c>
      <c r="E1321" s="819">
        <v>10</v>
      </c>
      <c r="F1321" s="825"/>
      <c r="G1321" s="909"/>
      <c r="H1321" s="863"/>
      <c r="I1321" s="842"/>
      <c r="J1321" s="824">
        <f t="shared" si="503"/>
        <v>0</v>
      </c>
      <c r="K1321" s="864"/>
      <c r="L1321" s="825"/>
      <c r="M1321" s="827">
        <v>0.8</v>
      </c>
      <c r="N1321" s="827"/>
      <c r="O1321" s="824">
        <f t="shared" ref="O1321:O1377" si="515">SUM(K1321:N1321)*$E1321</f>
        <v>8</v>
      </c>
      <c r="P1321" s="865"/>
      <c r="Q1321" s="825"/>
      <c r="R1321" s="827">
        <v>0.7</v>
      </c>
      <c r="S1321" s="827"/>
      <c r="T1321" s="846">
        <f t="shared" si="504"/>
        <v>7</v>
      </c>
      <c r="U1321" s="825">
        <f t="shared" si="509"/>
        <v>0</v>
      </c>
      <c r="V1321" s="825">
        <f t="shared" si="509"/>
        <v>0</v>
      </c>
      <c r="W1321" s="827">
        <f t="shared" si="509"/>
        <v>1.5</v>
      </c>
      <c r="X1321" s="827">
        <f t="shared" si="509"/>
        <v>0</v>
      </c>
      <c r="Y1321" s="824">
        <f t="shared" si="509"/>
        <v>15</v>
      </c>
      <c r="Z1321" s="838">
        <f t="shared" si="513"/>
        <v>4</v>
      </c>
      <c r="AA1321" s="1037" t="str">
        <f t="shared" si="510"/>
        <v>Bột súp</v>
      </c>
      <c r="AB1321" s="844" t="str">
        <f t="shared" si="510"/>
        <v>lít</v>
      </c>
      <c r="AC1321" s="845">
        <f t="shared" si="510"/>
        <v>10</v>
      </c>
      <c r="AD1321" s="858">
        <f t="shared" si="510"/>
        <v>10</v>
      </c>
      <c r="AE1321" s="832">
        <f t="shared" si="505"/>
        <v>0</v>
      </c>
      <c r="AF1321" s="832">
        <f t="shared" si="506"/>
        <v>0</v>
      </c>
      <c r="AG1321" s="832">
        <f t="shared" si="506"/>
        <v>2.5</v>
      </c>
      <c r="AH1321" s="832">
        <f t="shared" si="506"/>
        <v>0</v>
      </c>
      <c r="AI1321" s="824">
        <f t="shared" si="511"/>
        <v>25</v>
      </c>
      <c r="AJ1321" s="848"/>
      <c r="AK1321" s="866"/>
      <c r="AM1321" s="827"/>
      <c r="AN1321" s="849">
        <f t="shared" si="507"/>
        <v>0</v>
      </c>
      <c r="AO1321" s="825">
        <f t="shared" si="508"/>
        <v>0</v>
      </c>
      <c r="AP1321" s="825">
        <f t="shared" si="508"/>
        <v>0</v>
      </c>
      <c r="AQ1321" s="825">
        <f t="shared" si="508"/>
        <v>1.5</v>
      </c>
      <c r="AR1321" s="825">
        <f t="shared" si="508"/>
        <v>0</v>
      </c>
      <c r="AS1321" s="825">
        <f t="shared" si="508"/>
        <v>15</v>
      </c>
      <c r="AT1321" s="850">
        <f t="shared" si="514"/>
        <v>0</v>
      </c>
      <c r="AU1321" s="867" t="s">
        <v>830</v>
      </c>
      <c r="AV1321" s="868">
        <f>F1386</f>
        <v>105</v>
      </c>
      <c r="AW1321" s="861" t="s">
        <v>27</v>
      </c>
      <c r="AX1321" s="869">
        <f>H1386</f>
        <v>14</v>
      </c>
      <c r="AY1321" s="861" t="s">
        <v>28</v>
      </c>
      <c r="AZ1321" s="870">
        <f>AX1321*AV1321</f>
        <v>1470</v>
      </c>
    </row>
    <row r="1322" spans="1:52" ht="13.5" customHeight="1">
      <c r="A1322" s="838">
        <f t="shared" si="512"/>
        <v>5</v>
      </c>
      <c r="B1322" s="1039" t="s">
        <v>851</v>
      </c>
      <c r="C1322" s="817" t="s">
        <v>389</v>
      </c>
      <c r="D1322" s="839">
        <v>30</v>
      </c>
      <c r="E1322" s="871">
        <v>25</v>
      </c>
      <c r="F1322" s="825"/>
      <c r="G1322" s="909">
        <v>2</v>
      </c>
      <c r="H1322" s="863"/>
      <c r="I1322" s="842"/>
      <c r="J1322" s="824">
        <f t="shared" si="503"/>
        <v>50</v>
      </c>
      <c r="K1322" s="864"/>
      <c r="L1322" s="853">
        <v>3</v>
      </c>
      <c r="M1322" s="827"/>
      <c r="N1322" s="827"/>
      <c r="O1322" s="824">
        <f t="shared" si="515"/>
        <v>75</v>
      </c>
      <c r="P1322" s="865"/>
      <c r="Q1322" s="853">
        <v>3</v>
      </c>
      <c r="R1322" s="827"/>
      <c r="S1322" s="827"/>
      <c r="T1322" s="846">
        <f t="shared" si="504"/>
        <v>75</v>
      </c>
      <c r="U1322" s="825">
        <f t="shared" si="509"/>
        <v>0</v>
      </c>
      <c r="V1322" s="853">
        <f t="shared" si="509"/>
        <v>8</v>
      </c>
      <c r="W1322" s="827">
        <f t="shared" si="509"/>
        <v>0</v>
      </c>
      <c r="X1322" s="827">
        <f t="shared" si="509"/>
        <v>0</v>
      </c>
      <c r="Y1322" s="824">
        <f t="shared" si="509"/>
        <v>200</v>
      </c>
      <c r="Z1322" s="838">
        <f t="shared" si="513"/>
        <v>5</v>
      </c>
      <c r="AA1322" s="1037" t="str">
        <f t="shared" si="510"/>
        <v>Nmắm thường</v>
      </c>
      <c r="AB1322" s="844" t="str">
        <f t="shared" si="510"/>
        <v>lít</v>
      </c>
      <c r="AC1322" s="845">
        <f t="shared" si="510"/>
        <v>30</v>
      </c>
      <c r="AD1322" s="858">
        <f t="shared" si="510"/>
        <v>25</v>
      </c>
      <c r="AE1322" s="832">
        <f t="shared" si="505"/>
        <v>0</v>
      </c>
      <c r="AF1322" s="832">
        <f t="shared" si="506"/>
        <v>40</v>
      </c>
      <c r="AG1322" s="832">
        <f t="shared" si="506"/>
        <v>0</v>
      </c>
      <c r="AH1322" s="832">
        <f t="shared" si="506"/>
        <v>0</v>
      </c>
      <c r="AI1322" s="824">
        <f t="shared" si="511"/>
        <v>1000</v>
      </c>
      <c r="AJ1322" s="848"/>
      <c r="AK1322" s="873"/>
      <c r="AL1322" s="827"/>
      <c r="AM1322" s="827"/>
      <c r="AN1322" s="849">
        <f t="shared" si="507"/>
        <v>0</v>
      </c>
      <c r="AO1322" s="825">
        <f t="shared" si="508"/>
        <v>0</v>
      </c>
      <c r="AP1322" s="825">
        <f t="shared" si="508"/>
        <v>8</v>
      </c>
      <c r="AQ1322" s="825">
        <f t="shared" si="508"/>
        <v>0</v>
      </c>
      <c r="AR1322" s="825">
        <f t="shared" si="508"/>
        <v>0</v>
      </c>
      <c r="AS1322" s="825">
        <f t="shared" si="508"/>
        <v>200</v>
      </c>
      <c r="AT1322" s="850">
        <f t="shared" si="514"/>
        <v>40</v>
      </c>
      <c r="AU1322" s="867" t="s">
        <v>831</v>
      </c>
      <c r="AV1322" s="874">
        <f>F1387</f>
        <v>105</v>
      </c>
      <c r="AW1322" s="861" t="s">
        <v>27</v>
      </c>
      <c r="AX1322" s="869">
        <v>32</v>
      </c>
      <c r="AY1322" s="861" t="s">
        <v>28</v>
      </c>
      <c r="AZ1322" s="870">
        <f>AX1322*AV1322</f>
        <v>3360</v>
      </c>
    </row>
    <row r="1323" spans="1:52" ht="13.5" customHeight="1">
      <c r="A1323" s="838">
        <f t="shared" si="512"/>
        <v>6</v>
      </c>
      <c r="B1323" s="1039" t="s">
        <v>496</v>
      </c>
      <c r="C1323" s="817" t="s">
        <v>852</v>
      </c>
      <c r="D1323" s="839">
        <v>42</v>
      </c>
      <c r="E1323" s="875">
        <v>42</v>
      </c>
      <c r="F1323" s="825"/>
      <c r="G1323" s="854"/>
      <c r="H1323" s="827">
        <v>0.3</v>
      </c>
      <c r="I1323" s="842"/>
      <c r="J1323" s="824">
        <f t="shared" si="503"/>
        <v>12.6</v>
      </c>
      <c r="K1323" s="864"/>
      <c r="L1323" s="825"/>
      <c r="M1323" s="876">
        <v>0.8</v>
      </c>
      <c r="N1323" s="827"/>
      <c r="O1323" s="824">
        <f t="shared" si="515"/>
        <v>33.6</v>
      </c>
      <c r="P1323" s="865"/>
      <c r="Q1323" s="825"/>
      <c r="R1323" s="877">
        <v>0.8</v>
      </c>
      <c r="S1323" s="827"/>
      <c r="T1323" s="846">
        <f t="shared" si="504"/>
        <v>33.6</v>
      </c>
      <c r="U1323" s="825">
        <f t="shared" si="509"/>
        <v>0</v>
      </c>
      <c r="V1323" s="825">
        <f t="shared" si="509"/>
        <v>0</v>
      </c>
      <c r="W1323" s="827">
        <f t="shared" si="509"/>
        <v>1.9000000000000001</v>
      </c>
      <c r="X1323" s="827">
        <f t="shared" si="509"/>
        <v>0</v>
      </c>
      <c r="Y1323" s="824">
        <f t="shared" si="509"/>
        <v>79.800000000000011</v>
      </c>
      <c r="Z1323" s="838">
        <f t="shared" si="513"/>
        <v>6</v>
      </c>
      <c r="AA1323" s="1040" t="str">
        <f t="shared" si="510"/>
        <v>Mì chính VEDAN</v>
      </c>
      <c r="AB1323" s="844" t="str">
        <f t="shared" si="510"/>
        <v>Kg</v>
      </c>
      <c r="AC1323" s="845">
        <f t="shared" si="510"/>
        <v>42</v>
      </c>
      <c r="AD1323" s="858">
        <f t="shared" si="510"/>
        <v>42</v>
      </c>
      <c r="AE1323" s="832">
        <f t="shared" si="505"/>
        <v>0</v>
      </c>
      <c r="AF1323" s="832">
        <f t="shared" si="506"/>
        <v>0</v>
      </c>
      <c r="AG1323" s="832">
        <f t="shared" si="506"/>
        <v>9.6000000000000014</v>
      </c>
      <c r="AH1323" s="832">
        <f t="shared" si="506"/>
        <v>0</v>
      </c>
      <c r="AI1323" s="824">
        <f t="shared" si="511"/>
        <v>403.20000000000005</v>
      </c>
      <c r="AJ1323" s="879"/>
      <c r="AK1323" s="827"/>
      <c r="AL1323" s="878"/>
      <c r="AM1323" s="827"/>
      <c r="AN1323" s="849">
        <f t="shared" si="507"/>
        <v>0</v>
      </c>
      <c r="AO1323" s="825">
        <f t="shared" si="508"/>
        <v>0</v>
      </c>
      <c r="AP1323" s="825">
        <f t="shared" si="508"/>
        <v>0</v>
      </c>
      <c r="AQ1323" s="825">
        <f t="shared" si="508"/>
        <v>1.9000000000000001</v>
      </c>
      <c r="AR1323" s="825">
        <f t="shared" si="508"/>
        <v>0</v>
      </c>
      <c r="AS1323" s="825">
        <f t="shared" si="508"/>
        <v>79.800000000000011</v>
      </c>
      <c r="AT1323" s="850">
        <f t="shared" si="514"/>
        <v>0</v>
      </c>
      <c r="AU1323" s="880" t="s">
        <v>832</v>
      </c>
      <c r="AV1323" s="874">
        <f>F1388</f>
        <v>105</v>
      </c>
      <c r="AW1323" s="861" t="s">
        <v>27</v>
      </c>
      <c r="AX1323" s="869">
        <v>32</v>
      </c>
      <c r="AY1323" s="861" t="s">
        <v>28</v>
      </c>
      <c r="AZ1323" s="870">
        <f>AX1323*AV1323</f>
        <v>3360</v>
      </c>
    </row>
    <row r="1324" spans="1:52" ht="13.5" customHeight="1">
      <c r="A1324" s="838">
        <f t="shared" si="512"/>
        <v>7</v>
      </c>
      <c r="B1324" s="1036" t="s">
        <v>43</v>
      </c>
      <c r="C1324" s="881" t="s">
        <v>66</v>
      </c>
      <c r="D1324" s="882">
        <v>3.5</v>
      </c>
      <c r="E1324" s="883">
        <v>3.5</v>
      </c>
      <c r="F1324" s="884"/>
      <c r="G1324" s="854"/>
      <c r="H1324" s="885">
        <v>1</v>
      </c>
      <c r="I1324" s="842"/>
      <c r="J1324" s="824">
        <f t="shared" si="503"/>
        <v>3.5</v>
      </c>
      <c r="K1324" s="864"/>
      <c r="L1324" s="825"/>
      <c r="M1324" s="876">
        <v>1.5</v>
      </c>
      <c r="N1324" s="827"/>
      <c r="O1324" s="824">
        <f t="shared" si="515"/>
        <v>5.25</v>
      </c>
      <c r="P1324" s="865" t="s">
        <v>883</v>
      </c>
      <c r="Q1324" s="825"/>
      <c r="R1324" s="877">
        <v>1.5</v>
      </c>
      <c r="S1324" s="827"/>
      <c r="T1324" s="846">
        <f t="shared" si="504"/>
        <v>5.25</v>
      </c>
      <c r="U1324" s="825">
        <f>SUM(F1324,K1324,P1324)</f>
        <v>0</v>
      </c>
      <c r="V1324" s="825"/>
      <c r="W1324" s="827">
        <f t="shared" si="509"/>
        <v>4</v>
      </c>
      <c r="X1324" s="827">
        <f t="shared" si="509"/>
        <v>0</v>
      </c>
      <c r="Y1324" s="824">
        <f t="shared" si="509"/>
        <v>14</v>
      </c>
      <c r="Z1324" s="838">
        <f t="shared" si="513"/>
        <v>7</v>
      </c>
      <c r="AA1324" s="1040" t="str">
        <f t="shared" si="510"/>
        <v>Muối trắng</v>
      </c>
      <c r="AB1324" s="844" t="str">
        <f t="shared" si="510"/>
        <v>kg</v>
      </c>
      <c r="AC1324" s="845">
        <f t="shared" si="510"/>
        <v>3.5</v>
      </c>
      <c r="AD1324" s="858">
        <f t="shared" si="510"/>
        <v>3.5</v>
      </c>
      <c r="AE1324" s="832">
        <f t="shared" si="505"/>
        <v>0</v>
      </c>
      <c r="AF1324" s="832">
        <f t="shared" si="506"/>
        <v>0</v>
      </c>
      <c r="AG1324" s="832">
        <f t="shared" si="506"/>
        <v>14</v>
      </c>
      <c r="AH1324" s="832">
        <f t="shared" si="506"/>
        <v>0</v>
      </c>
      <c r="AI1324" s="824">
        <f t="shared" si="511"/>
        <v>49</v>
      </c>
      <c r="AJ1324" s="879"/>
      <c r="AK1324" s="827"/>
      <c r="AL1324" s="878"/>
      <c r="AM1324" s="827"/>
      <c r="AN1324" s="849">
        <f t="shared" si="507"/>
        <v>0</v>
      </c>
      <c r="AO1324" s="825">
        <f t="shared" si="508"/>
        <v>0</v>
      </c>
      <c r="AP1324" s="825">
        <f t="shared" si="508"/>
        <v>0</v>
      </c>
      <c r="AQ1324" s="825">
        <f t="shared" si="508"/>
        <v>4</v>
      </c>
      <c r="AR1324" s="825">
        <f t="shared" si="508"/>
        <v>0</v>
      </c>
      <c r="AS1324" s="825">
        <f t="shared" si="508"/>
        <v>14</v>
      </c>
      <c r="AT1324" s="850">
        <f t="shared" si="514"/>
        <v>0</v>
      </c>
      <c r="AU1324" s="886" t="s">
        <v>833</v>
      </c>
      <c r="AV1324" s="1519">
        <v>62</v>
      </c>
      <c r="AW1324" s="1519"/>
      <c r="AX1324" s="887"/>
      <c r="AY1324" s="861"/>
      <c r="AZ1324" s="862" t="s">
        <v>829</v>
      </c>
    </row>
    <row r="1325" spans="1:52" ht="13.5" customHeight="1">
      <c r="A1325" s="838">
        <f t="shared" si="512"/>
        <v>8</v>
      </c>
      <c r="B1325" s="1039" t="s">
        <v>618</v>
      </c>
      <c r="C1325" s="817" t="s">
        <v>66</v>
      </c>
      <c r="D1325" s="839">
        <v>35</v>
      </c>
      <c r="E1325" s="852">
        <v>35</v>
      </c>
      <c r="F1325" s="825"/>
      <c r="G1325" s="854"/>
      <c r="H1325" s="827">
        <v>0.4</v>
      </c>
      <c r="I1325" s="842"/>
      <c r="J1325" s="824">
        <f t="shared" si="503"/>
        <v>14</v>
      </c>
      <c r="K1325" s="864"/>
      <c r="L1325" s="825"/>
      <c r="M1325" s="876">
        <v>0.8</v>
      </c>
      <c r="N1325" s="827"/>
      <c r="O1325" s="824">
        <f t="shared" si="515"/>
        <v>28</v>
      </c>
      <c r="P1325" s="864"/>
      <c r="Q1325" s="825"/>
      <c r="R1325" s="876">
        <v>0.8</v>
      </c>
      <c r="S1325" s="827"/>
      <c r="T1325" s="846">
        <f t="shared" si="504"/>
        <v>28</v>
      </c>
      <c r="U1325" s="825">
        <f>SUM(F1325,K1325,P1325)</f>
        <v>0</v>
      </c>
      <c r="V1325" s="825">
        <f t="shared" ref="V1325:Y1376" si="516">SUM(G1325,L1325,Q1325)</f>
        <v>0</v>
      </c>
      <c r="W1325" s="827">
        <f t="shared" si="509"/>
        <v>2</v>
      </c>
      <c r="X1325" s="827">
        <f t="shared" si="509"/>
        <v>0</v>
      </c>
      <c r="Y1325" s="824">
        <f t="shared" si="509"/>
        <v>70</v>
      </c>
      <c r="Z1325" s="838">
        <f t="shared" si="513"/>
        <v>8</v>
      </c>
      <c r="AA1325" s="1040" t="str">
        <f t="shared" si="510"/>
        <v xml:space="preserve">Tỏi khô </v>
      </c>
      <c r="AB1325" s="844" t="str">
        <f t="shared" si="510"/>
        <v>kg</v>
      </c>
      <c r="AC1325" s="845">
        <f t="shared" si="510"/>
        <v>35</v>
      </c>
      <c r="AD1325" s="858">
        <f t="shared" si="510"/>
        <v>35</v>
      </c>
      <c r="AE1325" s="832">
        <f t="shared" si="505"/>
        <v>0</v>
      </c>
      <c r="AF1325" s="832">
        <f t="shared" si="506"/>
        <v>0</v>
      </c>
      <c r="AG1325" s="832">
        <f t="shared" si="506"/>
        <v>1</v>
      </c>
      <c r="AH1325" s="832">
        <f t="shared" si="506"/>
        <v>0</v>
      </c>
      <c r="AI1325" s="824">
        <f t="shared" si="511"/>
        <v>35</v>
      </c>
      <c r="AJ1325" s="879"/>
      <c r="AK1325" s="827"/>
      <c r="AL1325" s="878">
        <v>10</v>
      </c>
      <c r="AM1325" s="827"/>
      <c r="AN1325" s="849">
        <f t="shared" si="507"/>
        <v>350</v>
      </c>
      <c r="AO1325" s="825">
        <f t="shared" si="508"/>
        <v>0</v>
      </c>
      <c r="AP1325" s="825">
        <f t="shared" si="508"/>
        <v>0</v>
      </c>
      <c r="AQ1325" s="825">
        <f t="shared" si="508"/>
        <v>2</v>
      </c>
      <c r="AR1325" s="825">
        <f t="shared" si="508"/>
        <v>0</v>
      </c>
      <c r="AS1325" s="825">
        <f t="shared" si="508"/>
        <v>70</v>
      </c>
      <c r="AT1325" s="850">
        <f t="shared" si="514"/>
        <v>0</v>
      </c>
      <c r="AU1325" s="880" t="s">
        <v>830</v>
      </c>
      <c r="AV1325" s="868">
        <f>K1386</f>
        <v>7</v>
      </c>
      <c r="AW1325" s="861" t="s">
        <v>27</v>
      </c>
      <c r="AX1325" s="888">
        <f>M1386</f>
        <v>14</v>
      </c>
      <c r="AY1325" s="861" t="s">
        <v>28</v>
      </c>
      <c r="AZ1325" s="870">
        <f>AX1325*AV1325</f>
        <v>98</v>
      </c>
    </row>
    <row r="1326" spans="1:52" ht="13.5" customHeight="1">
      <c r="A1326" s="838">
        <f t="shared" si="512"/>
        <v>9</v>
      </c>
      <c r="B1326" s="1039" t="s">
        <v>44</v>
      </c>
      <c r="C1326" s="817" t="s">
        <v>66</v>
      </c>
      <c r="D1326" s="839">
        <v>20</v>
      </c>
      <c r="E1326" s="852">
        <v>20</v>
      </c>
      <c r="F1326" s="825"/>
      <c r="G1326" s="854"/>
      <c r="H1326" s="827">
        <v>0.4</v>
      </c>
      <c r="I1326" s="842"/>
      <c r="J1326" s="824">
        <f t="shared" si="503"/>
        <v>8</v>
      </c>
      <c r="K1326" s="864"/>
      <c r="L1326" s="825"/>
      <c r="M1326" s="876">
        <v>0.8</v>
      </c>
      <c r="N1326" s="827"/>
      <c r="O1326" s="824">
        <f t="shared" si="515"/>
        <v>16</v>
      </c>
      <c r="P1326" s="825"/>
      <c r="Q1326" s="825" t="s">
        <v>884</v>
      </c>
      <c r="R1326" s="876">
        <v>0.8</v>
      </c>
      <c r="S1326" s="827"/>
      <c r="T1326" s="846">
        <f t="shared" si="504"/>
        <v>16</v>
      </c>
      <c r="U1326" s="825">
        <f>SUM(F1326,K1326,P1326)</f>
        <v>0</v>
      </c>
      <c r="V1326" s="825">
        <f t="shared" si="516"/>
        <v>0</v>
      </c>
      <c r="W1326" s="827">
        <f t="shared" si="509"/>
        <v>2</v>
      </c>
      <c r="X1326" s="827">
        <f t="shared" si="509"/>
        <v>0</v>
      </c>
      <c r="Y1326" s="824">
        <f t="shared" si="509"/>
        <v>40</v>
      </c>
      <c r="Z1326" s="838">
        <f t="shared" si="513"/>
        <v>9</v>
      </c>
      <c r="AA1326" s="1040" t="str">
        <f t="shared" si="510"/>
        <v>Hành củ</v>
      </c>
      <c r="AB1326" s="844" t="str">
        <f t="shared" si="510"/>
        <v>kg</v>
      </c>
      <c r="AC1326" s="845">
        <f t="shared" si="510"/>
        <v>20</v>
      </c>
      <c r="AD1326" s="858">
        <f t="shared" si="510"/>
        <v>20</v>
      </c>
      <c r="AE1326" s="832">
        <f t="shared" si="505"/>
        <v>0</v>
      </c>
      <c r="AF1326" s="832">
        <f t="shared" si="506"/>
        <v>0</v>
      </c>
      <c r="AG1326" s="832">
        <f t="shared" si="506"/>
        <v>1</v>
      </c>
      <c r="AH1326" s="832">
        <f t="shared" si="506"/>
        <v>0</v>
      </c>
      <c r="AI1326" s="824">
        <f t="shared" si="511"/>
        <v>20</v>
      </c>
      <c r="AJ1326" s="879"/>
      <c r="AK1326" s="827"/>
      <c r="AL1326" s="878">
        <v>10</v>
      </c>
      <c r="AM1326" s="827"/>
      <c r="AN1326" s="889">
        <f t="shared" si="507"/>
        <v>200</v>
      </c>
      <c r="AO1326" s="825">
        <f t="shared" si="508"/>
        <v>0</v>
      </c>
      <c r="AP1326" s="825">
        <f t="shared" si="508"/>
        <v>0</v>
      </c>
      <c r="AQ1326" s="825">
        <f t="shared" si="508"/>
        <v>2</v>
      </c>
      <c r="AR1326" s="825">
        <f t="shared" si="508"/>
        <v>0</v>
      </c>
      <c r="AS1326" s="825">
        <f t="shared" si="508"/>
        <v>40</v>
      </c>
      <c r="AT1326" s="850">
        <f t="shared" si="514"/>
        <v>0</v>
      </c>
      <c r="AU1326" s="880" t="s">
        <v>831</v>
      </c>
      <c r="AV1326" s="868">
        <f>K1387</f>
        <v>7</v>
      </c>
      <c r="AW1326" s="861" t="s">
        <v>27</v>
      </c>
      <c r="AX1326" s="888">
        <v>24</v>
      </c>
      <c r="AY1326" s="861" t="s">
        <v>28</v>
      </c>
      <c r="AZ1326" s="870">
        <f>AX1326*AV1326</f>
        <v>168</v>
      </c>
    </row>
    <row r="1327" spans="1:52" ht="13.5" customHeight="1">
      <c r="A1327" s="838">
        <f t="shared" si="512"/>
        <v>10</v>
      </c>
      <c r="B1327" s="1039" t="s">
        <v>593</v>
      </c>
      <c r="C1327" s="817" t="s">
        <v>389</v>
      </c>
      <c r="D1327" s="839">
        <v>22</v>
      </c>
      <c r="E1327" s="852">
        <v>22</v>
      </c>
      <c r="F1327" s="825"/>
      <c r="G1327" s="854"/>
      <c r="H1327" s="827">
        <v>1</v>
      </c>
      <c r="I1327" s="842"/>
      <c r="J1327" s="824">
        <f t="shared" si="503"/>
        <v>22</v>
      </c>
      <c r="K1327" s="864"/>
      <c r="L1327" s="825"/>
      <c r="M1327" s="876">
        <v>1</v>
      </c>
      <c r="N1327" s="827"/>
      <c r="O1327" s="824">
        <f t="shared" si="515"/>
        <v>22</v>
      </c>
      <c r="P1327" s="865"/>
      <c r="Q1327" s="825"/>
      <c r="R1327" s="890">
        <v>1.5</v>
      </c>
      <c r="S1327" s="827"/>
      <c r="T1327" s="846">
        <f t="shared" si="504"/>
        <v>33</v>
      </c>
      <c r="U1327" s="825">
        <f>SUM(F1327,K1327,P1327)</f>
        <v>0</v>
      </c>
      <c r="V1327" s="825">
        <f t="shared" si="516"/>
        <v>0</v>
      </c>
      <c r="W1327" s="827">
        <f t="shared" si="509"/>
        <v>3.5</v>
      </c>
      <c r="X1327" s="827">
        <f t="shared" si="509"/>
        <v>0</v>
      </c>
      <c r="Y1327" s="824">
        <f t="shared" si="509"/>
        <v>77</v>
      </c>
      <c r="Z1327" s="838">
        <f t="shared" si="513"/>
        <v>10</v>
      </c>
      <c r="AA1327" s="1040" t="str">
        <f t="shared" si="510"/>
        <v>Dầu ăn Mavela</v>
      </c>
      <c r="AB1327" s="844" t="str">
        <f t="shared" si="510"/>
        <v>lít</v>
      </c>
      <c r="AC1327" s="845">
        <f t="shared" si="510"/>
        <v>22</v>
      </c>
      <c r="AD1327" s="858">
        <f t="shared" si="510"/>
        <v>22</v>
      </c>
      <c r="AE1327" s="832">
        <f t="shared" si="505"/>
        <v>0</v>
      </c>
      <c r="AF1327" s="832">
        <f t="shared" si="506"/>
        <v>0</v>
      </c>
      <c r="AG1327" s="832">
        <f t="shared" si="506"/>
        <v>13.5</v>
      </c>
      <c r="AH1327" s="832">
        <f t="shared" si="506"/>
        <v>0</v>
      </c>
      <c r="AI1327" s="824">
        <f t="shared" si="511"/>
        <v>297</v>
      </c>
      <c r="AJ1327" s="879"/>
      <c r="AK1327" s="827"/>
      <c r="AL1327" s="878"/>
      <c r="AM1327" s="827"/>
      <c r="AN1327" s="849">
        <f t="shared" si="507"/>
        <v>0</v>
      </c>
      <c r="AO1327" s="825">
        <f t="shared" si="508"/>
        <v>0</v>
      </c>
      <c r="AP1327" s="825">
        <f t="shared" si="508"/>
        <v>0</v>
      </c>
      <c r="AQ1327" s="825">
        <f t="shared" si="508"/>
        <v>3.5</v>
      </c>
      <c r="AR1327" s="825">
        <f t="shared" si="508"/>
        <v>0</v>
      </c>
      <c r="AS1327" s="825">
        <f t="shared" si="508"/>
        <v>77</v>
      </c>
      <c r="AT1327" s="850">
        <f t="shared" si="514"/>
        <v>0</v>
      </c>
      <c r="AU1327" s="880" t="s">
        <v>832</v>
      </c>
      <c r="AV1327" s="868">
        <f>K1388</f>
        <v>7</v>
      </c>
      <c r="AW1327" s="861" t="s">
        <v>27</v>
      </c>
      <c r="AX1327" s="888">
        <v>24</v>
      </c>
      <c r="AY1327" s="861" t="s">
        <v>28</v>
      </c>
      <c r="AZ1327" s="870">
        <f>AX1327*AV1327</f>
        <v>168</v>
      </c>
    </row>
    <row r="1328" spans="1:52" ht="13.5" customHeight="1">
      <c r="A1328" s="838">
        <f t="shared" si="512"/>
        <v>11</v>
      </c>
      <c r="B1328" s="1039" t="s">
        <v>45</v>
      </c>
      <c r="C1328" s="817" t="s">
        <v>66</v>
      </c>
      <c r="D1328" s="839">
        <v>130</v>
      </c>
      <c r="E1328" s="852">
        <v>90</v>
      </c>
      <c r="F1328" s="825" t="s">
        <v>885</v>
      </c>
      <c r="G1328" s="854" t="s">
        <v>886</v>
      </c>
      <c r="H1328" s="827"/>
      <c r="I1328" s="842"/>
      <c r="J1328" s="824">
        <f t="shared" si="503"/>
        <v>0</v>
      </c>
      <c r="K1328" s="864"/>
      <c r="L1328" s="825"/>
      <c r="M1328" s="891">
        <v>0.1</v>
      </c>
      <c r="N1328" s="827"/>
      <c r="O1328" s="824">
        <f t="shared" si="515"/>
        <v>9</v>
      </c>
      <c r="P1328" s="865"/>
      <c r="Q1328" s="825"/>
      <c r="R1328" s="877">
        <v>0.1</v>
      </c>
      <c r="S1328" s="827"/>
      <c r="T1328" s="846">
        <f t="shared" si="504"/>
        <v>9</v>
      </c>
      <c r="U1328" s="825">
        <f t="shared" ref="U1328:U1334" si="517">SUM(F1328,K1328,P1328)</f>
        <v>0</v>
      </c>
      <c r="V1328" s="825">
        <f t="shared" si="516"/>
        <v>0</v>
      </c>
      <c r="W1328" s="827">
        <f t="shared" si="509"/>
        <v>0.2</v>
      </c>
      <c r="X1328" s="827">
        <f t="shared" si="509"/>
        <v>0</v>
      </c>
      <c r="Y1328" s="824">
        <f t="shared" si="509"/>
        <v>18</v>
      </c>
      <c r="Z1328" s="838">
        <f t="shared" si="513"/>
        <v>11</v>
      </c>
      <c r="AA1328" s="1040" t="str">
        <f t="shared" si="510"/>
        <v>Tiêu bắc</v>
      </c>
      <c r="AB1328" s="844" t="str">
        <f t="shared" si="510"/>
        <v>kg</v>
      </c>
      <c r="AC1328" s="845">
        <f t="shared" si="510"/>
        <v>130</v>
      </c>
      <c r="AD1328" s="858">
        <f t="shared" si="510"/>
        <v>90</v>
      </c>
      <c r="AE1328" s="832">
        <f t="shared" si="505"/>
        <v>0</v>
      </c>
      <c r="AF1328" s="832">
        <f t="shared" si="506"/>
        <v>0</v>
      </c>
      <c r="AG1328" s="832">
        <f t="shared" si="506"/>
        <v>3.7999999999999989</v>
      </c>
      <c r="AH1328" s="832">
        <f t="shared" si="506"/>
        <v>0</v>
      </c>
      <c r="AI1328" s="824">
        <f t="shared" si="511"/>
        <v>341.99999999999989</v>
      </c>
      <c r="AJ1328" s="879"/>
      <c r="AK1328" s="827"/>
      <c r="AL1328" s="878"/>
      <c r="AM1328" s="827"/>
      <c r="AN1328" s="849">
        <f t="shared" si="507"/>
        <v>0</v>
      </c>
      <c r="AO1328" s="825">
        <f t="shared" si="508"/>
        <v>0</v>
      </c>
      <c r="AP1328" s="825">
        <f t="shared" si="508"/>
        <v>0</v>
      </c>
      <c r="AQ1328" s="825">
        <f t="shared" si="508"/>
        <v>0.2</v>
      </c>
      <c r="AR1328" s="825">
        <f t="shared" si="508"/>
        <v>0</v>
      </c>
      <c r="AS1328" s="825">
        <f t="shared" si="508"/>
        <v>18</v>
      </c>
      <c r="AT1328" s="850">
        <f t="shared" si="514"/>
        <v>8</v>
      </c>
      <c r="AU1328" s="1521" t="str">
        <f>B1389</f>
        <v xml:space="preserve">  + Ăn thêm</v>
      </c>
      <c r="AV1328" s="1522"/>
      <c r="AW1328" s="1522"/>
      <c r="AX1328" s="1522"/>
      <c r="AY1328" s="1522"/>
      <c r="AZ1328" s="892">
        <f>J1389</f>
        <v>0</v>
      </c>
    </row>
    <row r="1329" spans="1:52" ht="13.5" customHeight="1">
      <c r="A1329" s="838">
        <f t="shared" si="512"/>
        <v>12</v>
      </c>
      <c r="B1329" s="1039" t="s">
        <v>46</v>
      </c>
      <c r="C1329" s="817" t="s">
        <v>66</v>
      </c>
      <c r="D1329" s="839">
        <v>35</v>
      </c>
      <c r="E1329" s="852">
        <v>35</v>
      </c>
      <c r="F1329" s="825"/>
      <c r="G1329" s="854"/>
      <c r="H1329" s="827">
        <v>0.1</v>
      </c>
      <c r="I1329" s="842"/>
      <c r="J1329" s="824">
        <f t="shared" si="503"/>
        <v>3.5</v>
      </c>
      <c r="K1329" s="864"/>
      <c r="L1329" s="825"/>
      <c r="M1329" s="891">
        <v>0.2</v>
      </c>
      <c r="N1329" s="827"/>
      <c r="O1329" s="824">
        <f t="shared" si="515"/>
        <v>7</v>
      </c>
      <c r="P1329" s="865"/>
      <c r="Q1329" s="825"/>
      <c r="R1329" s="877">
        <v>0.2</v>
      </c>
      <c r="S1329" s="827"/>
      <c r="T1329" s="846">
        <f t="shared" si="504"/>
        <v>7</v>
      </c>
      <c r="U1329" s="825">
        <f t="shared" si="517"/>
        <v>0</v>
      </c>
      <c r="V1329" s="825">
        <f t="shared" si="516"/>
        <v>0</v>
      </c>
      <c r="W1329" s="827">
        <f t="shared" si="509"/>
        <v>0.5</v>
      </c>
      <c r="X1329" s="827">
        <f t="shared" si="509"/>
        <v>0</v>
      </c>
      <c r="Y1329" s="824">
        <f t="shared" si="509"/>
        <v>17.5</v>
      </c>
      <c r="Z1329" s="838">
        <f t="shared" si="513"/>
        <v>12</v>
      </c>
      <c r="AA1329" s="1040" t="str">
        <f t="shared" si="510"/>
        <v>Kẹo đắng</v>
      </c>
      <c r="AB1329" s="844" t="str">
        <f t="shared" si="510"/>
        <v>kg</v>
      </c>
      <c r="AC1329" s="845">
        <f t="shared" si="510"/>
        <v>35</v>
      </c>
      <c r="AD1329" s="858">
        <f t="shared" si="510"/>
        <v>35</v>
      </c>
      <c r="AE1329" s="832">
        <f t="shared" si="505"/>
        <v>0</v>
      </c>
      <c r="AF1329" s="832">
        <f t="shared" si="506"/>
        <v>0</v>
      </c>
      <c r="AG1329" s="832">
        <f t="shared" si="506"/>
        <v>7</v>
      </c>
      <c r="AH1329" s="832">
        <f t="shared" si="506"/>
        <v>0</v>
      </c>
      <c r="AI1329" s="824">
        <f t="shared" si="511"/>
        <v>245</v>
      </c>
      <c r="AJ1329" s="879"/>
      <c r="AK1329" s="827"/>
      <c r="AL1329" s="878"/>
      <c r="AM1329" s="827"/>
      <c r="AN1329" s="849">
        <f t="shared" si="507"/>
        <v>0</v>
      </c>
      <c r="AO1329" s="825">
        <f t="shared" si="508"/>
        <v>0</v>
      </c>
      <c r="AP1329" s="825">
        <f t="shared" si="508"/>
        <v>0</v>
      </c>
      <c r="AQ1329" s="825">
        <f t="shared" si="508"/>
        <v>0.5</v>
      </c>
      <c r="AR1329" s="825">
        <f t="shared" si="508"/>
        <v>0</v>
      </c>
      <c r="AS1329" s="825">
        <f t="shared" si="508"/>
        <v>17.5</v>
      </c>
      <c r="AT1329" s="850">
        <f t="shared" si="514"/>
        <v>0</v>
      </c>
      <c r="AU1329" s="1521" t="str">
        <f>B1390</f>
        <v xml:space="preserve"> + ăn thêm </v>
      </c>
      <c r="AV1329" s="1522"/>
      <c r="AW1329" s="1522"/>
      <c r="AX1329" s="1522"/>
      <c r="AY1329" s="1522"/>
      <c r="AZ1329" s="870">
        <f>J1390</f>
        <v>0</v>
      </c>
    </row>
    <row r="1330" spans="1:52" ht="13.5" customHeight="1">
      <c r="A1330" s="838">
        <f t="shared" si="512"/>
        <v>13</v>
      </c>
      <c r="B1330" s="1039" t="s">
        <v>47</v>
      </c>
      <c r="C1330" s="817" t="s">
        <v>66</v>
      </c>
      <c r="D1330" s="839">
        <v>17</v>
      </c>
      <c r="E1330" s="852">
        <v>17</v>
      </c>
      <c r="F1330" s="825"/>
      <c r="G1330" s="854"/>
      <c r="H1330" s="827"/>
      <c r="I1330" s="842"/>
      <c r="J1330" s="824">
        <f t="shared" si="503"/>
        <v>0</v>
      </c>
      <c r="K1330" s="864"/>
      <c r="L1330" s="825"/>
      <c r="M1330" s="891"/>
      <c r="N1330" s="827"/>
      <c r="O1330" s="824">
        <f t="shared" si="515"/>
        <v>0</v>
      </c>
      <c r="P1330" s="865"/>
      <c r="Q1330" s="825"/>
      <c r="R1330" s="877"/>
      <c r="S1330" s="827"/>
      <c r="T1330" s="846">
        <f t="shared" si="504"/>
        <v>0</v>
      </c>
      <c r="U1330" s="825">
        <f t="shared" si="517"/>
        <v>0</v>
      </c>
      <c r="V1330" s="825">
        <f t="shared" si="516"/>
        <v>0</v>
      </c>
      <c r="W1330" s="827">
        <f t="shared" si="509"/>
        <v>0</v>
      </c>
      <c r="X1330" s="827">
        <f t="shared" si="509"/>
        <v>0</v>
      </c>
      <c r="Y1330" s="824">
        <f t="shared" si="509"/>
        <v>0</v>
      </c>
      <c r="Z1330" s="838">
        <f t="shared" si="513"/>
        <v>13</v>
      </c>
      <c r="AA1330" s="1040" t="str">
        <f t="shared" si="510"/>
        <v>Đường trắng</v>
      </c>
      <c r="AB1330" s="844" t="str">
        <f t="shared" si="510"/>
        <v>kg</v>
      </c>
      <c r="AC1330" s="845">
        <f t="shared" si="510"/>
        <v>17</v>
      </c>
      <c r="AD1330" s="858">
        <f t="shared" si="510"/>
        <v>17</v>
      </c>
      <c r="AE1330" s="832">
        <f t="shared" si="505"/>
        <v>0</v>
      </c>
      <c r="AF1330" s="832">
        <f t="shared" si="506"/>
        <v>0</v>
      </c>
      <c r="AG1330" s="832">
        <f t="shared" si="506"/>
        <v>1</v>
      </c>
      <c r="AH1330" s="832">
        <f t="shared" si="506"/>
        <v>0</v>
      </c>
      <c r="AI1330" s="824">
        <f t="shared" si="511"/>
        <v>17</v>
      </c>
      <c r="AJ1330" s="879"/>
      <c r="AK1330" s="827"/>
      <c r="AL1330" s="878"/>
      <c r="AM1330" s="827"/>
      <c r="AN1330" s="849">
        <f t="shared" si="507"/>
        <v>0</v>
      </c>
      <c r="AO1330" s="825">
        <f t="shared" si="508"/>
        <v>0</v>
      </c>
      <c r="AP1330" s="825">
        <f t="shared" si="508"/>
        <v>0</v>
      </c>
      <c r="AQ1330" s="825">
        <f t="shared" si="508"/>
        <v>0</v>
      </c>
      <c r="AR1330" s="825">
        <f t="shared" si="508"/>
        <v>0</v>
      </c>
      <c r="AS1330" s="825">
        <f t="shared" si="508"/>
        <v>0</v>
      </c>
      <c r="AT1330" s="850">
        <f t="shared" si="514"/>
        <v>0</v>
      </c>
      <c r="AU1330" s="893" t="s">
        <v>834</v>
      </c>
      <c r="AV1330" s="894"/>
      <c r="AW1330" s="894"/>
      <c r="AX1330" s="894"/>
      <c r="AY1330" s="894"/>
      <c r="AZ1330" s="870">
        <f>SUM(AZ1320:AZ1329)</f>
        <v>8624</v>
      </c>
    </row>
    <row r="1331" spans="1:52" ht="13.5" customHeight="1">
      <c r="A1331" s="838">
        <f t="shared" si="512"/>
        <v>14</v>
      </c>
      <c r="B1331" s="1039" t="s">
        <v>48</v>
      </c>
      <c r="C1331" s="817" t="s">
        <v>389</v>
      </c>
      <c r="D1331" s="839">
        <v>23</v>
      </c>
      <c r="E1331" s="852">
        <v>23</v>
      </c>
      <c r="F1331" s="825"/>
      <c r="G1331" s="854"/>
      <c r="H1331" s="827">
        <v>0.5</v>
      </c>
      <c r="I1331" s="842"/>
      <c r="J1331" s="824">
        <f t="shared" si="503"/>
        <v>11.5</v>
      </c>
      <c r="K1331" s="825"/>
      <c r="L1331" s="825"/>
      <c r="M1331" s="827">
        <v>1</v>
      </c>
      <c r="N1331" s="827"/>
      <c r="O1331" s="824">
        <f t="shared" si="515"/>
        <v>23</v>
      </c>
      <c r="P1331" s="865"/>
      <c r="Q1331" s="825"/>
      <c r="R1331" s="877">
        <v>1</v>
      </c>
      <c r="S1331" s="827"/>
      <c r="T1331" s="846">
        <f t="shared" si="504"/>
        <v>23</v>
      </c>
      <c r="U1331" s="825">
        <f t="shared" si="517"/>
        <v>0</v>
      </c>
      <c r="V1331" s="825">
        <f t="shared" si="516"/>
        <v>0</v>
      </c>
      <c r="W1331" s="827">
        <f t="shared" si="509"/>
        <v>2.5</v>
      </c>
      <c r="X1331" s="827">
        <f t="shared" si="509"/>
        <v>0</v>
      </c>
      <c r="Y1331" s="824">
        <f t="shared" si="509"/>
        <v>57.5</v>
      </c>
      <c r="Z1331" s="838">
        <f t="shared" si="513"/>
        <v>14</v>
      </c>
      <c r="AA1331" s="1040" t="str">
        <f t="shared" si="510"/>
        <v>Mật mía</v>
      </c>
      <c r="AB1331" s="844" t="str">
        <f t="shared" si="510"/>
        <v>lít</v>
      </c>
      <c r="AC1331" s="845">
        <f t="shared" si="510"/>
        <v>23</v>
      </c>
      <c r="AD1331" s="858">
        <f t="shared" si="510"/>
        <v>23</v>
      </c>
      <c r="AE1331" s="832">
        <f t="shared" si="505"/>
        <v>0</v>
      </c>
      <c r="AF1331" s="832">
        <f t="shared" si="506"/>
        <v>0</v>
      </c>
      <c r="AG1331" s="832">
        <f t="shared" si="506"/>
        <v>10</v>
      </c>
      <c r="AH1331" s="832">
        <f t="shared" si="506"/>
        <v>0</v>
      </c>
      <c r="AI1331" s="824">
        <f t="shared" si="511"/>
        <v>230</v>
      </c>
      <c r="AJ1331" s="879"/>
      <c r="AK1331" s="827"/>
      <c r="AL1331" s="878"/>
      <c r="AM1331" s="827"/>
      <c r="AN1331" s="849">
        <f t="shared" si="507"/>
        <v>0</v>
      </c>
      <c r="AO1331" s="825">
        <f t="shared" si="508"/>
        <v>0</v>
      </c>
      <c r="AP1331" s="825">
        <f t="shared" si="508"/>
        <v>0</v>
      </c>
      <c r="AQ1331" s="825">
        <f t="shared" si="508"/>
        <v>2.5</v>
      </c>
      <c r="AR1331" s="825">
        <f t="shared" si="508"/>
        <v>0</v>
      </c>
      <c r="AS1331" s="825">
        <f t="shared" si="508"/>
        <v>57.5</v>
      </c>
      <c r="AT1331" s="850">
        <f t="shared" si="514"/>
        <v>0</v>
      </c>
      <c r="AU1331" s="1255" t="s">
        <v>835</v>
      </c>
      <c r="AV1331" s="1256"/>
      <c r="AW1331" s="1256"/>
      <c r="AX1331" s="1256"/>
      <c r="AY1331" s="1256"/>
      <c r="AZ1331" s="870">
        <f>Q1389</f>
        <v>2266.6999999999953</v>
      </c>
    </row>
    <row r="1332" spans="1:52" ht="13.5" customHeight="1">
      <c r="A1332" s="838">
        <f t="shared" si="512"/>
        <v>15</v>
      </c>
      <c r="B1332" s="1039" t="s">
        <v>514</v>
      </c>
      <c r="C1332" s="817" t="s">
        <v>66</v>
      </c>
      <c r="D1332" s="839">
        <v>80</v>
      </c>
      <c r="E1332" s="852">
        <v>80</v>
      </c>
      <c r="F1332" s="825"/>
      <c r="G1332" s="854"/>
      <c r="H1332" s="827">
        <v>0.2</v>
      </c>
      <c r="I1332" s="842"/>
      <c r="J1332" s="824">
        <f t="shared" si="503"/>
        <v>16</v>
      </c>
      <c r="K1332" s="825"/>
      <c r="L1332" s="825"/>
      <c r="M1332" s="827">
        <v>0.3</v>
      </c>
      <c r="N1332" s="827"/>
      <c r="O1332" s="824">
        <f t="shared" si="515"/>
        <v>24</v>
      </c>
      <c r="P1332" s="865"/>
      <c r="Q1332" s="825"/>
      <c r="R1332" s="877">
        <v>0.3</v>
      </c>
      <c r="S1332" s="827"/>
      <c r="T1332" s="846">
        <f t="shared" si="504"/>
        <v>24</v>
      </c>
      <c r="U1332" s="825">
        <f t="shared" si="517"/>
        <v>0</v>
      </c>
      <c r="V1332" s="825">
        <f t="shared" si="516"/>
        <v>0</v>
      </c>
      <c r="W1332" s="827">
        <f t="shared" si="509"/>
        <v>0.8</v>
      </c>
      <c r="X1332" s="827">
        <f t="shared" si="509"/>
        <v>0</v>
      </c>
      <c r="Y1332" s="824">
        <f t="shared" si="509"/>
        <v>64</v>
      </c>
      <c r="Z1332" s="838">
        <f t="shared" si="513"/>
        <v>15</v>
      </c>
      <c r="AA1332" s="1040" t="str">
        <f t="shared" si="510"/>
        <v>Ót bột</v>
      </c>
      <c r="AB1332" s="844" t="str">
        <f t="shared" si="510"/>
        <v>kg</v>
      </c>
      <c r="AC1332" s="845">
        <f t="shared" si="510"/>
        <v>80</v>
      </c>
      <c r="AD1332" s="858">
        <f t="shared" si="510"/>
        <v>80</v>
      </c>
      <c r="AE1332" s="832">
        <f t="shared" si="505"/>
        <v>0</v>
      </c>
      <c r="AF1332" s="832">
        <f t="shared" si="506"/>
        <v>0</v>
      </c>
      <c r="AG1332" s="832">
        <f t="shared" si="506"/>
        <v>0.20000000000000129</v>
      </c>
      <c r="AH1332" s="832">
        <f t="shared" si="506"/>
        <v>0</v>
      </c>
      <c r="AI1332" s="824">
        <f t="shared" si="511"/>
        <v>16.000000000000103</v>
      </c>
      <c r="AJ1332" s="879"/>
      <c r="AK1332" s="827"/>
      <c r="AL1332" s="878">
        <v>5</v>
      </c>
      <c r="AM1332" s="827"/>
      <c r="AN1332" s="849">
        <f t="shared" si="507"/>
        <v>400</v>
      </c>
      <c r="AO1332" s="825">
        <f t="shared" si="508"/>
        <v>0</v>
      </c>
      <c r="AP1332" s="825">
        <f t="shared" si="508"/>
        <v>0</v>
      </c>
      <c r="AQ1332" s="825">
        <f t="shared" si="508"/>
        <v>0.8</v>
      </c>
      <c r="AR1332" s="825">
        <f t="shared" si="508"/>
        <v>0</v>
      </c>
      <c r="AS1332" s="825">
        <f t="shared" si="508"/>
        <v>64</v>
      </c>
      <c r="AT1332" s="850">
        <f t="shared" si="514"/>
        <v>0</v>
      </c>
      <c r="AU1332" s="1255" t="s">
        <v>836</v>
      </c>
      <c r="AV1332" s="1256"/>
      <c r="AW1332" s="1256"/>
      <c r="AX1332" s="1256"/>
      <c r="AY1332" s="1256"/>
      <c r="AZ1332" s="870"/>
    </row>
    <row r="1333" spans="1:52" ht="13.5" customHeight="1">
      <c r="A1333" s="838">
        <f t="shared" si="512"/>
        <v>16</v>
      </c>
      <c r="B1333" s="1039" t="s">
        <v>49</v>
      </c>
      <c r="C1333" s="817" t="s">
        <v>66</v>
      </c>
      <c r="D1333" s="839">
        <v>40</v>
      </c>
      <c r="E1333" s="852">
        <v>40</v>
      </c>
      <c r="F1333" s="825"/>
      <c r="G1333" s="854"/>
      <c r="H1333" s="827">
        <v>0.2</v>
      </c>
      <c r="I1333" s="842"/>
      <c r="J1333" s="824">
        <f t="shared" si="503"/>
        <v>8</v>
      </c>
      <c r="K1333" s="825"/>
      <c r="L1333" s="825"/>
      <c r="M1333" s="827">
        <v>0.3</v>
      </c>
      <c r="N1333" s="827"/>
      <c r="O1333" s="824">
        <f t="shared" si="515"/>
        <v>12</v>
      </c>
      <c r="P1333" s="865"/>
      <c r="Q1333" s="825"/>
      <c r="R1333" s="877">
        <v>0.3</v>
      </c>
      <c r="S1333" s="827"/>
      <c r="T1333" s="846">
        <f t="shared" si="504"/>
        <v>12</v>
      </c>
      <c r="U1333" s="825">
        <f t="shared" si="517"/>
        <v>0</v>
      </c>
      <c r="V1333" s="825">
        <f t="shared" si="516"/>
        <v>0</v>
      </c>
      <c r="W1333" s="827">
        <f t="shared" si="509"/>
        <v>0.8</v>
      </c>
      <c r="X1333" s="827">
        <f t="shared" si="509"/>
        <v>0</v>
      </c>
      <c r="Y1333" s="1041">
        <f t="shared" si="509"/>
        <v>32</v>
      </c>
      <c r="Z1333" s="838">
        <f t="shared" si="513"/>
        <v>16</v>
      </c>
      <c r="AA1333" s="1040" t="str">
        <f t="shared" si="510"/>
        <v>Bột nghệ</v>
      </c>
      <c r="AB1333" s="844" t="str">
        <f t="shared" si="510"/>
        <v>kg</v>
      </c>
      <c r="AC1333" s="845">
        <f t="shared" si="510"/>
        <v>40</v>
      </c>
      <c r="AD1333" s="858">
        <f t="shared" si="510"/>
        <v>40</v>
      </c>
      <c r="AE1333" s="832">
        <f t="shared" si="505"/>
        <v>0</v>
      </c>
      <c r="AF1333" s="832">
        <f t="shared" si="506"/>
        <v>0</v>
      </c>
      <c r="AG1333" s="832">
        <f t="shared" si="506"/>
        <v>17.199999999999992</v>
      </c>
      <c r="AH1333" s="832">
        <f t="shared" si="506"/>
        <v>0</v>
      </c>
      <c r="AI1333" s="824">
        <f t="shared" si="511"/>
        <v>687.99999999999966</v>
      </c>
      <c r="AJ1333" s="879"/>
      <c r="AK1333" s="827"/>
      <c r="AL1333" s="878"/>
      <c r="AM1333" s="827"/>
      <c r="AN1333" s="849">
        <f t="shared" si="507"/>
        <v>0</v>
      </c>
      <c r="AO1333" s="825">
        <f t="shared" si="508"/>
        <v>0</v>
      </c>
      <c r="AP1333" s="825">
        <f t="shared" si="508"/>
        <v>0</v>
      </c>
      <c r="AQ1333" s="825">
        <f t="shared" si="508"/>
        <v>0.8</v>
      </c>
      <c r="AR1333" s="825">
        <f t="shared" si="508"/>
        <v>0</v>
      </c>
      <c r="AS1333" s="825">
        <f t="shared" si="508"/>
        <v>32</v>
      </c>
      <c r="AT1333" s="850">
        <f t="shared" si="514"/>
        <v>0</v>
      </c>
      <c r="AU1333" s="1255" t="s">
        <v>799</v>
      </c>
      <c r="AV1333" s="1256"/>
      <c r="AW1333" s="1256"/>
      <c r="AX1333" s="1256"/>
      <c r="AY1333" s="1256"/>
      <c r="AZ1333" s="870"/>
    </row>
    <row r="1334" spans="1:52" ht="13.5" customHeight="1">
      <c r="A1334" s="838">
        <f t="shared" si="512"/>
        <v>17</v>
      </c>
      <c r="B1334" s="920" t="s">
        <v>373</v>
      </c>
      <c r="C1334" s="817" t="s">
        <v>66</v>
      </c>
      <c r="D1334" s="839">
        <v>43</v>
      </c>
      <c r="E1334" s="852">
        <v>43</v>
      </c>
      <c r="F1334" s="825"/>
      <c r="G1334" s="854"/>
      <c r="H1334" s="827">
        <v>0.5</v>
      </c>
      <c r="I1334" s="842"/>
      <c r="J1334" s="824">
        <f t="shared" si="503"/>
        <v>21.5</v>
      </c>
      <c r="K1334" s="825"/>
      <c r="L1334" s="825"/>
      <c r="M1334" s="827">
        <v>1</v>
      </c>
      <c r="N1334" s="827"/>
      <c r="O1334" s="824">
        <f t="shared" si="515"/>
        <v>43</v>
      </c>
      <c r="P1334" s="865"/>
      <c r="Q1334" s="825"/>
      <c r="R1334" s="877">
        <v>1</v>
      </c>
      <c r="S1334" s="827"/>
      <c r="T1334" s="846">
        <f t="shared" si="504"/>
        <v>43</v>
      </c>
      <c r="U1334" s="825">
        <f t="shared" si="517"/>
        <v>0</v>
      </c>
      <c r="V1334" s="825">
        <f t="shared" si="516"/>
        <v>0</v>
      </c>
      <c r="W1334" s="827">
        <f t="shared" si="509"/>
        <v>2.5</v>
      </c>
      <c r="X1334" s="827">
        <f t="shared" si="509"/>
        <v>0</v>
      </c>
      <c r="Y1334" s="824">
        <f t="shared" si="509"/>
        <v>107.5</v>
      </c>
      <c r="Z1334" s="838">
        <f t="shared" si="513"/>
        <v>17</v>
      </c>
      <c r="AA1334" s="1037" t="str">
        <f t="shared" si="510"/>
        <v>Vừng lạc</v>
      </c>
      <c r="AB1334" s="844" t="str">
        <f t="shared" si="510"/>
        <v>kg</v>
      </c>
      <c r="AC1334" s="845">
        <f t="shared" si="510"/>
        <v>43</v>
      </c>
      <c r="AD1334" s="858">
        <f t="shared" si="510"/>
        <v>43</v>
      </c>
      <c r="AE1334" s="832">
        <f t="shared" si="505"/>
        <v>0</v>
      </c>
      <c r="AF1334" s="832">
        <f>AF1252+AK1252-AP1252</f>
        <v>0</v>
      </c>
      <c r="AG1334" s="832">
        <f>AG1252+AL1252-AQ1252</f>
        <v>16.3</v>
      </c>
      <c r="AH1334" s="832">
        <f>AH1252+AM1252-AR1252</f>
        <v>0</v>
      </c>
      <c r="AI1334" s="824">
        <f t="shared" si="511"/>
        <v>700.9</v>
      </c>
      <c r="AJ1334" s="879">
        <f>U1334</f>
        <v>0</v>
      </c>
      <c r="AK1334" s="879">
        <f>V1334</f>
        <v>0</v>
      </c>
      <c r="AL1334" s="1051"/>
      <c r="AM1334" s="879">
        <f>X1334</f>
        <v>0</v>
      </c>
      <c r="AN1334" s="849">
        <f t="shared" si="507"/>
        <v>0</v>
      </c>
      <c r="AO1334" s="825">
        <f t="shared" si="508"/>
        <v>0</v>
      </c>
      <c r="AP1334" s="825">
        <f t="shared" si="508"/>
        <v>0</v>
      </c>
      <c r="AQ1334" s="825">
        <f t="shared" si="508"/>
        <v>2.5</v>
      </c>
      <c r="AR1334" s="825">
        <f t="shared" si="508"/>
        <v>0</v>
      </c>
      <c r="AS1334" s="825">
        <f t="shared" si="508"/>
        <v>107.5</v>
      </c>
      <c r="AT1334" s="850">
        <f t="shared" si="514"/>
        <v>0</v>
      </c>
      <c r="AU1334" s="1255" t="s">
        <v>800</v>
      </c>
      <c r="AV1334" s="1256"/>
      <c r="AW1334" s="1256"/>
      <c r="AX1334" s="1256"/>
      <c r="AY1334" s="1256"/>
      <c r="AZ1334" s="870"/>
    </row>
    <row r="1335" spans="1:52" ht="13.5" customHeight="1">
      <c r="A1335" s="838">
        <f t="shared" si="512"/>
        <v>18</v>
      </c>
      <c r="B1335" s="931" t="s">
        <v>853</v>
      </c>
      <c r="C1335" s="817" t="s">
        <v>66</v>
      </c>
      <c r="D1335" s="839">
        <v>30</v>
      </c>
      <c r="E1335" s="852">
        <v>6</v>
      </c>
      <c r="F1335" s="825"/>
      <c r="G1335" s="854"/>
      <c r="H1335" s="827">
        <v>0.5</v>
      </c>
      <c r="I1335" s="842"/>
      <c r="J1335" s="824">
        <f t="shared" si="503"/>
        <v>3</v>
      </c>
      <c r="K1335" s="825"/>
      <c r="L1335" s="825"/>
      <c r="M1335" s="827">
        <v>1</v>
      </c>
      <c r="N1335" s="827"/>
      <c r="O1335" s="824">
        <f t="shared" si="515"/>
        <v>6</v>
      </c>
      <c r="P1335" s="865"/>
      <c r="Q1335" s="825"/>
      <c r="R1335" s="877">
        <v>1</v>
      </c>
      <c r="S1335" s="827"/>
      <c r="T1335" s="846">
        <f t="shared" si="504"/>
        <v>6</v>
      </c>
      <c r="U1335" s="825"/>
      <c r="V1335" s="825">
        <f t="shared" si="516"/>
        <v>0</v>
      </c>
      <c r="W1335" s="827">
        <f t="shared" si="516"/>
        <v>2.5</v>
      </c>
      <c r="X1335" s="827">
        <f t="shared" si="516"/>
        <v>0</v>
      </c>
      <c r="Y1335" s="824">
        <f t="shared" si="516"/>
        <v>15</v>
      </c>
      <c r="Z1335" s="838">
        <f t="shared" si="513"/>
        <v>18</v>
      </c>
      <c r="AA1335" s="1037" t="str">
        <f t="shared" si="510"/>
        <v>Tăm bao tay</v>
      </c>
      <c r="AB1335" s="844" t="str">
        <f t="shared" si="510"/>
        <v>kg</v>
      </c>
      <c r="AC1335" s="845">
        <f t="shared" si="510"/>
        <v>30</v>
      </c>
      <c r="AD1335" s="858">
        <f t="shared" si="510"/>
        <v>6</v>
      </c>
      <c r="AE1335" s="832">
        <f t="shared" ref="AE1335:AH1350" si="518">AE1253+AJ1253-AO1253</f>
        <v>0</v>
      </c>
      <c r="AF1335" s="832">
        <f t="shared" si="518"/>
        <v>0</v>
      </c>
      <c r="AG1335" s="832">
        <f t="shared" si="518"/>
        <v>9.5</v>
      </c>
      <c r="AH1335" s="832">
        <f t="shared" si="518"/>
        <v>0</v>
      </c>
      <c r="AI1335" s="824">
        <f t="shared" si="511"/>
        <v>57</v>
      </c>
      <c r="AJ1335" s="879">
        <f t="shared" ref="AJ1335:AL1377" si="519">U1335</f>
        <v>0</v>
      </c>
      <c r="AK1335" s="879">
        <f t="shared" si="519"/>
        <v>0</v>
      </c>
      <c r="AL1335" s="1051"/>
      <c r="AM1335" s="879">
        <f t="shared" ref="AM1335:AM1377" si="520">X1335</f>
        <v>0</v>
      </c>
      <c r="AN1335" s="849">
        <f t="shared" ref="AN1335:AN1377" si="521">SUM(AJ1335:AM1335)*$E1335</f>
        <v>0</v>
      </c>
      <c r="AO1335" s="825">
        <f t="shared" si="508"/>
        <v>0</v>
      </c>
      <c r="AP1335" s="825">
        <f t="shared" si="508"/>
        <v>0</v>
      </c>
      <c r="AQ1335" s="825">
        <f t="shared" si="508"/>
        <v>2.5</v>
      </c>
      <c r="AR1335" s="825">
        <f t="shared" si="508"/>
        <v>0</v>
      </c>
      <c r="AS1335" s="825">
        <f t="shared" si="508"/>
        <v>15</v>
      </c>
      <c r="AT1335" s="850">
        <f t="shared" si="514"/>
        <v>60</v>
      </c>
      <c r="AU1335" s="1255" t="s">
        <v>801</v>
      </c>
      <c r="AV1335" s="1256"/>
      <c r="AW1335" s="1256"/>
      <c r="AX1335" s="1256"/>
      <c r="AY1335" s="1256"/>
      <c r="AZ1335" s="870"/>
    </row>
    <row r="1336" spans="1:52" ht="13.5" customHeight="1">
      <c r="A1336" s="838">
        <f t="shared" si="512"/>
        <v>19</v>
      </c>
      <c r="B1336" s="931" t="s">
        <v>176</v>
      </c>
      <c r="C1336" s="896" t="s">
        <v>389</v>
      </c>
      <c r="D1336" s="897">
        <v>9</v>
      </c>
      <c r="E1336" s="898">
        <v>9</v>
      </c>
      <c r="F1336" s="825"/>
      <c r="G1336" s="909"/>
      <c r="H1336" s="827">
        <v>0.5</v>
      </c>
      <c r="I1336" s="842"/>
      <c r="J1336" s="824">
        <f t="shared" si="503"/>
        <v>4.5</v>
      </c>
      <c r="K1336" s="825" t="s">
        <v>887</v>
      </c>
      <c r="L1336" s="825"/>
      <c r="M1336" s="827">
        <v>1</v>
      </c>
      <c r="N1336" s="827"/>
      <c r="O1336" s="824">
        <f t="shared" si="515"/>
        <v>9</v>
      </c>
      <c r="P1336" s="865"/>
      <c r="Q1336" s="853"/>
      <c r="R1336" s="877">
        <v>1</v>
      </c>
      <c r="S1336" s="827"/>
      <c r="T1336" s="846">
        <f t="shared" si="504"/>
        <v>9</v>
      </c>
      <c r="U1336" s="825">
        <f>SUM(F1336,K1336,P1336)</f>
        <v>0</v>
      </c>
      <c r="V1336" s="825">
        <f t="shared" si="516"/>
        <v>0</v>
      </c>
      <c r="W1336" s="827">
        <f t="shared" si="516"/>
        <v>2.5</v>
      </c>
      <c r="X1336" s="827">
        <f t="shared" si="516"/>
        <v>0</v>
      </c>
      <c r="Y1336" s="824">
        <f t="shared" si="516"/>
        <v>22.5</v>
      </c>
      <c r="Z1336" s="838">
        <f t="shared" si="513"/>
        <v>19</v>
      </c>
      <c r="AA1336" s="1037" t="str">
        <f t="shared" si="510"/>
        <v>Dấm chua</v>
      </c>
      <c r="AB1336" s="844" t="str">
        <f t="shared" si="510"/>
        <v>lít</v>
      </c>
      <c r="AC1336" s="845">
        <f t="shared" si="510"/>
        <v>9</v>
      </c>
      <c r="AD1336" s="858">
        <f t="shared" si="510"/>
        <v>9</v>
      </c>
      <c r="AE1336" s="832">
        <f t="shared" si="518"/>
        <v>0</v>
      </c>
      <c r="AF1336" s="832">
        <f t="shared" si="518"/>
        <v>0</v>
      </c>
      <c r="AG1336" s="832">
        <f t="shared" si="518"/>
        <v>10.5</v>
      </c>
      <c r="AH1336" s="832">
        <f t="shared" si="518"/>
        <v>0</v>
      </c>
      <c r="AI1336" s="824">
        <f t="shared" si="511"/>
        <v>94.5</v>
      </c>
      <c r="AJ1336" s="879">
        <f t="shared" si="519"/>
        <v>0</v>
      </c>
      <c r="AK1336" s="879">
        <f t="shared" si="519"/>
        <v>0</v>
      </c>
      <c r="AL1336" s="1051"/>
      <c r="AM1336" s="879">
        <f t="shared" si="520"/>
        <v>0</v>
      </c>
      <c r="AN1336" s="849">
        <f t="shared" si="521"/>
        <v>0</v>
      </c>
      <c r="AO1336" s="825">
        <f t="shared" si="508"/>
        <v>0</v>
      </c>
      <c r="AP1336" s="825">
        <f t="shared" si="508"/>
        <v>0</v>
      </c>
      <c r="AQ1336" s="825">
        <f t="shared" si="508"/>
        <v>2.5</v>
      </c>
      <c r="AR1336" s="825">
        <f t="shared" si="508"/>
        <v>0</v>
      </c>
      <c r="AS1336" s="825">
        <f t="shared" si="508"/>
        <v>22.5</v>
      </c>
      <c r="AT1336" s="850">
        <f t="shared" si="514"/>
        <v>0</v>
      </c>
      <c r="AU1336" s="893" t="s">
        <v>802</v>
      </c>
      <c r="AV1336" s="894"/>
      <c r="AW1336" s="894"/>
      <c r="AX1336" s="894"/>
      <c r="AY1336" s="894"/>
      <c r="AZ1336" s="870">
        <f>AZ1330+SUM(AZ1331:AZ1335)</f>
        <v>10890.699999999995</v>
      </c>
    </row>
    <row r="1337" spans="1:52" ht="13.5" customHeight="1">
      <c r="A1337" s="838">
        <f t="shared" si="512"/>
        <v>20</v>
      </c>
      <c r="B1337" s="911" t="s">
        <v>158</v>
      </c>
      <c r="C1337" s="902" t="s">
        <v>66</v>
      </c>
      <c r="D1337" s="903">
        <v>30</v>
      </c>
      <c r="E1337" s="904">
        <v>30</v>
      </c>
      <c r="F1337" s="825"/>
      <c r="G1337" s="909"/>
      <c r="H1337" s="827">
        <v>0.5</v>
      </c>
      <c r="I1337" s="842"/>
      <c r="J1337" s="824">
        <f t="shared" si="503"/>
        <v>15</v>
      </c>
      <c r="K1337" s="853"/>
      <c r="L1337" s="828"/>
      <c r="M1337" s="827">
        <v>1</v>
      </c>
      <c r="N1337" s="827"/>
      <c r="O1337" s="824">
        <f t="shared" si="515"/>
        <v>30</v>
      </c>
      <c r="P1337" s="856"/>
      <c r="Q1337" s="828"/>
      <c r="R1337" s="891">
        <v>1</v>
      </c>
      <c r="S1337" s="827"/>
      <c r="T1337" s="846">
        <f t="shared" si="504"/>
        <v>30</v>
      </c>
      <c r="U1337" s="825">
        <f>SUM(F1337,K1337,P1337)</f>
        <v>0</v>
      </c>
      <c r="V1337" s="828">
        <f t="shared" si="516"/>
        <v>0</v>
      </c>
      <c r="W1337" s="827">
        <f t="shared" si="516"/>
        <v>2.5</v>
      </c>
      <c r="X1337" s="827">
        <f t="shared" si="516"/>
        <v>0</v>
      </c>
      <c r="Y1337" s="824">
        <f t="shared" si="516"/>
        <v>75</v>
      </c>
      <c r="Z1337" s="838">
        <f t="shared" si="513"/>
        <v>20</v>
      </c>
      <c r="AA1337" s="1037" t="str">
        <f t="shared" si="510"/>
        <v>Chè vằng</v>
      </c>
      <c r="AB1337" s="844" t="str">
        <f t="shared" si="510"/>
        <v>kg</v>
      </c>
      <c r="AC1337" s="845">
        <f t="shared" si="510"/>
        <v>30</v>
      </c>
      <c r="AD1337" s="858">
        <f t="shared" si="510"/>
        <v>30</v>
      </c>
      <c r="AE1337" s="832">
        <f t="shared" si="518"/>
        <v>0</v>
      </c>
      <c r="AF1337" s="832">
        <f t="shared" si="518"/>
        <v>0</v>
      </c>
      <c r="AG1337" s="832">
        <f t="shared" si="518"/>
        <v>14.5</v>
      </c>
      <c r="AH1337" s="832">
        <f t="shared" si="518"/>
        <v>0</v>
      </c>
      <c r="AI1337" s="824">
        <f t="shared" si="511"/>
        <v>435</v>
      </c>
      <c r="AJ1337" s="879">
        <f t="shared" si="519"/>
        <v>0</v>
      </c>
      <c r="AK1337" s="879">
        <f t="shared" si="519"/>
        <v>0</v>
      </c>
      <c r="AL1337" s="1051"/>
      <c r="AM1337" s="879">
        <f t="shared" si="520"/>
        <v>0</v>
      </c>
      <c r="AN1337" s="849">
        <f t="shared" si="521"/>
        <v>0</v>
      </c>
      <c r="AO1337" s="825">
        <f t="shared" si="508"/>
        <v>0</v>
      </c>
      <c r="AP1337" s="825">
        <f t="shared" si="508"/>
        <v>0</v>
      </c>
      <c r="AQ1337" s="825">
        <f t="shared" si="508"/>
        <v>2.5</v>
      </c>
      <c r="AR1337" s="825">
        <f t="shared" si="508"/>
        <v>0</v>
      </c>
      <c r="AS1337" s="825">
        <f t="shared" si="508"/>
        <v>75</v>
      </c>
      <c r="AT1337" s="850">
        <f t="shared" si="514"/>
        <v>0</v>
      </c>
      <c r="AU1337" s="1274" t="s">
        <v>803</v>
      </c>
      <c r="AV1337" s="1275"/>
      <c r="AW1337" s="1275"/>
      <c r="AX1337" s="1275"/>
      <c r="AY1337" s="1275"/>
      <c r="AZ1337" s="870"/>
    </row>
    <row r="1338" spans="1:52" ht="13.5" customHeight="1">
      <c r="A1338" s="838">
        <f t="shared" si="512"/>
        <v>21</v>
      </c>
      <c r="B1338" s="911" t="s">
        <v>166</v>
      </c>
      <c r="C1338" s="844" t="s">
        <v>66</v>
      </c>
      <c r="D1338" s="907">
        <v>30</v>
      </c>
      <c r="E1338" s="824">
        <v>30</v>
      </c>
      <c r="F1338" s="853"/>
      <c r="G1338" s="909"/>
      <c r="H1338" s="827"/>
      <c r="I1338" s="863"/>
      <c r="J1338" s="824">
        <f t="shared" si="503"/>
        <v>0</v>
      </c>
      <c r="K1338" s="825"/>
      <c r="L1338" s="853"/>
      <c r="M1338" s="827">
        <v>0.1</v>
      </c>
      <c r="N1338" s="827"/>
      <c r="O1338" s="824">
        <f t="shared" si="515"/>
        <v>3</v>
      </c>
      <c r="P1338" s="857"/>
      <c r="Q1338" s="853"/>
      <c r="R1338" s="877">
        <v>0.1</v>
      </c>
      <c r="S1338" s="827"/>
      <c r="T1338" s="846">
        <f t="shared" si="504"/>
        <v>3</v>
      </c>
      <c r="U1338" s="825">
        <f>SUM(F1338,K1338,P1338)</f>
        <v>0</v>
      </c>
      <c r="V1338" s="825">
        <f t="shared" si="516"/>
        <v>0</v>
      </c>
      <c r="W1338" s="827">
        <f t="shared" si="516"/>
        <v>0.2</v>
      </c>
      <c r="X1338" s="827">
        <f t="shared" si="516"/>
        <v>0</v>
      </c>
      <c r="Y1338" s="824">
        <f t="shared" si="516"/>
        <v>6</v>
      </c>
      <c r="Z1338" s="838">
        <f t="shared" si="513"/>
        <v>21</v>
      </c>
      <c r="AA1338" s="1037" t="str">
        <f t="shared" si="510"/>
        <v>Hành tăm</v>
      </c>
      <c r="AB1338" s="844" t="str">
        <f t="shared" si="510"/>
        <v>kg</v>
      </c>
      <c r="AC1338" s="845">
        <f t="shared" si="510"/>
        <v>30</v>
      </c>
      <c r="AD1338" s="858">
        <f t="shared" si="510"/>
        <v>30</v>
      </c>
      <c r="AE1338" s="832">
        <f t="shared" si="518"/>
        <v>0</v>
      </c>
      <c r="AF1338" s="832">
        <f t="shared" si="518"/>
        <v>0</v>
      </c>
      <c r="AG1338" s="832">
        <f t="shared" si="518"/>
        <v>4.6999999999999984</v>
      </c>
      <c r="AH1338" s="832">
        <f t="shared" si="518"/>
        <v>0</v>
      </c>
      <c r="AI1338" s="824">
        <f t="shared" si="511"/>
        <v>140.99999999999994</v>
      </c>
      <c r="AJ1338" s="879">
        <f t="shared" si="519"/>
        <v>0</v>
      </c>
      <c r="AK1338" s="879">
        <f t="shared" si="519"/>
        <v>0</v>
      </c>
      <c r="AL1338" s="1051"/>
      <c r="AM1338" s="879">
        <f t="shared" si="520"/>
        <v>0</v>
      </c>
      <c r="AN1338" s="849">
        <f t="shared" si="521"/>
        <v>0</v>
      </c>
      <c r="AO1338" s="825">
        <f t="shared" si="508"/>
        <v>0</v>
      </c>
      <c r="AP1338" s="825">
        <f t="shared" si="508"/>
        <v>0</v>
      </c>
      <c r="AQ1338" s="825">
        <f t="shared" si="508"/>
        <v>0.2</v>
      </c>
      <c r="AR1338" s="825">
        <f t="shared" si="508"/>
        <v>0</v>
      </c>
      <c r="AS1338" s="825">
        <f t="shared" si="508"/>
        <v>6</v>
      </c>
      <c r="AT1338" s="850">
        <f t="shared" si="514"/>
        <v>0</v>
      </c>
      <c r="AU1338" s="4" t="s">
        <v>804</v>
      </c>
      <c r="AV1338" s="3"/>
      <c r="AW1338" s="3"/>
      <c r="AX1338" s="3"/>
      <c r="AY1338" s="3"/>
      <c r="AZ1338" s="870">
        <f>Y1387</f>
        <v>8625.5</v>
      </c>
    </row>
    <row r="1339" spans="1:52" ht="13.5" customHeight="1">
      <c r="A1339" s="838">
        <f t="shared" si="512"/>
        <v>22</v>
      </c>
      <c r="B1339" s="911" t="s">
        <v>145</v>
      </c>
      <c r="C1339" s="844" t="s">
        <v>389</v>
      </c>
      <c r="D1339" s="907">
        <v>16</v>
      </c>
      <c r="E1339" s="824">
        <v>16</v>
      </c>
      <c r="F1339" s="825"/>
      <c r="G1339" s="909"/>
      <c r="H1339" s="827">
        <v>1</v>
      </c>
      <c r="I1339" s="842"/>
      <c r="J1339" s="824">
        <f t="shared" si="503"/>
        <v>16</v>
      </c>
      <c r="K1339" s="878"/>
      <c r="L1339" s="828"/>
      <c r="M1339" s="827">
        <v>1</v>
      </c>
      <c r="N1339" s="926"/>
      <c r="O1339" s="824">
        <f t="shared" si="515"/>
        <v>16</v>
      </c>
      <c r="P1339" s="857"/>
      <c r="Q1339" s="828"/>
      <c r="R1339" s="877">
        <v>1</v>
      </c>
      <c r="S1339" s="827"/>
      <c r="T1339" s="846">
        <f t="shared" si="504"/>
        <v>16</v>
      </c>
      <c r="U1339" s="825">
        <f t="shared" ref="U1339:U1377" si="522">SUM(F1339,K1339,P1339)</f>
        <v>0</v>
      </c>
      <c r="V1339" s="828">
        <f t="shared" si="516"/>
        <v>0</v>
      </c>
      <c r="W1339" s="827">
        <f t="shared" si="516"/>
        <v>3</v>
      </c>
      <c r="X1339" s="827">
        <f t="shared" si="516"/>
        <v>0</v>
      </c>
      <c r="Y1339" s="824">
        <f t="shared" si="516"/>
        <v>48</v>
      </c>
      <c r="Z1339" s="838">
        <f t="shared" si="513"/>
        <v>22</v>
      </c>
      <c r="AA1339" s="1037" t="str">
        <f t="shared" si="510"/>
        <v>Dầu rửa</v>
      </c>
      <c r="AB1339" s="844" t="str">
        <f t="shared" si="510"/>
        <v>lít</v>
      </c>
      <c r="AC1339" s="845">
        <f t="shared" si="510"/>
        <v>16</v>
      </c>
      <c r="AD1339" s="858">
        <f t="shared" si="510"/>
        <v>16</v>
      </c>
      <c r="AE1339" s="832">
        <f t="shared" si="518"/>
        <v>0</v>
      </c>
      <c r="AF1339" s="832">
        <f t="shared" si="518"/>
        <v>0</v>
      </c>
      <c r="AG1339" s="832">
        <f t="shared" si="518"/>
        <v>7</v>
      </c>
      <c r="AH1339" s="832">
        <f t="shared" si="518"/>
        <v>0</v>
      </c>
      <c r="AI1339" s="824">
        <f t="shared" si="511"/>
        <v>112</v>
      </c>
      <c r="AJ1339" s="879">
        <f t="shared" si="519"/>
        <v>0</v>
      </c>
      <c r="AK1339" s="879">
        <f t="shared" si="519"/>
        <v>0</v>
      </c>
      <c r="AL1339" s="1051"/>
      <c r="AM1339" s="879">
        <f t="shared" si="520"/>
        <v>0</v>
      </c>
      <c r="AN1339" s="849">
        <f t="shared" si="521"/>
        <v>0</v>
      </c>
      <c r="AO1339" s="825">
        <f t="shared" si="508"/>
        <v>0</v>
      </c>
      <c r="AP1339" s="825">
        <f t="shared" si="508"/>
        <v>0</v>
      </c>
      <c r="AQ1339" s="825">
        <f t="shared" si="508"/>
        <v>3</v>
      </c>
      <c r="AR1339" s="825">
        <f t="shared" si="508"/>
        <v>0</v>
      </c>
      <c r="AS1339" s="825">
        <f t="shared" si="508"/>
        <v>48</v>
      </c>
      <c r="AT1339" s="850">
        <f t="shared" si="514"/>
        <v>0</v>
      </c>
      <c r="AU1339" s="4" t="s">
        <v>805</v>
      </c>
      <c r="AV1339" s="3"/>
      <c r="AW1339" s="3"/>
      <c r="AX1339" s="3"/>
      <c r="AY1339" s="3"/>
      <c r="AZ1339" s="870">
        <f>Q1390</f>
        <v>0</v>
      </c>
    </row>
    <row r="1340" spans="1:52" ht="13.5" customHeight="1">
      <c r="A1340" s="838">
        <f t="shared" si="512"/>
        <v>23</v>
      </c>
      <c r="B1340" s="911" t="s">
        <v>136</v>
      </c>
      <c r="C1340" s="844" t="s">
        <v>66</v>
      </c>
      <c r="D1340" s="907">
        <v>120</v>
      </c>
      <c r="E1340" s="824">
        <v>120</v>
      </c>
      <c r="F1340" s="825"/>
      <c r="G1340" s="909"/>
      <c r="H1340" s="910"/>
      <c r="I1340" s="842"/>
      <c r="J1340" s="824">
        <f t="shared" si="503"/>
        <v>0</v>
      </c>
      <c r="K1340" s="853"/>
      <c r="L1340" s="828"/>
      <c r="M1340" s="910"/>
      <c r="N1340" s="827"/>
      <c r="O1340" s="824">
        <f t="shared" si="515"/>
        <v>0</v>
      </c>
      <c r="P1340" s="857" t="s">
        <v>883</v>
      </c>
      <c r="Q1340" s="828"/>
      <c r="R1340" s="877"/>
      <c r="S1340" s="827"/>
      <c r="T1340" s="846">
        <f t="shared" si="504"/>
        <v>0</v>
      </c>
      <c r="U1340" s="878">
        <f t="shared" si="522"/>
        <v>0</v>
      </c>
      <c r="V1340" s="828">
        <f t="shared" si="516"/>
        <v>0</v>
      </c>
      <c r="W1340" s="827">
        <f t="shared" si="516"/>
        <v>0</v>
      </c>
      <c r="X1340" s="827">
        <f t="shared" si="516"/>
        <v>0</v>
      </c>
      <c r="Y1340" s="824">
        <f t="shared" si="516"/>
        <v>0</v>
      </c>
      <c r="Z1340" s="838">
        <f t="shared" si="513"/>
        <v>23</v>
      </c>
      <c r="AA1340" s="1037" t="str">
        <f t="shared" si="510"/>
        <v>Cá khô</v>
      </c>
      <c r="AB1340" s="844" t="str">
        <f t="shared" si="510"/>
        <v>kg</v>
      </c>
      <c r="AC1340" s="845">
        <f t="shared" si="510"/>
        <v>120</v>
      </c>
      <c r="AD1340" s="858">
        <f t="shared" si="510"/>
        <v>120</v>
      </c>
      <c r="AE1340" s="832">
        <f t="shared" si="518"/>
        <v>0</v>
      </c>
      <c r="AF1340" s="832">
        <f t="shared" si="518"/>
        <v>0</v>
      </c>
      <c r="AG1340" s="832">
        <f t="shared" si="518"/>
        <v>9</v>
      </c>
      <c r="AH1340" s="832">
        <f t="shared" si="518"/>
        <v>0</v>
      </c>
      <c r="AI1340" s="824">
        <f t="shared" si="511"/>
        <v>1080</v>
      </c>
      <c r="AJ1340" s="879">
        <f t="shared" si="519"/>
        <v>0</v>
      </c>
      <c r="AK1340" s="879">
        <f t="shared" si="519"/>
        <v>0</v>
      </c>
      <c r="AL1340" s="1051"/>
      <c r="AM1340" s="879">
        <f t="shared" si="520"/>
        <v>0</v>
      </c>
      <c r="AN1340" s="849">
        <f t="shared" si="521"/>
        <v>0</v>
      </c>
      <c r="AO1340" s="825">
        <f t="shared" si="508"/>
        <v>0</v>
      </c>
      <c r="AP1340" s="825">
        <f t="shared" si="508"/>
        <v>0</v>
      </c>
      <c r="AQ1340" s="825">
        <f t="shared" si="508"/>
        <v>0</v>
      </c>
      <c r="AR1340" s="825">
        <f t="shared" si="508"/>
        <v>0</v>
      </c>
      <c r="AS1340" s="825">
        <f t="shared" si="508"/>
        <v>0</v>
      </c>
      <c r="AT1340" s="850">
        <f t="shared" si="514"/>
        <v>0</v>
      </c>
      <c r="AU1340" s="893" t="s">
        <v>806</v>
      </c>
      <c r="AV1340" s="894"/>
      <c r="AW1340" s="894"/>
      <c r="AX1340" s="894"/>
      <c r="AY1340" s="894"/>
      <c r="AZ1340" s="870">
        <f>SUM(AZ1338:AZ1339)</f>
        <v>8625.5</v>
      </c>
    </row>
    <row r="1341" spans="1:52" ht="13.5" customHeight="1">
      <c r="A1341" s="838">
        <f t="shared" si="512"/>
        <v>24</v>
      </c>
      <c r="B1341" s="911" t="s">
        <v>183</v>
      </c>
      <c r="C1341" s="844" t="s">
        <v>66</v>
      </c>
      <c r="D1341" s="907">
        <v>30</v>
      </c>
      <c r="E1341" s="824">
        <v>30</v>
      </c>
      <c r="F1341" s="878"/>
      <c r="G1341" s="872"/>
      <c r="H1341" s="928">
        <v>0.1</v>
      </c>
      <c r="I1341" s="842"/>
      <c r="J1341" s="824">
        <f t="shared" si="503"/>
        <v>3</v>
      </c>
      <c r="K1341" s="878"/>
      <c r="L1341" s="828"/>
      <c r="M1341" s="827">
        <v>0.2</v>
      </c>
      <c r="N1341" s="827"/>
      <c r="O1341" s="824">
        <f t="shared" si="515"/>
        <v>6</v>
      </c>
      <c r="P1341" s="857"/>
      <c r="Q1341" s="828"/>
      <c r="R1341" s="827">
        <v>0.2</v>
      </c>
      <c r="S1341" s="827"/>
      <c r="T1341" s="846">
        <f t="shared" si="504"/>
        <v>6</v>
      </c>
      <c r="U1341" s="825">
        <f t="shared" si="522"/>
        <v>0</v>
      </c>
      <c r="V1341" s="832">
        <f t="shared" si="516"/>
        <v>0</v>
      </c>
      <c r="W1341" s="827">
        <f t="shared" si="516"/>
        <v>0.5</v>
      </c>
      <c r="X1341" s="827">
        <f t="shared" si="516"/>
        <v>0</v>
      </c>
      <c r="Y1341" s="824">
        <f t="shared" si="516"/>
        <v>15</v>
      </c>
      <c r="Z1341" s="838">
        <f t="shared" si="513"/>
        <v>24</v>
      </c>
      <c r="AA1341" s="1037" t="str">
        <f t="shared" si="510"/>
        <v>Nghệ tươi</v>
      </c>
      <c r="AB1341" s="844" t="str">
        <f t="shared" si="510"/>
        <v>kg</v>
      </c>
      <c r="AC1341" s="845">
        <f t="shared" si="510"/>
        <v>30</v>
      </c>
      <c r="AD1341" s="858">
        <f t="shared" si="510"/>
        <v>30</v>
      </c>
      <c r="AE1341" s="832">
        <f t="shared" si="518"/>
        <v>0</v>
      </c>
      <c r="AF1341" s="832">
        <f t="shared" si="518"/>
        <v>0</v>
      </c>
      <c r="AG1341" s="832">
        <f t="shared" si="518"/>
        <v>2.5</v>
      </c>
      <c r="AH1341" s="832">
        <f t="shared" si="518"/>
        <v>0</v>
      </c>
      <c r="AI1341" s="824">
        <f t="shared" si="511"/>
        <v>75</v>
      </c>
      <c r="AJ1341" s="879">
        <f t="shared" si="519"/>
        <v>0</v>
      </c>
      <c r="AK1341" s="879">
        <f t="shared" si="519"/>
        <v>0</v>
      </c>
      <c r="AL1341" s="1051"/>
      <c r="AM1341" s="879">
        <f t="shared" si="520"/>
        <v>0</v>
      </c>
      <c r="AN1341" s="849">
        <f t="shared" si="521"/>
        <v>0</v>
      </c>
      <c r="AO1341" s="825">
        <f t="shared" si="508"/>
        <v>0</v>
      </c>
      <c r="AP1341" s="825">
        <f t="shared" si="508"/>
        <v>0</v>
      </c>
      <c r="AQ1341" s="825">
        <f t="shared" si="508"/>
        <v>0.5</v>
      </c>
      <c r="AR1341" s="825">
        <f t="shared" si="508"/>
        <v>0</v>
      </c>
      <c r="AS1341" s="825">
        <f t="shared" si="508"/>
        <v>15</v>
      </c>
      <c r="AT1341" s="850">
        <f t="shared" si="514"/>
        <v>0</v>
      </c>
      <c r="AU1341" s="893" t="s">
        <v>807</v>
      </c>
      <c r="AV1341" s="894"/>
      <c r="AW1341" s="894"/>
      <c r="AX1341" s="894"/>
      <c r="AY1341" s="894"/>
      <c r="AZ1341" s="912"/>
    </row>
    <row r="1342" spans="1:52" ht="13.5" customHeight="1">
      <c r="A1342" s="838">
        <f t="shared" si="512"/>
        <v>25</v>
      </c>
      <c r="B1342" s="911" t="s">
        <v>142</v>
      </c>
      <c r="C1342" s="844" t="s">
        <v>66</v>
      </c>
      <c r="D1342" s="907">
        <v>35</v>
      </c>
      <c r="E1342" s="824">
        <v>35</v>
      </c>
      <c r="F1342" s="825"/>
      <c r="G1342" s="872"/>
      <c r="H1342" s="827"/>
      <c r="I1342" s="842"/>
      <c r="J1342" s="824">
        <f t="shared" si="503"/>
        <v>0</v>
      </c>
      <c r="K1342" s="878"/>
      <c r="L1342" s="828"/>
      <c r="M1342" s="827">
        <v>0.2</v>
      </c>
      <c r="N1342" s="827"/>
      <c r="O1342" s="824">
        <f t="shared" si="515"/>
        <v>7</v>
      </c>
      <c r="P1342" s="942"/>
      <c r="Q1342" s="828"/>
      <c r="R1342" s="827">
        <v>0.3</v>
      </c>
      <c r="S1342" s="827"/>
      <c r="T1342" s="846">
        <f t="shared" si="504"/>
        <v>10.5</v>
      </c>
      <c r="U1342" s="825">
        <f t="shared" si="522"/>
        <v>0</v>
      </c>
      <c r="V1342" s="828">
        <f t="shared" si="516"/>
        <v>0</v>
      </c>
      <c r="W1342" s="827">
        <f t="shared" si="516"/>
        <v>0.5</v>
      </c>
      <c r="X1342" s="827">
        <f t="shared" si="516"/>
        <v>0</v>
      </c>
      <c r="Y1342" s="824">
        <f t="shared" si="516"/>
        <v>17.5</v>
      </c>
      <c r="Z1342" s="838">
        <f t="shared" si="513"/>
        <v>25</v>
      </c>
      <c r="AA1342" s="1037" t="str">
        <f t="shared" si="510"/>
        <v>Gừng tươi</v>
      </c>
      <c r="AB1342" s="844" t="str">
        <f t="shared" si="510"/>
        <v>kg</v>
      </c>
      <c r="AC1342" s="845">
        <f t="shared" si="510"/>
        <v>35</v>
      </c>
      <c r="AD1342" s="858">
        <f t="shared" si="510"/>
        <v>35</v>
      </c>
      <c r="AE1342" s="832">
        <f t="shared" si="518"/>
        <v>0</v>
      </c>
      <c r="AF1342" s="832">
        <f t="shared" si="518"/>
        <v>0</v>
      </c>
      <c r="AG1342" s="832">
        <f t="shared" si="518"/>
        <v>2.8</v>
      </c>
      <c r="AH1342" s="832">
        <f t="shared" si="518"/>
        <v>0</v>
      </c>
      <c r="AI1342" s="824">
        <f t="shared" si="511"/>
        <v>98</v>
      </c>
      <c r="AJ1342" s="879">
        <f t="shared" si="519"/>
        <v>0</v>
      </c>
      <c r="AK1342" s="879">
        <f t="shared" si="519"/>
        <v>0</v>
      </c>
      <c r="AL1342" s="1051"/>
      <c r="AM1342" s="879">
        <f t="shared" si="520"/>
        <v>0</v>
      </c>
      <c r="AN1342" s="849">
        <f t="shared" si="521"/>
        <v>0</v>
      </c>
      <c r="AO1342" s="825">
        <f t="shared" si="508"/>
        <v>0</v>
      </c>
      <c r="AP1342" s="825">
        <f t="shared" si="508"/>
        <v>0</v>
      </c>
      <c r="AQ1342" s="825">
        <f t="shared" si="508"/>
        <v>0.5</v>
      </c>
      <c r="AR1342" s="825">
        <f t="shared" si="508"/>
        <v>0</v>
      </c>
      <c r="AS1342" s="825">
        <f t="shared" si="508"/>
        <v>17.5</v>
      </c>
      <c r="AT1342" s="850">
        <f t="shared" si="514"/>
        <v>0</v>
      </c>
      <c r="AU1342" s="4" t="s">
        <v>808</v>
      </c>
      <c r="AV1342" s="3"/>
      <c r="AW1342" s="3"/>
      <c r="AX1342" s="3"/>
      <c r="AY1342" s="3"/>
      <c r="AZ1342" s="870">
        <f>Y1388</f>
        <v>2265.1999999999953</v>
      </c>
    </row>
    <row r="1343" spans="1:52" ht="13.5" customHeight="1">
      <c r="A1343" s="838">
        <f t="shared" si="512"/>
        <v>26</v>
      </c>
      <c r="B1343" s="911" t="s">
        <v>51</v>
      </c>
      <c r="C1343" s="844" t="s">
        <v>66</v>
      </c>
      <c r="D1343" s="907">
        <v>100</v>
      </c>
      <c r="E1343" s="824">
        <v>100</v>
      </c>
      <c r="F1343" s="825"/>
      <c r="G1343" s="872"/>
      <c r="H1343" s="827">
        <v>0.5</v>
      </c>
      <c r="I1343" s="842"/>
      <c r="J1343" s="824">
        <f t="shared" si="503"/>
        <v>50</v>
      </c>
      <c r="K1343" s="853"/>
      <c r="L1343" s="828"/>
      <c r="M1343" s="910"/>
      <c r="N1343" s="827"/>
      <c r="O1343" s="824">
        <f t="shared" si="515"/>
        <v>0</v>
      </c>
      <c r="P1343" s="857"/>
      <c r="Q1343" s="853"/>
      <c r="R1343" s="877"/>
      <c r="S1343" s="827"/>
      <c r="T1343" s="846">
        <f t="shared" si="504"/>
        <v>0</v>
      </c>
      <c r="U1343" s="825">
        <f t="shared" si="522"/>
        <v>0</v>
      </c>
      <c r="V1343" s="828">
        <f t="shared" si="516"/>
        <v>0</v>
      </c>
      <c r="W1343" s="827">
        <f t="shared" si="516"/>
        <v>0.5</v>
      </c>
      <c r="X1343" s="827">
        <f t="shared" si="516"/>
        <v>0</v>
      </c>
      <c r="Y1343" s="824">
        <f t="shared" si="516"/>
        <v>50</v>
      </c>
      <c r="Z1343" s="838">
        <f t="shared" si="513"/>
        <v>26</v>
      </c>
      <c r="AA1343" s="1037" t="str">
        <f t="shared" si="510"/>
        <v>Tép khô</v>
      </c>
      <c r="AB1343" s="844" t="str">
        <f t="shared" si="510"/>
        <v>kg</v>
      </c>
      <c r="AC1343" s="845">
        <f t="shared" si="510"/>
        <v>100</v>
      </c>
      <c r="AD1343" s="858">
        <f t="shared" si="510"/>
        <v>100</v>
      </c>
      <c r="AE1343" s="832">
        <f t="shared" si="518"/>
        <v>0</v>
      </c>
      <c r="AF1343" s="832">
        <f t="shared" si="518"/>
        <v>0</v>
      </c>
      <c r="AG1343" s="832">
        <f t="shared" si="518"/>
        <v>4</v>
      </c>
      <c r="AH1343" s="832">
        <f t="shared" si="518"/>
        <v>0</v>
      </c>
      <c r="AI1343" s="824">
        <f t="shared" si="511"/>
        <v>400</v>
      </c>
      <c r="AJ1343" s="879">
        <f t="shared" si="519"/>
        <v>0</v>
      </c>
      <c r="AK1343" s="879">
        <f t="shared" si="519"/>
        <v>0</v>
      </c>
      <c r="AL1343" s="1051"/>
      <c r="AM1343" s="879">
        <f t="shared" si="520"/>
        <v>0</v>
      </c>
      <c r="AN1343" s="849">
        <f t="shared" si="521"/>
        <v>0</v>
      </c>
      <c r="AO1343" s="825">
        <f t="shared" si="508"/>
        <v>0</v>
      </c>
      <c r="AP1343" s="825">
        <f t="shared" si="508"/>
        <v>0</v>
      </c>
      <c r="AQ1343" s="825">
        <f t="shared" si="508"/>
        <v>0.5</v>
      </c>
      <c r="AR1343" s="825">
        <f t="shared" si="508"/>
        <v>0</v>
      </c>
      <c r="AS1343" s="825">
        <f t="shared" si="508"/>
        <v>50</v>
      </c>
      <c r="AT1343" s="850">
        <f t="shared" si="514"/>
        <v>0</v>
      </c>
      <c r="AU1343" s="4" t="s">
        <v>809</v>
      </c>
      <c r="AV1343" s="3"/>
      <c r="AW1343" s="3"/>
      <c r="AX1343" s="3"/>
      <c r="AY1343" s="3"/>
      <c r="AZ1343" s="913">
        <f>Y1389</f>
        <v>0</v>
      </c>
    </row>
    <row r="1344" spans="1:52" ht="13.5" customHeight="1">
      <c r="A1344" s="838">
        <f t="shared" si="512"/>
        <v>27</v>
      </c>
      <c r="B1344" s="920" t="s">
        <v>854</v>
      </c>
      <c r="C1344" s="817" t="s">
        <v>66</v>
      </c>
      <c r="D1344" s="839">
        <v>50</v>
      </c>
      <c r="E1344" s="852">
        <v>50</v>
      </c>
      <c r="F1344" s="825"/>
      <c r="G1344" s="914"/>
      <c r="H1344" s="827">
        <v>0.2</v>
      </c>
      <c r="I1344" s="842"/>
      <c r="J1344" s="824">
        <f t="shared" si="503"/>
        <v>10</v>
      </c>
      <c r="K1344" s="853"/>
      <c r="L1344" s="915"/>
      <c r="M1344" s="827">
        <v>0.4</v>
      </c>
      <c r="N1344" s="827"/>
      <c r="O1344" s="824">
        <f t="shared" si="515"/>
        <v>20</v>
      </c>
      <c r="P1344" s="865"/>
      <c r="Q1344" s="853"/>
      <c r="R1344" s="916">
        <v>0.4</v>
      </c>
      <c r="S1344" s="826"/>
      <c r="T1344" s="846">
        <f t="shared" si="504"/>
        <v>20</v>
      </c>
      <c r="U1344" s="825">
        <f t="shared" si="522"/>
        <v>0</v>
      </c>
      <c r="V1344" s="825">
        <f t="shared" si="516"/>
        <v>0</v>
      </c>
      <c r="W1344" s="827">
        <f t="shared" si="516"/>
        <v>1</v>
      </c>
      <c r="X1344" s="827">
        <f t="shared" si="516"/>
        <v>0</v>
      </c>
      <c r="Y1344" s="824">
        <f t="shared" si="516"/>
        <v>50</v>
      </c>
      <c r="Z1344" s="838">
        <f t="shared" si="513"/>
        <v>27</v>
      </c>
      <c r="AA1344" s="1037" t="str">
        <f t="shared" si="510"/>
        <v xml:space="preserve">ớt quả </v>
      </c>
      <c r="AB1344" s="844" t="str">
        <f t="shared" si="510"/>
        <v>kg</v>
      </c>
      <c r="AC1344" s="845">
        <f t="shared" si="510"/>
        <v>50</v>
      </c>
      <c r="AD1344" s="858">
        <f t="shared" si="510"/>
        <v>50</v>
      </c>
      <c r="AE1344" s="832">
        <f t="shared" si="518"/>
        <v>0</v>
      </c>
      <c r="AF1344" s="832">
        <f t="shared" si="518"/>
        <v>0</v>
      </c>
      <c r="AG1344" s="832">
        <f t="shared" si="518"/>
        <v>0</v>
      </c>
      <c r="AH1344" s="832">
        <f t="shared" si="518"/>
        <v>0</v>
      </c>
      <c r="AI1344" s="824">
        <f t="shared" si="511"/>
        <v>0</v>
      </c>
      <c r="AJ1344" s="879">
        <f t="shared" si="519"/>
        <v>0</v>
      </c>
      <c r="AK1344" s="879">
        <f t="shared" si="519"/>
        <v>0</v>
      </c>
      <c r="AL1344" s="1051">
        <v>5</v>
      </c>
      <c r="AM1344" s="879">
        <f t="shared" si="520"/>
        <v>0</v>
      </c>
      <c r="AN1344" s="849">
        <f t="shared" si="521"/>
        <v>250</v>
      </c>
      <c r="AO1344" s="825">
        <f t="shared" si="508"/>
        <v>0</v>
      </c>
      <c r="AP1344" s="825">
        <f t="shared" si="508"/>
        <v>0</v>
      </c>
      <c r="AQ1344" s="825">
        <f t="shared" si="508"/>
        <v>1</v>
      </c>
      <c r="AR1344" s="825">
        <f t="shared" si="508"/>
        <v>0</v>
      </c>
      <c r="AS1344" s="825">
        <f t="shared" si="508"/>
        <v>50</v>
      </c>
      <c r="AT1344" s="850">
        <f t="shared" si="514"/>
        <v>0</v>
      </c>
      <c r="AU1344" s="893"/>
      <c r="AV1344" s="894"/>
      <c r="AW1344" s="894"/>
      <c r="AX1344" s="894"/>
      <c r="AY1344" s="894"/>
      <c r="AZ1344" s="917"/>
    </row>
    <row r="1345" spans="1:52" ht="13.5" customHeight="1">
      <c r="A1345" s="838">
        <f t="shared" si="512"/>
        <v>28</v>
      </c>
      <c r="B1345" s="1052" t="s">
        <v>168</v>
      </c>
      <c r="C1345" s="817" t="s">
        <v>66</v>
      </c>
      <c r="D1345" s="839">
        <v>120</v>
      </c>
      <c r="E1345" s="852">
        <v>91</v>
      </c>
      <c r="F1345" s="825"/>
      <c r="G1345" s="854"/>
      <c r="H1345" s="827"/>
      <c r="I1345" s="842"/>
      <c r="J1345" s="824">
        <f t="shared" si="503"/>
        <v>0</v>
      </c>
      <c r="K1345" s="825"/>
      <c r="L1345" s="853">
        <v>8</v>
      </c>
      <c r="M1345" s="827"/>
      <c r="N1345" s="826"/>
      <c r="O1345" s="824">
        <f t="shared" si="515"/>
        <v>728</v>
      </c>
      <c r="P1345" s="865"/>
      <c r="Q1345" s="853"/>
      <c r="R1345" s="877"/>
      <c r="S1345" s="826"/>
      <c r="T1345" s="846">
        <f t="shared" si="504"/>
        <v>0</v>
      </c>
      <c r="U1345" s="825">
        <f t="shared" si="522"/>
        <v>0</v>
      </c>
      <c r="V1345" s="825">
        <f t="shared" si="516"/>
        <v>8</v>
      </c>
      <c r="W1345" s="827">
        <f t="shared" si="516"/>
        <v>0</v>
      </c>
      <c r="X1345" s="826">
        <f t="shared" si="516"/>
        <v>0</v>
      </c>
      <c r="Y1345" s="824">
        <f t="shared" si="516"/>
        <v>728</v>
      </c>
      <c r="Z1345" s="838">
        <f t="shared" si="513"/>
        <v>28</v>
      </c>
      <c r="AA1345" s="895" t="str">
        <f t="shared" si="510"/>
        <v>Thịt gà mía</v>
      </c>
      <c r="AB1345" s="844" t="str">
        <f t="shared" si="510"/>
        <v>kg</v>
      </c>
      <c r="AC1345" s="845">
        <f t="shared" si="510"/>
        <v>120</v>
      </c>
      <c r="AD1345" s="858">
        <f t="shared" si="510"/>
        <v>91</v>
      </c>
      <c r="AE1345" s="832">
        <f t="shared" si="518"/>
        <v>0</v>
      </c>
      <c r="AF1345" s="832">
        <f t="shared" si="518"/>
        <v>0</v>
      </c>
      <c r="AG1345" s="832">
        <f t="shared" si="518"/>
        <v>0</v>
      </c>
      <c r="AH1345" s="832">
        <f t="shared" si="518"/>
        <v>0</v>
      </c>
      <c r="AI1345" s="824">
        <f t="shared" si="511"/>
        <v>0</v>
      </c>
      <c r="AJ1345" s="879">
        <f t="shared" si="519"/>
        <v>0</v>
      </c>
      <c r="AK1345" s="879">
        <f t="shared" si="519"/>
        <v>8</v>
      </c>
      <c r="AL1345" s="879">
        <f t="shared" si="519"/>
        <v>0</v>
      </c>
      <c r="AM1345" s="879">
        <f t="shared" si="520"/>
        <v>0</v>
      </c>
      <c r="AN1345" s="849">
        <f t="shared" si="521"/>
        <v>728</v>
      </c>
      <c r="AO1345" s="825">
        <f t="shared" si="508"/>
        <v>0</v>
      </c>
      <c r="AP1345" s="825">
        <f t="shared" si="508"/>
        <v>8</v>
      </c>
      <c r="AQ1345" s="825">
        <f t="shared" si="508"/>
        <v>0</v>
      </c>
      <c r="AR1345" s="825">
        <f t="shared" si="508"/>
        <v>0</v>
      </c>
      <c r="AS1345" s="825">
        <f t="shared" si="508"/>
        <v>728</v>
      </c>
      <c r="AT1345" s="850">
        <f t="shared" si="514"/>
        <v>232</v>
      </c>
      <c r="AU1345" s="893"/>
      <c r="AV1345" s="894"/>
      <c r="AW1345" s="894"/>
      <c r="AX1345" s="894"/>
      <c r="AY1345" s="894"/>
      <c r="AZ1345" s="918"/>
    </row>
    <row r="1346" spans="1:52" ht="13.5" customHeight="1">
      <c r="A1346" s="838">
        <f t="shared" si="512"/>
        <v>29</v>
      </c>
      <c r="B1346" s="1052" t="s">
        <v>132</v>
      </c>
      <c r="C1346" s="817" t="s">
        <v>66</v>
      </c>
      <c r="D1346" s="839">
        <v>70</v>
      </c>
      <c r="E1346" s="852">
        <v>63</v>
      </c>
      <c r="F1346" s="825"/>
      <c r="G1346" s="854"/>
      <c r="H1346" s="827"/>
      <c r="I1346" s="842"/>
      <c r="J1346" s="824">
        <f t="shared" si="503"/>
        <v>0</v>
      </c>
      <c r="K1346" s="825"/>
      <c r="L1346" s="853"/>
      <c r="M1346" s="827"/>
      <c r="N1346" s="919"/>
      <c r="O1346" s="824">
        <f t="shared" si="515"/>
        <v>0</v>
      </c>
      <c r="P1346" s="857"/>
      <c r="Q1346" s="853">
        <v>8</v>
      </c>
      <c r="R1346" s="877"/>
      <c r="S1346" s="826"/>
      <c r="T1346" s="846">
        <f t="shared" si="504"/>
        <v>504</v>
      </c>
      <c r="U1346" s="825">
        <f t="shared" si="522"/>
        <v>0</v>
      </c>
      <c r="V1346" s="825">
        <f t="shared" si="516"/>
        <v>8</v>
      </c>
      <c r="W1346" s="827">
        <f t="shared" si="516"/>
        <v>0</v>
      </c>
      <c r="X1346" s="826">
        <f t="shared" si="516"/>
        <v>0</v>
      </c>
      <c r="Y1346" s="824">
        <f t="shared" si="516"/>
        <v>504</v>
      </c>
      <c r="Z1346" s="838">
        <f t="shared" si="513"/>
        <v>29</v>
      </c>
      <c r="AA1346" s="895" t="str">
        <f t="shared" si="510"/>
        <v>Thịt vịt</v>
      </c>
      <c r="AB1346" s="844" t="str">
        <f t="shared" si="510"/>
        <v>kg</v>
      </c>
      <c r="AC1346" s="845">
        <f t="shared" si="510"/>
        <v>70</v>
      </c>
      <c r="AD1346" s="858">
        <f t="shared" si="510"/>
        <v>63</v>
      </c>
      <c r="AE1346" s="832">
        <f t="shared" si="518"/>
        <v>0</v>
      </c>
      <c r="AF1346" s="832">
        <f t="shared" si="518"/>
        <v>0</v>
      </c>
      <c r="AG1346" s="832">
        <f t="shared" si="518"/>
        <v>0</v>
      </c>
      <c r="AH1346" s="832">
        <f t="shared" si="518"/>
        <v>0</v>
      </c>
      <c r="AI1346" s="824">
        <f t="shared" si="511"/>
        <v>0</v>
      </c>
      <c r="AJ1346" s="879">
        <f t="shared" si="519"/>
        <v>0</v>
      </c>
      <c r="AK1346" s="879">
        <f t="shared" si="519"/>
        <v>8</v>
      </c>
      <c r="AL1346" s="879">
        <f t="shared" si="519"/>
        <v>0</v>
      </c>
      <c r="AM1346" s="879">
        <f t="shared" si="520"/>
        <v>0</v>
      </c>
      <c r="AN1346" s="849">
        <f t="shared" si="521"/>
        <v>504</v>
      </c>
      <c r="AO1346" s="825">
        <f t="shared" si="508"/>
        <v>0</v>
      </c>
      <c r="AP1346" s="825">
        <f t="shared" si="508"/>
        <v>8</v>
      </c>
      <c r="AQ1346" s="825">
        <f t="shared" si="508"/>
        <v>0</v>
      </c>
      <c r="AR1346" s="825">
        <f t="shared" si="508"/>
        <v>0</v>
      </c>
      <c r="AS1346" s="825">
        <f t="shared" si="508"/>
        <v>504</v>
      </c>
      <c r="AT1346" s="850">
        <f t="shared" si="514"/>
        <v>56</v>
      </c>
      <c r="AU1346" s="893"/>
      <c r="AV1346" s="894"/>
      <c r="AW1346" s="894"/>
      <c r="AX1346" s="894"/>
      <c r="AY1346" s="894"/>
      <c r="AZ1346" s="918"/>
    </row>
    <row r="1347" spans="1:52" ht="13.5" customHeight="1">
      <c r="A1347" s="838">
        <f t="shared" si="512"/>
        <v>30</v>
      </c>
      <c r="B1347" s="1052" t="s">
        <v>488</v>
      </c>
      <c r="C1347" s="817" t="s">
        <v>66</v>
      </c>
      <c r="D1347" s="839">
        <v>120</v>
      </c>
      <c r="E1347" s="852">
        <v>113</v>
      </c>
      <c r="F1347" s="825"/>
      <c r="G1347" s="909">
        <v>4.5</v>
      </c>
      <c r="H1347" s="827"/>
      <c r="I1347" s="1044"/>
      <c r="J1347" s="824">
        <f t="shared" si="503"/>
        <v>508.5</v>
      </c>
      <c r="K1347" s="853"/>
      <c r="L1347" s="853"/>
      <c r="M1347" s="910"/>
      <c r="N1347" s="827"/>
      <c r="O1347" s="824">
        <f t="shared" si="515"/>
        <v>0</v>
      </c>
      <c r="P1347" s="857"/>
      <c r="Q1347" s="853"/>
      <c r="R1347" s="877"/>
      <c r="S1347" s="827" t="s">
        <v>888</v>
      </c>
      <c r="T1347" s="846">
        <f t="shared" si="504"/>
        <v>0</v>
      </c>
      <c r="U1347" s="825">
        <f t="shared" si="522"/>
        <v>0</v>
      </c>
      <c r="V1347" s="825">
        <f t="shared" si="516"/>
        <v>4.5</v>
      </c>
      <c r="W1347" s="827">
        <f t="shared" si="516"/>
        <v>0</v>
      </c>
      <c r="X1347" s="827">
        <f t="shared" si="516"/>
        <v>0</v>
      </c>
      <c r="Y1347" s="824">
        <f t="shared" si="516"/>
        <v>508.5</v>
      </c>
      <c r="Z1347" s="838">
        <f t="shared" si="513"/>
        <v>30</v>
      </c>
      <c r="AA1347" s="895" t="str">
        <f t="shared" si="510"/>
        <v>Thịt xô</v>
      </c>
      <c r="AB1347" s="844" t="str">
        <f t="shared" si="510"/>
        <v>kg</v>
      </c>
      <c r="AC1347" s="845">
        <f t="shared" si="510"/>
        <v>120</v>
      </c>
      <c r="AD1347" s="858">
        <f t="shared" si="510"/>
        <v>113</v>
      </c>
      <c r="AE1347" s="832">
        <f t="shared" si="518"/>
        <v>0</v>
      </c>
      <c r="AF1347" s="832">
        <f t="shared" si="518"/>
        <v>0</v>
      </c>
      <c r="AG1347" s="832">
        <f t="shared" si="518"/>
        <v>0</v>
      </c>
      <c r="AH1347" s="832">
        <f t="shared" si="518"/>
        <v>0</v>
      </c>
      <c r="AI1347" s="824">
        <f t="shared" si="511"/>
        <v>0</v>
      </c>
      <c r="AJ1347" s="879">
        <f t="shared" si="519"/>
        <v>0</v>
      </c>
      <c r="AK1347" s="879">
        <f t="shared" si="519"/>
        <v>4.5</v>
      </c>
      <c r="AL1347" s="879">
        <f t="shared" si="519"/>
        <v>0</v>
      </c>
      <c r="AM1347" s="879">
        <f t="shared" si="520"/>
        <v>0</v>
      </c>
      <c r="AN1347" s="849">
        <f t="shared" si="521"/>
        <v>508.5</v>
      </c>
      <c r="AO1347" s="825">
        <f t="shared" si="508"/>
        <v>0</v>
      </c>
      <c r="AP1347" s="825">
        <f t="shared" si="508"/>
        <v>4.5</v>
      </c>
      <c r="AQ1347" s="825">
        <f t="shared" si="508"/>
        <v>0</v>
      </c>
      <c r="AR1347" s="825">
        <f t="shared" si="508"/>
        <v>0</v>
      </c>
      <c r="AS1347" s="825">
        <f t="shared" si="508"/>
        <v>508.5</v>
      </c>
      <c r="AT1347" s="850">
        <f t="shared" si="514"/>
        <v>31.5</v>
      </c>
      <c r="AU1347" s="893"/>
      <c r="AV1347" s="894"/>
      <c r="AW1347" s="894"/>
      <c r="AX1347" s="894"/>
      <c r="AY1347" s="894"/>
      <c r="AZ1347" s="918"/>
    </row>
    <row r="1348" spans="1:52" ht="13.5" customHeight="1">
      <c r="A1348" s="838">
        <f t="shared" si="512"/>
        <v>31</v>
      </c>
      <c r="B1348" s="1053" t="s">
        <v>16</v>
      </c>
      <c r="C1348" s="817" t="s">
        <v>786</v>
      </c>
      <c r="D1348" s="839">
        <v>145</v>
      </c>
      <c r="E1348" s="921">
        <v>145</v>
      </c>
      <c r="F1348" s="825"/>
      <c r="G1348" s="854"/>
      <c r="H1348" s="827" t="s">
        <v>883</v>
      </c>
      <c r="I1348" s="842" t="s">
        <v>883</v>
      </c>
      <c r="J1348" s="824">
        <f t="shared" si="503"/>
        <v>0</v>
      </c>
      <c r="K1348" s="853"/>
      <c r="L1348" s="853">
        <v>4</v>
      </c>
      <c r="M1348" s="827"/>
      <c r="N1348" s="827"/>
      <c r="O1348" s="824">
        <f t="shared" si="515"/>
        <v>580</v>
      </c>
      <c r="P1348" s="865"/>
      <c r="Q1348" s="853"/>
      <c r="R1348" s="877"/>
      <c r="S1348" s="827"/>
      <c r="T1348" s="846">
        <f t="shared" si="504"/>
        <v>0</v>
      </c>
      <c r="U1348" s="825">
        <f t="shared" si="522"/>
        <v>0</v>
      </c>
      <c r="V1348" s="825">
        <f t="shared" si="516"/>
        <v>4</v>
      </c>
      <c r="W1348" s="827">
        <f t="shared" si="516"/>
        <v>0</v>
      </c>
      <c r="X1348" s="827">
        <f t="shared" si="516"/>
        <v>0</v>
      </c>
      <c r="Y1348" s="824">
        <f t="shared" si="516"/>
        <v>580</v>
      </c>
      <c r="Z1348" s="838">
        <f t="shared" si="513"/>
        <v>31</v>
      </c>
      <c r="AA1348" s="895" t="str">
        <f t="shared" si="510"/>
        <v>Thịt nạc</v>
      </c>
      <c r="AB1348" s="844" t="str">
        <f t="shared" si="510"/>
        <v>quả</v>
      </c>
      <c r="AC1348" s="845">
        <f t="shared" si="510"/>
        <v>145</v>
      </c>
      <c r="AD1348" s="858">
        <f t="shared" si="510"/>
        <v>145</v>
      </c>
      <c r="AE1348" s="832">
        <f t="shared" si="518"/>
        <v>0</v>
      </c>
      <c r="AF1348" s="832">
        <f t="shared" si="518"/>
        <v>0</v>
      </c>
      <c r="AG1348" s="832">
        <f t="shared" si="518"/>
        <v>0</v>
      </c>
      <c r="AH1348" s="832">
        <f t="shared" si="518"/>
        <v>0</v>
      </c>
      <c r="AI1348" s="824">
        <f t="shared" si="511"/>
        <v>0</v>
      </c>
      <c r="AJ1348" s="879">
        <f t="shared" si="519"/>
        <v>0</v>
      </c>
      <c r="AK1348" s="879">
        <f t="shared" si="519"/>
        <v>4</v>
      </c>
      <c r="AL1348" s="879">
        <f t="shared" si="519"/>
        <v>0</v>
      </c>
      <c r="AM1348" s="879">
        <f t="shared" si="520"/>
        <v>0</v>
      </c>
      <c r="AN1348" s="849">
        <f t="shared" si="521"/>
        <v>580</v>
      </c>
      <c r="AO1348" s="825">
        <f t="shared" si="508"/>
        <v>0</v>
      </c>
      <c r="AP1348" s="825">
        <f t="shared" si="508"/>
        <v>4</v>
      </c>
      <c r="AQ1348" s="825">
        <f t="shared" si="508"/>
        <v>0</v>
      </c>
      <c r="AR1348" s="825">
        <f t="shared" si="508"/>
        <v>0</v>
      </c>
      <c r="AS1348" s="825">
        <f t="shared" si="508"/>
        <v>580</v>
      </c>
      <c r="AT1348" s="850">
        <f t="shared" si="514"/>
        <v>0</v>
      </c>
      <c r="AU1348" s="922"/>
      <c r="AV1348" s="861"/>
      <c r="AW1348" s="861"/>
      <c r="AX1348" s="861"/>
      <c r="AY1348" s="861"/>
      <c r="AZ1348" s="851"/>
    </row>
    <row r="1349" spans="1:52" ht="13.5" customHeight="1">
      <c r="A1349" s="838">
        <f t="shared" si="512"/>
        <v>32</v>
      </c>
      <c r="B1349" s="1052" t="s">
        <v>175</v>
      </c>
      <c r="C1349" s="817" t="s">
        <v>66</v>
      </c>
      <c r="D1349" s="839">
        <v>100</v>
      </c>
      <c r="E1349" s="852">
        <v>100</v>
      </c>
      <c r="F1349" s="825"/>
      <c r="G1349" s="854"/>
      <c r="H1349" s="923"/>
      <c r="I1349" s="863"/>
      <c r="J1349" s="824">
        <f t="shared" si="503"/>
        <v>0</v>
      </c>
      <c r="K1349" s="825"/>
      <c r="L1349" s="853">
        <v>4</v>
      </c>
      <c r="M1349" s="827"/>
      <c r="N1349" s="827"/>
      <c r="O1349" s="824">
        <f t="shared" si="515"/>
        <v>400</v>
      </c>
      <c r="P1349" s="865"/>
      <c r="Q1349" s="853"/>
      <c r="R1349" s="877"/>
      <c r="S1349" s="827"/>
      <c r="T1349" s="846">
        <f t="shared" si="504"/>
        <v>0</v>
      </c>
      <c r="U1349" s="825">
        <f t="shared" si="522"/>
        <v>0</v>
      </c>
      <c r="V1349" s="825">
        <f t="shared" si="516"/>
        <v>4</v>
      </c>
      <c r="W1349" s="827">
        <f t="shared" si="516"/>
        <v>0</v>
      </c>
      <c r="X1349" s="827">
        <f t="shared" si="516"/>
        <v>0</v>
      </c>
      <c r="Y1349" s="824">
        <f t="shared" si="516"/>
        <v>400</v>
      </c>
      <c r="Z1349" s="838">
        <f t="shared" si="513"/>
        <v>32</v>
      </c>
      <c r="AA1349" s="895" t="str">
        <f t="shared" si="510"/>
        <v>Chả cá</v>
      </c>
      <c r="AB1349" s="844" t="str">
        <f t="shared" si="510"/>
        <v>kg</v>
      </c>
      <c r="AC1349" s="845">
        <f t="shared" si="510"/>
        <v>100</v>
      </c>
      <c r="AD1349" s="858">
        <f t="shared" si="510"/>
        <v>100</v>
      </c>
      <c r="AE1349" s="832">
        <f t="shared" si="518"/>
        <v>0</v>
      </c>
      <c r="AF1349" s="832">
        <f t="shared" si="518"/>
        <v>0</v>
      </c>
      <c r="AG1349" s="832">
        <f t="shared" si="518"/>
        <v>0</v>
      </c>
      <c r="AH1349" s="832">
        <f t="shared" si="518"/>
        <v>0</v>
      </c>
      <c r="AI1349" s="824">
        <f t="shared" si="511"/>
        <v>0</v>
      </c>
      <c r="AJ1349" s="879">
        <f t="shared" si="519"/>
        <v>0</v>
      </c>
      <c r="AK1349" s="879">
        <f t="shared" si="519"/>
        <v>4</v>
      </c>
      <c r="AL1349" s="879">
        <f t="shared" si="519"/>
        <v>0</v>
      </c>
      <c r="AM1349" s="879">
        <f t="shared" si="520"/>
        <v>0</v>
      </c>
      <c r="AN1349" s="849">
        <f t="shared" si="521"/>
        <v>400</v>
      </c>
      <c r="AO1349" s="825">
        <f t="shared" si="508"/>
        <v>0</v>
      </c>
      <c r="AP1349" s="825">
        <f t="shared" si="508"/>
        <v>4</v>
      </c>
      <c r="AQ1349" s="825">
        <f t="shared" si="508"/>
        <v>0</v>
      </c>
      <c r="AR1349" s="825">
        <f t="shared" si="508"/>
        <v>0</v>
      </c>
      <c r="AS1349" s="825">
        <f t="shared" si="508"/>
        <v>400</v>
      </c>
      <c r="AT1349" s="850">
        <f t="shared" si="514"/>
        <v>0</v>
      </c>
      <c r="AU1349" s="922"/>
      <c r="AV1349" s="861"/>
      <c r="AW1349" s="861"/>
      <c r="AX1349" s="861"/>
      <c r="AY1349" s="861"/>
      <c r="AZ1349" s="851"/>
    </row>
    <row r="1350" spans="1:52" ht="13.5" customHeight="1">
      <c r="A1350" s="838">
        <f t="shared" si="512"/>
        <v>33</v>
      </c>
      <c r="B1350" s="1052" t="s">
        <v>233</v>
      </c>
      <c r="C1350" s="817" t="s">
        <v>66</v>
      </c>
      <c r="D1350" s="839">
        <v>105</v>
      </c>
      <c r="E1350" s="852">
        <v>105</v>
      </c>
      <c r="F1350" s="825"/>
      <c r="G1350" s="909" t="s">
        <v>900</v>
      </c>
      <c r="H1350" s="827"/>
      <c r="I1350" s="842"/>
      <c r="J1350" s="824">
        <f t="shared" si="503"/>
        <v>0</v>
      </c>
      <c r="K1350" s="825"/>
      <c r="L1350" s="853"/>
      <c r="M1350" s="827"/>
      <c r="N1350" s="827"/>
      <c r="O1350" s="824">
        <f t="shared" si="515"/>
        <v>0</v>
      </c>
      <c r="P1350" s="865"/>
      <c r="Q1350" s="853">
        <v>2.5</v>
      </c>
      <c r="R1350" s="877"/>
      <c r="S1350" s="827"/>
      <c r="T1350" s="846">
        <f t="shared" si="504"/>
        <v>262.5</v>
      </c>
      <c r="U1350" s="825">
        <f t="shared" si="522"/>
        <v>0</v>
      </c>
      <c r="V1350" s="825">
        <f t="shared" si="516"/>
        <v>2.5</v>
      </c>
      <c r="W1350" s="827">
        <f t="shared" si="516"/>
        <v>0</v>
      </c>
      <c r="X1350" s="827">
        <f t="shared" si="516"/>
        <v>0</v>
      </c>
      <c r="Y1350" s="824">
        <f t="shared" si="516"/>
        <v>262.5</v>
      </c>
      <c r="Z1350" s="838">
        <f t="shared" si="513"/>
        <v>33</v>
      </c>
      <c r="AA1350" s="895" t="str">
        <f t="shared" si="510"/>
        <v>Thịt ếch</v>
      </c>
      <c r="AB1350" s="844" t="str">
        <f t="shared" si="510"/>
        <v>kg</v>
      </c>
      <c r="AC1350" s="845">
        <f t="shared" si="510"/>
        <v>105</v>
      </c>
      <c r="AD1350" s="858">
        <f t="shared" si="510"/>
        <v>105</v>
      </c>
      <c r="AE1350" s="832">
        <f t="shared" si="518"/>
        <v>0</v>
      </c>
      <c r="AF1350" s="832">
        <f t="shared" si="518"/>
        <v>0</v>
      </c>
      <c r="AG1350" s="832">
        <f t="shared" si="518"/>
        <v>0</v>
      </c>
      <c r="AH1350" s="832">
        <f t="shared" si="518"/>
        <v>0</v>
      </c>
      <c r="AI1350" s="824">
        <f t="shared" si="511"/>
        <v>0</v>
      </c>
      <c r="AJ1350" s="879">
        <f t="shared" si="519"/>
        <v>0</v>
      </c>
      <c r="AK1350" s="879">
        <f t="shared" si="519"/>
        <v>2.5</v>
      </c>
      <c r="AL1350" s="879">
        <f t="shared" si="519"/>
        <v>0</v>
      </c>
      <c r="AM1350" s="879">
        <f t="shared" si="520"/>
        <v>0</v>
      </c>
      <c r="AN1350" s="849">
        <f t="shared" si="521"/>
        <v>262.5</v>
      </c>
      <c r="AO1350" s="825">
        <f t="shared" si="508"/>
        <v>0</v>
      </c>
      <c r="AP1350" s="825">
        <f t="shared" si="508"/>
        <v>2.5</v>
      </c>
      <c r="AQ1350" s="825">
        <f t="shared" si="508"/>
        <v>0</v>
      </c>
      <c r="AR1350" s="825">
        <f t="shared" si="508"/>
        <v>0</v>
      </c>
      <c r="AS1350" s="825">
        <f t="shared" si="508"/>
        <v>262.5</v>
      </c>
      <c r="AT1350" s="850">
        <f t="shared" si="514"/>
        <v>0</v>
      </c>
      <c r="AU1350" s="922"/>
      <c r="AV1350" s="861"/>
      <c r="AW1350" s="861"/>
      <c r="AX1350" s="861"/>
      <c r="AY1350" s="861"/>
      <c r="AZ1350" s="851"/>
    </row>
    <row r="1351" spans="1:52" ht="13.5" customHeight="1">
      <c r="A1351" s="838">
        <f t="shared" si="512"/>
        <v>34</v>
      </c>
      <c r="B1351" s="1052" t="s">
        <v>889</v>
      </c>
      <c r="C1351" s="817" t="s">
        <v>66</v>
      </c>
      <c r="D1351" s="839">
        <v>45</v>
      </c>
      <c r="E1351" s="852">
        <v>40</v>
      </c>
      <c r="F1351" s="825"/>
      <c r="G1351" s="909">
        <v>4</v>
      </c>
      <c r="H1351" s="827"/>
      <c r="I1351" s="842"/>
      <c r="J1351" s="824">
        <f t="shared" si="503"/>
        <v>160</v>
      </c>
      <c r="K1351" s="825"/>
      <c r="L1351" s="825"/>
      <c r="M1351" s="827"/>
      <c r="N1351" s="827"/>
      <c r="O1351" s="824">
        <f t="shared" si="515"/>
        <v>0</v>
      </c>
      <c r="P1351" s="865"/>
      <c r="Q1351" s="853">
        <v>4</v>
      </c>
      <c r="R1351" s="877"/>
      <c r="S1351" s="827"/>
      <c r="T1351" s="846">
        <f t="shared" si="504"/>
        <v>160</v>
      </c>
      <c r="U1351" s="825">
        <f t="shared" si="522"/>
        <v>0</v>
      </c>
      <c r="V1351" s="825">
        <f t="shared" si="516"/>
        <v>8</v>
      </c>
      <c r="W1351" s="827">
        <f t="shared" si="516"/>
        <v>0</v>
      </c>
      <c r="X1351" s="827">
        <f t="shared" si="516"/>
        <v>0</v>
      </c>
      <c r="Y1351" s="824">
        <f t="shared" si="516"/>
        <v>320</v>
      </c>
      <c r="Z1351" s="838">
        <f t="shared" si="513"/>
        <v>34</v>
      </c>
      <c r="AA1351" s="895" t="str">
        <f t="shared" si="510"/>
        <v>Trứng</v>
      </c>
      <c r="AB1351" s="844" t="str">
        <f t="shared" si="510"/>
        <v>kg</v>
      </c>
      <c r="AC1351" s="845">
        <f t="shared" si="510"/>
        <v>45</v>
      </c>
      <c r="AD1351" s="858">
        <f t="shared" si="510"/>
        <v>40</v>
      </c>
      <c r="AE1351" s="832">
        <f t="shared" ref="AE1351:AH1363" si="523">AE1269+AJ1269-AO1269</f>
        <v>0</v>
      </c>
      <c r="AF1351" s="832">
        <f t="shared" si="523"/>
        <v>0</v>
      </c>
      <c r="AG1351" s="832">
        <f t="shared" si="523"/>
        <v>0</v>
      </c>
      <c r="AH1351" s="832">
        <f t="shared" si="523"/>
        <v>0</v>
      </c>
      <c r="AI1351" s="824">
        <f t="shared" si="511"/>
        <v>0</v>
      </c>
      <c r="AJ1351" s="879">
        <f t="shared" si="519"/>
        <v>0</v>
      </c>
      <c r="AK1351" s="879">
        <f t="shared" si="519"/>
        <v>8</v>
      </c>
      <c r="AL1351" s="879">
        <f t="shared" si="519"/>
        <v>0</v>
      </c>
      <c r="AM1351" s="879">
        <f t="shared" si="520"/>
        <v>0</v>
      </c>
      <c r="AN1351" s="849">
        <f t="shared" si="521"/>
        <v>320</v>
      </c>
      <c r="AO1351" s="825">
        <f t="shared" si="508"/>
        <v>0</v>
      </c>
      <c r="AP1351" s="825">
        <f t="shared" si="508"/>
        <v>8</v>
      </c>
      <c r="AQ1351" s="825">
        <f t="shared" si="508"/>
        <v>0</v>
      </c>
      <c r="AR1351" s="825">
        <f t="shared" si="508"/>
        <v>0</v>
      </c>
      <c r="AS1351" s="825">
        <f t="shared" si="508"/>
        <v>320</v>
      </c>
      <c r="AT1351" s="850">
        <f t="shared" si="514"/>
        <v>40</v>
      </c>
      <c r="AU1351" s="922"/>
      <c r="AV1351" s="861"/>
      <c r="AW1351" s="861"/>
      <c r="AX1351" s="861"/>
      <c r="AY1351" s="861"/>
      <c r="AZ1351" s="851"/>
    </row>
    <row r="1352" spans="1:52" ht="13.5" customHeight="1">
      <c r="A1352" s="838">
        <f t="shared" si="512"/>
        <v>35</v>
      </c>
      <c r="B1352" s="1053" t="s">
        <v>3</v>
      </c>
      <c r="C1352" s="817" t="s">
        <v>66</v>
      </c>
      <c r="D1352" s="924">
        <v>12</v>
      </c>
      <c r="E1352" s="898">
        <v>12</v>
      </c>
      <c r="F1352" s="825"/>
      <c r="G1352" s="872"/>
      <c r="H1352" s="827"/>
      <c r="I1352" s="842"/>
      <c r="J1352" s="824">
        <f t="shared" si="503"/>
        <v>0</v>
      </c>
      <c r="K1352" s="878"/>
      <c r="L1352" s="853">
        <v>12</v>
      </c>
      <c r="M1352" s="826"/>
      <c r="N1352" s="827"/>
      <c r="O1352" s="824">
        <f t="shared" si="515"/>
        <v>144</v>
      </c>
      <c r="P1352" s="857"/>
      <c r="Q1352" s="828"/>
      <c r="R1352" s="925"/>
      <c r="S1352" s="926"/>
      <c r="T1352" s="846">
        <f t="shared" si="504"/>
        <v>0</v>
      </c>
      <c r="U1352" s="825">
        <f t="shared" si="522"/>
        <v>0</v>
      </c>
      <c r="V1352" s="828">
        <f t="shared" si="516"/>
        <v>12</v>
      </c>
      <c r="W1352" s="827">
        <f t="shared" si="516"/>
        <v>0</v>
      </c>
      <c r="X1352" s="827">
        <f t="shared" si="516"/>
        <v>0</v>
      </c>
      <c r="Y1352" s="824">
        <f t="shared" si="516"/>
        <v>144</v>
      </c>
      <c r="Z1352" s="838">
        <f t="shared" si="513"/>
        <v>35</v>
      </c>
      <c r="AA1352" s="895" t="str">
        <f t="shared" si="510"/>
        <v>Đậu phụ</v>
      </c>
      <c r="AB1352" s="844" t="str">
        <f t="shared" si="510"/>
        <v>kg</v>
      </c>
      <c r="AC1352" s="845">
        <f t="shared" si="510"/>
        <v>12</v>
      </c>
      <c r="AD1352" s="858">
        <f t="shared" si="510"/>
        <v>12</v>
      </c>
      <c r="AE1352" s="832">
        <f t="shared" si="523"/>
        <v>0</v>
      </c>
      <c r="AF1352" s="832">
        <f t="shared" si="523"/>
        <v>0</v>
      </c>
      <c r="AG1352" s="832">
        <f t="shared" si="523"/>
        <v>0</v>
      </c>
      <c r="AH1352" s="832">
        <f t="shared" si="523"/>
        <v>0</v>
      </c>
      <c r="AI1352" s="824">
        <f t="shared" si="511"/>
        <v>0</v>
      </c>
      <c r="AJ1352" s="879">
        <f t="shared" si="519"/>
        <v>0</v>
      </c>
      <c r="AK1352" s="879">
        <f t="shared" si="519"/>
        <v>12</v>
      </c>
      <c r="AL1352" s="879">
        <f t="shared" si="519"/>
        <v>0</v>
      </c>
      <c r="AM1352" s="879">
        <f t="shared" si="520"/>
        <v>0</v>
      </c>
      <c r="AN1352" s="849">
        <f t="shared" si="521"/>
        <v>144</v>
      </c>
      <c r="AO1352" s="825">
        <f t="shared" si="508"/>
        <v>0</v>
      </c>
      <c r="AP1352" s="825">
        <f t="shared" si="508"/>
        <v>12</v>
      </c>
      <c r="AQ1352" s="825">
        <f t="shared" si="508"/>
        <v>0</v>
      </c>
      <c r="AR1352" s="825">
        <f t="shared" si="508"/>
        <v>0</v>
      </c>
      <c r="AS1352" s="825">
        <f t="shared" si="508"/>
        <v>144</v>
      </c>
      <c r="AT1352" s="850">
        <f t="shared" si="514"/>
        <v>0</v>
      </c>
      <c r="AU1352" s="922"/>
      <c r="AV1352" s="861"/>
      <c r="AW1352" s="861"/>
      <c r="AX1352" s="861"/>
      <c r="AY1352" s="861"/>
      <c r="AZ1352" s="851"/>
    </row>
    <row r="1353" spans="1:52" ht="13.5" customHeight="1">
      <c r="A1353" s="838">
        <f t="shared" si="512"/>
        <v>36</v>
      </c>
      <c r="B1353" s="1053" t="s">
        <v>157</v>
      </c>
      <c r="C1353" s="817" t="s">
        <v>66</v>
      </c>
      <c r="D1353" s="839">
        <v>140</v>
      </c>
      <c r="E1353" s="852">
        <v>140</v>
      </c>
      <c r="F1353" s="825"/>
      <c r="G1353" s="872"/>
      <c r="H1353" s="827"/>
      <c r="I1353" s="842"/>
      <c r="J1353" s="824">
        <f t="shared" si="503"/>
        <v>0</v>
      </c>
      <c r="K1353" s="825"/>
      <c r="L1353" s="853">
        <v>4</v>
      </c>
      <c r="M1353" s="826"/>
      <c r="N1353" s="827"/>
      <c r="O1353" s="824">
        <f t="shared" si="515"/>
        <v>560</v>
      </c>
      <c r="P1353" s="865"/>
      <c r="Q1353" s="853"/>
      <c r="R1353" s="925"/>
      <c r="S1353" s="827"/>
      <c r="T1353" s="846">
        <f t="shared" si="504"/>
        <v>0</v>
      </c>
      <c r="U1353" s="825">
        <f t="shared" si="522"/>
        <v>0</v>
      </c>
      <c r="V1353" s="825">
        <f t="shared" si="516"/>
        <v>4</v>
      </c>
      <c r="W1353" s="827">
        <f t="shared" si="516"/>
        <v>0</v>
      </c>
      <c r="X1353" s="827">
        <f t="shared" si="516"/>
        <v>0</v>
      </c>
      <c r="Y1353" s="824">
        <f t="shared" si="516"/>
        <v>560</v>
      </c>
      <c r="Z1353" s="838">
        <f t="shared" si="513"/>
        <v>36</v>
      </c>
      <c r="AA1353" s="895" t="str">
        <f t="shared" si="510"/>
        <v>Tôm</v>
      </c>
      <c r="AB1353" s="844" t="str">
        <f t="shared" si="510"/>
        <v>kg</v>
      </c>
      <c r="AC1353" s="845">
        <f t="shared" si="510"/>
        <v>140</v>
      </c>
      <c r="AD1353" s="858">
        <f t="shared" si="510"/>
        <v>140</v>
      </c>
      <c r="AE1353" s="832">
        <f t="shared" si="523"/>
        <v>0</v>
      </c>
      <c r="AF1353" s="832">
        <f t="shared" si="523"/>
        <v>0</v>
      </c>
      <c r="AG1353" s="832">
        <f t="shared" si="523"/>
        <v>0</v>
      </c>
      <c r="AH1353" s="832">
        <f t="shared" si="523"/>
        <v>0</v>
      </c>
      <c r="AI1353" s="824">
        <f t="shared" si="511"/>
        <v>0</v>
      </c>
      <c r="AJ1353" s="879">
        <f t="shared" si="519"/>
        <v>0</v>
      </c>
      <c r="AK1353" s="879">
        <f t="shared" si="519"/>
        <v>4</v>
      </c>
      <c r="AL1353" s="879">
        <f t="shared" si="519"/>
        <v>0</v>
      </c>
      <c r="AM1353" s="879">
        <f t="shared" si="520"/>
        <v>0</v>
      </c>
      <c r="AN1353" s="849">
        <f t="shared" si="521"/>
        <v>560</v>
      </c>
      <c r="AO1353" s="825">
        <f t="shared" si="508"/>
        <v>0</v>
      </c>
      <c r="AP1353" s="825">
        <f t="shared" si="508"/>
        <v>4</v>
      </c>
      <c r="AQ1353" s="825">
        <f t="shared" si="508"/>
        <v>0</v>
      </c>
      <c r="AR1353" s="825">
        <f t="shared" si="508"/>
        <v>0</v>
      </c>
      <c r="AS1353" s="825">
        <f t="shared" si="508"/>
        <v>560</v>
      </c>
      <c r="AT1353" s="850">
        <f t="shared" si="514"/>
        <v>0</v>
      </c>
      <c r="AU1353" s="922"/>
      <c r="AV1353" s="861"/>
      <c r="AW1353" s="861"/>
      <c r="AX1353" s="861"/>
      <c r="AY1353" s="861"/>
      <c r="AZ1353" s="851"/>
    </row>
    <row r="1354" spans="1:52" ht="13.5" customHeight="1">
      <c r="A1354" s="838">
        <f t="shared" si="512"/>
        <v>37</v>
      </c>
      <c r="B1354" s="1053" t="s">
        <v>67</v>
      </c>
      <c r="C1354" s="817" t="s">
        <v>66</v>
      </c>
      <c r="D1354" s="839">
        <v>30</v>
      </c>
      <c r="E1354" s="852">
        <v>27</v>
      </c>
      <c r="F1354" s="825"/>
      <c r="G1354" s="872"/>
      <c r="H1354" s="827"/>
      <c r="I1354" s="842"/>
      <c r="J1354" s="824">
        <f t="shared" si="503"/>
        <v>0</v>
      </c>
      <c r="K1354" s="825"/>
      <c r="L1354" s="853"/>
      <c r="M1354" s="826"/>
      <c r="N1354" s="827"/>
      <c r="O1354" s="824">
        <f t="shared" si="515"/>
        <v>0</v>
      </c>
      <c r="P1354" s="865"/>
      <c r="Q1354" s="853">
        <v>9</v>
      </c>
      <c r="R1354" s="925"/>
      <c r="S1354" s="827"/>
      <c r="T1354" s="846">
        <f t="shared" si="504"/>
        <v>243</v>
      </c>
      <c r="U1354" s="825">
        <f t="shared" si="522"/>
        <v>0</v>
      </c>
      <c r="V1354" s="828">
        <f t="shared" si="516"/>
        <v>9</v>
      </c>
      <c r="W1354" s="827">
        <f t="shared" si="516"/>
        <v>0</v>
      </c>
      <c r="X1354" s="827">
        <f t="shared" si="516"/>
        <v>0</v>
      </c>
      <c r="Y1354" s="824">
        <f t="shared" si="516"/>
        <v>243</v>
      </c>
      <c r="Z1354" s="838">
        <f t="shared" si="513"/>
        <v>37</v>
      </c>
      <c r="AA1354" s="895" t="str">
        <f t="shared" si="510"/>
        <v>Cá mè</v>
      </c>
      <c r="AB1354" s="844" t="str">
        <f t="shared" si="510"/>
        <v>kg</v>
      </c>
      <c r="AC1354" s="845">
        <f t="shared" si="510"/>
        <v>30</v>
      </c>
      <c r="AD1354" s="858">
        <f t="shared" si="510"/>
        <v>27</v>
      </c>
      <c r="AE1354" s="832">
        <f t="shared" si="523"/>
        <v>0</v>
      </c>
      <c r="AF1354" s="832">
        <f t="shared" si="523"/>
        <v>0</v>
      </c>
      <c r="AG1354" s="832">
        <f t="shared" si="523"/>
        <v>0</v>
      </c>
      <c r="AH1354" s="832">
        <f t="shared" si="523"/>
        <v>0</v>
      </c>
      <c r="AI1354" s="824">
        <f t="shared" si="511"/>
        <v>0</v>
      </c>
      <c r="AJ1354" s="879">
        <f t="shared" si="519"/>
        <v>0</v>
      </c>
      <c r="AK1354" s="879">
        <f t="shared" si="519"/>
        <v>9</v>
      </c>
      <c r="AL1354" s="879">
        <f t="shared" si="519"/>
        <v>0</v>
      </c>
      <c r="AM1354" s="879">
        <f t="shared" si="520"/>
        <v>0</v>
      </c>
      <c r="AN1354" s="849">
        <f t="shared" si="521"/>
        <v>243</v>
      </c>
      <c r="AO1354" s="825">
        <f t="shared" si="508"/>
        <v>0</v>
      </c>
      <c r="AP1354" s="825">
        <f t="shared" si="508"/>
        <v>9</v>
      </c>
      <c r="AQ1354" s="825">
        <f t="shared" si="508"/>
        <v>0</v>
      </c>
      <c r="AR1354" s="825">
        <f t="shared" si="508"/>
        <v>0</v>
      </c>
      <c r="AS1354" s="825">
        <f t="shared" si="508"/>
        <v>243</v>
      </c>
      <c r="AT1354" s="850">
        <f t="shared" si="514"/>
        <v>27</v>
      </c>
      <c r="AU1354" s="1502" t="s">
        <v>855</v>
      </c>
      <c r="AV1354" s="1503"/>
      <c r="AW1354" s="1503"/>
      <c r="AX1354" s="1503"/>
      <c r="AY1354" s="1503"/>
      <c r="AZ1354" s="927"/>
    </row>
    <row r="1355" spans="1:52" ht="13.5" customHeight="1">
      <c r="A1355" s="838">
        <f t="shared" si="512"/>
        <v>38</v>
      </c>
      <c r="B1355" s="1053" t="s">
        <v>79</v>
      </c>
      <c r="C1355" s="817" t="s">
        <v>66</v>
      </c>
      <c r="D1355" s="839">
        <v>78</v>
      </c>
      <c r="E1355" s="852">
        <v>72</v>
      </c>
      <c r="F1355" s="866"/>
      <c r="G1355" s="909"/>
      <c r="H1355" s="928"/>
      <c r="I1355" s="842"/>
      <c r="J1355" s="824">
        <f t="shared" si="503"/>
        <v>0</v>
      </c>
      <c r="K1355" s="825"/>
      <c r="L1355" s="828"/>
      <c r="M1355" s="826"/>
      <c r="N1355" s="827"/>
      <c r="O1355" s="824">
        <f t="shared" si="515"/>
        <v>0</v>
      </c>
      <c r="P1355" s="857"/>
      <c r="Q1355" s="853">
        <v>10</v>
      </c>
      <c r="R1355" s="925"/>
      <c r="S1355" s="827"/>
      <c r="T1355" s="846">
        <f t="shared" si="504"/>
        <v>720</v>
      </c>
      <c r="U1355" s="825">
        <f t="shared" si="522"/>
        <v>0</v>
      </c>
      <c r="V1355" s="828">
        <f t="shared" si="516"/>
        <v>10</v>
      </c>
      <c r="W1355" s="827">
        <f t="shared" si="516"/>
        <v>0</v>
      </c>
      <c r="X1355" s="827">
        <f t="shared" si="516"/>
        <v>0</v>
      </c>
      <c r="Y1355" s="824">
        <f t="shared" si="516"/>
        <v>720</v>
      </c>
      <c r="Z1355" s="838">
        <f t="shared" si="513"/>
        <v>38</v>
      </c>
      <c r="AA1355" s="895" t="str">
        <f t="shared" si="510"/>
        <v>Lòng lợn</v>
      </c>
      <c r="AB1355" s="844" t="str">
        <f t="shared" si="510"/>
        <v>kg</v>
      </c>
      <c r="AC1355" s="845">
        <f t="shared" si="510"/>
        <v>78</v>
      </c>
      <c r="AD1355" s="858">
        <f t="shared" si="510"/>
        <v>72</v>
      </c>
      <c r="AE1355" s="832">
        <f t="shared" si="523"/>
        <v>0</v>
      </c>
      <c r="AF1355" s="832">
        <f t="shared" si="523"/>
        <v>0</v>
      </c>
      <c r="AG1355" s="832">
        <f t="shared" si="523"/>
        <v>0</v>
      </c>
      <c r="AH1355" s="832">
        <f t="shared" si="523"/>
        <v>0</v>
      </c>
      <c r="AI1355" s="824">
        <f t="shared" si="511"/>
        <v>0</v>
      </c>
      <c r="AJ1355" s="879">
        <f t="shared" si="519"/>
        <v>0</v>
      </c>
      <c r="AK1355" s="879">
        <f t="shared" si="519"/>
        <v>10</v>
      </c>
      <c r="AL1355" s="879">
        <f t="shared" si="519"/>
        <v>0</v>
      </c>
      <c r="AM1355" s="879">
        <f t="shared" si="520"/>
        <v>0</v>
      </c>
      <c r="AN1355" s="849">
        <f t="shared" si="521"/>
        <v>720</v>
      </c>
      <c r="AO1355" s="825">
        <f t="shared" si="508"/>
        <v>0</v>
      </c>
      <c r="AP1355" s="825">
        <f t="shared" si="508"/>
        <v>10</v>
      </c>
      <c r="AQ1355" s="825">
        <f t="shared" si="508"/>
        <v>0</v>
      </c>
      <c r="AR1355" s="825">
        <f t="shared" si="508"/>
        <v>0</v>
      </c>
      <c r="AS1355" s="825">
        <f t="shared" si="508"/>
        <v>720</v>
      </c>
      <c r="AT1355" s="850">
        <f t="shared" si="514"/>
        <v>60</v>
      </c>
      <c r="AU1355" s="929" t="s">
        <v>811</v>
      </c>
      <c r="AV1355" s="930"/>
      <c r="AW1355" s="1504">
        <v>0.74</v>
      </c>
      <c r="AX1355" s="1504"/>
      <c r="AY1355" s="930"/>
      <c r="AZ1355" s="862" t="s">
        <v>70</v>
      </c>
    </row>
    <row r="1356" spans="1:52" ht="13.5" customHeight="1">
      <c r="A1356" s="838">
        <f t="shared" si="512"/>
        <v>39</v>
      </c>
      <c r="B1356" s="1045" t="s">
        <v>83</v>
      </c>
      <c r="C1356" s="817" t="s">
        <v>786</v>
      </c>
      <c r="D1356" s="839">
        <v>10</v>
      </c>
      <c r="E1356" s="852">
        <v>10</v>
      </c>
      <c r="F1356" s="825"/>
      <c r="G1356" s="872"/>
      <c r="H1356" s="827"/>
      <c r="I1356" s="842"/>
      <c r="J1356" s="824">
        <f t="shared" si="503"/>
        <v>0</v>
      </c>
      <c r="K1356" s="878"/>
      <c r="L1356" s="853"/>
      <c r="M1356" s="826">
        <v>15</v>
      </c>
      <c r="N1356" s="827"/>
      <c r="O1356" s="824">
        <f t="shared" si="515"/>
        <v>150</v>
      </c>
      <c r="P1356" s="857"/>
      <c r="Q1356" s="828"/>
      <c r="R1356" s="877"/>
      <c r="S1356" s="827"/>
      <c r="T1356" s="846">
        <f t="shared" si="504"/>
        <v>0</v>
      </c>
      <c r="U1356" s="878">
        <f t="shared" si="522"/>
        <v>0</v>
      </c>
      <c r="V1356" s="825">
        <f t="shared" si="516"/>
        <v>0</v>
      </c>
      <c r="W1356" s="827">
        <f t="shared" si="516"/>
        <v>15</v>
      </c>
      <c r="X1356" s="827">
        <f t="shared" si="516"/>
        <v>0</v>
      </c>
      <c r="Y1356" s="824">
        <f t="shared" si="516"/>
        <v>150</v>
      </c>
      <c r="Z1356" s="838">
        <f t="shared" si="513"/>
        <v>39</v>
      </c>
      <c r="AA1356" s="895" t="str">
        <f t="shared" si="510"/>
        <v>Cam</v>
      </c>
      <c r="AB1356" s="844" t="str">
        <f t="shared" si="510"/>
        <v>quả</v>
      </c>
      <c r="AC1356" s="845">
        <f t="shared" si="510"/>
        <v>10</v>
      </c>
      <c r="AD1356" s="858">
        <f t="shared" si="510"/>
        <v>10</v>
      </c>
      <c r="AE1356" s="832">
        <f t="shared" si="523"/>
        <v>0</v>
      </c>
      <c r="AF1356" s="832">
        <f t="shared" si="523"/>
        <v>0</v>
      </c>
      <c r="AG1356" s="832">
        <f t="shared" si="523"/>
        <v>0</v>
      </c>
      <c r="AH1356" s="832">
        <f t="shared" si="523"/>
        <v>0</v>
      </c>
      <c r="AI1356" s="824">
        <f t="shared" si="511"/>
        <v>0</v>
      </c>
      <c r="AJ1356" s="879">
        <f t="shared" si="519"/>
        <v>0</v>
      </c>
      <c r="AK1356" s="879">
        <f t="shared" si="519"/>
        <v>0</v>
      </c>
      <c r="AL1356" s="879">
        <f t="shared" si="519"/>
        <v>15</v>
      </c>
      <c r="AM1356" s="879">
        <f t="shared" si="520"/>
        <v>0</v>
      </c>
      <c r="AN1356" s="849">
        <f t="shared" si="521"/>
        <v>150</v>
      </c>
      <c r="AO1356" s="825">
        <f t="shared" si="508"/>
        <v>0</v>
      </c>
      <c r="AP1356" s="825">
        <f t="shared" si="508"/>
        <v>0</v>
      </c>
      <c r="AQ1356" s="825">
        <f t="shared" si="508"/>
        <v>15</v>
      </c>
      <c r="AR1356" s="825">
        <f t="shared" si="508"/>
        <v>0</v>
      </c>
      <c r="AS1356" s="825">
        <f t="shared" si="508"/>
        <v>150</v>
      </c>
      <c r="AT1356" s="850">
        <f t="shared" si="514"/>
        <v>0</v>
      </c>
      <c r="AU1356" s="932" t="s">
        <v>856</v>
      </c>
      <c r="AV1356" s="933">
        <f>AV1321</f>
        <v>105</v>
      </c>
      <c r="AW1356" s="934" t="s">
        <v>27</v>
      </c>
      <c r="AX1356" s="935">
        <v>0.16</v>
      </c>
      <c r="AY1356" s="936" t="s">
        <v>29</v>
      </c>
      <c r="AZ1356" s="937">
        <f>AV1356*AX1356</f>
        <v>16.8</v>
      </c>
    </row>
    <row r="1357" spans="1:52" ht="13.5" customHeight="1">
      <c r="A1357" s="838">
        <f t="shared" si="512"/>
        <v>40</v>
      </c>
      <c r="B1357" s="1045" t="s">
        <v>909</v>
      </c>
      <c r="C1357" s="817" t="s">
        <v>66</v>
      </c>
      <c r="D1357" s="839">
        <v>10</v>
      </c>
      <c r="E1357" s="852">
        <v>7</v>
      </c>
      <c r="F1357" s="825"/>
      <c r="G1357" s="854"/>
      <c r="H1357" s="827"/>
      <c r="I1357" s="842"/>
      <c r="J1357" s="824">
        <f t="shared" si="503"/>
        <v>0</v>
      </c>
      <c r="K1357" s="825"/>
      <c r="L1357" s="825"/>
      <c r="M1357" s="827"/>
      <c r="N1357" s="827"/>
      <c r="O1357" s="824">
        <f t="shared" si="515"/>
        <v>0</v>
      </c>
      <c r="P1357" s="865"/>
      <c r="Q1357" s="825"/>
      <c r="R1357" s="877">
        <v>28</v>
      </c>
      <c r="S1357" s="827"/>
      <c r="T1357" s="846">
        <f t="shared" si="504"/>
        <v>196</v>
      </c>
      <c r="U1357" s="825">
        <f t="shared" si="522"/>
        <v>0</v>
      </c>
      <c r="V1357" s="825">
        <f t="shared" si="516"/>
        <v>0</v>
      </c>
      <c r="W1357" s="827">
        <f t="shared" si="516"/>
        <v>28</v>
      </c>
      <c r="X1357" s="827">
        <f t="shared" si="516"/>
        <v>0</v>
      </c>
      <c r="Y1357" s="824">
        <f>SUM(J1357,O1357,T1357)</f>
        <v>196</v>
      </c>
      <c r="Z1357" s="838">
        <f t="shared" si="513"/>
        <v>40</v>
      </c>
      <c r="AA1357" s="895" t="str">
        <f t="shared" si="510"/>
        <v>Bính đỏ</v>
      </c>
      <c r="AB1357" s="844" t="str">
        <f t="shared" si="510"/>
        <v>kg</v>
      </c>
      <c r="AC1357" s="845">
        <f t="shared" si="510"/>
        <v>10</v>
      </c>
      <c r="AD1357" s="858">
        <f t="shared" si="510"/>
        <v>7</v>
      </c>
      <c r="AE1357" s="832">
        <f t="shared" si="523"/>
        <v>0</v>
      </c>
      <c r="AF1357" s="832">
        <f t="shared" si="523"/>
        <v>0</v>
      </c>
      <c r="AG1357" s="832">
        <f t="shared" si="523"/>
        <v>0</v>
      </c>
      <c r="AH1357" s="832">
        <f t="shared" si="523"/>
        <v>0</v>
      </c>
      <c r="AI1357" s="824">
        <f t="shared" si="511"/>
        <v>0</v>
      </c>
      <c r="AJ1357" s="879">
        <f t="shared" si="519"/>
        <v>0</v>
      </c>
      <c r="AK1357" s="879">
        <f t="shared" si="519"/>
        <v>0</v>
      </c>
      <c r="AL1357" s="879">
        <f t="shared" si="519"/>
        <v>28</v>
      </c>
      <c r="AM1357" s="879">
        <f t="shared" si="520"/>
        <v>0</v>
      </c>
      <c r="AN1357" s="849">
        <f t="shared" si="521"/>
        <v>196</v>
      </c>
      <c r="AO1357" s="825">
        <f t="shared" si="508"/>
        <v>0</v>
      </c>
      <c r="AP1357" s="825">
        <f t="shared" si="508"/>
        <v>0</v>
      </c>
      <c r="AQ1357" s="825">
        <f t="shared" si="508"/>
        <v>28</v>
      </c>
      <c r="AR1357" s="825">
        <f t="shared" si="508"/>
        <v>0</v>
      </c>
      <c r="AS1357" s="825">
        <f t="shared" si="508"/>
        <v>196</v>
      </c>
      <c r="AT1357" s="850">
        <f t="shared" si="514"/>
        <v>84</v>
      </c>
      <c r="AU1357" s="932" t="s">
        <v>857</v>
      </c>
      <c r="AV1357" s="933">
        <f>AV1322</f>
        <v>105</v>
      </c>
      <c r="AW1357" s="934" t="s">
        <v>27</v>
      </c>
      <c r="AX1357" s="935">
        <v>0.28999999999999998</v>
      </c>
      <c r="AY1357" s="936" t="s">
        <v>29</v>
      </c>
      <c r="AZ1357" s="937">
        <f>AV1357*AX1357</f>
        <v>30.45</v>
      </c>
    </row>
    <row r="1358" spans="1:52" ht="13.5" customHeight="1">
      <c r="A1358" s="838">
        <f t="shared" si="512"/>
        <v>41</v>
      </c>
      <c r="B1358" s="1045" t="s">
        <v>906</v>
      </c>
      <c r="C1358" s="817" t="s">
        <v>66</v>
      </c>
      <c r="D1358" s="938">
        <v>5</v>
      </c>
      <c r="E1358" s="939">
        <v>5</v>
      </c>
      <c r="F1358" s="825"/>
      <c r="G1358" s="872"/>
      <c r="H1358" s="827"/>
      <c r="I1358" s="842"/>
      <c r="J1358" s="824">
        <f t="shared" si="503"/>
        <v>0</v>
      </c>
      <c r="K1358" s="825"/>
      <c r="L1358" s="828"/>
      <c r="M1358" s="827">
        <v>28</v>
      </c>
      <c r="N1358" s="827"/>
      <c r="O1358" s="824">
        <f t="shared" si="515"/>
        <v>140</v>
      </c>
      <c r="P1358" s="820"/>
      <c r="Q1358" s="828"/>
      <c r="R1358" s="925"/>
      <c r="S1358" s="827"/>
      <c r="T1358" s="846">
        <f t="shared" si="504"/>
        <v>0</v>
      </c>
      <c r="U1358" s="825">
        <f t="shared" si="522"/>
        <v>0</v>
      </c>
      <c r="V1358" s="828">
        <f t="shared" si="516"/>
        <v>0</v>
      </c>
      <c r="W1358" s="827">
        <f t="shared" si="516"/>
        <v>28</v>
      </c>
      <c r="X1358" s="827">
        <f t="shared" si="516"/>
        <v>0</v>
      </c>
      <c r="Y1358" s="824">
        <f t="shared" si="516"/>
        <v>140</v>
      </c>
      <c r="Z1358" s="838">
        <f t="shared" si="513"/>
        <v>41</v>
      </c>
      <c r="AA1358" s="895" t="str">
        <f t="shared" si="510"/>
        <v>Rau dên</v>
      </c>
      <c r="AB1358" s="844" t="str">
        <f t="shared" si="510"/>
        <v>kg</v>
      </c>
      <c r="AC1358" s="845">
        <f t="shared" si="510"/>
        <v>5</v>
      </c>
      <c r="AD1358" s="858">
        <f t="shared" si="510"/>
        <v>5</v>
      </c>
      <c r="AE1358" s="832">
        <f t="shared" si="523"/>
        <v>0</v>
      </c>
      <c r="AF1358" s="832">
        <f t="shared" si="523"/>
        <v>0</v>
      </c>
      <c r="AG1358" s="832">
        <f t="shared" si="523"/>
        <v>0</v>
      </c>
      <c r="AH1358" s="832">
        <f t="shared" si="523"/>
        <v>0</v>
      </c>
      <c r="AI1358" s="824">
        <f t="shared" si="511"/>
        <v>0</v>
      </c>
      <c r="AJ1358" s="879">
        <f t="shared" si="519"/>
        <v>0</v>
      </c>
      <c r="AK1358" s="879">
        <f t="shared" si="519"/>
        <v>0</v>
      </c>
      <c r="AL1358" s="879">
        <f t="shared" si="519"/>
        <v>28</v>
      </c>
      <c r="AM1358" s="879">
        <f t="shared" si="520"/>
        <v>0</v>
      </c>
      <c r="AN1358" s="849">
        <f t="shared" si="521"/>
        <v>140</v>
      </c>
      <c r="AO1358" s="825">
        <f t="shared" si="508"/>
        <v>0</v>
      </c>
      <c r="AP1358" s="825">
        <f t="shared" si="508"/>
        <v>0</v>
      </c>
      <c r="AQ1358" s="825">
        <f t="shared" si="508"/>
        <v>28</v>
      </c>
      <c r="AR1358" s="825">
        <f t="shared" si="508"/>
        <v>0</v>
      </c>
      <c r="AS1358" s="825">
        <f t="shared" si="508"/>
        <v>140</v>
      </c>
      <c r="AT1358" s="850">
        <f t="shared" si="514"/>
        <v>0</v>
      </c>
      <c r="AU1358" s="932" t="s">
        <v>858</v>
      </c>
      <c r="AV1358" s="933">
        <f>AV1323</f>
        <v>105</v>
      </c>
      <c r="AW1358" s="934" t="s">
        <v>27</v>
      </c>
      <c r="AX1358" s="935">
        <v>0.28999999999999998</v>
      </c>
      <c r="AY1358" s="936" t="s">
        <v>29</v>
      </c>
      <c r="AZ1358" s="937">
        <f>AV1358*AX1358</f>
        <v>30.45</v>
      </c>
    </row>
    <row r="1359" spans="1:52" ht="13.5" customHeight="1">
      <c r="A1359" s="838">
        <f t="shared" si="512"/>
        <v>42</v>
      </c>
      <c r="B1359" s="1045" t="s">
        <v>478</v>
      </c>
      <c r="C1359" s="817" t="s">
        <v>66</v>
      </c>
      <c r="D1359" s="839">
        <v>12</v>
      </c>
      <c r="E1359" s="852">
        <v>12</v>
      </c>
      <c r="F1359" s="828"/>
      <c r="G1359" s="854"/>
      <c r="H1359" s="827">
        <v>20</v>
      </c>
      <c r="I1359" s="842"/>
      <c r="J1359" s="824">
        <f t="shared" si="503"/>
        <v>240</v>
      </c>
      <c r="K1359" s="825"/>
      <c r="L1359" s="825"/>
      <c r="M1359" s="940"/>
      <c r="N1359" s="827"/>
      <c r="O1359" s="824">
        <f t="shared" si="515"/>
        <v>0</v>
      </c>
      <c r="P1359" s="865"/>
      <c r="Q1359" s="825"/>
      <c r="R1359" s="877"/>
      <c r="S1359" s="827"/>
      <c r="T1359" s="846">
        <f t="shared" si="504"/>
        <v>0</v>
      </c>
      <c r="U1359" s="825">
        <f t="shared" si="522"/>
        <v>0</v>
      </c>
      <c r="V1359" s="825">
        <f t="shared" si="516"/>
        <v>0</v>
      </c>
      <c r="W1359" s="827">
        <f t="shared" si="516"/>
        <v>20</v>
      </c>
      <c r="X1359" s="827">
        <f t="shared" si="516"/>
        <v>0</v>
      </c>
      <c r="Y1359" s="824">
        <f t="shared" si="516"/>
        <v>240</v>
      </c>
      <c r="Z1359" s="838">
        <f t="shared" si="513"/>
        <v>42</v>
      </c>
      <c r="AA1359" s="895" t="str">
        <f t="shared" si="510"/>
        <v>Dưa cải</v>
      </c>
      <c r="AB1359" s="844" t="str">
        <f t="shared" si="510"/>
        <v>kg</v>
      </c>
      <c r="AC1359" s="845">
        <f t="shared" si="510"/>
        <v>12</v>
      </c>
      <c r="AD1359" s="858">
        <f t="shared" si="510"/>
        <v>12</v>
      </c>
      <c r="AE1359" s="832">
        <f t="shared" si="523"/>
        <v>0</v>
      </c>
      <c r="AF1359" s="832">
        <f t="shared" si="523"/>
        <v>0</v>
      </c>
      <c r="AG1359" s="832">
        <f t="shared" si="523"/>
        <v>0</v>
      </c>
      <c r="AH1359" s="832">
        <f t="shared" si="523"/>
        <v>0</v>
      </c>
      <c r="AI1359" s="824">
        <f t="shared" si="511"/>
        <v>0</v>
      </c>
      <c r="AJ1359" s="879">
        <f t="shared" si="519"/>
        <v>0</v>
      </c>
      <c r="AK1359" s="879">
        <f t="shared" si="519"/>
        <v>0</v>
      </c>
      <c r="AL1359" s="879">
        <f t="shared" si="519"/>
        <v>20</v>
      </c>
      <c r="AM1359" s="879">
        <f t="shared" si="520"/>
        <v>0</v>
      </c>
      <c r="AN1359" s="849">
        <f t="shared" si="521"/>
        <v>240</v>
      </c>
      <c r="AO1359" s="825">
        <f t="shared" si="508"/>
        <v>0</v>
      </c>
      <c r="AP1359" s="825">
        <f t="shared" si="508"/>
        <v>0</v>
      </c>
      <c r="AQ1359" s="825">
        <f t="shared" si="508"/>
        <v>20</v>
      </c>
      <c r="AR1359" s="825">
        <f t="shared" si="508"/>
        <v>0</v>
      </c>
      <c r="AS1359" s="825">
        <f t="shared" si="508"/>
        <v>240</v>
      </c>
      <c r="AT1359" s="850">
        <f t="shared" si="514"/>
        <v>0</v>
      </c>
      <c r="AU1359" s="929" t="s">
        <v>811</v>
      </c>
      <c r="AV1359" s="930"/>
      <c r="AW1359" s="1504">
        <v>0.68</v>
      </c>
      <c r="AX1359" s="1504"/>
      <c r="AY1359" s="930"/>
      <c r="AZ1359" s="941" t="s">
        <v>70</v>
      </c>
    </row>
    <row r="1360" spans="1:52" ht="13.5" customHeight="1">
      <c r="A1360" s="838">
        <f t="shared" si="512"/>
        <v>43</v>
      </c>
      <c r="B1360" s="1046" t="s">
        <v>60</v>
      </c>
      <c r="C1360" s="817" t="s">
        <v>66</v>
      </c>
      <c r="D1360" s="924">
        <v>20</v>
      </c>
      <c r="E1360" s="898">
        <v>20</v>
      </c>
      <c r="F1360" s="853"/>
      <c r="G1360" s="909"/>
      <c r="H1360" s="827">
        <v>0.5</v>
      </c>
      <c r="I1360" s="842"/>
      <c r="J1360" s="824">
        <f t="shared" si="503"/>
        <v>10</v>
      </c>
      <c r="K1360" s="878"/>
      <c r="L1360" s="828"/>
      <c r="M1360" s="899">
        <v>1</v>
      </c>
      <c r="N1360" s="827"/>
      <c r="O1360" s="824">
        <f t="shared" si="515"/>
        <v>20</v>
      </c>
      <c r="P1360" s="942"/>
      <c r="Q1360" s="828"/>
      <c r="R1360" s="877">
        <v>1</v>
      </c>
      <c r="S1360" s="827"/>
      <c r="T1360" s="846">
        <f t="shared" si="504"/>
        <v>20</v>
      </c>
      <c r="U1360" s="878">
        <f t="shared" si="522"/>
        <v>0</v>
      </c>
      <c r="V1360" s="828">
        <f t="shared" si="516"/>
        <v>0</v>
      </c>
      <c r="W1360" s="827">
        <f t="shared" si="516"/>
        <v>2.5</v>
      </c>
      <c r="X1360" s="827">
        <f t="shared" si="516"/>
        <v>0</v>
      </c>
      <c r="Y1360" s="824">
        <f t="shared" si="516"/>
        <v>50</v>
      </c>
      <c r="Z1360" s="838">
        <f t="shared" si="513"/>
        <v>43</v>
      </c>
      <c r="AA1360" s="895" t="str">
        <f t="shared" si="510"/>
        <v>Cà chua</v>
      </c>
      <c r="AB1360" s="844" t="str">
        <f t="shared" si="510"/>
        <v>kg</v>
      </c>
      <c r="AC1360" s="845">
        <f t="shared" si="510"/>
        <v>20</v>
      </c>
      <c r="AD1360" s="858">
        <f t="shared" si="510"/>
        <v>20</v>
      </c>
      <c r="AE1360" s="832">
        <f t="shared" si="523"/>
        <v>0</v>
      </c>
      <c r="AF1360" s="832">
        <f t="shared" si="523"/>
        <v>0</v>
      </c>
      <c r="AG1360" s="832">
        <f t="shared" si="523"/>
        <v>0</v>
      </c>
      <c r="AH1360" s="832">
        <f t="shared" si="523"/>
        <v>0</v>
      </c>
      <c r="AI1360" s="824">
        <f t="shared" si="511"/>
        <v>0</v>
      </c>
      <c r="AJ1360" s="879">
        <f t="shared" si="519"/>
        <v>0</v>
      </c>
      <c r="AK1360" s="879">
        <f t="shared" si="519"/>
        <v>0</v>
      </c>
      <c r="AL1360" s="879">
        <f t="shared" si="519"/>
        <v>2.5</v>
      </c>
      <c r="AM1360" s="879">
        <f t="shared" si="520"/>
        <v>0</v>
      </c>
      <c r="AN1360" s="849">
        <f t="shared" si="521"/>
        <v>50</v>
      </c>
      <c r="AO1360" s="825">
        <f t="shared" si="508"/>
        <v>0</v>
      </c>
      <c r="AP1360" s="825">
        <f t="shared" si="508"/>
        <v>0</v>
      </c>
      <c r="AQ1360" s="825">
        <f t="shared" si="508"/>
        <v>2.5</v>
      </c>
      <c r="AR1360" s="825">
        <f t="shared" si="508"/>
        <v>0</v>
      </c>
      <c r="AS1360" s="825">
        <f t="shared" si="508"/>
        <v>50</v>
      </c>
      <c r="AT1360" s="850">
        <f t="shared" si="514"/>
        <v>0</v>
      </c>
      <c r="AU1360" s="932" t="s">
        <v>856</v>
      </c>
      <c r="AV1360" s="868">
        <f>AV1325</f>
        <v>7</v>
      </c>
      <c r="AW1360" s="934" t="s">
        <v>27</v>
      </c>
      <c r="AX1360" s="935">
        <v>0.16</v>
      </c>
      <c r="AY1360" s="936" t="s">
        <v>29</v>
      </c>
      <c r="AZ1360" s="937">
        <f>AV1360*AX1360</f>
        <v>1.1200000000000001</v>
      </c>
    </row>
    <row r="1361" spans="1:52" ht="13.5" customHeight="1">
      <c r="A1361" s="838">
        <f t="shared" si="512"/>
        <v>44</v>
      </c>
      <c r="B1361" s="1045" t="s">
        <v>61</v>
      </c>
      <c r="C1361" s="817" t="s">
        <v>66</v>
      </c>
      <c r="D1361" s="924">
        <v>20</v>
      </c>
      <c r="E1361" s="898">
        <v>20</v>
      </c>
      <c r="F1361" s="825"/>
      <c r="G1361" s="872"/>
      <c r="H1361" s="827">
        <v>0.7</v>
      </c>
      <c r="I1361" s="842"/>
      <c r="J1361" s="824">
        <f t="shared" si="503"/>
        <v>14</v>
      </c>
      <c r="K1361" s="943"/>
      <c r="L1361" s="828"/>
      <c r="M1361" s="827">
        <v>1</v>
      </c>
      <c r="N1361" s="827"/>
      <c r="O1361" s="824">
        <f t="shared" si="515"/>
        <v>20</v>
      </c>
      <c r="P1361" s="942"/>
      <c r="Q1361" s="828"/>
      <c r="R1361" s="925">
        <v>1</v>
      </c>
      <c r="S1361" s="827"/>
      <c r="T1361" s="846">
        <f t="shared" ref="T1361:T1369" si="524">SUM(P1361:S1361)*$E1361</f>
        <v>20</v>
      </c>
      <c r="U1361" s="825">
        <f t="shared" si="522"/>
        <v>0</v>
      </c>
      <c r="V1361" s="828">
        <f t="shared" si="516"/>
        <v>0</v>
      </c>
      <c r="W1361" s="827">
        <f t="shared" si="516"/>
        <v>2.7</v>
      </c>
      <c r="X1361" s="827">
        <f t="shared" si="516"/>
        <v>0</v>
      </c>
      <c r="Y1361" s="824">
        <f t="shared" si="516"/>
        <v>54</v>
      </c>
      <c r="Z1361" s="838">
        <f t="shared" si="513"/>
        <v>44</v>
      </c>
      <c r="AA1361" s="895" t="str">
        <f t="shared" si="510"/>
        <v>Hành lá</v>
      </c>
      <c r="AB1361" s="844" t="str">
        <f t="shared" si="510"/>
        <v>kg</v>
      </c>
      <c r="AC1361" s="845">
        <f t="shared" si="510"/>
        <v>20</v>
      </c>
      <c r="AD1361" s="858">
        <f t="shared" si="510"/>
        <v>20</v>
      </c>
      <c r="AE1361" s="832">
        <f t="shared" si="523"/>
        <v>0</v>
      </c>
      <c r="AF1361" s="832">
        <f t="shared" si="523"/>
        <v>0</v>
      </c>
      <c r="AG1361" s="832">
        <f t="shared" si="523"/>
        <v>0</v>
      </c>
      <c r="AH1361" s="832">
        <f t="shared" si="523"/>
        <v>0</v>
      </c>
      <c r="AI1361" s="824">
        <f t="shared" si="511"/>
        <v>0</v>
      </c>
      <c r="AJ1361" s="879">
        <f t="shared" si="519"/>
        <v>0</v>
      </c>
      <c r="AK1361" s="879">
        <f t="shared" si="519"/>
        <v>0</v>
      </c>
      <c r="AL1361" s="879">
        <f t="shared" si="519"/>
        <v>2.7</v>
      </c>
      <c r="AM1361" s="879">
        <f t="shared" si="520"/>
        <v>0</v>
      </c>
      <c r="AN1361" s="849">
        <f t="shared" si="521"/>
        <v>54</v>
      </c>
      <c r="AO1361" s="825">
        <f t="shared" si="508"/>
        <v>0</v>
      </c>
      <c r="AP1361" s="825">
        <f t="shared" si="508"/>
        <v>0</v>
      </c>
      <c r="AQ1361" s="825">
        <f t="shared" si="508"/>
        <v>2.7</v>
      </c>
      <c r="AR1361" s="825">
        <f t="shared" si="508"/>
        <v>0</v>
      </c>
      <c r="AS1361" s="825">
        <f t="shared" si="508"/>
        <v>54</v>
      </c>
      <c r="AT1361" s="850">
        <f t="shared" si="514"/>
        <v>0</v>
      </c>
      <c r="AU1361" s="932" t="s">
        <v>857</v>
      </c>
      <c r="AV1361" s="868">
        <f>AV1326</f>
        <v>7</v>
      </c>
      <c r="AW1361" s="934" t="s">
        <v>27</v>
      </c>
      <c r="AX1361" s="935">
        <v>0.26</v>
      </c>
      <c r="AY1361" s="944" t="s">
        <v>29</v>
      </c>
      <c r="AZ1361" s="945">
        <f>AV1361*AX1361</f>
        <v>1.82</v>
      </c>
    </row>
    <row r="1362" spans="1:52" ht="13.5" customHeight="1">
      <c r="A1362" s="838">
        <f t="shared" si="512"/>
        <v>45</v>
      </c>
      <c r="B1362" s="1047" t="s">
        <v>160</v>
      </c>
      <c r="C1362" s="817" t="s">
        <v>66</v>
      </c>
      <c r="D1362" s="924">
        <v>14</v>
      </c>
      <c r="E1362" s="898">
        <v>12</v>
      </c>
      <c r="F1362" s="828"/>
      <c r="G1362" s="854"/>
      <c r="H1362" s="827"/>
      <c r="I1362" s="842"/>
      <c r="J1362" s="824">
        <f t="shared" si="503"/>
        <v>0</v>
      </c>
      <c r="K1362" s="878"/>
      <c r="L1362" s="946"/>
      <c r="M1362" s="899">
        <v>5</v>
      </c>
      <c r="N1362" s="827"/>
      <c r="O1362" s="824">
        <f t="shared" si="515"/>
        <v>60</v>
      </c>
      <c r="P1362" s="878"/>
      <c r="Q1362" s="828"/>
      <c r="R1362" s="826"/>
      <c r="S1362" s="827"/>
      <c r="T1362" s="846">
        <f t="shared" si="524"/>
        <v>0</v>
      </c>
      <c r="U1362" s="825">
        <f t="shared" si="522"/>
        <v>0</v>
      </c>
      <c r="V1362" s="825">
        <f t="shared" si="516"/>
        <v>0</v>
      </c>
      <c r="W1362" s="827">
        <f t="shared" si="516"/>
        <v>5</v>
      </c>
      <c r="X1362" s="827">
        <f t="shared" si="516"/>
        <v>0</v>
      </c>
      <c r="Y1362" s="824">
        <f t="shared" si="516"/>
        <v>60</v>
      </c>
      <c r="Z1362" s="838">
        <f t="shared" si="513"/>
        <v>45</v>
      </c>
      <c r="AA1362" s="895" t="str">
        <f t="shared" si="510"/>
        <v>Giá đậu</v>
      </c>
      <c r="AB1362" s="844" t="str">
        <f t="shared" si="510"/>
        <v>kg</v>
      </c>
      <c r="AC1362" s="845">
        <f t="shared" si="510"/>
        <v>14</v>
      </c>
      <c r="AD1362" s="858">
        <f t="shared" si="510"/>
        <v>12</v>
      </c>
      <c r="AE1362" s="832">
        <f t="shared" si="523"/>
        <v>0</v>
      </c>
      <c r="AF1362" s="832">
        <f t="shared" si="523"/>
        <v>0</v>
      </c>
      <c r="AG1362" s="832">
        <f t="shared" si="523"/>
        <v>0</v>
      </c>
      <c r="AH1362" s="832">
        <f t="shared" si="523"/>
        <v>0</v>
      </c>
      <c r="AI1362" s="824">
        <f t="shared" si="511"/>
        <v>0</v>
      </c>
      <c r="AJ1362" s="879">
        <f t="shared" si="519"/>
        <v>0</v>
      </c>
      <c r="AK1362" s="879">
        <f t="shared" si="519"/>
        <v>0</v>
      </c>
      <c r="AL1362" s="879">
        <f t="shared" si="519"/>
        <v>5</v>
      </c>
      <c r="AM1362" s="879">
        <f t="shared" si="520"/>
        <v>0</v>
      </c>
      <c r="AN1362" s="849">
        <f t="shared" si="521"/>
        <v>60</v>
      </c>
      <c r="AO1362" s="825">
        <f t="shared" si="508"/>
        <v>0</v>
      </c>
      <c r="AP1362" s="825">
        <f t="shared" si="508"/>
        <v>0</v>
      </c>
      <c r="AQ1362" s="825">
        <f t="shared" si="508"/>
        <v>5</v>
      </c>
      <c r="AR1362" s="825">
        <f t="shared" si="508"/>
        <v>0</v>
      </c>
      <c r="AS1362" s="825">
        <f t="shared" si="508"/>
        <v>60</v>
      </c>
      <c r="AT1362" s="850">
        <f t="shared" si="514"/>
        <v>10</v>
      </c>
      <c r="AU1362" s="932" t="s">
        <v>858</v>
      </c>
      <c r="AV1362" s="868">
        <f>AV1327</f>
        <v>7</v>
      </c>
      <c r="AW1362" s="934" t="s">
        <v>27</v>
      </c>
      <c r="AX1362" s="1048">
        <v>0.26</v>
      </c>
      <c r="AY1362" s="944" t="s">
        <v>29</v>
      </c>
      <c r="AZ1362" s="945">
        <f>AV1362*AX1362</f>
        <v>1.82</v>
      </c>
    </row>
    <row r="1363" spans="1:52" ht="13.5" customHeight="1">
      <c r="A1363" s="838">
        <f t="shared" si="512"/>
        <v>46</v>
      </c>
      <c r="B1363" s="1046" t="s">
        <v>161</v>
      </c>
      <c r="C1363" s="896" t="s">
        <v>389</v>
      </c>
      <c r="D1363" s="897">
        <v>13</v>
      </c>
      <c r="E1363" s="898">
        <v>13</v>
      </c>
      <c r="F1363" s="884"/>
      <c r="G1363" s="854"/>
      <c r="H1363" s="885"/>
      <c r="I1363" s="842"/>
      <c r="J1363" s="824">
        <f t="shared" si="503"/>
        <v>0</v>
      </c>
      <c r="K1363" s="828"/>
      <c r="L1363" s="828"/>
      <c r="M1363" s="899"/>
      <c r="N1363" s="827"/>
      <c r="O1363" s="824">
        <f t="shared" si="515"/>
        <v>0</v>
      </c>
      <c r="P1363" s="900"/>
      <c r="Q1363" s="828"/>
      <c r="R1363" s="901"/>
      <c r="S1363" s="827"/>
      <c r="T1363" s="846">
        <f t="shared" si="524"/>
        <v>0</v>
      </c>
      <c r="U1363" s="825">
        <f t="shared" si="522"/>
        <v>0</v>
      </c>
      <c r="V1363" s="825">
        <f t="shared" si="516"/>
        <v>0</v>
      </c>
      <c r="W1363" s="827">
        <f t="shared" si="516"/>
        <v>0</v>
      </c>
      <c r="X1363" s="827">
        <f t="shared" si="516"/>
        <v>0</v>
      </c>
      <c r="Y1363" s="824">
        <f t="shared" si="516"/>
        <v>0</v>
      </c>
      <c r="Z1363" s="838">
        <f t="shared" si="513"/>
        <v>46</v>
      </c>
      <c r="AA1363" s="895" t="str">
        <f t="shared" si="510"/>
        <v>Rau sống</v>
      </c>
      <c r="AB1363" s="844" t="str">
        <f t="shared" si="510"/>
        <v>lít</v>
      </c>
      <c r="AC1363" s="845">
        <f t="shared" si="510"/>
        <v>13</v>
      </c>
      <c r="AD1363" s="858">
        <f t="shared" si="510"/>
        <v>13</v>
      </c>
      <c r="AE1363" s="832">
        <f t="shared" si="523"/>
        <v>0</v>
      </c>
      <c r="AF1363" s="832">
        <f t="shared" si="523"/>
        <v>0</v>
      </c>
      <c r="AG1363" s="832">
        <f t="shared" si="523"/>
        <v>0</v>
      </c>
      <c r="AH1363" s="832">
        <f t="shared" si="523"/>
        <v>0</v>
      </c>
      <c r="AI1363" s="824">
        <f t="shared" si="511"/>
        <v>0</v>
      </c>
      <c r="AJ1363" s="879">
        <f t="shared" si="519"/>
        <v>0</v>
      </c>
      <c r="AK1363" s="879">
        <f t="shared" si="519"/>
        <v>0</v>
      </c>
      <c r="AL1363" s="879">
        <f t="shared" si="519"/>
        <v>0</v>
      </c>
      <c r="AM1363" s="879">
        <f t="shared" si="520"/>
        <v>0</v>
      </c>
      <c r="AN1363" s="849">
        <f t="shared" si="521"/>
        <v>0</v>
      </c>
      <c r="AO1363" s="825">
        <f t="shared" si="508"/>
        <v>0</v>
      </c>
      <c r="AP1363" s="825">
        <f t="shared" si="508"/>
        <v>0</v>
      </c>
      <c r="AQ1363" s="825">
        <f t="shared" si="508"/>
        <v>0</v>
      </c>
      <c r="AR1363" s="825">
        <f t="shared" si="508"/>
        <v>0</v>
      </c>
      <c r="AS1363" s="825">
        <f t="shared" si="508"/>
        <v>0</v>
      </c>
      <c r="AT1363" s="850">
        <f t="shared" si="514"/>
        <v>0</v>
      </c>
      <c r="AU1363" s="1566" t="s">
        <v>859</v>
      </c>
      <c r="AV1363" s="1567"/>
      <c r="AW1363" s="1567"/>
      <c r="AX1363" s="1567"/>
      <c r="AY1363" s="947"/>
      <c r="AZ1363" s="937"/>
    </row>
    <row r="1364" spans="1:52" ht="13.5" customHeight="1">
      <c r="A1364" s="838">
        <f>IF(B1364&lt;&gt;"",MAX($A1363:$A1363)+1,"")</f>
        <v>47</v>
      </c>
      <c r="B1364" s="1046" t="s">
        <v>896</v>
      </c>
      <c r="C1364" s="844" t="s">
        <v>66</v>
      </c>
      <c r="D1364" s="907">
        <v>10</v>
      </c>
      <c r="E1364" s="824">
        <v>10</v>
      </c>
      <c r="F1364" s="905"/>
      <c r="G1364" s="854"/>
      <c r="H1364" s="863">
        <v>5</v>
      </c>
      <c r="I1364" s="842"/>
      <c r="J1364" s="824">
        <f t="shared" si="503"/>
        <v>50</v>
      </c>
      <c r="K1364" s="825"/>
      <c r="L1364" s="825"/>
      <c r="M1364" s="827">
        <v>0.5</v>
      </c>
      <c r="N1364" s="827"/>
      <c r="O1364" s="824">
        <f t="shared" si="515"/>
        <v>5</v>
      </c>
      <c r="P1364" s="825"/>
      <c r="Q1364" s="825"/>
      <c r="R1364" s="827">
        <v>5</v>
      </c>
      <c r="S1364" s="827"/>
      <c r="T1364" s="846">
        <f t="shared" si="524"/>
        <v>50</v>
      </c>
      <c r="U1364" s="825">
        <f t="shared" si="522"/>
        <v>0</v>
      </c>
      <c r="V1364" s="825">
        <f t="shared" si="516"/>
        <v>0</v>
      </c>
      <c r="W1364" s="827">
        <f t="shared" si="516"/>
        <v>10.5</v>
      </c>
      <c r="X1364" s="827">
        <f t="shared" si="516"/>
        <v>0</v>
      </c>
      <c r="Y1364" s="824">
        <f t="shared" si="516"/>
        <v>105</v>
      </c>
      <c r="Z1364" s="838">
        <f t="shared" si="513"/>
        <v>47</v>
      </c>
      <c r="AA1364" s="895" t="str">
        <f t="shared" si="510"/>
        <v>Rau canh</v>
      </c>
      <c r="AB1364" s="844" t="str">
        <f t="shared" si="510"/>
        <v>kg</v>
      </c>
      <c r="AC1364" s="845">
        <f t="shared" si="510"/>
        <v>10</v>
      </c>
      <c r="AD1364" s="858">
        <f t="shared" si="510"/>
        <v>10</v>
      </c>
      <c r="AE1364" s="832">
        <f t="shared" ref="AE1364:AH1371" si="525">AE1283+AJ1283-AO1283</f>
        <v>0</v>
      </c>
      <c r="AF1364" s="832">
        <f t="shared" si="525"/>
        <v>0</v>
      </c>
      <c r="AG1364" s="832">
        <f t="shared" si="525"/>
        <v>0</v>
      </c>
      <c r="AH1364" s="832">
        <f t="shared" si="525"/>
        <v>0</v>
      </c>
      <c r="AI1364" s="824">
        <f t="shared" si="511"/>
        <v>0</v>
      </c>
      <c r="AJ1364" s="879">
        <f t="shared" si="519"/>
        <v>0</v>
      </c>
      <c r="AK1364" s="879">
        <f t="shared" si="519"/>
        <v>0</v>
      </c>
      <c r="AL1364" s="879">
        <f t="shared" si="519"/>
        <v>10.5</v>
      </c>
      <c r="AM1364" s="879">
        <f t="shared" si="520"/>
        <v>0</v>
      </c>
      <c r="AN1364" s="849">
        <f t="shared" si="521"/>
        <v>105</v>
      </c>
      <c r="AO1364" s="825">
        <f t="shared" si="508"/>
        <v>0</v>
      </c>
      <c r="AP1364" s="825">
        <f t="shared" si="508"/>
        <v>0</v>
      </c>
      <c r="AQ1364" s="825">
        <f t="shared" si="508"/>
        <v>10.5</v>
      </c>
      <c r="AR1364" s="825">
        <f t="shared" si="508"/>
        <v>0</v>
      </c>
      <c r="AS1364" s="825">
        <f t="shared" si="508"/>
        <v>105</v>
      </c>
      <c r="AT1364" s="850">
        <f t="shared" si="514"/>
        <v>0</v>
      </c>
      <c r="AU1364" s="948"/>
      <c r="AV1364" s="934"/>
      <c r="AW1364" s="934"/>
      <c r="AX1364" s="935"/>
      <c r="AY1364" s="936" t="s">
        <v>29</v>
      </c>
      <c r="AZ1364" s="937">
        <f>AV1364*AX1364</f>
        <v>0</v>
      </c>
    </row>
    <row r="1365" spans="1:52" ht="13.5" customHeight="1">
      <c r="A1365" s="838">
        <f>IF(B1365&lt;&gt;"",MAX($A1364:$A1364)+1,"")</f>
        <v>48</v>
      </c>
      <c r="B1365" s="1046" t="s">
        <v>893</v>
      </c>
      <c r="C1365" s="844" t="s">
        <v>66</v>
      </c>
      <c r="D1365" s="907">
        <v>25</v>
      </c>
      <c r="E1365" s="824">
        <v>25</v>
      </c>
      <c r="F1365" s="905"/>
      <c r="G1365" s="854"/>
      <c r="H1365" s="863"/>
      <c r="I1365" s="842"/>
      <c r="J1365" s="824">
        <f>SUM(F1365:I1365)*$E1365</f>
        <v>0</v>
      </c>
      <c r="K1365" s="825"/>
      <c r="L1365" s="825"/>
      <c r="M1365" s="827"/>
      <c r="N1365" s="827"/>
      <c r="O1365" s="824">
        <f t="shared" si="515"/>
        <v>0</v>
      </c>
      <c r="P1365" s="825"/>
      <c r="Q1365" s="825"/>
      <c r="R1365" s="827">
        <v>5</v>
      </c>
      <c r="S1365" s="827"/>
      <c r="T1365" s="846">
        <f t="shared" si="524"/>
        <v>125</v>
      </c>
      <c r="U1365" s="825">
        <f t="shared" si="522"/>
        <v>0</v>
      </c>
      <c r="V1365" s="825">
        <f t="shared" si="516"/>
        <v>0</v>
      </c>
      <c r="W1365" s="827">
        <f t="shared" si="516"/>
        <v>5</v>
      </c>
      <c r="X1365" s="827">
        <f t="shared" si="516"/>
        <v>0</v>
      </c>
      <c r="Y1365" s="824">
        <f t="shared" si="516"/>
        <v>125</v>
      </c>
      <c r="Z1365" s="838">
        <f t="shared" si="513"/>
        <v>48</v>
      </c>
      <c r="AA1365" s="895" t="str">
        <f t="shared" si="510"/>
        <v>Măng</v>
      </c>
      <c r="AB1365" s="844" t="str">
        <f t="shared" si="510"/>
        <v>kg</v>
      </c>
      <c r="AC1365" s="845">
        <f t="shared" si="510"/>
        <v>25</v>
      </c>
      <c r="AD1365" s="858">
        <f t="shared" si="510"/>
        <v>25</v>
      </c>
      <c r="AE1365" s="832">
        <f t="shared" si="525"/>
        <v>0</v>
      </c>
      <c r="AF1365" s="832">
        <f t="shared" si="525"/>
        <v>0</v>
      </c>
      <c r="AG1365" s="832">
        <f t="shared" si="525"/>
        <v>0</v>
      </c>
      <c r="AH1365" s="832">
        <f t="shared" si="525"/>
        <v>0</v>
      </c>
      <c r="AI1365" s="824">
        <f t="shared" si="511"/>
        <v>0</v>
      </c>
      <c r="AJ1365" s="879">
        <f t="shared" si="519"/>
        <v>0</v>
      </c>
      <c r="AK1365" s="879">
        <f t="shared" si="519"/>
        <v>0</v>
      </c>
      <c r="AL1365" s="879">
        <f t="shared" si="519"/>
        <v>5</v>
      </c>
      <c r="AM1365" s="879">
        <f t="shared" si="520"/>
        <v>0</v>
      </c>
      <c r="AN1365" s="849">
        <f t="shared" si="521"/>
        <v>125</v>
      </c>
      <c r="AO1365" s="825">
        <f t="shared" si="508"/>
        <v>0</v>
      </c>
      <c r="AP1365" s="825">
        <f t="shared" si="508"/>
        <v>0</v>
      </c>
      <c r="AQ1365" s="825">
        <f t="shared" si="508"/>
        <v>5</v>
      </c>
      <c r="AR1365" s="825">
        <f t="shared" si="508"/>
        <v>0</v>
      </c>
      <c r="AS1365" s="825">
        <f t="shared" si="508"/>
        <v>125</v>
      </c>
      <c r="AT1365" s="850">
        <f t="shared" si="514"/>
        <v>0</v>
      </c>
      <c r="AU1365" s="948"/>
      <c r="AV1365" s="934"/>
      <c r="AW1365" s="934"/>
      <c r="AX1365" s="935"/>
      <c r="AY1365" s="936" t="s">
        <v>29</v>
      </c>
      <c r="AZ1365" s="937">
        <f>AV1365*AX1365</f>
        <v>0</v>
      </c>
    </row>
    <row r="1366" spans="1:52" ht="13.5" customHeight="1">
      <c r="A1366" s="838">
        <f t="shared" ref="A1366:A1377" si="526">IF(B1366&lt;&gt;"",MAX($A1364:$A1365)+1,"")</f>
        <v>49</v>
      </c>
      <c r="B1366" s="1046" t="s">
        <v>126</v>
      </c>
      <c r="C1366" s="844" t="s">
        <v>66</v>
      </c>
      <c r="D1366" s="949">
        <v>15</v>
      </c>
      <c r="E1366" s="950">
        <v>15</v>
      </c>
      <c r="F1366" s="905"/>
      <c r="G1366" s="872"/>
      <c r="H1366" s="842"/>
      <c r="I1366" s="842"/>
      <c r="J1366" s="824">
        <f>SUM(F1366:I1366)*$E1366</f>
        <v>0</v>
      </c>
      <c r="K1366" s="878"/>
      <c r="L1366" s="828"/>
      <c r="M1366" s="826"/>
      <c r="N1366" s="827"/>
      <c r="O1366" s="824">
        <f t="shared" si="515"/>
        <v>0</v>
      </c>
      <c r="P1366" s="825"/>
      <c r="Q1366" s="828"/>
      <c r="R1366" s="826"/>
      <c r="S1366" s="827"/>
      <c r="T1366" s="846">
        <f t="shared" si="524"/>
        <v>0</v>
      </c>
      <c r="U1366" s="825">
        <f t="shared" si="522"/>
        <v>0</v>
      </c>
      <c r="V1366" s="825">
        <f t="shared" si="516"/>
        <v>0</v>
      </c>
      <c r="W1366" s="827">
        <f t="shared" si="516"/>
        <v>0</v>
      </c>
      <c r="X1366" s="827">
        <f t="shared" si="516"/>
        <v>0</v>
      </c>
      <c r="Y1366" s="824">
        <f t="shared" si="516"/>
        <v>0</v>
      </c>
      <c r="Z1366" s="838">
        <f t="shared" si="513"/>
        <v>49</v>
      </c>
      <c r="AA1366" s="895" t="str">
        <f t="shared" si="510"/>
        <v>Mướp đắng</v>
      </c>
      <c r="AB1366" s="844" t="str">
        <f t="shared" si="510"/>
        <v>kg</v>
      </c>
      <c r="AC1366" s="845">
        <f t="shared" si="510"/>
        <v>15</v>
      </c>
      <c r="AD1366" s="858">
        <f t="shared" si="510"/>
        <v>15</v>
      </c>
      <c r="AE1366" s="832">
        <f t="shared" si="525"/>
        <v>0</v>
      </c>
      <c r="AF1366" s="832">
        <f t="shared" si="525"/>
        <v>0</v>
      </c>
      <c r="AG1366" s="832">
        <f t="shared" si="525"/>
        <v>0</v>
      </c>
      <c r="AH1366" s="832">
        <f t="shared" si="525"/>
        <v>0</v>
      </c>
      <c r="AI1366" s="824">
        <f t="shared" si="511"/>
        <v>0</v>
      </c>
      <c r="AJ1366" s="879">
        <f t="shared" si="519"/>
        <v>0</v>
      </c>
      <c r="AK1366" s="879">
        <f t="shared" si="519"/>
        <v>0</v>
      </c>
      <c r="AL1366" s="879">
        <f t="shared" si="519"/>
        <v>0</v>
      </c>
      <c r="AM1366" s="879">
        <f t="shared" si="520"/>
        <v>0</v>
      </c>
      <c r="AN1366" s="849">
        <f t="shared" si="521"/>
        <v>0</v>
      </c>
      <c r="AO1366" s="825">
        <f t="shared" si="508"/>
        <v>0</v>
      </c>
      <c r="AP1366" s="825">
        <f t="shared" si="508"/>
        <v>0</v>
      </c>
      <c r="AQ1366" s="825">
        <f t="shared" si="508"/>
        <v>0</v>
      </c>
      <c r="AR1366" s="825">
        <f t="shared" si="508"/>
        <v>0</v>
      </c>
      <c r="AS1366" s="825">
        <f t="shared" si="508"/>
        <v>0</v>
      </c>
      <c r="AT1366" s="850">
        <f t="shared" si="514"/>
        <v>0</v>
      </c>
      <c r="AU1366" s="1566" t="s">
        <v>860</v>
      </c>
      <c r="AV1366" s="1567"/>
      <c r="AW1366" s="1567"/>
      <c r="AX1366" s="1567"/>
      <c r="AY1366" s="936" t="str">
        <f>AY1367</f>
        <v>=</v>
      </c>
      <c r="AZ1366" s="937">
        <f ca="1">AZ1289</f>
        <v>21.779999999999788</v>
      </c>
    </row>
    <row r="1367" spans="1:52" ht="13.5" customHeight="1">
      <c r="A1367" s="838">
        <f t="shared" si="526"/>
        <v>50</v>
      </c>
      <c r="B1367" s="1046" t="s">
        <v>894</v>
      </c>
      <c r="C1367" s="844" t="s">
        <v>66</v>
      </c>
      <c r="D1367" s="907">
        <v>15</v>
      </c>
      <c r="E1367" s="824">
        <v>15</v>
      </c>
      <c r="F1367" s="905"/>
      <c r="G1367" s="909"/>
      <c r="H1367" s="842"/>
      <c r="I1367" s="842"/>
      <c r="J1367" s="824">
        <f>SUM(F1367:I1367)*$E1367</f>
        <v>0</v>
      </c>
      <c r="K1367" s="825"/>
      <c r="L1367" s="828"/>
      <c r="M1367" s="827"/>
      <c r="N1367" s="827"/>
      <c r="O1367" s="824">
        <f t="shared" si="515"/>
        <v>0</v>
      </c>
      <c r="P1367" s="853"/>
      <c r="Q1367" s="828"/>
      <c r="R1367" s="826">
        <v>5</v>
      </c>
      <c r="S1367" s="827"/>
      <c r="T1367" s="846">
        <f t="shared" si="524"/>
        <v>75</v>
      </c>
      <c r="U1367" s="825">
        <f t="shared" si="522"/>
        <v>0</v>
      </c>
      <c r="V1367" s="825">
        <f t="shared" si="516"/>
        <v>0</v>
      </c>
      <c r="W1367" s="827">
        <f t="shared" si="516"/>
        <v>5</v>
      </c>
      <c r="X1367" s="827">
        <f t="shared" si="516"/>
        <v>0</v>
      </c>
      <c r="Y1367" s="824">
        <f t="shared" si="516"/>
        <v>75</v>
      </c>
      <c r="Z1367" s="838">
        <f t="shared" si="513"/>
        <v>50</v>
      </c>
      <c r="AA1367" s="895" t="str">
        <f t="shared" si="510"/>
        <v>Cà xanh</v>
      </c>
      <c r="AB1367" s="844" t="str">
        <f t="shared" si="510"/>
        <v>kg</v>
      </c>
      <c r="AC1367" s="845">
        <f t="shared" si="510"/>
        <v>15</v>
      </c>
      <c r="AD1367" s="858">
        <f t="shared" si="510"/>
        <v>15</v>
      </c>
      <c r="AE1367" s="832">
        <f t="shared" si="525"/>
        <v>0</v>
      </c>
      <c r="AF1367" s="832">
        <f t="shared" si="525"/>
        <v>0</v>
      </c>
      <c r="AG1367" s="832">
        <f t="shared" si="525"/>
        <v>0</v>
      </c>
      <c r="AH1367" s="832">
        <f t="shared" si="525"/>
        <v>0</v>
      </c>
      <c r="AI1367" s="824">
        <f t="shared" si="511"/>
        <v>0</v>
      </c>
      <c r="AJ1367" s="879">
        <f t="shared" si="519"/>
        <v>0</v>
      </c>
      <c r="AK1367" s="879">
        <f t="shared" si="519"/>
        <v>0</v>
      </c>
      <c r="AL1367" s="879">
        <f t="shared" si="519"/>
        <v>5</v>
      </c>
      <c r="AM1367" s="879">
        <f t="shared" si="520"/>
        <v>0</v>
      </c>
      <c r="AN1367" s="849">
        <f t="shared" si="521"/>
        <v>75</v>
      </c>
      <c r="AO1367" s="825">
        <f t="shared" si="508"/>
        <v>0</v>
      </c>
      <c r="AP1367" s="825">
        <f t="shared" si="508"/>
        <v>0</v>
      </c>
      <c r="AQ1367" s="825">
        <f t="shared" si="508"/>
        <v>5</v>
      </c>
      <c r="AR1367" s="825">
        <f t="shared" si="508"/>
        <v>0</v>
      </c>
      <c r="AS1367" s="825">
        <f t="shared" si="508"/>
        <v>75</v>
      </c>
      <c r="AT1367" s="850">
        <f t="shared" si="514"/>
        <v>0</v>
      </c>
      <c r="AU1367" s="1568" t="s">
        <v>69</v>
      </c>
      <c r="AV1367" s="1569"/>
      <c r="AW1367" s="1569"/>
      <c r="AX1367" s="1569"/>
      <c r="AY1367" s="936" t="s">
        <v>29</v>
      </c>
      <c r="AZ1367" s="945">
        <f ca="1">SUM(AZ1356:AZ1366)</f>
        <v>104.23999999999978</v>
      </c>
    </row>
    <row r="1368" spans="1:52" ht="13.5" customHeight="1">
      <c r="A1368" s="838">
        <f t="shared" si="526"/>
        <v>51</v>
      </c>
      <c r="B1368" s="1045" t="s">
        <v>64</v>
      </c>
      <c r="C1368" s="844" t="s">
        <v>66</v>
      </c>
      <c r="D1368" s="907">
        <v>13</v>
      </c>
      <c r="E1368" s="824">
        <v>13</v>
      </c>
      <c r="F1368" s="905"/>
      <c r="G1368" s="854"/>
      <c r="H1368" s="863"/>
      <c r="I1368" s="842"/>
      <c r="J1368" s="824">
        <f t="shared" ref="J1368:J1377" si="527">SUM(F1368:I1368)*$E1368</f>
        <v>0</v>
      </c>
      <c r="K1368" s="825"/>
      <c r="L1368" s="828"/>
      <c r="M1368" s="827">
        <v>7</v>
      </c>
      <c r="N1368" s="827"/>
      <c r="O1368" s="824">
        <f t="shared" si="515"/>
        <v>91</v>
      </c>
      <c r="P1368" s="825"/>
      <c r="Q1368" s="825"/>
      <c r="R1368" s="827"/>
      <c r="S1368" s="827"/>
      <c r="T1368" s="846">
        <f t="shared" si="524"/>
        <v>0</v>
      </c>
      <c r="U1368" s="825">
        <f t="shared" si="522"/>
        <v>0</v>
      </c>
      <c r="V1368" s="825">
        <f t="shared" si="516"/>
        <v>0</v>
      </c>
      <c r="W1368" s="827">
        <f t="shared" si="516"/>
        <v>7</v>
      </c>
      <c r="X1368" s="827">
        <f t="shared" si="516"/>
        <v>0</v>
      </c>
      <c r="Y1368" s="824">
        <f t="shared" si="516"/>
        <v>91</v>
      </c>
      <c r="Z1368" s="838">
        <f t="shared" si="513"/>
        <v>51</v>
      </c>
      <c r="AA1368" s="895" t="str">
        <f t="shared" si="510"/>
        <v>Hành tây</v>
      </c>
      <c r="AB1368" s="844" t="str">
        <f t="shared" si="510"/>
        <v>kg</v>
      </c>
      <c r="AC1368" s="845">
        <f t="shared" si="510"/>
        <v>13</v>
      </c>
      <c r="AD1368" s="858">
        <f t="shared" si="510"/>
        <v>13</v>
      </c>
      <c r="AE1368" s="832">
        <f t="shared" si="525"/>
        <v>0</v>
      </c>
      <c r="AF1368" s="832">
        <f t="shared" si="525"/>
        <v>0</v>
      </c>
      <c r="AG1368" s="832">
        <f t="shared" si="525"/>
        <v>0</v>
      </c>
      <c r="AH1368" s="832">
        <f t="shared" si="525"/>
        <v>0</v>
      </c>
      <c r="AI1368" s="824">
        <f t="shared" si="511"/>
        <v>0</v>
      </c>
      <c r="AJ1368" s="879">
        <f t="shared" si="519"/>
        <v>0</v>
      </c>
      <c r="AK1368" s="879">
        <f t="shared" si="519"/>
        <v>0</v>
      </c>
      <c r="AL1368" s="879">
        <f t="shared" si="519"/>
        <v>7</v>
      </c>
      <c r="AM1368" s="879">
        <f t="shared" si="520"/>
        <v>0</v>
      </c>
      <c r="AN1368" s="849">
        <f t="shared" si="521"/>
        <v>91</v>
      </c>
      <c r="AO1368" s="825">
        <f t="shared" si="508"/>
        <v>0</v>
      </c>
      <c r="AP1368" s="825">
        <f t="shared" si="508"/>
        <v>0</v>
      </c>
      <c r="AQ1368" s="825">
        <f t="shared" si="508"/>
        <v>7</v>
      </c>
      <c r="AR1368" s="825">
        <f t="shared" si="508"/>
        <v>0</v>
      </c>
      <c r="AS1368" s="825">
        <f t="shared" si="508"/>
        <v>91</v>
      </c>
      <c r="AT1368" s="850">
        <f t="shared" si="514"/>
        <v>0</v>
      </c>
      <c r="AU1368" s="1570" t="s">
        <v>861</v>
      </c>
      <c r="AV1368" s="1571"/>
      <c r="AW1368" s="1571"/>
      <c r="AX1368" s="1571"/>
      <c r="AY1368" s="936" t="s">
        <v>29</v>
      </c>
      <c r="AZ1368" s="945">
        <f ca="1">SUMIF(AA1318:AR1380,"Gạo*",AO1318:AO1380)+SUMIF(AA1318:AR1380,"Gạo*",AP1318:AP1380)+SUMIF(AA1318:AR1380,"Gạo*",AQ1318:AQ1380)+SUMIF(AA1318:AR1380,"Gạo*",AR1318:AR1380)</f>
        <v>82</v>
      </c>
    </row>
    <row r="1369" spans="1:52" ht="13.5" customHeight="1">
      <c r="A1369" s="838">
        <f t="shared" si="526"/>
        <v>52</v>
      </c>
      <c r="B1369" s="1046" t="s">
        <v>511</v>
      </c>
      <c r="C1369" s="844" t="s">
        <v>66</v>
      </c>
      <c r="D1369" s="907">
        <v>20</v>
      </c>
      <c r="E1369" s="824">
        <v>15</v>
      </c>
      <c r="F1369" s="905"/>
      <c r="G1369" s="854"/>
      <c r="H1369" s="863"/>
      <c r="I1369" s="842"/>
      <c r="J1369" s="824">
        <f t="shared" si="527"/>
        <v>0</v>
      </c>
      <c r="K1369" s="825"/>
      <c r="L1369" s="825"/>
      <c r="M1369" s="827"/>
      <c r="N1369" s="827"/>
      <c r="O1369" s="824">
        <f t="shared" si="515"/>
        <v>0</v>
      </c>
      <c r="P1369" s="825"/>
      <c r="Q1369" s="825"/>
      <c r="R1369" s="827"/>
      <c r="S1369" s="827"/>
      <c r="T1369" s="846">
        <f t="shared" si="524"/>
        <v>0</v>
      </c>
      <c r="U1369" s="825">
        <f t="shared" si="522"/>
        <v>0</v>
      </c>
      <c r="V1369" s="825">
        <f t="shared" si="516"/>
        <v>0</v>
      </c>
      <c r="W1369" s="827">
        <f t="shared" si="516"/>
        <v>0</v>
      </c>
      <c r="X1369" s="827">
        <f t="shared" si="516"/>
        <v>0</v>
      </c>
      <c r="Y1369" s="824">
        <f t="shared" si="516"/>
        <v>0</v>
      </c>
      <c r="Z1369" s="838">
        <f t="shared" si="513"/>
        <v>52</v>
      </c>
      <c r="AA1369" s="895" t="str">
        <f t="shared" si="510"/>
        <v>Sã</v>
      </c>
      <c r="AB1369" s="844" t="str">
        <f t="shared" si="510"/>
        <v>kg</v>
      </c>
      <c r="AC1369" s="845">
        <f t="shared" si="510"/>
        <v>20</v>
      </c>
      <c r="AD1369" s="858">
        <f t="shared" si="510"/>
        <v>15</v>
      </c>
      <c r="AE1369" s="832">
        <f t="shared" si="525"/>
        <v>0</v>
      </c>
      <c r="AF1369" s="832">
        <f t="shared" si="525"/>
        <v>0</v>
      </c>
      <c r="AG1369" s="832">
        <f t="shared" si="525"/>
        <v>0</v>
      </c>
      <c r="AH1369" s="832">
        <f t="shared" si="525"/>
        <v>0</v>
      </c>
      <c r="AI1369" s="824">
        <f t="shared" si="511"/>
        <v>0</v>
      </c>
      <c r="AJ1369" s="879">
        <f t="shared" si="519"/>
        <v>0</v>
      </c>
      <c r="AK1369" s="879">
        <f t="shared" si="519"/>
        <v>0</v>
      </c>
      <c r="AL1369" s="879">
        <f t="shared" si="519"/>
        <v>0</v>
      </c>
      <c r="AM1369" s="879">
        <f t="shared" si="520"/>
        <v>0</v>
      </c>
      <c r="AN1369" s="849">
        <f t="shared" si="521"/>
        <v>0</v>
      </c>
      <c r="AO1369" s="825">
        <f t="shared" ref="AO1369:AS1377" si="528">U1369</f>
        <v>0</v>
      </c>
      <c r="AP1369" s="825">
        <f t="shared" si="528"/>
        <v>0</v>
      </c>
      <c r="AQ1369" s="825">
        <f t="shared" si="528"/>
        <v>0</v>
      </c>
      <c r="AR1369" s="825">
        <f t="shared" si="528"/>
        <v>0</v>
      </c>
      <c r="AS1369" s="825">
        <f t="shared" si="528"/>
        <v>0</v>
      </c>
      <c r="AT1369" s="850">
        <f t="shared" si="514"/>
        <v>0</v>
      </c>
      <c r="AU1369" s="1570" t="s">
        <v>862</v>
      </c>
      <c r="AV1369" s="1571"/>
      <c r="AW1369" s="1571"/>
      <c r="AX1369" s="1571"/>
      <c r="AY1369" s="936" t="s">
        <v>29</v>
      </c>
      <c r="AZ1369" s="1050">
        <f ca="1">AZ1290</f>
        <v>0</v>
      </c>
    </row>
    <row r="1370" spans="1:52" ht="13.5" customHeight="1">
      <c r="A1370" s="838">
        <f t="shared" si="526"/>
        <v>53</v>
      </c>
      <c r="B1370" s="908" t="s">
        <v>895</v>
      </c>
      <c r="C1370" s="844" t="s">
        <v>66</v>
      </c>
      <c r="D1370" s="907">
        <v>8</v>
      </c>
      <c r="E1370" s="824">
        <v>8</v>
      </c>
      <c r="F1370" s="905"/>
      <c r="G1370" s="854"/>
      <c r="H1370" s="842"/>
      <c r="I1370" s="842"/>
      <c r="J1370" s="824">
        <f t="shared" si="527"/>
        <v>0</v>
      </c>
      <c r="K1370" s="825"/>
      <c r="L1370" s="828"/>
      <c r="M1370" s="827">
        <v>5</v>
      </c>
      <c r="N1370" s="827"/>
      <c r="O1370" s="824">
        <f t="shared" si="515"/>
        <v>40</v>
      </c>
      <c r="P1370" s="825"/>
      <c r="Q1370" s="825"/>
      <c r="R1370" s="827"/>
      <c r="S1370" s="827"/>
      <c r="T1370" s="846">
        <f t="shared" ref="T1370:T1377" si="529">SUM(P1370:S1370)*$E1370</f>
        <v>0</v>
      </c>
      <c r="U1370" s="825">
        <f t="shared" si="522"/>
        <v>0</v>
      </c>
      <c r="V1370" s="825">
        <f t="shared" si="516"/>
        <v>0</v>
      </c>
      <c r="W1370" s="827">
        <f t="shared" si="516"/>
        <v>5</v>
      </c>
      <c r="X1370" s="827">
        <f t="shared" si="516"/>
        <v>0</v>
      </c>
      <c r="Y1370" s="824">
        <f t="shared" si="516"/>
        <v>40</v>
      </c>
      <c r="Z1370" s="838">
        <f t="shared" si="513"/>
        <v>53</v>
      </c>
      <c r="AA1370" s="895" t="str">
        <f t="shared" si="510"/>
        <v>Mùng bac hà</v>
      </c>
      <c r="AB1370" s="844" t="str">
        <f t="shared" si="510"/>
        <v>kg</v>
      </c>
      <c r="AC1370" s="845">
        <f t="shared" si="510"/>
        <v>8</v>
      </c>
      <c r="AD1370" s="858">
        <f t="shared" si="510"/>
        <v>8</v>
      </c>
      <c r="AE1370" s="832">
        <f t="shared" si="525"/>
        <v>0</v>
      </c>
      <c r="AF1370" s="832">
        <f t="shared" si="525"/>
        <v>0</v>
      </c>
      <c r="AG1370" s="832">
        <f t="shared" si="525"/>
        <v>0</v>
      </c>
      <c r="AH1370" s="832">
        <f t="shared" si="525"/>
        <v>0</v>
      </c>
      <c r="AI1370" s="824">
        <f t="shared" si="511"/>
        <v>0</v>
      </c>
      <c r="AJ1370" s="879">
        <f t="shared" si="519"/>
        <v>0</v>
      </c>
      <c r="AK1370" s="879">
        <f t="shared" si="519"/>
        <v>0</v>
      </c>
      <c r="AL1370" s="879">
        <f t="shared" si="519"/>
        <v>5</v>
      </c>
      <c r="AM1370" s="879">
        <f t="shared" si="520"/>
        <v>0</v>
      </c>
      <c r="AN1370" s="849">
        <f t="shared" si="521"/>
        <v>40</v>
      </c>
      <c r="AO1370" s="825">
        <f t="shared" si="528"/>
        <v>0</v>
      </c>
      <c r="AP1370" s="825">
        <f t="shared" si="528"/>
        <v>0</v>
      </c>
      <c r="AQ1370" s="825">
        <f t="shared" si="528"/>
        <v>5</v>
      </c>
      <c r="AR1370" s="825">
        <f t="shared" si="528"/>
        <v>0</v>
      </c>
      <c r="AS1370" s="825">
        <f t="shared" si="528"/>
        <v>40</v>
      </c>
      <c r="AT1370" s="850">
        <f t="shared" si="514"/>
        <v>0</v>
      </c>
      <c r="AU1370" s="1568" t="s">
        <v>863</v>
      </c>
      <c r="AV1370" s="1569"/>
      <c r="AW1370" s="1569"/>
      <c r="AX1370" s="1569"/>
      <c r="AY1370" s="936" t="s">
        <v>29</v>
      </c>
      <c r="AZ1370" s="945">
        <f ca="1">AZ1368+AZ1369</f>
        <v>82</v>
      </c>
    </row>
    <row r="1371" spans="1:52" ht="13.5" customHeight="1">
      <c r="A1371" s="838">
        <f t="shared" si="526"/>
        <v>54</v>
      </c>
      <c r="B1371" s="908" t="s">
        <v>512</v>
      </c>
      <c r="C1371" s="844" t="s">
        <v>66</v>
      </c>
      <c r="D1371" s="907">
        <v>20</v>
      </c>
      <c r="E1371" s="824">
        <v>20</v>
      </c>
      <c r="F1371" s="905"/>
      <c r="G1371" s="872"/>
      <c r="H1371" s="842"/>
      <c r="I1371" s="842"/>
      <c r="J1371" s="824">
        <f t="shared" si="527"/>
        <v>0</v>
      </c>
      <c r="K1371" s="825"/>
      <c r="L1371" s="828"/>
      <c r="M1371" s="827"/>
      <c r="N1371" s="827"/>
      <c r="O1371" s="824">
        <f t="shared" si="515"/>
        <v>0</v>
      </c>
      <c r="P1371" s="825"/>
      <c r="Q1371" s="828"/>
      <c r="R1371" s="827"/>
      <c r="S1371" s="827"/>
      <c r="T1371" s="846">
        <f t="shared" si="529"/>
        <v>0</v>
      </c>
      <c r="U1371" s="825">
        <f t="shared" si="522"/>
        <v>0</v>
      </c>
      <c r="V1371" s="825">
        <f t="shared" si="516"/>
        <v>0</v>
      </c>
      <c r="W1371" s="827">
        <f t="shared" si="516"/>
        <v>0</v>
      </c>
      <c r="X1371" s="827">
        <f t="shared" si="516"/>
        <v>0</v>
      </c>
      <c r="Y1371" s="824">
        <f t="shared" si="516"/>
        <v>0</v>
      </c>
      <c r="Z1371" s="838">
        <f t="shared" si="513"/>
        <v>54</v>
      </c>
      <c r="AA1371" s="895" t="str">
        <f t="shared" si="510"/>
        <v>Riềng</v>
      </c>
      <c r="AB1371" s="844" t="str">
        <f t="shared" si="510"/>
        <v>kg</v>
      </c>
      <c r="AC1371" s="845">
        <f t="shared" si="510"/>
        <v>20</v>
      </c>
      <c r="AD1371" s="858">
        <f t="shared" si="510"/>
        <v>20</v>
      </c>
      <c r="AE1371" s="832">
        <f t="shared" si="525"/>
        <v>0</v>
      </c>
      <c r="AF1371" s="832">
        <f t="shared" si="525"/>
        <v>0</v>
      </c>
      <c r="AG1371" s="832">
        <f t="shared" si="525"/>
        <v>0</v>
      </c>
      <c r="AH1371" s="832">
        <f t="shared" si="525"/>
        <v>0</v>
      </c>
      <c r="AI1371" s="824">
        <f t="shared" si="511"/>
        <v>0</v>
      </c>
      <c r="AJ1371" s="879">
        <f t="shared" si="519"/>
        <v>0</v>
      </c>
      <c r="AK1371" s="879">
        <f t="shared" si="519"/>
        <v>0</v>
      </c>
      <c r="AL1371" s="879">
        <f t="shared" si="519"/>
        <v>0</v>
      </c>
      <c r="AM1371" s="879">
        <f t="shared" si="520"/>
        <v>0</v>
      </c>
      <c r="AN1371" s="849">
        <f t="shared" si="521"/>
        <v>0</v>
      </c>
      <c r="AO1371" s="825">
        <f t="shared" si="528"/>
        <v>0</v>
      </c>
      <c r="AP1371" s="825">
        <f t="shared" si="528"/>
        <v>0</v>
      </c>
      <c r="AQ1371" s="825">
        <f t="shared" si="528"/>
        <v>0</v>
      </c>
      <c r="AR1371" s="825">
        <f t="shared" si="528"/>
        <v>0</v>
      </c>
      <c r="AS1371" s="825">
        <f t="shared" si="528"/>
        <v>0</v>
      </c>
      <c r="AT1371" s="850">
        <f t="shared" si="514"/>
        <v>0</v>
      </c>
      <c r="AU1371" s="1566" t="s">
        <v>864</v>
      </c>
      <c r="AV1371" s="1567"/>
      <c r="AW1371" s="1567"/>
      <c r="AX1371" s="1567"/>
      <c r="AY1371" s="936" t="s">
        <v>29</v>
      </c>
      <c r="AZ1371" s="945">
        <f ca="1">IF(AZ1367-AZ1370&gt;0,AZ1367-AZ1370,0)</f>
        <v>22.239999999999782</v>
      </c>
    </row>
    <row r="1372" spans="1:52" ht="13.5" customHeight="1">
      <c r="A1372" s="838">
        <f t="shared" si="526"/>
        <v>55</v>
      </c>
      <c r="B1372" s="1045" t="s">
        <v>636</v>
      </c>
      <c r="C1372" s="844" t="s">
        <v>66</v>
      </c>
      <c r="D1372" s="907">
        <v>10</v>
      </c>
      <c r="E1372" s="824">
        <v>10</v>
      </c>
      <c r="F1372" s="905"/>
      <c r="G1372" s="854"/>
      <c r="H1372" s="842"/>
      <c r="I1372" s="842"/>
      <c r="J1372" s="824">
        <f t="shared" si="527"/>
        <v>0</v>
      </c>
      <c r="K1372" s="825"/>
      <c r="L1372" s="853"/>
      <c r="M1372" s="827">
        <v>0.5</v>
      </c>
      <c r="N1372" s="827"/>
      <c r="O1372" s="824">
        <f t="shared" si="515"/>
        <v>5</v>
      </c>
      <c r="P1372" s="825"/>
      <c r="Q1372" s="825"/>
      <c r="R1372" s="827"/>
      <c r="S1372" s="827"/>
      <c r="T1372" s="846">
        <f t="shared" si="529"/>
        <v>0</v>
      </c>
      <c r="U1372" s="825">
        <f t="shared" si="522"/>
        <v>0</v>
      </c>
      <c r="V1372" s="825">
        <f t="shared" si="516"/>
        <v>0</v>
      </c>
      <c r="W1372" s="827">
        <f t="shared" si="516"/>
        <v>0.5</v>
      </c>
      <c r="X1372" s="827">
        <f t="shared" si="516"/>
        <v>0</v>
      </c>
      <c r="Y1372" s="824">
        <f t="shared" si="516"/>
        <v>5</v>
      </c>
      <c r="Z1372" s="838">
        <f t="shared" si="513"/>
        <v>55</v>
      </c>
      <c r="AA1372" s="895" t="str">
        <f t="shared" si="510"/>
        <v>Rau mùi</v>
      </c>
      <c r="AB1372" s="844" t="str">
        <f t="shared" si="510"/>
        <v>kg</v>
      </c>
      <c r="AC1372" s="845">
        <f t="shared" si="510"/>
        <v>10</v>
      </c>
      <c r="AD1372" s="858">
        <f t="shared" si="510"/>
        <v>10</v>
      </c>
      <c r="AE1372" s="832">
        <f>AE1292+AJ1292-AO1292</f>
        <v>0</v>
      </c>
      <c r="AF1372" s="832">
        <f>AF1292+AK1292-AP1292</f>
        <v>0</v>
      </c>
      <c r="AG1372" s="832">
        <f>AG1292+AL1292-AQ1292</f>
        <v>0</v>
      </c>
      <c r="AH1372" s="832">
        <f>AH1292+AM1292-AR1292</f>
        <v>0</v>
      </c>
      <c r="AI1372" s="824">
        <f t="shared" si="511"/>
        <v>0</v>
      </c>
      <c r="AJ1372" s="879">
        <f t="shared" si="519"/>
        <v>0</v>
      </c>
      <c r="AK1372" s="879">
        <f t="shared" si="519"/>
        <v>0</v>
      </c>
      <c r="AL1372" s="879">
        <f t="shared" si="519"/>
        <v>0.5</v>
      </c>
      <c r="AM1372" s="879">
        <f t="shared" si="520"/>
        <v>0</v>
      </c>
      <c r="AN1372" s="849">
        <f t="shared" si="521"/>
        <v>5</v>
      </c>
      <c r="AO1372" s="825">
        <f t="shared" si="528"/>
        <v>0</v>
      </c>
      <c r="AP1372" s="825">
        <f t="shared" si="528"/>
        <v>0</v>
      </c>
      <c r="AQ1372" s="825">
        <f t="shared" si="528"/>
        <v>0.5</v>
      </c>
      <c r="AR1372" s="825">
        <f t="shared" si="528"/>
        <v>0</v>
      </c>
      <c r="AS1372" s="825">
        <f t="shared" si="528"/>
        <v>5</v>
      </c>
      <c r="AT1372" s="850">
        <f t="shared" si="514"/>
        <v>0</v>
      </c>
      <c r="AU1372" s="1482" t="s">
        <v>797</v>
      </c>
      <c r="AV1372" s="1483"/>
      <c r="AW1372" s="1483"/>
      <c r="AX1372" s="1483"/>
      <c r="AY1372" s="894" t="s">
        <v>29</v>
      </c>
      <c r="AZ1372" s="918">
        <f ca="1">IF(AZ1367-AZ1370&lt;0,AZ1370-AZ1367,0)</f>
        <v>0</v>
      </c>
    </row>
    <row r="1373" spans="1:52" ht="13.5" customHeight="1">
      <c r="A1373" s="838" t="str">
        <f t="shared" si="526"/>
        <v/>
      </c>
      <c r="B1373" s="906"/>
      <c r="C1373" s="844"/>
      <c r="D1373" s="907"/>
      <c r="E1373" s="824"/>
      <c r="F1373" s="905"/>
      <c r="G1373" s="854"/>
      <c r="H1373" s="842"/>
      <c r="I1373" s="842"/>
      <c r="J1373" s="824">
        <f t="shared" si="527"/>
        <v>0</v>
      </c>
      <c r="K1373" s="825"/>
      <c r="L1373" s="825"/>
      <c r="M1373" s="827"/>
      <c r="N1373" s="827"/>
      <c r="O1373" s="824">
        <f t="shared" si="515"/>
        <v>0</v>
      </c>
      <c r="P1373" s="825"/>
      <c r="Q1373" s="825"/>
      <c r="R1373" s="827"/>
      <c r="S1373" s="827"/>
      <c r="T1373" s="846">
        <f t="shared" si="529"/>
        <v>0</v>
      </c>
      <c r="U1373" s="825">
        <f t="shared" si="522"/>
        <v>0</v>
      </c>
      <c r="V1373" s="825">
        <f t="shared" si="516"/>
        <v>0</v>
      </c>
      <c r="W1373" s="827">
        <f t="shared" si="516"/>
        <v>0</v>
      </c>
      <c r="X1373" s="827">
        <f t="shared" si="516"/>
        <v>0</v>
      </c>
      <c r="Y1373" s="824">
        <f t="shared" si="516"/>
        <v>0</v>
      </c>
      <c r="Z1373" s="838" t="str">
        <f t="shared" si="513"/>
        <v/>
      </c>
      <c r="AA1373" s="895">
        <f t="shared" si="510"/>
        <v>0</v>
      </c>
      <c r="AB1373" s="844">
        <f t="shared" si="510"/>
        <v>0</v>
      </c>
      <c r="AC1373" s="845">
        <f t="shared" si="510"/>
        <v>0</v>
      </c>
      <c r="AD1373" s="858">
        <f t="shared" si="510"/>
        <v>0</v>
      </c>
      <c r="AE1373" s="832">
        <f t="shared" ref="AE1373:AH1377" si="530">AE1294+AJ1294-AO1294</f>
        <v>0</v>
      </c>
      <c r="AF1373" s="832">
        <f t="shared" si="530"/>
        <v>0</v>
      </c>
      <c r="AG1373" s="832">
        <f t="shared" si="530"/>
        <v>0</v>
      </c>
      <c r="AH1373" s="832">
        <f t="shared" si="530"/>
        <v>0</v>
      </c>
      <c r="AI1373" s="824">
        <f t="shared" si="511"/>
        <v>0</v>
      </c>
      <c r="AJ1373" s="879">
        <f t="shared" si="519"/>
        <v>0</v>
      </c>
      <c r="AK1373" s="879">
        <f t="shared" si="519"/>
        <v>0</v>
      </c>
      <c r="AL1373" s="879">
        <f t="shared" si="519"/>
        <v>0</v>
      </c>
      <c r="AM1373" s="879">
        <f t="shared" si="520"/>
        <v>0</v>
      </c>
      <c r="AN1373" s="849">
        <f t="shared" si="521"/>
        <v>0</v>
      </c>
      <c r="AO1373" s="825">
        <f t="shared" si="528"/>
        <v>0</v>
      </c>
      <c r="AP1373" s="825">
        <f t="shared" si="528"/>
        <v>0</v>
      </c>
      <c r="AQ1373" s="825">
        <f t="shared" si="528"/>
        <v>0</v>
      </c>
      <c r="AR1373" s="825">
        <f t="shared" si="528"/>
        <v>0</v>
      </c>
      <c r="AS1373" s="825">
        <f t="shared" si="528"/>
        <v>0</v>
      </c>
      <c r="AT1373" s="850" t="str">
        <f t="shared" si="514"/>
        <v/>
      </c>
      <c r="AU1373" s="893"/>
      <c r="AV1373" s="894"/>
      <c r="AW1373" s="894"/>
      <c r="AX1373" s="894"/>
      <c r="AY1373" s="894"/>
      <c r="AZ1373" s="918"/>
    </row>
    <row r="1374" spans="1:52" ht="13.5" customHeight="1">
      <c r="A1374" s="838" t="str">
        <f t="shared" si="526"/>
        <v/>
      </c>
      <c r="B1374" s="906"/>
      <c r="C1374" s="844"/>
      <c r="D1374" s="907"/>
      <c r="E1374" s="824"/>
      <c r="F1374" s="905"/>
      <c r="G1374" s="854"/>
      <c r="H1374" s="842"/>
      <c r="I1374" s="842"/>
      <c r="J1374" s="824">
        <f t="shared" si="527"/>
        <v>0</v>
      </c>
      <c r="K1374" s="825"/>
      <c r="L1374" s="825"/>
      <c r="M1374" s="827"/>
      <c r="N1374" s="827"/>
      <c r="O1374" s="824">
        <f t="shared" si="515"/>
        <v>0</v>
      </c>
      <c r="P1374" s="825"/>
      <c r="Q1374" s="825"/>
      <c r="R1374" s="827"/>
      <c r="S1374" s="827"/>
      <c r="T1374" s="846">
        <f t="shared" si="529"/>
        <v>0</v>
      </c>
      <c r="U1374" s="825">
        <f t="shared" si="522"/>
        <v>0</v>
      </c>
      <c r="V1374" s="825">
        <f t="shared" si="516"/>
        <v>0</v>
      </c>
      <c r="W1374" s="827">
        <f t="shared" si="516"/>
        <v>0</v>
      </c>
      <c r="X1374" s="827">
        <f t="shared" si="516"/>
        <v>0</v>
      </c>
      <c r="Y1374" s="824">
        <f t="shared" si="516"/>
        <v>0</v>
      </c>
      <c r="Z1374" s="838" t="str">
        <f t="shared" si="513"/>
        <v/>
      </c>
      <c r="AA1374" s="895">
        <f t="shared" si="510"/>
        <v>0</v>
      </c>
      <c r="AB1374" s="844">
        <f t="shared" si="510"/>
        <v>0</v>
      </c>
      <c r="AC1374" s="845">
        <f t="shared" si="510"/>
        <v>0</v>
      </c>
      <c r="AD1374" s="858">
        <f t="shared" si="510"/>
        <v>0</v>
      </c>
      <c r="AE1374" s="832">
        <f t="shared" si="530"/>
        <v>0</v>
      </c>
      <c r="AF1374" s="832">
        <f t="shared" si="530"/>
        <v>0</v>
      </c>
      <c r="AG1374" s="832">
        <f t="shared" si="530"/>
        <v>0</v>
      </c>
      <c r="AH1374" s="832">
        <f t="shared" si="530"/>
        <v>0</v>
      </c>
      <c r="AI1374" s="824">
        <f t="shared" si="511"/>
        <v>0</v>
      </c>
      <c r="AJ1374" s="879">
        <f t="shared" si="519"/>
        <v>0</v>
      </c>
      <c r="AK1374" s="879">
        <f t="shared" si="519"/>
        <v>0</v>
      </c>
      <c r="AL1374" s="879">
        <f t="shared" si="519"/>
        <v>0</v>
      </c>
      <c r="AM1374" s="879">
        <f t="shared" si="520"/>
        <v>0</v>
      </c>
      <c r="AN1374" s="849">
        <f t="shared" si="521"/>
        <v>0</v>
      </c>
      <c r="AO1374" s="825">
        <f t="shared" si="528"/>
        <v>0</v>
      </c>
      <c r="AP1374" s="825">
        <f t="shared" si="528"/>
        <v>0</v>
      </c>
      <c r="AQ1374" s="825">
        <f t="shared" si="528"/>
        <v>0</v>
      </c>
      <c r="AR1374" s="825">
        <f t="shared" si="528"/>
        <v>0</v>
      </c>
      <c r="AS1374" s="825">
        <f t="shared" si="528"/>
        <v>0</v>
      </c>
      <c r="AT1374" s="850" t="str">
        <f t="shared" si="514"/>
        <v/>
      </c>
      <c r="AU1374" s="893"/>
      <c r="AV1374" s="894"/>
      <c r="AW1374" s="894"/>
      <c r="AX1374" s="894"/>
      <c r="AY1374" s="894"/>
      <c r="AZ1374" s="918"/>
    </row>
    <row r="1375" spans="1:52" ht="13.5" customHeight="1">
      <c r="A1375" s="838" t="str">
        <f t="shared" si="526"/>
        <v/>
      </c>
      <c r="B1375" s="906"/>
      <c r="C1375" s="844"/>
      <c r="D1375" s="907"/>
      <c r="E1375" s="824"/>
      <c r="F1375" s="905"/>
      <c r="G1375" s="854"/>
      <c r="H1375" s="842"/>
      <c r="I1375" s="842"/>
      <c r="J1375" s="824">
        <f t="shared" si="527"/>
        <v>0</v>
      </c>
      <c r="K1375" s="825"/>
      <c r="L1375" s="825"/>
      <c r="M1375" s="827"/>
      <c r="N1375" s="827"/>
      <c r="O1375" s="824">
        <f t="shared" si="515"/>
        <v>0</v>
      </c>
      <c r="P1375" s="825"/>
      <c r="Q1375" s="825"/>
      <c r="R1375" s="827"/>
      <c r="S1375" s="827"/>
      <c r="T1375" s="846">
        <f t="shared" si="529"/>
        <v>0</v>
      </c>
      <c r="U1375" s="825">
        <f t="shared" si="522"/>
        <v>0</v>
      </c>
      <c r="V1375" s="825">
        <f t="shared" si="516"/>
        <v>0</v>
      </c>
      <c r="W1375" s="827">
        <v>0</v>
      </c>
      <c r="X1375" s="827">
        <f t="shared" si="516"/>
        <v>0</v>
      </c>
      <c r="Y1375" s="824">
        <f t="shared" si="516"/>
        <v>0</v>
      </c>
      <c r="Z1375" s="838" t="str">
        <f t="shared" si="513"/>
        <v/>
      </c>
      <c r="AA1375" s="895">
        <f t="shared" si="510"/>
        <v>0</v>
      </c>
      <c r="AB1375" s="844">
        <f t="shared" si="510"/>
        <v>0</v>
      </c>
      <c r="AC1375" s="845">
        <f t="shared" si="510"/>
        <v>0</v>
      </c>
      <c r="AD1375" s="858">
        <f t="shared" si="510"/>
        <v>0</v>
      </c>
      <c r="AE1375" s="832">
        <f t="shared" si="530"/>
        <v>0</v>
      </c>
      <c r="AF1375" s="832">
        <f t="shared" si="530"/>
        <v>0</v>
      </c>
      <c r="AG1375" s="832">
        <f t="shared" si="530"/>
        <v>0</v>
      </c>
      <c r="AH1375" s="832">
        <f t="shared" si="530"/>
        <v>0</v>
      </c>
      <c r="AI1375" s="824">
        <f t="shared" si="511"/>
        <v>0</v>
      </c>
      <c r="AJ1375" s="879">
        <f t="shared" si="519"/>
        <v>0</v>
      </c>
      <c r="AK1375" s="879">
        <f t="shared" si="519"/>
        <v>0</v>
      </c>
      <c r="AL1375" s="879">
        <f t="shared" si="519"/>
        <v>0</v>
      </c>
      <c r="AM1375" s="879">
        <f t="shared" si="520"/>
        <v>0</v>
      </c>
      <c r="AN1375" s="849">
        <f t="shared" si="521"/>
        <v>0</v>
      </c>
      <c r="AO1375" s="825">
        <f t="shared" si="528"/>
        <v>0</v>
      </c>
      <c r="AP1375" s="825">
        <f t="shared" si="528"/>
        <v>0</v>
      </c>
      <c r="AQ1375" s="825">
        <f t="shared" si="528"/>
        <v>0</v>
      </c>
      <c r="AR1375" s="825">
        <f t="shared" si="528"/>
        <v>0</v>
      </c>
      <c r="AS1375" s="825">
        <f t="shared" si="528"/>
        <v>0</v>
      </c>
      <c r="AT1375" s="850" t="str">
        <f t="shared" si="514"/>
        <v/>
      </c>
      <c r="AU1375" s="893"/>
      <c r="AV1375" s="894"/>
      <c r="AW1375" s="894"/>
      <c r="AX1375" s="894"/>
      <c r="AY1375" s="894"/>
      <c r="AZ1375" s="918"/>
    </row>
    <row r="1376" spans="1:52" ht="13.5" customHeight="1">
      <c r="A1376" s="838" t="str">
        <f t="shared" si="526"/>
        <v/>
      </c>
      <c r="B1376" s="906"/>
      <c r="C1376" s="844"/>
      <c r="D1376" s="907"/>
      <c r="E1376" s="824"/>
      <c r="F1376" s="905"/>
      <c r="G1376" s="854"/>
      <c r="H1376" s="842"/>
      <c r="I1376" s="842"/>
      <c r="J1376" s="824">
        <f t="shared" si="527"/>
        <v>0</v>
      </c>
      <c r="K1376" s="825"/>
      <c r="L1376" s="825"/>
      <c r="M1376" s="827"/>
      <c r="N1376" s="827"/>
      <c r="O1376" s="824">
        <f t="shared" si="515"/>
        <v>0</v>
      </c>
      <c r="P1376" s="825"/>
      <c r="Q1376" s="825"/>
      <c r="R1376" s="827"/>
      <c r="S1376" s="827"/>
      <c r="T1376" s="846">
        <f t="shared" si="529"/>
        <v>0</v>
      </c>
      <c r="U1376" s="825">
        <f t="shared" si="522"/>
        <v>0</v>
      </c>
      <c r="V1376" s="825">
        <f t="shared" si="516"/>
        <v>0</v>
      </c>
      <c r="W1376" s="827">
        <f>SUM(H1376,M1376,R1376)</f>
        <v>0</v>
      </c>
      <c r="X1376" s="827">
        <f t="shared" si="516"/>
        <v>0</v>
      </c>
      <c r="Y1376" s="824">
        <f t="shared" si="516"/>
        <v>0</v>
      </c>
      <c r="Z1376" s="838" t="str">
        <f t="shared" si="513"/>
        <v/>
      </c>
      <c r="AA1376" s="895">
        <f t="shared" si="510"/>
        <v>0</v>
      </c>
      <c r="AB1376" s="844">
        <f t="shared" si="510"/>
        <v>0</v>
      </c>
      <c r="AC1376" s="845">
        <f t="shared" si="510"/>
        <v>0</v>
      </c>
      <c r="AD1376" s="858">
        <f t="shared" si="510"/>
        <v>0</v>
      </c>
      <c r="AE1376" s="832">
        <f t="shared" si="530"/>
        <v>0</v>
      </c>
      <c r="AF1376" s="832">
        <f t="shared" si="530"/>
        <v>0</v>
      </c>
      <c r="AG1376" s="832">
        <f t="shared" si="530"/>
        <v>0</v>
      </c>
      <c r="AH1376" s="832">
        <f t="shared" si="530"/>
        <v>0</v>
      </c>
      <c r="AI1376" s="824">
        <f t="shared" si="511"/>
        <v>0</v>
      </c>
      <c r="AJ1376" s="879">
        <f t="shared" si="519"/>
        <v>0</v>
      </c>
      <c r="AK1376" s="879">
        <f t="shared" si="519"/>
        <v>0</v>
      </c>
      <c r="AL1376" s="879">
        <f t="shared" si="519"/>
        <v>0</v>
      </c>
      <c r="AM1376" s="879">
        <f t="shared" si="520"/>
        <v>0</v>
      </c>
      <c r="AN1376" s="849">
        <f t="shared" si="521"/>
        <v>0</v>
      </c>
      <c r="AO1376" s="825">
        <f t="shared" si="528"/>
        <v>0</v>
      </c>
      <c r="AP1376" s="825">
        <f t="shared" si="528"/>
        <v>0</v>
      </c>
      <c r="AQ1376" s="825">
        <f t="shared" si="528"/>
        <v>0</v>
      </c>
      <c r="AR1376" s="825">
        <f t="shared" si="528"/>
        <v>0</v>
      </c>
      <c r="AS1376" s="825">
        <f t="shared" si="528"/>
        <v>0</v>
      </c>
      <c r="AT1376" s="850" t="str">
        <f t="shared" si="514"/>
        <v/>
      </c>
      <c r="AU1376" s="893"/>
      <c r="AV1376" s="894"/>
      <c r="AW1376" s="894"/>
      <c r="AX1376" s="894"/>
      <c r="AY1376" s="894"/>
      <c r="AZ1376" s="918"/>
    </row>
    <row r="1377" spans="1:52" ht="13.5" customHeight="1">
      <c r="A1377" s="838" t="str">
        <f t="shared" si="526"/>
        <v/>
      </c>
      <c r="B1377" s="906"/>
      <c r="C1377" s="844"/>
      <c r="D1377" s="907"/>
      <c r="E1377" s="824"/>
      <c r="F1377" s="905"/>
      <c r="G1377" s="854"/>
      <c r="H1377" s="842"/>
      <c r="I1377" s="842"/>
      <c r="J1377" s="824">
        <f t="shared" si="527"/>
        <v>0</v>
      </c>
      <c r="K1377" s="825"/>
      <c r="L1377" s="825"/>
      <c r="M1377" s="827"/>
      <c r="N1377" s="827"/>
      <c r="O1377" s="824">
        <f t="shared" si="515"/>
        <v>0</v>
      </c>
      <c r="P1377" s="825"/>
      <c r="Q1377" s="825"/>
      <c r="R1377" s="827"/>
      <c r="S1377" s="827"/>
      <c r="T1377" s="846">
        <f t="shared" si="529"/>
        <v>0</v>
      </c>
      <c r="U1377" s="825">
        <f t="shared" si="522"/>
        <v>0</v>
      </c>
      <c r="V1377" s="825">
        <f>SUM(G1377,L1377,Q1377)</f>
        <v>0</v>
      </c>
      <c r="W1377" s="827">
        <f>SUM(H1377,M1377,R1377)</f>
        <v>0</v>
      </c>
      <c r="X1377" s="827">
        <f>SUM(I1377,N1377,S1377)</f>
        <v>0</v>
      </c>
      <c r="Y1377" s="824">
        <f>SUM(J1377,O1377,T1377)</f>
        <v>0</v>
      </c>
      <c r="Z1377" s="838" t="str">
        <f t="shared" si="513"/>
        <v/>
      </c>
      <c r="AA1377" s="895">
        <f t="shared" si="510"/>
        <v>0</v>
      </c>
      <c r="AB1377" s="844">
        <f t="shared" si="510"/>
        <v>0</v>
      </c>
      <c r="AC1377" s="845">
        <f t="shared" si="510"/>
        <v>0</v>
      </c>
      <c r="AD1377" s="858">
        <f t="shared" si="510"/>
        <v>0</v>
      </c>
      <c r="AE1377" s="832">
        <f t="shared" si="530"/>
        <v>0</v>
      </c>
      <c r="AF1377" s="832">
        <f t="shared" si="530"/>
        <v>0</v>
      </c>
      <c r="AG1377" s="832">
        <f t="shared" si="530"/>
        <v>0</v>
      </c>
      <c r="AH1377" s="832">
        <f t="shared" si="530"/>
        <v>0</v>
      </c>
      <c r="AI1377" s="824">
        <f t="shared" si="511"/>
        <v>0</v>
      </c>
      <c r="AJ1377" s="879">
        <f t="shared" si="519"/>
        <v>0</v>
      </c>
      <c r="AK1377" s="879">
        <f t="shared" si="519"/>
        <v>0</v>
      </c>
      <c r="AL1377" s="879">
        <f t="shared" si="519"/>
        <v>0</v>
      </c>
      <c r="AM1377" s="879">
        <f t="shared" si="520"/>
        <v>0</v>
      </c>
      <c r="AN1377" s="849">
        <f t="shared" si="521"/>
        <v>0</v>
      </c>
      <c r="AO1377" s="825">
        <f t="shared" si="528"/>
        <v>0</v>
      </c>
      <c r="AP1377" s="825">
        <f t="shared" si="528"/>
        <v>0</v>
      </c>
      <c r="AQ1377" s="825">
        <f t="shared" si="528"/>
        <v>0</v>
      </c>
      <c r="AR1377" s="825">
        <f t="shared" si="528"/>
        <v>0</v>
      </c>
      <c r="AS1377" s="825">
        <f t="shared" si="528"/>
        <v>0</v>
      </c>
      <c r="AT1377" s="850" t="str">
        <f t="shared" si="514"/>
        <v/>
      </c>
      <c r="AU1377" s="893"/>
      <c r="AV1377" s="894"/>
      <c r="AW1377" s="894"/>
      <c r="AX1377" s="894"/>
      <c r="AY1377" s="894"/>
      <c r="AZ1377" s="918"/>
    </row>
    <row r="1378" spans="1:52" ht="13.5" customHeight="1">
      <c r="A1378" s="838"/>
      <c r="B1378" s="906"/>
      <c r="C1378" s="844"/>
      <c r="D1378" s="907"/>
      <c r="E1378" s="824"/>
      <c r="F1378" s="905"/>
      <c r="G1378" s="854"/>
      <c r="H1378" s="842"/>
      <c r="I1378" s="842"/>
      <c r="J1378" s="824"/>
      <c r="K1378" s="825"/>
      <c r="L1378" s="825"/>
      <c r="M1378" s="827"/>
      <c r="N1378" s="827"/>
      <c r="O1378" s="824"/>
      <c r="P1378" s="825"/>
      <c r="Q1378" s="825"/>
      <c r="R1378" s="827"/>
      <c r="S1378" s="827"/>
      <c r="T1378" s="846"/>
      <c r="U1378" s="825"/>
      <c r="V1378" s="825"/>
      <c r="W1378" s="827"/>
      <c r="X1378" s="827"/>
      <c r="Y1378" s="824"/>
      <c r="Z1378" s="838"/>
      <c r="AA1378" s="895"/>
      <c r="AB1378" s="844"/>
      <c r="AC1378" s="845"/>
      <c r="AD1378" s="858"/>
      <c r="AE1378" s="832"/>
      <c r="AF1378" s="832"/>
      <c r="AG1378" s="832"/>
      <c r="AH1378" s="832"/>
      <c r="AI1378" s="824"/>
      <c r="AJ1378" s="879"/>
      <c r="AK1378" s="879"/>
      <c r="AL1378" s="879"/>
      <c r="AM1378" s="879"/>
      <c r="AN1378" s="849"/>
      <c r="AO1378" s="825"/>
      <c r="AP1378" s="825"/>
      <c r="AQ1378" s="825"/>
      <c r="AR1378" s="825"/>
      <c r="AS1378" s="825"/>
      <c r="AT1378" s="850"/>
      <c r="AU1378" s="893"/>
      <c r="AV1378" s="894"/>
      <c r="AW1378" s="894"/>
      <c r="AX1378" s="894"/>
      <c r="AY1378" s="894"/>
      <c r="AZ1378" s="918"/>
    </row>
    <row r="1379" spans="1:52" ht="13.5" customHeight="1">
      <c r="A1379" s="838"/>
      <c r="B1379" s="906"/>
      <c r="C1379" s="844"/>
      <c r="D1379" s="907"/>
      <c r="E1379" s="824"/>
      <c r="F1379" s="905"/>
      <c r="G1379" s="854"/>
      <c r="H1379" s="842"/>
      <c r="I1379" s="842"/>
      <c r="J1379" s="824"/>
      <c r="K1379" s="825"/>
      <c r="L1379" s="825"/>
      <c r="M1379" s="827"/>
      <c r="N1379" s="827"/>
      <c r="O1379" s="824"/>
      <c r="P1379" s="825"/>
      <c r="Q1379" s="825"/>
      <c r="R1379" s="827"/>
      <c r="S1379" s="827"/>
      <c r="T1379" s="846"/>
      <c r="U1379" s="825"/>
      <c r="V1379" s="825"/>
      <c r="W1379" s="827"/>
      <c r="X1379" s="827"/>
      <c r="Y1379" s="824"/>
      <c r="Z1379" s="838"/>
      <c r="AA1379" s="895"/>
      <c r="AB1379" s="844"/>
      <c r="AC1379" s="845"/>
      <c r="AD1379" s="858"/>
      <c r="AE1379" s="832"/>
      <c r="AF1379" s="832"/>
      <c r="AG1379" s="832"/>
      <c r="AH1379" s="832"/>
      <c r="AI1379" s="824"/>
      <c r="AJ1379" s="879"/>
      <c r="AK1379" s="879"/>
      <c r="AL1379" s="879"/>
      <c r="AM1379" s="879"/>
      <c r="AN1379" s="849"/>
      <c r="AO1379" s="825"/>
      <c r="AP1379" s="825"/>
      <c r="AQ1379" s="825"/>
      <c r="AR1379" s="825"/>
      <c r="AS1379" s="825"/>
      <c r="AT1379" s="850"/>
      <c r="AU1379" s="893"/>
      <c r="AV1379" s="894"/>
      <c r="AW1379" s="894"/>
      <c r="AX1379" s="894"/>
      <c r="AY1379" s="894"/>
      <c r="AZ1379" s="918"/>
    </row>
    <row r="1380" spans="1:52" ht="13.5" customHeight="1">
      <c r="A1380" s="838"/>
      <c r="B1380" s="906"/>
      <c r="C1380" s="844"/>
      <c r="D1380" s="907"/>
      <c r="E1380" s="824"/>
      <c r="F1380" s="905"/>
      <c r="G1380" s="854"/>
      <c r="H1380" s="842"/>
      <c r="I1380" s="842"/>
      <c r="J1380" s="824"/>
      <c r="K1380" s="825"/>
      <c r="L1380" s="825"/>
      <c r="M1380" s="827"/>
      <c r="N1380" s="827"/>
      <c r="O1380" s="824"/>
      <c r="P1380" s="825"/>
      <c r="Q1380" s="825"/>
      <c r="R1380" s="827"/>
      <c r="S1380" s="827"/>
      <c r="T1380" s="846"/>
      <c r="U1380" s="825"/>
      <c r="V1380" s="825"/>
      <c r="W1380" s="827"/>
      <c r="X1380" s="827"/>
      <c r="Y1380" s="824"/>
      <c r="Z1380" s="838"/>
      <c r="AA1380" s="895"/>
      <c r="AB1380" s="844"/>
      <c r="AC1380" s="845"/>
      <c r="AD1380" s="858"/>
      <c r="AE1380" s="832"/>
      <c r="AF1380" s="832"/>
      <c r="AG1380" s="832"/>
      <c r="AH1380" s="832"/>
      <c r="AI1380" s="824"/>
      <c r="AJ1380" s="879"/>
      <c r="AK1380" s="879"/>
      <c r="AL1380" s="879"/>
      <c r="AM1380" s="879"/>
      <c r="AN1380" s="849"/>
      <c r="AO1380" s="825"/>
      <c r="AP1380" s="825"/>
      <c r="AQ1380" s="825"/>
      <c r="AR1380" s="825"/>
      <c r="AS1380" s="825"/>
      <c r="AT1380" s="850"/>
      <c r="AU1380" s="893"/>
      <c r="AV1380" s="894"/>
      <c r="AW1380" s="894"/>
      <c r="AX1380" s="894"/>
      <c r="AY1380" s="894"/>
      <c r="AZ1380" s="918"/>
    </row>
    <row r="1381" spans="1:52" ht="13.5" customHeight="1">
      <c r="A1381" s="838" t="str">
        <f>IF(B1381&lt;&gt;"",MAX($A1376:$A1377)+1,"")</f>
        <v/>
      </c>
      <c r="B1381" s="951"/>
      <c r="C1381" s="952"/>
      <c r="D1381" s="953"/>
      <c r="E1381" s="824"/>
      <c r="F1381" s="905"/>
      <c r="G1381" s="854"/>
      <c r="H1381" s="842"/>
      <c r="I1381" s="842"/>
      <c r="J1381" s="824">
        <f>SUM(F1381:I1381)*$E1381</f>
        <v>0</v>
      </c>
      <c r="K1381" s="825"/>
      <c r="L1381" s="825"/>
      <c r="M1381" s="827"/>
      <c r="N1381" s="827"/>
      <c r="O1381" s="824">
        <f>SUM(K1381:N1381)*$E1381</f>
        <v>0</v>
      </c>
      <c r="P1381" s="825"/>
      <c r="Q1381" s="825"/>
      <c r="R1381" s="827"/>
      <c r="S1381" s="827"/>
      <c r="T1381" s="846">
        <f>SUM(P1381:S1381)*$E1381</f>
        <v>0</v>
      </c>
      <c r="U1381" s="825">
        <f t="shared" ref="U1381:Y1383" si="531">SUM(F1381,K1381,P1381)</f>
        <v>0</v>
      </c>
      <c r="V1381" s="825">
        <f t="shared" si="531"/>
        <v>0</v>
      </c>
      <c r="W1381" s="827">
        <f t="shared" si="531"/>
        <v>0</v>
      </c>
      <c r="X1381" s="827">
        <f t="shared" si="531"/>
        <v>0</v>
      </c>
      <c r="Y1381" s="824">
        <f t="shared" si="531"/>
        <v>0</v>
      </c>
      <c r="Z1381" s="838" t="str">
        <f t="shared" ref="Z1381:AD1383" si="532">A1381</f>
        <v/>
      </c>
      <c r="AA1381" s="895">
        <f t="shared" si="532"/>
        <v>0</v>
      </c>
      <c r="AB1381" s="844">
        <f t="shared" si="532"/>
        <v>0</v>
      </c>
      <c r="AC1381" s="845">
        <f t="shared" si="532"/>
        <v>0</v>
      </c>
      <c r="AD1381" s="858">
        <f t="shared" si="532"/>
        <v>0</v>
      </c>
      <c r="AE1381" s="832">
        <f t="shared" ref="AE1381:AH1383" si="533">AE1299+AJ1299-AO1299</f>
        <v>0</v>
      </c>
      <c r="AF1381" s="832">
        <f t="shared" si="533"/>
        <v>0</v>
      </c>
      <c r="AG1381" s="832">
        <f t="shared" si="533"/>
        <v>0</v>
      </c>
      <c r="AH1381" s="832">
        <f t="shared" si="533"/>
        <v>0</v>
      </c>
      <c r="AI1381" s="824">
        <f>SUM(AE1381:AH1381)*$E1381</f>
        <v>0</v>
      </c>
      <c r="AJ1381" s="879">
        <f t="shared" ref="AJ1381:AM1383" si="534">U1381</f>
        <v>0</v>
      </c>
      <c r="AK1381" s="879">
        <f t="shared" si="534"/>
        <v>0</v>
      </c>
      <c r="AL1381" s="879">
        <f t="shared" si="534"/>
        <v>0</v>
      </c>
      <c r="AM1381" s="879">
        <f t="shared" si="534"/>
        <v>0</v>
      </c>
      <c r="AN1381" s="849">
        <f>SUM(AJ1381:AM1381)*$E1381</f>
        <v>0</v>
      </c>
      <c r="AO1381" s="825">
        <f t="shared" ref="AO1381:AS1383" si="535">U1381</f>
        <v>0</v>
      </c>
      <c r="AP1381" s="825">
        <f t="shared" si="535"/>
        <v>0</v>
      </c>
      <c r="AQ1381" s="825">
        <f t="shared" si="535"/>
        <v>0</v>
      </c>
      <c r="AR1381" s="825">
        <f t="shared" si="535"/>
        <v>0</v>
      </c>
      <c r="AS1381" s="825">
        <f t="shared" si="535"/>
        <v>0</v>
      </c>
      <c r="AT1381" s="850" t="str">
        <f>IF(AC1381&lt;&gt;0,SUM(AO1381:AR1381)*$AC1381-SUM(AO1381:AR1381)*$AD1381,"")</f>
        <v/>
      </c>
      <c r="AU1381" s="893"/>
      <c r="AV1381" s="894"/>
      <c r="AW1381" s="894"/>
      <c r="AX1381" s="894"/>
      <c r="AY1381" s="894"/>
      <c r="AZ1381" s="954"/>
    </row>
    <row r="1382" spans="1:52" ht="13.5" customHeight="1">
      <c r="A1382" s="838" t="str">
        <f>IF(B1382&lt;&gt;"",MAX($A1377:$A1381)+1,"")</f>
        <v/>
      </c>
      <c r="B1382" s="951"/>
      <c r="C1382" s="952"/>
      <c r="D1382" s="953"/>
      <c r="E1382" s="824"/>
      <c r="F1382" s="905"/>
      <c r="G1382" s="854"/>
      <c r="H1382" s="842"/>
      <c r="I1382" s="842"/>
      <c r="J1382" s="824">
        <f>SUM(F1382:I1382)*$E1382</f>
        <v>0</v>
      </c>
      <c r="K1382" s="825"/>
      <c r="L1382" s="825"/>
      <c r="M1382" s="827"/>
      <c r="N1382" s="827"/>
      <c r="O1382" s="824">
        <f>SUM(K1382:N1382)*$E1382</f>
        <v>0</v>
      </c>
      <c r="P1382" s="825"/>
      <c r="Q1382" s="825"/>
      <c r="R1382" s="827"/>
      <c r="S1382" s="827"/>
      <c r="T1382" s="846">
        <f>SUM(P1382:S1382)*$E1382</f>
        <v>0</v>
      </c>
      <c r="U1382" s="825">
        <f t="shared" si="531"/>
        <v>0</v>
      </c>
      <c r="V1382" s="825">
        <f t="shared" si="531"/>
        <v>0</v>
      </c>
      <c r="W1382" s="827">
        <f t="shared" si="531"/>
        <v>0</v>
      </c>
      <c r="X1382" s="827">
        <f t="shared" si="531"/>
        <v>0</v>
      </c>
      <c r="Y1382" s="824">
        <f t="shared" si="531"/>
        <v>0</v>
      </c>
      <c r="Z1382" s="838" t="str">
        <f t="shared" si="532"/>
        <v/>
      </c>
      <c r="AA1382" s="895">
        <f t="shared" si="532"/>
        <v>0</v>
      </c>
      <c r="AB1382" s="844">
        <f t="shared" si="532"/>
        <v>0</v>
      </c>
      <c r="AC1382" s="845">
        <f t="shared" si="532"/>
        <v>0</v>
      </c>
      <c r="AD1382" s="858">
        <f>E1382</f>
        <v>0</v>
      </c>
      <c r="AE1382" s="832">
        <f t="shared" si="533"/>
        <v>0</v>
      </c>
      <c r="AF1382" s="832">
        <f t="shared" si="533"/>
        <v>0</v>
      </c>
      <c r="AG1382" s="832">
        <f t="shared" si="533"/>
        <v>0</v>
      </c>
      <c r="AH1382" s="832">
        <f t="shared" si="533"/>
        <v>0</v>
      </c>
      <c r="AI1382" s="824">
        <f>SUM(AE1382:AH1382)*$E1382</f>
        <v>0</v>
      </c>
      <c r="AJ1382" s="879">
        <f t="shared" si="534"/>
        <v>0</v>
      </c>
      <c r="AK1382" s="879">
        <f t="shared" si="534"/>
        <v>0</v>
      </c>
      <c r="AL1382" s="879">
        <f t="shared" si="534"/>
        <v>0</v>
      </c>
      <c r="AM1382" s="879">
        <f t="shared" si="534"/>
        <v>0</v>
      </c>
      <c r="AN1382" s="849">
        <f>SUM(AJ1382:AM1382)*$E1382</f>
        <v>0</v>
      </c>
      <c r="AO1382" s="825">
        <f t="shared" si="535"/>
        <v>0</v>
      </c>
      <c r="AP1382" s="825">
        <f t="shared" si="535"/>
        <v>0</v>
      </c>
      <c r="AQ1382" s="825">
        <f t="shared" si="535"/>
        <v>0</v>
      </c>
      <c r="AR1382" s="825">
        <f t="shared" si="535"/>
        <v>0</v>
      </c>
      <c r="AS1382" s="825">
        <f t="shared" si="535"/>
        <v>0</v>
      </c>
      <c r="AT1382" s="850" t="str">
        <f>IF(AC1382&lt;&gt;0,SUM(AO1382:AR1382)*$AC1382-SUM(AO1382:AR1382)*$AD1382,"")</f>
        <v/>
      </c>
      <c r="AU1382" s="893"/>
      <c r="AV1382" s="894"/>
      <c r="AW1382" s="894"/>
      <c r="AX1382" s="894"/>
      <c r="AY1382" s="894"/>
      <c r="AZ1382" s="954"/>
    </row>
    <row r="1383" spans="1:52" ht="13.5" customHeight="1">
      <c r="A1383" s="838" t="str">
        <f>IF(B1383&lt;&gt;"",MAX($A1381:$A1382)+1,"")</f>
        <v/>
      </c>
      <c r="B1383" s="955"/>
      <c r="C1383" s="956"/>
      <c r="D1383" s="957"/>
      <c r="E1383" s="958"/>
      <c r="F1383" s="959"/>
      <c r="G1383" s="960"/>
      <c r="H1383" s="961"/>
      <c r="I1383" s="961"/>
      <c r="J1383" s="824">
        <f>SUM(F1383:I1383)*$E1383</f>
        <v>0</v>
      </c>
      <c r="K1383" s="825"/>
      <c r="L1383" s="825"/>
      <c r="M1383" s="827"/>
      <c r="N1383" s="827"/>
      <c r="O1383" s="1049">
        <f>SUM(K1383:N1383)*$E1383</f>
        <v>0</v>
      </c>
      <c r="P1383" s="825"/>
      <c r="Q1383" s="825"/>
      <c r="R1383" s="827"/>
      <c r="S1383" s="827"/>
      <c r="T1383" s="846">
        <f>SUM(P1383:S1383)*$E1383</f>
        <v>0</v>
      </c>
      <c r="U1383" s="825">
        <f>SUM(F1383,K1383,P1383)</f>
        <v>0</v>
      </c>
      <c r="V1383" s="825">
        <f t="shared" si="531"/>
        <v>0</v>
      </c>
      <c r="W1383" s="827">
        <f t="shared" si="531"/>
        <v>0</v>
      </c>
      <c r="X1383" s="827">
        <f>SUM(I1383,N1383,S1383)</f>
        <v>0</v>
      </c>
      <c r="Y1383" s="824">
        <f>SUM(J1383,O1383,T1383)</f>
        <v>0</v>
      </c>
      <c r="Z1383" s="838" t="str">
        <f t="shared" si="532"/>
        <v/>
      </c>
      <c r="AA1383" s="895">
        <f>B1383</f>
        <v>0</v>
      </c>
      <c r="AB1383" s="844">
        <f>C1383</f>
        <v>0</v>
      </c>
      <c r="AC1383" s="962">
        <f>D1383</f>
        <v>0</v>
      </c>
      <c r="AD1383" s="858">
        <f>E1383</f>
        <v>0</v>
      </c>
      <c r="AE1383" s="832">
        <f t="shared" si="533"/>
        <v>0</v>
      </c>
      <c r="AF1383" s="832">
        <f t="shared" si="533"/>
        <v>0</v>
      </c>
      <c r="AG1383" s="832">
        <f t="shared" si="533"/>
        <v>0</v>
      </c>
      <c r="AH1383" s="832">
        <f t="shared" si="533"/>
        <v>0</v>
      </c>
      <c r="AI1383" s="824">
        <f>SUM(AE1383:AH1383)*$E1383</f>
        <v>0</v>
      </c>
      <c r="AJ1383" s="879">
        <f t="shared" si="534"/>
        <v>0</v>
      </c>
      <c r="AK1383" s="879">
        <f t="shared" si="534"/>
        <v>0</v>
      </c>
      <c r="AL1383" s="879">
        <f t="shared" si="534"/>
        <v>0</v>
      </c>
      <c r="AM1383" s="879">
        <f t="shared" si="534"/>
        <v>0</v>
      </c>
      <c r="AN1383" s="849">
        <f>SUM(AJ1383:AM1383)*$E1383</f>
        <v>0</v>
      </c>
      <c r="AO1383" s="825">
        <f t="shared" si="535"/>
        <v>0</v>
      </c>
      <c r="AP1383" s="825">
        <f t="shared" si="535"/>
        <v>0</v>
      </c>
      <c r="AQ1383" s="825">
        <f t="shared" si="535"/>
        <v>0</v>
      </c>
      <c r="AR1383" s="825">
        <f t="shared" si="535"/>
        <v>0</v>
      </c>
      <c r="AS1383" s="825">
        <f t="shared" si="535"/>
        <v>0</v>
      </c>
      <c r="AT1383" s="963" t="str">
        <f>IF(AC1383&lt;&gt;0,SUM(AO1383:AR1383)*$AC1383-SUM(AO1383:AR1383)*$AD1383,"")</f>
        <v/>
      </c>
      <c r="AU1383" s="893"/>
      <c r="AV1383" s="894"/>
      <c r="AW1383" s="894"/>
      <c r="AX1383" s="894"/>
      <c r="AY1383" s="894"/>
      <c r="AZ1383" s="954"/>
    </row>
    <row r="1384" spans="1:52" ht="13.5" customHeight="1">
      <c r="A1384" s="964"/>
      <c r="B1384" s="964" t="s">
        <v>6</v>
      </c>
      <c r="C1384" s="965"/>
      <c r="D1384" s="966"/>
      <c r="E1384" s="965"/>
      <c r="F1384" s="965"/>
      <c r="G1384" s="967"/>
      <c r="H1384" s="965"/>
      <c r="I1384" s="965"/>
      <c r="J1384" s="968">
        <f>SUM(J1318:J1383)</f>
        <v>1521.4</v>
      </c>
      <c r="K1384" s="969"/>
      <c r="L1384" s="969"/>
      <c r="M1384" s="969"/>
      <c r="N1384" s="969"/>
      <c r="O1384" s="968">
        <f>SUM(O1318:O1383)</f>
        <v>3829.05</v>
      </c>
      <c r="P1384" s="969"/>
      <c r="Q1384" s="969"/>
      <c r="R1384" s="969"/>
      <c r="S1384" s="969"/>
      <c r="T1384" s="968">
        <f>SUM(T1318:T1383)</f>
        <v>3275.05</v>
      </c>
      <c r="U1384" s="969"/>
      <c r="V1384" s="969"/>
      <c r="W1384" s="969"/>
      <c r="X1384" s="969"/>
      <c r="Y1384" s="968">
        <f>SUM(Y1318:Y1383)</f>
        <v>8625.5</v>
      </c>
      <c r="Z1384" s="964"/>
      <c r="AA1384" s="964" t="s">
        <v>6</v>
      </c>
      <c r="AB1384" s="969"/>
      <c r="AC1384" s="970"/>
      <c r="AD1384" s="969"/>
      <c r="AE1384" s="969"/>
      <c r="AF1384" s="969"/>
      <c r="AG1384" s="969"/>
      <c r="AH1384" s="969"/>
      <c r="AI1384" s="971">
        <f>SUM(AI1318:AI1383)</f>
        <v>81871.599999999991</v>
      </c>
      <c r="AJ1384" s="969"/>
      <c r="AK1384" s="969"/>
      <c r="AL1384" s="969"/>
      <c r="AM1384" s="969"/>
      <c r="AN1384" s="969">
        <f>SUM(AN1318:AN1383)</f>
        <v>7501</v>
      </c>
      <c r="AO1384" s="969"/>
      <c r="AP1384" s="969"/>
      <c r="AQ1384" s="969"/>
      <c r="AR1384" s="969"/>
      <c r="AS1384" s="969">
        <f>SUM(AS1318:AS1383)</f>
        <v>8625.5</v>
      </c>
      <c r="AT1384" s="972">
        <f>SUM(AT1318:AT1383)</f>
        <v>648.5</v>
      </c>
      <c r="AU1384" s="973"/>
      <c r="AV1384" s="974"/>
      <c r="AW1384" s="974"/>
      <c r="AX1384" s="974"/>
      <c r="AY1384" s="974"/>
      <c r="AZ1384" s="975"/>
    </row>
    <row r="1385" spans="1:52" ht="13.5" customHeight="1">
      <c r="A1385" s="976"/>
      <c r="B1385" s="1484" t="s">
        <v>866</v>
      </c>
      <c r="C1385" s="1487" t="s">
        <v>867</v>
      </c>
      <c r="D1385" s="1488"/>
      <c r="E1385" s="1489"/>
      <c r="F1385" s="1490" t="str">
        <f>"Đtượng BB : " &amp; SUM(F1386:F1388) &amp;"đ/c = " &amp; SUM(J1386:J1388) &amp;"k"</f>
        <v>Đtượng BB : 315đ/c = 8190k</v>
      </c>
      <c r="G1385" s="1491"/>
      <c r="H1385" s="1491"/>
      <c r="I1385" s="1491"/>
      <c r="J1385" s="1492"/>
      <c r="K1385" s="1490" t="str">
        <f>"Đtượng BC: " &amp; SUM(K1386:K1388) &amp;"đ/c = " &amp; SUM(O1386:O1388) &amp;"k"</f>
        <v>Đtượng BC: 21đ/c = 434k</v>
      </c>
      <c r="L1385" s="1491"/>
      <c r="M1385" s="1491"/>
      <c r="N1385" s="1491"/>
      <c r="O1385" s="1492"/>
      <c r="P1385" s="1493" t="s">
        <v>6</v>
      </c>
      <c r="Q1385" s="1494"/>
      <c r="R1385" s="1495"/>
      <c r="S1385" s="977"/>
      <c r="T1385" s="1496" t="s">
        <v>868</v>
      </c>
      <c r="U1385" s="1497"/>
      <c r="V1385" s="1497"/>
      <c r="W1385" s="1497"/>
      <c r="X1385" s="1497"/>
      <c r="Y1385" s="1498"/>
      <c r="Z1385" s="978"/>
      <c r="AA1385" s="930"/>
      <c r="AB1385" s="930"/>
      <c r="AC1385" s="979"/>
      <c r="AD1385" s="930"/>
      <c r="AE1385" s="930"/>
      <c r="AF1385" s="930"/>
      <c r="AG1385" s="930"/>
      <c r="AH1385" s="930"/>
      <c r="AI1385" s="930"/>
      <c r="AJ1385" s="930"/>
      <c r="AK1385" s="930"/>
      <c r="AL1385" s="930"/>
      <c r="AM1385" s="930"/>
      <c r="AN1385" s="930"/>
      <c r="AO1385" s="930"/>
      <c r="AP1385" s="930"/>
      <c r="AQ1385" s="930"/>
      <c r="AR1385" s="930"/>
      <c r="AS1385" s="930"/>
      <c r="AT1385" s="930"/>
      <c r="AU1385" s="980"/>
    </row>
    <row r="1386" spans="1:52" ht="13.5" customHeight="1">
      <c r="A1386" s="981"/>
      <c r="B1386" s="1485"/>
      <c r="C1386" s="1499" t="s">
        <v>856</v>
      </c>
      <c r="D1386" s="1500"/>
      <c r="E1386" s="1501"/>
      <c r="F1386" s="982">
        <v>105</v>
      </c>
      <c r="G1386" s="982" t="s">
        <v>27</v>
      </c>
      <c r="H1386" s="983">
        <v>14</v>
      </c>
      <c r="I1386" s="984" t="s">
        <v>29</v>
      </c>
      <c r="J1386" s="985">
        <f>F1386*H1386</f>
        <v>1470</v>
      </c>
      <c r="K1386" s="986">
        <v>7</v>
      </c>
      <c r="L1386" s="984" t="s">
        <v>27</v>
      </c>
      <c r="M1386" s="987">
        <v>14</v>
      </c>
      <c r="N1386" s="984" t="s">
        <v>28</v>
      </c>
      <c r="O1386" s="988">
        <f>K1386*M1386</f>
        <v>98</v>
      </c>
      <c r="P1386" s="989" t="str">
        <f>F1386+K1386 &amp;"đ/c"</f>
        <v>112đ/c</v>
      </c>
      <c r="Q1386" s="1471">
        <f>J1386+O1386</f>
        <v>1568</v>
      </c>
      <c r="R1386" s="1472"/>
      <c r="S1386" s="990"/>
      <c r="T1386" s="1473" t="s">
        <v>869</v>
      </c>
      <c r="U1386" s="1474"/>
      <c r="V1386" s="1474"/>
      <c r="W1386" s="1474"/>
      <c r="X1386" s="991"/>
      <c r="Y1386" s="992">
        <f>SUM(J1386:J1390)+SUM(O1386:O1388)+Q1389-Q1390</f>
        <v>10890.699999999995</v>
      </c>
      <c r="AB1386" s="993" t="s">
        <v>870</v>
      </c>
      <c r="AC1386" s="994"/>
      <c r="AD1386" s="993"/>
      <c r="AE1386" s="993"/>
      <c r="AF1386" s="993"/>
      <c r="AG1386" s="995"/>
      <c r="AH1386" s="995"/>
      <c r="AI1386" s="1261" t="s">
        <v>871</v>
      </c>
      <c r="AJ1386" s="1261"/>
      <c r="AK1386" s="1261"/>
      <c r="AL1386" s="1261"/>
      <c r="AM1386" s="1261"/>
      <c r="AN1386" s="1261"/>
      <c r="AO1386" s="995"/>
      <c r="AP1386" s="995"/>
      <c r="AQ1386" s="995"/>
      <c r="AR1386" s="995"/>
      <c r="AS1386" s="995"/>
      <c r="AT1386" s="993" t="s">
        <v>21</v>
      </c>
      <c r="AU1386" s="993"/>
      <c r="AV1386" s="996"/>
      <c r="AW1386" s="996"/>
      <c r="AX1386" s="996"/>
    </row>
    <row r="1387" spans="1:52" ht="13.5" customHeight="1">
      <c r="A1387" s="981"/>
      <c r="B1387" s="1485"/>
      <c r="C1387" s="1475" t="s">
        <v>857</v>
      </c>
      <c r="D1387" s="1476"/>
      <c r="E1387" s="1477"/>
      <c r="F1387" s="982">
        <v>105</v>
      </c>
      <c r="G1387" s="997" t="s">
        <v>27</v>
      </c>
      <c r="H1387" s="983">
        <v>32</v>
      </c>
      <c r="I1387" s="998" t="s">
        <v>29</v>
      </c>
      <c r="J1387" s="999">
        <f>F1387*H1387</f>
        <v>3360</v>
      </c>
      <c r="K1387" s="1000">
        <v>7</v>
      </c>
      <c r="L1387" s="998" t="s">
        <v>27</v>
      </c>
      <c r="M1387" s="1001">
        <v>24</v>
      </c>
      <c r="N1387" s="998" t="s">
        <v>28</v>
      </c>
      <c r="O1387" s="1002">
        <f>K1387*M1387</f>
        <v>168</v>
      </c>
      <c r="P1387" s="1003" t="str">
        <f>F1387+K1387 &amp;"đ/c"</f>
        <v>112đ/c</v>
      </c>
      <c r="Q1387" s="1478">
        <f>J1387+O1387</f>
        <v>3528</v>
      </c>
      <c r="R1387" s="1479"/>
      <c r="S1387" s="990"/>
      <c r="T1387" s="1004" t="s">
        <v>872</v>
      </c>
      <c r="U1387" s="1005"/>
      <c r="V1387" s="1005">
        <f>M1384</f>
        <v>0</v>
      </c>
      <c r="W1387" s="1005"/>
      <c r="X1387" s="991"/>
      <c r="Y1387" s="992">
        <f>Y1384</f>
        <v>8625.5</v>
      </c>
      <c r="Z1387" s="978"/>
      <c r="AA1387" s="930"/>
      <c r="AB1387" s="930"/>
      <c r="AC1387" s="979"/>
      <c r="AD1387" s="930"/>
      <c r="AE1387" s="930"/>
      <c r="AF1387" s="930"/>
      <c r="AG1387" s="930"/>
      <c r="AH1387" s="930"/>
      <c r="AI1387" s="930"/>
      <c r="AJ1387" s="930"/>
      <c r="AK1387" s="930"/>
      <c r="AL1387" s="930"/>
      <c r="AM1387" s="930"/>
      <c r="AN1387" s="930"/>
      <c r="AO1387" s="930"/>
      <c r="AP1387" s="930"/>
      <c r="AQ1387" s="930"/>
      <c r="AR1387" s="930"/>
      <c r="AS1387" s="930"/>
      <c r="AT1387" s="930"/>
      <c r="AU1387" s="1006"/>
    </row>
    <row r="1388" spans="1:52" ht="13.5" customHeight="1">
      <c r="A1388" s="981"/>
      <c r="B1388" s="1486"/>
      <c r="C1388" s="1475" t="s">
        <v>858</v>
      </c>
      <c r="D1388" s="1476"/>
      <c r="E1388" s="1477"/>
      <c r="F1388" s="982">
        <v>105</v>
      </c>
      <c r="G1388" s="998" t="s">
        <v>27</v>
      </c>
      <c r="H1388" s="983">
        <v>32</v>
      </c>
      <c r="I1388" s="998" t="s">
        <v>29</v>
      </c>
      <c r="J1388" s="999">
        <f>F1388*H1388</f>
        <v>3360</v>
      </c>
      <c r="K1388" s="1000">
        <v>7</v>
      </c>
      <c r="L1388" s="998" t="s">
        <v>27</v>
      </c>
      <c r="M1388" s="1001">
        <v>24</v>
      </c>
      <c r="N1388" s="998" t="s">
        <v>28</v>
      </c>
      <c r="O1388" s="1002">
        <f>K1388*M1388</f>
        <v>168</v>
      </c>
      <c r="P1388" s="1003" t="str">
        <f>F1388+K1388 &amp; "đ/c"</f>
        <v>112đ/c</v>
      </c>
      <c r="Q1388" s="1478">
        <f>J1388+O1388</f>
        <v>3528</v>
      </c>
      <c r="R1388" s="1479"/>
      <c r="S1388" s="990"/>
      <c r="T1388" s="1004" t="s">
        <v>873</v>
      </c>
      <c r="U1388" s="1005"/>
      <c r="V1388" s="1005"/>
      <c r="W1388" s="1005"/>
      <c r="X1388" s="991"/>
      <c r="Y1388" s="992">
        <f>IF(Y1386-Y1387&gt;0,Y1386-Y1387,0)</f>
        <v>2265.1999999999953</v>
      </c>
      <c r="Z1388" s="978"/>
      <c r="AA1388" s="930"/>
      <c r="AB1388" s="930"/>
      <c r="AC1388" s="979"/>
      <c r="AD1388" s="930"/>
      <c r="AE1388" s="930"/>
      <c r="AF1388" s="930"/>
      <c r="AG1388" s="930"/>
      <c r="AH1388" s="930"/>
      <c r="AI1388" s="930"/>
      <c r="AJ1388" s="930"/>
      <c r="AK1388" s="930"/>
      <c r="AL1388" s="930"/>
      <c r="AM1388" s="930"/>
      <c r="AN1388" s="930"/>
      <c r="AO1388" s="930"/>
      <c r="AP1388" s="930"/>
      <c r="AQ1388" s="930"/>
      <c r="AR1388" s="930"/>
      <c r="AS1388" s="930"/>
      <c r="AT1388" s="930"/>
      <c r="AU1388" s="1006"/>
    </row>
    <row r="1389" spans="1:52" ht="13.5" customHeight="1">
      <c r="A1389" s="981"/>
      <c r="B1389" s="1007" t="s">
        <v>874</v>
      </c>
      <c r="C1389" s="1455"/>
      <c r="D1389" s="1455"/>
      <c r="E1389" s="1456"/>
      <c r="F1389" s="1008"/>
      <c r="G1389" s="1009" t="s">
        <v>27</v>
      </c>
      <c r="H1389" s="1010"/>
      <c r="I1389" s="1009" t="s">
        <v>29</v>
      </c>
      <c r="J1389" s="1011">
        <f>F1389*H1389</f>
        <v>0</v>
      </c>
      <c r="K1389" s="1012"/>
      <c r="L1389" s="1457" t="s">
        <v>897</v>
      </c>
      <c r="M1389" s="1458"/>
      <c r="N1389" s="1458"/>
      <c r="O1389" s="1459"/>
      <c r="P1389" s="1013"/>
      <c r="Q1389" s="1460">
        <f>AZ1260</f>
        <v>2266.6999999999953</v>
      </c>
      <c r="R1389" s="1461"/>
      <c r="S1389" s="990"/>
      <c r="T1389" s="1462" t="s">
        <v>865</v>
      </c>
      <c r="U1389" s="1463"/>
      <c r="V1389" s="1463"/>
      <c r="W1389" s="1463"/>
      <c r="X1389" s="991"/>
      <c r="Y1389" s="1014">
        <f>IF(Y1386-Y1387&lt;0,Y1387-Y1386,0)</f>
        <v>0</v>
      </c>
      <c r="AI1389" s="930"/>
    </row>
    <row r="1390" spans="1:52" ht="13.5" customHeight="1">
      <c r="A1390" s="981"/>
      <c r="B1390" s="1464" t="s">
        <v>875</v>
      </c>
      <c r="C1390" s="1465"/>
      <c r="D1390" s="1015"/>
      <c r="E1390" s="1016"/>
      <c r="F1390" s="1017"/>
      <c r="G1390" s="1018" t="s">
        <v>27</v>
      </c>
      <c r="H1390" s="1019"/>
      <c r="I1390" s="1018" t="s">
        <v>29</v>
      </c>
      <c r="J1390" s="1020">
        <f>F1390*H1390</f>
        <v>0</v>
      </c>
      <c r="K1390" s="1021"/>
      <c r="L1390" s="1466" t="s">
        <v>876</v>
      </c>
      <c r="M1390" s="1467"/>
      <c r="N1390" s="1467"/>
      <c r="O1390" s="1468"/>
      <c r="P1390" s="1022"/>
      <c r="Q1390" s="1460">
        <f>AZ1261</f>
        <v>0</v>
      </c>
      <c r="R1390" s="1461"/>
      <c r="S1390" s="1023"/>
      <c r="T1390" s="1023"/>
      <c r="U1390" s="1024"/>
      <c r="V1390" s="1024"/>
      <c r="W1390" s="1024"/>
      <c r="X1390" s="1025"/>
      <c r="Y1390" s="1026"/>
      <c r="AI1390" s="930"/>
    </row>
    <row r="1391" spans="1:52" ht="13.5" customHeight="1">
      <c r="A1391" s="981"/>
      <c r="B1391" s="1452" t="s">
        <v>877</v>
      </c>
      <c r="C1391" s="1452"/>
      <c r="D1391" s="1452"/>
      <c r="E1391" s="1452"/>
      <c r="F1391" s="1452"/>
      <c r="G1391" s="1027"/>
      <c r="H1391" s="1027"/>
      <c r="I1391" s="1027"/>
      <c r="J1391" s="1028"/>
      <c r="K1391" s="1027"/>
      <c r="L1391" s="1453" t="s">
        <v>878</v>
      </c>
      <c r="M1391" s="1453"/>
      <c r="N1391" s="1453"/>
      <c r="O1391" s="993"/>
      <c r="P1391" s="993"/>
      <c r="Q1391" s="993"/>
      <c r="R1391" s="993"/>
      <c r="S1391" s="1453" t="s">
        <v>879</v>
      </c>
      <c r="T1391" s="1453"/>
      <c r="U1391" s="1453"/>
      <c r="X1391" s="981"/>
      <c r="Y1391" s="981"/>
      <c r="AA1391" s="1454" t="s">
        <v>880</v>
      </c>
      <c r="AB1391" s="1454"/>
      <c r="AC1391" s="1454"/>
      <c r="AD1391" s="1454"/>
      <c r="AE1391" s="1454"/>
      <c r="AF1391" s="1454"/>
      <c r="AG1391" s="1454"/>
      <c r="AS1391" s="1454" t="s">
        <v>881</v>
      </c>
      <c r="AT1391" s="1454"/>
      <c r="AU1391" s="1454"/>
      <c r="AV1391" s="1454"/>
      <c r="AW1391" s="1454"/>
    </row>
    <row r="1392" spans="1:52" ht="32.25" customHeight="1">
      <c r="A1392" s="981"/>
      <c r="B1392" s="1029"/>
      <c r="C1392" s="1029"/>
      <c r="D1392" s="1030"/>
      <c r="E1392" s="1029"/>
      <c r="F1392" s="1029"/>
      <c r="J1392" s="1031"/>
      <c r="L1392" s="1032"/>
      <c r="M1392" s="1032"/>
      <c r="N1392" s="1032"/>
      <c r="O1392" s="981"/>
      <c r="P1392" s="981"/>
      <c r="Q1392" s="981"/>
      <c r="R1392" s="981"/>
      <c r="S1392" s="1032"/>
      <c r="T1392" s="1032"/>
      <c r="U1392" s="1032"/>
      <c r="X1392" s="981"/>
      <c r="Y1392" s="981"/>
    </row>
    <row r="1393" spans="1:52" ht="27.75" customHeight="1">
      <c r="A1393" s="981"/>
      <c r="B1393" s="1029"/>
      <c r="C1393" s="1029"/>
      <c r="D1393" s="1030"/>
      <c r="E1393" s="1029"/>
      <c r="F1393" s="1029"/>
      <c r="J1393" s="1031"/>
      <c r="L1393" s="1032"/>
      <c r="M1393" s="1032"/>
      <c r="N1393" s="1032"/>
      <c r="O1393" s="981"/>
      <c r="P1393" s="981"/>
      <c r="Q1393" s="981"/>
      <c r="R1393" s="981"/>
      <c r="S1393" s="1032"/>
      <c r="T1393" s="1032"/>
      <c r="U1393" s="1032"/>
      <c r="X1393" s="981"/>
      <c r="Y1393" s="981"/>
    </row>
    <row r="1394" spans="1:52" ht="13.5" customHeight="1">
      <c r="A1394" s="981"/>
      <c r="B1394" s="1454" t="s">
        <v>881</v>
      </c>
      <c r="C1394" s="1454"/>
      <c r="D1394" s="1454"/>
      <c r="E1394" s="1454"/>
      <c r="F1394" s="1454"/>
      <c r="J1394" s="1031"/>
      <c r="L1394" s="1032"/>
      <c r="M1394" s="1032"/>
      <c r="N1394" s="1032"/>
      <c r="O1394" s="981"/>
      <c r="P1394" s="981"/>
      <c r="Q1394" s="981"/>
      <c r="R1394" s="1454" t="s">
        <v>880</v>
      </c>
      <c r="S1394" s="1454"/>
      <c r="T1394" s="1454"/>
      <c r="U1394" s="1454"/>
      <c r="V1394" s="1454"/>
      <c r="W1394" s="1454"/>
      <c r="X1394" s="981"/>
      <c r="Y1394" s="981"/>
    </row>
    <row r="1395" spans="1:52" ht="13.5" customHeight="1">
      <c r="A1395" s="807" t="s">
        <v>841</v>
      </c>
      <c r="D1395" s="809"/>
      <c r="O1395" s="810" t="s">
        <v>4</v>
      </c>
      <c r="P1395" s="1544">
        <f>P1313+1</f>
        <v>44304</v>
      </c>
      <c r="Q1395" s="1544"/>
      <c r="R1395" s="1544"/>
      <c r="S1395" s="1544"/>
      <c r="T1395" s="1544"/>
      <c r="AU1395" s="812" t="s">
        <v>12</v>
      </c>
    </row>
    <row r="1396" spans="1:52" ht="13.5" customHeight="1">
      <c r="A1396" s="813" t="s">
        <v>11</v>
      </c>
      <c r="B1396" s="1530" t="s">
        <v>842</v>
      </c>
      <c r="C1396" s="1533" t="s">
        <v>5</v>
      </c>
      <c r="D1396" s="1530" t="s">
        <v>843</v>
      </c>
      <c r="E1396" s="1530" t="s">
        <v>844</v>
      </c>
      <c r="F1396" s="1545" t="s">
        <v>24</v>
      </c>
      <c r="G1396" s="1546"/>
      <c r="H1396" s="1546"/>
      <c r="I1396" s="1546"/>
      <c r="J1396" s="1547"/>
      <c r="K1396" s="1548" t="s">
        <v>25</v>
      </c>
      <c r="L1396" s="1549"/>
      <c r="M1396" s="1549"/>
      <c r="N1396" s="1549"/>
      <c r="O1396" s="1550"/>
      <c r="P1396" s="1551" t="s">
        <v>26</v>
      </c>
      <c r="Q1396" s="1552"/>
      <c r="R1396" s="1552"/>
      <c r="S1396" s="1552"/>
      <c r="T1396" s="1553"/>
      <c r="U1396" s="1563" t="s">
        <v>6</v>
      </c>
      <c r="V1396" s="1564"/>
      <c r="W1396" s="1564"/>
      <c r="X1396" s="1564"/>
      <c r="Y1396" s="1565"/>
      <c r="Z1396" s="1527" t="s">
        <v>11</v>
      </c>
      <c r="AA1396" s="1530" t="s">
        <v>845</v>
      </c>
      <c r="AB1396" s="1533" t="s">
        <v>5</v>
      </c>
      <c r="AC1396" s="1530" t="s">
        <v>843</v>
      </c>
      <c r="AD1396" s="1530" t="s">
        <v>844</v>
      </c>
      <c r="AE1396" s="1545" t="s">
        <v>9</v>
      </c>
      <c r="AF1396" s="1546"/>
      <c r="AG1396" s="1546"/>
      <c r="AH1396" s="1546"/>
      <c r="AI1396" s="1547"/>
      <c r="AJ1396" s="1545" t="s">
        <v>846</v>
      </c>
      <c r="AK1396" s="1546"/>
      <c r="AL1396" s="1546"/>
      <c r="AM1396" s="1546"/>
      <c r="AN1396" s="1547"/>
      <c r="AO1396" s="1545" t="s">
        <v>10</v>
      </c>
      <c r="AP1396" s="1546"/>
      <c r="AQ1396" s="1546"/>
      <c r="AR1396" s="1546"/>
      <c r="AS1396" s="1547"/>
      <c r="AT1396" s="1554" t="s">
        <v>23</v>
      </c>
      <c r="AU1396" s="1557">
        <v>42644</v>
      </c>
      <c r="AV1396" s="1558"/>
      <c r="AW1396" s="1558"/>
      <c r="AX1396" s="1558"/>
      <c r="AY1396" s="1558"/>
      <c r="AZ1396" s="1559"/>
    </row>
    <row r="1397" spans="1:52" ht="13.5" customHeight="1">
      <c r="A1397" s="814"/>
      <c r="B1397" s="1531"/>
      <c r="C1397" s="1534"/>
      <c r="D1397" s="1531"/>
      <c r="E1397" s="1531"/>
      <c r="F1397" s="1542" t="s">
        <v>13</v>
      </c>
      <c r="G1397" s="1543"/>
      <c r="H1397" s="1536" t="s">
        <v>8</v>
      </c>
      <c r="I1397" s="1537"/>
      <c r="J1397" s="1310" t="s">
        <v>14</v>
      </c>
      <c r="K1397" s="1542" t="s">
        <v>13</v>
      </c>
      <c r="L1397" s="1543"/>
      <c r="M1397" s="1536" t="s">
        <v>8</v>
      </c>
      <c r="N1397" s="1537"/>
      <c r="O1397" s="1310" t="s">
        <v>14</v>
      </c>
      <c r="P1397" s="1542" t="s">
        <v>13</v>
      </c>
      <c r="Q1397" s="1543"/>
      <c r="R1397" s="1536" t="s">
        <v>8</v>
      </c>
      <c r="S1397" s="1537"/>
      <c r="T1397" s="1310" t="s">
        <v>14</v>
      </c>
      <c r="U1397" s="1542" t="s">
        <v>13</v>
      </c>
      <c r="V1397" s="1543"/>
      <c r="W1397" s="1536" t="s">
        <v>8</v>
      </c>
      <c r="X1397" s="1537"/>
      <c r="Y1397" s="1310" t="s">
        <v>14</v>
      </c>
      <c r="Z1397" s="1528"/>
      <c r="AA1397" s="1531"/>
      <c r="AB1397" s="1534"/>
      <c r="AC1397" s="1531"/>
      <c r="AD1397" s="1531"/>
      <c r="AE1397" s="1542" t="s">
        <v>13</v>
      </c>
      <c r="AF1397" s="1543"/>
      <c r="AG1397" s="1536" t="s">
        <v>8</v>
      </c>
      <c r="AH1397" s="1537"/>
      <c r="AI1397" s="1310" t="s">
        <v>14</v>
      </c>
      <c r="AJ1397" s="1542" t="s">
        <v>13</v>
      </c>
      <c r="AK1397" s="1543"/>
      <c r="AL1397" s="1536" t="s">
        <v>8</v>
      </c>
      <c r="AM1397" s="1537"/>
      <c r="AN1397" s="1310" t="s">
        <v>14</v>
      </c>
      <c r="AO1397" s="1542" t="s">
        <v>13</v>
      </c>
      <c r="AP1397" s="1543"/>
      <c r="AQ1397" s="1536" t="s">
        <v>8</v>
      </c>
      <c r="AR1397" s="1537"/>
      <c r="AS1397" s="1310" t="s">
        <v>14</v>
      </c>
      <c r="AT1397" s="1555"/>
      <c r="AU1397" s="1560"/>
      <c r="AV1397" s="1561"/>
      <c r="AW1397" s="1561"/>
      <c r="AX1397" s="1561"/>
      <c r="AY1397" s="1561"/>
      <c r="AZ1397" s="1562"/>
    </row>
    <row r="1398" spans="1:52" ht="13.5" customHeight="1">
      <c r="A1398" s="814"/>
      <c r="B1398" s="1531"/>
      <c r="C1398" s="1534"/>
      <c r="D1398" s="1531"/>
      <c r="E1398" s="1531"/>
      <c r="F1398" s="1540" t="s">
        <v>15</v>
      </c>
      <c r="G1398" s="1525" t="s">
        <v>22</v>
      </c>
      <c r="H1398" s="1523" t="s">
        <v>15</v>
      </c>
      <c r="I1398" s="1523" t="s">
        <v>22</v>
      </c>
      <c r="J1398" s="1538"/>
      <c r="K1398" s="1525" t="s">
        <v>15</v>
      </c>
      <c r="L1398" s="1525" t="s">
        <v>22</v>
      </c>
      <c r="M1398" s="1523" t="s">
        <v>15</v>
      </c>
      <c r="N1398" s="1523" t="s">
        <v>22</v>
      </c>
      <c r="O1398" s="1538"/>
      <c r="P1398" s="1525" t="s">
        <v>15</v>
      </c>
      <c r="Q1398" s="1525" t="s">
        <v>22</v>
      </c>
      <c r="R1398" s="1523" t="s">
        <v>15</v>
      </c>
      <c r="S1398" s="1523" t="s">
        <v>22</v>
      </c>
      <c r="T1398" s="1538"/>
      <c r="U1398" s="1525" t="s">
        <v>15</v>
      </c>
      <c r="V1398" s="1525" t="s">
        <v>22</v>
      </c>
      <c r="W1398" s="1523" t="s">
        <v>15</v>
      </c>
      <c r="X1398" s="1523" t="s">
        <v>22</v>
      </c>
      <c r="Y1398" s="1538"/>
      <c r="Z1398" s="1528"/>
      <c r="AA1398" s="1531"/>
      <c r="AB1398" s="1534"/>
      <c r="AC1398" s="1531"/>
      <c r="AD1398" s="1531"/>
      <c r="AE1398" s="1310" t="s">
        <v>15</v>
      </c>
      <c r="AF1398" s="1523" t="s">
        <v>22</v>
      </c>
      <c r="AG1398" s="1523" t="s">
        <v>15</v>
      </c>
      <c r="AH1398" s="1523" t="s">
        <v>22</v>
      </c>
      <c r="AI1398" s="1538"/>
      <c r="AJ1398" s="1523" t="s">
        <v>15</v>
      </c>
      <c r="AK1398" s="1523" t="s">
        <v>22</v>
      </c>
      <c r="AL1398" s="1523" t="s">
        <v>15</v>
      </c>
      <c r="AM1398" s="1523" t="s">
        <v>22</v>
      </c>
      <c r="AN1398" s="1538"/>
      <c r="AO1398" s="1523" t="s">
        <v>15</v>
      </c>
      <c r="AP1398" s="1523" t="s">
        <v>22</v>
      </c>
      <c r="AQ1398" s="1523" t="s">
        <v>15</v>
      </c>
      <c r="AR1398" s="1523" t="s">
        <v>22</v>
      </c>
      <c r="AS1398" s="1538"/>
      <c r="AT1398" s="1555"/>
      <c r="AU1398" s="1507">
        <f>P1395</f>
        <v>44304</v>
      </c>
      <c r="AV1398" s="1508"/>
      <c r="AW1398" s="1508"/>
      <c r="AX1398" s="1508"/>
      <c r="AY1398" s="1508"/>
      <c r="AZ1398" s="1509"/>
    </row>
    <row r="1399" spans="1:52" ht="13.5" customHeight="1">
      <c r="A1399" s="815"/>
      <c r="B1399" s="1532"/>
      <c r="C1399" s="1535"/>
      <c r="D1399" s="1532"/>
      <c r="E1399" s="1532"/>
      <c r="F1399" s="1541"/>
      <c r="G1399" s="1526"/>
      <c r="H1399" s="1524"/>
      <c r="I1399" s="1524"/>
      <c r="J1399" s="1539"/>
      <c r="K1399" s="1526"/>
      <c r="L1399" s="1526"/>
      <c r="M1399" s="1524"/>
      <c r="N1399" s="1524"/>
      <c r="O1399" s="1539"/>
      <c r="P1399" s="1526"/>
      <c r="Q1399" s="1526"/>
      <c r="R1399" s="1524"/>
      <c r="S1399" s="1524"/>
      <c r="T1399" s="1539"/>
      <c r="U1399" s="1526"/>
      <c r="V1399" s="1526"/>
      <c r="W1399" s="1524"/>
      <c r="X1399" s="1524"/>
      <c r="Y1399" s="1539"/>
      <c r="Z1399" s="1529"/>
      <c r="AA1399" s="1532"/>
      <c r="AB1399" s="1535"/>
      <c r="AC1399" s="1532"/>
      <c r="AD1399" s="1532"/>
      <c r="AE1399" s="1539"/>
      <c r="AF1399" s="1524"/>
      <c r="AG1399" s="1524"/>
      <c r="AH1399" s="1524"/>
      <c r="AI1399" s="1539"/>
      <c r="AJ1399" s="1524"/>
      <c r="AK1399" s="1524"/>
      <c r="AL1399" s="1524"/>
      <c r="AM1399" s="1524"/>
      <c r="AN1399" s="1539"/>
      <c r="AO1399" s="1524"/>
      <c r="AP1399" s="1524"/>
      <c r="AQ1399" s="1524"/>
      <c r="AR1399" s="1524"/>
      <c r="AS1399" s="1539"/>
      <c r="AT1399" s="1556"/>
      <c r="AU1399" s="1510"/>
      <c r="AV1399" s="1511"/>
      <c r="AW1399" s="1511"/>
      <c r="AX1399" s="1511"/>
      <c r="AY1399" s="1511"/>
      <c r="AZ1399" s="1512"/>
    </row>
    <row r="1400" spans="1:52" ht="13.5" customHeight="1">
      <c r="A1400" s="816">
        <v>1</v>
      </c>
      <c r="B1400" s="1033" t="s">
        <v>229</v>
      </c>
      <c r="C1400" s="817" t="s">
        <v>66</v>
      </c>
      <c r="D1400" s="818">
        <v>2</v>
      </c>
      <c r="E1400" s="819">
        <v>2</v>
      </c>
      <c r="F1400" s="857">
        <v>20</v>
      </c>
      <c r="G1400" s="821"/>
      <c r="H1400" s="822"/>
      <c r="I1400" s="823"/>
      <c r="J1400" s="824">
        <f t="shared" ref="J1400:J1446" si="536">SUM(F1400:I1400)*$E1400</f>
        <v>40</v>
      </c>
      <c r="K1400" s="857">
        <v>40</v>
      </c>
      <c r="L1400" s="825"/>
      <c r="M1400" s="826"/>
      <c r="N1400" s="827"/>
      <c r="O1400" s="824">
        <f>SUM(K1400:N1400)*$E1400</f>
        <v>80</v>
      </c>
      <c r="P1400" s="857">
        <v>40</v>
      </c>
      <c r="Q1400" s="825"/>
      <c r="R1400" s="826"/>
      <c r="S1400" s="827"/>
      <c r="T1400" s="1034">
        <f t="shared" ref="T1400:T1442" si="537">SUM(P1400:S1400)*$E1400</f>
        <v>80</v>
      </c>
      <c r="U1400" s="853">
        <f>SUM(F1400,K1400,P1400)</f>
        <v>100</v>
      </c>
      <c r="V1400" s="825">
        <f>SUM(G1400,L1400,Q1400)</f>
        <v>0</v>
      </c>
      <c r="W1400" s="826">
        <f>SUM(H1400,M1400,R1400)</f>
        <v>0</v>
      </c>
      <c r="X1400" s="827">
        <f>SUM(I1400,N1400,S1400)</f>
        <v>0</v>
      </c>
      <c r="Y1400" s="1034">
        <f>SUM(J1400,O1400,T1400)</f>
        <v>200</v>
      </c>
      <c r="Z1400" s="816">
        <f>A1400</f>
        <v>1</v>
      </c>
      <c r="AA1400" s="1035" t="str">
        <f>B1400</f>
        <v>Than trấu</v>
      </c>
      <c r="AB1400" s="829" t="str">
        <f>C1400</f>
        <v>kg</v>
      </c>
      <c r="AC1400" s="830">
        <f>D1400</f>
        <v>2</v>
      </c>
      <c r="AD1400" s="831">
        <f>E1400</f>
        <v>2</v>
      </c>
      <c r="AE1400" s="832">
        <f t="shared" ref="AE1400:AE1416" si="538">AE1318+AJ1318-AO1318</f>
        <v>9966</v>
      </c>
      <c r="AF1400" s="832">
        <f t="shared" ref="AF1400:AH1415" si="539">AF1318+AK1318-AP1318</f>
        <v>0</v>
      </c>
      <c r="AG1400" s="832">
        <f t="shared" si="539"/>
        <v>0</v>
      </c>
      <c r="AH1400" s="832">
        <f t="shared" si="539"/>
        <v>0</v>
      </c>
      <c r="AI1400" s="834">
        <f>SUM(AE1400:AH1400)*$E1400</f>
        <v>19932</v>
      </c>
      <c r="AJ1400" s="833"/>
      <c r="AK1400" s="827"/>
      <c r="AL1400" s="827"/>
      <c r="AM1400" s="827"/>
      <c r="AN1400" s="834">
        <f t="shared" ref="AN1400:AN1416" si="540">SUM(AJ1400:AM1400)*$E1400</f>
        <v>0</v>
      </c>
      <c r="AO1400" s="825">
        <f t="shared" ref="AO1400:AS1450" si="541">U1400</f>
        <v>100</v>
      </c>
      <c r="AP1400" s="825">
        <f t="shared" si="541"/>
        <v>0</v>
      </c>
      <c r="AQ1400" s="835">
        <f t="shared" si="541"/>
        <v>0</v>
      </c>
      <c r="AR1400" s="835">
        <f t="shared" si="541"/>
        <v>0</v>
      </c>
      <c r="AS1400" s="836">
        <f t="shared" si="541"/>
        <v>200</v>
      </c>
      <c r="AT1400" s="837">
        <f>IF(AC1400&lt;&gt;0,SUM(AO1400:AR1400)*$AC1400-SUM(AO1400:AR1400)*$AD1400,"")</f>
        <v>0</v>
      </c>
      <c r="AU1400" s="1513" t="s">
        <v>847</v>
      </c>
      <c r="AV1400" s="1514"/>
      <c r="AW1400" s="1514"/>
      <c r="AX1400" s="1514"/>
      <c r="AY1400" s="1514"/>
      <c r="AZ1400" s="1515"/>
    </row>
    <row r="1401" spans="1:52" ht="13.5" customHeight="1">
      <c r="A1401" s="838">
        <f>IF(B1401&lt;&gt;"",MAX($A1399:$A1400)+1,"")</f>
        <v>2</v>
      </c>
      <c r="B1401" s="1036" t="s">
        <v>848</v>
      </c>
      <c r="C1401" s="817" t="s">
        <v>66</v>
      </c>
      <c r="D1401" s="839">
        <v>2</v>
      </c>
      <c r="E1401" s="840">
        <v>2</v>
      </c>
      <c r="F1401" s="828"/>
      <c r="G1401" s="841"/>
      <c r="H1401" s="842"/>
      <c r="I1401" s="842"/>
      <c r="J1401" s="824">
        <f t="shared" si="536"/>
        <v>0</v>
      </c>
      <c r="K1401" s="832"/>
      <c r="L1401" s="825"/>
      <c r="M1401" s="827"/>
      <c r="N1401" s="827"/>
      <c r="O1401" s="824">
        <f>SUM(K1401:N1401)*$E1401</f>
        <v>0</v>
      </c>
      <c r="P1401" s="843"/>
      <c r="Q1401" s="825"/>
      <c r="R1401" s="827"/>
      <c r="S1401" s="827"/>
      <c r="T1401" s="846">
        <f t="shared" si="537"/>
        <v>0</v>
      </c>
      <c r="U1401" s="828">
        <f t="shared" ref="U1401:Y1416" si="542">SUM(F1401,K1401,P1401)</f>
        <v>0</v>
      </c>
      <c r="V1401" s="825">
        <f t="shared" si="542"/>
        <v>0</v>
      </c>
      <c r="W1401" s="827">
        <f t="shared" si="542"/>
        <v>0</v>
      </c>
      <c r="X1401" s="827">
        <f t="shared" si="542"/>
        <v>0</v>
      </c>
      <c r="Y1401" s="824">
        <f>SUM(J1401,O1401,T1401)</f>
        <v>0</v>
      </c>
      <c r="Z1401" s="838">
        <f>A1401</f>
        <v>2</v>
      </c>
      <c r="AA1401" s="1037" t="str">
        <f t="shared" ref="AA1401:AD1459" si="543">B1401</f>
        <v>Củi gỗ</v>
      </c>
      <c r="AB1401" s="844" t="str">
        <f t="shared" si="543"/>
        <v>kg</v>
      </c>
      <c r="AC1401" s="845">
        <f t="shared" si="543"/>
        <v>2</v>
      </c>
      <c r="AD1401" s="846">
        <f t="shared" si="543"/>
        <v>2</v>
      </c>
      <c r="AE1401" s="832">
        <f t="shared" si="538"/>
        <v>1980</v>
      </c>
      <c r="AF1401" s="832">
        <f t="shared" si="539"/>
        <v>0</v>
      </c>
      <c r="AG1401" s="832">
        <f t="shared" si="539"/>
        <v>0</v>
      </c>
      <c r="AH1401" s="832">
        <f t="shared" si="539"/>
        <v>0</v>
      </c>
      <c r="AI1401" s="824">
        <f t="shared" ref="AI1401:AI1459" si="544">SUM(AE1401:AH1401)*$E1401</f>
        <v>3960</v>
      </c>
      <c r="AJ1401" s="848"/>
      <c r="AK1401" s="827"/>
      <c r="AL1401" s="847"/>
      <c r="AM1401" s="827"/>
      <c r="AN1401" s="849">
        <f t="shared" si="540"/>
        <v>0</v>
      </c>
      <c r="AO1401" s="825">
        <f t="shared" si="541"/>
        <v>0</v>
      </c>
      <c r="AP1401" s="825">
        <f t="shared" si="541"/>
        <v>0</v>
      </c>
      <c r="AQ1401" s="825">
        <f t="shared" si="541"/>
        <v>0</v>
      </c>
      <c r="AR1401" s="825">
        <f t="shared" si="541"/>
        <v>0</v>
      </c>
      <c r="AS1401" s="825">
        <f t="shared" si="541"/>
        <v>0</v>
      </c>
      <c r="AT1401" s="850">
        <f>IF(AC1401&lt;&gt;0,SUM(AO1401:AR1401)*$AC1401-SUM(AO1401:AR1401)*$AD1401,"")</f>
        <v>0</v>
      </c>
      <c r="AU1401" s="1516" t="s">
        <v>827</v>
      </c>
      <c r="AV1401" s="1517"/>
      <c r="AW1401" s="1517"/>
      <c r="AX1401" s="1517"/>
      <c r="AY1401" s="1517"/>
      <c r="AZ1401" s="851"/>
    </row>
    <row r="1402" spans="1:52" ht="13.5" customHeight="1">
      <c r="A1402" s="838">
        <f t="shared" ref="A1402:A1445" si="545">IF(B1402&lt;&gt;"",MAX($A1400:$A1401)+1,"")</f>
        <v>3</v>
      </c>
      <c r="B1402" s="1033" t="s">
        <v>849</v>
      </c>
      <c r="C1402" s="817" t="s">
        <v>66</v>
      </c>
      <c r="D1402" s="818">
        <v>12.6</v>
      </c>
      <c r="E1402" s="852">
        <v>12.6</v>
      </c>
      <c r="F1402" s="853">
        <v>18</v>
      </c>
      <c r="G1402" s="854"/>
      <c r="H1402" s="855"/>
      <c r="I1402" s="842"/>
      <c r="J1402" s="824">
        <f t="shared" si="536"/>
        <v>226.79999999999998</v>
      </c>
      <c r="K1402" s="856">
        <v>32</v>
      </c>
      <c r="L1402" s="825"/>
      <c r="M1402" s="826"/>
      <c r="N1402" s="827"/>
      <c r="O1402" s="824">
        <f>SUM(K1402:N1402)*$E1402</f>
        <v>403.2</v>
      </c>
      <c r="P1402" s="857">
        <v>35</v>
      </c>
      <c r="Q1402" s="825"/>
      <c r="R1402" s="826"/>
      <c r="S1402" s="827"/>
      <c r="T1402" s="846">
        <f t="shared" si="537"/>
        <v>441</v>
      </c>
      <c r="U1402" s="853">
        <f t="shared" si="542"/>
        <v>85</v>
      </c>
      <c r="V1402" s="825">
        <f t="shared" si="542"/>
        <v>0</v>
      </c>
      <c r="W1402" s="826">
        <f t="shared" si="542"/>
        <v>0</v>
      </c>
      <c r="X1402" s="827">
        <f t="shared" si="542"/>
        <v>0</v>
      </c>
      <c r="Y1402" s="824">
        <f t="shared" si="542"/>
        <v>1071</v>
      </c>
      <c r="Z1402" s="838">
        <f t="shared" ref="Z1402:Z1459" si="546">A1402</f>
        <v>3</v>
      </c>
      <c r="AA1402" s="1037" t="str">
        <f t="shared" si="543"/>
        <v>Gạo X 23</v>
      </c>
      <c r="AB1402" s="844" t="str">
        <f t="shared" si="543"/>
        <v>kg</v>
      </c>
      <c r="AC1402" s="845">
        <f t="shared" si="543"/>
        <v>12.6</v>
      </c>
      <c r="AD1402" s="858">
        <f t="shared" si="543"/>
        <v>12.6</v>
      </c>
      <c r="AE1402" s="832">
        <f t="shared" si="538"/>
        <v>3983</v>
      </c>
      <c r="AF1402" s="832">
        <f t="shared" si="539"/>
        <v>0</v>
      </c>
      <c r="AG1402" s="832">
        <f t="shared" si="539"/>
        <v>0</v>
      </c>
      <c r="AH1402" s="832">
        <f t="shared" si="539"/>
        <v>0</v>
      </c>
      <c r="AI1402" s="824">
        <f t="shared" si="544"/>
        <v>50185.799999999996</v>
      </c>
      <c r="AJ1402" s="848"/>
      <c r="AK1402" s="827"/>
      <c r="AL1402" s="827"/>
      <c r="AM1402" s="827"/>
      <c r="AN1402" s="849">
        <f t="shared" si="540"/>
        <v>0</v>
      </c>
      <c r="AO1402" s="825">
        <f t="shared" si="541"/>
        <v>85</v>
      </c>
      <c r="AP1402" s="825">
        <f t="shared" si="541"/>
        <v>0</v>
      </c>
      <c r="AQ1402" s="825">
        <f t="shared" si="541"/>
        <v>0</v>
      </c>
      <c r="AR1402" s="825">
        <f t="shared" si="541"/>
        <v>0</v>
      </c>
      <c r="AS1402" s="825">
        <f t="shared" si="541"/>
        <v>1071</v>
      </c>
      <c r="AT1402" s="850">
        <f t="shared" ref="AT1402:AT1459" si="547">IF(AC1402&lt;&gt;0,SUM(AO1402:AR1402)*$AC1402-SUM(AO1402:AR1402)*$AD1402,"")</f>
        <v>0</v>
      </c>
      <c r="AU1402" s="859" t="s">
        <v>828</v>
      </c>
      <c r="AV1402" s="1519">
        <v>78</v>
      </c>
      <c r="AW1402" s="1519"/>
      <c r="AX1402" s="860"/>
      <c r="AY1402" s="861"/>
      <c r="AZ1402" s="862" t="s">
        <v>829</v>
      </c>
    </row>
    <row r="1403" spans="1:52" ht="13.5" customHeight="1">
      <c r="A1403" s="838">
        <f t="shared" si="545"/>
        <v>4</v>
      </c>
      <c r="B1403" s="1038" t="s">
        <v>850</v>
      </c>
      <c r="C1403" s="817" t="s">
        <v>389</v>
      </c>
      <c r="D1403" s="839">
        <v>10</v>
      </c>
      <c r="E1403" s="819">
        <v>10</v>
      </c>
      <c r="F1403" s="825"/>
      <c r="G1403" s="909"/>
      <c r="H1403" s="863"/>
      <c r="I1403" s="842"/>
      <c r="J1403" s="824">
        <f t="shared" si="536"/>
        <v>0</v>
      </c>
      <c r="K1403" s="864"/>
      <c r="L1403" s="825"/>
      <c r="M1403" s="827">
        <v>0.8</v>
      </c>
      <c r="N1403" s="827"/>
      <c r="O1403" s="824">
        <f t="shared" ref="O1403:O1459" si="548">SUM(K1403:N1403)*$E1403</f>
        <v>8</v>
      </c>
      <c r="P1403" s="865"/>
      <c r="Q1403" s="825"/>
      <c r="R1403" s="827">
        <v>0.7</v>
      </c>
      <c r="S1403" s="827"/>
      <c r="T1403" s="846">
        <f t="shared" si="537"/>
        <v>7</v>
      </c>
      <c r="U1403" s="825">
        <f t="shared" si="542"/>
        <v>0</v>
      </c>
      <c r="V1403" s="825">
        <f t="shared" si="542"/>
        <v>0</v>
      </c>
      <c r="W1403" s="827">
        <f t="shared" si="542"/>
        <v>1.5</v>
      </c>
      <c r="X1403" s="827">
        <f t="shared" si="542"/>
        <v>0</v>
      </c>
      <c r="Y1403" s="824">
        <f t="shared" si="542"/>
        <v>15</v>
      </c>
      <c r="Z1403" s="838">
        <f t="shared" si="546"/>
        <v>4</v>
      </c>
      <c r="AA1403" s="1037" t="str">
        <f t="shared" si="543"/>
        <v>Bột súp</v>
      </c>
      <c r="AB1403" s="844" t="str">
        <f t="shared" si="543"/>
        <v>lít</v>
      </c>
      <c r="AC1403" s="845">
        <f t="shared" si="543"/>
        <v>10</v>
      </c>
      <c r="AD1403" s="858">
        <f t="shared" si="543"/>
        <v>10</v>
      </c>
      <c r="AE1403" s="832">
        <f t="shared" si="538"/>
        <v>0</v>
      </c>
      <c r="AF1403" s="832">
        <f t="shared" si="539"/>
        <v>0</v>
      </c>
      <c r="AG1403" s="832">
        <f t="shared" si="539"/>
        <v>1</v>
      </c>
      <c r="AH1403" s="832">
        <f t="shared" si="539"/>
        <v>0</v>
      </c>
      <c r="AI1403" s="824">
        <f t="shared" si="544"/>
        <v>10</v>
      </c>
      <c r="AJ1403" s="848"/>
      <c r="AK1403" s="866"/>
      <c r="AL1403" s="808">
        <v>10</v>
      </c>
      <c r="AM1403" s="827"/>
      <c r="AN1403" s="849">
        <f t="shared" si="540"/>
        <v>100</v>
      </c>
      <c r="AO1403" s="825">
        <f t="shared" si="541"/>
        <v>0</v>
      </c>
      <c r="AP1403" s="825">
        <f t="shared" si="541"/>
        <v>0</v>
      </c>
      <c r="AQ1403" s="825">
        <f t="shared" si="541"/>
        <v>1.5</v>
      </c>
      <c r="AR1403" s="825">
        <f t="shared" si="541"/>
        <v>0</v>
      </c>
      <c r="AS1403" s="825">
        <f t="shared" si="541"/>
        <v>15</v>
      </c>
      <c r="AT1403" s="850">
        <f t="shared" si="547"/>
        <v>0</v>
      </c>
      <c r="AU1403" s="867" t="s">
        <v>830</v>
      </c>
      <c r="AV1403" s="868">
        <f>F1468</f>
        <v>105</v>
      </c>
      <c r="AW1403" s="861" t="s">
        <v>27</v>
      </c>
      <c r="AX1403" s="869">
        <f>H1468</f>
        <v>14</v>
      </c>
      <c r="AY1403" s="861" t="s">
        <v>28</v>
      </c>
      <c r="AZ1403" s="870">
        <f>AX1403*AV1403</f>
        <v>1470</v>
      </c>
    </row>
    <row r="1404" spans="1:52" ht="13.5" customHeight="1">
      <c r="A1404" s="838">
        <f t="shared" si="545"/>
        <v>5</v>
      </c>
      <c r="B1404" s="1039" t="s">
        <v>851</v>
      </c>
      <c r="C1404" s="817" t="s">
        <v>389</v>
      </c>
      <c r="D1404" s="839">
        <v>30</v>
      </c>
      <c r="E1404" s="871">
        <v>25</v>
      </c>
      <c r="F1404" s="825"/>
      <c r="G1404" s="909">
        <v>2</v>
      </c>
      <c r="H1404" s="863"/>
      <c r="I1404" s="842"/>
      <c r="J1404" s="824">
        <f t="shared" si="536"/>
        <v>50</v>
      </c>
      <c r="K1404" s="864"/>
      <c r="L1404" s="853">
        <v>3</v>
      </c>
      <c r="M1404" s="827"/>
      <c r="N1404" s="827"/>
      <c r="O1404" s="824">
        <f t="shared" si="548"/>
        <v>75</v>
      </c>
      <c r="P1404" s="865"/>
      <c r="Q1404" s="853">
        <v>2</v>
      </c>
      <c r="R1404" s="827"/>
      <c r="S1404" s="827"/>
      <c r="T1404" s="846">
        <f t="shared" si="537"/>
        <v>50</v>
      </c>
      <c r="U1404" s="825">
        <f t="shared" si="542"/>
        <v>0</v>
      </c>
      <c r="V1404" s="853">
        <f t="shared" si="542"/>
        <v>7</v>
      </c>
      <c r="W1404" s="827">
        <f t="shared" si="542"/>
        <v>0</v>
      </c>
      <c r="X1404" s="827">
        <f t="shared" si="542"/>
        <v>0</v>
      </c>
      <c r="Y1404" s="824">
        <f t="shared" si="542"/>
        <v>175</v>
      </c>
      <c r="Z1404" s="838">
        <f t="shared" si="546"/>
        <v>5</v>
      </c>
      <c r="AA1404" s="1037" t="str">
        <f t="shared" si="543"/>
        <v>Nmắm thường</v>
      </c>
      <c r="AB1404" s="844" t="str">
        <f t="shared" si="543"/>
        <v>lít</v>
      </c>
      <c r="AC1404" s="845">
        <f t="shared" si="543"/>
        <v>30</v>
      </c>
      <c r="AD1404" s="858">
        <f t="shared" si="543"/>
        <v>25</v>
      </c>
      <c r="AE1404" s="832">
        <f t="shared" si="538"/>
        <v>0</v>
      </c>
      <c r="AF1404" s="832">
        <f t="shared" si="539"/>
        <v>32</v>
      </c>
      <c r="AG1404" s="832">
        <f t="shared" si="539"/>
        <v>0</v>
      </c>
      <c r="AH1404" s="832">
        <f t="shared" si="539"/>
        <v>0</v>
      </c>
      <c r="AI1404" s="824">
        <f t="shared" si="544"/>
        <v>800</v>
      </c>
      <c r="AJ1404" s="848"/>
      <c r="AK1404" s="873"/>
      <c r="AL1404" s="827"/>
      <c r="AM1404" s="827"/>
      <c r="AN1404" s="849">
        <f t="shared" si="540"/>
        <v>0</v>
      </c>
      <c r="AO1404" s="825">
        <f t="shared" si="541"/>
        <v>0</v>
      </c>
      <c r="AP1404" s="825">
        <f t="shared" si="541"/>
        <v>7</v>
      </c>
      <c r="AQ1404" s="825">
        <f t="shared" si="541"/>
        <v>0</v>
      </c>
      <c r="AR1404" s="825">
        <f t="shared" si="541"/>
        <v>0</v>
      </c>
      <c r="AS1404" s="825">
        <f t="shared" si="541"/>
        <v>175</v>
      </c>
      <c r="AT1404" s="850">
        <f t="shared" si="547"/>
        <v>35</v>
      </c>
      <c r="AU1404" s="867" t="s">
        <v>831</v>
      </c>
      <c r="AV1404" s="874">
        <f>F1469</f>
        <v>105</v>
      </c>
      <c r="AW1404" s="861" t="s">
        <v>27</v>
      </c>
      <c r="AX1404" s="869">
        <v>32</v>
      </c>
      <c r="AY1404" s="861" t="s">
        <v>28</v>
      </c>
      <c r="AZ1404" s="870">
        <f>AX1404*AV1404</f>
        <v>3360</v>
      </c>
    </row>
    <row r="1405" spans="1:52" ht="13.5" customHeight="1">
      <c r="A1405" s="838">
        <f t="shared" si="545"/>
        <v>6</v>
      </c>
      <c r="B1405" s="1039" t="s">
        <v>496</v>
      </c>
      <c r="C1405" s="817" t="s">
        <v>852</v>
      </c>
      <c r="D1405" s="839">
        <v>42</v>
      </c>
      <c r="E1405" s="875">
        <v>42</v>
      </c>
      <c r="F1405" s="825"/>
      <c r="G1405" s="854"/>
      <c r="H1405" s="827">
        <v>0.4</v>
      </c>
      <c r="I1405" s="842"/>
      <c r="J1405" s="824">
        <f t="shared" si="536"/>
        <v>16.8</v>
      </c>
      <c r="K1405" s="864"/>
      <c r="L1405" s="825"/>
      <c r="M1405" s="876">
        <v>0.8</v>
      </c>
      <c r="N1405" s="827"/>
      <c r="O1405" s="824">
        <f t="shared" si="548"/>
        <v>33.6</v>
      </c>
      <c r="P1405" s="865"/>
      <c r="Q1405" s="825"/>
      <c r="R1405" s="877">
        <v>0.8</v>
      </c>
      <c r="S1405" s="827"/>
      <c r="T1405" s="846">
        <f t="shared" si="537"/>
        <v>33.6</v>
      </c>
      <c r="U1405" s="825">
        <f t="shared" si="542"/>
        <v>0</v>
      </c>
      <c r="V1405" s="825">
        <f t="shared" si="542"/>
        <v>0</v>
      </c>
      <c r="W1405" s="827">
        <f t="shared" si="542"/>
        <v>2</v>
      </c>
      <c r="X1405" s="827">
        <f t="shared" si="542"/>
        <v>0</v>
      </c>
      <c r="Y1405" s="824">
        <f t="shared" si="542"/>
        <v>84</v>
      </c>
      <c r="Z1405" s="838">
        <f t="shared" si="546"/>
        <v>6</v>
      </c>
      <c r="AA1405" s="1040" t="str">
        <f t="shared" si="543"/>
        <v>Mì chính VEDAN</v>
      </c>
      <c r="AB1405" s="844" t="str">
        <f t="shared" si="543"/>
        <v>Kg</v>
      </c>
      <c r="AC1405" s="845">
        <f t="shared" si="543"/>
        <v>42</v>
      </c>
      <c r="AD1405" s="858">
        <f t="shared" si="543"/>
        <v>42</v>
      </c>
      <c r="AE1405" s="832">
        <f t="shared" si="538"/>
        <v>0</v>
      </c>
      <c r="AF1405" s="832">
        <f t="shared" si="539"/>
        <v>0</v>
      </c>
      <c r="AG1405" s="832">
        <f t="shared" si="539"/>
        <v>7.7000000000000011</v>
      </c>
      <c r="AH1405" s="832">
        <f t="shared" si="539"/>
        <v>0</v>
      </c>
      <c r="AI1405" s="824">
        <f t="shared" si="544"/>
        <v>323.40000000000003</v>
      </c>
      <c r="AJ1405" s="879"/>
      <c r="AK1405" s="827"/>
      <c r="AL1405" s="878"/>
      <c r="AM1405" s="827"/>
      <c r="AN1405" s="849">
        <f t="shared" si="540"/>
        <v>0</v>
      </c>
      <c r="AO1405" s="825">
        <f t="shared" si="541"/>
        <v>0</v>
      </c>
      <c r="AP1405" s="825">
        <f t="shared" si="541"/>
        <v>0</v>
      </c>
      <c r="AQ1405" s="825">
        <f t="shared" si="541"/>
        <v>2</v>
      </c>
      <c r="AR1405" s="825">
        <f t="shared" si="541"/>
        <v>0</v>
      </c>
      <c r="AS1405" s="825">
        <f t="shared" si="541"/>
        <v>84</v>
      </c>
      <c r="AT1405" s="850">
        <f t="shared" si="547"/>
        <v>0</v>
      </c>
      <c r="AU1405" s="880" t="s">
        <v>832</v>
      </c>
      <c r="AV1405" s="874">
        <f>F1470</f>
        <v>115</v>
      </c>
      <c r="AW1405" s="861" t="s">
        <v>27</v>
      </c>
      <c r="AX1405" s="869">
        <v>32</v>
      </c>
      <c r="AY1405" s="861" t="s">
        <v>28</v>
      </c>
      <c r="AZ1405" s="870">
        <f>AX1405*AV1405</f>
        <v>3680</v>
      </c>
    </row>
    <row r="1406" spans="1:52" ht="13.5" customHeight="1">
      <c r="A1406" s="838">
        <f t="shared" si="545"/>
        <v>7</v>
      </c>
      <c r="B1406" s="1036" t="s">
        <v>43</v>
      </c>
      <c r="C1406" s="881" t="s">
        <v>66</v>
      </c>
      <c r="D1406" s="882">
        <v>3.5</v>
      </c>
      <c r="E1406" s="883">
        <v>3.5</v>
      </c>
      <c r="F1406" s="884"/>
      <c r="G1406" s="854"/>
      <c r="H1406" s="885">
        <v>1</v>
      </c>
      <c r="I1406" s="842"/>
      <c r="J1406" s="824">
        <f t="shared" si="536"/>
        <v>3.5</v>
      </c>
      <c r="K1406" s="864"/>
      <c r="L1406" s="825"/>
      <c r="M1406" s="876">
        <v>1.5</v>
      </c>
      <c r="N1406" s="827"/>
      <c r="O1406" s="824">
        <f t="shared" si="548"/>
        <v>5.25</v>
      </c>
      <c r="P1406" s="865" t="s">
        <v>883</v>
      </c>
      <c r="Q1406" s="825"/>
      <c r="R1406" s="877">
        <v>1.5</v>
      </c>
      <c r="S1406" s="827"/>
      <c r="T1406" s="846">
        <f t="shared" si="537"/>
        <v>5.25</v>
      </c>
      <c r="U1406" s="825">
        <f>SUM(F1406,K1406,P1406)</f>
        <v>0</v>
      </c>
      <c r="V1406" s="825"/>
      <c r="W1406" s="827">
        <f t="shared" si="542"/>
        <v>4</v>
      </c>
      <c r="X1406" s="827">
        <f t="shared" si="542"/>
        <v>0</v>
      </c>
      <c r="Y1406" s="824">
        <f t="shared" si="542"/>
        <v>14</v>
      </c>
      <c r="Z1406" s="838">
        <f t="shared" si="546"/>
        <v>7</v>
      </c>
      <c r="AA1406" s="1040" t="str">
        <f t="shared" si="543"/>
        <v>Muối trắng</v>
      </c>
      <c r="AB1406" s="844" t="str">
        <f t="shared" si="543"/>
        <v>kg</v>
      </c>
      <c r="AC1406" s="845">
        <f t="shared" si="543"/>
        <v>3.5</v>
      </c>
      <c r="AD1406" s="858">
        <f t="shared" si="543"/>
        <v>3.5</v>
      </c>
      <c r="AE1406" s="832">
        <f t="shared" si="538"/>
        <v>0</v>
      </c>
      <c r="AF1406" s="832">
        <f t="shared" si="539"/>
        <v>0</v>
      </c>
      <c r="AG1406" s="832">
        <f t="shared" si="539"/>
        <v>10</v>
      </c>
      <c r="AH1406" s="832">
        <f t="shared" si="539"/>
        <v>0</v>
      </c>
      <c r="AI1406" s="824">
        <f t="shared" si="544"/>
        <v>35</v>
      </c>
      <c r="AJ1406" s="879"/>
      <c r="AK1406" s="827"/>
      <c r="AL1406" s="878"/>
      <c r="AM1406" s="827"/>
      <c r="AN1406" s="849">
        <f t="shared" si="540"/>
        <v>0</v>
      </c>
      <c r="AO1406" s="825">
        <f t="shared" si="541"/>
        <v>0</v>
      </c>
      <c r="AP1406" s="825">
        <f t="shared" si="541"/>
        <v>0</v>
      </c>
      <c r="AQ1406" s="825">
        <f t="shared" si="541"/>
        <v>4</v>
      </c>
      <c r="AR1406" s="825">
        <f t="shared" si="541"/>
        <v>0</v>
      </c>
      <c r="AS1406" s="825">
        <f t="shared" si="541"/>
        <v>14</v>
      </c>
      <c r="AT1406" s="850">
        <f t="shared" si="547"/>
        <v>0</v>
      </c>
      <c r="AU1406" s="886" t="s">
        <v>833</v>
      </c>
      <c r="AV1406" s="1519">
        <v>62</v>
      </c>
      <c r="AW1406" s="1519"/>
      <c r="AX1406" s="887"/>
      <c r="AY1406" s="861"/>
      <c r="AZ1406" s="862" t="s">
        <v>829</v>
      </c>
    </row>
    <row r="1407" spans="1:52" ht="13.5" customHeight="1">
      <c r="A1407" s="838">
        <f t="shared" si="545"/>
        <v>8</v>
      </c>
      <c r="B1407" s="1039" t="s">
        <v>618</v>
      </c>
      <c r="C1407" s="817" t="s">
        <v>66</v>
      </c>
      <c r="D1407" s="839">
        <v>35</v>
      </c>
      <c r="E1407" s="852">
        <v>35</v>
      </c>
      <c r="F1407" s="825"/>
      <c r="G1407" s="854"/>
      <c r="H1407" s="827">
        <v>0.4</v>
      </c>
      <c r="I1407" s="842"/>
      <c r="J1407" s="824">
        <f t="shared" si="536"/>
        <v>14</v>
      </c>
      <c r="K1407" s="864"/>
      <c r="L1407" s="825"/>
      <c r="M1407" s="876">
        <v>0.8</v>
      </c>
      <c r="N1407" s="827"/>
      <c r="O1407" s="824">
        <f t="shared" si="548"/>
        <v>28</v>
      </c>
      <c r="P1407" s="864"/>
      <c r="Q1407" s="825"/>
      <c r="R1407" s="876">
        <v>0.8</v>
      </c>
      <c r="S1407" s="827"/>
      <c r="T1407" s="846">
        <f t="shared" si="537"/>
        <v>28</v>
      </c>
      <c r="U1407" s="825">
        <f>SUM(F1407,K1407,P1407)</f>
        <v>0</v>
      </c>
      <c r="V1407" s="825">
        <f t="shared" ref="V1407:Y1458" si="549">SUM(G1407,L1407,Q1407)</f>
        <v>0</v>
      </c>
      <c r="W1407" s="827">
        <f t="shared" si="542"/>
        <v>2</v>
      </c>
      <c r="X1407" s="827">
        <f t="shared" si="542"/>
        <v>0</v>
      </c>
      <c r="Y1407" s="824">
        <f t="shared" si="542"/>
        <v>70</v>
      </c>
      <c r="Z1407" s="838">
        <f t="shared" si="546"/>
        <v>8</v>
      </c>
      <c r="AA1407" s="1040" t="str">
        <f t="shared" si="543"/>
        <v xml:space="preserve">Tỏi khô </v>
      </c>
      <c r="AB1407" s="844" t="str">
        <f t="shared" si="543"/>
        <v>kg</v>
      </c>
      <c r="AC1407" s="845">
        <f t="shared" si="543"/>
        <v>35</v>
      </c>
      <c r="AD1407" s="858">
        <f t="shared" si="543"/>
        <v>35</v>
      </c>
      <c r="AE1407" s="832">
        <f t="shared" si="538"/>
        <v>0</v>
      </c>
      <c r="AF1407" s="832">
        <f t="shared" si="539"/>
        <v>0</v>
      </c>
      <c r="AG1407" s="832">
        <f t="shared" si="539"/>
        <v>9</v>
      </c>
      <c r="AH1407" s="832">
        <f t="shared" si="539"/>
        <v>0</v>
      </c>
      <c r="AI1407" s="824">
        <f t="shared" si="544"/>
        <v>315</v>
      </c>
      <c r="AJ1407" s="879"/>
      <c r="AK1407" s="827"/>
      <c r="AL1407" s="878"/>
      <c r="AM1407" s="827"/>
      <c r="AN1407" s="849">
        <f t="shared" si="540"/>
        <v>0</v>
      </c>
      <c r="AO1407" s="825">
        <f t="shared" si="541"/>
        <v>0</v>
      </c>
      <c r="AP1407" s="825">
        <f t="shared" si="541"/>
        <v>0</v>
      </c>
      <c r="AQ1407" s="825">
        <f t="shared" si="541"/>
        <v>2</v>
      </c>
      <c r="AR1407" s="825">
        <f t="shared" si="541"/>
        <v>0</v>
      </c>
      <c r="AS1407" s="825">
        <f t="shared" si="541"/>
        <v>70</v>
      </c>
      <c r="AT1407" s="850">
        <f t="shared" si="547"/>
        <v>0</v>
      </c>
      <c r="AU1407" s="880" t="s">
        <v>830</v>
      </c>
      <c r="AV1407" s="868">
        <f>K1468</f>
        <v>7</v>
      </c>
      <c r="AW1407" s="861" t="s">
        <v>27</v>
      </c>
      <c r="AX1407" s="888">
        <f>M1468</f>
        <v>14</v>
      </c>
      <c r="AY1407" s="861" t="s">
        <v>28</v>
      </c>
      <c r="AZ1407" s="870">
        <f>AX1407*AV1407</f>
        <v>98</v>
      </c>
    </row>
    <row r="1408" spans="1:52" ht="13.5" customHeight="1">
      <c r="A1408" s="838">
        <f t="shared" si="545"/>
        <v>9</v>
      </c>
      <c r="B1408" s="1039" t="s">
        <v>44</v>
      </c>
      <c r="C1408" s="817" t="s">
        <v>66</v>
      </c>
      <c r="D1408" s="839">
        <v>20</v>
      </c>
      <c r="E1408" s="852">
        <v>20</v>
      </c>
      <c r="F1408" s="825"/>
      <c r="G1408" s="854"/>
      <c r="H1408" s="827">
        <v>0.4</v>
      </c>
      <c r="I1408" s="842"/>
      <c r="J1408" s="824">
        <f t="shared" si="536"/>
        <v>8</v>
      </c>
      <c r="K1408" s="864"/>
      <c r="L1408" s="825"/>
      <c r="M1408" s="876">
        <v>0.8</v>
      </c>
      <c r="N1408" s="827"/>
      <c r="O1408" s="824">
        <f t="shared" si="548"/>
        <v>16</v>
      </c>
      <c r="P1408" s="825"/>
      <c r="Q1408" s="825" t="s">
        <v>884</v>
      </c>
      <c r="R1408" s="876">
        <v>0.8</v>
      </c>
      <c r="S1408" s="827"/>
      <c r="T1408" s="846">
        <f t="shared" si="537"/>
        <v>16</v>
      </c>
      <c r="U1408" s="825">
        <f>SUM(F1408,K1408,P1408)</f>
        <v>0</v>
      </c>
      <c r="V1408" s="825">
        <f t="shared" si="549"/>
        <v>0</v>
      </c>
      <c r="W1408" s="827">
        <f t="shared" si="542"/>
        <v>2</v>
      </c>
      <c r="X1408" s="827">
        <f t="shared" si="542"/>
        <v>0</v>
      </c>
      <c r="Y1408" s="824">
        <f t="shared" si="542"/>
        <v>40</v>
      </c>
      <c r="Z1408" s="838">
        <f t="shared" si="546"/>
        <v>9</v>
      </c>
      <c r="AA1408" s="1040" t="str">
        <f t="shared" si="543"/>
        <v>Hành củ</v>
      </c>
      <c r="AB1408" s="844" t="str">
        <f t="shared" si="543"/>
        <v>kg</v>
      </c>
      <c r="AC1408" s="845">
        <f t="shared" si="543"/>
        <v>20</v>
      </c>
      <c r="AD1408" s="858">
        <f t="shared" si="543"/>
        <v>20</v>
      </c>
      <c r="AE1408" s="832">
        <f t="shared" si="538"/>
        <v>0</v>
      </c>
      <c r="AF1408" s="832">
        <f t="shared" si="539"/>
        <v>0</v>
      </c>
      <c r="AG1408" s="832">
        <f t="shared" si="539"/>
        <v>9</v>
      </c>
      <c r="AH1408" s="832">
        <f t="shared" si="539"/>
        <v>0</v>
      </c>
      <c r="AI1408" s="824">
        <f t="shared" si="544"/>
        <v>180</v>
      </c>
      <c r="AJ1408" s="879"/>
      <c r="AK1408" s="827"/>
      <c r="AL1408" s="878"/>
      <c r="AM1408" s="827"/>
      <c r="AN1408" s="889">
        <f t="shared" si="540"/>
        <v>0</v>
      </c>
      <c r="AO1408" s="825">
        <f t="shared" si="541"/>
        <v>0</v>
      </c>
      <c r="AP1408" s="825">
        <f t="shared" si="541"/>
        <v>0</v>
      </c>
      <c r="AQ1408" s="825">
        <f t="shared" si="541"/>
        <v>2</v>
      </c>
      <c r="AR1408" s="825">
        <f t="shared" si="541"/>
        <v>0</v>
      </c>
      <c r="AS1408" s="825">
        <f t="shared" si="541"/>
        <v>40</v>
      </c>
      <c r="AT1408" s="850">
        <f t="shared" si="547"/>
        <v>0</v>
      </c>
      <c r="AU1408" s="880" t="s">
        <v>831</v>
      </c>
      <c r="AV1408" s="868">
        <f>K1469</f>
        <v>7</v>
      </c>
      <c r="AW1408" s="861" t="s">
        <v>27</v>
      </c>
      <c r="AX1408" s="888">
        <v>24</v>
      </c>
      <c r="AY1408" s="861" t="s">
        <v>28</v>
      </c>
      <c r="AZ1408" s="870">
        <f>AX1408*AV1408</f>
        <v>168</v>
      </c>
    </row>
    <row r="1409" spans="1:52" ht="13.5" customHeight="1">
      <c r="A1409" s="838">
        <f t="shared" si="545"/>
        <v>10</v>
      </c>
      <c r="B1409" s="1039" t="s">
        <v>593</v>
      </c>
      <c r="C1409" s="817" t="s">
        <v>389</v>
      </c>
      <c r="D1409" s="839">
        <v>22</v>
      </c>
      <c r="E1409" s="852">
        <v>22</v>
      </c>
      <c r="F1409" s="825"/>
      <c r="G1409" s="854"/>
      <c r="H1409" s="827">
        <v>1</v>
      </c>
      <c r="I1409" s="842"/>
      <c r="J1409" s="824">
        <f t="shared" si="536"/>
        <v>22</v>
      </c>
      <c r="K1409" s="864"/>
      <c r="L1409" s="825"/>
      <c r="M1409" s="876">
        <v>1</v>
      </c>
      <c r="N1409" s="827"/>
      <c r="O1409" s="824">
        <f t="shared" si="548"/>
        <v>22</v>
      </c>
      <c r="P1409" s="865"/>
      <c r="Q1409" s="825"/>
      <c r="R1409" s="890">
        <v>1.5</v>
      </c>
      <c r="S1409" s="827"/>
      <c r="T1409" s="846">
        <f t="shared" si="537"/>
        <v>33</v>
      </c>
      <c r="U1409" s="825">
        <f>SUM(F1409,K1409,P1409)</f>
        <v>0</v>
      </c>
      <c r="V1409" s="825">
        <f t="shared" si="549"/>
        <v>0</v>
      </c>
      <c r="W1409" s="827">
        <f t="shared" si="542"/>
        <v>3.5</v>
      </c>
      <c r="X1409" s="827">
        <f t="shared" si="542"/>
        <v>0</v>
      </c>
      <c r="Y1409" s="824">
        <f t="shared" si="542"/>
        <v>77</v>
      </c>
      <c r="Z1409" s="838">
        <f t="shared" si="546"/>
        <v>10</v>
      </c>
      <c r="AA1409" s="1040" t="str">
        <f t="shared" si="543"/>
        <v>Dầu ăn Mavela</v>
      </c>
      <c r="AB1409" s="844" t="str">
        <f t="shared" si="543"/>
        <v>lít</v>
      </c>
      <c r="AC1409" s="845">
        <f t="shared" si="543"/>
        <v>22</v>
      </c>
      <c r="AD1409" s="858">
        <f t="shared" si="543"/>
        <v>22</v>
      </c>
      <c r="AE1409" s="832">
        <f t="shared" si="538"/>
        <v>0</v>
      </c>
      <c r="AF1409" s="832">
        <f t="shared" si="539"/>
        <v>0</v>
      </c>
      <c r="AG1409" s="832">
        <f t="shared" si="539"/>
        <v>10</v>
      </c>
      <c r="AH1409" s="832">
        <f t="shared" si="539"/>
        <v>0</v>
      </c>
      <c r="AI1409" s="824">
        <f t="shared" si="544"/>
        <v>220</v>
      </c>
      <c r="AJ1409" s="879"/>
      <c r="AK1409" s="827"/>
      <c r="AL1409" s="878"/>
      <c r="AM1409" s="827"/>
      <c r="AN1409" s="849">
        <f t="shared" si="540"/>
        <v>0</v>
      </c>
      <c r="AO1409" s="825">
        <f t="shared" si="541"/>
        <v>0</v>
      </c>
      <c r="AP1409" s="825">
        <f t="shared" si="541"/>
        <v>0</v>
      </c>
      <c r="AQ1409" s="825">
        <f t="shared" si="541"/>
        <v>3.5</v>
      </c>
      <c r="AR1409" s="825">
        <f t="shared" si="541"/>
        <v>0</v>
      </c>
      <c r="AS1409" s="825">
        <f t="shared" si="541"/>
        <v>77</v>
      </c>
      <c r="AT1409" s="850">
        <f t="shared" si="547"/>
        <v>0</v>
      </c>
      <c r="AU1409" s="880" t="s">
        <v>832</v>
      </c>
      <c r="AV1409" s="868">
        <f>K1470</f>
        <v>7</v>
      </c>
      <c r="AW1409" s="861" t="s">
        <v>27</v>
      </c>
      <c r="AX1409" s="888">
        <v>24</v>
      </c>
      <c r="AY1409" s="861" t="s">
        <v>28</v>
      </c>
      <c r="AZ1409" s="870">
        <f>AX1409*AV1409</f>
        <v>168</v>
      </c>
    </row>
    <row r="1410" spans="1:52" ht="13.5" customHeight="1">
      <c r="A1410" s="838">
        <f t="shared" si="545"/>
        <v>11</v>
      </c>
      <c r="B1410" s="1039" t="s">
        <v>45</v>
      </c>
      <c r="C1410" s="817" t="s">
        <v>66</v>
      </c>
      <c r="D1410" s="839">
        <v>130</v>
      </c>
      <c r="E1410" s="852">
        <v>90</v>
      </c>
      <c r="F1410" s="825" t="s">
        <v>885</v>
      </c>
      <c r="G1410" s="854" t="s">
        <v>886</v>
      </c>
      <c r="H1410" s="827"/>
      <c r="I1410" s="842"/>
      <c r="J1410" s="824">
        <f t="shared" si="536"/>
        <v>0</v>
      </c>
      <c r="K1410" s="864"/>
      <c r="L1410" s="825"/>
      <c r="M1410" s="891">
        <v>0.1</v>
      </c>
      <c r="N1410" s="827"/>
      <c r="O1410" s="824">
        <f t="shared" si="548"/>
        <v>9</v>
      </c>
      <c r="P1410" s="865"/>
      <c r="Q1410" s="825"/>
      <c r="R1410" s="877">
        <v>0.1</v>
      </c>
      <c r="S1410" s="827"/>
      <c r="T1410" s="846">
        <f t="shared" si="537"/>
        <v>9</v>
      </c>
      <c r="U1410" s="825">
        <f t="shared" ref="U1410:U1416" si="550">SUM(F1410,K1410,P1410)</f>
        <v>0</v>
      </c>
      <c r="V1410" s="825">
        <f t="shared" si="549"/>
        <v>0</v>
      </c>
      <c r="W1410" s="827">
        <f t="shared" si="542"/>
        <v>0.2</v>
      </c>
      <c r="X1410" s="827">
        <f t="shared" si="542"/>
        <v>0</v>
      </c>
      <c r="Y1410" s="824">
        <f t="shared" si="542"/>
        <v>18</v>
      </c>
      <c r="Z1410" s="838">
        <f t="shared" si="546"/>
        <v>11</v>
      </c>
      <c r="AA1410" s="1040" t="str">
        <f t="shared" si="543"/>
        <v>Tiêu bắc</v>
      </c>
      <c r="AB1410" s="844" t="str">
        <f t="shared" si="543"/>
        <v>kg</v>
      </c>
      <c r="AC1410" s="845">
        <f t="shared" si="543"/>
        <v>130</v>
      </c>
      <c r="AD1410" s="858">
        <f t="shared" si="543"/>
        <v>90</v>
      </c>
      <c r="AE1410" s="832">
        <f t="shared" si="538"/>
        <v>0</v>
      </c>
      <c r="AF1410" s="832">
        <f t="shared" si="539"/>
        <v>0</v>
      </c>
      <c r="AG1410" s="832">
        <f t="shared" si="539"/>
        <v>3.5999999999999988</v>
      </c>
      <c r="AH1410" s="832">
        <f t="shared" si="539"/>
        <v>0</v>
      </c>
      <c r="AI1410" s="824">
        <f t="shared" si="544"/>
        <v>323.99999999999989</v>
      </c>
      <c r="AJ1410" s="879"/>
      <c r="AK1410" s="827"/>
      <c r="AL1410" s="878"/>
      <c r="AM1410" s="827"/>
      <c r="AN1410" s="849">
        <f t="shared" si="540"/>
        <v>0</v>
      </c>
      <c r="AO1410" s="825">
        <f t="shared" si="541"/>
        <v>0</v>
      </c>
      <c r="AP1410" s="825">
        <f t="shared" si="541"/>
        <v>0</v>
      </c>
      <c r="AQ1410" s="825">
        <f t="shared" si="541"/>
        <v>0.2</v>
      </c>
      <c r="AR1410" s="825">
        <f t="shared" si="541"/>
        <v>0</v>
      </c>
      <c r="AS1410" s="825">
        <f t="shared" si="541"/>
        <v>18</v>
      </c>
      <c r="AT1410" s="850">
        <f t="shared" si="547"/>
        <v>8</v>
      </c>
      <c r="AU1410" s="1521" t="str">
        <f>B1471</f>
        <v xml:space="preserve">  + Ăn thêm</v>
      </c>
      <c r="AV1410" s="1522"/>
      <c r="AW1410" s="1522"/>
      <c r="AX1410" s="1522"/>
      <c r="AY1410" s="1522"/>
      <c r="AZ1410" s="892">
        <f>J1471</f>
        <v>0</v>
      </c>
    </row>
    <row r="1411" spans="1:52" ht="13.5" customHeight="1">
      <c r="A1411" s="838">
        <f t="shared" si="545"/>
        <v>12</v>
      </c>
      <c r="B1411" s="1039" t="s">
        <v>46</v>
      </c>
      <c r="C1411" s="817" t="s">
        <v>66</v>
      </c>
      <c r="D1411" s="839">
        <v>35</v>
      </c>
      <c r="E1411" s="852">
        <v>35</v>
      </c>
      <c r="F1411" s="825"/>
      <c r="G1411" s="854"/>
      <c r="H1411" s="827">
        <v>0.1</v>
      </c>
      <c r="I1411" s="842"/>
      <c r="J1411" s="824">
        <f t="shared" si="536"/>
        <v>3.5</v>
      </c>
      <c r="K1411" s="864"/>
      <c r="L1411" s="825"/>
      <c r="M1411" s="891">
        <v>0.2</v>
      </c>
      <c r="N1411" s="827"/>
      <c r="O1411" s="824">
        <f t="shared" si="548"/>
        <v>7</v>
      </c>
      <c r="P1411" s="865"/>
      <c r="Q1411" s="825"/>
      <c r="R1411" s="877">
        <v>0.2</v>
      </c>
      <c r="S1411" s="827"/>
      <c r="T1411" s="846">
        <f t="shared" si="537"/>
        <v>7</v>
      </c>
      <c r="U1411" s="825">
        <f t="shared" si="550"/>
        <v>0</v>
      </c>
      <c r="V1411" s="825">
        <f t="shared" si="549"/>
        <v>0</v>
      </c>
      <c r="W1411" s="827">
        <f t="shared" si="542"/>
        <v>0.5</v>
      </c>
      <c r="X1411" s="827">
        <f t="shared" si="542"/>
        <v>0</v>
      </c>
      <c r="Y1411" s="824">
        <f t="shared" si="542"/>
        <v>17.5</v>
      </c>
      <c r="Z1411" s="838">
        <f t="shared" si="546"/>
        <v>12</v>
      </c>
      <c r="AA1411" s="1040" t="str">
        <f t="shared" si="543"/>
        <v>Kẹo đắng</v>
      </c>
      <c r="AB1411" s="844" t="str">
        <f t="shared" si="543"/>
        <v>kg</v>
      </c>
      <c r="AC1411" s="845">
        <f t="shared" si="543"/>
        <v>35</v>
      </c>
      <c r="AD1411" s="858">
        <f t="shared" si="543"/>
        <v>35</v>
      </c>
      <c r="AE1411" s="832">
        <f t="shared" si="538"/>
        <v>0</v>
      </c>
      <c r="AF1411" s="832">
        <f t="shared" si="539"/>
        <v>0</v>
      </c>
      <c r="AG1411" s="832">
        <f t="shared" si="539"/>
        <v>6.5</v>
      </c>
      <c r="AH1411" s="832">
        <f t="shared" si="539"/>
        <v>0</v>
      </c>
      <c r="AI1411" s="824">
        <f t="shared" si="544"/>
        <v>227.5</v>
      </c>
      <c r="AJ1411" s="879"/>
      <c r="AK1411" s="827"/>
      <c r="AL1411" s="878"/>
      <c r="AM1411" s="827"/>
      <c r="AN1411" s="849">
        <f t="shared" si="540"/>
        <v>0</v>
      </c>
      <c r="AO1411" s="825">
        <f t="shared" si="541"/>
        <v>0</v>
      </c>
      <c r="AP1411" s="825">
        <f t="shared" si="541"/>
        <v>0</v>
      </c>
      <c r="AQ1411" s="825">
        <f t="shared" si="541"/>
        <v>0.5</v>
      </c>
      <c r="AR1411" s="825">
        <f t="shared" si="541"/>
        <v>0</v>
      </c>
      <c r="AS1411" s="825">
        <f t="shared" si="541"/>
        <v>17.5</v>
      </c>
      <c r="AT1411" s="850">
        <f t="shared" si="547"/>
        <v>0</v>
      </c>
      <c r="AU1411" s="1521" t="str">
        <f>B1472</f>
        <v xml:space="preserve"> + ăn thêm </v>
      </c>
      <c r="AV1411" s="1522"/>
      <c r="AW1411" s="1522"/>
      <c r="AX1411" s="1522"/>
      <c r="AY1411" s="1522"/>
      <c r="AZ1411" s="870">
        <f>J1472</f>
        <v>0</v>
      </c>
    </row>
    <row r="1412" spans="1:52" ht="13.5" customHeight="1">
      <c r="A1412" s="838">
        <f t="shared" si="545"/>
        <v>13</v>
      </c>
      <c r="B1412" s="1039" t="s">
        <v>47</v>
      </c>
      <c r="C1412" s="817" t="s">
        <v>66</v>
      </c>
      <c r="D1412" s="839">
        <v>17</v>
      </c>
      <c r="E1412" s="852">
        <v>17</v>
      </c>
      <c r="F1412" s="825"/>
      <c r="G1412" s="854"/>
      <c r="H1412" s="827"/>
      <c r="I1412" s="842"/>
      <c r="J1412" s="824">
        <f t="shared" si="536"/>
        <v>0</v>
      </c>
      <c r="K1412" s="864"/>
      <c r="L1412" s="825"/>
      <c r="M1412" s="891"/>
      <c r="N1412" s="827"/>
      <c r="O1412" s="824">
        <f t="shared" si="548"/>
        <v>0</v>
      </c>
      <c r="P1412" s="865"/>
      <c r="Q1412" s="825"/>
      <c r="R1412" s="877"/>
      <c r="S1412" s="827"/>
      <c r="T1412" s="846">
        <f t="shared" si="537"/>
        <v>0</v>
      </c>
      <c r="U1412" s="825">
        <f t="shared" si="550"/>
        <v>0</v>
      </c>
      <c r="V1412" s="825">
        <f t="shared" si="549"/>
        <v>0</v>
      </c>
      <c r="W1412" s="827">
        <f t="shared" si="542"/>
        <v>0</v>
      </c>
      <c r="X1412" s="827">
        <f t="shared" si="542"/>
        <v>0</v>
      </c>
      <c r="Y1412" s="824">
        <f t="shared" si="542"/>
        <v>0</v>
      </c>
      <c r="Z1412" s="838">
        <f t="shared" si="546"/>
        <v>13</v>
      </c>
      <c r="AA1412" s="1040" t="str">
        <f t="shared" si="543"/>
        <v>Đường trắng</v>
      </c>
      <c r="AB1412" s="844" t="str">
        <f t="shared" si="543"/>
        <v>kg</v>
      </c>
      <c r="AC1412" s="845">
        <f t="shared" si="543"/>
        <v>17</v>
      </c>
      <c r="AD1412" s="858">
        <f t="shared" si="543"/>
        <v>17</v>
      </c>
      <c r="AE1412" s="832">
        <f t="shared" si="538"/>
        <v>0</v>
      </c>
      <c r="AF1412" s="832">
        <f t="shared" si="539"/>
        <v>0</v>
      </c>
      <c r="AG1412" s="832">
        <f t="shared" si="539"/>
        <v>1</v>
      </c>
      <c r="AH1412" s="832">
        <f t="shared" si="539"/>
        <v>0</v>
      </c>
      <c r="AI1412" s="824">
        <f t="shared" si="544"/>
        <v>17</v>
      </c>
      <c r="AJ1412" s="879"/>
      <c r="AK1412" s="827"/>
      <c r="AL1412" s="878"/>
      <c r="AM1412" s="827"/>
      <c r="AN1412" s="849">
        <f t="shared" si="540"/>
        <v>0</v>
      </c>
      <c r="AO1412" s="825">
        <f t="shared" si="541"/>
        <v>0</v>
      </c>
      <c r="AP1412" s="825">
        <f t="shared" si="541"/>
        <v>0</v>
      </c>
      <c r="AQ1412" s="825">
        <f t="shared" si="541"/>
        <v>0</v>
      </c>
      <c r="AR1412" s="825">
        <f t="shared" si="541"/>
        <v>0</v>
      </c>
      <c r="AS1412" s="825">
        <f t="shared" si="541"/>
        <v>0</v>
      </c>
      <c r="AT1412" s="850">
        <f t="shared" si="547"/>
        <v>0</v>
      </c>
      <c r="AU1412" s="893" t="s">
        <v>834</v>
      </c>
      <c r="AV1412" s="894"/>
      <c r="AW1412" s="894"/>
      <c r="AX1412" s="894"/>
      <c r="AY1412" s="894"/>
      <c r="AZ1412" s="870">
        <f>SUM(AZ1402:AZ1411)</f>
        <v>8944</v>
      </c>
    </row>
    <row r="1413" spans="1:52" ht="13.5" customHeight="1">
      <c r="A1413" s="838">
        <f t="shared" si="545"/>
        <v>14</v>
      </c>
      <c r="B1413" s="1039" t="s">
        <v>48</v>
      </c>
      <c r="C1413" s="817" t="s">
        <v>389</v>
      </c>
      <c r="D1413" s="839">
        <v>23</v>
      </c>
      <c r="E1413" s="852">
        <v>23</v>
      </c>
      <c r="F1413" s="825"/>
      <c r="G1413" s="854"/>
      <c r="H1413" s="827">
        <v>0.5</v>
      </c>
      <c r="I1413" s="842"/>
      <c r="J1413" s="824">
        <f t="shared" si="536"/>
        <v>11.5</v>
      </c>
      <c r="K1413" s="825"/>
      <c r="L1413" s="825"/>
      <c r="M1413" s="827">
        <v>0.8</v>
      </c>
      <c r="N1413" s="827"/>
      <c r="O1413" s="824">
        <f t="shared" si="548"/>
        <v>18.400000000000002</v>
      </c>
      <c r="P1413" s="865"/>
      <c r="Q1413" s="825"/>
      <c r="R1413" s="877">
        <v>0.7</v>
      </c>
      <c r="S1413" s="827"/>
      <c r="T1413" s="846">
        <f t="shared" si="537"/>
        <v>16.099999999999998</v>
      </c>
      <c r="U1413" s="825">
        <f t="shared" si="550"/>
        <v>0</v>
      </c>
      <c r="V1413" s="825">
        <f t="shared" si="549"/>
        <v>0</v>
      </c>
      <c r="W1413" s="827">
        <f t="shared" si="542"/>
        <v>2</v>
      </c>
      <c r="X1413" s="827">
        <f t="shared" si="542"/>
        <v>0</v>
      </c>
      <c r="Y1413" s="824">
        <f t="shared" si="542"/>
        <v>46</v>
      </c>
      <c r="Z1413" s="838">
        <f t="shared" si="546"/>
        <v>14</v>
      </c>
      <c r="AA1413" s="1040" t="str">
        <f t="shared" si="543"/>
        <v>Mật mía</v>
      </c>
      <c r="AB1413" s="844" t="str">
        <f t="shared" si="543"/>
        <v>lít</v>
      </c>
      <c r="AC1413" s="845">
        <f t="shared" si="543"/>
        <v>23</v>
      </c>
      <c r="AD1413" s="858">
        <f t="shared" si="543"/>
        <v>23</v>
      </c>
      <c r="AE1413" s="832">
        <f t="shared" si="538"/>
        <v>0</v>
      </c>
      <c r="AF1413" s="832">
        <f t="shared" si="539"/>
        <v>0</v>
      </c>
      <c r="AG1413" s="832">
        <f t="shared" si="539"/>
        <v>7.5</v>
      </c>
      <c r="AH1413" s="832">
        <f t="shared" si="539"/>
        <v>0</v>
      </c>
      <c r="AI1413" s="824">
        <f t="shared" si="544"/>
        <v>172.5</v>
      </c>
      <c r="AJ1413" s="879"/>
      <c r="AK1413" s="827"/>
      <c r="AL1413" s="878"/>
      <c r="AM1413" s="827"/>
      <c r="AN1413" s="849">
        <f t="shared" si="540"/>
        <v>0</v>
      </c>
      <c r="AO1413" s="825">
        <f t="shared" si="541"/>
        <v>0</v>
      </c>
      <c r="AP1413" s="825">
        <f t="shared" si="541"/>
        <v>0</v>
      </c>
      <c r="AQ1413" s="825">
        <f t="shared" si="541"/>
        <v>2</v>
      </c>
      <c r="AR1413" s="825">
        <f t="shared" si="541"/>
        <v>0</v>
      </c>
      <c r="AS1413" s="825">
        <f t="shared" si="541"/>
        <v>46</v>
      </c>
      <c r="AT1413" s="850">
        <f t="shared" si="547"/>
        <v>0</v>
      </c>
      <c r="AU1413" s="1255" t="s">
        <v>835</v>
      </c>
      <c r="AV1413" s="1256"/>
      <c r="AW1413" s="1256"/>
      <c r="AX1413" s="1256"/>
      <c r="AY1413" s="1256"/>
      <c r="AZ1413" s="870">
        <f>Q1471</f>
        <v>2265.1999999999953</v>
      </c>
    </row>
    <row r="1414" spans="1:52" ht="13.5" customHeight="1">
      <c r="A1414" s="838">
        <f t="shared" si="545"/>
        <v>15</v>
      </c>
      <c r="B1414" s="1039" t="s">
        <v>514</v>
      </c>
      <c r="C1414" s="817" t="s">
        <v>66</v>
      </c>
      <c r="D1414" s="839">
        <v>80</v>
      </c>
      <c r="E1414" s="852">
        <v>80</v>
      </c>
      <c r="F1414" s="825"/>
      <c r="G1414" s="854"/>
      <c r="H1414" s="827">
        <v>0.2</v>
      </c>
      <c r="I1414" s="842"/>
      <c r="J1414" s="824">
        <f t="shared" si="536"/>
        <v>16</v>
      </c>
      <c r="K1414" s="825"/>
      <c r="L1414" s="825"/>
      <c r="M1414" s="827">
        <v>0.3</v>
      </c>
      <c r="N1414" s="827"/>
      <c r="O1414" s="824">
        <f t="shared" si="548"/>
        <v>24</v>
      </c>
      <c r="P1414" s="865"/>
      <c r="Q1414" s="825"/>
      <c r="R1414" s="877">
        <v>0.3</v>
      </c>
      <c r="S1414" s="827"/>
      <c r="T1414" s="846">
        <f t="shared" si="537"/>
        <v>24</v>
      </c>
      <c r="U1414" s="825">
        <f t="shared" si="550"/>
        <v>0</v>
      </c>
      <c r="V1414" s="825">
        <f t="shared" si="549"/>
        <v>0</v>
      </c>
      <c r="W1414" s="827">
        <f t="shared" si="542"/>
        <v>0.8</v>
      </c>
      <c r="X1414" s="827">
        <f t="shared" si="542"/>
        <v>0</v>
      </c>
      <c r="Y1414" s="824">
        <f t="shared" si="542"/>
        <v>64</v>
      </c>
      <c r="Z1414" s="838">
        <f t="shared" si="546"/>
        <v>15</v>
      </c>
      <c r="AA1414" s="1040" t="str">
        <f t="shared" si="543"/>
        <v>Ót bột</v>
      </c>
      <c r="AB1414" s="844" t="str">
        <f t="shared" si="543"/>
        <v>kg</v>
      </c>
      <c r="AC1414" s="845">
        <f t="shared" si="543"/>
        <v>80</v>
      </c>
      <c r="AD1414" s="858">
        <f t="shared" si="543"/>
        <v>80</v>
      </c>
      <c r="AE1414" s="832">
        <f t="shared" si="538"/>
        <v>0</v>
      </c>
      <c r="AF1414" s="832">
        <f t="shared" si="539"/>
        <v>0</v>
      </c>
      <c r="AG1414" s="832">
        <f t="shared" si="539"/>
        <v>4.4000000000000012</v>
      </c>
      <c r="AH1414" s="832">
        <f t="shared" si="539"/>
        <v>0</v>
      </c>
      <c r="AI1414" s="824">
        <f t="shared" si="544"/>
        <v>352.00000000000011</v>
      </c>
      <c r="AJ1414" s="879"/>
      <c r="AK1414" s="827"/>
      <c r="AL1414" s="878"/>
      <c r="AM1414" s="827"/>
      <c r="AN1414" s="849">
        <f t="shared" si="540"/>
        <v>0</v>
      </c>
      <c r="AO1414" s="825">
        <f t="shared" si="541"/>
        <v>0</v>
      </c>
      <c r="AP1414" s="825">
        <f t="shared" si="541"/>
        <v>0</v>
      </c>
      <c r="AQ1414" s="825">
        <f t="shared" si="541"/>
        <v>0.8</v>
      </c>
      <c r="AR1414" s="825">
        <f t="shared" si="541"/>
        <v>0</v>
      </c>
      <c r="AS1414" s="825">
        <f t="shared" si="541"/>
        <v>64</v>
      </c>
      <c r="AT1414" s="850">
        <f t="shared" si="547"/>
        <v>0</v>
      </c>
      <c r="AU1414" s="1255" t="s">
        <v>836</v>
      </c>
      <c r="AV1414" s="1256"/>
      <c r="AW1414" s="1256"/>
      <c r="AX1414" s="1256"/>
      <c r="AY1414" s="1256"/>
      <c r="AZ1414" s="870"/>
    </row>
    <row r="1415" spans="1:52" ht="13.5" customHeight="1">
      <c r="A1415" s="838">
        <f t="shared" si="545"/>
        <v>16</v>
      </c>
      <c r="B1415" s="1039" t="s">
        <v>49</v>
      </c>
      <c r="C1415" s="817" t="s">
        <v>66</v>
      </c>
      <c r="D1415" s="839">
        <v>40</v>
      </c>
      <c r="E1415" s="852">
        <v>40</v>
      </c>
      <c r="F1415" s="825"/>
      <c r="G1415" s="854"/>
      <c r="H1415" s="827">
        <v>0.2</v>
      </c>
      <c r="I1415" s="842"/>
      <c r="J1415" s="824">
        <f t="shared" si="536"/>
        <v>8</v>
      </c>
      <c r="K1415" s="825"/>
      <c r="L1415" s="825"/>
      <c r="M1415" s="827">
        <v>0.3</v>
      </c>
      <c r="N1415" s="827"/>
      <c r="O1415" s="824">
        <f t="shared" si="548"/>
        <v>12</v>
      </c>
      <c r="P1415" s="865"/>
      <c r="Q1415" s="825"/>
      <c r="R1415" s="877">
        <v>0.3</v>
      </c>
      <c r="S1415" s="827"/>
      <c r="T1415" s="846">
        <f t="shared" si="537"/>
        <v>12</v>
      </c>
      <c r="U1415" s="825">
        <f t="shared" si="550"/>
        <v>0</v>
      </c>
      <c r="V1415" s="825">
        <f t="shared" si="549"/>
        <v>0</v>
      </c>
      <c r="W1415" s="827">
        <f t="shared" si="542"/>
        <v>0.8</v>
      </c>
      <c r="X1415" s="827">
        <f t="shared" si="542"/>
        <v>0</v>
      </c>
      <c r="Y1415" s="1041">
        <f t="shared" si="542"/>
        <v>32</v>
      </c>
      <c r="Z1415" s="838">
        <f t="shared" si="546"/>
        <v>16</v>
      </c>
      <c r="AA1415" s="1040" t="str">
        <f t="shared" si="543"/>
        <v>Bột nghệ</v>
      </c>
      <c r="AB1415" s="844" t="str">
        <f t="shared" si="543"/>
        <v>kg</v>
      </c>
      <c r="AC1415" s="845">
        <f t="shared" si="543"/>
        <v>40</v>
      </c>
      <c r="AD1415" s="858">
        <f t="shared" si="543"/>
        <v>40</v>
      </c>
      <c r="AE1415" s="832">
        <f t="shared" si="538"/>
        <v>0</v>
      </c>
      <c r="AF1415" s="832">
        <f t="shared" si="539"/>
        <v>0</v>
      </c>
      <c r="AG1415" s="832">
        <f t="shared" si="539"/>
        <v>16.399999999999991</v>
      </c>
      <c r="AH1415" s="832">
        <f t="shared" si="539"/>
        <v>0</v>
      </c>
      <c r="AI1415" s="824">
        <f t="shared" si="544"/>
        <v>655.99999999999966</v>
      </c>
      <c r="AJ1415" s="879"/>
      <c r="AK1415" s="827"/>
      <c r="AL1415" s="878"/>
      <c r="AM1415" s="827"/>
      <c r="AN1415" s="849">
        <f t="shared" si="540"/>
        <v>0</v>
      </c>
      <c r="AO1415" s="825">
        <f t="shared" si="541"/>
        <v>0</v>
      </c>
      <c r="AP1415" s="825">
        <f t="shared" si="541"/>
        <v>0</v>
      </c>
      <c r="AQ1415" s="825">
        <f t="shared" si="541"/>
        <v>0.8</v>
      </c>
      <c r="AR1415" s="825">
        <f t="shared" si="541"/>
        <v>0</v>
      </c>
      <c r="AS1415" s="825">
        <f t="shared" si="541"/>
        <v>32</v>
      </c>
      <c r="AT1415" s="850">
        <f t="shared" si="547"/>
        <v>0</v>
      </c>
      <c r="AU1415" s="1255" t="s">
        <v>799</v>
      </c>
      <c r="AV1415" s="1256"/>
      <c r="AW1415" s="1256"/>
      <c r="AX1415" s="1256"/>
      <c r="AY1415" s="1256"/>
      <c r="AZ1415" s="870"/>
    </row>
    <row r="1416" spans="1:52" ht="13.5" customHeight="1">
      <c r="A1416" s="838">
        <f t="shared" si="545"/>
        <v>17</v>
      </c>
      <c r="B1416" s="920" t="s">
        <v>373</v>
      </c>
      <c r="C1416" s="817" t="s">
        <v>66</v>
      </c>
      <c r="D1416" s="839">
        <v>43</v>
      </c>
      <c r="E1416" s="852">
        <v>43</v>
      </c>
      <c r="F1416" s="825"/>
      <c r="G1416" s="854"/>
      <c r="H1416" s="827">
        <v>2.5</v>
      </c>
      <c r="I1416" s="842"/>
      <c r="J1416" s="824">
        <f t="shared" si="536"/>
        <v>107.5</v>
      </c>
      <c r="K1416" s="825"/>
      <c r="L1416" s="825"/>
      <c r="M1416" s="827">
        <v>1</v>
      </c>
      <c r="N1416" s="827"/>
      <c r="O1416" s="824">
        <f t="shared" si="548"/>
        <v>43</v>
      </c>
      <c r="P1416" s="865"/>
      <c r="Q1416" s="825"/>
      <c r="R1416" s="877">
        <v>1</v>
      </c>
      <c r="S1416" s="827"/>
      <c r="T1416" s="846">
        <f t="shared" si="537"/>
        <v>43</v>
      </c>
      <c r="U1416" s="825">
        <f t="shared" si="550"/>
        <v>0</v>
      </c>
      <c r="V1416" s="825">
        <f t="shared" si="549"/>
        <v>0</v>
      </c>
      <c r="W1416" s="827">
        <f t="shared" si="542"/>
        <v>4.5</v>
      </c>
      <c r="X1416" s="827">
        <f t="shared" si="542"/>
        <v>0</v>
      </c>
      <c r="Y1416" s="824">
        <f t="shared" si="542"/>
        <v>193.5</v>
      </c>
      <c r="Z1416" s="838">
        <f t="shared" si="546"/>
        <v>17</v>
      </c>
      <c r="AA1416" s="1037" t="str">
        <f t="shared" si="543"/>
        <v>Vừng lạc</v>
      </c>
      <c r="AB1416" s="844" t="str">
        <f t="shared" si="543"/>
        <v>kg</v>
      </c>
      <c r="AC1416" s="845">
        <f t="shared" si="543"/>
        <v>43</v>
      </c>
      <c r="AD1416" s="858">
        <f t="shared" si="543"/>
        <v>43</v>
      </c>
      <c r="AE1416" s="832">
        <f t="shared" si="538"/>
        <v>0</v>
      </c>
      <c r="AF1416" s="832">
        <f>AF1334+AK1334-AP1334</f>
        <v>0</v>
      </c>
      <c r="AG1416" s="832">
        <f>AG1334+AL1334-AQ1334</f>
        <v>13.8</v>
      </c>
      <c r="AH1416" s="832">
        <f>AH1334+AM1334-AR1334</f>
        <v>0</v>
      </c>
      <c r="AI1416" s="824">
        <f t="shared" si="544"/>
        <v>593.4</v>
      </c>
      <c r="AJ1416" s="879">
        <f>U1416</f>
        <v>0</v>
      </c>
      <c r="AK1416" s="879">
        <f>V1416</f>
        <v>0</v>
      </c>
      <c r="AL1416" s="1051"/>
      <c r="AM1416" s="879">
        <f>X1416</f>
        <v>0</v>
      </c>
      <c r="AN1416" s="849">
        <f t="shared" si="540"/>
        <v>0</v>
      </c>
      <c r="AO1416" s="825">
        <f t="shared" si="541"/>
        <v>0</v>
      </c>
      <c r="AP1416" s="825">
        <f t="shared" si="541"/>
        <v>0</v>
      </c>
      <c r="AQ1416" s="825">
        <f t="shared" si="541"/>
        <v>4.5</v>
      </c>
      <c r="AR1416" s="825">
        <f t="shared" si="541"/>
        <v>0</v>
      </c>
      <c r="AS1416" s="825">
        <f t="shared" si="541"/>
        <v>193.5</v>
      </c>
      <c r="AT1416" s="850">
        <f t="shared" si="547"/>
        <v>0</v>
      </c>
      <c r="AU1416" s="1255" t="s">
        <v>800</v>
      </c>
      <c r="AV1416" s="1256"/>
      <c r="AW1416" s="1256"/>
      <c r="AX1416" s="1256"/>
      <c r="AY1416" s="1256"/>
      <c r="AZ1416" s="870"/>
    </row>
    <row r="1417" spans="1:52" ht="13.5" customHeight="1">
      <c r="A1417" s="838">
        <f t="shared" si="545"/>
        <v>18</v>
      </c>
      <c r="B1417" s="931" t="s">
        <v>853</v>
      </c>
      <c r="C1417" s="817" t="s">
        <v>66</v>
      </c>
      <c r="D1417" s="839">
        <v>30</v>
      </c>
      <c r="E1417" s="852">
        <v>6</v>
      </c>
      <c r="F1417" s="825"/>
      <c r="G1417" s="854"/>
      <c r="H1417" s="827">
        <v>0.5</v>
      </c>
      <c r="I1417" s="842"/>
      <c r="J1417" s="824">
        <f t="shared" si="536"/>
        <v>3</v>
      </c>
      <c r="K1417" s="825"/>
      <c r="L1417" s="825"/>
      <c r="M1417" s="827">
        <v>1</v>
      </c>
      <c r="N1417" s="827"/>
      <c r="O1417" s="824">
        <f t="shared" si="548"/>
        <v>6</v>
      </c>
      <c r="P1417" s="865"/>
      <c r="Q1417" s="825"/>
      <c r="R1417" s="877">
        <v>1</v>
      </c>
      <c r="S1417" s="827"/>
      <c r="T1417" s="846">
        <f t="shared" si="537"/>
        <v>6</v>
      </c>
      <c r="U1417" s="825"/>
      <c r="V1417" s="825">
        <f t="shared" si="549"/>
        <v>0</v>
      </c>
      <c r="W1417" s="827">
        <f t="shared" si="549"/>
        <v>2.5</v>
      </c>
      <c r="X1417" s="827">
        <f t="shared" si="549"/>
        <v>0</v>
      </c>
      <c r="Y1417" s="824">
        <f t="shared" si="549"/>
        <v>15</v>
      </c>
      <c r="Z1417" s="838">
        <f t="shared" si="546"/>
        <v>18</v>
      </c>
      <c r="AA1417" s="1037" t="str">
        <f t="shared" si="543"/>
        <v>Tăm bao tay</v>
      </c>
      <c r="AB1417" s="844" t="str">
        <f t="shared" si="543"/>
        <v>kg</v>
      </c>
      <c r="AC1417" s="845">
        <f t="shared" si="543"/>
        <v>30</v>
      </c>
      <c r="AD1417" s="858">
        <f t="shared" si="543"/>
        <v>6</v>
      </c>
      <c r="AE1417" s="832">
        <f t="shared" ref="AE1417:AH1432" si="551">AE1335+AJ1335-AO1335</f>
        <v>0</v>
      </c>
      <c r="AF1417" s="832">
        <f t="shared" si="551"/>
        <v>0</v>
      </c>
      <c r="AG1417" s="832">
        <f t="shared" si="551"/>
        <v>7</v>
      </c>
      <c r="AH1417" s="832">
        <f t="shared" si="551"/>
        <v>0</v>
      </c>
      <c r="AI1417" s="824">
        <f t="shared" si="544"/>
        <v>42</v>
      </c>
      <c r="AJ1417" s="879">
        <f t="shared" ref="AJ1417:AL1459" si="552">U1417</f>
        <v>0</v>
      </c>
      <c r="AK1417" s="879">
        <f t="shared" si="552"/>
        <v>0</v>
      </c>
      <c r="AL1417" s="1051"/>
      <c r="AM1417" s="879">
        <f t="shared" ref="AM1417:AM1459" si="553">X1417</f>
        <v>0</v>
      </c>
      <c r="AN1417" s="849">
        <f t="shared" ref="AN1417:AN1459" si="554">SUM(AJ1417:AM1417)*$E1417</f>
        <v>0</v>
      </c>
      <c r="AO1417" s="825">
        <f t="shared" si="541"/>
        <v>0</v>
      </c>
      <c r="AP1417" s="825">
        <f t="shared" si="541"/>
        <v>0</v>
      </c>
      <c r="AQ1417" s="825">
        <f t="shared" si="541"/>
        <v>2.5</v>
      </c>
      <c r="AR1417" s="825">
        <f t="shared" si="541"/>
        <v>0</v>
      </c>
      <c r="AS1417" s="825">
        <f t="shared" si="541"/>
        <v>15</v>
      </c>
      <c r="AT1417" s="850">
        <f t="shared" si="547"/>
        <v>60</v>
      </c>
      <c r="AU1417" s="1255" t="s">
        <v>801</v>
      </c>
      <c r="AV1417" s="1256"/>
      <c r="AW1417" s="1256"/>
      <c r="AX1417" s="1256"/>
      <c r="AY1417" s="1256"/>
      <c r="AZ1417" s="870"/>
    </row>
    <row r="1418" spans="1:52" ht="13.5" customHeight="1">
      <c r="A1418" s="838">
        <f t="shared" si="545"/>
        <v>19</v>
      </c>
      <c r="B1418" s="931" t="s">
        <v>176</v>
      </c>
      <c r="C1418" s="896" t="s">
        <v>389</v>
      </c>
      <c r="D1418" s="897">
        <v>9</v>
      </c>
      <c r="E1418" s="898">
        <v>9</v>
      </c>
      <c r="F1418" s="825"/>
      <c r="G1418" s="909"/>
      <c r="H1418" s="827">
        <v>0.5</v>
      </c>
      <c r="I1418" s="842"/>
      <c r="J1418" s="824">
        <f t="shared" si="536"/>
        <v>4.5</v>
      </c>
      <c r="K1418" s="825" t="s">
        <v>887</v>
      </c>
      <c r="L1418" s="825"/>
      <c r="M1418" s="827">
        <v>1</v>
      </c>
      <c r="N1418" s="827"/>
      <c r="O1418" s="824">
        <f t="shared" si="548"/>
        <v>9</v>
      </c>
      <c r="P1418" s="865"/>
      <c r="Q1418" s="853"/>
      <c r="R1418" s="877">
        <v>1</v>
      </c>
      <c r="S1418" s="827"/>
      <c r="T1418" s="846">
        <f t="shared" si="537"/>
        <v>9</v>
      </c>
      <c r="U1418" s="825">
        <f>SUM(F1418,K1418,P1418)</f>
        <v>0</v>
      </c>
      <c r="V1418" s="825">
        <f t="shared" si="549"/>
        <v>0</v>
      </c>
      <c r="W1418" s="827">
        <f t="shared" si="549"/>
        <v>2.5</v>
      </c>
      <c r="X1418" s="827">
        <f t="shared" si="549"/>
        <v>0</v>
      </c>
      <c r="Y1418" s="824">
        <f t="shared" si="549"/>
        <v>22.5</v>
      </c>
      <c r="Z1418" s="838">
        <f t="shared" si="546"/>
        <v>19</v>
      </c>
      <c r="AA1418" s="1037" t="str">
        <f t="shared" si="543"/>
        <v>Dấm chua</v>
      </c>
      <c r="AB1418" s="844" t="str">
        <f t="shared" si="543"/>
        <v>lít</v>
      </c>
      <c r="AC1418" s="845">
        <f t="shared" si="543"/>
        <v>9</v>
      </c>
      <c r="AD1418" s="858">
        <f t="shared" si="543"/>
        <v>9</v>
      </c>
      <c r="AE1418" s="832">
        <f t="shared" si="551"/>
        <v>0</v>
      </c>
      <c r="AF1418" s="832">
        <f t="shared" si="551"/>
        <v>0</v>
      </c>
      <c r="AG1418" s="832">
        <f t="shared" si="551"/>
        <v>8</v>
      </c>
      <c r="AH1418" s="832">
        <f t="shared" si="551"/>
        <v>0</v>
      </c>
      <c r="AI1418" s="824">
        <f t="shared" si="544"/>
        <v>72</v>
      </c>
      <c r="AJ1418" s="879">
        <f t="shared" si="552"/>
        <v>0</v>
      </c>
      <c r="AK1418" s="879">
        <f t="shared" si="552"/>
        <v>0</v>
      </c>
      <c r="AL1418" s="1051"/>
      <c r="AM1418" s="879">
        <f t="shared" si="553"/>
        <v>0</v>
      </c>
      <c r="AN1418" s="849">
        <f t="shared" si="554"/>
        <v>0</v>
      </c>
      <c r="AO1418" s="825">
        <f t="shared" si="541"/>
        <v>0</v>
      </c>
      <c r="AP1418" s="825">
        <f t="shared" si="541"/>
        <v>0</v>
      </c>
      <c r="AQ1418" s="825">
        <f t="shared" si="541"/>
        <v>2.5</v>
      </c>
      <c r="AR1418" s="825">
        <f t="shared" si="541"/>
        <v>0</v>
      </c>
      <c r="AS1418" s="825">
        <f t="shared" si="541"/>
        <v>22.5</v>
      </c>
      <c r="AT1418" s="850">
        <f t="shared" si="547"/>
        <v>0</v>
      </c>
      <c r="AU1418" s="893" t="s">
        <v>802</v>
      </c>
      <c r="AV1418" s="894"/>
      <c r="AW1418" s="894"/>
      <c r="AX1418" s="894"/>
      <c r="AY1418" s="894"/>
      <c r="AZ1418" s="870">
        <f>AZ1412+SUM(AZ1413:AZ1417)</f>
        <v>11209.199999999995</v>
      </c>
    </row>
    <row r="1419" spans="1:52" ht="13.5" customHeight="1">
      <c r="A1419" s="838">
        <f t="shared" si="545"/>
        <v>20</v>
      </c>
      <c r="B1419" s="911" t="s">
        <v>158</v>
      </c>
      <c r="C1419" s="902" t="s">
        <v>66</v>
      </c>
      <c r="D1419" s="903">
        <v>30</v>
      </c>
      <c r="E1419" s="904">
        <v>30</v>
      </c>
      <c r="F1419" s="825"/>
      <c r="G1419" s="909"/>
      <c r="H1419" s="827">
        <v>0.5</v>
      </c>
      <c r="I1419" s="842"/>
      <c r="J1419" s="824">
        <f t="shared" si="536"/>
        <v>15</v>
      </c>
      <c r="K1419" s="853"/>
      <c r="L1419" s="828"/>
      <c r="M1419" s="827">
        <v>1</v>
      </c>
      <c r="N1419" s="827"/>
      <c r="O1419" s="824">
        <f t="shared" si="548"/>
        <v>30</v>
      </c>
      <c r="P1419" s="856"/>
      <c r="Q1419" s="828"/>
      <c r="R1419" s="891">
        <v>1</v>
      </c>
      <c r="S1419" s="827"/>
      <c r="T1419" s="846">
        <f t="shared" si="537"/>
        <v>30</v>
      </c>
      <c r="U1419" s="825">
        <f>SUM(F1419,K1419,P1419)</f>
        <v>0</v>
      </c>
      <c r="V1419" s="828">
        <f t="shared" si="549"/>
        <v>0</v>
      </c>
      <c r="W1419" s="827">
        <f t="shared" si="549"/>
        <v>2.5</v>
      </c>
      <c r="X1419" s="827">
        <f t="shared" si="549"/>
        <v>0</v>
      </c>
      <c r="Y1419" s="824">
        <f t="shared" si="549"/>
        <v>75</v>
      </c>
      <c r="Z1419" s="838">
        <f t="shared" si="546"/>
        <v>20</v>
      </c>
      <c r="AA1419" s="1037" t="str">
        <f t="shared" si="543"/>
        <v>Chè vằng</v>
      </c>
      <c r="AB1419" s="844" t="str">
        <f t="shared" si="543"/>
        <v>kg</v>
      </c>
      <c r="AC1419" s="845">
        <f t="shared" si="543"/>
        <v>30</v>
      </c>
      <c r="AD1419" s="858">
        <f t="shared" si="543"/>
        <v>30</v>
      </c>
      <c r="AE1419" s="832">
        <f t="shared" si="551"/>
        <v>0</v>
      </c>
      <c r="AF1419" s="832">
        <f t="shared" si="551"/>
        <v>0</v>
      </c>
      <c r="AG1419" s="832">
        <f t="shared" si="551"/>
        <v>12</v>
      </c>
      <c r="AH1419" s="832">
        <f t="shared" si="551"/>
        <v>0</v>
      </c>
      <c r="AI1419" s="824">
        <f t="shared" si="544"/>
        <v>360</v>
      </c>
      <c r="AJ1419" s="879">
        <f t="shared" si="552"/>
        <v>0</v>
      </c>
      <c r="AK1419" s="879">
        <f t="shared" si="552"/>
        <v>0</v>
      </c>
      <c r="AL1419" s="1051"/>
      <c r="AM1419" s="879">
        <f t="shared" si="553"/>
        <v>0</v>
      </c>
      <c r="AN1419" s="849">
        <f t="shared" si="554"/>
        <v>0</v>
      </c>
      <c r="AO1419" s="825">
        <f t="shared" si="541"/>
        <v>0</v>
      </c>
      <c r="AP1419" s="825">
        <f t="shared" si="541"/>
        <v>0</v>
      </c>
      <c r="AQ1419" s="825">
        <f t="shared" si="541"/>
        <v>2.5</v>
      </c>
      <c r="AR1419" s="825">
        <f t="shared" si="541"/>
        <v>0</v>
      </c>
      <c r="AS1419" s="825">
        <f t="shared" si="541"/>
        <v>75</v>
      </c>
      <c r="AT1419" s="850">
        <f t="shared" si="547"/>
        <v>0</v>
      </c>
      <c r="AU1419" s="1274" t="s">
        <v>803</v>
      </c>
      <c r="AV1419" s="1275"/>
      <c r="AW1419" s="1275"/>
      <c r="AX1419" s="1275"/>
      <c r="AY1419" s="1275"/>
      <c r="AZ1419" s="870"/>
    </row>
    <row r="1420" spans="1:52" ht="13.5" customHeight="1">
      <c r="A1420" s="838">
        <f t="shared" si="545"/>
        <v>21</v>
      </c>
      <c r="B1420" s="911" t="s">
        <v>166</v>
      </c>
      <c r="C1420" s="844" t="s">
        <v>66</v>
      </c>
      <c r="D1420" s="907">
        <v>30</v>
      </c>
      <c r="E1420" s="824">
        <v>30</v>
      </c>
      <c r="F1420" s="853"/>
      <c r="G1420" s="909"/>
      <c r="H1420" s="827"/>
      <c r="I1420" s="863"/>
      <c r="J1420" s="824">
        <f t="shared" si="536"/>
        <v>0</v>
      </c>
      <c r="K1420" s="825"/>
      <c r="L1420" s="853"/>
      <c r="M1420" s="827">
        <v>0.1</v>
      </c>
      <c r="N1420" s="827"/>
      <c r="O1420" s="824">
        <f t="shared" si="548"/>
        <v>3</v>
      </c>
      <c r="P1420" s="857"/>
      <c r="Q1420" s="853"/>
      <c r="R1420" s="877">
        <v>0.1</v>
      </c>
      <c r="S1420" s="827"/>
      <c r="T1420" s="846">
        <f t="shared" si="537"/>
        <v>3</v>
      </c>
      <c r="U1420" s="825">
        <f>SUM(F1420,K1420,P1420)</f>
        <v>0</v>
      </c>
      <c r="V1420" s="825">
        <f t="shared" si="549"/>
        <v>0</v>
      </c>
      <c r="W1420" s="827">
        <f t="shared" si="549"/>
        <v>0.2</v>
      </c>
      <c r="X1420" s="827">
        <f t="shared" si="549"/>
        <v>0</v>
      </c>
      <c r="Y1420" s="824">
        <f t="shared" si="549"/>
        <v>6</v>
      </c>
      <c r="Z1420" s="838">
        <f t="shared" si="546"/>
        <v>21</v>
      </c>
      <c r="AA1420" s="1037" t="str">
        <f t="shared" si="543"/>
        <v>Hành tăm</v>
      </c>
      <c r="AB1420" s="844" t="str">
        <f t="shared" si="543"/>
        <v>kg</v>
      </c>
      <c r="AC1420" s="845">
        <f t="shared" si="543"/>
        <v>30</v>
      </c>
      <c r="AD1420" s="858">
        <f t="shared" si="543"/>
        <v>30</v>
      </c>
      <c r="AE1420" s="832">
        <f t="shared" si="551"/>
        <v>0</v>
      </c>
      <c r="AF1420" s="832">
        <f t="shared" si="551"/>
        <v>0</v>
      </c>
      <c r="AG1420" s="832">
        <f t="shared" si="551"/>
        <v>4.4999999999999982</v>
      </c>
      <c r="AH1420" s="832">
        <f t="shared" si="551"/>
        <v>0</v>
      </c>
      <c r="AI1420" s="824">
        <f t="shared" si="544"/>
        <v>134.99999999999994</v>
      </c>
      <c r="AJ1420" s="879">
        <f t="shared" si="552"/>
        <v>0</v>
      </c>
      <c r="AK1420" s="879">
        <f t="shared" si="552"/>
        <v>0</v>
      </c>
      <c r="AL1420" s="1051"/>
      <c r="AM1420" s="879">
        <f t="shared" si="553"/>
        <v>0</v>
      </c>
      <c r="AN1420" s="849">
        <f t="shared" si="554"/>
        <v>0</v>
      </c>
      <c r="AO1420" s="825">
        <f t="shared" si="541"/>
        <v>0</v>
      </c>
      <c r="AP1420" s="825">
        <f t="shared" si="541"/>
        <v>0</v>
      </c>
      <c r="AQ1420" s="825">
        <f t="shared" si="541"/>
        <v>0.2</v>
      </c>
      <c r="AR1420" s="825">
        <f t="shared" si="541"/>
        <v>0</v>
      </c>
      <c r="AS1420" s="825">
        <f t="shared" si="541"/>
        <v>6</v>
      </c>
      <c r="AT1420" s="850">
        <f t="shared" si="547"/>
        <v>0</v>
      </c>
      <c r="AU1420" s="4" t="s">
        <v>804</v>
      </c>
      <c r="AV1420" s="3"/>
      <c r="AW1420" s="3"/>
      <c r="AX1420" s="3"/>
      <c r="AY1420" s="3"/>
      <c r="AZ1420" s="870">
        <f>Y1469</f>
        <v>8944</v>
      </c>
    </row>
    <row r="1421" spans="1:52" ht="13.5" customHeight="1">
      <c r="A1421" s="838">
        <f t="shared" si="545"/>
        <v>22</v>
      </c>
      <c r="B1421" s="911" t="s">
        <v>145</v>
      </c>
      <c r="C1421" s="844" t="s">
        <v>389</v>
      </c>
      <c r="D1421" s="907">
        <v>16</v>
      </c>
      <c r="E1421" s="824">
        <v>16</v>
      </c>
      <c r="F1421" s="825"/>
      <c r="G1421" s="909"/>
      <c r="H1421" s="827">
        <v>1</v>
      </c>
      <c r="I1421" s="842"/>
      <c r="J1421" s="824">
        <f t="shared" si="536"/>
        <v>16</v>
      </c>
      <c r="K1421" s="878"/>
      <c r="L1421" s="828"/>
      <c r="M1421" s="827">
        <v>1</v>
      </c>
      <c r="N1421" s="926"/>
      <c r="O1421" s="824">
        <f t="shared" si="548"/>
        <v>16</v>
      </c>
      <c r="P1421" s="857"/>
      <c r="Q1421" s="828"/>
      <c r="R1421" s="877">
        <v>1</v>
      </c>
      <c r="S1421" s="827"/>
      <c r="T1421" s="846">
        <f t="shared" si="537"/>
        <v>16</v>
      </c>
      <c r="U1421" s="825">
        <f t="shared" ref="U1421:U1459" si="555">SUM(F1421,K1421,P1421)</f>
        <v>0</v>
      </c>
      <c r="V1421" s="828">
        <f t="shared" si="549"/>
        <v>0</v>
      </c>
      <c r="W1421" s="827">
        <f t="shared" si="549"/>
        <v>3</v>
      </c>
      <c r="X1421" s="827">
        <f t="shared" si="549"/>
        <v>0</v>
      </c>
      <c r="Y1421" s="824">
        <f t="shared" si="549"/>
        <v>48</v>
      </c>
      <c r="Z1421" s="838">
        <f t="shared" si="546"/>
        <v>22</v>
      </c>
      <c r="AA1421" s="1037" t="str">
        <f t="shared" si="543"/>
        <v>Dầu rửa</v>
      </c>
      <c r="AB1421" s="844" t="str">
        <f t="shared" si="543"/>
        <v>lít</v>
      </c>
      <c r="AC1421" s="845">
        <f t="shared" si="543"/>
        <v>16</v>
      </c>
      <c r="AD1421" s="858">
        <f t="shared" si="543"/>
        <v>16</v>
      </c>
      <c r="AE1421" s="832">
        <f t="shared" si="551"/>
        <v>0</v>
      </c>
      <c r="AF1421" s="832">
        <f t="shared" si="551"/>
        <v>0</v>
      </c>
      <c r="AG1421" s="832">
        <f t="shared" si="551"/>
        <v>4</v>
      </c>
      <c r="AH1421" s="832">
        <f t="shared" si="551"/>
        <v>0</v>
      </c>
      <c r="AI1421" s="824">
        <f t="shared" si="544"/>
        <v>64</v>
      </c>
      <c r="AJ1421" s="879">
        <f t="shared" si="552"/>
        <v>0</v>
      </c>
      <c r="AK1421" s="879">
        <f t="shared" si="552"/>
        <v>0</v>
      </c>
      <c r="AL1421" s="1051"/>
      <c r="AM1421" s="879">
        <f t="shared" si="553"/>
        <v>0</v>
      </c>
      <c r="AN1421" s="849">
        <f t="shared" si="554"/>
        <v>0</v>
      </c>
      <c r="AO1421" s="825">
        <f t="shared" si="541"/>
        <v>0</v>
      </c>
      <c r="AP1421" s="825">
        <f t="shared" si="541"/>
        <v>0</v>
      </c>
      <c r="AQ1421" s="825">
        <f t="shared" si="541"/>
        <v>3</v>
      </c>
      <c r="AR1421" s="825">
        <f t="shared" si="541"/>
        <v>0</v>
      </c>
      <c r="AS1421" s="825">
        <f t="shared" si="541"/>
        <v>48</v>
      </c>
      <c r="AT1421" s="850">
        <f t="shared" si="547"/>
        <v>0</v>
      </c>
      <c r="AU1421" s="4" t="s">
        <v>805</v>
      </c>
      <c r="AV1421" s="3"/>
      <c r="AW1421" s="3"/>
      <c r="AX1421" s="3"/>
      <c r="AY1421" s="3"/>
      <c r="AZ1421" s="870">
        <f>Q1472</f>
        <v>0</v>
      </c>
    </row>
    <row r="1422" spans="1:52" ht="13.5" customHeight="1">
      <c r="A1422" s="838">
        <f t="shared" si="545"/>
        <v>23</v>
      </c>
      <c r="B1422" s="911" t="s">
        <v>136</v>
      </c>
      <c r="C1422" s="844" t="s">
        <v>66</v>
      </c>
      <c r="D1422" s="907">
        <v>120</v>
      </c>
      <c r="E1422" s="824">
        <v>120</v>
      </c>
      <c r="F1422" s="825"/>
      <c r="G1422" s="909"/>
      <c r="H1422" s="910"/>
      <c r="I1422" s="842"/>
      <c r="J1422" s="824">
        <f t="shared" si="536"/>
        <v>0</v>
      </c>
      <c r="K1422" s="853"/>
      <c r="L1422" s="828"/>
      <c r="M1422" s="910"/>
      <c r="N1422" s="827"/>
      <c r="O1422" s="824">
        <f t="shared" si="548"/>
        <v>0</v>
      </c>
      <c r="P1422" s="857" t="s">
        <v>883</v>
      </c>
      <c r="Q1422" s="828"/>
      <c r="R1422" s="877"/>
      <c r="S1422" s="827"/>
      <c r="T1422" s="846">
        <f t="shared" si="537"/>
        <v>0</v>
      </c>
      <c r="U1422" s="878">
        <f t="shared" si="555"/>
        <v>0</v>
      </c>
      <c r="V1422" s="828">
        <f t="shared" si="549"/>
        <v>0</v>
      </c>
      <c r="W1422" s="827">
        <f t="shared" si="549"/>
        <v>0</v>
      </c>
      <c r="X1422" s="827">
        <f t="shared" si="549"/>
        <v>0</v>
      </c>
      <c r="Y1422" s="824">
        <f t="shared" si="549"/>
        <v>0</v>
      </c>
      <c r="Z1422" s="838">
        <f t="shared" si="546"/>
        <v>23</v>
      </c>
      <c r="AA1422" s="1037" t="str">
        <f t="shared" si="543"/>
        <v>Cá khô</v>
      </c>
      <c r="AB1422" s="844" t="str">
        <f t="shared" si="543"/>
        <v>kg</v>
      </c>
      <c r="AC1422" s="845">
        <f t="shared" si="543"/>
        <v>120</v>
      </c>
      <c r="AD1422" s="858">
        <f t="shared" si="543"/>
        <v>120</v>
      </c>
      <c r="AE1422" s="832">
        <f t="shared" si="551"/>
        <v>0</v>
      </c>
      <c r="AF1422" s="832">
        <f t="shared" si="551"/>
        <v>0</v>
      </c>
      <c r="AG1422" s="832">
        <f t="shared" si="551"/>
        <v>9</v>
      </c>
      <c r="AH1422" s="832">
        <f t="shared" si="551"/>
        <v>0</v>
      </c>
      <c r="AI1422" s="824">
        <f t="shared" si="544"/>
        <v>1080</v>
      </c>
      <c r="AJ1422" s="879">
        <f t="shared" si="552"/>
        <v>0</v>
      </c>
      <c r="AK1422" s="879">
        <f t="shared" si="552"/>
        <v>0</v>
      </c>
      <c r="AL1422" s="1051"/>
      <c r="AM1422" s="879">
        <f t="shared" si="553"/>
        <v>0</v>
      </c>
      <c r="AN1422" s="849">
        <f t="shared" si="554"/>
        <v>0</v>
      </c>
      <c r="AO1422" s="825">
        <f t="shared" si="541"/>
        <v>0</v>
      </c>
      <c r="AP1422" s="825">
        <f t="shared" si="541"/>
        <v>0</v>
      </c>
      <c r="AQ1422" s="825">
        <f t="shared" si="541"/>
        <v>0</v>
      </c>
      <c r="AR1422" s="825">
        <f t="shared" si="541"/>
        <v>0</v>
      </c>
      <c r="AS1422" s="825">
        <f t="shared" si="541"/>
        <v>0</v>
      </c>
      <c r="AT1422" s="850">
        <f t="shared" si="547"/>
        <v>0</v>
      </c>
      <c r="AU1422" s="893" t="s">
        <v>806</v>
      </c>
      <c r="AV1422" s="894"/>
      <c r="AW1422" s="894"/>
      <c r="AX1422" s="894"/>
      <c r="AY1422" s="894"/>
      <c r="AZ1422" s="870">
        <f>SUM(AZ1420:AZ1421)</f>
        <v>8944</v>
      </c>
    </row>
    <row r="1423" spans="1:52" ht="13.5" customHeight="1">
      <c r="A1423" s="838">
        <f t="shared" si="545"/>
        <v>24</v>
      </c>
      <c r="B1423" s="911" t="s">
        <v>183</v>
      </c>
      <c r="C1423" s="844" t="s">
        <v>66</v>
      </c>
      <c r="D1423" s="907">
        <v>30</v>
      </c>
      <c r="E1423" s="824">
        <v>30</v>
      </c>
      <c r="F1423" s="878"/>
      <c r="G1423" s="872"/>
      <c r="H1423" s="928">
        <v>0.1</v>
      </c>
      <c r="I1423" s="842"/>
      <c r="J1423" s="824">
        <f t="shared" si="536"/>
        <v>3</v>
      </c>
      <c r="K1423" s="878"/>
      <c r="L1423" s="828"/>
      <c r="M1423" s="827">
        <v>0.2</v>
      </c>
      <c r="N1423" s="827"/>
      <c r="O1423" s="824">
        <f t="shared" si="548"/>
        <v>6</v>
      </c>
      <c r="P1423" s="857"/>
      <c r="Q1423" s="828"/>
      <c r="R1423" s="827">
        <v>0.2</v>
      </c>
      <c r="S1423" s="827"/>
      <c r="T1423" s="846">
        <f t="shared" si="537"/>
        <v>6</v>
      </c>
      <c r="U1423" s="825">
        <f t="shared" si="555"/>
        <v>0</v>
      </c>
      <c r="V1423" s="832">
        <f t="shared" si="549"/>
        <v>0</v>
      </c>
      <c r="W1423" s="827">
        <f t="shared" si="549"/>
        <v>0.5</v>
      </c>
      <c r="X1423" s="827">
        <f t="shared" si="549"/>
        <v>0</v>
      </c>
      <c r="Y1423" s="824">
        <f t="shared" si="549"/>
        <v>15</v>
      </c>
      <c r="Z1423" s="838">
        <f t="shared" si="546"/>
        <v>24</v>
      </c>
      <c r="AA1423" s="1037" t="str">
        <f t="shared" si="543"/>
        <v>Nghệ tươi</v>
      </c>
      <c r="AB1423" s="844" t="str">
        <f t="shared" si="543"/>
        <v>kg</v>
      </c>
      <c r="AC1423" s="845">
        <f t="shared" si="543"/>
        <v>30</v>
      </c>
      <c r="AD1423" s="858">
        <f t="shared" si="543"/>
        <v>30</v>
      </c>
      <c r="AE1423" s="832">
        <f t="shared" si="551"/>
        <v>0</v>
      </c>
      <c r="AF1423" s="832">
        <f t="shared" si="551"/>
        <v>0</v>
      </c>
      <c r="AG1423" s="832">
        <f t="shared" si="551"/>
        <v>2</v>
      </c>
      <c r="AH1423" s="832">
        <f t="shared" si="551"/>
        <v>0</v>
      </c>
      <c r="AI1423" s="824">
        <f t="shared" si="544"/>
        <v>60</v>
      </c>
      <c r="AJ1423" s="879">
        <f t="shared" si="552"/>
        <v>0</v>
      </c>
      <c r="AK1423" s="879">
        <f t="shared" si="552"/>
        <v>0</v>
      </c>
      <c r="AL1423" s="1051"/>
      <c r="AM1423" s="879">
        <f t="shared" si="553"/>
        <v>0</v>
      </c>
      <c r="AN1423" s="849">
        <f t="shared" si="554"/>
        <v>0</v>
      </c>
      <c r="AO1423" s="825">
        <f t="shared" si="541"/>
        <v>0</v>
      </c>
      <c r="AP1423" s="825">
        <f t="shared" si="541"/>
        <v>0</v>
      </c>
      <c r="AQ1423" s="825">
        <f t="shared" si="541"/>
        <v>0.5</v>
      </c>
      <c r="AR1423" s="825">
        <f t="shared" si="541"/>
        <v>0</v>
      </c>
      <c r="AS1423" s="825">
        <f t="shared" si="541"/>
        <v>15</v>
      </c>
      <c r="AT1423" s="850">
        <f t="shared" si="547"/>
        <v>0</v>
      </c>
      <c r="AU1423" s="893" t="s">
        <v>807</v>
      </c>
      <c r="AV1423" s="894"/>
      <c r="AW1423" s="894"/>
      <c r="AX1423" s="894"/>
      <c r="AY1423" s="894"/>
      <c r="AZ1423" s="912"/>
    </row>
    <row r="1424" spans="1:52" ht="13.5" customHeight="1">
      <c r="A1424" s="838">
        <f t="shared" si="545"/>
        <v>25</v>
      </c>
      <c r="B1424" s="911" t="s">
        <v>142</v>
      </c>
      <c r="C1424" s="844" t="s">
        <v>66</v>
      </c>
      <c r="D1424" s="907">
        <v>35</v>
      </c>
      <c r="E1424" s="824">
        <v>35</v>
      </c>
      <c r="F1424" s="825"/>
      <c r="G1424" s="872"/>
      <c r="H1424" s="827"/>
      <c r="I1424" s="842"/>
      <c r="J1424" s="824">
        <f t="shared" si="536"/>
        <v>0</v>
      </c>
      <c r="K1424" s="878"/>
      <c r="L1424" s="828"/>
      <c r="M1424" s="827"/>
      <c r="N1424" s="827"/>
      <c r="O1424" s="824">
        <f t="shared" si="548"/>
        <v>0</v>
      </c>
      <c r="P1424" s="942"/>
      <c r="Q1424" s="828"/>
      <c r="R1424" s="827"/>
      <c r="S1424" s="827"/>
      <c r="T1424" s="846">
        <f t="shared" si="537"/>
        <v>0</v>
      </c>
      <c r="U1424" s="825">
        <f t="shared" si="555"/>
        <v>0</v>
      </c>
      <c r="V1424" s="828">
        <f t="shared" si="549"/>
        <v>0</v>
      </c>
      <c r="W1424" s="827">
        <f t="shared" si="549"/>
        <v>0</v>
      </c>
      <c r="X1424" s="827">
        <f t="shared" si="549"/>
        <v>0</v>
      </c>
      <c r="Y1424" s="824">
        <f t="shared" si="549"/>
        <v>0</v>
      </c>
      <c r="Z1424" s="838">
        <f t="shared" si="546"/>
        <v>25</v>
      </c>
      <c r="AA1424" s="1037" t="str">
        <f t="shared" si="543"/>
        <v>Gừng tươi</v>
      </c>
      <c r="AB1424" s="844" t="str">
        <f t="shared" si="543"/>
        <v>kg</v>
      </c>
      <c r="AC1424" s="845">
        <f t="shared" si="543"/>
        <v>35</v>
      </c>
      <c r="AD1424" s="858">
        <f t="shared" si="543"/>
        <v>35</v>
      </c>
      <c r="AE1424" s="832">
        <f t="shared" si="551"/>
        <v>0</v>
      </c>
      <c r="AF1424" s="832">
        <f t="shared" si="551"/>
        <v>0</v>
      </c>
      <c r="AG1424" s="832">
        <f t="shared" si="551"/>
        <v>2.2999999999999998</v>
      </c>
      <c r="AH1424" s="832">
        <f t="shared" si="551"/>
        <v>0</v>
      </c>
      <c r="AI1424" s="824">
        <f t="shared" si="544"/>
        <v>80.5</v>
      </c>
      <c r="AJ1424" s="879">
        <f t="shared" si="552"/>
        <v>0</v>
      </c>
      <c r="AK1424" s="879">
        <f t="shared" si="552"/>
        <v>0</v>
      </c>
      <c r="AL1424" s="1051"/>
      <c r="AM1424" s="879">
        <f t="shared" si="553"/>
        <v>0</v>
      </c>
      <c r="AN1424" s="849">
        <f t="shared" si="554"/>
        <v>0</v>
      </c>
      <c r="AO1424" s="825">
        <f t="shared" si="541"/>
        <v>0</v>
      </c>
      <c r="AP1424" s="825">
        <f t="shared" si="541"/>
        <v>0</v>
      </c>
      <c r="AQ1424" s="825">
        <f t="shared" si="541"/>
        <v>0</v>
      </c>
      <c r="AR1424" s="825">
        <f t="shared" si="541"/>
        <v>0</v>
      </c>
      <c r="AS1424" s="825">
        <f t="shared" si="541"/>
        <v>0</v>
      </c>
      <c r="AT1424" s="850">
        <f t="shared" si="547"/>
        <v>0</v>
      </c>
      <c r="AU1424" s="4" t="s">
        <v>808</v>
      </c>
      <c r="AV1424" s="3"/>
      <c r="AW1424" s="3"/>
      <c r="AX1424" s="3"/>
      <c r="AY1424" s="3"/>
      <c r="AZ1424" s="870">
        <f>Y1470</f>
        <v>2265.1999999999953</v>
      </c>
    </row>
    <row r="1425" spans="1:52" ht="13.5" customHeight="1">
      <c r="A1425" s="838">
        <f t="shared" si="545"/>
        <v>26</v>
      </c>
      <c r="B1425" s="911" t="s">
        <v>51</v>
      </c>
      <c r="C1425" s="844" t="s">
        <v>66</v>
      </c>
      <c r="D1425" s="907">
        <v>100</v>
      </c>
      <c r="E1425" s="824">
        <v>100</v>
      </c>
      <c r="F1425" s="825"/>
      <c r="G1425" s="872"/>
      <c r="H1425" s="827"/>
      <c r="I1425" s="842"/>
      <c r="J1425" s="824">
        <f t="shared" si="536"/>
        <v>0</v>
      </c>
      <c r="K1425" s="853"/>
      <c r="L1425" s="828"/>
      <c r="M1425" s="910"/>
      <c r="N1425" s="827"/>
      <c r="O1425" s="824">
        <f t="shared" si="548"/>
        <v>0</v>
      </c>
      <c r="P1425" s="857"/>
      <c r="Q1425" s="853"/>
      <c r="R1425" s="877"/>
      <c r="S1425" s="827"/>
      <c r="T1425" s="846">
        <f t="shared" si="537"/>
        <v>0</v>
      </c>
      <c r="U1425" s="825">
        <f t="shared" si="555"/>
        <v>0</v>
      </c>
      <c r="V1425" s="828">
        <f t="shared" si="549"/>
        <v>0</v>
      </c>
      <c r="W1425" s="827">
        <f t="shared" si="549"/>
        <v>0</v>
      </c>
      <c r="X1425" s="827">
        <f t="shared" si="549"/>
        <v>0</v>
      </c>
      <c r="Y1425" s="824">
        <f t="shared" si="549"/>
        <v>0</v>
      </c>
      <c r="Z1425" s="838">
        <f t="shared" si="546"/>
        <v>26</v>
      </c>
      <c r="AA1425" s="1037" t="str">
        <f t="shared" si="543"/>
        <v>Tép khô</v>
      </c>
      <c r="AB1425" s="844" t="str">
        <f t="shared" si="543"/>
        <v>kg</v>
      </c>
      <c r="AC1425" s="845">
        <f t="shared" si="543"/>
        <v>100</v>
      </c>
      <c r="AD1425" s="858">
        <f t="shared" si="543"/>
        <v>100</v>
      </c>
      <c r="AE1425" s="832">
        <f t="shared" si="551"/>
        <v>0</v>
      </c>
      <c r="AF1425" s="832">
        <f t="shared" si="551"/>
        <v>0</v>
      </c>
      <c r="AG1425" s="832">
        <f t="shared" si="551"/>
        <v>3.5</v>
      </c>
      <c r="AH1425" s="832">
        <f t="shared" si="551"/>
        <v>0</v>
      </c>
      <c r="AI1425" s="824">
        <f t="shared" si="544"/>
        <v>350</v>
      </c>
      <c r="AJ1425" s="879">
        <f t="shared" si="552"/>
        <v>0</v>
      </c>
      <c r="AK1425" s="879">
        <f t="shared" si="552"/>
        <v>0</v>
      </c>
      <c r="AL1425" s="1051"/>
      <c r="AM1425" s="879">
        <f t="shared" si="553"/>
        <v>0</v>
      </c>
      <c r="AN1425" s="849">
        <f t="shared" si="554"/>
        <v>0</v>
      </c>
      <c r="AO1425" s="825">
        <f t="shared" si="541"/>
        <v>0</v>
      </c>
      <c r="AP1425" s="825">
        <f t="shared" si="541"/>
        <v>0</v>
      </c>
      <c r="AQ1425" s="825">
        <f t="shared" si="541"/>
        <v>0</v>
      </c>
      <c r="AR1425" s="825">
        <f t="shared" si="541"/>
        <v>0</v>
      </c>
      <c r="AS1425" s="825">
        <f t="shared" si="541"/>
        <v>0</v>
      </c>
      <c r="AT1425" s="850">
        <f t="shared" si="547"/>
        <v>0</v>
      </c>
      <c r="AU1425" s="4" t="s">
        <v>809</v>
      </c>
      <c r="AV1425" s="3"/>
      <c r="AW1425" s="3"/>
      <c r="AX1425" s="3"/>
      <c r="AY1425" s="3"/>
      <c r="AZ1425" s="913">
        <f>Y1471</f>
        <v>0</v>
      </c>
    </row>
    <row r="1426" spans="1:52" ht="13.5" customHeight="1">
      <c r="A1426" s="838">
        <f t="shared" si="545"/>
        <v>27</v>
      </c>
      <c r="B1426" s="920" t="s">
        <v>854</v>
      </c>
      <c r="C1426" s="817" t="s">
        <v>66</v>
      </c>
      <c r="D1426" s="839">
        <v>50</v>
      </c>
      <c r="E1426" s="852">
        <v>50</v>
      </c>
      <c r="F1426" s="825"/>
      <c r="G1426" s="914"/>
      <c r="H1426" s="827">
        <v>0.2</v>
      </c>
      <c r="I1426" s="842"/>
      <c r="J1426" s="824">
        <f t="shared" si="536"/>
        <v>10</v>
      </c>
      <c r="K1426" s="853"/>
      <c r="L1426" s="915"/>
      <c r="M1426" s="827">
        <v>0.4</v>
      </c>
      <c r="N1426" s="827"/>
      <c r="O1426" s="824">
        <f t="shared" si="548"/>
        <v>20</v>
      </c>
      <c r="P1426" s="865"/>
      <c r="Q1426" s="853"/>
      <c r="R1426" s="916">
        <v>0.4</v>
      </c>
      <c r="S1426" s="826"/>
      <c r="T1426" s="846">
        <f t="shared" si="537"/>
        <v>20</v>
      </c>
      <c r="U1426" s="825">
        <f t="shared" si="555"/>
        <v>0</v>
      </c>
      <c r="V1426" s="825">
        <f t="shared" si="549"/>
        <v>0</v>
      </c>
      <c r="W1426" s="827">
        <f t="shared" si="549"/>
        <v>1</v>
      </c>
      <c r="X1426" s="827">
        <f t="shared" si="549"/>
        <v>0</v>
      </c>
      <c r="Y1426" s="824">
        <f t="shared" si="549"/>
        <v>50</v>
      </c>
      <c r="Z1426" s="838">
        <f t="shared" si="546"/>
        <v>27</v>
      </c>
      <c r="AA1426" s="1037" t="str">
        <f t="shared" si="543"/>
        <v xml:space="preserve">ớt quả </v>
      </c>
      <c r="AB1426" s="844" t="str">
        <f t="shared" si="543"/>
        <v>kg</v>
      </c>
      <c r="AC1426" s="845">
        <f t="shared" si="543"/>
        <v>50</v>
      </c>
      <c r="AD1426" s="858">
        <f t="shared" si="543"/>
        <v>50</v>
      </c>
      <c r="AE1426" s="832">
        <f t="shared" si="551"/>
        <v>0</v>
      </c>
      <c r="AF1426" s="832">
        <f t="shared" si="551"/>
        <v>0</v>
      </c>
      <c r="AG1426" s="832">
        <f t="shared" si="551"/>
        <v>4</v>
      </c>
      <c r="AH1426" s="832">
        <f t="shared" si="551"/>
        <v>0</v>
      </c>
      <c r="AI1426" s="824">
        <f t="shared" si="544"/>
        <v>200</v>
      </c>
      <c r="AJ1426" s="879">
        <f t="shared" si="552"/>
        <v>0</v>
      </c>
      <c r="AK1426" s="879">
        <f t="shared" si="552"/>
        <v>0</v>
      </c>
      <c r="AL1426" s="1051"/>
      <c r="AM1426" s="879">
        <f t="shared" si="553"/>
        <v>0</v>
      </c>
      <c r="AN1426" s="849">
        <f t="shared" si="554"/>
        <v>0</v>
      </c>
      <c r="AO1426" s="825">
        <f t="shared" si="541"/>
        <v>0</v>
      </c>
      <c r="AP1426" s="825">
        <f t="shared" si="541"/>
        <v>0</v>
      </c>
      <c r="AQ1426" s="825">
        <f t="shared" si="541"/>
        <v>1</v>
      </c>
      <c r="AR1426" s="825">
        <f t="shared" si="541"/>
        <v>0</v>
      </c>
      <c r="AS1426" s="825">
        <f t="shared" si="541"/>
        <v>50</v>
      </c>
      <c r="AT1426" s="850">
        <f t="shared" si="547"/>
        <v>0</v>
      </c>
      <c r="AU1426" s="893"/>
      <c r="AV1426" s="894"/>
      <c r="AW1426" s="894"/>
      <c r="AX1426" s="894"/>
      <c r="AY1426" s="894"/>
      <c r="AZ1426" s="917"/>
    </row>
    <row r="1427" spans="1:52" ht="13.5" customHeight="1">
      <c r="A1427" s="838">
        <f t="shared" si="545"/>
        <v>28</v>
      </c>
      <c r="B1427" s="1052" t="s">
        <v>168</v>
      </c>
      <c r="C1427" s="817" t="s">
        <v>66</v>
      </c>
      <c r="D1427" s="839">
        <v>120</v>
      </c>
      <c r="E1427" s="852">
        <v>91</v>
      </c>
      <c r="F1427" s="825"/>
      <c r="G1427" s="854"/>
      <c r="H1427" s="827"/>
      <c r="I1427" s="842"/>
      <c r="J1427" s="824">
        <f t="shared" si="536"/>
        <v>0</v>
      </c>
      <c r="K1427" s="825"/>
      <c r="L1427" s="853">
        <v>7.5</v>
      </c>
      <c r="M1427" s="827"/>
      <c r="N1427" s="826"/>
      <c r="O1427" s="824">
        <f t="shared" si="548"/>
        <v>682.5</v>
      </c>
      <c r="P1427" s="865"/>
      <c r="Q1427" s="853"/>
      <c r="R1427" s="877"/>
      <c r="S1427" s="826"/>
      <c r="T1427" s="846">
        <f t="shared" si="537"/>
        <v>0</v>
      </c>
      <c r="U1427" s="825">
        <f t="shared" si="555"/>
        <v>0</v>
      </c>
      <c r="V1427" s="825">
        <f t="shared" si="549"/>
        <v>7.5</v>
      </c>
      <c r="W1427" s="827">
        <f t="shared" si="549"/>
        <v>0</v>
      </c>
      <c r="X1427" s="826">
        <f t="shared" si="549"/>
        <v>0</v>
      </c>
      <c r="Y1427" s="824">
        <f t="shared" si="549"/>
        <v>682.5</v>
      </c>
      <c r="Z1427" s="838">
        <f t="shared" si="546"/>
        <v>28</v>
      </c>
      <c r="AA1427" s="895" t="str">
        <f t="shared" si="543"/>
        <v>Thịt gà mía</v>
      </c>
      <c r="AB1427" s="844" t="str">
        <f t="shared" si="543"/>
        <v>kg</v>
      </c>
      <c r="AC1427" s="845">
        <f t="shared" si="543"/>
        <v>120</v>
      </c>
      <c r="AD1427" s="858">
        <f t="shared" si="543"/>
        <v>91</v>
      </c>
      <c r="AE1427" s="832">
        <f t="shared" si="551"/>
        <v>0</v>
      </c>
      <c r="AF1427" s="832">
        <f t="shared" si="551"/>
        <v>0</v>
      </c>
      <c r="AG1427" s="832">
        <f t="shared" si="551"/>
        <v>0</v>
      </c>
      <c r="AH1427" s="832">
        <f t="shared" si="551"/>
        <v>0</v>
      </c>
      <c r="AI1427" s="824">
        <f t="shared" si="544"/>
        <v>0</v>
      </c>
      <c r="AJ1427" s="879">
        <f t="shared" si="552"/>
        <v>0</v>
      </c>
      <c r="AK1427" s="879">
        <f t="shared" si="552"/>
        <v>7.5</v>
      </c>
      <c r="AL1427" s="879">
        <f t="shared" si="552"/>
        <v>0</v>
      </c>
      <c r="AM1427" s="879">
        <f t="shared" si="553"/>
        <v>0</v>
      </c>
      <c r="AN1427" s="849">
        <f t="shared" si="554"/>
        <v>682.5</v>
      </c>
      <c r="AO1427" s="825">
        <f t="shared" si="541"/>
        <v>0</v>
      </c>
      <c r="AP1427" s="825">
        <f t="shared" si="541"/>
        <v>7.5</v>
      </c>
      <c r="AQ1427" s="825">
        <f t="shared" si="541"/>
        <v>0</v>
      </c>
      <c r="AR1427" s="825">
        <f t="shared" si="541"/>
        <v>0</v>
      </c>
      <c r="AS1427" s="825">
        <f t="shared" si="541"/>
        <v>682.5</v>
      </c>
      <c r="AT1427" s="850">
        <f t="shared" si="547"/>
        <v>217.5</v>
      </c>
      <c r="AU1427" s="893"/>
      <c r="AV1427" s="894"/>
      <c r="AW1427" s="894"/>
      <c r="AX1427" s="894"/>
      <c r="AY1427" s="894"/>
      <c r="AZ1427" s="918"/>
    </row>
    <row r="1428" spans="1:52" ht="13.5" customHeight="1">
      <c r="A1428" s="838">
        <f t="shared" si="545"/>
        <v>29</v>
      </c>
      <c r="B1428" s="1052" t="s">
        <v>416</v>
      </c>
      <c r="C1428" s="817" t="s">
        <v>66</v>
      </c>
      <c r="D1428" s="839">
        <v>90</v>
      </c>
      <c r="E1428" s="852">
        <v>83</v>
      </c>
      <c r="F1428" s="825"/>
      <c r="G1428" s="854"/>
      <c r="H1428" s="827"/>
      <c r="I1428" s="842"/>
      <c r="J1428" s="824">
        <f t="shared" si="536"/>
        <v>0</v>
      </c>
      <c r="K1428" s="825"/>
      <c r="L1428" s="853"/>
      <c r="M1428" s="827"/>
      <c r="N1428" s="919"/>
      <c r="O1428" s="824">
        <f t="shared" si="548"/>
        <v>0</v>
      </c>
      <c r="P1428" s="857"/>
      <c r="Q1428" s="853">
        <v>8</v>
      </c>
      <c r="R1428" s="877"/>
      <c r="S1428" s="826"/>
      <c r="T1428" s="846">
        <f t="shared" si="537"/>
        <v>664</v>
      </c>
      <c r="U1428" s="825">
        <f t="shared" si="555"/>
        <v>0</v>
      </c>
      <c r="V1428" s="825">
        <f t="shared" si="549"/>
        <v>8</v>
      </c>
      <c r="W1428" s="827">
        <f t="shared" si="549"/>
        <v>0</v>
      </c>
      <c r="X1428" s="826">
        <f t="shared" si="549"/>
        <v>0</v>
      </c>
      <c r="Y1428" s="824">
        <f t="shared" si="549"/>
        <v>664</v>
      </c>
      <c r="Z1428" s="838">
        <f t="shared" si="546"/>
        <v>29</v>
      </c>
      <c r="AA1428" s="895" t="str">
        <f t="shared" si="543"/>
        <v>Thịt ngan cỏ</v>
      </c>
      <c r="AB1428" s="844" t="str">
        <f t="shared" si="543"/>
        <v>kg</v>
      </c>
      <c r="AC1428" s="845">
        <f t="shared" si="543"/>
        <v>90</v>
      </c>
      <c r="AD1428" s="858">
        <f t="shared" si="543"/>
        <v>83</v>
      </c>
      <c r="AE1428" s="832">
        <f t="shared" si="551"/>
        <v>0</v>
      </c>
      <c r="AF1428" s="832">
        <f t="shared" si="551"/>
        <v>0</v>
      </c>
      <c r="AG1428" s="832">
        <f t="shared" si="551"/>
        <v>0</v>
      </c>
      <c r="AH1428" s="832">
        <f t="shared" si="551"/>
        <v>0</v>
      </c>
      <c r="AI1428" s="824">
        <f t="shared" si="544"/>
        <v>0</v>
      </c>
      <c r="AJ1428" s="879">
        <f t="shared" si="552"/>
        <v>0</v>
      </c>
      <c r="AK1428" s="879">
        <f t="shared" si="552"/>
        <v>8</v>
      </c>
      <c r="AL1428" s="879">
        <f t="shared" si="552"/>
        <v>0</v>
      </c>
      <c r="AM1428" s="879">
        <f t="shared" si="553"/>
        <v>0</v>
      </c>
      <c r="AN1428" s="849">
        <f t="shared" si="554"/>
        <v>664</v>
      </c>
      <c r="AO1428" s="825">
        <f t="shared" si="541"/>
        <v>0</v>
      </c>
      <c r="AP1428" s="825">
        <f t="shared" si="541"/>
        <v>8</v>
      </c>
      <c r="AQ1428" s="825">
        <f t="shared" si="541"/>
        <v>0</v>
      </c>
      <c r="AR1428" s="825">
        <f t="shared" si="541"/>
        <v>0</v>
      </c>
      <c r="AS1428" s="825">
        <f t="shared" si="541"/>
        <v>664</v>
      </c>
      <c r="AT1428" s="850">
        <f t="shared" si="547"/>
        <v>56</v>
      </c>
      <c r="AU1428" s="893"/>
      <c r="AV1428" s="894"/>
      <c r="AW1428" s="894"/>
      <c r="AX1428" s="894"/>
      <c r="AY1428" s="894"/>
      <c r="AZ1428" s="918"/>
    </row>
    <row r="1429" spans="1:52" ht="13.5" customHeight="1">
      <c r="A1429" s="838">
        <f t="shared" si="545"/>
        <v>30</v>
      </c>
      <c r="B1429" s="1052" t="s">
        <v>911</v>
      </c>
      <c r="C1429" s="817" t="s">
        <v>66</v>
      </c>
      <c r="D1429" s="839">
        <v>125</v>
      </c>
      <c r="E1429" s="852">
        <v>125</v>
      </c>
      <c r="F1429" s="825"/>
      <c r="G1429" s="909">
        <v>4</v>
      </c>
      <c r="H1429" s="827"/>
      <c r="I1429" s="1044"/>
      <c r="J1429" s="824">
        <f t="shared" si="536"/>
        <v>500</v>
      </c>
      <c r="K1429" s="853"/>
      <c r="L1429" s="853"/>
      <c r="M1429" s="910"/>
      <c r="N1429" s="827"/>
      <c r="O1429" s="824">
        <f t="shared" si="548"/>
        <v>0</v>
      </c>
      <c r="P1429" s="857"/>
      <c r="Q1429" s="853">
        <v>7</v>
      </c>
      <c r="R1429" s="877"/>
      <c r="S1429" s="827" t="s">
        <v>888</v>
      </c>
      <c r="T1429" s="846">
        <f t="shared" si="537"/>
        <v>875</v>
      </c>
      <c r="U1429" s="825">
        <f t="shared" si="555"/>
        <v>0</v>
      </c>
      <c r="V1429" s="825">
        <f t="shared" si="549"/>
        <v>11</v>
      </c>
      <c r="W1429" s="827">
        <f t="shared" si="549"/>
        <v>0</v>
      </c>
      <c r="X1429" s="827">
        <f t="shared" si="549"/>
        <v>0</v>
      </c>
      <c r="Y1429" s="824">
        <f t="shared" si="549"/>
        <v>1375</v>
      </c>
      <c r="Z1429" s="838">
        <f t="shared" si="546"/>
        <v>30</v>
      </c>
      <c r="AA1429" s="895" t="str">
        <f t="shared" si="543"/>
        <v>Thịt xô ĐL</v>
      </c>
      <c r="AB1429" s="844" t="str">
        <f t="shared" si="543"/>
        <v>kg</v>
      </c>
      <c r="AC1429" s="845">
        <f t="shared" si="543"/>
        <v>125</v>
      </c>
      <c r="AD1429" s="858">
        <f t="shared" si="543"/>
        <v>125</v>
      </c>
      <c r="AE1429" s="832">
        <f t="shared" si="551"/>
        <v>0</v>
      </c>
      <c r="AF1429" s="832">
        <f t="shared" si="551"/>
        <v>0</v>
      </c>
      <c r="AG1429" s="832">
        <f t="shared" si="551"/>
        <v>0</v>
      </c>
      <c r="AH1429" s="832">
        <f t="shared" si="551"/>
        <v>0</v>
      </c>
      <c r="AI1429" s="824">
        <f t="shared" si="544"/>
        <v>0</v>
      </c>
      <c r="AJ1429" s="879">
        <f t="shared" si="552"/>
        <v>0</v>
      </c>
      <c r="AK1429" s="879">
        <f t="shared" si="552"/>
        <v>11</v>
      </c>
      <c r="AL1429" s="879">
        <f t="shared" si="552"/>
        <v>0</v>
      </c>
      <c r="AM1429" s="879">
        <f t="shared" si="553"/>
        <v>0</v>
      </c>
      <c r="AN1429" s="849">
        <f t="shared" si="554"/>
        <v>1375</v>
      </c>
      <c r="AO1429" s="825">
        <f t="shared" si="541"/>
        <v>0</v>
      </c>
      <c r="AP1429" s="825">
        <f t="shared" si="541"/>
        <v>11</v>
      </c>
      <c r="AQ1429" s="825">
        <f t="shared" si="541"/>
        <v>0</v>
      </c>
      <c r="AR1429" s="825">
        <f t="shared" si="541"/>
        <v>0</v>
      </c>
      <c r="AS1429" s="825">
        <f t="shared" si="541"/>
        <v>1375</v>
      </c>
      <c r="AT1429" s="850">
        <f t="shared" si="547"/>
        <v>0</v>
      </c>
      <c r="AU1429" s="893"/>
      <c r="AV1429" s="894"/>
      <c r="AW1429" s="894"/>
      <c r="AX1429" s="894"/>
      <c r="AY1429" s="894"/>
      <c r="AZ1429" s="918"/>
    </row>
    <row r="1430" spans="1:52" ht="13.5" customHeight="1">
      <c r="A1430" s="838">
        <f t="shared" si="545"/>
        <v>31</v>
      </c>
      <c r="B1430" s="1053" t="s">
        <v>16</v>
      </c>
      <c r="C1430" s="817" t="s">
        <v>786</v>
      </c>
      <c r="D1430" s="839">
        <v>145</v>
      </c>
      <c r="E1430" s="921">
        <v>145</v>
      </c>
      <c r="F1430" s="825"/>
      <c r="G1430" s="854"/>
      <c r="H1430" s="827" t="s">
        <v>883</v>
      </c>
      <c r="I1430" s="842" t="s">
        <v>883</v>
      </c>
      <c r="J1430" s="824">
        <f t="shared" si="536"/>
        <v>0</v>
      </c>
      <c r="K1430" s="853"/>
      <c r="L1430" s="853">
        <v>4</v>
      </c>
      <c r="M1430" s="827"/>
      <c r="N1430" s="827"/>
      <c r="O1430" s="824">
        <f t="shared" si="548"/>
        <v>580</v>
      </c>
      <c r="P1430" s="865"/>
      <c r="Q1430" s="853"/>
      <c r="R1430" s="877"/>
      <c r="S1430" s="827"/>
      <c r="T1430" s="846">
        <f t="shared" si="537"/>
        <v>0</v>
      </c>
      <c r="U1430" s="825">
        <f t="shared" si="555"/>
        <v>0</v>
      </c>
      <c r="V1430" s="825">
        <f t="shared" si="549"/>
        <v>4</v>
      </c>
      <c r="W1430" s="827">
        <f t="shared" si="549"/>
        <v>0</v>
      </c>
      <c r="X1430" s="827">
        <f t="shared" si="549"/>
        <v>0</v>
      </c>
      <c r="Y1430" s="824">
        <f t="shared" si="549"/>
        <v>580</v>
      </c>
      <c r="Z1430" s="838">
        <f t="shared" si="546"/>
        <v>31</v>
      </c>
      <c r="AA1430" s="895" t="str">
        <f t="shared" si="543"/>
        <v>Thịt nạc</v>
      </c>
      <c r="AB1430" s="844" t="str">
        <f t="shared" si="543"/>
        <v>quả</v>
      </c>
      <c r="AC1430" s="845">
        <f t="shared" si="543"/>
        <v>145</v>
      </c>
      <c r="AD1430" s="858">
        <f t="shared" si="543"/>
        <v>145</v>
      </c>
      <c r="AE1430" s="832">
        <f t="shared" si="551"/>
        <v>0</v>
      </c>
      <c r="AF1430" s="832">
        <f t="shared" si="551"/>
        <v>0</v>
      </c>
      <c r="AG1430" s="832">
        <f t="shared" si="551"/>
        <v>0</v>
      </c>
      <c r="AH1430" s="832">
        <f t="shared" si="551"/>
        <v>0</v>
      </c>
      <c r="AI1430" s="824">
        <f t="shared" si="544"/>
        <v>0</v>
      </c>
      <c r="AJ1430" s="879">
        <f t="shared" si="552"/>
        <v>0</v>
      </c>
      <c r="AK1430" s="879">
        <f t="shared" si="552"/>
        <v>4</v>
      </c>
      <c r="AL1430" s="879">
        <f t="shared" si="552"/>
        <v>0</v>
      </c>
      <c r="AM1430" s="879">
        <f t="shared" si="553"/>
        <v>0</v>
      </c>
      <c r="AN1430" s="849">
        <f t="shared" si="554"/>
        <v>580</v>
      </c>
      <c r="AO1430" s="825">
        <f t="shared" si="541"/>
        <v>0</v>
      </c>
      <c r="AP1430" s="825">
        <f t="shared" si="541"/>
        <v>4</v>
      </c>
      <c r="AQ1430" s="825">
        <f t="shared" si="541"/>
        <v>0</v>
      </c>
      <c r="AR1430" s="825">
        <f t="shared" si="541"/>
        <v>0</v>
      </c>
      <c r="AS1430" s="825">
        <f t="shared" si="541"/>
        <v>580</v>
      </c>
      <c r="AT1430" s="850">
        <f t="shared" si="547"/>
        <v>0</v>
      </c>
      <c r="AU1430" s="922"/>
      <c r="AV1430" s="861"/>
      <c r="AW1430" s="861"/>
      <c r="AX1430" s="861"/>
      <c r="AY1430" s="861"/>
      <c r="AZ1430" s="851"/>
    </row>
    <row r="1431" spans="1:52" ht="13.5" customHeight="1">
      <c r="A1431" s="838">
        <f t="shared" si="545"/>
        <v>32</v>
      </c>
      <c r="B1431" s="1052" t="s">
        <v>232</v>
      </c>
      <c r="C1431" s="817" t="s">
        <v>66</v>
      </c>
      <c r="D1431" s="839">
        <v>160</v>
      </c>
      <c r="E1431" s="852">
        <v>160</v>
      </c>
      <c r="F1431" s="825"/>
      <c r="G1431" s="854"/>
      <c r="H1431" s="923"/>
      <c r="I1431" s="863"/>
      <c r="J1431" s="824">
        <f t="shared" si="536"/>
        <v>0</v>
      </c>
      <c r="K1431" s="825"/>
      <c r="L1431" s="853">
        <v>3</v>
      </c>
      <c r="M1431" s="827"/>
      <c r="N1431" s="827"/>
      <c r="O1431" s="824">
        <f t="shared" si="548"/>
        <v>480</v>
      </c>
      <c r="P1431" s="865"/>
      <c r="Q1431" s="853"/>
      <c r="R1431" s="877"/>
      <c r="S1431" s="827"/>
      <c r="T1431" s="846">
        <f t="shared" si="537"/>
        <v>0</v>
      </c>
      <c r="U1431" s="825">
        <f t="shared" si="555"/>
        <v>0</v>
      </c>
      <c r="V1431" s="825">
        <f t="shared" si="549"/>
        <v>3</v>
      </c>
      <c r="W1431" s="827">
        <f t="shared" si="549"/>
        <v>0</v>
      </c>
      <c r="X1431" s="827">
        <f t="shared" si="549"/>
        <v>0</v>
      </c>
      <c r="Y1431" s="824">
        <f t="shared" si="549"/>
        <v>480</v>
      </c>
      <c r="Z1431" s="838">
        <f t="shared" si="546"/>
        <v>32</v>
      </c>
      <c r="AA1431" s="895" t="str">
        <f t="shared" si="543"/>
        <v>Mực</v>
      </c>
      <c r="AB1431" s="844" t="str">
        <f t="shared" si="543"/>
        <v>kg</v>
      </c>
      <c r="AC1431" s="845">
        <f t="shared" si="543"/>
        <v>160</v>
      </c>
      <c r="AD1431" s="858">
        <f t="shared" si="543"/>
        <v>160</v>
      </c>
      <c r="AE1431" s="832">
        <f t="shared" si="551"/>
        <v>0</v>
      </c>
      <c r="AF1431" s="832">
        <f t="shared" si="551"/>
        <v>0</v>
      </c>
      <c r="AG1431" s="832">
        <f t="shared" si="551"/>
        <v>0</v>
      </c>
      <c r="AH1431" s="832">
        <f t="shared" si="551"/>
        <v>0</v>
      </c>
      <c r="AI1431" s="824">
        <f t="shared" si="544"/>
        <v>0</v>
      </c>
      <c r="AJ1431" s="879">
        <f t="shared" si="552"/>
        <v>0</v>
      </c>
      <c r="AK1431" s="879">
        <f t="shared" si="552"/>
        <v>3</v>
      </c>
      <c r="AL1431" s="879">
        <f t="shared" si="552"/>
        <v>0</v>
      </c>
      <c r="AM1431" s="879">
        <f t="shared" si="553"/>
        <v>0</v>
      </c>
      <c r="AN1431" s="849">
        <f t="shared" si="554"/>
        <v>480</v>
      </c>
      <c r="AO1431" s="825">
        <f t="shared" si="541"/>
        <v>0</v>
      </c>
      <c r="AP1431" s="825">
        <f t="shared" si="541"/>
        <v>3</v>
      </c>
      <c r="AQ1431" s="825">
        <f t="shared" si="541"/>
        <v>0</v>
      </c>
      <c r="AR1431" s="825">
        <f t="shared" si="541"/>
        <v>0</v>
      </c>
      <c r="AS1431" s="825">
        <f t="shared" si="541"/>
        <v>480</v>
      </c>
      <c r="AT1431" s="850">
        <f t="shared" si="547"/>
        <v>0</v>
      </c>
      <c r="AU1431" s="922"/>
      <c r="AV1431" s="861"/>
      <c r="AW1431" s="861"/>
      <c r="AX1431" s="861"/>
      <c r="AY1431" s="861"/>
      <c r="AZ1431" s="851"/>
    </row>
    <row r="1432" spans="1:52" ht="13.5" customHeight="1">
      <c r="A1432" s="838">
        <f t="shared" si="545"/>
        <v>33</v>
      </c>
      <c r="B1432" s="1052" t="s">
        <v>171</v>
      </c>
      <c r="C1432" s="817" t="s">
        <v>66</v>
      </c>
      <c r="D1432" s="839">
        <v>220</v>
      </c>
      <c r="E1432" s="852">
        <v>220</v>
      </c>
      <c r="F1432" s="825"/>
      <c r="G1432" s="909" t="s">
        <v>900</v>
      </c>
      <c r="H1432" s="827"/>
      <c r="I1432" s="842"/>
      <c r="J1432" s="824">
        <f t="shared" si="536"/>
        <v>0</v>
      </c>
      <c r="K1432" s="825"/>
      <c r="L1432" s="853"/>
      <c r="M1432" s="827"/>
      <c r="N1432" s="827"/>
      <c r="O1432" s="824">
        <f t="shared" si="548"/>
        <v>0</v>
      </c>
      <c r="P1432" s="865"/>
      <c r="Q1432" s="853">
        <v>2.5</v>
      </c>
      <c r="R1432" s="877"/>
      <c r="S1432" s="827"/>
      <c r="T1432" s="846">
        <f t="shared" si="537"/>
        <v>550</v>
      </c>
      <c r="U1432" s="825">
        <f t="shared" si="555"/>
        <v>0</v>
      </c>
      <c r="V1432" s="825">
        <f t="shared" si="549"/>
        <v>2.5</v>
      </c>
      <c r="W1432" s="827">
        <f t="shared" si="549"/>
        <v>0</v>
      </c>
      <c r="X1432" s="827">
        <f t="shared" si="549"/>
        <v>0</v>
      </c>
      <c r="Y1432" s="824">
        <f t="shared" si="549"/>
        <v>550</v>
      </c>
      <c r="Z1432" s="838">
        <f t="shared" si="546"/>
        <v>33</v>
      </c>
      <c r="AA1432" s="895" t="str">
        <f t="shared" si="543"/>
        <v>Thịt me</v>
      </c>
      <c r="AB1432" s="844" t="str">
        <f t="shared" si="543"/>
        <v>kg</v>
      </c>
      <c r="AC1432" s="845">
        <f t="shared" si="543"/>
        <v>220</v>
      </c>
      <c r="AD1432" s="858">
        <f t="shared" si="543"/>
        <v>220</v>
      </c>
      <c r="AE1432" s="832">
        <f t="shared" si="551"/>
        <v>0</v>
      </c>
      <c r="AF1432" s="832">
        <f t="shared" si="551"/>
        <v>0</v>
      </c>
      <c r="AG1432" s="832">
        <f t="shared" si="551"/>
        <v>0</v>
      </c>
      <c r="AH1432" s="832">
        <f t="shared" si="551"/>
        <v>0</v>
      </c>
      <c r="AI1432" s="824">
        <f t="shared" si="544"/>
        <v>0</v>
      </c>
      <c r="AJ1432" s="879">
        <f t="shared" si="552"/>
        <v>0</v>
      </c>
      <c r="AK1432" s="879">
        <f t="shared" si="552"/>
        <v>2.5</v>
      </c>
      <c r="AL1432" s="879">
        <f t="shared" si="552"/>
        <v>0</v>
      </c>
      <c r="AM1432" s="879">
        <f t="shared" si="553"/>
        <v>0</v>
      </c>
      <c r="AN1432" s="849">
        <f t="shared" si="554"/>
        <v>550</v>
      </c>
      <c r="AO1432" s="825">
        <f t="shared" si="541"/>
        <v>0</v>
      </c>
      <c r="AP1432" s="825">
        <f t="shared" si="541"/>
        <v>2.5</v>
      </c>
      <c r="AQ1432" s="825">
        <f t="shared" si="541"/>
        <v>0</v>
      </c>
      <c r="AR1432" s="825">
        <f t="shared" si="541"/>
        <v>0</v>
      </c>
      <c r="AS1432" s="825">
        <f t="shared" si="541"/>
        <v>550</v>
      </c>
      <c r="AT1432" s="850">
        <f t="shared" si="547"/>
        <v>0</v>
      </c>
      <c r="AU1432" s="922"/>
      <c r="AV1432" s="861"/>
      <c r="AW1432" s="861"/>
      <c r="AX1432" s="861"/>
      <c r="AY1432" s="861"/>
      <c r="AZ1432" s="851"/>
    </row>
    <row r="1433" spans="1:52" ht="13.5" customHeight="1">
      <c r="A1433" s="838">
        <f t="shared" si="545"/>
        <v>34</v>
      </c>
      <c r="B1433" s="1052" t="s">
        <v>889</v>
      </c>
      <c r="C1433" s="817" t="s">
        <v>66</v>
      </c>
      <c r="D1433" s="839">
        <v>45</v>
      </c>
      <c r="E1433" s="852">
        <v>40</v>
      </c>
      <c r="F1433" s="825"/>
      <c r="G1433" s="909"/>
      <c r="H1433" s="827"/>
      <c r="I1433" s="842"/>
      <c r="J1433" s="824">
        <f t="shared" si="536"/>
        <v>0</v>
      </c>
      <c r="K1433" s="825"/>
      <c r="L1433" s="825"/>
      <c r="M1433" s="827"/>
      <c r="N1433" s="827"/>
      <c r="O1433" s="824">
        <f t="shared" si="548"/>
        <v>0</v>
      </c>
      <c r="P1433" s="865"/>
      <c r="Q1433" s="853">
        <v>4.5</v>
      </c>
      <c r="R1433" s="877"/>
      <c r="S1433" s="827"/>
      <c r="T1433" s="846">
        <f t="shared" si="537"/>
        <v>180</v>
      </c>
      <c r="U1433" s="825">
        <f t="shared" si="555"/>
        <v>0</v>
      </c>
      <c r="V1433" s="825">
        <f t="shared" si="549"/>
        <v>4.5</v>
      </c>
      <c r="W1433" s="827">
        <f t="shared" si="549"/>
        <v>0</v>
      </c>
      <c r="X1433" s="827">
        <f t="shared" si="549"/>
        <v>0</v>
      </c>
      <c r="Y1433" s="824">
        <f t="shared" si="549"/>
        <v>180</v>
      </c>
      <c r="Z1433" s="838">
        <f t="shared" si="546"/>
        <v>34</v>
      </c>
      <c r="AA1433" s="895" t="str">
        <f t="shared" si="543"/>
        <v>Trứng</v>
      </c>
      <c r="AB1433" s="844" t="str">
        <f t="shared" si="543"/>
        <v>kg</v>
      </c>
      <c r="AC1433" s="845">
        <f t="shared" si="543"/>
        <v>45</v>
      </c>
      <c r="AD1433" s="858">
        <f t="shared" si="543"/>
        <v>40</v>
      </c>
      <c r="AE1433" s="832">
        <f t="shared" ref="AE1433:AH1445" si="556">AE1351+AJ1351-AO1351</f>
        <v>0</v>
      </c>
      <c r="AF1433" s="832">
        <f t="shared" si="556"/>
        <v>0</v>
      </c>
      <c r="AG1433" s="832">
        <f t="shared" si="556"/>
        <v>0</v>
      </c>
      <c r="AH1433" s="832">
        <f t="shared" si="556"/>
        <v>0</v>
      </c>
      <c r="AI1433" s="824">
        <f t="shared" si="544"/>
        <v>0</v>
      </c>
      <c r="AJ1433" s="879">
        <f t="shared" si="552"/>
        <v>0</v>
      </c>
      <c r="AK1433" s="879">
        <f t="shared" si="552"/>
        <v>4.5</v>
      </c>
      <c r="AL1433" s="879">
        <f t="shared" si="552"/>
        <v>0</v>
      </c>
      <c r="AM1433" s="879">
        <f t="shared" si="553"/>
        <v>0</v>
      </c>
      <c r="AN1433" s="849">
        <f t="shared" si="554"/>
        <v>180</v>
      </c>
      <c r="AO1433" s="825">
        <f t="shared" si="541"/>
        <v>0</v>
      </c>
      <c r="AP1433" s="825">
        <f t="shared" si="541"/>
        <v>4.5</v>
      </c>
      <c r="AQ1433" s="825">
        <f t="shared" si="541"/>
        <v>0</v>
      </c>
      <c r="AR1433" s="825">
        <f t="shared" si="541"/>
        <v>0</v>
      </c>
      <c r="AS1433" s="825">
        <f t="shared" si="541"/>
        <v>180</v>
      </c>
      <c r="AT1433" s="850">
        <f t="shared" si="547"/>
        <v>22.5</v>
      </c>
      <c r="AU1433" s="922"/>
      <c r="AV1433" s="861"/>
      <c r="AW1433" s="861"/>
      <c r="AX1433" s="861"/>
      <c r="AY1433" s="861"/>
      <c r="AZ1433" s="851"/>
    </row>
    <row r="1434" spans="1:52" ht="13.5" customHeight="1">
      <c r="A1434" s="838">
        <f t="shared" si="545"/>
        <v>35</v>
      </c>
      <c r="B1434" s="1053" t="s">
        <v>573</v>
      </c>
      <c r="C1434" s="817" t="s">
        <v>66</v>
      </c>
      <c r="D1434" s="924">
        <v>125</v>
      </c>
      <c r="E1434" s="898">
        <v>125</v>
      </c>
      <c r="F1434" s="825"/>
      <c r="G1434" s="872"/>
      <c r="H1434" s="827"/>
      <c r="I1434" s="842"/>
      <c r="J1434" s="824">
        <f t="shared" si="536"/>
        <v>0</v>
      </c>
      <c r="K1434" s="878"/>
      <c r="L1434" s="853">
        <v>3</v>
      </c>
      <c r="M1434" s="826"/>
      <c r="N1434" s="827"/>
      <c r="O1434" s="824">
        <f t="shared" si="548"/>
        <v>375</v>
      </c>
      <c r="P1434" s="857"/>
      <c r="Q1434" s="828"/>
      <c r="R1434" s="925"/>
      <c r="S1434" s="926"/>
      <c r="T1434" s="846">
        <f t="shared" si="537"/>
        <v>0</v>
      </c>
      <c r="U1434" s="825">
        <f t="shared" si="555"/>
        <v>0</v>
      </c>
      <c r="V1434" s="828">
        <f t="shared" si="549"/>
        <v>3</v>
      </c>
      <c r="W1434" s="827">
        <f t="shared" si="549"/>
        <v>0</v>
      </c>
      <c r="X1434" s="827">
        <f t="shared" si="549"/>
        <v>0</v>
      </c>
      <c r="Y1434" s="824">
        <f t="shared" si="549"/>
        <v>375</v>
      </c>
      <c r="Z1434" s="838">
        <f t="shared" si="546"/>
        <v>35</v>
      </c>
      <c r="AA1434" s="895" t="str">
        <f t="shared" si="543"/>
        <v>Dò nạc</v>
      </c>
      <c r="AB1434" s="844" t="str">
        <f t="shared" si="543"/>
        <v>kg</v>
      </c>
      <c r="AC1434" s="845">
        <f t="shared" si="543"/>
        <v>125</v>
      </c>
      <c r="AD1434" s="858">
        <f t="shared" si="543"/>
        <v>125</v>
      </c>
      <c r="AE1434" s="832">
        <f t="shared" si="556"/>
        <v>0</v>
      </c>
      <c r="AF1434" s="832">
        <f t="shared" si="556"/>
        <v>0</v>
      </c>
      <c r="AG1434" s="832">
        <f t="shared" si="556"/>
        <v>0</v>
      </c>
      <c r="AH1434" s="832">
        <f t="shared" si="556"/>
        <v>0</v>
      </c>
      <c r="AI1434" s="824">
        <f t="shared" si="544"/>
        <v>0</v>
      </c>
      <c r="AJ1434" s="879">
        <f t="shared" si="552"/>
        <v>0</v>
      </c>
      <c r="AK1434" s="879">
        <f t="shared" si="552"/>
        <v>3</v>
      </c>
      <c r="AL1434" s="879">
        <f t="shared" si="552"/>
        <v>0</v>
      </c>
      <c r="AM1434" s="879">
        <f t="shared" si="553"/>
        <v>0</v>
      </c>
      <c r="AN1434" s="849">
        <f t="shared" si="554"/>
        <v>375</v>
      </c>
      <c r="AO1434" s="825">
        <f t="shared" si="541"/>
        <v>0</v>
      </c>
      <c r="AP1434" s="825">
        <f t="shared" si="541"/>
        <v>3</v>
      </c>
      <c r="AQ1434" s="825">
        <f t="shared" si="541"/>
        <v>0</v>
      </c>
      <c r="AR1434" s="825">
        <f t="shared" si="541"/>
        <v>0</v>
      </c>
      <c r="AS1434" s="825">
        <f t="shared" si="541"/>
        <v>375</v>
      </c>
      <c r="AT1434" s="850">
        <f t="shared" si="547"/>
        <v>0</v>
      </c>
      <c r="AU1434" s="922"/>
      <c r="AV1434" s="861"/>
      <c r="AW1434" s="861"/>
      <c r="AX1434" s="861"/>
      <c r="AY1434" s="861"/>
      <c r="AZ1434" s="851"/>
    </row>
    <row r="1435" spans="1:52" ht="13.5" customHeight="1">
      <c r="A1435" s="838">
        <f t="shared" si="545"/>
        <v>36</v>
      </c>
      <c r="B1435" s="1053" t="s">
        <v>53</v>
      </c>
      <c r="C1435" s="817" t="s">
        <v>66</v>
      </c>
      <c r="D1435" s="839">
        <v>40</v>
      </c>
      <c r="E1435" s="852">
        <v>38</v>
      </c>
      <c r="F1435" s="825"/>
      <c r="G1435" s="872"/>
      <c r="H1435" s="827"/>
      <c r="I1435" s="842"/>
      <c r="J1435" s="824">
        <f t="shared" si="536"/>
        <v>0</v>
      </c>
      <c r="K1435" s="825"/>
      <c r="L1435" s="853"/>
      <c r="M1435" s="826"/>
      <c r="N1435" s="827"/>
      <c r="O1435" s="824">
        <f t="shared" si="548"/>
        <v>0</v>
      </c>
      <c r="P1435" s="865"/>
      <c r="Q1435" s="853">
        <v>8.5</v>
      </c>
      <c r="R1435" s="925"/>
      <c r="S1435" s="827"/>
      <c r="T1435" s="846">
        <f t="shared" si="537"/>
        <v>323</v>
      </c>
      <c r="U1435" s="825">
        <f t="shared" si="555"/>
        <v>0</v>
      </c>
      <c r="V1435" s="825">
        <f t="shared" si="549"/>
        <v>8.5</v>
      </c>
      <c r="W1435" s="827">
        <f t="shared" si="549"/>
        <v>0</v>
      </c>
      <c r="X1435" s="827">
        <f t="shared" si="549"/>
        <v>0</v>
      </c>
      <c r="Y1435" s="824">
        <f t="shared" si="549"/>
        <v>323</v>
      </c>
      <c r="Z1435" s="838">
        <f t="shared" si="546"/>
        <v>36</v>
      </c>
      <c r="AA1435" s="895" t="str">
        <f t="shared" si="543"/>
        <v>Cá trôi</v>
      </c>
      <c r="AB1435" s="844" t="str">
        <f t="shared" si="543"/>
        <v>kg</v>
      </c>
      <c r="AC1435" s="845">
        <f t="shared" si="543"/>
        <v>40</v>
      </c>
      <c r="AD1435" s="858">
        <f t="shared" si="543"/>
        <v>38</v>
      </c>
      <c r="AE1435" s="832">
        <f t="shared" si="556"/>
        <v>0</v>
      </c>
      <c r="AF1435" s="832">
        <f t="shared" si="556"/>
        <v>0</v>
      </c>
      <c r="AG1435" s="832">
        <f t="shared" si="556"/>
        <v>0</v>
      </c>
      <c r="AH1435" s="832">
        <f t="shared" si="556"/>
        <v>0</v>
      </c>
      <c r="AI1435" s="824">
        <f t="shared" si="544"/>
        <v>0</v>
      </c>
      <c r="AJ1435" s="879">
        <f t="shared" si="552"/>
        <v>0</v>
      </c>
      <c r="AK1435" s="879">
        <f t="shared" si="552"/>
        <v>8.5</v>
      </c>
      <c r="AL1435" s="879">
        <f t="shared" si="552"/>
        <v>0</v>
      </c>
      <c r="AM1435" s="879">
        <f t="shared" si="553"/>
        <v>0</v>
      </c>
      <c r="AN1435" s="849">
        <f t="shared" si="554"/>
        <v>323</v>
      </c>
      <c r="AO1435" s="825">
        <f t="shared" si="541"/>
        <v>0</v>
      </c>
      <c r="AP1435" s="825">
        <f t="shared" si="541"/>
        <v>8.5</v>
      </c>
      <c r="AQ1435" s="825">
        <f t="shared" si="541"/>
        <v>0</v>
      </c>
      <c r="AR1435" s="825">
        <f t="shared" si="541"/>
        <v>0</v>
      </c>
      <c r="AS1435" s="825">
        <f t="shared" si="541"/>
        <v>323</v>
      </c>
      <c r="AT1435" s="850">
        <f t="shared" si="547"/>
        <v>17</v>
      </c>
      <c r="AU1435" s="922"/>
      <c r="AV1435" s="861"/>
      <c r="AW1435" s="861"/>
      <c r="AX1435" s="861"/>
      <c r="AY1435" s="861"/>
      <c r="AZ1435" s="851"/>
    </row>
    <row r="1436" spans="1:52" ht="13.5" customHeight="1">
      <c r="A1436" s="838">
        <f t="shared" si="545"/>
        <v>37</v>
      </c>
      <c r="B1436" s="1053" t="s">
        <v>134</v>
      </c>
      <c r="C1436" s="817" t="s">
        <v>66</v>
      </c>
      <c r="D1436" s="839">
        <v>39</v>
      </c>
      <c r="E1436" s="852">
        <v>39</v>
      </c>
      <c r="F1436" s="825"/>
      <c r="G1436" s="872"/>
      <c r="H1436" s="827"/>
      <c r="I1436" s="842"/>
      <c r="J1436" s="824">
        <f t="shared" si="536"/>
        <v>0</v>
      </c>
      <c r="K1436" s="825"/>
      <c r="L1436" s="853">
        <v>8</v>
      </c>
      <c r="M1436" s="826"/>
      <c r="N1436" s="827"/>
      <c r="O1436" s="824">
        <f t="shared" si="548"/>
        <v>312</v>
      </c>
      <c r="P1436" s="865"/>
      <c r="Q1436" s="853"/>
      <c r="R1436" s="925"/>
      <c r="S1436" s="827"/>
      <c r="T1436" s="846">
        <f t="shared" si="537"/>
        <v>0</v>
      </c>
      <c r="U1436" s="825">
        <f t="shared" si="555"/>
        <v>0</v>
      </c>
      <c r="V1436" s="828">
        <f t="shared" si="549"/>
        <v>8</v>
      </c>
      <c r="W1436" s="827">
        <f t="shared" si="549"/>
        <v>0</v>
      </c>
      <c r="X1436" s="827">
        <f t="shared" si="549"/>
        <v>0</v>
      </c>
      <c r="Y1436" s="824">
        <f t="shared" si="549"/>
        <v>312</v>
      </c>
      <c r="Z1436" s="838">
        <f t="shared" si="546"/>
        <v>37</v>
      </c>
      <c r="AA1436" s="895" t="str">
        <f t="shared" si="543"/>
        <v>Cá bạc má</v>
      </c>
      <c r="AB1436" s="844" t="str">
        <f t="shared" si="543"/>
        <v>kg</v>
      </c>
      <c r="AC1436" s="845">
        <f t="shared" si="543"/>
        <v>39</v>
      </c>
      <c r="AD1436" s="858">
        <f t="shared" si="543"/>
        <v>39</v>
      </c>
      <c r="AE1436" s="832">
        <f t="shared" si="556"/>
        <v>0</v>
      </c>
      <c r="AF1436" s="832">
        <f t="shared" si="556"/>
        <v>0</v>
      </c>
      <c r="AG1436" s="832">
        <f t="shared" si="556"/>
        <v>0</v>
      </c>
      <c r="AH1436" s="832">
        <f t="shared" si="556"/>
        <v>0</v>
      </c>
      <c r="AI1436" s="824">
        <f t="shared" si="544"/>
        <v>0</v>
      </c>
      <c r="AJ1436" s="879">
        <f t="shared" si="552"/>
        <v>0</v>
      </c>
      <c r="AK1436" s="879">
        <f t="shared" si="552"/>
        <v>8</v>
      </c>
      <c r="AL1436" s="879">
        <f t="shared" si="552"/>
        <v>0</v>
      </c>
      <c r="AM1436" s="879">
        <f t="shared" si="553"/>
        <v>0</v>
      </c>
      <c r="AN1436" s="849">
        <f t="shared" si="554"/>
        <v>312</v>
      </c>
      <c r="AO1436" s="825">
        <f t="shared" si="541"/>
        <v>0</v>
      </c>
      <c r="AP1436" s="825">
        <f t="shared" si="541"/>
        <v>8</v>
      </c>
      <c r="AQ1436" s="825">
        <f t="shared" si="541"/>
        <v>0</v>
      </c>
      <c r="AR1436" s="825">
        <f t="shared" si="541"/>
        <v>0</v>
      </c>
      <c r="AS1436" s="825">
        <f t="shared" si="541"/>
        <v>312</v>
      </c>
      <c r="AT1436" s="850">
        <f t="shared" si="547"/>
        <v>0</v>
      </c>
      <c r="AU1436" s="1502" t="s">
        <v>855</v>
      </c>
      <c r="AV1436" s="1503"/>
      <c r="AW1436" s="1503"/>
      <c r="AX1436" s="1503"/>
      <c r="AY1436" s="1503"/>
      <c r="AZ1436" s="927"/>
    </row>
    <row r="1437" spans="1:52" ht="13.5" customHeight="1">
      <c r="A1437" s="838">
        <f t="shared" si="545"/>
        <v>38</v>
      </c>
      <c r="B1437" s="1053" t="s">
        <v>79</v>
      </c>
      <c r="C1437" s="817" t="s">
        <v>66</v>
      </c>
      <c r="D1437" s="839">
        <v>78</v>
      </c>
      <c r="E1437" s="852">
        <v>72</v>
      </c>
      <c r="F1437" s="866"/>
      <c r="G1437" s="909"/>
      <c r="H1437" s="928"/>
      <c r="I1437" s="842"/>
      <c r="J1437" s="824">
        <f t="shared" si="536"/>
        <v>0</v>
      </c>
      <c r="K1437" s="825"/>
      <c r="L1437" s="828"/>
      <c r="M1437" s="826"/>
      <c r="N1437" s="827"/>
      <c r="O1437" s="824">
        <f t="shared" si="548"/>
        <v>0</v>
      </c>
      <c r="P1437" s="857"/>
      <c r="Q1437" s="853"/>
      <c r="R1437" s="925"/>
      <c r="S1437" s="827"/>
      <c r="T1437" s="846">
        <f t="shared" si="537"/>
        <v>0</v>
      </c>
      <c r="U1437" s="825">
        <f t="shared" si="555"/>
        <v>0</v>
      </c>
      <c r="V1437" s="828">
        <f t="shared" si="549"/>
        <v>0</v>
      </c>
      <c r="W1437" s="827">
        <f t="shared" si="549"/>
        <v>0</v>
      </c>
      <c r="X1437" s="827">
        <f t="shared" si="549"/>
        <v>0</v>
      </c>
      <c r="Y1437" s="824">
        <f t="shared" si="549"/>
        <v>0</v>
      </c>
      <c r="Z1437" s="838">
        <f t="shared" si="546"/>
        <v>38</v>
      </c>
      <c r="AA1437" s="895" t="str">
        <f t="shared" si="543"/>
        <v>Lòng lợn</v>
      </c>
      <c r="AB1437" s="844" t="str">
        <f t="shared" si="543"/>
        <v>kg</v>
      </c>
      <c r="AC1437" s="845">
        <f t="shared" si="543"/>
        <v>78</v>
      </c>
      <c r="AD1437" s="858">
        <f t="shared" si="543"/>
        <v>72</v>
      </c>
      <c r="AE1437" s="832">
        <f t="shared" si="556"/>
        <v>0</v>
      </c>
      <c r="AF1437" s="832">
        <f t="shared" si="556"/>
        <v>0</v>
      </c>
      <c r="AG1437" s="832">
        <f t="shared" si="556"/>
        <v>0</v>
      </c>
      <c r="AH1437" s="832">
        <f t="shared" si="556"/>
        <v>0</v>
      </c>
      <c r="AI1437" s="824">
        <f t="shared" si="544"/>
        <v>0</v>
      </c>
      <c r="AJ1437" s="879">
        <f t="shared" si="552"/>
        <v>0</v>
      </c>
      <c r="AK1437" s="879">
        <f t="shared" si="552"/>
        <v>0</v>
      </c>
      <c r="AL1437" s="879">
        <f t="shared" si="552"/>
        <v>0</v>
      </c>
      <c r="AM1437" s="879">
        <f t="shared" si="553"/>
        <v>0</v>
      </c>
      <c r="AN1437" s="849">
        <f t="shared" si="554"/>
        <v>0</v>
      </c>
      <c r="AO1437" s="825">
        <f t="shared" si="541"/>
        <v>0</v>
      </c>
      <c r="AP1437" s="825">
        <f t="shared" si="541"/>
        <v>0</v>
      </c>
      <c r="AQ1437" s="825">
        <f t="shared" si="541"/>
        <v>0</v>
      </c>
      <c r="AR1437" s="825">
        <f t="shared" si="541"/>
        <v>0</v>
      </c>
      <c r="AS1437" s="825">
        <f t="shared" si="541"/>
        <v>0</v>
      </c>
      <c r="AT1437" s="850">
        <f t="shared" si="547"/>
        <v>0</v>
      </c>
      <c r="AU1437" s="929" t="s">
        <v>811</v>
      </c>
      <c r="AV1437" s="930"/>
      <c r="AW1437" s="1504">
        <v>0.74</v>
      </c>
      <c r="AX1437" s="1504"/>
      <c r="AY1437" s="930"/>
      <c r="AZ1437" s="862" t="s">
        <v>70</v>
      </c>
    </row>
    <row r="1438" spans="1:52" ht="13.5" customHeight="1">
      <c r="A1438" s="838">
        <f t="shared" si="545"/>
        <v>39</v>
      </c>
      <c r="B1438" s="1045" t="s">
        <v>83</v>
      </c>
      <c r="C1438" s="817" t="s">
        <v>786</v>
      </c>
      <c r="D1438" s="839">
        <v>10</v>
      </c>
      <c r="E1438" s="852">
        <v>10</v>
      </c>
      <c r="F1438" s="825"/>
      <c r="G1438" s="872"/>
      <c r="H1438" s="827"/>
      <c r="I1438" s="842"/>
      <c r="J1438" s="824">
        <f t="shared" si="536"/>
        <v>0</v>
      </c>
      <c r="K1438" s="878"/>
      <c r="L1438" s="853"/>
      <c r="M1438" s="826">
        <v>11</v>
      </c>
      <c r="N1438" s="827"/>
      <c r="O1438" s="824">
        <f t="shared" si="548"/>
        <v>110</v>
      </c>
      <c r="P1438" s="857"/>
      <c r="Q1438" s="828"/>
      <c r="R1438" s="877">
        <v>11</v>
      </c>
      <c r="S1438" s="827"/>
      <c r="T1438" s="846">
        <f t="shared" si="537"/>
        <v>110</v>
      </c>
      <c r="U1438" s="878">
        <f t="shared" si="555"/>
        <v>0</v>
      </c>
      <c r="V1438" s="825">
        <f t="shared" si="549"/>
        <v>0</v>
      </c>
      <c r="W1438" s="827">
        <f t="shared" si="549"/>
        <v>22</v>
      </c>
      <c r="X1438" s="827">
        <f t="shared" si="549"/>
        <v>0</v>
      </c>
      <c r="Y1438" s="824">
        <f t="shared" si="549"/>
        <v>220</v>
      </c>
      <c r="Z1438" s="838">
        <f t="shared" si="546"/>
        <v>39</v>
      </c>
      <c r="AA1438" s="895" t="str">
        <f t="shared" si="543"/>
        <v>Cam</v>
      </c>
      <c r="AB1438" s="844" t="str">
        <f t="shared" si="543"/>
        <v>quả</v>
      </c>
      <c r="AC1438" s="845">
        <f t="shared" si="543"/>
        <v>10</v>
      </c>
      <c r="AD1438" s="858">
        <f t="shared" si="543"/>
        <v>10</v>
      </c>
      <c r="AE1438" s="832">
        <f t="shared" si="556"/>
        <v>0</v>
      </c>
      <c r="AF1438" s="832">
        <f t="shared" si="556"/>
        <v>0</v>
      </c>
      <c r="AG1438" s="832">
        <f t="shared" si="556"/>
        <v>0</v>
      </c>
      <c r="AH1438" s="832">
        <f t="shared" si="556"/>
        <v>0</v>
      </c>
      <c r="AI1438" s="824">
        <f t="shared" si="544"/>
        <v>0</v>
      </c>
      <c r="AJ1438" s="879">
        <f t="shared" si="552"/>
        <v>0</v>
      </c>
      <c r="AK1438" s="879">
        <f t="shared" si="552"/>
        <v>0</v>
      </c>
      <c r="AL1438" s="879">
        <f t="shared" si="552"/>
        <v>22</v>
      </c>
      <c r="AM1438" s="879">
        <f t="shared" si="553"/>
        <v>0</v>
      </c>
      <c r="AN1438" s="849">
        <f t="shared" si="554"/>
        <v>220</v>
      </c>
      <c r="AO1438" s="825">
        <f t="shared" si="541"/>
        <v>0</v>
      </c>
      <c r="AP1438" s="825">
        <f t="shared" si="541"/>
        <v>0</v>
      </c>
      <c r="AQ1438" s="825">
        <f t="shared" si="541"/>
        <v>22</v>
      </c>
      <c r="AR1438" s="825">
        <f t="shared" si="541"/>
        <v>0</v>
      </c>
      <c r="AS1438" s="825">
        <f t="shared" si="541"/>
        <v>220</v>
      </c>
      <c r="AT1438" s="850">
        <f t="shared" si="547"/>
        <v>0</v>
      </c>
      <c r="AU1438" s="932" t="s">
        <v>856</v>
      </c>
      <c r="AV1438" s="933">
        <f>AV1403</f>
        <v>105</v>
      </c>
      <c r="AW1438" s="934" t="s">
        <v>27</v>
      </c>
      <c r="AX1438" s="935">
        <v>0.16</v>
      </c>
      <c r="AY1438" s="936" t="s">
        <v>29</v>
      </c>
      <c r="AZ1438" s="937">
        <f>AV1438*AX1438</f>
        <v>16.8</v>
      </c>
    </row>
    <row r="1439" spans="1:52" ht="13.5" customHeight="1">
      <c r="A1439" s="838">
        <f t="shared" si="545"/>
        <v>40</v>
      </c>
      <c r="B1439" s="1045" t="s">
        <v>909</v>
      </c>
      <c r="C1439" s="817" t="s">
        <v>66</v>
      </c>
      <c r="D1439" s="839">
        <v>10</v>
      </c>
      <c r="E1439" s="852">
        <v>7</v>
      </c>
      <c r="F1439" s="825"/>
      <c r="G1439" s="854"/>
      <c r="H1439" s="827"/>
      <c r="I1439" s="842"/>
      <c r="J1439" s="824">
        <f t="shared" si="536"/>
        <v>0</v>
      </c>
      <c r="K1439" s="825"/>
      <c r="L1439" s="825"/>
      <c r="M1439" s="827"/>
      <c r="N1439" s="827"/>
      <c r="O1439" s="824">
        <f t="shared" si="548"/>
        <v>0</v>
      </c>
      <c r="P1439" s="865"/>
      <c r="Q1439" s="825"/>
      <c r="R1439" s="877">
        <v>22</v>
      </c>
      <c r="S1439" s="827"/>
      <c r="T1439" s="846">
        <f t="shared" si="537"/>
        <v>154</v>
      </c>
      <c r="U1439" s="825">
        <f t="shared" si="555"/>
        <v>0</v>
      </c>
      <c r="V1439" s="825">
        <f t="shared" si="549"/>
        <v>0</v>
      </c>
      <c r="W1439" s="827">
        <f t="shared" si="549"/>
        <v>22</v>
      </c>
      <c r="X1439" s="827">
        <f t="shared" si="549"/>
        <v>0</v>
      </c>
      <c r="Y1439" s="824">
        <f>SUM(J1439,O1439,T1439)</f>
        <v>154</v>
      </c>
      <c r="Z1439" s="838">
        <f t="shared" si="546"/>
        <v>40</v>
      </c>
      <c r="AA1439" s="895" t="str">
        <f t="shared" si="543"/>
        <v>Bính đỏ</v>
      </c>
      <c r="AB1439" s="844" t="str">
        <f t="shared" si="543"/>
        <v>kg</v>
      </c>
      <c r="AC1439" s="845">
        <f t="shared" si="543"/>
        <v>10</v>
      </c>
      <c r="AD1439" s="858">
        <f t="shared" si="543"/>
        <v>7</v>
      </c>
      <c r="AE1439" s="832">
        <f t="shared" si="556"/>
        <v>0</v>
      </c>
      <c r="AF1439" s="832">
        <f t="shared" si="556"/>
        <v>0</v>
      </c>
      <c r="AG1439" s="832">
        <f t="shared" si="556"/>
        <v>0</v>
      </c>
      <c r="AH1439" s="832">
        <f t="shared" si="556"/>
        <v>0</v>
      </c>
      <c r="AI1439" s="824">
        <f t="shared" si="544"/>
        <v>0</v>
      </c>
      <c r="AJ1439" s="879">
        <f t="shared" si="552"/>
        <v>0</v>
      </c>
      <c r="AK1439" s="879">
        <f t="shared" si="552"/>
        <v>0</v>
      </c>
      <c r="AL1439" s="879">
        <f t="shared" si="552"/>
        <v>22</v>
      </c>
      <c r="AM1439" s="879">
        <f t="shared" si="553"/>
        <v>0</v>
      </c>
      <c r="AN1439" s="849">
        <f t="shared" si="554"/>
        <v>154</v>
      </c>
      <c r="AO1439" s="825">
        <f t="shared" si="541"/>
        <v>0</v>
      </c>
      <c r="AP1439" s="825">
        <f t="shared" si="541"/>
        <v>0</v>
      </c>
      <c r="AQ1439" s="825">
        <f t="shared" si="541"/>
        <v>22</v>
      </c>
      <c r="AR1439" s="825">
        <f t="shared" si="541"/>
        <v>0</v>
      </c>
      <c r="AS1439" s="825">
        <f t="shared" si="541"/>
        <v>154</v>
      </c>
      <c r="AT1439" s="850">
        <f t="shared" si="547"/>
        <v>66</v>
      </c>
      <c r="AU1439" s="932" t="s">
        <v>857</v>
      </c>
      <c r="AV1439" s="933">
        <f>AV1404</f>
        <v>105</v>
      </c>
      <c r="AW1439" s="934" t="s">
        <v>27</v>
      </c>
      <c r="AX1439" s="935">
        <v>0.28999999999999998</v>
      </c>
      <c r="AY1439" s="936" t="s">
        <v>29</v>
      </c>
      <c r="AZ1439" s="937">
        <f>AV1439*AX1439</f>
        <v>30.45</v>
      </c>
    </row>
    <row r="1440" spans="1:52" ht="13.5" customHeight="1">
      <c r="A1440" s="838">
        <f t="shared" si="545"/>
        <v>41</v>
      </c>
      <c r="B1440" s="1045" t="s">
        <v>906</v>
      </c>
      <c r="C1440" s="817" t="s">
        <v>66</v>
      </c>
      <c r="D1440" s="938">
        <v>5</v>
      </c>
      <c r="E1440" s="939">
        <v>5</v>
      </c>
      <c r="F1440" s="825"/>
      <c r="G1440" s="872"/>
      <c r="H1440" s="827"/>
      <c r="I1440" s="842"/>
      <c r="J1440" s="824">
        <f t="shared" si="536"/>
        <v>0</v>
      </c>
      <c r="K1440" s="825"/>
      <c r="L1440" s="828"/>
      <c r="M1440" s="827">
        <v>25</v>
      </c>
      <c r="N1440" s="827"/>
      <c r="O1440" s="824">
        <f t="shared" si="548"/>
        <v>125</v>
      </c>
      <c r="P1440" s="820"/>
      <c r="Q1440" s="828"/>
      <c r="R1440" s="925"/>
      <c r="S1440" s="827"/>
      <c r="T1440" s="846">
        <f t="shared" si="537"/>
        <v>0</v>
      </c>
      <c r="U1440" s="825">
        <f t="shared" si="555"/>
        <v>0</v>
      </c>
      <c r="V1440" s="828">
        <f t="shared" si="549"/>
        <v>0</v>
      </c>
      <c r="W1440" s="827">
        <f t="shared" si="549"/>
        <v>25</v>
      </c>
      <c r="X1440" s="827">
        <f t="shared" si="549"/>
        <v>0</v>
      </c>
      <c r="Y1440" s="824">
        <f t="shared" si="549"/>
        <v>125</v>
      </c>
      <c r="Z1440" s="838">
        <f t="shared" si="546"/>
        <v>41</v>
      </c>
      <c r="AA1440" s="895" t="str">
        <f t="shared" si="543"/>
        <v>Rau dên</v>
      </c>
      <c r="AB1440" s="844" t="str">
        <f t="shared" si="543"/>
        <v>kg</v>
      </c>
      <c r="AC1440" s="845">
        <f t="shared" si="543"/>
        <v>5</v>
      </c>
      <c r="AD1440" s="858">
        <f t="shared" si="543"/>
        <v>5</v>
      </c>
      <c r="AE1440" s="832">
        <f t="shared" si="556"/>
        <v>0</v>
      </c>
      <c r="AF1440" s="832">
        <f t="shared" si="556"/>
        <v>0</v>
      </c>
      <c r="AG1440" s="832">
        <f t="shared" si="556"/>
        <v>0</v>
      </c>
      <c r="AH1440" s="832">
        <f t="shared" si="556"/>
        <v>0</v>
      </c>
      <c r="AI1440" s="824">
        <f t="shared" si="544"/>
        <v>0</v>
      </c>
      <c r="AJ1440" s="879">
        <f t="shared" si="552"/>
        <v>0</v>
      </c>
      <c r="AK1440" s="879">
        <f t="shared" si="552"/>
        <v>0</v>
      </c>
      <c r="AL1440" s="879">
        <f t="shared" si="552"/>
        <v>25</v>
      </c>
      <c r="AM1440" s="879">
        <f t="shared" si="553"/>
        <v>0</v>
      </c>
      <c r="AN1440" s="849">
        <f t="shared" si="554"/>
        <v>125</v>
      </c>
      <c r="AO1440" s="825">
        <f t="shared" si="541"/>
        <v>0</v>
      </c>
      <c r="AP1440" s="825">
        <f t="shared" si="541"/>
        <v>0</v>
      </c>
      <c r="AQ1440" s="825">
        <f t="shared" si="541"/>
        <v>25</v>
      </c>
      <c r="AR1440" s="825">
        <f t="shared" si="541"/>
        <v>0</v>
      </c>
      <c r="AS1440" s="825">
        <f t="shared" si="541"/>
        <v>125</v>
      </c>
      <c r="AT1440" s="850">
        <f t="shared" si="547"/>
        <v>0</v>
      </c>
      <c r="AU1440" s="932" t="s">
        <v>858</v>
      </c>
      <c r="AV1440" s="933">
        <f>AV1405</f>
        <v>115</v>
      </c>
      <c r="AW1440" s="934" t="s">
        <v>27</v>
      </c>
      <c r="AX1440" s="935">
        <v>0.28999999999999998</v>
      </c>
      <c r="AY1440" s="936" t="s">
        <v>29</v>
      </c>
      <c r="AZ1440" s="937">
        <f>AV1440*AX1440</f>
        <v>33.349999999999994</v>
      </c>
    </row>
    <row r="1441" spans="1:52" ht="13.5" customHeight="1">
      <c r="A1441" s="838">
        <f t="shared" si="545"/>
        <v>42</v>
      </c>
      <c r="B1441" s="1045" t="s">
        <v>478</v>
      </c>
      <c r="C1441" s="817" t="s">
        <v>66</v>
      </c>
      <c r="D1441" s="839">
        <v>12</v>
      </c>
      <c r="E1441" s="852">
        <v>12</v>
      </c>
      <c r="F1441" s="828"/>
      <c r="G1441" s="854"/>
      <c r="H1441" s="827">
        <v>15</v>
      </c>
      <c r="I1441" s="842"/>
      <c r="J1441" s="824">
        <f t="shared" si="536"/>
        <v>180</v>
      </c>
      <c r="K1441" s="825"/>
      <c r="L1441" s="825"/>
      <c r="M1441" s="940"/>
      <c r="N1441" s="827"/>
      <c r="O1441" s="824">
        <f t="shared" si="548"/>
        <v>0</v>
      </c>
      <c r="P1441" s="865"/>
      <c r="Q1441" s="825"/>
      <c r="R1441" s="877"/>
      <c r="S1441" s="827"/>
      <c r="T1441" s="846">
        <f t="shared" si="537"/>
        <v>0</v>
      </c>
      <c r="U1441" s="825">
        <f t="shared" si="555"/>
        <v>0</v>
      </c>
      <c r="V1441" s="825">
        <f t="shared" si="549"/>
        <v>0</v>
      </c>
      <c r="W1441" s="827">
        <f t="shared" si="549"/>
        <v>15</v>
      </c>
      <c r="X1441" s="827">
        <f t="shared" si="549"/>
        <v>0</v>
      </c>
      <c r="Y1441" s="824">
        <f t="shared" si="549"/>
        <v>180</v>
      </c>
      <c r="Z1441" s="838">
        <f t="shared" si="546"/>
        <v>42</v>
      </c>
      <c r="AA1441" s="895" t="str">
        <f t="shared" si="543"/>
        <v>Dưa cải</v>
      </c>
      <c r="AB1441" s="844" t="str">
        <f t="shared" si="543"/>
        <v>kg</v>
      </c>
      <c r="AC1441" s="845">
        <f t="shared" si="543"/>
        <v>12</v>
      </c>
      <c r="AD1441" s="858">
        <f t="shared" si="543"/>
        <v>12</v>
      </c>
      <c r="AE1441" s="832">
        <f t="shared" si="556"/>
        <v>0</v>
      </c>
      <c r="AF1441" s="832">
        <f t="shared" si="556"/>
        <v>0</v>
      </c>
      <c r="AG1441" s="832">
        <f t="shared" si="556"/>
        <v>0</v>
      </c>
      <c r="AH1441" s="832">
        <f t="shared" si="556"/>
        <v>0</v>
      </c>
      <c r="AI1441" s="824">
        <f t="shared" si="544"/>
        <v>0</v>
      </c>
      <c r="AJ1441" s="879">
        <f t="shared" si="552"/>
        <v>0</v>
      </c>
      <c r="AK1441" s="879">
        <f t="shared" si="552"/>
        <v>0</v>
      </c>
      <c r="AL1441" s="879">
        <f t="shared" si="552"/>
        <v>15</v>
      </c>
      <c r="AM1441" s="879">
        <f t="shared" si="553"/>
        <v>0</v>
      </c>
      <c r="AN1441" s="849">
        <f t="shared" si="554"/>
        <v>180</v>
      </c>
      <c r="AO1441" s="825">
        <f t="shared" si="541"/>
        <v>0</v>
      </c>
      <c r="AP1441" s="825">
        <f t="shared" si="541"/>
        <v>0</v>
      </c>
      <c r="AQ1441" s="825">
        <f t="shared" si="541"/>
        <v>15</v>
      </c>
      <c r="AR1441" s="825">
        <f t="shared" si="541"/>
        <v>0</v>
      </c>
      <c r="AS1441" s="825">
        <f t="shared" si="541"/>
        <v>180</v>
      </c>
      <c r="AT1441" s="850">
        <f t="shared" si="547"/>
        <v>0</v>
      </c>
      <c r="AU1441" s="929" t="s">
        <v>811</v>
      </c>
      <c r="AV1441" s="930"/>
      <c r="AW1441" s="1504">
        <v>0.68</v>
      </c>
      <c r="AX1441" s="1504"/>
      <c r="AY1441" s="930"/>
      <c r="AZ1441" s="941" t="s">
        <v>70</v>
      </c>
    </row>
    <row r="1442" spans="1:52" ht="13.5" customHeight="1">
      <c r="A1442" s="838">
        <f t="shared" si="545"/>
        <v>43</v>
      </c>
      <c r="B1442" s="1046" t="s">
        <v>60</v>
      </c>
      <c r="C1442" s="817" t="s">
        <v>66</v>
      </c>
      <c r="D1442" s="924">
        <v>20</v>
      </c>
      <c r="E1442" s="898">
        <v>20</v>
      </c>
      <c r="F1442" s="853"/>
      <c r="G1442" s="909"/>
      <c r="H1442" s="827">
        <v>0.5</v>
      </c>
      <c r="I1442" s="842"/>
      <c r="J1442" s="824">
        <f t="shared" si="536"/>
        <v>10</v>
      </c>
      <c r="K1442" s="878"/>
      <c r="L1442" s="828"/>
      <c r="M1442" s="899">
        <v>1</v>
      </c>
      <c r="N1442" s="827"/>
      <c r="O1442" s="824">
        <f t="shared" si="548"/>
        <v>20</v>
      </c>
      <c r="P1442" s="942"/>
      <c r="Q1442" s="828"/>
      <c r="R1442" s="877">
        <v>1</v>
      </c>
      <c r="S1442" s="827"/>
      <c r="T1442" s="846">
        <f t="shared" si="537"/>
        <v>20</v>
      </c>
      <c r="U1442" s="878">
        <f t="shared" si="555"/>
        <v>0</v>
      </c>
      <c r="V1442" s="828">
        <f t="shared" si="549"/>
        <v>0</v>
      </c>
      <c r="W1442" s="827">
        <f t="shared" si="549"/>
        <v>2.5</v>
      </c>
      <c r="X1442" s="827">
        <f t="shared" si="549"/>
        <v>0</v>
      </c>
      <c r="Y1442" s="824">
        <f t="shared" si="549"/>
        <v>50</v>
      </c>
      <c r="Z1442" s="838">
        <f t="shared" si="546"/>
        <v>43</v>
      </c>
      <c r="AA1442" s="895" t="str">
        <f t="shared" si="543"/>
        <v>Cà chua</v>
      </c>
      <c r="AB1442" s="844" t="str">
        <f t="shared" si="543"/>
        <v>kg</v>
      </c>
      <c r="AC1442" s="845">
        <f t="shared" si="543"/>
        <v>20</v>
      </c>
      <c r="AD1442" s="858">
        <f t="shared" si="543"/>
        <v>20</v>
      </c>
      <c r="AE1442" s="832">
        <f t="shared" si="556"/>
        <v>0</v>
      </c>
      <c r="AF1442" s="832">
        <f t="shared" si="556"/>
        <v>0</v>
      </c>
      <c r="AG1442" s="832">
        <f t="shared" si="556"/>
        <v>0</v>
      </c>
      <c r="AH1442" s="832">
        <f t="shared" si="556"/>
        <v>0</v>
      </c>
      <c r="AI1442" s="824">
        <f t="shared" si="544"/>
        <v>0</v>
      </c>
      <c r="AJ1442" s="879">
        <f t="shared" si="552"/>
        <v>0</v>
      </c>
      <c r="AK1442" s="879">
        <f t="shared" si="552"/>
        <v>0</v>
      </c>
      <c r="AL1442" s="879">
        <f t="shared" si="552"/>
        <v>2.5</v>
      </c>
      <c r="AM1442" s="879">
        <f t="shared" si="553"/>
        <v>0</v>
      </c>
      <c r="AN1442" s="849">
        <f t="shared" si="554"/>
        <v>50</v>
      </c>
      <c r="AO1442" s="825">
        <f t="shared" si="541"/>
        <v>0</v>
      </c>
      <c r="AP1442" s="825">
        <f t="shared" si="541"/>
        <v>0</v>
      </c>
      <c r="AQ1442" s="825">
        <f t="shared" si="541"/>
        <v>2.5</v>
      </c>
      <c r="AR1442" s="825">
        <f t="shared" si="541"/>
        <v>0</v>
      </c>
      <c r="AS1442" s="825">
        <f t="shared" si="541"/>
        <v>50</v>
      </c>
      <c r="AT1442" s="850">
        <f t="shared" si="547"/>
        <v>0</v>
      </c>
      <c r="AU1442" s="932" t="s">
        <v>856</v>
      </c>
      <c r="AV1442" s="868">
        <f>AV1407</f>
        <v>7</v>
      </c>
      <c r="AW1442" s="934" t="s">
        <v>27</v>
      </c>
      <c r="AX1442" s="935">
        <v>0.16</v>
      </c>
      <c r="AY1442" s="936" t="s">
        <v>29</v>
      </c>
      <c r="AZ1442" s="937">
        <f>AV1442*AX1442</f>
        <v>1.1200000000000001</v>
      </c>
    </row>
    <row r="1443" spans="1:52" ht="13.5" customHeight="1">
      <c r="A1443" s="838">
        <f t="shared" si="545"/>
        <v>44</v>
      </c>
      <c r="B1443" s="1045" t="s">
        <v>61</v>
      </c>
      <c r="C1443" s="817" t="s">
        <v>66</v>
      </c>
      <c r="D1443" s="924">
        <v>20</v>
      </c>
      <c r="E1443" s="898">
        <v>20</v>
      </c>
      <c r="F1443" s="825"/>
      <c r="G1443" s="872"/>
      <c r="H1443" s="827">
        <v>0.6</v>
      </c>
      <c r="I1443" s="842"/>
      <c r="J1443" s="824">
        <f t="shared" si="536"/>
        <v>12</v>
      </c>
      <c r="K1443" s="943"/>
      <c r="L1443" s="828"/>
      <c r="M1443" s="827">
        <v>1</v>
      </c>
      <c r="N1443" s="827"/>
      <c r="O1443" s="824">
        <f t="shared" si="548"/>
        <v>20</v>
      </c>
      <c r="P1443" s="942"/>
      <c r="Q1443" s="828"/>
      <c r="R1443" s="925">
        <v>1</v>
      </c>
      <c r="S1443" s="827"/>
      <c r="T1443" s="846">
        <f t="shared" ref="T1443:T1451" si="557">SUM(P1443:S1443)*$E1443</f>
        <v>20</v>
      </c>
      <c r="U1443" s="825">
        <f t="shared" si="555"/>
        <v>0</v>
      </c>
      <c r="V1443" s="828">
        <f t="shared" si="549"/>
        <v>0</v>
      </c>
      <c r="W1443" s="827">
        <f t="shared" si="549"/>
        <v>2.6</v>
      </c>
      <c r="X1443" s="827">
        <f t="shared" si="549"/>
        <v>0</v>
      </c>
      <c r="Y1443" s="824">
        <f t="shared" si="549"/>
        <v>52</v>
      </c>
      <c r="Z1443" s="838">
        <f t="shared" si="546"/>
        <v>44</v>
      </c>
      <c r="AA1443" s="895" t="str">
        <f t="shared" si="543"/>
        <v>Hành lá</v>
      </c>
      <c r="AB1443" s="844" t="str">
        <f t="shared" si="543"/>
        <v>kg</v>
      </c>
      <c r="AC1443" s="845">
        <f t="shared" si="543"/>
        <v>20</v>
      </c>
      <c r="AD1443" s="858">
        <f t="shared" si="543"/>
        <v>20</v>
      </c>
      <c r="AE1443" s="832">
        <f t="shared" si="556"/>
        <v>0</v>
      </c>
      <c r="AF1443" s="832">
        <f t="shared" si="556"/>
        <v>0</v>
      </c>
      <c r="AG1443" s="832">
        <f t="shared" si="556"/>
        <v>0</v>
      </c>
      <c r="AH1443" s="832">
        <f t="shared" si="556"/>
        <v>0</v>
      </c>
      <c r="AI1443" s="824">
        <f t="shared" si="544"/>
        <v>0</v>
      </c>
      <c r="AJ1443" s="879">
        <f t="shared" si="552"/>
        <v>0</v>
      </c>
      <c r="AK1443" s="879">
        <f t="shared" si="552"/>
        <v>0</v>
      </c>
      <c r="AL1443" s="879">
        <f t="shared" si="552"/>
        <v>2.6</v>
      </c>
      <c r="AM1443" s="879">
        <f t="shared" si="553"/>
        <v>0</v>
      </c>
      <c r="AN1443" s="849">
        <f t="shared" si="554"/>
        <v>52</v>
      </c>
      <c r="AO1443" s="825">
        <f t="shared" si="541"/>
        <v>0</v>
      </c>
      <c r="AP1443" s="825">
        <f t="shared" si="541"/>
        <v>0</v>
      </c>
      <c r="AQ1443" s="825">
        <f t="shared" si="541"/>
        <v>2.6</v>
      </c>
      <c r="AR1443" s="825">
        <f t="shared" si="541"/>
        <v>0</v>
      </c>
      <c r="AS1443" s="825">
        <f t="shared" si="541"/>
        <v>52</v>
      </c>
      <c r="AT1443" s="850">
        <f t="shared" si="547"/>
        <v>0</v>
      </c>
      <c r="AU1443" s="932" t="s">
        <v>857</v>
      </c>
      <c r="AV1443" s="868">
        <f>AV1408</f>
        <v>7</v>
      </c>
      <c r="AW1443" s="934" t="s">
        <v>27</v>
      </c>
      <c r="AX1443" s="935">
        <v>0.26</v>
      </c>
      <c r="AY1443" s="944" t="s">
        <v>29</v>
      </c>
      <c r="AZ1443" s="945">
        <f>AV1443*AX1443</f>
        <v>1.82</v>
      </c>
    </row>
    <row r="1444" spans="1:52" ht="13.5" customHeight="1">
      <c r="A1444" s="838">
        <f t="shared" si="545"/>
        <v>45</v>
      </c>
      <c r="B1444" s="1047" t="s">
        <v>160</v>
      </c>
      <c r="C1444" s="817" t="s">
        <v>66</v>
      </c>
      <c r="D1444" s="924">
        <v>14</v>
      </c>
      <c r="E1444" s="898">
        <v>12</v>
      </c>
      <c r="F1444" s="828"/>
      <c r="G1444" s="854"/>
      <c r="H1444" s="827"/>
      <c r="I1444" s="842"/>
      <c r="J1444" s="824">
        <f t="shared" si="536"/>
        <v>0</v>
      </c>
      <c r="K1444" s="878"/>
      <c r="L1444" s="946"/>
      <c r="M1444" s="899">
        <v>4</v>
      </c>
      <c r="N1444" s="827"/>
      <c r="O1444" s="824">
        <f t="shared" si="548"/>
        <v>48</v>
      </c>
      <c r="P1444" s="878"/>
      <c r="Q1444" s="828"/>
      <c r="R1444" s="826">
        <v>4</v>
      </c>
      <c r="S1444" s="827"/>
      <c r="T1444" s="846">
        <f t="shared" si="557"/>
        <v>48</v>
      </c>
      <c r="U1444" s="825">
        <f t="shared" si="555"/>
        <v>0</v>
      </c>
      <c r="V1444" s="825">
        <f t="shared" si="549"/>
        <v>0</v>
      </c>
      <c r="W1444" s="827">
        <f t="shared" si="549"/>
        <v>8</v>
      </c>
      <c r="X1444" s="827">
        <f t="shared" si="549"/>
        <v>0</v>
      </c>
      <c r="Y1444" s="824">
        <f t="shared" si="549"/>
        <v>96</v>
      </c>
      <c r="Z1444" s="838">
        <f t="shared" si="546"/>
        <v>45</v>
      </c>
      <c r="AA1444" s="895" t="str">
        <f t="shared" si="543"/>
        <v>Giá đậu</v>
      </c>
      <c r="AB1444" s="844" t="str">
        <f t="shared" si="543"/>
        <v>kg</v>
      </c>
      <c r="AC1444" s="845">
        <f t="shared" si="543"/>
        <v>14</v>
      </c>
      <c r="AD1444" s="858">
        <f t="shared" si="543"/>
        <v>12</v>
      </c>
      <c r="AE1444" s="832">
        <f t="shared" si="556"/>
        <v>0</v>
      </c>
      <c r="AF1444" s="832">
        <f t="shared" si="556"/>
        <v>0</v>
      </c>
      <c r="AG1444" s="832">
        <f t="shared" si="556"/>
        <v>0</v>
      </c>
      <c r="AH1444" s="832">
        <f t="shared" si="556"/>
        <v>0</v>
      </c>
      <c r="AI1444" s="824">
        <f t="shared" si="544"/>
        <v>0</v>
      </c>
      <c r="AJ1444" s="879">
        <f t="shared" si="552"/>
        <v>0</v>
      </c>
      <c r="AK1444" s="879">
        <f t="shared" si="552"/>
        <v>0</v>
      </c>
      <c r="AL1444" s="879">
        <f t="shared" si="552"/>
        <v>8</v>
      </c>
      <c r="AM1444" s="879">
        <f t="shared" si="553"/>
        <v>0</v>
      </c>
      <c r="AN1444" s="849">
        <f t="shared" si="554"/>
        <v>96</v>
      </c>
      <c r="AO1444" s="825">
        <f t="shared" si="541"/>
        <v>0</v>
      </c>
      <c r="AP1444" s="825">
        <f t="shared" si="541"/>
        <v>0</v>
      </c>
      <c r="AQ1444" s="825">
        <f t="shared" si="541"/>
        <v>8</v>
      </c>
      <c r="AR1444" s="825">
        <f t="shared" si="541"/>
        <v>0</v>
      </c>
      <c r="AS1444" s="825">
        <f t="shared" si="541"/>
        <v>96</v>
      </c>
      <c r="AT1444" s="850">
        <f t="shared" si="547"/>
        <v>16</v>
      </c>
      <c r="AU1444" s="932" t="s">
        <v>858</v>
      </c>
      <c r="AV1444" s="868">
        <f>AV1409</f>
        <v>7</v>
      </c>
      <c r="AW1444" s="934" t="s">
        <v>27</v>
      </c>
      <c r="AX1444" s="1048">
        <v>0.26</v>
      </c>
      <c r="AY1444" s="944" t="s">
        <v>29</v>
      </c>
      <c r="AZ1444" s="945">
        <f>AV1444*AX1444</f>
        <v>1.82</v>
      </c>
    </row>
    <row r="1445" spans="1:52" ht="13.5" customHeight="1">
      <c r="A1445" s="838">
        <f t="shared" si="545"/>
        <v>46</v>
      </c>
      <c r="B1445" s="1046" t="s">
        <v>161</v>
      </c>
      <c r="C1445" s="896" t="s">
        <v>389</v>
      </c>
      <c r="D1445" s="897">
        <v>13</v>
      </c>
      <c r="E1445" s="898">
        <v>13</v>
      </c>
      <c r="F1445" s="884"/>
      <c r="G1445" s="854"/>
      <c r="H1445" s="885"/>
      <c r="I1445" s="842"/>
      <c r="J1445" s="824">
        <f t="shared" si="536"/>
        <v>0</v>
      </c>
      <c r="K1445" s="828"/>
      <c r="L1445" s="828"/>
      <c r="M1445" s="899"/>
      <c r="N1445" s="827"/>
      <c r="O1445" s="824">
        <f t="shared" si="548"/>
        <v>0</v>
      </c>
      <c r="P1445" s="900"/>
      <c r="Q1445" s="828"/>
      <c r="R1445" s="901"/>
      <c r="S1445" s="827"/>
      <c r="T1445" s="846">
        <f t="shared" si="557"/>
        <v>0</v>
      </c>
      <c r="U1445" s="825">
        <f t="shared" si="555"/>
        <v>0</v>
      </c>
      <c r="V1445" s="825">
        <f t="shared" si="549"/>
        <v>0</v>
      </c>
      <c r="W1445" s="827">
        <f t="shared" si="549"/>
        <v>0</v>
      </c>
      <c r="X1445" s="827">
        <f t="shared" si="549"/>
        <v>0</v>
      </c>
      <c r="Y1445" s="824">
        <f t="shared" si="549"/>
        <v>0</v>
      </c>
      <c r="Z1445" s="838">
        <f t="shared" si="546"/>
        <v>46</v>
      </c>
      <c r="AA1445" s="895" t="str">
        <f t="shared" si="543"/>
        <v>Rau sống</v>
      </c>
      <c r="AB1445" s="844" t="str">
        <f t="shared" si="543"/>
        <v>lít</v>
      </c>
      <c r="AC1445" s="845">
        <f t="shared" si="543"/>
        <v>13</v>
      </c>
      <c r="AD1445" s="858">
        <f t="shared" si="543"/>
        <v>13</v>
      </c>
      <c r="AE1445" s="832">
        <f t="shared" si="556"/>
        <v>0</v>
      </c>
      <c r="AF1445" s="832">
        <f t="shared" si="556"/>
        <v>0</v>
      </c>
      <c r="AG1445" s="832">
        <f t="shared" si="556"/>
        <v>0</v>
      </c>
      <c r="AH1445" s="832">
        <f t="shared" si="556"/>
        <v>0</v>
      </c>
      <c r="AI1445" s="824">
        <f t="shared" si="544"/>
        <v>0</v>
      </c>
      <c r="AJ1445" s="879">
        <f t="shared" si="552"/>
        <v>0</v>
      </c>
      <c r="AK1445" s="879">
        <f t="shared" si="552"/>
        <v>0</v>
      </c>
      <c r="AL1445" s="879">
        <f t="shared" si="552"/>
        <v>0</v>
      </c>
      <c r="AM1445" s="879">
        <f t="shared" si="553"/>
        <v>0</v>
      </c>
      <c r="AN1445" s="849">
        <f t="shared" si="554"/>
        <v>0</v>
      </c>
      <c r="AO1445" s="825">
        <f t="shared" si="541"/>
        <v>0</v>
      </c>
      <c r="AP1445" s="825">
        <f t="shared" si="541"/>
        <v>0</v>
      </c>
      <c r="AQ1445" s="825">
        <f t="shared" si="541"/>
        <v>0</v>
      </c>
      <c r="AR1445" s="825">
        <f t="shared" si="541"/>
        <v>0</v>
      </c>
      <c r="AS1445" s="825">
        <f t="shared" si="541"/>
        <v>0</v>
      </c>
      <c r="AT1445" s="850">
        <f t="shared" si="547"/>
        <v>0</v>
      </c>
      <c r="AU1445" s="1566" t="s">
        <v>859</v>
      </c>
      <c r="AV1445" s="1567"/>
      <c r="AW1445" s="1567"/>
      <c r="AX1445" s="1567"/>
      <c r="AY1445" s="947"/>
      <c r="AZ1445" s="937"/>
    </row>
    <row r="1446" spans="1:52" ht="13.5" customHeight="1">
      <c r="A1446" s="838">
        <f>IF(B1446&lt;&gt;"",MAX($A1445:$A1445)+1,"")</f>
        <v>47</v>
      </c>
      <c r="B1446" s="1046" t="s">
        <v>896</v>
      </c>
      <c r="C1446" s="844" t="s">
        <v>66</v>
      </c>
      <c r="D1446" s="907">
        <v>10</v>
      </c>
      <c r="E1446" s="824">
        <v>10</v>
      </c>
      <c r="F1446" s="905"/>
      <c r="G1446" s="854"/>
      <c r="H1446" s="863"/>
      <c r="I1446" s="842"/>
      <c r="J1446" s="824">
        <f t="shared" si="536"/>
        <v>0</v>
      </c>
      <c r="K1446" s="825"/>
      <c r="L1446" s="825"/>
      <c r="M1446" s="827"/>
      <c r="N1446" s="827"/>
      <c r="O1446" s="824">
        <f t="shared" si="548"/>
        <v>0</v>
      </c>
      <c r="P1446" s="825"/>
      <c r="Q1446" s="825"/>
      <c r="R1446" s="827"/>
      <c r="S1446" s="827"/>
      <c r="T1446" s="846">
        <f t="shared" si="557"/>
        <v>0</v>
      </c>
      <c r="U1446" s="825">
        <f t="shared" si="555"/>
        <v>0</v>
      </c>
      <c r="V1446" s="825">
        <f t="shared" si="549"/>
        <v>0</v>
      </c>
      <c r="W1446" s="827">
        <f t="shared" si="549"/>
        <v>0</v>
      </c>
      <c r="X1446" s="827">
        <f t="shared" si="549"/>
        <v>0</v>
      </c>
      <c r="Y1446" s="824">
        <f t="shared" si="549"/>
        <v>0</v>
      </c>
      <c r="Z1446" s="838">
        <f t="shared" si="546"/>
        <v>47</v>
      </c>
      <c r="AA1446" s="895" t="str">
        <f t="shared" si="543"/>
        <v>Rau canh</v>
      </c>
      <c r="AB1446" s="844" t="str">
        <f t="shared" si="543"/>
        <v>kg</v>
      </c>
      <c r="AC1446" s="845">
        <f t="shared" si="543"/>
        <v>10</v>
      </c>
      <c r="AD1446" s="858">
        <f t="shared" si="543"/>
        <v>10</v>
      </c>
      <c r="AE1446" s="832">
        <f t="shared" ref="AE1446:AH1453" si="558">AE1365+AJ1365-AO1365</f>
        <v>0</v>
      </c>
      <c r="AF1446" s="832">
        <f t="shared" si="558"/>
        <v>0</v>
      </c>
      <c r="AG1446" s="832">
        <f t="shared" si="558"/>
        <v>0</v>
      </c>
      <c r="AH1446" s="832">
        <f t="shared" si="558"/>
        <v>0</v>
      </c>
      <c r="AI1446" s="824">
        <f t="shared" si="544"/>
        <v>0</v>
      </c>
      <c r="AJ1446" s="879">
        <f t="shared" si="552"/>
        <v>0</v>
      </c>
      <c r="AK1446" s="879">
        <f t="shared" si="552"/>
        <v>0</v>
      </c>
      <c r="AL1446" s="879">
        <f t="shared" si="552"/>
        <v>0</v>
      </c>
      <c r="AM1446" s="879">
        <f t="shared" si="553"/>
        <v>0</v>
      </c>
      <c r="AN1446" s="849">
        <f t="shared" si="554"/>
        <v>0</v>
      </c>
      <c r="AO1446" s="825">
        <f t="shared" si="541"/>
        <v>0</v>
      </c>
      <c r="AP1446" s="825">
        <f t="shared" si="541"/>
        <v>0</v>
      </c>
      <c r="AQ1446" s="825">
        <f t="shared" si="541"/>
        <v>0</v>
      </c>
      <c r="AR1446" s="825">
        <f t="shared" si="541"/>
        <v>0</v>
      </c>
      <c r="AS1446" s="825">
        <f t="shared" si="541"/>
        <v>0</v>
      </c>
      <c r="AT1446" s="850">
        <f t="shared" si="547"/>
        <v>0</v>
      </c>
      <c r="AU1446" s="948"/>
      <c r="AV1446" s="934"/>
      <c r="AW1446" s="934"/>
      <c r="AX1446" s="935"/>
      <c r="AY1446" s="936" t="s">
        <v>29</v>
      </c>
      <c r="AZ1446" s="937">
        <f>AV1446*AX1446</f>
        <v>0</v>
      </c>
    </row>
    <row r="1447" spans="1:52" ht="13.5" customHeight="1">
      <c r="A1447" s="838">
        <f>IF(B1447&lt;&gt;"",MAX($A1446:$A1446)+1,"")</f>
        <v>48</v>
      </c>
      <c r="B1447" s="1046" t="s">
        <v>893</v>
      </c>
      <c r="C1447" s="844" t="s">
        <v>66</v>
      </c>
      <c r="D1447" s="907">
        <v>25</v>
      </c>
      <c r="E1447" s="824">
        <v>25</v>
      </c>
      <c r="F1447" s="905"/>
      <c r="G1447" s="854"/>
      <c r="H1447" s="863"/>
      <c r="I1447" s="842"/>
      <c r="J1447" s="824">
        <f>SUM(F1447:I1447)*$E1447</f>
        <v>0</v>
      </c>
      <c r="K1447" s="825"/>
      <c r="L1447" s="825"/>
      <c r="M1447" s="827"/>
      <c r="N1447" s="827"/>
      <c r="O1447" s="824">
        <f t="shared" si="548"/>
        <v>0</v>
      </c>
      <c r="P1447" s="825"/>
      <c r="Q1447" s="825"/>
      <c r="R1447" s="827">
        <v>4</v>
      </c>
      <c r="S1447" s="827"/>
      <c r="T1447" s="846">
        <f t="shared" si="557"/>
        <v>100</v>
      </c>
      <c r="U1447" s="825">
        <f t="shared" si="555"/>
        <v>0</v>
      </c>
      <c r="V1447" s="825">
        <f t="shared" si="549"/>
        <v>0</v>
      </c>
      <c r="W1447" s="827">
        <f t="shared" si="549"/>
        <v>4</v>
      </c>
      <c r="X1447" s="827">
        <f t="shared" si="549"/>
        <v>0</v>
      </c>
      <c r="Y1447" s="824">
        <f t="shared" si="549"/>
        <v>100</v>
      </c>
      <c r="Z1447" s="838">
        <f t="shared" si="546"/>
        <v>48</v>
      </c>
      <c r="AA1447" s="895" t="str">
        <f t="shared" si="543"/>
        <v>Măng</v>
      </c>
      <c r="AB1447" s="844" t="str">
        <f t="shared" si="543"/>
        <v>kg</v>
      </c>
      <c r="AC1447" s="845">
        <f t="shared" si="543"/>
        <v>25</v>
      </c>
      <c r="AD1447" s="858">
        <f t="shared" si="543"/>
        <v>25</v>
      </c>
      <c r="AE1447" s="832">
        <f t="shared" si="558"/>
        <v>0</v>
      </c>
      <c r="AF1447" s="832">
        <f t="shared" si="558"/>
        <v>0</v>
      </c>
      <c r="AG1447" s="832">
        <f t="shared" si="558"/>
        <v>0</v>
      </c>
      <c r="AH1447" s="832">
        <f t="shared" si="558"/>
        <v>0</v>
      </c>
      <c r="AI1447" s="824">
        <f t="shared" si="544"/>
        <v>0</v>
      </c>
      <c r="AJ1447" s="879">
        <f t="shared" si="552"/>
        <v>0</v>
      </c>
      <c r="AK1447" s="879">
        <f t="shared" si="552"/>
        <v>0</v>
      </c>
      <c r="AL1447" s="879">
        <f t="shared" si="552"/>
        <v>4</v>
      </c>
      <c r="AM1447" s="879">
        <f t="shared" si="553"/>
        <v>0</v>
      </c>
      <c r="AN1447" s="849">
        <f t="shared" si="554"/>
        <v>100</v>
      </c>
      <c r="AO1447" s="825">
        <f t="shared" si="541"/>
        <v>0</v>
      </c>
      <c r="AP1447" s="825">
        <f t="shared" si="541"/>
        <v>0</v>
      </c>
      <c r="AQ1447" s="825">
        <f t="shared" si="541"/>
        <v>4</v>
      </c>
      <c r="AR1447" s="825">
        <f t="shared" si="541"/>
        <v>0</v>
      </c>
      <c r="AS1447" s="825">
        <f t="shared" si="541"/>
        <v>100</v>
      </c>
      <c r="AT1447" s="850">
        <f t="shared" si="547"/>
        <v>0</v>
      </c>
      <c r="AU1447" s="948"/>
      <c r="AV1447" s="934"/>
      <c r="AW1447" s="934"/>
      <c r="AX1447" s="935"/>
      <c r="AY1447" s="936" t="s">
        <v>29</v>
      </c>
      <c r="AZ1447" s="937">
        <f>AV1447*AX1447</f>
        <v>0</v>
      </c>
    </row>
    <row r="1448" spans="1:52" ht="13.5" customHeight="1">
      <c r="A1448" s="838">
        <f t="shared" ref="A1448:A1459" si="559">IF(B1448&lt;&gt;"",MAX($A1446:$A1447)+1,"")</f>
        <v>49</v>
      </c>
      <c r="B1448" s="1046" t="s">
        <v>126</v>
      </c>
      <c r="C1448" s="844" t="s">
        <v>66</v>
      </c>
      <c r="D1448" s="949">
        <v>15</v>
      </c>
      <c r="E1448" s="950">
        <v>15</v>
      </c>
      <c r="F1448" s="905"/>
      <c r="G1448" s="872"/>
      <c r="H1448" s="842"/>
      <c r="I1448" s="842"/>
      <c r="J1448" s="824">
        <f>SUM(F1448:I1448)*$E1448</f>
        <v>0</v>
      </c>
      <c r="K1448" s="878"/>
      <c r="L1448" s="828"/>
      <c r="M1448" s="826"/>
      <c r="N1448" s="827"/>
      <c r="O1448" s="824">
        <f t="shared" si="548"/>
        <v>0</v>
      </c>
      <c r="P1448" s="825"/>
      <c r="Q1448" s="828"/>
      <c r="R1448" s="826"/>
      <c r="S1448" s="827"/>
      <c r="T1448" s="846">
        <f t="shared" si="557"/>
        <v>0</v>
      </c>
      <c r="U1448" s="825">
        <f t="shared" si="555"/>
        <v>0</v>
      </c>
      <c r="V1448" s="825">
        <f t="shared" si="549"/>
        <v>0</v>
      </c>
      <c r="W1448" s="827">
        <f t="shared" si="549"/>
        <v>0</v>
      </c>
      <c r="X1448" s="827">
        <f t="shared" si="549"/>
        <v>0</v>
      </c>
      <c r="Y1448" s="824">
        <f t="shared" si="549"/>
        <v>0</v>
      </c>
      <c r="Z1448" s="838">
        <f t="shared" si="546"/>
        <v>49</v>
      </c>
      <c r="AA1448" s="895" t="str">
        <f t="shared" si="543"/>
        <v>Mướp đắng</v>
      </c>
      <c r="AB1448" s="844" t="str">
        <f t="shared" si="543"/>
        <v>kg</v>
      </c>
      <c r="AC1448" s="845">
        <f t="shared" si="543"/>
        <v>15</v>
      </c>
      <c r="AD1448" s="858">
        <f t="shared" si="543"/>
        <v>15</v>
      </c>
      <c r="AE1448" s="832">
        <f t="shared" si="558"/>
        <v>0</v>
      </c>
      <c r="AF1448" s="832">
        <f t="shared" si="558"/>
        <v>0</v>
      </c>
      <c r="AG1448" s="832">
        <f t="shared" si="558"/>
        <v>0</v>
      </c>
      <c r="AH1448" s="832">
        <f t="shared" si="558"/>
        <v>0</v>
      </c>
      <c r="AI1448" s="824">
        <f t="shared" si="544"/>
        <v>0</v>
      </c>
      <c r="AJ1448" s="879">
        <f t="shared" si="552"/>
        <v>0</v>
      </c>
      <c r="AK1448" s="879">
        <f t="shared" si="552"/>
        <v>0</v>
      </c>
      <c r="AL1448" s="879">
        <f t="shared" si="552"/>
        <v>0</v>
      </c>
      <c r="AM1448" s="879">
        <f t="shared" si="553"/>
        <v>0</v>
      </c>
      <c r="AN1448" s="849">
        <f t="shared" si="554"/>
        <v>0</v>
      </c>
      <c r="AO1448" s="825">
        <f t="shared" si="541"/>
        <v>0</v>
      </c>
      <c r="AP1448" s="825">
        <f t="shared" si="541"/>
        <v>0</v>
      </c>
      <c r="AQ1448" s="825">
        <f t="shared" si="541"/>
        <v>0</v>
      </c>
      <c r="AR1448" s="825">
        <f t="shared" si="541"/>
        <v>0</v>
      </c>
      <c r="AS1448" s="825">
        <f t="shared" si="541"/>
        <v>0</v>
      </c>
      <c r="AT1448" s="850">
        <f t="shared" si="547"/>
        <v>0</v>
      </c>
      <c r="AU1448" s="1566" t="s">
        <v>860</v>
      </c>
      <c r="AV1448" s="1567"/>
      <c r="AW1448" s="1567"/>
      <c r="AX1448" s="1567"/>
      <c r="AY1448" s="936" t="str">
        <f>AY1449</f>
        <v>=</v>
      </c>
      <c r="AZ1448" s="937">
        <f ca="1">AZ1371</f>
        <v>22.239999999999782</v>
      </c>
    </row>
    <row r="1449" spans="1:52" ht="13.5" customHeight="1">
      <c r="A1449" s="838">
        <f t="shared" si="559"/>
        <v>50</v>
      </c>
      <c r="B1449" s="1046" t="s">
        <v>894</v>
      </c>
      <c r="C1449" s="844" t="s">
        <v>66</v>
      </c>
      <c r="D1449" s="907">
        <v>15</v>
      </c>
      <c r="E1449" s="824">
        <v>15</v>
      </c>
      <c r="F1449" s="905"/>
      <c r="G1449" s="909"/>
      <c r="H1449" s="842"/>
      <c r="I1449" s="842"/>
      <c r="J1449" s="824">
        <f>SUM(F1449:I1449)*$E1449</f>
        <v>0</v>
      </c>
      <c r="K1449" s="825"/>
      <c r="L1449" s="828"/>
      <c r="M1449" s="827"/>
      <c r="N1449" s="827"/>
      <c r="O1449" s="824">
        <f t="shared" si="548"/>
        <v>0</v>
      </c>
      <c r="P1449" s="853"/>
      <c r="Q1449" s="828"/>
      <c r="R1449" s="826"/>
      <c r="S1449" s="827"/>
      <c r="T1449" s="846">
        <f t="shared" si="557"/>
        <v>0</v>
      </c>
      <c r="U1449" s="825">
        <f t="shared" si="555"/>
        <v>0</v>
      </c>
      <c r="V1449" s="825">
        <f t="shared" si="549"/>
        <v>0</v>
      </c>
      <c r="W1449" s="827">
        <f t="shared" si="549"/>
        <v>0</v>
      </c>
      <c r="X1449" s="827">
        <f t="shared" si="549"/>
        <v>0</v>
      </c>
      <c r="Y1449" s="824">
        <f t="shared" si="549"/>
        <v>0</v>
      </c>
      <c r="Z1449" s="838">
        <f t="shared" si="546"/>
        <v>50</v>
      </c>
      <c r="AA1449" s="895" t="str">
        <f t="shared" si="543"/>
        <v>Cà xanh</v>
      </c>
      <c r="AB1449" s="844" t="str">
        <f t="shared" si="543"/>
        <v>kg</v>
      </c>
      <c r="AC1449" s="845">
        <f t="shared" si="543"/>
        <v>15</v>
      </c>
      <c r="AD1449" s="858">
        <f t="shared" si="543"/>
        <v>15</v>
      </c>
      <c r="AE1449" s="832">
        <f t="shared" si="558"/>
        <v>0</v>
      </c>
      <c r="AF1449" s="832">
        <f t="shared" si="558"/>
        <v>0</v>
      </c>
      <c r="AG1449" s="832">
        <f t="shared" si="558"/>
        <v>0</v>
      </c>
      <c r="AH1449" s="832">
        <f t="shared" si="558"/>
        <v>0</v>
      </c>
      <c r="AI1449" s="824">
        <f t="shared" si="544"/>
        <v>0</v>
      </c>
      <c r="AJ1449" s="879">
        <f t="shared" si="552"/>
        <v>0</v>
      </c>
      <c r="AK1449" s="879">
        <f t="shared" si="552"/>
        <v>0</v>
      </c>
      <c r="AL1449" s="879">
        <f t="shared" si="552"/>
        <v>0</v>
      </c>
      <c r="AM1449" s="879">
        <f t="shared" si="553"/>
        <v>0</v>
      </c>
      <c r="AN1449" s="849">
        <f t="shared" si="554"/>
        <v>0</v>
      </c>
      <c r="AO1449" s="825">
        <f t="shared" si="541"/>
        <v>0</v>
      </c>
      <c r="AP1449" s="825">
        <f t="shared" si="541"/>
        <v>0</v>
      </c>
      <c r="AQ1449" s="825">
        <f t="shared" si="541"/>
        <v>0</v>
      </c>
      <c r="AR1449" s="825">
        <f t="shared" si="541"/>
        <v>0</v>
      </c>
      <c r="AS1449" s="825">
        <f t="shared" si="541"/>
        <v>0</v>
      </c>
      <c r="AT1449" s="850">
        <f t="shared" si="547"/>
        <v>0</v>
      </c>
      <c r="AU1449" s="1568" t="s">
        <v>69</v>
      </c>
      <c r="AV1449" s="1569"/>
      <c r="AW1449" s="1569"/>
      <c r="AX1449" s="1569"/>
      <c r="AY1449" s="936" t="s">
        <v>29</v>
      </c>
      <c r="AZ1449" s="945">
        <f ca="1">SUM(AZ1438:AZ1448)</f>
        <v>107.59999999999977</v>
      </c>
    </row>
    <row r="1450" spans="1:52" ht="13.5" customHeight="1">
      <c r="A1450" s="838">
        <f t="shared" si="559"/>
        <v>51</v>
      </c>
      <c r="B1450" s="1045" t="s">
        <v>64</v>
      </c>
      <c r="C1450" s="844" t="s">
        <v>66</v>
      </c>
      <c r="D1450" s="907">
        <v>13</v>
      </c>
      <c r="E1450" s="824">
        <v>13</v>
      </c>
      <c r="F1450" s="905"/>
      <c r="G1450" s="854"/>
      <c r="H1450" s="863"/>
      <c r="I1450" s="842"/>
      <c r="J1450" s="824">
        <f t="shared" ref="J1450:J1459" si="560">SUM(F1450:I1450)*$E1450</f>
        <v>0</v>
      </c>
      <c r="K1450" s="825"/>
      <c r="L1450" s="828"/>
      <c r="M1450" s="827">
        <v>5</v>
      </c>
      <c r="N1450" s="827"/>
      <c r="O1450" s="824">
        <f t="shared" si="548"/>
        <v>65</v>
      </c>
      <c r="P1450" s="825"/>
      <c r="Q1450" s="825"/>
      <c r="R1450" s="827"/>
      <c r="S1450" s="827"/>
      <c r="T1450" s="846">
        <f t="shared" si="557"/>
        <v>0</v>
      </c>
      <c r="U1450" s="825">
        <f t="shared" si="555"/>
        <v>0</v>
      </c>
      <c r="V1450" s="825">
        <f t="shared" si="549"/>
        <v>0</v>
      </c>
      <c r="W1450" s="827">
        <f t="shared" si="549"/>
        <v>5</v>
      </c>
      <c r="X1450" s="827">
        <f t="shared" si="549"/>
        <v>0</v>
      </c>
      <c r="Y1450" s="824">
        <f t="shared" si="549"/>
        <v>65</v>
      </c>
      <c r="Z1450" s="838">
        <f t="shared" si="546"/>
        <v>51</v>
      </c>
      <c r="AA1450" s="895" t="str">
        <f t="shared" si="543"/>
        <v>Hành tây</v>
      </c>
      <c r="AB1450" s="844" t="str">
        <f t="shared" si="543"/>
        <v>kg</v>
      </c>
      <c r="AC1450" s="845">
        <f t="shared" si="543"/>
        <v>13</v>
      </c>
      <c r="AD1450" s="858">
        <f t="shared" si="543"/>
        <v>13</v>
      </c>
      <c r="AE1450" s="832">
        <f t="shared" si="558"/>
        <v>0</v>
      </c>
      <c r="AF1450" s="832">
        <f t="shared" si="558"/>
        <v>0</v>
      </c>
      <c r="AG1450" s="832">
        <f t="shared" si="558"/>
        <v>0</v>
      </c>
      <c r="AH1450" s="832">
        <f t="shared" si="558"/>
        <v>0</v>
      </c>
      <c r="AI1450" s="824">
        <f t="shared" si="544"/>
        <v>0</v>
      </c>
      <c r="AJ1450" s="879">
        <f t="shared" si="552"/>
        <v>0</v>
      </c>
      <c r="AK1450" s="879">
        <f t="shared" si="552"/>
        <v>0</v>
      </c>
      <c r="AL1450" s="879">
        <f t="shared" si="552"/>
        <v>5</v>
      </c>
      <c r="AM1450" s="879">
        <f t="shared" si="553"/>
        <v>0</v>
      </c>
      <c r="AN1450" s="849">
        <f t="shared" si="554"/>
        <v>65</v>
      </c>
      <c r="AO1450" s="825">
        <f t="shared" si="541"/>
        <v>0</v>
      </c>
      <c r="AP1450" s="825">
        <f t="shared" si="541"/>
        <v>0</v>
      </c>
      <c r="AQ1450" s="825">
        <f t="shared" si="541"/>
        <v>5</v>
      </c>
      <c r="AR1450" s="825">
        <f t="shared" si="541"/>
        <v>0</v>
      </c>
      <c r="AS1450" s="825">
        <f t="shared" si="541"/>
        <v>65</v>
      </c>
      <c r="AT1450" s="850">
        <f t="shared" si="547"/>
        <v>0</v>
      </c>
      <c r="AU1450" s="1570" t="s">
        <v>861</v>
      </c>
      <c r="AV1450" s="1571"/>
      <c r="AW1450" s="1571"/>
      <c r="AX1450" s="1571"/>
      <c r="AY1450" s="936" t="s">
        <v>29</v>
      </c>
      <c r="AZ1450" s="945">
        <f ca="1">SUMIF(AA1400:AR1462,"Gạo*",AO1400:AO1462)+SUMIF(AA1400:AR1462,"Gạo*",AP1400:AP1462)+SUMIF(AA1400:AR1462,"Gạo*",AQ1400:AQ1462)+SUMIF(AA1400:AR1462,"Gạo*",AR1400:AR1462)</f>
        <v>85</v>
      </c>
    </row>
    <row r="1451" spans="1:52" ht="13.5" customHeight="1">
      <c r="A1451" s="838">
        <f t="shared" si="559"/>
        <v>52</v>
      </c>
      <c r="B1451" s="1046" t="s">
        <v>511</v>
      </c>
      <c r="C1451" s="844" t="s">
        <v>66</v>
      </c>
      <c r="D1451" s="907">
        <v>20</v>
      </c>
      <c r="E1451" s="824">
        <v>15</v>
      </c>
      <c r="F1451" s="905"/>
      <c r="G1451" s="854"/>
      <c r="H1451" s="863"/>
      <c r="I1451" s="842"/>
      <c r="J1451" s="824">
        <f t="shared" si="560"/>
        <v>0</v>
      </c>
      <c r="K1451" s="825"/>
      <c r="L1451" s="825"/>
      <c r="M1451" s="827"/>
      <c r="N1451" s="827"/>
      <c r="O1451" s="824">
        <f t="shared" si="548"/>
        <v>0</v>
      </c>
      <c r="P1451" s="825"/>
      <c r="Q1451" s="825"/>
      <c r="R1451" s="827"/>
      <c r="S1451" s="827"/>
      <c r="T1451" s="846">
        <f t="shared" si="557"/>
        <v>0</v>
      </c>
      <c r="U1451" s="825">
        <f t="shared" si="555"/>
        <v>0</v>
      </c>
      <c r="V1451" s="825">
        <f t="shared" si="549"/>
        <v>0</v>
      </c>
      <c r="W1451" s="827">
        <f t="shared" si="549"/>
        <v>0</v>
      </c>
      <c r="X1451" s="827">
        <f t="shared" si="549"/>
        <v>0</v>
      </c>
      <c r="Y1451" s="824">
        <f t="shared" si="549"/>
        <v>0</v>
      </c>
      <c r="Z1451" s="838">
        <f t="shared" si="546"/>
        <v>52</v>
      </c>
      <c r="AA1451" s="895" t="str">
        <f t="shared" si="543"/>
        <v>Sã</v>
      </c>
      <c r="AB1451" s="844" t="str">
        <f t="shared" si="543"/>
        <v>kg</v>
      </c>
      <c r="AC1451" s="845">
        <f t="shared" si="543"/>
        <v>20</v>
      </c>
      <c r="AD1451" s="858">
        <f t="shared" si="543"/>
        <v>15</v>
      </c>
      <c r="AE1451" s="832">
        <f t="shared" si="558"/>
        <v>0</v>
      </c>
      <c r="AF1451" s="832">
        <f t="shared" si="558"/>
        <v>0</v>
      </c>
      <c r="AG1451" s="832">
        <f t="shared" si="558"/>
        <v>0</v>
      </c>
      <c r="AH1451" s="832">
        <f t="shared" si="558"/>
        <v>0</v>
      </c>
      <c r="AI1451" s="824">
        <f t="shared" si="544"/>
        <v>0</v>
      </c>
      <c r="AJ1451" s="879">
        <f t="shared" si="552"/>
        <v>0</v>
      </c>
      <c r="AK1451" s="879">
        <f t="shared" si="552"/>
        <v>0</v>
      </c>
      <c r="AL1451" s="879">
        <f t="shared" si="552"/>
        <v>0</v>
      </c>
      <c r="AM1451" s="879">
        <f t="shared" si="553"/>
        <v>0</v>
      </c>
      <c r="AN1451" s="849">
        <f t="shared" si="554"/>
        <v>0</v>
      </c>
      <c r="AO1451" s="825">
        <f t="shared" ref="AO1451:AS1459" si="561">U1451</f>
        <v>0</v>
      </c>
      <c r="AP1451" s="825">
        <f t="shared" si="561"/>
        <v>0</v>
      </c>
      <c r="AQ1451" s="825">
        <f t="shared" si="561"/>
        <v>0</v>
      </c>
      <c r="AR1451" s="825">
        <f t="shared" si="561"/>
        <v>0</v>
      </c>
      <c r="AS1451" s="825">
        <f t="shared" si="561"/>
        <v>0</v>
      </c>
      <c r="AT1451" s="850">
        <f t="shared" si="547"/>
        <v>0</v>
      </c>
      <c r="AU1451" s="1570" t="s">
        <v>862</v>
      </c>
      <c r="AV1451" s="1571"/>
      <c r="AW1451" s="1571"/>
      <c r="AX1451" s="1571"/>
      <c r="AY1451" s="936" t="s">
        <v>29</v>
      </c>
      <c r="AZ1451" s="1050">
        <f ca="1">AZ1372</f>
        <v>0</v>
      </c>
    </row>
    <row r="1452" spans="1:52" ht="13.5" customHeight="1">
      <c r="A1452" s="838">
        <f t="shared" si="559"/>
        <v>53</v>
      </c>
      <c r="B1452" s="908" t="s">
        <v>895</v>
      </c>
      <c r="C1452" s="844" t="s">
        <v>66</v>
      </c>
      <c r="D1452" s="907">
        <v>8</v>
      </c>
      <c r="E1452" s="824">
        <v>8</v>
      </c>
      <c r="F1452" s="905"/>
      <c r="G1452" s="854"/>
      <c r="H1452" s="842"/>
      <c r="I1452" s="842"/>
      <c r="J1452" s="824">
        <f t="shared" si="560"/>
        <v>0</v>
      </c>
      <c r="K1452" s="825"/>
      <c r="L1452" s="828"/>
      <c r="M1452" s="827">
        <v>4</v>
      </c>
      <c r="N1452" s="827"/>
      <c r="O1452" s="824">
        <f t="shared" si="548"/>
        <v>32</v>
      </c>
      <c r="P1452" s="825"/>
      <c r="Q1452" s="825"/>
      <c r="R1452" s="827"/>
      <c r="S1452" s="827"/>
      <c r="T1452" s="846">
        <f t="shared" ref="T1452:T1459" si="562">SUM(P1452:S1452)*$E1452</f>
        <v>0</v>
      </c>
      <c r="U1452" s="825">
        <f t="shared" si="555"/>
        <v>0</v>
      </c>
      <c r="V1452" s="825">
        <f t="shared" si="549"/>
        <v>0</v>
      </c>
      <c r="W1452" s="827">
        <f t="shared" si="549"/>
        <v>4</v>
      </c>
      <c r="X1452" s="827">
        <f t="shared" si="549"/>
        <v>0</v>
      </c>
      <c r="Y1452" s="824">
        <f t="shared" si="549"/>
        <v>32</v>
      </c>
      <c r="Z1452" s="838">
        <f t="shared" si="546"/>
        <v>53</v>
      </c>
      <c r="AA1452" s="895" t="str">
        <f t="shared" si="543"/>
        <v>Mùng bac hà</v>
      </c>
      <c r="AB1452" s="844" t="str">
        <f t="shared" si="543"/>
        <v>kg</v>
      </c>
      <c r="AC1452" s="845">
        <f t="shared" si="543"/>
        <v>8</v>
      </c>
      <c r="AD1452" s="858">
        <f t="shared" si="543"/>
        <v>8</v>
      </c>
      <c r="AE1452" s="832">
        <f t="shared" si="558"/>
        <v>0</v>
      </c>
      <c r="AF1452" s="832">
        <f t="shared" si="558"/>
        <v>0</v>
      </c>
      <c r="AG1452" s="832">
        <f t="shared" si="558"/>
        <v>0</v>
      </c>
      <c r="AH1452" s="832">
        <f t="shared" si="558"/>
        <v>0</v>
      </c>
      <c r="AI1452" s="824">
        <f t="shared" si="544"/>
        <v>0</v>
      </c>
      <c r="AJ1452" s="879">
        <f t="shared" si="552"/>
        <v>0</v>
      </c>
      <c r="AK1452" s="879">
        <f t="shared" si="552"/>
        <v>0</v>
      </c>
      <c r="AL1452" s="879">
        <f t="shared" si="552"/>
        <v>4</v>
      </c>
      <c r="AM1452" s="879">
        <f t="shared" si="553"/>
        <v>0</v>
      </c>
      <c r="AN1452" s="849">
        <f t="shared" si="554"/>
        <v>32</v>
      </c>
      <c r="AO1452" s="825">
        <f t="shared" si="561"/>
        <v>0</v>
      </c>
      <c r="AP1452" s="825">
        <f t="shared" si="561"/>
        <v>0</v>
      </c>
      <c r="AQ1452" s="825">
        <f t="shared" si="561"/>
        <v>4</v>
      </c>
      <c r="AR1452" s="825">
        <f t="shared" si="561"/>
        <v>0</v>
      </c>
      <c r="AS1452" s="825">
        <f t="shared" si="561"/>
        <v>32</v>
      </c>
      <c r="AT1452" s="850">
        <f t="shared" si="547"/>
        <v>0</v>
      </c>
      <c r="AU1452" s="1568" t="s">
        <v>863</v>
      </c>
      <c r="AV1452" s="1569"/>
      <c r="AW1452" s="1569"/>
      <c r="AX1452" s="1569"/>
      <c r="AY1452" s="936" t="s">
        <v>29</v>
      </c>
      <c r="AZ1452" s="945">
        <f ca="1">AZ1450+AZ1451</f>
        <v>85</v>
      </c>
    </row>
    <row r="1453" spans="1:52" ht="13.5" customHeight="1">
      <c r="A1453" s="838">
        <f t="shared" si="559"/>
        <v>54</v>
      </c>
      <c r="B1453" s="908" t="s">
        <v>512</v>
      </c>
      <c r="C1453" s="844" t="s">
        <v>66</v>
      </c>
      <c r="D1453" s="907">
        <v>20</v>
      </c>
      <c r="E1453" s="824">
        <v>20</v>
      </c>
      <c r="F1453" s="905"/>
      <c r="G1453" s="872"/>
      <c r="H1453" s="842"/>
      <c r="I1453" s="842"/>
      <c r="J1453" s="824">
        <f t="shared" si="560"/>
        <v>0</v>
      </c>
      <c r="K1453" s="825"/>
      <c r="L1453" s="828"/>
      <c r="M1453" s="827"/>
      <c r="N1453" s="827"/>
      <c r="O1453" s="824">
        <f t="shared" si="548"/>
        <v>0</v>
      </c>
      <c r="P1453" s="825"/>
      <c r="Q1453" s="828"/>
      <c r="R1453" s="827"/>
      <c r="S1453" s="827"/>
      <c r="T1453" s="846">
        <f t="shared" si="562"/>
        <v>0</v>
      </c>
      <c r="U1453" s="825">
        <f t="shared" si="555"/>
        <v>0</v>
      </c>
      <c r="V1453" s="825">
        <f t="shared" si="549"/>
        <v>0</v>
      </c>
      <c r="W1453" s="827">
        <f t="shared" si="549"/>
        <v>0</v>
      </c>
      <c r="X1453" s="827">
        <f t="shared" si="549"/>
        <v>0</v>
      </c>
      <c r="Y1453" s="824">
        <f t="shared" si="549"/>
        <v>0</v>
      </c>
      <c r="Z1453" s="838">
        <f t="shared" si="546"/>
        <v>54</v>
      </c>
      <c r="AA1453" s="895" t="str">
        <f t="shared" si="543"/>
        <v>Riềng</v>
      </c>
      <c r="AB1453" s="844" t="str">
        <f t="shared" si="543"/>
        <v>kg</v>
      </c>
      <c r="AC1453" s="845">
        <f t="shared" si="543"/>
        <v>20</v>
      </c>
      <c r="AD1453" s="858">
        <f t="shared" si="543"/>
        <v>20</v>
      </c>
      <c r="AE1453" s="832">
        <f t="shared" si="558"/>
        <v>0</v>
      </c>
      <c r="AF1453" s="832">
        <f t="shared" si="558"/>
        <v>0</v>
      </c>
      <c r="AG1453" s="832">
        <f t="shared" si="558"/>
        <v>0</v>
      </c>
      <c r="AH1453" s="832">
        <f t="shared" si="558"/>
        <v>0</v>
      </c>
      <c r="AI1453" s="824">
        <f t="shared" si="544"/>
        <v>0</v>
      </c>
      <c r="AJ1453" s="879">
        <f t="shared" si="552"/>
        <v>0</v>
      </c>
      <c r="AK1453" s="879">
        <f t="shared" si="552"/>
        <v>0</v>
      </c>
      <c r="AL1453" s="879">
        <f t="shared" si="552"/>
        <v>0</v>
      </c>
      <c r="AM1453" s="879">
        <f t="shared" si="553"/>
        <v>0</v>
      </c>
      <c r="AN1453" s="849">
        <f t="shared" si="554"/>
        <v>0</v>
      </c>
      <c r="AO1453" s="825">
        <f t="shared" si="561"/>
        <v>0</v>
      </c>
      <c r="AP1453" s="825">
        <f t="shared" si="561"/>
        <v>0</v>
      </c>
      <c r="AQ1453" s="825">
        <f t="shared" si="561"/>
        <v>0</v>
      </c>
      <c r="AR1453" s="825">
        <f t="shared" si="561"/>
        <v>0</v>
      </c>
      <c r="AS1453" s="825">
        <f t="shared" si="561"/>
        <v>0</v>
      </c>
      <c r="AT1453" s="850">
        <f t="shared" si="547"/>
        <v>0</v>
      </c>
      <c r="AU1453" s="1566" t="s">
        <v>864</v>
      </c>
      <c r="AV1453" s="1567"/>
      <c r="AW1453" s="1567"/>
      <c r="AX1453" s="1567"/>
      <c r="AY1453" s="936" t="s">
        <v>29</v>
      </c>
      <c r="AZ1453" s="945">
        <f ca="1">IF(AZ1449-AZ1452&gt;0,AZ1449-AZ1452,0)</f>
        <v>22.599999999999767</v>
      </c>
    </row>
    <row r="1454" spans="1:52" ht="13.5" customHeight="1">
      <c r="A1454" s="838">
        <f t="shared" si="559"/>
        <v>55</v>
      </c>
      <c r="B1454" s="1045" t="s">
        <v>636</v>
      </c>
      <c r="C1454" s="844" t="s">
        <v>66</v>
      </c>
      <c r="D1454" s="907">
        <v>10</v>
      </c>
      <c r="E1454" s="824">
        <v>10</v>
      </c>
      <c r="F1454" s="905"/>
      <c r="G1454" s="854"/>
      <c r="H1454" s="842"/>
      <c r="I1454" s="842"/>
      <c r="J1454" s="824">
        <f t="shared" si="560"/>
        <v>0</v>
      </c>
      <c r="K1454" s="825"/>
      <c r="L1454" s="853"/>
      <c r="M1454" s="827"/>
      <c r="N1454" s="827"/>
      <c r="O1454" s="824">
        <f t="shared" si="548"/>
        <v>0</v>
      </c>
      <c r="P1454" s="825"/>
      <c r="Q1454" s="825"/>
      <c r="R1454" s="827"/>
      <c r="S1454" s="827"/>
      <c r="T1454" s="846">
        <f t="shared" si="562"/>
        <v>0</v>
      </c>
      <c r="U1454" s="825">
        <f t="shared" si="555"/>
        <v>0</v>
      </c>
      <c r="V1454" s="825">
        <f t="shared" si="549"/>
        <v>0</v>
      </c>
      <c r="W1454" s="827">
        <f t="shared" si="549"/>
        <v>0</v>
      </c>
      <c r="X1454" s="827">
        <f t="shared" si="549"/>
        <v>0</v>
      </c>
      <c r="Y1454" s="824">
        <f t="shared" si="549"/>
        <v>0</v>
      </c>
      <c r="Z1454" s="838">
        <f t="shared" si="546"/>
        <v>55</v>
      </c>
      <c r="AA1454" s="895" t="str">
        <f t="shared" si="543"/>
        <v>Rau mùi</v>
      </c>
      <c r="AB1454" s="844" t="str">
        <f t="shared" si="543"/>
        <v>kg</v>
      </c>
      <c r="AC1454" s="845">
        <f t="shared" si="543"/>
        <v>10</v>
      </c>
      <c r="AD1454" s="858">
        <f t="shared" si="543"/>
        <v>10</v>
      </c>
      <c r="AE1454" s="832">
        <f>AE1374+AJ1374-AO1374</f>
        <v>0</v>
      </c>
      <c r="AF1454" s="832">
        <f>AF1374+AK1374-AP1374</f>
        <v>0</v>
      </c>
      <c r="AG1454" s="832">
        <f>AG1374+AL1374-AQ1374</f>
        <v>0</v>
      </c>
      <c r="AH1454" s="832">
        <f>AH1374+AM1374-AR1374</f>
        <v>0</v>
      </c>
      <c r="AI1454" s="824">
        <f t="shared" si="544"/>
        <v>0</v>
      </c>
      <c r="AJ1454" s="879">
        <f t="shared" si="552"/>
        <v>0</v>
      </c>
      <c r="AK1454" s="879">
        <f t="shared" si="552"/>
        <v>0</v>
      </c>
      <c r="AL1454" s="879">
        <f t="shared" si="552"/>
        <v>0</v>
      </c>
      <c r="AM1454" s="879">
        <f t="shared" si="553"/>
        <v>0</v>
      </c>
      <c r="AN1454" s="849">
        <f t="shared" si="554"/>
        <v>0</v>
      </c>
      <c r="AO1454" s="825">
        <f t="shared" si="561"/>
        <v>0</v>
      </c>
      <c r="AP1454" s="825">
        <f t="shared" si="561"/>
        <v>0</v>
      </c>
      <c r="AQ1454" s="825">
        <f t="shared" si="561"/>
        <v>0</v>
      </c>
      <c r="AR1454" s="825">
        <f t="shared" si="561"/>
        <v>0</v>
      </c>
      <c r="AS1454" s="825">
        <f t="shared" si="561"/>
        <v>0</v>
      </c>
      <c r="AT1454" s="850">
        <f t="shared" si="547"/>
        <v>0</v>
      </c>
      <c r="AU1454" s="1482" t="s">
        <v>797</v>
      </c>
      <c r="AV1454" s="1483"/>
      <c r="AW1454" s="1483"/>
      <c r="AX1454" s="1483"/>
      <c r="AY1454" s="894" t="s">
        <v>29</v>
      </c>
      <c r="AZ1454" s="918">
        <f ca="1">IF(AZ1449-AZ1452&lt;0,AZ1452-AZ1449,0)</f>
        <v>0</v>
      </c>
    </row>
    <row r="1455" spans="1:52" ht="13.5" customHeight="1">
      <c r="A1455" s="838" t="str">
        <f t="shared" si="559"/>
        <v/>
      </c>
      <c r="B1455" s="906"/>
      <c r="C1455" s="844"/>
      <c r="D1455" s="907"/>
      <c r="E1455" s="824"/>
      <c r="F1455" s="905"/>
      <c r="G1455" s="854"/>
      <c r="H1455" s="842"/>
      <c r="I1455" s="842"/>
      <c r="J1455" s="824">
        <f t="shared" si="560"/>
        <v>0</v>
      </c>
      <c r="K1455" s="825"/>
      <c r="L1455" s="825"/>
      <c r="M1455" s="827"/>
      <c r="N1455" s="827"/>
      <c r="O1455" s="824">
        <f t="shared" si="548"/>
        <v>0</v>
      </c>
      <c r="P1455" s="825"/>
      <c r="Q1455" s="825"/>
      <c r="R1455" s="827"/>
      <c r="S1455" s="827"/>
      <c r="T1455" s="846">
        <f t="shared" si="562"/>
        <v>0</v>
      </c>
      <c r="U1455" s="825">
        <f t="shared" si="555"/>
        <v>0</v>
      </c>
      <c r="V1455" s="825">
        <f t="shared" si="549"/>
        <v>0</v>
      </c>
      <c r="W1455" s="827">
        <f t="shared" si="549"/>
        <v>0</v>
      </c>
      <c r="X1455" s="827">
        <f t="shared" si="549"/>
        <v>0</v>
      </c>
      <c r="Y1455" s="824">
        <f t="shared" si="549"/>
        <v>0</v>
      </c>
      <c r="Z1455" s="838" t="str">
        <f t="shared" si="546"/>
        <v/>
      </c>
      <c r="AA1455" s="895">
        <f t="shared" si="543"/>
        <v>0</v>
      </c>
      <c r="AB1455" s="844">
        <f t="shared" si="543"/>
        <v>0</v>
      </c>
      <c r="AC1455" s="845">
        <f t="shared" si="543"/>
        <v>0</v>
      </c>
      <c r="AD1455" s="858">
        <f t="shared" si="543"/>
        <v>0</v>
      </c>
      <c r="AE1455" s="832">
        <f t="shared" ref="AE1455:AH1459" si="563">AE1376+AJ1376-AO1376</f>
        <v>0</v>
      </c>
      <c r="AF1455" s="832">
        <f t="shared" si="563"/>
        <v>0</v>
      </c>
      <c r="AG1455" s="832">
        <f t="shared" si="563"/>
        <v>0</v>
      </c>
      <c r="AH1455" s="832">
        <f t="shared" si="563"/>
        <v>0</v>
      </c>
      <c r="AI1455" s="824">
        <f t="shared" si="544"/>
        <v>0</v>
      </c>
      <c r="AJ1455" s="879">
        <f t="shared" si="552"/>
        <v>0</v>
      </c>
      <c r="AK1455" s="879">
        <f t="shared" si="552"/>
        <v>0</v>
      </c>
      <c r="AL1455" s="879">
        <f t="shared" si="552"/>
        <v>0</v>
      </c>
      <c r="AM1455" s="879">
        <f t="shared" si="553"/>
        <v>0</v>
      </c>
      <c r="AN1455" s="849">
        <f t="shared" si="554"/>
        <v>0</v>
      </c>
      <c r="AO1455" s="825">
        <f t="shared" si="561"/>
        <v>0</v>
      </c>
      <c r="AP1455" s="825">
        <f t="shared" si="561"/>
        <v>0</v>
      </c>
      <c r="AQ1455" s="825">
        <f t="shared" si="561"/>
        <v>0</v>
      </c>
      <c r="AR1455" s="825">
        <f t="shared" si="561"/>
        <v>0</v>
      </c>
      <c r="AS1455" s="825">
        <f t="shared" si="561"/>
        <v>0</v>
      </c>
      <c r="AT1455" s="850" t="str">
        <f t="shared" si="547"/>
        <v/>
      </c>
      <c r="AU1455" s="893"/>
      <c r="AV1455" s="894"/>
      <c r="AW1455" s="894"/>
      <c r="AX1455" s="894"/>
      <c r="AY1455" s="894"/>
      <c r="AZ1455" s="918"/>
    </row>
    <row r="1456" spans="1:52" ht="13.5" customHeight="1">
      <c r="A1456" s="838" t="str">
        <f t="shared" si="559"/>
        <v/>
      </c>
      <c r="B1456" s="906"/>
      <c r="C1456" s="844"/>
      <c r="D1456" s="907"/>
      <c r="E1456" s="824"/>
      <c r="F1456" s="905"/>
      <c r="G1456" s="854"/>
      <c r="H1456" s="842"/>
      <c r="I1456" s="842"/>
      <c r="J1456" s="824">
        <f t="shared" si="560"/>
        <v>0</v>
      </c>
      <c r="K1456" s="825"/>
      <c r="L1456" s="825"/>
      <c r="M1456" s="827"/>
      <c r="N1456" s="827"/>
      <c r="O1456" s="824">
        <f t="shared" si="548"/>
        <v>0</v>
      </c>
      <c r="P1456" s="825"/>
      <c r="Q1456" s="825"/>
      <c r="R1456" s="827"/>
      <c r="S1456" s="827"/>
      <c r="T1456" s="846">
        <f t="shared" si="562"/>
        <v>0</v>
      </c>
      <c r="U1456" s="825">
        <f t="shared" si="555"/>
        <v>0</v>
      </c>
      <c r="V1456" s="825">
        <f t="shared" si="549"/>
        <v>0</v>
      </c>
      <c r="W1456" s="827">
        <f t="shared" si="549"/>
        <v>0</v>
      </c>
      <c r="X1456" s="827">
        <f t="shared" si="549"/>
        <v>0</v>
      </c>
      <c r="Y1456" s="824">
        <f t="shared" si="549"/>
        <v>0</v>
      </c>
      <c r="Z1456" s="838" t="str">
        <f t="shared" si="546"/>
        <v/>
      </c>
      <c r="AA1456" s="895">
        <f t="shared" si="543"/>
        <v>0</v>
      </c>
      <c r="AB1456" s="844">
        <f t="shared" si="543"/>
        <v>0</v>
      </c>
      <c r="AC1456" s="845">
        <f t="shared" si="543"/>
        <v>0</v>
      </c>
      <c r="AD1456" s="858">
        <f t="shared" si="543"/>
        <v>0</v>
      </c>
      <c r="AE1456" s="832">
        <f t="shared" si="563"/>
        <v>0</v>
      </c>
      <c r="AF1456" s="832">
        <f t="shared" si="563"/>
        <v>0</v>
      </c>
      <c r="AG1456" s="832">
        <f t="shared" si="563"/>
        <v>0</v>
      </c>
      <c r="AH1456" s="832">
        <f t="shared" si="563"/>
        <v>0</v>
      </c>
      <c r="AI1456" s="824">
        <f t="shared" si="544"/>
        <v>0</v>
      </c>
      <c r="AJ1456" s="879">
        <f t="shared" si="552"/>
        <v>0</v>
      </c>
      <c r="AK1456" s="879">
        <f t="shared" si="552"/>
        <v>0</v>
      </c>
      <c r="AL1456" s="879">
        <f t="shared" si="552"/>
        <v>0</v>
      </c>
      <c r="AM1456" s="879">
        <f t="shared" si="553"/>
        <v>0</v>
      </c>
      <c r="AN1456" s="849">
        <f t="shared" si="554"/>
        <v>0</v>
      </c>
      <c r="AO1456" s="825">
        <f t="shared" si="561"/>
        <v>0</v>
      </c>
      <c r="AP1456" s="825">
        <f t="shared" si="561"/>
        <v>0</v>
      </c>
      <c r="AQ1456" s="825">
        <f t="shared" si="561"/>
        <v>0</v>
      </c>
      <c r="AR1456" s="825">
        <f t="shared" si="561"/>
        <v>0</v>
      </c>
      <c r="AS1456" s="825">
        <f t="shared" si="561"/>
        <v>0</v>
      </c>
      <c r="AT1456" s="850" t="str">
        <f t="shared" si="547"/>
        <v/>
      </c>
      <c r="AU1456" s="893"/>
      <c r="AV1456" s="894"/>
      <c r="AW1456" s="894"/>
      <c r="AX1456" s="894"/>
      <c r="AY1456" s="894"/>
      <c r="AZ1456" s="918"/>
    </row>
    <row r="1457" spans="1:52" ht="13.5" customHeight="1">
      <c r="A1457" s="838" t="str">
        <f t="shared" si="559"/>
        <v/>
      </c>
      <c r="B1457" s="906"/>
      <c r="C1457" s="844"/>
      <c r="D1457" s="907"/>
      <c r="E1457" s="824"/>
      <c r="F1457" s="905"/>
      <c r="G1457" s="854"/>
      <c r="H1457" s="842"/>
      <c r="I1457" s="842"/>
      <c r="J1457" s="824">
        <f t="shared" si="560"/>
        <v>0</v>
      </c>
      <c r="K1457" s="825"/>
      <c r="L1457" s="825"/>
      <c r="M1457" s="827"/>
      <c r="N1457" s="827"/>
      <c r="O1457" s="824">
        <f t="shared" si="548"/>
        <v>0</v>
      </c>
      <c r="P1457" s="825"/>
      <c r="Q1457" s="825"/>
      <c r="R1457" s="827"/>
      <c r="S1457" s="827"/>
      <c r="T1457" s="846">
        <f t="shared" si="562"/>
        <v>0</v>
      </c>
      <c r="U1457" s="825">
        <f t="shared" si="555"/>
        <v>0</v>
      </c>
      <c r="V1457" s="825">
        <f t="shared" si="549"/>
        <v>0</v>
      </c>
      <c r="W1457" s="827">
        <v>0</v>
      </c>
      <c r="X1457" s="827">
        <f t="shared" si="549"/>
        <v>0</v>
      </c>
      <c r="Y1457" s="824">
        <f t="shared" si="549"/>
        <v>0</v>
      </c>
      <c r="Z1457" s="838" t="str">
        <f t="shared" si="546"/>
        <v/>
      </c>
      <c r="AA1457" s="895">
        <f t="shared" si="543"/>
        <v>0</v>
      </c>
      <c r="AB1457" s="844">
        <f t="shared" si="543"/>
        <v>0</v>
      </c>
      <c r="AC1457" s="845">
        <f t="shared" si="543"/>
        <v>0</v>
      </c>
      <c r="AD1457" s="858">
        <f t="shared" si="543"/>
        <v>0</v>
      </c>
      <c r="AE1457" s="832">
        <f t="shared" si="563"/>
        <v>0</v>
      </c>
      <c r="AF1457" s="832">
        <f t="shared" si="563"/>
        <v>0</v>
      </c>
      <c r="AG1457" s="832">
        <f t="shared" si="563"/>
        <v>0</v>
      </c>
      <c r="AH1457" s="832">
        <f t="shared" si="563"/>
        <v>0</v>
      </c>
      <c r="AI1457" s="824">
        <f t="shared" si="544"/>
        <v>0</v>
      </c>
      <c r="AJ1457" s="879">
        <f t="shared" si="552"/>
        <v>0</v>
      </c>
      <c r="AK1457" s="879">
        <f t="shared" si="552"/>
        <v>0</v>
      </c>
      <c r="AL1457" s="879">
        <f t="shared" si="552"/>
        <v>0</v>
      </c>
      <c r="AM1457" s="879">
        <f t="shared" si="553"/>
        <v>0</v>
      </c>
      <c r="AN1457" s="849">
        <f t="shared" si="554"/>
        <v>0</v>
      </c>
      <c r="AO1457" s="825">
        <f t="shared" si="561"/>
        <v>0</v>
      </c>
      <c r="AP1457" s="825">
        <f t="shared" si="561"/>
        <v>0</v>
      </c>
      <c r="AQ1457" s="825">
        <f t="shared" si="561"/>
        <v>0</v>
      </c>
      <c r="AR1457" s="825">
        <f t="shared" si="561"/>
        <v>0</v>
      </c>
      <c r="AS1457" s="825">
        <f t="shared" si="561"/>
        <v>0</v>
      </c>
      <c r="AT1457" s="850" t="str">
        <f t="shared" si="547"/>
        <v/>
      </c>
      <c r="AU1457" s="893"/>
      <c r="AV1457" s="894"/>
      <c r="AW1457" s="894"/>
      <c r="AX1457" s="894"/>
      <c r="AY1457" s="894"/>
      <c r="AZ1457" s="918"/>
    </row>
    <row r="1458" spans="1:52" ht="13.5" customHeight="1">
      <c r="A1458" s="838" t="str">
        <f t="shared" si="559"/>
        <v/>
      </c>
      <c r="B1458" s="906"/>
      <c r="C1458" s="844"/>
      <c r="D1458" s="907"/>
      <c r="E1458" s="824"/>
      <c r="F1458" s="905"/>
      <c r="G1458" s="854"/>
      <c r="H1458" s="842"/>
      <c r="I1458" s="842"/>
      <c r="J1458" s="824">
        <f t="shared" si="560"/>
        <v>0</v>
      </c>
      <c r="K1458" s="825"/>
      <c r="L1458" s="825"/>
      <c r="M1458" s="827"/>
      <c r="N1458" s="827"/>
      <c r="O1458" s="824">
        <f t="shared" si="548"/>
        <v>0</v>
      </c>
      <c r="P1458" s="825"/>
      <c r="Q1458" s="825"/>
      <c r="R1458" s="827"/>
      <c r="S1458" s="827"/>
      <c r="T1458" s="846">
        <f t="shared" si="562"/>
        <v>0</v>
      </c>
      <c r="U1458" s="825">
        <f t="shared" si="555"/>
        <v>0</v>
      </c>
      <c r="V1458" s="825">
        <f t="shared" si="549"/>
        <v>0</v>
      </c>
      <c r="W1458" s="827">
        <f>SUM(H1458,M1458,R1458)</f>
        <v>0</v>
      </c>
      <c r="X1458" s="827">
        <f t="shared" si="549"/>
        <v>0</v>
      </c>
      <c r="Y1458" s="824">
        <f t="shared" si="549"/>
        <v>0</v>
      </c>
      <c r="Z1458" s="838" t="str">
        <f t="shared" si="546"/>
        <v/>
      </c>
      <c r="AA1458" s="895">
        <f t="shared" si="543"/>
        <v>0</v>
      </c>
      <c r="AB1458" s="844">
        <f t="shared" si="543"/>
        <v>0</v>
      </c>
      <c r="AC1458" s="845">
        <f t="shared" si="543"/>
        <v>0</v>
      </c>
      <c r="AD1458" s="858">
        <f t="shared" si="543"/>
        <v>0</v>
      </c>
      <c r="AE1458" s="832">
        <f t="shared" si="563"/>
        <v>0</v>
      </c>
      <c r="AF1458" s="832">
        <f t="shared" si="563"/>
        <v>0</v>
      </c>
      <c r="AG1458" s="832">
        <f t="shared" si="563"/>
        <v>0</v>
      </c>
      <c r="AH1458" s="832">
        <f t="shared" si="563"/>
        <v>0</v>
      </c>
      <c r="AI1458" s="824">
        <f t="shared" si="544"/>
        <v>0</v>
      </c>
      <c r="AJ1458" s="879">
        <f t="shared" si="552"/>
        <v>0</v>
      </c>
      <c r="AK1458" s="879">
        <f t="shared" si="552"/>
        <v>0</v>
      </c>
      <c r="AL1458" s="879">
        <f t="shared" si="552"/>
        <v>0</v>
      </c>
      <c r="AM1458" s="879">
        <f t="shared" si="553"/>
        <v>0</v>
      </c>
      <c r="AN1458" s="849">
        <f t="shared" si="554"/>
        <v>0</v>
      </c>
      <c r="AO1458" s="825">
        <f t="shared" si="561"/>
        <v>0</v>
      </c>
      <c r="AP1458" s="825">
        <f t="shared" si="561"/>
        <v>0</v>
      </c>
      <c r="AQ1458" s="825">
        <f t="shared" si="561"/>
        <v>0</v>
      </c>
      <c r="AR1458" s="825">
        <f t="shared" si="561"/>
        <v>0</v>
      </c>
      <c r="AS1458" s="825">
        <f t="shared" si="561"/>
        <v>0</v>
      </c>
      <c r="AT1458" s="850" t="str">
        <f t="shared" si="547"/>
        <v/>
      </c>
      <c r="AU1458" s="893"/>
      <c r="AV1458" s="894"/>
      <c r="AW1458" s="894"/>
      <c r="AX1458" s="894"/>
      <c r="AY1458" s="894"/>
      <c r="AZ1458" s="918"/>
    </row>
    <row r="1459" spans="1:52" ht="13.5" customHeight="1">
      <c r="A1459" s="838" t="str">
        <f t="shared" si="559"/>
        <v/>
      </c>
      <c r="B1459" s="906"/>
      <c r="C1459" s="844"/>
      <c r="D1459" s="907"/>
      <c r="E1459" s="824"/>
      <c r="F1459" s="905"/>
      <c r="G1459" s="854"/>
      <c r="H1459" s="842"/>
      <c r="I1459" s="842"/>
      <c r="J1459" s="824">
        <f t="shared" si="560"/>
        <v>0</v>
      </c>
      <c r="K1459" s="825"/>
      <c r="L1459" s="825"/>
      <c r="M1459" s="827"/>
      <c r="N1459" s="827"/>
      <c r="O1459" s="824">
        <f t="shared" si="548"/>
        <v>0</v>
      </c>
      <c r="P1459" s="825"/>
      <c r="Q1459" s="825"/>
      <c r="R1459" s="827"/>
      <c r="S1459" s="827"/>
      <c r="T1459" s="846">
        <f t="shared" si="562"/>
        <v>0</v>
      </c>
      <c r="U1459" s="825">
        <f t="shared" si="555"/>
        <v>0</v>
      </c>
      <c r="V1459" s="825">
        <f>SUM(G1459,L1459,Q1459)</f>
        <v>0</v>
      </c>
      <c r="W1459" s="827">
        <f>SUM(H1459,M1459,R1459)</f>
        <v>0</v>
      </c>
      <c r="X1459" s="827">
        <f>SUM(I1459,N1459,S1459)</f>
        <v>0</v>
      </c>
      <c r="Y1459" s="824">
        <f>SUM(J1459,O1459,T1459)</f>
        <v>0</v>
      </c>
      <c r="Z1459" s="838" t="str">
        <f t="shared" si="546"/>
        <v/>
      </c>
      <c r="AA1459" s="895">
        <f t="shared" si="543"/>
        <v>0</v>
      </c>
      <c r="AB1459" s="844">
        <f t="shared" si="543"/>
        <v>0</v>
      </c>
      <c r="AC1459" s="845">
        <f t="shared" si="543"/>
        <v>0</v>
      </c>
      <c r="AD1459" s="858">
        <f t="shared" si="543"/>
        <v>0</v>
      </c>
      <c r="AE1459" s="832">
        <f t="shared" si="563"/>
        <v>0</v>
      </c>
      <c r="AF1459" s="832">
        <f t="shared" si="563"/>
        <v>0</v>
      </c>
      <c r="AG1459" s="832">
        <f t="shared" si="563"/>
        <v>0</v>
      </c>
      <c r="AH1459" s="832">
        <f t="shared" si="563"/>
        <v>0</v>
      </c>
      <c r="AI1459" s="824">
        <f t="shared" si="544"/>
        <v>0</v>
      </c>
      <c r="AJ1459" s="879">
        <f t="shared" si="552"/>
        <v>0</v>
      </c>
      <c r="AK1459" s="879">
        <f t="shared" si="552"/>
        <v>0</v>
      </c>
      <c r="AL1459" s="879">
        <f t="shared" si="552"/>
        <v>0</v>
      </c>
      <c r="AM1459" s="879">
        <f t="shared" si="553"/>
        <v>0</v>
      </c>
      <c r="AN1459" s="849">
        <f t="shared" si="554"/>
        <v>0</v>
      </c>
      <c r="AO1459" s="825">
        <f t="shared" si="561"/>
        <v>0</v>
      </c>
      <c r="AP1459" s="825">
        <f t="shared" si="561"/>
        <v>0</v>
      </c>
      <c r="AQ1459" s="825">
        <f t="shared" si="561"/>
        <v>0</v>
      </c>
      <c r="AR1459" s="825">
        <f t="shared" si="561"/>
        <v>0</v>
      </c>
      <c r="AS1459" s="825">
        <f t="shared" si="561"/>
        <v>0</v>
      </c>
      <c r="AT1459" s="850" t="str">
        <f t="shared" si="547"/>
        <v/>
      </c>
      <c r="AU1459" s="893"/>
      <c r="AV1459" s="894"/>
      <c r="AW1459" s="894"/>
      <c r="AX1459" s="894"/>
      <c r="AY1459" s="894"/>
      <c r="AZ1459" s="918"/>
    </row>
    <row r="1460" spans="1:52" ht="13.5" customHeight="1">
      <c r="A1460" s="838"/>
      <c r="B1460" s="906"/>
      <c r="C1460" s="844"/>
      <c r="D1460" s="907"/>
      <c r="E1460" s="824"/>
      <c r="F1460" s="905"/>
      <c r="G1460" s="854"/>
      <c r="H1460" s="842"/>
      <c r="I1460" s="842"/>
      <c r="J1460" s="824"/>
      <c r="K1460" s="825"/>
      <c r="L1460" s="825"/>
      <c r="M1460" s="827"/>
      <c r="N1460" s="827"/>
      <c r="O1460" s="824"/>
      <c r="P1460" s="825"/>
      <c r="Q1460" s="825"/>
      <c r="R1460" s="827"/>
      <c r="S1460" s="827"/>
      <c r="T1460" s="846"/>
      <c r="U1460" s="825"/>
      <c r="V1460" s="825"/>
      <c r="W1460" s="827"/>
      <c r="X1460" s="827"/>
      <c r="Y1460" s="824"/>
      <c r="Z1460" s="838"/>
      <c r="AA1460" s="895"/>
      <c r="AB1460" s="844"/>
      <c r="AC1460" s="845"/>
      <c r="AD1460" s="858"/>
      <c r="AE1460" s="832"/>
      <c r="AF1460" s="832"/>
      <c r="AG1460" s="832"/>
      <c r="AH1460" s="832"/>
      <c r="AI1460" s="824"/>
      <c r="AJ1460" s="879"/>
      <c r="AK1460" s="879"/>
      <c r="AL1460" s="879"/>
      <c r="AM1460" s="879"/>
      <c r="AN1460" s="849"/>
      <c r="AO1460" s="825"/>
      <c r="AP1460" s="825"/>
      <c r="AQ1460" s="825"/>
      <c r="AR1460" s="825"/>
      <c r="AS1460" s="825"/>
      <c r="AT1460" s="850"/>
      <c r="AU1460" s="893"/>
      <c r="AV1460" s="894"/>
      <c r="AW1460" s="894"/>
      <c r="AX1460" s="894"/>
      <c r="AY1460" s="894"/>
      <c r="AZ1460" s="918"/>
    </row>
    <row r="1461" spans="1:52" ht="13.5" customHeight="1">
      <c r="A1461" s="838"/>
      <c r="B1461" s="906"/>
      <c r="C1461" s="844"/>
      <c r="D1461" s="907"/>
      <c r="E1461" s="824"/>
      <c r="F1461" s="905"/>
      <c r="G1461" s="854"/>
      <c r="H1461" s="842"/>
      <c r="I1461" s="842"/>
      <c r="J1461" s="824"/>
      <c r="K1461" s="825"/>
      <c r="L1461" s="825"/>
      <c r="M1461" s="827"/>
      <c r="N1461" s="827"/>
      <c r="O1461" s="824"/>
      <c r="P1461" s="825"/>
      <c r="Q1461" s="825"/>
      <c r="R1461" s="827"/>
      <c r="S1461" s="827"/>
      <c r="T1461" s="846"/>
      <c r="U1461" s="825"/>
      <c r="V1461" s="825"/>
      <c r="W1461" s="827"/>
      <c r="X1461" s="827"/>
      <c r="Y1461" s="824"/>
      <c r="Z1461" s="838"/>
      <c r="AA1461" s="895"/>
      <c r="AB1461" s="844"/>
      <c r="AC1461" s="845"/>
      <c r="AD1461" s="858"/>
      <c r="AE1461" s="832"/>
      <c r="AF1461" s="832"/>
      <c r="AG1461" s="832"/>
      <c r="AH1461" s="832"/>
      <c r="AI1461" s="824"/>
      <c r="AJ1461" s="879"/>
      <c r="AK1461" s="879"/>
      <c r="AL1461" s="879"/>
      <c r="AM1461" s="879"/>
      <c r="AN1461" s="849"/>
      <c r="AO1461" s="825"/>
      <c r="AP1461" s="825"/>
      <c r="AQ1461" s="825"/>
      <c r="AR1461" s="825"/>
      <c r="AS1461" s="825"/>
      <c r="AT1461" s="850"/>
      <c r="AU1461" s="893"/>
      <c r="AV1461" s="894"/>
      <c r="AW1461" s="894"/>
      <c r="AX1461" s="894"/>
      <c r="AY1461" s="894"/>
      <c r="AZ1461" s="918"/>
    </row>
    <row r="1462" spans="1:52" ht="13.5" customHeight="1">
      <c r="A1462" s="838"/>
      <c r="B1462" s="906"/>
      <c r="C1462" s="844"/>
      <c r="D1462" s="907"/>
      <c r="E1462" s="824"/>
      <c r="F1462" s="905"/>
      <c r="G1462" s="854"/>
      <c r="H1462" s="842"/>
      <c r="I1462" s="842"/>
      <c r="J1462" s="824"/>
      <c r="K1462" s="825"/>
      <c r="L1462" s="825"/>
      <c r="M1462" s="827"/>
      <c r="N1462" s="827"/>
      <c r="O1462" s="824"/>
      <c r="P1462" s="825"/>
      <c r="Q1462" s="825"/>
      <c r="R1462" s="827"/>
      <c r="S1462" s="827"/>
      <c r="T1462" s="846"/>
      <c r="U1462" s="825"/>
      <c r="V1462" s="825"/>
      <c r="W1462" s="827"/>
      <c r="X1462" s="827"/>
      <c r="Y1462" s="824"/>
      <c r="Z1462" s="838"/>
      <c r="AA1462" s="895"/>
      <c r="AB1462" s="844"/>
      <c r="AC1462" s="845"/>
      <c r="AD1462" s="858"/>
      <c r="AE1462" s="832"/>
      <c r="AF1462" s="832"/>
      <c r="AG1462" s="832"/>
      <c r="AH1462" s="832"/>
      <c r="AI1462" s="824"/>
      <c r="AJ1462" s="879"/>
      <c r="AK1462" s="879"/>
      <c r="AL1462" s="879"/>
      <c r="AM1462" s="879"/>
      <c r="AN1462" s="849"/>
      <c r="AO1462" s="825"/>
      <c r="AP1462" s="825"/>
      <c r="AQ1462" s="825"/>
      <c r="AR1462" s="825"/>
      <c r="AS1462" s="825"/>
      <c r="AT1462" s="850"/>
      <c r="AU1462" s="893"/>
      <c r="AV1462" s="894"/>
      <c r="AW1462" s="894"/>
      <c r="AX1462" s="894"/>
      <c r="AY1462" s="894"/>
      <c r="AZ1462" s="918"/>
    </row>
    <row r="1463" spans="1:52" ht="13.5" customHeight="1">
      <c r="A1463" s="838" t="str">
        <f>IF(B1463&lt;&gt;"",MAX($A1458:$A1459)+1,"")</f>
        <v/>
      </c>
      <c r="B1463" s="951"/>
      <c r="C1463" s="952"/>
      <c r="D1463" s="953"/>
      <c r="E1463" s="824"/>
      <c r="F1463" s="905"/>
      <c r="G1463" s="854"/>
      <c r="H1463" s="842"/>
      <c r="I1463" s="842"/>
      <c r="J1463" s="824">
        <f>SUM(F1463:I1463)*$E1463</f>
        <v>0</v>
      </c>
      <c r="K1463" s="825"/>
      <c r="L1463" s="825"/>
      <c r="M1463" s="827"/>
      <c r="N1463" s="827"/>
      <c r="O1463" s="824">
        <f>SUM(K1463:N1463)*$E1463</f>
        <v>0</v>
      </c>
      <c r="P1463" s="825"/>
      <c r="Q1463" s="825"/>
      <c r="R1463" s="827"/>
      <c r="S1463" s="827"/>
      <c r="T1463" s="846">
        <f>SUM(P1463:S1463)*$E1463</f>
        <v>0</v>
      </c>
      <c r="U1463" s="825">
        <f t="shared" ref="U1463:Y1465" si="564">SUM(F1463,K1463,P1463)</f>
        <v>0</v>
      </c>
      <c r="V1463" s="825">
        <f t="shared" si="564"/>
        <v>0</v>
      </c>
      <c r="W1463" s="827">
        <f t="shared" si="564"/>
        <v>0</v>
      </c>
      <c r="X1463" s="827">
        <f t="shared" si="564"/>
        <v>0</v>
      </c>
      <c r="Y1463" s="824">
        <f t="shared" si="564"/>
        <v>0</v>
      </c>
      <c r="Z1463" s="838" t="str">
        <f t="shared" ref="Z1463:AD1465" si="565">A1463</f>
        <v/>
      </c>
      <c r="AA1463" s="895">
        <f t="shared" si="565"/>
        <v>0</v>
      </c>
      <c r="AB1463" s="844">
        <f t="shared" si="565"/>
        <v>0</v>
      </c>
      <c r="AC1463" s="845">
        <f t="shared" si="565"/>
        <v>0</v>
      </c>
      <c r="AD1463" s="858">
        <f t="shared" si="565"/>
        <v>0</v>
      </c>
      <c r="AE1463" s="832">
        <f t="shared" ref="AE1463:AH1465" si="566">AE1381+AJ1381-AO1381</f>
        <v>0</v>
      </c>
      <c r="AF1463" s="832">
        <f t="shared" si="566"/>
        <v>0</v>
      </c>
      <c r="AG1463" s="832">
        <f t="shared" si="566"/>
        <v>0</v>
      </c>
      <c r="AH1463" s="832">
        <f t="shared" si="566"/>
        <v>0</v>
      </c>
      <c r="AI1463" s="824">
        <f>SUM(AE1463:AH1463)*$E1463</f>
        <v>0</v>
      </c>
      <c r="AJ1463" s="879">
        <f t="shared" ref="AJ1463:AM1465" si="567">U1463</f>
        <v>0</v>
      </c>
      <c r="AK1463" s="879">
        <f t="shared" si="567"/>
        <v>0</v>
      </c>
      <c r="AL1463" s="879">
        <f t="shared" si="567"/>
        <v>0</v>
      </c>
      <c r="AM1463" s="879">
        <f t="shared" si="567"/>
        <v>0</v>
      </c>
      <c r="AN1463" s="849">
        <f>SUM(AJ1463:AM1463)*$E1463</f>
        <v>0</v>
      </c>
      <c r="AO1463" s="825">
        <f t="shared" ref="AO1463:AS1465" si="568">U1463</f>
        <v>0</v>
      </c>
      <c r="AP1463" s="825">
        <f t="shared" si="568"/>
        <v>0</v>
      </c>
      <c r="AQ1463" s="825">
        <f t="shared" si="568"/>
        <v>0</v>
      </c>
      <c r="AR1463" s="825">
        <f t="shared" si="568"/>
        <v>0</v>
      </c>
      <c r="AS1463" s="825">
        <f t="shared" si="568"/>
        <v>0</v>
      </c>
      <c r="AT1463" s="850" t="str">
        <f>IF(AC1463&lt;&gt;0,SUM(AO1463:AR1463)*$AC1463-SUM(AO1463:AR1463)*$AD1463,"")</f>
        <v/>
      </c>
      <c r="AU1463" s="893"/>
      <c r="AV1463" s="894"/>
      <c r="AW1463" s="894"/>
      <c r="AX1463" s="894"/>
      <c r="AY1463" s="894"/>
      <c r="AZ1463" s="954"/>
    </row>
    <row r="1464" spans="1:52" ht="13.5" customHeight="1">
      <c r="A1464" s="838" t="str">
        <f>IF(B1464&lt;&gt;"",MAX($A1459:$A1463)+1,"")</f>
        <v/>
      </c>
      <c r="B1464" s="951"/>
      <c r="C1464" s="952"/>
      <c r="D1464" s="953"/>
      <c r="E1464" s="824"/>
      <c r="F1464" s="905"/>
      <c r="G1464" s="854"/>
      <c r="H1464" s="842"/>
      <c r="I1464" s="842"/>
      <c r="J1464" s="824">
        <f>SUM(F1464:I1464)*$E1464</f>
        <v>0</v>
      </c>
      <c r="K1464" s="825"/>
      <c r="L1464" s="825"/>
      <c r="M1464" s="827"/>
      <c r="N1464" s="827"/>
      <c r="O1464" s="824">
        <f>SUM(K1464:N1464)*$E1464</f>
        <v>0</v>
      </c>
      <c r="P1464" s="825"/>
      <c r="Q1464" s="825"/>
      <c r="R1464" s="827"/>
      <c r="S1464" s="827"/>
      <c r="T1464" s="846">
        <f>SUM(P1464:S1464)*$E1464</f>
        <v>0</v>
      </c>
      <c r="U1464" s="825">
        <f t="shared" si="564"/>
        <v>0</v>
      </c>
      <c r="V1464" s="825">
        <f t="shared" si="564"/>
        <v>0</v>
      </c>
      <c r="W1464" s="827">
        <f t="shared" si="564"/>
        <v>0</v>
      </c>
      <c r="X1464" s="827">
        <f t="shared" si="564"/>
        <v>0</v>
      </c>
      <c r="Y1464" s="824">
        <f t="shared" si="564"/>
        <v>0</v>
      </c>
      <c r="Z1464" s="838" t="str">
        <f t="shared" si="565"/>
        <v/>
      </c>
      <c r="AA1464" s="895">
        <f t="shared" si="565"/>
        <v>0</v>
      </c>
      <c r="AB1464" s="844">
        <f t="shared" si="565"/>
        <v>0</v>
      </c>
      <c r="AC1464" s="845">
        <f t="shared" si="565"/>
        <v>0</v>
      </c>
      <c r="AD1464" s="858">
        <f>E1464</f>
        <v>0</v>
      </c>
      <c r="AE1464" s="832">
        <f t="shared" si="566"/>
        <v>0</v>
      </c>
      <c r="AF1464" s="832">
        <f t="shared" si="566"/>
        <v>0</v>
      </c>
      <c r="AG1464" s="832">
        <f t="shared" si="566"/>
        <v>0</v>
      </c>
      <c r="AH1464" s="832">
        <f t="shared" si="566"/>
        <v>0</v>
      </c>
      <c r="AI1464" s="824">
        <f>SUM(AE1464:AH1464)*$E1464</f>
        <v>0</v>
      </c>
      <c r="AJ1464" s="879">
        <f t="shared" si="567"/>
        <v>0</v>
      </c>
      <c r="AK1464" s="879">
        <f t="shared" si="567"/>
        <v>0</v>
      </c>
      <c r="AL1464" s="879">
        <f t="shared" si="567"/>
        <v>0</v>
      </c>
      <c r="AM1464" s="879">
        <f t="shared" si="567"/>
        <v>0</v>
      </c>
      <c r="AN1464" s="849">
        <f>SUM(AJ1464:AM1464)*$E1464</f>
        <v>0</v>
      </c>
      <c r="AO1464" s="825">
        <f t="shared" si="568"/>
        <v>0</v>
      </c>
      <c r="AP1464" s="825">
        <f t="shared" si="568"/>
        <v>0</v>
      </c>
      <c r="AQ1464" s="825">
        <f t="shared" si="568"/>
        <v>0</v>
      </c>
      <c r="AR1464" s="825">
        <f t="shared" si="568"/>
        <v>0</v>
      </c>
      <c r="AS1464" s="825">
        <f t="shared" si="568"/>
        <v>0</v>
      </c>
      <c r="AT1464" s="850" t="str">
        <f>IF(AC1464&lt;&gt;0,SUM(AO1464:AR1464)*$AC1464-SUM(AO1464:AR1464)*$AD1464,"")</f>
        <v/>
      </c>
      <c r="AU1464" s="893"/>
      <c r="AV1464" s="894"/>
      <c r="AW1464" s="894"/>
      <c r="AX1464" s="894"/>
      <c r="AY1464" s="894"/>
      <c r="AZ1464" s="954"/>
    </row>
    <row r="1465" spans="1:52" ht="13.5" customHeight="1">
      <c r="A1465" s="838" t="str">
        <f>IF(B1465&lt;&gt;"",MAX($A1463:$A1464)+1,"")</f>
        <v/>
      </c>
      <c r="B1465" s="955"/>
      <c r="C1465" s="956"/>
      <c r="D1465" s="957"/>
      <c r="E1465" s="958"/>
      <c r="F1465" s="959"/>
      <c r="G1465" s="960"/>
      <c r="H1465" s="961"/>
      <c r="I1465" s="961"/>
      <c r="J1465" s="824">
        <f>SUM(F1465:I1465)*$E1465</f>
        <v>0</v>
      </c>
      <c r="K1465" s="825"/>
      <c r="L1465" s="825"/>
      <c r="M1465" s="827"/>
      <c r="N1465" s="827"/>
      <c r="O1465" s="1049">
        <f>SUM(K1465:N1465)*$E1465</f>
        <v>0</v>
      </c>
      <c r="P1465" s="825"/>
      <c r="Q1465" s="825"/>
      <c r="R1465" s="827"/>
      <c r="S1465" s="827"/>
      <c r="T1465" s="846">
        <f>SUM(P1465:S1465)*$E1465</f>
        <v>0</v>
      </c>
      <c r="U1465" s="825">
        <f>SUM(F1465,K1465,P1465)</f>
        <v>0</v>
      </c>
      <c r="V1465" s="825">
        <f t="shared" si="564"/>
        <v>0</v>
      </c>
      <c r="W1465" s="827">
        <f t="shared" si="564"/>
        <v>0</v>
      </c>
      <c r="X1465" s="827">
        <f>SUM(I1465,N1465,S1465)</f>
        <v>0</v>
      </c>
      <c r="Y1465" s="824">
        <f>SUM(J1465,O1465,T1465)</f>
        <v>0</v>
      </c>
      <c r="Z1465" s="838" t="str">
        <f t="shared" si="565"/>
        <v/>
      </c>
      <c r="AA1465" s="895">
        <f>B1465</f>
        <v>0</v>
      </c>
      <c r="AB1465" s="844">
        <f>C1465</f>
        <v>0</v>
      </c>
      <c r="AC1465" s="962">
        <f>D1465</f>
        <v>0</v>
      </c>
      <c r="AD1465" s="858">
        <f>E1465</f>
        <v>0</v>
      </c>
      <c r="AE1465" s="832">
        <f t="shared" si="566"/>
        <v>0</v>
      </c>
      <c r="AF1465" s="832">
        <f t="shared" si="566"/>
        <v>0</v>
      </c>
      <c r="AG1465" s="832">
        <f t="shared" si="566"/>
        <v>0</v>
      </c>
      <c r="AH1465" s="832">
        <f t="shared" si="566"/>
        <v>0</v>
      </c>
      <c r="AI1465" s="824">
        <f>SUM(AE1465:AH1465)*$E1465</f>
        <v>0</v>
      </c>
      <c r="AJ1465" s="879">
        <f t="shared" si="567"/>
        <v>0</v>
      </c>
      <c r="AK1465" s="879">
        <f t="shared" si="567"/>
        <v>0</v>
      </c>
      <c r="AL1465" s="879">
        <f t="shared" si="567"/>
        <v>0</v>
      </c>
      <c r="AM1465" s="879">
        <f t="shared" si="567"/>
        <v>0</v>
      </c>
      <c r="AN1465" s="849">
        <f>SUM(AJ1465:AM1465)*$E1465</f>
        <v>0</v>
      </c>
      <c r="AO1465" s="825">
        <f t="shared" si="568"/>
        <v>0</v>
      </c>
      <c r="AP1465" s="825">
        <f t="shared" si="568"/>
        <v>0</v>
      </c>
      <c r="AQ1465" s="825">
        <f t="shared" si="568"/>
        <v>0</v>
      </c>
      <c r="AR1465" s="825">
        <f t="shared" si="568"/>
        <v>0</v>
      </c>
      <c r="AS1465" s="825">
        <f t="shared" si="568"/>
        <v>0</v>
      </c>
      <c r="AT1465" s="963" t="str">
        <f>IF(AC1465&lt;&gt;0,SUM(AO1465:AR1465)*$AC1465-SUM(AO1465:AR1465)*$AD1465,"")</f>
        <v/>
      </c>
      <c r="AU1465" s="893"/>
      <c r="AV1465" s="894"/>
      <c r="AW1465" s="894"/>
      <c r="AX1465" s="894"/>
      <c r="AY1465" s="894"/>
      <c r="AZ1465" s="954"/>
    </row>
    <row r="1466" spans="1:52" ht="13.5" customHeight="1">
      <c r="A1466" s="964"/>
      <c r="B1466" s="964" t="s">
        <v>6</v>
      </c>
      <c r="C1466" s="965"/>
      <c r="D1466" s="966"/>
      <c r="E1466" s="965"/>
      <c r="F1466" s="965"/>
      <c r="G1466" s="967"/>
      <c r="H1466" s="965"/>
      <c r="I1466" s="965"/>
      <c r="J1466" s="968">
        <f>SUM(J1400:J1465)</f>
        <v>1281.0999999999999</v>
      </c>
      <c r="K1466" s="969"/>
      <c r="L1466" s="969"/>
      <c r="M1466" s="969"/>
      <c r="N1466" s="969"/>
      <c r="O1466" s="968">
        <f>SUM(O1400:O1465)</f>
        <v>3723.95</v>
      </c>
      <c r="P1466" s="969"/>
      <c r="Q1466" s="969"/>
      <c r="R1466" s="969"/>
      <c r="S1466" s="969"/>
      <c r="T1466" s="968">
        <f>SUM(T1400:T1465)</f>
        <v>3938.95</v>
      </c>
      <c r="U1466" s="969"/>
      <c r="V1466" s="969"/>
      <c r="W1466" s="969"/>
      <c r="X1466" s="969"/>
      <c r="Y1466" s="968">
        <f>SUM(Y1400:Y1465)</f>
        <v>8944</v>
      </c>
      <c r="Z1466" s="964"/>
      <c r="AA1466" s="964" t="s">
        <v>6</v>
      </c>
      <c r="AB1466" s="969"/>
      <c r="AC1466" s="970"/>
      <c r="AD1466" s="969"/>
      <c r="AE1466" s="969"/>
      <c r="AF1466" s="969"/>
      <c r="AG1466" s="969"/>
      <c r="AH1466" s="969"/>
      <c r="AI1466" s="971">
        <f>SUM(AI1400:AI1465)</f>
        <v>80747.099999999977</v>
      </c>
      <c r="AJ1466" s="969"/>
      <c r="AK1466" s="969"/>
      <c r="AL1466" s="969"/>
      <c r="AM1466" s="969"/>
      <c r="AN1466" s="969">
        <f>SUM(AN1400:AN1465)</f>
        <v>6695.5</v>
      </c>
      <c r="AO1466" s="969"/>
      <c r="AP1466" s="969"/>
      <c r="AQ1466" s="969"/>
      <c r="AR1466" s="969"/>
      <c r="AS1466" s="969">
        <f>SUM(AS1400:AS1465)</f>
        <v>8944</v>
      </c>
      <c r="AT1466" s="972">
        <f>SUM(AT1400:AT1465)</f>
        <v>498</v>
      </c>
      <c r="AU1466" s="973"/>
      <c r="AV1466" s="974"/>
      <c r="AW1466" s="974"/>
      <c r="AX1466" s="974"/>
      <c r="AY1466" s="974"/>
      <c r="AZ1466" s="975"/>
    </row>
    <row r="1467" spans="1:52" ht="13.5" customHeight="1">
      <c r="A1467" s="976"/>
      <c r="B1467" s="1484" t="s">
        <v>866</v>
      </c>
      <c r="C1467" s="1487" t="s">
        <v>867</v>
      </c>
      <c r="D1467" s="1488"/>
      <c r="E1467" s="1489"/>
      <c r="F1467" s="1490" t="str">
        <f>"Đtượng BB : " &amp; SUM(F1468:F1470) &amp;"đ/c = " &amp; SUM(J1468:J1470) &amp;"k"</f>
        <v>Đtượng BB : 325đ/c = 8510k</v>
      </c>
      <c r="G1467" s="1491"/>
      <c r="H1467" s="1491"/>
      <c r="I1467" s="1491"/>
      <c r="J1467" s="1492"/>
      <c r="K1467" s="1490" t="str">
        <f>"Đtượng BC: " &amp; SUM(K1468:K1470) &amp;"đ/c = " &amp; SUM(O1468:O1470) &amp;"k"</f>
        <v>Đtượng BC: 21đ/c = 434k</v>
      </c>
      <c r="L1467" s="1491"/>
      <c r="M1467" s="1491"/>
      <c r="N1467" s="1491"/>
      <c r="O1467" s="1492"/>
      <c r="P1467" s="1493" t="s">
        <v>6</v>
      </c>
      <c r="Q1467" s="1494"/>
      <c r="R1467" s="1495"/>
      <c r="S1467" s="977"/>
      <c r="T1467" s="1496" t="s">
        <v>868</v>
      </c>
      <c r="U1467" s="1497"/>
      <c r="V1467" s="1497"/>
      <c r="W1467" s="1497"/>
      <c r="X1467" s="1497"/>
      <c r="Y1467" s="1498"/>
      <c r="Z1467" s="978"/>
      <c r="AA1467" s="930"/>
      <c r="AB1467" s="930"/>
      <c r="AC1467" s="979"/>
      <c r="AD1467" s="930"/>
      <c r="AE1467" s="930"/>
      <c r="AF1467" s="930"/>
      <c r="AG1467" s="930"/>
      <c r="AH1467" s="930"/>
      <c r="AI1467" s="930"/>
      <c r="AJ1467" s="930"/>
      <c r="AK1467" s="930"/>
      <c r="AL1467" s="930"/>
      <c r="AM1467" s="930"/>
      <c r="AN1467" s="930"/>
      <c r="AO1467" s="930"/>
      <c r="AP1467" s="930"/>
      <c r="AQ1467" s="930"/>
      <c r="AR1467" s="930"/>
      <c r="AS1467" s="930"/>
      <c r="AT1467" s="930"/>
      <c r="AU1467" s="980"/>
    </row>
    <row r="1468" spans="1:52" ht="13.5" customHeight="1">
      <c r="A1468" s="981"/>
      <c r="B1468" s="1485"/>
      <c r="C1468" s="1499" t="s">
        <v>856</v>
      </c>
      <c r="D1468" s="1500"/>
      <c r="E1468" s="1501"/>
      <c r="F1468" s="982">
        <v>105</v>
      </c>
      <c r="G1468" s="982" t="s">
        <v>27</v>
      </c>
      <c r="H1468" s="983">
        <v>14</v>
      </c>
      <c r="I1468" s="984" t="s">
        <v>29</v>
      </c>
      <c r="J1468" s="985">
        <f>F1468*H1468</f>
        <v>1470</v>
      </c>
      <c r="K1468" s="986">
        <v>7</v>
      </c>
      <c r="L1468" s="984" t="s">
        <v>27</v>
      </c>
      <c r="M1468" s="987">
        <v>14</v>
      </c>
      <c r="N1468" s="984" t="s">
        <v>28</v>
      </c>
      <c r="O1468" s="988">
        <f>K1468*M1468</f>
        <v>98</v>
      </c>
      <c r="P1468" s="989" t="str">
        <f>F1468+K1468 &amp;"đ/c"</f>
        <v>112đ/c</v>
      </c>
      <c r="Q1468" s="1471">
        <f>J1468+O1468</f>
        <v>1568</v>
      </c>
      <c r="R1468" s="1472"/>
      <c r="S1468" s="990"/>
      <c r="T1468" s="1473" t="s">
        <v>869</v>
      </c>
      <c r="U1468" s="1474"/>
      <c r="V1468" s="1474"/>
      <c r="W1468" s="1474"/>
      <c r="X1468" s="991"/>
      <c r="Y1468" s="992">
        <f>SUM(J1468:J1472)+SUM(O1468:O1470)+Q1471-Q1472</f>
        <v>11209.199999999995</v>
      </c>
      <c r="AB1468" s="993" t="s">
        <v>870</v>
      </c>
      <c r="AC1468" s="994"/>
      <c r="AD1468" s="993"/>
      <c r="AE1468" s="993"/>
      <c r="AF1468" s="993"/>
      <c r="AG1468" s="995"/>
      <c r="AH1468" s="995"/>
      <c r="AI1468" s="1261" t="s">
        <v>871</v>
      </c>
      <c r="AJ1468" s="1261"/>
      <c r="AK1468" s="1261"/>
      <c r="AL1468" s="1261"/>
      <c r="AM1468" s="1261"/>
      <c r="AN1468" s="1261"/>
      <c r="AO1468" s="995"/>
      <c r="AP1468" s="995"/>
      <c r="AQ1468" s="995"/>
      <c r="AR1468" s="995"/>
      <c r="AS1468" s="995"/>
      <c r="AT1468" s="993" t="s">
        <v>21</v>
      </c>
      <c r="AU1468" s="993"/>
      <c r="AV1468" s="996"/>
      <c r="AW1468" s="996"/>
      <c r="AX1468" s="996"/>
    </row>
    <row r="1469" spans="1:52" ht="13.5" customHeight="1">
      <c r="A1469" s="981"/>
      <c r="B1469" s="1485"/>
      <c r="C1469" s="1475" t="s">
        <v>857</v>
      </c>
      <c r="D1469" s="1476"/>
      <c r="E1469" s="1477"/>
      <c r="F1469" s="982">
        <v>105</v>
      </c>
      <c r="G1469" s="997" t="s">
        <v>27</v>
      </c>
      <c r="H1469" s="983">
        <v>32</v>
      </c>
      <c r="I1469" s="998" t="s">
        <v>29</v>
      </c>
      <c r="J1469" s="999">
        <f>F1469*H1469</f>
        <v>3360</v>
      </c>
      <c r="K1469" s="1000">
        <v>7</v>
      </c>
      <c r="L1469" s="998" t="s">
        <v>27</v>
      </c>
      <c r="M1469" s="1001">
        <v>24</v>
      </c>
      <c r="N1469" s="998" t="s">
        <v>28</v>
      </c>
      <c r="O1469" s="1002">
        <f>K1469*M1469</f>
        <v>168</v>
      </c>
      <c r="P1469" s="1003" t="str">
        <f>F1469+K1469 &amp;"đ/c"</f>
        <v>112đ/c</v>
      </c>
      <c r="Q1469" s="1478">
        <f>J1469+O1469</f>
        <v>3528</v>
      </c>
      <c r="R1469" s="1479"/>
      <c r="S1469" s="990"/>
      <c r="T1469" s="1004" t="s">
        <v>872</v>
      </c>
      <c r="U1469" s="1005"/>
      <c r="V1469" s="1005">
        <f>M1466</f>
        <v>0</v>
      </c>
      <c r="W1469" s="1005"/>
      <c r="X1469" s="991"/>
      <c r="Y1469" s="992">
        <f>Y1466</f>
        <v>8944</v>
      </c>
      <c r="Z1469" s="978"/>
      <c r="AA1469" s="930"/>
      <c r="AB1469" s="930"/>
      <c r="AC1469" s="979"/>
      <c r="AD1469" s="930"/>
      <c r="AE1469" s="930"/>
      <c r="AF1469" s="930"/>
      <c r="AG1469" s="930"/>
      <c r="AH1469" s="930"/>
      <c r="AI1469" s="930"/>
      <c r="AJ1469" s="930"/>
      <c r="AK1469" s="930"/>
      <c r="AL1469" s="930"/>
      <c r="AM1469" s="930"/>
      <c r="AN1469" s="930"/>
      <c r="AO1469" s="930"/>
      <c r="AP1469" s="930"/>
      <c r="AQ1469" s="930"/>
      <c r="AR1469" s="930"/>
      <c r="AS1469" s="930"/>
      <c r="AT1469" s="930"/>
      <c r="AU1469" s="1006"/>
    </row>
    <row r="1470" spans="1:52" ht="13.5" customHeight="1">
      <c r="A1470" s="981"/>
      <c r="B1470" s="1486"/>
      <c r="C1470" s="1475" t="s">
        <v>858</v>
      </c>
      <c r="D1470" s="1476"/>
      <c r="E1470" s="1477"/>
      <c r="F1470" s="982">
        <v>115</v>
      </c>
      <c r="G1470" s="998" t="s">
        <v>27</v>
      </c>
      <c r="H1470" s="983">
        <v>32</v>
      </c>
      <c r="I1470" s="998" t="s">
        <v>29</v>
      </c>
      <c r="J1470" s="999">
        <f>F1470*H1470</f>
        <v>3680</v>
      </c>
      <c r="K1470" s="1000">
        <v>7</v>
      </c>
      <c r="L1470" s="998" t="s">
        <v>27</v>
      </c>
      <c r="M1470" s="1001">
        <v>24</v>
      </c>
      <c r="N1470" s="998" t="s">
        <v>28</v>
      </c>
      <c r="O1470" s="1002">
        <f>K1470*M1470</f>
        <v>168</v>
      </c>
      <c r="P1470" s="1003" t="str">
        <f>F1470+K1470 &amp; "đ/c"</f>
        <v>122đ/c</v>
      </c>
      <c r="Q1470" s="1478">
        <f>J1470+O1470</f>
        <v>3848</v>
      </c>
      <c r="R1470" s="1479"/>
      <c r="S1470" s="990"/>
      <c r="T1470" s="1004" t="s">
        <v>873</v>
      </c>
      <c r="U1470" s="1005"/>
      <c r="V1470" s="1005"/>
      <c r="W1470" s="1005"/>
      <c r="X1470" s="991"/>
      <c r="Y1470" s="992">
        <f>IF(Y1468-Y1469&gt;0,Y1468-Y1469,0)</f>
        <v>2265.1999999999953</v>
      </c>
      <c r="Z1470" s="978"/>
      <c r="AA1470" s="930"/>
      <c r="AB1470" s="930"/>
      <c r="AC1470" s="979"/>
      <c r="AD1470" s="930"/>
      <c r="AE1470" s="930"/>
      <c r="AF1470" s="930"/>
      <c r="AG1470" s="930"/>
      <c r="AH1470" s="930"/>
      <c r="AI1470" s="930"/>
      <c r="AJ1470" s="930"/>
      <c r="AK1470" s="930"/>
      <c r="AL1470" s="930"/>
      <c r="AM1470" s="930"/>
      <c r="AN1470" s="930"/>
      <c r="AO1470" s="930"/>
      <c r="AP1470" s="930"/>
      <c r="AQ1470" s="930"/>
      <c r="AR1470" s="930"/>
      <c r="AS1470" s="930"/>
      <c r="AT1470" s="930"/>
      <c r="AU1470" s="1006"/>
    </row>
    <row r="1471" spans="1:52" ht="13.5" customHeight="1">
      <c r="A1471" s="981"/>
      <c r="B1471" s="1007" t="s">
        <v>874</v>
      </c>
      <c r="C1471" s="1455"/>
      <c r="D1471" s="1455"/>
      <c r="E1471" s="1456"/>
      <c r="F1471" s="1008"/>
      <c r="G1471" s="1009" t="s">
        <v>27</v>
      </c>
      <c r="H1471" s="1010"/>
      <c r="I1471" s="1009" t="s">
        <v>29</v>
      </c>
      <c r="J1471" s="1011">
        <f>F1471*H1471</f>
        <v>0</v>
      </c>
      <c r="K1471" s="1012"/>
      <c r="L1471" s="1457" t="s">
        <v>897</v>
      </c>
      <c r="M1471" s="1458"/>
      <c r="N1471" s="1458"/>
      <c r="O1471" s="1459"/>
      <c r="P1471" s="1013"/>
      <c r="Q1471" s="1460">
        <f>AZ1342</f>
        <v>2265.1999999999953</v>
      </c>
      <c r="R1471" s="1461"/>
      <c r="S1471" s="990"/>
      <c r="T1471" s="1462" t="s">
        <v>865</v>
      </c>
      <c r="U1471" s="1463"/>
      <c r="V1471" s="1463"/>
      <c r="W1471" s="1463"/>
      <c r="X1471" s="991"/>
      <c r="Y1471" s="1014">
        <f>IF(Y1468-Y1469&lt;0,Y1469-Y1468,0)</f>
        <v>0</v>
      </c>
      <c r="AI1471" s="930"/>
    </row>
    <row r="1472" spans="1:52" ht="13.5" customHeight="1">
      <c r="A1472" s="981"/>
      <c r="B1472" s="1464" t="s">
        <v>875</v>
      </c>
      <c r="C1472" s="1465"/>
      <c r="D1472" s="1015"/>
      <c r="E1472" s="1016"/>
      <c r="F1472" s="1017"/>
      <c r="G1472" s="1018" t="s">
        <v>27</v>
      </c>
      <c r="H1472" s="1019"/>
      <c r="I1472" s="1018" t="s">
        <v>29</v>
      </c>
      <c r="J1472" s="1020">
        <f>F1472*H1472</f>
        <v>0</v>
      </c>
      <c r="K1472" s="1021"/>
      <c r="L1472" s="1466" t="s">
        <v>876</v>
      </c>
      <c r="M1472" s="1467"/>
      <c r="N1472" s="1467"/>
      <c r="O1472" s="1468"/>
      <c r="P1472" s="1022"/>
      <c r="Q1472" s="1460">
        <f>AZ1343</f>
        <v>0</v>
      </c>
      <c r="R1472" s="1461"/>
      <c r="S1472" s="1023"/>
      <c r="T1472" s="1023"/>
      <c r="U1472" s="1024"/>
      <c r="V1472" s="1024"/>
      <c r="W1472" s="1024"/>
      <c r="X1472" s="1025"/>
      <c r="Y1472" s="1026"/>
      <c r="AI1472" s="930"/>
    </row>
    <row r="1473" spans="1:52" ht="13.5" customHeight="1">
      <c r="A1473" s="981"/>
      <c r="B1473" s="1452" t="s">
        <v>877</v>
      </c>
      <c r="C1473" s="1452"/>
      <c r="D1473" s="1452"/>
      <c r="E1473" s="1452"/>
      <c r="F1473" s="1452"/>
      <c r="G1473" s="1027"/>
      <c r="H1473" s="1027"/>
      <c r="I1473" s="1027"/>
      <c r="J1473" s="1028"/>
      <c r="K1473" s="1027"/>
      <c r="L1473" s="1453" t="s">
        <v>878</v>
      </c>
      <c r="M1473" s="1453"/>
      <c r="N1473" s="1453"/>
      <c r="O1473" s="993"/>
      <c r="P1473" s="993"/>
      <c r="Q1473" s="993"/>
      <c r="R1473" s="993"/>
      <c r="S1473" s="1453" t="s">
        <v>879</v>
      </c>
      <c r="T1473" s="1453"/>
      <c r="U1473" s="1453"/>
      <c r="X1473" s="981"/>
      <c r="Y1473" s="981"/>
      <c r="AA1473" s="1454" t="s">
        <v>880</v>
      </c>
      <c r="AB1473" s="1454"/>
      <c r="AC1473" s="1454"/>
      <c r="AD1473" s="1454"/>
      <c r="AE1473" s="1454"/>
      <c r="AF1473" s="1454"/>
      <c r="AG1473" s="1454"/>
      <c r="AS1473" s="1454" t="s">
        <v>881</v>
      </c>
      <c r="AT1473" s="1454"/>
      <c r="AU1473" s="1454"/>
      <c r="AV1473" s="1454"/>
      <c r="AW1473" s="1454"/>
    </row>
    <row r="1474" spans="1:52" ht="32.25" customHeight="1">
      <c r="A1474" s="981"/>
      <c r="B1474" s="1029"/>
      <c r="C1474" s="1029"/>
      <c r="D1474" s="1030"/>
      <c r="E1474" s="1029"/>
      <c r="F1474" s="1029"/>
      <c r="J1474" s="1031"/>
      <c r="L1474" s="1032"/>
      <c r="M1474" s="1032"/>
      <c r="N1474" s="1032"/>
      <c r="O1474" s="981"/>
      <c r="P1474" s="981"/>
      <c r="Q1474" s="981"/>
      <c r="R1474" s="981"/>
      <c r="S1474" s="1032"/>
      <c r="T1474" s="1032"/>
      <c r="U1474" s="1032"/>
      <c r="X1474" s="981"/>
      <c r="Y1474" s="981"/>
    </row>
    <row r="1475" spans="1:52" ht="27.75" customHeight="1">
      <c r="A1475" s="981"/>
      <c r="B1475" s="1029"/>
      <c r="C1475" s="1029"/>
      <c r="D1475" s="1030"/>
      <c r="E1475" s="1029"/>
      <c r="F1475" s="1029"/>
      <c r="J1475" s="1031"/>
      <c r="L1475" s="1032"/>
      <c r="M1475" s="1032"/>
      <c r="N1475" s="1032"/>
      <c r="O1475" s="981"/>
      <c r="P1475" s="981"/>
      <c r="Q1475" s="981"/>
      <c r="R1475" s="981"/>
      <c r="S1475" s="1032"/>
      <c r="T1475" s="1032"/>
      <c r="U1475" s="1032"/>
      <c r="X1475" s="981"/>
      <c r="Y1475" s="981"/>
    </row>
    <row r="1476" spans="1:52" ht="13.5" customHeight="1">
      <c r="A1476" s="981"/>
      <c r="B1476" s="1454" t="s">
        <v>881</v>
      </c>
      <c r="C1476" s="1454"/>
      <c r="D1476" s="1454"/>
      <c r="E1476" s="1454"/>
      <c r="F1476" s="1454"/>
      <c r="J1476" s="1031"/>
      <c r="L1476" s="1032"/>
      <c r="M1476" s="1032"/>
      <c r="N1476" s="1032"/>
      <c r="O1476" s="981"/>
      <c r="P1476" s="981"/>
      <c r="Q1476" s="981"/>
      <c r="R1476" s="1454" t="s">
        <v>880</v>
      </c>
      <c r="S1476" s="1454"/>
      <c r="T1476" s="1454"/>
      <c r="U1476" s="1454"/>
      <c r="V1476" s="1454"/>
      <c r="W1476" s="1454"/>
      <c r="X1476" s="981"/>
      <c r="Y1476" s="981"/>
    </row>
    <row r="1477" spans="1:52" ht="13.5" customHeight="1">
      <c r="A1477" s="807" t="s">
        <v>841</v>
      </c>
      <c r="D1477" s="809"/>
      <c r="O1477" s="810" t="s">
        <v>4</v>
      </c>
      <c r="P1477" s="1544">
        <f>P1395+1</f>
        <v>44305</v>
      </c>
      <c r="Q1477" s="1544"/>
      <c r="R1477" s="1544"/>
      <c r="S1477" s="1544"/>
      <c r="T1477" s="1544"/>
      <c r="AU1477" s="812" t="s">
        <v>12</v>
      </c>
    </row>
    <row r="1478" spans="1:52" ht="13.5" customHeight="1">
      <c r="A1478" s="813" t="s">
        <v>11</v>
      </c>
      <c r="B1478" s="1530" t="s">
        <v>842</v>
      </c>
      <c r="C1478" s="1533" t="s">
        <v>5</v>
      </c>
      <c r="D1478" s="1530" t="s">
        <v>843</v>
      </c>
      <c r="E1478" s="1530" t="s">
        <v>844</v>
      </c>
      <c r="F1478" s="1545" t="s">
        <v>24</v>
      </c>
      <c r="G1478" s="1546"/>
      <c r="H1478" s="1546"/>
      <c r="I1478" s="1546"/>
      <c r="J1478" s="1547"/>
      <c r="K1478" s="1548" t="s">
        <v>25</v>
      </c>
      <c r="L1478" s="1549"/>
      <c r="M1478" s="1549"/>
      <c r="N1478" s="1549"/>
      <c r="O1478" s="1550"/>
      <c r="P1478" s="1551" t="s">
        <v>26</v>
      </c>
      <c r="Q1478" s="1552"/>
      <c r="R1478" s="1552"/>
      <c r="S1478" s="1552"/>
      <c r="T1478" s="1553"/>
      <c r="U1478" s="1563" t="s">
        <v>6</v>
      </c>
      <c r="V1478" s="1564"/>
      <c r="W1478" s="1564"/>
      <c r="X1478" s="1564"/>
      <c r="Y1478" s="1565"/>
      <c r="Z1478" s="1527" t="s">
        <v>11</v>
      </c>
      <c r="AA1478" s="1530" t="s">
        <v>845</v>
      </c>
      <c r="AB1478" s="1533" t="s">
        <v>5</v>
      </c>
      <c r="AC1478" s="1530" t="s">
        <v>843</v>
      </c>
      <c r="AD1478" s="1530" t="s">
        <v>844</v>
      </c>
      <c r="AE1478" s="1545" t="s">
        <v>9</v>
      </c>
      <c r="AF1478" s="1546"/>
      <c r="AG1478" s="1546"/>
      <c r="AH1478" s="1546"/>
      <c r="AI1478" s="1547"/>
      <c r="AJ1478" s="1545" t="s">
        <v>846</v>
      </c>
      <c r="AK1478" s="1546"/>
      <c r="AL1478" s="1546"/>
      <c r="AM1478" s="1546"/>
      <c r="AN1478" s="1547"/>
      <c r="AO1478" s="1545" t="s">
        <v>10</v>
      </c>
      <c r="AP1478" s="1546"/>
      <c r="AQ1478" s="1546"/>
      <c r="AR1478" s="1546"/>
      <c r="AS1478" s="1547"/>
      <c r="AT1478" s="1554" t="s">
        <v>23</v>
      </c>
      <c r="AU1478" s="1557">
        <v>42644</v>
      </c>
      <c r="AV1478" s="1558"/>
      <c r="AW1478" s="1558"/>
      <c r="AX1478" s="1558"/>
      <c r="AY1478" s="1558"/>
      <c r="AZ1478" s="1559"/>
    </row>
    <row r="1479" spans="1:52" ht="13.5" customHeight="1">
      <c r="A1479" s="814"/>
      <c r="B1479" s="1531"/>
      <c r="C1479" s="1534"/>
      <c r="D1479" s="1531"/>
      <c r="E1479" s="1531"/>
      <c r="F1479" s="1542" t="s">
        <v>13</v>
      </c>
      <c r="G1479" s="1543"/>
      <c r="H1479" s="1536" t="s">
        <v>8</v>
      </c>
      <c r="I1479" s="1537"/>
      <c r="J1479" s="1310" t="s">
        <v>14</v>
      </c>
      <c r="K1479" s="1542" t="s">
        <v>13</v>
      </c>
      <c r="L1479" s="1543"/>
      <c r="M1479" s="1536" t="s">
        <v>8</v>
      </c>
      <c r="N1479" s="1537"/>
      <c r="O1479" s="1310" t="s">
        <v>14</v>
      </c>
      <c r="P1479" s="1542" t="s">
        <v>13</v>
      </c>
      <c r="Q1479" s="1543"/>
      <c r="R1479" s="1536" t="s">
        <v>8</v>
      </c>
      <c r="S1479" s="1537"/>
      <c r="T1479" s="1310" t="s">
        <v>14</v>
      </c>
      <c r="U1479" s="1542" t="s">
        <v>13</v>
      </c>
      <c r="V1479" s="1543"/>
      <c r="W1479" s="1536" t="s">
        <v>8</v>
      </c>
      <c r="X1479" s="1537"/>
      <c r="Y1479" s="1310" t="s">
        <v>14</v>
      </c>
      <c r="Z1479" s="1528"/>
      <c r="AA1479" s="1531"/>
      <c r="AB1479" s="1534"/>
      <c r="AC1479" s="1531"/>
      <c r="AD1479" s="1531"/>
      <c r="AE1479" s="1542" t="s">
        <v>13</v>
      </c>
      <c r="AF1479" s="1543"/>
      <c r="AG1479" s="1536" t="s">
        <v>8</v>
      </c>
      <c r="AH1479" s="1537"/>
      <c r="AI1479" s="1310" t="s">
        <v>14</v>
      </c>
      <c r="AJ1479" s="1542" t="s">
        <v>13</v>
      </c>
      <c r="AK1479" s="1543"/>
      <c r="AL1479" s="1536" t="s">
        <v>8</v>
      </c>
      <c r="AM1479" s="1537"/>
      <c r="AN1479" s="1310" t="s">
        <v>14</v>
      </c>
      <c r="AO1479" s="1542" t="s">
        <v>13</v>
      </c>
      <c r="AP1479" s="1543"/>
      <c r="AQ1479" s="1536" t="s">
        <v>8</v>
      </c>
      <c r="AR1479" s="1537"/>
      <c r="AS1479" s="1310" t="s">
        <v>14</v>
      </c>
      <c r="AT1479" s="1555"/>
      <c r="AU1479" s="1560"/>
      <c r="AV1479" s="1561"/>
      <c r="AW1479" s="1561"/>
      <c r="AX1479" s="1561"/>
      <c r="AY1479" s="1561"/>
      <c r="AZ1479" s="1562"/>
    </row>
    <row r="1480" spans="1:52" ht="13.5" customHeight="1">
      <c r="A1480" s="814"/>
      <c r="B1480" s="1531"/>
      <c r="C1480" s="1534"/>
      <c r="D1480" s="1531"/>
      <c r="E1480" s="1531"/>
      <c r="F1480" s="1540" t="s">
        <v>15</v>
      </c>
      <c r="G1480" s="1525" t="s">
        <v>22</v>
      </c>
      <c r="H1480" s="1523" t="s">
        <v>15</v>
      </c>
      <c r="I1480" s="1523" t="s">
        <v>22</v>
      </c>
      <c r="J1480" s="1538"/>
      <c r="K1480" s="1525" t="s">
        <v>15</v>
      </c>
      <c r="L1480" s="1525" t="s">
        <v>22</v>
      </c>
      <c r="M1480" s="1523" t="s">
        <v>15</v>
      </c>
      <c r="N1480" s="1523" t="s">
        <v>22</v>
      </c>
      <c r="O1480" s="1538"/>
      <c r="P1480" s="1525" t="s">
        <v>15</v>
      </c>
      <c r="Q1480" s="1525" t="s">
        <v>22</v>
      </c>
      <c r="R1480" s="1523" t="s">
        <v>15</v>
      </c>
      <c r="S1480" s="1523" t="s">
        <v>22</v>
      </c>
      <c r="T1480" s="1538"/>
      <c r="U1480" s="1525" t="s">
        <v>15</v>
      </c>
      <c r="V1480" s="1525" t="s">
        <v>22</v>
      </c>
      <c r="W1480" s="1523" t="s">
        <v>15</v>
      </c>
      <c r="X1480" s="1523" t="s">
        <v>22</v>
      </c>
      <c r="Y1480" s="1538"/>
      <c r="Z1480" s="1528"/>
      <c r="AA1480" s="1531"/>
      <c r="AB1480" s="1534"/>
      <c r="AC1480" s="1531"/>
      <c r="AD1480" s="1531"/>
      <c r="AE1480" s="1310" t="s">
        <v>15</v>
      </c>
      <c r="AF1480" s="1523" t="s">
        <v>22</v>
      </c>
      <c r="AG1480" s="1523" t="s">
        <v>15</v>
      </c>
      <c r="AH1480" s="1523" t="s">
        <v>22</v>
      </c>
      <c r="AI1480" s="1538"/>
      <c r="AJ1480" s="1523" t="s">
        <v>15</v>
      </c>
      <c r="AK1480" s="1523" t="s">
        <v>22</v>
      </c>
      <c r="AL1480" s="1523" t="s">
        <v>15</v>
      </c>
      <c r="AM1480" s="1523" t="s">
        <v>22</v>
      </c>
      <c r="AN1480" s="1538"/>
      <c r="AO1480" s="1523" t="s">
        <v>15</v>
      </c>
      <c r="AP1480" s="1523" t="s">
        <v>22</v>
      </c>
      <c r="AQ1480" s="1523" t="s">
        <v>15</v>
      </c>
      <c r="AR1480" s="1523" t="s">
        <v>22</v>
      </c>
      <c r="AS1480" s="1538"/>
      <c r="AT1480" s="1555"/>
      <c r="AU1480" s="1507">
        <f>P1477</f>
        <v>44305</v>
      </c>
      <c r="AV1480" s="1508"/>
      <c r="AW1480" s="1508"/>
      <c r="AX1480" s="1508"/>
      <c r="AY1480" s="1508"/>
      <c r="AZ1480" s="1509"/>
    </row>
    <row r="1481" spans="1:52" ht="13.5" customHeight="1">
      <c r="A1481" s="815"/>
      <c r="B1481" s="1532"/>
      <c r="C1481" s="1535"/>
      <c r="D1481" s="1532"/>
      <c r="E1481" s="1532"/>
      <c r="F1481" s="1541"/>
      <c r="G1481" s="1526"/>
      <c r="H1481" s="1524"/>
      <c r="I1481" s="1524"/>
      <c r="J1481" s="1539"/>
      <c r="K1481" s="1526"/>
      <c r="L1481" s="1526"/>
      <c r="M1481" s="1524"/>
      <c r="N1481" s="1524"/>
      <c r="O1481" s="1539"/>
      <c r="P1481" s="1526"/>
      <c r="Q1481" s="1526"/>
      <c r="R1481" s="1524"/>
      <c r="S1481" s="1524"/>
      <c r="T1481" s="1539"/>
      <c r="U1481" s="1526"/>
      <c r="V1481" s="1526"/>
      <c r="W1481" s="1524"/>
      <c r="X1481" s="1524"/>
      <c r="Y1481" s="1539"/>
      <c r="Z1481" s="1529"/>
      <c r="AA1481" s="1532"/>
      <c r="AB1481" s="1535"/>
      <c r="AC1481" s="1532"/>
      <c r="AD1481" s="1532"/>
      <c r="AE1481" s="1539"/>
      <c r="AF1481" s="1524"/>
      <c r="AG1481" s="1524"/>
      <c r="AH1481" s="1524"/>
      <c r="AI1481" s="1539"/>
      <c r="AJ1481" s="1524"/>
      <c r="AK1481" s="1524"/>
      <c r="AL1481" s="1524"/>
      <c r="AM1481" s="1524"/>
      <c r="AN1481" s="1539"/>
      <c r="AO1481" s="1524"/>
      <c r="AP1481" s="1524"/>
      <c r="AQ1481" s="1524"/>
      <c r="AR1481" s="1524"/>
      <c r="AS1481" s="1539"/>
      <c r="AT1481" s="1556"/>
      <c r="AU1481" s="1510"/>
      <c r="AV1481" s="1511"/>
      <c r="AW1481" s="1511"/>
      <c r="AX1481" s="1511"/>
      <c r="AY1481" s="1511"/>
      <c r="AZ1481" s="1512"/>
    </row>
    <row r="1482" spans="1:52" ht="13.5" customHeight="1">
      <c r="A1482" s="816">
        <v>1</v>
      </c>
      <c r="B1482" s="1033" t="s">
        <v>229</v>
      </c>
      <c r="C1482" s="817" t="s">
        <v>66</v>
      </c>
      <c r="D1482" s="818">
        <v>2</v>
      </c>
      <c r="E1482" s="819">
        <v>2</v>
      </c>
      <c r="F1482" s="857">
        <v>30</v>
      </c>
      <c r="G1482" s="821"/>
      <c r="H1482" s="822"/>
      <c r="I1482" s="823"/>
      <c r="J1482" s="824">
        <f t="shared" ref="J1482:J1528" si="569">SUM(F1482:I1482)*$E1482</f>
        <v>60</v>
      </c>
      <c r="K1482" s="857">
        <v>50</v>
      </c>
      <c r="L1482" s="825"/>
      <c r="M1482" s="826"/>
      <c r="N1482" s="827"/>
      <c r="O1482" s="824">
        <f>SUM(K1482:N1482)*$E1482</f>
        <v>100</v>
      </c>
      <c r="P1482" s="857">
        <v>50</v>
      </c>
      <c r="Q1482" s="825"/>
      <c r="R1482" s="826"/>
      <c r="S1482" s="827"/>
      <c r="T1482" s="1034">
        <f t="shared" ref="T1482:T1524" si="570">SUM(P1482:S1482)*$E1482</f>
        <v>100</v>
      </c>
      <c r="U1482" s="853">
        <f>SUM(F1482,K1482,P1482)</f>
        <v>130</v>
      </c>
      <c r="V1482" s="825">
        <f>SUM(G1482,L1482,Q1482)</f>
        <v>0</v>
      </c>
      <c r="W1482" s="826">
        <f>SUM(H1482,M1482,R1482)</f>
        <v>0</v>
      </c>
      <c r="X1482" s="827">
        <f>SUM(I1482,N1482,S1482)</f>
        <v>0</v>
      </c>
      <c r="Y1482" s="1034">
        <f>SUM(J1482,O1482,T1482)</f>
        <v>260</v>
      </c>
      <c r="Z1482" s="816">
        <f>A1482</f>
        <v>1</v>
      </c>
      <c r="AA1482" s="1035" t="str">
        <f>B1482</f>
        <v>Than trấu</v>
      </c>
      <c r="AB1482" s="829" t="str">
        <f>C1482</f>
        <v>kg</v>
      </c>
      <c r="AC1482" s="830">
        <f>D1482</f>
        <v>2</v>
      </c>
      <c r="AD1482" s="831">
        <f>E1482</f>
        <v>2</v>
      </c>
      <c r="AE1482" s="832">
        <f t="shared" ref="AE1482:AE1498" si="571">AE1400+AJ1400-AO1400</f>
        <v>9866</v>
      </c>
      <c r="AF1482" s="832">
        <f t="shared" ref="AF1482:AH1497" si="572">AF1400+AK1400-AP1400</f>
        <v>0</v>
      </c>
      <c r="AG1482" s="832">
        <f t="shared" si="572"/>
        <v>0</v>
      </c>
      <c r="AH1482" s="832">
        <f t="shared" si="572"/>
        <v>0</v>
      </c>
      <c r="AI1482" s="834">
        <f>SUM(AE1482:AH1482)*$E1482</f>
        <v>19732</v>
      </c>
      <c r="AJ1482" s="833"/>
      <c r="AK1482" s="827"/>
      <c r="AL1482" s="827"/>
      <c r="AM1482" s="827"/>
      <c r="AN1482" s="834">
        <f t="shared" ref="AN1482:AN1498" si="573">SUM(AJ1482:AM1482)*$E1482</f>
        <v>0</v>
      </c>
      <c r="AO1482" s="825">
        <f t="shared" ref="AO1482:AS1532" si="574">U1482</f>
        <v>130</v>
      </c>
      <c r="AP1482" s="825">
        <f t="shared" si="574"/>
        <v>0</v>
      </c>
      <c r="AQ1482" s="835">
        <f t="shared" si="574"/>
        <v>0</v>
      </c>
      <c r="AR1482" s="835">
        <f t="shared" si="574"/>
        <v>0</v>
      </c>
      <c r="AS1482" s="836">
        <f t="shared" si="574"/>
        <v>260</v>
      </c>
      <c r="AT1482" s="837">
        <f>IF(AC1482&lt;&gt;0,SUM(AO1482:AR1482)*$AC1482-SUM(AO1482:AR1482)*$AD1482,"")</f>
        <v>0</v>
      </c>
      <c r="AU1482" s="1513" t="s">
        <v>847</v>
      </c>
      <c r="AV1482" s="1514"/>
      <c r="AW1482" s="1514"/>
      <c r="AX1482" s="1514"/>
      <c r="AY1482" s="1514"/>
      <c r="AZ1482" s="1515"/>
    </row>
    <row r="1483" spans="1:52" ht="13.5" customHeight="1">
      <c r="A1483" s="838">
        <f>IF(B1483&lt;&gt;"",MAX($A1481:$A1482)+1,"")</f>
        <v>2</v>
      </c>
      <c r="B1483" s="1036" t="s">
        <v>848</v>
      </c>
      <c r="C1483" s="817" t="s">
        <v>66</v>
      </c>
      <c r="D1483" s="839">
        <v>2</v>
      </c>
      <c r="E1483" s="840">
        <v>2</v>
      </c>
      <c r="F1483" s="828"/>
      <c r="G1483" s="841"/>
      <c r="H1483" s="842"/>
      <c r="I1483" s="842"/>
      <c r="J1483" s="824">
        <f t="shared" si="569"/>
        <v>0</v>
      </c>
      <c r="K1483" s="832"/>
      <c r="L1483" s="825"/>
      <c r="M1483" s="827"/>
      <c r="N1483" s="827"/>
      <c r="O1483" s="824">
        <f>SUM(K1483:N1483)*$E1483</f>
        <v>0</v>
      </c>
      <c r="P1483" s="843"/>
      <c r="Q1483" s="825"/>
      <c r="R1483" s="827"/>
      <c r="S1483" s="827"/>
      <c r="T1483" s="846">
        <f t="shared" si="570"/>
        <v>0</v>
      </c>
      <c r="U1483" s="828">
        <f t="shared" ref="U1483:Y1498" si="575">SUM(F1483,K1483,P1483)</f>
        <v>0</v>
      </c>
      <c r="V1483" s="825">
        <f t="shared" si="575"/>
        <v>0</v>
      </c>
      <c r="W1483" s="827">
        <f t="shared" si="575"/>
        <v>0</v>
      </c>
      <c r="X1483" s="827">
        <f t="shared" si="575"/>
        <v>0</v>
      </c>
      <c r="Y1483" s="824">
        <f>SUM(J1483,O1483,T1483)</f>
        <v>0</v>
      </c>
      <c r="Z1483" s="838">
        <f>A1483</f>
        <v>2</v>
      </c>
      <c r="AA1483" s="1037" t="str">
        <f t="shared" ref="AA1483:AD1541" si="576">B1483</f>
        <v>Củi gỗ</v>
      </c>
      <c r="AB1483" s="844" t="str">
        <f t="shared" si="576"/>
        <v>kg</v>
      </c>
      <c r="AC1483" s="845">
        <f t="shared" si="576"/>
        <v>2</v>
      </c>
      <c r="AD1483" s="846">
        <f t="shared" si="576"/>
        <v>2</v>
      </c>
      <c r="AE1483" s="832">
        <f t="shared" si="571"/>
        <v>1980</v>
      </c>
      <c r="AF1483" s="832">
        <f t="shared" si="572"/>
        <v>0</v>
      </c>
      <c r="AG1483" s="832">
        <f t="shared" si="572"/>
        <v>0</v>
      </c>
      <c r="AH1483" s="832">
        <f t="shared" si="572"/>
        <v>0</v>
      </c>
      <c r="AI1483" s="824">
        <f t="shared" ref="AI1483:AI1541" si="577">SUM(AE1483:AH1483)*$E1483</f>
        <v>3960</v>
      </c>
      <c r="AJ1483" s="848"/>
      <c r="AK1483" s="827"/>
      <c r="AL1483" s="847"/>
      <c r="AM1483" s="827"/>
      <c r="AN1483" s="849">
        <f t="shared" si="573"/>
        <v>0</v>
      </c>
      <c r="AO1483" s="825">
        <f t="shared" si="574"/>
        <v>0</v>
      </c>
      <c r="AP1483" s="825">
        <f t="shared" si="574"/>
        <v>0</v>
      </c>
      <c r="AQ1483" s="825">
        <f t="shared" si="574"/>
        <v>0</v>
      </c>
      <c r="AR1483" s="825">
        <f t="shared" si="574"/>
        <v>0</v>
      </c>
      <c r="AS1483" s="825">
        <f t="shared" si="574"/>
        <v>0</v>
      </c>
      <c r="AT1483" s="850">
        <f>IF(AC1483&lt;&gt;0,SUM(AO1483:AR1483)*$AC1483-SUM(AO1483:AR1483)*$AD1483,"")</f>
        <v>0</v>
      </c>
      <c r="AU1483" s="1516" t="s">
        <v>827</v>
      </c>
      <c r="AV1483" s="1517"/>
      <c r="AW1483" s="1517"/>
      <c r="AX1483" s="1517"/>
      <c r="AY1483" s="1517"/>
      <c r="AZ1483" s="851"/>
    </row>
    <row r="1484" spans="1:52" ht="13.5" customHeight="1">
      <c r="A1484" s="838">
        <f t="shared" ref="A1484:A1527" si="578">IF(B1484&lt;&gt;"",MAX($A1482:$A1483)+1,"")</f>
        <v>3</v>
      </c>
      <c r="B1484" s="1033" t="s">
        <v>849</v>
      </c>
      <c r="C1484" s="817" t="s">
        <v>66</v>
      </c>
      <c r="D1484" s="818">
        <v>12.6</v>
      </c>
      <c r="E1484" s="852">
        <v>12.6</v>
      </c>
      <c r="F1484" s="853">
        <v>20</v>
      </c>
      <c r="G1484" s="854"/>
      <c r="H1484" s="855"/>
      <c r="I1484" s="842"/>
      <c r="J1484" s="824">
        <f t="shared" si="569"/>
        <v>252</v>
      </c>
      <c r="K1484" s="856">
        <v>37</v>
      </c>
      <c r="L1484" s="825"/>
      <c r="M1484" s="826"/>
      <c r="N1484" s="827"/>
      <c r="O1484" s="824">
        <f>SUM(K1484:N1484)*$E1484</f>
        <v>466.2</v>
      </c>
      <c r="P1484" s="857">
        <v>37</v>
      </c>
      <c r="Q1484" s="825"/>
      <c r="R1484" s="826"/>
      <c r="S1484" s="827"/>
      <c r="T1484" s="846">
        <f t="shared" si="570"/>
        <v>466.2</v>
      </c>
      <c r="U1484" s="853">
        <f t="shared" si="575"/>
        <v>94</v>
      </c>
      <c r="V1484" s="825">
        <f t="shared" si="575"/>
        <v>0</v>
      </c>
      <c r="W1484" s="826">
        <f t="shared" si="575"/>
        <v>0</v>
      </c>
      <c r="X1484" s="827">
        <f t="shared" si="575"/>
        <v>0</v>
      </c>
      <c r="Y1484" s="824">
        <f t="shared" si="575"/>
        <v>1184.4000000000001</v>
      </c>
      <c r="Z1484" s="838">
        <f t="shared" ref="Z1484:Z1541" si="579">A1484</f>
        <v>3</v>
      </c>
      <c r="AA1484" s="1037" t="str">
        <f t="shared" si="576"/>
        <v>Gạo X 23</v>
      </c>
      <c r="AB1484" s="844" t="str">
        <f t="shared" si="576"/>
        <v>kg</v>
      </c>
      <c r="AC1484" s="845">
        <f t="shared" si="576"/>
        <v>12.6</v>
      </c>
      <c r="AD1484" s="858">
        <f t="shared" si="576"/>
        <v>12.6</v>
      </c>
      <c r="AE1484" s="832">
        <f t="shared" si="571"/>
        <v>3898</v>
      </c>
      <c r="AF1484" s="832">
        <f t="shared" si="572"/>
        <v>0</v>
      </c>
      <c r="AG1484" s="832">
        <f t="shared" si="572"/>
        <v>0</v>
      </c>
      <c r="AH1484" s="832">
        <f t="shared" si="572"/>
        <v>0</v>
      </c>
      <c r="AI1484" s="824">
        <f t="shared" si="577"/>
        <v>49114.799999999996</v>
      </c>
      <c r="AJ1484" s="848"/>
      <c r="AK1484" s="827"/>
      <c r="AL1484" s="827"/>
      <c r="AM1484" s="827"/>
      <c r="AN1484" s="849">
        <f t="shared" si="573"/>
        <v>0</v>
      </c>
      <c r="AO1484" s="825">
        <f t="shared" si="574"/>
        <v>94</v>
      </c>
      <c r="AP1484" s="825">
        <f t="shared" si="574"/>
        <v>0</v>
      </c>
      <c r="AQ1484" s="825">
        <f t="shared" si="574"/>
        <v>0</v>
      </c>
      <c r="AR1484" s="825">
        <f t="shared" si="574"/>
        <v>0</v>
      </c>
      <c r="AS1484" s="825">
        <f t="shared" si="574"/>
        <v>1184.4000000000001</v>
      </c>
      <c r="AT1484" s="850">
        <f t="shared" ref="AT1484:AT1541" si="580">IF(AC1484&lt;&gt;0,SUM(AO1484:AR1484)*$AC1484-SUM(AO1484:AR1484)*$AD1484,"")</f>
        <v>0</v>
      </c>
      <c r="AU1484" s="859" t="s">
        <v>828</v>
      </c>
      <c r="AV1484" s="1519">
        <v>78</v>
      </c>
      <c r="AW1484" s="1519"/>
      <c r="AX1484" s="860"/>
      <c r="AY1484" s="861"/>
      <c r="AZ1484" s="862" t="s">
        <v>829</v>
      </c>
    </row>
    <row r="1485" spans="1:52" ht="13.5" customHeight="1">
      <c r="A1485" s="838">
        <f t="shared" si="578"/>
        <v>4</v>
      </c>
      <c r="B1485" s="1038" t="s">
        <v>850</v>
      </c>
      <c r="C1485" s="817" t="s">
        <v>389</v>
      </c>
      <c r="D1485" s="839">
        <v>10</v>
      </c>
      <c r="E1485" s="819">
        <v>10</v>
      </c>
      <c r="F1485" s="825"/>
      <c r="G1485" s="909"/>
      <c r="H1485" s="863"/>
      <c r="I1485" s="842"/>
      <c r="J1485" s="824">
        <f t="shared" si="569"/>
        <v>0</v>
      </c>
      <c r="K1485" s="864"/>
      <c r="L1485" s="825"/>
      <c r="M1485" s="827">
        <v>0.8</v>
      </c>
      <c r="N1485" s="827"/>
      <c r="O1485" s="824">
        <f t="shared" ref="O1485:O1541" si="581">SUM(K1485:N1485)*$E1485</f>
        <v>8</v>
      </c>
      <c r="P1485" s="865"/>
      <c r="Q1485" s="825"/>
      <c r="R1485" s="827">
        <v>0.7</v>
      </c>
      <c r="S1485" s="827"/>
      <c r="T1485" s="846">
        <f t="shared" si="570"/>
        <v>7</v>
      </c>
      <c r="U1485" s="825">
        <f t="shared" si="575"/>
        <v>0</v>
      </c>
      <c r="V1485" s="825">
        <f t="shared" si="575"/>
        <v>0</v>
      </c>
      <c r="W1485" s="827">
        <f t="shared" si="575"/>
        <v>1.5</v>
      </c>
      <c r="X1485" s="827">
        <f t="shared" si="575"/>
        <v>0</v>
      </c>
      <c r="Y1485" s="824">
        <f t="shared" si="575"/>
        <v>15</v>
      </c>
      <c r="Z1485" s="838">
        <f t="shared" si="579"/>
        <v>4</v>
      </c>
      <c r="AA1485" s="1037" t="str">
        <f t="shared" si="576"/>
        <v>Bột súp</v>
      </c>
      <c r="AB1485" s="844" t="str">
        <f t="shared" si="576"/>
        <v>lít</v>
      </c>
      <c r="AC1485" s="845">
        <f t="shared" si="576"/>
        <v>10</v>
      </c>
      <c r="AD1485" s="858">
        <f t="shared" si="576"/>
        <v>10</v>
      </c>
      <c r="AE1485" s="832">
        <f t="shared" si="571"/>
        <v>0</v>
      </c>
      <c r="AF1485" s="832">
        <f t="shared" si="572"/>
        <v>0</v>
      </c>
      <c r="AG1485" s="832">
        <f t="shared" si="572"/>
        <v>9.5</v>
      </c>
      <c r="AH1485" s="832">
        <f t="shared" si="572"/>
        <v>0</v>
      </c>
      <c r="AI1485" s="824">
        <f t="shared" si="577"/>
        <v>95</v>
      </c>
      <c r="AJ1485" s="848"/>
      <c r="AK1485" s="866"/>
      <c r="AM1485" s="827"/>
      <c r="AN1485" s="849">
        <f t="shared" si="573"/>
        <v>0</v>
      </c>
      <c r="AO1485" s="825">
        <f t="shared" si="574"/>
        <v>0</v>
      </c>
      <c r="AP1485" s="825">
        <f t="shared" si="574"/>
        <v>0</v>
      </c>
      <c r="AQ1485" s="825">
        <f t="shared" si="574"/>
        <v>1.5</v>
      </c>
      <c r="AR1485" s="825">
        <f t="shared" si="574"/>
        <v>0</v>
      </c>
      <c r="AS1485" s="825">
        <f t="shared" si="574"/>
        <v>15</v>
      </c>
      <c r="AT1485" s="850">
        <f t="shared" si="580"/>
        <v>0</v>
      </c>
      <c r="AU1485" s="867" t="s">
        <v>830</v>
      </c>
      <c r="AV1485" s="868">
        <f>F1550</f>
        <v>115</v>
      </c>
      <c r="AW1485" s="861" t="s">
        <v>27</v>
      </c>
      <c r="AX1485" s="869">
        <f>H1550</f>
        <v>14</v>
      </c>
      <c r="AY1485" s="861" t="s">
        <v>28</v>
      </c>
      <c r="AZ1485" s="870">
        <f>AX1485*AV1485</f>
        <v>1610</v>
      </c>
    </row>
    <row r="1486" spans="1:52" ht="13.5" customHeight="1">
      <c r="A1486" s="838">
        <f t="shared" si="578"/>
        <v>5</v>
      </c>
      <c r="B1486" s="1039" t="s">
        <v>851</v>
      </c>
      <c r="C1486" s="817" t="s">
        <v>389</v>
      </c>
      <c r="D1486" s="839">
        <v>30</v>
      </c>
      <c r="E1486" s="871">
        <v>25</v>
      </c>
      <c r="F1486" s="825"/>
      <c r="G1486" s="909">
        <v>2</v>
      </c>
      <c r="H1486" s="863"/>
      <c r="I1486" s="842"/>
      <c r="J1486" s="824">
        <f t="shared" si="569"/>
        <v>50</v>
      </c>
      <c r="K1486" s="864"/>
      <c r="L1486" s="853">
        <v>3</v>
      </c>
      <c r="M1486" s="827"/>
      <c r="N1486" s="827"/>
      <c r="O1486" s="824">
        <f t="shared" si="581"/>
        <v>75</v>
      </c>
      <c r="P1486" s="865"/>
      <c r="Q1486" s="853">
        <v>2</v>
      </c>
      <c r="R1486" s="827"/>
      <c r="S1486" s="827"/>
      <c r="T1486" s="846">
        <f t="shared" si="570"/>
        <v>50</v>
      </c>
      <c r="U1486" s="825">
        <f t="shared" si="575"/>
        <v>0</v>
      </c>
      <c r="V1486" s="853">
        <f t="shared" si="575"/>
        <v>7</v>
      </c>
      <c r="W1486" s="827">
        <f t="shared" si="575"/>
        <v>0</v>
      </c>
      <c r="X1486" s="827">
        <f t="shared" si="575"/>
        <v>0</v>
      </c>
      <c r="Y1486" s="824">
        <f t="shared" si="575"/>
        <v>175</v>
      </c>
      <c r="Z1486" s="838">
        <f t="shared" si="579"/>
        <v>5</v>
      </c>
      <c r="AA1486" s="1037" t="str">
        <f t="shared" si="576"/>
        <v>Nmắm thường</v>
      </c>
      <c r="AB1486" s="844" t="str">
        <f t="shared" si="576"/>
        <v>lít</v>
      </c>
      <c r="AC1486" s="845">
        <f t="shared" si="576"/>
        <v>30</v>
      </c>
      <c r="AD1486" s="858">
        <f t="shared" si="576"/>
        <v>25</v>
      </c>
      <c r="AE1486" s="832">
        <f t="shared" si="571"/>
        <v>0</v>
      </c>
      <c r="AF1486" s="832">
        <f t="shared" si="572"/>
        <v>25</v>
      </c>
      <c r="AG1486" s="832">
        <f t="shared" si="572"/>
        <v>0</v>
      </c>
      <c r="AH1486" s="832">
        <f t="shared" si="572"/>
        <v>0</v>
      </c>
      <c r="AI1486" s="824">
        <f t="shared" si="577"/>
        <v>625</v>
      </c>
      <c r="AJ1486" s="848"/>
      <c r="AK1486" s="873">
        <v>40</v>
      </c>
      <c r="AL1486" s="827"/>
      <c r="AM1486" s="827"/>
      <c r="AN1486" s="849">
        <f t="shared" si="573"/>
        <v>1000</v>
      </c>
      <c r="AO1486" s="825">
        <f t="shared" si="574"/>
        <v>0</v>
      </c>
      <c r="AP1486" s="825">
        <f t="shared" si="574"/>
        <v>7</v>
      </c>
      <c r="AQ1486" s="825">
        <f t="shared" si="574"/>
        <v>0</v>
      </c>
      <c r="AR1486" s="825">
        <f t="shared" si="574"/>
        <v>0</v>
      </c>
      <c r="AS1486" s="825">
        <f t="shared" si="574"/>
        <v>175</v>
      </c>
      <c r="AT1486" s="850">
        <f t="shared" si="580"/>
        <v>35</v>
      </c>
      <c r="AU1486" s="867" t="s">
        <v>831</v>
      </c>
      <c r="AV1486" s="874">
        <f>F1551</f>
        <v>115</v>
      </c>
      <c r="AW1486" s="861" t="s">
        <v>27</v>
      </c>
      <c r="AX1486" s="869">
        <v>32</v>
      </c>
      <c r="AY1486" s="861" t="s">
        <v>28</v>
      </c>
      <c r="AZ1486" s="870">
        <f>AX1486*AV1486</f>
        <v>3680</v>
      </c>
    </row>
    <row r="1487" spans="1:52" ht="13.5" customHeight="1">
      <c r="A1487" s="838">
        <f t="shared" si="578"/>
        <v>6</v>
      </c>
      <c r="B1487" s="1039" t="s">
        <v>496</v>
      </c>
      <c r="C1487" s="817" t="s">
        <v>852</v>
      </c>
      <c r="D1487" s="839">
        <v>42</v>
      </c>
      <c r="E1487" s="875">
        <v>42</v>
      </c>
      <c r="F1487" s="825"/>
      <c r="G1487" s="854"/>
      <c r="H1487" s="827">
        <v>0.4</v>
      </c>
      <c r="I1487" s="842"/>
      <c r="J1487" s="824">
        <f t="shared" si="569"/>
        <v>16.8</v>
      </c>
      <c r="K1487" s="864"/>
      <c r="L1487" s="825"/>
      <c r="M1487" s="876">
        <v>0.8</v>
      </c>
      <c r="N1487" s="827"/>
      <c r="O1487" s="824">
        <f t="shared" si="581"/>
        <v>33.6</v>
      </c>
      <c r="P1487" s="865"/>
      <c r="Q1487" s="825"/>
      <c r="R1487" s="877">
        <v>0.8</v>
      </c>
      <c r="S1487" s="827"/>
      <c r="T1487" s="846">
        <f t="shared" si="570"/>
        <v>33.6</v>
      </c>
      <c r="U1487" s="825">
        <f t="shared" si="575"/>
        <v>0</v>
      </c>
      <c r="V1487" s="825">
        <f t="shared" si="575"/>
        <v>0</v>
      </c>
      <c r="W1487" s="827">
        <f t="shared" si="575"/>
        <v>2</v>
      </c>
      <c r="X1487" s="827">
        <f t="shared" si="575"/>
        <v>0</v>
      </c>
      <c r="Y1487" s="824">
        <f t="shared" si="575"/>
        <v>84</v>
      </c>
      <c r="Z1487" s="838">
        <f t="shared" si="579"/>
        <v>6</v>
      </c>
      <c r="AA1487" s="1040" t="str">
        <f t="shared" si="576"/>
        <v>Mì chính VEDAN</v>
      </c>
      <c r="AB1487" s="844" t="str">
        <f t="shared" si="576"/>
        <v>Kg</v>
      </c>
      <c r="AC1487" s="845">
        <f t="shared" si="576"/>
        <v>42</v>
      </c>
      <c r="AD1487" s="858">
        <f t="shared" si="576"/>
        <v>42</v>
      </c>
      <c r="AE1487" s="832">
        <f t="shared" si="571"/>
        <v>0</v>
      </c>
      <c r="AF1487" s="832">
        <f t="shared" si="572"/>
        <v>0</v>
      </c>
      <c r="AG1487" s="832">
        <f t="shared" si="572"/>
        <v>5.7000000000000011</v>
      </c>
      <c r="AH1487" s="832">
        <f t="shared" si="572"/>
        <v>0</v>
      </c>
      <c r="AI1487" s="824">
        <f t="shared" si="577"/>
        <v>239.40000000000003</v>
      </c>
      <c r="AJ1487" s="879"/>
      <c r="AK1487" s="827"/>
      <c r="AL1487" s="878"/>
      <c r="AM1487" s="827"/>
      <c r="AN1487" s="849">
        <f t="shared" si="573"/>
        <v>0</v>
      </c>
      <c r="AO1487" s="825">
        <f t="shared" si="574"/>
        <v>0</v>
      </c>
      <c r="AP1487" s="825">
        <f t="shared" si="574"/>
        <v>0</v>
      </c>
      <c r="AQ1487" s="825">
        <f t="shared" si="574"/>
        <v>2</v>
      </c>
      <c r="AR1487" s="825">
        <f t="shared" si="574"/>
        <v>0</v>
      </c>
      <c r="AS1487" s="825">
        <f t="shared" si="574"/>
        <v>84</v>
      </c>
      <c r="AT1487" s="850">
        <f t="shared" si="580"/>
        <v>0</v>
      </c>
      <c r="AU1487" s="880" t="s">
        <v>832</v>
      </c>
      <c r="AV1487" s="874">
        <f>F1552</f>
        <v>115</v>
      </c>
      <c r="AW1487" s="861" t="s">
        <v>27</v>
      </c>
      <c r="AX1487" s="869">
        <v>32</v>
      </c>
      <c r="AY1487" s="861" t="s">
        <v>28</v>
      </c>
      <c r="AZ1487" s="870">
        <f>AX1487*AV1487</f>
        <v>3680</v>
      </c>
    </row>
    <row r="1488" spans="1:52" ht="13.5" customHeight="1">
      <c r="A1488" s="838">
        <f t="shared" si="578"/>
        <v>7</v>
      </c>
      <c r="B1488" s="1036" t="s">
        <v>43</v>
      </c>
      <c r="C1488" s="881" t="s">
        <v>66</v>
      </c>
      <c r="D1488" s="882">
        <v>3.5</v>
      </c>
      <c r="E1488" s="883">
        <v>3.5</v>
      </c>
      <c r="F1488" s="884"/>
      <c r="G1488" s="854"/>
      <c r="H1488" s="885">
        <v>1</v>
      </c>
      <c r="I1488" s="842"/>
      <c r="J1488" s="824">
        <f t="shared" si="569"/>
        <v>3.5</v>
      </c>
      <c r="K1488" s="864"/>
      <c r="L1488" s="825"/>
      <c r="M1488" s="876">
        <v>1.5</v>
      </c>
      <c r="N1488" s="827"/>
      <c r="O1488" s="824">
        <f t="shared" si="581"/>
        <v>5.25</v>
      </c>
      <c r="P1488" s="865" t="s">
        <v>883</v>
      </c>
      <c r="Q1488" s="825"/>
      <c r="R1488" s="877">
        <v>1.5</v>
      </c>
      <c r="S1488" s="827"/>
      <c r="T1488" s="846">
        <f t="shared" si="570"/>
        <v>5.25</v>
      </c>
      <c r="U1488" s="825">
        <f>SUM(F1488,K1488,P1488)</f>
        <v>0</v>
      </c>
      <c r="V1488" s="825"/>
      <c r="W1488" s="827">
        <f t="shared" si="575"/>
        <v>4</v>
      </c>
      <c r="X1488" s="827">
        <f t="shared" si="575"/>
        <v>0</v>
      </c>
      <c r="Y1488" s="824">
        <f t="shared" si="575"/>
        <v>14</v>
      </c>
      <c r="Z1488" s="838">
        <f t="shared" si="579"/>
        <v>7</v>
      </c>
      <c r="AA1488" s="1040" t="str">
        <f t="shared" si="576"/>
        <v>Muối trắng</v>
      </c>
      <c r="AB1488" s="844" t="str">
        <f t="shared" si="576"/>
        <v>kg</v>
      </c>
      <c r="AC1488" s="845">
        <f t="shared" si="576"/>
        <v>3.5</v>
      </c>
      <c r="AD1488" s="858">
        <f t="shared" si="576"/>
        <v>3.5</v>
      </c>
      <c r="AE1488" s="832">
        <f t="shared" si="571"/>
        <v>0</v>
      </c>
      <c r="AF1488" s="832">
        <f t="shared" si="572"/>
        <v>0</v>
      </c>
      <c r="AG1488" s="832">
        <f t="shared" si="572"/>
        <v>6</v>
      </c>
      <c r="AH1488" s="832">
        <f t="shared" si="572"/>
        <v>0</v>
      </c>
      <c r="AI1488" s="824">
        <f t="shared" si="577"/>
        <v>21</v>
      </c>
      <c r="AJ1488" s="879"/>
      <c r="AK1488" s="827"/>
      <c r="AL1488" s="878"/>
      <c r="AM1488" s="827"/>
      <c r="AN1488" s="849">
        <f t="shared" si="573"/>
        <v>0</v>
      </c>
      <c r="AO1488" s="825">
        <f t="shared" si="574"/>
        <v>0</v>
      </c>
      <c r="AP1488" s="825">
        <f t="shared" si="574"/>
        <v>0</v>
      </c>
      <c r="AQ1488" s="825">
        <f t="shared" si="574"/>
        <v>4</v>
      </c>
      <c r="AR1488" s="825">
        <f t="shared" si="574"/>
        <v>0</v>
      </c>
      <c r="AS1488" s="825">
        <f t="shared" si="574"/>
        <v>14</v>
      </c>
      <c r="AT1488" s="850">
        <f t="shared" si="580"/>
        <v>0</v>
      </c>
      <c r="AU1488" s="886" t="s">
        <v>833</v>
      </c>
      <c r="AV1488" s="1519">
        <v>62</v>
      </c>
      <c r="AW1488" s="1519"/>
      <c r="AX1488" s="887"/>
      <c r="AY1488" s="861"/>
      <c r="AZ1488" s="862" t="s">
        <v>829</v>
      </c>
    </row>
    <row r="1489" spans="1:52" ht="13.5" customHeight="1">
      <c r="A1489" s="838">
        <f t="shared" si="578"/>
        <v>8</v>
      </c>
      <c r="B1489" s="1039" t="s">
        <v>618</v>
      </c>
      <c r="C1489" s="817" t="s">
        <v>66</v>
      </c>
      <c r="D1489" s="839">
        <v>35</v>
      </c>
      <c r="E1489" s="852">
        <v>35</v>
      </c>
      <c r="F1489" s="825"/>
      <c r="G1489" s="854"/>
      <c r="H1489" s="827">
        <v>0.4</v>
      </c>
      <c r="I1489" s="842"/>
      <c r="J1489" s="824">
        <f t="shared" si="569"/>
        <v>14</v>
      </c>
      <c r="K1489" s="864"/>
      <c r="L1489" s="825"/>
      <c r="M1489" s="876">
        <v>0.8</v>
      </c>
      <c r="N1489" s="827"/>
      <c r="O1489" s="824">
        <f t="shared" si="581"/>
        <v>28</v>
      </c>
      <c r="P1489" s="864"/>
      <c r="Q1489" s="825"/>
      <c r="R1489" s="876">
        <v>0.8</v>
      </c>
      <c r="S1489" s="827"/>
      <c r="T1489" s="846">
        <f t="shared" si="570"/>
        <v>28</v>
      </c>
      <c r="U1489" s="825">
        <f>SUM(F1489,K1489,P1489)</f>
        <v>0</v>
      </c>
      <c r="V1489" s="825">
        <f t="shared" ref="V1489:Y1540" si="582">SUM(G1489,L1489,Q1489)</f>
        <v>0</v>
      </c>
      <c r="W1489" s="827">
        <f t="shared" si="575"/>
        <v>2</v>
      </c>
      <c r="X1489" s="827">
        <f t="shared" si="575"/>
        <v>0</v>
      </c>
      <c r="Y1489" s="824">
        <f t="shared" si="575"/>
        <v>70</v>
      </c>
      <c r="Z1489" s="838">
        <f t="shared" si="579"/>
        <v>8</v>
      </c>
      <c r="AA1489" s="1040" t="str">
        <f t="shared" si="576"/>
        <v xml:space="preserve">Tỏi khô </v>
      </c>
      <c r="AB1489" s="844" t="str">
        <f t="shared" si="576"/>
        <v>kg</v>
      </c>
      <c r="AC1489" s="845">
        <f t="shared" si="576"/>
        <v>35</v>
      </c>
      <c r="AD1489" s="858">
        <f t="shared" si="576"/>
        <v>35</v>
      </c>
      <c r="AE1489" s="832">
        <f t="shared" si="571"/>
        <v>0</v>
      </c>
      <c r="AF1489" s="832">
        <f t="shared" si="572"/>
        <v>0</v>
      </c>
      <c r="AG1489" s="832">
        <f t="shared" si="572"/>
        <v>7</v>
      </c>
      <c r="AH1489" s="832">
        <f t="shared" si="572"/>
        <v>0</v>
      </c>
      <c r="AI1489" s="824">
        <f t="shared" si="577"/>
        <v>245</v>
      </c>
      <c r="AJ1489" s="879"/>
      <c r="AK1489" s="827"/>
      <c r="AL1489" s="878"/>
      <c r="AM1489" s="827"/>
      <c r="AN1489" s="849">
        <f t="shared" si="573"/>
        <v>0</v>
      </c>
      <c r="AO1489" s="825">
        <f t="shared" si="574"/>
        <v>0</v>
      </c>
      <c r="AP1489" s="825">
        <f t="shared" si="574"/>
        <v>0</v>
      </c>
      <c r="AQ1489" s="825">
        <f t="shared" si="574"/>
        <v>2</v>
      </c>
      <c r="AR1489" s="825">
        <f t="shared" si="574"/>
        <v>0</v>
      </c>
      <c r="AS1489" s="825">
        <f t="shared" si="574"/>
        <v>70</v>
      </c>
      <c r="AT1489" s="850">
        <f t="shared" si="580"/>
        <v>0</v>
      </c>
      <c r="AU1489" s="880" t="s">
        <v>830</v>
      </c>
      <c r="AV1489" s="868">
        <f>K1550</f>
        <v>13</v>
      </c>
      <c r="AW1489" s="861" t="s">
        <v>27</v>
      </c>
      <c r="AX1489" s="888">
        <f>M1550</f>
        <v>14</v>
      </c>
      <c r="AY1489" s="861" t="s">
        <v>28</v>
      </c>
      <c r="AZ1489" s="870">
        <f>AX1489*AV1489</f>
        <v>182</v>
      </c>
    </row>
    <row r="1490" spans="1:52" ht="13.5" customHeight="1">
      <c r="A1490" s="838">
        <f t="shared" si="578"/>
        <v>9</v>
      </c>
      <c r="B1490" s="1039" t="s">
        <v>44</v>
      </c>
      <c r="C1490" s="817" t="s">
        <v>66</v>
      </c>
      <c r="D1490" s="839">
        <v>20</v>
      </c>
      <c r="E1490" s="852">
        <v>20</v>
      </c>
      <c r="F1490" s="825"/>
      <c r="G1490" s="854"/>
      <c r="H1490" s="827">
        <v>0.4</v>
      </c>
      <c r="I1490" s="842"/>
      <c r="J1490" s="824">
        <f t="shared" si="569"/>
        <v>8</v>
      </c>
      <c r="K1490" s="864"/>
      <c r="L1490" s="825"/>
      <c r="M1490" s="876">
        <v>0.8</v>
      </c>
      <c r="N1490" s="827"/>
      <c r="O1490" s="824">
        <f t="shared" si="581"/>
        <v>16</v>
      </c>
      <c r="P1490" s="825"/>
      <c r="Q1490" s="825" t="s">
        <v>884</v>
      </c>
      <c r="R1490" s="876">
        <v>0.8</v>
      </c>
      <c r="S1490" s="827"/>
      <c r="T1490" s="846">
        <f t="shared" si="570"/>
        <v>16</v>
      </c>
      <c r="U1490" s="825">
        <f>SUM(F1490,K1490,P1490)</f>
        <v>0</v>
      </c>
      <c r="V1490" s="825">
        <f t="shared" si="582"/>
        <v>0</v>
      </c>
      <c r="W1490" s="827">
        <f t="shared" si="575"/>
        <v>2</v>
      </c>
      <c r="X1490" s="827">
        <f t="shared" si="575"/>
        <v>0</v>
      </c>
      <c r="Y1490" s="824">
        <f t="shared" si="575"/>
        <v>40</v>
      </c>
      <c r="Z1490" s="838">
        <f t="shared" si="579"/>
        <v>9</v>
      </c>
      <c r="AA1490" s="1040" t="str">
        <f t="shared" si="576"/>
        <v>Hành củ</v>
      </c>
      <c r="AB1490" s="844" t="str">
        <f t="shared" si="576"/>
        <v>kg</v>
      </c>
      <c r="AC1490" s="845">
        <f t="shared" si="576"/>
        <v>20</v>
      </c>
      <c r="AD1490" s="858">
        <f t="shared" si="576"/>
        <v>20</v>
      </c>
      <c r="AE1490" s="832">
        <f t="shared" si="571"/>
        <v>0</v>
      </c>
      <c r="AF1490" s="832">
        <f t="shared" si="572"/>
        <v>0</v>
      </c>
      <c r="AG1490" s="832">
        <f t="shared" si="572"/>
        <v>7</v>
      </c>
      <c r="AH1490" s="832">
        <f t="shared" si="572"/>
        <v>0</v>
      </c>
      <c r="AI1490" s="824">
        <f t="shared" si="577"/>
        <v>140</v>
      </c>
      <c r="AJ1490" s="879"/>
      <c r="AK1490" s="827"/>
      <c r="AL1490" s="878"/>
      <c r="AM1490" s="827"/>
      <c r="AN1490" s="889">
        <f t="shared" si="573"/>
        <v>0</v>
      </c>
      <c r="AO1490" s="825">
        <f t="shared" si="574"/>
        <v>0</v>
      </c>
      <c r="AP1490" s="825">
        <f t="shared" si="574"/>
        <v>0</v>
      </c>
      <c r="AQ1490" s="825">
        <f t="shared" si="574"/>
        <v>2</v>
      </c>
      <c r="AR1490" s="825">
        <f t="shared" si="574"/>
        <v>0</v>
      </c>
      <c r="AS1490" s="825">
        <f t="shared" si="574"/>
        <v>40</v>
      </c>
      <c r="AT1490" s="850">
        <f t="shared" si="580"/>
        <v>0</v>
      </c>
      <c r="AU1490" s="880" t="s">
        <v>831</v>
      </c>
      <c r="AV1490" s="868">
        <f>K1551</f>
        <v>13</v>
      </c>
      <c r="AW1490" s="861" t="s">
        <v>27</v>
      </c>
      <c r="AX1490" s="888">
        <v>24</v>
      </c>
      <c r="AY1490" s="861" t="s">
        <v>28</v>
      </c>
      <c r="AZ1490" s="870">
        <f>AX1490*AV1490</f>
        <v>312</v>
      </c>
    </row>
    <row r="1491" spans="1:52" ht="13.5" customHeight="1">
      <c r="A1491" s="838">
        <f t="shared" si="578"/>
        <v>10</v>
      </c>
      <c r="B1491" s="1039" t="s">
        <v>593</v>
      </c>
      <c r="C1491" s="817" t="s">
        <v>389</v>
      </c>
      <c r="D1491" s="839">
        <v>22</v>
      </c>
      <c r="E1491" s="852">
        <v>22</v>
      </c>
      <c r="F1491" s="825"/>
      <c r="G1491" s="854"/>
      <c r="H1491" s="827">
        <v>1</v>
      </c>
      <c r="I1491" s="842"/>
      <c r="J1491" s="824">
        <f t="shared" si="569"/>
        <v>22</v>
      </c>
      <c r="K1491" s="864"/>
      <c r="L1491" s="825"/>
      <c r="M1491" s="876">
        <v>1</v>
      </c>
      <c r="N1491" s="827"/>
      <c r="O1491" s="824">
        <f t="shared" si="581"/>
        <v>22</v>
      </c>
      <c r="P1491" s="865"/>
      <c r="Q1491" s="825"/>
      <c r="R1491" s="890">
        <v>1.5</v>
      </c>
      <c r="S1491" s="827"/>
      <c r="T1491" s="846">
        <f t="shared" si="570"/>
        <v>33</v>
      </c>
      <c r="U1491" s="825">
        <f>SUM(F1491,K1491,P1491)</f>
        <v>0</v>
      </c>
      <c r="V1491" s="825">
        <f t="shared" si="582"/>
        <v>0</v>
      </c>
      <c r="W1491" s="827">
        <f t="shared" si="575"/>
        <v>3.5</v>
      </c>
      <c r="X1491" s="827">
        <f t="shared" si="575"/>
        <v>0</v>
      </c>
      <c r="Y1491" s="824">
        <f t="shared" si="575"/>
        <v>77</v>
      </c>
      <c r="Z1491" s="838">
        <f t="shared" si="579"/>
        <v>10</v>
      </c>
      <c r="AA1491" s="1040" t="str">
        <f t="shared" si="576"/>
        <v>Dầu ăn Mavela</v>
      </c>
      <c r="AB1491" s="844" t="str">
        <f t="shared" si="576"/>
        <v>lít</v>
      </c>
      <c r="AC1491" s="845">
        <f t="shared" si="576"/>
        <v>22</v>
      </c>
      <c r="AD1491" s="858">
        <f t="shared" si="576"/>
        <v>22</v>
      </c>
      <c r="AE1491" s="832">
        <f t="shared" si="571"/>
        <v>0</v>
      </c>
      <c r="AF1491" s="832">
        <f t="shared" si="572"/>
        <v>0</v>
      </c>
      <c r="AG1491" s="832">
        <f t="shared" si="572"/>
        <v>6.5</v>
      </c>
      <c r="AH1491" s="832">
        <f t="shared" si="572"/>
        <v>0</v>
      </c>
      <c r="AI1491" s="824">
        <f t="shared" si="577"/>
        <v>143</v>
      </c>
      <c r="AJ1491" s="879"/>
      <c r="AK1491" s="827"/>
      <c r="AL1491" s="878"/>
      <c r="AM1491" s="827"/>
      <c r="AN1491" s="849">
        <f t="shared" si="573"/>
        <v>0</v>
      </c>
      <c r="AO1491" s="825">
        <f t="shared" si="574"/>
        <v>0</v>
      </c>
      <c r="AP1491" s="825">
        <f t="shared" si="574"/>
        <v>0</v>
      </c>
      <c r="AQ1491" s="825">
        <f t="shared" si="574"/>
        <v>3.5</v>
      </c>
      <c r="AR1491" s="825">
        <f t="shared" si="574"/>
        <v>0</v>
      </c>
      <c r="AS1491" s="825">
        <f t="shared" si="574"/>
        <v>77</v>
      </c>
      <c r="AT1491" s="850">
        <f t="shared" si="580"/>
        <v>0</v>
      </c>
      <c r="AU1491" s="880" t="s">
        <v>832</v>
      </c>
      <c r="AV1491" s="868">
        <f>K1552</f>
        <v>13</v>
      </c>
      <c r="AW1491" s="861" t="s">
        <v>27</v>
      </c>
      <c r="AX1491" s="888">
        <v>24</v>
      </c>
      <c r="AY1491" s="861" t="s">
        <v>28</v>
      </c>
      <c r="AZ1491" s="870">
        <f>AX1491*AV1491</f>
        <v>312</v>
      </c>
    </row>
    <row r="1492" spans="1:52" ht="13.5" customHeight="1">
      <c r="A1492" s="838">
        <f t="shared" si="578"/>
        <v>11</v>
      </c>
      <c r="B1492" s="1039" t="s">
        <v>45</v>
      </c>
      <c r="C1492" s="817" t="s">
        <v>66</v>
      </c>
      <c r="D1492" s="839">
        <v>130</v>
      </c>
      <c r="E1492" s="852">
        <v>90</v>
      </c>
      <c r="F1492" s="825" t="s">
        <v>885</v>
      </c>
      <c r="G1492" s="854" t="s">
        <v>886</v>
      </c>
      <c r="H1492" s="827"/>
      <c r="I1492" s="842"/>
      <c r="J1492" s="824">
        <f t="shared" si="569"/>
        <v>0</v>
      </c>
      <c r="K1492" s="864"/>
      <c r="L1492" s="825"/>
      <c r="M1492" s="891">
        <v>0.1</v>
      </c>
      <c r="N1492" s="827"/>
      <c r="O1492" s="824">
        <f t="shared" si="581"/>
        <v>9</v>
      </c>
      <c r="P1492" s="865"/>
      <c r="Q1492" s="825"/>
      <c r="R1492" s="877">
        <v>0.1</v>
      </c>
      <c r="S1492" s="827"/>
      <c r="T1492" s="846">
        <f t="shared" si="570"/>
        <v>9</v>
      </c>
      <c r="U1492" s="825">
        <f t="shared" ref="U1492:U1498" si="583">SUM(F1492,K1492,P1492)</f>
        <v>0</v>
      </c>
      <c r="V1492" s="825">
        <f t="shared" si="582"/>
        <v>0</v>
      </c>
      <c r="W1492" s="827">
        <f t="shared" si="575"/>
        <v>0.2</v>
      </c>
      <c r="X1492" s="827">
        <f t="shared" si="575"/>
        <v>0</v>
      </c>
      <c r="Y1492" s="824">
        <f t="shared" si="575"/>
        <v>18</v>
      </c>
      <c r="Z1492" s="838">
        <f t="shared" si="579"/>
        <v>11</v>
      </c>
      <c r="AA1492" s="1040" t="str">
        <f t="shared" si="576"/>
        <v>Tiêu bắc</v>
      </c>
      <c r="AB1492" s="844" t="str">
        <f t="shared" si="576"/>
        <v>kg</v>
      </c>
      <c r="AC1492" s="845">
        <f t="shared" si="576"/>
        <v>130</v>
      </c>
      <c r="AD1492" s="858">
        <f t="shared" si="576"/>
        <v>90</v>
      </c>
      <c r="AE1492" s="832">
        <f t="shared" si="571"/>
        <v>0</v>
      </c>
      <c r="AF1492" s="832">
        <f t="shared" si="572"/>
        <v>0</v>
      </c>
      <c r="AG1492" s="832">
        <f t="shared" si="572"/>
        <v>3.3999999999999986</v>
      </c>
      <c r="AH1492" s="832">
        <f t="shared" si="572"/>
        <v>0</v>
      </c>
      <c r="AI1492" s="824">
        <f t="shared" si="577"/>
        <v>305.99999999999989</v>
      </c>
      <c r="AJ1492" s="879"/>
      <c r="AK1492" s="827"/>
      <c r="AL1492" s="878"/>
      <c r="AM1492" s="827"/>
      <c r="AN1492" s="849">
        <f t="shared" si="573"/>
        <v>0</v>
      </c>
      <c r="AO1492" s="825">
        <f t="shared" si="574"/>
        <v>0</v>
      </c>
      <c r="AP1492" s="825">
        <f t="shared" si="574"/>
        <v>0</v>
      </c>
      <c r="AQ1492" s="825">
        <f t="shared" si="574"/>
        <v>0.2</v>
      </c>
      <c r="AR1492" s="825">
        <f t="shared" si="574"/>
        <v>0</v>
      </c>
      <c r="AS1492" s="825">
        <f t="shared" si="574"/>
        <v>18</v>
      </c>
      <c r="AT1492" s="850">
        <f t="shared" si="580"/>
        <v>8</v>
      </c>
      <c r="AU1492" s="1521" t="str">
        <f>B1553</f>
        <v xml:space="preserve">  + Ăn thêm</v>
      </c>
      <c r="AV1492" s="1522"/>
      <c r="AW1492" s="1522"/>
      <c r="AX1492" s="1522"/>
      <c r="AY1492" s="1522"/>
      <c r="AZ1492" s="892">
        <f>J1553</f>
        <v>0</v>
      </c>
    </row>
    <row r="1493" spans="1:52" ht="13.5" customHeight="1">
      <c r="A1493" s="838">
        <f t="shared" si="578"/>
        <v>12</v>
      </c>
      <c r="B1493" s="1039" t="s">
        <v>46</v>
      </c>
      <c r="C1493" s="817" t="s">
        <v>66</v>
      </c>
      <c r="D1493" s="839">
        <v>35</v>
      </c>
      <c r="E1493" s="852">
        <v>35</v>
      </c>
      <c r="F1493" s="825"/>
      <c r="G1493" s="854"/>
      <c r="H1493" s="827">
        <v>0.1</v>
      </c>
      <c r="I1493" s="842"/>
      <c r="J1493" s="824">
        <f t="shared" si="569"/>
        <v>3.5</v>
      </c>
      <c r="K1493" s="864"/>
      <c r="L1493" s="825"/>
      <c r="M1493" s="891">
        <v>0.2</v>
      </c>
      <c r="N1493" s="827"/>
      <c r="O1493" s="824">
        <f t="shared" si="581"/>
        <v>7</v>
      </c>
      <c r="P1493" s="865"/>
      <c r="Q1493" s="825"/>
      <c r="R1493" s="877">
        <v>0.2</v>
      </c>
      <c r="S1493" s="827"/>
      <c r="T1493" s="846">
        <f t="shared" si="570"/>
        <v>7</v>
      </c>
      <c r="U1493" s="825">
        <f t="shared" si="583"/>
        <v>0</v>
      </c>
      <c r="V1493" s="825">
        <f t="shared" si="582"/>
        <v>0</v>
      </c>
      <c r="W1493" s="827">
        <f t="shared" si="575"/>
        <v>0.5</v>
      </c>
      <c r="X1493" s="827">
        <f t="shared" si="575"/>
        <v>0</v>
      </c>
      <c r="Y1493" s="824">
        <f t="shared" si="575"/>
        <v>17.5</v>
      </c>
      <c r="Z1493" s="838">
        <f t="shared" si="579"/>
        <v>12</v>
      </c>
      <c r="AA1493" s="1040" t="str">
        <f t="shared" si="576"/>
        <v>Kẹo đắng</v>
      </c>
      <c r="AB1493" s="844" t="str">
        <f t="shared" si="576"/>
        <v>kg</v>
      </c>
      <c r="AC1493" s="845">
        <f t="shared" si="576"/>
        <v>35</v>
      </c>
      <c r="AD1493" s="858">
        <f t="shared" si="576"/>
        <v>35</v>
      </c>
      <c r="AE1493" s="832">
        <f t="shared" si="571"/>
        <v>0</v>
      </c>
      <c r="AF1493" s="832">
        <f t="shared" si="572"/>
        <v>0</v>
      </c>
      <c r="AG1493" s="832">
        <f t="shared" si="572"/>
        <v>6</v>
      </c>
      <c r="AH1493" s="832">
        <f t="shared" si="572"/>
        <v>0</v>
      </c>
      <c r="AI1493" s="824">
        <f t="shared" si="577"/>
        <v>210</v>
      </c>
      <c r="AJ1493" s="879"/>
      <c r="AK1493" s="827"/>
      <c r="AL1493" s="878"/>
      <c r="AM1493" s="827"/>
      <c r="AN1493" s="849">
        <f t="shared" si="573"/>
        <v>0</v>
      </c>
      <c r="AO1493" s="825">
        <f t="shared" si="574"/>
        <v>0</v>
      </c>
      <c r="AP1493" s="825">
        <f t="shared" si="574"/>
        <v>0</v>
      </c>
      <c r="AQ1493" s="825">
        <f t="shared" si="574"/>
        <v>0.5</v>
      </c>
      <c r="AR1493" s="825">
        <f t="shared" si="574"/>
        <v>0</v>
      </c>
      <c r="AS1493" s="825">
        <f t="shared" si="574"/>
        <v>17.5</v>
      </c>
      <c r="AT1493" s="850">
        <f t="shared" si="580"/>
        <v>0</v>
      </c>
      <c r="AU1493" s="1521" t="str">
        <f>B1554</f>
        <v xml:space="preserve"> + ăn thêm </v>
      </c>
      <c r="AV1493" s="1522"/>
      <c r="AW1493" s="1522"/>
      <c r="AX1493" s="1522"/>
      <c r="AY1493" s="1522"/>
      <c r="AZ1493" s="870">
        <f>J1554</f>
        <v>0</v>
      </c>
    </row>
    <row r="1494" spans="1:52" ht="13.5" customHeight="1">
      <c r="A1494" s="838">
        <f t="shared" si="578"/>
        <v>13</v>
      </c>
      <c r="B1494" s="1039" t="s">
        <v>47</v>
      </c>
      <c r="C1494" s="817" t="s">
        <v>66</v>
      </c>
      <c r="D1494" s="839">
        <v>17</v>
      </c>
      <c r="E1494" s="852">
        <v>17</v>
      </c>
      <c r="F1494" s="825"/>
      <c r="G1494" s="854"/>
      <c r="H1494" s="827"/>
      <c r="I1494" s="842"/>
      <c r="J1494" s="824">
        <f t="shared" si="569"/>
        <v>0</v>
      </c>
      <c r="K1494" s="864"/>
      <c r="L1494" s="825"/>
      <c r="M1494" s="891"/>
      <c r="N1494" s="827"/>
      <c r="O1494" s="824">
        <f t="shared" si="581"/>
        <v>0</v>
      </c>
      <c r="P1494" s="865"/>
      <c r="Q1494" s="825"/>
      <c r="R1494" s="877"/>
      <c r="S1494" s="827"/>
      <c r="T1494" s="846">
        <f t="shared" si="570"/>
        <v>0</v>
      </c>
      <c r="U1494" s="825">
        <f t="shared" si="583"/>
        <v>0</v>
      </c>
      <c r="V1494" s="825">
        <f t="shared" si="582"/>
        <v>0</v>
      </c>
      <c r="W1494" s="827">
        <f t="shared" si="575"/>
        <v>0</v>
      </c>
      <c r="X1494" s="827">
        <f t="shared" si="575"/>
        <v>0</v>
      </c>
      <c r="Y1494" s="824">
        <f t="shared" si="575"/>
        <v>0</v>
      </c>
      <c r="Z1494" s="838">
        <f t="shared" si="579"/>
        <v>13</v>
      </c>
      <c r="AA1494" s="1040" t="str">
        <f t="shared" si="576"/>
        <v>Đường trắng</v>
      </c>
      <c r="AB1494" s="844" t="str">
        <f t="shared" si="576"/>
        <v>kg</v>
      </c>
      <c r="AC1494" s="845">
        <f t="shared" si="576"/>
        <v>17</v>
      </c>
      <c r="AD1494" s="858">
        <f t="shared" si="576"/>
        <v>17</v>
      </c>
      <c r="AE1494" s="832">
        <f t="shared" si="571"/>
        <v>0</v>
      </c>
      <c r="AF1494" s="832">
        <f t="shared" si="572"/>
        <v>0</v>
      </c>
      <c r="AG1494" s="832">
        <f t="shared" si="572"/>
        <v>1</v>
      </c>
      <c r="AH1494" s="832">
        <f t="shared" si="572"/>
        <v>0</v>
      </c>
      <c r="AI1494" s="824">
        <f t="shared" si="577"/>
        <v>17</v>
      </c>
      <c r="AJ1494" s="879"/>
      <c r="AK1494" s="827"/>
      <c r="AL1494" s="878"/>
      <c r="AM1494" s="827"/>
      <c r="AN1494" s="849">
        <f t="shared" si="573"/>
        <v>0</v>
      </c>
      <c r="AO1494" s="825">
        <f t="shared" si="574"/>
        <v>0</v>
      </c>
      <c r="AP1494" s="825">
        <f t="shared" si="574"/>
        <v>0</v>
      </c>
      <c r="AQ1494" s="825">
        <f t="shared" si="574"/>
        <v>0</v>
      </c>
      <c r="AR1494" s="825">
        <f t="shared" si="574"/>
        <v>0</v>
      </c>
      <c r="AS1494" s="825">
        <f t="shared" si="574"/>
        <v>0</v>
      </c>
      <c r="AT1494" s="850">
        <f t="shared" si="580"/>
        <v>0</v>
      </c>
      <c r="AU1494" s="893" t="s">
        <v>834</v>
      </c>
      <c r="AV1494" s="894"/>
      <c r="AW1494" s="894"/>
      <c r="AX1494" s="894"/>
      <c r="AY1494" s="894"/>
      <c r="AZ1494" s="870">
        <f>SUM(AZ1484:AZ1493)</f>
        <v>9776</v>
      </c>
    </row>
    <row r="1495" spans="1:52" ht="13.5" customHeight="1">
      <c r="A1495" s="838">
        <f t="shared" si="578"/>
        <v>14</v>
      </c>
      <c r="B1495" s="1039" t="s">
        <v>48</v>
      </c>
      <c r="C1495" s="817" t="s">
        <v>389</v>
      </c>
      <c r="D1495" s="839">
        <v>23</v>
      </c>
      <c r="E1495" s="852">
        <v>23</v>
      </c>
      <c r="F1495" s="825"/>
      <c r="G1495" s="854"/>
      <c r="H1495" s="827">
        <v>0.5</v>
      </c>
      <c r="I1495" s="842"/>
      <c r="J1495" s="824">
        <f t="shared" si="569"/>
        <v>11.5</v>
      </c>
      <c r="K1495" s="825"/>
      <c r="L1495" s="825"/>
      <c r="M1495" s="827">
        <v>0.8</v>
      </c>
      <c r="N1495" s="827"/>
      <c r="O1495" s="824">
        <f t="shared" si="581"/>
        <v>18.400000000000002</v>
      </c>
      <c r="P1495" s="865"/>
      <c r="Q1495" s="825"/>
      <c r="R1495" s="877">
        <v>0.7</v>
      </c>
      <c r="S1495" s="827"/>
      <c r="T1495" s="846">
        <f t="shared" si="570"/>
        <v>16.099999999999998</v>
      </c>
      <c r="U1495" s="825">
        <f t="shared" si="583"/>
        <v>0</v>
      </c>
      <c r="V1495" s="825">
        <f t="shared" si="582"/>
        <v>0</v>
      </c>
      <c r="W1495" s="827">
        <f t="shared" si="575"/>
        <v>2</v>
      </c>
      <c r="X1495" s="827">
        <f t="shared" si="575"/>
        <v>0</v>
      </c>
      <c r="Y1495" s="824">
        <f t="shared" si="575"/>
        <v>46</v>
      </c>
      <c r="Z1495" s="838">
        <f t="shared" si="579"/>
        <v>14</v>
      </c>
      <c r="AA1495" s="1040" t="str">
        <f t="shared" si="576"/>
        <v>Mật mía</v>
      </c>
      <c r="AB1495" s="844" t="str">
        <f t="shared" si="576"/>
        <v>lít</v>
      </c>
      <c r="AC1495" s="845">
        <f t="shared" si="576"/>
        <v>23</v>
      </c>
      <c r="AD1495" s="858">
        <f t="shared" si="576"/>
        <v>23</v>
      </c>
      <c r="AE1495" s="832">
        <f t="shared" si="571"/>
        <v>0</v>
      </c>
      <c r="AF1495" s="832">
        <f t="shared" si="572"/>
        <v>0</v>
      </c>
      <c r="AG1495" s="832">
        <f t="shared" si="572"/>
        <v>5.5</v>
      </c>
      <c r="AH1495" s="832">
        <f t="shared" si="572"/>
        <v>0</v>
      </c>
      <c r="AI1495" s="824">
        <f t="shared" si="577"/>
        <v>126.5</v>
      </c>
      <c r="AJ1495" s="879"/>
      <c r="AK1495" s="827"/>
      <c r="AL1495" s="878"/>
      <c r="AM1495" s="827"/>
      <c r="AN1495" s="849">
        <f t="shared" si="573"/>
        <v>0</v>
      </c>
      <c r="AO1495" s="825">
        <f t="shared" si="574"/>
        <v>0</v>
      </c>
      <c r="AP1495" s="825">
        <f t="shared" si="574"/>
        <v>0</v>
      </c>
      <c r="AQ1495" s="825">
        <f t="shared" si="574"/>
        <v>2</v>
      </c>
      <c r="AR1495" s="825">
        <f t="shared" si="574"/>
        <v>0</v>
      </c>
      <c r="AS1495" s="825">
        <f t="shared" si="574"/>
        <v>46</v>
      </c>
      <c r="AT1495" s="850">
        <f t="shared" si="580"/>
        <v>0</v>
      </c>
      <c r="AU1495" s="1255" t="s">
        <v>835</v>
      </c>
      <c r="AV1495" s="1256"/>
      <c r="AW1495" s="1256"/>
      <c r="AX1495" s="1256"/>
      <c r="AY1495" s="1256"/>
      <c r="AZ1495" s="870">
        <f>Q1553</f>
        <v>2265.1999999999953</v>
      </c>
    </row>
    <row r="1496" spans="1:52" ht="13.5" customHeight="1">
      <c r="A1496" s="838">
        <f t="shared" si="578"/>
        <v>15</v>
      </c>
      <c r="B1496" s="1039" t="s">
        <v>514</v>
      </c>
      <c r="C1496" s="817" t="s">
        <v>66</v>
      </c>
      <c r="D1496" s="839">
        <v>80</v>
      </c>
      <c r="E1496" s="852">
        <v>80</v>
      </c>
      <c r="F1496" s="825"/>
      <c r="G1496" s="854"/>
      <c r="H1496" s="827">
        <v>0.2</v>
      </c>
      <c r="I1496" s="842"/>
      <c r="J1496" s="824">
        <f t="shared" si="569"/>
        <v>16</v>
      </c>
      <c r="K1496" s="825"/>
      <c r="L1496" s="825"/>
      <c r="M1496" s="827">
        <v>0.3</v>
      </c>
      <c r="N1496" s="827"/>
      <c r="O1496" s="824">
        <f t="shared" si="581"/>
        <v>24</v>
      </c>
      <c r="P1496" s="865"/>
      <c r="Q1496" s="825"/>
      <c r="R1496" s="877">
        <v>0.3</v>
      </c>
      <c r="S1496" s="827"/>
      <c r="T1496" s="846">
        <f t="shared" si="570"/>
        <v>24</v>
      </c>
      <c r="U1496" s="825">
        <f t="shared" si="583"/>
        <v>0</v>
      </c>
      <c r="V1496" s="825">
        <f t="shared" si="582"/>
        <v>0</v>
      </c>
      <c r="W1496" s="827">
        <f t="shared" si="575"/>
        <v>0.8</v>
      </c>
      <c r="X1496" s="827">
        <f t="shared" si="575"/>
        <v>0</v>
      </c>
      <c r="Y1496" s="824">
        <f t="shared" si="575"/>
        <v>64</v>
      </c>
      <c r="Z1496" s="838">
        <f t="shared" si="579"/>
        <v>15</v>
      </c>
      <c r="AA1496" s="1040" t="str">
        <f t="shared" si="576"/>
        <v>Ót bột</v>
      </c>
      <c r="AB1496" s="844" t="str">
        <f t="shared" si="576"/>
        <v>kg</v>
      </c>
      <c r="AC1496" s="845">
        <f t="shared" si="576"/>
        <v>80</v>
      </c>
      <c r="AD1496" s="858">
        <f t="shared" si="576"/>
        <v>80</v>
      </c>
      <c r="AE1496" s="832">
        <f t="shared" si="571"/>
        <v>0</v>
      </c>
      <c r="AF1496" s="832">
        <f t="shared" si="572"/>
        <v>0</v>
      </c>
      <c r="AG1496" s="832">
        <f t="shared" si="572"/>
        <v>3.6000000000000014</v>
      </c>
      <c r="AH1496" s="832">
        <f t="shared" si="572"/>
        <v>0</v>
      </c>
      <c r="AI1496" s="824">
        <f t="shared" si="577"/>
        <v>288.00000000000011</v>
      </c>
      <c r="AJ1496" s="879"/>
      <c r="AK1496" s="827"/>
      <c r="AL1496" s="878"/>
      <c r="AM1496" s="827"/>
      <c r="AN1496" s="849">
        <f t="shared" si="573"/>
        <v>0</v>
      </c>
      <c r="AO1496" s="825">
        <f t="shared" si="574"/>
        <v>0</v>
      </c>
      <c r="AP1496" s="825">
        <f t="shared" si="574"/>
        <v>0</v>
      </c>
      <c r="AQ1496" s="825">
        <f t="shared" si="574"/>
        <v>0.8</v>
      </c>
      <c r="AR1496" s="825">
        <f t="shared" si="574"/>
        <v>0</v>
      </c>
      <c r="AS1496" s="825">
        <f t="shared" si="574"/>
        <v>64</v>
      </c>
      <c r="AT1496" s="850">
        <f t="shared" si="580"/>
        <v>0</v>
      </c>
      <c r="AU1496" s="1255" t="s">
        <v>836</v>
      </c>
      <c r="AV1496" s="1256"/>
      <c r="AW1496" s="1256"/>
      <c r="AX1496" s="1256"/>
      <c r="AY1496" s="1256"/>
      <c r="AZ1496" s="870"/>
    </row>
    <row r="1497" spans="1:52" ht="13.5" customHeight="1">
      <c r="A1497" s="838">
        <f t="shared" si="578"/>
        <v>16</v>
      </c>
      <c r="B1497" s="1039" t="s">
        <v>49</v>
      </c>
      <c r="C1497" s="817" t="s">
        <v>66</v>
      </c>
      <c r="D1497" s="839">
        <v>40</v>
      </c>
      <c r="E1497" s="852">
        <v>40</v>
      </c>
      <c r="F1497" s="825"/>
      <c r="G1497" s="854"/>
      <c r="H1497" s="827">
        <v>0.2</v>
      </c>
      <c r="I1497" s="842"/>
      <c r="J1497" s="824">
        <f t="shared" si="569"/>
        <v>8</v>
      </c>
      <c r="K1497" s="825"/>
      <c r="L1497" s="825"/>
      <c r="M1497" s="827">
        <v>0.3</v>
      </c>
      <c r="N1497" s="827"/>
      <c r="O1497" s="824">
        <f t="shared" si="581"/>
        <v>12</v>
      </c>
      <c r="P1497" s="865"/>
      <c r="Q1497" s="825"/>
      <c r="R1497" s="877">
        <v>0.3</v>
      </c>
      <c r="S1497" s="827"/>
      <c r="T1497" s="846">
        <f t="shared" si="570"/>
        <v>12</v>
      </c>
      <c r="U1497" s="825">
        <f t="shared" si="583"/>
        <v>0</v>
      </c>
      <c r="V1497" s="825">
        <f t="shared" si="582"/>
        <v>0</v>
      </c>
      <c r="W1497" s="827">
        <f t="shared" si="575"/>
        <v>0.8</v>
      </c>
      <c r="X1497" s="827">
        <f t="shared" si="575"/>
        <v>0</v>
      </c>
      <c r="Y1497" s="1041">
        <f t="shared" si="575"/>
        <v>32</v>
      </c>
      <c r="Z1497" s="838">
        <f t="shared" si="579"/>
        <v>16</v>
      </c>
      <c r="AA1497" s="1040" t="str">
        <f t="shared" si="576"/>
        <v>Bột nghệ</v>
      </c>
      <c r="AB1497" s="844" t="str">
        <f t="shared" si="576"/>
        <v>kg</v>
      </c>
      <c r="AC1497" s="845">
        <f t="shared" si="576"/>
        <v>40</v>
      </c>
      <c r="AD1497" s="858">
        <f t="shared" si="576"/>
        <v>40</v>
      </c>
      <c r="AE1497" s="832">
        <f t="shared" si="571"/>
        <v>0</v>
      </c>
      <c r="AF1497" s="832">
        <f t="shared" si="572"/>
        <v>0</v>
      </c>
      <c r="AG1497" s="832">
        <f t="shared" si="572"/>
        <v>15.599999999999991</v>
      </c>
      <c r="AH1497" s="832">
        <f t="shared" si="572"/>
        <v>0</v>
      </c>
      <c r="AI1497" s="824">
        <f t="shared" si="577"/>
        <v>623.99999999999966</v>
      </c>
      <c r="AJ1497" s="879"/>
      <c r="AK1497" s="827"/>
      <c r="AL1497" s="878"/>
      <c r="AM1497" s="827"/>
      <c r="AN1497" s="849">
        <f t="shared" si="573"/>
        <v>0</v>
      </c>
      <c r="AO1497" s="825">
        <f t="shared" si="574"/>
        <v>0</v>
      </c>
      <c r="AP1497" s="825">
        <f t="shared" si="574"/>
        <v>0</v>
      </c>
      <c r="AQ1497" s="825">
        <f t="shared" si="574"/>
        <v>0.8</v>
      </c>
      <c r="AR1497" s="825">
        <f t="shared" si="574"/>
        <v>0</v>
      </c>
      <c r="AS1497" s="825">
        <f t="shared" si="574"/>
        <v>32</v>
      </c>
      <c r="AT1497" s="850">
        <f t="shared" si="580"/>
        <v>0</v>
      </c>
      <c r="AU1497" s="1255" t="s">
        <v>799</v>
      </c>
      <c r="AV1497" s="1256"/>
      <c r="AW1497" s="1256"/>
      <c r="AX1497" s="1256"/>
      <c r="AY1497" s="1256"/>
      <c r="AZ1497" s="870"/>
    </row>
    <row r="1498" spans="1:52" ht="13.5" customHeight="1">
      <c r="A1498" s="838">
        <f t="shared" si="578"/>
        <v>17</v>
      </c>
      <c r="B1498" s="920" t="s">
        <v>373</v>
      </c>
      <c r="C1498" s="817" t="s">
        <v>66</v>
      </c>
      <c r="D1498" s="839">
        <v>43</v>
      </c>
      <c r="E1498" s="852">
        <v>43</v>
      </c>
      <c r="F1498" s="825"/>
      <c r="G1498" s="854"/>
      <c r="H1498" s="827">
        <v>0.5</v>
      </c>
      <c r="I1498" s="842"/>
      <c r="J1498" s="824">
        <f t="shared" si="569"/>
        <v>21.5</v>
      </c>
      <c r="K1498" s="825"/>
      <c r="L1498" s="825"/>
      <c r="M1498" s="827">
        <v>1</v>
      </c>
      <c r="N1498" s="827"/>
      <c r="O1498" s="824">
        <f t="shared" si="581"/>
        <v>43</v>
      </c>
      <c r="P1498" s="865"/>
      <c r="Q1498" s="825"/>
      <c r="R1498" s="877">
        <v>1</v>
      </c>
      <c r="S1498" s="827"/>
      <c r="T1498" s="846">
        <f t="shared" si="570"/>
        <v>43</v>
      </c>
      <c r="U1498" s="825">
        <f t="shared" si="583"/>
        <v>0</v>
      </c>
      <c r="V1498" s="825">
        <f t="shared" si="582"/>
        <v>0</v>
      </c>
      <c r="W1498" s="827">
        <f t="shared" si="575"/>
        <v>2.5</v>
      </c>
      <c r="X1498" s="827">
        <f t="shared" si="575"/>
        <v>0</v>
      </c>
      <c r="Y1498" s="824">
        <f t="shared" si="575"/>
        <v>107.5</v>
      </c>
      <c r="Z1498" s="838">
        <f t="shared" si="579"/>
        <v>17</v>
      </c>
      <c r="AA1498" s="1037" t="str">
        <f t="shared" si="576"/>
        <v>Vừng lạc</v>
      </c>
      <c r="AB1498" s="844" t="str">
        <f t="shared" si="576"/>
        <v>kg</v>
      </c>
      <c r="AC1498" s="845">
        <f t="shared" si="576"/>
        <v>43</v>
      </c>
      <c r="AD1498" s="858">
        <f t="shared" si="576"/>
        <v>43</v>
      </c>
      <c r="AE1498" s="832">
        <f t="shared" si="571"/>
        <v>0</v>
      </c>
      <c r="AF1498" s="832">
        <f>AF1416+AK1416-AP1416</f>
        <v>0</v>
      </c>
      <c r="AG1498" s="832">
        <f>AG1416+AL1416-AQ1416</f>
        <v>9.3000000000000007</v>
      </c>
      <c r="AH1498" s="832">
        <f>AH1416+AM1416-AR1416</f>
        <v>0</v>
      </c>
      <c r="AI1498" s="824">
        <f t="shared" si="577"/>
        <v>399.90000000000003</v>
      </c>
      <c r="AJ1498" s="879">
        <f>U1498</f>
        <v>0</v>
      </c>
      <c r="AK1498" s="879">
        <f>V1498</f>
        <v>0</v>
      </c>
      <c r="AL1498" s="1051"/>
      <c r="AM1498" s="879">
        <f>X1498</f>
        <v>0</v>
      </c>
      <c r="AN1498" s="849">
        <f t="shared" si="573"/>
        <v>0</v>
      </c>
      <c r="AO1498" s="825">
        <f t="shared" si="574"/>
        <v>0</v>
      </c>
      <c r="AP1498" s="825">
        <f t="shared" si="574"/>
        <v>0</v>
      </c>
      <c r="AQ1498" s="825">
        <f t="shared" si="574"/>
        <v>2.5</v>
      </c>
      <c r="AR1498" s="825">
        <f t="shared" si="574"/>
        <v>0</v>
      </c>
      <c r="AS1498" s="825">
        <f t="shared" si="574"/>
        <v>107.5</v>
      </c>
      <c r="AT1498" s="850">
        <f t="shared" si="580"/>
        <v>0</v>
      </c>
      <c r="AU1498" s="1255" t="s">
        <v>800</v>
      </c>
      <c r="AV1498" s="1256"/>
      <c r="AW1498" s="1256"/>
      <c r="AX1498" s="1256"/>
      <c r="AY1498" s="1256"/>
      <c r="AZ1498" s="870"/>
    </row>
    <row r="1499" spans="1:52" ht="13.5" customHeight="1">
      <c r="A1499" s="838">
        <f t="shared" si="578"/>
        <v>18</v>
      </c>
      <c r="B1499" s="931" t="s">
        <v>853</v>
      </c>
      <c r="C1499" s="817" t="s">
        <v>66</v>
      </c>
      <c r="D1499" s="839">
        <v>30</v>
      </c>
      <c r="E1499" s="852">
        <v>6</v>
      </c>
      <c r="F1499" s="825"/>
      <c r="G1499" s="854"/>
      <c r="H1499" s="827">
        <v>0.5</v>
      </c>
      <c r="I1499" s="842"/>
      <c r="J1499" s="824">
        <f t="shared" si="569"/>
        <v>3</v>
      </c>
      <c r="K1499" s="825"/>
      <c r="L1499" s="825"/>
      <c r="M1499" s="827">
        <v>1</v>
      </c>
      <c r="N1499" s="827"/>
      <c r="O1499" s="824">
        <f t="shared" si="581"/>
        <v>6</v>
      </c>
      <c r="P1499" s="865"/>
      <c r="Q1499" s="825"/>
      <c r="R1499" s="877">
        <v>1</v>
      </c>
      <c r="S1499" s="827"/>
      <c r="T1499" s="846">
        <f t="shared" si="570"/>
        <v>6</v>
      </c>
      <c r="U1499" s="825"/>
      <c r="V1499" s="825">
        <f t="shared" si="582"/>
        <v>0</v>
      </c>
      <c r="W1499" s="827">
        <f t="shared" si="582"/>
        <v>2.5</v>
      </c>
      <c r="X1499" s="827">
        <f t="shared" si="582"/>
        <v>0</v>
      </c>
      <c r="Y1499" s="824">
        <f t="shared" si="582"/>
        <v>15</v>
      </c>
      <c r="Z1499" s="838">
        <f t="shared" si="579"/>
        <v>18</v>
      </c>
      <c r="AA1499" s="1037" t="str">
        <f t="shared" si="576"/>
        <v>Tăm bao tay</v>
      </c>
      <c r="AB1499" s="844" t="str">
        <f t="shared" si="576"/>
        <v>kg</v>
      </c>
      <c r="AC1499" s="845">
        <f t="shared" si="576"/>
        <v>30</v>
      </c>
      <c r="AD1499" s="858">
        <f t="shared" si="576"/>
        <v>6</v>
      </c>
      <c r="AE1499" s="832">
        <f t="shared" ref="AE1499:AH1514" si="584">AE1417+AJ1417-AO1417</f>
        <v>0</v>
      </c>
      <c r="AF1499" s="832">
        <f t="shared" si="584"/>
        <v>0</v>
      </c>
      <c r="AG1499" s="832">
        <f t="shared" si="584"/>
        <v>4.5</v>
      </c>
      <c r="AH1499" s="832">
        <f t="shared" si="584"/>
        <v>0</v>
      </c>
      <c r="AI1499" s="824">
        <f t="shared" si="577"/>
        <v>27</v>
      </c>
      <c r="AJ1499" s="879">
        <f t="shared" ref="AJ1499:AL1541" si="585">U1499</f>
        <v>0</v>
      </c>
      <c r="AK1499" s="879">
        <f t="shared" si="585"/>
        <v>0</v>
      </c>
      <c r="AL1499" s="1051"/>
      <c r="AM1499" s="879">
        <f t="shared" ref="AM1499:AM1541" si="586">X1499</f>
        <v>0</v>
      </c>
      <c r="AN1499" s="849">
        <f t="shared" ref="AN1499:AN1541" si="587">SUM(AJ1499:AM1499)*$E1499</f>
        <v>0</v>
      </c>
      <c r="AO1499" s="825">
        <f t="shared" si="574"/>
        <v>0</v>
      </c>
      <c r="AP1499" s="825">
        <f t="shared" si="574"/>
        <v>0</v>
      </c>
      <c r="AQ1499" s="825">
        <f t="shared" si="574"/>
        <v>2.5</v>
      </c>
      <c r="AR1499" s="825">
        <f t="shared" si="574"/>
        <v>0</v>
      </c>
      <c r="AS1499" s="825">
        <f t="shared" si="574"/>
        <v>15</v>
      </c>
      <c r="AT1499" s="850">
        <f t="shared" si="580"/>
        <v>60</v>
      </c>
      <c r="AU1499" s="1255" t="s">
        <v>801</v>
      </c>
      <c r="AV1499" s="1256"/>
      <c r="AW1499" s="1256"/>
      <c r="AX1499" s="1256"/>
      <c r="AY1499" s="1256"/>
      <c r="AZ1499" s="870"/>
    </row>
    <row r="1500" spans="1:52" ht="13.5" customHeight="1">
      <c r="A1500" s="838">
        <f t="shared" si="578"/>
        <v>19</v>
      </c>
      <c r="B1500" s="931" t="s">
        <v>176</v>
      </c>
      <c r="C1500" s="896" t="s">
        <v>389</v>
      </c>
      <c r="D1500" s="897">
        <v>9</v>
      </c>
      <c r="E1500" s="898">
        <v>9</v>
      </c>
      <c r="F1500" s="825"/>
      <c r="G1500" s="909"/>
      <c r="H1500" s="827">
        <v>0.5</v>
      </c>
      <c r="I1500" s="842"/>
      <c r="J1500" s="824">
        <f t="shared" si="569"/>
        <v>4.5</v>
      </c>
      <c r="K1500" s="825" t="s">
        <v>887</v>
      </c>
      <c r="L1500" s="825"/>
      <c r="M1500" s="827">
        <v>1</v>
      </c>
      <c r="N1500" s="827"/>
      <c r="O1500" s="824">
        <f t="shared" si="581"/>
        <v>9</v>
      </c>
      <c r="P1500" s="865"/>
      <c r="Q1500" s="853"/>
      <c r="R1500" s="877">
        <v>1</v>
      </c>
      <c r="S1500" s="827"/>
      <c r="T1500" s="846">
        <f t="shared" si="570"/>
        <v>9</v>
      </c>
      <c r="U1500" s="825">
        <f>SUM(F1500,K1500,P1500)</f>
        <v>0</v>
      </c>
      <c r="V1500" s="825">
        <f t="shared" si="582"/>
        <v>0</v>
      </c>
      <c r="W1500" s="827">
        <f t="shared" si="582"/>
        <v>2.5</v>
      </c>
      <c r="X1500" s="827">
        <f t="shared" si="582"/>
        <v>0</v>
      </c>
      <c r="Y1500" s="824">
        <f t="shared" si="582"/>
        <v>22.5</v>
      </c>
      <c r="Z1500" s="838">
        <f t="shared" si="579"/>
        <v>19</v>
      </c>
      <c r="AA1500" s="1037" t="str">
        <f t="shared" si="576"/>
        <v>Dấm chua</v>
      </c>
      <c r="AB1500" s="844" t="str">
        <f t="shared" si="576"/>
        <v>lít</v>
      </c>
      <c r="AC1500" s="845">
        <f t="shared" si="576"/>
        <v>9</v>
      </c>
      <c r="AD1500" s="858">
        <f t="shared" si="576"/>
        <v>9</v>
      </c>
      <c r="AE1500" s="832">
        <f t="shared" si="584"/>
        <v>0</v>
      </c>
      <c r="AF1500" s="832">
        <f t="shared" si="584"/>
        <v>0</v>
      </c>
      <c r="AG1500" s="832">
        <f t="shared" si="584"/>
        <v>5.5</v>
      </c>
      <c r="AH1500" s="832">
        <f t="shared" si="584"/>
        <v>0</v>
      </c>
      <c r="AI1500" s="824">
        <f t="shared" si="577"/>
        <v>49.5</v>
      </c>
      <c r="AJ1500" s="879">
        <f t="shared" si="585"/>
        <v>0</v>
      </c>
      <c r="AK1500" s="879">
        <f t="shared" si="585"/>
        <v>0</v>
      </c>
      <c r="AL1500" s="1051"/>
      <c r="AM1500" s="879">
        <f t="shared" si="586"/>
        <v>0</v>
      </c>
      <c r="AN1500" s="849">
        <f t="shared" si="587"/>
        <v>0</v>
      </c>
      <c r="AO1500" s="825">
        <f t="shared" si="574"/>
        <v>0</v>
      </c>
      <c r="AP1500" s="825">
        <f t="shared" si="574"/>
        <v>0</v>
      </c>
      <c r="AQ1500" s="825">
        <f t="shared" si="574"/>
        <v>2.5</v>
      </c>
      <c r="AR1500" s="825">
        <f t="shared" si="574"/>
        <v>0</v>
      </c>
      <c r="AS1500" s="825">
        <f t="shared" si="574"/>
        <v>22.5</v>
      </c>
      <c r="AT1500" s="850">
        <f t="shared" si="580"/>
        <v>0</v>
      </c>
      <c r="AU1500" s="893" t="s">
        <v>802</v>
      </c>
      <c r="AV1500" s="894"/>
      <c r="AW1500" s="894"/>
      <c r="AX1500" s="894"/>
      <c r="AY1500" s="894"/>
      <c r="AZ1500" s="870">
        <f>AZ1494+SUM(AZ1495:AZ1499)</f>
        <v>12041.199999999995</v>
      </c>
    </row>
    <row r="1501" spans="1:52" ht="13.5" customHeight="1">
      <c r="A1501" s="838">
        <f t="shared" si="578"/>
        <v>20</v>
      </c>
      <c r="B1501" s="911" t="s">
        <v>158</v>
      </c>
      <c r="C1501" s="902" t="s">
        <v>66</v>
      </c>
      <c r="D1501" s="903">
        <v>30</v>
      </c>
      <c r="E1501" s="904">
        <v>30</v>
      </c>
      <c r="F1501" s="825"/>
      <c r="G1501" s="909"/>
      <c r="H1501" s="827">
        <v>0.5</v>
      </c>
      <c r="I1501" s="842"/>
      <c r="J1501" s="824">
        <f t="shared" si="569"/>
        <v>15</v>
      </c>
      <c r="K1501" s="853"/>
      <c r="L1501" s="828"/>
      <c r="M1501" s="827">
        <v>1</v>
      </c>
      <c r="N1501" s="827"/>
      <c r="O1501" s="824">
        <f t="shared" si="581"/>
        <v>30</v>
      </c>
      <c r="P1501" s="856"/>
      <c r="Q1501" s="828"/>
      <c r="R1501" s="891">
        <v>1</v>
      </c>
      <c r="S1501" s="827"/>
      <c r="T1501" s="846">
        <f t="shared" si="570"/>
        <v>30</v>
      </c>
      <c r="U1501" s="825">
        <f>SUM(F1501,K1501,P1501)</f>
        <v>0</v>
      </c>
      <c r="V1501" s="828">
        <f t="shared" si="582"/>
        <v>0</v>
      </c>
      <c r="W1501" s="827">
        <f t="shared" si="582"/>
        <v>2.5</v>
      </c>
      <c r="X1501" s="827">
        <f t="shared" si="582"/>
        <v>0</v>
      </c>
      <c r="Y1501" s="824">
        <f t="shared" si="582"/>
        <v>75</v>
      </c>
      <c r="Z1501" s="838">
        <f t="shared" si="579"/>
        <v>20</v>
      </c>
      <c r="AA1501" s="1037" t="str">
        <f t="shared" si="576"/>
        <v>Chè vằng</v>
      </c>
      <c r="AB1501" s="844" t="str">
        <f t="shared" si="576"/>
        <v>kg</v>
      </c>
      <c r="AC1501" s="845">
        <f t="shared" si="576"/>
        <v>30</v>
      </c>
      <c r="AD1501" s="858">
        <f t="shared" si="576"/>
        <v>30</v>
      </c>
      <c r="AE1501" s="832">
        <f t="shared" si="584"/>
        <v>0</v>
      </c>
      <c r="AF1501" s="832">
        <f t="shared" si="584"/>
        <v>0</v>
      </c>
      <c r="AG1501" s="832">
        <f t="shared" si="584"/>
        <v>9.5</v>
      </c>
      <c r="AH1501" s="832">
        <f t="shared" si="584"/>
        <v>0</v>
      </c>
      <c r="AI1501" s="824">
        <f t="shared" si="577"/>
        <v>285</v>
      </c>
      <c r="AJ1501" s="879">
        <f t="shared" si="585"/>
        <v>0</v>
      </c>
      <c r="AK1501" s="879">
        <f t="shared" si="585"/>
        <v>0</v>
      </c>
      <c r="AL1501" s="1051"/>
      <c r="AM1501" s="879">
        <f t="shared" si="586"/>
        <v>0</v>
      </c>
      <c r="AN1501" s="849">
        <f t="shared" si="587"/>
        <v>0</v>
      </c>
      <c r="AO1501" s="825">
        <f t="shared" si="574"/>
        <v>0</v>
      </c>
      <c r="AP1501" s="825">
        <f t="shared" si="574"/>
        <v>0</v>
      </c>
      <c r="AQ1501" s="825">
        <f t="shared" si="574"/>
        <v>2.5</v>
      </c>
      <c r="AR1501" s="825">
        <f t="shared" si="574"/>
        <v>0</v>
      </c>
      <c r="AS1501" s="825">
        <f t="shared" si="574"/>
        <v>75</v>
      </c>
      <c r="AT1501" s="850">
        <f t="shared" si="580"/>
        <v>0</v>
      </c>
      <c r="AU1501" s="1274" t="s">
        <v>803</v>
      </c>
      <c r="AV1501" s="1275"/>
      <c r="AW1501" s="1275"/>
      <c r="AX1501" s="1275"/>
      <c r="AY1501" s="1275"/>
      <c r="AZ1501" s="870"/>
    </row>
    <row r="1502" spans="1:52" ht="13.5" customHeight="1">
      <c r="A1502" s="838">
        <f t="shared" si="578"/>
        <v>21</v>
      </c>
      <c r="B1502" s="911" t="s">
        <v>166</v>
      </c>
      <c r="C1502" s="844" t="s">
        <v>66</v>
      </c>
      <c r="D1502" s="907">
        <v>30</v>
      </c>
      <c r="E1502" s="824">
        <v>30</v>
      </c>
      <c r="F1502" s="853"/>
      <c r="G1502" s="909"/>
      <c r="H1502" s="827"/>
      <c r="I1502" s="863"/>
      <c r="J1502" s="824">
        <f t="shared" si="569"/>
        <v>0</v>
      </c>
      <c r="K1502" s="825"/>
      <c r="L1502" s="853"/>
      <c r="M1502" s="827">
        <v>0.1</v>
      </c>
      <c r="N1502" s="827"/>
      <c r="O1502" s="824">
        <f t="shared" si="581"/>
        <v>3</v>
      </c>
      <c r="P1502" s="857"/>
      <c r="Q1502" s="853"/>
      <c r="R1502" s="877">
        <v>0.1</v>
      </c>
      <c r="S1502" s="827"/>
      <c r="T1502" s="846">
        <f t="shared" si="570"/>
        <v>3</v>
      </c>
      <c r="U1502" s="825">
        <f>SUM(F1502,K1502,P1502)</f>
        <v>0</v>
      </c>
      <c r="V1502" s="825">
        <f t="shared" si="582"/>
        <v>0</v>
      </c>
      <c r="W1502" s="827">
        <f t="shared" si="582"/>
        <v>0.2</v>
      </c>
      <c r="X1502" s="827">
        <f t="shared" si="582"/>
        <v>0</v>
      </c>
      <c r="Y1502" s="824">
        <f t="shared" si="582"/>
        <v>6</v>
      </c>
      <c r="Z1502" s="838">
        <f t="shared" si="579"/>
        <v>21</v>
      </c>
      <c r="AA1502" s="1037" t="str">
        <f t="shared" si="576"/>
        <v>Hành tăm</v>
      </c>
      <c r="AB1502" s="844" t="str">
        <f t="shared" si="576"/>
        <v>kg</v>
      </c>
      <c r="AC1502" s="845">
        <f t="shared" si="576"/>
        <v>30</v>
      </c>
      <c r="AD1502" s="858">
        <f t="shared" si="576"/>
        <v>30</v>
      </c>
      <c r="AE1502" s="832">
        <f t="shared" si="584"/>
        <v>0</v>
      </c>
      <c r="AF1502" s="832">
        <f t="shared" si="584"/>
        <v>0</v>
      </c>
      <c r="AG1502" s="832">
        <f t="shared" si="584"/>
        <v>4.299999999999998</v>
      </c>
      <c r="AH1502" s="832">
        <f t="shared" si="584"/>
        <v>0</v>
      </c>
      <c r="AI1502" s="824">
        <f t="shared" si="577"/>
        <v>128.99999999999994</v>
      </c>
      <c r="AJ1502" s="879">
        <f t="shared" si="585"/>
        <v>0</v>
      </c>
      <c r="AK1502" s="879">
        <f t="shared" si="585"/>
        <v>0</v>
      </c>
      <c r="AL1502" s="1051"/>
      <c r="AM1502" s="879">
        <f t="shared" si="586"/>
        <v>0</v>
      </c>
      <c r="AN1502" s="849">
        <f t="shared" si="587"/>
        <v>0</v>
      </c>
      <c r="AO1502" s="825">
        <f t="shared" si="574"/>
        <v>0</v>
      </c>
      <c r="AP1502" s="825">
        <f t="shared" si="574"/>
        <v>0</v>
      </c>
      <c r="AQ1502" s="825">
        <f t="shared" si="574"/>
        <v>0.2</v>
      </c>
      <c r="AR1502" s="825">
        <f t="shared" si="574"/>
        <v>0</v>
      </c>
      <c r="AS1502" s="825">
        <f t="shared" si="574"/>
        <v>6</v>
      </c>
      <c r="AT1502" s="850">
        <f t="shared" si="580"/>
        <v>0</v>
      </c>
      <c r="AU1502" s="4" t="s">
        <v>804</v>
      </c>
      <c r="AV1502" s="3"/>
      <c r="AW1502" s="3"/>
      <c r="AX1502" s="3"/>
      <c r="AY1502" s="3"/>
      <c r="AZ1502" s="870">
        <f>Y1551</f>
        <v>9775.4</v>
      </c>
    </row>
    <row r="1503" spans="1:52" ht="13.5" customHeight="1">
      <c r="A1503" s="838">
        <f t="shared" si="578"/>
        <v>22</v>
      </c>
      <c r="B1503" s="911" t="s">
        <v>145</v>
      </c>
      <c r="C1503" s="844" t="s">
        <v>389</v>
      </c>
      <c r="D1503" s="907">
        <v>16</v>
      </c>
      <c r="E1503" s="824">
        <v>16</v>
      </c>
      <c r="F1503" s="825"/>
      <c r="G1503" s="909"/>
      <c r="H1503" s="827">
        <v>1</v>
      </c>
      <c r="I1503" s="842"/>
      <c r="J1503" s="824">
        <f t="shared" si="569"/>
        <v>16</v>
      </c>
      <c r="K1503" s="878"/>
      <c r="L1503" s="828"/>
      <c r="M1503" s="827">
        <v>1</v>
      </c>
      <c r="N1503" s="926"/>
      <c r="O1503" s="824">
        <f t="shared" si="581"/>
        <v>16</v>
      </c>
      <c r="P1503" s="857"/>
      <c r="Q1503" s="828"/>
      <c r="R1503" s="877">
        <v>1</v>
      </c>
      <c r="S1503" s="827"/>
      <c r="T1503" s="846">
        <f t="shared" si="570"/>
        <v>16</v>
      </c>
      <c r="U1503" s="825">
        <f t="shared" ref="U1503:U1541" si="588">SUM(F1503,K1503,P1503)</f>
        <v>0</v>
      </c>
      <c r="V1503" s="828">
        <f t="shared" si="582"/>
        <v>0</v>
      </c>
      <c r="W1503" s="827">
        <f t="shared" si="582"/>
        <v>3</v>
      </c>
      <c r="X1503" s="827">
        <f t="shared" si="582"/>
        <v>0</v>
      </c>
      <c r="Y1503" s="824">
        <f t="shared" si="582"/>
        <v>48</v>
      </c>
      <c r="Z1503" s="838">
        <f t="shared" si="579"/>
        <v>22</v>
      </c>
      <c r="AA1503" s="1037" t="str">
        <f t="shared" si="576"/>
        <v>Dầu rửa</v>
      </c>
      <c r="AB1503" s="844" t="str">
        <f t="shared" si="576"/>
        <v>lít</v>
      </c>
      <c r="AC1503" s="845">
        <f t="shared" si="576"/>
        <v>16</v>
      </c>
      <c r="AD1503" s="858">
        <f t="shared" si="576"/>
        <v>16</v>
      </c>
      <c r="AE1503" s="832">
        <f t="shared" si="584"/>
        <v>0</v>
      </c>
      <c r="AF1503" s="832">
        <f t="shared" si="584"/>
        <v>0</v>
      </c>
      <c r="AG1503" s="832">
        <f t="shared" si="584"/>
        <v>1</v>
      </c>
      <c r="AH1503" s="832">
        <f t="shared" si="584"/>
        <v>0</v>
      </c>
      <c r="AI1503" s="824">
        <f t="shared" si="577"/>
        <v>16</v>
      </c>
      <c r="AJ1503" s="879">
        <f t="shared" si="585"/>
        <v>0</v>
      </c>
      <c r="AK1503" s="879">
        <f t="shared" si="585"/>
        <v>0</v>
      </c>
      <c r="AL1503" s="1051">
        <v>30</v>
      </c>
      <c r="AM1503" s="879">
        <f t="shared" si="586"/>
        <v>0</v>
      </c>
      <c r="AN1503" s="849">
        <f t="shared" si="587"/>
        <v>480</v>
      </c>
      <c r="AO1503" s="825">
        <f t="shared" si="574"/>
        <v>0</v>
      </c>
      <c r="AP1503" s="825">
        <f t="shared" si="574"/>
        <v>0</v>
      </c>
      <c r="AQ1503" s="825">
        <f t="shared" si="574"/>
        <v>3</v>
      </c>
      <c r="AR1503" s="825">
        <f t="shared" si="574"/>
        <v>0</v>
      </c>
      <c r="AS1503" s="825">
        <f t="shared" si="574"/>
        <v>48</v>
      </c>
      <c r="AT1503" s="850">
        <f t="shared" si="580"/>
        <v>0</v>
      </c>
      <c r="AU1503" s="4" t="s">
        <v>805</v>
      </c>
      <c r="AV1503" s="3"/>
      <c r="AW1503" s="3"/>
      <c r="AX1503" s="3"/>
      <c r="AY1503" s="3"/>
      <c r="AZ1503" s="870">
        <f>Q1554</f>
        <v>0</v>
      </c>
    </row>
    <row r="1504" spans="1:52" ht="13.5" customHeight="1">
      <c r="A1504" s="838">
        <f t="shared" si="578"/>
        <v>23</v>
      </c>
      <c r="B1504" s="911" t="s">
        <v>136</v>
      </c>
      <c r="C1504" s="844" t="s">
        <v>66</v>
      </c>
      <c r="D1504" s="907">
        <v>120</v>
      </c>
      <c r="E1504" s="824">
        <v>120</v>
      </c>
      <c r="F1504" s="825"/>
      <c r="G1504" s="909"/>
      <c r="H1504" s="910">
        <v>4</v>
      </c>
      <c r="I1504" s="842"/>
      <c r="J1504" s="824">
        <f t="shared" si="569"/>
        <v>480</v>
      </c>
      <c r="K1504" s="853"/>
      <c r="L1504" s="828"/>
      <c r="M1504" s="910"/>
      <c r="N1504" s="827"/>
      <c r="O1504" s="824">
        <f t="shared" si="581"/>
        <v>0</v>
      </c>
      <c r="P1504" s="857" t="s">
        <v>883</v>
      </c>
      <c r="Q1504" s="828"/>
      <c r="R1504" s="877"/>
      <c r="S1504" s="827"/>
      <c r="T1504" s="846">
        <f t="shared" si="570"/>
        <v>0</v>
      </c>
      <c r="U1504" s="878">
        <f t="shared" si="588"/>
        <v>0</v>
      </c>
      <c r="V1504" s="828">
        <f t="shared" si="582"/>
        <v>0</v>
      </c>
      <c r="W1504" s="827">
        <f t="shared" si="582"/>
        <v>4</v>
      </c>
      <c r="X1504" s="827">
        <f t="shared" si="582"/>
        <v>0</v>
      </c>
      <c r="Y1504" s="824">
        <f t="shared" si="582"/>
        <v>480</v>
      </c>
      <c r="Z1504" s="838">
        <f t="shared" si="579"/>
        <v>23</v>
      </c>
      <c r="AA1504" s="1037" t="str">
        <f t="shared" si="576"/>
        <v>Cá khô</v>
      </c>
      <c r="AB1504" s="844" t="str">
        <f t="shared" si="576"/>
        <v>kg</v>
      </c>
      <c r="AC1504" s="845">
        <f t="shared" si="576"/>
        <v>120</v>
      </c>
      <c r="AD1504" s="858">
        <f t="shared" si="576"/>
        <v>120</v>
      </c>
      <c r="AE1504" s="832">
        <f t="shared" si="584"/>
        <v>0</v>
      </c>
      <c r="AF1504" s="832">
        <f t="shared" si="584"/>
        <v>0</v>
      </c>
      <c r="AG1504" s="832">
        <f t="shared" si="584"/>
        <v>9</v>
      </c>
      <c r="AH1504" s="832">
        <f t="shared" si="584"/>
        <v>0</v>
      </c>
      <c r="AI1504" s="824">
        <f t="shared" si="577"/>
        <v>1080</v>
      </c>
      <c r="AJ1504" s="879">
        <f t="shared" si="585"/>
        <v>0</v>
      </c>
      <c r="AK1504" s="879">
        <f t="shared" si="585"/>
        <v>0</v>
      </c>
      <c r="AL1504" s="1051"/>
      <c r="AM1504" s="879">
        <f t="shared" si="586"/>
        <v>0</v>
      </c>
      <c r="AN1504" s="849">
        <f t="shared" si="587"/>
        <v>0</v>
      </c>
      <c r="AO1504" s="825">
        <f t="shared" si="574"/>
        <v>0</v>
      </c>
      <c r="AP1504" s="825">
        <f t="shared" si="574"/>
        <v>0</v>
      </c>
      <c r="AQ1504" s="825">
        <f t="shared" si="574"/>
        <v>4</v>
      </c>
      <c r="AR1504" s="825">
        <f t="shared" si="574"/>
        <v>0</v>
      </c>
      <c r="AS1504" s="825">
        <f t="shared" si="574"/>
        <v>480</v>
      </c>
      <c r="AT1504" s="850">
        <f t="shared" si="580"/>
        <v>0</v>
      </c>
      <c r="AU1504" s="893" t="s">
        <v>806</v>
      </c>
      <c r="AV1504" s="894"/>
      <c r="AW1504" s="894"/>
      <c r="AX1504" s="894"/>
      <c r="AY1504" s="894"/>
      <c r="AZ1504" s="870">
        <f>SUM(AZ1502:AZ1503)</f>
        <v>9775.4</v>
      </c>
    </row>
    <row r="1505" spans="1:52" ht="13.5" customHeight="1">
      <c r="A1505" s="838">
        <f t="shared" si="578"/>
        <v>24</v>
      </c>
      <c r="B1505" s="911" t="s">
        <v>183</v>
      </c>
      <c r="C1505" s="844" t="s">
        <v>66</v>
      </c>
      <c r="D1505" s="907">
        <v>30</v>
      </c>
      <c r="E1505" s="824">
        <v>30</v>
      </c>
      <c r="F1505" s="878"/>
      <c r="G1505" s="872"/>
      <c r="H1505" s="928">
        <v>0.1</v>
      </c>
      <c r="I1505" s="842"/>
      <c r="J1505" s="824">
        <f t="shared" si="569"/>
        <v>3</v>
      </c>
      <c r="K1505" s="878"/>
      <c r="L1505" s="828"/>
      <c r="M1505" s="827">
        <v>0.2</v>
      </c>
      <c r="N1505" s="827"/>
      <c r="O1505" s="824">
        <f t="shared" si="581"/>
        <v>6</v>
      </c>
      <c r="P1505" s="857"/>
      <c r="Q1505" s="828"/>
      <c r="R1505" s="827">
        <v>0.2</v>
      </c>
      <c r="S1505" s="827"/>
      <c r="T1505" s="846">
        <f t="shared" si="570"/>
        <v>6</v>
      </c>
      <c r="U1505" s="825">
        <f t="shared" si="588"/>
        <v>0</v>
      </c>
      <c r="V1505" s="832">
        <f t="shared" si="582"/>
        <v>0</v>
      </c>
      <c r="W1505" s="827">
        <f t="shared" si="582"/>
        <v>0.5</v>
      </c>
      <c r="X1505" s="827">
        <f t="shared" si="582"/>
        <v>0</v>
      </c>
      <c r="Y1505" s="824">
        <f t="shared" si="582"/>
        <v>15</v>
      </c>
      <c r="Z1505" s="838">
        <f t="shared" si="579"/>
        <v>24</v>
      </c>
      <c r="AA1505" s="1037" t="str">
        <f t="shared" si="576"/>
        <v>Nghệ tươi</v>
      </c>
      <c r="AB1505" s="844" t="str">
        <f t="shared" si="576"/>
        <v>kg</v>
      </c>
      <c r="AC1505" s="845">
        <f t="shared" si="576"/>
        <v>30</v>
      </c>
      <c r="AD1505" s="858">
        <f t="shared" si="576"/>
        <v>30</v>
      </c>
      <c r="AE1505" s="832">
        <f t="shared" si="584"/>
        <v>0</v>
      </c>
      <c r="AF1505" s="832">
        <f t="shared" si="584"/>
        <v>0</v>
      </c>
      <c r="AG1505" s="832">
        <f t="shared" si="584"/>
        <v>1.5</v>
      </c>
      <c r="AH1505" s="832">
        <f t="shared" si="584"/>
        <v>0</v>
      </c>
      <c r="AI1505" s="824">
        <f t="shared" si="577"/>
        <v>45</v>
      </c>
      <c r="AJ1505" s="879">
        <f t="shared" si="585"/>
        <v>0</v>
      </c>
      <c r="AK1505" s="879">
        <f t="shared" si="585"/>
        <v>0</v>
      </c>
      <c r="AL1505" s="1051"/>
      <c r="AM1505" s="879">
        <f t="shared" si="586"/>
        <v>0</v>
      </c>
      <c r="AN1505" s="849">
        <f t="shared" si="587"/>
        <v>0</v>
      </c>
      <c r="AO1505" s="825">
        <f t="shared" si="574"/>
        <v>0</v>
      </c>
      <c r="AP1505" s="825">
        <f t="shared" si="574"/>
        <v>0</v>
      </c>
      <c r="AQ1505" s="825">
        <f t="shared" si="574"/>
        <v>0.5</v>
      </c>
      <c r="AR1505" s="825">
        <f t="shared" si="574"/>
        <v>0</v>
      </c>
      <c r="AS1505" s="825">
        <f t="shared" si="574"/>
        <v>15</v>
      </c>
      <c r="AT1505" s="850">
        <f t="shared" si="580"/>
        <v>0</v>
      </c>
      <c r="AU1505" s="893" t="s">
        <v>807</v>
      </c>
      <c r="AV1505" s="894"/>
      <c r="AW1505" s="894"/>
      <c r="AX1505" s="894"/>
      <c r="AY1505" s="894"/>
      <c r="AZ1505" s="912"/>
    </row>
    <row r="1506" spans="1:52" ht="13.5" customHeight="1">
      <c r="A1506" s="838">
        <f t="shared" si="578"/>
        <v>25</v>
      </c>
      <c r="B1506" s="911" t="s">
        <v>142</v>
      </c>
      <c r="C1506" s="844" t="s">
        <v>66</v>
      </c>
      <c r="D1506" s="907">
        <v>35</v>
      </c>
      <c r="E1506" s="824">
        <v>35</v>
      </c>
      <c r="F1506" s="825"/>
      <c r="G1506" s="872"/>
      <c r="H1506" s="827"/>
      <c r="I1506" s="842"/>
      <c r="J1506" s="824">
        <f t="shared" si="569"/>
        <v>0</v>
      </c>
      <c r="K1506" s="878"/>
      <c r="L1506" s="828"/>
      <c r="M1506" s="827">
        <v>0.2</v>
      </c>
      <c r="N1506" s="827"/>
      <c r="O1506" s="824">
        <f t="shared" si="581"/>
        <v>7</v>
      </c>
      <c r="P1506" s="942"/>
      <c r="Q1506" s="828"/>
      <c r="R1506" s="827">
        <v>0.2</v>
      </c>
      <c r="S1506" s="827"/>
      <c r="T1506" s="846">
        <f t="shared" si="570"/>
        <v>7</v>
      </c>
      <c r="U1506" s="825">
        <f t="shared" si="588"/>
        <v>0</v>
      </c>
      <c r="V1506" s="828">
        <f t="shared" si="582"/>
        <v>0</v>
      </c>
      <c r="W1506" s="827">
        <f t="shared" si="582"/>
        <v>0.4</v>
      </c>
      <c r="X1506" s="827">
        <f t="shared" si="582"/>
        <v>0</v>
      </c>
      <c r="Y1506" s="824">
        <f t="shared" si="582"/>
        <v>14</v>
      </c>
      <c r="Z1506" s="838">
        <f t="shared" si="579"/>
        <v>25</v>
      </c>
      <c r="AA1506" s="1037" t="str">
        <f t="shared" si="576"/>
        <v>Gừng tươi</v>
      </c>
      <c r="AB1506" s="844" t="str">
        <f t="shared" si="576"/>
        <v>kg</v>
      </c>
      <c r="AC1506" s="845">
        <f t="shared" si="576"/>
        <v>35</v>
      </c>
      <c r="AD1506" s="858">
        <f t="shared" si="576"/>
        <v>35</v>
      </c>
      <c r="AE1506" s="832">
        <f t="shared" si="584"/>
        <v>0</v>
      </c>
      <c r="AF1506" s="832">
        <f t="shared" si="584"/>
        <v>0</v>
      </c>
      <c r="AG1506" s="832">
        <f t="shared" si="584"/>
        <v>2.2999999999999998</v>
      </c>
      <c r="AH1506" s="832">
        <f t="shared" si="584"/>
        <v>0</v>
      </c>
      <c r="AI1506" s="824">
        <f t="shared" si="577"/>
        <v>80.5</v>
      </c>
      <c r="AJ1506" s="879">
        <f t="shared" si="585"/>
        <v>0</v>
      </c>
      <c r="AK1506" s="879">
        <f t="shared" si="585"/>
        <v>0</v>
      </c>
      <c r="AL1506" s="1051"/>
      <c r="AM1506" s="879">
        <f t="shared" si="586"/>
        <v>0</v>
      </c>
      <c r="AN1506" s="849">
        <f t="shared" si="587"/>
        <v>0</v>
      </c>
      <c r="AO1506" s="825">
        <f t="shared" si="574"/>
        <v>0</v>
      </c>
      <c r="AP1506" s="825">
        <f t="shared" si="574"/>
        <v>0</v>
      </c>
      <c r="AQ1506" s="825">
        <f t="shared" si="574"/>
        <v>0.4</v>
      </c>
      <c r="AR1506" s="825">
        <f t="shared" si="574"/>
        <v>0</v>
      </c>
      <c r="AS1506" s="825">
        <f t="shared" si="574"/>
        <v>14</v>
      </c>
      <c r="AT1506" s="850">
        <f t="shared" si="580"/>
        <v>0</v>
      </c>
      <c r="AU1506" s="4" t="s">
        <v>808</v>
      </c>
      <c r="AV1506" s="3"/>
      <c r="AW1506" s="3"/>
      <c r="AX1506" s="3"/>
      <c r="AY1506" s="3"/>
      <c r="AZ1506" s="870">
        <f>Y1552</f>
        <v>2265.7999999999956</v>
      </c>
    </row>
    <row r="1507" spans="1:52" ht="13.5" customHeight="1">
      <c r="A1507" s="838">
        <f t="shared" si="578"/>
        <v>26</v>
      </c>
      <c r="B1507" s="911" t="s">
        <v>51</v>
      </c>
      <c r="C1507" s="844" t="s">
        <v>66</v>
      </c>
      <c r="D1507" s="907">
        <v>100</v>
      </c>
      <c r="E1507" s="824">
        <v>100</v>
      </c>
      <c r="F1507" s="825"/>
      <c r="G1507" s="872"/>
      <c r="H1507" s="827">
        <v>0.5</v>
      </c>
      <c r="I1507" s="842"/>
      <c r="J1507" s="824">
        <f t="shared" si="569"/>
        <v>50</v>
      </c>
      <c r="K1507" s="853"/>
      <c r="L1507" s="828"/>
      <c r="M1507" s="910"/>
      <c r="N1507" s="827"/>
      <c r="O1507" s="824">
        <f t="shared" si="581"/>
        <v>0</v>
      </c>
      <c r="P1507" s="857"/>
      <c r="Q1507" s="853"/>
      <c r="R1507" s="877"/>
      <c r="S1507" s="827"/>
      <c r="T1507" s="846">
        <f t="shared" si="570"/>
        <v>0</v>
      </c>
      <c r="U1507" s="825">
        <f t="shared" si="588"/>
        <v>0</v>
      </c>
      <c r="V1507" s="828">
        <f t="shared" si="582"/>
        <v>0</v>
      </c>
      <c r="W1507" s="827">
        <f t="shared" si="582"/>
        <v>0.5</v>
      </c>
      <c r="X1507" s="827">
        <f t="shared" si="582"/>
        <v>0</v>
      </c>
      <c r="Y1507" s="824">
        <f t="shared" si="582"/>
        <v>50</v>
      </c>
      <c r="Z1507" s="838">
        <f t="shared" si="579"/>
        <v>26</v>
      </c>
      <c r="AA1507" s="1037" t="str">
        <f t="shared" si="576"/>
        <v>Tép khô</v>
      </c>
      <c r="AB1507" s="844" t="str">
        <f t="shared" si="576"/>
        <v>kg</v>
      </c>
      <c r="AC1507" s="845">
        <f t="shared" si="576"/>
        <v>100</v>
      </c>
      <c r="AD1507" s="858">
        <f t="shared" si="576"/>
        <v>100</v>
      </c>
      <c r="AE1507" s="832">
        <f t="shared" si="584"/>
        <v>0</v>
      </c>
      <c r="AF1507" s="832">
        <f t="shared" si="584"/>
        <v>0</v>
      </c>
      <c r="AG1507" s="832">
        <f t="shared" si="584"/>
        <v>3.5</v>
      </c>
      <c r="AH1507" s="832">
        <f t="shared" si="584"/>
        <v>0</v>
      </c>
      <c r="AI1507" s="824">
        <f t="shared" si="577"/>
        <v>350</v>
      </c>
      <c r="AJ1507" s="879">
        <f t="shared" si="585"/>
        <v>0</v>
      </c>
      <c r="AK1507" s="879">
        <f t="shared" si="585"/>
        <v>0</v>
      </c>
      <c r="AL1507" s="1051"/>
      <c r="AM1507" s="879">
        <f t="shared" si="586"/>
        <v>0</v>
      </c>
      <c r="AN1507" s="849">
        <f t="shared" si="587"/>
        <v>0</v>
      </c>
      <c r="AO1507" s="825">
        <f t="shared" si="574"/>
        <v>0</v>
      </c>
      <c r="AP1507" s="825">
        <f t="shared" si="574"/>
        <v>0</v>
      </c>
      <c r="AQ1507" s="825">
        <f t="shared" si="574"/>
        <v>0.5</v>
      </c>
      <c r="AR1507" s="825">
        <f t="shared" si="574"/>
        <v>0</v>
      </c>
      <c r="AS1507" s="825">
        <f t="shared" si="574"/>
        <v>50</v>
      </c>
      <c r="AT1507" s="850">
        <f t="shared" si="580"/>
        <v>0</v>
      </c>
      <c r="AU1507" s="4" t="s">
        <v>809</v>
      </c>
      <c r="AV1507" s="3"/>
      <c r="AW1507" s="3"/>
      <c r="AX1507" s="3"/>
      <c r="AY1507" s="3"/>
      <c r="AZ1507" s="913">
        <f>Y1553</f>
        <v>0</v>
      </c>
    </row>
    <row r="1508" spans="1:52" ht="13.5" customHeight="1">
      <c r="A1508" s="838">
        <f t="shared" si="578"/>
        <v>27</v>
      </c>
      <c r="B1508" s="920" t="s">
        <v>854</v>
      </c>
      <c r="C1508" s="817" t="s">
        <v>66</v>
      </c>
      <c r="D1508" s="839">
        <v>50</v>
      </c>
      <c r="E1508" s="852">
        <v>50</v>
      </c>
      <c r="F1508" s="825"/>
      <c r="G1508" s="914"/>
      <c r="H1508" s="827">
        <v>0.2</v>
      </c>
      <c r="I1508" s="842"/>
      <c r="J1508" s="824">
        <f t="shared" si="569"/>
        <v>10</v>
      </c>
      <c r="K1508" s="853"/>
      <c r="L1508" s="915"/>
      <c r="M1508" s="827">
        <v>0.4</v>
      </c>
      <c r="N1508" s="827"/>
      <c r="O1508" s="824">
        <f t="shared" si="581"/>
        <v>20</v>
      </c>
      <c r="P1508" s="865"/>
      <c r="Q1508" s="853"/>
      <c r="R1508" s="916">
        <v>0.4</v>
      </c>
      <c r="S1508" s="826"/>
      <c r="T1508" s="846">
        <f t="shared" si="570"/>
        <v>20</v>
      </c>
      <c r="U1508" s="825">
        <f t="shared" si="588"/>
        <v>0</v>
      </c>
      <c r="V1508" s="825">
        <f t="shared" si="582"/>
        <v>0</v>
      </c>
      <c r="W1508" s="827">
        <f t="shared" si="582"/>
        <v>1</v>
      </c>
      <c r="X1508" s="827">
        <f t="shared" si="582"/>
        <v>0</v>
      </c>
      <c r="Y1508" s="824">
        <f t="shared" si="582"/>
        <v>50</v>
      </c>
      <c r="Z1508" s="838">
        <f t="shared" si="579"/>
        <v>27</v>
      </c>
      <c r="AA1508" s="1037" t="str">
        <f t="shared" si="576"/>
        <v xml:space="preserve">ớt quả </v>
      </c>
      <c r="AB1508" s="844" t="str">
        <f t="shared" si="576"/>
        <v>kg</v>
      </c>
      <c r="AC1508" s="845">
        <f t="shared" si="576"/>
        <v>50</v>
      </c>
      <c r="AD1508" s="858">
        <f t="shared" si="576"/>
        <v>50</v>
      </c>
      <c r="AE1508" s="832">
        <f t="shared" si="584"/>
        <v>0</v>
      </c>
      <c r="AF1508" s="832">
        <f t="shared" si="584"/>
        <v>0</v>
      </c>
      <c r="AG1508" s="832">
        <f t="shared" si="584"/>
        <v>3</v>
      </c>
      <c r="AH1508" s="832">
        <f t="shared" si="584"/>
        <v>0</v>
      </c>
      <c r="AI1508" s="824">
        <f t="shared" si="577"/>
        <v>150</v>
      </c>
      <c r="AJ1508" s="879">
        <f t="shared" si="585"/>
        <v>0</v>
      </c>
      <c r="AK1508" s="879">
        <f t="shared" si="585"/>
        <v>0</v>
      </c>
      <c r="AL1508" s="1051"/>
      <c r="AM1508" s="879">
        <f t="shared" si="586"/>
        <v>0</v>
      </c>
      <c r="AN1508" s="849">
        <f t="shared" si="587"/>
        <v>0</v>
      </c>
      <c r="AO1508" s="825">
        <f t="shared" si="574"/>
        <v>0</v>
      </c>
      <c r="AP1508" s="825">
        <f t="shared" si="574"/>
        <v>0</v>
      </c>
      <c r="AQ1508" s="825">
        <f t="shared" si="574"/>
        <v>1</v>
      </c>
      <c r="AR1508" s="825">
        <f t="shared" si="574"/>
        <v>0</v>
      </c>
      <c r="AS1508" s="825">
        <f t="shared" si="574"/>
        <v>50</v>
      </c>
      <c r="AT1508" s="850">
        <f t="shared" si="580"/>
        <v>0</v>
      </c>
      <c r="AU1508" s="893"/>
      <c r="AV1508" s="894"/>
      <c r="AW1508" s="894"/>
      <c r="AX1508" s="894"/>
      <c r="AY1508" s="894"/>
      <c r="AZ1508" s="917"/>
    </row>
    <row r="1509" spans="1:52" ht="13.5" customHeight="1">
      <c r="A1509" s="838">
        <f t="shared" si="578"/>
        <v>28</v>
      </c>
      <c r="B1509" s="1052" t="s">
        <v>168</v>
      </c>
      <c r="C1509" s="817" t="s">
        <v>66</v>
      </c>
      <c r="D1509" s="839">
        <v>120</v>
      </c>
      <c r="E1509" s="852">
        <v>91</v>
      </c>
      <c r="F1509" s="825"/>
      <c r="G1509" s="854"/>
      <c r="H1509" s="827"/>
      <c r="I1509" s="842"/>
      <c r="J1509" s="824">
        <f t="shared" si="569"/>
        <v>0</v>
      </c>
      <c r="K1509" s="825"/>
      <c r="L1509" s="853">
        <v>8</v>
      </c>
      <c r="M1509" s="827"/>
      <c r="N1509" s="826"/>
      <c r="O1509" s="824">
        <f t="shared" si="581"/>
        <v>728</v>
      </c>
      <c r="P1509" s="865"/>
      <c r="Q1509" s="853"/>
      <c r="R1509" s="877"/>
      <c r="S1509" s="826"/>
      <c r="T1509" s="846">
        <f t="shared" si="570"/>
        <v>0</v>
      </c>
      <c r="U1509" s="825">
        <f t="shared" si="588"/>
        <v>0</v>
      </c>
      <c r="V1509" s="825">
        <f t="shared" si="582"/>
        <v>8</v>
      </c>
      <c r="W1509" s="827">
        <f t="shared" si="582"/>
        <v>0</v>
      </c>
      <c r="X1509" s="826">
        <f t="shared" si="582"/>
        <v>0</v>
      </c>
      <c r="Y1509" s="824">
        <f t="shared" si="582"/>
        <v>728</v>
      </c>
      <c r="Z1509" s="838">
        <f t="shared" si="579"/>
        <v>28</v>
      </c>
      <c r="AA1509" s="895" t="str">
        <f t="shared" si="576"/>
        <v>Thịt gà mía</v>
      </c>
      <c r="AB1509" s="844" t="str">
        <f t="shared" si="576"/>
        <v>kg</v>
      </c>
      <c r="AC1509" s="845">
        <f t="shared" si="576"/>
        <v>120</v>
      </c>
      <c r="AD1509" s="858">
        <f t="shared" si="576"/>
        <v>91</v>
      </c>
      <c r="AE1509" s="832">
        <f t="shared" si="584"/>
        <v>0</v>
      </c>
      <c r="AF1509" s="832">
        <f t="shared" si="584"/>
        <v>0</v>
      </c>
      <c r="AG1509" s="832">
        <f t="shared" si="584"/>
        <v>0</v>
      </c>
      <c r="AH1509" s="832">
        <f t="shared" si="584"/>
        <v>0</v>
      </c>
      <c r="AI1509" s="824">
        <f t="shared" si="577"/>
        <v>0</v>
      </c>
      <c r="AJ1509" s="879">
        <f t="shared" si="585"/>
        <v>0</v>
      </c>
      <c r="AK1509" s="879">
        <f t="shared" si="585"/>
        <v>8</v>
      </c>
      <c r="AL1509" s="879">
        <f t="shared" si="585"/>
        <v>0</v>
      </c>
      <c r="AM1509" s="879">
        <f t="shared" si="586"/>
        <v>0</v>
      </c>
      <c r="AN1509" s="849">
        <f t="shared" si="587"/>
        <v>728</v>
      </c>
      <c r="AO1509" s="825">
        <f t="shared" si="574"/>
        <v>0</v>
      </c>
      <c r="AP1509" s="825">
        <f t="shared" si="574"/>
        <v>8</v>
      </c>
      <c r="AQ1509" s="825">
        <f t="shared" si="574"/>
        <v>0</v>
      </c>
      <c r="AR1509" s="825">
        <f t="shared" si="574"/>
        <v>0</v>
      </c>
      <c r="AS1509" s="825">
        <f t="shared" si="574"/>
        <v>728</v>
      </c>
      <c r="AT1509" s="850">
        <f t="shared" si="580"/>
        <v>232</v>
      </c>
      <c r="AU1509" s="893"/>
      <c r="AV1509" s="894"/>
      <c r="AW1509" s="894"/>
      <c r="AX1509" s="894"/>
      <c r="AY1509" s="894"/>
      <c r="AZ1509" s="918"/>
    </row>
    <row r="1510" spans="1:52" ht="13.5" customHeight="1">
      <c r="A1510" s="838">
        <f t="shared" si="578"/>
        <v>29</v>
      </c>
      <c r="B1510" s="1052" t="s">
        <v>132</v>
      </c>
      <c r="C1510" s="817" t="s">
        <v>66</v>
      </c>
      <c r="D1510" s="839">
        <v>70</v>
      </c>
      <c r="E1510" s="852">
        <v>63</v>
      </c>
      <c r="F1510" s="825"/>
      <c r="G1510" s="854"/>
      <c r="H1510" s="827"/>
      <c r="I1510" s="842"/>
      <c r="J1510" s="824">
        <f t="shared" si="569"/>
        <v>0</v>
      </c>
      <c r="K1510" s="825"/>
      <c r="L1510" s="853"/>
      <c r="M1510" s="827"/>
      <c r="N1510" s="919"/>
      <c r="O1510" s="824">
        <f t="shared" si="581"/>
        <v>0</v>
      </c>
      <c r="P1510" s="857"/>
      <c r="Q1510" s="853">
        <v>9</v>
      </c>
      <c r="R1510" s="877"/>
      <c r="S1510" s="826"/>
      <c r="T1510" s="846">
        <f t="shared" si="570"/>
        <v>567</v>
      </c>
      <c r="U1510" s="825">
        <f t="shared" si="588"/>
        <v>0</v>
      </c>
      <c r="V1510" s="825">
        <f t="shared" si="582"/>
        <v>9</v>
      </c>
      <c r="W1510" s="827">
        <f t="shared" si="582"/>
        <v>0</v>
      </c>
      <c r="X1510" s="826">
        <f t="shared" si="582"/>
        <v>0</v>
      </c>
      <c r="Y1510" s="824">
        <f t="shared" si="582"/>
        <v>567</v>
      </c>
      <c r="Z1510" s="838">
        <f t="shared" si="579"/>
        <v>29</v>
      </c>
      <c r="AA1510" s="895" t="str">
        <f t="shared" si="576"/>
        <v>Thịt vịt</v>
      </c>
      <c r="AB1510" s="844" t="str">
        <f t="shared" si="576"/>
        <v>kg</v>
      </c>
      <c r="AC1510" s="845">
        <f t="shared" si="576"/>
        <v>70</v>
      </c>
      <c r="AD1510" s="858">
        <f t="shared" si="576"/>
        <v>63</v>
      </c>
      <c r="AE1510" s="832">
        <f t="shared" si="584"/>
        <v>0</v>
      </c>
      <c r="AF1510" s="832">
        <f t="shared" si="584"/>
        <v>0</v>
      </c>
      <c r="AG1510" s="832">
        <f t="shared" si="584"/>
        <v>0</v>
      </c>
      <c r="AH1510" s="832">
        <f t="shared" si="584"/>
        <v>0</v>
      </c>
      <c r="AI1510" s="824">
        <f t="shared" si="577"/>
        <v>0</v>
      </c>
      <c r="AJ1510" s="879">
        <f t="shared" si="585"/>
        <v>0</v>
      </c>
      <c r="AK1510" s="879">
        <f t="shared" si="585"/>
        <v>9</v>
      </c>
      <c r="AL1510" s="879">
        <f t="shared" si="585"/>
        <v>0</v>
      </c>
      <c r="AM1510" s="879">
        <f t="shared" si="586"/>
        <v>0</v>
      </c>
      <c r="AN1510" s="849">
        <f t="shared" si="587"/>
        <v>567</v>
      </c>
      <c r="AO1510" s="825">
        <f t="shared" si="574"/>
        <v>0</v>
      </c>
      <c r="AP1510" s="825">
        <f t="shared" si="574"/>
        <v>9</v>
      </c>
      <c r="AQ1510" s="825">
        <f t="shared" si="574"/>
        <v>0</v>
      </c>
      <c r="AR1510" s="825">
        <f t="shared" si="574"/>
        <v>0</v>
      </c>
      <c r="AS1510" s="825">
        <f t="shared" si="574"/>
        <v>567</v>
      </c>
      <c r="AT1510" s="850">
        <f t="shared" si="580"/>
        <v>63</v>
      </c>
      <c r="AU1510" s="893"/>
      <c r="AV1510" s="894"/>
      <c r="AW1510" s="894"/>
      <c r="AX1510" s="894"/>
      <c r="AY1510" s="894"/>
      <c r="AZ1510" s="918"/>
    </row>
    <row r="1511" spans="1:52" ht="13.5" customHeight="1">
      <c r="A1511" s="838">
        <f t="shared" si="578"/>
        <v>30</v>
      </c>
      <c r="B1511" s="1052" t="s">
        <v>911</v>
      </c>
      <c r="C1511" s="817" t="s">
        <v>66</v>
      </c>
      <c r="D1511" s="839">
        <v>125</v>
      </c>
      <c r="E1511" s="852">
        <v>125</v>
      </c>
      <c r="F1511" s="825"/>
      <c r="G1511" s="909">
        <v>4.5</v>
      </c>
      <c r="H1511" s="827"/>
      <c r="I1511" s="1044"/>
      <c r="J1511" s="824">
        <f t="shared" si="569"/>
        <v>562.5</v>
      </c>
      <c r="K1511" s="853"/>
      <c r="L1511" s="853"/>
      <c r="M1511" s="910"/>
      <c r="N1511" s="827"/>
      <c r="O1511" s="824">
        <f t="shared" si="581"/>
        <v>0</v>
      </c>
      <c r="P1511" s="857"/>
      <c r="Q1511" s="853">
        <v>7.5</v>
      </c>
      <c r="R1511" s="877"/>
      <c r="S1511" s="827" t="s">
        <v>888</v>
      </c>
      <c r="T1511" s="846">
        <f t="shared" si="570"/>
        <v>937.5</v>
      </c>
      <c r="U1511" s="825">
        <f t="shared" si="588"/>
        <v>0</v>
      </c>
      <c r="V1511" s="825">
        <f t="shared" si="582"/>
        <v>12</v>
      </c>
      <c r="W1511" s="827">
        <f t="shared" si="582"/>
        <v>0</v>
      </c>
      <c r="X1511" s="827">
        <f t="shared" si="582"/>
        <v>0</v>
      </c>
      <c r="Y1511" s="824">
        <f t="shared" si="582"/>
        <v>1500</v>
      </c>
      <c r="Z1511" s="838">
        <f t="shared" si="579"/>
        <v>30</v>
      </c>
      <c r="AA1511" s="895" t="str">
        <f t="shared" si="576"/>
        <v>Thịt xô ĐL</v>
      </c>
      <c r="AB1511" s="844" t="str">
        <f t="shared" si="576"/>
        <v>kg</v>
      </c>
      <c r="AC1511" s="845">
        <f t="shared" si="576"/>
        <v>125</v>
      </c>
      <c r="AD1511" s="858">
        <f t="shared" si="576"/>
        <v>125</v>
      </c>
      <c r="AE1511" s="832">
        <f t="shared" si="584"/>
        <v>0</v>
      </c>
      <c r="AF1511" s="832">
        <f t="shared" si="584"/>
        <v>0</v>
      </c>
      <c r="AG1511" s="832">
        <f t="shared" si="584"/>
        <v>0</v>
      </c>
      <c r="AH1511" s="832">
        <f t="shared" si="584"/>
        <v>0</v>
      </c>
      <c r="AI1511" s="824">
        <f t="shared" si="577"/>
        <v>0</v>
      </c>
      <c r="AJ1511" s="879">
        <f t="shared" si="585"/>
        <v>0</v>
      </c>
      <c r="AK1511" s="879">
        <f t="shared" si="585"/>
        <v>12</v>
      </c>
      <c r="AL1511" s="879">
        <f t="shared" si="585"/>
        <v>0</v>
      </c>
      <c r="AM1511" s="879">
        <f t="shared" si="586"/>
        <v>0</v>
      </c>
      <c r="AN1511" s="849">
        <f t="shared" si="587"/>
        <v>1500</v>
      </c>
      <c r="AO1511" s="825">
        <f t="shared" si="574"/>
        <v>0</v>
      </c>
      <c r="AP1511" s="825">
        <f t="shared" si="574"/>
        <v>12</v>
      </c>
      <c r="AQ1511" s="825">
        <f t="shared" si="574"/>
        <v>0</v>
      </c>
      <c r="AR1511" s="825">
        <f t="shared" si="574"/>
        <v>0</v>
      </c>
      <c r="AS1511" s="825">
        <f t="shared" si="574"/>
        <v>1500</v>
      </c>
      <c r="AT1511" s="850">
        <f t="shared" si="580"/>
        <v>0</v>
      </c>
      <c r="AU1511" s="893"/>
      <c r="AV1511" s="894"/>
      <c r="AW1511" s="894"/>
      <c r="AX1511" s="894"/>
      <c r="AY1511" s="894"/>
      <c r="AZ1511" s="918"/>
    </row>
    <row r="1512" spans="1:52" ht="13.5" customHeight="1">
      <c r="A1512" s="838">
        <f t="shared" si="578"/>
        <v>31</v>
      </c>
      <c r="B1512" s="1053" t="s">
        <v>16</v>
      </c>
      <c r="C1512" s="817" t="s">
        <v>786</v>
      </c>
      <c r="D1512" s="839">
        <v>145</v>
      </c>
      <c r="E1512" s="921">
        <v>145</v>
      </c>
      <c r="F1512" s="825"/>
      <c r="G1512" s="854"/>
      <c r="H1512" s="827" t="s">
        <v>883</v>
      </c>
      <c r="I1512" s="842" t="s">
        <v>883</v>
      </c>
      <c r="J1512" s="824">
        <f t="shared" si="569"/>
        <v>0</v>
      </c>
      <c r="K1512" s="853"/>
      <c r="L1512" s="853">
        <v>4</v>
      </c>
      <c r="M1512" s="827"/>
      <c r="N1512" s="827"/>
      <c r="O1512" s="824">
        <f t="shared" si="581"/>
        <v>580</v>
      </c>
      <c r="P1512" s="865"/>
      <c r="Q1512" s="853"/>
      <c r="R1512" s="877"/>
      <c r="S1512" s="827"/>
      <c r="T1512" s="846">
        <f t="shared" si="570"/>
        <v>0</v>
      </c>
      <c r="U1512" s="825">
        <f t="shared" si="588"/>
        <v>0</v>
      </c>
      <c r="V1512" s="825">
        <f t="shared" si="582"/>
        <v>4</v>
      </c>
      <c r="W1512" s="827">
        <f t="shared" si="582"/>
        <v>0</v>
      </c>
      <c r="X1512" s="827">
        <f t="shared" si="582"/>
        <v>0</v>
      </c>
      <c r="Y1512" s="824">
        <f t="shared" si="582"/>
        <v>580</v>
      </c>
      <c r="Z1512" s="838">
        <f t="shared" si="579"/>
        <v>31</v>
      </c>
      <c r="AA1512" s="895" t="str">
        <f t="shared" si="576"/>
        <v>Thịt nạc</v>
      </c>
      <c r="AB1512" s="844" t="str">
        <f t="shared" si="576"/>
        <v>quả</v>
      </c>
      <c r="AC1512" s="845">
        <f t="shared" si="576"/>
        <v>145</v>
      </c>
      <c r="AD1512" s="858">
        <f t="shared" si="576"/>
        <v>145</v>
      </c>
      <c r="AE1512" s="832">
        <f t="shared" si="584"/>
        <v>0</v>
      </c>
      <c r="AF1512" s="832">
        <f t="shared" si="584"/>
        <v>0</v>
      </c>
      <c r="AG1512" s="832">
        <f t="shared" si="584"/>
        <v>0</v>
      </c>
      <c r="AH1512" s="832">
        <f t="shared" si="584"/>
        <v>0</v>
      </c>
      <c r="AI1512" s="824">
        <f t="shared" si="577"/>
        <v>0</v>
      </c>
      <c r="AJ1512" s="879">
        <f t="shared" si="585"/>
        <v>0</v>
      </c>
      <c r="AK1512" s="879">
        <f t="shared" si="585"/>
        <v>4</v>
      </c>
      <c r="AL1512" s="879">
        <f t="shared" si="585"/>
        <v>0</v>
      </c>
      <c r="AM1512" s="879">
        <f t="shared" si="586"/>
        <v>0</v>
      </c>
      <c r="AN1512" s="849">
        <f t="shared" si="587"/>
        <v>580</v>
      </c>
      <c r="AO1512" s="825">
        <f t="shared" si="574"/>
        <v>0</v>
      </c>
      <c r="AP1512" s="825">
        <f t="shared" si="574"/>
        <v>4</v>
      </c>
      <c r="AQ1512" s="825">
        <f t="shared" si="574"/>
        <v>0</v>
      </c>
      <c r="AR1512" s="825">
        <f t="shared" si="574"/>
        <v>0</v>
      </c>
      <c r="AS1512" s="825">
        <f t="shared" si="574"/>
        <v>580</v>
      </c>
      <c r="AT1512" s="850">
        <f t="shared" si="580"/>
        <v>0</v>
      </c>
      <c r="AU1512" s="922"/>
      <c r="AV1512" s="861"/>
      <c r="AW1512" s="861"/>
      <c r="AX1512" s="861"/>
      <c r="AY1512" s="861"/>
      <c r="AZ1512" s="851"/>
    </row>
    <row r="1513" spans="1:52" ht="13.5" customHeight="1">
      <c r="A1513" s="838">
        <f t="shared" si="578"/>
        <v>32</v>
      </c>
      <c r="B1513" s="1052" t="s">
        <v>899</v>
      </c>
      <c r="C1513" s="817" t="s">
        <v>66</v>
      </c>
      <c r="D1513" s="839">
        <v>100</v>
      </c>
      <c r="E1513" s="852">
        <v>100</v>
      </c>
      <c r="F1513" s="825"/>
      <c r="G1513" s="854"/>
      <c r="H1513" s="923"/>
      <c r="I1513" s="863"/>
      <c r="J1513" s="824">
        <f t="shared" si="569"/>
        <v>0</v>
      </c>
      <c r="K1513" s="825"/>
      <c r="L1513" s="853">
        <v>4</v>
      </c>
      <c r="M1513" s="827"/>
      <c r="N1513" s="827"/>
      <c r="O1513" s="824">
        <f t="shared" si="581"/>
        <v>400</v>
      </c>
      <c r="P1513" s="865"/>
      <c r="Q1513" s="853"/>
      <c r="R1513" s="877"/>
      <c r="S1513" s="827"/>
      <c r="T1513" s="846">
        <f t="shared" si="570"/>
        <v>0</v>
      </c>
      <c r="U1513" s="825">
        <f t="shared" si="588"/>
        <v>0</v>
      </c>
      <c r="V1513" s="825">
        <f t="shared" si="582"/>
        <v>4</v>
      </c>
      <c r="W1513" s="827">
        <f t="shared" si="582"/>
        <v>0</v>
      </c>
      <c r="X1513" s="827">
        <f t="shared" si="582"/>
        <v>0</v>
      </c>
      <c r="Y1513" s="824">
        <f t="shared" si="582"/>
        <v>400</v>
      </c>
      <c r="Z1513" s="838">
        <f t="shared" si="579"/>
        <v>32</v>
      </c>
      <c r="AA1513" s="895" t="str">
        <f t="shared" si="576"/>
        <v>Chả hải sản</v>
      </c>
      <c r="AB1513" s="844" t="str">
        <f t="shared" si="576"/>
        <v>kg</v>
      </c>
      <c r="AC1513" s="845">
        <f t="shared" si="576"/>
        <v>100</v>
      </c>
      <c r="AD1513" s="858">
        <f t="shared" si="576"/>
        <v>100</v>
      </c>
      <c r="AE1513" s="832">
        <f t="shared" si="584"/>
        <v>0</v>
      </c>
      <c r="AF1513" s="832">
        <f t="shared" si="584"/>
        <v>0</v>
      </c>
      <c r="AG1513" s="832">
        <f t="shared" si="584"/>
        <v>0</v>
      </c>
      <c r="AH1513" s="832">
        <f t="shared" si="584"/>
        <v>0</v>
      </c>
      <c r="AI1513" s="824">
        <f t="shared" si="577"/>
        <v>0</v>
      </c>
      <c r="AJ1513" s="879">
        <f t="shared" si="585"/>
        <v>0</v>
      </c>
      <c r="AK1513" s="879">
        <f t="shared" si="585"/>
        <v>4</v>
      </c>
      <c r="AL1513" s="879">
        <f t="shared" si="585"/>
        <v>0</v>
      </c>
      <c r="AM1513" s="879">
        <f t="shared" si="586"/>
        <v>0</v>
      </c>
      <c r="AN1513" s="849">
        <f t="shared" si="587"/>
        <v>400</v>
      </c>
      <c r="AO1513" s="825">
        <f t="shared" si="574"/>
        <v>0</v>
      </c>
      <c r="AP1513" s="825">
        <f t="shared" si="574"/>
        <v>4</v>
      </c>
      <c r="AQ1513" s="825">
        <f t="shared" si="574"/>
        <v>0</v>
      </c>
      <c r="AR1513" s="825">
        <f t="shared" si="574"/>
        <v>0</v>
      </c>
      <c r="AS1513" s="825">
        <f t="shared" si="574"/>
        <v>400</v>
      </c>
      <c r="AT1513" s="850">
        <f t="shared" si="580"/>
        <v>0</v>
      </c>
      <c r="AU1513" s="922"/>
      <c r="AV1513" s="861"/>
      <c r="AW1513" s="861"/>
      <c r="AX1513" s="861"/>
      <c r="AY1513" s="861"/>
      <c r="AZ1513" s="851"/>
    </row>
    <row r="1514" spans="1:52" ht="13.5" customHeight="1">
      <c r="A1514" s="838">
        <f t="shared" si="578"/>
        <v>33</v>
      </c>
      <c r="B1514" s="1052" t="s">
        <v>233</v>
      </c>
      <c r="C1514" s="817" t="s">
        <v>66</v>
      </c>
      <c r="D1514" s="839">
        <v>105</v>
      </c>
      <c r="E1514" s="852">
        <v>105</v>
      </c>
      <c r="F1514" s="825"/>
      <c r="G1514" s="909" t="s">
        <v>900</v>
      </c>
      <c r="H1514" s="827"/>
      <c r="I1514" s="842"/>
      <c r="J1514" s="824">
        <f t="shared" si="569"/>
        <v>0</v>
      </c>
      <c r="K1514" s="825"/>
      <c r="L1514" s="853"/>
      <c r="M1514" s="827"/>
      <c r="N1514" s="827"/>
      <c r="O1514" s="824">
        <f t="shared" si="581"/>
        <v>0</v>
      </c>
      <c r="P1514" s="865"/>
      <c r="Q1514" s="853">
        <v>2.5</v>
      </c>
      <c r="R1514" s="877"/>
      <c r="S1514" s="827"/>
      <c r="T1514" s="846">
        <f t="shared" si="570"/>
        <v>262.5</v>
      </c>
      <c r="U1514" s="825">
        <f t="shared" si="588"/>
        <v>0</v>
      </c>
      <c r="V1514" s="825">
        <f t="shared" si="582"/>
        <v>2.5</v>
      </c>
      <c r="W1514" s="827">
        <f t="shared" si="582"/>
        <v>0</v>
      </c>
      <c r="X1514" s="827">
        <f t="shared" si="582"/>
        <v>0</v>
      </c>
      <c r="Y1514" s="824">
        <f t="shared" si="582"/>
        <v>262.5</v>
      </c>
      <c r="Z1514" s="838">
        <f t="shared" si="579"/>
        <v>33</v>
      </c>
      <c r="AA1514" s="895" t="str">
        <f t="shared" si="576"/>
        <v>Thịt ếch</v>
      </c>
      <c r="AB1514" s="844" t="str">
        <f t="shared" si="576"/>
        <v>kg</v>
      </c>
      <c r="AC1514" s="845">
        <f t="shared" si="576"/>
        <v>105</v>
      </c>
      <c r="AD1514" s="858">
        <f t="shared" si="576"/>
        <v>105</v>
      </c>
      <c r="AE1514" s="832">
        <f t="shared" si="584"/>
        <v>0</v>
      </c>
      <c r="AF1514" s="832">
        <f t="shared" si="584"/>
        <v>0</v>
      </c>
      <c r="AG1514" s="832">
        <f t="shared" si="584"/>
        <v>0</v>
      </c>
      <c r="AH1514" s="832">
        <f t="shared" si="584"/>
        <v>0</v>
      </c>
      <c r="AI1514" s="824">
        <f t="shared" si="577"/>
        <v>0</v>
      </c>
      <c r="AJ1514" s="879">
        <f t="shared" si="585"/>
        <v>0</v>
      </c>
      <c r="AK1514" s="879">
        <f t="shared" si="585"/>
        <v>2.5</v>
      </c>
      <c r="AL1514" s="879">
        <f t="shared" si="585"/>
        <v>0</v>
      </c>
      <c r="AM1514" s="879">
        <f t="shared" si="586"/>
        <v>0</v>
      </c>
      <c r="AN1514" s="849">
        <f t="shared" si="587"/>
        <v>262.5</v>
      </c>
      <c r="AO1514" s="825">
        <f t="shared" si="574"/>
        <v>0</v>
      </c>
      <c r="AP1514" s="825">
        <f t="shared" si="574"/>
        <v>2.5</v>
      </c>
      <c r="AQ1514" s="825">
        <f t="shared" si="574"/>
        <v>0</v>
      </c>
      <c r="AR1514" s="825">
        <f t="shared" si="574"/>
        <v>0</v>
      </c>
      <c r="AS1514" s="825">
        <f t="shared" si="574"/>
        <v>262.5</v>
      </c>
      <c r="AT1514" s="850">
        <f t="shared" si="580"/>
        <v>0</v>
      </c>
      <c r="AU1514" s="922"/>
      <c r="AV1514" s="861"/>
      <c r="AW1514" s="861"/>
      <c r="AX1514" s="861"/>
      <c r="AY1514" s="861"/>
      <c r="AZ1514" s="851"/>
    </row>
    <row r="1515" spans="1:52" ht="13.5" customHeight="1">
      <c r="A1515" s="838">
        <f t="shared" si="578"/>
        <v>34</v>
      </c>
      <c r="B1515" s="1052" t="s">
        <v>889</v>
      </c>
      <c r="C1515" s="817" t="s">
        <v>66</v>
      </c>
      <c r="D1515" s="839">
        <v>45</v>
      </c>
      <c r="E1515" s="852">
        <v>40</v>
      </c>
      <c r="F1515" s="825"/>
      <c r="G1515" s="909"/>
      <c r="H1515" s="827"/>
      <c r="I1515" s="842"/>
      <c r="J1515" s="824">
        <f t="shared" si="569"/>
        <v>0</v>
      </c>
      <c r="K1515" s="825"/>
      <c r="L1515" s="825"/>
      <c r="M1515" s="827"/>
      <c r="N1515" s="827"/>
      <c r="O1515" s="824">
        <f t="shared" si="581"/>
        <v>0</v>
      </c>
      <c r="P1515" s="865"/>
      <c r="Q1515" s="853">
        <v>4.5</v>
      </c>
      <c r="R1515" s="877"/>
      <c r="S1515" s="827"/>
      <c r="T1515" s="846">
        <f t="shared" si="570"/>
        <v>180</v>
      </c>
      <c r="U1515" s="825">
        <f t="shared" si="588"/>
        <v>0</v>
      </c>
      <c r="V1515" s="825">
        <f t="shared" si="582"/>
        <v>4.5</v>
      </c>
      <c r="W1515" s="827">
        <f t="shared" si="582"/>
        <v>0</v>
      </c>
      <c r="X1515" s="827">
        <f t="shared" si="582"/>
        <v>0</v>
      </c>
      <c r="Y1515" s="824">
        <f t="shared" si="582"/>
        <v>180</v>
      </c>
      <c r="Z1515" s="838">
        <f t="shared" si="579"/>
        <v>34</v>
      </c>
      <c r="AA1515" s="895" t="str">
        <f t="shared" si="576"/>
        <v>Trứng</v>
      </c>
      <c r="AB1515" s="844" t="str">
        <f t="shared" si="576"/>
        <v>kg</v>
      </c>
      <c r="AC1515" s="845">
        <f t="shared" si="576"/>
        <v>45</v>
      </c>
      <c r="AD1515" s="858">
        <f t="shared" si="576"/>
        <v>40</v>
      </c>
      <c r="AE1515" s="832">
        <f t="shared" ref="AE1515:AH1527" si="589">AE1433+AJ1433-AO1433</f>
        <v>0</v>
      </c>
      <c r="AF1515" s="832">
        <f t="shared" si="589"/>
        <v>0</v>
      </c>
      <c r="AG1515" s="832">
        <f t="shared" si="589"/>
        <v>0</v>
      </c>
      <c r="AH1515" s="832">
        <f t="shared" si="589"/>
        <v>0</v>
      </c>
      <c r="AI1515" s="824">
        <f t="shared" si="577"/>
        <v>0</v>
      </c>
      <c r="AJ1515" s="879">
        <f t="shared" si="585"/>
        <v>0</v>
      </c>
      <c r="AK1515" s="879">
        <f t="shared" si="585"/>
        <v>4.5</v>
      </c>
      <c r="AL1515" s="879">
        <f t="shared" si="585"/>
        <v>0</v>
      </c>
      <c r="AM1515" s="879">
        <f t="shared" si="586"/>
        <v>0</v>
      </c>
      <c r="AN1515" s="849">
        <f t="shared" si="587"/>
        <v>180</v>
      </c>
      <c r="AO1515" s="825">
        <f t="shared" si="574"/>
        <v>0</v>
      </c>
      <c r="AP1515" s="825">
        <f t="shared" si="574"/>
        <v>4.5</v>
      </c>
      <c r="AQ1515" s="825">
        <f t="shared" si="574"/>
        <v>0</v>
      </c>
      <c r="AR1515" s="825">
        <f t="shared" si="574"/>
        <v>0</v>
      </c>
      <c r="AS1515" s="825">
        <f t="shared" si="574"/>
        <v>180</v>
      </c>
      <c r="AT1515" s="850">
        <f t="shared" si="580"/>
        <v>22.5</v>
      </c>
      <c r="AU1515" s="922"/>
      <c r="AV1515" s="861"/>
      <c r="AW1515" s="861"/>
      <c r="AX1515" s="861"/>
      <c r="AY1515" s="861"/>
      <c r="AZ1515" s="851"/>
    </row>
    <row r="1516" spans="1:52" ht="13.5" customHeight="1">
      <c r="A1516" s="838">
        <f t="shared" si="578"/>
        <v>35</v>
      </c>
      <c r="B1516" s="1053" t="s">
        <v>3</v>
      </c>
      <c r="C1516" s="817" t="s">
        <v>66</v>
      </c>
      <c r="D1516" s="924">
        <v>14</v>
      </c>
      <c r="E1516" s="898">
        <v>12</v>
      </c>
      <c r="F1516" s="825"/>
      <c r="G1516" s="872"/>
      <c r="H1516" s="827"/>
      <c r="I1516" s="842"/>
      <c r="J1516" s="824">
        <f t="shared" si="569"/>
        <v>0</v>
      </c>
      <c r="K1516" s="878"/>
      <c r="L1516" s="853">
        <v>12</v>
      </c>
      <c r="M1516" s="826"/>
      <c r="N1516" s="827"/>
      <c r="O1516" s="824">
        <f t="shared" si="581"/>
        <v>144</v>
      </c>
      <c r="P1516" s="857"/>
      <c r="Q1516" s="828"/>
      <c r="R1516" s="925"/>
      <c r="S1516" s="926"/>
      <c r="T1516" s="846">
        <f t="shared" si="570"/>
        <v>0</v>
      </c>
      <c r="U1516" s="825">
        <f t="shared" si="588"/>
        <v>0</v>
      </c>
      <c r="V1516" s="828">
        <f t="shared" si="582"/>
        <v>12</v>
      </c>
      <c r="W1516" s="827">
        <f t="shared" si="582"/>
        <v>0</v>
      </c>
      <c r="X1516" s="827">
        <f t="shared" si="582"/>
        <v>0</v>
      </c>
      <c r="Y1516" s="824">
        <f t="shared" si="582"/>
        <v>144</v>
      </c>
      <c r="Z1516" s="838">
        <f t="shared" si="579"/>
        <v>35</v>
      </c>
      <c r="AA1516" s="895" t="str">
        <f t="shared" si="576"/>
        <v>Đậu phụ</v>
      </c>
      <c r="AB1516" s="844" t="str">
        <f t="shared" si="576"/>
        <v>kg</v>
      </c>
      <c r="AC1516" s="845">
        <f t="shared" si="576"/>
        <v>14</v>
      </c>
      <c r="AD1516" s="858">
        <f t="shared" si="576"/>
        <v>12</v>
      </c>
      <c r="AE1516" s="832">
        <f t="shared" si="589"/>
        <v>0</v>
      </c>
      <c r="AF1516" s="832">
        <f t="shared" si="589"/>
        <v>0</v>
      </c>
      <c r="AG1516" s="832">
        <f t="shared" si="589"/>
        <v>0</v>
      </c>
      <c r="AH1516" s="832">
        <f t="shared" si="589"/>
        <v>0</v>
      </c>
      <c r="AI1516" s="824">
        <f t="shared" si="577"/>
        <v>0</v>
      </c>
      <c r="AJ1516" s="879">
        <f t="shared" si="585"/>
        <v>0</v>
      </c>
      <c r="AK1516" s="879">
        <f t="shared" si="585"/>
        <v>12</v>
      </c>
      <c r="AL1516" s="879">
        <f t="shared" si="585"/>
        <v>0</v>
      </c>
      <c r="AM1516" s="879">
        <f t="shared" si="586"/>
        <v>0</v>
      </c>
      <c r="AN1516" s="849">
        <f t="shared" si="587"/>
        <v>144</v>
      </c>
      <c r="AO1516" s="825">
        <f t="shared" si="574"/>
        <v>0</v>
      </c>
      <c r="AP1516" s="825">
        <f t="shared" si="574"/>
        <v>12</v>
      </c>
      <c r="AQ1516" s="825">
        <f t="shared" si="574"/>
        <v>0</v>
      </c>
      <c r="AR1516" s="825">
        <f t="shared" si="574"/>
        <v>0</v>
      </c>
      <c r="AS1516" s="825">
        <f t="shared" si="574"/>
        <v>144</v>
      </c>
      <c r="AT1516" s="850">
        <f t="shared" si="580"/>
        <v>24</v>
      </c>
      <c r="AU1516" s="922"/>
      <c r="AV1516" s="861"/>
      <c r="AW1516" s="861"/>
      <c r="AX1516" s="861"/>
      <c r="AY1516" s="861"/>
      <c r="AZ1516" s="851"/>
    </row>
    <row r="1517" spans="1:52" ht="13.5" customHeight="1">
      <c r="A1517" s="838">
        <f t="shared" si="578"/>
        <v>36</v>
      </c>
      <c r="B1517" s="1053" t="s">
        <v>157</v>
      </c>
      <c r="C1517" s="817" t="s">
        <v>66</v>
      </c>
      <c r="D1517" s="839">
        <v>140</v>
      </c>
      <c r="E1517" s="852">
        <v>140</v>
      </c>
      <c r="F1517" s="825"/>
      <c r="G1517" s="872"/>
      <c r="H1517" s="827"/>
      <c r="I1517" s="842"/>
      <c r="J1517" s="824">
        <f t="shared" si="569"/>
        <v>0</v>
      </c>
      <c r="K1517" s="825"/>
      <c r="L1517" s="853">
        <v>4</v>
      </c>
      <c r="M1517" s="826"/>
      <c r="N1517" s="827"/>
      <c r="O1517" s="824">
        <f t="shared" si="581"/>
        <v>560</v>
      </c>
      <c r="P1517" s="865"/>
      <c r="Q1517" s="853"/>
      <c r="R1517" s="925"/>
      <c r="S1517" s="827"/>
      <c r="T1517" s="846">
        <f t="shared" si="570"/>
        <v>0</v>
      </c>
      <c r="U1517" s="825">
        <f t="shared" si="588"/>
        <v>0</v>
      </c>
      <c r="V1517" s="825">
        <f t="shared" si="582"/>
        <v>4</v>
      </c>
      <c r="W1517" s="827">
        <f t="shared" si="582"/>
        <v>0</v>
      </c>
      <c r="X1517" s="827">
        <f t="shared" si="582"/>
        <v>0</v>
      </c>
      <c r="Y1517" s="824">
        <f t="shared" si="582"/>
        <v>560</v>
      </c>
      <c r="Z1517" s="838">
        <f t="shared" si="579"/>
        <v>36</v>
      </c>
      <c r="AA1517" s="895" t="str">
        <f t="shared" si="576"/>
        <v>Tôm</v>
      </c>
      <c r="AB1517" s="844" t="str">
        <f t="shared" si="576"/>
        <v>kg</v>
      </c>
      <c r="AC1517" s="845">
        <f t="shared" si="576"/>
        <v>140</v>
      </c>
      <c r="AD1517" s="858">
        <f t="shared" si="576"/>
        <v>140</v>
      </c>
      <c r="AE1517" s="832">
        <f t="shared" si="589"/>
        <v>0</v>
      </c>
      <c r="AF1517" s="832">
        <f t="shared" si="589"/>
        <v>0</v>
      </c>
      <c r="AG1517" s="832">
        <f t="shared" si="589"/>
        <v>0</v>
      </c>
      <c r="AH1517" s="832">
        <f t="shared" si="589"/>
        <v>0</v>
      </c>
      <c r="AI1517" s="824">
        <f t="shared" si="577"/>
        <v>0</v>
      </c>
      <c r="AJ1517" s="879">
        <f t="shared" si="585"/>
        <v>0</v>
      </c>
      <c r="AK1517" s="879">
        <f t="shared" si="585"/>
        <v>4</v>
      </c>
      <c r="AL1517" s="879">
        <f t="shared" si="585"/>
        <v>0</v>
      </c>
      <c r="AM1517" s="879">
        <f t="shared" si="586"/>
        <v>0</v>
      </c>
      <c r="AN1517" s="849">
        <f t="shared" si="587"/>
        <v>560</v>
      </c>
      <c r="AO1517" s="825">
        <f t="shared" si="574"/>
        <v>0</v>
      </c>
      <c r="AP1517" s="825">
        <f t="shared" si="574"/>
        <v>4</v>
      </c>
      <c r="AQ1517" s="825">
        <f t="shared" si="574"/>
        <v>0</v>
      </c>
      <c r="AR1517" s="825">
        <f t="shared" si="574"/>
        <v>0</v>
      </c>
      <c r="AS1517" s="825">
        <f t="shared" si="574"/>
        <v>560</v>
      </c>
      <c r="AT1517" s="850">
        <f t="shared" si="580"/>
        <v>0</v>
      </c>
      <c r="AU1517" s="922"/>
      <c r="AV1517" s="861"/>
      <c r="AW1517" s="861"/>
      <c r="AX1517" s="861"/>
      <c r="AY1517" s="861"/>
      <c r="AZ1517" s="851"/>
    </row>
    <row r="1518" spans="1:52" ht="13.5" customHeight="1">
      <c r="A1518" s="838">
        <f t="shared" si="578"/>
        <v>37</v>
      </c>
      <c r="B1518" s="1053" t="s">
        <v>67</v>
      </c>
      <c r="C1518" s="817" t="s">
        <v>66</v>
      </c>
      <c r="D1518" s="839">
        <v>30</v>
      </c>
      <c r="E1518" s="852">
        <v>27</v>
      </c>
      <c r="F1518" s="825"/>
      <c r="G1518" s="872"/>
      <c r="H1518" s="827"/>
      <c r="I1518" s="842"/>
      <c r="J1518" s="824">
        <f t="shared" si="569"/>
        <v>0</v>
      </c>
      <c r="K1518" s="825"/>
      <c r="L1518" s="853"/>
      <c r="M1518" s="826"/>
      <c r="N1518" s="827"/>
      <c r="O1518" s="824">
        <f t="shared" si="581"/>
        <v>0</v>
      </c>
      <c r="P1518" s="865"/>
      <c r="Q1518" s="853">
        <v>10</v>
      </c>
      <c r="R1518" s="925"/>
      <c r="S1518" s="827"/>
      <c r="T1518" s="846">
        <f t="shared" si="570"/>
        <v>270</v>
      </c>
      <c r="U1518" s="825">
        <f t="shared" si="588"/>
        <v>0</v>
      </c>
      <c r="V1518" s="828">
        <f t="shared" si="582"/>
        <v>10</v>
      </c>
      <c r="W1518" s="827">
        <f t="shared" si="582"/>
        <v>0</v>
      </c>
      <c r="X1518" s="827">
        <f t="shared" si="582"/>
        <v>0</v>
      </c>
      <c r="Y1518" s="824">
        <f t="shared" si="582"/>
        <v>270</v>
      </c>
      <c r="Z1518" s="838">
        <f t="shared" si="579"/>
        <v>37</v>
      </c>
      <c r="AA1518" s="895" t="str">
        <f t="shared" si="576"/>
        <v>Cá mè</v>
      </c>
      <c r="AB1518" s="844" t="str">
        <f t="shared" si="576"/>
        <v>kg</v>
      </c>
      <c r="AC1518" s="845">
        <f t="shared" si="576"/>
        <v>30</v>
      </c>
      <c r="AD1518" s="858">
        <f t="shared" si="576"/>
        <v>27</v>
      </c>
      <c r="AE1518" s="832">
        <f t="shared" si="589"/>
        <v>0</v>
      </c>
      <c r="AF1518" s="832">
        <f t="shared" si="589"/>
        <v>0</v>
      </c>
      <c r="AG1518" s="832">
        <f t="shared" si="589"/>
        <v>0</v>
      </c>
      <c r="AH1518" s="832">
        <f t="shared" si="589"/>
        <v>0</v>
      </c>
      <c r="AI1518" s="824">
        <f t="shared" si="577"/>
        <v>0</v>
      </c>
      <c r="AJ1518" s="879">
        <f t="shared" si="585"/>
        <v>0</v>
      </c>
      <c r="AK1518" s="879">
        <f t="shared" si="585"/>
        <v>10</v>
      </c>
      <c r="AL1518" s="879">
        <f t="shared" si="585"/>
        <v>0</v>
      </c>
      <c r="AM1518" s="879">
        <f t="shared" si="586"/>
        <v>0</v>
      </c>
      <c r="AN1518" s="849">
        <f t="shared" si="587"/>
        <v>270</v>
      </c>
      <c r="AO1518" s="825">
        <f t="shared" si="574"/>
        <v>0</v>
      </c>
      <c r="AP1518" s="825">
        <f t="shared" si="574"/>
        <v>10</v>
      </c>
      <c r="AQ1518" s="825">
        <f t="shared" si="574"/>
        <v>0</v>
      </c>
      <c r="AR1518" s="825">
        <f t="shared" si="574"/>
        <v>0</v>
      </c>
      <c r="AS1518" s="825">
        <f t="shared" si="574"/>
        <v>270</v>
      </c>
      <c r="AT1518" s="850">
        <f t="shared" si="580"/>
        <v>30</v>
      </c>
      <c r="AU1518" s="1502" t="s">
        <v>855</v>
      </c>
      <c r="AV1518" s="1503"/>
      <c r="AW1518" s="1503"/>
      <c r="AX1518" s="1503"/>
      <c r="AY1518" s="1503"/>
      <c r="AZ1518" s="927"/>
    </row>
    <row r="1519" spans="1:52" ht="13.5" customHeight="1">
      <c r="A1519" s="838">
        <f t="shared" si="578"/>
        <v>38</v>
      </c>
      <c r="B1519" s="1053" t="s">
        <v>79</v>
      </c>
      <c r="C1519" s="817" t="s">
        <v>66</v>
      </c>
      <c r="D1519" s="839">
        <v>78</v>
      </c>
      <c r="E1519" s="852">
        <v>72</v>
      </c>
      <c r="F1519" s="866"/>
      <c r="G1519" s="909"/>
      <c r="H1519" s="928"/>
      <c r="I1519" s="842"/>
      <c r="J1519" s="824">
        <f t="shared" si="569"/>
        <v>0</v>
      </c>
      <c r="K1519" s="825"/>
      <c r="L1519" s="828"/>
      <c r="M1519" s="826"/>
      <c r="N1519" s="827"/>
      <c r="O1519" s="824">
        <f t="shared" si="581"/>
        <v>0</v>
      </c>
      <c r="P1519" s="857"/>
      <c r="Q1519" s="853"/>
      <c r="R1519" s="925"/>
      <c r="S1519" s="827"/>
      <c r="T1519" s="846">
        <f t="shared" si="570"/>
        <v>0</v>
      </c>
      <c r="U1519" s="825">
        <f t="shared" si="588"/>
        <v>0</v>
      </c>
      <c r="V1519" s="828">
        <f t="shared" si="582"/>
        <v>0</v>
      </c>
      <c r="W1519" s="827">
        <f t="shared" si="582"/>
        <v>0</v>
      </c>
      <c r="X1519" s="827">
        <f t="shared" si="582"/>
        <v>0</v>
      </c>
      <c r="Y1519" s="824">
        <f t="shared" si="582"/>
        <v>0</v>
      </c>
      <c r="Z1519" s="838">
        <f t="shared" si="579"/>
        <v>38</v>
      </c>
      <c r="AA1519" s="895" t="str">
        <f t="shared" si="576"/>
        <v>Lòng lợn</v>
      </c>
      <c r="AB1519" s="844" t="str">
        <f t="shared" si="576"/>
        <v>kg</v>
      </c>
      <c r="AC1519" s="845">
        <f t="shared" si="576"/>
        <v>78</v>
      </c>
      <c r="AD1519" s="858">
        <f t="shared" si="576"/>
        <v>72</v>
      </c>
      <c r="AE1519" s="832">
        <f t="shared" si="589"/>
        <v>0</v>
      </c>
      <c r="AF1519" s="832">
        <f t="shared" si="589"/>
        <v>0</v>
      </c>
      <c r="AG1519" s="832">
        <f t="shared" si="589"/>
        <v>0</v>
      </c>
      <c r="AH1519" s="832">
        <f t="shared" si="589"/>
        <v>0</v>
      </c>
      <c r="AI1519" s="824">
        <f t="shared" si="577"/>
        <v>0</v>
      </c>
      <c r="AJ1519" s="879">
        <f t="shared" si="585"/>
        <v>0</v>
      </c>
      <c r="AK1519" s="879">
        <f t="shared" si="585"/>
        <v>0</v>
      </c>
      <c r="AL1519" s="879">
        <f t="shared" si="585"/>
        <v>0</v>
      </c>
      <c r="AM1519" s="879">
        <f t="shared" si="586"/>
        <v>0</v>
      </c>
      <c r="AN1519" s="849">
        <f t="shared" si="587"/>
        <v>0</v>
      </c>
      <c r="AO1519" s="825">
        <f t="shared" si="574"/>
        <v>0</v>
      </c>
      <c r="AP1519" s="825">
        <f t="shared" si="574"/>
        <v>0</v>
      </c>
      <c r="AQ1519" s="825">
        <f t="shared" si="574"/>
        <v>0</v>
      </c>
      <c r="AR1519" s="825">
        <f t="shared" si="574"/>
        <v>0</v>
      </c>
      <c r="AS1519" s="825">
        <f t="shared" si="574"/>
        <v>0</v>
      </c>
      <c r="AT1519" s="850">
        <f t="shared" si="580"/>
        <v>0</v>
      </c>
      <c r="AU1519" s="929" t="s">
        <v>811</v>
      </c>
      <c r="AV1519" s="930"/>
      <c r="AW1519" s="1504">
        <v>0.74</v>
      </c>
      <c r="AX1519" s="1504"/>
      <c r="AY1519" s="930"/>
      <c r="AZ1519" s="862" t="s">
        <v>70</v>
      </c>
    </row>
    <row r="1520" spans="1:52" ht="13.5" customHeight="1">
      <c r="A1520" s="838">
        <f t="shared" si="578"/>
        <v>39</v>
      </c>
      <c r="B1520" s="1045" t="s">
        <v>83</v>
      </c>
      <c r="C1520" s="817" t="s">
        <v>786</v>
      </c>
      <c r="D1520" s="839">
        <v>10</v>
      </c>
      <c r="E1520" s="852">
        <v>10</v>
      </c>
      <c r="F1520" s="825"/>
      <c r="G1520" s="872"/>
      <c r="H1520" s="827"/>
      <c r="I1520" s="842"/>
      <c r="J1520" s="824">
        <f t="shared" si="569"/>
        <v>0</v>
      </c>
      <c r="K1520" s="878"/>
      <c r="L1520" s="853"/>
      <c r="M1520" s="826">
        <v>13</v>
      </c>
      <c r="N1520" s="827"/>
      <c r="O1520" s="824">
        <f t="shared" si="581"/>
        <v>130</v>
      </c>
      <c r="P1520" s="857"/>
      <c r="Q1520" s="828"/>
      <c r="R1520" s="877">
        <v>13</v>
      </c>
      <c r="S1520" s="827"/>
      <c r="T1520" s="846">
        <f t="shared" si="570"/>
        <v>130</v>
      </c>
      <c r="U1520" s="878">
        <f t="shared" si="588"/>
        <v>0</v>
      </c>
      <c r="V1520" s="825">
        <f t="shared" si="582"/>
        <v>0</v>
      </c>
      <c r="W1520" s="827">
        <f t="shared" si="582"/>
        <v>26</v>
      </c>
      <c r="X1520" s="827">
        <f t="shared" si="582"/>
        <v>0</v>
      </c>
      <c r="Y1520" s="824">
        <f t="shared" si="582"/>
        <v>260</v>
      </c>
      <c r="Z1520" s="838">
        <f t="shared" si="579"/>
        <v>39</v>
      </c>
      <c r="AA1520" s="895" t="str">
        <f t="shared" si="576"/>
        <v>Cam</v>
      </c>
      <c r="AB1520" s="844" t="str">
        <f t="shared" si="576"/>
        <v>quả</v>
      </c>
      <c r="AC1520" s="845">
        <f t="shared" si="576"/>
        <v>10</v>
      </c>
      <c r="AD1520" s="858">
        <f t="shared" si="576"/>
        <v>10</v>
      </c>
      <c r="AE1520" s="832">
        <f t="shared" si="589"/>
        <v>0</v>
      </c>
      <c r="AF1520" s="832">
        <f t="shared" si="589"/>
        <v>0</v>
      </c>
      <c r="AG1520" s="832">
        <f t="shared" si="589"/>
        <v>0</v>
      </c>
      <c r="AH1520" s="832">
        <f t="shared" si="589"/>
        <v>0</v>
      </c>
      <c r="AI1520" s="824">
        <f t="shared" si="577"/>
        <v>0</v>
      </c>
      <c r="AJ1520" s="879">
        <f t="shared" si="585"/>
        <v>0</v>
      </c>
      <c r="AK1520" s="879">
        <f t="shared" si="585"/>
        <v>0</v>
      </c>
      <c r="AL1520" s="879">
        <f t="shared" si="585"/>
        <v>26</v>
      </c>
      <c r="AM1520" s="879">
        <f t="shared" si="586"/>
        <v>0</v>
      </c>
      <c r="AN1520" s="849">
        <f t="shared" si="587"/>
        <v>260</v>
      </c>
      <c r="AO1520" s="825">
        <f t="shared" si="574"/>
        <v>0</v>
      </c>
      <c r="AP1520" s="825">
        <f t="shared" si="574"/>
        <v>0</v>
      </c>
      <c r="AQ1520" s="825">
        <f t="shared" si="574"/>
        <v>26</v>
      </c>
      <c r="AR1520" s="825">
        <f t="shared" si="574"/>
        <v>0</v>
      </c>
      <c r="AS1520" s="825">
        <f t="shared" si="574"/>
        <v>260</v>
      </c>
      <c r="AT1520" s="850">
        <f t="shared" si="580"/>
        <v>0</v>
      </c>
      <c r="AU1520" s="932" t="s">
        <v>856</v>
      </c>
      <c r="AV1520" s="933">
        <f>AV1485</f>
        <v>115</v>
      </c>
      <c r="AW1520" s="934" t="s">
        <v>27</v>
      </c>
      <c r="AX1520" s="935">
        <v>0.16</v>
      </c>
      <c r="AY1520" s="936" t="s">
        <v>29</v>
      </c>
      <c r="AZ1520" s="937">
        <f>AV1520*AX1520</f>
        <v>18.400000000000002</v>
      </c>
    </row>
    <row r="1521" spans="1:52" ht="13.5" customHeight="1">
      <c r="A1521" s="838">
        <f t="shared" si="578"/>
        <v>40</v>
      </c>
      <c r="B1521" s="1045" t="s">
        <v>892</v>
      </c>
      <c r="C1521" s="817" t="s">
        <v>66</v>
      </c>
      <c r="D1521" s="839">
        <v>10</v>
      </c>
      <c r="E1521" s="852">
        <v>7</v>
      </c>
      <c r="F1521" s="825"/>
      <c r="G1521" s="854"/>
      <c r="H1521" s="827"/>
      <c r="I1521" s="842"/>
      <c r="J1521" s="824">
        <f t="shared" si="569"/>
        <v>0</v>
      </c>
      <c r="K1521" s="825"/>
      <c r="L1521" s="825"/>
      <c r="M1521" s="827"/>
      <c r="N1521" s="827"/>
      <c r="O1521" s="824">
        <f t="shared" si="581"/>
        <v>0</v>
      </c>
      <c r="P1521" s="865"/>
      <c r="Q1521" s="825"/>
      <c r="R1521" s="877">
        <v>32</v>
      </c>
      <c r="S1521" s="827"/>
      <c r="T1521" s="846">
        <f t="shared" si="570"/>
        <v>224</v>
      </c>
      <c r="U1521" s="825">
        <f t="shared" si="588"/>
        <v>0</v>
      </c>
      <c r="V1521" s="825">
        <f t="shared" si="582"/>
        <v>0</v>
      </c>
      <c r="W1521" s="827">
        <f t="shared" si="582"/>
        <v>32</v>
      </c>
      <c r="X1521" s="827">
        <f t="shared" si="582"/>
        <v>0</v>
      </c>
      <c r="Y1521" s="824">
        <f>SUM(J1521,O1521,T1521)</f>
        <v>224</v>
      </c>
      <c r="Z1521" s="838">
        <f t="shared" si="579"/>
        <v>40</v>
      </c>
      <c r="AA1521" s="895" t="str">
        <f t="shared" si="576"/>
        <v>Bính xanh</v>
      </c>
      <c r="AB1521" s="844" t="str">
        <f t="shared" si="576"/>
        <v>kg</v>
      </c>
      <c r="AC1521" s="845">
        <f t="shared" si="576"/>
        <v>10</v>
      </c>
      <c r="AD1521" s="858">
        <f t="shared" si="576"/>
        <v>7</v>
      </c>
      <c r="AE1521" s="832">
        <f t="shared" si="589"/>
        <v>0</v>
      </c>
      <c r="AF1521" s="832">
        <f t="shared" si="589"/>
        <v>0</v>
      </c>
      <c r="AG1521" s="832">
        <f t="shared" si="589"/>
        <v>0</v>
      </c>
      <c r="AH1521" s="832">
        <f t="shared" si="589"/>
        <v>0</v>
      </c>
      <c r="AI1521" s="824">
        <f t="shared" si="577"/>
        <v>0</v>
      </c>
      <c r="AJ1521" s="879">
        <f t="shared" si="585"/>
        <v>0</v>
      </c>
      <c r="AK1521" s="879">
        <f t="shared" si="585"/>
        <v>0</v>
      </c>
      <c r="AL1521" s="879">
        <f t="shared" si="585"/>
        <v>32</v>
      </c>
      <c r="AM1521" s="879">
        <f t="shared" si="586"/>
        <v>0</v>
      </c>
      <c r="AN1521" s="849">
        <f t="shared" si="587"/>
        <v>224</v>
      </c>
      <c r="AO1521" s="825">
        <f t="shared" si="574"/>
        <v>0</v>
      </c>
      <c r="AP1521" s="825">
        <f t="shared" si="574"/>
        <v>0</v>
      </c>
      <c r="AQ1521" s="825">
        <f t="shared" si="574"/>
        <v>32</v>
      </c>
      <c r="AR1521" s="825">
        <f t="shared" si="574"/>
        <v>0</v>
      </c>
      <c r="AS1521" s="825">
        <f t="shared" si="574"/>
        <v>224</v>
      </c>
      <c r="AT1521" s="850">
        <f t="shared" si="580"/>
        <v>96</v>
      </c>
      <c r="AU1521" s="932" t="s">
        <v>857</v>
      </c>
      <c r="AV1521" s="933">
        <f>AV1486</f>
        <v>115</v>
      </c>
      <c r="AW1521" s="934" t="s">
        <v>27</v>
      </c>
      <c r="AX1521" s="935">
        <v>0.28999999999999998</v>
      </c>
      <c r="AY1521" s="936" t="s">
        <v>29</v>
      </c>
      <c r="AZ1521" s="937">
        <f>AV1521*AX1521</f>
        <v>33.349999999999994</v>
      </c>
    </row>
    <row r="1522" spans="1:52" ht="13.5" customHeight="1">
      <c r="A1522" s="838">
        <f t="shared" si="578"/>
        <v>41</v>
      </c>
      <c r="B1522" s="1045" t="s">
        <v>904</v>
      </c>
      <c r="C1522" s="817" t="s">
        <v>66</v>
      </c>
      <c r="D1522" s="938">
        <v>5</v>
      </c>
      <c r="E1522" s="939">
        <v>5</v>
      </c>
      <c r="F1522" s="825"/>
      <c r="G1522" s="872"/>
      <c r="H1522" s="827"/>
      <c r="I1522" s="842"/>
      <c r="J1522" s="824">
        <f t="shared" si="569"/>
        <v>0</v>
      </c>
      <c r="K1522" s="825"/>
      <c r="L1522" s="828"/>
      <c r="M1522" s="827">
        <v>34</v>
      </c>
      <c r="N1522" s="827"/>
      <c r="O1522" s="824">
        <f t="shared" si="581"/>
        <v>170</v>
      </c>
      <c r="P1522" s="820"/>
      <c r="Q1522" s="828"/>
      <c r="R1522" s="925"/>
      <c r="S1522" s="827"/>
      <c r="T1522" s="846">
        <f t="shared" si="570"/>
        <v>0</v>
      </c>
      <c r="U1522" s="825">
        <f t="shared" si="588"/>
        <v>0</v>
      </c>
      <c r="V1522" s="828">
        <f t="shared" si="582"/>
        <v>0</v>
      </c>
      <c r="W1522" s="827">
        <f t="shared" si="582"/>
        <v>34</v>
      </c>
      <c r="X1522" s="827">
        <f t="shared" si="582"/>
        <v>0</v>
      </c>
      <c r="Y1522" s="824">
        <f t="shared" si="582"/>
        <v>170</v>
      </c>
      <c r="Z1522" s="838">
        <f t="shared" si="579"/>
        <v>41</v>
      </c>
      <c r="AA1522" s="895" t="str">
        <f t="shared" si="576"/>
        <v>Rau mùng tơi</v>
      </c>
      <c r="AB1522" s="844" t="str">
        <f t="shared" si="576"/>
        <v>kg</v>
      </c>
      <c r="AC1522" s="845">
        <f t="shared" si="576"/>
        <v>5</v>
      </c>
      <c r="AD1522" s="858">
        <f t="shared" si="576"/>
        <v>5</v>
      </c>
      <c r="AE1522" s="832">
        <f t="shared" si="589"/>
        <v>0</v>
      </c>
      <c r="AF1522" s="832">
        <f t="shared" si="589"/>
        <v>0</v>
      </c>
      <c r="AG1522" s="832">
        <f t="shared" si="589"/>
        <v>0</v>
      </c>
      <c r="AH1522" s="832">
        <f t="shared" si="589"/>
        <v>0</v>
      </c>
      <c r="AI1522" s="824">
        <f t="shared" si="577"/>
        <v>0</v>
      </c>
      <c r="AJ1522" s="879">
        <f t="shared" si="585"/>
        <v>0</v>
      </c>
      <c r="AK1522" s="879">
        <f t="shared" si="585"/>
        <v>0</v>
      </c>
      <c r="AL1522" s="879">
        <f t="shared" si="585"/>
        <v>34</v>
      </c>
      <c r="AM1522" s="879">
        <f t="shared" si="586"/>
        <v>0</v>
      </c>
      <c r="AN1522" s="849">
        <f t="shared" si="587"/>
        <v>170</v>
      </c>
      <c r="AO1522" s="825">
        <f t="shared" si="574"/>
        <v>0</v>
      </c>
      <c r="AP1522" s="825">
        <f t="shared" si="574"/>
        <v>0</v>
      </c>
      <c r="AQ1522" s="825">
        <f t="shared" si="574"/>
        <v>34</v>
      </c>
      <c r="AR1522" s="825">
        <f t="shared" si="574"/>
        <v>0</v>
      </c>
      <c r="AS1522" s="825">
        <f t="shared" si="574"/>
        <v>170</v>
      </c>
      <c r="AT1522" s="850">
        <f t="shared" si="580"/>
        <v>0</v>
      </c>
      <c r="AU1522" s="932" t="s">
        <v>858</v>
      </c>
      <c r="AV1522" s="933">
        <f>AV1487</f>
        <v>115</v>
      </c>
      <c r="AW1522" s="934" t="s">
        <v>27</v>
      </c>
      <c r="AX1522" s="935">
        <v>0.28999999999999998</v>
      </c>
      <c r="AY1522" s="936" t="s">
        <v>29</v>
      </c>
      <c r="AZ1522" s="937">
        <f>AV1522*AX1522</f>
        <v>33.349999999999994</v>
      </c>
    </row>
    <row r="1523" spans="1:52" ht="13.5" customHeight="1">
      <c r="A1523" s="838">
        <f t="shared" si="578"/>
        <v>42</v>
      </c>
      <c r="B1523" s="1045" t="s">
        <v>478</v>
      </c>
      <c r="C1523" s="817" t="s">
        <v>66</v>
      </c>
      <c r="D1523" s="839">
        <v>12</v>
      </c>
      <c r="E1523" s="852">
        <v>12</v>
      </c>
      <c r="F1523" s="828"/>
      <c r="G1523" s="854"/>
      <c r="H1523" s="827">
        <v>19</v>
      </c>
      <c r="I1523" s="842"/>
      <c r="J1523" s="824">
        <f t="shared" si="569"/>
        <v>228</v>
      </c>
      <c r="K1523" s="825"/>
      <c r="L1523" s="825"/>
      <c r="M1523" s="940"/>
      <c r="N1523" s="827"/>
      <c r="O1523" s="824">
        <f t="shared" si="581"/>
        <v>0</v>
      </c>
      <c r="P1523" s="865"/>
      <c r="Q1523" s="825"/>
      <c r="R1523" s="877"/>
      <c r="S1523" s="827"/>
      <c r="T1523" s="846">
        <f t="shared" si="570"/>
        <v>0</v>
      </c>
      <c r="U1523" s="825">
        <f t="shared" si="588"/>
        <v>0</v>
      </c>
      <c r="V1523" s="825">
        <f t="shared" si="582"/>
        <v>0</v>
      </c>
      <c r="W1523" s="827">
        <f t="shared" si="582"/>
        <v>19</v>
      </c>
      <c r="X1523" s="827">
        <f t="shared" si="582"/>
        <v>0</v>
      </c>
      <c r="Y1523" s="824">
        <f t="shared" si="582"/>
        <v>228</v>
      </c>
      <c r="Z1523" s="838">
        <f t="shared" si="579"/>
        <v>42</v>
      </c>
      <c r="AA1523" s="895" t="str">
        <f t="shared" si="576"/>
        <v>Dưa cải</v>
      </c>
      <c r="AB1523" s="844" t="str">
        <f t="shared" si="576"/>
        <v>kg</v>
      </c>
      <c r="AC1523" s="845">
        <f t="shared" si="576"/>
        <v>12</v>
      </c>
      <c r="AD1523" s="858">
        <f t="shared" si="576"/>
        <v>12</v>
      </c>
      <c r="AE1523" s="832">
        <f t="shared" si="589"/>
        <v>0</v>
      </c>
      <c r="AF1523" s="832">
        <f t="shared" si="589"/>
        <v>0</v>
      </c>
      <c r="AG1523" s="832">
        <f t="shared" si="589"/>
        <v>0</v>
      </c>
      <c r="AH1523" s="832">
        <f t="shared" si="589"/>
        <v>0</v>
      </c>
      <c r="AI1523" s="824">
        <f t="shared" si="577"/>
        <v>0</v>
      </c>
      <c r="AJ1523" s="879">
        <f t="shared" si="585"/>
        <v>0</v>
      </c>
      <c r="AK1523" s="879">
        <f t="shared" si="585"/>
        <v>0</v>
      </c>
      <c r="AL1523" s="879">
        <f t="shared" si="585"/>
        <v>19</v>
      </c>
      <c r="AM1523" s="879">
        <f t="shared" si="586"/>
        <v>0</v>
      </c>
      <c r="AN1523" s="849">
        <f t="shared" si="587"/>
        <v>228</v>
      </c>
      <c r="AO1523" s="825">
        <f t="shared" si="574"/>
        <v>0</v>
      </c>
      <c r="AP1523" s="825">
        <f t="shared" si="574"/>
        <v>0</v>
      </c>
      <c r="AQ1523" s="825">
        <f t="shared" si="574"/>
        <v>19</v>
      </c>
      <c r="AR1523" s="825">
        <f t="shared" si="574"/>
        <v>0</v>
      </c>
      <c r="AS1523" s="825">
        <f t="shared" si="574"/>
        <v>228</v>
      </c>
      <c r="AT1523" s="850">
        <f t="shared" si="580"/>
        <v>0</v>
      </c>
      <c r="AU1523" s="929" t="s">
        <v>811</v>
      </c>
      <c r="AV1523" s="930"/>
      <c r="AW1523" s="1504">
        <v>0.68</v>
      </c>
      <c r="AX1523" s="1504"/>
      <c r="AY1523" s="930"/>
      <c r="AZ1523" s="941" t="s">
        <v>70</v>
      </c>
    </row>
    <row r="1524" spans="1:52" ht="13.5" customHeight="1">
      <c r="A1524" s="838">
        <f t="shared" si="578"/>
        <v>43</v>
      </c>
      <c r="B1524" s="1046" t="s">
        <v>60</v>
      </c>
      <c r="C1524" s="817" t="s">
        <v>66</v>
      </c>
      <c r="D1524" s="924">
        <v>20</v>
      </c>
      <c r="E1524" s="898">
        <v>20</v>
      </c>
      <c r="F1524" s="853"/>
      <c r="G1524" s="909"/>
      <c r="H1524" s="827">
        <v>0.5</v>
      </c>
      <c r="I1524" s="842"/>
      <c r="J1524" s="824">
        <f t="shared" si="569"/>
        <v>10</v>
      </c>
      <c r="K1524" s="878"/>
      <c r="L1524" s="828"/>
      <c r="M1524" s="899">
        <v>1</v>
      </c>
      <c r="N1524" s="827"/>
      <c r="O1524" s="824">
        <f t="shared" si="581"/>
        <v>20</v>
      </c>
      <c r="P1524" s="942"/>
      <c r="Q1524" s="828"/>
      <c r="R1524" s="877">
        <v>1</v>
      </c>
      <c r="S1524" s="827"/>
      <c r="T1524" s="846">
        <f t="shared" si="570"/>
        <v>20</v>
      </c>
      <c r="U1524" s="878">
        <f t="shared" si="588"/>
        <v>0</v>
      </c>
      <c r="V1524" s="828">
        <f t="shared" si="582"/>
        <v>0</v>
      </c>
      <c r="W1524" s="827">
        <f t="shared" si="582"/>
        <v>2.5</v>
      </c>
      <c r="X1524" s="827">
        <f t="shared" si="582"/>
        <v>0</v>
      </c>
      <c r="Y1524" s="824">
        <f t="shared" si="582"/>
        <v>50</v>
      </c>
      <c r="Z1524" s="838">
        <f t="shared" si="579"/>
        <v>43</v>
      </c>
      <c r="AA1524" s="895" t="str">
        <f t="shared" si="576"/>
        <v>Cà chua</v>
      </c>
      <c r="AB1524" s="844" t="str">
        <f t="shared" si="576"/>
        <v>kg</v>
      </c>
      <c r="AC1524" s="845">
        <f t="shared" si="576"/>
        <v>20</v>
      </c>
      <c r="AD1524" s="858">
        <f t="shared" si="576"/>
        <v>20</v>
      </c>
      <c r="AE1524" s="832">
        <f t="shared" si="589"/>
        <v>0</v>
      </c>
      <c r="AF1524" s="832">
        <f t="shared" si="589"/>
        <v>0</v>
      </c>
      <c r="AG1524" s="832">
        <f t="shared" si="589"/>
        <v>0</v>
      </c>
      <c r="AH1524" s="832">
        <f t="shared" si="589"/>
        <v>0</v>
      </c>
      <c r="AI1524" s="824">
        <f t="shared" si="577"/>
        <v>0</v>
      </c>
      <c r="AJ1524" s="879">
        <f t="shared" si="585"/>
        <v>0</v>
      </c>
      <c r="AK1524" s="879">
        <f t="shared" si="585"/>
        <v>0</v>
      </c>
      <c r="AL1524" s="879">
        <f t="shared" si="585"/>
        <v>2.5</v>
      </c>
      <c r="AM1524" s="879">
        <f t="shared" si="586"/>
        <v>0</v>
      </c>
      <c r="AN1524" s="849">
        <f t="shared" si="587"/>
        <v>50</v>
      </c>
      <c r="AO1524" s="825">
        <f t="shared" si="574"/>
        <v>0</v>
      </c>
      <c r="AP1524" s="825">
        <f t="shared" si="574"/>
        <v>0</v>
      </c>
      <c r="AQ1524" s="825">
        <f t="shared" si="574"/>
        <v>2.5</v>
      </c>
      <c r="AR1524" s="825">
        <f t="shared" si="574"/>
        <v>0</v>
      </c>
      <c r="AS1524" s="825">
        <f t="shared" si="574"/>
        <v>50</v>
      </c>
      <c r="AT1524" s="850">
        <f t="shared" si="580"/>
        <v>0</v>
      </c>
      <c r="AU1524" s="932" t="s">
        <v>856</v>
      </c>
      <c r="AV1524" s="868">
        <f>AV1489</f>
        <v>13</v>
      </c>
      <c r="AW1524" s="934" t="s">
        <v>27</v>
      </c>
      <c r="AX1524" s="935">
        <v>0.16</v>
      </c>
      <c r="AY1524" s="936" t="s">
        <v>29</v>
      </c>
      <c r="AZ1524" s="937">
        <f>AV1524*AX1524</f>
        <v>2.08</v>
      </c>
    </row>
    <row r="1525" spans="1:52" ht="13.5" customHeight="1">
      <c r="A1525" s="838">
        <f t="shared" si="578"/>
        <v>44</v>
      </c>
      <c r="B1525" s="1045" t="s">
        <v>61</v>
      </c>
      <c r="C1525" s="817" t="s">
        <v>66</v>
      </c>
      <c r="D1525" s="924">
        <v>20</v>
      </c>
      <c r="E1525" s="898">
        <v>20</v>
      </c>
      <c r="F1525" s="825"/>
      <c r="G1525" s="872"/>
      <c r="H1525" s="827">
        <v>0.5</v>
      </c>
      <c r="I1525" s="842"/>
      <c r="J1525" s="824">
        <f t="shared" si="569"/>
        <v>10</v>
      </c>
      <c r="K1525" s="943"/>
      <c r="L1525" s="828"/>
      <c r="M1525" s="827">
        <v>1</v>
      </c>
      <c r="N1525" s="827"/>
      <c r="O1525" s="824">
        <f t="shared" si="581"/>
        <v>20</v>
      </c>
      <c r="P1525" s="942"/>
      <c r="Q1525" s="828"/>
      <c r="R1525" s="925">
        <v>1</v>
      </c>
      <c r="S1525" s="827"/>
      <c r="T1525" s="846">
        <f t="shared" ref="T1525:T1533" si="590">SUM(P1525:S1525)*$E1525</f>
        <v>20</v>
      </c>
      <c r="U1525" s="825">
        <f t="shared" si="588"/>
        <v>0</v>
      </c>
      <c r="V1525" s="828">
        <f t="shared" si="582"/>
        <v>0</v>
      </c>
      <c r="W1525" s="827">
        <f t="shared" si="582"/>
        <v>2.5</v>
      </c>
      <c r="X1525" s="827">
        <f t="shared" si="582"/>
        <v>0</v>
      </c>
      <c r="Y1525" s="824">
        <f t="shared" si="582"/>
        <v>50</v>
      </c>
      <c r="Z1525" s="838">
        <f t="shared" si="579"/>
        <v>44</v>
      </c>
      <c r="AA1525" s="895" t="str">
        <f t="shared" si="576"/>
        <v>Hành lá</v>
      </c>
      <c r="AB1525" s="844" t="str">
        <f t="shared" si="576"/>
        <v>kg</v>
      </c>
      <c r="AC1525" s="845">
        <f t="shared" si="576"/>
        <v>20</v>
      </c>
      <c r="AD1525" s="858">
        <f t="shared" si="576"/>
        <v>20</v>
      </c>
      <c r="AE1525" s="832">
        <f t="shared" si="589"/>
        <v>0</v>
      </c>
      <c r="AF1525" s="832">
        <f t="shared" si="589"/>
        <v>0</v>
      </c>
      <c r="AG1525" s="832">
        <f t="shared" si="589"/>
        <v>0</v>
      </c>
      <c r="AH1525" s="832">
        <f t="shared" si="589"/>
        <v>0</v>
      </c>
      <c r="AI1525" s="824">
        <f t="shared" si="577"/>
        <v>0</v>
      </c>
      <c r="AJ1525" s="879">
        <f t="shared" si="585"/>
        <v>0</v>
      </c>
      <c r="AK1525" s="879">
        <f t="shared" si="585"/>
        <v>0</v>
      </c>
      <c r="AL1525" s="879">
        <f t="shared" si="585"/>
        <v>2.5</v>
      </c>
      <c r="AM1525" s="879">
        <f t="shared" si="586"/>
        <v>0</v>
      </c>
      <c r="AN1525" s="849">
        <f t="shared" si="587"/>
        <v>50</v>
      </c>
      <c r="AO1525" s="825">
        <f t="shared" si="574"/>
        <v>0</v>
      </c>
      <c r="AP1525" s="825">
        <f t="shared" si="574"/>
        <v>0</v>
      </c>
      <c r="AQ1525" s="825">
        <f t="shared" si="574"/>
        <v>2.5</v>
      </c>
      <c r="AR1525" s="825">
        <f t="shared" si="574"/>
        <v>0</v>
      </c>
      <c r="AS1525" s="825">
        <f t="shared" si="574"/>
        <v>50</v>
      </c>
      <c r="AT1525" s="850">
        <f t="shared" si="580"/>
        <v>0</v>
      </c>
      <c r="AU1525" s="932" t="s">
        <v>857</v>
      </c>
      <c r="AV1525" s="868">
        <f>AV1490</f>
        <v>13</v>
      </c>
      <c r="AW1525" s="934" t="s">
        <v>27</v>
      </c>
      <c r="AX1525" s="935">
        <v>0.26</v>
      </c>
      <c r="AY1525" s="944" t="s">
        <v>29</v>
      </c>
      <c r="AZ1525" s="945">
        <f>AV1525*AX1525</f>
        <v>3.38</v>
      </c>
    </row>
    <row r="1526" spans="1:52" ht="13.5" customHeight="1">
      <c r="A1526" s="838">
        <f t="shared" si="578"/>
        <v>45</v>
      </c>
      <c r="B1526" s="1047" t="s">
        <v>160</v>
      </c>
      <c r="C1526" s="817" t="s">
        <v>66</v>
      </c>
      <c r="D1526" s="924">
        <v>14</v>
      </c>
      <c r="E1526" s="898">
        <v>12</v>
      </c>
      <c r="F1526" s="828"/>
      <c r="G1526" s="854"/>
      <c r="H1526" s="827"/>
      <c r="I1526" s="842"/>
      <c r="J1526" s="824">
        <f t="shared" si="569"/>
        <v>0</v>
      </c>
      <c r="K1526" s="878"/>
      <c r="L1526" s="946"/>
      <c r="M1526" s="899">
        <v>4</v>
      </c>
      <c r="N1526" s="827"/>
      <c r="O1526" s="824">
        <f t="shared" si="581"/>
        <v>48</v>
      </c>
      <c r="P1526" s="878"/>
      <c r="Q1526" s="828"/>
      <c r="R1526" s="826">
        <v>4</v>
      </c>
      <c r="S1526" s="827"/>
      <c r="T1526" s="846">
        <f t="shared" si="590"/>
        <v>48</v>
      </c>
      <c r="U1526" s="825">
        <f t="shared" si="588"/>
        <v>0</v>
      </c>
      <c r="V1526" s="825">
        <f t="shared" si="582"/>
        <v>0</v>
      </c>
      <c r="W1526" s="827">
        <f t="shared" si="582"/>
        <v>8</v>
      </c>
      <c r="X1526" s="827">
        <f t="shared" si="582"/>
        <v>0</v>
      </c>
      <c r="Y1526" s="824">
        <f t="shared" si="582"/>
        <v>96</v>
      </c>
      <c r="Z1526" s="838">
        <f t="shared" si="579"/>
        <v>45</v>
      </c>
      <c r="AA1526" s="895" t="str">
        <f t="shared" si="576"/>
        <v>Giá đậu</v>
      </c>
      <c r="AB1526" s="844" t="str">
        <f t="shared" si="576"/>
        <v>kg</v>
      </c>
      <c r="AC1526" s="845">
        <f t="shared" si="576"/>
        <v>14</v>
      </c>
      <c r="AD1526" s="858">
        <f t="shared" si="576"/>
        <v>12</v>
      </c>
      <c r="AE1526" s="832">
        <f t="shared" si="589"/>
        <v>0</v>
      </c>
      <c r="AF1526" s="832">
        <f t="shared" si="589"/>
        <v>0</v>
      </c>
      <c r="AG1526" s="832">
        <f t="shared" si="589"/>
        <v>0</v>
      </c>
      <c r="AH1526" s="832">
        <f t="shared" si="589"/>
        <v>0</v>
      </c>
      <c r="AI1526" s="824">
        <f t="shared" si="577"/>
        <v>0</v>
      </c>
      <c r="AJ1526" s="879">
        <f t="shared" si="585"/>
        <v>0</v>
      </c>
      <c r="AK1526" s="879">
        <f t="shared" si="585"/>
        <v>0</v>
      </c>
      <c r="AL1526" s="879">
        <f t="shared" si="585"/>
        <v>8</v>
      </c>
      <c r="AM1526" s="879">
        <f t="shared" si="586"/>
        <v>0</v>
      </c>
      <c r="AN1526" s="849">
        <f t="shared" si="587"/>
        <v>96</v>
      </c>
      <c r="AO1526" s="825">
        <f t="shared" si="574"/>
        <v>0</v>
      </c>
      <c r="AP1526" s="825">
        <f t="shared" si="574"/>
        <v>0</v>
      </c>
      <c r="AQ1526" s="825">
        <f t="shared" si="574"/>
        <v>8</v>
      </c>
      <c r="AR1526" s="825">
        <f t="shared" si="574"/>
        <v>0</v>
      </c>
      <c r="AS1526" s="825">
        <f t="shared" si="574"/>
        <v>96</v>
      </c>
      <c r="AT1526" s="850">
        <f t="shared" si="580"/>
        <v>16</v>
      </c>
      <c r="AU1526" s="932" t="s">
        <v>858</v>
      </c>
      <c r="AV1526" s="868">
        <f>AV1491</f>
        <v>13</v>
      </c>
      <c r="AW1526" s="934" t="s">
        <v>27</v>
      </c>
      <c r="AX1526" s="1048">
        <v>0.26</v>
      </c>
      <c r="AY1526" s="944" t="s">
        <v>29</v>
      </c>
      <c r="AZ1526" s="945">
        <f>AV1526*AX1526</f>
        <v>3.38</v>
      </c>
    </row>
    <row r="1527" spans="1:52" ht="13.5" customHeight="1">
      <c r="A1527" s="838">
        <f t="shared" si="578"/>
        <v>46</v>
      </c>
      <c r="B1527" s="1046" t="s">
        <v>161</v>
      </c>
      <c r="C1527" s="896" t="s">
        <v>389</v>
      </c>
      <c r="D1527" s="897">
        <v>13</v>
      </c>
      <c r="E1527" s="898">
        <v>13</v>
      </c>
      <c r="F1527" s="884"/>
      <c r="G1527" s="854"/>
      <c r="H1527" s="885"/>
      <c r="I1527" s="842"/>
      <c r="J1527" s="824">
        <f t="shared" si="569"/>
        <v>0</v>
      </c>
      <c r="K1527" s="828"/>
      <c r="L1527" s="828"/>
      <c r="M1527" s="899">
        <v>6</v>
      </c>
      <c r="N1527" s="827"/>
      <c r="O1527" s="824">
        <f t="shared" si="581"/>
        <v>78</v>
      </c>
      <c r="P1527" s="900"/>
      <c r="Q1527" s="828"/>
      <c r="R1527" s="901"/>
      <c r="S1527" s="827"/>
      <c r="T1527" s="846">
        <f t="shared" si="590"/>
        <v>0</v>
      </c>
      <c r="U1527" s="825">
        <f t="shared" si="588"/>
        <v>0</v>
      </c>
      <c r="V1527" s="825">
        <f t="shared" si="582"/>
        <v>0</v>
      </c>
      <c r="W1527" s="827">
        <f t="shared" si="582"/>
        <v>6</v>
      </c>
      <c r="X1527" s="827">
        <f t="shared" si="582"/>
        <v>0</v>
      </c>
      <c r="Y1527" s="824">
        <f t="shared" si="582"/>
        <v>78</v>
      </c>
      <c r="Z1527" s="838">
        <f t="shared" si="579"/>
        <v>46</v>
      </c>
      <c r="AA1527" s="895" t="str">
        <f t="shared" si="576"/>
        <v>Rau sống</v>
      </c>
      <c r="AB1527" s="844" t="str">
        <f t="shared" si="576"/>
        <v>lít</v>
      </c>
      <c r="AC1527" s="845">
        <f t="shared" si="576"/>
        <v>13</v>
      </c>
      <c r="AD1527" s="858">
        <f t="shared" si="576"/>
        <v>13</v>
      </c>
      <c r="AE1527" s="832">
        <f t="shared" si="589"/>
        <v>0</v>
      </c>
      <c r="AF1527" s="832">
        <f t="shared" si="589"/>
        <v>0</v>
      </c>
      <c r="AG1527" s="832">
        <f t="shared" si="589"/>
        <v>0</v>
      </c>
      <c r="AH1527" s="832">
        <f t="shared" si="589"/>
        <v>0</v>
      </c>
      <c r="AI1527" s="824">
        <f t="shared" si="577"/>
        <v>0</v>
      </c>
      <c r="AJ1527" s="879">
        <f t="shared" si="585"/>
        <v>0</v>
      </c>
      <c r="AK1527" s="879">
        <f t="shared" si="585"/>
        <v>0</v>
      </c>
      <c r="AL1527" s="879">
        <f t="shared" si="585"/>
        <v>6</v>
      </c>
      <c r="AM1527" s="879">
        <f t="shared" si="586"/>
        <v>0</v>
      </c>
      <c r="AN1527" s="849">
        <f t="shared" si="587"/>
        <v>78</v>
      </c>
      <c r="AO1527" s="825">
        <f t="shared" si="574"/>
        <v>0</v>
      </c>
      <c r="AP1527" s="825">
        <f t="shared" si="574"/>
        <v>0</v>
      </c>
      <c r="AQ1527" s="825">
        <f t="shared" si="574"/>
        <v>6</v>
      </c>
      <c r="AR1527" s="825">
        <f t="shared" si="574"/>
        <v>0</v>
      </c>
      <c r="AS1527" s="825">
        <f t="shared" si="574"/>
        <v>78</v>
      </c>
      <c r="AT1527" s="850">
        <f t="shared" si="580"/>
        <v>0</v>
      </c>
      <c r="AU1527" s="1566" t="s">
        <v>859</v>
      </c>
      <c r="AV1527" s="1567"/>
      <c r="AW1527" s="1567"/>
      <c r="AX1527" s="1567"/>
      <c r="AY1527" s="947"/>
      <c r="AZ1527" s="937"/>
    </row>
    <row r="1528" spans="1:52" ht="13.5" customHeight="1">
      <c r="A1528" s="838">
        <f>IF(B1528&lt;&gt;"",MAX($A1527:$A1527)+1,"")</f>
        <v>47</v>
      </c>
      <c r="B1528" s="1046" t="s">
        <v>896</v>
      </c>
      <c r="C1528" s="844" t="s">
        <v>66</v>
      </c>
      <c r="D1528" s="907">
        <v>10</v>
      </c>
      <c r="E1528" s="824">
        <v>10</v>
      </c>
      <c r="F1528" s="905"/>
      <c r="G1528" s="854"/>
      <c r="H1528" s="863">
        <v>5</v>
      </c>
      <c r="I1528" s="842"/>
      <c r="J1528" s="824">
        <f t="shared" si="569"/>
        <v>50</v>
      </c>
      <c r="K1528" s="825"/>
      <c r="L1528" s="825"/>
      <c r="M1528" s="827"/>
      <c r="N1528" s="827"/>
      <c r="O1528" s="824">
        <f t="shared" si="581"/>
        <v>0</v>
      </c>
      <c r="P1528" s="825"/>
      <c r="Q1528" s="825"/>
      <c r="R1528" s="827">
        <v>5</v>
      </c>
      <c r="S1528" s="827"/>
      <c r="T1528" s="846">
        <f t="shared" si="590"/>
        <v>50</v>
      </c>
      <c r="U1528" s="825">
        <f t="shared" si="588"/>
        <v>0</v>
      </c>
      <c r="V1528" s="825">
        <f t="shared" si="582"/>
        <v>0</v>
      </c>
      <c r="W1528" s="827">
        <f t="shared" si="582"/>
        <v>10</v>
      </c>
      <c r="X1528" s="827">
        <f t="shared" si="582"/>
        <v>0</v>
      </c>
      <c r="Y1528" s="824">
        <f t="shared" si="582"/>
        <v>100</v>
      </c>
      <c r="Z1528" s="838">
        <f t="shared" si="579"/>
        <v>47</v>
      </c>
      <c r="AA1528" s="895" t="str">
        <f t="shared" si="576"/>
        <v>Rau canh</v>
      </c>
      <c r="AB1528" s="844" t="str">
        <f t="shared" si="576"/>
        <v>kg</v>
      </c>
      <c r="AC1528" s="845">
        <f t="shared" si="576"/>
        <v>10</v>
      </c>
      <c r="AD1528" s="858">
        <f t="shared" si="576"/>
        <v>10</v>
      </c>
      <c r="AE1528" s="832">
        <f t="shared" ref="AE1528:AH1535" si="591">AE1447+AJ1447-AO1447</f>
        <v>0</v>
      </c>
      <c r="AF1528" s="832">
        <f t="shared" si="591"/>
        <v>0</v>
      </c>
      <c r="AG1528" s="832">
        <f t="shared" si="591"/>
        <v>0</v>
      </c>
      <c r="AH1528" s="832">
        <f t="shared" si="591"/>
        <v>0</v>
      </c>
      <c r="AI1528" s="824">
        <f t="shared" si="577"/>
        <v>0</v>
      </c>
      <c r="AJ1528" s="879">
        <f t="shared" si="585"/>
        <v>0</v>
      </c>
      <c r="AK1528" s="879">
        <f t="shared" si="585"/>
        <v>0</v>
      </c>
      <c r="AL1528" s="879">
        <f t="shared" si="585"/>
        <v>10</v>
      </c>
      <c r="AM1528" s="879">
        <f t="shared" si="586"/>
        <v>0</v>
      </c>
      <c r="AN1528" s="849">
        <f t="shared" si="587"/>
        <v>100</v>
      </c>
      <c r="AO1528" s="825">
        <f t="shared" si="574"/>
        <v>0</v>
      </c>
      <c r="AP1528" s="825">
        <f t="shared" si="574"/>
        <v>0</v>
      </c>
      <c r="AQ1528" s="825">
        <f t="shared" si="574"/>
        <v>10</v>
      </c>
      <c r="AR1528" s="825">
        <f t="shared" si="574"/>
        <v>0</v>
      </c>
      <c r="AS1528" s="825">
        <f t="shared" si="574"/>
        <v>100</v>
      </c>
      <c r="AT1528" s="850">
        <f t="shared" si="580"/>
        <v>0</v>
      </c>
      <c r="AU1528" s="948"/>
      <c r="AV1528" s="934"/>
      <c r="AW1528" s="934"/>
      <c r="AX1528" s="935"/>
      <c r="AY1528" s="936" t="s">
        <v>29</v>
      </c>
      <c r="AZ1528" s="937">
        <f>AV1528*AX1528</f>
        <v>0</v>
      </c>
    </row>
    <row r="1529" spans="1:52" ht="13.5" customHeight="1">
      <c r="A1529" s="838">
        <f>IF(B1529&lt;&gt;"",MAX($A1528:$A1528)+1,"")</f>
        <v>48</v>
      </c>
      <c r="B1529" s="1046" t="s">
        <v>893</v>
      </c>
      <c r="C1529" s="844" t="s">
        <v>66</v>
      </c>
      <c r="D1529" s="907">
        <v>25</v>
      </c>
      <c r="E1529" s="824">
        <v>25</v>
      </c>
      <c r="F1529" s="905"/>
      <c r="G1529" s="854"/>
      <c r="H1529" s="863"/>
      <c r="I1529" s="842"/>
      <c r="J1529" s="824">
        <f>SUM(F1529:I1529)*$E1529</f>
        <v>0</v>
      </c>
      <c r="K1529" s="825"/>
      <c r="L1529" s="825"/>
      <c r="M1529" s="827"/>
      <c r="N1529" s="827"/>
      <c r="O1529" s="824">
        <f t="shared" si="581"/>
        <v>0</v>
      </c>
      <c r="P1529" s="825"/>
      <c r="Q1529" s="825"/>
      <c r="R1529" s="827">
        <v>6</v>
      </c>
      <c r="S1529" s="827"/>
      <c r="T1529" s="846">
        <f t="shared" si="590"/>
        <v>150</v>
      </c>
      <c r="U1529" s="825">
        <f t="shared" si="588"/>
        <v>0</v>
      </c>
      <c r="V1529" s="825">
        <f t="shared" si="582"/>
        <v>0</v>
      </c>
      <c r="W1529" s="827">
        <f t="shared" si="582"/>
        <v>6</v>
      </c>
      <c r="X1529" s="827">
        <f t="shared" si="582"/>
        <v>0</v>
      </c>
      <c r="Y1529" s="824">
        <f t="shared" si="582"/>
        <v>150</v>
      </c>
      <c r="Z1529" s="838">
        <f t="shared" si="579"/>
        <v>48</v>
      </c>
      <c r="AA1529" s="895" t="str">
        <f t="shared" si="576"/>
        <v>Măng</v>
      </c>
      <c r="AB1529" s="844" t="str">
        <f t="shared" si="576"/>
        <v>kg</v>
      </c>
      <c r="AC1529" s="845">
        <f t="shared" si="576"/>
        <v>25</v>
      </c>
      <c r="AD1529" s="858">
        <f t="shared" si="576"/>
        <v>25</v>
      </c>
      <c r="AE1529" s="832">
        <f t="shared" si="591"/>
        <v>0</v>
      </c>
      <c r="AF1529" s="832">
        <f t="shared" si="591"/>
        <v>0</v>
      </c>
      <c r="AG1529" s="832">
        <f t="shared" si="591"/>
        <v>0</v>
      </c>
      <c r="AH1529" s="832">
        <f t="shared" si="591"/>
        <v>0</v>
      </c>
      <c r="AI1529" s="824">
        <f t="shared" si="577"/>
        <v>0</v>
      </c>
      <c r="AJ1529" s="879">
        <f t="shared" si="585"/>
        <v>0</v>
      </c>
      <c r="AK1529" s="879">
        <f t="shared" si="585"/>
        <v>0</v>
      </c>
      <c r="AL1529" s="879">
        <f t="shared" si="585"/>
        <v>6</v>
      </c>
      <c r="AM1529" s="879">
        <f t="shared" si="586"/>
        <v>0</v>
      </c>
      <c r="AN1529" s="849">
        <f t="shared" si="587"/>
        <v>150</v>
      </c>
      <c r="AO1529" s="825">
        <f t="shared" si="574"/>
        <v>0</v>
      </c>
      <c r="AP1529" s="825">
        <f t="shared" si="574"/>
        <v>0</v>
      </c>
      <c r="AQ1529" s="825">
        <f t="shared" si="574"/>
        <v>6</v>
      </c>
      <c r="AR1529" s="825">
        <f t="shared" si="574"/>
        <v>0</v>
      </c>
      <c r="AS1529" s="825">
        <f t="shared" si="574"/>
        <v>150</v>
      </c>
      <c r="AT1529" s="850">
        <f t="shared" si="580"/>
        <v>0</v>
      </c>
      <c r="AU1529" s="948"/>
      <c r="AV1529" s="934"/>
      <c r="AW1529" s="934"/>
      <c r="AX1529" s="935"/>
      <c r="AY1529" s="936" t="s">
        <v>29</v>
      </c>
      <c r="AZ1529" s="937">
        <f>AV1529*AX1529</f>
        <v>0</v>
      </c>
    </row>
    <row r="1530" spans="1:52" ht="13.5" customHeight="1">
      <c r="A1530" s="838">
        <f t="shared" ref="A1530:A1541" si="592">IF(B1530&lt;&gt;"",MAX($A1528:$A1529)+1,"")</f>
        <v>49</v>
      </c>
      <c r="B1530" s="1046" t="s">
        <v>126</v>
      </c>
      <c r="C1530" s="844" t="s">
        <v>66</v>
      </c>
      <c r="D1530" s="949">
        <v>15</v>
      </c>
      <c r="E1530" s="950">
        <v>15</v>
      </c>
      <c r="F1530" s="905"/>
      <c r="G1530" s="872"/>
      <c r="H1530" s="842"/>
      <c r="I1530" s="842"/>
      <c r="J1530" s="824">
        <f>SUM(F1530:I1530)*$E1530</f>
        <v>0</v>
      </c>
      <c r="K1530" s="878"/>
      <c r="L1530" s="828"/>
      <c r="M1530" s="826"/>
      <c r="N1530" s="827"/>
      <c r="O1530" s="824">
        <f t="shared" si="581"/>
        <v>0</v>
      </c>
      <c r="P1530" s="825"/>
      <c r="Q1530" s="828"/>
      <c r="R1530" s="826"/>
      <c r="S1530" s="827"/>
      <c r="T1530" s="846">
        <f t="shared" si="590"/>
        <v>0</v>
      </c>
      <c r="U1530" s="825">
        <f t="shared" si="588"/>
        <v>0</v>
      </c>
      <c r="V1530" s="825">
        <f t="shared" si="582"/>
        <v>0</v>
      </c>
      <c r="W1530" s="827">
        <f t="shared" si="582"/>
        <v>0</v>
      </c>
      <c r="X1530" s="827">
        <f t="shared" si="582"/>
        <v>0</v>
      </c>
      <c r="Y1530" s="824">
        <f t="shared" si="582"/>
        <v>0</v>
      </c>
      <c r="Z1530" s="838">
        <f t="shared" si="579"/>
        <v>49</v>
      </c>
      <c r="AA1530" s="895" t="str">
        <f t="shared" si="576"/>
        <v>Mướp đắng</v>
      </c>
      <c r="AB1530" s="844" t="str">
        <f t="shared" si="576"/>
        <v>kg</v>
      </c>
      <c r="AC1530" s="845">
        <f t="shared" si="576"/>
        <v>15</v>
      </c>
      <c r="AD1530" s="858">
        <f t="shared" si="576"/>
        <v>15</v>
      </c>
      <c r="AE1530" s="832">
        <f t="shared" si="591"/>
        <v>0</v>
      </c>
      <c r="AF1530" s="832">
        <f t="shared" si="591"/>
        <v>0</v>
      </c>
      <c r="AG1530" s="832">
        <f t="shared" si="591"/>
        <v>0</v>
      </c>
      <c r="AH1530" s="832">
        <f t="shared" si="591"/>
        <v>0</v>
      </c>
      <c r="AI1530" s="824">
        <f t="shared" si="577"/>
        <v>0</v>
      </c>
      <c r="AJ1530" s="879">
        <f t="shared" si="585"/>
        <v>0</v>
      </c>
      <c r="AK1530" s="879">
        <f t="shared" si="585"/>
        <v>0</v>
      </c>
      <c r="AL1530" s="879">
        <f t="shared" si="585"/>
        <v>0</v>
      </c>
      <c r="AM1530" s="879">
        <f t="shared" si="586"/>
        <v>0</v>
      </c>
      <c r="AN1530" s="849">
        <f t="shared" si="587"/>
        <v>0</v>
      </c>
      <c r="AO1530" s="825">
        <f t="shared" si="574"/>
        <v>0</v>
      </c>
      <c r="AP1530" s="825">
        <f t="shared" si="574"/>
        <v>0</v>
      </c>
      <c r="AQ1530" s="825">
        <f t="shared" si="574"/>
        <v>0</v>
      </c>
      <c r="AR1530" s="825">
        <f t="shared" si="574"/>
        <v>0</v>
      </c>
      <c r="AS1530" s="825">
        <f t="shared" si="574"/>
        <v>0</v>
      </c>
      <c r="AT1530" s="850">
        <f t="shared" si="580"/>
        <v>0</v>
      </c>
      <c r="AU1530" s="1566" t="s">
        <v>860</v>
      </c>
      <c r="AV1530" s="1567"/>
      <c r="AW1530" s="1567"/>
      <c r="AX1530" s="1567"/>
      <c r="AY1530" s="936" t="str">
        <f>AY1531</f>
        <v>=</v>
      </c>
      <c r="AZ1530" s="937">
        <f ca="1">AZ1453</f>
        <v>22.599999999999767</v>
      </c>
    </row>
    <row r="1531" spans="1:52" ht="13.5" customHeight="1">
      <c r="A1531" s="838">
        <f t="shared" si="592"/>
        <v>50</v>
      </c>
      <c r="B1531" s="1046" t="s">
        <v>894</v>
      </c>
      <c r="C1531" s="844" t="s">
        <v>66</v>
      </c>
      <c r="D1531" s="907">
        <v>15</v>
      </c>
      <c r="E1531" s="824">
        <v>15</v>
      </c>
      <c r="F1531" s="905"/>
      <c r="G1531" s="909"/>
      <c r="H1531" s="842"/>
      <c r="I1531" s="842"/>
      <c r="J1531" s="824">
        <f>SUM(F1531:I1531)*$E1531</f>
        <v>0</v>
      </c>
      <c r="K1531" s="825"/>
      <c r="L1531" s="828"/>
      <c r="M1531" s="827"/>
      <c r="N1531" s="827"/>
      <c r="O1531" s="824">
        <f t="shared" si="581"/>
        <v>0</v>
      </c>
      <c r="P1531" s="853"/>
      <c r="Q1531" s="828"/>
      <c r="R1531" s="826">
        <v>5</v>
      </c>
      <c r="S1531" s="827"/>
      <c r="T1531" s="846">
        <f t="shared" si="590"/>
        <v>75</v>
      </c>
      <c r="U1531" s="825">
        <f t="shared" si="588"/>
        <v>0</v>
      </c>
      <c r="V1531" s="825">
        <f t="shared" si="582"/>
        <v>0</v>
      </c>
      <c r="W1531" s="827">
        <f t="shared" si="582"/>
        <v>5</v>
      </c>
      <c r="X1531" s="827">
        <f t="shared" si="582"/>
        <v>0</v>
      </c>
      <c r="Y1531" s="824">
        <f t="shared" si="582"/>
        <v>75</v>
      </c>
      <c r="Z1531" s="838">
        <f t="shared" si="579"/>
        <v>50</v>
      </c>
      <c r="AA1531" s="895" t="str">
        <f t="shared" si="576"/>
        <v>Cà xanh</v>
      </c>
      <c r="AB1531" s="844" t="str">
        <f t="shared" si="576"/>
        <v>kg</v>
      </c>
      <c r="AC1531" s="845">
        <f t="shared" si="576"/>
        <v>15</v>
      </c>
      <c r="AD1531" s="858">
        <f t="shared" si="576"/>
        <v>15</v>
      </c>
      <c r="AE1531" s="832">
        <f t="shared" si="591"/>
        <v>0</v>
      </c>
      <c r="AF1531" s="832">
        <f t="shared" si="591"/>
        <v>0</v>
      </c>
      <c r="AG1531" s="832">
        <f t="shared" si="591"/>
        <v>0</v>
      </c>
      <c r="AH1531" s="832">
        <f t="shared" si="591"/>
        <v>0</v>
      </c>
      <c r="AI1531" s="824">
        <f t="shared" si="577"/>
        <v>0</v>
      </c>
      <c r="AJ1531" s="879">
        <f t="shared" si="585"/>
        <v>0</v>
      </c>
      <c r="AK1531" s="879">
        <f t="shared" si="585"/>
        <v>0</v>
      </c>
      <c r="AL1531" s="879">
        <f t="shared" si="585"/>
        <v>5</v>
      </c>
      <c r="AM1531" s="879">
        <f t="shared" si="586"/>
        <v>0</v>
      </c>
      <c r="AN1531" s="849">
        <f t="shared" si="587"/>
        <v>75</v>
      </c>
      <c r="AO1531" s="825">
        <f t="shared" si="574"/>
        <v>0</v>
      </c>
      <c r="AP1531" s="825">
        <f t="shared" si="574"/>
        <v>0</v>
      </c>
      <c r="AQ1531" s="825">
        <f t="shared" si="574"/>
        <v>5</v>
      </c>
      <c r="AR1531" s="825">
        <f t="shared" si="574"/>
        <v>0</v>
      </c>
      <c r="AS1531" s="825">
        <f t="shared" si="574"/>
        <v>75</v>
      </c>
      <c r="AT1531" s="850">
        <f t="shared" si="580"/>
        <v>0</v>
      </c>
      <c r="AU1531" s="1568" t="s">
        <v>69</v>
      </c>
      <c r="AV1531" s="1569"/>
      <c r="AW1531" s="1569"/>
      <c r="AX1531" s="1569"/>
      <c r="AY1531" s="936" t="s">
        <v>29</v>
      </c>
      <c r="AZ1531" s="945">
        <f ca="1">SUM(AZ1520:AZ1530)</f>
        <v>116.53999999999975</v>
      </c>
    </row>
    <row r="1532" spans="1:52" ht="13.5" customHeight="1">
      <c r="A1532" s="838">
        <f t="shared" si="592"/>
        <v>51</v>
      </c>
      <c r="B1532" s="1045" t="s">
        <v>64</v>
      </c>
      <c r="C1532" s="844" t="s">
        <v>66</v>
      </c>
      <c r="D1532" s="907">
        <v>13</v>
      </c>
      <c r="E1532" s="824">
        <v>13</v>
      </c>
      <c r="F1532" s="905"/>
      <c r="G1532" s="854"/>
      <c r="H1532" s="863"/>
      <c r="I1532" s="842"/>
      <c r="J1532" s="824">
        <f t="shared" ref="J1532:J1541" si="593">SUM(F1532:I1532)*$E1532</f>
        <v>0</v>
      </c>
      <c r="K1532" s="825"/>
      <c r="L1532" s="828"/>
      <c r="M1532" s="827">
        <v>7</v>
      </c>
      <c r="N1532" s="827"/>
      <c r="O1532" s="824">
        <f t="shared" si="581"/>
        <v>91</v>
      </c>
      <c r="P1532" s="825"/>
      <c r="Q1532" s="825"/>
      <c r="R1532" s="827"/>
      <c r="S1532" s="827"/>
      <c r="T1532" s="846">
        <f t="shared" si="590"/>
        <v>0</v>
      </c>
      <c r="U1532" s="825">
        <f t="shared" si="588"/>
        <v>0</v>
      </c>
      <c r="V1532" s="825">
        <f t="shared" si="582"/>
        <v>0</v>
      </c>
      <c r="W1532" s="827">
        <f t="shared" si="582"/>
        <v>7</v>
      </c>
      <c r="X1532" s="827">
        <f t="shared" si="582"/>
        <v>0</v>
      </c>
      <c r="Y1532" s="824">
        <f t="shared" si="582"/>
        <v>91</v>
      </c>
      <c r="Z1532" s="838">
        <f t="shared" si="579"/>
        <v>51</v>
      </c>
      <c r="AA1532" s="895" t="str">
        <f t="shared" si="576"/>
        <v>Hành tây</v>
      </c>
      <c r="AB1532" s="844" t="str">
        <f t="shared" si="576"/>
        <v>kg</v>
      </c>
      <c r="AC1532" s="845">
        <f t="shared" si="576"/>
        <v>13</v>
      </c>
      <c r="AD1532" s="858">
        <f t="shared" si="576"/>
        <v>13</v>
      </c>
      <c r="AE1532" s="832">
        <f t="shared" si="591"/>
        <v>0</v>
      </c>
      <c r="AF1532" s="832">
        <f t="shared" si="591"/>
        <v>0</v>
      </c>
      <c r="AG1532" s="832">
        <f t="shared" si="591"/>
        <v>0</v>
      </c>
      <c r="AH1532" s="832">
        <f t="shared" si="591"/>
        <v>0</v>
      </c>
      <c r="AI1532" s="824">
        <f t="shared" si="577"/>
        <v>0</v>
      </c>
      <c r="AJ1532" s="879">
        <f t="shared" si="585"/>
        <v>0</v>
      </c>
      <c r="AK1532" s="879">
        <f t="shared" si="585"/>
        <v>0</v>
      </c>
      <c r="AL1532" s="879">
        <f t="shared" si="585"/>
        <v>7</v>
      </c>
      <c r="AM1532" s="879">
        <f t="shared" si="586"/>
        <v>0</v>
      </c>
      <c r="AN1532" s="849">
        <f t="shared" si="587"/>
        <v>91</v>
      </c>
      <c r="AO1532" s="825">
        <f t="shared" si="574"/>
        <v>0</v>
      </c>
      <c r="AP1532" s="825">
        <f t="shared" si="574"/>
        <v>0</v>
      </c>
      <c r="AQ1532" s="825">
        <f t="shared" si="574"/>
        <v>7</v>
      </c>
      <c r="AR1532" s="825">
        <f t="shared" si="574"/>
        <v>0</v>
      </c>
      <c r="AS1532" s="825">
        <f t="shared" si="574"/>
        <v>91</v>
      </c>
      <c r="AT1532" s="850">
        <f t="shared" si="580"/>
        <v>0</v>
      </c>
      <c r="AU1532" s="1570" t="s">
        <v>861</v>
      </c>
      <c r="AV1532" s="1571"/>
      <c r="AW1532" s="1571"/>
      <c r="AX1532" s="1571"/>
      <c r="AY1532" s="936" t="s">
        <v>29</v>
      </c>
      <c r="AZ1532" s="945">
        <f ca="1">SUMIF(AA1482:AR1544,"Gạo*",AO1482:AO1544)+SUMIF(AA1482:AR1544,"Gạo*",AP1482:AP1544)+SUMIF(AA1482:AR1544,"Gạo*",AQ1482:AQ1544)+SUMIF(AA1482:AR1544,"Gạo*",AR1482:AR1544)</f>
        <v>94</v>
      </c>
    </row>
    <row r="1533" spans="1:52" ht="13.5" customHeight="1">
      <c r="A1533" s="838">
        <f t="shared" si="592"/>
        <v>52</v>
      </c>
      <c r="B1533" s="1046" t="s">
        <v>511</v>
      </c>
      <c r="C1533" s="844" t="s">
        <v>66</v>
      </c>
      <c r="D1533" s="907">
        <v>20</v>
      </c>
      <c r="E1533" s="824">
        <v>15</v>
      </c>
      <c r="F1533" s="905"/>
      <c r="G1533" s="854"/>
      <c r="H1533" s="863"/>
      <c r="I1533" s="842"/>
      <c r="J1533" s="824">
        <f t="shared" si="593"/>
        <v>0</v>
      </c>
      <c r="K1533" s="825"/>
      <c r="L1533" s="825"/>
      <c r="M1533" s="827"/>
      <c r="N1533" s="827"/>
      <c r="O1533" s="824">
        <f t="shared" si="581"/>
        <v>0</v>
      </c>
      <c r="P1533" s="825"/>
      <c r="Q1533" s="825"/>
      <c r="R1533" s="827"/>
      <c r="S1533" s="827"/>
      <c r="T1533" s="846">
        <f t="shared" si="590"/>
        <v>0</v>
      </c>
      <c r="U1533" s="825">
        <f t="shared" si="588"/>
        <v>0</v>
      </c>
      <c r="V1533" s="825">
        <f t="shared" si="582"/>
        <v>0</v>
      </c>
      <c r="W1533" s="827">
        <f t="shared" si="582"/>
        <v>0</v>
      </c>
      <c r="X1533" s="827">
        <f t="shared" si="582"/>
        <v>0</v>
      </c>
      <c r="Y1533" s="824">
        <f t="shared" si="582"/>
        <v>0</v>
      </c>
      <c r="Z1533" s="838">
        <f t="shared" si="579"/>
        <v>52</v>
      </c>
      <c r="AA1533" s="895" t="str">
        <f t="shared" si="576"/>
        <v>Sã</v>
      </c>
      <c r="AB1533" s="844" t="str">
        <f t="shared" si="576"/>
        <v>kg</v>
      </c>
      <c r="AC1533" s="845">
        <f t="shared" si="576"/>
        <v>20</v>
      </c>
      <c r="AD1533" s="858">
        <f t="shared" si="576"/>
        <v>15</v>
      </c>
      <c r="AE1533" s="832">
        <f t="shared" si="591"/>
        <v>0</v>
      </c>
      <c r="AF1533" s="832">
        <f t="shared" si="591"/>
        <v>0</v>
      </c>
      <c r="AG1533" s="832">
        <f t="shared" si="591"/>
        <v>0</v>
      </c>
      <c r="AH1533" s="832">
        <f t="shared" si="591"/>
        <v>0</v>
      </c>
      <c r="AI1533" s="824">
        <f t="shared" si="577"/>
        <v>0</v>
      </c>
      <c r="AJ1533" s="879">
        <f t="shared" si="585"/>
        <v>0</v>
      </c>
      <c r="AK1533" s="879">
        <f t="shared" si="585"/>
        <v>0</v>
      </c>
      <c r="AL1533" s="879">
        <f t="shared" si="585"/>
        <v>0</v>
      </c>
      <c r="AM1533" s="879">
        <f t="shared" si="586"/>
        <v>0</v>
      </c>
      <c r="AN1533" s="849">
        <f t="shared" si="587"/>
        <v>0</v>
      </c>
      <c r="AO1533" s="825">
        <f t="shared" ref="AO1533:AS1541" si="594">U1533</f>
        <v>0</v>
      </c>
      <c r="AP1533" s="825">
        <f t="shared" si="594"/>
        <v>0</v>
      </c>
      <c r="AQ1533" s="825">
        <f t="shared" si="594"/>
        <v>0</v>
      </c>
      <c r="AR1533" s="825">
        <f t="shared" si="594"/>
        <v>0</v>
      </c>
      <c r="AS1533" s="825">
        <f t="shared" si="594"/>
        <v>0</v>
      </c>
      <c r="AT1533" s="850">
        <f t="shared" si="580"/>
        <v>0</v>
      </c>
      <c r="AU1533" s="1570" t="s">
        <v>862</v>
      </c>
      <c r="AV1533" s="1571"/>
      <c r="AW1533" s="1571"/>
      <c r="AX1533" s="1571"/>
      <c r="AY1533" s="936" t="s">
        <v>29</v>
      </c>
      <c r="AZ1533" s="1050">
        <f ca="1">AZ1454</f>
        <v>0</v>
      </c>
    </row>
    <row r="1534" spans="1:52" ht="13.5" customHeight="1">
      <c r="A1534" s="838">
        <f t="shared" si="592"/>
        <v>53</v>
      </c>
      <c r="B1534" s="908" t="s">
        <v>895</v>
      </c>
      <c r="C1534" s="844" t="s">
        <v>66</v>
      </c>
      <c r="D1534" s="907">
        <v>8</v>
      </c>
      <c r="E1534" s="824">
        <v>8</v>
      </c>
      <c r="F1534" s="905"/>
      <c r="G1534" s="854"/>
      <c r="H1534" s="842"/>
      <c r="I1534" s="842"/>
      <c r="J1534" s="824">
        <f t="shared" si="593"/>
        <v>0</v>
      </c>
      <c r="K1534" s="825"/>
      <c r="L1534" s="828"/>
      <c r="M1534" s="827">
        <v>4</v>
      </c>
      <c r="N1534" s="827"/>
      <c r="O1534" s="824">
        <f t="shared" si="581"/>
        <v>32</v>
      </c>
      <c r="P1534" s="825"/>
      <c r="Q1534" s="825"/>
      <c r="R1534" s="827"/>
      <c r="S1534" s="827"/>
      <c r="T1534" s="846">
        <f t="shared" ref="T1534:T1541" si="595">SUM(P1534:S1534)*$E1534</f>
        <v>0</v>
      </c>
      <c r="U1534" s="825">
        <f t="shared" si="588"/>
        <v>0</v>
      </c>
      <c r="V1534" s="825">
        <f t="shared" si="582"/>
        <v>0</v>
      </c>
      <c r="W1534" s="827">
        <f t="shared" si="582"/>
        <v>4</v>
      </c>
      <c r="X1534" s="827">
        <f t="shared" si="582"/>
        <v>0</v>
      </c>
      <c r="Y1534" s="824">
        <f t="shared" si="582"/>
        <v>32</v>
      </c>
      <c r="Z1534" s="838">
        <f t="shared" si="579"/>
        <v>53</v>
      </c>
      <c r="AA1534" s="895" t="str">
        <f t="shared" si="576"/>
        <v>Mùng bac hà</v>
      </c>
      <c r="AB1534" s="844" t="str">
        <f t="shared" si="576"/>
        <v>kg</v>
      </c>
      <c r="AC1534" s="845">
        <f t="shared" si="576"/>
        <v>8</v>
      </c>
      <c r="AD1534" s="858">
        <f t="shared" si="576"/>
        <v>8</v>
      </c>
      <c r="AE1534" s="832">
        <f t="shared" si="591"/>
        <v>0</v>
      </c>
      <c r="AF1534" s="832">
        <f t="shared" si="591"/>
        <v>0</v>
      </c>
      <c r="AG1534" s="832">
        <f t="shared" si="591"/>
        <v>0</v>
      </c>
      <c r="AH1534" s="832">
        <f t="shared" si="591"/>
        <v>0</v>
      </c>
      <c r="AI1534" s="824">
        <f t="shared" si="577"/>
        <v>0</v>
      </c>
      <c r="AJ1534" s="879">
        <f t="shared" si="585"/>
        <v>0</v>
      </c>
      <c r="AK1534" s="879">
        <f t="shared" si="585"/>
        <v>0</v>
      </c>
      <c r="AL1534" s="879">
        <f t="shared" si="585"/>
        <v>4</v>
      </c>
      <c r="AM1534" s="879">
        <f t="shared" si="586"/>
        <v>0</v>
      </c>
      <c r="AN1534" s="849">
        <f t="shared" si="587"/>
        <v>32</v>
      </c>
      <c r="AO1534" s="825">
        <f t="shared" si="594"/>
        <v>0</v>
      </c>
      <c r="AP1534" s="825">
        <f t="shared" si="594"/>
        <v>0</v>
      </c>
      <c r="AQ1534" s="825">
        <f t="shared" si="594"/>
        <v>4</v>
      </c>
      <c r="AR1534" s="825">
        <f t="shared" si="594"/>
        <v>0</v>
      </c>
      <c r="AS1534" s="825">
        <f t="shared" si="594"/>
        <v>32</v>
      </c>
      <c r="AT1534" s="850">
        <f t="shared" si="580"/>
        <v>0</v>
      </c>
      <c r="AU1534" s="1568" t="s">
        <v>863</v>
      </c>
      <c r="AV1534" s="1569"/>
      <c r="AW1534" s="1569"/>
      <c r="AX1534" s="1569"/>
      <c r="AY1534" s="936" t="s">
        <v>29</v>
      </c>
      <c r="AZ1534" s="945">
        <f ca="1">AZ1532+AZ1533</f>
        <v>94</v>
      </c>
    </row>
    <row r="1535" spans="1:52" ht="13.5" customHeight="1">
      <c r="A1535" s="838">
        <f t="shared" si="592"/>
        <v>54</v>
      </c>
      <c r="B1535" s="908" t="s">
        <v>512</v>
      </c>
      <c r="C1535" s="844" t="s">
        <v>66</v>
      </c>
      <c r="D1535" s="907">
        <v>20</v>
      </c>
      <c r="E1535" s="824">
        <v>20</v>
      </c>
      <c r="F1535" s="905"/>
      <c r="G1535" s="872"/>
      <c r="H1535" s="842"/>
      <c r="I1535" s="842"/>
      <c r="J1535" s="824">
        <f t="shared" si="593"/>
        <v>0</v>
      </c>
      <c r="K1535" s="825"/>
      <c r="L1535" s="828"/>
      <c r="M1535" s="827"/>
      <c r="N1535" s="827"/>
      <c r="O1535" s="824">
        <f t="shared" si="581"/>
        <v>0</v>
      </c>
      <c r="P1535" s="825"/>
      <c r="Q1535" s="828"/>
      <c r="R1535" s="827"/>
      <c r="S1535" s="827"/>
      <c r="T1535" s="846">
        <f t="shared" si="595"/>
        <v>0</v>
      </c>
      <c r="U1535" s="825">
        <f t="shared" si="588"/>
        <v>0</v>
      </c>
      <c r="V1535" s="825">
        <f t="shared" si="582"/>
        <v>0</v>
      </c>
      <c r="W1535" s="827">
        <f t="shared" si="582"/>
        <v>0</v>
      </c>
      <c r="X1535" s="827">
        <f t="shared" si="582"/>
        <v>0</v>
      </c>
      <c r="Y1535" s="824">
        <f t="shared" si="582"/>
        <v>0</v>
      </c>
      <c r="Z1535" s="838">
        <f t="shared" si="579"/>
        <v>54</v>
      </c>
      <c r="AA1535" s="895" t="str">
        <f t="shared" si="576"/>
        <v>Riềng</v>
      </c>
      <c r="AB1535" s="844" t="str">
        <f t="shared" si="576"/>
        <v>kg</v>
      </c>
      <c r="AC1535" s="845">
        <f t="shared" si="576"/>
        <v>20</v>
      </c>
      <c r="AD1535" s="858">
        <f t="shared" si="576"/>
        <v>20</v>
      </c>
      <c r="AE1535" s="832">
        <f t="shared" si="591"/>
        <v>0</v>
      </c>
      <c r="AF1535" s="832">
        <f t="shared" si="591"/>
        <v>0</v>
      </c>
      <c r="AG1535" s="832">
        <f t="shared" si="591"/>
        <v>0</v>
      </c>
      <c r="AH1535" s="832">
        <f t="shared" si="591"/>
        <v>0</v>
      </c>
      <c r="AI1535" s="824">
        <f t="shared" si="577"/>
        <v>0</v>
      </c>
      <c r="AJ1535" s="879">
        <f t="shared" si="585"/>
        <v>0</v>
      </c>
      <c r="AK1535" s="879">
        <f t="shared" si="585"/>
        <v>0</v>
      </c>
      <c r="AL1535" s="879">
        <f t="shared" si="585"/>
        <v>0</v>
      </c>
      <c r="AM1535" s="879">
        <f t="shared" si="586"/>
        <v>0</v>
      </c>
      <c r="AN1535" s="849">
        <f t="shared" si="587"/>
        <v>0</v>
      </c>
      <c r="AO1535" s="825">
        <f t="shared" si="594"/>
        <v>0</v>
      </c>
      <c r="AP1535" s="825">
        <f t="shared" si="594"/>
        <v>0</v>
      </c>
      <c r="AQ1535" s="825">
        <f t="shared" si="594"/>
        <v>0</v>
      </c>
      <c r="AR1535" s="825">
        <f t="shared" si="594"/>
        <v>0</v>
      </c>
      <c r="AS1535" s="825">
        <f t="shared" si="594"/>
        <v>0</v>
      </c>
      <c r="AT1535" s="850">
        <f t="shared" si="580"/>
        <v>0</v>
      </c>
      <c r="AU1535" s="1566" t="s">
        <v>864</v>
      </c>
      <c r="AV1535" s="1567"/>
      <c r="AW1535" s="1567"/>
      <c r="AX1535" s="1567"/>
      <c r="AY1535" s="936" t="s">
        <v>29</v>
      </c>
      <c r="AZ1535" s="945">
        <f ca="1">IF(AZ1531-AZ1534&gt;0,AZ1531-AZ1534,0)</f>
        <v>22.53999999999975</v>
      </c>
    </row>
    <row r="1536" spans="1:52" ht="13.5" customHeight="1">
      <c r="A1536" s="838">
        <f t="shared" si="592"/>
        <v>55</v>
      </c>
      <c r="B1536" s="1045" t="s">
        <v>636</v>
      </c>
      <c r="C1536" s="844" t="s">
        <v>66</v>
      </c>
      <c r="D1536" s="907">
        <v>10</v>
      </c>
      <c r="E1536" s="824">
        <v>10</v>
      </c>
      <c r="F1536" s="905"/>
      <c r="G1536" s="854"/>
      <c r="H1536" s="842"/>
      <c r="I1536" s="842"/>
      <c r="J1536" s="824">
        <f t="shared" si="593"/>
        <v>0</v>
      </c>
      <c r="K1536" s="825"/>
      <c r="L1536" s="853"/>
      <c r="M1536" s="827"/>
      <c r="N1536" s="827"/>
      <c r="O1536" s="824">
        <f t="shared" si="581"/>
        <v>0</v>
      </c>
      <c r="P1536" s="825"/>
      <c r="Q1536" s="825"/>
      <c r="R1536" s="827"/>
      <c r="S1536" s="827"/>
      <c r="T1536" s="846">
        <f t="shared" si="595"/>
        <v>0</v>
      </c>
      <c r="U1536" s="825">
        <f t="shared" si="588"/>
        <v>0</v>
      </c>
      <c r="V1536" s="825">
        <f t="shared" si="582"/>
        <v>0</v>
      </c>
      <c r="W1536" s="827">
        <f t="shared" si="582"/>
        <v>0</v>
      </c>
      <c r="X1536" s="827">
        <f t="shared" si="582"/>
        <v>0</v>
      </c>
      <c r="Y1536" s="824">
        <f t="shared" si="582"/>
        <v>0</v>
      </c>
      <c r="Z1536" s="838">
        <f t="shared" si="579"/>
        <v>55</v>
      </c>
      <c r="AA1536" s="895" t="str">
        <f t="shared" si="576"/>
        <v>Rau mùi</v>
      </c>
      <c r="AB1536" s="844" t="str">
        <f t="shared" si="576"/>
        <v>kg</v>
      </c>
      <c r="AC1536" s="845">
        <f t="shared" si="576"/>
        <v>10</v>
      </c>
      <c r="AD1536" s="858">
        <f t="shared" si="576"/>
        <v>10</v>
      </c>
      <c r="AE1536" s="832">
        <f>AE1456+AJ1456-AO1456</f>
        <v>0</v>
      </c>
      <c r="AF1536" s="832">
        <f>AF1456+AK1456-AP1456</f>
        <v>0</v>
      </c>
      <c r="AG1536" s="832">
        <f>AG1456+AL1456-AQ1456</f>
        <v>0</v>
      </c>
      <c r="AH1536" s="832">
        <f>AH1456+AM1456-AR1456</f>
        <v>0</v>
      </c>
      <c r="AI1536" s="824">
        <f t="shared" si="577"/>
        <v>0</v>
      </c>
      <c r="AJ1536" s="879">
        <f t="shared" si="585"/>
        <v>0</v>
      </c>
      <c r="AK1536" s="879">
        <f t="shared" si="585"/>
        <v>0</v>
      </c>
      <c r="AL1536" s="879">
        <f t="shared" si="585"/>
        <v>0</v>
      </c>
      <c r="AM1536" s="879">
        <f t="shared" si="586"/>
        <v>0</v>
      </c>
      <c r="AN1536" s="849">
        <f t="shared" si="587"/>
        <v>0</v>
      </c>
      <c r="AO1536" s="825">
        <f t="shared" si="594"/>
        <v>0</v>
      </c>
      <c r="AP1536" s="825">
        <f t="shared" si="594"/>
        <v>0</v>
      </c>
      <c r="AQ1536" s="825">
        <f t="shared" si="594"/>
        <v>0</v>
      </c>
      <c r="AR1536" s="825">
        <f t="shared" si="594"/>
        <v>0</v>
      </c>
      <c r="AS1536" s="825">
        <f t="shared" si="594"/>
        <v>0</v>
      </c>
      <c r="AT1536" s="850">
        <f t="shared" si="580"/>
        <v>0</v>
      </c>
      <c r="AU1536" s="1482" t="s">
        <v>797</v>
      </c>
      <c r="AV1536" s="1483"/>
      <c r="AW1536" s="1483"/>
      <c r="AX1536" s="1483"/>
      <c r="AY1536" s="894" t="s">
        <v>29</v>
      </c>
      <c r="AZ1536" s="918">
        <f ca="1">IF(AZ1531-AZ1534&lt;0,AZ1534-AZ1531,0)</f>
        <v>0</v>
      </c>
    </row>
    <row r="1537" spans="1:52" ht="13.5" customHeight="1">
      <c r="A1537" s="838" t="str">
        <f t="shared" si="592"/>
        <v/>
      </c>
      <c r="B1537" s="906"/>
      <c r="C1537" s="844"/>
      <c r="D1537" s="907"/>
      <c r="E1537" s="824"/>
      <c r="F1537" s="905"/>
      <c r="G1537" s="854"/>
      <c r="H1537" s="842"/>
      <c r="I1537" s="842"/>
      <c r="J1537" s="824">
        <f t="shared" si="593"/>
        <v>0</v>
      </c>
      <c r="K1537" s="825"/>
      <c r="L1537" s="825"/>
      <c r="M1537" s="827"/>
      <c r="N1537" s="827"/>
      <c r="O1537" s="824">
        <f t="shared" si="581"/>
        <v>0</v>
      </c>
      <c r="P1537" s="825"/>
      <c r="Q1537" s="825"/>
      <c r="R1537" s="827"/>
      <c r="S1537" s="827"/>
      <c r="T1537" s="846">
        <f t="shared" si="595"/>
        <v>0</v>
      </c>
      <c r="U1537" s="825">
        <f t="shared" si="588"/>
        <v>0</v>
      </c>
      <c r="V1537" s="825">
        <f t="shared" si="582"/>
        <v>0</v>
      </c>
      <c r="W1537" s="827">
        <f t="shared" si="582"/>
        <v>0</v>
      </c>
      <c r="X1537" s="827">
        <f t="shared" si="582"/>
        <v>0</v>
      </c>
      <c r="Y1537" s="824">
        <f t="shared" si="582"/>
        <v>0</v>
      </c>
      <c r="Z1537" s="838" t="str">
        <f t="shared" si="579"/>
        <v/>
      </c>
      <c r="AA1537" s="895">
        <f t="shared" si="576"/>
        <v>0</v>
      </c>
      <c r="AB1537" s="844">
        <f t="shared" si="576"/>
        <v>0</v>
      </c>
      <c r="AC1537" s="845">
        <f t="shared" si="576"/>
        <v>0</v>
      </c>
      <c r="AD1537" s="858">
        <f t="shared" si="576"/>
        <v>0</v>
      </c>
      <c r="AE1537" s="832">
        <f t="shared" ref="AE1537:AH1541" si="596">AE1458+AJ1458-AO1458</f>
        <v>0</v>
      </c>
      <c r="AF1537" s="832">
        <f t="shared" si="596"/>
        <v>0</v>
      </c>
      <c r="AG1537" s="832">
        <f t="shared" si="596"/>
        <v>0</v>
      </c>
      <c r="AH1537" s="832">
        <f t="shared" si="596"/>
        <v>0</v>
      </c>
      <c r="AI1537" s="824">
        <f t="shared" si="577"/>
        <v>0</v>
      </c>
      <c r="AJ1537" s="879">
        <f t="shared" si="585"/>
        <v>0</v>
      </c>
      <c r="AK1537" s="879">
        <f t="shared" si="585"/>
        <v>0</v>
      </c>
      <c r="AL1537" s="879">
        <f t="shared" si="585"/>
        <v>0</v>
      </c>
      <c r="AM1537" s="879">
        <f t="shared" si="586"/>
        <v>0</v>
      </c>
      <c r="AN1537" s="849">
        <f t="shared" si="587"/>
        <v>0</v>
      </c>
      <c r="AO1537" s="825">
        <f t="shared" si="594"/>
        <v>0</v>
      </c>
      <c r="AP1537" s="825">
        <f t="shared" si="594"/>
        <v>0</v>
      </c>
      <c r="AQ1537" s="825">
        <f t="shared" si="594"/>
        <v>0</v>
      </c>
      <c r="AR1537" s="825">
        <f t="shared" si="594"/>
        <v>0</v>
      </c>
      <c r="AS1537" s="825">
        <f t="shared" si="594"/>
        <v>0</v>
      </c>
      <c r="AT1537" s="850" t="str">
        <f t="shared" si="580"/>
        <v/>
      </c>
      <c r="AU1537" s="893"/>
      <c r="AV1537" s="894"/>
      <c r="AW1537" s="894"/>
      <c r="AX1537" s="894"/>
      <c r="AY1537" s="894"/>
      <c r="AZ1537" s="918"/>
    </row>
    <row r="1538" spans="1:52" ht="13.5" customHeight="1">
      <c r="A1538" s="838" t="str">
        <f t="shared" si="592"/>
        <v/>
      </c>
      <c r="B1538" s="906"/>
      <c r="C1538" s="844"/>
      <c r="D1538" s="907"/>
      <c r="E1538" s="824"/>
      <c r="F1538" s="905"/>
      <c r="G1538" s="854"/>
      <c r="H1538" s="842"/>
      <c r="I1538" s="842"/>
      <c r="J1538" s="824">
        <f t="shared" si="593"/>
        <v>0</v>
      </c>
      <c r="K1538" s="825"/>
      <c r="L1538" s="825"/>
      <c r="M1538" s="827"/>
      <c r="N1538" s="827"/>
      <c r="O1538" s="824">
        <f t="shared" si="581"/>
        <v>0</v>
      </c>
      <c r="P1538" s="825"/>
      <c r="Q1538" s="825"/>
      <c r="R1538" s="827"/>
      <c r="S1538" s="827"/>
      <c r="T1538" s="846">
        <f t="shared" si="595"/>
        <v>0</v>
      </c>
      <c r="U1538" s="825">
        <f t="shared" si="588"/>
        <v>0</v>
      </c>
      <c r="V1538" s="825">
        <f t="shared" si="582"/>
        <v>0</v>
      </c>
      <c r="W1538" s="827">
        <f t="shared" si="582"/>
        <v>0</v>
      </c>
      <c r="X1538" s="827">
        <f t="shared" si="582"/>
        <v>0</v>
      </c>
      <c r="Y1538" s="824">
        <f t="shared" si="582"/>
        <v>0</v>
      </c>
      <c r="Z1538" s="838" t="str">
        <f t="shared" si="579"/>
        <v/>
      </c>
      <c r="AA1538" s="895">
        <f t="shared" si="576"/>
        <v>0</v>
      </c>
      <c r="AB1538" s="844">
        <f t="shared" si="576"/>
        <v>0</v>
      </c>
      <c r="AC1538" s="845">
        <f t="shared" si="576"/>
        <v>0</v>
      </c>
      <c r="AD1538" s="858">
        <f t="shared" si="576"/>
        <v>0</v>
      </c>
      <c r="AE1538" s="832">
        <f t="shared" si="596"/>
        <v>0</v>
      </c>
      <c r="AF1538" s="832">
        <f t="shared" si="596"/>
        <v>0</v>
      </c>
      <c r="AG1538" s="832">
        <f t="shared" si="596"/>
        <v>0</v>
      </c>
      <c r="AH1538" s="832">
        <f t="shared" si="596"/>
        <v>0</v>
      </c>
      <c r="AI1538" s="824">
        <f t="shared" si="577"/>
        <v>0</v>
      </c>
      <c r="AJ1538" s="879">
        <f t="shared" si="585"/>
        <v>0</v>
      </c>
      <c r="AK1538" s="879">
        <f t="shared" si="585"/>
        <v>0</v>
      </c>
      <c r="AL1538" s="879">
        <f t="shared" si="585"/>
        <v>0</v>
      </c>
      <c r="AM1538" s="879">
        <f t="shared" si="586"/>
        <v>0</v>
      </c>
      <c r="AN1538" s="849">
        <f t="shared" si="587"/>
        <v>0</v>
      </c>
      <c r="AO1538" s="825">
        <f t="shared" si="594"/>
        <v>0</v>
      </c>
      <c r="AP1538" s="825">
        <f t="shared" si="594"/>
        <v>0</v>
      </c>
      <c r="AQ1538" s="825">
        <f t="shared" si="594"/>
        <v>0</v>
      </c>
      <c r="AR1538" s="825">
        <f t="shared" si="594"/>
        <v>0</v>
      </c>
      <c r="AS1538" s="825">
        <f t="shared" si="594"/>
        <v>0</v>
      </c>
      <c r="AT1538" s="850" t="str">
        <f t="shared" si="580"/>
        <v/>
      </c>
      <c r="AU1538" s="893"/>
      <c r="AV1538" s="894"/>
      <c r="AW1538" s="894"/>
      <c r="AX1538" s="894"/>
      <c r="AY1538" s="894"/>
      <c r="AZ1538" s="918"/>
    </row>
    <row r="1539" spans="1:52" ht="13.5" customHeight="1">
      <c r="A1539" s="838" t="str">
        <f t="shared" si="592"/>
        <v/>
      </c>
      <c r="B1539" s="906"/>
      <c r="C1539" s="844"/>
      <c r="D1539" s="907"/>
      <c r="E1539" s="824"/>
      <c r="F1539" s="905"/>
      <c r="G1539" s="854"/>
      <c r="H1539" s="842"/>
      <c r="I1539" s="842"/>
      <c r="J1539" s="824">
        <f t="shared" si="593"/>
        <v>0</v>
      </c>
      <c r="K1539" s="825"/>
      <c r="L1539" s="825"/>
      <c r="M1539" s="827"/>
      <c r="N1539" s="827"/>
      <c r="O1539" s="824">
        <f t="shared" si="581"/>
        <v>0</v>
      </c>
      <c r="P1539" s="825"/>
      <c r="Q1539" s="825"/>
      <c r="R1539" s="827"/>
      <c r="S1539" s="827"/>
      <c r="T1539" s="846">
        <f t="shared" si="595"/>
        <v>0</v>
      </c>
      <c r="U1539" s="825">
        <f t="shared" si="588"/>
        <v>0</v>
      </c>
      <c r="V1539" s="825">
        <f t="shared" si="582"/>
        <v>0</v>
      </c>
      <c r="W1539" s="827">
        <v>0</v>
      </c>
      <c r="X1539" s="827">
        <f t="shared" si="582"/>
        <v>0</v>
      </c>
      <c r="Y1539" s="824">
        <f t="shared" si="582"/>
        <v>0</v>
      </c>
      <c r="Z1539" s="838" t="str">
        <f t="shared" si="579"/>
        <v/>
      </c>
      <c r="AA1539" s="895">
        <f t="shared" si="576"/>
        <v>0</v>
      </c>
      <c r="AB1539" s="844">
        <f t="shared" si="576"/>
        <v>0</v>
      </c>
      <c r="AC1539" s="845">
        <f t="shared" si="576"/>
        <v>0</v>
      </c>
      <c r="AD1539" s="858">
        <f t="shared" si="576"/>
        <v>0</v>
      </c>
      <c r="AE1539" s="832">
        <f t="shared" si="596"/>
        <v>0</v>
      </c>
      <c r="AF1539" s="832">
        <f t="shared" si="596"/>
        <v>0</v>
      </c>
      <c r="AG1539" s="832">
        <f t="shared" si="596"/>
        <v>0</v>
      </c>
      <c r="AH1539" s="832">
        <f t="shared" si="596"/>
        <v>0</v>
      </c>
      <c r="AI1539" s="824">
        <f t="shared" si="577"/>
        <v>0</v>
      </c>
      <c r="AJ1539" s="879">
        <f t="shared" si="585"/>
        <v>0</v>
      </c>
      <c r="AK1539" s="879">
        <f t="shared" si="585"/>
        <v>0</v>
      </c>
      <c r="AL1539" s="879">
        <f t="shared" si="585"/>
        <v>0</v>
      </c>
      <c r="AM1539" s="879">
        <f t="shared" si="586"/>
        <v>0</v>
      </c>
      <c r="AN1539" s="849">
        <f t="shared" si="587"/>
        <v>0</v>
      </c>
      <c r="AO1539" s="825">
        <f t="shared" si="594"/>
        <v>0</v>
      </c>
      <c r="AP1539" s="825">
        <f t="shared" si="594"/>
        <v>0</v>
      </c>
      <c r="AQ1539" s="825">
        <f t="shared" si="594"/>
        <v>0</v>
      </c>
      <c r="AR1539" s="825">
        <f t="shared" si="594"/>
        <v>0</v>
      </c>
      <c r="AS1539" s="825">
        <f t="shared" si="594"/>
        <v>0</v>
      </c>
      <c r="AT1539" s="850" t="str">
        <f t="shared" si="580"/>
        <v/>
      </c>
      <c r="AU1539" s="893"/>
      <c r="AV1539" s="894"/>
      <c r="AW1539" s="894"/>
      <c r="AX1539" s="894"/>
      <c r="AY1539" s="894"/>
      <c r="AZ1539" s="918"/>
    </row>
    <row r="1540" spans="1:52" ht="13.5" customHeight="1">
      <c r="A1540" s="838" t="str">
        <f t="shared" si="592"/>
        <v/>
      </c>
      <c r="B1540" s="906"/>
      <c r="C1540" s="844"/>
      <c r="D1540" s="907"/>
      <c r="E1540" s="824"/>
      <c r="F1540" s="905"/>
      <c r="G1540" s="854"/>
      <c r="H1540" s="842"/>
      <c r="I1540" s="842"/>
      <c r="J1540" s="824">
        <f t="shared" si="593"/>
        <v>0</v>
      </c>
      <c r="K1540" s="825"/>
      <c r="L1540" s="825"/>
      <c r="M1540" s="827"/>
      <c r="N1540" s="827"/>
      <c r="O1540" s="824">
        <f t="shared" si="581"/>
        <v>0</v>
      </c>
      <c r="P1540" s="825"/>
      <c r="Q1540" s="825"/>
      <c r="R1540" s="827"/>
      <c r="S1540" s="827"/>
      <c r="T1540" s="846">
        <f t="shared" si="595"/>
        <v>0</v>
      </c>
      <c r="U1540" s="825">
        <f t="shared" si="588"/>
        <v>0</v>
      </c>
      <c r="V1540" s="825">
        <f t="shared" si="582"/>
        <v>0</v>
      </c>
      <c r="W1540" s="827">
        <f>SUM(H1540,M1540,R1540)</f>
        <v>0</v>
      </c>
      <c r="X1540" s="827">
        <f t="shared" si="582"/>
        <v>0</v>
      </c>
      <c r="Y1540" s="824">
        <f t="shared" si="582"/>
        <v>0</v>
      </c>
      <c r="Z1540" s="838" t="str">
        <f t="shared" si="579"/>
        <v/>
      </c>
      <c r="AA1540" s="895">
        <f t="shared" si="576"/>
        <v>0</v>
      </c>
      <c r="AB1540" s="844">
        <f t="shared" si="576"/>
        <v>0</v>
      </c>
      <c r="AC1540" s="845">
        <f t="shared" si="576"/>
        <v>0</v>
      </c>
      <c r="AD1540" s="858">
        <f t="shared" si="576"/>
        <v>0</v>
      </c>
      <c r="AE1540" s="832">
        <f t="shared" si="596"/>
        <v>0</v>
      </c>
      <c r="AF1540" s="832">
        <f t="shared" si="596"/>
        <v>0</v>
      </c>
      <c r="AG1540" s="832">
        <f t="shared" si="596"/>
        <v>0</v>
      </c>
      <c r="AH1540" s="832">
        <f t="shared" si="596"/>
        <v>0</v>
      </c>
      <c r="AI1540" s="824">
        <f t="shared" si="577"/>
        <v>0</v>
      </c>
      <c r="AJ1540" s="879">
        <f t="shared" si="585"/>
        <v>0</v>
      </c>
      <c r="AK1540" s="879">
        <f t="shared" si="585"/>
        <v>0</v>
      </c>
      <c r="AL1540" s="879">
        <f t="shared" si="585"/>
        <v>0</v>
      </c>
      <c r="AM1540" s="879">
        <f t="shared" si="586"/>
        <v>0</v>
      </c>
      <c r="AN1540" s="849">
        <f t="shared" si="587"/>
        <v>0</v>
      </c>
      <c r="AO1540" s="825">
        <f t="shared" si="594"/>
        <v>0</v>
      </c>
      <c r="AP1540" s="825">
        <f t="shared" si="594"/>
        <v>0</v>
      </c>
      <c r="AQ1540" s="825">
        <f t="shared" si="594"/>
        <v>0</v>
      </c>
      <c r="AR1540" s="825">
        <f t="shared" si="594"/>
        <v>0</v>
      </c>
      <c r="AS1540" s="825">
        <f t="shared" si="594"/>
        <v>0</v>
      </c>
      <c r="AT1540" s="850" t="str">
        <f t="shared" si="580"/>
        <v/>
      </c>
      <c r="AU1540" s="893"/>
      <c r="AV1540" s="894"/>
      <c r="AW1540" s="894"/>
      <c r="AX1540" s="894"/>
      <c r="AY1540" s="894"/>
      <c r="AZ1540" s="918"/>
    </row>
    <row r="1541" spans="1:52" ht="13.5" customHeight="1">
      <c r="A1541" s="838" t="str">
        <f t="shared" si="592"/>
        <v/>
      </c>
      <c r="B1541" s="906"/>
      <c r="C1541" s="844"/>
      <c r="D1541" s="907"/>
      <c r="E1541" s="824"/>
      <c r="F1541" s="905"/>
      <c r="G1541" s="854"/>
      <c r="H1541" s="842"/>
      <c r="I1541" s="842"/>
      <c r="J1541" s="824">
        <f t="shared" si="593"/>
        <v>0</v>
      </c>
      <c r="K1541" s="825"/>
      <c r="L1541" s="825"/>
      <c r="M1541" s="827"/>
      <c r="N1541" s="827"/>
      <c r="O1541" s="824">
        <f t="shared" si="581"/>
        <v>0</v>
      </c>
      <c r="P1541" s="825"/>
      <c r="Q1541" s="825"/>
      <c r="R1541" s="827"/>
      <c r="S1541" s="827"/>
      <c r="T1541" s="846">
        <f t="shared" si="595"/>
        <v>0</v>
      </c>
      <c r="U1541" s="825">
        <f t="shared" si="588"/>
        <v>0</v>
      </c>
      <c r="V1541" s="825">
        <f>SUM(G1541,L1541,Q1541)</f>
        <v>0</v>
      </c>
      <c r="W1541" s="827">
        <f>SUM(H1541,M1541,R1541)</f>
        <v>0</v>
      </c>
      <c r="X1541" s="827">
        <f>SUM(I1541,N1541,S1541)</f>
        <v>0</v>
      </c>
      <c r="Y1541" s="824">
        <f>SUM(J1541,O1541,T1541)</f>
        <v>0</v>
      </c>
      <c r="Z1541" s="838" t="str">
        <f t="shared" si="579"/>
        <v/>
      </c>
      <c r="AA1541" s="895">
        <f t="shared" si="576"/>
        <v>0</v>
      </c>
      <c r="AB1541" s="844">
        <f t="shared" si="576"/>
        <v>0</v>
      </c>
      <c r="AC1541" s="845">
        <f t="shared" si="576"/>
        <v>0</v>
      </c>
      <c r="AD1541" s="858">
        <f t="shared" si="576"/>
        <v>0</v>
      </c>
      <c r="AE1541" s="832">
        <f t="shared" si="596"/>
        <v>0</v>
      </c>
      <c r="AF1541" s="832">
        <f t="shared" si="596"/>
        <v>0</v>
      </c>
      <c r="AG1541" s="832">
        <f t="shared" si="596"/>
        <v>0</v>
      </c>
      <c r="AH1541" s="832">
        <f t="shared" si="596"/>
        <v>0</v>
      </c>
      <c r="AI1541" s="824">
        <f t="shared" si="577"/>
        <v>0</v>
      </c>
      <c r="AJ1541" s="879">
        <f t="shared" si="585"/>
        <v>0</v>
      </c>
      <c r="AK1541" s="879">
        <f t="shared" si="585"/>
        <v>0</v>
      </c>
      <c r="AL1541" s="879">
        <f t="shared" si="585"/>
        <v>0</v>
      </c>
      <c r="AM1541" s="879">
        <f t="shared" si="586"/>
        <v>0</v>
      </c>
      <c r="AN1541" s="849">
        <f t="shared" si="587"/>
        <v>0</v>
      </c>
      <c r="AO1541" s="825">
        <f t="shared" si="594"/>
        <v>0</v>
      </c>
      <c r="AP1541" s="825">
        <f t="shared" si="594"/>
        <v>0</v>
      </c>
      <c r="AQ1541" s="825">
        <f t="shared" si="594"/>
        <v>0</v>
      </c>
      <c r="AR1541" s="825">
        <f t="shared" si="594"/>
        <v>0</v>
      </c>
      <c r="AS1541" s="825">
        <f t="shared" si="594"/>
        <v>0</v>
      </c>
      <c r="AT1541" s="850" t="str">
        <f t="shared" si="580"/>
        <v/>
      </c>
      <c r="AU1541" s="893"/>
      <c r="AV1541" s="894"/>
      <c r="AW1541" s="894"/>
      <c r="AX1541" s="894"/>
      <c r="AY1541" s="894"/>
      <c r="AZ1541" s="918"/>
    </row>
    <row r="1542" spans="1:52" ht="13.5" customHeight="1">
      <c r="A1542" s="838"/>
      <c r="B1542" s="906"/>
      <c r="C1542" s="844"/>
      <c r="D1542" s="907"/>
      <c r="E1542" s="824"/>
      <c r="F1542" s="905"/>
      <c r="G1542" s="854"/>
      <c r="H1542" s="842"/>
      <c r="I1542" s="842"/>
      <c r="J1542" s="824"/>
      <c r="K1542" s="825"/>
      <c r="L1542" s="825"/>
      <c r="M1542" s="827"/>
      <c r="N1542" s="827"/>
      <c r="O1542" s="824"/>
      <c r="P1542" s="825"/>
      <c r="Q1542" s="825"/>
      <c r="R1542" s="827"/>
      <c r="S1542" s="827"/>
      <c r="T1542" s="846"/>
      <c r="U1542" s="825"/>
      <c r="V1542" s="825"/>
      <c r="W1542" s="827"/>
      <c r="X1542" s="827"/>
      <c r="Y1542" s="824"/>
      <c r="Z1542" s="838"/>
      <c r="AA1542" s="895"/>
      <c r="AB1542" s="844"/>
      <c r="AC1542" s="845"/>
      <c r="AD1542" s="858"/>
      <c r="AE1542" s="832"/>
      <c r="AF1542" s="832"/>
      <c r="AG1542" s="832"/>
      <c r="AH1542" s="832"/>
      <c r="AI1542" s="824"/>
      <c r="AJ1542" s="879"/>
      <c r="AK1542" s="879"/>
      <c r="AL1542" s="879"/>
      <c r="AM1542" s="879"/>
      <c r="AN1542" s="849"/>
      <c r="AO1542" s="825"/>
      <c r="AP1542" s="825"/>
      <c r="AQ1542" s="825"/>
      <c r="AR1542" s="825"/>
      <c r="AS1542" s="825"/>
      <c r="AT1542" s="850"/>
      <c r="AU1542" s="893"/>
      <c r="AV1542" s="894"/>
      <c r="AW1542" s="894"/>
      <c r="AX1542" s="894"/>
      <c r="AY1542" s="894"/>
      <c r="AZ1542" s="918"/>
    </row>
    <row r="1543" spans="1:52" ht="13.5" customHeight="1">
      <c r="A1543" s="838"/>
      <c r="B1543" s="906"/>
      <c r="C1543" s="844"/>
      <c r="D1543" s="907"/>
      <c r="E1543" s="824"/>
      <c r="F1543" s="905"/>
      <c r="G1543" s="854"/>
      <c r="H1543" s="842"/>
      <c r="I1543" s="842"/>
      <c r="J1543" s="824"/>
      <c r="K1543" s="825"/>
      <c r="L1543" s="825"/>
      <c r="M1543" s="827"/>
      <c r="N1543" s="827"/>
      <c r="O1543" s="824"/>
      <c r="P1543" s="825"/>
      <c r="Q1543" s="825"/>
      <c r="R1543" s="827"/>
      <c r="S1543" s="827"/>
      <c r="T1543" s="846"/>
      <c r="U1543" s="825"/>
      <c r="V1543" s="825"/>
      <c r="W1543" s="827"/>
      <c r="X1543" s="827"/>
      <c r="Y1543" s="824"/>
      <c r="Z1543" s="838"/>
      <c r="AA1543" s="895"/>
      <c r="AB1543" s="844"/>
      <c r="AC1543" s="845"/>
      <c r="AD1543" s="858"/>
      <c r="AE1543" s="832"/>
      <c r="AF1543" s="832"/>
      <c r="AG1543" s="832"/>
      <c r="AH1543" s="832"/>
      <c r="AI1543" s="824"/>
      <c r="AJ1543" s="879"/>
      <c r="AK1543" s="879"/>
      <c r="AL1543" s="879"/>
      <c r="AM1543" s="879"/>
      <c r="AN1543" s="849"/>
      <c r="AO1543" s="825"/>
      <c r="AP1543" s="825"/>
      <c r="AQ1543" s="825"/>
      <c r="AR1543" s="825"/>
      <c r="AS1543" s="825"/>
      <c r="AT1543" s="850"/>
      <c r="AU1543" s="893"/>
      <c r="AV1543" s="894"/>
      <c r="AW1543" s="894"/>
      <c r="AX1543" s="894"/>
      <c r="AY1543" s="894"/>
      <c r="AZ1543" s="918"/>
    </row>
    <row r="1544" spans="1:52" ht="13.5" customHeight="1">
      <c r="A1544" s="838"/>
      <c r="B1544" s="906"/>
      <c r="C1544" s="844"/>
      <c r="D1544" s="907"/>
      <c r="E1544" s="824"/>
      <c r="F1544" s="905"/>
      <c r="G1544" s="854"/>
      <c r="H1544" s="842"/>
      <c r="I1544" s="842"/>
      <c r="J1544" s="824"/>
      <c r="K1544" s="825"/>
      <c r="L1544" s="825"/>
      <c r="M1544" s="827"/>
      <c r="N1544" s="827"/>
      <c r="O1544" s="824"/>
      <c r="P1544" s="825"/>
      <c r="Q1544" s="825"/>
      <c r="R1544" s="827"/>
      <c r="S1544" s="827"/>
      <c r="T1544" s="846"/>
      <c r="U1544" s="825"/>
      <c r="V1544" s="825"/>
      <c r="W1544" s="827"/>
      <c r="X1544" s="827"/>
      <c r="Y1544" s="824"/>
      <c r="Z1544" s="838"/>
      <c r="AA1544" s="895"/>
      <c r="AB1544" s="844"/>
      <c r="AC1544" s="845"/>
      <c r="AD1544" s="858"/>
      <c r="AE1544" s="832"/>
      <c r="AF1544" s="832"/>
      <c r="AG1544" s="832"/>
      <c r="AH1544" s="832"/>
      <c r="AI1544" s="824"/>
      <c r="AJ1544" s="879"/>
      <c r="AK1544" s="879"/>
      <c r="AL1544" s="879"/>
      <c r="AM1544" s="879"/>
      <c r="AN1544" s="849"/>
      <c r="AO1544" s="825"/>
      <c r="AP1544" s="825"/>
      <c r="AQ1544" s="825"/>
      <c r="AR1544" s="825"/>
      <c r="AS1544" s="825"/>
      <c r="AT1544" s="850"/>
      <c r="AU1544" s="893"/>
      <c r="AV1544" s="894"/>
      <c r="AW1544" s="894"/>
      <c r="AX1544" s="894"/>
      <c r="AY1544" s="894"/>
      <c r="AZ1544" s="918"/>
    </row>
    <row r="1545" spans="1:52" ht="13.5" customHeight="1">
      <c r="A1545" s="838" t="str">
        <f>IF(B1545&lt;&gt;"",MAX($A1540:$A1541)+1,"")</f>
        <v/>
      </c>
      <c r="B1545" s="951"/>
      <c r="C1545" s="952"/>
      <c r="D1545" s="953"/>
      <c r="E1545" s="824"/>
      <c r="F1545" s="905"/>
      <c r="G1545" s="854"/>
      <c r="H1545" s="842"/>
      <c r="I1545" s="842"/>
      <c r="J1545" s="824">
        <f>SUM(F1545:I1545)*$E1545</f>
        <v>0</v>
      </c>
      <c r="K1545" s="825"/>
      <c r="L1545" s="825"/>
      <c r="M1545" s="827"/>
      <c r="N1545" s="827"/>
      <c r="O1545" s="824">
        <f>SUM(K1545:N1545)*$E1545</f>
        <v>0</v>
      </c>
      <c r="P1545" s="825"/>
      <c r="Q1545" s="825"/>
      <c r="R1545" s="827"/>
      <c r="S1545" s="827"/>
      <c r="T1545" s="846">
        <f>SUM(P1545:S1545)*$E1545</f>
        <v>0</v>
      </c>
      <c r="U1545" s="825">
        <f t="shared" ref="U1545:Y1547" si="597">SUM(F1545,K1545,P1545)</f>
        <v>0</v>
      </c>
      <c r="V1545" s="825">
        <f t="shared" si="597"/>
        <v>0</v>
      </c>
      <c r="W1545" s="827">
        <f t="shared" si="597"/>
        <v>0</v>
      </c>
      <c r="X1545" s="827">
        <f t="shared" si="597"/>
        <v>0</v>
      </c>
      <c r="Y1545" s="824">
        <f t="shared" si="597"/>
        <v>0</v>
      </c>
      <c r="Z1545" s="838" t="str">
        <f t="shared" ref="Z1545:AD1547" si="598">A1545</f>
        <v/>
      </c>
      <c r="AA1545" s="895">
        <f t="shared" si="598"/>
        <v>0</v>
      </c>
      <c r="AB1545" s="844">
        <f t="shared" si="598"/>
        <v>0</v>
      </c>
      <c r="AC1545" s="845">
        <f t="shared" si="598"/>
        <v>0</v>
      </c>
      <c r="AD1545" s="858">
        <f t="shared" si="598"/>
        <v>0</v>
      </c>
      <c r="AE1545" s="832">
        <f t="shared" ref="AE1545:AH1547" si="599">AE1463+AJ1463-AO1463</f>
        <v>0</v>
      </c>
      <c r="AF1545" s="832">
        <f t="shared" si="599"/>
        <v>0</v>
      </c>
      <c r="AG1545" s="832">
        <f t="shared" si="599"/>
        <v>0</v>
      </c>
      <c r="AH1545" s="832">
        <f t="shared" si="599"/>
        <v>0</v>
      </c>
      <c r="AI1545" s="824">
        <f>SUM(AE1545:AH1545)*$E1545</f>
        <v>0</v>
      </c>
      <c r="AJ1545" s="879">
        <f t="shared" ref="AJ1545:AM1547" si="600">U1545</f>
        <v>0</v>
      </c>
      <c r="AK1545" s="879">
        <f t="shared" si="600"/>
        <v>0</v>
      </c>
      <c r="AL1545" s="879">
        <f t="shared" si="600"/>
        <v>0</v>
      </c>
      <c r="AM1545" s="879">
        <f t="shared" si="600"/>
        <v>0</v>
      </c>
      <c r="AN1545" s="849">
        <f>SUM(AJ1545:AM1545)*$E1545</f>
        <v>0</v>
      </c>
      <c r="AO1545" s="825">
        <f t="shared" ref="AO1545:AS1547" si="601">U1545</f>
        <v>0</v>
      </c>
      <c r="AP1545" s="825">
        <f t="shared" si="601"/>
        <v>0</v>
      </c>
      <c r="AQ1545" s="825">
        <f t="shared" si="601"/>
        <v>0</v>
      </c>
      <c r="AR1545" s="825">
        <f t="shared" si="601"/>
        <v>0</v>
      </c>
      <c r="AS1545" s="825">
        <f t="shared" si="601"/>
        <v>0</v>
      </c>
      <c r="AT1545" s="850" t="str">
        <f>IF(AC1545&lt;&gt;0,SUM(AO1545:AR1545)*$AC1545-SUM(AO1545:AR1545)*$AD1545,"")</f>
        <v/>
      </c>
      <c r="AU1545" s="893"/>
      <c r="AV1545" s="894"/>
      <c r="AW1545" s="894"/>
      <c r="AX1545" s="894"/>
      <c r="AY1545" s="894"/>
      <c r="AZ1545" s="954"/>
    </row>
    <row r="1546" spans="1:52" ht="13.5" customHeight="1">
      <c r="A1546" s="838" t="str">
        <f>IF(B1546&lt;&gt;"",MAX($A1541:$A1545)+1,"")</f>
        <v/>
      </c>
      <c r="B1546" s="951"/>
      <c r="C1546" s="952"/>
      <c r="D1546" s="953"/>
      <c r="E1546" s="824"/>
      <c r="F1546" s="905"/>
      <c r="G1546" s="854"/>
      <c r="H1546" s="842"/>
      <c r="I1546" s="842"/>
      <c r="J1546" s="824">
        <f>SUM(F1546:I1546)*$E1546</f>
        <v>0</v>
      </c>
      <c r="K1546" s="825"/>
      <c r="L1546" s="825"/>
      <c r="M1546" s="827"/>
      <c r="N1546" s="827"/>
      <c r="O1546" s="824">
        <f>SUM(K1546:N1546)*$E1546</f>
        <v>0</v>
      </c>
      <c r="P1546" s="825"/>
      <c r="Q1546" s="825"/>
      <c r="R1546" s="827"/>
      <c r="S1546" s="827"/>
      <c r="T1546" s="846">
        <f>SUM(P1546:S1546)*$E1546</f>
        <v>0</v>
      </c>
      <c r="U1546" s="825">
        <f t="shared" si="597"/>
        <v>0</v>
      </c>
      <c r="V1546" s="825">
        <f t="shared" si="597"/>
        <v>0</v>
      </c>
      <c r="W1546" s="827">
        <f t="shared" si="597"/>
        <v>0</v>
      </c>
      <c r="X1546" s="827">
        <f t="shared" si="597"/>
        <v>0</v>
      </c>
      <c r="Y1546" s="824">
        <f t="shared" si="597"/>
        <v>0</v>
      </c>
      <c r="Z1546" s="838" t="str">
        <f t="shared" si="598"/>
        <v/>
      </c>
      <c r="AA1546" s="895">
        <f t="shared" si="598"/>
        <v>0</v>
      </c>
      <c r="AB1546" s="844">
        <f t="shared" si="598"/>
        <v>0</v>
      </c>
      <c r="AC1546" s="845">
        <f t="shared" si="598"/>
        <v>0</v>
      </c>
      <c r="AD1546" s="858">
        <f>E1546</f>
        <v>0</v>
      </c>
      <c r="AE1546" s="832">
        <f t="shared" si="599"/>
        <v>0</v>
      </c>
      <c r="AF1546" s="832">
        <f t="shared" si="599"/>
        <v>0</v>
      </c>
      <c r="AG1546" s="832">
        <f t="shared" si="599"/>
        <v>0</v>
      </c>
      <c r="AH1546" s="832">
        <f t="shared" si="599"/>
        <v>0</v>
      </c>
      <c r="AI1546" s="824">
        <f>SUM(AE1546:AH1546)*$E1546</f>
        <v>0</v>
      </c>
      <c r="AJ1546" s="879">
        <f t="shared" si="600"/>
        <v>0</v>
      </c>
      <c r="AK1546" s="879">
        <f t="shared" si="600"/>
        <v>0</v>
      </c>
      <c r="AL1546" s="879">
        <f t="shared" si="600"/>
        <v>0</v>
      </c>
      <c r="AM1546" s="879">
        <f t="shared" si="600"/>
        <v>0</v>
      </c>
      <c r="AN1546" s="849">
        <f>SUM(AJ1546:AM1546)*$E1546</f>
        <v>0</v>
      </c>
      <c r="AO1546" s="825">
        <f t="shared" si="601"/>
        <v>0</v>
      </c>
      <c r="AP1546" s="825">
        <f t="shared" si="601"/>
        <v>0</v>
      </c>
      <c r="AQ1546" s="825">
        <f t="shared" si="601"/>
        <v>0</v>
      </c>
      <c r="AR1546" s="825">
        <f t="shared" si="601"/>
        <v>0</v>
      </c>
      <c r="AS1546" s="825">
        <f t="shared" si="601"/>
        <v>0</v>
      </c>
      <c r="AT1546" s="850" t="str">
        <f>IF(AC1546&lt;&gt;0,SUM(AO1546:AR1546)*$AC1546-SUM(AO1546:AR1546)*$AD1546,"")</f>
        <v/>
      </c>
      <c r="AU1546" s="893"/>
      <c r="AV1546" s="894"/>
      <c r="AW1546" s="894"/>
      <c r="AX1546" s="894"/>
      <c r="AY1546" s="894"/>
      <c r="AZ1546" s="954"/>
    </row>
    <row r="1547" spans="1:52" ht="13.5" customHeight="1">
      <c r="A1547" s="838" t="str">
        <f>IF(B1547&lt;&gt;"",MAX($A1545:$A1546)+1,"")</f>
        <v/>
      </c>
      <c r="B1547" s="955"/>
      <c r="C1547" s="956"/>
      <c r="D1547" s="957"/>
      <c r="E1547" s="958"/>
      <c r="F1547" s="959"/>
      <c r="G1547" s="960"/>
      <c r="H1547" s="961"/>
      <c r="I1547" s="961"/>
      <c r="J1547" s="824">
        <f>SUM(F1547:I1547)*$E1547</f>
        <v>0</v>
      </c>
      <c r="K1547" s="825"/>
      <c r="L1547" s="825"/>
      <c r="M1547" s="827"/>
      <c r="N1547" s="827"/>
      <c r="O1547" s="1049">
        <f>SUM(K1547:N1547)*$E1547</f>
        <v>0</v>
      </c>
      <c r="P1547" s="825"/>
      <c r="Q1547" s="825"/>
      <c r="R1547" s="827"/>
      <c r="S1547" s="827"/>
      <c r="T1547" s="846">
        <f>SUM(P1547:S1547)*$E1547</f>
        <v>0</v>
      </c>
      <c r="U1547" s="825">
        <f>SUM(F1547,K1547,P1547)</f>
        <v>0</v>
      </c>
      <c r="V1547" s="825">
        <f t="shared" si="597"/>
        <v>0</v>
      </c>
      <c r="W1547" s="827">
        <f t="shared" si="597"/>
        <v>0</v>
      </c>
      <c r="X1547" s="827">
        <f>SUM(I1547,N1547,S1547)</f>
        <v>0</v>
      </c>
      <c r="Y1547" s="824">
        <f>SUM(J1547,O1547,T1547)</f>
        <v>0</v>
      </c>
      <c r="Z1547" s="838" t="str">
        <f t="shared" si="598"/>
        <v/>
      </c>
      <c r="AA1547" s="895">
        <f>B1547</f>
        <v>0</v>
      </c>
      <c r="AB1547" s="844">
        <f>C1547</f>
        <v>0</v>
      </c>
      <c r="AC1547" s="962">
        <f>D1547</f>
        <v>0</v>
      </c>
      <c r="AD1547" s="858">
        <f>E1547</f>
        <v>0</v>
      </c>
      <c r="AE1547" s="832">
        <f t="shared" si="599"/>
        <v>0</v>
      </c>
      <c r="AF1547" s="832">
        <f t="shared" si="599"/>
        <v>0</v>
      </c>
      <c r="AG1547" s="832">
        <f t="shared" si="599"/>
        <v>0</v>
      </c>
      <c r="AH1547" s="832">
        <f t="shared" si="599"/>
        <v>0</v>
      </c>
      <c r="AI1547" s="824">
        <f>SUM(AE1547:AH1547)*$E1547</f>
        <v>0</v>
      </c>
      <c r="AJ1547" s="879">
        <f t="shared" si="600"/>
        <v>0</v>
      </c>
      <c r="AK1547" s="879">
        <f t="shared" si="600"/>
        <v>0</v>
      </c>
      <c r="AL1547" s="879">
        <f t="shared" si="600"/>
        <v>0</v>
      </c>
      <c r="AM1547" s="879">
        <f t="shared" si="600"/>
        <v>0</v>
      </c>
      <c r="AN1547" s="849">
        <f>SUM(AJ1547:AM1547)*$E1547</f>
        <v>0</v>
      </c>
      <c r="AO1547" s="825">
        <f t="shared" si="601"/>
        <v>0</v>
      </c>
      <c r="AP1547" s="825">
        <f t="shared" si="601"/>
        <v>0</v>
      </c>
      <c r="AQ1547" s="825">
        <f t="shared" si="601"/>
        <v>0</v>
      </c>
      <c r="AR1547" s="825">
        <f t="shared" si="601"/>
        <v>0</v>
      </c>
      <c r="AS1547" s="825">
        <f t="shared" si="601"/>
        <v>0</v>
      </c>
      <c r="AT1547" s="963" t="str">
        <f>IF(AC1547&lt;&gt;0,SUM(AO1547:AR1547)*$AC1547-SUM(AO1547:AR1547)*$AD1547,"")</f>
        <v/>
      </c>
      <c r="AU1547" s="893"/>
      <c r="AV1547" s="894"/>
      <c r="AW1547" s="894"/>
      <c r="AX1547" s="894"/>
      <c r="AY1547" s="894"/>
      <c r="AZ1547" s="954"/>
    </row>
    <row r="1548" spans="1:52" ht="13.5" customHeight="1">
      <c r="A1548" s="964"/>
      <c r="B1548" s="964" t="s">
        <v>6</v>
      </c>
      <c r="C1548" s="965"/>
      <c r="D1548" s="966"/>
      <c r="E1548" s="965"/>
      <c r="F1548" s="965"/>
      <c r="G1548" s="967"/>
      <c r="H1548" s="965"/>
      <c r="I1548" s="965"/>
      <c r="J1548" s="968">
        <f>SUM(J1482:J1547)</f>
        <v>1928.8</v>
      </c>
      <c r="K1548" s="969"/>
      <c r="L1548" s="969"/>
      <c r="M1548" s="969"/>
      <c r="N1548" s="969"/>
      <c r="O1548" s="968">
        <f>SUM(O1482:O1547)</f>
        <v>3965.45</v>
      </c>
      <c r="P1548" s="969"/>
      <c r="Q1548" s="969"/>
      <c r="R1548" s="969"/>
      <c r="S1548" s="969"/>
      <c r="T1548" s="968">
        <f>SUM(T1482:T1547)</f>
        <v>3881.15</v>
      </c>
      <c r="U1548" s="969"/>
      <c r="V1548" s="969"/>
      <c r="W1548" s="969"/>
      <c r="X1548" s="969"/>
      <c r="Y1548" s="968">
        <f>SUM(Y1482:Y1547)</f>
        <v>9775.4</v>
      </c>
      <c r="Z1548" s="964"/>
      <c r="AA1548" s="964" t="s">
        <v>6</v>
      </c>
      <c r="AB1548" s="969"/>
      <c r="AC1548" s="970"/>
      <c r="AD1548" s="969"/>
      <c r="AE1548" s="969"/>
      <c r="AF1548" s="969"/>
      <c r="AG1548" s="969"/>
      <c r="AH1548" s="969"/>
      <c r="AI1548" s="971">
        <f>SUM(AI1482:AI1547)</f>
        <v>78498.599999999977</v>
      </c>
      <c r="AJ1548" s="969"/>
      <c r="AK1548" s="969"/>
      <c r="AL1548" s="969"/>
      <c r="AM1548" s="969"/>
      <c r="AN1548" s="969">
        <f>SUM(AN1482:AN1547)</f>
        <v>8275.5</v>
      </c>
      <c r="AO1548" s="969"/>
      <c r="AP1548" s="969"/>
      <c r="AQ1548" s="969"/>
      <c r="AR1548" s="969"/>
      <c r="AS1548" s="969">
        <f>SUM(AS1482:AS1547)</f>
        <v>9775.4</v>
      </c>
      <c r="AT1548" s="972">
        <f>SUM(AT1482:AT1547)</f>
        <v>586.5</v>
      </c>
      <c r="AU1548" s="973"/>
      <c r="AV1548" s="974"/>
      <c r="AW1548" s="974"/>
      <c r="AX1548" s="974"/>
      <c r="AY1548" s="974"/>
      <c r="AZ1548" s="975"/>
    </row>
    <row r="1549" spans="1:52" ht="13.5" customHeight="1">
      <c r="A1549" s="976"/>
      <c r="B1549" s="1484" t="s">
        <v>866</v>
      </c>
      <c r="C1549" s="1487" t="s">
        <v>867</v>
      </c>
      <c r="D1549" s="1488"/>
      <c r="E1549" s="1489"/>
      <c r="F1549" s="1490" t="str">
        <f>"Đtượng BB : " &amp; SUM(F1550:F1552) &amp;"đ/c = " &amp; SUM(J1550:J1552) &amp;"k"</f>
        <v>Đtượng BB : 345đ/c = 8970k</v>
      </c>
      <c r="G1549" s="1491"/>
      <c r="H1549" s="1491"/>
      <c r="I1549" s="1491"/>
      <c r="J1549" s="1492"/>
      <c r="K1549" s="1490" t="str">
        <f>"Đtượng BC: " &amp; SUM(K1550:K1552) &amp;"đ/c = " &amp; SUM(O1550:O1552) &amp;"k"</f>
        <v>Đtượng BC: 39đ/c = 806k</v>
      </c>
      <c r="L1549" s="1491"/>
      <c r="M1549" s="1491"/>
      <c r="N1549" s="1491"/>
      <c r="O1549" s="1492"/>
      <c r="P1549" s="1493" t="s">
        <v>6</v>
      </c>
      <c r="Q1549" s="1494"/>
      <c r="R1549" s="1495"/>
      <c r="S1549" s="977"/>
      <c r="T1549" s="1496" t="s">
        <v>868</v>
      </c>
      <c r="U1549" s="1497"/>
      <c r="V1549" s="1497"/>
      <c r="W1549" s="1497"/>
      <c r="X1549" s="1497"/>
      <c r="Y1549" s="1498"/>
      <c r="Z1549" s="978"/>
      <c r="AA1549" s="930"/>
      <c r="AB1549" s="930"/>
      <c r="AC1549" s="979"/>
      <c r="AD1549" s="930"/>
      <c r="AE1549" s="930"/>
      <c r="AF1549" s="930"/>
      <c r="AG1549" s="930"/>
      <c r="AH1549" s="930"/>
      <c r="AI1549" s="930"/>
      <c r="AJ1549" s="930"/>
      <c r="AK1549" s="930"/>
      <c r="AL1549" s="930"/>
      <c r="AM1549" s="930"/>
      <c r="AN1549" s="930"/>
      <c r="AO1549" s="930"/>
      <c r="AP1549" s="930"/>
      <c r="AQ1549" s="930"/>
      <c r="AR1549" s="930"/>
      <c r="AS1549" s="930"/>
      <c r="AT1549" s="930"/>
      <c r="AU1549" s="980"/>
    </row>
    <row r="1550" spans="1:52" ht="13.5" customHeight="1">
      <c r="A1550" s="981"/>
      <c r="B1550" s="1485"/>
      <c r="C1550" s="1499" t="s">
        <v>856</v>
      </c>
      <c r="D1550" s="1500"/>
      <c r="E1550" s="1501"/>
      <c r="F1550" s="982">
        <v>115</v>
      </c>
      <c r="G1550" s="982" t="s">
        <v>27</v>
      </c>
      <c r="H1550" s="983">
        <v>14</v>
      </c>
      <c r="I1550" s="984" t="s">
        <v>29</v>
      </c>
      <c r="J1550" s="985">
        <f>F1550*H1550</f>
        <v>1610</v>
      </c>
      <c r="K1550" s="986">
        <v>13</v>
      </c>
      <c r="L1550" s="984" t="s">
        <v>27</v>
      </c>
      <c r="M1550" s="987">
        <v>14</v>
      </c>
      <c r="N1550" s="984" t="s">
        <v>28</v>
      </c>
      <c r="O1550" s="988">
        <f>K1550*M1550</f>
        <v>182</v>
      </c>
      <c r="P1550" s="989" t="str">
        <f>F1550+K1550 &amp;"đ/c"</f>
        <v>128đ/c</v>
      </c>
      <c r="Q1550" s="1471">
        <f>J1550+O1550</f>
        <v>1792</v>
      </c>
      <c r="R1550" s="1472"/>
      <c r="S1550" s="990"/>
      <c r="T1550" s="1473" t="s">
        <v>869</v>
      </c>
      <c r="U1550" s="1474"/>
      <c r="V1550" s="1474"/>
      <c r="W1550" s="1474"/>
      <c r="X1550" s="991"/>
      <c r="Y1550" s="992">
        <f>SUM(J1550:J1554)+SUM(O1550:O1552)+Q1553-Q1554</f>
        <v>12041.199999999995</v>
      </c>
      <c r="AB1550" s="993" t="s">
        <v>870</v>
      </c>
      <c r="AC1550" s="994"/>
      <c r="AD1550" s="993"/>
      <c r="AE1550" s="993"/>
      <c r="AF1550" s="993"/>
      <c r="AG1550" s="995"/>
      <c r="AH1550" s="995"/>
      <c r="AI1550" s="1261" t="s">
        <v>871</v>
      </c>
      <c r="AJ1550" s="1261"/>
      <c r="AK1550" s="1261"/>
      <c r="AL1550" s="1261"/>
      <c r="AM1550" s="1261"/>
      <c r="AN1550" s="1261"/>
      <c r="AO1550" s="995"/>
      <c r="AP1550" s="995"/>
      <c r="AQ1550" s="995"/>
      <c r="AR1550" s="995"/>
      <c r="AS1550" s="995"/>
      <c r="AT1550" s="993" t="s">
        <v>21</v>
      </c>
      <c r="AU1550" s="993"/>
      <c r="AV1550" s="996"/>
      <c r="AW1550" s="996"/>
      <c r="AX1550" s="996"/>
    </row>
    <row r="1551" spans="1:52" ht="13.5" customHeight="1">
      <c r="A1551" s="981"/>
      <c r="B1551" s="1485"/>
      <c r="C1551" s="1475" t="s">
        <v>857</v>
      </c>
      <c r="D1551" s="1476"/>
      <c r="E1551" s="1477"/>
      <c r="F1551" s="982">
        <v>115</v>
      </c>
      <c r="G1551" s="997" t="s">
        <v>27</v>
      </c>
      <c r="H1551" s="983">
        <v>32</v>
      </c>
      <c r="I1551" s="998" t="s">
        <v>29</v>
      </c>
      <c r="J1551" s="999">
        <f>F1551*H1551</f>
        <v>3680</v>
      </c>
      <c r="K1551" s="1000">
        <v>13</v>
      </c>
      <c r="L1551" s="998" t="s">
        <v>27</v>
      </c>
      <c r="M1551" s="1001">
        <v>24</v>
      </c>
      <c r="N1551" s="998" t="s">
        <v>28</v>
      </c>
      <c r="O1551" s="1002">
        <f>K1551*M1551</f>
        <v>312</v>
      </c>
      <c r="P1551" s="1003" t="str">
        <f>F1551+K1551 &amp;"đ/c"</f>
        <v>128đ/c</v>
      </c>
      <c r="Q1551" s="1478">
        <f>J1551+O1551</f>
        <v>3992</v>
      </c>
      <c r="R1551" s="1479"/>
      <c r="S1551" s="990"/>
      <c r="T1551" s="1004" t="s">
        <v>872</v>
      </c>
      <c r="U1551" s="1005"/>
      <c r="V1551" s="1005">
        <f>M1548</f>
        <v>0</v>
      </c>
      <c r="W1551" s="1005"/>
      <c r="X1551" s="991"/>
      <c r="Y1551" s="992">
        <f>Y1548</f>
        <v>9775.4</v>
      </c>
      <c r="Z1551" s="978"/>
      <c r="AA1551" s="930"/>
      <c r="AB1551" s="930"/>
      <c r="AC1551" s="979"/>
      <c r="AD1551" s="930"/>
      <c r="AE1551" s="930"/>
      <c r="AF1551" s="930"/>
      <c r="AG1551" s="930"/>
      <c r="AH1551" s="930"/>
      <c r="AI1551" s="930"/>
      <c r="AJ1551" s="930"/>
      <c r="AK1551" s="930"/>
      <c r="AL1551" s="930"/>
      <c r="AM1551" s="930"/>
      <c r="AN1551" s="930"/>
      <c r="AO1551" s="930"/>
      <c r="AP1551" s="930"/>
      <c r="AQ1551" s="930"/>
      <c r="AR1551" s="930"/>
      <c r="AS1551" s="930"/>
      <c r="AT1551" s="930"/>
      <c r="AU1551" s="1006"/>
    </row>
    <row r="1552" spans="1:52" ht="13.5" customHeight="1">
      <c r="A1552" s="981"/>
      <c r="B1552" s="1486"/>
      <c r="C1552" s="1475" t="s">
        <v>858</v>
      </c>
      <c r="D1552" s="1476"/>
      <c r="E1552" s="1477"/>
      <c r="F1552" s="982">
        <v>115</v>
      </c>
      <c r="G1552" s="998" t="s">
        <v>27</v>
      </c>
      <c r="H1552" s="983">
        <v>32</v>
      </c>
      <c r="I1552" s="998" t="s">
        <v>29</v>
      </c>
      <c r="J1552" s="999">
        <f>F1552*H1552</f>
        <v>3680</v>
      </c>
      <c r="K1552" s="1000">
        <v>13</v>
      </c>
      <c r="L1552" s="998" t="s">
        <v>27</v>
      </c>
      <c r="M1552" s="1001">
        <v>24</v>
      </c>
      <c r="N1552" s="998" t="s">
        <v>28</v>
      </c>
      <c r="O1552" s="1002">
        <f>K1552*M1552</f>
        <v>312</v>
      </c>
      <c r="P1552" s="1003" t="str">
        <f>F1552+K1552 &amp; "đ/c"</f>
        <v>128đ/c</v>
      </c>
      <c r="Q1552" s="1478">
        <f>J1552+O1552</f>
        <v>3992</v>
      </c>
      <c r="R1552" s="1479"/>
      <c r="S1552" s="990"/>
      <c r="T1552" s="1004" t="s">
        <v>873</v>
      </c>
      <c r="U1552" s="1005"/>
      <c r="V1552" s="1005"/>
      <c r="W1552" s="1005"/>
      <c r="X1552" s="991"/>
      <c r="Y1552" s="992">
        <f>IF(Y1550-Y1551&gt;0,Y1550-Y1551,0)</f>
        <v>2265.7999999999956</v>
      </c>
      <c r="Z1552" s="978"/>
      <c r="AA1552" s="930"/>
      <c r="AB1552" s="930"/>
      <c r="AC1552" s="979"/>
      <c r="AD1552" s="930"/>
      <c r="AE1552" s="930"/>
      <c r="AF1552" s="930"/>
      <c r="AG1552" s="930"/>
      <c r="AH1552" s="930"/>
      <c r="AI1552" s="930"/>
      <c r="AJ1552" s="930"/>
      <c r="AK1552" s="930"/>
      <c r="AL1552" s="930"/>
      <c r="AM1552" s="930"/>
      <c r="AN1552" s="930"/>
      <c r="AO1552" s="930"/>
      <c r="AP1552" s="930"/>
      <c r="AQ1552" s="930"/>
      <c r="AR1552" s="930"/>
      <c r="AS1552" s="930"/>
      <c r="AT1552" s="930"/>
      <c r="AU1552" s="1006"/>
    </row>
    <row r="1553" spans="1:52" ht="13.5" customHeight="1">
      <c r="A1553" s="981"/>
      <c r="B1553" s="1007" t="s">
        <v>874</v>
      </c>
      <c r="C1553" s="1455"/>
      <c r="D1553" s="1455"/>
      <c r="E1553" s="1456"/>
      <c r="F1553" s="1008"/>
      <c r="G1553" s="1009" t="s">
        <v>27</v>
      </c>
      <c r="H1553" s="1010"/>
      <c r="I1553" s="1009" t="s">
        <v>29</v>
      </c>
      <c r="J1553" s="1011">
        <f>F1553*H1553</f>
        <v>0</v>
      </c>
      <c r="K1553" s="1012"/>
      <c r="L1553" s="1457" t="s">
        <v>897</v>
      </c>
      <c r="M1553" s="1458"/>
      <c r="N1553" s="1458"/>
      <c r="O1553" s="1459"/>
      <c r="P1553" s="1013"/>
      <c r="Q1553" s="1460">
        <f>AZ1424</f>
        <v>2265.1999999999953</v>
      </c>
      <c r="R1553" s="1461"/>
      <c r="S1553" s="990"/>
      <c r="T1553" s="1462" t="s">
        <v>865</v>
      </c>
      <c r="U1553" s="1463"/>
      <c r="V1553" s="1463"/>
      <c r="W1553" s="1463"/>
      <c r="X1553" s="991"/>
      <c r="Y1553" s="1014">
        <f>IF(Y1550-Y1551&lt;0,Y1551-Y1550,0)</f>
        <v>0</v>
      </c>
      <c r="AI1553" s="930"/>
    </row>
    <row r="1554" spans="1:52" ht="13.5" customHeight="1">
      <c r="A1554" s="981"/>
      <c r="B1554" s="1464" t="s">
        <v>875</v>
      </c>
      <c r="C1554" s="1465"/>
      <c r="D1554" s="1015"/>
      <c r="E1554" s="1016"/>
      <c r="F1554" s="1017"/>
      <c r="G1554" s="1018" t="s">
        <v>27</v>
      </c>
      <c r="H1554" s="1019"/>
      <c r="I1554" s="1018" t="s">
        <v>29</v>
      </c>
      <c r="J1554" s="1020">
        <f>F1554*H1554</f>
        <v>0</v>
      </c>
      <c r="K1554" s="1021"/>
      <c r="L1554" s="1466" t="s">
        <v>876</v>
      </c>
      <c r="M1554" s="1467"/>
      <c r="N1554" s="1467"/>
      <c r="O1554" s="1468"/>
      <c r="P1554" s="1022"/>
      <c r="Q1554" s="1460">
        <f>AZ1425</f>
        <v>0</v>
      </c>
      <c r="R1554" s="1461"/>
      <c r="S1554" s="1023"/>
      <c r="T1554" s="1023"/>
      <c r="U1554" s="1024"/>
      <c r="V1554" s="1024"/>
      <c r="W1554" s="1024"/>
      <c r="X1554" s="1025"/>
      <c r="Y1554" s="1026"/>
      <c r="AI1554" s="930"/>
    </row>
    <row r="1555" spans="1:52" ht="13.5" customHeight="1">
      <c r="A1555" s="981"/>
      <c r="B1555" s="1452" t="s">
        <v>877</v>
      </c>
      <c r="C1555" s="1452"/>
      <c r="D1555" s="1452"/>
      <c r="E1555" s="1452"/>
      <c r="F1555" s="1452"/>
      <c r="G1555" s="1027"/>
      <c r="H1555" s="1027"/>
      <c r="I1555" s="1027"/>
      <c r="J1555" s="1028"/>
      <c r="K1555" s="1027"/>
      <c r="L1555" s="1453" t="s">
        <v>878</v>
      </c>
      <c r="M1555" s="1453"/>
      <c r="N1555" s="1453"/>
      <c r="O1555" s="993"/>
      <c r="P1555" s="993"/>
      <c r="Q1555" s="993"/>
      <c r="R1555" s="993"/>
      <c r="S1555" s="1453" t="s">
        <v>879</v>
      </c>
      <c r="T1555" s="1453"/>
      <c r="U1555" s="1453"/>
      <c r="X1555" s="981"/>
      <c r="Y1555" s="981"/>
      <c r="AA1555" s="1454" t="s">
        <v>880</v>
      </c>
      <c r="AB1555" s="1454"/>
      <c r="AC1555" s="1454"/>
      <c r="AD1555" s="1454"/>
      <c r="AE1555" s="1454"/>
      <c r="AF1555" s="1454"/>
      <c r="AG1555" s="1454"/>
      <c r="AS1555" s="1454" t="s">
        <v>881</v>
      </c>
      <c r="AT1555" s="1454"/>
      <c r="AU1555" s="1454"/>
      <c r="AV1555" s="1454"/>
      <c r="AW1555" s="1454"/>
    </row>
    <row r="1556" spans="1:52" ht="32.25" customHeight="1">
      <c r="A1556" s="981"/>
      <c r="B1556" s="1029"/>
      <c r="C1556" s="1029"/>
      <c r="D1556" s="1030"/>
      <c r="E1556" s="1029"/>
      <c r="F1556" s="1029"/>
      <c r="J1556" s="1031"/>
      <c r="L1556" s="1032"/>
      <c r="M1556" s="1032"/>
      <c r="N1556" s="1032"/>
      <c r="O1556" s="981"/>
      <c r="P1556" s="981"/>
      <c r="Q1556" s="981"/>
      <c r="R1556" s="981"/>
      <c r="S1556" s="1032"/>
      <c r="T1556" s="1032"/>
      <c r="U1556" s="1032"/>
      <c r="X1556" s="981"/>
      <c r="Y1556" s="981"/>
    </row>
    <row r="1557" spans="1:52" ht="27.75" customHeight="1">
      <c r="A1557" s="981"/>
      <c r="B1557" s="1029"/>
      <c r="C1557" s="1029"/>
      <c r="D1557" s="1030"/>
      <c r="E1557" s="1029"/>
      <c r="F1557" s="1029"/>
      <c r="J1557" s="1031"/>
      <c r="L1557" s="1032"/>
      <c r="M1557" s="1032"/>
      <c r="N1557" s="1032"/>
      <c r="O1557" s="981"/>
      <c r="P1557" s="981"/>
      <c r="Q1557" s="981"/>
      <c r="R1557" s="981"/>
      <c r="S1557" s="1032"/>
      <c r="T1557" s="1032"/>
      <c r="U1557" s="1032"/>
      <c r="X1557" s="981"/>
      <c r="Y1557" s="981"/>
    </row>
    <row r="1558" spans="1:52" ht="13.5" customHeight="1">
      <c r="A1558" s="981"/>
      <c r="B1558" s="1454" t="s">
        <v>881</v>
      </c>
      <c r="C1558" s="1454"/>
      <c r="D1558" s="1454"/>
      <c r="E1558" s="1454"/>
      <c r="F1558" s="1454"/>
      <c r="J1558" s="1031"/>
      <c r="L1558" s="1032"/>
      <c r="M1558" s="1032"/>
      <c r="N1558" s="1032"/>
      <c r="O1558" s="981"/>
      <c r="P1558" s="981"/>
      <c r="Q1558" s="981"/>
      <c r="R1558" s="1454" t="s">
        <v>880</v>
      </c>
      <c r="S1558" s="1454"/>
      <c r="T1558" s="1454"/>
      <c r="U1558" s="1454"/>
      <c r="V1558" s="1454"/>
      <c r="W1558" s="1454"/>
      <c r="X1558" s="981"/>
      <c r="Y1558" s="981"/>
    </row>
    <row r="1559" spans="1:52" ht="13.5" customHeight="1">
      <c r="A1559" s="807" t="s">
        <v>841</v>
      </c>
      <c r="D1559" s="809"/>
      <c r="O1559" s="810" t="s">
        <v>4</v>
      </c>
      <c r="P1559" s="1544">
        <f>P1477+1</f>
        <v>44306</v>
      </c>
      <c r="Q1559" s="1544"/>
      <c r="R1559" s="1544"/>
      <c r="S1559" s="1544"/>
      <c r="T1559" s="1544"/>
      <c r="AU1559" s="812" t="s">
        <v>12</v>
      </c>
    </row>
    <row r="1560" spans="1:52" ht="13.5" customHeight="1">
      <c r="A1560" s="813" t="s">
        <v>11</v>
      </c>
      <c r="B1560" s="1530" t="s">
        <v>842</v>
      </c>
      <c r="C1560" s="1533" t="s">
        <v>5</v>
      </c>
      <c r="D1560" s="1530" t="s">
        <v>843</v>
      </c>
      <c r="E1560" s="1530" t="s">
        <v>844</v>
      </c>
      <c r="F1560" s="1545" t="s">
        <v>24</v>
      </c>
      <c r="G1560" s="1546"/>
      <c r="H1560" s="1546"/>
      <c r="I1560" s="1546"/>
      <c r="J1560" s="1547"/>
      <c r="K1560" s="1548" t="s">
        <v>25</v>
      </c>
      <c r="L1560" s="1549"/>
      <c r="M1560" s="1549"/>
      <c r="N1560" s="1549"/>
      <c r="O1560" s="1550"/>
      <c r="P1560" s="1551" t="s">
        <v>26</v>
      </c>
      <c r="Q1560" s="1552"/>
      <c r="R1560" s="1552"/>
      <c r="S1560" s="1552"/>
      <c r="T1560" s="1553"/>
      <c r="U1560" s="1563" t="s">
        <v>6</v>
      </c>
      <c r="V1560" s="1564"/>
      <c r="W1560" s="1564"/>
      <c r="X1560" s="1564"/>
      <c r="Y1560" s="1565"/>
      <c r="Z1560" s="1527" t="s">
        <v>11</v>
      </c>
      <c r="AA1560" s="1530" t="s">
        <v>845</v>
      </c>
      <c r="AB1560" s="1533" t="s">
        <v>5</v>
      </c>
      <c r="AC1560" s="1530" t="s">
        <v>843</v>
      </c>
      <c r="AD1560" s="1530" t="s">
        <v>844</v>
      </c>
      <c r="AE1560" s="1545" t="s">
        <v>9</v>
      </c>
      <c r="AF1560" s="1546"/>
      <c r="AG1560" s="1546"/>
      <c r="AH1560" s="1546"/>
      <c r="AI1560" s="1547"/>
      <c r="AJ1560" s="1545" t="s">
        <v>846</v>
      </c>
      <c r="AK1560" s="1546"/>
      <c r="AL1560" s="1546"/>
      <c r="AM1560" s="1546"/>
      <c r="AN1560" s="1547"/>
      <c r="AO1560" s="1545" t="s">
        <v>10</v>
      </c>
      <c r="AP1560" s="1546"/>
      <c r="AQ1560" s="1546"/>
      <c r="AR1560" s="1546"/>
      <c r="AS1560" s="1547"/>
      <c r="AT1560" s="1554" t="s">
        <v>912</v>
      </c>
      <c r="AU1560" s="1557">
        <v>42644</v>
      </c>
      <c r="AV1560" s="1558"/>
      <c r="AW1560" s="1558"/>
      <c r="AX1560" s="1558"/>
      <c r="AY1560" s="1558"/>
      <c r="AZ1560" s="1559"/>
    </row>
    <row r="1561" spans="1:52" ht="13.5" customHeight="1">
      <c r="A1561" s="814"/>
      <c r="B1561" s="1531"/>
      <c r="C1561" s="1534"/>
      <c r="D1561" s="1531"/>
      <c r="E1561" s="1531"/>
      <c r="F1561" s="1542" t="s">
        <v>13</v>
      </c>
      <c r="G1561" s="1543"/>
      <c r="H1561" s="1536" t="s">
        <v>8</v>
      </c>
      <c r="I1561" s="1537"/>
      <c r="J1561" s="1310" t="s">
        <v>14</v>
      </c>
      <c r="K1561" s="1542" t="s">
        <v>13</v>
      </c>
      <c r="L1561" s="1543"/>
      <c r="M1561" s="1536" t="s">
        <v>8</v>
      </c>
      <c r="N1561" s="1537"/>
      <c r="O1561" s="1310" t="s">
        <v>14</v>
      </c>
      <c r="P1561" s="1542" t="s">
        <v>13</v>
      </c>
      <c r="Q1561" s="1543"/>
      <c r="R1561" s="1536" t="s">
        <v>8</v>
      </c>
      <c r="S1561" s="1537"/>
      <c r="T1561" s="1310" t="s">
        <v>14</v>
      </c>
      <c r="U1561" s="1542" t="s">
        <v>13</v>
      </c>
      <c r="V1561" s="1543"/>
      <c r="W1561" s="1536" t="s">
        <v>8</v>
      </c>
      <c r="X1561" s="1537"/>
      <c r="Y1561" s="1310" t="s">
        <v>14</v>
      </c>
      <c r="Z1561" s="1528"/>
      <c r="AA1561" s="1531"/>
      <c r="AB1561" s="1534"/>
      <c r="AC1561" s="1531"/>
      <c r="AD1561" s="1531"/>
      <c r="AE1561" s="1542" t="s">
        <v>13</v>
      </c>
      <c r="AF1561" s="1543"/>
      <c r="AG1561" s="1536" t="s">
        <v>8</v>
      </c>
      <c r="AH1561" s="1537"/>
      <c r="AI1561" s="1310" t="s">
        <v>14</v>
      </c>
      <c r="AJ1561" s="1542" t="s">
        <v>13</v>
      </c>
      <c r="AK1561" s="1543"/>
      <c r="AL1561" s="1536" t="s">
        <v>8</v>
      </c>
      <c r="AM1561" s="1537"/>
      <c r="AN1561" s="1310" t="s">
        <v>14</v>
      </c>
      <c r="AO1561" s="1542" t="s">
        <v>13</v>
      </c>
      <c r="AP1561" s="1543"/>
      <c r="AQ1561" s="1536" t="s">
        <v>8</v>
      </c>
      <c r="AR1561" s="1537"/>
      <c r="AS1561" s="1310" t="s">
        <v>14</v>
      </c>
      <c r="AT1561" s="1555"/>
      <c r="AU1561" s="1560"/>
      <c r="AV1561" s="1561"/>
      <c r="AW1561" s="1561"/>
      <c r="AX1561" s="1561"/>
      <c r="AY1561" s="1561"/>
      <c r="AZ1561" s="1562"/>
    </row>
    <row r="1562" spans="1:52" ht="13.5" customHeight="1">
      <c r="A1562" s="814"/>
      <c r="B1562" s="1531"/>
      <c r="C1562" s="1534"/>
      <c r="D1562" s="1531"/>
      <c r="E1562" s="1531"/>
      <c r="F1562" s="1540" t="s">
        <v>15</v>
      </c>
      <c r="G1562" s="1525" t="s">
        <v>22</v>
      </c>
      <c r="H1562" s="1523" t="s">
        <v>15</v>
      </c>
      <c r="I1562" s="1523" t="s">
        <v>22</v>
      </c>
      <c r="J1562" s="1538"/>
      <c r="K1562" s="1525" t="s">
        <v>15</v>
      </c>
      <c r="L1562" s="1525" t="s">
        <v>22</v>
      </c>
      <c r="M1562" s="1523" t="s">
        <v>15</v>
      </c>
      <c r="N1562" s="1523" t="s">
        <v>22</v>
      </c>
      <c r="O1562" s="1538"/>
      <c r="P1562" s="1525" t="s">
        <v>15</v>
      </c>
      <c r="Q1562" s="1525" t="s">
        <v>22</v>
      </c>
      <c r="R1562" s="1523" t="s">
        <v>15</v>
      </c>
      <c r="S1562" s="1523" t="s">
        <v>22</v>
      </c>
      <c r="T1562" s="1538"/>
      <c r="U1562" s="1525" t="s">
        <v>15</v>
      </c>
      <c r="V1562" s="1525" t="s">
        <v>22</v>
      </c>
      <c r="W1562" s="1523" t="s">
        <v>15</v>
      </c>
      <c r="X1562" s="1523" t="s">
        <v>22</v>
      </c>
      <c r="Y1562" s="1538"/>
      <c r="Z1562" s="1528"/>
      <c r="AA1562" s="1531"/>
      <c r="AB1562" s="1534"/>
      <c r="AC1562" s="1531"/>
      <c r="AD1562" s="1531"/>
      <c r="AE1562" s="1310" t="s">
        <v>15</v>
      </c>
      <c r="AF1562" s="1523" t="s">
        <v>22</v>
      </c>
      <c r="AG1562" s="1523" t="s">
        <v>15</v>
      </c>
      <c r="AH1562" s="1523" t="s">
        <v>22</v>
      </c>
      <c r="AI1562" s="1538"/>
      <c r="AJ1562" s="1523" t="s">
        <v>15</v>
      </c>
      <c r="AK1562" s="1523" t="s">
        <v>22</v>
      </c>
      <c r="AL1562" s="1523" t="s">
        <v>15</v>
      </c>
      <c r="AM1562" s="1523" t="s">
        <v>22</v>
      </c>
      <c r="AN1562" s="1538"/>
      <c r="AO1562" s="1523" t="s">
        <v>15</v>
      </c>
      <c r="AP1562" s="1523" t="s">
        <v>22</v>
      </c>
      <c r="AQ1562" s="1523" t="s">
        <v>15</v>
      </c>
      <c r="AR1562" s="1523" t="s">
        <v>22</v>
      </c>
      <c r="AS1562" s="1538"/>
      <c r="AT1562" s="1555"/>
      <c r="AU1562" s="1507">
        <f>P1559</f>
        <v>44306</v>
      </c>
      <c r="AV1562" s="1508"/>
      <c r="AW1562" s="1508"/>
      <c r="AX1562" s="1508"/>
      <c r="AY1562" s="1508"/>
      <c r="AZ1562" s="1509"/>
    </row>
    <row r="1563" spans="1:52" ht="13.5" customHeight="1">
      <c r="A1563" s="815"/>
      <c r="B1563" s="1532"/>
      <c r="C1563" s="1535"/>
      <c r="D1563" s="1532"/>
      <c r="E1563" s="1532"/>
      <c r="F1563" s="1541"/>
      <c r="G1563" s="1526"/>
      <c r="H1563" s="1524"/>
      <c r="I1563" s="1524"/>
      <c r="J1563" s="1539"/>
      <c r="K1563" s="1526"/>
      <c r="L1563" s="1526"/>
      <c r="M1563" s="1524"/>
      <c r="N1563" s="1524"/>
      <c r="O1563" s="1539"/>
      <c r="P1563" s="1526"/>
      <c r="Q1563" s="1526"/>
      <c r="R1563" s="1524"/>
      <c r="S1563" s="1524"/>
      <c r="T1563" s="1539"/>
      <c r="U1563" s="1526"/>
      <c r="V1563" s="1526"/>
      <c r="W1563" s="1524"/>
      <c r="X1563" s="1524"/>
      <c r="Y1563" s="1539"/>
      <c r="Z1563" s="1529"/>
      <c r="AA1563" s="1532"/>
      <c r="AB1563" s="1535"/>
      <c r="AC1563" s="1532"/>
      <c r="AD1563" s="1532"/>
      <c r="AE1563" s="1539"/>
      <c r="AF1563" s="1524"/>
      <c r="AG1563" s="1524"/>
      <c r="AH1563" s="1524"/>
      <c r="AI1563" s="1539"/>
      <c r="AJ1563" s="1524"/>
      <c r="AK1563" s="1524"/>
      <c r="AL1563" s="1524"/>
      <c r="AM1563" s="1524"/>
      <c r="AN1563" s="1539"/>
      <c r="AO1563" s="1524"/>
      <c r="AP1563" s="1524"/>
      <c r="AQ1563" s="1524"/>
      <c r="AR1563" s="1524"/>
      <c r="AS1563" s="1539"/>
      <c r="AT1563" s="1556"/>
      <c r="AU1563" s="1510"/>
      <c r="AV1563" s="1511"/>
      <c r="AW1563" s="1511"/>
      <c r="AX1563" s="1511"/>
      <c r="AY1563" s="1511"/>
      <c r="AZ1563" s="1512"/>
    </row>
    <row r="1564" spans="1:52" ht="13.5" customHeight="1">
      <c r="A1564" s="816">
        <v>1</v>
      </c>
      <c r="B1564" s="1033" t="s">
        <v>229</v>
      </c>
      <c r="C1564" s="817" t="s">
        <v>66</v>
      </c>
      <c r="D1564" s="1054">
        <v>2</v>
      </c>
      <c r="E1564" s="1055">
        <v>2</v>
      </c>
      <c r="F1564" s="1056">
        <v>30</v>
      </c>
      <c r="G1564" s="1057"/>
      <c r="H1564" s="1058"/>
      <c r="I1564" s="1059"/>
      <c r="J1564" s="1060">
        <f t="shared" ref="J1564:J1610" si="602">SUM(F1564:I1564)*$E1564</f>
        <v>60</v>
      </c>
      <c r="K1564" s="1056">
        <v>50</v>
      </c>
      <c r="L1564" s="1061"/>
      <c r="M1564" s="1062"/>
      <c r="N1564" s="1063"/>
      <c r="O1564" s="1060">
        <f>SUM(K1564:N1564)*$E1564</f>
        <v>100</v>
      </c>
      <c r="P1564" s="1056">
        <v>50</v>
      </c>
      <c r="Q1564" s="1061"/>
      <c r="R1564" s="1062"/>
      <c r="S1564" s="1063"/>
      <c r="T1564" s="1064">
        <f t="shared" ref="T1564:T1606" si="603">SUM(P1564:S1564)*$E1564</f>
        <v>100</v>
      </c>
      <c r="U1564" s="1065">
        <f>SUM(F1564,K1564,P1564)</f>
        <v>130</v>
      </c>
      <c r="V1564" s="1061">
        <f>SUM(G1564,L1564,Q1564)</f>
        <v>0</v>
      </c>
      <c r="W1564" s="1062">
        <f>SUM(H1564,M1564,R1564)</f>
        <v>0</v>
      </c>
      <c r="X1564" s="1063">
        <f>SUM(I1564,N1564,S1564)</f>
        <v>0</v>
      </c>
      <c r="Y1564" s="1064">
        <f>SUM(J1564,O1564,T1564)</f>
        <v>260</v>
      </c>
      <c r="Z1564" s="1066">
        <f>A1564</f>
        <v>1</v>
      </c>
      <c r="AA1564" s="1067" t="str">
        <f>B1564</f>
        <v>Than trấu</v>
      </c>
      <c r="AB1564" s="1068" t="str">
        <f>C1564</f>
        <v>kg</v>
      </c>
      <c r="AC1564" s="1069">
        <f>D1564</f>
        <v>2</v>
      </c>
      <c r="AD1564" s="1070">
        <f>E1564</f>
        <v>2</v>
      </c>
      <c r="AE1564" s="1071">
        <f t="shared" ref="AE1564:AE1580" si="604">AE1482+AJ1482-AO1482</f>
        <v>9736</v>
      </c>
      <c r="AF1564" s="1071">
        <f t="shared" ref="AF1564:AH1579" si="605">AF1482+AK1482-AP1482</f>
        <v>0</v>
      </c>
      <c r="AG1564" s="1071">
        <f t="shared" si="605"/>
        <v>0</v>
      </c>
      <c r="AH1564" s="1071">
        <f t="shared" si="605"/>
        <v>0</v>
      </c>
      <c r="AI1564" s="1072">
        <f>SUM(AE1564:AH1564)*$E1564</f>
        <v>19472</v>
      </c>
      <c r="AJ1564" s="1073"/>
      <c r="AK1564" s="1063"/>
      <c r="AL1564" s="1063"/>
      <c r="AM1564" s="1063"/>
      <c r="AN1564" s="1072">
        <f t="shared" ref="AN1564:AN1580" si="606">SUM(AJ1564:AM1564)*$E1564</f>
        <v>0</v>
      </c>
      <c r="AO1564" s="1061">
        <f t="shared" ref="AO1564:AS1614" si="607">U1564</f>
        <v>130</v>
      </c>
      <c r="AP1564" s="1061">
        <f t="shared" si="607"/>
        <v>0</v>
      </c>
      <c r="AQ1564" s="1074">
        <f t="shared" si="607"/>
        <v>0</v>
      </c>
      <c r="AR1564" s="1074">
        <f t="shared" si="607"/>
        <v>0</v>
      </c>
      <c r="AS1564" s="1075">
        <f t="shared" si="607"/>
        <v>260</v>
      </c>
      <c r="AT1564" s="837">
        <f>IF(AC1564&lt;&gt;0,SUM(AO1564:AR1564)*$AC1564-SUM(AO1564:AR1564)*$AD1564,"")</f>
        <v>0</v>
      </c>
      <c r="AU1564" s="1513" t="s">
        <v>847</v>
      </c>
      <c r="AV1564" s="1514"/>
      <c r="AW1564" s="1514"/>
      <c r="AX1564" s="1514"/>
      <c r="AY1564" s="1514"/>
      <c r="AZ1564" s="1515"/>
    </row>
    <row r="1565" spans="1:52" ht="13.5" customHeight="1">
      <c r="A1565" s="838">
        <f>IF(B1565&lt;&gt;"",MAX($A1563:$A1564)+1,"")</f>
        <v>2</v>
      </c>
      <c r="B1565" s="1036" t="s">
        <v>848</v>
      </c>
      <c r="C1565" s="817" t="s">
        <v>66</v>
      </c>
      <c r="D1565" s="1054">
        <v>2</v>
      </c>
      <c r="E1565" s="921">
        <v>2</v>
      </c>
      <c r="F1565" s="1071"/>
      <c r="G1565" s="1076"/>
      <c r="H1565" s="1077"/>
      <c r="I1565" s="1077"/>
      <c r="J1565" s="1060">
        <f t="shared" si="602"/>
        <v>0</v>
      </c>
      <c r="K1565" s="1071"/>
      <c r="L1565" s="1061"/>
      <c r="M1565" s="1063"/>
      <c r="N1565" s="1063"/>
      <c r="O1565" s="1060">
        <f>SUM(K1565:N1565)*$E1565</f>
        <v>0</v>
      </c>
      <c r="P1565" s="1078"/>
      <c r="Q1565" s="1061"/>
      <c r="R1565" s="1063"/>
      <c r="S1565" s="1063"/>
      <c r="T1565" s="1079">
        <f t="shared" si="603"/>
        <v>0</v>
      </c>
      <c r="U1565" s="1071">
        <f t="shared" ref="U1565:Y1580" si="608">SUM(F1565,K1565,P1565)</f>
        <v>0</v>
      </c>
      <c r="V1565" s="1061">
        <f t="shared" si="608"/>
        <v>0</v>
      </c>
      <c r="W1565" s="1063">
        <f t="shared" si="608"/>
        <v>0</v>
      </c>
      <c r="X1565" s="1063">
        <f t="shared" si="608"/>
        <v>0</v>
      </c>
      <c r="Y1565" s="1060">
        <f>SUM(J1565,O1565,T1565)</f>
        <v>0</v>
      </c>
      <c r="Z1565" s="1080">
        <f>A1565</f>
        <v>2</v>
      </c>
      <c r="AA1565" s="1081" t="str">
        <f t="shared" ref="AA1565:AD1623" si="609">B1565</f>
        <v>Củi gỗ</v>
      </c>
      <c r="AB1565" s="1082" t="str">
        <f t="shared" si="609"/>
        <v>kg</v>
      </c>
      <c r="AC1565" s="1083">
        <f t="shared" si="609"/>
        <v>2</v>
      </c>
      <c r="AD1565" s="1079">
        <f t="shared" si="609"/>
        <v>2</v>
      </c>
      <c r="AE1565" s="1071">
        <f t="shared" si="604"/>
        <v>1980</v>
      </c>
      <c r="AF1565" s="1071">
        <f t="shared" si="605"/>
        <v>0</v>
      </c>
      <c r="AG1565" s="1071">
        <f t="shared" si="605"/>
        <v>0</v>
      </c>
      <c r="AH1565" s="1071">
        <f t="shared" si="605"/>
        <v>0</v>
      </c>
      <c r="AI1565" s="1060">
        <f t="shared" ref="AI1565:AI1623" si="610">SUM(AE1565:AH1565)*$E1565</f>
        <v>3960</v>
      </c>
      <c r="AJ1565" s="1084"/>
      <c r="AK1565" s="1063"/>
      <c r="AL1565" s="1063"/>
      <c r="AM1565" s="1063"/>
      <c r="AN1565" s="1085">
        <f t="shared" si="606"/>
        <v>0</v>
      </c>
      <c r="AO1565" s="1061">
        <f t="shared" si="607"/>
        <v>0</v>
      </c>
      <c r="AP1565" s="1061">
        <f t="shared" si="607"/>
        <v>0</v>
      </c>
      <c r="AQ1565" s="1061">
        <f t="shared" si="607"/>
        <v>0</v>
      </c>
      <c r="AR1565" s="1061">
        <f t="shared" si="607"/>
        <v>0</v>
      </c>
      <c r="AS1565" s="1061">
        <f t="shared" si="607"/>
        <v>0</v>
      </c>
      <c r="AT1565" s="850">
        <f>IF(AC1565&lt;&gt;0,SUM(AO1565:AR1565)*$AC1565-SUM(AO1565:AR1565)*$AD1565,"")</f>
        <v>0</v>
      </c>
      <c r="AU1565" s="1516" t="s">
        <v>827</v>
      </c>
      <c r="AV1565" s="1517"/>
      <c r="AW1565" s="1517"/>
      <c r="AX1565" s="1517"/>
      <c r="AY1565" s="1517"/>
      <c r="AZ1565" s="851"/>
    </row>
    <row r="1566" spans="1:52" ht="13.5" customHeight="1">
      <c r="A1566" s="838">
        <f t="shared" ref="A1566:A1609" si="611">IF(B1566&lt;&gt;"",MAX($A1564:$A1565)+1,"")</f>
        <v>3</v>
      </c>
      <c r="B1566" s="1033" t="s">
        <v>849</v>
      </c>
      <c r="C1566" s="817" t="s">
        <v>66</v>
      </c>
      <c r="D1566" s="1054">
        <v>12.6</v>
      </c>
      <c r="E1566" s="921">
        <v>12.6</v>
      </c>
      <c r="F1566" s="1065">
        <v>20</v>
      </c>
      <c r="G1566" s="1086"/>
      <c r="H1566" s="1087"/>
      <c r="I1566" s="1077"/>
      <c r="J1566" s="1060">
        <f t="shared" si="602"/>
        <v>252</v>
      </c>
      <c r="K1566" s="1088">
        <v>37</v>
      </c>
      <c r="L1566" s="1061"/>
      <c r="M1566" s="1062"/>
      <c r="N1566" s="1063"/>
      <c r="O1566" s="1060">
        <f>SUM(K1566:N1566)*$E1566</f>
        <v>466.2</v>
      </c>
      <c r="P1566" s="1056">
        <v>37</v>
      </c>
      <c r="Q1566" s="1061"/>
      <c r="R1566" s="1062"/>
      <c r="S1566" s="1063"/>
      <c r="T1566" s="1079">
        <f t="shared" si="603"/>
        <v>466.2</v>
      </c>
      <c r="U1566" s="1065">
        <f t="shared" si="608"/>
        <v>94</v>
      </c>
      <c r="V1566" s="1061">
        <f t="shared" si="608"/>
        <v>0</v>
      </c>
      <c r="W1566" s="1062">
        <f t="shared" si="608"/>
        <v>0</v>
      </c>
      <c r="X1566" s="1063">
        <f t="shared" si="608"/>
        <v>0</v>
      </c>
      <c r="Y1566" s="1060">
        <f t="shared" si="608"/>
        <v>1184.4000000000001</v>
      </c>
      <c r="Z1566" s="1080">
        <f t="shared" ref="Z1566:Z1623" si="612">A1566</f>
        <v>3</v>
      </c>
      <c r="AA1566" s="1081" t="str">
        <f t="shared" si="609"/>
        <v>Gạo X 23</v>
      </c>
      <c r="AB1566" s="1082" t="str">
        <f t="shared" si="609"/>
        <v>kg</v>
      </c>
      <c r="AC1566" s="1083">
        <f t="shared" si="609"/>
        <v>12.6</v>
      </c>
      <c r="AD1566" s="1089">
        <f t="shared" si="609"/>
        <v>12.6</v>
      </c>
      <c r="AE1566" s="1071">
        <f t="shared" si="604"/>
        <v>3804</v>
      </c>
      <c r="AF1566" s="1071">
        <f t="shared" si="605"/>
        <v>0</v>
      </c>
      <c r="AG1566" s="1071">
        <f t="shared" si="605"/>
        <v>0</v>
      </c>
      <c r="AH1566" s="1071">
        <f t="shared" si="605"/>
        <v>0</v>
      </c>
      <c r="AI1566" s="1060">
        <f t="shared" si="610"/>
        <v>47930.400000000001</v>
      </c>
      <c r="AJ1566" s="1084"/>
      <c r="AK1566" s="1063"/>
      <c r="AL1566" s="1063"/>
      <c r="AM1566" s="1063"/>
      <c r="AN1566" s="1085">
        <f t="shared" si="606"/>
        <v>0</v>
      </c>
      <c r="AO1566" s="1061">
        <f t="shared" si="607"/>
        <v>94</v>
      </c>
      <c r="AP1566" s="1061">
        <f t="shared" si="607"/>
        <v>0</v>
      </c>
      <c r="AQ1566" s="1061">
        <f t="shared" si="607"/>
        <v>0</v>
      </c>
      <c r="AR1566" s="1061">
        <f t="shared" si="607"/>
        <v>0</v>
      </c>
      <c r="AS1566" s="1061">
        <f t="shared" si="607"/>
        <v>1184.4000000000001</v>
      </c>
      <c r="AT1566" s="850">
        <f t="shared" ref="AT1566:AT1623" si="613">IF(AC1566&lt;&gt;0,SUM(AO1566:AR1566)*$AC1566-SUM(AO1566:AR1566)*$AD1566,"")</f>
        <v>0</v>
      </c>
      <c r="AU1566" s="859" t="s">
        <v>828</v>
      </c>
      <c r="AV1566" s="1519">
        <v>78</v>
      </c>
      <c r="AW1566" s="1519"/>
      <c r="AX1566" s="860"/>
      <c r="AY1566" s="861"/>
      <c r="AZ1566" s="862" t="s">
        <v>829</v>
      </c>
    </row>
    <row r="1567" spans="1:52" ht="13.5" customHeight="1">
      <c r="A1567" s="838">
        <f t="shared" si="611"/>
        <v>4</v>
      </c>
      <c r="B1567" s="1038" t="s">
        <v>850</v>
      </c>
      <c r="C1567" s="817" t="s">
        <v>389</v>
      </c>
      <c r="D1567" s="1054">
        <v>10</v>
      </c>
      <c r="E1567" s="1055">
        <v>10</v>
      </c>
      <c r="F1567" s="1061"/>
      <c r="G1567" s="1090"/>
      <c r="H1567" s="1091"/>
      <c r="I1567" s="1077"/>
      <c r="J1567" s="1060">
        <f t="shared" si="602"/>
        <v>0</v>
      </c>
      <c r="K1567" s="1092"/>
      <c r="L1567" s="1061"/>
      <c r="M1567" s="1063">
        <v>0.8</v>
      </c>
      <c r="N1567" s="1063"/>
      <c r="O1567" s="1060">
        <f t="shared" ref="O1567:O1623" si="614">SUM(K1567:N1567)*$E1567</f>
        <v>8</v>
      </c>
      <c r="P1567" s="1093"/>
      <c r="Q1567" s="1061"/>
      <c r="R1567" s="1063">
        <v>0.7</v>
      </c>
      <c r="S1567" s="1063"/>
      <c r="T1567" s="1079">
        <f t="shared" si="603"/>
        <v>7</v>
      </c>
      <c r="U1567" s="1061">
        <f t="shared" si="608"/>
        <v>0</v>
      </c>
      <c r="V1567" s="1061">
        <f t="shared" si="608"/>
        <v>0</v>
      </c>
      <c r="W1567" s="1063">
        <f t="shared" si="608"/>
        <v>1.5</v>
      </c>
      <c r="X1567" s="1063">
        <f t="shared" si="608"/>
        <v>0</v>
      </c>
      <c r="Y1567" s="1060">
        <f t="shared" si="608"/>
        <v>15</v>
      </c>
      <c r="Z1567" s="1080">
        <f t="shared" si="612"/>
        <v>4</v>
      </c>
      <c r="AA1567" s="1081" t="str">
        <f t="shared" si="609"/>
        <v>Bột súp</v>
      </c>
      <c r="AB1567" s="1082" t="str">
        <f t="shared" si="609"/>
        <v>lít</v>
      </c>
      <c r="AC1567" s="1083">
        <f t="shared" si="609"/>
        <v>10</v>
      </c>
      <c r="AD1567" s="1089">
        <f t="shared" si="609"/>
        <v>10</v>
      </c>
      <c r="AE1567" s="1071">
        <f t="shared" si="604"/>
        <v>0</v>
      </c>
      <c r="AF1567" s="1071">
        <f t="shared" si="605"/>
        <v>0</v>
      </c>
      <c r="AG1567" s="1071">
        <f t="shared" si="605"/>
        <v>8</v>
      </c>
      <c r="AH1567" s="1071">
        <f t="shared" si="605"/>
        <v>0</v>
      </c>
      <c r="AI1567" s="1060">
        <f t="shared" si="610"/>
        <v>80</v>
      </c>
      <c r="AJ1567" s="1084"/>
      <c r="AK1567" s="1094"/>
      <c r="AL1567" s="1095"/>
      <c r="AM1567" s="1063"/>
      <c r="AN1567" s="1085">
        <f t="shared" si="606"/>
        <v>0</v>
      </c>
      <c r="AO1567" s="1061">
        <f t="shared" si="607"/>
        <v>0</v>
      </c>
      <c r="AP1567" s="1061">
        <f t="shared" si="607"/>
        <v>0</v>
      </c>
      <c r="AQ1567" s="1061">
        <f t="shared" si="607"/>
        <v>1.5</v>
      </c>
      <c r="AR1567" s="1061">
        <f t="shared" si="607"/>
        <v>0</v>
      </c>
      <c r="AS1567" s="1061">
        <f t="shared" si="607"/>
        <v>15</v>
      </c>
      <c r="AT1567" s="850">
        <f t="shared" si="613"/>
        <v>0</v>
      </c>
      <c r="AU1567" s="867" t="s">
        <v>830</v>
      </c>
      <c r="AV1567" s="868">
        <f>F1632</f>
        <v>115</v>
      </c>
      <c r="AW1567" s="861" t="s">
        <v>27</v>
      </c>
      <c r="AX1567" s="869">
        <f>H1632</f>
        <v>14</v>
      </c>
      <c r="AY1567" s="861" t="s">
        <v>28</v>
      </c>
      <c r="AZ1567" s="870">
        <f>AX1567*AV1567</f>
        <v>1610</v>
      </c>
    </row>
    <row r="1568" spans="1:52" ht="13.5" customHeight="1">
      <c r="A1568" s="838">
        <f t="shared" si="611"/>
        <v>5</v>
      </c>
      <c r="B1568" s="1039" t="s">
        <v>851</v>
      </c>
      <c r="C1568" s="817" t="s">
        <v>389</v>
      </c>
      <c r="D1568" s="1054">
        <v>30</v>
      </c>
      <c r="E1568" s="1096">
        <v>25</v>
      </c>
      <c r="F1568" s="1061"/>
      <c r="G1568" s="1090">
        <v>2</v>
      </c>
      <c r="H1568" s="1091"/>
      <c r="I1568" s="1077"/>
      <c r="J1568" s="1060">
        <f t="shared" si="602"/>
        <v>50</v>
      </c>
      <c r="K1568" s="1092"/>
      <c r="L1568" s="1065">
        <v>3</v>
      </c>
      <c r="M1568" s="1063"/>
      <c r="N1568" s="1063"/>
      <c r="O1568" s="1060">
        <f t="shared" si="614"/>
        <v>75</v>
      </c>
      <c r="P1568" s="1093"/>
      <c r="Q1568" s="1065">
        <v>2</v>
      </c>
      <c r="R1568" s="1063"/>
      <c r="S1568" s="1063"/>
      <c r="T1568" s="1079">
        <f t="shared" si="603"/>
        <v>50</v>
      </c>
      <c r="U1568" s="1061">
        <f t="shared" si="608"/>
        <v>0</v>
      </c>
      <c r="V1568" s="1065">
        <f t="shared" si="608"/>
        <v>7</v>
      </c>
      <c r="W1568" s="1063">
        <f t="shared" si="608"/>
        <v>0</v>
      </c>
      <c r="X1568" s="1063">
        <f t="shared" si="608"/>
        <v>0</v>
      </c>
      <c r="Y1568" s="1060">
        <f t="shared" si="608"/>
        <v>175</v>
      </c>
      <c r="Z1568" s="1080">
        <f t="shared" si="612"/>
        <v>5</v>
      </c>
      <c r="AA1568" s="1081" t="str">
        <f t="shared" si="609"/>
        <v>Nmắm thường</v>
      </c>
      <c r="AB1568" s="1082" t="str">
        <f t="shared" si="609"/>
        <v>lít</v>
      </c>
      <c r="AC1568" s="1083">
        <f t="shared" si="609"/>
        <v>30</v>
      </c>
      <c r="AD1568" s="1089">
        <f t="shared" si="609"/>
        <v>25</v>
      </c>
      <c r="AE1568" s="1071">
        <f t="shared" si="604"/>
        <v>0</v>
      </c>
      <c r="AF1568" s="1071">
        <f t="shared" si="605"/>
        <v>58</v>
      </c>
      <c r="AG1568" s="1071">
        <f t="shared" si="605"/>
        <v>0</v>
      </c>
      <c r="AH1568" s="1071">
        <f t="shared" si="605"/>
        <v>0</v>
      </c>
      <c r="AI1568" s="1060">
        <f t="shared" si="610"/>
        <v>1450</v>
      </c>
      <c r="AJ1568" s="1084"/>
      <c r="AK1568" s="1097"/>
      <c r="AL1568" s="1063"/>
      <c r="AM1568" s="1063"/>
      <c r="AN1568" s="1085">
        <f t="shared" si="606"/>
        <v>0</v>
      </c>
      <c r="AO1568" s="1061">
        <f t="shared" si="607"/>
        <v>0</v>
      </c>
      <c r="AP1568" s="1061">
        <f t="shared" si="607"/>
        <v>7</v>
      </c>
      <c r="AQ1568" s="1061">
        <f t="shared" si="607"/>
        <v>0</v>
      </c>
      <c r="AR1568" s="1061">
        <f t="shared" si="607"/>
        <v>0</v>
      </c>
      <c r="AS1568" s="1061">
        <f t="shared" si="607"/>
        <v>175</v>
      </c>
      <c r="AT1568" s="850">
        <f t="shared" si="613"/>
        <v>35</v>
      </c>
      <c r="AU1568" s="867" t="s">
        <v>831</v>
      </c>
      <c r="AV1568" s="874">
        <f>F1633</f>
        <v>115</v>
      </c>
      <c r="AW1568" s="861" t="s">
        <v>27</v>
      </c>
      <c r="AX1568" s="869">
        <v>32</v>
      </c>
      <c r="AY1568" s="861" t="s">
        <v>28</v>
      </c>
      <c r="AZ1568" s="870">
        <f>AX1568*AV1568</f>
        <v>3680</v>
      </c>
    </row>
    <row r="1569" spans="1:52" ht="13.5" customHeight="1">
      <c r="A1569" s="838">
        <f t="shared" si="611"/>
        <v>6</v>
      </c>
      <c r="B1569" s="1039" t="s">
        <v>496</v>
      </c>
      <c r="C1569" s="817" t="s">
        <v>852</v>
      </c>
      <c r="D1569" s="1054">
        <v>42</v>
      </c>
      <c r="E1569" s="1098">
        <v>42</v>
      </c>
      <c r="F1569" s="1061"/>
      <c r="G1569" s="1086"/>
      <c r="H1569" s="1063">
        <v>0.4</v>
      </c>
      <c r="I1569" s="1077"/>
      <c r="J1569" s="1060">
        <f t="shared" si="602"/>
        <v>16.8</v>
      </c>
      <c r="K1569" s="1092"/>
      <c r="L1569" s="1061"/>
      <c r="M1569" s="1099">
        <v>0.8</v>
      </c>
      <c r="N1569" s="1063"/>
      <c r="O1569" s="1060">
        <f t="shared" si="614"/>
        <v>33.6</v>
      </c>
      <c r="P1569" s="1093"/>
      <c r="Q1569" s="1061"/>
      <c r="R1569" s="1100">
        <v>0.8</v>
      </c>
      <c r="S1569" s="1063"/>
      <c r="T1569" s="1079">
        <f t="shared" si="603"/>
        <v>33.6</v>
      </c>
      <c r="U1569" s="1061">
        <f t="shared" si="608"/>
        <v>0</v>
      </c>
      <c r="V1569" s="1061">
        <f t="shared" si="608"/>
        <v>0</v>
      </c>
      <c r="W1569" s="1063">
        <f t="shared" si="608"/>
        <v>2</v>
      </c>
      <c r="X1569" s="1063">
        <f t="shared" si="608"/>
        <v>0</v>
      </c>
      <c r="Y1569" s="1060">
        <f t="shared" si="608"/>
        <v>84</v>
      </c>
      <c r="Z1569" s="1080">
        <f t="shared" si="612"/>
        <v>6</v>
      </c>
      <c r="AA1569" s="1101" t="str">
        <f t="shared" si="609"/>
        <v>Mì chính VEDAN</v>
      </c>
      <c r="AB1569" s="1082" t="str">
        <f t="shared" si="609"/>
        <v>Kg</v>
      </c>
      <c r="AC1569" s="1083">
        <f t="shared" si="609"/>
        <v>42</v>
      </c>
      <c r="AD1569" s="1089">
        <f t="shared" si="609"/>
        <v>42</v>
      </c>
      <c r="AE1569" s="1071">
        <f t="shared" si="604"/>
        <v>0</v>
      </c>
      <c r="AF1569" s="1071">
        <f t="shared" si="605"/>
        <v>0</v>
      </c>
      <c r="AG1569" s="1071">
        <f t="shared" si="605"/>
        <v>3.7000000000000011</v>
      </c>
      <c r="AH1569" s="1071">
        <f t="shared" si="605"/>
        <v>0</v>
      </c>
      <c r="AI1569" s="1060">
        <f t="shared" si="610"/>
        <v>155.40000000000003</v>
      </c>
      <c r="AJ1569" s="1102"/>
      <c r="AK1569" s="1063"/>
      <c r="AL1569" s="1103"/>
      <c r="AM1569" s="1063"/>
      <c r="AN1569" s="1085">
        <f t="shared" si="606"/>
        <v>0</v>
      </c>
      <c r="AO1569" s="1061">
        <f t="shared" si="607"/>
        <v>0</v>
      </c>
      <c r="AP1569" s="1061">
        <f t="shared" si="607"/>
        <v>0</v>
      </c>
      <c r="AQ1569" s="1061">
        <f t="shared" si="607"/>
        <v>2</v>
      </c>
      <c r="AR1569" s="1061">
        <f t="shared" si="607"/>
        <v>0</v>
      </c>
      <c r="AS1569" s="1061">
        <f t="shared" si="607"/>
        <v>84</v>
      </c>
      <c r="AT1569" s="850">
        <f t="shared" si="613"/>
        <v>0</v>
      </c>
      <c r="AU1569" s="880" t="s">
        <v>832</v>
      </c>
      <c r="AV1569" s="874">
        <f>F1634</f>
        <v>115</v>
      </c>
      <c r="AW1569" s="861" t="s">
        <v>27</v>
      </c>
      <c r="AX1569" s="869">
        <v>32</v>
      </c>
      <c r="AY1569" s="861" t="s">
        <v>28</v>
      </c>
      <c r="AZ1569" s="870">
        <f>AX1569*AV1569</f>
        <v>3680</v>
      </c>
    </row>
    <row r="1570" spans="1:52" ht="13.5" customHeight="1">
      <c r="A1570" s="838">
        <f t="shared" si="611"/>
        <v>7</v>
      </c>
      <c r="B1570" s="1036" t="s">
        <v>43</v>
      </c>
      <c r="C1570" s="881" t="s">
        <v>66</v>
      </c>
      <c r="D1570" s="1104">
        <v>3.5</v>
      </c>
      <c r="E1570" s="1105">
        <v>3.5</v>
      </c>
      <c r="F1570" s="1106"/>
      <c r="G1570" s="1086"/>
      <c r="H1570" s="1107">
        <v>1</v>
      </c>
      <c r="I1570" s="1077"/>
      <c r="J1570" s="1060">
        <f t="shared" si="602"/>
        <v>3.5</v>
      </c>
      <c r="K1570" s="1092"/>
      <c r="L1570" s="1061"/>
      <c r="M1570" s="1099">
        <v>1.5</v>
      </c>
      <c r="N1570" s="1063"/>
      <c r="O1570" s="1060">
        <f t="shared" si="614"/>
        <v>5.25</v>
      </c>
      <c r="P1570" s="1093" t="s">
        <v>883</v>
      </c>
      <c r="Q1570" s="1061"/>
      <c r="R1570" s="1100">
        <v>1.5</v>
      </c>
      <c r="S1570" s="1063"/>
      <c r="T1570" s="1079">
        <f t="shared" si="603"/>
        <v>5.25</v>
      </c>
      <c r="U1570" s="1061">
        <f>SUM(F1570,K1570,P1570)</f>
        <v>0</v>
      </c>
      <c r="V1570" s="1061"/>
      <c r="W1570" s="1063">
        <f t="shared" si="608"/>
        <v>4</v>
      </c>
      <c r="X1570" s="1063">
        <f t="shared" si="608"/>
        <v>0</v>
      </c>
      <c r="Y1570" s="1060">
        <f t="shared" si="608"/>
        <v>14</v>
      </c>
      <c r="Z1570" s="1080">
        <f t="shared" si="612"/>
        <v>7</v>
      </c>
      <c r="AA1570" s="1101" t="str">
        <f t="shared" si="609"/>
        <v>Muối trắng</v>
      </c>
      <c r="AB1570" s="1082" t="str">
        <f t="shared" si="609"/>
        <v>kg</v>
      </c>
      <c r="AC1570" s="1083">
        <f t="shared" si="609"/>
        <v>3.5</v>
      </c>
      <c r="AD1570" s="1089">
        <f t="shared" si="609"/>
        <v>3.5</v>
      </c>
      <c r="AE1570" s="1071">
        <f t="shared" si="604"/>
        <v>0</v>
      </c>
      <c r="AF1570" s="1071">
        <f t="shared" si="605"/>
        <v>0</v>
      </c>
      <c r="AG1570" s="1071">
        <f t="shared" si="605"/>
        <v>2</v>
      </c>
      <c r="AH1570" s="1071">
        <f t="shared" si="605"/>
        <v>0</v>
      </c>
      <c r="AI1570" s="1060">
        <f t="shared" si="610"/>
        <v>7</v>
      </c>
      <c r="AJ1570" s="1102"/>
      <c r="AK1570" s="1063"/>
      <c r="AL1570" s="1103">
        <v>100</v>
      </c>
      <c r="AM1570" s="1063"/>
      <c r="AN1570" s="1085">
        <f t="shared" si="606"/>
        <v>350</v>
      </c>
      <c r="AO1570" s="1061">
        <f t="shared" si="607"/>
        <v>0</v>
      </c>
      <c r="AP1570" s="1061">
        <f t="shared" si="607"/>
        <v>0</v>
      </c>
      <c r="AQ1570" s="1061">
        <f t="shared" si="607"/>
        <v>4</v>
      </c>
      <c r="AR1570" s="1061">
        <f t="shared" si="607"/>
        <v>0</v>
      </c>
      <c r="AS1570" s="1061">
        <f t="shared" si="607"/>
        <v>14</v>
      </c>
      <c r="AT1570" s="850">
        <f t="shared" si="613"/>
        <v>0</v>
      </c>
      <c r="AU1570" s="886" t="s">
        <v>833</v>
      </c>
      <c r="AV1570" s="1519">
        <v>62</v>
      </c>
      <c r="AW1570" s="1519"/>
      <c r="AX1570" s="887"/>
      <c r="AY1570" s="861"/>
      <c r="AZ1570" s="862" t="s">
        <v>829</v>
      </c>
    </row>
    <row r="1571" spans="1:52" ht="13.5" customHeight="1">
      <c r="A1571" s="838">
        <f t="shared" si="611"/>
        <v>8</v>
      </c>
      <c r="B1571" s="1039" t="s">
        <v>618</v>
      </c>
      <c r="C1571" s="817" t="s">
        <v>66</v>
      </c>
      <c r="D1571" s="1054">
        <v>35</v>
      </c>
      <c r="E1571" s="921">
        <v>35</v>
      </c>
      <c r="F1571" s="1061"/>
      <c r="G1571" s="1086"/>
      <c r="H1571" s="1063">
        <v>0.4</v>
      </c>
      <c r="I1571" s="1077"/>
      <c r="J1571" s="1060">
        <f t="shared" si="602"/>
        <v>14</v>
      </c>
      <c r="K1571" s="1092"/>
      <c r="L1571" s="1061"/>
      <c r="M1571" s="1099">
        <v>0.8</v>
      </c>
      <c r="N1571" s="1063"/>
      <c r="O1571" s="1060">
        <f t="shared" si="614"/>
        <v>28</v>
      </c>
      <c r="P1571" s="1092"/>
      <c r="Q1571" s="1061"/>
      <c r="R1571" s="1099">
        <v>0.8</v>
      </c>
      <c r="S1571" s="1063"/>
      <c r="T1571" s="1079">
        <f t="shared" si="603"/>
        <v>28</v>
      </c>
      <c r="U1571" s="1061">
        <f>SUM(F1571,K1571,P1571)</f>
        <v>0</v>
      </c>
      <c r="V1571" s="1061">
        <f t="shared" ref="V1571:Y1622" si="615">SUM(G1571,L1571,Q1571)</f>
        <v>0</v>
      </c>
      <c r="W1571" s="1063">
        <f t="shared" si="608"/>
        <v>2</v>
      </c>
      <c r="X1571" s="1063">
        <f t="shared" si="608"/>
        <v>0</v>
      </c>
      <c r="Y1571" s="1060">
        <f t="shared" si="608"/>
        <v>70</v>
      </c>
      <c r="Z1571" s="1080">
        <f t="shared" si="612"/>
        <v>8</v>
      </c>
      <c r="AA1571" s="1101" t="str">
        <f t="shared" si="609"/>
        <v xml:space="preserve">Tỏi khô </v>
      </c>
      <c r="AB1571" s="1082" t="str">
        <f t="shared" si="609"/>
        <v>kg</v>
      </c>
      <c r="AC1571" s="1083">
        <f t="shared" si="609"/>
        <v>35</v>
      </c>
      <c r="AD1571" s="1089">
        <f t="shared" si="609"/>
        <v>35</v>
      </c>
      <c r="AE1571" s="1071">
        <f t="shared" si="604"/>
        <v>0</v>
      </c>
      <c r="AF1571" s="1071">
        <f t="shared" si="605"/>
        <v>0</v>
      </c>
      <c r="AG1571" s="1071">
        <f t="shared" si="605"/>
        <v>5</v>
      </c>
      <c r="AH1571" s="1071">
        <f t="shared" si="605"/>
        <v>0</v>
      </c>
      <c r="AI1571" s="1060">
        <f t="shared" si="610"/>
        <v>175</v>
      </c>
      <c r="AJ1571" s="1102"/>
      <c r="AK1571" s="1063"/>
      <c r="AL1571" s="1103"/>
      <c r="AM1571" s="1063"/>
      <c r="AN1571" s="1085">
        <f t="shared" si="606"/>
        <v>0</v>
      </c>
      <c r="AO1571" s="1061">
        <f t="shared" si="607"/>
        <v>0</v>
      </c>
      <c r="AP1571" s="1061">
        <f t="shared" si="607"/>
        <v>0</v>
      </c>
      <c r="AQ1571" s="1061">
        <f t="shared" si="607"/>
        <v>2</v>
      </c>
      <c r="AR1571" s="1061">
        <f t="shared" si="607"/>
        <v>0</v>
      </c>
      <c r="AS1571" s="1061">
        <f t="shared" si="607"/>
        <v>70</v>
      </c>
      <c r="AT1571" s="850">
        <f t="shared" si="613"/>
        <v>0</v>
      </c>
      <c r="AU1571" s="880" t="s">
        <v>830</v>
      </c>
      <c r="AV1571" s="868">
        <f>K1632</f>
        <v>13</v>
      </c>
      <c r="AW1571" s="861" t="s">
        <v>27</v>
      </c>
      <c r="AX1571" s="888">
        <f>M1632</f>
        <v>14</v>
      </c>
      <c r="AY1571" s="861" t="s">
        <v>28</v>
      </c>
      <c r="AZ1571" s="870">
        <f>AX1571*AV1571</f>
        <v>182</v>
      </c>
    </row>
    <row r="1572" spans="1:52" ht="13.5" customHeight="1">
      <c r="A1572" s="838">
        <f t="shared" si="611"/>
        <v>9</v>
      </c>
      <c r="B1572" s="1039" t="s">
        <v>44</v>
      </c>
      <c r="C1572" s="817" t="s">
        <v>66</v>
      </c>
      <c r="D1572" s="1054">
        <v>20</v>
      </c>
      <c r="E1572" s="921">
        <v>20</v>
      </c>
      <c r="F1572" s="1061"/>
      <c r="G1572" s="1086"/>
      <c r="H1572" s="1063">
        <v>0.4</v>
      </c>
      <c r="I1572" s="1077"/>
      <c r="J1572" s="1060">
        <f t="shared" si="602"/>
        <v>8</v>
      </c>
      <c r="K1572" s="1092"/>
      <c r="L1572" s="1061"/>
      <c r="M1572" s="1099">
        <v>0.8</v>
      </c>
      <c r="N1572" s="1063"/>
      <c r="O1572" s="1060">
        <f t="shared" si="614"/>
        <v>16</v>
      </c>
      <c r="P1572" s="1061"/>
      <c r="Q1572" s="1061" t="s">
        <v>884</v>
      </c>
      <c r="R1572" s="1099">
        <v>0.8</v>
      </c>
      <c r="S1572" s="1063"/>
      <c r="T1572" s="1079">
        <f t="shared" si="603"/>
        <v>16</v>
      </c>
      <c r="U1572" s="1061">
        <f>SUM(F1572,K1572,P1572)</f>
        <v>0</v>
      </c>
      <c r="V1572" s="1061">
        <f t="shared" si="615"/>
        <v>0</v>
      </c>
      <c r="W1572" s="1063">
        <f t="shared" si="608"/>
        <v>2</v>
      </c>
      <c r="X1572" s="1063">
        <f t="shared" si="608"/>
        <v>0</v>
      </c>
      <c r="Y1572" s="1060">
        <f t="shared" si="608"/>
        <v>40</v>
      </c>
      <c r="Z1572" s="1080">
        <f t="shared" si="612"/>
        <v>9</v>
      </c>
      <c r="AA1572" s="1101" t="str">
        <f t="shared" si="609"/>
        <v>Hành củ</v>
      </c>
      <c r="AB1572" s="1082" t="str">
        <f t="shared" si="609"/>
        <v>kg</v>
      </c>
      <c r="AC1572" s="1083">
        <f t="shared" si="609"/>
        <v>20</v>
      </c>
      <c r="AD1572" s="1089">
        <f t="shared" si="609"/>
        <v>20</v>
      </c>
      <c r="AE1572" s="1071">
        <f t="shared" si="604"/>
        <v>0</v>
      </c>
      <c r="AF1572" s="1071">
        <f t="shared" si="605"/>
        <v>0</v>
      </c>
      <c r="AG1572" s="1071">
        <f t="shared" si="605"/>
        <v>5</v>
      </c>
      <c r="AH1572" s="1071">
        <f t="shared" si="605"/>
        <v>0</v>
      </c>
      <c r="AI1572" s="1060">
        <f t="shared" si="610"/>
        <v>100</v>
      </c>
      <c r="AJ1572" s="1102"/>
      <c r="AK1572" s="1063"/>
      <c r="AL1572" s="1103"/>
      <c r="AM1572" s="1063"/>
      <c r="AN1572" s="1108">
        <f t="shared" si="606"/>
        <v>0</v>
      </c>
      <c r="AO1572" s="1061">
        <f t="shared" si="607"/>
        <v>0</v>
      </c>
      <c r="AP1572" s="1061">
        <f t="shared" si="607"/>
        <v>0</v>
      </c>
      <c r="AQ1572" s="1061">
        <f t="shared" si="607"/>
        <v>2</v>
      </c>
      <c r="AR1572" s="1061">
        <f t="shared" si="607"/>
        <v>0</v>
      </c>
      <c r="AS1572" s="1061">
        <f t="shared" si="607"/>
        <v>40</v>
      </c>
      <c r="AT1572" s="850">
        <f t="shared" si="613"/>
        <v>0</v>
      </c>
      <c r="AU1572" s="880" t="s">
        <v>831</v>
      </c>
      <c r="AV1572" s="868">
        <f>K1633</f>
        <v>13</v>
      </c>
      <c r="AW1572" s="861" t="s">
        <v>27</v>
      </c>
      <c r="AX1572" s="888">
        <v>24</v>
      </c>
      <c r="AY1572" s="861" t="s">
        <v>28</v>
      </c>
      <c r="AZ1572" s="870">
        <f>AX1572*AV1572</f>
        <v>312</v>
      </c>
    </row>
    <row r="1573" spans="1:52" ht="13.5" customHeight="1">
      <c r="A1573" s="838">
        <f t="shared" si="611"/>
        <v>10</v>
      </c>
      <c r="B1573" s="1039" t="s">
        <v>593</v>
      </c>
      <c r="C1573" s="817" t="s">
        <v>389</v>
      </c>
      <c r="D1573" s="1054">
        <v>22</v>
      </c>
      <c r="E1573" s="921">
        <v>22</v>
      </c>
      <c r="F1573" s="1061"/>
      <c r="G1573" s="1086"/>
      <c r="H1573" s="1063">
        <v>1</v>
      </c>
      <c r="I1573" s="1077"/>
      <c r="J1573" s="1060">
        <f t="shared" si="602"/>
        <v>22</v>
      </c>
      <c r="K1573" s="1092"/>
      <c r="L1573" s="1061"/>
      <c r="M1573" s="1099">
        <v>1</v>
      </c>
      <c r="N1573" s="1063"/>
      <c r="O1573" s="1060">
        <f t="shared" si="614"/>
        <v>22</v>
      </c>
      <c r="P1573" s="1093"/>
      <c r="Q1573" s="1061"/>
      <c r="R1573" s="1109">
        <v>1.5</v>
      </c>
      <c r="S1573" s="1063"/>
      <c r="T1573" s="1079">
        <f t="shared" si="603"/>
        <v>33</v>
      </c>
      <c r="U1573" s="1061">
        <f>SUM(F1573,K1573,P1573)</f>
        <v>0</v>
      </c>
      <c r="V1573" s="1061">
        <f t="shared" si="615"/>
        <v>0</v>
      </c>
      <c r="W1573" s="1063">
        <f t="shared" si="608"/>
        <v>3.5</v>
      </c>
      <c r="X1573" s="1063">
        <f t="shared" si="608"/>
        <v>0</v>
      </c>
      <c r="Y1573" s="1060">
        <f t="shared" si="608"/>
        <v>77</v>
      </c>
      <c r="Z1573" s="1080">
        <f t="shared" si="612"/>
        <v>10</v>
      </c>
      <c r="AA1573" s="1101" t="str">
        <f t="shared" si="609"/>
        <v>Dầu ăn Mavela</v>
      </c>
      <c r="AB1573" s="1082" t="str">
        <f t="shared" si="609"/>
        <v>lít</v>
      </c>
      <c r="AC1573" s="1083">
        <f t="shared" si="609"/>
        <v>22</v>
      </c>
      <c r="AD1573" s="1089">
        <f t="shared" si="609"/>
        <v>22</v>
      </c>
      <c r="AE1573" s="1071">
        <f t="shared" si="604"/>
        <v>0</v>
      </c>
      <c r="AF1573" s="1071">
        <f t="shared" si="605"/>
        <v>0</v>
      </c>
      <c r="AG1573" s="1071">
        <f t="shared" si="605"/>
        <v>3</v>
      </c>
      <c r="AH1573" s="1071">
        <f t="shared" si="605"/>
        <v>0</v>
      </c>
      <c r="AI1573" s="1060">
        <f t="shared" si="610"/>
        <v>66</v>
      </c>
      <c r="AJ1573" s="1102"/>
      <c r="AK1573" s="1063"/>
      <c r="AL1573" s="1103">
        <v>20</v>
      </c>
      <c r="AM1573" s="1063"/>
      <c r="AN1573" s="1085">
        <f t="shared" si="606"/>
        <v>440</v>
      </c>
      <c r="AO1573" s="1061">
        <f t="shared" si="607"/>
        <v>0</v>
      </c>
      <c r="AP1573" s="1061">
        <f t="shared" si="607"/>
        <v>0</v>
      </c>
      <c r="AQ1573" s="1061">
        <f t="shared" si="607"/>
        <v>3.5</v>
      </c>
      <c r="AR1573" s="1061">
        <f t="shared" si="607"/>
        <v>0</v>
      </c>
      <c r="AS1573" s="1061">
        <f t="shared" si="607"/>
        <v>77</v>
      </c>
      <c r="AT1573" s="850">
        <f t="shared" si="613"/>
        <v>0</v>
      </c>
      <c r="AU1573" s="880" t="s">
        <v>832</v>
      </c>
      <c r="AV1573" s="868">
        <f>K1634</f>
        <v>13</v>
      </c>
      <c r="AW1573" s="861" t="s">
        <v>27</v>
      </c>
      <c r="AX1573" s="888">
        <v>24</v>
      </c>
      <c r="AY1573" s="861" t="s">
        <v>28</v>
      </c>
      <c r="AZ1573" s="870">
        <f>AX1573*AV1573</f>
        <v>312</v>
      </c>
    </row>
    <row r="1574" spans="1:52" ht="13.5" customHeight="1">
      <c r="A1574" s="838">
        <f t="shared" si="611"/>
        <v>11</v>
      </c>
      <c r="B1574" s="1039" t="s">
        <v>45</v>
      </c>
      <c r="C1574" s="817" t="s">
        <v>66</v>
      </c>
      <c r="D1574" s="1054">
        <v>130</v>
      </c>
      <c r="E1574" s="921">
        <v>90</v>
      </c>
      <c r="F1574" s="1061" t="s">
        <v>885</v>
      </c>
      <c r="G1574" s="1086" t="s">
        <v>886</v>
      </c>
      <c r="H1574" s="1063"/>
      <c r="I1574" s="1077"/>
      <c r="J1574" s="1060">
        <f t="shared" si="602"/>
        <v>0</v>
      </c>
      <c r="K1574" s="1092"/>
      <c r="L1574" s="1061"/>
      <c r="M1574" s="1110">
        <v>0.1</v>
      </c>
      <c r="N1574" s="1063"/>
      <c r="O1574" s="1060">
        <f t="shared" si="614"/>
        <v>9</v>
      </c>
      <c r="P1574" s="1093"/>
      <c r="Q1574" s="1061"/>
      <c r="R1574" s="1100">
        <v>0.1</v>
      </c>
      <c r="S1574" s="1063"/>
      <c r="T1574" s="1079">
        <f t="shared" si="603"/>
        <v>9</v>
      </c>
      <c r="U1574" s="1061">
        <f t="shared" ref="U1574:U1580" si="616">SUM(F1574,K1574,P1574)</f>
        <v>0</v>
      </c>
      <c r="V1574" s="1061">
        <f t="shared" si="615"/>
        <v>0</v>
      </c>
      <c r="W1574" s="1063">
        <f t="shared" si="608"/>
        <v>0.2</v>
      </c>
      <c r="X1574" s="1063">
        <f t="shared" si="608"/>
        <v>0</v>
      </c>
      <c r="Y1574" s="1060">
        <f t="shared" si="608"/>
        <v>18</v>
      </c>
      <c r="Z1574" s="1080">
        <f t="shared" si="612"/>
        <v>11</v>
      </c>
      <c r="AA1574" s="1101" t="str">
        <f t="shared" si="609"/>
        <v>Tiêu bắc</v>
      </c>
      <c r="AB1574" s="1082" t="str">
        <f t="shared" si="609"/>
        <v>kg</v>
      </c>
      <c r="AC1574" s="1083">
        <f t="shared" si="609"/>
        <v>130</v>
      </c>
      <c r="AD1574" s="1089">
        <f t="shared" si="609"/>
        <v>90</v>
      </c>
      <c r="AE1574" s="1071">
        <f t="shared" si="604"/>
        <v>0</v>
      </c>
      <c r="AF1574" s="1071">
        <f t="shared" si="605"/>
        <v>0</v>
      </c>
      <c r="AG1574" s="1071">
        <f t="shared" si="605"/>
        <v>3.1999999999999984</v>
      </c>
      <c r="AH1574" s="1071">
        <f t="shared" si="605"/>
        <v>0</v>
      </c>
      <c r="AI1574" s="1060">
        <f t="shared" si="610"/>
        <v>287.99999999999983</v>
      </c>
      <c r="AJ1574" s="1102"/>
      <c r="AK1574" s="1063"/>
      <c r="AL1574" s="1103"/>
      <c r="AM1574" s="1063"/>
      <c r="AN1574" s="1085">
        <f t="shared" si="606"/>
        <v>0</v>
      </c>
      <c r="AO1574" s="1061">
        <f t="shared" si="607"/>
        <v>0</v>
      </c>
      <c r="AP1574" s="1061">
        <f t="shared" si="607"/>
        <v>0</v>
      </c>
      <c r="AQ1574" s="1061">
        <f t="shared" si="607"/>
        <v>0.2</v>
      </c>
      <c r="AR1574" s="1061">
        <f t="shared" si="607"/>
        <v>0</v>
      </c>
      <c r="AS1574" s="1061">
        <f t="shared" si="607"/>
        <v>18</v>
      </c>
      <c r="AT1574" s="850">
        <f t="shared" si="613"/>
        <v>8</v>
      </c>
      <c r="AU1574" s="1521" t="str">
        <f>B1635</f>
        <v xml:space="preserve">  + Ăn thêm</v>
      </c>
      <c r="AV1574" s="1522"/>
      <c r="AW1574" s="1522"/>
      <c r="AX1574" s="1522"/>
      <c r="AY1574" s="1522"/>
      <c r="AZ1574" s="892">
        <f>J1635</f>
        <v>0</v>
      </c>
    </row>
    <row r="1575" spans="1:52" ht="13.5" customHeight="1">
      <c r="A1575" s="838">
        <f t="shared" si="611"/>
        <v>12</v>
      </c>
      <c r="B1575" s="1039" t="s">
        <v>46</v>
      </c>
      <c r="C1575" s="817" t="s">
        <v>66</v>
      </c>
      <c r="D1575" s="1054">
        <v>35</v>
      </c>
      <c r="E1575" s="921">
        <v>35</v>
      </c>
      <c r="F1575" s="1061"/>
      <c r="G1575" s="1086"/>
      <c r="H1575" s="1063">
        <v>0.1</v>
      </c>
      <c r="I1575" s="1077"/>
      <c r="J1575" s="1060">
        <f t="shared" si="602"/>
        <v>3.5</v>
      </c>
      <c r="K1575" s="1092"/>
      <c r="L1575" s="1061"/>
      <c r="M1575" s="1110">
        <v>0.2</v>
      </c>
      <c r="N1575" s="1063"/>
      <c r="O1575" s="1060">
        <f t="shared" si="614"/>
        <v>7</v>
      </c>
      <c r="P1575" s="1093"/>
      <c r="Q1575" s="1061"/>
      <c r="R1575" s="1100">
        <v>0.2</v>
      </c>
      <c r="S1575" s="1063"/>
      <c r="T1575" s="1079">
        <f t="shared" si="603"/>
        <v>7</v>
      </c>
      <c r="U1575" s="1061">
        <f t="shared" si="616"/>
        <v>0</v>
      </c>
      <c r="V1575" s="1061">
        <f t="shared" si="615"/>
        <v>0</v>
      </c>
      <c r="W1575" s="1063">
        <f t="shared" si="608"/>
        <v>0.5</v>
      </c>
      <c r="X1575" s="1063">
        <f t="shared" si="608"/>
        <v>0</v>
      </c>
      <c r="Y1575" s="1060">
        <f t="shared" si="608"/>
        <v>17.5</v>
      </c>
      <c r="Z1575" s="1080">
        <f t="shared" si="612"/>
        <v>12</v>
      </c>
      <c r="AA1575" s="1101" t="str">
        <f t="shared" si="609"/>
        <v>Kẹo đắng</v>
      </c>
      <c r="AB1575" s="1082" t="str">
        <f t="shared" si="609"/>
        <v>kg</v>
      </c>
      <c r="AC1575" s="1083">
        <f t="shared" si="609"/>
        <v>35</v>
      </c>
      <c r="AD1575" s="1089">
        <f t="shared" si="609"/>
        <v>35</v>
      </c>
      <c r="AE1575" s="1071">
        <f t="shared" si="604"/>
        <v>0</v>
      </c>
      <c r="AF1575" s="1071">
        <f t="shared" si="605"/>
        <v>0</v>
      </c>
      <c r="AG1575" s="1071">
        <f t="shared" si="605"/>
        <v>5.5</v>
      </c>
      <c r="AH1575" s="1071">
        <f t="shared" si="605"/>
        <v>0</v>
      </c>
      <c r="AI1575" s="1060">
        <f t="shared" si="610"/>
        <v>192.5</v>
      </c>
      <c r="AJ1575" s="1102"/>
      <c r="AK1575" s="1063"/>
      <c r="AL1575" s="1103"/>
      <c r="AM1575" s="1063"/>
      <c r="AN1575" s="1085">
        <f t="shared" si="606"/>
        <v>0</v>
      </c>
      <c r="AO1575" s="1061">
        <f t="shared" si="607"/>
        <v>0</v>
      </c>
      <c r="AP1575" s="1061">
        <f t="shared" si="607"/>
        <v>0</v>
      </c>
      <c r="AQ1575" s="1061">
        <f t="shared" si="607"/>
        <v>0.5</v>
      </c>
      <c r="AR1575" s="1061">
        <f t="shared" si="607"/>
        <v>0</v>
      </c>
      <c r="AS1575" s="1061">
        <f t="shared" si="607"/>
        <v>17.5</v>
      </c>
      <c r="AT1575" s="850">
        <f t="shared" si="613"/>
        <v>0</v>
      </c>
      <c r="AU1575" s="1521" t="str">
        <f>B1636</f>
        <v xml:space="preserve"> + ăn thêm </v>
      </c>
      <c r="AV1575" s="1522"/>
      <c r="AW1575" s="1522"/>
      <c r="AX1575" s="1522"/>
      <c r="AY1575" s="1522"/>
      <c r="AZ1575" s="870">
        <f>J1636</f>
        <v>0</v>
      </c>
    </row>
    <row r="1576" spans="1:52" ht="13.5" customHeight="1">
      <c r="A1576" s="838">
        <f t="shared" si="611"/>
        <v>13</v>
      </c>
      <c r="B1576" s="1039" t="s">
        <v>47</v>
      </c>
      <c r="C1576" s="817" t="s">
        <v>66</v>
      </c>
      <c r="D1576" s="1054">
        <v>17</v>
      </c>
      <c r="E1576" s="921">
        <v>17</v>
      </c>
      <c r="F1576" s="1061"/>
      <c r="G1576" s="1086"/>
      <c r="H1576" s="1063"/>
      <c r="I1576" s="1077"/>
      <c r="J1576" s="1060">
        <f t="shared" si="602"/>
        <v>0</v>
      </c>
      <c r="K1576" s="1092"/>
      <c r="L1576" s="1061"/>
      <c r="M1576" s="1110"/>
      <c r="N1576" s="1063"/>
      <c r="O1576" s="1060">
        <f t="shared" si="614"/>
        <v>0</v>
      </c>
      <c r="P1576" s="1093"/>
      <c r="Q1576" s="1061"/>
      <c r="R1576" s="1100"/>
      <c r="S1576" s="1063"/>
      <c r="T1576" s="1079">
        <f t="shared" si="603"/>
        <v>0</v>
      </c>
      <c r="U1576" s="1061">
        <f t="shared" si="616"/>
        <v>0</v>
      </c>
      <c r="V1576" s="1061">
        <f t="shared" si="615"/>
        <v>0</v>
      </c>
      <c r="W1576" s="1063">
        <f t="shared" si="608"/>
        <v>0</v>
      </c>
      <c r="X1576" s="1063">
        <f t="shared" si="608"/>
        <v>0</v>
      </c>
      <c r="Y1576" s="1060">
        <f t="shared" si="608"/>
        <v>0</v>
      </c>
      <c r="Z1576" s="1080">
        <f t="shared" si="612"/>
        <v>13</v>
      </c>
      <c r="AA1576" s="1101" t="str">
        <f t="shared" si="609"/>
        <v>Đường trắng</v>
      </c>
      <c r="AB1576" s="1082" t="str">
        <f t="shared" si="609"/>
        <v>kg</v>
      </c>
      <c r="AC1576" s="1083">
        <f t="shared" si="609"/>
        <v>17</v>
      </c>
      <c r="AD1576" s="1089">
        <f t="shared" si="609"/>
        <v>17</v>
      </c>
      <c r="AE1576" s="1071">
        <f t="shared" si="604"/>
        <v>0</v>
      </c>
      <c r="AF1576" s="1071">
        <f t="shared" si="605"/>
        <v>0</v>
      </c>
      <c r="AG1576" s="1071">
        <f t="shared" si="605"/>
        <v>1</v>
      </c>
      <c r="AH1576" s="1071">
        <f t="shared" si="605"/>
        <v>0</v>
      </c>
      <c r="AI1576" s="1060">
        <f t="shared" si="610"/>
        <v>17</v>
      </c>
      <c r="AJ1576" s="1102"/>
      <c r="AK1576" s="1063"/>
      <c r="AL1576" s="1103"/>
      <c r="AM1576" s="1063"/>
      <c r="AN1576" s="1085">
        <f t="shared" si="606"/>
        <v>0</v>
      </c>
      <c r="AO1576" s="1061">
        <f t="shared" si="607"/>
        <v>0</v>
      </c>
      <c r="AP1576" s="1061">
        <f t="shared" si="607"/>
        <v>0</v>
      </c>
      <c r="AQ1576" s="1061">
        <f t="shared" si="607"/>
        <v>0</v>
      </c>
      <c r="AR1576" s="1061">
        <f t="shared" si="607"/>
        <v>0</v>
      </c>
      <c r="AS1576" s="1061">
        <f t="shared" si="607"/>
        <v>0</v>
      </c>
      <c r="AT1576" s="850">
        <f t="shared" si="613"/>
        <v>0</v>
      </c>
      <c r="AU1576" s="893" t="s">
        <v>834</v>
      </c>
      <c r="AV1576" s="894"/>
      <c r="AW1576" s="894"/>
      <c r="AX1576" s="894"/>
      <c r="AY1576" s="894"/>
      <c r="AZ1576" s="870">
        <f>SUM(AZ1566:AZ1575)</f>
        <v>9776</v>
      </c>
    </row>
    <row r="1577" spans="1:52" ht="13.5" customHeight="1">
      <c r="A1577" s="838">
        <f t="shared" si="611"/>
        <v>14</v>
      </c>
      <c r="B1577" s="1039" t="s">
        <v>48</v>
      </c>
      <c r="C1577" s="817" t="s">
        <v>389</v>
      </c>
      <c r="D1577" s="1054">
        <v>23</v>
      </c>
      <c r="E1577" s="921">
        <v>23</v>
      </c>
      <c r="F1577" s="1061"/>
      <c r="G1577" s="1086"/>
      <c r="H1577" s="1063">
        <v>0.5</v>
      </c>
      <c r="I1577" s="1077"/>
      <c r="J1577" s="1060">
        <f t="shared" si="602"/>
        <v>11.5</v>
      </c>
      <c r="K1577" s="1061"/>
      <c r="L1577" s="1061"/>
      <c r="M1577" s="1063">
        <v>0.8</v>
      </c>
      <c r="N1577" s="1063"/>
      <c r="O1577" s="1060">
        <f t="shared" si="614"/>
        <v>18.400000000000002</v>
      </c>
      <c r="P1577" s="1093"/>
      <c r="Q1577" s="1061"/>
      <c r="R1577" s="1100">
        <v>0.7</v>
      </c>
      <c r="S1577" s="1063"/>
      <c r="T1577" s="1079">
        <f t="shared" si="603"/>
        <v>16.099999999999998</v>
      </c>
      <c r="U1577" s="1061">
        <f t="shared" si="616"/>
        <v>0</v>
      </c>
      <c r="V1577" s="1061">
        <f t="shared" si="615"/>
        <v>0</v>
      </c>
      <c r="W1577" s="1063">
        <f t="shared" si="608"/>
        <v>2</v>
      </c>
      <c r="X1577" s="1063">
        <f t="shared" si="608"/>
        <v>0</v>
      </c>
      <c r="Y1577" s="1060">
        <f t="shared" si="608"/>
        <v>46</v>
      </c>
      <c r="Z1577" s="1080">
        <f t="shared" si="612"/>
        <v>14</v>
      </c>
      <c r="AA1577" s="1101" t="str">
        <f t="shared" si="609"/>
        <v>Mật mía</v>
      </c>
      <c r="AB1577" s="1082" t="str">
        <f t="shared" si="609"/>
        <v>lít</v>
      </c>
      <c r="AC1577" s="1083">
        <f t="shared" si="609"/>
        <v>23</v>
      </c>
      <c r="AD1577" s="1089">
        <f t="shared" si="609"/>
        <v>23</v>
      </c>
      <c r="AE1577" s="1071">
        <f t="shared" si="604"/>
        <v>0</v>
      </c>
      <c r="AF1577" s="1071">
        <f t="shared" si="605"/>
        <v>0</v>
      </c>
      <c r="AG1577" s="1071">
        <f t="shared" si="605"/>
        <v>3.5</v>
      </c>
      <c r="AH1577" s="1071">
        <f t="shared" si="605"/>
        <v>0</v>
      </c>
      <c r="AI1577" s="1060">
        <f t="shared" si="610"/>
        <v>80.5</v>
      </c>
      <c r="AJ1577" s="1102"/>
      <c r="AK1577" s="1063"/>
      <c r="AL1577" s="1103"/>
      <c r="AM1577" s="1063"/>
      <c r="AN1577" s="1085">
        <f t="shared" si="606"/>
        <v>0</v>
      </c>
      <c r="AO1577" s="1061">
        <f t="shared" si="607"/>
        <v>0</v>
      </c>
      <c r="AP1577" s="1061">
        <f t="shared" si="607"/>
        <v>0</v>
      </c>
      <c r="AQ1577" s="1061">
        <f t="shared" si="607"/>
        <v>2</v>
      </c>
      <c r="AR1577" s="1061">
        <f t="shared" si="607"/>
        <v>0</v>
      </c>
      <c r="AS1577" s="1061">
        <f t="shared" si="607"/>
        <v>46</v>
      </c>
      <c r="AT1577" s="850">
        <f t="shared" si="613"/>
        <v>0</v>
      </c>
      <c r="AU1577" s="1255" t="s">
        <v>835</v>
      </c>
      <c r="AV1577" s="1256"/>
      <c r="AW1577" s="1256"/>
      <c r="AX1577" s="1256"/>
      <c r="AY1577" s="1256"/>
      <c r="AZ1577" s="870">
        <f>Q1635</f>
        <v>2265.7999999999956</v>
      </c>
    </row>
    <row r="1578" spans="1:52" ht="13.5" customHeight="1">
      <c r="A1578" s="838">
        <f t="shared" si="611"/>
        <v>15</v>
      </c>
      <c r="B1578" s="1039" t="s">
        <v>514</v>
      </c>
      <c r="C1578" s="817" t="s">
        <v>66</v>
      </c>
      <c r="D1578" s="1054">
        <v>80</v>
      </c>
      <c r="E1578" s="921">
        <v>80</v>
      </c>
      <c r="F1578" s="1061"/>
      <c r="G1578" s="1086"/>
      <c r="H1578" s="1063">
        <v>0.2</v>
      </c>
      <c r="I1578" s="1077"/>
      <c r="J1578" s="1060">
        <f t="shared" si="602"/>
        <v>16</v>
      </c>
      <c r="K1578" s="1061"/>
      <c r="L1578" s="1061"/>
      <c r="M1578" s="1063">
        <v>0.3</v>
      </c>
      <c r="N1578" s="1063"/>
      <c r="O1578" s="1060">
        <f t="shared" si="614"/>
        <v>24</v>
      </c>
      <c r="P1578" s="1093"/>
      <c r="Q1578" s="1061"/>
      <c r="R1578" s="1100">
        <v>0.3</v>
      </c>
      <c r="S1578" s="1063"/>
      <c r="T1578" s="1079">
        <f t="shared" si="603"/>
        <v>24</v>
      </c>
      <c r="U1578" s="1061">
        <f t="shared" si="616"/>
        <v>0</v>
      </c>
      <c r="V1578" s="1061">
        <f t="shared" si="615"/>
        <v>0</v>
      </c>
      <c r="W1578" s="1063">
        <f t="shared" si="608"/>
        <v>0.8</v>
      </c>
      <c r="X1578" s="1063">
        <f t="shared" si="608"/>
        <v>0</v>
      </c>
      <c r="Y1578" s="1060">
        <f t="shared" si="608"/>
        <v>64</v>
      </c>
      <c r="Z1578" s="1080">
        <f t="shared" si="612"/>
        <v>15</v>
      </c>
      <c r="AA1578" s="1101" t="str">
        <f t="shared" si="609"/>
        <v>Ót bột</v>
      </c>
      <c r="AB1578" s="1082" t="str">
        <f t="shared" si="609"/>
        <v>kg</v>
      </c>
      <c r="AC1578" s="1083">
        <f t="shared" si="609"/>
        <v>80</v>
      </c>
      <c r="AD1578" s="1089">
        <f t="shared" si="609"/>
        <v>80</v>
      </c>
      <c r="AE1578" s="1071">
        <f t="shared" si="604"/>
        <v>0</v>
      </c>
      <c r="AF1578" s="1071">
        <f t="shared" si="605"/>
        <v>0</v>
      </c>
      <c r="AG1578" s="1071">
        <f t="shared" si="605"/>
        <v>2.8000000000000016</v>
      </c>
      <c r="AH1578" s="1071">
        <f t="shared" si="605"/>
        <v>0</v>
      </c>
      <c r="AI1578" s="1060">
        <f t="shared" si="610"/>
        <v>224.00000000000011</v>
      </c>
      <c r="AJ1578" s="1102"/>
      <c r="AK1578" s="1063"/>
      <c r="AL1578" s="1103"/>
      <c r="AM1578" s="1063"/>
      <c r="AN1578" s="1085">
        <f t="shared" si="606"/>
        <v>0</v>
      </c>
      <c r="AO1578" s="1061">
        <f t="shared" si="607"/>
        <v>0</v>
      </c>
      <c r="AP1578" s="1061">
        <f t="shared" si="607"/>
        <v>0</v>
      </c>
      <c r="AQ1578" s="1061">
        <f t="shared" si="607"/>
        <v>0.8</v>
      </c>
      <c r="AR1578" s="1061">
        <f t="shared" si="607"/>
        <v>0</v>
      </c>
      <c r="AS1578" s="1061">
        <f t="shared" si="607"/>
        <v>64</v>
      </c>
      <c r="AT1578" s="850">
        <f t="shared" si="613"/>
        <v>0</v>
      </c>
      <c r="AU1578" s="1255" t="s">
        <v>836</v>
      </c>
      <c r="AV1578" s="1256"/>
      <c r="AW1578" s="1256"/>
      <c r="AX1578" s="1256"/>
      <c r="AY1578" s="1256"/>
      <c r="AZ1578" s="870"/>
    </row>
    <row r="1579" spans="1:52" ht="13.5" customHeight="1">
      <c r="A1579" s="838">
        <f t="shared" si="611"/>
        <v>16</v>
      </c>
      <c r="B1579" s="1039" t="s">
        <v>49</v>
      </c>
      <c r="C1579" s="817" t="s">
        <v>66</v>
      </c>
      <c r="D1579" s="1054">
        <v>40</v>
      </c>
      <c r="E1579" s="921">
        <v>40</v>
      </c>
      <c r="F1579" s="1061"/>
      <c r="G1579" s="1086"/>
      <c r="H1579" s="1063">
        <v>0.2</v>
      </c>
      <c r="I1579" s="1077"/>
      <c r="J1579" s="1060">
        <f t="shared" si="602"/>
        <v>8</v>
      </c>
      <c r="K1579" s="1061"/>
      <c r="L1579" s="1061"/>
      <c r="M1579" s="1063">
        <v>0.3</v>
      </c>
      <c r="N1579" s="1063"/>
      <c r="O1579" s="1060">
        <f t="shared" si="614"/>
        <v>12</v>
      </c>
      <c r="P1579" s="1093"/>
      <c r="Q1579" s="1061"/>
      <c r="R1579" s="1100">
        <v>0.3</v>
      </c>
      <c r="S1579" s="1063"/>
      <c r="T1579" s="1079">
        <f t="shared" si="603"/>
        <v>12</v>
      </c>
      <c r="U1579" s="1061">
        <f t="shared" si="616"/>
        <v>0</v>
      </c>
      <c r="V1579" s="1061">
        <f t="shared" si="615"/>
        <v>0</v>
      </c>
      <c r="W1579" s="1063">
        <f t="shared" si="608"/>
        <v>0.8</v>
      </c>
      <c r="X1579" s="1063">
        <f t="shared" si="608"/>
        <v>0</v>
      </c>
      <c r="Y1579" s="1111">
        <f t="shared" si="608"/>
        <v>32</v>
      </c>
      <c r="Z1579" s="1080">
        <f t="shared" si="612"/>
        <v>16</v>
      </c>
      <c r="AA1579" s="1101" t="str">
        <f t="shared" si="609"/>
        <v>Bột nghệ</v>
      </c>
      <c r="AB1579" s="1082" t="str">
        <f t="shared" si="609"/>
        <v>kg</v>
      </c>
      <c r="AC1579" s="1083">
        <f t="shared" si="609"/>
        <v>40</v>
      </c>
      <c r="AD1579" s="1089">
        <f t="shared" si="609"/>
        <v>40</v>
      </c>
      <c r="AE1579" s="1071">
        <f t="shared" si="604"/>
        <v>0</v>
      </c>
      <c r="AF1579" s="1071">
        <f t="shared" si="605"/>
        <v>0</v>
      </c>
      <c r="AG1579" s="1071">
        <f t="shared" si="605"/>
        <v>14.79999999999999</v>
      </c>
      <c r="AH1579" s="1071">
        <f t="shared" si="605"/>
        <v>0</v>
      </c>
      <c r="AI1579" s="1060">
        <f t="shared" si="610"/>
        <v>591.99999999999955</v>
      </c>
      <c r="AJ1579" s="1102"/>
      <c r="AK1579" s="1063"/>
      <c r="AL1579" s="1103"/>
      <c r="AM1579" s="1063"/>
      <c r="AN1579" s="1085">
        <f t="shared" si="606"/>
        <v>0</v>
      </c>
      <c r="AO1579" s="1061">
        <f t="shared" si="607"/>
        <v>0</v>
      </c>
      <c r="AP1579" s="1061">
        <f t="shared" si="607"/>
        <v>0</v>
      </c>
      <c r="AQ1579" s="1061">
        <f t="shared" si="607"/>
        <v>0.8</v>
      </c>
      <c r="AR1579" s="1061">
        <f t="shared" si="607"/>
        <v>0</v>
      </c>
      <c r="AS1579" s="1061">
        <f t="shared" si="607"/>
        <v>32</v>
      </c>
      <c r="AT1579" s="850">
        <f t="shared" si="613"/>
        <v>0</v>
      </c>
      <c r="AU1579" s="1255" t="s">
        <v>799</v>
      </c>
      <c r="AV1579" s="1256"/>
      <c r="AW1579" s="1256"/>
      <c r="AX1579" s="1256"/>
      <c r="AY1579" s="1256"/>
      <c r="AZ1579" s="870"/>
    </row>
    <row r="1580" spans="1:52" ht="13.5" customHeight="1">
      <c r="A1580" s="838">
        <f t="shared" si="611"/>
        <v>17</v>
      </c>
      <c r="B1580" s="920" t="s">
        <v>373</v>
      </c>
      <c r="C1580" s="817" t="s">
        <v>66</v>
      </c>
      <c r="D1580" s="1054">
        <v>43</v>
      </c>
      <c r="E1580" s="921">
        <v>43</v>
      </c>
      <c r="F1580" s="1061"/>
      <c r="G1580" s="1086"/>
      <c r="H1580" s="1063">
        <v>5</v>
      </c>
      <c r="I1580" s="1077"/>
      <c r="J1580" s="1060">
        <f t="shared" si="602"/>
        <v>215</v>
      </c>
      <c r="K1580" s="1061"/>
      <c r="L1580" s="1061"/>
      <c r="M1580" s="1063">
        <v>1</v>
      </c>
      <c r="N1580" s="1063"/>
      <c r="O1580" s="1060">
        <f t="shared" si="614"/>
        <v>43</v>
      </c>
      <c r="P1580" s="1093"/>
      <c r="Q1580" s="1061"/>
      <c r="R1580" s="1100">
        <v>1</v>
      </c>
      <c r="S1580" s="1063"/>
      <c r="T1580" s="1079">
        <f t="shared" si="603"/>
        <v>43</v>
      </c>
      <c r="U1580" s="1061">
        <f t="shared" si="616"/>
        <v>0</v>
      </c>
      <c r="V1580" s="1061">
        <f t="shared" si="615"/>
        <v>0</v>
      </c>
      <c r="W1580" s="1063">
        <f t="shared" si="608"/>
        <v>7</v>
      </c>
      <c r="X1580" s="1063">
        <f t="shared" si="608"/>
        <v>0</v>
      </c>
      <c r="Y1580" s="1060">
        <f t="shared" si="608"/>
        <v>301</v>
      </c>
      <c r="Z1580" s="1080">
        <f t="shared" si="612"/>
        <v>17</v>
      </c>
      <c r="AA1580" s="1081" t="str">
        <f t="shared" si="609"/>
        <v>Vừng lạc</v>
      </c>
      <c r="AB1580" s="1082" t="str">
        <f t="shared" si="609"/>
        <v>kg</v>
      </c>
      <c r="AC1580" s="1083">
        <f t="shared" si="609"/>
        <v>43</v>
      </c>
      <c r="AD1580" s="1089">
        <f t="shared" si="609"/>
        <v>43</v>
      </c>
      <c r="AE1580" s="1071">
        <f t="shared" si="604"/>
        <v>0</v>
      </c>
      <c r="AF1580" s="1071">
        <f>AF1498+AK1498-AP1498</f>
        <v>0</v>
      </c>
      <c r="AG1580" s="1071">
        <f>AG1498+AL1498-AQ1498</f>
        <v>6.8000000000000007</v>
      </c>
      <c r="AH1580" s="1071">
        <f>AH1498+AM1498-AR1498</f>
        <v>0</v>
      </c>
      <c r="AI1580" s="1060">
        <f t="shared" si="610"/>
        <v>292.40000000000003</v>
      </c>
      <c r="AJ1580" s="1102">
        <f>U1580</f>
        <v>0</v>
      </c>
      <c r="AK1580" s="1102">
        <f>V1580</f>
        <v>0</v>
      </c>
      <c r="AL1580" s="1112">
        <v>5</v>
      </c>
      <c r="AM1580" s="1102">
        <f>X1580</f>
        <v>0</v>
      </c>
      <c r="AN1580" s="1085">
        <f t="shared" si="606"/>
        <v>215</v>
      </c>
      <c r="AO1580" s="1061">
        <f t="shared" si="607"/>
        <v>0</v>
      </c>
      <c r="AP1580" s="1061">
        <f t="shared" si="607"/>
        <v>0</v>
      </c>
      <c r="AQ1580" s="1061">
        <f t="shared" si="607"/>
        <v>7</v>
      </c>
      <c r="AR1580" s="1061">
        <f t="shared" si="607"/>
        <v>0</v>
      </c>
      <c r="AS1580" s="1061">
        <f t="shared" si="607"/>
        <v>301</v>
      </c>
      <c r="AT1580" s="850">
        <f t="shared" si="613"/>
        <v>0</v>
      </c>
      <c r="AU1580" s="1255" t="s">
        <v>800</v>
      </c>
      <c r="AV1580" s="1256"/>
      <c r="AW1580" s="1256"/>
      <c r="AX1580" s="1256"/>
      <c r="AY1580" s="1256"/>
      <c r="AZ1580" s="870"/>
    </row>
    <row r="1581" spans="1:52" ht="13.5" customHeight="1">
      <c r="A1581" s="838">
        <f t="shared" si="611"/>
        <v>18</v>
      </c>
      <c r="B1581" s="931" t="s">
        <v>853</v>
      </c>
      <c r="C1581" s="817" t="s">
        <v>66</v>
      </c>
      <c r="D1581" s="1054">
        <v>30</v>
      </c>
      <c r="E1581" s="921">
        <v>6</v>
      </c>
      <c r="F1581" s="1061"/>
      <c r="G1581" s="1086"/>
      <c r="H1581" s="1063">
        <v>0.5</v>
      </c>
      <c r="I1581" s="1077"/>
      <c r="J1581" s="1060">
        <f t="shared" si="602"/>
        <v>3</v>
      </c>
      <c r="K1581" s="1061"/>
      <c r="L1581" s="1061"/>
      <c r="M1581" s="1063">
        <v>1</v>
      </c>
      <c r="N1581" s="1063"/>
      <c r="O1581" s="1060">
        <f t="shared" si="614"/>
        <v>6</v>
      </c>
      <c r="P1581" s="1093"/>
      <c r="Q1581" s="1061"/>
      <c r="R1581" s="1100">
        <v>1</v>
      </c>
      <c r="S1581" s="1063"/>
      <c r="T1581" s="1079">
        <f t="shared" si="603"/>
        <v>6</v>
      </c>
      <c r="U1581" s="1061"/>
      <c r="V1581" s="1061">
        <f t="shared" si="615"/>
        <v>0</v>
      </c>
      <c r="W1581" s="1063">
        <f t="shared" si="615"/>
        <v>2.5</v>
      </c>
      <c r="X1581" s="1063">
        <f t="shared" si="615"/>
        <v>0</v>
      </c>
      <c r="Y1581" s="1060">
        <f t="shared" si="615"/>
        <v>15</v>
      </c>
      <c r="Z1581" s="1080">
        <f t="shared" si="612"/>
        <v>18</v>
      </c>
      <c r="AA1581" s="1081" t="str">
        <f t="shared" si="609"/>
        <v>Tăm bao tay</v>
      </c>
      <c r="AB1581" s="1082" t="str">
        <f t="shared" si="609"/>
        <v>kg</v>
      </c>
      <c r="AC1581" s="1083">
        <f t="shared" si="609"/>
        <v>30</v>
      </c>
      <c r="AD1581" s="1089">
        <f t="shared" si="609"/>
        <v>6</v>
      </c>
      <c r="AE1581" s="1071">
        <f t="shared" ref="AE1581:AH1596" si="617">AE1499+AJ1499-AO1499</f>
        <v>0</v>
      </c>
      <c r="AF1581" s="1071">
        <f t="shared" si="617"/>
        <v>0</v>
      </c>
      <c r="AG1581" s="1071">
        <f t="shared" si="617"/>
        <v>2</v>
      </c>
      <c r="AH1581" s="1071">
        <f t="shared" si="617"/>
        <v>0</v>
      </c>
      <c r="AI1581" s="1060">
        <f t="shared" si="610"/>
        <v>12</v>
      </c>
      <c r="AJ1581" s="1102">
        <f t="shared" ref="AJ1581:AL1623" si="618">U1581</f>
        <v>0</v>
      </c>
      <c r="AK1581" s="1102">
        <f t="shared" si="618"/>
        <v>0</v>
      </c>
      <c r="AL1581" s="1112">
        <v>5</v>
      </c>
      <c r="AM1581" s="1102">
        <f t="shared" ref="AM1581:AM1623" si="619">X1581</f>
        <v>0</v>
      </c>
      <c r="AN1581" s="1085">
        <f t="shared" ref="AN1581:AN1623" si="620">SUM(AJ1581:AM1581)*$E1581</f>
        <v>30</v>
      </c>
      <c r="AO1581" s="1061">
        <f t="shared" si="607"/>
        <v>0</v>
      </c>
      <c r="AP1581" s="1061">
        <f t="shared" si="607"/>
        <v>0</v>
      </c>
      <c r="AQ1581" s="1061">
        <f t="shared" si="607"/>
        <v>2.5</v>
      </c>
      <c r="AR1581" s="1061">
        <f t="shared" si="607"/>
        <v>0</v>
      </c>
      <c r="AS1581" s="1061">
        <f t="shared" si="607"/>
        <v>15</v>
      </c>
      <c r="AT1581" s="850">
        <f t="shared" si="613"/>
        <v>60</v>
      </c>
      <c r="AU1581" s="1255" t="s">
        <v>801</v>
      </c>
      <c r="AV1581" s="1256"/>
      <c r="AW1581" s="1256"/>
      <c r="AX1581" s="1256"/>
      <c r="AY1581" s="1256"/>
      <c r="AZ1581" s="870"/>
    </row>
    <row r="1582" spans="1:52" ht="13.5" customHeight="1">
      <c r="A1582" s="838">
        <f t="shared" si="611"/>
        <v>19</v>
      </c>
      <c r="B1582" s="931" t="s">
        <v>176</v>
      </c>
      <c r="C1582" s="896" t="s">
        <v>389</v>
      </c>
      <c r="D1582" s="1113">
        <v>9</v>
      </c>
      <c r="E1582" s="1114">
        <v>9</v>
      </c>
      <c r="F1582" s="1061"/>
      <c r="G1582" s="1090"/>
      <c r="H1582" s="1063">
        <v>0.5</v>
      </c>
      <c r="I1582" s="1077"/>
      <c r="J1582" s="1060">
        <f t="shared" si="602"/>
        <v>4.5</v>
      </c>
      <c r="K1582" s="1061" t="s">
        <v>887</v>
      </c>
      <c r="L1582" s="1061"/>
      <c r="M1582" s="1063">
        <v>1</v>
      </c>
      <c r="N1582" s="1063"/>
      <c r="O1582" s="1060">
        <f t="shared" si="614"/>
        <v>9</v>
      </c>
      <c r="P1582" s="1093"/>
      <c r="Q1582" s="1065"/>
      <c r="R1582" s="1100">
        <v>1</v>
      </c>
      <c r="S1582" s="1063"/>
      <c r="T1582" s="1079">
        <f t="shared" si="603"/>
        <v>9</v>
      </c>
      <c r="U1582" s="1061">
        <f>SUM(F1582,K1582,P1582)</f>
        <v>0</v>
      </c>
      <c r="V1582" s="1061">
        <f t="shared" si="615"/>
        <v>0</v>
      </c>
      <c r="W1582" s="1063">
        <f t="shared" si="615"/>
        <v>2.5</v>
      </c>
      <c r="X1582" s="1063">
        <f t="shared" si="615"/>
        <v>0</v>
      </c>
      <c r="Y1582" s="1060">
        <f t="shared" si="615"/>
        <v>22.5</v>
      </c>
      <c r="Z1582" s="1080">
        <f t="shared" si="612"/>
        <v>19</v>
      </c>
      <c r="AA1582" s="1081" t="str">
        <f t="shared" si="609"/>
        <v>Dấm chua</v>
      </c>
      <c r="AB1582" s="1082" t="str">
        <f t="shared" si="609"/>
        <v>lít</v>
      </c>
      <c r="AC1582" s="1083">
        <f t="shared" si="609"/>
        <v>9</v>
      </c>
      <c r="AD1582" s="1089">
        <f t="shared" si="609"/>
        <v>9</v>
      </c>
      <c r="AE1582" s="1071">
        <f t="shared" si="617"/>
        <v>0</v>
      </c>
      <c r="AF1582" s="1071">
        <f t="shared" si="617"/>
        <v>0</v>
      </c>
      <c r="AG1582" s="1071">
        <f t="shared" si="617"/>
        <v>3</v>
      </c>
      <c r="AH1582" s="1071">
        <f t="shared" si="617"/>
        <v>0</v>
      </c>
      <c r="AI1582" s="1060">
        <f t="shared" si="610"/>
        <v>27</v>
      </c>
      <c r="AJ1582" s="1102">
        <f t="shared" si="618"/>
        <v>0</v>
      </c>
      <c r="AK1582" s="1102">
        <f t="shared" si="618"/>
        <v>0</v>
      </c>
      <c r="AL1582" s="1112"/>
      <c r="AM1582" s="1102">
        <f t="shared" si="619"/>
        <v>0</v>
      </c>
      <c r="AN1582" s="1085">
        <f t="shared" si="620"/>
        <v>0</v>
      </c>
      <c r="AO1582" s="1061">
        <f t="shared" si="607"/>
        <v>0</v>
      </c>
      <c r="AP1582" s="1061">
        <f t="shared" si="607"/>
        <v>0</v>
      </c>
      <c r="AQ1582" s="1061">
        <f t="shared" si="607"/>
        <v>2.5</v>
      </c>
      <c r="AR1582" s="1061">
        <f t="shared" si="607"/>
        <v>0</v>
      </c>
      <c r="AS1582" s="1061">
        <f t="shared" si="607"/>
        <v>22.5</v>
      </c>
      <c r="AT1582" s="850">
        <f t="shared" si="613"/>
        <v>0</v>
      </c>
      <c r="AU1582" s="893" t="s">
        <v>802</v>
      </c>
      <c r="AV1582" s="894"/>
      <c r="AW1582" s="894"/>
      <c r="AX1582" s="894"/>
      <c r="AY1582" s="894"/>
      <c r="AZ1582" s="870">
        <f>AZ1576+SUM(AZ1577:AZ1581)</f>
        <v>12041.799999999996</v>
      </c>
    </row>
    <row r="1583" spans="1:52" ht="13.5" customHeight="1">
      <c r="A1583" s="838">
        <f t="shared" si="611"/>
        <v>20</v>
      </c>
      <c r="B1583" s="911" t="s">
        <v>158</v>
      </c>
      <c r="C1583" s="902" t="s">
        <v>66</v>
      </c>
      <c r="D1583" s="1115">
        <v>30</v>
      </c>
      <c r="E1583" s="1116">
        <v>30</v>
      </c>
      <c r="F1583" s="1061"/>
      <c r="G1583" s="1090"/>
      <c r="H1583" s="1063">
        <v>0.5</v>
      </c>
      <c r="I1583" s="1077"/>
      <c r="J1583" s="1060">
        <f t="shared" si="602"/>
        <v>15</v>
      </c>
      <c r="K1583" s="1065"/>
      <c r="L1583" s="1071"/>
      <c r="M1583" s="1063">
        <v>1</v>
      </c>
      <c r="N1583" s="1063"/>
      <c r="O1583" s="1060">
        <f t="shared" si="614"/>
        <v>30</v>
      </c>
      <c r="P1583" s="1088"/>
      <c r="Q1583" s="1071"/>
      <c r="R1583" s="1110">
        <v>1</v>
      </c>
      <c r="S1583" s="1063"/>
      <c r="T1583" s="1079">
        <f t="shared" si="603"/>
        <v>30</v>
      </c>
      <c r="U1583" s="1061">
        <f>SUM(F1583,K1583,P1583)</f>
        <v>0</v>
      </c>
      <c r="V1583" s="1071">
        <f t="shared" si="615"/>
        <v>0</v>
      </c>
      <c r="W1583" s="1063">
        <f t="shared" si="615"/>
        <v>2.5</v>
      </c>
      <c r="X1583" s="1063">
        <f t="shared" si="615"/>
        <v>0</v>
      </c>
      <c r="Y1583" s="1060">
        <f t="shared" si="615"/>
        <v>75</v>
      </c>
      <c r="Z1583" s="1080">
        <f t="shared" si="612"/>
        <v>20</v>
      </c>
      <c r="AA1583" s="1081" t="str">
        <f t="shared" si="609"/>
        <v>Chè vằng</v>
      </c>
      <c r="AB1583" s="1082" t="str">
        <f t="shared" si="609"/>
        <v>kg</v>
      </c>
      <c r="AC1583" s="1083">
        <f t="shared" si="609"/>
        <v>30</v>
      </c>
      <c r="AD1583" s="1089">
        <f t="shared" si="609"/>
        <v>30</v>
      </c>
      <c r="AE1583" s="1071">
        <f t="shared" si="617"/>
        <v>0</v>
      </c>
      <c r="AF1583" s="1071">
        <f t="shared" si="617"/>
        <v>0</v>
      </c>
      <c r="AG1583" s="1071">
        <f t="shared" si="617"/>
        <v>7</v>
      </c>
      <c r="AH1583" s="1071">
        <f t="shared" si="617"/>
        <v>0</v>
      </c>
      <c r="AI1583" s="1060">
        <f t="shared" si="610"/>
        <v>210</v>
      </c>
      <c r="AJ1583" s="1102">
        <f t="shared" si="618"/>
        <v>0</v>
      </c>
      <c r="AK1583" s="1102">
        <f t="shared" si="618"/>
        <v>0</v>
      </c>
      <c r="AL1583" s="1112"/>
      <c r="AM1583" s="1102">
        <f t="shared" si="619"/>
        <v>0</v>
      </c>
      <c r="AN1583" s="1085">
        <f t="shared" si="620"/>
        <v>0</v>
      </c>
      <c r="AO1583" s="1061">
        <f t="shared" si="607"/>
        <v>0</v>
      </c>
      <c r="AP1583" s="1061">
        <f t="shared" si="607"/>
        <v>0</v>
      </c>
      <c r="AQ1583" s="1061">
        <f t="shared" si="607"/>
        <v>2.5</v>
      </c>
      <c r="AR1583" s="1061">
        <f t="shared" si="607"/>
        <v>0</v>
      </c>
      <c r="AS1583" s="1061">
        <f t="shared" si="607"/>
        <v>75</v>
      </c>
      <c r="AT1583" s="850">
        <f t="shared" si="613"/>
        <v>0</v>
      </c>
      <c r="AU1583" s="1274" t="s">
        <v>803</v>
      </c>
      <c r="AV1583" s="1275"/>
      <c r="AW1583" s="1275"/>
      <c r="AX1583" s="1275"/>
      <c r="AY1583" s="1275"/>
      <c r="AZ1583" s="870"/>
    </row>
    <row r="1584" spans="1:52" ht="13.5" customHeight="1">
      <c r="A1584" s="838">
        <f t="shared" si="611"/>
        <v>21</v>
      </c>
      <c r="B1584" s="911" t="s">
        <v>166</v>
      </c>
      <c r="C1584" s="844" t="s">
        <v>66</v>
      </c>
      <c r="D1584" s="1117">
        <v>30</v>
      </c>
      <c r="E1584" s="1060">
        <v>30</v>
      </c>
      <c r="F1584" s="1065"/>
      <c r="G1584" s="1090"/>
      <c r="H1584" s="1063"/>
      <c r="I1584" s="1091"/>
      <c r="J1584" s="1060">
        <f t="shared" si="602"/>
        <v>0</v>
      </c>
      <c r="K1584" s="1061"/>
      <c r="L1584" s="1065"/>
      <c r="M1584" s="1063">
        <v>0.1</v>
      </c>
      <c r="N1584" s="1063"/>
      <c r="O1584" s="1060">
        <f t="shared" si="614"/>
        <v>3</v>
      </c>
      <c r="P1584" s="1056"/>
      <c r="Q1584" s="1065"/>
      <c r="R1584" s="1100">
        <v>0.1</v>
      </c>
      <c r="S1584" s="1063"/>
      <c r="T1584" s="1079">
        <f t="shared" si="603"/>
        <v>3</v>
      </c>
      <c r="U1584" s="1061">
        <f>SUM(F1584,K1584,P1584)</f>
        <v>0</v>
      </c>
      <c r="V1584" s="1061">
        <f t="shared" si="615"/>
        <v>0</v>
      </c>
      <c r="W1584" s="1063">
        <f t="shared" si="615"/>
        <v>0.2</v>
      </c>
      <c r="X1584" s="1063">
        <f t="shared" si="615"/>
        <v>0</v>
      </c>
      <c r="Y1584" s="1060">
        <f t="shared" si="615"/>
        <v>6</v>
      </c>
      <c r="Z1584" s="1080">
        <f t="shared" si="612"/>
        <v>21</v>
      </c>
      <c r="AA1584" s="1081" t="str">
        <f t="shared" si="609"/>
        <v>Hành tăm</v>
      </c>
      <c r="AB1584" s="1082" t="str">
        <f t="shared" si="609"/>
        <v>kg</v>
      </c>
      <c r="AC1584" s="1083">
        <f t="shared" si="609"/>
        <v>30</v>
      </c>
      <c r="AD1584" s="1089">
        <f t="shared" si="609"/>
        <v>30</v>
      </c>
      <c r="AE1584" s="1071">
        <f t="shared" si="617"/>
        <v>0</v>
      </c>
      <c r="AF1584" s="1071">
        <f t="shared" si="617"/>
        <v>0</v>
      </c>
      <c r="AG1584" s="1071">
        <f t="shared" si="617"/>
        <v>4.0999999999999979</v>
      </c>
      <c r="AH1584" s="1071">
        <f t="shared" si="617"/>
        <v>0</v>
      </c>
      <c r="AI1584" s="1060">
        <f t="shared" si="610"/>
        <v>122.99999999999994</v>
      </c>
      <c r="AJ1584" s="1102">
        <f t="shared" si="618"/>
        <v>0</v>
      </c>
      <c r="AK1584" s="1102">
        <f t="shared" si="618"/>
        <v>0</v>
      </c>
      <c r="AL1584" s="1112"/>
      <c r="AM1584" s="1102">
        <f t="shared" si="619"/>
        <v>0</v>
      </c>
      <c r="AN1584" s="1085">
        <f t="shared" si="620"/>
        <v>0</v>
      </c>
      <c r="AO1584" s="1061">
        <f t="shared" si="607"/>
        <v>0</v>
      </c>
      <c r="AP1584" s="1061">
        <f t="shared" si="607"/>
        <v>0</v>
      </c>
      <c r="AQ1584" s="1061">
        <f t="shared" si="607"/>
        <v>0.2</v>
      </c>
      <c r="AR1584" s="1061">
        <f t="shared" si="607"/>
        <v>0</v>
      </c>
      <c r="AS1584" s="1061">
        <f t="shared" si="607"/>
        <v>6</v>
      </c>
      <c r="AT1584" s="850">
        <f t="shared" si="613"/>
        <v>0</v>
      </c>
      <c r="AU1584" s="4" t="s">
        <v>804</v>
      </c>
      <c r="AV1584" s="3"/>
      <c r="AW1584" s="3"/>
      <c r="AX1584" s="3"/>
      <c r="AY1584" s="3"/>
      <c r="AZ1584" s="870">
        <f>Y1633</f>
        <v>9775.4</v>
      </c>
    </row>
    <row r="1585" spans="1:52" ht="13.5" customHeight="1">
      <c r="A1585" s="838">
        <f t="shared" si="611"/>
        <v>22</v>
      </c>
      <c r="B1585" s="911" t="s">
        <v>145</v>
      </c>
      <c r="C1585" s="844" t="s">
        <v>389</v>
      </c>
      <c r="D1585" s="1117">
        <v>16</v>
      </c>
      <c r="E1585" s="1060">
        <v>16</v>
      </c>
      <c r="F1585" s="1061"/>
      <c r="G1585" s="1090"/>
      <c r="H1585" s="1063">
        <v>1</v>
      </c>
      <c r="I1585" s="1077"/>
      <c r="J1585" s="1060">
        <f t="shared" si="602"/>
        <v>16</v>
      </c>
      <c r="K1585" s="1103"/>
      <c r="L1585" s="1071"/>
      <c r="M1585" s="1063">
        <v>1</v>
      </c>
      <c r="N1585" s="1118"/>
      <c r="O1585" s="1060">
        <f t="shared" si="614"/>
        <v>16</v>
      </c>
      <c r="P1585" s="1056"/>
      <c r="Q1585" s="1071"/>
      <c r="R1585" s="1100">
        <v>1</v>
      </c>
      <c r="S1585" s="1063"/>
      <c r="T1585" s="1079">
        <f t="shared" si="603"/>
        <v>16</v>
      </c>
      <c r="U1585" s="1061">
        <f t="shared" ref="U1585:U1623" si="621">SUM(F1585,K1585,P1585)</f>
        <v>0</v>
      </c>
      <c r="V1585" s="1071">
        <f t="shared" si="615"/>
        <v>0</v>
      </c>
      <c r="W1585" s="1063">
        <f t="shared" si="615"/>
        <v>3</v>
      </c>
      <c r="X1585" s="1063">
        <f t="shared" si="615"/>
        <v>0</v>
      </c>
      <c r="Y1585" s="1060">
        <f t="shared" si="615"/>
        <v>48</v>
      </c>
      <c r="Z1585" s="1080">
        <f t="shared" si="612"/>
        <v>22</v>
      </c>
      <c r="AA1585" s="1081" t="str">
        <f t="shared" si="609"/>
        <v>Dầu rửa</v>
      </c>
      <c r="AB1585" s="1082" t="str">
        <f t="shared" si="609"/>
        <v>lít</v>
      </c>
      <c r="AC1585" s="1083">
        <f t="shared" si="609"/>
        <v>16</v>
      </c>
      <c r="AD1585" s="1089">
        <f t="shared" si="609"/>
        <v>16</v>
      </c>
      <c r="AE1585" s="1071">
        <f t="shared" si="617"/>
        <v>0</v>
      </c>
      <c r="AF1585" s="1071">
        <f t="shared" si="617"/>
        <v>0</v>
      </c>
      <c r="AG1585" s="1071">
        <f t="shared" si="617"/>
        <v>28</v>
      </c>
      <c r="AH1585" s="1071">
        <f t="shared" si="617"/>
        <v>0</v>
      </c>
      <c r="AI1585" s="1060">
        <f t="shared" si="610"/>
        <v>448</v>
      </c>
      <c r="AJ1585" s="1102">
        <f t="shared" si="618"/>
        <v>0</v>
      </c>
      <c r="AK1585" s="1102">
        <f t="shared" si="618"/>
        <v>0</v>
      </c>
      <c r="AL1585" s="1112"/>
      <c r="AM1585" s="1102">
        <f t="shared" si="619"/>
        <v>0</v>
      </c>
      <c r="AN1585" s="1085">
        <f t="shared" si="620"/>
        <v>0</v>
      </c>
      <c r="AO1585" s="1061">
        <f t="shared" si="607"/>
        <v>0</v>
      </c>
      <c r="AP1585" s="1061">
        <f t="shared" si="607"/>
        <v>0</v>
      </c>
      <c r="AQ1585" s="1061">
        <f t="shared" si="607"/>
        <v>3</v>
      </c>
      <c r="AR1585" s="1061">
        <f t="shared" si="607"/>
        <v>0</v>
      </c>
      <c r="AS1585" s="1061">
        <f t="shared" si="607"/>
        <v>48</v>
      </c>
      <c r="AT1585" s="850">
        <f t="shared" si="613"/>
        <v>0</v>
      </c>
      <c r="AU1585" s="4" t="s">
        <v>805</v>
      </c>
      <c r="AV1585" s="3"/>
      <c r="AW1585" s="3"/>
      <c r="AX1585" s="3"/>
      <c r="AY1585" s="3"/>
      <c r="AZ1585" s="870">
        <f>Q1636</f>
        <v>0</v>
      </c>
    </row>
    <row r="1586" spans="1:52" ht="13.5" customHeight="1">
      <c r="A1586" s="838">
        <f t="shared" si="611"/>
        <v>23</v>
      </c>
      <c r="B1586" s="911" t="s">
        <v>136</v>
      </c>
      <c r="C1586" s="844" t="s">
        <v>66</v>
      </c>
      <c r="D1586" s="1117">
        <v>120</v>
      </c>
      <c r="E1586" s="1060">
        <v>120</v>
      </c>
      <c r="F1586" s="1061"/>
      <c r="G1586" s="1090"/>
      <c r="H1586" s="1119"/>
      <c r="I1586" s="1077"/>
      <c r="J1586" s="1060">
        <f t="shared" si="602"/>
        <v>0</v>
      </c>
      <c r="K1586" s="1065"/>
      <c r="L1586" s="1071"/>
      <c r="M1586" s="1119"/>
      <c r="N1586" s="1063"/>
      <c r="O1586" s="1060">
        <f t="shared" si="614"/>
        <v>0</v>
      </c>
      <c r="P1586" s="1056" t="s">
        <v>883</v>
      </c>
      <c r="Q1586" s="1071"/>
      <c r="R1586" s="1100"/>
      <c r="S1586" s="1063"/>
      <c r="T1586" s="1079">
        <f t="shared" si="603"/>
        <v>0</v>
      </c>
      <c r="U1586" s="1103">
        <f t="shared" si="621"/>
        <v>0</v>
      </c>
      <c r="V1586" s="1071">
        <f t="shared" si="615"/>
        <v>0</v>
      </c>
      <c r="W1586" s="1063">
        <f t="shared" si="615"/>
        <v>0</v>
      </c>
      <c r="X1586" s="1063">
        <f t="shared" si="615"/>
        <v>0</v>
      </c>
      <c r="Y1586" s="1060">
        <f t="shared" si="615"/>
        <v>0</v>
      </c>
      <c r="Z1586" s="1080">
        <f t="shared" si="612"/>
        <v>23</v>
      </c>
      <c r="AA1586" s="1081" t="str">
        <f t="shared" si="609"/>
        <v>Cá khô</v>
      </c>
      <c r="AB1586" s="1082" t="str">
        <f t="shared" si="609"/>
        <v>kg</v>
      </c>
      <c r="AC1586" s="1083">
        <f t="shared" si="609"/>
        <v>120</v>
      </c>
      <c r="AD1586" s="1089">
        <f t="shared" si="609"/>
        <v>120</v>
      </c>
      <c r="AE1586" s="1071">
        <f t="shared" si="617"/>
        <v>0</v>
      </c>
      <c r="AF1586" s="1071">
        <f t="shared" si="617"/>
        <v>0</v>
      </c>
      <c r="AG1586" s="1071">
        <f t="shared" si="617"/>
        <v>5</v>
      </c>
      <c r="AH1586" s="1071">
        <f t="shared" si="617"/>
        <v>0</v>
      </c>
      <c r="AI1586" s="1060">
        <f t="shared" si="610"/>
        <v>600</v>
      </c>
      <c r="AJ1586" s="1102">
        <f t="shared" si="618"/>
        <v>0</v>
      </c>
      <c r="AK1586" s="1102">
        <f t="shared" si="618"/>
        <v>0</v>
      </c>
      <c r="AL1586" s="1112"/>
      <c r="AM1586" s="1102">
        <f t="shared" si="619"/>
        <v>0</v>
      </c>
      <c r="AN1586" s="1085">
        <f t="shared" si="620"/>
        <v>0</v>
      </c>
      <c r="AO1586" s="1061">
        <f t="shared" si="607"/>
        <v>0</v>
      </c>
      <c r="AP1586" s="1061">
        <f t="shared" si="607"/>
        <v>0</v>
      </c>
      <c r="AQ1586" s="1061">
        <f t="shared" si="607"/>
        <v>0</v>
      </c>
      <c r="AR1586" s="1061">
        <f t="shared" si="607"/>
        <v>0</v>
      </c>
      <c r="AS1586" s="1061">
        <f t="shared" si="607"/>
        <v>0</v>
      </c>
      <c r="AT1586" s="850">
        <f t="shared" si="613"/>
        <v>0</v>
      </c>
      <c r="AU1586" s="893" t="s">
        <v>806</v>
      </c>
      <c r="AV1586" s="894"/>
      <c r="AW1586" s="894"/>
      <c r="AX1586" s="894"/>
      <c r="AY1586" s="894"/>
      <c r="AZ1586" s="870">
        <f>SUM(AZ1584:AZ1585)</f>
        <v>9775.4</v>
      </c>
    </row>
    <row r="1587" spans="1:52" ht="13.5" customHeight="1">
      <c r="A1587" s="838">
        <f t="shared" si="611"/>
        <v>24</v>
      </c>
      <c r="B1587" s="911" t="s">
        <v>183</v>
      </c>
      <c r="C1587" s="844" t="s">
        <v>66</v>
      </c>
      <c r="D1587" s="1117">
        <v>30</v>
      </c>
      <c r="E1587" s="1060">
        <v>30</v>
      </c>
      <c r="F1587" s="1103"/>
      <c r="G1587" s="1120"/>
      <c r="H1587" s="1121">
        <v>0.1</v>
      </c>
      <c r="I1587" s="1077"/>
      <c r="J1587" s="1060">
        <f t="shared" si="602"/>
        <v>3</v>
      </c>
      <c r="K1587" s="1103"/>
      <c r="L1587" s="1071"/>
      <c r="M1587" s="1063">
        <v>0.2</v>
      </c>
      <c r="N1587" s="1063"/>
      <c r="O1587" s="1060">
        <f t="shared" si="614"/>
        <v>6</v>
      </c>
      <c r="P1587" s="1056"/>
      <c r="Q1587" s="1071"/>
      <c r="R1587" s="1063">
        <v>0.2</v>
      </c>
      <c r="S1587" s="1063"/>
      <c r="T1587" s="1079">
        <f t="shared" si="603"/>
        <v>6</v>
      </c>
      <c r="U1587" s="1061">
        <f t="shared" si="621"/>
        <v>0</v>
      </c>
      <c r="V1587" s="1071">
        <f t="shared" si="615"/>
        <v>0</v>
      </c>
      <c r="W1587" s="1063">
        <f t="shared" si="615"/>
        <v>0.5</v>
      </c>
      <c r="X1587" s="1063">
        <f t="shared" si="615"/>
        <v>0</v>
      </c>
      <c r="Y1587" s="1060">
        <f t="shared" si="615"/>
        <v>15</v>
      </c>
      <c r="Z1587" s="1080">
        <f t="shared" si="612"/>
        <v>24</v>
      </c>
      <c r="AA1587" s="1081" t="str">
        <f t="shared" si="609"/>
        <v>Nghệ tươi</v>
      </c>
      <c r="AB1587" s="1082" t="str">
        <f t="shared" si="609"/>
        <v>kg</v>
      </c>
      <c r="AC1587" s="1083">
        <f t="shared" si="609"/>
        <v>30</v>
      </c>
      <c r="AD1587" s="1089">
        <f t="shared" si="609"/>
        <v>30</v>
      </c>
      <c r="AE1587" s="1071">
        <f t="shared" si="617"/>
        <v>0</v>
      </c>
      <c r="AF1587" s="1071">
        <f t="shared" si="617"/>
        <v>0</v>
      </c>
      <c r="AG1587" s="1071">
        <f t="shared" si="617"/>
        <v>1</v>
      </c>
      <c r="AH1587" s="1071">
        <f t="shared" si="617"/>
        <v>0</v>
      </c>
      <c r="AI1587" s="1060">
        <f t="shared" si="610"/>
        <v>30</v>
      </c>
      <c r="AJ1587" s="1102">
        <f t="shared" si="618"/>
        <v>0</v>
      </c>
      <c r="AK1587" s="1102">
        <f t="shared" si="618"/>
        <v>0</v>
      </c>
      <c r="AL1587" s="1112"/>
      <c r="AM1587" s="1102">
        <f t="shared" si="619"/>
        <v>0</v>
      </c>
      <c r="AN1587" s="1085">
        <f t="shared" si="620"/>
        <v>0</v>
      </c>
      <c r="AO1587" s="1061">
        <f t="shared" si="607"/>
        <v>0</v>
      </c>
      <c r="AP1587" s="1061">
        <f t="shared" si="607"/>
        <v>0</v>
      </c>
      <c r="AQ1587" s="1061">
        <f t="shared" si="607"/>
        <v>0.5</v>
      </c>
      <c r="AR1587" s="1061">
        <f t="shared" si="607"/>
        <v>0</v>
      </c>
      <c r="AS1587" s="1061">
        <f t="shared" si="607"/>
        <v>15</v>
      </c>
      <c r="AT1587" s="850">
        <f t="shared" si="613"/>
        <v>0</v>
      </c>
      <c r="AU1587" s="893" t="s">
        <v>807</v>
      </c>
      <c r="AV1587" s="894"/>
      <c r="AW1587" s="894"/>
      <c r="AX1587" s="894"/>
      <c r="AY1587" s="894"/>
      <c r="AZ1587" s="912"/>
    </row>
    <row r="1588" spans="1:52" ht="13.5" customHeight="1">
      <c r="A1588" s="838">
        <f t="shared" si="611"/>
        <v>25</v>
      </c>
      <c r="B1588" s="911" t="s">
        <v>142</v>
      </c>
      <c r="C1588" s="844" t="s">
        <v>66</v>
      </c>
      <c r="D1588" s="1117">
        <v>35</v>
      </c>
      <c r="E1588" s="1060">
        <v>35</v>
      </c>
      <c r="F1588" s="1061"/>
      <c r="G1588" s="1120"/>
      <c r="H1588" s="1063"/>
      <c r="I1588" s="1077"/>
      <c r="J1588" s="1060">
        <f t="shared" si="602"/>
        <v>0</v>
      </c>
      <c r="K1588" s="1103"/>
      <c r="L1588" s="1071"/>
      <c r="M1588" s="1063">
        <v>0.2</v>
      </c>
      <c r="N1588" s="1063"/>
      <c r="O1588" s="1060">
        <f t="shared" si="614"/>
        <v>7</v>
      </c>
      <c r="P1588" s="1122"/>
      <c r="Q1588" s="1071"/>
      <c r="R1588" s="1063">
        <v>0.2</v>
      </c>
      <c r="S1588" s="1063"/>
      <c r="T1588" s="1079">
        <f t="shared" si="603"/>
        <v>7</v>
      </c>
      <c r="U1588" s="1061">
        <f t="shared" si="621"/>
        <v>0</v>
      </c>
      <c r="V1588" s="1071">
        <f t="shared" si="615"/>
        <v>0</v>
      </c>
      <c r="W1588" s="1063">
        <f t="shared" si="615"/>
        <v>0.4</v>
      </c>
      <c r="X1588" s="1063">
        <f t="shared" si="615"/>
        <v>0</v>
      </c>
      <c r="Y1588" s="1060">
        <f t="shared" si="615"/>
        <v>14</v>
      </c>
      <c r="Z1588" s="1080">
        <f t="shared" si="612"/>
        <v>25</v>
      </c>
      <c r="AA1588" s="1081" t="str">
        <f t="shared" si="609"/>
        <v>Gừng tươi</v>
      </c>
      <c r="AB1588" s="1082" t="str">
        <f t="shared" si="609"/>
        <v>kg</v>
      </c>
      <c r="AC1588" s="1083">
        <f t="shared" si="609"/>
        <v>35</v>
      </c>
      <c r="AD1588" s="1089">
        <f t="shared" si="609"/>
        <v>35</v>
      </c>
      <c r="AE1588" s="1071">
        <f t="shared" si="617"/>
        <v>0</v>
      </c>
      <c r="AF1588" s="1071">
        <f t="shared" si="617"/>
        <v>0</v>
      </c>
      <c r="AG1588" s="1071">
        <f t="shared" si="617"/>
        <v>1.9</v>
      </c>
      <c r="AH1588" s="1071">
        <f t="shared" si="617"/>
        <v>0</v>
      </c>
      <c r="AI1588" s="1060">
        <f t="shared" si="610"/>
        <v>66.5</v>
      </c>
      <c r="AJ1588" s="1102">
        <f t="shared" si="618"/>
        <v>0</v>
      </c>
      <c r="AK1588" s="1102">
        <f t="shared" si="618"/>
        <v>0</v>
      </c>
      <c r="AL1588" s="1112"/>
      <c r="AM1588" s="1102">
        <f t="shared" si="619"/>
        <v>0</v>
      </c>
      <c r="AN1588" s="1085">
        <f t="shared" si="620"/>
        <v>0</v>
      </c>
      <c r="AO1588" s="1061">
        <f t="shared" si="607"/>
        <v>0</v>
      </c>
      <c r="AP1588" s="1061">
        <f t="shared" si="607"/>
        <v>0</v>
      </c>
      <c r="AQ1588" s="1061">
        <f t="shared" si="607"/>
        <v>0.4</v>
      </c>
      <c r="AR1588" s="1061">
        <f t="shared" si="607"/>
        <v>0</v>
      </c>
      <c r="AS1588" s="1061">
        <f t="shared" si="607"/>
        <v>14</v>
      </c>
      <c r="AT1588" s="850">
        <f t="shared" si="613"/>
        <v>0</v>
      </c>
      <c r="AU1588" s="4" t="s">
        <v>808</v>
      </c>
      <c r="AV1588" s="3"/>
      <c r="AW1588" s="3"/>
      <c r="AX1588" s="3"/>
      <c r="AY1588" s="3"/>
      <c r="AZ1588" s="870">
        <f>Y1634</f>
        <v>2266.399999999996</v>
      </c>
    </row>
    <row r="1589" spans="1:52" ht="13.5" customHeight="1">
      <c r="A1589" s="838">
        <f t="shared" si="611"/>
        <v>26</v>
      </c>
      <c r="B1589" s="911" t="s">
        <v>51</v>
      </c>
      <c r="C1589" s="844" t="s">
        <v>66</v>
      </c>
      <c r="D1589" s="1117">
        <v>100</v>
      </c>
      <c r="E1589" s="1060">
        <v>100</v>
      </c>
      <c r="F1589" s="1061"/>
      <c r="G1589" s="1120"/>
      <c r="H1589" s="1063">
        <v>0.5</v>
      </c>
      <c r="I1589" s="1077"/>
      <c r="J1589" s="1060">
        <f t="shared" si="602"/>
        <v>50</v>
      </c>
      <c r="K1589" s="1065"/>
      <c r="L1589" s="1071"/>
      <c r="M1589" s="1119"/>
      <c r="N1589" s="1063"/>
      <c r="O1589" s="1060">
        <f t="shared" si="614"/>
        <v>0</v>
      </c>
      <c r="P1589" s="1056"/>
      <c r="Q1589" s="1065"/>
      <c r="R1589" s="1100">
        <v>0.5</v>
      </c>
      <c r="S1589" s="1063"/>
      <c r="T1589" s="1079">
        <f t="shared" si="603"/>
        <v>50</v>
      </c>
      <c r="U1589" s="1061">
        <f t="shared" si="621"/>
        <v>0</v>
      </c>
      <c r="V1589" s="1071">
        <f t="shared" si="615"/>
        <v>0</v>
      </c>
      <c r="W1589" s="1063">
        <f t="shared" si="615"/>
        <v>1</v>
      </c>
      <c r="X1589" s="1063">
        <f t="shared" si="615"/>
        <v>0</v>
      </c>
      <c r="Y1589" s="1060">
        <f t="shared" si="615"/>
        <v>100</v>
      </c>
      <c r="Z1589" s="1080">
        <f t="shared" si="612"/>
        <v>26</v>
      </c>
      <c r="AA1589" s="1081" t="str">
        <f t="shared" si="609"/>
        <v>Tép khô</v>
      </c>
      <c r="AB1589" s="1082" t="str">
        <f t="shared" si="609"/>
        <v>kg</v>
      </c>
      <c r="AC1589" s="1083">
        <f t="shared" si="609"/>
        <v>100</v>
      </c>
      <c r="AD1589" s="1089">
        <f t="shared" si="609"/>
        <v>100</v>
      </c>
      <c r="AE1589" s="1071">
        <f t="shared" si="617"/>
        <v>0</v>
      </c>
      <c r="AF1589" s="1071">
        <f t="shared" si="617"/>
        <v>0</v>
      </c>
      <c r="AG1589" s="1071">
        <f t="shared" si="617"/>
        <v>3</v>
      </c>
      <c r="AH1589" s="1071">
        <f t="shared" si="617"/>
        <v>0</v>
      </c>
      <c r="AI1589" s="1060">
        <f t="shared" si="610"/>
        <v>300</v>
      </c>
      <c r="AJ1589" s="1102">
        <f t="shared" si="618"/>
        <v>0</v>
      </c>
      <c r="AK1589" s="1102">
        <f t="shared" si="618"/>
        <v>0</v>
      </c>
      <c r="AL1589" s="1112"/>
      <c r="AM1589" s="1102">
        <f t="shared" si="619"/>
        <v>0</v>
      </c>
      <c r="AN1589" s="1085">
        <f t="shared" si="620"/>
        <v>0</v>
      </c>
      <c r="AO1589" s="1061">
        <f t="shared" si="607"/>
        <v>0</v>
      </c>
      <c r="AP1589" s="1061">
        <f t="shared" si="607"/>
        <v>0</v>
      </c>
      <c r="AQ1589" s="1061">
        <f t="shared" si="607"/>
        <v>1</v>
      </c>
      <c r="AR1589" s="1061">
        <f t="shared" si="607"/>
        <v>0</v>
      </c>
      <c r="AS1589" s="1061">
        <f t="shared" si="607"/>
        <v>100</v>
      </c>
      <c r="AT1589" s="850">
        <f t="shared" si="613"/>
        <v>0</v>
      </c>
      <c r="AU1589" s="4" t="s">
        <v>809</v>
      </c>
      <c r="AV1589" s="3"/>
      <c r="AW1589" s="3"/>
      <c r="AX1589" s="3"/>
      <c r="AY1589" s="3"/>
      <c r="AZ1589" s="913">
        <f>Y1635</f>
        <v>0</v>
      </c>
    </row>
    <row r="1590" spans="1:52" ht="13.5" customHeight="1">
      <c r="A1590" s="838">
        <f t="shared" si="611"/>
        <v>27</v>
      </c>
      <c r="B1590" s="920" t="s">
        <v>854</v>
      </c>
      <c r="C1590" s="817" t="s">
        <v>66</v>
      </c>
      <c r="D1590" s="1054">
        <v>50</v>
      </c>
      <c r="E1590" s="921">
        <v>50</v>
      </c>
      <c r="F1590" s="1061"/>
      <c r="G1590" s="1123"/>
      <c r="H1590" s="1063">
        <v>0.2</v>
      </c>
      <c r="I1590" s="1077"/>
      <c r="J1590" s="1060">
        <f t="shared" si="602"/>
        <v>10</v>
      </c>
      <c r="K1590" s="1065"/>
      <c r="L1590" s="1124"/>
      <c r="M1590" s="1063">
        <v>0.4</v>
      </c>
      <c r="N1590" s="1063"/>
      <c r="O1590" s="1060">
        <f t="shared" si="614"/>
        <v>20</v>
      </c>
      <c r="P1590" s="1093"/>
      <c r="Q1590" s="1065"/>
      <c r="R1590" s="1125">
        <v>0.4</v>
      </c>
      <c r="S1590" s="1062"/>
      <c r="T1590" s="1079">
        <f t="shared" si="603"/>
        <v>20</v>
      </c>
      <c r="U1590" s="1061">
        <f t="shared" si="621"/>
        <v>0</v>
      </c>
      <c r="V1590" s="1061">
        <f t="shared" si="615"/>
        <v>0</v>
      </c>
      <c r="W1590" s="1063">
        <f t="shared" si="615"/>
        <v>1</v>
      </c>
      <c r="X1590" s="1063">
        <f t="shared" si="615"/>
        <v>0</v>
      </c>
      <c r="Y1590" s="1060">
        <f t="shared" si="615"/>
        <v>50</v>
      </c>
      <c r="Z1590" s="1080">
        <f t="shared" si="612"/>
        <v>27</v>
      </c>
      <c r="AA1590" s="1081" t="str">
        <f t="shared" si="609"/>
        <v xml:space="preserve">ớt quả </v>
      </c>
      <c r="AB1590" s="1082" t="str">
        <f t="shared" si="609"/>
        <v>kg</v>
      </c>
      <c r="AC1590" s="1083">
        <f t="shared" si="609"/>
        <v>50</v>
      </c>
      <c r="AD1590" s="1089">
        <f t="shared" si="609"/>
        <v>50</v>
      </c>
      <c r="AE1590" s="1071">
        <f t="shared" si="617"/>
        <v>0</v>
      </c>
      <c r="AF1590" s="1071">
        <f t="shared" si="617"/>
        <v>0</v>
      </c>
      <c r="AG1590" s="1071">
        <f t="shared" si="617"/>
        <v>2</v>
      </c>
      <c r="AH1590" s="1071">
        <f t="shared" si="617"/>
        <v>0</v>
      </c>
      <c r="AI1590" s="1060">
        <f t="shared" si="610"/>
        <v>100</v>
      </c>
      <c r="AJ1590" s="1102">
        <f t="shared" si="618"/>
        <v>0</v>
      </c>
      <c r="AK1590" s="1102">
        <f t="shared" si="618"/>
        <v>0</v>
      </c>
      <c r="AL1590" s="1112"/>
      <c r="AM1590" s="1102">
        <f t="shared" si="619"/>
        <v>0</v>
      </c>
      <c r="AN1590" s="1085">
        <f t="shared" si="620"/>
        <v>0</v>
      </c>
      <c r="AO1590" s="1061">
        <f t="shared" si="607"/>
        <v>0</v>
      </c>
      <c r="AP1590" s="1061">
        <f t="shared" si="607"/>
        <v>0</v>
      </c>
      <c r="AQ1590" s="1061">
        <f t="shared" si="607"/>
        <v>1</v>
      </c>
      <c r="AR1590" s="1061">
        <f t="shared" si="607"/>
        <v>0</v>
      </c>
      <c r="AS1590" s="1061">
        <f t="shared" si="607"/>
        <v>50</v>
      </c>
      <c r="AT1590" s="850">
        <f t="shared" si="613"/>
        <v>0</v>
      </c>
      <c r="AU1590" s="893"/>
      <c r="AV1590" s="894"/>
      <c r="AW1590" s="894"/>
      <c r="AX1590" s="894"/>
      <c r="AY1590" s="894"/>
      <c r="AZ1590" s="917"/>
    </row>
    <row r="1591" spans="1:52" ht="13.5" customHeight="1">
      <c r="A1591" s="838">
        <f t="shared" si="611"/>
        <v>28</v>
      </c>
      <c r="B1591" s="1052" t="s">
        <v>168</v>
      </c>
      <c r="C1591" s="817" t="s">
        <v>66</v>
      </c>
      <c r="D1591" s="1054">
        <v>120</v>
      </c>
      <c r="E1591" s="921">
        <v>91</v>
      </c>
      <c r="F1591" s="1061"/>
      <c r="G1591" s="1086"/>
      <c r="H1591" s="1063"/>
      <c r="I1591" s="1077"/>
      <c r="J1591" s="1060">
        <f t="shared" si="602"/>
        <v>0</v>
      </c>
      <c r="K1591" s="1061"/>
      <c r="L1591" s="1065">
        <v>8</v>
      </c>
      <c r="M1591" s="1063"/>
      <c r="N1591" s="1062"/>
      <c r="O1591" s="1060">
        <f t="shared" si="614"/>
        <v>728</v>
      </c>
      <c r="P1591" s="1093"/>
      <c r="Q1591" s="1065"/>
      <c r="R1591" s="1100"/>
      <c r="S1591" s="1062"/>
      <c r="T1591" s="1079">
        <f t="shared" si="603"/>
        <v>0</v>
      </c>
      <c r="U1591" s="1061">
        <f t="shared" si="621"/>
        <v>0</v>
      </c>
      <c r="V1591" s="1061">
        <f t="shared" si="615"/>
        <v>8</v>
      </c>
      <c r="W1591" s="1063">
        <f t="shared" si="615"/>
        <v>0</v>
      </c>
      <c r="X1591" s="1062">
        <f t="shared" si="615"/>
        <v>0</v>
      </c>
      <c r="Y1591" s="1060">
        <f t="shared" si="615"/>
        <v>728</v>
      </c>
      <c r="Z1591" s="1080">
        <f t="shared" si="612"/>
        <v>28</v>
      </c>
      <c r="AA1591" s="1126" t="str">
        <f t="shared" si="609"/>
        <v>Thịt gà mía</v>
      </c>
      <c r="AB1591" s="1082" t="str">
        <f t="shared" si="609"/>
        <v>kg</v>
      </c>
      <c r="AC1591" s="1083">
        <f t="shared" si="609"/>
        <v>120</v>
      </c>
      <c r="AD1591" s="1089">
        <f t="shared" si="609"/>
        <v>91</v>
      </c>
      <c r="AE1591" s="1071">
        <f t="shared" si="617"/>
        <v>0</v>
      </c>
      <c r="AF1591" s="1071">
        <f t="shared" si="617"/>
        <v>0</v>
      </c>
      <c r="AG1591" s="1071">
        <f t="shared" si="617"/>
        <v>0</v>
      </c>
      <c r="AH1591" s="1071">
        <f t="shared" si="617"/>
        <v>0</v>
      </c>
      <c r="AI1591" s="1060">
        <f t="shared" si="610"/>
        <v>0</v>
      </c>
      <c r="AJ1591" s="1102">
        <f t="shared" si="618"/>
        <v>0</v>
      </c>
      <c r="AK1591" s="1102">
        <f t="shared" si="618"/>
        <v>8</v>
      </c>
      <c r="AL1591" s="1102">
        <f t="shared" si="618"/>
        <v>0</v>
      </c>
      <c r="AM1591" s="1102">
        <f t="shared" si="619"/>
        <v>0</v>
      </c>
      <c r="AN1591" s="1085">
        <f t="shared" si="620"/>
        <v>728</v>
      </c>
      <c r="AO1591" s="1061">
        <f t="shared" si="607"/>
        <v>0</v>
      </c>
      <c r="AP1591" s="1061">
        <f t="shared" si="607"/>
        <v>8</v>
      </c>
      <c r="AQ1591" s="1061">
        <f t="shared" si="607"/>
        <v>0</v>
      </c>
      <c r="AR1591" s="1061">
        <f t="shared" si="607"/>
        <v>0</v>
      </c>
      <c r="AS1591" s="1061">
        <f t="shared" si="607"/>
        <v>728</v>
      </c>
      <c r="AT1591" s="850">
        <f t="shared" si="613"/>
        <v>232</v>
      </c>
      <c r="AU1591" s="893"/>
      <c r="AV1591" s="894"/>
      <c r="AW1591" s="894"/>
      <c r="AX1591" s="894"/>
      <c r="AY1591" s="894"/>
      <c r="AZ1591" s="918"/>
    </row>
    <row r="1592" spans="1:52" ht="13.5" customHeight="1">
      <c r="A1592" s="838">
        <f t="shared" si="611"/>
        <v>29</v>
      </c>
      <c r="B1592" s="1052" t="s">
        <v>416</v>
      </c>
      <c r="C1592" s="817" t="s">
        <v>66</v>
      </c>
      <c r="D1592" s="1054">
        <v>90</v>
      </c>
      <c r="E1592" s="921">
        <v>83</v>
      </c>
      <c r="F1592" s="1061"/>
      <c r="G1592" s="1086"/>
      <c r="H1592" s="1063"/>
      <c r="I1592" s="1077"/>
      <c r="J1592" s="1060">
        <f t="shared" si="602"/>
        <v>0</v>
      </c>
      <c r="K1592" s="1061"/>
      <c r="L1592" s="1065"/>
      <c r="M1592" s="1063"/>
      <c r="N1592" s="1127"/>
      <c r="O1592" s="1060">
        <f t="shared" si="614"/>
        <v>0</v>
      </c>
      <c r="P1592" s="1056"/>
      <c r="Q1592" s="1065">
        <v>9</v>
      </c>
      <c r="R1592" s="1100"/>
      <c r="S1592" s="1062"/>
      <c r="T1592" s="1079">
        <f t="shared" si="603"/>
        <v>747</v>
      </c>
      <c r="U1592" s="1061">
        <f t="shared" si="621"/>
        <v>0</v>
      </c>
      <c r="V1592" s="1061">
        <f t="shared" si="615"/>
        <v>9</v>
      </c>
      <c r="W1592" s="1063">
        <f t="shared" si="615"/>
        <v>0</v>
      </c>
      <c r="X1592" s="1062">
        <f t="shared" si="615"/>
        <v>0</v>
      </c>
      <c r="Y1592" s="1060">
        <f t="shared" si="615"/>
        <v>747</v>
      </c>
      <c r="Z1592" s="1080">
        <f t="shared" si="612"/>
        <v>29</v>
      </c>
      <c r="AA1592" s="1126" t="str">
        <f t="shared" si="609"/>
        <v>Thịt ngan cỏ</v>
      </c>
      <c r="AB1592" s="1082" t="str">
        <f t="shared" si="609"/>
        <v>kg</v>
      </c>
      <c r="AC1592" s="1083">
        <f t="shared" si="609"/>
        <v>90</v>
      </c>
      <c r="AD1592" s="1089">
        <f t="shared" si="609"/>
        <v>83</v>
      </c>
      <c r="AE1592" s="1071">
        <f t="shared" si="617"/>
        <v>0</v>
      </c>
      <c r="AF1592" s="1071">
        <f t="shared" si="617"/>
        <v>0</v>
      </c>
      <c r="AG1592" s="1071">
        <f t="shared" si="617"/>
        <v>0</v>
      </c>
      <c r="AH1592" s="1071">
        <f t="shared" si="617"/>
        <v>0</v>
      </c>
      <c r="AI1592" s="1060">
        <f t="shared" si="610"/>
        <v>0</v>
      </c>
      <c r="AJ1592" s="1102">
        <f t="shared" si="618"/>
        <v>0</v>
      </c>
      <c r="AK1592" s="1102">
        <f t="shared" si="618"/>
        <v>9</v>
      </c>
      <c r="AL1592" s="1102">
        <f t="shared" si="618"/>
        <v>0</v>
      </c>
      <c r="AM1592" s="1102">
        <f t="shared" si="619"/>
        <v>0</v>
      </c>
      <c r="AN1592" s="1085">
        <f t="shared" si="620"/>
        <v>747</v>
      </c>
      <c r="AO1592" s="1061">
        <f t="shared" si="607"/>
        <v>0</v>
      </c>
      <c r="AP1592" s="1061">
        <f t="shared" si="607"/>
        <v>9</v>
      </c>
      <c r="AQ1592" s="1061">
        <f t="shared" si="607"/>
        <v>0</v>
      </c>
      <c r="AR1592" s="1061">
        <f t="shared" si="607"/>
        <v>0</v>
      </c>
      <c r="AS1592" s="1061">
        <f t="shared" si="607"/>
        <v>747</v>
      </c>
      <c r="AT1592" s="850">
        <f t="shared" si="613"/>
        <v>63</v>
      </c>
      <c r="AU1592" s="893"/>
      <c r="AV1592" s="894"/>
      <c r="AW1592" s="894"/>
      <c r="AX1592" s="894"/>
      <c r="AY1592" s="894"/>
      <c r="AZ1592" s="918"/>
    </row>
    <row r="1593" spans="1:52" ht="13.5" customHeight="1">
      <c r="A1593" s="838">
        <f t="shared" si="611"/>
        <v>30</v>
      </c>
      <c r="B1593" s="1052" t="s">
        <v>911</v>
      </c>
      <c r="C1593" s="817" t="s">
        <v>66</v>
      </c>
      <c r="D1593" s="1054">
        <v>125</v>
      </c>
      <c r="E1593" s="921">
        <v>125</v>
      </c>
      <c r="F1593" s="1061"/>
      <c r="G1593" s="1090">
        <v>4.5</v>
      </c>
      <c r="H1593" s="1063"/>
      <c r="I1593" s="1128"/>
      <c r="J1593" s="1060">
        <f t="shared" si="602"/>
        <v>562.5</v>
      </c>
      <c r="K1593" s="1065"/>
      <c r="L1593" s="1065"/>
      <c r="M1593" s="1119"/>
      <c r="N1593" s="1063"/>
      <c r="O1593" s="1060">
        <f t="shared" si="614"/>
        <v>0</v>
      </c>
      <c r="P1593" s="1056"/>
      <c r="Q1593" s="1065"/>
      <c r="R1593" s="1100"/>
      <c r="S1593" s="1063" t="s">
        <v>888</v>
      </c>
      <c r="T1593" s="1079">
        <f t="shared" si="603"/>
        <v>0</v>
      </c>
      <c r="U1593" s="1061">
        <f t="shared" si="621"/>
        <v>0</v>
      </c>
      <c r="V1593" s="1061">
        <f t="shared" si="615"/>
        <v>4.5</v>
      </c>
      <c r="W1593" s="1063">
        <f t="shared" si="615"/>
        <v>0</v>
      </c>
      <c r="X1593" s="1063">
        <f t="shared" si="615"/>
        <v>0</v>
      </c>
      <c r="Y1593" s="1060">
        <f t="shared" si="615"/>
        <v>562.5</v>
      </c>
      <c r="Z1593" s="1080">
        <f t="shared" si="612"/>
        <v>30</v>
      </c>
      <c r="AA1593" s="1126" t="str">
        <f t="shared" si="609"/>
        <v>Thịt xô ĐL</v>
      </c>
      <c r="AB1593" s="1082" t="str">
        <f t="shared" si="609"/>
        <v>kg</v>
      </c>
      <c r="AC1593" s="1083">
        <f t="shared" si="609"/>
        <v>125</v>
      </c>
      <c r="AD1593" s="1089">
        <f t="shared" si="609"/>
        <v>125</v>
      </c>
      <c r="AE1593" s="1071">
        <f t="shared" si="617"/>
        <v>0</v>
      </c>
      <c r="AF1593" s="1071">
        <f t="shared" si="617"/>
        <v>0</v>
      </c>
      <c r="AG1593" s="1071">
        <f t="shared" si="617"/>
        <v>0</v>
      </c>
      <c r="AH1593" s="1071">
        <f t="shared" si="617"/>
        <v>0</v>
      </c>
      <c r="AI1593" s="1060">
        <f t="shared" si="610"/>
        <v>0</v>
      </c>
      <c r="AJ1593" s="1102">
        <f t="shared" si="618"/>
        <v>0</v>
      </c>
      <c r="AK1593" s="1102">
        <f t="shared" si="618"/>
        <v>4.5</v>
      </c>
      <c r="AL1593" s="1102">
        <f t="shared" si="618"/>
        <v>0</v>
      </c>
      <c r="AM1593" s="1102">
        <f t="shared" si="619"/>
        <v>0</v>
      </c>
      <c r="AN1593" s="1085">
        <f t="shared" si="620"/>
        <v>562.5</v>
      </c>
      <c r="AO1593" s="1061">
        <f t="shared" si="607"/>
        <v>0</v>
      </c>
      <c r="AP1593" s="1061">
        <f t="shared" si="607"/>
        <v>4.5</v>
      </c>
      <c r="AQ1593" s="1061">
        <f t="shared" si="607"/>
        <v>0</v>
      </c>
      <c r="AR1593" s="1061">
        <f t="shared" si="607"/>
        <v>0</v>
      </c>
      <c r="AS1593" s="1061">
        <f t="shared" si="607"/>
        <v>562.5</v>
      </c>
      <c r="AT1593" s="850">
        <f t="shared" si="613"/>
        <v>0</v>
      </c>
      <c r="AU1593" s="893"/>
      <c r="AV1593" s="894"/>
      <c r="AW1593" s="894"/>
      <c r="AX1593" s="894"/>
      <c r="AY1593" s="894"/>
      <c r="AZ1593" s="918"/>
    </row>
    <row r="1594" spans="1:52" ht="13.5" customHeight="1">
      <c r="A1594" s="838">
        <f t="shared" si="611"/>
        <v>31</v>
      </c>
      <c r="B1594" s="1053" t="s">
        <v>16</v>
      </c>
      <c r="C1594" s="817" t="s">
        <v>786</v>
      </c>
      <c r="D1594" s="1054">
        <v>145</v>
      </c>
      <c r="E1594" s="921">
        <v>145</v>
      </c>
      <c r="F1594" s="1061"/>
      <c r="G1594" s="1086"/>
      <c r="H1594" s="1063" t="s">
        <v>883</v>
      </c>
      <c r="I1594" s="1077" t="s">
        <v>883</v>
      </c>
      <c r="J1594" s="1060">
        <f t="shared" si="602"/>
        <v>0</v>
      </c>
      <c r="K1594" s="1065"/>
      <c r="L1594" s="1065">
        <v>4</v>
      </c>
      <c r="M1594" s="1063"/>
      <c r="N1594" s="1063"/>
      <c r="O1594" s="1060">
        <f t="shared" si="614"/>
        <v>580</v>
      </c>
      <c r="P1594" s="1093"/>
      <c r="Q1594" s="1065"/>
      <c r="R1594" s="1100"/>
      <c r="S1594" s="1063"/>
      <c r="T1594" s="1079">
        <f t="shared" si="603"/>
        <v>0</v>
      </c>
      <c r="U1594" s="1061">
        <f t="shared" si="621"/>
        <v>0</v>
      </c>
      <c r="V1594" s="1061">
        <f t="shared" si="615"/>
        <v>4</v>
      </c>
      <c r="W1594" s="1063">
        <f t="shared" si="615"/>
        <v>0</v>
      </c>
      <c r="X1594" s="1063">
        <f t="shared" si="615"/>
        <v>0</v>
      </c>
      <c r="Y1594" s="1060">
        <f t="shared" si="615"/>
        <v>580</v>
      </c>
      <c r="Z1594" s="1080">
        <f t="shared" si="612"/>
        <v>31</v>
      </c>
      <c r="AA1594" s="1126" t="str">
        <f t="shared" si="609"/>
        <v>Thịt nạc</v>
      </c>
      <c r="AB1594" s="1082" t="str">
        <f t="shared" si="609"/>
        <v>quả</v>
      </c>
      <c r="AC1594" s="1083">
        <f t="shared" si="609"/>
        <v>145</v>
      </c>
      <c r="AD1594" s="1089">
        <f t="shared" si="609"/>
        <v>145</v>
      </c>
      <c r="AE1594" s="1071">
        <f t="shared" si="617"/>
        <v>0</v>
      </c>
      <c r="AF1594" s="1071">
        <f t="shared" si="617"/>
        <v>0</v>
      </c>
      <c r="AG1594" s="1071">
        <f t="shared" si="617"/>
        <v>0</v>
      </c>
      <c r="AH1594" s="1071">
        <f t="shared" si="617"/>
        <v>0</v>
      </c>
      <c r="AI1594" s="1060">
        <f t="shared" si="610"/>
        <v>0</v>
      </c>
      <c r="AJ1594" s="1102">
        <f t="shared" si="618"/>
        <v>0</v>
      </c>
      <c r="AK1594" s="1102">
        <f t="shared" si="618"/>
        <v>4</v>
      </c>
      <c r="AL1594" s="1102">
        <f t="shared" si="618"/>
        <v>0</v>
      </c>
      <c r="AM1594" s="1102">
        <f t="shared" si="619"/>
        <v>0</v>
      </c>
      <c r="AN1594" s="1085">
        <f t="shared" si="620"/>
        <v>580</v>
      </c>
      <c r="AO1594" s="1061">
        <f t="shared" si="607"/>
        <v>0</v>
      </c>
      <c r="AP1594" s="1061">
        <f t="shared" si="607"/>
        <v>4</v>
      </c>
      <c r="AQ1594" s="1061">
        <f t="shared" si="607"/>
        <v>0</v>
      </c>
      <c r="AR1594" s="1061">
        <f t="shared" si="607"/>
        <v>0</v>
      </c>
      <c r="AS1594" s="1061">
        <f t="shared" si="607"/>
        <v>580</v>
      </c>
      <c r="AT1594" s="850">
        <f t="shared" si="613"/>
        <v>0</v>
      </c>
      <c r="AU1594" s="922"/>
      <c r="AV1594" s="861"/>
      <c r="AW1594" s="861"/>
      <c r="AX1594" s="861"/>
      <c r="AY1594" s="861"/>
      <c r="AZ1594" s="851"/>
    </row>
    <row r="1595" spans="1:52" ht="13.5" customHeight="1">
      <c r="A1595" s="838">
        <f t="shared" si="611"/>
        <v>32</v>
      </c>
      <c r="B1595" s="1052" t="s">
        <v>195</v>
      </c>
      <c r="C1595" s="817" t="s">
        <v>66</v>
      </c>
      <c r="D1595" s="1054">
        <v>100</v>
      </c>
      <c r="E1595" s="921">
        <v>100</v>
      </c>
      <c r="F1595" s="1061"/>
      <c r="G1595" s="1086"/>
      <c r="H1595" s="1129"/>
      <c r="I1595" s="1091"/>
      <c r="J1595" s="1060">
        <f t="shared" si="602"/>
        <v>0</v>
      </c>
      <c r="K1595" s="1061"/>
      <c r="L1595" s="1065">
        <v>3</v>
      </c>
      <c r="M1595" s="1063"/>
      <c r="N1595" s="1063"/>
      <c r="O1595" s="1060">
        <f t="shared" si="614"/>
        <v>300</v>
      </c>
      <c r="P1595" s="1093"/>
      <c r="Q1595" s="1065"/>
      <c r="R1595" s="1100"/>
      <c r="S1595" s="1063"/>
      <c r="T1595" s="1079">
        <f t="shared" si="603"/>
        <v>0</v>
      </c>
      <c r="U1595" s="1061">
        <f t="shared" si="621"/>
        <v>0</v>
      </c>
      <c r="V1595" s="1061">
        <f t="shared" si="615"/>
        <v>3</v>
      </c>
      <c r="W1595" s="1063">
        <f t="shared" si="615"/>
        <v>0</v>
      </c>
      <c r="X1595" s="1063">
        <f t="shared" si="615"/>
        <v>0</v>
      </c>
      <c r="Y1595" s="1060">
        <f t="shared" si="615"/>
        <v>300</v>
      </c>
      <c r="Z1595" s="1080">
        <f t="shared" si="612"/>
        <v>32</v>
      </c>
      <c r="AA1595" s="1126" t="str">
        <f t="shared" si="609"/>
        <v>Giò nạc</v>
      </c>
      <c r="AB1595" s="1082" t="str">
        <f t="shared" si="609"/>
        <v>kg</v>
      </c>
      <c r="AC1595" s="1083">
        <f t="shared" si="609"/>
        <v>100</v>
      </c>
      <c r="AD1595" s="1089">
        <f t="shared" si="609"/>
        <v>100</v>
      </c>
      <c r="AE1595" s="1071">
        <f t="shared" si="617"/>
        <v>0</v>
      </c>
      <c r="AF1595" s="1071">
        <f t="shared" si="617"/>
        <v>0</v>
      </c>
      <c r="AG1595" s="1071">
        <f t="shared" si="617"/>
        <v>0</v>
      </c>
      <c r="AH1595" s="1071">
        <f t="shared" si="617"/>
        <v>0</v>
      </c>
      <c r="AI1595" s="1060">
        <f t="shared" si="610"/>
        <v>0</v>
      </c>
      <c r="AJ1595" s="1102">
        <f t="shared" si="618"/>
        <v>0</v>
      </c>
      <c r="AK1595" s="1102">
        <f t="shared" si="618"/>
        <v>3</v>
      </c>
      <c r="AL1595" s="1102">
        <f t="shared" si="618"/>
        <v>0</v>
      </c>
      <c r="AM1595" s="1102">
        <f t="shared" si="619"/>
        <v>0</v>
      </c>
      <c r="AN1595" s="1085">
        <f t="shared" si="620"/>
        <v>300</v>
      </c>
      <c r="AO1595" s="1061">
        <f t="shared" si="607"/>
        <v>0</v>
      </c>
      <c r="AP1595" s="1061">
        <f t="shared" si="607"/>
        <v>3</v>
      </c>
      <c r="AQ1595" s="1061">
        <f t="shared" si="607"/>
        <v>0</v>
      </c>
      <c r="AR1595" s="1061">
        <f t="shared" si="607"/>
        <v>0</v>
      </c>
      <c r="AS1595" s="1061">
        <f t="shared" si="607"/>
        <v>300</v>
      </c>
      <c r="AT1595" s="850">
        <f t="shared" si="613"/>
        <v>0</v>
      </c>
      <c r="AU1595" s="922"/>
      <c r="AV1595" s="861"/>
      <c r="AW1595" s="861"/>
      <c r="AX1595" s="861"/>
      <c r="AY1595" s="861"/>
      <c r="AZ1595" s="851"/>
    </row>
    <row r="1596" spans="1:52" ht="13.5" customHeight="1">
      <c r="A1596" s="838">
        <f t="shared" si="611"/>
        <v>33</v>
      </c>
      <c r="B1596" s="1052" t="s">
        <v>63</v>
      </c>
      <c r="C1596" s="817" t="s">
        <v>66</v>
      </c>
      <c r="D1596" s="1054">
        <v>200</v>
      </c>
      <c r="E1596" s="921">
        <v>200</v>
      </c>
      <c r="F1596" s="1061"/>
      <c r="G1596" s="1090" t="s">
        <v>900</v>
      </c>
      <c r="H1596" s="1063"/>
      <c r="I1596" s="1077"/>
      <c r="J1596" s="1060">
        <f t="shared" si="602"/>
        <v>0</v>
      </c>
      <c r="K1596" s="1061"/>
      <c r="L1596" s="1065"/>
      <c r="M1596" s="1063"/>
      <c r="N1596" s="1063"/>
      <c r="O1596" s="1060">
        <f t="shared" si="614"/>
        <v>0</v>
      </c>
      <c r="P1596" s="1093"/>
      <c r="Q1596" s="1065">
        <v>2</v>
      </c>
      <c r="R1596" s="1100"/>
      <c r="S1596" s="1063"/>
      <c r="T1596" s="1079">
        <f t="shared" si="603"/>
        <v>400</v>
      </c>
      <c r="U1596" s="1061">
        <f t="shared" si="621"/>
        <v>0</v>
      </c>
      <c r="V1596" s="1061">
        <f t="shared" si="615"/>
        <v>2</v>
      </c>
      <c r="W1596" s="1063">
        <f t="shared" si="615"/>
        <v>0</v>
      </c>
      <c r="X1596" s="1063">
        <f t="shared" si="615"/>
        <v>0</v>
      </c>
      <c r="Y1596" s="1060">
        <f t="shared" si="615"/>
        <v>400</v>
      </c>
      <c r="Z1596" s="1080">
        <f t="shared" si="612"/>
        <v>33</v>
      </c>
      <c r="AA1596" s="1126" t="str">
        <f t="shared" si="609"/>
        <v>Lươn</v>
      </c>
      <c r="AB1596" s="1082" t="str">
        <f t="shared" si="609"/>
        <v>kg</v>
      </c>
      <c r="AC1596" s="1083">
        <f t="shared" si="609"/>
        <v>200</v>
      </c>
      <c r="AD1596" s="1089">
        <f t="shared" si="609"/>
        <v>200</v>
      </c>
      <c r="AE1596" s="1071">
        <f t="shared" si="617"/>
        <v>0</v>
      </c>
      <c r="AF1596" s="1071">
        <f t="shared" si="617"/>
        <v>0</v>
      </c>
      <c r="AG1596" s="1071">
        <f t="shared" si="617"/>
        <v>0</v>
      </c>
      <c r="AH1596" s="1071">
        <f t="shared" si="617"/>
        <v>0</v>
      </c>
      <c r="AI1596" s="1060">
        <f t="shared" si="610"/>
        <v>0</v>
      </c>
      <c r="AJ1596" s="1102">
        <f t="shared" si="618"/>
        <v>0</v>
      </c>
      <c r="AK1596" s="1102">
        <f t="shared" si="618"/>
        <v>2</v>
      </c>
      <c r="AL1596" s="1102">
        <f t="shared" si="618"/>
        <v>0</v>
      </c>
      <c r="AM1596" s="1102">
        <f t="shared" si="619"/>
        <v>0</v>
      </c>
      <c r="AN1596" s="1085">
        <f t="shared" si="620"/>
        <v>400</v>
      </c>
      <c r="AO1596" s="1061">
        <f t="shared" si="607"/>
        <v>0</v>
      </c>
      <c r="AP1596" s="1061">
        <f t="shared" si="607"/>
        <v>2</v>
      </c>
      <c r="AQ1596" s="1061">
        <f t="shared" si="607"/>
        <v>0</v>
      </c>
      <c r="AR1596" s="1061">
        <f t="shared" si="607"/>
        <v>0</v>
      </c>
      <c r="AS1596" s="1061">
        <f t="shared" si="607"/>
        <v>400</v>
      </c>
      <c r="AT1596" s="850">
        <f t="shared" si="613"/>
        <v>0</v>
      </c>
      <c r="AU1596" s="922"/>
      <c r="AV1596" s="861"/>
      <c r="AW1596" s="861"/>
      <c r="AX1596" s="861"/>
      <c r="AY1596" s="861"/>
      <c r="AZ1596" s="851"/>
    </row>
    <row r="1597" spans="1:52" ht="13.5" customHeight="1">
      <c r="A1597" s="838">
        <f t="shared" si="611"/>
        <v>34</v>
      </c>
      <c r="B1597" s="1052" t="s">
        <v>889</v>
      </c>
      <c r="C1597" s="817" t="s">
        <v>66</v>
      </c>
      <c r="D1597" s="1054">
        <v>45</v>
      </c>
      <c r="E1597" s="921">
        <v>40</v>
      </c>
      <c r="F1597" s="1061"/>
      <c r="G1597" s="1090"/>
      <c r="H1597" s="1063"/>
      <c r="I1597" s="1077"/>
      <c r="J1597" s="1060">
        <f t="shared" si="602"/>
        <v>0</v>
      </c>
      <c r="K1597" s="1061"/>
      <c r="L1597" s="1061"/>
      <c r="M1597" s="1063"/>
      <c r="N1597" s="1063"/>
      <c r="O1597" s="1060">
        <f t="shared" si="614"/>
        <v>0</v>
      </c>
      <c r="P1597" s="1093"/>
      <c r="Q1597" s="1065">
        <v>4.5</v>
      </c>
      <c r="R1597" s="1100"/>
      <c r="S1597" s="1063"/>
      <c r="T1597" s="1079">
        <f t="shared" si="603"/>
        <v>180</v>
      </c>
      <c r="U1597" s="1061">
        <f t="shared" si="621"/>
        <v>0</v>
      </c>
      <c r="V1597" s="1061">
        <f t="shared" si="615"/>
        <v>4.5</v>
      </c>
      <c r="W1597" s="1063">
        <f t="shared" si="615"/>
        <v>0</v>
      </c>
      <c r="X1597" s="1063">
        <f t="shared" si="615"/>
        <v>0</v>
      </c>
      <c r="Y1597" s="1060">
        <f t="shared" si="615"/>
        <v>180</v>
      </c>
      <c r="Z1597" s="1080">
        <f t="shared" si="612"/>
        <v>34</v>
      </c>
      <c r="AA1597" s="1126" t="str">
        <f t="shared" si="609"/>
        <v>Trứng</v>
      </c>
      <c r="AB1597" s="1082" t="str">
        <f t="shared" si="609"/>
        <v>kg</v>
      </c>
      <c r="AC1597" s="1083">
        <f t="shared" si="609"/>
        <v>45</v>
      </c>
      <c r="AD1597" s="1089">
        <f t="shared" si="609"/>
        <v>40</v>
      </c>
      <c r="AE1597" s="1071">
        <f t="shared" ref="AE1597:AH1609" si="622">AE1515+AJ1515-AO1515</f>
        <v>0</v>
      </c>
      <c r="AF1597" s="1071">
        <f t="shared" si="622"/>
        <v>0</v>
      </c>
      <c r="AG1597" s="1071">
        <f t="shared" si="622"/>
        <v>0</v>
      </c>
      <c r="AH1597" s="1071">
        <f t="shared" si="622"/>
        <v>0</v>
      </c>
      <c r="AI1597" s="1060">
        <f t="shared" si="610"/>
        <v>0</v>
      </c>
      <c r="AJ1597" s="1102">
        <f t="shared" si="618"/>
        <v>0</v>
      </c>
      <c r="AK1597" s="1102">
        <f t="shared" si="618"/>
        <v>4.5</v>
      </c>
      <c r="AL1597" s="1102">
        <f t="shared" si="618"/>
        <v>0</v>
      </c>
      <c r="AM1597" s="1102">
        <f t="shared" si="619"/>
        <v>0</v>
      </c>
      <c r="AN1597" s="1085">
        <f t="shared" si="620"/>
        <v>180</v>
      </c>
      <c r="AO1597" s="1061">
        <f t="shared" si="607"/>
        <v>0</v>
      </c>
      <c r="AP1597" s="1061">
        <f t="shared" si="607"/>
        <v>4.5</v>
      </c>
      <c r="AQ1597" s="1061">
        <f t="shared" si="607"/>
        <v>0</v>
      </c>
      <c r="AR1597" s="1061">
        <f t="shared" si="607"/>
        <v>0</v>
      </c>
      <c r="AS1597" s="1061">
        <f t="shared" si="607"/>
        <v>180</v>
      </c>
      <c r="AT1597" s="850">
        <f t="shared" si="613"/>
        <v>22.5</v>
      </c>
      <c r="AU1597" s="922"/>
      <c r="AV1597" s="861"/>
      <c r="AW1597" s="861"/>
      <c r="AX1597" s="861"/>
      <c r="AY1597" s="861"/>
      <c r="AZ1597" s="851"/>
    </row>
    <row r="1598" spans="1:52" ht="13.5" customHeight="1">
      <c r="A1598" s="838">
        <f t="shared" si="611"/>
        <v>35</v>
      </c>
      <c r="B1598" s="1053" t="s">
        <v>3</v>
      </c>
      <c r="C1598" s="817" t="s">
        <v>66</v>
      </c>
      <c r="D1598" s="1130">
        <v>14</v>
      </c>
      <c r="E1598" s="1114">
        <v>12</v>
      </c>
      <c r="F1598" s="1061"/>
      <c r="G1598" s="1120"/>
      <c r="H1598" s="1063"/>
      <c r="I1598" s="1077"/>
      <c r="J1598" s="1060">
        <f t="shared" si="602"/>
        <v>0</v>
      </c>
      <c r="K1598" s="1103"/>
      <c r="L1598" s="1065">
        <v>12</v>
      </c>
      <c r="M1598" s="1062"/>
      <c r="N1598" s="1063"/>
      <c r="O1598" s="1060">
        <f t="shared" si="614"/>
        <v>144</v>
      </c>
      <c r="P1598" s="1056"/>
      <c r="Q1598" s="1071"/>
      <c r="R1598" s="1131"/>
      <c r="S1598" s="1118"/>
      <c r="T1598" s="1079">
        <f t="shared" si="603"/>
        <v>0</v>
      </c>
      <c r="U1598" s="1061">
        <f t="shared" si="621"/>
        <v>0</v>
      </c>
      <c r="V1598" s="1071">
        <f t="shared" si="615"/>
        <v>12</v>
      </c>
      <c r="W1598" s="1063">
        <f t="shared" si="615"/>
        <v>0</v>
      </c>
      <c r="X1598" s="1063">
        <f t="shared" si="615"/>
        <v>0</v>
      </c>
      <c r="Y1598" s="1060">
        <f t="shared" si="615"/>
        <v>144</v>
      </c>
      <c r="Z1598" s="1080">
        <f t="shared" si="612"/>
        <v>35</v>
      </c>
      <c r="AA1598" s="1126" t="str">
        <f t="shared" si="609"/>
        <v>Đậu phụ</v>
      </c>
      <c r="AB1598" s="1082" t="str">
        <f t="shared" si="609"/>
        <v>kg</v>
      </c>
      <c r="AC1598" s="1083">
        <f t="shared" si="609"/>
        <v>14</v>
      </c>
      <c r="AD1598" s="1089">
        <f t="shared" si="609"/>
        <v>12</v>
      </c>
      <c r="AE1598" s="1071">
        <f t="shared" si="622"/>
        <v>0</v>
      </c>
      <c r="AF1598" s="1071">
        <f t="shared" si="622"/>
        <v>0</v>
      </c>
      <c r="AG1598" s="1071">
        <f t="shared" si="622"/>
        <v>0</v>
      </c>
      <c r="AH1598" s="1071">
        <f t="shared" si="622"/>
        <v>0</v>
      </c>
      <c r="AI1598" s="1060">
        <f t="shared" si="610"/>
        <v>0</v>
      </c>
      <c r="AJ1598" s="1102">
        <f t="shared" si="618"/>
        <v>0</v>
      </c>
      <c r="AK1598" s="1102">
        <f t="shared" si="618"/>
        <v>12</v>
      </c>
      <c r="AL1598" s="1102">
        <f t="shared" si="618"/>
        <v>0</v>
      </c>
      <c r="AM1598" s="1102">
        <f t="shared" si="619"/>
        <v>0</v>
      </c>
      <c r="AN1598" s="1085">
        <f t="shared" si="620"/>
        <v>144</v>
      </c>
      <c r="AO1598" s="1061">
        <f t="shared" si="607"/>
        <v>0</v>
      </c>
      <c r="AP1598" s="1061">
        <f t="shared" si="607"/>
        <v>12</v>
      </c>
      <c r="AQ1598" s="1061">
        <f t="shared" si="607"/>
        <v>0</v>
      </c>
      <c r="AR1598" s="1061">
        <f t="shared" si="607"/>
        <v>0</v>
      </c>
      <c r="AS1598" s="1061">
        <f t="shared" si="607"/>
        <v>144</v>
      </c>
      <c r="AT1598" s="850">
        <f t="shared" si="613"/>
        <v>24</v>
      </c>
      <c r="AU1598" s="922"/>
      <c r="AV1598" s="861"/>
      <c r="AW1598" s="861"/>
      <c r="AX1598" s="861"/>
      <c r="AY1598" s="861"/>
      <c r="AZ1598" s="851"/>
    </row>
    <row r="1599" spans="1:52" ht="13.5" customHeight="1">
      <c r="A1599" s="838">
        <f t="shared" si="611"/>
        <v>36</v>
      </c>
      <c r="B1599" s="1053" t="s">
        <v>53</v>
      </c>
      <c r="C1599" s="817" t="s">
        <v>66</v>
      </c>
      <c r="D1599" s="1054">
        <v>40</v>
      </c>
      <c r="E1599" s="921">
        <v>38</v>
      </c>
      <c r="F1599" s="1061"/>
      <c r="G1599" s="1120"/>
      <c r="H1599" s="1063"/>
      <c r="I1599" s="1077"/>
      <c r="J1599" s="1060">
        <f t="shared" si="602"/>
        <v>0</v>
      </c>
      <c r="K1599" s="1061"/>
      <c r="L1599" s="1065"/>
      <c r="M1599" s="1062"/>
      <c r="N1599" s="1063"/>
      <c r="O1599" s="1060">
        <f t="shared" si="614"/>
        <v>0</v>
      </c>
      <c r="P1599" s="1093"/>
      <c r="Q1599" s="1065">
        <v>9</v>
      </c>
      <c r="R1599" s="1131"/>
      <c r="S1599" s="1063"/>
      <c r="T1599" s="1079">
        <f t="shared" si="603"/>
        <v>342</v>
      </c>
      <c r="U1599" s="1061">
        <f t="shared" si="621"/>
        <v>0</v>
      </c>
      <c r="V1599" s="1061">
        <f t="shared" si="615"/>
        <v>9</v>
      </c>
      <c r="W1599" s="1063">
        <f t="shared" si="615"/>
        <v>0</v>
      </c>
      <c r="X1599" s="1063">
        <f t="shared" si="615"/>
        <v>0</v>
      </c>
      <c r="Y1599" s="1060">
        <f t="shared" si="615"/>
        <v>342</v>
      </c>
      <c r="Z1599" s="1080">
        <f t="shared" si="612"/>
        <v>36</v>
      </c>
      <c r="AA1599" s="1126" t="str">
        <f t="shared" si="609"/>
        <v>Cá trôi</v>
      </c>
      <c r="AB1599" s="1082" t="str">
        <f t="shared" si="609"/>
        <v>kg</v>
      </c>
      <c r="AC1599" s="1083">
        <f t="shared" si="609"/>
        <v>40</v>
      </c>
      <c r="AD1599" s="1089">
        <f t="shared" si="609"/>
        <v>38</v>
      </c>
      <c r="AE1599" s="1071">
        <f t="shared" si="622"/>
        <v>0</v>
      </c>
      <c r="AF1599" s="1071">
        <f t="shared" si="622"/>
        <v>0</v>
      </c>
      <c r="AG1599" s="1071">
        <f t="shared" si="622"/>
        <v>0</v>
      </c>
      <c r="AH1599" s="1071">
        <f t="shared" si="622"/>
        <v>0</v>
      </c>
      <c r="AI1599" s="1060">
        <f t="shared" si="610"/>
        <v>0</v>
      </c>
      <c r="AJ1599" s="1102">
        <f t="shared" si="618"/>
        <v>0</v>
      </c>
      <c r="AK1599" s="1102">
        <f t="shared" si="618"/>
        <v>9</v>
      </c>
      <c r="AL1599" s="1102">
        <f t="shared" si="618"/>
        <v>0</v>
      </c>
      <c r="AM1599" s="1102">
        <f t="shared" si="619"/>
        <v>0</v>
      </c>
      <c r="AN1599" s="1085">
        <f t="shared" si="620"/>
        <v>342</v>
      </c>
      <c r="AO1599" s="1061">
        <f t="shared" si="607"/>
        <v>0</v>
      </c>
      <c r="AP1599" s="1061">
        <f t="shared" si="607"/>
        <v>9</v>
      </c>
      <c r="AQ1599" s="1061">
        <f t="shared" si="607"/>
        <v>0</v>
      </c>
      <c r="AR1599" s="1061">
        <f t="shared" si="607"/>
        <v>0</v>
      </c>
      <c r="AS1599" s="1061">
        <f t="shared" si="607"/>
        <v>342</v>
      </c>
      <c r="AT1599" s="850">
        <f t="shared" si="613"/>
        <v>18</v>
      </c>
      <c r="AU1599" s="922"/>
      <c r="AV1599" s="861"/>
      <c r="AW1599" s="861"/>
      <c r="AX1599" s="861"/>
      <c r="AY1599" s="861"/>
      <c r="AZ1599" s="851"/>
    </row>
    <row r="1600" spans="1:52" ht="13.5" customHeight="1">
      <c r="A1600" s="838">
        <f t="shared" si="611"/>
        <v>37</v>
      </c>
      <c r="B1600" s="1053" t="s">
        <v>134</v>
      </c>
      <c r="C1600" s="817" t="s">
        <v>66</v>
      </c>
      <c r="D1600" s="1054">
        <v>39</v>
      </c>
      <c r="E1600" s="921">
        <v>39</v>
      </c>
      <c r="F1600" s="1061"/>
      <c r="G1600" s="1120"/>
      <c r="H1600" s="1063"/>
      <c r="I1600" s="1077"/>
      <c r="J1600" s="1060">
        <f t="shared" si="602"/>
        <v>0</v>
      </c>
      <c r="K1600" s="1061"/>
      <c r="L1600" s="1065">
        <v>9</v>
      </c>
      <c r="M1600" s="1062"/>
      <c r="N1600" s="1063"/>
      <c r="O1600" s="1060">
        <f t="shared" si="614"/>
        <v>351</v>
      </c>
      <c r="P1600" s="1093"/>
      <c r="Q1600" s="1065"/>
      <c r="R1600" s="1131"/>
      <c r="S1600" s="1063"/>
      <c r="T1600" s="1079">
        <f t="shared" si="603"/>
        <v>0</v>
      </c>
      <c r="U1600" s="1061">
        <f t="shared" si="621"/>
        <v>0</v>
      </c>
      <c r="V1600" s="1071">
        <f t="shared" si="615"/>
        <v>9</v>
      </c>
      <c r="W1600" s="1063">
        <f t="shared" si="615"/>
        <v>0</v>
      </c>
      <c r="X1600" s="1063">
        <f t="shared" si="615"/>
        <v>0</v>
      </c>
      <c r="Y1600" s="1060">
        <f t="shared" si="615"/>
        <v>351</v>
      </c>
      <c r="Z1600" s="1080">
        <f t="shared" si="612"/>
        <v>37</v>
      </c>
      <c r="AA1600" s="1126" t="str">
        <f t="shared" si="609"/>
        <v>Cá bạc má</v>
      </c>
      <c r="AB1600" s="1082" t="str">
        <f t="shared" si="609"/>
        <v>kg</v>
      </c>
      <c r="AC1600" s="1083">
        <f t="shared" si="609"/>
        <v>39</v>
      </c>
      <c r="AD1600" s="1089">
        <f t="shared" si="609"/>
        <v>39</v>
      </c>
      <c r="AE1600" s="1071">
        <f t="shared" si="622"/>
        <v>0</v>
      </c>
      <c r="AF1600" s="1071">
        <f t="shared" si="622"/>
        <v>0</v>
      </c>
      <c r="AG1600" s="1071">
        <f t="shared" si="622"/>
        <v>0</v>
      </c>
      <c r="AH1600" s="1071">
        <f t="shared" si="622"/>
        <v>0</v>
      </c>
      <c r="AI1600" s="1060">
        <f t="shared" si="610"/>
        <v>0</v>
      </c>
      <c r="AJ1600" s="1102">
        <f t="shared" si="618"/>
        <v>0</v>
      </c>
      <c r="AK1600" s="1102">
        <f t="shared" si="618"/>
        <v>9</v>
      </c>
      <c r="AL1600" s="1102">
        <f t="shared" si="618"/>
        <v>0</v>
      </c>
      <c r="AM1600" s="1102">
        <f t="shared" si="619"/>
        <v>0</v>
      </c>
      <c r="AN1600" s="1085">
        <f t="shared" si="620"/>
        <v>351</v>
      </c>
      <c r="AO1600" s="1061">
        <f t="shared" si="607"/>
        <v>0</v>
      </c>
      <c r="AP1600" s="1061">
        <f t="shared" si="607"/>
        <v>9</v>
      </c>
      <c r="AQ1600" s="1061">
        <f t="shared" si="607"/>
        <v>0</v>
      </c>
      <c r="AR1600" s="1061">
        <f t="shared" si="607"/>
        <v>0</v>
      </c>
      <c r="AS1600" s="1061">
        <f t="shared" si="607"/>
        <v>351</v>
      </c>
      <c r="AT1600" s="850">
        <f t="shared" si="613"/>
        <v>0</v>
      </c>
      <c r="AU1600" s="1502" t="s">
        <v>855</v>
      </c>
      <c r="AV1600" s="1503"/>
      <c r="AW1600" s="1503"/>
      <c r="AX1600" s="1503"/>
      <c r="AY1600" s="1503"/>
      <c r="AZ1600" s="927"/>
    </row>
    <row r="1601" spans="1:52" ht="13.5" customHeight="1">
      <c r="A1601" s="838">
        <f t="shared" si="611"/>
        <v>38</v>
      </c>
      <c r="B1601" s="1053" t="s">
        <v>913</v>
      </c>
      <c r="C1601" s="817" t="s">
        <v>66</v>
      </c>
      <c r="D1601" s="1054">
        <v>115</v>
      </c>
      <c r="E1601" s="921">
        <v>113</v>
      </c>
      <c r="F1601" s="1094"/>
      <c r="G1601" s="1090"/>
      <c r="H1601" s="1121"/>
      <c r="I1601" s="1077"/>
      <c r="J1601" s="1060">
        <f t="shared" si="602"/>
        <v>0</v>
      </c>
      <c r="K1601" s="1061"/>
      <c r="L1601" s="1071"/>
      <c r="M1601" s="1062"/>
      <c r="N1601" s="1063"/>
      <c r="O1601" s="1060">
        <f t="shared" si="614"/>
        <v>0</v>
      </c>
      <c r="P1601" s="1056"/>
      <c r="Q1601" s="1065">
        <v>8.5</v>
      </c>
      <c r="R1601" s="1131"/>
      <c r="S1601" s="1063"/>
      <c r="T1601" s="1079">
        <f t="shared" si="603"/>
        <v>960.5</v>
      </c>
      <c r="U1601" s="1061">
        <f t="shared" si="621"/>
        <v>0</v>
      </c>
      <c r="V1601" s="1071">
        <f t="shared" si="615"/>
        <v>8.5</v>
      </c>
      <c r="W1601" s="1063">
        <f t="shared" si="615"/>
        <v>0</v>
      </c>
      <c r="X1601" s="1063">
        <f t="shared" si="615"/>
        <v>0</v>
      </c>
      <c r="Y1601" s="1060">
        <f t="shared" si="615"/>
        <v>960.5</v>
      </c>
      <c r="Z1601" s="1080">
        <f t="shared" si="612"/>
        <v>38</v>
      </c>
      <c r="AA1601" s="1126" t="str">
        <f t="shared" si="609"/>
        <v xml:space="preserve">Thịt xô </v>
      </c>
      <c r="AB1601" s="1082" t="str">
        <f t="shared" si="609"/>
        <v>kg</v>
      </c>
      <c r="AC1601" s="1083">
        <f t="shared" si="609"/>
        <v>115</v>
      </c>
      <c r="AD1601" s="1089">
        <f t="shared" si="609"/>
        <v>113</v>
      </c>
      <c r="AE1601" s="1071">
        <f t="shared" si="622"/>
        <v>0</v>
      </c>
      <c r="AF1601" s="1071">
        <f t="shared" si="622"/>
        <v>0</v>
      </c>
      <c r="AG1601" s="1071">
        <f t="shared" si="622"/>
        <v>0</v>
      </c>
      <c r="AH1601" s="1071">
        <f t="shared" si="622"/>
        <v>0</v>
      </c>
      <c r="AI1601" s="1060">
        <f t="shared" si="610"/>
        <v>0</v>
      </c>
      <c r="AJ1601" s="1102">
        <f t="shared" si="618"/>
        <v>0</v>
      </c>
      <c r="AK1601" s="1102">
        <f t="shared" si="618"/>
        <v>8.5</v>
      </c>
      <c r="AL1601" s="1102">
        <f t="shared" si="618"/>
        <v>0</v>
      </c>
      <c r="AM1601" s="1102">
        <f t="shared" si="619"/>
        <v>0</v>
      </c>
      <c r="AN1601" s="1085">
        <f t="shared" si="620"/>
        <v>960.5</v>
      </c>
      <c r="AO1601" s="1061">
        <f t="shared" si="607"/>
        <v>0</v>
      </c>
      <c r="AP1601" s="1061">
        <f t="shared" si="607"/>
        <v>8.5</v>
      </c>
      <c r="AQ1601" s="1061">
        <f t="shared" si="607"/>
        <v>0</v>
      </c>
      <c r="AR1601" s="1061">
        <f t="shared" si="607"/>
        <v>0</v>
      </c>
      <c r="AS1601" s="1061">
        <f t="shared" si="607"/>
        <v>960.5</v>
      </c>
      <c r="AT1601" s="850">
        <f t="shared" si="613"/>
        <v>17</v>
      </c>
      <c r="AU1601" s="929" t="s">
        <v>811</v>
      </c>
      <c r="AV1601" s="930"/>
      <c r="AW1601" s="1504">
        <v>0.74</v>
      </c>
      <c r="AX1601" s="1504"/>
      <c r="AY1601" s="930"/>
      <c r="AZ1601" s="862" t="s">
        <v>70</v>
      </c>
    </row>
    <row r="1602" spans="1:52" ht="13.5" customHeight="1">
      <c r="A1602" s="838">
        <f t="shared" si="611"/>
        <v>39</v>
      </c>
      <c r="B1602" s="1045" t="s">
        <v>83</v>
      </c>
      <c r="C1602" s="817" t="s">
        <v>786</v>
      </c>
      <c r="D1602" s="1054">
        <v>10</v>
      </c>
      <c r="E1602" s="921">
        <v>10</v>
      </c>
      <c r="F1602" s="1061"/>
      <c r="G1602" s="1120"/>
      <c r="H1602" s="1063"/>
      <c r="I1602" s="1077"/>
      <c r="J1602" s="1060">
        <f t="shared" si="602"/>
        <v>0</v>
      </c>
      <c r="K1602" s="1103"/>
      <c r="L1602" s="1065"/>
      <c r="M1602" s="1062">
        <v>13</v>
      </c>
      <c r="N1602" s="1063"/>
      <c r="O1602" s="1060">
        <f t="shared" si="614"/>
        <v>130</v>
      </c>
      <c r="P1602" s="1056"/>
      <c r="Q1602" s="1071"/>
      <c r="R1602" s="1100">
        <v>13</v>
      </c>
      <c r="S1602" s="1063"/>
      <c r="T1602" s="1079">
        <f t="shared" si="603"/>
        <v>130</v>
      </c>
      <c r="U1602" s="1103">
        <f t="shared" si="621"/>
        <v>0</v>
      </c>
      <c r="V1602" s="1061">
        <f t="shared" si="615"/>
        <v>0</v>
      </c>
      <c r="W1602" s="1063">
        <f t="shared" si="615"/>
        <v>26</v>
      </c>
      <c r="X1602" s="1063">
        <f t="shared" si="615"/>
        <v>0</v>
      </c>
      <c r="Y1602" s="1060">
        <f t="shared" si="615"/>
        <v>260</v>
      </c>
      <c r="Z1602" s="1080">
        <f t="shared" si="612"/>
        <v>39</v>
      </c>
      <c r="AA1602" s="1126" t="str">
        <f t="shared" si="609"/>
        <v>Cam</v>
      </c>
      <c r="AB1602" s="1082" t="str">
        <f t="shared" si="609"/>
        <v>quả</v>
      </c>
      <c r="AC1602" s="1083">
        <f t="shared" si="609"/>
        <v>10</v>
      </c>
      <c r="AD1602" s="1089">
        <f t="shared" si="609"/>
        <v>10</v>
      </c>
      <c r="AE1602" s="1071">
        <f t="shared" si="622"/>
        <v>0</v>
      </c>
      <c r="AF1602" s="1071">
        <f t="shared" si="622"/>
        <v>0</v>
      </c>
      <c r="AG1602" s="1071">
        <f t="shared" si="622"/>
        <v>0</v>
      </c>
      <c r="AH1602" s="1071">
        <f t="shared" si="622"/>
        <v>0</v>
      </c>
      <c r="AI1602" s="1060">
        <f t="shared" si="610"/>
        <v>0</v>
      </c>
      <c r="AJ1602" s="1102">
        <f t="shared" si="618"/>
        <v>0</v>
      </c>
      <c r="AK1602" s="1102">
        <f t="shared" si="618"/>
        <v>0</v>
      </c>
      <c r="AL1602" s="1102">
        <f t="shared" si="618"/>
        <v>26</v>
      </c>
      <c r="AM1602" s="1102">
        <f t="shared" si="619"/>
        <v>0</v>
      </c>
      <c r="AN1602" s="1085">
        <f t="shared" si="620"/>
        <v>260</v>
      </c>
      <c r="AO1602" s="1061">
        <f t="shared" si="607"/>
        <v>0</v>
      </c>
      <c r="AP1602" s="1061">
        <f t="shared" si="607"/>
        <v>0</v>
      </c>
      <c r="AQ1602" s="1061">
        <f t="shared" si="607"/>
        <v>26</v>
      </c>
      <c r="AR1602" s="1061">
        <f t="shared" si="607"/>
        <v>0</v>
      </c>
      <c r="AS1602" s="1061">
        <f t="shared" si="607"/>
        <v>260</v>
      </c>
      <c r="AT1602" s="850">
        <f t="shared" si="613"/>
        <v>0</v>
      </c>
      <c r="AU1602" s="932" t="s">
        <v>856</v>
      </c>
      <c r="AV1602" s="933">
        <f>AV1567</f>
        <v>115</v>
      </c>
      <c r="AW1602" s="934" t="s">
        <v>27</v>
      </c>
      <c r="AX1602" s="935">
        <v>0.16</v>
      </c>
      <c r="AY1602" s="936" t="s">
        <v>29</v>
      </c>
      <c r="AZ1602" s="937">
        <f>AV1602*AX1602</f>
        <v>18.400000000000002</v>
      </c>
    </row>
    <row r="1603" spans="1:52" ht="13.5" customHeight="1">
      <c r="A1603" s="838">
        <f t="shared" si="611"/>
        <v>40</v>
      </c>
      <c r="B1603" s="1045" t="s">
        <v>909</v>
      </c>
      <c r="C1603" s="817" t="s">
        <v>66</v>
      </c>
      <c r="D1603" s="1054">
        <v>10</v>
      </c>
      <c r="E1603" s="921">
        <v>7</v>
      </c>
      <c r="F1603" s="1061"/>
      <c r="G1603" s="1086"/>
      <c r="H1603" s="1063"/>
      <c r="I1603" s="1077"/>
      <c r="J1603" s="1060">
        <f t="shared" si="602"/>
        <v>0</v>
      </c>
      <c r="K1603" s="1061"/>
      <c r="L1603" s="1061"/>
      <c r="M1603" s="1063"/>
      <c r="N1603" s="1063"/>
      <c r="O1603" s="1060">
        <f t="shared" si="614"/>
        <v>0</v>
      </c>
      <c r="P1603" s="1093"/>
      <c r="Q1603" s="1061"/>
      <c r="R1603" s="1100">
        <v>35</v>
      </c>
      <c r="S1603" s="1063"/>
      <c r="T1603" s="1079">
        <f t="shared" si="603"/>
        <v>245</v>
      </c>
      <c r="U1603" s="1061">
        <f t="shared" si="621"/>
        <v>0</v>
      </c>
      <c r="V1603" s="1061">
        <f t="shared" si="615"/>
        <v>0</v>
      </c>
      <c r="W1603" s="1063">
        <f t="shared" si="615"/>
        <v>35</v>
      </c>
      <c r="X1603" s="1063">
        <f t="shared" si="615"/>
        <v>0</v>
      </c>
      <c r="Y1603" s="1060">
        <f>SUM(J1603,O1603,T1603)</f>
        <v>245</v>
      </c>
      <c r="Z1603" s="1080">
        <f t="shared" si="612"/>
        <v>40</v>
      </c>
      <c r="AA1603" s="1126" t="str">
        <f t="shared" si="609"/>
        <v>Bính đỏ</v>
      </c>
      <c r="AB1603" s="1082" t="str">
        <f t="shared" si="609"/>
        <v>kg</v>
      </c>
      <c r="AC1603" s="1083">
        <f t="shared" si="609"/>
        <v>10</v>
      </c>
      <c r="AD1603" s="1089">
        <f t="shared" si="609"/>
        <v>7</v>
      </c>
      <c r="AE1603" s="1071">
        <f t="shared" si="622"/>
        <v>0</v>
      </c>
      <c r="AF1603" s="1071">
        <f t="shared" si="622"/>
        <v>0</v>
      </c>
      <c r="AG1603" s="1071">
        <f t="shared" si="622"/>
        <v>0</v>
      </c>
      <c r="AH1603" s="1071">
        <f t="shared" si="622"/>
        <v>0</v>
      </c>
      <c r="AI1603" s="1060">
        <f t="shared" si="610"/>
        <v>0</v>
      </c>
      <c r="AJ1603" s="1102">
        <f t="shared" si="618"/>
        <v>0</v>
      </c>
      <c r="AK1603" s="1102">
        <f t="shared" si="618"/>
        <v>0</v>
      </c>
      <c r="AL1603" s="1102">
        <f t="shared" si="618"/>
        <v>35</v>
      </c>
      <c r="AM1603" s="1102">
        <f t="shared" si="619"/>
        <v>0</v>
      </c>
      <c r="AN1603" s="1085">
        <f t="shared" si="620"/>
        <v>245</v>
      </c>
      <c r="AO1603" s="1061">
        <f t="shared" si="607"/>
        <v>0</v>
      </c>
      <c r="AP1603" s="1061">
        <f t="shared" si="607"/>
        <v>0</v>
      </c>
      <c r="AQ1603" s="1061">
        <f t="shared" si="607"/>
        <v>35</v>
      </c>
      <c r="AR1603" s="1061">
        <f t="shared" si="607"/>
        <v>0</v>
      </c>
      <c r="AS1603" s="1061">
        <f t="shared" si="607"/>
        <v>245</v>
      </c>
      <c r="AT1603" s="850">
        <f t="shared" si="613"/>
        <v>105</v>
      </c>
      <c r="AU1603" s="932" t="s">
        <v>857</v>
      </c>
      <c r="AV1603" s="933">
        <f>AV1568</f>
        <v>115</v>
      </c>
      <c r="AW1603" s="934" t="s">
        <v>27</v>
      </c>
      <c r="AX1603" s="935">
        <v>0.28999999999999998</v>
      </c>
      <c r="AY1603" s="936" t="s">
        <v>29</v>
      </c>
      <c r="AZ1603" s="937">
        <f>AV1603*AX1603</f>
        <v>33.349999999999994</v>
      </c>
    </row>
    <row r="1604" spans="1:52" ht="13.5" customHeight="1">
      <c r="A1604" s="838">
        <f t="shared" si="611"/>
        <v>41</v>
      </c>
      <c r="B1604" s="1045" t="s">
        <v>906</v>
      </c>
      <c r="C1604" s="817" t="s">
        <v>66</v>
      </c>
      <c r="D1604" s="1132">
        <v>5</v>
      </c>
      <c r="E1604" s="1133">
        <v>5</v>
      </c>
      <c r="F1604" s="1061"/>
      <c r="G1604" s="1120"/>
      <c r="H1604" s="1063"/>
      <c r="I1604" s="1077"/>
      <c r="J1604" s="1060">
        <f t="shared" si="602"/>
        <v>0</v>
      </c>
      <c r="K1604" s="1061"/>
      <c r="L1604" s="1071"/>
      <c r="M1604" s="1063">
        <v>35</v>
      </c>
      <c r="N1604" s="1063"/>
      <c r="O1604" s="1060">
        <f t="shared" si="614"/>
        <v>175</v>
      </c>
      <c r="P1604" s="1078"/>
      <c r="Q1604" s="1071"/>
      <c r="R1604" s="1131"/>
      <c r="S1604" s="1063"/>
      <c r="T1604" s="1079">
        <f t="shared" si="603"/>
        <v>0</v>
      </c>
      <c r="U1604" s="1061">
        <f t="shared" si="621"/>
        <v>0</v>
      </c>
      <c r="V1604" s="1071">
        <f t="shared" si="615"/>
        <v>0</v>
      </c>
      <c r="W1604" s="1063">
        <f t="shared" si="615"/>
        <v>35</v>
      </c>
      <c r="X1604" s="1063">
        <f t="shared" si="615"/>
        <v>0</v>
      </c>
      <c r="Y1604" s="1060">
        <f t="shared" si="615"/>
        <v>175</v>
      </c>
      <c r="Z1604" s="1080">
        <f t="shared" si="612"/>
        <v>41</v>
      </c>
      <c r="AA1604" s="1126" t="str">
        <f t="shared" si="609"/>
        <v>Rau dên</v>
      </c>
      <c r="AB1604" s="1082" t="str">
        <f t="shared" si="609"/>
        <v>kg</v>
      </c>
      <c r="AC1604" s="1083">
        <f t="shared" si="609"/>
        <v>5</v>
      </c>
      <c r="AD1604" s="1089">
        <f t="shared" si="609"/>
        <v>5</v>
      </c>
      <c r="AE1604" s="1071">
        <f t="shared" si="622"/>
        <v>0</v>
      </c>
      <c r="AF1604" s="1071">
        <f t="shared" si="622"/>
        <v>0</v>
      </c>
      <c r="AG1604" s="1071">
        <f t="shared" si="622"/>
        <v>0</v>
      </c>
      <c r="AH1604" s="1071">
        <f t="shared" si="622"/>
        <v>0</v>
      </c>
      <c r="AI1604" s="1060">
        <f t="shared" si="610"/>
        <v>0</v>
      </c>
      <c r="AJ1604" s="1102">
        <f t="shared" si="618"/>
        <v>0</v>
      </c>
      <c r="AK1604" s="1102">
        <f t="shared" si="618"/>
        <v>0</v>
      </c>
      <c r="AL1604" s="1102">
        <f t="shared" si="618"/>
        <v>35</v>
      </c>
      <c r="AM1604" s="1102">
        <f t="shared" si="619"/>
        <v>0</v>
      </c>
      <c r="AN1604" s="1085">
        <f t="shared" si="620"/>
        <v>175</v>
      </c>
      <c r="AO1604" s="1061">
        <f t="shared" si="607"/>
        <v>0</v>
      </c>
      <c r="AP1604" s="1061">
        <f t="shared" si="607"/>
        <v>0</v>
      </c>
      <c r="AQ1604" s="1061">
        <f t="shared" si="607"/>
        <v>35</v>
      </c>
      <c r="AR1604" s="1061">
        <f t="shared" si="607"/>
        <v>0</v>
      </c>
      <c r="AS1604" s="1061">
        <f t="shared" si="607"/>
        <v>175</v>
      </c>
      <c r="AT1604" s="850">
        <f t="shared" si="613"/>
        <v>0</v>
      </c>
      <c r="AU1604" s="932" t="s">
        <v>858</v>
      </c>
      <c r="AV1604" s="933">
        <f>AV1569</f>
        <v>115</v>
      </c>
      <c r="AW1604" s="934" t="s">
        <v>27</v>
      </c>
      <c r="AX1604" s="935">
        <v>0.28999999999999998</v>
      </c>
      <c r="AY1604" s="936" t="s">
        <v>29</v>
      </c>
      <c r="AZ1604" s="937">
        <f>AV1604*AX1604</f>
        <v>33.349999999999994</v>
      </c>
    </row>
    <row r="1605" spans="1:52" ht="13.5" customHeight="1">
      <c r="A1605" s="838">
        <f t="shared" si="611"/>
        <v>42</v>
      </c>
      <c r="B1605" s="1045" t="s">
        <v>478</v>
      </c>
      <c r="C1605" s="817" t="s">
        <v>66</v>
      </c>
      <c r="D1605" s="1054">
        <v>12</v>
      </c>
      <c r="E1605" s="921">
        <v>12</v>
      </c>
      <c r="F1605" s="1071"/>
      <c r="G1605" s="1086"/>
      <c r="H1605" s="1063">
        <v>20</v>
      </c>
      <c r="I1605" s="1077"/>
      <c r="J1605" s="1060">
        <f t="shared" si="602"/>
        <v>240</v>
      </c>
      <c r="K1605" s="1061"/>
      <c r="L1605" s="1061"/>
      <c r="M1605" s="1134"/>
      <c r="N1605" s="1063"/>
      <c r="O1605" s="1060">
        <f t="shared" si="614"/>
        <v>0</v>
      </c>
      <c r="P1605" s="1093"/>
      <c r="Q1605" s="1061"/>
      <c r="R1605" s="1100"/>
      <c r="S1605" s="1063"/>
      <c r="T1605" s="1079">
        <f t="shared" si="603"/>
        <v>0</v>
      </c>
      <c r="U1605" s="1061">
        <f t="shared" si="621"/>
        <v>0</v>
      </c>
      <c r="V1605" s="1061">
        <f t="shared" si="615"/>
        <v>0</v>
      </c>
      <c r="W1605" s="1063">
        <f t="shared" si="615"/>
        <v>20</v>
      </c>
      <c r="X1605" s="1063">
        <f t="shared" si="615"/>
        <v>0</v>
      </c>
      <c r="Y1605" s="1060">
        <f t="shared" si="615"/>
        <v>240</v>
      </c>
      <c r="Z1605" s="1080">
        <f t="shared" si="612"/>
        <v>42</v>
      </c>
      <c r="AA1605" s="1126" t="str">
        <f t="shared" si="609"/>
        <v>Dưa cải</v>
      </c>
      <c r="AB1605" s="1082" t="str">
        <f t="shared" si="609"/>
        <v>kg</v>
      </c>
      <c r="AC1605" s="1083">
        <f t="shared" si="609"/>
        <v>12</v>
      </c>
      <c r="AD1605" s="1089">
        <f t="shared" si="609"/>
        <v>12</v>
      </c>
      <c r="AE1605" s="1071">
        <f t="shared" si="622"/>
        <v>0</v>
      </c>
      <c r="AF1605" s="1071">
        <f t="shared" si="622"/>
        <v>0</v>
      </c>
      <c r="AG1605" s="1071">
        <f t="shared" si="622"/>
        <v>0</v>
      </c>
      <c r="AH1605" s="1071">
        <f t="shared" si="622"/>
        <v>0</v>
      </c>
      <c r="AI1605" s="1060">
        <f t="shared" si="610"/>
        <v>0</v>
      </c>
      <c r="AJ1605" s="1102">
        <f t="shared" si="618"/>
        <v>0</v>
      </c>
      <c r="AK1605" s="1102">
        <f t="shared" si="618"/>
        <v>0</v>
      </c>
      <c r="AL1605" s="1102">
        <f t="shared" si="618"/>
        <v>20</v>
      </c>
      <c r="AM1605" s="1102">
        <f t="shared" si="619"/>
        <v>0</v>
      </c>
      <c r="AN1605" s="1085">
        <f t="shared" si="620"/>
        <v>240</v>
      </c>
      <c r="AO1605" s="1061">
        <f t="shared" si="607"/>
        <v>0</v>
      </c>
      <c r="AP1605" s="1061">
        <f t="shared" si="607"/>
        <v>0</v>
      </c>
      <c r="AQ1605" s="1061">
        <f t="shared" si="607"/>
        <v>20</v>
      </c>
      <c r="AR1605" s="1061">
        <f t="shared" si="607"/>
        <v>0</v>
      </c>
      <c r="AS1605" s="1061">
        <f t="shared" si="607"/>
        <v>240</v>
      </c>
      <c r="AT1605" s="850">
        <f t="shared" si="613"/>
        <v>0</v>
      </c>
      <c r="AU1605" s="929" t="s">
        <v>811</v>
      </c>
      <c r="AV1605" s="930"/>
      <c r="AW1605" s="1504">
        <v>0.68</v>
      </c>
      <c r="AX1605" s="1504"/>
      <c r="AY1605" s="930"/>
      <c r="AZ1605" s="941" t="s">
        <v>70</v>
      </c>
    </row>
    <row r="1606" spans="1:52" ht="13.5" customHeight="1">
      <c r="A1606" s="838">
        <f t="shared" si="611"/>
        <v>43</v>
      </c>
      <c r="B1606" s="1046" t="s">
        <v>60</v>
      </c>
      <c r="C1606" s="817" t="s">
        <v>66</v>
      </c>
      <c r="D1606" s="1130">
        <v>20</v>
      </c>
      <c r="E1606" s="1114">
        <v>20</v>
      </c>
      <c r="F1606" s="1065"/>
      <c r="G1606" s="1090"/>
      <c r="H1606" s="1063">
        <v>0.5</v>
      </c>
      <c r="I1606" s="1077"/>
      <c r="J1606" s="1060">
        <f t="shared" si="602"/>
        <v>10</v>
      </c>
      <c r="K1606" s="1103"/>
      <c r="L1606" s="1071"/>
      <c r="M1606" s="1135">
        <v>1</v>
      </c>
      <c r="N1606" s="1063"/>
      <c r="O1606" s="1060">
        <f t="shared" si="614"/>
        <v>20</v>
      </c>
      <c r="P1606" s="1122"/>
      <c r="Q1606" s="1071"/>
      <c r="R1606" s="1100">
        <v>1</v>
      </c>
      <c r="S1606" s="1063"/>
      <c r="T1606" s="1079">
        <f t="shared" si="603"/>
        <v>20</v>
      </c>
      <c r="U1606" s="1103">
        <f t="shared" si="621"/>
        <v>0</v>
      </c>
      <c r="V1606" s="1071">
        <f t="shared" si="615"/>
        <v>0</v>
      </c>
      <c r="W1606" s="1063">
        <f t="shared" si="615"/>
        <v>2.5</v>
      </c>
      <c r="X1606" s="1063">
        <f t="shared" si="615"/>
        <v>0</v>
      </c>
      <c r="Y1606" s="1060">
        <f t="shared" si="615"/>
        <v>50</v>
      </c>
      <c r="Z1606" s="1080">
        <f t="shared" si="612"/>
        <v>43</v>
      </c>
      <c r="AA1606" s="1126" t="str">
        <f t="shared" si="609"/>
        <v>Cà chua</v>
      </c>
      <c r="AB1606" s="1082" t="str">
        <f t="shared" si="609"/>
        <v>kg</v>
      </c>
      <c r="AC1606" s="1083">
        <f t="shared" si="609"/>
        <v>20</v>
      </c>
      <c r="AD1606" s="1089">
        <f t="shared" si="609"/>
        <v>20</v>
      </c>
      <c r="AE1606" s="1071">
        <f t="shared" si="622"/>
        <v>0</v>
      </c>
      <c r="AF1606" s="1071">
        <f t="shared" si="622"/>
        <v>0</v>
      </c>
      <c r="AG1606" s="1071">
        <f t="shared" si="622"/>
        <v>0</v>
      </c>
      <c r="AH1606" s="1071">
        <f t="shared" si="622"/>
        <v>0</v>
      </c>
      <c r="AI1606" s="1060">
        <f t="shared" si="610"/>
        <v>0</v>
      </c>
      <c r="AJ1606" s="1102">
        <f t="shared" si="618"/>
        <v>0</v>
      </c>
      <c r="AK1606" s="1102">
        <f t="shared" si="618"/>
        <v>0</v>
      </c>
      <c r="AL1606" s="1102">
        <f t="shared" si="618"/>
        <v>2.5</v>
      </c>
      <c r="AM1606" s="1102">
        <f t="shared" si="619"/>
        <v>0</v>
      </c>
      <c r="AN1606" s="1085">
        <f t="shared" si="620"/>
        <v>50</v>
      </c>
      <c r="AO1606" s="1061">
        <f t="shared" si="607"/>
        <v>0</v>
      </c>
      <c r="AP1606" s="1061">
        <f t="shared" si="607"/>
        <v>0</v>
      </c>
      <c r="AQ1606" s="1061">
        <f t="shared" si="607"/>
        <v>2.5</v>
      </c>
      <c r="AR1606" s="1061">
        <f t="shared" si="607"/>
        <v>0</v>
      </c>
      <c r="AS1606" s="1061">
        <f t="shared" si="607"/>
        <v>50</v>
      </c>
      <c r="AT1606" s="850">
        <f t="shared" si="613"/>
        <v>0</v>
      </c>
      <c r="AU1606" s="932" t="s">
        <v>856</v>
      </c>
      <c r="AV1606" s="868">
        <f>AV1571</f>
        <v>13</v>
      </c>
      <c r="AW1606" s="934" t="s">
        <v>27</v>
      </c>
      <c r="AX1606" s="935">
        <v>0.16</v>
      </c>
      <c r="AY1606" s="936" t="s">
        <v>29</v>
      </c>
      <c r="AZ1606" s="937">
        <f>AV1606*AX1606</f>
        <v>2.08</v>
      </c>
    </row>
    <row r="1607" spans="1:52" ht="13.5" customHeight="1">
      <c r="A1607" s="838">
        <f t="shared" si="611"/>
        <v>44</v>
      </c>
      <c r="B1607" s="1045" t="s">
        <v>61</v>
      </c>
      <c r="C1607" s="817" t="s">
        <v>66</v>
      </c>
      <c r="D1607" s="1130">
        <v>20</v>
      </c>
      <c r="E1607" s="1114">
        <v>20</v>
      </c>
      <c r="F1607" s="1061"/>
      <c r="G1607" s="1120"/>
      <c r="H1607" s="1063">
        <v>0.5</v>
      </c>
      <c r="I1607" s="1077"/>
      <c r="J1607" s="1060">
        <f t="shared" si="602"/>
        <v>10</v>
      </c>
      <c r="K1607" s="1136"/>
      <c r="L1607" s="1071"/>
      <c r="M1607" s="1063">
        <v>1</v>
      </c>
      <c r="N1607" s="1063"/>
      <c r="O1607" s="1060">
        <f t="shared" si="614"/>
        <v>20</v>
      </c>
      <c r="P1607" s="1122"/>
      <c r="Q1607" s="1071"/>
      <c r="R1607" s="1131">
        <v>1</v>
      </c>
      <c r="S1607" s="1063"/>
      <c r="T1607" s="1079">
        <f t="shared" ref="T1607:T1615" si="623">SUM(P1607:S1607)*$E1607</f>
        <v>20</v>
      </c>
      <c r="U1607" s="1061">
        <f t="shared" si="621"/>
        <v>0</v>
      </c>
      <c r="V1607" s="1071">
        <f t="shared" si="615"/>
        <v>0</v>
      </c>
      <c r="W1607" s="1063">
        <f t="shared" si="615"/>
        <v>2.5</v>
      </c>
      <c r="X1607" s="1063">
        <f t="shared" si="615"/>
        <v>0</v>
      </c>
      <c r="Y1607" s="1060">
        <f t="shared" si="615"/>
        <v>50</v>
      </c>
      <c r="Z1607" s="1080">
        <f t="shared" si="612"/>
        <v>44</v>
      </c>
      <c r="AA1607" s="1126" t="str">
        <f t="shared" si="609"/>
        <v>Hành lá</v>
      </c>
      <c r="AB1607" s="1082" t="str">
        <f t="shared" si="609"/>
        <v>kg</v>
      </c>
      <c r="AC1607" s="1083">
        <f t="shared" si="609"/>
        <v>20</v>
      </c>
      <c r="AD1607" s="1089">
        <f t="shared" si="609"/>
        <v>20</v>
      </c>
      <c r="AE1607" s="1071">
        <f t="shared" si="622"/>
        <v>0</v>
      </c>
      <c r="AF1607" s="1071">
        <f t="shared" si="622"/>
        <v>0</v>
      </c>
      <c r="AG1607" s="1071">
        <f t="shared" si="622"/>
        <v>0</v>
      </c>
      <c r="AH1607" s="1071">
        <f t="shared" si="622"/>
        <v>0</v>
      </c>
      <c r="AI1607" s="1060">
        <f t="shared" si="610"/>
        <v>0</v>
      </c>
      <c r="AJ1607" s="1102">
        <f t="shared" si="618"/>
        <v>0</v>
      </c>
      <c r="AK1607" s="1102">
        <f t="shared" si="618"/>
        <v>0</v>
      </c>
      <c r="AL1607" s="1102">
        <f t="shared" si="618"/>
        <v>2.5</v>
      </c>
      <c r="AM1607" s="1102">
        <f t="shared" si="619"/>
        <v>0</v>
      </c>
      <c r="AN1607" s="1085">
        <f t="shared" si="620"/>
        <v>50</v>
      </c>
      <c r="AO1607" s="1061">
        <f t="shared" si="607"/>
        <v>0</v>
      </c>
      <c r="AP1607" s="1061">
        <f t="shared" si="607"/>
        <v>0</v>
      </c>
      <c r="AQ1607" s="1061">
        <f t="shared" si="607"/>
        <v>2.5</v>
      </c>
      <c r="AR1607" s="1061">
        <f t="shared" si="607"/>
        <v>0</v>
      </c>
      <c r="AS1607" s="1061">
        <f t="shared" si="607"/>
        <v>50</v>
      </c>
      <c r="AT1607" s="850">
        <f t="shared" si="613"/>
        <v>0</v>
      </c>
      <c r="AU1607" s="932" t="s">
        <v>857</v>
      </c>
      <c r="AV1607" s="868">
        <f>AV1572</f>
        <v>13</v>
      </c>
      <c r="AW1607" s="934" t="s">
        <v>27</v>
      </c>
      <c r="AX1607" s="935">
        <v>0.26</v>
      </c>
      <c r="AY1607" s="944" t="s">
        <v>29</v>
      </c>
      <c r="AZ1607" s="945">
        <f>AV1607*AX1607</f>
        <v>3.38</v>
      </c>
    </row>
    <row r="1608" spans="1:52" ht="13.5" customHeight="1">
      <c r="A1608" s="838">
        <f t="shared" si="611"/>
        <v>45</v>
      </c>
      <c r="B1608" s="1047" t="s">
        <v>160</v>
      </c>
      <c r="C1608" s="817" t="s">
        <v>66</v>
      </c>
      <c r="D1608" s="1130">
        <v>14</v>
      </c>
      <c r="E1608" s="1114">
        <v>12</v>
      </c>
      <c r="F1608" s="1071"/>
      <c r="G1608" s="1086"/>
      <c r="H1608" s="1063"/>
      <c r="I1608" s="1077"/>
      <c r="J1608" s="1060">
        <f t="shared" si="602"/>
        <v>0</v>
      </c>
      <c r="K1608" s="1103"/>
      <c r="L1608" s="1137"/>
      <c r="M1608" s="1135">
        <v>4</v>
      </c>
      <c r="N1608" s="1063"/>
      <c r="O1608" s="1060">
        <f t="shared" si="614"/>
        <v>48</v>
      </c>
      <c r="P1608" s="1103"/>
      <c r="Q1608" s="1071"/>
      <c r="R1608" s="1062">
        <v>4</v>
      </c>
      <c r="S1608" s="1063"/>
      <c r="T1608" s="1079">
        <f t="shared" si="623"/>
        <v>48</v>
      </c>
      <c r="U1608" s="1061">
        <f t="shared" si="621"/>
        <v>0</v>
      </c>
      <c r="V1608" s="1061">
        <f t="shared" si="615"/>
        <v>0</v>
      </c>
      <c r="W1608" s="1063">
        <f t="shared" si="615"/>
        <v>8</v>
      </c>
      <c r="X1608" s="1063">
        <f t="shared" si="615"/>
        <v>0</v>
      </c>
      <c r="Y1608" s="1060">
        <f t="shared" si="615"/>
        <v>96</v>
      </c>
      <c r="Z1608" s="1080">
        <f t="shared" si="612"/>
        <v>45</v>
      </c>
      <c r="AA1608" s="1126" t="str">
        <f t="shared" si="609"/>
        <v>Giá đậu</v>
      </c>
      <c r="AB1608" s="1082" t="str">
        <f t="shared" si="609"/>
        <v>kg</v>
      </c>
      <c r="AC1608" s="1083">
        <f t="shared" si="609"/>
        <v>14</v>
      </c>
      <c r="AD1608" s="1089">
        <f t="shared" si="609"/>
        <v>12</v>
      </c>
      <c r="AE1608" s="1071">
        <f t="shared" si="622"/>
        <v>0</v>
      </c>
      <c r="AF1608" s="1071">
        <f t="shared" si="622"/>
        <v>0</v>
      </c>
      <c r="AG1608" s="1071">
        <f t="shared" si="622"/>
        <v>0</v>
      </c>
      <c r="AH1608" s="1071">
        <f t="shared" si="622"/>
        <v>0</v>
      </c>
      <c r="AI1608" s="1060">
        <f t="shared" si="610"/>
        <v>0</v>
      </c>
      <c r="AJ1608" s="1102">
        <f t="shared" si="618"/>
        <v>0</v>
      </c>
      <c r="AK1608" s="1102">
        <f t="shared" si="618"/>
        <v>0</v>
      </c>
      <c r="AL1608" s="1102">
        <f t="shared" si="618"/>
        <v>8</v>
      </c>
      <c r="AM1608" s="1102">
        <f t="shared" si="619"/>
        <v>0</v>
      </c>
      <c r="AN1608" s="1085">
        <f t="shared" si="620"/>
        <v>96</v>
      </c>
      <c r="AO1608" s="1061">
        <f t="shared" si="607"/>
        <v>0</v>
      </c>
      <c r="AP1608" s="1061">
        <f t="shared" si="607"/>
        <v>0</v>
      </c>
      <c r="AQ1608" s="1061">
        <f t="shared" si="607"/>
        <v>8</v>
      </c>
      <c r="AR1608" s="1061">
        <f t="shared" si="607"/>
        <v>0</v>
      </c>
      <c r="AS1608" s="1061">
        <f t="shared" si="607"/>
        <v>96</v>
      </c>
      <c r="AT1608" s="850">
        <f t="shared" si="613"/>
        <v>16</v>
      </c>
      <c r="AU1608" s="932" t="s">
        <v>858</v>
      </c>
      <c r="AV1608" s="868">
        <f>AV1573</f>
        <v>13</v>
      </c>
      <c r="AW1608" s="934" t="s">
        <v>27</v>
      </c>
      <c r="AX1608" s="1048">
        <v>0.26</v>
      </c>
      <c r="AY1608" s="944" t="s">
        <v>29</v>
      </c>
      <c r="AZ1608" s="945">
        <f>AV1608*AX1608</f>
        <v>3.38</v>
      </c>
    </row>
    <row r="1609" spans="1:52" ht="13.5" customHeight="1">
      <c r="A1609" s="838">
        <f t="shared" si="611"/>
        <v>46</v>
      </c>
      <c r="B1609" s="1046" t="s">
        <v>161</v>
      </c>
      <c r="C1609" s="896" t="s">
        <v>389</v>
      </c>
      <c r="D1609" s="1113">
        <v>13</v>
      </c>
      <c r="E1609" s="1114">
        <v>13</v>
      </c>
      <c r="F1609" s="1106"/>
      <c r="G1609" s="1086"/>
      <c r="H1609" s="1107"/>
      <c r="I1609" s="1077"/>
      <c r="J1609" s="1060">
        <f t="shared" si="602"/>
        <v>0</v>
      </c>
      <c r="K1609" s="1071"/>
      <c r="L1609" s="1071"/>
      <c r="M1609" s="1135">
        <v>6</v>
      </c>
      <c r="N1609" s="1063"/>
      <c r="O1609" s="1060">
        <f t="shared" si="614"/>
        <v>78</v>
      </c>
      <c r="P1609" s="1138"/>
      <c r="Q1609" s="1071"/>
      <c r="R1609" s="1139"/>
      <c r="S1609" s="1063"/>
      <c r="T1609" s="1079">
        <f t="shared" si="623"/>
        <v>0</v>
      </c>
      <c r="U1609" s="1061">
        <f t="shared" si="621"/>
        <v>0</v>
      </c>
      <c r="V1609" s="1061">
        <f t="shared" si="615"/>
        <v>0</v>
      </c>
      <c r="W1609" s="1063">
        <f t="shared" si="615"/>
        <v>6</v>
      </c>
      <c r="X1609" s="1063">
        <f t="shared" si="615"/>
        <v>0</v>
      </c>
      <c r="Y1609" s="1060">
        <f t="shared" si="615"/>
        <v>78</v>
      </c>
      <c r="Z1609" s="1080">
        <f t="shared" si="612"/>
        <v>46</v>
      </c>
      <c r="AA1609" s="1126" t="str">
        <f t="shared" si="609"/>
        <v>Rau sống</v>
      </c>
      <c r="AB1609" s="1082" t="str">
        <f t="shared" si="609"/>
        <v>lít</v>
      </c>
      <c r="AC1609" s="1083">
        <f t="shared" si="609"/>
        <v>13</v>
      </c>
      <c r="AD1609" s="1089">
        <f t="shared" si="609"/>
        <v>13</v>
      </c>
      <c r="AE1609" s="1071">
        <f t="shared" si="622"/>
        <v>0</v>
      </c>
      <c r="AF1609" s="1071">
        <f t="shared" si="622"/>
        <v>0</v>
      </c>
      <c r="AG1609" s="1071">
        <f t="shared" si="622"/>
        <v>0</v>
      </c>
      <c r="AH1609" s="1071">
        <f t="shared" si="622"/>
        <v>0</v>
      </c>
      <c r="AI1609" s="1060">
        <f t="shared" si="610"/>
        <v>0</v>
      </c>
      <c r="AJ1609" s="1102">
        <f t="shared" si="618"/>
        <v>0</v>
      </c>
      <c r="AK1609" s="1102">
        <f t="shared" si="618"/>
        <v>0</v>
      </c>
      <c r="AL1609" s="1102">
        <f t="shared" si="618"/>
        <v>6</v>
      </c>
      <c r="AM1609" s="1102">
        <f t="shared" si="619"/>
        <v>0</v>
      </c>
      <c r="AN1609" s="1085">
        <f t="shared" si="620"/>
        <v>78</v>
      </c>
      <c r="AO1609" s="1061">
        <f t="shared" si="607"/>
        <v>0</v>
      </c>
      <c r="AP1609" s="1061">
        <f t="shared" si="607"/>
        <v>0</v>
      </c>
      <c r="AQ1609" s="1061">
        <f t="shared" si="607"/>
        <v>6</v>
      </c>
      <c r="AR1609" s="1061">
        <f t="shared" si="607"/>
        <v>0</v>
      </c>
      <c r="AS1609" s="1061">
        <f t="shared" si="607"/>
        <v>78</v>
      </c>
      <c r="AT1609" s="850">
        <f t="shared" si="613"/>
        <v>0</v>
      </c>
      <c r="AU1609" s="1566" t="s">
        <v>859</v>
      </c>
      <c r="AV1609" s="1567"/>
      <c r="AW1609" s="1567"/>
      <c r="AX1609" s="1567"/>
      <c r="AY1609" s="947"/>
      <c r="AZ1609" s="937"/>
    </row>
    <row r="1610" spans="1:52" ht="13.5" customHeight="1">
      <c r="A1610" s="838">
        <f>IF(B1610&lt;&gt;"",MAX($A1609:$A1609)+1,"")</f>
        <v>47</v>
      </c>
      <c r="B1610" s="1046" t="s">
        <v>896</v>
      </c>
      <c r="C1610" s="844" t="s">
        <v>66</v>
      </c>
      <c r="D1610" s="1117">
        <v>10</v>
      </c>
      <c r="E1610" s="1060">
        <v>10</v>
      </c>
      <c r="F1610" s="1140"/>
      <c r="G1610" s="1086"/>
      <c r="H1610" s="1091">
        <v>5</v>
      </c>
      <c r="I1610" s="1077"/>
      <c r="J1610" s="1060">
        <f t="shared" si="602"/>
        <v>50</v>
      </c>
      <c r="K1610" s="1061"/>
      <c r="L1610" s="1061"/>
      <c r="M1610" s="1063">
        <v>5</v>
      </c>
      <c r="N1610" s="1063"/>
      <c r="O1610" s="1060">
        <f t="shared" si="614"/>
        <v>50</v>
      </c>
      <c r="P1610" s="1061"/>
      <c r="Q1610" s="1061"/>
      <c r="R1610" s="1063">
        <v>5</v>
      </c>
      <c r="S1610" s="1063"/>
      <c r="T1610" s="1079">
        <f t="shared" si="623"/>
        <v>50</v>
      </c>
      <c r="U1610" s="1061">
        <f t="shared" si="621"/>
        <v>0</v>
      </c>
      <c r="V1610" s="1061">
        <f t="shared" si="615"/>
        <v>0</v>
      </c>
      <c r="W1610" s="1063">
        <f t="shared" si="615"/>
        <v>15</v>
      </c>
      <c r="X1610" s="1063">
        <f t="shared" si="615"/>
        <v>0</v>
      </c>
      <c r="Y1610" s="1060">
        <f t="shared" si="615"/>
        <v>150</v>
      </c>
      <c r="Z1610" s="1080">
        <f t="shared" si="612"/>
        <v>47</v>
      </c>
      <c r="AA1610" s="1126" t="str">
        <f t="shared" si="609"/>
        <v>Rau canh</v>
      </c>
      <c r="AB1610" s="1082" t="str">
        <f t="shared" si="609"/>
        <v>kg</v>
      </c>
      <c r="AC1610" s="1083">
        <f t="shared" si="609"/>
        <v>10</v>
      </c>
      <c r="AD1610" s="1089">
        <f t="shared" si="609"/>
        <v>10</v>
      </c>
      <c r="AE1610" s="1071">
        <f t="shared" ref="AE1610:AH1617" si="624">AE1529+AJ1529-AO1529</f>
        <v>0</v>
      </c>
      <c r="AF1610" s="1071">
        <f t="shared" si="624"/>
        <v>0</v>
      </c>
      <c r="AG1610" s="1071">
        <f t="shared" si="624"/>
        <v>0</v>
      </c>
      <c r="AH1610" s="1071">
        <f t="shared" si="624"/>
        <v>0</v>
      </c>
      <c r="AI1610" s="1060">
        <f t="shared" si="610"/>
        <v>0</v>
      </c>
      <c r="AJ1610" s="1102">
        <f t="shared" si="618"/>
        <v>0</v>
      </c>
      <c r="AK1610" s="1102">
        <f t="shared" si="618"/>
        <v>0</v>
      </c>
      <c r="AL1610" s="1102">
        <f t="shared" si="618"/>
        <v>15</v>
      </c>
      <c r="AM1610" s="1102">
        <f t="shared" si="619"/>
        <v>0</v>
      </c>
      <c r="AN1610" s="1085">
        <f t="shared" si="620"/>
        <v>150</v>
      </c>
      <c r="AO1610" s="1061">
        <f t="shared" si="607"/>
        <v>0</v>
      </c>
      <c r="AP1610" s="1061">
        <f t="shared" si="607"/>
        <v>0</v>
      </c>
      <c r="AQ1610" s="1061">
        <f t="shared" si="607"/>
        <v>15</v>
      </c>
      <c r="AR1610" s="1061">
        <f t="shared" si="607"/>
        <v>0</v>
      </c>
      <c r="AS1610" s="1061">
        <f t="shared" si="607"/>
        <v>150</v>
      </c>
      <c r="AT1610" s="850">
        <f t="shared" si="613"/>
        <v>0</v>
      </c>
      <c r="AU1610" s="948"/>
      <c r="AV1610" s="934"/>
      <c r="AW1610" s="934"/>
      <c r="AX1610" s="935"/>
      <c r="AY1610" s="936" t="s">
        <v>29</v>
      </c>
      <c r="AZ1610" s="937">
        <f>AV1610*AX1610</f>
        <v>0</v>
      </c>
    </row>
    <row r="1611" spans="1:52" ht="13.5" customHeight="1">
      <c r="A1611" s="838">
        <f>IF(B1611&lt;&gt;"",MAX($A1610:$A1610)+1,"")</f>
        <v>48</v>
      </c>
      <c r="B1611" s="1046" t="s">
        <v>893</v>
      </c>
      <c r="C1611" s="844" t="s">
        <v>66</v>
      </c>
      <c r="D1611" s="1117">
        <v>25</v>
      </c>
      <c r="E1611" s="1060">
        <v>25</v>
      </c>
      <c r="F1611" s="1140"/>
      <c r="G1611" s="1086"/>
      <c r="H1611" s="1091"/>
      <c r="I1611" s="1077"/>
      <c r="J1611" s="1060">
        <f>SUM(F1611:I1611)*$E1611</f>
        <v>0</v>
      </c>
      <c r="K1611" s="1061"/>
      <c r="L1611" s="1061"/>
      <c r="M1611" s="1063"/>
      <c r="N1611" s="1063"/>
      <c r="O1611" s="1060">
        <f t="shared" si="614"/>
        <v>0</v>
      </c>
      <c r="P1611" s="1061"/>
      <c r="Q1611" s="1061"/>
      <c r="R1611" s="1063">
        <v>7</v>
      </c>
      <c r="S1611" s="1063"/>
      <c r="T1611" s="1079">
        <f t="shared" si="623"/>
        <v>175</v>
      </c>
      <c r="U1611" s="1061">
        <f t="shared" si="621"/>
        <v>0</v>
      </c>
      <c r="V1611" s="1061">
        <f t="shared" si="615"/>
        <v>0</v>
      </c>
      <c r="W1611" s="1063">
        <f t="shared" si="615"/>
        <v>7</v>
      </c>
      <c r="X1611" s="1063">
        <f t="shared" si="615"/>
        <v>0</v>
      </c>
      <c r="Y1611" s="1060">
        <f t="shared" si="615"/>
        <v>175</v>
      </c>
      <c r="Z1611" s="1080">
        <f t="shared" si="612"/>
        <v>48</v>
      </c>
      <c r="AA1611" s="1126" t="str">
        <f t="shared" si="609"/>
        <v>Măng</v>
      </c>
      <c r="AB1611" s="1082" t="str">
        <f t="shared" si="609"/>
        <v>kg</v>
      </c>
      <c r="AC1611" s="1083">
        <f t="shared" si="609"/>
        <v>25</v>
      </c>
      <c r="AD1611" s="1089">
        <f t="shared" si="609"/>
        <v>25</v>
      </c>
      <c r="AE1611" s="1071">
        <f t="shared" si="624"/>
        <v>0</v>
      </c>
      <c r="AF1611" s="1071">
        <f t="shared" si="624"/>
        <v>0</v>
      </c>
      <c r="AG1611" s="1071">
        <f t="shared" si="624"/>
        <v>0</v>
      </c>
      <c r="AH1611" s="1071">
        <f t="shared" si="624"/>
        <v>0</v>
      </c>
      <c r="AI1611" s="1060">
        <f t="shared" si="610"/>
        <v>0</v>
      </c>
      <c r="AJ1611" s="1102">
        <f t="shared" si="618"/>
        <v>0</v>
      </c>
      <c r="AK1611" s="1102">
        <f t="shared" si="618"/>
        <v>0</v>
      </c>
      <c r="AL1611" s="1102">
        <f t="shared" si="618"/>
        <v>7</v>
      </c>
      <c r="AM1611" s="1102">
        <f t="shared" si="619"/>
        <v>0</v>
      </c>
      <c r="AN1611" s="1085">
        <f t="shared" si="620"/>
        <v>175</v>
      </c>
      <c r="AO1611" s="1061">
        <f t="shared" si="607"/>
        <v>0</v>
      </c>
      <c r="AP1611" s="1061">
        <f t="shared" si="607"/>
        <v>0</v>
      </c>
      <c r="AQ1611" s="1061">
        <f t="shared" si="607"/>
        <v>7</v>
      </c>
      <c r="AR1611" s="1061">
        <f t="shared" si="607"/>
        <v>0</v>
      </c>
      <c r="AS1611" s="1061">
        <f t="shared" si="607"/>
        <v>175</v>
      </c>
      <c r="AT1611" s="850">
        <f t="shared" si="613"/>
        <v>0</v>
      </c>
      <c r="AU1611" s="948"/>
      <c r="AV1611" s="934"/>
      <c r="AW1611" s="934"/>
      <c r="AX1611" s="935"/>
      <c r="AY1611" s="936" t="s">
        <v>29</v>
      </c>
      <c r="AZ1611" s="937">
        <f>AV1611*AX1611</f>
        <v>0</v>
      </c>
    </row>
    <row r="1612" spans="1:52" ht="13.5" customHeight="1">
      <c r="A1612" s="838">
        <f t="shared" ref="A1612:A1623" si="625">IF(B1612&lt;&gt;"",MAX($A1610:$A1611)+1,"")</f>
        <v>49</v>
      </c>
      <c r="B1612" s="1046" t="s">
        <v>126</v>
      </c>
      <c r="C1612" s="844" t="s">
        <v>66</v>
      </c>
      <c r="D1612" s="1141">
        <v>15</v>
      </c>
      <c r="E1612" s="1142">
        <v>15</v>
      </c>
      <c r="F1612" s="1140"/>
      <c r="G1612" s="1120"/>
      <c r="H1612" s="1077"/>
      <c r="I1612" s="1077"/>
      <c r="J1612" s="1060">
        <f>SUM(F1612:I1612)*$E1612</f>
        <v>0</v>
      </c>
      <c r="K1612" s="1103"/>
      <c r="L1612" s="1071"/>
      <c r="M1612" s="1062"/>
      <c r="N1612" s="1063"/>
      <c r="O1612" s="1060">
        <f t="shared" si="614"/>
        <v>0</v>
      </c>
      <c r="P1612" s="1061"/>
      <c r="Q1612" s="1071"/>
      <c r="R1612" s="1062"/>
      <c r="S1612" s="1063"/>
      <c r="T1612" s="1079">
        <f t="shared" si="623"/>
        <v>0</v>
      </c>
      <c r="U1612" s="1061">
        <f t="shared" si="621"/>
        <v>0</v>
      </c>
      <c r="V1612" s="1061">
        <f t="shared" si="615"/>
        <v>0</v>
      </c>
      <c r="W1612" s="1063">
        <f t="shared" si="615"/>
        <v>0</v>
      </c>
      <c r="X1612" s="1063">
        <f t="shared" si="615"/>
        <v>0</v>
      </c>
      <c r="Y1612" s="1060">
        <f t="shared" si="615"/>
        <v>0</v>
      </c>
      <c r="Z1612" s="1080">
        <f t="shared" si="612"/>
        <v>49</v>
      </c>
      <c r="AA1612" s="1126" t="str">
        <f t="shared" si="609"/>
        <v>Mướp đắng</v>
      </c>
      <c r="AB1612" s="1082" t="str">
        <f t="shared" si="609"/>
        <v>kg</v>
      </c>
      <c r="AC1612" s="1083">
        <f t="shared" si="609"/>
        <v>15</v>
      </c>
      <c r="AD1612" s="1089">
        <f t="shared" si="609"/>
        <v>15</v>
      </c>
      <c r="AE1612" s="1071">
        <f t="shared" si="624"/>
        <v>0</v>
      </c>
      <c r="AF1612" s="1071">
        <f t="shared" si="624"/>
        <v>0</v>
      </c>
      <c r="AG1612" s="1071">
        <f t="shared" si="624"/>
        <v>0</v>
      </c>
      <c r="AH1612" s="1071">
        <f t="shared" si="624"/>
        <v>0</v>
      </c>
      <c r="AI1612" s="1060">
        <f t="shared" si="610"/>
        <v>0</v>
      </c>
      <c r="AJ1612" s="1102">
        <f t="shared" si="618"/>
        <v>0</v>
      </c>
      <c r="AK1612" s="1102">
        <f t="shared" si="618"/>
        <v>0</v>
      </c>
      <c r="AL1612" s="1102">
        <f t="shared" si="618"/>
        <v>0</v>
      </c>
      <c r="AM1612" s="1102">
        <f t="shared" si="619"/>
        <v>0</v>
      </c>
      <c r="AN1612" s="1085">
        <f t="shared" si="620"/>
        <v>0</v>
      </c>
      <c r="AO1612" s="1061">
        <f t="shared" si="607"/>
        <v>0</v>
      </c>
      <c r="AP1612" s="1061">
        <f t="shared" si="607"/>
        <v>0</v>
      </c>
      <c r="AQ1612" s="1061">
        <f t="shared" si="607"/>
        <v>0</v>
      </c>
      <c r="AR1612" s="1061">
        <f t="shared" si="607"/>
        <v>0</v>
      </c>
      <c r="AS1612" s="1061">
        <f t="shared" si="607"/>
        <v>0</v>
      </c>
      <c r="AT1612" s="850">
        <f t="shared" si="613"/>
        <v>0</v>
      </c>
      <c r="AU1612" s="1566" t="s">
        <v>860</v>
      </c>
      <c r="AV1612" s="1567"/>
      <c r="AW1612" s="1567"/>
      <c r="AX1612" s="1567"/>
      <c r="AY1612" s="936" t="str">
        <f>AY1613</f>
        <v>=</v>
      </c>
      <c r="AZ1612" s="937">
        <f ca="1">AZ1535</f>
        <v>22.53999999999975</v>
      </c>
    </row>
    <row r="1613" spans="1:52" ht="13.5" customHeight="1">
      <c r="A1613" s="838">
        <f t="shared" si="625"/>
        <v>50</v>
      </c>
      <c r="B1613" s="1046" t="s">
        <v>62</v>
      </c>
      <c r="C1613" s="844" t="s">
        <v>66</v>
      </c>
      <c r="D1613" s="1117">
        <v>10</v>
      </c>
      <c r="E1613" s="1060">
        <v>8</v>
      </c>
      <c r="F1613" s="1140"/>
      <c r="G1613" s="1090"/>
      <c r="H1613" s="1077"/>
      <c r="I1613" s="1077"/>
      <c r="J1613" s="1060">
        <f>SUM(F1613:I1613)*$E1613</f>
        <v>0</v>
      </c>
      <c r="K1613" s="1061"/>
      <c r="L1613" s="1071"/>
      <c r="M1613" s="1063"/>
      <c r="N1613" s="1063"/>
      <c r="O1613" s="1060">
        <f t="shared" si="614"/>
        <v>0</v>
      </c>
      <c r="P1613" s="1065"/>
      <c r="Q1613" s="1071"/>
      <c r="R1613" s="1062">
        <v>8</v>
      </c>
      <c r="S1613" s="1063"/>
      <c r="T1613" s="1079">
        <f t="shared" si="623"/>
        <v>64</v>
      </c>
      <c r="U1613" s="1061">
        <f t="shared" si="621"/>
        <v>0</v>
      </c>
      <c r="V1613" s="1061">
        <f t="shared" si="615"/>
        <v>0</v>
      </c>
      <c r="W1613" s="1063">
        <f t="shared" si="615"/>
        <v>8</v>
      </c>
      <c r="X1613" s="1063">
        <f t="shared" si="615"/>
        <v>0</v>
      </c>
      <c r="Y1613" s="1060">
        <f t="shared" si="615"/>
        <v>64</v>
      </c>
      <c r="Z1613" s="1080">
        <f t="shared" si="612"/>
        <v>50</v>
      </c>
      <c r="AA1613" s="1126" t="str">
        <f t="shared" si="609"/>
        <v>Chuối xanh</v>
      </c>
      <c r="AB1613" s="1082" t="str">
        <f t="shared" si="609"/>
        <v>kg</v>
      </c>
      <c r="AC1613" s="1083">
        <f t="shared" si="609"/>
        <v>10</v>
      </c>
      <c r="AD1613" s="1089">
        <f t="shared" si="609"/>
        <v>8</v>
      </c>
      <c r="AE1613" s="1071">
        <f t="shared" si="624"/>
        <v>0</v>
      </c>
      <c r="AF1613" s="1071">
        <f t="shared" si="624"/>
        <v>0</v>
      </c>
      <c r="AG1613" s="1071">
        <f t="shared" si="624"/>
        <v>0</v>
      </c>
      <c r="AH1613" s="1071">
        <f t="shared" si="624"/>
        <v>0</v>
      </c>
      <c r="AI1613" s="1060">
        <f t="shared" si="610"/>
        <v>0</v>
      </c>
      <c r="AJ1613" s="1102">
        <f t="shared" si="618"/>
        <v>0</v>
      </c>
      <c r="AK1613" s="1102">
        <f t="shared" si="618"/>
        <v>0</v>
      </c>
      <c r="AL1613" s="1102">
        <f t="shared" si="618"/>
        <v>8</v>
      </c>
      <c r="AM1613" s="1102">
        <f t="shared" si="619"/>
        <v>0</v>
      </c>
      <c r="AN1613" s="1085">
        <f t="shared" si="620"/>
        <v>64</v>
      </c>
      <c r="AO1613" s="1061">
        <f t="shared" si="607"/>
        <v>0</v>
      </c>
      <c r="AP1613" s="1061">
        <f t="shared" si="607"/>
        <v>0</v>
      </c>
      <c r="AQ1613" s="1061">
        <f t="shared" si="607"/>
        <v>8</v>
      </c>
      <c r="AR1613" s="1061">
        <f t="shared" si="607"/>
        <v>0</v>
      </c>
      <c r="AS1613" s="1061">
        <f t="shared" si="607"/>
        <v>64</v>
      </c>
      <c r="AT1613" s="850">
        <f t="shared" si="613"/>
        <v>16</v>
      </c>
      <c r="AU1613" s="1568" t="s">
        <v>69</v>
      </c>
      <c r="AV1613" s="1569"/>
      <c r="AW1613" s="1569"/>
      <c r="AX1613" s="1569"/>
      <c r="AY1613" s="936" t="s">
        <v>29</v>
      </c>
      <c r="AZ1613" s="945">
        <f ca="1">SUM(AZ1602:AZ1612)</f>
        <v>116.47999999999973</v>
      </c>
    </row>
    <row r="1614" spans="1:52" ht="13.5" customHeight="1">
      <c r="A1614" s="838">
        <f t="shared" si="625"/>
        <v>51</v>
      </c>
      <c r="B1614" s="1045" t="s">
        <v>64</v>
      </c>
      <c r="C1614" s="844" t="s">
        <v>66</v>
      </c>
      <c r="D1614" s="1117">
        <v>13</v>
      </c>
      <c r="E1614" s="1060">
        <v>13</v>
      </c>
      <c r="F1614" s="1140"/>
      <c r="G1614" s="1086"/>
      <c r="H1614" s="1091"/>
      <c r="I1614" s="1077"/>
      <c r="J1614" s="1060">
        <f t="shared" ref="J1614:J1623" si="626">SUM(F1614:I1614)*$E1614</f>
        <v>0</v>
      </c>
      <c r="K1614" s="1061"/>
      <c r="L1614" s="1071"/>
      <c r="M1614" s="1063">
        <v>7</v>
      </c>
      <c r="N1614" s="1063"/>
      <c r="O1614" s="1060">
        <f t="shared" si="614"/>
        <v>91</v>
      </c>
      <c r="P1614" s="1061"/>
      <c r="Q1614" s="1061"/>
      <c r="R1614" s="1063"/>
      <c r="S1614" s="1063"/>
      <c r="T1614" s="1079">
        <f t="shared" si="623"/>
        <v>0</v>
      </c>
      <c r="U1614" s="1061">
        <f t="shared" si="621"/>
        <v>0</v>
      </c>
      <c r="V1614" s="1061">
        <f t="shared" si="615"/>
        <v>0</v>
      </c>
      <c r="W1614" s="1063">
        <f t="shared" si="615"/>
        <v>7</v>
      </c>
      <c r="X1614" s="1063">
        <f t="shared" si="615"/>
        <v>0</v>
      </c>
      <c r="Y1614" s="1060">
        <f t="shared" si="615"/>
        <v>91</v>
      </c>
      <c r="Z1614" s="1080">
        <f t="shared" si="612"/>
        <v>51</v>
      </c>
      <c r="AA1614" s="1126" t="str">
        <f t="shared" si="609"/>
        <v>Hành tây</v>
      </c>
      <c r="AB1614" s="1082" t="str">
        <f t="shared" si="609"/>
        <v>kg</v>
      </c>
      <c r="AC1614" s="1083">
        <f t="shared" si="609"/>
        <v>13</v>
      </c>
      <c r="AD1614" s="1089">
        <f t="shared" si="609"/>
        <v>13</v>
      </c>
      <c r="AE1614" s="1071">
        <f t="shared" si="624"/>
        <v>0</v>
      </c>
      <c r="AF1614" s="1071">
        <f t="shared" si="624"/>
        <v>0</v>
      </c>
      <c r="AG1614" s="1071">
        <f t="shared" si="624"/>
        <v>0</v>
      </c>
      <c r="AH1614" s="1071">
        <f t="shared" si="624"/>
        <v>0</v>
      </c>
      <c r="AI1614" s="1060">
        <f t="shared" si="610"/>
        <v>0</v>
      </c>
      <c r="AJ1614" s="1102">
        <f t="shared" si="618"/>
        <v>0</v>
      </c>
      <c r="AK1614" s="1102">
        <f t="shared" si="618"/>
        <v>0</v>
      </c>
      <c r="AL1614" s="1102">
        <f t="shared" si="618"/>
        <v>7</v>
      </c>
      <c r="AM1614" s="1102">
        <f t="shared" si="619"/>
        <v>0</v>
      </c>
      <c r="AN1614" s="1085">
        <f t="shared" si="620"/>
        <v>91</v>
      </c>
      <c r="AO1614" s="1061">
        <f t="shared" si="607"/>
        <v>0</v>
      </c>
      <c r="AP1614" s="1061">
        <f t="shared" si="607"/>
        <v>0</v>
      </c>
      <c r="AQ1614" s="1061">
        <f t="shared" si="607"/>
        <v>7</v>
      </c>
      <c r="AR1614" s="1061">
        <f t="shared" si="607"/>
        <v>0</v>
      </c>
      <c r="AS1614" s="1061">
        <f t="shared" si="607"/>
        <v>91</v>
      </c>
      <c r="AT1614" s="850">
        <f t="shared" si="613"/>
        <v>0</v>
      </c>
      <c r="AU1614" s="1570" t="s">
        <v>861</v>
      </c>
      <c r="AV1614" s="1571"/>
      <c r="AW1614" s="1571"/>
      <c r="AX1614" s="1571"/>
      <c r="AY1614" s="936" t="s">
        <v>29</v>
      </c>
      <c r="AZ1614" s="945">
        <f ca="1">SUMIF(AA1564:AR1626,"Gạo*",AO1564:AO1626)+SUMIF(AA1564:AR1626,"Gạo*",AP1564:AP1626)+SUMIF(AA1564:AR1626,"Gạo*",AQ1564:AQ1626)+SUMIF(AA1564:AR1626,"Gạo*",AR1564:AR1626)</f>
        <v>94</v>
      </c>
    </row>
    <row r="1615" spans="1:52" ht="13.5" customHeight="1">
      <c r="A1615" s="838">
        <f t="shared" si="625"/>
        <v>52</v>
      </c>
      <c r="B1615" s="1046" t="s">
        <v>511</v>
      </c>
      <c r="C1615" s="844" t="s">
        <v>66</v>
      </c>
      <c r="D1615" s="1117">
        <v>20</v>
      </c>
      <c r="E1615" s="1060">
        <v>15</v>
      </c>
      <c r="F1615" s="1140"/>
      <c r="G1615" s="1086"/>
      <c r="H1615" s="1091"/>
      <c r="I1615" s="1077"/>
      <c r="J1615" s="1060">
        <f t="shared" si="626"/>
        <v>0</v>
      </c>
      <c r="K1615" s="1061"/>
      <c r="L1615" s="1061"/>
      <c r="M1615" s="1063"/>
      <c r="N1615" s="1063"/>
      <c r="O1615" s="1060">
        <f t="shared" si="614"/>
        <v>0</v>
      </c>
      <c r="P1615" s="1061"/>
      <c r="Q1615" s="1061"/>
      <c r="R1615" s="1063">
        <v>1</v>
      </c>
      <c r="S1615" s="1063"/>
      <c r="T1615" s="1079">
        <f t="shared" si="623"/>
        <v>15</v>
      </c>
      <c r="U1615" s="1061">
        <f t="shared" si="621"/>
        <v>0</v>
      </c>
      <c r="V1615" s="1061">
        <f t="shared" si="615"/>
        <v>0</v>
      </c>
      <c r="W1615" s="1063">
        <f t="shared" si="615"/>
        <v>1</v>
      </c>
      <c r="X1615" s="1063">
        <f t="shared" si="615"/>
        <v>0</v>
      </c>
      <c r="Y1615" s="1060">
        <f t="shared" si="615"/>
        <v>15</v>
      </c>
      <c r="Z1615" s="1080">
        <f t="shared" si="612"/>
        <v>52</v>
      </c>
      <c r="AA1615" s="1126" t="str">
        <f t="shared" si="609"/>
        <v>Sã</v>
      </c>
      <c r="AB1615" s="1082" t="str">
        <f t="shared" si="609"/>
        <v>kg</v>
      </c>
      <c r="AC1615" s="1083">
        <f t="shared" si="609"/>
        <v>20</v>
      </c>
      <c r="AD1615" s="1089">
        <f t="shared" si="609"/>
        <v>15</v>
      </c>
      <c r="AE1615" s="1071">
        <f t="shared" si="624"/>
        <v>0</v>
      </c>
      <c r="AF1615" s="1071">
        <f t="shared" si="624"/>
        <v>0</v>
      </c>
      <c r="AG1615" s="1071">
        <f t="shared" si="624"/>
        <v>0</v>
      </c>
      <c r="AH1615" s="1071">
        <f t="shared" si="624"/>
        <v>0</v>
      </c>
      <c r="AI1615" s="1060">
        <f t="shared" si="610"/>
        <v>0</v>
      </c>
      <c r="AJ1615" s="1102">
        <f t="shared" si="618"/>
        <v>0</v>
      </c>
      <c r="AK1615" s="1102">
        <f t="shared" si="618"/>
        <v>0</v>
      </c>
      <c r="AL1615" s="1102">
        <f t="shared" si="618"/>
        <v>1</v>
      </c>
      <c r="AM1615" s="1102">
        <f t="shared" si="619"/>
        <v>0</v>
      </c>
      <c r="AN1615" s="1085">
        <f t="shared" si="620"/>
        <v>15</v>
      </c>
      <c r="AO1615" s="1061">
        <f t="shared" ref="AO1615:AS1623" si="627">U1615</f>
        <v>0</v>
      </c>
      <c r="AP1615" s="1061">
        <f t="shared" si="627"/>
        <v>0</v>
      </c>
      <c r="AQ1615" s="1061">
        <f t="shared" si="627"/>
        <v>1</v>
      </c>
      <c r="AR1615" s="1061">
        <f t="shared" si="627"/>
        <v>0</v>
      </c>
      <c r="AS1615" s="1061">
        <f t="shared" si="627"/>
        <v>15</v>
      </c>
      <c r="AT1615" s="850">
        <f t="shared" si="613"/>
        <v>5</v>
      </c>
      <c r="AU1615" s="1570" t="s">
        <v>862</v>
      </c>
      <c r="AV1615" s="1571"/>
      <c r="AW1615" s="1571"/>
      <c r="AX1615" s="1571"/>
      <c r="AY1615" s="936" t="s">
        <v>29</v>
      </c>
      <c r="AZ1615" s="1050">
        <f ca="1">AZ1536</f>
        <v>0</v>
      </c>
    </row>
    <row r="1616" spans="1:52" ht="13.5" customHeight="1">
      <c r="A1616" s="838">
        <f t="shared" si="625"/>
        <v>53</v>
      </c>
      <c r="B1616" s="908" t="s">
        <v>895</v>
      </c>
      <c r="C1616" s="844" t="s">
        <v>66</v>
      </c>
      <c r="D1616" s="1117">
        <v>8</v>
      </c>
      <c r="E1616" s="1060">
        <v>8</v>
      </c>
      <c r="F1616" s="1140"/>
      <c r="G1616" s="1086"/>
      <c r="H1616" s="1077"/>
      <c r="I1616" s="1077"/>
      <c r="J1616" s="1060">
        <f t="shared" si="626"/>
        <v>0</v>
      </c>
      <c r="K1616" s="1061"/>
      <c r="L1616" s="1071"/>
      <c r="M1616" s="1063">
        <v>6</v>
      </c>
      <c r="N1616" s="1063"/>
      <c r="O1616" s="1060">
        <f t="shared" si="614"/>
        <v>48</v>
      </c>
      <c r="P1616" s="1061"/>
      <c r="Q1616" s="1061"/>
      <c r="R1616" s="1063"/>
      <c r="S1616" s="1063"/>
      <c r="T1616" s="1079">
        <f t="shared" ref="T1616:T1623" si="628">SUM(P1616:S1616)*$E1616</f>
        <v>0</v>
      </c>
      <c r="U1616" s="1061">
        <f t="shared" si="621"/>
        <v>0</v>
      </c>
      <c r="V1616" s="1061">
        <f t="shared" si="615"/>
        <v>0</v>
      </c>
      <c r="W1616" s="1063">
        <f t="shared" si="615"/>
        <v>6</v>
      </c>
      <c r="X1616" s="1063">
        <f t="shared" si="615"/>
        <v>0</v>
      </c>
      <c r="Y1616" s="1060">
        <f t="shared" si="615"/>
        <v>48</v>
      </c>
      <c r="Z1616" s="1080">
        <f t="shared" si="612"/>
        <v>53</v>
      </c>
      <c r="AA1616" s="1126" t="str">
        <f t="shared" si="609"/>
        <v>Mùng bac hà</v>
      </c>
      <c r="AB1616" s="1082" t="str">
        <f t="shared" si="609"/>
        <v>kg</v>
      </c>
      <c r="AC1616" s="1083">
        <f t="shared" si="609"/>
        <v>8</v>
      </c>
      <c r="AD1616" s="1089">
        <f t="shared" si="609"/>
        <v>8</v>
      </c>
      <c r="AE1616" s="1071">
        <f t="shared" si="624"/>
        <v>0</v>
      </c>
      <c r="AF1616" s="1071">
        <f t="shared" si="624"/>
        <v>0</v>
      </c>
      <c r="AG1616" s="1071">
        <f t="shared" si="624"/>
        <v>0</v>
      </c>
      <c r="AH1616" s="1071">
        <f t="shared" si="624"/>
        <v>0</v>
      </c>
      <c r="AI1616" s="1060">
        <f t="shared" si="610"/>
        <v>0</v>
      </c>
      <c r="AJ1616" s="1102">
        <f t="shared" si="618"/>
        <v>0</v>
      </c>
      <c r="AK1616" s="1102">
        <f t="shared" si="618"/>
        <v>0</v>
      </c>
      <c r="AL1616" s="1102">
        <f t="shared" si="618"/>
        <v>6</v>
      </c>
      <c r="AM1616" s="1102">
        <f t="shared" si="619"/>
        <v>0</v>
      </c>
      <c r="AN1616" s="1085">
        <f t="shared" si="620"/>
        <v>48</v>
      </c>
      <c r="AO1616" s="1061">
        <f t="shared" si="627"/>
        <v>0</v>
      </c>
      <c r="AP1616" s="1061">
        <f t="shared" si="627"/>
        <v>0</v>
      </c>
      <c r="AQ1616" s="1061">
        <f t="shared" si="627"/>
        <v>6</v>
      </c>
      <c r="AR1616" s="1061">
        <f t="shared" si="627"/>
        <v>0</v>
      </c>
      <c r="AS1616" s="1061">
        <f t="shared" si="627"/>
        <v>48</v>
      </c>
      <c r="AT1616" s="850">
        <f t="shared" si="613"/>
        <v>0</v>
      </c>
      <c r="AU1616" s="1568" t="s">
        <v>863</v>
      </c>
      <c r="AV1616" s="1569"/>
      <c r="AW1616" s="1569"/>
      <c r="AX1616" s="1569"/>
      <c r="AY1616" s="936" t="s">
        <v>29</v>
      </c>
      <c r="AZ1616" s="945">
        <f ca="1">AZ1614+AZ1615</f>
        <v>94</v>
      </c>
    </row>
    <row r="1617" spans="1:52" ht="13.5" customHeight="1">
      <c r="A1617" s="838">
        <f t="shared" si="625"/>
        <v>54</v>
      </c>
      <c r="B1617" s="908" t="s">
        <v>512</v>
      </c>
      <c r="C1617" s="844" t="s">
        <v>66</v>
      </c>
      <c r="D1617" s="1117">
        <v>20</v>
      </c>
      <c r="E1617" s="1060">
        <v>20</v>
      </c>
      <c r="F1617" s="1140"/>
      <c r="G1617" s="1120"/>
      <c r="H1617" s="1077"/>
      <c r="I1617" s="1077"/>
      <c r="J1617" s="1060">
        <f t="shared" si="626"/>
        <v>0</v>
      </c>
      <c r="K1617" s="1061"/>
      <c r="L1617" s="1071"/>
      <c r="M1617" s="1063"/>
      <c r="N1617" s="1063"/>
      <c r="O1617" s="1060">
        <f t="shared" si="614"/>
        <v>0</v>
      </c>
      <c r="P1617" s="1061"/>
      <c r="Q1617" s="1071"/>
      <c r="R1617" s="1063"/>
      <c r="S1617" s="1063"/>
      <c r="T1617" s="1079">
        <f t="shared" si="628"/>
        <v>0</v>
      </c>
      <c r="U1617" s="1061">
        <f t="shared" si="621"/>
        <v>0</v>
      </c>
      <c r="V1617" s="1061">
        <f t="shared" si="615"/>
        <v>0</v>
      </c>
      <c r="W1617" s="1063">
        <f t="shared" si="615"/>
        <v>0</v>
      </c>
      <c r="X1617" s="1063">
        <f t="shared" si="615"/>
        <v>0</v>
      </c>
      <c r="Y1617" s="1060">
        <f t="shared" si="615"/>
        <v>0</v>
      </c>
      <c r="Z1617" s="1080">
        <f t="shared" si="612"/>
        <v>54</v>
      </c>
      <c r="AA1617" s="1126" t="str">
        <f t="shared" si="609"/>
        <v>Riềng</v>
      </c>
      <c r="AB1617" s="1082" t="str">
        <f t="shared" si="609"/>
        <v>kg</v>
      </c>
      <c r="AC1617" s="1083">
        <f t="shared" si="609"/>
        <v>20</v>
      </c>
      <c r="AD1617" s="1089">
        <f t="shared" si="609"/>
        <v>20</v>
      </c>
      <c r="AE1617" s="1071">
        <f t="shared" si="624"/>
        <v>0</v>
      </c>
      <c r="AF1617" s="1071">
        <f t="shared" si="624"/>
        <v>0</v>
      </c>
      <c r="AG1617" s="1071">
        <f t="shared" si="624"/>
        <v>0</v>
      </c>
      <c r="AH1617" s="1071">
        <f t="shared" si="624"/>
        <v>0</v>
      </c>
      <c r="AI1617" s="1060">
        <f t="shared" si="610"/>
        <v>0</v>
      </c>
      <c r="AJ1617" s="1102">
        <f t="shared" si="618"/>
        <v>0</v>
      </c>
      <c r="AK1617" s="1102">
        <f t="shared" si="618"/>
        <v>0</v>
      </c>
      <c r="AL1617" s="1102">
        <f t="shared" si="618"/>
        <v>0</v>
      </c>
      <c r="AM1617" s="1102">
        <f t="shared" si="619"/>
        <v>0</v>
      </c>
      <c r="AN1617" s="1085">
        <f t="shared" si="620"/>
        <v>0</v>
      </c>
      <c r="AO1617" s="1061">
        <f t="shared" si="627"/>
        <v>0</v>
      </c>
      <c r="AP1617" s="1061">
        <f t="shared" si="627"/>
        <v>0</v>
      </c>
      <c r="AQ1617" s="1061">
        <f t="shared" si="627"/>
        <v>0</v>
      </c>
      <c r="AR1617" s="1061">
        <f t="shared" si="627"/>
        <v>0</v>
      </c>
      <c r="AS1617" s="1061">
        <f t="shared" si="627"/>
        <v>0</v>
      </c>
      <c r="AT1617" s="850">
        <f t="shared" si="613"/>
        <v>0</v>
      </c>
      <c r="AU1617" s="1566" t="s">
        <v>864</v>
      </c>
      <c r="AV1617" s="1567"/>
      <c r="AW1617" s="1567"/>
      <c r="AX1617" s="1567"/>
      <c r="AY1617" s="936" t="s">
        <v>29</v>
      </c>
      <c r="AZ1617" s="945">
        <f ca="1">IF(AZ1613-AZ1616&gt;0,AZ1613-AZ1616,0)</f>
        <v>22.479999999999734</v>
      </c>
    </row>
    <row r="1618" spans="1:52" ht="13.5" customHeight="1">
      <c r="A1618" s="838">
        <f t="shared" si="625"/>
        <v>55</v>
      </c>
      <c r="B1618" s="1045" t="s">
        <v>636</v>
      </c>
      <c r="C1618" s="844" t="s">
        <v>66</v>
      </c>
      <c r="D1618" s="1117">
        <v>10</v>
      </c>
      <c r="E1618" s="1060">
        <v>10</v>
      </c>
      <c r="F1618" s="1140"/>
      <c r="G1618" s="1086"/>
      <c r="H1618" s="1077"/>
      <c r="I1618" s="1077"/>
      <c r="J1618" s="1060">
        <f t="shared" si="626"/>
        <v>0</v>
      </c>
      <c r="K1618" s="1061"/>
      <c r="L1618" s="1065"/>
      <c r="M1618" s="1063"/>
      <c r="N1618" s="1063"/>
      <c r="O1618" s="1060">
        <f t="shared" si="614"/>
        <v>0</v>
      </c>
      <c r="P1618" s="1061"/>
      <c r="Q1618" s="1061"/>
      <c r="R1618" s="1063"/>
      <c r="S1618" s="1063"/>
      <c r="T1618" s="1079">
        <f t="shared" si="628"/>
        <v>0</v>
      </c>
      <c r="U1618" s="1061">
        <f t="shared" si="621"/>
        <v>0</v>
      </c>
      <c r="V1618" s="1061">
        <f t="shared" si="615"/>
        <v>0</v>
      </c>
      <c r="W1618" s="1063">
        <f t="shared" si="615"/>
        <v>0</v>
      </c>
      <c r="X1618" s="1063">
        <f t="shared" si="615"/>
        <v>0</v>
      </c>
      <c r="Y1618" s="1060">
        <f t="shared" si="615"/>
        <v>0</v>
      </c>
      <c r="Z1618" s="1080">
        <f t="shared" si="612"/>
        <v>55</v>
      </c>
      <c r="AA1618" s="1126" t="str">
        <f t="shared" si="609"/>
        <v>Rau mùi</v>
      </c>
      <c r="AB1618" s="1082" t="str">
        <f t="shared" si="609"/>
        <v>kg</v>
      </c>
      <c r="AC1618" s="1083">
        <f t="shared" si="609"/>
        <v>10</v>
      </c>
      <c r="AD1618" s="1089">
        <f t="shared" si="609"/>
        <v>10</v>
      </c>
      <c r="AE1618" s="1071">
        <f>AE1538+AJ1538-AO1538</f>
        <v>0</v>
      </c>
      <c r="AF1618" s="1071">
        <f>AF1538+AK1538-AP1538</f>
        <v>0</v>
      </c>
      <c r="AG1618" s="1071">
        <f>AG1538+AL1538-AQ1538</f>
        <v>0</v>
      </c>
      <c r="AH1618" s="1071">
        <f>AH1538+AM1538-AR1538</f>
        <v>0</v>
      </c>
      <c r="AI1618" s="1060">
        <f t="shared" si="610"/>
        <v>0</v>
      </c>
      <c r="AJ1618" s="1102">
        <f t="shared" si="618"/>
        <v>0</v>
      </c>
      <c r="AK1618" s="1102">
        <f t="shared" si="618"/>
        <v>0</v>
      </c>
      <c r="AL1618" s="1102">
        <f t="shared" si="618"/>
        <v>0</v>
      </c>
      <c r="AM1618" s="1102">
        <f t="shared" si="619"/>
        <v>0</v>
      </c>
      <c r="AN1618" s="1085">
        <f t="shared" si="620"/>
        <v>0</v>
      </c>
      <c r="AO1618" s="1061">
        <f t="shared" si="627"/>
        <v>0</v>
      </c>
      <c r="AP1618" s="1061">
        <f t="shared" si="627"/>
        <v>0</v>
      </c>
      <c r="AQ1618" s="1061">
        <f t="shared" si="627"/>
        <v>0</v>
      </c>
      <c r="AR1618" s="1061">
        <f t="shared" si="627"/>
        <v>0</v>
      </c>
      <c r="AS1618" s="1061">
        <f t="shared" si="627"/>
        <v>0</v>
      </c>
      <c r="AT1618" s="850">
        <f t="shared" si="613"/>
        <v>0</v>
      </c>
      <c r="AU1618" s="1482" t="s">
        <v>797</v>
      </c>
      <c r="AV1618" s="1483"/>
      <c r="AW1618" s="1483"/>
      <c r="AX1618" s="1483"/>
      <c r="AY1618" s="894" t="s">
        <v>29</v>
      </c>
      <c r="AZ1618" s="918">
        <f ca="1">IF(AZ1613-AZ1616&lt;0,AZ1616-AZ1613,0)</f>
        <v>0</v>
      </c>
    </row>
    <row r="1619" spans="1:52" ht="13.5" customHeight="1">
      <c r="A1619" s="838" t="str">
        <f t="shared" si="625"/>
        <v/>
      </c>
      <c r="B1619" s="906"/>
      <c r="C1619" s="844"/>
      <c r="D1619" s="1117"/>
      <c r="E1619" s="1060"/>
      <c r="F1619" s="1140"/>
      <c r="G1619" s="1086"/>
      <c r="H1619" s="1077"/>
      <c r="I1619" s="1077"/>
      <c r="J1619" s="1060">
        <f t="shared" si="626"/>
        <v>0</v>
      </c>
      <c r="K1619" s="1061"/>
      <c r="L1619" s="1061"/>
      <c r="M1619" s="1063"/>
      <c r="N1619" s="1063"/>
      <c r="O1619" s="1060">
        <f t="shared" si="614"/>
        <v>0</v>
      </c>
      <c r="P1619" s="1061"/>
      <c r="Q1619" s="1061"/>
      <c r="R1619" s="1063"/>
      <c r="S1619" s="1063"/>
      <c r="T1619" s="1079">
        <f t="shared" si="628"/>
        <v>0</v>
      </c>
      <c r="U1619" s="1061">
        <f t="shared" si="621"/>
        <v>0</v>
      </c>
      <c r="V1619" s="1061">
        <f t="shared" si="615"/>
        <v>0</v>
      </c>
      <c r="W1619" s="1063">
        <f t="shared" si="615"/>
        <v>0</v>
      </c>
      <c r="X1619" s="1063">
        <f t="shared" si="615"/>
        <v>0</v>
      </c>
      <c r="Y1619" s="1060">
        <f t="shared" si="615"/>
        <v>0</v>
      </c>
      <c r="Z1619" s="1080" t="str">
        <f t="shared" si="612"/>
        <v/>
      </c>
      <c r="AA1619" s="1126">
        <f t="shared" si="609"/>
        <v>0</v>
      </c>
      <c r="AB1619" s="1082">
        <f t="shared" si="609"/>
        <v>0</v>
      </c>
      <c r="AC1619" s="1083">
        <f t="shared" si="609"/>
        <v>0</v>
      </c>
      <c r="AD1619" s="1089">
        <f t="shared" si="609"/>
        <v>0</v>
      </c>
      <c r="AE1619" s="1071">
        <f t="shared" ref="AE1619:AH1623" si="629">AE1540+AJ1540-AO1540</f>
        <v>0</v>
      </c>
      <c r="AF1619" s="1071">
        <f t="shared" si="629"/>
        <v>0</v>
      </c>
      <c r="AG1619" s="1071">
        <f t="shared" si="629"/>
        <v>0</v>
      </c>
      <c r="AH1619" s="1071">
        <f t="shared" si="629"/>
        <v>0</v>
      </c>
      <c r="AI1619" s="1060">
        <f t="shared" si="610"/>
        <v>0</v>
      </c>
      <c r="AJ1619" s="1102">
        <f t="shared" si="618"/>
        <v>0</v>
      </c>
      <c r="AK1619" s="1102">
        <f t="shared" si="618"/>
        <v>0</v>
      </c>
      <c r="AL1619" s="1102">
        <f t="shared" si="618"/>
        <v>0</v>
      </c>
      <c r="AM1619" s="1102">
        <f t="shared" si="619"/>
        <v>0</v>
      </c>
      <c r="AN1619" s="1085">
        <f t="shared" si="620"/>
        <v>0</v>
      </c>
      <c r="AO1619" s="1061">
        <f t="shared" si="627"/>
        <v>0</v>
      </c>
      <c r="AP1619" s="1061">
        <f t="shared" si="627"/>
        <v>0</v>
      </c>
      <c r="AQ1619" s="1061">
        <f t="shared" si="627"/>
        <v>0</v>
      </c>
      <c r="AR1619" s="1061">
        <f t="shared" si="627"/>
        <v>0</v>
      </c>
      <c r="AS1619" s="1061">
        <f t="shared" si="627"/>
        <v>0</v>
      </c>
      <c r="AT1619" s="850" t="str">
        <f t="shared" si="613"/>
        <v/>
      </c>
      <c r="AU1619" s="893"/>
      <c r="AV1619" s="894"/>
      <c r="AW1619" s="894"/>
      <c r="AX1619" s="894"/>
      <c r="AY1619" s="894"/>
      <c r="AZ1619" s="918"/>
    </row>
    <row r="1620" spans="1:52" ht="13.5" customHeight="1">
      <c r="A1620" s="838" t="str">
        <f t="shared" si="625"/>
        <v/>
      </c>
      <c r="B1620" s="906"/>
      <c r="C1620" s="844"/>
      <c r="D1620" s="1117"/>
      <c r="E1620" s="1060"/>
      <c r="F1620" s="1140"/>
      <c r="G1620" s="1086"/>
      <c r="H1620" s="1077"/>
      <c r="I1620" s="1077"/>
      <c r="J1620" s="1060">
        <f t="shared" si="626"/>
        <v>0</v>
      </c>
      <c r="K1620" s="1061"/>
      <c r="L1620" s="1061"/>
      <c r="M1620" s="1063"/>
      <c r="N1620" s="1063"/>
      <c r="O1620" s="1060">
        <f t="shared" si="614"/>
        <v>0</v>
      </c>
      <c r="P1620" s="1061"/>
      <c r="Q1620" s="1061"/>
      <c r="R1620" s="1063"/>
      <c r="S1620" s="1063"/>
      <c r="T1620" s="1079">
        <f t="shared" si="628"/>
        <v>0</v>
      </c>
      <c r="U1620" s="1061">
        <f t="shared" si="621"/>
        <v>0</v>
      </c>
      <c r="V1620" s="1061">
        <f t="shared" si="615"/>
        <v>0</v>
      </c>
      <c r="W1620" s="1063">
        <f t="shared" si="615"/>
        <v>0</v>
      </c>
      <c r="X1620" s="1063">
        <f t="shared" si="615"/>
        <v>0</v>
      </c>
      <c r="Y1620" s="1060">
        <f t="shared" si="615"/>
        <v>0</v>
      </c>
      <c r="Z1620" s="1080" t="str">
        <f t="shared" si="612"/>
        <v/>
      </c>
      <c r="AA1620" s="1126">
        <f t="shared" si="609"/>
        <v>0</v>
      </c>
      <c r="AB1620" s="1082">
        <f t="shared" si="609"/>
        <v>0</v>
      </c>
      <c r="AC1620" s="1083">
        <f t="shared" si="609"/>
        <v>0</v>
      </c>
      <c r="AD1620" s="1089">
        <f t="shared" si="609"/>
        <v>0</v>
      </c>
      <c r="AE1620" s="1071">
        <f t="shared" si="629"/>
        <v>0</v>
      </c>
      <c r="AF1620" s="1071">
        <f t="shared" si="629"/>
        <v>0</v>
      </c>
      <c r="AG1620" s="1071">
        <f t="shared" si="629"/>
        <v>0</v>
      </c>
      <c r="AH1620" s="1071">
        <f t="shared" si="629"/>
        <v>0</v>
      </c>
      <c r="AI1620" s="1060">
        <f t="shared" si="610"/>
        <v>0</v>
      </c>
      <c r="AJ1620" s="1102">
        <f t="shared" si="618"/>
        <v>0</v>
      </c>
      <c r="AK1620" s="1102">
        <f t="shared" si="618"/>
        <v>0</v>
      </c>
      <c r="AL1620" s="1102">
        <f t="shared" si="618"/>
        <v>0</v>
      </c>
      <c r="AM1620" s="1102">
        <f t="shared" si="619"/>
        <v>0</v>
      </c>
      <c r="AN1620" s="1085">
        <f t="shared" si="620"/>
        <v>0</v>
      </c>
      <c r="AO1620" s="1061">
        <f t="shared" si="627"/>
        <v>0</v>
      </c>
      <c r="AP1620" s="1061">
        <f t="shared" si="627"/>
        <v>0</v>
      </c>
      <c r="AQ1620" s="1061">
        <f t="shared" si="627"/>
        <v>0</v>
      </c>
      <c r="AR1620" s="1061">
        <f t="shared" si="627"/>
        <v>0</v>
      </c>
      <c r="AS1620" s="1061">
        <f t="shared" si="627"/>
        <v>0</v>
      </c>
      <c r="AT1620" s="850" t="str">
        <f t="shared" si="613"/>
        <v/>
      </c>
      <c r="AU1620" s="893"/>
      <c r="AV1620" s="894"/>
      <c r="AW1620" s="894"/>
      <c r="AX1620" s="894"/>
      <c r="AY1620" s="894"/>
      <c r="AZ1620" s="918"/>
    </row>
    <row r="1621" spans="1:52" ht="13.5" customHeight="1">
      <c r="A1621" s="838" t="str">
        <f t="shared" si="625"/>
        <v/>
      </c>
      <c r="B1621" s="906"/>
      <c r="C1621" s="844"/>
      <c r="D1621" s="1117"/>
      <c r="E1621" s="1060"/>
      <c r="F1621" s="1140"/>
      <c r="G1621" s="1086"/>
      <c r="H1621" s="1077"/>
      <c r="I1621" s="1077"/>
      <c r="J1621" s="1060">
        <f t="shared" si="626"/>
        <v>0</v>
      </c>
      <c r="K1621" s="1061"/>
      <c r="L1621" s="1061"/>
      <c r="M1621" s="1063"/>
      <c r="N1621" s="1063"/>
      <c r="O1621" s="1060">
        <f t="shared" si="614"/>
        <v>0</v>
      </c>
      <c r="P1621" s="1061"/>
      <c r="Q1621" s="1061"/>
      <c r="R1621" s="1063"/>
      <c r="S1621" s="1063"/>
      <c r="T1621" s="1079">
        <f t="shared" si="628"/>
        <v>0</v>
      </c>
      <c r="U1621" s="1061">
        <f t="shared" si="621"/>
        <v>0</v>
      </c>
      <c r="V1621" s="1061">
        <f t="shared" si="615"/>
        <v>0</v>
      </c>
      <c r="W1621" s="1063">
        <v>0</v>
      </c>
      <c r="X1621" s="1063">
        <f t="shared" si="615"/>
        <v>0</v>
      </c>
      <c r="Y1621" s="1060">
        <f t="shared" si="615"/>
        <v>0</v>
      </c>
      <c r="Z1621" s="1080" t="str">
        <f t="shared" si="612"/>
        <v/>
      </c>
      <c r="AA1621" s="1126">
        <f t="shared" si="609"/>
        <v>0</v>
      </c>
      <c r="AB1621" s="1082">
        <f t="shared" si="609"/>
        <v>0</v>
      </c>
      <c r="AC1621" s="1083">
        <f t="shared" si="609"/>
        <v>0</v>
      </c>
      <c r="AD1621" s="1089">
        <f t="shared" si="609"/>
        <v>0</v>
      </c>
      <c r="AE1621" s="1071">
        <f t="shared" si="629"/>
        <v>0</v>
      </c>
      <c r="AF1621" s="1071">
        <f t="shared" si="629"/>
        <v>0</v>
      </c>
      <c r="AG1621" s="1071">
        <f t="shared" si="629"/>
        <v>0</v>
      </c>
      <c r="AH1621" s="1071">
        <f t="shared" si="629"/>
        <v>0</v>
      </c>
      <c r="AI1621" s="1060">
        <f t="shared" si="610"/>
        <v>0</v>
      </c>
      <c r="AJ1621" s="1102">
        <f t="shared" si="618"/>
        <v>0</v>
      </c>
      <c r="AK1621" s="1102">
        <f t="shared" si="618"/>
        <v>0</v>
      </c>
      <c r="AL1621" s="1102">
        <f t="shared" si="618"/>
        <v>0</v>
      </c>
      <c r="AM1621" s="1102">
        <f t="shared" si="619"/>
        <v>0</v>
      </c>
      <c r="AN1621" s="1085">
        <f t="shared" si="620"/>
        <v>0</v>
      </c>
      <c r="AO1621" s="1061">
        <f t="shared" si="627"/>
        <v>0</v>
      </c>
      <c r="AP1621" s="1061">
        <f t="shared" si="627"/>
        <v>0</v>
      </c>
      <c r="AQ1621" s="1061">
        <f t="shared" si="627"/>
        <v>0</v>
      </c>
      <c r="AR1621" s="1061">
        <f t="shared" si="627"/>
        <v>0</v>
      </c>
      <c r="AS1621" s="1061">
        <f t="shared" si="627"/>
        <v>0</v>
      </c>
      <c r="AT1621" s="850" t="str">
        <f t="shared" si="613"/>
        <v/>
      </c>
      <c r="AU1621" s="893"/>
      <c r="AV1621" s="894"/>
      <c r="AW1621" s="894"/>
      <c r="AX1621" s="894"/>
      <c r="AY1621" s="894"/>
      <c r="AZ1621" s="918"/>
    </row>
    <row r="1622" spans="1:52" ht="13.5" customHeight="1">
      <c r="A1622" s="838" t="str">
        <f t="shared" si="625"/>
        <v/>
      </c>
      <c r="B1622" s="906"/>
      <c r="C1622" s="844"/>
      <c r="D1622" s="1117"/>
      <c r="E1622" s="1060"/>
      <c r="F1622" s="1140"/>
      <c r="G1622" s="1086"/>
      <c r="H1622" s="1077"/>
      <c r="I1622" s="1077"/>
      <c r="J1622" s="1060">
        <f t="shared" si="626"/>
        <v>0</v>
      </c>
      <c r="K1622" s="1061"/>
      <c r="L1622" s="1061"/>
      <c r="M1622" s="1063"/>
      <c r="N1622" s="1063"/>
      <c r="O1622" s="1060">
        <f t="shared" si="614"/>
        <v>0</v>
      </c>
      <c r="P1622" s="1061"/>
      <c r="Q1622" s="1061"/>
      <c r="R1622" s="1063"/>
      <c r="S1622" s="1063"/>
      <c r="T1622" s="1079">
        <f t="shared" si="628"/>
        <v>0</v>
      </c>
      <c r="U1622" s="1061">
        <f t="shared" si="621"/>
        <v>0</v>
      </c>
      <c r="V1622" s="1061">
        <f t="shared" si="615"/>
        <v>0</v>
      </c>
      <c r="W1622" s="1063">
        <f>SUM(H1622,M1622,R1622)</f>
        <v>0</v>
      </c>
      <c r="X1622" s="1063">
        <f t="shared" si="615"/>
        <v>0</v>
      </c>
      <c r="Y1622" s="1060">
        <f t="shared" si="615"/>
        <v>0</v>
      </c>
      <c r="Z1622" s="1080" t="str">
        <f t="shared" si="612"/>
        <v/>
      </c>
      <c r="AA1622" s="1126">
        <f t="shared" si="609"/>
        <v>0</v>
      </c>
      <c r="AB1622" s="1082">
        <f t="shared" si="609"/>
        <v>0</v>
      </c>
      <c r="AC1622" s="1083">
        <f t="shared" si="609"/>
        <v>0</v>
      </c>
      <c r="AD1622" s="1089">
        <f t="shared" si="609"/>
        <v>0</v>
      </c>
      <c r="AE1622" s="1071">
        <f t="shared" si="629"/>
        <v>0</v>
      </c>
      <c r="AF1622" s="1071">
        <f t="shared" si="629"/>
        <v>0</v>
      </c>
      <c r="AG1622" s="1071">
        <f t="shared" si="629"/>
        <v>0</v>
      </c>
      <c r="AH1622" s="1071">
        <f t="shared" si="629"/>
        <v>0</v>
      </c>
      <c r="AI1622" s="1060">
        <f t="shared" si="610"/>
        <v>0</v>
      </c>
      <c r="AJ1622" s="1102">
        <f t="shared" si="618"/>
        <v>0</v>
      </c>
      <c r="AK1622" s="1102">
        <f t="shared" si="618"/>
        <v>0</v>
      </c>
      <c r="AL1622" s="1102">
        <f t="shared" si="618"/>
        <v>0</v>
      </c>
      <c r="AM1622" s="1102">
        <f t="shared" si="619"/>
        <v>0</v>
      </c>
      <c r="AN1622" s="1085">
        <f t="shared" si="620"/>
        <v>0</v>
      </c>
      <c r="AO1622" s="1061">
        <f t="shared" si="627"/>
        <v>0</v>
      </c>
      <c r="AP1622" s="1061">
        <f t="shared" si="627"/>
        <v>0</v>
      </c>
      <c r="AQ1622" s="1061">
        <f t="shared" si="627"/>
        <v>0</v>
      </c>
      <c r="AR1622" s="1061">
        <f t="shared" si="627"/>
        <v>0</v>
      </c>
      <c r="AS1622" s="1061">
        <f t="shared" si="627"/>
        <v>0</v>
      </c>
      <c r="AT1622" s="850" t="str">
        <f t="shared" si="613"/>
        <v/>
      </c>
      <c r="AU1622" s="893"/>
      <c r="AV1622" s="894"/>
      <c r="AW1622" s="894"/>
      <c r="AX1622" s="894"/>
      <c r="AY1622" s="894"/>
      <c r="AZ1622" s="918"/>
    </row>
    <row r="1623" spans="1:52" ht="13.5" customHeight="1">
      <c r="A1623" s="838" t="str">
        <f t="shared" si="625"/>
        <v/>
      </c>
      <c r="B1623" s="906"/>
      <c r="C1623" s="844"/>
      <c r="D1623" s="1117"/>
      <c r="E1623" s="1060"/>
      <c r="F1623" s="1140"/>
      <c r="G1623" s="1086"/>
      <c r="H1623" s="1077"/>
      <c r="I1623" s="1077"/>
      <c r="J1623" s="1060">
        <f t="shared" si="626"/>
        <v>0</v>
      </c>
      <c r="K1623" s="1061"/>
      <c r="L1623" s="1061"/>
      <c r="M1623" s="1063"/>
      <c r="N1623" s="1063"/>
      <c r="O1623" s="1060">
        <f t="shared" si="614"/>
        <v>0</v>
      </c>
      <c r="P1623" s="1061"/>
      <c r="Q1623" s="1061"/>
      <c r="R1623" s="1063"/>
      <c r="S1623" s="1063"/>
      <c r="T1623" s="1079">
        <f t="shared" si="628"/>
        <v>0</v>
      </c>
      <c r="U1623" s="1061">
        <f t="shared" si="621"/>
        <v>0</v>
      </c>
      <c r="V1623" s="1061">
        <f>SUM(G1623,L1623,Q1623)</f>
        <v>0</v>
      </c>
      <c r="W1623" s="1063">
        <f>SUM(H1623,M1623,R1623)</f>
        <v>0</v>
      </c>
      <c r="X1623" s="1063">
        <f>SUM(I1623,N1623,S1623)</f>
        <v>0</v>
      </c>
      <c r="Y1623" s="1060">
        <f>SUM(J1623,O1623,T1623)</f>
        <v>0</v>
      </c>
      <c r="Z1623" s="1080" t="str">
        <f t="shared" si="612"/>
        <v/>
      </c>
      <c r="AA1623" s="1126">
        <f t="shared" si="609"/>
        <v>0</v>
      </c>
      <c r="AB1623" s="1082">
        <f t="shared" si="609"/>
        <v>0</v>
      </c>
      <c r="AC1623" s="1083">
        <f t="shared" si="609"/>
        <v>0</v>
      </c>
      <c r="AD1623" s="1089">
        <f t="shared" si="609"/>
        <v>0</v>
      </c>
      <c r="AE1623" s="1071">
        <f t="shared" si="629"/>
        <v>0</v>
      </c>
      <c r="AF1623" s="1071">
        <f t="shared" si="629"/>
        <v>0</v>
      </c>
      <c r="AG1623" s="1071">
        <f t="shared" si="629"/>
        <v>0</v>
      </c>
      <c r="AH1623" s="1071">
        <f t="shared" si="629"/>
        <v>0</v>
      </c>
      <c r="AI1623" s="1060">
        <f t="shared" si="610"/>
        <v>0</v>
      </c>
      <c r="AJ1623" s="1102">
        <f t="shared" si="618"/>
        <v>0</v>
      </c>
      <c r="AK1623" s="1102">
        <f t="shared" si="618"/>
        <v>0</v>
      </c>
      <c r="AL1623" s="1102">
        <f t="shared" si="618"/>
        <v>0</v>
      </c>
      <c r="AM1623" s="1102">
        <f t="shared" si="619"/>
        <v>0</v>
      </c>
      <c r="AN1623" s="1085">
        <f t="shared" si="620"/>
        <v>0</v>
      </c>
      <c r="AO1623" s="1061">
        <f t="shared" si="627"/>
        <v>0</v>
      </c>
      <c r="AP1623" s="1061">
        <f t="shared" si="627"/>
        <v>0</v>
      </c>
      <c r="AQ1623" s="1061">
        <f t="shared" si="627"/>
        <v>0</v>
      </c>
      <c r="AR1623" s="1061">
        <f t="shared" si="627"/>
        <v>0</v>
      </c>
      <c r="AS1623" s="1061">
        <f t="shared" si="627"/>
        <v>0</v>
      </c>
      <c r="AT1623" s="850" t="str">
        <f t="shared" si="613"/>
        <v/>
      </c>
      <c r="AU1623" s="893"/>
      <c r="AV1623" s="894"/>
      <c r="AW1623" s="894"/>
      <c r="AX1623" s="894"/>
      <c r="AY1623" s="894"/>
      <c r="AZ1623" s="918"/>
    </row>
    <row r="1624" spans="1:52" ht="13.5" customHeight="1">
      <c r="A1624" s="838"/>
      <c r="B1624" s="906"/>
      <c r="C1624" s="844"/>
      <c r="D1624" s="1117"/>
      <c r="E1624" s="1060"/>
      <c r="F1624" s="1140"/>
      <c r="G1624" s="1086"/>
      <c r="H1624" s="1077"/>
      <c r="I1624" s="1077"/>
      <c r="J1624" s="1060"/>
      <c r="K1624" s="1061"/>
      <c r="L1624" s="1061"/>
      <c r="M1624" s="1063"/>
      <c r="N1624" s="1063"/>
      <c r="O1624" s="1060"/>
      <c r="P1624" s="1061"/>
      <c r="Q1624" s="1061"/>
      <c r="R1624" s="1063"/>
      <c r="S1624" s="1063"/>
      <c r="T1624" s="1079"/>
      <c r="U1624" s="1061"/>
      <c r="V1624" s="1061"/>
      <c r="W1624" s="1063"/>
      <c r="X1624" s="1063"/>
      <c r="Y1624" s="1060"/>
      <c r="Z1624" s="1080"/>
      <c r="AA1624" s="1126"/>
      <c r="AB1624" s="1082"/>
      <c r="AC1624" s="1083"/>
      <c r="AD1624" s="1089"/>
      <c r="AE1624" s="1071"/>
      <c r="AF1624" s="1071"/>
      <c r="AG1624" s="1071"/>
      <c r="AH1624" s="1071"/>
      <c r="AI1624" s="1060"/>
      <c r="AJ1624" s="1102"/>
      <c r="AK1624" s="1102"/>
      <c r="AL1624" s="1102"/>
      <c r="AM1624" s="1102"/>
      <c r="AN1624" s="1085"/>
      <c r="AO1624" s="1061"/>
      <c r="AP1624" s="1061"/>
      <c r="AQ1624" s="1061"/>
      <c r="AR1624" s="1061"/>
      <c r="AS1624" s="1061"/>
      <c r="AT1624" s="850"/>
      <c r="AU1624" s="893"/>
      <c r="AV1624" s="894"/>
      <c r="AW1624" s="894"/>
      <c r="AX1624" s="894"/>
      <c r="AY1624" s="894"/>
      <c r="AZ1624" s="918"/>
    </row>
    <row r="1625" spans="1:52" ht="13.5" customHeight="1">
      <c r="A1625" s="838"/>
      <c r="B1625" s="906"/>
      <c r="C1625" s="844"/>
      <c r="D1625" s="1117"/>
      <c r="E1625" s="1060"/>
      <c r="F1625" s="1140"/>
      <c r="G1625" s="1086"/>
      <c r="H1625" s="1077"/>
      <c r="I1625" s="1077"/>
      <c r="J1625" s="1060"/>
      <c r="K1625" s="1061"/>
      <c r="L1625" s="1061"/>
      <c r="M1625" s="1063"/>
      <c r="N1625" s="1063"/>
      <c r="O1625" s="1060"/>
      <c r="P1625" s="1061"/>
      <c r="Q1625" s="1061"/>
      <c r="R1625" s="1063"/>
      <c r="S1625" s="1063"/>
      <c r="T1625" s="1079"/>
      <c r="U1625" s="1061"/>
      <c r="V1625" s="1061"/>
      <c r="W1625" s="1063"/>
      <c r="X1625" s="1063"/>
      <c r="Y1625" s="1060"/>
      <c r="Z1625" s="1080"/>
      <c r="AA1625" s="1126"/>
      <c r="AB1625" s="1082"/>
      <c r="AC1625" s="1083"/>
      <c r="AD1625" s="1089"/>
      <c r="AE1625" s="1071"/>
      <c r="AF1625" s="1071"/>
      <c r="AG1625" s="1071"/>
      <c r="AH1625" s="1071"/>
      <c r="AI1625" s="1060"/>
      <c r="AJ1625" s="1102"/>
      <c r="AK1625" s="1102"/>
      <c r="AL1625" s="1102"/>
      <c r="AM1625" s="1102"/>
      <c r="AN1625" s="1085"/>
      <c r="AO1625" s="1061"/>
      <c r="AP1625" s="1061"/>
      <c r="AQ1625" s="1061"/>
      <c r="AR1625" s="1061"/>
      <c r="AS1625" s="1061"/>
      <c r="AT1625" s="850"/>
      <c r="AU1625" s="893"/>
      <c r="AV1625" s="894"/>
      <c r="AW1625" s="894"/>
      <c r="AX1625" s="894"/>
      <c r="AY1625" s="894"/>
      <c r="AZ1625" s="918"/>
    </row>
    <row r="1626" spans="1:52" ht="13.5" customHeight="1">
      <c r="A1626" s="838"/>
      <c r="B1626" s="906"/>
      <c r="C1626" s="844"/>
      <c r="D1626" s="1117"/>
      <c r="E1626" s="1060"/>
      <c r="F1626" s="1140"/>
      <c r="G1626" s="1086"/>
      <c r="H1626" s="1077"/>
      <c r="I1626" s="1077"/>
      <c r="J1626" s="1060"/>
      <c r="K1626" s="1061"/>
      <c r="L1626" s="1061"/>
      <c r="M1626" s="1063"/>
      <c r="N1626" s="1063"/>
      <c r="O1626" s="1060"/>
      <c r="P1626" s="1061"/>
      <c r="Q1626" s="1061"/>
      <c r="R1626" s="1063"/>
      <c r="S1626" s="1063"/>
      <c r="T1626" s="1079"/>
      <c r="U1626" s="1061"/>
      <c r="V1626" s="1061"/>
      <c r="W1626" s="1063"/>
      <c r="X1626" s="1063"/>
      <c r="Y1626" s="1060"/>
      <c r="Z1626" s="1080"/>
      <c r="AA1626" s="1126"/>
      <c r="AB1626" s="1082"/>
      <c r="AC1626" s="1083"/>
      <c r="AD1626" s="1089"/>
      <c r="AE1626" s="1071"/>
      <c r="AF1626" s="1071"/>
      <c r="AG1626" s="1071"/>
      <c r="AH1626" s="1071"/>
      <c r="AI1626" s="1060"/>
      <c r="AJ1626" s="1102"/>
      <c r="AK1626" s="1102"/>
      <c r="AL1626" s="1102"/>
      <c r="AM1626" s="1102"/>
      <c r="AN1626" s="1085"/>
      <c r="AO1626" s="1061"/>
      <c r="AP1626" s="1061"/>
      <c r="AQ1626" s="1061"/>
      <c r="AR1626" s="1061"/>
      <c r="AS1626" s="1061"/>
      <c r="AT1626" s="850"/>
      <c r="AU1626" s="893"/>
      <c r="AV1626" s="894"/>
      <c r="AW1626" s="894"/>
      <c r="AX1626" s="894"/>
      <c r="AY1626" s="894"/>
      <c r="AZ1626" s="918"/>
    </row>
    <row r="1627" spans="1:52" ht="13.5" customHeight="1">
      <c r="A1627" s="838" t="str">
        <f>IF(B1627&lt;&gt;"",MAX($A1622:$A1623)+1,"")</f>
        <v/>
      </c>
      <c r="B1627" s="951"/>
      <c r="C1627" s="952"/>
      <c r="D1627" s="1143"/>
      <c r="E1627" s="1060"/>
      <c r="F1627" s="1140"/>
      <c r="G1627" s="1086"/>
      <c r="H1627" s="1077"/>
      <c r="I1627" s="1077"/>
      <c r="J1627" s="1060">
        <f>SUM(F1627:I1627)*$E1627</f>
        <v>0</v>
      </c>
      <c r="K1627" s="1061"/>
      <c r="L1627" s="1061"/>
      <c r="M1627" s="1063"/>
      <c r="N1627" s="1063"/>
      <c r="O1627" s="1060">
        <f>SUM(K1627:N1627)*$E1627</f>
        <v>0</v>
      </c>
      <c r="P1627" s="1061"/>
      <c r="Q1627" s="1061"/>
      <c r="R1627" s="1063"/>
      <c r="S1627" s="1063"/>
      <c r="T1627" s="1079">
        <f>SUM(P1627:S1627)*$E1627</f>
        <v>0</v>
      </c>
      <c r="U1627" s="1061">
        <f t="shared" ref="U1627:Y1629" si="630">SUM(F1627,K1627,P1627)</f>
        <v>0</v>
      </c>
      <c r="V1627" s="1061">
        <f t="shared" si="630"/>
        <v>0</v>
      </c>
      <c r="W1627" s="1063">
        <f t="shared" si="630"/>
        <v>0</v>
      </c>
      <c r="X1627" s="1063">
        <f t="shared" si="630"/>
        <v>0</v>
      </c>
      <c r="Y1627" s="1060">
        <f t="shared" si="630"/>
        <v>0</v>
      </c>
      <c r="Z1627" s="1080" t="str">
        <f t="shared" ref="Z1627:AD1629" si="631">A1627</f>
        <v/>
      </c>
      <c r="AA1627" s="1126">
        <f t="shared" si="631"/>
        <v>0</v>
      </c>
      <c r="AB1627" s="1082">
        <f t="shared" si="631"/>
        <v>0</v>
      </c>
      <c r="AC1627" s="1083">
        <f t="shared" si="631"/>
        <v>0</v>
      </c>
      <c r="AD1627" s="1089">
        <f t="shared" si="631"/>
        <v>0</v>
      </c>
      <c r="AE1627" s="1071">
        <f t="shared" ref="AE1627:AH1629" si="632">AE1545+AJ1545-AO1545</f>
        <v>0</v>
      </c>
      <c r="AF1627" s="1071">
        <f t="shared" si="632"/>
        <v>0</v>
      </c>
      <c r="AG1627" s="1071">
        <f t="shared" si="632"/>
        <v>0</v>
      </c>
      <c r="AH1627" s="1071">
        <f t="shared" si="632"/>
        <v>0</v>
      </c>
      <c r="AI1627" s="1060">
        <f>SUM(AE1627:AH1627)*$E1627</f>
        <v>0</v>
      </c>
      <c r="AJ1627" s="1102">
        <f t="shared" ref="AJ1627:AM1629" si="633">U1627</f>
        <v>0</v>
      </c>
      <c r="AK1627" s="1102">
        <f t="shared" si="633"/>
        <v>0</v>
      </c>
      <c r="AL1627" s="1102">
        <f t="shared" si="633"/>
        <v>0</v>
      </c>
      <c r="AM1627" s="1102">
        <f t="shared" si="633"/>
        <v>0</v>
      </c>
      <c r="AN1627" s="1085">
        <f>SUM(AJ1627:AM1627)*$E1627</f>
        <v>0</v>
      </c>
      <c r="AO1627" s="1061">
        <f t="shared" ref="AO1627:AS1629" si="634">U1627</f>
        <v>0</v>
      </c>
      <c r="AP1627" s="1061">
        <f t="shared" si="634"/>
        <v>0</v>
      </c>
      <c r="AQ1627" s="1061">
        <f t="shared" si="634"/>
        <v>0</v>
      </c>
      <c r="AR1627" s="1061">
        <f t="shared" si="634"/>
        <v>0</v>
      </c>
      <c r="AS1627" s="1061">
        <f t="shared" si="634"/>
        <v>0</v>
      </c>
      <c r="AT1627" s="850" t="str">
        <f>IF(AC1627&lt;&gt;0,SUM(AO1627:AR1627)*$AC1627-SUM(AO1627:AR1627)*$AD1627,"")</f>
        <v/>
      </c>
      <c r="AU1627" s="893"/>
      <c r="AV1627" s="894"/>
      <c r="AW1627" s="894"/>
      <c r="AX1627" s="894"/>
      <c r="AY1627" s="894"/>
      <c r="AZ1627" s="954"/>
    </row>
    <row r="1628" spans="1:52" ht="13.5" customHeight="1">
      <c r="A1628" s="838" t="str">
        <f>IF(B1628&lt;&gt;"",MAX($A1623:$A1627)+1,"")</f>
        <v/>
      </c>
      <c r="B1628" s="951"/>
      <c r="C1628" s="952"/>
      <c r="D1628" s="1143"/>
      <c r="E1628" s="1060"/>
      <c r="F1628" s="1140"/>
      <c r="G1628" s="1086"/>
      <c r="H1628" s="1077"/>
      <c r="I1628" s="1077"/>
      <c r="J1628" s="1060">
        <f>SUM(F1628:I1628)*$E1628</f>
        <v>0</v>
      </c>
      <c r="K1628" s="1061"/>
      <c r="L1628" s="1061"/>
      <c r="M1628" s="1063"/>
      <c r="N1628" s="1063"/>
      <c r="O1628" s="1060">
        <f>SUM(K1628:N1628)*$E1628</f>
        <v>0</v>
      </c>
      <c r="P1628" s="1061"/>
      <c r="Q1628" s="1061"/>
      <c r="R1628" s="1063"/>
      <c r="S1628" s="1063"/>
      <c r="T1628" s="1079">
        <f>SUM(P1628:S1628)*$E1628</f>
        <v>0</v>
      </c>
      <c r="U1628" s="1061">
        <f t="shared" si="630"/>
        <v>0</v>
      </c>
      <c r="V1628" s="1061">
        <f t="shared" si="630"/>
        <v>0</v>
      </c>
      <c r="W1628" s="1063">
        <f t="shared" si="630"/>
        <v>0</v>
      </c>
      <c r="X1628" s="1063">
        <f t="shared" si="630"/>
        <v>0</v>
      </c>
      <c r="Y1628" s="1060">
        <f t="shared" si="630"/>
        <v>0</v>
      </c>
      <c r="Z1628" s="1080" t="str">
        <f t="shared" si="631"/>
        <v/>
      </c>
      <c r="AA1628" s="1126">
        <f t="shared" si="631"/>
        <v>0</v>
      </c>
      <c r="AB1628" s="1082">
        <f t="shared" si="631"/>
        <v>0</v>
      </c>
      <c r="AC1628" s="1083">
        <f t="shared" si="631"/>
        <v>0</v>
      </c>
      <c r="AD1628" s="1089">
        <f>E1628</f>
        <v>0</v>
      </c>
      <c r="AE1628" s="1071">
        <f t="shared" si="632"/>
        <v>0</v>
      </c>
      <c r="AF1628" s="1071">
        <f t="shared" si="632"/>
        <v>0</v>
      </c>
      <c r="AG1628" s="1071">
        <f t="shared" si="632"/>
        <v>0</v>
      </c>
      <c r="AH1628" s="1071">
        <f t="shared" si="632"/>
        <v>0</v>
      </c>
      <c r="AI1628" s="1060">
        <f>SUM(AE1628:AH1628)*$E1628</f>
        <v>0</v>
      </c>
      <c r="AJ1628" s="1102">
        <f t="shared" si="633"/>
        <v>0</v>
      </c>
      <c r="AK1628" s="1102">
        <f t="shared" si="633"/>
        <v>0</v>
      </c>
      <c r="AL1628" s="1102">
        <f t="shared" si="633"/>
        <v>0</v>
      </c>
      <c r="AM1628" s="1102">
        <f t="shared" si="633"/>
        <v>0</v>
      </c>
      <c r="AN1628" s="1085">
        <f>SUM(AJ1628:AM1628)*$E1628</f>
        <v>0</v>
      </c>
      <c r="AO1628" s="1061">
        <f t="shared" si="634"/>
        <v>0</v>
      </c>
      <c r="AP1628" s="1061">
        <f t="shared" si="634"/>
        <v>0</v>
      </c>
      <c r="AQ1628" s="1061">
        <f t="shared" si="634"/>
        <v>0</v>
      </c>
      <c r="AR1628" s="1061">
        <f t="shared" si="634"/>
        <v>0</v>
      </c>
      <c r="AS1628" s="1061">
        <f t="shared" si="634"/>
        <v>0</v>
      </c>
      <c r="AT1628" s="850" t="str">
        <f>IF(AC1628&lt;&gt;0,SUM(AO1628:AR1628)*$AC1628-SUM(AO1628:AR1628)*$AD1628,"")</f>
        <v/>
      </c>
      <c r="AU1628" s="893"/>
      <c r="AV1628" s="894"/>
      <c r="AW1628" s="894"/>
      <c r="AX1628" s="894"/>
      <c r="AY1628" s="894"/>
      <c r="AZ1628" s="954"/>
    </row>
    <row r="1629" spans="1:52" ht="13.5" customHeight="1">
      <c r="A1629" s="838" t="str">
        <f>IF(B1629&lt;&gt;"",MAX($A1627:$A1628)+1,"")</f>
        <v/>
      </c>
      <c r="B1629" s="955"/>
      <c r="C1629" s="956"/>
      <c r="D1629" s="957"/>
      <c r="E1629" s="958"/>
      <c r="F1629" s="959"/>
      <c r="G1629" s="960"/>
      <c r="H1629" s="961"/>
      <c r="I1629" s="961"/>
      <c r="J1629" s="824">
        <f>SUM(F1629:I1629)*$E1629</f>
        <v>0</v>
      </c>
      <c r="K1629" s="825"/>
      <c r="L1629" s="825"/>
      <c r="M1629" s="827"/>
      <c r="N1629" s="827"/>
      <c r="O1629" s="1049">
        <f>SUM(K1629:N1629)*$E1629</f>
        <v>0</v>
      </c>
      <c r="P1629" s="825"/>
      <c r="Q1629" s="825"/>
      <c r="R1629" s="827"/>
      <c r="S1629" s="827"/>
      <c r="T1629" s="846">
        <f>SUM(P1629:S1629)*$E1629</f>
        <v>0</v>
      </c>
      <c r="U1629" s="825">
        <f>SUM(F1629,K1629,P1629)</f>
        <v>0</v>
      </c>
      <c r="V1629" s="825">
        <f t="shared" si="630"/>
        <v>0</v>
      </c>
      <c r="W1629" s="827">
        <f t="shared" si="630"/>
        <v>0</v>
      </c>
      <c r="X1629" s="827">
        <f>SUM(I1629,N1629,S1629)</f>
        <v>0</v>
      </c>
      <c r="Y1629" s="824">
        <f>SUM(J1629,O1629,T1629)</f>
        <v>0</v>
      </c>
      <c r="Z1629" s="838" t="str">
        <f t="shared" si="631"/>
        <v/>
      </c>
      <c r="AA1629" s="895">
        <f>B1629</f>
        <v>0</v>
      </c>
      <c r="AB1629" s="844">
        <f>C1629</f>
        <v>0</v>
      </c>
      <c r="AC1629" s="962">
        <f>D1629</f>
        <v>0</v>
      </c>
      <c r="AD1629" s="858">
        <f>E1629</f>
        <v>0</v>
      </c>
      <c r="AE1629" s="832">
        <f t="shared" si="632"/>
        <v>0</v>
      </c>
      <c r="AF1629" s="832">
        <f t="shared" si="632"/>
        <v>0</v>
      </c>
      <c r="AG1629" s="832">
        <f t="shared" si="632"/>
        <v>0</v>
      </c>
      <c r="AH1629" s="832">
        <f t="shared" si="632"/>
        <v>0</v>
      </c>
      <c r="AI1629" s="824">
        <f>SUM(AE1629:AH1629)*$E1629</f>
        <v>0</v>
      </c>
      <c r="AJ1629" s="879">
        <f t="shared" si="633"/>
        <v>0</v>
      </c>
      <c r="AK1629" s="879">
        <f t="shared" si="633"/>
        <v>0</v>
      </c>
      <c r="AL1629" s="879">
        <f t="shared" si="633"/>
        <v>0</v>
      </c>
      <c r="AM1629" s="879">
        <f t="shared" si="633"/>
        <v>0</v>
      </c>
      <c r="AN1629" s="849">
        <f>SUM(AJ1629:AM1629)*$E1629</f>
        <v>0</v>
      </c>
      <c r="AO1629" s="825">
        <f t="shared" si="634"/>
        <v>0</v>
      </c>
      <c r="AP1629" s="825">
        <f t="shared" si="634"/>
        <v>0</v>
      </c>
      <c r="AQ1629" s="825">
        <f t="shared" si="634"/>
        <v>0</v>
      </c>
      <c r="AR1629" s="825">
        <f t="shared" si="634"/>
        <v>0</v>
      </c>
      <c r="AS1629" s="825">
        <f t="shared" si="634"/>
        <v>0</v>
      </c>
      <c r="AT1629" s="963" t="str">
        <f>IF(AC1629&lt;&gt;0,SUM(AO1629:AR1629)*$AC1629-SUM(AO1629:AR1629)*$AD1629,"")</f>
        <v/>
      </c>
      <c r="AU1629" s="893"/>
      <c r="AV1629" s="894"/>
      <c r="AW1629" s="894"/>
      <c r="AX1629" s="894"/>
      <c r="AY1629" s="894"/>
      <c r="AZ1629" s="954"/>
    </row>
    <row r="1630" spans="1:52" ht="13.5" customHeight="1">
      <c r="A1630" s="964"/>
      <c r="B1630" s="964" t="s">
        <v>6</v>
      </c>
      <c r="C1630" s="965"/>
      <c r="D1630" s="966"/>
      <c r="E1630" s="965"/>
      <c r="F1630" s="965"/>
      <c r="G1630" s="967"/>
      <c r="H1630" s="965"/>
      <c r="I1630" s="965"/>
      <c r="J1630" s="968">
        <f>SUM(J1564:J1629)</f>
        <v>1654.3</v>
      </c>
      <c r="K1630" s="969"/>
      <c r="L1630" s="969"/>
      <c r="M1630" s="969"/>
      <c r="N1630" s="969"/>
      <c r="O1630" s="968">
        <f>SUM(O1564:O1629)</f>
        <v>3727.45</v>
      </c>
      <c r="P1630" s="969"/>
      <c r="Q1630" s="969"/>
      <c r="R1630" s="969"/>
      <c r="S1630" s="969"/>
      <c r="T1630" s="968">
        <f>SUM(T1564:T1629)</f>
        <v>4393.6499999999996</v>
      </c>
      <c r="U1630" s="969"/>
      <c r="V1630" s="969"/>
      <c r="W1630" s="969"/>
      <c r="X1630" s="969"/>
      <c r="Y1630" s="968">
        <f>SUM(Y1564:Y1629)</f>
        <v>9775.4</v>
      </c>
      <c r="Z1630" s="964"/>
      <c r="AA1630" s="964" t="s">
        <v>6</v>
      </c>
      <c r="AB1630" s="969"/>
      <c r="AC1630" s="970"/>
      <c r="AD1630" s="969"/>
      <c r="AE1630" s="969"/>
      <c r="AF1630" s="969"/>
      <c r="AG1630" s="969"/>
      <c r="AH1630" s="969"/>
      <c r="AI1630" s="971">
        <f>SUM(AI1564:AI1629)</f>
        <v>76998.699999999983</v>
      </c>
      <c r="AJ1630" s="969"/>
      <c r="AK1630" s="969"/>
      <c r="AL1630" s="969"/>
      <c r="AM1630" s="969"/>
      <c r="AN1630" s="969">
        <f>SUM(AN1564:AN1629)</f>
        <v>8067</v>
      </c>
      <c r="AO1630" s="969"/>
      <c r="AP1630" s="969"/>
      <c r="AQ1630" s="969"/>
      <c r="AR1630" s="969"/>
      <c r="AS1630" s="969">
        <f>SUM(AS1564:AS1629)</f>
        <v>9775.4</v>
      </c>
      <c r="AT1630" s="972">
        <f>SUM(AT1564:AT1629)</f>
        <v>621.5</v>
      </c>
      <c r="AU1630" s="973"/>
      <c r="AV1630" s="974"/>
      <c r="AW1630" s="974"/>
      <c r="AX1630" s="974"/>
      <c r="AY1630" s="974"/>
      <c r="AZ1630" s="975"/>
    </row>
    <row r="1631" spans="1:52" ht="13.5" customHeight="1">
      <c r="A1631" s="976"/>
      <c r="B1631" s="1484" t="s">
        <v>866</v>
      </c>
      <c r="C1631" s="1487" t="s">
        <v>867</v>
      </c>
      <c r="D1631" s="1488"/>
      <c r="E1631" s="1489"/>
      <c r="F1631" s="1490" t="str">
        <f>"Đtượng BB : " &amp; SUM(F1632:F1634) &amp;"đ/c = " &amp; SUM(J1632:J1634) &amp;"k"</f>
        <v>Đtượng BB : 345đ/c = 8970k</v>
      </c>
      <c r="G1631" s="1491"/>
      <c r="H1631" s="1491"/>
      <c r="I1631" s="1491"/>
      <c r="J1631" s="1492"/>
      <c r="K1631" s="1490" t="str">
        <f>"Đtượng BC: " &amp; SUM(K1632:K1634) &amp;"đ/c = " &amp; SUM(O1632:O1634) &amp;"k"</f>
        <v>Đtượng BC: 39đ/c = 806k</v>
      </c>
      <c r="L1631" s="1491"/>
      <c r="M1631" s="1491"/>
      <c r="N1631" s="1491"/>
      <c r="O1631" s="1492"/>
      <c r="P1631" s="1493" t="s">
        <v>6</v>
      </c>
      <c r="Q1631" s="1494"/>
      <c r="R1631" s="1495"/>
      <c r="S1631" s="977"/>
      <c r="T1631" s="1496" t="s">
        <v>868</v>
      </c>
      <c r="U1631" s="1497"/>
      <c r="V1631" s="1497"/>
      <c r="W1631" s="1497"/>
      <c r="X1631" s="1497"/>
      <c r="Y1631" s="1498"/>
      <c r="Z1631" s="978"/>
      <c r="AA1631" s="930"/>
      <c r="AB1631" s="930"/>
      <c r="AC1631" s="979"/>
      <c r="AD1631" s="930"/>
      <c r="AE1631" s="930"/>
      <c r="AF1631" s="930"/>
      <c r="AG1631" s="930"/>
      <c r="AH1631" s="930"/>
      <c r="AI1631" s="930"/>
      <c r="AJ1631" s="930"/>
      <c r="AK1631" s="930"/>
      <c r="AL1631" s="930"/>
      <c r="AM1631" s="930"/>
      <c r="AN1631" s="930"/>
      <c r="AO1631" s="930"/>
      <c r="AP1631" s="930"/>
      <c r="AQ1631" s="930"/>
      <c r="AR1631" s="930"/>
      <c r="AS1631" s="930"/>
      <c r="AT1631" s="930"/>
      <c r="AU1631" s="980"/>
    </row>
    <row r="1632" spans="1:52" ht="13.5" customHeight="1">
      <c r="A1632" s="981"/>
      <c r="B1632" s="1485"/>
      <c r="C1632" s="1499" t="s">
        <v>856</v>
      </c>
      <c r="D1632" s="1500"/>
      <c r="E1632" s="1501"/>
      <c r="F1632" s="982">
        <v>115</v>
      </c>
      <c r="G1632" s="982" t="s">
        <v>27</v>
      </c>
      <c r="H1632" s="983">
        <v>14</v>
      </c>
      <c r="I1632" s="984" t="s">
        <v>29</v>
      </c>
      <c r="J1632" s="985">
        <f>F1632*H1632</f>
        <v>1610</v>
      </c>
      <c r="K1632" s="986">
        <v>13</v>
      </c>
      <c r="L1632" s="984" t="s">
        <v>27</v>
      </c>
      <c r="M1632" s="987">
        <v>14</v>
      </c>
      <c r="N1632" s="984" t="s">
        <v>28</v>
      </c>
      <c r="O1632" s="988">
        <f>K1632*M1632</f>
        <v>182</v>
      </c>
      <c r="P1632" s="989" t="str">
        <f>F1632+K1632 &amp;"đ/c"</f>
        <v>128đ/c</v>
      </c>
      <c r="Q1632" s="1471">
        <f>J1632+O1632</f>
        <v>1792</v>
      </c>
      <c r="R1632" s="1472"/>
      <c r="S1632" s="990"/>
      <c r="T1632" s="1473" t="s">
        <v>869</v>
      </c>
      <c r="U1632" s="1474"/>
      <c r="V1632" s="1474"/>
      <c r="W1632" s="1474"/>
      <c r="X1632" s="991"/>
      <c r="Y1632" s="992">
        <f>SUM(J1632:J1636)+SUM(O1632:O1634)+Q1635-Q1636</f>
        <v>12041.799999999996</v>
      </c>
      <c r="AB1632" s="993" t="s">
        <v>870</v>
      </c>
      <c r="AC1632" s="994"/>
      <c r="AD1632" s="993"/>
      <c r="AE1632" s="993"/>
      <c r="AF1632" s="993"/>
      <c r="AG1632" s="995"/>
      <c r="AH1632" s="995"/>
      <c r="AI1632" s="1261" t="s">
        <v>871</v>
      </c>
      <c r="AJ1632" s="1261"/>
      <c r="AK1632" s="1261"/>
      <c r="AL1632" s="1261"/>
      <c r="AM1632" s="1261"/>
      <c r="AN1632" s="1261"/>
      <c r="AO1632" s="995"/>
      <c r="AP1632" s="995"/>
      <c r="AQ1632" s="995"/>
      <c r="AR1632" s="995"/>
      <c r="AS1632" s="995"/>
      <c r="AT1632" s="993" t="s">
        <v>21</v>
      </c>
      <c r="AU1632" s="993"/>
      <c r="AV1632" s="996"/>
      <c r="AW1632" s="996"/>
      <c r="AX1632" s="996"/>
    </row>
    <row r="1633" spans="1:52" ht="13.5" customHeight="1">
      <c r="A1633" s="981"/>
      <c r="B1633" s="1485"/>
      <c r="C1633" s="1475" t="s">
        <v>857</v>
      </c>
      <c r="D1633" s="1476"/>
      <c r="E1633" s="1477"/>
      <c r="F1633" s="982">
        <v>115</v>
      </c>
      <c r="G1633" s="997" t="s">
        <v>27</v>
      </c>
      <c r="H1633" s="983">
        <v>32</v>
      </c>
      <c r="I1633" s="998" t="s">
        <v>29</v>
      </c>
      <c r="J1633" s="999">
        <f>F1633*H1633</f>
        <v>3680</v>
      </c>
      <c r="K1633" s="1000">
        <v>13</v>
      </c>
      <c r="L1633" s="998" t="s">
        <v>27</v>
      </c>
      <c r="M1633" s="1001">
        <v>24</v>
      </c>
      <c r="N1633" s="998" t="s">
        <v>28</v>
      </c>
      <c r="O1633" s="1002">
        <f>K1633*M1633</f>
        <v>312</v>
      </c>
      <c r="P1633" s="1003" t="str">
        <f>F1633+K1633 &amp;"đ/c"</f>
        <v>128đ/c</v>
      </c>
      <c r="Q1633" s="1478">
        <f>J1633+O1633</f>
        <v>3992</v>
      </c>
      <c r="R1633" s="1479"/>
      <c r="S1633" s="990"/>
      <c r="T1633" s="1004" t="s">
        <v>872</v>
      </c>
      <c r="U1633" s="1005"/>
      <c r="V1633" s="1005">
        <f>M1630</f>
        <v>0</v>
      </c>
      <c r="W1633" s="1005"/>
      <c r="X1633" s="991"/>
      <c r="Y1633" s="992">
        <f>Y1630</f>
        <v>9775.4</v>
      </c>
      <c r="Z1633" s="978"/>
      <c r="AA1633" s="930"/>
      <c r="AB1633" s="930"/>
      <c r="AC1633" s="979"/>
      <c r="AD1633" s="930"/>
      <c r="AE1633" s="930"/>
      <c r="AF1633" s="930"/>
      <c r="AG1633" s="930"/>
      <c r="AH1633" s="930"/>
      <c r="AI1633" s="930"/>
      <c r="AJ1633" s="930"/>
      <c r="AK1633" s="930"/>
      <c r="AL1633" s="930"/>
      <c r="AM1633" s="930"/>
      <c r="AN1633" s="930"/>
      <c r="AO1633" s="930"/>
      <c r="AP1633" s="930"/>
      <c r="AQ1633" s="930"/>
      <c r="AR1633" s="930"/>
      <c r="AS1633" s="930"/>
      <c r="AT1633" s="930"/>
      <c r="AU1633" s="1006"/>
    </row>
    <row r="1634" spans="1:52" ht="13.5" customHeight="1">
      <c r="A1634" s="981"/>
      <c r="B1634" s="1486"/>
      <c r="C1634" s="1475" t="s">
        <v>858</v>
      </c>
      <c r="D1634" s="1476"/>
      <c r="E1634" s="1477"/>
      <c r="F1634" s="982">
        <v>115</v>
      </c>
      <c r="G1634" s="998" t="s">
        <v>27</v>
      </c>
      <c r="H1634" s="983">
        <v>32</v>
      </c>
      <c r="I1634" s="998" t="s">
        <v>29</v>
      </c>
      <c r="J1634" s="999">
        <f>F1634*H1634</f>
        <v>3680</v>
      </c>
      <c r="K1634" s="1000">
        <v>13</v>
      </c>
      <c r="L1634" s="998" t="s">
        <v>27</v>
      </c>
      <c r="M1634" s="1001">
        <v>24</v>
      </c>
      <c r="N1634" s="998" t="s">
        <v>28</v>
      </c>
      <c r="O1634" s="1002">
        <f>K1634*M1634</f>
        <v>312</v>
      </c>
      <c r="P1634" s="1003" t="str">
        <f>F1634+K1634 &amp; "đ/c"</f>
        <v>128đ/c</v>
      </c>
      <c r="Q1634" s="1478">
        <f>J1634+O1634</f>
        <v>3992</v>
      </c>
      <c r="R1634" s="1479"/>
      <c r="S1634" s="990"/>
      <c r="T1634" s="1004" t="s">
        <v>873</v>
      </c>
      <c r="U1634" s="1005"/>
      <c r="V1634" s="1005"/>
      <c r="W1634" s="1005"/>
      <c r="X1634" s="991"/>
      <c r="Y1634" s="992">
        <f>IF(Y1632-Y1633&gt;0,Y1632-Y1633,0)</f>
        <v>2266.399999999996</v>
      </c>
      <c r="Z1634" s="978"/>
      <c r="AA1634" s="930"/>
      <c r="AB1634" s="930"/>
      <c r="AC1634" s="979"/>
      <c r="AD1634" s="930"/>
      <c r="AE1634" s="930"/>
      <c r="AF1634" s="930"/>
      <c r="AG1634" s="930"/>
      <c r="AH1634" s="930"/>
      <c r="AI1634" s="930"/>
      <c r="AJ1634" s="930"/>
      <c r="AK1634" s="930"/>
      <c r="AL1634" s="930"/>
      <c r="AM1634" s="930"/>
      <c r="AN1634" s="930"/>
      <c r="AO1634" s="930"/>
      <c r="AP1634" s="930"/>
      <c r="AQ1634" s="930"/>
      <c r="AR1634" s="930"/>
      <c r="AS1634" s="930"/>
      <c r="AT1634" s="930"/>
      <c r="AU1634" s="1006"/>
    </row>
    <row r="1635" spans="1:52" ht="13.5" customHeight="1">
      <c r="A1635" s="981"/>
      <c r="B1635" s="1007" t="s">
        <v>874</v>
      </c>
      <c r="C1635" s="1455"/>
      <c r="D1635" s="1455"/>
      <c r="E1635" s="1456"/>
      <c r="F1635" s="1008"/>
      <c r="G1635" s="1009" t="s">
        <v>27</v>
      </c>
      <c r="H1635" s="1010"/>
      <c r="I1635" s="1009" t="s">
        <v>29</v>
      </c>
      <c r="J1635" s="1011">
        <f>F1635*H1635</f>
        <v>0</v>
      </c>
      <c r="K1635" s="1012"/>
      <c r="L1635" s="1457" t="s">
        <v>897</v>
      </c>
      <c r="M1635" s="1458"/>
      <c r="N1635" s="1458"/>
      <c r="O1635" s="1459"/>
      <c r="P1635" s="1013"/>
      <c r="Q1635" s="1460">
        <f>AZ1506</f>
        <v>2265.7999999999956</v>
      </c>
      <c r="R1635" s="1461"/>
      <c r="S1635" s="990"/>
      <c r="T1635" s="1462" t="s">
        <v>865</v>
      </c>
      <c r="U1635" s="1463"/>
      <c r="V1635" s="1463"/>
      <c r="W1635" s="1463"/>
      <c r="X1635" s="991"/>
      <c r="Y1635" s="1014">
        <f>IF(Y1632-Y1633&lt;0,Y1633-Y1632,0)</f>
        <v>0</v>
      </c>
      <c r="AI1635" s="930"/>
    </row>
    <row r="1636" spans="1:52" ht="13.5" customHeight="1">
      <c r="A1636" s="981"/>
      <c r="B1636" s="1464" t="s">
        <v>875</v>
      </c>
      <c r="C1636" s="1465"/>
      <c r="D1636" s="1015"/>
      <c r="E1636" s="1016"/>
      <c r="F1636" s="1017"/>
      <c r="G1636" s="1018" t="s">
        <v>27</v>
      </c>
      <c r="H1636" s="1019"/>
      <c r="I1636" s="1018" t="s">
        <v>29</v>
      </c>
      <c r="J1636" s="1020">
        <f>F1636*H1636</f>
        <v>0</v>
      </c>
      <c r="K1636" s="1021"/>
      <c r="L1636" s="1466" t="s">
        <v>876</v>
      </c>
      <c r="M1636" s="1467"/>
      <c r="N1636" s="1467"/>
      <c r="O1636" s="1468"/>
      <c r="P1636" s="1022"/>
      <c r="Q1636" s="1460">
        <f>AZ1507</f>
        <v>0</v>
      </c>
      <c r="R1636" s="1461"/>
      <c r="S1636" s="1023"/>
      <c r="T1636" s="1023"/>
      <c r="U1636" s="1024"/>
      <c r="V1636" s="1024"/>
      <c r="W1636" s="1024"/>
      <c r="X1636" s="1025"/>
      <c r="Y1636" s="1026"/>
      <c r="AI1636" s="930"/>
    </row>
    <row r="1637" spans="1:52" ht="13.5" customHeight="1">
      <c r="A1637" s="981"/>
      <c r="B1637" s="1452" t="s">
        <v>877</v>
      </c>
      <c r="C1637" s="1452"/>
      <c r="D1637" s="1452"/>
      <c r="E1637" s="1452"/>
      <c r="F1637" s="1452"/>
      <c r="G1637" s="1027"/>
      <c r="H1637" s="1027"/>
      <c r="I1637" s="1027"/>
      <c r="J1637" s="1028"/>
      <c r="K1637" s="1027"/>
      <c r="L1637" s="1453" t="s">
        <v>878</v>
      </c>
      <c r="M1637" s="1453"/>
      <c r="N1637" s="1453"/>
      <c r="O1637" s="993"/>
      <c r="P1637" s="993"/>
      <c r="Q1637" s="993"/>
      <c r="R1637" s="993"/>
      <c r="S1637" s="1453" t="s">
        <v>879</v>
      </c>
      <c r="T1637" s="1453"/>
      <c r="U1637" s="1453"/>
      <c r="X1637" s="981"/>
      <c r="Y1637" s="981"/>
      <c r="AA1637" s="1454" t="s">
        <v>880</v>
      </c>
      <c r="AB1637" s="1454"/>
      <c r="AC1637" s="1454"/>
      <c r="AD1637" s="1454"/>
      <c r="AE1637" s="1454"/>
      <c r="AF1637" s="1454"/>
      <c r="AG1637" s="1454"/>
      <c r="AS1637" s="1454" t="s">
        <v>881</v>
      </c>
      <c r="AT1637" s="1454"/>
      <c r="AU1637" s="1454"/>
      <c r="AV1637" s="1454"/>
      <c r="AW1637" s="1454"/>
    </row>
    <row r="1638" spans="1:52" ht="32.25" customHeight="1">
      <c r="A1638" s="981"/>
      <c r="B1638" s="1029"/>
      <c r="C1638" s="1029"/>
      <c r="D1638" s="1030"/>
      <c r="E1638" s="1029"/>
      <c r="F1638" s="1029"/>
      <c r="J1638" s="1031"/>
      <c r="L1638" s="1032"/>
      <c r="M1638" s="1032"/>
      <c r="N1638" s="1032"/>
      <c r="O1638" s="981"/>
      <c r="P1638" s="981"/>
      <c r="Q1638" s="981"/>
      <c r="R1638" s="981"/>
      <c r="S1638" s="1032"/>
      <c r="T1638" s="1032"/>
      <c r="U1638" s="1032"/>
      <c r="X1638" s="981"/>
      <c r="Y1638" s="981"/>
      <c r="AN1638" s="1144"/>
    </row>
    <row r="1639" spans="1:52" ht="27.75" customHeight="1">
      <c r="A1639" s="981"/>
      <c r="B1639" s="1029"/>
      <c r="C1639" s="1029"/>
      <c r="D1639" s="1030"/>
      <c r="E1639" s="1029"/>
      <c r="F1639" s="1029"/>
      <c r="J1639" s="1031"/>
      <c r="L1639" s="1032"/>
      <c r="M1639" s="1032"/>
      <c r="N1639" s="1032"/>
      <c r="O1639" s="981"/>
      <c r="P1639" s="981"/>
      <c r="Q1639" s="981"/>
      <c r="R1639" s="981"/>
      <c r="S1639" s="1032"/>
      <c r="T1639" s="1032"/>
      <c r="U1639" s="1032"/>
      <c r="X1639" s="981"/>
      <c r="Y1639" s="981"/>
    </row>
    <row r="1640" spans="1:52" ht="13.5" customHeight="1">
      <c r="A1640" s="981"/>
      <c r="B1640" s="1454" t="s">
        <v>881</v>
      </c>
      <c r="C1640" s="1454"/>
      <c r="D1640" s="1454"/>
      <c r="E1640" s="1454"/>
      <c r="F1640" s="1454"/>
      <c r="J1640" s="1031"/>
      <c r="L1640" s="1032"/>
      <c r="M1640" s="1032"/>
      <c r="N1640" s="1032"/>
      <c r="O1640" s="981"/>
      <c r="P1640" s="981"/>
      <c r="Q1640" s="981"/>
      <c r="R1640" s="1454" t="s">
        <v>880</v>
      </c>
      <c r="S1640" s="1454"/>
      <c r="T1640" s="1454"/>
      <c r="U1640" s="1454"/>
      <c r="V1640" s="1454"/>
      <c r="W1640" s="1454"/>
      <c r="X1640" s="981"/>
      <c r="Y1640" s="981"/>
    </row>
    <row r="1641" spans="1:52" ht="13.5" customHeight="1">
      <c r="A1641" s="807" t="s">
        <v>841</v>
      </c>
      <c r="D1641" s="809"/>
      <c r="O1641" s="810" t="s">
        <v>4</v>
      </c>
      <c r="P1641" s="1544">
        <f>P1559+1</f>
        <v>44307</v>
      </c>
      <c r="Q1641" s="1544"/>
      <c r="R1641" s="1544"/>
      <c r="S1641" s="1544"/>
      <c r="T1641" s="1544"/>
      <c r="AU1641" s="812" t="s">
        <v>12</v>
      </c>
    </row>
    <row r="1642" spans="1:52" ht="13.5" customHeight="1">
      <c r="A1642" s="813" t="s">
        <v>11</v>
      </c>
      <c r="B1642" s="1530" t="s">
        <v>842</v>
      </c>
      <c r="C1642" s="1533" t="s">
        <v>5</v>
      </c>
      <c r="D1642" s="1530" t="s">
        <v>843</v>
      </c>
      <c r="E1642" s="1530" t="s">
        <v>844</v>
      </c>
      <c r="F1642" s="1545" t="s">
        <v>24</v>
      </c>
      <c r="G1642" s="1546"/>
      <c r="H1642" s="1546"/>
      <c r="I1642" s="1546"/>
      <c r="J1642" s="1547"/>
      <c r="K1642" s="1548" t="s">
        <v>25</v>
      </c>
      <c r="L1642" s="1549"/>
      <c r="M1642" s="1549"/>
      <c r="N1642" s="1549"/>
      <c r="O1642" s="1550"/>
      <c r="P1642" s="1551" t="s">
        <v>26</v>
      </c>
      <c r="Q1642" s="1552"/>
      <c r="R1642" s="1552"/>
      <c r="S1642" s="1552"/>
      <c r="T1642" s="1553"/>
      <c r="U1642" s="1563" t="s">
        <v>6</v>
      </c>
      <c r="V1642" s="1564"/>
      <c r="W1642" s="1564"/>
      <c r="X1642" s="1564"/>
      <c r="Y1642" s="1565"/>
      <c r="Z1642" s="1527" t="s">
        <v>11</v>
      </c>
      <c r="AA1642" s="1530" t="s">
        <v>845</v>
      </c>
      <c r="AB1642" s="1533" t="s">
        <v>5</v>
      </c>
      <c r="AC1642" s="1530" t="s">
        <v>843</v>
      </c>
      <c r="AD1642" s="1530" t="s">
        <v>844</v>
      </c>
      <c r="AE1642" s="1545" t="s">
        <v>9</v>
      </c>
      <c r="AF1642" s="1546"/>
      <c r="AG1642" s="1546"/>
      <c r="AH1642" s="1546"/>
      <c r="AI1642" s="1547"/>
      <c r="AJ1642" s="1545" t="s">
        <v>846</v>
      </c>
      <c r="AK1642" s="1546"/>
      <c r="AL1642" s="1546"/>
      <c r="AM1642" s="1546"/>
      <c r="AN1642" s="1547"/>
      <c r="AO1642" s="1545" t="s">
        <v>10</v>
      </c>
      <c r="AP1642" s="1546"/>
      <c r="AQ1642" s="1546"/>
      <c r="AR1642" s="1546"/>
      <c r="AS1642" s="1547"/>
      <c r="AT1642" s="1554" t="s">
        <v>23</v>
      </c>
      <c r="AU1642" s="1557">
        <v>42644</v>
      </c>
      <c r="AV1642" s="1558"/>
      <c r="AW1642" s="1558"/>
      <c r="AX1642" s="1558"/>
      <c r="AY1642" s="1558"/>
      <c r="AZ1642" s="1559"/>
    </row>
    <row r="1643" spans="1:52" ht="13.5" customHeight="1">
      <c r="A1643" s="814"/>
      <c r="B1643" s="1531"/>
      <c r="C1643" s="1534"/>
      <c r="D1643" s="1531"/>
      <c r="E1643" s="1531"/>
      <c r="F1643" s="1542" t="s">
        <v>13</v>
      </c>
      <c r="G1643" s="1543"/>
      <c r="H1643" s="1536" t="s">
        <v>8</v>
      </c>
      <c r="I1643" s="1537"/>
      <c r="J1643" s="1310" t="s">
        <v>14</v>
      </c>
      <c r="K1643" s="1542" t="s">
        <v>13</v>
      </c>
      <c r="L1643" s="1543"/>
      <c r="M1643" s="1536" t="s">
        <v>8</v>
      </c>
      <c r="N1643" s="1537"/>
      <c r="O1643" s="1310" t="s">
        <v>14</v>
      </c>
      <c r="P1643" s="1542" t="s">
        <v>13</v>
      </c>
      <c r="Q1643" s="1543"/>
      <c r="R1643" s="1536" t="s">
        <v>8</v>
      </c>
      <c r="S1643" s="1537"/>
      <c r="T1643" s="1310" t="s">
        <v>14</v>
      </c>
      <c r="U1643" s="1542" t="s">
        <v>13</v>
      </c>
      <c r="V1643" s="1543"/>
      <c r="W1643" s="1536" t="s">
        <v>8</v>
      </c>
      <c r="X1643" s="1537"/>
      <c r="Y1643" s="1310" t="s">
        <v>14</v>
      </c>
      <c r="Z1643" s="1528"/>
      <c r="AA1643" s="1531"/>
      <c r="AB1643" s="1534"/>
      <c r="AC1643" s="1531"/>
      <c r="AD1643" s="1531"/>
      <c r="AE1643" s="1542" t="s">
        <v>13</v>
      </c>
      <c r="AF1643" s="1543"/>
      <c r="AG1643" s="1536" t="s">
        <v>8</v>
      </c>
      <c r="AH1643" s="1537"/>
      <c r="AI1643" s="1310" t="s">
        <v>14</v>
      </c>
      <c r="AJ1643" s="1542" t="s">
        <v>13</v>
      </c>
      <c r="AK1643" s="1543"/>
      <c r="AL1643" s="1536" t="s">
        <v>8</v>
      </c>
      <c r="AM1643" s="1537"/>
      <c r="AN1643" s="1310" t="s">
        <v>14</v>
      </c>
      <c r="AO1643" s="1542" t="s">
        <v>13</v>
      </c>
      <c r="AP1643" s="1543"/>
      <c r="AQ1643" s="1536" t="s">
        <v>8</v>
      </c>
      <c r="AR1643" s="1537"/>
      <c r="AS1643" s="1310" t="s">
        <v>14</v>
      </c>
      <c r="AT1643" s="1555"/>
      <c r="AU1643" s="1560"/>
      <c r="AV1643" s="1561"/>
      <c r="AW1643" s="1561"/>
      <c r="AX1643" s="1561"/>
      <c r="AY1643" s="1561"/>
      <c r="AZ1643" s="1562"/>
    </row>
    <row r="1644" spans="1:52" ht="13.5" customHeight="1">
      <c r="A1644" s="814"/>
      <c r="B1644" s="1531"/>
      <c r="C1644" s="1534"/>
      <c r="D1644" s="1531"/>
      <c r="E1644" s="1531"/>
      <c r="F1644" s="1540" t="s">
        <v>15</v>
      </c>
      <c r="G1644" s="1525" t="s">
        <v>22</v>
      </c>
      <c r="H1644" s="1523" t="s">
        <v>15</v>
      </c>
      <c r="I1644" s="1523" t="s">
        <v>22</v>
      </c>
      <c r="J1644" s="1538"/>
      <c r="K1644" s="1525" t="s">
        <v>15</v>
      </c>
      <c r="L1644" s="1525" t="s">
        <v>22</v>
      </c>
      <c r="M1644" s="1523" t="s">
        <v>15</v>
      </c>
      <c r="N1644" s="1523" t="s">
        <v>22</v>
      </c>
      <c r="O1644" s="1538"/>
      <c r="P1644" s="1525" t="s">
        <v>15</v>
      </c>
      <c r="Q1644" s="1525" t="s">
        <v>22</v>
      </c>
      <c r="R1644" s="1523" t="s">
        <v>15</v>
      </c>
      <c r="S1644" s="1523" t="s">
        <v>22</v>
      </c>
      <c r="T1644" s="1538"/>
      <c r="U1644" s="1525" t="s">
        <v>15</v>
      </c>
      <c r="V1644" s="1525" t="s">
        <v>22</v>
      </c>
      <c r="W1644" s="1523" t="s">
        <v>15</v>
      </c>
      <c r="X1644" s="1523" t="s">
        <v>22</v>
      </c>
      <c r="Y1644" s="1538"/>
      <c r="Z1644" s="1528"/>
      <c r="AA1644" s="1531"/>
      <c r="AB1644" s="1534"/>
      <c r="AC1644" s="1531"/>
      <c r="AD1644" s="1531"/>
      <c r="AE1644" s="1310" t="s">
        <v>15</v>
      </c>
      <c r="AF1644" s="1523" t="s">
        <v>22</v>
      </c>
      <c r="AG1644" s="1523" t="s">
        <v>15</v>
      </c>
      <c r="AH1644" s="1523" t="s">
        <v>22</v>
      </c>
      <c r="AI1644" s="1538"/>
      <c r="AJ1644" s="1523" t="s">
        <v>15</v>
      </c>
      <c r="AK1644" s="1523" t="s">
        <v>22</v>
      </c>
      <c r="AL1644" s="1523" t="s">
        <v>15</v>
      </c>
      <c r="AM1644" s="1523" t="s">
        <v>22</v>
      </c>
      <c r="AN1644" s="1538"/>
      <c r="AO1644" s="1523" t="s">
        <v>15</v>
      </c>
      <c r="AP1644" s="1523" t="s">
        <v>22</v>
      </c>
      <c r="AQ1644" s="1523" t="s">
        <v>15</v>
      </c>
      <c r="AR1644" s="1523" t="s">
        <v>22</v>
      </c>
      <c r="AS1644" s="1538"/>
      <c r="AT1644" s="1555"/>
      <c r="AU1644" s="1507">
        <f>P1641</f>
        <v>44307</v>
      </c>
      <c r="AV1644" s="1508"/>
      <c r="AW1644" s="1508"/>
      <c r="AX1644" s="1508"/>
      <c r="AY1644" s="1508"/>
      <c r="AZ1644" s="1509"/>
    </row>
    <row r="1645" spans="1:52" ht="13.5" customHeight="1">
      <c r="A1645" s="815"/>
      <c r="B1645" s="1532"/>
      <c r="C1645" s="1535"/>
      <c r="D1645" s="1532"/>
      <c r="E1645" s="1532"/>
      <c r="F1645" s="1541"/>
      <c r="G1645" s="1526"/>
      <c r="H1645" s="1524"/>
      <c r="I1645" s="1524"/>
      <c r="J1645" s="1539"/>
      <c r="K1645" s="1526"/>
      <c r="L1645" s="1526"/>
      <c r="M1645" s="1524"/>
      <c r="N1645" s="1524"/>
      <c r="O1645" s="1539"/>
      <c r="P1645" s="1526"/>
      <c r="Q1645" s="1526"/>
      <c r="R1645" s="1524"/>
      <c r="S1645" s="1524"/>
      <c r="T1645" s="1539"/>
      <c r="U1645" s="1526"/>
      <c r="V1645" s="1526"/>
      <c r="W1645" s="1524"/>
      <c r="X1645" s="1524"/>
      <c r="Y1645" s="1539"/>
      <c r="Z1645" s="1529"/>
      <c r="AA1645" s="1532"/>
      <c r="AB1645" s="1535"/>
      <c r="AC1645" s="1532"/>
      <c r="AD1645" s="1532"/>
      <c r="AE1645" s="1539"/>
      <c r="AF1645" s="1524"/>
      <c r="AG1645" s="1524"/>
      <c r="AH1645" s="1524"/>
      <c r="AI1645" s="1539"/>
      <c r="AJ1645" s="1524"/>
      <c r="AK1645" s="1524"/>
      <c r="AL1645" s="1524"/>
      <c r="AM1645" s="1524"/>
      <c r="AN1645" s="1539"/>
      <c r="AO1645" s="1524"/>
      <c r="AP1645" s="1524"/>
      <c r="AQ1645" s="1524"/>
      <c r="AR1645" s="1524"/>
      <c r="AS1645" s="1539"/>
      <c r="AT1645" s="1556"/>
      <c r="AU1645" s="1510"/>
      <c r="AV1645" s="1511"/>
      <c r="AW1645" s="1511"/>
      <c r="AX1645" s="1511"/>
      <c r="AY1645" s="1511"/>
      <c r="AZ1645" s="1512"/>
    </row>
    <row r="1646" spans="1:52" ht="13.5" customHeight="1">
      <c r="A1646" s="816">
        <v>1</v>
      </c>
      <c r="B1646" s="1033" t="s">
        <v>229</v>
      </c>
      <c r="C1646" s="817" t="s">
        <v>66</v>
      </c>
      <c r="D1646" s="818">
        <v>2</v>
      </c>
      <c r="E1646" s="819">
        <v>2</v>
      </c>
      <c r="F1646" s="857">
        <v>40</v>
      </c>
      <c r="G1646" s="821"/>
      <c r="H1646" s="822"/>
      <c r="I1646" s="823"/>
      <c r="J1646" s="824">
        <f t="shared" ref="J1646:J1692" si="635">SUM(F1646:I1646)*$E1646</f>
        <v>80</v>
      </c>
      <c r="K1646" s="857">
        <v>100</v>
      </c>
      <c r="L1646" s="825"/>
      <c r="M1646" s="826"/>
      <c r="N1646" s="827"/>
      <c r="O1646" s="824">
        <f>SUM(K1646:N1646)*$E1646</f>
        <v>200</v>
      </c>
      <c r="P1646" s="857">
        <v>50</v>
      </c>
      <c r="Q1646" s="825"/>
      <c r="R1646" s="826"/>
      <c r="S1646" s="827"/>
      <c r="T1646" s="1034">
        <f t="shared" ref="T1646:T1688" si="636">SUM(P1646:S1646)*$E1646</f>
        <v>100</v>
      </c>
      <c r="U1646" s="853">
        <f>SUM(F1646,K1646,P1646)</f>
        <v>190</v>
      </c>
      <c r="V1646" s="825">
        <f>SUM(G1646,L1646,Q1646)</f>
        <v>0</v>
      </c>
      <c r="W1646" s="826">
        <f>SUM(H1646,M1646,R1646)</f>
        <v>0</v>
      </c>
      <c r="X1646" s="827">
        <f>SUM(I1646,N1646,S1646)</f>
        <v>0</v>
      </c>
      <c r="Y1646" s="1034">
        <f>SUM(J1646,O1646,T1646)</f>
        <v>380</v>
      </c>
      <c r="Z1646" s="816">
        <f>A1646</f>
        <v>1</v>
      </c>
      <c r="AA1646" s="1035" t="str">
        <f>B1646</f>
        <v>Than trấu</v>
      </c>
      <c r="AB1646" s="829" t="str">
        <f>C1646</f>
        <v>kg</v>
      </c>
      <c r="AC1646" s="830">
        <f>D1646</f>
        <v>2</v>
      </c>
      <c r="AD1646" s="831">
        <f>E1646</f>
        <v>2</v>
      </c>
      <c r="AE1646" s="832">
        <f t="shared" ref="AE1646:AE1662" si="637">AE1564+AJ1564-AO1564</f>
        <v>9606</v>
      </c>
      <c r="AF1646" s="832">
        <f t="shared" ref="AF1646:AH1661" si="638">AF1564+AK1564-AP1564</f>
        <v>0</v>
      </c>
      <c r="AG1646" s="832">
        <f t="shared" si="638"/>
        <v>0</v>
      </c>
      <c r="AH1646" s="832">
        <f t="shared" si="638"/>
        <v>0</v>
      </c>
      <c r="AI1646" s="834">
        <f>SUM(AE1646:AH1646)*$E1646</f>
        <v>19212</v>
      </c>
      <c r="AJ1646" s="833"/>
      <c r="AK1646" s="827"/>
      <c r="AL1646" s="827"/>
      <c r="AM1646" s="827"/>
      <c r="AN1646" s="834">
        <f t="shared" ref="AN1646:AN1662" si="639">SUM(AJ1646:AM1646)*$E1646</f>
        <v>0</v>
      </c>
      <c r="AO1646" s="825">
        <f t="shared" ref="AO1646:AS1696" si="640">U1646</f>
        <v>190</v>
      </c>
      <c r="AP1646" s="825">
        <f t="shared" si="640"/>
        <v>0</v>
      </c>
      <c r="AQ1646" s="835">
        <f t="shared" si="640"/>
        <v>0</v>
      </c>
      <c r="AR1646" s="835">
        <f t="shared" si="640"/>
        <v>0</v>
      </c>
      <c r="AS1646" s="836">
        <f t="shared" si="640"/>
        <v>380</v>
      </c>
      <c r="AT1646" s="837">
        <f>IF(AC1646&lt;&gt;0,SUM(AO1646:AR1646)*$AC1646-SUM(AO1646:AR1646)*$AD1646,"")</f>
        <v>0</v>
      </c>
      <c r="AU1646" s="1513" t="s">
        <v>847</v>
      </c>
      <c r="AV1646" s="1514"/>
      <c r="AW1646" s="1514"/>
      <c r="AX1646" s="1514"/>
      <c r="AY1646" s="1514"/>
      <c r="AZ1646" s="1515"/>
    </row>
    <row r="1647" spans="1:52" ht="13.5" customHeight="1">
      <c r="A1647" s="838">
        <f>IF(B1647&lt;&gt;"",MAX($A1645:$A1646)+1,"")</f>
        <v>2</v>
      </c>
      <c r="B1647" s="1036" t="s">
        <v>848</v>
      </c>
      <c r="C1647" s="817" t="s">
        <v>66</v>
      </c>
      <c r="D1647" s="839">
        <v>2</v>
      </c>
      <c r="E1647" s="840">
        <v>2</v>
      </c>
      <c r="F1647" s="828"/>
      <c r="G1647" s="841"/>
      <c r="H1647" s="842"/>
      <c r="I1647" s="842"/>
      <c r="J1647" s="824">
        <f t="shared" si="635"/>
        <v>0</v>
      </c>
      <c r="K1647" s="832"/>
      <c r="L1647" s="825"/>
      <c r="M1647" s="827"/>
      <c r="N1647" s="827"/>
      <c r="O1647" s="824">
        <f>SUM(K1647:N1647)*$E1647</f>
        <v>0</v>
      </c>
      <c r="P1647" s="843"/>
      <c r="Q1647" s="825"/>
      <c r="R1647" s="827"/>
      <c r="S1647" s="827"/>
      <c r="T1647" s="846">
        <f t="shared" si="636"/>
        <v>0</v>
      </c>
      <c r="U1647" s="828">
        <f t="shared" ref="U1647:Y1662" si="641">SUM(F1647,K1647,P1647)</f>
        <v>0</v>
      </c>
      <c r="V1647" s="825">
        <f t="shared" si="641"/>
        <v>0</v>
      </c>
      <c r="W1647" s="827">
        <f t="shared" si="641"/>
        <v>0</v>
      </c>
      <c r="X1647" s="827">
        <f t="shared" si="641"/>
        <v>0</v>
      </c>
      <c r="Y1647" s="824">
        <f>SUM(J1647,O1647,T1647)</f>
        <v>0</v>
      </c>
      <c r="Z1647" s="838">
        <f>A1647</f>
        <v>2</v>
      </c>
      <c r="AA1647" s="1037" t="str">
        <f t="shared" ref="AA1647:AD1705" si="642">B1647</f>
        <v>Củi gỗ</v>
      </c>
      <c r="AB1647" s="844" t="str">
        <f t="shared" si="642"/>
        <v>kg</v>
      </c>
      <c r="AC1647" s="845">
        <f t="shared" si="642"/>
        <v>2</v>
      </c>
      <c r="AD1647" s="846">
        <f t="shared" si="642"/>
        <v>2</v>
      </c>
      <c r="AE1647" s="832">
        <f t="shared" si="637"/>
        <v>1980</v>
      </c>
      <c r="AF1647" s="832">
        <f t="shared" si="638"/>
        <v>0</v>
      </c>
      <c r="AG1647" s="832">
        <f t="shared" si="638"/>
        <v>0</v>
      </c>
      <c r="AH1647" s="832">
        <f t="shared" si="638"/>
        <v>0</v>
      </c>
      <c r="AI1647" s="824">
        <f t="shared" ref="AI1647:AI1705" si="643">SUM(AE1647:AH1647)*$E1647</f>
        <v>3960</v>
      </c>
      <c r="AJ1647" s="848"/>
      <c r="AK1647" s="827"/>
      <c r="AL1647" s="847"/>
      <c r="AM1647" s="827"/>
      <c r="AN1647" s="849">
        <f t="shared" si="639"/>
        <v>0</v>
      </c>
      <c r="AO1647" s="825">
        <f t="shared" si="640"/>
        <v>0</v>
      </c>
      <c r="AP1647" s="825">
        <f t="shared" si="640"/>
        <v>0</v>
      </c>
      <c r="AQ1647" s="825">
        <f t="shared" si="640"/>
        <v>0</v>
      </c>
      <c r="AR1647" s="825">
        <f t="shared" si="640"/>
        <v>0</v>
      </c>
      <c r="AS1647" s="825">
        <f t="shared" si="640"/>
        <v>0</v>
      </c>
      <c r="AT1647" s="850">
        <f>IF(AC1647&lt;&gt;0,SUM(AO1647:AR1647)*$AC1647-SUM(AO1647:AR1647)*$AD1647,"")</f>
        <v>0</v>
      </c>
      <c r="AU1647" s="1516" t="s">
        <v>827</v>
      </c>
      <c r="AV1647" s="1517"/>
      <c r="AW1647" s="1517"/>
      <c r="AX1647" s="1517"/>
      <c r="AY1647" s="1517"/>
      <c r="AZ1647" s="851"/>
    </row>
    <row r="1648" spans="1:52" ht="13.5" customHeight="1">
      <c r="A1648" s="838">
        <f t="shared" ref="A1648:A1691" si="644">IF(B1648&lt;&gt;"",MAX($A1646:$A1647)+1,"")</f>
        <v>3</v>
      </c>
      <c r="B1648" s="1033" t="s">
        <v>849</v>
      </c>
      <c r="C1648" s="817" t="s">
        <v>66</v>
      </c>
      <c r="D1648" s="818">
        <v>12.6</v>
      </c>
      <c r="E1648" s="852">
        <v>12.6</v>
      </c>
      <c r="F1648" s="853">
        <v>20</v>
      </c>
      <c r="G1648" s="854"/>
      <c r="H1648" s="855"/>
      <c r="I1648" s="842"/>
      <c r="J1648" s="824">
        <f t="shared" si="635"/>
        <v>252</v>
      </c>
      <c r="K1648" s="856">
        <v>37</v>
      </c>
      <c r="L1648" s="825"/>
      <c r="M1648" s="826"/>
      <c r="N1648" s="827"/>
      <c r="O1648" s="824">
        <f>SUM(K1648:N1648)*$E1648</f>
        <v>466.2</v>
      </c>
      <c r="P1648" s="857">
        <v>37</v>
      </c>
      <c r="Q1648" s="825"/>
      <c r="R1648" s="826"/>
      <c r="S1648" s="827"/>
      <c r="T1648" s="846">
        <f t="shared" si="636"/>
        <v>466.2</v>
      </c>
      <c r="U1648" s="853">
        <f t="shared" si="641"/>
        <v>94</v>
      </c>
      <c r="V1648" s="825">
        <f t="shared" si="641"/>
        <v>0</v>
      </c>
      <c r="W1648" s="826">
        <f t="shared" si="641"/>
        <v>0</v>
      </c>
      <c r="X1648" s="827">
        <f t="shared" si="641"/>
        <v>0</v>
      </c>
      <c r="Y1648" s="824">
        <f t="shared" si="641"/>
        <v>1184.4000000000001</v>
      </c>
      <c r="Z1648" s="838">
        <f t="shared" ref="Z1648:Z1705" si="645">A1648</f>
        <v>3</v>
      </c>
      <c r="AA1648" s="1037" t="str">
        <f t="shared" si="642"/>
        <v>Gạo X 23</v>
      </c>
      <c r="AB1648" s="844" t="str">
        <f t="shared" si="642"/>
        <v>kg</v>
      </c>
      <c r="AC1648" s="845">
        <f t="shared" si="642"/>
        <v>12.6</v>
      </c>
      <c r="AD1648" s="858">
        <f t="shared" si="642"/>
        <v>12.6</v>
      </c>
      <c r="AE1648" s="832">
        <f t="shared" si="637"/>
        <v>3710</v>
      </c>
      <c r="AF1648" s="832">
        <f t="shared" si="638"/>
        <v>0</v>
      </c>
      <c r="AG1648" s="832">
        <f t="shared" si="638"/>
        <v>0</v>
      </c>
      <c r="AH1648" s="832">
        <f t="shared" si="638"/>
        <v>0</v>
      </c>
      <c r="AI1648" s="824">
        <f t="shared" si="643"/>
        <v>46746</v>
      </c>
      <c r="AJ1648" s="848"/>
      <c r="AK1648" s="827"/>
      <c r="AL1648" s="827"/>
      <c r="AM1648" s="827"/>
      <c r="AN1648" s="849">
        <f t="shared" si="639"/>
        <v>0</v>
      </c>
      <c r="AO1648" s="825">
        <f t="shared" si="640"/>
        <v>94</v>
      </c>
      <c r="AP1648" s="825">
        <f t="shared" si="640"/>
        <v>0</v>
      </c>
      <c r="AQ1648" s="825">
        <f t="shared" si="640"/>
        <v>0</v>
      </c>
      <c r="AR1648" s="825">
        <f t="shared" si="640"/>
        <v>0</v>
      </c>
      <c r="AS1648" s="825">
        <f t="shared" si="640"/>
        <v>1184.4000000000001</v>
      </c>
      <c r="AT1648" s="850">
        <f t="shared" ref="AT1648:AT1705" si="646">IF(AC1648&lt;&gt;0,SUM(AO1648:AR1648)*$AC1648-SUM(AO1648:AR1648)*$AD1648,"")</f>
        <v>0</v>
      </c>
      <c r="AU1648" s="859" t="s">
        <v>828</v>
      </c>
      <c r="AV1648" s="1519">
        <v>78</v>
      </c>
      <c r="AW1648" s="1519"/>
      <c r="AX1648" s="860"/>
      <c r="AY1648" s="861"/>
      <c r="AZ1648" s="862" t="s">
        <v>829</v>
      </c>
    </row>
    <row r="1649" spans="1:52" ht="13.5" customHeight="1">
      <c r="A1649" s="838">
        <f t="shared" si="644"/>
        <v>4</v>
      </c>
      <c r="B1649" s="1038" t="s">
        <v>850</v>
      </c>
      <c r="C1649" s="817" t="s">
        <v>389</v>
      </c>
      <c r="D1649" s="839">
        <v>10</v>
      </c>
      <c r="E1649" s="819">
        <v>10</v>
      </c>
      <c r="F1649" s="825"/>
      <c r="G1649" s="909"/>
      <c r="H1649" s="863"/>
      <c r="I1649" s="842"/>
      <c r="J1649" s="824">
        <f t="shared" si="635"/>
        <v>0</v>
      </c>
      <c r="K1649" s="864"/>
      <c r="L1649" s="825"/>
      <c r="M1649" s="827">
        <v>0.8</v>
      </c>
      <c r="N1649" s="827"/>
      <c r="O1649" s="824">
        <f t="shared" ref="O1649:O1705" si="647">SUM(K1649:N1649)*$E1649</f>
        <v>8</v>
      </c>
      <c r="P1649" s="865"/>
      <c r="Q1649" s="825"/>
      <c r="R1649" s="827">
        <v>0.7</v>
      </c>
      <c r="S1649" s="827"/>
      <c r="T1649" s="846">
        <f t="shared" si="636"/>
        <v>7</v>
      </c>
      <c r="U1649" s="825">
        <f t="shared" si="641"/>
        <v>0</v>
      </c>
      <c r="V1649" s="825">
        <f t="shared" si="641"/>
        <v>0</v>
      </c>
      <c r="W1649" s="827">
        <f t="shared" si="641"/>
        <v>1.5</v>
      </c>
      <c r="X1649" s="827">
        <f t="shared" si="641"/>
        <v>0</v>
      </c>
      <c r="Y1649" s="824">
        <f t="shared" si="641"/>
        <v>15</v>
      </c>
      <c r="Z1649" s="838">
        <f t="shared" si="645"/>
        <v>4</v>
      </c>
      <c r="AA1649" s="1037" t="str">
        <f t="shared" si="642"/>
        <v>Bột súp</v>
      </c>
      <c r="AB1649" s="844" t="str">
        <f t="shared" si="642"/>
        <v>lít</v>
      </c>
      <c r="AC1649" s="845">
        <f t="shared" si="642"/>
        <v>10</v>
      </c>
      <c r="AD1649" s="858">
        <f t="shared" si="642"/>
        <v>10</v>
      </c>
      <c r="AE1649" s="832">
        <f t="shared" si="637"/>
        <v>0</v>
      </c>
      <c r="AF1649" s="832">
        <f t="shared" si="638"/>
        <v>0</v>
      </c>
      <c r="AG1649" s="832">
        <f t="shared" si="638"/>
        <v>6.5</v>
      </c>
      <c r="AH1649" s="832">
        <f t="shared" si="638"/>
        <v>0</v>
      </c>
      <c r="AI1649" s="824">
        <f t="shared" si="643"/>
        <v>65</v>
      </c>
      <c r="AJ1649" s="848"/>
      <c r="AK1649" s="866"/>
      <c r="AM1649" s="827"/>
      <c r="AN1649" s="849">
        <f t="shared" si="639"/>
        <v>0</v>
      </c>
      <c r="AO1649" s="825">
        <f t="shared" si="640"/>
        <v>0</v>
      </c>
      <c r="AP1649" s="825">
        <f t="shared" si="640"/>
        <v>0</v>
      </c>
      <c r="AQ1649" s="825">
        <f t="shared" si="640"/>
        <v>1.5</v>
      </c>
      <c r="AR1649" s="825">
        <f t="shared" si="640"/>
        <v>0</v>
      </c>
      <c r="AS1649" s="825">
        <f t="shared" si="640"/>
        <v>15</v>
      </c>
      <c r="AT1649" s="850">
        <f t="shared" si="646"/>
        <v>0</v>
      </c>
      <c r="AU1649" s="867" t="s">
        <v>830</v>
      </c>
      <c r="AV1649" s="868">
        <f>F1714</f>
        <v>114</v>
      </c>
      <c r="AW1649" s="861" t="s">
        <v>27</v>
      </c>
      <c r="AX1649" s="869">
        <f>H1714</f>
        <v>14</v>
      </c>
      <c r="AY1649" s="861" t="s">
        <v>28</v>
      </c>
      <c r="AZ1649" s="870">
        <f>AX1649*AV1649</f>
        <v>1596</v>
      </c>
    </row>
    <row r="1650" spans="1:52" ht="13.5" customHeight="1">
      <c r="A1650" s="838">
        <f t="shared" si="644"/>
        <v>5</v>
      </c>
      <c r="B1650" s="1039" t="s">
        <v>851</v>
      </c>
      <c r="C1650" s="817" t="s">
        <v>389</v>
      </c>
      <c r="D1650" s="839">
        <v>30</v>
      </c>
      <c r="E1650" s="871">
        <v>25</v>
      </c>
      <c r="F1650" s="825"/>
      <c r="G1650" s="909">
        <v>2</v>
      </c>
      <c r="H1650" s="863"/>
      <c r="I1650" s="842"/>
      <c r="J1650" s="824">
        <f t="shared" si="635"/>
        <v>50</v>
      </c>
      <c r="K1650" s="864"/>
      <c r="L1650" s="853">
        <v>4</v>
      </c>
      <c r="M1650" s="827"/>
      <c r="N1650" s="827"/>
      <c r="O1650" s="824">
        <f t="shared" si="647"/>
        <v>100</v>
      </c>
      <c r="P1650" s="865"/>
      <c r="Q1650" s="853">
        <v>2</v>
      </c>
      <c r="R1650" s="827"/>
      <c r="S1650" s="827"/>
      <c r="T1650" s="846">
        <f t="shared" si="636"/>
        <v>50</v>
      </c>
      <c r="U1650" s="825">
        <f t="shared" si="641"/>
        <v>0</v>
      </c>
      <c r="V1650" s="853">
        <f t="shared" si="641"/>
        <v>8</v>
      </c>
      <c r="W1650" s="827">
        <f t="shared" si="641"/>
        <v>0</v>
      </c>
      <c r="X1650" s="827">
        <f t="shared" si="641"/>
        <v>0</v>
      </c>
      <c r="Y1650" s="824">
        <f t="shared" si="641"/>
        <v>200</v>
      </c>
      <c r="Z1650" s="838">
        <f t="shared" si="645"/>
        <v>5</v>
      </c>
      <c r="AA1650" s="1037" t="str">
        <f t="shared" si="642"/>
        <v>Nmắm thường</v>
      </c>
      <c r="AB1650" s="844" t="str">
        <f t="shared" si="642"/>
        <v>lít</v>
      </c>
      <c r="AC1650" s="845">
        <f t="shared" si="642"/>
        <v>30</v>
      </c>
      <c r="AD1650" s="858">
        <f t="shared" si="642"/>
        <v>25</v>
      </c>
      <c r="AE1650" s="832">
        <f t="shared" si="637"/>
        <v>0</v>
      </c>
      <c r="AF1650" s="832">
        <f t="shared" si="638"/>
        <v>51</v>
      </c>
      <c r="AG1650" s="832">
        <f t="shared" si="638"/>
        <v>0</v>
      </c>
      <c r="AH1650" s="832">
        <f t="shared" si="638"/>
        <v>0</v>
      </c>
      <c r="AI1650" s="824">
        <f t="shared" si="643"/>
        <v>1275</v>
      </c>
      <c r="AJ1650" s="848"/>
      <c r="AK1650" s="873"/>
      <c r="AL1650" s="827"/>
      <c r="AM1650" s="827"/>
      <c r="AN1650" s="849">
        <f t="shared" si="639"/>
        <v>0</v>
      </c>
      <c r="AO1650" s="825">
        <f t="shared" si="640"/>
        <v>0</v>
      </c>
      <c r="AP1650" s="825">
        <f t="shared" si="640"/>
        <v>8</v>
      </c>
      <c r="AQ1650" s="825">
        <f t="shared" si="640"/>
        <v>0</v>
      </c>
      <c r="AR1650" s="825">
        <f t="shared" si="640"/>
        <v>0</v>
      </c>
      <c r="AS1650" s="825">
        <f t="shared" si="640"/>
        <v>200</v>
      </c>
      <c r="AT1650" s="850">
        <f t="shared" si="646"/>
        <v>40</v>
      </c>
      <c r="AU1650" s="867" t="s">
        <v>831</v>
      </c>
      <c r="AV1650" s="874">
        <f>F1715</f>
        <v>114</v>
      </c>
      <c r="AW1650" s="861" t="s">
        <v>27</v>
      </c>
      <c r="AX1650" s="869">
        <f>H1715</f>
        <v>94</v>
      </c>
      <c r="AY1650" s="861" t="s">
        <v>28</v>
      </c>
      <c r="AZ1650" s="870">
        <f>AX1650*AV1650</f>
        <v>10716</v>
      </c>
    </row>
    <row r="1651" spans="1:52" ht="13.5" customHeight="1">
      <c r="A1651" s="838">
        <f t="shared" si="644"/>
        <v>6</v>
      </c>
      <c r="B1651" s="1039" t="s">
        <v>496</v>
      </c>
      <c r="C1651" s="817" t="s">
        <v>852</v>
      </c>
      <c r="D1651" s="839">
        <v>42</v>
      </c>
      <c r="E1651" s="875">
        <v>42</v>
      </c>
      <c r="F1651" s="825"/>
      <c r="G1651" s="854"/>
      <c r="H1651" s="827">
        <v>0.4</v>
      </c>
      <c r="I1651" s="842"/>
      <c r="J1651" s="824">
        <f t="shared" si="635"/>
        <v>16.8</v>
      </c>
      <c r="K1651" s="864"/>
      <c r="L1651" s="825"/>
      <c r="M1651" s="876">
        <v>0.8</v>
      </c>
      <c r="N1651" s="827"/>
      <c r="O1651" s="824">
        <f t="shared" si="647"/>
        <v>33.6</v>
      </c>
      <c r="P1651" s="865"/>
      <c r="Q1651" s="825"/>
      <c r="R1651" s="877">
        <v>0.8</v>
      </c>
      <c r="S1651" s="827"/>
      <c r="T1651" s="846">
        <f t="shared" si="636"/>
        <v>33.6</v>
      </c>
      <c r="U1651" s="825">
        <f t="shared" si="641"/>
        <v>0</v>
      </c>
      <c r="V1651" s="825">
        <f t="shared" si="641"/>
        <v>0</v>
      </c>
      <c r="W1651" s="827">
        <f t="shared" si="641"/>
        <v>2</v>
      </c>
      <c r="X1651" s="827">
        <f t="shared" si="641"/>
        <v>0</v>
      </c>
      <c r="Y1651" s="824">
        <f t="shared" si="641"/>
        <v>84</v>
      </c>
      <c r="Z1651" s="838">
        <f t="shared" si="645"/>
        <v>6</v>
      </c>
      <c r="AA1651" s="1040" t="str">
        <f t="shared" si="642"/>
        <v>Mì chính VEDAN</v>
      </c>
      <c r="AB1651" s="844" t="str">
        <f t="shared" si="642"/>
        <v>Kg</v>
      </c>
      <c r="AC1651" s="845">
        <f t="shared" si="642"/>
        <v>42</v>
      </c>
      <c r="AD1651" s="858">
        <f t="shared" si="642"/>
        <v>42</v>
      </c>
      <c r="AE1651" s="832">
        <f t="shared" si="637"/>
        <v>0</v>
      </c>
      <c r="AF1651" s="832">
        <f t="shared" si="638"/>
        <v>0</v>
      </c>
      <c r="AG1651" s="832">
        <f t="shared" si="638"/>
        <v>1.7000000000000011</v>
      </c>
      <c r="AH1651" s="832">
        <f t="shared" si="638"/>
        <v>0</v>
      </c>
      <c r="AI1651" s="824">
        <f t="shared" si="643"/>
        <v>71.400000000000048</v>
      </c>
      <c r="AJ1651" s="879"/>
      <c r="AK1651" s="827"/>
      <c r="AL1651" s="878">
        <v>25</v>
      </c>
      <c r="AM1651" s="827"/>
      <c r="AN1651" s="849">
        <f t="shared" si="639"/>
        <v>1050</v>
      </c>
      <c r="AO1651" s="825">
        <f t="shared" si="640"/>
        <v>0</v>
      </c>
      <c r="AP1651" s="825">
        <f t="shared" si="640"/>
        <v>0</v>
      </c>
      <c r="AQ1651" s="825">
        <f t="shared" si="640"/>
        <v>2</v>
      </c>
      <c r="AR1651" s="825">
        <f t="shared" si="640"/>
        <v>0</v>
      </c>
      <c r="AS1651" s="825">
        <f t="shared" si="640"/>
        <v>84</v>
      </c>
      <c r="AT1651" s="850">
        <f t="shared" si="646"/>
        <v>0</v>
      </c>
      <c r="AU1651" s="880" t="s">
        <v>832</v>
      </c>
      <c r="AV1651" s="874">
        <f>F1716</f>
        <v>114</v>
      </c>
      <c r="AW1651" s="861" t="s">
        <v>27</v>
      </c>
      <c r="AX1651" s="869">
        <f>H1716</f>
        <v>32</v>
      </c>
      <c r="AY1651" s="861" t="s">
        <v>28</v>
      </c>
      <c r="AZ1651" s="870">
        <f>AX1651*AV1651</f>
        <v>3648</v>
      </c>
    </row>
    <row r="1652" spans="1:52" ht="13.5" customHeight="1">
      <c r="A1652" s="838">
        <f t="shared" si="644"/>
        <v>7</v>
      </c>
      <c r="B1652" s="1036" t="s">
        <v>43</v>
      </c>
      <c r="C1652" s="881" t="s">
        <v>66</v>
      </c>
      <c r="D1652" s="882">
        <v>3.5</v>
      </c>
      <c r="E1652" s="883">
        <v>3.5</v>
      </c>
      <c r="F1652" s="884"/>
      <c r="G1652" s="854"/>
      <c r="H1652" s="885">
        <v>1</v>
      </c>
      <c r="I1652" s="842"/>
      <c r="J1652" s="824">
        <f t="shared" si="635"/>
        <v>3.5</v>
      </c>
      <c r="K1652" s="864"/>
      <c r="L1652" s="825"/>
      <c r="M1652" s="876">
        <v>1.5</v>
      </c>
      <c r="N1652" s="827"/>
      <c r="O1652" s="824">
        <f t="shared" si="647"/>
        <v>5.25</v>
      </c>
      <c r="P1652" s="865" t="s">
        <v>883</v>
      </c>
      <c r="Q1652" s="825"/>
      <c r="R1652" s="877">
        <v>1.5</v>
      </c>
      <c r="S1652" s="827"/>
      <c r="T1652" s="846">
        <f t="shared" si="636"/>
        <v>5.25</v>
      </c>
      <c r="U1652" s="825">
        <f>SUM(F1652,K1652,P1652)</f>
        <v>0</v>
      </c>
      <c r="V1652" s="825"/>
      <c r="W1652" s="827">
        <f t="shared" si="641"/>
        <v>4</v>
      </c>
      <c r="X1652" s="827">
        <f t="shared" si="641"/>
        <v>0</v>
      </c>
      <c r="Y1652" s="824">
        <f t="shared" si="641"/>
        <v>14</v>
      </c>
      <c r="Z1652" s="838">
        <f t="shared" si="645"/>
        <v>7</v>
      </c>
      <c r="AA1652" s="1040" t="str">
        <f t="shared" si="642"/>
        <v>Muối trắng</v>
      </c>
      <c r="AB1652" s="844" t="str">
        <f t="shared" si="642"/>
        <v>kg</v>
      </c>
      <c r="AC1652" s="845">
        <f t="shared" si="642"/>
        <v>3.5</v>
      </c>
      <c r="AD1652" s="858">
        <f t="shared" si="642"/>
        <v>3.5</v>
      </c>
      <c r="AE1652" s="832">
        <f t="shared" si="637"/>
        <v>0</v>
      </c>
      <c r="AF1652" s="832">
        <f t="shared" si="638"/>
        <v>0</v>
      </c>
      <c r="AG1652" s="832">
        <f t="shared" si="638"/>
        <v>98</v>
      </c>
      <c r="AH1652" s="832">
        <f t="shared" si="638"/>
        <v>0</v>
      </c>
      <c r="AI1652" s="824">
        <f t="shared" si="643"/>
        <v>343</v>
      </c>
      <c r="AJ1652" s="879"/>
      <c r="AK1652" s="827"/>
      <c r="AL1652" s="878"/>
      <c r="AM1652" s="827"/>
      <c r="AN1652" s="849">
        <f t="shared" si="639"/>
        <v>0</v>
      </c>
      <c r="AO1652" s="825">
        <f t="shared" si="640"/>
        <v>0</v>
      </c>
      <c r="AP1652" s="825">
        <f t="shared" si="640"/>
        <v>0</v>
      </c>
      <c r="AQ1652" s="825">
        <f t="shared" si="640"/>
        <v>4</v>
      </c>
      <c r="AR1652" s="825">
        <f t="shared" si="640"/>
        <v>0</v>
      </c>
      <c r="AS1652" s="825">
        <f t="shared" si="640"/>
        <v>14</v>
      </c>
      <c r="AT1652" s="850">
        <f t="shared" si="646"/>
        <v>0</v>
      </c>
      <c r="AU1652" s="886" t="s">
        <v>833</v>
      </c>
      <c r="AV1652" s="1519">
        <v>62</v>
      </c>
      <c r="AW1652" s="1519"/>
      <c r="AX1652" s="887"/>
      <c r="AY1652" s="861"/>
      <c r="AZ1652" s="862" t="s">
        <v>829</v>
      </c>
    </row>
    <row r="1653" spans="1:52" ht="13.5" customHeight="1">
      <c r="A1653" s="838">
        <f t="shared" si="644"/>
        <v>8</v>
      </c>
      <c r="B1653" s="1039" t="s">
        <v>618</v>
      </c>
      <c r="C1653" s="817" t="s">
        <v>66</v>
      </c>
      <c r="D1653" s="839">
        <v>35</v>
      </c>
      <c r="E1653" s="852">
        <v>35</v>
      </c>
      <c r="F1653" s="825"/>
      <c r="G1653" s="854"/>
      <c r="H1653" s="827">
        <v>0.4</v>
      </c>
      <c r="I1653" s="842"/>
      <c r="J1653" s="824">
        <f t="shared" si="635"/>
        <v>14</v>
      </c>
      <c r="K1653" s="864"/>
      <c r="L1653" s="825"/>
      <c r="M1653" s="876">
        <v>1</v>
      </c>
      <c r="N1653" s="827"/>
      <c r="O1653" s="824">
        <f t="shared" si="647"/>
        <v>35</v>
      </c>
      <c r="P1653" s="864"/>
      <c r="Q1653" s="825"/>
      <c r="R1653" s="876">
        <v>0.8</v>
      </c>
      <c r="S1653" s="827"/>
      <c r="T1653" s="846">
        <f t="shared" si="636"/>
        <v>28</v>
      </c>
      <c r="U1653" s="825">
        <f>SUM(F1653,K1653,P1653)</f>
        <v>0</v>
      </c>
      <c r="V1653" s="825">
        <f t="shared" ref="V1653:Y1704" si="648">SUM(G1653,L1653,Q1653)</f>
        <v>0</v>
      </c>
      <c r="W1653" s="827">
        <f t="shared" si="641"/>
        <v>2.2000000000000002</v>
      </c>
      <c r="X1653" s="827">
        <f t="shared" si="641"/>
        <v>0</v>
      </c>
      <c r="Y1653" s="824">
        <f t="shared" si="641"/>
        <v>77</v>
      </c>
      <c r="Z1653" s="838">
        <f t="shared" si="645"/>
        <v>8</v>
      </c>
      <c r="AA1653" s="1040" t="str">
        <f t="shared" si="642"/>
        <v xml:space="preserve">Tỏi khô </v>
      </c>
      <c r="AB1653" s="844" t="str">
        <f t="shared" si="642"/>
        <v>kg</v>
      </c>
      <c r="AC1653" s="845">
        <f t="shared" si="642"/>
        <v>35</v>
      </c>
      <c r="AD1653" s="858">
        <f t="shared" si="642"/>
        <v>35</v>
      </c>
      <c r="AE1653" s="832">
        <f t="shared" si="637"/>
        <v>0</v>
      </c>
      <c r="AF1653" s="832">
        <f t="shared" si="638"/>
        <v>0</v>
      </c>
      <c r="AG1653" s="832">
        <f t="shared" si="638"/>
        <v>3</v>
      </c>
      <c r="AH1653" s="832">
        <f t="shared" si="638"/>
        <v>0</v>
      </c>
      <c r="AI1653" s="824">
        <f t="shared" si="643"/>
        <v>105</v>
      </c>
      <c r="AJ1653" s="879"/>
      <c r="AK1653" s="827"/>
      <c r="AL1653" s="878"/>
      <c r="AM1653" s="827"/>
      <c r="AN1653" s="849">
        <f t="shared" si="639"/>
        <v>0</v>
      </c>
      <c r="AO1653" s="825">
        <f t="shared" si="640"/>
        <v>0</v>
      </c>
      <c r="AP1653" s="825">
        <f t="shared" si="640"/>
        <v>0</v>
      </c>
      <c r="AQ1653" s="825">
        <f t="shared" si="640"/>
        <v>2.2000000000000002</v>
      </c>
      <c r="AR1653" s="825">
        <f t="shared" si="640"/>
        <v>0</v>
      </c>
      <c r="AS1653" s="825">
        <f t="shared" si="640"/>
        <v>77</v>
      </c>
      <c r="AT1653" s="850">
        <f t="shared" si="646"/>
        <v>0</v>
      </c>
      <c r="AU1653" s="880" t="s">
        <v>830</v>
      </c>
      <c r="AV1653" s="868">
        <f>K1714</f>
        <v>14</v>
      </c>
      <c r="AW1653" s="861" t="s">
        <v>27</v>
      </c>
      <c r="AX1653" s="888">
        <f>M1714</f>
        <v>14</v>
      </c>
      <c r="AY1653" s="861" t="s">
        <v>28</v>
      </c>
      <c r="AZ1653" s="870">
        <f>AX1653*AV1653</f>
        <v>196</v>
      </c>
    </row>
    <row r="1654" spans="1:52" ht="13.5" customHeight="1">
      <c r="A1654" s="838">
        <f t="shared" si="644"/>
        <v>9</v>
      </c>
      <c r="B1654" s="1039" t="s">
        <v>44</v>
      </c>
      <c r="C1654" s="817" t="s">
        <v>66</v>
      </c>
      <c r="D1654" s="839">
        <v>20</v>
      </c>
      <c r="E1654" s="852">
        <v>20</v>
      </c>
      <c r="F1654" s="825"/>
      <c r="G1654" s="854"/>
      <c r="H1654" s="827">
        <v>0.4</v>
      </c>
      <c r="I1654" s="842"/>
      <c r="J1654" s="824">
        <f t="shared" si="635"/>
        <v>8</v>
      </c>
      <c r="K1654" s="864"/>
      <c r="L1654" s="825"/>
      <c r="M1654" s="876">
        <v>1</v>
      </c>
      <c r="N1654" s="827"/>
      <c r="O1654" s="824">
        <f t="shared" si="647"/>
        <v>20</v>
      </c>
      <c r="P1654" s="825"/>
      <c r="Q1654" s="825" t="s">
        <v>884</v>
      </c>
      <c r="R1654" s="876">
        <v>0.8</v>
      </c>
      <c r="S1654" s="827"/>
      <c r="T1654" s="846">
        <f t="shared" si="636"/>
        <v>16</v>
      </c>
      <c r="U1654" s="825">
        <f>SUM(F1654,K1654,P1654)</f>
        <v>0</v>
      </c>
      <c r="V1654" s="825">
        <f t="shared" si="648"/>
        <v>0</v>
      </c>
      <c r="W1654" s="827">
        <f t="shared" si="641"/>
        <v>2.2000000000000002</v>
      </c>
      <c r="X1654" s="827">
        <f t="shared" si="641"/>
        <v>0</v>
      </c>
      <c r="Y1654" s="824">
        <f t="shared" si="641"/>
        <v>44</v>
      </c>
      <c r="Z1654" s="838">
        <f t="shared" si="645"/>
        <v>9</v>
      </c>
      <c r="AA1654" s="1040" t="str">
        <f t="shared" si="642"/>
        <v>Hành củ</v>
      </c>
      <c r="AB1654" s="844" t="str">
        <f t="shared" si="642"/>
        <v>kg</v>
      </c>
      <c r="AC1654" s="845">
        <f t="shared" si="642"/>
        <v>20</v>
      </c>
      <c r="AD1654" s="858">
        <f t="shared" si="642"/>
        <v>20</v>
      </c>
      <c r="AE1654" s="832">
        <f t="shared" si="637"/>
        <v>0</v>
      </c>
      <c r="AF1654" s="832">
        <f t="shared" si="638"/>
        <v>0</v>
      </c>
      <c r="AG1654" s="832">
        <f t="shared" si="638"/>
        <v>3</v>
      </c>
      <c r="AH1654" s="832">
        <f t="shared" si="638"/>
        <v>0</v>
      </c>
      <c r="AI1654" s="824">
        <f t="shared" si="643"/>
        <v>60</v>
      </c>
      <c r="AJ1654" s="879"/>
      <c r="AK1654" s="827"/>
      <c r="AL1654" s="878"/>
      <c r="AM1654" s="827"/>
      <c r="AN1654" s="889">
        <f t="shared" si="639"/>
        <v>0</v>
      </c>
      <c r="AO1654" s="825">
        <f t="shared" si="640"/>
        <v>0</v>
      </c>
      <c r="AP1654" s="825">
        <f t="shared" si="640"/>
        <v>0</v>
      </c>
      <c r="AQ1654" s="825">
        <f t="shared" si="640"/>
        <v>2.2000000000000002</v>
      </c>
      <c r="AR1654" s="825">
        <f t="shared" si="640"/>
        <v>0</v>
      </c>
      <c r="AS1654" s="825">
        <f t="shared" si="640"/>
        <v>44</v>
      </c>
      <c r="AT1654" s="850">
        <f t="shared" si="646"/>
        <v>0</v>
      </c>
      <c r="AU1654" s="880" t="s">
        <v>831</v>
      </c>
      <c r="AV1654" s="868">
        <f>K1715</f>
        <v>14</v>
      </c>
      <c r="AW1654" s="861" t="s">
        <v>27</v>
      </c>
      <c r="AX1654" s="888">
        <f>M1715</f>
        <v>86</v>
      </c>
      <c r="AY1654" s="861" t="s">
        <v>28</v>
      </c>
      <c r="AZ1654" s="870">
        <f>AX1654*AV1654</f>
        <v>1204</v>
      </c>
    </row>
    <row r="1655" spans="1:52" ht="13.5" customHeight="1">
      <c r="A1655" s="838">
        <f t="shared" si="644"/>
        <v>10</v>
      </c>
      <c r="B1655" s="1039" t="s">
        <v>593</v>
      </c>
      <c r="C1655" s="817" t="s">
        <v>389</v>
      </c>
      <c r="D1655" s="839">
        <v>22</v>
      </c>
      <c r="E1655" s="852">
        <v>22</v>
      </c>
      <c r="F1655" s="825"/>
      <c r="G1655" s="854"/>
      <c r="H1655" s="827">
        <v>1</v>
      </c>
      <c r="I1655" s="842"/>
      <c r="J1655" s="824">
        <f t="shared" si="635"/>
        <v>22</v>
      </c>
      <c r="K1655" s="864"/>
      <c r="L1655" s="825"/>
      <c r="M1655" s="876">
        <v>1</v>
      </c>
      <c r="N1655" s="827"/>
      <c r="O1655" s="824">
        <f t="shared" si="647"/>
        <v>22</v>
      </c>
      <c r="P1655" s="865"/>
      <c r="Q1655" s="825"/>
      <c r="R1655" s="890">
        <v>1.5</v>
      </c>
      <c r="S1655" s="827"/>
      <c r="T1655" s="846">
        <f t="shared" si="636"/>
        <v>33</v>
      </c>
      <c r="U1655" s="825">
        <f>SUM(F1655,K1655,P1655)</f>
        <v>0</v>
      </c>
      <c r="V1655" s="825">
        <f t="shared" si="648"/>
        <v>0</v>
      </c>
      <c r="W1655" s="827">
        <f t="shared" si="641"/>
        <v>3.5</v>
      </c>
      <c r="X1655" s="827">
        <f t="shared" si="641"/>
        <v>0</v>
      </c>
      <c r="Y1655" s="824">
        <f t="shared" si="641"/>
        <v>77</v>
      </c>
      <c r="Z1655" s="838">
        <f t="shared" si="645"/>
        <v>10</v>
      </c>
      <c r="AA1655" s="1040" t="str">
        <f t="shared" si="642"/>
        <v>Dầu ăn Mavela</v>
      </c>
      <c r="AB1655" s="844" t="str">
        <f t="shared" si="642"/>
        <v>lít</v>
      </c>
      <c r="AC1655" s="845">
        <f t="shared" si="642"/>
        <v>22</v>
      </c>
      <c r="AD1655" s="858">
        <f t="shared" si="642"/>
        <v>22</v>
      </c>
      <c r="AE1655" s="832">
        <f t="shared" si="637"/>
        <v>0</v>
      </c>
      <c r="AF1655" s="832">
        <f t="shared" si="638"/>
        <v>0</v>
      </c>
      <c r="AG1655" s="832">
        <f t="shared" si="638"/>
        <v>19.5</v>
      </c>
      <c r="AH1655" s="832">
        <f t="shared" si="638"/>
        <v>0</v>
      </c>
      <c r="AI1655" s="824">
        <f t="shared" si="643"/>
        <v>429</v>
      </c>
      <c r="AJ1655" s="879"/>
      <c r="AK1655" s="827"/>
      <c r="AL1655" s="878"/>
      <c r="AM1655" s="827"/>
      <c r="AN1655" s="849">
        <f t="shared" si="639"/>
        <v>0</v>
      </c>
      <c r="AO1655" s="825">
        <f t="shared" si="640"/>
        <v>0</v>
      </c>
      <c r="AP1655" s="825">
        <f t="shared" si="640"/>
        <v>0</v>
      </c>
      <c r="AQ1655" s="825">
        <f t="shared" si="640"/>
        <v>3.5</v>
      </c>
      <c r="AR1655" s="825">
        <f t="shared" si="640"/>
        <v>0</v>
      </c>
      <c r="AS1655" s="825">
        <f t="shared" si="640"/>
        <v>77</v>
      </c>
      <c r="AT1655" s="850">
        <f t="shared" si="646"/>
        <v>0</v>
      </c>
      <c r="AU1655" s="880" t="s">
        <v>832</v>
      </c>
      <c r="AV1655" s="868">
        <f>K1716</f>
        <v>14</v>
      </c>
      <c r="AW1655" s="861" t="s">
        <v>27</v>
      </c>
      <c r="AX1655" s="888">
        <f>M1716</f>
        <v>24</v>
      </c>
      <c r="AY1655" s="861" t="s">
        <v>28</v>
      </c>
      <c r="AZ1655" s="870">
        <f>AX1655*AV1655</f>
        <v>336</v>
      </c>
    </row>
    <row r="1656" spans="1:52" ht="13.5" customHeight="1">
      <c r="A1656" s="838">
        <f t="shared" si="644"/>
        <v>11</v>
      </c>
      <c r="B1656" s="1039" t="s">
        <v>45</v>
      </c>
      <c r="C1656" s="817" t="s">
        <v>66</v>
      </c>
      <c r="D1656" s="839">
        <v>130</v>
      </c>
      <c r="E1656" s="852">
        <v>90</v>
      </c>
      <c r="F1656" s="825" t="s">
        <v>885</v>
      </c>
      <c r="G1656" s="854" t="s">
        <v>886</v>
      </c>
      <c r="H1656" s="827"/>
      <c r="I1656" s="842"/>
      <c r="J1656" s="824">
        <f t="shared" si="635"/>
        <v>0</v>
      </c>
      <c r="K1656" s="864"/>
      <c r="L1656" s="825"/>
      <c r="M1656" s="891">
        <v>0.1</v>
      </c>
      <c r="N1656" s="827"/>
      <c r="O1656" s="824">
        <f t="shared" si="647"/>
        <v>9</v>
      </c>
      <c r="P1656" s="865"/>
      <c r="Q1656" s="825"/>
      <c r="R1656" s="877">
        <v>0.1</v>
      </c>
      <c r="S1656" s="827"/>
      <c r="T1656" s="846">
        <f t="shared" si="636"/>
        <v>9</v>
      </c>
      <c r="U1656" s="825">
        <f t="shared" ref="U1656:U1662" si="649">SUM(F1656,K1656,P1656)</f>
        <v>0</v>
      </c>
      <c r="V1656" s="825">
        <f t="shared" si="648"/>
        <v>0</v>
      </c>
      <c r="W1656" s="827">
        <f t="shared" si="641"/>
        <v>0.2</v>
      </c>
      <c r="X1656" s="827">
        <f t="shared" si="641"/>
        <v>0</v>
      </c>
      <c r="Y1656" s="824">
        <f t="shared" si="641"/>
        <v>18</v>
      </c>
      <c r="Z1656" s="838">
        <f t="shared" si="645"/>
        <v>11</v>
      </c>
      <c r="AA1656" s="1040" t="str">
        <f t="shared" si="642"/>
        <v>Tiêu bắc</v>
      </c>
      <c r="AB1656" s="844" t="str">
        <f t="shared" si="642"/>
        <v>kg</v>
      </c>
      <c r="AC1656" s="845">
        <f t="shared" si="642"/>
        <v>130</v>
      </c>
      <c r="AD1656" s="858">
        <f t="shared" si="642"/>
        <v>90</v>
      </c>
      <c r="AE1656" s="832">
        <f t="shared" si="637"/>
        <v>0</v>
      </c>
      <c r="AF1656" s="832">
        <f t="shared" si="638"/>
        <v>0</v>
      </c>
      <c r="AG1656" s="832">
        <f t="shared" si="638"/>
        <v>2.9999999999999982</v>
      </c>
      <c r="AH1656" s="832">
        <f t="shared" si="638"/>
        <v>0</v>
      </c>
      <c r="AI1656" s="824">
        <f t="shared" si="643"/>
        <v>269.99999999999983</v>
      </c>
      <c r="AJ1656" s="879"/>
      <c r="AK1656" s="827"/>
      <c r="AL1656" s="878"/>
      <c r="AM1656" s="827"/>
      <c r="AN1656" s="849">
        <f t="shared" si="639"/>
        <v>0</v>
      </c>
      <c r="AO1656" s="825">
        <f t="shared" si="640"/>
        <v>0</v>
      </c>
      <c r="AP1656" s="825">
        <f t="shared" si="640"/>
        <v>0</v>
      </c>
      <c r="AQ1656" s="825">
        <f t="shared" si="640"/>
        <v>0.2</v>
      </c>
      <c r="AR1656" s="825">
        <f t="shared" si="640"/>
        <v>0</v>
      </c>
      <c r="AS1656" s="825">
        <f t="shared" si="640"/>
        <v>18</v>
      </c>
      <c r="AT1656" s="850">
        <f t="shared" si="646"/>
        <v>8</v>
      </c>
      <c r="AU1656" s="1521" t="str">
        <f>B1717</f>
        <v xml:space="preserve">  + Ăn thêm</v>
      </c>
      <c r="AV1656" s="1522"/>
      <c r="AW1656" s="1522"/>
      <c r="AX1656" s="1522"/>
      <c r="AY1656" s="1522"/>
      <c r="AZ1656" s="892">
        <f>J1717</f>
        <v>0</v>
      </c>
    </row>
    <row r="1657" spans="1:52" ht="13.5" customHeight="1">
      <c r="A1657" s="838">
        <f t="shared" si="644"/>
        <v>12</v>
      </c>
      <c r="B1657" s="1039" t="s">
        <v>46</v>
      </c>
      <c r="C1657" s="817" t="s">
        <v>66</v>
      </c>
      <c r="D1657" s="839">
        <v>35</v>
      </c>
      <c r="E1657" s="852">
        <v>35</v>
      </c>
      <c r="F1657" s="825"/>
      <c r="G1657" s="854"/>
      <c r="H1657" s="827">
        <v>0.1</v>
      </c>
      <c r="I1657" s="842"/>
      <c r="J1657" s="824">
        <f t="shared" si="635"/>
        <v>3.5</v>
      </c>
      <c r="K1657" s="864"/>
      <c r="L1657" s="825"/>
      <c r="M1657" s="891">
        <v>0.2</v>
      </c>
      <c r="N1657" s="827"/>
      <c r="O1657" s="824">
        <f t="shared" si="647"/>
        <v>7</v>
      </c>
      <c r="P1657" s="865"/>
      <c r="Q1657" s="825"/>
      <c r="R1657" s="877">
        <v>0.2</v>
      </c>
      <c r="S1657" s="827"/>
      <c r="T1657" s="846">
        <f t="shared" si="636"/>
        <v>7</v>
      </c>
      <c r="U1657" s="825">
        <f t="shared" si="649"/>
        <v>0</v>
      </c>
      <c r="V1657" s="825">
        <f t="shared" si="648"/>
        <v>0</v>
      </c>
      <c r="W1657" s="827">
        <f t="shared" si="641"/>
        <v>0.5</v>
      </c>
      <c r="X1657" s="827">
        <f t="shared" si="641"/>
        <v>0</v>
      </c>
      <c r="Y1657" s="824">
        <f t="shared" si="641"/>
        <v>17.5</v>
      </c>
      <c r="Z1657" s="838">
        <f t="shared" si="645"/>
        <v>12</v>
      </c>
      <c r="AA1657" s="1040" t="str">
        <f t="shared" si="642"/>
        <v>Kẹo đắng</v>
      </c>
      <c r="AB1657" s="844" t="str">
        <f t="shared" si="642"/>
        <v>kg</v>
      </c>
      <c r="AC1657" s="845">
        <f t="shared" si="642"/>
        <v>35</v>
      </c>
      <c r="AD1657" s="858">
        <f t="shared" si="642"/>
        <v>35</v>
      </c>
      <c r="AE1657" s="832">
        <f t="shared" si="637"/>
        <v>0</v>
      </c>
      <c r="AF1657" s="832">
        <f t="shared" si="638"/>
        <v>0</v>
      </c>
      <c r="AG1657" s="832">
        <f t="shared" si="638"/>
        <v>5</v>
      </c>
      <c r="AH1657" s="832">
        <f t="shared" si="638"/>
        <v>0</v>
      </c>
      <c r="AI1657" s="824">
        <f t="shared" si="643"/>
        <v>175</v>
      </c>
      <c r="AJ1657" s="879"/>
      <c r="AK1657" s="827"/>
      <c r="AL1657" s="878"/>
      <c r="AM1657" s="827"/>
      <c r="AN1657" s="849">
        <f t="shared" si="639"/>
        <v>0</v>
      </c>
      <c r="AO1657" s="825">
        <f t="shared" si="640"/>
        <v>0</v>
      </c>
      <c r="AP1657" s="825">
        <f t="shared" si="640"/>
        <v>0</v>
      </c>
      <c r="AQ1657" s="825">
        <f t="shared" si="640"/>
        <v>0.5</v>
      </c>
      <c r="AR1657" s="825">
        <f t="shared" si="640"/>
        <v>0</v>
      </c>
      <c r="AS1657" s="825">
        <f t="shared" si="640"/>
        <v>17.5</v>
      </c>
      <c r="AT1657" s="850">
        <f t="shared" si="646"/>
        <v>0</v>
      </c>
      <c r="AU1657" s="1521" t="str">
        <f>B1718</f>
        <v xml:space="preserve"> + ăn thêm </v>
      </c>
      <c r="AV1657" s="1522"/>
      <c r="AW1657" s="1522"/>
      <c r="AX1657" s="1522"/>
      <c r="AY1657" s="1522"/>
      <c r="AZ1657" s="870">
        <f>J1718</f>
        <v>0</v>
      </c>
    </row>
    <row r="1658" spans="1:52" ht="13.5" customHeight="1">
      <c r="A1658" s="838">
        <f t="shared" si="644"/>
        <v>13</v>
      </c>
      <c r="B1658" s="1039" t="s">
        <v>47</v>
      </c>
      <c r="C1658" s="817" t="s">
        <v>66</v>
      </c>
      <c r="D1658" s="839">
        <v>17</v>
      </c>
      <c r="E1658" s="852">
        <v>17</v>
      </c>
      <c r="F1658" s="825"/>
      <c r="G1658" s="854"/>
      <c r="H1658" s="827"/>
      <c r="I1658" s="842"/>
      <c r="J1658" s="824">
        <f t="shared" si="635"/>
        <v>0</v>
      </c>
      <c r="K1658" s="864"/>
      <c r="L1658" s="825"/>
      <c r="M1658" s="891">
        <v>1</v>
      </c>
      <c r="N1658" s="827"/>
      <c r="O1658" s="824">
        <f t="shared" si="647"/>
        <v>17</v>
      </c>
      <c r="P1658" s="865"/>
      <c r="Q1658" s="825"/>
      <c r="R1658" s="877"/>
      <c r="S1658" s="827"/>
      <c r="T1658" s="846">
        <f t="shared" si="636"/>
        <v>0</v>
      </c>
      <c r="U1658" s="825">
        <f t="shared" si="649"/>
        <v>0</v>
      </c>
      <c r="V1658" s="825">
        <f t="shared" si="648"/>
        <v>0</v>
      </c>
      <c r="W1658" s="827">
        <f t="shared" si="641"/>
        <v>1</v>
      </c>
      <c r="X1658" s="827">
        <f t="shared" si="641"/>
        <v>0</v>
      </c>
      <c r="Y1658" s="824">
        <f t="shared" si="641"/>
        <v>17</v>
      </c>
      <c r="Z1658" s="838">
        <f t="shared" si="645"/>
        <v>13</v>
      </c>
      <c r="AA1658" s="1040" t="str">
        <f t="shared" si="642"/>
        <v>Đường trắng</v>
      </c>
      <c r="AB1658" s="844" t="str">
        <f t="shared" si="642"/>
        <v>kg</v>
      </c>
      <c r="AC1658" s="845">
        <f t="shared" si="642"/>
        <v>17</v>
      </c>
      <c r="AD1658" s="858">
        <f t="shared" si="642"/>
        <v>17</v>
      </c>
      <c r="AE1658" s="832">
        <f t="shared" si="637"/>
        <v>0</v>
      </c>
      <c r="AF1658" s="832">
        <f t="shared" si="638"/>
        <v>0</v>
      </c>
      <c r="AG1658" s="832">
        <f t="shared" si="638"/>
        <v>1</v>
      </c>
      <c r="AH1658" s="832">
        <f t="shared" si="638"/>
        <v>0</v>
      </c>
      <c r="AI1658" s="824">
        <f t="shared" si="643"/>
        <v>17</v>
      </c>
      <c r="AJ1658" s="879"/>
      <c r="AK1658" s="827"/>
      <c r="AL1658" s="878"/>
      <c r="AM1658" s="827"/>
      <c r="AN1658" s="849">
        <f t="shared" si="639"/>
        <v>0</v>
      </c>
      <c r="AO1658" s="825">
        <f t="shared" si="640"/>
        <v>0</v>
      </c>
      <c r="AP1658" s="825">
        <f t="shared" si="640"/>
        <v>0</v>
      </c>
      <c r="AQ1658" s="825">
        <f t="shared" si="640"/>
        <v>1</v>
      </c>
      <c r="AR1658" s="825">
        <f t="shared" si="640"/>
        <v>0</v>
      </c>
      <c r="AS1658" s="825">
        <f t="shared" si="640"/>
        <v>17</v>
      </c>
      <c r="AT1658" s="850">
        <f t="shared" si="646"/>
        <v>0</v>
      </c>
      <c r="AU1658" s="893" t="s">
        <v>834</v>
      </c>
      <c r="AV1658" s="894"/>
      <c r="AW1658" s="894"/>
      <c r="AX1658" s="894"/>
      <c r="AY1658" s="894"/>
      <c r="AZ1658" s="870">
        <f>SUM(AZ1648:AZ1657)</f>
        <v>17696</v>
      </c>
    </row>
    <row r="1659" spans="1:52" ht="13.5" customHeight="1">
      <c r="A1659" s="838">
        <f t="shared" si="644"/>
        <v>14</v>
      </c>
      <c r="B1659" s="1039" t="s">
        <v>48</v>
      </c>
      <c r="C1659" s="817" t="s">
        <v>389</v>
      </c>
      <c r="D1659" s="839">
        <v>23</v>
      </c>
      <c r="E1659" s="852">
        <v>23</v>
      </c>
      <c r="F1659" s="825"/>
      <c r="G1659" s="854"/>
      <c r="H1659" s="827">
        <v>0.5</v>
      </c>
      <c r="I1659" s="842"/>
      <c r="J1659" s="824">
        <f t="shared" si="635"/>
        <v>11.5</v>
      </c>
      <c r="K1659" s="825"/>
      <c r="L1659" s="825"/>
      <c r="M1659" s="827">
        <v>1</v>
      </c>
      <c r="N1659" s="827"/>
      <c r="O1659" s="824">
        <f t="shared" si="647"/>
        <v>23</v>
      </c>
      <c r="P1659" s="865"/>
      <c r="Q1659" s="825"/>
      <c r="R1659" s="877">
        <v>0.7</v>
      </c>
      <c r="S1659" s="827"/>
      <c r="T1659" s="846">
        <f t="shared" si="636"/>
        <v>16.099999999999998</v>
      </c>
      <c r="U1659" s="825">
        <f t="shared" si="649"/>
        <v>0</v>
      </c>
      <c r="V1659" s="825">
        <f t="shared" si="648"/>
        <v>0</v>
      </c>
      <c r="W1659" s="827">
        <f t="shared" si="641"/>
        <v>2.2000000000000002</v>
      </c>
      <c r="X1659" s="827">
        <f t="shared" si="641"/>
        <v>0</v>
      </c>
      <c r="Y1659" s="824">
        <f t="shared" si="641"/>
        <v>50.599999999999994</v>
      </c>
      <c r="Z1659" s="838">
        <f t="shared" si="645"/>
        <v>14</v>
      </c>
      <c r="AA1659" s="1040" t="str">
        <f t="shared" si="642"/>
        <v>Mật mía</v>
      </c>
      <c r="AB1659" s="844" t="str">
        <f t="shared" si="642"/>
        <v>lít</v>
      </c>
      <c r="AC1659" s="845">
        <f t="shared" si="642"/>
        <v>23</v>
      </c>
      <c r="AD1659" s="858">
        <f t="shared" si="642"/>
        <v>23</v>
      </c>
      <c r="AE1659" s="832">
        <f t="shared" si="637"/>
        <v>0</v>
      </c>
      <c r="AF1659" s="832">
        <f t="shared" si="638"/>
        <v>0</v>
      </c>
      <c r="AG1659" s="832">
        <f t="shared" si="638"/>
        <v>1.5</v>
      </c>
      <c r="AH1659" s="832">
        <f t="shared" si="638"/>
        <v>0</v>
      </c>
      <c r="AI1659" s="824">
        <f t="shared" si="643"/>
        <v>34.5</v>
      </c>
      <c r="AJ1659" s="879"/>
      <c r="AK1659" s="827"/>
      <c r="AL1659" s="878">
        <v>10</v>
      </c>
      <c r="AM1659" s="827"/>
      <c r="AN1659" s="849">
        <f t="shared" si="639"/>
        <v>230</v>
      </c>
      <c r="AO1659" s="825">
        <f t="shared" si="640"/>
        <v>0</v>
      </c>
      <c r="AP1659" s="825">
        <f t="shared" si="640"/>
        <v>0</v>
      </c>
      <c r="AQ1659" s="825">
        <f t="shared" si="640"/>
        <v>2.2000000000000002</v>
      </c>
      <c r="AR1659" s="825">
        <f t="shared" si="640"/>
        <v>0</v>
      </c>
      <c r="AS1659" s="825">
        <f t="shared" si="640"/>
        <v>50.599999999999994</v>
      </c>
      <c r="AT1659" s="850">
        <f t="shared" si="646"/>
        <v>0</v>
      </c>
      <c r="AU1659" s="1255" t="s">
        <v>835</v>
      </c>
      <c r="AV1659" s="1256"/>
      <c r="AW1659" s="1256"/>
      <c r="AX1659" s="1256"/>
      <c r="AY1659" s="1256"/>
      <c r="AZ1659" s="870">
        <f>Q1717</f>
        <v>2266.399999999996</v>
      </c>
    </row>
    <row r="1660" spans="1:52" ht="13.5" customHeight="1">
      <c r="A1660" s="838">
        <f t="shared" si="644"/>
        <v>15</v>
      </c>
      <c r="B1660" s="1039" t="s">
        <v>514</v>
      </c>
      <c r="C1660" s="817" t="s">
        <v>66</v>
      </c>
      <c r="D1660" s="839">
        <v>80</v>
      </c>
      <c r="E1660" s="852">
        <v>80</v>
      </c>
      <c r="F1660" s="825"/>
      <c r="G1660" s="854"/>
      <c r="H1660" s="827">
        <v>0.2</v>
      </c>
      <c r="I1660" s="842"/>
      <c r="J1660" s="824">
        <f t="shared" si="635"/>
        <v>16</v>
      </c>
      <c r="K1660" s="825"/>
      <c r="L1660" s="825"/>
      <c r="M1660" s="827">
        <v>0.3</v>
      </c>
      <c r="N1660" s="827"/>
      <c r="O1660" s="824">
        <f t="shared" si="647"/>
        <v>24</v>
      </c>
      <c r="P1660" s="865"/>
      <c r="Q1660" s="825"/>
      <c r="R1660" s="877">
        <v>0.3</v>
      </c>
      <c r="S1660" s="827"/>
      <c r="T1660" s="846">
        <f t="shared" si="636"/>
        <v>24</v>
      </c>
      <c r="U1660" s="825">
        <f t="shared" si="649"/>
        <v>0</v>
      </c>
      <c r="V1660" s="825">
        <f t="shared" si="648"/>
        <v>0</v>
      </c>
      <c r="W1660" s="827">
        <f t="shared" si="641"/>
        <v>0.8</v>
      </c>
      <c r="X1660" s="827">
        <f t="shared" si="641"/>
        <v>0</v>
      </c>
      <c r="Y1660" s="824">
        <f t="shared" si="641"/>
        <v>64</v>
      </c>
      <c r="Z1660" s="838">
        <f t="shared" si="645"/>
        <v>15</v>
      </c>
      <c r="AA1660" s="1040" t="str">
        <f t="shared" si="642"/>
        <v>Ót bột</v>
      </c>
      <c r="AB1660" s="844" t="str">
        <f t="shared" si="642"/>
        <v>kg</v>
      </c>
      <c r="AC1660" s="845">
        <f t="shared" si="642"/>
        <v>80</v>
      </c>
      <c r="AD1660" s="858">
        <f t="shared" si="642"/>
        <v>80</v>
      </c>
      <c r="AE1660" s="832">
        <f t="shared" si="637"/>
        <v>0</v>
      </c>
      <c r="AF1660" s="832">
        <f t="shared" si="638"/>
        <v>0</v>
      </c>
      <c r="AG1660" s="832">
        <f t="shared" si="638"/>
        <v>2.0000000000000018</v>
      </c>
      <c r="AH1660" s="832">
        <f t="shared" si="638"/>
        <v>0</v>
      </c>
      <c r="AI1660" s="824">
        <f t="shared" si="643"/>
        <v>160.00000000000014</v>
      </c>
      <c r="AJ1660" s="879"/>
      <c r="AK1660" s="827"/>
      <c r="AL1660" s="878"/>
      <c r="AM1660" s="827"/>
      <c r="AN1660" s="849">
        <f t="shared" si="639"/>
        <v>0</v>
      </c>
      <c r="AO1660" s="825">
        <f t="shared" si="640"/>
        <v>0</v>
      </c>
      <c r="AP1660" s="825">
        <f t="shared" si="640"/>
        <v>0</v>
      </c>
      <c r="AQ1660" s="825">
        <f t="shared" si="640"/>
        <v>0.8</v>
      </c>
      <c r="AR1660" s="825">
        <f t="shared" si="640"/>
        <v>0</v>
      </c>
      <c r="AS1660" s="825">
        <f t="shared" si="640"/>
        <v>64</v>
      </c>
      <c r="AT1660" s="850">
        <f t="shared" si="646"/>
        <v>0</v>
      </c>
      <c r="AU1660" s="1255" t="s">
        <v>836</v>
      </c>
      <c r="AV1660" s="1256"/>
      <c r="AW1660" s="1256"/>
      <c r="AX1660" s="1256"/>
      <c r="AY1660" s="1256"/>
      <c r="AZ1660" s="870"/>
    </row>
    <row r="1661" spans="1:52" ht="13.5" customHeight="1">
      <c r="A1661" s="838">
        <f t="shared" si="644"/>
        <v>16</v>
      </c>
      <c r="B1661" s="1039" t="s">
        <v>49</v>
      </c>
      <c r="C1661" s="817" t="s">
        <v>66</v>
      </c>
      <c r="D1661" s="839">
        <v>40</v>
      </c>
      <c r="E1661" s="852">
        <v>40</v>
      </c>
      <c r="F1661" s="825"/>
      <c r="G1661" s="854"/>
      <c r="H1661" s="827">
        <v>0.2</v>
      </c>
      <c r="I1661" s="842"/>
      <c r="J1661" s="824">
        <f t="shared" si="635"/>
        <v>8</v>
      </c>
      <c r="K1661" s="825"/>
      <c r="L1661" s="825"/>
      <c r="M1661" s="827">
        <v>0.3</v>
      </c>
      <c r="N1661" s="827"/>
      <c r="O1661" s="824">
        <f t="shared" si="647"/>
        <v>12</v>
      </c>
      <c r="P1661" s="865"/>
      <c r="Q1661" s="825"/>
      <c r="R1661" s="877">
        <v>0.3</v>
      </c>
      <c r="S1661" s="827"/>
      <c r="T1661" s="846">
        <f t="shared" si="636"/>
        <v>12</v>
      </c>
      <c r="U1661" s="825">
        <f t="shared" si="649"/>
        <v>0</v>
      </c>
      <c r="V1661" s="825">
        <f t="shared" si="648"/>
        <v>0</v>
      </c>
      <c r="W1661" s="827">
        <f t="shared" si="641"/>
        <v>0.8</v>
      </c>
      <c r="X1661" s="827">
        <f t="shared" si="641"/>
        <v>0</v>
      </c>
      <c r="Y1661" s="1041">
        <f t="shared" si="641"/>
        <v>32</v>
      </c>
      <c r="Z1661" s="838">
        <f t="shared" si="645"/>
        <v>16</v>
      </c>
      <c r="AA1661" s="1040" t="str">
        <f t="shared" si="642"/>
        <v>Bột nghệ</v>
      </c>
      <c r="AB1661" s="844" t="str">
        <f t="shared" si="642"/>
        <v>kg</v>
      </c>
      <c r="AC1661" s="845">
        <f t="shared" si="642"/>
        <v>40</v>
      </c>
      <c r="AD1661" s="858">
        <f t="shared" si="642"/>
        <v>40</v>
      </c>
      <c r="AE1661" s="832">
        <f t="shared" si="637"/>
        <v>0</v>
      </c>
      <c r="AF1661" s="832">
        <f t="shared" si="638"/>
        <v>0</v>
      </c>
      <c r="AG1661" s="832">
        <f t="shared" si="638"/>
        <v>13.999999999999989</v>
      </c>
      <c r="AH1661" s="832">
        <f t="shared" si="638"/>
        <v>0</v>
      </c>
      <c r="AI1661" s="824">
        <f t="shared" si="643"/>
        <v>559.99999999999955</v>
      </c>
      <c r="AJ1661" s="879"/>
      <c r="AK1661" s="827"/>
      <c r="AL1661" s="878"/>
      <c r="AM1661" s="827"/>
      <c r="AN1661" s="849">
        <f t="shared" si="639"/>
        <v>0</v>
      </c>
      <c r="AO1661" s="825">
        <f t="shared" si="640"/>
        <v>0</v>
      </c>
      <c r="AP1661" s="825">
        <f t="shared" si="640"/>
        <v>0</v>
      </c>
      <c r="AQ1661" s="825">
        <f t="shared" si="640"/>
        <v>0.8</v>
      </c>
      <c r="AR1661" s="825">
        <f t="shared" si="640"/>
        <v>0</v>
      </c>
      <c r="AS1661" s="825">
        <f t="shared" si="640"/>
        <v>32</v>
      </c>
      <c r="AT1661" s="850">
        <f t="shared" si="646"/>
        <v>0</v>
      </c>
      <c r="AU1661" s="1255" t="s">
        <v>799</v>
      </c>
      <c r="AV1661" s="1256"/>
      <c r="AW1661" s="1256"/>
      <c r="AX1661" s="1256"/>
      <c r="AY1661" s="1256"/>
      <c r="AZ1661" s="870"/>
    </row>
    <row r="1662" spans="1:52" ht="13.5" customHeight="1">
      <c r="A1662" s="838">
        <f t="shared" si="644"/>
        <v>17</v>
      </c>
      <c r="B1662" s="920" t="s">
        <v>373</v>
      </c>
      <c r="C1662" s="817" t="s">
        <v>66</v>
      </c>
      <c r="D1662" s="839">
        <v>43</v>
      </c>
      <c r="E1662" s="852">
        <v>43</v>
      </c>
      <c r="F1662" s="825"/>
      <c r="G1662" s="854"/>
      <c r="H1662" s="827">
        <v>1</v>
      </c>
      <c r="I1662" s="842"/>
      <c r="J1662" s="824">
        <f t="shared" si="635"/>
        <v>43</v>
      </c>
      <c r="K1662" s="825"/>
      <c r="L1662" s="825"/>
      <c r="M1662" s="827">
        <v>1</v>
      </c>
      <c r="N1662" s="827"/>
      <c r="O1662" s="824">
        <f t="shared" si="647"/>
        <v>43</v>
      </c>
      <c r="P1662" s="865"/>
      <c r="Q1662" s="825"/>
      <c r="R1662" s="877">
        <v>1</v>
      </c>
      <c r="S1662" s="827"/>
      <c r="T1662" s="846">
        <f t="shared" si="636"/>
        <v>43</v>
      </c>
      <c r="U1662" s="825">
        <f t="shared" si="649"/>
        <v>0</v>
      </c>
      <c r="V1662" s="825">
        <f t="shared" si="648"/>
        <v>0</v>
      </c>
      <c r="W1662" s="827">
        <f t="shared" si="641"/>
        <v>3</v>
      </c>
      <c r="X1662" s="827">
        <f t="shared" si="641"/>
        <v>0</v>
      </c>
      <c r="Y1662" s="824">
        <f t="shared" si="641"/>
        <v>129</v>
      </c>
      <c r="Z1662" s="838">
        <f t="shared" si="645"/>
        <v>17</v>
      </c>
      <c r="AA1662" s="1037" t="str">
        <f t="shared" si="642"/>
        <v>Vừng lạc</v>
      </c>
      <c r="AB1662" s="844" t="str">
        <f t="shared" si="642"/>
        <v>kg</v>
      </c>
      <c r="AC1662" s="845">
        <f t="shared" si="642"/>
        <v>43</v>
      </c>
      <c r="AD1662" s="858">
        <f t="shared" si="642"/>
        <v>43</v>
      </c>
      <c r="AE1662" s="832">
        <f t="shared" si="637"/>
        <v>0</v>
      </c>
      <c r="AF1662" s="832">
        <f>AF1580+AK1580-AP1580</f>
        <v>0</v>
      </c>
      <c r="AG1662" s="832">
        <f>AG1580+AL1580-AQ1580</f>
        <v>4.8000000000000007</v>
      </c>
      <c r="AH1662" s="832">
        <f>AH1580+AM1580-AR1580</f>
        <v>0</v>
      </c>
      <c r="AI1662" s="824">
        <f t="shared" si="643"/>
        <v>206.40000000000003</v>
      </c>
      <c r="AJ1662" s="879">
        <f>U1662</f>
        <v>0</v>
      </c>
      <c r="AK1662" s="879">
        <f>V1662</f>
        <v>0</v>
      </c>
      <c r="AL1662" s="1051"/>
      <c r="AM1662" s="879">
        <f>X1662</f>
        <v>0</v>
      </c>
      <c r="AN1662" s="849">
        <f t="shared" si="639"/>
        <v>0</v>
      </c>
      <c r="AO1662" s="825">
        <f t="shared" si="640"/>
        <v>0</v>
      </c>
      <c r="AP1662" s="825">
        <f t="shared" si="640"/>
        <v>0</v>
      </c>
      <c r="AQ1662" s="825">
        <f t="shared" si="640"/>
        <v>3</v>
      </c>
      <c r="AR1662" s="825">
        <f t="shared" si="640"/>
        <v>0</v>
      </c>
      <c r="AS1662" s="825">
        <f t="shared" si="640"/>
        <v>129</v>
      </c>
      <c r="AT1662" s="850">
        <f t="shared" si="646"/>
        <v>0</v>
      </c>
      <c r="AU1662" s="1255" t="s">
        <v>800</v>
      </c>
      <c r="AV1662" s="1256"/>
      <c r="AW1662" s="1256"/>
      <c r="AX1662" s="1256"/>
      <c r="AY1662" s="1256"/>
      <c r="AZ1662" s="870"/>
    </row>
    <row r="1663" spans="1:52" ht="13.5" customHeight="1">
      <c r="A1663" s="838">
        <f t="shared" si="644"/>
        <v>18</v>
      </c>
      <c r="B1663" s="931" t="s">
        <v>853</v>
      </c>
      <c r="C1663" s="817" t="s">
        <v>66</v>
      </c>
      <c r="D1663" s="839">
        <v>30</v>
      </c>
      <c r="E1663" s="852">
        <v>6</v>
      </c>
      <c r="F1663" s="825"/>
      <c r="G1663" s="854"/>
      <c r="H1663" s="827">
        <v>0.5</v>
      </c>
      <c r="I1663" s="842"/>
      <c r="J1663" s="824">
        <f t="shared" si="635"/>
        <v>3</v>
      </c>
      <c r="K1663" s="825"/>
      <c r="L1663" s="825"/>
      <c r="M1663" s="827">
        <v>1</v>
      </c>
      <c r="N1663" s="827"/>
      <c r="O1663" s="824">
        <f t="shared" si="647"/>
        <v>6</v>
      </c>
      <c r="P1663" s="865"/>
      <c r="Q1663" s="825"/>
      <c r="R1663" s="877">
        <v>1</v>
      </c>
      <c r="S1663" s="827"/>
      <c r="T1663" s="846">
        <f t="shared" si="636"/>
        <v>6</v>
      </c>
      <c r="U1663" s="825"/>
      <c r="V1663" s="825">
        <f t="shared" si="648"/>
        <v>0</v>
      </c>
      <c r="W1663" s="827">
        <f t="shared" si="648"/>
        <v>2.5</v>
      </c>
      <c r="X1663" s="827">
        <f t="shared" si="648"/>
        <v>0</v>
      </c>
      <c r="Y1663" s="824">
        <f t="shared" si="648"/>
        <v>15</v>
      </c>
      <c r="Z1663" s="838">
        <f t="shared" si="645"/>
        <v>18</v>
      </c>
      <c r="AA1663" s="1037" t="str">
        <f t="shared" si="642"/>
        <v>Tăm bao tay</v>
      </c>
      <c r="AB1663" s="844" t="str">
        <f t="shared" si="642"/>
        <v>kg</v>
      </c>
      <c r="AC1663" s="845">
        <f t="shared" si="642"/>
        <v>30</v>
      </c>
      <c r="AD1663" s="858">
        <f t="shared" si="642"/>
        <v>6</v>
      </c>
      <c r="AE1663" s="832">
        <f t="shared" ref="AE1663:AH1678" si="650">AE1581+AJ1581-AO1581</f>
        <v>0</v>
      </c>
      <c r="AF1663" s="832">
        <f t="shared" si="650"/>
        <v>0</v>
      </c>
      <c r="AG1663" s="832">
        <f t="shared" si="650"/>
        <v>4.5</v>
      </c>
      <c r="AH1663" s="832">
        <f t="shared" si="650"/>
        <v>0</v>
      </c>
      <c r="AI1663" s="824">
        <f t="shared" si="643"/>
        <v>27</v>
      </c>
      <c r="AJ1663" s="879">
        <f t="shared" ref="AJ1663:AL1705" si="651">U1663</f>
        <v>0</v>
      </c>
      <c r="AK1663" s="879">
        <f t="shared" si="651"/>
        <v>0</v>
      </c>
      <c r="AL1663" s="1051"/>
      <c r="AM1663" s="879">
        <f t="shared" ref="AM1663:AM1705" si="652">X1663</f>
        <v>0</v>
      </c>
      <c r="AN1663" s="849">
        <f t="shared" ref="AN1663:AN1705" si="653">SUM(AJ1663:AM1663)*$E1663</f>
        <v>0</v>
      </c>
      <c r="AO1663" s="825">
        <f t="shared" si="640"/>
        <v>0</v>
      </c>
      <c r="AP1663" s="825">
        <f t="shared" si="640"/>
        <v>0</v>
      </c>
      <c r="AQ1663" s="825">
        <f t="shared" si="640"/>
        <v>2.5</v>
      </c>
      <c r="AR1663" s="825">
        <f t="shared" si="640"/>
        <v>0</v>
      </c>
      <c r="AS1663" s="825">
        <f t="shared" si="640"/>
        <v>15</v>
      </c>
      <c r="AT1663" s="850">
        <f t="shared" si="646"/>
        <v>60</v>
      </c>
      <c r="AU1663" s="1255" t="s">
        <v>801</v>
      </c>
      <c r="AV1663" s="1256"/>
      <c r="AW1663" s="1256"/>
      <c r="AX1663" s="1256"/>
      <c r="AY1663" s="1256"/>
      <c r="AZ1663" s="870"/>
    </row>
    <row r="1664" spans="1:52" ht="13.5" customHeight="1">
      <c r="A1664" s="838">
        <f t="shared" si="644"/>
        <v>19</v>
      </c>
      <c r="B1664" s="931" t="s">
        <v>176</v>
      </c>
      <c r="C1664" s="896" t="s">
        <v>389</v>
      </c>
      <c r="D1664" s="897">
        <v>9</v>
      </c>
      <c r="E1664" s="898">
        <v>9</v>
      </c>
      <c r="F1664" s="825"/>
      <c r="G1664" s="909"/>
      <c r="H1664" s="827">
        <v>0.5</v>
      </c>
      <c r="I1664" s="842"/>
      <c r="J1664" s="824">
        <f t="shared" si="635"/>
        <v>4.5</v>
      </c>
      <c r="K1664" s="825" t="s">
        <v>887</v>
      </c>
      <c r="L1664" s="825"/>
      <c r="M1664" s="827">
        <v>1</v>
      </c>
      <c r="N1664" s="827"/>
      <c r="O1664" s="824">
        <f t="shared" si="647"/>
        <v>9</v>
      </c>
      <c r="P1664" s="865"/>
      <c r="Q1664" s="853"/>
      <c r="R1664" s="877">
        <v>1</v>
      </c>
      <c r="S1664" s="827"/>
      <c r="T1664" s="846">
        <f t="shared" si="636"/>
        <v>9</v>
      </c>
      <c r="U1664" s="825">
        <f>SUM(F1664,K1664,P1664)</f>
        <v>0</v>
      </c>
      <c r="V1664" s="825">
        <f t="shared" si="648"/>
        <v>0</v>
      </c>
      <c r="W1664" s="827">
        <f t="shared" si="648"/>
        <v>2.5</v>
      </c>
      <c r="X1664" s="827">
        <f t="shared" si="648"/>
        <v>0</v>
      </c>
      <c r="Y1664" s="824">
        <f t="shared" si="648"/>
        <v>22.5</v>
      </c>
      <c r="Z1664" s="838">
        <f t="shared" si="645"/>
        <v>19</v>
      </c>
      <c r="AA1664" s="1037" t="str">
        <f t="shared" si="642"/>
        <v>Dấm chua</v>
      </c>
      <c r="AB1664" s="844" t="str">
        <f t="shared" si="642"/>
        <v>lít</v>
      </c>
      <c r="AC1664" s="845">
        <f t="shared" si="642"/>
        <v>9</v>
      </c>
      <c r="AD1664" s="858">
        <f t="shared" si="642"/>
        <v>9</v>
      </c>
      <c r="AE1664" s="832">
        <f t="shared" si="650"/>
        <v>0</v>
      </c>
      <c r="AF1664" s="832">
        <f t="shared" si="650"/>
        <v>0</v>
      </c>
      <c r="AG1664" s="832">
        <f t="shared" si="650"/>
        <v>0.5</v>
      </c>
      <c r="AH1664" s="832">
        <f t="shared" si="650"/>
        <v>0</v>
      </c>
      <c r="AI1664" s="824">
        <f t="shared" si="643"/>
        <v>4.5</v>
      </c>
      <c r="AJ1664" s="879">
        <f t="shared" si="651"/>
        <v>0</v>
      </c>
      <c r="AK1664" s="879">
        <f t="shared" si="651"/>
        <v>0</v>
      </c>
      <c r="AL1664" s="1051">
        <v>10</v>
      </c>
      <c r="AM1664" s="879">
        <f t="shared" si="652"/>
        <v>0</v>
      </c>
      <c r="AN1664" s="849">
        <f t="shared" si="653"/>
        <v>90</v>
      </c>
      <c r="AO1664" s="825">
        <f t="shared" si="640"/>
        <v>0</v>
      </c>
      <c r="AP1664" s="825">
        <f t="shared" si="640"/>
        <v>0</v>
      </c>
      <c r="AQ1664" s="825">
        <f t="shared" si="640"/>
        <v>2.5</v>
      </c>
      <c r="AR1664" s="825">
        <f t="shared" si="640"/>
        <v>0</v>
      </c>
      <c r="AS1664" s="825">
        <f t="shared" si="640"/>
        <v>22.5</v>
      </c>
      <c r="AT1664" s="850">
        <f t="shared" si="646"/>
        <v>0</v>
      </c>
      <c r="AU1664" s="893" t="s">
        <v>802</v>
      </c>
      <c r="AV1664" s="894"/>
      <c r="AW1664" s="894"/>
      <c r="AX1664" s="894"/>
      <c r="AY1664" s="894"/>
      <c r="AZ1664" s="870">
        <f>AZ1658+SUM(AZ1659:AZ1663)</f>
        <v>19962.399999999994</v>
      </c>
    </row>
    <row r="1665" spans="1:52" ht="13.5" customHeight="1">
      <c r="A1665" s="838">
        <f t="shared" si="644"/>
        <v>20</v>
      </c>
      <c r="B1665" s="911" t="s">
        <v>158</v>
      </c>
      <c r="C1665" s="902" t="s">
        <v>66</v>
      </c>
      <c r="D1665" s="903">
        <v>30</v>
      </c>
      <c r="E1665" s="904">
        <v>30</v>
      </c>
      <c r="F1665" s="825"/>
      <c r="G1665" s="909"/>
      <c r="H1665" s="827">
        <v>0.5</v>
      </c>
      <c r="I1665" s="842"/>
      <c r="J1665" s="824">
        <f t="shared" si="635"/>
        <v>15</v>
      </c>
      <c r="K1665" s="853"/>
      <c r="L1665" s="828"/>
      <c r="M1665" s="827">
        <v>2</v>
      </c>
      <c r="N1665" s="827"/>
      <c r="O1665" s="824">
        <f t="shared" si="647"/>
        <v>60</v>
      </c>
      <c r="P1665" s="856"/>
      <c r="Q1665" s="828"/>
      <c r="R1665" s="891">
        <v>1</v>
      </c>
      <c r="S1665" s="827"/>
      <c r="T1665" s="846">
        <f t="shared" si="636"/>
        <v>30</v>
      </c>
      <c r="U1665" s="825">
        <f>SUM(F1665,K1665,P1665)</f>
        <v>0</v>
      </c>
      <c r="V1665" s="828">
        <f t="shared" si="648"/>
        <v>0</v>
      </c>
      <c r="W1665" s="827">
        <f t="shared" si="648"/>
        <v>3.5</v>
      </c>
      <c r="X1665" s="827">
        <f t="shared" si="648"/>
        <v>0</v>
      </c>
      <c r="Y1665" s="824">
        <f t="shared" si="648"/>
        <v>105</v>
      </c>
      <c r="Z1665" s="838">
        <f t="shared" si="645"/>
        <v>20</v>
      </c>
      <c r="AA1665" s="1037" t="str">
        <f t="shared" si="642"/>
        <v>Chè vằng</v>
      </c>
      <c r="AB1665" s="844" t="str">
        <f t="shared" si="642"/>
        <v>kg</v>
      </c>
      <c r="AC1665" s="845">
        <f t="shared" si="642"/>
        <v>30</v>
      </c>
      <c r="AD1665" s="858">
        <f t="shared" si="642"/>
        <v>30</v>
      </c>
      <c r="AE1665" s="832">
        <f t="shared" si="650"/>
        <v>0</v>
      </c>
      <c r="AF1665" s="832">
        <f t="shared" si="650"/>
        <v>0</v>
      </c>
      <c r="AG1665" s="832">
        <f t="shared" si="650"/>
        <v>4.5</v>
      </c>
      <c r="AH1665" s="832">
        <f t="shared" si="650"/>
        <v>0</v>
      </c>
      <c r="AI1665" s="824">
        <f t="shared" si="643"/>
        <v>135</v>
      </c>
      <c r="AJ1665" s="879">
        <f t="shared" si="651"/>
        <v>0</v>
      </c>
      <c r="AK1665" s="879">
        <f t="shared" si="651"/>
        <v>0</v>
      </c>
      <c r="AL1665" s="1051"/>
      <c r="AM1665" s="879">
        <f t="shared" si="652"/>
        <v>0</v>
      </c>
      <c r="AN1665" s="849">
        <f t="shared" si="653"/>
        <v>0</v>
      </c>
      <c r="AO1665" s="825">
        <f t="shared" si="640"/>
        <v>0</v>
      </c>
      <c r="AP1665" s="825">
        <f t="shared" si="640"/>
        <v>0</v>
      </c>
      <c r="AQ1665" s="825">
        <f t="shared" si="640"/>
        <v>3.5</v>
      </c>
      <c r="AR1665" s="825">
        <f t="shared" si="640"/>
        <v>0</v>
      </c>
      <c r="AS1665" s="825">
        <f t="shared" si="640"/>
        <v>105</v>
      </c>
      <c r="AT1665" s="850">
        <f t="shared" si="646"/>
        <v>0</v>
      </c>
      <c r="AU1665" s="1274" t="s">
        <v>803</v>
      </c>
      <c r="AV1665" s="1275"/>
      <c r="AW1665" s="1275"/>
      <c r="AX1665" s="1275"/>
      <c r="AY1665" s="1275"/>
      <c r="AZ1665" s="870"/>
    </row>
    <row r="1666" spans="1:52" ht="13.5" customHeight="1">
      <c r="A1666" s="838">
        <f t="shared" si="644"/>
        <v>21</v>
      </c>
      <c r="B1666" s="911" t="s">
        <v>166</v>
      </c>
      <c r="C1666" s="844" t="s">
        <v>66</v>
      </c>
      <c r="D1666" s="907">
        <v>30</v>
      </c>
      <c r="E1666" s="824">
        <v>30</v>
      </c>
      <c r="F1666" s="853"/>
      <c r="G1666" s="909"/>
      <c r="H1666" s="827"/>
      <c r="I1666" s="863"/>
      <c r="J1666" s="824">
        <f t="shared" si="635"/>
        <v>0</v>
      </c>
      <c r="K1666" s="825"/>
      <c r="L1666" s="853"/>
      <c r="M1666" s="827">
        <v>0.5</v>
      </c>
      <c r="N1666" s="827"/>
      <c r="O1666" s="824">
        <f t="shared" si="647"/>
        <v>15</v>
      </c>
      <c r="P1666" s="857"/>
      <c r="Q1666" s="853"/>
      <c r="R1666" s="877">
        <v>0.1</v>
      </c>
      <c r="S1666" s="827"/>
      <c r="T1666" s="846">
        <f t="shared" si="636"/>
        <v>3</v>
      </c>
      <c r="U1666" s="825">
        <f>SUM(F1666,K1666,P1666)</f>
        <v>0</v>
      </c>
      <c r="V1666" s="825">
        <f t="shared" si="648"/>
        <v>0</v>
      </c>
      <c r="W1666" s="827">
        <f t="shared" si="648"/>
        <v>0.6</v>
      </c>
      <c r="X1666" s="827">
        <f t="shared" si="648"/>
        <v>0</v>
      </c>
      <c r="Y1666" s="824">
        <f t="shared" si="648"/>
        <v>18</v>
      </c>
      <c r="Z1666" s="838">
        <f t="shared" si="645"/>
        <v>21</v>
      </c>
      <c r="AA1666" s="1037" t="str">
        <f t="shared" si="642"/>
        <v>Hành tăm</v>
      </c>
      <c r="AB1666" s="844" t="str">
        <f t="shared" si="642"/>
        <v>kg</v>
      </c>
      <c r="AC1666" s="845">
        <f t="shared" si="642"/>
        <v>30</v>
      </c>
      <c r="AD1666" s="858">
        <f t="shared" si="642"/>
        <v>30</v>
      </c>
      <c r="AE1666" s="832">
        <f t="shared" si="650"/>
        <v>0</v>
      </c>
      <c r="AF1666" s="832">
        <f t="shared" si="650"/>
        <v>0</v>
      </c>
      <c r="AG1666" s="832">
        <f t="shared" si="650"/>
        <v>3.8999999999999977</v>
      </c>
      <c r="AH1666" s="832">
        <f t="shared" si="650"/>
        <v>0</v>
      </c>
      <c r="AI1666" s="824">
        <f t="shared" si="643"/>
        <v>116.99999999999993</v>
      </c>
      <c r="AJ1666" s="879">
        <f t="shared" si="651"/>
        <v>0</v>
      </c>
      <c r="AK1666" s="879">
        <f t="shared" si="651"/>
        <v>0</v>
      </c>
      <c r="AL1666" s="1051"/>
      <c r="AM1666" s="879">
        <f t="shared" si="652"/>
        <v>0</v>
      </c>
      <c r="AN1666" s="849">
        <f t="shared" si="653"/>
        <v>0</v>
      </c>
      <c r="AO1666" s="825">
        <f t="shared" si="640"/>
        <v>0</v>
      </c>
      <c r="AP1666" s="825">
        <f t="shared" si="640"/>
        <v>0</v>
      </c>
      <c r="AQ1666" s="825">
        <f t="shared" si="640"/>
        <v>0.6</v>
      </c>
      <c r="AR1666" s="825">
        <f t="shared" si="640"/>
        <v>0</v>
      </c>
      <c r="AS1666" s="825">
        <f t="shared" si="640"/>
        <v>18</v>
      </c>
      <c r="AT1666" s="850">
        <f t="shared" si="646"/>
        <v>0</v>
      </c>
      <c r="AU1666" s="4" t="s">
        <v>804</v>
      </c>
      <c r="AV1666" s="3"/>
      <c r="AW1666" s="3"/>
      <c r="AX1666" s="3"/>
      <c r="AY1666" s="3"/>
      <c r="AZ1666" s="870">
        <f>Y1715</f>
        <v>17695.5</v>
      </c>
    </row>
    <row r="1667" spans="1:52" ht="13.5" customHeight="1">
      <c r="A1667" s="838">
        <f t="shared" si="644"/>
        <v>22</v>
      </c>
      <c r="B1667" s="911" t="s">
        <v>145</v>
      </c>
      <c r="C1667" s="844" t="s">
        <v>389</v>
      </c>
      <c r="D1667" s="907">
        <v>16</v>
      </c>
      <c r="E1667" s="824">
        <v>16</v>
      </c>
      <c r="F1667" s="825"/>
      <c r="G1667" s="909"/>
      <c r="H1667" s="827">
        <v>1</v>
      </c>
      <c r="I1667" s="842"/>
      <c r="J1667" s="824">
        <f t="shared" si="635"/>
        <v>16</v>
      </c>
      <c r="K1667" s="878"/>
      <c r="L1667" s="828"/>
      <c r="M1667" s="827">
        <v>1.5</v>
      </c>
      <c r="N1667" s="926"/>
      <c r="O1667" s="824">
        <f t="shared" si="647"/>
        <v>24</v>
      </c>
      <c r="P1667" s="857"/>
      <c r="Q1667" s="828"/>
      <c r="R1667" s="877">
        <v>1</v>
      </c>
      <c r="S1667" s="827"/>
      <c r="T1667" s="846">
        <f t="shared" si="636"/>
        <v>16</v>
      </c>
      <c r="U1667" s="825">
        <f t="shared" ref="U1667:U1705" si="654">SUM(F1667,K1667,P1667)</f>
        <v>0</v>
      </c>
      <c r="V1667" s="828">
        <f t="shared" si="648"/>
        <v>0</v>
      </c>
      <c r="W1667" s="827">
        <f t="shared" si="648"/>
        <v>3.5</v>
      </c>
      <c r="X1667" s="827">
        <f t="shared" si="648"/>
        <v>0</v>
      </c>
      <c r="Y1667" s="824">
        <f t="shared" si="648"/>
        <v>56</v>
      </c>
      <c r="Z1667" s="838">
        <f t="shared" si="645"/>
        <v>22</v>
      </c>
      <c r="AA1667" s="1037" t="str">
        <f t="shared" si="642"/>
        <v>Dầu rửa</v>
      </c>
      <c r="AB1667" s="844" t="str">
        <f t="shared" si="642"/>
        <v>lít</v>
      </c>
      <c r="AC1667" s="845">
        <f t="shared" si="642"/>
        <v>16</v>
      </c>
      <c r="AD1667" s="858">
        <f t="shared" si="642"/>
        <v>16</v>
      </c>
      <c r="AE1667" s="832">
        <f t="shared" si="650"/>
        <v>0</v>
      </c>
      <c r="AF1667" s="832">
        <f t="shared" si="650"/>
        <v>0</v>
      </c>
      <c r="AG1667" s="832">
        <f t="shared" si="650"/>
        <v>25</v>
      </c>
      <c r="AH1667" s="832">
        <f t="shared" si="650"/>
        <v>0</v>
      </c>
      <c r="AI1667" s="824">
        <f t="shared" si="643"/>
        <v>400</v>
      </c>
      <c r="AJ1667" s="879">
        <f t="shared" si="651"/>
        <v>0</v>
      </c>
      <c r="AK1667" s="879">
        <f t="shared" si="651"/>
        <v>0</v>
      </c>
      <c r="AL1667" s="1051"/>
      <c r="AM1667" s="879">
        <f t="shared" si="652"/>
        <v>0</v>
      </c>
      <c r="AN1667" s="849">
        <f t="shared" si="653"/>
        <v>0</v>
      </c>
      <c r="AO1667" s="825">
        <f t="shared" si="640"/>
        <v>0</v>
      </c>
      <c r="AP1667" s="825">
        <f t="shared" si="640"/>
        <v>0</v>
      </c>
      <c r="AQ1667" s="825">
        <f t="shared" si="640"/>
        <v>3.5</v>
      </c>
      <c r="AR1667" s="825">
        <f t="shared" si="640"/>
        <v>0</v>
      </c>
      <c r="AS1667" s="825">
        <f t="shared" si="640"/>
        <v>56</v>
      </c>
      <c r="AT1667" s="850">
        <f t="shared" si="646"/>
        <v>0</v>
      </c>
      <c r="AU1667" s="4" t="s">
        <v>805</v>
      </c>
      <c r="AV1667" s="3"/>
      <c r="AW1667" s="3"/>
      <c r="AX1667" s="3"/>
      <c r="AY1667" s="3"/>
      <c r="AZ1667" s="870">
        <f>Q1718</f>
        <v>0</v>
      </c>
    </row>
    <row r="1668" spans="1:52" ht="13.5" customHeight="1">
      <c r="A1668" s="838">
        <f t="shared" si="644"/>
        <v>23</v>
      </c>
      <c r="B1668" s="911" t="s">
        <v>136</v>
      </c>
      <c r="C1668" s="844" t="s">
        <v>66</v>
      </c>
      <c r="D1668" s="907">
        <v>120</v>
      </c>
      <c r="E1668" s="824">
        <v>120</v>
      </c>
      <c r="F1668" s="825"/>
      <c r="G1668" s="909"/>
      <c r="H1668" s="910">
        <v>5</v>
      </c>
      <c r="I1668" s="842"/>
      <c r="J1668" s="824">
        <f t="shared" si="635"/>
        <v>600</v>
      </c>
      <c r="K1668" s="853"/>
      <c r="L1668" s="828"/>
      <c r="M1668" s="910">
        <v>0.5</v>
      </c>
      <c r="N1668" s="827"/>
      <c r="O1668" s="824">
        <f t="shared" si="647"/>
        <v>60</v>
      </c>
      <c r="P1668" s="857" t="s">
        <v>883</v>
      </c>
      <c r="Q1668" s="828"/>
      <c r="R1668" s="877"/>
      <c r="S1668" s="827"/>
      <c r="T1668" s="846">
        <f t="shared" si="636"/>
        <v>0</v>
      </c>
      <c r="U1668" s="878">
        <f t="shared" si="654"/>
        <v>0</v>
      </c>
      <c r="V1668" s="828">
        <f t="shared" si="648"/>
        <v>0</v>
      </c>
      <c r="W1668" s="827">
        <f t="shared" si="648"/>
        <v>5.5</v>
      </c>
      <c r="X1668" s="827">
        <f t="shared" si="648"/>
        <v>0</v>
      </c>
      <c r="Y1668" s="824">
        <f t="shared" si="648"/>
        <v>660</v>
      </c>
      <c r="Z1668" s="838">
        <f t="shared" si="645"/>
        <v>23</v>
      </c>
      <c r="AA1668" s="1037" t="str">
        <f t="shared" si="642"/>
        <v>Cá khô</v>
      </c>
      <c r="AB1668" s="844" t="str">
        <f t="shared" si="642"/>
        <v>kg</v>
      </c>
      <c r="AC1668" s="845">
        <f t="shared" si="642"/>
        <v>120</v>
      </c>
      <c r="AD1668" s="858">
        <f t="shared" si="642"/>
        <v>120</v>
      </c>
      <c r="AE1668" s="832">
        <f t="shared" si="650"/>
        <v>0</v>
      </c>
      <c r="AF1668" s="832">
        <f t="shared" si="650"/>
        <v>0</v>
      </c>
      <c r="AG1668" s="832">
        <f t="shared" si="650"/>
        <v>5</v>
      </c>
      <c r="AH1668" s="832">
        <f t="shared" si="650"/>
        <v>0</v>
      </c>
      <c r="AI1668" s="824">
        <f t="shared" si="643"/>
        <v>600</v>
      </c>
      <c r="AJ1668" s="879">
        <f t="shared" si="651"/>
        <v>0</v>
      </c>
      <c r="AK1668" s="879">
        <f t="shared" si="651"/>
        <v>0</v>
      </c>
      <c r="AL1668" s="1051">
        <v>20</v>
      </c>
      <c r="AM1668" s="879">
        <f t="shared" si="652"/>
        <v>0</v>
      </c>
      <c r="AN1668" s="849">
        <f t="shared" si="653"/>
        <v>2400</v>
      </c>
      <c r="AO1668" s="825">
        <f t="shared" si="640"/>
        <v>0</v>
      </c>
      <c r="AP1668" s="825">
        <f t="shared" si="640"/>
        <v>0</v>
      </c>
      <c r="AQ1668" s="825">
        <f t="shared" si="640"/>
        <v>5.5</v>
      </c>
      <c r="AR1668" s="825">
        <f t="shared" si="640"/>
        <v>0</v>
      </c>
      <c r="AS1668" s="825">
        <f t="shared" si="640"/>
        <v>660</v>
      </c>
      <c r="AT1668" s="850">
        <f t="shared" si="646"/>
        <v>0</v>
      </c>
      <c r="AU1668" s="893" t="s">
        <v>806</v>
      </c>
      <c r="AV1668" s="894"/>
      <c r="AW1668" s="894"/>
      <c r="AX1668" s="894"/>
      <c r="AY1668" s="894"/>
      <c r="AZ1668" s="870">
        <f>SUM(AZ1666:AZ1667)</f>
        <v>17695.5</v>
      </c>
    </row>
    <row r="1669" spans="1:52" ht="13.5" customHeight="1">
      <c r="A1669" s="838">
        <f t="shared" si="644"/>
        <v>24</v>
      </c>
      <c r="B1669" s="911" t="s">
        <v>183</v>
      </c>
      <c r="C1669" s="844" t="s">
        <v>66</v>
      </c>
      <c r="D1669" s="907">
        <v>30</v>
      </c>
      <c r="E1669" s="824">
        <v>30</v>
      </c>
      <c r="F1669" s="878"/>
      <c r="G1669" s="872"/>
      <c r="H1669" s="928">
        <v>0.1</v>
      </c>
      <c r="I1669" s="842"/>
      <c r="J1669" s="824">
        <f t="shared" si="635"/>
        <v>3</v>
      </c>
      <c r="K1669" s="878"/>
      <c r="L1669" s="828"/>
      <c r="M1669" s="827">
        <v>0.2</v>
      </c>
      <c r="N1669" s="827"/>
      <c r="O1669" s="824">
        <f t="shared" si="647"/>
        <v>6</v>
      </c>
      <c r="P1669" s="857"/>
      <c r="Q1669" s="828"/>
      <c r="R1669" s="827">
        <v>0.2</v>
      </c>
      <c r="S1669" s="827"/>
      <c r="T1669" s="846">
        <f t="shared" si="636"/>
        <v>6</v>
      </c>
      <c r="U1669" s="825">
        <f t="shared" si="654"/>
        <v>0</v>
      </c>
      <c r="V1669" s="832">
        <f t="shared" si="648"/>
        <v>0</v>
      </c>
      <c r="W1669" s="827">
        <f t="shared" si="648"/>
        <v>0.5</v>
      </c>
      <c r="X1669" s="827">
        <f t="shared" si="648"/>
        <v>0</v>
      </c>
      <c r="Y1669" s="824">
        <f t="shared" si="648"/>
        <v>15</v>
      </c>
      <c r="Z1669" s="838">
        <f t="shared" si="645"/>
        <v>24</v>
      </c>
      <c r="AA1669" s="1037" t="str">
        <f t="shared" si="642"/>
        <v>Nghệ tươi</v>
      </c>
      <c r="AB1669" s="844" t="str">
        <f t="shared" si="642"/>
        <v>kg</v>
      </c>
      <c r="AC1669" s="845">
        <f t="shared" si="642"/>
        <v>30</v>
      </c>
      <c r="AD1669" s="858">
        <f t="shared" si="642"/>
        <v>30</v>
      </c>
      <c r="AE1669" s="832">
        <f t="shared" si="650"/>
        <v>0</v>
      </c>
      <c r="AF1669" s="832">
        <f t="shared" si="650"/>
        <v>0</v>
      </c>
      <c r="AG1669" s="832">
        <f t="shared" si="650"/>
        <v>0.5</v>
      </c>
      <c r="AH1669" s="832">
        <f t="shared" si="650"/>
        <v>0</v>
      </c>
      <c r="AI1669" s="824">
        <f t="shared" si="643"/>
        <v>15</v>
      </c>
      <c r="AJ1669" s="879">
        <f t="shared" si="651"/>
        <v>0</v>
      </c>
      <c r="AK1669" s="879">
        <f t="shared" si="651"/>
        <v>0</v>
      </c>
      <c r="AL1669" s="1051"/>
      <c r="AM1669" s="879">
        <f t="shared" si="652"/>
        <v>0</v>
      </c>
      <c r="AN1669" s="849">
        <f t="shared" si="653"/>
        <v>0</v>
      </c>
      <c r="AO1669" s="825">
        <f t="shared" si="640"/>
        <v>0</v>
      </c>
      <c r="AP1669" s="825">
        <f t="shared" si="640"/>
        <v>0</v>
      </c>
      <c r="AQ1669" s="825">
        <f t="shared" si="640"/>
        <v>0.5</v>
      </c>
      <c r="AR1669" s="825">
        <f t="shared" si="640"/>
        <v>0</v>
      </c>
      <c r="AS1669" s="825">
        <f t="shared" si="640"/>
        <v>15</v>
      </c>
      <c r="AT1669" s="850">
        <f t="shared" si="646"/>
        <v>0</v>
      </c>
      <c r="AU1669" s="893" t="s">
        <v>807</v>
      </c>
      <c r="AV1669" s="894"/>
      <c r="AW1669" s="894"/>
      <c r="AX1669" s="894"/>
      <c r="AY1669" s="894"/>
      <c r="AZ1669" s="912"/>
    </row>
    <row r="1670" spans="1:52" ht="13.5" customHeight="1">
      <c r="A1670" s="838">
        <f t="shared" si="644"/>
        <v>25</v>
      </c>
      <c r="B1670" s="911" t="s">
        <v>142</v>
      </c>
      <c r="C1670" s="844" t="s">
        <v>66</v>
      </c>
      <c r="D1670" s="907">
        <v>35</v>
      </c>
      <c r="E1670" s="824">
        <v>35</v>
      </c>
      <c r="F1670" s="825"/>
      <c r="G1670" s="872"/>
      <c r="H1670" s="827"/>
      <c r="I1670" s="842"/>
      <c r="J1670" s="824">
        <f t="shared" si="635"/>
        <v>0</v>
      </c>
      <c r="K1670" s="878"/>
      <c r="L1670" s="828"/>
      <c r="M1670" s="827">
        <v>0.2</v>
      </c>
      <c r="N1670" s="827"/>
      <c r="O1670" s="824">
        <f t="shared" si="647"/>
        <v>7</v>
      </c>
      <c r="P1670" s="942"/>
      <c r="Q1670" s="828"/>
      <c r="R1670" s="827">
        <v>0.2</v>
      </c>
      <c r="S1670" s="827"/>
      <c r="T1670" s="846">
        <f t="shared" si="636"/>
        <v>7</v>
      </c>
      <c r="U1670" s="825">
        <f t="shared" si="654"/>
        <v>0</v>
      </c>
      <c r="V1670" s="828">
        <f t="shared" si="648"/>
        <v>0</v>
      </c>
      <c r="W1670" s="827">
        <f t="shared" si="648"/>
        <v>0.4</v>
      </c>
      <c r="X1670" s="827">
        <f t="shared" si="648"/>
        <v>0</v>
      </c>
      <c r="Y1670" s="824">
        <f t="shared" si="648"/>
        <v>14</v>
      </c>
      <c r="Z1670" s="838">
        <f t="shared" si="645"/>
        <v>25</v>
      </c>
      <c r="AA1670" s="1037" t="str">
        <f t="shared" si="642"/>
        <v>Gừng tươi</v>
      </c>
      <c r="AB1670" s="844" t="str">
        <f t="shared" si="642"/>
        <v>kg</v>
      </c>
      <c r="AC1670" s="845">
        <f t="shared" si="642"/>
        <v>35</v>
      </c>
      <c r="AD1670" s="858">
        <f t="shared" si="642"/>
        <v>35</v>
      </c>
      <c r="AE1670" s="832">
        <f t="shared" si="650"/>
        <v>0</v>
      </c>
      <c r="AF1670" s="832">
        <f t="shared" si="650"/>
        <v>0</v>
      </c>
      <c r="AG1670" s="832">
        <f t="shared" si="650"/>
        <v>1.5</v>
      </c>
      <c r="AH1670" s="832">
        <f t="shared" si="650"/>
        <v>0</v>
      </c>
      <c r="AI1670" s="824">
        <f t="shared" si="643"/>
        <v>52.5</v>
      </c>
      <c r="AJ1670" s="879">
        <f t="shared" si="651"/>
        <v>0</v>
      </c>
      <c r="AK1670" s="879">
        <f t="shared" si="651"/>
        <v>0</v>
      </c>
      <c r="AL1670" s="1051"/>
      <c r="AM1670" s="879">
        <f t="shared" si="652"/>
        <v>0</v>
      </c>
      <c r="AN1670" s="849">
        <f t="shared" si="653"/>
        <v>0</v>
      </c>
      <c r="AO1670" s="825">
        <f t="shared" si="640"/>
        <v>0</v>
      </c>
      <c r="AP1670" s="825">
        <f t="shared" si="640"/>
        <v>0</v>
      </c>
      <c r="AQ1670" s="825">
        <f t="shared" si="640"/>
        <v>0.4</v>
      </c>
      <c r="AR1670" s="825">
        <f t="shared" si="640"/>
        <v>0</v>
      </c>
      <c r="AS1670" s="825">
        <f t="shared" si="640"/>
        <v>14</v>
      </c>
      <c r="AT1670" s="850">
        <f t="shared" si="646"/>
        <v>0</v>
      </c>
      <c r="AU1670" s="4" t="s">
        <v>808</v>
      </c>
      <c r="AV1670" s="3"/>
      <c r="AW1670" s="3"/>
      <c r="AX1670" s="3"/>
      <c r="AY1670" s="3"/>
      <c r="AZ1670" s="870">
        <f>Y1716</f>
        <v>2266.8999999999942</v>
      </c>
    </row>
    <row r="1671" spans="1:52" ht="13.5" customHeight="1">
      <c r="A1671" s="838">
        <f t="shared" si="644"/>
        <v>26</v>
      </c>
      <c r="B1671" s="911" t="s">
        <v>51</v>
      </c>
      <c r="C1671" s="844" t="s">
        <v>66</v>
      </c>
      <c r="D1671" s="907">
        <v>100</v>
      </c>
      <c r="E1671" s="824">
        <v>100</v>
      </c>
      <c r="F1671" s="825"/>
      <c r="G1671" s="872"/>
      <c r="H1671" s="827">
        <v>0.7</v>
      </c>
      <c r="I1671" s="842"/>
      <c r="J1671" s="824">
        <f t="shared" si="635"/>
        <v>70</v>
      </c>
      <c r="K1671" s="853"/>
      <c r="L1671" s="828"/>
      <c r="M1671" s="910"/>
      <c r="N1671" s="827"/>
      <c r="O1671" s="824">
        <f t="shared" si="647"/>
        <v>0</v>
      </c>
      <c r="P1671" s="857"/>
      <c r="Q1671" s="853"/>
      <c r="R1671" s="877">
        <v>0.7</v>
      </c>
      <c r="S1671" s="827"/>
      <c r="T1671" s="846">
        <f t="shared" si="636"/>
        <v>70</v>
      </c>
      <c r="U1671" s="825">
        <f t="shared" si="654"/>
        <v>0</v>
      </c>
      <c r="V1671" s="828">
        <f t="shared" si="648"/>
        <v>0</v>
      </c>
      <c r="W1671" s="827">
        <f t="shared" si="648"/>
        <v>1.4</v>
      </c>
      <c r="X1671" s="827">
        <f t="shared" si="648"/>
        <v>0</v>
      </c>
      <c r="Y1671" s="824">
        <f t="shared" si="648"/>
        <v>140</v>
      </c>
      <c r="Z1671" s="838">
        <f t="shared" si="645"/>
        <v>26</v>
      </c>
      <c r="AA1671" s="1037" t="str">
        <f t="shared" si="642"/>
        <v>Tép khô</v>
      </c>
      <c r="AB1671" s="844" t="str">
        <f t="shared" si="642"/>
        <v>kg</v>
      </c>
      <c r="AC1671" s="845">
        <f t="shared" si="642"/>
        <v>100</v>
      </c>
      <c r="AD1671" s="858">
        <f t="shared" si="642"/>
        <v>100</v>
      </c>
      <c r="AE1671" s="832">
        <f t="shared" si="650"/>
        <v>0</v>
      </c>
      <c r="AF1671" s="832">
        <f t="shared" si="650"/>
        <v>0</v>
      </c>
      <c r="AG1671" s="832">
        <f t="shared" si="650"/>
        <v>2</v>
      </c>
      <c r="AH1671" s="832">
        <f t="shared" si="650"/>
        <v>0</v>
      </c>
      <c r="AI1671" s="824">
        <f t="shared" si="643"/>
        <v>200</v>
      </c>
      <c r="AJ1671" s="879">
        <f t="shared" si="651"/>
        <v>0</v>
      </c>
      <c r="AK1671" s="879">
        <f t="shared" si="651"/>
        <v>0</v>
      </c>
      <c r="AL1671" s="1051"/>
      <c r="AM1671" s="879">
        <f t="shared" si="652"/>
        <v>0</v>
      </c>
      <c r="AN1671" s="849">
        <f t="shared" si="653"/>
        <v>0</v>
      </c>
      <c r="AO1671" s="825">
        <f t="shared" si="640"/>
        <v>0</v>
      </c>
      <c r="AP1671" s="825">
        <f t="shared" si="640"/>
        <v>0</v>
      </c>
      <c r="AQ1671" s="825">
        <f t="shared" si="640"/>
        <v>1.4</v>
      </c>
      <c r="AR1671" s="825">
        <f t="shared" si="640"/>
        <v>0</v>
      </c>
      <c r="AS1671" s="825">
        <f t="shared" si="640"/>
        <v>140</v>
      </c>
      <c r="AT1671" s="850">
        <f t="shared" si="646"/>
        <v>0</v>
      </c>
      <c r="AU1671" s="4" t="s">
        <v>809</v>
      </c>
      <c r="AV1671" s="3"/>
      <c r="AW1671" s="3"/>
      <c r="AX1671" s="3"/>
      <c r="AY1671" s="3"/>
      <c r="AZ1671" s="913">
        <f>Y1717</f>
        <v>0</v>
      </c>
    </row>
    <row r="1672" spans="1:52" ht="13.5" customHeight="1">
      <c r="A1672" s="838">
        <f t="shared" si="644"/>
        <v>27</v>
      </c>
      <c r="B1672" s="920" t="s">
        <v>854</v>
      </c>
      <c r="C1672" s="817" t="s">
        <v>66</v>
      </c>
      <c r="D1672" s="839">
        <v>50</v>
      </c>
      <c r="E1672" s="852">
        <v>50</v>
      </c>
      <c r="F1672" s="825"/>
      <c r="G1672" s="914"/>
      <c r="H1672" s="827">
        <v>0.3</v>
      </c>
      <c r="I1672" s="842"/>
      <c r="J1672" s="824">
        <f t="shared" si="635"/>
        <v>15</v>
      </c>
      <c r="K1672" s="853"/>
      <c r="L1672" s="915"/>
      <c r="M1672" s="827">
        <v>0.8</v>
      </c>
      <c r="N1672" s="827"/>
      <c r="O1672" s="824">
        <f t="shared" si="647"/>
        <v>40</v>
      </c>
      <c r="P1672" s="865"/>
      <c r="Q1672" s="853"/>
      <c r="R1672" s="877">
        <v>0.4</v>
      </c>
      <c r="S1672" s="826"/>
      <c r="T1672" s="846">
        <f t="shared" si="636"/>
        <v>20</v>
      </c>
      <c r="U1672" s="825">
        <f t="shared" si="654"/>
        <v>0</v>
      </c>
      <c r="V1672" s="825">
        <f t="shared" si="648"/>
        <v>0</v>
      </c>
      <c r="W1672" s="827">
        <f t="shared" si="648"/>
        <v>1.5</v>
      </c>
      <c r="X1672" s="827">
        <f t="shared" si="648"/>
        <v>0</v>
      </c>
      <c r="Y1672" s="824">
        <f t="shared" si="648"/>
        <v>75</v>
      </c>
      <c r="Z1672" s="838">
        <f t="shared" si="645"/>
        <v>27</v>
      </c>
      <c r="AA1672" s="1037" t="str">
        <f t="shared" si="642"/>
        <v xml:space="preserve">ớt quả </v>
      </c>
      <c r="AB1672" s="844" t="str">
        <f t="shared" si="642"/>
        <v>kg</v>
      </c>
      <c r="AC1672" s="845">
        <f t="shared" si="642"/>
        <v>50</v>
      </c>
      <c r="AD1672" s="858">
        <f t="shared" si="642"/>
        <v>50</v>
      </c>
      <c r="AE1672" s="832">
        <f t="shared" si="650"/>
        <v>0</v>
      </c>
      <c r="AF1672" s="832">
        <f t="shared" si="650"/>
        <v>0</v>
      </c>
      <c r="AG1672" s="832">
        <f t="shared" si="650"/>
        <v>1</v>
      </c>
      <c r="AH1672" s="832">
        <f t="shared" si="650"/>
        <v>0</v>
      </c>
      <c r="AI1672" s="824">
        <f t="shared" si="643"/>
        <v>50</v>
      </c>
      <c r="AJ1672" s="879">
        <f t="shared" si="651"/>
        <v>0</v>
      </c>
      <c r="AK1672" s="879">
        <f t="shared" si="651"/>
        <v>0</v>
      </c>
      <c r="AL1672" s="1051">
        <v>7</v>
      </c>
      <c r="AM1672" s="879">
        <f t="shared" si="652"/>
        <v>0</v>
      </c>
      <c r="AN1672" s="849">
        <f t="shared" si="653"/>
        <v>350</v>
      </c>
      <c r="AO1672" s="825">
        <f t="shared" si="640"/>
        <v>0</v>
      </c>
      <c r="AP1672" s="825">
        <f t="shared" si="640"/>
        <v>0</v>
      </c>
      <c r="AQ1672" s="825">
        <f t="shared" si="640"/>
        <v>1.5</v>
      </c>
      <c r="AR1672" s="825">
        <f t="shared" si="640"/>
        <v>0</v>
      </c>
      <c r="AS1672" s="825">
        <f t="shared" si="640"/>
        <v>75</v>
      </c>
      <c r="AT1672" s="850">
        <f t="shared" si="646"/>
        <v>0</v>
      </c>
      <c r="AU1672" s="893"/>
      <c r="AV1672" s="894"/>
      <c r="AW1672" s="894"/>
      <c r="AX1672" s="894"/>
      <c r="AY1672" s="894"/>
      <c r="AZ1672" s="917"/>
    </row>
    <row r="1673" spans="1:52" ht="13.5" customHeight="1">
      <c r="A1673" s="838">
        <f t="shared" si="644"/>
        <v>28</v>
      </c>
      <c r="B1673" s="1052" t="s">
        <v>168</v>
      </c>
      <c r="C1673" s="817" t="s">
        <v>66</v>
      </c>
      <c r="D1673" s="839">
        <v>120</v>
      </c>
      <c r="E1673" s="852">
        <v>91</v>
      </c>
      <c r="F1673" s="825"/>
      <c r="G1673" s="854"/>
      <c r="H1673" s="827"/>
      <c r="I1673" s="842"/>
      <c r="J1673" s="824">
        <f t="shared" si="635"/>
        <v>0</v>
      </c>
      <c r="K1673" s="825"/>
      <c r="L1673" s="853">
        <v>12</v>
      </c>
      <c r="M1673" s="827"/>
      <c r="N1673" s="826"/>
      <c r="O1673" s="824">
        <f t="shared" si="647"/>
        <v>1092</v>
      </c>
      <c r="P1673" s="865"/>
      <c r="Q1673" s="853"/>
      <c r="R1673" s="877"/>
      <c r="S1673" s="826"/>
      <c r="T1673" s="846">
        <f t="shared" si="636"/>
        <v>0</v>
      </c>
      <c r="U1673" s="825">
        <f t="shared" si="654"/>
        <v>0</v>
      </c>
      <c r="V1673" s="825">
        <f t="shared" si="648"/>
        <v>12</v>
      </c>
      <c r="W1673" s="827">
        <f t="shared" si="648"/>
        <v>0</v>
      </c>
      <c r="X1673" s="826">
        <f t="shared" si="648"/>
        <v>0</v>
      </c>
      <c r="Y1673" s="824">
        <f t="shared" si="648"/>
        <v>1092</v>
      </c>
      <c r="Z1673" s="838">
        <f t="shared" si="645"/>
        <v>28</v>
      </c>
      <c r="AA1673" s="895" t="str">
        <f t="shared" si="642"/>
        <v>Thịt gà mía</v>
      </c>
      <c r="AB1673" s="844" t="str">
        <f t="shared" si="642"/>
        <v>kg</v>
      </c>
      <c r="AC1673" s="845">
        <f t="shared" si="642"/>
        <v>120</v>
      </c>
      <c r="AD1673" s="858">
        <f t="shared" si="642"/>
        <v>91</v>
      </c>
      <c r="AE1673" s="832">
        <f t="shared" si="650"/>
        <v>0</v>
      </c>
      <c r="AF1673" s="832">
        <f t="shared" si="650"/>
        <v>0</v>
      </c>
      <c r="AG1673" s="832">
        <f t="shared" si="650"/>
        <v>0</v>
      </c>
      <c r="AH1673" s="832">
        <f t="shared" si="650"/>
        <v>0</v>
      </c>
      <c r="AI1673" s="824">
        <f t="shared" si="643"/>
        <v>0</v>
      </c>
      <c r="AJ1673" s="879">
        <f t="shared" si="651"/>
        <v>0</v>
      </c>
      <c r="AK1673" s="879">
        <f t="shared" si="651"/>
        <v>12</v>
      </c>
      <c r="AL1673" s="879">
        <f t="shared" si="651"/>
        <v>0</v>
      </c>
      <c r="AM1673" s="879">
        <f t="shared" si="652"/>
        <v>0</v>
      </c>
      <c r="AN1673" s="849">
        <f t="shared" si="653"/>
        <v>1092</v>
      </c>
      <c r="AO1673" s="825">
        <f t="shared" si="640"/>
        <v>0</v>
      </c>
      <c r="AP1673" s="825">
        <f t="shared" si="640"/>
        <v>12</v>
      </c>
      <c r="AQ1673" s="825">
        <f t="shared" si="640"/>
        <v>0</v>
      </c>
      <c r="AR1673" s="825">
        <f t="shared" si="640"/>
        <v>0</v>
      </c>
      <c r="AS1673" s="825">
        <f t="shared" si="640"/>
        <v>1092</v>
      </c>
      <c r="AT1673" s="850">
        <f t="shared" si="646"/>
        <v>348</v>
      </c>
      <c r="AU1673" s="893"/>
      <c r="AV1673" s="894"/>
      <c r="AW1673" s="894"/>
      <c r="AX1673" s="894"/>
      <c r="AY1673" s="894"/>
      <c r="AZ1673" s="918"/>
    </row>
    <row r="1674" spans="1:52" ht="13.5" customHeight="1">
      <c r="A1674" s="838">
        <f t="shared" si="644"/>
        <v>29</v>
      </c>
      <c r="B1674" s="1052" t="s">
        <v>416</v>
      </c>
      <c r="C1674" s="817" t="s">
        <v>66</v>
      </c>
      <c r="D1674" s="839">
        <v>90</v>
      </c>
      <c r="E1674" s="852">
        <v>83</v>
      </c>
      <c r="F1674" s="825"/>
      <c r="G1674" s="854"/>
      <c r="H1674" s="827"/>
      <c r="I1674" s="842"/>
      <c r="J1674" s="824">
        <f t="shared" si="635"/>
        <v>0</v>
      </c>
      <c r="K1674" s="825"/>
      <c r="L1674" s="853"/>
      <c r="M1674" s="827"/>
      <c r="N1674" s="919"/>
      <c r="O1674" s="824">
        <f t="shared" si="647"/>
        <v>0</v>
      </c>
      <c r="P1674" s="857"/>
      <c r="Q1674" s="853">
        <v>8.5</v>
      </c>
      <c r="R1674" s="877"/>
      <c r="S1674" s="826"/>
      <c r="T1674" s="846">
        <f t="shared" si="636"/>
        <v>705.5</v>
      </c>
      <c r="U1674" s="825">
        <f t="shared" si="654"/>
        <v>0</v>
      </c>
      <c r="V1674" s="825">
        <f t="shared" si="648"/>
        <v>8.5</v>
      </c>
      <c r="W1674" s="827">
        <f t="shared" si="648"/>
        <v>0</v>
      </c>
      <c r="X1674" s="826">
        <f t="shared" si="648"/>
        <v>0</v>
      </c>
      <c r="Y1674" s="824">
        <f t="shared" si="648"/>
        <v>705.5</v>
      </c>
      <c r="Z1674" s="838">
        <f t="shared" si="645"/>
        <v>29</v>
      </c>
      <c r="AA1674" s="895" t="str">
        <f t="shared" si="642"/>
        <v>Thịt ngan cỏ</v>
      </c>
      <c r="AB1674" s="844" t="str">
        <f t="shared" si="642"/>
        <v>kg</v>
      </c>
      <c r="AC1674" s="845">
        <f t="shared" si="642"/>
        <v>90</v>
      </c>
      <c r="AD1674" s="858">
        <f t="shared" si="642"/>
        <v>83</v>
      </c>
      <c r="AE1674" s="832">
        <f t="shared" si="650"/>
        <v>0</v>
      </c>
      <c r="AF1674" s="832">
        <f t="shared" si="650"/>
        <v>0</v>
      </c>
      <c r="AG1674" s="832">
        <f t="shared" si="650"/>
        <v>0</v>
      </c>
      <c r="AH1674" s="832">
        <f t="shared" si="650"/>
        <v>0</v>
      </c>
      <c r="AI1674" s="824">
        <f t="shared" si="643"/>
        <v>0</v>
      </c>
      <c r="AJ1674" s="879">
        <f t="shared" si="651"/>
        <v>0</v>
      </c>
      <c r="AK1674" s="879">
        <f t="shared" si="651"/>
        <v>8.5</v>
      </c>
      <c r="AL1674" s="879">
        <f t="shared" si="651"/>
        <v>0</v>
      </c>
      <c r="AM1674" s="879">
        <f t="shared" si="652"/>
        <v>0</v>
      </c>
      <c r="AN1674" s="849">
        <f t="shared" si="653"/>
        <v>705.5</v>
      </c>
      <c r="AO1674" s="825">
        <f t="shared" si="640"/>
        <v>0</v>
      </c>
      <c r="AP1674" s="825">
        <f t="shared" si="640"/>
        <v>8.5</v>
      </c>
      <c r="AQ1674" s="825">
        <f t="shared" si="640"/>
        <v>0</v>
      </c>
      <c r="AR1674" s="825">
        <f t="shared" si="640"/>
        <v>0</v>
      </c>
      <c r="AS1674" s="825">
        <f t="shared" si="640"/>
        <v>705.5</v>
      </c>
      <c r="AT1674" s="850">
        <f t="shared" si="646"/>
        <v>59.5</v>
      </c>
      <c r="AU1674" s="893"/>
      <c r="AV1674" s="894"/>
      <c r="AW1674" s="894"/>
      <c r="AX1674" s="894"/>
      <c r="AY1674" s="894"/>
      <c r="AZ1674" s="918"/>
    </row>
    <row r="1675" spans="1:52" ht="13.5" customHeight="1">
      <c r="A1675" s="838">
        <f t="shared" si="644"/>
        <v>30</v>
      </c>
      <c r="B1675" s="1052" t="s">
        <v>840</v>
      </c>
      <c r="C1675" s="817" t="s">
        <v>66</v>
      </c>
      <c r="D1675" s="839">
        <v>135</v>
      </c>
      <c r="E1675" s="852">
        <v>135</v>
      </c>
      <c r="F1675" s="825"/>
      <c r="G1675" s="909"/>
      <c r="H1675" s="827"/>
      <c r="I1675" s="1044"/>
      <c r="J1675" s="824">
        <f t="shared" si="635"/>
        <v>0</v>
      </c>
      <c r="K1675" s="853"/>
      <c r="L1675" s="853">
        <v>9</v>
      </c>
      <c r="M1675" s="910"/>
      <c r="N1675" s="827"/>
      <c r="O1675" s="824">
        <f t="shared" si="647"/>
        <v>1215</v>
      </c>
      <c r="P1675" s="857"/>
      <c r="Q1675" s="853"/>
      <c r="R1675" s="877"/>
      <c r="S1675" s="827" t="s">
        <v>888</v>
      </c>
      <c r="T1675" s="846">
        <f t="shared" si="636"/>
        <v>0</v>
      </c>
      <c r="U1675" s="825">
        <f t="shared" si="654"/>
        <v>0</v>
      </c>
      <c r="V1675" s="825">
        <f t="shared" si="648"/>
        <v>9</v>
      </c>
      <c r="W1675" s="827">
        <f t="shared" si="648"/>
        <v>0</v>
      </c>
      <c r="X1675" s="827">
        <f t="shared" si="648"/>
        <v>0</v>
      </c>
      <c r="Y1675" s="824">
        <f t="shared" si="648"/>
        <v>1215</v>
      </c>
      <c r="Z1675" s="838">
        <f t="shared" si="645"/>
        <v>30</v>
      </c>
      <c r="AA1675" s="895" t="str">
        <f t="shared" si="642"/>
        <v>Thịt lợn cp</v>
      </c>
      <c r="AB1675" s="844" t="str">
        <f t="shared" si="642"/>
        <v>kg</v>
      </c>
      <c r="AC1675" s="845">
        <f t="shared" si="642"/>
        <v>135</v>
      </c>
      <c r="AD1675" s="858">
        <f t="shared" si="642"/>
        <v>135</v>
      </c>
      <c r="AE1675" s="832">
        <f t="shared" si="650"/>
        <v>0</v>
      </c>
      <c r="AF1675" s="832">
        <f t="shared" si="650"/>
        <v>0</v>
      </c>
      <c r="AG1675" s="832">
        <f t="shared" si="650"/>
        <v>0</v>
      </c>
      <c r="AH1675" s="832">
        <f t="shared" si="650"/>
        <v>0</v>
      </c>
      <c r="AI1675" s="824">
        <f t="shared" si="643"/>
        <v>0</v>
      </c>
      <c r="AJ1675" s="879">
        <f t="shared" si="651"/>
        <v>0</v>
      </c>
      <c r="AK1675" s="879">
        <f t="shared" si="651"/>
        <v>9</v>
      </c>
      <c r="AL1675" s="879">
        <f t="shared" si="651"/>
        <v>0</v>
      </c>
      <c r="AM1675" s="879">
        <f t="shared" si="652"/>
        <v>0</v>
      </c>
      <c r="AN1675" s="849">
        <f t="shared" si="653"/>
        <v>1215</v>
      </c>
      <c r="AO1675" s="825">
        <f t="shared" si="640"/>
        <v>0</v>
      </c>
      <c r="AP1675" s="825">
        <f t="shared" si="640"/>
        <v>9</v>
      </c>
      <c r="AQ1675" s="825">
        <f t="shared" si="640"/>
        <v>0</v>
      </c>
      <c r="AR1675" s="825">
        <f t="shared" si="640"/>
        <v>0</v>
      </c>
      <c r="AS1675" s="825">
        <f t="shared" si="640"/>
        <v>1215</v>
      </c>
      <c r="AT1675" s="850">
        <f t="shared" si="646"/>
        <v>0</v>
      </c>
      <c r="AU1675" s="893"/>
      <c r="AV1675" s="894"/>
      <c r="AW1675" s="894"/>
      <c r="AX1675" s="894"/>
      <c r="AY1675" s="894"/>
      <c r="AZ1675" s="918"/>
    </row>
    <row r="1676" spans="1:52" ht="13.5" customHeight="1">
      <c r="A1676" s="838">
        <f t="shared" si="644"/>
        <v>31</v>
      </c>
      <c r="B1676" s="1053" t="s">
        <v>16</v>
      </c>
      <c r="C1676" s="817" t="s">
        <v>786</v>
      </c>
      <c r="D1676" s="839">
        <v>145</v>
      </c>
      <c r="E1676" s="921">
        <v>145</v>
      </c>
      <c r="F1676" s="825"/>
      <c r="G1676" s="854"/>
      <c r="H1676" s="827" t="s">
        <v>883</v>
      </c>
      <c r="I1676" s="842" t="s">
        <v>883</v>
      </c>
      <c r="J1676" s="824">
        <f t="shared" si="635"/>
        <v>0</v>
      </c>
      <c r="K1676" s="853"/>
      <c r="L1676" s="853"/>
      <c r="M1676" s="827"/>
      <c r="N1676" s="827"/>
      <c r="O1676" s="824">
        <f t="shared" si="647"/>
        <v>0</v>
      </c>
      <c r="P1676" s="865"/>
      <c r="Q1676" s="853">
        <v>4</v>
      </c>
      <c r="R1676" s="877"/>
      <c r="S1676" s="827"/>
      <c r="T1676" s="846">
        <f t="shared" si="636"/>
        <v>580</v>
      </c>
      <c r="U1676" s="825">
        <f t="shared" si="654"/>
        <v>0</v>
      </c>
      <c r="V1676" s="825">
        <f t="shared" si="648"/>
        <v>4</v>
      </c>
      <c r="W1676" s="827">
        <f t="shared" si="648"/>
        <v>0</v>
      </c>
      <c r="X1676" s="827">
        <f t="shared" si="648"/>
        <v>0</v>
      </c>
      <c r="Y1676" s="824">
        <f t="shared" si="648"/>
        <v>580</v>
      </c>
      <c r="Z1676" s="838">
        <f t="shared" si="645"/>
        <v>31</v>
      </c>
      <c r="AA1676" s="895" t="str">
        <f t="shared" si="642"/>
        <v>Thịt nạc</v>
      </c>
      <c r="AB1676" s="844" t="str">
        <f t="shared" si="642"/>
        <v>quả</v>
      </c>
      <c r="AC1676" s="845">
        <f t="shared" si="642"/>
        <v>145</v>
      </c>
      <c r="AD1676" s="858">
        <f t="shared" si="642"/>
        <v>145</v>
      </c>
      <c r="AE1676" s="832">
        <f t="shared" si="650"/>
        <v>0</v>
      </c>
      <c r="AF1676" s="832">
        <f t="shared" si="650"/>
        <v>0</v>
      </c>
      <c r="AG1676" s="832">
        <f t="shared" si="650"/>
        <v>0</v>
      </c>
      <c r="AH1676" s="832">
        <f t="shared" si="650"/>
        <v>0</v>
      </c>
      <c r="AI1676" s="824">
        <f t="shared" si="643"/>
        <v>0</v>
      </c>
      <c r="AJ1676" s="879">
        <f t="shared" si="651"/>
        <v>0</v>
      </c>
      <c r="AK1676" s="879">
        <f t="shared" si="651"/>
        <v>4</v>
      </c>
      <c r="AL1676" s="879">
        <f t="shared" si="651"/>
        <v>0</v>
      </c>
      <c r="AM1676" s="879">
        <f t="shared" si="652"/>
        <v>0</v>
      </c>
      <c r="AN1676" s="849">
        <f t="shared" si="653"/>
        <v>580</v>
      </c>
      <c r="AO1676" s="825">
        <f t="shared" si="640"/>
        <v>0</v>
      </c>
      <c r="AP1676" s="825">
        <f t="shared" si="640"/>
        <v>4</v>
      </c>
      <c r="AQ1676" s="825">
        <f t="shared" si="640"/>
        <v>0</v>
      </c>
      <c r="AR1676" s="825">
        <f t="shared" si="640"/>
        <v>0</v>
      </c>
      <c r="AS1676" s="825">
        <f t="shared" si="640"/>
        <v>580</v>
      </c>
      <c r="AT1676" s="850">
        <f t="shared" si="646"/>
        <v>0</v>
      </c>
      <c r="AU1676" s="922"/>
      <c r="AV1676" s="861"/>
      <c r="AW1676" s="861"/>
      <c r="AX1676" s="861"/>
      <c r="AY1676" s="861"/>
      <c r="AZ1676" s="851"/>
    </row>
    <row r="1677" spans="1:52" ht="13.5" customHeight="1">
      <c r="A1677" s="838">
        <f t="shared" si="644"/>
        <v>32</v>
      </c>
      <c r="B1677" s="1052" t="s">
        <v>171</v>
      </c>
      <c r="C1677" s="817" t="s">
        <v>66</v>
      </c>
      <c r="D1677" s="839">
        <v>220</v>
      </c>
      <c r="E1677" s="852">
        <v>220</v>
      </c>
      <c r="F1677" s="825"/>
      <c r="G1677" s="854"/>
      <c r="H1677" s="923"/>
      <c r="I1677" s="863"/>
      <c r="J1677" s="824">
        <f t="shared" si="635"/>
        <v>0</v>
      </c>
      <c r="K1677" s="825"/>
      <c r="L1677" s="853">
        <v>3</v>
      </c>
      <c r="M1677" s="827"/>
      <c r="N1677" s="827"/>
      <c r="O1677" s="824">
        <f t="shared" si="647"/>
        <v>660</v>
      </c>
      <c r="P1677" s="865"/>
      <c r="Q1677" s="853"/>
      <c r="R1677" s="877"/>
      <c r="S1677" s="827"/>
      <c r="T1677" s="846">
        <f t="shared" si="636"/>
        <v>0</v>
      </c>
      <c r="U1677" s="825">
        <f t="shared" si="654"/>
        <v>0</v>
      </c>
      <c r="V1677" s="825">
        <f t="shared" si="648"/>
        <v>3</v>
      </c>
      <c r="W1677" s="827">
        <f t="shared" si="648"/>
        <v>0</v>
      </c>
      <c r="X1677" s="827">
        <f t="shared" si="648"/>
        <v>0</v>
      </c>
      <c r="Y1677" s="824">
        <f t="shared" si="648"/>
        <v>660</v>
      </c>
      <c r="Z1677" s="838">
        <f t="shared" si="645"/>
        <v>32</v>
      </c>
      <c r="AA1677" s="895" t="str">
        <f t="shared" si="642"/>
        <v>Thịt me</v>
      </c>
      <c r="AB1677" s="844" t="str">
        <f t="shared" si="642"/>
        <v>kg</v>
      </c>
      <c r="AC1677" s="845">
        <f t="shared" si="642"/>
        <v>220</v>
      </c>
      <c r="AD1677" s="858">
        <f t="shared" si="642"/>
        <v>220</v>
      </c>
      <c r="AE1677" s="832">
        <f t="shared" si="650"/>
        <v>0</v>
      </c>
      <c r="AF1677" s="832">
        <f t="shared" si="650"/>
        <v>0</v>
      </c>
      <c r="AG1677" s="832">
        <f t="shared" si="650"/>
        <v>0</v>
      </c>
      <c r="AH1677" s="832">
        <f t="shared" si="650"/>
        <v>0</v>
      </c>
      <c r="AI1677" s="824">
        <f t="shared" si="643"/>
        <v>0</v>
      </c>
      <c r="AJ1677" s="879">
        <f t="shared" si="651"/>
        <v>0</v>
      </c>
      <c r="AK1677" s="879">
        <f t="shared" si="651"/>
        <v>3</v>
      </c>
      <c r="AL1677" s="879">
        <f t="shared" si="651"/>
        <v>0</v>
      </c>
      <c r="AM1677" s="879">
        <f t="shared" si="652"/>
        <v>0</v>
      </c>
      <c r="AN1677" s="849">
        <f t="shared" si="653"/>
        <v>660</v>
      </c>
      <c r="AO1677" s="825">
        <f t="shared" si="640"/>
        <v>0</v>
      </c>
      <c r="AP1677" s="825">
        <f t="shared" si="640"/>
        <v>3</v>
      </c>
      <c r="AQ1677" s="825">
        <f t="shared" si="640"/>
        <v>0</v>
      </c>
      <c r="AR1677" s="825">
        <f t="shared" si="640"/>
        <v>0</v>
      </c>
      <c r="AS1677" s="825">
        <f t="shared" si="640"/>
        <v>660</v>
      </c>
      <c r="AT1677" s="850">
        <f t="shared" si="646"/>
        <v>0</v>
      </c>
      <c r="AU1677" s="922"/>
      <c r="AV1677" s="861"/>
      <c r="AW1677" s="861"/>
      <c r="AX1677" s="861"/>
      <c r="AY1677" s="861"/>
      <c r="AZ1677" s="851"/>
    </row>
    <row r="1678" spans="1:52" ht="13.5" customHeight="1">
      <c r="A1678" s="838">
        <f t="shared" si="644"/>
        <v>33</v>
      </c>
      <c r="B1678" s="1052" t="s">
        <v>63</v>
      </c>
      <c r="C1678" s="817" t="s">
        <v>66</v>
      </c>
      <c r="D1678" s="839">
        <v>200</v>
      </c>
      <c r="E1678" s="852">
        <v>200</v>
      </c>
      <c r="F1678" s="825"/>
      <c r="G1678" s="909"/>
      <c r="H1678" s="827"/>
      <c r="I1678" s="842"/>
      <c r="J1678" s="824">
        <f t="shared" si="635"/>
        <v>0</v>
      </c>
      <c r="K1678" s="825"/>
      <c r="L1678" s="853">
        <v>3.5</v>
      </c>
      <c r="M1678" s="827"/>
      <c r="N1678" s="827"/>
      <c r="O1678" s="824">
        <f t="shared" si="647"/>
        <v>700</v>
      </c>
      <c r="P1678" s="865"/>
      <c r="Q1678" s="853"/>
      <c r="R1678" s="877"/>
      <c r="S1678" s="827"/>
      <c r="T1678" s="846">
        <f t="shared" si="636"/>
        <v>0</v>
      </c>
      <c r="U1678" s="825">
        <f t="shared" si="654"/>
        <v>0</v>
      </c>
      <c r="V1678" s="825">
        <f t="shared" si="648"/>
        <v>3.5</v>
      </c>
      <c r="W1678" s="827">
        <f t="shared" si="648"/>
        <v>0</v>
      </c>
      <c r="X1678" s="827">
        <f t="shared" si="648"/>
        <v>0</v>
      </c>
      <c r="Y1678" s="824">
        <f t="shared" si="648"/>
        <v>700</v>
      </c>
      <c r="Z1678" s="838">
        <f t="shared" si="645"/>
        <v>33</v>
      </c>
      <c r="AA1678" s="895" t="str">
        <f t="shared" si="642"/>
        <v>Lươn</v>
      </c>
      <c r="AB1678" s="844" t="str">
        <f t="shared" si="642"/>
        <v>kg</v>
      </c>
      <c r="AC1678" s="845">
        <f t="shared" si="642"/>
        <v>200</v>
      </c>
      <c r="AD1678" s="858">
        <f t="shared" si="642"/>
        <v>200</v>
      </c>
      <c r="AE1678" s="832">
        <f t="shared" si="650"/>
        <v>0</v>
      </c>
      <c r="AF1678" s="832">
        <f t="shared" si="650"/>
        <v>0</v>
      </c>
      <c r="AG1678" s="832">
        <f t="shared" si="650"/>
        <v>0</v>
      </c>
      <c r="AH1678" s="832">
        <f t="shared" si="650"/>
        <v>0</v>
      </c>
      <c r="AI1678" s="824">
        <f t="shared" si="643"/>
        <v>0</v>
      </c>
      <c r="AJ1678" s="879">
        <f t="shared" si="651"/>
        <v>0</v>
      </c>
      <c r="AK1678" s="879">
        <f t="shared" si="651"/>
        <v>3.5</v>
      </c>
      <c r="AL1678" s="879">
        <f t="shared" si="651"/>
        <v>0</v>
      </c>
      <c r="AM1678" s="879">
        <f t="shared" si="652"/>
        <v>0</v>
      </c>
      <c r="AN1678" s="849">
        <f t="shared" si="653"/>
        <v>700</v>
      </c>
      <c r="AO1678" s="825">
        <f t="shared" si="640"/>
        <v>0</v>
      </c>
      <c r="AP1678" s="825">
        <f t="shared" si="640"/>
        <v>3.5</v>
      </c>
      <c r="AQ1678" s="825">
        <f t="shared" si="640"/>
        <v>0</v>
      </c>
      <c r="AR1678" s="825">
        <f t="shared" si="640"/>
        <v>0</v>
      </c>
      <c r="AS1678" s="825">
        <f t="shared" si="640"/>
        <v>700</v>
      </c>
      <c r="AT1678" s="850">
        <f t="shared" si="646"/>
        <v>0</v>
      </c>
      <c r="AU1678" s="922"/>
      <c r="AV1678" s="861"/>
      <c r="AW1678" s="861"/>
      <c r="AX1678" s="861"/>
      <c r="AY1678" s="861"/>
      <c r="AZ1678" s="851"/>
    </row>
    <row r="1679" spans="1:52" ht="13.5" customHeight="1">
      <c r="A1679" s="838">
        <f t="shared" si="644"/>
        <v>34</v>
      </c>
      <c r="B1679" s="1052" t="s">
        <v>889</v>
      </c>
      <c r="C1679" s="817" t="s">
        <v>66</v>
      </c>
      <c r="D1679" s="839">
        <v>45</v>
      </c>
      <c r="E1679" s="852">
        <v>40</v>
      </c>
      <c r="F1679" s="825"/>
      <c r="G1679" s="909"/>
      <c r="H1679" s="827"/>
      <c r="I1679" s="842"/>
      <c r="J1679" s="824">
        <f t="shared" si="635"/>
        <v>0</v>
      </c>
      <c r="K1679" s="825"/>
      <c r="L1679" s="825"/>
      <c r="M1679" s="827"/>
      <c r="N1679" s="827"/>
      <c r="O1679" s="824">
        <f t="shared" si="647"/>
        <v>0</v>
      </c>
      <c r="P1679" s="865"/>
      <c r="Q1679" s="853">
        <v>4.5</v>
      </c>
      <c r="R1679" s="877"/>
      <c r="S1679" s="827"/>
      <c r="T1679" s="846">
        <f t="shared" si="636"/>
        <v>180</v>
      </c>
      <c r="U1679" s="825">
        <f t="shared" si="654"/>
        <v>0</v>
      </c>
      <c r="V1679" s="825">
        <f t="shared" si="648"/>
        <v>4.5</v>
      </c>
      <c r="W1679" s="827">
        <f t="shared" si="648"/>
        <v>0</v>
      </c>
      <c r="X1679" s="827">
        <f t="shared" si="648"/>
        <v>0</v>
      </c>
      <c r="Y1679" s="824">
        <f t="shared" si="648"/>
        <v>180</v>
      </c>
      <c r="Z1679" s="838">
        <f t="shared" si="645"/>
        <v>34</v>
      </c>
      <c r="AA1679" s="895" t="str">
        <f t="shared" si="642"/>
        <v>Trứng</v>
      </c>
      <c r="AB1679" s="844" t="str">
        <f t="shared" si="642"/>
        <v>kg</v>
      </c>
      <c r="AC1679" s="845">
        <f t="shared" si="642"/>
        <v>45</v>
      </c>
      <c r="AD1679" s="858">
        <f t="shared" si="642"/>
        <v>40</v>
      </c>
      <c r="AE1679" s="832">
        <f t="shared" ref="AE1679:AH1691" si="655">AE1597+AJ1597-AO1597</f>
        <v>0</v>
      </c>
      <c r="AF1679" s="832">
        <f t="shared" si="655"/>
        <v>0</v>
      </c>
      <c r="AG1679" s="832">
        <f t="shared" si="655"/>
        <v>0</v>
      </c>
      <c r="AH1679" s="832">
        <f t="shared" si="655"/>
        <v>0</v>
      </c>
      <c r="AI1679" s="824">
        <f t="shared" si="643"/>
        <v>0</v>
      </c>
      <c r="AJ1679" s="879">
        <f t="shared" si="651"/>
        <v>0</v>
      </c>
      <c r="AK1679" s="879">
        <f t="shared" si="651"/>
        <v>4.5</v>
      </c>
      <c r="AL1679" s="879">
        <f t="shared" si="651"/>
        <v>0</v>
      </c>
      <c r="AM1679" s="879">
        <f t="shared" si="652"/>
        <v>0</v>
      </c>
      <c r="AN1679" s="849">
        <f t="shared" si="653"/>
        <v>180</v>
      </c>
      <c r="AO1679" s="825">
        <f t="shared" si="640"/>
        <v>0</v>
      </c>
      <c r="AP1679" s="825">
        <f t="shared" si="640"/>
        <v>4.5</v>
      </c>
      <c r="AQ1679" s="825">
        <f t="shared" si="640"/>
        <v>0</v>
      </c>
      <c r="AR1679" s="825">
        <f t="shared" si="640"/>
        <v>0</v>
      </c>
      <c r="AS1679" s="825">
        <f t="shared" si="640"/>
        <v>180</v>
      </c>
      <c r="AT1679" s="850">
        <f t="shared" si="646"/>
        <v>22.5</v>
      </c>
      <c r="AU1679" s="922"/>
      <c r="AV1679" s="861"/>
      <c r="AW1679" s="861"/>
      <c r="AX1679" s="861"/>
      <c r="AY1679" s="861"/>
      <c r="AZ1679" s="851"/>
    </row>
    <row r="1680" spans="1:52" ht="13.5" customHeight="1">
      <c r="A1680" s="838">
        <f t="shared" si="644"/>
        <v>35</v>
      </c>
      <c r="B1680" s="1053" t="s">
        <v>141</v>
      </c>
      <c r="C1680" s="817" t="s">
        <v>66</v>
      </c>
      <c r="D1680" s="924">
        <v>3.5</v>
      </c>
      <c r="E1680" s="898">
        <v>3.5</v>
      </c>
      <c r="F1680" s="825"/>
      <c r="G1680" s="872"/>
      <c r="H1680" s="827"/>
      <c r="I1680" s="842"/>
      <c r="J1680" s="824">
        <f t="shared" si="635"/>
        <v>0</v>
      </c>
      <c r="K1680" s="878"/>
      <c r="L1680" s="853"/>
      <c r="M1680" s="826"/>
      <c r="N1680" s="827"/>
      <c r="O1680" s="824">
        <f t="shared" si="647"/>
        <v>0</v>
      </c>
      <c r="P1680" s="857"/>
      <c r="Q1680" s="853">
        <v>135</v>
      </c>
      <c r="R1680" s="925"/>
      <c r="S1680" s="926"/>
      <c r="T1680" s="846">
        <f t="shared" si="636"/>
        <v>472.5</v>
      </c>
      <c r="U1680" s="825">
        <f t="shared" si="654"/>
        <v>0</v>
      </c>
      <c r="V1680" s="828">
        <f t="shared" si="648"/>
        <v>135</v>
      </c>
      <c r="W1680" s="827">
        <f t="shared" si="648"/>
        <v>0</v>
      </c>
      <c r="X1680" s="827">
        <f t="shared" si="648"/>
        <v>0</v>
      </c>
      <c r="Y1680" s="824">
        <f t="shared" si="648"/>
        <v>472.5</v>
      </c>
      <c r="Z1680" s="838">
        <f t="shared" si="645"/>
        <v>35</v>
      </c>
      <c r="AA1680" s="895" t="str">
        <f t="shared" si="642"/>
        <v>Trứng vịt lộn</v>
      </c>
      <c r="AB1680" s="844" t="str">
        <f t="shared" si="642"/>
        <v>kg</v>
      </c>
      <c r="AC1680" s="845">
        <f t="shared" si="642"/>
        <v>3.5</v>
      </c>
      <c r="AD1680" s="858">
        <f t="shared" si="642"/>
        <v>3.5</v>
      </c>
      <c r="AE1680" s="832">
        <f t="shared" si="655"/>
        <v>0</v>
      </c>
      <c r="AF1680" s="832">
        <f t="shared" si="655"/>
        <v>0</v>
      </c>
      <c r="AG1680" s="832">
        <f t="shared" si="655"/>
        <v>0</v>
      </c>
      <c r="AH1680" s="832">
        <f t="shared" si="655"/>
        <v>0</v>
      </c>
      <c r="AI1680" s="824">
        <f t="shared" si="643"/>
        <v>0</v>
      </c>
      <c r="AJ1680" s="879">
        <f t="shared" si="651"/>
        <v>0</v>
      </c>
      <c r="AK1680" s="879">
        <f t="shared" si="651"/>
        <v>135</v>
      </c>
      <c r="AL1680" s="879">
        <f t="shared" si="651"/>
        <v>0</v>
      </c>
      <c r="AM1680" s="879">
        <f t="shared" si="652"/>
        <v>0</v>
      </c>
      <c r="AN1680" s="849">
        <f t="shared" si="653"/>
        <v>472.5</v>
      </c>
      <c r="AO1680" s="825">
        <f t="shared" si="640"/>
        <v>0</v>
      </c>
      <c r="AP1680" s="825">
        <f t="shared" si="640"/>
        <v>135</v>
      </c>
      <c r="AQ1680" s="825">
        <f t="shared" si="640"/>
        <v>0</v>
      </c>
      <c r="AR1680" s="825">
        <f t="shared" si="640"/>
        <v>0</v>
      </c>
      <c r="AS1680" s="825">
        <f t="shared" si="640"/>
        <v>472.5</v>
      </c>
      <c r="AT1680" s="850">
        <f t="shared" si="646"/>
        <v>0</v>
      </c>
      <c r="AU1680" s="922"/>
      <c r="AV1680" s="861"/>
      <c r="AW1680" s="861"/>
      <c r="AX1680" s="861"/>
      <c r="AY1680" s="861"/>
      <c r="AZ1680" s="851"/>
    </row>
    <row r="1681" spans="1:52" ht="13.5" customHeight="1">
      <c r="A1681" s="838">
        <f t="shared" si="644"/>
        <v>36</v>
      </c>
      <c r="B1681" s="1053" t="s">
        <v>548</v>
      </c>
      <c r="C1681" s="817" t="s">
        <v>66</v>
      </c>
      <c r="D1681" s="839">
        <v>240</v>
      </c>
      <c r="E1681" s="852">
        <v>240</v>
      </c>
      <c r="F1681" s="825"/>
      <c r="G1681" s="872"/>
      <c r="H1681" s="827"/>
      <c r="I1681" s="842"/>
      <c r="J1681" s="824">
        <f t="shared" si="635"/>
        <v>0</v>
      </c>
      <c r="K1681" s="825"/>
      <c r="L1681" s="853">
        <v>6</v>
      </c>
      <c r="M1681" s="826"/>
      <c r="N1681" s="827"/>
      <c r="O1681" s="824">
        <f t="shared" si="647"/>
        <v>1440</v>
      </c>
      <c r="P1681" s="865"/>
      <c r="Q1681" s="853"/>
      <c r="R1681" s="925"/>
      <c r="S1681" s="827"/>
      <c r="T1681" s="846">
        <f t="shared" si="636"/>
        <v>0</v>
      </c>
      <c r="U1681" s="825">
        <f t="shared" si="654"/>
        <v>0</v>
      </c>
      <c r="V1681" s="825">
        <f t="shared" si="648"/>
        <v>6</v>
      </c>
      <c r="W1681" s="827">
        <f t="shared" si="648"/>
        <v>0</v>
      </c>
      <c r="X1681" s="827">
        <f t="shared" si="648"/>
        <v>0</v>
      </c>
      <c r="Y1681" s="824">
        <f t="shared" si="648"/>
        <v>1440</v>
      </c>
      <c r="Z1681" s="838">
        <f t="shared" si="645"/>
        <v>36</v>
      </c>
      <c r="AA1681" s="895" t="str">
        <f t="shared" si="642"/>
        <v>Cá thu trắng</v>
      </c>
      <c r="AB1681" s="844" t="str">
        <f t="shared" si="642"/>
        <v>kg</v>
      </c>
      <c r="AC1681" s="845">
        <f t="shared" si="642"/>
        <v>240</v>
      </c>
      <c r="AD1681" s="858">
        <f t="shared" si="642"/>
        <v>240</v>
      </c>
      <c r="AE1681" s="832">
        <f t="shared" si="655"/>
        <v>0</v>
      </c>
      <c r="AF1681" s="832">
        <f t="shared" si="655"/>
        <v>0</v>
      </c>
      <c r="AG1681" s="832">
        <f t="shared" si="655"/>
        <v>0</v>
      </c>
      <c r="AH1681" s="832">
        <f t="shared" si="655"/>
        <v>0</v>
      </c>
      <c r="AI1681" s="824">
        <f t="shared" si="643"/>
        <v>0</v>
      </c>
      <c r="AJ1681" s="879">
        <f t="shared" si="651"/>
        <v>0</v>
      </c>
      <c r="AK1681" s="879">
        <f t="shared" si="651"/>
        <v>6</v>
      </c>
      <c r="AL1681" s="879">
        <f t="shared" si="651"/>
        <v>0</v>
      </c>
      <c r="AM1681" s="879">
        <f t="shared" si="652"/>
        <v>0</v>
      </c>
      <c r="AN1681" s="849">
        <f t="shared" si="653"/>
        <v>1440</v>
      </c>
      <c r="AO1681" s="825">
        <f t="shared" si="640"/>
        <v>0</v>
      </c>
      <c r="AP1681" s="825">
        <f t="shared" si="640"/>
        <v>6</v>
      </c>
      <c r="AQ1681" s="825">
        <f t="shared" si="640"/>
        <v>0</v>
      </c>
      <c r="AR1681" s="825">
        <f t="shared" si="640"/>
        <v>0</v>
      </c>
      <c r="AS1681" s="825">
        <f t="shared" si="640"/>
        <v>1440</v>
      </c>
      <c r="AT1681" s="850">
        <f t="shared" si="646"/>
        <v>0</v>
      </c>
      <c r="AU1681" s="922"/>
      <c r="AV1681" s="861"/>
      <c r="AW1681" s="861"/>
      <c r="AX1681" s="861"/>
      <c r="AY1681" s="861"/>
      <c r="AZ1681" s="851"/>
    </row>
    <row r="1682" spans="1:52" ht="13.5" customHeight="1">
      <c r="A1682" s="838">
        <f t="shared" si="644"/>
        <v>37</v>
      </c>
      <c r="B1682" s="1053" t="s">
        <v>174</v>
      </c>
      <c r="C1682" s="817" t="s">
        <v>66</v>
      </c>
      <c r="D1682" s="839">
        <v>39</v>
      </c>
      <c r="E1682" s="852">
        <v>39</v>
      </c>
      <c r="F1682" s="825"/>
      <c r="G1682" s="872"/>
      <c r="H1682" s="827"/>
      <c r="I1682" s="842"/>
      <c r="J1682" s="824">
        <f t="shared" si="635"/>
        <v>0</v>
      </c>
      <c r="K1682" s="825"/>
      <c r="L1682" s="853"/>
      <c r="M1682" s="826"/>
      <c r="N1682" s="827"/>
      <c r="O1682" s="824">
        <f t="shared" si="647"/>
        <v>0</v>
      </c>
      <c r="P1682" s="865"/>
      <c r="Q1682" s="853">
        <v>9</v>
      </c>
      <c r="R1682" s="925"/>
      <c r="S1682" s="827"/>
      <c r="T1682" s="846">
        <f t="shared" si="636"/>
        <v>351</v>
      </c>
      <c r="U1682" s="825">
        <f t="shared" si="654"/>
        <v>0</v>
      </c>
      <c r="V1682" s="828">
        <f t="shared" si="648"/>
        <v>9</v>
      </c>
      <c r="W1682" s="827">
        <f t="shared" si="648"/>
        <v>0</v>
      </c>
      <c r="X1682" s="827">
        <f t="shared" si="648"/>
        <v>0</v>
      </c>
      <c r="Y1682" s="824">
        <f t="shared" si="648"/>
        <v>351</v>
      </c>
      <c r="Z1682" s="838">
        <f t="shared" si="645"/>
        <v>37</v>
      </c>
      <c r="AA1682" s="895" t="str">
        <f t="shared" si="642"/>
        <v>Cá sòng</v>
      </c>
      <c r="AB1682" s="844" t="str">
        <f t="shared" si="642"/>
        <v>kg</v>
      </c>
      <c r="AC1682" s="845">
        <f t="shared" si="642"/>
        <v>39</v>
      </c>
      <c r="AD1682" s="858">
        <f t="shared" si="642"/>
        <v>39</v>
      </c>
      <c r="AE1682" s="832">
        <f t="shared" si="655"/>
        <v>0</v>
      </c>
      <c r="AF1682" s="832">
        <f t="shared" si="655"/>
        <v>0</v>
      </c>
      <c r="AG1682" s="832">
        <f t="shared" si="655"/>
        <v>0</v>
      </c>
      <c r="AH1682" s="832">
        <f t="shared" si="655"/>
        <v>0</v>
      </c>
      <c r="AI1682" s="824">
        <f t="shared" si="643"/>
        <v>0</v>
      </c>
      <c r="AJ1682" s="879">
        <f t="shared" si="651"/>
        <v>0</v>
      </c>
      <c r="AK1682" s="879">
        <f t="shared" si="651"/>
        <v>9</v>
      </c>
      <c r="AL1682" s="879">
        <f t="shared" si="651"/>
        <v>0</v>
      </c>
      <c r="AM1682" s="879">
        <f t="shared" si="652"/>
        <v>0</v>
      </c>
      <c r="AN1682" s="849">
        <f t="shared" si="653"/>
        <v>351</v>
      </c>
      <c r="AO1682" s="825">
        <f t="shared" si="640"/>
        <v>0</v>
      </c>
      <c r="AP1682" s="825">
        <f t="shared" si="640"/>
        <v>9</v>
      </c>
      <c r="AQ1682" s="825">
        <f t="shared" si="640"/>
        <v>0</v>
      </c>
      <c r="AR1682" s="825">
        <f t="shared" si="640"/>
        <v>0</v>
      </c>
      <c r="AS1682" s="825">
        <f t="shared" si="640"/>
        <v>351</v>
      </c>
      <c r="AT1682" s="850">
        <f t="shared" si="646"/>
        <v>0</v>
      </c>
      <c r="AU1682" s="1502" t="s">
        <v>855</v>
      </c>
      <c r="AV1682" s="1503"/>
      <c r="AW1682" s="1503"/>
      <c r="AX1682" s="1503"/>
      <c r="AY1682" s="1503"/>
      <c r="AZ1682" s="927"/>
    </row>
    <row r="1683" spans="1:52" ht="13.5" customHeight="1">
      <c r="A1683" s="838">
        <f t="shared" si="644"/>
        <v>38</v>
      </c>
      <c r="B1683" s="1053" t="s">
        <v>913</v>
      </c>
      <c r="C1683" s="817" t="s">
        <v>66</v>
      </c>
      <c r="D1683" s="839">
        <v>115</v>
      </c>
      <c r="E1683" s="852">
        <v>113</v>
      </c>
      <c r="F1683" s="866"/>
      <c r="G1683" s="909">
        <v>5</v>
      </c>
      <c r="H1683" s="928"/>
      <c r="I1683" s="842"/>
      <c r="J1683" s="824">
        <f t="shared" si="635"/>
        <v>565</v>
      </c>
      <c r="K1683" s="825"/>
      <c r="L1683" s="828"/>
      <c r="M1683" s="826"/>
      <c r="N1683" s="827"/>
      <c r="O1683" s="824">
        <f t="shared" si="647"/>
        <v>0</v>
      </c>
      <c r="P1683" s="857"/>
      <c r="Q1683" s="853"/>
      <c r="R1683" s="925"/>
      <c r="S1683" s="827"/>
      <c r="T1683" s="846">
        <f t="shared" si="636"/>
        <v>0</v>
      </c>
      <c r="U1683" s="825">
        <f t="shared" si="654"/>
        <v>0</v>
      </c>
      <c r="V1683" s="828">
        <f t="shared" si="648"/>
        <v>5</v>
      </c>
      <c r="W1683" s="827">
        <f t="shared" si="648"/>
        <v>0</v>
      </c>
      <c r="X1683" s="827">
        <f t="shared" si="648"/>
        <v>0</v>
      </c>
      <c r="Y1683" s="824">
        <f t="shared" si="648"/>
        <v>565</v>
      </c>
      <c r="Z1683" s="838">
        <f t="shared" si="645"/>
        <v>38</v>
      </c>
      <c r="AA1683" s="895" t="str">
        <f t="shared" si="642"/>
        <v xml:space="preserve">Thịt xô </v>
      </c>
      <c r="AB1683" s="844" t="str">
        <f t="shared" si="642"/>
        <v>kg</v>
      </c>
      <c r="AC1683" s="845">
        <f t="shared" si="642"/>
        <v>115</v>
      </c>
      <c r="AD1683" s="858">
        <f t="shared" si="642"/>
        <v>113</v>
      </c>
      <c r="AE1683" s="832">
        <f t="shared" si="655"/>
        <v>0</v>
      </c>
      <c r="AF1683" s="832">
        <f t="shared" si="655"/>
        <v>0</v>
      </c>
      <c r="AG1683" s="832">
        <f t="shared" si="655"/>
        <v>0</v>
      </c>
      <c r="AH1683" s="832">
        <f t="shared" si="655"/>
        <v>0</v>
      </c>
      <c r="AI1683" s="824">
        <f t="shared" si="643"/>
        <v>0</v>
      </c>
      <c r="AJ1683" s="879">
        <f t="shared" si="651"/>
        <v>0</v>
      </c>
      <c r="AK1683" s="879">
        <f t="shared" si="651"/>
        <v>5</v>
      </c>
      <c r="AL1683" s="879">
        <f t="shared" si="651"/>
        <v>0</v>
      </c>
      <c r="AM1683" s="879">
        <f t="shared" si="652"/>
        <v>0</v>
      </c>
      <c r="AN1683" s="849">
        <f t="shared" si="653"/>
        <v>565</v>
      </c>
      <c r="AO1683" s="825">
        <f t="shared" si="640"/>
        <v>0</v>
      </c>
      <c r="AP1683" s="825">
        <f t="shared" si="640"/>
        <v>5</v>
      </c>
      <c r="AQ1683" s="825">
        <f t="shared" si="640"/>
        <v>0</v>
      </c>
      <c r="AR1683" s="825">
        <f t="shared" si="640"/>
        <v>0</v>
      </c>
      <c r="AS1683" s="825">
        <f t="shared" si="640"/>
        <v>565</v>
      </c>
      <c r="AT1683" s="850">
        <f t="shared" si="646"/>
        <v>10</v>
      </c>
      <c r="AU1683" s="929" t="s">
        <v>811</v>
      </c>
      <c r="AV1683" s="930"/>
      <c r="AW1683" s="1504">
        <v>0.74</v>
      </c>
      <c r="AX1683" s="1504"/>
      <c r="AY1683" s="930"/>
      <c r="AZ1683" s="862" t="s">
        <v>70</v>
      </c>
    </row>
    <row r="1684" spans="1:52" ht="13.5" customHeight="1">
      <c r="A1684" s="838">
        <f t="shared" si="644"/>
        <v>39</v>
      </c>
      <c r="B1684" s="1145" t="s">
        <v>189</v>
      </c>
      <c r="C1684" s="817" t="s">
        <v>786</v>
      </c>
      <c r="D1684" s="839">
        <v>145</v>
      </c>
      <c r="E1684" s="852">
        <v>145</v>
      </c>
      <c r="F1684" s="825"/>
      <c r="G1684" s="872"/>
      <c r="H1684" s="827"/>
      <c r="I1684" s="842"/>
      <c r="J1684" s="824">
        <f t="shared" si="635"/>
        <v>0</v>
      </c>
      <c r="K1684" s="878"/>
      <c r="L1684" s="853">
        <v>12</v>
      </c>
      <c r="M1684" s="826"/>
      <c r="N1684" s="827"/>
      <c r="O1684" s="824">
        <f t="shared" si="647"/>
        <v>1740</v>
      </c>
      <c r="P1684" s="857"/>
      <c r="Q1684" s="828"/>
      <c r="R1684" s="877"/>
      <c r="S1684" s="827"/>
      <c r="T1684" s="846">
        <f t="shared" si="636"/>
        <v>0</v>
      </c>
      <c r="U1684" s="878">
        <f t="shared" si="654"/>
        <v>0</v>
      </c>
      <c r="V1684" s="825">
        <f t="shared" si="648"/>
        <v>12</v>
      </c>
      <c r="W1684" s="827">
        <f t="shared" si="648"/>
        <v>0</v>
      </c>
      <c r="X1684" s="827">
        <f t="shared" si="648"/>
        <v>0</v>
      </c>
      <c r="Y1684" s="824">
        <f t="shared" si="648"/>
        <v>1740</v>
      </c>
      <c r="Z1684" s="838">
        <f t="shared" si="645"/>
        <v>39</v>
      </c>
      <c r="AA1684" s="895" t="str">
        <f t="shared" si="642"/>
        <v>Sườn</v>
      </c>
      <c r="AB1684" s="844" t="str">
        <f t="shared" si="642"/>
        <v>quả</v>
      </c>
      <c r="AC1684" s="845">
        <f t="shared" si="642"/>
        <v>145</v>
      </c>
      <c r="AD1684" s="858">
        <f t="shared" si="642"/>
        <v>145</v>
      </c>
      <c r="AE1684" s="832">
        <f t="shared" si="655"/>
        <v>0</v>
      </c>
      <c r="AF1684" s="832">
        <f t="shared" si="655"/>
        <v>0</v>
      </c>
      <c r="AG1684" s="832">
        <f t="shared" si="655"/>
        <v>0</v>
      </c>
      <c r="AH1684" s="832">
        <f t="shared" si="655"/>
        <v>0</v>
      </c>
      <c r="AI1684" s="824">
        <f t="shared" si="643"/>
        <v>0</v>
      </c>
      <c r="AJ1684" s="879">
        <f t="shared" si="651"/>
        <v>0</v>
      </c>
      <c r="AK1684" s="879">
        <f t="shared" si="651"/>
        <v>12</v>
      </c>
      <c r="AL1684" s="879">
        <f t="shared" si="651"/>
        <v>0</v>
      </c>
      <c r="AM1684" s="879">
        <f t="shared" si="652"/>
        <v>0</v>
      </c>
      <c r="AN1684" s="849">
        <f t="shared" si="653"/>
        <v>1740</v>
      </c>
      <c r="AO1684" s="825">
        <f t="shared" si="640"/>
        <v>0</v>
      </c>
      <c r="AP1684" s="825">
        <f t="shared" si="640"/>
        <v>12</v>
      </c>
      <c r="AQ1684" s="825">
        <f t="shared" si="640"/>
        <v>0</v>
      </c>
      <c r="AR1684" s="825">
        <f t="shared" si="640"/>
        <v>0</v>
      </c>
      <c r="AS1684" s="825">
        <f t="shared" si="640"/>
        <v>1740</v>
      </c>
      <c r="AT1684" s="850">
        <f t="shared" si="646"/>
        <v>0</v>
      </c>
      <c r="AU1684" s="932" t="s">
        <v>856</v>
      </c>
      <c r="AV1684" s="933">
        <f>AV1649</f>
        <v>114</v>
      </c>
      <c r="AW1684" s="934" t="s">
        <v>27</v>
      </c>
      <c r="AX1684" s="935">
        <v>0.16</v>
      </c>
      <c r="AY1684" s="936" t="s">
        <v>29</v>
      </c>
      <c r="AZ1684" s="937">
        <f>AV1684*AX1684</f>
        <v>18.240000000000002</v>
      </c>
    </row>
    <row r="1685" spans="1:52" ht="13.5" customHeight="1">
      <c r="A1685" s="838">
        <f t="shared" si="644"/>
        <v>40</v>
      </c>
      <c r="B1685" s="1045" t="s">
        <v>78</v>
      </c>
      <c r="C1685" s="817" t="s">
        <v>66</v>
      </c>
      <c r="D1685" s="839">
        <v>10</v>
      </c>
      <c r="E1685" s="852">
        <v>7</v>
      </c>
      <c r="F1685" s="825"/>
      <c r="G1685" s="854"/>
      <c r="H1685" s="827"/>
      <c r="I1685" s="842"/>
      <c r="J1685" s="824">
        <f t="shared" si="635"/>
        <v>0</v>
      </c>
      <c r="K1685" s="825"/>
      <c r="L1685" s="825"/>
      <c r="M1685" s="827">
        <v>15</v>
      </c>
      <c r="N1685" s="827"/>
      <c r="O1685" s="824">
        <f t="shared" si="647"/>
        <v>105</v>
      </c>
      <c r="P1685" s="865"/>
      <c r="Q1685" s="825"/>
      <c r="R1685" s="877">
        <v>35</v>
      </c>
      <c r="S1685" s="827"/>
      <c r="T1685" s="846">
        <f t="shared" si="636"/>
        <v>245</v>
      </c>
      <c r="U1685" s="825">
        <f t="shared" si="654"/>
        <v>0</v>
      </c>
      <c r="V1685" s="825">
        <f t="shared" si="648"/>
        <v>0</v>
      </c>
      <c r="W1685" s="827">
        <f t="shared" si="648"/>
        <v>50</v>
      </c>
      <c r="X1685" s="827">
        <f t="shared" si="648"/>
        <v>0</v>
      </c>
      <c r="Y1685" s="824">
        <f>SUM(J1685,O1685,T1685)</f>
        <v>350</v>
      </c>
      <c r="Z1685" s="838">
        <f t="shared" si="645"/>
        <v>40</v>
      </c>
      <c r="AA1685" s="895" t="str">
        <f t="shared" si="642"/>
        <v>Bí xanh</v>
      </c>
      <c r="AB1685" s="844" t="str">
        <f t="shared" si="642"/>
        <v>kg</v>
      </c>
      <c r="AC1685" s="845">
        <f t="shared" si="642"/>
        <v>10</v>
      </c>
      <c r="AD1685" s="858">
        <f t="shared" si="642"/>
        <v>7</v>
      </c>
      <c r="AE1685" s="832">
        <f t="shared" si="655"/>
        <v>0</v>
      </c>
      <c r="AF1685" s="832">
        <f t="shared" si="655"/>
        <v>0</v>
      </c>
      <c r="AG1685" s="832">
        <f t="shared" si="655"/>
        <v>0</v>
      </c>
      <c r="AH1685" s="832">
        <f t="shared" si="655"/>
        <v>0</v>
      </c>
      <c r="AI1685" s="824">
        <f t="shared" si="643"/>
        <v>0</v>
      </c>
      <c r="AJ1685" s="879">
        <f t="shared" si="651"/>
        <v>0</v>
      </c>
      <c r="AK1685" s="879">
        <f t="shared" si="651"/>
        <v>0</v>
      </c>
      <c r="AL1685" s="879">
        <f t="shared" si="651"/>
        <v>50</v>
      </c>
      <c r="AM1685" s="879">
        <f t="shared" si="652"/>
        <v>0</v>
      </c>
      <c r="AN1685" s="849">
        <f t="shared" si="653"/>
        <v>350</v>
      </c>
      <c r="AO1685" s="825">
        <f t="shared" si="640"/>
        <v>0</v>
      </c>
      <c r="AP1685" s="825">
        <f t="shared" si="640"/>
        <v>0</v>
      </c>
      <c r="AQ1685" s="825">
        <f t="shared" si="640"/>
        <v>50</v>
      </c>
      <c r="AR1685" s="825">
        <f t="shared" si="640"/>
        <v>0</v>
      </c>
      <c r="AS1685" s="825">
        <f t="shared" si="640"/>
        <v>350</v>
      </c>
      <c r="AT1685" s="850">
        <f t="shared" si="646"/>
        <v>150</v>
      </c>
      <c r="AU1685" s="932" t="s">
        <v>857</v>
      </c>
      <c r="AV1685" s="933">
        <f>AV1650</f>
        <v>114</v>
      </c>
      <c r="AW1685" s="934" t="s">
        <v>27</v>
      </c>
      <c r="AX1685" s="935">
        <v>0.28999999999999998</v>
      </c>
      <c r="AY1685" s="936" t="s">
        <v>29</v>
      </c>
      <c r="AZ1685" s="937">
        <f>AV1685*AX1685</f>
        <v>33.059999999999995</v>
      </c>
    </row>
    <row r="1686" spans="1:52" ht="13.5" customHeight="1">
      <c r="A1686" s="838">
        <f t="shared" si="644"/>
        <v>41</v>
      </c>
      <c r="B1686" s="1045" t="s">
        <v>17</v>
      </c>
      <c r="C1686" s="817" t="s">
        <v>66</v>
      </c>
      <c r="D1686" s="938">
        <v>5</v>
      </c>
      <c r="E1686" s="939">
        <v>5</v>
      </c>
      <c r="F1686" s="825"/>
      <c r="G1686" s="872"/>
      <c r="H1686" s="827"/>
      <c r="I1686" s="842"/>
      <c r="J1686" s="824">
        <f t="shared" si="635"/>
        <v>0</v>
      </c>
      <c r="K1686" s="825"/>
      <c r="L1686" s="828"/>
      <c r="M1686" s="827">
        <v>30</v>
      </c>
      <c r="N1686" s="827"/>
      <c r="O1686" s="824">
        <f t="shared" si="647"/>
        <v>150</v>
      </c>
      <c r="P1686" s="820"/>
      <c r="Q1686" s="828"/>
      <c r="R1686" s="925"/>
      <c r="S1686" s="827"/>
      <c r="T1686" s="846">
        <f t="shared" si="636"/>
        <v>0</v>
      </c>
      <c r="U1686" s="825">
        <f t="shared" si="654"/>
        <v>0</v>
      </c>
      <c r="V1686" s="828">
        <f t="shared" si="648"/>
        <v>0</v>
      </c>
      <c r="W1686" s="827">
        <f t="shared" si="648"/>
        <v>30</v>
      </c>
      <c r="X1686" s="827">
        <f t="shared" si="648"/>
        <v>0</v>
      </c>
      <c r="Y1686" s="824">
        <f t="shared" si="648"/>
        <v>150</v>
      </c>
      <c r="Z1686" s="838">
        <f t="shared" si="645"/>
        <v>41</v>
      </c>
      <c r="AA1686" s="895" t="str">
        <f t="shared" si="642"/>
        <v>Rau muống</v>
      </c>
      <c r="AB1686" s="844" t="str">
        <f t="shared" si="642"/>
        <v>kg</v>
      </c>
      <c r="AC1686" s="845">
        <f t="shared" si="642"/>
        <v>5</v>
      </c>
      <c r="AD1686" s="858">
        <f t="shared" si="642"/>
        <v>5</v>
      </c>
      <c r="AE1686" s="832">
        <f t="shared" si="655"/>
        <v>0</v>
      </c>
      <c r="AF1686" s="832">
        <f t="shared" si="655"/>
        <v>0</v>
      </c>
      <c r="AG1686" s="832">
        <f t="shared" si="655"/>
        <v>0</v>
      </c>
      <c r="AH1686" s="832">
        <f t="shared" si="655"/>
        <v>0</v>
      </c>
      <c r="AI1686" s="824">
        <f t="shared" si="643"/>
        <v>0</v>
      </c>
      <c r="AJ1686" s="879">
        <f t="shared" si="651"/>
        <v>0</v>
      </c>
      <c r="AK1686" s="879">
        <f t="shared" si="651"/>
        <v>0</v>
      </c>
      <c r="AL1686" s="879">
        <f t="shared" si="651"/>
        <v>30</v>
      </c>
      <c r="AM1686" s="879">
        <f t="shared" si="652"/>
        <v>0</v>
      </c>
      <c r="AN1686" s="849">
        <f t="shared" si="653"/>
        <v>150</v>
      </c>
      <c r="AO1686" s="825">
        <f t="shared" si="640"/>
        <v>0</v>
      </c>
      <c r="AP1686" s="825">
        <f t="shared" si="640"/>
        <v>0</v>
      </c>
      <c r="AQ1686" s="825">
        <f t="shared" si="640"/>
        <v>30</v>
      </c>
      <c r="AR1686" s="825">
        <f t="shared" si="640"/>
        <v>0</v>
      </c>
      <c r="AS1686" s="825">
        <f t="shared" si="640"/>
        <v>150</v>
      </c>
      <c r="AT1686" s="850">
        <f t="shared" si="646"/>
        <v>0</v>
      </c>
      <c r="AU1686" s="932" t="s">
        <v>858</v>
      </c>
      <c r="AV1686" s="933">
        <f>AV1651</f>
        <v>114</v>
      </c>
      <c r="AW1686" s="934" t="s">
        <v>27</v>
      </c>
      <c r="AX1686" s="935">
        <v>0.28999999999999998</v>
      </c>
      <c r="AY1686" s="936" t="s">
        <v>29</v>
      </c>
      <c r="AZ1686" s="937">
        <f>AV1686*AX1686</f>
        <v>33.059999999999995</v>
      </c>
    </row>
    <row r="1687" spans="1:52" ht="13.5" customHeight="1">
      <c r="A1687" s="838">
        <f t="shared" si="644"/>
        <v>42</v>
      </c>
      <c r="B1687" s="1045" t="s">
        <v>478</v>
      </c>
      <c r="C1687" s="817" t="s">
        <v>66</v>
      </c>
      <c r="D1687" s="839">
        <v>12</v>
      </c>
      <c r="E1687" s="852">
        <v>12</v>
      </c>
      <c r="F1687" s="828"/>
      <c r="G1687" s="854"/>
      <c r="H1687" s="827">
        <v>26</v>
      </c>
      <c r="I1687" s="842"/>
      <c r="J1687" s="824">
        <f t="shared" si="635"/>
        <v>312</v>
      </c>
      <c r="K1687" s="825"/>
      <c r="L1687" s="825"/>
      <c r="M1687" s="940"/>
      <c r="N1687" s="827"/>
      <c r="O1687" s="824">
        <f t="shared" si="647"/>
        <v>0</v>
      </c>
      <c r="P1687" s="865"/>
      <c r="Q1687" s="825"/>
      <c r="R1687" s="877"/>
      <c r="S1687" s="827"/>
      <c r="T1687" s="846">
        <f t="shared" si="636"/>
        <v>0</v>
      </c>
      <c r="U1687" s="825">
        <f t="shared" si="654"/>
        <v>0</v>
      </c>
      <c r="V1687" s="825">
        <f t="shared" si="648"/>
        <v>0</v>
      </c>
      <c r="W1687" s="827">
        <f t="shared" si="648"/>
        <v>26</v>
      </c>
      <c r="X1687" s="827">
        <f t="shared" si="648"/>
        <v>0</v>
      </c>
      <c r="Y1687" s="824">
        <f t="shared" si="648"/>
        <v>312</v>
      </c>
      <c r="Z1687" s="838">
        <f t="shared" si="645"/>
        <v>42</v>
      </c>
      <c r="AA1687" s="895" t="str">
        <f t="shared" si="642"/>
        <v>Dưa cải</v>
      </c>
      <c r="AB1687" s="844" t="str">
        <f t="shared" si="642"/>
        <v>kg</v>
      </c>
      <c r="AC1687" s="845">
        <f t="shared" si="642"/>
        <v>12</v>
      </c>
      <c r="AD1687" s="858">
        <f t="shared" si="642"/>
        <v>12</v>
      </c>
      <c r="AE1687" s="832">
        <f t="shared" si="655"/>
        <v>0</v>
      </c>
      <c r="AF1687" s="832">
        <f t="shared" si="655"/>
        <v>0</v>
      </c>
      <c r="AG1687" s="832">
        <f t="shared" si="655"/>
        <v>0</v>
      </c>
      <c r="AH1687" s="832">
        <f t="shared" si="655"/>
        <v>0</v>
      </c>
      <c r="AI1687" s="824">
        <f t="shared" si="643"/>
        <v>0</v>
      </c>
      <c r="AJ1687" s="879">
        <f t="shared" si="651"/>
        <v>0</v>
      </c>
      <c r="AK1687" s="879">
        <f t="shared" si="651"/>
        <v>0</v>
      </c>
      <c r="AL1687" s="879">
        <f t="shared" si="651"/>
        <v>26</v>
      </c>
      <c r="AM1687" s="879">
        <f t="shared" si="652"/>
        <v>0</v>
      </c>
      <c r="AN1687" s="849">
        <f t="shared" si="653"/>
        <v>312</v>
      </c>
      <c r="AO1687" s="825">
        <f t="shared" si="640"/>
        <v>0</v>
      </c>
      <c r="AP1687" s="825">
        <f t="shared" si="640"/>
        <v>0</v>
      </c>
      <c r="AQ1687" s="825">
        <f t="shared" si="640"/>
        <v>26</v>
      </c>
      <c r="AR1687" s="825">
        <f t="shared" si="640"/>
        <v>0</v>
      </c>
      <c r="AS1687" s="825">
        <f t="shared" si="640"/>
        <v>312</v>
      </c>
      <c r="AT1687" s="850">
        <f t="shared" si="646"/>
        <v>0</v>
      </c>
      <c r="AU1687" s="929" t="s">
        <v>811</v>
      </c>
      <c r="AV1687" s="930"/>
      <c r="AW1687" s="1504">
        <v>0.68</v>
      </c>
      <c r="AX1687" s="1504"/>
      <c r="AY1687" s="930"/>
      <c r="AZ1687" s="941" t="s">
        <v>70</v>
      </c>
    </row>
    <row r="1688" spans="1:52" ht="13.5" customHeight="1">
      <c r="A1688" s="838">
        <f t="shared" si="644"/>
        <v>43</v>
      </c>
      <c r="B1688" s="1046" t="s">
        <v>60</v>
      </c>
      <c r="C1688" s="817" t="s">
        <v>66</v>
      </c>
      <c r="D1688" s="924">
        <v>20</v>
      </c>
      <c r="E1688" s="898">
        <v>20</v>
      </c>
      <c r="F1688" s="853"/>
      <c r="G1688" s="909"/>
      <c r="H1688" s="827">
        <v>0.5</v>
      </c>
      <c r="I1688" s="842"/>
      <c r="J1688" s="824">
        <f t="shared" si="635"/>
        <v>10</v>
      </c>
      <c r="K1688" s="878"/>
      <c r="L1688" s="828"/>
      <c r="M1688" s="899">
        <v>3</v>
      </c>
      <c r="N1688" s="827"/>
      <c r="O1688" s="824">
        <f t="shared" si="647"/>
        <v>60</v>
      </c>
      <c r="P1688" s="942"/>
      <c r="Q1688" s="828"/>
      <c r="R1688" s="877">
        <v>1</v>
      </c>
      <c r="S1688" s="827"/>
      <c r="T1688" s="846">
        <f t="shared" si="636"/>
        <v>20</v>
      </c>
      <c r="U1688" s="878">
        <f t="shared" si="654"/>
        <v>0</v>
      </c>
      <c r="V1688" s="828">
        <f t="shared" si="648"/>
        <v>0</v>
      </c>
      <c r="W1688" s="827">
        <f t="shared" si="648"/>
        <v>4.5</v>
      </c>
      <c r="X1688" s="827">
        <f t="shared" si="648"/>
        <v>0</v>
      </c>
      <c r="Y1688" s="824">
        <f t="shared" si="648"/>
        <v>90</v>
      </c>
      <c r="Z1688" s="838">
        <f t="shared" si="645"/>
        <v>43</v>
      </c>
      <c r="AA1688" s="895" t="str">
        <f t="shared" si="642"/>
        <v>Cà chua</v>
      </c>
      <c r="AB1688" s="844" t="str">
        <f t="shared" si="642"/>
        <v>kg</v>
      </c>
      <c r="AC1688" s="845">
        <f t="shared" si="642"/>
        <v>20</v>
      </c>
      <c r="AD1688" s="858">
        <f t="shared" si="642"/>
        <v>20</v>
      </c>
      <c r="AE1688" s="832">
        <f t="shared" si="655"/>
        <v>0</v>
      </c>
      <c r="AF1688" s="832">
        <f t="shared" si="655"/>
        <v>0</v>
      </c>
      <c r="AG1688" s="832">
        <f t="shared" si="655"/>
        <v>0</v>
      </c>
      <c r="AH1688" s="832">
        <f t="shared" si="655"/>
        <v>0</v>
      </c>
      <c r="AI1688" s="824">
        <f t="shared" si="643"/>
        <v>0</v>
      </c>
      <c r="AJ1688" s="879">
        <f t="shared" si="651"/>
        <v>0</v>
      </c>
      <c r="AK1688" s="879">
        <f t="shared" si="651"/>
        <v>0</v>
      </c>
      <c r="AL1688" s="879">
        <f t="shared" si="651"/>
        <v>4.5</v>
      </c>
      <c r="AM1688" s="879">
        <f t="shared" si="652"/>
        <v>0</v>
      </c>
      <c r="AN1688" s="849">
        <f t="shared" si="653"/>
        <v>90</v>
      </c>
      <c r="AO1688" s="825">
        <f t="shared" si="640"/>
        <v>0</v>
      </c>
      <c r="AP1688" s="825">
        <f t="shared" si="640"/>
        <v>0</v>
      </c>
      <c r="AQ1688" s="825">
        <f t="shared" si="640"/>
        <v>4.5</v>
      </c>
      <c r="AR1688" s="825">
        <f t="shared" si="640"/>
        <v>0</v>
      </c>
      <c r="AS1688" s="825">
        <f t="shared" si="640"/>
        <v>90</v>
      </c>
      <c r="AT1688" s="850">
        <f t="shared" si="646"/>
        <v>0</v>
      </c>
      <c r="AU1688" s="932" t="s">
        <v>856</v>
      </c>
      <c r="AV1688" s="868">
        <f>AV1653</f>
        <v>14</v>
      </c>
      <c r="AW1688" s="934" t="s">
        <v>27</v>
      </c>
      <c r="AX1688" s="935">
        <v>0.16</v>
      </c>
      <c r="AY1688" s="936" t="s">
        <v>29</v>
      </c>
      <c r="AZ1688" s="937">
        <f>AV1688*AX1688</f>
        <v>2.2400000000000002</v>
      </c>
    </row>
    <row r="1689" spans="1:52" ht="13.5" customHeight="1">
      <c r="A1689" s="838">
        <f t="shared" si="644"/>
        <v>44</v>
      </c>
      <c r="B1689" s="1045" t="s">
        <v>61</v>
      </c>
      <c r="C1689" s="817" t="s">
        <v>66</v>
      </c>
      <c r="D1689" s="924">
        <v>20</v>
      </c>
      <c r="E1689" s="898">
        <v>20</v>
      </c>
      <c r="F1689" s="825"/>
      <c r="G1689" s="872"/>
      <c r="H1689" s="827">
        <v>0.5</v>
      </c>
      <c r="I1689" s="842"/>
      <c r="J1689" s="824">
        <f t="shared" si="635"/>
        <v>10</v>
      </c>
      <c r="K1689" s="943"/>
      <c r="L1689" s="828"/>
      <c r="M1689" s="827">
        <v>2</v>
      </c>
      <c r="N1689" s="827"/>
      <c r="O1689" s="824">
        <f t="shared" si="647"/>
        <v>40</v>
      </c>
      <c r="P1689" s="942"/>
      <c r="Q1689" s="828"/>
      <c r="R1689" s="925">
        <v>1</v>
      </c>
      <c r="S1689" s="827"/>
      <c r="T1689" s="846">
        <f t="shared" ref="T1689:T1697" si="656">SUM(P1689:S1689)*$E1689</f>
        <v>20</v>
      </c>
      <c r="U1689" s="825">
        <f t="shared" si="654"/>
        <v>0</v>
      </c>
      <c r="V1689" s="828">
        <f t="shared" si="648"/>
        <v>0</v>
      </c>
      <c r="W1689" s="827">
        <f t="shared" si="648"/>
        <v>3.5</v>
      </c>
      <c r="X1689" s="827">
        <f t="shared" si="648"/>
        <v>0</v>
      </c>
      <c r="Y1689" s="824">
        <f t="shared" si="648"/>
        <v>70</v>
      </c>
      <c r="Z1689" s="838">
        <f t="shared" si="645"/>
        <v>44</v>
      </c>
      <c r="AA1689" s="895" t="str">
        <f t="shared" si="642"/>
        <v>Hành lá</v>
      </c>
      <c r="AB1689" s="844" t="str">
        <f t="shared" si="642"/>
        <v>kg</v>
      </c>
      <c r="AC1689" s="845">
        <f t="shared" si="642"/>
        <v>20</v>
      </c>
      <c r="AD1689" s="858">
        <f t="shared" si="642"/>
        <v>20</v>
      </c>
      <c r="AE1689" s="832">
        <f t="shared" si="655"/>
        <v>0</v>
      </c>
      <c r="AF1689" s="832">
        <f t="shared" si="655"/>
        <v>0</v>
      </c>
      <c r="AG1689" s="832">
        <f t="shared" si="655"/>
        <v>0</v>
      </c>
      <c r="AH1689" s="832">
        <f t="shared" si="655"/>
        <v>0</v>
      </c>
      <c r="AI1689" s="824">
        <f t="shared" si="643"/>
        <v>0</v>
      </c>
      <c r="AJ1689" s="879">
        <f t="shared" si="651"/>
        <v>0</v>
      </c>
      <c r="AK1689" s="879">
        <f t="shared" si="651"/>
        <v>0</v>
      </c>
      <c r="AL1689" s="879">
        <f t="shared" si="651"/>
        <v>3.5</v>
      </c>
      <c r="AM1689" s="879">
        <f t="shared" si="652"/>
        <v>0</v>
      </c>
      <c r="AN1689" s="849">
        <f t="shared" si="653"/>
        <v>70</v>
      </c>
      <c r="AO1689" s="825">
        <f t="shared" si="640"/>
        <v>0</v>
      </c>
      <c r="AP1689" s="825">
        <f t="shared" si="640"/>
        <v>0</v>
      </c>
      <c r="AQ1689" s="825">
        <f t="shared" si="640"/>
        <v>3.5</v>
      </c>
      <c r="AR1689" s="825">
        <f t="shared" si="640"/>
        <v>0</v>
      </c>
      <c r="AS1689" s="825">
        <f t="shared" si="640"/>
        <v>70</v>
      </c>
      <c r="AT1689" s="850">
        <f t="shared" si="646"/>
        <v>0</v>
      </c>
      <c r="AU1689" s="932" t="s">
        <v>857</v>
      </c>
      <c r="AV1689" s="868">
        <f>AV1654</f>
        <v>14</v>
      </c>
      <c r="AW1689" s="934" t="s">
        <v>27</v>
      </c>
      <c r="AX1689" s="935">
        <v>0.26</v>
      </c>
      <c r="AY1689" s="944" t="s">
        <v>29</v>
      </c>
      <c r="AZ1689" s="945">
        <f>AV1689*AX1689</f>
        <v>3.64</v>
      </c>
    </row>
    <row r="1690" spans="1:52" ht="13.5" customHeight="1">
      <c r="A1690" s="838">
        <f t="shared" si="644"/>
        <v>45</v>
      </c>
      <c r="B1690" s="1047" t="s">
        <v>160</v>
      </c>
      <c r="C1690" s="817" t="s">
        <v>66</v>
      </c>
      <c r="D1690" s="924">
        <v>14</v>
      </c>
      <c r="E1690" s="898">
        <v>12</v>
      </c>
      <c r="F1690" s="828"/>
      <c r="G1690" s="854"/>
      <c r="H1690" s="827"/>
      <c r="I1690" s="842"/>
      <c r="J1690" s="824">
        <f t="shared" si="635"/>
        <v>0</v>
      </c>
      <c r="K1690" s="878"/>
      <c r="L1690" s="946"/>
      <c r="M1690" s="899">
        <v>4</v>
      </c>
      <c r="N1690" s="827"/>
      <c r="O1690" s="824">
        <f t="shared" si="647"/>
        <v>48</v>
      </c>
      <c r="P1690" s="878"/>
      <c r="Q1690" s="828"/>
      <c r="R1690" s="826">
        <v>4</v>
      </c>
      <c r="S1690" s="827"/>
      <c r="T1690" s="846">
        <f t="shared" si="656"/>
        <v>48</v>
      </c>
      <c r="U1690" s="825">
        <f t="shared" si="654"/>
        <v>0</v>
      </c>
      <c r="V1690" s="825">
        <f t="shared" si="648"/>
        <v>0</v>
      </c>
      <c r="W1690" s="827">
        <f t="shared" si="648"/>
        <v>8</v>
      </c>
      <c r="X1690" s="827">
        <f t="shared" si="648"/>
        <v>0</v>
      </c>
      <c r="Y1690" s="824">
        <f t="shared" si="648"/>
        <v>96</v>
      </c>
      <c r="Z1690" s="838">
        <f t="shared" si="645"/>
        <v>45</v>
      </c>
      <c r="AA1690" s="895" t="str">
        <f t="shared" si="642"/>
        <v>Giá đậu</v>
      </c>
      <c r="AB1690" s="844" t="str">
        <f t="shared" si="642"/>
        <v>kg</v>
      </c>
      <c r="AC1690" s="845">
        <f t="shared" si="642"/>
        <v>14</v>
      </c>
      <c r="AD1690" s="858">
        <f t="shared" si="642"/>
        <v>12</v>
      </c>
      <c r="AE1690" s="832">
        <f t="shared" si="655"/>
        <v>0</v>
      </c>
      <c r="AF1690" s="832">
        <f t="shared" si="655"/>
        <v>0</v>
      </c>
      <c r="AG1690" s="832">
        <f t="shared" si="655"/>
        <v>0</v>
      </c>
      <c r="AH1690" s="832">
        <f t="shared" si="655"/>
        <v>0</v>
      </c>
      <c r="AI1690" s="824">
        <f t="shared" si="643"/>
        <v>0</v>
      </c>
      <c r="AJ1690" s="879">
        <f t="shared" si="651"/>
        <v>0</v>
      </c>
      <c r="AK1690" s="879">
        <f t="shared" si="651"/>
        <v>0</v>
      </c>
      <c r="AL1690" s="879">
        <f t="shared" si="651"/>
        <v>8</v>
      </c>
      <c r="AM1690" s="879">
        <f t="shared" si="652"/>
        <v>0</v>
      </c>
      <c r="AN1690" s="849">
        <f t="shared" si="653"/>
        <v>96</v>
      </c>
      <c r="AO1690" s="825">
        <f t="shared" si="640"/>
        <v>0</v>
      </c>
      <c r="AP1690" s="825">
        <f t="shared" si="640"/>
        <v>0</v>
      </c>
      <c r="AQ1690" s="825">
        <f t="shared" si="640"/>
        <v>8</v>
      </c>
      <c r="AR1690" s="825">
        <f t="shared" si="640"/>
        <v>0</v>
      </c>
      <c r="AS1690" s="825">
        <f t="shared" si="640"/>
        <v>96</v>
      </c>
      <c r="AT1690" s="850">
        <f t="shared" si="646"/>
        <v>16</v>
      </c>
      <c r="AU1690" s="932" t="s">
        <v>858</v>
      </c>
      <c r="AV1690" s="868">
        <f>AV1655</f>
        <v>14</v>
      </c>
      <c r="AW1690" s="934" t="s">
        <v>27</v>
      </c>
      <c r="AX1690" s="1048">
        <v>0.26</v>
      </c>
      <c r="AY1690" s="944" t="s">
        <v>29</v>
      </c>
      <c r="AZ1690" s="945">
        <f>AV1690*AX1690</f>
        <v>3.64</v>
      </c>
    </row>
    <row r="1691" spans="1:52" ht="13.5" customHeight="1">
      <c r="A1691" s="838">
        <f t="shared" si="644"/>
        <v>46</v>
      </c>
      <c r="B1691" s="1046" t="s">
        <v>161</v>
      </c>
      <c r="C1691" s="896" t="s">
        <v>389</v>
      </c>
      <c r="D1691" s="897">
        <v>13</v>
      </c>
      <c r="E1691" s="898">
        <v>13</v>
      </c>
      <c r="F1691" s="884"/>
      <c r="G1691" s="854"/>
      <c r="H1691" s="885"/>
      <c r="I1691" s="842"/>
      <c r="J1691" s="824">
        <f t="shared" si="635"/>
        <v>0</v>
      </c>
      <c r="K1691" s="828"/>
      <c r="L1691" s="828"/>
      <c r="M1691" s="899">
        <v>7</v>
      </c>
      <c r="N1691" s="827"/>
      <c r="O1691" s="824">
        <f t="shared" si="647"/>
        <v>91</v>
      </c>
      <c r="P1691" s="900"/>
      <c r="Q1691" s="828"/>
      <c r="R1691" s="901"/>
      <c r="S1691" s="827"/>
      <c r="T1691" s="846">
        <f t="shared" si="656"/>
        <v>0</v>
      </c>
      <c r="U1691" s="825">
        <f t="shared" si="654"/>
        <v>0</v>
      </c>
      <c r="V1691" s="825">
        <f t="shared" si="648"/>
        <v>0</v>
      </c>
      <c r="W1691" s="827">
        <f t="shared" si="648"/>
        <v>7</v>
      </c>
      <c r="X1691" s="827">
        <f t="shared" si="648"/>
        <v>0</v>
      </c>
      <c r="Y1691" s="824">
        <f t="shared" si="648"/>
        <v>91</v>
      </c>
      <c r="Z1691" s="838">
        <f t="shared" si="645"/>
        <v>46</v>
      </c>
      <c r="AA1691" s="895" t="str">
        <f t="shared" si="642"/>
        <v>Rau sống</v>
      </c>
      <c r="AB1691" s="844" t="str">
        <f t="shared" si="642"/>
        <v>lít</v>
      </c>
      <c r="AC1691" s="845">
        <f t="shared" si="642"/>
        <v>13</v>
      </c>
      <c r="AD1691" s="858">
        <f t="shared" si="642"/>
        <v>13</v>
      </c>
      <c r="AE1691" s="832">
        <f t="shared" si="655"/>
        <v>0</v>
      </c>
      <c r="AF1691" s="832">
        <f t="shared" si="655"/>
        <v>0</v>
      </c>
      <c r="AG1691" s="832">
        <f t="shared" si="655"/>
        <v>0</v>
      </c>
      <c r="AH1691" s="832">
        <f t="shared" si="655"/>
        <v>0</v>
      </c>
      <c r="AI1691" s="824">
        <f t="shared" si="643"/>
        <v>0</v>
      </c>
      <c r="AJ1691" s="879">
        <f t="shared" si="651"/>
        <v>0</v>
      </c>
      <c r="AK1691" s="879">
        <f t="shared" si="651"/>
        <v>0</v>
      </c>
      <c r="AL1691" s="879">
        <f t="shared" si="651"/>
        <v>7</v>
      </c>
      <c r="AM1691" s="879">
        <f t="shared" si="652"/>
        <v>0</v>
      </c>
      <c r="AN1691" s="849">
        <f t="shared" si="653"/>
        <v>91</v>
      </c>
      <c r="AO1691" s="825">
        <f t="shared" si="640"/>
        <v>0</v>
      </c>
      <c r="AP1691" s="825">
        <f t="shared" si="640"/>
        <v>0</v>
      </c>
      <c r="AQ1691" s="825">
        <f t="shared" si="640"/>
        <v>7</v>
      </c>
      <c r="AR1691" s="825">
        <f t="shared" si="640"/>
        <v>0</v>
      </c>
      <c r="AS1691" s="825">
        <f t="shared" si="640"/>
        <v>91</v>
      </c>
      <c r="AT1691" s="850">
        <f t="shared" si="646"/>
        <v>0</v>
      </c>
      <c r="AU1691" s="1566" t="s">
        <v>859</v>
      </c>
      <c r="AV1691" s="1567"/>
      <c r="AW1691" s="1567"/>
      <c r="AX1691" s="1567"/>
      <c r="AY1691" s="947"/>
      <c r="AZ1691" s="937"/>
    </row>
    <row r="1692" spans="1:52" ht="13.5" customHeight="1">
      <c r="A1692" s="838">
        <f>IF(B1692&lt;&gt;"",MAX($A1691:$A1691)+1,"")</f>
        <v>47</v>
      </c>
      <c r="B1692" s="1046" t="s">
        <v>896</v>
      </c>
      <c r="C1692" s="844" t="s">
        <v>66</v>
      </c>
      <c r="D1692" s="907">
        <v>10</v>
      </c>
      <c r="E1692" s="824">
        <v>10</v>
      </c>
      <c r="F1692" s="905"/>
      <c r="G1692" s="854"/>
      <c r="H1692" s="863">
        <v>5</v>
      </c>
      <c r="I1692" s="842"/>
      <c r="J1692" s="824">
        <f t="shared" si="635"/>
        <v>50</v>
      </c>
      <c r="K1692" s="825"/>
      <c r="L1692" s="825"/>
      <c r="M1692" s="827"/>
      <c r="N1692" s="827"/>
      <c r="O1692" s="824">
        <f t="shared" si="647"/>
        <v>0</v>
      </c>
      <c r="P1692" s="825"/>
      <c r="Q1692" s="825"/>
      <c r="R1692" s="827">
        <v>5</v>
      </c>
      <c r="S1692" s="827"/>
      <c r="T1692" s="846">
        <f t="shared" si="656"/>
        <v>50</v>
      </c>
      <c r="U1692" s="825">
        <f t="shared" si="654"/>
        <v>0</v>
      </c>
      <c r="V1692" s="825">
        <f t="shared" si="648"/>
        <v>0</v>
      </c>
      <c r="W1692" s="827">
        <f t="shared" si="648"/>
        <v>10</v>
      </c>
      <c r="X1692" s="827">
        <f t="shared" si="648"/>
        <v>0</v>
      </c>
      <c r="Y1692" s="824">
        <f t="shared" si="648"/>
        <v>100</v>
      </c>
      <c r="Z1692" s="838">
        <f t="shared" si="645"/>
        <v>47</v>
      </c>
      <c r="AA1692" s="895" t="str">
        <f t="shared" si="642"/>
        <v>Rau canh</v>
      </c>
      <c r="AB1692" s="844" t="str">
        <f t="shared" si="642"/>
        <v>kg</v>
      </c>
      <c r="AC1692" s="845">
        <f t="shared" si="642"/>
        <v>10</v>
      </c>
      <c r="AD1692" s="858">
        <f t="shared" si="642"/>
        <v>10</v>
      </c>
      <c r="AE1692" s="832">
        <f t="shared" ref="AE1692:AH1699" si="657">AE1611+AJ1611-AO1611</f>
        <v>0</v>
      </c>
      <c r="AF1692" s="832">
        <f t="shared" si="657"/>
        <v>0</v>
      </c>
      <c r="AG1692" s="832">
        <f t="shared" si="657"/>
        <v>0</v>
      </c>
      <c r="AH1692" s="832">
        <f t="shared" si="657"/>
        <v>0</v>
      </c>
      <c r="AI1692" s="824">
        <f t="shared" si="643"/>
        <v>0</v>
      </c>
      <c r="AJ1692" s="879">
        <f t="shared" si="651"/>
        <v>0</v>
      </c>
      <c r="AK1692" s="879">
        <f t="shared" si="651"/>
        <v>0</v>
      </c>
      <c r="AL1692" s="879">
        <f t="shared" si="651"/>
        <v>10</v>
      </c>
      <c r="AM1692" s="879">
        <f t="shared" si="652"/>
        <v>0</v>
      </c>
      <c r="AN1692" s="849">
        <f t="shared" si="653"/>
        <v>100</v>
      </c>
      <c r="AO1692" s="825">
        <f t="shared" si="640"/>
        <v>0</v>
      </c>
      <c r="AP1692" s="825">
        <f t="shared" si="640"/>
        <v>0</v>
      </c>
      <c r="AQ1692" s="825">
        <f t="shared" si="640"/>
        <v>10</v>
      </c>
      <c r="AR1692" s="825">
        <f t="shared" si="640"/>
        <v>0</v>
      </c>
      <c r="AS1692" s="825">
        <f t="shared" si="640"/>
        <v>100</v>
      </c>
      <c r="AT1692" s="850">
        <f t="shared" si="646"/>
        <v>0</v>
      </c>
      <c r="AU1692" s="948"/>
      <c r="AV1692" s="934"/>
      <c r="AW1692" s="934"/>
      <c r="AX1692" s="935"/>
      <c r="AY1692" s="936" t="s">
        <v>29</v>
      </c>
      <c r="AZ1692" s="937">
        <f>AV1692*AX1692</f>
        <v>0</v>
      </c>
    </row>
    <row r="1693" spans="1:52" ht="13.5" customHeight="1">
      <c r="A1693" s="838">
        <f>IF(B1693&lt;&gt;"",MAX($A1692:$A1692)+1,"")</f>
        <v>48</v>
      </c>
      <c r="B1693" s="1046" t="s">
        <v>893</v>
      </c>
      <c r="C1693" s="844" t="s">
        <v>66</v>
      </c>
      <c r="D1693" s="907">
        <v>25</v>
      </c>
      <c r="E1693" s="824">
        <v>25</v>
      </c>
      <c r="F1693" s="905"/>
      <c r="G1693" s="854"/>
      <c r="H1693" s="863"/>
      <c r="I1693" s="842"/>
      <c r="J1693" s="824">
        <f>SUM(F1693:I1693)*$E1693</f>
        <v>0</v>
      </c>
      <c r="K1693" s="825"/>
      <c r="L1693" s="825"/>
      <c r="M1693" s="827"/>
      <c r="N1693" s="827"/>
      <c r="O1693" s="824">
        <f t="shared" si="647"/>
        <v>0</v>
      </c>
      <c r="P1693" s="825"/>
      <c r="Q1693" s="825"/>
      <c r="R1693" s="827">
        <v>7</v>
      </c>
      <c r="S1693" s="827"/>
      <c r="T1693" s="846">
        <f t="shared" si="656"/>
        <v>175</v>
      </c>
      <c r="U1693" s="825">
        <f t="shared" si="654"/>
        <v>0</v>
      </c>
      <c r="V1693" s="825">
        <f t="shared" si="648"/>
        <v>0</v>
      </c>
      <c r="W1693" s="827">
        <f t="shared" si="648"/>
        <v>7</v>
      </c>
      <c r="X1693" s="827">
        <f t="shared" si="648"/>
        <v>0</v>
      </c>
      <c r="Y1693" s="824">
        <f t="shared" si="648"/>
        <v>175</v>
      </c>
      <c r="Z1693" s="838">
        <f t="shared" si="645"/>
        <v>48</v>
      </c>
      <c r="AA1693" s="895" t="str">
        <f t="shared" si="642"/>
        <v>Măng</v>
      </c>
      <c r="AB1693" s="844" t="str">
        <f t="shared" si="642"/>
        <v>kg</v>
      </c>
      <c r="AC1693" s="845">
        <f t="shared" si="642"/>
        <v>25</v>
      </c>
      <c r="AD1693" s="858">
        <f t="shared" si="642"/>
        <v>25</v>
      </c>
      <c r="AE1693" s="832">
        <f t="shared" si="657"/>
        <v>0</v>
      </c>
      <c r="AF1693" s="832">
        <f t="shared" si="657"/>
        <v>0</v>
      </c>
      <c r="AG1693" s="832">
        <f t="shared" si="657"/>
        <v>0</v>
      </c>
      <c r="AH1693" s="832">
        <f t="shared" si="657"/>
        <v>0</v>
      </c>
      <c r="AI1693" s="824">
        <f t="shared" si="643"/>
        <v>0</v>
      </c>
      <c r="AJ1693" s="879">
        <f t="shared" si="651"/>
        <v>0</v>
      </c>
      <c r="AK1693" s="879">
        <f t="shared" si="651"/>
        <v>0</v>
      </c>
      <c r="AL1693" s="879">
        <f t="shared" si="651"/>
        <v>7</v>
      </c>
      <c r="AM1693" s="879">
        <f t="shared" si="652"/>
        <v>0</v>
      </c>
      <c r="AN1693" s="849">
        <f t="shared" si="653"/>
        <v>175</v>
      </c>
      <c r="AO1693" s="825">
        <f t="shared" si="640"/>
        <v>0</v>
      </c>
      <c r="AP1693" s="825">
        <f t="shared" si="640"/>
        <v>0</v>
      </c>
      <c r="AQ1693" s="825">
        <f t="shared" si="640"/>
        <v>7</v>
      </c>
      <c r="AR1693" s="825">
        <f t="shared" si="640"/>
        <v>0</v>
      </c>
      <c r="AS1693" s="825">
        <f t="shared" si="640"/>
        <v>175</v>
      </c>
      <c r="AT1693" s="850">
        <f t="shared" si="646"/>
        <v>0</v>
      </c>
      <c r="AU1693" s="948"/>
      <c r="AV1693" s="934"/>
      <c r="AW1693" s="934"/>
      <c r="AX1693" s="935"/>
      <c r="AY1693" s="936" t="s">
        <v>29</v>
      </c>
      <c r="AZ1693" s="937">
        <f>AV1693*AX1693</f>
        <v>0</v>
      </c>
    </row>
    <row r="1694" spans="1:52" ht="13.5" customHeight="1">
      <c r="A1694" s="838">
        <f t="shared" ref="A1694:A1705" si="658">IF(B1694&lt;&gt;"",MAX($A1692:$A1693)+1,"")</f>
        <v>49</v>
      </c>
      <c r="B1694" s="1046" t="s">
        <v>914</v>
      </c>
      <c r="C1694" s="844" t="s">
        <v>66</v>
      </c>
      <c r="D1694" s="949">
        <v>15</v>
      </c>
      <c r="E1694" s="950">
        <v>15</v>
      </c>
      <c r="F1694" s="905"/>
      <c r="G1694" s="872"/>
      <c r="H1694" s="842"/>
      <c r="I1694" s="842"/>
      <c r="J1694" s="824">
        <f>SUM(F1694:I1694)*$E1694</f>
        <v>0</v>
      </c>
      <c r="K1694" s="878"/>
      <c r="L1694" s="828"/>
      <c r="M1694" s="826">
        <v>3</v>
      </c>
      <c r="N1694" s="827"/>
      <c r="O1694" s="824">
        <f t="shared" si="647"/>
        <v>45</v>
      </c>
      <c r="P1694" s="825"/>
      <c r="Q1694" s="828"/>
      <c r="R1694" s="826"/>
      <c r="S1694" s="827"/>
      <c r="T1694" s="846">
        <f t="shared" si="656"/>
        <v>0</v>
      </c>
      <c r="U1694" s="825">
        <f t="shared" si="654"/>
        <v>0</v>
      </c>
      <c r="V1694" s="825">
        <f t="shared" si="648"/>
        <v>0</v>
      </c>
      <c r="W1694" s="827">
        <f t="shared" si="648"/>
        <v>3</v>
      </c>
      <c r="X1694" s="827">
        <f t="shared" si="648"/>
        <v>0</v>
      </c>
      <c r="Y1694" s="824">
        <f t="shared" si="648"/>
        <v>45</v>
      </c>
      <c r="Z1694" s="838">
        <f t="shared" si="645"/>
        <v>49</v>
      </c>
      <c r="AA1694" s="895" t="str">
        <f t="shared" si="642"/>
        <v>Sả</v>
      </c>
      <c r="AB1694" s="844" t="str">
        <f t="shared" si="642"/>
        <v>kg</v>
      </c>
      <c r="AC1694" s="845">
        <f t="shared" si="642"/>
        <v>15</v>
      </c>
      <c r="AD1694" s="858">
        <f t="shared" si="642"/>
        <v>15</v>
      </c>
      <c r="AE1694" s="832">
        <f t="shared" si="657"/>
        <v>0</v>
      </c>
      <c r="AF1694" s="832">
        <f t="shared" si="657"/>
        <v>0</v>
      </c>
      <c r="AG1694" s="832">
        <f t="shared" si="657"/>
        <v>0</v>
      </c>
      <c r="AH1694" s="832">
        <f t="shared" si="657"/>
        <v>0</v>
      </c>
      <c r="AI1694" s="824">
        <f t="shared" si="643"/>
        <v>0</v>
      </c>
      <c r="AJ1694" s="879">
        <f t="shared" si="651"/>
        <v>0</v>
      </c>
      <c r="AK1694" s="879">
        <f t="shared" si="651"/>
        <v>0</v>
      </c>
      <c r="AL1694" s="879">
        <f t="shared" si="651"/>
        <v>3</v>
      </c>
      <c r="AM1694" s="879">
        <f t="shared" si="652"/>
        <v>0</v>
      </c>
      <c r="AN1694" s="849">
        <f t="shared" si="653"/>
        <v>45</v>
      </c>
      <c r="AO1694" s="825">
        <f t="shared" si="640"/>
        <v>0</v>
      </c>
      <c r="AP1694" s="825">
        <f t="shared" si="640"/>
        <v>0</v>
      </c>
      <c r="AQ1694" s="825">
        <f t="shared" si="640"/>
        <v>3</v>
      </c>
      <c r="AR1694" s="825">
        <f t="shared" si="640"/>
        <v>0</v>
      </c>
      <c r="AS1694" s="825">
        <f t="shared" si="640"/>
        <v>45</v>
      </c>
      <c r="AT1694" s="850">
        <f t="shared" si="646"/>
        <v>0</v>
      </c>
      <c r="AU1694" s="1566" t="s">
        <v>860</v>
      </c>
      <c r="AV1694" s="1567"/>
      <c r="AW1694" s="1567"/>
      <c r="AX1694" s="1567"/>
      <c r="AY1694" s="936" t="str">
        <f>AY1695</f>
        <v>=</v>
      </c>
      <c r="AZ1694" s="937">
        <f ca="1">AZ1617</f>
        <v>22.479999999999734</v>
      </c>
    </row>
    <row r="1695" spans="1:52" ht="13.5" customHeight="1">
      <c r="A1695" s="838">
        <f t="shared" si="658"/>
        <v>50</v>
      </c>
      <c r="B1695" s="1046" t="s">
        <v>62</v>
      </c>
      <c r="C1695" s="844" t="s">
        <v>66</v>
      </c>
      <c r="D1695" s="907">
        <v>10</v>
      </c>
      <c r="E1695" s="824">
        <v>8</v>
      </c>
      <c r="F1695" s="905"/>
      <c r="G1695" s="909"/>
      <c r="H1695" s="842"/>
      <c r="I1695" s="842"/>
      <c r="J1695" s="824">
        <f>SUM(F1695:I1695)*$E1695</f>
        <v>0</v>
      </c>
      <c r="K1695" s="825"/>
      <c r="L1695" s="828"/>
      <c r="M1695" s="827"/>
      <c r="N1695" s="827"/>
      <c r="O1695" s="824">
        <f t="shared" si="647"/>
        <v>0</v>
      </c>
      <c r="P1695" s="853"/>
      <c r="Q1695" s="828"/>
      <c r="R1695" s="826">
        <v>8</v>
      </c>
      <c r="S1695" s="827"/>
      <c r="T1695" s="846">
        <f t="shared" si="656"/>
        <v>64</v>
      </c>
      <c r="U1695" s="825">
        <f t="shared" si="654"/>
        <v>0</v>
      </c>
      <c r="V1695" s="825">
        <f t="shared" si="648"/>
        <v>0</v>
      </c>
      <c r="W1695" s="827">
        <f t="shared" si="648"/>
        <v>8</v>
      </c>
      <c r="X1695" s="827">
        <f t="shared" si="648"/>
        <v>0</v>
      </c>
      <c r="Y1695" s="824">
        <f t="shared" si="648"/>
        <v>64</v>
      </c>
      <c r="Z1695" s="838">
        <f t="shared" si="645"/>
        <v>50</v>
      </c>
      <c r="AA1695" s="895" t="str">
        <f t="shared" si="642"/>
        <v>Chuối xanh</v>
      </c>
      <c r="AB1695" s="844" t="str">
        <f t="shared" si="642"/>
        <v>kg</v>
      </c>
      <c r="AC1695" s="845">
        <f t="shared" si="642"/>
        <v>10</v>
      </c>
      <c r="AD1695" s="858">
        <f t="shared" si="642"/>
        <v>8</v>
      </c>
      <c r="AE1695" s="832">
        <f t="shared" si="657"/>
        <v>0</v>
      </c>
      <c r="AF1695" s="832">
        <f t="shared" si="657"/>
        <v>0</v>
      </c>
      <c r="AG1695" s="832">
        <f t="shared" si="657"/>
        <v>0</v>
      </c>
      <c r="AH1695" s="832">
        <f t="shared" si="657"/>
        <v>0</v>
      </c>
      <c r="AI1695" s="824">
        <f t="shared" si="643"/>
        <v>0</v>
      </c>
      <c r="AJ1695" s="879">
        <f t="shared" si="651"/>
        <v>0</v>
      </c>
      <c r="AK1695" s="879">
        <f t="shared" si="651"/>
        <v>0</v>
      </c>
      <c r="AL1695" s="879">
        <f t="shared" si="651"/>
        <v>8</v>
      </c>
      <c r="AM1695" s="879">
        <f t="shared" si="652"/>
        <v>0</v>
      </c>
      <c r="AN1695" s="849">
        <f t="shared" si="653"/>
        <v>64</v>
      </c>
      <c r="AO1695" s="825">
        <f t="shared" si="640"/>
        <v>0</v>
      </c>
      <c r="AP1695" s="825">
        <f t="shared" si="640"/>
        <v>0</v>
      </c>
      <c r="AQ1695" s="825">
        <f t="shared" si="640"/>
        <v>8</v>
      </c>
      <c r="AR1695" s="825">
        <f t="shared" si="640"/>
        <v>0</v>
      </c>
      <c r="AS1695" s="825">
        <f t="shared" si="640"/>
        <v>64</v>
      </c>
      <c r="AT1695" s="850">
        <f t="shared" si="646"/>
        <v>16</v>
      </c>
      <c r="AU1695" s="1568" t="s">
        <v>69</v>
      </c>
      <c r="AV1695" s="1569"/>
      <c r="AW1695" s="1569"/>
      <c r="AX1695" s="1569"/>
      <c r="AY1695" s="936" t="s">
        <v>29</v>
      </c>
      <c r="AZ1695" s="945">
        <f ca="1">SUM(AZ1684:AZ1694)</f>
        <v>116.35999999999972</v>
      </c>
    </row>
    <row r="1696" spans="1:52" ht="13.5" customHeight="1">
      <c r="A1696" s="838">
        <f t="shared" si="658"/>
        <v>51</v>
      </c>
      <c r="B1696" s="1045" t="s">
        <v>64</v>
      </c>
      <c r="C1696" s="844" t="s">
        <v>66</v>
      </c>
      <c r="D1696" s="907">
        <v>13</v>
      </c>
      <c r="E1696" s="824">
        <v>13</v>
      </c>
      <c r="F1696" s="905"/>
      <c r="G1696" s="854"/>
      <c r="H1696" s="863"/>
      <c r="I1696" s="842"/>
      <c r="J1696" s="824">
        <f t="shared" ref="J1696:J1705" si="659">SUM(F1696:I1696)*$E1696</f>
        <v>0</v>
      </c>
      <c r="K1696" s="825"/>
      <c r="L1696" s="828"/>
      <c r="M1696" s="827">
        <v>7</v>
      </c>
      <c r="N1696" s="827"/>
      <c r="O1696" s="824">
        <f t="shared" si="647"/>
        <v>91</v>
      </c>
      <c r="P1696" s="825"/>
      <c r="Q1696" s="825"/>
      <c r="R1696" s="827"/>
      <c r="S1696" s="827"/>
      <c r="T1696" s="846">
        <f t="shared" si="656"/>
        <v>0</v>
      </c>
      <c r="U1696" s="825">
        <f t="shared" si="654"/>
        <v>0</v>
      </c>
      <c r="V1696" s="825">
        <f t="shared" si="648"/>
        <v>0</v>
      </c>
      <c r="W1696" s="827">
        <f t="shared" si="648"/>
        <v>7</v>
      </c>
      <c r="X1696" s="827">
        <f t="shared" si="648"/>
        <v>0</v>
      </c>
      <c r="Y1696" s="824">
        <f t="shared" si="648"/>
        <v>91</v>
      </c>
      <c r="Z1696" s="838">
        <f t="shared" si="645"/>
        <v>51</v>
      </c>
      <c r="AA1696" s="895" t="str">
        <f t="shared" si="642"/>
        <v>Hành tây</v>
      </c>
      <c r="AB1696" s="844" t="str">
        <f t="shared" si="642"/>
        <v>kg</v>
      </c>
      <c r="AC1696" s="845">
        <f t="shared" si="642"/>
        <v>13</v>
      </c>
      <c r="AD1696" s="858">
        <f t="shared" si="642"/>
        <v>13</v>
      </c>
      <c r="AE1696" s="832">
        <f t="shared" si="657"/>
        <v>0</v>
      </c>
      <c r="AF1696" s="832">
        <f t="shared" si="657"/>
        <v>0</v>
      </c>
      <c r="AG1696" s="832">
        <f t="shared" si="657"/>
        <v>0</v>
      </c>
      <c r="AH1696" s="832">
        <f t="shared" si="657"/>
        <v>0</v>
      </c>
      <c r="AI1696" s="824">
        <f t="shared" si="643"/>
        <v>0</v>
      </c>
      <c r="AJ1696" s="879">
        <f t="shared" si="651"/>
        <v>0</v>
      </c>
      <c r="AK1696" s="879">
        <f t="shared" si="651"/>
        <v>0</v>
      </c>
      <c r="AL1696" s="879">
        <f t="shared" si="651"/>
        <v>7</v>
      </c>
      <c r="AM1696" s="879">
        <f t="shared" si="652"/>
        <v>0</v>
      </c>
      <c r="AN1696" s="849">
        <f t="shared" si="653"/>
        <v>91</v>
      </c>
      <c r="AO1696" s="825">
        <f t="shared" si="640"/>
        <v>0</v>
      </c>
      <c r="AP1696" s="825">
        <f t="shared" si="640"/>
        <v>0</v>
      </c>
      <c r="AQ1696" s="825">
        <f t="shared" si="640"/>
        <v>7</v>
      </c>
      <c r="AR1696" s="825">
        <f t="shared" si="640"/>
        <v>0</v>
      </c>
      <c r="AS1696" s="825">
        <f t="shared" si="640"/>
        <v>91</v>
      </c>
      <c r="AT1696" s="850">
        <f t="shared" si="646"/>
        <v>0</v>
      </c>
      <c r="AU1696" s="1570" t="s">
        <v>861</v>
      </c>
      <c r="AV1696" s="1571"/>
      <c r="AW1696" s="1571"/>
      <c r="AX1696" s="1571"/>
      <c r="AY1696" s="936" t="s">
        <v>29</v>
      </c>
      <c r="AZ1696" s="945">
        <f ca="1">SUMIF(AA1646:AR1708,"Gạo*",AO1646:AO1708)+SUMIF(AA1646:AR1708,"Gạo*",AP1646:AP1708)+SUMIF(AA1646:AR1708,"Gạo*",AQ1646:AQ1708)+SUMIF(AA1646:AR1708,"Gạo*",AR1646:AR1708)</f>
        <v>94</v>
      </c>
    </row>
    <row r="1697" spans="1:52" ht="13.5" customHeight="1">
      <c r="A1697" s="838">
        <f t="shared" si="658"/>
        <v>52</v>
      </c>
      <c r="B1697" s="911" t="s">
        <v>157</v>
      </c>
      <c r="C1697" s="844" t="s">
        <v>66</v>
      </c>
      <c r="D1697" s="907">
        <v>185</v>
      </c>
      <c r="E1697" s="824">
        <v>185</v>
      </c>
      <c r="F1697" s="905"/>
      <c r="G1697" s="854"/>
      <c r="H1697" s="863"/>
      <c r="I1697" s="842"/>
      <c r="J1697" s="824">
        <f t="shared" si="659"/>
        <v>0</v>
      </c>
      <c r="K1697" s="825"/>
      <c r="L1697" s="853">
        <v>12.5</v>
      </c>
      <c r="M1697" s="827"/>
      <c r="N1697" s="827"/>
      <c r="O1697" s="824">
        <f t="shared" si="647"/>
        <v>2312.5</v>
      </c>
      <c r="P1697" s="825"/>
      <c r="Q1697" s="825"/>
      <c r="R1697" s="827"/>
      <c r="S1697" s="827"/>
      <c r="T1697" s="846">
        <f t="shared" si="656"/>
        <v>0</v>
      </c>
      <c r="U1697" s="825">
        <f t="shared" si="654"/>
        <v>0</v>
      </c>
      <c r="V1697" s="825">
        <f t="shared" si="648"/>
        <v>12.5</v>
      </c>
      <c r="W1697" s="827">
        <f t="shared" si="648"/>
        <v>0</v>
      </c>
      <c r="X1697" s="827">
        <f t="shared" si="648"/>
        <v>0</v>
      </c>
      <c r="Y1697" s="824">
        <f t="shared" si="648"/>
        <v>2312.5</v>
      </c>
      <c r="Z1697" s="838">
        <f t="shared" si="645"/>
        <v>52</v>
      </c>
      <c r="AA1697" s="895" t="str">
        <f t="shared" si="642"/>
        <v>Tôm</v>
      </c>
      <c r="AB1697" s="844" t="str">
        <f t="shared" si="642"/>
        <v>kg</v>
      </c>
      <c r="AC1697" s="845">
        <f t="shared" si="642"/>
        <v>185</v>
      </c>
      <c r="AD1697" s="858">
        <f t="shared" si="642"/>
        <v>185</v>
      </c>
      <c r="AE1697" s="832">
        <f t="shared" si="657"/>
        <v>0</v>
      </c>
      <c r="AF1697" s="832">
        <f t="shared" si="657"/>
        <v>0</v>
      </c>
      <c r="AG1697" s="832">
        <f t="shared" si="657"/>
        <v>0</v>
      </c>
      <c r="AH1697" s="832">
        <f t="shared" si="657"/>
        <v>0</v>
      </c>
      <c r="AI1697" s="824">
        <f t="shared" si="643"/>
        <v>0</v>
      </c>
      <c r="AJ1697" s="879">
        <f t="shared" si="651"/>
        <v>0</v>
      </c>
      <c r="AK1697" s="879">
        <f t="shared" si="651"/>
        <v>12.5</v>
      </c>
      <c r="AL1697" s="879">
        <f t="shared" si="651"/>
        <v>0</v>
      </c>
      <c r="AM1697" s="879">
        <f t="shared" si="652"/>
        <v>0</v>
      </c>
      <c r="AN1697" s="849">
        <f t="shared" si="653"/>
        <v>2312.5</v>
      </c>
      <c r="AO1697" s="825">
        <f t="shared" ref="AO1697:AS1705" si="660">U1697</f>
        <v>0</v>
      </c>
      <c r="AP1697" s="825">
        <f t="shared" si="660"/>
        <v>12.5</v>
      </c>
      <c r="AQ1697" s="825">
        <f t="shared" si="660"/>
        <v>0</v>
      </c>
      <c r="AR1697" s="825">
        <f t="shared" si="660"/>
        <v>0</v>
      </c>
      <c r="AS1697" s="825">
        <f t="shared" si="660"/>
        <v>2312.5</v>
      </c>
      <c r="AT1697" s="850">
        <f t="shared" si="646"/>
        <v>0</v>
      </c>
      <c r="AU1697" s="1570" t="s">
        <v>862</v>
      </c>
      <c r="AV1697" s="1571"/>
      <c r="AW1697" s="1571"/>
      <c r="AX1697" s="1571"/>
      <c r="AY1697" s="936" t="s">
        <v>29</v>
      </c>
      <c r="AZ1697" s="1050">
        <f ca="1">AZ1618</f>
        <v>0</v>
      </c>
    </row>
    <row r="1698" spans="1:52" ht="13.5" customHeight="1">
      <c r="A1698" s="838">
        <f t="shared" si="658"/>
        <v>53</v>
      </c>
      <c r="B1698" s="908" t="s">
        <v>895</v>
      </c>
      <c r="C1698" s="844" t="s">
        <v>66</v>
      </c>
      <c r="D1698" s="907">
        <v>8</v>
      </c>
      <c r="E1698" s="824">
        <v>8</v>
      </c>
      <c r="F1698" s="905"/>
      <c r="G1698" s="854"/>
      <c r="H1698" s="842"/>
      <c r="I1698" s="842"/>
      <c r="J1698" s="824">
        <f t="shared" si="659"/>
        <v>0</v>
      </c>
      <c r="K1698" s="825"/>
      <c r="L1698" s="828"/>
      <c r="M1698" s="827">
        <v>6</v>
      </c>
      <c r="N1698" s="827"/>
      <c r="O1698" s="824">
        <f t="shared" si="647"/>
        <v>48</v>
      </c>
      <c r="P1698" s="825"/>
      <c r="Q1698" s="825"/>
      <c r="R1698" s="827"/>
      <c r="S1698" s="827"/>
      <c r="T1698" s="846">
        <f t="shared" ref="T1698:T1705" si="661">SUM(P1698:S1698)*$E1698</f>
        <v>0</v>
      </c>
      <c r="U1698" s="825">
        <f t="shared" si="654"/>
        <v>0</v>
      </c>
      <c r="V1698" s="825">
        <f t="shared" si="648"/>
        <v>0</v>
      </c>
      <c r="W1698" s="827">
        <f t="shared" si="648"/>
        <v>6</v>
      </c>
      <c r="X1698" s="827">
        <f t="shared" si="648"/>
        <v>0</v>
      </c>
      <c r="Y1698" s="824">
        <f t="shared" si="648"/>
        <v>48</v>
      </c>
      <c r="Z1698" s="838">
        <f t="shared" si="645"/>
        <v>53</v>
      </c>
      <c r="AA1698" s="895" t="str">
        <f t="shared" si="642"/>
        <v>Mùng bac hà</v>
      </c>
      <c r="AB1698" s="844" t="str">
        <f t="shared" si="642"/>
        <v>kg</v>
      </c>
      <c r="AC1698" s="845">
        <f t="shared" si="642"/>
        <v>8</v>
      </c>
      <c r="AD1698" s="858">
        <f t="shared" si="642"/>
        <v>8</v>
      </c>
      <c r="AE1698" s="832">
        <f t="shared" si="657"/>
        <v>0</v>
      </c>
      <c r="AF1698" s="832">
        <f t="shared" si="657"/>
        <v>0</v>
      </c>
      <c r="AG1698" s="832">
        <f t="shared" si="657"/>
        <v>0</v>
      </c>
      <c r="AH1698" s="832">
        <f t="shared" si="657"/>
        <v>0</v>
      </c>
      <c r="AI1698" s="824">
        <f t="shared" si="643"/>
        <v>0</v>
      </c>
      <c r="AJ1698" s="879">
        <f t="shared" si="651"/>
        <v>0</v>
      </c>
      <c r="AK1698" s="879">
        <f t="shared" si="651"/>
        <v>0</v>
      </c>
      <c r="AL1698" s="879">
        <f t="shared" si="651"/>
        <v>6</v>
      </c>
      <c r="AM1698" s="879">
        <f t="shared" si="652"/>
        <v>0</v>
      </c>
      <c r="AN1698" s="849">
        <f t="shared" si="653"/>
        <v>48</v>
      </c>
      <c r="AO1698" s="825">
        <f t="shared" si="660"/>
        <v>0</v>
      </c>
      <c r="AP1698" s="825">
        <f t="shared" si="660"/>
        <v>0</v>
      </c>
      <c r="AQ1698" s="825">
        <f t="shared" si="660"/>
        <v>6</v>
      </c>
      <c r="AR1698" s="825">
        <f t="shared" si="660"/>
        <v>0</v>
      </c>
      <c r="AS1698" s="825">
        <f t="shared" si="660"/>
        <v>48</v>
      </c>
      <c r="AT1698" s="850">
        <f t="shared" si="646"/>
        <v>0</v>
      </c>
      <c r="AU1698" s="1568" t="s">
        <v>863</v>
      </c>
      <c r="AV1698" s="1569"/>
      <c r="AW1698" s="1569"/>
      <c r="AX1698" s="1569"/>
      <c r="AY1698" s="936" t="s">
        <v>29</v>
      </c>
      <c r="AZ1698" s="945">
        <f ca="1">AZ1696+AZ1697</f>
        <v>94</v>
      </c>
    </row>
    <row r="1699" spans="1:52" ht="13.5" customHeight="1">
      <c r="A1699" s="838">
        <f t="shared" si="658"/>
        <v>54</v>
      </c>
      <c r="B1699" s="908" t="s">
        <v>62</v>
      </c>
      <c r="C1699" s="844" t="s">
        <v>66</v>
      </c>
      <c r="D1699" s="907">
        <v>8</v>
      </c>
      <c r="E1699" s="824">
        <v>8</v>
      </c>
      <c r="F1699" s="905"/>
      <c r="G1699" s="872"/>
      <c r="H1699" s="842"/>
      <c r="I1699" s="842"/>
      <c r="J1699" s="824">
        <f t="shared" si="659"/>
        <v>0</v>
      </c>
      <c r="K1699" s="825"/>
      <c r="L1699" s="828"/>
      <c r="M1699" s="827">
        <v>5</v>
      </c>
      <c r="N1699" s="827"/>
      <c r="O1699" s="824">
        <f t="shared" si="647"/>
        <v>40</v>
      </c>
      <c r="P1699" s="825"/>
      <c r="Q1699" s="828"/>
      <c r="R1699" s="827"/>
      <c r="S1699" s="827"/>
      <c r="T1699" s="846">
        <f t="shared" si="661"/>
        <v>0</v>
      </c>
      <c r="U1699" s="825">
        <f t="shared" si="654"/>
        <v>0</v>
      </c>
      <c r="V1699" s="825">
        <f t="shared" si="648"/>
        <v>0</v>
      </c>
      <c r="W1699" s="827">
        <f t="shared" si="648"/>
        <v>5</v>
      </c>
      <c r="X1699" s="827">
        <f t="shared" si="648"/>
        <v>0</v>
      </c>
      <c r="Y1699" s="824">
        <f t="shared" si="648"/>
        <v>40</v>
      </c>
      <c r="Z1699" s="838">
        <f t="shared" si="645"/>
        <v>54</v>
      </c>
      <c r="AA1699" s="895" t="str">
        <f t="shared" si="642"/>
        <v>Chuối xanh</v>
      </c>
      <c r="AB1699" s="844" t="str">
        <f t="shared" si="642"/>
        <v>kg</v>
      </c>
      <c r="AC1699" s="845">
        <f t="shared" si="642"/>
        <v>8</v>
      </c>
      <c r="AD1699" s="858">
        <f t="shared" si="642"/>
        <v>8</v>
      </c>
      <c r="AE1699" s="832">
        <f t="shared" si="657"/>
        <v>0</v>
      </c>
      <c r="AF1699" s="832">
        <f t="shared" si="657"/>
        <v>0</v>
      </c>
      <c r="AG1699" s="832">
        <f t="shared" si="657"/>
        <v>0</v>
      </c>
      <c r="AH1699" s="832">
        <f t="shared" si="657"/>
        <v>0</v>
      </c>
      <c r="AI1699" s="824">
        <f t="shared" si="643"/>
        <v>0</v>
      </c>
      <c r="AJ1699" s="879">
        <f t="shared" si="651"/>
        <v>0</v>
      </c>
      <c r="AK1699" s="879">
        <f t="shared" si="651"/>
        <v>0</v>
      </c>
      <c r="AL1699" s="879">
        <f t="shared" si="651"/>
        <v>5</v>
      </c>
      <c r="AM1699" s="879">
        <f t="shared" si="652"/>
        <v>0</v>
      </c>
      <c r="AN1699" s="849">
        <f t="shared" si="653"/>
        <v>40</v>
      </c>
      <c r="AO1699" s="825">
        <f t="shared" si="660"/>
        <v>0</v>
      </c>
      <c r="AP1699" s="825">
        <f t="shared" si="660"/>
        <v>0</v>
      </c>
      <c r="AQ1699" s="825">
        <f t="shared" si="660"/>
        <v>5</v>
      </c>
      <c r="AR1699" s="825">
        <f t="shared" si="660"/>
        <v>0</v>
      </c>
      <c r="AS1699" s="825">
        <f t="shared" si="660"/>
        <v>40</v>
      </c>
      <c r="AT1699" s="850">
        <f t="shared" si="646"/>
        <v>0</v>
      </c>
      <c r="AU1699" s="1566" t="s">
        <v>864</v>
      </c>
      <c r="AV1699" s="1567"/>
      <c r="AW1699" s="1567"/>
      <c r="AX1699" s="1567"/>
      <c r="AY1699" s="936" t="s">
        <v>29</v>
      </c>
      <c r="AZ1699" s="945">
        <f ca="1">IF(AZ1695-AZ1698&gt;0,AZ1695-AZ1698,0)</f>
        <v>22.359999999999715</v>
      </c>
    </row>
    <row r="1700" spans="1:52" ht="13.5" customHeight="1">
      <c r="A1700" s="838">
        <f t="shared" si="658"/>
        <v>55</v>
      </c>
      <c r="B1700" s="1045" t="s">
        <v>636</v>
      </c>
      <c r="C1700" s="844" t="s">
        <v>66</v>
      </c>
      <c r="D1700" s="907">
        <v>10</v>
      </c>
      <c r="E1700" s="824">
        <v>10</v>
      </c>
      <c r="F1700" s="905"/>
      <c r="G1700" s="854"/>
      <c r="H1700" s="842"/>
      <c r="I1700" s="842"/>
      <c r="J1700" s="824">
        <f t="shared" si="659"/>
        <v>0</v>
      </c>
      <c r="K1700" s="825"/>
      <c r="L1700" s="853"/>
      <c r="M1700" s="827">
        <v>1</v>
      </c>
      <c r="N1700" s="827"/>
      <c r="O1700" s="824">
        <f t="shared" si="647"/>
        <v>10</v>
      </c>
      <c r="P1700" s="825"/>
      <c r="Q1700" s="825"/>
      <c r="R1700" s="827"/>
      <c r="S1700" s="827"/>
      <c r="T1700" s="846">
        <f t="shared" si="661"/>
        <v>0</v>
      </c>
      <c r="U1700" s="825">
        <f t="shared" si="654"/>
        <v>0</v>
      </c>
      <c r="V1700" s="825">
        <f t="shared" si="648"/>
        <v>0</v>
      </c>
      <c r="W1700" s="827">
        <f t="shared" si="648"/>
        <v>1</v>
      </c>
      <c r="X1700" s="827">
        <f t="shared" si="648"/>
        <v>0</v>
      </c>
      <c r="Y1700" s="824">
        <f t="shared" si="648"/>
        <v>10</v>
      </c>
      <c r="Z1700" s="838">
        <f t="shared" si="645"/>
        <v>55</v>
      </c>
      <c r="AA1700" s="895" t="str">
        <f t="shared" si="642"/>
        <v>Rau mùi</v>
      </c>
      <c r="AB1700" s="844" t="str">
        <f t="shared" si="642"/>
        <v>kg</v>
      </c>
      <c r="AC1700" s="845">
        <f t="shared" si="642"/>
        <v>10</v>
      </c>
      <c r="AD1700" s="858">
        <f t="shared" si="642"/>
        <v>10</v>
      </c>
      <c r="AE1700" s="832">
        <f>AE1620+AJ1620-AO1620</f>
        <v>0</v>
      </c>
      <c r="AF1700" s="832">
        <f>AF1620+AK1620-AP1620</f>
        <v>0</v>
      </c>
      <c r="AG1700" s="832">
        <f>AG1620+AL1620-AQ1620</f>
        <v>0</v>
      </c>
      <c r="AH1700" s="832">
        <f>AH1620+AM1620-AR1620</f>
        <v>0</v>
      </c>
      <c r="AI1700" s="824">
        <f t="shared" si="643"/>
        <v>0</v>
      </c>
      <c r="AJ1700" s="879">
        <f t="shared" si="651"/>
        <v>0</v>
      </c>
      <c r="AK1700" s="879">
        <f t="shared" si="651"/>
        <v>0</v>
      </c>
      <c r="AL1700" s="879">
        <f t="shared" si="651"/>
        <v>1</v>
      </c>
      <c r="AM1700" s="879">
        <f t="shared" si="652"/>
        <v>0</v>
      </c>
      <c r="AN1700" s="849">
        <f t="shared" si="653"/>
        <v>10</v>
      </c>
      <c r="AO1700" s="825">
        <f t="shared" si="660"/>
        <v>0</v>
      </c>
      <c r="AP1700" s="825">
        <f t="shared" si="660"/>
        <v>0</v>
      </c>
      <c r="AQ1700" s="825">
        <f t="shared" si="660"/>
        <v>1</v>
      </c>
      <c r="AR1700" s="825">
        <f t="shared" si="660"/>
        <v>0</v>
      </c>
      <c r="AS1700" s="825">
        <f t="shared" si="660"/>
        <v>10</v>
      </c>
      <c r="AT1700" s="850">
        <f t="shared" si="646"/>
        <v>0</v>
      </c>
      <c r="AU1700" s="1482" t="s">
        <v>797</v>
      </c>
      <c r="AV1700" s="1483"/>
      <c r="AW1700" s="1483"/>
      <c r="AX1700" s="1483"/>
      <c r="AY1700" s="894" t="s">
        <v>29</v>
      </c>
      <c r="AZ1700" s="918">
        <f ca="1">IF(AZ1695-AZ1698&lt;0,AZ1698-AZ1695,0)</f>
        <v>0</v>
      </c>
    </row>
    <row r="1701" spans="1:52" ht="13.5" customHeight="1">
      <c r="A1701" s="838">
        <f t="shared" si="658"/>
        <v>56</v>
      </c>
      <c r="B1701" s="906" t="s">
        <v>83</v>
      </c>
      <c r="C1701" s="844" t="s">
        <v>66</v>
      </c>
      <c r="D1701" s="907">
        <v>10</v>
      </c>
      <c r="E1701" s="824">
        <v>10</v>
      </c>
      <c r="F1701" s="905"/>
      <c r="G1701" s="854"/>
      <c r="H1701" s="842"/>
      <c r="I1701" s="842"/>
      <c r="J1701" s="824">
        <f t="shared" si="659"/>
        <v>0</v>
      </c>
      <c r="K1701" s="825"/>
      <c r="L1701" s="825"/>
      <c r="M1701" s="827">
        <v>15</v>
      </c>
      <c r="N1701" s="827"/>
      <c r="O1701" s="824">
        <f t="shared" si="647"/>
        <v>150</v>
      </c>
      <c r="P1701" s="825"/>
      <c r="Q1701" s="825"/>
      <c r="R1701" s="827">
        <v>14</v>
      </c>
      <c r="S1701" s="827"/>
      <c r="T1701" s="846">
        <f t="shared" si="661"/>
        <v>140</v>
      </c>
      <c r="U1701" s="825">
        <f t="shared" si="654"/>
        <v>0</v>
      </c>
      <c r="V1701" s="825">
        <f t="shared" si="648"/>
        <v>0</v>
      </c>
      <c r="W1701" s="827">
        <f t="shared" si="648"/>
        <v>29</v>
      </c>
      <c r="X1701" s="827">
        <f t="shared" si="648"/>
        <v>0</v>
      </c>
      <c r="Y1701" s="824">
        <f t="shared" si="648"/>
        <v>290</v>
      </c>
      <c r="Z1701" s="838">
        <f t="shared" si="645"/>
        <v>56</v>
      </c>
      <c r="AA1701" s="895" t="str">
        <f t="shared" si="642"/>
        <v>Cam</v>
      </c>
      <c r="AB1701" s="844" t="str">
        <f t="shared" si="642"/>
        <v>kg</v>
      </c>
      <c r="AC1701" s="845">
        <f t="shared" si="642"/>
        <v>10</v>
      </c>
      <c r="AD1701" s="858">
        <f t="shared" si="642"/>
        <v>10</v>
      </c>
      <c r="AE1701" s="832">
        <f t="shared" ref="AE1701:AH1705" si="662">AE1622+AJ1622-AO1622</f>
        <v>0</v>
      </c>
      <c r="AF1701" s="832">
        <f t="shared" si="662"/>
        <v>0</v>
      </c>
      <c r="AG1701" s="832">
        <f t="shared" si="662"/>
        <v>0</v>
      </c>
      <c r="AH1701" s="832">
        <f t="shared" si="662"/>
        <v>0</v>
      </c>
      <c r="AI1701" s="824">
        <f t="shared" si="643"/>
        <v>0</v>
      </c>
      <c r="AJ1701" s="879">
        <f t="shared" si="651"/>
        <v>0</v>
      </c>
      <c r="AK1701" s="879">
        <f t="shared" si="651"/>
        <v>0</v>
      </c>
      <c r="AL1701" s="879">
        <f t="shared" si="651"/>
        <v>29</v>
      </c>
      <c r="AM1701" s="879">
        <f t="shared" si="652"/>
        <v>0</v>
      </c>
      <c r="AN1701" s="849">
        <f t="shared" si="653"/>
        <v>290</v>
      </c>
      <c r="AO1701" s="825">
        <f t="shared" si="660"/>
        <v>0</v>
      </c>
      <c r="AP1701" s="825">
        <f t="shared" si="660"/>
        <v>0</v>
      </c>
      <c r="AQ1701" s="825">
        <f t="shared" si="660"/>
        <v>29</v>
      </c>
      <c r="AR1701" s="825">
        <f t="shared" si="660"/>
        <v>0</v>
      </c>
      <c r="AS1701" s="825">
        <f t="shared" si="660"/>
        <v>290</v>
      </c>
      <c r="AT1701" s="850">
        <f t="shared" si="646"/>
        <v>0</v>
      </c>
      <c r="AU1701" s="893"/>
      <c r="AV1701" s="894"/>
      <c r="AW1701" s="894"/>
      <c r="AX1701" s="894"/>
      <c r="AY1701" s="894"/>
      <c r="AZ1701" s="918"/>
    </row>
    <row r="1702" spans="1:52" ht="13.5" customHeight="1">
      <c r="A1702" s="838">
        <f t="shared" si="658"/>
        <v>57</v>
      </c>
      <c r="B1702" s="906" t="s">
        <v>915</v>
      </c>
      <c r="C1702" s="844" t="s">
        <v>66</v>
      </c>
      <c r="D1702" s="907">
        <v>100</v>
      </c>
      <c r="E1702" s="824">
        <v>100</v>
      </c>
      <c r="F1702" s="905"/>
      <c r="G1702" s="854"/>
      <c r="H1702" s="842"/>
      <c r="I1702" s="842"/>
      <c r="J1702" s="824">
        <f t="shared" si="659"/>
        <v>0</v>
      </c>
      <c r="K1702" s="825"/>
      <c r="L1702" s="853"/>
      <c r="M1702" s="827">
        <v>0.4</v>
      </c>
      <c r="N1702" s="827"/>
      <c r="O1702" s="824">
        <f t="shared" si="647"/>
        <v>40</v>
      </c>
      <c r="P1702" s="825"/>
      <c r="Q1702" s="825"/>
      <c r="R1702" s="827"/>
      <c r="S1702" s="827"/>
      <c r="T1702" s="846">
        <f t="shared" si="661"/>
        <v>0</v>
      </c>
      <c r="U1702" s="825">
        <f t="shared" si="654"/>
        <v>0</v>
      </c>
      <c r="V1702" s="825">
        <f t="shared" si="648"/>
        <v>0</v>
      </c>
      <c r="W1702" s="827">
        <f t="shared" si="648"/>
        <v>0.4</v>
      </c>
      <c r="X1702" s="827">
        <f t="shared" si="648"/>
        <v>0</v>
      </c>
      <c r="Y1702" s="824">
        <f t="shared" si="648"/>
        <v>40</v>
      </c>
      <c r="Z1702" s="838">
        <f t="shared" si="645"/>
        <v>57</v>
      </c>
      <c r="AA1702" s="895" t="str">
        <f t="shared" si="642"/>
        <v>Gia vị t. hộp</v>
      </c>
      <c r="AB1702" s="844" t="str">
        <f t="shared" si="642"/>
        <v>kg</v>
      </c>
      <c r="AC1702" s="845">
        <f t="shared" si="642"/>
        <v>100</v>
      </c>
      <c r="AD1702" s="858">
        <f t="shared" si="642"/>
        <v>100</v>
      </c>
      <c r="AE1702" s="832">
        <f t="shared" si="662"/>
        <v>0</v>
      </c>
      <c r="AF1702" s="832">
        <f t="shared" si="662"/>
        <v>0</v>
      </c>
      <c r="AG1702" s="832">
        <f t="shared" si="662"/>
        <v>0</v>
      </c>
      <c r="AH1702" s="832">
        <f t="shared" si="662"/>
        <v>0</v>
      </c>
      <c r="AI1702" s="824">
        <f t="shared" si="643"/>
        <v>0</v>
      </c>
      <c r="AJ1702" s="879">
        <f t="shared" si="651"/>
        <v>0</v>
      </c>
      <c r="AK1702" s="879">
        <f t="shared" si="651"/>
        <v>0</v>
      </c>
      <c r="AL1702" s="879">
        <f t="shared" si="651"/>
        <v>0.4</v>
      </c>
      <c r="AM1702" s="879">
        <f t="shared" si="652"/>
        <v>0</v>
      </c>
      <c r="AN1702" s="849">
        <f t="shared" si="653"/>
        <v>40</v>
      </c>
      <c r="AO1702" s="825">
        <f t="shared" si="660"/>
        <v>0</v>
      </c>
      <c r="AP1702" s="825">
        <f t="shared" si="660"/>
        <v>0</v>
      </c>
      <c r="AQ1702" s="825">
        <f t="shared" si="660"/>
        <v>0.4</v>
      </c>
      <c r="AR1702" s="825">
        <f t="shared" si="660"/>
        <v>0</v>
      </c>
      <c r="AS1702" s="825">
        <f t="shared" si="660"/>
        <v>40</v>
      </c>
      <c r="AT1702" s="850">
        <f t="shared" si="646"/>
        <v>0</v>
      </c>
      <c r="AU1702" s="893"/>
      <c r="AV1702" s="894"/>
      <c r="AW1702" s="894"/>
      <c r="AX1702" s="894"/>
      <c r="AY1702" s="894"/>
      <c r="AZ1702" s="918"/>
    </row>
    <row r="1703" spans="1:52" ht="13.5" customHeight="1">
      <c r="A1703" s="838">
        <f t="shared" si="658"/>
        <v>58</v>
      </c>
      <c r="B1703" s="911" t="s">
        <v>3</v>
      </c>
      <c r="C1703" s="844" t="s">
        <v>66</v>
      </c>
      <c r="D1703" s="907">
        <v>12</v>
      </c>
      <c r="E1703" s="824">
        <v>12</v>
      </c>
      <c r="F1703" s="905"/>
      <c r="G1703" s="854"/>
      <c r="H1703" s="842"/>
      <c r="I1703" s="842"/>
      <c r="J1703" s="824">
        <f t="shared" si="659"/>
        <v>0</v>
      </c>
      <c r="K1703" s="825"/>
      <c r="L1703" s="825">
        <v>8</v>
      </c>
      <c r="M1703" s="827"/>
      <c r="N1703" s="827"/>
      <c r="O1703" s="824">
        <f t="shared" si="647"/>
        <v>96</v>
      </c>
      <c r="P1703" s="825"/>
      <c r="Q1703" s="825"/>
      <c r="R1703" s="827"/>
      <c r="S1703" s="827"/>
      <c r="T1703" s="846">
        <f t="shared" si="661"/>
        <v>0</v>
      </c>
      <c r="U1703" s="825">
        <f t="shared" si="654"/>
        <v>0</v>
      </c>
      <c r="V1703" s="825">
        <f t="shared" si="648"/>
        <v>8</v>
      </c>
      <c r="W1703" s="827">
        <v>0</v>
      </c>
      <c r="X1703" s="827">
        <f t="shared" si="648"/>
        <v>0</v>
      </c>
      <c r="Y1703" s="824">
        <f t="shared" si="648"/>
        <v>96</v>
      </c>
      <c r="Z1703" s="838">
        <f t="shared" si="645"/>
        <v>58</v>
      </c>
      <c r="AA1703" s="895" t="str">
        <f t="shared" si="642"/>
        <v>Đậu phụ</v>
      </c>
      <c r="AB1703" s="844" t="str">
        <f t="shared" si="642"/>
        <v>kg</v>
      </c>
      <c r="AC1703" s="845">
        <f t="shared" si="642"/>
        <v>12</v>
      </c>
      <c r="AD1703" s="858">
        <f t="shared" si="642"/>
        <v>12</v>
      </c>
      <c r="AE1703" s="832">
        <f t="shared" si="662"/>
        <v>0</v>
      </c>
      <c r="AF1703" s="832">
        <f t="shared" si="662"/>
        <v>0</v>
      </c>
      <c r="AG1703" s="832">
        <f t="shared" si="662"/>
        <v>0</v>
      </c>
      <c r="AH1703" s="832">
        <f t="shared" si="662"/>
        <v>0</v>
      </c>
      <c r="AI1703" s="824">
        <f t="shared" si="643"/>
        <v>0</v>
      </c>
      <c r="AJ1703" s="879">
        <f t="shared" si="651"/>
        <v>0</v>
      </c>
      <c r="AK1703" s="879">
        <f t="shared" si="651"/>
        <v>8</v>
      </c>
      <c r="AL1703" s="879">
        <f t="shared" si="651"/>
        <v>0</v>
      </c>
      <c r="AM1703" s="879">
        <f t="shared" si="652"/>
        <v>0</v>
      </c>
      <c r="AN1703" s="849">
        <f t="shared" si="653"/>
        <v>96</v>
      </c>
      <c r="AO1703" s="825">
        <f t="shared" si="660"/>
        <v>0</v>
      </c>
      <c r="AP1703" s="825">
        <f t="shared" si="660"/>
        <v>8</v>
      </c>
      <c r="AQ1703" s="825">
        <f t="shared" si="660"/>
        <v>0</v>
      </c>
      <c r="AR1703" s="825">
        <f t="shared" si="660"/>
        <v>0</v>
      </c>
      <c r="AS1703" s="825">
        <f t="shared" si="660"/>
        <v>96</v>
      </c>
      <c r="AT1703" s="850">
        <f t="shared" si="646"/>
        <v>0</v>
      </c>
      <c r="AU1703" s="893"/>
      <c r="AV1703" s="894"/>
      <c r="AW1703" s="894"/>
      <c r="AX1703" s="894"/>
      <c r="AY1703" s="894"/>
      <c r="AZ1703" s="918"/>
    </row>
    <row r="1704" spans="1:52" ht="13.5" customHeight="1">
      <c r="A1704" s="838" t="str">
        <f t="shared" si="658"/>
        <v/>
      </c>
      <c r="B1704" s="906"/>
      <c r="C1704" s="844"/>
      <c r="D1704" s="907"/>
      <c r="E1704" s="824"/>
      <c r="F1704" s="905"/>
      <c r="G1704" s="854"/>
      <c r="H1704" s="842"/>
      <c r="I1704" s="842"/>
      <c r="J1704" s="824">
        <f t="shared" si="659"/>
        <v>0</v>
      </c>
      <c r="K1704" s="825"/>
      <c r="L1704" s="825"/>
      <c r="M1704" s="827"/>
      <c r="N1704" s="827"/>
      <c r="O1704" s="824">
        <f t="shared" si="647"/>
        <v>0</v>
      </c>
      <c r="P1704" s="825"/>
      <c r="Q1704" s="825"/>
      <c r="R1704" s="827"/>
      <c r="S1704" s="827"/>
      <c r="T1704" s="846">
        <f t="shared" si="661"/>
        <v>0</v>
      </c>
      <c r="U1704" s="825">
        <f t="shared" si="654"/>
        <v>0</v>
      </c>
      <c r="V1704" s="825">
        <f t="shared" si="648"/>
        <v>0</v>
      </c>
      <c r="W1704" s="827">
        <f>SUM(H1704,M1704,R1704)</f>
        <v>0</v>
      </c>
      <c r="X1704" s="827">
        <f t="shared" si="648"/>
        <v>0</v>
      </c>
      <c r="Y1704" s="824">
        <f t="shared" si="648"/>
        <v>0</v>
      </c>
      <c r="Z1704" s="838" t="str">
        <f t="shared" si="645"/>
        <v/>
      </c>
      <c r="AA1704" s="895">
        <f t="shared" si="642"/>
        <v>0</v>
      </c>
      <c r="AB1704" s="844">
        <f t="shared" si="642"/>
        <v>0</v>
      </c>
      <c r="AC1704" s="845">
        <f t="shared" si="642"/>
        <v>0</v>
      </c>
      <c r="AD1704" s="858">
        <f t="shared" si="642"/>
        <v>0</v>
      </c>
      <c r="AE1704" s="832">
        <f t="shared" si="662"/>
        <v>0</v>
      </c>
      <c r="AF1704" s="832">
        <f t="shared" si="662"/>
        <v>0</v>
      </c>
      <c r="AG1704" s="832">
        <f t="shared" si="662"/>
        <v>0</v>
      </c>
      <c r="AH1704" s="832">
        <f t="shared" si="662"/>
        <v>0</v>
      </c>
      <c r="AI1704" s="824">
        <f t="shared" si="643"/>
        <v>0</v>
      </c>
      <c r="AJ1704" s="879">
        <f t="shared" si="651"/>
        <v>0</v>
      </c>
      <c r="AK1704" s="879">
        <f t="shared" si="651"/>
        <v>0</v>
      </c>
      <c r="AL1704" s="879">
        <f t="shared" si="651"/>
        <v>0</v>
      </c>
      <c r="AM1704" s="879">
        <f t="shared" si="652"/>
        <v>0</v>
      </c>
      <c r="AN1704" s="849">
        <f t="shared" si="653"/>
        <v>0</v>
      </c>
      <c r="AO1704" s="825">
        <f t="shared" si="660"/>
        <v>0</v>
      </c>
      <c r="AP1704" s="825">
        <f t="shared" si="660"/>
        <v>0</v>
      </c>
      <c r="AQ1704" s="825">
        <f t="shared" si="660"/>
        <v>0</v>
      </c>
      <c r="AR1704" s="825">
        <f t="shared" si="660"/>
        <v>0</v>
      </c>
      <c r="AS1704" s="825">
        <f t="shared" si="660"/>
        <v>0</v>
      </c>
      <c r="AT1704" s="850" t="str">
        <f t="shared" si="646"/>
        <v/>
      </c>
      <c r="AU1704" s="893"/>
      <c r="AV1704" s="894"/>
      <c r="AW1704" s="894"/>
      <c r="AX1704" s="894"/>
      <c r="AY1704" s="894"/>
      <c r="AZ1704" s="918"/>
    </row>
    <row r="1705" spans="1:52" ht="13.5" customHeight="1">
      <c r="A1705" s="838" t="str">
        <f t="shared" si="658"/>
        <v/>
      </c>
      <c r="B1705" s="906"/>
      <c r="C1705" s="844"/>
      <c r="D1705" s="907"/>
      <c r="E1705" s="824"/>
      <c r="F1705" s="905"/>
      <c r="G1705" s="854"/>
      <c r="H1705" s="842"/>
      <c r="I1705" s="842"/>
      <c r="J1705" s="824">
        <f t="shared" si="659"/>
        <v>0</v>
      </c>
      <c r="K1705" s="825"/>
      <c r="L1705" s="825"/>
      <c r="M1705" s="827"/>
      <c r="N1705" s="827"/>
      <c r="O1705" s="824">
        <f t="shared" si="647"/>
        <v>0</v>
      </c>
      <c r="P1705" s="825"/>
      <c r="Q1705" s="825"/>
      <c r="R1705" s="827"/>
      <c r="S1705" s="827"/>
      <c r="T1705" s="846">
        <f t="shared" si="661"/>
        <v>0</v>
      </c>
      <c r="U1705" s="825">
        <f t="shared" si="654"/>
        <v>0</v>
      </c>
      <c r="V1705" s="825">
        <f>SUM(G1705,L1705,Q1705)</f>
        <v>0</v>
      </c>
      <c r="W1705" s="827">
        <f>SUM(H1705,M1705,R1705)</f>
        <v>0</v>
      </c>
      <c r="X1705" s="827">
        <f>SUM(I1705,N1705,S1705)</f>
        <v>0</v>
      </c>
      <c r="Y1705" s="824">
        <f>SUM(J1705,O1705,T1705)</f>
        <v>0</v>
      </c>
      <c r="Z1705" s="838" t="str">
        <f t="shared" si="645"/>
        <v/>
      </c>
      <c r="AA1705" s="895">
        <f t="shared" si="642"/>
        <v>0</v>
      </c>
      <c r="AB1705" s="844">
        <f t="shared" si="642"/>
        <v>0</v>
      </c>
      <c r="AC1705" s="845">
        <f t="shared" si="642"/>
        <v>0</v>
      </c>
      <c r="AD1705" s="858">
        <f t="shared" si="642"/>
        <v>0</v>
      </c>
      <c r="AE1705" s="832">
        <f t="shared" si="662"/>
        <v>0</v>
      </c>
      <c r="AF1705" s="832">
        <f t="shared" si="662"/>
        <v>0</v>
      </c>
      <c r="AG1705" s="832">
        <f t="shared" si="662"/>
        <v>0</v>
      </c>
      <c r="AH1705" s="832">
        <f t="shared" si="662"/>
        <v>0</v>
      </c>
      <c r="AI1705" s="824">
        <f t="shared" si="643"/>
        <v>0</v>
      </c>
      <c r="AJ1705" s="879">
        <f t="shared" si="651"/>
        <v>0</v>
      </c>
      <c r="AK1705" s="879">
        <f t="shared" si="651"/>
        <v>0</v>
      </c>
      <c r="AL1705" s="879">
        <f t="shared" si="651"/>
        <v>0</v>
      </c>
      <c r="AM1705" s="879">
        <f t="shared" si="652"/>
        <v>0</v>
      </c>
      <c r="AN1705" s="849">
        <f t="shared" si="653"/>
        <v>0</v>
      </c>
      <c r="AO1705" s="825">
        <f t="shared" si="660"/>
        <v>0</v>
      </c>
      <c r="AP1705" s="825">
        <f t="shared" si="660"/>
        <v>0</v>
      </c>
      <c r="AQ1705" s="825">
        <f t="shared" si="660"/>
        <v>0</v>
      </c>
      <c r="AR1705" s="825">
        <f t="shared" si="660"/>
        <v>0</v>
      </c>
      <c r="AS1705" s="825">
        <f t="shared" si="660"/>
        <v>0</v>
      </c>
      <c r="AT1705" s="850" t="str">
        <f t="shared" si="646"/>
        <v/>
      </c>
      <c r="AU1705" s="893"/>
      <c r="AV1705" s="894"/>
      <c r="AW1705" s="894"/>
      <c r="AX1705" s="894"/>
      <c r="AY1705" s="894"/>
      <c r="AZ1705" s="918"/>
    </row>
    <row r="1706" spans="1:52" ht="13.5" customHeight="1">
      <c r="A1706" s="838"/>
      <c r="B1706" s="906"/>
      <c r="C1706" s="844"/>
      <c r="D1706" s="907"/>
      <c r="E1706" s="824"/>
      <c r="F1706" s="905"/>
      <c r="G1706" s="854"/>
      <c r="H1706" s="842"/>
      <c r="I1706" s="842"/>
      <c r="J1706" s="824"/>
      <c r="K1706" s="825"/>
      <c r="L1706" s="825"/>
      <c r="M1706" s="827"/>
      <c r="N1706" s="827"/>
      <c r="O1706" s="824"/>
      <c r="P1706" s="825"/>
      <c r="Q1706" s="825"/>
      <c r="R1706" s="827"/>
      <c r="S1706" s="827"/>
      <c r="T1706" s="846"/>
      <c r="U1706" s="825"/>
      <c r="V1706" s="825"/>
      <c r="W1706" s="827"/>
      <c r="X1706" s="827"/>
      <c r="Y1706" s="824"/>
      <c r="Z1706" s="838"/>
      <c r="AA1706" s="895"/>
      <c r="AB1706" s="844"/>
      <c r="AC1706" s="845"/>
      <c r="AD1706" s="858"/>
      <c r="AE1706" s="832"/>
      <c r="AF1706" s="832"/>
      <c r="AG1706" s="832"/>
      <c r="AH1706" s="832"/>
      <c r="AI1706" s="824"/>
      <c r="AJ1706" s="879"/>
      <c r="AK1706" s="879"/>
      <c r="AL1706" s="879"/>
      <c r="AM1706" s="879"/>
      <c r="AN1706" s="849"/>
      <c r="AO1706" s="825"/>
      <c r="AP1706" s="825"/>
      <c r="AQ1706" s="825"/>
      <c r="AR1706" s="825"/>
      <c r="AS1706" s="825"/>
      <c r="AT1706" s="850"/>
      <c r="AU1706" s="893"/>
      <c r="AV1706" s="894"/>
      <c r="AW1706" s="894"/>
      <c r="AX1706" s="894"/>
      <c r="AY1706" s="894"/>
      <c r="AZ1706" s="918"/>
    </row>
    <row r="1707" spans="1:52" ht="13.5" customHeight="1">
      <c r="A1707" s="838"/>
      <c r="B1707" s="906"/>
      <c r="C1707" s="844"/>
      <c r="D1707" s="907"/>
      <c r="E1707" s="824"/>
      <c r="F1707" s="905"/>
      <c r="G1707" s="854"/>
      <c r="H1707" s="842"/>
      <c r="I1707" s="842"/>
      <c r="J1707" s="824"/>
      <c r="K1707" s="825"/>
      <c r="L1707" s="825"/>
      <c r="M1707" s="827"/>
      <c r="N1707" s="827"/>
      <c r="O1707" s="824"/>
      <c r="P1707" s="825"/>
      <c r="Q1707" s="825"/>
      <c r="R1707" s="827"/>
      <c r="S1707" s="827"/>
      <c r="T1707" s="846"/>
      <c r="U1707" s="825"/>
      <c r="V1707" s="825"/>
      <c r="W1707" s="827"/>
      <c r="X1707" s="827"/>
      <c r="Y1707" s="824"/>
      <c r="Z1707" s="838"/>
      <c r="AA1707" s="895"/>
      <c r="AB1707" s="844"/>
      <c r="AC1707" s="845"/>
      <c r="AD1707" s="858"/>
      <c r="AE1707" s="832"/>
      <c r="AF1707" s="832"/>
      <c r="AG1707" s="832"/>
      <c r="AH1707" s="832"/>
      <c r="AI1707" s="824"/>
      <c r="AJ1707" s="879"/>
      <c r="AK1707" s="879"/>
      <c r="AL1707" s="879"/>
      <c r="AM1707" s="879"/>
      <c r="AN1707" s="849"/>
      <c r="AO1707" s="825"/>
      <c r="AP1707" s="825"/>
      <c r="AQ1707" s="825"/>
      <c r="AR1707" s="825"/>
      <c r="AS1707" s="825"/>
      <c r="AT1707" s="850"/>
      <c r="AU1707" s="893"/>
      <c r="AV1707" s="894"/>
      <c r="AW1707" s="894"/>
      <c r="AX1707" s="894"/>
      <c r="AY1707" s="894"/>
      <c r="AZ1707" s="918"/>
    </row>
    <row r="1708" spans="1:52" ht="13.5" customHeight="1">
      <c r="A1708" s="838"/>
      <c r="B1708" s="906"/>
      <c r="C1708" s="844"/>
      <c r="D1708" s="907"/>
      <c r="E1708" s="824"/>
      <c r="F1708" s="905"/>
      <c r="G1708" s="854"/>
      <c r="H1708" s="842"/>
      <c r="I1708" s="842"/>
      <c r="J1708" s="824"/>
      <c r="K1708" s="825"/>
      <c r="L1708" s="825"/>
      <c r="M1708" s="827"/>
      <c r="N1708" s="827"/>
      <c r="O1708" s="824"/>
      <c r="P1708" s="825"/>
      <c r="Q1708" s="825"/>
      <c r="R1708" s="827"/>
      <c r="S1708" s="827"/>
      <c r="T1708" s="846"/>
      <c r="U1708" s="825"/>
      <c r="V1708" s="825"/>
      <c r="W1708" s="827"/>
      <c r="X1708" s="827"/>
      <c r="Y1708" s="824"/>
      <c r="Z1708" s="838"/>
      <c r="AA1708" s="895"/>
      <c r="AB1708" s="844"/>
      <c r="AC1708" s="845"/>
      <c r="AD1708" s="858"/>
      <c r="AE1708" s="832"/>
      <c r="AF1708" s="832"/>
      <c r="AG1708" s="832"/>
      <c r="AH1708" s="832"/>
      <c r="AI1708" s="824"/>
      <c r="AJ1708" s="879"/>
      <c r="AK1708" s="879"/>
      <c r="AL1708" s="879"/>
      <c r="AM1708" s="879"/>
      <c r="AN1708" s="849"/>
      <c r="AO1708" s="825"/>
      <c r="AP1708" s="825"/>
      <c r="AQ1708" s="825"/>
      <c r="AR1708" s="825"/>
      <c r="AS1708" s="825"/>
      <c r="AT1708" s="850"/>
      <c r="AU1708" s="893"/>
      <c r="AV1708" s="894"/>
      <c r="AW1708" s="894"/>
      <c r="AX1708" s="894"/>
      <c r="AY1708" s="894"/>
      <c r="AZ1708" s="918"/>
    </row>
    <row r="1709" spans="1:52" ht="13.5" customHeight="1">
      <c r="A1709" s="838" t="str">
        <f>IF(B1709&lt;&gt;"",MAX($A1704:$A1705)+1,"")</f>
        <v/>
      </c>
      <c r="B1709" s="951"/>
      <c r="C1709" s="952"/>
      <c r="D1709" s="953"/>
      <c r="E1709" s="824"/>
      <c r="F1709" s="905"/>
      <c r="G1709" s="854"/>
      <c r="H1709" s="842"/>
      <c r="I1709" s="842"/>
      <c r="J1709" s="824">
        <f>SUM(F1709:I1709)*$E1709</f>
        <v>0</v>
      </c>
      <c r="K1709" s="825"/>
      <c r="L1709" s="825"/>
      <c r="M1709" s="827"/>
      <c r="N1709" s="827"/>
      <c r="O1709" s="824">
        <f>SUM(K1709:N1709)*$E1709</f>
        <v>0</v>
      </c>
      <c r="P1709" s="825"/>
      <c r="Q1709" s="825"/>
      <c r="R1709" s="827"/>
      <c r="S1709" s="827"/>
      <c r="T1709" s="846">
        <f>SUM(P1709:S1709)*$E1709</f>
        <v>0</v>
      </c>
      <c r="U1709" s="825">
        <f t="shared" ref="U1709:Y1711" si="663">SUM(F1709,K1709,P1709)</f>
        <v>0</v>
      </c>
      <c r="V1709" s="825">
        <f t="shared" si="663"/>
        <v>0</v>
      </c>
      <c r="W1709" s="827">
        <f t="shared" si="663"/>
        <v>0</v>
      </c>
      <c r="X1709" s="827">
        <f t="shared" si="663"/>
        <v>0</v>
      </c>
      <c r="Y1709" s="824">
        <f t="shared" si="663"/>
        <v>0</v>
      </c>
      <c r="Z1709" s="838" t="str">
        <f t="shared" ref="Z1709:AD1711" si="664">A1709</f>
        <v/>
      </c>
      <c r="AA1709" s="895">
        <f t="shared" si="664"/>
        <v>0</v>
      </c>
      <c r="AB1709" s="844">
        <f t="shared" si="664"/>
        <v>0</v>
      </c>
      <c r="AC1709" s="845">
        <f t="shared" si="664"/>
        <v>0</v>
      </c>
      <c r="AD1709" s="858">
        <f t="shared" si="664"/>
        <v>0</v>
      </c>
      <c r="AE1709" s="832">
        <f t="shared" ref="AE1709:AH1711" si="665">AE1627+AJ1627-AO1627</f>
        <v>0</v>
      </c>
      <c r="AF1709" s="832">
        <f t="shared" si="665"/>
        <v>0</v>
      </c>
      <c r="AG1709" s="832">
        <f t="shared" si="665"/>
        <v>0</v>
      </c>
      <c r="AH1709" s="832">
        <f t="shared" si="665"/>
        <v>0</v>
      </c>
      <c r="AI1709" s="824">
        <f>SUM(AE1709:AH1709)*$E1709</f>
        <v>0</v>
      </c>
      <c r="AJ1709" s="879">
        <f t="shared" ref="AJ1709:AM1711" si="666">U1709</f>
        <v>0</v>
      </c>
      <c r="AK1709" s="879">
        <f t="shared" si="666"/>
        <v>0</v>
      </c>
      <c r="AL1709" s="879">
        <f t="shared" si="666"/>
        <v>0</v>
      </c>
      <c r="AM1709" s="879">
        <f t="shared" si="666"/>
        <v>0</v>
      </c>
      <c r="AN1709" s="849">
        <f>SUM(AJ1709:AM1709)*$E1709</f>
        <v>0</v>
      </c>
      <c r="AO1709" s="825">
        <f t="shared" ref="AO1709:AS1711" si="667">U1709</f>
        <v>0</v>
      </c>
      <c r="AP1709" s="825">
        <f t="shared" si="667"/>
        <v>0</v>
      </c>
      <c r="AQ1709" s="825">
        <f t="shared" si="667"/>
        <v>0</v>
      </c>
      <c r="AR1709" s="825">
        <f t="shared" si="667"/>
        <v>0</v>
      </c>
      <c r="AS1709" s="825">
        <f t="shared" si="667"/>
        <v>0</v>
      </c>
      <c r="AT1709" s="850" t="str">
        <f>IF(AC1709&lt;&gt;0,SUM(AO1709:AR1709)*$AC1709-SUM(AO1709:AR1709)*$AD1709,"")</f>
        <v/>
      </c>
      <c r="AU1709" s="893"/>
      <c r="AV1709" s="894"/>
      <c r="AW1709" s="894"/>
      <c r="AX1709" s="894"/>
      <c r="AY1709" s="894"/>
      <c r="AZ1709" s="954"/>
    </row>
    <row r="1710" spans="1:52" ht="13.5" customHeight="1">
      <c r="A1710" s="838" t="str">
        <f>IF(B1710&lt;&gt;"",MAX($A1705:$A1709)+1,"")</f>
        <v/>
      </c>
      <c r="B1710" s="951"/>
      <c r="C1710" s="952"/>
      <c r="D1710" s="953"/>
      <c r="E1710" s="824"/>
      <c r="F1710" s="905"/>
      <c r="G1710" s="854"/>
      <c r="H1710" s="842"/>
      <c r="I1710" s="842"/>
      <c r="J1710" s="824">
        <f>SUM(F1710:I1710)*$E1710</f>
        <v>0</v>
      </c>
      <c r="K1710" s="825"/>
      <c r="L1710" s="825"/>
      <c r="M1710" s="827"/>
      <c r="N1710" s="827"/>
      <c r="O1710" s="824">
        <f>SUM(K1710:N1710)*$E1710</f>
        <v>0</v>
      </c>
      <c r="P1710" s="825"/>
      <c r="Q1710" s="825"/>
      <c r="R1710" s="827"/>
      <c r="S1710" s="827"/>
      <c r="T1710" s="846">
        <f>SUM(P1710:S1710)*$E1710</f>
        <v>0</v>
      </c>
      <c r="U1710" s="825">
        <f t="shared" si="663"/>
        <v>0</v>
      </c>
      <c r="V1710" s="825">
        <f t="shared" si="663"/>
        <v>0</v>
      </c>
      <c r="W1710" s="827">
        <f t="shared" si="663"/>
        <v>0</v>
      </c>
      <c r="X1710" s="827">
        <f t="shared" si="663"/>
        <v>0</v>
      </c>
      <c r="Y1710" s="824">
        <f t="shared" si="663"/>
        <v>0</v>
      </c>
      <c r="Z1710" s="838" t="str">
        <f t="shared" si="664"/>
        <v/>
      </c>
      <c r="AA1710" s="895">
        <f t="shared" si="664"/>
        <v>0</v>
      </c>
      <c r="AB1710" s="844">
        <f t="shared" si="664"/>
        <v>0</v>
      </c>
      <c r="AC1710" s="845">
        <f t="shared" si="664"/>
        <v>0</v>
      </c>
      <c r="AD1710" s="858">
        <f>E1710</f>
        <v>0</v>
      </c>
      <c r="AE1710" s="832">
        <f t="shared" si="665"/>
        <v>0</v>
      </c>
      <c r="AF1710" s="832">
        <f t="shared" si="665"/>
        <v>0</v>
      </c>
      <c r="AG1710" s="832">
        <f t="shared" si="665"/>
        <v>0</v>
      </c>
      <c r="AH1710" s="832">
        <f t="shared" si="665"/>
        <v>0</v>
      </c>
      <c r="AI1710" s="824">
        <f>SUM(AE1710:AH1710)*$E1710</f>
        <v>0</v>
      </c>
      <c r="AJ1710" s="879">
        <f t="shared" si="666"/>
        <v>0</v>
      </c>
      <c r="AK1710" s="879">
        <f t="shared" si="666"/>
        <v>0</v>
      </c>
      <c r="AL1710" s="879">
        <f t="shared" si="666"/>
        <v>0</v>
      </c>
      <c r="AM1710" s="879">
        <f t="shared" si="666"/>
        <v>0</v>
      </c>
      <c r="AN1710" s="849">
        <f>SUM(AJ1710:AM1710)*$E1710</f>
        <v>0</v>
      </c>
      <c r="AO1710" s="825">
        <f t="shared" si="667"/>
        <v>0</v>
      </c>
      <c r="AP1710" s="825">
        <f t="shared" si="667"/>
        <v>0</v>
      </c>
      <c r="AQ1710" s="825">
        <f t="shared" si="667"/>
        <v>0</v>
      </c>
      <c r="AR1710" s="825">
        <f t="shared" si="667"/>
        <v>0</v>
      </c>
      <c r="AS1710" s="825">
        <f t="shared" si="667"/>
        <v>0</v>
      </c>
      <c r="AT1710" s="850" t="str">
        <f>IF(AC1710&lt;&gt;0,SUM(AO1710:AR1710)*$AC1710-SUM(AO1710:AR1710)*$AD1710,"")</f>
        <v/>
      </c>
      <c r="AU1710" s="893"/>
      <c r="AV1710" s="894"/>
      <c r="AW1710" s="894"/>
      <c r="AX1710" s="894"/>
      <c r="AY1710" s="894"/>
      <c r="AZ1710" s="954"/>
    </row>
    <row r="1711" spans="1:52" ht="13.5" customHeight="1">
      <c r="A1711" s="838" t="str">
        <f>IF(B1711&lt;&gt;"",MAX($A1709:$A1710)+1,"")</f>
        <v/>
      </c>
      <c r="B1711" s="955"/>
      <c r="C1711" s="956"/>
      <c r="D1711" s="957"/>
      <c r="E1711" s="958"/>
      <c r="F1711" s="959"/>
      <c r="G1711" s="960"/>
      <c r="H1711" s="961"/>
      <c r="I1711" s="961"/>
      <c r="J1711" s="824">
        <f>SUM(F1711:I1711)*$E1711</f>
        <v>0</v>
      </c>
      <c r="K1711" s="825"/>
      <c r="L1711" s="825"/>
      <c r="M1711" s="827"/>
      <c r="N1711" s="827"/>
      <c r="O1711" s="1049">
        <f>SUM(K1711:N1711)*$E1711</f>
        <v>0</v>
      </c>
      <c r="P1711" s="825"/>
      <c r="Q1711" s="825"/>
      <c r="R1711" s="827"/>
      <c r="S1711" s="827"/>
      <c r="T1711" s="846">
        <f>SUM(P1711:S1711)*$E1711</f>
        <v>0</v>
      </c>
      <c r="U1711" s="825">
        <f>SUM(F1711,K1711,P1711)</f>
        <v>0</v>
      </c>
      <c r="V1711" s="825">
        <f t="shared" si="663"/>
        <v>0</v>
      </c>
      <c r="W1711" s="827">
        <f t="shared" si="663"/>
        <v>0</v>
      </c>
      <c r="X1711" s="827">
        <f>SUM(I1711,N1711,S1711)</f>
        <v>0</v>
      </c>
      <c r="Y1711" s="824">
        <f>SUM(J1711,O1711,T1711)</f>
        <v>0</v>
      </c>
      <c r="Z1711" s="838" t="str">
        <f t="shared" si="664"/>
        <v/>
      </c>
      <c r="AA1711" s="895">
        <f>B1711</f>
        <v>0</v>
      </c>
      <c r="AB1711" s="844">
        <f>C1711</f>
        <v>0</v>
      </c>
      <c r="AC1711" s="962">
        <f>D1711</f>
        <v>0</v>
      </c>
      <c r="AD1711" s="858">
        <f>E1711</f>
        <v>0</v>
      </c>
      <c r="AE1711" s="832">
        <f t="shared" si="665"/>
        <v>0</v>
      </c>
      <c r="AF1711" s="832">
        <f t="shared" si="665"/>
        <v>0</v>
      </c>
      <c r="AG1711" s="832">
        <f t="shared" si="665"/>
        <v>0</v>
      </c>
      <c r="AH1711" s="832">
        <f t="shared" si="665"/>
        <v>0</v>
      </c>
      <c r="AI1711" s="824">
        <f>SUM(AE1711:AH1711)*$E1711</f>
        <v>0</v>
      </c>
      <c r="AJ1711" s="879">
        <f t="shared" si="666"/>
        <v>0</v>
      </c>
      <c r="AK1711" s="879">
        <f t="shared" si="666"/>
        <v>0</v>
      </c>
      <c r="AL1711" s="879">
        <f t="shared" si="666"/>
        <v>0</v>
      </c>
      <c r="AM1711" s="879">
        <f t="shared" si="666"/>
        <v>0</v>
      </c>
      <c r="AN1711" s="849">
        <f>SUM(AJ1711:AM1711)*$E1711</f>
        <v>0</v>
      </c>
      <c r="AO1711" s="825">
        <f t="shared" si="667"/>
        <v>0</v>
      </c>
      <c r="AP1711" s="825">
        <f t="shared" si="667"/>
        <v>0</v>
      </c>
      <c r="AQ1711" s="825">
        <f t="shared" si="667"/>
        <v>0</v>
      </c>
      <c r="AR1711" s="825">
        <f t="shared" si="667"/>
        <v>0</v>
      </c>
      <c r="AS1711" s="825">
        <f t="shared" si="667"/>
        <v>0</v>
      </c>
      <c r="AT1711" s="963" t="str">
        <f>IF(AC1711&lt;&gt;0,SUM(AO1711:AR1711)*$AC1711-SUM(AO1711:AR1711)*$AD1711,"")</f>
        <v/>
      </c>
      <c r="AU1711" s="893"/>
      <c r="AV1711" s="894"/>
      <c r="AW1711" s="894"/>
      <c r="AX1711" s="894"/>
      <c r="AY1711" s="894"/>
      <c r="AZ1711" s="954"/>
    </row>
    <row r="1712" spans="1:52" ht="13.5" customHeight="1">
      <c r="A1712" s="964"/>
      <c r="B1712" s="964" t="s">
        <v>6</v>
      </c>
      <c r="C1712" s="965"/>
      <c r="D1712" s="966"/>
      <c r="E1712" s="965"/>
      <c r="F1712" s="965"/>
      <c r="G1712" s="967"/>
      <c r="H1712" s="965"/>
      <c r="I1712" s="965"/>
      <c r="J1712" s="968">
        <f>SUM(J1646:J1711)</f>
        <v>2201.8000000000002</v>
      </c>
      <c r="K1712" s="969"/>
      <c r="L1712" s="969"/>
      <c r="M1712" s="969"/>
      <c r="N1712" s="969"/>
      <c r="O1712" s="968">
        <f>SUM(O1646:O1711)</f>
        <v>11425.55</v>
      </c>
      <c r="P1712" s="969"/>
      <c r="Q1712" s="969"/>
      <c r="R1712" s="969"/>
      <c r="S1712" s="969"/>
      <c r="T1712" s="968">
        <f>SUM(T1646:T1711)</f>
        <v>4068.15</v>
      </c>
      <c r="U1712" s="969"/>
      <c r="V1712" s="969"/>
      <c r="W1712" s="969"/>
      <c r="X1712" s="969"/>
      <c r="Y1712" s="968">
        <f>SUM(Y1646:Y1711)</f>
        <v>17695.5</v>
      </c>
      <c r="Z1712" s="964"/>
      <c r="AA1712" s="964" t="s">
        <v>6</v>
      </c>
      <c r="AB1712" s="969"/>
      <c r="AC1712" s="970"/>
      <c r="AD1712" s="969"/>
      <c r="AE1712" s="969"/>
      <c r="AF1712" s="969"/>
      <c r="AG1712" s="969"/>
      <c r="AH1712" s="969"/>
      <c r="AI1712" s="971">
        <f>SUM(AI1646:AI1711)</f>
        <v>75290.299999999988</v>
      </c>
      <c r="AJ1712" s="969"/>
      <c r="AK1712" s="969"/>
      <c r="AL1712" s="969"/>
      <c r="AM1712" s="969"/>
      <c r="AN1712" s="969">
        <f>SUM(AN1646:AN1711)</f>
        <v>18291.5</v>
      </c>
      <c r="AO1712" s="969"/>
      <c r="AP1712" s="969"/>
      <c r="AQ1712" s="969"/>
      <c r="AR1712" s="969"/>
      <c r="AS1712" s="969">
        <f>SUM(AS1646:AS1711)</f>
        <v>17695.5</v>
      </c>
      <c r="AT1712" s="972">
        <f>SUM(AT1646:AT1711)</f>
        <v>730</v>
      </c>
      <c r="AU1712" s="973"/>
      <c r="AV1712" s="974"/>
      <c r="AW1712" s="974"/>
      <c r="AX1712" s="974"/>
      <c r="AY1712" s="974"/>
      <c r="AZ1712" s="975"/>
    </row>
    <row r="1713" spans="1:52" ht="13.5" customHeight="1">
      <c r="A1713" s="976"/>
      <c r="B1713" s="1484" t="s">
        <v>866</v>
      </c>
      <c r="C1713" s="1487" t="s">
        <v>867</v>
      </c>
      <c r="D1713" s="1488"/>
      <c r="E1713" s="1489"/>
      <c r="F1713" s="1490" t="str">
        <f>"Đtượng BB : " &amp; SUM(F1714:F1716) &amp;"đ/c = " &amp; SUM(J1714:J1716) &amp;"k"</f>
        <v>Đtượng BB : 342đ/c = 15960k</v>
      </c>
      <c r="G1713" s="1491"/>
      <c r="H1713" s="1491"/>
      <c r="I1713" s="1491"/>
      <c r="J1713" s="1492"/>
      <c r="K1713" s="1490" t="str">
        <f>"Đtượng BC: " &amp; SUM(K1714:K1716) &amp;"đ/c = " &amp; SUM(O1714:O1716) &amp;"k"</f>
        <v>Đtượng BC: 42đ/c = 1736k</v>
      </c>
      <c r="L1713" s="1491"/>
      <c r="M1713" s="1491"/>
      <c r="N1713" s="1491"/>
      <c r="O1713" s="1492"/>
      <c r="P1713" s="1493" t="s">
        <v>6</v>
      </c>
      <c r="Q1713" s="1494"/>
      <c r="R1713" s="1495"/>
      <c r="S1713" s="977"/>
      <c r="T1713" s="1496" t="s">
        <v>868</v>
      </c>
      <c r="U1713" s="1497"/>
      <c r="V1713" s="1497"/>
      <c r="W1713" s="1497"/>
      <c r="X1713" s="1497"/>
      <c r="Y1713" s="1498"/>
      <c r="Z1713" s="978"/>
      <c r="AA1713" s="930"/>
      <c r="AB1713" s="930"/>
      <c r="AC1713" s="979"/>
      <c r="AD1713" s="930"/>
      <c r="AE1713" s="930"/>
      <c r="AF1713" s="930"/>
      <c r="AG1713" s="930"/>
      <c r="AH1713" s="930"/>
      <c r="AI1713" s="930"/>
      <c r="AJ1713" s="930"/>
      <c r="AK1713" s="930"/>
      <c r="AL1713" s="930"/>
      <c r="AM1713" s="930"/>
      <c r="AN1713" s="930"/>
      <c r="AO1713" s="930"/>
      <c r="AP1713" s="930"/>
      <c r="AQ1713" s="930"/>
      <c r="AR1713" s="930"/>
      <c r="AS1713" s="930"/>
      <c r="AT1713" s="930"/>
      <c r="AU1713" s="980"/>
    </row>
    <row r="1714" spans="1:52" ht="13.5" customHeight="1">
      <c r="A1714" s="981"/>
      <c r="B1714" s="1485"/>
      <c r="C1714" s="1499" t="s">
        <v>856</v>
      </c>
      <c r="D1714" s="1500"/>
      <c r="E1714" s="1501"/>
      <c r="F1714" s="982">
        <v>114</v>
      </c>
      <c r="G1714" s="982" t="s">
        <v>27</v>
      </c>
      <c r="H1714" s="983">
        <v>14</v>
      </c>
      <c r="I1714" s="984" t="s">
        <v>29</v>
      </c>
      <c r="J1714" s="985">
        <f>F1714*H1714</f>
        <v>1596</v>
      </c>
      <c r="K1714" s="986">
        <v>14</v>
      </c>
      <c r="L1714" s="984" t="s">
        <v>27</v>
      </c>
      <c r="M1714" s="987">
        <v>14</v>
      </c>
      <c r="N1714" s="984" t="s">
        <v>28</v>
      </c>
      <c r="O1714" s="988">
        <f>K1714*M1714</f>
        <v>196</v>
      </c>
      <c r="P1714" s="989" t="str">
        <f>F1714+K1714 &amp;"đ/c"</f>
        <v>128đ/c</v>
      </c>
      <c r="Q1714" s="1471">
        <f>J1714+O1714</f>
        <v>1792</v>
      </c>
      <c r="R1714" s="1472"/>
      <c r="S1714" s="990"/>
      <c r="T1714" s="1473" t="s">
        <v>869</v>
      </c>
      <c r="U1714" s="1474"/>
      <c r="V1714" s="1474"/>
      <c r="W1714" s="1474"/>
      <c r="X1714" s="991"/>
      <c r="Y1714" s="992">
        <f>SUM(J1714:J1718)+SUM(O1714:O1716)+Q1717-Q1718</f>
        <v>19962.399999999994</v>
      </c>
      <c r="AB1714" s="993" t="s">
        <v>870</v>
      </c>
      <c r="AC1714" s="994"/>
      <c r="AD1714" s="993"/>
      <c r="AE1714" s="993"/>
      <c r="AF1714" s="993"/>
      <c r="AG1714" s="995"/>
      <c r="AH1714" s="995"/>
      <c r="AI1714" s="1261" t="s">
        <v>871</v>
      </c>
      <c r="AJ1714" s="1261"/>
      <c r="AK1714" s="1261"/>
      <c r="AL1714" s="1261"/>
      <c r="AM1714" s="1261"/>
      <c r="AN1714" s="1261"/>
      <c r="AO1714" s="995"/>
      <c r="AP1714" s="995"/>
      <c r="AQ1714" s="995"/>
      <c r="AR1714" s="995"/>
      <c r="AS1714" s="995"/>
      <c r="AT1714" s="993" t="s">
        <v>21</v>
      </c>
      <c r="AU1714" s="993"/>
      <c r="AV1714" s="996"/>
      <c r="AW1714" s="996"/>
      <c r="AX1714" s="996"/>
    </row>
    <row r="1715" spans="1:52" ht="13.5" customHeight="1">
      <c r="A1715" s="981"/>
      <c r="B1715" s="1485"/>
      <c r="C1715" s="1475" t="s">
        <v>857</v>
      </c>
      <c r="D1715" s="1476"/>
      <c r="E1715" s="1477"/>
      <c r="F1715" s="982">
        <v>114</v>
      </c>
      <c r="G1715" s="997" t="s">
        <v>27</v>
      </c>
      <c r="H1715" s="983">
        <v>94</v>
      </c>
      <c r="I1715" s="998" t="s">
        <v>29</v>
      </c>
      <c r="J1715" s="999">
        <f>F1715*H1715</f>
        <v>10716</v>
      </c>
      <c r="K1715" s="1000">
        <v>14</v>
      </c>
      <c r="L1715" s="998" t="s">
        <v>27</v>
      </c>
      <c r="M1715" s="1001">
        <v>86</v>
      </c>
      <c r="N1715" s="998" t="s">
        <v>28</v>
      </c>
      <c r="O1715" s="1002">
        <f>K1715*M1715</f>
        <v>1204</v>
      </c>
      <c r="P1715" s="1003" t="str">
        <f>F1715+K1715 &amp;"đ/c"</f>
        <v>128đ/c</v>
      </c>
      <c r="Q1715" s="1478">
        <f>J1715+O1715</f>
        <v>11920</v>
      </c>
      <c r="R1715" s="1479"/>
      <c r="S1715" s="990"/>
      <c r="T1715" s="1004" t="s">
        <v>872</v>
      </c>
      <c r="U1715" s="1005"/>
      <c r="V1715" s="1005">
        <f>M1712</f>
        <v>0</v>
      </c>
      <c r="W1715" s="1005"/>
      <c r="X1715" s="991"/>
      <c r="Y1715" s="992">
        <f>Y1712</f>
        <v>17695.5</v>
      </c>
      <c r="Z1715" s="978"/>
      <c r="AA1715" s="930"/>
      <c r="AB1715" s="930"/>
      <c r="AC1715" s="979"/>
      <c r="AD1715" s="930"/>
      <c r="AE1715" s="930"/>
      <c r="AF1715" s="930"/>
      <c r="AG1715" s="930"/>
      <c r="AH1715" s="930"/>
      <c r="AI1715" s="930"/>
      <c r="AJ1715" s="930"/>
      <c r="AK1715" s="930"/>
      <c r="AL1715" s="930"/>
      <c r="AM1715" s="930"/>
      <c r="AN1715" s="930"/>
      <c r="AO1715" s="930"/>
      <c r="AP1715" s="930"/>
      <c r="AQ1715" s="930"/>
      <c r="AR1715" s="930"/>
      <c r="AS1715" s="930"/>
      <c r="AT1715" s="930"/>
      <c r="AU1715" s="1006"/>
    </row>
    <row r="1716" spans="1:52" ht="13.5" customHeight="1">
      <c r="A1716" s="981"/>
      <c r="B1716" s="1486"/>
      <c r="C1716" s="1475" t="s">
        <v>858</v>
      </c>
      <c r="D1716" s="1476"/>
      <c r="E1716" s="1477"/>
      <c r="F1716" s="982">
        <v>114</v>
      </c>
      <c r="G1716" s="998" t="s">
        <v>27</v>
      </c>
      <c r="H1716" s="983">
        <v>32</v>
      </c>
      <c r="I1716" s="998" t="s">
        <v>29</v>
      </c>
      <c r="J1716" s="999">
        <f>F1716*H1716</f>
        <v>3648</v>
      </c>
      <c r="K1716" s="1000">
        <v>14</v>
      </c>
      <c r="L1716" s="998" t="s">
        <v>27</v>
      </c>
      <c r="M1716" s="1001">
        <v>24</v>
      </c>
      <c r="N1716" s="998" t="s">
        <v>28</v>
      </c>
      <c r="O1716" s="1002">
        <f>K1716*M1716</f>
        <v>336</v>
      </c>
      <c r="P1716" s="1003" t="str">
        <f>F1716+K1716 &amp; "đ/c"</f>
        <v>128đ/c</v>
      </c>
      <c r="Q1716" s="1478">
        <f>J1716+O1716</f>
        <v>3984</v>
      </c>
      <c r="R1716" s="1479"/>
      <c r="S1716" s="990"/>
      <c r="T1716" s="1004" t="s">
        <v>873</v>
      </c>
      <c r="U1716" s="1005"/>
      <c r="V1716" s="1005"/>
      <c r="W1716" s="1005"/>
      <c r="X1716" s="991"/>
      <c r="Y1716" s="992">
        <f>IF(Y1714-Y1715&gt;0,Y1714-Y1715,0)</f>
        <v>2266.8999999999942</v>
      </c>
      <c r="Z1716" s="978"/>
      <c r="AA1716" s="930"/>
      <c r="AB1716" s="930"/>
      <c r="AC1716" s="979"/>
      <c r="AD1716" s="930"/>
      <c r="AE1716" s="930"/>
      <c r="AF1716" s="930"/>
      <c r="AG1716" s="930"/>
      <c r="AH1716" s="930"/>
      <c r="AI1716" s="930"/>
      <c r="AJ1716" s="930"/>
      <c r="AK1716" s="930"/>
      <c r="AL1716" s="930"/>
      <c r="AM1716" s="930"/>
      <c r="AN1716" s="930"/>
      <c r="AO1716" s="930"/>
      <c r="AP1716" s="930"/>
      <c r="AQ1716" s="930"/>
      <c r="AR1716" s="930"/>
      <c r="AS1716" s="930"/>
      <c r="AT1716" s="930"/>
      <c r="AU1716" s="1006"/>
    </row>
    <row r="1717" spans="1:52" ht="13.5" customHeight="1">
      <c r="A1717" s="981"/>
      <c r="B1717" s="1007" t="s">
        <v>874</v>
      </c>
      <c r="C1717" s="1455"/>
      <c r="D1717" s="1455"/>
      <c r="E1717" s="1456"/>
      <c r="F1717" s="1008"/>
      <c r="G1717" s="1009" t="s">
        <v>27</v>
      </c>
      <c r="H1717" s="1010"/>
      <c r="I1717" s="1009" t="s">
        <v>29</v>
      </c>
      <c r="J1717" s="1011">
        <f>F1717*H1717</f>
        <v>0</v>
      </c>
      <c r="K1717" s="1012"/>
      <c r="L1717" s="1457" t="s">
        <v>897</v>
      </c>
      <c r="M1717" s="1458"/>
      <c r="N1717" s="1458"/>
      <c r="O1717" s="1459"/>
      <c r="P1717" s="1013"/>
      <c r="Q1717" s="1460">
        <f>AZ1588</f>
        <v>2266.399999999996</v>
      </c>
      <c r="R1717" s="1461"/>
      <c r="S1717" s="990"/>
      <c r="T1717" s="1462" t="s">
        <v>865</v>
      </c>
      <c r="U1717" s="1463"/>
      <c r="V1717" s="1463"/>
      <c r="W1717" s="1463"/>
      <c r="X1717" s="991"/>
      <c r="Y1717" s="1014">
        <f>IF(Y1714-Y1715&lt;0,Y1715-Y1714,0)</f>
        <v>0</v>
      </c>
      <c r="AI1717" s="930"/>
    </row>
    <row r="1718" spans="1:52" ht="13.5" customHeight="1">
      <c r="A1718" s="981"/>
      <c r="B1718" s="1464" t="s">
        <v>875</v>
      </c>
      <c r="C1718" s="1465"/>
      <c r="D1718" s="1015"/>
      <c r="E1718" s="1016"/>
      <c r="F1718" s="1017"/>
      <c r="G1718" s="1018" t="s">
        <v>27</v>
      </c>
      <c r="H1718" s="1019"/>
      <c r="I1718" s="1018" t="s">
        <v>29</v>
      </c>
      <c r="J1718" s="1020">
        <f>F1718*H1718</f>
        <v>0</v>
      </c>
      <c r="K1718" s="1021"/>
      <c r="L1718" s="1466" t="s">
        <v>876</v>
      </c>
      <c r="M1718" s="1467"/>
      <c r="N1718" s="1467"/>
      <c r="O1718" s="1468"/>
      <c r="P1718" s="1022"/>
      <c r="Q1718" s="1460">
        <f>AZ1589</f>
        <v>0</v>
      </c>
      <c r="R1718" s="1461"/>
      <c r="S1718" s="1023"/>
      <c r="T1718" s="1023"/>
      <c r="U1718" s="1024"/>
      <c r="V1718" s="1024"/>
      <c r="W1718" s="1024"/>
      <c r="X1718" s="1025"/>
      <c r="Y1718" s="1026"/>
      <c r="AI1718" s="930"/>
    </row>
    <row r="1719" spans="1:52" ht="13.5" customHeight="1">
      <c r="A1719" s="981"/>
      <c r="B1719" s="1452" t="s">
        <v>877</v>
      </c>
      <c r="C1719" s="1452"/>
      <c r="D1719" s="1452"/>
      <c r="E1719" s="1452"/>
      <c r="F1719" s="1452"/>
      <c r="G1719" s="1027"/>
      <c r="H1719" s="1027"/>
      <c r="I1719" s="1027"/>
      <c r="J1719" s="1028"/>
      <c r="K1719" s="1027"/>
      <c r="L1719" s="1453" t="s">
        <v>878</v>
      </c>
      <c r="M1719" s="1453"/>
      <c r="N1719" s="1453"/>
      <c r="O1719" s="993"/>
      <c r="P1719" s="993"/>
      <c r="Q1719" s="993"/>
      <c r="R1719" s="993"/>
      <c r="S1719" s="1453" t="s">
        <v>879</v>
      </c>
      <c r="T1719" s="1453"/>
      <c r="U1719" s="1453"/>
      <c r="X1719" s="981"/>
      <c r="Y1719" s="981"/>
      <c r="AA1719" s="1454" t="s">
        <v>880</v>
      </c>
      <c r="AB1719" s="1454"/>
      <c r="AC1719" s="1454"/>
      <c r="AD1719" s="1454"/>
      <c r="AE1719" s="1454"/>
      <c r="AF1719" s="1454"/>
      <c r="AG1719" s="1454"/>
      <c r="AS1719" s="1454" t="s">
        <v>881</v>
      </c>
      <c r="AT1719" s="1454"/>
      <c r="AU1719" s="1454"/>
      <c r="AV1719" s="1454"/>
      <c r="AW1719" s="1454"/>
    </row>
    <row r="1720" spans="1:52" ht="32.25" customHeight="1">
      <c r="A1720" s="981"/>
      <c r="B1720" s="1029"/>
      <c r="C1720" s="1029"/>
      <c r="D1720" s="1030"/>
      <c r="E1720" s="1029"/>
      <c r="F1720" s="1029"/>
      <c r="J1720" s="1031"/>
      <c r="L1720" s="1032"/>
      <c r="M1720" s="1032"/>
      <c r="N1720" s="1032"/>
      <c r="O1720" s="981"/>
      <c r="P1720" s="981"/>
      <c r="Q1720" s="981"/>
      <c r="R1720" s="981"/>
      <c r="S1720" s="1032"/>
      <c r="T1720" s="1032"/>
      <c r="U1720" s="1032"/>
      <c r="X1720" s="981"/>
      <c r="Y1720" s="981"/>
    </row>
    <row r="1721" spans="1:52" ht="27.75" customHeight="1">
      <c r="A1721" s="981"/>
      <c r="B1721" s="1029"/>
      <c r="C1721" s="1029"/>
      <c r="D1721" s="1030"/>
      <c r="E1721" s="1029"/>
      <c r="F1721" s="1029"/>
      <c r="J1721" s="1031"/>
      <c r="L1721" s="1032"/>
      <c r="M1721" s="1032"/>
      <c r="N1721" s="1032"/>
      <c r="O1721" s="981"/>
      <c r="P1721" s="981"/>
      <c r="Q1721" s="981"/>
      <c r="R1721" s="981"/>
      <c r="S1721" s="1032"/>
      <c r="T1721" s="1032"/>
      <c r="U1721" s="1032"/>
      <c r="X1721" s="981"/>
      <c r="Y1721" s="981"/>
    </row>
    <row r="1722" spans="1:52" ht="13.5" customHeight="1">
      <c r="A1722" s="981"/>
      <c r="B1722" s="1454" t="s">
        <v>881</v>
      </c>
      <c r="C1722" s="1454"/>
      <c r="D1722" s="1454"/>
      <c r="E1722" s="1454"/>
      <c r="F1722" s="1454"/>
      <c r="J1722" s="1031"/>
      <c r="L1722" s="1032"/>
      <c r="M1722" s="1032"/>
      <c r="N1722" s="1032"/>
      <c r="O1722" s="981"/>
      <c r="P1722" s="981"/>
      <c r="Q1722" s="981"/>
      <c r="R1722" s="1454" t="s">
        <v>880</v>
      </c>
      <c r="S1722" s="1454"/>
      <c r="T1722" s="1454"/>
      <c r="U1722" s="1454"/>
      <c r="V1722" s="1454"/>
      <c r="W1722" s="1454"/>
      <c r="X1722" s="981"/>
      <c r="Y1722" s="981"/>
    </row>
    <row r="1723" spans="1:52" ht="13.5" customHeight="1">
      <c r="A1723" s="807" t="s">
        <v>841</v>
      </c>
      <c r="D1723" s="809"/>
      <c r="O1723" s="810" t="s">
        <v>4</v>
      </c>
      <c r="P1723" s="1544">
        <f>P1641+1</f>
        <v>44308</v>
      </c>
      <c r="Q1723" s="1544"/>
      <c r="R1723" s="1544"/>
      <c r="S1723" s="1544"/>
      <c r="T1723" s="1544"/>
      <c r="AU1723" s="812" t="s">
        <v>12</v>
      </c>
    </row>
    <row r="1724" spans="1:52" ht="13.5" customHeight="1">
      <c r="A1724" s="813" t="s">
        <v>11</v>
      </c>
      <c r="B1724" s="1530" t="s">
        <v>842</v>
      </c>
      <c r="C1724" s="1533" t="s">
        <v>5</v>
      </c>
      <c r="D1724" s="1530" t="s">
        <v>843</v>
      </c>
      <c r="E1724" s="1530" t="s">
        <v>844</v>
      </c>
      <c r="F1724" s="1545" t="s">
        <v>24</v>
      </c>
      <c r="G1724" s="1546"/>
      <c r="H1724" s="1546"/>
      <c r="I1724" s="1546"/>
      <c r="J1724" s="1547"/>
      <c r="K1724" s="1548" t="s">
        <v>25</v>
      </c>
      <c r="L1724" s="1549"/>
      <c r="M1724" s="1549"/>
      <c r="N1724" s="1549"/>
      <c r="O1724" s="1550"/>
      <c r="P1724" s="1551" t="s">
        <v>26</v>
      </c>
      <c r="Q1724" s="1552"/>
      <c r="R1724" s="1552"/>
      <c r="S1724" s="1552"/>
      <c r="T1724" s="1553"/>
      <c r="U1724" s="1563" t="s">
        <v>6</v>
      </c>
      <c r="V1724" s="1564"/>
      <c r="W1724" s="1564"/>
      <c r="X1724" s="1564"/>
      <c r="Y1724" s="1565"/>
      <c r="Z1724" s="1527" t="s">
        <v>11</v>
      </c>
      <c r="AA1724" s="1530" t="s">
        <v>845</v>
      </c>
      <c r="AB1724" s="1533" t="s">
        <v>5</v>
      </c>
      <c r="AC1724" s="1530" t="s">
        <v>843</v>
      </c>
      <c r="AD1724" s="1530" t="s">
        <v>844</v>
      </c>
      <c r="AE1724" s="1545" t="s">
        <v>9</v>
      </c>
      <c r="AF1724" s="1546"/>
      <c r="AG1724" s="1546"/>
      <c r="AH1724" s="1546"/>
      <c r="AI1724" s="1547"/>
      <c r="AJ1724" s="1545" t="s">
        <v>846</v>
      </c>
      <c r="AK1724" s="1546"/>
      <c r="AL1724" s="1546"/>
      <c r="AM1724" s="1546"/>
      <c r="AN1724" s="1547"/>
      <c r="AO1724" s="1545" t="s">
        <v>10</v>
      </c>
      <c r="AP1724" s="1546"/>
      <c r="AQ1724" s="1546"/>
      <c r="AR1724" s="1546"/>
      <c r="AS1724" s="1547"/>
      <c r="AT1724" s="1554" t="s">
        <v>23</v>
      </c>
      <c r="AU1724" s="1557">
        <v>42644</v>
      </c>
      <c r="AV1724" s="1558"/>
      <c r="AW1724" s="1558"/>
      <c r="AX1724" s="1558"/>
      <c r="AY1724" s="1558"/>
      <c r="AZ1724" s="1559"/>
    </row>
    <row r="1725" spans="1:52" ht="13.5" customHeight="1">
      <c r="A1725" s="814"/>
      <c r="B1725" s="1531"/>
      <c r="C1725" s="1534"/>
      <c r="D1725" s="1531"/>
      <c r="E1725" s="1531"/>
      <c r="F1725" s="1542" t="s">
        <v>13</v>
      </c>
      <c r="G1725" s="1543"/>
      <c r="H1725" s="1536" t="s">
        <v>8</v>
      </c>
      <c r="I1725" s="1537"/>
      <c r="J1725" s="1310" t="s">
        <v>14</v>
      </c>
      <c r="K1725" s="1542" t="s">
        <v>13</v>
      </c>
      <c r="L1725" s="1543"/>
      <c r="M1725" s="1536" t="s">
        <v>8</v>
      </c>
      <c r="N1725" s="1537"/>
      <c r="O1725" s="1310" t="s">
        <v>14</v>
      </c>
      <c r="P1725" s="1542" t="s">
        <v>13</v>
      </c>
      <c r="Q1725" s="1543"/>
      <c r="R1725" s="1536" t="s">
        <v>8</v>
      </c>
      <c r="S1725" s="1537"/>
      <c r="T1725" s="1310" t="s">
        <v>14</v>
      </c>
      <c r="U1725" s="1542" t="s">
        <v>13</v>
      </c>
      <c r="V1725" s="1543"/>
      <c r="W1725" s="1536" t="s">
        <v>8</v>
      </c>
      <c r="X1725" s="1537"/>
      <c r="Y1725" s="1310" t="s">
        <v>14</v>
      </c>
      <c r="Z1725" s="1528"/>
      <c r="AA1725" s="1531"/>
      <c r="AB1725" s="1534"/>
      <c r="AC1725" s="1531"/>
      <c r="AD1725" s="1531"/>
      <c r="AE1725" s="1542" t="s">
        <v>13</v>
      </c>
      <c r="AF1725" s="1543"/>
      <c r="AG1725" s="1536" t="s">
        <v>8</v>
      </c>
      <c r="AH1725" s="1537"/>
      <c r="AI1725" s="1310" t="s">
        <v>14</v>
      </c>
      <c r="AJ1725" s="1542" t="s">
        <v>13</v>
      </c>
      <c r="AK1725" s="1543"/>
      <c r="AL1725" s="1536" t="s">
        <v>8</v>
      </c>
      <c r="AM1725" s="1537"/>
      <c r="AN1725" s="1310" t="s">
        <v>14</v>
      </c>
      <c r="AO1725" s="1542" t="s">
        <v>13</v>
      </c>
      <c r="AP1725" s="1543"/>
      <c r="AQ1725" s="1536" t="s">
        <v>8</v>
      </c>
      <c r="AR1725" s="1537"/>
      <c r="AS1725" s="1310" t="s">
        <v>14</v>
      </c>
      <c r="AT1725" s="1555"/>
      <c r="AU1725" s="1560"/>
      <c r="AV1725" s="1561"/>
      <c r="AW1725" s="1561"/>
      <c r="AX1725" s="1561"/>
      <c r="AY1725" s="1561"/>
      <c r="AZ1725" s="1562"/>
    </row>
    <row r="1726" spans="1:52" ht="13.5" customHeight="1">
      <c r="A1726" s="814"/>
      <c r="B1726" s="1531"/>
      <c r="C1726" s="1534"/>
      <c r="D1726" s="1531"/>
      <c r="E1726" s="1531"/>
      <c r="F1726" s="1540" t="s">
        <v>15</v>
      </c>
      <c r="G1726" s="1525" t="s">
        <v>22</v>
      </c>
      <c r="H1726" s="1523" t="s">
        <v>15</v>
      </c>
      <c r="I1726" s="1523" t="s">
        <v>22</v>
      </c>
      <c r="J1726" s="1538"/>
      <c r="K1726" s="1525" t="s">
        <v>15</v>
      </c>
      <c r="L1726" s="1525" t="s">
        <v>22</v>
      </c>
      <c r="M1726" s="1523" t="s">
        <v>15</v>
      </c>
      <c r="N1726" s="1523" t="s">
        <v>22</v>
      </c>
      <c r="O1726" s="1538"/>
      <c r="P1726" s="1525" t="s">
        <v>15</v>
      </c>
      <c r="Q1726" s="1525" t="s">
        <v>22</v>
      </c>
      <c r="R1726" s="1523" t="s">
        <v>15</v>
      </c>
      <c r="S1726" s="1523" t="s">
        <v>22</v>
      </c>
      <c r="T1726" s="1538"/>
      <c r="U1726" s="1525" t="s">
        <v>15</v>
      </c>
      <c r="V1726" s="1525" t="s">
        <v>22</v>
      </c>
      <c r="W1726" s="1523" t="s">
        <v>15</v>
      </c>
      <c r="X1726" s="1523" t="s">
        <v>22</v>
      </c>
      <c r="Y1726" s="1538"/>
      <c r="Z1726" s="1528"/>
      <c r="AA1726" s="1531"/>
      <c r="AB1726" s="1534"/>
      <c r="AC1726" s="1531"/>
      <c r="AD1726" s="1531"/>
      <c r="AE1726" s="1310" t="s">
        <v>15</v>
      </c>
      <c r="AF1726" s="1523" t="s">
        <v>22</v>
      </c>
      <c r="AG1726" s="1523" t="s">
        <v>15</v>
      </c>
      <c r="AH1726" s="1523" t="s">
        <v>22</v>
      </c>
      <c r="AI1726" s="1538"/>
      <c r="AJ1726" s="1523" t="s">
        <v>15</v>
      </c>
      <c r="AK1726" s="1523" t="s">
        <v>22</v>
      </c>
      <c r="AL1726" s="1523" t="s">
        <v>15</v>
      </c>
      <c r="AM1726" s="1523" t="s">
        <v>22</v>
      </c>
      <c r="AN1726" s="1538"/>
      <c r="AO1726" s="1523" t="s">
        <v>15</v>
      </c>
      <c r="AP1726" s="1523" t="s">
        <v>22</v>
      </c>
      <c r="AQ1726" s="1523" t="s">
        <v>15</v>
      </c>
      <c r="AR1726" s="1523" t="s">
        <v>22</v>
      </c>
      <c r="AS1726" s="1538"/>
      <c r="AT1726" s="1555"/>
      <c r="AU1726" s="1507">
        <f>P1723</f>
        <v>44308</v>
      </c>
      <c r="AV1726" s="1508"/>
      <c r="AW1726" s="1508"/>
      <c r="AX1726" s="1508"/>
      <c r="AY1726" s="1508"/>
      <c r="AZ1726" s="1509"/>
    </row>
    <row r="1727" spans="1:52" ht="13.5" customHeight="1">
      <c r="A1727" s="815"/>
      <c r="B1727" s="1532"/>
      <c r="C1727" s="1535"/>
      <c r="D1727" s="1532"/>
      <c r="E1727" s="1532"/>
      <c r="F1727" s="1541"/>
      <c r="G1727" s="1526"/>
      <c r="H1727" s="1524"/>
      <c r="I1727" s="1524"/>
      <c r="J1727" s="1539"/>
      <c r="K1727" s="1526"/>
      <c r="L1727" s="1526"/>
      <c r="M1727" s="1524"/>
      <c r="N1727" s="1524"/>
      <c r="O1727" s="1539"/>
      <c r="P1727" s="1526"/>
      <c r="Q1727" s="1526"/>
      <c r="R1727" s="1524"/>
      <c r="S1727" s="1524"/>
      <c r="T1727" s="1539"/>
      <c r="U1727" s="1526"/>
      <c r="V1727" s="1526"/>
      <c r="W1727" s="1524"/>
      <c r="X1727" s="1524"/>
      <c r="Y1727" s="1539"/>
      <c r="Z1727" s="1529"/>
      <c r="AA1727" s="1532"/>
      <c r="AB1727" s="1535"/>
      <c r="AC1727" s="1532"/>
      <c r="AD1727" s="1532"/>
      <c r="AE1727" s="1539"/>
      <c r="AF1727" s="1524"/>
      <c r="AG1727" s="1524"/>
      <c r="AH1727" s="1524"/>
      <c r="AI1727" s="1539"/>
      <c r="AJ1727" s="1524"/>
      <c r="AK1727" s="1524"/>
      <c r="AL1727" s="1524"/>
      <c r="AM1727" s="1524"/>
      <c r="AN1727" s="1539"/>
      <c r="AO1727" s="1524"/>
      <c r="AP1727" s="1524"/>
      <c r="AQ1727" s="1524"/>
      <c r="AR1727" s="1524"/>
      <c r="AS1727" s="1539"/>
      <c r="AT1727" s="1556"/>
      <c r="AU1727" s="1510"/>
      <c r="AV1727" s="1511"/>
      <c r="AW1727" s="1511"/>
      <c r="AX1727" s="1511"/>
      <c r="AY1727" s="1511"/>
      <c r="AZ1727" s="1512"/>
    </row>
    <row r="1728" spans="1:52" ht="13.5" customHeight="1">
      <c r="A1728" s="816">
        <v>1</v>
      </c>
      <c r="B1728" s="1033" t="s">
        <v>229</v>
      </c>
      <c r="C1728" s="817" t="s">
        <v>66</v>
      </c>
      <c r="D1728" s="1054">
        <v>2</v>
      </c>
      <c r="E1728" s="1055">
        <v>2</v>
      </c>
      <c r="F1728" s="1056">
        <v>30</v>
      </c>
      <c r="G1728" s="1057"/>
      <c r="H1728" s="1058"/>
      <c r="I1728" s="1059"/>
      <c r="J1728" s="1060">
        <f t="shared" ref="J1728:J1774" si="668">SUM(F1728:I1728)*$E1728</f>
        <v>60</v>
      </c>
      <c r="K1728" s="1056">
        <v>50</v>
      </c>
      <c r="L1728" s="1061"/>
      <c r="M1728" s="1062"/>
      <c r="N1728" s="1063"/>
      <c r="O1728" s="1060">
        <f>SUM(K1728:N1728)*$E1728</f>
        <v>100</v>
      </c>
      <c r="P1728" s="1056">
        <v>50</v>
      </c>
      <c r="Q1728" s="1061"/>
      <c r="R1728" s="1062"/>
      <c r="S1728" s="1063"/>
      <c r="T1728" s="1064">
        <f t="shared" ref="T1728:T1770" si="669">SUM(P1728:S1728)*$E1728</f>
        <v>100</v>
      </c>
      <c r="U1728" s="1065">
        <f>SUM(F1728,K1728,P1728)</f>
        <v>130</v>
      </c>
      <c r="V1728" s="1061">
        <f>SUM(G1728,L1728,Q1728)</f>
        <v>0</v>
      </c>
      <c r="W1728" s="1062">
        <f>SUM(H1728,M1728,R1728)</f>
        <v>0</v>
      </c>
      <c r="X1728" s="1063">
        <f>SUM(I1728,N1728,S1728)</f>
        <v>0</v>
      </c>
      <c r="Y1728" s="1064">
        <f>SUM(J1728,O1728,T1728)</f>
        <v>260</v>
      </c>
      <c r="Z1728" s="1066">
        <f>A1728</f>
        <v>1</v>
      </c>
      <c r="AA1728" s="1067" t="str">
        <f>B1728</f>
        <v>Than trấu</v>
      </c>
      <c r="AB1728" s="1068" t="str">
        <f>C1728</f>
        <v>kg</v>
      </c>
      <c r="AC1728" s="1069">
        <f>D1728</f>
        <v>2</v>
      </c>
      <c r="AD1728" s="1070">
        <f>E1728</f>
        <v>2</v>
      </c>
      <c r="AE1728" s="1071">
        <f t="shared" ref="AE1728:AE1744" si="670">AE1646+AJ1646-AO1646</f>
        <v>9416</v>
      </c>
      <c r="AF1728" s="1071">
        <f t="shared" ref="AF1728:AH1743" si="671">AF1646+AK1646-AP1646</f>
        <v>0</v>
      </c>
      <c r="AG1728" s="1071">
        <f t="shared" si="671"/>
        <v>0</v>
      </c>
      <c r="AH1728" s="1071">
        <f t="shared" si="671"/>
        <v>0</v>
      </c>
      <c r="AI1728" s="1072">
        <f>SUM(AE1728:AH1728)*$E1728</f>
        <v>18832</v>
      </c>
      <c r="AJ1728" s="1073"/>
      <c r="AK1728" s="1063"/>
      <c r="AL1728" s="1063"/>
      <c r="AM1728" s="1063"/>
      <c r="AN1728" s="1072">
        <f t="shared" ref="AN1728:AN1744" si="672">SUM(AJ1728:AM1728)*$E1728</f>
        <v>0</v>
      </c>
      <c r="AO1728" s="1061">
        <f t="shared" ref="AO1728:AS1778" si="673">U1728</f>
        <v>130</v>
      </c>
      <c r="AP1728" s="1061">
        <f t="shared" si="673"/>
        <v>0</v>
      </c>
      <c r="AQ1728" s="1074">
        <f t="shared" si="673"/>
        <v>0</v>
      </c>
      <c r="AR1728" s="1074">
        <f t="shared" si="673"/>
        <v>0</v>
      </c>
      <c r="AS1728" s="1075">
        <f t="shared" si="673"/>
        <v>260</v>
      </c>
      <c r="AT1728" s="837">
        <f>IF(AC1728&lt;&gt;0,SUM(AO1728:AR1728)*$AC1728-SUM(AO1728:AR1728)*$AD1728,"")</f>
        <v>0</v>
      </c>
      <c r="AU1728" s="1513" t="s">
        <v>847</v>
      </c>
      <c r="AV1728" s="1514"/>
      <c r="AW1728" s="1514"/>
      <c r="AX1728" s="1514"/>
      <c r="AY1728" s="1514"/>
      <c r="AZ1728" s="1515"/>
    </row>
    <row r="1729" spans="1:52" ht="13.5" customHeight="1">
      <c r="A1729" s="838">
        <f>IF(B1729&lt;&gt;"",MAX($A1727:$A1728)+1,"")</f>
        <v>2</v>
      </c>
      <c r="B1729" s="1036" t="s">
        <v>848</v>
      </c>
      <c r="C1729" s="817" t="s">
        <v>66</v>
      </c>
      <c r="D1729" s="1054">
        <v>2</v>
      </c>
      <c r="E1729" s="921">
        <v>2</v>
      </c>
      <c r="F1729" s="1071"/>
      <c r="G1729" s="1076"/>
      <c r="H1729" s="1077"/>
      <c r="I1729" s="1077"/>
      <c r="J1729" s="1060">
        <f t="shared" si="668"/>
        <v>0</v>
      </c>
      <c r="K1729" s="1071"/>
      <c r="L1729" s="1061"/>
      <c r="M1729" s="1063"/>
      <c r="N1729" s="1063"/>
      <c r="O1729" s="1060">
        <f>SUM(K1729:N1729)*$E1729</f>
        <v>0</v>
      </c>
      <c r="P1729" s="1078"/>
      <c r="Q1729" s="1061"/>
      <c r="R1729" s="1063"/>
      <c r="S1729" s="1063"/>
      <c r="T1729" s="1079">
        <f t="shared" si="669"/>
        <v>0</v>
      </c>
      <c r="U1729" s="1071">
        <f t="shared" ref="U1729:Y1744" si="674">SUM(F1729,K1729,P1729)</f>
        <v>0</v>
      </c>
      <c r="V1729" s="1061">
        <f t="shared" si="674"/>
        <v>0</v>
      </c>
      <c r="W1729" s="1063">
        <f t="shared" si="674"/>
        <v>0</v>
      </c>
      <c r="X1729" s="1063">
        <f t="shared" si="674"/>
        <v>0</v>
      </c>
      <c r="Y1729" s="1060">
        <f>SUM(J1729,O1729,T1729)</f>
        <v>0</v>
      </c>
      <c r="Z1729" s="1080">
        <f>A1729</f>
        <v>2</v>
      </c>
      <c r="AA1729" s="1081" t="str">
        <f t="shared" ref="AA1729:AD1787" si="675">B1729</f>
        <v>Củi gỗ</v>
      </c>
      <c r="AB1729" s="1082" t="str">
        <f t="shared" si="675"/>
        <v>kg</v>
      </c>
      <c r="AC1729" s="1083">
        <f t="shared" si="675"/>
        <v>2</v>
      </c>
      <c r="AD1729" s="1079">
        <f t="shared" si="675"/>
        <v>2</v>
      </c>
      <c r="AE1729" s="1071">
        <f t="shared" si="670"/>
        <v>1980</v>
      </c>
      <c r="AF1729" s="1071">
        <f t="shared" si="671"/>
        <v>0</v>
      </c>
      <c r="AG1729" s="1071">
        <f t="shared" si="671"/>
        <v>0</v>
      </c>
      <c r="AH1729" s="1071">
        <f t="shared" si="671"/>
        <v>0</v>
      </c>
      <c r="AI1729" s="1060">
        <f t="shared" ref="AI1729:AI1787" si="676">SUM(AE1729:AH1729)*$E1729</f>
        <v>3960</v>
      </c>
      <c r="AJ1729" s="1084"/>
      <c r="AK1729" s="1063"/>
      <c r="AL1729" s="1063"/>
      <c r="AM1729" s="1063"/>
      <c r="AN1729" s="1085">
        <f t="shared" si="672"/>
        <v>0</v>
      </c>
      <c r="AO1729" s="1061">
        <f t="shared" si="673"/>
        <v>0</v>
      </c>
      <c r="AP1729" s="1061">
        <f t="shared" si="673"/>
        <v>0</v>
      </c>
      <c r="AQ1729" s="1061">
        <f t="shared" si="673"/>
        <v>0</v>
      </c>
      <c r="AR1729" s="1061">
        <f t="shared" si="673"/>
        <v>0</v>
      </c>
      <c r="AS1729" s="1061">
        <f t="shared" si="673"/>
        <v>0</v>
      </c>
      <c r="AT1729" s="850">
        <f>IF(AC1729&lt;&gt;0,SUM(AO1729:AR1729)*$AC1729-SUM(AO1729:AR1729)*$AD1729,"")</f>
        <v>0</v>
      </c>
      <c r="AU1729" s="1516" t="s">
        <v>827</v>
      </c>
      <c r="AV1729" s="1517"/>
      <c r="AW1729" s="1517"/>
      <c r="AX1729" s="1517"/>
      <c r="AY1729" s="1517"/>
      <c r="AZ1729" s="851"/>
    </row>
    <row r="1730" spans="1:52" ht="13.5" customHeight="1">
      <c r="A1730" s="838">
        <f t="shared" ref="A1730:A1773" si="677">IF(B1730&lt;&gt;"",MAX($A1728:$A1729)+1,"")</f>
        <v>3</v>
      </c>
      <c r="B1730" s="1033" t="s">
        <v>849</v>
      </c>
      <c r="C1730" s="817" t="s">
        <v>66</v>
      </c>
      <c r="D1730" s="1054">
        <v>12.6</v>
      </c>
      <c r="E1730" s="921">
        <v>12.6</v>
      </c>
      <c r="F1730" s="1065">
        <v>20</v>
      </c>
      <c r="G1730" s="1086"/>
      <c r="H1730" s="1087"/>
      <c r="I1730" s="1077"/>
      <c r="J1730" s="1060">
        <f t="shared" si="668"/>
        <v>252</v>
      </c>
      <c r="K1730" s="1088">
        <v>37</v>
      </c>
      <c r="L1730" s="1061"/>
      <c r="M1730" s="1062"/>
      <c r="N1730" s="1063"/>
      <c r="O1730" s="1060">
        <f>SUM(K1730:N1730)*$E1730</f>
        <v>466.2</v>
      </c>
      <c r="P1730" s="1056">
        <v>37</v>
      </c>
      <c r="Q1730" s="1061"/>
      <c r="R1730" s="1062"/>
      <c r="S1730" s="1063"/>
      <c r="T1730" s="1079">
        <f t="shared" si="669"/>
        <v>466.2</v>
      </c>
      <c r="U1730" s="1065">
        <f t="shared" si="674"/>
        <v>94</v>
      </c>
      <c r="V1730" s="1061">
        <f t="shared" si="674"/>
        <v>0</v>
      </c>
      <c r="W1730" s="1062">
        <f t="shared" si="674"/>
        <v>0</v>
      </c>
      <c r="X1730" s="1063">
        <f t="shared" si="674"/>
        <v>0</v>
      </c>
      <c r="Y1730" s="1060">
        <f t="shared" si="674"/>
        <v>1184.4000000000001</v>
      </c>
      <c r="Z1730" s="1080">
        <f t="shared" ref="Z1730:Z1787" si="678">A1730</f>
        <v>3</v>
      </c>
      <c r="AA1730" s="1081" t="str">
        <f t="shared" si="675"/>
        <v>Gạo X 23</v>
      </c>
      <c r="AB1730" s="1082" t="str">
        <f t="shared" si="675"/>
        <v>kg</v>
      </c>
      <c r="AC1730" s="1083">
        <f t="shared" si="675"/>
        <v>12.6</v>
      </c>
      <c r="AD1730" s="1089">
        <f t="shared" si="675"/>
        <v>12.6</v>
      </c>
      <c r="AE1730" s="1071">
        <f t="shared" si="670"/>
        <v>3616</v>
      </c>
      <c r="AF1730" s="1071">
        <f t="shared" si="671"/>
        <v>0</v>
      </c>
      <c r="AG1730" s="1071">
        <f t="shared" si="671"/>
        <v>0</v>
      </c>
      <c r="AH1730" s="1071">
        <f t="shared" si="671"/>
        <v>0</v>
      </c>
      <c r="AI1730" s="1060">
        <f t="shared" si="676"/>
        <v>45561.599999999999</v>
      </c>
      <c r="AJ1730" s="1084"/>
      <c r="AK1730" s="1063"/>
      <c r="AL1730" s="1063"/>
      <c r="AM1730" s="1063"/>
      <c r="AN1730" s="1085">
        <f t="shared" si="672"/>
        <v>0</v>
      </c>
      <c r="AO1730" s="1061">
        <f t="shared" si="673"/>
        <v>94</v>
      </c>
      <c r="AP1730" s="1061">
        <f t="shared" si="673"/>
        <v>0</v>
      </c>
      <c r="AQ1730" s="1061">
        <f t="shared" si="673"/>
        <v>0</v>
      </c>
      <c r="AR1730" s="1061">
        <f t="shared" si="673"/>
        <v>0</v>
      </c>
      <c r="AS1730" s="1061">
        <f t="shared" si="673"/>
        <v>1184.4000000000001</v>
      </c>
      <c r="AT1730" s="850">
        <f t="shared" ref="AT1730:AT1787" si="679">IF(AC1730&lt;&gt;0,SUM(AO1730:AR1730)*$AC1730-SUM(AO1730:AR1730)*$AD1730,"")</f>
        <v>0</v>
      </c>
      <c r="AU1730" s="859" t="s">
        <v>828</v>
      </c>
      <c r="AV1730" s="1518">
        <f>SUM(AX1731:AX1733)</f>
        <v>78</v>
      </c>
      <c r="AW1730" s="1519"/>
      <c r="AX1730" s="1519"/>
      <c r="AY1730" s="861"/>
      <c r="AZ1730" s="862" t="s">
        <v>829</v>
      </c>
    </row>
    <row r="1731" spans="1:52" ht="13.5" customHeight="1">
      <c r="A1731" s="838">
        <f t="shared" si="677"/>
        <v>4</v>
      </c>
      <c r="B1731" s="1038" t="s">
        <v>850</v>
      </c>
      <c r="C1731" s="817" t="s">
        <v>389</v>
      </c>
      <c r="D1731" s="1054">
        <v>10</v>
      </c>
      <c r="E1731" s="1055">
        <v>10</v>
      </c>
      <c r="F1731" s="1061"/>
      <c r="G1731" s="1090"/>
      <c r="H1731" s="1091"/>
      <c r="I1731" s="1077"/>
      <c r="J1731" s="1060">
        <f t="shared" si="668"/>
        <v>0</v>
      </c>
      <c r="K1731" s="1092"/>
      <c r="L1731" s="1061"/>
      <c r="M1731" s="1063">
        <v>0.8</v>
      </c>
      <c r="N1731" s="1063"/>
      <c r="O1731" s="1060">
        <f t="shared" ref="O1731:O1787" si="680">SUM(K1731:N1731)*$E1731</f>
        <v>8</v>
      </c>
      <c r="P1731" s="1093"/>
      <c r="Q1731" s="1061"/>
      <c r="R1731" s="1063">
        <v>0.7</v>
      </c>
      <c r="S1731" s="1063"/>
      <c r="T1731" s="1079">
        <f t="shared" si="669"/>
        <v>7</v>
      </c>
      <c r="U1731" s="1061">
        <f t="shared" si="674"/>
        <v>0</v>
      </c>
      <c r="V1731" s="1061">
        <f t="shared" si="674"/>
        <v>0</v>
      </c>
      <c r="W1731" s="1063">
        <f t="shared" si="674"/>
        <v>1.5</v>
      </c>
      <c r="X1731" s="1063">
        <f t="shared" si="674"/>
        <v>0</v>
      </c>
      <c r="Y1731" s="1060">
        <f t="shared" si="674"/>
        <v>15</v>
      </c>
      <c r="Z1731" s="1080">
        <f t="shared" si="678"/>
        <v>4</v>
      </c>
      <c r="AA1731" s="1081" t="str">
        <f t="shared" si="675"/>
        <v>Bột súp</v>
      </c>
      <c r="AB1731" s="1082" t="str">
        <f t="shared" si="675"/>
        <v>lít</v>
      </c>
      <c r="AC1731" s="1083">
        <f t="shared" si="675"/>
        <v>10</v>
      </c>
      <c r="AD1731" s="1089">
        <f t="shared" si="675"/>
        <v>10</v>
      </c>
      <c r="AE1731" s="1071">
        <f t="shared" si="670"/>
        <v>0</v>
      </c>
      <c r="AF1731" s="1071">
        <f t="shared" si="671"/>
        <v>0</v>
      </c>
      <c r="AG1731" s="1071">
        <f t="shared" si="671"/>
        <v>5</v>
      </c>
      <c r="AH1731" s="1071">
        <f t="shared" si="671"/>
        <v>0</v>
      </c>
      <c r="AI1731" s="1060">
        <f t="shared" si="676"/>
        <v>50</v>
      </c>
      <c r="AJ1731" s="1084"/>
      <c r="AK1731" s="1094"/>
      <c r="AL1731" s="1095"/>
      <c r="AM1731" s="1063"/>
      <c r="AN1731" s="1085">
        <f t="shared" si="672"/>
        <v>0</v>
      </c>
      <c r="AO1731" s="1061">
        <f t="shared" si="673"/>
        <v>0</v>
      </c>
      <c r="AP1731" s="1061">
        <f t="shared" si="673"/>
        <v>0</v>
      </c>
      <c r="AQ1731" s="1061">
        <f t="shared" si="673"/>
        <v>1.5</v>
      </c>
      <c r="AR1731" s="1061">
        <f t="shared" si="673"/>
        <v>0</v>
      </c>
      <c r="AS1731" s="1061">
        <f t="shared" si="673"/>
        <v>15</v>
      </c>
      <c r="AT1731" s="850">
        <f t="shared" si="679"/>
        <v>0</v>
      </c>
      <c r="AU1731" s="867" t="s">
        <v>830</v>
      </c>
      <c r="AV1731" s="868">
        <f>F1796</f>
        <v>114</v>
      </c>
      <c r="AW1731" s="861" t="s">
        <v>27</v>
      </c>
      <c r="AX1731" s="869">
        <f>H1796</f>
        <v>14</v>
      </c>
      <c r="AY1731" s="861" t="s">
        <v>28</v>
      </c>
      <c r="AZ1731" s="870">
        <f>AX1731*AV1731</f>
        <v>1596</v>
      </c>
    </row>
    <row r="1732" spans="1:52" ht="13.5" customHeight="1">
      <c r="A1732" s="838">
        <f t="shared" si="677"/>
        <v>5</v>
      </c>
      <c r="B1732" s="1039" t="s">
        <v>851</v>
      </c>
      <c r="C1732" s="817" t="s">
        <v>389</v>
      </c>
      <c r="D1732" s="1054">
        <v>30</v>
      </c>
      <c r="E1732" s="1096">
        <v>25</v>
      </c>
      <c r="F1732" s="1061"/>
      <c r="G1732" s="1090">
        <v>2</v>
      </c>
      <c r="H1732" s="1091"/>
      <c r="I1732" s="1077"/>
      <c r="J1732" s="1060">
        <f t="shared" si="668"/>
        <v>50</v>
      </c>
      <c r="K1732" s="1092"/>
      <c r="L1732" s="1065">
        <v>3</v>
      </c>
      <c r="M1732" s="1063"/>
      <c r="N1732" s="1063"/>
      <c r="O1732" s="1060">
        <f t="shared" si="680"/>
        <v>75</v>
      </c>
      <c r="P1732" s="1093"/>
      <c r="Q1732" s="1065">
        <v>2</v>
      </c>
      <c r="R1732" s="1063"/>
      <c r="S1732" s="1063"/>
      <c r="T1732" s="1079">
        <f t="shared" si="669"/>
        <v>50</v>
      </c>
      <c r="U1732" s="1061">
        <f t="shared" si="674"/>
        <v>0</v>
      </c>
      <c r="V1732" s="1065">
        <f t="shared" si="674"/>
        <v>7</v>
      </c>
      <c r="W1732" s="1063">
        <f t="shared" si="674"/>
        <v>0</v>
      </c>
      <c r="X1732" s="1063">
        <f t="shared" si="674"/>
        <v>0</v>
      </c>
      <c r="Y1732" s="1060">
        <f t="shared" si="674"/>
        <v>175</v>
      </c>
      <c r="Z1732" s="1080">
        <f t="shared" si="678"/>
        <v>5</v>
      </c>
      <c r="AA1732" s="1081" t="str">
        <f t="shared" si="675"/>
        <v>Nmắm thường</v>
      </c>
      <c r="AB1732" s="1082" t="str">
        <f t="shared" si="675"/>
        <v>lít</v>
      </c>
      <c r="AC1732" s="1083">
        <f t="shared" si="675"/>
        <v>30</v>
      </c>
      <c r="AD1732" s="1089">
        <f t="shared" si="675"/>
        <v>25</v>
      </c>
      <c r="AE1732" s="1071">
        <f t="shared" si="670"/>
        <v>0</v>
      </c>
      <c r="AF1732" s="1071">
        <f t="shared" si="671"/>
        <v>43</v>
      </c>
      <c r="AG1732" s="1071">
        <f t="shared" si="671"/>
        <v>0</v>
      </c>
      <c r="AH1732" s="1071">
        <f t="shared" si="671"/>
        <v>0</v>
      </c>
      <c r="AI1732" s="1060">
        <f t="shared" si="676"/>
        <v>1075</v>
      </c>
      <c r="AJ1732" s="1084"/>
      <c r="AK1732" s="1097"/>
      <c r="AL1732" s="1063"/>
      <c r="AM1732" s="1063"/>
      <c r="AN1732" s="1085">
        <f t="shared" si="672"/>
        <v>0</v>
      </c>
      <c r="AO1732" s="1061">
        <f t="shared" si="673"/>
        <v>0</v>
      </c>
      <c r="AP1732" s="1061">
        <f t="shared" si="673"/>
        <v>7</v>
      </c>
      <c r="AQ1732" s="1061">
        <f t="shared" si="673"/>
        <v>0</v>
      </c>
      <c r="AR1732" s="1061">
        <f t="shared" si="673"/>
        <v>0</v>
      </c>
      <c r="AS1732" s="1061">
        <f t="shared" si="673"/>
        <v>175</v>
      </c>
      <c r="AT1732" s="850">
        <f t="shared" si="679"/>
        <v>35</v>
      </c>
      <c r="AU1732" s="867" t="s">
        <v>831</v>
      </c>
      <c r="AV1732" s="874">
        <f>F1797</f>
        <v>114</v>
      </c>
      <c r="AW1732" s="861" t="s">
        <v>27</v>
      </c>
      <c r="AX1732" s="869">
        <v>32</v>
      </c>
      <c r="AY1732" s="861" t="s">
        <v>28</v>
      </c>
      <c r="AZ1732" s="870">
        <f>AX1732*AV1732</f>
        <v>3648</v>
      </c>
    </row>
    <row r="1733" spans="1:52" ht="13.5" customHeight="1">
      <c r="A1733" s="838">
        <f t="shared" si="677"/>
        <v>6</v>
      </c>
      <c r="B1733" s="1039" t="s">
        <v>496</v>
      </c>
      <c r="C1733" s="817" t="s">
        <v>852</v>
      </c>
      <c r="D1733" s="1054">
        <v>42</v>
      </c>
      <c r="E1733" s="1098">
        <v>42</v>
      </c>
      <c r="F1733" s="1061"/>
      <c r="G1733" s="1086"/>
      <c r="H1733" s="1063">
        <v>0.4</v>
      </c>
      <c r="I1733" s="1077"/>
      <c r="J1733" s="1060">
        <f t="shared" si="668"/>
        <v>16.8</v>
      </c>
      <c r="K1733" s="1092"/>
      <c r="L1733" s="1061"/>
      <c r="M1733" s="1099">
        <v>0.8</v>
      </c>
      <c r="N1733" s="1063"/>
      <c r="O1733" s="1060">
        <f t="shared" si="680"/>
        <v>33.6</v>
      </c>
      <c r="P1733" s="1093"/>
      <c r="Q1733" s="1061"/>
      <c r="R1733" s="1100">
        <v>0.8</v>
      </c>
      <c r="S1733" s="1063"/>
      <c r="T1733" s="1079">
        <f t="shared" si="669"/>
        <v>33.6</v>
      </c>
      <c r="U1733" s="1061">
        <f t="shared" si="674"/>
        <v>0</v>
      </c>
      <c r="V1733" s="1061">
        <f t="shared" si="674"/>
        <v>0</v>
      </c>
      <c r="W1733" s="1063">
        <f t="shared" si="674"/>
        <v>2</v>
      </c>
      <c r="X1733" s="1063">
        <f t="shared" si="674"/>
        <v>0</v>
      </c>
      <c r="Y1733" s="1060">
        <f t="shared" si="674"/>
        <v>84</v>
      </c>
      <c r="Z1733" s="1080">
        <f t="shared" si="678"/>
        <v>6</v>
      </c>
      <c r="AA1733" s="1101" t="str">
        <f t="shared" si="675"/>
        <v>Mì chính VEDAN</v>
      </c>
      <c r="AB1733" s="1082" t="str">
        <f t="shared" si="675"/>
        <v>Kg</v>
      </c>
      <c r="AC1733" s="1083">
        <f t="shared" si="675"/>
        <v>42</v>
      </c>
      <c r="AD1733" s="1089">
        <f t="shared" si="675"/>
        <v>42</v>
      </c>
      <c r="AE1733" s="1071">
        <f t="shared" si="670"/>
        <v>0</v>
      </c>
      <c r="AF1733" s="1071">
        <f t="shared" si="671"/>
        <v>0</v>
      </c>
      <c r="AG1733" s="1071">
        <f t="shared" si="671"/>
        <v>24.700000000000003</v>
      </c>
      <c r="AH1733" s="1071">
        <f t="shared" si="671"/>
        <v>0</v>
      </c>
      <c r="AI1733" s="1060">
        <f t="shared" si="676"/>
        <v>1037.4000000000001</v>
      </c>
      <c r="AJ1733" s="1102"/>
      <c r="AK1733" s="1063"/>
      <c r="AL1733" s="1103"/>
      <c r="AM1733" s="1063"/>
      <c r="AN1733" s="1085">
        <f t="shared" si="672"/>
        <v>0</v>
      </c>
      <c r="AO1733" s="1061">
        <f t="shared" si="673"/>
        <v>0</v>
      </c>
      <c r="AP1733" s="1061">
        <f t="shared" si="673"/>
        <v>0</v>
      </c>
      <c r="AQ1733" s="1061">
        <f t="shared" si="673"/>
        <v>2</v>
      </c>
      <c r="AR1733" s="1061">
        <f t="shared" si="673"/>
        <v>0</v>
      </c>
      <c r="AS1733" s="1061">
        <f t="shared" si="673"/>
        <v>84</v>
      </c>
      <c r="AT1733" s="850">
        <f t="shared" si="679"/>
        <v>0</v>
      </c>
      <c r="AU1733" s="880" t="s">
        <v>832</v>
      </c>
      <c r="AV1733" s="874">
        <f>F1798</f>
        <v>114</v>
      </c>
      <c r="AW1733" s="861" t="s">
        <v>27</v>
      </c>
      <c r="AX1733" s="869">
        <v>32</v>
      </c>
      <c r="AY1733" s="861" t="s">
        <v>28</v>
      </c>
      <c r="AZ1733" s="870">
        <f>AX1733*AV1733</f>
        <v>3648</v>
      </c>
    </row>
    <row r="1734" spans="1:52" ht="13.5" customHeight="1">
      <c r="A1734" s="838">
        <f t="shared" si="677"/>
        <v>7</v>
      </c>
      <c r="B1734" s="1036" t="s">
        <v>43</v>
      </c>
      <c r="C1734" s="881" t="s">
        <v>66</v>
      </c>
      <c r="D1734" s="1104">
        <v>3.5</v>
      </c>
      <c r="E1734" s="1105">
        <v>3.5</v>
      </c>
      <c r="F1734" s="1106"/>
      <c r="G1734" s="1086"/>
      <c r="H1734" s="1107">
        <v>1</v>
      </c>
      <c r="I1734" s="1077"/>
      <c r="J1734" s="1060">
        <f t="shared" si="668"/>
        <v>3.5</v>
      </c>
      <c r="K1734" s="1092"/>
      <c r="L1734" s="1061"/>
      <c r="M1734" s="1099">
        <v>1.5</v>
      </c>
      <c r="N1734" s="1063"/>
      <c r="O1734" s="1060">
        <f t="shared" si="680"/>
        <v>5.25</v>
      </c>
      <c r="P1734" s="1093" t="s">
        <v>883</v>
      </c>
      <c r="Q1734" s="1061"/>
      <c r="R1734" s="1100">
        <v>1.5</v>
      </c>
      <c r="S1734" s="1063"/>
      <c r="T1734" s="1079">
        <f t="shared" si="669"/>
        <v>5.25</v>
      </c>
      <c r="U1734" s="1061">
        <f>SUM(F1734,K1734,P1734)</f>
        <v>0</v>
      </c>
      <c r="V1734" s="1061"/>
      <c r="W1734" s="1063">
        <f t="shared" si="674"/>
        <v>4</v>
      </c>
      <c r="X1734" s="1063">
        <f t="shared" si="674"/>
        <v>0</v>
      </c>
      <c r="Y1734" s="1060">
        <f t="shared" si="674"/>
        <v>14</v>
      </c>
      <c r="Z1734" s="1080">
        <f t="shared" si="678"/>
        <v>7</v>
      </c>
      <c r="AA1734" s="1101" t="str">
        <f t="shared" si="675"/>
        <v>Muối trắng</v>
      </c>
      <c r="AB1734" s="1082" t="str">
        <f t="shared" si="675"/>
        <v>kg</v>
      </c>
      <c r="AC1734" s="1083">
        <f t="shared" si="675"/>
        <v>3.5</v>
      </c>
      <c r="AD1734" s="1089">
        <f t="shared" si="675"/>
        <v>3.5</v>
      </c>
      <c r="AE1734" s="1071">
        <f t="shared" si="670"/>
        <v>0</v>
      </c>
      <c r="AF1734" s="1071">
        <f t="shared" si="671"/>
        <v>0</v>
      </c>
      <c r="AG1734" s="1071">
        <f t="shared" si="671"/>
        <v>94</v>
      </c>
      <c r="AH1734" s="1071">
        <f t="shared" si="671"/>
        <v>0</v>
      </c>
      <c r="AI1734" s="1060">
        <f t="shared" si="676"/>
        <v>329</v>
      </c>
      <c r="AJ1734" s="1102"/>
      <c r="AK1734" s="1063"/>
      <c r="AL1734" s="1103"/>
      <c r="AM1734" s="1063"/>
      <c r="AN1734" s="1085">
        <f t="shared" si="672"/>
        <v>0</v>
      </c>
      <c r="AO1734" s="1061">
        <f t="shared" si="673"/>
        <v>0</v>
      </c>
      <c r="AP1734" s="1061">
        <f t="shared" si="673"/>
        <v>0</v>
      </c>
      <c r="AQ1734" s="1061">
        <f t="shared" si="673"/>
        <v>4</v>
      </c>
      <c r="AR1734" s="1061">
        <f t="shared" si="673"/>
        <v>0</v>
      </c>
      <c r="AS1734" s="1061">
        <f t="shared" si="673"/>
        <v>14</v>
      </c>
      <c r="AT1734" s="850">
        <f t="shared" si="679"/>
        <v>0</v>
      </c>
      <c r="AU1734" s="886" t="s">
        <v>833</v>
      </c>
      <c r="AV1734" s="1520">
        <f>SUM(AX1735:AX1737)</f>
        <v>62</v>
      </c>
      <c r="AW1734" s="1520"/>
      <c r="AX1734" s="1520"/>
      <c r="AY1734" s="861"/>
      <c r="AZ1734" s="862" t="s">
        <v>829</v>
      </c>
    </row>
    <row r="1735" spans="1:52" ht="13.5" customHeight="1">
      <c r="A1735" s="838">
        <f t="shared" si="677"/>
        <v>8</v>
      </c>
      <c r="B1735" s="1039" t="s">
        <v>618</v>
      </c>
      <c r="C1735" s="817" t="s">
        <v>66</v>
      </c>
      <c r="D1735" s="1054">
        <v>35</v>
      </c>
      <c r="E1735" s="921">
        <v>35</v>
      </c>
      <c r="F1735" s="1061"/>
      <c r="G1735" s="1086"/>
      <c r="H1735" s="1063">
        <v>0.4</v>
      </c>
      <c r="I1735" s="1077"/>
      <c r="J1735" s="1060">
        <f t="shared" si="668"/>
        <v>14</v>
      </c>
      <c r="K1735" s="1092"/>
      <c r="L1735" s="1061"/>
      <c r="M1735" s="1099">
        <v>0.8</v>
      </c>
      <c r="N1735" s="1063"/>
      <c r="O1735" s="1060">
        <f t="shared" si="680"/>
        <v>28</v>
      </c>
      <c r="P1735" s="1092"/>
      <c r="Q1735" s="1061"/>
      <c r="R1735" s="1099">
        <v>0.8</v>
      </c>
      <c r="S1735" s="1063"/>
      <c r="T1735" s="1079">
        <f t="shared" si="669"/>
        <v>28</v>
      </c>
      <c r="U1735" s="1061">
        <f>SUM(F1735,K1735,P1735)</f>
        <v>0</v>
      </c>
      <c r="V1735" s="1061">
        <f t="shared" ref="V1735:Y1786" si="681">SUM(G1735,L1735,Q1735)</f>
        <v>0</v>
      </c>
      <c r="W1735" s="1063">
        <f t="shared" si="674"/>
        <v>2</v>
      </c>
      <c r="X1735" s="1063">
        <f t="shared" si="674"/>
        <v>0</v>
      </c>
      <c r="Y1735" s="1060">
        <f t="shared" si="674"/>
        <v>70</v>
      </c>
      <c r="Z1735" s="1080">
        <f t="shared" si="678"/>
        <v>8</v>
      </c>
      <c r="AA1735" s="1101" t="str">
        <f t="shared" si="675"/>
        <v xml:space="preserve">Tỏi khô </v>
      </c>
      <c r="AB1735" s="1082" t="str">
        <f t="shared" si="675"/>
        <v>kg</v>
      </c>
      <c r="AC1735" s="1083">
        <f t="shared" si="675"/>
        <v>35</v>
      </c>
      <c r="AD1735" s="1089">
        <f t="shared" si="675"/>
        <v>35</v>
      </c>
      <c r="AE1735" s="1071">
        <f t="shared" si="670"/>
        <v>0</v>
      </c>
      <c r="AF1735" s="1071">
        <f t="shared" si="671"/>
        <v>0</v>
      </c>
      <c r="AG1735" s="1071">
        <f t="shared" si="671"/>
        <v>0.79999999999999982</v>
      </c>
      <c r="AH1735" s="1071">
        <f t="shared" si="671"/>
        <v>0</v>
      </c>
      <c r="AI1735" s="1060">
        <f t="shared" si="676"/>
        <v>27.999999999999993</v>
      </c>
      <c r="AJ1735" s="1102"/>
      <c r="AK1735" s="1063"/>
      <c r="AL1735" s="1103">
        <v>10</v>
      </c>
      <c r="AM1735" s="1063"/>
      <c r="AN1735" s="1085">
        <f t="shared" si="672"/>
        <v>350</v>
      </c>
      <c r="AO1735" s="1061">
        <f t="shared" si="673"/>
        <v>0</v>
      </c>
      <c r="AP1735" s="1061">
        <f t="shared" si="673"/>
        <v>0</v>
      </c>
      <c r="AQ1735" s="1061">
        <f t="shared" si="673"/>
        <v>2</v>
      </c>
      <c r="AR1735" s="1061">
        <f t="shared" si="673"/>
        <v>0</v>
      </c>
      <c r="AS1735" s="1061">
        <f t="shared" si="673"/>
        <v>70</v>
      </c>
      <c r="AT1735" s="850">
        <f t="shared" si="679"/>
        <v>0</v>
      </c>
      <c r="AU1735" s="880" t="s">
        <v>830</v>
      </c>
      <c r="AV1735" s="868">
        <f>K1796</f>
        <v>14</v>
      </c>
      <c r="AW1735" s="861" t="s">
        <v>27</v>
      </c>
      <c r="AX1735" s="888">
        <v>14</v>
      </c>
      <c r="AY1735" s="861" t="s">
        <v>28</v>
      </c>
      <c r="AZ1735" s="870">
        <f>AX1735*AV1735</f>
        <v>196</v>
      </c>
    </row>
    <row r="1736" spans="1:52" ht="13.5" customHeight="1">
      <c r="A1736" s="838">
        <f t="shared" si="677"/>
        <v>9</v>
      </c>
      <c r="B1736" s="1039" t="s">
        <v>44</v>
      </c>
      <c r="C1736" s="817" t="s">
        <v>66</v>
      </c>
      <c r="D1736" s="1054">
        <v>20</v>
      </c>
      <c r="E1736" s="921">
        <v>20</v>
      </c>
      <c r="F1736" s="1061"/>
      <c r="G1736" s="1086"/>
      <c r="H1736" s="1063">
        <v>0.4</v>
      </c>
      <c r="I1736" s="1077"/>
      <c r="J1736" s="1060">
        <f t="shared" si="668"/>
        <v>8</v>
      </c>
      <c r="K1736" s="1092"/>
      <c r="L1736" s="1061"/>
      <c r="M1736" s="1099">
        <v>0.8</v>
      </c>
      <c r="N1736" s="1063"/>
      <c r="O1736" s="1060">
        <f t="shared" si="680"/>
        <v>16</v>
      </c>
      <c r="P1736" s="1061"/>
      <c r="Q1736" s="1061" t="s">
        <v>884</v>
      </c>
      <c r="R1736" s="1099">
        <v>0.8</v>
      </c>
      <c r="S1736" s="1063"/>
      <c r="T1736" s="1079">
        <f t="shared" si="669"/>
        <v>16</v>
      </c>
      <c r="U1736" s="1061">
        <f>SUM(F1736,K1736,P1736)</f>
        <v>0</v>
      </c>
      <c r="V1736" s="1061">
        <f t="shared" si="681"/>
        <v>0</v>
      </c>
      <c r="W1736" s="1063">
        <f t="shared" si="674"/>
        <v>2</v>
      </c>
      <c r="X1736" s="1063">
        <f t="shared" si="674"/>
        <v>0</v>
      </c>
      <c r="Y1736" s="1060">
        <f t="shared" si="674"/>
        <v>40</v>
      </c>
      <c r="Z1736" s="1080">
        <f t="shared" si="678"/>
        <v>9</v>
      </c>
      <c r="AA1736" s="1101" t="str">
        <f t="shared" si="675"/>
        <v>Hành củ</v>
      </c>
      <c r="AB1736" s="1082" t="str">
        <f t="shared" si="675"/>
        <v>kg</v>
      </c>
      <c r="AC1736" s="1083">
        <f t="shared" si="675"/>
        <v>20</v>
      </c>
      <c r="AD1736" s="1089">
        <f t="shared" si="675"/>
        <v>20</v>
      </c>
      <c r="AE1736" s="1071">
        <f t="shared" si="670"/>
        <v>0</v>
      </c>
      <c r="AF1736" s="1071">
        <f t="shared" si="671"/>
        <v>0</v>
      </c>
      <c r="AG1736" s="1071">
        <f t="shared" si="671"/>
        <v>0.79999999999999982</v>
      </c>
      <c r="AH1736" s="1071">
        <f t="shared" si="671"/>
        <v>0</v>
      </c>
      <c r="AI1736" s="1060">
        <f t="shared" si="676"/>
        <v>15.999999999999996</v>
      </c>
      <c r="AJ1736" s="1102"/>
      <c r="AK1736" s="1063"/>
      <c r="AL1736" s="1103">
        <v>10</v>
      </c>
      <c r="AM1736" s="1063"/>
      <c r="AN1736" s="1108">
        <f t="shared" si="672"/>
        <v>200</v>
      </c>
      <c r="AO1736" s="1061">
        <f t="shared" si="673"/>
        <v>0</v>
      </c>
      <c r="AP1736" s="1061">
        <f t="shared" si="673"/>
        <v>0</v>
      </c>
      <c r="AQ1736" s="1061">
        <f t="shared" si="673"/>
        <v>2</v>
      </c>
      <c r="AR1736" s="1061">
        <f t="shared" si="673"/>
        <v>0</v>
      </c>
      <c r="AS1736" s="1061">
        <f t="shared" si="673"/>
        <v>40</v>
      </c>
      <c r="AT1736" s="850">
        <f t="shared" si="679"/>
        <v>0</v>
      </c>
      <c r="AU1736" s="880" t="s">
        <v>831</v>
      </c>
      <c r="AV1736" s="868">
        <f>K1797</f>
        <v>14</v>
      </c>
      <c r="AW1736" s="861" t="s">
        <v>27</v>
      </c>
      <c r="AX1736" s="888">
        <v>24</v>
      </c>
      <c r="AY1736" s="861" t="s">
        <v>28</v>
      </c>
      <c r="AZ1736" s="870">
        <f>AX1736*AV1736</f>
        <v>336</v>
      </c>
    </row>
    <row r="1737" spans="1:52" ht="13.5" customHeight="1">
      <c r="A1737" s="838">
        <f t="shared" si="677"/>
        <v>10</v>
      </c>
      <c r="B1737" s="1039" t="s">
        <v>593</v>
      </c>
      <c r="C1737" s="817" t="s">
        <v>389</v>
      </c>
      <c r="D1737" s="1054">
        <v>22</v>
      </c>
      <c r="E1737" s="921">
        <v>22</v>
      </c>
      <c r="F1737" s="1061"/>
      <c r="G1737" s="1086"/>
      <c r="H1737" s="1063">
        <v>1</v>
      </c>
      <c r="I1737" s="1077"/>
      <c r="J1737" s="1060">
        <f t="shared" si="668"/>
        <v>22</v>
      </c>
      <c r="K1737" s="1092"/>
      <c r="L1737" s="1061"/>
      <c r="M1737" s="1099">
        <v>1</v>
      </c>
      <c r="N1737" s="1063"/>
      <c r="O1737" s="1060">
        <f t="shared" si="680"/>
        <v>22</v>
      </c>
      <c r="P1737" s="1093"/>
      <c r="Q1737" s="1061"/>
      <c r="R1737" s="1109">
        <v>1.5</v>
      </c>
      <c r="S1737" s="1063"/>
      <c r="T1737" s="1079">
        <f t="shared" si="669"/>
        <v>33</v>
      </c>
      <c r="U1737" s="1061">
        <f>SUM(F1737,K1737,P1737)</f>
        <v>0</v>
      </c>
      <c r="V1737" s="1061">
        <f t="shared" si="681"/>
        <v>0</v>
      </c>
      <c r="W1737" s="1063">
        <f t="shared" si="674"/>
        <v>3.5</v>
      </c>
      <c r="X1737" s="1063">
        <f t="shared" si="674"/>
        <v>0</v>
      </c>
      <c r="Y1737" s="1060">
        <f t="shared" si="674"/>
        <v>77</v>
      </c>
      <c r="Z1737" s="1080">
        <f t="shared" si="678"/>
        <v>10</v>
      </c>
      <c r="AA1737" s="1101" t="str">
        <f t="shared" si="675"/>
        <v>Dầu ăn Mavela</v>
      </c>
      <c r="AB1737" s="1082" t="str">
        <f t="shared" si="675"/>
        <v>lít</v>
      </c>
      <c r="AC1737" s="1083">
        <f t="shared" si="675"/>
        <v>22</v>
      </c>
      <c r="AD1737" s="1089">
        <f t="shared" si="675"/>
        <v>22</v>
      </c>
      <c r="AE1737" s="1071">
        <f t="shared" si="670"/>
        <v>0</v>
      </c>
      <c r="AF1737" s="1071">
        <f t="shared" si="671"/>
        <v>0</v>
      </c>
      <c r="AG1737" s="1071">
        <f t="shared" si="671"/>
        <v>16</v>
      </c>
      <c r="AH1737" s="1071">
        <f t="shared" si="671"/>
        <v>0</v>
      </c>
      <c r="AI1737" s="1060">
        <f t="shared" si="676"/>
        <v>352</v>
      </c>
      <c r="AJ1737" s="1102"/>
      <c r="AK1737" s="1063"/>
      <c r="AL1737" s="1103"/>
      <c r="AM1737" s="1063"/>
      <c r="AN1737" s="1085">
        <f t="shared" si="672"/>
        <v>0</v>
      </c>
      <c r="AO1737" s="1061">
        <f t="shared" si="673"/>
        <v>0</v>
      </c>
      <c r="AP1737" s="1061">
        <f t="shared" si="673"/>
        <v>0</v>
      </c>
      <c r="AQ1737" s="1061">
        <f t="shared" si="673"/>
        <v>3.5</v>
      </c>
      <c r="AR1737" s="1061">
        <f t="shared" si="673"/>
        <v>0</v>
      </c>
      <c r="AS1737" s="1061">
        <f t="shared" si="673"/>
        <v>77</v>
      </c>
      <c r="AT1737" s="850">
        <f t="shared" si="679"/>
        <v>0</v>
      </c>
      <c r="AU1737" s="880" t="s">
        <v>832</v>
      </c>
      <c r="AV1737" s="868">
        <f>K1798</f>
        <v>14</v>
      </c>
      <c r="AW1737" s="861" t="s">
        <v>27</v>
      </c>
      <c r="AX1737" s="888">
        <v>24</v>
      </c>
      <c r="AY1737" s="861" t="s">
        <v>28</v>
      </c>
      <c r="AZ1737" s="870">
        <f>AX1737*AV1737</f>
        <v>336</v>
      </c>
    </row>
    <row r="1738" spans="1:52" ht="13.5" customHeight="1">
      <c r="A1738" s="838">
        <f t="shared" si="677"/>
        <v>11</v>
      </c>
      <c r="B1738" s="1039" t="s">
        <v>45</v>
      </c>
      <c r="C1738" s="817" t="s">
        <v>66</v>
      </c>
      <c r="D1738" s="1054">
        <v>130</v>
      </c>
      <c r="E1738" s="921">
        <v>90</v>
      </c>
      <c r="F1738" s="1061" t="s">
        <v>885</v>
      </c>
      <c r="G1738" s="1086" t="s">
        <v>886</v>
      </c>
      <c r="H1738" s="1063"/>
      <c r="I1738" s="1077"/>
      <c r="J1738" s="1060">
        <f t="shared" si="668"/>
        <v>0</v>
      </c>
      <c r="K1738" s="1092"/>
      <c r="L1738" s="1061"/>
      <c r="M1738" s="1110">
        <v>0.1</v>
      </c>
      <c r="N1738" s="1063"/>
      <c r="O1738" s="1060">
        <f>SUM(K1738:N1738)*$E1738</f>
        <v>9</v>
      </c>
      <c r="P1738" s="1093"/>
      <c r="Q1738" s="1061"/>
      <c r="R1738" s="1100">
        <v>0.1</v>
      </c>
      <c r="S1738" s="1063"/>
      <c r="T1738" s="1079">
        <f t="shared" si="669"/>
        <v>9</v>
      </c>
      <c r="U1738" s="1061">
        <f t="shared" ref="U1738:U1744" si="682">SUM(F1738,K1738,P1738)</f>
        <v>0</v>
      </c>
      <c r="V1738" s="1061">
        <f t="shared" si="681"/>
        <v>0</v>
      </c>
      <c r="W1738" s="1063">
        <f t="shared" si="674"/>
        <v>0.2</v>
      </c>
      <c r="X1738" s="1063">
        <f t="shared" si="674"/>
        <v>0</v>
      </c>
      <c r="Y1738" s="1060">
        <f t="shared" si="674"/>
        <v>18</v>
      </c>
      <c r="Z1738" s="1080">
        <f t="shared" si="678"/>
        <v>11</v>
      </c>
      <c r="AA1738" s="1101" t="str">
        <f t="shared" si="675"/>
        <v>Tiêu bắc</v>
      </c>
      <c r="AB1738" s="1082" t="str">
        <f t="shared" si="675"/>
        <v>kg</v>
      </c>
      <c r="AC1738" s="1083">
        <f t="shared" si="675"/>
        <v>130</v>
      </c>
      <c r="AD1738" s="1089">
        <f t="shared" si="675"/>
        <v>90</v>
      </c>
      <c r="AE1738" s="1071">
        <f t="shared" si="670"/>
        <v>0</v>
      </c>
      <c r="AF1738" s="1071">
        <f t="shared" si="671"/>
        <v>0</v>
      </c>
      <c r="AG1738" s="1071">
        <f t="shared" si="671"/>
        <v>2.799999999999998</v>
      </c>
      <c r="AH1738" s="1071">
        <f t="shared" si="671"/>
        <v>0</v>
      </c>
      <c r="AI1738" s="1060">
        <f t="shared" si="676"/>
        <v>251.99999999999983</v>
      </c>
      <c r="AJ1738" s="1102"/>
      <c r="AK1738" s="1063"/>
      <c r="AL1738" s="1103"/>
      <c r="AM1738" s="1063"/>
      <c r="AN1738" s="1085">
        <f t="shared" si="672"/>
        <v>0</v>
      </c>
      <c r="AO1738" s="1061">
        <f t="shared" si="673"/>
        <v>0</v>
      </c>
      <c r="AP1738" s="1061">
        <f t="shared" si="673"/>
        <v>0</v>
      </c>
      <c r="AQ1738" s="1061">
        <f t="shared" si="673"/>
        <v>0.2</v>
      </c>
      <c r="AR1738" s="1061">
        <f t="shared" si="673"/>
        <v>0</v>
      </c>
      <c r="AS1738" s="1061">
        <f t="shared" si="673"/>
        <v>18</v>
      </c>
      <c r="AT1738" s="850">
        <f t="shared" si="679"/>
        <v>8</v>
      </c>
      <c r="AU1738" s="1521" t="str">
        <f>B1799</f>
        <v xml:space="preserve">  + Ăn thêm</v>
      </c>
      <c r="AV1738" s="1522"/>
      <c r="AW1738" s="1522"/>
      <c r="AX1738" s="1522"/>
      <c r="AY1738" s="1522"/>
      <c r="AZ1738" s="892">
        <f>J1799</f>
        <v>0</v>
      </c>
    </row>
    <row r="1739" spans="1:52" ht="13.5" customHeight="1">
      <c r="A1739" s="838">
        <f t="shared" si="677"/>
        <v>12</v>
      </c>
      <c r="B1739" s="1039" t="s">
        <v>46</v>
      </c>
      <c r="C1739" s="817" t="s">
        <v>66</v>
      </c>
      <c r="D1739" s="1054">
        <v>35</v>
      </c>
      <c r="E1739" s="921">
        <v>35</v>
      </c>
      <c r="F1739" s="1061"/>
      <c r="G1739" s="1086"/>
      <c r="H1739" s="1063">
        <v>0.1</v>
      </c>
      <c r="I1739" s="1077"/>
      <c r="J1739" s="1060">
        <f t="shared" si="668"/>
        <v>3.5</v>
      </c>
      <c r="K1739" s="1092"/>
      <c r="L1739" s="1061"/>
      <c r="M1739" s="1110">
        <v>0.2</v>
      </c>
      <c r="N1739" s="1063"/>
      <c r="O1739" s="1060">
        <f t="shared" si="680"/>
        <v>7</v>
      </c>
      <c r="P1739" s="1093"/>
      <c r="Q1739" s="1061"/>
      <c r="R1739" s="1100">
        <v>0.2</v>
      </c>
      <c r="S1739" s="1063"/>
      <c r="T1739" s="1079">
        <f t="shared" si="669"/>
        <v>7</v>
      </c>
      <c r="U1739" s="1061">
        <f t="shared" si="682"/>
        <v>0</v>
      </c>
      <c r="V1739" s="1061">
        <f t="shared" si="681"/>
        <v>0</v>
      </c>
      <c r="W1739" s="1063">
        <f t="shared" si="674"/>
        <v>0.5</v>
      </c>
      <c r="X1739" s="1063">
        <f t="shared" si="674"/>
        <v>0</v>
      </c>
      <c r="Y1739" s="1060">
        <f>SUM(J1739,O1739,T1739)</f>
        <v>17.5</v>
      </c>
      <c r="Z1739" s="1080">
        <f t="shared" si="678"/>
        <v>12</v>
      </c>
      <c r="AA1739" s="1101" t="str">
        <f t="shared" si="675"/>
        <v>Kẹo đắng</v>
      </c>
      <c r="AB1739" s="1082" t="str">
        <f t="shared" si="675"/>
        <v>kg</v>
      </c>
      <c r="AC1739" s="1083">
        <f t="shared" si="675"/>
        <v>35</v>
      </c>
      <c r="AD1739" s="1089">
        <f t="shared" si="675"/>
        <v>35</v>
      </c>
      <c r="AE1739" s="1071">
        <f t="shared" si="670"/>
        <v>0</v>
      </c>
      <c r="AF1739" s="1071">
        <f t="shared" si="671"/>
        <v>0</v>
      </c>
      <c r="AG1739" s="1071">
        <f t="shared" si="671"/>
        <v>4.5</v>
      </c>
      <c r="AH1739" s="1071">
        <f t="shared" si="671"/>
        <v>0</v>
      </c>
      <c r="AI1739" s="1060">
        <f t="shared" si="676"/>
        <v>157.5</v>
      </c>
      <c r="AJ1739" s="1102"/>
      <c r="AK1739" s="1063"/>
      <c r="AL1739" s="1103"/>
      <c r="AM1739" s="1063"/>
      <c r="AN1739" s="1085">
        <f t="shared" si="672"/>
        <v>0</v>
      </c>
      <c r="AO1739" s="1061">
        <f t="shared" si="673"/>
        <v>0</v>
      </c>
      <c r="AP1739" s="1061">
        <f t="shared" si="673"/>
        <v>0</v>
      </c>
      <c r="AQ1739" s="1061">
        <f t="shared" si="673"/>
        <v>0.5</v>
      </c>
      <c r="AR1739" s="1061">
        <f t="shared" si="673"/>
        <v>0</v>
      </c>
      <c r="AS1739" s="1061">
        <f t="shared" si="673"/>
        <v>17.5</v>
      </c>
      <c r="AT1739" s="850">
        <f t="shared" si="679"/>
        <v>0</v>
      </c>
      <c r="AU1739" s="1521" t="str">
        <f>B1800</f>
        <v xml:space="preserve"> + ăn thêm </v>
      </c>
      <c r="AV1739" s="1522"/>
      <c r="AW1739" s="1522"/>
      <c r="AX1739" s="1522"/>
      <c r="AY1739" s="1522"/>
      <c r="AZ1739" s="870">
        <f>J1800</f>
        <v>0</v>
      </c>
    </row>
    <row r="1740" spans="1:52" ht="13.5" customHeight="1">
      <c r="A1740" s="838">
        <f t="shared" si="677"/>
        <v>13</v>
      </c>
      <c r="B1740" s="1039" t="s">
        <v>47</v>
      </c>
      <c r="C1740" s="817" t="s">
        <v>66</v>
      </c>
      <c r="D1740" s="1054">
        <v>17</v>
      </c>
      <c r="E1740" s="921">
        <v>17</v>
      </c>
      <c r="F1740" s="1061"/>
      <c r="G1740" s="1086"/>
      <c r="H1740" s="1063"/>
      <c r="I1740" s="1077"/>
      <c r="J1740" s="1060">
        <f t="shared" si="668"/>
        <v>0</v>
      </c>
      <c r="K1740" s="1092"/>
      <c r="L1740" s="1061"/>
      <c r="M1740" s="1110"/>
      <c r="N1740" s="1063"/>
      <c r="O1740" s="1060">
        <f t="shared" si="680"/>
        <v>0</v>
      </c>
      <c r="P1740" s="1093"/>
      <c r="Q1740" s="1061"/>
      <c r="R1740" s="1100"/>
      <c r="S1740" s="1063"/>
      <c r="T1740" s="1079">
        <f t="shared" si="669"/>
        <v>0</v>
      </c>
      <c r="U1740" s="1061">
        <f t="shared" si="682"/>
        <v>0</v>
      </c>
      <c r="V1740" s="1061">
        <f t="shared" si="681"/>
        <v>0</v>
      </c>
      <c r="W1740" s="1063">
        <f t="shared" si="674"/>
        <v>0</v>
      </c>
      <c r="X1740" s="1063">
        <f t="shared" si="674"/>
        <v>0</v>
      </c>
      <c r="Y1740" s="1060">
        <f t="shared" si="674"/>
        <v>0</v>
      </c>
      <c r="Z1740" s="1080">
        <f t="shared" si="678"/>
        <v>13</v>
      </c>
      <c r="AA1740" s="1101" t="str">
        <f t="shared" si="675"/>
        <v>Đường trắng</v>
      </c>
      <c r="AB1740" s="1082" t="str">
        <f t="shared" si="675"/>
        <v>kg</v>
      </c>
      <c r="AC1740" s="1083">
        <f t="shared" si="675"/>
        <v>17</v>
      </c>
      <c r="AD1740" s="1089">
        <f t="shared" si="675"/>
        <v>17</v>
      </c>
      <c r="AE1740" s="1071">
        <f t="shared" si="670"/>
        <v>0</v>
      </c>
      <c r="AF1740" s="1071">
        <f t="shared" si="671"/>
        <v>0</v>
      </c>
      <c r="AG1740" s="1071">
        <f t="shared" si="671"/>
        <v>0</v>
      </c>
      <c r="AH1740" s="1071">
        <f t="shared" si="671"/>
        <v>0</v>
      </c>
      <c r="AI1740" s="1060">
        <f t="shared" si="676"/>
        <v>0</v>
      </c>
      <c r="AJ1740" s="1102"/>
      <c r="AK1740" s="1063"/>
      <c r="AL1740" s="1103"/>
      <c r="AM1740" s="1063"/>
      <c r="AN1740" s="1085">
        <f t="shared" si="672"/>
        <v>0</v>
      </c>
      <c r="AO1740" s="1061">
        <f t="shared" si="673"/>
        <v>0</v>
      </c>
      <c r="AP1740" s="1061">
        <f t="shared" si="673"/>
        <v>0</v>
      </c>
      <c r="AQ1740" s="1061">
        <f t="shared" si="673"/>
        <v>0</v>
      </c>
      <c r="AR1740" s="1061">
        <f t="shared" si="673"/>
        <v>0</v>
      </c>
      <c r="AS1740" s="1061">
        <f t="shared" si="673"/>
        <v>0</v>
      </c>
      <c r="AT1740" s="850">
        <f t="shared" si="679"/>
        <v>0</v>
      </c>
      <c r="AU1740" s="893" t="s">
        <v>834</v>
      </c>
      <c r="AV1740" s="894"/>
      <c r="AW1740" s="894"/>
      <c r="AX1740" s="894"/>
      <c r="AY1740" s="894"/>
      <c r="AZ1740" s="870">
        <f>SUM(AZ1730:AZ1739)</f>
        <v>9760</v>
      </c>
    </row>
    <row r="1741" spans="1:52" ht="13.5" customHeight="1">
      <c r="A1741" s="838">
        <f t="shared" si="677"/>
        <v>14</v>
      </c>
      <c r="B1741" s="1039" t="s">
        <v>48</v>
      </c>
      <c r="C1741" s="817" t="s">
        <v>389</v>
      </c>
      <c r="D1741" s="1054">
        <v>23</v>
      </c>
      <c r="E1741" s="921">
        <v>23</v>
      </c>
      <c r="F1741" s="1061"/>
      <c r="G1741" s="1086"/>
      <c r="H1741" s="1063">
        <v>0.5</v>
      </c>
      <c r="I1741" s="1077"/>
      <c r="J1741" s="1060">
        <f t="shared" si="668"/>
        <v>11.5</v>
      </c>
      <c r="K1741" s="1061"/>
      <c r="L1741" s="1061"/>
      <c r="M1741" s="1063">
        <v>0.8</v>
      </c>
      <c r="N1741" s="1063"/>
      <c r="O1741" s="1060">
        <f t="shared" si="680"/>
        <v>18.400000000000002</v>
      </c>
      <c r="P1741" s="1093"/>
      <c r="Q1741" s="1061"/>
      <c r="R1741" s="1100">
        <v>0.7</v>
      </c>
      <c r="S1741" s="1063"/>
      <c r="T1741" s="1079">
        <f t="shared" si="669"/>
        <v>16.099999999999998</v>
      </c>
      <c r="U1741" s="1061">
        <f t="shared" si="682"/>
        <v>0</v>
      </c>
      <c r="V1741" s="1061">
        <f t="shared" si="681"/>
        <v>0</v>
      </c>
      <c r="W1741" s="1063">
        <f t="shared" si="674"/>
        <v>2</v>
      </c>
      <c r="X1741" s="1063">
        <f t="shared" si="674"/>
        <v>0</v>
      </c>
      <c r="Y1741" s="1060">
        <f t="shared" si="674"/>
        <v>46</v>
      </c>
      <c r="Z1741" s="1080">
        <f t="shared" si="678"/>
        <v>14</v>
      </c>
      <c r="AA1741" s="1101" t="str">
        <f t="shared" si="675"/>
        <v>Mật mía</v>
      </c>
      <c r="AB1741" s="1082" t="str">
        <f t="shared" si="675"/>
        <v>lít</v>
      </c>
      <c r="AC1741" s="1083">
        <f t="shared" si="675"/>
        <v>23</v>
      </c>
      <c r="AD1741" s="1089">
        <f t="shared" si="675"/>
        <v>23</v>
      </c>
      <c r="AE1741" s="1071">
        <f t="shared" si="670"/>
        <v>0</v>
      </c>
      <c r="AF1741" s="1071">
        <f t="shared" si="671"/>
        <v>0</v>
      </c>
      <c r="AG1741" s="1071">
        <f t="shared" si="671"/>
        <v>9.3000000000000007</v>
      </c>
      <c r="AH1741" s="1071">
        <f t="shared" si="671"/>
        <v>0</v>
      </c>
      <c r="AI1741" s="1060">
        <f t="shared" si="676"/>
        <v>213.9</v>
      </c>
      <c r="AJ1741" s="1102"/>
      <c r="AK1741" s="1063"/>
      <c r="AL1741" s="1103"/>
      <c r="AM1741" s="1063"/>
      <c r="AN1741" s="1085">
        <f t="shared" si="672"/>
        <v>0</v>
      </c>
      <c r="AO1741" s="1061">
        <f t="shared" si="673"/>
        <v>0</v>
      </c>
      <c r="AP1741" s="1061">
        <f t="shared" si="673"/>
        <v>0</v>
      </c>
      <c r="AQ1741" s="1061">
        <f t="shared" si="673"/>
        <v>2</v>
      </c>
      <c r="AR1741" s="1061">
        <f t="shared" si="673"/>
        <v>0</v>
      </c>
      <c r="AS1741" s="1061">
        <f t="shared" si="673"/>
        <v>46</v>
      </c>
      <c r="AT1741" s="850">
        <f t="shared" si="679"/>
        <v>0</v>
      </c>
      <c r="AU1741" s="1255" t="s">
        <v>835</v>
      </c>
      <c r="AV1741" s="1256"/>
      <c r="AW1741" s="1256"/>
      <c r="AX1741" s="1256"/>
      <c r="AY1741" s="1256"/>
      <c r="AZ1741" s="870">
        <f>Q1799</f>
        <v>2266.8999999999942</v>
      </c>
    </row>
    <row r="1742" spans="1:52" ht="13.5" customHeight="1">
      <c r="A1742" s="838">
        <f t="shared" si="677"/>
        <v>15</v>
      </c>
      <c r="B1742" s="1039" t="s">
        <v>514</v>
      </c>
      <c r="C1742" s="817" t="s">
        <v>66</v>
      </c>
      <c r="D1742" s="1054">
        <v>80</v>
      </c>
      <c r="E1742" s="921">
        <v>80</v>
      </c>
      <c r="F1742" s="1061"/>
      <c r="G1742" s="1086"/>
      <c r="H1742" s="1063">
        <v>0.2</v>
      </c>
      <c r="I1742" s="1077"/>
      <c r="J1742" s="1060">
        <f t="shared" si="668"/>
        <v>16</v>
      </c>
      <c r="K1742" s="1061"/>
      <c r="L1742" s="1061"/>
      <c r="M1742" s="1063">
        <v>0.3</v>
      </c>
      <c r="N1742" s="1063"/>
      <c r="O1742" s="1060">
        <f t="shared" si="680"/>
        <v>24</v>
      </c>
      <c r="P1742" s="1093"/>
      <c r="Q1742" s="1061"/>
      <c r="R1742" s="1100">
        <v>0.3</v>
      </c>
      <c r="S1742" s="1063"/>
      <c r="T1742" s="1079">
        <f t="shared" si="669"/>
        <v>24</v>
      </c>
      <c r="U1742" s="1061">
        <f t="shared" si="682"/>
        <v>0</v>
      </c>
      <c r="V1742" s="1061">
        <f t="shared" si="681"/>
        <v>0</v>
      </c>
      <c r="W1742" s="1063">
        <f t="shared" si="674"/>
        <v>0.8</v>
      </c>
      <c r="X1742" s="1063">
        <f t="shared" si="674"/>
        <v>0</v>
      </c>
      <c r="Y1742" s="1060">
        <f t="shared" si="674"/>
        <v>64</v>
      </c>
      <c r="Z1742" s="1080">
        <f t="shared" si="678"/>
        <v>15</v>
      </c>
      <c r="AA1742" s="1101" t="str">
        <f t="shared" si="675"/>
        <v>Ót bột</v>
      </c>
      <c r="AB1742" s="1082" t="str">
        <f t="shared" si="675"/>
        <v>kg</v>
      </c>
      <c r="AC1742" s="1083">
        <f t="shared" si="675"/>
        <v>80</v>
      </c>
      <c r="AD1742" s="1089">
        <f t="shared" si="675"/>
        <v>80</v>
      </c>
      <c r="AE1742" s="1071">
        <f t="shared" si="670"/>
        <v>0</v>
      </c>
      <c r="AF1742" s="1071">
        <f t="shared" si="671"/>
        <v>0</v>
      </c>
      <c r="AG1742" s="1071">
        <f t="shared" si="671"/>
        <v>1.2000000000000017</v>
      </c>
      <c r="AH1742" s="1071">
        <f t="shared" si="671"/>
        <v>0</v>
      </c>
      <c r="AI1742" s="1060">
        <f t="shared" si="676"/>
        <v>96.000000000000142</v>
      </c>
      <c r="AJ1742" s="1102"/>
      <c r="AK1742" s="1063"/>
      <c r="AL1742" s="1103"/>
      <c r="AM1742" s="1063"/>
      <c r="AN1742" s="1085">
        <f t="shared" si="672"/>
        <v>0</v>
      </c>
      <c r="AO1742" s="1061">
        <f t="shared" si="673"/>
        <v>0</v>
      </c>
      <c r="AP1742" s="1061">
        <f t="shared" si="673"/>
        <v>0</v>
      </c>
      <c r="AQ1742" s="1061">
        <f t="shared" si="673"/>
        <v>0.8</v>
      </c>
      <c r="AR1742" s="1061">
        <f t="shared" si="673"/>
        <v>0</v>
      </c>
      <c r="AS1742" s="1061">
        <f t="shared" si="673"/>
        <v>64</v>
      </c>
      <c r="AT1742" s="850">
        <f t="shared" si="679"/>
        <v>0</v>
      </c>
      <c r="AU1742" s="1255" t="s">
        <v>836</v>
      </c>
      <c r="AV1742" s="1256"/>
      <c r="AW1742" s="1256"/>
      <c r="AX1742" s="1256"/>
      <c r="AY1742" s="1256"/>
      <c r="AZ1742" s="870"/>
    </row>
    <row r="1743" spans="1:52" ht="13.5" customHeight="1">
      <c r="A1743" s="838">
        <f t="shared" si="677"/>
        <v>16</v>
      </c>
      <c r="B1743" s="1039" t="s">
        <v>49</v>
      </c>
      <c r="C1743" s="817" t="s">
        <v>66</v>
      </c>
      <c r="D1743" s="1054">
        <v>40</v>
      </c>
      <c r="E1743" s="921">
        <v>40</v>
      </c>
      <c r="F1743" s="1061"/>
      <c r="G1743" s="1086"/>
      <c r="H1743" s="1063">
        <v>0.2</v>
      </c>
      <c r="I1743" s="1077"/>
      <c r="J1743" s="1060">
        <f t="shared" si="668"/>
        <v>8</v>
      </c>
      <c r="K1743" s="1061"/>
      <c r="L1743" s="1061"/>
      <c r="M1743" s="1063">
        <v>0.3</v>
      </c>
      <c r="N1743" s="1063"/>
      <c r="O1743" s="1060">
        <f t="shared" si="680"/>
        <v>12</v>
      </c>
      <c r="P1743" s="1093"/>
      <c r="Q1743" s="1061"/>
      <c r="R1743" s="1100">
        <v>0.3</v>
      </c>
      <c r="S1743" s="1063"/>
      <c r="T1743" s="1079">
        <f t="shared" si="669"/>
        <v>12</v>
      </c>
      <c r="U1743" s="1061">
        <f t="shared" si="682"/>
        <v>0</v>
      </c>
      <c r="V1743" s="1061">
        <f t="shared" si="681"/>
        <v>0</v>
      </c>
      <c r="W1743" s="1063">
        <f t="shared" si="674"/>
        <v>0.8</v>
      </c>
      <c r="X1743" s="1063">
        <f t="shared" si="674"/>
        <v>0</v>
      </c>
      <c r="Y1743" s="1111">
        <f t="shared" si="674"/>
        <v>32</v>
      </c>
      <c r="Z1743" s="1080">
        <f t="shared" si="678"/>
        <v>16</v>
      </c>
      <c r="AA1743" s="1101" t="str">
        <f t="shared" si="675"/>
        <v>Bột nghệ</v>
      </c>
      <c r="AB1743" s="1082" t="str">
        <f t="shared" si="675"/>
        <v>kg</v>
      </c>
      <c r="AC1743" s="1083">
        <f t="shared" si="675"/>
        <v>40</v>
      </c>
      <c r="AD1743" s="1089">
        <f t="shared" si="675"/>
        <v>40</v>
      </c>
      <c r="AE1743" s="1071">
        <f t="shared" si="670"/>
        <v>0</v>
      </c>
      <c r="AF1743" s="1071">
        <f t="shared" si="671"/>
        <v>0</v>
      </c>
      <c r="AG1743" s="1071">
        <f t="shared" si="671"/>
        <v>13.199999999999989</v>
      </c>
      <c r="AH1743" s="1071">
        <f t="shared" si="671"/>
        <v>0</v>
      </c>
      <c r="AI1743" s="1060">
        <f t="shared" si="676"/>
        <v>527.99999999999955</v>
      </c>
      <c r="AJ1743" s="1102"/>
      <c r="AK1743" s="1063"/>
      <c r="AL1743" s="1103"/>
      <c r="AM1743" s="1063"/>
      <c r="AN1743" s="1085">
        <f t="shared" si="672"/>
        <v>0</v>
      </c>
      <c r="AO1743" s="1061">
        <f t="shared" si="673"/>
        <v>0</v>
      </c>
      <c r="AP1743" s="1061">
        <f t="shared" si="673"/>
        <v>0</v>
      </c>
      <c r="AQ1743" s="1061">
        <f t="shared" si="673"/>
        <v>0.8</v>
      </c>
      <c r="AR1743" s="1061">
        <f t="shared" si="673"/>
        <v>0</v>
      </c>
      <c r="AS1743" s="1061">
        <f t="shared" si="673"/>
        <v>32</v>
      </c>
      <c r="AT1743" s="850">
        <f t="shared" si="679"/>
        <v>0</v>
      </c>
      <c r="AU1743" s="1255" t="s">
        <v>799</v>
      </c>
      <c r="AV1743" s="1256"/>
      <c r="AW1743" s="1256"/>
      <c r="AX1743" s="1256"/>
      <c r="AY1743" s="1256"/>
      <c r="AZ1743" s="870"/>
    </row>
    <row r="1744" spans="1:52" ht="13.5" customHeight="1">
      <c r="A1744" s="838">
        <f t="shared" si="677"/>
        <v>17</v>
      </c>
      <c r="B1744" s="920" t="s">
        <v>373</v>
      </c>
      <c r="C1744" s="817" t="s">
        <v>66</v>
      </c>
      <c r="D1744" s="1054">
        <v>43</v>
      </c>
      <c r="E1744" s="921">
        <v>43</v>
      </c>
      <c r="F1744" s="1061"/>
      <c r="G1744" s="1086"/>
      <c r="H1744" s="1063">
        <v>1</v>
      </c>
      <c r="I1744" s="1077"/>
      <c r="J1744" s="1060">
        <f t="shared" si="668"/>
        <v>43</v>
      </c>
      <c r="K1744" s="1061"/>
      <c r="L1744" s="1061"/>
      <c r="M1744" s="1063">
        <v>1</v>
      </c>
      <c r="N1744" s="1063"/>
      <c r="O1744" s="1060">
        <f t="shared" si="680"/>
        <v>43</v>
      </c>
      <c r="P1744" s="1093"/>
      <c r="Q1744" s="1061"/>
      <c r="R1744" s="1100">
        <v>1</v>
      </c>
      <c r="S1744" s="1063"/>
      <c r="T1744" s="1079">
        <f t="shared" si="669"/>
        <v>43</v>
      </c>
      <c r="U1744" s="1061">
        <f t="shared" si="682"/>
        <v>0</v>
      </c>
      <c r="V1744" s="1061">
        <f t="shared" si="681"/>
        <v>0</v>
      </c>
      <c r="W1744" s="1063">
        <f t="shared" si="674"/>
        <v>3</v>
      </c>
      <c r="X1744" s="1063">
        <f t="shared" si="674"/>
        <v>0</v>
      </c>
      <c r="Y1744" s="1060">
        <f t="shared" si="674"/>
        <v>129</v>
      </c>
      <c r="Z1744" s="1080">
        <f t="shared" si="678"/>
        <v>17</v>
      </c>
      <c r="AA1744" s="1081" t="str">
        <f t="shared" si="675"/>
        <v>Vừng lạc</v>
      </c>
      <c r="AB1744" s="1082" t="str">
        <f t="shared" si="675"/>
        <v>kg</v>
      </c>
      <c r="AC1744" s="1083">
        <f t="shared" si="675"/>
        <v>43</v>
      </c>
      <c r="AD1744" s="1089">
        <f t="shared" si="675"/>
        <v>43</v>
      </c>
      <c r="AE1744" s="1071">
        <f t="shared" si="670"/>
        <v>0</v>
      </c>
      <c r="AF1744" s="1071">
        <f>AF1662+AK1662-AP1662</f>
        <v>0</v>
      </c>
      <c r="AG1744" s="1071">
        <f>AG1662+AL1662-AQ1662</f>
        <v>1.8000000000000007</v>
      </c>
      <c r="AH1744" s="1071">
        <f>AH1662+AM1662-AR1662</f>
        <v>0</v>
      </c>
      <c r="AI1744" s="1060">
        <f t="shared" si="676"/>
        <v>77.400000000000034</v>
      </c>
      <c r="AJ1744" s="1102">
        <f>U1744</f>
        <v>0</v>
      </c>
      <c r="AK1744" s="1102">
        <f>V1744</f>
        <v>0</v>
      </c>
      <c r="AL1744" s="1112">
        <v>10</v>
      </c>
      <c r="AM1744" s="1102">
        <f>X1744</f>
        <v>0</v>
      </c>
      <c r="AN1744" s="1085">
        <f t="shared" si="672"/>
        <v>430</v>
      </c>
      <c r="AO1744" s="1061">
        <f t="shared" si="673"/>
        <v>0</v>
      </c>
      <c r="AP1744" s="1061">
        <f t="shared" si="673"/>
        <v>0</v>
      </c>
      <c r="AQ1744" s="1061">
        <f t="shared" si="673"/>
        <v>3</v>
      </c>
      <c r="AR1744" s="1061">
        <f t="shared" si="673"/>
        <v>0</v>
      </c>
      <c r="AS1744" s="1061">
        <f t="shared" si="673"/>
        <v>129</v>
      </c>
      <c r="AT1744" s="850">
        <f t="shared" si="679"/>
        <v>0</v>
      </c>
      <c r="AU1744" s="1255" t="s">
        <v>800</v>
      </c>
      <c r="AV1744" s="1256"/>
      <c r="AW1744" s="1256"/>
      <c r="AX1744" s="1256"/>
      <c r="AY1744" s="1256"/>
      <c r="AZ1744" s="870"/>
    </row>
    <row r="1745" spans="1:52" ht="13.5" customHeight="1">
      <c r="A1745" s="838">
        <f t="shared" si="677"/>
        <v>18</v>
      </c>
      <c r="B1745" s="931" t="s">
        <v>853</v>
      </c>
      <c r="C1745" s="817" t="s">
        <v>66</v>
      </c>
      <c r="D1745" s="1054">
        <v>30</v>
      </c>
      <c r="E1745" s="921">
        <v>6</v>
      </c>
      <c r="F1745" s="1061"/>
      <c r="G1745" s="1086"/>
      <c r="H1745" s="1063">
        <v>0.5</v>
      </c>
      <c r="I1745" s="1077"/>
      <c r="J1745" s="1060">
        <f t="shared" si="668"/>
        <v>3</v>
      </c>
      <c r="K1745" s="1061"/>
      <c r="L1745" s="1061"/>
      <c r="M1745" s="1063">
        <v>1</v>
      </c>
      <c r="N1745" s="1063"/>
      <c r="O1745" s="1060">
        <f t="shared" si="680"/>
        <v>6</v>
      </c>
      <c r="P1745" s="1093"/>
      <c r="Q1745" s="1061"/>
      <c r="R1745" s="1100">
        <v>1</v>
      </c>
      <c r="S1745" s="1063"/>
      <c r="T1745" s="1079">
        <f t="shared" si="669"/>
        <v>6</v>
      </c>
      <c r="U1745" s="1061"/>
      <c r="V1745" s="1061">
        <f t="shared" si="681"/>
        <v>0</v>
      </c>
      <c r="W1745" s="1063">
        <f t="shared" si="681"/>
        <v>2.5</v>
      </c>
      <c r="X1745" s="1063">
        <f t="shared" si="681"/>
        <v>0</v>
      </c>
      <c r="Y1745" s="1060">
        <f t="shared" si="681"/>
        <v>15</v>
      </c>
      <c r="Z1745" s="1080">
        <f t="shared" si="678"/>
        <v>18</v>
      </c>
      <c r="AA1745" s="1081" t="str">
        <f t="shared" si="675"/>
        <v>Tăm bao tay</v>
      </c>
      <c r="AB1745" s="1082" t="str">
        <f t="shared" si="675"/>
        <v>kg</v>
      </c>
      <c r="AC1745" s="1083">
        <f t="shared" si="675"/>
        <v>30</v>
      </c>
      <c r="AD1745" s="1089">
        <f t="shared" si="675"/>
        <v>6</v>
      </c>
      <c r="AE1745" s="1071">
        <f t="shared" ref="AE1745:AH1760" si="683">AE1663+AJ1663-AO1663</f>
        <v>0</v>
      </c>
      <c r="AF1745" s="1071">
        <f t="shared" si="683"/>
        <v>0</v>
      </c>
      <c r="AG1745" s="1071">
        <f t="shared" si="683"/>
        <v>2</v>
      </c>
      <c r="AH1745" s="1071">
        <f t="shared" si="683"/>
        <v>0</v>
      </c>
      <c r="AI1745" s="1060">
        <f t="shared" si="676"/>
        <v>12</v>
      </c>
      <c r="AJ1745" s="1102">
        <f t="shared" ref="AJ1745:AL1787" si="684">U1745</f>
        <v>0</v>
      </c>
      <c r="AK1745" s="1102">
        <f t="shared" si="684"/>
        <v>0</v>
      </c>
      <c r="AL1745" s="1112">
        <v>10</v>
      </c>
      <c r="AM1745" s="1102">
        <f t="shared" ref="AM1745:AM1787" si="685">X1745</f>
        <v>0</v>
      </c>
      <c r="AN1745" s="1085">
        <f t="shared" ref="AN1745:AN1787" si="686">SUM(AJ1745:AM1745)*$E1745</f>
        <v>60</v>
      </c>
      <c r="AO1745" s="1061">
        <f t="shared" si="673"/>
        <v>0</v>
      </c>
      <c r="AP1745" s="1061">
        <f t="shared" si="673"/>
        <v>0</v>
      </c>
      <c r="AQ1745" s="1061">
        <f t="shared" si="673"/>
        <v>2.5</v>
      </c>
      <c r="AR1745" s="1061">
        <f t="shared" si="673"/>
        <v>0</v>
      </c>
      <c r="AS1745" s="1061">
        <f t="shared" si="673"/>
        <v>15</v>
      </c>
      <c r="AT1745" s="850">
        <f t="shared" si="679"/>
        <v>60</v>
      </c>
      <c r="AU1745" s="1255" t="s">
        <v>801</v>
      </c>
      <c r="AV1745" s="1256"/>
      <c r="AW1745" s="1256"/>
      <c r="AX1745" s="1256"/>
      <c r="AY1745" s="1256"/>
      <c r="AZ1745" s="870"/>
    </row>
    <row r="1746" spans="1:52" ht="13.5" customHeight="1">
      <c r="A1746" s="838">
        <f t="shared" si="677"/>
        <v>19</v>
      </c>
      <c r="B1746" s="931" t="s">
        <v>176</v>
      </c>
      <c r="C1746" s="896" t="s">
        <v>389</v>
      </c>
      <c r="D1746" s="1113">
        <v>9</v>
      </c>
      <c r="E1746" s="1114">
        <v>9</v>
      </c>
      <c r="F1746" s="1061"/>
      <c r="G1746" s="1090"/>
      <c r="H1746" s="1063">
        <v>0.5</v>
      </c>
      <c r="I1746" s="1077"/>
      <c r="J1746" s="1060">
        <f t="shared" si="668"/>
        <v>4.5</v>
      </c>
      <c r="K1746" s="1061" t="s">
        <v>887</v>
      </c>
      <c r="L1746" s="1061"/>
      <c r="M1746" s="1063">
        <v>1</v>
      </c>
      <c r="N1746" s="1063"/>
      <c r="O1746" s="1060">
        <f t="shared" si="680"/>
        <v>9</v>
      </c>
      <c r="P1746" s="1093"/>
      <c r="Q1746" s="1065"/>
      <c r="R1746" s="1100">
        <v>1</v>
      </c>
      <c r="S1746" s="1063"/>
      <c r="T1746" s="1079">
        <f t="shared" si="669"/>
        <v>9</v>
      </c>
      <c r="U1746" s="1061">
        <f>SUM(F1746,K1746,P1746)</f>
        <v>0</v>
      </c>
      <c r="V1746" s="1061">
        <f t="shared" si="681"/>
        <v>0</v>
      </c>
      <c r="W1746" s="1063">
        <f t="shared" si="681"/>
        <v>2.5</v>
      </c>
      <c r="X1746" s="1063">
        <f t="shared" si="681"/>
        <v>0</v>
      </c>
      <c r="Y1746" s="1060">
        <f t="shared" si="681"/>
        <v>22.5</v>
      </c>
      <c r="Z1746" s="1080">
        <f t="shared" si="678"/>
        <v>19</v>
      </c>
      <c r="AA1746" s="1081" t="str">
        <f t="shared" si="675"/>
        <v>Dấm chua</v>
      </c>
      <c r="AB1746" s="1082" t="str">
        <f t="shared" si="675"/>
        <v>lít</v>
      </c>
      <c r="AC1746" s="1083">
        <f t="shared" si="675"/>
        <v>9</v>
      </c>
      <c r="AD1746" s="1089">
        <f t="shared" si="675"/>
        <v>9</v>
      </c>
      <c r="AE1746" s="1071">
        <f t="shared" si="683"/>
        <v>0</v>
      </c>
      <c r="AF1746" s="1071">
        <f t="shared" si="683"/>
        <v>0</v>
      </c>
      <c r="AG1746" s="1071">
        <f t="shared" si="683"/>
        <v>8</v>
      </c>
      <c r="AH1746" s="1071">
        <f t="shared" si="683"/>
        <v>0</v>
      </c>
      <c r="AI1746" s="1060">
        <f t="shared" si="676"/>
        <v>72</v>
      </c>
      <c r="AJ1746" s="1102">
        <f t="shared" si="684"/>
        <v>0</v>
      </c>
      <c r="AK1746" s="1102">
        <f t="shared" si="684"/>
        <v>0</v>
      </c>
      <c r="AL1746" s="1112"/>
      <c r="AM1746" s="1102">
        <f t="shared" si="685"/>
        <v>0</v>
      </c>
      <c r="AN1746" s="1085">
        <f t="shared" si="686"/>
        <v>0</v>
      </c>
      <c r="AO1746" s="1061">
        <f t="shared" si="673"/>
        <v>0</v>
      </c>
      <c r="AP1746" s="1061">
        <f t="shared" si="673"/>
        <v>0</v>
      </c>
      <c r="AQ1746" s="1061">
        <f t="shared" si="673"/>
        <v>2.5</v>
      </c>
      <c r="AR1746" s="1061">
        <f t="shared" si="673"/>
        <v>0</v>
      </c>
      <c r="AS1746" s="1061">
        <f t="shared" si="673"/>
        <v>22.5</v>
      </c>
      <c r="AT1746" s="850">
        <f t="shared" si="679"/>
        <v>0</v>
      </c>
      <c r="AU1746" s="893" t="s">
        <v>802</v>
      </c>
      <c r="AV1746" s="894"/>
      <c r="AW1746" s="894"/>
      <c r="AX1746" s="894"/>
      <c r="AY1746" s="894"/>
      <c r="AZ1746" s="870">
        <f>AZ1740+SUM(AZ1741:AZ1745)</f>
        <v>12026.899999999994</v>
      </c>
    </row>
    <row r="1747" spans="1:52" ht="13.5" customHeight="1">
      <c r="A1747" s="838">
        <f t="shared" si="677"/>
        <v>20</v>
      </c>
      <c r="B1747" s="911" t="s">
        <v>158</v>
      </c>
      <c r="C1747" s="902" t="s">
        <v>66</v>
      </c>
      <c r="D1747" s="1115">
        <v>30</v>
      </c>
      <c r="E1747" s="1116">
        <v>30</v>
      </c>
      <c r="F1747" s="1061"/>
      <c r="G1747" s="1090"/>
      <c r="H1747" s="1063">
        <v>0.5</v>
      </c>
      <c r="I1747" s="1077"/>
      <c r="J1747" s="1060">
        <f t="shared" si="668"/>
        <v>15</v>
      </c>
      <c r="K1747" s="1065"/>
      <c r="L1747" s="1071"/>
      <c r="M1747" s="1063">
        <v>1</v>
      </c>
      <c r="N1747" s="1063"/>
      <c r="O1747" s="1060">
        <f t="shared" si="680"/>
        <v>30</v>
      </c>
      <c r="P1747" s="1088"/>
      <c r="Q1747" s="1071"/>
      <c r="R1747" s="1110">
        <v>1</v>
      </c>
      <c r="S1747" s="1063"/>
      <c r="T1747" s="1079">
        <f t="shared" si="669"/>
        <v>30</v>
      </c>
      <c r="U1747" s="1061">
        <f>SUM(F1747,K1747,P1747)</f>
        <v>0</v>
      </c>
      <c r="V1747" s="1071">
        <f t="shared" si="681"/>
        <v>0</v>
      </c>
      <c r="W1747" s="1063">
        <f t="shared" si="681"/>
        <v>2.5</v>
      </c>
      <c r="X1747" s="1063">
        <f t="shared" si="681"/>
        <v>0</v>
      </c>
      <c r="Y1747" s="1060">
        <f t="shared" si="681"/>
        <v>75</v>
      </c>
      <c r="Z1747" s="1080">
        <f t="shared" si="678"/>
        <v>20</v>
      </c>
      <c r="AA1747" s="1081" t="str">
        <f t="shared" si="675"/>
        <v>Chè vằng</v>
      </c>
      <c r="AB1747" s="1082" t="str">
        <f t="shared" si="675"/>
        <v>kg</v>
      </c>
      <c r="AC1747" s="1083">
        <f t="shared" si="675"/>
        <v>30</v>
      </c>
      <c r="AD1747" s="1089">
        <f t="shared" si="675"/>
        <v>30</v>
      </c>
      <c r="AE1747" s="1071">
        <f t="shared" si="683"/>
        <v>0</v>
      </c>
      <c r="AF1747" s="1071">
        <f t="shared" si="683"/>
        <v>0</v>
      </c>
      <c r="AG1747" s="1071">
        <f t="shared" si="683"/>
        <v>1</v>
      </c>
      <c r="AH1747" s="1071">
        <f t="shared" si="683"/>
        <v>0</v>
      </c>
      <c r="AI1747" s="1060">
        <f t="shared" si="676"/>
        <v>30</v>
      </c>
      <c r="AJ1747" s="1102">
        <f t="shared" si="684"/>
        <v>0</v>
      </c>
      <c r="AK1747" s="1102">
        <f t="shared" si="684"/>
        <v>0</v>
      </c>
      <c r="AL1747" s="1112">
        <v>20</v>
      </c>
      <c r="AM1747" s="1102">
        <f t="shared" si="685"/>
        <v>0</v>
      </c>
      <c r="AN1747" s="1085">
        <f t="shared" si="686"/>
        <v>600</v>
      </c>
      <c r="AO1747" s="1061">
        <f t="shared" si="673"/>
        <v>0</v>
      </c>
      <c r="AP1747" s="1061">
        <f t="shared" si="673"/>
        <v>0</v>
      </c>
      <c r="AQ1747" s="1061">
        <f t="shared" si="673"/>
        <v>2.5</v>
      </c>
      <c r="AR1747" s="1061">
        <f t="shared" si="673"/>
        <v>0</v>
      </c>
      <c r="AS1747" s="1061">
        <f t="shared" si="673"/>
        <v>75</v>
      </c>
      <c r="AT1747" s="850">
        <f t="shared" si="679"/>
        <v>0</v>
      </c>
      <c r="AU1747" s="1274" t="s">
        <v>803</v>
      </c>
      <c r="AV1747" s="1275"/>
      <c r="AW1747" s="1275"/>
      <c r="AX1747" s="1275"/>
      <c r="AY1747" s="1275"/>
      <c r="AZ1747" s="870"/>
    </row>
    <row r="1748" spans="1:52" ht="13.5" customHeight="1">
      <c r="A1748" s="838">
        <f t="shared" si="677"/>
        <v>21</v>
      </c>
      <c r="B1748" s="911" t="s">
        <v>166</v>
      </c>
      <c r="C1748" s="844" t="s">
        <v>66</v>
      </c>
      <c r="D1748" s="1117">
        <v>30</v>
      </c>
      <c r="E1748" s="1060">
        <v>30</v>
      </c>
      <c r="F1748" s="1065"/>
      <c r="G1748" s="1090"/>
      <c r="H1748" s="1063"/>
      <c r="I1748" s="1091"/>
      <c r="J1748" s="1060">
        <f t="shared" si="668"/>
        <v>0</v>
      </c>
      <c r="K1748" s="1061"/>
      <c r="L1748" s="1065"/>
      <c r="M1748" s="1063">
        <v>0.1</v>
      </c>
      <c r="N1748" s="1063"/>
      <c r="O1748" s="1060">
        <f t="shared" si="680"/>
        <v>3</v>
      </c>
      <c r="P1748" s="1056"/>
      <c r="Q1748" s="1065"/>
      <c r="R1748" s="1100">
        <v>0.1</v>
      </c>
      <c r="S1748" s="1063"/>
      <c r="T1748" s="1079">
        <f t="shared" si="669"/>
        <v>3</v>
      </c>
      <c r="U1748" s="1061">
        <f>SUM(F1748,K1748,P1748)</f>
        <v>0</v>
      </c>
      <c r="V1748" s="1061">
        <f t="shared" si="681"/>
        <v>0</v>
      </c>
      <c r="W1748" s="1063">
        <f t="shared" si="681"/>
        <v>0.2</v>
      </c>
      <c r="X1748" s="1063">
        <f t="shared" si="681"/>
        <v>0</v>
      </c>
      <c r="Y1748" s="1060">
        <f t="shared" si="681"/>
        <v>6</v>
      </c>
      <c r="Z1748" s="1080">
        <f t="shared" si="678"/>
        <v>21</v>
      </c>
      <c r="AA1748" s="1081" t="str">
        <f t="shared" si="675"/>
        <v>Hành tăm</v>
      </c>
      <c r="AB1748" s="1082" t="str">
        <f t="shared" si="675"/>
        <v>kg</v>
      </c>
      <c r="AC1748" s="1083">
        <f t="shared" si="675"/>
        <v>30</v>
      </c>
      <c r="AD1748" s="1089">
        <f t="shared" si="675"/>
        <v>30</v>
      </c>
      <c r="AE1748" s="1071">
        <f t="shared" si="683"/>
        <v>0</v>
      </c>
      <c r="AF1748" s="1071">
        <f t="shared" si="683"/>
        <v>0</v>
      </c>
      <c r="AG1748" s="1071">
        <f t="shared" si="683"/>
        <v>3.2999999999999976</v>
      </c>
      <c r="AH1748" s="1071">
        <f t="shared" si="683"/>
        <v>0</v>
      </c>
      <c r="AI1748" s="1060">
        <f t="shared" si="676"/>
        <v>98.999999999999929</v>
      </c>
      <c r="AJ1748" s="1102">
        <f t="shared" si="684"/>
        <v>0</v>
      </c>
      <c r="AK1748" s="1102">
        <f t="shared" si="684"/>
        <v>0</v>
      </c>
      <c r="AL1748" s="1112"/>
      <c r="AM1748" s="1102">
        <f t="shared" si="685"/>
        <v>0</v>
      </c>
      <c r="AN1748" s="1085">
        <f t="shared" si="686"/>
        <v>0</v>
      </c>
      <c r="AO1748" s="1061">
        <f t="shared" si="673"/>
        <v>0</v>
      </c>
      <c r="AP1748" s="1061">
        <f t="shared" si="673"/>
        <v>0</v>
      </c>
      <c r="AQ1748" s="1061">
        <f t="shared" si="673"/>
        <v>0.2</v>
      </c>
      <c r="AR1748" s="1061">
        <f t="shared" si="673"/>
        <v>0</v>
      </c>
      <c r="AS1748" s="1061">
        <f t="shared" si="673"/>
        <v>6</v>
      </c>
      <c r="AT1748" s="850">
        <f t="shared" si="679"/>
        <v>0</v>
      </c>
      <c r="AU1748" s="4" t="s">
        <v>804</v>
      </c>
      <c r="AV1748" s="3"/>
      <c r="AW1748" s="3"/>
      <c r="AX1748" s="3"/>
      <c r="AY1748" s="3"/>
      <c r="AZ1748" s="870">
        <f>Y1797</f>
        <v>9761.4</v>
      </c>
    </row>
    <row r="1749" spans="1:52" ht="13.5" customHeight="1">
      <c r="A1749" s="838">
        <f t="shared" si="677"/>
        <v>22</v>
      </c>
      <c r="B1749" s="911" t="s">
        <v>145</v>
      </c>
      <c r="C1749" s="844" t="s">
        <v>389</v>
      </c>
      <c r="D1749" s="1117">
        <v>16</v>
      </c>
      <c r="E1749" s="1060">
        <v>16</v>
      </c>
      <c r="F1749" s="1061"/>
      <c r="G1749" s="1090"/>
      <c r="H1749" s="1063">
        <v>1</v>
      </c>
      <c r="I1749" s="1077"/>
      <c r="J1749" s="1060">
        <f t="shared" si="668"/>
        <v>16</v>
      </c>
      <c r="K1749" s="1103"/>
      <c r="L1749" s="1071"/>
      <c r="M1749" s="1063">
        <v>1</v>
      </c>
      <c r="N1749" s="1118"/>
      <c r="O1749" s="1060">
        <f t="shared" si="680"/>
        <v>16</v>
      </c>
      <c r="P1749" s="1056"/>
      <c r="Q1749" s="1071"/>
      <c r="R1749" s="1100">
        <v>1</v>
      </c>
      <c r="S1749" s="1063"/>
      <c r="T1749" s="1079">
        <f t="shared" si="669"/>
        <v>16</v>
      </c>
      <c r="U1749" s="1061">
        <f t="shared" ref="U1749:U1787" si="687">SUM(F1749,K1749,P1749)</f>
        <v>0</v>
      </c>
      <c r="V1749" s="1071">
        <f t="shared" si="681"/>
        <v>0</v>
      </c>
      <c r="W1749" s="1063">
        <f t="shared" si="681"/>
        <v>3</v>
      </c>
      <c r="X1749" s="1063">
        <f t="shared" si="681"/>
        <v>0</v>
      </c>
      <c r="Y1749" s="1060">
        <f t="shared" si="681"/>
        <v>48</v>
      </c>
      <c r="Z1749" s="1080">
        <f t="shared" si="678"/>
        <v>22</v>
      </c>
      <c r="AA1749" s="1081" t="str">
        <f t="shared" si="675"/>
        <v>Dầu rửa</v>
      </c>
      <c r="AB1749" s="1082" t="str">
        <f t="shared" si="675"/>
        <v>lít</v>
      </c>
      <c r="AC1749" s="1083">
        <f t="shared" si="675"/>
        <v>16</v>
      </c>
      <c r="AD1749" s="1089">
        <f t="shared" si="675"/>
        <v>16</v>
      </c>
      <c r="AE1749" s="1071">
        <f t="shared" si="683"/>
        <v>0</v>
      </c>
      <c r="AF1749" s="1071">
        <f t="shared" si="683"/>
        <v>0</v>
      </c>
      <c r="AG1749" s="1071">
        <f t="shared" si="683"/>
        <v>21.5</v>
      </c>
      <c r="AH1749" s="1071">
        <f t="shared" si="683"/>
        <v>0</v>
      </c>
      <c r="AI1749" s="1060">
        <f t="shared" si="676"/>
        <v>344</v>
      </c>
      <c r="AJ1749" s="1102">
        <f t="shared" si="684"/>
        <v>0</v>
      </c>
      <c r="AK1749" s="1102">
        <f t="shared" si="684"/>
        <v>0</v>
      </c>
      <c r="AL1749" s="1112"/>
      <c r="AM1749" s="1102">
        <f t="shared" si="685"/>
        <v>0</v>
      </c>
      <c r="AN1749" s="1085">
        <f t="shared" si="686"/>
        <v>0</v>
      </c>
      <c r="AO1749" s="1061">
        <f t="shared" si="673"/>
        <v>0</v>
      </c>
      <c r="AP1749" s="1061">
        <f t="shared" si="673"/>
        <v>0</v>
      </c>
      <c r="AQ1749" s="1061">
        <f t="shared" si="673"/>
        <v>3</v>
      </c>
      <c r="AR1749" s="1061">
        <f t="shared" si="673"/>
        <v>0</v>
      </c>
      <c r="AS1749" s="1061">
        <f t="shared" si="673"/>
        <v>48</v>
      </c>
      <c r="AT1749" s="850">
        <f t="shared" si="679"/>
        <v>0</v>
      </c>
      <c r="AU1749" s="4" t="s">
        <v>805</v>
      </c>
      <c r="AV1749" s="3"/>
      <c r="AW1749" s="3"/>
      <c r="AX1749" s="3"/>
      <c r="AY1749" s="3"/>
      <c r="AZ1749" s="870">
        <f>Q1800</f>
        <v>0</v>
      </c>
    </row>
    <row r="1750" spans="1:52" ht="13.5" customHeight="1">
      <c r="A1750" s="838">
        <f t="shared" si="677"/>
        <v>23</v>
      </c>
      <c r="B1750" s="911" t="s">
        <v>136</v>
      </c>
      <c r="C1750" s="844" t="s">
        <v>66</v>
      </c>
      <c r="D1750" s="1117">
        <v>120</v>
      </c>
      <c r="E1750" s="1060">
        <v>120</v>
      </c>
      <c r="F1750" s="1061"/>
      <c r="G1750" s="1090"/>
      <c r="H1750" s="1119">
        <v>3</v>
      </c>
      <c r="I1750" s="1077"/>
      <c r="J1750" s="1060">
        <f t="shared" si="668"/>
        <v>360</v>
      </c>
      <c r="K1750" s="1065"/>
      <c r="L1750" s="1071"/>
      <c r="M1750" s="1119"/>
      <c r="N1750" s="1063"/>
      <c r="O1750" s="1060">
        <f t="shared" si="680"/>
        <v>0</v>
      </c>
      <c r="P1750" s="1056" t="s">
        <v>883</v>
      </c>
      <c r="Q1750" s="1071"/>
      <c r="R1750" s="1100"/>
      <c r="S1750" s="1063"/>
      <c r="T1750" s="1079">
        <f t="shared" si="669"/>
        <v>0</v>
      </c>
      <c r="U1750" s="1103">
        <f t="shared" si="687"/>
        <v>0</v>
      </c>
      <c r="V1750" s="1071">
        <f t="shared" si="681"/>
        <v>0</v>
      </c>
      <c r="W1750" s="1063">
        <f t="shared" si="681"/>
        <v>3</v>
      </c>
      <c r="X1750" s="1063">
        <f t="shared" si="681"/>
        <v>0</v>
      </c>
      <c r="Y1750" s="1060">
        <f t="shared" si="681"/>
        <v>360</v>
      </c>
      <c r="Z1750" s="1080">
        <f t="shared" si="678"/>
        <v>23</v>
      </c>
      <c r="AA1750" s="1081" t="str">
        <f t="shared" si="675"/>
        <v>Cá khô</v>
      </c>
      <c r="AB1750" s="1082" t="str">
        <f t="shared" si="675"/>
        <v>kg</v>
      </c>
      <c r="AC1750" s="1083">
        <f t="shared" si="675"/>
        <v>120</v>
      </c>
      <c r="AD1750" s="1089">
        <f t="shared" si="675"/>
        <v>120</v>
      </c>
      <c r="AE1750" s="1071">
        <f t="shared" si="683"/>
        <v>0</v>
      </c>
      <c r="AF1750" s="1071">
        <f t="shared" si="683"/>
        <v>0</v>
      </c>
      <c r="AG1750" s="1071">
        <f t="shared" si="683"/>
        <v>19.5</v>
      </c>
      <c r="AH1750" s="1071">
        <f t="shared" si="683"/>
        <v>0</v>
      </c>
      <c r="AI1750" s="1060">
        <f t="shared" si="676"/>
        <v>2340</v>
      </c>
      <c r="AJ1750" s="1102">
        <f t="shared" si="684"/>
        <v>0</v>
      </c>
      <c r="AK1750" s="1102">
        <f t="shared" si="684"/>
        <v>0</v>
      </c>
      <c r="AL1750" s="1112"/>
      <c r="AM1750" s="1102">
        <f t="shared" si="685"/>
        <v>0</v>
      </c>
      <c r="AN1750" s="1085">
        <f t="shared" si="686"/>
        <v>0</v>
      </c>
      <c r="AO1750" s="1061">
        <f t="shared" si="673"/>
        <v>0</v>
      </c>
      <c r="AP1750" s="1061">
        <f t="shared" si="673"/>
        <v>0</v>
      </c>
      <c r="AQ1750" s="1061">
        <f t="shared" si="673"/>
        <v>3</v>
      </c>
      <c r="AR1750" s="1061">
        <f t="shared" si="673"/>
        <v>0</v>
      </c>
      <c r="AS1750" s="1061">
        <f t="shared" si="673"/>
        <v>360</v>
      </c>
      <c r="AT1750" s="850">
        <f t="shared" si="679"/>
        <v>0</v>
      </c>
      <c r="AU1750" s="893" t="s">
        <v>806</v>
      </c>
      <c r="AV1750" s="894"/>
      <c r="AW1750" s="894"/>
      <c r="AX1750" s="894"/>
      <c r="AY1750" s="894"/>
      <c r="AZ1750" s="870">
        <f>SUM(AZ1748:AZ1749)</f>
        <v>9761.4</v>
      </c>
    </row>
    <row r="1751" spans="1:52" ht="13.5" customHeight="1">
      <c r="A1751" s="838">
        <f t="shared" si="677"/>
        <v>24</v>
      </c>
      <c r="B1751" s="911" t="s">
        <v>183</v>
      </c>
      <c r="C1751" s="844" t="s">
        <v>66</v>
      </c>
      <c r="D1751" s="1117">
        <v>30</v>
      </c>
      <c r="E1751" s="1060">
        <v>30</v>
      </c>
      <c r="F1751" s="1103"/>
      <c r="G1751" s="1120"/>
      <c r="H1751" s="1121">
        <v>0.1</v>
      </c>
      <c r="I1751" s="1077"/>
      <c r="J1751" s="1060">
        <f t="shared" si="668"/>
        <v>3</v>
      </c>
      <c r="K1751" s="1103"/>
      <c r="L1751" s="1071"/>
      <c r="M1751" s="1063">
        <v>0.2</v>
      </c>
      <c r="N1751" s="1063"/>
      <c r="O1751" s="1060">
        <f t="shared" si="680"/>
        <v>6</v>
      </c>
      <c r="P1751" s="1056"/>
      <c r="Q1751" s="1071"/>
      <c r="R1751" s="1063">
        <v>0.2</v>
      </c>
      <c r="S1751" s="1063"/>
      <c r="T1751" s="1079">
        <f t="shared" si="669"/>
        <v>6</v>
      </c>
      <c r="U1751" s="1061">
        <f t="shared" si="687"/>
        <v>0</v>
      </c>
      <c r="V1751" s="1071">
        <f t="shared" si="681"/>
        <v>0</v>
      </c>
      <c r="W1751" s="1063">
        <f t="shared" si="681"/>
        <v>0.5</v>
      </c>
      <c r="X1751" s="1063">
        <f t="shared" si="681"/>
        <v>0</v>
      </c>
      <c r="Y1751" s="1060">
        <f t="shared" si="681"/>
        <v>15</v>
      </c>
      <c r="Z1751" s="1080">
        <f t="shared" si="678"/>
        <v>24</v>
      </c>
      <c r="AA1751" s="1081" t="str">
        <f t="shared" si="675"/>
        <v>Nghệ tươi</v>
      </c>
      <c r="AB1751" s="1082" t="str">
        <f t="shared" si="675"/>
        <v>kg</v>
      </c>
      <c r="AC1751" s="1083">
        <f t="shared" si="675"/>
        <v>30</v>
      </c>
      <c r="AD1751" s="1089">
        <f t="shared" si="675"/>
        <v>30</v>
      </c>
      <c r="AE1751" s="1071">
        <f t="shared" si="683"/>
        <v>0</v>
      </c>
      <c r="AF1751" s="1071">
        <f t="shared" si="683"/>
        <v>0</v>
      </c>
      <c r="AG1751" s="1071">
        <f t="shared" si="683"/>
        <v>0</v>
      </c>
      <c r="AH1751" s="1071">
        <f t="shared" si="683"/>
        <v>0</v>
      </c>
      <c r="AI1751" s="1060">
        <f t="shared" si="676"/>
        <v>0</v>
      </c>
      <c r="AJ1751" s="1102">
        <f t="shared" si="684"/>
        <v>0</v>
      </c>
      <c r="AK1751" s="1102">
        <f t="shared" si="684"/>
        <v>0</v>
      </c>
      <c r="AL1751" s="1112">
        <v>5</v>
      </c>
      <c r="AM1751" s="1102">
        <f t="shared" si="685"/>
        <v>0</v>
      </c>
      <c r="AN1751" s="1085">
        <f t="shared" si="686"/>
        <v>150</v>
      </c>
      <c r="AO1751" s="1061">
        <f t="shared" si="673"/>
        <v>0</v>
      </c>
      <c r="AP1751" s="1061">
        <f t="shared" si="673"/>
        <v>0</v>
      </c>
      <c r="AQ1751" s="1061">
        <f t="shared" si="673"/>
        <v>0.5</v>
      </c>
      <c r="AR1751" s="1061">
        <f t="shared" si="673"/>
        <v>0</v>
      </c>
      <c r="AS1751" s="1061">
        <f t="shared" si="673"/>
        <v>15</v>
      </c>
      <c r="AT1751" s="850">
        <f t="shared" si="679"/>
        <v>0</v>
      </c>
      <c r="AU1751" s="893" t="s">
        <v>807</v>
      </c>
      <c r="AV1751" s="894"/>
      <c r="AW1751" s="894"/>
      <c r="AX1751" s="894"/>
      <c r="AY1751" s="894"/>
      <c r="AZ1751" s="912"/>
    </row>
    <row r="1752" spans="1:52" ht="13.5" customHeight="1">
      <c r="A1752" s="838">
        <f t="shared" si="677"/>
        <v>25</v>
      </c>
      <c r="B1752" s="911" t="s">
        <v>142</v>
      </c>
      <c r="C1752" s="844" t="s">
        <v>66</v>
      </c>
      <c r="D1752" s="1117">
        <v>35</v>
      </c>
      <c r="E1752" s="1060">
        <v>35</v>
      </c>
      <c r="F1752" s="1061"/>
      <c r="G1752" s="1120"/>
      <c r="H1752" s="1063"/>
      <c r="I1752" s="1077"/>
      <c r="J1752" s="1060">
        <f t="shared" si="668"/>
        <v>0</v>
      </c>
      <c r="K1752" s="1103"/>
      <c r="L1752" s="1071"/>
      <c r="M1752" s="1063">
        <v>0.2</v>
      </c>
      <c r="N1752" s="1063"/>
      <c r="O1752" s="1060">
        <f t="shared" si="680"/>
        <v>7</v>
      </c>
      <c r="P1752" s="1122"/>
      <c r="Q1752" s="1071"/>
      <c r="R1752" s="1063">
        <v>0.2</v>
      </c>
      <c r="S1752" s="1063"/>
      <c r="T1752" s="1079">
        <f t="shared" si="669"/>
        <v>7</v>
      </c>
      <c r="U1752" s="1061">
        <f t="shared" si="687"/>
        <v>0</v>
      </c>
      <c r="V1752" s="1071">
        <f t="shared" si="681"/>
        <v>0</v>
      </c>
      <c r="W1752" s="1063">
        <f t="shared" si="681"/>
        <v>0.4</v>
      </c>
      <c r="X1752" s="1063">
        <f t="shared" si="681"/>
        <v>0</v>
      </c>
      <c r="Y1752" s="1060">
        <f t="shared" si="681"/>
        <v>14</v>
      </c>
      <c r="Z1752" s="1080">
        <f t="shared" si="678"/>
        <v>25</v>
      </c>
      <c r="AA1752" s="1081" t="str">
        <f t="shared" si="675"/>
        <v>Gừng tươi</v>
      </c>
      <c r="AB1752" s="1082" t="str">
        <f t="shared" si="675"/>
        <v>kg</v>
      </c>
      <c r="AC1752" s="1083">
        <f t="shared" si="675"/>
        <v>35</v>
      </c>
      <c r="AD1752" s="1089">
        <f t="shared" si="675"/>
        <v>35</v>
      </c>
      <c r="AE1752" s="1071">
        <f t="shared" si="683"/>
        <v>0</v>
      </c>
      <c r="AF1752" s="1071">
        <f t="shared" si="683"/>
        <v>0</v>
      </c>
      <c r="AG1752" s="1071">
        <f t="shared" si="683"/>
        <v>1.1000000000000001</v>
      </c>
      <c r="AH1752" s="1071">
        <f t="shared" si="683"/>
        <v>0</v>
      </c>
      <c r="AI1752" s="1060">
        <f t="shared" si="676"/>
        <v>38.5</v>
      </c>
      <c r="AJ1752" s="1102">
        <f t="shared" si="684"/>
        <v>0</v>
      </c>
      <c r="AK1752" s="1102">
        <f t="shared" si="684"/>
        <v>0</v>
      </c>
      <c r="AL1752" s="1112">
        <v>5</v>
      </c>
      <c r="AM1752" s="1102">
        <f t="shared" si="685"/>
        <v>0</v>
      </c>
      <c r="AN1752" s="1085">
        <f t="shared" si="686"/>
        <v>175</v>
      </c>
      <c r="AO1752" s="1061">
        <f t="shared" si="673"/>
        <v>0</v>
      </c>
      <c r="AP1752" s="1061">
        <f t="shared" si="673"/>
        <v>0</v>
      </c>
      <c r="AQ1752" s="1061">
        <f t="shared" si="673"/>
        <v>0.4</v>
      </c>
      <c r="AR1752" s="1061">
        <f t="shared" si="673"/>
        <v>0</v>
      </c>
      <c r="AS1752" s="1061">
        <f t="shared" si="673"/>
        <v>14</v>
      </c>
      <c r="AT1752" s="850">
        <f t="shared" si="679"/>
        <v>0</v>
      </c>
      <c r="AU1752" s="4" t="s">
        <v>808</v>
      </c>
      <c r="AV1752" s="3"/>
      <c r="AW1752" s="3"/>
      <c r="AX1752" s="3"/>
      <c r="AY1752" s="3"/>
      <c r="AZ1752" s="870">
        <f>Y1798</f>
        <v>2265.4999999999945</v>
      </c>
    </row>
    <row r="1753" spans="1:52" ht="13.5" customHeight="1">
      <c r="A1753" s="838">
        <f t="shared" si="677"/>
        <v>26</v>
      </c>
      <c r="B1753" s="911" t="s">
        <v>51</v>
      </c>
      <c r="C1753" s="844" t="s">
        <v>66</v>
      </c>
      <c r="D1753" s="1117">
        <v>100</v>
      </c>
      <c r="E1753" s="1060">
        <v>100</v>
      </c>
      <c r="F1753" s="1061"/>
      <c r="G1753" s="1120"/>
      <c r="H1753" s="1063">
        <v>0.5</v>
      </c>
      <c r="I1753" s="1077"/>
      <c r="J1753" s="1060">
        <f t="shared" si="668"/>
        <v>50</v>
      </c>
      <c r="K1753" s="1065"/>
      <c r="L1753" s="1071"/>
      <c r="M1753" s="1119"/>
      <c r="N1753" s="1063"/>
      <c r="O1753" s="1060">
        <f t="shared" si="680"/>
        <v>0</v>
      </c>
      <c r="P1753" s="1056"/>
      <c r="Q1753" s="1065"/>
      <c r="R1753" s="1100">
        <v>0.5</v>
      </c>
      <c r="S1753" s="1063"/>
      <c r="T1753" s="1079">
        <f t="shared" si="669"/>
        <v>50</v>
      </c>
      <c r="U1753" s="1061">
        <f t="shared" si="687"/>
        <v>0</v>
      </c>
      <c r="V1753" s="1071">
        <f t="shared" si="681"/>
        <v>0</v>
      </c>
      <c r="W1753" s="1063">
        <f t="shared" si="681"/>
        <v>1</v>
      </c>
      <c r="X1753" s="1063">
        <f t="shared" si="681"/>
        <v>0</v>
      </c>
      <c r="Y1753" s="1060">
        <f t="shared" si="681"/>
        <v>100</v>
      </c>
      <c r="Z1753" s="1080">
        <f t="shared" si="678"/>
        <v>26</v>
      </c>
      <c r="AA1753" s="1081" t="str">
        <f t="shared" si="675"/>
        <v>Tép khô</v>
      </c>
      <c r="AB1753" s="1082" t="str">
        <f t="shared" si="675"/>
        <v>kg</v>
      </c>
      <c r="AC1753" s="1083">
        <f t="shared" si="675"/>
        <v>100</v>
      </c>
      <c r="AD1753" s="1089">
        <f t="shared" si="675"/>
        <v>100</v>
      </c>
      <c r="AE1753" s="1071">
        <f t="shared" si="683"/>
        <v>0</v>
      </c>
      <c r="AF1753" s="1071">
        <f t="shared" si="683"/>
        <v>0</v>
      </c>
      <c r="AG1753" s="1071">
        <f t="shared" si="683"/>
        <v>0.60000000000000009</v>
      </c>
      <c r="AH1753" s="1071">
        <f t="shared" si="683"/>
        <v>0</v>
      </c>
      <c r="AI1753" s="1060">
        <f t="shared" si="676"/>
        <v>60.000000000000007</v>
      </c>
      <c r="AJ1753" s="1102">
        <f t="shared" si="684"/>
        <v>0</v>
      </c>
      <c r="AK1753" s="1102">
        <f t="shared" si="684"/>
        <v>0</v>
      </c>
      <c r="AL1753" s="1112">
        <v>5</v>
      </c>
      <c r="AM1753" s="1102">
        <f t="shared" si="685"/>
        <v>0</v>
      </c>
      <c r="AN1753" s="1085">
        <f t="shared" si="686"/>
        <v>500</v>
      </c>
      <c r="AO1753" s="1061">
        <f t="shared" si="673"/>
        <v>0</v>
      </c>
      <c r="AP1753" s="1061">
        <f t="shared" si="673"/>
        <v>0</v>
      </c>
      <c r="AQ1753" s="1061">
        <f t="shared" si="673"/>
        <v>1</v>
      </c>
      <c r="AR1753" s="1061">
        <f t="shared" si="673"/>
        <v>0</v>
      </c>
      <c r="AS1753" s="1061">
        <f t="shared" si="673"/>
        <v>100</v>
      </c>
      <c r="AT1753" s="850">
        <f t="shared" si="679"/>
        <v>0</v>
      </c>
      <c r="AU1753" s="4" t="s">
        <v>809</v>
      </c>
      <c r="AV1753" s="3"/>
      <c r="AW1753" s="3"/>
      <c r="AX1753" s="3"/>
      <c r="AY1753" s="3"/>
      <c r="AZ1753" s="913">
        <f>Y1799</f>
        <v>0</v>
      </c>
    </row>
    <row r="1754" spans="1:52" ht="13.5" customHeight="1">
      <c r="A1754" s="838">
        <f t="shared" si="677"/>
        <v>27</v>
      </c>
      <c r="B1754" s="920" t="s">
        <v>854</v>
      </c>
      <c r="C1754" s="817" t="s">
        <v>66</v>
      </c>
      <c r="D1754" s="1054">
        <v>50</v>
      </c>
      <c r="E1754" s="921">
        <v>50</v>
      </c>
      <c r="F1754" s="1061"/>
      <c r="G1754" s="1123"/>
      <c r="H1754" s="1063">
        <v>0.2</v>
      </c>
      <c r="I1754" s="1077"/>
      <c r="J1754" s="1060">
        <f t="shared" si="668"/>
        <v>10</v>
      </c>
      <c r="K1754" s="1065"/>
      <c r="L1754" s="1124"/>
      <c r="M1754" s="1063">
        <v>0.4</v>
      </c>
      <c r="N1754" s="1063"/>
      <c r="O1754" s="1060">
        <f t="shared" si="680"/>
        <v>20</v>
      </c>
      <c r="P1754" s="1093"/>
      <c r="Q1754" s="1065"/>
      <c r="R1754" s="1125">
        <v>0.4</v>
      </c>
      <c r="S1754" s="1062"/>
      <c r="T1754" s="1079">
        <f t="shared" si="669"/>
        <v>20</v>
      </c>
      <c r="U1754" s="1061">
        <f t="shared" si="687"/>
        <v>0</v>
      </c>
      <c r="V1754" s="1061">
        <f t="shared" si="681"/>
        <v>0</v>
      </c>
      <c r="W1754" s="1063">
        <f t="shared" si="681"/>
        <v>1</v>
      </c>
      <c r="X1754" s="1063">
        <f t="shared" si="681"/>
        <v>0</v>
      </c>
      <c r="Y1754" s="1060">
        <f t="shared" si="681"/>
        <v>50</v>
      </c>
      <c r="Z1754" s="1080">
        <f t="shared" si="678"/>
        <v>27</v>
      </c>
      <c r="AA1754" s="1081" t="str">
        <f t="shared" si="675"/>
        <v xml:space="preserve">ớt quả </v>
      </c>
      <c r="AB1754" s="1082" t="str">
        <f t="shared" si="675"/>
        <v>kg</v>
      </c>
      <c r="AC1754" s="1083">
        <f t="shared" si="675"/>
        <v>50</v>
      </c>
      <c r="AD1754" s="1089">
        <f t="shared" si="675"/>
        <v>50</v>
      </c>
      <c r="AE1754" s="1071">
        <f t="shared" si="683"/>
        <v>0</v>
      </c>
      <c r="AF1754" s="1071">
        <f t="shared" si="683"/>
        <v>0</v>
      </c>
      <c r="AG1754" s="1071">
        <f t="shared" si="683"/>
        <v>6.5</v>
      </c>
      <c r="AH1754" s="1071">
        <f t="shared" si="683"/>
        <v>0</v>
      </c>
      <c r="AI1754" s="1060">
        <f t="shared" si="676"/>
        <v>325</v>
      </c>
      <c r="AJ1754" s="1102">
        <f t="shared" si="684"/>
        <v>0</v>
      </c>
      <c r="AK1754" s="1102">
        <f t="shared" si="684"/>
        <v>0</v>
      </c>
      <c r="AL1754" s="1112"/>
      <c r="AM1754" s="1102">
        <f t="shared" si="685"/>
        <v>0</v>
      </c>
      <c r="AN1754" s="1085">
        <f t="shared" si="686"/>
        <v>0</v>
      </c>
      <c r="AO1754" s="1061">
        <f t="shared" si="673"/>
        <v>0</v>
      </c>
      <c r="AP1754" s="1061">
        <f t="shared" si="673"/>
        <v>0</v>
      </c>
      <c r="AQ1754" s="1061">
        <f t="shared" si="673"/>
        <v>1</v>
      </c>
      <c r="AR1754" s="1061">
        <f t="shared" si="673"/>
        <v>0</v>
      </c>
      <c r="AS1754" s="1061">
        <f t="shared" si="673"/>
        <v>50</v>
      </c>
      <c r="AT1754" s="850">
        <f t="shared" si="679"/>
        <v>0</v>
      </c>
      <c r="AU1754" s="893"/>
      <c r="AV1754" s="894"/>
      <c r="AW1754" s="894"/>
      <c r="AX1754" s="894"/>
      <c r="AY1754" s="894"/>
      <c r="AZ1754" s="917"/>
    </row>
    <row r="1755" spans="1:52" ht="13.5" customHeight="1">
      <c r="A1755" s="838">
        <f t="shared" si="677"/>
        <v>28</v>
      </c>
      <c r="B1755" s="1052" t="s">
        <v>168</v>
      </c>
      <c r="C1755" s="817" t="s">
        <v>66</v>
      </c>
      <c r="D1755" s="1054">
        <v>120</v>
      </c>
      <c r="E1755" s="921">
        <v>91</v>
      </c>
      <c r="F1755" s="1061"/>
      <c r="G1755" s="1086"/>
      <c r="H1755" s="1063"/>
      <c r="I1755" s="1077"/>
      <c r="J1755" s="1060">
        <f t="shared" si="668"/>
        <v>0</v>
      </c>
      <c r="K1755" s="1061"/>
      <c r="L1755" s="1065">
        <v>8</v>
      </c>
      <c r="M1755" s="1063"/>
      <c r="N1755" s="1062"/>
      <c r="O1755" s="1060">
        <f t="shared" si="680"/>
        <v>728</v>
      </c>
      <c r="P1755" s="1093"/>
      <c r="Q1755" s="1065"/>
      <c r="R1755" s="1100"/>
      <c r="S1755" s="1062"/>
      <c r="T1755" s="1079">
        <f t="shared" si="669"/>
        <v>0</v>
      </c>
      <c r="U1755" s="1061">
        <f t="shared" si="687"/>
        <v>0</v>
      </c>
      <c r="V1755" s="1061">
        <f t="shared" si="681"/>
        <v>8</v>
      </c>
      <c r="W1755" s="1063">
        <f t="shared" si="681"/>
        <v>0</v>
      </c>
      <c r="X1755" s="1062">
        <f t="shared" si="681"/>
        <v>0</v>
      </c>
      <c r="Y1755" s="1060">
        <f t="shared" si="681"/>
        <v>728</v>
      </c>
      <c r="Z1755" s="1080">
        <f t="shared" si="678"/>
        <v>28</v>
      </c>
      <c r="AA1755" s="1126" t="str">
        <f t="shared" si="675"/>
        <v>Thịt gà mía</v>
      </c>
      <c r="AB1755" s="1082" t="str">
        <f t="shared" si="675"/>
        <v>kg</v>
      </c>
      <c r="AC1755" s="1083">
        <f t="shared" si="675"/>
        <v>120</v>
      </c>
      <c r="AD1755" s="1089">
        <f t="shared" si="675"/>
        <v>91</v>
      </c>
      <c r="AE1755" s="1071">
        <f t="shared" si="683"/>
        <v>0</v>
      </c>
      <c r="AF1755" s="1071">
        <f t="shared" si="683"/>
        <v>0</v>
      </c>
      <c r="AG1755" s="1071">
        <f t="shared" si="683"/>
        <v>0</v>
      </c>
      <c r="AH1755" s="1071">
        <f t="shared" si="683"/>
        <v>0</v>
      </c>
      <c r="AI1755" s="1060">
        <f t="shared" si="676"/>
        <v>0</v>
      </c>
      <c r="AJ1755" s="1102">
        <f t="shared" si="684"/>
        <v>0</v>
      </c>
      <c r="AK1755" s="1102">
        <f t="shared" si="684"/>
        <v>8</v>
      </c>
      <c r="AL1755" s="1102">
        <f t="shared" si="684"/>
        <v>0</v>
      </c>
      <c r="AM1755" s="1102">
        <f t="shared" si="685"/>
        <v>0</v>
      </c>
      <c r="AN1755" s="1085">
        <f t="shared" si="686"/>
        <v>728</v>
      </c>
      <c r="AO1755" s="1061">
        <f t="shared" si="673"/>
        <v>0</v>
      </c>
      <c r="AP1755" s="1061">
        <f t="shared" si="673"/>
        <v>8</v>
      </c>
      <c r="AQ1755" s="1061">
        <f t="shared" si="673"/>
        <v>0</v>
      </c>
      <c r="AR1755" s="1061">
        <f t="shared" si="673"/>
        <v>0</v>
      </c>
      <c r="AS1755" s="1061">
        <f t="shared" si="673"/>
        <v>728</v>
      </c>
      <c r="AT1755" s="850">
        <f t="shared" si="679"/>
        <v>232</v>
      </c>
      <c r="AU1755" s="893"/>
      <c r="AV1755" s="894"/>
      <c r="AW1755" s="894"/>
      <c r="AX1755" s="894"/>
      <c r="AY1755" s="894"/>
      <c r="AZ1755" s="918"/>
    </row>
    <row r="1756" spans="1:52" ht="13.5" customHeight="1">
      <c r="A1756" s="838">
        <f t="shared" si="677"/>
        <v>29</v>
      </c>
      <c r="B1756" s="1052" t="s">
        <v>132</v>
      </c>
      <c r="C1756" s="817" t="s">
        <v>66</v>
      </c>
      <c r="D1756" s="1054">
        <v>70</v>
      </c>
      <c r="E1756" s="921">
        <v>63</v>
      </c>
      <c r="F1756" s="1061"/>
      <c r="G1756" s="1086"/>
      <c r="H1756" s="1063"/>
      <c r="I1756" s="1077"/>
      <c r="J1756" s="1060">
        <f t="shared" si="668"/>
        <v>0</v>
      </c>
      <c r="K1756" s="1061"/>
      <c r="L1756" s="1065"/>
      <c r="M1756" s="1063"/>
      <c r="N1756" s="1127"/>
      <c r="O1756" s="1060">
        <f t="shared" si="680"/>
        <v>0</v>
      </c>
      <c r="P1756" s="1056"/>
      <c r="Q1756" s="1065">
        <v>9</v>
      </c>
      <c r="R1756" s="1100"/>
      <c r="S1756" s="1062"/>
      <c r="T1756" s="1079">
        <f t="shared" si="669"/>
        <v>567</v>
      </c>
      <c r="U1756" s="1061">
        <f t="shared" si="687"/>
        <v>0</v>
      </c>
      <c r="V1756" s="1061">
        <f t="shared" si="681"/>
        <v>9</v>
      </c>
      <c r="W1756" s="1063">
        <f t="shared" si="681"/>
        <v>0</v>
      </c>
      <c r="X1756" s="1062">
        <f t="shared" si="681"/>
        <v>0</v>
      </c>
      <c r="Y1756" s="1060">
        <f t="shared" si="681"/>
        <v>567</v>
      </c>
      <c r="Z1756" s="1080">
        <f t="shared" si="678"/>
        <v>29</v>
      </c>
      <c r="AA1756" s="1126" t="str">
        <f t="shared" si="675"/>
        <v>Thịt vịt</v>
      </c>
      <c r="AB1756" s="1082" t="str">
        <f t="shared" si="675"/>
        <v>kg</v>
      </c>
      <c r="AC1756" s="1083">
        <f t="shared" si="675"/>
        <v>70</v>
      </c>
      <c r="AD1756" s="1089">
        <f t="shared" si="675"/>
        <v>63</v>
      </c>
      <c r="AE1756" s="1071">
        <f t="shared" si="683"/>
        <v>0</v>
      </c>
      <c r="AF1756" s="1071">
        <f t="shared" si="683"/>
        <v>0</v>
      </c>
      <c r="AG1756" s="1071">
        <f t="shared" si="683"/>
        <v>0</v>
      </c>
      <c r="AH1756" s="1071">
        <f t="shared" si="683"/>
        <v>0</v>
      </c>
      <c r="AI1756" s="1060">
        <f t="shared" si="676"/>
        <v>0</v>
      </c>
      <c r="AJ1756" s="1102">
        <f t="shared" si="684"/>
        <v>0</v>
      </c>
      <c r="AK1756" s="1102">
        <f t="shared" si="684"/>
        <v>9</v>
      </c>
      <c r="AL1756" s="1102">
        <f t="shared" si="684"/>
        <v>0</v>
      </c>
      <c r="AM1756" s="1102">
        <f t="shared" si="685"/>
        <v>0</v>
      </c>
      <c r="AN1756" s="1085">
        <f t="shared" si="686"/>
        <v>567</v>
      </c>
      <c r="AO1756" s="1061">
        <f t="shared" si="673"/>
        <v>0</v>
      </c>
      <c r="AP1756" s="1061">
        <f t="shared" si="673"/>
        <v>9</v>
      </c>
      <c r="AQ1756" s="1061">
        <f t="shared" si="673"/>
        <v>0</v>
      </c>
      <c r="AR1756" s="1061">
        <f t="shared" si="673"/>
        <v>0</v>
      </c>
      <c r="AS1756" s="1061">
        <f t="shared" si="673"/>
        <v>567</v>
      </c>
      <c r="AT1756" s="850">
        <f t="shared" si="679"/>
        <v>63</v>
      </c>
      <c r="AU1756" s="893"/>
      <c r="AV1756" s="894"/>
      <c r="AW1756" s="894"/>
      <c r="AX1756" s="894"/>
      <c r="AY1756" s="894"/>
      <c r="AZ1756" s="918"/>
    </row>
    <row r="1757" spans="1:52" ht="13.5" customHeight="1">
      <c r="A1757" s="838">
        <f t="shared" si="677"/>
        <v>30</v>
      </c>
      <c r="B1757" s="1052" t="s">
        <v>911</v>
      </c>
      <c r="C1757" s="817" t="s">
        <v>66</v>
      </c>
      <c r="D1757" s="1054">
        <v>125</v>
      </c>
      <c r="E1757" s="921">
        <v>125</v>
      </c>
      <c r="F1757" s="1061"/>
      <c r="G1757" s="1090">
        <v>4.5</v>
      </c>
      <c r="H1757" s="1063"/>
      <c r="I1757" s="1128"/>
      <c r="J1757" s="1060">
        <f t="shared" si="668"/>
        <v>562.5</v>
      </c>
      <c r="K1757" s="1065"/>
      <c r="L1757" s="1065"/>
      <c r="M1757" s="1119"/>
      <c r="N1757" s="1063"/>
      <c r="O1757" s="1060">
        <f t="shared" si="680"/>
        <v>0</v>
      </c>
      <c r="P1757" s="1056"/>
      <c r="Q1757" s="1065">
        <v>7.5</v>
      </c>
      <c r="R1757" s="1100"/>
      <c r="S1757" s="1063" t="s">
        <v>888</v>
      </c>
      <c r="T1757" s="1079">
        <f t="shared" si="669"/>
        <v>937.5</v>
      </c>
      <c r="U1757" s="1061">
        <f t="shared" si="687"/>
        <v>0</v>
      </c>
      <c r="V1757" s="1061">
        <f t="shared" si="681"/>
        <v>12</v>
      </c>
      <c r="W1757" s="1063">
        <f t="shared" si="681"/>
        <v>0</v>
      </c>
      <c r="X1757" s="1063">
        <f t="shared" si="681"/>
        <v>0</v>
      </c>
      <c r="Y1757" s="1060">
        <f t="shared" si="681"/>
        <v>1500</v>
      </c>
      <c r="Z1757" s="1080">
        <f t="shared" si="678"/>
        <v>30</v>
      </c>
      <c r="AA1757" s="1126" t="str">
        <f t="shared" si="675"/>
        <v>Thịt xô ĐL</v>
      </c>
      <c r="AB1757" s="1082" t="str">
        <f t="shared" si="675"/>
        <v>kg</v>
      </c>
      <c r="AC1757" s="1083">
        <f t="shared" si="675"/>
        <v>125</v>
      </c>
      <c r="AD1757" s="1089">
        <f t="shared" si="675"/>
        <v>125</v>
      </c>
      <c r="AE1757" s="1071">
        <f t="shared" si="683"/>
        <v>0</v>
      </c>
      <c r="AF1757" s="1071">
        <f t="shared" si="683"/>
        <v>0</v>
      </c>
      <c r="AG1757" s="1071">
        <f t="shared" si="683"/>
        <v>0</v>
      </c>
      <c r="AH1757" s="1071">
        <f t="shared" si="683"/>
        <v>0</v>
      </c>
      <c r="AI1757" s="1060">
        <f t="shared" si="676"/>
        <v>0</v>
      </c>
      <c r="AJ1757" s="1102">
        <f t="shared" si="684"/>
        <v>0</v>
      </c>
      <c r="AK1757" s="1102">
        <f t="shared" si="684"/>
        <v>12</v>
      </c>
      <c r="AL1757" s="1102">
        <f t="shared" si="684"/>
        <v>0</v>
      </c>
      <c r="AM1757" s="1102">
        <f t="shared" si="685"/>
        <v>0</v>
      </c>
      <c r="AN1757" s="1085">
        <f t="shared" si="686"/>
        <v>1500</v>
      </c>
      <c r="AO1757" s="1061">
        <f t="shared" si="673"/>
        <v>0</v>
      </c>
      <c r="AP1757" s="1061">
        <f t="shared" si="673"/>
        <v>12</v>
      </c>
      <c r="AQ1757" s="1061">
        <f t="shared" si="673"/>
        <v>0</v>
      </c>
      <c r="AR1757" s="1061">
        <f t="shared" si="673"/>
        <v>0</v>
      </c>
      <c r="AS1757" s="1061">
        <f t="shared" si="673"/>
        <v>1500</v>
      </c>
      <c r="AT1757" s="850">
        <f t="shared" si="679"/>
        <v>0</v>
      </c>
      <c r="AU1757" s="893"/>
      <c r="AV1757" s="894"/>
      <c r="AW1757" s="894"/>
      <c r="AX1757" s="894"/>
      <c r="AY1757" s="894"/>
      <c r="AZ1757" s="918"/>
    </row>
    <row r="1758" spans="1:52" ht="13.5" customHeight="1">
      <c r="A1758" s="838">
        <f t="shared" si="677"/>
        <v>31</v>
      </c>
      <c r="B1758" s="1053" t="s">
        <v>16</v>
      </c>
      <c r="C1758" s="817" t="s">
        <v>786</v>
      </c>
      <c r="D1758" s="1054">
        <v>145</v>
      </c>
      <c r="E1758" s="921">
        <v>145</v>
      </c>
      <c r="F1758" s="1061"/>
      <c r="G1758" s="1086"/>
      <c r="H1758" s="1063" t="s">
        <v>883</v>
      </c>
      <c r="I1758" s="1077" t="s">
        <v>883</v>
      </c>
      <c r="J1758" s="1060">
        <f t="shared" si="668"/>
        <v>0</v>
      </c>
      <c r="K1758" s="1065"/>
      <c r="L1758" s="1065">
        <v>4</v>
      </c>
      <c r="M1758" s="1063"/>
      <c r="N1758" s="1063"/>
      <c r="O1758" s="1060">
        <f t="shared" si="680"/>
        <v>580</v>
      </c>
      <c r="P1758" s="1093"/>
      <c r="Q1758" s="1065"/>
      <c r="R1758" s="1100"/>
      <c r="S1758" s="1063"/>
      <c r="T1758" s="1079">
        <f t="shared" si="669"/>
        <v>0</v>
      </c>
      <c r="U1758" s="1061">
        <f t="shared" si="687"/>
        <v>0</v>
      </c>
      <c r="V1758" s="1061">
        <f t="shared" si="681"/>
        <v>4</v>
      </c>
      <c r="W1758" s="1063">
        <f t="shared" si="681"/>
        <v>0</v>
      </c>
      <c r="X1758" s="1063">
        <f t="shared" si="681"/>
        <v>0</v>
      </c>
      <c r="Y1758" s="1060">
        <f t="shared" si="681"/>
        <v>580</v>
      </c>
      <c r="Z1758" s="1080">
        <f t="shared" si="678"/>
        <v>31</v>
      </c>
      <c r="AA1758" s="1126" t="str">
        <f t="shared" si="675"/>
        <v>Thịt nạc</v>
      </c>
      <c r="AB1758" s="1082" t="str">
        <f t="shared" si="675"/>
        <v>quả</v>
      </c>
      <c r="AC1758" s="1083">
        <f t="shared" si="675"/>
        <v>145</v>
      </c>
      <c r="AD1758" s="1089">
        <f t="shared" si="675"/>
        <v>145</v>
      </c>
      <c r="AE1758" s="1071">
        <f t="shared" si="683"/>
        <v>0</v>
      </c>
      <c r="AF1758" s="1071">
        <f t="shared" si="683"/>
        <v>0</v>
      </c>
      <c r="AG1758" s="1071">
        <f t="shared" si="683"/>
        <v>0</v>
      </c>
      <c r="AH1758" s="1071">
        <f t="shared" si="683"/>
        <v>0</v>
      </c>
      <c r="AI1758" s="1060">
        <f t="shared" si="676"/>
        <v>0</v>
      </c>
      <c r="AJ1758" s="1102">
        <f t="shared" si="684"/>
        <v>0</v>
      </c>
      <c r="AK1758" s="1102">
        <f t="shared" si="684"/>
        <v>4</v>
      </c>
      <c r="AL1758" s="1102">
        <f t="shared" si="684"/>
        <v>0</v>
      </c>
      <c r="AM1758" s="1102">
        <f t="shared" si="685"/>
        <v>0</v>
      </c>
      <c r="AN1758" s="1085">
        <f t="shared" si="686"/>
        <v>580</v>
      </c>
      <c r="AO1758" s="1061">
        <f t="shared" si="673"/>
        <v>0</v>
      </c>
      <c r="AP1758" s="1061">
        <f t="shared" si="673"/>
        <v>4</v>
      </c>
      <c r="AQ1758" s="1061">
        <f t="shared" si="673"/>
        <v>0</v>
      </c>
      <c r="AR1758" s="1061">
        <f t="shared" si="673"/>
        <v>0</v>
      </c>
      <c r="AS1758" s="1061">
        <f t="shared" si="673"/>
        <v>580</v>
      </c>
      <c r="AT1758" s="850">
        <f t="shared" si="679"/>
        <v>0</v>
      </c>
      <c r="AU1758" s="922"/>
      <c r="AV1758" s="861"/>
      <c r="AW1758" s="861"/>
      <c r="AX1758" s="861"/>
      <c r="AY1758" s="861"/>
      <c r="AZ1758" s="851"/>
    </row>
    <row r="1759" spans="1:52" ht="13.5" customHeight="1">
      <c r="A1759" s="838">
        <f t="shared" si="677"/>
        <v>32</v>
      </c>
      <c r="B1759" s="1052" t="s">
        <v>195</v>
      </c>
      <c r="C1759" s="817" t="s">
        <v>66</v>
      </c>
      <c r="D1759" s="1054">
        <v>100</v>
      </c>
      <c r="E1759" s="921">
        <v>100</v>
      </c>
      <c r="F1759" s="1061"/>
      <c r="G1759" s="1086"/>
      <c r="H1759" s="1129"/>
      <c r="I1759" s="1091"/>
      <c r="J1759" s="1060">
        <f t="shared" si="668"/>
        <v>0</v>
      </c>
      <c r="K1759" s="1061"/>
      <c r="L1759" s="1065">
        <v>3.5</v>
      </c>
      <c r="M1759" s="1063"/>
      <c r="N1759" s="1063"/>
      <c r="O1759" s="1060">
        <f t="shared" si="680"/>
        <v>350</v>
      </c>
      <c r="P1759" s="1093"/>
      <c r="Q1759" s="1065"/>
      <c r="R1759" s="1100"/>
      <c r="S1759" s="1063"/>
      <c r="T1759" s="1079">
        <f t="shared" si="669"/>
        <v>0</v>
      </c>
      <c r="U1759" s="1061">
        <f t="shared" si="687"/>
        <v>0</v>
      </c>
      <c r="V1759" s="1061">
        <f t="shared" si="681"/>
        <v>3.5</v>
      </c>
      <c r="W1759" s="1063">
        <f t="shared" si="681"/>
        <v>0</v>
      </c>
      <c r="X1759" s="1063">
        <f t="shared" si="681"/>
        <v>0</v>
      </c>
      <c r="Y1759" s="1060">
        <f t="shared" si="681"/>
        <v>350</v>
      </c>
      <c r="Z1759" s="1080">
        <f t="shared" si="678"/>
        <v>32</v>
      </c>
      <c r="AA1759" s="1126" t="str">
        <f t="shared" si="675"/>
        <v>Giò nạc</v>
      </c>
      <c r="AB1759" s="1082" t="str">
        <f t="shared" si="675"/>
        <v>kg</v>
      </c>
      <c r="AC1759" s="1083">
        <f t="shared" si="675"/>
        <v>100</v>
      </c>
      <c r="AD1759" s="1089">
        <f t="shared" si="675"/>
        <v>100</v>
      </c>
      <c r="AE1759" s="1071">
        <f t="shared" si="683"/>
        <v>0</v>
      </c>
      <c r="AF1759" s="1071">
        <f t="shared" si="683"/>
        <v>0</v>
      </c>
      <c r="AG1759" s="1071">
        <f t="shared" si="683"/>
        <v>0</v>
      </c>
      <c r="AH1759" s="1071">
        <f t="shared" si="683"/>
        <v>0</v>
      </c>
      <c r="AI1759" s="1060">
        <f t="shared" si="676"/>
        <v>0</v>
      </c>
      <c r="AJ1759" s="1102">
        <f t="shared" si="684"/>
        <v>0</v>
      </c>
      <c r="AK1759" s="1102">
        <f t="shared" si="684"/>
        <v>3.5</v>
      </c>
      <c r="AL1759" s="1102">
        <f t="shared" si="684"/>
        <v>0</v>
      </c>
      <c r="AM1759" s="1102">
        <f t="shared" si="685"/>
        <v>0</v>
      </c>
      <c r="AN1759" s="1085">
        <f t="shared" si="686"/>
        <v>350</v>
      </c>
      <c r="AO1759" s="1061">
        <f t="shared" si="673"/>
        <v>0</v>
      </c>
      <c r="AP1759" s="1061">
        <f t="shared" si="673"/>
        <v>3.5</v>
      </c>
      <c r="AQ1759" s="1061">
        <f t="shared" si="673"/>
        <v>0</v>
      </c>
      <c r="AR1759" s="1061">
        <f t="shared" si="673"/>
        <v>0</v>
      </c>
      <c r="AS1759" s="1061">
        <f t="shared" si="673"/>
        <v>350</v>
      </c>
      <c r="AT1759" s="850">
        <f t="shared" si="679"/>
        <v>0</v>
      </c>
      <c r="AU1759" s="922"/>
      <c r="AV1759" s="861"/>
      <c r="AW1759" s="861"/>
      <c r="AX1759" s="861"/>
      <c r="AY1759" s="861"/>
      <c r="AZ1759" s="851"/>
    </row>
    <row r="1760" spans="1:52" ht="13.5" customHeight="1">
      <c r="A1760" s="838">
        <f t="shared" si="677"/>
        <v>33</v>
      </c>
      <c r="B1760" s="1052" t="s">
        <v>63</v>
      </c>
      <c r="C1760" s="817" t="s">
        <v>66</v>
      </c>
      <c r="D1760" s="1054">
        <v>200</v>
      </c>
      <c r="E1760" s="921">
        <v>200</v>
      </c>
      <c r="F1760" s="1061"/>
      <c r="G1760" s="1090" t="s">
        <v>900</v>
      </c>
      <c r="H1760" s="1063"/>
      <c r="I1760" s="1077"/>
      <c r="J1760" s="1060">
        <f t="shared" si="668"/>
        <v>0</v>
      </c>
      <c r="K1760" s="1061"/>
      <c r="L1760" s="1065"/>
      <c r="M1760" s="1063"/>
      <c r="N1760" s="1063"/>
      <c r="O1760" s="1060">
        <f t="shared" si="680"/>
        <v>0</v>
      </c>
      <c r="P1760" s="1093"/>
      <c r="Q1760" s="1065">
        <v>2</v>
      </c>
      <c r="R1760" s="1100"/>
      <c r="S1760" s="1063"/>
      <c r="T1760" s="1079">
        <f t="shared" si="669"/>
        <v>400</v>
      </c>
      <c r="U1760" s="1061">
        <f t="shared" si="687"/>
        <v>0</v>
      </c>
      <c r="V1760" s="1061">
        <f t="shared" si="681"/>
        <v>2</v>
      </c>
      <c r="W1760" s="1063">
        <f t="shared" si="681"/>
        <v>0</v>
      </c>
      <c r="X1760" s="1063">
        <f t="shared" si="681"/>
        <v>0</v>
      </c>
      <c r="Y1760" s="1060">
        <f t="shared" si="681"/>
        <v>400</v>
      </c>
      <c r="Z1760" s="1080">
        <f t="shared" si="678"/>
        <v>33</v>
      </c>
      <c r="AA1760" s="1126" t="str">
        <f t="shared" si="675"/>
        <v>Lươn</v>
      </c>
      <c r="AB1760" s="1082" t="str">
        <f t="shared" si="675"/>
        <v>kg</v>
      </c>
      <c r="AC1760" s="1083">
        <f t="shared" si="675"/>
        <v>200</v>
      </c>
      <c r="AD1760" s="1089">
        <f t="shared" si="675"/>
        <v>200</v>
      </c>
      <c r="AE1760" s="1071">
        <f t="shared" si="683"/>
        <v>0</v>
      </c>
      <c r="AF1760" s="1071">
        <f t="shared" si="683"/>
        <v>0</v>
      </c>
      <c r="AG1760" s="1071">
        <f t="shared" si="683"/>
        <v>0</v>
      </c>
      <c r="AH1760" s="1071">
        <f t="shared" si="683"/>
        <v>0</v>
      </c>
      <c r="AI1760" s="1060">
        <f t="shared" si="676"/>
        <v>0</v>
      </c>
      <c r="AJ1760" s="1102">
        <f t="shared" si="684"/>
        <v>0</v>
      </c>
      <c r="AK1760" s="1102">
        <f t="shared" si="684"/>
        <v>2</v>
      </c>
      <c r="AL1760" s="1102">
        <f t="shared" si="684"/>
        <v>0</v>
      </c>
      <c r="AM1760" s="1102">
        <f t="shared" si="685"/>
        <v>0</v>
      </c>
      <c r="AN1760" s="1085">
        <f t="shared" si="686"/>
        <v>400</v>
      </c>
      <c r="AO1760" s="1061">
        <f t="shared" si="673"/>
        <v>0</v>
      </c>
      <c r="AP1760" s="1061">
        <f t="shared" si="673"/>
        <v>2</v>
      </c>
      <c r="AQ1760" s="1061">
        <f t="shared" si="673"/>
        <v>0</v>
      </c>
      <c r="AR1760" s="1061">
        <f t="shared" si="673"/>
        <v>0</v>
      </c>
      <c r="AS1760" s="1061">
        <f t="shared" si="673"/>
        <v>400</v>
      </c>
      <c r="AT1760" s="850">
        <f t="shared" si="679"/>
        <v>0</v>
      </c>
      <c r="AU1760" s="922"/>
      <c r="AV1760" s="861"/>
      <c r="AW1760" s="861"/>
      <c r="AX1760" s="861"/>
      <c r="AY1760" s="861"/>
      <c r="AZ1760" s="851"/>
    </row>
    <row r="1761" spans="1:52" ht="13.5" customHeight="1">
      <c r="A1761" s="838">
        <f t="shared" si="677"/>
        <v>34</v>
      </c>
      <c r="B1761" s="1052" t="s">
        <v>889</v>
      </c>
      <c r="C1761" s="817" t="s">
        <v>66</v>
      </c>
      <c r="D1761" s="1054">
        <v>45</v>
      </c>
      <c r="E1761" s="921">
        <v>40</v>
      </c>
      <c r="F1761" s="1061"/>
      <c r="G1761" s="1090"/>
      <c r="H1761" s="1063"/>
      <c r="I1761" s="1077"/>
      <c r="J1761" s="1060">
        <f t="shared" si="668"/>
        <v>0</v>
      </c>
      <c r="K1761" s="1061"/>
      <c r="L1761" s="1061"/>
      <c r="M1761" s="1063"/>
      <c r="N1761" s="1063"/>
      <c r="O1761" s="1060">
        <f t="shared" si="680"/>
        <v>0</v>
      </c>
      <c r="P1761" s="1093"/>
      <c r="Q1761" s="1065">
        <v>4.5</v>
      </c>
      <c r="R1761" s="1100"/>
      <c r="S1761" s="1063"/>
      <c r="T1761" s="1079">
        <f t="shared" si="669"/>
        <v>180</v>
      </c>
      <c r="U1761" s="1061">
        <f t="shared" si="687"/>
        <v>0</v>
      </c>
      <c r="V1761" s="1061">
        <f t="shared" si="681"/>
        <v>4.5</v>
      </c>
      <c r="W1761" s="1063">
        <f t="shared" si="681"/>
        <v>0</v>
      </c>
      <c r="X1761" s="1063">
        <f t="shared" si="681"/>
        <v>0</v>
      </c>
      <c r="Y1761" s="1060">
        <f t="shared" si="681"/>
        <v>180</v>
      </c>
      <c r="Z1761" s="1080">
        <f t="shared" si="678"/>
        <v>34</v>
      </c>
      <c r="AA1761" s="1126" t="str">
        <f t="shared" si="675"/>
        <v>Trứng</v>
      </c>
      <c r="AB1761" s="1082" t="str">
        <f t="shared" si="675"/>
        <v>kg</v>
      </c>
      <c r="AC1761" s="1083">
        <f t="shared" si="675"/>
        <v>45</v>
      </c>
      <c r="AD1761" s="1089">
        <f t="shared" si="675"/>
        <v>40</v>
      </c>
      <c r="AE1761" s="1071">
        <f t="shared" ref="AE1761:AH1773" si="688">AE1679+AJ1679-AO1679</f>
        <v>0</v>
      </c>
      <c r="AF1761" s="1071">
        <f t="shared" si="688"/>
        <v>0</v>
      </c>
      <c r="AG1761" s="1071">
        <f t="shared" si="688"/>
        <v>0</v>
      </c>
      <c r="AH1761" s="1071">
        <f t="shared" si="688"/>
        <v>0</v>
      </c>
      <c r="AI1761" s="1060">
        <f t="shared" si="676"/>
        <v>0</v>
      </c>
      <c r="AJ1761" s="1102">
        <f t="shared" si="684"/>
        <v>0</v>
      </c>
      <c r="AK1761" s="1102">
        <f t="shared" si="684"/>
        <v>4.5</v>
      </c>
      <c r="AL1761" s="1102">
        <f t="shared" si="684"/>
        <v>0</v>
      </c>
      <c r="AM1761" s="1102">
        <f t="shared" si="685"/>
        <v>0</v>
      </c>
      <c r="AN1761" s="1085">
        <f t="shared" si="686"/>
        <v>180</v>
      </c>
      <c r="AO1761" s="1061">
        <f t="shared" si="673"/>
        <v>0</v>
      </c>
      <c r="AP1761" s="1061">
        <f t="shared" si="673"/>
        <v>4.5</v>
      </c>
      <c r="AQ1761" s="1061">
        <f t="shared" si="673"/>
        <v>0</v>
      </c>
      <c r="AR1761" s="1061">
        <f t="shared" si="673"/>
        <v>0</v>
      </c>
      <c r="AS1761" s="1061">
        <f t="shared" si="673"/>
        <v>180</v>
      </c>
      <c r="AT1761" s="850">
        <f t="shared" si="679"/>
        <v>22.5</v>
      </c>
      <c r="AU1761" s="922"/>
      <c r="AV1761" s="861"/>
      <c r="AW1761" s="861"/>
      <c r="AX1761" s="861"/>
      <c r="AY1761" s="861"/>
      <c r="AZ1761" s="851"/>
    </row>
    <row r="1762" spans="1:52" ht="13.5" customHeight="1">
      <c r="A1762" s="838">
        <f t="shared" si="677"/>
        <v>35</v>
      </c>
      <c r="B1762" s="1053" t="s">
        <v>3</v>
      </c>
      <c r="C1762" s="817" t="s">
        <v>66</v>
      </c>
      <c r="D1762" s="1130">
        <v>14</v>
      </c>
      <c r="E1762" s="1114">
        <v>12</v>
      </c>
      <c r="F1762" s="1061"/>
      <c r="G1762" s="1120"/>
      <c r="H1762" s="1063"/>
      <c r="I1762" s="1077"/>
      <c r="J1762" s="1060">
        <f t="shared" si="668"/>
        <v>0</v>
      </c>
      <c r="K1762" s="1103"/>
      <c r="L1762" s="1065">
        <v>12</v>
      </c>
      <c r="M1762" s="1062"/>
      <c r="N1762" s="1063"/>
      <c r="O1762" s="1060">
        <f t="shared" si="680"/>
        <v>144</v>
      </c>
      <c r="P1762" s="1056"/>
      <c r="Q1762" s="1071"/>
      <c r="R1762" s="1131"/>
      <c r="S1762" s="1118"/>
      <c r="T1762" s="1079">
        <f t="shared" si="669"/>
        <v>0</v>
      </c>
      <c r="U1762" s="1061">
        <f t="shared" si="687"/>
        <v>0</v>
      </c>
      <c r="V1762" s="1071">
        <f t="shared" si="681"/>
        <v>12</v>
      </c>
      <c r="W1762" s="1063">
        <f t="shared" si="681"/>
        <v>0</v>
      </c>
      <c r="X1762" s="1063">
        <f t="shared" si="681"/>
        <v>0</v>
      </c>
      <c r="Y1762" s="1060">
        <f t="shared" si="681"/>
        <v>144</v>
      </c>
      <c r="Z1762" s="1080">
        <f t="shared" si="678"/>
        <v>35</v>
      </c>
      <c r="AA1762" s="1126" t="str">
        <f t="shared" si="675"/>
        <v>Đậu phụ</v>
      </c>
      <c r="AB1762" s="1082" t="str">
        <f t="shared" si="675"/>
        <v>kg</v>
      </c>
      <c r="AC1762" s="1083">
        <f t="shared" si="675"/>
        <v>14</v>
      </c>
      <c r="AD1762" s="1089">
        <f t="shared" si="675"/>
        <v>12</v>
      </c>
      <c r="AE1762" s="1071">
        <f t="shared" si="688"/>
        <v>0</v>
      </c>
      <c r="AF1762" s="1071">
        <f t="shared" si="688"/>
        <v>0</v>
      </c>
      <c r="AG1762" s="1071">
        <f t="shared" si="688"/>
        <v>0</v>
      </c>
      <c r="AH1762" s="1071">
        <f t="shared" si="688"/>
        <v>0</v>
      </c>
      <c r="AI1762" s="1060">
        <f t="shared" si="676"/>
        <v>0</v>
      </c>
      <c r="AJ1762" s="1102">
        <f t="shared" si="684"/>
        <v>0</v>
      </c>
      <c r="AK1762" s="1102">
        <f t="shared" si="684"/>
        <v>12</v>
      </c>
      <c r="AL1762" s="1102">
        <f t="shared" si="684"/>
        <v>0</v>
      </c>
      <c r="AM1762" s="1102">
        <f t="shared" si="685"/>
        <v>0</v>
      </c>
      <c r="AN1762" s="1085">
        <f t="shared" si="686"/>
        <v>144</v>
      </c>
      <c r="AO1762" s="1061">
        <f t="shared" si="673"/>
        <v>0</v>
      </c>
      <c r="AP1762" s="1061">
        <f t="shared" si="673"/>
        <v>12</v>
      </c>
      <c r="AQ1762" s="1061">
        <f t="shared" si="673"/>
        <v>0</v>
      </c>
      <c r="AR1762" s="1061">
        <f t="shared" si="673"/>
        <v>0</v>
      </c>
      <c r="AS1762" s="1061">
        <f t="shared" si="673"/>
        <v>144</v>
      </c>
      <c r="AT1762" s="850">
        <f t="shared" si="679"/>
        <v>24</v>
      </c>
      <c r="AU1762" s="922"/>
      <c r="AV1762" s="861"/>
      <c r="AW1762" s="861"/>
      <c r="AX1762" s="861"/>
      <c r="AY1762" s="861"/>
      <c r="AZ1762" s="851"/>
    </row>
    <row r="1763" spans="1:52" ht="13.5" customHeight="1">
      <c r="A1763" s="838">
        <f t="shared" si="677"/>
        <v>36</v>
      </c>
      <c r="B1763" s="1053" t="s">
        <v>67</v>
      </c>
      <c r="C1763" s="817" t="s">
        <v>66</v>
      </c>
      <c r="D1763" s="1054">
        <v>30</v>
      </c>
      <c r="E1763" s="921">
        <v>27</v>
      </c>
      <c r="F1763" s="1061"/>
      <c r="G1763" s="1120"/>
      <c r="H1763" s="1063"/>
      <c r="I1763" s="1077"/>
      <c r="J1763" s="1060">
        <f t="shared" si="668"/>
        <v>0</v>
      </c>
      <c r="K1763" s="1061"/>
      <c r="L1763" s="1065"/>
      <c r="M1763" s="1062"/>
      <c r="N1763" s="1063"/>
      <c r="O1763" s="1060">
        <f t="shared" si="680"/>
        <v>0</v>
      </c>
      <c r="P1763" s="1093"/>
      <c r="Q1763" s="1065">
        <v>9</v>
      </c>
      <c r="R1763" s="1131"/>
      <c r="S1763" s="1063"/>
      <c r="T1763" s="1079">
        <f t="shared" si="669"/>
        <v>243</v>
      </c>
      <c r="U1763" s="1061">
        <f t="shared" si="687"/>
        <v>0</v>
      </c>
      <c r="V1763" s="1061">
        <f t="shared" si="681"/>
        <v>9</v>
      </c>
      <c r="W1763" s="1063">
        <f t="shared" si="681"/>
        <v>0</v>
      </c>
      <c r="X1763" s="1063">
        <f t="shared" si="681"/>
        <v>0</v>
      </c>
      <c r="Y1763" s="1060">
        <f t="shared" si="681"/>
        <v>243</v>
      </c>
      <c r="Z1763" s="1080">
        <f t="shared" si="678"/>
        <v>36</v>
      </c>
      <c r="AA1763" s="1126" t="str">
        <f t="shared" si="675"/>
        <v>Cá mè</v>
      </c>
      <c r="AB1763" s="1082" t="str">
        <f t="shared" si="675"/>
        <v>kg</v>
      </c>
      <c r="AC1763" s="1083">
        <f t="shared" si="675"/>
        <v>30</v>
      </c>
      <c r="AD1763" s="1089">
        <f t="shared" si="675"/>
        <v>27</v>
      </c>
      <c r="AE1763" s="1071">
        <f t="shared" si="688"/>
        <v>0</v>
      </c>
      <c r="AF1763" s="1071">
        <f t="shared" si="688"/>
        <v>0</v>
      </c>
      <c r="AG1763" s="1071">
        <f t="shared" si="688"/>
        <v>0</v>
      </c>
      <c r="AH1763" s="1071">
        <f t="shared" si="688"/>
        <v>0</v>
      </c>
      <c r="AI1763" s="1060">
        <f t="shared" si="676"/>
        <v>0</v>
      </c>
      <c r="AJ1763" s="1102">
        <f t="shared" si="684"/>
        <v>0</v>
      </c>
      <c r="AK1763" s="1102">
        <f t="shared" si="684"/>
        <v>9</v>
      </c>
      <c r="AL1763" s="1102">
        <f t="shared" si="684"/>
        <v>0</v>
      </c>
      <c r="AM1763" s="1102">
        <f t="shared" si="685"/>
        <v>0</v>
      </c>
      <c r="AN1763" s="1085">
        <f t="shared" si="686"/>
        <v>243</v>
      </c>
      <c r="AO1763" s="1061">
        <f t="shared" si="673"/>
        <v>0</v>
      </c>
      <c r="AP1763" s="1061">
        <f t="shared" si="673"/>
        <v>9</v>
      </c>
      <c r="AQ1763" s="1061">
        <f t="shared" si="673"/>
        <v>0</v>
      </c>
      <c r="AR1763" s="1061">
        <f t="shared" si="673"/>
        <v>0</v>
      </c>
      <c r="AS1763" s="1061">
        <f t="shared" si="673"/>
        <v>243</v>
      </c>
      <c r="AT1763" s="850">
        <f t="shared" si="679"/>
        <v>27</v>
      </c>
      <c r="AU1763" s="922"/>
      <c r="AV1763" s="861"/>
      <c r="AW1763" s="861"/>
      <c r="AX1763" s="861"/>
      <c r="AY1763" s="861"/>
      <c r="AZ1763" s="851"/>
    </row>
    <row r="1764" spans="1:52" ht="13.5" customHeight="1">
      <c r="A1764" s="838">
        <f t="shared" si="677"/>
        <v>37</v>
      </c>
      <c r="B1764" s="1053" t="s">
        <v>134</v>
      </c>
      <c r="C1764" s="817" t="s">
        <v>66</v>
      </c>
      <c r="D1764" s="1054">
        <v>39</v>
      </c>
      <c r="E1764" s="921">
        <v>39</v>
      </c>
      <c r="F1764" s="1061"/>
      <c r="G1764" s="1120"/>
      <c r="H1764" s="1063"/>
      <c r="I1764" s="1077"/>
      <c r="J1764" s="1060">
        <f t="shared" si="668"/>
        <v>0</v>
      </c>
      <c r="K1764" s="1061"/>
      <c r="L1764" s="1065">
        <v>9</v>
      </c>
      <c r="M1764" s="1062"/>
      <c r="N1764" s="1063"/>
      <c r="O1764" s="1060">
        <f t="shared" si="680"/>
        <v>351</v>
      </c>
      <c r="P1764" s="1093"/>
      <c r="Q1764" s="1065"/>
      <c r="R1764" s="1131"/>
      <c r="S1764" s="1063"/>
      <c r="T1764" s="1079">
        <f t="shared" si="669"/>
        <v>0</v>
      </c>
      <c r="U1764" s="1061">
        <f t="shared" si="687"/>
        <v>0</v>
      </c>
      <c r="V1764" s="1071">
        <f t="shared" si="681"/>
        <v>9</v>
      </c>
      <c r="W1764" s="1063">
        <f t="shared" si="681"/>
        <v>0</v>
      </c>
      <c r="X1764" s="1063">
        <f t="shared" si="681"/>
        <v>0</v>
      </c>
      <c r="Y1764" s="1060">
        <f t="shared" si="681"/>
        <v>351</v>
      </c>
      <c r="Z1764" s="1080">
        <f t="shared" si="678"/>
        <v>37</v>
      </c>
      <c r="AA1764" s="1126" t="str">
        <f t="shared" si="675"/>
        <v>Cá bạc má</v>
      </c>
      <c r="AB1764" s="1082" t="str">
        <f t="shared" si="675"/>
        <v>kg</v>
      </c>
      <c r="AC1764" s="1083">
        <f t="shared" si="675"/>
        <v>39</v>
      </c>
      <c r="AD1764" s="1089">
        <f t="shared" si="675"/>
        <v>39</v>
      </c>
      <c r="AE1764" s="1071">
        <f t="shared" si="688"/>
        <v>0</v>
      </c>
      <c r="AF1764" s="1071">
        <f t="shared" si="688"/>
        <v>0</v>
      </c>
      <c r="AG1764" s="1071">
        <f t="shared" si="688"/>
        <v>0</v>
      </c>
      <c r="AH1764" s="1071">
        <f t="shared" si="688"/>
        <v>0</v>
      </c>
      <c r="AI1764" s="1060">
        <f t="shared" si="676"/>
        <v>0</v>
      </c>
      <c r="AJ1764" s="1102">
        <f t="shared" si="684"/>
        <v>0</v>
      </c>
      <c r="AK1764" s="1102">
        <f t="shared" si="684"/>
        <v>9</v>
      </c>
      <c r="AL1764" s="1102">
        <f t="shared" si="684"/>
        <v>0</v>
      </c>
      <c r="AM1764" s="1102">
        <f t="shared" si="685"/>
        <v>0</v>
      </c>
      <c r="AN1764" s="1085">
        <f t="shared" si="686"/>
        <v>351</v>
      </c>
      <c r="AO1764" s="1061">
        <f t="shared" si="673"/>
        <v>0</v>
      </c>
      <c r="AP1764" s="1061">
        <f t="shared" si="673"/>
        <v>9</v>
      </c>
      <c r="AQ1764" s="1061">
        <f t="shared" si="673"/>
        <v>0</v>
      </c>
      <c r="AR1764" s="1061">
        <f t="shared" si="673"/>
        <v>0</v>
      </c>
      <c r="AS1764" s="1061">
        <f t="shared" si="673"/>
        <v>351</v>
      </c>
      <c r="AT1764" s="850">
        <f t="shared" si="679"/>
        <v>0</v>
      </c>
      <c r="AU1764" s="1502"/>
      <c r="AV1764" s="1503"/>
      <c r="AW1764" s="1503"/>
      <c r="AX1764" s="1503"/>
      <c r="AY1764" s="1503"/>
      <c r="AZ1764" s="927"/>
    </row>
    <row r="1765" spans="1:52" ht="13.5" customHeight="1">
      <c r="A1765" s="838">
        <f t="shared" si="677"/>
        <v>38</v>
      </c>
      <c r="B1765" s="1053" t="s">
        <v>913</v>
      </c>
      <c r="C1765" s="817" t="s">
        <v>66</v>
      </c>
      <c r="D1765" s="1054">
        <v>115</v>
      </c>
      <c r="E1765" s="921">
        <v>113</v>
      </c>
      <c r="F1765" s="1094"/>
      <c r="G1765" s="1090"/>
      <c r="H1765" s="1121"/>
      <c r="I1765" s="1077"/>
      <c r="J1765" s="1060">
        <f t="shared" si="668"/>
        <v>0</v>
      </c>
      <c r="K1765" s="1061"/>
      <c r="L1765" s="1071"/>
      <c r="M1765" s="1062"/>
      <c r="N1765" s="1063"/>
      <c r="O1765" s="1060">
        <f t="shared" si="680"/>
        <v>0</v>
      </c>
      <c r="P1765" s="1056"/>
      <c r="Q1765" s="1065"/>
      <c r="R1765" s="1131"/>
      <c r="S1765" s="1063"/>
      <c r="T1765" s="1079">
        <f t="shared" si="669"/>
        <v>0</v>
      </c>
      <c r="U1765" s="1061">
        <f t="shared" si="687"/>
        <v>0</v>
      </c>
      <c r="V1765" s="1071">
        <f t="shared" si="681"/>
        <v>0</v>
      </c>
      <c r="W1765" s="1063">
        <f t="shared" si="681"/>
        <v>0</v>
      </c>
      <c r="X1765" s="1063">
        <f t="shared" si="681"/>
        <v>0</v>
      </c>
      <c r="Y1765" s="1060">
        <f t="shared" si="681"/>
        <v>0</v>
      </c>
      <c r="Z1765" s="1080">
        <f t="shared" si="678"/>
        <v>38</v>
      </c>
      <c r="AA1765" s="1126" t="str">
        <f t="shared" si="675"/>
        <v xml:space="preserve">Thịt xô </v>
      </c>
      <c r="AB1765" s="1082" t="str">
        <f t="shared" si="675"/>
        <v>kg</v>
      </c>
      <c r="AC1765" s="1083">
        <f t="shared" si="675"/>
        <v>115</v>
      </c>
      <c r="AD1765" s="1089">
        <f t="shared" si="675"/>
        <v>113</v>
      </c>
      <c r="AE1765" s="1071">
        <f t="shared" si="688"/>
        <v>0</v>
      </c>
      <c r="AF1765" s="1071">
        <f t="shared" si="688"/>
        <v>0</v>
      </c>
      <c r="AG1765" s="1071">
        <f t="shared" si="688"/>
        <v>0</v>
      </c>
      <c r="AH1765" s="1071">
        <f t="shared" si="688"/>
        <v>0</v>
      </c>
      <c r="AI1765" s="1060">
        <f t="shared" si="676"/>
        <v>0</v>
      </c>
      <c r="AJ1765" s="1102">
        <f t="shared" si="684"/>
        <v>0</v>
      </c>
      <c r="AK1765" s="1102">
        <f t="shared" si="684"/>
        <v>0</v>
      </c>
      <c r="AL1765" s="1102">
        <f t="shared" si="684"/>
        <v>0</v>
      </c>
      <c r="AM1765" s="1102">
        <f t="shared" si="685"/>
        <v>0</v>
      </c>
      <c r="AN1765" s="1085">
        <f t="shared" si="686"/>
        <v>0</v>
      </c>
      <c r="AO1765" s="1061">
        <f t="shared" si="673"/>
        <v>0</v>
      </c>
      <c r="AP1765" s="1061">
        <f t="shared" si="673"/>
        <v>0</v>
      </c>
      <c r="AQ1765" s="1061">
        <f t="shared" si="673"/>
        <v>0</v>
      </c>
      <c r="AR1765" s="1061">
        <f t="shared" si="673"/>
        <v>0</v>
      </c>
      <c r="AS1765" s="1061">
        <f t="shared" si="673"/>
        <v>0</v>
      </c>
      <c r="AT1765" s="850">
        <f t="shared" si="679"/>
        <v>0</v>
      </c>
      <c r="AU1765" s="1502" t="s">
        <v>855</v>
      </c>
      <c r="AV1765" s="1503"/>
      <c r="AW1765" s="1503"/>
      <c r="AX1765" s="1503"/>
      <c r="AY1765" s="1503"/>
      <c r="AZ1765" s="927"/>
    </row>
    <row r="1766" spans="1:52" ht="13.5" customHeight="1">
      <c r="A1766" s="838">
        <f t="shared" si="677"/>
        <v>39</v>
      </c>
      <c r="B1766" s="1045" t="s">
        <v>83</v>
      </c>
      <c r="C1766" s="817" t="s">
        <v>786</v>
      </c>
      <c r="D1766" s="1054">
        <v>10</v>
      </c>
      <c r="E1766" s="921">
        <v>10</v>
      </c>
      <c r="F1766" s="1061"/>
      <c r="G1766" s="1120"/>
      <c r="H1766" s="1063"/>
      <c r="I1766" s="1077"/>
      <c r="J1766" s="1060">
        <f t="shared" si="668"/>
        <v>0</v>
      </c>
      <c r="K1766" s="1103"/>
      <c r="L1766" s="1065"/>
      <c r="M1766" s="1062">
        <v>13</v>
      </c>
      <c r="N1766" s="1063"/>
      <c r="O1766" s="1060">
        <f t="shared" si="680"/>
        <v>130</v>
      </c>
      <c r="P1766" s="1056"/>
      <c r="Q1766" s="1071"/>
      <c r="R1766" s="1100">
        <v>13</v>
      </c>
      <c r="S1766" s="1063"/>
      <c r="T1766" s="1079">
        <f t="shared" si="669"/>
        <v>130</v>
      </c>
      <c r="U1766" s="1103">
        <f t="shared" si="687"/>
        <v>0</v>
      </c>
      <c r="V1766" s="1061">
        <f t="shared" si="681"/>
        <v>0</v>
      </c>
      <c r="W1766" s="1063">
        <f t="shared" si="681"/>
        <v>26</v>
      </c>
      <c r="X1766" s="1063">
        <f t="shared" si="681"/>
        <v>0</v>
      </c>
      <c r="Y1766" s="1060">
        <f t="shared" si="681"/>
        <v>260</v>
      </c>
      <c r="Z1766" s="1080">
        <f t="shared" si="678"/>
        <v>39</v>
      </c>
      <c r="AA1766" s="1126" t="str">
        <f t="shared" si="675"/>
        <v>Cam</v>
      </c>
      <c r="AB1766" s="1082" t="str">
        <f t="shared" si="675"/>
        <v>quả</v>
      </c>
      <c r="AC1766" s="1083">
        <f t="shared" si="675"/>
        <v>10</v>
      </c>
      <c r="AD1766" s="1089">
        <f t="shared" si="675"/>
        <v>10</v>
      </c>
      <c r="AE1766" s="1071">
        <f t="shared" si="688"/>
        <v>0</v>
      </c>
      <c r="AF1766" s="1071">
        <f t="shared" si="688"/>
        <v>0</v>
      </c>
      <c r="AG1766" s="1071">
        <f t="shared" si="688"/>
        <v>0</v>
      </c>
      <c r="AH1766" s="1071">
        <f t="shared" si="688"/>
        <v>0</v>
      </c>
      <c r="AI1766" s="1060">
        <f t="shared" si="676"/>
        <v>0</v>
      </c>
      <c r="AJ1766" s="1102">
        <f t="shared" si="684"/>
        <v>0</v>
      </c>
      <c r="AK1766" s="1102">
        <f t="shared" si="684"/>
        <v>0</v>
      </c>
      <c r="AL1766" s="1102">
        <f t="shared" si="684"/>
        <v>26</v>
      </c>
      <c r="AM1766" s="1102">
        <f t="shared" si="685"/>
        <v>0</v>
      </c>
      <c r="AN1766" s="1085">
        <f t="shared" si="686"/>
        <v>260</v>
      </c>
      <c r="AO1766" s="1061">
        <f t="shared" si="673"/>
        <v>0</v>
      </c>
      <c r="AP1766" s="1061">
        <f t="shared" si="673"/>
        <v>0</v>
      </c>
      <c r="AQ1766" s="1061">
        <f t="shared" si="673"/>
        <v>26</v>
      </c>
      <c r="AR1766" s="1061">
        <f t="shared" si="673"/>
        <v>0</v>
      </c>
      <c r="AS1766" s="1061">
        <f t="shared" si="673"/>
        <v>260</v>
      </c>
      <c r="AT1766" s="850">
        <f t="shared" si="679"/>
        <v>0</v>
      </c>
      <c r="AU1766" s="929" t="s">
        <v>811</v>
      </c>
      <c r="AV1766" s="930"/>
      <c r="AW1766" s="1504">
        <f>SUM(AX1767:AX1769)</f>
        <v>0.74</v>
      </c>
      <c r="AX1766" s="1504"/>
      <c r="AY1766" s="930"/>
      <c r="AZ1766" s="862" t="s">
        <v>70</v>
      </c>
    </row>
    <row r="1767" spans="1:52" ht="13.5" customHeight="1">
      <c r="A1767" s="838">
        <f t="shared" si="677"/>
        <v>40</v>
      </c>
      <c r="B1767" s="1045" t="s">
        <v>692</v>
      </c>
      <c r="C1767" s="817" t="s">
        <v>66</v>
      </c>
      <c r="D1767" s="1054">
        <v>10</v>
      </c>
      <c r="E1767" s="921">
        <v>7</v>
      </c>
      <c r="F1767" s="1061"/>
      <c r="G1767" s="1086"/>
      <c r="H1767" s="1063"/>
      <c r="I1767" s="1077"/>
      <c r="J1767" s="1060">
        <f t="shared" si="668"/>
        <v>0</v>
      </c>
      <c r="K1767" s="1061"/>
      <c r="L1767" s="1061"/>
      <c r="M1767" s="1063"/>
      <c r="N1767" s="1063"/>
      <c r="O1767" s="1060">
        <f t="shared" si="680"/>
        <v>0</v>
      </c>
      <c r="P1767" s="1093"/>
      <c r="Q1767" s="1061"/>
      <c r="R1767" s="1100">
        <v>35</v>
      </c>
      <c r="S1767" s="1063"/>
      <c r="T1767" s="1079">
        <f t="shared" si="669"/>
        <v>245</v>
      </c>
      <c r="U1767" s="1061">
        <f t="shared" si="687"/>
        <v>0</v>
      </c>
      <c r="V1767" s="1061">
        <f t="shared" si="681"/>
        <v>0</v>
      </c>
      <c r="W1767" s="1063">
        <f t="shared" si="681"/>
        <v>35</v>
      </c>
      <c r="X1767" s="1063">
        <f t="shared" si="681"/>
        <v>0</v>
      </c>
      <c r="Y1767" s="1060">
        <f>SUM(J1767,O1767,T1767)</f>
        <v>245</v>
      </c>
      <c r="Z1767" s="1080">
        <f t="shared" si="678"/>
        <v>40</v>
      </c>
      <c r="AA1767" s="1126" t="str">
        <f t="shared" si="675"/>
        <v>Bí đỏ</v>
      </c>
      <c r="AB1767" s="1082" t="str">
        <f t="shared" si="675"/>
        <v>kg</v>
      </c>
      <c r="AC1767" s="1083">
        <f t="shared" si="675"/>
        <v>10</v>
      </c>
      <c r="AD1767" s="1089">
        <f t="shared" si="675"/>
        <v>7</v>
      </c>
      <c r="AE1767" s="1071">
        <f t="shared" si="688"/>
        <v>0</v>
      </c>
      <c r="AF1767" s="1071">
        <f t="shared" si="688"/>
        <v>0</v>
      </c>
      <c r="AG1767" s="1071">
        <f t="shared" si="688"/>
        <v>0</v>
      </c>
      <c r="AH1767" s="1071">
        <f t="shared" si="688"/>
        <v>0</v>
      </c>
      <c r="AI1767" s="1060">
        <f t="shared" si="676"/>
        <v>0</v>
      </c>
      <c r="AJ1767" s="1102">
        <f t="shared" si="684"/>
        <v>0</v>
      </c>
      <c r="AK1767" s="1102">
        <f t="shared" si="684"/>
        <v>0</v>
      </c>
      <c r="AL1767" s="1102">
        <f t="shared" si="684"/>
        <v>35</v>
      </c>
      <c r="AM1767" s="1102">
        <f t="shared" si="685"/>
        <v>0</v>
      </c>
      <c r="AN1767" s="1085">
        <f t="shared" si="686"/>
        <v>245</v>
      </c>
      <c r="AO1767" s="1061">
        <f t="shared" si="673"/>
        <v>0</v>
      </c>
      <c r="AP1767" s="1061">
        <f t="shared" si="673"/>
        <v>0</v>
      </c>
      <c r="AQ1767" s="1061">
        <f t="shared" si="673"/>
        <v>35</v>
      </c>
      <c r="AR1767" s="1061">
        <f t="shared" si="673"/>
        <v>0</v>
      </c>
      <c r="AS1767" s="1061">
        <f t="shared" si="673"/>
        <v>245</v>
      </c>
      <c r="AT1767" s="850">
        <f t="shared" si="679"/>
        <v>105</v>
      </c>
      <c r="AU1767" s="932" t="s">
        <v>856</v>
      </c>
      <c r="AV1767" s="933">
        <f>AV1731</f>
        <v>114</v>
      </c>
      <c r="AW1767" s="934" t="s">
        <v>27</v>
      </c>
      <c r="AX1767" s="935">
        <v>0.16</v>
      </c>
      <c r="AY1767" s="936" t="s">
        <v>29</v>
      </c>
      <c r="AZ1767" s="937">
        <f>AV1767*AX1767</f>
        <v>18.240000000000002</v>
      </c>
    </row>
    <row r="1768" spans="1:52" ht="13.5" customHeight="1">
      <c r="A1768" s="838">
        <f t="shared" si="677"/>
        <v>41</v>
      </c>
      <c r="B1768" s="1045" t="s">
        <v>17</v>
      </c>
      <c r="C1768" s="817" t="s">
        <v>66</v>
      </c>
      <c r="D1768" s="1132">
        <v>5</v>
      </c>
      <c r="E1768" s="1133">
        <v>5</v>
      </c>
      <c r="F1768" s="1061"/>
      <c r="G1768" s="1120"/>
      <c r="H1768" s="1063"/>
      <c r="I1768" s="1077"/>
      <c r="J1768" s="1060">
        <f t="shared" si="668"/>
        <v>0</v>
      </c>
      <c r="K1768" s="1061"/>
      <c r="L1768" s="1071"/>
      <c r="M1768" s="1063">
        <v>35</v>
      </c>
      <c r="N1768" s="1063"/>
      <c r="O1768" s="1060">
        <f t="shared" si="680"/>
        <v>175</v>
      </c>
      <c r="P1768" s="1078"/>
      <c r="Q1768" s="1071"/>
      <c r="R1768" s="1131"/>
      <c r="S1768" s="1063"/>
      <c r="T1768" s="1079">
        <f t="shared" si="669"/>
        <v>0</v>
      </c>
      <c r="U1768" s="1061">
        <f t="shared" si="687"/>
        <v>0</v>
      </c>
      <c r="V1768" s="1071">
        <f t="shared" si="681"/>
        <v>0</v>
      </c>
      <c r="W1768" s="1063">
        <f t="shared" si="681"/>
        <v>35</v>
      </c>
      <c r="X1768" s="1063">
        <f t="shared" si="681"/>
        <v>0</v>
      </c>
      <c r="Y1768" s="1060">
        <f t="shared" si="681"/>
        <v>175</v>
      </c>
      <c r="Z1768" s="1080">
        <f t="shared" si="678"/>
        <v>41</v>
      </c>
      <c r="AA1768" s="1126" t="str">
        <f t="shared" si="675"/>
        <v>Rau muống</v>
      </c>
      <c r="AB1768" s="1082" t="str">
        <f t="shared" si="675"/>
        <v>kg</v>
      </c>
      <c r="AC1768" s="1083">
        <f t="shared" si="675"/>
        <v>5</v>
      </c>
      <c r="AD1768" s="1089">
        <f t="shared" si="675"/>
        <v>5</v>
      </c>
      <c r="AE1768" s="1071">
        <f t="shared" si="688"/>
        <v>0</v>
      </c>
      <c r="AF1768" s="1071">
        <f t="shared" si="688"/>
        <v>0</v>
      </c>
      <c r="AG1768" s="1071">
        <f t="shared" si="688"/>
        <v>0</v>
      </c>
      <c r="AH1768" s="1071">
        <f t="shared" si="688"/>
        <v>0</v>
      </c>
      <c r="AI1768" s="1060">
        <f t="shared" si="676"/>
        <v>0</v>
      </c>
      <c r="AJ1768" s="1102">
        <f t="shared" si="684"/>
        <v>0</v>
      </c>
      <c r="AK1768" s="1102">
        <f t="shared" si="684"/>
        <v>0</v>
      </c>
      <c r="AL1768" s="1102">
        <f t="shared" si="684"/>
        <v>35</v>
      </c>
      <c r="AM1768" s="1102">
        <f t="shared" si="685"/>
        <v>0</v>
      </c>
      <c r="AN1768" s="1085">
        <f t="shared" si="686"/>
        <v>175</v>
      </c>
      <c r="AO1768" s="1061">
        <f t="shared" si="673"/>
        <v>0</v>
      </c>
      <c r="AP1768" s="1061">
        <f t="shared" si="673"/>
        <v>0</v>
      </c>
      <c r="AQ1768" s="1061">
        <f t="shared" si="673"/>
        <v>35</v>
      </c>
      <c r="AR1768" s="1061">
        <f t="shared" si="673"/>
        <v>0</v>
      </c>
      <c r="AS1768" s="1061">
        <f t="shared" si="673"/>
        <v>175</v>
      </c>
      <c r="AT1768" s="850">
        <f t="shared" si="679"/>
        <v>0</v>
      </c>
      <c r="AU1768" s="932" t="s">
        <v>857</v>
      </c>
      <c r="AV1768" s="933">
        <f t="shared" ref="AV1768:AV1773" si="689">AV1732</f>
        <v>114</v>
      </c>
      <c r="AW1768" s="934" t="s">
        <v>27</v>
      </c>
      <c r="AX1768" s="935">
        <v>0.28999999999999998</v>
      </c>
      <c r="AY1768" s="936" t="s">
        <v>29</v>
      </c>
      <c r="AZ1768" s="937">
        <f>AV1768*AX1768</f>
        <v>33.059999999999995</v>
      </c>
    </row>
    <row r="1769" spans="1:52" ht="13.5" customHeight="1">
      <c r="A1769" s="838">
        <f t="shared" si="677"/>
        <v>42</v>
      </c>
      <c r="B1769" s="1045" t="s">
        <v>478</v>
      </c>
      <c r="C1769" s="817" t="s">
        <v>66</v>
      </c>
      <c r="D1769" s="1054">
        <v>12</v>
      </c>
      <c r="E1769" s="921">
        <v>12</v>
      </c>
      <c r="F1769" s="1071"/>
      <c r="G1769" s="1086"/>
      <c r="H1769" s="1063">
        <v>24</v>
      </c>
      <c r="I1769" s="1077"/>
      <c r="J1769" s="1060">
        <f t="shared" si="668"/>
        <v>288</v>
      </c>
      <c r="K1769" s="1061"/>
      <c r="L1769" s="1061"/>
      <c r="M1769" s="1134"/>
      <c r="N1769" s="1063"/>
      <c r="O1769" s="1060">
        <f t="shared" si="680"/>
        <v>0</v>
      </c>
      <c r="P1769" s="1093"/>
      <c r="Q1769" s="1061"/>
      <c r="R1769" s="1100"/>
      <c r="S1769" s="1063"/>
      <c r="T1769" s="1079">
        <f t="shared" si="669"/>
        <v>0</v>
      </c>
      <c r="U1769" s="1061">
        <f t="shared" si="687"/>
        <v>0</v>
      </c>
      <c r="V1769" s="1061">
        <f t="shared" si="681"/>
        <v>0</v>
      </c>
      <c r="W1769" s="1063">
        <f t="shared" si="681"/>
        <v>24</v>
      </c>
      <c r="X1769" s="1063">
        <f t="shared" si="681"/>
        <v>0</v>
      </c>
      <c r="Y1769" s="1060">
        <f t="shared" si="681"/>
        <v>288</v>
      </c>
      <c r="Z1769" s="1080">
        <f t="shared" si="678"/>
        <v>42</v>
      </c>
      <c r="AA1769" s="1126" t="str">
        <f t="shared" si="675"/>
        <v>Dưa cải</v>
      </c>
      <c r="AB1769" s="1082" t="str">
        <f t="shared" si="675"/>
        <v>kg</v>
      </c>
      <c r="AC1769" s="1083">
        <f t="shared" si="675"/>
        <v>12</v>
      </c>
      <c r="AD1769" s="1089">
        <f t="shared" si="675"/>
        <v>12</v>
      </c>
      <c r="AE1769" s="1071">
        <f t="shared" si="688"/>
        <v>0</v>
      </c>
      <c r="AF1769" s="1071">
        <f t="shared" si="688"/>
        <v>0</v>
      </c>
      <c r="AG1769" s="1071">
        <f t="shared" si="688"/>
        <v>0</v>
      </c>
      <c r="AH1769" s="1071">
        <f t="shared" si="688"/>
        <v>0</v>
      </c>
      <c r="AI1769" s="1060">
        <f t="shared" si="676"/>
        <v>0</v>
      </c>
      <c r="AJ1769" s="1102">
        <f t="shared" si="684"/>
        <v>0</v>
      </c>
      <c r="AK1769" s="1102">
        <f t="shared" si="684"/>
        <v>0</v>
      </c>
      <c r="AL1769" s="1102">
        <f t="shared" si="684"/>
        <v>24</v>
      </c>
      <c r="AM1769" s="1102">
        <f t="shared" si="685"/>
        <v>0</v>
      </c>
      <c r="AN1769" s="1085">
        <f t="shared" si="686"/>
        <v>288</v>
      </c>
      <c r="AO1769" s="1061">
        <f t="shared" si="673"/>
        <v>0</v>
      </c>
      <c r="AP1769" s="1061">
        <f t="shared" si="673"/>
        <v>0</v>
      </c>
      <c r="AQ1769" s="1061">
        <f t="shared" si="673"/>
        <v>24</v>
      </c>
      <c r="AR1769" s="1061">
        <f t="shared" si="673"/>
        <v>0</v>
      </c>
      <c r="AS1769" s="1061">
        <f t="shared" si="673"/>
        <v>288</v>
      </c>
      <c r="AT1769" s="850">
        <f t="shared" si="679"/>
        <v>0</v>
      </c>
      <c r="AU1769" s="932" t="s">
        <v>858</v>
      </c>
      <c r="AV1769" s="933">
        <f t="shared" si="689"/>
        <v>114</v>
      </c>
      <c r="AW1769" s="934" t="s">
        <v>27</v>
      </c>
      <c r="AX1769" s="935">
        <v>0.28999999999999998</v>
      </c>
      <c r="AY1769" s="936" t="s">
        <v>29</v>
      </c>
      <c r="AZ1769" s="937">
        <f>AV1769*AX1769</f>
        <v>33.059999999999995</v>
      </c>
    </row>
    <row r="1770" spans="1:52" ht="13.5" customHeight="1">
      <c r="A1770" s="838">
        <f t="shared" si="677"/>
        <v>43</v>
      </c>
      <c r="B1770" s="1046" t="s">
        <v>60</v>
      </c>
      <c r="C1770" s="817" t="s">
        <v>66</v>
      </c>
      <c r="D1770" s="1130">
        <v>20</v>
      </c>
      <c r="E1770" s="1114">
        <v>20</v>
      </c>
      <c r="F1770" s="1065"/>
      <c r="G1770" s="1090"/>
      <c r="H1770" s="1063">
        <v>0.5</v>
      </c>
      <c r="I1770" s="1077"/>
      <c r="J1770" s="1060">
        <f t="shared" si="668"/>
        <v>10</v>
      </c>
      <c r="K1770" s="1103"/>
      <c r="L1770" s="1071"/>
      <c r="M1770" s="1135">
        <v>1</v>
      </c>
      <c r="N1770" s="1063"/>
      <c r="O1770" s="1060">
        <f t="shared" si="680"/>
        <v>20</v>
      </c>
      <c r="P1770" s="1122"/>
      <c r="Q1770" s="1071"/>
      <c r="R1770" s="1100">
        <v>1</v>
      </c>
      <c r="S1770" s="1063"/>
      <c r="T1770" s="1079">
        <f t="shared" si="669"/>
        <v>20</v>
      </c>
      <c r="U1770" s="1103">
        <f t="shared" si="687"/>
        <v>0</v>
      </c>
      <c r="V1770" s="1071">
        <f t="shared" si="681"/>
        <v>0</v>
      </c>
      <c r="W1770" s="1063">
        <f t="shared" si="681"/>
        <v>2.5</v>
      </c>
      <c r="X1770" s="1063">
        <f t="shared" si="681"/>
        <v>0</v>
      </c>
      <c r="Y1770" s="1060">
        <f t="shared" si="681"/>
        <v>50</v>
      </c>
      <c r="Z1770" s="1080">
        <f t="shared" si="678"/>
        <v>43</v>
      </c>
      <c r="AA1770" s="1126" t="str">
        <f t="shared" si="675"/>
        <v>Cà chua</v>
      </c>
      <c r="AB1770" s="1082" t="str">
        <f t="shared" si="675"/>
        <v>kg</v>
      </c>
      <c r="AC1770" s="1083">
        <f t="shared" si="675"/>
        <v>20</v>
      </c>
      <c r="AD1770" s="1089">
        <f t="shared" si="675"/>
        <v>20</v>
      </c>
      <c r="AE1770" s="1071">
        <f t="shared" si="688"/>
        <v>0</v>
      </c>
      <c r="AF1770" s="1071">
        <f t="shared" si="688"/>
        <v>0</v>
      </c>
      <c r="AG1770" s="1071">
        <f t="shared" si="688"/>
        <v>0</v>
      </c>
      <c r="AH1770" s="1071">
        <f t="shared" si="688"/>
        <v>0</v>
      </c>
      <c r="AI1770" s="1060">
        <f t="shared" si="676"/>
        <v>0</v>
      </c>
      <c r="AJ1770" s="1102">
        <f t="shared" si="684"/>
        <v>0</v>
      </c>
      <c r="AK1770" s="1102">
        <f t="shared" si="684"/>
        <v>0</v>
      </c>
      <c r="AL1770" s="1102">
        <f t="shared" si="684"/>
        <v>2.5</v>
      </c>
      <c r="AM1770" s="1102">
        <f t="shared" si="685"/>
        <v>0</v>
      </c>
      <c r="AN1770" s="1085">
        <f t="shared" si="686"/>
        <v>50</v>
      </c>
      <c r="AO1770" s="1061">
        <f t="shared" si="673"/>
        <v>0</v>
      </c>
      <c r="AP1770" s="1061">
        <f t="shared" si="673"/>
        <v>0</v>
      </c>
      <c r="AQ1770" s="1061">
        <f t="shared" si="673"/>
        <v>2.5</v>
      </c>
      <c r="AR1770" s="1061">
        <f t="shared" si="673"/>
        <v>0</v>
      </c>
      <c r="AS1770" s="1061">
        <f t="shared" si="673"/>
        <v>50</v>
      </c>
      <c r="AT1770" s="850">
        <f t="shared" si="679"/>
        <v>0</v>
      </c>
      <c r="AU1770" s="929" t="s">
        <v>811</v>
      </c>
      <c r="AV1770" s="933"/>
      <c r="AW1770" s="1504">
        <f>SUM(AX1771:AX1773)</f>
        <v>0.68</v>
      </c>
      <c r="AX1770" s="1504"/>
      <c r="AY1770" s="930"/>
      <c r="AZ1770" s="941" t="s">
        <v>70</v>
      </c>
    </row>
    <row r="1771" spans="1:52" ht="13.5" customHeight="1">
      <c r="A1771" s="838">
        <f t="shared" si="677"/>
        <v>44</v>
      </c>
      <c r="B1771" s="1045" t="s">
        <v>61</v>
      </c>
      <c r="C1771" s="817" t="s">
        <v>66</v>
      </c>
      <c r="D1771" s="1130">
        <v>20</v>
      </c>
      <c r="E1771" s="1114">
        <v>20</v>
      </c>
      <c r="F1771" s="1061"/>
      <c r="G1771" s="1120"/>
      <c r="H1771" s="1063">
        <v>0.6</v>
      </c>
      <c r="I1771" s="1077"/>
      <c r="J1771" s="1060">
        <f t="shared" si="668"/>
        <v>12</v>
      </c>
      <c r="K1771" s="1136"/>
      <c r="L1771" s="1071"/>
      <c r="M1771" s="1063">
        <v>1</v>
      </c>
      <c r="N1771" s="1063"/>
      <c r="O1771" s="1060">
        <f t="shared" si="680"/>
        <v>20</v>
      </c>
      <c r="P1771" s="1122"/>
      <c r="Q1771" s="1071"/>
      <c r="R1771" s="1131">
        <v>1</v>
      </c>
      <c r="S1771" s="1063"/>
      <c r="T1771" s="1079">
        <f t="shared" ref="T1771:T1779" si="690">SUM(P1771:S1771)*$E1771</f>
        <v>20</v>
      </c>
      <c r="U1771" s="1061">
        <f t="shared" si="687"/>
        <v>0</v>
      </c>
      <c r="V1771" s="1071">
        <f t="shared" si="681"/>
        <v>0</v>
      </c>
      <c r="W1771" s="1063">
        <f t="shared" si="681"/>
        <v>2.6</v>
      </c>
      <c r="X1771" s="1063">
        <f t="shared" si="681"/>
        <v>0</v>
      </c>
      <c r="Y1771" s="1060">
        <f t="shared" si="681"/>
        <v>52</v>
      </c>
      <c r="Z1771" s="1080">
        <f t="shared" si="678"/>
        <v>44</v>
      </c>
      <c r="AA1771" s="1126" t="str">
        <f t="shared" si="675"/>
        <v>Hành lá</v>
      </c>
      <c r="AB1771" s="1082" t="str">
        <f t="shared" si="675"/>
        <v>kg</v>
      </c>
      <c r="AC1771" s="1083">
        <f t="shared" si="675"/>
        <v>20</v>
      </c>
      <c r="AD1771" s="1089">
        <f t="shared" si="675"/>
        <v>20</v>
      </c>
      <c r="AE1771" s="1071">
        <f t="shared" si="688"/>
        <v>0</v>
      </c>
      <c r="AF1771" s="1071">
        <f t="shared" si="688"/>
        <v>0</v>
      </c>
      <c r="AG1771" s="1071">
        <f t="shared" si="688"/>
        <v>0</v>
      </c>
      <c r="AH1771" s="1071">
        <f t="shared" si="688"/>
        <v>0</v>
      </c>
      <c r="AI1771" s="1060">
        <f t="shared" si="676"/>
        <v>0</v>
      </c>
      <c r="AJ1771" s="1102">
        <f t="shared" si="684"/>
        <v>0</v>
      </c>
      <c r="AK1771" s="1102">
        <f t="shared" si="684"/>
        <v>0</v>
      </c>
      <c r="AL1771" s="1102">
        <f t="shared" si="684"/>
        <v>2.6</v>
      </c>
      <c r="AM1771" s="1102">
        <f t="shared" si="685"/>
        <v>0</v>
      </c>
      <c r="AN1771" s="1085">
        <f t="shared" si="686"/>
        <v>52</v>
      </c>
      <c r="AO1771" s="1061">
        <f t="shared" si="673"/>
        <v>0</v>
      </c>
      <c r="AP1771" s="1061">
        <f t="shared" si="673"/>
        <v>0</v>
      </c>
      <c r="AQ1771" s="1061">
        <f t="shared" si="673"/>
        <v>2.6</v>
      </c>
      <c r="AR1771" s="1061">
        <f t="shared" si="673"/>
        <v>0</v>
      </c>
      <c r="AS1771" s="1061">
        <f t="shared" si="673"/>
        <v>52</v>
      </c>
      <c r="AT1771" s="850">
        <f t="shared" si="679"/>
        <v>0</v>
      </c>
      <c r="AU1771" s="932" t="s">
        <v>856</v>
      </c>
      <c r="AV1771" s="933">
        <f t="shared" si="689"/>
        <v>14</v>
      </c>
      <c r="AW1771" s="934" t="s">
        <v>27</v>
      </c>
      <c r="AX1771" s="935">
        <v>0.16</v>
      </c>
      <c r="AY1771" s="936" t="s">
        <v>29</v>
      </c>
      <c r="AZ1771" s="937">
        <f>AV1771*AX1771</f>
        <v>2.2400000000000002</v>
      </c>
    </row>
    <row r="1772" spans="1:52" ht="13.5" customHeight="1">
      <c r="A1772" s="838">
        <f t="shared" si="677"/>
        <v>45</v>
      </c>
      <c r="B1772" s="1047" t="s">
        <v>160</v>
      </c>
      <c r="C1772" s="817" t="s">
        <v>66</v>
      </c>
      <c r="D1772" s="1130">
        <v>14</v>
      </c>
      <c r="E1772" s="1114">
        <v>12</v>
      </c>
      <c r="F1772" s="1071"/>
      <c r="G1772" s="1086"/>
      <c r="H1772" s="1063"/>
      <c r="I1772" s="1077"/>
      <c r="J1772" s="1060">
        <f t="shared" si="668"/>
        <v>0</v>
      </c>
      <c r="K1772" s="1103"/>
      <c r="L1772" s="1137"/>
      <c r="M1772" s="1135">
        <v>4</v>
      </c>
      <c r="N1772" s="1063"/>
      <c r="O1772" s="1060">
        <f t="shared" si="680"/>
        <v>48</v>
      </c>
      <c r="P1772" s="1103"/>
      <c r="Q1772" s="1071"/>
      <c r="R1772" s="1062">
        <v>4</v>
      </c>
      <c r="S1772" s="1063"/>
      <c r="T1772" s="1079">
        <f t="shared" si="690"/>
        <v>48</v>
      </c>
      <c r="U1772" s="1061">
        <f t="shared" si="687"/>
        <v>0</v>
      </c>
      <c r="V1772" s="1061">
        <f t="shared" si="681"/>
        <v>0</v>
      </c>
      <c r="W1772" s="1063">
        <f t="shared" si="681"/>
        <v>8</v>
      </c>
      <c r="X1772" s="1063">
        <f t="shared" si="681"/>
        <v>0</v>
      </c>
      <c r="Y1772" s="1060">
        <f t="shared" si="681"/>
        <v>96</v>
      </c>
      <c r="Z1772" s="1080">
        <f t="shared" si="678"/>
        <v>45</v>
      </c>
      <c r="AA1772" s="1126" t="str">
        <f t="shared" si="675"/>
        <v>Giá đậu</v>
      </c>
      <c r="AB1772" s="1082" t="str">
        <f t="shared" si="675"/>
        <v>kg</v>
      </c>
      <c r="AC1772" s="1083">
        <f t="shared" si="675"/>
        <v>14</v>
      </c>
      <c r="AD1772" s="1089">
        <f t="shared" si="675"/>
        <v>12</v>
      </c>
      <c r="AE1772" s="1071">
        <f t="shared" si="688"/>
        <v>0</v>
      </c>
      <c r="AF1772" s="1071">
        <f t="shared" si="688"/>
        <v>0</v>
      </c>
      <c r="AG1772" s="1071">
        <f t="shared" si="688"/>
        <v>0</v>
      </c>
      <c r="AH1772" s="1071">
        <f t="shared" si="688"/>
        <v>0</v>
      </c>
      <c r="AI1772" s="1060">
        <f t="shared" si="676"/>
        <v>0</v>
      </c>
      <c r="AJ1772" s="1102">
        <f t="shared" si="684"/>
        <v>0</v>
      </c>
      <c r="AK1772" s="1102">
        <f t="shared" si="684"/>
        <v>0</v>
      </c>
      <c r="AL1772" s="1102">
        <f t="shared" si="684"/>
        <v>8</v>
      </c>
      <c r="AM1772" s="1102">
        <f t="shared" si="685"/>
        <v>0</v>
      </c>
      <c r="AN1772" s="1085">
        <f t="shared" si="686"/>
        <v>96</v>
      </c>
      <c r="AO1772" s="1061">
        <f t="shared" si="673"/>
        <v>0</v>
      </c>
      <c r="AP1772" s="1061">
        <f t="shared" si="673"/>
        <v>0</v>
      </c>
      <c r="AQ1772" s="1061">
        <f t="shared" si="673"/>
        <v>8</v>
      </c>
      <c r="AR1772" s="1061">
        <f t="shared" si="673"/>
        <v>0</v>
      </c>
      <c r="AS1772" s="1061">
        <f t="shared" si="673"/>
        <v>96</v>
      </c>
      <c r="AT1772" s="850">
        <f t="shared" si="679"/>
        <v>16</v>
      </c>
      <c r="AU1772" s="932" t="s">
        <v>857</v>
      </c>
      <c r="AV1772" s="933">
        <f t="shared" si="689"/>
        <v>14</v>
      </c>
      <c r="AW1772" s="934" t="s">
        <v>27</v>
      </c>
      <c r="AX1772" s="935">
        <v>0.26</v>
      </c>
      <c r="AY1772" s="944" t="s">
        <v>29</v>
      </c>
      <c r="AZ1772" s="937">
        <f>AV1772*AX1772</f>
        <v>3.64</v>
      </c>
    </row>
    <row r="1773" spans="1:52" ht="13.5" customHeight="1">
      <c r="A1773" s="838">
        <f t="shared" si="677"/>
        <v>46</v>
      </c>
      <c r="B1773" s="1046" t="s">
        <v>161</v>
      </c>
      <c r="C1773" s="896" t="s">
        <v>389</v>
      </c>
      <c r="D1773" s="1113">
        <v>13</v>
      </c>
      <c r="E1773" s="1114">
        <v>13</v>
      </c>
      <c r="F1773" s="1106"/>
      <c r="G1773" s="1086"/>
      <c r="H1773" s="1107"/>
      <c r="I1773" s="1077"/>
      <c r="J1773" s="1060">
        <f t="shared" si="668"/>
        <v>0</v>
      </c>
      <c r="K1773" s="1071"/>
      <c r="L1773" s="1071"/>
      <c r="M1773" s="1135">
        <v>6</v>
      </c>
      <c r="N1773" s="1063"/>
      <c r="O1773" s="1060">
        <f t="shared" si="680"/>
        <v>78</v>
      </c>
      <c r="P1773" s="1138"/>
      <c r="Q1773" s="1071"/>
      <c r="R1773" s="1139"/>
      <c r="S1773" s="1063"/>
      <c r="T1773" s="1079">
        <f t="shared" si="690"/>
        <v>0</v>
      </c>
      <c r="U1773" s="1061">
        <f t="shared" si="687"/>
        <v>0</v>
      </c>
      <c r="V1773" s="1061">
        <f t="shared" si="681"/>
        <v>0</v>
      </c>
      <c r="W1773" s="1063">
        <f t="shared" si="681"/>
        <v>6</v>
      </c>
      <c r="X1773" s="1063">
        <f t="shared" si="681"/>
        <v>0</v>
      </c>
      <c r="Y1773" s="1060">
        <f t="shared" si="681"/>
        <v>78</v>
      </c>
      <c r="Z1773" s="1080">
        <f t="shared" si="678"/>
        <v>46</v>
      </c>
      <c r="AA1773" s="1126" t="str">
        <f t="shared" si="675"/>
        <v>Rau sống</v>
      </c>
      <c r="AB1773" s="1082" t="str">
        <f t="shared" si="675"/>
        <v>lít</v>
      </c>
      <c r="AC1773" s="1083">
        <f t="shared" si="675"/>
        <v>13</v>
      </c>
      <c r="AD1773" s="1089">
        <f t="shared" si="675"/>
        <v>13</v>
      </c>
      <c r="AE1773" s="1071">
        <f t="shared" si="688"/>
        <v>0</v>
      </c>
      <c r="AF1773" s="1071">
        <f t="shared" si="688"/>
        <v>0</v>
      </c>
      <c r="AG1773" s="1071">
        <f t="shared" si="688"/>
        <v>0</v>
      </c>
      <c r="AH1773" s="1071">
        <f t="shared" si="688"/>
        <v>0</v>
      </c>
      <c r="AI1773" s="1060">
        <f t="shared" si="676"/>
        <v>0</v>
      </c>
      <c r="AJ1773" s="1102">
        <f t="shared" si="684"/>
        <v>0</v>
      </c>
      <c r="AK1773" s="1102">
        <f t="shared" si="684"/>
        <v>0</v>
      </c>
      <c r="AL1773" s="1102">
        <f t="shared" si="684"/>
        <v>6</v>
      </c>
      <c r="AM1773" s="1102">
        <f t="shared" si="685"/>
        <v>0</v>
      </c>
      <c r="AN1773" s="1085">
        <f t="shared" si="686"/>
        <v>78</v>
      </c>
      <c r="AO1773" s="1061">
        <f t="shared" si="673"/>
        <v>0</v>
      </c>
      <c r="AP1773" s="1061">
        <f t="shared" si="673"/>
        <v>0</v>
      </c>
      <c r="AQ1773" s="1061">
        <f t="shared" si="673"/>
        <v>6</v>
      </c>
      <c r="AR1773" s="1061">
        <f t="shared" si="673"/>
        <v>0</v>
      </c>
      <c r="AS1773" s="1061">
        <f t="shared" si="673"/>
        <v>78</v>
      </c>
      <c r="AT1773" s="850">
        <f t="shared" si="679"/>
        <v>0</v>
      </c>
      <c r="AU1773" s="932" t="s">
        <v>858</v>
      </c>
      <c r="AV1773" s="933">
        <f t="shared" si="689"/>
        <v>14</v>
      </c>
      <c r="AW1773" s="934" t="s">
        <v>27</v>
      </c>
      <c r="AX1773" s="1048">
        <v>0.26</v>
      </c>
      <c r="AY1773" s="944" t="s">
        <v>29</v>
      </c>
      <c r="AZ1773" s="937">
        <f>AV1773*AX1773</f>
        <v>3.64</v>
      </c>
    </row>
    <row r="1774" spans="1:52" ht="13.5" customHeight="1">
      <c r="A1774" s="838">
        <f>IF(B1774&lt;&gt;"",MAX($A1773:$A1773)+1,"")</f>
        <v>47</v>
      </c>
      <c r="B1774" s="1046" t="s">
        <v>896</v>
      </c>
      <c r="C1774" s="844" t="s">
        <v>66</v>
      </c>
      <c r="D1774" s="1117">
        <v>10</v>
      </c>
      <c r="E1774" s="1060">
        <v>10</v>
      </c>
      <c r="F1774" s="1140"/>
      <c r="G1774" s="1086"/>
      <c r="H1774" s="1091">
        <v>5</v>
      </c>
      <c r="I1774" s="1077"/>
      <c r="J1774" s="1060">
        <f t="shared" si="668"/>
        <v>50</v>
      </c>
      <c r="K1774" s="1061"/>
      <c r="L1774" s="1061"/>
      <c r="M1774" s="1063">
        <v>5</v>
      </c>
      <c r="N1774" s="1063"/>
      <c r="O1774" s="1060">
        <f t="shared" si="680"/>
        <v>50</v>
      </c>
      <c r="P1774" s="1061"/>
      <c r="Q1774" s="1061"/>
      <c r="R1774" s="1063">
        <v>5</v>
      </c>
      <c r="S1774" s="1063"/>
      <c r="T1774" s="1079">
        <f t="shared" si="690"/>
        <v>50</v>
      </c>
      <c r="U1774" s="1061">
        <f t="shared" si="687"/>
        <v>0</v>
      </c>
      <c r="V1774" s="1061">
        <f t="shared" si="681"/>
        <v>0</v>
      </c>
      <c r="W1774" s="1063">
        <f t="shared" si="681"/>
        <v>15</v>
      </c>
      <c r="X1774" s="1063">
        <f t="shared" si="681"/>
        <v>0</v>
      </c>
      <c r="Y1774" s="1060">
        <f t="shared" si="681"/>
        <v>150</v>
      </c>
      <c r="Z1774" s="1080">
        <f t="shared" si="678"/>
        <v>47</v>
      </c>
      <c r="AA1774" s="1126" t="str">
        <f t="shared" si="675"/>
        <v>Rau canh</v>
      </c>
      <c r="AB1774" s="1082" t="str">
        <f t="shared" si="675"/>
        <v>kg</v>
      </c>
      <c r="AC1774" s="1083">
        <f t="shared" si="675"/>
        <v>10</v>
      </c>
      <c r="AD1774" s="1089">
        <f t="shared" si="675"/>
        <v>10</v>
      </c>
      <c r="AE1774" s="1071">
        <f t="shared" ref="AE1774:AH1781" si="691">AE1693+AJ1693-AO1693</f>
        <v>0</v>
      </c>
      <c r="AF1774" s="1071">
        <f t="shared" si="691"/>
        <v>0</v>
      </c>
      <c r="AG1774" s="1071">
        <f t="shared" si="691"/>
        <v>0</v>
      </c>
      <c r="AH1774" s="1071">
        <f t="shared" si="691"/>
        <v>0</v>
      </c>
      <c r="AI1774" s="1060">
        <f t="shared" si="676"/>
        <v>0</v>
      </c>
      <c r="AJ1774" s="1102">
        <f t="shared" si="684"/>
        <v>0</v>
      </c>
      <c r="AK1774" s="1102">
        <f t="shared" si="684"/>
        <v>0</v>
      </c>
      <c r="AL1774" s="1102">
        <f t="shared" si="684"/>
        <v>15</v>
      </c>
      <c r="AM1774" s="1102">
        <f t="shared" si="685"/>
        <v>0</v>
      </c>
      <c r="AN1774" s="1085">
        <f t="shared" si="686"/>
        <v>150</v>
      </c>
      <c r="AO1774" s="1061">
        <f t="shared" si="673"/>
        <v>0</v>
      </c>
      <c r="AP1774" s="1061">
        <f t="shared" si="673"/>
        <v>0</v>
      </c>
      <c r="AQ1774" s="1061">
        <f t="shared" si="673"/>
        <v>15</v>
      </c>
      <c r="AR1774" s="1061">
        <f t="shared" si="673"/>
        <v>0</v>
      </c>
      <c r="AS1774" s="1061">
        <f t="shared" si="673"/>
        <v>150</v>
      </c>
      <c r="AT1774" s="850">
        <f t="shared" si="679"/>
        <v>0</v>
      </c>
      <c r="AU1774" s="1146" t="s">
        <v>859</v>
      </c>
      <c r="AV1774" s="947"/>
      <c r="AW1774" s="947"/>
      <c r="AX1774" s="947"/>
      <c r="AY1774" s="947"/>
      <c r="AZ1774" s="937"/>
    </row>
    <row r="1775" spans="1:52" ht="13.5" customHeight="1">
      <c r="A1775" s="838">
        <f>IF(B1775&lt;&gt;"",MAX($A1774:$A1774)+1,"")</f>
        <v>48</v>
      </c>
      <c r="B1775" s="1046" t="s">
        <v>893</v>
      </c>
      <c r="C1775" s="844" t="s">
        <v>66</v>
      </c>
      <c r="D1775" s="1117">
        <v>25</v>
      </c>
      <c r="E1775" s="1060">
        <v>25</v>
      </c>
      <c r="F1775" s="1140"/>
      <c r="G1775" s="1086"/>
      <c r="H1775" s="1091"/>
      <c r="I1775" s="1077"/>
      <c r="J1775" s="1060">
        <f>SUM(F1775:I1775)*$E1775</f>
        <v>0</v>
      </c>
      <c r="K1775" s="1061"/>
      <c r="L1775" s="1061"/>
      <c r="M1775" s="1063"/>
      <c r="N1775" s="1063"/>
      <c r="O1775" s="1060">
        <f t="shared" si="680"/>
        <v>0</v>
      </c>
      <c r="P1775" s="1061"/>
      <c r="Q1775" s="1061"/>
      <c r="R1775" s="1063">
        <v>7</v>
      </c>
      <c r="S1775" s="1063"/>
      <c r="T1775" s="1079">
        <f t="shared" si="690"/>
        <v>175</v>
      </c>
      <c r="U1775" s="1061">
        <f t="shared" si="687"/>
        <v>0</v>
      </c>
      <c r="V1775" s="1061">
        <f t="shared" si="681"/>
        <v>0</v>
      </c>
      <c r="W1775" s="1063">
        <f t="shared" si="681"/>
        <v>7</v>
      </c>
      <c r="X1775" s="1063">
        <f t="shared" si="681"/>
        <v>0</v>
      </c>
      <c r="Y1775" s="1060">
        <f t="shared" si="681"/>
        <v>175</v>
      </c>
      <c r="Z1775" s="1080">
        <f t="shared" si="678"/>
        <v>48</v>
      </c>
      <c r="AA1775" s="1126" t="str">
        <f t="shared" si="675"/>
        <v>Măng</v>
      </c>
      <c r="AB1775" s="1082" t="str">
        <f t="shared" si="675"/>
        <v>kg</v>
      </c>
      <c r="AC1775" s="1083">
        <f t="shared" si="675"/>
        <v>25</v>
      </c>
      <c r="AD1775" s="1089">
        <f t="shared" si="675"/>
        <v>25</v>
      </c>
      <c r="AE1775" s="1071">
        <f t="shared" si="691"/>
        <v>0</v>
      </c>
      <c r="AF1775" s="1071">
        <f t="shared" si="691"/>
        <v>0</v>
      </c>
      <c r="AG1775" s="1071">
        <f t="shared" si="691"/>
        <v>0</v>
      </c>
      <c r="AH1775" s="1071">
        <f t="shared" si="691"/>
        <v>0</v>
      </c>
      <c r="AI1775" s="1060">
        <f t="shared" si="676"/>
        <v>0</v>
      </c>
      <c r="AJ1775" s="1102">
        <f t="shared" si="684"/>
        <v>0</v>
      </c>
      <c r="AK1775" s="1102">
        <f t="shared" si="684"/>
        <v>0</v>
      </c>
      <c r="AL1775" s="1102">
        <f t="shared" si="684"/>
        <v>7</v>
      </c>
      <c r="AM1775" s="1102">
        <f t="shared" si="685"/>
        <v>0</v>
      </c>
      <c r="AN1775" s="1085">
        <f t="shared" si="686"/>
        <v>175</v>
      </c>
      <c r="AO1775" s="1061">
        <f t="shared" si="673"/>
        <v>0</v>
      </c>
      <c r="AP1775" s="1061">
        <f t="shared" si="673"/>
        <v>0</v>
      </c>
      <c r="AQ1775" s="1061">
        <f t="shared" si="673"/>
        <v>7</v>
      </c>
      <c r="AR1775" s="1061">
        <f t="shared" si="673"/>
        <v>0</v>
      </c>
      <c r="AS1775" s="1061">
        <f t="shared" si="673"/>
        <v>175</v>
      </c>
      <c r="AT1775" s="850">
        <f t="shared" si="679"/>
        <v>0</v>
      </c>
      <c r="AU1775" s="948"/>
      <c r="AV1775" s="934"/>
      <c r="AW1775" s="934"/>
      <c r="AX1775" s="935"/>
      <c r="AY1775" s="936" t="s">
        <v>29</v>
      </c>
      <c r="AZ1775" s="937">
        <f>AV1775*AX1775</f>
        <v>0</v>
      </c>
    </row>
    <row r="1776" spans="1:52" ht="13.5" customHeight="1">
      <c r="A1776" s="838">
        <f t="shared" ref="A1776:A1787" si="692">IF(B1776&lt;&gt;"",MAX($A1774:$A1775)+1,"")</f>
        <v>49</v>
      </c>
      <c r="B1776" s="1046" t="s">
        <v>126</v>
      </c>
      <c r="C1776" s="844" t="s">
        <v>66</v>
      </c>
      <c r="D1776" s="1141">
        <v>15</v>
      </c>
      <c r="E1776" s="1142">
        <v>15</v>
      </c>
      <c r="F1776" s="1140"/>
      <c r="G1776" s="1120"/>
      <c r="H1776" s="1077"/>
      <c r="I1776" s="1077"/>
      <c r="J1776" s="1060">
        <f>SUM(F1776:I1776)*$E1776</f>
        <v>0</v>
      </c>
      <c r="K1776" s="1103"/>
      <c r="L1776" s="1071"/>
      <c r="M1776" s="1062"/>
      <c r="N1776" s="1063"/>
      <c r="O1776" s="1060">
        <f t="shared" si="680"/>
        <v>0</v>
      </c>
      <c r="P1776" s="1061"/>
      <c r="Q1776" s="1071"/>
      <c r="R1776" s="1062"/>
      <c r="S1776" s="1063"/>
      <c r="T1776" s="1079">
        <f t="shared" si="690"/>
        <v>0</v>
      </c>
      <c r="U1776" s="1061">
        <f t="shared" si="687"/>
        <v>0</v>
      </c>
      <c r="V1776" s="1061">
        <f t="shared" si="681"/>
        <v>0</v>
      </c>
      <c r="W1776" s="1063">
        <f t="shared" si="681"/>
        <v>0</v>
      </c>
      <c r="X1776" s="1063">
        <f t="shared" si="681"/>
        <v>0</v>
      </c>
      <c r="Y1776" s="1060">
        <f t="shared" si="681"/>
        <v>0</v>
      </c>
      <c r="Z1776" s="1080">
        <f t="shared" si="678"/>
        <v>49</v>
      </c>
      <c r="AA1776" s="1126" t="str">
        <f t="shared" si="675"/>
        <v>Mướp đắng</v>
      </c>
      <c r="AB1776" s="1082" t="str">
        <f t="shared" si="675"/>
        <v>kg</v>
      </c>
      <c r="AC1776" s="1083">
        <f t="shared" si="675"/>
        <v>15</v>
      </c>
      <c r="AD1776" s="1089">
        <f t="shared" si="675"/>
        <v>15</v>
      </c>
      <c r="AE1776" s="1071">
        <f t="shared" si="691"/>
        <v>0</v>
      </c>
      <c r="AF1776" s="1071">
        <f t="shared" si="691"/>
        <v>0</v>
      </c>
      <c r="AG1776" s="1071">
        <f t="shared" si="691"/>
        <v>0</v>
      </c>
      <c r="AH1776" s="1071">
        <f t="shared" si="691"/>
        <v>0</v>
      </c>
      <c r="AI1776" s="1060">
        <f t="shared" si="676"/>
        <v>0</v>
      </c>
      <c r="AJ1776" s="1102">
        <f t="shared" si="684"/>
        <v>0</v>
      </c>
      <c r="AK1776" s="1102">
        <f t="shared" si="684"/>
        <v>0</v>
      </c>
      <c r="AL1776" s="1102">
        <f t="shared" si="684"/>
        <v>0</v>
      </c>
      <c r="AM1776" s="1102">
        <f t="shared" si="685"/>
        <v>0</v>
      </c>
      <c r="AN1776" s="1085">
        <f t="shared" si="686"/>
        <v>0</v>
      </c>
      <c r="AO1776" s="1061">
        <f t="shared" si="673"/>
        <v>0</v>
      </c>
      <c r="AP1776" s="1061">
        <f t="shared" si="673"/>
        <v>0</v>
      </c>
      <c r="AQ1776" s="1061">
        <f t="shared" si="673"/>
        <v>0</v>
      </c>
      <c r="AR1776" s="1061">
        <f t="shared" si="673"/>
        <v>0</v>
      </c>
      <c r="AS1776" s="1061">
        <f t="shared" si="673"/>
        <v>0</v>
      </c>
      <c r="AT1776" s="850">
        <f t="shared" si="679"/>
        <v>0</v>
      </c>
      <c r="AU1776" s="948"/>
      <c r="AV1776" s="934"/>
      <c r="AW1776" s="934"/>
      <c r="AX1776" s="935"/>
      <c r="AY1776" s="936" t="s">
        <v>29</v>
      </c>
      <c r="AZ1776" s="937">
        <f>AV1776*AX1776</f>
        <v>0</v>
      </c>
    </row>
    <row r="1777" spans="1:52" ht="13.5" customHeight="1">
      <c r="A1777" s="838">
        <f t="shared" si="692"/>
        <v>50</v>
      </c>
      <c r="B1777" s="1046" t="s">
        <v>62</v>
      </c>
      <c r="C1777" s="844" t="s">
        <v>66</v>
      </c>
      <c r="D1777" s="1117">
        <v>10</v>
      </c>
      <c r="E1777" s="1060">
        <v>8</v>
      </c>
      <c r="F1777" s="1140"/>
      <c r="G1777" s="1090"/>
      <c r="H1777" s="1077"/>
      <c r="I1777" s="1077"/>
      <c r="J1777" s="1060">
        <f>SUM(F1777:I1777)*$E1777</f>
        <v>0</v>
      </c>
      <c r="K1777" s="1061"/>
      <c r="L1777" s="1071"/>
      <c r="M1777" s="1063"/>
      <c r="N1777" s="1063"/>
      <c r="O1777" s="1060">
        <f t="shared" si="680"/>
        <v>0</v>
      </c>
      <c r="P1777" s="1065"/>
      <c r="Q1777" s="1071"/>
      <c r="R1777" s="1062">
        <v>8</v>
      </c>
      <c r="S1777" s="1063"/>
      <c r="T1777" s="1079">
        <f t="shared" si="690"/>
        <v>64</v>
      </c>
      <c r="U1777" s="1061">
        <f t="shared" si="687"/>
        <v>0</v>
      </c>
      <c r="V1777" s="1061">
        <f t="shared" si="681"/>
        <v>0</v>
      </c>
      <c r="W1777" s="1063">
        <f t="shared" si="681"/>
        <v>8</v>
      </c>
      <c r="X1777" s="1063">
        <f t="shared" si="681"/>
        <v>0</v>
      </c>
      <c r="Y1777" s="1060">
        <f t="shared" si="681"/>
        <v>64</v>
      </c>
      <c r="Z1777" s="1080">
        <f t="shared" si="678"/>
        <v>50</v>
      </c>
      <c r="AA1777" s="1126" t="str">
        <f t="shared" si="675"/>
        <v>Chuối xanh</v>
      </c>
      <c r="AB1777" s="1082" t="str">
        <f t="shared" si="675"/>
        <v>kg</v>
      </c>
      <c r="AC1777" s="1083">
        <f t="shared" si="675"/>
        <v>10</v>
      </c>
      <c r="AD1777" s="1089">
        <f t="shared" si="675"/>
        <v>8</v>
      </c>
      <c r="AE1777" s="1071">
        <f t="shared" si="691"/>
        <v>0</v>
      </c>
      <c r="AF1777" s="1071">
        <f t="shared" si="691"/>
        <v>0</v>
      </c>
      <c r="AG1777" s="1071">
        <f t="shared" si="691"/>
        <v>0</v>
      </c>
      <c r="AH1777" s="1071">
        <f t="shared" si="691"/>
        <v>0</v>
      </c>
      <c r="AI1777" s="1060">
        <f t="shared" si="676"/>
        <v>0</v>
      </c>
      <c r="AJ1777" s="1102">
        <f t="shared" si="684"/>
        <v>0</v>
      </c>
      <c r="AK1777" s="1102">
        <f t="shared" si="684"/>
        <v>0</v>
      </c>
      <c r="AL1777" s="1102">
        <f t="shared" si="684"/>
        <v>8</v>
      </c>
      <c r="AM1777" s="1102">
        <f t="shared" si="685"/>
        <v>0</v>
      </c>
      <c r="AN1777" s="1085">
        <f t="shared" si="686"/>
        <v>64</v>
      </c>
      <c r="AO1777" s="1061">
        <f t="shared" si="673"/>
        <v>0</v>
      </c>
      <c r="AP1777" s="1061">
        <f t="shared" si="673"/>
        <v>0</v>
      </c>
      <c r="AQ1777" s="1061">
        <f t="shared" si="673"/>
        <v>8</v>
      </c>
      <c r="AR1777" s="1061">
        <f t="shared" si="673"/>
        <v>0</v>
      </c>
      <c r="AS1777" s="1061">
        <f t="shared" si="673"/>
        <v>64</v>
      </c>
      <c r="AT1777" s="850">
        <f t="shared" si="679"/>
        <v>16</v>
      </c>
      <c r="AU1777" s="1480" t="s">
        <v>916</v>
      </c>
      <c r="AV1777" s="1481"/>
      <c r="AW1777" s="1481"/>
      <c r="AX1777" s="1481"/>
      <c r="AY1777" s="1147" t="str">
        <f>AY1778</f>
        <v>=</v>
      </c>
      <c r="AZ1777" s="937">
        <f ca="1">AZ1699</f>
        <v>22.359999999999715</v>
      </c>
    </row>
    <row r="1778" spans="1:52" ht="13.5" customHeight="1">
      <c r="A1778" s="838">
        <f t="shared" si="692"/>
        <v>51</v>
      </c>
      <c r="B1778" s="1045" t="s">
        <v>64</v>
      </c>
      <c r="C1778" s="844" t="s">
        <v>66</v>
      </c>
      <c r="D1778" s="1117">
        <v>13</v>
      </c>
      <c r="E1778" s="1060">
        <v>13</v>
      </c>
      <c r="F1778" s="1140"/>
      <c r="G1778" s="1086"/>
      <c r="H1778" s="1091"/>
      <c r="I1778" s="1077"/>
      <c r="J1778" s="1060">
        <f t="shared" ref="J1778:J1787" si="693">SUM(F1778:I1778)*$E1778</f>
        <v>0</v>
      </c>
      <c r="K1778" s="1061"/>
      <c r="L1778" s="1071"/>
      <c r="M1778" s="1063">
        <v>7</v>
      </c>
      <c r="N1778" s="1063"/>
      <c r="O1778" s="1060">
        <f t="shared" si="680"/>
        <v>91</v>
      </c>
      <c r="P1778" s="1061"/>
      <c r="Q1778" s="1061"/>
      <c r="R1778" s="1063"/>
      <c r="S1778" s="1063"/>
      <c r="T1778" s="1079">
        <f t="shared" si="690"/>
        <v>0</v>
      </c>
      <c r="U1778" s="1061">
        <f t="shared" si="687"/>
        <v>0</v>
      </c>
      <c r="V1778" s="1061">
        <f t="shared" si="681"/>
        <v>0</v>
      </c>
      <c r="W1778" s="1063">
        <f t="shared" si="681"/>
        <v>7</v>
      </c>
      <c r="X1778" s="1063">
        <f t="shared" si="681"/>
        <v>0</v>
      </c>
      <c r="Y1778" s="1060">
        <f t="shared" si="681"/>
        <v>91</v>
      </c>
      <c r="Z1778" s="1080">
        <f t="shared" si="678"/>
        <v>51</v>
      </c>
      <c r="AA1778" s="1126" t="str">
        <f t="shared" si="675"/>
        <v>Hành tây</v>
      </c>
      <c r="AB1778" s="1082" t="str">
        <f t="shared" si="675"/>
        <v>kg</v>
      </c>
      <c r="AC1778" s="1083">
        <f t="shared" si="675"/>
        <v>13</v>
      </c>
      <c r="AD1778" s="1089">
        <f t="shared" si="675"/>
        <v>13</v>
      </c>
      <c r="AE1778" s="1071">
        <f t="shared" si="691"/>
        <v>0</v>
      </c>
      <c r="AF1778" s="1071">
        <f t="shared" si="691"/>
        <v>0</v>
      </c>
      <c r="AG1778" s="1071">
        <f t="shared" si="691"/>
        <v>0</v>
      </c>
      <c r="AH1778" s="1071">
        <f t="shared" si="691"/>
        <v>0</v>
      </c>
      <c r="AI1778" s="1060">
        <f t="shared" si="676"/>
        <v>0</v>
      </c>
      <c r="AJ1778" s="1102">
        <f t="shared" si="684"/>
        <v>0</v>
      </c>
      <c r="AK1778" s="1102">
        <f t="shared" si="684"/>
        <v>0</v>
      </c>
      <c r="AL1778" s="1102">
        <f t="shared" si="684"/>
        <v>7</v>
      </c>
      <c r="AM1778" s="1102">
        <f t="shared" si="685"/>
        <v>0</v>
      </c>
      <c r="AN1778" s="1085">
        <f t="shared" si="686"/>
        <v>91</v>
      </c>
      <c r="AO1778" s="1061">
        <f t="shared" si="673"/>
        <v>0</v>
      </c>
      <c r="AP1778" s="1061">
        <f t="shared" si="673"/>
        <v>0</v>
      </c>
      <c r="AQ1778" s="1061">
        <f t="shared" si="673"/>
        <v>7</v>
      </c>
      <c r="AR1778" s="1061">
        <f t="shared" si="673"/>
        <v>0</v>
      </c>
      <c r="AS1778" s="1061">
        <f t="shared" si="673"/>
        <v>91</v>
      </c>
      <c r="AT1778" s="850">
        <f t="shared" si="679"/>
        <v>0</v>
      </c>
      <c r="AU1778" s="1505" t="s">
        <v>917</v>
      </c>
      <c r="AV1778" s="1506"/>
      <c r="AW1778" s="1506"/>
      <c r="AX1778" s="1506"/>
      <c r="AY1778" s="1147" t="s">
        <v>29</v>
      </c>
      <c r="AZ1778" s="937">
        <f ca="1">SUM(AZ1767:AZ1777)</f>
        <v>116.2399999999997</v>
      </c>
    </row>
    <row r="1779" spans="1:52" ht="13.5" customHeight="1">
      <c r="A1779" s="838">
        <f t="shared" si="692"/>
        <v>52</v>
      </c>
      <c r="B1779" s="1046" t="s">
        <v>511</v>
      </c>
      <c r="C1779" s="844" t="s">
        <v>66</v>
      </c>
      <c r="D1779" s="1117">
        <v>20</v>
      </c>
      <c r="E1779" s="1060">
        <v>15</v>
      </c>
      <c r="F1779" s="1140"/>
      <c r="G1779" s="1086"/>
      <c r="H1779" s="1091"/>
      <c r="I1779" s="1077"/>
      <c r="J1779" s="1060">
        <f t="shared" si="693"/>
        <v>0</v>
      </c>
      <c r="K1779" s="1061"/>
      <c r="L1779" s="1061"/>
      <c r="M1779" s="1063"/>
      <c r="N1779" s="1063"/>
      <c r="O1779" s="1060">
        <f t="shared" si="680"/>
        <v>0</v>
      </c>
      <c r="P1779" s="1061"/>
      <c r="Q1779" s="1061"/>
      <c r="R1779" s="1063">
        <v>1</v>
      </c>
      <c r="S1779" s="1063"/>
      <c r="T1779" s="1079">
        <f t="shared" si="690"/>
        <v>15</v>
      </c>
      <c r="U1779" s="1061">
        <f t="shared" si="687"/>
        <v>0</v>
      </c>
      <c r="V1779" s="1061">
        <f t="shared" si="681"/>
        <v>0</v>
      </c>
      <c r="W1779" s="1063">
        <f t="shared" si="681"/>
        <v>1</v>
      </c>
      <c r="X1779" s="1063">
        <f t="shared" si="681"/>
        <v>0</v>
      </c>
      <c r="Y1779" s="1060">
        <f t="shared" si="681"/>
        <v>15</v>
      </c>
      <c r="Z1779" s="1080">
        <f t="shared" si="678"/>
        <v>52</v>
      </c>
      <c r="AA1779" s="1126" t="str">
        <f t="shared" si="675"/>
        <v>Sã</v>
      </c>
      <c r="AB1779" s="1082" t="str">
        <f t="shared" si="675"/>
        <v>kg</v>
      </c>
      <c r="AC1779" s="1083">
        <f t="shared" si="675"/>
        <v>20</v>
      </c>
      <c r="AD1779" s="1089">
        <f t="shared" si="675"/>
        <v>15</v>
      </c>
      <c r="AE1779" s="1071">
        <f t="shared" si="691"/>
        <v>0</v>
      </c>
      <c r="AF1779" s="1071">
        <f t="shared" si="691"/>
        <v>0</v>
      </c>
      <c r="AG1779" s="1071">
        <f t="shared" si="691"/>
        <v>0</v>
      </c>
      <c r="AH1779" s="1071">
        <f t="shared" si="691"/>
        <v>0</v>
      </c>
      <c r="AI1779" s="1060">
        <f t="shared" si="676"/>
        <v>0</v>
      </c>
      <c r="AJ1779" s="1102">
        <f t="shared" si="684"/>
        <v>0</v>
      </c>
      <c r="AK1779" s="1102">
        <f t="shared" si="684"/>
        <v>0</v>
      </c>
      <c r="AL1779" s="1102">
        <f t="shared" si="684"/>
        <v>1</v>
      </c>
      <c r="AM1779" s="1102">
        <f t="shared" si="685"/>
        <v>0</v>
      </c>
      <c r="AN1779" s="1085">
        <f t="shared" si="686"/>
        <v>15</v>
      </c>
      <c r="AO1779" s="1061">
        <f t="shared" ref="AO1779:AS1787" si="694">U1779</f>
        <v>0</v>
      </c>
      <c r="AP1779" s="1061">
        <f t="shared" si="694"/>
        <v>0</v>
      </c>
      <c r="AQ1779" s="1061">
        <f t="shared" si="694"/>
        <v>1</v>
      </c>
      <c r="AR1779" s="1061">
        <f t="shared" si="694"/>
        <v>0</v>
      </c>
      <c r="AS1779" s="1061">
        <f t="shared" si="694"/>
        <v>15</v>
      </c>
      <c r="AT1779" s="850">
        <f t="shared" si="679"/>
        <v>5</v>
      </c>
      <c r="AU1779" s="1480" t="s">
        <v>861</v>
      </c>
      <c r="AV1779" s="1481"/>
      <c r="AW1779" s="1481"/>
      <c r="AX1779" s="1481"/>
      <c r="AY1779" s="1147" t="s">
        <v>29</v>
      </c>
      <c r="AZ1779" s="937">
        <f ca="1">SUMIF(AA1728:AR1793,"Gạo*",AO1728:AO1793)+SUMIF(AA1728:AR1793,"Gạo*",AP1728:AP1793)+SUMIF(AA1728:AR1793,"Gạo*",AQ1728:AQ1793)+SUMIF(AA1728:AR1793,"Gạo*",AR1728:AR1793)</f>
        <v>94</v>
      </c>
    </row>
    <row r="1780" spans="1:52" ht="13.5" customHeight="1">
      <c r="A1780" s="838">
        <f t="shared" si="692"/>
        <v>53</v>
      </c>
      <c r="B1780" s="908" t="s">
        <v>895</v>
      </c>
      <c r="C1780" s="844" t="s">
        <v>66</v>
      </c>
      <c r="D1780" s="1117">
        <v>8</v>
      </c>
      <c r="E1780" s="1060">
        <v>8</v>
      </c>
      <c r="F1780" s="1140"/>
      <c r="G1780" s="1086"/>
      <c r="H1780" s="1077"/>
      <c r="I1780" s="1077"/>
      <c r="J1780" s="1060">
        <f t="shared" si="693"/>
        <v>0</v>
      </c>
      <c r="K1780" s="1061"/>
      <c r="L1780" s="1071"/>
      <c r="M1780" s="1063">
        <v>6</v>
      </c>
      <c r="N1780" s="1063"/>
      <c r="O1780" s="1060">
        <f t="shared" si="680"/>
        <v>48</v>
      </c>
      <c r="P1780" s="1061"/>
      <c r="Q1780" s="1061"/>
      <c r="R1780" s="1063"/>
      <c r="S1780" s="1063"/>
      <c r="T1780" s="1079">
        <f t="shared" ref="T1780:T1787" si="695">SUM(P1780:S1780)*$E1780</f>
        <v>0</v>
      </c>
      <c r="U1780" s="1061">
        <f t="shared" si="687"/>
        <v>0</v>
      </c>
      <c r="V1780" s="1061">
        <f t="shared" si="681"/>
        <v>0</v>
      </c>
      <c r="W1780" s="1063">
        <f t="shared" si="681"/>
        <v>6</v>
      </c>
      <c r="X1780" s="1063">
        <f t="shared" si="681"/>
        <v>0</v>
      </c>
      <c r="Y1780" s="1060">
        <f t="shared" si="681"/>
        <v>48</v>
      </c>
      <c r="Z1780" s="1080">
        <f t="shared" si="678"/>
        <v>53</v>
      </c>
      <c r="AA1780" s="1126" t="str">
        <f t="shared" si="675"/>
        <v>Mùng bac hà</v>
      </c>
      <c r="AB1780" s="1082" t="str">
        <f t="shared" si="675"/>
        <v>kg</v>
      </c>
      <c r="AC1780" s="1083">
        <f t="shared" si="675"/>
        <v>8</v>
      </c>
      <c r="AD1780" s="1089">
        <f t="shared" si="675"/>
        <v>8</v>
      </c>
      <c r="AE1780" s="1071">
        <f t="shared" si="691"/>
        <v>0</v>
      </c>
      <c r="AF1780" s="1071">
        <f t="shared" si="691"/>
        <v>0</v>
      </c>
      <c r="AG1780" s="1071">
        <f t="shared" si="691"/>
        <v>0</v>
      </c>
      <c r="AH1780" s="1071">
        <f t="shared" si="691"/>
        <v>0</v>
      </c>
      <c r="AI1780" s="1060">
        <f t="shared" si="676"/>
        <v>0</v>
      </c>
      <c r="AJ1780" s="1102">
        <f t="shared" si="684"/>
        <v>0</v>
      </c>
      <c r="AK1780" s="1102">
        <f t="shared" si="684"/>
        <v>0</v>
      </c>
      <c r="AL1780" s="1102">
        <f t="shared" si="684"/>
        <v>6</v>
      </c>
      <c r="AM1780" s="1102">
        <f t="shared" si="685"/>
        <v>0</v>
      </c>
      <c r="AN1780" s="1085">
        <f t="shared" si="686"/>
        <v>48</v>
      </c>
      <c r="AO1780" s="1061">
        <f t="shared" si="694"/>
        <v>0</v>
      </c>
      <c r="AP1780" s="1061">
        <f t="shared" si="694"/>
        <v>0</v>
      </c>
      <c r="AQ1780" s="1061">
        <f t="shared" si="694"/>
        <v>6</v>
      </c>
      <c r="AR1780" s="1061">
        <f t="shared" si="694"/>
        <v>0</v>
      </c>
      <c r="AS1780" s="1061">
        <f t="shared" si="694"/>
        <v>48</v>
      </c>
      <c r="AT1780" s="850">
        <f t="shared" si="679"/>
        <v>0</v>
      </c>
      <c r="AU1780" s="1480" t="s">
        <v>862</v>
      </c>
      <c r="AV1780" s="1481"/>
      <c r="AW1780" s="1481"/>
      <c r="AX1780" s="1481"/>
      <c r="AY1780" s="1147" t="s">
        <v>29</v>
      </c>
      <c r="AZ1780" s="1148">
        <f ca="1">AZ1700</f>
        <v>0</v>
      </c>
    </row>
    <row r="1781" spans="1:52" ht="13.5" customHeight="1">
      <c r="A1781" s="838">
        <f t="shared" si="692"/>
        <v>54</v>
      </c>
      <c r="B1781" s="908" t="s">
        <v>512</v>
      </c>
      <c r="C1781" s="844" t="s">
        <v>66</v>
      </c>
      <c r="D1781" s="1117">
        <v>20</v>
      </c>
      <c r="E1781" s="1060">
        <v>20</v>
      </c>
      <c r="F1781" s="1140"/>
      <c r="G1781" s="1120"/>
      <c r="H1781" s="1077"/>
      <c r="I1781" s="1077"/>
      <c r="J1781" s="1060">
        <f t="shared" si="693"/>
        <v>0</v>
      </c>
      <c r="K1781" s="1061"/>
      <c r="L1781" s="1071"/>
      <c r="M1781" s="1063"/>
      <c r="N1781" s="1063"/>
      <c r="O1781" s="1060">
        <f t="shared" si="680"/>
        <v>0</v>
      </c>
      <c r="P1781" s="1061"/>
      <c r="Q1781" s="1071"/>
      <c r="R1781" s="1063"/>
      <c r="S1781" s="1063"/>
      <c r="T1781" s="1079">
        <f t="shared" si="695"/>
        <v>0</v>
      </c>
      <c r="U1781" s="1061">
        <f t="shared" si="687"/>
        <v>0</v>
      </c>
      <c r="V1781" s="1061">
        <f t="shared" si="681"/>
        <v>0</v>
      </c>
      <c r="W1781" s="1063">
        <f t="shared" si="681"/>
        <v>0</v>
      </c>
      <c r="X1781" s="1063">
        <f t="shared" si="681"/>
        <v>0</v>
      </c>
      <c r="Y1781" s="1060">
        <f t="shared" si="681"/>
        <v>0</v>
      </c>
      <c r="Z1781" s="1080">
        <f t="shared" si="678"/>
        <v>54</v>
      </c>
      <c r="AA1781" s="1126" t="str">
        <f t="shared" si="675"/>
        <v>Riềng</v>
      </c>
      <c r="AB1781" s="1082" t="str">
        <f t="shared" si="675"/>
        <v>kg</v>
      </c>
      <c r="AC1781" s="1083">
        <f t="shared" si="675"/>
        <v>20</v>
      </c>
      <c r="AD1781" s="1089">
        <f t="shared" si="675"/>
        <v>20</v>
      </c>
      <c r="AE1781" s="1071">
        <f t="shared" si="691"/>
        <v>0</v>
      </c>
      <c r="AF1781" s="1071">
        <f t="shared" si="691"/>
        <v>0</v>
      </c>
      <c r="AG1781" s="1071">
        <f t="shared" si="691"/>
        <v>0</v>
      </c>
      <c r="AH1781" s="1071">
        <f t="shared" si="691"/>
        <v>0</v>
      </c>
      <c r="AI1781" s="1060">
        <f t="shared" si="676"/>
        <v>0</v>
      </c>
      <c r="AJ1781" s="1102">
        <f t="shared" si="684"/>
        <v>0</v>
      </c>
      <c r="AK1781" s="1102">
        <f t="shared" si="684"/>
        <v>0</v>
      </c>
      <c r="AL1781" s="1102">
        <f t="shared" si="684"/>
        <v>0</v>
      </c>
      <c r="AM1781" s="1102">
        <f t="shared" si="685"/>
        <v>0</v>
      </c>
      <c r="AN1781" s="1085">
        <f t="shared" si="686"/>
        <v>0</v>
      </c>
      <c r="AO1781" s="1061">
        <f t="shared" si="694"/>
        <v>0</v>
      </c>
      <c r="AP1781" s="1061">
        <f t="shared" si="694"/>
        <v>0</v>
      </c>
      <c r="AQ1781" s="1061">
        <f t="shared" si="694"/>
        <v>0</v>
      </c>
      <c r="AR1781" s="1061">
        <f t="shared" si="694"/>
        <v>0</v>
      </c>
      <c r="AS1781" s="1061">
        <f t="shared" si="694"/>
        <v>0</v>
      </c>
      <c r="AT1781" s="850">
        <f t="shared" si="679"/>
        <v>0</v>
      </c>
      <c r="AU1781" s="1149" t="s">
        <v>863</v>
      </c>
      <c r="AV1781" s="1150"/>
      <c r="AW1781" s="1150"/>
      <c r="AX1781" s="1150"/>
      <c r="AY1781" s="1147" t="s">
        <v>29</v>
      </c>
      <c r="AZ1781" s="937">
        <f ca="1">AZ1779+AZ1780</f>
        <v>94</v>
      </c>
    </row>
    <row r="1782" spans="1:52" ht="13.5" customHeight="1">
      <c r="A1782" s="838">
        <f t="shared" si="692"/>
        <v>55</v>
      </c>
      <c r="B1782" s="1045" t="s">
        <v>636</v>
      </c>
      <c r="C1782" s="844" t="s">
        <v>66</v>
      </c>
      <c r="D1782" s="1117">
        <v>10</v>
      </c>
      <c r="E1782" s="1060">
        <v>10</v>
      </c>
      <c r="F1782" s="1140"/>
      <c r="G1782" s="1086"/>
      <c r="H1782" s="1077"/>
      <c r="I1782" s="1077"/>
      <c r="J1782" s="1060">
        <f t="shared" si="693"/>
        <v>0</v>
      </c>
      <c r="K1782" s="1061"/>
      <c r="L1782" s="1065"/>
      <c r="M1782" s="1063"/>
      <c r="N1782" s="1063"/>
      <c r="O1782" s="1060">
        <f t="shared" si="680"/>
        <v>0</v>
      </c>
      <c r="P1782" s="1061"/>
      <c r="Q1782" s="1061"/>
      <c r="R1782" s="1063"/>
      <c r="S1782" s="1063"/>
      <c r="T1782" s="1079">
        <f t="shared" si="695"/>
        <v>0</v>
      </c>
      <c r="U1782" s="1061">
        <f t="shared" si="687"/>
        <v>0</v>
      </c>
      <c r="V1782" s="1061">
        <f t="shared" si="681"/>
        <v>0</v>
      </c>
      <c r="W1782" s="1063">
        <f t="shared" si="681"/>
        <v>0</v>
      </c>
      <c r="X1782" s="1063">
        <f t="shared" si="681"/>
        <v>0</v>
      </c>
      <c r="Y1782" s="1060">
        <f t="shared" si="681"/>
        <v>0</v>
      </c>
      <c r="Z1782" s="1080">
        <f t="shared" si="678"/>
        <v>55</v>
      </c>
      <c r="AA1782" s="1126" t="str">
        <f t="shared" si="675"/>
        <v>Rau mùi</v>
      </c>
      <c r="AB1782" s="1082" t="str">
        <f t="shared" si="675"/>
        <v>kg</v>
      </c>
      <c r="AC1782" s="1083">
        <f t="shared" si="675"/>
        <v>10</v>
      </c>
      <c r="AD1782" s="1089">
        <f t="shared" si="675"/>
        <v>10</v>
      </c>
      <c r="AE1782" s="1071">
        <f>AE1702+AJ1702-AO1702</f>
        <v>0</v>
      </c>
      <c r="AF1782" s="1071">
        <f>AF1702+AK1702-AP1702</f>
        <v>0</v>
      </c>
      <c r="AG1782" s="1071">
        <f>AG1702+AL1702-AQ1702</f>
        <v>0</v>
      </c>
      <c r="AH1782" s="1071">
        <f>AH1702+AM1702-AR1702</f>
        <v>0</v>
      </c>
      <c r="AI1782" s="1060">
        <f t="shared" si="676"/>
        <v>0</v>
      </c>
      <c r="AJ1782" s="1102">
        <f t="shared" si="684"/>
        <v>0</v>
      </c>
      <c r="AK1782" s="1102">
        <f t="shared" si="684"/>
        <v>0</v>
      </c>
      <c r="AL1782" s="1102">
        <f t="shared" si="684"/>
        <v>0</v>
      </c>
      <c r="AM1782" s="1102">
        <f t="shared" si="685"/>
        <v>0</v>
      </c>
      <c r="AN1782" s="1085">
        <f t="shared" si="686"/>
        <v>0</v>
      </c>
      <c r="AO1782" s="1061">
        <f t="shared" si="694"/>
        <v>0</v>
      </c>
      <c r="AP1782" s="1061">
        <f t="shared" si="694"/>
        <v>0</v>
      </c>
      <c r="AQ1782" s="1061">
        <f t="shared" si="694"/>
        <v>0</v>
      </c>
      <c r="AR1782" s="1061">
        <f t="shared" si="694"/>
        <v>0</v>
      </c>
      <c r="AS1782" s="1061">
        <f t="shared" si="694"/>
        <v>0</v>
      </c>
      <c r="AT1782" s="850">
        <f t="shared" si="679"/>
        <v>0</v>
      </c>
      <c r="AU1782" s="1480" t="s">
        <v>864</v>
      </c>
      <c r="AV1782" s="1481"/>
      <c r="AW1782" s="1481"/>
      <c r="AX1782" s="1481"/>
      <c r="AY1782" s="1147" t="s">
        <v>29</v>
      </c>
      <c r="AZ1782" s="937">
        <f ca="1">IF(AZ1778-AZ1781&gt;0,AZ1778-AZ1781,0)</f>
        <v>22.239999999999696</v>
      </c>
    </row>
    <row r="1783" spans="1:52" ht="13.5" customHeight="1">
      <c r="A1783" s="838" t="str">
        <f t="shared" si="692"/>
        <v/>
      </c>
      <c r="B1783" s="906"/>
      <c r="C1783" s="844"/>
      <c r="D1783" s="1117"/>
      <c r="E1783" s="1060"/>
      <c r="F1783" s="1140"/>
      <c r="G1783" s="1086"/>
      <c r="H1783" s="1077"/>
      <c r="I1783" s="1077"/>
      <c r="J1783" s="1060">
        <f t="shared" si="693"/>
        <v>0</v>
      </c>
      <c r="K1783" s="1061"/>
      <c r="L1783" s="1061"/>
      <c r="M1783" s="1063"/>
      <c r="N1783" s="1063"/>
      <c r="O1783" s="1060">
        <f t="shared" si="680"/>
        <v>0</v>
      </c>
      <c r="P1783" s="1061"/>
      <c r="Q1783" s="1061"/>
      <c r="R1783" s="1063"/>
      <c r="S1783" s="1063"/>
      <c r="T1783" s="1079">
        <f t="shared" si="695"/>
        <v>0</v>
      </c>
      <c r="U1783" s="1061">
        <f t="shared" si="687"/>
        <v>0</v>
      </c>
      <c r="V1783" s="1061">
        <f t="shared" si="681"/>
        <v>0</v>
      </c>
      <c r="W1783" s="1063">
        <f t="shared" si="681"/>
        <v>0</v>
      </c>
      <c r="X1783" s="1063">
        <f t="shared" si="681"/>
        <v>0</v>
      </c>
      <c r="Y1783" s="1060">
        <f t="shared" si="681"/>
        <v>0</v>
      </c>
      <c r="Z1783" s="1080" t="str">
        <f t="shared" si="678"/>
        <v/>
      </c>
      <c r="AA1783" s="1126">
        <f t="shared" si="675"/>
        <v>0</v>
      </c>
      <c r="AB1783" s="1082">
        <f t="shared" si="675"/>
        <v>0</v>
      </c>
      <c r="AC1783" s="1083">
        <f t="shared" si="675"/>
        <v>0</v>
      </c>
      <c r="AD1783" s="1089">
        <f t="shared" si="675"/>
        <v>0</v>
      </c>
      <c r="AE1783" s="1071">
        <f t="shared" ref="AE1783:AH1787" si="696">AE1704+AJ1704-AO1704</f>
        <v>0</v>
      </c>
      <c r="AF1783" s="1071">
        <f t="shared" si="696"/>
        <v>0</v>
      </c>
      <c r="AG1783" s="1071">
        <f t="shared" si="696"/>
        <v>0</v>
      </c>
      <c r="AH1783" s="1071">
        <f t="shared" si="696"/>
        <v>0</v>
      </c>
      <c r="AI1783" s="1060">
        <f t="shared" si="676"/>
        <v>0</v>
      </c>
      <c r="AJ1783" s="1102">
        <f t="shared" si="684"/>
        <v>0</v>
      </c>
      <c r="AK1783" s="1102">
        <f t="shared" si="684"/>
        <v>0</v>
      </c>
      <c r="AL1783" s="1102">
        <f t="shared" si="684"/>
        <v>0</v>
      </c>
      <c r="AM1783" s="1102">
        <f t="shared" si="685"/>
        <v>0</v>
      </c>
      <c r="AN1783" s="1085">
        <f t="shared" si="686"/>
        <v>0</v>
      </c>
      <c r="AO1783" s="1061">
        <f t="shared" si="694"/>
        <v>0</v>
      </c>
      <c r="AP1783" s="1061">
        <f t="shared" si="694"/>
        <v>0</v>
      </c>
      <c r="AQ1783" s="1061">
        <f t="shared" si="694"/>
        <v>0</v>
      </c>
      <c r="AR1783" s="1061">
        <f t="shared" si="694"/>
        <v>0</v>
      </c>
      <c r="AS1783" s="1061">
        <f t="shared" si="694"/>
        <v>0</v>
      </c>
      <c r="AT1783" s="850" t="str">
        <f t="shared" si="679"/>
        <v/>
      </c>
      <c r="AU1783" s="1482" t="s">
        <v>797</v>
      </c>
      <c r="AV1783" s="1483"/>
      <c r="AW1783" s="1483"/>
      <c r="AX1783" s="1483"/>
      <c r="AY1783" s="894" t="s">
        <v>29</v>
      </c>
      <c r="AZ1783" s="1151">
        <f ca="1">IF(AZ1778-AZ1781&lt;0,AZ1781-AZ1778,0)</f>
        <v>0</v>
      </c>
    </row>
    <row r="1784" spans="1:52" ht="13.5" customHeight="1">
      <c r="A1784" s="838" t="str">
        <f t="shared" si="692"/>
        <v/>
      </c>
      <c r="B1784" s="906"/>
      <c r="C1784" s="844"/>
      <c r="D1784" s="1117"/>
      <c r="E1784" s="1060"/>
      <c r="F1784" s="1140"/>
      <c r="G1784" s="1086"/>
      <c r="H1784" s="1077"/>
      <c r="I1784" s="1077"/>
      <c r="J1784" s="1060">
        <f t="shared" si="693"/>
        <v>0</v>
      </c>
      <c r="K1784" s="1061"/>
      <c r="L1784" s="1061"/>
      <c r="M1784" s="1063"/>
      <c r="N1784" s="1063"/>
      <c r="O1784" s="1060">
        <f t="shared" si="680"/>
        <v>0</v>
      </c>
      <c r="P1784" s="1061"/>
      <c r="Q1784" s="1061"/>
      <c r="R1784" s="1063"/>
      <c r="S1784" s="1063"/>
      <c r="T1784" s="1079">
        <f t="shared" si="695"/>
        <v>0</v>
      </c>
      <c r="U1784" s="1061">
        <f t="shared" si="687"/>
        <v>0</v>
      </c>
      <c r="V1784" s="1061">
        <f t="shared" si="681"/>
        <v>0</v>
      </c>
      <c r="W1784" s="1063">
        <f t="shared" si="681"/>
        <v>0</v>
      </c>
      <c r="X1784" s="1063">
        <f t="shared" si="681"/>
        <v>0</v>
      </c>
      <c r="Y1784" s="1060">
        <f t="shared" si="681"/>
        <v>0</v>
      </c>
      <c r="Z1784" s="1080" t="str">
        <f t="shared" si="678"/>
        <v/>
      </c>
      <c r="AA1784" s="1126">
        <f t="shared" si="675"/>
        <v>0</v>
      </c>
      <c r="AB1784" s="1082">
        <f t="shared" si="675"/>
        <v>0</v>
      </c>
      <c r="AC1784" s="1083">
        <f t="shared" si="675"/>
        <v>0</v>
      </c>
      <c r="AD1784" s="1089">
        <f t="shared" si="675"/>
        <v>0</v>
      </c>
      <c r="AE1784" s="1071">
        <f t="shared" si="696"/>
        <v>0</v>
      </c>
      <c r="AF1784" s="1071">
        <f t="shared" si="696"/>
        <v>0</v>
      </c>
      <c r="AG1784" s="1071">
        <f t="shared" si="696"/>
        <v>0</v>
      </c>
      <c r="AH1784" s="1071">
        <f t="shared" si="696"/>
        <v>0</v>
      </c>
      <c r="AI1784" s="1060">
        <f t="shared" si="676"/>
        <v>0</v>
      </c>
      <c r="AJ1784" s="1102">
        <f t="shared" si="684"/>
        <v>0</v>
      </c>
      <c r="AK1784" s="1102">
        <f t="shared" si="684"/>
        <v>0</v>
      </c>
      <c r="AL1784" s="1102">
        <f t="shared" si="684"/>
        <v>0</v>
      </c>
      <c r="AM1784" s="1102">
        <f t="shared" si="685"/>
        <v>0</v>
      </c>
      <c r="AN1784" s="1085">
        <f t="shared" si="686"/>
        <v>0</v>
      </c>
      <c r="AO1784" s="1061">
        <f t="shared" si="694"/>
        <v>0</v>
      </c>
      <c r="AP1784" s="1061">
        <f t="shared" si="694"/>
        <v>0</v>
      </c>
      <c r="AQ1784" s="1061">
        <f t="shared" si="694"/>
        <v>0</v>
      </c>
      <c r="AR1784" s="1061">
        <f t="shared" si="694"/>
        <v>0</v>
      </c>
      <c r="AS1784" s="1061">
        <f t="shared" si="694"/>
        <v>0</v>
      </c>
      <c r="AT1784" s="850" t="str">
        <f t="shared" si="679"/>
        <v/>
      </c>
      <c r="AU1784" s="893"/>
      <c r="AV1784" s="894"/>
      <c r="AW1784" s="894"/>
      <c r="AX1784" s="894"/>
      <c r="AY1784" s="894"/>
      <c r="AZ1784" s="918"/>
    </row>
    <row r="1785" spans="1:52" ht="13.5" customHeight="1">
      <c r="A1785" s="838" t="str">
        <f t="shared" si="692"/>
        <v/>
      </c>
      <c r="B1785" s="906"/>
      <c r="C1785" s="844"/>
      <c r="D1785" s="1117"/>
      <c r="E1785" s="1060"/>
      <c r="F1785" s="1140"/>
      <c r="G1785" s="1086"/>
      <c r="H1785" s="1077"/>
      <c r="I1785" s="1077"/>
      <c r="J1785" s="1060">
        <f t="shared" si="693"/>
        <v>0</v>
      </c>
      <c r="K1785" s="1061"/>
      <c r="L1785" s="1061"/>
      <c r="M1785" s="1063"/>
      <c r="N1785" s="1063"/>
      <c r="O1785" s="1060">
        <f t="shared" si="680"/>
        <v>0</v>
      </c>
      <c r="P1785" s="1061"/>
      <c r="Q1785" s="1061"/>
      <c r="R1785" s="1063"/>
      <c r="S1785" s="1063"/>
      <c r="T1785" s="1079">
        <f t="shared" si="695"/>
        <v>0</v>
      </c>
      <c r="U1785" s="1061">
        <f t="shared" si="687"/>
        <v>0</v>
      </c>
      <c r="V1785" s="1061">
        <f t="shared" si="681"/>
        <v>0</v>
      </c>
      <c r="W1785" s="1063">
        <v>0</v>
      </c>
      <c r="X1785" s="1063">
        <f t="shared" si="681"/>
        <v>0</v>
      </c>
      <c r="Y1785" s="1060">
        <f t="shared" si="681"/>
        <v>0</v>
      </c>
      <c r="Z1785" s="1080" t="str">
        <f t="shared" si="678"/>
        <v/>
      </c>
      <c r="AA1785" s="1126">
        <f t="shared" si="675"/>
        <v>0</v>
      </c>
      <c r="AB1785" s="1082">
        <f t="shared" si="675"/>
        <v>0</v>
      </c>
      <c r="AC1785" s="1083">
        <f t="shared" si="675"/>
        <v>0</v>
      </c>
      <c r="AD1785" s="1089">
        <f t="shared" si="675"/>
        <v>0</v>
      </c>
      <c r="AE1785" s="1071">
        <f t="shared" si="696"/>
        <v>0</v>
      </c>
      <c r="AF1785" s="1071">
        <f t="shared" si="696"/>
        <v>0</v>
      </c>
      <c r="AG1785" s="1071">
        <f t="shared" si="696"/>
        <v>0</v>
      </c>
      <c r="AH1785" s="1071">
        <f t="shared" si="696"/>
        <v>0</v>
      </c>
      <c r="AI1785" s="1060">
        <f t="shared" si="676"/>
        <v>0</v>
      </c>
      <c r="AJ1785" s="1102">
        <f t="shared" si="684"/>
        <v>0</v>
      </c>
      <c r="AK1785" s="1102">
        <f t="shared" si="684"/>
        <v>0</v>
      </c>
      <c r="AL1785" s="1102">
        <f t="shared" si="684"/>
        <v>0</v>
      </c>
      <c r="AM1785" s="1102">
        <f t="shared" si="685"/>
        <v>0</v>
      </c>
      <c r="AN1785" s="1085">
        <f t="shared" si="686"/>
        <v>0</v>
      </c>
      <c r="AO1785" s="1061">
        <f t="shared" si="694"/>
        <v>0</v>
      </c>
      <c r="AP1785" s="1061">
        <f t="shared" si="694"/>
        <v>0</v>
      </c>
      <c r="AQ1785" s="1061">
        <f t="shared" si="694"/>
        <v>0</v>
      </c>
      <c r="AR1785" s="1061">
        <f t="shared" si="694"/>
        <v>0</v>
      </c>
      <c r="AS1785" s="1061">
        <f t="shared" si="694"/>
        <v>0</v>
      </c>
      <c r="AT1785" s="850" t="str">
        <f t="shared" si="679"/>
        <v/>
      </c>
      <c r="AU1785" s="893"/>
      <c r="AV1785" s="894"/>
      <c r="AW1785" s="894"/>
      <c r="AX1785" s="894"/>
      <c r="AY1785" s="894"/>
      <c r="AZ1785" s="918"/>
    </row>
    <row r="1786" spans="1:52" ht="13.5" customHeight="1">
      <c r="A1786" s="838" t="str">
        <f t="shared" si="692"/>
        <v/>
      </c>
      <c r="B1786" s="906"/>
      <c r="C1786" s="844"/>
      <c r="D1786" s="1117"/>
      <c r="E1786" s="1060"/>
      <c r="F1786" s="1140"/>
      <c r="G1786" s="1086"/>
      <c r="H1786" s="1077"/>
      <c r="I1786" s="1077"/>
      <c r="J1786" s="1060">
        <f t="shared" si="693"/>
        <v>0</v>
      </c>
      <c r="K1786" s="1061"/>
      <c r="L1786" s="1061"/>
      <c r="M1786" s="1063"/>
      <c r="N1786" s="1063"/>
      <c r="O1786" s="1060">
        <f t="shared" si="680"/>
        <v>0</v>
      </c>
      <c r="P1786" s="1061"/>
      <c r="Q1786" s="1061"/>
      <c r="R1786" s="1063"/>
      <c r="S1786" s="1063"/>
      <c r="T1786" s="1079">
        <f t="shared" si="695"/>
        <v>0</v>
      </c>
      <c r="U1786" s="1061">
        <f t="shared" si="687"/>
        <v>0</v>
      </c>
      <c r="V1786" s="1061">
        <f t="shared" si="681"/>
        <v>0</v>
      </c>
      <c r="W1786" s="1063">
        <f>SUM(H1786,M1786,R1786)</f>
        <v>0</v>
      </c>
      <c r="X1786" s="1063">
        <f t="shared" si="681"/>
        <v>0</v>
      </c>
      <c r="Y1786" s="1060">
        <f t="shared" si="681"/>
        <v>0</v>
      </c>
      <c r="Z1786" s="1080" t="str">
        <f t="shared" si="678"/>
        <v/>
      </c>
      <c r="AA1786" s="1126">
        <f t="shared" si="675"/>
        <v>0</v>
      </c>
      <c r="AB1786" s="1082">
        <f t="shared" si="675"/>
        <v>0</v>
      </c>
      <c r="AC1786" s="1083">
        <f t="shared" si="675"/>
        <v>0</v>
      </c>
      <c r="AD1786" s="1089">
        <f t="shared" si="675"/>
        <v>0</v>
      </c>
      <c r="AE1786" s="1071">
        <f t="shared" si="696"/>
        <v>0</v>
      </c>
      <c r="AF1786" s="1071">
        <f t="shared" si="696"/>
        <v>0</v>
      </c>
      <c r="AG1786" s="1071">
        <f t="shared" si="696"/>
        <v>0</v>
      </c>
      <c r="AH1786" s="1071">
        <f t="shared" si="696"/>
        <v>0</v>
      </c>
      <c r="AI1786" s="1060">
        <f t="shared" si="676"/>
        <v>0</v>
      </c>
      <c r="AJ1786" s="1102">
        <f t="shared" si="684"/>
        <v>0</v>
      </c>
      <c r="AK1786" s="1102">
        <f t="shared" si="684"/>
        <v>0</v>
      </c>
      <c r="AL1786" s="1102">
        <f t="shared" si="684"/>
        <v>0</v>
      </c>
      <c r="AM1786" s="1102">
        <f t="shared" si="685"/>
        <v>0</v>
      </c>
      <c r="AN1786" s="1085">
        <f t="shared" si="686"/>
        <v>0</v>
      </c>
      <c r="AO1786" s="1061">
        <f t="shared" si="694"/>
        <v>0</v>
      </c>
      <c r="AP1786" s="1061">
        <f t="shared" si="694"/>
        <v>0</v>
      </c>
      <c r="AQ1786" s="1061">
        <f t="shared" si="694"/>
        <v>0</v>
      </c>
      <c r="AR1786" s="1061">
        <f t="shared" si="694"/>
        <v>0</v>
      </c>
      <c r="AS1786" s="1061">
        <f t="shared" si="694"/>
        <v>0</v>
      </c>
      <c r="AT1786" s="850" t="str">
        <f t="shared" si="679"/>
        <v/>
      </c>
      <c r="AU1786" s="893"/>
      <c r="AV1786" s="894"/>
      <c r="AW1786" s="894"/>
      <c r="AX1786" s="894"/>
      <c r="AY1786" s="894"/>
      <c r="AZ1786" s="918"/>
    </row>
    <row r="1787" spans="1:52" ht="13.5" customHeight="1">
      <c r="A1787" s="838" t="str">
        <f t="shared" si="692"/>
        <v/>
      </c>
      <c r="B1787" s="906"/>
      <c r="C1787" s="844"/>
      <c r="D1787" s="1117"/>
      <c r="E1787" s="1060"/>
      <c r="F1787" s="1140"/>
      <c r="G1787" s="1086"/>
      <c r="H1787" s="1077"/>
      <c r="I1787" s="1077"/>
      <c r="J1787" s="1060">
        <f t="shared" si="693"/>
        <v>0</v>
      </c>
      <c r="K1787" s="1061"/>
      <c r="L1787" s="1061"/>
      <c r="M1787" s="1063"/>
      <c r="N1787" s="1063"/>
      <c r="O1787" s="1060">
        <f t="shared" si="680"/>
        <v>0</v>
      </c>
      <c r="P1787" s="1061"/>
      <c r="Q1787" s="1061"/>
      <c r="R1787" s="1063"/>
      <c r="S1787" s="1063"/>
      <c r="T1787" s="1079">
        <f t="shared" si="695"/>
        <v>0</v>
      </c>
      <c r="U1787" s="1061">
        <f t="shared" si="687"/>
        <v>0</v>
      </c>
      <c r="V1787" s="1061">
        <f>SUM(G1787,L1787,Q1787)</f>
        <v>0</v>
      </c>
      <c r="W1787" s="1063">
        <f>SUM(H1787,M1787,R1787)</f>
        <v>0</v>
      </c>
      <c r="X1787" s="1063">
        <f>SUM(I1787,N1787,S1787)</f>
        <v>0</v>
      </c>
      <c r="Y1787" s="1060">
        <f>SUM(J1787,O1787,T1787)</f>
        <v>0</v>
      </c>
      <c r="Z1787" s="1080" t="str">
        <f t="shared" si="678"/>
        <v/>
      </c>
      <c r="AA1787" s="1126">
        <f t="shared" si="675"/>
        <v>0</v>
      </c>
      <c r="AB1787" s="1082">
        <f t="shared" si="675"/>
        <v>0</v>
      </c>
      <c r="AC1787" s="1083">
        <f t="shared" si="675"/>
        <v>0</v>
      </c>
      <c r="AD1787" s="1089">
        <f t="shared" si="675"/>
        <v>0</v>
      </c>
      <c r="AE1787" s="1071">
        <f t="shared" si="696"/>
        <v>0</v>
      </c>
      <c r="AF1787" s="1071">
        <f t="shared" si="696"/>
        <v>0</v>
      </c>
      <c r="AG1787" s="1071">
        <f t="shared" si="696"/>
        <v>0</v>
      </c>
      <c r="AH1787" s="1071">
        <f t="shared" si="696"/>
        <v>0</v>
      </c>
      <c r="AI1787" s="1060">
        <f t="shared" si="676"/>
        <v>0</v>
      </c>
      <c r="AJ1787" s="1102">
        <f t="shared" si="684"/>
        <v>0</v>
      </c>
      <c r="AK1787" s="1102">
        <f t="shared" si="684"/>
        <v>0</v>
      </c>
      <c r="AL1787" s="1102">
        <f t="shared" si="684"/>
        <v>0</v>
      </c>
      <c r="AM1787" s="1102">
        <f t="shared" si="685"/>
        <v>0</v>
      </c>
      <c r="AN1787" s="1085">
        <f t="shared" si="686"/>
        <v>0</v>
      </c>
      <c r="AO1787" s="1061">
        <f t="shared" si="694"/>
        <v>0</v>
      </c>
      <c r="AP1787" s="1061">
        <f t="shared" si="694"/>
        <v>0</v>
      </c>
      <c r="AQ1787" s="1061">
        <f t="shared" si="694"/>
        <v>0</v>
      </c>
      <c r="AR1787" s="1061">
        <f t="shared" si="694"/>
        <v>0</v>
      </c>
      <c r="AS1787" s="1061">
        <f t="shared" si="694"/>
        <v>0</v>
      </c>
      <c r="AT1787" s="850" t="str">
        <f t="shared" si="679"/>
        <v/>
      </c>
      <c r="AU1787" s="893"/>
      <c r="AV1787" s="894"/>
      <c r="AW1787" s="894"/>
      <c r="AX1787" s="894"/>
      <c r="AY1787" s="894"/>
      <c r="AZ1787" s="918"/>
    </row>
    <row r="1788" spans="1:52" ht="13.5" customHeight="1">
      <c r="A1788" s="838"/>
      <c r="B1788" s="906"/>
      <c r="C1788" s="844"/>
      <c r="D1788" s="1117"/>
      <c r="E1788" s="1060"/>
      <c r="F1788" s="1140"/>
      <c r="G1788" s="1086"/>
      <c r="H1788" s="1077"/>
      <c r="I1788" s="1077"/>
      <c r="J1788" s="1060"/>
      <c r="K1788" s="1061"/>
      <c r="L1788" s="1061"/>
      <c r="M1788" s="1063"/>
      <c r="N1788" s="1063"/>
      <c r="O1788" s="1060"/>
      <c r="P1788" s="1061"/>
      <c r="Q1788" s="1061"/>
      <c r="R1788" s="1063"/>
      <c r="S1788" s="1063"/>
      <c r="T1788" s="1079"/>
      <c r="U1788" s="1061"/>
      <c r="V1788" s="1061"/>
      <c r="W1788" s="1063"/>
      <c r="X1788" s="1063"/>
      <c r="Y1788" s="1060"/>
      <c r="Z1788" s="1080"/>
      <c r="AA1788" s="1126"/>
      <c r="AB1788" s="1082"/>
      <c r="AC1788" s="1083"/>
      <c r="AD1788" s="1089"/>
      <c r="AE1788" s="1071"/>
      <c r="AF1788" s="1071"/>
      <c r="AG1788" s="1071"/>
      <c r="AH1788" s="1071"/>
      <c r="AI1788" s="1060"/>
      <c r="AJ1788" s="1102"/>
      <c r="AK1788" s="1102"/>
      <c r="AL1788" s="1102"/>
      <c r="AM1788" s="1102"/>
      <c r="AN1788" s="1085"/>
      <c r="AO1788" s="1061"/>
      <c r="AP1788" s="1061"/>
      <c r="AQ1788" s="1061"/>
      <c r="AR1788" s="1061"/>
      <c r="AS1788" s="1061"/>
      <c r="AT1788" s="850"/>
      <c r="AU1788" s="893"/>
      <c r="AV1788" s="894"/>
      <c r="AW1788" s="894"/>
      <c r="AX1788" s="894"/>
      <c r="AY1788" s="894"/>
      <c r="AZ1788" s="918"/>
    </row>
    <row r="1789" spans="1:52" ht="13.5" customHeight="1">
      <c r="A1789" s="838"/>
      <c r="B1789" s="906"/>
      <c r="C1789" s="844"/>
      <c r="D1789" s="1117"/>
      <c r="E1789" s="1060"/>
      <c r="F1789" s="1140"/>
      <c r="G1789" s="1086"/>
      <c r="H1789" s="1077"/>
      <c r="I1789" s="1077"/>
      <c r="J1789" s="1060"/>
      <c r="K1789" s="1061"/>
      <c r="L1789" s="1061"/>
      <c r="M1789" s="1063"/>
      <c r="N1789" s="1063"/>
      <c r="O1789" s="1060"/>
      <c r="P1789" s="1061"/>
      <c r="Q1789" s="1061"/>
      <c r="R1789" s="1063"/>
      <c r="S1789" s="1063"/>
      <c r="T1789" s="1079"/>
      <c r="U1789" s="1061"/>
      <c r="V1789" s="1061"/>
      <c r="W1789" s="1063"/>
      <c r="X1789" s="1063"/>
      <c r="Y1789" s="1060"/>
      <c r="Z1789" s="1080"/>
      <c r="AA1789" s="1126"/>
      <c r="AB1789" s="1082"/>
      <c r="AC1789" s="1083"/>
      <c r="AD1789" s="1089"/>
      <c r="AE1789" s="1071"/>
      <c r="AF1789" s="1071"/>
      <c r="AG1789" s="1071"/>
      <c r="AH1789" s="1071"/>
      <c r="AI1789" s="1060"/>
      <c r="AJ1789" s="1102"/>
      <c r="AK1789" s="1102"/>
      <c r="AL1789" s="1102"/>
      <c r="AM1789" s="1102"/>
      <c r="AN1789" s="1085"/>
      <c r="AO1789" s="1061"/>
      <c r="AP1789" s="1061"/>
      <c r="AQ1789" s="1061"/>
      <c r="AR1789" s="1061"/>
      <c r="AS1789" s="1061"/>
      <c r="AT1789" s="850"/>
      <c r="AU1789" s="893"/>
      <c r="AV1789" s="894"/>
      <c r="AW1789" s="894"/>
      <c r="AX1789" s="894"/>
      <c r="AY1789" s="894"/>
      <c r="AZ1789" s="918"/>
    </row>
    <row r="1790" spans="1:52" ht="13.5" customHeight="1">
      <c r="A1790" s="838"/>
      <c r="B1790" s="906"/>
      <c r="C1790" s="844"/>
      <c r="D1790" s="1117"/>
      <c r="E1790" s="1060"/>
      <c r="F1790" s="1140"/>
      <c r="G1790" s="1086"/>
      <c r="H1790" s="1077"/>
      <c r="I1790" s="1077"/>
      <c r="J1790" s="1060"/>
      <c r="K1790" s="1061"/>
      <c r="L1790" s="1061"/>
      <c r="M1790" s="1063"/>
      <c r="N1790" s="1063"/>
      <c r="O1790" s="1060"/>
      <c r="P1790" s="1061"/>
      <c r="Q1790" s="1061"/>
      <c r="R1790" s="1063"/>
      <c r="S1790" s="1063"/>
      <c r="T1790" s="1079"/>
      <c r="U1790" s="1061"/>
      <c r="V1790" s="1061"/>
      <c r="W1790" s="1063"/>
      <c r="X1790" s="1063"/>
      <c r="Y1790" s="1060"/>
      <c r="Z1790" s="1080"/>
      <c r="AA1790" s="1126"/>
      <c r="AB1790" s="1082"/>
      <c r="AC1790" s="1083"/>
      <c r="AD1790" s="1089"/>
      <c r="AE1790" s="1071"/>
      <c r="AF1790" s="1071"/>
      <c r="AG1790" s="1071"/>
      <c r="AH1790" s="1071"/>
      <c r="AI1790" s="1060"/>
      <c r="AJ1790" s="1102"/>
      <c r="AK1790" s="1102"/>
      <c r="AL1790" s="1102"/>
      <c r="AM1790" s="1102"/>
      <c r="AN1790" s="1085"/>
      <c r="AO1790" s="1061"/>
      <c r="AP1790" s="1061"/>
      <c r="AQ1790" s="1061"/>
      <c r="AR1790" s="1061"/>
      <c r="AS1790" s="1061"/>
      <c r="AT1790" s="850"/>
      <c r="AU1790" s="893"/>
      <c r="AV1790" s="894"/>
      <c r="AW1790" s="894"/>
      <c r="AX1790" s="894"/>
      <c r="AY1790" s="894"/>
      <c r="AZ1790" s="918"/>
    </row>
    <row r="1791" spans="1:52" ht="13.5" customHeight="1">
      <c r="A1791" s="838" t="str">
        <f>IF(B1791&lt;&gt;"",MAX($A1786:$A1787)+1,"")</f>
        <v/>
      </c>
      <c r="B1791" s="951"/>
      <c r="C1791" s="952"/>
      <c r="D1791" s="1143"/>
      <c r="E1791" s="1060"/>
      <c r="F1791" s="1140"/>
      <c r="G1791" s="1086"/>
      <c r="H1791" s="1077"/>
      <c r="I1791" s="1077"/>
      <c r="J1791" s="1060">
        <f>SUM(F1791:I1791)*$E1791</f>
        <v>0</v>
      </c>
      <c r="K1791" s="1061"/>
      <c r="L1791" s="1061"/>
      <c r="M1791" s="1063"/>
      <c r="N1791" s="1063"/>
      <c r="O1791" s="1060">
        <f>SUM(K1791:N1791)*$E1791</f>
        <v>0</v>
      </c>
      <c r="P1791" s="1061"/>
      <c r="Q1791" s="1061"/>
      <c r="R1791" s="1063"/>
      <c r="S1791" s="1063"/>
      <c r="T1791" s="1079">
        <f>SUM(P1791:S1791)*$E1791</f>
        <v>0</v>
      </c>
      <c r="U1791" s="1061">
        <f t="shared" ref="U1791:Y1793" si="697">SUM(F1791,K1791,P1791)</f>
        <v>0</v>
      </c>
      <c r="V1791" s="1061">
        <f t="shared" si="697"/>
        <v>0</v>
      </c>
      <c r="W1791" s="1063">
        <f t="shared" si="697"/>
        <v>0</v>
      </c>
      <c r="X1791" s="1063">
        <f t="shared" si="697"/>
        <v>0</v>
      </c>
      <c r="Y1791" s="1060">
        <f t="shared" si="697"/>
        <v>0</v>
      </c>
      <c r="Z1791" s="1080" t="str">
        <f t="shared" ref="Z1791:AD1793" si="698">A1791</f>
        <v/>
      </c>
      <c r="AA1791" s="1126">
        <f t="shared" si="698"/>
        <v>0</v>
      </c>
      <c r="AB1791" s="1082">
        <f t="shared" si="698"/>
        <v>0</v>
      </c>
      <c r="AC1791" s="1083">
        <f t="shared" si="698"/>
        <v>0</v>
      </c>
      <c r="AD1791" s="1089">
        <f t="shared" si="698"/>
        <v>0</v>
      </c>
      <c r="AE1791" s="1071">
        <f t="shared" ref="AE1791:AH1793" si="699">AE1709+AJ1709-AO1709</f>
        <v>0</v>
      </c>
      <c r="AF1791" s="1071">
        <f t="shared" si="699"/>
        <v>0</v>
      </c>
      <c r="AG1791" s="1071">
        <f t="shared" si="699"/>
        <v>0</v>
      </c>
      <c r="AH1791" s="1071">
        <f t="shared" si="699"/>
        <v>0</v>
      </c>
      <c r="AI1791" s="1060">
        <f>SUM(AE1791:AH1791)*$E1791</f>
        <v>0</v>
      </c>
      <c r="AJ1791" s="1102">
        <f t="shared" ref="AJ1791:AM1793" si="700">U1791</f>
        <v>0</v>
      </c>
      <c r="AK1791" s="1102">
        <f t="shared" si="700"/>
        <v>0</v>
      </c>
      <c r="AL1791" s="1102">
        <f t="shared" si="700"/>
        <v>0</v>
      </c>
      <c r="AM1791" s="1102">
        <f t="shared" si="700"/>
        <v>0</v>
      </c>
      <c r="AN1791" s="1085">
        <f>SUM(AJ1791:AM1791)*$E1791</f>
        <v>0</v>
      </c>
      <c r="AO1791" s="1061">
        <f t="shared" ref="AO1791:AS1793" si="701">U1791</f>
        <v>0</v>
      </c>
      <c r="AP1791" s="1061">
        <f t="shared" si="701"/>
        <v>0</v>
      </c>
      <c r="AQ1791" s="1061">
        <f t="shared" si="701"/>
        <v>0</v>
      </c>
      <c r="AR1791" s="1061">
        <f t="shared" si="701"/>
        <v>0</v>
      </c>
      <c r="AS1791" s="1061">
        <f t="shared" si="701"/>
        <v>0</v>
      </c>
      <c r="AT1791" s="850" t="str">
        <f>IF(AC1791&lt;&gt;0,SUM(AO1791:AR1791)*$AC1791-SUM(AO1791:AR1791)*$AD1791,"")</f>
        <v/>
      </c>
      <c r="AU1791" s="893"/>
      <c r="AV1791" s="894"/>
      <c r="AW1791" s="894"/>
      <c r="AX1791" s="894"/>
      <c r="AY1791" s="894"/>
      <c r="AZ1791" s="954"/>
    </row>
    <row r="1792" spans="1:52" ht="13.5" customHeight="1">
      <c r="A1792" s="838" t="str">
        <f>IF(B1792&lt;&gt;"",MAX($A1787:$A1791)+1,"")</f>
        <v/>
      </c>
      <c r="B1792" s="951"/>
      <c r="C1792" s="952"/>
      <c r="D1792" s="1143"/>
      <c r="E1792" s="1060"/>
      <c r="F1792" s="1140"/>
      <c r="G1792" s="1086"/>
      <c r="H1792" s="1077"/>
      <c r="I1792" s="1077"/>
      <c r="J1792" s="1060">
        <f>SUM(F1792:I1792)*$E1792</f>
        <v>0</v>
      </c>
      <c r="K1792" s="1061"/>
      <c r="L1792" s="1061"/>
      <c r="M1792" s="1063"/>
      <c r="N1792" s="1063"/>
      <c r="O1792" s="1060">
        <f>SUM(K1792:N1792)*$E1792</f>
        <v>0</v>
      </c>
      <c r="P1792" s="1061"/>
      <c r="Q1792" s="1061"/>
      <c r="R1792" s="1063"/>
      <c r="S1792" s="1063"/>
      <c r="T1792" s="1079">
        <f>SUM(P1792:S1792)*$E1792</f>
        <v>0</v>
      </c>
      <c r="U1792" s="1061">
        <f t="shared" si="697"/>
        <v>0</v>
      </c>
      <c r="V1792" s="1061">
        <f t="shared" si="697"/>
        <v>0</v>
      </c>
      <c r="W1792" s="1063">
        <f t="shared" si="697"/>
        <v>0</v>
      </c>
      <c r="X1792" s="1063">
        <f t="shared" si="697"/>
        <v>0</v>
      </c>
      <c r="Y1792" s="1060">
        <f t="shared" si="697"/>
        <v>0</v>
      </c>
      <c r="Z1792" s="1080" t="str">
        <f t="shared" si="698"/>
        <v/>
      </c>
      <c r="AA1792" s="1126">
        <f t="shared" si="698"/>
        <v>0</v>
      </c>
      <c r="AB1792" s="1082">
        <f t="shared" si="698"/>
        <v>0</v>
      </c>
      <c r="AC1792" s="1083">
        <f t="shared" si="698"/>
        <v>0</v>
      </c>
      <c r="AD1792" s="1089">
        <f>E1792</f>
        <v>0</v>
      </c>
      <c r="AE1792" s="1071">
        <f t="shared" si="699"/>
        <v>0</v>
      </c>
      <c r="AF1792" s="1071">
        <f t="shared" si="699"/>
        <v>0</v>
      </c>
      <c r="AG1792" s="1071">
        <f t="shared" si="699"/>
        <v>0</v>
      </c>
      <c r="AH1792" s="1071">
        <f t="shared" si="699"/>
        <v>0</v>
      </c>
      <c r="AI1792" s="1060">
        <f>SUM(AE1792:AH1792)*$E1792</f>
        <v>0</v>
      </c>
      <c r="AJ1792" s="1102">
        <f t="shared" si="700"/>
        <v>0</v>
      </c>
      <c r="AK1792" s="1102">
        <f t="shared" si="700"/>
        <v>0</v>
      </c>
      <c r="AL1792" s="1102">
        <f t="shared" si="700"/>
        <v>0</v>
      </c>
      <c r="AM1792" s="1102">
        <f t="shared" si="700"/>
        <v>0</v>
      </c>
      <c r="AN1792" s="1085">
        <f>SUM(AJ1792:AM1792)*$E1792</f>
        <v>0</v>
      </c>
      <c r="AO1792" s="1061">
        <f t="shared" si="701"/>
        <v>0</v>
      </c>
      <c r="AP1792" s="1061">
        <f t="shared" si="701"/>
        <v>0</v>
      </c>
      <c r="AQ1792" s="1061">
        <f t="shared" si="701"/>
        <v>0</v>
      </c>
      <c r="AR1792" s="1061">
        <f t="shared" si="701"/>
        <v>0</v>
      </c>
      <c r="AS1792" s="1061">
        <f t="shared" si="701"/>
        <v>0</v>
      </c>
      <c r="AT1792" s="850" t="str">
        <f>IF(AC1792&lt;&gt;0,SUM(AO1792:AR1792)*$AC1792-SUM(AO1792:AR1792)*$AD1792,"")</f>
        <v/>
      </c>
      <c r="AU1792" s="893"/>
      <c r="AV1792" s="894"/>
      <c r="AW1792" s="894"/>
      <c r="AX1792" s="894"/>
      <c r="AY1792" s="894"/>
      <c r="AZ1792" s="954"/>
    </row>
    <row r="1793" spans="1:52" ht="13.5" customHeight="1">
      <c r="A1793" s="838" t="str">
        <f>IF(B1793&lt;&gt;"",MAX($A1791:$A1792)+1,"")</f>
        <v/>
      </c>
      <c r="B1793" s="955"/>
      <c r="C1793" s="956"/>
      <c r="D1793" s="1152"/>
      <c r="E1793" s="1153"/>
      <c r="F1793" s="1154"/>
      <c r="G1793" s="1155"/>
      <c r="H1793" s="1156"/>
      <c r="I1793" s="1156"/>
      <c r="J1793" s="1060">
        <f>SUM(F1793:I1793)*$E1793</f>
        <v>0</v>
      </c>
      <c r="K1793" s="1061"/>
      <c r="L1793" s="1061"/>
      <c r="M1793" s="1063"/>
      <c r="N1793" s="1063"/>
      <c r="O1793" s="1157">
        <f>SUM(K1793:N1793)*$E1793</f>
        <v>0</v>
      </c>
      <c r="P1793" s="1061"/>
      <c r="Q1793" s="1061"/>
      <c r="R1793" s="1063"/>
      <c r="S1793" s="1063"/>
      <c r="T1793" s="1079">
        <f>SUM(P1793:S1793)*$E1793</f>
        <v>0</v>
      </c>
      <c r="U1793" s="1061">
        <f>SUM(F1793,K1793,P1793)</f>
        <v>0</v>
      </c>
      <c r="V1793" s="1061">
        <f t="shared" si="697"/>
        <v>0</v>
      </c>
      <c r="W1793" s="1063">
        <f t="shared" si="697"/>
        <v>0</v>
      </c>
      <c r="X1793" s="1063">
        <f>SUM(I1793,N1793,S1793)</f>
        <v>0</v>
      </c>
      <c r="Y1793" s="1060">
        <f>SUM(J1793,O1793,T1793)</f>
        <v>0</v>
      </c>
      <c r="Z1793" s="1080" t="str">
        <f t="shared" si="698"/>
        <v/>
      </c>
      <c r="AA1793" s="1126">
        <f>B1793</f>
        <v>0</v>
      </c>
      <c r="AB1793" s="1082">
        <f>C1793</f>
        <v>0</v>
      </c>
      <c r="AC1793" s="1158">
        <f>D1793</f>
        <v>0</v>
      </c>
      <c r="AD1793" s="1089">
        <f>E1793</f>
        <v>0</v>
      </c>
      <c r="AE1793" s="1071">
        <f t="shared" si="699"/>
        <v>0</v>
      </c>
      <c r="AF1793" s="1071">
        <f t="shared" si="699"/>
        <v>0</v>
      </c>
      <c r="AG1793" s="1071">
        <f t="shared" si="699"/>
        <v>0</v>
      </c>
      <c r="AH1793" s="1071">
        <f t="shared" si="699"/>
        <v>0</v>
      </c>
      <c r="AI1793" s="1060">
        <f>SUM(AE1793:AH1793)*$E1793</f>
        <v>0</v>
      </c>
      <c r="AJ1793" s="1102">
        <f t="shared" si="700"/>
        <v>0</v>
      </c>
      <c r="AK1793" s="1102">
        <f t="shared" si="700"/>
        <v>0</v>
      </c>
      <c r="AL1793" s="1102">
        <f t="shared" si="700"/>
        <v>0</v>
      </c>
      <c r="AM1793" s="1102">
        <f t="shared" si="700"/>
        <v>0</v>
      </c>
      <c r="AN1793" s="1085">
        <f>SUM(AJ1793:AM1793)*$E1793</f>
        <v>0</v>
      </c>
      <c r="AO1793" s="1061">
        <f t="shared" si="701"/>
        <v>0</v>
      </c>
      <c r="AP1793" s="1061">
        <f t="shared" si="701"/>
        <v>0</v>
      </c>
      <c r="AQ1793" s="1061">
        <f t="shared" si="701"/>
        <v>0</v>
      </c>
      <c r="AR1793" s="1061">
        <f t="shared" si="701"/>
        <v>0</v>
      </c>
      <c r="AS1793" s="1061">
        <f t="shared" si="701"/>
        <v>0</v>
      </c>
      <c r="AT1793" s="963" t="str">
        <f>IF(AC1793&lt;&gt;0,SUM(AO1793:AR1793)*$AC1793-SUM(AO1793:AR1793)*$AD1793,"")</f>
        <v/>
      </c>
      <c r="AU1793" s="893"/>
      <c r="AV1793" s="894"/>
      <c r="AW1793" s="894"/>
      <c r="AX1793" s="894"/>
      <c r="AY1793" s="894"/>
      <c r="AZ1793" s="954"/>
    </row>
    <row r="1794" spans="1:52" ht="13.5" customHeight="1">
      <c r="A1794" s="964"/>
      <c r="B1794" s="964" t="s">
        <v>6</v>
      </c>
      <c r="C1794" s="965"/>
      <c r="D1794" s="966"/>
      <c r="E1794" s="965"/>
      <c r="F1794" s="965"/>
      <c r="G1794" s="967"/>
      <c r="H1794" s="965"/>
      <c r="I1794" s="965"/>
      <c r="J1794" s="968">
        <f>SUM(J1728:J1793)</f>
        <v>1892.3</v>
      </c>
      <c r="K1794" s="969"/>
      <c r="L1794" s="969"/>
      <c r="M1794" s="969"/>
      <c r="N1794" s="969"/>
      <c r="O1794" s="968">
        <f>SUM(O1728:O1793)</f>
        <v>3777.45</v>
      </c>
      <c r="P1794" s="969"/>
      <c r="Q1794" s="969"/>
      <c r="R1794" s="969"/>
      <c r="S1794" s="969"/>
      <c r="T1794" s="968">
        <f>SUM(T1728:T1793)</f>
        <v>4091.65</v>
      </c>
      <c r="U1794" s="969"/>
      <c r="V1794" s="969"/>
      <c r="W1794" s="969"/>
      <c r="X1794" s="969"/>
      <c r="Y1794" s="968">
        <f>SUM(Y1728:Y1793)</f>
        <v>9761.4</v>
      </c>
      <c r="Z1794" s="964"/>
      <c r="AA1794" s="964" t="s">
        <v>6</v>
      </c>
      <c r="AB1794" s="969"/>
      <c r="AC1794" s="970"/>
      <c r="AD1794" s="969"/>
      <c r="AE1794" s="969"/>
      <c r="AF1794" s="969"/>
      <c r="AG1794" s="969"/>
      <c r="AH1794" s="969"/>
      <c r="AI1794" s="971">
        <f>SUM(AI1728:AI1793)</f>
        <v>75886.299999999988</v>
      </c>
      <c r="AJ1794" s="969"/>
      <c r="AK1794" s="969"/>
      <c r="AL1794" s="969"/>
      <c r="AM1794" s="969"/>
      <c r="AN1794" s="969">
        <f>SUM(AN1728:AN1793)</f>
        <v>9295</v>
      </c>
      <c r="AO1794" s="969"/>
      <c r="AP1794" s="969"/>
      <c r="AQ1794" s="969"/>
      <c r="AR1794" s="969"/>
      <c r="AS1794" s="969">
        <f>SUM(AS1728:AS1793)</f>
        <v>9761.4</v>
      </c>
      <c r="AT1794" s="972">
        <f>SUM(AT1728:AT1793)</f>
        <v>613.5</v>
      </c>
      <c r="AU1794" s="973"/>
      <c r="AV1794" s="974"/>
      <c r="AW1794" s="974"/>
      <c r="AX1794" s="974"/>
      <c r="AY1794" s="974"/>
      <c r="AZ1794" s="975"/>
    </row>
    <row r="1795" spans="1:52" ht="13.5" customHeight="1">
      <c r="A1795" s="976"/>
      <c r="B1795" s="1484" t="s">
        <v>866</v>
      </c>
      <c r="C1795" s="1487" t="s">
        <v>867</v>
      </c>
      <c r="D1795" s="1488"/>
      <c r="E1795" s="1489"/>
      <c r="F1795" s="1490" t="str">
        <f>"Đtượng BB : " &amp; SUM(F1796:F1798) &amp;"đ/c = " &amp; SUM(J1796:J1798) &amp;"k"</f>
        <v>Đtượng BB : 342đ/c = 8892k</v>
      </c>
      <c r="G1795" s="1491"/>
      <c r="H1795" s="1491"/>
      <c r="I1795" s="1491"/>
      <c r="J1795" s="1492"/>
      <c r="K1795" s="1490" t="str">
        <f>"Đtượng BC: " &amp; SUM(K1796:K1798) &amp;"đ/c = " &amp; SUM(O1796:O1798) &amp;"k"</f>
        <v>Đtượng BC: 42đ/c = 868k</v>
      </c>
      <c r="L1795" s="1491"/>
      <c r="M1795" s="1491"/>
      <c r="N1795" s="1491"/>
      <c r="O1795" s="1492"/>
      <c r="P1795" s="1493" t="s">
        <v>6</v>
      </c>
      <c r="Q1795" s="1494"/>
      <c r="R1795" s="1495"/>
      <c r="S1795" s="977"/>
      <c r="T1795" s="1496" t="s">
        <v>868</v>
      </c>
      <c r="U1795" s="1497"/>
      <c r="V1795" s="1497"/>
      <c r="W1795" s="1497"/>
      <c r="X1795" s="1497"/>
      <c r="Y1795" s="1498"/>
      <c r="Z1795" s="978"/>
      <c r="AA1795" s="930"/>
      <c r="AB1795" s="930"/>
      <c r="AC1795" s="979"/>
      <c r="AD1795" s="930"/>
      <c r="AE1795" s="930"/>
      <c r="AF1795" s="930"/>
      <c r="AG1795" s="930"/>
      <c r="AH1795" s="930"/>
      <c r="AI1795" s="930"/>
      <c r="AJ1795" s="930"/>
      <c r="AK1795" s="930"/>
      <c r="AL1795" s="930"/>
      <c r="AM1795" s="930"/>
      <c r="AN1795" s="930"/>
      <c r="AO1795" s="930"/>
      <c r="AP1795" s="930"/>
      <c r="AQ1795" s="930"/>
      <c r="AR1795" s="930"/>
      <c r="AS1795" s="930"/>
      <c r="AT1795" s="930"/>
      <c r="AU1795" s="980"/>
    </row>
    <row r="1796" spans="1:52" ht="13.5" customHeight="1">
      <c r="A1796" s="981"/>
      <c r="B1796" s="1485"/>
      <c r="C1796" s="1499" t="s">
        <v>856</v>
      </c>
      <c r="D1796" s="1500"/>
      <c r="E1796" s="1501"/>
      <c r="F1796" s="982">
        <v>114</v>
      </c>
      <c r="G1796" s="982" t="s">
        <v>27</v>
      </c>
      <c r="H1796" s="983">
        <v>14</v>
      </c>
      <c r="I1796" s="984" t="s">
        <v>29</v>
      </c>
      <c r="J1796" s="985">
        <f>F1796*H1796</f>
        <v>1596</v>
      </c>
      <c r="K1796" s="986">
        <v>14</v>
      </c>
      <c r="L1796" s="984" t="s">
        <v>27</v>
      </c>
      <c r="M1796" s="987">
        <v>14</v>
      </c>
      <c r="N1796" s="984" t="s">
        <v>28</v>
      </c>
      <c r="O1796" s="988">
        <f>K1796*M1796</f>
        <v>196</v>
      </c>
      <c r="P1796" s="989" t="str">
        <f>F1796+K1796 &amp;"đ/c"</f>
        <v>128đ/c</v>
      </c>
      <c r="Q1796" s="1471">
        <f>J1796+O1796</f>
        <v>1792</v>
      </c>
      <c r="R1796" s="1472"/>
      <c r="S1796" s="990"/>
      <c r="T1796" s="1473" t="s">
        <v>869</v>
      </c>
      <c r="U1796" s="1474"/>
      <c r="V1796" s="1474"/>
      <c r="W1796" s="1474"/>
      <c r="X1796" s="991"/>
      <c r="Y1796" s="992">
        <f>SUM(J1796:J1800)+SUM(O1796:O1798)+Q1799-Q1800</f>
        <v>12026.899999999994</v>
      </c>
      <c r="AB1796" s="993" t="s">
        <v>870</v>
      </c>
      <c r="AC1796" s="994"/>
      <c r="AD1796" s="993"/>
      <c r="AE1796" s="993"/>
      <c r="AF1796" s="993"/>
      <c r="AG1796" s="995"/>
      <c r="AH1796" s="995"/>
      <c r="AI1796" s="1261" t="s">
        <v>871</v>
      </c>
      <c r="AJ1796" s="1261"/>
      <c r="AK1796" s="1261"/>
      <c r="AL1796" s="1261"/>
      <c r="AM1796" s="1261"/>
      <c r="AN1796" s="1261"/>
      <c r="AO1796" s="995"/>
      <c r="AP1796" s="995"/>
      <c r="AQ1796" s="995"/>
      <c r="AR1796" s="995"/>
      <c r="AS1796" s="995"/>
      <c r="AT1796" s="993" t="s">
        <v>21</v>
      </c>
      <c r="AU1796" s="993"/>
      <c r="AV1796" s="996"/>
      <c r="AW1796" s="996"/>
      <c r="AX1796" s="996"/>
    </row>
    <row r="1797" spans="1:52" ht="13.5" customHeight="1">
      <c r="A1797" s="981"/>
      <c r="B1797" s="1485"/>
      <c r="C1797" s="1475" t="s">
        <v>857</v>
      </c>
      <c r="D1797" s="1476"/>
      <c r="E1797" s="1477"/>
      <c r="F1797" s="982">
        <v>114</v>
      </c>
      <c r="G1797" s="997" t="s">
        <v>27</v>
      </c>
      <c r="H1797" s="983">
        <v>32</v>
      </c>
      <c r="I1797" s="998" t="s">
        <v>29</v>
      </c>
      <c r="J1797" s="999">
        <f>F1797*H1797</f>
        <v>3648</v>
      </c>
      <c r="K1797" s="1000">
        <v>14</v>
      </c>
      <c r="L1797" s="998" t="s">
        <v>27</v>
      </c>
      <c r="M1797" s="1001">
        <v>24</v>
      </c>
      <c r="N1797" s="998" t="s">
        <v>28</v>
      </c>
      <c r="O1797" s="1002">
        <f>K1797*M1797</f>
        <v>336</v>
      </c>
      <c r="P1797" s="1003" t="str">
        <f>F1797+K1797 &amp;"đ/c"</f>
        <v>128đ/c</v>
      </c>
      <c r="Q1797" s="1478">
        <f>J1797+O1797</f>
        <v>3984</v>
      </c>
      <c r="R1797" s="1479"/>
      <c r="S1797" s="990"/>
      <c r="T1797" s="1004" t="s">
        <v>872</v>
      </c>
      <c r="U1797" s="1005"/>
      <c r="V1797" s="1005">
        <f>M1794</f>
        <v>0</v>
      </c>
      <c r="W1797" s="1005"/>
      <c r="X1797" s="991"/>
      <c r="Y1797" s="992">
        <f>Y1794</f>
        <v>9761.4</v>
      </c>
      <c r="Z1797" s="978"/>
      <c r="AA1797" s="930"/>
      <c r="AB1797" s="930"/>
      <c r="AC1797" s="979"/>
      <c r="AD1797" s="930"/>
      <c r="AE1797" s="930"/>
      <c r="AF1797" s="930"/>
      <c r="AG1797" s="930"/>
      <c r="AH1797" s="930"/>
      <c r="AI1797" s="930"/>
      <c r="AJ1797" s="930"/>
      <c r="AK1797" s="930"/>
      <c r="AL1797" s="930"/>
      <c r="AM1797" s="930"/>
      <c r="AN1797" s="930"/>
      <c r="AO1797" s="930"/>
      <c r="AP1797" s="930"/>
      <c r="AQ1797" s="930"/>
      <c r="AR1797" s="930"/>
      <c r="AS1797" s="930"/>
      <c r="AT1797" s="930"/>
      <c r="AU1797" s="1006"/>
    </row>
    <row r="1798" spans="1:52" ht="13.5" customHeight="1">
      <c r="A1798" s="981"/>
      <c r="B1798" s="1486"/>
      <c r="C1798" s="1475" t="s">
        <v>858</v>
      </c>
      <c r="D1798" s="1476"/>
      <c r="E1798" s="1477"/>
      <c r="F1798" s="982">
        <v>114</v>
      </c>
      <c r="G1798" s="998" t="s">
        <v>27</v>
      </c>
      <c r="H1798" s="983">
        <v>32</v>
      </c>
      <c r="I1798" s="998" t="s">
        <v>29</v>
      </c>
      <c r="J1798" s="999">
        <f>F1798*H1798</f>
        <v>3648</v>
      </c>
      <c r="K1798" s="1000">
        <v>14</v>
      </c>
      <c r="L1798" s="998" t="s">
        <v>27</v>
      </c>
      <c r="M1798" s="1001">
        <v>24</v>
      </c>
      <c r="N1798" s="998" t="s">
        <v>28</v>
      </c>
      <c r="O1798" s="1002">
        <f>K1798*M1798</f>
        <v>336</v>
      </c>
      <c r="P1798" s="1003" t="str">
        <f>F1798+K1798 &amp; "đ/c"</f>
        <v>128đ/c</v>
      </c>
      <c r="Q1798" s="1478">
        <f>J1798+O1798</f>
        <v>3984</v>
      </c>
      <c r="R1798" s="1479"/>
      <c r="S1798" s="990"/>
      <c r="T1798" s="1004" t="s">
        <v>873</v>
      </c>
      <c r="U1798" s="1005"/>
      <c r="V1798" s="1005"/>
      <c r="W1798" s="1005"/>
      <c r="X1798" s="991"/>
      <c r="Y1798" s="992">
        <f>IF(Y1796-Y1797&gt;0,Y1796-Y1797,0)</f>
        <v>2265.4999999999945</v>
      </c>
      <c r="Z1798" s="978"/>
      <c r="AA1798" s="930"/>
      <c r="AB1798" s="930"/>
      <c r="AC1798" s="979"/>
      <c r="AD1798" s="930"/>
      <c r="AE1798" s="930"/>
      <c r="AF1798" s="930"/>
      <c r="AG1798" s="930"/>
      <c r="AH1798" s="930"/>
      <c r="AI1798" s="930"/>
      <c r="AJ1798" s="930"/>
      <c r="AK1798" s="930"/>
      <c r="AL1798" s="930"/>
      <c r="AM1798" s="930"/>
      <c r="AN1798" s="930"/>
      <c r="AO1798" s="930"/>
      <c r="AP1798" s="930"/>
      <c r="AQ1798" s="930"/>
      <c r="AR1798" s="930"/>
      <c r="AS1798" s="930"/>
      <c r="AT1798" s="930"/>
      <c r="AU1798" s="1006"/>
    </row>
    <row r="1799" spans="1:52" ht="13.5" customHeight="1">
      <c r="A1799" s="981"/>
      <c r="B1799" s="1007" t="s">
        <v>874</v>
      </c>
      <c r="C1799" s="1455"/>
      <c r="D1799" s="1455"/>
      <c r="E1799" s="1456"/>
      <c r="F1799" s="1008"/>
      <c r="G1799" s="1009" t="s">
        <v>27</v>
      </c>
      <c r="H1799" s="1010"/>
      <c r="I1799" s="1009" t="s">
        <v>29</v>
      </c>
      <c r="J1799" s="1011">
        <f>F1799*H1799</f>
        <v>0</v>
      </c>
      <c r="K1799" s="1012"/>
      <c r="L1799" s="1457" t="s">
        <v>897</v>
      </c>
      <c r="M1799" s="1458"/>
      <c r="N1799" s="1458"/>
      <c r="O1799" s="1459"/>
      <c r="P1799" s="1013"/>
      <c r="Q1799" s="1460">
        <f>AZ1670</f>
        <v>2266.8999999999942</v>
      </c>
      <c r="R1799" s="1461"/>
      <c r="S1799" s="990"/>
      <c r="T1799" s="1462" t="s">
        <v>865</v>
      </c>
      <c r="U1799" s="1463"/>
      <c r="V1799" s="1463"/>
      <c r="W1799" s="1463"/>
      <c r="X1799" s="991"/>
      <c r="Y1799" s="1014">
        <f>IF(Y1796-Y1797&lt;0,Y1797-Y1796,0)</f>
        <v>0</v>
      </c>
      <c r="AI1799" s="930"/>
    </row>
    <row r="1800" spans="1:52" ht="13.5" customHeight="1">
      <c r="A1800" s="981"/>
      <c r="B1800" s="1464" t="s">
        <v>875</v>
      </c>
      <c r="C1800" s="1465"/>
      <c r="D1800" s="1015"/>
      <c r="E1800" s="1016"/>
      <c r="F1800" s="1017"/>
      <c r="G1800" s="1018" t="s">
        <v>27</v>
      </c>
      <c r="H1800" s="1019"/>
      <c r="I1800" s="1018" t="s">
        <v>29</v>
      </c>
      <c r="J1800" s="1020">
        <f>F1800*H1800</f>
        <v>0</v>
      </c>
      <c r="K1800" s="1021"/>
      <c r="L1800" s="1466" t="s">
        <v>876</v>
      </c>
      <c r="M1800" s="1467"/>
      <c r="N1800" s="1467"/>
      <c r="O1800" s="1468"/>
      <c r="P1800" s="1022"/>
      <c r="Q1800" s="1469">
        <f>AZ1671</f>
        <v>0</v>
      </c>
      <c r="R1800" s="1470"/>
      <c r="S1800" s="1023"/>
      <c r="T1800" s="1023"/>
      <c r="U1800" s="1024"/>
      <c r="V1800" s="1024"/>
      <c r="W1800" s="1024"/>
      <c r="X1800" s="1025"/>
      <c r="Y1800" s="1026"/>
      <c r="AI1800" s="930"/>
    </row>
    <row r="1801" spans="1:52" ht="13.5" customHeight="1">
      <c r="A1801" s="981"/>
      <c r="B1801" s="1452" t="s">
        <v>877</v>
      </c>
      <c r="C1801" s="1452"/>
      <c r="D1801" s="1452"/>
      <c r="E1801" s="1452"/>
      <c r="F1801" s="1452"/>
      <c r="G1801" s="1027"/>
      <c r="H1801" s="1027"/>
      <c r="I1801" s="1027"/>
      <c r="J1801" s="1028"/>
      <c r="K1801" s="1027"/>
      <c r="L1801" s="1453" t="s">
        <v>878</v>
      </c>
      <c r="M1801" s="1453"/>
      <c r="N1801" s="1453"/>
      <c r="O1801" s="993"/>
      <c r="P1801" s="993"/>
      <c r="Q1801" s="993"/>
      <c r="R1801" s="993"/>
      <c r="S1801" s="1453" t="s">
        <v>879</v>
      </c>
      <c r="T1801" s="1453"/>
      <c r="U1801" s="1453"/>
      <c r="X1801" s="981"/>
      <c r="Y1801" s="981"/>
      <c r="AA1801" s="1454" t="s">
        <v>880</v>
      </c>
      <c r="AB1801" s="1454"/>
      <c r="AC1801" s="1454"/>
      <c r="AD1801" s="1454"/>
      <c r="AE1801" s="1454"/>
      <c r="AF1801" s="1454"/>
      <c r="AG1801" s="1454"/>
      <c r="AS1801" s="1454" t="s">
        <v>881</v>
      </c>
      <c r="AT1801" s="1454"/>
      <c r="AU1801" s="1454"/>
      <c r="AV1801" s="1454"/>
      <c r="AW1801" s="1454"/>
    </row>
    <row r="1802" spans="1:52" ht="32.25" customHeight="1">
      <c r="A1802" s="981"/>
      <c r="B1802" s="1029"/>
      <c r="C1802" s="1029"/>
      <c r="D1802" s="1030"/>
      <c r="E1802" s="1029"/>
      <c r="F1802" s="1029"/>
      <c r="J1802" s="1031"/>
      <c r="L1802" s="1032"/>
      <c r="M1802" s="1032"/>
      <c r="N1802" s="1032"/>
      <c r="O1802" s="981"/>
      <c r="P1802" s="981"/>
      <c r="Q1802" s="981"/>
      <c r="R1802" s="981"/>
      <c r="S1802" s="1032"/>
      <c r="T1802" s="1032"/>
      <c r="U1802" s="1032"/>
      <c r="X1802" s="981"/>
      <c r="Y1802" s="981"/>
    </row>
    <row r="1803" spans="1:52" ht="27.75" customHeight="1">
      <c r="A1803" s="981"/>
      <c r="B1803" s="1029"/>
      <c r="C1803" s="1029"/>
      <c r="D1803" s="1030"/>
      <c r="E1803" s="1029"/>
      <c r="F1803" s="1029"/>
      <c r="J1803" s="1031"/>
      <c r="L1803" s="1032"/>
      <c r="M1803" s="1032"/>
      <c r="N1803" s="1032"/>
      <c r="O1803" s="981"/>
      <c r="P1803" s="981"/>
      <c r="Q1803" s="981"/>
      <c r="R1803" s="981"/>
      <c r="S1803" s="1032"/>
      <c r="T1803" s="1032"/>
      <c r="U1803" s="1032"/>
      <c r="X1803" s="981"/>
      <c r="Y1803" s="981"/>
    </row>
    <row r="1804" spans="1:52" ht="13.5" customHeight="1">
      <c r="A1804" s="981"/>
      <c r="B1804" s="1454" t="s">
        <v>881</v>
      </c>
      <c r="C1804" s="1454"/>
      <c r="D1804" s="1454"/>
      <c r="E1804" s="1454"/>
      <c r="F1804" s="1454"/>
      <c r="J1804" s="1031"/>
      <c r="L1804" s="1032"/>
      <c r="M1804" s="1032"/>
      <c r="N1804" s="1032"/>
      <c r="O1804" s="981"/>
      <c r="P1804" s="981"/>
      <c r="Q1804" s="981"/>
      <c r="R1804" s="1454" t="s">
        <v>880</v>
      </c>
      <c r="S1804" s="1454"/>
      <c r="T1804" s="1454"/>
      <c r="U1804" s="1454"/>
      <c r="V1804" s="1454"/>
      <c r="W1804" s="1454"/>
      <c r="X1804" s="981"/>
      <c r="Y1804" s="981"/>
    </row>
    <row r="1805" spans="1:52" ht="13.5" customHeight="1">
      <c r="A1805" s="807" t="s">
        <v>841</v>
      </c>
      <c r="D1805" s="809"/>
      <c r="O1805" s="810" t="s">
        <v>4</v>
      </c>
      <c r="P1805" s="1544">
        <f>P1723+1</f>
        <v>44309</v>
      </c>
      <c r="Q1805" s="1544"/>
      <c r="R1805" s="1544"/>
      <c r="S1805" s="1544"/>
      <c r="T1805" s="1544"/>
      <c r="AU1805" s="812" t="s">
        <v>12</v>
      </c>
    </row>
    <row r="1806" spans="1:52" ht="13.5" customHeight="1">
      <c r="A1806" s="813" t="s">
        <v>11</v>
      </c>
      <c r="B1806" s="1530" t="s">
        <v>842</v>
      </c>
      <c r="C1806" s="1533" t="s">
        <v>5</v>
      </c>
      <c r="D1806" s="1530" t="s">
        <v>843</v>
      </c>
      <c r="E1806" s="1530" t="s">
        <v>844</v>
      </c>
      <c r="F1806" s="1545" t="s">
        <v>24</v>
      </c>
      <c r="G1806" s="1546"/>
      <c r="H1806" s="1546"/>
      <c r="I1806" s="1546"/>
      <c r="J1806" s="1547"/>
      <c r="K1806" s="1548" t="s">
        <v>25</v>
      </c>
      <c r="L1806" s="1549"/>
      <c r="M1806" s="1549"/>
      <c r="N1806" s="1549"/>
      <c r="O1806" s="1550"/>
      <c r="P1806" s="1551" t="s">
        <v>26</v>
      </c>
      <c r="Q1806" s="1552"/>
      <c r="R1806" s="1552"/>
      <c r="S1806" s="1552"/>
      <c r="T1806" s="1553"/>
      <c r="U1806" s="1563" t="s">
        <v>6</v>
      </c>
      <c r="V1806" s="1564"/>
      <c r="W1806" s="1564"/>
      <c r="X1806" s="1564"/>
      <c r="Y1806" s="1565"/>
      <c r="Z1806" s="1527" t="s">
        <v>11</v>
      </c>
      <c r="AA1806" s="1530" t="s">
        <v>845</v>
      </c>
      <c r="AB1806" s="1533" t="s">
        <v>5</v>
      </c>
      <c r="AC1806" s="1530" t="s">
        <v>843</v>
      </c>
      <c r="AD1806" s="1530" t="s">
        <v>844</v>
      </c>
      <c r="AE1806" s="1545" t="s">
        <v>9</v>
      </c>
      <c r="AF1806" s="1546"/>
      <c r="AG1806" s="1546"/>
      <c r="AH1806" s="1546"/>
      <c r="AI1806" s="1547"/>
      <c r="AJ1806" s="1545" t="s">
        <v>846</v>
      </c>
      <c r="AK1806" s="1546"/>
      <c r="AL1806" s="1546"/>
      <c r="AM1806" s="1546"/>
      <c r="AN1806" s="1547"/>
      <c r="AO1806" s="1545" t="s">
        <v>10</v>
      </c>
      <c r="AP1806" s="1546"/>
      <c r="AQ1806" s="1546"/>
      <c r="AR1806" s="1546"/>
      <c r="AS1806" s="1547"/>
      <c r="AT1806" s="1554" t="s">
        <v>23</v>
      </c>
      <c r="AU1806" s="1557">
        <v>42644</v>
      </c>
      <c r="AV1806" s="1558"/>
      <c r="AW1806" s="1558"/>
      <c r="AX1806" s="1558"/>
      <c r="AY1806" s="1558"/>
      <c r="AZ1806" s="1559"/>
    </row>
    <row r="1807" spans="1:52" ht="13.5" customHeight="1">
      <c r="A1807" s="814"/>
      <c r="B1807" s="1531"/>
      <c r="C1807" s="1534"/>
      <c r="D1807" s="1531"/>
      <c r="E1807" s="1531"/>
      <c r="F1807" s="1542" t="s">
        <v>13</v>
      </c>
      <c r="G1807" s="1543"/>
      <c r="H1807" s="1536" t="s">
        <v>8</v>
      </c>
      <c r="I1807" s="1537"/>
      <c r="J1807" s="1310" t="s">
        <v>14</v>
      </c>
      <c r="K1807" s="1542" t="s">
        <v>13</v>
      </c>
      <c r="L1807" s="1543"/>
      <c r="M1807" s="1536" t="s">
        <v>8</v>
      </c>
      <c r="N1807" s="1537"/>
      <c r="O1807" s="1310" t="s">
        <v>14</v>
      </c>
      <c r="P1807" s="1542" t="s">
        <v>13</v>
      </c>
      <c r="Q1807" s="1543"/>
      <c r="R1807" s="1536" t="s">
        <v>8</v>
      </c>
      <c r="S1807" s="1537"/>
      <c r="T1807" s="1310" t="s">
        <v>14</v>
      </c>
      <c r="U1807" s="1542" t="s">
        <v>13</v>
      </c>
      <c r="V1807" s="1543"/>
      <c r="W1807" s="1536" t="s">
        <v>8</v>
      </c>
      <c r="X1807" s="1537"/>
      <c r="Y1807" s="1310" t="s">
        <v>14</v>
      </c>
      <c r="Z1807" s="1528"/>
      <c r="AA1807" s="1531"/>
      <c r="AB1807" s="1534"/>
      <c r="AC1807" s="1531"/>
      <c r="AD1807" s="1531"/>
      <c r="AE1807" s="1542" t="s">
        <v>13</v>
      </c>
      <c r="AF1807" s="1543"/>
      <c r="AG1807" s="1536" t="s">
        <v>8</v>
      </c>
      <c r="AH1807" s="1537"/>
      <c r="AI1807" s="1310" t="s">
        <v>14</v>
      </c>
      <c r="AJ1807" s="1542" t="s">
        <v>13</v>
      </c>
      <c r="AK1807" s="1543"/>
      <c r="AL1807" s="1536" t="s">
        <v>8</v>
      </c>
      <c r="AM1807" s="1537"/>
      <c r="AN1807" s="1310" t="s">
        <v>14</v>
      </c>
      <c r="AO1807" s="1542" t="s">
        <v>13</v>
      </c>
      <c r="AP1807" s="1543"/>
      <c r="AQ1807" s="1536" t="s">
        <v>8</v>
      </c>
      <c r="AR1807" s="1537"/>
      <c r="AS1807" s="1310" t="s">
        <v>14</v>
      </c>
      <c r="AT1807" s="1555"/>
      <c r="AU1807" s="1560"/>
      <c r="AV1807" s="1561"/>
      <c r="AW1807" s="1561"/>
      <c r="AX1807" s="1561"/>
      <c r="AY1807" s="1561"/>
      <c r="AZ1807" s="1562"/>
    </row>
    <row r="1808" spans="1:52" ht="13.5" customHeight="1">
      <c r="A1808" s="814"/>
      <c r="B1808" s="1531"/>
      <c r="C1808" s="1534"/>
      <c r="D1808" s="1531"/>
      <c r="E1808" s="1531"/>
      <c r="F1808" s="1540" t="s">
        <v>15</v>
      </c>
      <c r="G1808" s="1525" t="s">
        <v>22</v>
      </c>
      <c r="H1808" s="1523" t="s">
        <v>15</v>
      </c>
      <c r="I1808" s="1523" t="s">
        <v>22</v>
      </c>
      <c r="J1808" s="1538"/>
      <c r="K1808" s="1525" t="s">
        <v>15</v>
      </c>
      <c r="L1808" s="1525" t="s">
        <v>22</v>
      </c>
      <c r="M1808" s="1523" t="s">
        <v>15</v>
      </c>
      <c r="N1808" s="1523" t="s">
        <v>22</v>
      </c>
      <c r="O1808" s="1538"/>
      <c r="P1808" s="1525" t="s">
        <v>15</v>
      </c>
      <c r="Q1808" s="1525" t="s">
        <v>22</v>
      </c>
      <c r="R1808" s="1523" t="s">
        <v>15</v>
      </c>
      <c r="S1808" s="1523" t="s">
        <v>22</v>
      </c>
      <c r="T1808" s="1538"/>
      <c r="U1808" s="1525" t="s">
        <v>15</v>
      </c>
      <c r="V1808" s="1525" t="s">
        <v>22</v>
      </c>
      <c r="W1808" s="1523" t="s">
        <v>15</v>
      </c>
      <c r="X1808" s="1523" t="s">
        <v>22</v>
      </c>
      <c r="Y1808" s="1538"/>
      <c r="Z1808" s="1528"/>
      <c r="AA1808" s="1531"/>
      <c r="AB1808" s="1534"/>
      <c r="AC1808" s="1531"/>
      <c r="AD1808" s="1531"/>
      <c r="AE1808" s="1310" t="s">
        <v>15</v>
      </c>
      <c r="AF1808" s="1523" t="s">
        <v>22</v>
      </c>
      <c r="AG1808" s="1523" t="s">
        <v>15</v>
      </c>
      <c r="AH1808" s="1523" t="s">
        <v>22</v>
      </c>
      <c r="AI1808" s="1538"/>
      <c r="AJ1808" s="1523" t="s">
        <v>15</v>
      </c>
      <c r="AK1808" s="1523" t="s">
        <v>22</v>
      </c>
      <c r="AL1808" s="1523" t="s">
        <v>15</v>
      </c>
      <c r="AM1808" s="1523" t="s">
        <v>22</v>
      </c>
      <c r="AN1808" s="1538"/>
      <c r="AO1808" s="1523" t="s">
        <v>15</v>
      </c>
      <c r="AP1808" s="1523" t="s">
        <v>22</v>
      </c>
      <c r="AQ1808" s="1523" t="s">
        <v>15</v>
      </c>
      <c r="AR1808" s="1523" t="s">
        <v>22</v>
      </c>
      <c r="AS1808" s="1538"/>
      <c r="AT1808" s="1555"/>
      <c r="AU1808" s="1507">
        <f>P1805</f>
        <v>44309</v>
      </c>
      <c r="AV1808" s="1508"/>
      <c r="AW1808" s="1508"/>
      <c r="AX1808" s="1508"/>
      <c r="AY1808" s="1508"/>
      <c r="AZ1808" s="1509"/>
    </row>
    <row r="1809" spans="1:52" ht="13.5" customHeight="1">
      <c r="A1809" s="815"/>
      <c r="B1809" s="1532"/>
      <c r="C1809" s="1535"/>
      <c r="D1809" s="1532"/>
      <c r="E1809" s="1532"/>
      <c r="F1809" s="1541"/>
      <c r="G1809" s="1526"/>
      <c r="H1809" s="1524"/>
      <c r="I1809" s="1524"/>
      <c r="J1809" s="1539"/>
      <c r="K1809" s="1526"/>
      <c r="L1809" s="1526"/>
      <c r="M1809" s="1524"/>
      <c r="N1809" s="1524"/>
      <c r="O1809" s="1539"/>
      <c r="P1809" s="1526"/>
      <c r="Q1809" s="1526"/>
      <c r="R1809" s="1524"/>
      <c r="S1809" s="1524"/>
      <c r="T1809" s="1539"/>
      <c r="U1809" s="1526"/>
      <c r="V1809" s="1526"/>
      <c r="W1809" s="1524"/>
      <c r="X1809" s="1524"/>
      <c r="Y1809" s="1539"/>
      <c r="Z1809" s="1529"/>
      <c r="AA1809" s="1532"/>
      <c r="AB1809" s="1535"/>
      <c r="AC1809" s="1532"/>
      <c r="AD1809" s="1532"/>
      <c r="AE1809" s="1539"/>
      <c r="AF1809" s="1524"/>
      <c r="AG1809" s="1524"/>
      <c r="AH1809" s="1524"/>
      <c r="AI1809" s="1539"/>
      <c r="AJ1809" s="1524"/>
      <c r="AK1809" s="1524"/>
      <c r="AL1809" s="1524"/>
      <c r="AM1809" s="1524"/>
      <c r="AN1809" s="1539"/>
      <c r="AO1809" s="1524"/>
      <c r="AP1809" s="1524"/>
      <c r="AQ1809" s="1524"/>
      <c r="AR1809" s="1524"/>
      <c r="AS1809" s="1539"/>
      <c r="AT1809" s="1556"/>
      <c r="AU1809" s="1510"/>
      <c r="AV1809" s="1511"/>
      <c r="AW1809" s="1511"/>
      <c r="AX1809" s="1511"/>
      <c r="AY1809" s="1511"/>
      <c r="AZ1809" s="1512"/>
    </row>
    <row r="1810" spans="1:52" ht="13.5" customHeight="1">
      <c r="A1810" s="816">
        <v>1</v>
      </c>
      <c r="B1810" s="1033" t="s">
        <v>229</v>
      </c>
      <c r="C1810" s="817" t="s">
        <v>66</v>
      </c>
      <c r="D1810" s="1054">
        <v>2</v>
      </c>
      <c r="E1810" s="1055">
        <v>2</v>
      </c>
      <c r="F1810" s="1056">
        <v>30</v>
      </c>
      <c r="G1810" s="1057"/>
      <c r="H1810" s="1058"/>
      <c r="I1810" s="1059"/>
      <c r="J1810" s="1060">
        <f t="shared" ref="J1810:J1856" si="702">SUM(F1810:I1810)*$E1810</f>
        <v>60</v>
      </c>
      <c r="K1810" s="1056">
        <v>50</v>
      </c>
      <c r="L1810" s="1061"/>
      <c r="M1810" s="1062"/>
      <c r="N1810" s="1063"/>
      <c r="O1810" s="1060">
        <f>SUM(K1810:N1810)*$E1810</f>
        <v>100</v>
      </c>
      <c r="P1810" s="1056">
        <v>50</v>
      </c>
      <c r="Q1810" s="1061"/>
      <c r="R1810" s="1062"/>
      <c r="S1810" s="1063"/>
      <c r="T1810" s="1064">
        <f t="shared" ref="T1810:T1852" si="703">SUM(P1810:S1810)*$E1810</f>
        <v>100</v>
      </c>
      <c r="U1810" s="1065">
        <f>SUM(F1810,K1810,P1810)</f>
        <v>130</v>
      </c>
      <c r="V1810" s="1061">
        <f>SUM(G1810,L1810,Q1810)</f>
        <v>0</v>
      </c>
      <c r="W1810" s="1062">
        <f>SUM(H1810,M1810,R1810)</f>
        <v>0</v>
      </c>
      <c r="X1810" s="1063">
        <f>SUM(I1810,N1810,S1810)</f>
        <v>0</v>
      </c>
      <c r="Y1810" s="1064">
        <f>SUM(J1810,O1810,T1810)</f>
        <v>260</v>
      </c>
      <c r="Z1810" s="1066">
        <f>A1810</f>
        <v>1</v>
      </c>
      <c r="AA1810" s="1067" t="str">
        <f>B1810</f>
        <v>Than trấu</v>
      </c>
      <c r="AB1810" s="1068" t="str">
        <f>C1810</f>
        <v>kg</v>
      </c>
      <c r="AC1810" s="1069">
        <f>D1810</f>
        <v>2</v>
      </c>
      <c r="AD1810" s="1070">
        <f>E1810</f>
        <v>2</v>
      </c>
      <c r="AE1810" s="1071">
        <f t="shared" ref="AE1810:AE1826" si="704">AE1728+AJ1728-AO1728</f>
        <v>9286</v>
      </c>
      <c r="AF1810" s="1071">
        <f t="shared" ref="AF1810:AH1825" si="705">AF1728+AK1728-AP1728</f>
        <v>0</v>
      </c>
      <c r="AG1810" s="1071">
        <f t="shared" si="705"/>
        <v>0</v>
      </c>
      <c r="AH1810" s="1071">
        <f t="shared" si="705"/>
        <v>0</v>
      </c>
      <c r="AI1810" s="1072">
        <f>SUM(AE1810:AH1810)*$E1810</f>
        <v>18572</v>
      </c>
      <c r="AJ1810" s="1073"/>
      <c r="AK1810" s="1063"/>
      <c r="AL1810" s="1063"/>
      <c r="AM1810" s="1063"/>
      <c r="AN1810" s="1072">
        <f t="shared" ref="AN1810:AN1826" si="706">SUM(AJ1810:AM1810)*$E1810</f>
        <v>0</v>
      </c>
      <c r="AO1810" s="1061">
        <f t="shared" ref="AO1810:AS1860" si="707">U1810</f>
        <v>130</v>
      </c>
      <c r="AP1810" s="1061">
        <f t="shared" si="707"/>
        <v>0</v>
      </c>
      <c r="AQ1810" s="1074">
        <f t="shared" si="707"/>
        <v>0</v>
      </c>
      <c r="AR1810" s="1074">
        <f t="shared" si="707"/>
        <v>0</v>
      </c>
      <c r="AS1810" s="1075">
        <f t="shared" si="707"/>
        <v>260</v>
      </c>
      <c r="AT1810" s="837">
        <f>IF(AC1810&lt;&gt;0,SUM(AO1810:AR1810)*$AC1810-SUM(AO1810:AR1810)*$AD1810,"")</f>
        <v>0</v>
      </c>
      <c r="AU1810" s="1513" t="s">
        <v>847</v>
      </c>
      <c r="AV1810" s="1514"/>
      <c r="AW1810" s="1514"/>
      <c r="AX1810" s="1514"/>
      <c r="AY1810" s="1514"/>
      <c r="AZ1810" s="1515"/>
    </row>
    <row r="1811" spans="1:52" ht="13.5" customHeight="1">
      <c r="A1811" s="838">
        <f>IF(B1811&lt;&gt;"",MAX($A1809:$A1810)+1,"")</f>
        <v>2</v>
      </c>
      <c r="B1811" s="1036" t="s">
        <v>848</v>
      </c>
      <c r="C1811" s="817" t="s">
        <v>66</v>
      </c>
      <c r="D1811" s="1054">
        <v>2</v>
      </c>
      <c r="E1811" s="921">
        <v>2</v>
      </c>
      <c r="F1811" s="1071"/>
      <c r="G1811" s="1076"/>
      <c r="H1811" s="1077"/>
      <c r="I1811" s="1077"/>
      <c r="J1811" s="1060">
        <f t="shared" si="702"/>
        <v>0</v>
      </c>
      <c r="K1811" s="1071"/>
      <c r="L1811" s="1061"/>
      <c r="M1811" s="1063"/>
      <c r="N1811" s="1063"/>
      <c r="O1811" s="1060">
        <f>SUM(K1811:N1811)*$E1811</f>
        <v>0</v>
      </c>
      <c r="P1811" s="1078"/>
      <c r="Q1811" s="1061"/>
      <c r="R1811" s="1063"/>
      <c r="S1811" s="1063"/>
      <c r="T1811" s="1079">
        <f t="shared" si="703"/>
        <v>0</v>
      </c>
      <c r="U1811" s="1071">
        <f t="shared" ref="U1811:Y1826" si="708">SUM(F1811,K1811,P1811)</f>
        <v>0</v>
      </c>
      <c r="V1811" s="1061">
        <f t="shared" si="708"/>
        <v>0</v>
      </c>
      <c r="W1811" s="1063">
        <f t="shared" si="708"/>
        <v>0</v>
      </c>
      <c r="X1811" s="1063">
        <f t="shared" si="708"/>
        <v>0</v>
      </c>
      <c r="Y1811" s="1060">
        <f>SUM(J1811,O1811,T1811)</f>
        <v>0</v>
      </c>
      <c r="Z1811" s="1080">
        <f>A1811</f>
        <v>2</v>
      </c>
      <c r="AA1811" s="1081" t="str">
        <f t="shared" ref="AA1811:AD1869" si="709">B1811</f>
        <v>Củi gỗ</v>
      </c>
      <c r="AB1811" s="1082" t="str">
        <f t="shared" si="709"/>
        <v>kg</v>
      </c>
      <c r="AC1811" s="1083">
        <f t="shared" si="709"/>
        <v>2</v>
      </c>
      <c r="AD1811" s="1079">
        <f t="shared" si="709"/>
        <v>2</v>
      </c>
      <c r="AE1811" s="1071">
        <f t="shared" si="704"/>
        <v>1980</v>
      </c>
      <c r="AF1811" s="1071">
        <f t="shared" si="705"/>
        <v>0</v>
      </c>
      <c r="AG1811" s="1071">
        <f t="shared" si="705"/>
        <v>0</v>
      </c>
      <c r="AH1811" s="1071">
        <f t="shared" si="705"/>
        <v>0</v>
      </c>
      <c r="AI1811" s="1060">
        <f t="shared" ref="AI1811:AI1869" si="710">SUM(AE1811:AH1811)*$E1811</f>
        <v>3960</v>
      </c>
      <c r="AJ1811" s="1084"/>
      <c r="AK1811" s="1063"/>
      <c r="AL1811" s="1063"/>
      <c r="AM1811" s="1063"/>
      <c r="AN1811" s="1085">
        <f t="shared" si="706"/>
        <v>0</v>
      </c>
      <c r="AO1811" s="1061">
        <f t="shared" si="707"/>
        <v>0</v>
      </c>
      <c r="AP1811" s="1061">
        <f t="shared" si="707"/>
        <v>0</v>
      </c>
      <c r="AQ1811" s="1061">
        <f t="shared" si="707"/>
        <v>0</v>
      </c>
      <c r="AR1811" s="1061">
        <f t="shared" si="707"/>
        <v>0</v>
      </c>
      <c r="AS1811" s="1061">
        <f t="shared" si="707"/>
        <v>0</v>
      </c>
      <c r="AT1811" s="850">
        <f>IF(AC1811&lt;&gt;0,SUM(AO1811:AR1811)*$AC1811-SUM(AO1811:AR1811)*$AD1811,"")</f>
        <v>0</v>
      </c>
      <c r="AU1811" s="1516" t="s">
        <v>827</v>
      </c>
      <c r="AV1811" s="1517"/>
      <c r="AW1811" s="1517"/>
      <c r="AX1811" s="1517"/>
      <c r="AY1811" s="1517"/>
      <c r="AZ1811" s="851"/>
    </row>
    <row r="1812" spans="1:52" ht="13.5" customHeight="1">
      <c r="A1812" s="838">
        <f t="shared" ref="A1812:A1855" si="711">IF(B1812&lt;&gt;"",MAX($A1810:$A1811)+1,"")</f>
        <v>3</v>
      </c>
      <c r="B1812" s="1033" t="s">
        <v>849</v>
      </c>
      <c r="C1812" s="817" t="s">
        <v>66</v>
      </c>
      <c r="D1812" s="1054">
        <v>12.6</v>
      </c>
      <c r="E1812" s="921">
        <v>12.6</v>
      </c>
      <c r="F1812" s="1065">
        <v>20</v>
      </c>
      <c r="G1812" s="1086"/>
      <c r="H1812" s="1087"/>
      <c r="I1812" s="1077"/>
      <c r="J1812" s="1060">
        <f t="shared" si="702"/>
        <v>252</v>
      </c>
      <c r="K1812" s="1088">
        <v>37</v>
      </c>
      <c r="L1812" s="1061"/>
      <c r="M1812" s="1062"/>
      <c r="N1812" s="1063"/>
      <c r="O1812" s="1060">
        <f>SUM(K1812:N1812)*$E1812</f>
        <v>466.2</v>
      </c>
      <c r="P1812" s="1056">
        <v>33</v>
      </c>
      <c r="Q1812" s="1061"/>
      <c r="R1812" s="1062"/>
      <c r="S1812" s="1063"/>
      <c r="T1812" s="1079">
        <f t="shared" si="703"/>
        <v>415.8</v>
      </c>
      <c r="U1812" s="1065">
        <f t="shared" si="708"/>
        <v>90</v>
      </c>
      <c r="V1812" s="1061">
        <f t="shared" si="708"/>
        <v>0</v>
      </c>
      <c r="W1812" s="1062">
        <f t="shared" si="708"/>
        <v>0</v>
      </c>
      <c r="X1812" s="1063">
        <f t="shared" si="708"/>
        <v>0</v>
      </c>
      <c r="Y1812" s="1060">
        <f t="shared" si="708"/>
        <v>1134</v>
      </c>
      <c r="Z1812" s="1080">
        <f t="shared" ref="Z1812:Z1869" si="712">A1812</f>
        <v>3</v>
      </c>
      <c r="AA1812" s="1081" t="str">
        <f t="shared" si="709"/>
        <v>Gạo X 23</v>
      </c>
      <c r="AB1812" s="1082" t="str">
        <f t="shared" si="709"/>
        <v>kg</v>
      </c>
      <c r="AC1812" s="1083">
        <f t="shared" si="709"/>
        <v>12.6</v>
      </c>
      <c r="AD1812" s="1089">
        <f t="shared" si="709"/>
        <v>12.6</v>
      </c>
      <c r="AE1812" s="1071">
        <f t="shared" si="704"/>
        <v>3522</v>
      </c>
      <c r="AF1812" s="1071">
        <f t="shared" si="705"/>
        <v>0</v>
      </c>
      <c r="AG1812" s="1071">
        <f t="shared" si="705"/>
        <v>0</v>
      </c>
      <c r="AH1812" s="1071">
        <f t="shared" si="705"/>
        <v>0</v>
      </c>
      <c r="AI1812" s="1060">
        <f t="shared" si="710"/>
        <v>44377.2</v>
      </c>
      <c r="AJ1812" s="1084"/>
      <c r="AK1812" s="1063"/>
      <c r="AL1812" s="1063"/>
      <c r="AM1812" s="1063"/>
      <c r="AN1812" s="1085">
        <f t="shared" si="706"/>
        <v>0</v>
      </c>
      <c r="AO1812" s="1061">
        <f t="shared" si="707"/>
        <v>90</v>
      </c>
      <c r="AP1812" s="1061">
        <f t="shared" si="707"/>
        <v>0</v>
      </c>
      <c r="AQ1812" s="1061">
        <f t="shared" si="707"/>
        <v>0</v>
      </c>
      <c r="AR1812" s="1061">
        <f t="shared" si="707"/>
        <v>0</v>
      </c>
      <c r="AS1812" s="1061">
        <f t="shared" si="707"/>
        <v>1134</v>
      </c>
      <c r="AT1812" s="850">
        <f t="shared" ref="AT1812:AT1869" si="713">IF(AC1812&lt;&gt;0,SUM(AO1812:AR1812)*$AC1812-SUM(AO1812:AR1812)*$AD1812,"")</f>
        <v>0</v>
      </c>
      <c r="AU1812" s="859" t="s">
        <v>828</v>
      </c>
      <c r="AV1812" s="1518">
        <f>SUM(AX1813:AX1815)</f>
        <v>78</v>
      </c>
      <c r="AW1812" s="1519"/>
      <c r="AX1812" s="1519"/>
      <c r="AY1812" s="861"/>
      <c r="AZ1812" s="862" t="s">
        <v>829</v>
      </c>
    </row>
    <row r="1813" spans="1:52" ht="13.5" customHeight="1">
      <c r="A1813" s="838">
        <f t="shared" si="711"/>
        <v>4</v>
      </c>
      <c r="B1813" s="1038" t="s">
        <v>850</v>
      </c>
      <c r="C1813" s="817" t="s">
        <v>389</v>
      </c>
      <c r="D1813" s="1054">
        <v>10</v>
      </c>
      <c r="E1813" s="1055">
        <v>10</v>
      </c>
      <c r="F1813" s="1061"/>
      <c r="G1813" s="1090"/>
      <c r="H1813" s="1091"/>
      <c r="I1813" s="1077"/>
      <c r="J1813" s="1060">
        <f t="shared" si="702"/>
        <v>0</v>
      </c>
      <c r="K1813" s="1092"/>
      <c r="L1813" s="1061"/>
      <c r="M1813" s="1063">
        <v>0.8</v>
      </c>
      <c r="N1813" s="1063"/>
      <c r="O1813" s="1060">
        <f t="shared" ref="O1813:O1819" si="714">SUM(K1813:N1813)*$E1813</f>
        <v>8</v>
      </c>
      <c r="P1813" s="1093"/>
      <c r="Q1813" s="1061"/>
      <c r="R1813" s="1063">
        <v>0.7</v>
      </c>
      <c r="S1813" s="1063"/>
      <c r="T1813" s="1079">
        <f t="shared" si="703"/>
        <v>7</v>
      </c>
      <c r="U1813" s="1061">
        <f t="shared" si="708"/>
        <v>0</v>
      </c>
      <c r="V1813" s="1061">
        <f t="shared" si="708"/>
        <v>0</v>
      </c>
      <c r="W1813" s="1063">
        <f t="shared" si="708"/>
        <v>1.5</v>
      </c>
      <c r="X1813" s="1063">
        <f t="shared" si="708"/>
        <v>0</v>
      </c>
      <c r="Y1813" s="1060">
        <f t="shared" si="708"/>
        <v>15</v>
      </c>
      <c r="Z1813" s="1080">
        <f t="shared" si="712"/>
        <v>4</v>
      </c>
      <c r="AA1813" s="1081" t="str">
        <f t="shared" si="709"/>
        <v>Bột súp</v>
      </c>
      <c r="AB1813" s="1082" t="str">
        <f t="shared" si="709"/>
        <v>lít</v>
      </c>
      <c r="AC1813" s="1083">
        <f t="shared" si="709"/>
        <v>10</v>
      </c>
      <c r="AD1813" s="1089">
        <f t="shared" si="709"/>
        <v>10</v>
      </c>
      <c r="AE1813" s="1071">
        <f t="shared" si="704"/>
        <v>0</v>
      </c>
      <c r="AF1813" s="1071">
        <f t="shared" si="705"/>
        <v>0</v>
      </c>
      <c r="AG1813" s="1071">
        <f t="shared" si="705"/>
        <v>3.5</v>
      </c>
      <c r="AH1813" s="1071">
        <f t="shared" si="705"/>
        <v>0</v>
      </c>
      <c r="AI1813" s="1060">
        <f t="shared" si="710"/>
        <v>35</v>
      </c>
      <c r="AJ1813" s="1084"/>
      <c r="AK1813" s="1094"/>
      <c r="AL1813" s="1095"/>
      <c r="AM1813" s="1063"/>
      <c r="AN1813" s="1085">
        <f t="shared" si="706"/>
        <v>0</v>
      </c>
      <c r="AO1813" s="1061">
        <f t="shared" si="707"/>
        <v>0</v>
      </c>
      <c r="AP1813" s="1061">
        <f t="shared" si="707"/>
        <v>0</v>
      </c>
      <c r="AQ1813" s="1061">
        <f t="shared" si="707"/>
        <v>1.5</v>
      </c>
      <c r="AR1813" s="1061">
        <f t="shared" si="707"/>
        <v>0</v>
      </c>
      <c r="AS1813" s="1061">
        <f t="shared" si="707"/>
        <v>15</v>
      </c>
      <c r="AT1813" s="850">
        <f t="shared" si="713"/>
        <v>0</v>
      </c>
      <c r="AU1813" s="867" t="s">
        <v>830</v>
      </c>
      <c r="AV1813" s="868">
        <f>F1878</f>
        <v>114</v>
      </c>
      <c r="AW1813" s="861" t="s">
        <v>27</v>
      </c>
      <c r="AX1813" s="869">
        <f>H1878</f>
        <v>14</v>
      </c>
      <c r="AY1813" s="861" t="s">
        <v>28</v>
      </c>
      <c r="AZ1813" s="870">
        <f>AX1813*AV1813</f>
        <v>1596</v>
      </c>
    </row>
    <row r="1814" spans="1:52" ht="13.5" customHeight="1">
      <c r="A1814" s="838">
        <f t="shared" si="711"/>
        <v>5</v>
      </c>
      <c r="B1814" s="1039" t="s">
        <v>851</v>
      </c>
      <c r="C1814" s="817" t="s">
        <v>389</v>
      </c>
      <c r="D1814" s="1054">
        <v>30</v>
      </c>
      <c r="E1814" s="1096">
        <v>25</v>
      </c>
      <c r="F1814" s="1061"/>
      <c r="G1814" s="1090">
        <v>2</v>
      </c>
      <c r="H1814" s="1091"/>
      <c r="I1814" s="1077"/>
      <c r="J1814" s="1060">
        <f t="shared" si="702"/>
        <v>50</v>
      </c>
      <c r="K1814" s="1092"/>
      <c r="L1814" s="1065">
        <v>3</v>
      </c>
      <c r="M1814" s="1063"/>
      <c r="N1814" s="1063"/>
      <c r="O1814" s="1060">
        <f t="shared" si="714"/>
        <v>75</v>
      </c>
      <c r="P1814" s="1093"/>
      <c r="Q1814" s="1065">
        <v>2</v>
      </c>
      <c r="R1814" s="1063"/>
      <c r="S1814" s="1063"/>
      <c r="T1814" s="1079">
        <f t="shared" si="703"/>
        <v>50</v>
      </c>
      <c r="U1814" s="1061">
        <f t="shared" si="708"/>
        <v>0</v>
      </c>
      <c r="V1814" s="1065">
        <f t="shared" si="708"/>
        <v>7</v>
      </c>
      <c r="W1814" s="1063">
        <f t="shared" si="708"/>
        <v>0</v>
      </c>
      <c r="X1814" s="1063">
        <f t="shared" si="708"/>
        <v>0</v>
      </c>
      <c r="Y1814" s="1060">
        <f t="shared" si="708"/>
        <v>175</v>
      </c>
      <c r="Z1814" s="1080">
        <f t="shared" si="712"/>
        <v>5</v>
      </c>
      <c r="AA1814" s="1081" t="str">
        <f t="shared" si="709"/>
        <v>Nmắm thường</v>
      </c>
      <c r="AB1814" s="1082" t="str">
        <f t="shared" si="709"/>
        <v>lít</v>
      </c>
      <c r="AC1814" s="1083">
        <f t="shared" si="709"/>
        <v>30</v>
      </c>
      <c r="AD1814" s="1089">
        <f t="shared" si="709"/>
        <v>25</v>
      </c>
      <c r="AE1814" s="1071">
        <f t="shared" si="704"/>
        <v>0</v>
      </c>
      <c r="AF1814" s="1071">
        <f t="shared" si="705"/>
        <v>36</v>
      </c>
      <c r="AG1814" s="1071">
        <f t="shared" si="705"/>
        <v>0</v>
      </c>
      <c r="AH1814" s="1071">
        <f t="shared" si="705"/>
        <v>0</v>
      </c>
      <c r="AI1814" s="1060">
        <f t="shared" si="710"/>
        <v>900</v>
      </c>
      <c r="AJ1814" s="1084"/>
      <c r="AK1814" s="1097"/>
      <c r="AL1814" s="1063"/>
      <c r="AM1814" s="1063"/>
      <c r="AN1814" s="1085">
        <f t="shared" si="706"/>
        <v>0</v>
      </c>
      <c r="AO1814" s="1061">
        <f t="shared" si="707"/>
        <v>0</v>
      </c>
      <c r="AP1814" s="1061">
        <f t="shared" si="707"/>
        <v>7</v>
      </c>
      <c r="AQ1814" s="1061">
        <f t="shared" si="707"/>
        <v>0</v>
      </c>
      <c r="AR1814" s="1061">
        <f t="shared" si="707"/>
        <v>0</v>
      </c>
      <c r="AS1814" s="1061">
        <f t="shared" si="707"/>
        <v>175</v>
      </c>
      <c r="AT1814" s="850">
        <f t="shared" si="713"/>
        <v>35</v>
      </c>
      <c r="AU1814" s="867" t="s">
        <v>831</v>
      </c>
      <c r="AV1814" s="874">
        <f>F1879</f>
        <v>114</v>
      </c>
      <c r="AW1814" s="861" t="s">
        <v>27</v>
      </c>
      <c r="AX1814" s="869">
        <v>32</v>
      </c>
      <c r="AY1814" s="861" t="s">
        <v>28</v>
      </c>
      <c r="AZ1814" s="870">
        <f>AX1814*AV1814</f>
        <v>3648</v>
      </c>
    </row>
    <row r="1815" spans="1:52" ht="13.5" customHeight="1">
      <c r="A1815" s="838">
        <f t="shared" si="711"/>
        <v>6</v>
      </c>
      <c r="B1815" s="1039" t="s">
        <v>496</v>
      </c>
      <c r="C1815" s="817" t="s">
        <v>852</v>
      </c>
      <c r="D1815" s="1054">
        <v>42</v>
      </c>
      <c r="E1815" s="1098">
        <v>42</v>
      </c>
      <c r="F1815" s="1061"/>
      <c r="G1815" s="1086"/>
      <c r="H1815" s="1063">
        <v>0.4</v>
      </c>
      <c r="I1815" s="1077"/>
      <c r="J1815" s="1060">
        <f t="shared" si="702"/>
        <v>16.8</v>
      </c>
      <c r="K1815" s="1092"/>
      <c r="L1815" s="1061"/>
      <c r="M1815" s="1099">
        <v>0.8</v>
      </c>
      <c r="N1815" s="1063"/>
      <c r="O1815" s="1060">
        <f t="shared" si="714"/>
        <v>33.6</v>
      </c>
      <c r="P1815" s="1093"/>
      <c r="Q1815" s="1061"/>
      <c r="R1815" s="1100">
        <v>0.8</v>
      </c>
      <c r="S1815" s="1063"/>
      <c r="T1815" s="1079">
        <f t="shared" si="703"/>
        <v>33.6</v>
      </c>
      <c r="U1815" s="1061">
        <f t="shared" si="708"/>
        <v>0</v>
      </c>
      <c r="V1815" s="1061">
        <f t="shared" si="708"/>
        <v>0</v>
      </c>
      <c r="W1815" s="1063">
        <f t="shared" si="708"/>
        <v>2</v>
      </c>
      <c r="X1815" s="1063">
        <f t="shared" si="708"/>
        <v>0</v>
      </c>
      <c r="Y1815" s="1060">
        <f t="shared" si="708"/>
        <v>84</v>
      </c>
      <c r="Z1815" s="1080">
        <f t="shared" si="712"/>
        <v>6</v>
      </c>
      <c r="AA1815" s="1101" t="str">
        <f t="shared" si="709"/>
        <v>Mì chính VEDAN</v>
      </c>
      <c r="AB1815" s="1082" t="str">
        <f t="shared" si="709"/>
        <v>Kg</v>
      </c>
      <c r="AC1815" s="1083">
        <f t="shared" si="709"/>
        <v>42</v>
      </c>
      <c r="AD1815" s="1089">
        <f t="shared" si="709"/>
        <v>42</v>
      </c>
      <c r="AE1815" s="1071">
        <f t="shared" si="704"/>
        <v>0</v>
      </c>
      <c r="AF1815" s="1071">
        <f t="shared" si="705"/>
        <v>0</v>
      </c>
      <c r="AG1815" s="1071">
        <f t="shared" si="705"/>
        <v>22.700000000000003</v>
      </c>
      <c r="AH1815" s="1071">
        <f t="shared" si="705"/>
        <v>0</v>
      </c>
      <c r="AI1815" s="1060">
        <f t="shared" si="710"/>
        <v>953.40000000000009</v>
      </c>
      <c r="AJ1815" s="1102"/>
      <c r="AK1815" s="1063"/>
      <c r="AL1815" s="1103"/>
      <c r="AM1815" s="1063"/>
      <c r="AN1815" s="1085">
        <f t="shared" si="706"/>
        <v>0</v>
      </c>
      <c r="AO1815" s="1061">
        <f t="shared" si="707"/>
        <v>0</v>
      </c>
      <c r="AP1815" s="1061">
        <f t="shared" si="707"/>
        <v>0</v>
      </c>
      <c r="AQ1815" s="1061">
        <f t="shared" si="707"/>
        <v>2</v>
      </c>
      <c r="AR1815" s="1061">
        <f t="shared" si="707"/>
        <v>0</v>
      </c>
      <c r="AS1815" s="1061">
        <f t="shared" si="707"/>
        <v>84</v>
      </c>
      <c r="AT1815" s="850">
        <f t="shared" si="713"/>
        <v>0</v>
      </c>
      <c r="AU1815" s="880" t="s">
        <v>832</v>
      </c>
      <c r="AV1815" s="874">
        <f>F1880</f>
        <v>105</v>
      </c>
      <c r="AW1815" s="861" t="s">
        <v>27</v>
      </c>
      <c r="AX1815" s="869">
        <v>32</v>
      </c>
      <c r="AY1815" s="861" t="s">
        <v>28</v>
      </c>
      <c r="AZ1815" s="870">
        <f>AX1815*AV1815</f>
        <v>3360</v>
      </c>
    </row>
    <row r="1816" spans="1:52" ht="13.5" customHeight="1">
      <c r="A1816" s="838">
        <f t="shared" si="711"/>
        <v>7</v>
      </c>
      <c r="B1816" s="1036" t="s">
        <v>43</v>
      </c>
      <c r="C1816" s="881" t="s">
        <v>66</v>
      </c>
      <c r="D1816" s="1104">
        <v>3.5</v>
      </c>
      <c r="E1816" s="1105">
        <v>3.5</v>
      </c>
      <c r="F1816" s="1106"/>
      <c r="G1816" s="1086"/>
      <c r="H1816" s="1107">
        <v>1</v>
      </c>
      <c r="I1816" s="1077"/>
      <c r="J1816" s="1060">
        <f t="shared" si="702"/>
        <v>3.5</v>
      </c>
      <c r="K1816" s="1092"/>
      <c r="L1816" s="1061"/>
      <c r="M1816" s="1099">
        <v>1.5</v>
      </c>
      <c r="N1816" s="1063"/>
      <c r="O1816" s="1060">
        <f t="shared" si="714"/>
        <v>5.25</v>
      </c>
      <c r="P1816" s="1093" t="s">
        <v>883</v>
      </c>
      <c r="Q1816" s="1061"/>
      <c r="R1816" s="1100">
        <v>1.5</v>
      </c>
      <c r="S1816" s="1063"/>
      <c r="T1816" s="1079">
        <f t="shared" si="703"/>
        <v>5.25</v>
      </c>
      <c r="U1816" s="1061">
        <f>SUM(F1816,K1816,P1816)</f>
        <v>0</v>
      </c>
      <c r="V1816" s="1061"/>
      <c r="W1816" s="1063">
        <f t="shared" si="708"/>
        <v>4</v>
      </c>
      <c r="X1816" s="1063">
        <f t="shared" si="708"/>
        <v>0</v>
      </c>
      <c r="Y1816" s="1060">
        <f t="shared" si="708"/>
        <v>14</v>
      </c>
      <c r="Z1816" s="1080">
        <f t="shared" si="712"/>
        <v>7</v>
      </c>
      <c r="AA1816" s="1101" t="str">
        <f t="shared" si="709"/>
        <v>Muối trắng</v>
      </c>
      <c r="AB1816" s="1082" t="str">
        <f t="shared" si="709"/>
        <v>kg</v>
      </c>
      <c r="AC1816" s="1083">
        <f t="shared" si="709"/>
        <v>3.5</v>
      </c>
      <c r="AD1816" s="1089">
        <f t="shared" si="709"/>
        <v>3.5</v>
      </c>
      <c r="AE1816" s="1071">
        <f t="shared" si="704"/>
        <v>0</v>
      </c>
      <c r="AF1816" s="1071">
        <f t="shared" si="705"/>
        <v>0</v>
      </c>
      <c r="AG1816" s="1071">
        <f t="shared" si="705"/>
        <v>90</v>
      </c>
      <c r="AH1816" s="1071">
        <f t="shared" si="705"/>
        <v>0</v>
      </c>
      <c r="AI1816" s="1060">
        <f t="shared" si="710"/>
        <v>315</v>
      </c>
      <c r="AJ1816" s="1102"/>
      <c r="AK1816" s="1063"/>
      <c r="AL1816" s="1103"/>
      <c r="AM1816" s="1063"/>
      <c r="AN1816" s="1085">
        <f t="shared" si="706"/>
        <v>0</v>
      </c>
      <c r="AO1816" s="1061">
        <f t="shared" si="707"/>
        <v>0</v>
      </c>
      <c r="AP1816" s="1061">
        <f t="shared" si="707"/>
        <v>0</v>
      </c>
      <c r="AQ1816" s="1061">
        <f t="shared" si="707"/>
        <v>4</v>
      </c>
      <c r="AR1816" s="1061">
        <f t="shared" si="707"/>
        <v>0</v>
      </c>
      <c r="AS1816" s="1061">
        <f t="shared" si="707"/>
        <v>14</v>
      </c>
      <c r="AT1816" s="850">
        <f t="shared" si="713"/>
        <v>0</v>
      </c>
      <c r="AU1816" s="886" t="s">
        <v>833</v>
      </c>
      <c r="AV1816" s="1520">
        <f>SUM(AX1817:AX1819)</f>
        <v>62</v>
      </c>
      <c r="AW1816" s="1520"/>
      <c r="AX1816" s="1520"/>
      <c r="AY1816" s="861"/>
      <c r="AZ1816" s="862" t="s">
        <v>829</v>
      </c>
    </row>
    <row r="1817" spans="1:52" ht="13.5" customHeight="1">
      <c r="A1817" s="838">
        <f t="shared" si="711"/>
        <v>8</v>
      </c>
      <c r="B1817" s="1039" t="s">
        <v>618</v>
      </c>
      <c r="C1817" s="817" t="s">
        <v>66</v>
      </c>
      <c r="D1817" s="1054">
        <v>35</v>
      </c>
      <c r="E1817" s="921">
        <v>35</v>
      </c>
      <c r="F1817" s="1061"/>
      <c r="G1817" s="1086"/>
      <c r="H1817" s="1063">
        <v>0.4</v>
      </c>
      <c r="I1817" s="1077"/>
      <c r="J1817" s="1060">
        <f t="shared" si="702"/>
        <v>14</v>
      </c>
      <c r="K1817" s="1092"/>
      <c r="L1817" s="1061"/>
      <c r="M1817" s="1099">
        <v>0.8</v>
      </c>
      <c r="N1817" s="1063"/>
      <c r="O1817" s="1060">
        <f t="shared" si="714"/>
        <v>28</v>
      </c>
      <c r="P1817" s="1092"/>
      <c r="Q1817" s="1061"/>
      <c r="R1817" s="1099">
        <v>0.8</v>
      </c>
      <c r="S1817" s="1063"/>
      <c r="T1817" s="1079">
        <f t="shared" si="703"/>
        <v>28</v>
      </c>
      <c r="U1817" s="1061">
        <f>SUM(F1817,K1817,P1817)</f>
        <v>0</v>
      </c>
      <c r="V1817" s="1061">
        <f t="shared" ref="V1817:Y1868" si="715">SUM(G1817,L1817,Q1817)</f>
        <v>0</v>
      </c>
      <c r="W1817" s="1063">
        <f t="shared" si="708"/>
        <v>2</v>
      </c>
      <c r="X1817" s="1063">
        <f t="shared" si="708"/>
        <v>0</v>
      </c>
      <c r="Y1817" s="1060">
        <f t="shared" si="708"/>
        <v>70</v>
      </c>
      <c r="Z1817" s="1080">
        <f t="shared" si="712"/>
        <v>8</v>
      </c>
      <c r="AA1817" s="1101" t="str">
        <f t="shared" si="709"/>
        <v xml:space="preserve">Tỏi khô </v>
      </c>
      <c r="AB1817" s="1082" t="str">
        <f t="shared" si="709"/>
        <v>kg</v>
      </c>
      <c r="AC1817" s="1083">
        <f t="shared" si="709"/>
        <v>35</v>
      </c>
      <c r="AD1817" s="1089">
        <f t="shared" si="709"/>
        <v>35</v>
      </c>
      <c r="AE1817" s="1071">
        <f t="shared" si="704"/>
        <v>0</v>
      </c>
      <c r="AF1817" s="1071">
        <f t="shared" si="705"/>
        <v>0</v>
      </c>
      <c r="AG1817" s="1071">
        <f t="shared" si="705"/>
        <v>8.8000000000000007</v>
      </c>
      <c r="AH1817" s="1071">
        <f t="shared" si="705"/>
        <v>0</v>
      </c>
      <c r="AI1817" s="1060">
        <f t="shared" si="710"/>
        <v>308</v>
      </c>
      <c r="AJ1817" s="1102"/>
      <c r="AK1817" s="1063"/>
      <c r="AL1817" s="1103"/>
      <c r="AM1817" s="1063"/>
      <c r="AN1817" s="1085">
        <f t="shared" si="706"/>
        <v>0</v>
      </c>
      <c r="AO1817" s="1061">
        <f t="shared" si="707"/>
        <v>0</v>
      </c>
      <c r="AP1817" s="1061">
        <f t="shared" si="707"/>
        <v>0</v>
      </c>
      <c r="AQ1817" s="1061">
        <f t="shared" si="707"/>
        <v>2</v>
      </c>
      <c r="AR1817" s="1061">
        <f t="shared" si="707"/>
        <v>0</v>
      </c>
      <c r="AS1817" s="1061">
        <f t="shared" si="707"/>
        <v>70</v>
      </c>
      <c r="AT1817" s="850">
        <f t="shared" si="713"/>
        <v>0</v>
      </c>
      <c r="AU1817" s="880" t="s">
        <v>830</v>
      </c>
      <c r="AV1817" s="868">
        <f>K1878</f>
        <v>14</v>
      </c>
      <c r="AW1817" s="861" t="s">
        <v>27</v>
      </c>
      <c r="AX1817" s="888">
        <v>14</v>
      </c>
      <c r="AY1817" s="861" t="s">
        <v>28</v>
      </c>
      <c r="AZ1817" s="870">
        <f>AX1817*AV1817</f>
        <v>196</v>
      </c>
    </row>
    <row r="1818" spans="1:52" ht="13.5" customHeight="1">
      <c r="A1818" s="838">
        <f t="shared" si="711"/>
        <v>9</v>
      </c>
      <c r="B1818" s="1039" t="s">
        <v>44</v>
      </c>
      <c r="C1818" s="817" t="s">
        <v>66</v>
      </c>
      <c r="D1818" s="1054">
        <v>20</v>
      </c>
      <c r="E1818" s="921">
        <v>20</v>
      </c>
      <c r="F1818" s="1061"/>
      <c r="G1818" s="1086"/>
      <c r="H1818" s="1063">
        <v>0.4</v>
      </c>
      <c r="I1818" s="1077"/>
      <c r="J1818" s="1060">
        <f t="shared" si="702"/>
        <v>8</v>
      </c>
      <c r="K1818" s="1092"/>
      <c r="L1818" s="1061"/>
      <c r="M1818" s="1099">
        <v>0.8</v>
      </c>
      <c r="N1818" s="1063"/>
      <c r="O1818" s="1060">
        <f t="shared" si="714"/>
        <v>16</v>
      </c>
      <c r="P1818" s="1061"/>
      <c r="Q1818" s="1061" t="s">
        <v>884</v>
      </c>
      <c r="R1818" s="1099">
        <v>0.8</v>
      </c>
      <c r="S1818" s="1063"/>
      <c r="T1818" s="1079">
        <f t="shared" si="703"/>
        <v>16</v>
      </c>
      <c r="U1818" s="1061">
        <f>SUM(F1818,K1818,P1818)</f>
        <v>0</v>
      </c>
      <c r="V1818" s="1061">
        <f t="shared" si="715"/>
        <v>0</v>
      </c>
      <c r="W1818" s="1063">
        <f t="shared" si="708"/>
        <v>2</v>
      </c>
      <c r="X1818" s="1063">
        <f t="shared" si="708"/>
        <v>0</v>
      </c>
      <c r="Y1818" s="1060">
        <f t="shared" si="708"/>
        <v>40</v>
      </c>
      <c r="Z1818" s="1080">
        <f t="shared" si="712"/>
        <v>9</v>
      </c>
      <c r="AA1818" s="1101" t="str">
        <f t="shared" si="709"/>
        <v>Hành củ</v>
      </c>
      <c r="AB1818" s="1082" t="str">
        <f t="shared" si="709"/>
        <v>kg</v>
      </c>
      <c r="AC1818" s="1083">
        <f t="shared" si="709"/>
        <v>20</v>
      </c>
      <c r="AD1818" s="1089">
        <f t="shared" si="709"/>
        <v>20</v>
      </c>
      <c r="AE1818" s="1071">
        <f t="shared" si="704"/>
        <v>0</v>
      </c>
      <c r="AF1818" s="1071">
        <f t="shared" si="705"/>
        <v>0</v>
      </c>
      <c r="AG1818" s="1071">
        <f t="shared" si="705"/>
        <v>8.8000000000000007</v>
      </c>
      <c r="AH1818" s="1071">
        <f t="shared" si="705"/>
        <v>0</v>
      </c>
      <c r="AI1818" s="1060">
        <f t="shared" si="710"/>
        <v>176</v>
      </c>
      <c r="AJ1818" s="1102"/>
      <c r="AK1818" s="1063"/>
      <c r="AL1818" s="1103"/>
      <c r="AM1818" s="1063"/>
      <c r="AN1818" s="1108">
        <f t="shared" si="706"/>
        <v>0</v>
      </c>
      <c r="AO1818" s="1061">
        <f t="shared" si="707"/>
        <v>0</v>
      </c>
      <c r="AP1818" s="1061">
        <f t="shared" si="707"/>
        <v>0</v>
      </c>
      <c r="AQ1818" s="1061">
        <f t="shared" si="707"/>
        <v>2</v>
      </c>
      <c r="AR1818" s="1061">
        <f t="shared" si="707"/>
        <v>0</v>
      </c>
      <c r="AS1818" s="1061">
        <f t="shared" si="707"/>
        <v>40</v>
      </c>
      <c r="AT1818" s="850">
        <f t="shared" si="713"/>
        <v>0</v>
      </c>
      <c r="AU1818" s="880" t="s">
        <v>831</v>
      </c>
      <c r="AV1818" s="868">
        <f>K1879</f>
        <v>14</v>
      </c>
      <c r="AW1818" s="861" t="s">
        <v>27</v>
      </c>
      <c r="AX1818" s="888">
        <v>24</v>
      </c>
      <c r="AY1818" s="861" t="s">
        <v>28</v>
      </c>
      <c r="AZ1818" s="870">
        <f>AX1818*AV1818</f>
        <v>336</v>
      </c>
    </row>
    <row r="1819" spans="1:52" ht="13.5" customHeight="1">
      <c r="A1819" s="838">
        <f t="shared" si="711"/>
        <v>10</v>
      </c>
      <c r="B1819" s="1039" t="s">
        <v>593</v>
      </c>
      <c r="C1819" s="817" t="s">
        <v>389</v>
      </c>
      <c r="D1819" s="1054">
        <v>22</v>
      </c>
      <c r="E1819" s="921">
        <v>22</v>
      </c>
      <c r="F1819" s="1061"/>
      <c r="G1819" s="1086"/>
      <c r="H1819" s="1063">
        <v>1</v>
      </c>
      <c r="I1819" s="1077"/>
      <c r="J1819" s="1060">
        <f t="shared" si="702"/>
        <v>22</v>
      </c>
      <c r="K1819" s="1092"/>
      <c r="L1819" s="1061"/>
      <c r="M1819" s="1099">
        <v>1</v>
      </c>
      <c r="N1819" s="1063"/>
      <c r="O1819" s="1060">
        <f t="shared" si="714"/>
        <v>22</v>
      </c>
      <c r="P1819" s="1093"/>
      <c r="Q1819" s="1061"/>
      <c r="R1819" s="1109">
        <v>1.5</v>
      </c>
      <c r="S1819" s="1063"/>
      <c r="T1819" s="1079">
        <f t="shared" si="703"/>
        <v>33</v>
      </c>
      <c r="U1819" s="1061">
        <f>SUM(F1819,K1819,P1819)</f>
        <v>0</v>
      </c>
      <c r="V1819" s="1061">
        <f t="shared" si="715"/>
        <v>0</v>
      </c>
      <c r="W1819" s="1063">
        <f t="shared" si="708"/>
        <v>3.5</v>
      </c>
      <c r="X1819" s="1063">
        <f t="shared" si="708"/>
        <v>0</v>
      </c>
      <c r="Y1819" s="1060">
        <f t="shared" si="708"/>
        <v>77</v>
      </c>
      <c r="Z1819" s="1080">
        <f t="shared" si="712"/>
        <v>10</v>
      </c>
      <c r="AA1819" s="1101" t="str">
        <f t="shared" si="709"/>
        <v>Dầu ăn Mavela</v>
      </c>
      <c r="AB1819" s="1082" t="str">
        <f t="shared" si="709"/>
        <v>lít</v>
      </c>
      <c r="AC1819" s="1083">
        <f t="shared" si="709"/>
        <v>22</v>
      </c>
      <c r="AD1819" s="1089">
        <f t="shared" si="709"/>
        <v>22</v>
      </c>
      <c r="AE1819" s="1071">
        <f t="shared" si="704"/>
        <v>0</v>
      </c>
      <c r="AF1819" s="1071">
        <f t="shared" si="705"/>
        <v>0</v>
      </c>
      <c r="AG1819" s="1071">
        <f t="shared" si="705"/>
        <v>12.5</v>
      </c>
      <c r="AH1819" s="1071">
        <f t="shared" si="705"/>
        <v>0</v>
      </c>
      <c r="AI1819" s="1060">
        <f t="shared" si="710"/>
        <v>275</v>
      </c>
      <c r="AJ1819" s="1102"/>
      <c r="AK1819" s="1063"/>
      <c r="AL1819" s="1103"/>
      <c r="AM1819" s="1063"/>
      <c r="AN1819" s="1085">
        <f t="shared" si="706"/>
        <v>0</v>
      </c>
      <c r="AO1819" s="1061">
        <f t="shared" si="707"/>
        <v>0</v>
      </c>
      <c r="AP1819" s="1061">
        <f t="shared" si="707"/>
        <v>0</v>
      </c>
      <c r="AQ1819" s="1061">
        <f t="shared" si="707"/>
        <v>3.5</v>
      </c>
      <c r="AR1819" s="1061">
        <f t="shared" si="707"/>
        <v>0</v>
      </c>
      <c r="AS1819" s="1061">
        <f t="shared" si="707"/>
        <v>77</v>
      </c>
      <c r="AT1819" s="850">
        <f t="shared" si="713"/>
        <v>0</v>
      </c>
      <c r="AU1819" s="880" t="s">
        <v>832</v>
      </c>
      <c r="AV1819" s="868">
        <f>K1880</f>
        <v>7</v>
      </c>
      <c r="AW1819" s="861" t="s">
        <v>27</v>
      </c>
      <c r="AX1819" s="888">
        <v>24</v>
      </c>
      <c r="AY1819" s="861" t="s">
        <v>28</v>
      </c>
      <c r="AZ1819" s="870">
        <f>AX1819*AV1819</f>
        <v>168</v>
      </c>
    </row>
    <row r="1820" spans="1:52" ht="13.5" customHeight="1">
      <c r="A1820" s="838">
        <f t="shared" si="711"/>
        <v>11</v>
      </c>
      <c r="B1820" s="1039" t="s">
        <v>45</v>
      </c>
      <c r="C1820" s="817" t="s">
        <v>66</v>
      </c>
      <c r="D1820" s="1054">
        <v>130</v>
      </c>
      <c r="E1820" s="921">
        <v>90</v>
      </c>
      <c r="F1820" s="1061" t="s">
        <v>885</v>
      </c>
      <c r="G1820" s="1086" t="s">
        <v>886</v>
      </c>
      <c r="H1820" s="1063"/>
      <c r="I1820" s="1077"/>
      <c r="J1820" s="1060">
        <f t="shared" si="702"/>
        <v>0</v>
      </c>
      <c r="K1820" s="1092"/>
      <c r="L1820" s="1061"/>
      <c r="M1820" s="1110">
        <v>0.1</v>
      </c>
      <c r="N1820" s="1063"/>
      <c r="O1820" s="1060">
        <f>SUM(K1820:N1820)*$E1820</f>
        <v>9</v>
      </c>
      <c r="P1820" s="1093"/>
      <c r="Q1820" s="1061"/>
      <c r="R1820" s="1100">
        <v>0.1</v>
      </c>
      <c r="S1820" s="1063"/>
      <c r="T1820" s="1079">
        <f t="shared" si="703"/>
        <v>9</v>
      </c>
      <c r="U1820" s="1061">
        <f t="shared" ref="U1820:U1826" si="716">SUM(F1820,K1820,P1820)</f>
        <v>0</v>
      </c>
      <c r="V1820" s="1061">
        <f t="shared" si="715"/>
        <v>0</v>
      </c>
      <c r="W1820" s="1063">
        <f t="shared" si="708"/>
        <v>0.2</v>
      </c>
      <c r="X1820" s="1063">
        <f t="shared" si="708"/>
        <v>0</v>
      </c>
      <c r="Y1820" s="1060">
        <f t="shared" si="708"/>
        <v>18</v>
      </c>
      <c r="Z1820" s="1080">
        <f t="shared" si="712"/>
        <v>11</v>
      </c>
      <c r="AA1820" s="1101" t="str">
        <f t="shared" si="709"/>
        <v>Tiêu bắc</v>
      </c>
      <c r="AB1820" s="1082" t="str">
        <f t="shared" si="709"/>
        <v>kg</v>
      </c>
      <c r="AC1820" s="1083">
        <f t="shared" si="709"/>
        <v>130</v>
      </c>
      <c r="AD1820" s="1089">
        <f t="shared" si="709"/>
        <v>90</v>
      </c>
      <c r="AE1820" s="1071">
        <f t="shared" si="704"/>
        <v>0</v>
      </c>
      <c r="AF1820" s="1071">
        <f t="shared" si="705"/>
        <v>0</v>
      </c>
      <c r="AG1820" s="1071">
        <f t="shared" si="705"/>
        <v>2.5999999999999979</v>
      </c>
      <c r="AH1820" s="1071">
        <f t="shared" si="705"/>
        <v>0</v>
      </c>
      <c r="AI1820" s="1060">
        <f t="shared" si="710"/>
        <v>233.9999999999998</v>
      </c>
      <c r="AJ1820" s="1102"/>
      <c r="AK1820" s="1063"/>
      <c r="AL1820" s="1103"/>
      <c r="AM1820" s="1063"/>
      <c r="AN1820" s="1085">
        <f t="shared" si="706"/>
        <v>0</v>
      </c>
      <c r="AO1820" s="1061">
        <f t="shared" si="707"/>
        <v>0</v>
      </c>
      <c r="AP1820" s="1061">
        <f t="shared" si="707"/>
        <v>0</v>
      </c>
      <c r="AQ1820" s="1061">
        <f t="shared" si="707"/>
        <v>0.2</v>
      </c>
      <c r="AR1820" s="1061">
        <f t="shared" si="707"/>
        <v>0</v>
      </c>
      <c r="AS1820" s="1061">
        <f t="shared" si="707"/>
        <v>18</v>
      </c>
      <c r="AT1820" s="850">
        <f t="shared" si="713"/>
        <v>8</v>
      </c>
      <c r="AU1820" s="1521" t="str">
        <f>B1881</f>
        <v xml:space="preserve">  + Ăn thêm</v>
      </c>
      <c r="AV1820" s="1522"/>
      <c r="AW1820" s="1522"/>
      <c r="AX1820" s="1522"/>
      <c r="AY1820" s="1522"/>
      <c r="AZ1820" s="892">
        <f>J1881</f>
        <v>0</v>
      </c>
    </row>
    <row r="1821" spans="1:52" ht="13.5" customHeight="1">
      <c r="A1821" s="838">
        <f t="shared" si="711"/>
        <v>12</v>
      </c>
      <c r="B1821" s="1039" t="s">
        <v>46</v>
      </c>
      <c r="C1821" s="817" t="s">
        <v>66</v>
      </c>
      <c r="D1821" s="1054">
        <v>35</v>
      </c>
      <c r="E1821" s="921">
        <v>35</v>
      </c>
      <c r="F1821" s="1061"/>
      <c r="G1821" s="1086"/>
      <c r="H1821" s="1063">
        <v>0.1</v>
      </c>
      <c r="I1821" s="1077"/>
      <c r="J1821" s="1060">
        <f t="shared" si="702"/>
        <v>3.5</v>
      </c>
      <c r="K1821" s="1092"/>
      <c r="L1821" s="1061"/>
      <c r="M1821" s="1110">
        <v>0.2</v>
      </c>
      <c r="N1821" s="1063"/>
      <c r="O1821" s="1060">
        <f t="shared" ref="O1821:O1869" si="717">SUM(K1821:N1821)*$E1821</f>
        <v>7</v>
      </c>
      <c r="P1821" s="1093"/>
      <c r="Q1821" s="1061"/>
      <c r="R1821" s="1100">
        <v>0.2</v>
      </c>
      <c r="S1821" s="1063"/>
      <c r="T1821" s="1079">
        <f t="shared" si="703"/>
        <v>7</v>
      </c>
      <c r="U1821" s="1061">
        <f t="shared" si="716"/>
        <v>0</v>
      </c>
      <c r="V1821" s="1061">
        <f t="shared" si="715"/>
        <v>0</v>
      </c>
      <c r="W1821" s="1063">
        <f t="shared" si="708"/>
        <v>0.5</v>
      </c>
      <c r="X1821" s="1063">
        <f t="shared" si="708"/>
        <v>0</v>
      </c>
      <c r="Y1821" s="1060">
        <f>SUM(J1821,O1821,T1821)</f>
        <v>17.5</v>
      </c>
      <c r="Z1821" s="1080">
        <f t="shared" si="712"/>
        <v>12</v>
      </c>
      <c r="AA1821" s="1101" t="str">
        <f t="shared" si="709"/>
        <v>Kẹo đắng</v>
      </c>
      <c r="AB1821" s="1082" t="str">
        <f t="shared" si="709"/>
        <v>kg</v>
      </c>
      <c r="AC1821" s="1083">
        <f t="shared" si="709"/>
        <v>35</v>
      </c>
      <c r="AD1821" s="1089">
        <f t="shared" si="709"/>
        <v>35</v>
      </c>
      <c r="AE1821" s="1071">
        <f t="shared" si="704"/>
        <v>0</v>
      </c>
      <c r="AF1821" s="1071">
        <f t="shared" si="705"/>
        <v>0</v>
      </c>
      <c r="AG1821" s="1071">
        <f t="shared" si="705"/>
        <v>4</v>
      </c>
      <c r="AH1821" s="1071">
        <f t="shared" si="705"/>
        <v>0</v>
      </c>
      <c r="AI1821" s="1060">
        <f t="shared" si="710"/>
        <v>140</v>
      </c>
      <c r="AJ1821" s="1102"/>
      <c r="AK1821" s="1063"/>
      <c r="AL1821" s="1103"/>
      <c r="AM1821" s="1063"/>
      <c r="AN1821" s="1085">
        <f t="shared" si="706"/>
        <v>0</v>
      </c>
      <c r="AO1821" s="1061">
        <f t="shared" si="707"/>
        <v>0</v>
      </c>
      <c r="AP1821" s="1061">
        <f t="shared" si="707"/>
        <v>0</v>
      </c>
      <c r="AQ1821" s="1061">
        <f t="shared" si="707"/>
        <v>0.5</v>
      </c>
      <c r="AR1821" s="1061">
        <f t="shared" si="707"/>
        <v>0</v>
      </c>
      <c r="AS1821" s="1061">
        <f t="shared" si="707"/>
        <v>17.5</v>
      </c>
      <c r="AT1821" s="850">
        <f t="shared" si="713"/>
        <v>0</v>
      </c>
      <c r="AU1821" s="1521" t="str">
        <f>B1882</f>
        <v xml:space="preserve"> + ăn thêm </v>
      </c>
      <c r="AV1821" s="1522"/>
      <c r="AW1821" s="1522"/>
      <c r="AX1821" s="1522"/>
      <c r="AY1821" s="1522"/>
      <c r="AZ1821" s="870">
        <f>J1882</f>
        <v>0</v>
      </c>
    </row>
    <row r="1822" spans="1:52" ht="13.5" customHeight="1">
      <c r="A1822" s="838">
        <f t="shared" si="711"/>
        <v>13</v>
      </c>
      <c r="B1822" s="1039" t="s">
        <v>47</v>
      </c>
      <c r="C1822" s="817" t="s">
        <v>66</v>
      </c>
      <c r="D1822" s="1054">
        <v>17</v>
      </c>
      <c r="E1822" s="921">
        <v>17</v>
      </c>
      <c r="F1822" s="1061"/>
      <c r="G1822" s="1086"/>
      <c r="H1822" s="1063"/>
      <c r="I1822" s="1077"/>
      <c r="J1822" s="1060">
        <f t="shared" si="702"/>
        <v>0</v>
      </c>
      <c r="K1822" s="1092"/>
      <c r="L1822" s="1061"/>
      <c r="M1822" s="1110"/>
      <c r="N1822" s="1063"/>
      <c r="O1822" s="1060">
        <f t="shared" si="717"/>
        <v>0</v>
      </c>
      <c r="P1822" s="1093"/>
      <c r="Q1822" s="1061"/>
      <c r="R1822" s="1100"/>
      <c r="S1822" s="1063"/>
      <c r="T1822" s="1079">
        <f t="shared" si="703"/>
        <v>0</v>
      </c>
      <c r="U1822" s="1061">
        <f t="shared" si="716"/>
        <v>0</v>
      </c>
      <c r="V1822" s="1061">
        <f t="shared" si="715"/>
        <v>0</v>
      </c>
      <c r="W1822" s="1063">
        <f t="shared" si="708"/>
        <v>0</v>
      </c>
      <c r="X1822" s="1063">
        <f t="shared" si="708"/>
        <v>0</v>
      </c>
      <c r="Y1822" s="1060">
        <f t="shared" si="708"/>
        <v>0</v>
      </c>
      <c r="Z1822" s="1080">
        <f t="shared" si="712"/>
        <v>13</v>
      </c>
      <c r="AA1822" s="1101" t="str">
        <f t="shared" si="709"/>
        <v>Đường trắng</v>
      </c>
      <c r="AB1822" s="1082" t="str">
        <f t="shared" si="709"/>
        <v>kg</v>
      </c>
      <c r="AC1822" s="1083">
        <f t="shared" si="709"/>
        <v>17</v>
      </c>
      <c r="AD1822" s="1089">
        <f t="shared" si="709"/>
        <v>17</v>
      </c>
      <c r="AE1822" s="1071">
        <f t="shared" si="704"/>
        <v>0</v>
      </c>
      <c r="AF1822" s="1071">
        <f t="shared" si="705"/>
        <v>0</v>
      </c>
      <c r="AG1822" s="1071">
        <f t="shared" si="705"/>
        <v>0</v>
      </c>
      <c r="AH1822" s="1071">
        <f t="shared" si="705"/>
        <v>0</v>
      </c>
      <c r="AI1822" s="1060">
        <f t="shared" si="710"/>
        <v>0</v>
      </c>
      <c r="AJ1822" s="1102"/>
      <c r="AK1822" s="1063"/>
      <c r="AL1822" s="1103"/>
      <c r="AM1822" s="1063"/>
      <c r="AN1822" s="1085">
        <f t="shared" si="706"/>
        <v>0</v>
      </c>
      <c r="AO1822" s="1061">
        <f t="shared" si="707"/>
        <v>0</v>
      </c>
      <c r="AP1822" s="1061">
        <f t="shared" si="707"/>
        <v>0</v>
      </c>
      <c r="AQ1822" s="1061">
        <f t="shared" si="707"/>
        <v>0</v>
      </c>
      <c r="AR1822" s="1061">
        <f t="shared" si="707"/>
        <v>0</v>
      </c>
      <c r="AS1822" s="1061">
        <f t="shared" si="707"/>
        <v>0</v>
      </c>
      <c r="AT1822" s="850">
        <f t="shared" si="713"/>
        <v>0</v>
      </c>
      <c r="AU1822" s="893" t="s">
        <v>834</v>
      </c>
      <c r="AV1822" s="894"/>
      <c r="AW1822" s="894"/>
      <c r="AX1822" s="894"/>
      <c r="AY1822" s="894"/>
      <c r="AZ1822" s="870">
        <f>SUM(AZ1812:AZ1821)</f>
        <v>9304</v>
      </c>
    </row>
    <row r="1823" spans="1:52" ht="13.5" customHeight="1">
      <c r="A1823" s="838">
        <f t="shared" si="711"/>
        <v>14</v>
      </c>
      <c r="B1823" s="1039" t="s">
        <v>48</v>
      </c>
      <c r="C1823" s="817" t="s">
        <v>389</v>
      </c>
      <c r="D1823" s="1054">
        <v>23</v>
      </c>
      <c r="E1823" s="921">
        <v>23</v>
      </c>
      <c r="F1823" s="1061"/>
      <c r="G1823" s="1086"/>
      <c r="H1823" s="1063">
        <v>0.5</v>
      </c>
      <c r="I1823" s="1077"/>
      <c r="J1823" s="1060">
        <f t="shared" si="702"/>
        <v>11.5</v>
      </c>
      <c r="K1823" s="1061"/>
      <c r="L1823" s="1061"/>
      <c r="M1823" s="1063">
        <v>0.8</v>
      </c>
      <c r="N1823" s="1063"/>
      <c r="O1823" s="1060">
        <f t="shared" si="717"/>
        <v>18.400000000000002</v>
      </c>
      <c r="P1823" s="1093"/>
      <c r="Q1823" s="1061"/>
      <c r="R1823" s="1100">
        <v>0.7</v>
      </c>
      <c r="S1823" s="1063"/>
      <c r="T1823" s="1079">
        <f t="shared" si="703"/>
        <v>16.099999999999998</v>
      </c>
      <c r="U1823" s="1061">
        <f t="shared" si="716"/>
        <v>0</v>
      </c>
      <c r="V1823" s="1061">
        <f t="shared" si="715"/>
        <v>0</v>
      </c>
      <c r="W1823" s="1063">
        <f t="shared" si="708"/>
        <v>2</v>
      </c>
      <c r="X1823" s="1063">
        <f t="shared" si="708"/>
        <v>0</v>
      </c>
      <c r="Y1823" s="1060">
        <f t="shared" si="708"/>
        <v>46</v>
      </c>
      <c r="Z1823" s="1080">
        <f t="shared" si="712"/>
        <v>14</v>
      </c>
      <c r="AA1823" s="1101" t="str">
        <f t="shared" si="709"/>
        <v>Mật mía</v>
      </c>
      <c r="AB1823" s="1082" t="str">
        <f t="shared" si="709"/>
        <v>lít</v>
      </c>
      <c r="AC1823" s="1083">
        <f t="shared" si="709"/>
        <v>23</v>
      </c>
      <c r="AD1823" s="1089">
        <f t="shared" si="709"/>
        <v>23</v>
      </c>
      <c r="AE1823" s="1071">
        <f t="shared" si="704"/>
        <v>0</v>
      </c>
      <c r="AF1823" s="1071">
        <f t="shared" si="705"/>
        <v>0</v>
      </c>
      <c r="AG1823" s="1071">
        <f t="shared" si="705"/>
        <v>7.3000000000000007</v>
      </c>
      <c r="AH1823" s="1071">
        <f t="shared" si="705"/>
        <v>0</v>
      </c>
      <c r="AI1823" s="1060">
        <f t="shared" si="710"/>
        <v>167.9</v>
      </c>
      <c r="AJ1823" s="1102"/>
      <c r="AK1823" s="1063"/>
      <c r="AL1823" s="1103"/>
      <c r="AM1823" s="1063"/>
      <c r="AN1823" s="1085">
        <f t="shared" si="706"/>
        <v>0</v>
      </c>
      <c r="AO1823" s="1061">
        <f t="shared" si="707"/>
        <v>0</v>
      </c>
      <c r="AP1823" s="1061">
        <f t="shared" si="707"/>
        <v>0</v>
      </c>
      <c r="AQ1823" s="1061">
        <f t="shared" si="707"/>
        <v>2</v>
      </c>
      <c r="AR1823" s="1061">
        <f t="shared" si="707"/>
        <v>0</v>
      </c>
      <c r="AS1823" s="1061">
        <f t="shared" si="707"/>
        <v>46</v>
      </c>
      <c r="AT1823" s="850">
        <f t="shared" si="713"/>
        <v>0</v>
      </c>
      <c r="AU1823" s="1255" t="s">
        <v>835</v>
      </c>
      <c r="AV1823" s="1256"/>
      <c r="AW1823" s="1256"/>
      <c r="AX1823" s="1256"/>
      <c r="AY1823" s="1256"/>
      <c r="AZ1823" s="870">
        <f>Q1881</f>
        <v>2265.4999999999945</v>
      </c>
    </row>
    <row r="1824" spans="1:52" ht="13.5" customHeight="1">
      <c r="A1824" s="838">
        <f t="shared" si="711"/>
        <v>15</v>
      </c>
      <c r="B1824" s="1039" t="s">
        <v>514</v>
      </c>
      <c r="C1824" s="817" t="s">
        <v>66</v>
      </c>
      <c r="D1824" s="1054">
        <v>80</v>
      </c>
      <c r="E1824" s="921">
        <v>80</v>
      </c>
      <c r="F1824" s="1061"/>
      <c r="G1824" s="1086"/>
      <c r="H1824" s="1063">
        <v>0.2</v>
      </c>
      <c r="I1824" s="1077"/>
      <c r="J1824" s="1060">
        <f t="shared" si="702"/>
        <v>16</v>
      </c>
      <c r="K1824" s="1061"/>
      <c r="L1824" s="1061"/>
      <c r="M1824" s="1063">
        <v>0.3</v>
      </c>
      <c r="N1824" s="1063"/>
      <c r="O1824" s="1060">
        <f t="shared" si="717"/>
        <v>24</v>
      </c>
      <c r="P1824" s="1093"/>
      <c r="Q1824" s="1061"/>
      <c r="R1824" s="1100">
        <v>0.3</v>
      </c>
      <c r="S1824" s="1063"/>
      <c r="T1824" s="1079">
        <f t="shared" si="703"/>
        <v>24</v>
      </c>
      <c r="U1824" s="1061">
        <f t="shared" si="716"/>
        <v>0</v>
      </c>
      <c r="V1824" s="1061">
        <f t="shared" si="715"/>
        <v>0</v>
      </c>
      <c r="W1824" s="1063">
        <f t="shared" si="708"/>
        <v>0.8</v>
      </c>
      <c r="X1824" s="1063">
        <f t="shared" si="708"/>
        <v>0</v>
      </c>
      <c r="Y1824" s="1060">
        <f t="shared" si="708"/>
        <v>64</v>
      </c>
      <c r="Z1824" s="1080">
        <f t="shared" si="712"/>
        <v>15</v>
      </c>
      <c r="AA1824" s="1101" t="str">
        <f t="shared" si="709"/>
        <v>Ót bột</v>
      </c>
      <c r="AB1824" s="1082" t="str">
        <f t="shared" si="709"/>
        <v>kg</v>
      </c>
      <c r="AC1824" s="1083">
        <f t="shared" si="709"/>
        <v>80</v>
      </c>
      <c r="AD1824" s="1089">
        <f t="shared" si="709"/>
        <v>80</v>
      </c>
      <c r="AE1824" s="1071">
        <f t="shared" si="704"/>
        <v>0</v>
      </c>
      <c r="AF1824" s="1071">
        <f t="shared" si="705"/>
        <v>0</v>
      </c>
      <c r="AG1824" s="1071">
        <f t="shared" si="705"/>
        <v>0.40000000000000169</v>
      </c>
      <c r="AH1824" s="1071">
        <f t="shared" si="705"/>
        <v>0</v>
      </c>
      <c r="AI1824" s="1060">
        <f t="shared" si="710"/>
        <v>32.000000000000135</v>
      </c>
      <c r="AJ1824" s="1102"/>
      <c r="AK1824" s="1063"/>
      <c r="AL1824" s="1103">
        <v>5</v>
      </c>
      <c r="AM1824" s="1063"/>
      <c r="AN1824" s="1085">
        <f t="shared" si="706"/>
        <v>400</v>
      </c>
      <c r="AO1824" s="1061">
        <f t="shared" si="707"/>
        <v>0</v>
      </c>
      <c r="AP1824" s="1061">
        <f t="shared" si="707"/>
        <v>0</v>
      </c>
      <c r="AQ1824" s="1061">
        <f t="shared" si="707"/>
        <v>0.8</v>
      </c>
      <c r="AR1824" s="1061">
        <f t="shared" si="707"/>
        <v>0</v>
      </c>
      <c r="AS1824" s="1061">
        <f t="shared" si="707"/>
        <v>64</v>
      </c>
      <c r="AT1824" s="850">
        <f t="shared" si="713"/>
        <v>0</v>
      </c>
      <c r="AU1824" s="1255" t="s">
        <v>836</v>
      </c>
      <c r="AV1824" s="1256"/>
      <c r="AW1824" s="1256"/>
      <c r="AX1824" s="1256"/>
      <c r="AY1824" s="1256"/>
      <c r="AZ1824" s="870"/>
    </row>
    <row r="1825" spans="1:52" ht="13.5" customHeight="1">
      <c r="A1825" s="838">
        <f t="shared" si="711"/>
        <v>16</v>
      </c>
      <c r="B1825" s="1039" t="s">
        <v>49</v>
      </c>
      <c r="C1825" s="817" t="s">
        <v>66</v>
      </c>
      <c r="D1825" s="1054">
        <v>40</v>
      </c>
      <c r="E1825" s="921">
        <v>40</v>
      </c>
      <c r="F1825" s="1061"/>
      <c r="G1825" s="1086"/>
      <c r="H1825" s="1063">
        <v>0.2</v>
      </c>
      <c r="I1825" s="1077"/>
      <c r="J1825" s="1060">
        <f t="shared" si="702"/>
        <v>8</v>
      </c>
      <c r="K1825" s="1061"/>
      <c r="L1825" s="1061"/>
      <c r="M1825" s="1063">
        <v>0.3</v>
      </c>
      <c r="N1825" s="1063"/>
      <c r="O1825" s="1060">
        <f t="shared" si="717"/>
        <v>12</v>
      </c>
      <c r="P1825" s="1093"/>
      <c r="Q1825" s="1061"/>
      <c r="R1825" s="1100">
        <v>0.3</v>
      </c>
      <c r="S1825" s="1063"/>
      <c r="T1825" s="1079">
        <f t="shared" si="703"/>
        <v>12</v>
      </c>
      <c r="U1825" s="1061">
        <f t="shared" si="716"/>
        <v>0</v>
      </c>
      <c r="V1825" s="1061">
        <f t="shared" si="715"/>
        <v>0</v>
      </c>
      <c r="W1825" s="1063">
        <f t="shared" si="708"/>
        <v>0.8</v>
      </c>
      <c r="X1825" s="1063">
        <f t="shared" si="708"/>
        <v>0</v>
      </c>
      <c r="Y1825" s="1111">
        <f t="shared" si="708"/>
        <v>32</v>
      </c>
      <c r="Z1825" s="1080">
        <f t="shared" si="712"/>
        <v>16</v>
      </c>
      <c r="AA1825" s="1101" t="str">
        <f t="shared" si="709"/>
        <v>Bột nghệ</v>
      </c>
      <c r="AB1825" s="1082" t="str">
        <f t="shared" si="709"/>
        <v>kg</v>
      </c>
      <c r="AC1825" s="1083">
        <f t="shared" si="709"/>
        <v>40</v>
      </c>
      <c r="AD1825" s="1089">
        <f t="shared" si="709"/>
        <v>40</v>
      </c>
      <c r="AE1825" s="1071">
        <f t="shared" si="704"/>
        <v>0</v>
      </c>
      <c r="AF1825" s="1071">
        <f t="shared" si="705"/>
        <v>0</v>
      </c>
      <c r="AG1825" s="1071">
        <f t="shared" si="705"/>
        <v>12.399999999999988</v>
      </c>
      <c r="AH1825" s="1071">
        <f t="shared" si="705"/>
        <v>0</v>
      </c>
      <c r="AI1825" s="1060">
        <f t="shared" si="710"/>
        <v>495.99999999999955</v>
      </c>
      <c r="AJ1825" s="1102"/>
      <c r="AK1825" s="1063"/>
      <c r="AL1825" s="1103"/>
      <c r="AM1825" s="1063"/>
      <c r="AN1825" s="1085">
        <f t="shared" si="706"/>
        <v>0</v>
      </c>
      <c r="AO1825" s="1061">
        <f t="shared" si="707"/>
        <v>0</v>
      </c>
      <c r="AP1825" s="1061">
        <f t="shared" si="707"/>
        <v>0</v>
      </c>
      <c r="AQ1825" s="1061">
        <f t="shared" si="707"/>
        <v>0.8</v>
      </c>
      <c r="AR1825" s="1061">
        <f t="shared" si="707"/>
        <v>0</v>
      </c>
      <c r="AS1825" s="1061">
        <f t="shared" si="707"/>
        <v>32</v>
      </c>
      <c r="AT1825" s="850">
        <f t="shared" si="713"/>
        <v>0</v>
      </c>
      <c r="AU1825" s="1255" t="s">
        <v>799</v>
      </c>
      <c r="AV1825" s="1256"/>
      <c r="AW1825" s="1256"/>
      <c r="AX1825" s="1256"/>
      <c r="AY1825" s="1256"/>
      <c r="AZ1825" s="870"/>
    </row>
    <row r="1826" spans="1:52" ht="13.5" customHeight="1">
      <c r="A1826" s="838">
        <f t="shared" si="711"/>
        <v>17</v>
      </c>
      <c r="B1826" s="920" t="s">
        <v>373</v>
      </c>
      <c r="C1826" s="817" t="s">
        <v>66</v>
      </c>
      <c r="D1826" s="1054">
        <v>43</v>
      </c>
      <c r="E1826" s="921">
        <v>43</v>
      </c>
      <c r="F1826" s="1061"/>
      <c r="G1826" s="1086"/>
      <c r="H1826" s="1063">
        <v>1</v>
      </c>
      <c r="I1826" s="1077"/>
      <c r="J1826" s="1060">
        <f t="shared" si="702"/>
        <v>43</v>
      </c>
      <c r="K1826" s="1061"/>
      <c r="L1826" s="1061"/>
      <c r="M1826" s="1063">
        <v>1</v>
      </c>
      <c r="N1826" s="1063"/>
      <c r="O1826" s="1060">
        <f t="shared" si="717"/>
        <v>43</v>
      </c>
      <c r="P1826" s="1093"/>
      <c r="Q1826" s="1061"/>
      <c r="R1826" s="1100">
        <v>1</v>
      </c>
      <c r="S1826" s="1063"/>
      <c r="T1826" s="1079">
        <f t="shared" si="703"/>
        <v>43</v>
      </c>
      <c r="U1826" s="1061">
        <f t="shared" si="716"/>
        <v>0</v>
      </c>
      <c r="V1826" s="1061">
        <f t="shared" si="715"/>
        <v>0</v>
      </c>
      <c r="W1826" s="1063">
        <f t="shared" si="708"/>
        <v>3</v>
      </c>
      <c r="X1826" s="1063">
        <f t="shared" si="708"/>
        <v>0</v>
      </c>
      <c r="Y1826" s="1060">
        <f t="shared" si="708"/>
        <v>129</v>
      </c>
      <c r="Z1826" s="1080">
        <f t="shared" si="712"/>
        <v>17</v>
      </c>
      <c r="AA1826" s="1081" t="str">
        <f t="shared" si="709"/>
        <v>Vừng lạc</v>
      </c>
      <c r="AB1826" s="1082" t="str">
        <f t="shared" si="709"/>
        <v>kg</v>
      </c>
      <c r="AC1826" s="1083">
        <f t="shared" si="709"/>
        <v>43</v>
      </c>
      <c r="AD1826" s="1089">
        <f t="shared" si="709"/>
        <v>43</v>
      </c>
      <c r="AE1826" s="1071">
        <f t="shared" si="704"/>
        <v>0</v>
      </c>
      <c r="AF1826" s="1071">
        <f>AF1744+AK1744-AP1744</f>
        <v>0</v>
      </c>
      <c r="AG1826" s="1071">
        <f>AG1744+AL1744-AQ1744</f>
        <v>8.8000000000000007</v>
      </c>
      <c r="AH1826" s="1071">
        <f>AH1744+AM1744-AR1744</f>
        <v>0</v>
      </c>
      <c r="AI1826" s="1060">
        <f t="shared" si="710"/>
        <v>378.40000000000003</v>
      </c>
      <c r="AJ1826" s="1102">
        <f>U1826</f>
        <v>0</v>
      </c>
      <c r="AK1826" s="1102">
        <f>V1826</f>
        <v>0</v>
      </c>
      <c r="AL1826" s="1112"/>
      <c r="AM1826" s="1102">
        <f>X1826</f>
        <v>0</v>
      </c>
      <c r="AN1826" s="1085">
        <f t="shared" si="706"/>
        <v>0</v>
      </c>
      <c r="AO1826" s="1061">
        <f t="shared" si="707"/>
        <v>0</v>
      </c>
      <c r="AP1826" s="1061">
        <f t="shared" si="707"/>
        <v>0</v>
      </c>
      <c r="AQ1826" s="1061">
        <f t="shared" si="707"/>
        <v>3</v>
      </c>
      <c r="AR1826" s="1061">
        <f t="shared" si="707"/>
        <v>0</v>
      </c>
      <c r="AS1826" s="1061">
        <f t="shared" si="707"/>
        <v>129</v>
      </c>
      <c r="AT1826" s="850">
        <f t="shared" si="713"/>
        <v>0</v>
      </c>
      <c r="AU1826" s="1255" t="s">
        <v>800</v>
      </c>
      <c r="AV1826" s="1256"/>
      <c r="AW1826" s="1256"/>
      <c r="AX1826" s="1256"/>
      <c r="AY1826" s="1256"/>
      <c r="AZ1826" s="870"/>
    </row>
    <row r="1827" spans="1:52" ht="13.5" customHeight="1">
      <c r="A1827" s="838">
        <f t="shared" si="711"/>
        <v>18</v>
      </c>
      <c r="B1827" s="931" t="s">
        <v>853</v>
      </c>
      <c r="C1827" s="817" t="s">
        <v>66</v>
      </c>
      <c r="D1827" s="1054">
        <v>30</v>
      </c>
      <c r="E1827" s="921">
        <v>6</v>
      </c>
      <c r="F1827" s="1061"/>
      <c r="G1827" s="1086"/>
      <c r="H1827" s="1063">
        <v>0.5</v>
      </c>
      <c r="I1827" s="1077"/>
      <c r="J1827" s="1060">
        <f t="shared" si="702"/>
        <v>3</v>
      </c>
      <c r="K1827" s="1061"/>
      <c r="L1827" s="1061"/>
      <c r="M1827" s="1063">
        <v>1</v>
      </c>
      <c r="N1827" s="1063"/>
      <c r="O1827" s="1060">
        <f t="shared" si="717"/>
        <v>6</v>
      </c>
      <c r="P1827" s="1093"/>
      <c r="Q1827" s="1061"/>
      <c r="R1827" s="1100">
        <v>1</v>
      </c>
      <c r="S1827" s="1063"/>
      <c r="T1827" s="1079">
        <f t="shared" si="703"/>
        <v>6</v>
      </c>
      <c r="U1827" s="1061"/>
      <c r="V1827" s="1061">
        <f t="shared" si="715"/>
        <v>0</v>
      </c>
      <c r="W1827" s="1063">
        <f t="shared" si="715"/>
        <v>2.5</v>
      </c>
      <c r="X1827" s="1063">
        <f t="shared" si="715"/>
        <v>0</v>
      </c>
      <c r="Y1827" s="1060">
        <f t="shared" si="715"/>
        <v>15</v>
      </c>
      <c r="Z1827" s="1080">
        <f t="shared" si="712"/>
        <v>18</v>
      </c>
      <c r="AA1827" s="1081" t="str">
        <f t="shared" si="709"/>
        <v>Tăm bao tay</v>
      </c>
      <c r="AB1827" s="1082" t="str">
        <f t="shared" si="709"/>
        <v>kg</v>
      </c>
      <c r="AC1827" s="1083">
        <f t="shared" si="709"/>
        <v>30</v>
      </c>
      <c r="AD1827" s="1089">
        <f t="shared" si="709"/>
        <v>6</v>
      </c>
      <c r="AE1827" s="1071">
        <f t="shared" ref="AE1827:AH1842" si="718">AE1745+AJ1745-AO1745</f>
        <v>0</v>
      </c>
      <c r="AF1827" s="1071">
        <f t="shared" si="718"/>
        <v>0</v>
      </c>
      <c r="AG1827" s="1071">
        <f t="shared" si="718"/>
        <v>9.5</v>
      </c>
      <c r="AH1827" s="1071">
        <f t="shared" si="718"/>
        <v>0</v>
      </c>
      <c r="AI1827" s="1060">
        <f t="shared" si="710"/>
        <v>57</v>
      </c>
      <c r="AJ1827" s="1102">
        <f t="shared" ref="AJ1827:AL1869" si="719">U1827</f>
        <v>0</v>
      </c>
      <c r="AK1827" s="1102">
        <f t="shared" si="719"/>
        <v>0</v>
      </c>
      <c r="AL1827" s="1112"/>
      <c r="AM1827" s="1102">
        <f t="shared" ref="AM1827:AM1869" si="720">X1827</f>
        <v>0</v>
      </c>
      <c r="AN1827" s="1085">
        <f t="shared" ref="AN1827:AN1869" si="721">SUM(AJ1827:AM1827)*$E1827</f>
        <v>0</v>
      </c>
      <c r="AO1827" s="1061">
        <f t="shared" si="707"/>
        <v>0</v>
      </c>
      <c r="AP1827" s="1061">
        <f t="shared" si="707"/>
        <v>0</v>
      </c>
      <c r="AQ1827" s="1061">
        <f t="shared" si="707"/>
        <v>2.5</v>
      </c>
      <c r="AR1827" s="1061">
        <f t="shared" si="707"/>
        <v>0</v>
      </c>
      <c r="AS1827" s="1061">
        <f t="shared" si="707"/>
        <v>15</v>
      </c>
      <c r="AT1827" s="850">
        <f t="shared" si="713"/>
        <v>60</v>
      </c>
      <c r="AU1827" s="1255" t="s">
        <v>801</v>
      </c>
      <c r="AV1827" s="1256"/>
      <c r="AW1827" s="1256"/>
      <c r="AX1827" s="1256"/>
      <c r="AY1827" s="1256"/>
      <c r="AZ1827" s="870"/>
    </row>
    <row r="1828" spans="1:52" ht="13.5" customHeight="1">
      <c r="A1828" s="838">
        <f t="shared" si="711"/>
        <v>19</v>
      </c>
      <c r="B1828" s="931" t="s">
        <v>176</v>
      </c>
      <c r="C1828" s="896" t="s">
        <v>389</v>
      </c>
      <c r="D1828" s="1113">
        <v>9</v>
      </c>
      <c r="E1828" s="1114">
        <v>9</v>
      </c>
      <c r="F1828" s="1061"/>
      <c r="G1828" s="1090"/>
      <c r="H1828" s="1063">
        <v>0.5</v>
      </c>
      <c r="I1828" s="1077"/>
      <c r="J1828" s="1060">
        <f t="shared" si="702"/>
        <v>4.5</v>
      </c>
      <c r="K1828" s="1061" t="s">
        <v>887</v>
      </c>
      <c r="L1828" s="1061"/>
      <c r="M1828" s="1063">
        <v>1</v>
      </c>
      <c r="N1828" s="1063"/>
      <c r="O1828" s="1060">
        <f t="shared" si="717"/>
        <v>9</v>
      </c>
      <c r="P1828" s="1093"/>
      <c r="Q1828" s="1065"/>
      <c r="R1828" s="1100">
        <v>1</v>
      </c>
      <c r="S1828" s="1063"/>
      <c r="T1828" s="1079">
        <f t="shared" si="703"/>
        <v>9</v>
      </c>
      <c r="U1828" s="1061">
        <f>SUM(F1828,K1828,P1828)</f>
        <v>0</v>
      </c>
      <c r="V1828" s="1061">
        <f t="shared" si="715"/>
        <v>0</v>
      </c>
      <c r="W1828" s="1063">
        <f t="shared" si="715"/>
        <v>2.5</v>
      </c>
      <c r="X1828" s="1063">
        <f t="shared" si="715"/>
        <v>0</v>
      </c>
      <c r="Y1828" s="1060">
        <f t="shared" si="715"/>
        <v>22.5</v>
      </c>
      <c r="Z1828" s="1080">
        <f t="shared" si="712"/>
        <v>19</v>
      </c>
      <c r="AA1828" s="1081" t="str">
        <f t="shared" si="709"/>
        <v>Dấm chua</v>
      </c>
      <c r="AB1828" s="1082" t="str">
        <f t="shared" si="709"/>
        <v>lít</v>
      </c>
      <c r="AC1828" s="1083">
        <f t="shared" si="709"/>
        <v>9</v>
      </c>
      <c r="AD1828" s="1089">
        <f t="shared" si="709"/>
        <v>9</v>
      </c>
      <c r="AE1828" s="1071">
        <f t="shared" si="718"/>
        <v>0</v>
      </c>
      <c r="AF1828" s="1071">
        <f t="shared" si="718"/>
        <v>0</v>
      </c>
      <c r="AG1828" s="1071">
        <f t="shared" si="718"/>
        <v>5.5</v>
      </c>
      <c r="AH1828" s="1071">
        <f t="shared" si="718"/>
        <v>0</v>
      </c>
      <c r="AI1828" s="1060">
        <f t="shared" si="710"/>
        <v>49.5</v>
      </c>
      <c r="AJ1828" s="1102">
        <f t="shared" si="719"/>
        <v>0</v>
      </c>
      <c r="AK1828" s="1102">
        <f t="shared" si="719"/>
        <v>0</v>
      </c>
      <c r="AL1828" s="1112"/>
      <c r="AM1828" s="1102">
        <f t="shared" si="720"/>
        <v>0</v>
      </c>
      <c r="AN1828" s="1085">
        <f t="shared" si="721"/>
        <v>0</v>
      </c>
      <c r="AO1828" s="1061">
        <f t="shared" si="707"/>
        <v>0</v>
      </c>
      <c r="AP1828" s="1061">
        <f t="shared" si="707"/>
        <v>0</v>
      </c>
      <c r="AQ1828" s="1061">
        <f t="shared" si="707"/>
        <v>2.5</v>
      </c>
      <c r="AR1828" s="1061">
        <f t="shared" si="707"/>
        <v>0</v>
      </c>
      <c r="AS1828" s="1061">
        <f t="shared" si="707"/>
        <v>22.5</v>
      </c>
      <c r="AT1828" s="850">
        <f t="shared" si="713"/>
        <v>0</v>
      </c>
      <c r="AU1828" s="893" t="s">
        <v>802</v>
      </c>
      <c r="AV1828" s="894"/>
      <c r="AW1828" s="894"/>
      <c r="AX1828" s="894"/>
      <c r="AY1828" s="894"/>
      <c r="AZ1828" s="870">
        <f>AZ1822+SUM(AZ1823:AZ1827)</f>
        <v>11569.499999999995</v>
      </c>
    </row>
    <row r="1829" spans="1:52" ht="13.5" customHeight="1">
      <c r="A1829" s="838">
        <f t="shared" si="711"/>
        <v>20</v>
      </c>
      <c r="B1829" s="911" t="s">
        <v>158</v>
      </c>
      <c r="C1829" s="902" t="s">
        <v>66</v>
      </c>
      <c r="D1829" s="1115">
        <v>30</v>
      </c>
      <c r="E1829" s="1116">
        <v>30</v>
      </c>
      <c r="F1829" s="1061"/>
      <c r="G1829" s="1090"/>
      <c r="H1829" s="1063">
        <v>0.5</v>
      </c>
      <c r="I1829" s="1077"/>
      <c r="J1829" s="1060">
        <f t="shared" si="702"/>
        <v>15</v>
      </c>
      <c r="K1829" s="1065"/>
      <c r="L1829" s="1071"/>
      <c r="M1829" s="1063">
        <v>1</v>
      </c>
      <c r="N1829" s="1063"/>
      <c r="O1829" s="1060">
        <f t="shared" si="717"/>
        <v>30</v>
      </c>
      <c r="P1829" s="1088"/>
      <c r="Q1829" s="1071"/>
      <c r="R1829" s="1110">
        <v>1</v>
      </c>
      <c r="S1829" s="1063"/>
      <c r="T1829" s="1079">
        <f t="shared" si="703"/>
        <v>30</v>
      </c>
      <c r="U1829" s="1061">
        <f>SUM(F1829,K1829,P1829)</f>
        <v>0</v>
      </c>
      <c r="V1829" s="1071">
        <f t="shared" si="715"/>
        <v>0</v>
      </c>
      <c r="W1829" s="1063">
        <f t="shared" si="715"/>
        <v>2.5</v>
      </c>
      <c r="X1829" s="1063">
        <f t="shared" si="715"/>
        <v>0</v>
      </c>
      <c r="Y1829" s="1060">
        <f t="shared" si="715"/>
        <v>75</v>
      </c>
      <c r="Z1829" s="1080">
        <f t="shared" si="712"/>
        <v>20</v>
      </c>
      <c r="AA1829" s="1081" t="str">
        <f t="shared" si="709"/>
        <v>Chè vằng</v>
      </c>
      <c r="AB1829" s="1082" t="str">
        <f t="shared" si="709"/>
        <v>kg</v>
      </c>
      <c r="AC1829" s="1083">
        <f t="shared" si="709"/>
        <v>30</v>
      </c>
      <c r="AD1829" s="1089">
        <f t="shared" si="709"/>
        <v>30</v>
      </c>
      <c r="AE1829" s="1071">
        <f t="shared" si="718"/>
        <v>0</v>
      </c>
      <c r="AF1829" s="1071">
        <f t="shared" si="718"/>
        <v>0</v>
      </c>
      <c r="AG1829" s="1071">
        <f t="shared" si="718"/>
        <v>18.5</v>
      </c>
      <c r="AH1829" s="1071">
        <f t="shared" si="718"/>
        <v>0</v>
      </c>
      <c r="AI1829" s="1060">
        <f t="shared" si="710"/>
        <v>555</v>
      </c>
      <c r="AJ1829" s="1102">
        <f t="shared" si="719"/>
        <v>0</v>
      </c>
      <c r="AK1829" s="1102">
        <f t="shared" si="719"/>
        <v>0</v>
      </c>
      <c r="AL1829" s="1112"/>
      <c r="AM1829" s="1102">
        <f t="shared" si="720"/>
        <v>0</v>
      </c>
      <c r="AN1829" s="1085">
        <f t="shared" si="721"/>
        <v>0</v>
      </c>
      <c r="AO1829" s="1061">
        <f t="shared" si="707"/>
        <v>0</v>
      </c>
      <c r="AP1829" s="1061">
        <f t="shared" si="707"/>
        <v>0</v>
      </c>
      <c r="AQ1829" s="1061">
        <f t="shared" si="707"/>
        <v>2.5</v>
      </c>
      <c r="AR1829" s="1061">
        <f t="shared" si="707"/>
        <v>0</v>
      </c>
      <c r="AS1829" s="1061">
        <f t="shared" si="707"/>
        <v>75</v>
      </c>
      <c r="AT1829" s="850">
        <f t="shared" si="713"/>
        <v>0</v>
      </c>
      <c r="AU1829" s="1274" t="s">
        <v>803</v>
      </c>
      <c r="AV1829" s="1275"/>
      <c r="AW1829" s="1275"/>
      <c r="AX1829" s="1275"/>
      <c r="AY1829" s="1275"/>
      <c r="AZ1829" s="870"/>
    </row>
    <row r="1830" spans="1:52" ht="13.5" customHeight="1">
      <c r="A1830" s="838">
        <f t="shared" si="711"/>
        <v>21</v>
      </c>
      <c r="B1830" s="911" t="s">
        <v>166</v>
      </c>
      <c r="C1830" s="844" t="s">
        <v>66</v>
      </c>
      <c r="D1830" s="1117">
        <v>30</v>
      </c>
      <c r="E1830" s="1060">
        <v>30</v>
      </c>
      <c r="F1830" s="1065"/>
      <c r="G1830" s="1090"/>
      <c r="H1830" s="1063"/>
      <c r="I1830" s="1091"/>
      <c r="J1830" s="1060">
        <f t="shared" si="702"/>
        <v>0</v>
      </c>
      <c r="K1830" s="1061"/>
      <c r="L1830" s="1065"/>
      <c r="M1830" s="1063">
        <v>0.1</v>
      </c>
      <c r="N1830" s="1063"/>
      <c r="O1830" s="1060">
        <f t="shared" si="717"/>
        <v>3</v>
      </c>
      <c r="P1830" s="1056"/>
      <c r="Q1830" s="1065"/>
      <c r="R1830" s="1100">
        <v>0.1</v>
      </c>
      <c r="S1830" s="1063"/>
      <c r="T1830" s="1079">
        <f t="shared" si="703"/>
        <v>3</v>
      </c>
      <c r="U1830" s="1061">
        <f>SUM(F1830,K1830,P1830)</f>
        <v>0</v>
      </c>
      <c r="V1830" s="1061">
        <f t="shared" si="715"/>
        <v>0</v>
      </c>
      <c r="W1830" s="1063">
        <f t="shared" si="715"/>
        <v>0.2</v>
      </c>
      <c r="X1830" s="1063">
        <f t="shared" si="715"/>
        <v>0</v>
      </c>
      <c r="Y1830" s="1060">
        <f t="shared" si="715"/>
        <v>6</v>
      </c>
      <c r="Z1830" s="1080">
        <f t="shared" si="712"/>
        <v>21</v>
      </c>
      <c r="AA1830" s="1081" t="str">
        <f t="shared" si="709"/>
        <v>Hành tăm</v>
      </c>
      <c r="AB1830" s="1082" t="str">
        <f t="shared" si="709"/>
        <v>kg</v>
      </c>
      <c r="AC1830" s="1083">
        <f t="shared" si="709"/>
        <v>30</v>
      </c>
      <c r="AD1830" s="1089">
        <f t="shared" si="709"/>
        <v>30</v>
      </c>
      <c r="AE1830" s="1071">
        <f t="shared" si="718"/>
        <v>0</v>
      </c>
      <c r="AF1830" s="1071">
        <f t="shared" si="718"/>
        <v>0</v>
      </c>
      <c r="AG1830" s="1071">
        <f t="shared" si="718"/>
        <v>3.0999999999999974</v>
      </c>
      <c r="AH1830" s="1071">
        <f t="shared" si="718"/>
        <v>0</v>
      </c>
      <c r="AI1830" s="1060">
        <f t="shared" si="710"/>
        <v>92.999999999999929</v>
      </c>
      <c r="AJ1830" s="1102">
        <f t="shared" si="719"/>
        <v>0</v>
      </c>
      <c r="AK1830" s="1102">
        <f t="shared" si="719"/>
        <v>0</v>
      </c>
      <c r="AL1830" s="1112"/>
      <c r="AM1830" s="1102">
        <f t="shared" si="720"/>
        <v>0</v>
      </c>
      <c r="AN1830" s="1085">
        <f t="shared" si="721"/>
        <v>0</v>
      </c>
      <c r="AO1830" s="1061">
        <f t="shared" si="707"/>
        <v>0</v>
      </c>
      <c r="AP1830" s="1061">
        <f t="shared" si="707"/>
        <v>0</v>
      </c>
      <c r="AQ1830" s="1061">
        <f t="shared" si="707"/>
        <v>0.2</v>
      </c>
      <c r="AR1830" s="1061">
        <f t="shared" si="707"/>
        <v>0</v>
      </c>
      <c r="AS1830" s="1061">
        <f t="shared" si="707"/>
        <v>6</v>
      </c>
      <c r="AT1830" s="850">
        <f t="shared" si="713"/>
        <v>0</v>
      </c>
      <c r="AU1830" s="4" t="s">
        <v>804</v>
      </c>
      <c r="AV1830" s="3"/>
      <c r="AW1830" s="3"/>
      <c r="AX1830" s="3"/>
      <c r="AY1830" s="3"/>
      <c r="AZ1830" s="870">
        <f>Y1879</f>
        <v>9303.5</v>
      </c>
    </row>
    <row r="1831" spans="1:52" ht="13.5" customHeight="1">
      <c r="A1831" s="838">
        <f t="shared" si="711"/>
        <v>22</v>
      </c>
      <c r="B1831" s="911" t="s">
        <v>145</v>
      </c>
      <c r="C1831" s="844" t="s">
        <v>389</v>
      </c>
      <c r="D1831" s="1117">
        <v>16</v>
      </c>
      <c r="E1831" s="1060">
        <v>16</v>
      </c>
      <c r="F1831" s="1061"/>
      <c r="G1831" s="1090"/>
      <c r="H1831" s="1063">
        <v>1</v>
      </c>
      <c r="I1831" s="1077"/>
      <c r="J1831" s="1060">
        <f t="shared" si="702"/>
        <v>16</v>
      </c>
      <c r="K1831" s="1103"/>
      <c r="L1831" s="1071"/>
      <c r="M1831" s="1063">
        <v>1</v>
      </c>
      <c r="N1831" s="1118"/>
      <c r="O1831" s="1060">
        <f t="shared" si="717"/>
        <v>16</v>
      </c>
      <c r="P1831" s="1056"/>
      <c r="Q1831" s="1071"/>
      <c r="R1831" s="1100">
        <v>1</v>
      </c>
      <c r="S1831" s="1063"/>
      <c r="T1831" s="1079">
        <f t="shared" si="703"/>
        <v>16</v>
      </c>
      <c r="U1831" s="1061">
        <f t="shared" ref="U1831:U1869" si="722">SUM(F1831,K1831,P1831)</f>
        <v>0</v>
      </c>
      <c r="V1831" s="1071">
        <f t="shared" si="715"/>
        <v>0</v>
      </c>
      <c r="W1831" s="1063">
        <f t="shared" si="715"/>
        <v>3</v>
      </c>
      <c r="X1831" s="1063">
        <f t="shared" si="715"/>
        <v>0</v>
      </c>
      <c r="Y1831" s="1060">
        <f t="shared" si="715"/>
        <v>48</v>
      </c>
      <c r="Z1831" s="1080">
        <f t="shared" si="712"/>
        <v>22</v>
      </c>
      <c r="AA1831" s="1081" t="str">
        <f t="shared" si="709"/>
        <v>Dầu rửa</v>
      </c>
      <c r="AB1831" s="1082" t="str">
        <f t="shared" si="709"/>
        <v>lít</v>
      </c>
      <c r="AC1831" s="1083">
        <f t="shared" si="709"/>
        <v>16</v>
      </c>
      <c r="AD1831" s="1089">
        <f t="shared" si="709"/>
        <v>16</v>
      </c>
      <c r="AE1831" s="1071">
        <f t="shared" si="718"/>
        <v>0</v>
      </c>
      <c r="AF1831" s="1071">
        <f t="shared" si="718"/>
        <v>0</v>
      </c>
      <c r="AG1831" s="1071">
        <f t="shared" si="718"/>
        <v>18.5</v>
      </c>
      <c r="AH1831" s="1071">
        <f t="shared" si="718"/>
        <v>0</v>
      </c>
      <c r="AI1831" s="1060">
        <f t="shared" si="710"/>
        <v>296</v>
      </c>
      <c r="AJ1831" s="1102">
        <f t="shared" si="719"/>
        <v>0</v>
      </c>
      <c r="AK1831" s="1102">
        <f t="shared" si="719"/>
        <v>0</v>
      </c>
      <c r="AL1831" s="1112"/>
      <c r="AM1831" s="1102">
        <f t="shared" si="720"/>
        <v>0</v>
      </c>
      <c r="AN1831" s="1085">
        <f t="shared" si="721"/>
        <v>0</v>
      </c>
      <c r="AO1831" s="1061">
        <f t="shared" si="707"/>
        <v>0</v>
      </c>
      <c r="AP1831" s="1061">
        <f t="shared" si="707"/>
        <v>0</v>
      </c>
      <c r="AQ1831" s="1061">
        <f t="shared" si="707"/>
        <v>3</v>
      </c>
      <c r="AR1831" s="1061">
        <f t="shared" si="707"/>
        <v>0</v>
      </c>
      <c r="AS1831" s="1061">
        <f t="shared" si="707"/>
        <v>48</v>
      </c>
      <c r="AT1831" s="850">
        <f t="shared" si="713"/>
        <v>0</v>
      </c>
      <c r="AU1831" s="4" t="s">
        <v>805</v>
      </c>
      <c r="AV1831" s="3"/>
      <c r="AW1831" s="3"/>
      <c r="AX1831" s="3"/>
      <c r="AY1831" s="3"/>
      <c r="AZ1831" s="870">
        <f>Q1882</f>
        <v>0</v>
      </c>
    </row>
    <row r="1832" spans="1:52" ht="13.5" customHeight="1">
      <c r="A1832" s="838">
        <f t="shared" si="711"/>
        <v>23</v>
      </c>
      <c r="B1832" s="911" t="s">
        <v>136</v>
      </c>
      <c r="C1832" s="844" t="s">
        <v>66</v>
      </c>
      <c r="D1832" s="1117">
        <v>120</v>
      </c>
      <c r="E1832" s="1060">
        <v>120</v>
      </c>
      <c r="F1832" s="1061"/>
      <c r="G1832" s="1090"/>
      <c r="H1832" s="1119"/>
      <c r="I1832" s="1077"/>
      <c r="J1832" s="1060">
        <f t="shared" si="702"/>
        <v>0</v>
      </c>
      <c r="K1832" s="1065"/>
      <c r="L1832" s="1071"/>
      <c r="M1832" s="1119"/>
      <c r="N1832" s="1063"/>
      <c r="O1832" s="1060">
        <f t="shared" si="717"/>
        <v>0</v>
      </c>
      <c r="P1832" s="1056" t="s">
        <v>883</v>
      </c>
      <c r="Q1832" s="1071"/>
      <c r="R1832" s="1100"/>
      <c r="S1832" s="1063"/>
      <c r="T1832" s="1079">
        <f t="shared" si="703"/>
        <v>0</v>
      </c>
      <c r="U1832" s="1103">
        <f t="shared" si="722"/>
        <v>0</v>
      </c>
      <c r="V1832" s="1071">
        <f t="shared" si="715"/>
        <v>0</v>
      </c>
      <c r="W1832" s="1063">
        <f t="shared" si="715"/>
        <v>0</v>
      </c>
      <c r="X1832" s="1063">
        <f t="shared" si="715"/>
        <v>0</v>
      </c>
      <c r="Y1832" s="1060">
        <f t="shared" si="715"/>
        <v>0</v>
      </c>
      <c r="Z1832" s="1080">
        <f t="shared" si="712"/>
        <v>23</v>
      </c>
      <c r="AA1832" s="1081" t="str">
        <f t="shared" si="709"/>
        <v>Cá khô</v>
      </c>
      <c r="AB1832" s="1082" t="str">
        <f t="shared" si="709"/>
        <v>kg</v>
      </c>
      <c r="AC1832" s="1083">
        <f t="shared" si="709"/>
        <v>120</v>
      </c>
      <c r="AD1832" s="1089">
        <f t="shared" si="709"/>
        <v>120</v>
      </c>
      <c r="AE1832" s="1071">
        <f t="shared" si="718"/>
        <v>0</v>
      </c>
      <c r="AF1832" s="1071">
        <f t="shared" si="718"/>
        <v>0</v>
      </c>
      <c r="AG1832" s="1071">
        <f t="shared" si="718"/>
        <v>16.5</v>
      </c>
      <c r="AH1832" s="1071">
        <f t="shared" si="718"/>
        <v>0</v>
      </c>
      <c r="AI1832" s="1060">
        <f t="shared" si="710"/>
        <v>1980</v>
      </c>
      <c r="AJ1832" s="1102">
        <f t="shared" si="719"/>
        <v>0</v>
      </c>
      <c r="AK1832" s="1102">
        <f t="shared" si="719"/>
        <v>0</v>
      </c>
      <c r="AL1832" s="1112"/>
      <c r="AM1832" s="1102">
        <f t="shared" si="720"/>
        <v>0</v>
      </c>
      <c r="AN1832" s="1085">
        <f t="shared" si="721"/>
        <v>0</v>
      </c>
      <c r="AO1832" s="1061">
        <f t="shared" si="707"/>
        <v>0</v>
      </c>
      <c r="AP1832" s="1061">
        <f t="shared" si="707"/>
        <v>0</v>
      </c>
      <c r="AQ1832" s="1061">
        <f t="shared" si="707"/>
        <v>0</v>
      </c>
      <c r="AR1832" s="1061">
        <f t="shared" si="707"/>
        <v>0</v>
      </c>
      <c r="AS1832" s="1061">
        <f t="shared" si="707"/>
        <v>0</v>
      </c>
      <c r="AT1832" s="850">
        <f t="shared" si="713"/>
        <v>0</v>
      </c>
      <c r="AU1832" s="893" t="s">
        <v>806</v>
      </c>
      <c r="AV1832" s="894"/>
      <c r="AW1832" s="894"/>
      <c r="AX1832" s="894"/>
      <c r="AY1832" s="894"/>
      <c r="AZ1832" s="870">
        <f>SUM(AZ1830:AZ1831)</f>
        <v>9303.5</v>
      </c>
    </row>
    <row r="1833" spans="1:52" ht="13.5" customHeight="1">
      <c r="A1833" s="838">
        <f t="shared" si="711"/>
        <v>24</v>
      </c>
      <c r="B1833" s="911" t="s">
        <v>183</v>
      </c>
      <c r="C1833" s="844" t="s">
        <v>66</v>
      </c>
      <c r="D1833" s="1117">
        <v>30</v>
      </c>
      <c r="E1833" s="1060">
        <v>30</v>
      </c>
      <c r="F1833" s="1103"/>
      <c r="G1833" s="1120"/>
      <c r="H1833" s="1121">
        <v>0.1</v>
      </c>
      <c r="I1833" s="1077"/>
      <c r="J1833" s="1060">
        <f t="shared" si="702"/>
        <v>3</v>
      </c>
      <c r="K1833" s="1103"/>
      <c r="L1833" s="1071"/>
      <c r="M1833" s="1063">
        <v>0.2</v>
      </c>
      <c r="N1833" s="1063"/>
      <c r="O1833" s="1060">
        <f t="shared" si="717"/>
        <v>6</v>
      </c>
      <c r="P1833" s="1056"/>
      <c r="Q1833" s="1071"/>
      <c r="R1833" s="1063">
        <v>0.2</v>
      </c>
      <c r="S1833" s="1063"/>
      <c r="T1833" s="1079">
        <f t="shared" si="703"/>
        <v>6</v>
      </c>
      <c r="U1833" s="1061">
        <f t="shared" si="722"/>
        <v>0</v>
      </c>
      <c r="V1833" s="1071">
        <f t="shared" si="715"/>
        <v>0</v>
      </c>
      <c r="W1833" s="1063">
        <f t="shared" si="715"/>
        <v>0.5</v>
      </c>
      <c r="X1833" s="1063">
        <f t="shared" si="715"/>
        <v>0</v>
      </c>
      <c r="Y1833" s="1060">
        <f t="shared" si="715"/>
        <v>15</v>
      </c>
      <c r="Z1833" s="1080">
        <f t="shared" si="712"/>
        <v>24</v>
      </c>
      <c r="AA1833" s="1081" t="str">
        <f t="shared" si="709"/>
        <v>Nghệ tươi</v>
      </c>
      <c r="AB1833" s="1082" t="str">
        <f t="shared" si="709"/>
        <v>kg</v>
      </c>
      <c r="AC1833" s="1083">
        <f t="shared" si="709"/>
        <v>30</v>
      </c>
      <c r="AD1833" s="1089">
        <f t="shared" si="709"/>
        <v>30</v>
      </c>
      <c r="AE1833" s="1071">
        <f t="shared" si="718"/>
        <v>0</v>
      </c>
      <c r="AF1833" s="1071">
        <f t="shared" si="718"/>
        <v>0</v>
      </c>
      <c r="AG1833" s="1071">
        <f t="shared" si="718"/>
        <v>4.5</v>
      </c>
      <c r="AH1833" s="1071">
        <f t="shared" si="718"/>
        <v>0</v>
      </c>
      <c r="AI1833" s="1060">
        <f t="shared" si="710"/>
        <v>135</v>
      </c>
      <c r="AJ1833" s="1102">
        <f t="shared" si="719"/>
        <v>0</v>
      </c>
      <c r="AK1833" s="1102">
        <f t="shared" si="719"/>
        <v>0</v>
      </c>
      <c r="AL1833" s="1112"/>
      <c r="AM1833" s="1102">
        <f t="shared" si="720"/>
        <v>0</v>
      </c>
      <c r="AN1833" s="1085">
        <f t="shared" si="721"/>
        <v>0</v>
      </c>
      <c r="AO1833" s="1061">
        <f t="shared" si="707"/>
        <v>0</v>
      </c>
      <c r="AP1833" s="1061">
        <f t="shared" si="707"/>
        <v>0</v>
      </c>
      <c r="AQ1833" s="1061">
        <f t="shared" si="707"/>
        <v>0.5</v>
      </c>
      <c r="AR1833" s="1061">
        <f t="shared" si="707"/>
        <v>0</v>
      </c>
      <c r="AS1833" s="1061">
        <f t="shared" si="707"/>
        <v>15</v>
      </c>
      <c r="AT1833" s="850">
        <f t="shared" si="713"/>
        <v>0</v>
      </c>
      <c r="AU1833" s="893" t="s">
        <v>807</v>
      </c>
      <c r="AV1833" s="894"/>
      <c r="AW1833" s="894"/>
      <c r="AX1833" s="894"/>
      <c r="AY1833" s="894"/>
      <c r="AZ1833" s="912"/>
    </row>
    <row r="1834" spans="1:52" ht="13.5" customHeight="1">
      <c r="A1834" s="838">
        <f t="shared" si="711"/>
        <v>25</v>
      </c>
      <c r="B1834" s="911" t="s">
        <v>142</v>
      </c>
      <c r="C1834" s="844" t="s">
        <v>66</v>
      </c>
      <c r="D1834" s="1117">
        <v>35</v>
      </c>
      <c r="E1834" s="1060">
        <v>35</v>
      </c>
      <c r="F1834" s="1061"/>
      <c r="G1834" s="1120"/>
      <c r="H1834" s="1063"/>
      <c r="I1834" s="1077"/>
      <c r="J1834" s="1060">
        <f t="shared" si="702"/>
        <v>0</v>
      </c>
      <c r="K1834" s="1103"/>
      <c r="L1834" s="1071"/>
      <c r="M1834" s="1063">
        <v>0.2</v>
      </c>
      <c r="N1834" s="1063"/>
      <c r="O1834" s="1060">
        <f t="shared" si="717"/>
        <v>7</v>
      </c>
      <c r="P1834" s="1122"/>
      <c r="Q1834" s="1071"/>
      <c r="R1834" s="1063">
        <v>0.2</v>
      </c>
      <c r="S1834" s="1063"/>
      <c r="T1834" s="1079">
        <f t="shared" si="703"/>
        <v>7</v>
      </c>
      <c r="U1834" s="1061">
        <f t="shared" si="722"/>
        <v>0</v>
      </c>
      <c r="V1834" s="1071">
        <f t="shared" si="715"/>
        <v>0</v>
      </c>
      <c r="W1834" s="1063">
        <f t="shared" si="715"/>
        <v>0.4</v>
      </c>
      <c r="X1834" s="1063">
        <f t="shared" si="715"/>
        <v>0</v>
      </c>
      <c r="Y1834" s="1060">
        <f t="shared" si="715"/>
        <v>14</v>
      </c>
      <c r="Z1834" s="1080">
        <f t="shared" si="712"/>
        <v>25</v>
      </c>
      <c r="AA1834" s="1081" t="str">
        <f t="shared" si="709"/>
        <v>Gừng tươi</v>
      </c>
      <c r="AB1834" s="1082" t="str">
        <f t="shared" si="709"/>
        <v>kg</v>
      </c>
      <c r="AC1834" s="1083">
        <f t="shared" si="709"/>
        <v>35</v>
      </c>
      <c r="AD1834" s="1089">
        <f t="shared" si="709"/>
        <v>35</v>
      </c>
      <c r="AE1834" s="1071">
        <f t="shared" si="718"/>
        <v>0</v>
      </c>
      <c r="AF1834" s="1071">
        <f t="shared" si="718"/>
        <v>0</v>
      </c>
      <c r="AG1834" s="1071">
        <f t="shared" si="718"/>
        <v>5.6999999999999993</v>
      </c>
      <c r="AH1834" s="1071">
        <f t="shared" si="718"/>
        <v>0</v>
      </c>
      <c r="AI1834" s="1060">
        <f t="shared" si="710"/>
        <v>199.49999999999997</v>
      </c>
      <c r="AJ1834" s="1102">
        <f t="shared" si="719"/>
        <v>0</v>
      </c>
      <c r="AK1834" s="1102">
        <f t="shared" si="719"/>
        <v>0</v>
      </c>
      <c r="AL1834" s="1112"/>
      <c r="AM1834" s="1102">
        <f t="shared" si="720"/>
        <v>0</v>
      </c>
      <c r="AN1834" s="1085">
        <f t="shared" si="721"/>
        <v>0</v>
      </c>
      <c r="AO1834" s="1061">
        <f t="shared" si="707"/>
        <v>0</v>
      </c>
      <c r="AP1834" s="1061">
        <f t="shared" si="707"/>
        <v>0</v>
      </c>
      <c r="AQ1834" s="1061">
        <f t="shared" si="707"/>
        <v>0.4</v>
      </c>
      <c r="AR1834" s="1061">
        <f t="shared" si="707"/>
        <v>0</v>
      </c>
      <c r="AS1834" s="1061">
        <f t="shared" si="707"/>
        <v>14</v>
      </c>
      <c r="AT1834" s="850">
        <f t="shared" si="713"/>
        <v>0</v>
      </c>
      <c r="AU1834" s="4" t="s">
        <v>808</v>
      </c>
      <c r="AV1834" s="3"/>
      <c r="AW1834" s="3"/>
      <c r="AX1834" s="3"/>
      <c r="AY1834" s="3"/>
      <c r="AZ1834" s="870">
        <f>Y1880</f>
        <v>2265.9999999999945</v>
      </c>
    </row>
    <row r="1835" spans="1:52" ht="13.5" customHeight="1">
      <c r="A1835" s="838">
        <f t="shared" si="711"/>
        <v>26</v>
      </c>
      <c r="B1835" s="911" t="s">
        <v>51</v>
      </c>
      <c r="C1835" s="844" t="s">
        <v>66</v>
      </c>
      <c r="D1835" s="1117">
        <v>100</v>
      </c>
      <c r="E1835" s="1060">
        <v>100</v>
      </c>
      <c r="F1835" s="1061"/>
      <c r="G1835" s="1120"/>
      <c r="H1835" s="1063">
        <v>0.5</v>
      </c>
      <c r="I1835" s="1077"/>
      <c r="J1835" s="1060">
        <f t="shared" si="702"/>
        <v>50</v>
      </c>
      <c r="K1835" s="1065"/>
      <c r="L1835" s="1071"/>
      <c r="M1835" s="1119"/>
      <c r="N1835" s="1063"/>
      <c r="O1835" s="1060">
        <f t="shared" si="717"/>
        <v>0</v>
      </c>
      <c r="P1835" s="1056"/>
      <c r="Q1835" s="1065"/>
      <c r="R1835" s="1100">
        <v>0.5</v>
      </c>
      <c r="S1835" s="1063"/>
      <c r="T1835" s="1079">
        <f t="shared" si="703"/>
        <v>50</v>
      </c>
      <c r="U1835" s="1061">
        <f t="shared" si="722"/>
        <v>0</v>
      </c>
      <c r="V1835" s="1071">
        <f t="shared" si="715"/>
        <v>0</v>
      </c>
      <c r="W1835" s="1063">
        <f t="shared" si="715"/>
        <v>1</v>
      </c>
      <c r="X1835" s="1063">
        <f t="shared" si="715"/>
        <v>0</v>
      </c>
      <c r="Y1835" s="1060">
        <f t="shared" si="715"/>
        <v>100</v>
      </c>
      <c r="Z1835" s="1080">
        <f t="shared" si="712"/>
        <v>26</v>
      </c>
      <c r="AA1835" s="1081" t="str">
        <f t="shared" si="709"/>
        <v>Tép khô</v>
      </c>
      <c r="AB1835" s="1082" t="str">
        <f t="shared" si="709"/>
        <v>kg</v>
      </c>
      <c r="AC1835" s="1083">
        <f t="shared" si="709"/>
        <v>100</v>
      </c>
      <c r="AD1835" s="1089">
        <f t="shared" si="709"/>
        <v>100</v>
      </c>
      <c r="AE1835" s="1071">
        <f t="shared" si="718"/>
        <v>0</v>
      </c>
      <c r="AF1835" s="1071">
        <f t="shared" si="718"/>
        <v>0</v>
      </c>
      <c r="AG1835" s="1071">
        <f t="shared" si="718"/>
        <v>4.5999999999999996</v>
      </c>
      <c r="AH1835" s="1071">
        <f t="shared" si="718"/>
        <v>0</v>
      </c>
      <c r="AI1835" s="1060">
        <f t="shared" si="710"/>
        <v>459.99999999999994</v>
      </c>
      <c r="AJ1835" s="1102">
        <f t="shared" si="719"/>
        <v>0</v>
      </c>
      <c r="AK1835" s="1102">
        <f t="shared" si="719"/>
        <v>0</v>
      </c>
      <c r="AL1835" s="1112"/>
      <c r="AM1835" s="1102">
        <f t="shared" si="720"/>
        <v>0</v>
      </c>
      <c r="AN1835" s="1085">
        <f t="shared" si="721"/>
        <v>0</v>
      </c>
      <c r="AO1835" s="1061">
        <f t="shared" si="707"/>
        <v>0</v>
      </c>
      <c r="AP1835" s="1061">
        <f t="shared" si="707"/>
        <v>0</v>
      </c>
      <c r="AQ1835" s="1061">
        <f t="shared" si="707"/>
        <v>1</v>
      </c>
      <c r="AR1835" s="1061">
        <f t="shared" si="707"/>
        <v>0</v>
      </c>
      <c r="AS1835" s="1061">
        <f t="shared" si="707"/>
        <v>100</v>
      </c>
      <c r="AT1835" s="850">
        <f t="shared" si="713"/>
        <v>0</v>
      </c>
      <c r="AU1835" s="4" t="s">
        <v>809</v>
      </c>
      <c r="AV1835" s="3"/>
      <c r="AW1835" s="3"/>
      <c r="AX1835" s="3"/>
      <c r="AY1835" s="3"/>
      <c r="AZ1835" s="913">
        <f>Y1881</f>
        <v>0</v>
      </c>
    </row>
    <row r="1836" spans="1:52" ht="13.5" customHeight="1">
      <c r="A1836" s="838">
        <f t="shared" si="711"/>
        <v>27</v>
      </c>
      <c r="B1836" s="920" t="s">
        <v>854</v>
      </c>
      <c r="C1836" s="817" t="s">
        <v>66</v>
      </c>
      <c r="D1836" s="1054">
        <v>50</v>
      </c>
      <c r="E1836" s="921">
        <v>50</v>
      </c>
      <c r="F1836" s="1061"/>
      <c r="G1836" s="1123"/>
      <c r="H1836" s="1063">
        <v>0.2</v>
      </c>
      <c r="I1836" s="1077"/>
      <c r="J1836" s="1060">
        <f t="shared" si="702"/>
        <v>10</v>
      </c>
      <c r="K1836" s="1065"/>
      <c r="L1836" s="1124"/>
      <c r="M1836" s="1063">
        <v>0.4</v>
      </c>
      <c r="N1836" s="1063"/>
      <c r="O1836" s="1060">
        <f t="shared" si="717"/>
        <v>20</v>
      </c>
      <c r="P1836" s="1093"/>
      <c r="Q1836" s="1065"/>
      <c r="R1836" s="1125">
        <v>0.4</v>
      </c>
      <c r="S1836" s="1062"/>
      <c r="T1836" s="1079">
        <f t="shared" si="703"/>
        <v>20</v>
      </c>
      <c r="U1836" s="1061">
        <f t="shared" si="722"/>
        <v>0</v>
      </c>
      <c r="V1836" s="1061">
        <f t="shared" si="715"/>
        <v>0</v>
      </c>
      <c r="W1836" s="1063">
        <f t="shared" si="715"/>
        <v>1</v>
      </c>
      <c r="X1836" s="1063">
        <f t="shared" si="715"/>
        <v>0</v>
      </c>
      <c r="Y1836" s="1060">
        <f t="shared" si="715"/>
        <v>50</v>
      </c>
      <c r="Z1836" s="1080">
        <f t="shared" si="712"/>
        <v>27</v>
      </c>
      <c r="AA1836" s="1081" t="str">
        <f t="shared" si="709"/>
        <v xml:space="preserve">ớt quả </v>
      </c>
      <c r="AB1836" s="1082" t="str">
        <f t="shared" si="709"/>
        <v>kg</v>
      </c>
      <c r="AC1836" s="1083">
        <f t="shared" si="709"/>
        <v>50</v>
      </c>
      <c r="AD1836" s="1089">
        <f t="shared" si="709"/>
        <v>50</v>
      </c>
      <c r="AE1836" s="1071">
        <f t="shared" si="718"/>
        <v>0</v>
      </c>
      <c r="AF1836" s="1071">
        <f t="shared" si="718"/>
        <v>0</v>
      </c>
      <c r="AG1836" s="1071">
        <f t="shared" si="718"/>
        <v>5.5</v>
      </c>
      <c r="AH1836" s="1071">
        <f t="shared" si="718"/>
        <v>0</v>
      </c>
      <c r="AI1836" s="1060">
        <f t="shared" si="710"/>
        <v>275</v>
      </c>
      <c r="AJ1836" s="1102">
        <f t="shared" si="719"/>
        <v>0</v>
      </c>
      <c r="AK1836" s="1102">
        <f t="shared" si="719"/>
        <v>0</v>
      </c>
      <c r="AL1836" s="1112"/>
      <c r="AM1836" s="1102">
        <f t="shared" si="720"/>
        <v>0</v>
      </c>
      <c r="AN1836" s="1085">
        <f t="shared" si="721"/>
        <v>0</v>
      </c>
      <c r="AO1836" s="1061">
        <f t="shared" si="707"/>
        <v>0</v>
      </c>
      <c r="AP1836" s="1061">
        <f t="shared" si="707"/>
        <v>0</v>
      </c>
      <c r="AQ1836" s="1061">
        <f t="shared" si="707"/>
        <v>1</v>
      </c>
      <c r="AR1836" s="1061">
        <f t="shared" si="707"/>
        <v>0</v>
      </c>
      <c r="AS1836" s="1061">
        <f t="shared" si="707"/>
        <v>50</v>
      </c>
      <c r="AT1836" s="850">
        <f t="shared" si="713"/>
        <v>0</v>
      </c>
      <c r="AU1836" s="893"/>
      <c r="AV1836" s="894"/>
      <c r="AW1836" s="894"/>
      <c r="AX1836" s="894"/>
      <c r="AY1836" s="894"/>
      <c r="AZ1836" s="917"/>
    </row>
    <row r="1837" spans="1:52" ht="13.5" customHeight="1">
      <c r="A1837" s="838">
        <f t="shared" si="711"/>
        <v>28</v>
      </c>
      <c r="B1837" s="1052" t="s">
        <v>168</v>
      </c>
      <c r="C1837" s="817" t="s">
        <v>66</v>
      </c>
      <c r="D1837" s="1054">
        <v>120</v>
      </c>
      <c r="E1837" s="921">
        <v>91</v>
      </c>
      <c r="F1837" s="1061"/>
      <c r="G1837" s="1086"/>
      <c r="H1837" s="1063"/>
      <c r="I1837" s="1077"/>
      <c r="J1837" s="1060">
        <f t="shared" si="702"/>
        <v>0</v>
      </c>
      <c r="K1837" s="1061"/>
      <c r="L1837" s="1065">
        <v>8</v>
      </c>
      <c r="M1837" s="1063"/>
      <c r="N1837" s="1062"/>
      <c r="O1837" s="1060">
        <f t="shared" si="717"/>
        <v>728</v>
      </c>
      <c r="P1837" s="1093"/>
      <c r="Q1837" s="1065"/>
      <c r="R1837" s="1100"/>
      <c r="S1837" s="1062"/>
      <c r="T1837" s="1079">
        <f t="shared" si="703"/>
        <v>0</v>
      </c>
      <c r="U1837" s="1061">
        <f t="shared" si="722"/>
        <v>0</v>
      </c>
      <c r="V1837" s="1061">
        <f t="shared" si="715"/>
        <v>8</v>
      </c>
      <c r="W1837" s="1063">
        <f t="shared" si="715"/>
        <v>0</v>
      </c>
      <c r="X1837" s="1062">
        <f t="shared" si="715"/>
        <v>0</v>
      </c>
      <c r="Y1837" s="1060">
        <f t="shared" si="715"/>
        <v>728</v>
      </c>
      <c r="Z1837" s="1080">
        <f t="shared" si="712"/>
        <v>28</v>
      </c>
      <c r="AA1837" s="1126" t="str">
        <f t="shared" si="709"/>
        <v>Thịt gà mía</v>
      </c>
      <c r="AB1837" s="1082" t="str">
        <f t="shared" si="709"/>
        <v>kg</v>
      </c>
      <c r="AC1837" s="1083">
        <f t="shared" si="709"/>
        <v>120</v>
      </c>
      <c r="AD1837" s="1089">
        <f t="shared" si="709"/>
        <v>91</v>
      </c>
      <c r="AE1837" s="1071">
        <f t="shared" si="718"/>
        <v>0</v>
      </c>
      <c r="AF1837" s="1071">
        <f t="shared" si="718"/>
        <v>0</v>
      </c>
      <c r="AG1837" s="1071">
        <f t="shared" si="718"/>
        <v>0</v>
      </c>
      <c r="AH1837" s="1071">
        <f t="shared" si="718"/>
        <v>0</v>
      </c>
      <c r="AI1837" s="1060">
        <f t="shared" si="710"/>
        <v>0</v>
      </c>
      <c r="AJ1837" s="1102">
        <f t="shared" si="719"/>
        <v>0</v>
      </c>
      <c r="AK1837" s="1102">
        <f t="shared" si="719"/>
        <v>8</v>
      </c>
      <c r="AL1837" s="1102">
        <f t="shared" si="719"/>
        <v>0</v>
      </c>
      <c r="AM1837" s="1102">
        <f t="shared" si="720"/>
        <v>0</v>
      </c>
      <c r="AN1837" s="1085">
        <f t="shared" si="721"/>
        <v>728</v>
      </c>
      <c r="AO1837" s="1061">
        <f t="shared" si="707"/>
        <v>0</v>
      </c>
      <c r="AP1837" s="1061">
        <f t="shared" si="707"/>
        <v>8</v>
      </c>
      <c r="AQ1837" s="1061">
        <f t="shared" si="707"/>
        <v>0</v>
      </c>
      <c r="AR1837" s="1061">
        <f t="shared" si="707"/>
        <v>0</v>
      </c>
      <c r="AS1837" s="1061">
        <f t="shared" si="707"/>
        <v>728</v>
      </c>
      <c r="AT1837" s="850">
        <f t="shared" si="713"/>
        <v>232</v>
      </c>
      <c r="AU1837" s="893"/>
      <c r="AV1837" s="894"/>
      <c r="AW1837" s="894"/>
      <c r="AX1837" s="894"/>
      <c r="AY1837" s="894"/>
      <c r="AZ1837" s="918"/>
    </row>
    <row r="1838" spans="1:52" ht="13.5" customHeight="1">
      <c r="A1838" s="838">
        <f t="shared" si="711"/>
        <v>29</v>
      </c>
      <c r="B1838" s="1052" t="s">
        <v>416</v>
      </c>
      <c r="C1838" s="817" t="s">
        <v>66</v>
      </c>
      <c r="D1838" s="1054">
        <v>90</v>
      </c>
      <c r="E1838" s="921">
        <v>83</v>
      </c>
      <c r="F1838" s="1061"/>
      <c r="G1838" s="1086"/>
      <c r="H1838" s="1063"/>
      <c r="I1838" s="1077"/>
      <c r="J1838" s="1060">
        <f t="shared" si="702"/>
        <v>0</v>
      </c>
      <c r="K1838" s="1061"/>
      <c r="L1838" s="1065"/>
      <c r="M1838" s="1063"/>
      <c r="N1838" s="1127"/>
      <c r="O1838" s="1060">
        <f t="shared" si="717"/>
        <v>0</v>
      </c>
      <c r="P1838" s="1056"/>
      <c r="Q1838" s="1065">
        <v>8</v>
      </c>
      <c r="R1838" s="1100"/>
      <c r="S1838" s="1062"/>
      <c r="T1838" s="1079">
        <f t="shared" si="703"/>
        <v>664</v>
      </c>
      <c r="U1838" s="1061">
        <f t="shared" si="722"/>
        <v>0</v>
      </c>
      <c r="V1838" s="1061">
        <f t="shared" si="715"/>
        <v>8</v>
      </c>
      <c r="W1838" s="1063">
        <f t="shared" si="715"/>
        <v>0</v>
      </c>
      <c r="X1838" s="1062">
        <f t="shared" si="715"/>
        <v>0</v>
      </c>
      <c r="Y1838" s="1060">
        <f t="shared" si="715"/>
        <v>664</v>
      </c>
      <c r="Z1838" s="1080">
        <f t="shared" si="712"/>
        <v>29</v>
      </c>
      <c r="AA1838" s="1126" t="str">
        <f t="shared" si="709"/>
        <v>Thịt ngan cỏ</v>
      </c>
      <c r="AB1838" s="1082" t="str">
        <f t="shared" si="709"/>
        <v>kg</v>
      </c>
      <c r="AC1838" s="1083">
        <f t="shared" si="709"/>
        <v>90</v>
      </c>
      <c r="AD1838" s="1089">
        <f t="shared" si="709"/>
        <v>83</v>
      </c>
      <c r="AE1838" s="1071">
        <f t="shared" si="718"/>
        <v>0</v>
      </c>
      <c r="AF1838" s="1071">
        <f t="shared" si="718"/>
        <v>0</v>
      </c>
      <c r="AG1838" s="1071">
        <f t="shared" si="718"/>
        <v>0</v>
      </c>
      <c r="AH1838" s="1071">
        <f t="shared" si="718"/>
        <v>0</v>
      </c>
      <c r="AI1838" s="1060">
        <f t="shared" si="710"/>
        <v>0</v>
      </c>
      <c r="AJ1838" s="1102">
        <f t="shared" si="719"/>
        <v>0</v>
      </c>
      <c r="AK1838" s="1102">
        <f t="shared" si="719"/>
        <v>8</v>
      </c>
      <c r="AL1838" s="1102">
        <f t="shared" si="719"/>
        <v>0</v>
      </c>
      <c r="AM1838" s="1102">
        <f t="shared" si="720"/>
        <v>0</v>
      </c>
      <c r="AN1838" s="1085">
        <f t="shared" si="721"/>
        <v>664</v>
      </c>
      <c r="AO1838" s="1061">
        <f t="shared" si="707"/>
        <v>0</v>
      </c>
      <c r="AP1838" s="1061">
        <f t="shared" si="707"/>
        <v>8</v>
      </c>
      <c r="AQ1838" s="1061">
        <f t="shared" si="707"/>
        <v>0</v>
      </c>
      <c r="AR1838" s="1061">
        <f t="shared" si="707"/>
        <v>0</v>
      </c>
      <c r="AS1838" s="1061">
        <f t="shared" si="707"/>
        <v>664</v>
      </c>
      <c r="AT1838" s="850">
        <f t="shared" si="713"/>
        <v>56</v>
      </c>
      <c r="AU1838" s="893"/>
      <c r="AV1838" s="894"/>
      <c r="AW1838" s="894"/>
      <c r="AX1838" s="894"/>
      <c r="AY1838" s="894"/>
      <c r="AZ1838" s="918"/>
    </row>
    <row r="1839" spans="1:52" ht="13.5" customHeight="1">
      <c r="A1839" s="838">
        <f t="shared" si="711"/>
        <v>30</v>
      </c>
      <c r="B1839" s="1052" t="s">
        <v>911</v>
      </c>
      <c r="C1839" s="817" t="s">
        <v>66</v>
      </c>
      <c r="D1839" s="1054">
        <v>125</v>
      </c>
      <c r="E1839" s="921">
        <v>125</v>
      </c>
      <c r="F1839" s="1061"/>
      <c r="G1839" s="1090">
        <v>4.5</v>
      </c>
      <c r="H1839" s="1063"/>
      <c r="I1839" s="1128"/>
      <c r="J1839" s="1060">
        <f t="shared" si="702"/>
        <v>562.5</v>
      </c>
      <c r="K1839" s="1065"/>
      <c r="L1839" s="1065"/>
      <c r="M1839" s="1119"/>
      <c r="N1839" s="1063"/>
      <c r="O1839" s="1060">
        <f t="shared" si="717"/>
        <v>0</v>
      </c>
      <c r="P1839" s="1056"/>
      <c r="Q1839" s="1065"/>
      <c r="R1839" s="1100"/>
      <c r="S1839" s="1063" t="s">
        <v>888</v>
      </c>
      <c r="T1839" s="1079">
        <f t="shared" si="703"/>
        <v>0</v>
      </c>
      <c r="U1839" s="1061">
        <f t="shared" si="722"/>
        <v>0</v>
      </c>
      <c r="V1839" s="1061">
        <f t="shared" si="715"/>
        <v>4.5</v>
      </c>
      <c r="W1839" s="1063">
        <f t="shared" si="715"/>
        <v>0</v>
      </c>
      <c r="X1839" s="1063">
        <f t="shared" si="715"/>
        <v>0</v>
      </c>
      <c r="Y1839" s="1060">
        <f t="shared" si="715"/>
        <v>562.5</v>
      </c>
      <c r="Z1839" s="1080">
        <f t="shared" si="712"/>
        <v>30</v>
      </c>
      <c r="AA1839" s="1126" t="str">
        <f t="shared" si="709"/>
        <v>Thịt xô ĐL</v>
      </c>
      <c r="AB1839" s="1082" t="str">
        <f t="shared" si="709"/>
        <v>kg</v>
      </c>
      <c r="AC1839" s="1083">
        <f t="shared" si="709"/>
        <v>125</v>
      </c>
      <c r="AD1839" s="1089">
        <f t="shared" si="709"/>
        <v>125</v>
      </c>
      <c r="AE1839" s="1071">
        <f t="shared" si="718"/>
        <v>0</v>
      </c>
      <c r="AF1839" s="1071">
        <f t="shared" si="718"/>
        <v>0</v>
      </c>
      <c r="AG1839" s="1071">
        <f t="shared" si="718"/>
        <v>0</v>
      </c>
      <c r="AH1839" s="1071">
        <f t="shared" si="718"/>
        <v>0</v>
      </c>
      <c r="AI1839" s="1060">
        <f t="shared" si="710"/>
        <v>0</v>
      </c>
      <c r="AJ1839" s="1102">
        <f t="shared" si="719"/>
        <v>0</v>
      </c>
      <c r="AK1839" s="1102">
        <f t="shared" si="719"/>
        <v>4.5</v>
      </c>
      <c r="AL1839" s="1102">
        <f t="shared" si="719"/>
        <v>0</v>
      </c>
      <c r="AM1839" s="1102">
        <f t="shared" si="720"/>
        <v>0</v>
      </c>
      <c r="AN1839" s="1085">
        <f t="shared" si="721"/>
        <v>562.5</v>
      </c>
      <c r="AO1839" s="1061">
        <f t="shared" si="707"/>
        <v>0</v>
      </c>
      <c r="AP1839" s="1061">
        <f t="shared" si="707"/>
        <v>4.5</v>
      </c>
      <c r="AQ1839" s="1061">
        <f t="shared" si="707"/>
        <v>0</v>
      </c>
      <c r="AR1839" s="1061">
        <f t="shared" si="707"/>
        <v>0</v>
      </c>
      <c r="AS1839" s="1061">
        <f t="shared" si="707"/>
        <v>562.5</v>
      </c>
      <c r="AT1839" s="850">
        <f t="shared" si="713"/>
        <v>0</v>
      </c>
      <c r="AU1839" s="893"/>
      <c r="AV1839" s="894"/>
      <c r="AW1839" s="894"/>
      <c r="AX1839" s="894"/>
      <c r="AY1839" s="894"/>
      <c r="AZ1839" s="918"/>
    </row>
    <row r="1840" spans="1:52" ht="13.5" customHeight="1">
      <c r="A1840" s="838">
        <f t="shared" si="711"/>
        <v>31</v>
      </c>
      <c r="B1840" s="1053" t="s">
        <v>16</v>
      </c>
      <c r="C1840" s="817" t="s">
        <v>786</v>
      </c>
      <c r="D1840" s="1054">
        <v>145</v>
      </c>
      <c r="E1840" s="921">
        <v>145</v>
      </c>
      <c r="F1840" s="1061"/>
      <c r="G1840" s="1086"/>
      <c r="H1840" s="1063" t="s">
        <v>883</v>
      </c>
      <c r="I1840" s="1077" t="s">
        <v>883</v>
      </c>
      <c r="J1840" s="1060">
        <f t="shared" si="702"/>
        <v>0</v>
      </c>
      <c r="K1840" s="1065"/>
      <c r="L1840" s="1065">
        <v>4</v>
      </c>
      <c r="M1840" s="1063"/>
      <c r="N1840" s="1063"/>
      <c r="O1840" s="1060">
        <f t="shared" si="717"/>
        <v>580</v>
      </c>
      <c r="P1840" s="1093"/>
      <c r="Q1840" s="1065"/>
      <c r="R1840" s="1100"/>
      <c r="S1840" s="1063"/>
      <c r="T1840" s="1079">
        <f t="shared" si="703"/>
        <v>0</v>
      </c>
      <c r="U1840" s="1061">
        <f t="shared" si="722"/>
        <v>0</v>
      </c>
      <c r="V1840" s="1061">
        <f t="shared" si="715"/>
        <v>4</v>
      </c>
      <c r="W1840" s="1063">
        <f t="shared" si="715"/>
        <v>0</v>
      </c>
      <c r="X1840" s="1063">
        <f t="shared" si="715"/>
        <v>0</v>
      </c>
      <c r="Y1840" s="1060">
        <f t="shared" si="715"/>
        <v>580</v>
      </c>
      <c r="Z1840" s="1080">
        <f t="shared" si="712"/>
        <v>31</v>
      </c>
      <c r="AA1840" s="1126" t="str">
        <f t="shared" si="709"/>
        <v>Thịt nạc</v>
      </c>
      <c r="AB1840" s="1082" t="str">
        <f t="shared" si="709"/>
        <v>quả</v>
      </c>
      <c r="AC1840" s="1083">
        <f t="shared" si="709"/>
        <v>145</v>
      </c>
      <c r="AD1840" s="1089">
        <f t="shared" si="709"/>
        <v>145</v>
      </c>
      <c r="AE1840" s="1071">
        <f t="shared" si="718"/>
        <v>0</v>
      </c>
      <c r="AF1840" s="1071">
        <f t="shared" si="718"/>
        <v>0</v>
      </c>
      <c r="AG1840" s="1071">
        <f t="shared" si="718"/>
        <v>0</v>
      </c>
      <c r="AH1840" s="1071">
        <f t="shared" si="718"/>
        <v>0</v>
      </c>
      <c r="AI1840" s="1060">
        <f t="shared" si="710"/>
        <v>0</v>
      </c>
      <c r="AJ1840" s="1102">
        <f t="shared" si="719"/>
        <v>0</v>
      </c>
      <c r="AK1840" s="1102">
        <f t="shared" si="719"/>
        <v>4</v>
      </c>
      <c r="AL1840" s="1102">
        <f t="shared" si="719"/>
        <v>0</v>
      </c>
      <c r="AM1840" s="1102">
        <f t="shared" si="720"/>
        <v>0</v>
      </c>
      <c r="AN1840" s="1085">
        <f t="shared" si="721"/>
        <v>580</v>
      </c>
      <c r="AO1840" s="1061">
        <f t="shared" si="707"/>
        <v>0</v>
      </c>
      <c r="AP1840" s="1061">
        <f t="shared" si="707"/>
        <v>4</v>
      </c>
      <c r="AQ1840" s="1061">
        <f t="shared" si="707"/>
        <v>0</v>
      </c>
      <c r="AR1840" s="1061">
        <f t="shared" si="707"/>
        <v>0</v>
      </c>
      <c r="AS1840" s="1061">
        <f t="shared" si="707"/>
        <v>580</v>
      </c>
      <c r="AT1840" s="850">
        <f t="shared" si="713"/>
        <v>0</v>
      </c>
      <c r="AU1840" s="922"/>
      <c r="AV1840" s="861"/>
      <c r="AW1840" s="861"/>
      <c r="AX1840" s="861"/>
      <c r="AY1840" s="861"/>
      <c r="AZ1840" s="851"/>
    </row>
    <row r="1841" spans="1:52" ht="13.5" customHeight="1">
      <c r="A1841" s="838">
        <f t="shared" si="711"/>
        <v>32</v>
      </c>
      <c r="B1841" s="1052" t="s">
        <v>910</v>
      </c>
      <c r="C1841" s="817" t="s">
        <v>66</v>
      </c>
      <c r="D1841" s="1054">
        <v>160</v>
      </c>
      <c r="E1841" s="921">
        <v>160</v>
      </c>
      <c r="F1841" s="1061"/>
      <c r="G1841" s="1086"/>
      <c r="H1841" s="1129"/>
      <c r="I1841" s="1091"/>
      <c r="J1841" s="1060">
        <f t="shared" si="702"/>
        <v>0</v>
      </c>
      <c r="K1841" s="1061"/>
      <c r="L1841" s="1065">
        <v>3.5</v>
      </c>
      <c r="M1841" s="1063"/>
      <c r="N1841" s="1063"/>
      <c r="O1841" s="1060">
        <f t="shared" si="717"/>
        <v>560</v>
      </c>
      <c r="P1841" s="1093"/>
      <c r="Q1841" s="1065"/>
      <c r="R1841" s="1100"/>
      <c r="S1841" s="1063"/>
      <c r="T1841" s="1079">
        <f t="shared" si="703"/>
        <v>0</v>
      </c>
      <c r="U1841" s="1061">
        <f t="shared" si="722"/>
        <v>0</v>
      </c>
      <c r="V1841" s="1061">
        <f t="shared" si="715"/>
        <v>3.5</v>
      </c>
      <c r="W1841" s="1063">
        <f t="shared" si="715"/>
        <v>0</v>
      </c>
      <c r="X1841" s="1063">
        <f t="shared" si="715"/>
        <v>0</v>
      </c>
      <c r="Y1841" s="1060">
        <f t="shared" si="715"/>
        <v>560</v>
      </c>
      <c r="Z1841" s="1080">
        <f t="shared" si="712"/>
        <v>32</v>
      </c>
      <c r="AA1841" s="1126" t="str">
        <f t="shared" si="709"/>
        <v xml:space="preserve">Mực </v>
      </c>
      <c r="AB1841" s="1082" t="str">
        <f t="shared" si="709"/>
        <v>kg</v>
      </c>
      <c r="AC1841" s="1083">
        <f t="shared" si="709"/>
        <v>160</v>
      </c>
      <c r="AD1841" s="1089">
        <f t="shared" si="709"/>
        <v>160</v>
      </c>
      <c r="AE1841" s="1071">
        <f t="shared" si="718"/>
        <v>0</v>
      </c>
      <c r="AF1841" s="1071">
        <f t="shared" si="718"/>
        <v>0</v>
      </c>
      <c r="AG1841" s="1071">
        <f t="shared" si="718"/>
        <v>0</v>
      </c>
      <c r="AH1841" s="1071">
        <f t="shared" si="718"/>
        <v>0</v>
      </c>
      <c r="AI1841" s="1060">
        <f t="shared" si="710"/>
        <v>0</v>
      </c>
      <c r="AJ1841" s="1102">
        <f t="shared" si="719"/>
        <v>0</v>
      </c>
      <c r="AK1841" s="1102">
        <f t="shared" si="719"/>
        <v>3.5</v>
      </c>
      <c r="AL1841" s="1102">
        <f t="shared" si="719"/>
        <v>0</v>
      </c>
      <c r="AM1841" s="1102">
        <f t="shared" si="720"/>
        <v>0</v>
      </c>
      <c r="AN1841" s="1085">
        <f t="shared" si="721"/>
        <v>560</v>
      </c>
      <c r="AO1841" s="1061">
        <f t="shared" si="707"/>
        <v>0</v>
      </c>
      <c r="AP1841" s="1061">
        <f t="shared" si="707"/>
        <v>3.5</v>
      </c>
      <c r="AQ1841" s="1061">
        <f t="shared" si="707"/>
        <v>0</v>
      </c>
      <c r="AR1841" s="1061">
        <f t="shared" si="707"/>
        <v>0</v>
      </c>
      <c r="AS1841" s="1061">
        <f t="shared" si="707"/>
        <v>560</v>
      </c>
      <c r="AT1841" s="850">
        <f t="shared" si="713"/>
        <v>0</v>
      </c>
      <c r="AU1841" s="922"/>
      <c r="AV1841" s="861"/>
      <c r="AW1841" s="861"/>
      <c r="AX1841" s="861"/>
      <c r="AY1841" s="861"/>
      <c r="AZ1841" s="851"/>
    </row>
    <row r="1842" spans="1:52" ht="13.5" customHeight="1">
      <c r="A1842" s="838">
        <f t="shared" si="711"/>
        <v>33</v>
      </c>
      <c r="B1842" s="1052" t="s">
        <v>71</v>
      </c>
      <c r="C1842" s="817" t="s">
        <v>66</v>
      </c>
      <c r="D1842" s="1054">
        <v>65</v>
      </c>
      <c r="E1842" s="921">
        <v>55</v>
      </c>
      <c r="F1842" s="1061"/>
      <c r="G1842" s="1090"/>
      <c r="H1842" s="1063"/>
      <c r="I1842" s="1077"/>
      <c r="J1842" s="1060">
        <f t="shared" si="702"/>
        <v>0</v>
      </c>
      <c r="K1842" s="1061"/>
      <c r="L1842" s="1065"/>
      <c r="M1842" s="1063"/>
      <c r="N1842" s="1063"/>
      <c r="O1842" s="1060">
        <f t="shared" si="717"/>
        <v>0</v>
      </c>
      <c r="P1842" s="1093"/>
      <c r="Q1842" s="1065">
        <v>4</v>
      </c>
      <c r="R1842" s="1100"/>
      <c r="S1842" s="1063"/>
      <c r="T1842" s="1079">
        <f t="shared" si="703"/>
        <v>220</v>
      </c>
      <c r="U1842" s="1061">
        <f t="shared" si="722"/>
        <v>0</v>
      </c>
      <c r="V1842" s="1061">
        <f t="shared" si="715"/>
        <v>4</v>
      </c>
      <c r="W1842" s="1063">
        <f t="shared" si="715"/>
        <v>0</v>
      </c>
      <c r="X1842" s="1063">
        <f t="shared" si="715"/>
        <v>0</v>
      </c>
      <c r="Y1842" s="1060">
        <f t="shared" si="715"/>
        <v>220</v>
      </c>
      <c r="Z1842" s="1080">
        <f t="shared" si="712"/>
        <v>33</v>
      </c>
      <c r="AA1842" s="1126" t="str">
        <f t="shared" si="709"/>
        <v>Lòng gà</v>
      </c>
      <c r="AB1842" s="1082" t="str">
        <f t="shared" si="709"/>
        <v>kg</v>
      </c>
      <c r="AC1842" s="1083">
        <f t="shared" si="709"/>
        <v>65</v>
      </c>
      <c r="AD1842" s="1089">
        <f t="shared" si="709"/>
        <v>55</v>
      </c>
      <c r="AE1842" s="1071">
        <f t="shared" si="718"/>
        <v>0</v>
      </c>
      <c r="AF1842" s="1071">
        <f t="shared" si="718"/>
        <v>0</v>
      </c>
      <c r="AG1842" s="1071">
        <f t="shared" si="718"/>
        <v>0</v>
      </c>
      <c r="AH1842" s="1071">
        <f t="shared" si="718"/>
        <v>0</v>
      </c>
      <c r="AI1842" s="1060">
        <f t="shared" si="710"/>
        <v>0</v>
      </c>
      <c r="AJ1842" s="1102">
        <f t="shared" si="719"/>
        <v>0</v>
      </c>
      <c r="AK1842" s="1102">
        <f t="shared" si="719"/>
        <v>4</v>
      </c>
      <c r="AL1842" s="1102">
        <f t="shared" si="719"/>
        <v>0</v>
      </c>
      <c r="AM1842" s="1102">
        <f t="shared" si="720"/>
        <v>0</v>
      </c>
      <c r="AN1842" s="1085">
        <f t="shared" si="721"/>
        <v>220</v>
      </c>
      <c r="AO1842" s="1061">
        <f t="shared" si="707"/>
        <v>0</v>
      </c>
      <c r="AP1842" s="1061">
        <f t="shared" si="707"/>
        <v>4</v>
      </c>
      <c r="AQ1842" s="1061">
        <f t="shared" si="707"/>
        <v>0</v>
      </c>
      <c r="AR1842" s="1061">
        <f t="shared" si="707"/>
        <v>0</v>
      </c>
      <c r="AS1842" s="1061">
        <f t="shared" si="707"/>
        <v>220</v>
      </c>
      <c r="AT1842" s="850">
        <f t="shared" si="713"/>
        <v>40</v>
      </c>
      <c r="AU1842" s="922"/>
      <c r="AV1842" s="861"/>
      <c r="AW1842" s="861"/>
      <c r="AX1842" s="861"/>
      <c r="AY1842" s="861"/>
      <c r="AZ1842" s="851"/>
    </row>
    <row r="1843" spans="1:52" ht="13.5" customHeight="1">
      <c r="A1843" s="838">
        <f t="shared" si="711"/>
        <v>34</v>
      </c>
      <c r="B1843" s="1052" t="s">
        <v>889</v>
      </c>
      <c r="C1843" s="817" t="s">
        <v>66</v>
      </c>
      <c r="D1843" s="1054">
        <v>45</v>
      </c>
      <c r="E1843" s="921">
        <v>40</v>
      </c>
      <c r="F1843" s="1061"/>
      <c r="G1843" s="1090">
        <v>4.5</v>
      </c>
      <c r="H1843" s="1063"/>
      <c r="I1843" s="1077"/>
      <c r="J1843" s="1060">
        <f t="shared" si="702"/>
        <v>180</v>
      </c>
      <c r="K1843" s="1061"/>
      <c r="L1843" s="1061"/>
      <c r="M1843" s="1063"/>
      <c r="N1843" s="1063"/>
      <c r="O1843" s="1060">
        <f t="shared" si="717"/>
        <v>0</v>
      </c>
      <c r="P1843" s="1093"/>
      <c r="Q1843" s="1065">
        <v>4.5</v>
      </c>
      <c r="R1843" s="1100"/>
      <c r="S1843" s="1063"/>
      <c r="T1843" s="1079">
        <f t="shared" si="703"/>
        <v>180</v>
      </c>
      <c r="U1843" s="1061">
        <f t="shared" si="722"/>
        <v>0</v>
      </c>
      <c r="V1843" s="1061">
        <f t="shared" si="715"/>
        <v>9</v>
      </c>
      <c r="W1843" s="1063">
        <f t="shared" si="715"/>
        <v>0</v>
      </c>
      <c r="X1843" s="1063">
        <f t="shared" si="715"/>
        <v>0</v>
      </c>
      <c r="Y1843" s="1060">
        <f t="shared" si="715"/>
        <v>360</v>
      </c>
      <c r="Z1843" s="1080">
        <f t="shared" si="712"/>
        <v>34</v>
      </c>
      <c r="AA1843" s="1126" t="str">
        <f t="shared" si="709"/>
        <v>Trứng</v>
      </c>
      <c r="AB1843" s="1082" t="str">
        <f t="shared" si="709"/>
        <v>kg</v>
      </c>
      <c r="AC1843" s="1083">
        <f t="shared" si="709"/>
        <v>45</v>
      </c>
      <c r="AD1843" s="1089">
        <f t="shared" si="709"/>
        <v>40</v>
      </c>
      <c r="AE1843" s="1071">
        <f t="shared" ref="AE1843:AH1855" si="723">AE1761+AJ1761-AO1761</f>
        <v>0</v>
      </c>
      <c r="AF1843" s="1071">
        <f t="shared" si="723"/>
        <v>0</v>
      </c>
      <c r="AG1843" s="1071">
        <f t="shared" si="723"/>
        <v>0</v>
      </c>
      <c r="AH1843" s="1071">
        <f t="shared" si="723"/>
        <v>0</v>
      </c>
      <c r="AI1843" s="1060">
        <f t="shared" si="710"/>
        <v>0</v>
      </c>
      <c r="AJ1843" s="1102">
        <f t="shared" si="719"/>
        <v>0</v>
      </c>
      <c r="AK1843" s="1102">
        <f t="shared" si="719"/>
        <v>9</v>
      </c>
      <c r="AL1843" s="1102">
        <f t="shared" si="719"/>
        <v>0</v>
      </c>
      <c r="AM1843" s="1102">
        <f t="shared" si="720"/>
        <v>0</v>
      </c>
      <c r="AN1843" s="1085">
        <f t="shared" si="721"/>
        <v>360</v>
      </c>
      <c r="AO1843" s="1061">
        <f t="shared" si="707"/>
        <v>0</v>
      </c>
      <c r="AP1843" s="1061">
        <f t="shared" si="707"/>
        <v>9</v>
      </c>
      <c r="AQ1843" s="1061">
        <f t="shared" si="707"/>
        <v>0</v>
      </c>
      <c r="AR1843" s="1061">
        <f t="shared" si="707"/>
        <v>0</v>
      </c>
      <c r="AS1843" s="1061">
        <f t="shared" si="707"/>
        <v>360</v>
      </c>
      <c r="AT1843" s="850">
        <f t="shared" si="713"/>
        <v>45</v>
      </c>
      <c r="AU1843" s="922"/>
      <c r="AV1843" s="861"/>
      <c r="AW1843" s="861"/>
      <c r="AX1843" s="861"/>
      <c r="AY1843" s="861"/>
      <c r="AZ1843" s="851"/>
    </row>
    <row r="1844" spans="1:52" ht="13.5" customHeight="1">
      <c r="A1844" s="838">
        <f t="shared" si="711"/>
        <v>35</v>
      </c>
      <c r="B1844" s="1053" t="s">
        <v>3</v>
      </c>
      <c r="C1844" s="817" t="s">
        <v>66</v>
      </c>
      <c r="D1844" s="1130">
        <v>14</v>
      </c>
      <c r="E1844" s="1114">
        <v>12</v>
      </c>
      <c r="F1844" s="1061"/>
      <c r="G1844" s="1120"/>
      <c r="H1844" s="1063"/>
      <c r="I1844" s="1077"/>
      <c r="J1844" s="1060">
        <f t="shared" si="702"/>
        <v>0</v>
      </c>
      <c r="K1844" s="1103"/>
      <c r="L1844" s="1065">
        <v>12</v>
      </c>
      <c r="M1844" s="1062"/>
      <c r="N1844" s="1063"/>
      <c r="O1844" s="1060">
        <f t="shared" si="717"/>
        <v>144</v>
      </c>
      <c r="P1844" s="1056"/>
      <c r="Q1844" s="1071"/>
      <c r="R1844" s="1131"/>
      <c r="S1844" s="1118"/>
      <c r="T1844" s="1079">
        <f t="shared" si="703"/>
        <v>0</v>
      </c>
      <c r="U1844" s="1061">
        <f t="shared" si="722"/>
        <v>0</v>
      </c>
      <c r="V1844" s="1071">
        <f t="shared" si="715"/>
        <v>12</v>
      </c>
      <c r="W1844" s="1063">
        <f t="shared" si="715"/>
        <v>0</v>
      </c>
      <c r="X1844" s="1063">
        <f t="shared" si="715"/>
        <v>0</v>
      </c>
      <c r="Y1844" s="1060">
        <f t="shared" si="715"/>
        <v>144</v>
      </c>
      <c r="Z1844" s="1080">
        <f t="shared" si="712"/>
        <v>35</v>
      </c>
      <c r="AA1844" s="1126" t="str">
        <f t="shared" si="709"/>
        <v>Đậu phụ</v>
      </c>
      <c r="AB1844" s="1082" t="str">
        <f t="shared" si="709"/>
        <v>kg</v>
      </c>
      <c r="AC1844" s="1083">
        <f t="shared" si="709"/>
        <v>14</v>
      </c>
      <c r="AD1844" s="1089">
        <f t="shared" si="709"/>
        <v>12</v>
      </c>
      <c r="AE1844" s="1071">
        <f t="shared" si="723"/>
        <v>0</v>
      </c>
      <c r="AF1844" s="1071">
        <f t="shared" si="723"/>
        <v>0</v>
      </c>
      <c r="AG1844" s="1071">
        <f t="shared" si="723"/>
        <v>0</v>
      </c>
      <c r="AH1844" s="1071">
        <f t="shared" si="723"/>
        <v>0</v>
      </c>
      <c r="AI1844" s="1060">
        <f t="shared" si="710"/>
        <v>0</v>
      </c>
      <c r="AJ1844" s="1102">
        <f t="shared" si="719"/>
        <v>0</v>
      </c>
      <c r="AK1844" s="1102">
        <f t="shared" si="719"/>
        <v>12</v>
      </c>
      <c r="AL1844" s="1102">
        <f t="shared" si="719"/>
        <v>0</v>
      </c>
      <c r="AM1844" s="1102">
        <f t="shared" si="720"/>
        <v>0</v>
      </c>
      <c r="AN1844" s="1085">
        <f t="shared" si="721"/>
        <v>144</v>
      </c>
      <c r="AO1844" s="1061">
        <f t="shared" si="707"/>
        <v>0</v>
      </c>
      <c r="AP1844" s="1061">
        <f t="shared" si="707"/>
        <v>12</v>
      </c>
      <c r="AQ1844" s="1061">
        <f t="shared" si="707"/>
        <v>0</v>
      </c>
      <c r="AR1844" s="1061">
        <f t="shared" si="707"/>
        <v>0</v>
      </c>
      <c r="AS1844" s="1061">
        <f t="shared" si="707"/>
        <v>144</v>
      </c>
      <c r="AT1844" s="850">
        <f t="shared" si="713"/>
        <v>24</v>
      </c>
      <c r="AU1844" s="922"/>
      <c r="AV1844" s="861"/>
      <c r="AW1844" s="861"/>
      <c r="AX1844" s="861"/>
      <c r="AY1844" s="861"/>
      <c r="AZ1844" s="851"/>
    </row>
    <row r="1845" spans="1:52" ht="13.5" customHeight="1">
      <c r="A1845" s="838">
        <f t="shared" si="711"/>
        <v>36</v>
      </c>
      <c r="B1845" s="1053" t="s">
        <v>67</v>
      </c>
      <c r="C1845" s="817" t="s">
        <v>66</v>
      </c>
      <c r="D1845" s="1054">
        <v>30</v>
      </c>
      <c r="E1845" s="921">
        <v>27</v>
      </c>
      <c r="F1845" s="1061"/>
      <c r="G1845" s="1120"/>
      <c r="H1845" s="1063"/>
      <c r="I1845" s="1077"/>
      <c r="J1845" s="1060">
        <f t="shared" si="702"/>
        <v>0</v>
      </c>
      <c r="K1845" s="1061"/>
      <c r="L1845" s="1065"/>
      <c r="M1845" s="1062"/>
      <c r="N1845" s="1063"/>
      <c r="O1845" s="1060">
        <f t="shared" si="717"/>
        <v>0</v>
      </c>
      <c r="P1845" s="1093"/>
      <c r="Q1845" s="1065">
        <v>9</v>
      </c>
      <c r="R1845" s="1131"/>
      <c r="S1845" s="1063"/>
      <c r="T1845" s="1079">
        <f t="shared" si="703"/>
        <v>243</v>
      </c>
      <c r="U1845" s="1061">
        <f t="shared" si="722"/>
        <v>0</v>
      </c>
      <c r="V1845" s="1061">
        <f t="shared" si="715"/>
        <v>9</v>
      </c>
      <c r="W1845" s="1063">
        <f t="shared" si="715"/>
        <v>0</v>
      </c>
      <c r="X1845" s="1063">
        <f t="shared" si="715"/>
        <v>0</v>
      </c>
      <c r="Y1845" s="1060">
        <f t="shared" si="715"/>
        <v>243</v>
      </c>
      <c r="Z1845" s="1080">
        <f t="shared" si="712"/>
        <v>36</v>
      </c>
      <c r="AA1845" s="1126" t="str">
        <f t="shared" si="709"/>
        <v>Cá mè</v>
      </c>
      <c r="AB1845" s="1082" t="str">
        <f t="shared" si="709"/>
        <v>kg</v>
      </c>
      <c r="AC1845" s="1083">
        <f t="shared" si="709"/>
        <v>30</v>
      </c>
      <c r="AD1845" s="1089">
        <f t="shared" si="709"/>
        <v>27</v>
      </c>
      <c r="AE1845" s="1071">
        <f t="shared" si="723"/>
        <v>0</v>
      </c>
      <c r="AF1845" s="1071">
        <f t="shared" si="723"/>
        <v>0</v>
      </c>
      <c r="AG1845" s="1071">
        <f t="shared" si="723"/>
        <v>0</v>
      </c>
      <c r="AH1845" s="1071">
        <f t="shared" si="723"/>
        <v>0</v>
      </c>
      <c r="AI1845" s="1060">
        <f t="shared" si="710"/>
        <v>0</v>
      </c>
      <c r="AJ1845" s="1102">
        <f t="shared" si="719"/>
        <v>0</v>
      </c>
      <c r="AK1845" s="1102">
        <f t="shared" si="719"/>
        <v>9</v>
      </c>
      <c r="AL1845" s="1102">
        <f t="shared" si="719"/>
        <v>0</v>
      </c>
      <c r="AM1845" s="1102">
        <f t="shared" si="720"/>
        <v>0</v>
      </c>
      <c r="AN1845" s="1085">
        <f t="shared" si="721"/>
        <v>243</v>
      </c>
      <c r="AO1845" s="1061">
        <f t="shared" si="707"/>
        <v>0</v>
      </c>
      <c r="AP1845" s="1061">
        <f t="shared" si="707"/>
        <v>9</v>
      </c>
      <c r="AQ1845" s="1061">
        <f t="shared" si="707"/>
        <v>0</v>
      </c>
      <c r="AR1845" s="1061">
        <f t="shared" si="707"/>
        <v>0</v>
      </c>
      <c r="AS1845" s="1061">
        <f t="shared" si="707"/>
        <v>243</v>
      </c>
      <c r="AT1845" s="850">
        <f t="shared" si="713"/>
        <v>27</v>
      </c>
      <c r="AU1845" s="922"/>
      <c r="AV1845" s="861"/>
      <c r="AW1845" s="861"/>
      <c r="AX1845" s="861"/>
      <c r="AY1845" s="861"/>
      <c r="AZ1845" s="851"/>
    </row>
    <row r="1846" spans="1:52" ht="13.5" customHeight="1">
      <c r="A1846" s="838">
        <f t="shared" si="711"/>
        <v>37</v>
      </c>
      <c r="B1846" s="1053" t="s">
        <v>172</v>
      </c>
      <c r="C1846" s="817" t="s">
        <v>66</v>
      </c>
      <c r="D1846" s="1054">
        <v>40</v>
      </c>
      <c r="E1846" s="921">
        <v>40</v>
      </c>
      <c r="F1846" s="1061"/>
      <c r="G1846" s="1120"/>
      <c r="H1846" s="1063"/>
      <c r="I1846" s="1077"/>
      <c r="J1846" s="1060">
        <f t="shared" si="702"/>
        <v>0</v>
      </c>
      <c r="K1846" s="1061"/>
      <c r="L1846" s="1065">
        <v>8</v>
      </c>
      <c r="M1846" s="1062"/>
      <c r="N1846" s="1063"/>
      <c r="O1846" s="1060">
        <f t="shared" si="717"/>
        <v>320</v>
      </c>
      <c r="P1846" s="1093"/>
      <c r="Q1846" s="1065"/>
      <c r="R1846" s="1131"/>
      <c r="S1846" s="1063"/>
      <c r="T1846" s="1079">
        <f t="shared" si="703"/>
        <v>0</v>
      </c>
      <c r="U1846" s="1061">
        <f t="shared" si="722"/>
        <v>0</v>
      </c>
      <c r="V1846" s="1071">
        <f t="shared" si="715"/>
        <v>8</v>
      </c>
      <c r="W1846" s="1063">
        <f t="shared" si="715"/>
        <v>0</v>
      </c>
      <c r="X1846" s="1063">
        <f t="shared" si="715"/>
        <v>0</v>
      </c>
      <c r="Y1846" s="1060">
        <f t="shared" si="715"/>
        <v>320</v>
      </c>
      <c r="Z1846" s="1080">
        <f t="shared" si="712"/>
        <v>37</v>
      </c>
      <c r="AA1846" s="1126" t="str">
        <f t="shared" si="709"/>
        <v>Cá lô cố</v>
      </c>
      <c r="AB1846" s="1082" t="str">
        <f t="shared" si="709"/>
        <v>kg</v>
      </c>
      <c r="AC1846" s="1083">
        <f t="shared" si="709"/>
        <v>40</v>
      </c>
      <c r="AD1846" s="1089">
        <f t="shared" si="709"/>
        <v>40</v>
      </c>
      <c r="AE1846" s="1071">
        <f t="shared" si="723"/>
        <v>0</v>
      </c>
      <c r="AF1846" s="1071">
        <f t="shared" si="723"/>
        <v>0</v>
      </c>
      <c r="AG1846" s="1071">
        <f t="shared" si="723"/>
        <v>0</v>
      </c>
      <c r="AH1846" s="1071">
        <f t="shared" si="723"/>
        <v>0</v>
      </c>
      <c r="AI1846" s="1060">
        <f t="shared" si="710"/>
        <v>0</v>
      </c>
      <c r="AJ1846" s="1102">
        <f t="shared" si="719"/>
        <v>0</v>
      </c>
      <c r="AK1846" s="1102">
        <f t="shared" si="719"/>
        <v>8</v>
      </c>
      <c r="AL1846" s="1102">
        <f t="shared" si="719"/>
        <v>0</v>
      </c>
      <c r="AM1846" s="1102">
        <f t="shared" si="720"/>
        <v>0</v>
      </c>
      <c r="AN1846" s="1085">
        <f t="shared" si="721"/>
        <v>320</v>
      </c>
      <c r="AO1846" s="1061">
        <f t="shared" si="707"/>
        <v>0</v>
      </c>
      <c r="AP1846" s="1061">
        <f t="shared" si="707"/>
        <v>8</v>
      </c>
      <c r="AQ1846" s="1061">
        <f t="shared" si="707"/>
        <v>0</v>
      </c>
      <c r="AR1846" s="1061">
        <f t="shared" si="707"/>
        <v>0</v>
      </c>
      <c r="AS1846" s="1061">
        <f t="shared" si="707"/>
        <v>320</v>
      </c>
      <c r="AT1846" s="850">
        <f t="shared" si="713"/>
        <v>0</v>
      </c>
      <c r="AU1846" s="1502"/>
      <c r="AV1846" s="1503"/>
      <c r="AW1846" s="1503"/>
      <c r="AX1846" s="1503"/>
      <c r="AY1846" s="1503"/>
      <c r="AZ1846" s="927"/>
    </row>
    <row r="1847" spans="1:52" ht="13.5" customHeight="1">
      <c r="A1847" s="838">
        <f t="shared" si="711"/>
        <v>38</v>
      </c>
      <c r="B1847" s="1053" t="s">
        <v>197</v>
      </c>
      <c r="C1847" s="817" t="s">
        <v>66</v>
      </c>
      <c r="D1847" s="1054">
        <v>80</v>
      </c>
      <c r="E1847" s="921">
        <v>77</v>
      </c>
      <c r="F1847" s="1094"/>
      <c r="G1847" s="1090"/>
      <c r="H1847" s="1121"/>
      <c r="I1847" s="1077"/>
      <c r="J1847" s="1060">
        <f t="shared" si="702"/>
        <v>0</v>
      </c>
      <c r="K1847" s="1061"/>
      <c r="L1847" s="1071"/>
      <c r="M1847" s="1062"/>
      <c r="N1847" s="1063"/>
      <c r="O1847" s="1060">
        <f t="shared" si="717"/>
        <v>0</v>
      </c>
      <c r="P1847" s="1056"/>
      <c r="Q1847" s="1065">
        <v>9</v>
      </c>
      <c r="R1847" s="1131"/>
      <c r="S1847" s="1063"/>
      <c r="T1847" s="1079">
        <f t="shared" si="703"/>
        <v>693</v>
      </c>
      <c r="U1847" s="1061">
        <f t="shared" si="722"/>
        <v>0</v>
      </c>
      <c r="V1847" s="1071">
        <f t="shared" si="715"/>
        <v>9</v>
      </c>
      <c r="W1847" s="1063">
        <f t="shared" si="715"/>
        <v>0</v>
      </c>
      <c r="X1847" s="1063">
        <f t="shared" si="715"/>
        <v>0</v>
      </c>
      <c r="Y1847" s="1060">
        <f t="shared" si="715"/>
        <v>693</v>
      </c>
      <c r="Z1847" s="1080">
        <f t="shared" si="712"/>
        <v>38</v>
      </c>
      <c r="AA1847" s="1126" t="str">
        <f t="shared" si="709"/>
        <v>Chân thủ</v>
      </c>
      <c r="AB1847" s="1082" t="str">
        <f t="shared" si="709"/>
        <v>kg</v>
      </c>
      <c r="AC1847" s="1083">
        <f t="shared" si="709"/>
        <v>80</v>
      </c>
      <c r="AD1847" s="1089">
        <f t="shared" si="709"/>
        <v>77</v>
      </c>
      <c r="AE1847" s="1071">
        <f t="shared" si="723"/>
        <v>0</v>
      </c>
      <c r="AF1847" s="1071">
        <f t="shared" si="723"/>
        <v>0</v>
      </c>
      <c r="AG1847" s="1071">
        <f t="shared" si="723"/>
        <v>0</v>
      </c>
      <c r="AH1847" s="1071">
        <f t="shared" si="723"/>
        <v>0</v>
      </c>
      <c r="AI1847" s="1060">
        <f t="shared" si="710"/>
        <v>0</v>
      </c>
      <c r="AJ1847" s="1102">
        <f t="shared" si="719"/>
        <v>0</v>
      </c>
      <c r="AK1847" s="1102">
        <f t="shared" si="719"/>
        <v>9</v>
      </c>
      <c r="AL1847" s="1102">
        <f t="shared" si="719"/>
        <v>0</v>
      </c>
      <c r="AM1847" s="1102">
        <f t="shared" si="720"/>
        <v>0</v>
      </c>
      <c r="AN1847" s="1085">
        <f t="shared" si="721"/>
        <v>693</v>
      </c>
      <c r="AO1847" s="1061">
        <f t="shared" si="707"/>
        <v>0</v>
      </c>
      <c r="AP1847" s="1061">
        <f t="shared" si="707"/>
        <v>9</v>
      </c>
      <c r="AQ1847" s="1061">
        <f t="shared" si="707"/>
        <v>0</v>
      </c>
      <c r="AR1847" s="1061">
        <f t="shared" si="707"/>
        <v>0</v>
      </c>
      <c r="AS1847" s="1061">
        <f t="shared" si="707"/>
        <v>693</v>
      </c>
      <c r="AT1847" s="850">
        <f t="shared" si="713"/>
        <v>27</v>
      </c>
      <c r="AU1847" s="1502" t="s">
        <v>855</v>
      </c>
      <c r="AV1847" s="1503"/>
      <c r="AW1847" s="1503"/>
      <c r="AX1847" s="1503"/>
      <c r="AY1847" s="1503"/>
      <c r="AZ1847" s="927"/>
    </row>
    <row r="1848" spans="1:52" ht="13.5" customHeight="1">
      <c r="A1848" s="838">
        <f t="shared" si="711"/>
        <v>39</v>
      </c>
      <c r="B1848" s="1045" t="s">
        <v>83</v>
      </c>
      <c r="C1848" s="817" t="s">
        <v>786</v>
      </c>
      <c r="D1848" s="1054">
        <v>10</v>
      </c>
      <c r="E1848" s="921">
        <v>10</v>
      </c>
      <c r="F1848" s="1061"/>
      <c r="G1848" s="1120"/>
      <c r="H1848" s="1063"/>
      <c r="I1848" s="1077"/>
      <c r="J1848" s="1060">
        <f t="shared" si="702"/>
        <v>0</v>
      </c>
      <c r="K1848" s="1103"/>
      <c r="L1848" s="1065"/>
      <c r="M1848" s="1062">
        <v>13</v>
      </c>
      <c r="N1848" s="1063"/>
      <c r="O1848" s="1060">
        <f t="shared" si="717"/>
        <v>130</v>
      </c>
      <c r="P1848" s="1056"/>
      <c r="Q1848" s="1071"/>
      <c r="R1848" s="1100">
        <v>13</v>
      </c>
      <c r="S1848" s="1063"/>
      <c r="T1848" s="1079">
        <f t="shared" si="703"/>
        <v>130</v>
      </c>
      <c r="U1848" s="1103">
        <f t="shared" si="722"/>
        <v>0</v>
      </c>
      <c r="V1848" s="1061">
        <f t="shared" si="715"/>
        <v>0</v>
      </c>
      <c r="W1848" s="1063">
        <f t="shared" si="715"/>
        <v>26</v>
      </c>
      <c r="X1848" s="1063">
        <f t="shared" si="715"/>
        <v>0</v>
      </c>
      <c r="Y1848" s="1060">
        <f t="shared" si="715"/>
        <v>260</v>
      </c>
      <c r="Z1848" s="1080">
        <f t="shared" si="712"/>
        <v>39</v>
      </c>
      <c r="AA1848" s="1126" t="str">
        <f t="shared" si="709"/>
        <v>Cam</v>
      </c>
      <c r="AB1848" s="1082" t="str">
        <f t="shared" si="709"/>
        <v>quả</v>
      </c>
      <c r="AC1848" s="1083">
        <f t="shared" si="709"/>
        <v>10</v>
      </c>
      <c r="AD1848" s="1089">
        <f t="shared" si="709"/>
        <v>10</v>
      </c>
      <c r="AE1848" s="1071">
        <f t="shared" si="723"/>
        <v>0</v>
      </c>
      <c r="AF1848" s="1071">
        <f t="shared" si="723"/>
        <v>0</v>
      </c>
      <c r="AG1848" s="1071">
        <f t="shared" si="723"/>
        <v>0</v>
      </c>
      <c r="AH1848" s="1071">
        <f t="shared" si="723"/>
        <v>0</v>
      </c>
      <c r="AI1848" s="1060">
        <f t="shared" si="710"/>
        <v>0</v>
      </c>
      <c r="AJ1848" s="1102">
        <f t="shared" si="719"/>
        <v>0</v>
      </c>
      <c r="AK1848" s="1102">
        <f t="shared" si="719"/>
        <v>0</v>
      </c>
      <c r="AL1848" s="1102">
        <f t="shared" si="719"/>
        <v>26</v>
      </c>
      <c r="AM1848" s="1102">
        <f t="shared" si="720"/>
        <v>0</v>
      </c>
      <c r="AN1848" s="1085">
        <f t="shared" si="721"/>
        <v>260</v>
      </c>
      <c r="AO1848" s="1061">
        <f t="shared" si="707"/>
        <v>0</v>
      </c>
      <c r="AP1848" s="1061">
        <f t="shared" si="707"/>
        <v>0</v>
      </c>
      <c r="AQ1848" s="1061">
        <f t="shared" si="707"/>
        <v>26</v>
      </c>
      <c r="AR1848" s="1061">
        <f t="shared" si="707"/>
        <v>0</v>
      </c>
      <c r="AS1848" s="1061">
        <f t="shared" si="707"/>
        <v>260</v>
      </c>
      <c r="AT1848" s="850">
        <f t="shared" si="713"/>
        <v>0</v>
      </c>
      <c r="AU1848" s="929" t="s">
        <v>811</v>
      </c>
      <c r="AV1848" s="930"/>
      <c r="AW1848" s="1504">
        <f>SUM(AX1849:AX1851)</f>
        <v>0.74</v>
      </c>
      <c r="AX1848" s="1504"/>
      <c r="AY1848" s="930"/>
      <c r="AZ1848" s="862" t="s">
        <v>70</v>
      </c>
    </row>
    <row r="1849" spans="1:52" ht="13.5" customHeight="1">
      <c r="A1849" s="838">
        <f t="shared" si="711"/>
        <v>40</v>
      </c>
      <c r="B1849" s="1045" t="s">
        <v>692</v>
      </c>
      <c r="C1849" s="817" t="s">
        <v>66</v>
      </c>
      <c r="D1849" s="1054">
        <v>10</v>
      </c>
      <c r="E1849" s="921">
        <v>7</v>
      </c>
      <c r="F1849" s="1061"/>
      <c r="G1849" s="1086"/>
      <c r="H1849" s="1063"/>
      <c r="I1849" s="1077"/>
      <c r="J1849" s="1060">
        <f t="shared" si="702"/>
        <v>0</v>
      </c>
      <c r="K1849" s="1061"/>
      <c r="L1849" s="1061"/>
      <c r="M1849" s="1063"/>
      <c r="N1849" s="1063"/>
      <c r="O1849" s="1060">
        <f t="shared" si="717"/>
        <v>0</v>
      </c>
      <c r="P1849" s="1093"/>
      <c r="Q1849" s="1061"/>
      <c r="R1849" s="1100">
        <v>35</v>
      </c>
      <c r="S1849" s="1063"/>
      <c r="T1849" s="1079">
        <f t="shared" si="703"/>
        <v>245</v>
      </c>
      <c r="U1849" s="1061">
        <f t="shared" si="722"/>
        <v>0</v>
      </c>
      <c r="V1849" s="1061">
        <f t="shared" si="715"/>
        <v>0</v>
      </c>
      <c r="W1849" s="1063">
        <f t="shared" si="715"/>
        <v>35</v>
      </c>
      <c r="X1849" s="1063">
        <f t="shared" si="715"/>
        <v>0</v>
      </c>
      <c r="Y1849" s="1060">
        <f>SUM(J1849,O1849,T1849)</f>
        <v>245</v>
      </c>
      <c r="Z1849" s="1080">
        <f t="shared" si="712"/>
        <v>40</v>
      </c>
      <c r="AA1849" s="1126" t="str">
        <f t="shared" si="709"/>
        <v>Bí đỏ</v>
      </c>
      <c r="AB1849" s="1082" t="str">
        <f t="shared" si="709"/>
        <v>kg</v>
      </c>
      <c r="AC1849" s="1083">
        <f t="shared" si="709"/>
        <v>10</v>
      </c>
      <c r="AD1849" s="1089">
        <f t="shared" si="709"/>
        <v>7</v>
      </c>
      <c r="AE1849" s="1071">
        <f t="shared" si="723"/>
        <v>0</v>
      </c>
      <c r="AF1849" s="1071">
        <f t="shared" si="723"/>
        <v>0</v>
      </c>
      <c r="AG1849" s="1071">
        <f t="shared" si="723"/>
        <v>0</v>
      </c>
      <c r="AH1849" s="1071">
        <f t="shared" si="723"/>
        <v>0</v>
      </c>
      <c r="AI1849" s="1060">
        <f t="shared" si="710"/>
        <v>0</v>
      </c>
      <c r="AJ1849" s="1102">
        <f t="shared" si="719"/>
        <v>0</v>
      </c>
      <c r="AK1849" s="1102">
        <f t="shared" si="719"/>
        <v>0</v>
      </c>
      <c r="AL1849" s="1102">
        <f t="shared" si="719"/>
        <v>35</v>
      </c>
      <c r="AM1849" s="1102">
        <f t="shared" si="720"/>
        <v>0</v>
      </c>
      <c r="AN1849" s="1085">
        <f t="shared" si="721"/>
        <v>245</v>
      </c>
      <c r="AO1849" s="1061">
        <f t="shared" si="707"/>
        <v>0</v>
      </c>
      <c r="AP1849" s="1061">
        <f t="shared" si="707"/>
        <v>0</v>
      </c>
      <c r="AQ1849" s="1061">
        <f t="shared" si="707"/>
        <v>35</v>
      </c>
      <c r="AR1849" s="1061">
        <f t="shared" si="707"/>
        <v>0</v>
      </c>
      <c r="AS1849" s="1061">
        <f t="shared" si="707"/>
        <v>245</v>
      </c>
      <c r="AT1849" s="850">
        <f t="shared" si="713"/>
        <v>105</v>
      </c>
      <c r="AU1849" s="932" t="s">
        <v>856</v>
      </c>
      <c r="AV1849" s="933">
        <f>AV1813</f>
        <v>114</v>
      </c>
      <c r="AW1849" s="934" t="s">
        <v>27</v>
      </c>
      <c r="AX1849" s="935">
        <v>0.16</v>
      </c>
      <c r="AY1849" s="936" t="s">
        <v>29</v>
      </c>
      <c r="AZ1849" s="937">
        <f>AV1849*AX1849</f>
        <v>18.240000000000002</v>
      </c>
    </row>
    <row r="1850" spans="1:52" ht="13.5" customHeight="1">
      <c r="A1850" s="838">
        <f t="shared" si="711"/>
        <v>41</v>
      </c>
      <c r="B1850" s="1045" t="s">
        <v>904</v>
      </c>
      <c r="C1850" s="817" t="s">
        <v>66</v>
      </c>
      <c r="D1850" s="1132">
        <v>5</v>
      </c>
      <c r="E1850" s="1133">
        <v>5</v>
      </c>
      <c r="F1850" s="1061"/>
      <c r="G1850" s="1120"/>
      <c r="H1850" s="1063"/>
      <c r="I1850" s="1077"/>
      <c r="J1850" s="1060">
        <f t="shared" si="702"/>
        <v>0</v>
      </c>
      <c r="K1850" s="1061"/>
      <c r="L1850" s="1071"/>
      <c r="M1850" s="1063">
        <v>35</v>
      </c>
      <c r="N1850" s="1063"/>
      <c r="O1850" s="1060">
        <f t="shared" si="717"/>
        <v>175</v>
      </c>
      <c r="P1850" s="1078"/>
      <c r="Q1850" s="1071"/>
      <c r="R1850" s="1131"/>
      <c r="S1850" s="1063"/>
      <c r="T1850" s="1079">
        <f t="shared" si="703"/>
        <v>0</v>
      </c>
      <c r="U1850" s="1061">
        <f t="shared" si="722"/>
        <v>0</v>
      </c>
      <c r="V1850" s="1071">
        <f t="shared" si="715"/>
        <v>0</v>
      </c>
      <c r="W1850" s="1063">
        <f t="shared" si="715"/>
        <v>35</v>
      </c>
      <c r="X1850" s="1063">
        <f t="shared" si="715"/>
        <v>0</v>
      </c>
      <c r="Y1850" s="1060">
        <f t="shared" si="715"/>
        <v>175</v>
      </c>
      <c r="Z1850" s="1080">
        <f t="shared" si="712"/>
        <v>41</v>
      </c>
      <c r="AA1850" s="1126" t="str">
        <f t="shared" si="709"/>
        <v>Rau mùng tơi</v>
      </c>
      <c r="AB1850" s="1082" t="str">
        <f t="shared" si="709"/>
        <v>kg</v>
      </c>
      <c r="AC1850" s="1083">
        <f t="shared" si="709"/>
        <v>5</v>
      </c>
      <c r="AD1850" s="1089">
        <f t="shared" si="709"/>
        <v>5</v>
      </c>
      <c r="AE1850" s="1071">
        <f t="shared" si="723"/>
        <v>0</v>
      </c>
      <c r="AF1850" s="1071">
        <f t="shared" si="723"/>
        <v>0</v>
      </c>
      <c r="AG1850" s="1071">
        <f t="shared" si="723"/>
        <v>0</v>
      </c>
      <c r="AH1850" s="1071">
        <f t="shared" si="723"/>
        <v>0</v>
      </c>
      <c r="AI1850" s="1060">
        <f t="shared" si="710"/>
        <v>0</v>
      </c>
      <c r="AJ1850" s="1102">
        <f t="shared" si="719"/>
        <v>0</v>
      </c>
      <c r="AK1850" s="1102">
        <f t="shared" si="719"/>
        <v>0</v>
      </c>
      <c r="AL1850" s="1102">
        <f t="shared" si="719"/>
        <v>35</v>
      </c>
      <c r="AM1850" s="1102">
        <f t="shared" si="720"/>
        <v>0</v>
      </c>
      <c r="AN1850" s="1085">
        <f t="shared" si="721"/>
        <v>175</v>
      </c>
      <c r="AO1850" s="1061">
        <f t="shared" si="707"/>
        <v>0</v>
      </c>
      <c r="AP1850" s="1061">
        <f t="shared" si="707"/>
        <v>0</v>
      </c>
      <c r="AQ1850" s="1061">
        <f t="shared" si="707"/>
        <v>35</v>
      </c>
      <c r="AR1850" s="1061">
        <f t="shared" si="707"/>
        <v>0</v>
      </c>
      <c r="AS1850" s="1061">
        <f t="shared" si="707"/>
        <v>175</v>
      </c>
      <c r="AT1850" s="850">
        <f t="shared" si="713"/>
        <v>0</v>
      </c>
      <c r="AU1850" s="932" t="s">
        <v>857</v>
      </c>
      <c r="AV1850" s="933">
        <f t="shared" ref="AV1850:AV1855" si="724">AV1814</f>
        <v>114</v>
      </c>
      <c r="AW1850" s="934" t="s">
        <v>27</v>
      </c>
      <c r="AX1850" s="935">
        <v>0.28999999999999998</v>
      </c>
      <c r="AY1850" s="936" t="s">
        <v>29</v>
      </c>
      <c r="AZ1850" s="937">
        <f>AV1850*AX1850</f>
        <v>33.059999999999995</v>
      </c>
    </row>
    <row r="1851" spans="1:52" ht="13.5" customHeight="1">
      <c r="A1851" s="838">
        <f t="shared" si="711"/>
        <v>42</v>
      </c>
      <c r="B1851" s="1045" t="s">
        <v>478</v>
      </c>
      <c r="C1851" s="817" t="s">
        <v>66</v>
      </c>
      <c r="D1851" s="1054">
        <v>12</v>
      </c>
      <c r="E1851" s="921">
        <v>12</v>
      </c>
      <c r="F1851" s="1071"/>
      <c r="G1851" s="1086"/>
      <c r="H1851" s="1063">
        <v>24</v>
      </c>
      <c r="I1851" s="1077"/>
      <c r="J1851" s="1060">
        <f t="shared" si="702"/>
        <v>288</v>
      </c>
      <c r="K1851" s="1061"/>
      <c r="L1851" s="1061"/>
      <c r="M1851" s="1134"/>
      <c r="N1851" s="1063"/>
      <c r="O1851" s="1060">
        <f t="shared" si="717"/>
        <v>0</v>
      </c>
      <c r="P1851" s="1093"/>
      <c r="Q1851" s="1061"/>
      <c r="R1851" s="1100"/>
      <c r="S1851" s="1063"/>
      <c r="T1851" s="1079">
        <f t="shared" si="703"/>
        <v>0</v>
      </c>
      <c r="U1851" s="1061">
        <f t="shared" si="722"/>
        <v>0</v>
      </c>
      <c r="V1851" s="1061">
        <f t="shared" si="715"/>
        <v>0</v>
      </c>
      <c r="W1851" s="1063">
        <f t="shared" si="715"/>
        <v>24</v>
      </c>
      <c r="X1851" s="1063">
        <f t="shared" si="715"/>
        <v>0</v>
      </c>
      <c r="Y1851" s="1060">
        <f t="shared" si="715"/>
        <v>288</v>
      </c>
      <c r="Z1851" s="1080">
        <f t="shared" si="712"/>
        <v>42</v>
      </c>
      <c r="AA1851" s="1126" t="str">
        <f t="shared" si="709"/>
        <v>Dưa cải</v>
      </c>
      <c r="AB1851" s="1082" t="str">
        <f t="shared" si="709"/>
        <v>kg</v>
      </c>
      <c r="AC1851" s="1083">
        <f t="shared" si="709"/>
        <v>12</v>
      </c>
      <c r="AD1851" s="1089">
        <f t="shared" si="709"/>
        <v>12</v>
      </c>
      <c r="AE1851" s="1071">
        <f t="shared" si="723"/>
        <v>0</v>
      </c>
      <c r="AF1851" s="1071">
        <f t="shared" si="723"/>
        <v>0</v>
      </c>
      <c r="AG1851" s="1071">
        <f t="shared" si="723"/>
        <v>0</v>
      </c>
      <c r="AH1851" s="1071">
        <f t="shared" si="723"/>
        <v>0</v>
      </c>
      <c r="AI1851" s="1060">
        <f t="shared" si="710"/>
        <v>0</v>
      </c>
      <c r="AJ1851" s="1102">
        <f t="shared" si="719"/>
        <v>0</v>
      </c>
      <c r="AK1851" s="1102">
        <f t="shared" si="719"/>
        <v>0</v>
      </c>
      <c r="AL1851" s="1102">
        <f t="shared" si="719"/>
        <v>24</v>
      </c>
      <c r="AM1851" s="1102">
        <f t="shared" si="720"/>
        <v>0</v>
      </c>
      <c r="AN1851" s="1085">
        <f t="shared" si="721"/>
        <v>288</v>
      </c>
      <c r="AO1851" s="1061">
        <f t="shared" si="707"/>
        <v>0</v>
      </c>
      <c r="AP1851" s="1061">
        <f t="shared" si="707"/>
        <v>0</v>
      </c>
      <c r="AQ1851" s="1061">
        <f t="shared" si="707"/>
        <v>24</v>
      </c>
      <c r="AR1851" s="1061">
        <f t="shared" si="707"/>
        <v>0</v>
      </c>
      <c r="AS1851" s="1061">
        <f t="shared" si="707"/>
        <v>288</v>
      </c>
      <c r="AT1851" s="850">
        <f t="shared" si="713"/>
        <v>0</v>
      </c>
      <c r="AU1851" s="932" t="s">
        <v>858</v>
      </c>
      <c r="AV1851" s="933">
        <f t="shared" si="724"/>
        <v>105</v>
      </c>
      <c r="AW1851" s="934" t="s">
        <v>27</v>
      </c>
      <c r="AX1851" s="935">
        <v>0.28999999999999998</v>
      </c>
      <c r="AY1851" s="936" t="s">
        <v>29</v>
      </c>
      <c r="AZ1851" s="937">
        <f>AV1851*AX1851</f>
        <v>30.45</v>
      </c>
    </row>
    <row r="1852" spans="1:52" ht="13.5" customHeight="1">
      <c r="A1852" s="838">
        <f t="shared" si="711"/>
        <v>43</v>
      </c>
      <c r="B1852" s="1046" t="s">
        <v>60</v>
      </c>
      <c r="C1852" s="817" t="s">
        <v>66</v>
      </c>
      <c r="D1852" s="1130">
        <v>20</v>
      </c>
      <c r="E1852" s="1114">
        <v>20</v>
      </c>
      <c r="F1852" s="1065"/>
      <c r="G1852" s="1090"/>
      <c r="H1852" s="1063">
        <v>0.5</v>
      </c>
      <c r="I1852" s="1077"/>
      <c r="J1852" s="1060">
        <f t="shared" si="702"/>
        <v>10</v>
      </c>
      <c r="K1852" s="1103"/>
      <c r="L1852" s="1071"/>
      <c r="M1852" s="1135">
        <v>1</v>
      </c>
      <c r="N1852" s="1063"/>
      <c r="O1852" s="1060">
        <f t="shared" si="717"/>
        <v>20</v>
      </c>
      <c r="P1852" s="1122"/>
      <c r="Q1852" s="1071"/>
      <c r="R1852" s="1100">
        <v>1</v>
      </c>
      <c r="S1852" s="1063"/>
      <c r="T1852" s="1079">
        <f t="shared" si="703"/>
        <v>20</v>
      </c>
      <c r="U1852" s="1103">
        <f t="shared" si="722"/>
        <v>0</v>
      </c>
      <c r="V1852" s="1071">
        <f t="shared" si="715"/>
        <v>0</v>
      </c>
      <c r="W1852" s="1063">
        <f t="shared" si="715"/>
        <v>2.5</v>
      </c>
      <c r="X1852" s="1063">
        <f t="shared" si="715"/>
        <v>0</v>
      </c>
      <c r="Y1852" s="1060">
        <f t="shared" si="715"/>
        <v>50</v>
      </c>
      <c r="Z1852" s="1080">
        <f t="shared" si="712"/>
        <v>43</v>
      </c>
      <c r="AA1852" s="1126" t="str">
        <f t="shared" si="709"/>
        <v>Cà chua</v>
      </c>
      <c r="AB1852" s="1082" t="str">
        <f t="shared" si="709"/>
        <v>kg</v>
      </c>
      <c r="AC1852" s="1083">
        <f t="shared" si="709"/>
        <v>20</v>
      </c>
      <c r="AD1852" s="1089">
        <f t="shared" si="709"/>
        <v>20</v>
      </c>
      <c r="AE1852" s="1071">
        <f t="shared" si="723"/>
        <v>0</v>
      </c>
      <c r="AF1852" s="1071">
        <f t="shared" si="723"/>
        <v>0</v>
      </c>
      <c r="AG1852" s="1071">
        <f t="shared" si="723"/>
        <v>0</v>
      </c>
      <c r="AH1852" s="1071">
        <f t="shared" si="723"/>
        <v>0</v>
      </c>
      <c r="AI1852" s="1060">
        <f t="shared" si="710"/>
        <v>0</v>
      </c>
      <c r="AJ1852" s="1102">
        <f t="shared" si="719"/>
        <v>0</v>
      </c>
      <c r="AK1852" s="1102">
        <f t="shared" si="719"/>
        <v>0</v>
      </c>
      <c r="AL1852" s="1102">
        <f t="shared" si="719"/>
        <v>2.5</v>
      </c>
      <c r="AM1852" s="1102">
        <f t="shared" si="720"/>
        <v>0</v>
      </c>
      <c r="AN1852" s="1085">
        <f t="shared" si="721"/>
        <v>50</v>
      </c>
      <c r="AO1852" s="1061">
        <f t="shared" si="707"/>
        <v>0</v>
      </c>
      <c r="AP1852" s="1061">
        <f t="shared" si="707"/>
        <v>0</v>
      </c>
      <c r="AQ1852" s="1061">
        <f t="shared" si="707"/>
        <v>2.5</v>
      </c>
      <c r="AR1852" s="1061">
        <f t="shared" si="707"/>
        <v>0</v>
      </c>
      <c r="AS1852" s="1061">
        <f t="shared" si="707"/>
        <v>50</v>
      </c>
      <c r="AT1852" s="850">
        <f t="shared" si="713"/>
        <v>0</v>
      </c>
      <c r="AU1852" s="929" t="s">
        <v>811</v>
      </c>
      <c r="AV1852" s="933"/>
      <c r="AW1852" s="1504">
        <f>SUM(AX1853:AX1855)</f>
        <v>0.68</v>
      </c>
      <c r="AX1852" s="1504"/>
      <c r="AY1852" s="930"/>
      <c r="AZ1852" s="941" t="s">
        <v>70</v>
      </c>
    </row>
    <row r="1853" spans="1:52" ht="13.5" customHeight="1">
      <c r="A1853" s="838">
        <f t="shared" si="711"/>
        <v>44</v>
      </c>
      <c r="B1853" s="1045" t="s">
        <v>61</v>
      </c>
      <c r="C1853" s="817" t="s">
        <v>66</v>
      </c>
      <c r="D1853" s="1130">
        <v>20</v>
      </c>
      <c r="E1853" s="1114">
        <v>20</v>
      </c>
      <c r="F1853" s="1061"/>
      <c r="G1853" s="1120"/>
      <c r="H1853" s="1063">
        <v>0.5</v>
      </c>
      <c r="I1853" s="1077"/>
      <c r="J1853" s="1060">
        <f t="shared" si="702"/>
        <v>10</v>
      </c>
      <c r="K1853" s="1136"/>
      <c r="L1853" s="1071"/>
      <c r="M1853" s="1063">
        <v>1</v>
      </c>
      <c r="N1853" s="1063"/>
      <c r="O1853" s="1060">
        <f t="shared" si="717"/>
        <v>20</v>
      </c>
      <c r="P1853" s="1122"/>
      <c r="Q1853" s="1071"/>
      <c r="R1853" s="1131">
        <v>1</v>
      </c>
      <c r="S1853" s="1063"/>
      <c r="T1853" s="1079">
        <f t="shared" ref="T1853:T1861" si="725">SUM(P1853:S1853)*$E1853</f>
        <v>20</v>
      </c>
      <c r="U1853" s="1061">
        <f t="shared" si="722"/>
        <v>0</v>
      </c>
      <c r="V1853" s="1071">
        <f t="shared" si="715"/>
        <v>0</v>
      </c>
      <c r="W1853" s="1063">
        <f t="shared" si="715"/>
        <v>2.5</v>
      </c>
      <c r="X1853" s="1063">
        <f t="shared" si="715"/>
        <v>0</v>
      </c>
      <c r="Y1853" s="1060">
        <f t="shared" si="715"/>
        <v>50</v>
      </c>
      <c r="Z1853" s="1080">
        <f t="shared" si="712"/>
        <v>44</v>
      </c>
      <c r="AA1853" s="1126" t="str">
        <f t="shared" si="709"/>
        <v>Hành lá</v>
      </c>
      <c r="AB1853" s="1082" t="str">
        <f t="shared" si="709"/>
        <v>kg</v>
      </c>
      <c r="AC1853" s="1083">
        <f t="shared" si="709"/>
        <v>20</v>
      </c>
      <c r="AD1853" s="1089">
        <f t="shared" si="709"/>
        <v>20</v>
      </c>
      <c r="AE1853" s="1071">
        <f t="shared" si="723"/>
        <v>0</v>
      </c>
      <c r="AF1853" s="1071">
        <f t="shared" si="723"/>
        <v>0</v>
      </c>
      <c r="AG1853" s="1071">
        <f t="shared" si="723"/>
        <v>0</v>
      </c>
      <c r="AH1853" s="1071">
        <f t="shared" si="723"/>
        <v>0</v>
      </c>
      <c r="AI1853" s="1060">
        <f t="shared" si="710"/>
        <v>0</v>
      </c>
      <c r="AJ1853" s="1102">
        <f t="shared" si="719"/>
        <v>0</v>
      </c>
      <c r="AK1853" s="1102">
        <f t="shared" si="719"/>
        <v>0</v>
      </c>
      <c r="AL1853" s="1102">
        <f t="shared" si="719"/>
        <v>2.5</v>
      </c>
      <c r="AM1853" s="1102">
        <f t="shared" si="720"/>
        <v>0</v>
      </c>
      <c r="AN1853" s="1085">
        <f t="shared" si="721"/>
        <v>50</v>
      </c>
      <c r="AO1853" s="1061">
        <f t="shared" si="707"/>
        <v>0</v>
      </c>
      <c r="AP1853" s="1061">
        <f t="shared" si="707"/>
        <v>0</v>
      </c>
      <c r="AQ1853" s="1061">
        <f t="shared" si="707"/>
        <v>2.5</v>
      </c>
      <c r="AR1853" s="1061">
        <f t="shared" si="707"/>
        <v>0</v>
      </c>
      <c r="AS1853" s="1061">
        <f t="shared" si="707"/>
        <v>50</v>
      </c>
      <c r="AT1853" s="850">
        <f t="shared" si="713"/>
        <v>0</v>
      </c>
      <c r="AU1853" s="932" t="s">
        <v>856</v>
      </c>
      <c r="AV1853" s="933">
        <f t="shared" si="724"/>
        <v>14</v>
      </c>
      <c r="AW1853" s="934" t="s">
        <v>27</v>
      </c>
      <c r="AX1853" s="935">
        <v>0.16</v>
      </c>
      <c r="AY1853" s="936" t="s">
        <v>29</v>
      </c>
      <c r="AZ1853" s="937">
        <f>AV1853*AX1853</f>
        <v>2.2400000000000002</v>
      </c>
    </row>
    <row r="1854" spans="1:52" ht="13.5" customHeight="1">
      <c r="A1854" s="838">
        <f t="shared" si="711"/>
        <v>45</v>
      </c>
      <c r="B1854" s="1047" t="s">
        <v>160</v>
      </c>
      <c r="C1854" s="817" t="s">
        <v>66</v>
      </c>
      <c r="D1854" s="1130">
        <v>14</v>
      </c>
      <c r="E1854" s="1114">
        <v>12</v>
      </c>
      <c r="F1854" s="1071"/>
      <c r="G1854" s="1086"/>
      <c r="H1854" s="1063"/>
      <c r="I1854" s="1077"/>
      <c r="J1854" s="1060">
        <f t="shared" si="702"/>
        <v>0</v>
      </c>
      <c r="K1854" s="1103"/>
      <c r="L1854" s="1137"/>
      <c r="M1854" s="1135">
        <v>4</v>
      </c>
      <c r="N1854" s="1063"/>
      <c r="O1854" s="1060">
        <f t="shared" si="717"/>
        <v>48</v>
      </c>
      <c r="P1854" s="1103"/>
      <c r="Q1854" s="1071"/>
      <c r="R1854" s="1062">
        <v>5</v>
      </c>
      <c r="S1854" s="1063"/>
      <c r="T1854" s="1079">
        <f t="shared" si="725"/>
        <v>60</v>
      </c>
      <c r="U1854" s="1061">
        <f t="shared" si="722"/>
        <v>0</v>
      </c>
      <c r="V1854" s="1061">
        <f t="shared" si="715"/>
        <v>0</v>
      </c>
      <c r="W1854" s="1063">
        <f t="shared" si="715"/>
        <v>9</v>
      </c>
      <c r="X1854" s="1063">
        <f t="shared" si="715"/>
        <v>0</v>
      </c>
      <c r="Y1854" s="1060">
        <f t="shared" si="715"/>
        <v>108</v>
      </c>
      <c r="Z1854" s="1080">
        <f t="shared" si="712"/>
        <v>45</v>
      </c>
      <c r="AA1854" s="1126" t="str">
        <f t="shared" si="709"/>
        <v>Giá đậu</v>
      </c>
      <c r="AB1854" s="1082" t="str">
        <f t="shared" si="709"/>
        <v>kg</v>
      </c>
      <c r="AC1854" s="1083">
        <f t="shared" si="709"/>
        <v>14</v>
      </c>
      <c r="AD1854" s="1089">
        <f t="shared" si="709"/>
        <v>12</v>
      </c>
      <c r="AE1854" s="1071">
        <f t="shared" si="723"/>
        <v>0</v>
      </c>
      <c r="AF1854" s="1071">
        <f t="shared" si="723"/>
        <v>0</v>
      </c>
      <c r="AG1854" s="1071">
        <f t="shared" si="723"/>
        <v>0</v>
      </c>
      <c r="AH1854" s="1071">
        <f t="shared" si="723"/>
        <v>0</v>
      </c>
      <c r="AI1854" s="1060">
        <f t="shared" si="710"/>
        <v>0</v>
      </c>
      <c r="AJ1854" s="1102">
        <f t="shared" si="719"/>
        <v>0</v>
      </c>
      <c r="AK1854" s="1102">
        <f t="shared" si="719"/>
        <v>0</v>
      </c>
      <c r="AL1854" s="1102">
        <f t="shared" si="719"/>
        <v>9</v>
      </c>
      <c r="AM1854" s="1102">
        <f t="shared" si="720"/>
        <v>0</v>
      </c>
      <c r="AN1854" s="1085">
        <f t="shared" si="721"/>
        <v>108</v>
      </c>
      <c r="AO1854" s="1061">
        <f t="shared" si="707"/>
        <v>0</v>
      </c>
      <c r="AP1854" s="1061">
        <f t="shared" si="707"/>
        <v>0</v>
      </c>
      <c r="AQ1854" s="1061">
        <f t="shared" si="707"/>
        <v>9</v>
      </c>
      <c r="AR1854" s="1061">
        <f t="shared" si="707"/>
        <v>0</v>
      </c>
      <c r="AS1854" s="1061">
        <f t="shared" si="707"/>
        <v>108</v>
      </c>
      <c r="AT1854" s="850">
        <f t="shared" si="713"/>
        <v>18</v>
      </c>
      <c r="AU1854" s="932" t="s">
        <v>857</v>
      </c>
      <c r="AV1854" s="933">
        <f t="shared" si="724"/>
        <v>14</v>
      </c>
      <c r="AW1854" s="934" t="s">
        <v>27</v>
      </c>
      <c r="AX1854" s="935">
        <v>0.26</v>
      </c>
      <c r="AY1854" s="944" t="s">
        <v>29</v>
      </c>
      <c r="AZ1854" s="937">
        <f>AV1854*AX1854</f>
        <v>3.64</v>
      </c>
    </row>
    <row r="1855" spans="1:52" ht="13.5" customHeight="1">
      <c r="A1855" s="838">
        <f t="shared" si="711"/>
        <v>46</v>
      </c>
      <c r="B1855" s="1046" t="s">
        <v>161</v>
      </c>
      <c r="C1855" s="896" t="s">
        <v>389</v>
      </c>
      <c r="D1855" s="1113">
        <v>13</v>
      </c>
      <c r="E1855" s="1114">
        <v>13</v>
      </c>
      <c r="F1855" s="1106"/>
      <c r="G1855" s="1086"/>
      <c r="H1855" s="1107"/>
      <c r="I1855" s="1077"/>
      <c r="J1855" s="1060">
        <f t="shared" si="702"/>
        <v>0</v>
      </c>
      <c r="K1855" s="1071"/>
      <c r="L1855" s="1071"/>
      <c r="M1855" s="1135">
        <v>6</v>
      </c>
      <c r="N1855" s="1063"/>
      <c r="O1855" s="1060">
        <f t="shared" si="717"/>
        <v>78</v>
      </c>
      <c r="P1855" s="1138"/>
      <c r="Q1855" s="1071"/>
      <c r="R1855" s="1139"/>
      <c r="S1855" s="1063"/>
      <c r="T1855" s="1079">
        <f t="shared" si="725"/>
        <v>0</v>
      </c>
      <c r="U1855" s="1061">
        <f t="shared" si="722"/>
        <v>0</v>
      </c>
      <c r="V1855" s="1061">
        <f t="shared" si="715"/>
        <v>0</v>
      </c>
      <c r="W1855" s="1063">
        <f t="shared" si="715"/>
        <v>6</v>
      </c>
      <c r="X1855" s="1063">
        <f t="shared" si="715"/>
        <v>0</v>
      </c>
      <c r="Y1855" s="1060">
        <f t="shared" si="715"/>
        <v>78</v>
      </c>
      <c r="Z1855" s="1080">
        <f t="shared" si="712"/>
        <v>46</v>
      </c>
      <c r="AA1855" s="1126" t="str">
        <f t="shared" si="709"/>
        <v>Rau sống</v>
      </c>
      <c r="AB1855" s="1082" t="str">
        <f t="shared" si="709"/>
        <v>lít</v>
      </c>
      <c r="AC1855" s="1083">
        <f t="shared" si="709"/>
        <v>13</v>
      </c>
      <c r="AD1855" s="1089">
        <f t="shared" si="709"/>
        <v>13</v>
      </c>
      <c r="AE1855" s="1071">
        <f t="shared" si="723"/>
        <v>0</v>
      </c>
      <c r="AF1855" s="1071">
        <f t="shared" si="723"/>
        <v>0</v>
      </c>
      <c r="AG1855" s="1071">
        <f t="shared" si="723"/>
        <v>0</v>
      </c>
      <c r="AH1855" s="1071">
        <f t="shared" si="723"/>
        <v>0</v>
      </c>
      <c r="AI1855" s="1060">
        <f t="shared" si="710"/>
        <v>0</v>
      </c>
      <c r="AJ1855" s="1102">
        <f t="shared" si="719"/>
        <v>0</v>
      </c>
      <c r="AK1855" s="1102">
        <f t="shared" si="719"/>
        <v>0</v>
      </c>
      <c r="AL1855" s="1102">
        <f t="shared" si="719"/>
        <v>6</v>
      </c>
      <c r="AM1855" s="1102">
        <f t="shared" si="720"/>
        <v>0</v>
      </c>
      <c r="AN1855" s="1085">
        <f t="shared" si="721"/>
        <v>78</v>
      </c>
      <c r="AO1855" s="1061">
        <f t="shared" si="707"/>
        <v>0</v>
      </c>
      <c r="AP1855" s="1061">
        <f t="shared" si="707"/>
        <v>0</v>
      </c>
      <c r="AQ1855" s="1061">
        <f t="shared" si="707"/>
        <v>6</v>
      </c>
      <c r="AR1855" s="1061">
        <f t="shared" si="707"/>
        <v>0</v>
      </c>
      <c r="AS1855" s="1061">
        <f t="shared" si="707"/>
        <v>78</v>
      </c>
      <c r="AT1855" s="850">
        <f t="shared" si="713"/>
        <v>0</v>
      </c>
      <c r="AU1855" s="932" t="s">
        <v>858</v>
      </c>
      <c r="AV1855" s="933">
        <f t="shared" si="724"/>
        <v>7</v>
      </c>
      <c r="AW1855" s="934" t="s">
        <v>27</v>
      </c>
      <c r="AX1855" s="1048">
        <v>0.26</v>
      </c>
      <c r="AY1855" s="944" t="s">
        <v>29</v>
      </c>
      <c r="AZ1855" s="937">
        <f>AV1855*AX1855</f>
        <v>1.82</v>
      </c>
    </row>
    <row r="1856" spans="1:52" ht="13.5" customHeight="1">
      <c r="A1856" s="838">
        <f>IF(B1856&lt;&gt;"",MAX($A1855:$A1855)+1,"")</f>
        <v>47</v>
      </c>
      <c r="B1856" s="1046" t="s">
        <v>896</v>
      </c>
      <c r="C1856" s="844" t="s">
        <v>66</v>
      </c>
      <c r="D1856" s="1117">
        <v>10</v>
      </c>
      <c r="E1856" s="1060">
        <v>10</v>
      </c>
      <c r="F1856" s="1140"/>
      <c r="G1856" s="1086"/>
      <c r="H1856" s="1091">
        <v>5</v>
      </c>
      <c r="I1856" s="1077"/>
      <c r="J1856" s="1060">
        <f t="shared" si="702"/>
        <v>50</v>
      </c>
      <c r="K1856" s="1061"/>
      <c r="L1856" s="1061"/>
      <c r="M1856" s="1063">
        <v>5</v>
      </c>
      <c r="N1856" s="1063"/>
      <c r="O1856" s="1060">
        <f t="shared" si="717"/>
        <v>50</v>
      </c>
      <c r="P1856" s="1061"/>
      <c r="Q1856" s="1061"/>
      <c r="R1856" s="1063">
        <v>5</v>
      </c>
      <c r="S1856" s="1063"/>
      <c r="T1856" s="1079">
        <f t="shared" si="725"/>
        <v>50</v>
      </c>
      <c r="U1856" s="1061">
        <f t="shared" si="722"/>
        <v>0</v>
      </c>
      <c r="V1856" s="1061">
        <f t="shared" si="715"/>
        <v>0</v>
      </c>
      <c r="W1856" s="1063">
        <f t="shared" si="715"/>
        <v>15</v>
      </c>
      <c r="X1856" s="1063">
        <f t="shared" si="715"/>
        <v>0</v>
      </c>
      <c r="Y1856" s="1060">
        <f t="shared" si="715"/>
        <v>150</v>
      </c>
      <c r="Z1856" s="1080">
        <f t="shared" si="712"/>
        <v>47</v>
      </c>
      <c r="AA1856" s="1126" t="str">
        <f t="shared" si="709"/>
        <v>Rau canh</v>
      </c>
      <c r="AB1856" s="1082" t="str">
        <f t="shared" si="709"/>
        <v>kg</v>
      </c>
      <c r="AC1856" s="1083">
        <f t="shared" si="709"/>
        <v>10</v>
      </c>
      <c r="AD1856" s="1089">
        <f t="shared" si="709"/>
        <v>10</v>
      </c>
      <c r="AE1856" s="1071">
        <f t="shared" ref="AE1856:AH1863" si="726">AE1775+AJ1775-AO1775</f>
        <v>0</v>
      </c>
      <c r="AF1856" s="1071">
        <f t="shared" si="726"/>
        <v>0</v>
      </c>
      <c r="AG1856" s="1071">
        <f t="shared" si="726"/>
        <v>0</v>
      </c>
      <c r="AH1856" s="1071">
        <f t="shared" si="726"/>
        <v>0</v>
      </c>
      <c r="AI1856" s="1060">
        <f t="shared" si="710"/>
        <v>0</v>
      </c>
      <c r="AJ1856" s="1102">
        <f t="shared" si="719"/>
        <v>0</v>
      </c>
      <c r="AK1856" s="1102">
        <f t="shared" si="719"/>
        <v>0</v>
      </c>
      <c r="AL1856" s="1102">
        <f t="shared" si="719"/>
        <v>15</v>
      </c>
      <c r="AM1856" s="1102">
        <f t="shared" si="720"/>
        <v>0</v>
      </c>
      <c r="AN1856" s="1085">
        <f t="shared" si="721"/>
        <v>150</v>
      </c>
      <c r="AO1856" s="1061">
        <f t="shared" si="707"/>
        <v>0</v>
      </c>
      <c r="AP1856" s="1061">
        <f t="shared" si="707"/>
        <v>0</v>
      </c>
      <c r="AQ1856" s="1061">
        <f t="shared" si="707"/>
        <v>15</v>
      </c>
      <c r="AR1856" s="1061">
        <f t="shared" si="707"/>
        <v>0</v>
      </c>
      <c r="AS1856" s="1061">
        <f t="shared" si="707"/>
        <v>150</v>
      </c>
      <c r="AT1856" s="850">
        <f t="shared" si="713"/>
        <v>0</v>
      </c>
      <c r="AU1856" s="1146" t="s">
        <v>859</v>
      </c>
      <c r="AV1856" s="947"/>
      <c r="AW1856" s="947"/>
      <c r="AX1856" s="947"/>
      <c r="AY1856" s="947"/>
      <c r="AZ1856" s="937"/>
    </row>
    <row r="1857" spans="1:52" ht="13.5" customHeight="1">
      <c r="A1857" s="838">
        <f>IF(B1857&lt;&gt;"",MAX($A1856:$A1856)+1,"")</f>
        <v>48</v>
      </c>
      <c r="B1857" s="1046" t="s">
        <v>893</v>
      </c>
      <c r="C1857" s="844" t="s">
        <v>66</v>
      </c>
      <c r="D1857" s="1117">
        <v>25</v>
      </c>
      <c r="E1857" s="1060">
        <v>25</v>
      </c>
      <c r="F1857" s="1140"/>
      <c r="G1857" s="1086"/>
      <c r="H1857" s="1091"/>
      <c r="I1857" s="1077"/>
      <c r="J1857" s="1060">
        <f>SUM(F1857:I1857)*$E1857</f>
        <v>0</v>
      </c>
      <c r="K1857" s="1061"/>
      <c r="L1857" s="1061"/>
      <c r="M1857" s="1063"/>
      <c r="N1857" s="1063"/>
      <c r="O1857" s="1060">
        <f t="shared" si="717"/>
        <v>0</v>
      </c>
      <c r="P1857" s="1061"/>
      <c r="Q1857" s="1061"/>
      <c r="R1857" s="1063">
        <v>6</v>
      </c>
      <c r="S1857" s="1063"/>
      <c r="T1857" s="1079">
        <f t="shared" si="725"/>
        <v>150</v>
      </c>
      <c r="U1857" s="1061">
        <f t="shared" si="722"/>
        <v>0</v>
      </c>
      <c r="V1857" s="1061">
        <f t="shared" si="715"/>
        <v>0</v>
      </c>
      <c r="W1857" s="1063">
        <f t="shared" si="715"/>
        <v>6</v>
      </c>
      <c r="X1857" s="1063">
        <f t="shared" si="715"/>
        <v>0</v>
      </c>
      <c r="Y1857" s="1060">
        <f t="shared" si="715"/>
        <v>150</v>
      </c>
      <c r="Z1857" s="1080">
        <f t="shared" si="712"/>
        <v>48</v>
      </c>
      <c r="AA1857" s="1126" t="str">
        <f t="shared" si="709"/>
        <v>Măng</v>
      </c>
      <c r="AB1857" s="1082" t="str">
        <f t="shared" si="709"/>
        <v>kg</v>
      </c>
      <c r="AC1857" s="1083">
        <f t="shared" si="709"/>
        <v>25</v>
      </c>
      <c r="AD1857" s="1089">
        <f t="shared" si="709"/>
        <v>25</v>
      </c>
      <c r="AE1857" s="1071">
        <f t="shared" si="726"/>
        <v>0</v>
      </c>
      <c r="AF1857" s="1071">
        <f t="shared" si="726"/>
        <v>0</v>
      </c>
      <c r="AG1857" s="1071">
        <f t="shared" si="726"/>
        <v>0</v>
      </c>
      <c r="AH1857" s="1071">
        <f t="shared" si="726"/>
        <v>0</v>
      </c>
      <c r="AI1857" s="1060">
        <f t="shared" si="710"/>
        <v>0</v>
      </c>
      <c r="AJ1857" s="1102">
        <f t="shared" si="719"/>
        <v>0</v>
      </c>
      <c r="AK1857" s="1102">
        <f t="shared" si="719"/>
        <v>0</v>
      </c>
      <c r="AL1857" s="1102">
        <f t="shared" si="719"/>
        <v>6</v>
      </c>
      <c r="AM1857" s="1102">
        <f t="shared" si="720"/>
        <v>0</v>
      </c>
      <c r="AN1857" s="1085">
        <f t="shared" si="721"/>
        <v>150</v>
      </c>
      <c r="AO1857" s="1061">
        <f t="shared" si="707"/>
        <v>0</v>
      </c>
      <c r="AP1857" s="1061">
        <f t="shared" si="707"/>
        <v>0</v>
      </c>
      <c r="AQ1857" s="1061">
        <f t="shared" si="707"/>
        <v>6</v>
      </c>
      <c r="AR1857" s="1061">
        <f t="shared" si="707"/>
        <v>0</v>
      </c>
      <c r="AS1857" s="1061">
        <f t="shared" si="707"/>
        <v>150</v>
      </c>
      <c r="AT1857" s="850">
        <f t="shared" si="713"/>
        <v>0</v>
      </c>
      <c r="AU1857" s="948"/>
      <c r="AV1857" s="934"/>
      <c r="AW1857" s="934"/>
      <c r="AX1857" s="935"/>
      <c r="AY1857" s="936" t="s">
        <v>29</v>
      </c>
      <c r="AZ1857" s="937">
        <f>AV1857*AX1857</f>
        <v>0</v>
      </c>
    </row>
    <row r="1858" spans="1:52" ht="13.5" customHeight="1">
      <c r="A1858" s="838">
        <f t="shared" ref="A1858:A1869" si="727">IF(B1858&lt;&gt;"",MAX($A1856:$A1857)+1,"")</f>
        <v>49</v>
      </c>
      <c r="B1858" s="1046" t="s">
        <v>126</v>
      </c>
      <c r="C1858" s="844" t="s">
        <v>66</v>
      </c>
      <c r="D1858" s="1141">
        <v>15</v>
      </c>
      <c r="E1858" s="1142">
        <v>15</v>
      </c>
      <c r="F1858" s="1140"/>
      <c r="G1858" s="1120"/>
      <c r="H1858" s="1077"/>
      <c r="I1858" s="1077"/>
      <c r="J1858" s="1060">
        <f>SUM(F1858:I1858)*$E1858</f>
        <v>0</v>
      </c>
      <c r="K1858" s="1103"/>
      <c r="L1858" s="1071"/>
      <c r="M1858" s="1062"/>
      <c r="N1858" s="1063"/>
      <c r="O1858" s="1060">
        <f t="shared" si="717"/>
        <v>0</v>
      </c>
      <c r="P1858" s="1061"/>
      <c r="Q1858" s="1071"/>
      <c r="R1858" s="1062"/>
      <c r="S1858" s="1063"/>
      <c r="T1858" s="1079">
        <f t="shared" si="725"/>
        <v>0</v>
      </c>
      <c r="U1858" s="1061">
        <f t="shared" si="722"/>
        <v>0</v>
      </c>
      <c r="V1858" s="1061">
        <f t="shared" si="715"/>
        <v>0</v>
      </c>
      <c r="W1858" s="1063">
        <f t="shared" si="715"/>
        <v>0</v>
      </c>
      <c r="X1858" s="1063">
        <f t="shared" si="715"/>
        <v>0</v>
      </c>
      <c r="Y1858" s="1060">
        <f t="shared" si="715"/>
        <v>0</v>
      </c>
      <c r="Z1858" s="1080">
        <f t="shared" si="712"/>
        <v>49</v>
      </c>
      <c r="AA1858" s="1126" t="str">
        <f t="shared" si="709"/>
        <v>Mướp đắng</v>
      </c>
      <c r="AB1858" s="1082" t="str">
        <f t="shared" si="709"/>
        <v>kg</v>
      </c>
      <c r="AC1858" s="1083">
        <f t="shared" si="709"/>
        <v>15</v>
      </c>
      <c r="AD1858" s="1089">
        <f t="shared" si="709"/>
        <v>15</v>
      </c>
      <c r="AE1858" s="1071">
        <f t="shared" si="726"/>
        <v>0</v>
      </c>
      <c r="AF1858" s="1071">
        <f t="shared" si="726"/>
        <v>0</v>
      </c>
      <c r="AG1858" s="1071">
        <f t="shared" si="726"/>
        <v>0</v>
      </c>
      <c r="AH1858" s="1071">
        <f t="shared" si="726"/>
        <v>0</v>
      </c>
      <c r="AI1858" s="1060">
        <f t="shared" si="710"/>
        <v>0</v>
      </c>
      <c r="AJ1858" s="1102">
        <f t="shared" si="719"/>
        <v>0</v>
      </c>
      <c r="AK1858" s="1102">
        <f t="shared" si="719"/>
        <v>0</v>
      </c>
      <c r="AL1858" s="1102">
        <f t="shared" si="719"/>
        <v>0</v>
      </c>
      <c r="AM1858" s="1102">
        <f t="shared" si="720"/>
        <v>0</v>
      </c>
      <c r="AN1858" s="1085">
        <f t="shared" si="721"/>
        <v>0</v>
      </c>
      <c r="AO1858" s="1061">
        <f t="shared" si="707"/>
        <v>0</v>
      </c>
      <c r="AP1858" s="1061">
        <f t="shared" si="707"/>
        <v>0</v>
      </c>
      <c r="AQ1858" s="1061">
        <f t="shared" si="707"/>
        <v>0</v>
      </c>
      <c r="AR1858" s="1061">
        <f t="shared" si="707"/>
        <v>0</v>
      </c>
      <c r="AS1858" s="1061">
        <f t="shared" si="707"/>
        <v>0</v>
      </c>
      <c r="AT1858" s="850">
        <f t="shared" si="713"/>
        <v>0</v>
      </c>
      <c r="AU1858" s="948"/>
      <c r="AV1858" s="934"/>
      <c r="AW1858" s="934"/>
      <c r="AX1858" s="935"/>
      <c r="AY1858" s="936" t="s">
        <v>29</v>
      </c>
      <c r="AZ1858" s="937">
        <f>AV1858*AX1858</f>
        <v>0</v>
      </c>
    </row>
    <row r="1859" spans="1:52" ht="13.5" customHeight="1">
      <c r="A1859" s="838">
        <f t="shared" si="727"/>
        <v>50</v>
      </c>
      <c r="B1859" s="1046" t="s">
        <v>62</v>
      </c>
      <c r="C1859" s="844" t="s">
        <v>66</v>
      </c>
      <c r="D1859" s="1117">
        <v>10</v>
      </c>
      <c r="E1859" s="1060">
        <v>8</v>
      </c>
      <c r="F1859" s="1140"/>
      <c r="G1859" s="1090"/>
      <c r="H1859" s="1077"/>
      <c r="I1859" s="1077"/>
      <c r="J1859" s="1060">
        <f>SUM(F1859:I1859)*$E1859</f>
        <v>0</v>
      </c>
      <c r="K1859" s="1061"/>
      <c r="L1859" s="1071"/>
      <c r="M1859" s="1063"/>
      <c r="N1859" s="1063"/>
      <c r="O1859" s="1060">
        <f t="shared" si="717"/>
        <v>0</v>
      </c>
      <c r="P1859" s="1065"/>
      <c r="Q1859" s="1071"/>
      <c r="R1859" s="1062"/>
      <c r="S1859" s="1063"/>
      <c r="T1859" s="1079">
        <f t="shared" si="725"/>
        <v>0</v>
      </c>
      <c r="U1859" s="1061">
        <f t="shared" si="722"/>
        <v>0</v>
      </c>
      <c r="V1859" s="1061">
        <f t="shared" si="715"/>
        <v>0</v>
      </c>
      <c r="W1859" s="1063">
        <f t="shared" si="715"/>
        <v>0</v>
      </c>
      <c r="X1859" s="1063">
        <f t="shared" si="715"/>
        <v>0</v>
      </c>
      <c r="Y1859" s="1060">
        <f t="shared" si="715"/>
        <v>0</v>
      </c>
      <c r="Z1859" s="1080">
        <f t="shared" si="712"/>
        <v>50</v>
      </c>
      <c r="AA1859" s="1126" t="str">
        <f t="shared" si="709"/>
        <v>Chuối xanh</v>
      </c>
      <c r="AB1859" s="1082" t="str">
        <f t="shared" si="709"/>
        <v>kg</v>
      </c>
      <c r="AC1859" s="1083">
        <f t="shared" si="709"/>
        <v>10</v>
      </c>
      <c r="AD1859" s="1089">
        <f t="shared" si="709"/>
        <v>8</v>
      </c>
      <c r="AE1859" s="1071">
        <f t="shared" si="726"/>
        <v>0</v>
      </c>
      <c r="AF1859" s="1071">
        <f t="shared" si="726"/>
        <v>0</v>
      </c>
      <c r="AG1859" s="1071">
        <f t="shared" si="726"/>
        <v>0</v>
      </c>
      <c r="AH1859" s="1071">
        <f t="shared" si="726"/>
        <v>0</v>
      </c>
      <c r="AI1859" s="1060">
        <f t="shared" si="710"/>
        <v>0</v>
      </c>
      <c r="AJ1859" s="1102">
        <f t="shared" si="719"/>
        <v>0</v>
      </c>
      <c r="AK1859" s="1102">
        <f t="shared" si="719"/>
        <v>0</v>
      </c>
      <c r="AL1859" s="1102">
        <f t="shared" si="719"/>
        <v>0</v>
      </c>
      <c r="AM1859" s="1102">
        <f t="shared" si="720"/>
        <v>0</v>
      </c>
      <c r="AN1859" s="1085">
        <f t="shared" si="721"/>
        <v>0</v>
      </c>
      <c r="AO1859" s="1061">
        <f t="shared" si="707"/>
        <v>0</v>
      </c>
      <c r="AP1859" s="1061">
        <f t="shared" si="707"/>
        <v>0</v>
      </c>
      <c r="AQ1859" s="1061">
        <f t="shared" si="707"/>
        <v>0</v>
      </c>
      <c r="AR1859" s="1061">
        <f t="shared" si="707"/>
        <v>0</v>
      </c>
      <c r="AS1859" s="1061">
        <f t="shared" si="707"/>
        <v>0</v>
      </c>
      <c r="AT1859" s="850">
        <f t="shared" si="713"/>
        <v>0</v>
      </c>
      <c r="AU1859" s="1480" t="s">
        <v>916</v>
      </c>
      <c r="AV1859" s="1481"/>
      <c r="AW1859" s="1481"/>
      <c r="AX1859" s="1481"/>
      <c r="AY1859" s="1147" t="str">
        <f>AY1860</f>
        <v>=</v>
      </c>
      <c r="AZ1859" s="937">
        <f ca="1">AZ1782</f>
        <v>22.239999999999696</v>
      </c>
    </row>
    <row r="1860" spans="1:52" ht="13.5" customHeight="1">
      <c r="A1860" s="838">
        <f t="shared" si="727"/>
        <v>51</v>
      </c>
      <c r="B1860" s="1045" t="s">
        <v>64</v>
      </c>
      <c r="C1860" s="844" t="s">
        <v>66</v>
      </c>
      <c r="D1860" s="1117">
        <v>13</v>
      </c>
      <c r="E1860" s="1060">
        <v>13</v>
      </c>
      <c r="F1860" s="1140"/>
      <c r="G1860" s="1086"/>
      <c r="H1860" s="1091"/>
      <c r="I1860" s="1077"/>
      <c r="J1860" s="1060">
        <f t="shared" ref="J1860:J1869" si="728">SUM(F1860:I1860)*$E1860</f>
        <v>0</v>
      </c>
      <c r="K1860" s="1061"/>
      <c r="L1860" s="1071"/>
      <c r="M1860" s="1063">
        <v>7</v>
      </c>
      <c r="N1860" s="1063"/>
      <c r="O1860" s="1060">
        <f t="shared" si="717"/>
        <v>91</v>
      </c>
      <c r="P1860" s="1061"/>
      <c r="Q1860" s="1061"/>
      <c r="R1860" s="1063"/>
      <c r="S1860" s="1063"/>
      <c r="T1860" s="1079">
        <f t="shared" si="725"/>
        <v>0</v>
      </c>
      <c r="U1860" s="1061">
        <f t="shared" si="722"/>
        <v>0</v>
      </c>
      <c r="V1860" s="1061">
        <f t="shared" si="715"/>
        <v>0</v>
      </c>
      <c r="W1860" s="1063">
        <f t="shared" si="715"/>
        <v>7</v>
      </c>
      <c r="X1860" s="1063">
        <f t="shared" si="715"/>
        <v>0</v>
      </c>
      <c r="Y1860" s="1060">
        <f t="shared" si="715"/>
        <v>91</v>
      </c>
      <c r="Z1860" s="1080">
        <f t="shared" si="712"/>
        <v>51</v>
      </c>
      <c r="AA1860" s="1126" t="str">
        <f t="shared" si="709"/>
        <v>Hành tây</v>
      </c>
      <c r="AB1860" s="1082" t="str">
        <f t="shared" si="709"/>
        <v>kg</v>
      </c>
      <c r="AC1860" s="1083">
        <f t="shared" si="709"/>
        <v>13</v>
      </c>
      <c r="AD1860" s="1089">
        <f t="shared" si="709"/>
        <v>13</v>
      </c>
      <c r="AE1860" s="1071">
        <f t="shared" si="726"/>
        <v>0</v>
      </c>
      <c r="AF1860" s="1071">
        <f t="shared" si="726"/>
        <v>0</v>
      </c>
      <c r="AG1860" s="1071">
        <f t="shared" si="726"/>
        <v>0</v>
      </c>
      <c r="AH1860" s="1071">
        <f t="shared" si="726"/>
        <v>0</v>
      </c>
      <c r="AI1860" s="1060">
        <f t="shared" si="710"/>
        <v>0</v>
      </c>
      <c r="AJ1860" s="1102">
        <f t="shared" si="719"/>
        <v>0</v>
      </c>
      <c r="AK1860" s="1102">
        <f t="shared" si="719"/>
        <v>0</v>
      </c>
      <c r="AL1860" s="1102">
        <f t="shared" si="719"/>
        <v>7</v>
      </c>
      <c r="AM1860" s="1102">
        <f t="shared" si="720"/>
        <v>0</v>
      </c>
      <c r="AN1860" s="1085">
        <f t="shared" si="721"/>
        <v>91</v>
      </c>
      <c r="AO1860" s="1061">
        <f t="shared" si="707"/>
        <v>0</v>
      </c>
      <c r="AP1860" s="1061">
        <f t="shared" si="707"/>
        <v>0</v>
      </c>
      <c r="AQ1860" s="1061">
        <f t="shared" si="707"/>
        <v>7</v>
      </c>
      <c r="AR1860" s="1061">
        <f t="shared" si="707"/>
        <v>0</v>
      </c>
      <c r="AS1860" s="1061">
        <f t="shared" si="707"/>
        <v>91</v>
      </c>
      <c r="AT1860" s="850">
        <f t="shared" si="713"/>
        <v>0</v>
      </c>
      <c r="AU1860" s="1505" t="s">
        <v>917</v>
      </c>
      <c r="AV1860" s="1506"/>
      <c r="AW1860" s="1506"/>
      <c r="AX1860" s="1506"/>
      <c r="AY1860" s="1147" t="s">
        <v>29</v>
      </c>
      <c r="AZ1860" s="937">
        <f ca="1">SUM(AZ1849:AZ1859)</f>
        <v>111.68999999999969</v>
      </c>
    </row>
    <row r="1861" spans="1:52" ht="13.5" customHeight="1">
      <c r="A1861" s="838">
        <f t="shared" si="727"/>
        <v>52</v>
      </c>
      <c r="B1861" s="1046" t="s">
        <v>511</v>
      </c>
      <c r="C1861" s="844" t="s">
        <v>66</v>
      </c>
      <c r="D1861" s="1117">
        <v>20</v>
      </c>
      <c r="E1861" s="1060">
        <v>15</v>
      </c>
      <c r="F1861" s="1140"/>
      <c r="G1861" s="1086"/>
      <c r="H1861" s="1091"/>
      <c r="I1861" s="1077"/>
      <c r="J1861" s="1060">
        <f t="shared" si="728"/>
        <v>0</v>
      </c>
      <c r="K1861" s="1061"/>
      <c r="L1861" s="1061"/>
      <c r="M1861" s="1063"/>
      <c r="N1861" s="1063"/>
      <c r="O1861" s="1060">
        <f t="shared" si="717"/>
        <v>0</v>
      </c>
      <c r="P1861" s="1061"/>
      <c r="Q1861" s="1061"/>
      <c r="R1861" s="1063">
        <v>1</v>
      </c>
      <c r="S1861" s="1063"/>
      <c r="T1861" s="1079">
        <f t="shared" si="725"/>
        <v>15</v>
      </c>
      <c r="U1861" s="1061">
        <f t="shared" si="722"/>
        <v>0</v>
      </c>
      <c r="V1861" s="1061">
        <f t="shared" si="715"/>
        <v>0</v>
      </c>
      <c r="W1861" s="1063">
        <f t="shared" si="715"/>
        <v>1</v>
      </c>
      <c r="X1861" s="1063">
        <f t="shared" si="715"/>
        <v>0</v>
      </c>
      <c r="Y1861" s="1060">
        <f t="shared" si="715"/>
        <v>15</v>
      </c>
      <c r="Z1861" s="1080">
        <f t="shared" si="712"/>
        <v>52</v>
      </c>
      <c r="AA1861" s="1126" t="str">
        <f t="shared" si="709"/>
        <v>Sã</v>
      </c>
      <c r="AB1861" s="1082" t="str">
        <f t="shared" si="709"/>
        <v>kg</v>
      </c>
      <c r="AC1861" s="1083">
        <f t="shared" si="709"/>
        <v>20</v>
      </c>
      <c r="AD1861" s="1089">
        <f t="shared" si="709"/>
        <v>15</v>
      </c>
      <c r="AE1861" s="1071">
        <f t="shared" si="726"/>
        <v>0</v>
      </c>
      <c r="AF1861" s="1071">
        <f t="shared" si="726"/>
        <v>0</v>
      </c>
      <c r="AG1861" s="1071">
        <f t="shared" si="726"/>
        <v>0</v>
      </c>
      <c r="AH1861" s="1071">
        <f t="shared" si="726"/>
        <v>0</v>
      </c>
      <c r="AI1861" s="1060">
        <f t="shared" si="710"/>
        <v>0</v>
      </c>
      <c r="AJ1861" s="1102">
        <f t="shared" si="719"/>
        <v>0</v>
      </c>
      <c r="AK1861" s="1102">
        <f t="shared" si="719"/>
        <v>0</v>
      </c>
      <c r="AL1861" s="1102">
        <f t="shared" si="719"/>
        <v>1</v>
      </c>
      <c r="AM1861" s="1102">
        <f t="shared" si="720"/>
        <v>0</v>
      </c>
      <c r="AN1861" s="1085">
        <f t="shared" si="721"/>
        <v>15</v>
      </c>
      <c r="AO1861" s="1061">
        <f t="shared" ref="AO1861:AS1869" si="729">U1861</f>
        <v>0</v>
      </c>
      <c r="AP1861" s="1061">
        <f t="shared" si="729"/>
        <v>0</v>
      </c>
      <c r="AQ1861" s="1061">
        <f t="shared" si="729"/>
        <v>1</v>
      </c>
      <c r="AR1861" s="1061">
        <f t="shared" si="729"/>
        <v>0</v>
      </c>
      <c r="AS1861" s="1061">
        <f t="shared" si="729"/>
        <v>15</v>
      </c>
      <c r="AT1861" s="850">
        <f t="shared" si="713"/>
        <v>5</v>
      </c>
      <c r="AU1861" s="1480" t="s">
        <v>861</v>
      </c>
      <c r="AV1861" s="1481"/>
      <c r="AW1861" s="1481"/>
      <c r="AX1861" s="1481"/>
      <c r="AY1861" s="1147" t="s">
        <v>29</v>
      </c>
      <c r="AZ1861" s="937">
        <f ca="1">SUMIF(AA1810:AR1875,"Gạo*",AO1810:AO1875)+SUMIF(AA1810:AR1875,"Gạo*",AP1810:AP1875)+SUMIF(AA1810:AR1875,"Gạo*",AQ1810:AQ1875)+SUMIF(AA1810:AR1875,"Gạo*",AR1810:AR1875)</f>
        <v>90</v>
      </c>
    </row>
    <row r="1862" spans="1:52" ht="13.5" customHeight="1">
      <c r="A1862" s="838">
        <f t="shared" si="727"/>
        <v>53</v>
      </c>
      <c r="B1862" s="908" t="s">
        <v>895</v>
      </c>
      <c r="C1862" s="844" t="s">
        <v>66</v>
      </c>
      <c r="D1862" s="1117">
        <v>8</v>
      </c>
      <c r="E1862" s="1060">
        <v>8</v>
      </c>
      <c r="F1862" s="1140"/>
      <c r="G1862" s="1086"/>
      <c r="H1862" s="1077"/>
      <c r="I1862" s="1077"/>
      <c r="J1862" s="1060">
        <f t="shared" si="728"/>
        <v>0</v>
      </c>
      <c r="K1862" s="1061"/>
      <c r="L1862" s="1071"/>
      <c r="M1862" s="1063">
        <v>6</v>
      </c>
      <c r="N1862" s="1063"/>
      <c r="O1862" s="1060">
        <f t="shared" si="717"/>
        <v>48</v>
      </c>
      <c r="P1862" s="1061"/>
      <c r="Q1862" s="1061"/>
      <c r="R1862" s="1063"/>
      <c r="S1862" s="1063"/>
      <c r="T1862" s="1079">
        <f t="shared" ref="T1862:T1869" si="730">SUM(P1862:S1862)*$E1862</f>
        <v>0</v>
      </c>
      <c r="U1862" s="1061">
        <f t="shared" si="722"/>
        <v>0</v>
      </c>
      <c r="V1862" s="1061">
        <f t="shared" si="715"/>
        <v>0</v>
      </c>
      <c r="W1862" s="1063">
        <f t="shared" si="715"/>
        <v>6</v>
      </c>
      <c r="X1862" s="1063">
        <f t="shared" si="715"/>
        <v>0</v>
      </c>
      <c r="Y1862" s="1060">
        <f t="shared" si="715"/>
        <v>48</v>
      </c>
      <c r="Z1862" s="1080">
        <f t="shared" si="712"/>
        <v>53</v>
      </c>
      <c r="AA1862" s="1126" t="str">
        <f t="shared" si="709"/>
        <v>Mùng bac hà</v>
      </c>
      <c r="AB1862" s="1082" t="str">
        <f t="shared" si="709"/>
        <v>kg</v>
      </c>
      <c r="AC1862" s="1083">
        <f t="shared" si="709"/>
        <v>8</v>
      </c>
      <c r="AD1862" s="1089">
        <f t="shared" si="709"/>
        <v>8</v>
      </c>
      <c r="AE1862" s="1071">
        <f t="shared" si="726"/>
        <v>0</v>
      </c>
      <c r="AF1862" s="1071">
        <f t="shared" si="726"/>
        <v>0</v>
      </c>
      <c r="AG1862" s="1071">
        <f t="shared" si="726"/>
        <v>0</v>
      </c>
      <c r="AH1862" s="1071">
        <f t="shared" si="726"/>
        <v>0</v>
      </c>
      <c r="AI1862" s="1060">
        <f t="shared" si="710"/>
        <v>0</v>
      </c>
      <c r="AJ1862" s="1102">
        <f t="shared" si="719"/>
        <v>0</v>
      </c>
      <c r="AK1862" s="1102">
        <f t="shared" si="719"/>
        <v>0</v>
      </c>
      <c r="AL1862" s="1102">
        <f t="shared" si="719"/>
        <v>6</v>
      </c>
      <c r="AM1862" s="1102">
        <f t="shared" si="720"/>
        <v>0</v>
      </c>
      <c r="AN1862" s="1085">
        <f t="shared" si="721"/>
        <v>48</v>
      </c>
      <c r="AO1862" s="1061">
        <f t="shared" si="729"/>
        <v>0</v>
      </c>
      <c r="AP1862" s="1061">
        <f t="shared" si="729"/>
        <v>0</v>
      </c>
      <c r="AQ1862" s="1061">
        <f t="shared" si="729"/>
        <v>6</v>
      </c>
      <c r="AR1862" s="1061">
        <f t="shared" si="729"/>
        <v>0</v>
      </c>
      <c r="AS1862" s="1061">
        <f t="shared" si="729"/>
        <v>48</v>
      </c>
      <c r="AT1862" s="850">
        <f t="shared" si="713"/>
        <v>0</v>
      </c>
      <c r="AU1862" s="1480" t="s">
        <v>862</v>
      </c>
      <c r="AV1862" s="1481"/>
      <c r="AW1862" s="1481"/>
      <c r="AX1862" s="1481"/>
      <c r="AY1862" s="1147" t="s">
        <v>29</v>
      </c>
      <c r="AZ1862" s="1148">
        <f ca="1">AZ1783</f>
        <v>0</v>
      </c>
    </row>
    <row r="1863" spans="1:52" ht="13.5" customHeight="1">
      <c r="A1863" s="838">
        <f t="shared" si="727"/>
        <v>54</v>
      </c>
      <c r="B1863" s="908" t="s">
        <v>512</v>
      </c>
      <c r="C1863" s="844" t="s">
        <v>66</v>
      </c>
      <c r="D1863" s="1117">
        <v>20</v>
      </c>
      <c r="E1863" s="1060">
        <v>20</v>
      </c>
      <c r="F1863" s="1140"/>
      <c r="G1863" s="1120"/>
      <c r="H1863" s="1077"/>
      <c r="I1863" s="1077"/>
      <c r="J1863" s="1060">
        <f t="shared" si="728"/>
        <v>0</v>
      </c>
      <c r="K1863" s="1061"/>
      <c r="L1863" s="1071"/>
      <c r="M1863" s="1063"/>
      <c r="N1863" s="1063"/>
      <c r="O1863" s="1060">
        <f t="shared" si="717"/>
        <v>0</v>
      </c>
      <c r="P1863" s="1061"/>
      <c r="Q1863" s="1071"/>
      <c r="R1863" s="1063"/>
      <c r="S1863" s="1063"/>
      <c r="T1863" s="1079">
        <f t="shared" si="730"/>
        <v>0</v>
      </c>
      <c r="U1863" s="1061">
        <f t="shared" si="722"/>
        <v>0</v>
      </c>
      <c r="V1863" s="1061">
        <f t="shared" si="715"/>
        <v>0</v>
      </c>
      <c r="W1863" s="1063">
        <f t="shared" si="715"/>
        <v>0</v>
      </c>
      <c r="X1863" s="1063">
        <f t="shared" si="715"/>
        <v>0</v>
      </c>
      <c r="Y1863" s="1060">
        <f t="shared" si="715"/>
        <v>0</v>
      </c>
      <c r="Z1863" s="1080">
        <f t="shared" si="712"/>
        <v>54</v>
      </c>
      <c r="AA1863" s="1126" t="str">
        <f t="shared" si="709"/>
        <v>Riềng</v>
      </c>
      <c r="AB1863" s="1082" t="str">
        <f t="shared" si="709"/>
        <v>kg</v>
      </c>
      <c r="AC1863" s="1083">
        <f t="shared" si="709"/>
        <v>20</v>
      </c>
      <c r="AD1863" s="1089">
        <f t="shared" si="709"/>
        <v>20</v>
      </c>
      <c r="AE1863" s="1071">
        <f t="shared" si="726"/>
        <v>0</v>
      </c>
      <c r="AF1863" s="1071">
        <f t="shared" si="726"/>
        <v>0</v>
      </c>
      <c r="AG1863" s="1071">
        <f t="shared" si="726"/>
        <v>0</v>
      </c>
      <c r="AH1863" s="1071">
        <f t="shared" si="726"/>
        <v>0</v>
      </c>
      <c r="AI1863" s="1060">
        <f t="shared" si="710"/>
        <v>0</v>
      </c>
      <c r="AJ1863" s="1102">
        <f t="shared" si="719"/>
        <v>0</v>
      </c>
      <c r="AK1863" s="1102">
        <f t="shared" si="719"/>
        <v>0</v>
      </c>
      <c r="AL1863" s="1102">
        <f t="shared" si="719"/>
        <v>0</v>
      </c>
      <c r="AM1863" s="1102">
        <f t="shared" si="720"/>
        <v>0</v>
      </c>
      <c r="AN1863" s="1085">
        <f t="shared" si="721"/>
        <v>0</v>
      </c>
      <c r="AO1863" s="1061">
        <f t="shared" si="729"/>
        <v>0</v>
      </c>
      <c r="AP1863" s="1061">
        <f t="shared" si="729"/>
        <v>0</v>
      </c>
      <c r="AQ1863" s="1061">
        <f t="shared" si="729"/>
        <v>0</v>
      </c>
      <c r="AR1863" s="1061">
        <f t="shared" si="729"/>
        <v>0</v>
      </c>
      <c r="AS1863" s="1061">
        <f t="shared" si="729"/>
        <v>0</v>
      </c>
      <c r="AT1863" s="850">
        <f t="shared" si="713"/>
        <v>0</v>
      </c>
      <c r="AU1863" s="1149" t="s">
        <v>863</v>
      </c>
      <c r="AV1863" s="1150"/>
      <c r="AW1863" s="1150"/>
      <c r="AX1863" s="1150"/>
      <c r="AY1863" s="1147" t="s">
        <v>29</v>
      </c>
      <c r="AZ1863" s="937">
        <f ca="1">AZ1861+AZ1862</f>
        <v>90</v>
      </c>
    </row>
    <row r="1864" spans="1:52" ht="13.5" customHeight="1">
      <c r="A1864" s="838">
        <f t="shared" si="727"/>
        <v>55</v>
      </c>
      <c r="B1864" s="1045" t="s">
        <v>636</v>
      </c>
      <c r="C1864" s="844" t="s">
        <v>66</v>
      </c>
      <c r="D1864" s="1117">
        <v>10</v>
      </c>
      <c r="E1864" s="1060">
        <v>10</v>
      </c>
      <c r="F1864" s="1140"/>
      <c r="G1864" s="1086"/>
      <c r="H1864" s="1077"/>
      <c r="I1864" s="1077"/>
      <c r="J1864" s="1060">
        <f t="shared" si="728"/>
        <v>0</v>
      </c>
      <c r="K1864" s="1061"/>
      <c r="L1864" s="1065"/>
      <c r="M1864" s="1063"/>
      <c r="N1864" s="1063"/>
      <c r="O1864" s="1060">
        <f t="shared" si="717"/>
        <v>0</v>
      </c>
      <c r="P1864" s="1061"/>
      <c r="Q1864" s="1061"/>
      <c r="R1864" s="1063"/>
      <c r="S1864" s="1063"/>
      <c r="T1864" s="1079">
        <f t="shared" si="730"/>
        <v>0</v>
      </c>
      <c r="U1864" s="1061">
        <f t="shared" si="722"/>
        <v>0</v>
      </c>
      <c r="V1864" s="1061">
        <f t="shared" si="715"/>
        <v>0</v>
      </c>
      <c r="W1864" s="1063">
        <f t="shared" si="715"/>
        <v>0</v>
      </c>
      <c r="X1864" s="1063">
        <f t="shared" si="715"/>
        <v>0</v>
      </c>
      <c r="Y1864" s="1060">
        <f t="shared" si="715"/>
        <v>0</v>
      </c>
      <c r="Z1864" s="1080">
        <f t="shared" si="712"/>
        <v>55</v>
      </c>
      <c r="AA1864" s="1126" t="str">
        <f t="shared" si="709"/>
        <v>Rau mùi</v>
      </c>
      <c r="AB1864" s="1082" t="str">
        <f t="shared" si="709"/>
        <v>kg</v>
      </c>
      <c r="AC1864" s="1083">
        <f t="shared" si="709"/>
        <v>10</v>
      </c>
      <c r="AD1864" s="1089">
        <f t="shared" si="709"/>
        <v>10</v>
      </c>
      <c r="AE1864" s="1071">
        <f>AE1784+AJ1784-AO1784</f>
        <v>0</v>
      </c>
      <c r="AF1864" s="1071">
        <f>AF1784+AK1784-AP1784</f>
        <v>0</v>
      </c>
      <c r="AG1864" s="1071">
        <f>AG1784+AL1784-AQ1784</f>
        <v>0</v>
      </c>
      <c r="AH1864" s="1071">
        <f>AH1784+AM1784-AR1784</f>
        <v>0</v>
      </c>
      <c r="AI1864" s="1060">
        <f t="shared" si="710"/>
        <v>0</v>
      </c>
      <c r="AJ1864" s="1102">
        <f t="shared" si="719"/>
        <v>0</v>
      </c>
      <c r="AK1864" s="1102">
        <f t="shared" si="719"/>
        <v>0</v>
      </c>
      <c r="AL1864" s="1102">
        <f t="shared" si="719"/>
        <v>0</v>
      </c>
      <c r="AM1864" s="1102">
        <f t="shared" si="720"/>
        <v>0</v>
      </c>
      <c r="AN1864" s="1085">
        <f t="shared" si="721"/>
        <v>0</v>
      </c>
      <c r="AO1864" s="1061">
        <f t="shared" si="729"/>
        <v>0</v>
      </c>
      <c r="AP1864" s="1061">
        <f t="shared" si="729"/>
        <v>0</v>
      </c>
      <c r="AQ1864" s="1061">
        <f t="shared" si="729"/>
        <v>0</v>
      </c>
      <c r="AR1864" s="1061">
        <f t="shared" si="729"/>
        <v>0</v>
      </c>
      <c r="AS1864" s="1061">
        <f t="shared" si="729"/>
        <v>0</v>
      </c>
      <c r="AT1864" s="850">
        <f t="shared" si="713"/>
        <v>0</v>
      </c>
      <c r="AU1864" s="1480" t="s">
        <v>864</v>
      </c>
      <c r="AV1864" s="1481"/>
      <c r="AW1864" s="1481"/>
      <c r="AX1864" s="1481"/>
      <c r="AY1864" s="1147" t="s">
        <v>29</v>
      </c>
      <c r="AZ1864" s="937">
        <f ca="1">IF(AZ1860-AZ1863&gt;0,AZ1860-AZ1863,0)</f>
        <v>21.689999999999685</v>
      </c>
    </row>
    <row r="1865" spans="1:52" ht="13.5" customHeight="1">
      <c r="A1865" s="838" t="str">
        <f t="shared" si="727"/>
        <v/>
      </c>
      <c r="B1865" s="906"/>
      <c r="C1865" s="844"/>
      <c r="D1865" s="1117"/>
      <c r="E1865" s="1060"/>
      <c r="F1865" s="1140"/>
      <c r="G1865" s="1086"/>
      <c r="H1865" s="1077"/>
      <c r="I1865" s="1077"/>
      <c r="J1865" s="1060">
        <f t="shared" si="728"/>
        <v>0</v>
      </c>
      <c r="K1865" s="1061"/>
      <c r="L1865" s="1061"/>
      <c r="M1865" s="1063"/>
      <c r="N1865" s="1063"/>
      <c r="O1865" s="1060">
        <f t="shared" si="717"/>
        <v>0</v>
      </c>
      <c r="P1865" s="1061"/>
      <c r="Q1865" s="1061"/>
      <c r="R1865" s="1063"/>
      <c r="S1865" s="1063"/>
      <c r="T1865" s="1079">
        <f t="shared" si="730"/>
        <v>0</v>
      </c>
      <c r="U1865" s="1061">
        <f t="shared" si="722"/>
        <v>0</v>
      </c>
      <c r="V1865" s="1061">
        <f t="shared" si="715"/>
        <v>0</v>
      </c>
      <c r="W1865" s="1063">
        <f t="shared" si="715"/>
        <v>0</v>
      </c>
      <c r="X1865" s="1063">
        <f t="shared" si="715"/>
        <v>0</v>
      </c>
      <c r="Y1865" s="1060">
        <f t="shared" si="715"/>
        <v>0</v>
      </c>
      <c r="Z1865" s="1080" t="str">
        <f t="shared" si="712"/>
        <v/>
      </c>
      <c r="AA1865" s="1126">
        <f t="shared" si="709"/>
        <v>0</v>
      </c>
      <c r="AB1865" s="1082">
        <f t="shared" si="709"/>
        <v>0</v>
      </c>
      <c r="AC1865" s="1083">
        <f t="shared" si="709"/>
        <v>0</v>
      </c>
      <c r="AD1865" s="1089">
        <f t="shared" si="709"/>
        <v>0</v>
      </c>
      <c r="AE1865" s="1071">
        <f t="shared" ref="AE1865:AH1869" si="731">AE1786+AJ1786-AO1786</f>
        <v>0</v>
      </c>
      <c r="AF1865" s="1071">
        <f t="shared" si="731"/>
        <v>0</v>
      </c>
      <c r="AG1865" s="1071">
        <f t="shared" si="731"/>
        <v>0</v>
      </c>
      <c r="AH1865" s="1071">
        <f t="shared" si="731"/>
        <v>0</v>
      </c>
      <c r="AI1865" s="1060">
        <f t="shared" si="710"/>
        <v>0</v>
      </c>
      <c r="AJ1865" s="1102">
        <f t="shared" si="719"/>
        <v>0</v>
      </c>
      <c r="AK1865" s="1102">
        <f t="shared" si="719"/>
        <v>0</v>
      </c>
      <c r="AL1865" s="1102">
        <f t="shared" si="719"/>
        <v>0</v>
      </c>
      <c r="AM1865" s="1102">
        <f t="shared" si="720"/>
        <v>0</v>
      </c>
      <c r="AN1865" s="1085">
        <f t="shared" si="721"/>
        <v>0</v>
      </c>
      <c r="AO1865" s="1061">
        <f t="shared" si="729"/>
        <v>0</v>
      </c>
      <c r="AP1865" s="1061">
        <f t="shared" si="729"/>
        <v>0</v>
      </c>
      <c r="AQ1865" s="1061">
        <f t="shared" si="729"/>
        <v>0</v>
      </c>
      <c r="AR1865" s="1061">
        <f t="shared" si="729"/>
        <v>0</v>
      </c>
      <c r="AS1865" s="1061">
        <f t="shared" si="729"/>
        <v>0</v>
      </c>
      <c r="AT1865" s="850" t="str">
        <f t="shared" si="713"/>
        <v/>
      </c>
      <c r="AU1865" s="1482" t="s">
        <v>797</v>
      </c>
      <c r="AV1865" s="1483"/>
      <c r="AW1865" s="1483"/>
      <c r="AX1865" s="1483"/>
      <c r="AY1865" s="894" t="s">
        <v>29</v>
      </c>
      <c r="AZ1865" s="1151">
        <f ca="1">IF(AZ1860-AZ1863&lt;0,AZ1863-AZ1860,0)</f>
        <v>0</v>
      </c>
    </row>
    <row r="1866" spans="1:52" ht="13.5" customHeight="1">
      <c r="A1866" s="838" t="str">
        <f t="shared" si="727"/>
        <v/>
      </c>
      <c r="B1866" s="906"/>
      <c r="C1866" s="844"/>
      <c r="D1866" s="1117"/>
      <c r="E1866" s="1060"/>
      <c r="F1866" s="1140"/>
      <c r="G1866" s="1086"/>
      <c r="H1866" s="1077"/>
      <c r="I1866" s="1077"/>
      <c r="J1866" s="1060">
        <f t="shared" si="728"/>
        <v>0</v>
      </c>
      <c r="K1866" s="1061"/>
      <c r="L1866" s="1061"/>
      <c r="M1866" s="1063"/>
      <c r="N1866" s="1063"/>
      <c r="O1866" s="1060">
        <f t="shared" si="717"/>
        <v>0</v>
      </c>
      <c r="P1866" s="1061"/>
      <c r="Q1866" s="1061"/>
      <c r="R1866" s="1063"/>
      <c r="S1866" s="1063"/>
      <c r="T1866" s="1079">
        <f t="shared" si="730"/>
        <v>0</v>
      </c>
      <c r="U1866" s="1061">
        <f t="shared" si="722"/>
        <v>0</v>
      </c>
      <c r="V1866" s="1061">
        <f t="shared" si="715"/>
        <v>0</v>
      </c>
      <c r="W1866" s="1063">
        <f t="shared" si="715"/>
        <v>0</v>
      </c>
      <c r="X1866" s="1063">
        <f t="shared" si="715"/>
        <v>0</v>
      </c>
      <c r="Y1866" s="1060">
        <f t="shared" si="715"/>
        <v>0</v>
      </c>
      <c r="Z1866" s="1080" t="str">
        <f t="shared" si="712"/>
        <v/>
      </c>
      <c r="AA1866" s="1126">
        <f t="shared" si="709"/>
        <v>0</v>
      </c>
      <c r="AB1866" s="1082">
        <f t="shared" si="709"/>
        <v>0</v>
      </c>
      <c r="AC1866" s="1083">
        <f t="shared" si="709"/>
        <v>0</v>
      </c>
      <c r="AD1866" s="1089">
        <f t="shared" si="709"/>
        <v>0</v>
      </c>
      <c r="AE1866" s="1071">
        <f t="shared" si="731"/>
        <v>0</v>
      </c>
      <c r="AF1866" s="1071">
        <f t="shared" si="731"/>
        <v>0</v>
      </c>
      <c r="AG1866" s="1071">
        <f t="shared" si="731"/>
        <v>0</v>
      </c>
      <c r="AH1866" s="1071">
        <f t="shared" si="731"/>
        <v>0</v>
      </c>
      <c r="AI1866" s="1060">
        <f t="shared" si="710"/>
        <v>0</v>
      </c>
      <c r="AJ1866" s="1102">
        <f t="shared" si="719"/>
        <v>0</v>
      </c>
      <c r="AK1866" s="1102">
        <f t="shared" si="719"/>
        <v>0</v>
      </c>
      <c r="AL1866" s="1102">
        <f t="shared" si="719"/>
        <v>0</v>
      </c>
      <c r="AM1866" s="1102">
        <f t="shared" si="720"/>
        <v>0</v>
      </c>
      <c r="AN1866" s="1085">
        <f t="shared" si="721"/>
        <v>0</v>
      </c>
      <c r="AO1866" s="1061">
        <f t="shared" si="729"/>
        <v>0</v>
      </c>
      <c r="AP1866" s="1061">
        <f t="shared" si="729"/>
        <v>0</v>
      </c>
      <c r="AQ1866" s="1061">
        <f t="shared" si="729"/>
        <v>0</v>
      </c>
      <c r="AR1866" s="1061">
        <f t="shared" si="729"/>
        <v>0</v>
      </c>
      <c r="AS1866" s="1061">
        <f t="shared" si="729"/>
        <v>0</v>
      </c>
      <c r="AT1866" s="850" t="str">
        <f t="shared" si="713"/>
        <v/>
      </c>
      <c r="AU1866" s="893"/>
      <c r="AV1866" s="894"/>
      <c r="AW1866" s="894"/>
      <c r="AX1866" s="894"/>
      <c r="AY1866" s="894"/>
      <c r="AZ1866" s="918"/>
    </row>
    <row r="1867" spans="1:52" ht="13.5" customHeight="1">
      <c r="A1867" s="838" t="str">
        <f t="shared" si="727"/>
        <v/>
      </c>
      <c r="B1867" s="906"/>
      <c r="C1867" s="844"/>
      <c r="D1867" s="1117"/>
      <c r="E1867" s="1060"/>
      <c r="F1867" s="1140"/>
      <c r="G1867" s="1086"/>
      <c r="H1867" s="1077"/>
      <c r="I1867" s="1077"/>
      <c r="J1867" s="1060">
        <f t="shared" si="728"/>
        <v>0</v>
      </c>
      <c r="K1867" s="1061"/>
      <c r="L1867" s="1061"/>
      <c r="M1867" s="1063"/>
      <c r="N1867" s="1063"/>
      <c r="O1867" s="1060">
        <f t="shared" si="717"/>
        <v>0</v>
      </c>
      <c r="P1867" s="1061"/>
      <c r="Q1867" s="1061"/>
      <c r="R1867" s="1063"/>
      <c r="S1867" s="1063"/>
      <c r="T1867" s="1079">
        <f t="shared" si="730"/>
        <v>0</v>
      </c>
      <c r="U1867" s="1061">
        <f t="shared" si="722"/>
        <v>0</v>
      </c>
      <c r="V1867" s="1061">
        <f t="shared" si="715"/>
        <v>0</v>
      </c>
      <c r="W1867" s="1063">
        <v>0</v>
      </c>
      <c r="X1867" s="1063">
        <f t="shared" si="715"/>
        <v>0</v>
      </c>
      <c r="Y1867" s="1060">
        <f t="shared" si="715"/>
        <v>0</v>
      </c>
      <c r="Z1867" s="1080" t="str">
        <f t="shared" si="712"/>
        <v/>
      </c>
      <c r="AA1867" s="1126">
        <f t="shared" si="709"/>
        <v>0</v>
      </c>
      <c r="AB1867" s="1082">
        <f t="shared" si="709"/>
        <v>0</v>
      </c>
      <c r="AC1867" s="1083">
        <f t="shared" si="709"/>
        <v>0</v>
      </c>
      <c r="AD1867" s="1089">
        <f t="shared" si="709"/>
        <v>0</v>
      </c>
      <c r="AE1867" s="1071">
        <f t="shared" si="731"/>
        <v>0</v>
      </c>
      <c r="AF1867" s="1071">
        <f t="shared" si="731"/>
        <v>0</v>
      </c>
      <c r="AG1867" s="1071">
        <f t="shared" si="731"/>
        <v>0</v>
      </c>
      <c r="AH1867" s="1071">
        <f t="shared" si="731"/>
        <v>0</v>
      </c>
      <c r="AI1867" s="1060">
        <f t="shared" si="710"/>
        <v>0</v>
      </c>
      <c r="AJ1867" s="1102">
        <f t="shared" si="719"/>
        <v>0</v>
      </c>
      <c r="AK1867" s="1102">
        <f t="shared" si="719"/>
        <v>0</v>
      </c>
      <c r="AL1867" s="1102">
        <f t="shared" si="719"/>
        <v>0</v>
      </c>
      <c r="AM1867" s="1102">
        <f t="shared" si="720"/>
        <v>0</v>
      </c>
      <c r="AN1867" s="1085">
        <f t="shared" si="721"/>
        <v>0</v>
      </c>
      <c r="AO1867" s="1061">
        <f t="shared" si="729"/>
        <v>0</v>
      </c>
      <c r="AP1867" s="1061">
        <f t="shared" si="729"/>
        <v>0</v>
      </c>
      <c r="AQ1867" s="1061">
        <f t="shared" si="729"/>
        <v>0</v>
      </c>
      <c r="AR1867" s="1061">
        <f t="shared" si="729"/>
        <v>0</v>
      </c>
      <c r="AS1867" s="1061">
        <f t="shared" si="729"/>
        <v>0</v>
      </c>
      <c r="AT1867" s="850" t="str">
        <f t="shared" si="713"/>
        <v/>
      </c>
      <c r="AU1867" s="893"/>
      <c r="AV1867" s="894"/>
      <c r="AW1867" s="894"/>
      <c r="AX1867" s="894"/>
      <c r="AY1867" s="894"/>
      <c r="AZ1867" s="918"/>
    </row>
    <row r="1868" spans="1:52" ht="13.5" customHeight="1">
      <c r="A1868" s="838" t="str">
        <f t="shared" si="727"/>
        <v/>
      </c>
      <c r="B1868" s="906"/>
      <c r="C1868" s="844"/>
      <c r="D1868" s="1117"/>
      <c r="E1868" s="1060"/>
      <c r="F1868" s="1140"/>
      <c r="G1868" s="1086"/>
      <c r="H1868" s="1077"/>
      <c r="I1868" s="1077"/>
      <c r="J1868" s="1060">
        <f t="shared" si="728"/>
        <v>0</v>
      </c>
      <c r="K1868" s="1061"/>
      <c r="L1868" s="1061"/>
      <c r="M1868" s="1063"/>
      <c r="N1868" s="1063"/>
      <c r="O1868" s="1060">
        <f t="shared" si="717"/>
        <v>0</v>
      </c>
      <c r="P1868" s="1061"/>
      <c r="Q1868" s="1061"/>
      <c r="R1868" s="1063"/>
      <c r="S1868" s="1063"/>
      <c r="T1868" s="1079">
        <f t="shared" si="730"/>
        <v>0</v>
      </c>
      <c r="U1868" s="1061">
        <f t="shared" si="722"/>
        <v>0</v>
      </c>
      <c r="V1868" s="1061">
        <f t="shared" si="715"/>
        <v>0</v>
      </c>
      <c r="W1868" s="1063">
        <f>SUM(H1868,M1868,R1868)</f>
        <v>0</v>
      </c>
      <c r="X1868" s="1063">
        <f t="shared" si="715"/>
        <v>0</v>
      </c>
      <c r="Y1868" s="1060">
        <f t="shared" si="715"/>
        <v>0</v>
      </c>
      <c r="Z1868" s="1080" t="str">
        <f t="shared" si="712"/>
        <v/>
      </c>
      <c r="AA1868" s="1126">
        <f t="shared" si="709"/>
        <v>0</v>
      </c>
      <c r="AB1868" s="1082">
        <f t="shared" si="709"/>
        <v>0</v>
      </c>
      <c r="AC1868" s="1083">
        <f t="shared" si="709"/>
        <v>0</v>
      </c>
      <c r="AD1868" s="1089">
        <f t="shared" si="709"/>
        <v>0</v>
      </c>
      <c r="AE1868" s="1071">
        <f t="shared" si="731"/>
        <v>0</v>
      </c>
      <c r="AF1868" s="1071">
        <f t="shared" si="731"/>
        <v>0</v>
      </c>
      <c r="AG1868" s="1071">
        <f t="shared" si="731"/>
        <v>0</v>
      </c>
      <c r="AH1868" s="1071">
        <f t="shared" si="731"/>
        <v>0</v>
      </c>
      <c r="AI1868" s="1060">
        <f t="shared" si="710"/>
        <v>0</v>
      </c>
      <c r="AJ1868" s="1102">
        <f t="shared" si="719"/>
        <v>0</v>
      </c>
      <c r="AK1868" s="1102">
        <f t="shared" si="719"/>
        <v>0</v>
      </c>
      <c r="AL1868" s="1102">
        <f t="shared" si="719"/>
        <v>0</v>
      </c>
      <c r="AM1868" s="1102">
        <f t="shared" si="720"/>
        <v>0</v>
      </c>
      <c r="AN1868" s="1085">
        <f t="shared" si="721"/>
        <v>0</v>
      </c>
      <c r="AO1868" s="1061">
        <f t="shared" si="729"/>
        <v>0</v>
      </c>
      <c r="AP1868" s="1061">
        <f t="shared" si="729"/>
        <v>0</v>
      </c>
      <c r="AQ1868" s="1061">
        <f t="shared" si="729"/>
        <v>0</v>
      </c>
      <c r="AR1868" s="1061">
        <f t="shared" si="729"/>
        <v>0</v>
      </c>
      <c r="AS1868" s="1061">
        <f t="shared" si="729"/>
        <v>0</v>
      </c>
      <c r="AT1868" s="850" t="str">
        <f t="shared" si="713"/>
        <v/>
      </c>
      <c r="AU1868" s="893"/>
      <c r="AV1868" s="894"/>
      <c r="AW1868" s="894"/>
      <c r="AX1868" s="894"/>
      <c r="AY1868" s="894"/>
      <c r="AZ1868" s="918"/>
    </row>
    <row r="1869" spans="1:52" ht="13.5" customHeight="1">
      <c r="A1869" s="838" t="str">
        <f t="shared" si="727"/>
        <v/>
      </c>
      <c r="B1869" s="906"/>
      <c r="C1869" s="844"/>
      <c r="D1869" s="1117"/>
      <c r="E1869" s="1060"/>
      <c r="F1869" s="1140"/>
      <c r="G1869" s="1086"/>
      <c r="H1869" s="1077"/>
      <c r="I1869" s="1077"/>
      <c r="J1869" s="1060">
        <f t="shared" si="728"/>
        <v>0</v>
      </c>
      <c r="K1869" s="1061"/>
      <c r="L1869" s="1061"/>
      <c r="M1869" s="1063"/>
      <c r="N1869" s="1063"/>
      <c r="O1869" s="1060">
        <f t="shared" si="717"/>
        <v>0</v>
      </c>
      <c r="P1869" s="1061"/>
      <c r="Q1869" s="1061"/>
      <c r="R1869" s="1063"/>
      <c r="S1869" s="1063"/>
      <c r="T1869" s="1079">
        <f t="shared" si="730"/>
        <v>0</v>
      </c>
      <c r="U1869" s="1061">
        <f t="shared" si="722"/>
        <v>0</v>
      </c>
      <c r="V1869" s="1061">
        <f>SUM(G1869,L1869,Q1869)</f>
        <v>0</v>
      </c>
      <c r="W1869" s="1063">
        <f>SUM(H1869,M1869,R1869)</f>
        <v>0</v>
      </c>
      <c r="X1869" s="1063">
        <f>SUM(I1869,N1869,S1869)</f>
        <v>0</v>
      </c>
      <c r="Y1869" s="1060">
        <f>SUM(J1869,O1869,T1869)</f>
        <v>0</v>
      </c>
      <c r="Z1869" s="1080" t="str">
        <f t="shared" si="712"/>
        <v/>
      </c>
      <c r="AA1869" s="1126">
        <f t="shared" si="709"/>
        <v>0</v>
      </c>
      <c r="AB1869" s="1082">
        <f t="shared" si="709"/>
        <v>0</v>
      </c>
      <c r="AC1869" s="1083">
        <f t="shared" si="709"/>
        <v>0</v>
      </c>
      <c r="AD1869" s="1089">
        <f t="shared" si="709"/>
        <v>0</v>
      </c>
      <c r="AE1869" s="1071">
        <f t="shared" si="731"/>
        <v>0</v>
      </c>
      <c r="AF1869" s="1071">
        <f t="shared" si="731"/>
        <v>0</v>
      </c>
      <c r="AG1869" s="1071">
        <f t="shared" si="731"/>
        <v>0</v>
      </c>
      <c r="AH1869" s="1071">
        <f t="shared" si="731"/>
        <v>0</v>
      </c>
      <c r="AI1869" s="1060">
        <f t="shared" si="710"/>
        <v>0</v>
      </c>
      <c r="AJ1869" s="1102">
        <f t="shared" si="719"/>
        <v>0</v>
      </c>
      <c r="AK1869" s="1102">
        <f t="shared" si="719"/>
        <v>0</v>
      </c>
      <c r="AL1869" s="1102">
        <f t="shared" si="719"/>
        <v>0</v>
      </c>
      <c r="AM1869" s="1102">
        <f t="shared" si="720"/>
        <v>0</v>
      </c>
      <c r="AN1869" s="1085">
        <f t="shared" si="721"/>
        <v>0</v>
      </c>
      <c r="AO1869" s="1061">
        <f t="shared" si="729"/>
        <v>0</v>
      </c>
      <c r="AP1869" s="1061">
        <f t="shared" si="729"/>
        <v>0</v>
      </c>
      <c r="AQ1869" s="1061">
        <f t="shared" si="729"/>
        <v>0</v>
      </c>
      <c r="AR1869" s="1061">
        <f t="shared" si="729"/>
        <v>0</v>
      </c>
      <c r="AS1869" s="1061">
        <f t="shared" si="729"/>
        <v>0</v>
      </c>
      <c r="AT1869" s="850" t="str">
        <f t="shared" si="713"/>
        <v/>
      </c>
      <c r="AU1869" s="893"/>
      <c r="AV1869" s="894"/>
      <c r="AW1869" s="894"/>
      <c r="AX1869" s="894"/>
      <c r="AY1869" s="894"/>
      <c r="AZ1869" s="918"/>
    </row>
    <row r="1870" spans="1:52" ht="13.5" customHeight="1">
      <c r="A1870" s="838"/>
      <c r="B1870" s="906"/>
      <c r="C1870" s="844"/>
      <c r="D1870" s="1117"/>
      <c r="E1870" s="1060"/>
      <c r="F1870" s="1140"/>
      <c r="G1870" s="1086"/>
      <c r="H1870" s="1077"/>
      <c r="I1870" s="1077"/>
      <c r="J1870" s="1060"/>
      <c r="K1870" s="1061"/>
      <c r="L1870" s="1061"/>
      <c r="M1870" s="1063"/>
      <c r="N1870" s="1063"/>
      <c r="O1870" s="1060"/>
      <c r="P1870" s="1061"/>
      <c r="Q1870" s="1061"/>
      <c r="R1870" s="1063"/>
      <c r="S1870" s="1063"/>
      <c r="T1870" s="1079"/>
      <c r="U1870" s="1061"/>
      <c r="V1870" s="1061"/>
      <c r="W1870" s="1063"/>
      <c r="X1870" s="1063"/>
      <c r="Y1870" s="1060"/>
      <c r="Z1870" s="1080"/>
      <c r="AA1870" s="1126"/>
      <c r="AB1870" s="1082"/>
      <c r="AC1870" s="1083"/>
      <c r="AD1870" s="1089"/>
      <c r="AE1870" s="1071"/>
      <c r="AF1870" s="1071"/>
      <c r="AG1870" s="1071"/>
      <c r="AH1870" s="1071"/>
      <c r="AI1870" s="1060"/>
      <c r="AJ1870" s="1102"/>
      <c r="AK1870" s="1102"/>
      <c r="AL1870" s="1102"/>
      <c r="AM1870" s="1102"/>
      <c r="AN1870" s="1085"/>
      <c r="AO1870" s="1061"/>
      <c r="AP1870" s="1061"/>
      <c r="AQ1870" s="1061"/>
      <c r="AR1870" s="1061"/>
      <c r="AS1870" s="1061"/>
      <c r="AT1870" s="850"/>
      <c r="AU1870" s="893"/>
      <c r="AV1870" s="894"/>
      <c r="AW1870" s="894"/>
      <c r="AX1870" s="894"/>
      <c r="AY1870" s="894"/>
      <c r="AZ1870" s="918"/>
    </row>
    <row r="1871" spans="1:52" ht="13.5" customHeight="1">
      <c r="A1871" s="838"/>
      <c r="B1871" s="906"/>
      <c r="C1871" s="844"/>
      <c r="D1871" s="1117"/>
      <c r="E1871" s="1060"/>
      <c r="F1871" s="1140"/>
      <c r="G1871" s="1086"/>
      <c r="H1871" s="1077"/>
      <c r="I1871" s="1077"/>
      <c r="J1871" s="1060"/>
      <c r="K1871" s="1061"/>
      <c r="L1871" s="1061"/>
      <c r="M1871" s="1063"/>
      <c r="N1871" s="1063"/>
      <c r="O1871" s="1060"/>
      <c r="P1871" s="1061"/>
      <c r="Q1871" s="1061"/>
      <c r="R1871" s="1063"/>
      <c r="S1871" s="1063"/>
      <c r="T1871" s="1079"/>
      <c r="U1871" s="1061"/>
      <c r="V1871" s="1061"/>
      <c r="W1871" s="1063"/>
      <c r="X1871" s="1063"/>
      <c r="Y1871" s="1060"/>
      <c r="Z1871" s="1080"/>
      <c r="AA1871" s="1126"/>
      <c r="AB1871" s="1082"/>
      <c r="AC1871" s="1083"/>
      <c r="AD1871" s="1089"/>
      <c r="AE1871" s="1071"/>
      <c r="AF1871" s="1071"/>
      <c r="AG1871" s="1071"/>
      <c r="AH1871" s="1071"/>
      <c r="AI1871" s="1060"/>
      <c r="AJ1871" s="1102"/>
      <c r="AK1871" s="1102"/>
      <c r="AL1871" s="1102"/>
      <c r="AM1871" s="1102"/>
      <c r="AN1871" s="1085"/>
      <c r="AO1871" s="1061"/>
      <c r="AP1871" s="1061"/>
      <c r="AQ1871" s="1061"/>
      <c r="AR1871" s="1061"/>
      <c r="AS1871" s="1061"/>
      <c r="AT1871" s="850"/>
      <c r="AU1871" s="893"/>
      <c r="AV1871" s="894"/>
      <c r="AW1871" s="894"/>
      <c r="AX1871" s="894"/>
      <c r="AY1871" s="894"/>
      <c r="AZ1871" s="918"/>
    </row>
    <row r="1872" spans="1:52" ht="13.5" customHeight="1">
      <c r="A1872" s="838"/>
      <c r="B1872" s="906"/>
      <c r="C1872" s="844"/>
      <c r="D1872" s="1117"/>
      <c r="E1872" s="1060"/>
      <c r="F1872" s="1140"/>
      <c r="G1872" s="1086"/>
      <c r="H1872" s="1077"/>
      <c r="I1872" s="1077"/>
      <c r="J1872" s="1060"/>
      <c r="K1872" s="1061"/>
      <c r="L1872" s="1061"/>
      <c r="M1872" s="1063"/>
      <c r="N1872" s="1063"/>
      <c r="O1872" s="1060"/>
      <c r="P1872" s="1061"/>
      <c r="Q1872" s="1061"/>
      <c r="R1872" s="1063"/>
      <c r="S1872" s="1063"/>
      <c r="T1872" s="1079"/>
      <c r="U1872" s="1061"/>
      <c r="V1872" s="1061"/>
      <c r="W1872" s="1063"/>
      <c r="X1872" s="1063"/>
      <c r="Y1872" s="1060"/>
      <c r="Z1872" s="1080"/>
      <c r="AA1872" s="1126"/>
      <c r="AB1872" s="1082"/>
      <c r="AC1872" s="1083"/>
      <c r="AD1872" s="1089"/>
      <c r="AE1872" s="1071"/>
      <c r="AF1872" s="1071"/>
      <c r="AG1872" s="1071"/>
      <c r="AH1872" s="1071"/>
      <c r="AI1872" s="1060"/>
      <c r="AJ1872" s="1102"/>
      <c r="AK1872" s="1102"/>
      <c r="AL1872" s="1102"/>
      <c r="AM1872" s="1102"/>
      <c r="AN1872" s="1085"/>
      <c r="AO1872" s="1061"/>
      <c r="AP1872" s="1061"/>
      <c r="AQ1872" s="1061"/>
      <c r="AR1872" s="1061"/>
      <c r="AS1872" s="1061"/>
      <c r="AT1872" s="850"/>
      <c r="AU1872" s="893"/>
      <c r="AV1872" s="894"/>
      <c r="AW1872" s="894"/>
      <c r="AX1872" s="894"/>
      <c r="AY1872" s="894"/>
      <c r="AZ1872" s="918"/>
    </row>
    <row r="1873" spans="1:52" ht="13.5" customHeight="1">
      <c r="A1873" s="838" t="str">
        <f>IF(B1873&lt;&gt;"",MAX($A1868:$A1869)+1,"")</f>
        <v/>
      </c>
      <c r="B1873" s="951"/>
      <c r="C1873" s="952"/>
      <c r="D1873" s="1143"/>
      <c r="E1873" s="1060"/>
      <c r="F1873" s="1140"/>
      <c r="G1873" s="1086"/>
      <c r="H1873" s="1077"/>
      <c r="I1873" s="1077"/>
      <c r="J1873" s="1060">
        <f>SUM(F1873:I1873)*$E1873</f>
        <v>0</v>
      </c>
      <c r="K1873" s="1061"/>
      <c r="L1873" s="1061"/>
      <c r="M1873" s="1063"/>
      <c r="N1873" s="1063"/>
      <c r="O1873" s="1060">
        <f>SUM(K1873:N1873)*$E1873</f>
        <v>0</v>
      </c>
      <c r="P1873" s="1061"/>
      <c r="Q1873" s="1061"/>
      <c r="R1873" s="1063"/>
      <c r="S1873" s="1063"/>
      <c r="T1873" s="1079">
        <f>SUM(P1873:S1873)*$E1873</f>
        <v>0</v>
      </c>
      <c r="U1873" s="1061">
        <f t="shared" ref="U1873:Y1875" si="732">SUM(F1873,K1873,P1873)</f>
        <v>0</v>
      </c>
      <c r="V1873" s="1061">
        <f t="shared" si="732"/>
        <v>0</v>
      </c>
      <c r="W1873" s="1063">
        <f t="shared" si="732"/>
        <v>0</v>
      </c>
      <c r="X1873" s="1063">
        <f t="shared" si="732"/>
        <v>0</v>
      </c>
      <c r="Y1873" s="1060">
        <f t="shared" si="732"/>
        <v>0</v>
      </c>
      <c r="Z1873" s="1080" t="str">
        <f t="shared" ref="Z1873:AD1875" si="733">A1873</f>
        <v/>
      </c>
      <c r="AA1873" s="1126">
        <f t="shared" si="733"/>
        <v>0</v>
      </c>
      <c r="AB1873" s="1082">
        <f t="shared" si="733"/>
        <v>0</v>
      </c>
      <c r="AC1873" s="1083">
        <f t="shared" si="733"/>
        <v>0</v>
      </c>
      <c r="AD1873" s="1089">
        <f t="shared" si="733"/>
        <v>0</v>
      </c>
      <c r="AE1873" s="1071">
        <f t="shared" ref="AE1873:AH1875" si="734">AE1791+AJ1791-AO1791</f>
        <v>0</v>
      </c>
      <c r="AF1873" s="1071">
        <f t="shared" si="734"/>
        <v>0</v>
      </c>
      <c r="AG1873" s="1071">
        <f t="shared" si="734"/>
        <v>0</v>
      </c>
      <c r="AH1873" s="1071">
        <f t="shared" si="734"/>
        <v>0</v>
      </c>
      <c r="AI1873" s="1060">
        <f>SUM(AE1873:AH1873)*$E1873</f>
        <v>0</v>
      </c>
      <c r="AJ1873" s="1102">
        <f t="shared" ref="AJ1873:AM1875" si="735">U1873</f>
        <v>0</v>
      </c>
      <c r="AK1873" s="1102">
        <f t="shared" si="735"/>
        <v>0</v>
      </c>
      <c r="AL1873" s="1102">
        <f t="shared" si="735"/>
        <v>0</v>
      </c>
      <c r="AM1873" s="1102">
        <f t="shared" si="735"/>
        <v>0</v>
      </c>
      <c r="AN1873" s="1085">
        <f>SUM(AJ1873:AM1873)*$E1873</f>
        <v>0</v>
      </c>
      <c r="AO1873" s="1061">
        <f t="shared" ref="AO1873:AS1875" si="736">U1873</f>
        <v>0</v>
      </c>
      <c r="AP1873" s="1061">
        <f t="shared" si="736"/>
        <v>0</v>
      </c>
      <c r="AQ1873" s="1061">
        <f t="shared" si="736"/>
        <v>0</v>
      </c>
      <c r="AR1873" s="1061">
        <f t="shared" si="736"/>
        <v>0</v>
      </c>
      <c r="AS1873" s="1061">
        <f t="shared" si="736"/>
        <v>0</v>
      </c>
      <c r="AT1873" s="850" t="str">
        <f>IF(AC1873&lt;&gt;0,SUM(AO1873:AR1873)*$AC1873-SUM(AO1873:AR1873)*$AD1873,"")</f>
        <v/>
      </c>
      <c r="AU1873" s="893"/>
      <c r="AV1873" s="894"/>
      <c r="AW1873" s="894"/>
      <c r="AX1873" s="894"/>
      <c r="AY1873" s="894"/>
      <c r="AZ1873" s="954"/>
    </row>
    <row r="1874" spans="1:52" ht="13.5" customHeight="1">
      <c r="A1874" s="838" t="str">
        <f>IF(B1874&lt;&gt;"",MAX($A1869:$A1873)+1,"")</f>
        <v/>
      </c>
      <c r="B1874" s="951"/>
      <c r="C1874" s="952"/>
      <c r="D1874" s="1143"/>
      <c r="E1874" s="1060"/>
      <c r="F1874" s="1140"/>
      <c r="G1874" s="1086"/>
      <c r="H1874" s="1077"/>
      <c r="I1874" s="1077"/>
      <c r="J1874" s="1060">
        <f>SUM(F1874:I1874)*$E1874</f>
        <v>0</v>
      </c>
      <c r="K1874" s="1061"/>
      <c r="L1874" s="1061"/>
      <c r="M1874" s="1063"/>
      <c r="N1874" s="1063"/>
      <c r="O1874" s="1060">
        <f>SUM(K1874:N1874)*$E1874</f>
        <v>0</v>
      </c>
      <c r="P1874" s="1061"/>
      <c r="Q1874" s="1061"/>
      <c r="R1874" s="1063"/>
      <c r="S1874" s="1063"/>
      <c r="T1874" s="1079">
        <f>SUM(P1874:S1874)*$E1874</f>
        <v>0</v>
      </c>
      <c r="U1874" s="1061">
        <f t="shared" si="732"/>
        <v>0</v>
      </c>
      <c r="V1874" s="1061">
        <f t="shared" si="732"/>
        <v>0</v>
      </c>
      <c r="W1874" s="1063">
        <f t="shared" si="732"/>
        <v>0</v>
      </c>
      <c r="X1874" s="1063">
        <f t="shared" si="732"/>
        <v>0</v>
      </c>
      <c r="Y1874" s="1060">
        <f t="shared" si="732"/>
        <v>0</v>
      </c>
      <c r="Z1874" s="1080" t="str">
        <f t="shared" si="733"/>
        <v/>
      </c>
      <c r="AA1874" s="1126">
        <f t="shared" si="733"/>
        <v>0</v>
      </c>
      <c r="AB1874" s="1082">
        <f t="shared" si="733"/>
        <v>0</v>
      </c>
      <c r="AC1874" s="1083">
        <f t="shared" si="733"/>
        <v>0</v>
      </c>
      <c r="AD1874" s="1089">
        <f>E1874</f>
        <v>0</v>
      </c>
      <c r="AE1874" s="1071">
        <f t="shared" si="734"/>
        <v>0</v>
      </c>
      <c r="AF1874" s="1071">
        <f t="shared" si="734"/>
        <v>0</v>
      </c>
      <c r="AG1874" s="1071">
        <f t="shared" si="734"/>
        <v>0</v>
      </c>
      <c r="AH1874" s="1071">
        <f t="shared" si="734"/>
        <v>0</v>
      </c>
      <c r="AI1874" s="1060">
        <f>SUM(AE1874:AH1874)*$E1874</f>
        <v>0</v>
      </c>
      <c r="AJ1874" s="1102">
        <f t="shared" si="735"/>
        <v>0</v>
      </c>
      <c r="AK1874" s="1102">
        <f t="shared" si="735"/>
        <v>0</v>
      </c>
      <c r="AL1874" s="1102">
        <f t="shared" si="735"/>
        <v>0</v>
      </c>
      <c r="AM1874" s="1102">
        <f t="shared" si="735"/>
        <v>0</v>
      </c>
      <c r="AN1874" s="1085">
        <f>SUM(AJ1874:AM1874)*$E1874</f>
        <v>0</v>
      </c>
      <c r="AO1874" s="1061">
        <f t="shared" si="736"/>
        <v>0</v>
      </c>
      <c r="AP1874" s="1061">
        <f t="shared" si="736"/>
        <v>0</v>
      </c>
      <c r="AQ1874" s="1061">
        <f t="shared" si="736"/>
        <v>0</v>
      </c>
      <c r="AR1874" s="1061">
        <f t="shared" si="736"/>
        <v>0</v>
      </c>
      <c r="AS1874" s="1061">
        <f t="shared" si="736"/>
        <v>0</v>
      </c>
      <c r="AT1874" s="850" t="str">
        <f>IF(AC1874&lt;&gt;0,SUM(AO1874:AR1874)*$AC1874-SUM(AO1874:AR1874)*$AD1874,"")</f>
        <v/>
      </c>
      <c r="AU1874" s="893"/>
      <c r="AV1874" s="894"/>
      <c r="AW1874" s="894"/>
      <c r="AX1874" s="894"/>
      <c r="AY1874" s="894"/>
      <c r="AZ1874" s="954"/>
    </row>
    <row r="1875" spans="1:52" ht="13.5" customHeight="1">
      <c r="A1875" s="838" t="str">
        <f>IF(B1875&lt;&gt;"",MAX($A1873:$A1874)+1,"")</f>
        <v/>
      </c>
      <c r="B1875" s="955"/>
      <c r="C1875" s="956"/>
      <c r="D1875" s="1152"/>
      <c r="E1875" s="1153"/>
      <c r="F1875" s="1154"/>
      <c r="G1875" s="1155"/>
      <c r="H1875" s="1156"/>
      <c r="I1875" s="1156"/>
      <c r="J1875" s="1060">
        <f>SUM(F1875:I1875)*$E1875</f>
        <v>0</v>
      </c>
      <c r="K1875" s="1061"/>
      <c r="L1875" s="1061"/>
      <c r="M1875" s="1063"/>
      <c r="N1875" s="1063"/>
      <c r="O1875" s="1157">
        <f>SUM(K1875:N1875)*$E1875</f>
        <v>0</v>
      </c>
      <c r="P1875" s="1061"/>
      <c r="Q1875" s="1061"/>
      <c r="R1875" s="1063"/>
      <c r="S1875" s="1063"/>
      <c r="T1875" s="1079">
        <f>SUM(P1875:S1875)*$E1875</f>
        <v>0</v>
      </c>
      <c r="U1875" s="1061">
        <f>SUM(F1875,K1875,P1875)</f>
        <v>0</v>
      </c>
      <c r="V1875" s="1061">
        <f t="shared" si="732"/>
        <v>0</v>
      </c>
      <c r="W1875" s="1063">
        <f t="shared" si="732"/>
        <v>0</v>
      </c>
      <c r="X1875" s="1063">
        <f>SUM(I1875,N1875,S1875)</f>
        <v>0</v>
      </c>
      <c r="Y1875" s="1060">
        <f>SUM(J1875,O1875,T1875)</f>
        <v>0</v>
      </c>
      <c r="Z1875" s="1080" t="str">
        <f t="shared" si="733"/>
        <v/>
      </c>
      <c r="AA1875" s="1126">
        <f>B1875</f>
        <v>0</v>
      </c>
      <c r="AB1875" s="1082">
        <f>C1875</f>
        <v>0</v>
      </c>
      <c r="AC1875" s="1158">
        <f>D1875</f>
        <v>0</v>
      </c>
      <c r="AD1875" s="1089">
        <f>E1875</f>
        <v>0</v>
      </c>
      <c r="AE1875" s="1071">
        <f t="shared" si="734"/>
        <v>0</v>
      </c>
      <c r="AF1875" s="1071">
        <f t="shared" si="734"/>
        <v>0</v>
      </c>
      <c r="AG1875" s="1071">
        <f t="shared" si="734"/>
        <v>0</v>
      </c>
      <c r="AH1875" s="1071">
        <f t="shared" si="734"/>
        <v>0</v>
      </c>
      <c r="AI1875" s="1060">
        <f>SUM(AE1875:AH1875)*$E1875</f>
        <v>0</v>
      </c>
      <c r="AJ1875" s="1102">
        <f t="shared" si="735"/>
        <v>0</v>
      </c>
      <c r="AK1875" s="1102">
        <f t="shared" si="735"/>
        <v>0</v>
      </c>
      <c r="AL1875" s="1102">
        <f t="shared" si="735"/>
        <v>0</v>
      </c>
      <c r="AM1875" s="1102">
        <f t="shared" si="735"/>
        <v>0</v>
      </c>
      <c r="AN1875" s="1085">
        <f>SUM(AJ1875:AM1875)*$E1875</f>
        <v>0</v>
      </c>
      <c r="AO1875" s="1061">
        <f t="shared" si="736"/>
        <v>0</v>
      </c>
      <c r="AP1875" s="1061">
        <f t="shared" si="736"/>
        <v>0</v>
      </c>
      <c r="AQ1875" s="1061">
        <f t="shared" si="736"/>
        <v>0</v>
      </c>
      <c r="AR1875" s="1061">
        <f t="shared" si="736"/>
        <v>0</v>
      </c>
      <c r="AS1875" s="1061">
        <f t="shared" si="736"/>
        <v>0</v>
      </c>
      <c r="AT1875" s="963" t="str">
        <f>IF(AC1875&lt;&gt;0,SUM(AO1875:AR1875)*$AC1875-SUM(AO1875:AR1875)*$AD1875,"")</f>
        <v/>
      </c>
      <c r="AU1875" s="893"/>
      <c r="AV1875" s="894"/>
      <c r="AW1875" s="894"/>
      <c r="AX1875" s="894"/>
      <c r="AY1875" s="894"/>
      <c r="AZ1875" s="954"/>
    </row>
    <row r="1876" spans="1:52" ht="13.5" customHeight="1">
      <c r="A1876" s="964"/>
      <c r="B1876" s="964" t="s">
        <v>6</v>
      </c>
      <c r="C1876" s="965"/>
      <c r="D1876" s="966"/>
      <c r="E1876" s="965"/>
      <c r="F1876" s="965"/>
      <c r="G1876" s="967"/>
      <c r="H1876" s="965"/>
      <c r="I1876" s="965"/>
      <c r="J1876" s="968">
        <f>SUM(J1810:J1875)</f>
        <v>1710.3</v>
      </c>
      <c r="K1876" s="969"/>
      <c r="L1876" s="969"/>
      <c r="M1876" s="969"/>
      <c r="N1876" s="969"/>
      <c r="O1876" s="968">
        <f>SUM(O1810:O1875)</f>
        <v>3956.45</v>
      </c>
      <c r="P1876" s="969"/>
      <c r="Q1876" s="969"/>
      <c r="R1876" s="969"/>
      <c r="S1876" s="969"/>
      <c r="T1876" s="968">
        <f>SUM(T1810:T1875)</f>
        <v>3636.75</v>
      </c>
      <c r="U1876" s="969"/>
      <c r="V1876" s="969"/>
      <c r="W1876" s="969"/>
      <c r="X1876" s="969"/>
      <c r="Y1876" s="968">
        <f>SUM(Y1810:Y1875)</f>
        <v>9303.5</v>
      </c>
      <c r="Z1876" s="964"/>
      <c r="AA1876" s="964" t="s">
        <v>6</v>
      </c>
      <c r="AB1876" s="969"/>
      <c r="AC1876" s="970"/>
      <c r="AD1876" s="969"/>
      <c r="AE1876" s="969"/>
      <c r="AF1876" s="969"/>
      <c r="AG1876" s="969"/>
      <c r="AH1876" s="969"/>
      <c r="AI1876" s="971">
        <f>SUM(AI1810:AI1875)</f>
        <v>75419.89999999998</v>
      </c>
      <c r="AJ1876" s="969"/>
      <c r="AK1876" s="969"/>
      <c r="AL1876" s="969"/>
      <c r="AM1876" s="969"/>
      <c r="AN1876" s="969">
        <f>SUM(AN1810:AN1875)</f>
        <v>7182.5</v>
      </c>
      <c r="AO1876" s="969"/>
      <c r="AP1876" s="969"/>
      <c r="AQ1876" s="969"/>
      <c r="AR1876" s="969"/>
      <c r="AS1876" s="969">
        <f>SUM(AS1810:AS1875)</f>
        <v>9303.5</v>
      </c>
      <c r="AT1876" s="972">
        <f>SUM(AT1810:AT1875)</f>
        <v>682</v>
      </c>
      <c r="AU1876" s="973"/>
      <c r="AV1876" s="974"/>
      <c r="AW1876" s="974"/>
      <c r="AX1876" s="974"/>
      <c r="AY1876" s="974"/>
      <c r="AZ1876" s="975"/>
    </row>
    <row r="1877" spans="1:52" ht="13.5" customHeight="1">
      <c r="A1877" s="976"/>
      <c r="B1877" s="1484" t="s">
        <v>866</v>
      </c>
      <c r="C1877" s="1487" t="s">
        <v>867</v>
      </c>
      <c r="D1877" s="1488"/>
      <c r="E1877" s="1489"/>
      <c r="F1877" s="1490" t="str">
        <f>"Đtượng BB : " &amp; SUM(F1878:F1880) &amp;"đ/c = " &amp; SUM(J1878:J1880) &amp;"k"</f>
        <v>Đtượng BB : 333đ/c = 8604k</v>
      </c>
      <c r="G1877" s="1491"/>
      <c r="H1877" s="1491"/>
      <c r="I1877" s="1491"/>
      <c r="J1877" s="1492"/>
      <c r="K1877" s="1490" t="str">
        <f>"Đtượng BC: " &amp; SUM(K1878:K1880) &amp;"đ/c = " &amp; SUM(O1878:O1880) &amp;"k"</f>
        <v>Đtượng BC: 35đ/c = 700k</v>
      </c>
      <c r="L1877" s="1491"/>
      <c r="M1877" s="1491"/>
      <c r="N1877" s="1491"/>
      <c r="O1877" s="1492"/>
      <c r="P1877" s="1493" t="s">
        <v>6</v>
      </c>
      <c r="Q1877" s="1494"/>
      <c r="R1877" s="1495"/>
      <c r="S1877" s="977"/>
      <c r="T1877" s="1496" t="s">
        <v>868</v>
      </c>
      <c r="U1877" s="1497"/>
      <c r="V1877" s="1497"/>
      <c r="W1877" s="1497"/>
      <c r="X1877" s="1497"/>
      <c r="Y1877" s="1498"/>
      <c r="Z1877" s="978"/>
      <c r="AA1877" s="930"/>
      <c r="AB1877" s="930"/>
      <c r="AC1877" s="979"/>
      <c r="AD1877" s="930"/>
      <c r="AE1877" s="930"/>
      <c r="AF1877" s="930"/>
      <c r="AG1877" s="930"/>
      <c r="AH1877" s="930"/>
      <c r="AI1877" s="930"/>
      <c r="AJ1877" s="930"/>
      <c r="AK1877" s="930"/>
      <c r="AL1877" s="930"/>
      <c r="AM1877" s="930"/>
      <c r="AN1877" s="930"/>
      <c r="AO1877" s="930"/>
      <c r="AP1877" s="930"/>
      <c r="AQ1877" s="930"/>
      <c r="AR1877" s="930"/>
      <c r="AS1877" s="930"/>
      <c r="AT1877" s="930"/>
      <c r="AU1877" s="980"/>
    </row>
    <row r="1878" spans="1:52" ht="13.5" customHeight="1">
      <c r="A1878" s="981"/>
      <c r="B1878" s="1485"/>
      <c r="C1878" s="1499" t="s">
        <v>856</v>
      </c>
      <c r="D1878" s="1500"/>
      <c r="E1878" s="1501"/>
      <c r="F1878" s="982">
        <v>114</v>
      </c>
      <c r="G1878" s="982" t="s">
        <v>27</v>
      </c>
      <c r="H1878" s="983">
        <v>14</v>
      </c>
      <c r="I1878" s="984" t="s">
        <v>29</v>
      </c>
      <c r="J1878" s="985">
        <f>F1878*H1878</f>
        <v>1596</v>
      </c>
      <c r="K1878" s="986">
        <v>14</v>
      </c>
      <c r="L1878" s="984" t="s">
        <v>27</v>
      </c>
      <c r="M1878" s="987">
        <v>14</v>
      </c>
      <c r="N1878" s="984" t="s">
        <v>28</v>
      </c>
      <c r="O1878" s="988">
        <f>K1878*M1878</f>
        <v>196</v>
      </c>
      <c r="P1878" s="989" t="str">
        <f>F1878+K1878 &amp;"đ/c"</f>
        <v>128đ/c</v>
      </c>
      <c r="Q1878" s="1471">
        <f>J1878+O1878</f>
        <v>1792</v>
      </c>
      <c r="R1878" s="1472"/>
      <c r="S1878" s="990"/>
      <c r="T1878" s="1473" t="s">
        <v>869</v>
      </c>
      <c r="U1878" s="1474"/>
      <c r="V1878" s="1474"/>
      <c r="W1878" s="1474"/>
      <c r="X1878" s="991"/>
      <c r="Y1878" s="992">
        <f>SUM(J1878:J1882)+SUM(O1878:O1880)+Q1881-Q1882</f>
        <v>11569.499999999995</v>
      </c>
      <c r="AB1878" s="993" t="s">
        <v>870</v>
      </c>
      <c r="AC1878" s="994"/>
      <c r="AD1878" s="993"/>
      <c r="AE1878" s="993"/>
      <c r="AF1878" s="993"/>
      <c r="AG1878" s="995"/>
      <c r="AH1878" s="995"/>
      <c r="AI1878" s="1261" t="s">
        <v>871</v>
      </c>
      <c r="AJ1878" s="1261"/>
      <c r="AK1878" s="1261"/>
      <c r="AL1878" s="1261"/>
      <c r="AM1878" s="1261"/>
      <c r="AN1878" s="1261"/>
      <c r="AO1878" s="995"/>
      <c r="AP1878" s="995"/>
      <c r="AQ1878" s="995"/>
      <c r="AR1878" s="995"/>
      <c r="AS1878" s="995"/>
      <c r="AT1878" s="993" t="s">
        <v>21</v>
      </c>
      <c r="AU1878" s="993"/>
      <c r="AV1878" s="996"/>
      <c r="AW1878" s="996"/>
      <c r="AX1878" s="996"/>
    </row>
    <row r="1879" spans="1:52" ht="13.5" customHeight="1">
      <c r="A1879" s="981"/>
      <c r="B1879" s="1485"/>
      <c r="C1879" s="1475" t="s">
        <v>857</v>
      </c>
      <c r="D1879" s="1476"/>
      <c r="E1879" s="1477"/>
      <c r="F1879" s="982">
        <v>114</v>
      </c>
      <c r="G1879" s="997" t="s">
        <v>27</v>
      </c>
      <c r="H1879" s="983">
        <v>32</v>
      </c>
      <c r="I1879" s="998" t="s">
        <v>29</v>
      </c>
      <c r="J1879" s="999">
        <f>F1879*H1879</f>
        <v>3648</v>
      </c>
      <c r="K1879" s="1000">
        <v>14</v>
      </c>
      <c r="L1879" s="998" t="s">
        <v>27</v>
      </c>
      <c r="M1879" s="1001">
        <v>24</v>
      </c>
      <c r="N1879" s="998" t="s">
        <v>28</v>
      </c>
      <c r="O1879" s="1002">
        <f>K1879*M1879</f>
        <v>336</v>
      </c>
      <c r="P1879" s="1003" t="str">
        <f>F1879+K1879 &amp;"đ/c"</f>
        <v>128đ/c</v>
      </c>
      <c r="Q1879" s="1478">
        <f>J1879+O1879</f>
        <v>3984</v>
      </c>
      <c r="R1879" s="1479"/>
      <c r="S1879" s="990"/>
      <c r="T1879" s="1004" t="s">
        <v>872</v>
      </c>
      <c r="U1879" s="1005"/>
      <c r="V1879" s="1005">
        <f>M1876</f>
        <v>0</v>
      </c>
      <c r="W1879" s="1005"/>
      <c r="X1879" s="991"/>
      <c r="Y1879" s="992">
        <f>Y1876</f>
        <v>9303.5</v>
      </c>
      <c r="Z1879" s="978"/>
      <c r="AA1879" s="930"/>
      <c r="AB1879" s="930"/>
      <c r="AC1879" s="979"/>
      <c r="AD1879" s="930"/>
      <c r="AE1879" s="930"/>
      <c r="AF1879" s="930"/>
      <c r="AG1879" s="930"/>
      <c r="AH1879" s="930"/>
      <c r="AI1879" s="930"/>
      <c r="AJ1879" s="930"/>
      <c r="AK1879" s="930"/>
      <c r="AL1879" s="930"/>
      <c r="AM1879" s="930"/>
      <c r="AN1879" s="930"/>
      <c r="AO1879" s="930"/>
      <c r="AP1879" s="930"/>
      <c r="AQ1879" s="930"/>
      <c r="AR1879" s="930"/>
      <c r="AS1879" s="930"/>
      <c r="AT1879" s="930"/>
      <c r="AU1879" s="1006"/>
    </row>
    <row r="1880" spans="1:52" ht="13.5" customHeight="1">
      <c r="A1880" s="981"/>
      <c r="B1880" s="1486"/>
      <c r="C1880" s="1475" t="s">
        <v>858</v>
      </c>
      <c r="D1880" s="1476"/>
      <c r="E1880" s="1477"/>
      <c r="F1880" s="982">
        <v>105</v>
      </c>
      <c r="G1880" s="998" t="s">
        <v>27</v>
      </c>
      <c r="H1880" s="983">
        <v>32</v>
      </c>
      <c r="I1880" s="998" t="s">
        <v>29</v>
      </c>
      <c r="J1880" s="999">
        <f>F1880*H1880</f>
        <v>3360</v>
      </c>
      <c r="K1880" s="1000">
        <v>7</v>
      </c>
      <c r="L1880" s="998" t="s">
        <v>27</v>
      </c>
      <c r="M1880" s="1001">
        <v>24</v>
      </c>
      <c r="N1880" s="998" t="s">
        <v>28</v>
      </c>
      <c r="O1880" s="1002">
        <f>K1880*M1880</f>
        <v>168</v>
      </c>
      <c r="P1880" s="1003" t="str">
        <f>F1880+K1880 &amp; "đ/c"</f>
        <v>112đ/c</v>
      </c>
      <c r="Q1880" s="1478">
        <f>J1880+O1880</f>
        <v>3528</v>
      </c>
      <c r="R1880" s="1479"/>
      <c r="S1880" s="990"/>
      <c r="T1880" s="1004" t="s">
        <v>873</v>
      </c>
      <c r="U1880" s="1005"/>
      <c r="V1880" s="1005"/>
      <c r="W1880" s="1005"/>
      <c r="X1880" s="991"/>
      <c r="Y1880" s="992">
        <f>IF(Y1878-Y1879&gt;0,Y1878-Y1879,0)</f>
        <v>2265.9999999999945</v>
      </c>
      <c r="Z1880" s="978"/>
      <c r="AA1880" s="930"/>
      <c r="AB1880" s="930"/>
      <c r="AC1880" s="979"/>
      <c r="AD1880" s="930"/>
      <c r="AE1880" s="930"/>
      <c r="AF1880" s="930"/>
      <c r="AG1880" s="930"/>
      <c r="AH1880" s="930"/>
      <c r="AI1880" s="930"/>
      <c r="AJ1880" s="930"/>
      <c r="AK1880" s="930"/>
      <c r="AL1880" s="930"/>
      <c r="AM1880" s="930"/>
      <c r="AN1880" s="930"/>
      <c r="AO1880" s="930"/>
      <c r="AP1880" s="930"/>
      <c r="AQ1880" s="930"/>
      <c r="AR1880" s="930"/>
      <c r="AS1880" s="930"/>
      <c r="AT1880" s="930"/>
      <c r="AU1880" s="1006"/>
    </row>
    <row r="1881" spans="1:52" ht="13.5" customHeight="1">
      <c r="A1881" s="981"/>
      <c r="B1881" s="1007" t="s">
        <v>874</v>
      </c>
      <c r="C1881" s="1455"/>
      <c r="D1881" s="1455"/>
      <c r="E1881" s="1456"/>
      <c r="F1881" s="1008"/>
      <c r="G1881" s="1009" t="s">
        <v>27</v>
      </c>
      <c r="H1881" s="1010"/>
      <c r="I1881" s="1009" t="s">
        <v>29</v>
      </c>
      <c r="J1881" s="1011">
        <f>F1881*H1881</f>
        <v>0</v>
      </c>
      <c r="K1881" s="1012"/>
      <c r="L1881" s="1457" t="s">
        <v>897</v>
      </c>
      <c r="M1881" s="1458"/>
      <c r="N1881" s="1458"/>
      <c r="O1881" s="1459"/>
      <c r="P1881" s="1013"/>
      <c r="Q1881" s="1460">
        <f>AZ1752</f>
        <v>2265.4999999999945</v>
      </c>
      <c r="R1881" s="1461"/>
      <c r="S1881" s="990"/>
      <c r="T1881" s="1462" t="s">
        <v>865</v>
      </c>
      <c r="U1881" s="1463"/>
      <c r="V1881" s="1463"/>
      <c r="W1881" s="1463"/>
      <c r="X1881" s="991"/>
      <c r="Y1881" s="1014">
        <f>IF(Y1878-Y1879&lt;0,Y1879-Y1878,0)</f>
        <v>0</v>
      </c>
      <c r="AI1881" s="930"/>
    </row>
    <row r="1882" spans="1:52" ht="13.5" customHeight="1">
      <c r="A1882" s="981"/>
      <c r="B1882" s="1464" t="s">
        <v>875</v>
      </c>
      <c r="C1882" s="1465"/>
      <c r="D1882" s="1015"/>
      <c r="E1882" s="1016"/>
      <c r="F1882" s="1017"/>
      <c r="G1882" s="1018" t="s">
        <v>27</v>
      </c>
      <c r="H1882" s="1019"/>
      <c r="I1882" s="1018" t="s">
        <v>29</v>
      </c>
      <c r="J1882" s="1020">
        <f>F1882*H1882</f>
        <v>0</v>
      </c>
      <c r="K1882" s="1021"/>
      <c r="L1882" s="1466" t="s">
        <v>876</v>
      </c>
      <c r="M1882" s="1467"/>
      <c r="N1882" s="1467"/>
      <c r="O1882" s="1468"/>
      <c r="P1882" s="1022"/>
      <c r="Q1882" s="1469">
        <f>AZ1753</f>
        <v>0</v>
      </c>
      <c r="R1882" s="1470"/>
      <c r="S1882" s="1023"/>
      <c r="T1882" s="1023"/>
      <c r="U1882" s="1024"/>
      <c r="V1882" s="1024"/>
      <c r="W1882" s="1024"/>
      <c r="X1882" s="1025"/>
      <c r="Y1882" s="1026"/>
      <c r="AI1882" s="930"/>
    </row>
    <row r="1883" spans="1:52" ht="13.5" customHeight="1">
      <c r="A1883" s="981"/>
      <c r="B1883" s="1452" t="s">
        <v>877</v>
      </c>
      <c r="C1883" s="1452"/>
      <c r="D1883" s="1452"/>
      <c r="E1883" s="1452"/>
      <c r="F1883" s="1452"/>
      <c r="G1883" s="1027"/>
      <c r="H1883" s="1027"/>
      <c r="I1883" s="1027"/>
      <c r="J1883" s="1028"/>
      <c r="K1883" s="1027"/>
      <c r="L1883" s="1453" t="s">
        <v>878</v>
      </c>
      <c r="M1883" s="1453"/>
      <c r="N1883" s="1453"/>
      <c r="O1883" s="993"/>
      <c r="P1883" s="993"/>
      <c r="Q1883" s="993"/>
      <c r="R1883" s="993"/>
      <c r="S1883" s="1453" t="s">
        <v>879</v>
      </c>
      <c r="T1883" s="1453"/>
      <c r="U1883" s="1453"/>
      <c r="X1883" s="981"/>
      <c r="Y1883" s="981"/>
      <c r="AA1883" s="1454" t="s">
        <v>880</v>
      </c>
      <c r="AB1883" s="1454"/>
      <c r="AC1883" s="1454"/>
      <c r="AD1883" s="1454"/>
      <c r="AE1883" s="1454"/>
      <c r="AF1883" s="1454"/>
      <c r="AG1883" s="1454"/>
      <c r="AS1883" s="1454" t="s">
        <v>881</v>
      </c>
      <c r="AT1883" s="1454"/>
      <c r="AU1883" s="1454"/>
      <c r="AV1883" s="1454"/>
      <c r="AW1883" s="1454"/>
    </row>
    <row r="1884" spans="1:52" ht="32.25" customHeight="1">
      <c r="A1884" s="981"/>
      <c r="B1884" s="1029"/>
      <c r="C1884" s="1029"/>
      <c r="D1884" s="1030"/>
      <c r="E1884" s="1029"/>
      <c r="F1884" s="1029"/>
      <c r="J1884" s="1031"/>
      <c r="L1884" s="1032"/>
      <c r="M1884" s="1032"/>
      <c r="N1884" s="1032"/>
      <c r="O1884" s="981"/>
      <c r="P1884" s="981"/>
      <c r="Q1884" s="981"/>
      <c r="R1884" s="981"/>
      <c r="S1884" s="1032"/>
      <c r="T1884" s="1032"/>
      <c r="U1884" s="1032"/>
      <c r="X1884" s="981"/>
      <c r="Y1884" s="981"/>
    </row>
    <row r="1885" spans="1:52" ht="27.75" customHeight="1">
      <c r="A1885" s="981"/>
      <c r="B1885" s="1029"/>
      <c r="C1885" s="1029"/>
      <c r="D1885" s="1030"/>
      <c r="E1885" s="1029"/>
      <c r="F1885" s="1029"/>
      <c r="J1885" s="1031"/>
      <c r="L1885" s="1032"/>
      <c r="M1885" s="1032"/>
      <c r="N1885" s="1032"/>
      <c r="O1885" s="981"/>
      <c r="P1885" s="981"/>
      <c r="Q1885" s="981"/>
      <c r="R1885" s="981"/>
      <c r="S1885" s="1032"/>
      <c r="T1885" s="1032"/>
      <c r="U1885" s="1032"/>
      <c r="X1885" s="981"/>
      <c r="Y1885" s="981"/>
    </row>
    <row r="1886" spans="1:52" ht="13.5" customHeight="1">
      <c r="A1886" s="981"/>
      <c r="B1886" s="1454" t="s">
        <v>881</v>
      </c>
      <c r="C1886" s="1454"/>
      <c r="D1886" s="1454"/>
      <c r="E1886" s="1454"/>
      <c r="F1886" s="1454"/>
      <c r="J1886" s="1031"/>
      <c r="L1886" s="1032"/>
      <c r="M1886" s="1032"/>
      <c r="N1886" s="1032"/>
      <c r="O1886" s="981"/>
      <c r="P1886" s="981"/>
      <c r="Q1886" s="981"/>
      <c r="R1886" s="1454" t="s">
        <v>880</v>
      </c>
      <c r="S1886" s="1454"/>
      <c r="T1886" s="1454"/>
      <c r="U1886" s="1454"/>
      <c r="V1886" s="1454"/>
      <c r="W1886" s="1454"/>
      <c r="X1886" s="981"/>
      <c r="Y1886" s="981"/>
    </row>
    <row r="1887" spans="1:52" ht="13.5" customHeight="1">
      <c r="A1887" s="807" t="s">
        <v>841</v>
      </c>
      <c r="D1887" s="809"/>
      <c r="O1887" s="810" t="s">
        <v>4</v>
      </c>
      <c r="P1887" s="1544">
        <f>P1805+1</f>
        <v>44310</v>
      </c>
      <c r="Q1887" s="1544"/>
      <c r="R1887" s="1544"/>
      <c r="S1887" s="1544"/>
      <c r="T1887" s="1544"/>
      <c r="AU1887" s="812" t="s">
        <v>12</v>
      </c>
    </row>
    <row r="1888" spans="1:52" ht="13.5" customHeight="1">
      <c r="A1888" s="813" t="s">
        <v>11</v>
      </c>
      <c r="B1888" s="1530" t="s">
        <v>842</v>
      </c>
      <c r="C1888" s="1533" t="s">
        <v>5</v>
      </c>
      <c r="D1888" s="1530" t="s">
        <v>843</v>
      </c>
      <c r="E1888" s="1530" t="s">
        <v>844</v>
      </c>
      <c r="F1888" s="1545" t="s">
        <v>24</v>
      </c>
      <c r="G1888" s="1546"/>
      <c r="H1888" s="1546"/>
      <c r="I1888" s="1546"/>
      <c r="J1888" s="1547"/>
      <c r="K1888" s="1548" t="s">
        <v>25</v>
      </c>
      <c r="L1888" s="1549"/>
      <c r="M1888" s="1549"/>
      <c r="N1888" s="1549"/>
      <c r="O1888" s="1550"/>
      <c r="P1888" s="1551" t="s">
        <v>26</v>
      </c>
      <c r="Q1888" s="1552"/>
      <c r="R1888" s="1552"/>
      <c r="S1888" s="1552"/>
      <c r="T1888" s="1553"/>
      <c r="U1888" s="1563" t="s">
        <v>6</v>
      </c>
      <c r="V1888" s="1564"/>
      <c r="W1888" s="1564"/>
      <c r="X1888" s="1564"/>
      <c r="Y1888" s="1565"/>
      <c r="Z1888" s="1527" t="s">
        <v>11</v>
      </c>
      <c r="AA1888" s="1530" t="s">
        <v>845</v>
      </c>
      <c r="AB1888" s="1533" t="s">
        <v>5</v>
      </c>
      <c r="AC1888" s="1530" t="s">
        <v>843</v>
      </c>
      <c r="AD1888" s="1530" t="s">
        <v>844</v>
      </c>
      <c r="AE1888" s="1545" t="s">
        <v>9</v>
      </c>
      <c r="AF1888" s="1546"/>
      <c r="AG1888" s="1546"/>
      <c r="AH1888" s="1546"/>
      <c r="AI1888" s="1547"/>
      <c r="AJ1888" s="1545" t="s">
        <v>846</v>
      </c>
      <c r="AK1888" s="1546"/>
      <c r="AL1888" s="1546"/>
      <c r="AM1888" s="1546"/>
      <c r="AN1888" s="1547"/>
      <c r="AO1888" s="1545" t="s">
        <v>10</v>
      </c>
      <c r="AP1888" s="1546"/>
      <c r="AQ1888" s="1546"/>
      <c r="AR1888" s="1546"/>
      <c r="AS1888" s="1547"/>
      <c r="AT1888" s="1554" t="s">
        <v>23</v>
      </c>
      <c r="AU1888" s="1557">
        <v>42644</v>
      </c>
      <c r="AV1888" s="1558"/>
      <c r="AW1888" s="1558"/>
      <c r="AX1888" s="1558"/>
      <c r="AY1888" s="1558"/>
      <c r="AZ1888" s="1559"/>
    </row>
    <row r="1889" spans="1:52" ht="13.5" customHeight="1">
      <c r="A1889" s="814"/>
      <c r="B1889" s="1531"/>
      <c r="C1889" s="1534"/>
      <c r="D1889" s="1531"/>
      <c r="E1889" s="1531"/>
      <c r="F1889" s="1542" t="s">
        <v>13</v>
      </c>
      <c r="G1889" s="1543"/>
      <c r="H1889" s="1536" t="s">
        <v>8</v>
      </c>
      <c r="I1889" s="1537"/>
      <c r="J1889" s="1310" t="s">
        <v>14</v>
      </c>
      <c r="K1889" s="1542" t="s">
        <v>13</v>
      </c>
      <c r="L1889" s="1543"/>
      <c r="M1889" s="1536" t="s">
        <v>8</v>
      </c>
      <c r="N1889" s="1537"/>
      <c r="O1889" s="1310" t="s">
        <v>14</v>
      </c>
      <c r="P1889" s="1542" t="s">
        <v>13</v>
      </c>
      <c r="Q1889" s="1543"/>
      <c r="R1889" s="1536" t="s">
        <v>8</v>
      </c>
      <c r="S1889" s="1537"/>
      <c r="T1889" s="1310" t="s">
        <v>14</v>
      </c>
      <c r="U1889" s="1542" t="s">
        <v>13</v>
      </c>
      <c r="V1889" s="1543"/>
      <c r="W1889" s="1536" t="s">
        <v>8</v>
      </c>
      <c r="X1889" s="1537"/>
      <c r="Y1889" s="1310" t="s">
        <v>14</v>
      </c>
      <c r="Z1889" s="1528"/>
      <c r="AA1889" s="1531"/>
      <c r="AB1889" s="1534"/>
      <c r="AC1889" s="1531"/>
      <c r="AD1889" s="1531"/>
      <c r="AE1889" s="1542" t="s">
        <v>13</v>
      </c>
      <c r="AF1889" s="1543"/>
      <c r="AG1889" s="1536" t="s">
        <v>8</v>
      </c>
      <c r="AH1889" s="1537"/>
      <c r="AI1889" s="1310" t="s">
        <v>14</v>
      </c>
      <c r="AJ1889" s="1542" t="s">
        <v>13</v>
      </c>
      <c r="AK1889" s="1543"/>
      <c r="AL1889" s="1536" t="s">
        <v>8</v>
      </c>
      <c r="AM1889" s="1537"/>
      <c r="AN1889" s="1310" t="s">
        <v>14</v>
      </c>
      <c r="AO1889" s="1542" t="s">
        <v>13</v>
      </c>
      <c r="AP1889" s="1543"/>
      <c r="AQ1889" s="1536" t="s">
        <v>8</v>
      </c>
      <c r="AR1889" s="1537"/>
      <c r="AS1889" s="1310" t="s">
        <v>14</v>
      </c>
      <c r="AT1889" s="1555"/>
      <c r="AU1889" s="1560"/>
      <c r="AV1889" s="1561"/>
      <c r="AW1889" s="1561"/>
      <c r="AX1889" s="1561"/>
      <c r="AY1889" s="1561"/>
      <c r="AZ1889" s="1562"/>
    </row>
    <row r="1890" spans="1:52" ht="13.5" customHeight="1">
      <c r="A1890" s="814"/>
      <c r="B1890" s="1531"/>
      <c r="C1890" s="1534"/>
      <c r="D1890" s="1531"/>
      <c r="E1890" s="1531"/>
      <c r="F1890" s="1540" t="s">
        <v>15</v>
      </c>
      <c r="G1890" s="1525" t="s">
        <v>22</v>
      </c>
      <c r="H1890" s="1523" t="s">
        <v>15</v>
      </c>
      <c r="I1890" s="1523" t="s">
        <v>22</v>
      </c>
      <c r="J1890" s="1538"/>
      <c r="K1890" s="1525" t="s">
        <v>15</v>
      </c>
      <c r="L1890" s="1525" t="s">
        <v>22</v>
      </c>
      <c r="M1890" s="1523" t="s">
        <v>15</v>
      </c>
      <c r="N1890" s="1523" t="s">
        <v>22</v>
      </c>
      <c r="O1890" s="1538"/>
      <c r="P1890" s="1525" t="s">
        <v>15</v>
      </c>
      <c r="Q1890" s="1525" t="s">
        <v>22</v>
      </c>
      <c r="R1890" s="1523" t="s">
        <v>15</v>
      </c>
      <c r="S1890" s="1523" t="s">
        <v>22</v>
      </c>
      <c r="T1890" s="1538"/>
      <c r="U1890" s="1525" t="s">
        <v>15</v>
      </c>
      <c r="V1890" s="1525" t="s">
        <v>22</v>
      </c>
      <c r="W1890" s="1523" t="s">
        <v>15</v>
      </c>
      <c r="X1890" s="1523" t="s">
        <v>22</v>
      </c>
      <c r="Y1890" s="1538"/>
      <c r="Z1890" s="1528"/>
      <c r="AA1890" s="1531"/>
      <c r="AB1890" s="1534"/>
      <c r="AC1890" s="1531"/>
      <c r="AD1890" s="1531"/>
      <c r="AE1890" s="1310" t="s">
        <v>15</v>
      </c>
      <c r="AF1890" s="1523" t="s">
        <v>22</v>
      </c>
      <c r="AG1890" s="1523" t="s">
        <v>15</v>
      </c>
      <c r="AH1890" s="1523" t="s">
        <v>22</v>
      </c>
      <c r="AI1890" s="1538"/>
      <c r="AJ1890" s="1523" t="s">
        <v>15</v>
      </c>
      <c r="AK1890" s="1523" t="s">
        <v>22</v>
      </c>
      <c r="AL1890" s="1523" t="s">
        <v>15</v>
      </c>
      <c r="AM1890" s="1523" t="s">
        <v>22</v>
      </c>
      <c r="AN1890" s="1538"/>
      <c r="AO1890" s="1523" t="s">
        <v>15</v>
      </c>
      <c r="AP1890" s="1523" t="s">
        <v>22</v>
      </c>
      <c r="AQ1890" s="1523" t="s">
        <v>15</v>
      </c>
      <c r="AR1890" s="1523" t="s">
        <v>22</v>
      </c>
      <c r="AS1890" s="1538"/>
      <c r="AT1890" s="1555"/>
      <c r="AU1890" s="1507">
        <f>P1887</f>
        <v>44310</v>
      </c>
      <c r="AV1890" s="1508"/>
      <c r="AW1890" s="1508"/>
      <c r="AX1890" s="1508"/>
      <c r="AY1890" s="1508"/>
      <c r="AZ1890" s="1509"/>
    </row>
    <row r="1891" spans="1:52" ht="13.5" customHeight="1">
      <c r="A1891" s="815"/>
      <c r="B1891" s="1532"/>
      <c r="C1891" s="1535"/>
      <c r="D1891" s="1532"/>
      <c r="E1891" s="1532"/>
      <c r="F1891" s="1541"/>
      <c r="G1891" s="1526"/>
      <c r="H1891" s="1524"/>
      <c r="I1891" s="1524"/>
      <c r="J1891" s="1539"/>
      <c r="K1891" s="1526"/>
      <c r="L1891" s="1526"/>
      <c r="M1891" s="1524"/>
      <c r="N1891" s="1524"/>
      <c r="O1891" s="1539"/>
      <c r="P1891" s="1526"/>
      <c r="Q1891" s="1526"/>
      <c r="R1891" s="1524"/>
      <c r="S1891" s="1524"/>
      <c r="T1891" s="1539"/>
      <c r="U1891" s="1526"/>
      <c r="V1891" s="1526"/>
      <c r="W1891" s="1524"/>
      <c r="X1891" s="1524"/>
      <c r="Y1891" s="1539"/>
      <c r="Z1891" s="1529"/>
      <c r="AA1891" s="1532"/>
      <c r="AB1891" s="1535"/>
      <c r="AC1891" s="1532"/>
      <c r="AD1891" s="1532"/>
      <c r="AE1891" s="1539"/>
      <c r="AF1891" s="1524"/>
      <c r="AG1891" s="1524"/>
      <c r="AH1891" s="1524"/>
      <c r="AI1891" s="1539"/>
      <c r="AJ1891" s="1524"/>
      <c r="AK1891" s="1524"/>
      <c r="AL1891" s="1524"/>
      <c r="AM1891" s="1524"/>
      <c r="AN1891" s="1539"/>
      <c r="AO1891" s="1524"/>
      <c r="AP1891" s="1524"/>
      <c r="AQ1891" s="1524"/>
      <c r="AR1891" s="1524"/>
      <c r="AS1891" s="1539"/>
      <c r="AT1891" s="1556"/>
      <c r="AU1891" s="1510"/>
      <c r="AV1891" s="1511"/>
      <c r="AW1891" s="1511"/>
      <c r="AX1891" s="1511"/>
      <c r="AY1891" s="1511"/>
      <c r="AZ1891" s="1512"/>
    </row>
    <row r="1892" spans="1:52" ht="13.5" customHeight="1">
      <c r="A1892" s="816">
        <v>1</v>
      </c>
      <c r="B1892" s="1033" t="s">
        <v>229</v>
      </c>
      <c r="C1892" s="817" t="s">
        <v>66</v>
      </c>
      <c r="D1892" s="1054">
        <v>2</v>
      </c>
      <c r="E1892" s="1055">
        <v>2</v>
      </c>
      <c r="F1892" s="1056">
        <v>30</v>
      </c>
      <c r="G1892" s="1057"/>
      <c r="H1892" s="1058"/>
      <c r="I1892" s="1059"/>
      <c r="J1892" s="1060">
        <f t="shared" ref="J1892:J1938" si="737">SUM(F1892:I1892)*$E1892</f>
        <v>60</v>
      </c>
      <c r="K1892" s="1056">
        <v>50</v>
      </c>
      <c r="L1892" s="1061"/>
      <c r="M1892" s="1062"/>
      <c r="N1892" s="1063"/>
      <c r="O1892" s="1060">
        <f>SUM(K1892:N1892)*$E1892</f>
        <v>100</v>
      </c>
      <c r="P1892" s="1056">
        <v>50</v>
      </c>
      <c r="Q1892" s="1061"/>
      <c r="R1892" s="1062"/>
      <c r="S1892" s="1063"/>
      <c r="T1892" s="1064">
        <f t="shared" ref="T1892:T1934" si="738">SUM(P1892:S1892)*$E1892</f>
        <v>100</v>
      </c>
      <c r="U1892" s="1065">
        <f>SUM(F1892,K1892,P1892)</f>
        <v>130</v>
      </c>
      <c r="V1892" s="1061">
        <f>SUM(G1892,L1892,Q1892)</f>
        <v>0</v>
      </c>
      <c r="W1892" s="1062">
        <f>SUM(H1892,M1892,R1892)</f>
        <v>0</v>
      </c>
      <c r="X1892" s="1063">
        <f>SUM(I1892,N1892,S1892)</f>
        <v>0</v>
      </c>
      <c r="Y1892" s="1064">
        <f>SUM(J1892,O1892,T1892)</f>
        <v>260</v>
      </c>
      <c r="Z1892" s="1066">
        <f>A1892</f>
        <v>1</v>
      </c>
      <c r="AA1892" s="1067" t="str">
        <f>B1892</f>
        <v>Than trấu</v>
      </c>
      <c r="AB1892" s="1068" t="str">
        <f>C1892</f>
        <v>kg</v>
      </c>
      <c r="AC1892" s="1069">
        <f>D1892</f>
        <v>2</v>
      </c>
      <c r="AD1892" s="1070">
        <f>E1892</f>
        <v>2</v>
      </c>
      <c r="AE1892" s="1071">
        <f t="shared" ref="AE1892:AE1908" si="739">AE1810+AJ1810-AO1810</f>
        <v>9156</v>
      </c>
      <c r="AF1892" s="1071">
        <f t="shared" ref="AF1892:AH1907" si="740">AF1810+AK1810-AP1810</f>
        <v>0</v>
      </c>
      <c r="AG1892" s="1071">
        <f t="shared" si="740"/>
        <v>0</v>
      </c>
      <c r="AH1892" s="1071">
        <f t="shared" si="740"/>
        <v>0</v>
      </c>
      <c r="AI1892" s="1072">
        <f>SUM(AE1892:AH1892)*$E1892</f>
        <v>18312</v>
      </c>
      <c r="AJ1892" s="1073"/>
      <c r="AK1892" s="1063"/>
      <c r="AL1892" s="1063"/>
      <c r="AM1892" s="1063"/>
      <c r="AN1892" s="1072">
        <f t="shared" ref="AN1892:AN1908" si="741">SUM(AJ1892:AM1892)*$E1892</f>
        <v>0</v>
      </c>
      <c r="AO1892" s="1061">
        <f t="shared" ref="AO1892:AS1942" si="742">U1892</f>
        <v>130</v>
      </c>
      <c r="AP1892" s="1061">
        <f t="shared" si="742"/>
        <v>0</v>
      </c>
      <c r="AQ1892" s="1074">
        <f t="shared" si="742"/>
        <v>0</v>
      </c>
      <c r="AR1892" s="1074">
        <f t="shared" si="742"/>
        <v>0</v>
      </c>
      <c r="AS1892" s="1075">
        <f t="shared" si="742"/>
        <v>260</v>
      </c>
      <c r="AT1892" s="837">
        <f>IF(AC1892&lt;&gt;0,SUM(AO1892:AR1892)*$AC1892-SUM(AO1892:AR1892)*$AD1892,"")</f>
        <v>0</v>
      </c>
      <c r="AU1892" s="1513" t="s">
        <v>847</v>
      </c>
      <c r="AV1892" s="1514"/>
      <c r="AW1892" s="1514"/>
      <c r="AX1892" s="1514"/>
      <c r="AY1892" s="1514"/>
      <c r="AZ1892" s="1515"/>
    </row>
    <row r="1893" spans="1:52" ht="13.5" customHeight="1">
      <c r="A1893" s="838">
        <f>IF(B1893&lt;&gt;"",MAX($A1891:$A1892)+1,"")</f>
        <v>2</v>
      </c>
      <c r="B1893" s="1036" t="s">
        <v>848</v>
      </c>
      <c r="C1893" s="817" t="s">
        <v>66</v>
      </c>
      <c r="D1893" s="1054">
        <v>2</v>
      </c>
      <c r="E1893" s="921">
        <v>2</v>
      </c>
      <c r="F1893" s="1071"/>
      <c r="G1893" s="1076"/>
      <c r="H1893" s="1077"/>
      <c r="I1893" s="1077"/>
      <c r="J1893" s="1060">
        <f t="shared" si="737"/>
        <v>0</v>
      </c>
      <c r="K1893" s="1071"/>
      <c r="L1893" s="1061"/>
      <c r="M1893" s="1063"/>
      <c r="N1893" s="1063"/>
      <c r="O1893" s="1060">
        <f>SUM(K1893:N1893)*$E1893</f>
        <v>0</v>
      </c>
      <c r="P1893" s="1078"/>
      <c r="Q1893" s="1061"/>
      <c r="R1893" s="1063"/>
      <c r="S1893" s="1063"/>
      <c r="T1893" s="1079">
        <f t="shared" si="738"/>
        <v>0</v>
      </c>
      <c r="U1893" s="1071">
        <f t="shared" ref="U1893:Y1908" si="743">SUM(F1893,K1893,P1893)</f>
        <v>0</v>
      </c>
      <c r="V1893" s="1061">
        <f t="shared" si="743"/>
        <v>0</v>
      </c>
      <c r="W1893" s="1063">
        <f t="shared" si="743"/>
        <v>0</v>
      </c>
      <c r="X1893" s="1063">
        <f t="shared" si="743"/>
        <v>0</v>
      </c>
      <c r="Y1893" s="1060">
        <f>SUM(J1893,O1893,T1893)</f>
        <v>0</v>
      </c>
      <c r="Z1893" s="1080">
        <f>A1893</f>
        <v>2</v>
      </c>
      <c r="AA1893" s="1081" t="str">
        <f t="shared" ref="AA1893:AD1951" si="744">B1893</f>
        <v>Củi gỗ</v>
      </c>
      <c r="AB1893" s="1082" t="str">
        <f t="shared" si="744"/>
        <v>kg</v>
      </c>
      <c r="AC1893" s="1083">
        <f t="shared" si="744"/>
        <v>2</v>
      </c>
      <c r="AD1893" s="1079">
        <f t="shared" si="744"/>
        <v>2</v>
      </c>
      <c r="AE1893" s="1071">
        <f t="shared" si="739"/>
        <v>1980</v>
      </c>
      <c r="AF1893" s="1071">
        <f t="shared" si="740"/>
        <v>0</v>
      </c>
      <c r="AG1893" s="1071">
        <f t="shared" si="740"/>
        <v>0</v>
      </c>
      <c r="AH1893" s="1071">
        <f t="shared" si="740"/>
        <v>0</v>
      </c>
      <c r="AI1893" s="1060">
        <f t="shared" ref="AI1893:AI1951" si="745">SUM(AE1893:AH1893)*$E1893</f>
        <v>3960</v>
      </c>
      <c r="AJ1893" s="1084"/>
      <c r="AK1893" s="1063"/>
      <c r="AL1893" s="1063"/>
      <c r="AM1893" s="1063"/>
      <c r="AN1893" s="1085">
        <f t="shared" si="741"/>
        <v>0</v>
      </c>
      <c r="AO1893" s="1061">
        <f t="shared" si="742"/>
        <v>0</v>
      </c>
      <c r="AP1893" s="1061">
        <f t="shared" si="742"/>
        <v>0</v>
      </c>
      <c r="AQ1893" s="1061">
        <f t="shared" si="742"/>
        <v>0</v>
      </c>
      <c r="AR1893" s="1061">
        <f t="shared" si="742"/>
        <v>0</v>
      </c>
      <c r="AS1893" s="1061">
        <f t="shared" si="742"/>
        <v>0</v>
      </c>
      <c r="AT1893" s="850">
        <f>IF(AC1893&lt;&gt;0,SUM(AO1893:AR1893)*$AC1893-SUM(AO1893:AR1893)*$AD1893,"")</f>
        <v>0</v>
      </c>
      <c r="AU1893" s="1516" t="s">
        <v>827</v>
      </c>
      <c r="AV1893" s="1517"/>
      <c r="AW1893" s="1517"/>
      <c r="AX1893" s="1517"/>
      <c r="AY1893" s="1517"/>
      <c r="AZ1893" s="851"/>
    </row>
    <row r="1894" spans="1:52" ht="13.5" customHeight="1">
      <c r="A1894" s="838">
        <f t="shared" ref="A1894:A1937" si="746">IF(B1894&lt;&gt;"",MAX($A1892:$A1893)+1,"")</f>
        <v>3</v>
      </c>
      <c r="B1894" s="1033" t="s">
        <v>849</v>
      </c>
      <c r="C1894" s="817" t="s">
        <v>66</v>
      </c>
      <c r="D1894" s="1054">
        <v>12.6</v>
      </c>
      <c r="E1894" s="921">
        <v>12.6</v>
      </c>
      <c r="F1894" s="1065">
        <v>18</v>
      </c>
      <c r="G1894" s="1086"/>
      <c r="H1894" s="1087"/>
      <c r="I1894" s="1077"/>
      <c r="J1894" s="1060">
        <f t="shared" si="737"/>
        <v>226.79999999999998</v>
      </c>
      <c r="K1894" s="1088">
        <v>32</v>
      </c>
      <c r="L1894" s="1061"/>
      <c r="M1894" s="1062"/>
      <c r="N1894" s="1063"/>
      <c r="O1894" s="1060">
        <f>SUM(K1894:N1894)*$E1894</f>
        <v>403.2</v>
      </c>
      <c r="P1894" s="1056">
        <v>32</v>
      </c>
      <c r="Q1894" s="1061"/>
      <c r="R1894" s="1062"/>
      <c r="S1894" s="1063"/>
      <c r="T1894" s="1079">
        <f t="shared" si="738"/>
        <v>403.2</v>
      </c>
      <c r="U1894" s="1065">
        <f t="shared" si="743"/>
        <v>82</v>
      </c>
      <c r="V1894" s="1061">
        <f t="shared" si="743"/>
        <v>0</v>
      </c>
      <c r="W1894" s="1062">
        <f t="shared" si="743"/>
        <v>0</v>
      </c>
      <c r="X1894" s="1063">
        <f t="shared" si="743"/>
        <v>0</v>
      </c>
      <c r="Y1894" s="1060">
        <f t="shared" si="743"/>
        <v>1033.2</v>
      </c>
      <c r="Z1894" s="1080">
        <f t="shared" ref="Z1894:Z1951" si="747">A1894</f>
        <v>3</v>
      </c>
      <c r="AA1894" s="1081" t="str">
        <f t="shared" si="744"/>
        <v>Gạo X 23</v>
      </c>
      <c r="AB1894" s="1082" t="str">
        <f t="shared" si="744"/>
        <v>kg</v>
      </c>
      <c r="AC1894" s="1083">
        <f t="shared" si="744"/>
        <v>12.6</v>
      </c>
      <c r="AD1894" s="1089">
        <f t="shared" si="744"/>
        <v>12.6</v>
      </c>
      <c r="AE1894" s="1071">
        <f t="shared" si="739"/>
        <v>3432</v>
      </c>
      <c r="AF1894" s="1071">
        <f t="shared" si="740"/>
        <v>0</v>
      </c>
      <c r="AG1894" s="1071">
        <f t="shared" si="740"/>
        <v>0</v>
      </c>
      <c r="AH1894" s="1071">
        <f t="shared" si="740"/>
        <v>0</v>
      </c>
      <c r="AI1894" s="1060">
        <f t="shared" si="745"/>
        <v>43243.199999999997</v>
      </c>
      <c r="AJ1894" s="1084"/>
      <c r="AK1894" s="1063"/>
      <c r="AL1894" s="1063"/>
      <c r="AM1894" s="1063"/>
      <c r="AN1894" s="1085">
        <f t="shared" si="741"/>
        <v>0</v>
      </c>
      <c r="AO1894" s="1061">
        <f t="shared" si="742"/>
        <v>82</v>
      </c>
      <c r="AP1894" s="1061">
        <f t="shared" si="742"/>
        <v>0</v>
      </c>
      <c r="AQ1894" s="1061">
        <f t="shared" si="742"/>
        <v>0</v>
      </c>
      <c r="AR1894" s="1061">
        <f t="shared" si="742"/>
        <v>0</v>
      </c>
      <c r="AS1894" s="1061">
        <f t="shared" si="742"/>
        <v>1033.2</v>
      </c>
      <c r="AT1894" s="850">
        <f t="shared" ref="AT1894:AT1951" si="748">IF(AC1894&lt;&gt;0,SUM(AO1894:AR1894)*$AC1894-SUM(AO1894:AR1894)*$AD1894,"")</f>
        <v>0</v>
      </c>
      <c r="AU1894" s="859" t="s">
        <v>828</v>
      </c>
      <c r="AV1894" s="1518">
        <f>SUM(AX1895:AX1897)</f>
        <v>78</v>
      </c>
      <c r="AW1894" s="1519"/>
      <c r="AX1894" s="1519"/>
      <c r="AY1894" s="861"/>
      <c r="AZ1894" s="862" t="s">
        <v>829</v>
      </c>
    </row>
    <row r="1895" spans="1:52" ht="13.5" customHeight="1">
      <c r="A1895" s="838">
        <f t="shared" si="746"/>
        <v>4</v>
      </c>
      <c r="B1895" s="1038" t="s">
        <v>850</v>
      </c>
      <c r="C1895" s="817" t="s">
        <v>389</v>
      </c>
      <c r="D1895" s="1054">
        <v>10</v>
      </c>
      <c r="E1895" s="1055">
        <v>10</v>
      </c>
      <c r="F1895" s="1061"/>
      <c r="G1895" s="1090"/>
      <c r="H1895" s="1091"/>
      <c r="I1895" s="1077"/>
      <c r="J1895" s="1060">
        <f t="shared" si="737"/>
        <v>0</v>
      </c>
      <c r="K1895" s="1092"/>
      <c r="L1895" s="1061"/>
      <c r="M1895" s="1063">
        <v>0.8</v>
      </c>
      <c r="N1895" s="1063"/>
      <c r="O1895" s="1060">
        <f t="shared" ref="O1895:O1901" si="749">SUM(K1895:N1895)*$E1895</f>
        <v>8</v>
      </c>
      <c r="P1895" s="1093"/>
      <c r="Q1895" s="1061"/>
      <c r="R1895" s="1063">
        <v>0.7</v>
      </c>
      <c r="S1895" s="1063"/>
      <c r="T1895" s="1079">
        <f t="shared" si="738"/>
        <v>7</v>
      </c>
      <c r="U1895" s="1061">
        <f t="shared" si="743"/>
        <v>0</v>
      </c>
      <c r="V1895" s="1061">
        <f t="shared" si="743"/>
        <v>0</v>
      </c>
      <c r="W1895" s="1063">
        <f t="shared" si="743"/>
        <v>1.5</v>
      </c>
      <c r="X1895" s="1063">
        <f t="shared" si="743"/>
        <v>0</v>
      </c>
      <c r="Y1895" s="1060">
        <f t="shared" si="743"/>
        <v>15</v>
      </c>
      <c r="Z1895" s="1080">
        <f t="shared" si="747"/>
        <v>4</v>
      </c>
      <c r="AA1895" s="1081" t="str">
        <f t="shared" si="744"/>
        <v>Bột súp</v>
      </c>
      <c r="AB1895" s="1082" t="str">
        <f t="shared" si="744"/>
        <v>lít</v>
      </c>
      <c r="AC1895" s="1083">
        <f t="shared" si="744"/>
        <v>10</v>
      </c>
      <c r="AD1895" s="1089">
        <f t="shared" si="744"/>
        <v>10</v>
      </c>
      <c r="AE1895" s="1071">
        <f t="shared" si="739"/>
        <v>0</v>
      </c>
      <c r="AF1895" s="1071">
        <f t="shared" si="740"/>
        <v>0</v>
      </c>
      <c r="AG1895" s="1071">
        <f t="shared" si="740"/>
        <v>2</v>
      </c>
      <c r="AH1895" s="1071">
        <f t="shared" si="740"/>
        <v>0</v>
      </c>
      <c r="AI1895" s="1060">
        <f t="shared" si="745"/>
        <v>20</v>
      </c>
      <c r="AJ1895" s="1084"/>
      <c r="AK1895" s="1094"/>
      <c r="AL1895" s="1095"/>
      <c r="AM1895" s="1063"/>
      <c r="AN1895" s="1085">
        <f t="shared" si="741"/>
        <v>0</v>
      </c>
      <c r="AO1895" s="1061">
        <f t="shared" si="742"/>
        <v>0</v>
      </c>
      <c r="AP1895" s="1061">
        <f t="shared" si="742"/>
        <v>0</v>
      </c>
      <c r="AQ1895" s="1061">
        <f t="shared" si="742"/>
        <v>1.5</v>
      </c>
      <c r="AR1895" s="1061">
        <f t="shared" si="742"/>
        <v>0</v>
      </c>
      <c r="AS1895" s="1061">
        <f t="shared" si="742"/>
        <v>15</v>
      </c>
      <c r="AT1895" s="850">
        <f t="shared" si="748"/>
        <v>0</v>
      </c>
      <c r="AU1895" s="867" t="s">
        <v>830</v>
      </c>
      <c r="AV1895" s="868">
        <f>F1960</f>
        <v>105</v>
      </c>
      <c r="AW1895" s="861" t="s">
        <v>27</v>
      </c>
      <c r="AX1895" s="869">
        <f>H1960</f>
        <v>14</v>
      </c>
      <c r="AY1895" s="861" t="s">
        <v>28</v>
      </c>
      <c r="AZ1895" s="870">
        <f>AX1895*AV1895</f>
        <v>1470</v>
      </c>
    </row>
    <row r="1896" spans="1:52" ht="13.5" customHeight="1">
      <c r="A1896" s="838">
        <f t="shared" si="746"/>
        <v>5</v>
      </c>
      <c r="B1896" s="1039" t="s">
        <v>851</v>
      </c>
      <c r="C1896" s="817" t="s">
        <v>389</v>
      </c>
      <c r="D1896" s="1054">
        <v>30</v>
      </c>
      <c r="E1896" s="1096">
        <v>25</v>
      </c>
      <c r="F1896" s="1061"/>
      <c r="G1896" s="1090">
        <v>2</v>
      </c>
      <c r="H1896" s="1091"/>
      <c r="I1896" s="1077"/>
      <c r="J1896" s="1060">
        <f t="shared" si="737"/>
        <v>50</v>
      </c>
      <c r="K1896" s="1092"/>
      <c r="L1896" s="1065">
        <v>3</v>
      </c>
      <c r="M1896" s="1063"/>
      <c r="N1896" s="1063"/>
      <c r="O1896" s="1060">
        <f t="shared" si="749"/>
        <v>75</v>
      </c>
      <c r="P1896" s="1093"/>
      <c r="Q1896" s="1065">
        <v>2</v>
      </c>
      <c r="R1896" s="1063"/>
      <c r="S1896" s="1063"/>
      <c r="T1896" s="1079">
        <f t="shared" si="738"/>
        <v>50</v>
      </c>
      <c r="U1896" s="1061">
        <f t="shared" si="743"/>
        <v>0</v>
      </c>
      <c r="V1896" s="1065">
        <f t="shared" si="743"/>
        <v>7</v>
      </c>
      <c r="W1896" s="1063">
        <f t="shared" si="743"/>
        <v>0</v>
      </c>
      <c r="X1896" s="1063">
        <f t="shared" si="743"/>
        <v>0</v>
      </c>
      <c r="Y1896" s="1060">
        <f t="shared" si="743"/>
        <v>175</v>
      </c>
      <c r="Z1896" s="1080">
        <f t="shared" si="747"/>
        <v>5</v>
      </c>
      <c r="AA1896" s="1081" t="str">
        <f t="shared" si="744"/>
        <v>Nmắm thường</v>
      </c>
      <c r="AB1896" s="1082" t="str">
        <f t="shared" si="744"/>
        <v>lít</v>
      </c>
      <c r="AC1896" s="1083">
        <f t="shared" si="744"/>
        <v>30</v>
      </c>
      <c r="AD1896" s="1089">
        <f t="shared" si="744"/>
        <v>25</v>
      </c>
      <c r="AE1896" s="1071">
        <f t="shared" si="739"/>
        <v>0</v>
      </c>
      <c r="AF1896" s="1071">
        <f t="shared" si="740"/>
        <v>29</v>
      </c>
      <c r="AG1896" s="1071">
        <f t="shared" si="740"/>
        <v>0</v>
      </c>
      <c r="AH1896" s="1071">
        <f t="shared" si="740"/>
        <v>0</v>
      </c>
      <c r="AI1896" s="1060">
        <f t="shared" si="745"/>
        <v>725</v>
      </c>
      <c r="AJ1896" s="1084"/>
      <c r="AK1896" s="1097"/>
      <c r="AL1896" s="1063"/>
      <c r="AM1896" s="1063"/>
      <c r="AN1896" s="1085">
        <f t="shared" si="741"/>
        <v>0</v>
      </c>
      <c r="AO1896" s="1061">
        <f t="shared" si="742"/>
        <v>0</v>
      </c>
      <c r="AP1896" s="1061">
        <f t="shared" si="742"/>
        <v>7</v>
      </c>
      <c r="AQ1896" s="1061">
        <f t="shared" si="742"/>
        <v>0</v>
      </c>
      <c r="AR1896" s="1061">
        <f t="shared" si="742"/>
        <v>0</v>
      </c>
      <c r="AS1896" s="1061">
        <f t="shared" si="742"/>
        <v>175</v>
      </c>
      <c r="AT1896" s="850">
        <f t="shared" si="748"/>
        <v>35</v>
      </c>
      <c r="AU1896" s="867" t="s">
        <v>831</v>
      </c>
      <c r="AV1896" s="874">
        <f>F1961</f>
        <v>105</v>
      </c>
      <c r="AW1896" s="861" t="s">
        <v>27</v>
      </c>
      <c r="AX1896" s="869">
        <v>32</v>
      </c>
      <c r="AY1896" s="861" t="s">
        <v>28</v>
      </c>
      <c r="AZ1896" s="870">
        <f>AX1896*AV1896</f>
        <v>3360</v>
      </c>
    </row>
    <row r="1897" spans="1:52" ht="13.5" customHeight="1">
      <c r="A1897" s="838">
        <f t="shared" si="746"/>
        <v>6</v>
      </c>
      <c r="B1897" s="1039" t="s">
        <v>496</v>
      </c>
      <c r="C1897" s="817" t="s">
        <v>852</v>
      </c>
      <c r="D1897" s="1054">
        <v>42</v>
      </c>
      <c r="E1897" s="1098">
        <v>42</v>
      </c>
      <c r="F1897" s="1061"/>
      <c r="G1897" s="1086"/>
      <c r="H1897" s="1063">
        <v>0.4</v>
      </c>
      <c r="I1897" s="1077"/>
      <c r="J1897" s="1060">
        <f t="shared" si="737"/>
        <v>16.8</v>
      </c>
      <c r="K1897" s="1092"/>
      <c r="L1897" s="1061"/>
      <c r="M1897" s="1099">
        <v>0.8</v>
      </c>
      <c r="N1897" s="1063"/>
      <c r="O1897" s="1060">
        <f t="shared" si="749"/>
        <v>33.6</v>
      </c>
      <c r="P1897" s="1093"/>
      <c r="Q1897" s="1061"/>
      <c r="R1897" s="1100">
        <v>0.8</v>
      </c>
      <c r="S1897" s="1063"/>
      <c r="T1897" s="1079">
        <f t="shared" si="738"/>
        <v>33.6</v>
      </c>
      <c r="U1897" s="1061">
        <f t="shared" si="743"/>
        <v>0</v>
      </c>
      <c r="V1897" s="1061">
        <f t="shared" si="743"/>
        <v>0</v>
      </c>
      <c r="W1897" s="1063">
        <f t="shared" si="743"/>
        <v>2</v>
      </c>
      <c r="X1897" s="1063">
        <f t="shared" si="743"/>
        <v>0</v>
      </c>
      <c r="Y1897" s="1060">
        <f t="shared" si="743"/>
        <v>84</v>
      </c>
      <c r="Z1897" s="1080">
        <f t="shared" si="747"/>
        <v>6</v>
      </c>
      <c r="AA1897" s="1101" t="str">
        <f t="shared" si="744"/>
        <v>Mì chính VEDAN</v>
      </c>
      <c r="AB1897" s="1082" t="str">
        <f t="shared" si="744"/>
        <v>Kg</v>
      </c>
      <c r="AC1897" s="1083">
        <f t="shared" si="744"/>
        <v>42</v>
      </c>
      <c r="AD1897" s="1089">
        <f t="shared" si="744"/>
        <v>42</v>
      </c>
      <c r="AE1897" s="1071">
        <f t="shared" si="739"/>
        <v>0</v>
      </c>
      <c r="AF1897" s="1071">
        <f t="shared" si="740"/>
        <v>0</v>
      </c>
      <c r="AG1897" s="1071">
        <f t="shared" si="740"/>
        <v>20.700000000000003</v>
      </c>
      <c r="AH1897" s="1071">
        <f t="shared" si="740"/>
        <v>0</v>
      </c>
      <c r="AI1897" s="1060">
        <f t="shared" si="745"/>
        <v>869.40000000000009</v>
      </c>
      <c r="AJ1897" s="1102"/>
      <c r="AK1897" s="1063"/>
      <c r="AL1897" s="1103"/>
      <c r="AM1897" s="1063"/>
      <c r="AN1897" s="1085">
        <f t="shared" si="741"/>
        <v>0</v>
      </c>
      <c r="AO1897" s="1061">
        <f t="shared" si="742"/>
        <v>0</v>
      </c>
      <c r="AP1897" s="1061">
        <f t="shared" si="742"/>
        <v>0</v>
      </c>
      <c r="AQ1897" s="1061">
        <f t="shared" si="742"/>
        <v>2</v>
      </c>
      <c r="AR1897" s="1061">
        <f t="shared" si="742"/>
        <v>0</v>
      </c>
      <c r="AS1897" s="1061">
        <f t="shared" si="742"/>
        <v>84</v>
      </c>
      <c r="AT1897" s="850">
        <f t="shared" si="748"/>
        <v>0</v>
      </c>
      <c r="AU1897" s="880" t="s">
        <v>832</v>
      </c>
      <c r="AV1897" s="874">
        <f>F1962</f>
        <v>105</v>
      </c>
      <c r="AW1897" s="861" t="s">
        <v>27</v>
      </c>
      <c r="AX1897" s="869">
        <v>32</v>
      </c>
      <c r="AY1897" s="861" t="s">
        <v>28</v>
      </c>
      <c r="AZ1897" s="870">
        <f>AX1897*AV1897</f>
        <v>3360</v>
      </c>
    </row>
    <row r="1898" spans="1:52" ht="13.5" customHeight="1">
      <c r="A1898" s="838">
        <f t="shared" si="746"/>
        <v>7</v>
      </c>
      <c r="B1898" s="1036" t="s">
        <v>43</v>
      </c>
      <c r="C1898" s="881" t="s">
        <v>66</v>
      </c>
      <c r="D1898" s="1104">
        <v>3.5</v>
      </c>
      <c r="E1898" s="1105">
        <v>3.5</v>
      </c>
      <c r="F1898" s="1106"/>
      <c r="G1898" s="1086"/>
      <c r="H1898" s="1107">
        <v>1</v>
      </c>
      <c r="I1898" s="1077"/>
      <c r="J1898" s="1060">
        <f t="shared" si="737"/>
        <v>3.5</v>
      </c>
      <c r="K1898" s="1092"/>
      <c r="L1898" s="1061"/>
      <c r="M1898" s="1099">
        <v>1.5</v>
      </c>
      <c r="N1898" s="1063"/>
      <c r="O1898" s="1060">
        <f t="shared" si="749"/>
        <v>5.25</v>
      </c>
      <c r="P1898" s="1093" t="s">
        <v>883</v>
      </c>
      <c r="Q1898" s="1061"/>
      <c r="R1898" s="1100">
        <v>1.5</v>
      </c>
      <c r="S1898" s="1063"/>
      <c r="T1898" s="1079">
        <f t="shared" si="738"/>
        <v>5.25</v>
      </c>
      <c r="U1898" s="1061">
        <f>SUM(F1898,K1898,P1898)</f>
        <v>0</v>
      </c>
      <c r="V1898" s="1061"/>
      <c r="W1898" s="1063">
        <f t="shared" si="743"/>
        <v>4</v>
      </c>
      <c r="X1898" s="1063">
        <f t="shared" si="743"/>
        <v>0</v>
      </c>
      <c r="Y1898" s="1060">
        <f t="shared" si="743"/>
        <v>14</v>
      </c>
      <c r="Z1898" s="1080">
        <f t="shared" si="747"/>
        <v>7</v>
      </c>
      <c r="AA1898" s="1101" t="str">
        <f t="shared" si="744"/>
        <v>Muối trắng</v>
      </c>
      <c r="AB1898" s="1082" t="str">
        <f t="shared" si="744"/>
        <v>kg</v>
      </c>
      <c r="AC1898" s="1083">
        <f t="shared" si="744"/>
        <v>3.5</v>
      </c>
      <c r="AD1898" s="1089">
        <f t="shared" si="744"/>
        <v>3.5</v>
      </c>
      <c r="AE1898" s="1071">
        <f t="shared" si="739"/>
        <v>0</v>
      </c>
      <c r="AF1898" s="1071">
        <f t="shared" si="740"/>
        <v>0</v>
      </c>
      <c r="AG1898" s="1071">
        <f t="shared" si="740"/>
        <v>86</v>
      </c>
      <c r="AH1898" s="1071">
        <f t="shared" si="740"/>
        <v>0</v>
      </c>
      <c r="AI1898" s="1060">
        <f t="shared" si="745"/>
        <v>301</v>
      </c>
      <c r="AJ1898" s="1102"/>
      <c r="AK1898" s="1063"/>
      <c r="AL1898" s="1103"/>
      <c r="AM1898" s="1063"/>
      <c r="AN1898" s="1085">
        <f t="shared" si="741"/>
        <v>0</v>
      </c>
      <c r="AO1898" s="1061">
        <f t="shared" si="742"/>
        <v>0</v>
      </c>
      <c r="AP1898" s="1061">
        <f t="shared" si="742"/>
        <v>0</v>
      </c>
      <c r="AQ1898" s="1061">
        <f t="shared" si="742"/>
        <v>4</v>
      </c>
      <c r="AR1898" s="1061">
        <f t="shared" si="742"/>
        <v>0</v>
      </c>
      <c r="AS1898" s="1061">
        <f t="shared" si="742"/>
        <v>14</v>
      </c>
      <c r="AT1898" s="850">
        <f t="shared" si="748"/>
        <v>0</v>
      </c>
      <c r="AU1898" s="886" t="s">
        <v>833</v>
      </c>
      <c r="AV1898" s="1520">
        <f>SUM(AX1899:AX1901)</f>
        <v>62</v>
      </c>
      <c r="AW1898" s="1520"/>
      <c r="AX1898" s="1520"/>
      <c r="AY1898" s="861"/>
      <c r="AZ1898" s="862" t="s">
        <v>829</v>
      </c>
    </row>
    <row r="1899" spans="1:52" ht="13.5" customHeight="1">
      <c r="A1899" s="838">
        <f t="shared" si="746"/>
        <v>8</v>
      </c>
      <c r="B1899" s="1039" t="s">
        <v>618</v>
      </c>
      <c r="C1899" s="817" t="s">
        <v>66</v>
      </c>
      <c r="D1899" s="1054">
        <v>35</v>
      </c>
      <c r="E1899" s="921">
        <v>35</v>
      </c>
      <c r="F1899" s="1061"/>
      <c r="G1899" s="1086"/>
      <c r="H1899" s="1063">
        <v>0.4</v>
      </c>
      <c r="I1899" s="1077"/>
      <c r="J1899" s="1060">
        <f t="shared" si="737"/>
        <v>14</v>
      </c>
      <c r="K1899" s="1092"/>
      <c r="L1899" s="1061"/>
      <c r="M1899" s="1099">
        <v>0.8</v>
      </c>
      <c r="N1899" s="1063"/>
      <c r="O1899" s="1060">
        <f t="shared" si="749"/>
        <v>28</v>
      </c>
      <c r="P1899" s="1092"/>
      <c r="Q1899" s="1061"/>
      <c r="R1899" s="1099">
        <v>0.8</v>
      </c>
      <c r="S1899" s="1063"/>
      <c r="T1899" s="1079">
        <f t="shared" si="738"/>
        <v>28</v>
      </c>
      <c r="U1899" s="1061">
        <f>SUM(F1899,K1899,P1899)</f>
        <v>0</v>
      </c>
      <c r="V1899" s="1061">
        <f t="shared" ref="V1899:Y1950" si="750">SUM(G1899,L1899,Q1899)</f>
        <v>0</v>
      </c>
      <c r="W1899" s="1063">
        <f t="shared" si="743"/>
        <v>2</v>
      </c>
      <c r="X1899" s="1063">
        <f t="shared" si="743"/>
        <v>0</v>
      </c>
      <c r="Y1899" s="1060">
        <f t="shared" si="743"/>
        <v>70</v>
      </c>
      <c r="Z1899" s="1080">
        <f t="shared" si="747"/>
        <v>8</v>
      </c>
      <c r="AA1899" s="1101" t="str">
        <f t="shared" si="744"/>
        <v xml:space="preserve">Tỏi khô </v>
      </c>
      <c r="AB1899" s="1082" t="str">
        <f t="shared" si="744"/>
        <v>kg</v>
      </c>
      <c r="AC1899" s="1083">
        <f t="shared" si="744"/>
        <v>35</v>
      </c>
      <c r="AD1899" s="1089">
        <f t="shared" si="744"/>
        <v>35</v>
      </c>
      <c r="AE1899" s="1071">
        <f t="shared" si="739"/>
        <v>0</v>
      </c>
      <c r="AF1899" s="1071">
        <f t="shared" si="740"/>
        <v>0</v>
      </c>
      <c r="AG1899" s="1071">
        <f t="shared" si="740"/>
        <v>6.8000000000000007</v>
      </c>
      <c r="AH1899" s="1071">
        <f t="shared" si="740"/>
        <v>0</v>
      </c>
      <c r="AI1899" s="1060">
        <f t="shared" si="745"/>
        <v>238.00000000000003</v>
      </c>
      <c r="AJ1899" s="1102"/>
      <c r="AK1899" s="1063"/>
      <c r="AL1899" s="1103"/>
      <c r="AM1899" s="1063"/>
      <c r="AN1899" s="1085">
        <f t="shared" si="741"/>
        <v>0</v>
      </c>
      <c r="AO1899" s="1061">
        <f t="shared" si="742"/>
        <v>0</v>
      </c>
      <c r="AP1899" s="1061">
        <f t="shared" si="742"/>
        <v>0</v>
      </c>
      <c r="AQ1899" s="1061">
        <f t="shared" si="742"/>
        <v>2</v>
      </c>
      <c r="AR1899" s="1061">
        <f t="shared" si="742"/>
        <v>0</v>
      </c>
      <c r="AS1899" s="1061">
        <f t="shared" si="742"/>
        <v>70</v>
      </c>
      <c r="AT1899" s="850">
        <f t="shared" si="748"/>
        <v>0</v>
      </c>
      <c r="AU1899" s="880" t="s">
        <v>830</v>
      </c>
      <c r="AV1899" s="868">
        <f>K1960</f>
        <v>8</v>
      </c>
      <c r="AW1899" s="861" t="s">
        <v>27</v>
      </c>
      <c r="AX1899" s="888">
        <v>14</v>
      </c>
      <c r="AY1899" s="861" t="s">
        <v>28</v>
      </c>
      <c r="AZ1899" s="870">
        <f>AX1899*AV1899</f>
        <v>112</v>
      </c>
    </row>
    <row r="1900" spans="1:52" ht="13.5" customHeight="1">
      <c r="A1900" s="838">
        <f t="shared" si="746"/>
        <v>9</v>
      </c>
      <c r="B1900" s="1039" t="s">
        <v>44</v>
      </c>
      <c r="C1900" s="817" t="s">
        <v>66</v>
      </c>
      <c r="D1900" s="1054">
        <v>20</v>
      </c>
      <c r="E1900" s="921">
        <v>20</v>
      </c>
      <c r="F1900" s="1061"/>
      <c r="G1900" s="1086"/>
      <c r="H1900" s="1063">
        <v>0.4</v>
      </c>
      <c r="I1900" s="1077"/>
      <c r="J1900" s="1060">
        <f t="shared" si="737"/>
        <v>8</v>
      </c>
      <c r="K1900" s="1092"/>
      <c r="L1900" s="1061"/>
      <c r="M1900" s="1099">
        <v>0.8</v>
      </c>
      <c r="N1900" s="1063"/>
      <c r="O1900" s="1060">
        <f t="shared" si="749"/>
        <v>16</v>
      </c>
      <c r="P1900" s="1061"/>
      <c r="Q1900" s="1061" t="s">
        <v>884</v>
      </c>
      <c r="R1900" s="1099">
        <v>0.8</v>
      </c>
      <c r="S1900" s="1063"/>
      <c r="T1900" s="1079">
        <f t="shared" si="738"/>
        <v>16</v>
      </c>
      <c r="U1900" s="1061">
        <f>SUM(F1900,K1900,P1900)</f>
        <v>0</v>
      </c>
      <c r="V1900" s="1061">
        <f t="shared" si="750"/>
        <v>0</v>
      </c>
      <c r="W1900" s="1063">
        <f t="shared" si="743"/>
        <v>2</v>
      </c>
      <c r="X1900" s="1063">
        <f t="shared" si="743"/>
        <v>0</v>
      </c>
      <c r="Y1900" s="1060">
        <f t="shared" si="743"/>
        <v>40</v>
      </c>
      <c r="Z1900" s="1080">
        <f t="shared" si="747"/>
        <v>9</v>
      </c>
      <c r="AA1900" s="1101" t="str">
        <f t="shared" si="744"/>
        <v>Hành củ</v>
      </c>
      <c r="AB1900" s="1082" t="str">
        <f t="shared" si="744"/>
        <v>kg</v>
      </c>
      <c r="AC1900" s="1083">
        <f t="shared" si="744"/>
        <v>20</v>
      </c>
      <c r="AD1900" s="1089">
        <f t="shared" si="744"/>
        <v>20</v>
      </c>
      <c r="AE1900" s="1071">
        <f t="shared" si="739"/>
        <v>0</v>
      </c>
      <c r="AF1900" s="1071">
        <f t="shared" si="740"/>
        <v>0</v>
      </c>
      <c r="AG1900" s="1071">
        <f t="shared" si="740"/>
        <v>6.8000000000000007</v>
      </c>
      <c r="AH1900" s="1071">
        <f t="shared" si="740"/>
        <v>0</v>
      </c>
      <c r="AI1900" s="1060">
        <f t="shared" si="745"/>
        <v>136</v>
      </c>
      <c r="AJ1900" s="1102"/>
      <c r="AK1900" s="1063"/>
      <c r="AL1900" s="1103"/>
      <c r="AM1900" s="1063"/>
      <c r="AN1900" s="1108">
        <f t="shared" si="741"/>
        <v>0</v>
      </c>
      <c r="AO1900" s="1061">
        <f t="shared" si="742"/>
        <v>0</v>
      </c>
      <c r="AP1900" s="1061">
        <f t="shared" si="742"/>
        <v>0</v>
      </c>
      <c r="AQ1900" s="1061">
        <f t="shared" si="742"/>
        <v>2</v>
      </c>
      <c r="AR1900" s="1061">
        <f t="shared" si="742"/>
        <v>0</v>
      </c>
      <c r="AS1900" s="1061">
        <f t="shared" si="742"/>
        <v>40</v>
      </c>
      <c r="AT1900" s="850">
        <f t="shared" si="748"/>
        <v>0</v>
      </c>
      <c r="AU1900" s="880" t="s">
        <v>831</v>
      </c>
      <c r="AV1900" s="868">
        <f>K1961</f>
        <v>8</v>
      </c>
      <c r="AW1900" s="861" t="s">
        <v>27</v>
      </c>
      <c r="AX1900" s="888">
        <v>24</v>
      </c>
      <c r="AY1900" s="861" t="s">
        <v>28</v>
      </c>
      <c r="AZ1900" s="870">
        <f>AX1900*AV1900</f>
        <v>192</v>
      </c>
    </row>
    <row r="1901" spans="1:52" ht="13.5" customHeight="1">
      <c r="A1901" s="838">
        <f t="shared" si="746"/>
        <v>10</v>
      </c>
      <c r="B1901" s="1039" t="s">
        <v>593</v>
      </c>
      <c r="C1901" s="817" t="s">
        <v>389</v>
      </c>
      <c r="D1901" s="1054">
        <v>22</v>
      </c>
      <c r="E1901" s="921">
        <v>22</v>
      </c>
      <c r="F1901" s="1061"/>
      <c r="G1901" s="1086"/>
      <c r="H1901" s="1063">
        <v>1</v>
      </c>
      <c r="I1901" s="1077"/>
      <c r="J1901" s="1060">
        <f t="shared" si="737"/>
        <v>22</v>
      </c>
      <c r="K1901" s="1092"/>
      <c r="L1901" s="1061"/>
      <c r="M1901" s="1099">
        <v>1</v>
      </c>
      <c r="N1901" s="1063"/>
      <c r="O1901" s="1060">
        <f t="shared" si="749"/>
        <v>22</v>
      </c>
      <c r="P1901" s="1093"/>
      <c r="Q1901" s="1061"/>
      <c r="R1901" s="1109">
        <v>1.5</v>
      </c>
      <c r="S1901" s="1063"/>
      <c r="T1901" s="1079">
        <f t="shared" si="738"/>
        <v>33</v>
      </c>
      <c r="U1901" s="1061">
        <f>SUM(F1901,K1901,P1901)</f>
        <v>0</v>
      </c>
      <c r="V1901" s="1061">
        <f t="shared" si="750"/>
        <v>0</v>
      </c>
      <c r="W1901" s="1063">
        <f t="shared" si="743"/>
        <v>3.5</v>
      </c>
      <c r="X1901" s="1063">
        <f t="shared" si="743"/>
        <v>0</v>
      </c>
      <c r="Y1901" s="1060">
        <f t="shared" si="743"/>
        <v>77</v>
      </c>
      <c r="Z1901" s="1080">
        <f t="shared" si="747"/>
        <v>10</v>
      </c>
      <c r="AA1901" s="1101" t="str">
        <f t="shared" si="744"/>
        <v>Dầu ăn Mavela</v>
      </c>
      <c r="AB1901" s="1082" t="str">
        <f t="shared" si="744"/>
        <v>lít</v>
      </c>
      <c r="AC1901" s="1083">
        <f t="shared" si="744"/>
        <v>22</v>
      </c>
      <c r="AD1901" s="1089">
        <f t="shared" si="744"/>
        <v>22</v>
      </c>
      <c r="AE1901" s="1071">
        <f t="shared" si="739"/>
        <v>0</v>
      </c>
      <c r="AF1901" s="1071">
        <f t="shared" si="740"/>
        <v>0</v>
      </c>
      <c r="AG1901" s="1071">
        <f t="shared" si="740"/>
        <v>9</v>
      </c>
      <c r="AH1901" s="1071">
        <f t="shared" si="740"/>
        <v>0</v>
      </c>
      <c r="AI1901" s="1060">
        <f t="shared" si="745"/>
        <v>198</v>
      </c>
      <c r="AJ1901" s="1102"/>
      <c r="AK1901" s="1063"/>
      <c r="AL1901" s="1103"/>
      <c r="AM1901" s="1063"/>
      <c r="AN1901" s="1085">
        <f t="shared" si="741"/>
        <v>0</v>
      </c>
      <c r="AO1901" s="1061">
        <f t="shared" si="742"/>
        <v>0</v>
      </c>
      <c r="AP1901" s="1061">
        <f t="shared" si="742"/>
        <v>0</v>
      </c>
      <c r="AQ1901" s="1061">
        <f t="shared" si="742"/>
        <v>3.5</v>
      </c>
      <c r="AR1901" s="1061">
        <f t="shared" si="742"/>
        <v>0</v>
      </c>
      <c r="AS1901" s="1061">
        <f t="shared" si="742"/>
        <v>77</v>
      </c>
      <c r="AT1901" s="850">
        <f t="shared" si="748"/>
        <v>0</v>
      </c>
      <c r="AU1901" s="880" t="s">
        <v>832</v>
      </c>
      <c r="AV1901" s="868">
        <f>K1962</f>
        <v>8</v>
      </c>
      <c r="AW1901" s="861" t="s">
        <v>27</v>
      </c>
      <c r="AX1901" s="888">
        <v>24</v>
      </c>
      <c r="AY1901" s="861" t="s">
        <v>28</v>
      </c>
      <c r="AZ1901" s="870">
        <f>AX1901*AV1901</f>
        <v>192</v>
      </c>
    </row>
    <row r="1902" spans="1:52" ht="13.5" customHeight="1">
      <c r="A1902" s="838">
        <f t="shared" si="746"/>
        <v>11</v>
      </c>
      <c r="B1902" s="1039" t="s">
        <v>45</v>
      </c>
      <c r="C1902" s="817" t="s">
        <v>66</v>
      </c>
      <c r="D1902" s="1054">
        <v>130</v>
      </c>
      <c r="E1902" s="921">
        <v>90</v>
      </c>
      <c r="F1902" s="1061" t="s">
        <v>885</v>
      </c>
      <c r="G1902" s="1086" t="s">
        <v>886</v>
      </c>
      <c r="H1902" s="1063"/>
      <c r="I1902" s="1077"/>
      <c r="J1902" s="1060">
        <f t="shared" si="737"/>
        <v>0</v>
      </c>
      <c r="K1902" s="1092"/>
      <c r="L1902" s="1061"/>
      <c r="M1902" s="1110">
        <v>0.1</v>
      </c>
      <c r="N1902" s="1063"/>
      <c r="O1902" s="1060">
        <f>SUM(K1902:N1902)*$E1902</f>
        <v>9</v>
      </c>
      <c r="P1902" s="1093"/>
      <c r="Q1902" s="1061"/>
      <c r="R1902" s="1100">
        <v>0.1</v>
      </c>
      <c r="S1902" s="1063"/>
      <c r="T1902" s="1079">
        <f t="shared" si="738"/>
        <v>9</v>
      </c>
      <c r="U1902" s="1061">
        <f t="shared" ref="U1902:U1908" si="751">SUM(F1902,K1902,P1902)</f>
        <v>0</v>
      </c>
      <c r="V1902" s="1061">
        <f t="shared" si="750"/>
        <v>0</v>
      </c>
      <c r="W1902" s="1063">
        <f t="shared" si="743"/>
        <v>0.2</v>
      </c>
      <c r="X1902" s="1063">
        <f t="shared" si="743"/>
        <v>0</v>
      </c>
      <c r="Y1902" s="1060">
        <f t="shared" si="743"/>
        <v>18</v>
      </c>
      <c r="Z1902" s="1080">
        <f t="shared" si="747"/>
        <v>11</v>
      </c>
      <c r="AA1902" s="1101" t="str">
        <f t="shared" si="744"/>
        <v>Tiêu bắc</v>
      </c>
      <c r="AB1902" s="1082" t="str">
        <f t="shared" si="744"/>
        <v>kg</v>
      </c>
      <c r="AC1902" s="1083">
        <f t="shared" si="744"/>
        <v>130</v>
      </c>
      <c r="AD1902" s="1089">
        <f t="shared" si="744"/>
        <v>90</v>
      </c>
      <c r="AE1902" s="1071">
        <f t="shared" si="739"/>
        <v>0</v>
      </c>
      <c r="AF1902" s="1071">
        <f t="shared" si="740"/>
        <v>0</v>
      </c>
      <c r="AG1902" s="1071">
        <f t="shared" si="740"/>
        <v>2.3999999999999977</v>
      </c>
      <c r="AH1902" s="1071">
        <f t="shared" si="740"/>
        <v>0</v>
      </c>
      <c r="AI1902" s="1060">
        <f t="shared" si="745"/>
        <v>215.9999999999998</v>
      </c>
      <c r="AJ1902" s="1102"/>
      <c r="AK1902" s="1063"/>
      <c r="AL1902" s="1103"/>
      <c r="AM1902" s="1063"/>
      <c r="AN1902" s="1085">
        <f t="shared" si="741"/>
        <v>0</v>
      </c>
      <c r="AO1902" s="1061">
        <f t="shared" si="742"/>
        <v>0</v>
      </c>
      <c r="AP1902" s="1061">
        <f t="shared" si="742"/>
        <v>0</v>
      </c>
      <c r="AQ1902" s="1061">
        <f t="shared" si="742"/>
        <v>0.2</v>
      </c>
      <c r="AR1902" s="1061">
        <f t="shared" si="742"/>
        <v>0</v>
      </c>
      <c r="AS1902" s="1061">
        <f t="shared" si="742"/>
        <v>18</v>
      </c>
      <c r="AT1902" s="850">
        <f t="shared" si="748"/>
        <v>8</v>
      </c>
      <c r="AU1902" s="1521" t="str">
        <f>B1963</f>
        <v xml:space="preserve">  + Ăn thêm</v>
      </c>
      <c r="AV1902" s="1522"/>
      <c r="AW1902" s="1522"/>
      <c r="AX1902" s="1522"/>
      <c r="AY1902" s="1522"/>
      <c r="AZ1902" s="892">
        <f>J1963</f>
        <v>0</v>
      </c>
    </row>
    <row r="1903" spans="1:52" ht="13.5" customHeight="1">
      <c r="A1903" s="838">
        <f t="shared" si="746"/>
        <v>12</v>
      </c>
      <c r="B1903" s="1039" t="s">
        <v>46</v>
      </c>
      <c r="C1903" s="817" t="s">
        <v>66</v>
      </c>
      <c r="D1903" s="1054">
        <v>35</v>
      </c>
      <c r="E1903" s="921">
        <v>35</v>
      </c>
      <c r="F1903" s="1061"/>
      <c r="G1903" s="1086"/>
      <c r="H1903" s="1063">
        <v>0.1</v>
      </c>
      <c r="I1903" s="1077"/>
      <c r="J1903" s="1060">
        <f t="shared" si="737"/>
        <v>3.5</v>
      </c>
      <c r="K1903" s="1092"/>
      <c r="L1903" s="1061"/>
      <c r="M1903" s="1110">
        <v>0.2</v>
      </c>
      <c r="N1903" s="1063"/>
      <c r="O1903" s="1060">
        <f t="shared" ref="O1903:O1951" si="752">SUM(K1903:N1903)*$E1903</f>
        <v>7</v>
      </c>
      <c r="P1903" s="1093"/>
      <c r="Q1903" s="1061"/>
      <c r="R1903" s="1100">
        <v>0.2</v>
      </c>
      <c r="S1903" s="1063"/>
      <c r="T1903" s="1079">
        <f t="shared" si="738"/>
        <v>7</v>
      </c>
      <c r="U1903" s="1061">
        <f t="shared" si="751"/>
        <v>0</v>
      </c>
      <c r="V1903" s="1061">
        <f t="shared" si="750"/>
        <v>0</v>
      </c>
      <c r="W1903" s="1063">
        <f t="shared" si="743"/>
        <v>0.5</v>
      </c>
      <c r="X1903" s="1063">
        <f t="shared" si="743"/>
        <v>0</v>
      </c>
      <c r="Y1903" s="1060">
        <f>SUM(J1903,O1903,T1903)</f>
        <v>17.5</v>
      </c>
      <c r="Z1903" s="1080">
        <f t="shared" si="747"/>
        <v>12</v>
      </c>
      <c r="AA1903" s="1101" t="str">
        <f t="shared" si="744"/>
        <v>Kẹo đắng</v>
      </c>
      <c r="AB1903" s="1082" t="str">
        <f t="shared" si="744"/>
        <v>kg</v>
      </c>
      <c r="AC1903" s="1083">
        <f t="shared" si="744"/>
        <v>35</v>
      </c>
      <c r="AD1903" s="1089">
        <f t="shared" si="744"/>
        <v>35</v>
      </c>
      <c r="AE1903" s="1071">
        <f t="shared" si="739"/>
        <v>0</v>
      </c>
      <c r="AF1903" s="1071">
        <f t="shared" si="740"/>
        <v>0</v>
      </c>
      <c r="AG1903" s="1071">
        <f t="shared" si="740"/>
        <v>3.5</v>
      </c>
      <c r="AH1903" s="1071">
        <f t="shared" si="740"/>
        <v>0</v>
      </c>
      <c r="AI1903" s="1060">
        <f t="shared" si="745"/>
        <v>122.5</v>
      </c>
      <c r="AJ1903" s="1102"/>
      <c r="AK1903" s="1063"/>
      <c r="AL1903" s="1103"/>
      <c r="AM1903" s="1063"/>
      <c r="AN1903" s="1085">
        <f t="shared" si="741"/>
        <v>0</v>
      </c>
      <c r="AO1903" s="1061">
        <f t="shared" si="742"/>
        <v>0</v>
      </c>
      <c r="AP1903" s="1061">
        <f t="shared" si="742"/>
        <v>0</v>
      </c>
      <c r="AQ1903" s="1061">
        <f t="shared" si="742"/>
        <v>0.5</v>
      </c>
      <c r="AR1903" s="1061">
        <f t="shared" si="742"/>
        <v>0</v>
      </c>
      <c r="AS1903" s="1061">
        <f t="shared" si="742"/>
        <v>17.5</v>
      </c>
      <c r="AT1903" s="850">
        <f t="shared" si="748"/>
        <v>0</v>
      </c>
      <c r="AU1903" s="1521" t="str">
        <f>B1964</f>
        <v xml:space="preserve"> + ăn thêm </v>
      </c>
      <c r="AV1903" s="1522"/>
      <c r="AW1903" s="1522"/>
      <c r="AX1903" s="1522"/>
      <c r="AY1903" s="1522"/>
      <c r="AZ1903" s="870">
        <f>J1964</f>
        <v>0</v>
      </c>
    </row>
    <row r="1904" spans="1:52" ht="13.5" customHeight="1">
      <c r="A1904" s="838">
        <f t="shared" si="746"/>
        <v>13</v>
      </c>
      <c r="B1904" s="1039" t="s">
        <v>47</v>
      </c>
      <c r="C1904" s="817" t="s">
        <v>66</v>
      </c>
      <c r="D1904" s="1054">
        <v>17</v>
      </c>
      <c r="E1904" s="921">
        <v>17</v>
      </c>
      <c r="F1904" s="1061"/>
      <c r="G1904" s="1086"/>
      <c r="H1904" s="1063"/>
      <c r="I1904" s="1077"/>
      <c r="J1904" s="1060">
        <f t="shared" si="737"/>
        <v>0</v>
      </c>
      <c r="K1904" s="1092"/>
      <c r="L1904" s="1061"/>
      <c r="M1904" s="1110"/>
      <c r="N1904" s="1063"/>
      <c r="O1904" s="1060">
        <f t="shared" si="752"/>
        <v>0</v>
      </c>
      <c r="P1904" s="1093"/>
      <c r="Q1904" s="1061"/>
      <c r="R1904" s="1100"/>
      <c r="S1904" s="1063"/>
      <c r="T1904" s="1079">
        <f t="shared" si="738"/>
        <v>0</v>
      </c>
      <c r="U1904" s="1061">
        <f t="shared" si="751"/>
        <v>0</v>
      </c>
      <c r="V1904" s="1061">
        <f t="shared" si="750"/>
        <v>0</v>
      </c>
      <c r="W1904" s="1063">
        <f t="shared" si="743"/>
        <v>0</v>
      </c>
      <c r="X1904" s="1063">
        <f t="shared" si="743"/>
        <v>0</v>
      </c>
      <c r="Y1904" s="1060">
        <f t="shared" si="743"/>
        <v>0</v>
      </c>
      <c r="Z1904" s="1080">
        <f t="shared" si="747"/>
        <v>13</v>
      </c>
      <c r="AA1904" s="1101" t="str">
        <f t="shared" si="744"/>
        <v>Đường trắng</v>
      </c>
      <c r="AB1904" s="1082" t="str">
        <f t="shared" si="744"/>
        <v>kg</v>
      </c>
      <c r="AC1904" s="1083">
        <f t="shared" si="744"/>
        <v>17</v>
      </c>
      <c r="AD1904" s="1089">
        <f t="shared" si="744"/>
        <v>17</v>
      </c>
      <c r="AE1904" s="1071">
        <f t="shared" si="739"/>
        <v>0</v>
      </c>
      <c r="AF1904" s="1071">
        <f t="shared" si="740"/>
        <v>0</v>
      </c>
      <c r="AG1904" s="1071">
        <f t="shared" si="740"/>
        <v>0</v>
      </c>
      <c r="AH1904" s="1071">
        <f t="shared" si="740"/>
        <v>0</v>
      </c>
      <c r="AI1904" s="1060">
        <f t="shared" si="745"/>
        <v>0</v>
      </c>
      <c r="AJ1904" s="1102"/>
      <c r="AK1904" s="1063"/>
      <c r="AL1904" s="1103"/>
      <c r="AM1904" s="1063"/>
      <c r="AN1904" s="1085">
        <f t="shared" si="741"/>
        <v>0</v>
      </c>
      <c r="AO1904" s="1061">
        <f t="shared" si="742"/>
        <v>0</v>
      </c>
      <c r="AP1904" s="1061">
        <f t="shared" si="742"/>
        <v>0</v>
      </c>
      <c r="AQ1904" s="1061">
        <f t="shared" si="742"/>
        <v>0</v>
      </c>
      <c r="AR1904" s="1061">
        <f t="shared" si="742"/>
        <v>0</v>
      </c>
      <c r="AS1904" s="1061">
        <f t="shared" si="742"/>
        <v>0</v>
      </c>
      <c r="AT1904" s="850">
        <f t="shared" si="748"/>
        <v>0</v>
      </c>
      <c r="AU1904" s="893" t="s">
        <v>834</v>
      </c>
      <c r="AV1904" s="894"/>
      <c r="AW1904" s="894"/>
      <c r="AX1904" s="894"/>
      <c r="AY1904" s="894"/>
      <c r="AZ1904" s="870">
        <f>SUM(AZ1894:AZ1903)</f>
        <v>8686</v>
      </c>
    </row>
    <row r="1905" spans="1:52" ht="13.5" customHeight="1">
      <c r="A1905" s="838">
        <f t="shared" si="746"/>
        <v>14</v>
      </c>
      <c r="B1905" s="1039" t="s">
        <v>48</v>
      </c>
      <c r="C1905" s="817" t="s">
        <v>389</v>
      </c>
      <c r="D1905" s="1054">
        <v>23</v>
      </c>
      <c r="E1905" s="921">
        <v>23</v>
      </c>
      <c r="F1905" s="1061"/>
      <c r="G1905" s="1086"/>
      <c r="H1905" s="1063">
        <v>0.5</v>
      </c>
      <c r="I1905" s="1077"/>
      <c r="J1905" s="1060">
        <f t="shared" si="737"/>
        <v>11.5</v>
      </c>
      <c r="K1905" s="1061"/>
      <c r="L1905" s="1061"/>
      <c r="M1905" s="1063">
        <v>0.8</v>
      </c>
      <c r="N1905" s="1063"/>
      <c r="O1905" s="1060">
        <f t="shared" si="752"/>
        <v>18.400000000000002</v>
      </c>
      <c r="P1905" s="1093"/>
      <c r="Q1905" s="1061"/>
      <c r="R1905" s="1100">
        <v>0.7</v>
      </c>
      <c r="S1905" s="1063"/>
      <c r="T1905" s="1079">
        <f t="shared" si="738"/>
        <v>16.099999999999998</v>
      </c>
      <c r="U1905" s="1061">
        <f t="shared" si="751"/>
        <v>0</v>
      </c>
      <c r="V1905" s="1061">
        <f t="shared" si="750"/>
        <v>0</v>
      </c>
      <c r="W1905" s="1063">
        <f t="shared" si="743"/>
        <v>2</v>
      </c>
      <c r="X1905" s="1063">
        <f t="shared" si="743"/>
        <v>0</v>
      </c>
      <c r="Y1905" s="1060">
        <f t="shared" si="743"/>
        <v>46</v>
      </c>
      <c r="Z1905" s="1080">
        <f t="shared" si="747"/>
        <v>14</v>
      </c>
      <c r="AA1905" s="1101" t="str">
        <f t="shared" si="744"/>
        <v>Mật mía</v>
      </c>
      <c r="AB1905" s="1082" t="str">
        <f t="shared" si="744"/>
        <v>lít</v>
      </c>
      <c r="AC1905" s="1083">
        <f t="shared" si="744"/>
        <v>23</v>
      </c>
      <c r="AD1905" s="1089">
        <f t="shared" si="744"/>
        <v>23</v>
      </c>
      <c r="AE1905" s="1071">
        <f t="shared" si="739"/>
        <v>0</v>
      </c>
      <c r="AF1905" s="1071">
        <f t="shared" si="740"/>
        <v>0</v>
      </c>
      <c r="AG1905" s="1071">
        <f t="shared" si="740"/>
        <v>5.3000000000000007</v>
      </c>
      <c r="AH1905" s="1071">
        <f t="shared" si="740"/>
        <v>0</v>
      </c>
      <c r="AI1905" s="1060">
        <f t="shared" si="745"/>
        <v>121.90000000000002</v>
      </c>
      <c r="AJ1905" s="1102"/>
      <c r="AK1905" s="1063"/>
      <c r="AL1905" s="1103"/>
      <c r="AM1905" s="1063"/>
      <c r="AN1905" s="1085">
        <f t="shared" si="741"/>
        <v>0</v>
      </c>
      <c r="AO1905" s="1061">
        <f t="shared" si="742"/>
        <v>0</v>
      </c>
      <c r="AP1905" s="1061">
        <f t="shared" si="742"/>
        <v>0</v>
      </c>
      <c r="AQ1905" s="1061">
        <f t="shared" si="742"/>
        <v>2</v>
      </c>
      <c r="AR1905" s="1061">
        <f t="shared" si="742"/>
        <v>0</v>
      </c>
      <c r="AS1905" s="1061">
        <f t="shared" si="742"/>
        <v>46</v>
      </c>
      <c r="AT1905" s="850">
        <f t="shared" si="748"/>
        <v>0</v>
      </c>
      <c r="AU1905" s="1255" t="s">
        <v>835</v>
      </c>
      <c r="AV1905" s="1256"/>
      <c r="AW1905" s="1256"/>
      <c r="AX1905" s="1256"/>
      <c r="AY1905" s="1256"/>
      <c r="AZ1905" s="870">
        <f>Q1963</f>
        <v>2265.9999999999945</v>
      </c>
    </row>
    <row r="1906" spans="1:52" ht="13.5" customHeight="1">
      <c r="A1906" s="838">
        <f t="shared" si="746"/>
        <v>15</v>
      </c>
      <c r="B1906" s="1039" t="s">
        <v>514</v>
      </c>
      <c r="C1906" s="817" t="s">
        <v>66</v>
      </c>
      <c r="D1906" s="1054">
        <v>80</v>
      </c>
      <c r="E1906" s="921">
        <v>80</v>
      </c>
      <c r="F1906" s="1061"/>
      <c r="G1906" s="1086"/>
      <c r="H1906" s="1063">
        <v>0.2</v>
      </c>
      <c r="I1906" s="1077"/>
      <c r="J1906" s="1060">
        <f t="shared" si="737"/>
        <v>16</v>
      </c>
      <c r="K1906" s="1061"/>
      <c r="L1906" s="1061"/>
      <c r="M1906" s="1063">
        <v>0.3</v>
      </c>
      <c r="N1906" s="1063"/>
      <c r="O1906" s="1060">
        <f t="shared" si="752"/>
        <v>24</v>
      </c>
      <c r="P1906" s="1093"/>
      <c r="Q1906" s="1061"/>
      <c r="R1906" s="1100">
        <v>0.3</v>
      </c>
      <c r="S1906" s="1063"/>
      <c r="T1906" s="1079">
        <f t="shared" si="738"/>
        <v>24</v>
      </c>
      <c r="U1906" s="1061">
        <f t="shared" si="751"/>
        <v>0</v>
      </c>
      <c r="V1906" s="1061">
        <f t="shared" si="750"/>
        <v>0</v>
      </c>
      <c r="W1906" s="1063">
        <f t="shared" si="743"/>
        <v>0.8</v>
      </c>
      <c r="X1906" s="1063">
        <f t="shared" si="743"/>
        <v>0</v>
      </c>
      <c r="Y1906" s="1060">
        <f t="shared" si="743"/>
        <v>64</v>
      </c>
      <c r="Z1906" s="1080">
        <f t="shared" si="747"/>
        <v>15</v>
      </c>
      <c r="AA1906" s="1101" t="str">
        <f t="shared" si="744"/>
        <v>Ót bột</v>
      </c>
      <c r="AB1906" s="1082" t="str">
        <f t="shared" si="744"/>
        <v>kg</v>
      </c>
      <c r="AC1906" s="1083">
        <f t="shared" si="744"/>
        <v>80</v>
      </c>
      <c r="AD1906" s="1089">
        <f t="shared" si="744"/>
        <v>80</v>
      </c>
      <c r="AE1906" s="1071">
        <f t="shared" si="739"/>
        <v>0</v>
      </c>
      <c r="AF1906" s="1071">
        <f t="shared" si="740"/>
        <v>0</v>
      </c>
      <c r="AG1906" s="1071">
        <f t="shared" si="740"/>
        <v>4.6000000000000023</v>
      </c>
      <c r="AH1906" s="1071">
        <f t="shared" si="740"/>
        <v>0</v>
      </c>
      <c r="AI1906" s="1060">
        <f t="shared" si="745"/>
        <v>368.00000000000017</v>
      </c>
      <c r="AJ1906" s="1102"/>
      <c r="AK1906" s="1063"/>
      <c r="AL1906" s="1103"/>
      <c r="AM1906" s="1063"/>
      <c r="AN1906" s="1085">
        <f t="shared" si="741"/>
        <v>0</v>
      </c>
      <c r="AO1906" s="1061">
        <f t="shared" si="742"/>
        <v>0</v>
      </c>
      <c r="AP1906" s="1061">
        <f t="shared" si="742"/>
        <v>0</v>
      </c>
      <c r="AQ1906" s="1061">
        <f t="shared" si="742"/>
        <v>0.8</v>
      </c>
      <c r="AR1906" s="1061">
        <f t="shared" si="742"/>
        <v>0</v>
      </c>
      <c r="AS1906" s="1061">
        <f t="shared" si="742"/>
        <v>64</v>
      </c>
      <c r="AT1906" s="850">
        <f t="shared" si="748"/>
        <v>0</v>
      </c>
      <c r="AU1906" s="1255" t="s">
        <v>836</v>
      </c>
      <c r="AV1906" s="1256"/>
      <c r="AW1906" s="1256"/>
      <c r="AX1906" s="1256"/>
      <c r="AY1906" s="1256"/>
      <c r="AZ1906" s="870"/>
    </row>
    <row r="1907" spans="1:52" ht="13.5" customHeight="1">
      <c r="A1907" s="838">
        <f t="shared" si="746"/>
        <v>16</v>
      </c>
      <c r="B1907" s="1039" t="s">
        <v>49</v>
      </c>
      <c r="C1907" s="817" t="s">
        <v>66</v>
      </c>
      <c r="D1907" s="1054">
        <v>40</v>
      </c>
      <c r="E1907" s="921">
        <v>40</v>
      </c>
      <c r="F1907" s="1061"/>
      <c r="G1907" s="1086"/>
      <c r="H1907" s="1063">
        <v>0.2</v>
      </c>
      <c r="I1907" s="1077"/>
      <c r="J1907" s="1060">
        <f t="shared" si="737"/>
        <v>8</v>
      </c>
      <c r="K1907" s="1061"/>
      <c r="L1907" s="1061"/>
      <c r="M1907" s="1063">
        <v>0.3</v>
      </c>
      <c r="N1907" s="1063"/>
      <c r="O1907" s="1060">
        <f t="shared" si="752"/>
        <v>12</v>
      </c>
      <c r="P1907" s="1093"/>
      <c r="Q1907" s="1061"/>
      <c r="R1907" s="1100">
        <v>0.3</v>
      </c>
      <c r="S1907" s="1063"/>
      <c r="T1907" s="1079">
        <f t="shared" si="738"/>
        <v>12</v>
      </c>
      <c r="U1907" s="1061">
        <f t="shared" si="751"/>
        <v>0</v>
      </c>
      <c r="V1907" s="1061">
        <f t="shared" si="750"/>
        <v>0</v>
      </c>
      <c r="W1907" s="1063">
        <f t="shared" si="743"/>
        <v>0.8</v>
      </c>
      <c r="X1907" s="1063">
        <f t="shared" si="743"/>
        <v>0</v>
      </c>
      <c r="Y1907" s="1111">
        <f t="shared" si="743"/>
        <v>32</v>
      </c>
      <c r="Z1907" s="1080">
        <f t="shared" si="747"/>
        <v>16</v>
      </c>
      <c r="AA1907" s="1101" t="str">
        <f t="shared" si="744"/>
        <v>Bột nghệ</v>
      </c>
      <c r="AB1907" s="1082" t="str">
        <f t="shared" si="744"/>
        <v>kg</v>
      </c>
      <c r="AC1907" s="1083">
        <f t="shared" si="744"/>
        <v>40</v>
      </c>
      <c r="AD1907" s="1089">
        <f t="shared" si="744"/>
        <v>40</v>
      </c>
      <c r="AE1907" s="1071">
        <f t="shared" si="739"/>
        <v>0</v>
      </c>
      <c r="AF1907" s="1071">
        <f t="shared" si="740"/>
        <v>0</v>
      </c>
      <c r="AG1907" s="1071">
        <f t="shared" si="740"/>
        <v>11.599999999999987</v>
      </c>
      <c r="AH1907" s="1071">
        <f t="shared" si="740"/>
        <v>0</v>
      </c>
      <c r="AI1907" s="1060">
        <f t="shared" si="745"/>
        <v>463.99999999999949</v>
      </c>
      <c r="AJ1907" s="1102"/>
      <c r="AK1907" s="1063"/>
      <c r="AL1907" s="1103"/>
      <c r="AM1907" s="1063"/>
      <c r="AN1907" s="1085">
        <f t="shared" si="741"/>
        <v>0</v>
      </c>
      <c r="AO1907" s="1061">
        <f t="shared" si="742"/>
        <v>0</v>
      </c>
      <c r="AP1907" s="1061">
        <f t="shared" si="742"/>
        <v>0</v>
      </c>
      <c r="AQ1907" s="1061">
        <f t="shared" si="742"/>
        <v>0.8</v>
      </c>
      <c r="AR1907" s="1061">
        <f t="shared" si="742"/>
        <v>0</v>
      </c>
      <c r="AS1907" s="1061">
        <f t="shared" si="742"/>
        <v>32</v>
      </c>
      <c r="AT1907" s="850">
        <f t="shared" si="748"/>
        <v>0</v>
      </c>
      <c r="AU1907" s="1255" t="s">
        <v>799</v>
      </c>
      <c r="AV1907" s="1256"/>
      <c r="AW1907" s="1256"/>
      <c r="AX1907" s="1256"/>
      <c r="AY1907" s="1256"/>
      <c r="AZ1907" s="870"/>
    </row>
    <row r="1908" spans="1:52" ht="13.5" customHeight="1">
      <c r="A1908" s="838">
        <f t="shared" si="746"/>
        <v>17</v>
      </c>
      <c r="B1908" s="920" t="s">
        <v>373</v>
      </c>
      <c r="C1908" s="817" t="s">
        <v>66</v>
      </c>
      <c r="D1908" s="1054">
        <v>43</v>
      </c>
      <c r="E1908" s="921">
        <v>43</v>
      </c>
      <c r="F1908" s="1061"/>
      <c r="G1908" s="1086"/>
      <c r="H1908" s="1063">
        <v>3.5</v>
      </c>
      <c r="I1908" s="1077"/>
      <c r="J1908" s="1060">
        <f t="shared" si="737"/>
        <v>150.5</v>
      </c>
      <c r="K1908" s="1061"/>
      <c r="L1908" s="1061"/>
      <c r="M1908" s="1063">
        <v>1</v>
      </c>
      <c r="N1908" s="1063"/>
      <c r="O1908" s="1060">
        <f t="shared" si="752"/>
        <v>43</v>
      </c>
      <c r="P1908" s="1093"/>
      <c r="Q1908" s="1061"/>
      <c r="R1908" s="1100">
        <v>1</v>
      </c>
      <c r="S1908" s="1063"/>
      <c r="T1908" s="1079">
        <f t="shared" si="738"/>
        <v>43</v>
      </c>
      <c r="U1908" s="1061">
        <f t="shared" si="751"/>
        <v>0</v>
      </c>
      <c r="V1908" s="1061">
        <f t="shared" si="750"/>
        <v>0</v>
      </c>
      <c r="W1908" s="1063">
        <f t="shared" si="743"/>
        <v>5.5</v>
      </c>
      <c r="X1908" s="1063">
        <f t="shared" si="743"/>
        <v>0</v>
      </c>
      <c r="Y1908" s="1060">
        <f t="shared" si="743"/>
        <v>236.5</v>
      </c>
      <c r="Z1908" s="1080">
        <f t="shared" si="747"/>
        <v>17</v>
      </c>
      <c r="AA1908" s="1081" t="str">
        <f t="shared" si="744"/>
        <v>Vừng lạc</v>
      </c>
      <c r="AB1908" s="1082" t="str">
        <f t="shared" si="744"/>
        <v>kg</v>
      </c>
      <c r="AC1908" s="1083">
        <f t="shared" si="744"/>
        <v>43</v>
      </c>
      <c r="AD1908" s="1089">
        <f t="shared" si="744"/>
        <v>43</v>
      </c>
      <c r="AE1908" s="1071">
        <f t="shared" si="739"/>
        <v>0</v>
      </c>
      <c r="AF1908" s="1071">
        <f>AF1826+AK1826-AP1826</f>
        <v>0</v>
      </c>
      <c r="AG1908" s="1071">
        <f>AG1826+AL1826-AQ1826</f>
        <v>5.8000000000000007</v>
      </c>
      <c r="AH1908" s="1071">
        <f>AH1826+AM1826-AR1826</f>
        <v>0</v>
      </c>
      <c r="AI1908" s="1060">
        <f t="shared" si="745"/>
        <v>249.40000000000003</v>
      </c>
      <c r="AJ1908" s="1102">
        <f>U1908</f>
        <v>0</v>
      </c>
      <c r="AK1908" s="1102">
        <f>V1908</f>
        <v>0</v>
      </c>
      <c r="AL1908" s="1112"/>
      <c r="AM1908" s="1102">
        <f>X1908</f>
        <v>0</v>
      </c>
      <c r="AN1908" s="1085">
        <f t="shared" si="741"/>
        <v>0</v>
      </c>
      <c r="AO1908" s="1061">
        <f t="shared" si="742"/>
        <v>0</v>
      </c>
      <c r="AP1908" s="1061">
        <f t="shared" si="742"/>
        <v>0</v>
      </c>
      <c r="AQ1908" s="1061">
        <f t="shared" si="742"/>
        <v>5.5</v>
      </c>
      <c r="AR1908" s="1061">
        <f t="shared" si="742"/>
        <v>0</v>
      </c>
      <c r="AS1908" s="1061">
        <f t="shared" si="742"/>
        <v>236.5</v>
      </c>
      <c r="AT1908" s="850">
        <f t="shared" si="748"/>
        <v>0</v>
      </c>
      <c r="AU1908" s="1255" t="s">
        <v>800</v>
      </c>
      <c r="AV1908" s="1256"/>
      <c r="AW1908" s="1256"/>
      <c r="AX1908" s="1256"/>
      <c r="AY1908" s="1256"/>
      <c r="AZ1908" s="870"/>
    </row>
    <row r="1909" spans="1:52" ht="13.5" customHeight="1">
      <c r="A1909" s="838">
        <f t="shared" si="746"/>
        <v>18</v>
      </c>
      <c r="B1909" s="931" t="s">
        <v>853</v>
      </c>
      <c r="C1909" s="817" t="s">
        <v>66</v>
      </c>
      <c r="D1909" s="1054">
        <v>30</v>
      </c>
      <c r="E1909" s="921">
        <v>6</v>
      </c>
      <c r="F1909" s="1061"/>
      <c r="G1909" s="1086"/>
      <c r="H1909" s="1063">
        <v>0.5</v>
      </c>
      <c r="I1909" s="1077"/>
      <c r="J1909" s="1060">
        <f t="shared" si="737"/>
        <v>3</v>
      </c>
      <c r="K1909" s="1061"/>
      <c r="L1909" s="1061"/>
      <c r="M1909" s="1063">
        <v>1</v>
      </c>
      <c r="N1909" s="1063"/>
      <c r="O1909" s="1060">
        <f t="shared" si="752"/>
        <v>6</v>
      </c>
      <c r="P1909" s="1093"/>
      <c r="Q1909" s="1061"/>
      <c r="R1909" s="1100">
        <v>1</v>
      </c>
      <c r="S1909" s="1063"/>
      <c r="T1909" s="1079">
        <f t="shared" si="738"/>
        <v>6</v>
      </c>
      <c r="U1909" s="1061"/>
      <c r="V1909" s="1061">
        <f t="shared" si="750"/>
        <v>0</v>
      </c>
      <c r="W1909" s="1063">
        <f t="shared" si="750"/>
        <v>2.5</v>
      </c>
      <c r="X1909" s="1063">
        <f t="shared" si="750"/>
        <v>0</v>
      </c>
      <c r="Y1909" s="1060">
        <f t="shared" si="750"/>
        <v>15</v>
      </c>
      <c r="Z1909" s="1080">
        <f t="shared" si="747"/>
        <v>18</v>
      </c>
      <c r="AA1909" s="1081" t="str">
        <f t="shared" si="744"/>
        <v>Tăm bao tay</v>
      </c>
      <c r="AB1909" s="1082" t="str">
        <f t="shared" si="744"/>
        <v>kg</v>
      </c>
      <c r="AC1909" s="1083">
        <f t="shared" si="744"/>
        <v>30</v>
      </c>
      <c r="AD1909" s="1089">
        <f t="shared" si="744"/>
        <v>6</v>
      </c>
      <c r="AE1909" s="1071">
        <f t="shared" ref="AE1909:AH1924" si="753">AE1827+AJ1827-AO1827</f>
        <v>0</v>
      </c>
      <c r="AF1909" s="1071">
        <f t="shared" si="753"/>
        <v>0</v>
      </c>
      <c r="AG1909" s="1071">
        <f t="shared" si="753"/>
        <v>7</v>
      </c>
      <c r="AH1909" s="1071">
        <f t="shared" si="753"/>
        <v>0</v>
      </c>
      <c r="AI1909" s="1060">
        <f t="shared" si="745"/>
        <v>42</v>
      </c>
      <c r="AJ1909" s="1102">
        <f t="shared" ref="AJ1909:AL1951" si="754">U1909</f>
        <v>0</v>
      </c>
      <c r="AK1909" s="1102">
        <f t="shared" si="754"/>
        <v>0</v>
      </c>
      <c r="AL1909" s="1112"/>
      <c r="AM1909" s="1102">
        <f t="shared" ref="AM1909:AM1951" si="755">X1909</f>
        <v>0</v>
      </c>
      <c r="AN1909" s="1085">
        <f t="shared" ref="AN1909:AN1951" si="756">SUM(AJ1909:AM1909)*$E1909</f>
        <v>0</v>
      </c>
      <c r="AO1909" s="1061">
        <f t="shared" si="742"/>
        <v>0</v>
      </c>
      <c r="AP1909" s="1061">
        <f t="shared" si="742"/>
        <v>0</v>
      </c>
      <c r="AQ1909" s="1061">
        <f t="shared" si="742"/>
        <v>2.5</v>
      </c>
      <c r="AR1909" s="1061">
        <f t="shared" si="742"/>
        <v>0</v>
      </c>
      <c r="AS1909" s="1061">
        <f t="shared" si="742"/>
        <v>15</v>
      </c>
      <c r="AT1909" s="850">
        <f t="shared" si="748"/>
        <v>60</v>
      </c>
      <c r="AU1909" s="1255" t="s">
        <v>801</v>
      </c>
      <c r="AV1909" s="1256"/>
      <c r="AW1909" s="1256"/>
      <c r="AX1909" s="1256"/>
      <c r="AY1909" s="1256"/>
      <c r="AZ1909" s="870"/>
    </row>
    <row r="1910" spans="1:52" ht="13.5" customHeight="1">
      <c r="A1910" s="838">
        <f t="shared" si="746"/>
        <v>19</v>
      </c>
      <c r="B1910" s="931" t="s">
        <v>176</v>
      </c>
      <c r="C1910" s="896" t="s">
        <v>389</v>
      </c>
      <c r="D1910" s="1113">
        <v>9</v>
      </c>
      <c r="E1910" s="1114">
        <v>9</v>
      </c>
      <c r="F1910" s="1061"/>
      <c r="G1910" s="1090"/>
      <c r="H1910" s="1063">
        <v>0.5</v>
      </c>
      <c r="I1910" s="1077"/>
      <c r="J1910" s="1060">
        <f t="shared" si="737"/>
        <v>4.5</v>
      </c>
      <c r="K1910" s="1061" t="s">
        <v>887</v>
      </c>
      <c r="L1910" s="1061"/>
      <c r="M1910" s="1063">
        <v>1</v>
      </c>
      <c r="N1910" s="1063"/>
      <c r="O1910" s="1060">
        <f t="shared" si="752"/>
        <v>9</v>
      </c>
      <c r="P1910" s="1093"/>
      <c r="Q1910" s="1065"/>
      <c r="R1910" s="1100">
        <v>1</v>
      </c>
      <c r="S1910" s="1063"/>
      <c r="T1910" s="1079">
        <f t="shared" si="738"/>
        <v>9</v>
      </c>
      <c r="U1910" s="1061">
        <f>SUM(F1910,K1910,P1910)</f>
        <v>0</v>
      </c>
      <c r="V1910" s="1061">
        <f t="shared" si="750"/>
        <v>0</v>
      </c>
      <c r="W1910" s="1063">
        <f t="shared" si="750"/>
        <v>2.5</v>
      </c>
      <c r="X1910" s="1063">
        <f t="shared" si="750"/>
        <v>0</v>
      </c>
      <c r="Y1910" s="1060">
        <f t="shared" si="750"/>
        <v>22.5</v>
      </c>
      <c r="Z1910" s="1080">
        <f t="shared" si="747"/>
        <v>19</v>
      </c>
      <c r="AA1910" s="1081" t="str">
        <f t="shared" si="744"/>
        <v>Dấm chua</v>
      </c>
      <c r="AB1910" s="1082" t="str">
        <f t="shared" si="744"/>
        <v>lít</v>
      </c>
      <c r="AC1910" s="1083">
        <f t="shared" si="744"/>
        <v>9</v>
      </c>
      <c r="AD1910" s="1089">
        <f t="shared" si="744"/>
        <v>9</v>
      </c>
      <c r="AE1910" s="1071">
        <f t="shared" si="753"/>
        <v>0</v>
      </c>
      <c r="AF1910" s="1071">
        <f t="shared" si="753"/>
        <v>0</v>
      </c>
      <c r="AG1910" s="1071">
        <f t="shared" si="753"/>
        <v>3</v>
      </c>
      <c r="AH1910" s="1071">
        <f t="shared" si="753"/>
        <v>0</v>
      </c>
      <c r="AI1910" s="1060">
        <f t="shared" si="745"/>
        <v>27</v>
      </c>
      <c r="AJ1910" s="1102">
        <f t="shared" si="754"/>
        <v>0</v>
      </c>
      <c r="AK1910" s="1102">
        <f t="shared" si="754"/>
        <v>0</v>
      </c>
      <c r="AL1910" s="1112"/>
      <c r="AM1910" s="1102">
        <f t="shared" si="755"/>
        <v>0</v>
      </c>
      <c r="AN1910" s="1085">
        <f t="shared" si="756"/>
        <v>0</v>
      </c>
      <c r="AO1910" s="1061">
        <f t="shared" si="742"/>
        <v>0</v>
      </c>
      <c r="AP1910" s="1061">
        <f t="shared" si="742"/>
        <v>0</v>
      </c>
      <c r="AQ1910" s="1061">
        <f t="shared" si="742"/>
        <v>2.5</v>
      </c>
      <c r="AR1910" s="1061">
        <f t="shared" si="742"/>
        <v>0</v>
      </c>
      <c r="AS1910" s="1061">
        <f t="shared" si="742"/>
        <v>22.5</v>
      </c>
      <c r="AT1910" s="850">
        <f t="shared" si="748"/>
        <v>0</v>
      </c>
      <c r="AU1910" s="893" t="s">
        <v>802</v>
      </c>
      <c r="AV1910" s="894"/>
      <c r="AW1910" s="894"/>
      <c r="AX1910" s="894"/>
      <c r="AY1910" s="894"/>
      <c r="AZ1910" s="870">
        <f>AZ1904+SUM(AZ1905:AZ1909)</f>
        <v>10951.999999999995</v>
      </c>
    </row>
    <row r="1911" spans="1:52" ht="13.5" customHeight="1">
      <c r="A1911" s="838">
        <f t="shared" si="746"/>
        <v>20</v>
      </c>
      <c r="B1911" s="911" t="s">
        <v>158</v>
      </c>
      <c r="C1911" s="902" t="s">
        <v>66</v>
      </c>
      <c r="D1911" s="1115">
        <v>30</v>
      </c>
      <c r="E1911" s="1116">
        <v>30</v>
      </c>
      <c r="F1911" s="1061"/>
      <c r="G1911" s="1090"/>
      <c r="H1911" s="1063">
        <v>0.5</v>
      </c>
      <c r="I1911" s="1077"/>
      <c r="J1911" s="1060">
        <f t="shared" si="737"/>
        <v>15</v>
      </c>
      <c r="K1911" s="1065"/>
      <c r="L1911" s="1071"/>
      <c r="M1911" s="1063">
        <v>1</v>
      </c>
      <c r="N1911" s="1063"/>
      <c r="O1911" s="1060">
        <f t="shared" si="752"/>
        <v>30</v>
      </c>
      <c r="P1911" s="1088"/>
      <c r="Q1911" s="1071"/>
      <c r="R1911" s="1110">
        <v>1</v>
      </c>
      <c r="S1911" s="1063"/>
      <c r="T1911" s="1079">
        <f t="shared" si="738"/>
        <v>30</v>
      </c>
      <c r="U1911" s="1061">
        <f>SUM(F1911,K1911,P1911)</f>
        <v>0</v>
      </c>
      <c r="V1911" s="1071">
        <f t="shared" si="750"/>
        <v>0</v>
      </c>
      <c r="W1911" s="1063">
        <f t="shared" si="750"/>
        <v>2.5</v>
      </c>
      <c r="X1911" s="1063">
        <f t="shared" si="750"/>
        <v>0</v>
      </c>
      <c r="Y1911" s="1060">
        <f t="shared" si="750"/>
        <v>75</v>
      </c>
      <c r="Z1911" s="1080">
        <f t="shared" si="747"/>
        <v>20</v>
      </c>
      <c r="AA1911" s="1081" t="str">
        <f t="shared" si="744"/>
        <v>Chè vằng</v>
      </c>
      <c r="AB1911" s="1082" t="str">
        <f t="shared" si="744"/>
        <v>kg</v>
      </c>
      <c r="AC1911" s="1083">
        <f t="shared" si="744"/>
        <v>30</v>
      </c>
      <c r="AD1911" s="1089">
        <f t="shared" si="744"/>
        <v>30</v>
      </c>
      <c r="AE1911" s="1071">
        <f t="shared" si="753"/>
        <v>0</v>
      </c>
      <c r="AF1911" s="1071">
        <f t="shared" si="753"/>
        <v>0</v>
      </c>
      <c r="AG1911" s="1071">
        <f t="shared" si="753"/>
        <v>16</v>
      </c>
      <c r="AH1911" s="1071">
        <f t="shared" si="753"/>
        <v>0</v>
      </c>
      <c r="AI1911" s="1060">
        <f t="shared" si="745"/>
        <v>480</v>
      </c>
      <c r="AJ1911" s="1102">
        <f t="shared" si="754"/>
        <v>0</v>
      </c>
      <c r="AK1911" s="1102">
        <f t="shared" si="754"/>
        <v>0</v>
      </c>
      <c r="AL1911" s="1112"/>
      <c r="AM1911" s="1102">
        <f t="shared" si="755"/>
        <v>0</v>
      </c>
      <c r="AN1911" s="1085">
        <f t="shared" si="756"/>
        <v>0</v>
      </c>
      <c r="AO1911" s="1061">
        <f t="shared" si="742"/>
        <v>0</v>
      </c>
      <c r="AP1911" s="1061">
        <f t="shared" si="742"/>
        <v>0</v>
      </c>
      <c r="AQ1911" s="1061">
        <f t="shared" si="742"/>
        <v>2.5</v>
      </c>
      <c r="AR1911" s="1061">
        <f t="shared" si="742"/>
        <v>0</v>
      </c>
      <c r="AS1911" s="1061">
        <f t="shared" si="742"/>
        <v>75</v>
      </c>
      <c r="AT1911" s="850">
        <f t="shared" si="748"/>
        <v>0</v>
      </c>
      <c r="AU1911" s="1274" t="s">
        <v>803</v>
      </c>
      <c r="AV1911" s="1275"/>
      <c r="AW1911" s="1275"/>
      <c r="AX1911" s="1275"/>
      <c r="AY1911" s="1275"/>
      <c r="AZ1911" s="870"/>
    </row>
    <row r="1912" spans="1:52" ht="13.5" customHeight="1">
      <c r="A1912" s="838">
        <f t="shared" si="746"/>
        <v>21</v>
      </c>
      <c r="B1912" s="911" t="s">
        <v>166</v>
      </c>
      <c r="C1912" s="844" t="s">
        <v>66</v>
      </c>
      <c r="D1912" s="1117">
        <v>30</v>
      </c>
      <c r="E1912" s="1060">
        <v>30</v>
      </c>
      <c r="F1912" s="1065"/>
      <c r="G1912" s="1090"/>
      <c r="H1912" s="1063"/>
      <c r="I1912" s="1091"/>
      <c r="J1912" s="1060">
        <f t="shared" si="737"/>
        <v>0</v>
      </c>
      <c r="K1912" s="1061"/>
      <c r="L1912" s="1065"/>
      <c r="M1912" s="1063">
        <v>0.1</v>
      </c>
      <c r="N1912" s="1063"/>
      <c r="O1912" s="1060">
        <f t="shared" si="752"/>
        <v>3</v>
      </c>
      <c r="P1912" s="1056"/>
      <c r="Q1912" s="1065"/>
      <c r="R1912" s="1100">
        <v>0.1</v>
      </c>
      <c r="S1912" s="1063"/>
      <c r="T1912" s="1079">
        <f t="shared" si="738"/>
        <v>3</v>
      </c>
      <c r="U1912" s="1061">
        <f>SUM(F1912,K1912,P1912)</f>
        <v>0</v>
      </c>
      <c r="V1912" s="1061">
        <f t="shared" si="750"/>
        <v>0</v>
      </c>
      <c r="W1912" s="1063">
        <f t="shared" si="750"/>
        <v>0.2</v>
      </c>
      <c r="X1912" s="1063">
        <f t="shared" si="750"/>
        <v>0</v>
      </c>
      <c r="Y1912" s="1060">
        <f t="shared" si="750"/>
        <v>6</v>
      </c>
      <c r="Z1912" s="1080">
        <f t="shared" si="747"/>
        <v>21</v>
      </c>
      <c r="AA1912" s="1081" t="str">
        <f t="shared" si="744"/>
        <v>Hành tăm</v>
      </c>
      <c r="AB1912" s="1082" t="str">
        <f t="shared" si="744"/>
        <v>kg</v>
      </c>
      <c r="AC1912" s="1083">
        <f t="shared" si="744"/>
        <v>30</v>
      </c>
      <c r="AD1912" s="1089">
        <f t="shared" si="744"/>
        <v>30</v>
      </c>
      <c r="AE1912" s="1071">
        <f t="shared" si="753"/>
        <v>0</v>
      </c>
      <c r="AF1912" s="1071">
        <f t="shared" si="753"/>
        <v>0</v>
      </c>
      <c r="AG1912" s="1071">
        <f t="shared" si="753"/>
        <v>2.8999999999999972</v>
      </c>
      <c r="AH1912" s="1071">
        <f t="shared" si="753"/>
        <v>0</v>
      </c>
      <c r="AI1912" s="1060">
        <f t="shared" si="745"/>
        <v>86.999999999999915</v>
      </c>
      <c r="AJ1912" s="1102">
        <f t="shared" si="754"/>
        <v>0</v>
      </c>
      <c r="AK1912" s="1102">
        <f t="shared" si="754"/>
        <v>0</v>
      </c>
      <c r="AL1912" s="1112"/>
      <c r="AM1912" s="1102">
        <f t="shared" si="755"/>
        <v>0</v>
      </c>
      <c r="AN1912" s="1085">
        <f t="shared" si="756"/>
        <v>0</v>
      </c>
      <c r="AO1912" s="1061">
        <f t="shared" si="742"/>
        <v>0</v>
      </c>
      <c r="AP1912" s="1061">
        <f t="shared" si="742"/>
        <v>0</v>
      </c>
      <c r="AQ1912" s="1061">
        <f t="shared" si="742"/>
        <v>0.2</v>
      </c>
      <c r="AR1912" s="1061">
        <f t="shared" si="742"/>
        <v>0</v>
      </c>
      <c r="AS1912" s="1061">
        <f t="shared" si="742"/>
        <v>6</v>
      </c>
      <c r="AT1912" s="850">
        <f t="shared" si="748"/>
        <v>0</v>
      </c>
      <c r="AU1912" s="4" t="s">
        <v>804</v>
      </c>
      <c r="AV1912" s="3"/>
      <c r="AW1912" s="3"/>
      <c r="AX1912" s="3"/>
      <c r="AY1912" s="3"/>
      <c r="AZ1912" s="870">
        <f>Y1961</f>
        <v>8686.7000000000007</v>
      </c>
    </row>
    <row r="1913" spans="1:52" ht="13.5" customHeight="1">
      <c r="A1913" s="838">
        <f t="shared" si="746"/>
        <v>22</v>
      </c>
      <c r="B1913" s="911" t="s">
        <v>145</v>
      </c>
      <c r="C1913" s="844" t="s">
        <v>389</v>
      </c>
      <c r="D1913" s="1117">
        <v>16</v>
      </c>
      <c r="E1913" s="1060">
        <v>16</v>
      </c>
      <c r="F1913" s="1061"/>
      <c r="G1913" s="1090"/>
      <c r="H1913" s="1063">
        <v>1</v>
      </c>
      <c r="I1913" s="1077"/>
      <c r="J1913" s="1060">
        <f t="shared" si="737"/>
        <v>16</v>
      </c>
      <c r="K1913" s="1103"/>
      <c r="L1913" s="1071"/>
      <c r="M1913" s="1063">
        <v>1</v>
      </c>
      <c r="N1913" s="1118"/>
      <c r="O1913" s="1060">
        <f t="shared" si="752"/>
        <v>16</v>
      </c>
      <c r="P1913" s="1056"/>
      <c r="Q1913" s="1071"/>
      <c r="R1913" s="1100">
        <v>1</v>
      </c>
      <c r="S1913" s="1063"/>
      <c r="T1913" s="1079">
        <f t="shared" si="738"/>
        <v>16</v>
      </c>
      <c r="U1913" s="1061">
        <f t="shared" ref="U1913:U1951" si="757">SUM(F1913,K1913,P1913)</f>
        <v>0</v>
      </c>
      <c r="V1913" s="1071">
        <f t="shared" si="750"/>
        <v>0</v>
      </c>
      <c r="W1913" s="1063">
        <f t="shared" si="750"/>
        <v>3</v>
      </c>
      <c r="X1913" s="1063">
        <f t="shared" si="750"/>
        <v>0</v>
      </c>
      <c r="Y1913" s="1060">
        <f t="shared" si="750"/>
        <v>48</v>
      </c>
      <c r="Z1913" s="1080">
        <f t="shared" si="747"/>
        <v>22</v>
      </c>
      <c r="AA1913" s="1081" t="str">
        <f t="shared" si="744"/>
        <v>Dầu rửa</v>
      </c>
      <c r="AB1913" s="1082" t="str">
        <f t="shared" si="744"/>
        <v>lít</v>
      </c>
      <c r="AC1913" s="1083">
        <f t="shared" si="744"/>
        <v>16</v>
      </c>
      <c r="AD1913" s="1089">
        <f t="shared" si="744"/>
        <v>16</v>
      </c>
      <c r="AE1913" s="1071">
        <f t="shared" si="753"/>
        <v>0</v>
      </c>
      <c r="AF1913" s="1071">
        <f t="shared" si="753"/>
        <v>0</v>
      </c>
      <c r="AG1913" s="1071">
        <f t="shared" si="753"/>
        <v>15.5</v>
      </c>
      <c r="AH1913" s="1071">
        <f t="shared" si="753"/>
        <v>0</v>
      </c>
      <c r="AI1913" s="1060">
        <f t="shared" si="745"/>
        <v>248</v>
      </c>
      <c r="AJ1913" s="1102">
        <f t="shared" si="754"/>
        <v>0</v>
      </c>
      <c r="AK1913" s="1102">
        <f t="shared" si="754"/>
        <v>0</v>
      </c>
      <c r="AL1913" s="1112"/>
      <c r="AM1913" s="1102">
        <f t="shared" si="755"/>
        <v>0</v>
      </c>
      <c r="AN1913" s="1085">
        <f t="shared" si="756"/>
        <v>0</v>
      </c>
      <c r="AO1913" s="1061">
        <f t="shared" si="742"/>
        <v>0</v>
      </c>
      <c r="AP1913" s="1061">
        <f t="shared" si="742"/>
        <v>0</v>
      </c>
      <c r="AQ1913" s="1061">
        <f t="shared" si="742"/>
        <v>3</v>
      </c>
      <c r="AR1913" s="1061">
        <f t="shared" si="742"/>
        <v>0</v>
      </c>
      <c r="AS1913" s="1061">
        <f t="shared" si="742"/>
        <v>48</v>
      </c>
      <c r="AT1913" s="850">
        <f t="shared" si="748"/>
        <v>0</v>
      </c>
      <c r="AU1913" s="4" t="s">
        <v>805</v>
      </c>
      <c r="AV1913" s="3"/>
      <c r="AW1913" s="3"/>
      <c r="AX1913" s="3"/>
      <c r="AY1913" s="3"/>
      <c r="AZ1913" s="870">
        <f>Q1964</f>
        <v>0</v>
      </c>
    </row>
    <row r="1914" spans="1:52" ht="13.5" customHeight="1">
      <c r="A1914" s="838">
        <f t="shared" si="746"/>
        <v>23</v>
      </c>
      <c r="B1914" s="911" t="s">
        <v>136</v>
      </c>
      <c r="C1914" s="844" t="s">
        <v>66</v>
      </c>
      <c r="D1914" s="1117">
        <v>120</v>
      </c>
      <c r="E1914" s="1060">
        <v>120</v>
      </c>
      <c r="F1914" s="1061"/>
      <c r="G1914" s="1090"/>
      <c r="H1914" s="1119"/>
      <c r="I1914" s="1077"/>
      <c r="J1914" s="1060">
        <f t="shared" si="737"/>
        <v>0</v>
      </c>
      <c r="K1914" s="1065"/>
      <c r="L1914" s="1071"/>
      <c r="M1914" s="1119"/>
      <c r="N1914" s="1063"/>
      <c r="O1914" s="1060">
        <f t="shared" si="752"/>
        <v>0</v>
      </c>
      <c r="P1914" s="1056" t="s">
        <v>883</v>
      </c>
      <c r="Q1914" s="1071"/>
      <c r="R1914" s="1100"/>
      <c r="S1914" s="1063"/>
      <c r="T1914" s="1079">
        <f t="shared" si="738"/>
        <v>0</v>
      </c>
      <c r="U1914" s="1103">
        <f t="shared" si="757"/>
        <v>0</v>
      </c>
      <c r="V1914" s="1071">
        <f t="shared" si="750"/>
        <v>0</v>
      </c>
      <c r="W1914" s="1063">
        <f t="shared" si="750"/>
        <v>0</v>
      </c>
      <c r="X1914" s="1063">
        <f t="shared" si="750"/>
        <v>0</v>
      </c>
      <c r="Y1914" s="1060">
        <f t="shared" si="750"/>
        <v>0</v>
      </c>
      <c r="Z1914" s="1080">
        <f t="shared" si="747"/>
        <v>23</v>
      </c>
      <c r="AA1914" s="1081" t="str">
        <f t="shared" si="744"/>
        <v>Cá khô</v>
      </c>
      <c r="AB1914" s="1082" t="str">
        <f t="shared" si="744"/>
        <v>kg</v>
      </c>
      <c r="AC1914" s="1083">
        <f t="shared" si="744"/>
        <v>120</v>
      </c>
      <c r="AD1914" s="1089">
        <f t="shared" si="744"/>
        <v>120</v>
      </c>
      <c r="AE1914" s="1071">
        <f t="shared" si="753"/>
        <v>0</v>
      </c>
      <c r="AF1914" s="1071">
        <f t="shared" si="753"/>
        <v>0</v>
      </c>
      <c r="AG1914" s="1071">
        <f t="shared" si="753"/>
        <v>16.5</v>
      </c>
      <c r="AH1914" s="1071">
        <f t="shared" si="753"/>
        <v>0</v>
      </c>
      <c r="AI1914" s="1060">
        <f t="shared" si="745"/>
        <v>1980</v>
      </c>
      <c r="AJ1914" s="1102">
        <f t="shared" si="754"/>
        <v>0</v>
      </c>
      <c r="AK1914" s="1102">
        <f t="shared" si="754"/>
        <v>0</v>
      </c>
      <c r="AL1914" s="1112"/>
      <c r="AM1914" s="1102">
        <f t="shared" si="755"/>
        <v>0</v>
      </c>
      <c r="AN1914" s="1085">
        <f t="shared" si="756"/>
        <v>0</v>
      </c>
      <c r="AO1914" s="1061">
        <f t="shared" si="742"/>
        <v>0</v>
      </c>
      <c r="AP1914" s="1061">
        <f t="shared" si="742"/>
        <v>0</v>
      </c>
      <c r="AQ1914" s="1061">
        <f t="shared" si="742"/>
        <v>0</v>
      </c>
      <c r="AR1914" s="1061">
        <f t="shared" si="742"/>
        <v>0</v>
      </c>
      <c r="AS1914" s="1061">
        <f t="shared" si="742"/>
        <v>0</v>
      </c>
      <c r="AT1914" s="850">
        <f t="shared" si="748"/>
        <v>0</v>
      </c>
      <c r="AU1914" s="893" t="s">
        <v>806</v>
      </c>
      <c r="AV1914" s="894"/>
      <c r="AW1914" s="894"/>
      <c r="AX1914" s="894"/>
      <c r="AY1914" s="894"/>
      <c r="AZ1914" s="870">
        <f>SUM(AZ1912:AZ1913)</f>
        <v>8686.7000000000007</v>
      </c>
    </row>
    <row r="1915" spans="1:52" ht="13.5" customHeight="1">
      <c r="A1915" s="838">
        <f t="shared" si="746"/>
        <v>24</v>
      </c>
      <c r="B1915" s="911" t="s">
        <v>183</v>
      </c>
      <c r="C1915" s="844" t="s">
        <v>66</v>
      </c>
      <c r="D1915" s="1117">
        <v>30</v>
      </c>
      <c r="E1915" s="1060">
        <v>30</v>
      </c>
      <c r="F1915" s="1103"/>
      <c r="G1915" s="1120"/>
      <c r="H1915" s="1121">
        <v>0.1</v>
      </c>
      <c r="I1915" s="1077"/>
      <c r="J1915" s="1060">
        <f t="shared" si="737"/>
        <v>3</v>
      </c>
      <c r="K1915" s="1103"/>
      <c r="L1915" s="1071"/>
      <c r="M1915" s="1063">
        <v>0.2</v>
      </c>
      <c r="N1915" s="1063"/>
      <c r="O1915" s="1060">
        <f t="shared" si="752"/>
        <v>6</v>
      </c>
      <c r="P1915" s="1056"/>
      <c r="Q1915" s="1071"/>
      <c r="R1915" s="1063">
        <v>0.2</v>
      </c>
      <c r="S1915" s="1063"/>
      <c r="T1915" s="1079">
        <f t="shared" si="738"/>
        <v>6</v>
      </c>
      <c r="U1915" s="1061">
        <f t="shared" si="757"/>
        <v>0</v>
      </c>
      <c r="V1915" s="1071">
        <f t="shared" si="750"/>
        <v>0</v>
      </c>
      <c r="W1915" s="1063">
        <f t="shared" si="750"/>
        <v>0.5</v>
      </c>
      <c r="X1915" s="1063">
        <f t="shared" si="750"/>
        <v>0</v>
      </c>
      <c r="Y1915" s="1060">
        <f t="shared" si="750"/>
        <v>15</v>
      </c>
      <c r="Z1915" s="1080">
        <f t="shared" si="747"/>
        <v>24</v>
      </c>
      <c r="AA1915" s="1081" t="str">
        <f t="shared" si="744"/>
        <v>Nghệ tươi</v>
      </c>
      <c r="AB1915" s="1082" t="str">
        <f t="shared" si="744"/>
        <v>kg</v>
      </c>
      <c r="AC1915" s="1083">
        <f t="shared" si="744"/>
        <v>30</v>
      </c>
      <c r="AD1915" s="1089">
        <f t="shared" si="744"/>
        <v>30</v>
      </c>
      <c r="AE1915" s="1071">
        <f t="shared" si="753"/>
        <v>0</v>
      </c>
      <c r="AF1915" s="1071">
        <f t="shared" si="753"/>
        <v>0</v>
      </c>
      <c r="AG1915" s="1071">
        <f t="shared" si="753"/>
        <v>4</v>
      </c>
      <c r="AH1915" s="1071">
        <f t="shared" si="753"/>
        <v>0</v>
      </c>
      <c r="AI1915" s="1060">
        <f t="shared" si="745"/>
        <v>120</v>
      </c>
      <c r="AJ1915" s="1102">
        <f t="shared" si="754"/>
        <v>0</v>
      </c>
      <c r="AK1915" s="1102">
        <f t="shared" si="754"/>
        <v>0</v>
      </c>
      <c r="AL1915" s="1112"/>
      <c r="AM1915" s="1102">
        <f t="shared" si="755"/>
        <v>0</v>
      </c>
      <c r="AN1915" s="1085">
        <f t="shared" si="756"/>
        <v>0</v>
      </c>
      <c r="AO1915" s="1061">
        <f t="shared" si="742"/>
        <v>0</v>
      </c>
      <c r="AP1915" s="1061">
        <f t="shared" si="742"/>
        <v>0</v>
      </c>
      <c r="AQ1915" s="1061">
        <f t="shared" si="742"/>
        <v>0.5</v>
      </c>
      <c r="AR1915" s="1061">
        <f t="shared" si="742"/>
        <v>0</v>
      </c>
      <c r="AS1915" s="1061">
        <f t="shared" si="742"/>
        <v>15</v>
      </c>
      <c r="AT1915" s="850">
        <f t="shared" si="748"/>
        <v>0</v>
      </c>
      <c r="AU1915" s="893" t="s">
        <v>807</v>
      </c>
      <c r="AV1915" s="894"/>
      <c r="AW1915" s="894"/>
      <c r="AX1915" s="894"/>
      <c r="AY1915" s="894"/>
      <c r="AZ1915" s="912"/>
    </row>
    <row r="1916" spans="1:52" ht="13.5" customHeight="1">
      <c r="A1916" s="838">
        <f t="shared" si="746"/>
        <v>25</v>
      </c>
      <c r="B1916" s="911" t="s">
        <v>142</v>
      </c>
      <c r="C1916" s="844" t="s">
        <v>66</v>
      </c>
      <c r="D1916" s="1117">
        <v>35</v>
      </c>
      <c r="E1916" s="1060">
        <v>35</v>
      </c>
      <c r="F1916" s="1061"/>
      <c r="G1916" s="1120"/>
      <c r="H1916" s="1063"/>
      <c r="I1916" s="1077"/>
      <c r="J1916" s="1060">
        <f t="shared" si="737"/>
        <v>0</v>
      </c>
      <c r="K1916" s="1103"/>
      <c r="L1916" s="1071"/>
      <c r="M1916" s="1063">
        <v>0.2</v>
      </c>
      <c r="N1916" s="1063"/>
      <c r="O1916" s="1060">
        <f t="shared" si="752"/>
        <v>7</v>
      </c>
      <c r="P1916" s="1122"/>
      <c r="Q1916" s="1071"/>
      <c r="R1916" s="1063"/>
      <c r="S1916" s="1063"/>
      <c r="T1916" s="1079">
        <f t="shared" si="738"/>
        <v>0</v>
      </c>
      <c r="U1916" s="1061">
        <f t="shared" si="757"/>
        <v>0</v>
      </c>
      <c r="V1916" s="1071">
        <f t="shared" si="750"/>
        <v>0</v>
      </c>
      <c r="W1916" s="1063">
        <f t="shared" si="750"/>
        <v>0.2</v>
      </c>
      <c r="X1916" s="1063">
        <f t="shared" si="750"/>
        <v>0</v>
      </c>
      <c r="Y1916" s="1060">
        <f t="shared" si="750"/>
        <v>7</v>
      </c>
      <c r="Z1916" s="1080">
        <f t="shared" si="747"/>
        <v>25</v>
      </c>
      <c r="AA1916" s="1081" t="str">
        <f t="shared" si="744"/>
        <v>Gừng tươi</v>
      </c>
      <c r="AB1916" s="1082" t="str">
        <f t="shared" si="744"/>
        <v>kg</v>
      </c>
      <c r="AC1916" s="1083">
        <f t="shared" si="744"/>
        <v>35</v>
      </c>
      <c r="AD1916" s="1089">
        <f t="shared" si="744"/>
        <v>35</v>
      </c>
      <c r="AE1916" s="1071">
        <f t="shared" si="753"/>
        <v>0</v>
      </c>
      <c r="AF1916" s="1071">
        <f t="shared" si="753"/>
        <v>0</v>
      </c>
      <c r="AG1916" s="1071">
        <f t="shared" si="753"/>
        <v>5.2999999999999989</v>
      </c>
      <c r="AH1916" s="1071">
        <f t="shared" si="753"/>
        <v>0</v>
      </c>
      <c r="AI1916" s="1060">
        <f t="shared" si="745"/>
        <v>185.49999999999997</v>
      </c>
      <c r="AJ1916" s="1102">
        <f t="shared" si="754"/>
        <v>0</v>
      </c>
      <c r="AK1916" s="1102">
        <f t="shared" si="754"/>
        <v>0</v>
      </c>
      <c r="AL1916" s="1112"/>
      <c r="AM1916" s="1102">
        <f t="shared" si="755"/>
        <v>0</v>
      </c>
      <c r="AN1916" s="1085">
        <f t="shared" si="756"/>
        <v>0</v>
      </c>
      <c r="AO1916" s="1061">
        <f t="shared" si="742"/>
        <v>0</v>
      </c>
      <c r="AP1916" s="1061">
        <f t="shared" si="742"/>
        <v>0</v>
      </c>
      <c r="AQ1916" s="1061">
        <f t="shared" si="742"/>
        <v>0.2</v>
      </c>
      <c r="AR1916" s="1061">
        <f t="shared" si="742"/>
        <v>0</v>
      </c>
      <c r="AS1916" s="1061">
        <f t="shared" si="742"/>
        <v>7</v>
      </c>
      <c r="AT1916" s="850">
        <f t="shared" si="748"/>
        <v>0</v>
      </c>
      <c r="AU1916" s="4" t="s">
        <v>808</v>
      </c>
      <c r="AV1916" s="3"/>
      <c r="AW1916" s="3"/>
      <c r="AX1916" s="3"/>
      <c r="AY1916" s="3"/>
      <c r="AZ1916" s="870">
        <f>Y1962</f>
        <v>2265.2999999999938</v>
      </c>
    </row>
    <row r="1917" spans="1:52" ht="13.5" customHeight="1">
      <c r="A1917" s="838">
        <f t="shared" si="746"/>
        <v>26</v>
      </c>
      <c r="B1917" s="911" t="s">
        <v>51</v>
      </c>
      <c r="C1917" s="844" t="s">
        <v>66</v>
      </c>
      <c r="D1917" s="1117">
        <v>100</v>
      </c>
      <c r="E1917" s="1060">
        <v>100</v>
      </c>
      <c r="F1917" s="1061"/>
      <c r="G1917" s="1120"/>
      <c r="H1917" s="1063">
        <v>0.5</v>
      </c>
      <c r="I1917" s="1077"/>
      <c r="J1917" s="1060">
        <f t="shared" si="737"/>
        <v>50</v>
      </c>
      <c r="K1917" s="1065"/>
      <c r="L1917" s="1071"/>
      <c r="M1917" s="1119"/>
      <c r="N1917" s="1063"/>
      <c r="O1917" s="1060">
        <f t="shared" si="752"/>
        <v>0</v>
      </c>
      <c r="P1917" s="1056"/>
      <c r="Q1917" s="1065"/>
      <c r="R1917" s="1100">
        <v>0.5</v>
      </c>
      <c r="S1917" s="1063"/>
      <c r="T1917" s="1079">
        <f t="shared" si="738"/>
        <v>50</v>
      </c>
      <c r="U1917" s="1061">
        <f t="shared" si="757"/>
        <v>0</v>
      </c>
      <c r="V1917" s="1071">
        <f t="shared" si="750"/>
        <v>0</v>
      </c>
      <c r="W1917" s="1063">
        <f t="shared" si="750"/>
        <v>1</v>
      </c>
      <c r="X1917" s="1063">
        <f t="shared" si="750"/>
        <v>0</v>
      </c>
      <c r="Y1917" s="1060">
        <f t="shared" si="750"/>
        <v>100</v>
      </c>
      <c r="Z1917" s="1080">
        <f t="shared" si="747"/>
        <v>26</v>
      </c>
      <c r="AA1917" s="1081" t="str">
        <f t="shared" si="744"/>
        <v>Tép khô</v>
      </c>
      <c r="AB1917" s="1082" t="str">
        <f t="shared" si="744"/>
        <v>kg</v>
      </c>
      <c r="AC1917" s="1083">
        <f t="shared" si="744"/>
        <v>100</v>
      </c>
      <c r="AD1917" s="1089">
        <f t="shared" si="744"/>
        <v>100</v>
      </c>
      <c r="AE1917" s="1071">
        <f t="shared" si="753"/>
        <v>0</v>
      </c>
      <c r="AF1917" s="1071">
        <f t="shared" si="753"/>
        <v>0</v>
      </c>
      <c r="AG1917" s="1071">
        <f t="shared" si="753"/>
        <v>3.5999999999999996</v>
      </c>
      <c r="AH1917" s="1071">
        <f t="shared" si="753"/>
        <v>0</v>
      </c>
      <c r="AI1917" s="1060">
        <f t="shared" si="745"/>
        <v>359.99999999999994</v>
      </c>
      <c r="AJ1917" s="1102">
        <f t="shared" si="754"/>
        <v>0</v>
      </c>
      <c r="AK1917" s="1102">
        <f t="shared" si="754"/>
        <v>0</v>
      </c>
      <c r="AL1917" s="1112"/>
      <c r="AM1917" s="1102">
        <f t="shared" si="755"/>
        <v>0</v>
      </c>
      <c r="AN1917" s="1085">
        <f t="shared" si="756"/>
        <v>0</v>
      </c>
      <c r="AO1917" s="1061">
        <f t="shared" si="742"/>
        <v>0</v>
      </c>
      <c r="AP1917" s="1061">
        <f t="shared" si="742"/>
        <v>0</v>
      </c>
      <c r="AQ1917" s="1061">
        <f t="shared" si="742"/>
        <v>1</v>
      </c>
      <c r="AR1917" s="1061">
        <f t="shared" si="742"/>
        <v>0</v>
      </c>
      <c r="AS1917" s="1061">
        <f t="shared" si="742"/>
        <v>100</v>
      </c>
      <c r="AT1917" s="850">
        <f t="shared" si="748"/>
        <v>0</v>
      </c>
      <c r="AU1917" s="4" t="s">
        <v>809</v>
      </c>
      <c r="AV1917" s="3"/>
      <c r="AW1917" s="3"/>
      <c r="AX1917" s="3"/>
      <c r="AY1917" s="3"/>
      <c r="AZ1917" s="913">
        <f>Y1963</f>
        <v>0</v>
      </c>
    </row>
    <row r="1918" spans="1:52" ht="13.5" customHeight="1">
      <c r="A1918" s="838">
        <f t="shared" si="746"/>
        <v>27</v>
      </c>
      <c r="B1918" s="920" t="s">
        <v>854</v>
      </c>
      <c r="C1918" s="817" t="s">
        <v>66</v>
      </c>
      <c r="D1918" s="1054">
        <v>50</v>
      </c>
      <c r="E1918" s="921">
        <v>50</v>
      </c>
      <c r="F1918" s="1061"/>
      <c r="G1918" s="1123"/>
      <c r="H1918" s="1063">
        <v>0.2</v>
      </c>
      <c r="I1918" s="1077"/>
      <c r="J1918" s="1060">
        <f t="shared" si="737"/>
        <v>10</v>
      </c>
      <c r="K1918" s="1065"/>
      <c r="L1918" s="1124"/>
      <c r="M1918" s="1063">
        <v>0.4</v>
      </c>
      <c r="N1918" s="1063"/>
      <c r="O1918" s="1060">
        <f t="shared" si="752"/>
        <v>20</v>
      </c>
      <c r="P1918" s="1093"/>
      <c r="Q1918" s="1065"/>
      <c r="R1918" s="1125">
        <v>0.4</v>
      </c>
      <c r="S1918" s="1062"/>
      <c r="T1918" s="1079">
        <f t="shared" si="738"/>
        <v>20</v>
      </c>
      <c r="U1918" s="1061">
        <f t="shared" si="757"/>
        <v>0</v>
      </c>
      <c r="V1918" s="1061">
        <f t="shared" si="750"/>
        <v>0</v>
      </c>
      <c r="W1918" s="1063">
        <f t="shared" si="750"/>
        <v>1</v>
      </c>
      <c r="X1918" s="1063">
        <f t="shared" si="750"/>
        <v>0</v>
      </c>
      <c r="Y1918" s="1060">
        <f t="shared" si="750"/>
        <v>50</v>
      </c>
      <c r="Z1918" s="1080">
        <f t="shared" si="747"/>
        <v>27</v>
      </c>
      <c r="AA1918" s="1081" t="str">
        <f t="shared" si="744"/>
        <v xml:space="preserve">ớt quả </v>
      </c>
      <c r="AB1918" s="1082" t="str">
        <f t="shared" si="744"/>
        <v>kg</v>
      </c>
      <c r="AC1918" s="1083">
        <f t="shared" si="744"/>
        <v>50</v>
      </c>
      <c r="AD1918" s="1089">
        <f t="shared" si="744"/>
        <v>50</v>
      </c>
      <c r="AE1918" s="1071">
        <f t="shared" si="753"/>
        <v>0</v>
      </c>
      <c r="AF1918" s="1071">
        <f t="shared" si="753"/>
        <v>0</v>
      </c>
      <c r="AG1918" s="1071">
        <f t="shared" si="753"/>
        <v>4.5</v>
      </c>
      <c r="AH1918" s="1071">
        <f t="shared" si="753"/>
        <v>0</v>
      </c>
      <c r="AI1918" s="1060">
        <f t="shared" si="745"/>
        <v>225</v>
      </c>
      <c r="AJ1918" s="1102">
        <f t="shared" si="754"/>
        <v>0</v>
      </c>
      <c r="AK1918" s="1102">
        <f t="shared" si="754"/>
        <v>0</v>
      </c>
      <c r="AL1918" s="1112"/>
      <c r="AM1918" s="1102">
        <f t="shared" si="755"/>
        <v>0</v>
      </c>
      <c r="AN1918" s="1085">
        <f t="shared" si="756"/>
        <v>0</v>
      </c>
      <c r="AO1918" s="1061">
        <f t="shared" si="742"/>
        <v>0</v>
      </c>
      <c r="AP1918" s="1061">
        <f t="shared" si="742"/>
        <v>0</v>
      </c>
      <c r="AQ1918" s="1061">
        <f t="shared" si="742"/>
        <v>1</v>
      </c>
      <c r="AR1918" s="1061">
        <f t="shared" si="742"/>
        <v>0</v>
      </c>
      <c r="AS1918" s="1061">
        <f t="shared" si="742"/>
        <v>50</v>
      </c>
      <c r="AT1918" s="850">
        <f t="shared" si="748"/>
        <v>0</v>
      </c>
      <c r="AU1918" s="893"/>
      <c r="AV1918" s="894"/>
      <c r="AW1918" s="894"/>
      <c r="AX1918" s="894"/>
      <c r="AY1918" s="894"/>
      <c r="AZ1918" s="917"/>
    </row>
    <row r="1919" spans="1:52" ht="13.5" customHeight="1">
      <c r="A1919" s="838">
        <f t="shared" si="746"/>
        <v>28</v>
      </c>
      <c r="B1919" s="1052" t="s">
        <v>168</v>
      </c>
      <c r="C1919" s="817" t="s">
        <v>66</v>
      </c>
      <c r="D1919" s="1054">
        <v>120</v>
      </c>
      <c r="E1919" s="921">
        <v>91</v>
      </c>
      <c r="F1919" s="1061"/>
      <c r="G1919" s="1086"/>
      <c r="H1919" s="1063"/>
      <c r="I1919" s="1077"/>
      <c r="J1919" s="1060">
        <f t="shared" si="737"/>
        <v>0</v>
      </c>
      <c r="K1919" s="1061"/>
      <c r="L1919" s="1065">
        <v>7.5</v>
      </c>
      <c r="M1919" s="1063"/>
      <c r="N1919" s="1062"/>
      <c r="O1919" s="1060">
        <f t="shared" si="752"/>
        <v>682.5</v>
      </c>
      <c r="P1919" s="1093"/>
      <c r="Q1919" s="1065"/>
      <c r="R1919" s="1100"/>
      <c r="S1919" s="1062"/>
      <c r="T1919" s="1079">
        <f t="shared" si="738"/>
        <v>0</v>
      </c>
      <c r="U1919" s="1061">
        <f t="shared" si="757"/>
        <v>0</v>
      </c>
      <c r="V1919" s="1061">
        <f t="shared" si="750"/>
        <v>7.5</v>
      </c>
      <c r="W1919" s="1063">
        <f t="shared" si="750"/>
        <v>0</v>
      </c>
      <c r="X1919" s="1062">
        <f t="shared" si="750"/>
        <v>0</v>
      </c>
      <c r="Y1919" s="1060">
        <f t="shared" si="750"/>
        <v>682.5</v>
      </c>
      <c r="Z1919" s="1080">
        <f t="shared" si="747"/>
        <v>28</v>
      </c>
      <c r="AA1919" s="1126" t="str">
        <f t="shared" si="744"/>
        <v>Thịt gà mía</v>
      </c>
      <c r="AB1919" s="1082" t="str">
        <f t="shared" si="744"/>
        <v>kg</v>
      </c>
      <c r="AC1919" s="1083">
        <f t="shared" si="744"/>
        <v>120</v>
      </c>
      <c r="AD1919" s="1089">
        <f t="shared" si="744"/>
        <v>91</v>
      </c>
      <c r="AE1919" s="1071">
        <f t="shared" si="753"/>
        <v>0</v>
      </c>
      <c r="AF1919" s="1071">
        <f t="shared" si="753"/>
        <v>0</v>
      </c>
      <c r="AG1919" s="1071">
        <f t="shared" si="753"/>
        <v>0</v>
      </c>
      <c r="AH1919" s="1071">
        <f t="shared" si="753"/>
        <v>0</v>
      </c>
      <c r="AI1919" s="1060">
        <f t="shared" si="745"/>
        <v>0</v>
      </c>
      <c r="AJ1919" s="1102">
        <f t="shared" si="754"/>
        <v>0</v>
      </c>
      <c r="AK1919" s="1102">
        <f t="shared" si="754"/>
        <v>7.5</v>
      </c>
      <c r="AL1919" s="1102">
        <f t="shared" si="754"/>
        <v>0</v>
      </c>
      <c r="AM1919" s="1102">
        <f t="shared" si="755"/>
        <v>0</v>
      </c>
      <c r="AN1919" s="1085">
        <f t="shared" si="756"/>
        <v>682.5</v>
      </c>
      <c r="AO1919" s="1061">
        <f t="shared" si="742"/>
        <v>0</v>
      </c>
      <c r="AP1919" s="1061">
        <f t="shared" si="742"/>
        <v>7.5</v>
      </c>
      <c r="AQ1919" s="1061">
        <f t="shared" si="742"/>
        <v>0</v>
      </c>
      <c r="AR1919" s="1061">
        <f t="shared" si="742"/>
        <v>0</v>
      </c>
      <c r="AS1919" s="1061">
        <f t="shared" si="742"/>
        <v>682.5</v>
      </c>
      <c r="AT1919" s="850">
        <f t="shared" si="748"/>
        <v>217.5</v>
      </c>
      <c r="AU1919" s="893"/>
      <c r="AV1919" s="894"/>
      <c r="AW1919" s="894"/>
      <c r="AX1919" s="894"/>
      <c r="AY1919" s="894"/>
      <c r="AZ1919" s="918"/>
    </row>
    <row r="1920" spans="1:52" ht="13.5" customHeight="1">
      <c r="A1920" s="838">
        <f t="shared" si="746"/>
        <v>29</v>
      </c>
      <c r="B1920" s="1052" t="s">
        <v>132</v>
      </c>
      <c r="C1920" s="817" t="s">
        <v>66</v>
      </c>
      <c r="D1920" s="1054">
        <v>70</v>
      </c>
      <c r="E1920" s="921">
        <v>63</v>
      </c>
      <c r="F1920" s="1061"/>
      <c r="G1920" s="1086"/>
      <c r="H1920" s="1063"/>
      <c r="I1920" s="1077"/>
      <c r="J1920" s="1060">
        <f t="shared" si="737"/>
        <v>0</v>
      </c>
      <c r="K1920" s="1061"/>
      <c r="L1920" s="1065"/>
      <c r="M1920" s="1063"/>
      <c r="N1920" s="1127"/>
      <c r="O1920" s="1060">
        <f t="shared" si="752"/>
        <v>0</v>
      </c>
      <c r="P1920" s="1056"/>
      <c r="Q1920" s="1065">
        <v>8</v>
      </c>
      <c r="R1920" s="1100"/>
      <c r="S1920" s="1062"/>
      <c r="T1920" s="1079">
        <f t="shared" si="738"/>
        <v>504</v>
      </c>
      <c r="U1920" s="1061">
        <f t="shared" si="757"/>
        <v>0</v>
      </c>
      <c r="V1920" s="1061">
        <f t="shared" si="750"/>
        <v>8</v>
      </c>
      <c r="W1920" s="1063">
        <f t="shared" si="750"/>
        <v>0</v>
      </c>
      <c r="X1920" s="1062">
        <f t="shared" si="750"/>
        <v>0</v>
      </c>
      <c r="Y1920" s="1060">
        <f t="shared" si="750"/>
        <v>504</v>
      </c>
      <c r="Z1920" s="1080">
        <f t="shared" si="747"/>
        <v>29</v>
      </c>
      <c r="AA1920" s="1126" t="str">
        <f t="shared" si="744"/>
        <v>Thịt vịt</v>
      </c>
      <c r="AB1920" s="1082" t="str">
        <f t="shared" si="744"/>
        <v>kg</v>
      </c>
      <c r="AC1920" s="1083">
        <f t="shared" si="744"/>
        <v>70</v>
      </c>
      <c r="AD1920" s="1089">
        <f t="shared" si="744"/>
        <v>63</v>
      </c>
      <c r="AE1920" s="1071">
        <f t="shared" si="753"/>
        <v>0</v>
      </c>
      <c r="AF1920" s="1071">
        <f t="shared" si="753"/>
        <v>0</v>
      </c>
      <c r="AG1920" s="1071">
        <f t="shared" si="753"/>
        <v>0</v>
      </c>
      <c r="AH1920" s="1071">
        <f t="shared" si="753"/>
        <v>0</v>
      </c>
      <c r="AI1920" s="1060">
        <f t="shared" si="745"/>
        <v>0</v>
      </c>
      <c r="AJ1920" s="1102">
        <f t="shared" si="754"/>
        <v>0</v>
      </c>
      <c r="AK1920" s="1102">
        <f t="shared" si="754"/>
        <v>8</v>
      </c>
      <c r="AL1920" s="1102">
        <f t="shared" si="754"/>
        <v>0</v>
      </c>
      <c r="AM1920" s="1102">
        <f t="shared" si="755"/>
        <v>0</v>
      </c>
      <c r="AN1920" s="1085">
        <f t="shared" si="756"/>
        <v>504</v>
      </c>
      <c r="AO1920" s="1061">
        <f t="shared" si="742"/>
        <v>0</v>
      </c>
      <c r="AP1920" s="1061">
        <f t="shared" si="742"/>
        <v>8</v>
      </c>
      <c r="AQ1920" s="1061">
        <f t="shared" si="742"/>
        <v>0</v>
      </c>
      <c r="AR1920" s="1061">
        <f t="shared" si="742"/>
        <v>0</v>
      </c>
      <c r="AS1920" s="1061">
        <f t="shared" si="742"/>
        <v>504</v>
      </c>
      <c r="AT1920" s="850">
        <f t="shared" si="748"/>
        <v>56</v>
      </c>
      <c r="AU1920" s="893"/>
      <c r="AV1920" s="894"/>
      <c r="AW1920" s="894"/>
      <c r="AX1920" s="894"/>
      <c r="AY1920" s="894"/>
      <c r="AZ1920" s="918"/>
    </row>
    <row r="1921" spans="1:52" ht="13.5" customHeight="1">
      <c r="A1921" s="838">
        <f t="shared" si="746"/>
        <v>30</v>
      </c>
      <c r="B1921" s="1052" t="s">
        <v>911</v>
      </c>
      <c r="C1921" s="817" t="s">
        <v>66</v>
      </c>
      <c r="D1921" s="1054">
        <v>125</v>
      </c>
      <c r="E1921" s="921">
        <v>125</v>
      </c>
      <c r="F1921" s="1061"/>
      <c r="G1921" s="1090">
        <v>4.5</v>
      </c>
      <c r="H1921" s="1063"/>
      <c r="I1921" s="1128"/>
      <c r="J1921" s="1060">
        <f t="shared" si="737"/>
        <v>562.5</v>
      </c>
      <c r="K1921" s="1065"/>
      <c r="L1921" s="1065"/>
      <c r="M1921" s="1119"/>
      <c r="N1921" s="1063"/>
      <c r="O1921" s="1060">
        <f t="shared" si="752"/>
        <v>0</v>
      </c>
      <c r="P1921" s="1056"/>
      <c r="Q1921" s="1065">
        <v>7</v>
      </c>
      <c r="R1921" s="1100"/>
      <c r="S1921" s="1063" t="s">
        <v>888</v>
      </c>
      <c r="T1921" s="1079">
        <f t="shared" si="738"/>
        <v>875</v>
      </c>
      <c r="U1921" s="1061">
        <f t="shared" si="757"/>
        <v>0</v>
      </c>
      <c r="V1921" s="1061">
        <f t="shared" si="750"/>
        <v>11.5</v>
      </c>
      <c r="W1921" s="1063">
        <f t="shared" si="750"/>
        <v>0</v>
      </c>
      <c r="X1921" s="1063">
        <f t="shared" si="750"/>
        <v>0</v>
      </c>
      <c r="Y1921" s="1060">
        <f t="shared" si="750"/>
        <v>1437.5</v>
      </c>
      <c r="Z1921" s="1080">
        <f t="shared" si="747"/>
        <v>30</v>
      </c>
      <c r="AA1921" s="1126" t="str">
        <f t="shared" si="744"/>
        <v>Thịt xô ĐL</v>
      </c>
      <c r="AB1921" s="1082" t="str">
        <f t="shared" si="744"/>
        <v>kg</v>
      </c>
      <c r="AC1921" s="1083">
        <f t="shared" si="744"/>
        <v>125</v>
      </c>
      <c r="AD1921" s="1089">
        <f t="shared" si="744"/>
        <v>125</v>
      </c>
      <c r="AE1921" s="1071">
        <f t="shared" si="753"/>
        <v>0</v>
      </c>
      <c r="AF1921" s="1071">
        <f t="shared" si="753"/>
        <v>0</v>
      </c>
      <c r="AG1921" s="1071">
        <f t="shared" si="753"/>
        <v>0</v>
      </c>
      <c r="AH1921" s="1071">
        <f t="shared" si="753"/>
        <v>0</v>
      </c>
      <c r="AI1921" s="1060">
        <f t="shared" si="745"/>
        <v>0</v>
      </c>
      <c r="AJ1921" s="1102">
        <f t="shared" si="754"/>
        <v>0</v>
      </c>
      <c r="AK1921" s="1102">
        <f t="shared" si="754"/>
        <v>11.5</v>
      </c>
      <c r="AL1921" s="1102">
        <f t="shared" si="754"/>
        <v>0</v>
      </c>
      <c r="AM1921" s="1102">
        <f t="shared" si="755"/>
        <v>0</v>
      </c>
      <c r="AN1921" s="1085">
        <f t="shared" si="756"/>
        <v>1437.5</v>
      </c>
      <c r="AO1921" s="1061">
        <f t="shared" si="742"/>
        <v>0</v>
      </c>
      <c r="AP1921" s="1061">
        <f t="shared" si="742"/>
        <v>11.5</v>
      </c>
      <c r="AQ1921" s="1061">
        <f t="shared" si="742"/>
        <v>0</v>
      </c>
      <c r="AR1921" s="1061">
        <f t="shared" si="742"/>
        <v>0</v>
      </c>
      <c r="AS1921" s="1061">
        <f t="shared" si="742"/>
        <v>1437.5</v>
      </c>
      <c r="AT1921" s="850">
        <f t="shared" si="748"/>
        <v>0</v>
      </c>
      <c r="AU1921" s="893"/>
      <c r="AV1921" s="894"/>
      <c r="AW1921" s="894"/>
      <c r="AX1921" s="894"/>
      <c r="AY1921" s="894"/>
      <c r="AZ1921" s="918"/>
    </row>
    <row r="1922" spans="1:52" ht="13.5" customHeight="1">
      <c r="A1922" s="838">
        <f t="shared" si="746"/>
        <v>31</v>
      </c>
      <c r="B1922" s="1053" t="s">
        <v>16</v>
      </c>
      <c r="C1922" s="817" t="s">
        <v>786</v>
      </c>
      <c r="D1922" s="1054">
        <v>145</v>
      </c>
      <c r="E1922" s="921">
        <v>145</v>
      </c>
      <c r="F1922" s="1061"/>
      <c r="G1922" s="1086"/>
      <c r="H1922" s="1063" t="s">
        <v>883</v>
      </c>
      <c r="I1922" s="1077" t="s">
        <v>883</v>
      </c>
      <c r="J1922" s="1060">
        <f t="shared" si="737"/>
        <v>0</v>
      </c>
      <c r="K1922" s="1065"/>
      <c r="L1922" s="1065">
        <v>3.5</v>
      </c>
      <c r="M1922" s="1063"/>
      <c r="N1922" s="1063"/>
      <c r="O1922" s="1060">
        <f t="shared" si="752"/>
        <v>507.5</v>
      </c>
      <c r="P1922" s="1093"/>
      <c r="Q1922" s="1065"/>
      <c r="R1922" s="1100"/>
      <c r="S1922" s="1063"/>
      <c r="T1922" s="1079">
        <f t="shared" si="738"/>
        <v>0</v>
      </c>
      <c r="U1922" s="1061">
        <f t="shared" si="757"/>
        <v>0</v>
      </c>
      <c r="V1922" s="1061">
        <f t="shared" si="750"/>
        <v>3.5</v>
      </c>
      <c r="W1922" s="1063">
        <f t="shared" si="750"/>
        <v>0</v>
      </c>
      <c r="X1922" s="1063">
        <f t="shared" si="750"/>
        <v>0</v>
      </c>
      <c r="Y1922" s="1060">
        <f t="shared" si="750"/>
        <v>507.5</v>
      </c>
      <c r="Z1922" s="1080">
        <f t="shared" si="747"/>
        <v>31</v>
      </c>
      <c r="AA1922" s="1126" t="str">
        <f t="shared" si="744"/>
        <v>Thịt nạc</v>
      </c>
      <c r="AB1922" s="1082" t="str">
        <f t="shared" si="744"/>
        <v>quả</v>
      </c>
      <c r="AC1922" s="1083">
        <f t="shared" si="744"/>
        <v>145</v>
      </c>
      <c r="AD1922" s="1089">
        <f t="shared" si="744"/>
        <v>145</v>
      </c>
      <c r="AE1922" s="1071">
        <f t="shared" si="753"/>
        <v>0</v>
      </c>
      <c r="AF1922" s="1071">
        <f t="shared" si="753"/>
        <v>0</v>
      </c>
      <c r="AG1922" s="1071">
        <f t="shared" si="753"/>
        <v>0</v>
      </c>
      <c r="AH1922" s="1071">
        <f t="shared" si="753"/>
        <v>0</v>
      </c>
      <c r="AI1922" s="1060">
        <f t="shared" si="745"/>
        <v>0</v>
      </c>
      <c r="AJ1922" s="1102">
        <f t="shared" si="754"/>
        <v>0</v>
      </c>
      <c r="AK1922" s="1102">
        <f t="shared" si="754"/>
        <v>3.5</v>
      </c>
      <c r="AL1922" s="1102">
        <f t="shared" si="754"/>
        <v>0</v>
      </c>
      <c r="AM1922" s="1102">
        <f t="shared" si="755"/>
        <v>0</v>
      </c>
      <c r="AN1922" s="1085">
        <f t="shared" si="756"/>
        <v>507.5</v>
      </c>
      <c r="AO1922" s="1061">
        <f t="shared" si="742"/>
        <v>0</v>
      </c>
      <c r="AP1922" s="1061">
        <f t="shared" si="742"/>
        <v>3.5</v>
      </c>
      <c r="AQ1922" s="1061">
        <f t="shared" si="742"/>
        <v>0</v>
      </c>
      <c r="AR1922" s="1061">
        <f t="shared" si="742"/>
        <v>0</v>
      </c>
      <c r="AS1922" s="1061">
        <f t="shared" si="742"/>
        <v>507.5</v>
      </c>
      <c r="AT1922" s="850">
        <f t="shared" si="748"/>
        <v>0</v>
      </c>
      <c r="AU1922" s="922"/>
      <c r="AV1922" s="861"/>
      <c r="AW1922" s="861"/>
      <c r="AX1922" s="861"/>
      <c r="AY1922" s="861"/>
      <c r="AZ1922" s="851"/>
    </row>
    <row r="1923" spans="1:52" ht="13.5" customHeight="1">
      <c r="A1923" s="838">
        <f t="shared" si="746"/>
        <v>32</v>
      </c>
      <c r="B1923" s="1052" t="s">
        <v>899</v>
      </c>
      <c r="C1923" s="817" t="s">
        <v>66</v>
      </c>
      <c r="D1923" s="818">
        <v>100</v>
      </c>
      <c r="E1923" s="921">
        <v>100</v>
      </c>
      <c r="F1923" s="1061"/>
      <c r="G1923" s="1086"/>
      <c r="H1923" s="1129"/>
      <c r="I1923" s="1091"/>
      <c r="J1923" s="1060">
        <f t="shared" si="737"/>
        <v>0</v>
      </c>
      <c r="K1923" s="1061"/>
      <c r="L1923" s="1065">
        <v>3.5</v>
      </c>
      <c r="M1923" s="1063"/>
      <c r="N1923" s="1063"/>
      <c r="O1923" s="1060">
        <f t="shared" si="752"/>
        <v>350</v>
      </c>
      <c r="P1923" s="1093"/>
      <c r="Q1923" s="1065"/>
      <c r="R1923" s="1100"/>
      <c r="S1923" s="1063"/>
      <c r="T1923" s="1079">
        <f t="shared" si="738"/>
        <v>0</v>
      </c>
      <c r="U1923" s="1061">
        <f t="shared" si="757"/>
        <v>0</v>
      </c>
      <c r="V1923" s="1061">
        <f t="shared" si="750"/>
        <v>3.5</v>
      </c>
      <c r="W1923" s="1063">
        <f t="shared" si="750"/>
        <v>0</v>
      </c>
      <c r="X1923" s="1063">
        <f t="shared" si="750"/>
        <v>0</v>
      </c>
      <c r="Y1923" s="1060">
        <f t="shared" si="750"/>
        <v>350</v>
      </c>
      <c r="Z1923" s="1080">
        <f t="shared" si="747"/>
        <v>32</v>
      </c>
      <c r="AA1923" s="1126" t="str">
        <f t="shared" si="744"/>
        <v>Chả hải sản</v>
      </c>
      <c r="AB1923" s="1082" t="str">
        <f t="shared" si="744"/>
        <v>kg</v>
      </c>
      <c r="AC1923" s="1083">
        <f t="shared" si="744"/>
        <v>100</v>
      </c>
      <c r="AD1923" s="1089">
        <f t="shared" si="744"/>
        <v>100</v>
      </c>
      <c r="AE1923" s="1071">
        <f t="shared" si="753"/>
        <v>0</v>
      </c>
      <c r="AF1923" s="1071">
        <f t="shared" si="753"/>
        <v>0</v>
      </c>
      <c r="AG1923" s="1071">
        <f t="shared" si="753"/>
        <v>0</v>
      </c>
      <c r="AH1923" s="1071">
        <f t="shared" si="753"/>
        <v>0</v>
      </c>
      <c r="AI1923" s="1060">
        <f t="shared" si="745"/>
        <v>0</v>
      </c>
      <c r="AJ1923" s="1102">
        <f t="shared" si="754"/>
        <v>0</v>
      </c>
      <c r="AK1923" s="1102">
        <f t="shared" si="754"/>
        <v>3.5</v>
      </c>
      <c r="AL1923" s="1102">
        <f t="shared" si="754"/>
        <v>0</v>
      </c>
      <c r="AM1923" s="1102">
        <f t="shared" si="755"/>
        <v>0</v>
      </c>
      <c r="AN1923" s="1085">
        <f t="shared" si="756"/>
        <v>350</v>
      </c>
      <c r="AO1923" s="1061">
        <f t="shared" si="742"/>
        <v>0</v>
      </c>
      <c r="AP1923" s="1061">
        <f t="shared" si="742"/>
        <v>3.5</v>
      </c>
      <c r="AQ1923" s="1061">
        <f t="shared" si="742"/>
        <v>0</v>
      </c>
      <c r="AR1923" s="1061">
        <f t="shared" si="742"/>
        <v>0</v>
      </c>
      <c r="AS1923" s="1061">
        <f t="shared" si="742"/>
        <v>350</v>
      </c>
      <c r="AT1923" s="850">
        <f t="shared" si="748"/>
        <v>0</v>
      </c>
      <c r="AU1923" s="922"/>
      <c r="AV1923" s="861"/>
      <c r="AW1923" s="861"/>
      <c r="AX1923" s="861"/>
      <c r="AY1923" s="861"/>
      <c r="AZ1923" s="851"/>
    </row>
    <row r="1924" spans="1:52" ht="13.5" customHeight="1">
      <c r="A1924" s="838">
        <f t="shared" si="746"/>
        <v>33</v>
      </c>
      <c r="B1924" s="1052" t="s">
        <v>233</v>
      </c>
      <c r="C1924" s="817" t="s">
        <v>66</v>
      </c>
      <c r="D1924" s="818">
        <v>105</v>
      </c>
      <c r="E1924" s="921">
        <v>105</v>
      </c>
      <c r="F1924" s="1061"/>
      <c r="G1924" s="1090"/>
      <c r="H1924" s="1063"/>
      <c r="I1924" s="1077"/>
      <c r="J1924" s="1060">
        <f t="shared" si="737"/>
        <v>0</v>
      </c>
      <c r="K1924" s="1061"/>
      <c r="L1924" s="1065"/>
      <c r="M1924" s="1063"/>
      <c r="N1924" s="1063"/>
      <c r="O1924" s="1060">
        <f t="shared" si="752"/>
        <v>0</v>
      </c>
      <c r="P1924" s="1093"/>
      <c r="Q1924" s="1065">
        <v>2.5</v>
      </c>
      <c r="R1924" s="1100"/>
      <c r="S1924" s="1063"/>
      <c r="T1924" s="1079">
        <f t="shared" si="738"/>
        <v>262.5</v>
      </c>
      <c r="U1924" s="1061">
        <f t="shared" si="757"/>
        <v>0</v>
      </c>
      <c r="V1924" s="1061">
        <f t="shared" si="750"/>
        <v>2.5</v>
      </c>
      <c r="W1924" s="1063">
        <f t="shared" si="750"/>
        <v>0</v>
      </c>
      <c r="X1924" s="1063">
        <f t="shared" si="750"/>
        <v>0</v>
      </c>
      <c r="Y1924" s="1060">
        <f t="shared" si="750"/>
        <v>262.5</v>
      </c>
      <c r="Z1924" s="1080">
        <f t="shared" si="747"/>
        <v>33</v>
      </c>
      <c r="AA1924" s="1126" t="str">
        <f t="shared" si="744"/>
        <v>Thịt ếch</v>
      </c>
      <c r="AB1924" s="1082" t="str">
        <f t="shared" si="744"/>
        <v>kg</v>
      </c>
      <c r="AC1924" s="1083">
        <f t="shared" si="744"/>
        <v>105</v>
      </c>
      <c r="AD1924" s="1089">
        <f t="shared" si="744"/>
        <v>105</v>
      </c>
      <c r="AE1924" s="1071">
        <f t="shared" si="753"/>
        <v>0</v>
      </c>
      <c r="AF1924" s="1071">
        <f t="shared" si="753"/>
        <v>0</v>
      </c>
      <c r="AG1924" s="1071">
        <f t="shared" si="753"/>
        <v>0</v>
      </c>
      <c r="AH1924" s="1071">
        <f t="shared" si="753"/>
        <v>0</v>
      </c>
      <c r="AI1924" s="1060">
        <f t="shared" si="745"/>
        <v>0</v>
      </c>
      <c r="AJ1924" s="1102">
        <f t="shared" si="754"/>
        <v>0</v>
      </c>
      <c r="AK1924" s="1102">
        <f t="shared" si="754"/>
        <v>2.5</v>
      </c>
      <c r="AL1924" s="1102">
        <f t="shared" si="754"/>
        <v>0</v>
      </c>
      <c r="AM1924" s="1102">
        <f t="shared" si="755"/>
        <v>0</v>
      </c>
      <c r="AN1924" s="1085">
        <f t="shared" si="756"/>
        <v>262.5</v>
      </c>
      <c r="AO1924" s="1061">
        <f t="shared" si="742"/>
        <v>0</v>
      </c>
      <c r="AP1924" s="1061">
        <f t="shared" si="742"/>
        <v>2.5</v>
      </c>
      <c r="AQ1924" s="1061">
        <f t="shared" si="742"/>
        <v>0</v>
      </c>
      <c r="AR1924" s="1061">
        <f t="shared" si="742"/>
        <v>0</v>
      </c>
      <c r="AS1924" s="1061">
        <f t="shared" si="742"/>
        <v>262.5</v>
      </c>
      <c r="AT1924" s="850">
        <f t="shared" si="748"/>
        <v>0</v>
      </c>
      <c r="AU1924" s="922"/>
      <c r="AV1924" s="861"/>
      <c r="AW1924" s="861"/>
      <c r="AX1924" s="861"/>
      <c r="AY1924" s="861"/>
      <c r="AZ1924" s="851"/>
    </row>
    <row r="1925" spans="1:52" ht="13.5" customHeight="1">
      <c r="A1925" s="838">
        <f t="shared" si="746"/>
        <v>34</v>
      </c>
      <c r="B1925" s="1052" t="s">
        <v>889</v>
      </c>
      <c r="C1925" s="817" t="s">
        <v>66</v>
      </c>
      <c r="D1925" s="1054">
        <v>45</v>
      </c>
      <c r="E1925" s="921">
        <v>40</v>
      </c>
      <c r="F1925" s="1061"/>
      <c r="G1925" s="1090"/>
      <c r="H1925" s="1063"/>
      <c r="I1925" s="1077"/>
      <c r="J1925" s="1060">
        <f t="shared" si="737"/>
        <v>0</v>
      </c>
      <c r="K1925" s="1061"/>
      <c r="L1925" s="1061"/>
      <c r="M1925" s="1063"/>
      <c r="N1925" s="1063"/>
      <c r="O1925" s="1060">
        <f t="shared" si="752"/>
        <v>0</v>
      </c>
      <c r="P1925" s="1093"/>
      <c r="Q1925" s="1065">
        <v>4</v>
      </c>
      <c r="R1925" s="1100"/>
      <c r="S1925" s="1063"/>
      <c r="T1925" s="1079">
        <f t="shared" si="738"/>
        <v>160</v>
      </c>
      <c r="U1925" s="1061">
        <f t="shared" si="757"/>
        <v>0</v>
      </c>
      <c r="V1925" s="1061">
        <f t="shared" si="750"/>
        <v>4</v>
      </c>
      <c r="W1925" s="1063">
        <f t="shared" si="750"/>
        <v>0</v>
      </c>
      <c r="X1925" s="1063">
        <f t="shared" si="750"/>
        <v>0</v>
      </c>
      <c r="Y1925" s="1060">
        <f t="shared" si="750"/>
        <v>160</v>
      </c>
      <c r="Z1925" s="1080">
        <f t="shared" si="747"/>
        <v>34</v>
      </c>
      <c r="AA1925" s="1126" t="str">
        <f t="shared" si="744"/>
        <v>Trứng</v>
      </c>
      <c r="AB1925" s="1082" t="str">
        <f t="shared" si="744"/>
        <v>kg</v>
      </c>
      <c r="AC1925" s="1083">
        <f t="shared" si="744"/>
        <v>45</v>
      </c>
      <c r="AD1925" s="1089">
        <f t="shared" si="744"/>
        <v>40</v>
      </c>
      <c r="AE1925" s="1071">
        <f t="shared" ref="AE1925:AH1937" si="758">AE1843+AJ1843-AO1843</f>
        <v>0</v>
      </c>
      <c r="AF1925" s="1071">
        <f t="shared" si="758"/>
        <v>0</v>
      </c>
      <c r="AG1925" s="1071">
        <f t="shared" si="758"/>
        <v>0</v>
      </c>
      <c r="AH1925" s="1071">
        <f t="shared" si="758"/>
        <v>0</v>
      </c>
      <c r="AI1925" s="1060">
        <f t="shared" si="745"/>
        <v>0</v>
      </c>
      <c r="AJ1925" s="1102">
        <f t="shared" si="754"/>
        <v>0</v>
      </c>
      <c r="AK1925" s="1102">
        <f t="shared" si="754"/>
        <v>4</v>
      </c>
      <c r="AL1925" s="1102">
        <f t="shared" si="754"/>
        <v>0</v>
      </c>
      <c r="AM1925" s="1102">
        <f t="shared" si="755"/>
        <v>0</v>
      </c>
      <c r="AN1925" s="1085">
        <f t="shared" si="756"/>
        <v>160</v>
      </c>
      <c r="AO1925" s="1061">
        <f t="shared" si="742"/>
        <v>0</v>
      </c>
      <c r="AP1925" s="1061">
        <f t="shared" si="742"/>
        <v>4</v>
      </c>
      <c r="AQ1925" s="1061">
        <f t="shared" si="742"/>
        <v>0</v>
      </c>
      <c r="AR1925" s="1061">
        <f t="shared" si="742"/>
        <v>0</v>
      </c>
      <c r="AS1925" s="1061">
        <f t="shared" si="742"/>
        <v>160</v>
      </c>
      <c r="AT1925" s="850">
        <f t="shared" si="748"/>
        <v>20</v>
      </c>
      <c r="AU1925" s="922"/>
      <c r="AV1925" s="861"/>
      <c r="AW1925" s="861"/>
      <c r="AX1925" s="861"/>
      <c r="AY1925" s="861"/>
      <c r="AZ1925" s="851"/>
    </row>
    <row r="1926" spans="1:52" ht="13.5" customHeight="1">
      <c r="A1926" s="838">
        <f t="shared" si="746"/>
        <v>35</v>
      </c>
      <c r="B1926" s="1053" t="s">
        <v>3</v>
      </c>
      <c r="C1926" s="817" t="s">
        <v>66</v>
      </c>
      <c r="D1926" s="1130">
        <v>14</v>
      </c>
      <c r="E1926" s="1114">
        <v>12</v>
      </c>
      <c r="F1926" s="1061"/>
      <c r="G1926" s="1120"/>
      <c r="H1926" s="1063"/>
      <c r="I1926" s="1077"/>
      <c r="J1926" s="1060">
        <f t="shared" si="737"/>
        <v>0</v>
      </c>
      <c r="K1926" s="1103"/>
      <c r="L1926" s="1065">
        <v>10</v>
      </c>
      <c r="M1926" s="1062"/>
      <c r="N1926" s="1063"/>
      <c r="O1926" s="1060">
        <f t="shared" si="752"/>
        <v>120</v>
      </c>
      <c r="P1926" s="1056"/>
      <c r="Q1926" s="1071"/>
      <c r="R1926" s="1131"/>
      <c r="S1926" s="1118"/>
      <c r="T1926" s="1079">
        <f t="shared" si="738"/>
        <v>0</v>
      </c>
      <c r="U1926" s="1061">
        <f t="shared" si="757"/>
        <v>0</v>
      </c>
      <c r="V1926" s="1071">
        <f t="shared" si="750"/>
        <v>10</v>
      </c>
      <c r="W1926" s="1063">
        <f t="shared" si="750"/>
        <v>0</v>
      </c>
      <c r="X1926" s="1063">
        <f t="shared" si="750"/>
        <v>0</v>
      </c>
      <c r="Y1926" s="1060">
        <f t="shared" si="750"/>
        <v>120</v>
      </c>
      <c r="Z1926" s="1080">
        <f t="shared" si="747"/>
        <v>35</v>
      </c>
      <c r="AA1926" s="1126" t="str">
        <f t="shared" si="744"/>
        <v>Đậu phụ</v>
      </c>
      <c r="AB1926" s="1082" t="str">
        <f t="shared" si="744"/>
        <v>kg</v>
      </c>
      <c r="AC1926" s="1083">
        <f t="shared" si="744"/>
        <v>14</v>
      </c>
      <c r="AD1926" s="1089">
        <f t="shared" si="744"/>
        <v>12</v>
      </c>
      <c r="AE1926" s="1071">
        <f t="shared" si="758"/>
        <v>0</v>
      </c>
      <c r="AF1926" s="1071">
        <f t="shared" si="758"/>
        <v>0</v>
      </c>
      <c r="AG1926" s="1071">
        <f t="shared" si="758"/>
        <v>0</v>
      </c>
      <c r="AH1926" s="1071">
        <f t="shared" si="758"/>
        <v>0</v>
      </c>
      <c r="AI1926" s="1060">
        <f t="shared" si="745"/>
        <v>0</v>
      </c>
      <c r="AJ1926" s="1102">
        <f t="shared" si="754"/>
        <v>0</v>
      </c>
      <c r="AK1926" s="1102">
        <f t="shared" si="754"/>
        <v>10</v>
      </c>
      <c r="AL1926" s="1102">
        <f t="shared" si="754"/>
        <v>0</v>
      </c>
      <c r="AM1926" s="1102">
        <f t="shared" si="755"/>
        <v>0</v>
      </c>
      <c r="AN1926" s="1085">
        <f t="shared" si="756"/>
        <v>120</v>
      </c>
      <c r="AO1926" s="1061">
        <f t="shared" si="742"/>
        <v>0</v>
      </c>
      <c r="AP1926" s="1061">
        <f t="shared" si="742"/>
        <v>10</v>
      </c>
      <c r="AQ1926" s="1061">
        <f t="shared" si="742"/>
        <v>0</v>
      </c>
      <c r="AR1926" s="1061">
        <f t="shared" si="742"/>
        <v>0</v>
      </c>
      <c r="AS1926" s="1061">
        <f t="shared" si="742"/>
        <v>120</v>
      </c>
      <c r="AT1926" s="850">
        <f t="shared" si="748"/>
        <v>20</v>
      </c>
      <c r="AU1926" s="922"/>
      <c r="AV1926" s="861"/>
      <c r="AW1926" s="861"/>
      <c r="AX1926" s="861"/>
      <c r="AY1926" s="861"/>
      <c r="AZ1926" s="851"/>
    </row>
    <row r="1927" spans="1:52" ht="13.5" customHeight="1">
      <c r="A1927" s="838">
        <f t="shared" si="746"/>
        <v>36</v>
      </c>
      <c r="B1927" s="1053" t="s">
        <v>67</v>
      </c>
      <c r="C1927" s="817" t="s">
        <v>66</v>
      </c>
      <c r="D1927" s="1054">
        <v>30</v>
      </c>
      <c r="E1927" s="921">
        <v>27</v>
      </c>
      <c r="F1927" s="1061"/>
      <c r="G1927" s="1120"/>
      <c r="H1927" s="1063"/>
      <c r="I1927" s="1077"/>
      <c r="J1927" s="1060">
        <f t="shared" si="737"/>
        <v>0</v>
      </c>
      <c r="K1927" s="1061"/>
      <c r="L1927" s="1065"/>
      <c r="M1927" s="1062"/>
      <c r="N1927" s="1063"/>
      <c r="O1927" s="1060">
        <f t="shared" si="752"/>
        <v>0</v>
      </c>
      <c r="P1927" s="1093"/>
      <c r="Q1927" s="1065">
        <v>9</v>
      </c>
      <c r="R1927" s="1131"/>
      <c r="S1927" s="1063"/>
      <c r="T1927" s="1079">
        <f t="shared" si="738"/>
        <v>243</v>
      </c>
      <c r="U1927" s="1061">
        <f t="shared" si="757"/>
        <v>0</v>
      </c>
      <c r="V1927" s="1061">
        <f t="shared" si="750"/>
        <v>9</v>
      </c>
      <c r="W1927" s="1063">
        <f t="shared" si="750"/>
        <v>0</v>
      </c>
      <c r="X1927" s="1063">
        <f t="shared" si="750"/>
        <v>0</v>
      </c>
      <c r="Y1927" s="1060">
        <f t="shared" si="750"/>
        <v>243</v>
      </c>
      <c r="Z1927" s="1080">
        <f t="shared" si="747"/>
        <v>36</v>
      </c>
      <c r="AA1927" s="1126" t="str">
        <f t="shared" si="744"/>
        <v>Cá mè</v>
      </c>
      <c r="AB1927" s="1082" t="str">
        <f t="shared" si="744"/>
        <v>kg</v>
      </c>
      <c r="AC1927" s="1083">
        <f t="shared" si="744"/>
        <v>30</v>
      </c>
      <c r="AD1927" s="1089">
        <f t="shared" si="744"/>
        <v>27</v>
      </c>
      <c r="AE1927" s="1071">
        <f t="shared" si="758"/>
        <v>0</v>
      </c>
      <c r="AF1927" s="1071">
        <f t="shared" si="758"/>
        <v>0</v>
      </c>
      <c r="AG1927" s="1071">
        <f t="shared" si="758"/>
        <v>0</v>
      </c>
      <c r="AH1927" s="1071">
        <f t="shared" si="758"/>
        <v>0</v>
      </c>
      <c r="AI1927" s="1060">
        <f t="shared" si="745"/>
        <v>0</v>
      </c>
      <c r="AJ1927" s="1102">
        <f t="shared" si="754"/>
        <v>0</v>
      </c>
      <c r="AK1927" s="1102">
        <f t="shared" si="754"/>
        <v>9</v>
      </c>
      <c r="AL1927" s="1102">
        <f t="shared" si="754"/>
        <v>0</v>
      </c>
      <c r="AM1927" s="1102">
        <f t="shared" si="755"/>
        <v>0</v>
      </c>
      <c r="AN1927" s="1085">
        <f t="shared" si="756"/>
        <v>243</v>
      </c>
      <c r="AO1927" s="1061">
        <f t="shared" si="742"/>
        <v>0</v>
      </c>
      <c r="AP1927" s="1061">
        <f t="shared" si="742"/>
        <v>9</v>
      </c>
      <c r="AQ1927" s="1061">
        <f t="shared" si="742"/>
        <v>0</v>
      </c>
      <c r="AR1927" s="1061">
        <f t="shared" si="742"/>
        <v>0</v>
      </c>
      <c r="AS1927" s="1061">
        <f t="shared" si="742"/>
        <v>243</v>
      </c>
      <c r="AT1927" s="850">
        <f t="shared" si="748"/>
        <v>27</v>
      </c>
      <c r="AU1927" s="922"/>
      <c r="AV1927" s="861"/>
      <c r="AW1927" s="861"/>
      <c r="AX1927" s="861"/>
      <c r="AY1927" s="861"/>
      <c r="AZ1927" s="851"/>
    </row>
    <row r="1928" spans="1:52" ht="13.5" customHeight="1">
      <c r="A1928" s="838">
        <f t="shared" si="746"/>
        <v>37</v>
      </c>
      <c r="B1928" s="1053" t="s">
        <v>157</v>
      </c>
      <c r="C1928" s="817" t="s">
        <v>66</v>
      </c>
      <c r="D1928" s="818">
        <v>140</v>
      </c>
      <c r="E1928" s="921">
        <v>140</v>
      </c>
      <c r="F1928" s="1061"/>
      <c r="G1928" s="1120"/>
      <c r="H1928" s="1063"/>
      <c r="I1928" s="1077"/>
      <c r="J1928" s="1060">
        <f t="shared" si="737"/>
        <v>0</v>
      </c>
      <c r="K1928" s="1061"/>
      <c r="L1928" s="1065">
        <v>3.5</v>
      </c>
      <c r="M1928" s="1062"/>
      <c r="N1928" s="1063"/>
      <c r="O1928" s="1060">
        <f t="shared" si="752"/>
        <v>490</v>
      </c>
      <c r="P1928" s="1093"/>
      <c r="Q1928" s="1065"/>
      <c r="R1928" s="1131"/>
      <c r="S1928" s="1063"/>
      <c r="T1928" s="1079">
        <f t="shared" si="738"/>
        <v>0</v>
      </c>
      <c r="U1928" s="1061">
        <f t="shared" si="757"/>
        <v>0</v>
      </c>
      <c r="V1928" s="1071">
        <f t="shared" si="750"/>
        <v>3.5</v>
      </c>
      <c r="W1928" s="1063">
        <f t="shared" si="750"/>
        <v>0</v>
      </c>
      <c r="X1928" s="1063">
        <f t="shared" si="750"/>
        <v>0</v>
      </c>
      <c r="Y1928" s="1060">
        <f t="shared" si="750"/>
        <v>490</v>
      </c>
      <c r="Z1928" s="1080">
        <f t="shared" si="747"/>
        <v>37</v>
      </c>
      <c r="AA1928" s="1126" t="str">
        <f t="shared" si="744"/>
        <v>Tôm</v>
      </c>
      <c r="AB1928" s="1082" t="str">
        <f t="shared" si="744"/>
        <v>kg</v>
      </c>
      <c r="AC1928" s="1083">
        <f t="shared" si="744"/>
        <v>140</v>
      </c>
      <c r="AD1928" s="1089">
        <f t="shared" si="744"/>
        <v>140</v>
      </c>
      <c r="AE1928" s="1071">
        <f t="shared" si="758"/>
        <v>0</v>
      </c>
      <c r="AF1928" s="1071">
        <f t="shared" si="758"/>
        <v>0</v>
      </c>
      <c r="AG1928" s="1071">
        <f t="shared" si="758"/>
        <v>0</v>
      </c>
      <c r="AH1928" s="1071">
        <f t="shared" si="758"/>
        <v>0</v>
      </c>
      <c r="AI1928" s="1060">
        <f t="shared" si="745"/>
        <v>0</v>
      </c>
      <c r="AJ1928" s="1102">
        <f t="shared" si="754"/>
        <v>0</v>
      </c>
      <c r="AK1928" s="1102">
        <f t="shared" si="754"/>
        <v>3.5</v>
      </c>
      <c r="AL1928" s="1102">
        <f t="shared" si="754"/>
        <v>0</v>
      </c>
      <c r="AM1928" s="1102">
        <f t="shared" si="755"/>
        <v>0</v>
      </c>
      <c r="AN1928" s="1085">
        <f t="shared" si="756"/>
        <v>490</v>
      </c>
      <c r="AO1928" s="1061">
        <f t="shared" si="742"/>
        <v>0</v>
      </c>
      <c r="AP1928" s="1061">
        <f t="shared" si="742"/>
        <v>3.5</v>
      </c>
      <c r="AQ1928" s="1061">
        <f t="shared" si="742"/>
        <v>0</v>
      </c>
      <c r="AR1928" s="1061">
        <f t="shared" si="742"/>
        <v>0</v>
      </c>
      <c r="AS1928" s="1061">
        <f t="shared" si="742"/>
        <v>490</v>
      </c>
      <c r="AT1928" s="850">
        <f t="shared" si="748"/>
        <v>0</v>
      </c>
      <c r="AU1928" s="1502"/>
      <c r="AV1928" s="1503"/>
      <c r="AW1928" s="1503"/>
      <c r="AX1928" s="1503"/>
      <c r="AY1928" s="1503"/>
      <c r="AZ1928" s="927"/>
    </row>
    <row r="1929" spans="1:52" ht="13.5" customHeight="1">
      <c r="A1929" s="838">
        <f t="shared" si="746"/>
        <v>38</v>
      </c>
      <c r="B1929" s="1053" t="s">
        <v>913</v>
      </c>
      <c r="C1929" s="817" t="s">
        <v>66</v>
      </c>
      <c r="D1929" s="818">
        <v>115</v>
      </c>
      <c r="E1929" s="921">
        <v>113</v>
      </c>
      <c r="F1929" s="1094"/>
      <c r="G1929" s="1090"/>
      <c r="H1929" s="1121"/>
      <c r="I1929" s="1077"/>
      <c r="J1929" s="1060">
        <f t="shared" si="737"/>
        <v>0</v>
      </c>
      <c r="K1929" s="1061"/>
      <c r="L1929" s="1071"/>
      <c r="M1929" s="1062"/>
      <c r="N1929" s="1063"/>
      <c r="O1929" s="1060">
        <f t="shared" si="752"/>
        <v>0</v>
      </c>
      <c r="P1929" s="1056"/>
      <c r="Q1929" s="1065"/>
      <c r="R1929" s="1131"/>
      <c r="S1929" s="1063"/>
      <c r="T1929" s="1079">
        <f t="shared" si="738"/>
        <v>0</v>
      </c>
      <c r="U1929" s="1061">
        <f t="shared" si="757"/>
        <v>0</v>
      </c>
      <c r="V1929" s="1071">
        <f t="shared" si="750"/>
        <v>0</v>
      </c>
      <c r="W1929" s="1063">
        <f t="shared" si="750"/>
        <v>0</v>
      </c>
      <c r="X1929" s="1063">
        <f t="shared" si="750"/>
        <v>0</v>
      </c>
      <c r="Y1929" s="1060">
        <f t="shared" si="750"/>
        <v>0</v>
      </c>
      <c r="Z1929" s="1080">
        <f t="shared" si="747"/>
        <v>38</v>
      </c>
      <c r="AA1929" s="1126" t="str">
        <f t="shared" si="744"/>
        <v xml:space="preserve">Thịt xô </v>
      </c>
      <c r="AB1929" s="1082" t="str">
        <f t="shared" si="744"/>
        <v>kg</v>
      </c>
      <c r="AC1929" s="1083">
        <f t="shared" si="744"/>
        <v>115</v>
      </c>
      <c r="AD1929" s="1089">
        <f t="shared" si="744"/>
        <v>113</v>
      </c>
      <c r="AE1929" s="1071">
        <f t="shared" si="758"/>
        <v>0</v>
      </c>
      <c r="AF1929" s="1071">
        <f t="shared" si="758"/>
        <v>0</v>
      </c>
      <c r="AG1929" s="1071">
        <f t="shared" si="758"/>
        <v>0</v>
      </c>
      <c r="AH1929" s="1071">
        <f t="shared" si="758"/>
        <v>0</v>
      </c>
      <c r="AI1929" s="1060">
        <f t="shared" si="745"/>
        <v>0</v>
      </c>
      <c r="AJ1929" s="1102">
        <f t="shared" si="754"/>
        <v>0</v>
      </c>
      <c r="AK1929" s="1102">
        <f t="shared" si="754"/>
        <v>0</v>
      </c>
      <c r="AL1929" s="1102">
        <f t="shared" si="754"/>
        <v>0</v>
      </c>
      <c r="AM1929" s="1102">
        <f t="shared" si="755"/>
        <v>0</v>
      </c>
      <c r="AN1929" s="1085">
        <f t="shared" si="756"/>
        <v>0</v>
      </c>
      <c r="AO1929" s="1061">
        <f t="shared" si="742"/>
        <v>0</v>
      </c>
      <c r="AP1929" s="1061">
        <f t="shared" si="742"/>
        <v>0</v>
      </c>
      <c r="AQ1929" s="1061">
        <f t="shared" si="742"/>
        <v>0</v>
      </c>
      <c r="AR1929" s="1061">
        <f t="shared" si="742"/>
        <v>0</v>
      </c>
      <c r="AS1929" s="1061">
        <f t="shared" si="742"/>
        <v>0</v>
      </c>
      <c r="AT1929" s="850">
        <f t="shared" si="748"/>
        <v>0</v>
      </c>
      <c r="AU1929" s="1502" t="s">
        <v>855</v>
      </c>
      <c r="AV1929" s="1503"/>
      <c r="AW1929" s="1503"/>
      <c r="AX1929" s="1503"/>
      <c r="AY1929" s="1503"/>
      <c r="AZ1929" s="927"/>
    </row>
    <row r="1930" spans="1:52" ht="13.5" customHeight="1">
      <c r="A1930" s="838">
        <f t="shared" si="746"/>
        <v>39</v>
      </c>
      <c r="B1930" s="1045" t="s">
        <v>83</v>
      </c>
      <c r="C1930" s="817" t="s">
        <v>786</v>
      </c>
      <c r="D1930" s="1054">
        <v>10</v>
      </c>
      <c r="E1930" s="921">
        <v>10</v>
      </c>
      <c r="F1930" s="1061"/>
      <c r="G1930" s="1120"/>
      <c r="H1930" s="1063"/>
      <c r="I1930" s="1077"/>
      <c r="J1930" s="1060">
        <f t="shared" si="737"/>
        <v>0</v>
      </c>
      <c r="K1930" s="1103"/>
      <c r="L1930" s="1065"/>
      <c r="M1930" s="1062">
        <v>12</v>
      </c>
      <c r="N1930" s="1063"/>
      <c r="O1930" s="1060">
        <f t="shared" si="752"/>
        <v>120</v>
      </c>
      <c r="P1930" s="1056"/>
      <c r="Q1930" s="1071"/>
      <c r="R1930" s="1100">
        <v>12</v>
      </c>
      <c r="S1930" s="1063"/>
      <c r="T1930" s="1079">
        <f t="shared" si="738"/>
        <v>120</v>
      </c>
      <c r="U1930" s="1103">
        <f t="shared" si="757"/>
        <v>0</v>
      </c>
      <c r="V1930" s="1061">
        <f t="shared" si="750"/>
        <v>0</v>
      </c>
      <c r="W1930" s="1063">
        <f t="shared" si="750"/>
        <v>24</v>
      </c>
      <c r="X1930" s="1063">
        <f t="shared" si="750"/>
        <v>0</v>
      </c>
      <c r="Y1930" s="1060">
        <f t="shared" si="750"/>
        <v>240</v>
      </c>
      <c r="Z1930" s="1080">
        <f t="shared" si="747"/>
        <v>39</v>
      </c>
      <c r="AA1930" s="1126" t="str">
        <f t="shared" si="744"/>
        <v>Cam</v>
      </c>
      <c r="AB1930" s="1082" t="str">
        <f t="shared" si="744"/>
        <v>quả</v>
      </c>
      <c r="AC1930" s="1083">
        <f t="shared" si="744"/>
        <v>10</v>
      </c>
      <c r="AD1930" s="1089">
        <f t="shared" si="744"/>
        <v>10</v>
      </c>
      <c r="AE1930" s="1071">
        <f t="shared" si="758"/>
        <v>0</v>
      </c>
      <c r="AF1930" s="1071">
        <f t="shared" si="758"/>
        <v>0</v>
      </c>
      <c r="AG1930" s="1071">
        <f t="shared" si="758"/>
        <v>0</v>
      </c>
      <c r="AH1930" s="1071">
        <f t="shared" si="758"/>
        <v>0</v>
      </c>
      <c r="AI1930" s="1060">
        <f t="shared" si="745"/>
        <v>0</v>
      </c>
      <c r="AJ1930" s="1102">
        <f t="shared" si="754"/>
        <v>0</v>
      </c>
      <c r="AK1930" s="1102">
        <f t="shared" si="754"/>
        <v>0</v>
      </c>
      <c r="AL1930" s="1102">
        <f t="shared" si="754"/>
        <v>24</v>
      </c>
      <c r="AM1930" s="1102">
        <f t="shared" si="755"/>
        <v>0</v>
      </c>
      <c r="AN1930" s="1085">
        <f t="shared" si="756"/>
        <v>240</v>
      </c>
      <c r="AO1930" s="1061">
        <f t="shared" si="742"/>
        <v>0</v>
      </c>
      <c r="AP1930" s="1061">
        <f t="shared" si="742"/>
        <v>0</v>
      </c>
      <c r="AQ1930" s="1061">
        <f t="shared" si="742"/>
        <v>24</v>
      </c>
      <c r="AR1930" s="1061">
        <f t="shared" si="742"/>
        <v>0</v>
      </c>
      <c r="AS1930" s="1061">
        <f t="shared" si="742"/>
        <v>240</v>
      </c>
      <c r="AT1930" s="850">
        <f t="shared" si="748"/>
        <v>0</v>
      </c>
      <c r="AU1930" s="929" t="s">
        <v>811</v>
      </c>
      <c r="AV1930" s="930"/>
      <c r="AW1930" s="1504">
        <f>SUM(AX1931:AX1933)</f>
        <v>0.74</v>
      </c>
      <c r="AX1930" s="1504"/>
      <c r="AY1930" s="930"/>
      <c r="AZ1930" s="862" t="s">
        <v>70</v>
      </c>
    </row>
    <row r="1931" spans="1:52" ht="13.5" customHeight="1">
      <c r="A1931" s="838">
        <f t="shared" si="746"/>
        <v>40</v>
      </c>
      <c r="B1931" s="1045" t="s">
        <v>78</v>
      </c>
      <c r="C1931" s="817" t="s">
        <v>66</v>
      </c>
      <c r="D1931" s="1054">
        <v>10</v>
      </c>
      <c r="E1931" s="921">
        <v>7</v>
      </c>
      <c r="F1931" s="1061"/>
      <c r="G1931" s="1086"/>
      <c r="H1931" s="1063"/>
      <c r="I1931" s="1077"/>
      <c r="J1931" s="1060">
        <f t="shared" si="737"/>
        <v>0</v>
      </c>
      <c r="K1931" s="1061"/>
      <c r="L1931" s="1061"/>
      <c r="M1931" s="1063"/>
      <c r="N1931" s="1063"/>
      <c r="O1931" s="1060">
        <f t="shared" si="752"/>
        <v>0</v>
      </c>
      <c r="P1931" s="1093"/>
      <c r="Q1931" s="1061"/>
      <c r="R1931" s="1100">
        <v>30</v>
      </c>
      <c r="S1931" s="1063"/>
      <c r="T1931" s="1079">
        <f t="shared" si="738"/>
        <v>210</v>
      </c>
      <c r="U1931" s="1061">
        <f t="shared" si="757"/>
        <v>0</v>
      </c>
      <c r="V1931" s="1061">
        <f t="shared" si="750"/>
        <v>0</v>
      </c>
      <c r="W1931" s="1063">
        <f t="shared" si="750"/>
        <v>30</v>
      </c>
      <c r="X1931" s="1063">
        <f t="shared" si="750"/>
        <v>0</v>
      </c>
      <c r="Y1931" s="1060">
        <f>SUM(J1931,O1931,T1931)</f>
        <v>210</v>
      </c>
      <c r="Z1931" s="1080">
        <f t="shared" si="747"/>
        <v>40</v>
      </c>
      <c r="AA1931" s="1126" t="str">
        <f t="shared" si="744"/>
        <v>Bí xanh</v>
      </c>
      <c r="AB1931" s="1082" t="str">
        <f t="shared" si="744"/>
        <v>kg</v>
      </c>
      <c r="AC1931" s="1083">
        <f t="shared" si="744"/>
        <v>10</v>
      </c>
      <c r="AD1931" s="1089">
        <f t="shared" si="744"/>
        <v>7</v>
      </c>
      <c r="AE1931" s="1071">
        <f t="shared" si="758"/>
        <v>0</v>
      </c>
      <c r="AF1931" s="1071">
        <f t="shared" si="758"/>
        <v>0</v>
      </c>
      <c r="AG1931" s="1071">
        <f t="shared" si="758"/>
        <v>0</v>
      </c>
      <c r="AH1931" s="1071">
        <f t="shared" si="758"/>
        <v>0</v>
      </c>
      <c r="AI1931" s="1060">
        <f t="shared" si="745"/>
        <v>0</v>
      </c>
      <c r="AJ1931" s="1102">
        <f t="shared" si="754"/>
        <v>0</v>
      </c>
      <c r="AK1931" s="1102">
        <f t="shared" si="754"/>
        <v>0</v>
      </c>
      <c r="AL1931" s="1102">
        <f t="shared" si="754"/>
        <v>30</v>
      </c>
      <c r="AM1931" s="1102">
        <f t="shared" si="755"/>
        <v>0</v>
      </c>
      <c r="AN1931" s="1085">
        <f t="shared" si="756"/>
        <v>210</v>
      </c>
      <c r="AO1931" s="1061">
        <f t="shared" si="742"/>
        <v>0</v>
      </c>
      <c r="AP1931" s="1061">
        <f t="shared" si="742"/>
        <v>0</v>
      </c>
      <c r="AQ1931" s="1061">
        <f t="shared" si="742"/>
        <v>30</v>
      </c>
      <c r="AR1931" s="1061">
        <f t="shared" si="742"/>
        <v>0</v>
      </c>
      <c r="AS1931" s="1061">
        <f t="shared" si="742"/>
        <v>210</v>
      </c>
      <c r="AT1931" s="850">
        <f t="shared" si="748"/>
        <v>90</v>
      </c>
      <c r="AU1931" s="932" t="s">
        <v>856</v>
      </c>
      <c r="AV1931" s="933">
        <f>AV1895</f>
        <v>105</v>
      </c>
      <c r="AW1931" s="934" t="s">
        <v>27</v>
      </c>
      <c r="AX1931" s="935">
        <v>0.16</v>
      </c>
      <c r="AY1931" s="936" t="s">
        <v>29</v>
      </c>
      <c r="AZ1931" s="937">
        <f>AV1931*AX1931</f>
        <v>16.8</v>
      </c>
    </row>
    <row r="1932" spans="1:52" ht="13.5" customHeight="1">
      <c r="A1932" s="838">
        <f t="shared" si="746"/>
        <v>41</v>
      </c>
      <c r="B1932" s="1045" t="s">
        <v>904</v>
      </c>
      <c r="C1932" s="817" t="s">
        <v>66</v>
      </c>
      <c r="D1932" s="1132">
        <v>5</v>
      </c>
      <c r="E1932" s="1133">
        <v>5</v>
      </c>
      <c r="F1932" s="1061"/>
      <c r="G1932" s="1120"/>
      <c r="H1932" s="1063"/>
      <c r="I1932" s="1077"/>
      <c r="J1932" s="1060">
        <f t="shared" si="737"/>
        <v>0</v>
      </c>
      <c r="K1932" s="1061"/>
      <c r="L1932" s="1071"/>
      <c r="M1932" s="1063">
        <v>30</v>
      </c>
      <c r="N1932" s="1063"/>
      <c r="O1932" s="1060">
        <f t="shared" si="752"/>
        <v>150</v>
      </c>
      <c r="P1932" s="1078"/>
      <c r="Q1932" s="1071"/>
      <c r="R1932" s="1131"/>
      <c r="S1932" s="1063"/>
      <c r="T1932" s="1079">
        <f t="shared" si="738"/>
        <v>0</v>
      </c>
      <c r="U1932" s="1061">
        <f t="shared" si="757"/>
        <v>0</v>
      </c>
      <c r="V1932" s="1071">
        <f t="shared" si="750"/>
        <v>0</v>
      </c>
      <c r="W1932" s="1063">
        <f t="shared" si="750"/>
        <v>30</v>
      </c>
      <c r="X1932" s="1063">
        <f t="shared" si="750"/>
        <v>0</v>
      </c>
      <c r="Y1932" s="1060">
        <f t="shared" si="750"/>
        <v>150</v>
      </c>
      <c r="Z1932" s="1080">
        <f t="shared" si="747"/>
        <v>41</v>
      </c>
      <c r="AA1932" s="1126" t="str">
        <f t="shared" si="744"/>
        <v>Rau mùng tơi</v>
      </c>
      <c r="AB1932" s="1082" t="str">
        <f t="shared" si="744"/>
        <v>kg</v>
      </c>
      <c r="AC1932" s="1083">
        <f t="shared" si="744"/>
        <v>5</v>
      </c>
      <c r="AD1932" s="1089">
        <f t="shared" si="744"/>
        <v>5</v>
      </c>
      <c r="AE1932" s="1071">
        <f t="shared" si="758"/>
        <v>0</v>
      </c>
      <c r="AF1932" s="1071">
        <f t="shared" si="758"/>
        <v>0</v>
      </c>
      <c r="AG1932" s="1071">
        <f t="shared" si="758"/>
        <v>0</v>
      </c>
      <c r="AH1932" s="1071">
        <f t="shared" si="758"/>
        <v>0</v>
      </c>
      <c r="AI1932" s="1060">
        <f t="shared" si="745"/>
        <v>0</v>
      </c>
      <c r="AJ1932" s="1102">
        <f t="shared" si="754"/>
        <v>0</v>
      </c>
      <c r="AK1932" s="1102">
        <f t="shared" si="754"/>
        <v>0</v>
      </c>
      <c r="AL1932" s="1102">
        <f t="shared" si="754"/>
        <v>30</v>
      </c>
      <c r="AM1932" s="1102">
        <f t="shared" si="755"/>
        <v>0</v>
      </c>
      <c r="AN1932" s="1085">
        <f t="shared" si="756"/>
        <v>150</v>
      </c>
      <c r="AO1932" s="1061">
        <f t="shared" si="742"/>
        <v>0</v>
      </c>
      <c r="AP1932" s="1061">
        <f t="shared" si="742"/>
        <v>0</v>
      </c>
      <c r="AQ1932" s="1061">
        <f t="shared" si="742"/>
        <v>30</v>
      </c>
      <c r="AR1932" s="1061">
        <f t="shared" si="742"/>
        <v>0</v>
      </c>
      <c r="AS1932" s="1061">
        <f t="shared" si="742"/>
        <v>150</v>
      </c>
      <c r="AT1932" s="850">
        <f t="shared" si="748"/>
        <v>0</v>
      </c>
      <c r="AU1932" s="932" t="s">
        <v>857</v>
      </c>
      <c r="AV1932" s="933">
        <f t="shared" ref="AV1932:AV1937" si="759">AV1896</f>
        <v>105</v>
      </c>
      <c r="AW1932" s="934" t="s">
        <v>27</v>
      </c>
      <c r="AX1932" s="935">
        <v>0.28999999999999998</v>
      </c>
      <c r="AY1932" s="936" t="s">
        <v>29</v>
      </c>
      <c r="AZ1932" s="937">
        <f>AV1932*AX1932</f>
        <v>30.45</v>
      </c>
    </row>
    <row r="1933" spans="1:52" ht="13.5" customHeight="1">
      <c r="A1933" s="838">
        <f t="shared" si="746"/>
        <v>42</v>
      </c>
      <c r="B1933" s="1045" t="s">
        <v>478</v>
      </c>
      <c r="C1933" s="817" t="s">
        <v>66</v>
      </c>
      <c r="D1933" s="1054">
        <v>12</v>
      </c>
      <c r="E1933" s="921">
        <v>12</v>
      </c>
      <c r="F1933" s="1071"/>
      <c r="G1933" s="1086"/>
      <c r="H1933" s="1063">
        <v>18</v>
      </c>
      <c r="I1933" s="1077"/>
      <c r="J1933" s="1060">
        <f t="shared" si="737"/>
        <v>216</v>
      </c>
      <c r="K1933" s="1061"/>
      <c r="L1933" s="1061"/>
      <c r="M1933" s="1134"/>
      <c r="N1933" s="1063"/>
      <c r="O1933" s="1060">
        <f t="shared" si="752"/>
        <v>0</v>
      </c>
      <c r="P1933" s="1093"/>
      <c r="Q1933" s="1061"/>
      <c r="R1933" s="1100"/>
      <c r="S1933" s="1063"/>
      <c r="T1933" s="1079">
        <f t="shared" si="738"/>
        <v>0</v>
      </c>
      <c r="U1933" s="1061">
        <f t="shared" si="757"/>
        <v>0</v>
      </c>
      <c r="V1933" s="1061">
        <f t="shared" si="750"/>
        <v>0</v>
      </c>
      <c r="W1933" s="1063">
        <f t="shared" si="750"/>
        <v>18</v>
      </c>
      <c r="X1933" s="1063">
        <f t="shared" si="750"/>
        <v>0</v>
      </c>
      <c r="Y1933" s="1060">
        <f t="shared" si="750"/>
        <v>216</v>
      </c>
      <c r="Z1933" s="1080">
        <f t="shared" si="747"/>
        <v>42</v>
      </c>
      <c r="AA1933" s="1126" t="str">
        <f t="shared" si="744"/>
        <v>Dưa cải</v>
      </c>
      <c r="AB1933" s="1082" t="str">
        <f t="shared" si="744"/>
        <v>kg</v>
      </c>
      <c r="AC1933" s="1083">
        <f t="shared" si="744"/>
        <v>12</v>
      </c>
      <c r="AD1933" s="1089">
        <f t="shared" si="744"/>
        <v>12</v>
      </c>
      <c r="AE1933" s="1071">
        <f t="shared" si="758"/>
        <v>0</v>
      </c>
      <c r="AF1933" s="1071">
        <f t="shared" si="758"/>
        <v>0</v>
      </c>
      <c r="AG1933" s="1071">
        <f t="shared" si="758"/>
        <v>0</v>
      </c>
      <c r="AH1933" s="1071">
        <f t="shared" si="758"/>
        <v>0</v>
      </c>
      <c r="AI1933" s="1060">
        <f t="shared" si="745"/>
        <v>0</v>
      </c>
      <c r="AJ1933" s="1102">
        <f t="shared" si="754"/>
        <v>0</v>
      </c>
      <c r="AK1933" s="1102">
        <f t="shared" si="754"/>
        <v>0</v>
      </c>
      <c r="AL1933" s="1102">
        <f t="shared" si="754"/>
        <v>18</v>
      </c>
      <c r="AM1933" s="1102">
        <f t="shared" si="755"/>
        <v>0</v>
      </c>
      <c r="AN1933" s="1085">
        <f t="shared" si="756"/>
        <v>216</v>
      </c>
      <c r="AO1933" s="1061">
        <f t="shared" si="742"/>
        <v>0</v>
      </c>
      <c r="AP1933" s="1061">
        <f t="shared" si="742"/>
        <v>0</v>
      </c>
      <c r="AQ1933" s="1061">
        <f t="shared" si="742"/>
        <v>18</v>
      </c>
      <c r="AR1933" s="1061">
        <f t="shared" si="742"/>
        <v>0</v>
      </c>
      <c r="AS1933" s="1061">
        <f t="shared" si="742"/>
        <v>216</v>
      </c>
      <c r="AT1933" s="850">
        <f t="shared" si="748"/>
        <v>0</v>
      </c>
      <c r="AU1933" s="932" t="s">
        <v>858</v>
      </c>
      <c r="AV1933" s="933">
        <f t="shared" si="759"/>
        <v>105</v>
      </c>
      <c r="AW1933" s="934" t="s">
        <v>27</v>
      </c>
      <c r="AX1933" s="935">
        <v>0.28999999999999998</v>
      </c>
      <c r="AY1933" s="936" t="s">
        <v>29</v>
      </c>
      <c r="AZ1933" s="937">
        <f>AV1933*AX1933</f>
        <v>30.45</v>
      </c>
    </row>
    <row r="1934" spans="1:52" ht="13.5" customHeight="1">
      <c r="A1934" s="838">
        <f t="shared" si="746"/>
        <v>43</v>
      </c>
      <c r="B1934" s="1046" t="s">
        <v>60</v>
      </c>
      <c r="C1934" s="817" t="s">
        <v>66</v>
      </c>
      <c r="D1934" s="1130">
        <v>20</v>
      </c>
      <c r="E1934" s="1114">
        <v>20</v>
      </c>
      <c r="F1934" s="1065"/>
      <c r="G1934" s="1090"/>
      <c r="H1934" s="1063">
        <v>0.5</v>
      </c>
      <c r="I1934" s="1077"/>
      <c r="J1934" s="1060">
        <f t="shared" si="737"/>
        <v>10</v>
      </c>
      <c r="K1934" s="1103"/>
      <c r="L1934" s="1071"/>
      <c r="M1934" s="1135">
        <v>1</v>
      </c>
      <c r="N1934" s="1063"/>
      <c r="O1934" s="1060">
        <f t="shared" si="752"/>
        <v>20</v>
      </c>
      <c r="P1934" s="1122"/>
      <c r="Q1934" s="1071"/>
      <c r="R1934" s="1100">
        <v>1</v>
      </c>
      <c r="S1934" s="1063"/>
      <c r="T1934" s="1079">
        <f t="shared" si="738"/>
        <v>20</v>
      </c>
      <c r="U1934" s="1103">
        <f t="shared" si="757"/>
        <v>0</v>
      </c>
      <c r="V1934" s="1071">
        <f t="shared" si="750"/>
        <v>0</v>
      </c>
      <c r="W1934" s="1063">
        <f t="shared" si="750"/>
        <v>2.5</v>
      </c>
      <c r="X1934" s="1063">
        <f t="shared" si="750"/>
        <v>0</v>
      </c>
      <c r="Y1934" s="1060">
        <f t="shared" si="750"/>
        <v>50</v>
      </c>
      <c r="Z1934" s="1080">
        <f t="shared" si="747"/>
        <v>43</v>
      </c>
      <c r="AA1934" s="1126" t="str">
        <f t="shared" si="744"/>
        <v>Cà chua</v>
      </c>
      <c r="AB1934" s="1082" t="str">
        <f t="shared" si="744"/>
        <v>kg</v>
      </c>
      <c r="AC1934" s="1083">
        <f t="shared" si="744"/>
        <v>20</v>
      </c>
      <c r="AD1934" s="1089">
        <f t="shared" si="744"/>
        <v>20</v>
      </c>
      <c r="AE1934" s="1071">
        <f t="shared" si="758"/>
        <v>0</v>
      </c>
      <c r="AF1934" s="1071">
        <f t="shared" si="758"/>
        <v>0</v>
      </c>
      <c r="AG1934" s="1071">
        <f t="shared" si="758"/>
        <v>0</v>
      </c>
      <c r="AH1934" s="1071">
        <f t="shared" si="758"/>
        <v>0</v>
      </c>
      <c r="AI1934" s="1060">
        <f t="shared" si="745"/>
        <v>0</v>
      </c>
      <c r="AJ1934" s="1102">
        <f t="shared" si="754"/>
        <v>0</v>
      </c>
      <c r="AK1934" s="1102">
        <f t="shared" si="754"/>
        <v>0</v>
      </c>
      <c r="AL1934" s="1102">
        <f t="shared" si="754"/>
        <v>2.5</v>
      </c>
      <c r="AM1934" s="1102">
        <f t="shared" si="755"/>
        <v>0</v>
      </c>
      <c r="AN1934" s="1085">
        <f t="shared" si="756"/>
        <v>50</v>
      </c>
      <c r="AO1934" s="1061">
        <f t="shared" si="742"/>
        <v>0</v>
      </c>
      <c r="AP1934" s="1061">
        <f t="shared" si="742"/>
        <v>0</v>
      </c>
      <c r="AQ1934" s="1061">
        <f t="shared" si="742"/>
        <v>2.5</v>
      </c>
      <c r="AR1934" s="1061">
        <f t="shared" si="742"/>
        <v>0</v>
      </c>
      <c r="AS1934" s="1061">
        <f t="shared" si="742"/>
        <v>50</v>
      </c>
      <c r="AT1934" s="850">
        <f t="shared" si="748"/>
        <v>0</v>
      </c>
      <c r="AU1934" s="929" t="s">
        <v>811</v>
      </c>
      <c r="AV1934" s="933"/>
      <c r="AW1934" s="1504">
        <f>SUM(AX1935:AX1937)</f>
        <v>0.68</v>
      </c>
      <c r="AX1934" s="1504"/>
      <c r="AY1934" s="930"/>
      <c r="AZ1934" s="941" t="s">
        <v>70</v>
      </c>
    </row>
    <row r="1935" spans="1:52" ht="13.5" customHeight="1">
      <c r="A1935" s="838">
        <f t="shared" si="746"/>
        <v>44</v>
      </c>
      <c r="B1935" s="1045" t="s">
        <v>61</v>
      </c>
      <c r="C1935" s="817" t="s">
        <v>66</v>
      </c>
      <c r="D1935" s="1130">
        <v>20</v>
      </c>
      <c r="E1935" s="1114">
        <v>20</v>
      </c>
      <c r="F1935" s="1061"/>
      <c r="G1935" s="1120"/>
      <c r="H1935" s="1063">
        <v>0.8</v>
      </c>
      <c r="I1935" s="1077"/>
      <c r="J1935" s="1060">
        <f t="shared" si="737"/>
        <v>16</v>
      </c>
      <c r="K1935" s="1136"/>
      <c r="L1935" s="1071"/>
      <c r="M1935" s="1063">
        <v>1</v>
      </c>
      <c r="N1935" s="1063"/>
      <c r="O1935" s="1060">
        <f t="shared" si="752"/>
        <v>20</v>
      </c>
      <c r="P1935" s="1122"/>
      <c r="Q1935" s="1071"/>
      <c r="R1935" s="1131">
        <v>0.8</v>
      </c>
      <c r="S1935" s="1063"/>
      <c r="T1935" s="1079">
        <f t="shared" ref="T1935:T1943" si="760">SUM(P1935:S1935)*$E1935</f>
        <v>16</v>
      </c>
      <c r="U1935" s="1061">
        <f t="shared" si="757"/>
        <v>0</v>
      </c>
      <c r="V1935" s="1071">
        <f t="shared" si="750"/>
        <v>0</v>
      </c>
      <c r="W1935" s="1063">
        <f t="shared" si="750"/>
        <v>2.6</v>
      </c>
      <c r="X1935" s="1063">
        <f t="shared" si="750"/>
        <v>0</v>
      </c>
      <c r="Y1935" s="1060">
        <f t="shared" si="750"/>
        <v>52</v>
      </c>
      <c r="Z1935" s="1080">
        <f t="shared" si="747"/>
        <v>44</v>
      </c>
      <c r="AA1935" s="1126" t="str">
        <f t="shared" si="744"/>
        <v>Hành lá</v>
      </c>
      <c r="AB1935" s="1082" t="str">
        <f t="shared" si="744"/>
        <v>kg</v>
      </c>
      <c r="AC1935" s="1083">
        <f t="shared" si="744"/>
        <v>20</v>
      </c>
      <c r="AD1935" s="1089">
        <f t="shared" si="744"/>
        <v>20</v>
      </c>
      <c r="AE1935" s="1071">
        <f t="shared" si="758"/>
        <v>0</v>
      </c>
      <c r="AF1935" s="1071">
        <f t="shared" si="758"/>
        <v>0</v>
      </c>
      <c r="AG1935" s="1071">
        <f t="shared" si="758"/>
        <v>0</v>
      </c>
      <c r="AH1935" s="1071">
        <f t="shared" si="758"/>
        <v>0</v>
      </c>
      <c r="AI1935" s="1060">
        <f t="shared" si="745"/>
        <v>0</v>
      </c>
      <c r="AJ1935" s="1102">
        <f t="shared" si="754"/>
        <v>0</v>
      </c>
      <c r="AK1935" s="1102">
        <f t="shared" si="754"/>
        <v>0</v>
      </c>
      <c r="AL1935" s="1102">
        <f t="shared" si="754"/>
        <v>2.6</v>
      </c>
      <c r="AM1935" s="1102">
        <f t="shared" si="755"/>
        <v>0</v>
      </c>
      <c r="AN1935" s="1085">
        <f t="shared" si="756"/>
        <v>52</v>
      </c>
      <c r="AO1935" s="1061">
        <f t="shared" si="742"/>
        <v>0</v>
      </c>
      <c r="AP1935" s="1061">
        <f t="shared" si="742"/>
        <v>0</v>
      </c>
      <c r="AQ1935" s="1061">
        <f t="shared" si="742"/>
        <v>2.6</v>
      </c>
      <c r="AR1935" s="1061">
        <f t="shared" si="742"/>
        <v>0</v>
      </c>
      <c r="AS1935" s="1061">
        <f t="shared" si="742"/>
        <v>52</v>
      </c>
      <c r="AT1935" s="850">
        <f t="shared" si="748"/>
        <v>0</v>
      </c>
      <c r="AU1935" s="932" t="s">
        <v>856</v>
      </c>
      <c r="AV1935" s="933">
        <f t="shared" si="759"/>
        <v>8</v>
      </c>
      <c r="AW1935" s="934" t="s">
        <v>27</v>
      </c>
      <c r="AX1935" s="935">
        <v>0.16</v>
      </c>
      <c r="AY1935" s="936" t="s">
        <v>29</v>
      </c>
      <c r="AZ1935" s="937">
        <f>AV1935*AX1935</f>
        <v>1.28</v>
      </c>
    </row>
    <row r="1936" spans="1:52" ht="13.5" customHeight="1">
      <c r="A1936" s="838">
        <f t="shared" si="746"/>
        <v>45</v>
      </c>
      <c r="B1936" s="1047" t="s">
        <v>160</v>
      </c>
      <c r="C1936" s="817" t="s">
        <v>66</v>
      </c>
      <c r="D1936" s="1130">
        <v>14</v>
      </c>
      <c r="E1936" s="1114">
        <v>12</v>
      </c>
      <c r="F1936" s="1071"/>
      <c r="G1936" s="1086"/>
      <c r="H1936" s="1063"/>
      <c r="I1936" s="1077"/>
      <c r="J1936" s="1060">
        <f t="shared" si="737"/>
        <v>0</v>
      </c>
      <c r="K1936" s="1103"/>
      <c r="L1936" s="1137"/>
      <c r="M1936" s="1135"/>
      <c r="N1936" s="1063"/>
      <c r="O1936" s="1060">
        <f t="shared" si="752"/>
        <v>0</v>
      </c>
      <c r="P1936" s="1103"/>
      <c r="Q1936" s="1071"/>
      <c r="R1936" s="1062"/>
      <c r="S1936" s="1063"/>
      <c r="T1936" s="1079">
        <f t="shared" si="760"/>
        <v>0</v>
      </c>
      <c r="U1936" s="1061">
        <f t="shared" si="757"/>
        <v>0</v>
      </c>
      <c r="V1936" s="1061">
        <f t="shared" si="750"/>
        <v>0</v>
      </c>
      <c r="W1936" s="1063">
        <f t="shared" si="750"/>
        <v>0</v>
      </c>
      <c r="X1936" s="1063">
        <f t="shared" si="750"/>
        <v>0</v>
      </c>
      <c r="Y1936" s="1060">
        <f t="shared" si="750"/>
        <v>0</v>
      </c>
      <c r="Z1936" s="1080">
        <f t="shared" si="747"/>
        <v>45</v>
      </c>
      <c r="AA1936" s="1126" t="str">
        <f t="shared" si="744"/>
        <v>Giá đậu</v>
      </c>
      <c r="AB1936" s="1082" t="str">
        <f t="shared" si="744"/>
        <v>kg</v>
      </c>
      <c r="AC1936" s="1083">
        <f t="shared" si="744"/>
        <v>14</v>
      </c>
      <c r="AD1936" s="1089">
        <f t="shared" si="744"/>
        <v>12</v>
      </c>
      <c r="AE1936" s="1071">
        <f t="shared" si="758"/>
        <v>0</v>
      </c>
      <c r="AF1936" s="1071">
        <f t="shared" si="758"/>
        <v>0</v>
      </c>
      <c r="AG1936" s="1071">
        <f t="shared" si="758"/>
        <v>0</v>
      </c>
      <c r="AH1936" s="1071">
        <f t="shared" si="758"/>
        <v>0</v>
      </c>
      <c r="AI1936" s="1060">
        <f t="shared" si="745"/>
        <v>0</v>
      </c>
      <c r="AJ1936" s="1102">
        <f t="shared" si="754"/>
        <v>0</v>
      </c>
      <c r="AK1936" s="1102">
        <f t="shared" si="754"/>
        <v>0</v>
      </c>
      <c r="AL1936" s="1102">
        <f t="shared" si="754"/>
        <v>0</v>
      </c>
      <c r="AM1936" s="1102">
        <f t="shared" si="755"/>
        <v>0</v>
      </c>
      <c r="AN1936" s="1085">
        <f t="shared" si="756"/>
        <v>0</v>
      </c>
      <c r="AO1936" s="1061">
        <f t="shared" si="742"/>
        <v>0</v>
      </c>
      <c r="AP1936" s="1061">
        <f t="shared" si="742"/>
        <v>0</v>
      </c>
      <c r="AQ1936" s="1061">
        <f t="shared" si="742"/>
        <v>0</v>
      </c>
      <c r="AR1936" s="1061">
        <f t="shared" si="742"/>
        <v>0</v>
      </c>
      <c r="AS1936" s="1061">
        <f t="shared" si="742"/>
        <v>0</v>
      </c>
      <c r="AT1936" s="850">
        <f t="shared" si="748"/>
        <v>0</v>
      </c>
      <c r="AU1936" s="932" t="s">
        <v>857</v>
      </c>
      <c r="AV1936" s="933">
        <f t="shared" si="759"/>
        <v>8</v>
      </c>
      <c r="AW1936" s="934" t="s">
        <v>27</v>
      </c>
      <c r="AX1936" s="935">
        <v>0.26</v>
      </c>
      <c r="AY1936" s="944" t="s">
        <v>29</v>
      </c>
      <c r="AZ1936" s="937">
        <f>AV1936*AX1936</f>
        <v>2.08</v>
      </c>
    </row>
    <row r="1937" spans="1:52" ht="13.5" customHeight="1">
      <c r="A1937" s="838">
        <f t="shared" si="746"/>
        <v>46</v>
      </c>
      <c r="B1937" s="1046" t="s">
        <v>161</v>
      </c>
      <c r="C1937" s="896" t="s">
        <v>389</v>
      </c>
      <c r="D1937" s="1113">
        <v>13</v>
      </c>
      <c r="E1937" s="1114">
        <v>13</v>
      </c>
      <c r="F1937" s="1106"/>
      <c r="G1937" s="1086"/>
      <c r="H1937" s="1107"/>
      <c r="I1937" s="1077"/>
      <c r="J1937" s="1060">
        <f t="shared" si="737"/>
        <v>0</v>
      </c>
      <c r="K1937" s="1071"/>
      <c r="L1937" s="1071"/>
      <c r="M1937" s="1135"/>
      <c r="N1937" s="1063"/>
      <c r="O1937" s="1060">
        <f t="shared" si="752"/>
        <v>0</v>
      </c>
      <c r="P1937" s="1138"/>
      <c r="Q1937" s="1071"/>
      <c r="R1937" s="1139"/>
      <c r="S1937" s="1063"/>
      <c r="T1937" s="1079">
        <f t="shared" si="760"/>
        <v>0</v>
      </c>
      <c r="U1937" s="1061">
        <f t="shared" si="757"/>
        <v>0</v>
      </c>
      <c r="V1937" s="1061">
        <f t="shared" si="750"/>
        <v>0</v>
      </c>
      <c r="W1937" s="1063">
        <f t="shared" si="750"/>
        <v>0</v>
      </c>
      <c r="X1937" s="1063">
        <f t="shared" si="750"/>
        <v>0</v>
      </c>
      <c r="Y1937" s="1060">
        <f t="shared" si="750"/>
        <v>0</v>
      </c>
      <c r="Z1937" s="1080">
        <f t="shared" si="747"/>
        <v>46</v>
      </c>
      <c r="AA1937" s="1126" t="str">
        <f t="shared" si="744"/>
        <v>Rau sống</v>
      </c>
      <c r="AB1937" s="1082" t="str">
        <f t="shared" si="744"/>
        <v>lít</v>
      </c>
      <c r="AC1937" s="1083">
        <f t="shared" si="744"/>
        <v>13</v>
      </c>
      <c r="AD1937" s="1089">
        <f t="shared" si="744"/>
        <v>13</v>
      </c>
      <c r="AE1937" s="1071">
        <f t="shared" si="758"/>
        <v>0</v>
      </c>
      <c r="AF1937" s="1071">
        <f t="shared" si="758"/>
        <v>0</v>
      </c>
      <c r="AG1937" s="1071">
        <f t="shared" si="758"/>
        <v>0</v>
      </c>
      <c r="AH1937" s="1071">
        <f t="shared" si="758"/>
        <v>0</v>
      </c>
      <c r="AI1937" s="1060">
        <f t="shared" si="745"/>
        <v>0</v>
      </c>
      <c r="AJ1937" s="1102">
        <f t="shared" si="754"/>
        <v>0</v>
      </c>
      <c r="AK1937" s="1102">
        <f t="shared" si="754"/>
        <v>0</v>
      </c>
      <c r="AL1937" s="1102">
        <f t="shared" si="754"/>
        <v>0</v>
      </c>
      <c r="AM1937" s="1102">
        <f t="shared" si="755"/>
        <v>0</v>
      </c>
      <c r="AN1937" s="1085">
        <f t="shared" si="756"/>
        <v>0</v>
      </c>
      <c r="AO1937" s="1061">
        <f t="shared" si="742"/>
        <v>0</v>
      </c>
      <c r="AP1937" s="1061">
        <f t="shared" si="742"/>
        <v>0</v>
      </c>
      <c r="AQ1937" s="1061">
        <f t="shared" si="742"/>
        <v>0</v>
      </c>
      <c r="AR1937" s="1061">
        <f t="shared" si="742"/>
        <v>0</v>
      </c>
      <c r="AS1937" s="1061">
        <f t="shared" si="742"/>
        <v>0</v>
      </c>
      <c r="AT1937" s="850">
        <f t="shared" si="748"/>
        <v>0</v>
      </c>
      <c r="AU1937" s="932" t="s">
        <v>858</v>
      </c>
      <c r="AV1937" s="933">
        <f t="shared" si="759"/>
        <v>8</v>
      </c>
      <c r="AW1937" s="934" t="s">
        <v>27</v>
      </c>
      <c r="AX1937" s="1048">
        <v>0.26</v>
      </c>
      <c r="AY1937" s="944" t="s">
        <v>29</v>
      </c>
      <c r="AZ1937" s="937">
        <f>AV1937*AX1937</f>
        <v>2.08</v>
      </c>
    </row>
    <row r="1938" spans="1:52" ht="13.5" customHeight="1">
      <c r="A1938" s="838">
        <f>IF(B1938&lt;&gt;"",MAX($A1937:$A1937)+1,"")</f>
        <v>47</v>
      </c>
      <c r="B1938" s="1046" t="s">
        <v>896</v>
      </c>
      <c r="C1938" s="844" t="s">
        <v>66</v>
      </c>
      <c r="D1938" s="1117">
        <v>10</v>
      </c>
      <c r="E1938" s="1060">
        <v>10</v>
      </c>
      <c r="F1938" s="1140"/>
      <c r="G1938" s="1086"/>
      <c r="H1938" s="1091">
        <v>5</v>
      </c>
      <c r="I1938" s="1077"/>
      <c r="J1938" s="1060">
        <f t="shared" si="737"/>
        <v>50</v>
      </c>
      <c r="K1938" s="1061"/>
      <c r="L1938" s="1061"/>
      <c r="M1938" s="1063">
        <v>5</v>
      </c>
      <c r="N1938" s="1063"/>
      <c r="O1938" s="1060">
        <f t="shared" si="752"/>
        <v>50</v>
      </c>
      <c r="P1938" s="1061"/>
      <c r="Q1938" s="1061"/>
      <c r="R1938" s="1063">
        <v>5</v>
      </c>
      <c r="S1938" s="1063"/>
      <c r="T1938" s="1079">
        <f t="shared" si="760"/>
        <v>50</v>
      </c>
      <c r="U1938" s="1061">
        <f t="shared" si="757"/>
        <v>0</v>
      </c>
      <c r="V1938" s="1061">
        <f t="shared" si="750"/>
        <v>0</v>
      </c>
      <c r="W1938" s="1063">
        <f t="shared" si="750"/>
        <v>15</v>
      </c>
      <c r="X1938" s="1063">
        <f t="shared" si="750"/>
        <v>0</v>
      </c>
      <c r="Y1938" s="1060">
        <f t="shared" si="750"/>
        <v>150</v>
      </c>
      <c r="Z1938" s="1080">
        <f t="shared" si="747"/>
        <v>47</v>
      </c>
      <c r="AA1938" s="1126" t="str">
        <f t="shared" si="744"/>
        <v>Rau canh</v>
      </c>
      <c r="AB1938" s="1082" t="str">
        <f t="shared" si="744"/>
        <v>kg</v>
      </c>
      <c r="AC1938" s="1083">
        <f t="shared" si="744"/>
        <v>10</v>
      </c>
      <c r="AD1938" s="1089">
        <f t="shared" si="744"/>
        <v>10</v>
      </c>
      <c r="AE1938" s="1071">
        <f t="shared" ref="AE1938:AH1945" si="761">AE1857+AJ1857-AO1857</f>
        <v>0</v>
      </c>
      <c r="AF1938" s="1071">
        <f t="shared" si="761"/>
        <v>0</v>
      </c>
      <c r="AG1938" s="1071">
        <f t="shared" si="761"/>
        <v>0</v>
      </c>
      <c r="AH1938" s="1071">
        <f t="shared" si="761"/>
        <v>0</v>
      </c>
      <c r="AI1938" s="1060">
        <f t="shared" si="745"/>
        <v>0</v>
      </c>
      <c r="AJ1938" s="1102">
        <f t="shared" si="754"/>
        <v>0</v>
      </c>
      <c r="AK1938" s="1102">
        <f t="shared" si="754"/>
        <v>0</v>
      </c>
      <c r="AL1938" s="1102">
        <f t="shared" si="754"/>
        <v>15</v>
      </c>
      <c r="AM1938" s="1102">
        <f t="shared" si="755"/>
        <v>0</v>
      </c>
      <c r="AN1938" s="1085">
        <f t="shared" si="756"/>
        <v>150</v>
      </c>
      <c r="AO1938" s="1061">
        <f t="shared" si="742"/>
        <v>0</v>
      </c>
      <c r="AP1938" s="1061">
        <f t="shared" si="742"/>
        <v>0</v>
      </c>
      <c r="AQ1938" s="1061">
        <f t="shared" si="742"/>
        <v>15</v>
      </c>
      <c r="AR1938" s="1061">
        <f t="shared" si="742"/>
        <v>0</v>
      </c>
      <c r="AS1938" s="1061">
        <f t="shared" si="742"/>
        <v>150</v>
      </c>
      <c r="AT1938" s="850">
        <f t="shared" si="748"/>
        <v>0</v>
      </c>
      <c r="AU1938" s="1146" t="s">
        <v>859</v>
      </c>
      <c r="AV1938" s="947"/>
      <c r="AW1938" s="947"/>
      <c r="AX1938" s="947"/>
      <c r="AY1938" s="947"/>
      <c r="AZ1938" s="937"/>
    </row>
    <row r="1939" spans="1:52" ht="13.5" customHeight="1">
      <c r="A1939" s="838">
        <f>IF(B1939&lt;&gt;"",MAX($A1938:$A1938)+1,"")</f>
        <v>48</v>
      </c>
      <c r="B1939" s="1046" t="s">
        <v>893</v>
      </c>
      <c r="C1939" s="844" t="s">
        <v>66</v>
      </c>
      <c r="D1939" s="1117">
        <v>25</v>
      </c>
      <c r="E1939" s="1060">
        <v>25</v>
      </c>
      <c r="F1939" s="1140"/>
      <c r="G1939" s="1086"/>
      <c r="H1939" s="1091"/>
      <c r="I1939" s="1077"/>
      <c r="J1939" s="1060">
        <f>SUM(F1939:I1939)*$E1939</f>
        <v>0</v>
      </c>
      <c r="K1939" s="1061"/>
      <c r="L1939" s="1061"/>
      <c r="M1939" s="1063"/>
      <c r="N1939" s="1063"/>
      <c r="O1939" s="1060">
        <f t="shared" si="752"/>
        <v>0</v>
      </c>
      <c r="P1939" s="1061"/>
      <c r="Q1939" s="1061"/>
      <c r="R1939" s="1063">
        <v>5</v>
      </c>
      <c r="S1939" s="1063"/>
      <c r="T1939" s="1079">
        <f t="shared" si="760"/>
        <v>125</v>
      </c>
      <c r="U1939" s="1061">
        <f t="shared" si="757"/>
        <v>0</v>
      </c>
      <c r="V1939" s="1061">
        <f t="shared" si="750"/>
        <v>0</v>
      </c>
      <c r="W1939" s="1063">
        <f t="shared" si="750"/>
        <v>5</v>
      </c>
      <c r="X1939" s="1063">
        <f t="shared" si="750"/>
        <v>0</v>
      </c>
      <c r="Y1939" s="1060">
        <f t="shared" si="750"/>
        <v>125</v>
      </c>
      <c r="Z1939" s="1080">
        <f t="shared" si="747"/>
        <v>48</v>
      </c>
      <c r="AA1939" s="1126" t="str">
        <f t="shared" si="744"/>
        <v>Măng</v>
      </c>
      <c r="AB1939" s="1082" t="str">
        <f t="shared" si="744"/>
        <v>kg</v>
      </c>
      <c r="AC1939" s="1083">
        <f t="shared" si="744"/>
        <v>25</v>
      </c>
      <c r="AD1939" s="1089">
        <f t="shared" si="744"/>
        <v>25</v>
      </c>
      <c r="AE1939" s="1071">
        <f t="shared" si="761"/>
        <v>0</v>
      </c>
      <c r="AF1939" s="1071">
        <f t="shared" si="761"/>
        <v>0</v>
      </c>
      <c r="AG1939" s="1071">
        <f t="shared" si="761"/>
        <v>0</v>
      </c>
      <c r="AH1939" s="1071">
        <f t="shared" si="761"/>
        <v>0</v>
      </c>
      <c r="AI1939" s="1060">
        <f t="shared" si="745"/>
        <v>0</v>
      </c>
      <c r="AJ1939" s="1102">
        <f t="shared" si="754"/>
        <v>0</v>
      </c>
      <c r="AK1939" s="1102">
        <f t="shared" si="754"/>
        <v>0</v>
      </c>
      <c r="AL1939" s="1102">
        <f t="shared" si="754"/>
        <v>5</v>
      </c>
      <c r="AM1939" s="1102">
        <f t="shared" si="755"/>
        <v>0</v>
      </c>
      <c r="AN1939" s="1085">
        <f t="shared" si="756"/>
        <v>125</v>
      </c>
      <c r="AO1939" s="1061">
        <f t="shared" si="742"/>
        <v>0</v>
      </c>
      <c r="AP1939" s="1061">
        <f t="shared" si="742"/>
        <v>0</v>
      </c>
      <c r="AQ1939" s="1061">
        <f t="shared" si="742"/>
        <v>5</v>
      </c>
      <c r="AR1939" s="1061">
        <f t="shared" si="742"/>
        <v>0</v>
      </c>
      <c r="AS1939" s="1061">
        <f t="shared" si="742"/>
        <v>125</v>
      </c>
      <c r="AT1939" s="850">
        <f t="shared" si="748"/>
        <v>0</v>
      </c>
      <c r="AU1939" s="948"/>
      <c r="AV1939" s="934"/>
      <c r="AW1939" s="934"/>
      <c r="AX1939" s="935"/>
      <c r="AY1939" s="936" t="s">
        <v>29</v>
      </c>
      <c r="AZ1939" s="937">
        <f>AV1939*AX1939</f>
        <v>0</v>
      </c>
    </row>
    <row r="1940" spans="1:52" ht="13.5" customHeight="1">
      <c r="A1940" s="838">
        <f t="shared" ref="A1940:A1951" si="762">IF(B1940&lt;&gt;"",MAX($A1938:$A1939)+1,"")</f>
        <v>49</v>
      </c>
      <c r="B1940" s="1046" t="s">
        <v>126</v>
      </c>
      <c r="C1940" s="844" t="s">
        <v>66</v>
      </c>
      <c r="D1940" s="1141">
        <v>15</v>
      </c>
      <c r="E1940" s="1142">
        <v>15</v>
      </c>
      <c r="F1940" s="1140"/>
      <c r="G1940" s="1120"/>
      <c r="H1940" s="1077"/>
      <c r="I1940" s="1077"/>
      <c r="J1940" s="1060">
        <f>SUM(F1940:I1940)*$E1940</f>
        <v>0</v>
      </c>
      <c r="K1940" s="1103"/>
      <c r="L1940" s="1071"/>
      <c r="M1940" s="1062"/>
      <c r="N1940" s="1063"/>
      <c r="O1940" s="1060">
        <f t="shared" si="752"/>
        <v>0</v>
      </c>
      <c r="P1940" s="1061"/>
      <c r="Q1940" s="1071"/>
      <c r="R1940" s="1062"/>
      <c r="S1940" s="1063"/>
      <c r="T1940" s="1079">
        <f t="shared" si="760"/>
        <v>0</v>
      </c>
      <c r="U1940" s="1061">
        <f t="shared" si="757"/>
        <v>0</v>
      </c>
      <c r="V1940" s="1061">
        <f t="shared" si="750"/>
        <v>0</v>
      </c>
      <c r="W1940" s="1063">
        <f t="shared" si="750"/>
        <v>0</v>
      </c>
      <c r="X1940" s="1063">
        <f t="shared" si="750"/>
        <v>0</v>
      </c>
      <c r="Y1940" s="1060">
        <f t="shared" si="750"/>
        <v>0</v>
      </c>
      <c r="Z1940" s="1080">
        <f t="shared" si="747"/>
        <v>49</v>
      </c>
      <c r="AA1940" s="1126" t="str">
        <f t="shared" si="744"/>
        <v>Mướp đắng</v>
      </c>
      <c r="AB1940" s="1082" t="str">
        <f t="shared" si="744"/>
        <v>kg</v>
      </c>
      <c r="AC1940" s="1083">
        <f t="shared" si="744"/>
        <v>15</v>
      </c>
      <c r="AD1940" s="1089">
        <f t="shared" si="744"/>
        <v>15</v>
      </c>
      <c r="AE1940" s="1071">
        <f t="shared" si="761"/>
        <v>0</v>
      </c>
      <c r="AF1940" s="1071">
        <f t="shared" si="761"/>
        <v>0</v>
      </c>
      <c r="AG1940" s="1071">
        <f t="shared" si="761"/>
        <v>0</v>
      </c>
      <c r="AH1940" s="1071">
        <f t="shared" si="761"/>
        <v>0</v>
      </c>
      <c r="AI1940" s="1060">
        <f t="shared" si="745"/>
        <v>0</v>
      </c>
      <c r="AJ1940" s="1102">
        <f t="shared" si="754"/>
        <v>0</v>
      </c>
      <c r="AK1940" s="1102">
        <f t="shared" si="754"/>
        <v>0</v>
      </c>
      <c r="AL1940" s="1102">
        <f t="shared" si="754"/>
        <v>0</v>
      </c>
      <c r="AM1940" s="1102">
        <f t="shared" si="755"/>
        <v>0</v>
      </c>
      <c r="AN1940" s="1085">
        <f t="shared" si="756"/>
        <v>0</v>
      </c>
      <c r="AO1940" s="1061">
        <f t="shared" si="742"/>
        <v>0</v>
      </c>
      <c r="AP1940" s="1061">
        <f t="shared" si="742"/>
        <v>0</v>
      </c>
      <c r="AQ1940" s="1061">
        <f t="shared" si="742"/>
        <v>0</v>
      </c>
      <c r="AR1940" s="1061">
        <f t="shared" si="742"/>
        <v>0</v>
      </c>
      <c r="AS1940" s="1061">
        <f t="shared" si="742"/>
        <v>0</v>
      </c>
      <c r="AT1940" s="850">
        <f t="shared" si="748"/>
        <v>0</v>
      </c>
      <c r="AU1940" s="948"/>
      <c r="AV1940" s="934"/>
      <c r="AW1940" s="934"/>
      <c r="AX1940" s="935"/>
      <c r="AY1940" s="936" t="s">
        <v>29</v>
      </c>
      <c r="AZ1940" s="937">
        <f>AV1940*AX1940</f>
        <v>0</v>
      </c>
    </row>
    <row r="1941" spans="1:52" ht="13.5" customHeight="1">
      <c r="A1941" s="838">
        <f t="shared" si="762"/>
        <v>50</v>
      </c>
      <c r="B1941" s="1046" t="s">
        <v>918</v>
      </c>
      <c r="C1941" s="844" t="s">
        <v>66</v>
      </c>
      <c r="D1941" s="1117">
        <v>15</v>
      </c>
      <c r="E1941" s="1060">
        <v>15</v>
      </c>
      <c r="F1941" s="1140"/>
      <c r="G1941" s="1090"/>
      <c r="H1941" s="1077"/>
      <c r="I1941" s="1077"/>
      <c r="J1941" s="1060">
        <f>SUM(F1941:I1941)*$E1941</f>
        <v>0</v>
      </c>
      <c r="K1941" s="1061"/>
      <c r="L1941" s="1071"/>
      <c r="M1941" s="1063"/>
      <c r="N1941" s="1063"/>
      <c r="O1941" s="1060">
        <f t="shared" si="752"/>
        <v>0</v>
      </c>
      <c r="P1941" s="1065"/>
      <c r="Q1941" s="1071"/>
      <c r="R1941" s="1062">
        <v>5</v>
      </c>
      <c r="S1941" s="1063"/>
      <c r="T1941" s="1079">
        <f t="shared" si="760"/>
        <v>75</v>
      </c>
      <c r="U1941" s="1061">
        <f t="shared" si="757"/>
        <v>0</v>
      </c>
      <c r="V1941" s="1061">
        <f t="shared" si="750"/>
        <v>0</v>
      </c>
      <c r="W1941" s="1063">
        <f t="shared" si="750"/>
        <v>5</v>
      </c>
      <c r="X1941" s="1063">
        <f t="shared" si="750"/>
        <v>0</v>
      </c>
      <c r="Y1941" s="1060">
        <f t="shared" si="750"/>
        <v>75</v>
      </c>
      <c r="Z1941" s="1080">
        <f t="shared" si="747"/>
        <v>50</v>
      </c>
      <c r="AA1941" s="1126" t="str">
        <f t="shared" si="744"/>
        <v>Cà  xanh</v>
      </c>
      <c r="AB1941" s="1082" t="str">
        <f t="shared" si="744"/>
        <v>kg</v>
      </c>
      <c r="AC1941" s="1083">
        <f t="shared" si="744"/>
        <v>15</v>
      </c>
      <c r="AD1941" s="1089">
        <f t="shared" si="744"/>
        <v>15</v>
      </c>
      <c r="AE1941" s="1071">
        <f t="shared" si="761"/>
        <v>0</v>
      </c>
      <c r="AF1941" s="1071">
        <f t="shared" si="761"/>
        <v>0</v>
      </c>
      <c r="AG1941" s="1071">
        <f t="shared" si="761"/>
        <v>0</v>
      </c>
      <c r="AH1941" s="1071">
        <f t="shared" si="761"/>
        <v>0</v>
      </c>
      <c r="AI1941" s="1060">
        <f t="shared" si="745"/>
        <v>0</v>
      </c>
      <c r="AJ1941" s="1102">
        <f t="shared" si="754"/>
        <v>0</v>
      </c>
      <c r="AK1941" s="1102">
        <f t="shared" si="754"/>
        <v>0</v>
      </c>
      <c r="AL1941" s="1102">
        <f t="shared" si="754"/>
        <v>5</v>
      </c>
      <c r="AM1941" s="1102">
        <f t="shared" si="755"/>
        <v>0</v>
      </c>
      <c r="AN1941" s="1085">
        <f t="shared" si="756"/>
        <v>75</v>
      </c>
      <c r="AO1941" s="1061">
        <f t="shared" si="742"/>
        <v>0</v>
      </c>
      <c r="AP1941" s="1061">
        <f t="shared" si="742"/>
        <v>0</v>
      </c>
      <c r="AQ1941" s="1061">
        <f t="shared" si="742"/>
        <v>5</v>
      </c>
      <c r="AR1941" s="1061">
        <f t="shared" si="742"/>
        <v>0</v>
      </c>
      <c r="AS1941" s="1061">
        <f t="shared" si="742"/>
        <v>75</v>
      </c>
      <c r="AT1941" s="850">
        <f t="shared" si="748"/>
        <v>0</v>
      </c>
      <c r="AU1941" s="1480" t="s">
        <v>916</v>
      </c>
      <c r="AV1941" s="1481"/>
      <c r="AW1941" s="1481"/>
      <c r="AX1941" s="1481"/>
      <c r="AY1941" s="1147" t="str">
        <f>AY1942</f>
        <v>=</v>
      </c>
      <c r="AZ1941" s="937">
        <f ca="1">AZ1864</f>
        <v>21.689999999999685</v>
      </c>
    </row>
    <row r="1942" spans="1:52" ht="13.5" customHeight="1">
      <c r="A1942" s="838">
        <f t="shared" si="762"/>
        <v>51</v>
      </c>
      <c r="B1942" s="1045" t="s">
        <v>64</v>
      </c>
      <c r="C1942" s="844" t="s">
        <v>66</v>
      </c>
      <c r="D1942" s="1117">
        <v>13</v>
      </c>
      <c r="E1942" s="1060">
        <v>13</v>
      </c>
      <c r="F1942" s="1140"/>
      <c r="G1942" s="1086"/>
      <c r="H1942" s="1091"/>
      <c r="I1942" s="1077"/>
      <c r="J1942" s="1060">
        <f t="shared" ref="J1942:J1951" si="763">SUM(F1942:I1942)*$E1942</f>
        <v>0</v>
      </c>
      <c r="K1942" s="1061"/>
      <c r="L1942" s="1071"/>
      <c r="M1942" s="1063">
        <v>6</v>
      </c>
      <c r="N1942" s="1063"/>
      <c r="O1942" s="1060">
        <f t="shared" si="752"/>
        <v>78</v>
      </c>
      <c r="P1942" s="1061"/>
      <c r="Q1942" s="1061"/>
      <c r="R1942" s="1063"/>
      <c r="S1942" s="1063"/>
      <c r="T1942" s="1079">
        <f t="shared" si="760"/>
        <v>0</v>
      </c>
      <c r="U1942" s="1061">
        <f t="shared" si="757"/>
        <v>0</v>
      </c>
      <c r="V1942" s="1061">
        <f t="shared" si="750"/>
        <v>0</v>
      </c>
      <c r="W1942" s="1063">
        <f t="shared" si="750"/>
        <v>6</v>
      </c>
      <c r="X1942" s="1063">
        <f t="shared" si="750"/>
        <v>0</v>
      </c>
      <c r="Y1942" s="1060">
        <f t="shared" si="750"/>
        <v>78</v>
      </c>
      <c r="Z1942" s="1080">
        <f t="shared" si="747"/>
        <v>51</v>
      </c>
      <c r="AA1942" s="1126" t="str">
        <f t="shared" si="744"/>
        <v>Hành tây</v>
      </c>
      <c r="AB1942" s="1082" t="str">
        <f t="shared" si="744"/>
        <v>kg</v>
      </c>
      <c r="AC1942" s="1083">
        <f t="shared" si="744"/>
        <v>13</v>
      </c>
      <c r="AD1942" s="1089">
        <f t="shared" si="744"/>
        <v>13</v>
      </c>
      <c r="AE1942" s="1071">
        <f t="shared" si="761"/>
        <v>0</v>
      </c>
      <c r="AF1942" s="1071">
        <f t="shared" si="761"/>
        <v>0</v>
      </c>
      <c r="AG1942" s="1071">
        <f t="shared" si="761"/>
        <v>0</v>
      </c>
      <c r="AH1942" s="1071">
        <f t="shared" si="761"/>
        <v>0</v>
      </c>
      <c r="AI1942" s="1060">
        <f t="shared" si="745"/>
        <v>0</v>
      </c>
      <c r="AJ1942" s="1102">
        <f t="shared" si="754"/>
        <v>0</v>
      </c>
      <c r="AK1942" s="1102">
        <f t="shared" si="754"/>
        <v>0</v>
      </c>
      <c r="AL1942" s="1102">
        <f t="shared" si="754"/>
        <v>6</v>
      </c>
      <c r="AM1942" s="1102">
        <f t="shared" si="755"/>
        <v>0</v>
      </c>
      <c r="AN1942" s="1085">
        <f t="shared" si="756"/>
        <v>78</v>
      </c>
      <c r="AO1942" s="1061">
        <f t="shared" si="742"/>
        <v>0</v>
      </c>
      <c r="AP1942" s="1061">
        <f t="shared" si="742"/>
        <v>0</v>
      </c>
      <c r="AQ1942" s="1061">
        <f t="shared" si="742"/>
        <v>6</v>
      </c>
      <c r="AR1942" s="1061">
        <f t="shared" si="742"/>
        <v>0</v>
      </c>
      <c r="AS1942" s="1061">
        <f t="shared" si="742"/>
        <v>78</v>
      </c>
      <c r="AT1942" s="850">
        <f t="shared" si="748"/>
        <v>0</v>
      </c>
      <c r="AU1942" s="1505" t="s">
        <v>917</v>
      </c>
      <c r="AV1942" s="1506"/>
      <c r="AW1942" s="1506"/>
      <c r="AX1942" s="1506"/>
      <c r="AY1942" s="1147" t="s">
        <v>29</v>
      </c>
      <c r="AZ1942" s="937">
        <f ca="1">SUM(AZ1931:AZ1941)</f>
        <v>104.82999999999969</v>
      </c>
    </row>
    <row r="1943" spans="1:52" ht="13.5" customHeight="1">
      <c r="A1943" s="838">
        <f t="shared" si="762"/>
        <v>52</v>
      </c>
      <c r="B1943" s="1046" t="s">
        <v>511</v>
      </c>
      <c r="C1943" s="844" t="s">
        <v>66</v>
      </c>
      <c r="D1943" s="1117">
        <v>20</v>
      </c>
      <c r="E1943" s="1060">
        <v>15</v>
      </c>
      <c r="F1943" s="1140"/>
      <c r="G1943" s="1086"/>
      <c r="H1943" s="1091"/>
      <c r="I1943" s="1077"/>
      <c r="J1943" s="1060">
        <f t="shared" si="763"/>
        <v>0</v>
      </c>
      <c r="K1943" s="1061"/>
      <c r="L1943" s="1061"/>
      <c r="M1943" s="1063"/>
      <c r="N1943" s="1063"/>
      <c r="O1943" s="1060">
        <f t="shared" si="752"/>
        <v>0</v>
      </c>
      <c r="P1943" s="1061"/>
      <c r="Q1943" s="1061"/>
      <c r="R1943" s="1063">
        <v>1</v>
      </c>
      <c r="S1943" s="1063"/>
      <c r="T1943" s="1079">
        <f t="shared" si="760"/>
        <v>15</v>
      </c>
      <c r="U1943" s="1061">
        <f t="shared" si="757"/>
        <v>0</v>
      </c>
      <c r="V1943" s="1061">
        <f t="shared" si="750"/>
        <v>0</v>
      </c>
      <c r="W1943" s="1063">
        <f t="shared" si="750"/>
        <v>1</v>
      </c>
      <c r="X1943" s="1063">
        <f t="shared" si="750"/>
        <v>0</v>
      </c>
      <c r="Y1943" s="1060">
        <f t="shared" si="750"/>
        <v>15</v>
      </c>
      <c r="Z1943" s="1080">
        <f t="shared" si="747"/>
        <v>52</v>
      </c>
      <c r="AA1943" s="1126" t="str">
        <f t="shared" si="744"/>
        <v>Sã</v>
      </c>
      <c r="AB1943" s="1082" t="str">
        <f t="shared" si="744"/>
        <v>kg</v>
      </c>
      <c r="AC1943" s="1083">
        <f t="shared" si="744"/>
        <v>20</v>
      </c>
      <c r="AD1943" s="1089">
        <f t="shared" si="744"/>
        <v>15</v>
      </c>
      <c r="AE1943" s="1071">
        <f t="shared" si="761"/>
        <v>0</v>
      </c>
      <c r="AF1943" s="1071">
        <f t="shared" si="761"/>
        <v>0</v>
      </c>
      <c r="AG1943" s="1071">
        <f t="shared" si="761"/>
        <v>0</v>
      </c>
      <c r="AH1943" s="1071">
        <f t="shared" si="761"/>
        <v>0</v>
      </c>
      <c r="AI1943" s="1060">
        <f t="shared" si="745"/>
        <v>0</v>
      </c>
      <c r="AJ1943" s="1102">
        <f t="shared" si="754"/>
        <v>0</v>
      </c>
      <c r="AK1943" s="1102">
        <f t="shared" si="754"/>
        <v>0</v>
      </c>
      <c r="AL1943" s="1102">
        <f t="shared" si="754"/>
        <v>1</v>
      </c>
      <c r="AM1943" s="1102">
        <f t="shared" si="755"/>
        <v>0</v>
      </c>
      <c r="AN1943" s="1085">
        <f t="shared" si="756"/>
        <v>15</v>
      </c>
      <c r="AO1943" s="1061">
        <f t="shared" ref="AO1943:AS1951" si="764">U1943</f>
        <v>0</v>
      </c>
      <c r="AP1943" s="1061">
        <f t="shared" si="764"/>
        <v>0</v>
      </c>
      <c r="AQ1943" s="1061">
        <f t="shared" si="764"/>
        <v>1</v>
      </c>
      <c r="AR1943" s="1061">
        <f t="shared" si="764"/>
        <v>0</v>
      </c>
      <c r="AS1943" s="1061">
        <f t="shared" si="764"/>
        <v>15</v>
      </c>
      <c r="AT1943" s="850">
        <f t="shared" si="748"/>
        <v>5</v>
      </c>
      <c r="AU1943" s="1480" t="s">
        <v>861</v>
      </c>
      <c r="AV1943" s="1481"/>
      <c r="AW1943" s="1481"/>
      <c r="AX1943" s="1481"/>
      <c r="AY1943" s="1147" t="s">
        <v>29</v>
      </c>
      <c r="AZ1943" s="937">
        <f ca="1">SUMIF(AA1892:AR1957,"Gạo*",AO1892:AO1957)+SUMIF(AA1892:AR1957,"Gạo*",AP1892:AP1957)+SUMIF(AA1892:AR1957,"Gạo*",AQ1892:AQ1957)+SUMIF(AA1892:AR1957,"Gạo*",AR1892:AR1957)</f>
        <v>82</v>
      </c>
    </row>
    <row r="1944" spans="1:52" ht="13.5" customHeight="1">
      <c r="A1944" s="838">
        <f t="shared" si="762"/>
        <v>53</v>
      </c>
      <c r="B1944" s="908" t="s">
        <v>895</v>
      </c>
      <c r="C1944" s="844" t="s">
        <v>66</v>
      </c>
      <c r="D1944" s="1117">
        <v>8</v>
      </c>
      <c r="E1944" s="1060">
        <v>8</v>
      </c>
      <c r="F1944" s="1140"/>
      <c r="G1944" s="1086"/>
      <c r="H1944" s="1077"/>
      <c r="I1944" s="1077"/>
      <c r="J1944" s="1060">
        <f t="shared" si="763"/>
        <v>0</v>
      </c>
      <c r="K1944" s="1061"/>
      <c r="L1944" s="1071"/>
      <c r="M1944" s="1063">
        <v>6</v>
      </c>
      <c r="N1944" s="1063"/>
      <c r="O1944" s="1060">
        <f t="shared" si="752"/>
        <v>48</v>
      </c>
      <c r="P1944" s="1061"/>
      <c r="Q1944" s="1061"/>
      <c r="R1944" s="1063"/>
      <c r="S1944" s="1063"/>
      <c r="T1944" s="1079">
        <f t="shared" ref="T1944:T1951" si="765">SUM(P1944:S1944)*$E1944</f>
        <v>0</v>
      </c>
      <c r="U1944" s="1061">
        <f t="shared" si="757"/>
        <v>0</v>
      </c>
      <c r="V1944" s="1061">
        <f t="shared" si="750"/>
        <v>0</v>
      </c>
      <c r="W1944" s="1063">
        <f t="shared" si="750"/>
        <v>6</v>
      </c>
      <c r="X1944" s="1063">
        <f t="shared" si="750"/>
        <v>0</v>
      </c>
      <c r="Y1944" s="1060">
        <f t="shared" si="750"/>
        <v>48</v>
      </c>
      <c r="Z1944" s="1080">
        <f t="shared" si="747"/>
        <v>53</v>
      </c>
      <c r="AA1944" s="1126" t="str">
        <f t="shared" si="744"/>
        <v>Mùng bac hà</v>
      </c>
      <c r="AB1944" s="1082" t="str">
        <f t="shared" si="744"/>
        <v>kg</v>
      </c>
      <c r="AC1944" s="1083">
        <f t="shared" si="744"/>
        <v>8</v>
      </c>
      <c r="AD1944" s="1089">
        <f t="shared" si="744"/>
        <v>8</v>
      </c>
      <c r="AE1944" s="1071">
        <f t="shared" si="761"/>
        <v>0</v>
      </c>
      <c r="AF1944" s="1071">
        <f t="shared" si="761"/>
        <v>0</v>
      </c>
      <c r="AG1944" s="1071">
        <f t="shared" si="761"/>
        <v>0</v>
      </c>
      <c r="AH1944" s="1071">
        <f t="shared" si="761"/>
        <v>0</v>
      </c>
      <c r="AI1944" s="1060">
        <f t="shared" si="745"/>
        <v>0</v>
      </c>
      <c r="AJ1944" s="1102">
        <f t="shared" si="754"/>
        <v>0</v>
      </c>
      <c r="AK1944" s="1102">
        <f t="shared" si="754"/>
        <v>0</v>
      </c>
      <c r="AL1944" s="1102">
        <f t="shared" si="754"/>
        <v>6</v>
      </c>
      <c r="AM1944" s="1102">
        <f t="shared" si="755"/>
        <v>0</v>
      </c>
      <c r="AN1944" s="1085">
        <f t="shared" si="756"/>
        <v>48</v>
      </c>
      <c r="AO1944" s="1061">
        <f t="shared" si="764"/>
        <v>0</v>
      </c>
      <c r="AP1944" s="1061">
        <f t="shared" si="764"/>
        <v>0</v>
      </c>
      <c r="AQ1944" s="1061">
        <f t="shared" si="764"/>
        <v>6</v>
      </c>
      <c r="AR1944" s="1061">
        <f t="shared" si="764"/>
        <v>0</v>
      </c>
      <c r="AS1944" s="1061">
        <f t="shared" si="764"/>
        <v>48</v>
      </c>
      <c r="AT1944" s="850">
        <f t="shared" si="748"/>
        <v>0</v>
      </c>
      <c r="AU1944" s="1480" t="s">
        <v>862</v>
      </c>
      <c r="AV1944" s="1481"/>
      <c r="AW1944" s="1481"/>
      <c r="AX1944" s="1481"/>
      <c r="AY1944" s="1147" t="s">
        <v>29</v>
      </c>
      <c r="AZ1944" s="1148">
        <f ca="1">AZ1865</f>
        <v>0</v>
      </c>
    </row>
    <row r="1945" spans="1:52" ht="13.5" customHeight="1">
      <c r="A1945" s="838">
        <f t="shared" si="762"/>
        <v>54</v>
      </c>
      <c r="B1945" s="908" t="s">
        <v>512</v>
      </c>
      <c r="C1945" s="844" t="s">
        <v>66</v>
      </c>
      <c r="D1945" s="1117">
        <v>20</v>
      </c>
      <c r="E1945" s="1060">
        <v>20</v>
      </c>
      <c r="F1945" s="1140"/>
      <c r="G1945" s="1120"/>
      <c r="H1945" s="1077"/>
      <c r="I1945" s="1077"/>
      <c r="J1945" s="1060">
        <f t="shared" si="763"/>
        <v>0</v>
      </c>
      <c r="K1945" s="1061"/>
      <c r="L1945" s="1071"/>
      <c r="M1945" s="1063"/>
      <c r="N1945" s="1063"/>
      <c r="O1945" s="1060">
        <f t="shared" si="752"/>
        <v>0</v>
      </c>
      <c r="P1945" s="1061"/>
      <c r="Q1945" s="1071"/>
      <c r="R1945" s="1063"/>
      <c r="S1945" s="1063"/>
      <c r="T1945" s="1079">
        <f t="shared" si="765"/>
        <v>0</v>
      </c>
      <c r="U1945" s="1061">
        <f t="shared" si="757"/>
        <v>0</v>
      </c>
      <c r="V1945" s="1061">
        <f t="shared" si="750"/>
        <v>0</v>
      </c>
      <c r="W1945" s="1063">
        <f t="shared" si="750"/>
        <v>0</v>
      </c>
      <c r="X1945" s="1063">
        <f t="shared" si="750"/>
        <v>0</v>
      </c>
      <c r="Y1945" s="1060">
        <f t="shared" si="750"/>
        <v>0</v>
      </c>
      <c r="Z1945" s="1080">
        <f t="shared" si="747"/>
        <v>54</v>
      </c>
      <c r="AA1945" s="1126" t="str">
        <f t="shared" si="744"/>
        <v>Riềng</v>
      </c>
      <c r="AB1945" s="1082" t="str">
        <f t="shared" si="744"/>
        <v>kg</v>
      </c>
      <c r="AC1945" s="1083">
        <f t="shared" si="744"/>
        <v>20</v>
      </c>
      <c r="AD1945" s="1089">
        <f t="shared" si="744"/>
        <v>20</v>
      </c>
      <c r="AE1945" s="1071">
        <f t="shared" si="761"/>
        <v>0</v>
      </c>
      <c r="AF1945" s="1071">
        <f t="shared" si="761"/>
        <v>0</v>
      </c>
      <c r="AG1945" s="1071">
        <f t="shared" si="761"/>
        <v>0</v>
      </c>
      <c r="AH1945" s="1071">
        <f t="shared" si="761"/>
        <v>0</v>
      </c>
      <c r="AI1945" s="1060">
        <f t="shared" si="745"/>
        <v>0</v>
      </c>
      <c r="AJ1945" s="1102">
        <f t="shared" si="754"/>
        <v>0</v>
      </c>
      <c r="AK1945" s="1102">
        <f t="shared" si="754"/>
        <v>0</v>
      </c>
      <c r="AL1945" s="1102">
        <f t="shared" si="754"/>
        <v>0</v>
      </c>
      <c r="AM1945" s="1102">
        <f t="shared" si="755"/>
        <v>0</v>
      </c>
      <c r="AN1945" s="1085">
        <f t="shared" si="756"/>
        <v>0</v>
      </c>
      <c r="AO1945" s="1061">
        <f t="shared" si="764"/>
        <v>0</v>
      </c>
      <c r="AP1945" s="1061">
        <f t="shared" si="764"/>
        <v>0</v>
      </c>
      <c r="AQ1945" s="1061">
        <f t="shared" si="764"/>
        <v>0</v>
      </c>
      <c r="AR1945" s="1061">
        <f t="shared" si="764"/>
        <v>0</v>
      </c>
      <c r="AS1945" s="1061">
        <f t="shared" si="764"/>
        <v>0</v>
      </c>
      <c r="AT1945" s="850">
        <f t="shared" si="748"/>
        <v>0</v>
      </c>
      <c r="AU1945" s="1149" t="s">
        <v>863</v>
      </c>
      <c r="AV1945" s="1150"/>
      <c r="AW1945" s="1150"/>
      <c r="AX1945" s="1150"/>
      <c r="AY1945" s="1147" t="s">
        <v>29</v>
      </c>
      <c r="AZ1945" s="937">
        <f ca="1">AZ1943+AZ1944</f>
        <v>82</v>
      </c>
    </row>
    <row r="1946" spans="1:52" ht="13.5" customHeight="1">
      <c r="A1946" s="838">
        <f t="shared" si="762"/>
        <v>55</v>
      </c>
      <c r="B1946" s="1045" t="s">
        <v>636</v>
      </c>
      <c r="C1946" s="844" t="s">
        <v>66</v>
      </c>
      <c r="D1946" s="1117">
        <v>10</v>
      </c>
      <c r="E1946" s="1060">
        <v>10</v>
      </c>
      <c r="F1946" s="1140"/>
      <c r="G1946" s="1086"/>
      <c r="H1946" s="1077"/>
      <c r="I1946" s="1077"/>
      <c r="J1946" s="1060">
        <f t="shared" si="763"/>
        <v>0</v>
      </c>
      <c r="K1946" s="1061"/>
      <c r="L1946" s="1065"/>
      <c r="M1946" s="1063"/>
      <c r="N1946" s="1063"/>
      <c r="O1946" s="1060">
        <f t="shared" si="752"/>
        <v>0</v>
      </c>
      <c r="P1946" s="1061"/>
      <c r="Q1946" s="1061"/>
      <c r="R1946" s="1063"/>
      <c r="S1946" s="1063"/>
      <c r="T1946" s="1079">
        <f t="shared" si="765"/>
        <v>0</v>
      </c>
      <c r="U1946" s="1061">
        <f t="shared" si="757"/>
        <v>0</v>
      </c>
      <c r="V1946" s="1061">
        <f t="shared" si="750"/>
        <v>0</v>
      </c>
      <c r="W1946" s="1063">
        <f t="shared" si="750"/>
        <v>0</v>
      </c>
      <c r="X1946" s="1063">
        <f t="shared" si="750"/>
        <v>0</v>
      </c>
      <c r="Y1946" s="1060">
        <f t="shared" si="750"/>
        <v>0</v>
      </c>
      <c r="Z1946" s="1080">
        <f t="shared" si="747"/>
        <v>55</v>
      </c>
      <c r="AA1946" s="1126" t="str">
        <f t="shared" si="744"/>
        <v>Rau mùi</v>
      </c>
      <c r="AB1946" s="1082" t="str">
        <f t="shared" si="744"/>
        <v>kg</v>
      </c>
      <c r="AC1946" s="1083">
        <f t="shared" si="744"/>
        <v>10</v>
      </c>
      <c r="AD1946" s="1089">
        <f t="shared" si="744"/>
        <v>10</v>
      </c>
      <c r="AE1946" s="1071">
        <f>AE1866+AJ1866-AO1866</f>
        <v>0</v>
      </c>
      <c r="AF1946" s="1071">
        <f>AF1866+AK1866-AP1866</f>
        <v>0</v>
      </c>
      <c r="AG1946" s="1071">
        <f>AG1866+AL1866-AQ1866</f>
        <v>0</v>
      </c>
      <c r="AH1946" s="1071">
        <f>AH1866+AM1866-AR1866</f>
        <v>0</v>
      </c>
      <c r="AI1946" s="1060">
        <f t="shared" si="745"/>
        <v>0</v>
      </c>
      <c r="AJ1946" s="1102">
        <f t="shared" si="754"/>
        <v>0</v>
      </c>
      <c r="AK1946" s="1102">
        <f t="shared" si="754"/>
        <v>0</v>
      </c>
      <c r="AL1946" s="1102">
        <f t="shared" si="754"/>
        <v>0</v>
      </c>
      <c r="AM1946" s="1102">
        <f t="shared" si="755"/>
        <v>0</v>
      </c>
      <c r="AN1946" s="1085">
        <f t="shared" si="756"/>
        <v>0</v>
      </c>
      <c r="AO1946" s="1061">
        <f t="shared" si="764"/>
        <v>0</v>
      </c>
      <c r="AP1946" s="1061">
        <f t="shared" si="764"/>
        <v>0</v>
      </c>
      <c r="AQ1946" s="1061">
        <f t="shared" si="764"/>
        <v>0</v>
      </c>
      <c r="AR1946" s="1061">
        <f t="shared" si="764"/>
        <v>0</v>
      </c>
      <c r="AS1946" s="1061">
        <f t="shared" si="764"/>
        <v>0</v>
      </c>
      <c r="AT1946" s="850">
        <f t="shared" si="748"/>
        <v>0</v>
      </c>
      <c r="AU1946" s="1480" t="s">
        <v>864</v>
      </c>
      <c r="AV1946" s="1481"/>
      <c r="AW1946" s="1481"/>
      <c r="AX1946" s="1481"/>
      <c r="AY1946" s="1147" t="s">
        <v>29</v>
      </c>
      <c r="AZ1946" s="937">
        <f ca="1">IF(AZ1942-AZ1945&gt;0,AZ1942-AZ1945,0)</f>
        <v>22.829999999999686</v>
      </c>
    </row>
    <row r="1947" spans="1:52" ht="13.5" customHeight="1">
      <c r="A1947" s="838" t="str">
        <f t="shared" si="762"/>
        <v/>
      </c>
      <c r="B1947" s="906"/>
      <c r="C1947" s="844"/>
      <c r="D1947" s="1117"/>
      <c r="E1947" s="1060"/>
      <c r="F1947" s="1140"/>
      <c r="G1947" s="1086"/>
      <c r="H1947" s="1077"/>
      <c r="I1947" s="1077"/>
      <c r="J1947" s="1060">
        <f t="shared" si="763"/>
        <v>0</v>
      </c>
      <c r="K1947" s="1061"/>
      <c r="L1947" s="1061"/>
      <c r="M1947" s="1063"/>
      <c r="N1947" s="1063"/>
      <c r="O1947" s="1060">
        <f t="shared" si="752"/>
        <v>0</v>
      </c>
      <c r="P1947" s="1061"/>
      <c r="Q1947" s="1061"/>
      <c r="R1947" s="1063"/>
      <c r="S1947" s="1063"/>
      <c r="T1947" s="1079">
        <f t="shared" si="765"/>
        <v>0</v>
      </c>
      <c r="U1947" s="1061">
        <f t="shared" si="757"/>
        <v>0</v>
      </c>
      <c r="V1947" s="1061">
        <f t="shared" si="750"/>
        <v>0</v>
      </c>
      <c r="W1947" s="1063">
        <f t="shared" si="750"/>
        <v>0</v>
      </c>
      <c r="X1947" s="1063">
        <f t="shared" si="750"/>
        <v>0</v>
      </c>
      <c r="Y1947" s="1060">
        <f t="shared" si="750"/>
        <v>0</v>
      </c>
      <c r="Z1947" s="1080" t="str">
        <f t="shared" si="747"/>
        <v/>
      </c>
      <c r="AA1947" s="1126">
        <f t="shared" si="744"/>
        <v>0</v>
      </c>
      <c r="AB1947" s="1082">
        <f t="shared" si="744"/>
        <v>0</v>
      </c>
      <c r="AC1947" s="1083">
        <f t="shared" si="744"/>
        <v>0</v>
      </c>
      <c r="AD1947" s="1089">
        <f t="shared" si="744"/>
        <v>0</v>
      </c>
      <c r="AE1947" s="1071">
        <f t="shared" ref="AE1947:AH1951" si="766">AE1868+AJ1868-AO1868</f>
        <v>0</v>
      </c>
      <c r="AF1947" s="1071">
        <f t="shared" si="766"/>
        <v>0</v>
      </c>
      <c r="AG1947" s="1071">
        <f t="shared" si="766"/>
        <v>0</v>
      </c>
      <c r="AH1947" s="1071">
        <f t="shared" si="766"/>
        <v>0</v>
      </c>
      <c r="AI1947" s="1060">
        <f t="shared" si="745"/>
        <v>0</v>
      </c>
      <c r="AJ1947" s="1102">
        <f t="shared" si="754"/>
        <v>0</v>
      </c>
      <c r="AK1947" s="1102">
        <f t="shared" si="754"/>
        <v>0</v>
      </c>
      <c r="AL1947" s="1102">
        <f t="shared" si="754"/>
        <v>0</v>
      </c>
      <c r="AM1947" s="1102">
        <f t="shared" si="755"/>
        <v>0</v>
      </c>
      <c r="AN1947" s="1085">
        <f t="shared" si="756"/>
        <v>0</v>
      </c>
      <c r="AO1947" s="1061">
        <f t="shared" si="764"/>
        <v>0</v>
      </c>
      <c r="AP1947" s="1061">
        <f t="shared" si="764"/>
        <v>0</v>
      </c>
      <c r="AQ1947" s="1061">
        <f t="shared" si="764"/>
        <v>0</v>
      </c>
      <c r="AR1947" s="1061">
        <f t="shared" si="764"/>
        <v>0</v>
      </c>
      <c r="AS1947" s="1061">
        <f t="shared" si="764"/>
        <v>0</v>
      </c>
      <c r="AT1947" s="850" t="str">
        <f t="shared" si="748"/>
        <v/>
      </c>
      <c r="AU1947" s="1482" t="s">
        <v>797</v>
      </c>
      <c r="AV1947" s="1483"/>
      <c r="AW1947" s="1483"/>
      <c r="AX1947" s="1483"/>
      <c r="AY1947" s="894" t="s">
        <v>29</v>
      </c>
      <c r="AZ1947" s="1151">
        <f ca="1">IF(AZ1942-AZ1945&lt;0,AZ1945-AZ1942,0)</f>
        <v>0</v>
      </c>
    </row>
    <row r="1948" spans="1:52" ht="13.5" customHeight="1">
      <c r="A1948" s="838" t="str">
        <f t="shared" si="762"/>
        <v/>
      </c>
      <c r="B1948" s="906"/>
      <c r="C1948" s="844"/>
      <c r="D1948" s="1117"/>
      <c r="E1948" s="1060"/>
      <c r="F1948" s="1140"/>
      <c r="G1948" s="1086"/>
      <c r="H1948" s="1077"/>
      <c r="I1948" s="1077"/>
      <c r="J1948" s="1060">
        <f t="shared" si="763"/>
        <v>0</v>
      </c>
      <c r="K1948" s="1061"/>
      <c r="L1948" s="1061"/>
      <c r="M1948" s="1063"/>
      <c r="N1948" s="1063"/>
      <c r="O1948" s="1060">
        <f t="shared" si="752"/>
        <v>0</v>
      </c>
      <c r="P1948" s="1061"/>
      <c r="Q1948" s="1061"/>
      <c r="R1948" s="1063"/>
      <c r="S1948" s="1063"/>
      <c r="T1948" s="1079">
        <f t="shared" si="765"/>
        <v>0</v>
      </c>
      <c r="U1948" s="1061">
        <f t="shared" si="757"/>
        <v>0</v>
      </c>
      <c r="V1948" s="1061">
        <f t="shared" si="750"/>
        <v>0</v>
      </c>
      <c r="W1948" s="1063">
        <f t="shared" si="750"/>
        <v>0</v>
      </c>
      <c r="X1948" s="1063">
        <f t="shared" si="750"/>
        <v>0</v>
      </c>
      <c r="Y1948" s="1060">
        <f t="shared" si="750"/>
        <v>0</v>
      </c>
      <c r="Z1948" s="1080" t="str">
        <f t="shared" si="747"/>
        <v/>
      </c>
      <c r="AA1948" s="1126">
        <f t="shared" si="744"/>
        <v>0</v>
      </c>
      <c r="AB1948" s="1082">
        <f t="shared" si="744"/>
        <v>0</v>
      </c>
      <c r="AC1948" s="1083">
        <f t="shared" si="744"/>
        <v>0</v>
      </c>
      <c r="AD1948" s="1089">
        <f t="shared" si="744"/>
        <v>0</v>
      </c>
      <c r="AE1948" s="1071">
        <f t="shared" si="766"/>
        <v>0</v>
      </c>
      <c r="AF1948" s="1071">
        <f t="shared" si="766"/>
        <v>0</v>
      </c>
      <c r="AG1948" s="1071">
        <f t="shared" si="766"/>
        <v>0</v>
      </c>
      <c r="AH1948" s="1071">
        <f t="shared" si="766"/>
        <v>0</v>
      </c>
      <c r="AI1948" s="1060">
        <f t="shared" si="745"/>
        <v>0</v>
      </c>
      <c r="AJ1948" s="1102">
        <f t="shared" si="754"/>
        <v>0</v>
      </c>
      <c r="AK1948" s="1102">
        <f t="shared" si="754"/>
        <v>0</v>
      </c>
      <c r="AL1948" s="1102">
        <f t="shared" si="754"/>
        <v>0</v>
      </c>
      <c r="AM1948" s="1102">
        <f t="shared" si="755"/>
        <v>0</v>
      </c>
      <c r="AN1948" s="1085">
        <f t="shared" si="756"/>
        <v>0</v>
      </c>
      <c r="AO1948" s="1061">
        <f t="shared" si="764"/>
        <v>0</v>
      </c>
      <c r="AP1948" s="1061">
        <f t="shared" si="764"/>
        <v>0</v>
      </c>
      <c r="AQ1948" s="1061">
        <f t="shared" si="764"/>
        <v>0</v>
      </c>
      <c r="AR1948" s="1061">
        <f t="shared" si="764"/>
        <v>0</v>
      </c>
      <c r="AS1948" s="1061">
        <f t="shared" si="764"/>
        <v>0</v>
      </c>
      <c r="AT1948" s="850" t="str">
        <f t="shared" si="748"/>
        <v/>
      </c>
      <c r="AU1948" s="893"/>
      <c r="AV1948" s="894"/>
      <c r="AW1948" s="894"/>
      <c r="AX1948" s="894"/>
      <c r="AY1948" s="894"/>
      <c r="AZ1948" s="918"/>
    </row>
    <row r="1949" spans="1:52" ht="13.5" customHeight="1">
      <c r="A1949" s="838" t="str">
        <f t="shared" si="762"/>
        <v/>
      </c>
      <c r="B1949" s="906"/>
      <c r="C1949" s="844"/>
      <c r="D1949" s="1117"/>
      <c r="E1949" s="1060"/>
      <c r="F1949" s="1140"/>
      <c r="G1949" s="1086"/>
      <c r="H1949" s="1077"/>
      <c r="I1949" s="1077"/>
      <c r="J1949" s="1060">
        <f t="shared" si="763"/>
        <v>0</v>
      </c>
      <c r="K1949" s="1061"/>
      <c r="L1949" s="1061"/>
      <c r="M1949" s="1063"/>
      <c r="N1949" s="1063"/>
      <c r="O1949" s="1060">
        <f t="shared" si="752"/>
        <v>0</v>
      </c>
      <c r="P1949" s="1061"/>
      <c r="Q1949" s="1061"/>
      <c r="R1949" s="1063"/>
      <c r="S1949" s="1063"/>
      <c r="T1949" s="1079">
        <f t="shared" si="765"/>
        <v>0</v>
      </c>
      <c r="U1949" s="1061">
        <f t="shared" si="757"/>
        <v>0</v>
      </c>
      <c r="V1949" s="1061">
        <f t="shared" si="750"/>
        <v>0</v>
      </c>
      <c r="W1949" s="1063">
        <v>0</v>
      </c>
      <c r="X1949" s="1063">
        <f t="shared" si="750"/>
        <v>0</v>
      </c>
      <c r="Y1949" s="1060">
        <f t="shared" si="750"/>
        <v>0</v>
      </c>
      <c r="Z1949" s="1080" t="str">
        <f t="shared" si="747"/>
        <v/>
      </c>
      <c r="AA1949" s="1126">
        <f t="shared" si="744"/>
        <v>0</v>
      </c>
      <c r="AB1949" s="1082">
        <f t="shared" si="744"/>
        <v>0</v>
      </c>
      <c r="AC1949" s="1083">
        <f t="shared" si="744"/>
        <v>0</v>
      </c>
      <c r="AD1949" s="1089">
        <f t="shared" si="744"/>
        <v>0</v>
      </c>
      <c r="AE1949" s="1071">
        <f t="shared" si="766"/>
        <v>0</v>
      </c>
      <c r="AF1949" s="1071">
        <f t="shared" si="766"/>
        <v>0</v>
      </c>
      <c r="AG1949" s="1071">
        <f t="shared" si="766"/>
        <v>0</v>
      </c>
      <c r="AH1949" s="1071">
        <f t="shared" si="766"/>
        <v>0</v>
      </c>
      <c r="AI1949" s="1060">
        <f t="shared" si="745"/>
        <v>0</v>
      </c>
      <c r="AJ1949" s="1102">
        <f t="shared" si="754"/>
        <v>0</v>
      </c>
      <c r="AK1949" s="1102">
        <f t="shared" si="754"/>
        <v>0</v>
      </c>
      <c r="AL1949" s="1102">
        <f t="shared" si="754"/>
        <v>0</v>
      </c>
      <c r="AM1949" s="1102">
        <f t="shared" si="755"/>
        <v>0</v>
      </c>
      <c r="AN1949" s="1085">
        <f t="shared" si="756"/>
        <v>0</v>
      </c>
      <c r="AO1949" s="1061">
        <f t="shared" si="764"/>
        <v>0</v>
      </c>
      <c r="AP1949" s="1061">
        <f t="shared" si="764"/>
        <v>0</v>
      </c>
      <c r="AQ1949" s="1061">
        <f t="shared" si="764"/>
        <v>0</v>
      </c>
      <c r="AR1949" s="1061">
        <f t="shared" si="764"/>
        <v>0</v>
      </c>
      <c r="AS1949" s="1061">
        <f t="shared" si="764"/>
        <v>0</v>
      </c>
      <c r="AT1949" s="850" t="str">
        <f t="shared" si="748"/>
        <v/>
      </c>
      <c r="AU1949" s="893"/>
      <c r="AV1949" s="894"/>
      <c r="AW1949" s="894"/>
      <c r="AX1949" s="894"/>
      <c r="AY1949" s="894"/>
      <c r="AZ1949" s="918"/>
    </row>
    <row r="1950" spans="1:52" ht="13.5" customHeight="1">
      <c r="A1950" s="838" t="str">
        <f t="shared" si="762"/>
        <v/>
      </c>
      <c r="B1950" s="906"/>
      <c r="C1950" s="844"/>
      <c r="D1950" s="1117"/>
      <c r="E1950" s="1060"/>
      <c r="F1950" s="1140"/>
      <c r="G1950" s="1086"/>
      <c r="H1950" s="1077"/>
      <c r="I1950" s="1077"/>
      <c r="J1950" s="1060">
        <f t="shared" si="763"/>
        <v>0</v>
      </c>
      <c r="K1950" s="1061"/>
      <c r="L1950" s="1061"/>
      <c r="M1950" s="1063"/>
      <c r="N1950" s="1063"/>
      <c r="O1950" s="1060">
        <f t="shared" si="752"/>
        <v>0</v>
      </c>
      <c r="P1950" s="1061"/>
      <c r="Q1950" s="1061"/>
      <c r="R1950" s="1063"/>
      <c r="S1950" s="1063"/>
      <c r="T1950" s="1079">
        <f t="shared" si="765"/>
        <v>0</v>
      </c>
      <c r="U1950" s="1061">
        <f t="shared" si="757"/>
        <v>0</v>
      </c>
      <c r="V1950" s="1061">
        <f t="shared" si="750"/>
        <v>0</v>
      </c>
      <c r="W1950" s="1063">
        <f>SUM(H1950,M1950,R1950)</f>
        <v>0</v>
      </c>
      <c r="X1950" s="1063">
        <f t="shared" si="750"/>
        <v>0</v>
      </c>
      <c r="Y1950" s="1060">
        <f t="shared" si="750"/>
        <v>0</v>
      </c>
      <c r="Z1950" s="1080" t="str">
        <f t="shared" si="747"/>
        <v/>
      </c>
      <c r="AA1950" s="1126">
        <f t="shared" si="744"/>
        <v>0</v>
      </c>
      <c r="AB1950" s="1082">
        <f t="shared" si="744"/>
        <v>0</v>
      </c>
      <c r="AC1950" s="1083">
        <f t="shared" si="744"/>
        <v>0</v>
      </c>
      <c r="AD1950" s="1089">
        <f t="shared" si="744"/>
        <v>0</v>
      </c>
      <c r="AE1950" s="1071">
        <f t="shared" si="766"/>
        <v>0</v>
      </c>
      <c r="AF1950" s="1071">
        <f t="shared" si="766"/>
        <v>0</v>
      </c>
      <c r="AG1950" s="1071">
        <f t="shared" si="766"/>
        <v>0</v>
      </c>
      <c r="AH1950" s="1071">
        <f t="shared" si="766"/>
        <v>0</v>
      </c>
      <c r="AI1950" s="1060">
        <f t="shared" si="745"/>
        <v>0</v>
      </c>
      <c r="AJ1950" s="1102">
        <f t="shared" si="754"/>
        <v>0</v>
      </c>
      <c r="AK1950" s="1102">
        <f t="shared" si="754"/>
        <v>0</v>
      </c>
      <c r="AL1950" s="1102">
        <f t="shared" si="754"/>
        <v>0</v>
      </c>
      <c r="AM1950" s="1102">
        <f t="shared" si="755"/>
        <v>0</v>
      </c>
      <c r="AN1950" s="1085">
        <f t="shared" si="756"/>
        <v>0</v>
      </c>
      <c r="AO1950" s="1061">
        <f t="shared" si="764"/>
        <v>0</v>
      </c>
      <c r="AP1950" s="1061">
        <f t="shared" si="764"/>
        <v>0</v>
      </c>
      <c r="AQ1950" s="1061">
        <f t="shared" si="764"/>
        <v>0</v>
      </c>
      <c r="AR1950" s="1061">
        <f t="shared" si="764"/>
        <v>0</v>
      </c>
      <c r="AS1950" s="1061">
        <f t="shared" si="764"/>
        <v>0</v>
      </c>
      <c r="AT1950" s="850" t="str">
        <f t="shared" si="748"/>
        <v/>
      </c>
      <c r="AU1950" s="893"/>
      <c r="AV1950" s="894"/>
      <c r="AW1950" s="894"/>
      <c r="AX1950" s="894"/>
      <c r="AY1950" s="894"/>
      <c r="AZ1950" s="918"/>
    </row>
    <row r="1951" spans="1:52" ht="13.5" customHeight="1">
      <c r="A1951" s="838" t="str">
        <f t="shared" si="762"/>
        <v/>
      </c>
      <c r="B1951" s="906"/>
      <c r="C1951" s="844"/>
      <c r="D1951" s="1117"/>
      <c r="E1951" s="1060"/>
      <c r="F1951" s="1140"/>
      <c r="G1951" s="1086"/>
      <c r="H1951" s="1077"/>
      <c r="I1951" s="1077"/>
      <c r="J1951" s="1060">
        <f t="shared" si="763"/>
        <v>0</v>
      </c>
      <c r="K1951" s="1061"/>
      <c r="L1951" s="1061"/>
      <c r="M1951" s="1063"/>
      <c r="N1951" s="1063"/>
      <c r="O1951" s="1060">
        <f t="shared" si="752"/>
        <v>0</v>
      </c>
      <c r="P1951" s="1061"/>
      <c r="Q1951" s="1061"/>
      <c r="R1951" s="1063"/>
      <c r="S1951" s="1063"/>
      <c r="T1951" s="1079">
        <f t="shared" si="765"/>
        <v>0</v>
      </c>
      <c r="U1951" s="1061">
        <f t="shared" si="757"/>
        <v>0</v>
      </c>
      <c r="V1951" s="1061">
        <f>SUM(G1951,L1951,Q1951)</f>
        <v>0</v>
      </c>
      <c r="W1951" s="1063">
        <f>SUM(H1951,M1951,R1951)</f>
        <v>0</v>
      </c>
      <c r="X1951" s="1063">
        <f>SUM(I1951,N1951,S1951)</f>
        <v>0</v>
      </c>
      <c r="Y1951" s="1060">
        <f>SUM(J1951,O1951,T1951)</f>
        <v>0</v>
      </c>
      <c r="Z1951" s="1080" t="str">
        <f t="shared" si="747"/>
        <v/>
      </c>
      <c r="AA1951" s="1126">
        <f t="shared" si="744"/>
        <v>0</v>
      </c>
      <c r="AB1951" s="1082">
        <f t="shared" si="744"/>
        <v>0</v>
      </c>
      <c r="AC1951" s="1083">
        <f t="shared" si="744"/>
        <v>0</v>
      </c>
      <c r="AD1951" s="1089">
        <f t="shared" si="744"/>
        <v>0</v>
      </c>
      <c r="AE1951" s="1071">
        <f t="shared" si="766"/>
        <v>0</v>
      </c>
      <c r="AF1951" s="1071">
        <f t="shared" si="766"/>
        <v>0</v>
      </c>
      <c r="AG1951" s="1071">
        <f t="shared" si="766"/>
        <v>0</v>
      </c>
      <c r="AH1951" s="1071">
        <f t="shared" si="766"/>
        <v>0</v>
      </c>
      <c r="AI1951" s="1060">
        <f t="shared" si="745"/>
        <v>0</v>
      </c>
      <c r="AJ1951" s="1102">
        <f t="shared" si="754"/>
        <v>0</v>
      </c>
      <c r="AK1951" s="1102">
        <f t="shared" si="754"/>
        <v>0</v>
      </c>
      <c r="AL1951" s="1102">
        <f t="shared" si="754"/>
        <v>0</v>
      </c>
      <c r="AM1951" s="1102">
        <f t="shared" si="755"/>
        <v>0</v>
      </c>
      <c r="AN1951" s="1085">
        <f t="shared" si="756"/>
        <v>0</v>
      </c>
      <c r="AO1951" s="1061">
        <f t="shared" si="764"/>
        <v>0</v>
      </c>
      <c r="AP1951" s="1061">
        <f t="shared" si="764"/>
        <v>0</v>
      </c>
      <c r="AQ1951" s="1061">
        <f t="shared" si="764"/>
        <v>0</v>
      </c>
      <c r="AR1951" s="1061">
        <f t="shared" si="764"/>
        <v>0</v>
      </c>
      <c r="AS1951" s="1061">
        <f t="shared" si="764"/>
        <v>0</v>
      </c>
      <c r="AT1951" s="850" t="str">
        <f t="shared" si="748"/>
        <v/>
      </c>
      <c r="AU1951" s="893"/>
      <c r="AV1951" s="894"/>
      <c r="AW1951" s="894"/>
      <c r="AX1951" s="894"/>
      <c r="AY1951" s="894"/>
      <c r="AZ1951" s="918"/>
    </row>
    <row r="1952" spans="1:52" ht="13.5" customHeight="1">
      <c r="A1952" s="838"/>
      <c r="B1952" s="906"/>
      <c r="C1952" s="844"/>
      <c r="D1952" s="1117"/>
      <c r="E1952" s="1060"/>
      <c r="F1952" s="1140"/>
      <c r="G1952" s="1086"/>
      <c r="H1952" s="1077"/>
      <c r="I1952" s="1077"/>
      <c r="J1952" s="1060"/>
      <c r="K1952" s="1061"/>
      <c r="L1952" s="1061"/>
      <c r="M1952" s="1063"/>
      <c r="N1952" s="1063"/>
      <c r="O1952" s="1060"/>
      <c r="P1952" s="1061"/>
      <c r="Q1952" s="1061"/>
      <c r="R1952" s="1063"/>
      <c r="S1952" s="1063"/>
      <c r="T1952" s="1079"/>
      <c r="U1952" s="1061"/>
      <c r="V1952" s="1061"/>
      <c r="W1952" s="1063"/>
      <c r="X1952" s="1063"/>
      <c r="Y1952" s="1060"/>
      <c r="Z1952" s="1080"/>
      <c r="AA1952" s="1126"/>
      <c r="AB1952" s="1082"/>
      <c r="AC1952" s="1083"/>
      <c r="AD1952" s="1089"/>
      <c r="AE1952" s="1071"/>
      <c r="AF1952" s="1071"/>
      <c r="AG1952" s="1071"/>
      <c r="AH1952" s="1071"/>
      <c r="AI1952" s="1060"/>
      <c r="AJ1952" s="1102"/>
      <c r="AK1952" s="1102"/>
      <c r="AL1952" s="1102"/>
      <c r="AM1952" s="1102"/>
      <c r="AN1952" s="1085"/>
      <c r="AO1952" s="1061"/>
      <c r="AP1952" s="1061"/>
      <c r="AQ1952" s="1061"/>
      <c r="AR1952" s="1061"/>
      <c r="AS1952" s="1061"/>
      <c r="AT1952" s="850"/>
      <c r="AU1952" s="893"/>
      <c r="AV1952" s="894"/>
      <c r="AW1952" s="894"/>
      <c r="AX1952" s="894"/>
      <c r="AY1952" s="894"/>
      <c r="AZ1952" s="918"/>
    </row>
    <row r="1953" spans="1:52" ht="13.5" customHeight="1">
      <c r="A1953" s="838"/>
      <c r="B1953" s="906"/>
      <c r="C1953" s="844"/>
      <c r="D1953" s="1117"/>
      <c r="E1953" s="1060"/>
      <c r="F1953" s="1140"/>
      <c r="G1953" s="1086"/>
      <c r="H1953" s="1077"/>
      <c r="I1953" s="1077"/>
      <c r="J1953" s="1060"/>
      <c r="K1953" s="1061"/>
      <c r="L1953" s="1061"/>
      <c r="M1953" s="1063"/>
      <c r="N1953" s="1063"/>
      <c r="O1953" s="1060"/>
      <c r="P1953" s="1061"/>
      <c r="Q1953" s="1061"/>
      <c r="R1953" s="1063"/>
      <c r="S1953" s="1063"/>
      <c r="T1953" s="1079"/>
      <c r="U1953" s="1061"/>
      <c r="V1953" s="1061"/>
      <c r="W1953" s="1063"/>
      <c r="X1953" s="1063"/>
      <c r="Y1953" s="1060"/>
      <c r="Z1953" s="1080"/>
      <c r="AA1953" s="1126"/>
      <c r="AB1953" s="1082"/>
      <c r="AC1953" s="1083"/>
      <c r="AD1953" s="1089"/>
      <c r="AE1953" s="1071"/>
      <c r="AF1953" s="1071"/>
      <c r="AG1953" s="1071"/>
      <c r="AH1953" s="1071"/>
      <c r="AI1953" s="1060"/>
      <c r="AJ1953" s="1102"/>
      <c r="AK1953" s="1102"/>
      <c r="AL1953" s="1102"/>
      <c r="AM1953" s="1102"/>
      <c r="AN1953" s="1085"/>
      <c r="AO1953" s="1061"/>
      <c r="AP1953" s="1061"/>
      <c r="AQ1953" s="1061"/>
      <c r="AR1953" s="1061"/>
      <c r="AS1953" s="1061"/>
      <c r="AT1953" s="850"/>
      <c r="AU1953" s="893"/>
      <c r="AV1953" s="894"/>
      <c r="AW1953" s="894"/>
      <c r="AX1953" s="894"/>
      <c r="AY1953" s="894"/>
      <c r="AZ1953" s="918"/>
    </row>
    <row r="1954" spans="1:52" ht="13.5" customHeight="1">
      <c r="A1954" s="838"/>
      <c r="B1954" s="906"/>
      <c r="C1954" s="844"/>
      <c r="D1954" s="1117"/>
      <c r="E1954" s="1060"/>
      <c r="F1954" s="1140"/>
      <c r="G1954" s="1086"/>
      <c r="H1954" s="1077"/>
      <c r="I1954" s="1077"/>
      <c r="J1954" s="1060"/>
      <c r="K1954" s="1061"/>
      <c r="L1954" s="1061"/>
      <c r="M1954" s="1063"/>
      <c r="N1954" s="1063"/>
      <c r="O1954" s="1060"/>
      <c r="P1954" s="1061"/>
      <c r="Q1954" s="1061"/>
      <c r="R1954" s="1063"/>
      <c r="S1954" s="1063"/>
      <c r="T1954" s="1079"/>
      <c r="U1954" s="1061"/>
      <c r="V1954" s="1061"/>
      <c r="W1954" s="1063"/>
      <c r="X1954" s="1063"/>
      <c r="Y1954" s="1060"/>
      <c r="Z1954" s="1080"/>
      <c r="AA1954" s="1126"/>
      <c r="AB1954" s="1082"/>
      <c r="AC1954" s="1083"/>
      <c r="AD1954" s="1089"/>
      <c r="AE1954" s="1071"/>
      <c r="AF1954" s="1071"/>
      <c r="AG1954" s="1071"/>
      <c r="AH1954" s="1071"/>
      <c r="AI1954" s="1060"/>
      <c r="AJ1954" s="1102"/>
      <c r="AK1954" s="1102"/>
      <c r="AL1954" s="1102"/>
      <c r="AM1954" s="1102"/>
      <c r="AN1954" s="1085"/>
      <c r="AO1954" s="1061"/>
      <c r="AP1954" s="1061"/>
      <c r="AQ1954" s="1061"/>
      <c r="AR1954" s="1061"/>
      <c r="AS1954" s="1061"/>
      <c r="AT1954" s="850"/>
      <c r="AU1954" s="893"/>
      <c r="AV1954" s="894"/>
      <c r="AW1954" s="894"/>
      <c r="AX1954" s="894"/>
      <c r="AY1954" s="894"/>
      <c r="AZ1954" s="918"/>
    </row>
    <row r="1955" spans="1:52" ht="13.5" customHeight="1">
      <c r="A1955" s="838" t="str">
        <f>IF(B1955&lt;&gt;"",MAX($A1950:$A1951)+1,"")</f>
        <v/>
      </c>
      <c r="B1955" s="951"/>
      <c r="C1955" s="952"/>
      <c r="D1955" s="1143"/>
      <c r="E1955" s="1060"/>
      <c r="F1955" s="1140"/>
      <c r="G1955" s="1086"/>
      <c r="H1955" s="1077"/>
      <c r="I1955" s="1077"/>
      <c r="J1955" s="1060">
        <f>SUM(F1955:I1955)*$E1955</f>
        <v>0</v>
      </c>
      <c r="K1955" s="1061"/>
      <c r="L1955" s="1061"/>
      <c r="M1955" s="1063"/>
      <c r="N1955" s="1063"/>
      <c r="O1955" s="1060">
        <f>SUM(K1955:N1955)*$E1955</f>
        <v>0</v>
      </c>
      <c r="P1955" s="1061"/>
      <c r="Q1955" s="1061"/>
      <c r="R1955" s="1063"/>
      <c r="S1955" s="1063"/>
      <c r="T1955" s="1079">
        <f>SUM(P1955:S1955)*$E1955</f>
        <v>0</v>
      </c>
      <c r="U1955" s="1061">
        <f t="shared" ref="U1955:Y1957" si="767">SUM(F1955,K1955,P1955)</f>
        <v>0</v>
      </c>
      <c r="V1955" s="1061">
        <f t="shared" si="767"/>
        <v>0</v>
      </c>
      <c r="W1955" s="1063">
        <f t="shared" si="767"/>
        <v>0</v>
      </c>
      <c r="X1955" s="1063">
        <f t="shared" si="767"/>
        <v>0</v>
      </c>
      <c r="Y1955" s="1060">
        <f t="shared" si="767"/>
        <v>0</v>
      </c>
      <c r="Z1955" s="1080" t="str">
        <f t="shared" ref="Z1955:AD1957" si="768">A1955</f>
        <v/>
      </c>
      <c r="AA1955" s="1126">
        <f t="shared" si="768"/>
        <v>0</v>
      </c>
      <c r="AB1955" s="1082">
        <f t="shared" si="768"/>
        <v>0</v>
      </c>
      <c r="AC1955" s="1083">
        <f t="shared" si="768"/>
        <v>0</v>
      </c>
      <c r="AD1955" s="1089">
        <f t="shared" si="768"/>
        <v>0</v>
      </c>
      <c r="AE1955" s="1071">
        <f t="shared" ref="AE1955:AH1957" si="769">AE1873+AJ1873-AO1873</f>
        <v>0</v>
      </c>
      <c r="AF1955" s="1071">
        <f t="shared" si="769"/>
        <v>0</v>
      </c>
      <c r="AG1955" s="1071">
        <f t="shared" si="769"/>
        <v>0</v>
      </c>
      <c r="AH1955" s="1071">
        <f t="shared" si="769"/>
        <v>0</v>
      </c>
      <c r="AI1955" s="1060">
        <f>SUM(AE1955:AH1955)*$E1955</f>
        <v>0</v>
      </c>
      <c r="AJ1955" s="1102">
        <f t="shared" ref="AJ1955:AM1957" si="770">U1955</f>
        <v>0</v>
      </c>
      <c r="AK1955" s="1102">
        <f t="shared" si="770"/>
        <v>0</v>
      </c>
      <c r="AL1955" s="1102">
        <f t="shared" si="770"/>
        <v>0</v>
      </c>
      <c r="AM1955" s="1102">
        <f t="shared" si="770"/>
        <v>0</v>
      </c>
      <c r="AN1955" s="1085">
        <f>SUM(AJ1955:AM1955)*$E1955</f>
        <v>0</v>
      </c>
      <c r="AO1955" s="1061">
        <f t="shared" ref="AO1955:AS1957" si="771">U1955</f>
        <v>0</v>
      </c>
      <c r="AP1955" s="1061">
        <f t="shared" si="771"/>
        <v>0</v>
      </c>
      <c r="AQ1955" s="1061">
        <f t="shared" si="771"/>
        <v>0</v>
      </c>
      <c r="AR1955" s="1061">
        <f t="shared" si="771"/>
        <v>0</v>
      </c>
      <c r="AS1955" s="1061">
        <f t="shared" si="771"/>
        <v>0</v>
      </c>
      <c r="AT1955" s="850" t="str">
        <f>IF(AC1955&lt;&gt;0,SUM(AO1955:AR1955)*$AC1955-SUM(AO1955:AR1955)*$AD1955,"")</f>
        <v/>
      </c>
      <c r="AU1955" s="893"/>
      <c r="AV1955" s="894"/>
      <c r="AW1955" s="894"/>
      <c r="AX1955" s="894"/>
      <c r="AY1955" s="894"/>
      <c r="AZ1955" s="954"/>
    </row>
    <row r="1956" spans="1:52" ht="13.5" customHeight="1">
      <c r="A1956" s="838" t="str">
        <f>IF(B1956&lt;&gt;"",MAX($A1951:$A1955)+1,"")</f>
        <v/>
      </c>
      <c r="B1956" s="951"/>
      <c r="C1956" s="952"/>
      <c r="D1956" s="1143"/>
      <c r="E1956" s="1060"/>
      <c r="F1956" s="1140"/>
      <c r="G1956" s="1086"/>
      <c r="H1956" s="1077"/>
      <c r="I1956" s="1077"/>
      <c r="J1956" s="1060">
        <f>SUM(F1956:I1956)*$E1956</f>
        <v>0</v>
      </c>
      <c r="K1956" s="1061"/>
      <c r="L1956" s="1061"/>
      <c r="M1956" s="1063"/>
      <c r="N1956" s="1063"/>
      <c r="O1956" s="1060">
        <f>SUM(K1956:N1956)*$E1956</f>
        <v>0</v>
      </c>
      <c r="P1956" s="1061"/>
      <c r="Q1956" s="1061"/>
      <c r="R1956" s="1063"/>
      <c r="S1956" s="1063"/>
      <c r="T1956" s="1079">
        <f>SUM(P1956:S1956)*$E1956</f>
        <v>0</v>
      </c>
      <c r="U1956" s="1061">
        <f t="shared" si="767"/>
        <v>0</v>
      </c>
      <c r="V1956" s="1061">
        <f t="shared" si="767"/>
        <v>0</v>
      </c>
      <c r="W1956" s="1063">
        <f t="shared" si="767"/>
        <v>0</v>
      </c>
      <c r="X1956" s="1063">
        <f t="shared" si="767"/>
        <v>0</v>
      </c>
      <c r="Y1956" s="1060">
        <f t="shared" si="767"/>
        <v>0</v>
      </c>
      <c r="Z1956" s="1080" t="str">
        <f t="shared" si="768"/>
        <v/>
      </c>
      <c r="AA1956" s="1126">
        <f t="shared" si="768"/>
        <v>0</v>
      </c>
      <c r="AB1956" s="1082">
        <f t="shared" si="768"/>
        <v>0</v>
      </c>
      <c r="AC1956" s="1083">
        <f t="shared" si="768"/>
        <v>0</v>
      </c>
      <c r="AD1956" s="1089">
        <f>E1956</f>
        <v>0</v>
      </c>
      <c r="AE1956" s="1071">
        <f t="shared" si="769"/>
        <v>0</v>
      </c>
      <c r="AF1956" s="1071">
        <f t="shared" si="769"/>
        <v>0</v>
      </c>
      <c r="AG1956" s="1071">
        <f t="shared" si="769"/>
        <v>0</v>
      </c>
      <c r="AH1956" s="1071">
        <f t="shared" si="769"/>
        <v>0</v>
      </c>
      <c r="AI1956" s="1060">
        <f>SUM(AE1956:AH1956)*$E1956</f>
        <v>0</v>
      </c>
      <c r="AJ1956" s="1102">
        <f t="shared" si="770"/>
        <v>0</v>
      </c>
      <c r="AK1956" s="1102">
        <f t="shared" si="770"/>
        <v>0</v>
      </c>
      <c r="AL1956" s="1102">
        <f t="shared" si="770"/>
        <v>0</v>
      </c>
      <c r="AM1956" s="1102">
        <f t="shared" si="770"/>
        <v>0</v>
      </c>
      <c r="AN1956" s="1085">
        <f>SUM(AJ1956:AM1956)*$E1956</f>
        <v>0</v>
      </c>
      <c r="AO1956" s="1061">
        <f t="shared" si="771"/>
        <v>0</v>
      </c>
      <c r="AP1956" s="1061">
        <f t="shared" si="771"/>
        <v>0</v>
      </c>
      <c r="AQ1956" s="1061">
        <f t="shared" si="771"/>
        <v>0</v>
      </c>
      <c r="AR1956" s="1061">
        <f t="shared" si="771"/>
        <v>0</v>
      </c>
      <c r="AS1956" s="1061">
        <f t="shared" si="771"/>
        <v>0</v>
      </c>
      <c r="AT1956" s="850" t="str">
        <f>IF(AC1956&lt;&gt;0,SUM(AO1956:AR1956)*$AC1956-SUM(AO1956:AR1956)*$AD1956,"")</f>
        <v/>
      </c>
      <c r="AU1956" s="893"/>
      <c r="AV1956" s="894"/>
      <c r="AW1956" s="894"/>
      <c r="AX1956" s="894"/>
      <c r="AY1956" s="894"/>
      <c r="AZ1956" s="954"/>
    </row>
    <row r="1957" spans="1:52" ht="13.5" customHeight="1">
      <c r="A1957" s="838" t="str">
        <f>IF(B1957&lt;&gt;"",MAX($A1955:$A1956)+1,"")</f>
        <v/>
      </c>
      <c r="B1957" s="955"/>
      <c r="C1957" s="956"/>
      <c r="D1957" s="1152"/>
      <c r="E1957" s="1153"/>
      <c r="F1957" s="1154"/>
      <c r="G1957" s="1155"/>
      <c r="H1957" s="1156"/>
      <c r="I1957" s="1156"/>
      <c r="J1957" s="1060">
        <f>SUM(F1957:I1957)*$E1957</f>
        <v>0</v>
      </c>
      <c r="K1957" s="1061"/>
      <c r="L1957" s="1061"/>
      <c r="M1957" s="1063"/>
      <c r="N1957" s="1063"/>
      <c r="O1957" s="1157">
        <f>SUM(K1957:N1957)*$E1957</f>
        <v>0</v>
      </c>
      <c r="P1957" s="1061"/>
      <c r="Q1957" s="1061"/>
      <c r="R1957" s="1063"/>
      <c r="S1957" s="1063"/>
      <c r="T1957" s="1079">
        <f>SUM(P1957:S1957)*$E1957</f>
        <v>0</v>
      </c>
      <c r="U1957" s="1061">
        <f>SUM(F1957,K1957,P1957)</f>
        <v>0</v>
      </c>
      <c r="V1957" s="1061">
        <f t="shared" si="767"/>
        <v>0</v>
      </c>
      <c r="W1957" s="1063">
        <f t="shared" si="767"/>
        <v>0</v>
      </c>
      <c r="X1957" s="1063">
        <f>SUM(I1957,N1957,S1957)</f>
        <v>0</v>
      </c>
      <c r="Y1957" s="1060">
        <f>SUM(J1957,O1957,T1957)</f>
        <v>0</v>
      </c>
      <c r="Z1957" s="1080" t="str">
        <f t="shared" si="768"/>
        <v/>
      </c>
      <c r="AA1957" s="1126">
        <f>B1957</f>
        <v>0</v>
      </c>
      <c r="AB1957" s="1082">
        <f>C1957</f>
        <v>0</v>
      </c>
      <c r="AC1957" s="1158">
        <f>D1957</f>
        <v>0</v>
      </c>
      <c r="AD1957" s="1089">
        <f>E1957</f>
        <v>0</v>
      </c>
      <c r="AE1957" s="1071">
        <f t="shared" si="769"/>
        <v>0</v>
      </c>
      <c r="AF1957" s="1071">
        <f t="shared" si="769"/>
        <v>0</v>
      </c>
      <c r="AG1957" s="1071">
        <f t="shared" si="769"/>
        <v>0</v>
      </c>
      <c r="AH1957" s="1071">
        <f t="shared" si="769"/>
        <v>0</v>
      </c>
      <c r="AI1957" s="1060">
        <f>SUM(AE1957:AH1957)*$E1957</f>
        <v>0</v>
      </c>
      <c r="AJ1957" s="1102">
        <f t="shared" si="770"/>
        <v>0</v>
      </c>
      <c r="AK1957" s="1102">
        <f t="shared" si="770"/>
        <v>0</v>
      </c>
      <c r="AL1957" s="1102">
        <f t="shared" si="770"/>
        <v>0</v>
      </c>
      <c r="AM1957" s="1102">
        <f t="shared" si="770"/>
        <v>0</v>
      </c>
      <c r="AN1957" s="1085">
        <f>SUM(AJ1957:AM1957)*$E1957</f>
        <v>0</v>
      </c>
      <c r="AO1957" s="1061">
        <f t="shared" si="771"/>
        <v>0</v>
      </c>
      <c r="AP1957" s="1061">
        <f t="shared" si="771"/>
        <v>0</v>
      </c>
      <c r="AQ1957" s="1061">
        <f t="shared" si="771"/>
        <v>0</v>
      </c>
      <c r="AR1957" s="1061">
        <f t="shared" si="771"/>
        <v>0</v>
      </c>
      <c r="AS1957" s="1061">
        <f t="shared" si="771"/>
        <v>0</v>
      </c>
      <c r="AT1957" s="963" t="str">
        <f>IF(AC1957&lt;&gt;0,SUM(AO1957:AR1957)*$AC1957-SUM(AO1957:AR1957)*$AD1957,"")</f>
        <v/>
      </c>
      <c r="AU1957" s="893"/>
      <c r="AV1957" s="894"/>
      <c r="AW1957" s="894"/>
      <c r="AX1957" s="894"/>
      <c r="AY1957" s="894"/>
      <c r="AZ1957" s="954"/>
    </row>
    <row r="1958" spans="1:52" ht="13.5" customHeight="1">
      <c r="A1958" s="964"/>
      <c r="B1958" s="964" t="s">
        <v>6</v>
      </c>
      <c r="C1958" s="965"/>
      <c r="D1958" s="966"/>
      <c r="E1958" s="965"/>
      <c r="F1958" s="965"/>
      <c r="G1958" s="967"/>
      <c r="H1958" s="965"/>
      <c r="I1958" s="965"/>
      <c r="J1958" s="968">
        <f>SUM(J1892:J1957)</f>
        <v>1546.6</v>
      </c>
      <c r="K1958" s="969"/>
      <c r="L1958" s="969"/>
      <c r="M1958" s="969"/>
      <c r="N1958" s="969"/>
      <c r="O1958" s="968">
        <f>SUM(O1892:O1957)</f>
        <v>3537.45</v>
      </c>
      <c r="P1958" s="969"/>
      <c r="Q1958" s="969"/>
      <c r="R1958" s="969"/>
      <c r="S1958" s="969"/>
      <c r="T1958" s="968">
        <f>SUM(T1892:T1957)</f>
        <v>3602.65</v>
      </c>
      <c r="U1958" s="969"/>
      <c r="V1958" s="969"/>
      <c r="W1958" s="969"/>
      <c r="X1958" s="969"/>
      <c r="Y1958" s="968">
        <f>SUM(Y1892:Y1957)</f>
        <v>8686.7000000000007</v>
      </c>
      <c r="Z1958" s="964"/>
      <c r="AA1958" s="964" t="s">
        <v>6</v>
      </c>
      <c r="AB1958" s="969"/>
      <c r="AC1958" s="970"/>
      <c r="AD1958" s="969"/>
      <c r="AE1958" s="969"/>
      <c r="AF1958" s="969"/>
      <c r="AG1958" s="969"/>
      <c r="AH1958" s="969"/>
      <c r="AI1958" s="971">
        <f>SUM(AI1892:AI1957)</f>
        <v>73298.89999999998</v>
      </c>
      <c r="AJ1958" s="969"/>
      <c r="AK1958" s="969"/>
      <c r="AL1958" s="969"/>
      <c r="AM1958" s="969"/>
      <c r="AN1958" s="969">
        <f>SUM(AN1892:AN1957)</f>
        <v>6166</v>
      </c>
      <c r="AO1958" s="969"/>
      <c r="AP1958" s="969"/>
      <c r="AQ1958" s="969"/>
      <c r="AR1958" s="969"/>
      <c r="AS1958" s="969">
        <f>SUM(AS1892:AS1957)</f>
        <v>8686.7000000000007</v>
      </c>
      <c r="AT1958" s="972">
        <f>SUM(AT1892:AT1957)</f>
        <v>538.5</v>
      </c>
      <c r="AU1958" s="973"/>
      <c r="AV1958" s="974"/>
      <c r="AW1958" s="974"/>
      <c r="AX1958" s="974"/>
      <c r="AY1958" s="974"/>
      <c r="AZ1958" s="975"/>
    </row>
    <row r="1959" spans="1:52" ht="13.5" customHeight="1">
      <c r="A1959" s="976"/>
      <c r="B1959" s="1484" t="s">
        <v>866</v>
      </c>
      <c r="C1959" s="1487" t="s">
        <v>867</v>
      </c>
      <c r="D1959" s="1488"/>
      <c r="E1959" s="1489"/>
      <c r="F1959" s="1490" t="str">
        <f>"Đtượng BB : " &amp; SUM(F1960:F1962) &amp;"đ/c = " &amp; SUM(J1960:J1962) &amp;"k"</f>
        <v>Đtượng BB : 315đ/c = 8190k</v>
      </c>
      <c r="G1959" s="1491"/>
      <c r="H1959" s="1491"/>
      <c r="I1959" s="1491"/>
      <c r="J1959" s="1492"/>
      <c r="K1959" s="1490" t="str">
        <f>"Đtượng BC: " &amp; SUM(K1960:K1962) &amp;"đ/c = " &amp; SUM(O1960:O1962) &amp;"k"</f>
        <v>Đtượng BC: 24đ/c = 496k</v>
      </c>
      <c r="L1959" s="1491"/>
      <c r="M1959" s="1491"/>
      <c r="N1959" s="1491"/>
      <c r="O1959" s="1492"/>
      <c r="P1959" s="1493" t="s">
        <v>6</v>
      </c>
      <c r="Q1959" s="1494"/>
      <c r="R1959" s="1495"/>
      <c r="S1959" s="977"/>
      <c r="T1959" s="1496" t="s">
        <v>868</v>
      </c>
      <c r="U1959" s="1497"/>
      <c r="V1959" s="1497"/>
      <c r="W1959" s="1497"/>
      <c r="X1959" s="1497"/>
      <c r="Y1959" s="1498"/>
      <c r="Z1959" s="978"/>
      <c r="AA1959" s="930"/>
      <c r="AB1959" s="930"/>
      <c r="AC1959" s="979"/>
      <c r="AD1959" s="930"/>
      <c r="AE1959" s="930"/>
      <c r="AF1959" s="930"/>
      <c r="AG1959" s="930"/>
      <c r="AH1959" s="930"/>
      <c r="AI1959" s="930"/>
      <c r="AJ1959" s="930"/>
      <c r="AK1959" s="930"/>
      <c r="AL1959" s="930"/>
      <c r="AM1959" s="930"/>
      <c r="AN1959" s="930"/>
      <c r="AO1959" s="930"/>
      <c r="AP1959" s="930"/>
      <c r="AQ1959" s="930"/>
      <c r="AR1959" s="930"/>
      <c r="AS1959" s="930"/>
      <c r="AT1959" s="930"/>
      <c r="AU1959" s="980"/>
    </row>
    <row r="1960" spans="1:52" ht="13.5" customHeight="1">
      <c r="A1960" s="981"/>
      <c r="B1960" s="1485"/>
      <c r="C1960" s="1499" t="s">
        <v>856</v>
      </c>
      <c r="D1960" s="1500"/>
      <c r="E1960" s="1501"/>
      <c r="F1960" s="982">
        <v>105</v>
      </c>
      <c r="G1960" s="982" t="s">
        <v>27</v>
      </c>
      <c r="H1960" s="983">
        <v>14</v>
      </c>
      <c r="I1960" s="984" t="s">
        <v>29</v>
      </c>
      <c r="J1960" s="985">
        <f>F1960*H1960</f>
        <v>1470</v>
      </c>
      <c r="K1960" s="986">
        <v>8</v>
      </c>
      <c r="L1960" s="984" t="s">
        <v>27</v>
      </c>
      <c r="M1960" s="987">
        <v>14</v>
      </c>
      <c r="N1960" s="984" t="s">
        <v>28</v>
      </c>
      <c r="O1960" s="988">
        <f>K1960*M1960</f>
        <v>112</v>
      </c>
      <c r="P1960" s="989" t="str">
        <f>F1960+K1960 &amp;"đ/c"</f>
        <v>113đ/c</v>
      </c>
      <c r="Q1960" s="1471">
        <f>J1960+O1960</f>
        <v>1582</v>
      </c>
      <c r="R1960" s="1472"/>
      <c r="S1960" s="990"/>
      <c r="T1960" s="1473" t="s">
        <v>869</v>
      </c>
      <c r="U1960" s="1474"/>
      <c r="V1960" s="1474"/>
      <c r="W1960" s="1474"/>
      <c r="X1960" s="991"/>
      <c r="Y1960" s="992">
        <f>SUM(J1960:J1964)+SUM(O1960:O1962)+Q1963-Q1964</f>
        <v>10951.999999999995</v>
      </c>
      <c r="AB1960" s="993" t="s">
        <v>870</v>
      </c>
      <c r="AC1960" s="994"/>
      <c r="AD1960" s="993"/>
      <c r="AE1960" s="993"/>
      <c r="AF1960" s="993"/>
      <c r="AG1960" s="995"/>
      <c r="AH1960" s="995"/>
      <c r="AI1960" s="1261" t="s">
        <v>871</v>
      </c>
      <c r="AJ1960" s="1261"/>
      <c r="AK1960" s="1261"/>
      <c r="AL1960" s="1261"/>
      <c r="AM1960" s="1261"/>
      <c r="AN1960" s="1261"/>
      <c r="AO1960" s="995"/>
      <c r="AP1960" s="995"/>
      <c r="AQ1960" s="995"/>
      <c r="AR1960" s="995"/>
      <c r="AS1960" s="995"/>
      <c r="AT1960" s="993" t="s">
        <v>21</v>
      </c>
      <c r="AU1960" s="993"/>
      <c r="AV1960" s="996"/>
      <c r="AW1960" s="996"/>
      <c r="AX1960" s="996"/>
    </row>
    <row r="1961" spans="1:52" ht="13.5" customHeight="1">
      <c r="A1961" s="981"/>
      <c r="B1961" s="1485"/>
      <c r="C1961" s="1475" t="s">
        <v>857</v>
      </c>
      <c r="D1961" s="1476"/>
      <c r="E1961" s="1477"/>
      <c r="F1961" s="982">
        <v>105</v>
      </c>
      <c r="G1961" s="997" t="s">
        <v>27</v>
      </c>
      <c r="H1961" s="983">
        <v>32</v>
      </c>
      <c r="I1961" s="998" t="s">
        <v>29</v>
      </c>
      <c r="J1961" s="999">
        <f>F1961*H1961</f>
        <v>3360</v>
      </c>
      <c r="K1961" s="1000">
        <v>8</v>
      </c>
      <c r="L1961" s="998" t="s">
        <v>27</v>
      </c>
      <c r="M1961" s="1001">
        <v>24</v>
      </c>
      <c r="N1961" s="998" t="s">
        <v>28</v>
      </c>
      <c r="O1961" s="1002">
        <f>K1961*M1961</f>
        <v>192</v>
      </c>
      <c r="P1961" s="1003" t="str">
        <f>F1961+K1961 &amp;"đ/c"</f>
        <v>113đ/c</v>
      </c>
      <c r="Q1961" s="1478">
        <f>J1961+O1961</f>
        <v>3552</v>
      </c>
      <c r="R1961" s="1479"/>
      <c r="S1961" s="990"/>
      <c r="T1961" s="1004" t="s">
        <v>872</v>
      </c>
      <c r="U1961" s="1005"/>
      <c r="V1961" s="1005">
        <f>M1958</f>
        <v>0</v>
      </c>
      <c r="W1961" s="1005"/>
      <c r="X1961" s="991"/>
      <c r="Y1961" s="992">
        <f>Y1958</f>
        <v>8686.7000000000007</v>
      </c>
      <c r="Z1961" s="978"/>
      <c r="AA1961" s="930"/>
      <c r="AB1961" s="930"/>
      <c r="AC1961" s="979"/>
      <c r="AD1961" s="930"/>
      <c r="AE1961" s="930"/>
      <c r="AF1961" s="930"/>
      <c r="AG1961" s="930"/>
      <c r="AH1961" s="930"/>
      <c r="AI1961" s="930"/>
      <c r="AJ1961" s="930"/>
      <c r="AK1961" s="930"/>
      <c r="AL1961" s="930"/>
      <c r="AM1961" s="930"/>
      <c r="AN1961" s="930"/>
      <c r="AO1961" s="930"/>
      <c r="AP1961" s="930"/>
      <c r="AQ1961" s="930"/>
      <c r="AR1961" s="930"/>
      <c r="AS1961" s="930"/>
      <c r="AT1961" s="930"/>
      <c r="AU1961" s="1006"/>
    </row>
    <row r="1962" spans="1:52" ht="13.5" customHeight="1">
      <c r="A1962" s="981"/>
      <c r="B1962" s="1486"/>
      <c r="C1962" s="1475" t="s">
        <v>858</v>
      </c>
      <c r="D1962" s="1476"/>
      <c r="E1962" s="1477"/>
      <c r="F1962" s="982">
        <v>105</v>
      </c>
      <c r="G1962" s="998" t="s">
        <v>27</v>
      </c>
      <c r="H1962" s="983">
        <v>32</v>
      </c>
      <c r="I1962" s="998" t="s">
        <v>29</v>
      </c>
      <c r="J1962" s="999">
        <f>F1962*H1962</f>
        <v>3360</v>
      </c>
      <c r="K1962" s="1000">
        <v>8</v>
      </c>
      <c r="L1962" s="998" t="s">
        <v>27</v>
      </c>
      <c r="M1962" s="1001">
        <v>24</v>
      </c>
      <c r="N1962" s="998" t="s">
        <v>28</v>
      </c>
      <c r="O1962" s="1002">
        <f>K1962*M1962</f>
        <v>192</v>
      </c>
      <c r="P1962" s="1003" t="str">
        <f>F1962+K1962 &amp; "đ/c"</f>
        <v>113đ/c</v>
      </c>
      <c r="Q1962" s="1478">
        <f>J1962+O1962</f>
        <v>3552</v>
      </c>
      <c r="R1962" s="1479"/>
      <c r="S1962" s="990"/>
      <c r="T1962" s="1004" t="s">
        <v>873</v>
      </c>
      <c r="U1962" s="1005"/>
      <c r="V1962" s="1005"/>
      <c r="W1962" s="1005"/>
      <c r="X1962" s="991"/>
      <c r="Y1962" s="992">
        <f>IF(Y1960-Y1961&gt;0,Y1960-Y1961,0)</f>
        <v>2265.2999999999938</v>
      </c>
      <c r="Z1962" s="978"/>
      <c r="AA1962" s="930"/>
      <c r="AB1962" s="930"/>
      <c r="AC1962" s="979"/>
      <c r="AD1962" s="930"/>
      <c r="AE1962" s="930"/>
      <c r="AF1962" s="930"/>
      <c r="AG1962" s="930"/>
      <c r="AH1962" s="930"/>
      <c r="AI1962" s="930"/>
      <c r="AJ1962" s="930"/>
      <c r="AK1962" s="930"/>
      <c r="AL1962" s="930"/>
      <c r="AM1962" s="930"/>
      <c r="AN1962" s="930"/>
      <c r="AO1962" s="930"/>
      <c r="AP1962" s="930"/>
      <c r="AQ1962" s="930"/>
      <c r="AR1962" s="930"/>
      <c r="AS1962" s="930"/>
      <c r="AT1962" s="930"/>
      <c r="AU1962" s="1006"/>
    </row>
    <row r="1963" spans="1:52" ht="13.5" customHeight="1">
      <c r="A1963" s="981"/>
      <c r="B1963" s="1007" t="s">
        <v>874</v>
      </c>
      <c r="C1963" s="1455"/>
      <c r="D1963" s="1455"/>
      <c r="E1963" s="1456"/>
      <c r="F1963" s="1008"/>
      <c r="G1963" s="1009" t="s">
        <v>27</v>
      </c>
      <c r="H1963" s="1010"/>
      <c r="I1963" s="1009" t="s">
        <v>29</v>
      </c>
      <c r="J1963" s="1011">
        <f>F1963*H1963</f>
        <v>0</v>
      </c>
      <c r="K1963" s="1012"/>
      <c r="L1963" s="1457" t="s">
        <v>897</v>
      </c>
      <c r="M1963" s="1458"/>
      <c r="N1963" s="1458"/>
      <c r="O1963" s="1459"/>
      <c r="P1963" s="1013"/>
      <c r="Q1963" s="1460">
        <f>AZ1834</f>
        <v>2265.9999999999945</v>
      </c>
      <c r="R1963" s="1461"/>
      <c r="S1963" s="990"/>
      <c r="T1963" s="1462" t="s">
        <v>865</v>
      </c>
      <c r="U1963" s="1463"/>
      <c r="V1963" s="1463"/>
      <c r="W1963" s="1463"/>
      <c r="X1963" s="991"/>
      <c r="Y1963" s="1014">
        <f>IF(Y1960-Y1961&lt;0,Y1961-Y1960,0)</f>
        <v>0</v>
      </c>
      <c r="AI1963" s="930"/>
    </row>
    <row r="1964" spans="1:52" ht="13.5" customHeight="1">
      <c r="A1964" s="981"/>
      <c r="B1964" s="1464" t="s">
        <v>875</v>
      </c>
      <c r="C1964" s="1465"/>
      <c r="D1964" s="1015"/>
      <c r="E1964" s="1016"/>
      <c r="F1964" s="1017"/>
      <c r="G1964" s="1018" t="s">
        <v>27</v>
      </c>
      <c r="H1964" s="1019"/>
      <c r="I1964" s="1018" t="s">
        <v>29</v>
      </c>
      <c r="J1964" s="1020">
        <f>F1964*H1964</f>
        <v>0</v>
      </c>
      <c r="K1964" s="1021"/>
      <c r="L1964" s="1466" t="s">
        <v>876</v>
      </c>
      <c r="M1964" s="1467"/>
      <c r="N1964" s="1467"/>
      <c r="O1964" s="1468"/>
      <c r="P1964" s="1022"/>
      <c r="Q1964" s="1469">
        <f>AZ1835</f>
        <v>0</v>
      </c>
      <c r="R1964" s="1470"/>
      <c r="S1964" s="1023"/>
      <c r="T1964" s="1023"/>
      <c r="U1964" s="1024"/>
      <c r="V1964" s="1024"/>
      <c r="W1964" s="1024"/>
      <c r="X1964" s="1025"/>
      <c r="Y1964" s="1026"/>
      <c r="AI1964" s="930"/>
    </row>
    <row r="1965" spans="1:52" ht="13.5" customHeight="1">
      <c r="A1965" s="981"/>
      <c r="B1965" s="1452" t="s">
        <v>877</v>
      </c>
      <c r="C1965" s="1452"/>
      <c r="D1965" s="1452"/>
      <c r="E1965" s="1452"/>
      <c r="F1965" s="1452"/>
      <c r="G1965" s="1027"/>
      <c r="H1965" s="1027"/>
      <c r="I1965" s="1027"/>
      <c r="J1965" s="1028"/>
      <c r="K1965" s="1027"/>
      <c r="L1965" s="1453" t="s">
        <v>878</v>
      </c>
      <c r="M1965" s="1453"/>
      <c r="N1965" s="1453"/>
      <c r="O1965" s="993"/>
      <c r="P1965" s="993"/>
      <c r="Q1965" s="993"/>
      <c r="R1965" s="993"/>
      <c r="S1965" s="1453" t="s">
        <v>879</v>
      </c>
      <c r="T1965" s="1453"/>
      <c r="U1965" s="1453"/>
      <c r="X1965" s="981"/>
      <c r="Y1965" s="981"/>
      <c r="AA1965" s="1454" t="s">
        <v>880</v>
      </c>
      <c r="AB1965" s="1454"/>
      <c r="AC1965" s="1454"/>
      <c r="AD1965" s="1454"/>
      <c r="AE1965" s="1454"/>
      <c r="AF1965" s="1454"/>
      <c r="AG1965" s="1454"/>
      <c r="AS1965" s="1454" t="s">
        <v>881</v>
      </c>
      <c r="AT1965" s="1454"/>
      <c r="AU1965" s="1454"/>
      <c r="AV1965" s="1454"/>
      <c r="AW1965" s="1454"/>
    </row>
    <row r="1966" spans="1:52" ht="32.25" customHeight="1">
      <c r="A1966" s="981"/>
      <c r="B1966" s="1029"/>
      <c r="C1966" s="1029"/>
      <c r="D1966" s="1030"/>
      <c r="E1966" s="1029"/>
      <c r="F1966" s="1029"/>
      <c r="J1966" s="1031"/>
      <c r="L1966" s="1032"/>
      <c r="M1966" s="1032"/>
      <c r="N1966" s="1032"/>
      <c r="O1966" s="981"/>
      <c r="P1966" s="981"/>
      <c r="Q1966" s="981"/>
      <c r="R1966" s="981"/>
      <c r="S1966" s="1032"/>
      <c r="T1966" s="1032"/>
      <c r="U1966" s="1032"/>
      <c r="X1966" s="981"/>
      <c r="Y1966" s="981"/>
    </row>
    <row r="1967" spans="1:52" ht="27.75" customHeight="1">
      <c r="A1967" s="981"/>
      <c r="B1967" s="1029"/>
      <c r="C1967" s="1029"/>
      <c r="D1967" s="1030"/>
      <c r="E1967" s="1029"/>
      <c r="F1967" s="1029"/>
      <c r="J1967" s="1031"/>
      <c r="L1967" s="1032"/>
      <c r="M1967" s="1032"/>
      <c r="N1967" s="1032"/>
      <c r="O1967" s="981"/>
      <c r="P1967" s="981"/>
      <c r="Q1967" s="981"/>
      <c r="R1967" s="981"/>
      <c r="S1967" s="1032"/>
      <c r="T1967" s="1032"/>
      <c r="U1967" s="1032"/>
      <c r="X1967" s="981"/>
      <c r="Y1967" s="981"/>
    </row>
    <row r="1968" spans="1:52" ht="13.5" customHeight="1">
      <c r="A1968" s="981"/>
      <c r="B1968" s="1454" t="s">
        <v>881</v>
      </c>
      <c r="C1968" s="1454"/>
      <c r="D1968" s="1454"/>
      <c r="E1968" s="1454"/>
      <c r="F1968" s="1454"/>
      <c r="J1968" s="1031"/>
      <c r="L1968" s="1032"/>
      <c r="M1968" s="1032"/>
      <c r="N1968" s="1032"/>
      <c r="O1968" s="981"/>
      <c r="P1968" s="981"/>
      <c r="Q1968" s="981"/>
      <c r="R1968" s="1454" t="s">
        <v>880</v>
      </c>
      <c r="S1968" s="1454"/>
      <c r="T1968" s="1454"/>
      <c r="U1968" s="1454"/>
      <c r="V1968" s="1454"/>
      <c r="W1968" s="1454"/>
      <c r="X1968" s="981"/>
      <c r="Y1968" s="981"/>
    </row>
    <row r="1969" spans="1:52" ht="13.5" customHeight="1">
      <c r="A1969" s="807" t="s">
        <v>841</v>
      </c>
      <c r="D1969" s="809"/>
      <c r="O1969" s="810" t="s">
        <v>4</v>
      </c>
      <c r="P1969" s="1544">
        <f>P1887+1</f>
        <v>44311</v>
      </c>
      <c r="Q1969" s="1544"/>
      <c r="R1969" s="1544"/>
      <c r="S1969" s="1544"/>
      <c r="T1969" s="1544"/>
      <c r="AU1969" s="812" t="s">
        <v>12</v>
      </c>
    </row>
    <row r="1970" spans="1:52" ht="13.5" customHeight="1">
      <c r="A1970" s="813" t="s">
        <v>11</v>
      </c>
      <c r="B1970" s="1530" t="s">
        <v>842</v>
      </c>
      <c r="C1970" s="1533" t="s">
        <v>5</v>
      </c>
      <c r="D1970" s="1530" t="s">
        <v>843</v>
      </c>
      <c r="E1970" s="1530" t="s">
        <v>844</v>
      </c>
      <c r="F1970" s="1545" t="s">
        <v>24</v>
      </c>
      <c r="G1970" s="1546"/>
      <c r="H1970" s="1546"/>
      <c r="I1970" s="1546"/>
      <c r="J1970" s="1547"/>
      <c r="K1970" s="1548" t="s">
        <v>25</v>
      </c>
      <c r="L1970" s="1549"/>
      <c r="M1970" s="1549"/>
      <c r="N1970" s="1549"/>
      <c r="O1970" s="1550"/>
      <c r="P1970" s="1551" t="s">
        <v>26</v>
      </c>
      <c r="Q1970" s="1552"/>
      <c r="R1970" s="1552"/>
      <c r="S1970" s="1552"/>
      <c r="T1970" s="1553"/>
      <c r="U1970" s="1563" t="s">
        <v>6</v>
      </c>
      <c r="V1970" s="1564"/>
      <c r="W1970" s="1564"/>
      <c r="X1970" s="1564"/>
      <c r="Y1970" s="1565"/>
      <c r="Z1970" s="1527" t="s">
        <v>11</v>
      </c>
      <c r="AA1970" s="1530" t="s">
        <v>845</v>
      </c>
      <c r="AB1970" s="1533" t="s">
        <v>5</v>
      </c>
      <c r="AC1970" s="1530" t="s">
        <v>843</v>
      </c>
      <c r="AD1970" s="1530" t="s">
        <v>844</v>
      </c>
      <c r="AE1970" s="1545" t="s">
        <v>9</v>
      </c>
      <c r="AF1970" s="1546"/>
      <c r="AG1970" s="1546"/>
      <c r="AH1970" s="1546"/>
      <c r="AI1970" s="1547"/>
      <c r="AJ1970" s="1545" t="s">
        <v>846</v>
      </c>
      <c r="AK1970" s="1546"/>
      <c r="AL1970" s="1546"/>
      <c r="AM1970" s="1546"/>
      <c r="AN1970" s="1547"/>
      <c r="AO1970" s="1545" t="s">
        <v>10</v>
      </c>
      <c r="AP1970" s="1546"/>
      <c r="AQ1970" s="1546"/>
      <c r="AR1970" s="1546"/>
      <c r="AS1970" s="1547"/>
      <c r="AT1970" s="1554" t="s">
        <v>23</v>
      </c>
      <c r="AU1970" s="1557">
        <v>42644</v>
      </c>
      <c r="AV1970" s="1558"/>
      <c r="AW1970" s="1558"/>
      <c r="AX1970" s="1558"/>
      <c r="AY1970" s="1558"/>
      <c r="AZ1970" s="1559"/>
    </row>
    <row r="1971" spans="1:52" ht="13.5" customHeight="1">
      <c r="A1971" s="814"/>
      <c r="B1971" s="1531"/>
      <c r="C1971" s="1534"/>
      <c r="D1971" s="1531"/>
      <c r="E1971" s="1531"/>
      <c r="F1971" s="1542" t="s">
        <v>13</v>
      </c>
      <c r="G1971" s="1543"/>
      <c r="H1971" s="1536" t="s">
        <v>8</v>
      </c>
      <c r="I1971" s="1537"/>
      <c r="J1971" s="1310" t="s">
        <v>14</v>
      </c>
      <c r="K1971" s="1542" t="s">
        <v>13</v>
      </c>
      <c r="L1971" s="1543"/>
      <c r="M1971" s="1536" t="s">
        <v>8</v>
      </c>
      <c r="N1971" s="1537"/>
      <c r="O1971" s="1310" t="s">
        <v>14</v>
      </c>
      <c r="P1971" s="1542" t="s">
        <v>13</v>
      </c>
      <c r="Q1971" s="1543"/>
      <c r="R1971" s="1536" t="s">
        <v>8</v>
      </c>
      <c r="S1971" s="1537"/>
      <c r="T1971" s="1310" t="s">
        <v>14</v>
      </c>
      <c r="U1971" s="1542" t="s">
        <v>13</v>
      </c>
      <c r="V1971" s="1543"/>
      <c r="W1971" s="1536" t="s">
        <v>8</v>
      </c>
      <c r="X1971" s="1537"/>
      <c r="Y1971" s="1310" t="s">
        <v>14</v>
      </c>
      <c r="Z1971" s="1528"/>
      <c r="AA1971" s="1531"/>
      <c r="AB1971" s="1534"/>
      <c r="AC1971" s="1531"/>
      <c r="AD1971" s="1531"/>
      <c r="AE1971" s="1542" t="s">
        <v>13</v>
      </c>
      <c r="AF1971" s="1543"/>
      <c r="AG1971" s="1536" t="s">
        <v>8</v>
      </c>
      <c r="AH1971" s="1537"/>
      <c r="AI1971" s="1310" t="s">
        <v>14</v>
      </c>
      <c r="AJ1971" s="1542" t="s">
        <v>13</v>
      </c>
      <c r="AK1971" s="1543"/>
      <c r="AL1971" s="1536" t="s">
        <v>8</v>
      </c>
      <c r="AM1971" s="1537"/>
      <c r="AN1971" s="1310" t="s">
        <v>14</v>
      </c>
      <c r="AO1971" s="1542" t="s">
        <v>13</v>
      </c>
      <c r="AP1971" s="1543"/>
      <c r="AQ1971" s="1536" t="s">
        <v>8</v>
      </c>
      <c r="AR1971" s="1537"/>
      <c r="AS1971" s="1310" t="s">
        <v>14</v>
      </c>
      <c r="AT1971" s="1555"/>
      <c r="AU1971" s="1560"/>
      <c r="AV1971" s="1561"/>
      <c r="AW1971" s="1561"/>
      <c r="AX1971" s="1561"/>
      <c r="AY1971" s="1561"/>
      <c r="AZ1971" s="1562"/>
    </row>
    <row r="1972" spans="1:52" ht="13.5" customHeight="1">
      <c r="A1972" s="814"/>
      <c r="B1972" s="1531"/>
      <c r="C1972" s="1534"/>
      <c r="D1972" s="1531"/>
      <c r="E1972" s="1531"/>
      <c r="F1972" s="1540" t="s">
        <v>15</v>
      </c>
      <c r="G1972" s="1525" t="s">
        <v>22</v>
      </c>
      <c r="H1972" s="1523" t="s">
        <v>15</v>
      </c>
      <c r="I1972" s="1523" t="s">
        <v>22</v>
      </c>
      <c r="J1972" s="1538"/>
      <c r="K1972" s="1525" t="s">
        <v>15</v>
      </c>
      <c r="L1972" s="1525" t="s">
        <v>22</v>
      </c>
      <c r="M1972" s="1523" t="s">
        <v>15</v>
      </c>
      <c r="N1972" s="1523" t="s">
        <v>22</v>
      </c>
      <c r="O1972" s="1538"/>
      <c r="P1972" s="1525" t="s">
        <v>15</v>
      </c>
      <c r="Q1972" s="1525" t="s">
        <v>22</v>
      </c>
      <c r="R1972" s="1523" t="s">
        <v>15</v>
      </c>
      <c r="S1972" s="1523" t="s">
        <v>22</v>
      </c>
      <c r="T1972" s="1538"/>
      <c r="U1972" s="1525" t="s">
        <v>15</v>
      </c>
      <c r="V1972" s="1525" t="s">
        <v>22</v>
      </c>
      <c r="W1972" s="1523" t="s">
        <v>15</v>
      </c>
      <c r="X1972" s="1523" t="s">
        <v>22</v>
      </c>
      <c r="Y1972" s="1538"/>
      <c r="Z1972" s="1528"/>
      <c r="AA1972" s="1531"/>
      <c r="AB1972" s="1534"/>
      <c r="AC1972" s="1531"/>
      <c r="AD1972" s="1531"/>
      <c r="AE1972" s="1310" t="s">
        <v>15</v>
      </c>
      <c r="AF1972" s="1523" t="s">
        <v>22</v>
      </c>
      <c r="AG1972" s="1523" t="s">
        <v>15</v>
      </c>
      <c r="AH1972" s="1523" t="s">
        <v>22</v>
      </c>
      <c r="AI1972" s="1538"/>
      <c r="AJ1972" s="1523" t="s">
        <v>15</v>
      </c>
      <c r="AK1972" s="1523" t="s">
        <v>22</v>
      </c>
      <c r="AL1972" s="1523" t="s">
        <v>15</v>
      </c>
      <c r="AM1972" s="1523" t="s">
        <v>22</v>
      </c>
      <c r="AN1972" s="1538"/>
      <c r="AO1972" s="1523" t="s">
        <v>15</v>
      </c>
      <c r="AP1972" s="1523" t="s">
        <v>22</v>
      </c>
      <c r="AQ1972" s="1523" t="s">
        <v>15</v>
      </c>
      <c r="AR1972" s="1523" t="s">
        <v>22</v>
      </c>
      <c r="AS1972" s="1538"/>
      <c r="AT1972" s="1555"/>
      <c r="AU1972" s="1507">
        <f>P1969</f>
        <v>44311</v>
      </c>
      <c r="AV1972" s="1508"/>
      <c r="AW1972" s="1508"/>
      <c r="AX1972" s="1508"/>
      <c r="AY1972" s="1508"/>
      <c r="AZ1972" s="1509"/>
    </row>
    <row r="1973" spans="1:52" ht="13.5" customHeight="1">
      <c r="A1973" s="815"/>
      <c r="B1973" s="1532"/>
      <c r="C1973" s="1535"/>
      <c r="D1973" s="1532"/>
      <c r="E1973" s="1532"/>
      <c r="F1973" s="1541"/>
      <c r="G1973" s="1526"/>
      <c r="H1973" s="1524"/>
      <c r="I1973" s="1524"/>
      <c r="J1973" s="1539"/>
      <c r="K1973" s="1526"/>
      <c r="L1973" s="1526"/>
      <c r="M1973" s="1524"/>
      <c r="N1973" s="1524"/>
      <c r="O1973" s="1539"/>
      <c r="P1973" s="1526"/>
      <c r="Q1973" s="1526"/>
      <c r="R1973" s="1524"/>
      <c r="S1973" s="1524"/>
      <c r="T1973" s="1539"/>
      <c r="U1973" s="1526"/>
      <c r="V1973" s="1526"/>
      <c r="W1973" s="1524"/>
      <c r="X1973" s="1524"/>
      <c r="Y1973" s="1539"/>
      <c r="Z1973" s="1529"/>
      <c r="AA1973" s="1532"/>
      <c r="AB1973" s="1535"/>
      <c r="AC1973" s="1532"/>
      <c r="AD1973" s="1532"/>
      <c r="AE1973" s="1539"/>
      <c r="AF1973" s="1524"/>
      <c r="AG1973" s="1524"/>
      <c r="AH1973" s="1524"/>
      <c r="AI1973" s="1539"/>
      <c r="AJ1973" s="1524"/>
      <c r="AK1973" s="1524"/>
      <c r="AL1973" s="1524"/>
      <c r="AM1973" s="1524"/>
      <c r="AN1973" s="1539"/>
      <c r="AO1973" s="1524"/>
      <c r="AP1973" s="1524"/>
      <c r="AQ1973" s="1524"/>
      <c r="AR1973" s="1524"/>
      <c r="AS1973" s="1539"/>
      <c r="AT1973" s="1556"/>
      <c r="AU1973" s="1510"/>
      <c r="AV1973" s="1511"/>
      <c r="AW1973" s="1511"/>
      <c r="AX1973" s="1511"/>
      <c r="AY1973" s="1511"/>
      <c r="AZ1973" s="1512"/>
    </row>
    <row r="1974" spans="1:52" ht="13.5" customHeight="1">
      <c r="A1974" s="816">
        <v>1</v>
      </c>
      <c r="B1974" s="1033" t="s">
        <v>229</v>
      </c>
      <c r="C1974" s="817" t="s">
        <v>66</v>
      </c>
      <c r="D1974" s="1054">
        <v>2</v>
      </c>
      <c r="E1974" s="1055">
        <v>2</v>
      </c>
      <c r="F1974" s="1056">
        <v>30</v>
      </c>
      <c r="G1974" s="1057"/>
      <c r="H1974" s="1058"/>
      <c r="I1974" s="1059"/>
      <c r="J1974" s="1060">
        <f t="shared" ref="J1974:J2020" si="772">SUM(F1974:I1974)*$E1974</f>
        <v>60</v>
      </c>
      <c r="K1974" s="1056">
        <v>50</v>
      </c>
      <c r="L1974" s="1061"/>
      <c r="M1974" s="1062"/>
      <c r="N1974" s="1063"/>
      <c r="O1974" s="1060">
        <f>SUM(K1974:N1974)*$E1974</f>
        <v>100</v>
      </c>
      <c r="P1974" s="1056">
        <v>50</v>
      </c>
      <c r="Q1974" s="1061"/>
      <c r="R1974" s="1062"/>
      <c r="S1974" s="1063"/>
      <c r="T1974" s="1064">
        <f t="shared" ref="T1974:T2016" si="773">SUM(P1974:S1974)*$E1974</f>
        <v>100</v>
      </c>
      <c r="U1974" s="1065">
        <f>SUM(F1974,K1974,P1974)</f>
        <v>130</v>
      </c>
      <c r="V1974" s="1061">
        <f>SUM(G1974,L1974,Q1974)</f>
        <v>0</v>
      </c>
      <c r="W1974" s="1062">
        <f>SUM(H1974,M1974,R1974)</f>
        <v>0</v>
      </c>
      <c r="X1974" s="1063">
        <f>SUM(I1974,N1974,S1974)</f>
        <v>0</v>
      </c>
      <c r="Y1974" s="1064">
        <f>SUM(J1974,O1974,T1974)</f>
        <v>260</v>
      </c>
      <c r="Z1974" s="1066">
        <f>A1974</f>
        <v>1</v>
      </c>
      <c r="AA1974" s="1067" t="str">
        <f>B1974</f>
        <v>Than trấu</v>
      </c>
      <c r="AB1974" s="1068" t="str">
        <f>C1974</f>
        <v>kg</v>
      </c>
      <c r="AC1974" s="1069">
        <f>D1974</f>
        <v>2</v>
      </c>
      <c r="AD1974" s="1070">
        <f>E1974</f>
        <v>2</v>
      </c>
      <c r="AE1974" s="1071">
        <f t="shared" ref="AE1974:AE1990" si="774">AE1892+AJ1892-AO1892</f>
        <v>9026</v>
      </c>
      <c r="AF1974" s="1071">
        <f t="shared" ref="AF1974:AH1989" si="775">AF1892+AK1892-AP1892</f>
        <v>0</v>
      </c>
      <c r="AG1974" s="1071">
        <f t="shared" si="775"/>
        <v>0</v>
      </c>
      <c r="AH1974" s="1071">
        <f t="shared" si="775"/>
        <v>0</v>
      </c>
      <c r="AI1974" s="1072">
        <f>SUM(AE1974:AH1974)*$E1974</f>
        <v>18052</v>
      </c>
      <c r="AJ1974" s="1073"/>
      <c r="AK1974" s="1063"/>
      <c r="AL1974" s="1063"/>
      <c r="AM1974" s="1063"/>
      <c r="AN1974" s="1072">
        <f t="shared" ref="AN1974:AN1990" si="776">SUM(AJ1974:AM1974)*$E1974</f>
        <v>0</v>
      </c>
      <c r="AO1974" s="1061">
        <f t="shared" ref="AO1974:AS2024" si="777">U1974</f>
        <v>130</v>
      </c>
      <c r="AP1974" s="1061">
        <f t="shared" si="777"/>
        <v>0</v>
      </c>
      <c r="AQ1974" s="1074">
        <f t="shared" si="777"/>
        <v>0</v>
      </c>
      <c r="AR1974" s="1074">
        <f t="shared" si="777"/>
        <v>0</v>
      </c>
      <c r="AS1974" s="1075">
        <f t="shared" si="777"/>
        <v>260</v>
      </c>
      <c r="AT1974" s="837">
        <f>IF(AC1974&lt;&gt;0,SUM(AO1974:AR1974)*$AC1974-SUM(AO1974:AR1974)*$AD1974,"")</f>
        <v>0</v>
      </c>
      <c r="AU1974" s="1513" t="s">
        <v>847</v>
      </c>
      <c r="AV1974" s="1514"/>
      <c r="AW1974" s="1514"/>
      <c r="AX1974" s="1514"/>
      <c r="AY1974" s="1514"/>
      <c r="AZ1974" s="1515"/>
    </row>
    <row r="1975" spans="1:52" ht="13.5" customHeight="1">
      <c r="A1975" s="838">
        <f>IF(B1975&lt;&gt;"",MAX($A1973:$A1974)+1,"")</f>
        <v>2</v>
      </c>
      <c r="B1975" s="1036" t="s">
        <v>848</v>
      </c>
      <c r="C1975" s="817" t="s">
        <v>66</v>
      </c>
      <c r="D1975" s="1054">
        <v>2</v>
      </c>
      <c r="E1975" s="921">
        <v>2</v>
      </c>
      <c r="F1975" s="1071"/>
      <c r="G1975" s="1076"/>
      <c r="H1975" s="1077"/>
      <c r="I1975" s="1077"/>
      <c r="J1975" s="1060">
        <f t="shared" si="772"/>
        <v>0</v>
      </c>
      <c r="K1975" s="1071"/>
      <c r="L1975" s="1061"/>
      <c r="M1975" s="1063"/>
      <c r="N1975" s="1063"/>
      <c r="O1975" s="1060">
        <f>SUM(K1975:N1975)*$E1975</f>
        <v>0</v>
      </c>
      <c r="P1975" s="1078"/>
      <c r="Q1975" s="1061"/>
      <c r="R1975" s="1063"/>
      <c r="S1975" s="1063"/>
      <c r="T1975" s="1079">
        <f t="shared" si="773"/>
        <v>0</v>
      </c>
      <c r="U1975" s="1071">
        <f t="shared" ref="U1975:Y1990" si="778">SUM(F1975,K1975,P1975)</f>
        <v>0</v>
      </c>
      <c r="V1975" s="1061">
        <f t="shared" si="778"/>
        <v>0</v>
      </c>
      <c r="W1975" s="1063">
        <f t="shared" si="778"/>
        <v>0</v>
      </c>
      <c r="X1975" s="1063">
        <f t="shared" si="778"/>
        <v>0</v>
      </c>
      <c r="Y1975" s="1060">
        <f>SUM(J1975,O1975,T1975)</f>
        <v>0</v>
      </c>
      <c r="Z1975" s="1080">
        <f>A1975</f>
        <v>2</v>
      </c>
      <c r="AA1975" s="1081" t="str">
        <f t="shared" ref="AA1975:AD2033" si="779">B1975</f>
        <v>Củi gỗ</v>
      </c>
      <c r="AB1975" s="1082" t="str">
        <f t="shared" si="779"/>
        <v>kg</v>
      </c>
      <c r="AC1975" s="1083">
        <f t="shared" si="779"/>
        <v>2</v>
      </c>
      <c r="AD1975" s="1079">
        <f t="shared" si="779"/>
        <v>2</v>
      </c>
      <c r="AE1975" s="1071">
        <f t="shared" si="774"/>
        <v>1980</v>
      </c>
      <c r="AF1975" s="1071">
        <f t="shared" si="775"/>
        <v>0</v>
      </c>
      <c r="AG1975" s="1071">
        <f t="shared" si="775"/>
        <v>0</v>
      </c>
      <c r="AH1975" s="1071">
        <f t="shared" si="775"/>
        <v>0</v>
      </c>
      <c r="AI1975" s="1060">
        <f t="shared" ref="AI1975:AI2033" si="780">SUM(AE1975:AH1975)*$E1975</f>
        <v>3960</v>
      </c>
      <c r="AJ1975" s="1084"/>
      <c r="AK1975" s="1063"/>
      <c r="AL1975" s="1063"/>
      <c r="AM1975" s="1063"/>
      <c r="AN1975" s="1085">
        <f t="shared" si="776"/>
        <v>0</v>
      </c>
      <c r="AO1975" s="1061">
        <f t="shared" si="777"/>
        <v>0</v>
      </c>
      <c r="AP1975" s="1061">
        <f t="shared" si="777"/>
        <v>0</v>
      </c>
      <c r="AQ1975" s="1061">
        <f t="shared" si="777"/>
        <v>0</v>
      </c>
      <c r="AR1975" s="1061">
        <f t="shared" si="777"/>
        <v>0</v>
      </c>
      <c r="AS1975" s="1061">
        <f t="shared" si="777"/>
        <v>0</v>
      </c>
      <c r="AT1975" s="850">
        <f>IF(AC1975&lt;&gt;0,SUM(AO1975:AR1975)*$AC1975-SUM(AO1975:AR1975)*$AD1975,"")</f>
        <v>0</v>
      </c>
      <c r="AU1975" s="1516" t="s">
        <v>827</v>
      </c>
      <c r="AV1975" s="1517"/>
      <c r="AW1975" s="1517"/>
      <c r="AX1975" s="1517"/>
      <c r="AY1975" s="1517"/>
      <c r="AZ1975" s="851"/>
    </row>
    <row r="1976" spans="1:52" ht="13.5" customHeight="1">
      <c r="A1976" s="838">
        <f t="shared" ref="A1976:A2019" si="781">IF(B1976&lt;&gt;"",MAX($A1974:$A1975)+1,"")</f>
        <v>3</v>
      </c>
      <c r="B1976" s="1033" t="s">
        <v>849</v>
      </c>
      <c r="C1976" s="817" t="s">
        <v>66</v>
      </c>
      <c r="D1976" s="1054">
        <v>12.6</v>
      </c>
      <c r="E1976" s="921">
        <v>12.6</v>
      </c>
      <c r="F1976" s="1065">
        <v>18</v>
      </c>
      <c r="G1976" s="1086"/>
      <c r="H1976" s="1087"/>
      <c r="I1976" s="1077"/>
      <c r="J1976" s="1060">
        <f t="shared" si="772"/>
        <v>226.79999999999998</v>
      </c>
      <c r="K1976" s="1088">
        <v>32</v>
      </c>
      <c r="L1976" s="1061"/>
      <c r="M1976" s="1062"/>
      <c r="N1976" s="1063"/>
      <c r="O1976" s="1060">
        <f>SUM(K1976:N1976)*$E1976</f>
        <v>403.2</v>
      </c>
      <c r="P1976" s="1056">
        <v>36</v>
      </c>
      <c r="Q1976" s="1061"/>
      <c r="R1976" s="1062"/>
      <c r="S1976" s="1063"/>
      <c r="T1976" s="1079">
        <f t="shared" si="773"/>
        <v>453.59999999999997</v>
      </c>
      <c r="U1976" s="1065">
        <f t="shared" si="778"/>
        <v>86</v>
      </c>
      <c r="V1976" s="1061">
        <f t="shared" si="778"/>
        <v>0</v>
      </c>
      <c r="W1976" s="1062">
        <f t="shared" si="778"/>
        <v>0</v>
      </c>
      <c r="X1976" s="1063">
        <f t="shared" si="778"/>
        <v>0</v>
      </c>
      <c r="Y1976" s="1060">
        <f t="shared" si="778"/>
        <v>1083.5999999999999</v>
      </c>
      <c r="Z1976" s="1080">
        <f t="shared" ref="Z1976:Z2033" si="782">A1976</f>
        <v>3</v>
      </c>
      <c r="AA1976" s="1081" t="str">
        <f t="shared" si="779"/>
        <v>Gạo X 23</v>
      </c>
      <c r="AB1976" s="1082" t="str">
        <f t="shared" si="779"/>
        <v>kg</v>
      </c>
      <c r="AC1976" s="1083">
        <f t="shared" si="779"/>
        <v>12.6</v>
      </c>
      <c r="AD1976" s="1089">
        <f t="shared" si="779"/>
        <v>12.6</v>
      </c>
      <c r="AE1976" s="1071">
        <f t="shared" si="774"/>
        <v>3350</v>
      </c>
      <c r="AF1976" s="1071">
        <f t="shared" si="775"/>
        <v>0</v>
      </c>
      <c r="AG1976" s="1071">
        <f t="shared" si="775"/>
        <v>0</v>
      </c>
      <c r="AH1976" s="1071">
        <f t="shared" si="775"/>
        <v>0</v>
      </c>
      <c r="AI1976" s="1060">
        <f t="shared" si="780"/>
        <v>42210</v>
      </c>
      <c r="AJ1976" s="1084"/>
      <c r="AK1976" s="1063"/>
      <c r="AL1976" s="1063"/>
      <c r="AM1976" s="1063"/>
      <c r="AN1976" s="1085">
        <f t="shared" si="776"/>
        <v>0</v>
      </c>
      <c r="AO1976" s="1061">
        <f t="shared" si="777"/>
        <v>86</v>
      </c>
      <c r="AP1976" s="1061">
        <f t="shared" si="777"/>
        <v>0</v>
      </c>
      <c r="AQ1976" s="1061">
        <f t="shared" si="777"/>
        <v>0</v>
      </c>
      <c r="AR1976" s="1061">
        <f t="shared" si="777"/>
        <v>0</v>
      </c>
      <c r="AS1976" s="1061">
        <f t="shared" si="777"/>
        <v>1083.5999999999999</v>
      </c>
      <c r="AT1976" s="850">
        <f t="shared" ref="AT1976:AT2033" si="783">IF(AC1976&lt;&gt;0,SUM(AO1976:AR1976)*$AC1976-SUM(AO1976:AR1976)*$AD1976,"")</f>
        <v>0</v>
      </c>
      <c r="AU1976" s="859" t="s">
        <v>828</v>
      </c>
      <c r="AV1976" s="1518">
        <f>SUM(AX1977:AX1979)</f>
        <v>78</v>
      </c>
      <c r="AW1976" s="1519"/>
      <c r="AX1976" s="1519"/>
      <c r="AY1976" s="861"/>
      <c r="AZ1976" s="862" t="s">
        <v>829</v>
      </c>
    </row>
    <row r="1977" spans="1:52" ht="13.5" customHeight="1">
      <c r="A1977" s="838">
        <f t="shared" si="781"/>
        <v>4</v>
      </c>
      <c r="B1977" s="1038" t="s">
        <v>850</v>
      </c>
      <c r="C1977" s="817" t="s">
        <v>389</v>
      </c>
      <c r="D1977" s="1054">
        <v>10</v>
      </c>
      <c r="E1977" s="1055">
        <v>10</v>
      </c>
      <c r="F1977" s="1061"/>
      <c r="G1977" s="1090"/>
      <c r="H1977" s="1091"/>
      <c r="I1977" s="1077"/>
      <c r="J1977" s="1060">
        <f t="shared" si="772"/>
        <v>0</v>
      </c>
      <c r="K1977" s="1092"/>
      <c r="L1977" s="1061"/>
      <c r="M1977" s="1063">
        <v>0.8</v>
      </c>
      <c r="N1977" s="1063"/>
      <c r="O1977" s="1060">
        <f t="shared" ref="O1977:O1983" si="784">SUM(K1977:N1977)*$E1977</f>
        <v>8</v>
      </c>
      <c r="P1977" s="1093"/>
      <c r="Q1977" s="1061"/>
      <c r="R1977" s="1063">
        <v>0.7</v>
      </c>
      <c r="S1977" s="1063"/>
      <c r="T1977" s="1079">
        <f t="shared" si="773"/>
        <v>7</v>
      </c>
      <c r="U1977" s="1061">
        <f t="shared" si="778"/>
        <v>0</v>
      </c>
      <c r="V1977" s="1061">
        <f t="shared" si="778"/>
        <v>0</v>
      </c>
      <c r="W1977" s="1063">
        <f t="shared" si="778"/>
        <v>1.5</v>
      </c>
      <c r="X1977" s="1063">
        <f t="shared" si="778"/>
        <v>0</v>
      </c>
      <c r="Y1977" s="1060">
        <f t="shared" si="778"/>
        <v>15</v>
      </c>
      <c r="Z1977" s="1080">
        <f t="shared" si="782"/>
        <v>4</v>
      </c>
      <c r="AA1977" s="1081" t="str">
        <f t="shared" si="779"/>
        <v>Bột súp</v>
      </c>
      <c r="AB1977" s="1082" t="str">
        <f t="shared" si="779"/>
        <v>lít</v>
      </c>
      <c r="AC1977" s="1083">
        <f t="shared" si="779"/>
        <v>10</v>
      </c>
      <c r="AD1977" s="1089">
        <f t="shared" si="779"/>
        <v>10</v>
      </c>
      <c r="AE1977" s="1071">
        <f t="shared" si="774"/>
        <v>0</v>
      </c>
      <c r="AF1977" s="1071">
        <f t="shared" si="775"/>
        <v>0</v>
      </c>
      <c r="AG1977" s="1071">
        <f t="shared" si="775"/>
        <v>0.5</v>
      </c>
      <c r="AH1977" s="1071">
        <f t="shared" si="775"/>
        <v>0</v>
      </c>
      <c r="AI1977" s="1060">
        <f t="shared" si="780"/>
        <v>5</v>
      </c>
      <c r="AJ1977" s="1084"/>
      <c r="AK1977" s="1094"/>
      <c r="AL1977" s="1095">
        <v>10</v>
      </c>
      <c r="AM1977" s="1063"/>
      <c r="AN1977" s="1085">
        <f t="shared" si="776"/>
        <v>100</v>
      </c>
      <c r="AO1977" s="1061">
        <f t="shared" si="777"/>
        <v>0</v>
      </c>
      <c r="AP1977" s="1061">
        <f t="shared" si="777"/>
        <v>0</v>
      </c>
      <c r="AQ1977" s="1061">
        <f t="shared" si="777"/>
        <v>1.5</v>
      </c>
      <c r="AR1977" s="1061">
        <f t="shared" si="777"/>
        <v>0</v>
      </c>
      <c r="AS1977" s="1061">
        <f t="shared" si="777"/>
        <v>15</v>
      </c>
      <c r="AT1977" s="850">
        <f t="shared" si="783"/>
        <v>0</v>
      </c>
      <c r="AU1977" s="867" t="s">
        <v>830</v>
      </c>
      <c r="AV1977" s="868">
        <f>F2042</f>
        <v>105</v>
      </c>
      <c r="AW1977" s="861" t="s">
        <v>27</v>
      </c>
      <c r="AX1977" s="869">
        <f>H2042</f>
        <v>14</v>
      </c>
      <c r="AY1977" s="861" t="s">
        <v>28</v>
      </c>
      <c r="AZ1977" s="870">
        <f>AX1977*AV1977</f>
        <v>1470</v>
      </c>
    </row>
    <row r="1978" spans="1:52" ht="13.5" customHeight="1">
      <c r="A1978" s="838">
        <f t="shared" si="781"/>
        <v>5</v>
      </c>
      <c r="B1978" s="1039" t="s">
        <v>851</v>
      </c>
      <c r="C1978" s="817" t="s">
        <v>389</v>
      </c>
      <c r="D1978" s="1054">
        <v>30</v>
      </c>
      <c r="E1978" s="1096">
        <v>25</v>
      </c>
      <c r="F1978" s="1061"/>
      <c r="G1978" s="1090">
        <v>2</v>
      </c>
      <c r="H1978" s="1091"/>
      <c r="I1978" s="1077"/>
      <c r="J1978" s="1060">
        <f t="shared" si="772"/>
        <v>50</v>
      </c>
      <c r="K1978" s="1092"/>
      <c r="L1978" s="1065">
        <v>3</v>
      </c>
      <c r="M1978" s="1063"/>
      <c r="N1978" s="1063"/>
      <c r="O1978" s="1060">
        <f t="shared" si="784"/>
        <v>75</v>
      </c>
      <c r="P1978" s="1093"/>
      <c r="Q1978" s="1065">
        <v>2</v>
      </c>
      <c r="R1978" s="1063"/>
      <c r="S1978" s="1063"/>
      <c r="T1978" s="1079">
        <f t="shared" si="773"/>
        <v>50</v>
      </c>
      <c r="U1978" s="1061">
        <f t="shared" si="778"/>
        <v>0</v>
      </c>
      <c r="V1978" s="1065">
        <f t="shared" si="778"/>
        <v>7</v>
      </c>
      <c r="W1978" s="1063">
        <f t="shared" si="778"/>
        <v>0</v>
      </c>
      <c r="X1978" s="1063">
        <f t="shared" si="778"/>
        <v>0</v>
      </c>
      <c r="Y1978" s="1060">
        <f t="shared" si="778"/>
        <v>175</v>
      </c>
      <c r="Z1978" s="1080">
        <f t="shared" si="782"/>
        <v>5</v>
      </c>
      <c r="AA1978" s="1081" t="str">
        <f t="shared" si="779"/>
        <v>Nmắm thường</v>
      </c>
      <c r="AB1978" s="1082" t="str">
        <f t="shared" si="779"/>
        <v>lít</v>
      </c>
      <c r="AC1978" s="1083">
        <f t="shared" si="779"/>
        <v>30</v>
      </c>
      <c r="AD1978" s="1089">
        <f t="shared" si="779"/>
        <v>25</v>
      </c>
      <c r="AE1978" s="1071">
        <f t="shared" si="774"/>
        <v>0</v>
      </c>
      <c r="AF1978" s="1071">
        <f t="shared" si="775"/>
        <v>22</v>
      </c>
      <c r="AG1978" s="1071">
        <f t="shared" si="775"/>
        <v>0</v>
      </c>
      <c r="AH1978" s="1071">
        <f t="shared" si="775"/>
        <v>0</v>
      </c>
      <c r="AI1978" s="1060">
        <f t="shared" si="780"/>
        <v>550</v>
      </c>
      <c r="AJ1978" s="1084"/>
      <c r="AK1978" s="1097"/>
      <c r="AL1978" s="1063"/>
      <c r="AM1978" s="1063"/>
      <c r="AN1978" s="1085">
        <f t="shared" si="776"/>
        <v>0</v>
      </c>
      <c r="AO1978" s="1061">
        <f t="shared" si="777"/>
        <v>0</v>
      </c>
      <c r="AP1978" s="1061">
        <f t="shared" si="777"/>
        <v>7</v>
      </c>
      <c r="AQ1978" s="1061">
        <f t="shared" si="777"/>
        <v>0</v>
      </c>
      <c r="AR1978" s="1061">
        <f t="shared" si="777"/>
        <v>0</v>
      </c>
      <c r="AS1978" s="1061">
        <f t="shared" si="777"/>
        <v>175</v>
      </c>
      <c r="AT1978" s="850">
        <f t="shared" si="783"/>
        <v>35</v>
      </c>
      <c r="AU1978" s="867" t="s">
        <v>831</v>
      </c>
      <c r="AV1978" s="874">
        <f>F2043</f>
        <v>105</v>
      </c>
      <c r="AW1978" s="861" t="s">
        <v>27</v>
      </c>
      <c r="AX1978" s="869">
        <v>32</v>
      </c>
      <c r="AY1978" s="861" t="s">
        <v>28</v>
      </c>
      <c r="AZ1978" s="870">
        <f>AX1978*AV1978</f>
        <v>3360</v>
      </c>
    </row>
    <row r="1979" spans="1:52" ht="13.5" customHeight="1">
      <c r="A1979" s="838">
        <f t="shared" si="781"/>
        <v>6</v>
      </c>
      <c r="B1979" s="1039" t="s">
        <v>496</v>
      </c>
      <c r="C1979" s="817" t="s">
        <v>852</v>
      </c>
      <c r="D1979" s="1054">
        <v>42</v>
      </c>
      <c r="E1979" s="1098">
        <v>42</v>
      </c>
      <c r="F1979" s="1061"/>
      <c r="G1979" s="1086"/>
      <c r="H1979" s="1063">
        <v>0.4</v>
      </c>
      <c r="I1979" s="1077"/>
      <c r="J1979" s="1060">
        <f t="shared" si="772"/>
        <v>16.8</v>
      </c>
      <c r="K1979" s="1092"/>
      <c r="L1979" s="1061"/>
      <c r="M1979" s="1099">
        <v>0.8</v>
      </c>
      <c r="N1979" s="1063"/>
      <c r="O1979" s="1060">
        <f t="shared" si="784"/>
        <v>33.6</v>
      </c>
      <c r="P1979" s="1093"/>
      <c r="Q1979" s="1061"/>
      <c r="R1979" s="1100">
        <v>0.8</v>
      </c>
      <c r="S1979" s="1063"/>
      <c r="T1979" s="1079">
        <f t="shared" si="773"/>
        <v>33.6</v>
      </c>
      <c r="U1979" s="1061">
        <f t="shared" si="778"/>
        <v>0</v>
      </c>
      <c r="V1979" s="1061">
        <f t="shared" si="778"/>
        <v>0</v>
      </c>
      <c r="W1979" s="1063">
        <f t="shared" si="778"/>
        <v>2</v>
      </c>
      <c r="X1979" s="1063">
        <f t="shared" si="778"/>
        <v>0</v>
      </c>
      <c r="Y1979" s="1060">
        <f t="shared" si="778"/>
        <v>84</v>
      </c>
      <c r="Z1979" s="1080">
        <f t="shared" si="782"/>
        <v>6</v>
      </c>
      <c r="AA1979" s="1101" t="str">
        <f t="shared" si="779"/>
        <v>Mì chính VEDAN</v>
      </c>
      <c r="AB1979" s="1082" t="str">
        <f t="shared" si="779"/>
        <v>Kg</v>
      </c>
      <c r="AC1979" s="1083">
        <f t="shared" si="779"/>
        <v>42</v>
      </c>
      <c r="AD1979" s="1089">
        <f t="shared" si="779"/>
        <v>42</v>
      </c>
      <c r="AE1979" s="1071">
        <f t="shared" si="774"/>
        <v>0</v>
      </c>
      <c r="AF1979" s="1071">
        <f t="shared" si="775"/>
        <v>0</v>
      </c>
      <c r="AG1979" s="1071">
        <f t="shared" si="775"/>
        <v>18.700000000000003</v>
      </c>
      <c r="AH1979" s="1071">
        <f t="shared" si="775"/>
        <v>0</v>
      </c>
      <c r="AI1979" s="1060">
        <f t="shared" si="780"/>
        <v>785.40000000000009</v>
      </c>
      <c r="AJ1979" s="1102"/>
      <c r="AK1979" s="1063"/>
      <c r="AL1979" s="1103"/>
      <c r="AM1979" s="1063"/>
      <c r="AN1979" s="1085">
        <f t="shared" si="776"/>
        <v>0</v>
      </c>
      <c r="AO1979" s="1061">
        <f t="shared" si="777"/>
        <v>0</v>
      </c>
      <c r="AP1979" s="1061">
        <f t="shared" si="777"/>
        <v>0</v>
      </c>
      <c r="AQ1979" s="1061">
        <f t="shared" si="777"/>
        <v>2</v>
      </c>
      <c r="AR1979" s="1061">
        <f t="shared" si="777"/>
        <v>0</v>
      </c>
      <c r="AS1979" s="1061">
        <f t="shared" si="777"/>
        <v>84</v>
      </c>
      <c r="AT1979" s="850">
        <f t="shared" si="783"/>
        <v>0</v>
      </c>
      <c r="AU1979" s="880" t="s">
        <v>832</v>
      </c>
      <c r="AV1979" s="874">
        <f>F2044</f>
        <v>114</v>
      </c>
      <c r="AW1979" s="861" t="s">
        <v>27</v>
      </c>
      <c r="AX1979" s="869">
        <v>32</v>
      </c>
      <c r="AY1979" s="861" t="s">
        <v>28</v>
      </c>
      <c r="AZ1979" s="870">
        <f>AX1979*AV1979</f>
        <v>3648</v>
      </c>
    </row>
    <row r="1980" spans="1:52" ht="13.5" customHeight="1">
      <c r="A1980" s="838">
        <f t="shared" si="781"/>
        <v>7</v>
      </c>
      <c r="B1980" s="1036" t="s">
        <v>43</v>
      </c>
      <c r="C1980" s="881" t="s">
        <v>66</v>
      </c>
      <c r="D1980" s="1104">
        <v>3.5</v>
      </c>
      <c r="E1980" s="1105">
        <v>3.5</v>
      </c>
      <c r="F1980" s="1106"/>
      <c r="G1980" s="1086"/>
      <c r="H1980" s="1107">
        <v>1</v>
      </c>
      <c r="I1980" s="1077"/>
      <c r="J1980" s="1060">
        <f t="shared" si="772"/>
        <v>3.5</v>
      </c>
      <c r="K1980" s="1092"/>
      <c r="L1980" s="1061"/>
      <c r="M1980" s="1099">
        <v>1.5</v>
      </c>
      <c r="N1980" s="1063"/>
      <c r="O1980" s="1060">
        <f t="shared" si="784"/>
        <v>5.25</v>
      </c>
      <c r="P1980" s="1093" t="s">
        <v>883</v>
      </c>
      <c r="Q1980" s="1061"/>
      <c r="R1980" s="1100">
        <v>1.5</v>
      </c>
      <c r="S1980" s="1063"/>
      <c r="T1980" s="1079">
        <f t="shared" si="773"/>
        <v>5.25</v>
      </c>
      <c r="U1980" s="1061">
        <f>SUM(F1980,K1980,P1980)</f>
        <v>0</v>
      </c>
      <c r="V1980" s="1061"/>
      <c r="W1980" s="1063">
        <f t="shared" si="778"/>
        <v>4</v>
      </c>
      <c r="X1980" s="1063">
        <f t="shared" si="778"/>
        <v>0</v>
      </c>
      <c r="Y1980" s="1060">
        <f t="shared" si="778"/>
        <v>14</v>
      </c>
      <c r="Z1980" s="1080">
        <f t="shared" si="782"/>
        <v>7</v>
      </c>
      <c r="AA1980" s="1101" t="str">
        <f t="shared" si="779"/>
        <v>Muối trắng</v>
      </c>
      <c r="AB1980" s="1082" t="str">
        <f t="shared" si="779"/>
        <v>kg</v>
      </c>
      <c r="AC1980" s="1083">
        <f t="shared" si="779"/>
        <v>3.5</v>
      </c>
      <c r="AD1980" s="1089">
        <f t="shared" si="779"/>
        <v>3.5</v>
      </c>
      <c r="AE1980" s="1071">
        <f t="shared" si="774"/>
        <v>0</v>
      </c>
      <c r="AF1980" s="1071">
        <f t="shared" si="775"/>
        <v>0</v>
      </c>
      <c r="AG1980" s="1071">
        <f t="shared" si="775"/>
        <v>82</v>
      </c>
      <c r="AH1980" s="1071">
        <f t="shared" si="775"/>
        <v>0</v>
      </c>
      <c r="AI1980" s="1060">
        <f t="shared" si="780"/>
        <v>287</v>
      </c>
      <c r="AJ1980" s="1102"/>
      <c r="AK1980" s="1063"/>
      <c r="AL1980" s="1103"/>
      <c r="AM1980" s="1063"/>
      <c r="AN1980" s="1085">
        <f t="shared" si="776"/>
        <v>0</v>
      </c>
      <c r="AO1980" s="1061">
        <f t="shared" si="777"/>
        <v>0</v>
      </c>
      <c r="AP1980" s="1061">
        <f t="shared" si="777"/>
        <v>0</v>
      </c>
      <c r="AQ1980" s="1061">
        <f t="shared" si="777"/>
        <v>4</v>
      </c>
      <c r="AR1980" s="1061">
        <f t="shared" si="777"/>
        <v>0</v>
      </c>
      <c r="AS1980" s="1061">
        <f t="shared" si="777"/>
        <v>14</v>
      </c>
      <c r="AT1980" s="850">
        <f t="shared" si="783"/>
        <v>0</v>
      </c>
      <c r="AU1980" s="886" t="s">
        <v>833</v>
      </c>
      <c r="AV1980" s="1520">
        <f>SUM(AX1981:AX1983)</f>
        <v>62</v>
      </c>
      <c r="AW1980" s="1520"/>
      <c r="AX1980" s="1520"/>
      <c r="AY1980" s="861"/>
      <c r="AZ1980" s="862" t="s">
        <v>829</v>
      </c>
    </row>
    <row r="1981" spans="1:52" ht="13.5" customHeight="1">
      <c r="A1981" s="838">
        <f t="shared" si="781"/>
        <v>8</v>
      </c>
      <c r="B1981" s="1039" t="s">
        <v>618</v>
      </c>
      <c r="C1981" s="817" t="s">
        <v>66</v>
      </c>
      <c r="D1981" s="1054">
        <v>35</v>
      </c>
      <c r="E1981" s="921">
        <v>35</v>
      </c>
      <c r="F1981" s="1061"/>
      <c r="G1981" s="1086"/>
      <c r="H1981" s="1063">
        <v>0.4</v>
      </c>
      <c r="I1981" s="1077"/>
      <c r="J1981" s="1060">
        <f t="shared" si="772"/>
        <v>14</v>
      </c>
      <c r="K1981" s="1092"/>
      <c r="L1981" s="1061"/>
      <c r="M1981" s="1099">
        <v>0.8</v>
      </c>
      <c r="N1981" s="1063"/>
      <c r="O1981" s="1060">
        <f t="shared" si="784"/>
        <v>28</v>
      </c>
      <c r="P1981" s="1092"/>
      <c r="Q1981" s="1061"/>
      <c r="R1981" s="1099">
        <v>0.8</v>
      </c>
      <c r="S1981" s="1063"/>
      <c r="T1981" s="1079">
        <f t="shared" si="773"/>
        <v>28</v>
      </c>
      <c r="U1981" s="1061">
        <f>SUM(F1981,K1981,P1981)</f>
        <v>0</v>
      </c>
      <c r="V1981" s="1061">
        <f t="shared" ref="V1981:Y2032" si="785">SUM(G1981,L1981,Q1981)</f>
        <v>0</v>
      </c>
      <c r="W1981" s="1063">
        <f t="shared" si="778"/>
        <v>2</v>
      </c>
      <c r="X1981" s="1063">
        <f t="shared" si="778"/>
        <v>0</v>
      </c>
      <c r="Y1981" s="1060">
        <f t="shared" si="778"/>
        <v>70</v>
      </c>
      <c r="Z1981" s="1080">
        <f t="shared" si="782"/>
        <v>8</v>
      </c>
      <c r="AA1981" s="1101" t="str">
        <f t="shared" si="779"/>
        <v xml:space="preserve">Tỏi khô </v>
      </c>
      <c r="AB1981" s="1082" t="str">
        <f t="shared" si="779"/>
        <v>kg</v>
      </c>
      <c r="AC1981" s="1083">
        <f t="shared" si="779"/>
        <v>35</v>
      </c>
      <c r="AD1981" s="1089">
        <f t="shared" si="779"/>
        <v>35</v>
      </c>
      <c r="AE1981" s="1071">
        <f t="shared" si="774"/>
        <v>0</v>
      </c>
      <c r="AF1981" s="1071">
        <f t="shared" si="775"/>
        <v>0</v>
      </c>
      <c r="AG1981" s="1071">
        <f t="shared" si="775"/>
        <v>4.8000000000000007</v>
      </c>
      <c r="AH1981" s="1071">
        <f t="shared" si="775"/>
        <v>0</v>
      </c>
      <c r="AI1981" s="1060">
        <f t="shared" si="780"/>
        <v>168.00000000000003</v>
      </c>
      <c r="AJ1981" s="1102"/>
      <c r="AK1981" s="1063"/>
      <c r="AL1981" s="1103"/>
      <c r="AM1981" s="1063"/>
      <c r="AN1981" s="1085">
        <f t="shared" si="776"/>
        <v>0</v>
      </c>
      <c r="AO1981" s="1061">
        <f t="shared" si="777"/>
        <v>0</v>
      </c>
      <c r="AP1981" s="1061">
        <f t="shared" si="777"/>
        <v>0</v>
      </c>
      <c r="AQ1981" s="1061">
        <f t="shared" si="777"/>
        <v>2</v>
      </c>
      <c r="AR1981" s="1061">
        <f t="shared" si="777"/>
        <v>0</v>
      </c>
      <c r="AS1981" s="1061">
        <f t="shared" si="777"/>
        <v>70</v>
      </c>
      <c r="AT1981" s="850">
        <f t="shared" si="783"/>
        <v>0</v>
      </c>
      <c r="AU1981" s="880" t="s">
        <v>830</v>
      </c>
      <c r="AV1981" s="868">
        <f>K2042</f>
        <v>8</v>
      </c>
      <c r="AW1981" s="861" t="s">
        <v>27</v>
      </c>
      <c r="AX1981" s="888">
        <v>14</v>
      </c>
      <c r="AY1981" s="861" t="s">
        <v>28</v>
      </c>
      <c r="AZ1981" s="870">
        <f>AX1981*AV1981</f>
        <v>112</v>
      </c>
    </row>
    <row r="1982" spans="1:52" ht="13.5" customHeight="1">
      <c r="A1982" s="838">
        <f t="shared" si="781"/>
        <v>9</v>
      </c>
      <c r="B1982" s="1039" t="s">
        <v>44</v>
      </c>
      <c r="C1982" s="817" t="s">
        <v>66</v>
      </c>
      <c r="D1982" s="1054">
        <v>20</v>
      </c>
      <c r="E1982" s="921">
        <v>20</v>
      </c>
      <c r="F1982" s="1061"/>
      <c r="G1982" s="1086"/>
      <c r="H1982" s="1063">
        <v>0.4</v>
      </c>
      <c r="I1982" s="1077"/>
      <c r="J1982" s="1060">
        <f t="shared" si="772"/>
        <v>8</v>
      </c>
      <c r="K1982" s="1092"/>
      <c r="L1982" s="1061"/>
      <c r="M1982" s="1099">
        <v>0.8</v>
      </c>
      <c r="N1982" s="1063"/>
      <c r="O1982" s="1060">
        <f t="shared" si="784"/>
        <v>16</v>
      </c>
      <c r="P1982" s="1061"/>
      <c r="Q1982" s="1061" t="s">
        <v>884</v>
      </c>
      <c r="R1982" s="1099">
        <v>0.8</v>
      </c>
      <c r="S1982" s="1063"/>
      <c r="T1982" s="1079">
        <f t="shared" si="773"/>
        <v>16</v>
      </c>
      <c r="U1982" s="1061">
        <f>SUM(F1982,K1982,P1982)</f>
        <v>0</v>
      </c>
      <c r="V1982" s="1061">
        <f t="shared" si="785"/>
        <v>0</v>
      </c>
      <c r="W1982" s="1063">
        <f t="shared" si="778"/>
        <v>2</v>
      </c>
      <c r="X1982" s="1063">
        <f t="shared" si="778"/>
        <v>0</v>
      </c>
      <c r="Y1982" s="1060">
        <f t="shared" si="778"/>
        <v>40</v>
      </c>
      <c r="Z1982" s="1080">
        <f t="shared" si="782"/>
        <v>9</v>
      </c>
      <c r="AA1982" s="1101" t="str">
        <f t="shared" si="779"/>
        <v>Hành củ</v>
      </c>
      <c r="AB1982" s="1082" t="str">
        <f t="shared" si="779"/>
        <v>kg</v>
      </c>
      <c r="AC1982" s="1083">
        <f t="shared" si="779"/>
        <v>20</v>
      </c>
      <c r="AD1982" s="1089">
        <f t="shared" si="779"/>
        <v>20</v>
      </c>
      <c r="AE1982" s="1071">
        <f t="shared" si="774"/>
        <v>0</v>
      </c>
      <c r="AF1982" s="1071">
        <f t="shared" si="775"/>
        <v>0</v>
      </c>
      <c r="AG1982" s="1071">
        <f t="shared" si="775"/>
        <v>4.8000000000000007</v>
      </c>
      <c r="AH1982" s="1071">
        <f t="shared" si="775"/>
        <v>0</v>
      </c>
      <c r="AI1982" s="1060">
        <f t="shared" si="780"/>
        <v>96.000000000000014</v>
      </c>
      <c r="AJ1982" s="1102"/>
      <c r="AK1982" s="1063"/>
      <c r="AL1982" s="1103"/>
      <c r="AM1982" s="1063"/>
      <c r="AN1982" s="1108">
        <f t="shared" si="776"/>
        <v>0</v>
      </c>
      <c r="AO1982" s="1061">
        <f t="shared" si="777"/>
        <v>0</v>
      </c>
      <c r="AP1982" s="1061">
        <f t="shared" si="777"/>
        <v>0</v>
      </c>
      <c r="AQ1982" s="1061">
        <f t="shared" si="777"/>
        <v>2</v>
      </c>
      <c r="AR1982" s="1061">
        <f t="shared" si="777"/>
        <v>0</v>
      </c>
      <c r="AS1982" s="1061">
        <f t="shared" si="777"/>
        <v>40</v>
      </c>
      <c r="AT1982" s="850">
        <f t="shared" si="783"/>
        <v>0</v>
      </c>
      <c r="AU1982" s="880" t="s">
        <v>831</v>
      </c>
      <c r="AV1982" s="868">
        <f>K2043</f>
        <v>8</v>
      </c>
      <c r="AW1982" s="861" t="s">
        <v>27</v>
      </c>
      <c r="AX1982" s="888">
        <v>24</v>
      </c>
      <c r="AY1982" s="861" t="s">
        <v>28</v>
      </c>
      <c r="AZ1982" s="870">
        <f>AX1982*AV1982</f>
        <v>192</v>
      </c>
    </row>
    <row r="1983" spans="1:52" ht="13.5" customHeight="1">
      <c r="A1983" s="838">
        <f t="shared" si="781"/>
        <v>10</v>
      </c>
      <c r="B1983" s="1039" t="s">
        <v>593</v>
      </c>
      <c r="C1983" s="817" t="s">
        <v>389</v>
      </c>
      <c r="D1983" s="1054">
        <v>22</v>
      </c>
      <c r="E1983" s="921">
        <v>22</v>
      </c>
      <c r="F1983" s="1061"/>
      <c r="G1983" s="1086"/>
      <c r="H1983" s="1063">
        <v>1</v>
      </c>
      <c r="I1983" s="1077"/>
      <c r="J1983" s="1060">
        <f t="shared" si="772"/>
        <v>22</v>
      </c>
      <c r="K1983" s="1092"/>
      <c r="L1983" s="1061"/>
      <c r="M1983" s="1099">
        <v>1</v>
      </c>
      <c r="N1983" s="1063"/>
      <c r="O1983" s="1060">
        <f t="shared" si="784"/>
        <v>22</v>
      </c>
      <c r="P1983" s="1093"/>
      <c r="Q1983" s="1061"/>
      <c r="R1983" s="1109">
        <v>1.5</v>
      </c>
      <c r="S1983" s="1063"/>
      <c r="T1983" s="1079">
        <f t="shared" si="773"/>
        <v>33</v>
      </c>
      <c r="U1983" s="1061">
        <f>SUM(F1983,K1983,P1983)</f>
        <v>0</v>
      </c>
      <c r="V1983" s="1061">
        <f t="shared" si="785"/>
        <v>0</v>
      </c>
      <c r="W1983" s="1063">
        <f t="shared" si="778"/>
        <v>3.5</v>
      </c>
      <c r="X1983" s="1063">
        <f t="shared" si="778"/>
        <v>0</v>
      </c>
      <c r="Y1983" s="1060">
        <f t="shared" si="778"/>
        <v>77</v>
      </c>
      <c r="Z1983" s="1080">
        <f t="shared" si="782"/>
        <v>10</v>
      </c>
      <c r="AA1983" s="1101" t="str">
        <f t="shared" si="779"/>
        <v>Dầu ăn Mavela</v>
      </c>
      <c r="AB1983" s="1082" t="str">
        <f t="shared" si="779"/>
        <v>lít</v>
      </c>
      <c r="AC1983" s="1083">
        <f t="shared" si="779"/>
        <v>22</v>
      </c>
      <c r="AD1983" s="1089">
        <f t="shared" si="779"/>
        <v>22</v>
      </c>
      <c r="AE1983" s="1071">
        <f t="shared" si="774"/>
        <v>0</v>
      </c>
      <c r="AF1983" s="1071">
        <f t="shared" si="775"/>
        <v>0</v>
      </c>
      <c r="AG1983" s="1071">
        <f t="shared" si="775"/>
        <v>5.5</v>
      </c>
      <c r="AH1983" s="1071">
        <f t="shared" si="775"/>
        <v>0</v>
      </c>
      <c r="AI1983" s="1060">
        <f t="shared" si="780"/>
        <v>121</v>
      </c>
      <c r="AJ1983" s="1102"/>
      <c r="AK1983" s="1063"/>
      <c r="AL1983" s="1103"/>
      <c r="AM1983" s="1063"/>
      <c r="AN1983" s="1085">
        <f t="shared" si="776"/>
        <v>0</v>
      </c>
      <c r="AO1983" s="1061">
        <f t="shared" si="777"/>
        <v>0</v>
      </c>
      <c r="AP1983" s="1061">
        <f t="shared" si="777"/>
        <v>0</v>
      </c>
      <c r="AQ1983" s="1061">
        <f t="shared" si="777"/>
        <v>3.5</v>
      </c>
      <c r="AR1983" s="1061">
        <f t="shared" si="777"/>
        <v>0</v>
      </c>
      <c r="AS1983" s="1061">
        <f t="shared" si="777"/>
        <v>77</v>
      </c>
      <c r="AT1983" s="850">
        <f t="shared" si="783"/>
        <v>0</v>
      </c>
      <c r="AU1983" s="880" t="s">
        <v>832</v>
      </c>
      <c r="AV1983" s="868">
        <f>K2044</f>
        <v>8</v>
      </c>
      <c r="AW1983" s="861" t="s">
        <v>27</v>
      </c>
      <c r="AX1983" s="888">
        <v>24</v>
      </c>
      <c r="AY1983" s="861" t="s">
        <v>28</v>
      </c>
      <c r="AZ1983" s="870">
        <f>AX1983*AV1983</f>
        <v>192</v>
      </c>
    </row>
    <row r="1984" spans="1:52" ht="13.5" customHeight="1">
      <c r="A1984" s="838">
        <f t="shared" si="781"/>
        <v>11</v>
      </c>
      <c r="B1984" s="1039" t="s">
        <v>45</v>
      </c>
      <c r="C1984" s="817" t="s">
        <v>66</v>
      </c>
      <c r="D1984" s="1054">
        <v>130</v>
      </c>
      <c r="E1984" s="921">
        <v>90</v>
      </c>
      <c r="F1984" s="1061" t="s">
        <v>885</v>
      </c>
      <c r="G1984" s="1086" t="s">
        <v>886</v>
      </c>
      <c r="H1984" s="1063"/>
      <c r="I1984" s="1077"/>
      <c r="J1984" s="1060">
        <f t="shared" si="772"/>
        <v>0</v>
      </c>
      <c r="K1984" s="1092"/>
      <c r="L1984" s="1061"/>
      <c r="M1984" s="1110">
        <v>0.1</v>
      </c>
      <c r="N1984" s="1063"/>
      <c r="O1984" s="1060">
        <f>SUM(K1984:N1984)*$E1984</f>
        <v>9</v>
      </c>
      <c r="P1984" s="1093"/>
      <c r="Q1984" s="1061"/>
      <c r="R1984" s="1100">
        <v>0.1</v>
      </c>
      <c r="S1984" s="1063"/>
      <c r="T1984" s="1079">
        <f t="shared" si="773"/>
        <v>9</v>
      </c>
      <c r="U1984" s="1061">
        <f t="shared" ref="U1984:U1990" si="786">SUM(F1984,K1984,P1984)</f>
        <v>0</v>
      </c>
      <c r="V1984" s="1061">
        <f t="shared" si="785"/>
        <v>0</v>
      </c>
      <c r="W1984" s="1063">
        <f t="shared" si="778"/>
        <v>0.2</v>
      </c>
      <c r="X1984" s="1063">
        <f t="shared" si="778"/>
        <v>0</v>
      </c>
      <c r="Y1984" s="1060">
        <f t="shared" si="778"/>
        <v>18</v>
      </c>
      <c r="Z1984" s="1080">
        <f t="shared" si="782"/>
        <v>11</v>
      </c>
      <c r="AA1984" s="1101" t="str">
        <f t="shared" si="779"/>
        <v>Tiêu bắc</v>
      </c>
      <c r="AB1984" s="1082" t="str">
        <f t="shared" si="779"/>
        <v>kg</v>
      </c>
      <c r="AC1984" s="1083">
        <f t="shared" si="779"/>
        <v>130</v>
      </c>
      <c r="AD1984" s="1089">
        <f t="shared" si="779"/>
        <v>90</v>
      </c>
      <c r="AE1984" s="1071">
        <f t="shared" si="774"/>
        <v>0</v>
      </c>
      <c r="AF1984" s="1071">
        <f t="shared" si="775"/>
        <v>0</v>
      </c>
      <c r="AG1984" s="1071">
        <f t="shared" si="775"/>
        <v>2.1999999999999975</v>
      </c>
      <c r="AH1984" s="1071">
        <f t="shared" si="775"/>
        <v>0</v>
      </c>
      <c r="AI1984" s="1060">
        <f t="shared" si="780"/>
        <v>197.99999999999977</v>
      </c>
      <c r="AJ1984" s="1102"/>
      <c r="AK1984" s="1063"/>
      <c r="AL1984" s="1103"/>
      <c r="AM1984" s="1063"/>
      <c r="AN1984" s="1085">
        <f t="shared" si="776"/>
        <v>0</v>
      </c>
      <c r="AO1984" s="1061">
        <f t="shared" si="777"/>
        <v>0</v>
      </c>
      <c r="AP1984" s="1061">
        <f t="shared" si="777"/>
        <v>0</v>
      </c>
      <c r="AQ1984" s="1061">
        <f t="shared" si="777"/>
        <v>0.2</v>
      </c>
      <c r="AR1984" s="1061">
        <f t="shared" si="777"/>
        <v>0</v>
      </c>
      <c r="AS1984" s="1061">
        <f t="shared" si="777"/>
        <v>18</v>
      </c>
      <c r="AT1984" s="850">
        <f t="shared" si="783"/>
        <v>8</v>
      </c>
      <c r="AU1984" s="1521" t="str">
        <f>B2045</f>
        <v xml:space="preserve">  + Ăn thêm</v>
      </c>
      <c r="AV1984" s="1522"/>
      <c r="AW1984" s="1522"/>
      <c r="AX1984" s="1522"/>
      <c r="AY1984" s="1522"/>
      <c r="AZ1984" s="892">
        <f>J2045</f>
        <v>0</v>
      </c>
    </row>
    <row r="1985" spans="1:52" ht="13.5" customHeight="1">
      <c r="A1985" s="838">
        <f t="shared" si="781"/>
        <v>12</v>
      </c>
      <c r="B1985" s="1039" t="s">
        <v>46</v>
      </c>
      <c r="C1985" s="817" t="s">
        <v>66</v>
      </c>
      <c r="D1985" s="1054">
        <v>35</v>
      </c>
      <c r="E1985" s="921">
        <v>35</v>
      </c>
      <c r="F1985" s="1061"/>
      <c r="G1985" s="1086"/>
      <c r="H1985" s="1063">
        <v>0.1</v>
      </c>
      <c r="I1985" s="1077"/>
      <c r="J1985" s="1060">
        <f t="shared" si="772"/>
        <v>3.5</v>
      </c>
      <c r="K1985" s="1092"/>
      <c r="L1985" s="1061"/>
      <c r="M1985" s="1110">
        <v>0.2</v>
      </c>
      <c r="N1985" s="1063"/>
      <c r="O1985" s="1060">
        <f t="shared" ref="O1985:O2033" si="787">SUM(K1985:N1985)*$E1985</f>
        <v>7</v>
      </c>
      <c r="P1985" s="1093"/>
      <c r="Q1985" s="1061"/>
      <c r="R1985" s="1100">
        <v>0.2</v>
      </c>
      <c r="S1985" s="1063"/>
      <c r="T1985" s="1079">
        <f t="shared" si="773"/>
        <v>7</v>
      </c>
      <c r="U1985" s="1061">
        <f t="shared" si="786"/>
        <v>0</v>
      </c>
      <c r="V1985" s="1061">
        <f t="shared" si="785"/>
        <v>0</v>
      </c>
      <c r="W1985" s="1063">
        <f t="shared" si="778"/>
        <v>0.5</v>
      </c>
      <c r="X1985" s="1063">
        <f t="shared" si="778"/>
        <v>0</v>
      </c>
      <c r="Y1985" s="1060">
        <f>SUM(J1985,O1985,T1985)</f>
        <v>17.5</v>
      </c>
      <c r="Z1985" s="1080">
        <f t="shared" si="782"/>
        <v>12</v>
      </c>
      <c r="AA1985" s="1101" t="str">
        <f t="shared" si="779"/>
        <v>Kẹo đắng</v>
      </c>
      <c r="AB1985" s="1082" t="str">
        <f t="shared" si="779"/>
        <v>kg</v>
      </c>
      <c r="AC1985" s="1083">
        <f t="shared" si="779"/>
        <v>35</v>
      </c>
      <c r="AD1985" s="1089">
        <f t="shared" si="779"/>
        <v>35</v>
      </c>
      <c r="AE1985" s="1071">
        <f t="shared" si="774"/>
        <v>0</v>
      </c>
      <c r="AF1985" s="1071">
        <f t="shared" si="775"/>
        <v>0</v>
      </c>
      <c r="AG1985" s="1071">
        <f t="shared" si="775"/>
        <v>3</v>
      </c>
      <c r="AH1985" s="1071">
        <f t="shared" si="775"/>
        <v>0</v>
      </c>
      <c r="AI1985" s="1060">
        <f t="shared" si="780"/>
        <v>105</v>
      </c>
      <c r="AJ1985" s="1102"/>
      <c r="AK1985" s="1063"/>
      <c r="AL1985" s="1103"/>
      <c r="AM1985" s="1063"/>
      <c r="AN1985" s="1085">
        <f t="shared" si="776"/>
        <v>0</v>
      </c>
      <c r="AO1985" s="1061">
        <f t="shared" si="777"/>
        <v>0</v>
      </c>
      <c r="AP1985" s="1061">
        <f t="shared" si="777"/>
        <v>0</v>
      </c>
      <c r="AQ1985" s="1061">
        <f t="shared" si="777"/>
        <v>0.5</v>
      </c>
      <c r="AR1985" s="1061">
        <f t="shared" si="777"/>
        <v>0</v>
      </c>
      <c r="AS1985" s="1061">
        <f t="shared" si="777"/>
        <v>17.5</v>
      </c>
      <c r="AT1985" s="850">
        <f t="shared" si="783"/>
        <v>0</v>
      </c>
      <c r="AU1985" s="1521" t="str">
        <f>B2046</f>
        <v xml:space="preserve"> + ăn thêm </v>
      </c>
      <c r="AV1985" s="1522"/>
      <c r="AW1985" s="1522"/>
      <c r="AX1985" s="1522"/>
      <c r="AY1985" s="1522"/>
      <c r="AZ1985" s="870">
        <f>J2046</f>
        <v>0</v>
      </c>
    </row>
    <row r="1986" spans="1:52" ht="13.5" customHeight="1">
      <c r="A1986" s="838">
        <f t="shared" si="781"/>
        <v>13</v>
      </c>
      <c r="B1986" s="1039" t="s">
        <v>47</v>
      </c>
      <c r="C1986" s="817" t="s">
        <v>66</v>
      </c>
      <c r="D1986" s="1054">
        <v>17</v>
      </c>
      <c r="E1986" s="921">
        <v>17</v>
      </c>
      <c r="F1986" s="1061"/>
      <c r="G1986" s="1086"/>
      <c r="H1986" s="1063"/>
      <c r="I1986" s="1077"/>
      <c r="J1986" s="1060">
        <f t="shared" si="772"/>
        <v>0</v>
      </c>
      <c r="K1986" s="1092"/>
      <c r="L1986" s="1061"/>
      <c r="M1986" s="1110"/>
      <c r="N1986" s="1063"/>
      <c r="O1986" s="1060">
        <f t="shared" si="787"/>
        <v>0</v>
      </c>
      <c r="P1986" s="1093"/>
      <c r="Q1986" s="1061"/>
      <c r="R1986" s="1100"/>
      <c r="S1986" s="1063"/>
      <c r="T1986" s="1079">
        <f t="shared" si="773"/>
        <v>0</v>
      </c>
      <c r="U1986" s="1061">
        <f t="shared" si="786"/>
        <v>0</v>
      </c>
      <c r="V1986" s="1061">
        <f t="shared" si="785"/>
        <v>0</v>
      </c>
      <c r="W1986" s="1063">
        <f t="shared" si="778"/>
        <v>0</v>
      </c>
      <c r="X1986" s="1063">
        <f t="shared" si="778"/>
        <v>0</v>
      </c>
      <c r="Y1986" s="1060">
        <f t="shared" si="778"/>
        <v>0</v>
      </c>
      <c r="Z1986" s="1080">
        <f t="shared" si="782"/>
        <v>13</v>
      </c>
      <c r="AA1986" s="1101" t="str">
        <f t="shared" si="779"/>
        <v>Đường trắng</v>
      </c>
      <c r="AB1986" s="1082" t="str">
        <f t="shared" si="779"/>
        <v>kg</v>
      </c>
      <c r="AC1986" s="1083">
        <f t="shared" si="779"/>
        <v>17</v>
      </c>
      <c r="AD1986" s="1089">
        <f t="shared" si="779"/>
        <v>17</v>
      </c>
      <c r="AE1986" s="1071">
        <f t="shared" si="774"/>
        <v>0</v>
      </c>
      <c r="AF1986" s="1071">
        <f t="shared" si="775"/>
        <v>0</v>
      </c>
      <c r="AG1986" s="1071">
        <f t="shared" si="775"/>
        <v>0</v>
      </c>
      <c r="AH1986" s="1071">
        <f t="shared" si="775"/>
        <v>0</v>
      </c>
      <c r="AI1986" s="1060">
        <f t="shared" si="780"/>
        <v>0</v>
      </c>
      <c r="AJ1986" s="1102"/>
      <c r="AK1986" s="1063"/>
      <c r="AL1986" s="1103"/>
      <c r="AM1986" s="1063"/>
      <c r="AN1986" s="1085">
        <f t="shared" si="776"/>
        <v>0</v>
      </c>
      <c r="AO1986" s="1061">
        <f t="shared" si="777"/>
        <v>0</v>
      </c>
      <c r="AP1986" s="1061">
        <f t="shared" si="777"/>
        <v>0</v>
      </c>
      <c r="AQ1986" s="1061">
        <f t="shared" si="777"/>
        <v>0</v>
      </c>
      <c r="AR1986" s="1061">
        <f t="shared" si="777"/>
        <v>0</v>
      </c>
      <c r="AS1986" s="1061">
        <f t="shared" si="777"/>
        <v>0</v>
      </c>
      <c r="AT1986" s="850">
        <f t="shared" si="783"/>
        <v>0</v>
      </c>
      <c r="AU1986" s="893" t="s">
        <v>834</v>
      </c>
      <c r="AV1986" s="894"/>
      <c r="AW1986" s="894"/>
      <c r="AX1986" s="894"/>
      <c r="AY1986" s="894"/>
      <c r="AZ1986" s="870">
        <f>SUM(AZ1976:AZ1985)</f>
        <v>8974</v>
      </c>
    </row>
    <row r="1987" spans="1:52" ht="13.5" customHeight="1">
      <c r="A1987" s="838">
        <f t="shared" si="781"/>
        <v>14</v>
      </c>
      <c r="B1987" s="1039" t="s">
        <v>48</v>
      </c>
      <c r="C1987" s="817" t="s">
        <v>389</v>
      </c>
      <c r="D1987" s="1054">
        <v>23</v>
      </c>
      <c r="E1987" s="921">
        <v>23</v>
      </c>
      <c r="F1987" s="1061"/>
      <c r="G1987" s="1086"/>
      <c r="H1987" s="1063">
        <v>0.5</v>
      </c>
      <c r="I1987" s="1077"/>
      <c r="J1987" s="1060">
        <f t="shared" si="772"/>
        <v>11.5</v>
      </c>
      <c r="K1987" s="1061"/>
      <c r="L1987" s="1061"/>
      <c r="M1987" s="1063">
        <v>0.8</v>
      </c>
      <c r="N1987" s="1063"/>
      <c r="O1987" s="1060">
        <f t="shared" si="787"/>
        <v>18.400000000000002</v>
      </c>
      <c r="P1987" s="1093"/>
      <c r="Q1987" s="1061"/>
      <c r="R1987" s="1100">
        <v>0.7</v>
      </c>
      <c r="S1987" s="1063"/>
      <c r="T1987" s="1079">
        <f t="shared" si="773"/>
        <v>16.099999999999998</v>
      </c>
      <c r="U1987" s="1061">
        <f t="shared" si="786"/>
        <v>0</v>
      </c>
      <c r="V1987" s="1061">
        <f t="shared" si="785"/>
        <v>0</v>
      </c>
      <c r="W1987" s="1063">
        <f t="shared" si="778"/>
        <v>2</v>
      </c>
      <c r="X1987" s="1063">
        <f t="shared" si="778"/>
        <v>0</v>
      </c>
      <c r="Y1987" s="1060">
        <f t="shared" si="778"/>
        <v>46</v>
      </c>
      <c r="Z1987" s="1080">
        <f t="shared" si="782"/>
        <v>14</v>
      </c>
      <c r="AA1987" s="1101" t="str">
        <f t="shared" si="779"/>
        <v>Mật mía</v>
      </c>
      <c r="AB1987" s="1082" t="str">
        <f t="shared" si="779"/>
        <v>lít</v>
      </c>
      <c r="AC1987" s="1083">
        <f t="shared" si="779"/>
        <v>23</v>
      </c>
      <c r="AD1987" s="1089">
        <f t="shared" si="779"/>
        <v>23</v>
      </c>
      <c r="AE1987" s="1071">
        <f t="shared" si="774"/>
        <v>0</v>
      </c>
      <c r="AF1987" s="1071">
        <f t="shared" si="775"/>
        <v>0</v>
      </c>
      <c r="AG1987" s="1071">
        <f t="shared" si="775"/>
        <v>3.3000000000000007</v>
      </c>
      <c r="AH1987" s="1071">
        <f t="shared" si="775"/>
        <v>0</v>
      </c>
      <c r="AI1987" s="1060">
        <f t="shared" si="780"/>
        <v>75.90000000000002</v>
      </c>
      <c r="AJ1987" s="1102"/>
      <c r="AK1987" s="1063"/>
      <c r="AL1987" s="1103"/>
      <c r="AM1987" s="1063"/>
      <c r="AN1987" s="1085">
        <f t="shared" si="776"/>
        <v>0</v>
      </c>
      <c r="AO1987" s="1061">
        <f t="shared" si="777"/>
        <v>0</v>
      </c>
      <c r="AP1987" s="1061">
        <f t="shared" si="777"/>
        <v>0</v>
      </c>
      <c r="AQ1987" s="1061">
        <f t="shared" si="777"/>
        <v>2</v>
      </c>
      <c r="AR1987" s="1061">
        <f t="shared" si="777"/>
        <v>0</v>
      </c>
      <c r="AS1987" s="1061">
        <f t="shared" si="777"/>
        <v>46</v>
      </c>
      <c r="AT1987" s="850">
        <f t="shared" si="783"/>
        <v>0</v>
      </c>
      <c r="AU1987" s="1255" t="s">
        <v>835</v>
      </c>
      <c r="AV1987" s="1256"/>
      <c r="AW1987" s="1256"/>
      <c r="AX1987" s="1256"/>
      <c r="AY1987" s="1256"/>
      <c r="AZ1987" s="870">
        <f>Q2045</f>
        <v>2265.2999999999938</v>
      </c>
    </row>
    <row r="1988" spans="1:52" ht="13.5" customHeight="1">
      <c r="A1988" s="838">
        <f t="shared" si="781"/>
        <v>15</v>
      </c>
      <c r="B1988" s="1039" t="s">
        <v>514</v>
      </c>
      <c r="C1988" s="817" t="s">
        <v>66</v>
      </c>
      <c r="D1988" s="1054">
        <v>80</v>
      </c>
      <c r="E1988" s="921">
        <v>80</v>
      </c>
      <c r="F1988" s="1061"/>
      <c r="G1988" s="1086"/>
      <c r="H1988" s="1063">
        <v>0.2</v>
      </c>
      <c r="I1988" s="1077"/>
      <c r="J1988" s="1060">
        <f t="shared" si="772"/>
        <v>16</v>
      </c>
      <c r="K1988" s="1061"/>
      <c r="L1988" s="1061"/>
      <c r="M1988" s="1063">
        <v>0.3</v>
      </c>
      <c r="N1988" s="1063"/>
      <c r="O1988" s="1060">
        <f t="shared" si="787"/>
        <v>24</v>
      </c>
      <c r="P1988" s="1093"/>
      <c r="Q1988" s="1061"/>
      <c r="R1988" s="1100">
        <v>0.3</v>
      </c>
      <c r="S1988" s="1063"/>
      <c r="T1988" s="1079">
        <f t="shared" si="773"/>
        <v>24</v>
      </c>
      <c r="U1988" s="1061">
        <f t="shared" si="786"/>
        <v>0</v>
      </c>
      <c r="V1988" s="1061">
        <f t="shared" si="785"/>
        <v>0</v>
      </c>
      <c r="W1988" s="1063">
        <f t="shared" si="778"/>
        <v>0.8</v>
      </c>
      <c r="X1988" s="1063">
        <f t="shared" si="778"/>
        <v>0</v>
      </c>
      <c r="Y1988" s="1060">
        <f t="shared" si="778"/>
        <v>64</v>
      </c>
      <c r="Z1988" s="1080">
        <f t="shared" si="782"/>
        <v>15</v>
      </c>
      <c r="AA1988" s="1101" t="str">
        <f t="shared" si="779"/>
        <v>Ót bột</v>
      </c>
      <c r="AB1988" s="1082" t="str">
        <f t="shared" si="779"/>
        <v>kg</v>
      </c>
      <c r="AC1988" s="1083">
        <f t="shared" si="779"/>
        <v>80</v>
      </c>
      <c r="AD1988" s="1089">
        <f t="shared" si="779"/>
        <v>80</v>
      </c>
      <c r="AE1988" s="1071">
        <f t="shared" si="774"/>
        <v>0</v>
      </c>
      <c r="AF1988" s="1071">
        <f t="shared" si="775"/>
        <v>0</v>
      </c>
      <c r="AG1988" s="1071">
        <f t="shared" si="775"/>
        <v>3.8000000000000025</v>
      </c>
      <c r="AH1988" s="1071">
        <f t="shared" si="775"/>
        <v>0</v>
      </c>
      <c r="AI1988" s="1060">
        <f t="shared" si="780"/>
        <v>304.00000000000023</v>
      </c>
      <c r="AJ1988" s="1102"/>
      <c r="AK1988" s="1063"/>
      <c r="AL1988" s="1103"/>
      <c r="AM1988" s="1063"/>
      <c r="AN1988" s="1085">
        <f t="shared" si="776"/>
        <v>0</v>
      </c>
      <c r="AO1988" s="1061">
        <f t="shared" si="777"/>
        <v>0</v>
      </c>
      <c r="AP1988" s="1061">
        <f t="shared" si="777"/>
        <v>0</v>
      </c>
      <c r="AQ1988" s="1061">
        <f t="shared" si="777"/>
        <v>0.8</v>
      </c>
      <c r="AR1988" s="1061">
        <f t="shared" si="777"/>
        <v>0</v>
      </c>
      <c r="AS1988" s="1061">
        <f t="shared" si="777"/>
        <v>64</v>
      </c>
      <c r="AT1988" s="850">
        <f t="shared" si="783"/>
        <v>0</v>
      </c>
      <c r="AU1988" s="1255" t="s">
        <v>836</v>
      </c>
      <c r="AV1988" s="1256"/>
      <c r="AW1988" s="1256"/>
      <c r="AX1988" s="1256"/>
      <c r="AY1988" s="1256"/>
      <c r="AZ1988" s="870"/>
    </row>
    <row r="1989" spans="1:52" ht="13.5" customHeight="1">
      <c r="A1989" s="838">
        <f t="shared" si="781"/>
        <v>16</v>
      </c>
      <c r="B1989" s="1039" t="s">
        <v>49</v>
      </c>
      <c r="C1989" s="817" t="s">
        <v>66</v>
      </c>
      <c r="D1989" s="1054">
        <v>40</v>
      </c>
      <c r="E1989" s="921">
        <v>40</v>
      </c>
      <c r="F1989" s="1061"/>
      <c r="G1989" s="1086"/>
      <c r="H1989" s="1063">
        <v>0.2</v>
      </c>
      <c r="I1989" s="1077"/>
      <c r="J1989" s="1060">
        <f t="shared" si="772"/>
        <v>8</v>
      </c>
      <c r="K1989" s="1061"/>
      <c r="L1989" s="1061"/>
      <c r="M1989" s="1063">
        <v>0.3</v>
      </c>
      <c r="N1989" s="1063"/>
      <c r="O1989" s="1060">
        <f t="shared" si="787"/>
        <v>12</v>
      </c>
      <c r="P1989" s="1093"/>
      <c r="Q1989" s="1061"/>
      <c r="R1989" s="1100">
        <v>0.3</v>
      </c>
      <c r="S1989" s="1063"/>
      <c r="T1989" s="1079">
        <f t="shared" si="773"/>
        <v>12</v>
      </c>
      <c r="U1989" s="1061">
        <f t="shared" si="786"/>
        <v>0</v>
      </c>
      <c r="V1989" s="1061">
        <f t="shared" si="785"/>
        <v>0</v>
      </c>
      <c r="W1989" s="1063">
        <f t="shared" si="778"/>
        <v>0.8</v>
      </c>
      <c r="X1989" s="1063">
        <f t="shared" si="778"/>
        <v>0</v>
      </c>
      <c r="Y1989" s="1111">
        <f t="shared" si="778"/>
        <v>32</v>
      </c>
      <c r="Z1989" s="1080">
        <f t="shared" si="782"/>
        <v>16</v>
      </c>
      <c r="AA1989" s="1101" t="str">
        <f t="shared" si="779"/>
        <v>Bột nghệ</v>
      </c>
      <c r="AB1989" s="1082" t="str">
        <f t="shared" si="779"/>
        <v>kg</v>
      </c>
      <c r="AC1989" s="1083">
        <f t="shared" si="779"/>
        <v>40</v>
      </c>
      <c r="AD1989" s="1089">
        <f t="shared" si="779"/>
        <v>40</v>
      </c>
      <c r="AE1989" s="1071">
        <f t="shared" si="774"/>
        <v>0</v>
      </c>
      <c r="AF1989" s="1071">
        <f t="shared" si="775"/>
        <v>0</v>
      </c>
      <c r="AG1989" s="1071">
        <f t="shared" si="775"/>
        <v>10.799999999999986</v>
      </c>
      <c r="AH1989" s="1071">
        <f t="shared" si="775"/>
        <v>0</v>
      </c>
      <c r="AI1989" s="1060">
        <f t="shared" si="780"/>
        <v>431.99999999999943</v>
      </c>
      <c r="AJ1989" s="1102"/>
      <c r="AK1989" s="1063"/>
      <c r="AL1989" s="1103"/>
      <c r="AM1989" s="1063"/>
      <c r="AN1989" s="1085">
        <f t="shared" si="776"/>
        <v>0</v>
      </c>
      <c r="AO1989" s="1061">
        <f t="shared" si="777"/>
        <v>0</v>
      </c>
      <c r="AP1989" s="1061">
        <f t="shared" si="777"/>
        <v>0</v>
      </c>
      <c r="AQ1989" s="1061">
        <f t="shared" si="777"/>
        <v>0.8</v>
      </c>
      <c r="AR1989" s="1061">
        <f t="shared" si="777"/>
        <v>0</v>
      </c>
      <c r="AS1989" s="1061">
        <f t="shared" si="777"/>
        <v>32</v>
      </c>
      <c r="AT1989" s="850">
        <f t="shared" si="783"/>
        <v>0</v>
      </c>
      <c r="AU1989" s="1255" t="s">
        <v>799</v>
      </c>
      <c r="AV1989" s="1256"/>
      <c r="AW1989" s="1256"/>
      <c r="AX1989" s="1256"/>
      <c r="AY1989" s="1256"/>
      <c r="AZ1989" s="870"/>
    </row>
    <row r="1990" spans="1:52" ht="13.5" customHeight="1">
      <c r="A1990" s="838">
        <f t="shared" si="781"/>
        <v>17</v>
      </c>
      <c r="B1990" s="920" t="s">
        <v>373</v>
      </c>
      <c r="C1990" s="817" t="s">
        <v>66</v>
      </c>
      <c r="D1990" s="1054">
        <v>43</v>
      </c>
      <c r="E1990" s="921">
        <v>43</v>
      </c>
      <c r="F1990" s="1061"/>
      <c r="G1990" s="1086"/>
      <c r="H1990" s="1063">
        <v>3.5</v>
      </c>
      <c r="I1990" s="1077"/>
      <c r="J1990" s="1060">
        <f t="shared" si="772"/>
        <v>150.5</v>
      </c>
      <c r="K1990" s="1061"/>
      <c r="L1990" s="1061"/>
      <c r="M1990" s="1063">
        <v>1</v>
      </c>
      <c r="N1990" s="1063"/>
      <c r="O1990" s="1060">
        <f t="shared" si="787"/>
        <v>43</v>
      </c>
      <c r="P1990" s="1093"/>
      <c r="Q1990" s="1061"/>
      <c r="R1990" s="1100">
        <v>1</v>
      </c>
      <c r="S1990" s="1063"/>
      <c r="T1990" s="1079">
        <f t="shared" si="773"/>
        <v>43</v>
      </c>
      <c r="U1990" s="1061">
        <f t="shared" si="786"/>
        <v>0</v>
      </c>
      <c r="V1990" s="1061">
        <f t="shared" si="785"/>
        <v>0</v>
      </c>
      <c r="W1990" s="1063">
        <f t="shared" si="778"/>
        <v>5.5</v>
      </c>
      <c r="X1990" s="1063">
        <f t="shared" si="778"/>
        <v>0</v>
      </c>
      <c r="Y1990" s="1060">
        <f t="shared" si="778"/>
        <v>236.5</v>
      </c>
      <c r="Z1990" s="1080">
        <f t="shared" si="782"/>
        <v>17</v>
      </c>
      <c r="AA1990" s="1081" t="str">
        <f t="shared" si="779"/>
        <v>Vừng lạc</v>
      </c>
      <c r="AB1990" s="1082" t="str">
        <f t="shared" si="779"/>
        <v>kg</v>
      </c>
      <c r="AC1990" s="1083">
        <f t="shared" si="779"/>
        <v>43</v>
      </c>
      <c r="AD1990" s="1089">
        <f t="shared" si="779"/>
        <v>43</v>
      </c>
      <c r="AE1990" s="1071">
        <f t="shared" si="774"/>
        <v>0</v>
      </c>
      <c r="AF1990" s="1071">
        <f>AF1908+AK1908-AP1908</f>
        <v>0</v>
      </c>
      <c r="AG1990" s="1071">
        <f>AG1908+AL1908-AQ1908</f>
        <v>0.30000000000000071</v>
      </c>
      <c r="AH1990" s="1071">
        <f>AH1908+AM1908-AR1908</f>
        <v>0</v>
      </c>
      <c r="AI1990" s="1060">
        <f t="shared" si="780"/>
        <v>12.900000000000031</v>
      </c>
      <c r="AJ1990" s="1102">
        <f>U1990</f>
        <v>0</v>
      </c>
      <c r="AK1990" s="1102">
        <f>V1990</f>
        <v>0</v>
      </c>
      <c r="AL1990" s="1112">
        <v>15</v>
      </c>
      <c r="AM1990" s="1102">
        <f>X1990</f>
        <v>0</v>
      </c>
      <c r="AN1990" s="1085">
        <f t="shared" si="776"/>
        <v>645</v>
      </c>
      <c r="AO1990" s="1061">
        <f t="shared" si="777"/>
        <v>0</v>
      </c>
      <c r="AP1990" s="1061">
        <f t="shared" si="777"/>
        <v>0</v>
      </c>
      <c r="AQ1990" s="1061">
        <f t="shared" si="777"/>
        <v>5.5</v>
      </c>
      <c r="AR1990" s="1061">
        <f t="shared" si="777"/>
        <v>0</v>
      </c>
      <c r="AS1990" s="1061">
        <f t="shared" si="777"/>
        <v>236.5</v>
      </c>
      <c r="AT1990" s="850">
        <f t="shared" si="783"/>
        <v>0</v>
      </c>
      <c r="AU1990" s="1255" t="s">
        <v>800</v>
      </c>
      <c r="AV1990" s="1256"/>
      <c r="AW1990" s="1256"/>
      <c r="AX1990" s="1256"/>
      <c r="AY1990" s="1256"/>
      <c r="AZ1990" s="870"/>
    </row>
    <row r="1991" spans="1:52" ht="13.5" customHeight="1">
      <c r="A1991" s="838">
        <f t="shared" si="781"/>
        <v>18</v>
      </c>
      <c r="B1991" s="931" t="s">
        <v>853</v>
      </c>
      <c r="C1991" s="817" t="s">
        <v>66</v>
      </c>
      <c r="D1991" s="1054">
        <v>30</v>
      </c>
      <c r="E1991" s="921">
        <v>6</v>
      </c>
      <c r="F1991" s="1061"/>
      <c r="G1991" s="1086"/>
      <c r="H1991" s="1063">
        <v>0.5</v>
      </c>
      <c r="I1991" s="1077"/>
      <c r="J1991" s="1060">
        <f t="shared" si="772"/>
        <v>3</v>
      </c>
      <c r="K1991" s="1061"/>
      <c r="L1991" s="1061"/>
      <c r="M1991" s="1063">
        <v>1</v>
      </c>
      <c r="N1991" s="1063"/>
      <c r="O1991" s="1060">
        <f t="shared" si="787"/>
        <v>6</v>
      </c>
      <c r="P1991" s="1093"/>
      <c r="Q1991" s="1061"/>
      <c r="R1991" s="1100">
        <v>1</v>
      </c>
      <c r="S1991" s="1063"/>
      <c r="T1991" s="1079">
        <f t="shared" si="773"/>
        <v>6</v>
      </c>
      <c r="U1991" s="1061"/>
      <c r="V1991" s="1061">
        <f t="shared" si="785"/>
        <v>0</v>
      </c>
      <c r="W1991" s="1063">
        <f t="shared" si="785"/>
        <v>2.5</v>
      </c>
      <c r="X1991" s="1063">
        <f t="shared" si="785"/>
        <v>0</v>
      </c>
      <c r="Y1991" s="1060">
        <f t="shared" si="785"/>
        <v>15</v>
      </c>
      <c r="Z1991" s="1080">
        <f t="shared" si="782"/>
        <v>18</v>
      </c>
      <c r="AA1991" s="1081" t="str">
        <f t="shared" si="779"/>
        <v>Tăm bao tay</v>
      </c>
      <c r="AB1991" s="1082" t="str">
        <f t="shared" si="779"/>
        <v>kg</v>
      </c>
      <c r="AC1991" s="1083">
        <f t="shared" si="779"/>
        <v>30</v>
      </c>
      <c r="AD1991" s="1089">
        <f t="shared" si="779"/>
        <v>6</v>
      </c>
      <c r="AE1991" s="1071">
        <f t="shared" ref="AE1991:AH2006" si="788">AE1909+AJ1909-AO1909</f>
        <v>0</v>
      </c>
      <c r="AF1991" s="1071">
        <f t="shared" si="788"/>
        <v>0</v>
      </c>
      <c r="AG1991" s="1071">
        <f t="shared" si="788"/>
        <v>4.5</v>
      </c>
      <c r="AH1991" s="1071">
        <f t="shared" si="788"/>
        <v>0</v>
      </c>
      <c r="AI1991" s="1060">
        <f t="shared" si="780"/>
        <v>27</v>
      </c>
      <c r="AJ1991" s="1102">
        <f t="shared" ref="AJ1991:AL2033" si="789">U1991</f>
        <v>0</v>
      </c>
      <c r="AK1991" s="1102">
        <f t="shared" si="789"/>
        <v>0</v>
      </c>
      <c r="AL1991" s="1112"/>
      <c r="AM1991" s="1102">
        <f t="shared" ref="AM1991:AM2033" si="790">X1991</f>
        <v>0</v>
      </c>
      <c r="AN1991" s="1085">
        <f t="shared" ref="AN1991:AN2033" si="791">SUM(AJ1991:AM1991)*$E1991</f>
        <v>0</v>
      </c>
      <c r="AO1991" s="1061">
        <f t="shared" si="777"/>
        <v>0</v>
      </c>
      <c r="AP1991" s="1061">
        <f t="shared" si="777"/>
        <v>0</v>
      </c>
      <c r="AQ1991" s="1061">
        <f t="shared" si="777"/>
        <v>2.5</v>
      </c>
      <c r="AR1991" s="1061">
        <f t="shared" si="777"/>
        <v>0</v>
      </c>
      <c r="AS1991" s="1061">
        <f t="shared" si="777"/>
        <v>15</v>
      </c>
      <c r="AT1991" s="850">
        <f t="shared" si="783"/>
        <v>60</v>
      </c>
      <c r="AU1991" s="1255" t="s">
        <v>801</v>
      </c>
      <c r="AV1991" s="1256"/>
      <c r="AW1991" s="1256"/>
      <c r="AX1991" s="1256"/>
      <c r="AY1991" s="1256"/>
      <c r="AZ1991" s="870"/>
    </row>
    <row r="1992" spans="1:52" ht="13.5" customHeight="1">
      <c r="A1992" s="838">
        <f t="shared" si="781"/>
        <v>19</v>
      </c>
      <c r="B1992" s="931" t="s">
        <v>176</v>
      </c>
      <c r="C1992" s="896" t="s">
        <v>389</v>
      </c>
      <c r="D1992" s="1113">
        <v>9</v>
      </c>
      <c r="E1992" s="1114">
        <v>9</v>
      </c>
      <c r="F1992" s="1061"/>
      <c r="G1992" s="1090"/>
      <c r="H1992" s="1063">
        <v>0.5</v>
      </c>
      <c r="I1992" s="1077"/>
      <c r="J1992" s="1060">
        <f t="shared" si="772"/>
        <v>4.5</v>
      </c>
      <c r="K1992" s="1061" t="s">
        <v>887</v>
      </c>
      <c r="L1992" s="1061"/>
      <c r="M1992" s="1063">
        <v>1</v>
      </c>
      <c r="N1992" s="1063"/>
      <c r="O1992" s="1060">
        <f t="shared" si="787"/>
        <v>9</v>
      </c>
      <c r="P1992" s="1093"/>
      <c r="Q1992" s="1065"/>
      <c r="R1992" s="1100">
        <v>1</v>
      </c>
      <c r="S1992" s="1063"/>
      <c r="T1992" s="1079">
        <f t="shared" si="773"/>
        <v>9</v>
      </c>
      <c r="U1992" s="1061">
        <f>SUM(F1992,K1992,P1992)</f>
        <v>0</v>
      </c>
      <c r="V1992" s="1061">
        <f t="shared" si="785"/>
        <v>0</v>
      </c>
      <c r="W1992" s="1063">
        <f t="shared" si="785"/>
        <v>2.5</v>
      </c>
      <c r="X1992" s="1063">
        <f t="shared" si="785"/>
        <v>0</v>
      </c>
      <c r="Y1992" s="1060">
        <f t="shared" si="785"/>
        <v>22.5</v>
      </c>
      <c r="Z1992" s="1080">
        <f t="shared" si="782"/>
        <v>19</v>
      </c>
      <c r="AA1992" s="1081" t="str">
        <f t="shared" si="779"/>
        <v>Dấm chua</v>
      </c>
      <c r="AB1992" s="1082" t="str">
        <f t="shared" si="779"/>
        <v>lít</v>
      </c>
      <c r="AC1992" s="1083">
        <f t="shared" si="779"/>
        <v>9</v>
      </c>
      <c r="AD1992" s="1089">
        <f t="shared" si="779"/>
        <v>9</v>
      </c>
      <c r="AE1992" s="1071">
        <f t="shared" si="788"/>
        <v>0</v>
      </c>
      <c r="AF1992" s="1071">
        <f t="shared" si="788"/>
        <v>0</v>
      </c>
      <c r="AG1992" s="1071">
        <f t="shared" si="788"/>
        <v>0.5</v>
      </c>
      <c r="AH1992" s="1071">
        <f t="shared" si="788"/>
        <v>0</v>
      </c>
      <c r="AI1992" s="1060">
        <f t="shared" si="780"/>
        <v>4.5</v>
      </c>
      <c r="AJ1992" s="1102">
        <f t="shared" si="789"/>
        <v>0</v>
      </c>
      <c r="AK1992" s="1102">
        <f t="shared" si="789"/>
        <v>0</v>
      </c>
      <c r="AL1992" s="1112">
        <v>20</v>
      </c>
      <c r="AM1992" s="1102">
        <f t="shared" si="790"/>
        <v>0</v>
      </c>
      <c r="AN1992" s="1085">
        <f t="shared" si="791"/>
        <v>180</v>
      </c>
      <c r="AO1992" s="1061">
        <f t="shared" si="777"/>
        <v>0</v>
      </c>
      <c r="AP1992" s="1061">
        <f t="shared" si="777"/>
        <v>0</v>
      </c>
      <c r="AQ1992" s="1061">
        <f t="shared" si="777"/>
        <v>2.5</v>
      </c>
      <c r="AR1992" s="1061">
        <f t="shared" si="777"/>
        <v>0</v>
      </c>
      <c r="AS1992" s="1061">
        <f t="shared" si="777"/>
        <v>22.5</v>
      </c>
      <c r="AT1992" s="850">
        <f t="shared" si="783"/>
        <v>0</v>
      </c>
      <c r="AU1992" s="893" t="s">
        <v>802</v>
      </c>
      <c r="AV1992" s="894"/>
      <c r="AW1992" s="894"/>
      <c r="AX1992" s="894"/>
      <c r="AY1992" s="894"/>
      <c r="AZ1992" s="870">
        <f>AZ1986+SUM(AZ1987:AZ1991)</f>
        <v>11239.299999999994</v>
      </c>
    </row>
    <row r="1993" spans="1:52" ht="13.5" customHeight="1">
      <c r="A1993" s="838">
        <f t="shared" si="781"/>
        <v>20</v>
      </c>
      <c r="B1993" s="911" t="s">
        <v>158</v>
      </c>
      <c r="C1993" s="902" t="s">
        <v>66</v>
      </c>
      <c r="D1993" s="1115">
        <v>30</v>
      </c>
      <c r="E1993" s="1116">
        <v>30</v>
      </c>
      <c r="F1993" s="1061"/>
      <c r="G1993" s="1090"/>
      <c r="H1993" s="1063">
        <v>0.5</v>
      </c>
      <c r="I1993" s="1077"/>
      <c r="J1993" s="1060">
        <f t="shared" si="772"/>
        <v>15</v>
      </c>
      <c r="K1993" s="1065"/>
      <c r="L1993" s="1071"/>
      <c r="M1993" s="1063">
        <v>1</v>
      </c>
      <c r="N1993" s="1063"/>
      <c r="O1993" s="1060">
        <f t="shared" si="787"/>
        <v>30</v>
      </c>
      <c r="P1993" s="1088"/>
      <c r="Q1993" s="1071"/>
      <c r="R1993" s="1110">
        <v>1</v>
      </c>
      <c r="S1993" s="1063"/>
      <c r="T1993" s="1079">
        <f t="shared" si="773"/>
        <v>30</v>
      </c>
      <c r="U1993" s="1061">
        <f>SUM(F1993,K1993,P1993)</f>
        <v>0</v>
      </c>
      <c r="V1993" s="1071">
        <f t="shared" si="785"/>
        <v>0</v>
      </c>
      <c r="W1993" s="1063">
        <f t="shared" si="785"/>
        <v>2.5</v>
      </c>
      <c r="X1993" s="1063">
        <f t="shared" si="785"/>
        <v>0</v>
      </c>
      <c r="Y1993" s="1060">
        <f t="shared" si="785"/>
        <v>75</v>
      </c>
      <c r="Z1993" s="1080">
        <f t="shared" si="782"/>
        <v>20</v>
      </c>
      <c r="AA1993" s="1081" t="str">
        <f t="shared" si="779"/>
        <v>Chè vằng</v>
      </c>
      <c r="AB1993" s="1082" t="str">
        <f t="shared" si="779"/>
        <v>kg</v>
      </c>
      <c r="AC1993" s="1083">
        <f t="shared" si="779"/>
        <v>30</v>
      </c>
      <c r="AD1993" s="1089">
        <f t="shared" si="779"/>
        <v>30</v>
      </c>
      <c r="AE1993" s="1071">
        <f t="shared" si="788"/>
        <v>0</v>
      </c>
      <c r="AF1993" s="1071">
        <f t="shared" si="788"/>
        <v>0</v>
      </c>
      <c r="AG1993" s="1071">
        <f t="shared" si="788"/>
        <v>13.5</v>
      </c>
      <c r="AH1993" s="1071">
        <f t="shared" si="788"/>
        <v>0</v>
      </c>
      <c r="AI1993" s="1060">
        <f t="shared" si="780"/>
        <v>405</v>
      </c>
      <c r="AJ1993" s="1102">
        <f t="shared" si="789"/>
        <v>0</v>
      </c>
      <c r="AK1993" s="1102">
        <f t="shared" si="789"/>
        <v>0</v>
      </c>
      <c r="AL1993" s="1112"/>
      <c r="AM1993" s="1102">
        <f t="shared" si="790"/>
        <v>0</v>
      </c>
      <c r="AN1993" s="1085">
        <f t="shared" si="791"/>
        <v>0</v>
      </c>
      <c r="AO1993" s="1061">
        <f t="shared" si="777"/>
        <v>0</v>
      </c>
      <c r="AP1993" s="1061">
        <f t="shared" si="777"/>
        <v>0</v>
      </c>
      <c r="AQ1993" s="1061">
        <f t="shared" si="777"/>
        <v>2.5</v>
      </c>
      <c r="AR1993" s="1061">
        <f t="shared" si="777"/>
        <v>0</v>
      </c>
      <c r="AS1993" s="1061">
        <f t="shared" si="777"/>
        <v>75</v>
      </c>
      <c r="AT1993" s="850">
        <f t="shared" si="783"/>
        <v>0</v>
      </c>
      <c r="AU1993" s="1274" t="s">
        <v>803</v>
      </c>
      <c r="AV1993" s="1275"/>
      <c r="AW1993" s="1275"/>
      <c r="AX1993" s="1275"/>
      <c r="AY1993" s="1275"/>
      <c r="AZ1993" s="870"/>
    </row>
    <row r="1994" spans="1:52" ht="13.5" customHeight="1">
      <c r="A1994" s="838">
        <f t="shared" si="781"/>
        <v>21</v>
      </c>
      <c r="B1994" s="911" t="s">
        <v>166</v>
      </c>
      <c r="C1994" s="844" t="s">
        <v>66</v>
      </c>
      <c r="D1994" s="1117">
        <v>30</v>
      </c>
      <c r="E1994" s="1060">
        <v>30</v>
      </c>
      <c r="F1994" s="1065"/>
      <c r="G1994" s="1090"/>
      <c r="H1994" s="1063"/>
      <c r="I1994" s="1091"/>
      <c r="J1994" s="1060">
        <f t="shared" si="772"/>
        <v>0</v>
      </c>
      <c r="K1994" s="1061"/>
      <c r="L1994" s="1065"/>
      <c r="M1994" s="1063">
        <v>0.1</v>
      </c>
      <c r="N1994" s="1063"/>
      <c r="O1994" s="1060">
        <f t="shared" si="787"/>
        <v>3</v>
      </c>
      <c r="P1994" s="1056"/>
      <c r="Q1994" s="1065"/>
      <c r="R1994" s="1100">
        <v>0.1</v>
      </c>
      <c r="S1994" s="1063"/>
      <c r="T1994" s="1079">
        <f t="shared" si="773"/>
        <v>3</v>
      </c>
      <c r="U1994" s="1061">
        <f>SUM(F1994,K1994,P1994)</f>
        <v>0</v>
      </c>
      <c r="V1994" s="1061">
        <f t="shared" si="785"/>
        <v>0</v>
      </c>
      <c r="W1994" s="1063">
        <f t="shared" si="785"/>
        <v>0.2</v>
      </c>
      <c r="X1994" s="1063">
        <f t="shared" si="785"/>
        <v>0</v>
      </c>
      <c r="Y1994" s="1060">
        <f t="shared" si="785"/>
        <v>6</v>
      </c>
      <c r="Z1994" s="1080">
        <f t="shared" si="782"/>
        <v>21</v>
      </c>
      <c r="AA1994" s="1081" t="str">
        <f t="shared" si="779"/>
        <v>Hành tăm</v>
      </c>
      <c r="AB1994" s="1082" t="str">
        <f t="shared" si="779"/>
        <v>kg</v>
      </c>
      <c r="AC1994" s="1083">
        <f t="shared" si="779"/>
        <v>30</v>
      </c>
      <c r="AD1994" s="1089">
        <f t="shared" si="779"/>
        <v>30</v>
      </c>
      <c r="AE1994" s="1071">
        <f t="shared" si="788"/>
        <v>0</v>
      </c>
      <c r="AF1994" s="1071">
        <f t="shared" si="788"/>
        <v>0</v>
      </c>
      <c r="AG1994" s="1071">
        <f t="shared" si="788"/>
        <v>2.6999999999999971</v>
      </c>
      <c r="AH1994" s="1071">
        <f t="shared" si="788"/>
        <v>0</v>
      </c>
      <c r="AI1994" s="1060">
        <f t="shared" si="780"/>
        <v>80.999999999999915</v>
      </c>
      <c r="AJ1994" s="1102">
        <f t="shared" si="789"/>
        <v>0</v>
      </c>
      <c r="AK1994" s="1102">
        <f t="shared" si="789"/>
        <v>0</v>
      </c>
      <c r="AL1994" s="1112"/>
      <c r="AM1994" s="1102">
        <f t="shared" si="790"/>
        <v>0</v>
      </c>
      <c r="AN1994" s="1085">
        <f t="shared" si="791"/>
        <v>0</v>
      </c>
      <c r="AO1994" s="1061">
        <f t="shared" si="777"/>
        <v>0</v>
      </c>
      <c r="AP1994" s="1061">
        <f t="shared" si="777"/>
        <v>0</v>
      </c>
      <c r="AQ1994" s="1061">
        <f t="shared" si="777"/>
        <v>0.2</v>
      </c>
      <c r="AR1994" s="1061">
        <f t="shared" si="777"/>
        <v>0</v>
      </c>
      <c r="AS1994" s="1061">
        <f t="shared" si="777"/>
        <v>6</v>
      </c>
      <c r="AT1994" s="850">
        <f t="shared" si="783"/>
        <v>0</v>
      </c>
      <c r="AU1994" s="4" t="s">
        <v>804</v>
      </c>
      <c r="AV1994" s="3"/>
      <c r="AW1994" s="3"/>
      <c r="AX1994" s="3"/>
      <c r="AY1994" s="3"/>
      <c r="AZ1994" s="870">
        <f>Y2043</f>
        <v>8972.6</v>
      </c>
    </row>
    <row r="1995" spans="1:52" ht="13.5" customHeight="1">
      <c r="A1995" s="838">
        <f t="shared" si="781"/>
        <v>22</v>
      </c>
      <c r="B1995" s="911" t="s">
        <v>145</v>
      </c>
      <c r="C1995" s="844" t="s">
        <v>389</v>
      </c>
      <c r="D1995" s="1117">
        <v>16</v>
      </c>
      <c r="E1995" s="1060">
        <v>16</v>
      </c>
      <c r="F1995" s="1061"/>
      <c r="G1995" s="1090"/>
      <c r="H1995" s="1063">
        <v>1</v>
      </c>
      <c r="I1995" s="1077"/>
      <c r="J1995" s="1060">
        <f t="shared" si="772"/>
        <v>16</v>
      </c>
      <c r="K1995" s="1103"/>
      <c r="L1995" s="1071"/>
      <c r="M1995" s="1063">
        <v>1</v>
      </c>
      <c r="N1995" s="1118"/>
      <c r="O1995" s="1060">
        <f t="shared" si="787"/>
        <v>16</v>
      </c>
      <c r="P1995" s="1056"/>
      <c r="Q1995" s="1071"/>
      <c r="R1995" s="1100">
        <v>1</v>
      </c>
      <c r="S1995" s="1063"/>
      <c r="T1995" s="1079">
        <f t="shared" si="773"/>
        <v>16</v>
      </c>
      <c r="U1995" s="1061">
        <f t="shared" ref="U1995:U2033" si="792">SUM(F1995,K1995,P1995)</f>
        <v>0</v>
      </c>
      <c r="V1995" s="1071">
        <f t="shared" si="785"/>
        <v>0</v>
      </c>
      <c r="W1995" s="1063">
        <f t="shared" si="785"/>
        <v>3</v>
      </c>
      <c r="X1995" s="1063">
        <f t="shared" si="785"/>
        <v>0</v>
      </c>
      <c r="Y1995" s="1060">
        <f t="shared" si="785"/>
        <v>48</v>
      </c>
      <c r="Z1995" s="1080">
        <f t="shared" si="782"/>
        <v>22</v>
      </c>
      <c r="AA1995" s="1081" t="str">
        <f t="shared" si="779"/>
        <v>Dầu rửa</v>
      </c>
      <c r="AB1995" s="1082" t="str">
        <f t="shared" si="779"/>
        <v>lít</v>
      </c>
      <c r="AC1995" s="1083">
        <f t="shared" si="779"/>
        <v>16</v>
      </c>
      <c r="AD1995" s="1089">
        <f t="shared" si="779"/>
        <v>16</v>
      </c>
      <c r="AE1995" s="1071">
        <f t="shared" si="788"/>
        <v>0</v>
      </c>
      <c r="AF1995" s="1071">
        <f t="shared" si="788"/>
        <v>0</v>
      </c>
      <c r="AG1995" s="1071">
        <f t="shared" si="788"/>
        <v>12.5</v>
      </c>
      <c r="AH1995" s="1071">
        <f t="shared" si="788"/>
        <v>0</v>
      </c>
      <c r="AI1995" s="1060">
        <f t="shared" si="780"/>
        <v>200</v>
      </c>
      <c r="AJ1995" s="1102">
        <f t="shared" si="789"/>
        <v>0</v>
      </c>
      <c r="AK1995" s="1102">
        <f t="shared" si="789"/>
        <v>0</v>
      </c>
      <c r="AL1995" s="1112"/>
      <c r="AM1995" s="1102">
        <f t="shared" si="790"/>
        <v>0</v>
      </c>
      <c r="AN1995" s="1085">
        <f t="shared" si="791"/>
        <v>0</v>
      </c>
      <c r="AO1995" s="1061">
        <f t="shared" si="777"/>
        <v>0</v>
      </c>
      <c r="AP1995" s="1061">
        <f t="shared" si="777"/>
        <v>0</v>
      </c>
      <c r="AQ1995" s="1061">
        <f t="shared" si="777"/>
        <v>3</v>
      </c>
      <c r="AR1995" s="1061">
        <f t="shared" si="777"/>
        <v>0</v>
      </c>
      <c r="AS1995" s="1061">
        <f t="shared" si="777"/>
        <v>48</v>
      </c>
      <c r="AT1995" s="850">
        <f t="shared" si="783"/>
        <v>0</v>
      </c>
      <c r="AU1995" s="4" t="s">
        <v>805</v>
      </c>
      <c r="AV1995" s="3"/>
      <c r="AW1995" s="3"/>
      <c r="AX1995" s="3"/>
      <c r="AY1995" s="3"/>
      <c r="AZ1995" s="870">
        <f>Q2046</f>
        <v>0</v>
      </c>
    </row>
    <row r="1996" spans="1:52" ht="13.5" customHeight="1">
      <c r="A1996" s="838">
        <f t="shared" si="781"/>
        <v>23</v>
      </c>
      <c r="B1996" s="911" t="s">
        <v>136</v>
      </c>
      <c r="C1996" s="844" t="s">
        <v>66</v>
      </c>
      <c r="D1996" s="1117">
        <v>120</v>
      </c>
      <c r="E1996" s="1060">
        <v>120</v>
      </c>
      <c r="F1996" s="1061"/>
      <c r="G1996" s="1090"/>
      <c r="H1996" s="1119"/>
      <c r="I1996" s="1077"/>
      <c r="J1996" s="1060">
        <f t="shared" si="772"/>
        <v>0</v>
      </c>
      <c r="K1996" s="1065"/>
      <c r="L1996" s="1071"/>
      <c r="M1996" s="1119"/>
      <c r="N1996" s="1063"/>
      <c r="O1996" s="1060">
        <f t="shared" si="787"/>
        <v>0</v>
      </c>
      <c r="P1996" s="1056" t="s">
        <v>883</v>
      </c>
      <c r="Q1996" s="1071"/>
      <c r="R1996" s="1100"/>
      <c r="S1996" s="1063"/>
      <c r="T1996" s="1079">
        <f t="shared" si="773"/>
        <v>0</v>
      </c>
      <c r="U1996" s="1103">
        <f t="shared" si="792"/>
        <v>0</v>
      </c>
      <c r="V1996" s="1071">
        <f t="shared" si="785"/>
        <v>0</v>
      </c>
      <c r="W1996" s="1063">
        <f t="shared" si="785"/>
        <v>0</v>
      </c>
      <c r="X1996" s="1063">
        <f t="shared" si="785"/>
        <v>0</v>
      </c>
      <c r="Y1996" s="1060">
        <f t="shared" si="785"/>
        <v>0</v>
      </c>
      <c r="Z1996" s="1080">
        <f t="shared" si="782"/>
        <v>23</v>
      </c>
      <c r="AA1996" s="1081" t="str">
        <f t="shared" si="779"/>
        <v>Cá khô</v>
      </c>
      <c r="AB1996" s="1082" t="str">
        <f t="shared" si="779"/>
        <v>kg</v>
      </c>
      <c r="AC1996" s="1083">
        <f t="shared" si="779"/>
        <v>120</v>
      </c>
      <c r="AD1996" s="1089">
        <f t="shared" si="779"/>
        <v>120</v>
      </c>
      <c r="AE1996" s="1071">
        <f t="shared" si="788"/>
        <v>0</v>
      </c>
      <c r="AF1996" s="1071">
        <f t="shared" si="788"/>
        <v>0</v>
      </c>
      <c r="AG1996" s="1071">
        <f t="shared" si="788"/>
        <v>16.5</v>
      </c>
      <c r="AH1996" s="1071">
        <f t="shared" si="788"/>
        <v>0</v>
      </c>
      <c r="AI1996" s="1060">
        <f t="shared" si="780"/>
        <v>1980</v>
      </c>
      <c r="AJ1996" s="1102">
        <f t="shared" si="789"/>
        <v>0</v>
      </c>
      <c r="AK1996" s="1102">
        <f t="shared" si="789"/>
        <v>0</v>
      </c>
      <c r="AL1996" s="1112"/>
      <c r="AM1996" s="1102">
        <f t="shared" si="790"/>
        <v>0</v>
      </c>
      <c r="AN1996" s="1085">
        <f t="shared" si="791"/>
        <v>0</v>
      </c>
      <c r="AO1996" s="1061">
        <f t="shared" si="777"/>
        <v>0</v>
      </c>
      <c r="AP1996" s="1061">
        <f t="shared" si="777"/>
        <v>0</v>
      </c>
      <c r="AQ1996" s="1061">
        <f t="shared" si="777"/>
        <v>0</v>
      </c>
      <c r="AR1996" s="1061">
        <f t="shared" si="777"/>
        <v>0</v>
      </c>
      <c r="AS1996" s="1061">
        <f t="shared" si="777"/>
        <v>0</v>
      </c>
      <c r="AT1996" s="850">
        <f t="shared" si="783"/>
        <v>0</v>
      </c>
      <c r="AU1996" s="893" t="s">
        <v>806</v>
      </c>
      <c r="AV1996" s="894"/>
      <c r="AW1996" s="894"/>
      <c r="AX1996" s="894"/>
      <c r="AY1996" s="894"/>
      <c r="AZ1996" s="870">
        <f>SUM(AZ1994:AZ1995)</f>
        <v>8972.6</v>
      </c>
    </row>
    <row r="1997" spans="1:52" ht="13.5" customHeight="1">
      <c r="A1997" s="838">
        <f t="shared" si="781"/>
        <v>24</v>
      </c>
      <c r="B1997" s="911" t="s">
        <v>183</v>
      </c>
      <c r="C1997" s="844" t="s">
        <v>66</v>
      </c>
      <c r="D1997" s="1117">
        <v>30</v>
      </c>
      <c r="E1997" s="1060">
        <v>30</v>
      </c>
      <c r="F1997" s="1103"/>
      <c r="G1997" s="1120"/>
      <c r="H1997" s="1121">
        <v>0.1</v>
      </c>
      <c r="I1997" s="1077"/>
      <c r="J1997" s="1060">
        <f t="shared" si="772"/>
        <v>3</v>
      </c>
      <c r="K1997" s="1103"/>
      <c r="L1997" s="1071"/>
      <c r="M1997" s="1063">
        <v>0.2</v>
      </c>
      <c r="N1997" s="1063"/>
      <c r="O1997" s="1060">
        <f t="shared" si="787"/>
        <v>6</v>
      </c>
      <c r="P1997" s="1056"/>
      <c r="Q1997" s="1071"/>
      <c r="R1997" s="1063">
        <v>0.2</v>
      </c>
      <c r="S1997" s="1063"/>
      <c r="T1997" s="1079">
        <f t="shared" si="773"/>
        <v>6</v>
      </c>
      <c r="U1997" s="1061">
        <f t="shared" si="792"/>
        <v>0</v>
      </c>
      <c r="V1997" s="1071">
        <f t="shared" si="785"/>
        <v>0</v>
      </c>
      <c r="W1997" s="1063">
        <f t="shared" si="785"/>
        <v>0.5</v>
      </c>
      <c r="X1997" s="1063">
        <f t="shared" si="785"/>
        <v>0</v>
      </c>
      <c r="Y1997" s="1060">
        <f t="shared" si="785"/>
        <v>15</v>
      </c>
      <c r="Z1997" s="1080">
        <f t="shared" si="782"/>
        <v>24</v>
      </c>
      <c r="AA1997" s="1081" t="str">
        <f t="shared" si="779"/>
        <v>Nghệ tươi</v>
      </c>
      <c r="AB1997" s="1082" t="str">
        <f t="shared" si="779"/>
        <v>kg</v>
      </c>
      <c r="AC1997" s="1083">
        <f t="shared" si="779"/>
        <v>30</v>
      </c>
      <c r="AD1997" s="1089">
        <f t="shared" si="779"/>
        <v>30</v>
      </c>
      <c r="AE1997" s="1071">
        <f t="shared" si="788"/>
        <v>0</v>
      </c>
      <c r="AF1997" s="1071">
        <f t="shared" si="788"/>
        <v>0</v>
      </c>
      <c r="AG1997" s="1071">
        <f t="shared" si="788"/>
        <v>3.5</v>
      </c>
      <c r="AH1997" s="1071">
        <f t="shared" si="788"/>
        <v>0</v>
      </c>
      <c r="AI1997" s="1060">
        <f t="shared" si="780"/>
        <v>105</v>
      </c>
      <c r="AJ1997" s="1102">
        <f t="shared" si="789"/>
        <v>0</v>
      </c>
      <c r="AK1997" s="1102">
        <f t="shared" si="789"/>
        <v>0</v>
      </c>
      <c r="AL1997" s="1112"/>
      <c r="AM1997" s="1102">
        <f t="shared" si="790"/>
        <v>0</v>
      </c>
      <c r="AN1997" s="1085">
        <f t="shared" si="791"/>
        <v>0</v>
      </c>
      <c r="AO1997" s="1061">
        <f t="shared" si="777"/>
        <v>0</v>
      </c>
      <c r="AP1997" s="1061">
        <f t="shared" si="777"/>
        <v>0</v>
      </c>
      <c r="AQ1997" s="1061">
        <f t="shared" si="777"/>
        <v>0.5</v>
      </c>
      <c r="AR1997" s="1061">
        <f t="shared" si="777"/>
        <v>0</v>
      </c>
      <c r="AS1997" s="1061">
        <f t="shared" si="777"/>
        <v>15</v>
      </c>
      <c r="AT1997" s="850">
        <f t="shared" si="783"/>
        <v>0</v>
      </c>
      <c r="AU1997" s="893" t="s">
        <v>807</v>
      </c>
      <c r="AV1997" s="894"/>
      <c r="AW1997" s="894"/>
      <c r="AX1997" s="894"/>
      <c r="AY1997" s="894"/>
      <c r="AZ1997" s="912"/>
    </row>
    <row r="1998" spans="1:52" ht="13.5" customHeight="1">
      <c r="A1998" s="838">
        <f t="shared" si="781"/>
        <v>25</v>
      </c>
      <c r="B1998" s="911" t="s">
        <v>142</v>
      </c>
      <c r="C1998" s="844" t="s">
        <v>66</v>
      </c>
      <c r="D1998" s="1117">
        <v>35</v>
      </c>
      <c r="E1998" s="1060">
        <v>35</v>
      </c>
      <c r="F1998" s="1061"/>
      <c r="G1998" s="1120"/>
      <c r="H1998" s="1063"/>
      <c r="I1998" s="1077"/>
      <c r="J1998" s="1060">
        <f t="shared" si="772"/>
        <v>0</v>
      </c>
      <c r="K1998" s="1103"/>
      <c r="L1998" s="1071"/>
      <c r="M1998" s="1063">
        <v>0.2</v>
      </c>
      <c r="N1998" s="1063"/>
      <c r="O1998" s="1060">
        <f t="shared" si="787"/>
        <v>7</v>
      </c>
      <c r="P1998" s="1122"/>
      <c r="Q1998" s="1071"/>
      <c r="R1998" s="1063"/>
      <c r="S1998" s="1063"/>
      <c r="T1998" s="1079">
        <f t="shared" si="773"/>
        <v>0</v>
      </c>
      <c r="U1998" s="1061">
        <f t="shared" si="792"/>
        <v>0</v>
      </c>
      <c r="V1998" s="1071">
        <f t="shared" si="785"/>
        <v>0</v>
      </c>
      <c r="W1998" s="1063">
        <f t="shared" si="785"/>
        <v>0.2</v>
      </c>
      <c r="X1998" s="1063">
        <f t="shared" si="785"/>
        <v>0</v>
      </c>
      <c r="Y1998" s="1060">
        <f t="shared" si="785"/>
        <v>7</v>
      </c>
      <c r="Z1998" s="1080">
        <f t="shared" si="782"/>
        <v>25</v>
      </c>
      <c r="AA1998" s="1081" t="str">
        <f t="shared" si="779"/>
        <v>Gừng tươi</v>
      </c>
      <c r="AB1998" s="1082" t="str">
        <f t="shared" si="779"/>
        <v>kg</v>
      </c>
      <c r="AC1998" s="1083">
        <f t="shared" si="779"/>
        <v>35</v>
      </c>
      <c r="AD1998" s="1089">
        <f t="shared" si="779"/>
        <v>35</v>
      </c>
      <c r="AE1998" s="1071">
        <f t="shared" si="788"/>
        <v>0</v>
      </c>
      <c r="AF1998" s="1071">
        <f t="shared" si="788"/>
        <v>0</v>
      </c>
      <c r="AG1998" s="1071">
        <f t="shared" si="788"/>
        <v>5.0999999999999988</v>
      </c>
      <c r="AH1998" s="1071">
        <f t="shared" si="788"/>
        <v>0</v>
      </c>
      <c r="AI1998" s="1060">
        <f t="shared" si="780"/>
        <v>178.49999999999994</v>
      </c>
      <c r="AJ1998" s="1102">
        <f t="shared" si="789"/>
        <v>0</v>
      </c>
      <c r="AK1998" s="1102">
        <f t="shared" si="789"/>
        <v>0</v>
      </c>
      <c r="AL1998" s="1112"/>
      <c r="AM1998" s="1102">
        <f t="shared" si="790"/>
        <v>0</v>
      </c>
      <c r="AN1998" s="1085">
        <f t="shared" si="791"/>
        <v>0</v>
      </c>
      <c r="AO1998" s="1061">
        <f t="shared" si="777"/>
        <v>0</v>
      </c>
      <c r="AP1998" s="1061">
        <f t="shared" si="777"/>
        <v>0</v>
      </c>
      <c r="AQ1998" s="1061">
        <f t="shared" si="777"/>
        <v>0.2</v>
      </c>
      <c r="AR1998" s="1061">
        <f t="shared" si="777"/>
        <v>0</v>
      </c>
      <c r="AS1998" s="1061">
        <f t="shared" si="777"/>
        <v>7</v>
      </c>
      <c r="AT1998" s="850">
        <f t="shared" si="783"/>
        <v>0</v>
      </c>
      <c r="AU1998" s="4" t="s">
        <v>808</v>
      </c>
      <c r="AV1998" s="3"/>
      <c r="AW1998" s="3"/>
      <c r="AX1998" s="3"/>
      <c r="AY1998" s="3"/>
      <c r="AZ1998" s="870">
        <f>Y2044</f>
        <v>2266.6999999999935</v>
      </c>
    </row>
    <row r="1999" spans="1:52" ht="13.5" customHeight="1">
      <c r="A1999" s="838">
        <f t="shared" si="781"/>
        <v>26</v>
      </c>
      <c r="B1999" s="911" t="s">
        <v>51</v>
      </c>
      <c r="C1999" s="844" t="s">
        <v>66</v>
      </c>
      <c r="D1999" s="1117">
        <v>100</v>
      </c>
      <c r="E1999" s="1060">
        <v>100</v>
      </c>
      <c r="F1999" s="1061"/>
      <c r="G1999" s="1120"/>
      <c r="H1999" s="1063">
        <v>0.5</v>
      </c>
      <c r="I1999" s="1077"/>
      <c r="J1999" s="1060">
        <f t="shared" si="772"/>
        <v>50</v>
      </c>
      <c r="K1999" s="1065"/>
      <c r="L1999" s="1071"/>
      <c r="M1999" s="1119"/>
      <c r="N1999" s="1063"/>
      <c r="O1999" s="1060">
        <f t="shared" si="787"/>
        <v>0</v>
      </c>
      <c r="P1999" s="1056"/>
      <c r="Q1999" s="1065"/>
      <c r="R1999" s="1100"/>
      <c r="S1999" s="1063"/>
      <c r="T1999" s="1079">
        <f t="shared" si="773"/>
        <v>0</v>
      </c>
      <c r="U1999" s="1061">
        <f t="shared" si="792"/>
        <v>0</v>
      </c>
      <c r="V1999" s="1071">
        <f t="shared" si="785"/>
        <v>0</v>
      </c>
      <c r="W1999" s="1063">
        <f t="shared" si="785"/>
        <v>0.5</v>
      </c>
      <c r="X1999" s="1063">
        <f t="shared" si="785"/>
        <v>0</v>
      </c>
      <c r="Y1999" s="1060">
        <f t="shared" si="785"/>
        <v>50</v>
      </c>
      <c r="Z1999" s="1080">
        <f t="shared" si="782"/>
        <v>26</v>
      </c>
      <c r="AA1999" s="1081" t="str">
        <f t="shared" si="779"/>
        <v>Tép khô</v>
      </c>
      <c r="AB1999" s="1082" t="str">
        <f t="shared" si="779"/>
        <v>kg</v>
      </c>
      <c r="AC1999" s="1083">
        <f t="shared" si="779"/>
        <v>100</v>
      </c>
      <c r="AD1999" s="1089">
        <f t="shared" si="779"/>
        <v>100</v>
      </c>
      <c r="AE1999" s="1071">
        <f t="shared" si="788"/>
        <v>0</v>
      </c>
      <c r="AF1999" s="1071">
        <f t="shared" si="788"/>
        <v>0</v>
      </c>
      <c r="AG1999" s="1071">
        <f t="shared" si="788"/>
        <v>2.5999999999999996</v>
      </c>
      <c r="AH1999" s="1071">
        <f t="shared" si="788"/>
        <v>0</v>
      </c>
      <c r="AI1999" s="1060">
        <f t="shared" si="780"/>
        <v>259.99999999999994</v>
      </c>
      <c r="AJ1999" s="1102">
        <f t="shared" si="789"/>
        <v>0</v>
      </c>
      <c r="AK1999" s="1102">
        <f t="shared" si="789"/>
        <v>0</v>
      </c>
      <c r="AL1999" s="1112"/>
      <c r="AM1999" s="1102">
        <f t="shared" si="790"/>
        <v>0</v>
      </c>
      <c r="AN1999" s="1085">
        <f t="shared" si="791"/>
        <v>0</v>
      </c>
      <c r="AO1999" s="1061">
        <f t="shared" si="777"/>
        <v>0</v>
      </c>
      <c r="AP1999" s="1061">
        <f t="shared" si="777"/>
        <v>0</v>
      </c>
      <c r="AQ1999" s="1061">
        <f t="shared" si="777"/>
        <v>0.5</v>
      </c>
      <c r="AR1999" s="1061">
        <f t="shared" si="777"/>
        <v>0</v>
      </c>
      <c r="AS1999" s="1061">
        <f t="shared" si="777"/>
        <v>50</v>
      </c>
      <c r="AT1999" s="850">
        <f t="shared" si="783"/>
        <v>0</v>
      </c>
      <c r="AU1999" s="4" t="s">
        <v>809</v>
      </c>
      <c r="AV1999" s="3"/>
      <c r="AW1999" s="3"/>
      <c r="AX1999" s="3"/>
      <c r="AY1999" s="3"/>
      <c r="AZ1999" s="913">
        <f>Y2045</f>
        <v>0</v>
      </c>
    </row>
    <row r="2000" spans="1:52" ht="13.5" customHeight="1">
      <c r="A2000" s="838">
        <f t="shared" si="781"/>
        <v>27</v>
      </c>
      <c r="B2000" s="920" t="s">
        <v>854</v>
      </c>
      <c r="C2000" s="817" t="s">
        <v>66</v>
      </c>
      <c r="D2000" s="1054">
        <v>50</v>
      </c>
      <c r="E2000" s="921">
        <v>50</v>
      </c>
      <c r="F2000" s="1061"/>
      <c r="G2000" s="1123"/>
      <c r="H2000" s="1063">
        <v>0.2</v>
      </c>
      <c r="I2000" s="1077"/>
      <c r="J2000" s="1060">
        <f t="shared" si="772"/>
        <v>10</v>
      </c>
      <c r="K2000" s="1065"/>
      <c r="L2000" s="1124"/>
      <c r="M2000" s="1063">
        <v>0.4</v>
      </c>
      <c r="N2000" s="1063"/>
      <c r="O2000" s="1060">
        <f t="shared" si="787"/>
        <v>20</v>
      </c>
      <c r="P2000" s="1093"/>
      <c r="Q2000" s="1065"/>
      <c r="R2000" s="1125">
        <v>0.4</v>
      </c>
      <c r="S2000" s="1062"/>
      <c r="T2000" s="1079">
        <f t="shared" si="773"/>
        <v>20</v>
      </c>
      <c r="U2000" s="1061">
        <f t="shared" si="792"/>
        <v>0</v>
      </c>
      <c r="V2000" s="1061">
        <f t="shared" si="785"/>
        <v>0</v>
      </c>
      <c r="W2000" s="1063">
        <f t="shared" si="785"/>
        <v>1</v>
      </c>
      <c r="X2000" s="1063">
        <f t="shared" si="785"/>
        <v>0</v>
      </c>
      <c r="Y2000" s="1060">
        <f t="shared" si="785"/>
        <v>50</v>
      </c>
      <c r="Z2000" s="1080">
        <f t="shared" si="782"/>
        <v>27</v>
      </c>
      <c r="AA2000" s="1081" t="str">
        <f t="shared" si="779"/>
        <v xml:space="preserve">ớt quả </v>
      </c>
      <c r="AB2000" s="1082" t="str">
        <f t="shared" si="779"/>
        <v>kg</v>
      </c>
      <c r="AC2000" s="1083">
        <f t="shared" si="779"/>
        <v>50</v>
      </c>
      <c r="AD2000" s="1089">
        <f t="shared" si="779"/>
        <v>50</v>
      </c>
      <c r="AE2000" s="1071">
        <f t="shared" si="788"/>
        <v>0</v>
      </c>
      <c r="AF2000" s="1071">
        <f t="shared" si="788"/>
        <v>0</v>
      </c>
      <c r="AG2000" s="1071">
        <f t="shared" si="788"/>
        <v>3.5</v>
      </c>
      <c r="AH2000" s="1071">
        <f t="shared" si="788"/>
        <v>0</v>
      </c>
      <c r="AI2000" s="1060">
        <f t="shared" si="780"/>
        <v>175</v>
      </c>
      <c r="AJ2000" s="1102">
        <f t="shared" si="789"/>
        <v>0</v>
      </c>
      <c r="AK2000" s="1102">
        <f t="shared" si="789"/>
        <v>0</v>
      </c>
      <c r="AL2000" s="1112"/>
      <c r="AM2000" s="1102">
        <f t="shared" si="790"/>
        <v>0</v>
      </c>
      <c r="AN2000" s="1085">
        <f t="shared" si="791"/>
        <v>0</v>
      </c>
      <c r="AO2000" s="1061">
        <f t="shared" si="777"/>
        <v>0</v>
      </c>
      <c r="AP2000" s="1061">
        <f t="shared" si="777"/>
        <v>0</v>
      </c>
      <c r="AQ2000" s="1061">
        <f t="shared" si="777"/>
        <v>1</v>
      </c>
      <c r="AR2000" s="1061">
        <f t="shared" si="777"/>
        <v>0</v>
      </c>
      <c r="AS2000" s="1061">
        <f t="shared" si="777"/>
        <v>50</v>
      </c>
      <c r="AT2000" s="850">
        <f t="shared" si="783"/>
        <v>0</v>
      </c>
      <c r="AU2000" s="893"/>
      <c r="AV2000" s="894"/>
      <c r="AW2000" s="894"/>
      <c r="AX2000" s="894"/>
      <c r="AY2000" s="894"/>
      <c r="AZ2000" s="917"/>
    </row>
    <row r="2001" spans="1:52" ht="13.5" customHeight="1">
      <c r="A2001" s="838">
        <f t="shared" si="781"/>
        <v>28</v>
      </c>
      <c r="B2001" s="1052" t="s">
        <v>168</v>
      </c>
      <c r="C2001" s="817" t="s">
        <v>66</v>
      </c>
      <c r="D2001" s="1054">
        <v>120</v>
      </c>
      <c r="E2001" s="921">
        <v>91</v>
      </c>
      <c r="F2001" s="1061"/>
      <c r="G2001" s="1086"/>
      <c r="H2001" s="1063"/>
      <c r="I2001" s="1077"/>
      <c r="J2001" s="1060">
        <f t="shared" si="772"/>
        <v>0</v>
      </c>
      <c r="K2001" s="1061"/>
      <c r="L2001" s="1065">
        <v>7.5</v>
      </c>
      <c r="M2001" s="1063"/>
      <c r="N2001" s="1062"/>
      <c r="O2001" s="1060">
        <f t="shared" si="787"/>
        <v>682.5</v>
      </c>
      <c r="P2001" s="1093"/>
      <c r="Q2001" s="1065"/>
      <c r="R2001" s="1100"/>
      <c r="S2001" s="1062"/>
      <c r="T2001" s="1079">
        <f t="shared" si="773"/>
        <v>0</v>
      </c>
      <c r="U2001" s="1061">
        <f t="shared" si="792"/>
        <v>0</v>
      </c>
      <c r="V2001" s="1061">
        <f t="shared" si="785"/>
        <v>7.5</v>
      </c>
      <c r="W2001" s="1063">
        <f t="shared" si="785"/>
        <v>0</v>
      </c>
      <c r="X2001" s="1062">
        <f t="shared" si="785"/>
        <v>0</v>
      </c>
      <c r="Y2001" s="1060">
        <f t="shared" si="785"/>
        <v>682.5</v>
      </c>
      <c r="Z2001" s="1080">
        <f t="shared" si="782"/>
        <v>28</v>
      </c>
      <c r="AA2001" s="1126" t="str">
        <f t="shared" si="779"/>
        <v>Thịt gà mía</v>
      </c>
      <c r="AB2001" s="1082" t="str">
        <f t="shared" si="779"/>
        <v>kg</v>
      </c>
      <c r="AC2001" s="1083">
        <f t="shared" si="779"/>
        <v>120</v>
      </c>
      <c r="AD2001" s="1089">
        <f t="shared" si="779"/>
        <v>91</v>
      </c>
      <c r="AE2001" s="1071">
        <f t="shared" si="788"/>
        <v>0</v>
      </c>
      <c r="AF2001" s="1071">
        <f t="shared" si="788"/>
        <v>0</v>
      </c>
      <c r="AG2001" s="1071">
        <f t="shared" si="788"/>
        <v>0</v>
      </c>
      <c r="AH2001" s="1071">
        <f t="shared" si="788"/>
        <v>0</v>
      </c>
      <c r="AI2001" s="1060">
        <f t="shared" si="780"/>
        <v>0</v>
      </c>
      <c r="AJ2001" s="1102">
        <f t="shared" si="789"/>
        <v>0</v>
      </c>
      <c r="AK2001" s="1102">
        <f t="shared" si="789"/>
        <v>7.5</v>
      </c>
      <c r="AL2001" s="1102">
        <f t="shared" si="789"/>
        <v>0</v>
      </c>
      <c r="AM2001" s="1102">
        <f t="shared" si="790"/>
        <v>0</v>
      </c>
      <c r="AN2001" s="1085">
        <f t="shared" si="791"/>
        <v>682.5</v>
      </c>
      <c r="AO2001" s="1061">
        <f t="shared" si="777"/>
        <v>0</v>
      </c>
      <c r="AP2001" s="1061">
        <f t="shared" si="777"/>
        <v>7.5</v>
      </c>
      <c r="AQ2001" s="1061">
        <f t="shared" si="777"/>
        <v>0</v>
      </c>
      <c r="AR2001" s="1061">
        <f t="shared" si="777"/>
        <v>0</v>
      </c>
      <c r="AS2001" s="1061">
        <f t="shared" si="777"/>
        <v>682.5</v>
      </c>
      <c r="AT2001" s="850">
        <f t="shared" si="783"/>
        <v>217.5</v>
      </c>
      <c r="AU2001" s="893"/>
      <c r="AV2001" s="894"/>
      <c r="AW2001" s="894"/>
      <c r="AX2001" s="894"/>
      <c r="AY2001" s="894"/>
      <c r="AZ2001" s="918"/>
    </row>
    <row r="2002" spans="1:52" ht="13.5" customHeight="1">
      <c r="A2002" s="838">
        <f t="shared" si="781"/>
        <v>29</v>
      </c>
      <c r="B2002" s="1052" t="s">
        <v>416</v>
      </c>
      <c r="C2002" s="817" t="s">
        <v>66</v>
      </c>
      <c r="D2002" s="1054">
        <v>90</v>
      </c>
      <c r="E2002" s="921">
        <v>83</v>
      </c>
      <c r="F2002" s="1061"/>
      <c r="G2002" s="1086"/>
      <c r="H2002" s="1063"/>
      <c r="I2002" s="1077"/>
      <c r="J2002" s="1060">
        <f t="shared" si="772"/>
        <v>0</v>
      </c>
      <c r="K2002" s="1061"/>
      <c r="L2002" s="1065"/>
      <c r="M2002" s="1063"/>
      <c r="N2002" s="1127"/>
      <c r="O2002" s="1060">
        <f t="shared" si="787"/>
        <v>0</v>
      </c>
      <c r="P2002" s="1056"/>
      <c r="Q2002" s="1065">
        <v>8</v>
      </c>
      <c r="R2002" s="1100"/>
      <c r="S2002" s="1062"/>
      <c r="T2002" s="1079">
        <f t="shared" si="773"/>
        <v>664</v>
      </c>
      <c r="U2002" s="1061">
        <f t="shared" si="792"/>
        <v>0</v>
      </c>
      <c r="V2002" s="1061">
        <f t="shared" si="785"/>
        <v>8</v>
      </c>
      <c r="W2002" s="1063">
        <f t="shared" si="785"/>
        <v>0</v>
      </c>
      <c r="X2002" s="1062">
        <f t="shared" si="785"/>
        <v>0</v>
      </c>
      <c r="Y2002" s="1060">
        <f t="shared" si="785"/>
        <v>664</v>
      </c>
      <c r="Z2002" s="1080">
        <f t="shared" si="782"/>
        <v>29</v>
      </c>
      <c r="AA2002" s="1126" t="str">
        <f t="shared" si="779"/>
        <v>Thịt ngan cỏ</v>
      </c>
      <c r="AB2002" s="1082" t="str">
        <f t="shared" si="779"/>
        <v>kg</v>
      </c>
      <c r="AC2002" s="1083">
        <f t="shared" si="779"/>
        <v>90</v>
      </c>
      <c r="AD2002" s="1089">
        <f t="shared" si="779"/>
        <v>83</v>
      </c>
      <c r="AE2002" s="1071">
        <f t="shared" si="788"/>
        <v>0</v>
      </c>
      <c r="AF2002" s="1071">
        <f t="shared" si="788"/>
        <v>0</v>
      </c>
      <c r="AG2002" s="1071">
        <f t="shared" si="788"/>
        <v>0</v>
      </c>
      <c r="AH2002" s="1071">
        <f t="shared" si="788"/>
        <v>0</v>
      </c>
      <c r="AI2002" s="1060">
        <f t="shared" si="780"/>
        <v>0</v>
      </c>
      <c r="AJ2002" s="1102">
        <f t="shared" si="789"/>
        <v>0</v>
      </c>
      <c r="AK2002" s="1102">
        <f t="shared" si="789"/>
        <v>8</v>
      </c>
      <c r="AL2002" s="1102">
        <f t="shared" si="789"/>
        <v>0</v>
      </c>
      <c r="AM2002" s="1102">
        <f t="shared" si="790"/>
        <v>0</v>
      </c>
      <c r="AN2002" s="1085">
        <f t="shared" si="791"/>
        <v>664</v>
      </c>
      <c r="AO2002" s="1061">
        <f t="shared" si="777"/>
        <v>0</v>
      </c>
      <c r="AP2002" s="1061">
        <f t="shared" si="777"/>
        <v>8</v>
      </c>
      <c r="AQ2002" s="1061">
        <f t="shared" si="777"/>
        <v>0</v>
      </c>
      <c r="AR2002" s="1061">
        <f t="shared" si="777"/>
        <v>0</v>
      </c>
      <c r="AS2002" s="1061">
        <f t="shared" si="777"/>
        <v>664</v>
      </c>
      <c r="AT2002" s="850">
        <f t="shared" si="783"/>
        <v>56</v>
      </c>
      <c r="AU2002" s="893"/>
      <c r="AV2002" s="894"/>
      <c r="AW2002" s="894"/>
      <c r="AX2002" s="894"/>
      <c r="AY2002" s="894"/>
      <c r="AZ2002" s="918"/>
    </row>
    <row r="2003" spans="1:52" ht="13.5" customHeight="1">
      <c r="A2003" s="838">
        <f t="shared" si="781"/>
        <v>30</v>
      </c>
      <c r="B2003" s="1052" t="s">
        <v>911</v>
      </c>
      <c r="C2003" s="817" t="s">
        <v>66</v>
      </c>
      <c r="D2003" s="1054">
        <v>125</v>
      </c>
      <c r="E2003" s="921">
        <v>125</v>
      </c>
      <c r="F2003" s="1061"/>
      <c r="G2003" s="1090">
        <v>4.5</v>
      </c>
      <c r="H2003" s="1063"/>
      <c r="I2003" s="1128"/>
      <c r="J2003" s="1060">
        <f t="shared" si="772"/>
        <v>562.5</v>
      </c>
      <c r="K2003" s="1065"/>
      <c r="L2003" s="1065"/>
      <c r="M2003" s="1119"/>
      <c r="N2003" s="1063"/>
      <c r="O2003" s="1060">
        <f t="shared" si="787"/>
        <v>0</v>
      </c>
      <c r="P2003" s="1056"/>
      <c r="Q2003" s="1065">
        <v>7</v>
      </c>
      <c r="R2003" s="1100"/>
      <c r="S2003" s="1063" t="s">
        <v>888</v>
      </c>
      <c r="T2003" s="1079">
        <f t="shared" si="773"/>
        <v>875</v>
      </c>
      <c r="U2003" s="1061">
        <f t="shared" si="792"/>
        <v>0</v>
      </c>
      <c r="V2003" s="1061">
        <f t="shared" si="785"/>
        <v>11.5</v>
      </c>
      <c r="W2003" s="1063">
        <f t="shared" si="785"/>
        <v>0</v>
      </c>
      <c r="X2003" s="1063">
        <f t="shared" si="785"/>
        <v>0</v>
      </c>
      <c r="Y2003" s="1060">
        <f t="shared" si="785"/>
        <v>1437.5</v>
      </c>
      <c r="Z2003" s="1080">
        <f t="shared" si="782"/>
        <v>30</v>
      </c>
      <c r="AA2003" s="1126" t="str">
        <f t="shared" si="779"/>
        <v>Thịt xô ĐL</v>
      </c>
      <c r="AB2003" s="1082" t="str">
        <f t="shared" si="779"/>
        <v>kg</v>
      </c>
      <c r="AC2003" s="1083">
        <f t="shared" si="779"/>
        <v>125</v>
      </c>
      <c r="AD2003" s="1089">
        <f t="shared" si="779"/>
        <v>125</v>
      </c>
      <c r="AE2003" s="1071">
        <f t="shared" si="788"/>
        <v>0</v>
      </c>
      <c r="AF2003" s="1071">
        <f t="shared" si="788"/>
        <v>0</v>
      </c>
      <c r="AG2003" s="1071">
        <f t="shared" si="788"/>
        <v>0</v>
      </c>
      <c r="AH2003" s="1071">
        <f t="shared" si="788"/>
        <v>0</v>
      </c>
      <c r="AI2003" s="1060">
        <f t="shared" si="780"/>
        <v>0</v>
      </c>
      <c r="AJ2003" s="1102">
        <f t="shared" si="789"/>
        <v>0</v>
      </c>
      <c r="AK2003" s="1102">
        <f t="shared" si="789"/>
        <v>11.5</v>
      </c>
      <c r="AL2003" s="1102">
        <f t="shared" si="789"/>
        <v>0</v>
      </c>
      <c r="AM2003" s="1102">
        <f t="shared" si="790"/>
        <v>0</v>
      </c>
      <c r="AN2003" s="1085">
        <f t="shared" si="791"/>
        <v>1437.5</v>
      </c>
      <c r="AO2003" s="1061">
        <f t="shared" si="777"/>
        <v>0</v>
      </c>
      <c r="AP2003" s="1061">
        <f t="shared" si="777"/>
        <v>11.5</v>
      </c>
      <c r="AQ2003" s="1061">
        <f t="shared" si="777"/>
        <v>0</v>
      </c>
      <c r="AR2003" s="1061">
        <f t="shared" si="777"/>
        <v>0</v>
      </c>
      <c r="AS2003" s="1061">
        <f t="shared" si="777"/>
        <v>1437.5</v>
      </c>
      <c r="AT2003" s="850">
        <f t="shared" si="783"/>
        <v>0</v>
      </c>
      <c r="AU2003" s="893"/>
      <c r="AV2003" s="894"/>
      <c r="AW2003" s="894"/>
      <c r="AX2003" s="894"/>
      <c r="AY2003" s="894"/>
      <c r="AZ2003" s="918"/>
    </row>
    <row r="2004" spans="1:52" ht="13.5" customHeight="1">
      <c r="A2004" s="838">
        <f t="shared" si="781"/>
        <v>31</v>
      </c>
      <c r="B2004" s="1053" t="s">
        <v>16</v>
      </c>
      <c r="C2004" s="817" t="s">
        <v>786</v>
      </c>
      <c r="D2004" s="1054">
        <v>145</v>
      </c>
      <c r="E2004" s="921">
        <v>145</v>
      </c>
      <c r="F2004" s="1061"/>
      <c r="G2004" s="1086"/>
      <c r="H2004" s="1063" t="s">
        <v>883</v>
      </c>
      <c r="I2004" s="1077" t="s">
        <v>883</v>
      </c>
      <c r="J2004" s="1060">
        <f t="shared" si="772"/>
        <v>0</v>
      </c>
      <c r="K2004" s="1065"/>
      <c r="L2004" s="1065">
        <v>3.5</v>
      </c>
      <c r="M2004" s="1063"/>
      <c r="N2004" s="1063"/>
      <c r="O2004" s="1060">
        <f t="shared" si="787"/>
        <v>507.5</v>
      </c>
      <c r="P2004" s="1093"/>
      <c r="Q2004" s="1065"/>
      <c r="R2004" s="1100"/>
      <c r="S2004" s="1063"/>
      <c r="T2004" s="1079">
        <f t="shared" si="773"/>
        <v>0</v>
      </c>
      <c r="U2004" s="1061">
        <f t="shared" si="792"/>
        <v>0</v>
      </c>
      <c r="V2004" s="1061">
        <f t="shared" si="785"/>
        <v>3.5</v>
      </c>
      <c r="W2004" s="1063">
        <f t="shared" si="785"/>
        <v>0</v>
      </c>
      <c r="X2004" s="1063">
        <f t="shared" si="785"/>
        <v>0</v>
      </c>
      <c r="Y2004" s="1060">
        <f t="shared" si="785"/>
        <v>507.5</v>
      </c>
      <c r="Z2004" s="1080">
        <f t="shared" si="782"/>
        <v>31</v>
      </c>
      <c r="AA2004" s="1126" t="str">
        <f t="shared" si="779"/>
        <v>Thịt nạc</v>
      </c>
      <c r="AB2004" s="1082" t="str">
        <f t="shared" si="779"/>
        <v>quả</v>
      </c>
      <c r="AC2004" s="1083">
        <f t="shared" si="779"/>
        <v>145</v>
      </c>
      <c r="AD2004" s="1089">
        <f t="shared" si="779"/>
        <v>145</v>
      </c>
      <c r="AE2004" s="1071">
        <f t="shared" si="788"/>
        <v>0</v>
      </c>
      <c r="AF2004" s="1071">
        <f t="shared" si="788"/>
        <v>0</v>
      </c>
      <c r="AG2004" s="1071">
        <f t="shared" si="788"/>
        <v>0</v>
      </c>
      <c r="AH2004" s="1071">
        <f t="shared" si="788"/>
        <v>0</v>
      </c>
      <c r="AI2004" s="1060">
        <f t="shared" si="780"/>
        <v>0</v>
      </c>
      <c r="AJ2004" s="1102">
        <f t="shared" si="789"/>
        <v>0</v>
      </c>
      <c r="AK2004" s="1102">
        <f t="shared" si="789"/>
        <v>3.5</v>
      </c>
      <c r="AL2004" s="1102">
        <f t="shared" si="789"/>
        <v>0</v>
      </c>
      <c r="AM2004" s="1102">
        <f t="shared" si="790"/>
        <v>0</v>
      </c>
      <c r="AN2004" s="1085">
        <f t="shared" si="791"/>
        <v>507.5</v>
      </c>
      <c r="AO2004" s="1061">
        <f t="shared" si="777"/>
        <v>0</v>
      </c>
      <c r="AP2004" s="1061">
        <f t="shared" si="777"/>
        <v>3.5</v>
      </c>
      <c r="AQ2004" s="1061">
        <f t="shared" si="777"/>
        <v>0</v>
      </c>
      <c r="AR2004" s="1061">
        <f t="shared" si="777"/>
        <v>0</v>
      </c>
      <c r="AS2004" s="1061">
        <f t="shared" si="777"/>
        <v>507.5</v>
      </c>
      <c r="AT2004" s="850">
        <f t="shared" si="783"/>
        <v>0</v>
      </c>
      <c r="AU2004" s="922"/>
      <c r="AV2004" s="861"/>
      <c r="AW2004" s="861"/>
      <c r="AX2004" s="861"/>
      <c r="AY2004" s="861"/>
      <c r="AZ2004" s="851"/>
    </row>
    <row r="2005" spans="1:52" ht="13.5" customHeight="1">
      <c r="A2005" s="838">
        <f t="shared" si="781"/>
        <v>32</v>
      </c>
      <c r="B2005" s="1052" t="s">
        <v>919</v>
      </c>
      <c r="C2005" s="817" t="s">
        <v>66</v>
      </c>
      <c r="D2005" s="818">
        <v>160</v>
      </c>
      <c r="E2005" s="921">
        <v>160</v>
      </c>
      <c r="F2005" s="1061"/>
      <c r="G2005" s="1086"/>
      <c r="H2005" s="1129"/>
      <c r="I2005" s="1091"/>
      <c r="J2005" s="1060">
        <f t="shared" si="772"/>
        <v>0</v>
      </c>
      <c r="K2005" s="1061"/>
      <c r="L2005" s="1065">
        <v>3</v>
      </c>
      <c r="M2005" s="1063"/>
      <c r="N2005" s="1063"/>
      <c r="O2005" s="1060">
        <f t="shared" si="787"/>
        <v>480</v>
      </c>
      <c r="P2005" s="1093"/>
      <c r="Q2005" s="1065"/>
      <c r="R2005" s="1100"/>
      <c r="S2005" s="1063"/>
      <c r="T2005" s="1079">
        <f t="shared" si="773"/>
        <v>0</v>
      </c>
      <c r="U2005" s="1061">
        <f t="shared" si="792"/>
        <v>0</v>
      </c>
      <c r="V2005" s="1061">
        <f t="shared" si="785"/>
        <v>3</v>
      </c>
      <c r="W2005" s="1063">
        <f t="shared" si="785"/>
        <v>0</v>
      </c>
      <c r="X2005" s="1063">
        <f t="shared" si="785"/>
        <v>0</v>
      </c>
      <c r="Y2005" s="1060">
        <f t="shared" si="785"/>
        <v>480</v>
      </c>
      <c r="Z2005" s="1080">
        <f t="shared" si="782"/>
        <v>32</v>
      </c>
      <c r="AA2005" s="1126" t="str">
        <f t="shared" si="779"/>
        <v>Mực xào</v>
      </c>
      <c r="AB2005" s="1082" t="str">
        <f t="shared" si="779"/>
        <v>kg</v>
      </c>
      <c r="AC2005" s="1083">
        <f t="shared" si="779"/>
        <v>160</v>
      </c>
      <c r="AD2005" s="1089">
        <f t="shared" si="779"/>
        <v>160</v>
      </c>
      <c r="AE2005" s="1071">
        <f t="shared" si="788"/>
        <v>0</v>
      </c>
      <c r="AF2005" s="1071">
        <f t="shared" si="788"/>
        <v>0</v>
      </c>
      <c r="AG2005" s="1071">
        <f t="shared" si="788"/>
        <v>0</v>
      </c>
      <c r="AH2005" s="1071">
        <f t="shared" si="788"/>
        <v>0</v>
      </c>
      <c r="AI2005" s="1060">
        <f t="shared" si="780"/>
        <v>0</v>
      </c>
      <c r="AJ2005" s="1102">
        <f t="shared" si="789"/>
        <v>0</v>
      </c>
      <c r="AK2005" s="1102">
        <f t="shared" si="789"/>
        <v>3</v>
      </c>
      <c r="AL2005" s="1102">
        <f t="shared" si="789"/>
        <v>0</v>
      </c>
      <c r="AM2005" s="1102">
        <f t="shared" si="790"/>
        <v>0</v>
      </c>
      <c r="AN2005" s="1085">
        <f t="shared" si="791"/>
        <v>480</v>
      </c>
      <c r="AO2005" s="1061">
        <f t="shared" si="777"/>
        <v>0</v>
      </c>
      <c r="AP2005" s="1061">
        <f t="shared" si="777"/>
        <v>3</v>
      </c>
      <c r="AQ2005" s="1061">
        <f t="shared" si="777"/>
        <v>0</v>
      </c>
      <c r="AR2005" s="1061">
        <f t="shared" si="777"/>
        <v>0</v>
      </c>
      <c r="AS2005" s="1061">
        <f t="shared" si="777"/>
        <v>480</v>
      </c>
      <c r="AT2005" s="850">
        <f t="shared" si="783"/>
        <v>0</v>
      </c>
      <c r="AU2005" s="922"/>
      <c r="AV2005" s="861"/>
      <c r="AW2005" s="861"/>
      <c r="AX2005" s="861"/>
      <c r="AY2005" s="861"/>
      <c r="AZ2005" s="851"/>
    </row>
    <row r="2006" spans="1:52" ht="13.5" customHeight="1">
      <c r="A2006" s="838">
        <f t="shared" si="781"/>
        <v>33</v>
      </c>
      <c r="B2006" s="1052" t="s">
        <v>171</v>
      </c>
      <c r="C2006" s="817" t="s">
        <v>66</v>
      </c>
      <c r="D2006" s="818">
        <v>220</v>
      </c>
      <c r="E2006" s="921">
        <v>220</v>
      </c>
      <c r="F2006" s="1061"/>
      <c r="G2006" s="1090"/>
      <c r="H2006" s="1063"/>
      <c r="I2006" s="1077"/>
      <c r="J2006" s="1060">
        <f t="shared" si="772"/>
        <v>0</v>
      </c>
      <c r="K2006" s="1061"/>
      <c r="L2006" s="1065"/>
      <c r="M2006" s="1063"/>
      <c r="N2006" s="1063"/>
      <c r="O2006" s="1060">
        <f t="shared" si="787"/>
        <v>0</v>
      </c>
      <c r="P2006" s="1093"/>
      <c r="Q2006" s="1065">
        <v>2</v>
      </c>
      <c r="R2006" s="1100"/>
      <c r="S2006" s="1063"/>
      <c r="T2006" s="1079">
        <f t="shared" si="773"/>
        <v>440</v>
      </c>
      <c r="U2006" s="1061">
        <f t="shared" si="792"/>
        <v>0</v>
      </c>
      <c r="V2006" s="1061">
        <f t="shared" si="785"/>
        <v>2</v>
      </c>
      <c r="W2006" s="1063">
        <f t="shared" si="785"/>
        <v>0</v>
      </c>
      <c r="X2006" s="1063">
        <f t="shared" si="785"/>
        <v>0</v>
      </c>
      <c r="Y2006" s="1060">
        <f t="shared" si="785"/>
        <v>440</v>
      </c>
      <c r="Z2006" s="1080">
        <f t="shared" si="782"/>
        <v>33</v>
      </c>
      <c r="AA2006" s="1126" t="str">
        <f t="shared" si="779"/>
        <v>Thịt me</v>
      </c>
      <c r="AB2006" s="1082" t="str">
        <f t="shared" si="779"/>
        <v>kg</v>
      </c>
      <c r="AC2006" s="1083">
        <f t="shared" si="779"/>
        <v>220</v>
      </c>
      <c r="AD2006" s="1089">
        <f t="shared" si="779"/>
        <v>220</v>
      </c>
      <c r="AE2006" s="1071">
        <f t="shared" si="788"/>
        <v>0</v>
      </c>
      <c r="AF2006" s="1071">
        <f t="shared" si="788"/>
        <v>0</v>
      </c>
      <c r="AG2006" s="1071">
        <f t="shared" si="788"/>
        <v>0</v>
      </c>
      <c r="AH2006" s="1071">
        <f t="shared" si="788"/>
        <v>0</v>
      </c>
      <c r="AI2006" s="1060">
        <f t="shared" si="780"/>
        <v>0</v>
      </c>
      <c r="AJ2006" s="1102">
        <f t="shared" si="789"/>
        <v>0</v>
      </c>
      <c r="AK2006" s="1102">
        <f t="shared" si="789"/>
        <v>2</v>
      </c>
      <c r="AL2006" s="1102">
        <f t="shared" si="789"/>
        <v>0</v>
      </c>
      <c r="AM2006" s="1102">
        <f t="shared" si="790"/>
        <v>0</v>
      </c>
      <c r="AN2006" s="1085">
        <f t="shared" si="791"/>
        <v>440</v>
      </c>
      <c r="AO2006" s="1061">
        <f t="shared" si="777"/>
        <v>0</v>
      </c>
      <c r="AP2006" s="1061">
        <f t="shared" si="777"/>
        <v>2</v>
      </c>
      <c r="AQ2006" s="1061">
        <f t="shared" si="777"/>
        <v>0</v>
      </c>
      <c r="AR2006" s="1061">
        <f t="shared" si="777"/>
        <v>0</v>
      </c>
      <c r="AS2006" s="1061">
        <f t="shared" si="777"/>
        <v>440</v>
      </c>
      <c r="AT2006" s="850">
        <f t="shared" si="783"/>
        <v>0</v>
      </c>
      <c r="AU2006" s="922"/>
      <c r="AV2006" s="861"/>
      <c r="AW2006" s="861"/>
      <c r="AX2006" s="861"/>
      <c r="AY2006" s="861"/>
      <c r="AZ2006" s="851"/>
    </row>
    <row r="2007" spans="1:52" ht="13.5" customHeight="1">
      <c r="A2007" s="838">
        <f t="shared" si="781"/>
        <v>34</v>
      </c>
      <c r="B2007" s="1052" t="s">
        <v>889</v>
      </c>
      <c r="C2007" s="817" t="s">
        <v>66</v>
      </c>
      <c r="D2007" s="1054">
        <v>45</v>
      </c>
      <c r="E2007" s="921">
        <v>40</v>
      </c>
      <c r="F2007" s="1061"/>
      <c r="G2007" s="1090"/>
      <c r="H2007" s="1063"/>
      <c r="I2007" s="1077"/>
      <c r="J2007" s="1060">
        <f t="shared" si="772"/>
        <v>0</v>
      </c>
      <c r="K2007" s="1061"/>
      <c r="L2007" s="1061"/>
      <c r="M2007" s="1063"/>
      <c r="N2007" s="1063"/>
      <c r="O2007" s="1060">
        <f t="shared" si="787"/>
        <v>0</v>
      </c>
      <c r="P2007" s="1093"/>
      <c r="Q2007" s="1065">
        <v>4</v>
      </c>
      <c r="R2007" s="1100"/>
      <c r="S2007" s="1063"/>
      <c r="T2007" s="1079">
        <f t="shared" si="773"/>
        <v>160</v>
      </c>
      <c r="U2007" s="1061">
        <f t="shared" si="792"/>
        <v>0</v>
      </c>
      <c r="V2007" s="1061">
        <f t="shared" si="785"/>
        <v>4</v>
      </c>
      <c r="W2007" s="1063">
        <f t="shared" si="785"/>
        <v>0</v>
      </c>
      <c r="X2007" s="1063">
        <f t="shared" si="785"/>
        <v>0</v>
      </c>
      <c r="Y2007" s="1060">
        <f t="shared" si="785"/>
        <v>160</v>
      </c>
      <c r="Z2007" s="1080">
        <f t="shared" si="782"/>
        <v>34</v>
      </c>
      <c r="AA2007" s="1126" t="str">
        <f t="shared" si="779"/>
        <v>Trứng</v>
      </c>
      <c r="AB2007" s="1082" t="str">
        <f t="shared" si="779"/>
        <v>kg</v>
      </c>
      <c r="AC2007" s="1083">
        <f t="shared" si="779"/>
        <v>45</v>
      </c>
      <c r="AD2007" s="1089">
        <f t="shared" si="779"/>
        <v>40</v>
      </c>
      <c r="AE2007" s="1071">
        <f t="shared" ref="AE2007:AH2019" si="793">AE1925+AJ1925-AO1925</f>
        <v>0</v>
      </c>
      <c r="AF2007" s="1071">
        <f t="shared" si="793"/>
        <v>0</v>
      </c>
      <c r="AG2007" s="1071">
        <f t="shared" si="793"/>
        <v>0</v>
      </c>
      <c r="AH2007" s="1071">
        <f t="shared" si="793"/>
        <v>0</v>
      </c>
      <c r="AI2007" s="1060">
        <f t="shared" si="780"/>
        <v>0</v>
      </c>
      <c r="AJ2007" s="1102">
        <f t="shared" si="789"/>
        <v>0</v>
      </c>
      <c r="AK2007" s="1102">
        <f t="shared" si="789"/>
        <v>4</v>
      </c>
      <c r="AL2007" s="1102">
        <f t="shared" si="789"/>
        <v>0</v>
      </c>
      <c r="AM2007" s="1102">
        <f t="shared" si="790"/>
        <v>0</v>
      </c>
      <c r="AN2007" s="1085">
        <f t="shared" si="791"/>
        <v>160</v>
      </c>
      <c r="AO2007" s="1061">
        <f t="shared" si="777"/>
        <v>0</v>
      </c>
      <c r="AP2007" s="1061">
        <f t="shared" si="777"/>
        <v>4</v>
      </c>
      <c r="AQ2007" s="1061">
        <f t="shared" si="777"/>
        <v>0</v>
      </c>
      <c r="AR2007" s="1061">
        <f t="shared" si="777"/>
        <v>0</v>
      </c>
      <c r="AS2007" s="1061">
        <f t="shared" si="777"/>
        <v>160</v>
      </c>
      <c r="AT2007" s="850">
        <f t="shared" si="783"/>
        <v>20</v>
      </c>
      <c r="AU2007" s="922"/>
      <c r="AV2007" s="861"/>
      <c r="AW2007" s="861"/>
      <c r="AX2007" s="861"/>
      <c r="AY2007" s="861"/>
      <c r="AZ2007" s="851"/>
    </row>
    <row r="2008" spans="1:52" ht="13.5" customHeight="1">
      <c r="A2008" s="838">
        <f t="shared" si="781"/>
        <v>35</v>
      </c>
      <c r="B2008" s="1053" t="s">
        <v>195</v>
      </c>
      <c r="C2008" s="817" t="s">
        <v>66</v>
      </c>
      <c r="D2008" s="1130">
        <v>125</v>
      </c>
      <c r="E2008" s="1114">
        <v>125</v>
      </c>
      <c r="F2008" s="1061"/>
      <c r="G2008" s="1120"/>
      <c r="H2008" s="1063"/>
      <c r="I2008" s="1077"/>
      <c r="J2008" s="1060">
        <f t="shared" si="772"/>
        <v>0</v>
      </c>
      <c r="K2008" s="1103"/>
      <c r="L2008" s="1065">
        <v>3</v>
      </c>
      <c r="M2008" s="1062"/>
      <c r="N2008" s="1063"/>
      <c r="O2008" s="1060">
        <f t="shared" si="787"/>
        <v>375</v>
      </c>
      <c r="P2008" s="1056"/>
      <c r="Q2008" s="1071"/>
      <c r="R2008" s="1131"/>
      <c r="S2008" s="1118"/>
      <c r="T2008" s="1079">
        <f t="shared" si="773"/>
        <v>0</v>
      </c>
      <c r="U2008" s="1061">
        <f t="shared" si="792"/>
        <v>0</v>
      </c>
      <c r="V2008" s="1071">
        <f t="shared" si="785"/>
        <v>3</v>
      </c>
      <c r="W2008" s="1063">
        <f t="shared" si="785"/>
        <v>0</v>
      </c>
      <c r="X2008" s="1063">
        <f t="shared" si="785"/>
        <v>0</v>
      </c>
      <c r="Y2008" s="1060">
        <f t="shared" si="785"/>
        <v>375</v>
      </c>
      <c r="Z2008" s="1080">
        <f t="shared" si="782"/>
        <v>35</v>
      </c>
      <c r="AA2008" s="1126" t="str">
        <f t="shared" si="779"/>
        <v>Giò nạc</v>
      </c>
      <c r="AB2008" s="1082" t="str">
        <f t="shared" si="779"/>
        <v>kg</v>
      </c>
      <c r="AC2008" s="1083">
        <f t="shared" si="779"/>
        <v>125</v>
      </c>
      <c r="AD2008" s="1089">
        <f t="shared" si="779"/>
        <v>125</v>
      </c>
      <c r="AE2008" s="1071">
        <f t="shared" si="793"/>
        <v>0</v>
      </c>
      <c r="AF2008" s="1071">
        <f t="shared" si="793"/>
        <v>0</v>
      </c>
      <c r="AG2008" s="1071">
        <f t="shared" si="793"/>
        <v>0</v>
      </c>
      <c r="AH2008" s="1071">
        <f t="shared" si="793"/>
        <v>0</v>
      </c>
      <c r="AI2008" s="1060">
        <f t="shared" si="780"/>
        <v>0</v>
      </c>
      <c r="AJ2008" s="1102">
        <f t="shared" si="789"/>
        <v>0</v>
      </c>
      <c r="AK2008" s="1102">
        <f t="shared" si="789"/>
        <v>3</v>
      </c>
      <c r="AL2008" s="1102">
        <f t="shared" si="789"/>
        <v>0</v>
      </c>
      <c r="AM2008" s="1102">
        <f t="shared" si="790"/>
        <v>0</v>
      </c>
      <c r="AN2008" s="1085">
        <f t="shared" si="791"/>
        <v>375</v>
      </c>
      <c r="AO2008" s="1061">
        <f t="shared" si="777"/>
        <v>0</v>
      </c>
      <c r="AP2008" s="1061">
        <f t="shared" si="777"/>
        <v>3</v>
      </c>
      <c r="AQ2008" s="1061">
        <f t="shared" si="777"/>
        <v>0</v>
      </c>
      <c r="AR2008" s="1061">
        <f t="shared" si="777"/>
        <v>0</v>
      </c>
      <c r="AS2008" s="1061">
        <f t="shared" si="777"/>
        <v>375</v>
      </c>
      <c r="AT2008" s="850">
        <f t="shared" si="783"/>
        <v>0</v>
      </c>
      <c r="AU2008" s="922"/>
      <c r="AV2008" s="861"/>
      <c r="AW2008" s="861"/>
      <c r="AX2008" s="861"/>
      <c r="AY2008" s="861"/>
      <c r="AZ2008" s="851"/>
    </row>
    <row r="2009" spans="1:52" ht="13.5" customHeight="1">
      <c r="A2009" s="838">
        <f t="shared" si="781"/>
        <v>36</v>
      </c>
      <c r="B2009" s="1053" t="s">
        <v>53</v>
      </c>
      <c r="C2009" s="817" t="s">
        <v>66</v>
      </c>
      <c r="D2009" s="1054">
        <v>40</v>
      </c>
      <c r="E2009" s="921">
        <v>38</v>
      </c>
      <c r="F2009" s="1061"/>
      <c r="G2009" s="1120"/>
      <c r="H2009" s="1063"/>
      <c r="I2009" s="1077"/>
      <c r="J2009" s="1060">
        <f t="shared" si="772"/>
        <v>0</v>
      </c>
      <c r="K2009" s="1061"/>
      <c r="L2009" s="1065"/>
      <c r="M2009" s="1062"/>
      <c r="N2009" s="1063"/>
      <c r="O2009" s="1060">
        <f t="shared" si="787"/>
        <v>0</v>
      </c>
      <c r="P2009" s="1093"/>
      <c r="Q2009" s="1065">
        <v>8</v>
      </c>
      <c r="R2009" s="1131"/>
      <c r="S2009" s="1063"/>
      <c r="T2009" s="1079">
        <f t="shared" si="773"/>
        <v>304</v>
      </c>
      <c r="U2009" s="1061">
        <f t="shared" si="792"/>
        <v>0</v>
      </c>
      <c r="V2009" s="1061">
        <f t="shared" si="785"/>
        <v>8</v>
      </c>
      <c r="W2009" s="1063">
        <f t="shared" si="785"/>
        <v>0</v>
      </c>
      <c r="X2009" s="1063">
        <f t="shared" si="785"/>
        <v>0</v>
      </c>
      <c r="Y2009" s="1060">
        <f t="shared" si="785"/>
        <v>304</v>
      </c>
      <c r="Z2009" s="1080">
        <f t="shared" si="782"/>
        <v>36</v>
      </c>
      <c r="AA2009" s="1126" t="str">
        <f t="shared" si="779"/>
        <v>Cá trôi</v>
      </c>
      <c r="AB2009" s="1082" t="str">
        <f t="shared" si="779"/>
        <v>kg</v>
      </c>
      <c r="AC2009" s="1083">
        <f t="shared" si="779"/>
        <v>40</v>
      </c>
      <c r="AD2009" s="1089">
        <f t="shared" si="779"/>
        <v>38</v>
      </c>
      <c r="AE2009" s="1071">
        <f t="shared" si="793"/>
        <v>0</v>
      </c>
      <c r="AF2009" s="1071">
        <f t="shared" si="793"/>
        <v>0</v>
      </c>
      <c r="AG2009" s="1071">
        <f t="shared" si="793"/>
        <v>0</v>
      </c>
      <c r="AH2009" s="1071">
        <f t="shared" si="793"/>
        <v>0</v>
      </c>
      <c r="AI2009" s="1060">
        <f t="shared" si="780"/>
        <v>0</v>
      </c>
      <c r="AJ2009" s="1102">
        <f t="shared" si="789"/>
        <v>0</v>
      </c>
      <c r="AK2009" s="1102">
        <f t="shared" si="789"/>
        <v>8</v>
      </c>
      <c r="AL2009" s="1102">
        <f t="shared" si="789"/>
        <v>0</v>
      </c>
      <c r="AM2009" s="1102">
        <f t="shared" si="790"/>
        <v>0</v>
      </c>
      <c r="AN2009" s="1085">
        <f t="shared" si="791"/>
        <v>304</v>
      </c>
      <c r="AO2009" s="1061">
        <f t="shared" si="777"/>
        <v>0</v>
      </c>
      <c r="AP2009" s="1061">
        <f t="shared" si="777"/>
        <v>8</v>
      </c>
      <c r="AQ2009" s="1061">
        <f t="shared" si="777"/>
        <v>0</v>
      </c>
      <c r="AR2009" s="1061">
        <f t="shared" si="777"/>
        <v>0</v>
      </c>
      <c r="AS2009" s="1061">
        <f t="shared" si="777"/>
        <v>304</v>
      </c>
      <c r="AT2009" s="850">
        <f t="shared" si="783"/>
        <v>16</v>
      </c>
      <c r="AU2009" s="922"/>
      <c r="AV2009" s="861"/>
      <c r="AW2009" s="861"/>
      <c r="AX2009" s="861"/>
      <c r="AY2009" s="861"/>
      <c r="AZ2009" s="851"/>
    </row>
    <row r="2010" spans="1:52" ht="13.5" customHeight="1">
      <c r="A2010" s="838">
        <f t="shared" si="781"/>
        <v>37</v>
      </c>
      <c r="B2010" s="1053" t="s">
        <v>134</v>
      </c>
      <c r="C2010" s="817" t="s">
        <v>66</v>
      </c>
      <c r="D2010" s="818">
        <v>39</v>
      </c>
      <c r="E2010" s="921">
        <v>39</v>
      </c>
      <c r="F2010" s="1061"/>
      <c r="G2010" s="1120"/>
      <c r="H2010" s="1063"/>
      <c r="I2010" s="1077"/>
      <c r="J2010" s="1060">
        <f t="shared" si="772"/>
        <v>0</v>
      </c>
      <c r="K2010" s="1061"/>
      <c r="L2010" s="1065">
        <v>8</v>
      </c>
      <c r="M2010" s="1062"/>
      <c r="N2010" s="1063"/>
      <c r="O2010" s="1060">
        <f t="shared" si="787"/>
        <v>312</v>
      </c>
      <c r="P2010" s="1093"/>
      <c r="Q2010" s="1065"/>
      <c r="R2010" s="1131"/>
      <c r="S2010" s="1063"/>
      <c r="T2010" s="1079">
        <f t="shared" si="773"/>
        <v>0</v>
      </c>
      <c r="U2010" s="1061">
        <f t="shared" si="792"/>
        <v>0</v>
      </c>
      <c r="V2010" s="1071">
        <f t="shared" si="785"/>
        <v>8</v>
      </c>
      <c r="W2010" s="1063">
        <f t="shared" si="785"/>
        <v>0</v>
      </c>
      <c r="X2010" s="1063">
        <f t="shared" si="785"/>
        <v>0</v>
      </c>
      <c r="Y2010" s="1060">
        <f t="shared" si="785"/>
        <v>312</v>
      </c>
      <c r="Z2010" s="1080">
        <f t="shared" si="782"/>
        <v>37</v>
      </c>
      <c r="AA2010" s="1126" t="str">
        <f t="shared" si="779"/>
        <v>Cá bạc má</v>
      </c>
      <c r="AB2010" s="1082" t="str">
        <f t="shared" si="779"/>
        <v>kg</v>
      </c>
      <c r="AC2010" s="1083">
        <f t="shared" si="779"/>
        <v>39</v>
      </c>
      <c r="AD2010" s="1089">
        <f t="shared" si="779"/>
        <v>39</v>
      </c>
      <c r="AE2010" s="1071">
        <f t="shared" si="793"/>
        <v>0</v>
      </c>
      <c r="AF2010" s="1071">
        <f t="shared" si="793"/>
        <v>0</v>
      </c>
      <c r="AG2010" s="1071">
        <f t="shared" si="793"/>
        <v>0</v>
      </c>
      <c r="AH2010" s="1071">
        <f t="shared" si="793"/>
        <v>0</v>
      </c>
      <c r="AI2010" s="1060">
        <f t="shared" si="780"/>
        <v>0</v>
      </c>
      <c r="AJ2010" s="1102">
        <f t="shared" si="789"/>
        <v>0</v>
      </c>
      <c r="AK2010" s="1102">
        <f t="shared" si="789"/>
        <v>8</v>
      </c>
      <c r="AL2010" s="1102">
        <f t="shared" si="789"/>
        <v>0</v>
      </c>
      <c r="AM2010" s="1102">
        <f t="shared" si="790"/>
        <v>0</v>
      </c>
      <c r="AN2010" s="1085">
        <f t="shared" si="791"/>
        <v>312</v>
      </c>
      <c r="AO2010" s="1061">
        <f t="shared" si="777"/>
        <v>0</v>
      </c>
      <c r="AP2010" s="1061">
        <f t="shared" si="777"/>
        <v>8</v>
      </c>
      <c r="AQ2010" s="1061">
        <f t="shared" si="777"/>
        <v>0</v>
      </c>
      <c r="AR2010" s="1061">
        <f t="shared" si="777"/>
        <v>0</v>
      </c>
      <c r="AS2010" s="1061">
        <f t="shared" si="777"/>
        <v>312</v>
      </c>
      <c r="AT2010" s="850">
        <f t="shared" si="783"/>
        <v>0</v>
      </c>
      <c r="AU2010" s="1502"/>
      <c r="AV2010" s="1503"/>
      <c r="AW2010" s="1503"/>
      <c r="AX2010" s="1503"/>
      <c r="AY2010" s="1503"/>
      <c r="AZ2010" s="927"/>
    </row>
    <row r="2011" spans="1:52" ht="13.5" customHeight="1">
      <c r="A2011" s="838">
        <f t="shared" si="781"/>
        <v>38</v>
      </c>
      <c r="B2011" s="1053" t="s">
        <v>913</v>
      </c>
      <c r="C2011" s="817" t="s">
        <v>66</v>
      </c>
      <c r="D2011" s="818">
        <v>115</v>
      </c>
      <c r="E2011" s="921">
        <v>113</v>
      </c>
      <c r="F2011" s="1094"/>
      <c r="G2011" s="1090"/>
      <c r="H2011" s="1121"/>
      <c r="I2011" s="1077"/>
      <c r="J2011" s="1060">
        <f t="shared" si="772"/>
        <v>0</v>
      </c>
      <c r="K2011" s="1061"/>
      <c r="L2011" s="1071"/>
      <c r="M2011" s="1062"/>
      <c r="N2011" s="1063"/>
      <c r="O2011" s="1060">
        <f t="shared" si="787"/>
        <v>0</v>
      </c>
      <c r="P2011" s="1056"/>
      <c r="Q2011" s="1065"/>
      <c r="R2011" s="1131"/>
      <c r="S2011" s="1063"/>
      <c r="T2011" s="1079">
        <f t="shared" si="773"/>
        <v>0</v>
      </c>
      <c r="U2011" s="1061">
        <f t="shared" si="792"/>
        <v>0</v>
      </c>
      <c r="V2011" s="1071">
        <f t="shared" si="785"/>
        <v>0</v>
      </c>
      <c r="W2011" s="1063">
        <f t="shared" si="785"/>
        <v>0</v>
      </c>
      <c r="X2011" s="1063">
        <f t="shared" si="785"/>
        <v>0</v>
      </c>
      <c r="Y2011" s="1060">
        <f t="shared" si="785"/>
        <v>0</v>
      </c>
      <c r="Z2011" s="1080">
        <f t="shared" si="782"/>
        <v>38</v>
      </c>
      <c r="AA2011" s="1126" t="str">
        <f t="shared" si="779"/>
        <v xml:space="preserve">Thịt xô </v>
      </c>
      <c r="AB2011" s="1082" t="str">
        <f t="shared" si="779"/>
        <v>kg</v>
      </c>
      <c r="AC2011" s="1083">
        <f t="shared" si="779"/>
        <v>115</v>
      </c>
      <c r="AD2011" s="1089">
        <f t="shared" si="779"/>
        <v>113</v>
      </c>
      <c r="AE2011" s="1071">
        <f t="shared" si="793"/>
        <v>0</v>
      </c>
      <c r="AF2011" s="1071">
        <f t="shared" si="793"/>
        <v>0</v>
      </c>
      <c r="AG2011" s="1071">
        <f t="shared" si="793"/>
        <v>0</v>
      </c>
      <c r="AH2011" s="1071">
        <f t="shared" si="793"/>
        <v>0</v>
      </c>
      <c r="AI2011" s="1060">
        <f t="shared" si="780"/>
        <v>0</v>
      </c>
      <c r="AJ2011" s="1102">
        <f t="shared" si="789"/>
        <v>0</v>
      </c>
      <c r="AK2011" s="1102">
        <f t="shared" si="789"/>
        <v>0</v>
      </c>
      <c r="AL2011" s="1102">
        <f t="shared" si="789"/>
        <v>0</v>
      </c>
      <c r="AM2011" s="1102">
        <f t="shared" si="790"/>
        <v>0</v>
      </c>
      <c r="AN2011" s="1085">
        <f t="shared" si="791"/>
        <v>0</v>
      </c>
      <c r="AO2011" s="1061">
        <f t="shared" si="777"/>
        <v>0</v>
      </c>
      <c r="AP2011" s="1061">
        <f t="shared" si="777"/>
        <v>0</v>
      </c>
      <c r="AQ2011" s="1061">
        <f t="shared" si="777"/>
        <v>0</v>
      </c>
      <c r="AR2011" s="1061">
        <f t="shared" si="777"/>
        <v>0</v>
      </c>
      <c r="AS2011" s="1061">
        <f t="shared" si="777"/>
        <v>0</v>
      </c>
      <c r="AT2011" s="850">
        <f t="shared" si="783"/>
        <v>0</v>
      </c>
      <c r="AU2011" s="1502" t="s">
        <v>855</v>
      </c>
      <c r="AV2011" s="1503"/>
      <c r="AW2011" s="1503"/>
      <c r="AX2011" s="1503"/>
      <c r="AY2011" s="1503"/>
      <c r="AZ2011" s="927"/>
    </row>
    <row r="2012" spans="1:52" ht="13.5" customHeight="1">
      <c r="A2012" s="838">
        <f t="shared" si="781"/>
        <v>39</v>
      </c>
      <c r="B2012" s="1045" t="s">
        <v>83</v>
      </c>
      <c r="C2012" s="817" t="s">
        <v>786</v>
      </c>
      <c r="D2012" s="1054">
        <v>10</v>
      </c>
      <c r="E2012" s="921">
        <v>10</v>
      </c>
      <c r="F2012" s="1061"/>
      <c r="G2012" s="1120"/>
      <c r="H2012" s="1063"/>
      <c r="I2012" s="1077"/>
      <c r="J2012" s="1060">
        <f t="shared" si="772"/>
        <v>0</v>
      </c>
      <c r="K2012" s="1103"/>
      <c r="L2012" s="1065"/>
      <c r="M2012" s="1062">
        <v>12</v>
      </c>
      <c r="N2012" s="1063"/>
      <c r="O2012" s="1060">
        <f t="shared" si="787"/>
        <v>120</v>
      </c>
      <c r="P2012" s="1056"/>
      <c r="Q2012" s="1071"/>
      <c r="R2012" s="1100"/>
      <c r="S2012" s="1063"/>
      <c r="T2012" s="1079">
        <f t="shared" si="773"/>
        <v>0</v>
      </c>
      <c r="U2012" s="1103">
        <f t="shared" si="792"/>
        <v>0</v>
      </c>
      <c r="V2012" s="1061">
        <f t="shared" si="785"/>
        <v>0</v>
      </c>
      <c r="W2012" s="1063">
        <f t="shared" si="785"/>
        <v>12</v>
      </c>
      <c r="X2012" s="1063">
        <f t="shared" si="785"/>
        <v>0</v>
      </c>
      <c r="Y2012" s="1060">
        <f t="shared" si="785"/>
        <v>120</v>
      </c>
      <c r="Z2012" s="1080">
        <f t="shared" si="782"/>
        <v>39</v>
      </c>
      <c r="AA2012" s="1126" t="str">
        <f t="shared" si="779"/>
        <v>Cam</v>
      </c>
      <c r="AB2012" s="1082" t="str">
        <f t="shared" si="779"/>
        <v>quả</v>
      </c>
      <c r="AC2012" s="1083">
        <f t="shared" si="779"/>
        <v>10</v>
      </c>
      <c r="AD2012" s="1089">
        <f t="shared" si="779"/>
        <v>10</v>
      </c>
      <c r="AE2012" s="1071">
        <f t="shared" si="793"/>
        <v>0</v>
      </c>
      <c r="AF2012" s="1071">
        <f t="shared" si="793"/>
        <v>0</v>
      </c>
      <c r="AG2012" s="1071">
        <f t="shared" si="793"/>
        <v>0</v>
      </c>
      <c r="AH2012" s="1071">
        <f t="shared" si="793"/>
        <v>0</v>
      </c>
      <c r="AI2012" s="1060">
        <f t="shared" si="780"/>
        <v>0</v>
      </c>
      <c r="AJ2012" s="1102">
        <f t="shared" si="789"/>
        <v>0</v>
      </c>
      <c r="AK2012" s="1102">
        <f t="shared" si="789"/>
        <v>0</v>
      </c>
      <c r="AL2012" s="1102">
        <f t="shared" si="789"/>
        <v>12</v>
      </c>
      <c r="AM2012" s="1102">
        <f t="shared" si="790"/>
        <v>0</v>
      </c>
      <c r="AN2012" s="1085">
        <f t="shared" si="791"/>
        <v>120</v>
      </c>
      <c r="AO2012" s="1061">
        <f t="shared" si="777"/>
        <v>0</v>
      </c>
      <c r="AP2012" s="1061">
        <f t="shared" si="777"/>
        <v>0</v>
      </c>
      <c r="AQ2012" s="1061">
        <f t="shared" si="777"/>
        <v>12</v>
      </c>
      <c r="AR2012" s="1061">
        <f t="shared" si="777"/>
        <v>0</v>
      </c>
      <c r="AS2012" s="1061">
        <f t="shared" si="777"/>
        <v>120</v>
      </c>
      <c r="AT2012" s="850">
        <f t="shared" si="783"/>
        <v>0</v>
      </c>
      <c r="AU2012" s="929" t="s">
        <v>811</v>
      </c>
      <c r="AV2012" s="930"/>
      <c r="AW2012" s="1504">
        <f>SUM(AX2013:AX2015)</f>
        <v>0.74</v>
      </c>
      <c r="AX2012" s="1504"/>
      <c r="AY2012" s="930"/>
      <c r="AZ2012" s="862" t="s">
        <v>70</v>
      </c>
    </row>
    <row r="2013" spans="1:52" ht="13.5" customHeight="1">
      <c r="A2013" s="838">
        <f t="shared" si="781"/>
        <v>40</v>
      </c>
      <c r="B2013" s="1045" t="s">
        <v>692</v>
      </c>
      <c r="C2013" s="817" t="s">
        <v>66</v>
      </c>
      <c r="D2013" s="1054">
        <v>10</v>
      </c>
      <c r="E2013" s="921">
        <v>7</v>
      </c>
      <c r="F2013" s="1061"/>
      <c r="G2013" s="1086"/>
      <c r="H2013" s="1063"/>
      <c r="I2013" s="1077"/>
      <c r="J2013" s="1060">
        <f t="shared" si="772"/>
        <v>0</v>
      </c>
      <c r="K2013" s="1061"/>
      <c r="L2013" s="1061"/>
      <c r="M2013" s="1063"/>
      <c r="N2013" s="1063"/>
      <c r="O2013" s="1060">
        <f t="shared" si="787"/>
        <v>0</v>
      </c>
      <c r="P2013" s="1093"/>
      <c r="Q2013" s="1061"/>
      <c r="R2013" s="1100">
        <v>25</v>
      </c>
      <c r="S2013" s="1063"/>
      <c r="T2013" s="1079">
        <f t="shared" si="773"/>
        <v>175</v>
      </c>
      <c r="U2013" s="1061">
        <f t="shared" si="792"/>
        <v>0</v>
      </c>
      <c r="V2013" s="1061">
        <f t="shared" si="785"/>
        <v>0</v>
      </c>
      <c r="W2013" s="1063">
        <f t="shared" si="785"/>
        <v>25</v>
      </c>
      <c r="X2013" s="1063">
        <f t="shared" si="785"/>
        <v>0</v>
      </c>
      <c r="Y2013" s="1060">
        <f>SUM(J2013,O2013,T2013)</f>
        <v>175</v>
      </c>
      <c r="Z2013" s="1080">
        <f t="shared" si="782"/>
        <v>40</v>
      </c>
      <c r="AA2013" s="1126" t="str">
        <f t="shared" si="779"/>
        <v>Bí đỏ</v>
      </c>
      <c r="AB2013" s="1082" t="str">
        <f t="shared" si="779"/>
        <v>kg</v>
      </c>
      <c r="AC2013" s="1083">
        <f t="shared" si="779"/>
        <v>10</v>
      </c>
      <c r="AD2013" s="1089">
        <f t="shared" si="779"/>
        <v>7</v>
      </c>
      <c r="AE2013" s="1071">
        <f t="shared" si="793"/>
        <v>0</v>
      </c>
      <c r="AF2013" s="1071">
        <f t="shared" si="793"/>
        <v>0</v>
      </c>
      <c r="AG2013" s="1071">
        <f t="shared" si="793"/>
        <v>0</v>
      </c>
      <c r="AH2013" s="1071">
        <f t="shared" si="793"/>
        <v>0</v>
      </c>
      <c r="AI2013" s="1060">
        <f t="shared" si="780"/>
        <v>0</v>
      </c>
      <c r="AJ2013" s="1102">
        <f t="shared" si="789"/>
        <v>0</v>
      </c>
      <c r="AK2013" s="1102">
        <f t="shared" si="789"/>
        <v>0</v>
      </c>
      <c r="AL2013" s="1102">
        <f t="shared" si="789"/>
        <v>25</v>
      </c>
      <c r="AM2013" s="1102">
        <f t="shared" si="790"/>
        <v>0</v>
      </c>
      <c r="AN2013" s="1085">
        <f t="shared" si="791"/>
        <v>175</v>
      </c>
      <c r="AO2013" s="1061">
        <f t="shared" si="777"/>
        <v>0</v>
      </c>
      <c r="AP2013" s="1061">
        <f t="shared" si="777"/>
        <v>0</v>
      </c>
      <c r="AQ2013" s="1061">
        <f t="shared" si="777"/>
        <v>25</v>
      </c>
      <c r="AR2013" s="1061">
        <f t="shared" si="777"/>
        <v>0</v>
      </c>
      <c r="AS2013" s="1061">
        <f t="shared" si="777"/>
        <v>175</v>
      </c>
      <c r="AT2013" s="850">
        <f t="shared" si="783"/>
        <v>75</v>
      </c>
      <c r="AU2013" s="932" t="s">
        <v>856</v>
      </c>
      <c r="AV2013" s="933">
        <f>AV1977</f>
        <v>105</v>
      </c>
      <c r="AW2013" s="934" t="s">
        <v>27</v>
      </c>
      <c r="AX2013" s="935">
        <v>0.16</v>
      </c>
      <c r="AY2013" s="936" t="s">
        <v>29</v>
      </c>
      <c r="AZ2013" s="937">
        <f>AV2013*AX2013</f>
        <v>16.8</v>
      </c>
    </row>
    <row r="2014" spans="1:52" ht="13.5" customHeight="1">
      <c r="A2014" s="838">
        <f t="shared" si="781"/>
        <v>41</v>
      </c>
      <c r="B2014" s="1045" t="s">
        <v>906</v>
      </c>
      <c r="C2014" s="817" t="s">
        <v>66</v>
      </c>
      <c r="D2014" s="1132">
        <v>5</v>
      </c>
      <c r="E2014" s="1133">
        <v>5</v>
      </c>
      <c r="F2014" s="1061"/>
      <c r="G2014" s="1120"/>
      <c r="H2014" s="1063"/>
      <c r="I2014" s="1077"/>
      <c r="J2014" s="1060">
        <f t="shared" si="772"/>
        <v>0</v>
      </c>
      <c r="K2014" s="1061"/>
      <c r="L2014" s="1071"/>
      <c r="M2014" s="1063">
        <v>25</v>
      </c>
      <c r="N2014" s="1063"/>
      <c r="O2014" s="1060">
        <f t="shared" si="787"/>
        <v>125</v>
      </c>
      <c r="P2014" s="1078"/>
      <c r="Q2014" s="1071"/>
      <c r="R2014" s="1131"/>
      <c r="S2014" s="1063"/>
      <c r="T2014" s="1079">
        <f t="shared" si="773"/>
        <v>0</v>
      </c>
      <c r="U2014" s="1061">
        <f t="shared" si="792"/>
        <v>0</v>
      </c>
      <c r="V2014" s="1071">
        <f t="shared" si="785"/>
        <v>0</v>
      </c>
      <c r="W2014" s="1063">
        <f t="shared" si="785"/>
        <v>25</v>
      </c>
      <c r="X2014" s="1063">
        <f t="shared" si="785"/>
        <v>0</v>
      </c>
      <c r="Y2014" s="1060">
        <f t="shared" si="785"/>
        <v>125</v>
      </c>
      <c r="Z2014" s="1080">
        <f t="shared" si="782"/>
        <v>41</v>
      </c>
      <c r="AA2014" s="1126" t="str">
        <f t="shared" si="779"/>
        <v>Rau dên</v>
      </c>
      <c r="AB2014" s="1082" t="str">
        <f t="shared" si="779"/>
        <v>kg</v>
      </c>
      <c r="AC2014" s="1083">
        <f t="shared" si="779"/>
        <v>5</v>
      </c>
      <c r="AD2014" s="1089">
        <f t="shared" si="779"/>
        <v>5</v>
      </c>
      <c r="AE2014" s="1071">
        <f t="shared" si="793"/>
        <v>0</v>
      </c>
      <c r="AF2014" s="1071">
        <f t="shared" si="793"/>
        <v>0</v>
      </c>
      <c r="AG2014" s="1071">
        <f t="shared" si="793"/>
        <v>0</v>
      </c>
      <c r="AH2014" s="1071">
        <f t="shared" si="793"/>
        <v>0</v>
      </c>
      <c r="AI2014" s="1060">
        <f t="shared" si="780"/>
        <v>0</v>
      </c>
      <c r="AJ2014" s="1102">
        <f t="shared" si="789"/>
        <v>0</v>
      </c>
      <c r="AK2014" s="1102">
        <f t="shared" si="789"/>
        <v>0</v>
      </c>
      <c r="AL2014" s="1102">
        <f t="shared" si="789"/>
        <v>25</v>
      </c>
      <c r="AM2014" s="1102">
        <f t="shared" si="790"/>
        <v>0</v>
      </c>
      <c r="AN2014" s="1085">
        <f t="shared" si="791"/>
        <v>125</v>
      </c>
      <c r="AO2014" s="1061">
        <f t="shared" si="777"/>
        <v>0</v>
      </c>
      <c r="AP2014" s="1061">
        <f t="shared" si="777"/>
        <v>0</v>
      </c>
      <c r="AQ2014" s="1061">
        <f t="shared" si="777"/>
        <v>25</v>
      </c>
      <c r="AR2014" s="1061">
        <f t="shared" si="777"/>
        <v>0</v>
      </c>
      <c r="AS2014" s="1061">
        <f t="shared" si="777"/>
        <v>125</v>
      </c>
      <c r="AT2014" s="850">
        <f t="shared" si="783"/>
        <v>0</v>
      </c>
      <c r="AU2014" s="932" t="s">
        <v>857</v>
      </c>
      <c r="AV2014" s="933">
        <f t="shared" ref="AV2014:AV2019" si="794">AV1978</f>
        <v>105</v>
      </c>
      <c r="AW2014" s="934" t="s">
        <v>27</v>
      </c>
      <c r="AX2014" s="935">
        <v>0.28999999999999998</v>
      </c>
      <c r="AY2014" s="936" t="s">
        <v>29</v>
      </c>
      <c r="AZ2014" s="937">
        <f>AV2014*AX2014</f>
        <v>30.45</v>
      </c>
    </row>
    <row r="2015" spans="1:52" ht="13.5" customHeight="1">
      <c r="A2015" s="838">
        <f t="shared" si="781"/>
        <v>42</v>
      </c>
      <c r="B2015" s="1045" t="s">
        <v>478</v>
      </c>
      <c r="C2015" s="817" t="s">
        <v>66</v>
      </c>
      <c r="D2015" s="1054">
        <v>12</v>
      </c>
      <c r="E2015" s="921">
        <v>12</v>
      </c>
      <c r="F2015" s="1071"/>
      <c r="G2015" s="1086"/>
      <c r="H2015" s="1063">
        <v>16</v>
      </c>
      <c r="I2015" s="1077"/>
      <c r="J2015" s="1060">
        <f t="shared" si="772"/>
        <v>192</v>
      </c>
      <c r="K2015" s="1061"/>
      <c r="L2015" s="1061"/>
      <c r="M2015" s="1134"/>
      <c r="N2015" s="1063"/>
      <c r="O2015" s="1060">
        <f t="shared" si="787"/>
        <v>0</v>
      </c>
      <c r="P2015" s="1093"/>
      <c r="Q2015" s="1061"/>
      <c r="R2015" s="1100"/>
      <c r="S2015" s="1063"/>
      <c r="T2015" s="1079">
        <f t="shared" si="773"/>
        <v>0</v>
      </c>
      <c r="U2015" s="1061">
        <f t="shared" si="792"/>
        <v>0</v>
      </c>
      <c r="V2015" s="1061">
        <f t="shared" si="785"/>
        <v>0</v>
      </c>
      <c r="W2015" s="1063">
        <f t="shared" si="785"/>
        <v>16</v>
      </c>
      <c r="X2015" s="1063">
        <f t="shared" si="785"/>
        <v>0</v>
      </c>
      <c r="Y2015" s="1060">
        <f t="shared" si="785"/>
        <v>192</v>
      </c>
      <c r="Z2015" s="1080">
        <f t="shared" si="782"/>
        <v>42</v>
      </c>
      <c r="AA2015" s="1126" t="str">
        <f t="shared" si="779"/>
        <v>Dưa cải</v>
      </c>
      <c r="AB2015" s="1082" t="str">
        <f t="shared" si="779"/>
        <v>kg</v>
      </c>
      <c r="AC2015" s="1083">
        <f t="shared" si="779"/>
        <v>12</v>
      </c>
      <c r="AD2015" s="1089">
        <f t="shared" si="779"/>
        <v>12</v>
      </c>
      <c r="AE2015" s="1071">
        <f t="shared" si="793"/>
        <v>0</v>
      </c>
      <c r="AF2015" s="1071">
        <f t="shared" si="793"/>
        <v>0</v>
      </c>
      <c r="AG2015" s="1071">
        <f t="shared" si="793"/>
        <v>0</v>
      </c>
      <c r="AH2015" s="1071">
        <f t="shared" si="793"/>
        <v>0</v>
      </c>
      <c r="AI2015" s="1060">
        <f t="shared" si="780"/>
        <v>0</v>
      </c>
      <c r="AJ2015" s="1102">
        <f t="shared" si="789"/>
        <v>0</v>
      </c>
      <c r="AK2015" s="1102">
        <f t="shared" si="789"/>
        <v>0</v>
      </c>
      <c r="AL2015" s="1102">
        <f t="shared" si="789"/>
        <v>16</v>
      </c>
      <c r="AM2015" s="1102">
        <f t="shared" si="790"/>
        <v>0</v>
      </c>
      <c r="AN2015" s="1085">
        <f t="shared" si="791"/>
        <v>192</v>
      </c>
      <c r="AO2015" s="1061">
        <f t="shared" si="777"/>
        <v>0</v>
      </c>
      <c r="AP2015" s="1061">
        <f t="shared" si="777"/>
        <v>0</v>
      </c>
      <c r="AQ2015" s="1061">
        <f t="shared" si="777"/>
        <v>16</v>
      </c>
      <c r="AR2015" s="1061">
        <f t="shared" si="777"/>
        <v>0</v>
      </c>
      <c r="AS2015" s="1061">
        <f t="shared" si="777"/>
        <v>192</v>
      </c>
      <c r="AT2015" s="850">
        <f t="shared" si="783"/>
        <v>0</v>
      </c>
      <c r="AU2015" s="932" t="s">
        <v>858</v>
      </c>
      <c r="AV2015" s="933">
        <f t="shared" si="794"/>
        <v>114</v>
      </c>
      <c r="AW2015" s="934" t="s">
        <v>27</v>
      </c>
      <c r="AX2015" s="935">
        <v>0.28999999999999998</v>
      </c>
      <c r="AY2015" s="936" t="s">
        <v>29</v>
      </c>
      <c r="AZ2015" s="937">
        <f>AV2015*AX2015</f>
        <v>33.059999999999995</v>
      </c>
    </row>
    <row r="2016" spans="1:52" ht="13.5" customHeight="1">
      <c r="A2016" s="838">
        <f t="shared" si="781"/>
        <v>43</v>
      </c>
      <c r="B2016" s="1046" t="s">
        <v>60</v>
      </c>
      <c r="C2016" s="817" t="s">
        <v>66</v>
      </c>
      <c r="D2016" s="1130">
        <v>20</v>
      </c>
      <c r="E2016" s="1114">
        <v>20</v>
      </c>
      <c r="F2016" s="1065"/>
      <c r="G2016" s="1090"/>
      <c r="H2016" s="1063">
        <v>0.5</v>
      </c>
      <c r="I2016" s="1077"/>
      <c r="J2016" s="1060">
        <f t="shared" si="772"/>
        <v>10</v>
      </c>
      <c r="K2016" s="1103"/>
      <c r="L2016" s="1071"/>
      <c r="M2016" s="1135">
        <v>1</v>
      </c>
      <c r="N2016" s="1063"/>
      <c r="O2016" s="1060">
        <f t="shared" si="787"/>
        <v>20</v>
      </c>
      <c r="P2016" s="1122"/>
      <c r="Q2016" s="1071"/>
      <c r="R2016" s="1100">
        <v>1</v>
      </c>
      <c r="S2016" s="1063"/>
      <c r="T2016" s="1079">
        <f t="shared" si="773"/>
        <v>20</v>
      </c>
      <c r="U2016" s="1103">
        <f t="shared" si="792"/>
        <v>0</v>
      </c>
      <c r="V2016" s="1071">
        <f t="shared" si="785"/>
        <v>0</v>
      </c>
      <c r="W2016" s="1063">
        <f t="shared" si="785"/>
        <v>2.5</v>
      </c>
      <c r="X2016" s="1063">
        <f t="shared" si="785"/>
        <v>0</v>
      </c>
      <c r="Y2016" s="1060">
        <f t="shared" si="785"/>
        <v>50</v>
      </c>
      <c r="Z2016" s="1080">
        <f t="shared" si="782"/>
        <v>43</v>
      </c>
      <c r="AA2016" s="1126" t="str">
        <f t="shared" si="779"/>
        <v>Cà chua</v>
      </c>
      <c r="AB2016" s="1082" t="str">
        <f t="shared" si="779"/>
        <v>kg</v>
      </c>
      <c r="AC2016" s="1083">
        <f t="shared" si="779"/>
        <v>20</v>
      </c>
      <c r="AD2016" s="1089">
        <f t="shared" si="779"/>
        <v>20</v>
      </c>
      <c r="AE2016" s="1071">
        <f t="shared" si="793"/>
        <v>0</v>
      </c>
      <c r="AF2016" s="1071">
        <f t="shared" si="793"/>
        <v>0</v>
      </c>
      <c r="AG2016" s="1071">
        <f t="shared" si="793"/>
        <v>0</v>
      </c>
      <c r="AH2016" s="1071">
        <f t="shared" si="793"/>
        <v>0</v>
      </c>
      <c r="AI2016" s="1060">
        <f t="shared" si="780"/>
        <v>0</v>
      </c>
      <c r="AJ2016" s="1102">
        <f t="shared" si="789"/>
        <v>0</v>
      </c>
      <c r="AK2016" s="1102">
        <f t="shared" si="789"/>
        <v>0</v>
      </c>
      <c r="AL2016" s="1102">
        <f t="shared" si="789"/>
        <v>2.5</v>
      </c>
      <c r="AM2016" s="1102">
        <f t="shared" si="790"/>
        <v>0</v>
      </c>
      <c r="AN2016" s="1085">
        <f t="shared" si="791"/>
        <v>50</v>
      </c>
      <c r="AO2016" s="1061">
        <f t="shared" si="777"/>
        <v>0</v>
      </c>
      <c r="AP2016" s="1061">
        <f t="shared" si="777"/>
        <v>0</v>
      </c>
      <c r="AQ2016" s="1061">
        <f t="shared" si="777"/>
        <v>2.5</v>
      </c>
      <c r="AR2016" s="1061">
        <f t="shared" si="777"/>
        <v>0</v>
      </c>
      <c r="AS2016" s="1061">
        <f t="shared" si="777"/>
        <v>50</v>
      </c>
      <c r="AT2016" s="850">
        <f t="shared" si="783"/>
        <v>0</v>
      </c>
      <c r="AU2016" s="929" t="s">
        <v>811</v>
      </c>
      <c r="AV2016" s="933"/>
      <c r="AW2016" s="1504">
        <f>SUM(AX2017:AX2019)</f>
        <v>0.68</v>
      </c>
      <c r="AX2016" s="1504"/>
      <c r="AY2016" s="930"/>
      <c r="AZ2016" s="941" t="s">
        <v>70</v>
      </c>
    </row>
    <row r="2017" spans="1:52" ht="13.5" customHeight="1">
      <c r="A2017" s="838">
        <f t="shared" si="781"/>
        <v>44</v>
      </c>
      <c r="B2017" s="1045" t="s">
        <v>61</v>
      </c>
      <c r="C2017" s="817" t="s">
        <v>66</v>
      </c>
      <c r="D2017" s="1130">
        <v>20</v>
      </c>
      <c r="E2017" s="1114">
        <v>20</v>
      </c>
      <c r="F2017" s="1061"/>
      <c r="G2017" s="1120"/>
      <c r="H2017" s="1063">
        <v>0.4</v>
      </c>
      <c r="I2017" s="1077"/>
      <c r="J2017" s="1060">
        <f t="shared" si="772"/>
        <v>8</v>
      </c>
      <c r="K2017" s="1136"/>
      <c r="L2017" s="1071"/>
      <c r="M2017" s="1063">
        <v>0.7</v>
      </c>
      <c r="N2017" s="1063"/>
      <c r="O2017" s="1060">
        <f t="shared" si="787"/>
        <v>14</v>
      </c>
      <c r="P2017" s="1122"/>
      <c r="Q2017" s="1071"/>
      <c r="R2017" s="1131">
        <v>0.7</v>
      </c>
      <c r="S2017" s="1063"/>
      <c r="T2017" s="1079">
        <f t="shared" ref="T2017:T2025" si="795">SUM(P2017:S2017)*$E2017</f>
        <v>14</v>
      </c>
      <c r="U2017" s="1061">
        <f t="shared" si="792"/>
        <v>0</v>
      </c>
      <c r="V2017" s="1071">
        <f t="shared" si="785"/>
        <v>0</v>
      </c>
      <c r="W2017" s="1063">
        <f t="shared" si="785"/>
        <v>1.8</v>
      </c>
      <c r="X2017" s="1063">
        <f t="shared" si="785"/>
        <v>0</v>
      </c>
      <c r="Y2017" s="1060">
        <f t="shared" si="785"/>
        <v>36</v>
      </c>
      <c r="Z2017" s="1080">
        <f t="shared" si="782"/>
        <v>44</v>
      </c>
      <c r="AA2017" s="1126" t="str">
        <f t="shared" si="779"/>
        <v>Hành lá</v>
      </c>
      <c r="AB2017" s="1082" t="str">
        <f t="shared" si="779"/>
        <v>kg</v>
      </c>
      <c r="AC2017" s="1083">
        <f t="shared" si="779"/>
        <v>20</v>
      </c>
      <c r="AD2017" s="1089">
        <f t="shared" si="779"/>
        <v>20</v>
      </c>
      <c r="AE2017" s="1071">
        <f t="shared" si="793"/>
        <v>0</v>
      </c>
      <c r="AF2017" s="1071">
        <f t="shared" si="793"/>
        <v>0</v>
      </c>
      <c r="AG2017" s="1071">
        <f t="shared" si="793"/>
        <v>0</v>
      </c>
      <c r="AH2017" s="1071">
        <f t="shared" si="793"/>
        <v>0</v>
      </c>
      <c r="AI2017" s="1060">
        <f t="shared" si="780"/>
        <v>0</v>
      </c>
      <c r="AJ2017" s="1102">
        <f t="shared" si="789"/>
        <v>0</v>
      </c>
      <c r="AK2017" s="1102">
        <f t="shared" si="789"/>
        <v>0</v>
      </c>
      <c r="AL2017" s="1102">
        <f t="shared" si="789"/>
        <v>1.8</v>
      </c>
      <c r="AM2017" s="1102">
        <f t="shared" si="790"/>
        <v>0</v>
      </c>
      <c r="AN2017" s="1085">
        <f t="shared" si="791"/>
        <v>36</v>
      </c>
      <c r="AO2017" s="1061">
        <f t="shared" si="777"/>
        <v>0</v>
      </c>
      <c r="AP2017" s="1061">
        <f t="shared" si="777"/>
        <v>0</v>
      </c>
      <c r="AQ2017" s="1061">
        <f t="shared" si="777"/>
        <v>1.8</v>
      </c>
      <c r="AR2017" s="1061">
        <f t="shared" si="777"/>
        <v>0</v>
      </c>
      <c r="AS2017" s="1061">
        <f t="shared" si="777"/>
        <v>36</v>
      </c>
      <c r="AT2017" s="850">
        <f t="shared" si="783"/>
        <v>0</v>
      </c>
      <c r="AU2017" s="932" t="s">
        <v>856</v>
      </c>
      <c r="AV2017" s="933">
        <f t="shared" si="794"/>
        <v>8</v>
      </c>
      <c r="AW2017" s="934" t="s">
        <v>27</v>
      </c>
      <c r="AX2017" s="935">
        <v>0.16</v>
      </c>
      <c r="AY2017" s="936" t="s">
        <v>29</v>
      </c>
      <c r="AZ2017" s="937">
        <f>AV2017*AX2017</f>
        <v>1.28</v>
      </c>
    </row>
    <row r="2018" spans="1:52" ht="13.5" customHeight="1">
      <c r="A2018" s="838">
        <f t="shared" si="781"/>
        <v>45</v>
      </c>
      <c r="B2018" s="1047" t="s">
        <v>160</v>
      </c>
      <c r="C2018" s="817" t="s">
        <v>66</v>
      </c>
      <c r="D2018" s="1130">
        <v>14</v>
      </c>
      <c r="E2018" s="1114">
        <v>12</v>
      </c>
      <c r="F2018" s="1071"/>
      <c r="G2018" s="1086"/>
      <c r="H2018" s="1063"/>
      <c r="I2018" s="1077"/>
      <c r="J2018" s="1060">
        <f t="shared" si="772"/>
        <v>0</v>
      </c>
      <c r="K2018" s="1103"/>
      <c r="L2018" s="1137"/>
      <c r="M2018" s="1135"/>
      <c r="N2018" s="1063"/>
      <c r="O2018" s="1060">
        <f t="shared" si="787"/>
        <v>0</v>
      </c>
      <c r="P2018" s="1103"/>
      <c r="Q2018" s="1071"/>
      <c r="R2018" s="1062"/>
      <c r="S2018" s="1063"/>
      <c r="T2018" s="1079">
        <f t="shared" si="795"/>
        <v>0</v>
      </c>
      <c r="U2018" s="1061">
        <f t="shared" si="792"/>
        <v>0</v>
      </c>
      <c r="V2018" s="1061">
        <f t="shared" si="785"/>
        <v>0</v>
      </c>
      <c r="W2018" s="1063">
        <f t="shared" si="785"/>
        <v>0</v>
      </c>
      <c r="X2018" s="1063">
        <f t="shared" si="785"/>
        <v>0</v>
      </c>
      <c r="Y2018" s="1060">
        <f t="shared" si="785"/>
        <v>0</v>
      </c>
      <c r="Z2018" s="1080">
        <f t="shared" si="782"/>
        <v>45</v>
      </c>
      <c r="AA2018" s="1126" t="str">
        <f t="shared" si="779"/>
        <v>Giá đậu</v>
      </c>
      <c r="AB2018" s="1082" t="str">
        <f t="shared" si="779"/>
        <v>kg</v>
      </c>
      <c r="AC2018" s="1083">
        <f t="shared" si="779"/>
        <v>14</v>
      </c>
      <c r="AD2018" s="1089">
        <f t="shared" si="779"/>
        <v>12</v>
      </c>
      <c r="AE2018" s="1071">
        <f t="shared" si="793"/>
        <v>0</v>
      </c>
      <c r="AF2018" s="1071">
        <f t="shared" si="793"/>
        <v>0</v>
      </c>
      <c r="AG2018" s="1071">
        <f t="shared" si="793"/>
        <v>0</v>
      </c>
      <c r="AH2018" s="1071">
        <f t="shared" si="793"/>
        <v>0</v>
      </c>
      <c r="AI2018" s="1060">
        <f t="shared" si="780"/>
        <v>0</v>
      </c>
      <c r="AJ2018" s="1102">
        <f t="shared" si="789"/>
        <v>0</v>
      </c>
      <c r="AK2018" s="1102">
        <f t="shared" si="789"/>
        <v>0</v>
      </c>
      <c r="AL2018" s="1102">
        <f t="shared" si="789"/>
        <v>0</v>
      </c>
      <c r="AM2018" s="1102">
        <f t="shared" si="790"/>
        <v>0</v>
      </c>
      <c r="AN2018" s="1085">
        <f t="shared" si="791"/>
        <v>0</v>
      </c>
      <c r="AO2018" s="1061">
        <f t="shared" si="777"/>
        <v>0</v>
      </c>
      <c r="AP2018" s="1061">
        <f t="shared" si="777"/>
        <v>0</v>
      </c>
      <c r="AQ2018" s="1061">
        <f t="shared" si="777"/>
        <v>0</v>
      </c>
      <c r="AR2018" s="1061">
        <f t="shared" si="777"/>
        <v>0</v>
      </c>
      <c r="AS2018" s="1061">
        <f t="shared" si="777"/>
        <v>0</v>
      </c>
      <c r="AT2018" s="850">
        <f t="shared" si="783"/>
        <v>0</v>
      </c>
      <c r="AU2018" s="932" t="s">
        <v>857</v>
      </c>
      <c r="AV2018" s="933">
        <f t="shared" si="794"/>
        <v>8</v>
      </c>
      <c r="AW2018" s="934" t="s">
        <v>27</v>
      </c>
      <c r="AX2018" s="935">
        <v>0.26</v>
      </c>
      <c r="AY2018" s="944" t="s">
        <v>29</v>
      </c>
      <c r="AZ2018" s="937">
        <f>AV2018*AX2018</f>
        <v>2.08</v>
      </c>
    </row>
    <row r="2019" spans="1:52" ht="13.5" customHeight="1">
      <c r="A2019" s="838">
        <f t="shared" si="781"/>
        <v>46</v>
      </c>
      <c r="B2019" s="1046" t="s">
        <v>161</v>
      </c>
      <c r="C2019" s="896" t="s">
        <v>389</v>
      </c>
      <c r="D2019" s="1113">
        <v>13</v>
      </c>
      <c r="E2019" s="1114">
        <v>13</v>
      </c>
      <c r="F2019" s="1106"/>
      <c r="G2019" s="1086"/>
      <c r="H2019" s="1107"/>
      <c r="I2019" s="1077"/>
      <c r="J2019" s="1060">
        <f t="shared" si="772"/>
        <v>0</v>
      </c>
      <c r="K2019" s="1071"/>
      <c r="L2019" s="1071"/>
      <c r="M2019" s="1135"/>
      <c r="N2019" s="1063"/>
      <c r="O2019" s="1060">
        <f t="shared" si="787"/>
        <v>0</v>
      </c>
      <c r="P2019" s="1138"/>
      <c r="Q2019" s="1071"/>
      <c r="R2019" s="1139"/>
      <c r="S2019" s="1063"/>
      <c r="T2019" s="1079">
        <f t="shared" si="795"/>
        <v>0</v>
      </c>
      <c r="U2019" s="1061">
        <f t="shared" si="792"/>
        <v>0</v>
      </c>
      <c r="V2019" s="1061">
        <f t="shared" si="785"/>
        <v>0</v>
      </c>
      <c r="W2019" s="1063">
        <f t="shared" si="785"/>
        <v>0</v>
      </c>
      <c r="X2019" s="1063">
        <f t="shared" si="785"/>
        <v>0</v>
      </c>
      <c r="Y2019" s="1060">
        <f t="shared" si="785"/>
        <v>0</v>
      </c>
      <c r="Z2019" s="1080">
        <f t="shared" si="782"/>
        <v>46</v>
      </c>
      <c r="AA2019" s="1126" t="str">
        <f t="shared" si="779"/>
        <v>Rau sống</v>
      </c>
      <c r="AB2019" s="1082" t="str">
        <f t="shared" si="779"/>
        <v>lít</v>
      </c>
      <c r="AC2019" s="1083">
        <f t="shared" si="779"/>
        <v>13</v>
      </c>
      <c r="AD2019" s="1089">
        <f t="shared" si="779"/>
        <v>13</v>
      </c>
      <c r="AE2019" s="1071">
        <f t="shared" si="793"/>
        <v>0</v>
      </c>
      <c r="AF2019" s="1071">
        <f t="shared" si="793"/>
        <v>0</v>
      </c>
      <c r="AG2019" s="1071">
        <f t="shared" si="793"/>
        <v>0</v>
      </c>
      <c r="AH2019" s="1071">
        <f t="shared" si="793"/>
        <v>0</v>
      </c>
      <c r="AI2019" s="1060">
        <f t="shared" si="780"/>
        <v>0</v>
      </c>
      <c r="AJ2019" s="1102">
        <f t="shared" si="789"/>
        <v>0</v>
      </c>
      <c r="AK2019" s="1102">
        <f t="shared" si="789"/>
        <v>0</v>
      </c>
      <c r="AL2019" s="1102">
        <f t="shared" si="789"/>
        <v>0</v>
      </c>
      <c r="AM2019" s="1102">
        <f t="shared" si="790"/>
        <v>0</v>
      </c>
      <c r="AN2019" s="1085">
        <f t="shared" si="791"/>
        <v>0</v>
      </c>
      <c r="AO2019" s="1061">
        <f t="shared" si="777"/>
        <v>0</v>
      </c>
      <c r="AP2019" s="1061">
        <f t="shared" si="777"/>
        <v>0</v>
      </c>
      <c r="AQ2019" s="1061">
        <f t="shared" si="777"/>
        <v>0</v>
      </c>
      <c r="AR2019" s="1061">
        <f t="shared" si="777"/>
        <v>0</v>
      </c>
      <c r="AS2019" s="1061">
        <f t="shared" si="777"/>
        <v>0</v>
      </c>
      <c r="AT2019" s="850">
        <f t="shared" si="783"/>
        <v>0</v>
      </c>
      <c r="AU2019" s="932" t="s">
        <v>858</v>
      </c>
      <c r="AV2019" s="933">
        <f t="shared" si="794"/>
        <v>8</v>
      </c>
      <c r="AW2019" s="934" t="s">
        <v>27</v>
      </c>
      <c r="AX2019" s="1048">
        <v>0.26</v>
      </c>
      <c r="AY2019" s="944" t="s">
        <v>29</v>
      </c>
      <c r="AZ2019" s="937">
        <f>AV2019*AX2019</f>
        <v>2.08</v>
      </c>
    </row>
    <row r="2020" spans="1:52" ht="13.5" customHeight="1">
      <c r="A2020" s="838">
        <f>IF(B2020&lt;&gt;"",MAX($A2019:$A2019)+1,"")</f>
        <v>47</v>
      </c>
      <c r="B2020" s="1046" t="s">
        <v>896</v>
      </c>
      <c r="C2020" s="844" t="s">
        <v>66</v>
      </c>
      <c r="D2020" s="1117">
        <v>10</v>
      </c>
      <c r="E2020" s="1060">
        <v>10</v>
      </c>
      <c r="F2020" s="1140"/>
      <c r="G2020" s="1086"/>
      <c r="H2020" s="1091">
        <v>5</v>
      </c>
      <c r="I2020" s="1077"/>
      <c r="J2020" s="1060">
        <f t="shared" si="772"/>
        <v>50</v>
      </c>
      <c r="K2020" s="1061"/>
      <c r="L2020" s="1061"/>
      <c r="M2020" s="1063"/>
      <c r="N2020" s="1063"/>
      <c r="O2020" s="1060">
        <f t="shared" si="787"/>
        <v>0</v>
      </c>
      <c r="P2020" s="1061"/>
      <c r="Q2020" s="1061"/>
      <c r="R2020" s="1063"/>
      <c r="S2020" s="1063"/>
      <c r="T2020" s="1079">
        <f t="shared" si="795"/>
        <v>0</v>
      </c>
      <c r="U2020" s="1061">
        <f t="shared" si="792"/>
        <v>0</v>
      </c>
      <c r="V2020" s="1061">
        <f t="shared" si="785"/>
        <v>0</v>
      </c>
      <c r="W2020" s="1063">
        <f t="shared" si="785"/>
        <v>5</v>
      </c>
      <c r="X2020" s="1063">
        <f t="shared" si="785"/>
        <v>0</v>
      </c>
      <c r="Y2020" s="1060">
        <f t="shared" si="785"/>
        <v>50</v>
      </c>
      <c r="Z2020" s="1080">
        <f t="shared" si="782"/>
        <v>47</v>
      </c>
      <c r="AA2020" s="1126" t="str">
        <f t="shared" si="779"/>
        <v>Rau canh</v>
      </c>
      <c r="AB2020" s="1082" t="str">
        <f t="shared" si="779"/>
        <v>kg</v>
      </c>
      <c r="AC2020" s="1083">
        <f t="shared" si="779"/>
        <v>10</v>
      </c>
      <c r="AD2020" s="1089">
        <f t="shared" si="779"/>
        <v>10</v>
      </c>
      <c r="AE2020" s="1071">
        <f t="shared" ref="AE2020:AH2027" si="796">AE1939+AJ1939-AO1939</f>
        <v>0</v>
      </c>
      <c r="AF2020" s="1071">
        <f t="shared" si="796"/>
        <v>0</v>
      </c>
      <c r="AG2020" s="1071">
        <f t="shared" si="796"/>
        <v>0</v>
      </c>
      <c r="AH2020" s="1071">
        <f t="shared" si="796"/>
        <v>0</v>
      </c>
      <c r="AI2020" s="1060">
        <f t="shared" si="780"/>
        <v>0</v>
      </c>
      <c r="AJ2020" s="1102">
        <f t="shared" si="789"/>
        <v>0</v>
      </c>
      <c r="AK2020" s="1102">
        <f t="shared" si="789"/>
        <v>0</v>
      </c>
      <c r="AL2020" s="1102">
        <f t="shared" si="789"/>
        <v>5</v>
      </c>
      <c r="AM2020" s="1102">
        <f t="shared" si="790"/>
        <v>0</v>
      </c>
      <c r="AN2020" s="1085">
        <f t="shared" si="791"/>
        <v>50</v>
      </c>
      <c r="AO2020" s="1061">
        <f t="shared" si="777"/>
        <v>0</v>
      </c>
      <c r="AP2020" s="1061">
        <f t="shared" si="777"/>
        <v>0</v>
      </c>
      <c r="AQ2020" s="1061">
        <f t="shared" si="777"/>
        <v>5</v>
      </c>
      <c r="AR2020" s="1061">
        <f t="shared" si="777"/>
        <v>0</v>
      </c>
      <c r="AS2020" s="1061">
        <f t="shared" si="777"/>
        <v>50</v>
      </c>
      <c r="AT2020" s="850">
        <f t="shared" si="783"/>
        <v>0</v>
      </c>
      <c r="AU2020" s="1146" t="s">
        <v>859</v>
      </c>
      <c r="AV2020" s="947"/>
      <c r="AW2020" s="947"/>
      <c r="AX2020" s="947"/>
      <c r="AY2020" s="947"/>
      <c r="AZ2020" s="937"/>
    </row>
    <row r="2021" spans="1:52" ht="13.5" customHeight="1">
      <c r="A2021" s="838">
        <f>IF(B2021&lt;&gt;"",MAX($A2020:$A2020)+1,"")</f>
        <v>48</v>
      </c>
      <c r="B2021" s="1046" t="s">
        <v>893</v>
      </c>
      <c r="C2021" s="844" t="s">
        <v>66</v>
      </c>
      <c r="D2021" s="1117">
        <v>25</v>
      </c>
      <c r="E2021" s="1060">
        <v>25</v>
      </c>
      <c r="F2021" s="1140"/>
      <c r="G2021" s="1086"/>
      <c r="H2021" s="1091"/>
      <c r="I2021" s="1077"/>
      <c r="J2021" s="1060">
        <f>SUM(F2021:I2021)*$E2021</f>
        <v>0</v>
      </c>
      <c r="K2021" s="1061"/>
      <c r="L2021" s="1061"/>
      <c r="M2021" s="1063"/>
      <c r="N2021" s="1063"/>
      <c r="O2021" s="1060">
        <f t="shared" si="787"/>
        <v>0</v>
      </c>
      <c r="P2021" s="1061"/>
      <c r="Q2021" s="1061"/>
      <c r="R2021" s="1063">
        <v>5</v>
      </c>
      <c r="S2021" s="1063"/>
      <c r="T2021" s="1079">
        <f t="shared" si="795"/>
        <v>125</v>
      </c>
      <c r="U2021" s="1061">
        <f t="shared" si="792"/>
        <v>0</v>
      </c>
      <c r="V2021" s="1061">
        <f t="shared" si="785"/>
        <v>0</v>
      </c>
      <c r="W2021" s="1063">
        <f t="shared" si="785"/>
        <v>5</v>
      </c>
      <c r="X2021" s="1063">
        <f t="shared" si="785"/>
        <v>0</v>
      </c>
      <c r="Y2021" s="1060">
        <f t="shared" si="785"/>
        <v>125</v>
      </c>
      <c r="Z2021" s="1080">
        <f t="shared" si="782"/>
        <v>48</v>
      </c>
      <c r="AA2021" s="1126" t="str">
        <f t="shared" si="779"/>
        <v>Măng</v>
      </c>
      <c r="AB2021" s="1082" t="str">
        <f t="shared" si="779"/>
        <v>kg</v>
      </c>
      <c r="AC2021" s="1083">
        <f t="shared" si="779"/>
        <v>25</v>
      </c>
      <c r="AD2021" s="1089">
        <f t="shared" si="779"/>
        <v>25</v>
      </c>
      <c r="AE2021" s="1071">
        <f t="shared" si="796"/>
        <v>0</v>
      </c>
      <c r="AF2021" s="1071">
        <f t="shared" si="796"/>
        <v>0</v>
      </c>
      <c r="AG2021" s="1071">
        <f t="shared" si="796"/>
        <v>0</v>
      </c>
      <c r="AH2021" s="1071">
        <f t="shared" si="796"/>
        <v>0</v>
      </c>
      <c r="AI2021" s="1060">
        <f t="shared" si="780"/>
        <v>0</v>
      </c>
      <c r="AJ2021" s="1102">
        <f t="shared" si="789"/>
        <v>0</v>
      </c>
      <c r="AK2021" s="1102">
        <f t="shared" si="789"/>
        <v>0</v>
      </c>
      <c r="AL2021" s="1102">
        <f t="shared" si="789"/>
        <v>5</v>
      </c>
      <c r="AM2021" s="1102">
        <f t="shared" si="790"/>
        <v>0</v>
      </c>
      <c r="AN2021" s="1085">
        <f t="shared" si="791"/>
        <v>125</v>
      </c>
      <c r="AO2021" s="1061">
        <f t="shared" si="777"/>
        <v>0</v>
      </c>
      <c r="AP2021" s="1061">
        <f t="shared" si="777"/>
        <v>0</v>
      </c>
      <c r="AQ2021" s="1061">
        <f t="shared" si="777"/>
        <v>5</v>
      </c>
      <c r="AR2021" s="1061">
        <f t="shared" si="777"/>
        <v>0</v>
      </c>
      <c r="AS2021" s="1061">
        <f t="shared" si="777"/>
        <v>125</v>
      </c>
      <c r="AT2021" s="850">
        <f t="shared" si="783"/>
        <v>0</v>
      </c>
      <c r="AU2021" s="948"/>
      <c r="AV2021" s="934"/>
      <c r="AW2021" s="934"/>
      <c r="AX2021" s="935"/>
      <c r="AY2021" s="936" t="s">
        <v>29</v>
      </c>
      <c r="AZ2021" s="937">
        <f>AV2021*AX2021</f>
        <v>0</v>
      </c>
    </row>
    <row r="2022" spans="1:52" ht="13.5" customHeight="1">
      <c r="A2022" s="838">
        <f t="shared" ref="A2022:A2033" si="797">IF(B2022&lt;&gt;"",MAX($A2020:$A2021)+1,"")</f>
        <v>49</v>
      </c>
      <c r="B2022" s="1046" t="s">
        <v>126</v>
      </c>
      <c r="C2022" s="844" t="s">
        <v>66</v>
      </c>
      <c r="D2022" s="1141">
        <v>15</v>
      </c>
      <c r="E2022" s="1142">
        <v>15</v>
      </c>
      <c r="F2022" s="1140"/>
      <c r="G2022" s="1120"/>
      <c r="H2022" s="1077"/>
      <c r="I2022" s="1077"/>
      <c r="J2022" s="1060">
        <f>SUM(F2022:I2022)*$E2022</f>
        <v>0</v>
      </c>
      <c r="K2022" s="1103"/>
      <c r="L2022" s="1071"/>
      <c r="M2022" s="1062"/>
      <c r="N2022" s="1063"/>
      <c r="O2022" s="1060">
        <f t="shared" si="787"/>
        <v>0</v>
      </c>
      <c r="P2022" s="1061"/>
      <c r="Q2022" s="1071"/>
      <c r="R2022" s="1062"/>
      <c r="S2022" s="1063"/>
      <c r="T2022" s="1079">
        <f t="shared" si="795"/>
        <v>0</v>
      </c>
      <c r="U2022" s="1061">
        <f t="shared" si="792"/>
        <v>0</v>
      </c>
      <c r="V2022" s="1061">
        <f t="shared" si="785"/>
        <v>0</v>
      </c>
      <c r="W2022" s="1063">
        <f t="shared" si="785"/>
        <v>0</v>
      </c>
      <c r="X2022" s="1063">
        <f t="shared" si="785"/>
        <v>0</v>
      </c>
      <c r="Y2022" s="1060">
        <f t="shared" si="785"/>
        <v>0</v>
      </c>
      <c r="Z2022" s="1080">
        <f t="shared" si="782"/>
        <v>49</v>
      </c>
      <c r="AA2022" s="1126" t="str">
        <f t="shared" si="779"/>
        <v>Mướp đắng</v>
      </c>
      <c r="AB2022" s="1082" t="str">
        <f t="shared" si="779"/>
        <v>kg</v>
      </c>
      <c r="AC2022" s="1083">
        <f t="shared" si="779"/>
        <v>15</v>
      </c>
      <c r="AD2022" s="1089">
        <f t="shared" si="779"/>
        <v>15</v>
      </c>
      <c r="AE2022" s="1071">
        <f t="shared" si="796"/>
        <v>0</v>
      </c>
      <c r="AF2022" s="1071">
        <f t="shared" si="796"/>
        <v>0</v>
      </c>
      <c r="AG2022" s="1071">
        <f t="shared" si="796"/>
        <v>0</v>
      </c>
      <c r="AH2022" s="1071">
        <f t="shared" si="796"/>
        <v>0</v>
      </c>
      <c r="AI2022" s="1060">
        <f t="shared" si="780"/>
        <v>0</v>
      </c>
      <c r="AJ2022" s="1102">
        <f t="shared" si="789"/>
        <v>0</v>
      </c>
      <c r="AK2022" s="1102">
        <f t="shared" si="789"/>
        <v>0</v>
      </c>
      <c r="AL2022" s="1102">
        <f t="shared" si="789"/>
        <v>0</v>
      </c>
      <c r="AM2022" s="1102">
        <f t="shared" si="790"/>
        <v>0</v>
      </c>
      <c r="AN2022" s="1085">
        <f t="shared" si="791"/>
        <v>0</v>
      </c>
      <c r="AO2022" s="1061">
        <f t="shared" si="777"/>
        <v>0</v>
      </c>
      <c r="AP2022" s="1061">
        <f t="shared" si="777"/>
        <v>0</v>
      </c>
      <c r="AQ2022" s="1061">
        <f t="shared" si="777"/>
        <v>0</v>
      </c>
      <c r="AR2022" s="1061">
        <f t="shared" si="777"/>
        <v>0</v>
      </c>
      <c r="AS2022" s="1061">
        <f t="shared" si="777"/>
        <v>0</v>
      </c>
      <c r="AT2022" s="850">
        <f t="shared" si="783"/>
        <v>0</v>
      </c>
      <c r="AU2022" s="948"/>
      <c r="AV2022" s="934"/>
      <c r="AW2022" s="934"/>
      <c r="AX2022" s="935"/>
      <c r="AY2022" s="936" t="s">
        <v>29</v>
      </c>
      <c r="AZ2022" s="937">
        <f>AV2022*AX2022</f>
        <v>0</v>
      </c>
    </row>
    <row r="2023" spans="1:52" ht="13.5" customHeight="1">
      <c r="A2023" s="838">
        <f t="shared" si="797"/>
        <v>50</v>
      </c>
      <c r="B2023" s="1046" t="s">
        <v>918</v>
      </c>
      <c r="C2023" s="844" t="s">
        <v>66</v>
      </c>
      <c r="D2023" s="1117">
        <v>15</v>
      </c>
      <c r="E2023" s="1060">
        <v>15</v>
      </c>
      <c r="F2023" s="1140"/>
      <c r="G2023" s="1090"/>
      <c r="H2023" s="1077"/>
      <c r="I2023" s="1077"/>
      <c r="J2023" s="1060">
        <f>SUM(F2023:I2023)*$E2023</f>
        <v>0</v>
      </c>
      <c r="K2023" s="1061"/>
      <c r="L2023" s="1071"/>
      <c r="M2023" s="1063"/>
      <c r="N2023" s="1063"/>
      <c r="O2023" s="1060">
        <f t="shared" si="787"/>
        <v>0</v>
      </c>
      <c r="P2023" s="1065"/>
      <c r="Q2023" s="1071"/>
      <c r="R2023" s="1062">
        <v>5</v>
      </c>
      <c r="S2023" s="1063"/>
      <c r="T2023" s="1079">
        <f t="shared" si="795"/>
        <v>75</v>
      </c>
      <c r="U2023" s="1061">
        <f t="shared" si="792"/>
        <v>0</v>
      </c>
      <c r="V2023" s="1061">
        <f t="shared" si="785"/>
        <v>0</v>
      </c>
      <c r="W2023" s="1063">
        <f t="shared" si="785"/>
        <v>5</v>
      </c>
      <c r="X2023" s="1063">
        <f t="shared" si="785"/>
        <v>0</v>
      </c>
      <c r="Y2023" s="1060">
        <f t="shared" si="785"/>
        <v>75</v>
      </c>
      <c r="Z2023" s="1080">
        <f t="shared" si="782"/>
        <v>50</v>
      </c>
      <c r="AA2023" s="1126" t="str">
        <f t="shared" si="779"/>
        <v>Cà  xanh</v>
      </c>
      <c r="AB2023" s="1082" t="str">
        <f t="shared" si="779"/>
        <v>kg</v>
      </c>
      <c r="AC2023" s="1083">
        <f t="shared" si="779"/>
        <v>15</v>
      </c>
      <c r="AD2023" s="1089">
        <f t="shared" si="779"/>
        <v>15</v>
      </c>
      <c r="AE2023" s="1071">
        <f t="shared" si="796"/>
        <v>0</v>
      </c>
      <c r="AF2023" s="1071">
        <f t="shared" si="796"/>
        <v>0</v>
      </c>
      <c r="AG2023" s="1071">
        <f t="shared" si="796"/>
        <v>0</v>
      </c>
      <c r="AH2023" s="1071">
        <f t="shared" si="796"/>
        <v>0</v>
      </c>
      <c r="AI2023" s="1060">
        <f t="shared" si="780"/>
        <v>0</v>
      </c>
      <c r="AJ2023" s="1102">
        <f t="shared" si="789"/>
        <v>0</v>
      </c>
      <c r="AK2023" s="1102">
        <f t="shared" si="789"/>
        <v>0</v>
      </c>
      <c r="AL2023" s="1102">
        <f t="shared" si="789"/>
        <v>5</v>
      </c>
      <c r="AM2023" s="1102">
        <f t="shared" si="790"/>
        <v>0</v>
      </c>
      <c r="AN2023" s="1085">
        <f t="shared" si="791"/>
        <v>75</v>
      </c>
      <c r="AO2023" s="1061">
        <f t="shared" si="777"/>
        <v>0</v>
      </c>
      <c r="AP2023" s="1061">
        <f t="shared" si="777"/>
        <v>0</v>
      </c>
      <c r="AQ2023" s="1061">
        <f t="shared" si="777"/>
        <v>5</v>
      </c>
      <c r="AR2023" s="1061">
        <f t="shared" si="777"/>
        <v>0</v>
      </c>
      <c r="AS2023" s="1061">
        <f t="shared" si="777"/>
        <v>75</v>
      </c>
      <c r="AT2023" s="850">
        <f t="shared" si="783"/>
        <v>0</v>
      </c>
      <c r="AU2023" s="1480" t="s">
        <v>916</v>
      </c>
      <c r="AV2023" s="1481"/>
      <c r="AW2023" s="1481"/>
      <c r="AX2023" s="1481"/>
      <c r="AY2023" s="1147" t="str">
        <f>AY2024</f>
        <v>=</v>
      </c>
      <c r="AZ2023" s="937">
        <f ca="1">AZ1946</f>
        <v>22.829999999999686</v>
      </c>
    </row>
    <row r="2024" spans="1:52" ht="13.5" customHeight="1">
      <c r="A2024" s="838">
        <f t="shared" si="797"/>
        <v>51</v>
      </c>
      <c r="B2024" s="1045" t="s">
        <v>64</v>
      </c>
      <c r="C2024" s="844" t="s">
        <v>66</v>
      </c>
      <c r="D2024" s="1117">
        <v>13</v>
      </c>
      <c r="E2024" s="1060">
        <v>13</v>
      </c>
      <c r="F2024" s="1140"/>
      <c r="G2024" s="1086"/>
      <c r="H2024" s="1091"/>
      <c r="I2024" s="1077"/>
      <c r="J2024" s="1060">
        <f t="shared" ref="J2024:J2033" si="798">SUM(F2024:I2024)*$E2024</f>
        <v>0</v>
      </c>
      <c r="K2024" s="1061"/>
      <c r="L2024" s="1071"/>
      <c r="M2024" s="1063">
        <v>6</v>
      </c>
      <c r="N2024" s="1063"/>
      <c r="O2024" s="1060">
        <f t="shared" si="787"/>
        <v>78</v>
      </c>
      <c r="P2024" s="1061"/>
      <c r="Q2024" s="1061"/>
      <c r="R2024" s="1063"/>
      <c r="S2024" s="1063"/>
      <c r="T2024" s="1079">
        <f t="shared" si="795"/>
        <v>0</v>
      </c>
      <c r="U2024" s="1061">
        <f t="shared" si="792"/>
        <v>0</v>
      </c>
      <c r="V2024" s="1061">
        <f t="shared" si="785"/>
        <v>0</v>
      </c>
      <c r="W2024" s="1063">
        <f t="shared" si="785"/>
        <v>6</v>
      </c>
      <c r="X2024" s="1063">
        <f t="shared" si="785"/>
        <v>0</v>
      </c>
      <c r="Y2024" s="1060">
        <f t="shared" si="785"/>
        <v>78</v>
      </c>
      <c r="Z2024" s="1080">
        <f t="shared" si="782"/>
        <v>51</v>
      </c>
      <c r="AA2024" s="1126" t="str">
        <f t="shared" si="779"/>
        <v>Hành tây</v>
      </c>
      <c r="AB2024" s="1082" t="str">
        <f t="shared" si="779"/>
        <v>kg</v>
      </c>
      <c r="AC2024" s="1083">
        <f t="shared" si="779"/>
        <v>13</v>
      </c>
      <c r="AD2024" s="1089">
        <f t="shared" si="779"/>
        <v>13</v>
      </c>
      <c r="AE2024" s="1071">
        <f t="shared" si="796"/>
        <v>0</v>
      </c>
      <c r="AF2024" s="1071">
        <f t="shared" si="796"/>
        <v>0</v>
      </c>
      <c r="AG2024" s="1071">
        <f t="shared" si="796"/>
        <v>0</v>
      </c>
      <c r="AH2024" s="1071">
        <f t="shared" si="796"/>
        <v>0</v>
      </c>
      <c r="AI2024" s="1060">
        <f t="shared" si="780"/>
        <v>0</v>
      </c>
      <c r="AJ2024" s="1102">
        <f t="shared" si="789"/>
        <v>0</v>
      </c>
      <c r="AK2024" s="1102">
        <f t="shared" si="789"/>
        <v>0</v>
      </c>
      <c r="AL2024" s="1102">
        <f t="shared" si="789"/>
        <v>6</v>
      </c>
      <c r="AM2024" s="1102">
        <f t="shared" si="790"/>
        <v>0</v>
      </c>
      <c r="AN2024" s="1085">
        <f t="shared" si="791"/>
        <v>78</v>
      </c>
      <c r="AO2024" s="1061">
        <f t="shared" si="777"/>
        <v>0</v>
      </c>
      <c r="AP2024" s="1061">
        <f t="shared" si="777"/>
        <v>0</v>
      </c>
      <c r="AQ2024" s="1061">
        <f t="shared" si="777"/>
        <v>6</v>
      </c>
      <c r="AR2024" s="1061">
        <f t="shared" si="777"/>
        <v>0</v>
      </c>
      <c r="AS2024" s="1061">
        <f t="shared" si="777"/>
        <v>78</v>
      </c>
      <c r="AT2024" s="850">
        <f t="shared" si="783"/>
        <v>0</v>
      </c>
      <c r="AU2024" s="1505" t="s">
        <v>917</v>
      </c>
      <c r="AV2024" s="1506"/>
      <c r="AW2024" s="1506"/>
      <c r="AX2024" s="1506"/>
      <c r="AY2024" s="1147" t="s">
        <v>29</v>
      </c>
      <c r="AZ2024" s="937">
        <f ca="1">SUM(AZ2013:AZ2023)</f>
        <v>108.57999999999969</v>
      </c>
    </row>
    <row r="2025" spans="1:52" ht="13.5" customHeight="1">
      <c r="A2025" s="838">
        <f t="shared" si="797"/>
        <v>52</v>
      </c>
      <c r="B2025" s="1046" t="s">
        <v>511</v>
      </c>
      <c r="C2025" s="844" t="s">
        <v>66</v>
      </c>
      <c r="D2025" s="1117">
        <v>20</v>
      </c>
      <c r="E2025" s="1060">
        <v>15</v>
      </c>
      <c r="F2025" s="1140"/>
      <c r="G2025" s="1086"/>
      <c r="H2025" s="1091"/>
      <c r="I2025" s="1077"/>
      <c r="J2025" s="1060">
        <f t="shared" si="798"/>
        <v>0</v>
      </c>
      <c r="K2025" s="1061"/>
      <c r="L2025" s="1061"/>
      <c r="M2025" s="1063"/>
      <c r="N2025" s="1063"/>
      <c r="O2025" s="1060">
        <f t="shared" si="787"/>
        <v>0</v>
      </c>
      <c r="P2025" s="1061"/>
      <c r="Q2025" s="1061"/>
      <c r="R2025" s="1063">
        <v>1</v>
      </c>
      <c r="S2025" s="1063"/>
      <c r="T2025" s="1079">
        <f t="shared" si="795"/>
        <v>15</v>
      </c>
      <c r="U2025" s="1061">
        <f t="shared" si="792"/>
        <v>0</v>
      </c>
      <c r="V2025" s="1061">
        <f t="shared" si="785"/>
        <v>0</v>
      </c>
      <c r="W2025" s="1063">
        <f t="shared" si="785"/>
        <v>1</v>
      </c>
      <c r="X2025" s="1063">
        <f t="shared" si="785"/>
        <v>0</v>
      </c>
      <c r="Y2025" s="1060">
        <f t="shared" si="785"/>
        <v>15</v>
      </c>
      <c r="Z2025" s="1080">
        <f t="shared" si="782"/>
        <v>52</v>
      </c>
      <c r="AA2025" s="1126" t="str">
        <f t="shared" si="779"/>
        <v>Sã</v>
      </c>
      <c r="AB2025" s="1082" t="str">
        <f t="shared" si="779"/>
        <v>kg</v>
      </c>
      <c r="AC2025" s="1083">
        <f t="shared" si="779"/>
        <v>20</v>
      </c>
      <c r="AD2025" s="1089">
        <f t="shared" si="779"/>
        <v>15</v>
      </c>
      <c r="AE2025" s="1071">
        <f t="shared" si="796"/>
        <v>0</v>
      </c>
      <c r="AF2025" s="1071">
        <f t="shared" si="796"/>
        <v>0</v>
      </c>
      <c r="AG2025" s="1071">
        <f t="shared" si="796"/>
        <v>0</v>
      </c>
      <c r="AH2025" s="1071">
        <f t="shared" si="796"/>
        <v>0</v>
      </c>
      <c r="AI2025" s="1060">
        <f t="shared" si="780"/>
        <v>0</v>
      </c>
      <c r="AJ2025" s="1102">
        <f t="shared" si="789"/>
        <v>0</v>
      </c>
      <c r="AK2025" s="1102">
        <f t="shared" si="789"/>
        <v>0</v>
      </c>
      <c r="AL2025" s="1102">
        <f t="shared" si="789"/>
        <v>1</v>
      </c>
      <c r="AM2025" s="1102">
        <f t="shared" si="790"/>
        <v>0</v>
      </c>
      <c r="AN2025" s="1085">
        <f t="shared" si="791"/>
        <v>15</v>
      </c>
      <c r="AO2025" s="1061">
        <f t="shared" ref="AO2025:AS2033" si="799">U2025</f>
        <v>0</v>
      </c>
      <c r="AP2025" s="1061">
        <f t="shared" si="799"/>
        <v>0</v>
      </c>
      <c r="AQ2025" s="1061">
        <f t="shared" si="799"/>
        <v>1</v>
      </c>
      <c r="AR2025" s="1061">
        <f t="shared" si="799"/>
        <v>0</v>
      </c>
      <c r="AS2025" s="1061">
        <f t="shared" si="799"/>
        <v>15</v>
      </c>
      <c r="AT2025" s="850">
        <f t="shared" si="783"/>
        <v>5</v>
      </c>
      <c r="AU2025" s="1480" t="s">
        <v>861</v>
      </c>
      <c r="AV2025" s="1481"/>
      <c r="AW2025" s="1481"/>
      <c r="AX2025" s="1481"/>
      <c r="AY2025" s="1147" t="s">
        <v>29</v>
      </c>
      <c r="AZ2025" s="937">
        <f ca="1">SUMIF(AA1974:AR2039,"Gạo*",AO1974:AO2039)+SUMIF(AA1974:AR2039,"Gạo*",AP1974:AP2039)+SUMIF(AA1974:AR2039,"Gạo*",AQ1974:AQ2039)+SUMIF(AA1974:AR2039,"Gạo*",AR1974:AR2039)</f>
        <v>86</v>
      </c>
    </row>
    <row r="2026" spans="1:52" ht="13.5" customHeight="1">
      <c r="A2026" s="838">
        <f t="shared" si="797"/>
        <v>53</v>
      </c>
      <c r="B2026" s="908" t="s">
        <v>895</v>
      </c>
      <c r="C2026" s="844" t="s">
        <v>66</v>
      </c>
      <c r="D2026" s="1117">
        <v>8</v>
      </c>
      <c r="E2026" s="1060">
        <v>8</v>
      </c>
      <c r="F2026" s="1140"/>
      <c r="G2026" s="1086"/>
      <c r="H2026" s="1077"/>
      <c r="I2026" s="1077"/>
      <c r="J2026" s="1060">
        <f t="shared" si="798"/>
        <v>0</v>
      </c>
      <c r="K2026" s="1061"/>
      <c r="L2026" s="1071"/>
      <c r="M2026" s="1063">
        <v>6</v>
      </c>
      <c r="N2026" s="1063"/>
      <c r="O2026" s="1060">
        <f t="shared" si="787"/>
        <v>48</v>
      </c>
      <c r="P2026" s="1061"/>
      <c r="Q2026" s="1061"/>
      <c r="R2026" s="1063"/>
      <c r="S2026" s="1063"/>
      <c r="T2026" s="1079">
        <f t="shared" ref="T2026:T2033" si="800">SUM(P2026:S2026)*$E2026</f>
        <v>0</v>
      </c>
      <c r="U2026" s="1061">
        <f t="shared" si="792"/>
        <v>0</v>
      </c>
      <c r="V2026" s="1061">
        <f t="shared" si="785"/>
        <v>0</v>
      </c>
      <c r="W2026" s="1063">
        <f t="shared" si="785"/>
        <v>6</v>
      </c>
      <c r="X2026" s="1063">
        <f t="shared" si="785"/>
        <v>0</v>
      </c>
      <c r="Y2026" s="1060">
        <f t="shared" si="785"/>
        <v>48</v>
      </c>
      <c r="Z2026" s="1080">
        <f t="shared" si="782"/>
        <v>53</v>
      </c>
      <c r="AA2026" s="1126" t="str">
        <f t="shared" si="779"/>
        <v>Mùng bac hà</v>
      </c>
      <c r="AB2026" s="1082" t="str">
        <f t="shared" si="779"/>
        <v>kg</v>
      </c>
      <c r="AC2026" s="1083">
        <f t="shared" si="779"/>
        <v>8</v>
      </c>
      <c r="AD2026" s="1089">
        <f t="shared" si="779"/>
        <v>8</v>
      </c>
      <c r="AE2026" s="1071">
        <f t="shared" si="796"/>
        <v>0</v>
      </c>
      <c r="AF2026" s="1071">
        <f t="shared" si="796"/>
        <v>0</v>
      </c>
      <c r="AG2026" s="1071">
        <f t="shared" si="796"/>
        <v>0</v>
      </c>
      <c r="AH2026" s="1071">
        <f t="shared" si="796"/>
        <v>0</v>
      </c>
      <c r="AI2026" s="1060">
        <f t="shared" si="780"/>
        <v>0</v>
      </c>
      <c r="AJ2026" s="1102">
        <f t="shared" si="789"/>
        <v>0</v>
      </c>
      <c r="AK2026" s="1102">
        <f t="shared" si="789"/>
        <v>0</v>
      </c>
      <c r="AL2026" s="1102">
        <f t="shared" si="789"/>
        <v>6</v>
      </c>
      <c r="AM2026" s="1102">
        <f t="shared" si="790"/>
        <v>0</v>
      </c>
      <c r="AN2026" s="1085">
        <f t="shared" si="791"/>
        <v>48</v>
      </c>
      <c r="AO2026" s="1061">
        <f t="shared" si="799"/>
        <v>0</v>
      </c>
      <c r="AP2026" s="1061">
        <f t="shared" si="799"/>
        <v>0</v>
      </c>
      <c r="AQ2026" s="1061">
        <f t="shared" si="799"/>
        <v>6</v>
      </c>
      <c r="AR2026" s="1061">
        <f t="shared" si="799"/>
        <v>0</v>
      </c>
      <c r="AS2026" s="1061">
        <f t="shared" si="799"/>
        <v>48</v>
      </c>
      <c r="AT2026" s="850">
        <f t="shared" si="783"/>
        <v>0</v>
      </c>
      <c r="AU2026" s="1480" t="s">
        <v>862</v>
      </c>
      <c r="AV2026" s="1481"/>
      <c r="AW2026" s="1481"/>
      <c r="AX2026" s="1481"/>
      <c r="AY2026" s="1147" t="s">
        <v>29</v>
      </c>
      <c r="AZ2026" s="1148">
        <f ca="1">AZ1947</f>
        <v>0</v>
      </c>
    </row>
    <row r="2027" spans="1:52" ht="13.5" customHeight="1">
      <c r="A2027" s="838">
        <f t="shared" si="797"/>
        <v>54</v>
      </c>
      <c r="B2027" s="908" t="s">
        <v>512</v>
      </c>
      <c r="C2027" s="844" t="s">
        <v>66</v>
      </c>
      <c r="D2027" s="1117">
        <v>20</v>
      </c>
      <c r="E2027" s="1060">
        <v>20</v>
      </c>
      <c r="F2027" s="1140"/>
      <c r="G2027" s="1120"/>
      <c r="H2027" s="1077"/>
      <c r="I2027" s="1077"/>
      <c r="J2027" s="1060">
        <f t="shared" si="798"/>
        <v>0</v>
      </c>
      <c r="K2027" s="1061"/>
      <c r="L2027" s="1071"/>
      <c r="M2027" s="1063"/>
      <c r="N2027" s="1063"/>
      <c r="O2027" s="1060">
        <f t="shared" si="787"/>
        <v>0</v>
      </c>
      <c r="P2027" s="1061"/>
      <c r="Q2027" s="1071"/>
      <c r="R2027" s="1063"/>
      <c r="S2027" s="1063"/>
      <c r="T2027" s="1079">
        <f t="shared" si="800"/>
        <v>0</v>
      </c>
      <c r="U2027" s="1061">
        <f t="shared" si="792"/>
        <v>0</v>
      </c>
      <c r="V2027" s="1061">
        <f t="shared" si="785"/>
        <v>0</v>
      </c>
      <c r="W2027" s="1063">
        <f t="shared" si="785"/>
        <v>0</v>
      </c>
      <c r="X2027" s="1063">
        <f t="shared" si="785"/>
        <v>0</v>
      </c>
      <c r="Y2027" s="1060">
        <f t="shared" si="785"/>
        <v>0</v>
      </c>
      <c r="Z2027" s="1080">
        <f t="shared" si="782"/>
        <v>54</v>
      </c>
      <c r="AA2027" s="1126" t="str">
        <f t="shared" si="779"/>
        <v>Riềng</v>
      </c>
      <c r="AB2027" s="1082" t="str">
        <f t="shared" si="779"/>
        <v>kg</v>
      </c>
      <c r="AC2027" s="1083">
        <f t="shared" si="779"/>
        <v>20</v>
      </c>
      <c r="AD2027" s="1089">
        <f t="shared" si="779"/>
        <v>20</v>
      </c>
      <c r="AE2027" s="1071">
        <f t="shared" si="796"/>
        <v>0</v>
      </c>
      <c r="AF2027" s="1071">
        <f t="shared" si="796"/>
        <v>0</v>
      </c>
      <c r="AG2027" s="1071">
        <f t="shared" si="796"/>
        <v>0</v>
      </c>
      <c r="AH2027" s="1071">
        <f t="shared" si="796"/>
        <v>0</v>
      </c>
      <c r="AI2027" s="1060">
        <f t="shared" si="780"/>
        <v>0</v>
      </c>
      <c r="AJ2027" s="1102">
        <f t="shared" si="789"/>
        <v>0</v>
      </c>
      <c r="AK2027" s="1102">
        <f t="shared" si="789"/>
        <v>0</v>
      </c>
      <c r="AL2027" s="1102">
        <f t="shared" si="789"/>
        <v>0</v>
      </c>
      <c r="AM2027" s="1102">
        <f t="shared" si="790"/>
        <v>0</v>
      </c>
      <c r="AN2027" s="1085">
        <f t="shared" si="791"/>
        <v>0</v>
      </c>
      <c r="AO2027" s="1061">
        <f t="shared" si="799"/>
        <v>0</v>
      </c>
      <c r="AP2027" s="1061">
        <f t="shared" si="799"/>
        <v>0</v>
      </c>
      <c r="AQ2027" s="1061">
        <f t="shared" si="799"/>
        <v>0</v>
      </c>
      <c r="AR2027" s="1061">
        <f t="shared" si="799"/>
        <v>0</v>
      </c>
      <c r="AS2027" s="1061">
        <f t="shared" si="799"/>
        <v>0</v>
      </c>
      <c r="AT2027" s="850">
        <f t="shared" si="783"/>
        <v>0</v>
      </c>
      <c r="AU2027" s="1149" t="s">
        <v>863</v>
      </c>
      <c r="AV2027" s="1150"/>
      <c r="AW2027" s="1150"/>
      <c r="AX2027" s="1150"/>
      <c r="AY2027" s="1147" t="s">
        <v>29</v>
      </c>
      <c r="AZ2027" s="937">
        <f ca="1">AZ2025+AZ2026</f>
        <v>86</v>
      </c>
    </row>
    <row r="2028" spans="1:52" ht="13.5" customHeight="1">
      <c r="A2028" s="838">
        <f t="shared" si="797"/>
        <v>55</v>
      </c>
      <c r="B2028" s="1045" t="s">
        <v>636</v>
      </c>
      <c r="C2028" s="844" t="s">
        <v>66</v>
      </c>
      <c r="D2028" s="1117">
        <v>10</v>
      </c>
      <c r="E2028" s="1060">
        <v>10</v>
      </c>
      <c r="F2028" s="1140"/>
      <c r="G2028" s="1086"/>
      <c r="H2028" s="1077"/>
      <c r="I2028" s="1077"/>
      <c r="J2028" s="1060">
        <f t="shared" si="798"/>
        <v>0</v>
      </c>
      <c r="K2028" s="1061"/>
      <c r="L2028" s="1065"/>
      <c r="M2028" s="1063"/>
      <c r="N2028" s="1063"/>
      <c r="O2028" s="1060">
        <f t="shared" si="787"/>
        <v>0</v>
      </c>
      <c r="P2028" s="1061"/>
      <c r="Q2028" s="1061"/>
      <c r="R2028" s="1063"/>
      <c r="S2028" s="1063"/>
      <c r="T2028" s="1079">
        <f t="shared" si="800"/>
        <v>0</v>
      </c>
      <c r="U2028" s="1061">
        <f t="shared" si="792"/>
        <v>0</v>
      </c>
      <c r="V2028" s="1061">
        <f t="shared" si="785"/>
        <v>0</v>
      </c>
      <c r="W2028" s="1063">
        <f t="shared" si="785"/>
        <v>0</v>
      </c>
      <c r="X2028" s="1063">
        <f t="shared" si="785"/>
        <v>0</v>
      </c>
      <c r="Y2028" s="1060">
        <f t="shared" si="785"/>
        <v>0</v>
      </c>
      <c r="Z2028" s="1080">
        <f t="shared" si="782"/>
        <v>55</v>
      </c>
      <c r="AA2028" s="1126" t="str">
        <f t="shared" si="779"/>
        <v>Rau mùi</v>
      </c>
      <c r="AB2028" s="1082" t="str">
        <f t="shared" si="779"/>
        <v>kg</v>
      </c>
      <c r="AC2028" s="1083">
        <f t="shared" si="779"/>
        <v>10</v>
      </c>
      <c r="AD2028" s="1089">
        <f t="shared" si="779"/>
        <v>10</v>
      </c>
      <c r="AE2028" s="1071">
        <f>AE1948+AJ1948-AO1948</f>
        <v>0</v>
      </c>
      <c r="AF2028" s="1071">
        <f>AF1948+AK1948-AP1948</f>
        <v>0</v>
      </c>
      <c r="AG2028" s="1071">
        <f>AG1948+AL1948-AQ1948</f>
        <v>0</v>
      </c>
      <c r="AH2028" s="1071">
        <f>AH1948+AM1948-AR1948</f>
        <v>0</v>
      </c>
      <c r="AI2028" s="1060">
        <f t="shared" si="780"/>
        <v>0</v>
      </c>
      <c r="AJ2028" s="1102">
        <f t="shared" si="789"/>
        <v>0</v>
      </c>
      <c r="AK2028" s="1102">
        <f t="shared" si="789"/>
        <v>0</v>
      </c>
      <c r="AL2028" s="1102">
        <f t="shared" si="789"/>
        <v>0</v>
      </c>
      <c r="AM2028" s="1102">
        <f t="shared" si="790"/>
        <v>0</v>
      </c>
      <c r="AN2028" s="1085">
        <f t="shared" si="791"/>
        <v>0</v>
      </c>
      <c r="AO2028" s="1061">
        <f t="shared" si="799"/>
        <v>0</v>
      </c>
      <c r="AP2028" s="1061">
        <f t="shared" si="799"/>
        <v>0</v>
      </c>
      <c r="AQ2028" s="1061">
        <f t="shared" si="799"/>
        <v>0</v>
      </c>
      <c r="AR2028" s="1061">
        <f t="shared" si="799"/>
        <v>0</v>
      </c>
      <c r="AS2028" s="1061">
        <f t="shared" si="799"/>
        <v>0</v>
      </c>
      <c r="AT2028" s="850">
        <f t="shared" si="783"/>
        <v>0</v>
      </c>
      <c r="AU2028" s="1480" t="s">
        <v>864</v>
      </c>
      <c r="AV2028" s="1481"/>
      <c r="AW2028" s="1481"/>
      <c r="AX2028" s="1481"/>
      <c r="AY2028" s="1147" t="s">
        <v>29</v>
      </c>
      <c r="AZ2028" s="937">
        <f ca="1">IF(AZ2024-AZ2027&gt;0,AZ2024-AZ2027,0)</f>
        <v>22.579999999999686</v>
      </c>
    </row>
    <row r="2029" spans="1:52" ht="13.5" customHeight="1">
      <c r="A2029" s="838" t="str">
        <f t="shared" si="797"/>
        <v/>
      </c>
      <c r="B2029" s="906"/>
      <c r="C2029" s="844"/>
      <c r="D2029" s="1117"/>
      <c r="E2029" s="1060"/>
      <c r="F2029" s="1140"/>
      <c r="G2029" s="1086"/>
      <c r="H2029" s="1077"/>
      <c r="I2029" s="1077"/>
      <c r="J2029" s="1060">
        <f t="shared" si="798"/>
        <v>0</v>
      </c>
      <c r="K2029" s="1061"/>
      <c r="L2029" s="1061"/>
      <c r="M2029" s="1063"/>
      <c r="N2029" s="1063"/>
      <c r="O2029" s="1060">
        <f t="shared" si="787"/>
        <v>0</v>
      </c>
      <c r="P2029" s="1061"/>
      <c r="Q2029" s="1061"/>
      <c r="R2029" s="1063"/>
      <c r="S2029" s="1063"/>
      <c r="T2029" s="1079">
        <f t="shared" si="800"/>
        <v>0</v>
      </c>
      <c r="U2029" s="1061">
        <f t="shared" si="792"/>
        <v>0</v>
      </c>
      <c r="V2029" s="1061">
        <f t="shared" si="785"/>
        <v>0</v>
      </c>
      <c r="W2029" s="1063">
        <f t="shared" si="785"/>
        <v>0</v>
      </c>
      <c r="X2029" s="1063">
        <f t="shared" si="785"/>
        <v>0</v>
      </c>
      <c r="Y2029" s="1060">
        <f t="shared" si="785"/>
        <v>0</v>
      </c>
      <c r="Z2029" s="1080" t="str">
        <f t="shared" si="782"/>
        <v/>
      </c>
      <c r="AA2029" s="1126">
        <f t="shared" si="779"/>
        <v>0</v>
      </c>
      <c r="AB2029" s="1082">
        <f t="shared" si="779"/>
        <v>0</v>
      </c>
      <c r="AC2029" s="1083">
        <f t="shared" si="779"/>
        <v>0</v>
      </c>
      <c r="AD2029" s="1089">
        <f t="shared" si="779"/>
        <v>0</v>
      </c>
      <c r="AE2029" s="1071">
        <f t="shared" ref="AE2029:AH2033" si="801">AE1950+AJ1950-AO1950</f>
        <v>0</v>
      </c>
      <c r="AF2029" s="1071">
        <f t="shared" si="801"/>
        <v>0</v>
      </c>
      <c r="AG2029" s="1071">
        <f t="shared" si="801"/>
        <v>0</v>
      </c>
      <c r="AH2029" s="1071">
        <f t="shared" si="801"/>
        <v>0</v>
      </c>
      <c r="AI2029" s="1060">
        <f t="shared" si="780"/>
        <v>0</v>
      </c>
      <c r="AJ2029" s="1102">
        <f t="shared" si="789"/>
        <v>0</v>
      </c>
      <c r="AK2029" s="1102">
        <f t="shared" si="789"/>
        <v>0</v>
      </c>
      <c r="AL2029" s="1102">
        <f t="shared" si="789"/>
        <v>0</v>
      </c>
      <c r="AM2029" s="1102">
        <f t="shared" si="790"/>
        <v>0</v>
      </c>
      <c r="AN2029" s="1085">
        <f t="shared" si="791"/>
        <v>0</v>
      </c>
      <c r="AO2029" s="1061">
        <f t="shared" si="799"/>
        <v>0</v>
      </c>
      <c r="AP2029" s="1061">
        <f t="shared" si="799"/>
        <v>0</v>
      </c>
      <c r="AQ2029" s="1061">
        <f t="shared" si="799"/>
        <v>0</v>
      </c>
      <c r="AR2029" s="1061">
        <f t="shared" si="799"/>
        <v>0</v>
      </c>
      <c r="AS2029" s="1061">
        <f t="shared" si="799"/>
        <v>0</v>
      </c>
      <c r="AT2029" s="850" t="str">
        <f t="shared" si="783"/>
        <v/>
      </c>
      <c r="AU2029" s="1482" t="s">
        <v>797</v>
      </c>
      <c r="AV2029" s="1483"/>
      <c r="AW2029" s="1483"/>
      <c r="AX2029" s="1483"/>
      <c r="AY2029" s="894" t="s">
        <v>29</v>
      </c>
      <c r="AZ2029" s="1151">
        <f ca="1">IF(AZ2024-AZ2027&lt;0,AZ2027-AZ2024,0)</f>
        <v>0</v>
      </c>
    </row>
    <row r="2030" spans="1:52" ht="13.5" customHeight="1">
      <c r="A2030" s="838" t="str">
        <f t="shared" si="797"/>
        <v/>
      </c>
      <c r="B2030" s="906"/>
      <c r="C2030" s="844"/>
      <c r="D2030" s="1117"/>
      <c r="E2030" s="1060"/>
      <c r="F2030" s="1140"/>
      <c r="G2030" s="1086"/>
      <c r="H2030" s="1077"/>
      <c r="I2030" s="1077"/>
      <c r="J2030" s="1060">
        <f t="shared" si="798"/>
        <v>0</v>
      </c>
      <c r="K2030" s="1061"/>
      <c r="L2030" s="1061"/>
      <c r="M2030" s="1063"/>
      <c r="N2030" s="1063"/>
      <c r="O2030" s="1060">
        <f t="shared" si="787"/>
        <v>0</v>
      </c>
      <c r="P2030" s="1061"/>
      <c r="Q2030" s="1061"/>
      <c r="R2030" s="1063"/>
      <c r="S2030" s="1063"/>
      <c r="T2030" s="1079">
        <f t="shared" si="800"/>
        <v>0</v>
      </c>
      <c r="U2030" s="1061">
        <f t="shared" si="792"/>
        <v>0</v>
      </c>
      <c r="V2030" s="1061">
        <f t="shared" si="785"/>
        <v>0</v>
      </c>
      <c r="W2030" s="1063">
        <f t="shared" si="785"/>
        <v>0</v>
      </c>
      <c r="X2030" s="1063">
        <f t="shared" si="785"/>
        <v>0</v>
      </c>
      <c r="Y2030" s="1060">
        <f t="shared" si="785"/>
        <v>0</v>
      </c>
      <c r="Z2030" s="1080" t="str">
        <f t="shared" si="782"/>
        <v/>
      </c>
      <c r="AA2030" s="1126">
        <f t="shared" si="779"/>
        <v>0</v>
      </c>
      <c r="AB2030" s="1082">
        <f t="shared" si="779"/>
        <v>0</v>
      </c>
      <c r="AC2030" s="1083">
        <f t="shared" si="779"/>
        <v>0</v>
      </c>
      <c r="AD2030" s="1089">
        <f t="shared" si="779"/>
        <v>0</v>
      </c>
      <c r="AE2030" s="1071">
        <f t="shared" si="801"/>
        <v>0</v>
      </c>
      <c r="AF2030" s="1071">
        <f t="shared" si="801"/>
        <v>0</v>
      </c>
      <c r="AG2030" s="1071">
        <f t="shared" si="801"/>
        <v>0</v>
      </c>
      <c r="AH2030" s="1071">
        <f t="shared" si="801"/>
        <v>0</v>
      </c>
      <c r="AI2030" s="1060">
        <f t="shared" si="780"/>
        <v>0</v>
      </c>
      <c r="AJ2030" s="1102">
        <f t="shared" si="789"/>
        <v>0</v>
      </c>
      <c r="AK2030" s="1102">
        <f t="shared" si="789"/>
        <v>0</v>
      </c>
      <c r="AL2030" s="1102">
        <f t="shared" si="789"/>
        <v>0</v>
      </c>
      <c r="AM2030" s="1102">
        <f t="shared" si="790"/>
        <v>0</v>
      </c>
      <c r="AN2030" s="1085">
        <f t="shared" si="791"/>
        <v>0</v>
      </c>
      <c r="AO2030" s="1061">
        <f t="shared" si="799"/>
        <v>0</v>
      </c>
      <c r="AP2030" s="1061">
        <f t="shared" si="799"/>
        <v>0</v>
      </c>
      <c r="AQ2030" s="1061">
        <f t="shared" si="799"/>
        <v>0</v>
      </c>
      <c r="AR2030" s="1061">
        <f t="shared" si="799"/>
        <v>0</v>
      </c>
      <c r="AS2030" s="1061">
        <f t="shared" si="799"/>
        <v>0</v>
      </c>
      <c r="AT2030" s="850" t="str">
        <f t="shared" si="783"/>
        <v/>
      </c>
      <c r="AU2030" s="893"/>
      <c r="AV2030" s="894"/>
      <c r="AW2030" s="894"/>
      <c r="AX2030" s="894"/>
      <c r="AY2030" s="894"/>
      <c r="AZ2030" s="918"/>
    </row>
    <row r="2031" spans="1:52" ht="13.5" customHeight="1">
      <c r="A2031" s="838" t="str">
        <f t="shared" si="797"/>
        <v/>
      </c>
      <c r="B2031" s="906"/>
      <c r="C2031" s="844"/>
      <c r="D2031" s="1117"/>
      <c r="E2031" s="1060"/>
      <c r="F2031" s="1140"/>
      <c r="G2031" s="1086"/>
      <c r="H2031" s="1077"/>
      <c r="I2031" s="1077"/>
      <c r="J2031" s="1060">
        <f t="shared" si="798"/>
        <v>0</v>
      </c>
      <c r="K2031" s="1061"/>
      <c r="L2031" s="1061"/>
      <c r="M2031" s="1063"/>
      <c r="N2031" s="1063"/>
      <c r="O2031" s="1060">
        <f t="shared" si="787"/>
        <v>0</v>
      </c>
      <c r="P2031" s="1061"/>
      <c r="Q2031" s="1061"/>
      <c r="R2031" s="1063"/>
      <c r="S2031" s="1063"/>
      <c r="T2031" s="1079">
        <f t="shared" si="800"/>
        <v>0</v>
      </c>
      <c r="U2031" s="1061">
        <f t="shared" si="792"/>
        <v>0</v>
      </c>
      <c r="V2031" s="1061">
        <f t="shared" si="785"/>
        <v>0</v>
      </c>
      <c r="W2031" s="1063">
        <v>0</v>
      </c>
      <c r="X2031" s="1063">
        <f t="shared" si="785"/>
        <v>0</v>
      </c>
      <c r="Y2031" s="1060">
        <f t="shared" si="785"/>
        <v>0</v>
      </c>
      <c r="Z2031" s="1080" t="str">
        <f t="shared" si="782"/>
        <v/>
      </c>
      <c r="AA2031" s="1126">
        <f t="shared" si="779"/>
        <v>0</v>
      </c>
      <c r="AB2031" s="1082">
        <f t="shared" si="779"/>
        <v>0</v>
      </c>
      <c r="AC2031" s="1083">
        <f t="shared" si="779"/>
        <v>0</v>
      </c>
      <c r="AD2031" s="1089">
        <f t="shared" si="779"/>
        <v>0</v>
      </c>
      <c r="AE2031" s="1071">
        <f t="shared" si="801"/>
        <v>0</v>
      </c>
      <c r="AF2031" s="1071">
        <f t="shared" si="801"/>
        <v>0</v>
      </c>
      <c r="AG2031" s="1071">
        <f t="shared" si="801"/>
        <v>0</v>
      </c>
      <c r="AH2031" s="1071">
        <f t="shared" si="801"/>
        <v>0</v>
      </c>
      <c r="AI2031" s="1060">
        <f t="shared" si="780"/>
        <v>0</v>
      </c>
      <c r="AJ2031" s="1102">
        <f t="shared" si="789"/>
        <v>0</v>
      </c>
      <c r="AK2031" s="1102">
        <f t="shared" si="789"/>
        <v>0</v>
      </c>
      <c r="AL2031" s="1102">
        <f t="shared" si="789"/>
        <v>0</v>
      </c>
      <c r="AM2031" s="1102">
        <f t="shared" si="790"/>
        <v>0</v>
      </c>
      <c r="AN2031" s="1085">
        <f t="shared" si="791"/>
        <v>0</v>
      </c>
      <c r="AO2031" s="1061">
        <f t="shared" si="799"/>
        <v>0</v>
      </c>
      <c r="AP2031" s="1061">
        <f t="shared" si="799"/>
        <v>0</v>
      </c>
      <c r="AQ2031" s="1061">
        <f t="shared" si="799"/>
        <v>0</v>
      </c>
      <c r="AR2031" s="1061">
        <f t="shared" si="799"/>
        <v>0</v>
      </c>
      <c r="AS2031" s="1061">
        <f t="shared" si="799"/>
        <v>0</v>
      </c>
      <c r="AT2031" s="850" t="str">
        <f t="shared" si="783"/>
        <v/>
      </c>
      <c r="AU2031" s="893"/>
      <c r="AV2031" s="894"/>
      <c r="AW2031" s="894"/>
      <c r="AX2031" s="894"/>
      <c r="AY2031" s="894"/>
      <c r="AZ2031" s="918"/>
    </row>
    <row r="2032" spans="1:52" ht="13.5" customHeight="1">
      <c r="A2032" s="838" t="str">
        <f t="shared" si="797"/>
        <v/>
      </c>
      <c r="B2032" s="906"/>
      <c r="C2032" s="844"/>
      <c r="D2032" s="1117"/>
      <c r="E2032" s="1060"/>
      <c r="F2032" s="1140"/>
      <c r="G2032" s="1086"/>
      <c r="H2032" s="1077"/>
      <c r="I2032" s="1077"/>
      <c r="J2032" s="1060">
        <f t="shared" si="798"/>
        <v>0</v>
      </c>
      <c r="K2032" s="1061"/>
      <c r="L2032" s="1061"/>
      <c r="M2032" s="1063"/>
      <c r="N2032" s="1063"/>
      <c r="O2032" s="1060">
        <f t="shared" si="787"/>
        <v>0</v>
      </c>
      <c r="P2032" s="1061"/>
      <c r="Q2032" s="1061"/>
      <c r="R2032" s="1063"/>
      <c r="S2032" s="1063"/>
      <c r="T2032" s="1079">
        <f t="shared" si="800"/>
        <v>0</v>
      </c>
      <c r="U2032" s="1061">
        <f t="shared" si="792"/>
        <v>0</v>
      </c>
      <c r="V2032" s="1061">
        <f t="shared" si="785"/>
        <v>0</v>
      </c>
      <c r="W2032" s="1063">
        <f>SUM(H2032,M2032,R2032)</f>
        <v>0</v>
      </c>
      <c r="X2032" s="1063">
        <f t="shared" si="785"/>
        <v>0</v>
      </c>
      <c r="Y2032" s="1060">
        <f t="shared" si="785"/>
        <v>0</v>
      </c>
      <c r="Z2032" s="1080" t="str">
        <f t="shared" si="782"/>
        <v/>
      </c>
      <c r="AA2032" s="1126">
        <f t="shared" si="779"/>
        <v>0</v>
      </c>
      <c r="AB2032" s="1082">
        <f t="shared" si="779"/>
        <v>0</v>
      </c>
      <c r="AC2032" s="1083">
        <f t="shared" si="779"/>
        <v>0</v>
      </c>
      <c r="AD2032" s="1089">
        <f t="shared" si="779"/>
        <v>0</v>
      </c>
      <c r="AE2032" s="1071">
        <f t="shared" si="801"/>
        <v>0</v>
      </c>
      <c r="AF2032" s="1071">
        <f t="shared" si="801"/>
        <v>0</v>
      </c>
      <c r="AG2032" s="1071">
        <f t="shared" si="801"/>
        <v>0</v>
      </c>
      <c r="AH2032" s="1071">
        <f t="shared" si="801"/>
        <v>0</v>
      </c>
      <c r="AI2032" s="1060">
        <f t="shared" si="780"/>
        <v>0</v>
      </c>
      <c r="AJ2032" s="1102">
        <f t="shared" si="789"/>
        <v>0</v>
      </c>
      <c r="AK2032" s="1102">
        <f t="shared" si="789"/>
        <v>0</v>
      </c>
      <c r="AL2032" s="1102">
        <f t="shared" si="789"/>
        <v>0</v>
      </c>
      <c r="AM2032" s="1102">
        <f t="shared" si="790"/>
        <v>0</v>
      </c>
      <c r="AN2032" s="1085">
        <f t="shared" si="791"/>
        <v>0</v>
      </c>
      <c r="AO2032" s="1061">
        <f t="shared" si="799"/>
        <v>0</v>
      </c>
      <c r="AP2032" s="1061">
        <f t="shared" si="799"/>
        <v>0</v>
      </c>
      <c r="AQ2032" s="1061">
        <f t="shared" si="799"/>
        <v>0</v>
      </c>
      <c r="AR2032" s="1061">
        <f t="shared" si="799"/>
        <v>0</v>
      </c>
      <c r="AS2032" s="1061">
        <f t="shared" si="799"/>
        <v>0</v>
      </c>
      <c r="AT2032" s="850" t="str">
        <f t="shared" si="783"/>
        <v/>
      </c>
      <c r="AU2032" s="893"/>
      <c r="AV2032" s="894"/>
      <c r="AW2032" s="894"/>
      <c r="AX2032" s="894"/>
      <c r="AY2032" s="894"/>
      <c r="AZ2032" s="918"/>
    </row>
    <row r="2033" spans="1:52" ht="13.5" customHeight="1">
      <c r="A2033" s="838" t="str">
        <f t="shared" si="797"/>
        <v/>
      </c>
      <c r="B2033" s="906"/>
      <c r="C2033" s="844"/>
      <c r="D2033" s="1117"/>
      <c r="E2033" s="1060"/>
      <c r="F2033" s="1140"/>
      <c r="G2033" s="1086"/>
      <c r="H2033" s="1077"/>
      <c r="I2033" s="1077"/>
      <c r="J2033" s="1060">
        <f t="shared" si="798"/>
        <v>0</v>
      </c>
      <c r="K2033" s="1061"/>
      <c r="L2033" s="1061"/>
      <c r="M2033" s="1063"/>
      <c r="N2033" s="1063"/>
      <c r="O2033" s="1060">
        <f t="shared" si="787"/>
        <v>0</v>
      </c>
      <c r="P2033" s="1061"/>
      <c r="Q2033" s="1061"/>
      <c r="R2033" s="1063"/>
      <c r="S2033" s="1063"/>
      <c r="T2033" s="1079">
        <f t="shared" si="800"/>
        <v>0</v>
      </c>
      <c r="U2033" s="1061">
        <f t="shared" si="792"/>
        <v>0</v>
      </c>
      <c r="V2033" s="1061">
        <f>SUM(G2033,L2033,Q2033)</f>
        <v>0</v>
      </c>
      <c r="W2033" s="1063">
        <f>SUM(H2033,M2033,R2033)</f>
        <v>0</v>
      </c>
      <c r="X2033" s="1063">
        <f>SUM(I2033,N2033,S2033)</f>
        <v>0</v>
      </c>
      <c r="Y2033" s="1060">
        <f>SUM(J2033,O2033,T2033)</f>
        <v>0</v>
      </c>
      <c r="Z2033" s="1080" t="str">
        <f t="shared" si="782"/>
        <v/>
      </c>
      <c r="AA2033" s="1126">
        <f t="shared" si="779"/>
        <v>0</v>
      </c>
      <c r="AB2033" s="1082">
        <f t="shared" si="779"/>
        <v>0</v>
      </c>
      <c r="AC2033" s="1083">
        <f t="shared" si="779"/>
        <v>0</v>
      </c>
      <c r="AD2033" s="1089">
        <f t="shared" si="779"/>
        <v>0</v>
      </c>
      <c r="AE2033" s="1071">
        <f t="shared" si="801"/>
        <v>0</v>
      </c>
      <c r="AF2033" s="1071">
        <f t="shared" si="801"/>
        <v>0</v>
      </c>
      <c r="AG2033" s="1071">
        <f t="shared" si="801"/>
        <v>0</v>
      </c>
      <c r="AH2033" s="1071">
        <f t="shared" si="801"/>
        <v>0</v>
      </c>
      <c r="AI2033" s="1060">
        <f t="shared" si="780"/>
        <v>0</v>
      </c>
      <c r="AJ2033" s="1102">
        <f t="shared" si="789"/>
        <v>0</v>
      </c>
      <c r="AK2033" s="1102">
        <f t="shared" si="789"/>
        <v>0</v>
      </c>
      <c r="AL2033" s="1102">
        <f t="shared" si="789"/>
        <v>0</v>
      </c>
      <c r="AM2033" s="1102">
        <f t="shared" si="790"/>
        <v>0</v>
      </c>
      <c r="AN2033" s="1085">
        <f t="shared" si="791"/>
        <v>0</v>
      </c>
      <c r="AO2033" s="1061">
        <f t="shared" si="799"/>
        <v>0</v>
      </c>
      <c r="AP2033" s="1061">
        <f t="shared" si="799"/>
        <v>0</v>
      </c>
      <c r="AQ2033" s="1061">
        <f t="shared" si="799"/>
        <v>0</v>
      </c>
      <c r="AR2033" s="1061">
        <f t="shared" si="799"/>
        <v>0</v>
      </c>
      <c r="AS2033" s="1061">
        <f t="shared" si="799"/>
        <v>0</v>
      </c>
      <c r="AT2033" s="850" t="str">
        <f t="shared" si="783"/>
        <v/>
      </c>
      <c r="AU2033" s="893"/>
      <c r="AV2033" s="894"/>
      <c r="AW2033" s="894"/>
      <c r="AX2033" s="894"/>
      <c r="AY2033" s="894"/>
      <c r="AZ2033" s="918"/>
    </row>
    <row r="2034" spans="1:52" ht="13.5" customHeight="1">
      <c r="A2034" s="838"/>
      <c r="B2034" s="906"/>
      <c r="C2034" s="844"/>
      <c r="D2034" s="1117"/>
      <c r="E2034" s="1060"/>
      <c r="F2034" s="1140"/>
      <c r="G2034" s="1086"/>
      <c r="H2034" s="1077"/>
      <c r="I2034" s="1077"/>
      <c r="J2034" s="1060"/>
      <c r="K2034" s="1061"/>
      <c r="L2034" s="1061"/>
      <c r="M2034" s="1063"/>
      <c r="N2034" s="1063"/>
      <c r="O2034" s="1060"/>
      <c r="P2034" s="1061"/>
      <c r="Q2034" s="1061"/>
      <c r="R2034" s="1063"/>
      <c r="S2034" s="1063"/>
      <c r="T2034" s="1079"/>
      <c r="U2034" s="1061"/>
      <c r="V2034" s="1061"/>
      <c r="W2034" s="1063"/>
      <c r="X2034" s="1063"/>
      <c r="Y2034" s="1060"/>
      <c r="Z2034" s="1080"/>
      <c r="AA2034" s="1126"/>
      <c r="AB2034" s="1082"/>
      <c r="AC2034" s="1083"/>
      <c r="AD2034" s="1089"/>
      <c r="AE2034" s="1071"/>
      <c r="AF2034" s="1071"/>
      <c r="AG2034" s="1071"/>
      <c r="AH2034" s="1071"/>
      <c r="AI2034" s="1060"/>
      <c r="AJ2034" s="1102"/>
      <c r="AK2034" s="1102"/>
      <c r="AL2034" s="1102"/>
      <c r="AM2034" s="1102"/>
      <c r="AN2034" s="1085"/>
      <c r="AO2034" s="1061"/>
      <c r="AP2034" s="1061"/>
      <c r="AQ2034" s="1061"/>
      <c r="AR2034" s="1061"/>
      <c r="AS2034" s="1061"/>
      <c r="AT2034" s="850"/>
      <c r="AU2034" s="893"/>
      <c r="AV2034" s="894"/>
      <c r="AW2034" s="894"/>
      <c r="AX2034" s="894"/>
      <c r="AY2034" s="894"/>
      <c r="AZ2034" s="918"/>
    </row>
    <row r="2035" spans="1:52" ht="13.5" customHeight="1">
      <c r="A2035" s="838"/>
      <c r="B2035" s="906"/>
      <c r="C2035" s="844"/>
      <c r="D2035" s="1117"/>
      <c r="E2035" s="1060"/>
      <c r="F2035" s="1140"/>
      <c r="G2035" s="1086"/>
      <c r="H2035" s="1077"/>
      <c r="I2035" s="1077"/>
      <c r="J2035" s="1060"/>
      <c r="K2035" s="1061"/>
      <c r="L2035" s="1061"/>
      <c r="M2035" s="1063"/>
      <c r="N2035" s="1063"/>
      <c r="O2035" s="1060"/>
      <c r="P2035" s="1061"/>
      <c r="Q2035" s="1061"/>
      <c r="R2035" s="1063"/>
      <c r="S2035" s="1063"/>
      <c r="T2035" s="1079"/>
      <c r="U2035" s="1061"/>
      <c r="V2035" s="1061"/>
      <c r="W2035" s="1063"/>
      <c r="X2035" s="1063"/>
      <c r="Y2035" s="1060"/>
      <c r="Z2035" s="1080"/>
      <c r="AA2035" s="1126"/>
      <c r="AB2035" s="1082"/>
      <c r="AC2035" s="1083"/>
      <c r="AD2035" s="1089"/>
      <c r="AE2035" s="1071"/>
      <c r="AF2035" s="1071"/>
      <c r="AG2035" s="1071"/>
      <c r="AH2035" s="1071"/>
      <c r="AI2035" s="1060"/>
      <c r="AJ2035" s="1102"/>
      <c r="AK2035" s="1102"/>
      <c r="AL2035" s="1102"/>
      <c r="AM2035" s="1102"/>
      <c r="AN2035" s="1085"/>
      <c r="AO2035" s="1061"/>
      <c r="AP2035" s="1061"/>
      <c r="AQ2035" s="1061"/>
      <c r="AR2035" s="1061"/>
      <c r="AS2035" s="1061"/>
      <c r="AT2035" s="850"/>
      <c r="AU2035" s="893"/>
      <c r="AV2035" s="894"/>
      <c r="AW2035" s="894"/>
      <c r="AX2035" s="894"/>
      <c r="AY2035" s="894"/>
      <c r="AZ2035" s="918"/>
    </row>
    <row r="2036" spans="1:52" ht="13.5" customHeight="1">
      <c r="A2036" s="838"/>
      <c r="B2036" s="906"/>
      <c r="C2036" s="844"/>
      <c r="D2036" s="1117"/>
      <c r="E2036" s="1060"/>
      <c r="F2036" s="1140"/>
      <c r="G2036" s="1086"/>
      <c r="H2036" s="1077"/>
      <c r="I2036" s="1077"/>
      <c r="J2036" s="1060"/>
      <c r="K2036" s="1061"/>
      <c r="L2036" s="1061"/>
      <c r="M2036" s="1063"/>
      <c r="N2036" s="1063"/>
      <c r="O2036" s="1060"/>
      <c r="P2036" s="1061"/>
      <c r="Q2036" s="1061"/>
      <c r="R2036" s="1063"/>
      <c r="S2036" s="1063"/>
      <c r="T2036" s="1079"/>
      <c r="U2036" s="1061"/>
      <c r="V2036" s="1061"/>
      <c r="W2036" s="1063"/>
      <c r="X2036" s="1063"/>
      <c r="Y2036" s="1060"/>
      <c r="Z2036" s="1080"/>
      <c r="AA2036" s="1126"/>
      <c r="AB2036" s="1082"/>
      <c r="AC2036" s="1083"/>
      <c r="AD2036" s="1089"/>
      <c r="AE2036" s="1071"/>
      <c r="AF2036" s="1071"/>
      <c r="AG2036" s="1071"/>
      <c r="AH2036" s="1071"/>
      <c r="AI2036" s="1060"/>
      <c r="AJ2036" s="1102"/>
      <c r="AK2036" s="1102"/>
      <c r="AL2036" s="1102"/>
      <c r="AM2036" s="1102"/>
      <c r="AN2036" s="1085"/>
      <c r="AO2036" s="1061"/>
      <c r="AP2036" s="1061"/>
      <c r="AQ2036" s="1061"/>
      <c r="AR2036" s="1061"/>
      <c r="AS2036" s="1061"/>
      <c r="AT2036" s="850"/>
      <c r="AU2036" s="893"/>
      <c r="AV2036" s="894"/>
      <c r="AW2036" s="894"/>
      <c r="AX2036" s="894"/>
      <c r="AY2036" s="894"/>
      <c r="AZ2036" s="918"/>
    </row>
    <row r="2037" spans="1:52" ht="13.5" customHeight="1">
      <c r="A2037" s="838" t="str">
        <f>IF(B2037&lt;&gt;"",MAX($A2032:$A2033)+1,"")</f>
        <v/>
      </c>
      <c r="B2037" s="951"/>
      <c r="C2037" s="952"/>
      <c r="D2037" s="1143"/>
      <c r="E2037" s="1060"/>
      <c r="F2037" s="1140"/>
      <c r="G2037" s="1086"/>
      <c r="H2037" s="1077"/>
      <c r="I2037" s="1077"/>
      <c r="J2037" s="1060">
        <f>SUM(F2037:I2037)*$E2037</f>
        <v>0</v>
      </c>
      <c r="K2037" s="1061"/>
      <c r="L2037" s="1061"/>
      <c r="M2037" s="1063"/>
      <c r="N2037" s="1063"/>
      <c r="O2037" s="1060">
        <f>SUM(K2037:N2037)*$E2037</f>
        <v>0</v>
      </c>
      <c r="P2037" s="1061"/>
      <c r="Q2037" s="1061"/>
      <c r="R2037" s="1063"/>
      <c r="S2037" s="1063"/>
      <c r="T2037" s="1079">
        <f>SUM(P2037:S2037)*$E2037</f>
        <v>0</v>
      </c>
      <c r="U2037" s="1061">
        <f t="shared" ref="U2037:Y2039" si="802">SUM(F2037,K2037,P2037)</f>
        <v>0</v>
      </c>
      <c r="V2037" s="1061">
        <f t="shared" si="802"/>
        <v>0</v>
      </c>
      <c r="W2037" s="1063">
        <f t="shared" si="802"/>
        <v>0</v>
      </c>
      <c r="X2037" s="1063">
        <f t="shared" si="802"/>
        <v>0</v>
      </c>
      <c r="Y2037" s="1060">
        <f t="shared" si="802"/>
        <v>0</v>
      </c>
      <c r="Z2037" s="1080" t="str">
        <f t="shared" ref="Z2037:AD2039" si="803">A2037</f>
        <v/>
      </c>
      <c r="AA2037" s="1126">
        <f t="shared" si="803"/>
        <v>0</v>
      </c>
      <c r="AB2037" s="1082">
        <f t="shared" si="803"/>
        <v>0</v>
      </c>
      <c r="AC2037" s="1083">
        <f t="shared" si="803"/>
        <v>0</v>
      </c>
      <c r="AD2037" s="1089">
        <f t="shared" si="803"/>
        <v>0</v>
      </c>
      <c r="AE2037" s="1071">
        <f t="shared" ref="AE2037:AH2039" si="804">AE1955+AJ1955-AO1955</f>
        <v>0</v>
      </c>
      <c r="AF2037" s="1071">
        <f t="shared" si="804"/>
        <v>0</v>
      </c>
      <c r="AG2037" s="1071">
        <f t="shared" si="804"/>
        <v>0</v>
      </c>
      <c r="AH2037" s="1071">
        <f t="shared" si="804"/>
        <v>0</v>
      </c>
      <c r="AI2037" s="1060">
        <f>SUM(AE2037:AH2037)*$E2037</f>
        <v>0</v>
      </c>
      <c r="AJ2037" s="1102">
        <f t="shared" ref="AJ2037:AM2039" si="805">U2037</f>
        <v>0</v>
      </c>
      <c r="AK2037" s="1102">
        <f t="shared" si="805"/>
        <v>0</v>
      </c>
      <c r="AL2037" s="1102">
        <f t="shared" si="805"/>
        <v>0</v>
      </c>
      <c r="AM2037" s="1102">
        <f t="shared" si="805"/>
        <v>0</v>
      </c>
      <c r="AN2037" s="1085">
        <f>SUM(AJ2037:AM2037)*$E2037</f>
        <v>0</v>
      </c>
      <c r="AO2037" s="1061">
        <f t="shared" ref="AO2037:AS2039" si="806">U2037</f>
        <v>0</v>
      </c>
      <c r="AP2037" s="1061">
        <f t="shared" si="806"/>
        <v>0</v>
      </c>
      <c r="AQ2037" s="1061">
        <f t="shared" si="806"/>
        <v>0</v>
      </c>
      <c r="AR2037" s="1061">
        <f t="shared" si="806"/>
        <v>0</v>
      </c>
      <c r="AS2037" s="1061">
        <f t="shared" si="806"/>
        <v>0</v>
      </c>
      <c r="AT2037" s="850" t="str">
        <f>IF(AC2037&lt;&gt;0,SUM(AO2037:AR2037)*$AC2037-SUM(AO2037:AR2037)*$AD2037,"")</f>
        <v/>
      </c>
      <c r="AU2037" s="893"/>
      <c r="AV2037" s="894"/>
      <c r="AW2037" s="894"/>
      <c r="AX2037" s="894"/>
      <c r="AY2037" s="894"/>
      <c r="AZ2037" s="954"/>
    </row>
    <row r="2038" spans="1:52" ht="13.5" customHeight="1">
      <c r="A2038" s="838" t="str">
        <f>IF(B2038&lt;&gt;"",MAX($A2033:$A2037)+1,"")</f>
        <v/>
      </c>
      <c r="B2038" s="951"/>
      <c r="C2038" s="952"/>
      <c r="D2038" s="1143"/>
      <c r="E2038" s="1060"/>
      <c r="F2038" s="1140"/>
      <c r="G2038" s="1086"/>
      <c r="H2038" s="1077"/>
      <c r="I2038" s="1077"/>
      <c r="J2038" s="1060">
        <f>SUM(F2038:I2038)*$E2038</f>
        <v>0</v>
      </c>
      <c r="K2038" s="1061"/>
      <c r="L2038" s="1061"/>
      <c r="M2038" s="1063"/>
      <c r="N2038" s="1063"/>
      <c r="O2038" s="1060">
        <f>SUM(K2038:N2038)*$E2038</f>
        <v>0</v>
      </c>
      <c r="P2038" s="1061"/>
      <c r="Q2038" s="1061"/>
      <c r="R2038" s="1063"/>
      <c r="S2038" s="1063"/>
      <c r="T2038" s="1079">
        <f>SUM(P2038:S2038)*$E2038</f>
        <v>0</v>
      </c>
      <c r="U2038" s="1061">
        <f t="shared" si="802"/>
        <v>0</v>
      </c>
      <c r="V2038" s="1061">
        <f t="shared" si="802"/>
        <v>0</v>
      </c>
      <c r="W2038" s="1063">
        <f t="shared" si="802"/>
        <v>0</v>
      </c>
      <c r="X2038" s="1063">
        <f t="shared" si="802"/>
        <v>0</v>
      </c>
      <c r="Y2038" s="1060">
        <f t="shared" si="802"/>
        <v>0</v>
      </c>
      <c r="Z2038" s="1080" t="str">
        <f t="shared" si="803"/>
        <v/>
      </c>
      <c r="AA2038" s="1126">
        <f t="shared" si="803"/>
        <v>0</v>
      </c>
      <c r="AB2038" s="1082">
        <f t="shared" si="803"/>
        <v>0</v>
      </c>
      <c r="AC2038" s="1083">
        <f t="shared" si="803"/>
        <v>0</v>
      </c>
      <c r="AD2038" s="1089">
        <f>E2038</f>
        <v>0</v>
      </c>
      <c r="AE2038" s="1071">
        <f t="shared" si="804"/>
        <v>0</v>
      </c>
      <c r="AF2038" s="1071">
        <f t="shared" si="804"/>
        <v>0</v>
      </c>
      <c r="AG2038" s="1071">
        <f t="shared" si="804"/>
        <v>0</v>
      </c>
      <c r="AH2038" s="1071">
        <f t="shared" si="804"/>
        <v>0</v>
      </c>
      <c r="AI2038" s="1060">
        <f>SUM(AE2038:AH2038)*$E2038</f>
        <v>0</v>
      </c>
      <c r="AJ2038" s="1102">
        <f t="shared" si="805"/>
        <v>0</v>
      </c>
      <c r="AK2038" s="1102">
        <f t="shared" si="805"/>
        <v>0</v>
      </c>
      <c r="AL2038" s="1102">
        <f t="shared" si="805"/>
        <v>0</v>
      </c>
      <c r="AM2038" s="1102">
        <f t="shared" si="805"/>
        <v>0</v>
      </c>
      <c r="AN2038" s="1085">
        <f>SUM(AJ2038:AM2038)*$E2038</f>
        <v>0</v>
      </c>
      <c r="AO2038" s="1061">
        <f t="shared" si="806"/>
        <v>0</v>
      </c>
      <c r="AP2038" s="1061">
        <f t="shared" si="806"/>
        <v>0</v>
      </c>
      <c r="AQ2038" s="1061">
        <f t="shared" si="806"/>
        <v>0</v>
      </c>
      <c r="AR2038" s="1061">
        <f t="shared" si="806"/>
        <v>0</v>
      </c>
      <c r="AS2038" s="1061">
        <f t="shared" si="806"/>
        <v>0</v>
      </c>
      <c r="AT2038" s="850" t="str">
        <f>IF(AC2038&lt;&gt;0,SUM(AO2038:AR2038)*$AC2038-SUM(AO2038:AR2038)*$AD2038,"")</f>
        <v/>
      </c>
      <c r="AU2038" s="893"/>
      <c r="AV2038" s="894"/>
      <c r="AW2038" s="894"/>
      <c r="AX2038" s="894"/>
      <c r="AY2038" s="894"/>
      <c r="AZ2038" s="954"/>
    </row>
    <row r="2039" spans="1:52" ht="13.5" customHeight="1">
      <c r="A2039" s="838" t="str">
        <f>IF(B2039&lt;&gt;"",MAX($A2037:$A2038)+1,"")</f>
        <v/>
      </c>
      <c r="B2039" s="955"/>
      <c r="C2039" s="956"/>
      <c r="D2039" s="1152"/>
      <c r="E2039" s="1153"/>
      <c r="F2039" s="1154"/>
      <c r="G2039" s="1155"/>
      <c r="H2039" s="1156"/>
      <c r="I2039" s="1156"/>
      <c r="J2039" s="1060">
        <f>SUM(F2039:I2039)*$E2039</f>
        <v>0</v>
      </c>
      <c r="K2039" s="1061"/>
      <c r="L2039" s="1061"/>
      <c r="M2039" s="1063"/>
      <c r="N2039" s="1063"/>
      <c r="O2039" s="1157">
        <f>SUM(K2039:N2039)*$E2039</f>
        <v>0</v>
      </c>
      <c r="P2039" s="1061"/>
      <c r="Q2039" s="1061"/>
      <c r="R2039" s="1063"/>
      <c r="S2039" s="1063"/>
      <c r="T2039" s="1079">
        <f>SUM(P2039:S2039)*$E2039</f>
        <v>0</v>
      </c>
      <c r="U2039" s="1061">
        <f>SUM(F2039,K2039,P2039)</f>
        <v>0</v>
      </c>
      <c r="V2039" s="1061">
        <f t="shared" si="802"/>
        <v>0</v>
      </c>
      <c r="W2039" s="1063">
        <f t="shared" si="802"/>
        <v>0</v>
      </c>
      <c r="X2039" s="1063">
        <f>SUM(I2039,N2039,S2039)</f>
        <v>0</v>
      </c>
      <c r="Y2039" s="1060">
        <f>SUM(J2039,O2039,T2039)</f>
        <v>0</v>
      </c>
      <c r="Z2039" s="1080" t="str">
        <f t="shared" si="803"/>
        <v/>
      </c>
      <c r="AA2039" s="1126">
        <f>B2039</f>
        <v>0</v>
      </c>
      <c r="AB2039" s="1082">
        <f>C2039</f>
        <v>0</v>
      </c>
      <c r="AC2039" s="1158">
        <f>D2039</f>
        <v>0</v>
      </c>
      <c r="AD2039" s="1089">
        <f>E2039</f>
        <v>0</v>
      </c>
      <c r="AE2039" s="1071">
        <f t="shared" si="804"/>
        <v>0</v>
      </c>
      <c r="AF2039" s="1071">
        <f t="shared" si="804"/>
        <v>0</v>
      </c>
      <c r="AG2039" s="1071">
        <f t="shared" si="804"/>
        <v>0</v>
      </c>
      <c r="AH2039" s="1071">
        <f t="shared" si="804"/>
        <v>0</v>
      </c>
      <c r="AI2039" s="1060">
        <f>SUM(AE2039:AH2039)*$E2039</f>
        <v>0</v>
      </c>
      <c r="AJ2039" s="1102">
        <f t="shared" si="805"/>
        <v>0</v>
      </c>
      <c r="AK2039" s="1102">
        <f t="shared" si="805"/>
        <v>0</v>
      </c>
      <c r="AL2039" s="1102">
        <f t="shared" si="805"/>
        <v>0</v>
      </c>
      <c r="AM2039" s="1102">
        <f t="shared" si="805"/>
        <v>0</v>
      </c>
      <c r="AN2039" s="1085">
        <f>SUM(AJ2039:AM2039)*$E2039</f>
        <v>0</v>
      </c>
      <c r="AO2039" s="1061">
        <f t="shared" si="806"/>
        <v>0</v>
      </c>
      <c r="AP2039" s="1061">
        <f t="shared" si="806"/>
        <v>0</v>
      </c>
      <c r="AQ2039" s="1061">
        <f t="shared" si="806"/>
        <v>0</v>
      </c>
      <c r="AR2039" s="1061">
        <f t="shared" si="806"/>
        <v>0</v>
      </c>
      <c r="AS2039" s="1061">
        <f t="shared" si="806"/>
        <v>0</v>
      </c>
      <c r="AT2039" s="963" t="str">
        <f>IF(AC2039&lt;&gt;0,SUM(AO2039:AR2039)*$AC2039-SUM(AO2039:AR2039)*$AD2039,"")</f>
        <v/>
      </c>
      <c r="AU2039" s="893"/>
      <c r="AV2039" s="894"/>
      <c r="AW2039" s="894"/>
      <c r="AX2039" s="894"/>
      <c r="AY2039" s="894"/>
      <c r="AZ2039" s="954"/>
    </row>
    <row r="2040" spans="1:52" ht="13.5" customHeight="1">
      <c r="A2040" s="964"/>
      <c r="B2040" s="964" t="s">
        <v>6</v>
      </c>
      <c r="C2040" s="965"/>
      <c r="D2040" s="966"/>
      <c r="E2040" s="965"/>
      <c r="F2040" s="965"/>
      <c r="G2040" s="967"/>
      <c r="H2040" s="965"/>
      <c r="I2040" s="965"/>
      <c r="J2040" s="968">
        <f>SUM(J1974:J2039)</f>
        <v>1514.6</v>
      </c>
      <c r="K2040" s="969"/>
      <c r="L2040" s="969"/>
      <c r="M2040" s="969"/>
      <c r="N2040" s="969"/>
      <c r="O2040" s="968">
        <f>SUM(O1974:O2039)</f>
        <v>3663.45</v>
      </c>
      <c r="P2040" s="969"/>
      <c r="Q2040" s="969"/>
      <c r="R2040" s="969"/>
      <c r="S2040" s="969"/>
      <c r="T2040" s="968">
        <f>SUM(T1974:T2039)</f>
        <v>3794.55</v>
      </c>
      <c r="U2040" s="969"/>
      <c r="V2040" s="969"/>
      <c r="W2040" s="969"/>
      <c r="X2040" s="969"/>
      <c r="Y2040" s="968">
        <f>SUM(Y1974:Y2039)</f>
        <v>8972.6</v>
      </c>
      <c r="Z2040" s="964"/>
      <c r="AA2040" s="964" t="s">
        <v>6</v>
      </c>
      <c r="AB2040" s="969"/>
      <c r="AC2040" s="970"/>
      <c r="AD2040" s="969"/>
      <c r="AE2040" s="969"/>
      <c r="AF2040" s="969"/>
      <c r="AG2040" s="969"/>
      <c r="AH2040" s="969"/>
      <c r="AI2040" s="971">
        <f>SUM(AI1974:AI2039)</f>
        <v>70778.199999999983</v>
      </c>
      <c r="AJ2040" s="969"/>
      <c r="AK2040" s="969"/>
      <c r="AL2040" s="969"/>
      <c r="AM2040" s="969"/>
      <c r="AN2040" s="969">
        <f>SUM(AN1974:AN2039)</f>
        <v>7376.5</v>
      </c>
      <c r="AO2040" s="969"/>
      <c r="AP2040" s="969"/>
      <c r="AQ2040" s="969"/>
      <c r="AR2040" s="969"/>
      <c r="AS2040" s="969">
        <f>SUM(AS1974:AS2039)</f>
        <v>8972.6</v>
      </c>
      <c r="AT2040" s="972">
        <f>SUM(AT1974:AT2039)</f>
        <v>492.5</v>
      </c>
      <c r="AU2040" s="973"/>
      <c r="AV2040" s="974"/>
      <c r="AW2040" s="974"/>
      <c r="AX2040" s="974"/>
      <c r="AY2040" s="974"/>
      <c r="AZ2040" s="975"/>
    </row>
    <row r="2041" spans="1:52" ht="13.5" customHeight="1">
      <c r="A2041" s="976"/>
      <c r="B2041" s="1484" t="s">
        <v>866</v>
      </c>
      <c r="C2041" s="1487" t="s">
        <v>867</v>
      </c>
      <c r="D2041" s="1488"/>
      <c r="E2041" s="1489"/>
      <c r="F2041" s="1490" t="str">
        <f>"Đtượng BB : " &amp; SUM(F2042:F2044) &amp;"đ/c = " &amp; SUM(J2042:J2044) &amp;"k"</f>
        <v>Đtượng BB : 324đ/c = 8478k</v>
      </c>
      <c r="G2041" s="1491"/>
      <c r="H2041" s="1491"/>
      <c r="I2041" s="1491"/>
      <c r="J2041" s="1492"/>
      <c r="K2041" s="1490" t="str">
        <f>"Đtượng BC: " &amp; SUM(K2042:K2044) &amp;"đ/c = " &amp; SUM(O2042:O2044) &amp;"k"</f>
        <v>Đtượng BC: 24đ/c = 496k</v>
      </c>
      <c r="L2041" s="1491"/>
      <c r="M2041" s="1491"/>
      <c r="N2041" s="1491"/>
      <c r="O2041" s="1492"/>
      <c r="P2041" s="1493" t="s">
        <v>6</v>
      </c>
      <c r="Q2041" s="1494"/>
      <c r="R2041" s="1495"/>
      <c r="S2041" s="977"/>
      <c r="T2041" s="1496" t="s">
        <v>868</v>
      </c>
      <c r="U2041" s="1497"/>
      <c r="V2041" s="1497"/>
      <c r="W2041" s="1497"/>
      <c r="X2041" s="1497"/>
      <c r="Y2041" s="1498"/>
      <c r="Z2041" s="978"/>
      <c r="AA2041" s="930"/>
      <c r="AB2041" s="930"/>
      <c r="AC2041" s="979"/>
      <c r="AD2041" s="930"/>
      <c r="AE2041" s="930"/>
      <c r="AF2041" s="930"/>
      <c r="AG2041" s="930"/>
      <c r="AH2041" s="930"/>
      <c r="AI2041" s="930"/>
      <c r="AJ2041" s="930"/>
      <c r="AK2041" s="930"/>
      <c r="AL2041" s="930"/>
      <c r="AM2041" s="930"/>
      <c r="AN2041" s="930"/>
      <c r="AO2041" s="930"/>
      <c r="AP2041" s="930"/>
      <c r="AQ2041" s="930"/>
      <c r="AR2041" s="930"/>
      <c r="AS2041" s="930"/>
      <c r="AT2041" s="930"/>
      <c r="AU2041" s="980"/>
    </row>
    <row r="2042" spans="1:52" ht="13.5" customHeight="1">
      <c r="A2042" s="981"/>
      <c r="B2042" s="1485"/>
      <c r="C2042" s="1499" t="s">
        <v>856</v>
      </c>
      <c r="D2042" s="1500"/>
      <c r="E2042" s="1501"/>
      <c r="F2042" s="982">
        <v>105</v>
      </c>
      <c r="G2042" s="982" t="s">
        <v>27</v>
      </c>
      <c r="H2042" s="983">
        <v>14</v>
      </c>
      <c r="I2042" s="984" t="s">
        <v>29</v>
      </c>
      <c r="J2042" s="985">
        <f>F2042*H2042</f>
        <v>1470</v>
      </c>
      <c r="K2042" s="986">
        <v>8</v>
      </c>
      <c r="L2042" s="984" t="s">
        <v>27</v>
      </c>
      <c r="M2042" s="987">
        <v>14</v>
      </c>
      <c r="N2042" s="984" t="s">
        <v>28</v>
      </c>
      <c r="O2042" s="988">
        <f>K2042*M2042</f>
        <v>112</v>
      </c>
      <c r="P2042" s="989" t="str">
        <f>F2042+K2042 &amp;"đ/c"</f>
        <v>113đ/c</v>
      </c>
      <c r="Q2042" s="1471">
        <f>J2042+O2042</f>
        <v>1582</v>
      </c>
      <c r="R2042" s="1472"/>
      <c r="S2042" s="990"/>
      <c r="T2042" s="1473" t="s">
        <v>869</v>
      </c>
      <c r="U2042" s="1474"/>
      <c r="V2042" s="1474"/>
      <c r="W2042" s="1474"/>
      <c r="X2042" s="991"/>
      <c r="Y2042" s="992">
        <f>SUM(J2042:J2046)+SUM(O2042:O2044)+Q2045-Q2046</f>
        <v>11239.299999999994</v>
      </c>
      <c r="AB2042" s="993" t="s">
        <v>870</v>
      </c>
      <c r="AC2042" s="994"/>
      <c r="AD2042" s="993"/>
      <c r="AE2042" s="993"/>
      <c r="AF2042" s="993"/>
      <c r="AG2042" s="995"/>
      <c r="AH2042" s="995"/>
      <c r="AI2042" s="1261" t="s">
        <v>871</v>
      </c>
      <c r="AJ2042" s="1261"/>
      <c r="AK2042" s="1261"/>
      <c r="AL2042" s="1261"/>
      <c r="AM2042" s="1261"/>
      <c r="AN2042" s="1261"/>
      <c r="AO2042" s="995"/>
      <c r="AP2042" s="995"/>
      <c r="AQ2042" s="995"/>
      <c r="AR2042" s="995"/>
      <c r="AS2042" s="995"/>
      <c r="AT2042" s="993" t="s">
        <v>21</v>
      </c>
      <c r="AU2042" s="993"/>
      <c r="AV2042" s="996"/>
      <c r="AW2042" s="996"/>
      <c r="AX2042" s="996"/>
    </row>
    <row r="2043" spans="1:52" ht="13.5" customHeight="1">
      <c r="A2043" s="981"/>
      <c r="B2043" s="1485"/>
      <c r="C2043" s="1475" t="s">
        <v>857</v>
      </c>
      <c r="D2043" s="1476"/>
      <c r="E2043" s="1477"/>
      <c r="F2043" s="982">
        <v>105</v>
      </c>
      <c r="G2043" s="997" t="s">
        <v>27</v>
      </c>
      <c r="H2043" s="983">
        <v>32</v>
      </c>
      <c r="I2043" s="998" t="s">
        <v>29</v>
      </c>
      <c r="J2043" s="999">
        <f>F2043*H2043</f>
        <v>3360</v>
      </c>
      <c r="K2043" s="1000">
        <v>8</v>
      </c>
      <c r="L2043" s="998" t="s">
        <v>27</v>
      </c>
      <c r="M2043" s="1001">
        <v>24</v>
      </c>
      <c r="N2043" s="998" t="s">
        <v>28</v>
      </c>
      <c r="O2043" s="1002">
        <f>K2043*M2043</f>
        <v>192</v>
      </c>
      <c r="P2043" s="1003" t="str">
        <f>F2043+K2043 &amp;"đ/c"</f>
        <v>113đ/c</v>
      </c>
      <c r="Q2043" s="1478">
        <f>J2043+O2043</f>
        <v>3552</v>
      </c>
      <c r="R2043" s="1479"/>
      <c r="S2043" s="990"/>
      <c r="T2043" s="1004" t="s">
        <v>872</v>
      </c>
      <c r="U2043" s="1005"/>
      <c r="V2043" s="1005">
        <f>M2040</f>
        <v>0</v>
      </c>
      <c r="W2043" s="1005"/>
      <c r="X2043" s="991"/>
      <c r="Y2043" s="992">
        <f>Y2040</f>
        <v>8972.6</v>
      </c>
      <c r="Z2043" s="978"/>
      <c r="AA2043" s="930"/>
      <c r="AB2043" s="930"/>
      <c r="AC2043" s="979"/>
      <c r="AD2043" s="930"/>
      <c r="AE2043" s="930"/>
      <c r="AF2043" s="930"/>
      <c r="AG2043" s="930"/>
      <c r="AH2043" s="930"/>
      <c r="AI2043" s="930"/>
      <c r="AJ2043" s="930"/>
      <c r="AK2043" s="930"/>
      <c r="AL2043" s="930"/>
      <c r="AM2043" s="930"/>
      <c r="AN2043" s="930"/>
      <c r="AO2043" s="930"/>
      <c r="AP2043" s="930"/>
      <c r="AQ2043" s="930"/>
      <c r="AR2043" s="930"/>
      <c r="AS2043" s="930"/>
      <c r="AT2043" s="930"/>
      <c r="AU2043" s="1006"/>
    </row>
    <row r="2044" spans="1:52" ht="13.5" customHeight="1">
      <c r="A2044" s="981"/>
      <c r="B2044" s="1486"/>
      <c r="C2044" s="1475" t="s">
        <v>858</v>
      </c>
      <c r="D2044" s="1476"/>
      <c r="E2044" s="1477"/>
      <c r="F2044" s="982">
        <v>114</v>
      </c>
      <c r="G2044" s="998" t="s">
        <v>27</v>
      </c>
      <c r="H2044" s="983">
        <v>32</v>
      </c>
      <c r="I2044" s="998" t="s">
        <v>29</v>
      </c>
      <c r="J2044" s="999">
        <f>F2044*H2044</f>
        <v>3648</v>
      </c>
      <c r="K2044" s="1000">
        <v>8</v>
      </c>
      <c r="L2044" s="998" t="s">
        <v>27</v>
      </c>
      <c r="M2044" s="1001">
        <v>24</v>
      </c>
      <c r="N2044" s="998" t="s">
        <v>28</v>
      </c>
      <c r="O2044" s="1002">
        <f>K2044*M2044</f>
        <v>192</v>
      </c>
      <c r="P2044" s="1003" t="str">
        <f>F2044+K2044 &amp; "đ/c"</f>
        <v>122đ/c</v>
      </c>
      <c r="Q2044" s="1478">
        <f>J2044+O2044</f>
        <v>3840</v>
      </c>
      <c r="R2044" s="1479"/>
      <c r="S2044" s="990"/>
      <c r="T2044" s="1004" t="s">
        <v>873</v>
      </c>
      <c r="U2044" s="1005"/>
      <c r="V2044" s="1005"/>
      <c r="W2044" s="1005"/>
      <c r="X2044" s="991"/>
      <c r="Y2044" s="992">
        <f>IF(Y2042-Y2043&gt;0,Y2042-Y2043,0)</f>
        <v>2266.6999999999935</v>
      </c>
      <c r="Z2044" s="978"/>
      <c r="AA2044" s="930"/>
      <c r="AB2044" s="930"/>
      <c r="AC2044" s="979"/>
      <c r="AD2044" s="930"/>
      <c r="AE2044" s="930"/>
      <c r="AF2044" s="930"/>
      <c r="AG2044" s="930"/>
      <c r="AH2044" s="930"/>
      <c r="AI2044" s="930"/>
      <c r="AJ2044" s="930"/>
      <c r="AK2044" s="930"/>
      <c r="AL2044" s="930"/>
      <c r="AM2044" s="930"/>
      <c r="AN2044" s="930"/>
      <c r="AO2044" s="930"/>
      <c r="AP2044" s="930"/>
      <c r="AQ2044" s="930"/>
      <c r="AR2044" s="930"/>
      <c r="AS2044" s="930"/>
      <c r="AT2044" s="930"/>
      <c r="AU2044" s="1006"/>
    </row>
    <row r="2045" spans="1:52" ht="13.5" customHeight="1">
      <c r="A2045" s="981"/>
      <c r="B2045" s="1007" t="s">
        <v>874</v>
      </c>
      <c r="C2045" s="1455"/>
      <c r="D2045" s="1455"/>
      <c r="E2045" s="1456"/>
      <c r="F2045" s="1008"/>
      <c r="G2045" s="1009" t="s">
        <v>27</v>
      </c>
      <c r="H2045" s="1010"/>
      <c r="I2045" s="1009" t="s">
        <v>29</v>
      </c>
      <c r="J2045" s="1011">
        <f>F2045*H2045</f>
        <v>0</v>
      </c>
      <c r="K2045" s="1012"/>
      <c r="L2045" s="1457" t="s">
        <v>897</v>
      </c>
      <c r="M2045" s="1458"/>
      <c r="N2045" s="1458"/>
      <c r="O2045" s="1459"/>
      <c r="P2045" s="1013"/>
      <c r="Q2045" s="1460">
        <f>AZ1916</f>
        <v>2265.2999999999938</v>
      </c>
      <c r="R2045" s="1461"/>
      <c r="S2045" s="990"/>
      <c r="T2045" s="1462" t="s">
        <v>865</v>
      </c>
      <c r="U2045" s="1463"/>
      <c r="V2045" s="1463"/>
      <c r="W2045" s="1463"/>
      <c r="X2045" s="991"/>
      <c r="Y2045" s="1014">
        <f>IF(Y2042-Y2043&lt;0,Y2043-Y2042,0)</f>
        <v>0</v>
      </c>
      <c r="AI2045" s="930"/>
    </row>
    <row r="2046" spans="1:52" ht="13.5" customHeight="1">
      <c r="A2046" s="981"/>
      <c r="B2046" s="1464" t="s">
        <v>875</v>
      </c>
      <c r="C2046" s="1465"/>
      <c r="D2046" s="1015"/>
      <c r="E2046" s="1016"/>
      <c r="F2046" s="1017"/>
      <c r="G2046" s="1018" t="s">
        <v>27</v>
      </c>
      <c r="H2046" s="1019"/>
      <c r="I2046" s="1018" t="s">
        <v>29</v>
      </c>
      <c r="J2046" s="1020">
        <f>F2046*H2046</f>
        <v>0</v>
      </c>
      <c r="K2046" s="1021"/>
      <c r="L2046" s="1466" t="s">
        <v>876</v>
      </c>
      <c r="M2046" s="1467"/>
      <c r="N2046" s="1467"/>
      <c r="O2046" s="1468"/>
      <c r="P2046" s="1022"/>
      <c r="Q2046" s="1469">
        <f>AZ1917</f>
        <v>0</v>
      </c>
      <c r="R2046" s="1470"/>
      <c r="S2046" s="1023"/>
      <c r="T2046" s="1023"/>
      <c r="U2046" s="1024"/>
      <c r="V2046" s="1024"/>
      <c r="W2046" s="1024"/>
      <c r="X2046" s="1025"/>
      <c r="Y2046" s="1026"/>
      <c r="AI2046" s="930"/>
    </row>
    <row r="2047" spans="1:52" ht="13.5" customHeight="1">
      <c r="A2047" s="981"/>
      <c r="B2047" s="1452" t="s">
        <v>877</v>
      </c>
      <c r="C2047" s="1452"/>
      <c r="D2047" s="1452"/>
      <c r="E2047" s="1452"/>
      <c r="F2047" s="1452"/>
      <c r="G2047" s="1027"/>
      <c r="H2047" s="1027"/>
      <c r="I2047" s="1027"/>
      <c r="J2047" s="1028"/>
      <c r="K2047" s="1027"/>
      <c r="L2047" s="1453" t="s">
        <v>878</v>
      </c>
      <c r="M2047" s="1453"/>
      <c r="N2047" s="1453"/>
      <c r="O2047" s="993"/>
      <c r="P2047" s="993"/>
      <c r="Q2047" s="993"/>
      <c r="R2047" s="993"/>
      <c r="S2047" s="1453" t="s">
        <v>879</v>
      </c>
      <c r="T2047" s="1453"/>
      <c r="U2047" s="1453"/>
      <c r="X2047" s="981"/>
      <c r="Y2047" s="981"/>
      <c r="AA2047" s="1454" t="s">
        <v>880</v>
      </c>
      <c r="AB2047" s="1454"/>
      <c r="AC2047" s="1454"/>
      <c r="AD2047" s="1454"/>
      <c r="AE2047" s="1454"/>
      <c r="AF2047" s="1454"/>
      <c r="AG2047" s="1454"/>
      <c r="AS2047" s="1454" t="s">
        <v>881</v>
      </c>
      <c r="AT2047" s="1454"/>
      <c r="AU2047" s="1454"/>
      <c r="AV2047" s="1454"/>
      <c r="AW2047" s="1454"/>
    </row>
    <row r="2048" spans="1:52" ht="32.25" customHeight="1">
      <c r="A2048" s="981"/>
      <c r="B2048" s="1029"/>
      <c r="C2048" s="1029"/>
      <c r="D2048" s="1030"/>
      <c r="E2048" s="1029"/>
      <c r="F2048" s="1029"/>
      <c r="J2048" s="1031"/>
      <c r="L2048" s="1032"/>
      <c r="M2048" s="1032"/>
      <c r="N2048" s="1032"/>
      <c r="O2048" s="981"/>
      <c r="P2048" s="981"/>
      <c r="Q2048" s="981"/>
      <c r="R2048" s="981"/>
      <c r="S2048" s="1032"/>
      <c r="T2048" s="1032"/>
      <c r="U2048" s="1032"/>
      <c r="X2048" s="981"/>
      <c r="Y2048" s="981"/>
    </row>
    <row r="2049" spans="1:52" ht="27.75" customHeight="1">
      <c r="A2049" s="981"/>
      <c r="B2049" s="1029"/>
      <c r="C2049" s="1029"/>
      <c r="D2049" s="1030"/>
      <c r="E2049" s="1029"/>
      <c r="F2049" s="1029"/>
      <c r="J2049" s="1031"/>
      <c r="L2049" s="1032"/>
      <c r="M2049" s="1032"/>
      <c r="N2049" s="1032"/>
      <c r="O2049" s="981"/>
      <c r="P2049" s="981"/>
      <c r="Q2049" s="981"/>
      <c r="R2049" s="981"/>
      <c r="S2049" s="1032"/>
      <c r="T2049" s="1032"/>
      <c r="U2049" s="1032"/>
      <c r="X2049" s="981"/>
      <c r="Y2049" s="981"/>
    </row>
    <row r="2050" spans="1:52" ht="13.5" customHeight="1">
      <c r="A2050" s="981"/>
      <c r="B2050" s="1454" t="s">
        <v>881</v>
      </c>
      <c r="C2050" s="1454"/>
      <c r="D2050" s="1454"/>
      <c r="E2050" s="1454"/>
      <c r="F2050" s="1454"/>
      <c r="J2050" s="1031"/>
      <c r="L2050" s="1032"/>
      <c r="M2050" s="1032"/>
      <c r="N2050" s="1032"/>
      <c r="O2050" s="981"/>
      <c r="P2050" s="981"/>
      <c r="Q2050" s="981"/>
      <c r="R2050" s="1454" t="s">
        <v>880</v>
      </c>
      <c r="S2050" s="1454"/>
      <c r="T2050" s="1454"/>
      <c r="U2050" s="1454"/>
      <c r="V2050" s="1454"/>
      <c r="W2050" s="1454"/>
      <c r="X2050" s="981"/>
      <c r="Y2050" s="981"/>
    </row>
    <row r="2051" spans="1:52" ht="13.5" customHeight="1">
      <c r="A2051" s="807" t="s">
        <v>841</v>
      </c>
      <c r="D2051" s="809"/>
      <c r="O2051" s="810" t="s">
        <v>4</v>
      </c>
      <c r="P2051" s="1544">
        <f>P1969+1</f>
        <v>44312</v>
      </c>
      <c r="Q2051" s="1544"/>
      <c r="R2051" s="1544"/>
      <c r="S2051" s="1544"/>
      <c r="T2051" s="1544"/>
      <c r="AU2051" s="812" t="s">
        <v>12</v>
      </c>
    </row>
    <row r="2052" spans="1:52" ht="13.5" customHeight="1">
      <c r="A2052" s="813" t="s">
        <v>11</v>
      </c>
      <c r="B2052" s="1530" t="s">
        <v>842</v>
      </c>
      <c r="C2052" s="1533" t="s">
        <v>5</v>
      </c>
      <c r="D2052" s="1530" t="s">
        <v>843</v>
      </c>
      <c r="E2052" s="1530" t="s">
        <v>844</v>
      </c>
      <c r="F2052" s="1545" t="s">
        <v>24</v>
      </c>
      <c r="G2052" s="1546"/>
      <c r="H2052" s="1546"/>
      <c r="I2052" s="1546"/>
      <c r="J2052" s="1547"/>
      <c r="K2052" s="1548" t="s">
        <v>25</v>
      </c>
      <c r="L2052" s="1549"/>
      <c r="M2052" s="1549"/>
      <c r="N2052" s="1549"/>
      <c r="O2052" s="1550"/>
      <c r="P2052" s="1551" t="s">
        <v>26</v>
      </c>
      <c r="Q2052" s="1552"/>
      <c r="R2052" s="1552"/>
      <c r="S2052" s="1552"/>
      <c r="T2052" s="1553"/>
      <c r="U2052" s="1563" t="s">
        <v>6</v>
      </c>
      <c r="V2052" s="1564"/>
      <c r="W2052" s="1564"/>
      <c r="X2052" s="1564"/>
      <c r="Y2052" s="1565"/>
      <c r="Z2052" s="1527" t="s">
        <v>11</v>
      </c>
      <c r="AA2052" s="1530" t="s">
        <v>845</v>
      </c>
      <c r="AB2052" s="1533" t="s">
        <v>5</v>
      </c>
      <c r="AC2052" s="1530" t="s">
        <v>843</v>
      </c>
      <c r="AD2052" s="1530" t="s">
        <v>844</v>
      </c>
      <c r="AE2052" s="1545" t="s">
        <v>9</v>
      </c>
      <c r="AF2052" s="1546"/>
      <c r="AG2052" s="1546"/>
      <c r="AH2052" s="1546"/>
      <c r="AI2052" s="1547"/>
      <c r="AJ2052" s="1545" t="s">
        <v>846</v>
      </c>
      <c r="AK2052" s="1546"/>
      <c r="AL2052" s="1546"/>
      <c r="AM2052" s="1546"/>
      <c r="AN2052" s="1547"/>
      <c r="AO2052" s="1545" t="s">
        <v>10</v>
      </c>
      <c r="AP2052" s="1546"/>
      <c r="AQ2052" s="1546"/>
      <c r="AR2052" s="1546"/>
      <c r="AS2052" s="1547"/>
      <c r="AT2052" s="1554" t="s">
        <v>23</v>
      </c>
      <c r="AU2052" s="1557">
        <v>42644</v>
      </c>
      <c r="AV2052" s="1558"/>
      <c r="AW2052" s="1558"/>
      <c r="AX2052" s="1558"/>
      <c r="AY2052" s="1558"/>
      <c r="AZ2052" s="1559"/>
    </row>
    <row r="2053" spans="1:52" ht="13.5" customHeight="1">
      <c r="A2053" s="814"/>
      <c r="B2053" s="1531"/>
      <c r="C2053" s="1534"/>
      <c r="D2053" s="1531"/>
      <c r="E2053" s="1531"/>
      <c r="F2053" s="1542" t="s">
        <v>13</v>
      </c>
      <c r="G2053" s="1543"/>
      <c r="H2053" s="1536" t="s">
        <v>8</v>
      </c>
      <c r="I2053" s="1537"/>
      <c r="J2053" s="1310" t="s">
        <v>14</v>
      </c>
      <c r="K2053" s="1542" t="s">
        <v>13</v>
      </c>
      <c r="L2053" s="1543"/>
      <c r="M2053" s="1536" t="s">
        <v>8</v>
      </c>
      <c r="N2053" s="1537"/>
      <c r="O2053" s="1310" t="s">
        <v>14</v>
      </c>
      <c r="P2053" s="1542" t="s">
        <v>13</v>
      </c>
      <c r="Q2053" s="1543"/>
      <c r="R2053" s="1536" t="s">
        <v>8</v>
      </c>
      <c r="S2053" s="1537"/>
      <c r="T2053" s="1310" t="s">
        <v>14</v>
      </c>
      <c r="U2053" s="1542" t="s">
        <v>13</v>
      </c>
      <c r="V2053" s="1543"/>
      <c r="W2053" s="1536" t="s">
        <v>8</v>
      </c>
      <c r="X2053" s="1537"/>
      <c r="Y2053" s="1310" t="s">
        <v>14</v>
      </c>
      <c r="Z2053" s="1528"/>
      <c r="AA2053" s="1531"/>
      <c r="AB2053" s="1534"/>
      <c r="AC2053" s="1531"/>
      <c r="AD2053" s="1531"/>
      <c r="AE2053" s="1542" t="s">
        <v>13</v>
      </c>
      <c r="AF2053" s="1543"/>
      <c r="AG2053" s="1536" t="s">
        <v>8</v>
      </c>
      <c r="AH2053" s="1537"/>
      <c r="AI2053" s="1310" t="s">
        <v>14</v>
      </c>
      <c r="AJ2053" s="1542" t="s">
        <v>13</v>
      </c>
      <c r="AK2053" s="1543"/>
      <c r="AL2053" s="1536" t="s">
        <v>8</v>
      </c>
      <c r="AM2053" s="1537"/>
      <c r="AN2053" s="1310" t="s">
        <v>14</v>
      </c>
      <c r="AO2053" s="1542" t="s">
        <v>13</v>
      </c>
      <c r="AP2053" s="1543"/>
      <c r="AQ2053" s="1536" t="s">
        <v>8</v>
      </c>
      <c r="AR2053" s="1537"/>
      <c r="AS2053" s="1310" t="s">
        <v>14</v>
      </c>
      <c r="AT2053" s="1555"/>
      <c r="AU2053" s="1560"/>
      <c r="AV2053" s="1561"/>
      <c r="AW2053" s="1561"/>
      <c r="AX2053" s="1561"/>
      <c r="AY2053" s="1561"/>
      <c r="AZ2053" s="1562"/>
    </row>
    <row r="2054" spans="1:52" ht="13.5" customHeight="1">
      <c r="A2054" s="814"/>
      <c r="B2054" s="1531"/>
      <c r="C2054" s="1534"/>
      <c r="D2054" s="1531"/>
      <c r="E2054" s="1531"/>
      <c r="F2054" s="1540" t="s">
        <v>15</v>
      </c>
      <c r="G2054" s="1525" t="s">
        <v>22</v>
      </c>
      <c r="H2054" s="1523" t="s">
        <v>15</v>
      </c>
      <c r="I2054" s="1523" t="s">
        <v>22</v>
      </c>
      <c r="J2054" s="1538"/>
      <c r="K2054" s="1525" t="s">
        <v>15</v>
      </c>
      <c r="L2054" s="1525" t="s">
        <v>22</v>
      </c>
      <c r="M2054" s="1523" t="s">
        <v>15</v>
      </c>
      <c r="N2054" s="1523" t="s">
        <v>22</v>
      </c>
      <c r="O2054" s="1538"/>
      <c r="P2054" s="1525" t="s">
        <v>15</v>
      </c>
      <c r="Q2054" s="1525" t="s">
        <v>22</v>
      </c>
      <c r="R2054" s="1523" t="s">
        <v>15</v>
      </c>
      <c r="S2054" s="1523" t="s">
        <v>22</v>
      </c>
      <c r="T2054" s="1538"/>
      <c r="U2054" s="1525" t="s">
        <v>15</v>
      </c>
      <c r="V2054" s="1525" t="s">
        <v>22</v>
      </c>
      <c r="W2054" s="1523" t="s">
        <v>15</v>
      </c>
      <c r="X2054" s="1523" t="s">
        <v>22</v>
      </c>
      <c r="Y2054" s="1538"/>
      <c r="Z2054" s="1528"/>
      <c r="AA2054" s="1531"/>
      <c r="AB2054" s="1534"/>
      <c r="AC2054" s="1531"/>
      <c r="AD2054" s="1531"/>
      <c r="AE2054" s="1310" t="s">
        <v>15</v>
      </c>
      <c r="AF2054" s="1523" t="s">
        <v>22</v>
      </c>
      <c r="AG2054" s="1523" t="s">
        <v>15</v>
      </c>
      <c r="AH2054" s="1523" t="s">
        <v>22</v>
      </c>
      <c r="AI2054" s="1538"/>
      <c r="AJ2054" s="1523" t="s">
        <v>15</v>
      </c>
      <c r="AK2054" s="1523" t="s">
        <v>22</v>
      </c>
      <c r="AL2054" s="1523" t="s">
        <v>15</v>
      </c>
      <c r="AM2054" s="1523" t="s">
        <v>22</v>
      </c>
      <c r="AN2054" s="1538"/>
      <c r="AO2054" s="1523" t="s">
        <v>15</v>
      </c>
      <c r="AP2054" s="1523" t="s">
        <v>22</v>
      </c>
      <c r="AQ2054" s="1523" t="s">
        <v>15</v>
      </c>
      <c r="AR2054" s="1523" t="s">
        <v>22</v>
      </c>
      <c r="AS2054" s="1538"/>
      <c r="AT2054" s="1555"/>
      <c r="AU2054" s="1507">
        <f>P2051</f>
        <v>44312</v>
      </c>
      <c r="AV2054" s="1508"/>
      <c r="AW2054" s="1508"/>
      <c r="AX2054" s="1508"/>
      <c r="AY2054" s="1508"/>
      <c r="AZ2054" s="1509"/>
    </row>
    <row r="2055" spans="1:52" ht="13.5" customHeight="1">
      <c r="A2055" s="815"/>
      <c r="B2055" s="1532"/>
      <c r="C2055" s="1535"/>
      <c r="D2055" s="1532"/>
      <c r="E2055" s="1532"/>
      <c r="F2055" s="1541"/>
      <c r="G2055" s="1526"/>
      <c r="H2055" s="1524"/>
      <c r="I2055" s="1524"/>
      <c r="J2055" s="1539"/>
      <c r="K2055" s="1526"/>
      <c r="L2055" s="1526"/>
      <c r="M2055" s="1524"/>
      <c r="N2055" s="1524"/>
      <c r="O2055" s="1539"/>
      <c r="P2055" s="1526"/>
      <c r="Q2055" s="1526"/>
      <c r="R2055" s="1524"/>
      <c r="S2055" s="1524"/>
      <c r="T2055" s="1539"/>
      <c r="U2055" s="1526"/>
      <c r="V2055" s="1526"/>
      <c r="W2055" s="1524"/>
      <c r="X2055" s="1524"/>
      <c r="Y2055" s="1539"/>
      <c r="Z2055" s="1529"/>
      <c r="AA2055" s="1532"/>
      <c r="AB2055" s="1535"/>
      <c r="AC2055" s="1532"/>
      <c r="AD2055" s="1532"/>
      <c r="AE2055" s="1539"/>
      <c r="AF2055" s="1524"/>
      <c r="AG2055" s="1524"/>
      <c r="AH2055" s="1524"/>
      <c r="AI2055" s="1539"/>
      <c r="AJ2055" s="1524"/>
      <c r="AK2055" s="1524"/>
      <c r="AL2055" s="1524"/>
      <c r="AM2055" s="1524"/>
      <c r="AN2055" s="1539"/>
      <c r="AO2055" s="1524"/>
      <c r="AP2055" s="1524"/>
      <c r="AQ2055" s="1524"/>
      <c r="AR2055" s="1524"/>
      <c r="AS2055" s="1539"/>
      <c r="AT2055" s="1556"/>
      <c r="AU2055" s="1510"/>
      <c r="AV2055" s="1511"/>
      <c r="AW2055" s="1511"/>
      <c r="AX2055" s="1511"/>
      <c r="AY2055" s="1511"/>
      <c r="AZ2055" s="1512"/>
    </row>
    <row r="2056" spans="1:52" ht="13.5" customHeight="1">
      <c r="A2056" s="816">
        <v>1</v>
      </c>
      <c r="B2056" s="1033" t="s">
        <v>229</v>
      </c>
      <c r="C2056" s="817" t="s">
        <v>66</v>
      </c>
      <c r="D2056" s="1054">
        <v>2</v>
      </c>
      <c r="E2056" s="1055">
        <v>2</v>
      </c>
      <c r="F2056" s="1056">
        <v>30</v>
      </c>
      <c r="G2056" s="1057"/>
      <c r="H2056" s="1058"/>
      <c r="I2056" s="1059"/>
      <c r="J2056" s="1060">
        <f t="shared" ref="J2056:J2102" si="807">SUM(F2056:I2056)*$E2056</f>
        <v>60</v>
      </c>
      <c r="K2056" s="1056">
        <v>50</v>
      </c>
      <c r="L2056" s="1061"/>
      <c r="M2056" s="1062"/>
      <c r="N2056" s="1063"/>
      <c r="O2056" s="1060">
        <f>SUM(K2056:N2056)*$E2056</f>
        <v>100</v>
      </c>
      <c r="P2056" s="1056">
        <v>50</v>
      </c>
      <c r="Q2056" s="1061"/>
      <c r="R2056" s="1062"/>
      <c r="S2056" s="1063"/>
      <c r="T2056" s="1064">
        <f t="shared" ref="T2056:T2098" si="808">SUM(P2056:S2056)*$E2056</f>
        <v>100</v>
      </c>
      <c r="U2056" s="1065">
        <f>SUM(F2056,K2056,P2056)</f>
        <v>130</v>
      </c>
      <c r="V2056" s="1061">
        <f>SUM(G2056,L2056,Q2056)</f>
        <v>0</v>
      </c>
      <c r="W2056" s="1062">
        <f>SUM(H2056,M2056,R2056)</f>
        <v>0</v>
      </c>
      <c r="X2056" s="1063">
        <f>SUM(I2056,N2056,S2056)</f>
        <v>0</v>
      </c>
      <c r="Y2056" s="1064">
        <f>SUM(J2056,O2056,T2056)</f>
        <v>260</v>
      </c>
      <c r="Z2056" s="1066">
        <f>A2056</f>
        <v>1</v>
      </c>
      <c r="AA2056" s="1067" t="str">
        <f>B2056</f>
        <v>Than trấu</v>
      </c>
      <c r="AB2056" s="1068" t="str">
        <f>C2056</f>
        <v>kg</v>
      </c>
      <c r="AC2056" s="1069">
        <f>D2056</f>
        <v>2</v>
      </c>
      <c r="AD2056" s="1070">
        <f>E2056</f>
        <v>2</v>
      </c>
      <c r="AE2056" s="1071">
        <f t="shared" ref="AE2056:AE2072" si="809">AE1974+AJ1974-AO1974</f>
        <v>8896</v>
      </c>
      <c r="AF2056" s="1071">
        <f t="shared" ref="AF2056:AH2071" si="810">AF1974+AK1974-AP1974</f>
        <v>0</v>
      </c>
      <c r="AG2056" s="1071">
        <f t="shared" si="810"/>
        <v>0</v>
      </c>
      <c r="AH2056" s="1071">
        <f t="shared" si="810"/>
        <v>0</v>
      </c>
      <c r="AI2056" s="1072">
        <f>SUM(AE2056:AH2056)*$E2056</f>
        <v>17792</v>
      </c>
      <c r="AJ2056" s="1073"/>
      <c r="AK2056" s="1063"/>
      <c r="AL2056" s="1063"/>
      <c r="AM2056" s="1063"/>
      <c r="AN2056" s="1072">
        <f t="shared" ref="AN2056:AN2072" si="811">SUM(AJ2056:AM2056)*$E2056</f>
        <v>0</v>
      </c>
      <c r="AO2056" s="1061">
        <f t="shared" ref="AO2056:AS2106" si="812">U2056</f>
        <v>130</v>
      </c>
      <c r="AP2056" s="1061">
        <f t="shared" si="812"/>
        <v>0</v>
      </c>
      <c r="AQ2056" s="1074">
        <f t="shared" si="812"/>
        <v>0</v>
      </c>
      <c r="AR2056" s="1074">
        <f t="shared" si="812"/>
        <v>0</v>
      </c>
      <c r="AS2056" s="1075">
        <f t="shared" si="812"/>
        <v>260</v>
      </c>
      <c r="AT2056" s="837">
        <f>IF(AC2056&lt;&gt;0,SUM(AO2056:AR2056)*$AC2056-SUM(AO2056:AR2056)*$AD2056,"")</f>
        <v>0</v>
      </c>
      <c r="AU2056" s="1513" t="s">
        <v>847</v>
      </c>
      <c r="AV2056" s="1514"/>
      <c r="AW2056" s="1514"/>
      <c r="AX2056" s="1514"/>
      <c r="AY2056" s="1514"/>
      <c r="AZ2056" s="1515"/>
    </row>
    <row r="2057" spans="1:52" ht="13.5" customHeight="1">
      <c r="A2057" s="838">
        <f>IF(B2057&lt;&gt;"",MAX($A2055:$A2056)+1,"")</f>
        <v>2</v>
      </c>
      <c r="B2057" s="1036" t="s">
        <v>848</v>
      </c>
      <c r="C2057" s="817" t="s">
        <v>66</v>
      </c>
      <c r="D2057" s="1054">
        <v>2</v>
      </c>
      <c r="E2057" s="921">
        <v>2</v>
      </c>
      <c r="F2057" s="1071"/>
      <c r="G2057" s="1076"/>
      <c r="H2057" s="1077"/>
      <c r="I2057" s="1077"/>
      <c r="J2057" s="1060">
        <f t="shared" si="807"/>
        <v>0</v>
      </c>
      <c r="K2057" s="1071"/>
      <c r="L2057" s="1061"/>
      <c r="M2057" s="1063"/>
      <c r="N2057" s="1063"/>
      <c r="O2057" s="1060">
        <f>SUM(K2057:N2057)*$E2057</f>
        <v>0</v>
      </c>
      <c r="P2057" s="1078"/>
      <c r="Q2057" s="1061"/>
      <c r="R2057" s="1063"/>
      <c r="S2057" s="1063"/>
      <c r="T2057" s="1079">
        <f t="shared" si="808"/>
        <v>0</v>
      </c>
      <c r="U2057" s="1071">
        <f t="shared" ref="U2057:Y2072" si="813">SUM(F2057,K2057,P2057)</f>
        <v>0</v>
      </c>
      <c r="V2057" s="1061">
        <f t="shared" si="813"/>
        <v>0</v>
      </c>
      <c r="W2057" s="1063">
        <f t="shared" si="813"/>
        <v>0</v>
      </c>
      <c r="X2057" s="1063">
        <f t="shared" si="813"/>
        <v>0</v>
      </c>
      <c r="Y2057" s="1060">
        <f>SUM(J2057,O2057,T2057)</f>
        <v>0</v>
      </c>
      <c r="Z2057" s="1080">
        <f>A2057</f>
        <v>2</v>
      </c>
      <c r="AA2057" s="1081" t="str">
        <f t="shared" ref="AA2057:AD2115" si="814">B2057</f>
        <v>Củi gỗ</v>
      </c>
      <c r="AB2057" s="1082" t="str">
        <f t="shared" si="814"/>
        <v>kg</v>
      </c>
      <c r="AC2057" s="1083">
        <f t="shared" si="814"/>
        <v>2</v>
      </c>
      <c r="AD2057" s="1079">
        <f t="shared" si="814"/>
        <v>2</v>
      </c>
      <c r="AE2057" s="1071">
        <f t="shared" si="809"/>
        <v>1980</v>
      </c>
      <c r="AF2057" s="1071">
        <f t="shared" si="810"/>
        <v>0</v>
      </c>
      <c r="AG2057" s="1071">
        <f t="shared" si="810"/>
        <v>0</v>
      </c>
      <c r="AH2057" s="1071">
        <f t="shared" si="810"/>
        <v>0</v>
      </c>
      <c r="AI2057" s="1060">
        <f t="shared" ref="AI2057:AI2115" si="815">SUM(AE2057:AH2057)*$E2057</f>
        <v>3960</v>
      </c>
      <c r="AJ2057" s="1084"/>
      <c r="AK2057" s="1063"/>
      <c r="AL2057" s="1063"/>
      <c r="AM2057" s="1063"/>
      <c r="AN2057" s="1085">
        <f t="shared" si="811"/>
        <v>0</v>
      </c>
      <c r="AO2057" s="1061">
        <f t="shared" si="812"/>
        <v>0</v>
      </c>
      <c r="AP2057" s="1061">
        <f t="shared" si="812"/>
        <v>0</v>
      </c>
      <c r="AQ2057" s="1061">
        <f t="shared" si="812"/>
        <v>0</v>
      </c>
      <c r="AR2057" s="1061">
        <f t="shared" si="812"/>
        <v>0</v>
      </c>
      <c r="AS2057" s="1061">
        <f t="shared" si="812"/>
        <v>0</v>
      </c>
      <c r="AT2057" s="850">
        <f>IF(AC2057&lt;&gt;0,SUM(AO2057:AR2057)*$AC2057-SUM(AO2057:AR2057)*$AD2057,"")</f>
        <v>0</v>
      </c>
      <c r="AU2057" s="1516" t="s">
        <v>827</v>
      </c>
      <c r="AV2057" s="1517"/>
      <c r="AW2057" s="1517"/>
      <c r="AX2057" s="1517"/>
      <c r="AY2057" s="1517"/>
      <c r="AZ2057" s="851"/>
    </row>
    <row r="2058" spans="1:52" ht="13.5" customHeight="1">
      <c r="A2058" s="838">
        <f t="shared" ref="A2058:A2101" si="816">IF(B2058&lt;&gt;"",MAX($A2056:$A2057)+1,"")</f>
        <v>3</v>
      </c>
      <c r="B2058" s="1033" t="s">
        <v>849</v>
      </c>
      <c r="C2058" s="817" t="s">
        <v>66</v>
      </c>
      <c r="D2058" s="1054">
        <v>12.6</v>
      </c>
      <c r="E2058" s="921">
        <v>12.6</v>
      </c>
      <c r="F2058" s="1065">
        <v>20</v>
      </c>
      <c r="G2058" s="1086"/>
      <c r="H2058" s="1087"/>
      <c r="I2058" s="1077"/>
      <c r="J2058" s="1060">
        <f t="shared" si="807"/>
        <v>252</v>
      </c>
      <c r="K2058" s="1088">
        <v>37</v>
      </c>
      <c r="L2058" s="1061"/>
      <c r="M2058" s="1062"/>
      <c r="N2058" s="1063"/>
      <c r="O2058" s="1060">
        <f>SUM(K2058:N2058)*$E2058</f>
        <v>466.2</v>
      </c>
      <c r="P2058" s="1056">
        <v>37</v>
      </c>
      <c r="Q2058" s="1061"/>
      <c r="R2058" s="1062"/>
      <c r="S2058" s="1063"/>
      <c r="T2058" s="1079">
        <f t="shared" si="808"/>
        <v>466.2</v>
      </c>
      <c r="U2058" s="1065">
        <f t="shared" si="813"/>
        <v>94</v>
      </c>
      <c r="V2058" s="1061">
        <f t="shared" si="813"/>
        <v>0</v>
      </c>
      <c r="W2058" s="1062">
        <f t="shared" si="813"/>
        <v>0</v>
      </c>
      <c r="X2058" s="1063">
        <f t="shared" si="813"/>
        <v>0</v>
      </c>
      <c r="Y2058" s="1060">
        <f t="shared" si="813"/>
        <v>1184.4000000000001</v>
      </c>
      <c r="Z2058" s="1080">
        <f t="shared" ref="Z2058:Z2115" si="817">A2058</f>
        <v>3</v>
      </c>
      <c r="AA2058" s="1081" t="str">
        <f t="shared" si="814"/>
        <v>Gạo X 23</v>
      </c>
      <c r="AB2058" s="1082" t="str">
        <f t="shared" si="814"/>
        <v>kg</v>
      </c>
      <c r="AC2058" s="1083">
        <f t="shared" si="814"/>
        <v>12.6</v>
      </c>
      <c r="AD2058" s="1089">
        <f t="shared" si="814"/>
        <v>12.6</v>
      </c>
      <c r="AE2058" s="1071">
        <f t="shared" si="809"/>
        <v>3264</v>
      </c>
      <c r="AF2058" s="1071">
        <f t="shared" si="810"/>
        <v>0</v>
      </c>
      <c r="AG2058" s="1071">
        <f t="shared" si="810"/>
        <v>0</v>
      </c>
      <c r="AH2058" s="1071">
        <f t="shared" si="810"/>
        <v>0</v>
      </c>
      <c r="AI2058" s="1060">
        <f t="shared" si="815"/>
        <v>41126.400000000001</v>
      </c>
      <c r="AJ2058" s="1084"/>
      <c r="AK2058" s="1063"/>
      <c r="AL2058" s="1063"/>
      <c r="AM2058" s="1063"/>
      <c r="AN2058" s="1085">
        <f t="shared" si="811"/>
        <v>0</v>
      </c>
      <c r="AO2058" s="1061">
        <f t="shared" si="812"/>
        <v>94</v>
      </c>
      <c r="AP2058" s="1061">
        <f t="shared" si="812"/>
        <v>0</v>
      </c>
      <c r="AQ2058" s="1061">
        <f t="shared" si="812"/>
        <v>0</v>
      </c>
      <c r="AR2058" s="1061">
        <f t="shared" si="812"/>
        <v>0</v>
      </c>
      <c r="AS2058" s="1061">
        <f t="shared" si="812"/>
        <v>1184.4000000000001</v>
      </c>
      <c r="AT2058" s="850">
        <f t="shared" ref="AT2058:AT2115" si="818">IF(AC2058&lt;&gt;0,SUM(AO2058:AR2058)*$AC2058-SUM(AO2058:AR2058)*$AD2058,"")</f>
        <v>0</v>
      </c>
      <c r="AU2058" s="859" t="s">
        <v>828</v>
      </c>
      <c r="AV2058" s="1518">
        <f>SUM(AX2059:AX2061)</f>
        <v>78</v>
      </c>
      <c r="AW2058" s="1519"/>
      <c r="AX2058" s="1519"/>
      <c r="AY2058" s="861"/>
      <c r="AZ2058" s="862" t="s">
        <v>829</v>
      </c>
    </row>
    <row r="2059" spans="1:52" ht="13.5" customHeight="1">
      <c r="A2059" s="838">
        <f t="shared" si="816"/>
        <v>4</v>
      </c>
      <c r="B2059" s="1038" t="s">
        <v>850</v>
      </c>
      <c r="C2059" s="817" t="s">
        <v>389</v>
      </c>
      <c r="D2059" s="1054">
        <v>10</v>
      </c>
      <c r="E2059" s="1055">
        <v>10</v>
      </c>
      <c r="F2059" s="1061"/>
      <c r="G2059" s="1090"/>
      <c r="H2059" s="1091"/>
      <c r="I2059" s="1077"/>
      <c r="J2059" s="1060">
        <f t="shared" si="807"/>
        <v>0</v>
      </c>
      <c r="K2059" s="1092"/>
      <c r="L2059" s="1061"/>
      <c r="M2059" s="1063">
        <v>0.8</v>
      </c>
      <c r="N2059" s="1063"/>
      <c r="O2059" s="1060">
        <f t="shared" ref="O2059:O2065" si="819">SUM(K2059:N2059)*$E2059</f>
        <v>8</v>
      </c>
      <c r="P2059" s="1093"/>
      <c r="Q2059" s="1061"/>
      <c r="R2059" s="1063">
        <v>0.7</v>
      </c>
      <c r="S2059" s="1063"/>
      <c r="T2059" s="1079">
        <f t="shared" si="808"/>
        <v>7</v>
      </c>
      <c r="U2059" s="1061">
        <f t="shared" si="813"/>
        <v>0</v>
      </c>
      <c r="V2059" s="1061">
        <f t="shared" si="813"/>
        <v>0</v>
      </c>
      <c r="W2059" s="1063">
        <f t="shared" si="813"/>
        <v>1.5</v>
      </c>
      <c r="X2059" s="1063">
        <f t="shared" si="813"/>
        <v>0</v>
      </c>
      <c r="Y2059" s="1060">
        <f t="shared" si="813"/>
        <v>15</v>
      </c>
      <c r="Z2059" s="1080">
        <f t="shared" si="817"/>
        <v>4</v>
      </c>
      <c r="AA2059" s="1081" t="str">
        <f t="shared" si="814"/>
        <v>Bột súp</v>
      </c>
      <c r="AB2059" s="1082" t="str">
        <f t="shared" si="814"/>
        <v>lít</v>
      </c>
      <c r="AC2059" s="1083">
        <f t="shared" si="814"/>
        <v>10</v>
      </c>
      <c r="AD2059" s="1089">
        <f t="shared" si="814"/>
        <v>10</v>
      </c>
      <c r="AE2059" s="1071">
        <f t="shared" si="809"/>
        <v>0</v>
      </c>
      <c r="AF2059" s="1071">
        <f t="shared" si="810"/>
        <v>0</v>
      </c>
      <c r="AG2059" s="1071">
        <f t="shared" si="810"/>
        <v>9</v>
      </c>
      <c r="AH2059" s="1071">
        <f t="shared" si="810"/>
        <v>0</v>
      </c>
      <c r="AI2059" s="1060">
        <f t="shared" si="815"/>
        <v>90</v>
      </c>
      <c r="AJ2059" s="1084"/>
      <c r="AK2059" s="1094"/>
      <c r="AL2059" s="1095"/>
      <c r="AM2059" s="1063"/>
      <c r="AN2059" s="1085">
        <f t="shared" si="811"/>
        <v>0</v>
      </c>
      <c r="AO2059" s="1061">
        <f t="shared" si="812"/>
        <v>0</v>
      </c>
      <c r="AP2059" s="1061">
        <f t="shared" si="812"/>
        <v>0</v>
      </c>
      <c r="AQ2059" s="1061">
        <f t="shared" si="812"/>
        <v>1.5</v>
      </c>
      <c r="AR2059" s="1061">
        <f t="shared" si="812"/>
        <v>0</v>
      </c>
      <c r="AS2059" s="1061">
        <f t="shared" si="812"/>
        <v>15</v>
      </c>
      <c r="AT2059" s="850">
        <f t="shared" si="818"/>
        <v>0</v>
      </c>
      <c r="AU2059" s="867" t="s">
        <v>830</v>
      </c>
      <c r="AV2059" s="868">
        <f>F2124</f>
        <v>114</v>
      </c>
      <c r="AW2059" s="861" t="s">
        <v>27</v>
      </c>
      <c r="AX2059" s="869">
        <f>H2124</f>
        <v>14</v>
      </c>
      <c r="AY2059" s="861" t="s">
        <v>28</v>
      </c>
      <c r="AZ2059" s="870">
        <f>AX2059*AV2059</f>
        <v>1596</v>
      </c>
    </row>
    <row r="2060" spans="1:52" ht="13.5" customHeight="1">
      <c r="A2060" s="838">
        <f t="shared" si="816"/>
        <v>5</v>
      </c>
      <c r="B2060" s="1039" t="s">
        <v>851</v>
      </c>
      <c r="C2060" s="817" t="s">
        <v>389</v>
      </c>
      <c r="D2060" s="1054">
        <v>30</v>
      </c>
      <c r="E2060" s="1096">
        <v>25</v>
      </c>
      <c r="F2060" s="1061"/>
      <c r="G2060" s="1090">
        <v>2</v>
      </c>
      <c r="H2060" s="1091"/>
      <c r="I2060" s="1077"/>
      <c r="J2060" s="1060">
        <f t="shared" si="807"/>
        <v>50</v>
      </c>
      <c r="K2060" s="1092"/>
      <c r="L2060" s="1065">
        <v>3</v>
      </c>
      <c r="M2060" s="1063"/>
      <c r="N2060" s="1063"/>
      <c r="O2060" s="1060">
        <f t="shared" si="819"/>
        <v>75</v>
      </c>
      <c r="P2060" s="1093"/>
      <c r="Q2060" s="1065">
        <v>2</v>
      </c>
      <c r="R2060" s="1063"/>
      <c r="S2060" s="1063"/>
      <c r="T2060" s="1079">
        <f t="shared" si="808"/>
        <v>50</v>
      </c>
      <c r="U2060" s="1061">
        <f t="shared" si="813"/>
        <v>0</v>
      </c>
      <c r="V2060" s="1065">
        <f t="shared" si="813"/>
        <v>7</v>
      </c>
      <c r="W2060" s="1063">
        <f t="shared" si="813"/>
        <v>0</v>
      </c>
      <c r="X2060" s="1063">
        <f t="shared" si="813"/>
        <v>0</v>
      </c>
      <c r="Y2060" s="1060">
        <f t="shared" si="813"/>
        <v>175</v>
      </c>
      <c r="Z2060" s="1080">
        <f t="shared" si="817"/>
        <v>5</v>
      </c>
      <c r="AA2060" s="1081" t="str">
        <f t="shared" si="814"/>
        <v>Nmắm thường</v>
      </c>
      <c r="AB2060" s="1082" t="str">
        <f t="shared" si="814"/>
        <v>lít</v>
      </c>
      <c r="AC2060" s="1083">
        <f t="shared" si="814"/>
        <v>30</v>
      </c>
      <c r="AD2060" s="1089">
        <f t="shared" si="814"/>
        <v>25</v>
      </c>
      <c r="AE2060" s="1071">
        <f t="shared" si="809"/>
        <v>0</v>
      </c>
      <c r="AF2060" s="1071">
        <f t="shared" si="810"/>
        <v>15</v>
      </c>
      <c r="AG2060" s="1071">
        <f t="shared" si="810"/>
        <v>0</v>
      </c>
      <c r="AH2060" s="1071">
        <f t="shared" si="810"/>
        <v>0</v>
      </c>
      <c r="AI2060" s="1060">
        <f t="shared" si="815"/>
        <v>375</v>
      </c>
      <c r="AJ2060" s="1084"/>
      <c r="AK2060" s="1097"/>
      <c r="AL2060" s="1063"/>
      <c r="AM2060" s="1063"/>
      <c r="AN2060" s="1085">
        <f t="shared" si="811"/>
        <v>0</v>
      </c>
      <c r="AO2060" s="1061">
        <f t="shared" si="812"/>
        <v>0</v>
      </c>
      <c r="AP2060" s="1061">
        <f t="shared" si="812"/>
        <v>7</v>
      </c>
      <c r="AQ2060" s="1061">
        <f t="shared" si="812"/>
        <v>0</v>
      </c>
      <c r="AR2060" s="1061">
        <f t="shared" si="812"/>
        <v>0</v>
      </c>
      <c r="AS2060" s="1061">
        <f t="shared" si="812"/>
        <v>175</v>
      </c>
      <c r="AT2060" s="850">
        <f t="shared" si="818"/>
        <v>35</v>
      </c>
      <c r="AU2060" s="867" t="s">
        <v>831</v>
      </c>
      <c r="AV2060" s="874">
        <f>F2125</f>
        <v>114</v>
      </c>
      <c r="AW2060" s="861" t="s">
        <v>27</v>
      </c>
      <c r="AX2060" s="869">
        <v>32</v>
      </c>
      <c r="AY2060" s="861" t="s">
        <v>28</v>
      </c>
      <c r="AZ2060" s="870">
        <f>AX2060*AV2060</f>
        <v>3648</v>
      </c>
    </row>
    <row r="2061" spans="1:52" ht="13.5" customHeight="1">
      <c r="A2061" s="838">
        <f t="shared" si="816"/>
        <v>6</v>
      </c>
      <c r="B2061" s="1039" t="s">
        <v>496</v>
      </c>
      <c r="C2061" s="817" t="s">
        <v>852</v>
      </c>
      <c r="D2061" s="1054">
        <v>42</v>
      </c>
      <c r="E2061" s="1098">
        <v>42</v>
      </c>
      <c r="F2061" s="1061"/>
      <c r="G2061" s="1086"/>
      <c r="H2061" s="1063">
        <v>0.4</v>
      </c>
      <c r="I2061" s="1077"/>
      <c r="J2061" s="1060">
        <f t="shared" si="807"/>
        <v>16.8</v>
      </c>
      <c r="K2061" s="1092"/>
      <c r="L2061" s="1061"/>
      <c r="M2061" s="1099">
        <v>0.8</v>
      </c>
      <c r="N2061" s="1063"/>
      <c r="O2061" s="1060">
        <f t="shared" si="819"/>
        <v>33.6</v>
      </c>
      <c r="P2061" s="1093"/>
      <c r="Q2061" s="1061"/>
      <c r="R2061" s="1100">
        <v>0.8</v>
      </c>
      <c r="S2061" s="1063"/>
      <c r="T2061" s="1079">
        <f t="shared" si="808"/>
        <v>33.6</v>
      </c>
      <c r="U2061" s="1061">
        <f t="shared" si="813"/>
        <v>0</v>
      </c>
      <c r="V2061" s="1061">
        <f t="shared" si="813"/>
        <v>0</v>
      </c>
      <c r="W2061" s="1063">
        <f t="shared" si="813"/>
        <v>2</v>
      </c>
      <c r="X2061" s="1063">
        <f t="shared" si="813"/>
        <v>0</v>
      </c>
      <c r="Y2061" s="1060">
        <f t="shared" si="813"/>
        <v>84</v>
      </c>
      <c r="Z2061" s="1080">
        <f t="shared" si="817"/>
        <v>6</v>
      </c>
      <c r="AA2061" s="1101" t="str">
        <f t="shared" si="814"/>
        <v>Mì chính VEDAN</v>
      </c>
      <c r="AB2061" s="1082" t="str">
        <f t="shared" si="814"/>
        <v>Kg</v>
      </c>
      <c r="AC2061" s="1083">
        <f t="shared" si="814"/>
        <v>42</v>
      </c>
      <c r="AD2061" s="1089">
        <f t="shared" si="814"/>
        <v>42</v>
      </c>
      <c r="AE2061" s="1071">
        <f t="shared" si="809"/>
        <v>0</v>
      </c>
      <c r="AF2061" s="1071">
        <f t="shared" si="810"/>
        <v>0</v>
      </c>
      <c r="AG2061" s="1071">
        <f t="shared" si="810"/>
        <v>16.700000000000003</v>
      </c>
      <c r="AH2061" s="1071">
        <f t="shared" si="810"/>
        <v>0</v>
      </c>
      <c r="AI2061" s="1060">
        <f t="shared" si="815"/>
        <v>701.40000000000009</v>
      </c>
      <c r="AJ2061" s="1102"/>
      <c r="AK2061" s="1063"/>
      <c r="AL2061" s="1103"/>
      <c r="AM2061" s="1063"/>
      <c r="AN2061" s="1085">
        <f t="shared" si="811"/>
        <v>0</v>
      </c>
      <c r="AO2061" s="1061">
        <f t="shared" si="812"/>
        <v>0</v>
      </c>
      <c r="AP2061" s="1061">
        <f t="shared" si="812"/>
        <v>0</v>
      </c>
      <c r="AQ2061" s="1061">
        <f t="shared" si="812"/>
        <v>2</v>
      </c>
      <c r="AR2061" s="1061">
        <f t="shared" si="812"/>
        <v>0</v>
      </c>
      <c r="AS2061" s="1061">
        <f t="shared" si="812"/>
        <v>84</v>
      </c>
      <c r="AT2061" s="850">
        <f t="shared" si="818"/>
        <v>0</v>
      </c>
      <c r="AU2061" s="880" t="s">
        <v>832</v>
      </c>
      <c r="AV2061" s="874">
        <f>F2126</f>
        <v>114</v>
      </c>
      <c r="AW2061" s="861" t="s">
        <v>27</v>
      </c>
      <c r="AX2061" s="869">
        <v>32</v>
      </c>
      <c r="AY2061" s="861" t="s">
        <v>28</v>
      </c>
      <c r="AZ2061" s="870">
        <f>AX2061*AV2061</f>
        <v>3648</v>
      </c>
    </row>
    <row r="2062" spans="1:52" ht="13.5" customHeight="1">
      <c r="A2062" s="838">
        <f t="shared" si="816"/>
        <v>7</v>
      </c>
      <c r="B2062" s="1036" t="s">
        <v>43</v>
      </c>
      <c r="C2062" s="881" t="s">
        <v>66</v>
      </c>
      <c r="D2062" s="1104">
        <v>3.5</v>
      </c>
      <c r="E2062" s="1105">
        <v>3.5</v>
      </c>
      <c r="F2062" s="1106"/>
      <c r="G2062" s="1086"/>
      <c r="H2062" s="1107">
        <v>1</v>
      </c>
      <c r="I2062" s="1077"/>
      <c r="J2062" s="1060">
        <f t="shared" si="807"/>
        <v>3.5</v>
      </c>
      <c r="K2062" s="1092"/>
      <c r="L2062" s="1061"/>
      <c r="M2062" s="1099">
        <v>1.5</v>
      </c>
      <c r="N2062" s="1063"/>
      <c r="O2062" s="1060">
        <f t="shared" si="819"/>
        <v>5.25</v>
      </c>
      <c r="P2062" s="1093" t="s">
        <v>883</v>
      </c>
      <c r="Q2062" s="1061"/>
      <c r="R2062" s="1100">
        <v>1.5</v>
      </c>
      <c r="S2062" s="1063"/>
      <c r="T2062" s="1079">
        <f t="shared" si="808"/>
        <v>5.25</v>
      </c>
      <c r="U2062" s="1061">
        <f>SUM(F2062,K2062,P2062)</f>
        <v>0</v>
      </c>
      <c r="V2062" s="1061"/>
      <c r="W2062" s="1063">
        <f t="shared" si="813"/>
        <v>4</v>
      </c>
      <c r="X2062" s="1063">
        <f t="shared" si="813"/>
        <v>0</v>
      </c>
      <c r="Y2062" s="1060">
        <f t="shared" si="813"/>
        <v>14</v>
      </c>
      <c r="Z2062" s="1080">
        <f t="shared" si="817"/>
        <v>7</v>
      </c>
      <c r="AA2062" s="1101" t="str">
        <f t="shared" si="814"/>
        <v>Muối trắng</v>
      </c>
      <c r="AB2062" s="1082" t="str">
        <f t="shared" si="814"/>
        <v>kg</v>
      </c>
      <c r="AC2062" s="1083">
        <f t="shared" si="814"/>
        <v>3.5</v>
      </c>
      <c r="AD2062" s="1089">
        <f t="shared" si="814"/>
        <v>3.5</v>
      </c>
      <c r="AE2062" s="1071">
        <f t="shared" si="809"/>
        <v>0</v>
      </c>
      <c r="AF2062" s="1071">
        <f t="shared" si="810"/>
        <v>0</v>
      </c>
      <c r="AG2062" s="1071">
        <f t="shared" si="810"/>
        <v>78</v>
      </c>
      <c r="AH2062" s="1071">
        <f t="shared" si="810"/>
        <v>0</v>
      </c>
      <c r="AI2062" s="1060">
        <f t="shared" si="815"/>
        <v>273</v>
      </c>
      <c r="AJ2062" s="1102"/>
      <c r="AK2062" s="1063"/>
      <c r="AL2062" s="1103"/>
      <c r="AM2062" s="1063"/>
      <c r="AN2062" s="1085">
        <f t="shared" si="811"/>
        <v>0</v>
      </c>
      <c r="AO2062" s="1061">
        <f t="shared" si="812"/>
        <v>0</v>
      </c>
      <c r="AP2062" s="1061">
        <f t="shared" si="812"/>
        <v>0</v>
      </c>
      <c r="AQ2062" s="1061">
        <f t="shared" si="812"/>
        <v>4</v>
      </c>
      <c r="AR2062" s="1061">
        <f t="shared" si="812"/>
        <v>0</v>
      </c>
      <c r="AS2062" s="1061">
        <f t="shared" si="812"/>
        <v>14</v>
      </c>
      <c r="AT2062" s="850">
        <f t="shared" si="818"/>
        <v>0</v>
      </c>
      <c r="AU2062" s="886" t="s">
        <v>833</v>
      </c>
      <c r="AV2062" s="1520">
        <f>SUM(AX2063:AX2065)</f>
        <v>62</v>
      </c>
      <c r="AW2062" s="1520"/>
      <c r="AX2062" s="1520"/>
      <c r="AY2062" s="861"/>
      <c r="AZ2062" s="862" t="s">
        <v>829</v>
      </c>
    </row>
    <row r="2063" spans="1:52" ht="13.5" customHeight="1">
      <c r="A2063" s="838">
        <f t="shared" si="816"/>
        <v>8</v>
      </c>
      <c r="B2063" s="1039" t="s">
        <v>618</v>
      </c>
      <c r="C2063" s="817" t="s">
        <v>66</v>
      </c>
      <c r="D2063" s="1054">
        <v>35</v>
      </c>
      <c r="E2063" s="921">
        <v>35</v>
      </c>
      <c r="F2063" s="1061"/>
      <c r="G2063" s="1086"/>
      <c r="H2063" s="1063">
        <v>0.4</v>
      </c>
      <c r="I2063" s="1077"/>
      <c r="J2063" s="1060">
        <f t="shared" si="807"/>
        <v>14</v>
      </c>
      <c r="K2063" s="1092"/>
      <c r="L2063" s="1061"/>
      <c r="M2063" s="1099">
        <v>0.8</v>
      </c>
      <c r="N2063" s="1063"/>
      <c r="O2063" s="1060">
        <f t="shared" si="819"/>
        <v>28</v>
      </c>
      <c r="P2063" s="1092"/>
      <c r="Q2063" s="1061"/>
      <c r="R2063" s="1099">
        <v>0.8</v>
      </c>
      <c r="S2063" s="1063"/>
      <c r="T2063" s="1079">
        <f t="shared" si="808"/>
        <v>28</v>
      </c>
      <c r="U2063" s="1061">
        <f>SUM(F2063,K2063,P2063)</f>
        <v>0</v>
      </c>
      <c r="V2063" s="1061">
        <f t="shared" ref="V2063:Y2114" si="820">SUM(G2063,L2063,Q2063)</f>
        <v>0</v>
      </c>
      <c r="W2063" s="1063">
        <f t="shared" si="813"/>
        <v>2</v>
      </c>
      <c r="X2063" s="1063">
        <f t="shared" si="813"/>
        <v>0</v>
      </c>
      <c r="Y2063" s="1060">
        <f t="shared" si="813"/>
        <v>70</v>
      </c>
      <c r="Z2063" s="1080">
        <f t="shared" si="817"/>
        <v>8</v>
      </c>
      <c r="AA2063" s="1101" t="str">
        <f t="shared" si="814"/>
        <v xml:space="preserve">Tỏi khô </v>
      </c>
      <c r="AB2063" s="1082" t="str">
        <f t="shared" si="814"/>
        <v>kg</v>
      </c>
      <c r="AC2063" s="1083">
        <f t="shared" si="814"/>
        <v>35</v>
      </c>
      <c r="AD2063" s="1089">
        <f t="shared" si="814"/>
        <v>35</v>
      </c>
      <c r="AE2063" s="1071">
        <f t="shared" si="809"/>
        <v>0</v>
      </c>
      <c r="AF2063" s="1071">
        <f t="shared" si="810"/>
        <v>0</v>
      </c>
      <c r="AG2063" s="1071">
        <f t="shared" si="810"/>
        <v>2.8000000000000007</v>
      </c>
      <c r="AH2063" s="1071">
        <f t="shared" si="810"/>
        <v>0</v>
      </c>
      <c r="AI2063" s="1060">
        <f t="shared" si="815"/>
        <v>98.000000000000028</v>
      </c>
      <c r="AJ2063" s="1102"/>
      <c r="AK2063" s="1063"/>
      <c r="AL2063" s="1103"/>
      <c r="AM2063" s="1063"/>
      <c r="AN2063" s="1085">
        <f t="shared" si="811"/>
        <v>0</v>
      </c>
      <c r="AO2063" s="1061">
        <f t="shared" si="812"/>
        <v>0</v>
      </c>
      <c r="AP2063" s="1061">
        <f t="shared" si="812"/>
        <v>0</v>
      </c>
      <c r="AQ2063" s="1061">
        <f t="shared" si="812"/>
        <v>2</v>
      </c>
      <c r="AR2063" s="1061">
        <f t="shared" si="812"/>
        <v>0</v>
      </c>
      <c r="AS2063" s="1061">
        <f t="shared" si="812"/>
        <v>70</v>
      </c>
      <c r="AT2063" s="850">
        <f t="shared" si="818"/>
        <v>0</v>
      </c>
      <c r="AU2063" s="880" t="s">
        <v>830</v>
      </c>
      <c r="AV2063" s="868">
        <f>K2124</f>
        <v>13</v>
      </c>
      <c r="AW2063" s="861" t="s">
        <v>27</v>
      </c>
      <c r="AX2063" s="888">
        <v>14</v>
      </c>
      <c r="AY2063" s="861" t="s">
        <v>28</v>
      </c>
      <c r="AZ2063" s="870">
        <f>AX2063*AV2063</f>
        <v>182</v>
      </c>
    </row>
    <row r="2064" spans="1:52" ht="13.5" customHeight="1">
      <c r="A2064" s="838">
        <f t="shared" si="816"/>
        <v>9</v>
      </c>
      <c r="B2064" s="1039" t="s">
        <v>44</v>
      </c>
      <c r="C2064" s="817" t="s">
        <v>66</v>
      </c>
      <c r="D2064" s="1054">
        <v>20</v>
      </c>
      <c r="E2064" s="921">
        <v>20</v>
      </c>
      <c r="F2064" s="1061"/>
      <c r="G2064" s="1086"/>
      <c r="H2064" s="1063">
        <v>0.4</v>
      </c>
      <c r="I2064" s="1077"/>
      <c r="J2064" s="1060">
        <f t="shared" si="807"/>
        <v>8</v>
      </c>
      <c r="K2064" s="1092"/>
      <c r="L2064" s="1061"/>
      <c r="M2064" s="1099">
        <v>0.8</v>
      </c>
      <c r="N2064" s="1063"/>
      <c r="O2064" s="1060">
        <f t="shared" si="819"/>
        <v>16</v>
      </c>
      <c r="P2064" s="1061"/>
      <c r="Q2064" s="1061" t="s">
        <v>884</v>
      </c>
      <c r="R2064" s="1099">
        <v>0.8</v>
      </c>
      <c r="S2064" s="1063"/>
      <c r="T2064" s="1079">
        <f t="shared" si="808"/>
        <v>16</v>
      </c>
      <c r="U2064" s="1061">
        <f>SUM(F2064,K2064,P2064)</f>
        <v>0</v>
      </c>
      <c r="V2064" s="1061">
        <f t="shared" si="820"/>
        <v>0</v>
      </c>
      <c r="W2064" s="1063">
        <f t="shared" si="813"/>
        <v>2</v>
      </c>
      <c r="X2064" s="1063">
        <f t="shared" si="813"/>
        <v>0</v>
      </c>
      <c r="Y2064" s="1060">
        <f t="shared" si="813"/>
        <v>40</v>
      </c>
      <c r="Z2064" s="1080">
        <f t="shared" si="817"/>
        <v>9</v>
      </c>
      <c r="AA2064" s="1101" t="str">
        <f t="shared" si="814"/>
        <v>Hành củ</v>
      </c>
      <c r="AB2064" s="1082" t="str">
        <f t="shared" si="814"/>
        <v>kg</v>
      </c>
      <c r="AC2064" s="1083">
        <f t="shared" si="814"/>
        <v>20</v>
      </c>
      <c r="AD2064" s="1089">
        <f t="shared" si="814"/>
        <v>20</v>
      </c>
      <c r="AE2064" s="1071">
        <f t="shared" si="809"/>
        <v>0</v>
      </c>
      <c r="AF2064" s="1071">
        <f t="shared" si="810"/>
        <v>0</v>
      </c>
      <c r="AG2064" s="1071">
        <f t="shared" si="810"/>
        <v>2.8000000000000007</v>
      </c>
      <c r="AH2064" s="1071">
        <f t="shared" si="810"/>
        <v>0</v>
      </c>
      <c r="AI2064" s="1060">
        <f t="shared" si="815"/>
        <v>56.000000000000014</v>
      </c>
      <c r="AJ2064" s="1102"/>
      <c r="AK2064" s="1063"/>
      <c r="AL2064" s="1103"/>
      <c r="AM2064" s="1063"/>
      <c r="AN2064" s="1108">
        <f t="shared" si="811"/>
        <v>0</v>
      </c>
      <c r="AO2064" s="1061">
        <f t="shared" si="812"/>
        <v>0</v>
      </c>
      <c r="AP2064" s="1061">
        <f t="shared" si="812"/>
        <v>0</v>
      </c>
      <c r="AQ2064" s="1061">
        <f t="shared" si="812"/>
        <v>2</v>
      </c>
      <c r="AR2064" s="1061">
        <f t="shared" si="812"/>
        <v>0</v>
      </c>
      <c r="AS2064" s="1061">
        <f t="shared" si="812"/>
        <v>40</v>
      </c>
      <c r="AT2064" s="850">
        <f t="shared" si="818"/>
        <v>0</v>
      </c>
      <c r="AU2064" s="880" t="s">
        <v>831</v>
      </c>
      <c r="AV2064" s="868">
        <f>K2125</f>
        <v>13</v>
      </c>
      <c r="AW2064" s="861" t="s">
        <v>27</v>
      </c>
      <c r="AX2064" s="888">
        <v>24</v>
      </c>
      <c r="AY2064" s="861" t="s">
        <v>28</v>
      </c>
      <c r="AZ2064" s="870">
        <f>AX2064*AV2064</f>
        <v>312</v>
      </c>
    </row>
    <row r="2065" spans="1:52" ht="13.5" customHeight="1">
      <c r="A2065" s="838">
        <f t="shared" si="816"/>
        <v>10</v>
      </c>
      <c r="B2065" s="1039" t="s">
        <v>593</v>
      </c>
      <c r="C2065" s="817" t="s">
        <v>389</v>
      </c>
      <c r="D2065" s="1054">
        <v>22</v>
      </c>
      <c r="E2065" s="921">
        <v>22</v>
      </c>
      <c r="F2065" s="1061"/>
      <c r="G2065" s="1086"/>
      <c r="H2065" s="1063">
        <v>1</v>
      </c>
      <c r="I2065" s="1077"/>
      <c r="J2065" s="1060">
        <f t="shared" si="807"/>
        <v>22</v>
      </c>
      <c r="K2065" s="1092"/>
      <c r="L2065" s="1061"/>
      <c r="M2065" s="1099">
        <v>1</v>
      </c>
      <c r="N2065" s="1063"/>
      <c r="O2065" s="1060">
        <f t="shared" si="819"/>
        <v>22</v>
      </c>
      <c r="P2065" s="1093"/>
      <c r="Q2065" s="1061"/>
      <c r="R2065" s="1109">
        <v>1.5</v>
      </c>
      <c r="S2065" s="1063"/>
      <c r="T2065" s="1079">
        <f t="shared" si="808"/>
        <v>33</v>
      </c>
      <c r="U2065" s="1061">
        <f>SUM(F2065,K2065,P2065)</f>
        <v>0</v>
      </c>
      <c r="V2065" s="1061">
        <f t="shared" si="820"/>
        <v>0</v>
      </c>
      <c r="W2065" s="1063">
        <f t="shared" si="813"/>
        <v>3.5</v>
      </c>
      <c r="X2065" s="1063">
        <f t="shared" si="813"/>
        <v>0</v>
      </c>
      <c r="Y2065" s="1060">
        <f t="shared" si="813"/>
        <v>77</v>
      </c>
      <c r="Z2065" s="1080">
        <f t="shared" si="817"/>
        <v>10</v>
      </c>
      <c r="AA2065" s="1101" t="str">
        <f t="shared" si="814"/>
        <v>Dầu ăn Mavela</v>
      </c>
      <c r="AB2065" s="1082" t="str">
        <f t="shared" si="814"/>
        <v>lít</v>
      </c>
      <c r="AC2065" s="1083">
        <f t="shared" si="814"/>
        <v>22</v>
      </c>
      <c r="AD2065" s="1089">
        <f t="shared" si="814"/>
        <v>22</v>
      </c>
      <c r="AE2065" s="1071">
        <f t="shared" si="809"/>
        <v>0</v>
      </c>
      <c r="AF2065" s="1071">
        <f t="shared" si="810"/>
        <v>0</v>
      </c>
      <c r="AG2065" s="1071">
        <f t="shared" si="810"/>
        <v>2</v>
      </c>
      <c r="AH2065" s="1071">
        <f t="shared" si="810"/>
        <v>0</v>
      </c>
      <c r="AI2065" s="1060">
        <f t="shared" si="815"/>
        <v>44</v>
      </c>
      <c r="AJ2065" s="1102"/>
      <c r="AK2065" s="1063"/>
      <c r="AL2065" s="1103">
        <v>20</v>
      </c>
      <c r="AM2065" s="1063"/>
      <c r="AN2065" s="1085">
        <f t="shared" si="811"/>
        <v>440</v>
      </c>
      <c r="AO2065" s="1061">
        <f t="shared" si="812"/>
        <v>0</v>
      </c>
      <c r="AP2065" s="1061">
        <f t="shared" si="812"/>
        <v>0</v>
      </c>
      <c r="AQ2065" s="1061">
        <f t="shared" si="812"/>
        <v>3.5</v>
      </c>
      <c r="AR2065" s="1061">
        <f t="shared" si="812"/>
        <v>0</v>
      </c>
      <c r="AS2065" s="1061">
        <f t="shared" si="812"/>
        <v>77</v>
      </c>
      <c r="AT2065" s="850">
        <f t="shared" si="818"/>
        <v>0</v>
      </c>
      <c r="AU2065" s="880" t="s">
        <v>832</v>
      </c>
      <c r="AV2065" s="868">
        <f>K2126</f>
        <v>13</v>
      </c>
      <c r="AW2065" s="861" t="s">
        <v>27</v>
      </c>
      <c r="AX2065" s="888">
        <v>24</v>
      </c>
      <c r="AY2065" s="861" t="s">
        <v>28</v>
      </c>
      <c r="AZ2065" s="870">
        <f>AX2065*AV2065</f>
        <v>312</v>
      </c>
    </row>
    <row r="2066" spans="1:52" ht="13.5" customHeight="1">
      <c r="A2066" s="838">
        <f t="shared" si="816"/>
        <v>11</v>
      </c>
      <c r="B2066" s="1039" t="s">
        <v>45</v>
      </c>
      <c r="C2066" s="817" t="s">
        <v>66</v>
      </c>
      <c r="D2066" s="1054">
        <v>130</v>
      </c>
      <c r="E2066" s="921">
        <v>90</v>
      </c>
      <c r="F2066" s="1061" t="s">
        <v>885</v>
      </c>
      <c r="G2066" s="1086" t="s">
        <v>886</v>
      </c>
      <c r="H2066" s="1063"/>
      <c r="I2066" s="1077"/>
      <c r="J2066" s="1060">
        <f t="shared" si="807"/>
        <v>0</v>
      </c>
      <c r="K2066" s="1092"/>
      <c r="L2066" s="1061"/>
      <c r="M2066" s="1110">
        <v>0.1</v>
      </c>
      <c r="N2066" s="1063"/>
      <c r="O2066" s="1060">
        <f>SUM(K2066:N2066)*$E2066</f>
        <v>9</v>
      </c>
      <c r="P2066" s="1093"/>
      <c r="Q2066" s="1061"/>
      <c r="R2066" s="1100">
        <v>0.1</v>
      </c>
      <c r="S2066" s="1063"/>
      <c r="T2066" s="1079">
        <f t="shared" si="808"/>
        <v>9</v>
      </c>
      <c r="U2066" s="1061">
        <f t="shared" ref="U2066:U2072" si="821">SUM(F2066,K2066,P2066)</f>
        <v>0</v>
      </c>
      <c r="V2066" s="1061">
        <f t="shared" si="820"/>
        <v>0</v>
      </c>
      <c r="W2066" s="1063">
        <f t="shared" si="813"/>
        <v>0.2</v>
      </c>
      <c r="X2066" s="1063">
        <f t="shared" si="813"/>
        <v>0</v>
      </c>
      <c r="Y2066" s="1060">
        <f t="shared" si="813"/>
        <v>18</v>
      </c>
      <c r="Z2066" s="1080">
        <f t="shared" si="817"/>
        <v>11</v>
      </c>
      <c r="AA2066" s="1101" t="str">
        <f t="shared" si="814"/>
        <v>Tiêu bắc</v>
      </c>
      <c r="AB2066" s="1082" t="str">
        <f t="shared" si="814"/>
        <v>kg</v>
      </c>
      <c r="AC2066" s="1083">
        <f t="shared" si="814"/>
        <v>130</v>
      </c>
      <c r="AD2066" s="1089">
        <f t="shared" si="814"/>
        <v>90</v>
      </c>
      <c r="AE2066" s="1071">
        <f t="shared" si="809"/>
        <v>0</v>
      </c>
      <c r="AF2066" s="1071">
        <f t="shared" si="810"/>
        <v>0</v>
      </c>
      <c r="AG2066" s="1071">
        <f t="shared" si="810"/>
        <v>1.9999999999999976</v>
      </c>
      <c r="AH2066" s="1071">
        <f t="shared" si="810"/>
        <v>0</v>
      </c>
      <c r="AI2066" s="1060">
        <f t="shared" si="815"/>
        <v>179.99999999999977</v>
      </c>
      <c r="AJ2066" s="1102"/>
      <c r="AK2066" s="1063"/>
      <c r="AL2066" s="1103"/>
      <c r="AM2066" s="1063"/>
      <c r="AN2066" s="1085">
        <f t="shared" si="811"/>
        <v>0</v>
      </c>
      <c r="AO2066" s="1061">
        <f t="shared" si="812"/>
        <v>0</v>
      </c>
      <c r="AP2066" s="1061">
        <f t="shared" si="812"/>
        <v>0</v>
      </c>
      <c r="AQ2066" s="1061">
        <f t="shared" si="812"/>
        <v>0.2</v>
      </c>
      <c r="AR2066" s="1061">
        <f t="shared" si="812"/>
        <v>0</v>
      </c>
      <c r="AS2066" s="1061">
        <f t="shared" si="812"/>
        <v>18</v>
      </c>
      <c r="AT2066" s="850">
        <f t="shared" si="818"/>
        <v>8</v>
      </c>
      <c r="AU2066" s="1521" t="str">
        <f>B2127</f>
        <v xml:space="preserve">  + Ăn thêm</v>
      </c>
      <c r="AV2066" s="1522"/>
      <c r="AW2066" s="1522"/>
      <c r="AX2066" s="1522"/>
      <c r="AY2066" s="1522"/>
      <c r="AZ2066" s="892">
        <f>J2127</f>
        <v>0</v>
      </c>
    </row>
    <row r="2067" spans="1:52" ht="13.5" customHeight="1">
      <c r="A2067" s="838">
        <f t="shared" si="816"/>
        <v>12</v>
      </c>
      <c r="B2067" s="1039" t="s">
        <v>46</v>
      </c>
      <c r="C2067" s="817" t="s">
        <v>66</v>
      </c>
      <c r="D2067" s="1054">
        <v>35</v>
      </c>
      <c r="E2067" s="921">
        <v>35</v>
      </c>
      <c r="F2067" s="1061"/>
      <c r="G2067" s="1086"/>
      <c r="H2067" s="1063">
        <v>0.1</v>
      </c>
      <c r="I2067" s="1077"/>
      <c r="J2067" s="1060">
        <f t="shared" si="807"/>
        <v>3.5</v>
      </c>
      <c r="K2067" s="1092"/>
      <c r="L2067" s="1061"/>
      <c r="M2067" s="1110">
        <v>0.2</v>
      </c>
      <c r="N2067" s="1063"/>
      <c r="O2067" s="1060">
        <f t="shared" ref="O2067:O2115" si="822">SUM(K2067:N2067)*$E2067</f>
        <v>7</v>
      </c>
      <c r="P2067" s="1093"/>
      <c r="Q2067" s="1061"/>
      <c r="R2067" s="1100">
        <v>0.2</v>
      </c>
      <c r="S2067" s="1063"/>
      <c r="T2067" s="1079">
        <f t="shared" si="808"/>
        <v>7</v>
      </c>
      <c r="U2067" s="1061">
        <f t="shared" si="821"/>
        <v>0</v>
      </c>
      <c r="V2067" s="1061">
        <f t="shared" si="820"/>
        <v>0</v>
      </c>
      <c r="W2067" s="1063">
        <f t="shared" si="813"/>
        <v>0.5</v>
      </c>
      <c r="X2067" s="1063">
        <f t="shared" si="813"/>
        <v>0</v>
      </c>
      <c r="Y2067" s="1060">
        <f>SUM(J2067,O2067,T2067)</f>
        <v>17.5</v>
      </c>
      <c r="Z2067" s="1080">
        <f t="shared" si="817"/>
        <v>12</v>
      </c>
      <c r="AA2067" s="1101" t="str">
        <f t="shared" si="814"/>
        <v>Kẹo đắng</v>
      </c>
      <c r="AB2067" s="1082" t="str">
        <f t="shared" si="814"/>
        <v>kg</v>
      </c>
      <c r="AC2067" s="1083">
        <f t="shared" si="814"/>
        <v>35</v>
      </c>
      <c r="AD2067" s="1089">
        <f t="shared" si="814"/>
        <v>35</v>
      </c>
      <c r="AE2067" s="1071">
        <f t="shared" si="809"/>
        <v>0</v>
      </c>
      <c r="AF2067" s="1071">
        <f t="shared" si="810"/>
        <v>0</v>
      </c>
      <c r="AG2067" s="1071">
        <f t="shared" si="810"/>
        <v>2.5</v>
      </c>
      <c r="AH2067" s="1071">
        <f t="shared" si="810"/>
        <v>0</v>
      </c>
      <c r="AI2067" s="1060">
        <f t="shared" si="815"/>
        <v>87.5</v>
      </c>
      <c r="AJ2067" s="1102"/>
      <c r="AK2067" s="1063"/>
      <c r="AL2067" s="1103"/>
      <c r="AM2067" s="1063"/>
      <c r="AN2067" s="1085">
        <f t="shared" si="811"/>
        <v>0</v>
      </c>
      <c r="AO2067" s="1061">
        <f t="shared" si="812"/>
        <v>0</v>
      </c>
      <c r="AP2067" s="1061">
        <f t="shared" si="812"/>
        <v>0</v>
      </c>
      <c r="AQ2067" s="1061">
        <f t="shared" si="812"/>
        <v>0.5</v>
      </c>
      <c r="AR2067" s="1061">
        <f t="shared" si="812"/>
        <v>0</v>
      </c>
      <c r="AS2067" s="1061">
        <f t="shared" si="812"/>
        <v>17.5</v>
      </c>
      <c r="AT2067" s="850">
        <f t="shared" si="818"/>
        <v>0</v>
      </c>
      <c r="AU2067" s="1521" t="str">
        <f>B2128</f>
        <v xml:space="preserve"> + ăn thêm </v>
      </c>
      <c r="AV2067" s="1522"/>
      <c r="AW2067" s="1522"/>
      <c r="AX2067" s="1522"/>
      <c r="AY2067" s="1522"/>
      <c r="AZ2067" s="870">
        <f>J2128</f>
        <v>0</v>
      </c>
    </row>
    <row r="2068" spans="1:52" ht="13.5" customHeight="1">
      <c r="A2068" s="838">
        <f t="shared" si="816"/>
        <v>13</v>
      </c>
      <c r="B2068" s="1039" t="s">
        <v>47</v>
      </c>
      <c r="C2068" s="817" t="s">
        <v>66</v>
      </c>
      <c r="D2068" s="1054">
        <v>17</v>
      </c>
      <c r="E2068" s="921">
        <v>17</v>
      </c>
      <c r="F2068" s="1061"/>
      <c r="G2068" s="1086"/>
      <c r="H2068" s="1063"/>
      <c r="I2068" s="1077"/>
      <c r="J2068" s="1060">
        <f t="shared" si="807"/>
        <v>0</v>
      </c>
      <c r="K2068" s="1092"/>
      <c r="L2068" s="1061"/>
      <c r="M2068" s="1110"/>
      <c r="N2068" s="1063"/>
      <c r="O2068" s="1060">
        <f t="shared" si="822"/>
        <v>0</v>
      </c>
      <c r="P2068" s="1093"/>
      <c r="Q2068" s="1061"/>
      <c r="R2068" s="1100"/>
      <c r="S2068" s="1063"/>
      <c r="T2068" s="1079">
        <f t="shared" si="808"/>
        <v>0</v>
      </c>
      <c r="U2068" s="1061">
        <f t="shared" si="821"/>
        <v>0</v>
      </c>
      <c r="V2068" s="1061">
        <f t="shared" si="820"/>
        <v>0</v>
      </c>
      <c r="W2068" s="1063">
        <f t="shared" si="813"/>
        <v>0</v>
      </c>
      <c r="X2068" s="1063">
        <f t="shared" si="813"/>
        <v>0</v>
      </c>
      <c r="Y2068" s="1060">
        <f t="shared" si="813"/>
        <v>0</v>
      </c>
      <c r="Z2068" s="1080">
        <f t="shared" si="817"/>
        <v>13</v>
      </c>
      <c r="AA2068" s="1101" t="str">
        <f t="shared" si="814"/>
        <v>Đường trắng</v>
      </c>
      <c r="AB2068" s="1082" t="str">
        <f t="shared" si="814"/>
        <v>kg</v>
      </c>
      <c r="AC2068" s="1083">
        <f t="shared" si="814"/>
        <v>17</v>
      </c>
      <c r="AD2068" s="1089">
        <f t="shared" si="814"/>
        <v>17</v>
      </c>
      <c r="AE2068" s="1071">
        <f t="shared" si="809"/>
        <v>0</v>
      </c>
      <c r="AF2068" s="1071">
        <f t="shared" si="810"/>
        <v>0</v>
      </c>
      <c r="AG2068" s="1071">
        <f t="shared" si="810"/>
        <v>0</v>
      </c>
      <c r="AH2068" s="1071">
        <f t="shared" si="810"/>
        <v>0</v>
      </c>
      <c r="AI2068" s="1060">
        <f t="shared" si="815"/>
        <v>0</v>
      </c>
      <c r="AJ2068" s="1102"/>
      <c r="AK2068" s="1063"/>
      <c r="AL2068" s="1103"/>
      <c r="AM2068" s="1063"/>
      <c r="AN2068" s="1085">
        <f t="shared" si="811"/>
        <v>0</v>
      </c>
      <c r="AO2068" s="1061">
        <f t="shared" si="812"/>
        <v>0</v>
      </c>
      <c r="AP2068" s="1061">
        <f t="shared" si="812"/>
        <v>0</v>
      </c>
      <c r="AQ2068" s="1061">
        <f t="shared" si="812"/>
        <v>0</v>
      </c>
      <c r="AR2068" s="1061">
        <f t="shared" si="812"/>
        <v>0</v>
      </c>
      <c r="AS2068" s="1061">
        <f t="shared" si="812"/>
        <v>0</v>
      </c>
      <c r="AT2068" s="850">
        <f t="shared" si="818"/>
        <v>0</v>
      </c>
      <c r="AU2068" s="893" t="s">
        <v>834</v>
      </c>
      <c r="AV2068" s="894"/>
      <c r="AW2068" s="894"/>
      <c r="AX2068" s="894"/>
      <c r="AY2068" s="894"/>
      <c r="AZ2068" s="870">
        <f>SUM(AZ2058:AZ2067)</f>
        <v>9698</v>
      </c>
    </row>
    <row r="2069" spans="1:52" ht="13.5" customHeight="1">
      <c r="A2069" s="838">
        <f t="shared" si="816"/>
        <v>14</v>
      </c>
      <c r="B2069" s="1039" t="s">
        <v>48</v>
      </c>
      <c r="C2069" s="817" t="s">
        <v>389</v>
      </c>
      <c r="D2069" s="1054">
        <v>23</v>
      </c>
      <c r="E2069" s="921">
        <v>23</v>
      </c>
      <c r="F2069" s="1061"/>
      <c r="G2069" s="1086"/>
      <c r="H2069" s="1063">
        <v>0.5</v>
      </c>
      <c r="I2069" s="1077"/>
      <c r="J2069" s="1060">
        <f t="shared" si="807"/>
        <v>11.5</v>
      </c>
      <c r="K2069" s="1061"/>
      <c r="L2069" s="1061"/>
      <c r="M2069" s="1063">
        <v>0.8</v>
      </c>
      <c r="N2069" s="1063"/>
      <c r="O2069" s="1060">
        <f t="shared" si="822"/>
        <v>18.400000000000002</v>
      </c>
      <c r="P2069" s="1093"/>
      <c r="Q2069" s="1061"/>
      <c r="R2069" s="1100">
        <v>0.7</v>
      </c>
      <c r="S2069" s="1063"/>
      <c r="T2069" s="1079">
        <f t="shared" si="808"/>
        <v>16.099999999999998</v>
      </c>
      <c r="U2069" s="1061">
        <f t="shared" si="821"/>
        <v>0</v>
      </c>
      <c r="V2069" s="1061">
        <f t="shared" si="820"/>
        <v>0</v>
      </c>
      <c r="W2069" s="1063">
        <f t="shared" si="813"/>
        <v>2</v>
      </c>
      <c r="X2069" s="1063">
        <f t="shared" si="813"/>
        <v>0</v>
      </c>
      <c r="Y2069" s="1060">
        <f t="shared" si="813"/>
        <v>46</v>
      </c>
      <c r="Z2069" s="1080">
        <f t="shared" si="817"/>
        <v>14</v>
      </c>
      <c r="AA2069" s="1101" t="str">
        <f t="shared" si="814"/>
        <v>Mật mía</v>
      </c>
      <c r="AB2069" s="1082" t="str">
        <f t="shared" si="814"/>
        <v>lít</v>
      </c>
      <c r="AC2069" s="1083">
        <f t="shared" si="814"/>
        <v>23</v>
      </c>
      <c r="AD2069" s="1089">
        <f t="shared" si="814"/>
        <v>23</v>
      </c>
      <c r="AE2069" s="1071">
        <f t="shared" si="809"/>
        <v>0</v>
      </c>
      <c r="AF2069" s="1071">
        <f t="shared" si="810"/>
        <v>0</v>
      </c>
      <c r="AG2069" s="1071">
        <f t="shared" si="810"/>
        <v>1.3000000000000007</v>
      </c>
      <c r="AH2069" s="1071">
        <f t="shared" si="810"/>
        <v>0</v>
      </c>
      <c r="AI2069" s="1060">
        <f t="shared" si="815"/>
        <v>29.900000000000016</v>
      </c>
      <c r="AJ2069" s="1102"/>
      <c r="AK2069" s="1063"/>
      <c r="AL2069" s="1103">
        <v>10</v>
      </c>
      <c r="AM2069" s="1063"/>
      <c r="AN2069" s="1085">
        <f t="shared" si="811"/>
        <v>230</v>
      </c>
      <c r="AO2069" s="1061">
        <f t="shared" si="812"/>
        <v>0</v>
      </c>
      <c r="AP2069" s="1061">
        <f t="shared" si="812"/>
        <v>0</v>
      </c>
      <c r="AQ2069" s="1061">
        <f t="shared" si="812"/>
        <v>2</v>
      </c>
      <c r="AR2069" s="1061">
        <f t="shared" si="812"/>
        <v>0</v>
      </c>
      <c r="AS2069" s="1061">
        <f t="shared" si="812"/>
        <v>46</v>
      </c>
      <c r="AT2069" s="850">
        <f t="shared" si="818"/>
        <v>0</v>
      </c>
      <c r="AU2069" s="1255" t="s">
        <v>835</v>
      </c>
      <c r="AV2069" s="1256"/>
      <c r="AW2069" s="1256"/>
      <c r="AX2069" s="1256"/>
      <c r="AY2069" s="1256"/>
      <c r="AZ2069" s="870">
        <f>Q2127</f>
        <v>2266.6999999999935</v>
      </c>
    </row>
    <row r="2070" spans="1:52" ht="13.5" customHeight="1">
      <c r="A2070" s="838">
        <f t="shared" si="816"/>
        <v>15</v>
      </c>
      <c r="B2070" s="1039" t="s">
        <v>514</v>
      </c>
      <c r="C2070" s="817" t="s">
        <v>66</v>
      </c>
      <c r="D2070" s="1054">
        <v>80</v>
      </c>
      <c r="E2070" s="921">
        <v>80</v>
      </c>
      <c r="F2070" s="1061"/>
      <c r="G2070" s="1086"/>
      <c r="H2070" s="1063">
        <v>0.2</v>
      </c>
      <c r="I2070" s="1077"/>
      <c r="J2070" s="1060">
        <f t="shared" si="807"/>
        <v>16</v>
      </c>
      <c r="K2070" s="1061"/>
      <c r="L2070" s="1061"/>
      <c r="M2070" s="1063">
        <v>0.3</v>
      </c>
      <c r="N2070" s="1063"/>
      <c r="O2070" s="1060">
        <f t="shared" si="822"/>
        <v>24</v>
      </c>
      <c r="P2070" s="1093"/>
      <c r="Q2070" s="1061"/>
      <c r="R2070" s="1100">
        <v>0.3</v>
      </c>
      <c r="S2070" s="1063"/>
      <c r="T2070" s="1079">
        <f t="shared" si="808"/>
        <v>24</v>
      </c>
      <c r="U2070" s="1061">
        <f t="shared" si="821"/>
        <v>0</v>
      </c>
      <c r="V2070" s="1061">
        <f t="shared" si="820"/>
        <v>0</v>
      </c>
      <c r="W2070" s="1063">
        <f t="shared" si="813"/>
        <v>0.8</v>
      </c>
      <c r="X2070" s="1063">
        <f t="shared" si="813"/>
        <v>0</v>
      </c>
      <c r="Y2070" s="1060">
        <f t="shared" si="813"/>
        <v>64</v>
      </c>
      <c r="Z2070" s="1080">
        <f t="shared" si="817"/>
        <v>15</v>
      </c>
      <c r="AA2070" s="1101" t="str">
        <f t="shared" si="814"/>
        <v>Ót bột</v>
      </c>
      <c r="AB2070" s="1082" t="str">
        <f t="shared" si="814"/>
        <v>kg</v>
      </c>
      <c r="AC2070" s="1083">
        <f t="shared" si="814"/>
        <v>80</v>
      </c>
      <c r="AD2070" s="1089">
        <f t="shared" si="814"/>
        <v>80</v>
      </c>
      <c r="AE2070" s="1071">
        <f t="shared" si="809"/>
        <v>0</v>
      </c>
      <c r="AF2070" s="1071">
        <f t="shared" si="810"/>
        <v>0</v>
      </c>
      <c r="AG2070" s="1071">
        <f t="shared" si="810"/>
        <v>3.0000000000000027</v>
      </c>
      <c r="AH2070" s="1071">
        <f t="shared" si="810"/>
        <v>0</v>
      </c>
      <c r="AI2070" s="1060">
        <f t="shared" si="815"/>
        <v>240.00000000000023</v>
      </c>
      <c r="AJ2070" s="1102"/>
      <c r="AK2070" s="1063"/>
      <c r="AL2070" s="1103"/>
      <c r="AM2070" s="1063"/>
      <c r="AN2070" s="1085">
        <f t="shared" si="811"/>
        <v>0</v>
      </c>
      <c r="AO2070" s="1061">
        <f t="shared" si="812"/>
        <v>0</v>
      </c>
      <c r="AP2070" s="1061">
        <f t="shared" si="812"/>
        <v>0</v>
      </c>
      <c r="AQ2070" s="1061">
        <f t="shared" si="812"/>
        <v>0.8</v>
      </c>
      <c r="AR2070" s="1061">
        <f t="shared" si="812"/>
        <v>0</v>
      </c>
      <c r="AS2070" s="1061">
        <f t="shared" si="812"/>
        <v>64</v>
      </c>
      <c r="AT2070" s="850">
        <f t="shared" si="818"/>
        <v>0</v>
      </c>
      <c r="AU2070" s="1255" t="s">
        <v>836</v>
      </c>
      <c r="AV2070" s="1256"/>
      <c r="AW2070" s="1256"/>
      <c r="AX2070" s="1256"/>
      <c r="AY2070" s="1256"/>
      <c r="AZ2070" s="870"/>
    </row>
    <row r="2071" spans="1:52" ht="13.5" customHeight="1">
      <c r="A2071" s="838">
        <f t="shared" si="816"/>
        <v>16</v>
      </c>
      <c r="B2071" s="1039" t="s">
        <v>49</v>
      </c>
      <c r="C2071" s="817" t="s">
        <v>66</v>
      </c>
      <c r="D2071" s="1054">
        <v>40</v>
      </c>
      <c r="E2071" s="921">
        <v>40</v>
      </c>
      <c r="F2071" s="1061"/>
      <c r="G2071" s="1086"/>
      <c r="H2071" s="1063">
        <v>0.2</v>
      </c>
      <c r="I2071" s="1077"/>
      <c r="J2071" s="1060">
        <f t="shared" si="807"/>
        <v>8</v>
      </c>
      <c r="K2071" s="1061"/>
      <c r="L2071" s="1061"/>
      <c r="M2071" s="1063">
        <v>0.3</v>
      </c>
      <c r="N2071" s="1063"/>
      <c r="O2071" s="1060">
        <f t="shared" si="822"/>
        <v>12</v>
      </c>
      <c r="P2071" s="1093"/>
      <c r="Q2071" s="1061"/>
      <c r="R2071" s="1100">
        <v>0.3</v>
      </c>
      <c r="S2071" s="1063"/>
      <c r="T2071" s="1079">
        <f t="shared" si="808"/>
        <v>12</v>
      </c>
      <c r="U2071" s="1061">
        <f t="shared" si="821"/>
        <v>0</v>
      </c>
      <c r="V2071" s="1061">
        <f t="shared" si="820"/>
        <v>0</v>
      </c>
      <c r="W2071" s="1063">
        <f t="shared" si="813"/>
        <v>0.8</v>
      </c>
      <c r="X2071" s="1063">
        <f t="shared" si="813"/>
        <v>0</v>
      </c>
      <c r="Y2071" s="1111">
        <f t="shared" si="813"/>
        <v>32</v>
      </c>
      <c r="Z2071" s="1080">
        <f t="shared" si="817"/>
        <v>16</v>
      </c>
      <c r="AA2071" s="1101" t="str">
        <f t="shared" si="814"/>
        <v>Bột nghệ</v>
      </c>
      <c r="AB2071" s="1082" t="str">
        <f t="shared" si="814"/>
        <v>kg</v>
      </c>
      <c r="AC2071" s="1083">
        <f t="shared" si="814"/>
        <v>40</v>
      </c>
      <c r="AD2071" s="1089">
        <f t="shared" si="814"/>
        <v>40</v>
      </c>
      <c r="AE2071" s="1071">
        <f t="shared" si="809"/>
        <v>0</v>
      </c>
      <c r="AF2071" s="1071">
        <f t="shared" si="810"/>
        <v>0</v>
      </c>
      <c r="AG2071" s="1071">
        <f t="shared" si="810"/>
        <v>9.9999999999999858</v>
      </c>
      <c r="AH2071" s="1071">
        <f t="shared" si="810"/>
        <v>0</v>
      </c>
      <c r="AI2071" s="1060">
        <f t="shared" si="815"/>
        <v>399.99999999999943</v>
      </c>
      <c r="AJ2071" s="1102"/>
      <c r="AK2071" s="1063"/>
      <c r="AL2071" s="1103"/>
      <c r="AM2071" s="1063"/>
      <c r="AN2071" s="1085">
        <f t="shared" si="811"/>
        <v>0</v>
      </c>
      <c r="AO2071" s="1061">
        <f t="shared" si="812"/>
        <v>0</v>
      </c>
      <c r="AP2071" s="1061">
        <f t="shared" si="812"/>
        <v>0</v>
      </c>
      <c r="AQ2071" s="1061">
        <f t="shared" si="812"/>
        <v>0.8</v>
      </c>
      <c r="AR2071" s="1061">
        <f t="shared" si="812"/>
        <v>0</v>
      </c>
      <c r="AS2071" s="1061">
        <f t="shared" si="812"/>
        <v>32</v>
      </c>
      <c r="AT2071" s="850">
        <f t="shared" si="818"/>
        <v>0</v>
      </c>
      <c r="AU2071" s="1255" t="s">
        <v>799</v>
      </c>
      <c r="AV2071" s="1256"/>
      <c r="AW2071" s="1256"/>
      <c r="AX2071" s="1256"/>
      <c r="AY2071" s="1256"/>
      <c r="AZ2071" s="870"/>
    </row>
    <row r="2072" spans="1:52" ht="13.5" customHeight="1">
      <c r="A2072" s="838">
        <f t="shared" si="816"/>
        <v>17</v>
      </c>
      <c r="B2072" s="920" t="s">
        <v>373</v>
      </c>
      <c r="C2072" s="817" t="s">
        <v>66</v>
      </c>
      <c r="D2072" s="1054">
        <v>43</v>
      </c>
      <c r="E2072" s="921">
        <v>43</v>
      </c>
      <c r="F2072" s="1061"/>
      <c r="G2072" s="1086"/>
      <c r="H2072" s="1063">
        <v>0.5</v>
      </c>
      <c r="I2072" s="1077"/>
      <c r="J2072" s="1060">
        <f t="shared" si="807"/>
        <v>21.5</v>
      </c>
      <c r="K2072" s="1061"/>
      <c r="L2072" s="1061"/>
      <c r="M2072" s="1063">
        <v>1</v>
      </c>
      <c r="N2072" s="1063"/>
      <c r="O2072" s="1060">
        <f t="shared" si="822"/>
        <v>43</v>
      </c>
      <c r="P2072" s="1093"/>
      <c r="Q2072" s="1061"/>
      <c r="R2072" s="1100">
        <v>1</v>
      </c>
      <c r="S2072" s="1063"/>
      <c r="T2072" s="1079">
        <f t="shared" si="808"/>
        <v>43</v>
      </c>
      <c r="U2072" s="1061">
        <f t="shared" si="821"/>
        <v>0</v>
      </c>
      <c r="V2072" s="1061">
        <f t="shared" si="820"/>
        <v>0</v>
      </c>
      <c r="W2072" s="1063">
        <f t="shared" si="813"/>
        <v>2.5</v>
      </c>
      <c r="X2072" s="1063">
        <f t="shared" si="813"/>
        <v>0</v>
      </c>
      <c r="Y2072" s="1060">
        <f t="shared" si="813"/>
        <v>107.5</v>
      </c>
      <c r="Z2072" s="1080">
        <f t="shared" si="817"/>
        <v>17</v>
      </c>
      <c r="AA2072" s="1081" t="str">
        <f t="shared" si="814"/>
        <v>Vừng lạc</v>
      </c>
      <c r="AB2072" s="1082" t="str">
        <f t="shared" si="814"/>
        <v>kg</v>
      </c>
      <c r="AC2072" s="1083">
        <f t="shared" si="814"/>
        <v>43</v>
      </c>
      <c r="AD2072" s="1089">
        <f t="shared" si="814"/>
        <v>43</v>
      </c>
      <c r="AE2072" s="1071">
        <f t="shared" si="809"/>
        <v>0</v>
      </c>
      <c r="AF2072" s="1071">
        <f>AF1990+AK1990-AP1990</f>
        <v>0</v>
      </c>
      <c r="AG2072" s="1071">
        <f>AG1990+AL1990-AQ1990</f>
        <v>9.8000000000000007</v>
      </c>
      <c r="AH2072" s="1071">
        <f>AH1990+AM1990-AR1990</f>
        <v>0</v>
      </c>
      <c r="AI2072" s="1060">
        <f t="shared" si="815"/>
        <v>421.40000000000003</v>
      </c>
      <c r="AJ2072" s="1102">
        <f>U2072</f>
        <v>0</v>
      </c>
      <c r="AK2072" s="1102">
        <f>V2072</f>
        <v>0</v>
      </c>
      <c r="AL2072" s="1112"/>
      <c r="AM2072" s="1102">
        <f>X2072</f>
        <v>0</v>
      </c>
      <c r="AN2072" s="1085">
        <f t="shared" si="811"/>
        <v>0</v>
      </c>
      <c r="AO2072" s="1061">
        <f t="shared" si="812"/>
        <v>0</v>
      </c>
      <c r="AP2072" s="1061">
        <f t="shared" si="812"/>
        <v>0</v>
      </c>
      <c r="AQ2072" s="1061">
        <f t="shared" si="812"/>
        <v>2.5</v>
      </c>
      <c r="AR2072" s="1061">
        <f t="shared" si="812"/>
        <v>0</v>
      </c>
      <c r="AS2072" s="1061">
        <f t="shared" si="812"/>
        <v>107.5</v>
      </c>
      <c r="AT2072" s="850">
        <f t="shared" si="818"/>
        <v>0</v>
      </c>
      <c r="AU2072" s="1255" t="s">
        <v>800</v>
      </c>
      <c r="AV2072" s="1256"/>
      <c r="AW2072" s="1256"/>
      <c r="AX2072" s="1256"/>
      <c r="AY2072" s="1256"/>
      <c r="AZ2072" s="870"/>
    </row>
    <row r="2073" spans="1:52" ht="13.5" customHeight="1">
      <c r="A2073" s="838">
        <f t="shared" si="816"/>
        <v>18</v>
      </c>
      <c r="B2073" s="931" t="s">
        <v>853</v>
      </c>
      <c r="C2073" s="817" t="s">
        <v>66</v>
      </c>
      <c r="D2073" s="1054">
        <v>30</v>
      </c>
      <c r="E2073" s="921">
        <v>6</v>
      </c>
      <c r="F2073" s="1061"/>
      <c r="G2073" s="1086"/>
      <c r="H2073" s="1063">
        <v>0.5</v>
      </c>
      <c r="I2073" s="1077"/>
      <c r="J2073" s="1060">
        <f t="shared" si="807"/>
        <v>3</v>
      </c>
      <c r="K2073" s="1061"/>
      <c r="L2073" s="1061"/>
      <c r="M2073" s="1063">
        <v>1</v>
      </c>
      <c r="N2073" s="1063"/>
      <c r="O2073" s="1060">
        <f t="shared" si="822"/>
        <v>6</v>
      </c>
      <c r="P2073" s="1093"/>
      <c r="Q2073" s="1061"/>
      <c r="R2073" s="1100">
        <v>1</v>
      </c>
      <c r="S2073" s="1063"/>
      <c r="T2073" s="1079">
        <f t="shared" si="808"/>
        <v>6</v>
      </c>
      <c r="U2073" s="1061"/>
      <c r="V2073" s="1061">
        <f t="shared" si="820"/>
        <v>0</v>
      </c>
      <c r="W2073" s="1063">
        <f t="shared" si="820"/>
        <v>2.5</v>
      </c>
      <c r="X2073" s="1063">
        <f t="shared" si="820"/>
        <v>0</v>
      </c>
      <c r="Y2073" s="1060">
        <f t="shared" si="820"/>
        <v>15</v>
      </c>
      <c r="Z2073" s="1080">
        <f t="shared" si="817"/>
        <v>18</v>
      </c>
      <c r="AA2073" s="1081" t="str">
        <f t="shared" si="814"/>
        <v>Tăm bao tay</v>
      </c>
      <c r="AB2073" s="1082" t="str">
        <f t="shared" si="814"/>
        <v>kg</v>
      </c>
      <c r="AC2073" s="1083">
        <f t="shared" si="814"/>
        <v>30</v>
      </c>
      <c r="AD2073" s="1089">
        <f t="shared" si="814"/>
        <v>6</v>
      </c>
      <c r="AE2073" s="1071">
        <f t="shared" ref="AE2073:AH2088" si="823">AE1991+AJ1991-AO1991</f>
        <v>0</v>
      </c>
      <c r="AF2073" s="1071">
        <f t="shared" si="823"/>
        <v>0</v>
      </c>
      <c r="AG2073" s="1071">
        <f t="shared" si="823"/>
        <v>2</v>
      </c>
      <c r="AH2073" s="1071">
        <f t="shared" si="823"/>
        <v>0</v>
      </c>
      <c r="AI2073" s="1060">
        <f t="shared" si="815"/>
        <v>12</v>
      </c>
      <c r="AJ2073" s="1102">
        <f t="shared" ref="AJ2073:AL2115" si="824">U2073</f>
        <v>0</v>
      </c>
      <c r="AK2073" s="1102">
        <f t="shared" si="824"/>
        <v>0</v>
      </c>
      <c r="AL2073" s="1112">
        <v>15</v>
      </c>
      <c r="AM2073" s="1102">
        <f t="shared" ref="AM2073:AM2115" si="825">X2073</f>
        <v>0</v>
      </c>
      <c r="AN2073" s="1085">
        <f t="shared" ref="AN2073:AN2115" si="826">SUM(AJ2073:AM2073)*$E2073</f>
        <v>90</v>
      </c>
      <c r="AO2073" s="1061">
        <f t="shared" si="812"/>
        <v>0</v>
      </c>
      <c r="AP2073" s="1061">
        <f t="shared" si="812"/>
        <v>0</v>
      </c>
      <c r="AQ2073" s="1061">
        <f t="shared" si="812"/>
        <v>2.5</v>
      </c>
      <c r="AR2073" s="1061">
        <f t="shared" si="812"/>
        <v>0</v>
      </c>
      <c r="AS2073" s="1061">
        <f t="shared" si="812"/>
        <v>15</v>
      </c>
      <c r="AT2073" s="850">
        <f t="shared" si="818"/>
        <v>60</v>
      </c>
      <c r="AU2073" s="1255" t="s">
        <v>801</v>
      </c>
      <c r="AV2073" s="1256"/>
      <c r="AW2073" s="1256"/>
      <c r="AX2073" s="1256"/>
      <c r="AY2073" s="1256"/>
      <c r="AZ2073" s="870"/>
    </row>
    <row r="2074" spans="1:52" ht="13.5" customHeight="1">
      <c r="A2074" s="838">
        <f t="shared" si="816"/>
        <v>19</v>
      </c>
      <c r="B2074" s="931" t="s">
        <v>176</v>
      </c>
      <c r="C2074" s="896" t="s">
        <v>389</v>
      </c>
      <c r="D2074" s="1113">
        <v>9</v>
      </c>
      <c r="E2074" s="1114">
        <v>9</v>
      </c>
      <c r="F2074" s="1061"/>
      <c r="G2074" s="1090"/>
      <c r="H2074" s="1063">
        <v>0.5</v>
      </c>
      <c r="I2074" s="1077"/>
      <c r="J2074" s="1060">
        <f t="shared" si="807"/>
        <v>4.5</v>
      </c>
      <c r="K2074" s="1061" t="s">
        <v>887</v>
      </c>
      <c r="L2074" s="1061"/>
      <c r="M2074" s="1063">
        <v>1</v>
      </c>
      <c r="N2074" s="1063"/>
      <c r="O2074" s="1060">
        <f t="shared" si="822"/>
        <v>9</v>
      </c>
      <c r="P2074" s="1093"/>
      <c r="Q2074" s="1065"/>
      <c r="R2074" s="1100">
        <v>1</v>
      </c>
      <c r="S2074" s="1063"/>
      <c r="T2074" s="1079">
        <f t="shared" si="808"/>
        <v>9</v>
      </c>
      <c r="U2074" s="1061">
        <f>SUM(F2074,K2074,P2074)</f>
        <v>0</v>
      </c>
      <c r="V2074" s="1061">
        <f t="shared" si="820"/>
        <v>0</v>
      </c>
      <c r="W2074" s="1063">
        <f t="shared" si="820"/>
        <v>2.5</v>
      </c>
      <c r="X2074" s="1063">
        <f t="shared" si="820"/>
        <v>0</v>
      </c>
      <c r="Y2074" s="1060">
        <f t="shared" si="820"/>
        <v>22.5</v>
      </c>
      <c r="Z2074" s="1080">
        <f t="shared" si="817"/>
        <v>19</v>
      </c>
      <c r="AA2074" s="1081" t="str">
        <f t="shared" si="814"/>
        <v>Dấm chua</v>
      </c>
      <c r="AB2074" s="1082" t="str">
        <f t="shared" si="814"/>
        <v>lít</v>
      </c>
      <c r="AC2074" s="1083">
        <f t="shared" si="814"/>
        <v>9</v>
      </c>
      <c r="AD2074" s="1089">
        <f t="shared" si="814"/>
        <v>9</v>
      </c>
      <c r="AE2074" s="1071">
        <f t="shared" si="823"/>
        <v>0</v>
      </c>
      <c r="AF2074" s="1071">
        <f t="shared" si="823"/>
        <v>0</v>
      </c>
      <c r="AG2074" s="1071">
        <f t="shared" si="823"/>
        <v>18</v>
      </c>
      <c r="AH2074" s="1071">
        <f t="shared" si="823"/>
        <v>0</v>
      </c>
      <c r="AI2074" s="1060">
        <f t="shared" si="815"/>
        <v>162</v>
      </c>
      <c r="AJ2074" s="1102">
        <f t="shared" si="824"/>
        <v>0</v>
      </c>
      <c r="AK2074" s="1102">
        <f t="shared" si="824"/>
        <v>0</v>
      </c>
      <c r="AL2074" s="1112"/>
      <c r="AM2074" s="1102">
        <f t="shared" si="825"/>
        <v>0</v>
      </c>
      <c r="AN2074" s="1085">
        <f t="shared" si="826"/>
        <v>0</v>
      </c>
      <c r="AO2074" s="1061">
        <f t="shared" si="812"/>
        <v>0</v>
      </c>
      <c r="AP2074" s="1061">
        <f t="shared" si="812"/>
        <v>0</v>
      </c>
      <c r="AQ2074" s="1061">
        <f t="shared" si="812"/>
        <v>2.5</v>
      </c>
      <c r="AR2074" s="1061">
        <f t="shared" si="812"/>
        <v>0</v>
      </c>
      <c r="AS2074" s="1061">
        <f t="shared" si="812"/>
        <v>22.5</v>
      </c>
      <c r="AT2074" s="850">
        <f t="shared" si="818"/>
        <v>0</v>
      </c>
      <c r="AU2074" s="893" t="s">
        <v>802</v>
      </c>
      <c r="AV2074" s="894"/>
      <c r="AW2074" s="894"/>
      <c r="AX2074" s="894"/>
      <c r="AY2074" s="894"/>
      <c r="AZ2074" s="870">
        <f>AZ2068+SUM(AZ2069:AZ2073)</f>
        <v>11964.699999999993</v>
      </c>
    </row>
    <row r="2075" spans="1:52" ht="13.5" customHeight="1">
      <c r="A2075" s="838">
        <f t="shared" si="816"/>
        <v>20</v>
      </c>
      <c r="B2075" s="911" t="s">
        <v>158</v>
      </c>
      <c r="C2075" s="902" t="s">
        <v>66</v>
      </c>
      <c r="D2075" s="1115">
        <v>30</v>
      </c>
      <c r="E2075" s="1116">
        <v>30</v>
      </c>
      <c r="F2075" s="1061"/>
      <c r="G2075" s="1090"/>
      <c r="H2075" s="1063">
        <v>0.5</v>
      </c>
      <c r="I2075" s="1077"/>
      <c r="J2075" s="1060">
        <f t="shared" si="807"/>
        <v>15</v>
      </c>
      <c r="K2075" s="1065"/>
      <c r="L2075" s="1071"/>
      <c r="M2075" s="1063">
        <v>1</v>
      </c>
      <c r="N2075" s="1063"/>
      <c r="O2075" s="1060">
        <f t="shared" si="822"/>
        <v>30</v>
      </c>
      <c r="P2075" s="1088"/>
      <c r="Q2075" s="1071"/>
      <c r="R2075" s="1110">
        <v>1</v>
      </c>
      <c r="S2075" s="1063"/>
      <c r="T2075" s="1079">
        <f t="shared" si="808"/>
        <v>30</v>
      </c>
      <c r="U2075" s="1061">
        <f>SUM(F2075,K2075,P2075)</f>
        <v>0</v>
      </c>
      <c r="V2075" s="1071">
        <f t="shared" si="820"/>
        <v>0</v>
      </c>
      <c r="W2075" s="1063">
        <f t="shared" si="820"/>
        <v>2.5</v>
      </c>
      <c r="X2075" s="1063">
        <f t="shared" si="820"/>
        <v>0</v>
      </c>
      <c r="Y2075" s="1060">
        <f t="shared" si="820"/>
        <v>75</v>
      </c>
      <c r="Z2075" s="1080">
        <f t="shared" si="817"/>
        <v>20</v>
      </c>
      <c r="AA2075" s="1081" t="str">
        <f t="shared" si="814"/>
        <v>Chè vằng</v>
      </c>
      <c r="AB2075" s="1082" t="str">
        <f t="shared" si="814"/>
        <v>kg</v>
      </c>
      <c r="AC2075" s="1083">
        <f t="shared" si="814"/>
        <v>30</v>
      </c>
      <c r="AD2075" s="1089">
        <f t="shared" si="814"/>
        <v>30</v>
      </c>
      <c r="AE2075" s="1071">
        <f t="shared" si="823"/>
        <v>0</v>
      </c>
      <c r="AF2075" s="1071">
        <f t="shared" si="823"/>
        <v>0</v>
      </c>
      <c r="AG2075" s="1071">
        <f t="shared" si="823"/>
        <v>11</v>
      </c>
      <c r="AH2075" s="1071">
        <f t="shared" si="823"/>
        <v>0</v>
      </c>
      <c r="AI2075" s="1060">
        <f t="shared" si="815"/>
        <v>330</v>
      </c>
      <c r="AJ2075" s="1102">
        <f t="shared" si="824"/>
        <v>0</v>
      </c>
      <c r="AK2075" s="1102">
        <f t="shared" si="824"/>
        <v>0</v>
      </c>
      <c r="AL2075" s="1112"/>
      <c r="AM2075" s="1102">
        <f t="shared" si="825"/>
        <v>0</v>
      </c>
      <c r="AN2075" s="1085">
        <f t="shared" si="826"/>
        <v>0</v>
      </c>
      <c r="AO2075" s="1061">
        <f t="shared" si="812"/>
        <v>0</v>
      </c>
      <c r="AP2075" s="1061">
        <f t="shared" si="812"/>
        <v>0</v>
      </c>
      <c r="AQ2075" s="1061">
        <f t="shared" si="812"/>
        <v>2.5</v>
      </c>
      <c r="AR2075" s="1061">
        <f t="shared" si="812"/>
        <v>0</v>
      </c>
      <c r="AS2075" s="1061">
        <f t="shared" si="812"/>
        <v>75</v>
      </c>
      <c r="AT2075" s="850">
        <f t="shared" si="818"/>
        <v>0</v>
      </c>
      <c r="AU2075" s="1274" t="s">
        <v>803</v>
      </c>
      <c r="AV2075" s="1275"/>
      <c r="AW2075" s="1275"/>
      <c r="AX2075" s="1275"/>
      <c r="AY2075" s="1275"/>
      <c r="AZ2075" s="870"/>
    </row>
    <row r="2076" spans="1:52" ht="13.5" customHeight="1">
      <c r="A2076" s="838">
        <f t="shared" si="816"/>
        <v>21</v>
      </c>
      <c r="B2076" s="911" t="s">
        <v>166</v>
      </c>
      <c r="C2076" s="844" t="s">
        <v>66</v>
      </c>
      <c r="D2076" s="1117">
        <v>30</v>
      </c>
      <c r="E2076" s="1060">
        <v>30</v>
      </c>
      <c r="F2076" s="1065"/>
      <c r="G2076" s="1090"/>
      <c r="H2076" s="1063"/>
      <c r="I2076" s="1091"/>
      <c r="J2076" s="1060">
        <f t="shared" si="807"/>
        <v>0</v>
      </c>
      <c r="K2076" s="1061"/>
      <c r="L2076" s="1065"/>
      <c r="M2076" s="1063">
        <v>0.1</v>
      </c>
      <c r="N2076" s="1063"/>
      <c r="O2076" s="1060">
        <f t="shared" si="822"/>
        <v>3</v>
      </c>
      <c r="P2076" s="1056"/>
      <c r="Q2076" s="1065"/>
      <c r="R2076" s="1100">
        <v>0.1</v>
      </c>
      <c r="S2076" s="1063"/>
      <c r="T2076" s="1079">
        <f t="shared" si="808"/>
        <v>3</v>
      </c>
      <c r="U2076" s="1061">
        <f>SUM(F2076,K2076,P2076)</f>
        <v>0</v>
      </c>
      <c r="V2076" s="1061">
        <f t="shared" si="820"/>
        <v>0</v>
      </c>
      <c r="W2076" s="1063">
        <f t="shared" si="820"/>
        <v>0.2</v>
      </c>
      <c r="X2076" s="1063">
        <f t="shared" si="820"/>
        <v>0</v>
      </c>
      <c r="Y2076" s="1060">
        <f t="shared" si="820"/>
        <v>6</v>
      </c>
      <c r="Z2076" s="1080">
        <f t="shared" si="817"/>
        <v>21</v>
      </c>
      <c r="AA2076" s="1081" t="str">
        <f t="shared" si="814"/>
        <v>Hành tăm</v>
      </c>
      <c r="AB2076" s="1082" t="str">
        <f t="shared" si="814"/>
        <v>kg</v>
      </c>
      <c r="AC2076" s="1083">
        <f t="shared" si="814"/>
        <v>30</v>
      </c>
      <c r="AD2076" s="1089">
        <f t="shared" si="814"/>
        <v>30</v>
      </c>
      <c r="AE2076" s="1071">
        <f t="shared" si="823"/>
        <v>0</v>
      </c>
      <c r="AF2076" s="1071">
        <f t="shared" si="823"/>
        <v>0</v>
      </c>
      <c r="AG2076" s="1071">
        <f t="shared" si="823"/>
        <v>2.4999999999999969</v>
      </c>
      <c r="AH2076" s="1071">
        <f t="shared" si="823"/>
        <v>0</v>
      </c>
      <c r="AI2076" s="1060">
        <f t="shared" si="815"/>
        <v>74.999999999999901</v>
      </c>
      <c r="AJ2076" s="1102">
        <f t="shared" si="824"/>
        <v>0</v>
      </c>
      <c r="AK2076" s="1102">
        <f t="shared" si="824"/>
        <v>0</v>
      </c>
      <c r="AL2076" s="1112"/>
      <c r="AM2076" s="1102">
        <f t="shared" si="825"/>
        <v>0</v>
      </c>
      <c r="AN2076" s="1085">
        <f t="shared" si="826"/>
        <v>0</v>
      </c>
      <c r="AO2076" s="1061">
        <f t="shared" si="812"/>
        <v>0</v>
      </c>
      <c r="AP2076" s="1061">
        <f t="shared" si="812"/>
        <v>0</v>
      </c>
      <c r="AQ2076" s="1061">
        <f t="shared" si="812"/>
        <v>0.2</v>
      </c>
      <c r="AR2076" s="1061">
        <f t="shared" si="812"/>
        <v>0</v>
      </c>
      <c r="AS2076" s="1061">
        <f t="shared" si="812"/>
        <v>6</v>
      </c>
      <c r="AT2076" s="850">
        <f t="shared" si="818"/>
        <v>0</v>
      </c>
      <c r="AU2076" s="4" t="s">
        <v>804</v>
      </c>
      <c r="AV2076" s="3"/>
      <c r="AW2076" s="3"/>
      <c r="AX2076" s="3"/>
      <c r="AY2076" s="3"/>
      <c r="AZ2076" s="870">
        <f>Y2125</f>
        <v>9697.9</v>
      </c>
    </row>
    <row r="2077" spans="1:52" ht="13.5" customHeight="1">
      <c r="A2077" s="838">
        <f t="shared" si="816"/>
        <v>22</v>
      </c>
      <c r="B2077" s="911" t="s">
        <v>145</v>
      </c>
      <c r="C2077" s="844" t="s">
        <v>389</v>
      </c>
      <c r="D2077" s="1117">
        <v>16</v>
      </c>
      <c r="E2077" s="1060">
        <v>16</v>
      </c>
      <c r="F2077" s="1061"/>
      <c r="G2077" s="1090"/>
      <c r="H2077" s="1063">
        <v>1</v>
      </c>
      <c r="I2077" s="1077"/>
      <c r="J2077" s="1060">
        <f t="shared" si="807"/>
        <v>16</v>
      </c>
      <c r="K2077" s="1103"/>
      <c r="L2077" s="1071"/>
      <c r="M2077" s="1063">
        <v>1</v>
      </c>
      <c r="N2077" s="1118"/>
      <c r="O2077" s="1060">
        <f t="shared" si="822"/>
        <v>16</v>
      </c>
      <c r="P2077" s="1056"/>
      <c r="Q2077" s="1071"/>
      <c r="R2077" s="1100">
        <v>1</v>
      </c>
      <c r="S2077" s="1063"/>
      <c r="T2077" s="1079">
        <f t="shared" si="808"/>
        <v>16</v>
      </c>
      <c r="U2077" s="1061">
        <f t="shared" ref="U2077:U2115" si="827">SUM(F2077,K2077,P2077)</f>
        <v>0</v>
      </c>
      <c r="V2077" s="1071">
        <f t="shared" si="820"/>
        <v>0</v>
      </c>
      <c r="W2077" s="1063">
        <f t="shared" si="820"/>
        <v>3</v>
      </c>
      <c r="X2077" s="1063">
        <f t="shared" si="820"/>
        <v>0</v>
      </c>
      <c r="Y2077" s="1060">
        <f t="shared" si="820"/>
        <v>48</v>
      </c>
      <c r="Z2077" s="1080">
        <f t="shared" si="817"/>
        <v>22</v>
      </c>
      <c r="AA2077" s="1081" t="str">
        <f t="shared" si="814"/>
        <v>Dầu rửa</v>
      </c>
      <c r="AB2077" s="1082" t="str">
        <f t="shared" si="814"/>
        <v>lít</v>
      </c>
      <c r="AC2077" s="1083">
        <f t="shared" si="814"/>
        <v>16</v>
      </c>
      <c r="AD2077" s="1089">
        <f t="shared" si="814"/>
        <v>16</v>
      </c>
      <c r="AE2077" s="1071">
        <f t="shared" si="823"/>
        <v>0</v>
      </c>
      <c r="AF2077" s="1071">
        <f t="shared" si="823"/>
        <v>0</v>
      </c>
      <c r="AG2077" s="1071">
        <f t="shared" si="823"/>
        <v>9.5</v>
      </c>
      <c r="AH2077" s="1071">
        <f t="shared" si="823"/>
        <v>0</v>
      </c>
      <c r="AI2077" s="1060">
        <f t="shared" si="815"/>
        <v>152</v>
      </c>
      <c r="AJ2077" s="1102">
        <f t="shared" si="824"/>
        <v>0</v>
      </c>
      <c r="AK2077" s="1102">
        <f t="shared" si="824"/>
        <v>0</v>
      </c>
      <c r="AL2077" s="1112"/>
      <c r="AM2077" s="1102">
        <f t="shared" si="825"/>
        <v>0</v>
      </c>
      <c r="AN2077" s="1085">
        <f t="shared" si="826"/>
        <v>0</v>
      </c>
      <c r="AO2077" s="1061">
        <f t="shared" si="812"/>
        <v>0</v>
      </c>
      <c r="AP2077" s="1061">
        <f t="shared" si="812"/>
        <v>0</v>
      </c>
      <c r="AQ2077" s="1061">
        <f t="shared" si="812"/>
        <v>3</v>
      </c>
      <c r="AR2077" s="1061">
        <f t="shared" si="812"/>
        <v>0</v>
      </c>
      <c r="AS2077" s="1061">
        <f t="shared" si="812"/>
        <v>48</v>
      </c>
      <c r="AT2077" s="850">
        <f t="shared" si="818"/>
        <v>0</v>
      </c>
      <c r="AU2077" s="4" t="s">
        <v>805</v>
      </c>
      <c r="AV2077" s="3"/>
      <c r="AW2077" s="3"/>
      <c r="AX2077" s="3"/>
      <c r="AY2077" s="3"/>
      <c r="AZ2077" s="870">
        <f>Q2128</f>
        <v>0</v>
      </c>
    </row>
    <row r="2078" spans="1:52" ht="13.5" customHeight="1">
      <c r="A2078" s="838">
        <f t="shared" si="816"/>
        <v>23</v>
      </c>
      <c r="B2078" s="911" t="s">
        <v>136</v>
      </c>
      <c r="C2078" s="844" t="s">
        <v>66</v>
      </c>
      <c r="D2078" s="1117">
        <v>120</v>
      </c>
      <c r="E2078" s="1060">
        <v>120</v>
      </c>
      <c r="F2078" s="1061"/>
      <c r="G2078" s="1090"/>
      <c r="H2078" s="1119">
        <v>2.5</v>
      </c>
      <c r="I2078" s="1077"/>
      <c r="J2078" s="1060">
        <f t="shared" si="807"/>
        <v>300</v>
      </c>
      <c r="K2078" s="1065"/>
      <c r="L2078" s="1071"/>
      <c r="M2078" s="1119"/>
      <c r="N2078" s="1063"/>
      <c r="O2078" s="1060">
        <f t="shared" si="822"/>
        <v>0</v>
      </c>
      <c r="P2078" s="1056" t="s">
        <v>883</v>
      </c>
      <c r="Q2078" s="1071"/>
      <c r="R2078" s="1100"/>
      <c r="S2078" s="1063"/>
      <c r="T2078" s="1079">
        <f t="shared" si="808"/>
        <v>0</v>
      </c>
      <c r="U2078" s="1103">
        <f t="shared" si="827"/>
        <v>0</v>
      </c>
      <c r="V2078" s="1071">
        <f t="shared" si="820"/>
        <v>0</v>
      </c>
      <c r="W2078" s="1063">
        <f t="shared" si="820"/>
        <v>2.5</v>
      </c>
      <c r="X2078" s="1063">
        <f t="shared" si="820"/>
        <v>0</v>
      </c>
      <c r="Y2078" s="1060">
        <f t="shared" si="820"/>
        <v>300</v>
      </c>
      <c r="Z2078" s="1080">
        <f t="shared" si="817"/>
        <v>23</v>
      </c>
      <c r="AA2078" s="1081" t="str">
        <f t="shared" si="814"/>
        <v>Cá khô</v>
      </c>
      <c r="AB2078" s="1082" t="str">
        <f t="shared" si="814"/>
        <v>kg</v>
      </c>
      <c r="AC2078" s="1083">
        <f t="shared" si="814"/>
        <v>120</v>
      </c>
      <c r="AD2078" s="1089">
        <f t="shared" si="814"/>
        <v>120</v>
      </c>
      <c r="AE2078" s="1071">
        <f t="shared" si="823"/>
        <v>0</v>
      </c>
      <c r="AF2078" s="1071">
        <f t="shared" si="823"/>
        <v>0</v>
      </c>
      <c r="AG2078" s="1071">
        <f t="shared" si="823"/>
        <v>16.5</v>
      </c>
      <c r="AH2078" s="1071">
        <f t="shared" si="823"/>
        <v>0</v>
      </c>
      <c r="AI2078" s="1060">
        <f t="shared" si="815"/>
        <v>1980</v>
      </c>
      <c r="AJ2078" s="1102">
        <f t="shared" si="824"/>
        <v>0</v>
      </c>
      <c r="AK2078" s="1102">
        <f t="shared" si="824"/>
        <v>0</v>
      </c>
      <c r="AL2078" s="1112"/>
      <c r="AM2078" s="1102">
        <f t="shared" si="825"/>
        <v>0</v>
      </c>
      <c r="AN2078" s="1085">
        <f t="shared" si="826"/>
        <v>0</v>
      </c>
      <c r="AO2078" s="1061">
        <f t="shared" si="812"/>
        <v>0</v>
      </c>
      <c r="AP2078" s="1061">
        <f t="shared" si="812"/>
        <v>0</v>
      </c>
      <c r="AQ2078" s="1061">
        <f t="shared" si="812"/>
        <v>2.5</v>
      </c>
      <c r="AR2078" s="1061">
        <f t="shared" si="812"/>
        <v>0</v>
      </c>
      <c r="AS2078" s="1061">
        <f t="shared" si="812"/>
        <v>300</v>
      </c>
      <c r="AT2078" s="850">
        <f t="shared" si="818"/>
        <v>0</v>
      </c>
      <c r="AU2078" s="893" t="s">
        <v>806</v>
      </c>
      <c r="AV2078" s="894"/>
      <c r="AW2078" s="894"/>
      <c r="AX2078" s="894"/>
      <c r="AY2078" s="894"/>
      <c r="AZ2078" s="870">
        <f>SUM(AZ2076:AZ2077)</f>
        <v>9697.9</v>
      </c>
    </row>
    <row r="2079" spans="1:52" ht="13.5" customHeight="1">
      <c r="A2079" s="838">
        <f t="shared" si="816"/>
        <v>24</v>
      </c>
      <c r="B2079" s="911" t="s">
        <v>183</v>
      </c>
      <c r="C2079" s="844" t="s">
        <v>66</v>
      </c>
      <c r="D2079" s="1117">
        <v>30</v>
      </c>
      <c r="E2079" s="1060">
        <v>30</v>
      </c>
      <c r="F2079" s="1103"/>
      <c r="G2079" s="1120"/>
      <c r="H2079" s="1121">
        <v>0.1</v>
      </c>
      <c r="I2079" s="1077"/>
      <c r="J2079" s="1060">
        <f t="shared" si="807"/>
        <v>3</v>
      </c>
      <c r="K2079" s="1103"/>
      <c r="L2079" s="1071"/>
      <c r="M2079" s="1063">
        <v>0.2</v>
      </c>
      <c r="N2079" s="1063"/>
      <c r="O2079" s="1060">
        <f t="shared" si="822"/>
        <v>6</v>
      </c>
      <c r="P2079" s="1056"/>
      <c r="Q2079" s="1071"/>
      <c r="R2079" s="1063">
        <v>0.2</v>
      </c>
      <c r="S2079" s="1063"/>
      <c r="T2079" s="1079">
        <f t="shared" si="808"/>
        <v>6</v>
      </c>
      <c r="U2079" s="1061">
        <f t="shared" si="827"/>
        <v>0</v>
      </c>
      <c r="V2079" s="1071">
        <f t="shared" si="820"/>
        <v>0</v>
      </c>
      <c r="W2079" s="1063">
        <f t="shared" si="820"/>
        <v>0.5</v>
      </c>
      <c r="X2079" s="1063">
        <f t="shared" si="820"/>
        <v>0</v>
      </c>
      <c r="Y2079" s="1060">
        <f t="shared" si="820"/>
        <v>15</v>
      </c>
      <c r="Z2079" s="1080">
        <f t="shared" si="817"/>
        <v>24</v>
      </c>
      <c r="AA2079" s="1081" t="str">
        <f t="shared" si="814"/>
        <v>Nghệ tươi</v>
      </c>
      <c r="AB2079" s="1082" t="str">
        <f t="shared" si="814"/>
        <v>kg</v>
      </c>
      <c r="AC2079" s="1083">
        <f t="shared" si="814"/>
        <v>30</v>
      </c>
      <c r="AD2079" s="1089">
        <f t="shared" si="814"/>
        <v>30</v>
      </c>
      <c r="AE2079" s="1071">
        <f t="shared" si="823"/>
        <v>0</v>
      </c>
      <c r="AF2079" s="1071">
        <f t="shared" si="823"/>
        <v>0</v>
      </c>
      <c r="AG2079" s="1071">
        <f t="shared" si="823"/>
        <v>3</v>
      </c>
      <c r="AH2079" s="1071">
        <f t="shared" si="823"/>
        <v>0</v>
      </c>
      <c r="AI2079" s="1060">
        <f t="shared" si="815"/>
        <v>90</v>
      </c>
      <c r="AJ2079" s="1102">
        <f t="shared" si="824"/>
        <v>0</v>
      </c>
      <c r="AK2079" s="1102">
        <f t="shared" si="824"/>
        <v>0</v>
      </c>
      <c r="AL2079" s="1112"/>
      <c r="AM2079" s="1102">
        <f t="shared" si="825"/>
        <v>0</v>
      </c>
      <c r="AN2079" s="1085">
        <f t="shared" si="826"/>
        <v>0</v>
      </c>
      <c r="AO2079" s="1061">
        <f t="shared" si="812"/>
        <v>0</v>
      </c>
      <c r="AP2079" s="1061">
        <f t="shared" si="812"/>
        <v>0</v>
      </c>
      <c r="AQ2079" s="1061">
        <f t="shared" si="812"/>
        <v>0.5</v>
      </c>
      <c r="AR2079" s="1061">
        <f t="shared" si="812"/>
        <v>0</v>
      </c>
      <c r="AS2079" s="1061">
        <f t="shared" si="812"/>
        <v>15</v>
      </c>
      <c r="AT2079" s="850">
        <f t="shared" si="818"/>
        <v>0</v>
      </c>
      <c r="AU2079" s="893" t="s">
        <v>807</v>
      </c>
      <c r="AV2079" s="894"/>
      <c r="AW2079" s="894"/>
      <c r="AX2079" s="894"/>
      <c r="AY2079" s="894"/>
      <c r="AZ2079" s="912"/>
    </row>
    <row r="2080" spans="1:52" ht="13.5" customHeight="1">
      <c r="A2080" s="838">
        <f t="shared" si="816"/>
        <v>25</v>
      </c>
      <c r="B2080" s="911" t="s">
        <v>142</v>
      </c>
      <c r="C2080" s="844" t="s">
        <v>66</v>
      </c>
      <c r="D2080" s="1117">
        <v>35</v>
      </c>
      <c r="E2080" s="1060">
        <v>35</v>
      </c>
      <c r="F2080" s="1061"/>
      <c r="G2080" s="1120"/>
      <c r="H2080" s="1063"/>
      <c r="I2080" s="1077"/>
      <c r="J2080" s="1060">
        <f t="shared" si="807"/>
        <v>0</v>
      </c>
      <c r="K2080" s="1103"/>
      <c r="L2080" s="1071"/>
      <c r="M2080" s="1063">
        <v>0.2</v>
      </c>
      <c r="N2080" s="1063"/>
      <c r="O2080" s="1060">
        <f t="shared" si="822"/>
        <v>7</v>
      </c>
      <c r="P2080" s="1122"/>
      <c r="Q2080" s="1071"/>
      <c r="R2080" s="1063"/>
      <c r="S2080" s="1063"/>
      <c r="T2080" s="1079">
        <f t="shared" si="808"/>
        <v>0</v>
      </c>
      <c r="U2080" s="1061">
        <f t="shared" si="827"/>
        <v>0</v>
      </c>
      <c r="V2080" s="1071">
        <f t="shared" si="820"/>
        <v>0</v>
      </c>
      <c r="W2080" s="1063">
        <f t="shared" si="820"/>
        <v>0.2</v>
      </c>
      <c r="X2080" s="1063">
        <f t="shared" si="820"/>
        <v>0</v>
      </c>
      <c r="Y2080" s="1060">
        <f t="shared" si="820"/>
        <v>7</v>
      </c>
      <c r="Z2080" s="1080">
        <f t="shared" si="817"/>
        <v>25</v>
      </c>
      <c r="AA2080" s="1081" t="str">
        <f t="shared" si="814"/>
        <v>Gừng tươi</v>
      </c>
      <c r="AB2080" s="1082" t="str">
        <f t="shared" si="814"/>
        <v>kg</v>
      </c>
      <c r="AC2080" s="1083">
        <f t="shared" si="814"/>
        <v>35</v>
      </c>
      <c r="AD2080" s="1089">
        <f t="shared" si="814"/>
        <v>35</v>
      </c>
      <c r="AE2080" s="1071">
        <f t="shared" si="823"/>
        <v>0</v>
      </c>
      <c r="AF2080" s="1071">
        <f t="shared" si="823"/>
        <v>0</v>
      </c>
      <c r="AG2080" s="1071">
        <f t="shared" si="823"/>
        <v>4.8999999999999986</v>
      </c>
      <c r="AH2080" s="1071">
        <f t="shared" si="823"/>
        <v>0</v>
      </c>
      <c r="AI2080" s="1060">
        <f t="shared" si="815"/>
        <v>171.49999999999994</v>
      </c>
      <c r="AJ2080" s="1102">
        <f t="shared" si="824"/>
        <v>0</v>
      </c>
      <c r="AK2080" s="1102">
        <f t="shared" si="824"/>
        <v>0</v>
      </c>
      <c r="AL2080" s="1112"/>
      <c r="AM2080" s="1102">
        <f t="shared" si="825"/>
        <v>0</v>
      </c>
      <c r="AN2080" s="1085">
        <f t="shared" si="826"/>
        <v>0</v>
      </c>
      <c r="AO2080" s="1061">
        <f t="shared" si="812"/>
        <v>0</v>
      </c>
      <c r="AP2080" s="1061">
        <f t="shared" si="812"/>
        <v>0</v>
      </c>
      <c r="AQ2080" s="1061">
        <f t="shared" si="812"/>
        <v>0.2</v>
      </c>
      <c r="AR2080" s="1061">
        <f t="shared" si="812"/>
        <v>0</v>
      </c>
      <c r="AS2080" s="1061">
        <f t="shared" si="812"/>
        <v>7</v>
      </c>
      <c r="AT2080" s="850">
        <f t="shared" si="818"/>
        <v>0</v>
      </c>
      <c r="AU2080" s="4" t="s">
        <v>808</v>
      </c>
      <c r="AV2080" s="3"/>
      <c r="AW2080" s="3"/>
      <c r="AX2080" s="3"/>
      <c r="AY2080" s="3"/>
      <c r="AZ2080" s="870">
        <f>Y2126</f>
        <v>2266.7999999999938</v>
      </c>
    </row>
    <row r="2081" spans="1:52" ht="13.5" customHeight="1">
      <c r="A2081" s="838">
        <f t="shared" si="816"/>
        <v>26</v>
      </c>
      <c r="B2081" s="911" t="s">
        <v>51</v>
      </c>
      <c r="C2081" s="844" t="s">
        <v>66</v>
      </c>
      <c r="D2081" s="1117">
        <v>100</v>
      </c>
      <c r="E2081" s="1060">
        <v>100</v>
      </c>
      <c r="F2081" s="1061"/>
      <c r="G2081" s="1120"/>
      <c r="H2081" s="1063">
        <v>0.5</v>
      </c>
      <c r="I2081" s="1077"/>
      <c r="J2081" s="1060">
        <f t="shared" si="807"/>
        <v>50</v>
      </c>
      <c r="K2081" s="1065"/>
      <c r="L2081" s="1071"/>
      <c r="M2081" s="1119"/>
      <c r="N2081" s="1063"/>
      <c r="O2081" s="1060">
        <f t="shared" si="822"/>
        <v>0</v>
      </c>
      <c r="P2081" s="1056"/>
      <c r="Q2081" s="1065"/>
      <c r="R2081" s="1100"/>
      <c r="S2081" s="1063"/>
      <c r="T2081" s="1079">
        <f t="shared" si="808"/>
        <v>0</v>
      </c>
      <c r="U2081" s="1061">
        <f t="shared" si="827"/>
        <v>0</v>
      </c>
      <c r="V2081" s="1071">
        <f t="shared" si="820"/>
        <v>0</v>
      </c>
      <c r="W2081" s="1063">
        <f t="shared" si="820"/>
        <v>0.5</v>
      </c>
      <c r="X2081" s="1063">
        <f t="shared" si="820"/>
        <v>0</v>
      </c>
      <c r="Y2081" s="1060">
        <f t="shared" si="820"/>
        <v>50</v>
      </c>
      <c r="Z2081" s="1080">
        <f t="shared" si="817"/>
        <v>26</v>
      </c>
      <c r="AA2081" s="1081" t="str">
        <f t="shared" si="814"/>
        <v>Tép khô</v>
      </c>
      <c r="AB2081" s="1082" t="str">
        <f t="shared" si="814"/>
        <v>kg</v>
      </c>
      <c r="AC2081" s="1083">
        <f t="shared" si="814"/>
        <v>100</v>
      </c>
      <c r="AD2081" s="1089">
        <f t="shared" si="814"/>
        <v>100</v>
      </c>
      <c r="AE2081" s="1071">
        <f t="shared" si="823"/>
        <v>0</v>
      </c>
      <c r="AF2081" s="1071">
        <f t="shared" si="823"/>
        <v>0</v>
      </c>
      <c r="AG2081" s="1071">
        <f t="shared" si="823"/>
        <v>2.0999999999999996</v>
      </c>
      <c r="AH2081" s="1071">
        <f t="shared" si="823"/>
        <v>0</v>
      </c>
      <c r="AI2081" s="1060">
        <f t="shared" si="815"/>
        <v>209.99999999999997</v>
      </c>
      <c r="AJ2081" s="1102">
        <f t="shared" si="824"/>
        <v>0</v>
      </c>
      <c r="AK2081" s="1102">
        <f t="shared" si="824"/>
        <v>0</v>
      </c>
      <c r="AL2081" s="1112"/>
      <c r="AM2081" s="1102">
        <f t="shared" si="825"/>
        <v>0</v>
      </c>
      <c r="AN2081" s="1085">
        <f t="shared" si="826"/>
        <v>0</v>
      </c>
      <c r="AO2081" s="1061">
        <f t="shared" si="812"/>
        <v>0</v>
      </c>
      <c r="AP2081" s="1061">
        <f t="shared" si="812"/>
        <v>0</v>
      </c>
      <c r="AQ2081" s="1061">
        <f t="shared" si="812"/>
        <v>0.5</v>
      </c>
      <c r="AR2081" s="1061">
        <f t="shared" si="812"/>
        <v>0</v>
      </c>
      <c r="AS2081" s="1061">
        <f t="shared" si="812"/>
        <v>50</v>
      </c>
      <c r="AT2081" s="850">
        <f t="shared" si="818"/>
        <v>0</v>
      </c>
      <c r="AU2081" s="4" t="s">
        <v>809</v>
      </c>
      <c r="AV2081" s="3"/>
      <c r="AW2081" s="3"/>
      <c r="AX2081" s="3"/>
      <c r="AY2081" s="3"/>
      <c r="AZ2081" s="913">
        <f>Y2127</f>
        <v>0</v>
      </c>
    </row>
    <row r="2082" spans="1:52" ht="13.5" customHeight="1">
      <c r="A2082" s="838">
        <f t="shared" si="816"/>
        <v>27</v>
      </c>
      <c r="B2082" s="920" t="s">
        <v>854</v>
      </c>
      <c r="C2082" s="817" t="s">
        <v>66</v>
      </c>
      <c r="D2082" s="1054">
        <v>50</v>
      </c>
      <c r="E2082" s="921">
        <v>50</v>
      </c>
      <c r="F2082" s="1061"/>
      <c r="G2082" s="1123"/>
      <c r="H2082" s="1063">
        <v>0.3</v>
      </c>
      <c r="I2082" s="1077"/>
      <c r="J2082" s="1060">
        <f t="shared" si="807"/>
        <v>15</v>
      </c>
      <c r="K2082" s="1065"/>
      <c r="L2082" s="1124"/>
      <c r="M2082" s="1063">
        <v>0.4</v>
      </c>
      <c r="N2082" s="1063"/>
      <c r="O2082" s="1060">
        <f t="shared" si="822"/>
        <v>20</v>
      </c>
      <c r="P2082" s="1093"/>
      <c r="Q2082" s="1065"/>
      <c r="R2082" s="1125">
        <v>0.4</v>
      </c>
      <c r="S2082" s="1062"/>
      <c r="T2082" s="1079">
        <f t="shared" si="808"/>
        <v>20</v>
      </c>
      <c r="U2082" s="1061">
        <f t="shared" si="827"/>
        <v>0</v>
      </c>
      <c r="V2082" s="1061">
        <f t="shared" si="820"/>
        <v>0</v>
      </c>
      <c r="W2082" s="1063">
        <f t="shared" si="820"/>
        <v>1.1000000000000001</v>
      </c>
      <c r="X2082" s="1063">
        <f t="shared" si="820"/>
        <v>0</v>
      </c>
      <c r="Y2082" s="1060">
        <f t="shared" si="820"/>
        <v>55</v>
      </c>
      <c r="Z2082" s="1080">
        <f t="shared" si="817"/>
        <v>27</v>
      </c>
      <c r="AA2082" s="1081" t="str">
        <f t="shared" si="814"/>
        <v xml:space="preserve">ớt quả </v>
      </c>
      <c r="AB2082" s="1082" t="str">
        <f t="shared" si="814"/>
        <v>kg</v>
      </c>
      <c r="AC2082" s="1083">
        <f t="shared" si="814"/>
        <v>50</v>
      </c>
      <c r="AD2082" s="1089">
        <f t="shared" si="814"/>
        <v>50</v>
      </c>
      <c r="AE2082" s="1071">
        <f t="shared" si="823"/>
        <v>0</v>
      </c>
      <c r="AF2082" s="1071">
        <f t="shared" si="823"/>
        <v>0</v>
      </c>
      <c r="AG2082" s="1071">
        <f t="shared" si="823"/>
        <v>2.5</v>
      </c>
      <c r="AH2082" s="1071">
        <f t="shared" si="823"/>
        <v>0</v>
      </c>
      <c r="AI2082" s="1060">
        <f t="shared" si="815"/>
        <v>125</v>
      </c>
      <c r="AJ2082" s="1102">
        <f t="shared" si="824"/>
        <v>0</v>
      </c>
      <c r="AK2082" s="1102">
        <f t="shared" si="824"/>
        <v>0</v>
      </c>
      <c r="AL2082" s="1112"/>
      <c r="AM2082" s="1102">
        <f t="shared" si="825"/>
        <v>0</v>
      </c>
      <c r="AN2082" s="1085">
        <f t="shared" si="826"/>
        <v>0</v>
      </c>
      <c r="AO2082" s="1061">
        <f t="shared" si="812"/>
        <v>0</v>
      </c>
      <c r="AP2082" s="1061">
        <f t="shared" si="812"/>
        <v>0</v>
      </c>
      <c r="AQ2082" s="1061">
        <f t="shared" si="812"/>
        <v>1.1000000000000001</v>
      </c>
      <c r="AR2082" s="1061">
        <f t="shared" si="812"/>
        <v>0</v>
      </c>
      <c r="AS2082" s="1061">
        <f t="shared" si="812"/>
        <v>55</v>
      </c>
      <c r="AT2082" s="850">
        <f t="shared" si="818"/>
        <v>0</v>
      </c>
      <c r="AU2082" s="893"/>
      <c r="AV2082" s="894"/>
      <c r="AW2082" s="894"/>
      <c r="AX2082" s="894"/>
      <c r="AY2082" s="894"/>
      <c r="AZ2082" s="917"/>
    </row>
    <row r="2083" spans="1:52" ht="13.5" customHeight="1">
      <c r="A2083" s="838">
        <f t="shared" si="816"/>
        <v>28</v>
      </c>
      <c r="B2083" s="1052" t="s">
        <v>168</v>
      </c>
      <c r="C2083" s="817" t="s">
        <v>66</v>
      </c>
      <c r="D2083" s="1054">
        <v>120</v>
      </c>
      <c r="E2083" s="921">
        <v>91</v>
      </c>
      <c r="F2083" s="1061"/>
      <c r="G2083" s="1086"/>
      <c r="H2083" s="1063"/>
      <c r="I2083" s="1077"/>
      <c r="J2083" s="1060">
        <f t="shared" si="807"/>
        <v>0</v>
      </c>
      <c r="K2083" s="1061"/>
      <c r="L2083" s="1065">
        <v>8.5</v>
      </c>
      <c r="M2083" s="1063"/>
      <c r="N2083" s="1062"/>
      <c r="O2083" s="1060">
        <f t="shared" si="822"/>
        <v>773.5</v>
      </c>
      <c r="P2083" s="1093"/>
      <c r="Q2083" s="1065"/>
      <c r="R2083" s="1100"/>
      <c r="S2083" s="1062"/>
      <c r="T2083" s="1079">
        <f t="shared" si="808"/>
        <v>0</v>
      </c>
      <c r="U2083" s="1061">
        <f t="shared" si="827"/>
        <v>0</v>
      </c>
      <c r="V2083" s="1061">
        <f t="shared" si="820"/>
        <v>8.5</v>
      </c>
      <c r="W2083" s="1063">
        <f t="shared" si="820"/>
        <v>0</v>
      </c>
      <c r="X2083" s="1062">
        <f t="shared" si="820"/>
        <v>0</v>
      </c>
      <c r="Y2083" s="1060">
        <f t="shared" si="820"/>
        <v>773.5</v>
      </c>
      <c r="Z2083" s="1080">
        <f t="shared" si="817"/>
        <v>28</v>
      </c>
      <c r="AA2083" s="1126" t="str">
        <f t="shared" si="814"/>
        <v>Thịt gà mía</v>
      </c>
      <c r="AB2083" s="1082" t="str">
        <f t="shared" si="814"/>
        <v>kg</v>
      </c>
      <c r="AC2083" s="1083">
        <f t="shared" si="814"/>
        <v>120</v>
      </c>
      <c r="AD2083" s="1089">
        <f t="shared" si="814"/>
        <v>91</v>
      </c>
      <c r="AE2083" s="1071">
        <f t="shared" si="823"/>
        <v>0</v>
      </c>
      <c r="AF2083" s="1071">
        <f t="shared" si="823"/>
        <v>0</v>
      </c>
      <c r="AG2083" s="1071">
        <f t="shared" si="823"/>
        <v>0</v>
      </c>
      <c r="AH2083" s="1071">
        <f t="shared" si="823"/>
        <v>0</v>
      </c>
      <c r="AI2083" s="1060">
        <f t="shared" si="815"/>
        <v>0</v>
      </c>
      <c r="AJ2083" s="1102">
        <f t="shared" si="824"/>
        <v>0</v>
      </c>
      <c r="AK2083" s="1102">
        <f t="shared" si="824"/>
        <v>8.5</v>
      </c>
      <c r="AL2083" s="1102">
        <f t="shared" si="824"/>
        <v>0</v>
      </c>
      <c r="AM2083" s="1102">
        <f t="shared" si="825"/>
        <v>0</v>
      </c>
      <c r="AN2083" s="1085">
        <f t="shared" si="826"/>
        <v>773.5</v>
      </c>
      <c r="AO2083" s="1061">
        <f t="shared" si="812"/>
        <v>0</v>
      </c>
      <c r="AP2083" s="1061">
        <f t="shared" si="812"/>
        <v>8.5</v>
      </c>
      <c r="AQ2083" s="1061">
        <f t="shared" si="812"/>
        <v>0</v>
      </c>
      <c r="AR2083" s="1061">
        <f t="shared" si="812"/>
        <v>0</v>
      </c>
      <c r="AS2083" s="1061">
        <f t="shared" si="812"/>
        <v>773.5</v>
      </c>
      <c r="AT2083" s="850">
        <f t="shared" si="818"/>
        <v>246.5</v>
      </c>
      <c r="AU2083" s="893"/>
      <c r="AV2083" s="894"/>
      <c r="AW2083" s="894"/>
      <c r="AX2083" s="894"/>
      <c r="AY2083" s="894"/>
      <c r="AZ2083" s="918"/>
    </row>
    <row r="2084" spans="1:52" ht="13.5" customHeight="1">
      <c r="A2084" s="838">
        <f t="shared" si="816"/>
        <v>29</v>
      </c>
      <c r="B2084" s="1052" t="s">
        <v>416</v>
      </c>
      <c r="C2084" s="817" t="s">
        <v>66</v>
      </c>
      <c r="D2084" s="1054">
        <v>90</v>
      </c>
      <c r="E2084" s="921">
        <v>83</v>
      </c>
      <c r="F2084" s="1061"/>
      <c r="G2084" s="1086"/>
      <c r="H2084" s="1063"/>
      <c r="I2084" s="1077"/>
      <c r="J2084" s="1060">
        <f t="shared" si="807"/>
        <v>0</v>
      </c>
      <c r="K2084" s="1061"/>
      <c r="L2084" s="1065"/>
      <c r="M2084" s="1063"/>
      <c r="N2084" s="1127"/>
      <c r="O2084" s="1060">
        <f t="shared" si="822"/>
        <v>0</v>
      </c>
      <c r="P2084" s="1056"/>
      <c r="Q2084" s="1065">
        <v>9</v>
      </c>
      <c r="R2084" s="1100"/>
      <c r="S2084" s="1062"/>
      <c r="T2084" s="1079">
        <f t="shared" si="808"/>
        <v>747</v>
      </c>
      <c r="U2084" s="1061">
        <f t="shared" si="827"/>
        <v>0</v>
      </c>
      <c r="V2084" s="1061">
        <f t="shared" si="820"/>
        <v>9</v>
      </c>
      <c r="W2084" s="1063">
        <f t="shared" si="820"/>
        <v>0</v>
      </c>
      <c r="X2084" s="1062">
        <f t="shared" si="820"/>
        <v>0</v>
      </c>
      <c r="Y2084" s="1060">
        <f t="shared" si="820"/>
        <v>747</v>
      </c>
      <c r="Z2084" s="1080">
        <f t="shared" si="817"/>
        <v>29</v>
      </c>
      <c r="AA2084" s="1126" t="str">
        <f t="shared" si="814"/>
        <v>Thịt ngan cỏ</v>
      </c>
      <c r="AB2084" s="1082" t="str">
        <f t="shared" si="814"/>
        <v>kg</v>
      </c>
      <c r="AC2084" s="1083">
        <f t="shared" si="814"/>
        <v>90</v>
      </c>
      <c r="AD2084" s="1089">
        <f t="shared" si="814"/>
        <v>83</v>
      </c>
      <c r="AE2084" s="1071">
        <f t="shared" si="823"/>
        <v>0</v>
      </c>
      <c r="AF2084" s="1071">
        <f t="shared" si="823"/>
        <v>0</v>
      </c>
      <c r="AG2084" s="1071">
        <f t="shared" si="823"/>
        <v>0</v>
      </c>
      <c r="AH2084" s="1071">
        <f t="shared" si="823"/>
        <v>0</v>
      </c>
      <c r="AI2084" s="1060">
        <f t="shared" si="815"/>
        <v>0</v>
      </c>
      <c r="AJ2084" s="1102">
        <f t="shared" si="824"/>
        <v>0</v>
      </c>
      <c r="AK2084" s="1102">
        <f t="shared" si="824"/>
        <v>9</v>
      </c>
      <c r="AL2084" s="1102">
        <f t="shared" si="824"/>
        <v>0</v>
      </c>
      <c r="AM2084" s="1102">
        <f t="shared" si="825"/>
        <v>0</v>
      </c>
      <c r="AN2084" s="1085">
        <f t="shared" si="826"/>
        <v>747</v>
      </c>
      <c r="AO2084" s="1061">
        <f t="shared" si="812"/>
        <v>0</v>
      </c>
      <c r="AP2084" s="1061">
        <f t="shared" si="812"/>
        <v>9</v>
      </c>
      <c r="AQ2084" s="1061">
        <f t="shared" si="812"/>
        <v>0</v>
      </c>
      <c r="AR2084" s="1061">
        <f t="shared" si="812"/>
        <v>0</v>
      </c>
      <c r="AS2084" s="1061">
        <f t="shared" si="812"/>
        <v>747</v>
      </c>
      <c r="AT2084" s="850">
        <f t="shared" si="818"/>
        <v>63</v>
      </c>
      <c r="AU2084" s="893"/>
      <c r="AV2084" s="894"/>
      <c r="AW2084" s="894"/>
      <c r="AX2084" s="894"/>
      <c r="AY2084" s="894"/>
      <c r="AZ2084" s="918"/>
    </row>
    <row r="2085" spans="1:52" ht="13.5" customHeight="1">
      <c r="A2085" s="838">
        <f t="shared" si="816"/>
        <v>30</v>
      </c>
      <c r="B2085" s="1052" t="s">
        <v>911</v>
      </c>
      <c r="C2085" s="817" t="s">
        <v>66</v>
      </c>
      <c r="D2085" s="1054">
        <v>125</v>
      </c>
      <c r="E2085" s="921">
        <v>125</v>
      </c>
      <c r="F2085" s="1061"/>
      <c r="G2085" s="1090">
        <v>4.5</v>
      </c>
      <c r="H2085" s="1063"/>
      <c r="I2085" s="1128"/>
      <c r="J2085" s="1060">
        <f t="shared" si="807"/>
        <v>562.5</v>
      </c>
      <c r="K2085" s="1065"/>
      <c r="L2085" s="1065"/>
      <c r="M2085" s="1119"/>
      <c r="N2085" s="1063"/>
      <c r="O2085" s="1060">
        <f t="shared" si="822"/>
        <v>0</v>
      </c>
      <c r="P2085" s="1056"/>
      <c r="Q2085" s="1065">
        <v>8</v>
      </c>
      <c r="R2085" s="1100"/>
      <c r="S2085" s="1063" t="s">
        <v>888</v>
      </c>
      <c r="T2085" s="1079">
        <f t="shared" si="808"/>
        <v>1000</v>
      </c>
      <c r="U2085" s="1061">
        <f t="shared" si="827"/>
        <v>0</v>
      </c>
      <c r="V2085" s="1061">
        <f t="shared" si="820"/>
        <v>12.5</v>
      </c>
      <c r="W2085" s="1063">
        <f t="shared" si="820"/>
        <v>0</v>
      </c>
      <c r="X2085" s="1063">
        <f t="shared" si="820"/>
        <v>0</v>
      </c>
      <c r="Y2085" s="1060">
        <f t="shared" si="820"/>
        <v>1562.5</v>
      </c>
      <c r="Z2085" s="1080">
        <f t="shared" si="817"/>
        <v>30</v>
      </c>
      <c r="AA2085" s="1126" t="str">
        <f t="shared" si="814"/>
        <v>Thịt xô ĐL</v>
      </c>
      <c r="AB2085" s="1082" t="str">
        <f t="shared" si="814"/>
        <v>kg</v>
      </c>
      <c r="AC2085" s="1083">
        <f t="shared" si="814"/>
        <v>125</v>
      </c>
      <c r="AD2085" s="1089">
        <f t="shared" si="814"/>
        <v>125</v>
      </c>
      <c r="AE2085" s="1071">
        <f t="shared" si="823"/>
        <v>0</v>
      </c>
      <c r="AF2085" s="1071">
        <f t="shared" si="823"/>
        <v>0</v>
      </c>
      <c r="AG2085" s="1071">
        <f t="shared" si="823"/>
        <v>0</v>
      </c>
      <c r="AH2085" s="1071">
        <f t="shared" si="823"/>
        <v>0</v>
      </c>
      <c r="AI2085" s="1060">
        <f t="shared" si="815"/>
        <v>0</v>
      </c>
      <c r="AJ2085" s="1102">
        <f t="shared" si="824"/>
        <v>0</v>
      </c>
      <c r="AK2085" s="1102">
        <f t="shared" si="824"/>
        <v>12.5</v>
      </c>
      <c r="AL2085" s="1102">
        <f t="shared" si="824"/>
        <v>0</v>
      </c>
      <c r="AM2085" s="1102">
        <f t="shared" si="825"/>
        <v>0</v>
      </c>
      <c r="AN2085" s="1085">
        <f t="shared" si="826"/>
        <v>1562.5</v>
      </c>
      <c r="AO2085" s="1061">
        <f t="shared" si="812"/>
        <v>0</v>
      </c>
      <c r="AP2085" s="1061">
        <f t="shared" si="812"/>
        <v>12.5</v>
      </c>
      <c r="AQ2085" s="1061">
        <f t="shared" si="812"/>
        <v>0</v>
      </c>
      <c r="AR2085" s="1061">
        <f t="shared" si="812"/>
        <v>0</v>
      </c>
      <c r="AS2085" s="1061">
        <f t="shared" si="812"/>
        <v>1562.5</v>
      </c>
      <c r="AT2085" s="850">
        <f t="shared" si="818"/>
        <v>0</v>
      </c>
      <c r="AU2085" s="893"/>
      <c r="AV2085" s="894"/>
      <c r="AW2085" s="894"/>
      <c r="AX2085" s="894"/>
      <c r="AY2085" s="894"/>
      <c r="AZ2085" s="918"/>
    </row>
    <row r="2086" spans="1:52" ht="13.5" customHeight="1">
      <c r="A2086" s="838">
        <f t="shared" si="816"/>
        <v>31</v>
      </c>
      <c r="B2086" s="1053" t="s">
        <v>16</v>
      </c>
      <c r="C2086" s="817" t="s">
        <v>786</v>
      </c>
      <c r="D2086" s="1054">
        <v>145</v>
      </c>
      <c r="E2086" s="921">
        <v>145</v>
      </c>
      <c r="F2086" s="1061"/>
      <c r="G2086" s="1086"/>
      <c r="H2086" s="1063" t="s">
        <v>883</v>
      </c>
      <c r="I2086" s="1077" t="s">
        <v>883</v>
      </c>
      <c r="J2086" s="1060">
        <f t="shared" si="807"/>
        <v>0</v>
      </c>
      <c r="K2086" s="1065"/>
      <c r="L2086" s="1065">
        <v>4</v>
      </c>
      <c r="M2086" s="1063"/>
      <c r="N2086" s="1063"/>
      <c r="O2086" s="1060">
        <f t="shared" si="822"/>
        <v>580</v>
      </c>
      <c r="P2086" s="1093"/>
      <c r="Q2086" s="1065"/>
      <c r="R2086" s="1100"/>
      <c r="S2086" s="1063"/>
      <c r="T2086" s="1079">
        <f t="shared" si="808"/>
        <v>0</v>
      </c>
      <c r="U2086" s="1061">
        <f t="shared" si="827"/>
        <v>0</v>
      </c>
      <c r="V2086" s="1061">
        <f t="shared" si="820"/>
        <v>4</v>
      </c>
      <c r="W2086" s="1063">
        <f t="shared" si="820"/>
        <v>0</v>
      </c>
      <c r="X2086" s="1063">
        <f t="shared" si="820"/>
        <v>0</v>
      </c>
      <c r="Y2086" s="1060">
        <f t="shared" si="820"/>
        <v>580</v>
      </c>
      <c r="Z2086" s="1080">
        <f t="shared" si="817"/>
        <v>31</v>
      </c>
      <c r="AA2086" s="1126" t="str">
        <f t="shared" si="814"/>
        <v>Thịt nạc</v>
      </c>
      <c r="AB2086" s="1082" t="str">
        <f t="shared" si="814"/>
        <v>quả</v>
      </c>
      <c r="AC2086" s="1083">
        <f t="shared" si="814"/>
        <v>145</v>
      </c>
      <c r="AD2086" s="1089">
        <f t="shared" si="814"/>
        <v>145</v>
      </c>
      <c r="AE2086" s="1071">
        <f t="shared" si="823"/>
        <v>0</v>
      </c>
      <c r="AF2086" s="1071">
        <f t="shared" si="823"/>
        <v>0</v>
      </c>
      <c r="AG2086" s="1071">
        <f t="shared" si="823"/>
        <v>0</v>
      </c>
      <c r="AH2086" s="1071">
        <f t="shared" si="823"/>
        <v>0</v>
      </c>
      <c r="AI2086" s="1060">
        <f t="shared" si="815"/>
        <v>0</v>
      </c>
      <c r="AJ2086" s="1102">
        <f t="shared" si="824"/>
        <v>0</v>
      </c>
      <c r="AK2086" s="1102">
        <f t="shared" si="824"/>
        <v>4</v>
      </c>
      <c r="AL2086" s="1102">
        <f t="shared" si="824"/>
        <v>0</v>
      </c>
      <c r="AM2086" s="1102">
        <f t="shared" si="825"/>
        <v>0</v>
      </c>
      <c r="AN2086" s="1085">
        <f t="shared" si="826"/>
        <v>580</v>
      </c>
      <c r="AO2086" s="1061">
        <f t="shared" si="812"/>
        <v>0</v>
      </c>
      <c r="AP2086" s="1061">
        <f t="shared" si="812"/>
        <v>4</v>
      </c>
      <c r="AQ2086" s="1061">
        <f t="shared" si="812"/>
        <v>0</v>
      </c>
      <c r="AR2086" s="1061">
        <f t="shared" si="812"/>
        <v>0</v>
      </c>
      <c r="AS2086" s="1061">
        <f t="shared" si="812"/>
        <v>580</v>
      </c>
      <c r="AT2086" s="850">
        <f t="shared" si="818"/>
        <v>0</v>
      </c>
      <c r="AU2086" s="922"/>
      <c r="AV2086" s="861"/>
      <c r="AW2086" s="861"/>
      <c r="AX2086" s="861"/>
      <c r="AY2086" s="861"/>
      <c r="AZ2086" s="851"/>
    </row>
    <row r="2087" spans="1:52" ht="13.5" customHeight="1">
      <c r="A2087" s="838">
        <f t="shared" si="816"/>
        <v>32</v>
      </c>
      <c r="B2087" s="1052" t="s">
        <v>899</v>
      </c>
      <c r="C2087" s="817" t="s">
        <v>66</v>
      </c>
      <c r="D2087" s="818">
        <v>100</v>
      </c>
      <c r="E2087" s="921">
        <v>100</v>
      </c>
      <c r="F2087" s="1061"/>
      <c r="G2087" s="1086"/>
      <c r="H2087" s="1129"/>
      <c r="I2087" s="1091"/>
      <c r="J2087" s="1060">
        <f t="shared" si="807"/>
        <v>0</v>
      </c>
      <c r="K2087" s="1061"/>
      <c r="L2087" s="1065">
        <v>4.5</v>
      </c>
      <c r="M2087" s="1063"/>
      <c r="N2087" s="1063"/>
      <c r="O2087" s="1060">
        <f t="shared" si="822"/>
        <v>450</v>
      </c>
      <c r="P2087" s="1093"/>
      <c r="Q2087" s="1065"/>
      <c r="R2087" s="1100"/>
      <c r="S2087" s="1063"/>
      <c r="T2087" s="1079">
        <f t="shared" si="808"/>
        <v>0</v>
      </c>
      <c r="U2087" s="1061">
        <f t="shared" si="827"/>
        <v>0</v>
      </c>
      <c r="V2087" s="1061">
        <f t="shared" si="820"/>
        <v>4.5</v>
      </c>
      <c r="W2087" s="1063">
        <f t="shared" si="820"/>
        <v>0</v>
      </c>
      <c r="X2087" s="1063">
        <f t="shared" si="820"/>
        <v>0</v>
      </c>
      <c r="Y2087" s="1060">
        <f t="shared" si="820"/>
        <v>450</v>
      </c>
      <c r="Z2087" s="1080">
        <f t="shared" si="817"/>
        <v>32</v>
      </c>
      <c r="AA2087" s="1126" t="str">
        <f t="shared" si="814"/>
        <v>Chả hải sản</v>
      </c>
      <c r="AB2087" s="1082" t="str">
        <f t="shared" si="814"/>
        <v>kg</v>
      </c>
      <c r="AC2087" s="1083">
        <f t="shared" si="814"/>
        <v>100</v>
      </c>
      <c r="AD2087" s="1089">
        <f t="shared" si="814"/>
        <v>100</v>
      </c>
      <c r="AE2087" s="1071">
        <f t="shared" si="823"/>
        <v>0</v>
      </c>
      <c r="AF2087" s="1071">
        <f t="shared" si="823"/>
        <v>0</v>
      </c>
      <c r="AG2087" s="1071">
        <f t="shared" si="823"/>
        <v>0</v>
      </c>
      <c r="AH2087" s="1071">
        <f t="shared" si="823"/>
        <v>0</v>
      </c>
      <c r="AI2087" s="1060">
        <f t="shared" si="815"/>
        <v>0</v>
      </c>
      <c r="AJ2087" s="1102">
        <f t="shared" si="824"/>
        <v>0</v>
      </c>
      <c r="AK2087" s="1102">
        <f t="shared" si="824"/>
        <v>4.5</v>
      </c>
      <c r="AL2087" s="1102">
        <f t="shared" si="824"/>
        <v>0</v>
      </c>
      <c r="AM2087" s="1102">
        <f t="shared" si="825"/>
        <v>0</v>
      </c>
      <c r="AN2087" s="1085">
        <f t="shared" si="826"/>
        <v>450</v>
      </c>
      <c r="AO2087" s="1061">
        <f t="shared" si="812"/>
        <v>0</v>
      </c>
      <c r="AP2087" s="1061">
        <f t="shared" si="812"/>
        <v>4.5</v>
      </c>
      <c r="AQ2087" s="1061">
        <f t="shared" si="812"/>
        <v>0</v>
      </c>
      <c r="AR2087" s="1061">
        <f t="shared" si="812"/>
        <v>0</v>
      </c>
      <c r="AS2087" s="1061">
        <f t="shared" si="812"/>
        <v>450</v>
      </c>
      <c r="AT2087" s="850">
        <f t="shared" si="818"/>
        <v>0</v>
      </c>
      <c r="AU2087" s="922"/>
      <c r="AV2087" s="861"/>
      <c r="AW2087" s="861"/>
      <c r="AX2087" s="861"/>
      <c r="AY2087" s="861"/>
      <c r="AZ2087" s="851"/>
    </row>
    <row r="2088" spans="1:52" ht="13.5" customHeight="1">
      <c r="A2088" s="838">
        <f t="shared" si="816"/>
        <v>33</v>
      </c>
      <c r="B2088" s="1052" t="s">
        <v>233</v>
      </c>
      <c r="C2088" s="817" t="s">
        <v>66</v>
      </c>
      <c r="D2088" s="818">
        <v>105</v>
      </c>
      <c r="E2088" s="921">
        <v>105</v>
      </c>
      <c r="F2088" s="1061"/>
      <c r="G2088" s="1090"/>
      <c r="H2088" s="1063"/>
      <c r="I2088" s="1077"/>
      <c r="J2088" s="1060">
        <f t="shared" si="807"/>
        <v>0</v>
      </c>
      <c r="K2088" s="1061"/>
      <c r="L2088" s="1065"/>
      <c r="M2088" s="1063"/>
      <c r="N2088" s="1063"/>
      <c r="O2088" s="1060">
        <f t="shared" si="822"/>
        <v>0</v>
      </c>
      <c r="P2088" s="1093"/>
      <c r="Q2088" s="1065">
        <v>2.5</v>
      </c>
      <c r="R2088" s="1100"/>
      <c r="S2088" s="1063"/>
      <c r="T2088" s="1079">
        <f t="shared" si="808"/>
        <v>262.5</v>
      </c>
      <c r="U2088" s="1061">
        <f t="shared" si="827"/>
        <v>0</v>
      </c>
      <c r="V2088" s="1061">
        <f t="shared" si="820"/>
        <v>2.5</v>
      </c>
      <c r="W2088" s="1063">
        <f t="shared" si="820"/>
        <v>0</v>
      </c>
      <c r="X2088" s="1063">
        <f t="shared" si="820"/>
        <v>0</v>
      </c>
      <c r="Y2088" s="1060">
        <f t="shared" si="820"/>
        <v>262.5</v>
      </c>
      <c r="Z2088" s="1080">
        <f t="shared" si="817"/>
        <v>33</v>
      </c>
      <c r="AA2088" s="1126" t="str">
        <f t="shared" si="814"/>
        <v>Thịt ếch</v>
      </c>
      <c r="AB2088" s="1082" t="str">
        <f t="shared" si="814"/>
        <v>kg</v>
      </c>
      <c r="AC2088" s="1083">
        <f t="shared" si="814"/>
        <v>105</v>
      </c>
      <c r="AD2088" s="1089">
        <f t="shared" si="814"/>
        <v>105</v>
      </c>
      <c r="AE2088" s="1071">
        <f t="shared" si="823"/>
        <v>0</v>
      </c>
      <c r="AF2088" s="1071">
        <f t="shared" si="823"/>
        <v>0</v>
      </c>
      <c r="AG2088" s="1071">
        <f t="shared" si="823"/>
        <v>0</v>
      </c>
      <c r="AH2088" s="1071">
        <f t="shared" si="823"/>
        <v>0</v>
      </c>
      <c r="AI2088" s="1060">
        <f t="shared" si="815"/>
        <v>0</v>
      </c>
      <c r="AJ2088" s="1102">
        <f t="shared" si="824"/>
        <v>0</v>
      </c>
      <c r="AK2088" s="1102">
        <f t="shared" si="824"/>
        <v>2.5</v>
      </c>
      <c r="AL2088" s="1102">
        <f t="shared" si="824"/>
        <v>0</v>
      </c>
      <c r="AM2088" s="1102">
        <f t="shared" si="825"/>
        <v>0</v>
      </c>
      <c r="AN2088" s="1085">
        <f t="shared" si="826"/>
        <v>262.5</v>
      </c>
      <c r="AO2088" s="1061">
        <f t="shared" si="812"/>
        <v>0</v>
      </c>
      <c r="AP2088" s="1061">
        <f t="shared" si="812"/>
        <v>2.5</v>
      </c>
      <c r="AQ2088" s="1061">
        <f t="shared" si="812"/>
        <v>0</v>
      </c>
      <c r="AR2088" s="1061">
        <f t="shared" si="812"/>
        <v>0</v>
      </c>
      <c r="AS2088" s="1061">
        <f t="shared" si="812"/>
        <v>262.5</v>
      </c>
      <c r="AT2088" s="850">
        <f t="shared" si="818"/>
        <v>0</v>
      </c>
      <c r="AU2088" s="922"/>
      <c r="AV2088" s="861"/>
      <c r="AW2088" s="861"/>
      <c r="AX2088" s="861"/>
      <c r="AY2088" s="861"/>
      <c r="AZ2088" s="851"/>
    </row>
    <row r="2089" spans="1:52" ht="13.5" customHeight="1">
      <c r="A2089" s="838">
        <f t="shared" si="816"/>
        <v>34</v>
      </c>
      <c r="B2089" s="1052" t="s">
        <v>889</v>
      </c>
      <c r="C2089" s="817" t="s">
        <v>66</v>
      </c>
      <c r="D2089" s="1054">
        <v>45</v>
      </c>
      <c r="E2089" s="921">
        <v>40</v>
      </c>
      <c r="F2089" s="1061"/>
      <c r="G2089" s="1090"/>
      <c r="H2089" s="1063"/>
      <c r="I2089" s="1077"/>
      <c r="J2089" s="1060">
        <f t="shared" si="807"/>
        <v>0</v>
      </c>
      <c r="K2089" s="1061"/>
      <c r="L2089" s="1061"/>
      <c r="M2089" s="1063"/>
      <c r="N2089" s="1063"/>
      <c r="O2089" s="1060">
        <f t="shared" si="822"/>
        <v>0</v>
      </c>
      <c r="P2089" s="1093"/>
      <c r="Q2089" s="1065">
        <v>4.5</v>
      </c>
      <c r="R2089" s="1100"/>
      <c r="S2089" s="1063"/>
      <c r="T2089" s="1079">
        <f t="shared" si="808"/>
        <v>180</v>
      </c>
      <c r="U2089" s="1061">
        <f t="shared" si="827"/>
        <v>0</v>
      </c>
      <c r="V2089" s="1061">
        <f t="shared" si="820"/>
        <v>4.5</v>
      </c>
      <c r="W2089" s="1063">
        <f t="shared" si="820"/>
        <v>0</v>
      </c>
      <c r="X2089" s="1063">
        <f t="shared" si="820"/>
        <v>0</v>
      </c>
      <c r="Y2089" s="1060">
        <f t="shared" si="820"/>
        <v>180</v>
      </c>
      <c r="Z2089" s="1080">
        <f t="shared" si="817"/>
        <v>34</v>
      </c>
      <c r="AA2089" s="1126" t="str">
        <f t="shared" si="814"/>
        <v>Trứng</v>
      </c>
      <c r="AB2089" s="1082" t="str">
        <f t="shared" si="814"/>
        <v>kg</v>
      </c>
      <c r="AC2089" s="1083">
        <f t="shared" si="814"/>
        <v>45</v>
      </c>
      <c r="AD2089" s="1089">
        <f t="shared" si="814"/>
        <v>40</v>
      </c>
      <c r="AE2089" s="1071">
        <f t="shared" ref="AE2089:AH2101" si="828">AE2007+AJ2007-AO2007</f>
        <v>0</v>
      </c>
      <c r="AF2089" s="1071">
        <f t="shared" si="828"/>
        <v>0</v>
      </c>
      <c r="AG2089" s="1071">
        <f t="shared" si="828"/>
        <v>0</v>
      </c>
      <c r="AH2089" s="1071">
        <f t="shared" si="828"/>
        <v>0</v>
      </c>
      <c r="AI2089" s="1060">
        <f t="shared" si="815"/>
        <v>0</v>
      </c>
      <c r="AJ2089" s="1102">
        <f t="shared" si="824"/>
        <v>0</v>
      </c>
      <c r="AK2089" s="1102">
        <f t="shared" si="824"/>
        <v>4.5</v>
      </c>
      <c r="AL2089" s="1102">
        <f t="shared" si="824"/>
        <v>0</v>
      </c>
      <c r="AM2089" s="1102">
        <f t="shared" si="825"/>
        <v>0</v>
      </c>
      <c r="AN2089" s="1085">
        <f t="shared" si="826"/>
        <v>180</v>
      </c>
      <c r="AO2089" s="1061">
        <f t="shared" si="812"/>
        <v>0</v>
      </c>
      <c r="AP2089" s="1061">
        <f t="shared" si="812"/>
        <v>4.5</v>
      </c>
      <c r="AQ2089" s="1061">
        <f t="shared" si="812"/>
        <v>0</v>
      </c>
      <c r="AR2089" s="1061">
        <f t="shared" si="812"/>
        <v>0</v>
      </c>
      <c r="AS2089" s="1061">
        <f t="shared" si="812"/>
        <v>180</v>
      </c>
      <c r="AT2089" s="850">
        <f t="shared" si="818"/>
        <v>22.5</v>
      </c>
      <c r="AU2089" s="922"/>
      <c r="AV2089" s="861"/>
      <c r="AW2089" s="861"/>
      <c r="AX2089" s="861"/>
      <c r="AY2089" s="861"/>
      <c r="AZ2089" s="851"/>
    </row>
    <row r="2090" spans="1:52" ht="13.5" customHeight="1">
      <c r="A2090" s="838">
        <f t="shared" si="816"/>
        <v>35</v>
      </c>
      <c r="B2090" s="1053" t="s">
        <v>3</v>
      </c>
      <c r="C2090" s="817" t="s">
        <v>66</v>
      </c>
      <c r="D2090" s="1130">
        <v>15</v>
      </c>
      <c r="E2090" s="1114">
        <v>12</v>
      </c>
      <c r="F2090" s="1061"/>
      <c r="G2090" s="1120"/>
      <c r="H2090" s="1063"/>
      <c r="I2090" s="1077"/>
      <c r="J2090" s="1060">
        <f t="shared" si="807"/>
        <v>0</v>
      </c>
      <c r="K2090" s="1103"/>
      <c r="L2090" s="1065">
        <v>12</v>
      </c>
      <c r="M2090" s="1062"/>
      <c r="N2090" s="1063"/>
      <c r="O2090" s="1060">
        <f t="shared" si="822"/>
        <v>144</v>
      </c>
      <c r="P2090" s="1056"/>
      <c r="Q2090" s="1071"/>
      <c r="R2090" s="1131"/>
      <c r="S2090" s="1118"/>
      <c r="T2090" s="1079">
        <f t="shared" si="808"/>
        <v>0</v>
      </c>
      <c r="U2090" s="1061">
        <f t="shared" si="827"/>
        <v>0</v>
      </c>
      <c r="V2090" s="1071">
        <f t="shared" si="820"/>
        <v>12</v>
      </c>
      <c r="W2090" s="1063">
        <f t="shared" si="820"/>
        <v>0</v>
      </c>
      <c r="X2090" s="1063">
        <f t="shared" si="820"/>
        <v>0</v>
      </c>
      <c r="Y2090" s="1060">
        <f t="shared" si="820"/>
        <v>144</v>
      </c>
      <c r="Z2090" s="1080">
        <f t="shared" si="817"/>
        <v>35</v>
      </c>
      <c r="AA2090" s="1126" t="str">
        <f t="shared" si="814"/>
        <v>Đậu phụ</v>
      </c>
      <c r="AB2090" s="1082" t="str">
        <f t="shared" si="814"/>
        <v>kg</v>
      </c>
      <c r="AC2090" s="1083">
        <f t="shared" si="814"/>
        <v>15</v>
      </c>
      <c r="AD2090" s="1089">
        <f t="shared" si="814"/>
        <v>12</v>
      </c>
      <c r="AE2090" s="1071">
        <f t="shared" si="828"/>
        <v>0</v>
      </c>
      <c r="AF2090" s="1071">
        <f t="shared" si="828"/>
        <v>0</v>
      </c>
      <c r="AG2090" s="1071">
        <f t="shared" si="828"/>
        <v>0</v>
      </c>
      <c r="AH2090" s="1071">
        <f t="shared" si="828"/>
        <v>0</v>
      </c>
      <c r="AI2090" s="1060">
        <f t="shared" si="815"/>
        <v>0</v>
      </c>
      <c r="AJ2090" s="1102">
        <f t="shared" si="824"/>
        <v>0</v>
      </c>
      <c r="AK2090" s="1102">
        <f t="shared" si="824"/>
        <v>12</v>
      </c>
      <c r="AL2090" s="1102">
        <f t="shared" si="824"/>
        <v>0</v>
      </c>
      <c r="AM2090" s="1102">
        <f t="shared" si="825"/>
        <v>0</v>
      </c>
      <c r="AN2090" s="1085">
        <f t="shared" si="826"/>
        <v>144</v>
      </c>
      <c r="AO2090" s="1061">
        <f t="shared" si="812"/>
        <v>0</v>
      </c>
      <c r="AP2090" s="1061">
        <f t="shared" si="812"/>
        <v>12</v>
      </c>
      <c r="AQ2090" s="1061">
        <f t="shared" si="812"/>
        <v>0</v>
      </c>
      <c r="AR2090" s="1061">
        <f t="shared" si="812"/>
        <v>0</v>
      </c>
      <c r="AS2090" s="1061">
        <f t="shared" si="812"/>
        <v>144</v>
      </c>
      <c r="AT2090" s="850">
        <f t="shared" si="818"/>
        <v>36</v>
      </c>
      <c r="AU2090" s="922"/>
      <c r="AV2090" s="861"/>
      <c r="AW2090" s="861"/>
      <c r="AX2090" s="861"/>
      <c r="AY2090" s="861"/>
      <c r="AZ2090" s="851"/>
    </row>
    <row r="2091" spans="1:52" ht="13.5" customHeight="1">
      <c r="A2091" s="838">
        <f t="shared" si="816"/>
        <v>36</v>
      </c>
      <c r="B2091" s="1053" t="s">
        <v>157</v>
      </c>
      <c r="C2091" s="817" t="s">
        <v>66</v>
      </c>
      <c r="D2091" s="818">
        <v>140</v>
      </c>
      <c r="E2091" s="921">
        <v>140</v>
      </c>
      <c r="F2091" s="1061"/>
      <c r="G2091" s="1120"/>
      <c r="H2091" s="1063"/>
      <c r="I2091" s="1077"/>
      <c r="J2091" s="1060">
        <f t="shared" si="807"/>
        <v>0</v>
      </c>
      <c r="K2091" s="1061"/>
      <c r="L2091" s="1065">
        <v>4</v>
      </c>
      <c r="M2091" s="1062"/>
      <c r="N2091" s="1063"/>
      <c r="O2091" s="1060">
        <f t="shared" si="822"/>
        <v>560</v>
      </c>
      <c r="P2091" s="1093"/>
      <c r="Q2091" s="1065"/>
      <c r="R2091" s="1131"/>
      <c r="S2091" s="1063"/>
      <c r="T2091" s="1079">
        <f t="shared" si="808"/>
        <v>0</v>
      </c>
      <c r="U2091" s="1061">
        <f t="shared" si="827"/>
        <v>0</v>
      </c>
      <c r="V2091" s="1061">
        <f t="shared" si="820"/>
        <v>4</v>
      </c>
      <c r="W2091" s="1063">
        <f t="shared" si="820"/>
        <v>0</v>
      </c>
      <c r="X2091" s="1063">
        <f t="shared" si="820"/>
        <v>0</v>
      </c>
      <c r="Y2091" s="1060">
        <f t="shared" si="820"/>
        <v>560</v>
      </c>
      <c r="Z2091" s="1080">
        <f t="shared" si="817"/>
        <v>36</v>
      </c>
      <c r="AA2091" s="1126" t="str">
        <f t="shared" si="814"/>
        <v>Tôm</v>
      </c>
      <c r="AB2091" s="1082" t="str">
        <f t="shared" si="814"/>
        <v>kg</v>
      </c>
      <c r="AC2091" s="1083">
        <f t="shared" si="814"/>
        <v>140</v>
      </c>
      <c r="AD2091" s="1089">
        <f t="shared" si="814"/>
        <v>140</v>
      </c>
      <c r="AE2091" s="1071">
        <f t="shared" si="828"/>
        <v>0</v>
      </c>
      <c r="AF2091" s="1071">
        <f t="shared" si="828"/>
        <v>0</v>
      </c>
      <c r="AG2091" s="1071">
        <f t="shared" si="828"/>
        <v>0</v>
      </c>
      <c r="AH2091" s="1071">
        <f t="shared" si="828"/>
        <v>0</v>
      </c>
      <c r="AI2091" s="1060">
        <f t="shared" si="815"/>
        <v>0</v>
      </c>
      <c r="AJ2091" s="1102">
        <f t="shared" si="824"/>
        <v>0</v>
      </c>
      <c r="AK2091" s="1102">
        <f t="shared" si="824"/>
        <v>4</v>
      </c>
      <c r="AL2091" s="1102">
        <f t="shared" si="824"/>
        <v>0</v>
      </c>
      <c r="AM2091" s="1102">
        <f t="shared" si="825"/>
        <v>0</v>
      </c>
      <c r="AN2091" s="1085">
        <f t="shared" si="826"/>
        <v>560</v>
      </c>
      <c r="AO2091" s="1061">
        <f t="shared" si="812"/>
        <v>0</v>
      </c>
      <c r="AP2091" s="1061">
        <f t="shared" si="812"/>
        <v>4</v>
      </c>
      <c r="AQ2091" s="1061">
        <f t="shared" si="812"/>
        <v>0</v>
      </c>
      <c r="AR2091" s="1061">
        <f t="shared" si="812"/>
        <v>0</v>
      </c>
      <c r="AS2091" s="1061">
        <f t="shared" si="812"/>
        <v>560</v>
      </c>
      <c r="AT2091" s="850">
        <f t="shared" si="818"/>
        <v>0</v>
      </c>
      <c r="AU2091" s="922"/>
      <c r="AV2091" s="861"/>
      <c r="AW2091" s="861"/>
      <c r="AX2091" s="861"/>
      <c r="AY2091" s="861"/>
      <c r="AZ2091" s="851"/>
    </row>
    <row r="2092" spans="1:52" ht="13.5" customHeight="1">
      <c r="A2092" s="838">
        <f t="shared" si="816"/>
        <v>37</v>
      </c>
      <c r="B2092" s="1053" t="s">
        <v>67</v>
      </c>
      <c r="C2092" s="817" t="s">
        <v>66</v>
      </c>
      <c r="D2092" s="818">
        <v>30</v>
      </c>
      <c r="E2092" s="921">
        <v>27</v>
      </c>
      <c r="F2092" s="1061"/>
      <c r="G2092" s="1120"/>
      <c r="H2092" s="1063"/>
      <c r="I2092" s="1077"/>
      <c r="J2092" s="1060">
        <f t="shared" si="807"/>
        <v>0</v>
      </c>
      <c r="K2092" s="1061"/>
      <c r="L2092" s="1065"/>
      <c r="M2092" s="1062"/>
      <c r="N2092" s="1063"/>
      <c r="O2092" s="1060">
        <f t="shared" si="822"/>
        <v>0</v>
      </c>
      <c r="P2092" s="1093"/>
      <c r="Q2092" s="1065">
        <v>10</v>
      </c>
      <c r="R2092" s="1131"/>
      <c r="S2092" s="1063"/>
      <c r="T2092" s="1079">
        <f t="shared" si="808"/>
        <v>270</v>
      </c>
      <c r="U2092" s="1061">
        <f t="shared" si="827"/>
        <v>0</v>
      </c>
      <c r="V2092" s="1071">
        <f t="shared" si="820"/>
        <v>10</v>
      </c>
      <c r="W2092" s="1063">
        <f t="shared" si="820"/>
        <v>0</v>
      </c>
      <c r="X2092" s="1063">
        <f t="shared" si="820"/>
        <v>0</v>
      </c>
      <c r="Y2092" s="1060">
        <f t="shared" si="820"/>
        <v>270</v>
      </c>
      <c r="Z2092" s="1080">
        <f t="shared" si="817"/>
        <v>37</v>
      </c>
      <c r="AA2092" s="1126" t="str">
        <f t="shared" si="814"/>
        <v>Cá mè</v>
      </c>
      <c r="AB2092" s="1082" t="str">
        <f t="shared" si="814"/>
        <v>kg</v>
      </c>
      <c r="AC2092" s="1083">
        <f t="shared" si="814"/>
        <v>30</v>
      </c>
      <c r="AD2092" s="1089">
        <f t="shared" si="814"/>
        <v>27</v>
      </c>
      <c r="AE2092" s="1071">
        <f t="shared" si="828"/>
        <v>0</v>
      </c>
      <c r="AF2092" s="1071">
        <f t="shared" si="828"/>
        <v>0</v>
      </c>
      <c r="AG2092" s="1071">
        <f t="shared" si="828"/>
        <v>0</v>
      </c>
      <c r="AH2092" s="1071">
        <f t="shared" si="828"/>
        <v>0</v>
      </c>
      <c r="AI2092" s="1060">
        <f t="shared" si="815"/>
        <v>0</v>
      </c>
      <c r="AJ2092" s="1102">
        <f t="shared" si="824"/>
        <v>0</v>
      </c>
      <c r="AK2092" s="1102">
        <f t="shared" si="824"/>
        <v>10</v>
      </c>
      <c r="AL2092" s="1102">
        <f t="shared" si="824"/>
        <v>0</v>
      </c>
      <c r="AM2092" s="1102">
        <f t="shared" si="825"/>
        <v>0</v>
      </c>
      <c r="AN2092" s="1085">
        <f t="shared" si="826"/>
        <v>270</v>
      </c>
      <c r="AO2092" s="1061">
        <f t="shared" si="812"/>
        <v>0</v>
      </c>
      <c r="AP2092" s="1061">
        <f t="shared" si="812"/>
        <v>10</v>
      </c>
      <c r="AQ2092" s="1061">
        <f t="shared" si="812"/>
        <v>0</v>
      </c>
      <c r="AR2092" s="1061">
        <f t="shared" si="812"/>
        <v>0</v>
      </c>
      <c r="AS2092" s="1061">
        <f t="shared" si="812"/>
        <v>270</v>
      </c>
      <c r="AT2092" s="850">
        <f t="shared" si="818"/>
        <v>30</v>
      </c>
      <c r="AU2092" s="1502"/>
      <c r="AV2092" s="1503"/>
      <c r="AW2092" s="1503"/>
      <c r="AX2092" s="1503"/>
      <c r="AY2092" s="1503"/>
      <c r="AZ2092" s="927"/>
    </row>
    <row r="2093" spans="1:52" ht="13.5" customHeight="1">
      <c r="A2093" s="838">
        <f t="shared" si="816"/>
        <v>38</v>
      </c>
      <c r="B2093" s="1053" t="s">
        <v>913</v>
      </c>
      <c r="C2093" s="817" t="s">
        <v>66</v>
      </c>
      <c r="D2093" s="818">
        <v>115</v>
      </c>
      <c r="E2093" s="921">
        <v>113</v>
      </c>
      <c r="F2093" s="1094"/>
      <c r="G2093" s="1090"/>
      <c r="H2093" s="1121"/>
      <c r="I2093" s="1077"/>
      <c r="J2093" s="1060">
        <f t="shared" si="807"/>
        <v>0</v>
      </c>
      <c r="K2093" s="1061"/>
      <c r="L2093" s="1071"/>
      <c r="M2093" s="1062"/>
      <c r="N2093" s="1063"/>
      <c r="O2093" s="1060">
        <f t="shared" si="822"/>
        <v>0</v>
      </c>
      <c r="P2093" s="1056"/>
      <c r="Q2093" s="1065"/>
      <c r="R2093" s="1131"/>
      <c r="S2093" s="1063"/>
      <c r="T2093" s="1079">
        <f t="shared" si="808"/>
        <v>0</v>
      </c>
      <c r="U2093" s="1061">
        <f t="shared" si="827"/>
        <v>0</v>
      </c>
      <c r="V2093" s="1071">
        <f t="shared" si="820"/>
        <v>0</v>
      </c>
      <c r="W2093" s="1063">
        <f t="shared" si="820"/>
        <v>0</v>
      </c>
      <c r="X2093" s="1063">
        <f t="shared" si="820"/>
        <v>0</v>
      </c>
      <c r="Y2093" s="1060">
        <f t="shared" si="820"/>
        <v>0</v>
      </c>
      <c r="Z2093" s="1080">
        <f t="shared" si="817"/>
        <v>38</v>
      </c>
      <c r="AA2093" s="1126" t="str">
        <f t="shared" si="814"/>
        <v xml:space="preserve">Thịt xô </v>
      </c>
      <c r="AB2093" s="1082" t="str">
        <f t="shared" si="814"/>
        <v>kg</v>
      </c>
      <c r="AC2093" s="1083">
        <f t="shared" si="814"/>
        <v>115</v>
      </c>
      <c r="AD2093" s="1089">
        <f t="shared" si="814"/>
        <v>113</v>
      </c>
      <c r="AE2093" s="1071">
        <f t="shared" si="828"/>
        <v>0</v>
      </c>
      <c r="AF2093" s="1071">
        <f t="shared" si="828"/>
        <v>0</v>
      </c>
      <c r="AG2093" s="1071">
        <f t="shared" si="828"/>
        <v>0</v>
      </c>
      <c r="AH2093" s="1071">
        <f t="shared" si="828"/>
        <v>0</v>
      </c>
      <c r="AI2093" s="1060">
        <f t="shared" si="815"/>
        <v>0</v>
      </c>
      <c r="AJ2093" s="1102">
        <f t="shared" si="824"/>
        <v>0</v>
      </c>
      <c r="AK2093" s="1102">
        <f t="shared" si="824"/>
        <v>0</v>
      </c>
      <c r="AL2093" s="1102">
        <f t="shared" si="824"/>
        <v>0</v>
      </c>
      <c r="AM2093" s="1102">
        <f t="shared" si="825"/>
        <v>0</v>
      </c>
      <c r="AN2093" s="1085">
        <f t="shared" si="826"/>
        <v>0</v>
      </c>
      <c r="AO2093" s="1061">
        <f t="shared" si="812"/>
        <v>0</v>
      </c>
      <c r="AP2093" s="1061">
        <f t="shared" si="812"/>
        <v>0</v>
      </c>
      <c r="AQ2093" s="1061">
        <f t="shared" si="812"/>
        <v>0</v>
      </c>
      <c r="AR2093" s="1061">
        <f t="shared" si="812"/>
        <v>0</v>
      </c>
      <c r="AS2093" s="1061">
        <f t="shared" si="812"/>
        <v>0</v>
      </c>
      <c r="AT2093" s="850">
        <f t="shared" si="818"/>
        <v>0</v>
      </c>
      <c r="AU2093" s="1502" t="s">
        <v>855</v>
      </c>
      <c r="AV2093" s="1503"/>
      <c r="AW2093" s="1503"/>
      <c r="AX2093" s="1503"/>
      <c r="AY2093" s="1503"/>
      <c r="AZ2093" s="927"/>
    </row>
    <row r="2094" spans="1:52" ht="13.5" customHeight="1">
      <c r="A2094" s="838">
        <f t="shared" si="816"/>
        <v>39</v>
      </c>
      <c r="B2094" s="1045" t="s">
        <v>83</v>
      </c>
      <c r="C2094" s="817" t="s">
        <v>786</v>
      </c>
      <c r="D2094" s="1054">
        <v>10</v>
      </c>
      <c r="E2094" s="921">
        <v>10</v>
      </c>
      <c r="F2094" s="1061"/>
      <c r="G2094" s="1120"/>
      <c r="H2094" s="1063"/>
      <c r="I2094" s="1077"/>
      <c r="J2094" s="1060">
        <f t="shared" si="807"/>
        <v>0</v>
      </c>
      <c r="K2094" s="1103"/>
      <c r="L2094" s="1065"/>
      <c r="M2094" s="1062">
        <v>13</v>
      </c>
      <c r="N2094" s="1063"/>
      <c r="O2094" s="1060">
        <f t="shared" si="822"/>
        <v>130</v>
      </c>
      <c r="P2094" s="1056"/>
      <c r="Q2094" s="1071"/>
      <c r="R2094" s="1100">
        <v>13</v>
      </c>
      <c r="S2094" s="1063"/>
      <c r="T2094" s="1079">
        <f t="shared" si="808"/>
        <v>130</v>
      </c>
      <c r="U2094" s="1103">
        <f t="shared" si="827"/>
        <v>0</v>
      </c>
      <c r="V2094" s="1061">
        <f t="shared" si="820"/>
        <v>0</v>
      </c>
      <c r="W2094" s="1063">
        <f t="shared" si="820"/>
        <v>26</v>
      </c>
      <c r="X2094" s="1063">
        <f t="shared" si="820"/>
        <v>0</v>
      </c>
      <c r="Y2094" s="1060">
        <f t="shared" si="820"/>
        <v>260</v>
      </c>
      <c r="Z2094" s="1080">
        <f t="shared" si="817"/>
        <v>39</v>
      </c>
      <c r="AA2094" s="1126" t="str">
        <f t="shared" si="814"/>
        <v>Cam</v>
      </c>
      <c r="AB2094" s="1082" t="str">
        <f t="shared" si="814"/>
        <v>quả</v>
      </c>
      <c r="AC2094" s="1083">
        <f t="shared" si="814"/>
        <v>10</v>
      </c>
      <c r="AD2094" s="1089">
        <f t="shared" si="814"/>
        <v>10</v>
      </c>
      <c r="AE2094" s="1071">
        <f t="shared" si="828"/>
        <v>0</v>
      </c>
      <c r="AF2094" s="1071">
        <f t="shared" si="828"/>
        <v>0</v>
      </c>
      <c r="AG2094" s="1071">
        <f t="shared" si="828"/>
        <v>0</v>
      </c>
      <c r="AH2094" s="1071">
        <f t="shared" si="828"/>
        <v>0</v>
      </c>
      <c r="AI2094" s="1060">
        <f t="shared" si="815"/>
        <v>0</v>
      </c>
      <c r="AJ2094" s="1102">
        <f t="shared" si="824"/>
        <v>0</v>
      </c>
      <c r="AK2094" s="1102">
        <f t="shared" si="824"/>
        <v>0</v>
      </c>
      <c r="AL2094" s="1102">
        <f t="shared" si="824"/>
        <v>26</v>
      </c>
      <c r="AM2094" s="1102">
        <f t="shared" si="825"/>
        <v>0</v>
      </c>
      <c r="AN2094" s="1085">
        <f t="shared" si="826"/>
        <v>260</v>
      </c>
      <c r="AO2094" s="1061">
        <f t="shared" si="812"/>
        <v>0</v>
      </c>
      <c r="AP2094" s="1061">
        <f t="shared" si="812"/>
        <v>0</v>
      </c>
      <c r="AQ2094" s="1061">
        <f t="shared" si="812"/>
        <v>26</v>
      </c>
      <c r="AR2094" s="1061">
        <f t="shared" si="812"/>
        <v>0</v>
      </c>
      <c r="AS2094" s="1061">
        <f t="shared" si="812"/>
        <v>260</v>
      </c>
      <c r="AT2094" s="850">
        <f t="shared" si="818"/>
        <v>0</v>
      </c>
      <c r="AU2094" s="929" t="s">
        <v>811</v>
      </c>
      <c r="AV2094" s="930"/>
      <c r="AW2094" s="1504">
        <f>SUM(AX2095:AX2097)</f>
        <v>0.74</v>
      </c>
      <c r="AX2094" s="1504"/>
      <c r="AY2094" s="930"/>
      <c r="AZ2094" s="862" t="s">
        <v>70</v>
      </c>
    </row>
    <row r="2095" spans="1:52" ht="13.5" customHeight="1">
      <c r="A2095" s="838">
        <f t="shared" si="816"/>
        <v>40</v>
      </c>
      <c r="B2095" s="1045" t="s">
        <v>78</v>
      </c>
      <c r="C2095" s="817" t="s">
        <v>66</v>
      </c>
      <c r="D2095" s="1054">
        <v>10</v>
      </c>
      <c r="E2095" s="921">
        <v>7</v>
      </c>
      <c r="F2095" s="1061"/>
      <c r="G2095" s="1086"/>
      <c r="H2095" s="1063"/>
      <c r="I2095" s="1077"/>
      <c r="J2095" s="1060">
        <f t="shared" si="807"/>
        <v>0</v>
      </c>
      <c r="K2095" s="1061"/>
      <c r="L2095" s="1061"/>
      <c r="M2095" s="1063"/>
      <c r="N2095" s="1063"/>
      <c r="O2095" s="1060">
        <f t="shared" si="822"/>
        <v>0</v>
      </c>
      <c r="P2095" s="1093"/>
      <c r="Q2095" s="1061"/>
      <c r="R2095" s="1100">
        <v>25</v>
      </c>
      <c r="S2095" s="1063"/>
      <c r="T2095" s="1079">
        <f t="shared" si="808"/>
        <v>175</v>
      </c>
      <c r="U2095" s="1061">
        <f t="shared" si="827"/>
        <v>0</v>
      </c>
      <c r="V2095" s="1061">
        <f t="shared" si="820"/>
        <v>0</v>
      </c>
      <c r="W2095" s="1063">
        <f t="shared" si="820"/>
        <v>25</v>
      </c>
      <c r="X2095" s="1063">
        <f t="shared" si="820"/>
        <v>0</v>
      </c>
      <c r="Y2095" s="1060">
        <f>SUM(J2095,O2095,T2095)</f>
        <v>175</v>
      </c>
      <c r="Z2095" s="1080">
        <f t="shared" si="817"/>
        <v>40</v>
      </c>
      <c r="AA2095" s="1126" t="str">
        <f t="shared" si="814"/>
        <v>Bí xanh</v>
      </c>
      <c r="AB2095" s="1082" t="str">
        <f t="shared" si="814"/>
        <v>kg</v>
      </c>
      <c r="AC2095" s="1083">
        <f t="shared" si="814"/>
        <v>10</v>
      </c>
      <c r="AD2095" s="1089">
        <f t="shared" si="814"/>
        <v>7</v>
      </c>
      <c r="AE2095" s="1071">
        <f t="shared" si="828"/>
        <v>0</v>
      </c>
      <c r="AF2095" s="1071">
        <f t="shared" si="828"/>
        <v>0</v>
      </c>
      <c r="AG2095" s="1071">
        <f t="shared" si="828"/>
        <v>0</v>
      </c>
      <c r="AH2095" s="1071">
        <f t="shared" si="828"/>
        <v>0</v>
      </c>
      <c r="AI2095" s="1060">
        <f t="shared" si="815"/>
        <v>0</v>
      </c>
      <c r="AJ2095" s="1102">
        <f t="shared" si="824"/>
        <v>0</v>
      </c>
      <c r="AK2095" s="1102">
        <f t="shared" si="824"/>
        <v>0</v>
      </c>
      <c r="AL2095" s="1102">
        <f t="shared" si="824"/>
        <v>25</v>
      </c>
      <c r="AM2095" s="1102">
        <f t="shared" si="825"/>
        <v>0</v>
      </c>
      <c r="AN2095" s="1085">
        <f t="shared" si="826"/>
        <v>175</v>
      </c>
      <c r="AO2095" s="1061">
        <f t="shared" si="812"/>
        <v>0</v>
      </c>
      <c r="AP2095" s="1061">
        <f t="shared" si="812"/>
        <v>0</v>
      </c>
      <c r="AQ2095" s="1061">
        <f t="shared" si="812"/>
        <v>25</v>
      </c>
      <c r="AR2095" s="1061">
        <f t="shared" si="812"/>
        <v>0</v>
      </c>
      <c r="AS2095" s="1061">
        <f t="shared" si="812"/>
        <v>175</v>
      </c>
      <c r="AT2095" s="850">
        <f t="shared" si="818"/>
        <v>75</v>
      </c>
      <c r="AU2095" s="932" t="s">
        <v>856</v>
      </c>
      <c r="AV2095" s="933">
        <f>AV2059</f>
        <v>114</v>
      </c>
      <c r="AW2095" s="934" t="s">
        <v>27</v>
      </c>
      <c r="AX2095" s="935">
        <v>0.16</v>
      </c>
      <c r="AY2095" s="936" t="s">
        <v>29</v>
      </c>
      <c r="AZ2095" s="937">
        <f>AV2095*AX2095</f>
        <v>18.240000000000002</v>
      </c>
    </row>
    <row r="2096" spans="1:52" ht="13.5" customHeight="1">
      <c r="A2096" s="838">
        <f t="shared" si="816"/>
        <v>41</v>
      </c>
      <c r="B2096" s="1045" t="s">
        <v>17</v>
      </c>
      <c r="C2096" s="817" t="s">
        <v>66</v>
      </c>
      <c r="D2096" s="1132">
        <v>5</v>
      </c>
      <c r="E2096" s="1133">
        <v>3.5</v>
      </c>
      <c r="F2096" s="1061"/>
      <c r="G2096" s="1120"/>
      <c r="H2096" s="1063"/>
      <c r="I2096" s="1077"/>
      <c r="J2096" s="1060">
        <f t="shared" si="807"/>
        <v>0</v>
      </c>
      <c r="K2096" s="1061"/>
      <c r="L2096" s="1071"/>
      <c r="M2096" s="1063">
        <v>25</v>
      </c>
      <c r="N2096" s="1063"/>
      <c r="O2096" s="1060">
        <f t="shared" si="822"/>
        <v>87.5</v>
      </c>
      <c r="P2096" s="1078"/>
      <c r="Q2096" s="1071"/>
      <c r="R2096" s="1131"/>
      <c r="S2096" s="1063"/>
      <c r="T2096" s="1079">
        <f t="shared" si="808"/>
        <v>0</v>
      </c>
      <c r="U2096" s="1061">
        <f t="shared" si="827"/>
        <v>0</v>
      </c>
      <c r="V2096" s="1071">
        <f t="shared" si="820"/>
        <v>0</v>
      </c>
      <c r="W2096" s="1063">
        <f t="shared" si="820"/>
        <v>25</v>
      </c>
      <c r="X2096" s="1063">
        <f t="shared" si="820"/>
        <v>0</v>
      </c>
      <c r="Y2096" s="1060">
        <f t="shared" si="820"/>
        <v>87.5</v>
      </c>
      <c r="Z2096" s="1080">
        <f t="shared" si="817"/>
        <v>41</v>
      </c>
      <c r="AA2096" s="1126" t="str">
        <f t="shared" si="814"/>
        <v>Rau muống</v>
      </c>
      <c r="AB2096" s="1082" t="str">
        <f t="shared" si="814"/>
        <v>kg</v>
      </c>
      <c r="AC2096" s="1083">
        <f t="shared" si="814"/>
        <v>5</v>
      </c>
      <c r="AD2096" s="1089">
        <f t="shared" si="814"/>
        <v>3.5</v>
      </c>
      <c r="AE2096" s="1071">
        <f t="shared" si="828"/>
        <v>0</v>
      </c>
      <c r="AF2096" s="1071">
        <f t="shared" si="828"/>
        <v>0</v>
      </c>
      <c r="AG2096" s="1071">
        <f t="shared" si="828"/>
        <v>0</v>
      </c>
      <c r="AH2096" s="1071">
        <f t="shared" si="828"/>
        <v>0</v>
      </c>
      <c r="AI2096" s="1060">
        <f t="shared" si="815"/>
        <v>0</v>
      </c>
      <c r="AJ2096" s="1102">
        <f t="shared" si="824"/>
        <v>0</v>
      </c>
      <c r="AK2096" s="1102">
        <f t="shared" si="824"/>
        <v>0</v>
      </c>
      <c r="AL2096" s="1102">
        <f t="shared" si="824"/>
        <v>25</v>
      </c>
      <c r="AM2096" s="1102">
        <f t="shared" si="825"/>
        <v>0</v>
      </c>
      <c r="AN2096" s="1085">
        <f t="shared" si="826"/>
        <v>87.5</v>
      </c>
      <c r="AO2096" s="1061">
        <f t="shared" si="812"/>
        <v>0</v>
      </c>
      <c r="AP2096" s="1061">
        <f t="shared" si="812"/>
        <v>0</v>
      </c>
      <c r="AQ2096" s="1061">
        <f t="shared" si="812"/>
        <v>25</v>
      </c>
      <c r="AR2096" s="1061">
        <f t="shared" si="812"/>
        <v>0</v>
      </c>
      <c r="AS2096" s="1061">
        <f t="shared" si="812"/>
        <v>87.5</v>
      </c>
      <c r="AT2096" s="850">
        <f t="shared" si="818"/>
        <v>37.5</v>
      </c>
      <c r="AU2096" s="932" t="s">
        <v>857</v>
      </c>
      <c r="AV2096" s="933">
        <f t="shared" ref="AV2096:AV2101" si="829">AV2060</f>
        <v>114</v>
      </c>
      <c r="AW2096" s="934" t="s">
        <v>27</v>
      </c>
      <c r="AX2096" s="935">
        <v>0.28999999999999998</v>
      </c>
      <c r="AY2096" s="936" t="s">
        <v>29</v>
      </c>
      <c r="AZ2096" s="937">
        <f>AV2096*AX2096</f>
        <v>33.059999999999995</v>
      </c>
    </row>
    <row r="2097" spans="1:52" ht="13.5" customHeight="1">
      <c r="A2097" s="838">
        <f t="shared" si="816"/>
        <v>42</v>
      </c>
      <c r="B2097" s="1045" t="s">
        <v>478</v>
      </c>
      <c r="C2097" s="817" t="s">
        <v>66</v>
      </c>
      <c r="D2097" s="1054">
        <v>12</v>
      </c>
      <c r="E2097" s="921">
        <v>12</v>
      </c>
      <c r="F2097" s="1071"/>
      <c r="G2097" s="1086"/>
      <c r="H2097" s="1063">
        <v>20</v>
      </c>
      <c r="I2097" s="1077"/>
      <c r="J2097" s="1060">
        <f t="shared" si="807"/>
        <v>240</v>
      </c>
      <c r="K2097" s="1061"/>
      <c r="L2097" s="1061"/>
      <c r="M2097" s="1134"/>
      <c r="N2097" s="1063"/>
      <c r="O2097" s="1060">
        <f t="shared" si="822"/>
        <v>0</v>
      </c>
      <c r="P2097" s="1093"/>
      <c r="Q2097" s="1061"/>
      <c r="R2097" s="1100"/>
      <c r="S2097" s="1063"/>
      <c r="T2097" s="1079">
        <f t="shared" si="808"/>
        <v>0</v>
      </c>
      <c r="U2097" s="1061">
        <f t="shared" si="827"/>
        <v>0</v>
      </c>
      <c r="V2097" s="1061">
        <f t="shared" si="820"/>
        <v>0</v>
      </c>
      <c r="W2097" s="1063">
        <f t="shared" si="820"/>
        <v>20</v>
      </c>
      <c r="X2097" s="1063">
        <f t="shared" si="820"/>
        <v>0</v>
      </c>
      <c r="Y2097" s="1060">
        <f t="shared" si="820"/>
        <v>240</v>
      </c>
      <c r="Z2097" s="1080">
        <f t="shared" si="817"/>
        <v>42</v>
      </c>
      <c r="AA2097" s="1126" t="str">
        <f t="shared" si="814"/>
        <v>Dưa cải</v>
      </c>
      <c r="AB2097" s="1082" t="str">
        <f t="shared" si="814"/>
        <v>kg</v>
      </c>
      <c r="AC2097" s="1083">
        <f t="shared" si="814"/>
        <v>12</v>
      </c>
      <c r="AD2097" s="1089">
        <f t="shared" si="814"/>
        <v>12</v>
      </c>
      <c r="AE2097" s="1071">
        <f t="shared" si="828"/>
        <v>0</v>
      </c>
      <c r="AF2097" s="1071">
        <f t="shared" si="828"/>
        <v>0</v>
      </c>
      <c r="AG2097" s="1071">
        <f t="shared" si="828"/>
        <v>0</v>
      </c>
      <c r="AH2097" s="1071">
        <f t="shared" si="828"/>
        <v>0</v>
      </c>
      <c r="AI2097" s="1060">
        <f t="shared" si="815"/>
        <v>0</v>
      </c>
      <c r="AJ2097" s="1102">
        <f t="shared" si="824"/>
        <v>0</v>
      </c>
      <c r="AK2097" s="1102">
        <f t="shared" si="824"/>
        <v>0</v>
      </c>
      <c r="AL2097" s="1102">
        <f t="shared" si="824"/>
        <v>20</v>
      </c>
      <c r="AM2097" s="1102">
        <f t="shared" si="825"/>
        <v>0</v>
      </c>
      <c r="AN2097" s="1085">
        <f t="shared" si="826"/>
        <v>240</v>
      </c>
      <c r="AO2097" s="1061">
        <f t="shared" si="812"/>
        <v>0</v>
      </c>
      <c r="AP2097" s="1061">
        <f t="shared" si="812"/>
        <v>0</v>
      </c>
      <c r="AQ2097" s="1061">
        <f t="shared" si="812"/>
        <v>20</v>
      </c>
      <c r="AR2097" s="1061">
        <f t="shared" si="812"/>
        <v>0</v>
      </c>
      <c r="AS2097" s="1061">
        <f t="shared" si="812"/>
        <v>240</v>
      </c>
      <c r="AT2097" s="850">
        <f t="shared" si="818"/>
        <v>0</v>
      </c>
      <c r="AU2097" s="932" t="s">
        <v>858</v>
      </c>
      <c r="AV2097" s="933">
        <f t="shared" si="829"/>
        <v>114</v>
      </c>
      <c r="AW2097" s="934" t="s">
        <v>27</v>
      </c>
      <c r="AX2097" s="935">
        <v>0.28999999999999998</v>
      </c>
      <c r="AY2097" s="936" t="s">
        <v>29</v>
      </c>
      <c r="AZ2097" s="937">
        <f>AV2097*AX2097</f>
        <v>33.059999999999995</v>
      </c>
    </row>
    <row r="2098" spans="1:52" ht="13.5" customHeight="1">
      <c r="A2098" s="838">
        <f t="shared" si="816"/>
        <v>43</v>
      </c>
      <c r="B2098" s="1046" t="s">
        <v>60</v>
      </c>
      <c r="C2098" s="817" t="s">
        <v>66</v>
      </c>
      <c r="D2098" s="1130">
        <v>20</v>
      </c>
      <c r="E2098" s="1114">
        <v>20</v>
      </c>
      <c r="F2098" s="1065"/>
      <c r="G2098" s="1090"/>
      <c r="H2098" s="1063">
        <v>0.5</v>
      </c>
      <c r="I2098" s="1077"/>
      <c r="J2098" s="1060">
        <f t="shared" si="807"/>
        <v>10</v>
      </c>
      <c r="K2098" s="1103"/>
      <c r="L2098" s="1071"/>
      <c r="M2098" s="1135">
        <v>1</v>
      </c>
      <c r="N2098" s="1063"/>
      <c r="O2098" s="1060">
        <f t="shared" si="822"/>
        <v>20</v>
      </c>
      <c r="P2098" s="1122"/>
      <c r="Q2098" s="1071"/>
      <c r="R2098" s="1100">
        <v>1</v>
      </c>
      <c r="S2098" s="1063"/>
      <c r="T2098" s="1079">
        <f t="shared" si="808"/>
        <v>20</v>
      </c>
      <c r="U2098" s="1103">
        <f t="shared" si="827"/>
        <v>0</v>
      </c>
      <c r="V2098" s="1071">
        <f t="shared" si="820"/>
        <v>0</v>
      </c>
      <c r="W2098" s="1063">
        <f t="shared" si="820"/>
        <v>2.5</v>
      </c>
      <c r="X2098" s="1063">
        <f t="shared" si="820"/>
        <v>0</v>
      </c>
      <c r="Y2098" s="1060">
        <f t="shared" si="820"/>
        <v>50</v>
      </c>
      <c r="Z2098" s="1080">
        <f t="shared" si="817"/>
        <v>43</v>
      </c>
      <c r="AA2098" s="1126" t="str">
        <f t="shared" si="814"/>
        <v>Cà chua</v>
      </c>
      <c r="AB2098" s="1082" t="str">
        <f t="shared" si="814"/>
        <v>kg</v>
      </c>
      <c r="AC2098" s="1083">
        <f t="shared" si="814"/>
        <v>20</v>
      </c>
      <c r="AD2098" s="1089">
        <f t="shared" si="814"/>
        <v>20</v>
      </c>
      <c r="AE2098" s="1071">
        <f t="shared" si="828"/>
        <v>0</v>
      </c>
      <c r="AF2098" s="1071">
        <f t="shared" si="828"/>
        <v>0</v>
      </c>
      <c r="AG2098" s="1071">
        <f t="shared" si="828"/>
        <v>0</v>
      </c>
      <c r="AH2098" s="1071">
        <f t="shared" si="828"/>
        <v>0</v>
      </c>
      <c r="AI2098" s="1060">
        <f t="shared" si="815"/>
        <v>0</v>
      </c>
      <c r="AJ2098" s="1102">
        <f t="shared" si="824"/>
        <v>0</v>
      </c>
      <c r="AK2098" s="1102">
        <f t="shared" si="824"/>
        <v>0</v>
      </c>
      <c r="AL2098" s="1102">
        <f t="shared" si="824"/>
        <v>2.5</v>
      </c>
      <c r="AM2098" s="1102">
        <f t="shared" si="825"/>
        <v>0</v>
      </c>
      <c r="AN2098" s="1085">
        <f t="shared" si="826"/>
        <v>50</v>
      </c>
      <c r="AO2098" s="1061">
        <f t="shared" si="812"/>
        <v>0</v>
      </c>
      <c r="AP2098" s="1061">
        <f t="shared" si="812"/>
        <v>0</v>
      </c>
      <c r="AQ2098" s="1061">
        <f t="shared" si="812"/>
        <v>2.5</v>
      </c>
      <c r="AR2098" s="1061">
        <f t="shared" si="812"/>
        <v>0</v>
      </c>
      <c r="AS2098" s="1061">
        <f t="shared" si="812"/>
        <v>50</v>
      </c>
      <c r="AT2098" s="850">
        <f t="shared" si="818"/>
        <v>0</v>
      </c>
      <c r="AU2098" s="929" t="s">
        <v>811</v>
      </c>
      <c r="AV2098" s="933"/>
      <c r="AW2098" s="1504">
        <f>SUM(AX2099:AX2101)</f>
        <v>0.68</v>
      </c>
      <c r="AX2098" s="1504"/>
      <c r="AY2098" s="930"/>
      <c r="AZ2098" s="941" t="s">
        <v>70</v>
      </c>
    </row>
    <row r="2099" spans="1:52" ht="13.5" customHeight="1">
      <c r="A2099" s="838">
        <f t="shared" si="816"/>
        <v>44</v>
      </c>
      <c r="B2099" s="1045" t="s">
        <v>61</v>
      </c>
      <c r="C2099" s="817" t="s">
        <v>66</v>
      </c>
      <c r="D2099" s="1130">
        <v>20</v>
      </c>
      <c r="E2099" s="1114">
        <v>20</v>
      </c>
      <c r="F2099" s="1061"/>
      <c r="G2099" s="1120"/>
      <c r="H2099" s="1063">
        <v>0.6</v>
      </c>
      <c r="I2099" s="1077"/>
      <c r="J2099" s="1060">
        <f t="shared" si="807"/>
        <v>12</v>
      </c>
      <c r="K2099" s="1136"/>
      <c r="L2099" s="1071"/>
      <c r="M2099" s="1063">
        <v>1</v>
      </c>
      <c r="N2099" s="1063"/>
      <c r="O2099" s="1060">
        <f t="shared" si="822"/>
        <v>20</v>
      </c>
      <c r="P2099" s="1122"/>
      <c r="Q2099" s="1071"/>
      <c r="R2099" s="1131">
        <v>1</v>
      </c>
      <c r="S2099" s="1063"/>
      <c r="T2099" s="1079">
        <f t="shared" ref="T2099:T2107" si="830">SUM(P2099:S2099)*$E2099</f>
        <v>20</v>
      </c>
      <c r="U2099" s="1061">
        <f t="shared" si="827"/>
        <v>0</v>
      </c>
      <c r="V2099" s="1071">
        <f t="shared" si="820"/>
        <v>0</v>
      </c>
      <c r="W2099" s="1063">
        <f t="shared" si="820"/>
        <v>2.6</v>
      </c>
      <c r="X2099" s="1063">
        <f t="shared" si="820"/>
        <v>0</v>
      </c>
      <c r="Y2099" s="1060">
        <f t="shared" si="820"/>
        <v>52</v>
      </c>
      <c r="Z2099" s="1080">
        <f t="shared" si="817"/>
        <v>44</v>
      </c>
      <c r="AA2099" s="1126" t="str">
        <f t="shared" si="814"/>
        <v>Hành lá</v>
      </c>
      <c r="AB2099" s="1082" t="str">
        <f t="shared" si="814"/>
        <v>kg</v>
      </c>
      <c r="AC2099" s="1083">
        <f t="shared" si="814"/>
        <v>20</v>
      </c>
      <c r="AD2099" s="1089">
        <f t="shared" si="814"/>
        <v>20</v>
      </c>
      <c r="AE2099" s="1071">
        <f t="shared" si="828"/>
        <v>0</v>
      </c>
      <c r="AF2099" s="1071">
        <f t="shared" si="828"/>
        <v>0</v>
      </c>
      <c r="AG2099" s="1071">
        <f t="shared" si="828"/>
        <v>0</v>
      </c>
      <c r="AH2099" s="1071">
        <f t="shared" si="828"/>
        <v>0</v>
      </c>
      <c r="AI2099" s="1060">
        <f t="shared" si="815"/>
        <v>0</v>
      </c>
      <c r="AJ2099" s="1102">
        <f t="shared" si="824"/>
        <v>0</v>
      </c>
      <c r="AK2099" s="1102">
        <f t="shared" si="824"/>
        <v>0</v>
      </c>
      <c r="AL2099" s="1102">
        <f t="shared" si="824"/>
        <v>2.6</v>
      </c>
      <c r="AM2099" s="1102">
        <f t="shared" si="825"/>
        <v>0</v>
      </c>
      <c r="AN2099" s="1085">
        <f t="shared" si="826"/>
        <v>52</v>
      </c>
      <c r="AO2099" s="1061">
        <f t="shared" si="812"/>
        <v>0</v>
      </c>
      <c r="AP2099" s="1061">
        <f t="shared" si="812"/>
        <v>0</v>
      </c>
      <c r="AQ2099" s="1061">
        <f t="shared" si="812"/>
        <v>2.6</v>
      </c>
      <c r="AR2099" s="1061">
        <f t="shared" si="812"/>
        <v>0</v>
      </c>
      <c r="AS2099" s="1061">
        <f t="shared" si="812"/>
        <v>52</v>
      </c>
      <c r="AT2099" s="850">
        <f t="shared" si="818"/>
        <v>0</v>
      </c>
      <c r="AU2099" s="932" t="s">
        <v>856</v>
      </c>
      <c r="AV2099" s="933">
        <f t="shared" si="829"/>
        <v>13</v>
      </c>
      <c r="AW2099" s="934" t="s">
        <v>27</v>
      </c>
      <c r="AX2099" s="935">
        <v>0.16</v>
      </c>
      <c r="AY2099" s="936" t="s">
        <v>29</v>
      </c>
      <c r="AZ2099" s="937">
        <f>AV2099*AX2099</f>
        <v>2.08</v>
      </c>
    </row>
    <row r="2100" spans="1:52" ht="13.5" customHeight="1">
      <c r="A2100" s="838">
        <f t="shared" si="816"/>
        <v>45</v>
      </c>
      <c r="B2100" s="1047" t="s">
        <v>160</v>
      </c>
      <c r="C2100" s="817" t="s">
        <v>66</v>
      </c>
      <c r="D2100" s="1130">
        <v>14</v>
      </c>
      <c r="E2100" s="1114">
        <v>12</v>
      </c>
      <c r="F2100" s="1071"/>
      <c r="G2100" s="1086"/>
      <c r="H2100" s="1063"/>
      <c r="I2100" s="1077"/>
      <c r="J2100" s="1060">
        <f t="shared" si="807"/>
        <v>0</v>
      </c>
      <c r="K2100" s="1103"/>
      <c r="L2100" s="1137"/>
      <c r="M2100" s="1135"/>
      <c r="N2100" s="1063"/>
      <c r="O2100" s="1060">
        <f t="shared" si="822"/>
        <v>0</v>
      </c>
      <c r="P2100" s="1103"/>
      <c r="Q2100" s="1071"/>
      <c r="R2100" s="1062"/>
      <c r="S2100" s="1063"/>
      <c r="T2100" s="1079">
        <f t="shared" si="830"/>
        <v>0</v>
      </c>
      <c r="U2100" s="1061">
        <f t="shared" si="827"/>
        <v>0</v>
      </c>
      <c r="V2100" s="1061">
        <f t="shared" si="820"/>
        <v>0</v>
      </c>
      <c r="W2100" s="1063">
        <f t="shared" si="820"/>
        <v>0</v>
      </c>
      <c r="X2100" s="1063">
        <f t="shared" si="820"/>
        <v>0</v>
      </c>
      <c r="Y2100" s="1060">
        <f t="shared" si="820"/>
        <v>0</v>
      </c>
      <c r="Z2100" s="1080">
        <f t="shared" si="817"/>
        <v>45</v>
      </c>
      <c r="AA2100" s="1126" t="str">
        <f t="shared" si="814"/>
        <v>Giá đậu</v>
      </c>
      <c r="AB2100" s="1082" t="str">
        <f t="shared" si="814"/>
        <v>kg</v>
      </c>
      <c r="AC2100" s="1083">
        <f t="shared" si="814"/>
        <v>14</v>
      </c>
      <c r="AD2100" s="1089">
        <f t="shared" si="814"/>
        <v>12</v>
      </c>
      <c r="AE2100" s="1071">
        <f t="shared" si="828"/>
        <v>0</v>
      </c>
      <c r="AF2100" s="1071">
        <f t="shared" si="828"/>
        <v>0</v>
      </c>
      <c r="AG2100" s="1071">
        <f t="shared" si="828"/>
        <v>0</v>
      </c>
      <c r="AH2100" s="1071">
        <f t="shared" si="828"/>
        <v>0</v>
      </c>
      <c r="AI2100" s="1060">
        <f t="shared" si="815"/>
        <v>0</v>
      </c>
      <c r="AJ2100" s="1102">
        <f t="shared" si="824"/>
        <v>0</v>
      </c>
      <c r="AK2100" s="1102">
        <f t="shared" si="824"/>
        <v>0</v>
      </c>
      <c r="AL2100" s="1102">
        <f t="shared" si="824"/>
        <v>0</v>
      </c>
      <c r="AM2100" s="1102">
        <f t="shared" si="825"/>
        <v>0</v>
      </c>
      <c r="AN2100" s="1085">
        <f t="shared" si="826"/>
        <v>0</v>
      </c>
      <c r="AO2100" s="1061">
        <f t="shared" si="812"/>
        <v>0</v>
      </c>
      <c r="AP2100" s="1061">
        <f t="shared" si="812"/>
        <v>0</v>
      </c>
      <c r="AQ2100" s="1061">
        <f t="shared" si="812"/>
        <v>0</v>
      </c>
      <c r="AR2100" s="1061">
        <f t="shared" si="812"/>
        <v>0</v>
      </c>
      <c r="AS2100" s="1061">
        <f t="shared" si="812"/>
        <v>0</v>
      </c>
      <c r="AT2100" s="850">
        <f t="shared" si="818"/>
        <v>0</v>
      </c>
      <c r="AU2100" s="932" t="s">
        <v>857</v>
      </c>
      <c r="AV2100" s="933">
        <f t="shared" si="829"/>
        <v>13</v>
      </c>
      <c r="AW2100" s="934" t="s">
        <v>27</v>
      </c>
      <c r="AX2100" s="935">
        <v>0.26</v>
      </c>
      <c r="AY2100" s="944" t="s">
        <v>29</v>
      </c>
      <c r="AZ2100" s="937">
        <f>AV2100*AX2100</f>
        <v>3.38</v>
      </c>
    </row>
    <row r="2101" spans="1:52" ht="13.5" customHeight="1">
      <c r="A2101" s="838">
        <f t="shared" si="816"/>
        <v>46</v>
      </c>
      <c r="B2101" s="1046" t="s">
        <v>161</v>
      </c>
      <c r="C2101" s="896" t="s">
        <v>389</v>
      </c>
      <c r="D2101" s="1113">
        <v>13</v>
      </c>
      <c r="E2101" s="1114">
        <v>13</v>
      </c>
      <c r="F2101" s="1106"/>
      <c r="G2101" s="1086"/>
      <c r="H2101" s="1107"/>
      <c r="I2101" s="1077"/>
      <c r="J2101" s="1060">
        <f t="shared" si="807"/>
        <v>0</v>
      </c>
      <c r="K2101" s="1071"/>
      <c r="L2101" s="1071"/>
      <c r="M2101" s="1135"/>
      <c r="N2101" s="1063"/>
      <c r="O2101" s="1060">
        <f t="shared" si="822"/>
        <v>0</v>
      </c>
      <c r="P2101" s="1138"/>
      <c r="Q2101" s="1071"/>
      <c r="R2101" s="1139"/>
      <c r="S2101" s="1063"/>
      <c r="T2101" s="1079">
        <f t="shared" si="830"/>
        <v>0</v>
      </c>
      <c r="U2101" s="1061">
        <f t="shared" si="827"/>
        <v>0</v>
      </c>
      <c r="V2101" s="1061">
        <f t="shared" si="820"/>
        <v>0</v>
      </c>
      <c r="W2101" s="1063">
        <f t="shared" si="820"/>
        <v>0</v>
      </c>
      <c r="X2101" s="1063">
        <f t="shared" si="820"/>
        <v>0</v>
      </c>
      <c r="Y2101" s="1060">
        <f t="shared" si="820"/>
        <v>0</v>
      </c>
      <c r="Z2101" s="1080">
        <f t="shared" si="817"/>
        <v>46</v>
      </c>
      <c r="AA2101" s="1126" t="str">
        <f t="shared" si="814"/>
        <v>Rau sống</v>
      </c>
      <c r="AB2101" s="1082" t="str">
        <f t="shared" si="814"/>
        <v>lít</v>
      </c>
      <c r="AC2101" s="1083">
        <f t="shared" si="814"/>
        <v>13</v>
      </c>
      <c r="AD2101" s="1089">
        <f t="shared" si="814"/>
        <v>13</v>
      </c>
      <c r="AE2101" s="1071">
        <f t="shared" si="828"/>
        <v>0</v>
      </c>
      <c r="AF2101" s="1071">
        <f t="shared" si="828"/>
        <v>0</v>
      </c>
      <c r="AG2101" s="1071">
        <f t="shared" si="828"/>
        <v>0</v>
      </c>
      <c r="AH2101" s="1071">
        <f t="shared" si="828"/>
        <v>0</v>
      </c>
      <c r="AI2101" s="1060">
        <f t="shared" si="815"/>
        <v>0</v>
      </c>
      <c r="AJ2101" s="1102">
        <f t="shared" si="824"/>
        <v>0</v>
      </c>
      <c r="AK2101" s="1102">
        <f t="shared" si="824"/>
        <v>0</v>
      </c>
      <c r="AL2101" s="1102">
        <f t="shared" si="824"/>
        <v>0</v>
      </c>
      <c r="AM2101" s="1102">
        <f t="shared" si="825"/>
        <v>0</v>
      </c>
      <c r="AN2101" s="1085">
        <f t="shared" si="826"/>
        <v>0</v>
      </c>
      <c r="AO2101" s="1061">
        <f t="shared" si="812"/>
        <v>0</v>
      </c>
      <c r="AP2101" s="1061">
        <f t="shared" si="812"/>
        <v>0</v>
      </c>
      <c r="AQ2101" s="1061">
        <f t="shared" si="812"/>
        <v>0</v>
      </c>
      <c r="AR2101" s="1061">
        <f t="shared" si="812"/>
        <v>0</v>
      </c>
      <c r="AS2101" s="1061">
        <f t="shared" si="812"/>
        <v>0</v>
      </c>
      <c r="AT2101" s="850">
        <f t="shared" si="818"/>
        <v>0</v>
      </c>
      <c r="AU2101" s="932" t="s">
        <v>858</v>
      </c>
      <c r="AV2101" s="933">
        <f t="shared" si="829"/>
        <v>13</v>
      </c>
      <c r="AW2101" s="934" t="s">
        <v>27</v>
      </c>
      <c r="AX2101" s="1048">
        <v>0.26</v>
      </c>
      <c r="AY2101" s="944" t="s">
        <v>29</v>
      </c>
      <c r="AZ2101" s="937">
        <f>AV2101*AX2101</f>
        <v>3.38</v>
      </c>
    </row>
    <row r="2102" spans="1:52" ht="13.5" customHeight="1">
      <c r="A2102" s="838">
        <f>IF(B2102&lt;&gt;"",MAX($A2101:$A2101)+1,"")</f>
        <v>47</v>
      </c>
      <c r="B2102" s="1046" t="s">
        <v>896</v>
      </c>
      <c r="C2102" s="844" t="s">
        <v>66</v>
      </c>
      <c r="D2102" s="1117">
        <v>10</v>
      </c>
      <c r="E2102" s="1060">
        <v>10</v>
      </c>
      <c r="F2102" s="1140"/>
      <c r="G2102" s="1086"/>
      <c r="H2102" s="1091">
        <v>5</v>
      </c>
      <c r="I2102" s="1077"/>
      <c r="J2102" s="1060">
        <f t="shared" si="807"/>
        <v>50</v>
      </c>
      <c r="K2102" s="1061"/>
      <c r="L2102" s="1061"/>
      <c r="M2102" s="1063">
        <v>5</v>
      </c>
      <c r="N2102" s="1063"/>
      <c r="O2102" s="1060">
        <f t="shared" si="822"/>
        <v>50</v>
      </c>
      <c r="P2102" s="1061"/>
      <c r="Q2102" s="1061"/>
      <c r="R2102" s="1063">
        <v>5</v>
      </c>
      <c r="S2102" s="1063"/>
      <c r="T2102" s="1079">
        <f t="shared" si="830"/>
        <v>50</v>
      </c>
      <c r="U2102" s="1061">
        <f t="shared" si="827"/>
        <v>0</v>
      </c>
      <c r="V2102" s="1061">
        <f t="shared" si="820"/>
        <v>0</v>
      </c>
      <c r="W2102" s="1063">
        <f t="shared" si="820"/>
        <v>15</v>
      </c>
      <c r="X2102" s="1063">
        <f t="shared" si="820"/>
        <v>0</v>
      </c>
      <c r="Y2102" s="1060">
        <f t="shared" si="820"/>
        <v>150</v>
      </c>
      <c r="Z2102" s="1080">
        <f t="shared" si="817"/>
        <v>47</v>
      </c>
      <c r="AA2102" s="1126" t="str">
        <f t="shared" si="814"/>
        <v>Rau canh</v>
      </c>
      <c r="AB2102" s="1082" t="str">
        <f t="shared" si="814"/>
        <v>kg</v>
      </c>
      <c r="AC2102" s="1083">
        <f t="shared" si="814"/>
        <v>10</v>
      </c>
      <c r="AD2102" s="1089">
        <f t="shared" si="814"/>
        <v>10</v>
      </c>
      <c r="AE2102" s="1071">
        <f t="shared" ref="AE2102:AH2109" si="831">AE2021+AJ2021-AO2021</f>
        <v>0</v>
      </c>
      <c r="AF2102" s="1071">
        <f t="shared" si="831"/>
        <v>0</v>
      </c>
      <c r="AG2102" s="1071">
        <f t="shared" si="831"/>
        <v>0</v>
      </c>
      <c r="AH2102" s="1071">
        <f t="shared" si="831"/>
        <v>0</v>
      </c>
      <c r="AI2102" s="1060">
        <f t="shared" si="815"/>
        <v>0</v>
      </c>
      <c r="AJ2102" s="1102">
        <f t="shared" si="824"/>
        <v>0</v>
      </c>
      <c r="AK2102" s="1102">
        <f t="shared" si="824"/>
        <v>0</v>
      </c>
      <c r="AL2102" s="1102">
        <f t="shared" si="824"/>
        <v>15</v>
      </c>
      <c r="AM2102" s="1102">
        <f t="shared" si="825"/>
        <v>0</v>
      </c>
      <c r="AN2102" s="1085">
        <f t="shared" si="826"/>
        <v>150</v>
      </c>
      <c r="AO2102" s="1061">
        <f t="shared" si="812"/>
        <v>0</v>
      </c>
      <c r="AP2102" s="1061">
        <f t="shared" si="812"/>
        <v>0</v>
      </c>
      <c r="AQ2102" s="1061">
        <f t="shared" si="812"/>
        <v>15</v>
      </c>
      <c r="AR2102" s="1061">
        <f t="shared" si="812"/>
        <v>0</v>
      </c>
      <c r="AS2102" s="1061">
        <f t="shared" si="812"/>
        <v>150</v>
      </c>
      <c r="AT2102" s="850">
        <f t="shared" si="818"/>
        <v>0</v>
      </c>
      <c r="AU2102" s="1146" t="s">
        <v>859</v>
      </c>
      <c r="AV2102" s="947"/>
      <c r="AW2102" s="947"/>
      <c r="AX2102" s="947"/>
      <c r="AY2102" s="947"/>
      <c r="AZ2102" s="937"/>
    </row>
    <row r="2103" spans="1:52" ht="13.5" customHeight="1">
      <c r="A2103" s="838">
        <f>IF(B2103&lt;&gt;"",MAX($A2102:$A2102)+1,"")</f>
        <v>48</v>
      </c>
      <c r="B2103" s="1046" t="s">
        <v>893</v>
      </c>
      <c r="C2103" s="844" t="s">
        <v>66</v>
      </c>
      <c r="D2103" s="1117">
        <v>25</v>
      </c>
      <c r="E2103" s="1060">
        <v>25</v>
      </c>
      <c r="F2103" s="1140"/>
      <c r="G2103" s="1086"/>
      <c r="H2103" s="1091"/>
      <c r="I2103" s="1077"/>
      <c r="J2103" s="1060">
        <f>SUM(F2103:I2103)*$E2103</f>
        <v>0</v>
      </c>
      <c r="K2103" s="1061"/>
      <c r="L2103" s="1061"/>
      <c r="M2103" s="1063"/>
      <c r="N2103" s="1063"/>
      <c r="O2103" s="1060">
        <f t="shared" si="822"/>
        <v>0</v>
      </c>
      <c r="P2103" s="1061"/>
      <c r="Q2103" s="1061"/>
      <c r="R2103" s="1063">
        <v>5</v>
      </c>
      <c r="S2103" s="1063"/>
      <c r="T2103" s="1079">
        <f t="shared" si="830"/>
        <v>125</v>
      </c>
      <c r="U2103" s="1061">
        <f t="shared" si="827"/>
        <v>0</v>
      </c>
      <c r="V2103" s="1061">
        <f t="shared" si="820"/>
        <v>0</v>
      </c>
      <c r="W2103" s="1063">
        <f t="shared" si="820"/>
        <v>5</v>
      </c>
      <c r="X2103" s="1063">
        <f t="shared" si="820"/>
        <v>0</v>
      </c>
      <c r="Y2103" s="1060">
        <f t="shared" si="820"/>
        <v>125</v>
      </c>
      <c r="Z2103" s="1080">
        <f t="shared" si="817"/>
        <v>48</v>
      </c>
      <c r="AA2103" s="1126" t="str">
        <f t="shared" si="814"/>
        <v>Măng</v>
      </c>
      <c r="AB2103" s="1082" t="str">
        <f t="shared" si="814"/>
        <v>kg</v>
      </c>
      <c r="AC2103" s="1083">
        <f t="shared" si="814"/>
        <v>25</v>
      </c>
      <c r="AD2103" s="1089">
        <f t="shared" si="814"/>
        <v>25</v>
      </c>
      <c r="AE2103" s="1071">
        <f t="shared" si="831"/>
        <v>0</v>
      </c>
      <c r="AF2103" s="1071">
        <f t="shared" si="831"/>
        <v>0</v>
      </c>
      <c r="AG2103" s="1071">
        <f t="shared" si="831"/>
        <v>0</v>
      </c>
      <c r="AH2103" s="1071">
        <f t="shared" si="831"/>
        <v>0</v>
      </c>
      <c r="AI2103" s="1060">
        <f t="shared" si="815"/>
        <v>0</v>
      </c>
      <c r="AJ2103" s="1102">
        <f t="shared" si="824"/>
        <v>0</v>
      </c>
      <c r="AK2103" s="1102">
        <f t="shared" si="824"/>
        <v>0</v>
      </c>
      <c r="AL2103" s="1102">
        <f t="shared" si="824"/>
        <v>5</v>
      </c>
      <c r="AM2103" s="1102">
        <f t="shared" si="825"/>
        <v>0</v>
      </c>
      <c r="AN2103" s="1085">
        <f t="shared" si="826"/>
        <v>125</v>
      </c>
      <c r="AO2103" s="1061">
        <f t="shared" si="812"/>
        <v>0</v>
      </c>
      <c r="AP2103" s="1061">
        <f t="shared" si="812"/>
        <v>0</v>
      </c>
      <c r="AQ2103" s="1061">
        <f t="shared" si="812"/>
        <v>5</v>
      </c>
      <c r="AR2103" s="1061">
        <f t="shared" si="812"/>
        <v>0</v>
      </c>
      <c r="AS2103" s="1061">
        <f t="shared" si="812"/>
        <v>125</v>
      </c>
      <c r="AT2103" s="850">
        <f t="shared" si="818"/>
        <v>0</v>
      </c>
      <c r="AU2103" s="948"/>
      <c r="AV2103" s="934"/>
      <c r="AW2103" s="934"/>
      <c r="AX2103" s="935"/>
      <c r="AY2103" s="936" t="s">
        <v>29</v>
      </c>
      <c r="AZ2103" s="937">
        <f>AV2103*AX2103</f>
        <v>0</v>
      </c>
    </row>
    <row r="2104" spans="1:52" ht="13.5" customHeight="1">
      <c r="A2104" s="838">
        <f t="shared" ref="A2104:A2115" si="832">IF(B2104&lt;&gt;"",MAX($A2102:$A2103)+1,"")</f>
        <v>49</v>
      </c>
      <c r="B2104" s="1046" t="s">
        <v>126</v>
      </c>
      <c r="C2104" s="844" t="s">
        <v>66</v>
      </c>
      <c r="D2104" s="1141">
        <v>15</v>
      </c>
      <c r="E2104" s="1142">
        <v>15</v>
      </c>
      <c r="F2104" s="1140"/>
      <c r="G2104" s="1120"/>
      <c r="H2104" s="1077"/>
      <c r="I2104" s="1077"/>
      <c r="J2104" s="1060">
        <f>SUM(F2104:I2104)*$E2104</f>
        <v>0</v>
      </c>
      <c r="K2104" s="1103"/>
      <c r="L2104" s="1071"/>
      <c r="M2104" s="1062"/>
      <c r="N2104" s="1063"/>
      <c r="O2104" s="1060">
        <f t="shared" si="822"/>
        <v>0</v>
      </c>
      <c r="P2104" s="1061"/>
      <c r="Q2104" s="1071"/>
      <c r="R2104" s="1062"/>
      <c r="S2104" s="1063"/>
      <c r="T2104" s="1079">
        <f t="shared" si="830"/>
        <v>0</v>
      </c>
      <c r="U2104" s="1061">
        <f t="shared" si="827"/>
        <v>0</v>
      </c>
      <c r="V2104" s="1061">
        <f t="shared" si="820"/>
        <v>0</v>
      </c>
      <c r="W2104" s="1063">
        <f t="shared" si="820"/>
        <v>0</v>
      </c>
      <c r="X2104" s="1063">
        <f t="shared" si="820"/>
        <v>0</v>
      </c>
      <c r="Y2104" s="1060">
        <f t="shared" si="820"/>
        <v>0</v>
      </c>
      <c r="Z2104" s="1080">
        <f t="shared" si="817"/>
        <v>49</v>
      </c>
      <c r="AA2104" s="1126" t="str">
        <f t="shared" si="814"/>
        <v>Mướp đắng</v>
      </c>
      <c r="AB2104" s="1082" t="str">
        <f t="shared" si="814"/>
        <v>kg</v>
      </c>
      <c r="AC2104" s="1083">
        <f t="shared" si="814"/>
        <v>15</v>
      </c>
      <c r="AD2104" s="1089">
        <f t="shared" si="814"/>
        <v>15</v>
      </c>
      <c r="AE2104" s="1071">
        <f t="shared" si="831"/>
        <v>0</v>
      </c>
      <c r="AF2104" s="1071">
        <f t="shared" si="831"/>
        <v>0</v>
      </c>
      <c r="AG2104" s="1071">
        <f t="shared" si="831"/>
        <v>0</v>
      </c>
      <c r="AH2104" s="1071">
        <f t="shared" si="831"/>
        <v>0</v>
      </c>
      <c r="AI2104" s="1060">
        <f t="shared" si="815"/>
        <v>0</v>
      </c>
      <c r="AJ2104" s="1102">
        <f t="shared" si="824"/>
        <v>0</v>
      </c>
      <c r="AK2104" s="1102">
        <f t="shared" si="824"/>
        <v>0</v>
      </c>
      <c r="AL2104" s="1102">
        <f t="shared" si="824"/>
        <v>0</v>
      </c>
      <c r="AM2104" s="1102">
        <f t="shared" si="825"/>
        <v>0</v>
      </c>
      <c r="AN2104" s="1085">
        <f t="shared" si="826"/>
        <v>0</v>
      </c>
      <c r="AO2104" s="1061">
        <f t="shared" si="812"/>
        <v>0</v>
      </c>
      <c r="AP2104" s="1061">
        <f t="shared" si="812"/>
        <v>0</v>
      </c>
      <c r="AQ2104" s="1061">
        <f t="shared" si="812"/>
        <v>0</v>
      </c>
      <c r="AR2104" s="1061">
        <f t="shared" si="812"/>
        <v>0</v>
      </c>
      <c r="AS2104" s="1061">
        <f t="shared" si="812"/>
        <v>0</v>
      </c>
      <c r="AT2104" s="850">
        <f t="shared" si="818"/>
        <v>0</v>
      </c>
      <c r="AU2104" s="948"/>
      <c r="AV2104" s="934"/>
      <c r="AW2104" s="934"/>
      <c r="AX2104" s="935"/>
      <c r="AY2104" s="936" t="s">
        <v>29</v>
      </c>
      <c r="AZ2104" s="937">
        <f>AV2104*AX2104</f>
        <v>0</v>
      </c>
    </row>
    <row r="2105" spans="1:52" ht="13.5" customHeight="1">
      <c r="A2105" s="838">
        <f t="shared" si="832"/>
        <v>50</v>
      </c>
      <c r="B2105" s="1046" t="s">
        <v>918</v>
      </c>
      <c r="C2105" s="844" t="s">
        <v>66</v>
      </c>
      <c r="D2105" s="1117">
        <v>15</v>
      </c>
      <c r="E2105" s="1060">
        <v>15</v>
      </c>
      <c r="F2105" s="1140"/>
      <c r="G2105" s="1090"/>
      <c r="H2105" s="1077"/>
      <c r="I2105" s="1077"/>
      <c r="J2105" s="1060">
        <f>SUM(F2105:I2105)*$E2105</f>
        <v>0</v>
      </c>
      <c r="K2105" s="1061"/>
      <c r="L2105" s="1071"/>
      <c r="M2105" s="1063"/>
      <c r="N2105" s="1063"/>
      <c r="O2105" s="1060">
        <f t="shared" si="822"/>
        <v>0</v>
      </c>
      <c r="P2105" s="1065"/>
      <c r="Q2105" s="1071"/>
      <c r="R2105" s="1062">
        <v>6</v>
      </c>
      <c r="S2105" s="1063"/>
      <c r="T2105" s="1079">
        <f t="shared" si="830"/>
        <v>90</v>
      </c>
      <c r="U2105" s="1061">
        <f t="shared" si="827"/>
        <v>0</v>
      </c>
      <c r="V2105" s="1061">
        <f t="shared" si="820"/>
        <v>0</v>
      </c>
      <c r="W2105" s="1063">
        <f t="shared" si="820"/>
        <v>6</v>
      </c>
      <c r="X2105" s="1063">
        <f t="shared" si="820"/>
        <v>0</v>
      </c>
      <c r="Y2105" s="1060">
        <f t="shared" si="820"/>
        <v>90</v>
      </c>
      <c r="Z2105" s="1080">
        <f t="shared" si="817"/>
        <v>50</v>
      </c>
      <c r="AA2105" s="1126" t="str">
        <f t="shared" si="814"/>
        <v>Cà  xanh</v>
      </c>
      <c r="AB2105" s="1082" t="str">
        <f t="shared" si="814"/>
        <v>kg</v>
      </c>
      <c r="AC2105" s="1083">
        <f t="shared" si="814"/>
        <v>15</v>
      </c>
      <c r="AD2105" s="1089">
        <f t="shared" si="814"/>
        <v>15</v>
      </c>
      <c r="AE2105" s="1071">
        <f t="shared" si="831"/>
        <v>0</v>
      </c>
      <c r="AF2105" s="1071">
        <f t="shared" si="831"/>
        <v>0</v>
      </c>
      <c r="AG2105" s="1071">
        <f t="shared" si="831"/>
        <v>0</v>
      </c>
      <c r="AH2105" s="1071">
        <f t="shared" si="831"/>
        <v>0</v>
      </c>
      <c r="AI2105" s="1060">
        <f t="shared" si="815"/>
        <v>0</v>
      </c>
      <c r="AJ2105" s="1102">
        <f t="shared" si="824"/>
        <v>0</v>
      </c>
      <c r="AK2105" s="1102">
        <f t="shared" si="824"/>
        <v>0</v>
      </c>
      <c r="AL2105" s="1102">
        <f t="shared" si="824"/>
        <v>6</v>
      </c>
      <c r="AM2105" s="1102">
        <f t="shared" si="825"/>
        <v>0</v>
      </c>
      <c r="AN2105" s="1085">
        <f t="shared" si="826"/>
        <v>90</v>
      </c>
      <c r="AO2105" s="1061">
        <f t="shared" si="812"/>
        <v>0</v>
      </c>
      <c r="AP2105" s="1061">
        <f t="shared" si="812"/>
        <v>0</v>
      </c>
      <c r="AQ2105" s="1061">
        <f t="shared" si="812"/>
        <v>6</v>
      </c>
      <c r="AR2105" s="1061">
        <f t="shared" si="812"/>
        <v>0</v>
      </c>
      <c r="AS2105" s="1061">
        <f t="shared" si="812"/>
        <v>90</v>
      </c>
      <c r="AT2105" s="850">
        <f t="shared" si="818"/>
        <v>0</v>
      </c>
      <c r="AU2105" s="1480" t="s">
        <v>916</v>
      </c>
      <c r="AV2105" s="1481"/>
      <c r="AW2105" s="1481"/>
      <c r="AX2105" s="1481"/>
      <c r="AY2105" s="1147" t="str">
        <f>AY2106</f>
        <v>=</v>
      </c>
      <c r="AZ2105" s="937">
        <f ca="1">AZ2028</f>
        <v>22.579999999999686</v>
      </c>
    </row>
    <row r="2106" spans="1:52" ht="13.5" customHeight="1">
      <c r="A2106" s="838">
        <f t="shared" si="832"/>
        <v>51</v>
      </c>
      <c r="B2106" s="1045" t="s">
        <v>64</v>
      </c>
      <c r="C2106" s="844" t="s">
        <v>66</v>
      </c>
      <c r="D2106" s="1117">
        <v>13</v>
      </c>
      <c r="E2106" s="1060">
        <v>13</v>
      </c>
      <c r="F2106" s="1140"/>
      <c r="G2106" s="1086"/>
      <c r="H2106" s="1091"/>
      <c r="I2106" s="1077"/>
      <c r="J2106" s="1060">
        <f t="shared" ref="J2106:J2115" si="833">SUM(F2106:I2106)*$E2106</f>
        <v>0</v>
      </c>
      <c r="K2106" s="1061"/>
      <c r="L2106" s="1071"/>
      <c r="M2106" s="1063">
        <v>6</v>
      </c>
      <c r="N2106" s="1063"/>
      <c r="O2106" s="1060">
        <f t="shared" si="822"/>
        <v>78</v>
      </c>
      <c r="P2106" s="1061"/>
      <c r="Q2106" s="1061"/>
      <c r="R2106" s="1063"/>
      <c r="S2106" s="1063"/>
      <c r="T2106" s="1079">
        <f t="shared" si="830"/>
        <v>0</v>
      </c>
      <c r="U2106" s="1061">
        <f t="shared" si="827"/>
        <v>0</v>
      </c>
      <c r="V2106" s="1061">
        <f t="shared" si="820"/>
        <v>0</v>
      </c>
      <c r="W2106" s="1063">
        <f t="shared" si="820"/>
        <v>6</v>
      </c>
      <c r="X2106" s="1063">
        <f t="shared" si="820"/>
        <v>0</v>
      </c>
      <c r="Y2106" s="1060">
        <f t="shared" si="820"/>
        <v>78</v>
      </c>
      <c r="Z2106" s="1080">
        <f t="shared" si="817"/>
        <v>51</v>
      </c>
      <c r="AA2106" s="1126" t="str">
        <f t="shared" si="814"/>
        <v>Hành tây</v>
      </c>
      <c r="AB2106" s="1082" t="str">
        <f t="shared" si="814"/>
        <v>kg</v>
      </c>
      <c r="AC2106" s="1083">
        <f t="shared" si="814"/>
        <v>13</v>
      </c>
      <c r="AD2106" s="1089">
        <f t="shared" si="814"/>
        <v>13</v>
      </c>
      <c r="AE2106" s="1071">
        <f t="shared" si="831"/>
        <v>0</v>
      </c>
      <c r="AF2106" s="1071">
        <f t="shared" si="831"/>
        <v>0</v>
      </c>
      <c r="AG2106" s="1071">
        <f t="shared" si="831"/>
        <v>0</v>
      </c>
      <c r="AH2106" s="1071">
        <f t="shared" si="831"/>
        <v>0</v>
      </c>
      <c r="AI2106" s="1060">
        <f t="shared" si="815"/>
        <v>0</v>
      </c>
      <c r="AJ2106" s="1102">
        <f t="shared" si="824"/>
        <v>0</v>
      </c>
      <c r="AK2106" s="1102">
        <f t="shared" si="824"/>
        <v>0</v>
      </c>
      <c r="AL2106" s="1102">
        <f t="shared" si="824"/>
        <v>6</v>
      </c>
      <c r="AM2106" s="1102">
        <f t="shared" si="825"/>
        <v>0</v>
      </c>
      <c r="AN2106" s="1085">
        <f t="shared" si="826"/>
        <v>78</v>
      </c>
      <c r="AO2106" s="1061">
        <f t="shared" si="812"/>
        <v>0</v>
      </c>
      <c r="AP2106" s="1061">
        <f t="shared" si="812"/>
        <v>0</v>
      </c>
      <c r="AQ2106" s="1061">
        <f t="shared" si="812"/>
        <v>6</v>
      </c>
      <c r="AR2106" s="1061">
        <f t="shared" si="812"/>
        <v>0</v>
      </c>
      <c r="AS2106" s="1061">
        <f t="shared" si="812"/>
        <v>78</v>
      </c>
      <c r="AT2106" s="850">
        <f t="shared" si="818"/>
        <v>0</v>
      </c>
      <c r="AU2106" s="1505" t="s">
        <v>917</v>
      </c>
      <c r="AV2106" s="1506"/>
      <c r="AW2106" s="1506"/>
      <c r="AX2106" s="1506"/>
      <c r="AY2106" s="1147" t="s">
        <v>29</v>
      </c>
      <c r="AZ2106" s="937">
        <f ca="1">SUM(AZ2095:AZ2105)</f>
        <v>115.77999999999966</v>
      </c>
    </row>
    <row r="2107" spans="1:52" ht="13.5" customHeight="1">
      <c r="A2107" s="838">
        <f t="shared" si="832"/>
        <v>52</v>
      </c>
      <c r="B2107" s="1046" t="s">
        <v>511</v>
      </c>
      <c r="C2107" s="844" t="s">
        <v>66</v>
      </c>
      <c r="D2107" s="1117">
        <v>20</v>
      </c>
      <c r="E2107" s="1060">
        <v>15</v>
      </c>
      <c r="F2107" s="1140"/>
      <c r="G2107" s="1086"/>
      <c r="H2107" s="1091"/>
      <c r="I2107" s="1077"/>
      <c r="J2107" s="1060">
        <f t="shared" si="833"/>
        <v>0</v>
      </c>
      <c r="K2107" s="1061"/>
      <c r="L2107" s="1061"/>
      <c r="M2107" s="1063"/>
      <c r="N2107" s="1063"/>
      <c r="O2107" s="1060">
        <f t="shared" si="822"/>
        <v>0</v>
      </c>
      <c r="P2107" s="1061"/>
      <c r="Q2107" s="1061"/>
      <c r="R2107" s="1063">
        <v>1</v>
      </c>
      <c r="S2107" s="1063"/>
      <c r="T2107" s="1079">
        <f t="shared" si="830"/>
        <v>15</v>
      </c>
      <c r="U2107" s="1061">
        <f t="shared" si="827"/>
        <v>0</v>
      </c>
      <c r="V2107" s="1061">
        <f t="shared" si="820"/>
        <v>0</v>
      </c>
      <c r="W2107" s="1063">
        <f t="shared" si="820"/>
        <v>1</v>
      </c>
      <c r="X2107" s="1063">
        <f t="shared" si="820"/>
        <v>0</v>
      </c>
      <c r="Y2107" s="1060">
        <f t="shared" si="820"/>
        <v>15</v>
      </c>
      <c r="Z2107" s="1080">
        <f t="shared" si="817"/>
        <v>52</v>
      </c>
      <c r="AA2107" s="1126" t="str">
        <f t="shared" si="814"/>
        <v>Sã</v>
      </c>
      <c r="AB2107" s="1082" t="str">
        <f t="shared" si="814"/>
        <v>kg</v>
      </c>
      <c r="AC2107" s="1083">
        <f t="shared" si="814"/>
        <v>20</v>
      </c>
      <c r="AD2107" s="1089">
        <f t="shared" si="814"/>
        <v>15</v>
      </c>
      <c r="AE2107" s="1071">
        <f t="shared" si="831"/>
        <v>0</v>
      </c>
      <c r="AF2107" s="1071">
        <f t="shared" si="831"/>
        <v>0</v>
      </c>
      <c r="AG2107" s="1071">
        <f t="shared" si="831"/>
        <v>0</v>
      </c>
      <c r="AH2107" s="1071">
        <f t="shared" si="831"/>
        <v>0</v>
      </c>
      <c r="AI2107" s="1060">
        <f t="shared" si="815"/>
        <v>0</v>
      </c>
      <c r="AJ2107" s="1102">
        <f t="shared" si="824"/>
        <v>0</v>
      </c>
      <c r="AK2107" s="1102">
        <f t="shared" si="824"/>
        <v>0</v>
      </c>
      <c r="AL2107" s="1102">
        <f t="shared" si="824"/>
        <v>1</v>
      </c>
      <c r="AM2107" s="1102">
        <f t="shared" si="825"/>
        <v>0</v>
      </c>
      <c r="AN2107" s="1085">
        <f t="shared" si="826"/>
        <v>15</v>
      </c>
      <c r="AO2107" s="1061">
        <f t="shared" ref="AO2107:AS2115" si="834">U2107</f>
        <v>0</v>
      </c>
      <c r="AP2107" s="1061">
        <f t="shared" si="834"/>
        <v>0</v>
      </c>
      <c r="AQ2107" s="1061">
        <f t="shared" si="834"/>
        <v>1</v>
      </c>
      <c r="AR2107" s="1061">
        <f t="shared" si="834"/>
        <v>0</v>
      </c>
      <c r="AS2107" s="1061">
        <f t="shared" si="834"/>
        <v>15</v>
      </c>
      <c r="AT2107" s="850">
        <f t="shared" si="818"/>
        <v>5</v>
      </c>
      <c r="AU2107" s="1480" t="s">
        <v>861</v>
      </c>
      <c r="AV2107" s="1481"/>
      <c r="AW2107" s="1481"/>
      <c r="AX2107" s="1481"/>
      <c r="AY2107" s="1147" t="s">
        <v>29</v>
      </c>
      <c r="AZ2107" s="937">
        <f ca="1">SUMIF(AA2056:AR2121,"Gạo*",AO2056:AO2121)+SUMIF(AA2056:AR2121,"Gạo*",AP2056:AP2121)+SUMIF(AA2056:AR2121,"Gạo*",AQ2056:AQ2121)+SUMIF(AA2056:AR2121,"Gạo*",AR2056:AR2121)</f>
        <v>94</v>
      </c>
    </row>
    <row r="2108" spans="1:52" ht="13.5" customHeight="1">
      <c r="A2108" s="838">
        <f t="shared" si="832"/>
        <v>53</v>
      </c>
      <c r="B2108" s="908" t="s">
        <v>895</v>
      </c>
      <c r="C2108" s="844" t="s">
        <v>66</v>
      </c>
      <c r="D2108" s="1117">
        <v>8</v>
      </c>
      <c r="E2108" s="1060">
        <v>8</v>
      </c>
      <c r="F2108" s="1140"/>
      <c r="G2108" s="1086"/>
      <c r="H2108" s="1077"/>
      <c r="I2108" s="1077"/>
      <c r="J2108" s="1060">
        <f t="shared" si="833"/>
        <v>0</v>
      </c>
      <c r="K2108" s="1061"/>
      <c r="L2108" s="1071"/>
      <c r="M2108" s="1063">
        <v>6</v>
      </c>
      <c r="N2108" s="1063"/>
      <c r="O2108" s="1060">
        <f t="shared" si="822"/>
        <v>48</v>
      </c>
      <c r="P2108" s="1061"/>
      <c r="Q2108" s="1061"/>
      <c r="R2108" s="1063"/>
      <c r="S2108" s="1063"/>
      <c r="T2108" s="1079">
        <f t="shared" ref="T2108:T2115" si="835">SUM(P2108:S2108)*$E2108</f>
        <v>0</v>
      </c>
      <c r="U2108" s="1061">
        <f t="shared" si="827"/>
        <v>0</v>
      </c>
      <c r="V2108" s="1061">
        <f t="shared" si="820"/>
        <v>0</v>
      </c>
      <c r="W2108" s="1063">
        <f t="shared" si="820"/>
        <v>6</v>
      </c>
      <c r="X2108" s="1063">
        <f t="shared" si="820"/>
        <v>0</v>
      </c>
      <c r="Y2108" s="1060">
        <f t="shared" si="820"/>
        <v>48</v>
      </c>
      <c r="Z2108" s="1080">
        <f t="shared" si="817"/>
        <v>53</v>
      </c>
      <c r="AA2108" s="1126" t="str">
        <f t="shared" si="814"/>
        <v>Mùng bac hà</v>
      </c>
      <c r="AB2108" s="1082" t="str">
        <f t="shared" si="814"/>
        <v>kg</v>
      </c>
      <c r="AC2108" s="1083">
        <f t="shared" si="814"/>
        <v>8</v>
      </c>
      <c r="AD2108" s="1089">
        <f t="shared" si="814"/>
        <v>8</v>
      </c>
      <c r="AE2108" s="1071">
        <f t="shared" si="831"/>
        <v>0</v>
      </c>
      <c r="AF2108" s="1071">
        <f t="shared" si="831"/>
        <v>0</v>
      </c>
      <c r="AG2108" s="1071">
        <f t="shared" si="831"/>
        <v>0</v>
      </c>
      <c r="AH2108" s="1071">
        <f t="shared" si="831"/>
        <v>0</v>
      </c>
      <c r="AI2108" s="1060">
        <f t="shared" si="815"/>
        <v>0</v>
      </c>
      <c r="AJ2108" s="1102">
        <f t="shared" si="824"/>
        <v>0</v>
      </c>
      <c r="AK2108" s="1102">
        <f t="shared" si="824"/>
        <v>0</v>
      </c>
      <c r="AL2108" s="1102">
        <f t="shared" si="824"/>
        <v>6</v>
      </c>
      <c r="AM2108" s="1102">
        <f t="shared" si="825"/>
        <v>0</v>
      </c>
      <c r="AN2108" s="1085">
        <f t="shared" si="826"/>
        <v>48</v>
      </c>
      <c r="AO2108" s="1061">
        <f t="shared" si="834"/>
        <v>0</v>
      </c>
      <c r="AP2108" s="1061">
        <f t="shared" si="834"/>
        <v>0</v>
      </c>
      <c r="AQ2108" s="1061">
        <f t="shared" si="834"/>
        <v>6</v>
      </c>
      <c r="AR2108" s="1061">
        <f t="shared" si="834"/>
        <v>0</v>
      </c>
      <c r="AS2108" s="1061">
        <f t="shared" si="834"/>
        <v>48</v>
      </c>
      <c r="AT2108" s="850">
        <f t="shared" si="818"/>
        <v>0</v>
      </c>
      <c r="AU2108" s="1480" t="s">
        <v>862</v>
      </c>
      <c r="AV2108" s="1481"/>
      <c r="AW2108" s="1481"/>
      <c r="AX2108" s="1481"/>
      <c r="AY2108" s="1147" t="s">
        <v>29</v>
      </c>
      <c r="AZ2108" s="1148">
        <f ca="1">AZ2029</f>
        <v>0</v>
      </c>
    </row>
    <row r="2109" spans="1:52" ht="13.5" customHeight="1">
      <c r="A2109" s="838">
        <f t="shared" si="832"/>
        <v>54</v>
      </c>
      <c r="B2109" s="908" t="s">
        <v>512</v>
      </c>
      <c r="C2109" s="844" t="s">
        <v>66</v>
      </c>
      <c r="D2109" s="1117">
        <v>20</v>
      </c>
      <c r="E2109" s="1060">
        <v>20</v>
      </c>
      <c r="F2109" s="1140"/>
      <c r="G2109" s="1120"/>
      <c r="H2109" s="1077"/>
      <c r="I2109" s="1077"/>
      <c r="J2109" s="1060">
        <f t="shared" si="833"/>
        <v>0</v>
      </c>
      <c r="K2109" s="1061"/>
      <c r="L2109" s="1071"/>
      <c r="M2109" s="1063"/>
      <c r="N2109" s="1063"/>
      <c r="O2109" s="1060">
        <f t="shared" si="822"/>
        <v>0</v>
      </c>
      <c r="P2109" s="1061"/>
      <c r="Q2109" s="1071"/>
      <c r="R2109" s="1063"/>
      <c r="S2109" s="1063"/>
      <c r="T2109" s="1079">
        <f t="shared" si="835"/>
        <v>0</v>
      </c>
      <c r="U2109" s="1061">
        <f t="shared" si="827"/>
        <v>0</v>
      </c>
      <c r="V2109" s="1061">
        <f t="shared" si="820"/>
        <v>0</v>
      </c>
      <c r="W2109" s="1063">
        <f t="shared" si="820"/>
        <v>0</v>
      </c>
      <c r="X2109" s="1063">
        <f t="shared" si="820"/>
        <v>0</v>
      </c>
      <c r="Y2109" s="1060">
        <f t="shared" si="820"/>
        <v>0</v>
      </c>
      <c r="Z2109" s="1080">
        <f t="shared" si="817"/>
        <v>54</v>
      </c>
      <c r="AA2109" s="1126" t="str">
        <f t="shared" si="814"/>
        <v>Riềng</v>
      </c>
      <c r="AB2109" s="1082" t="str">
        <f t="shared" si="814"/>
        <v>kg</v>
      </c>
      <c r="AC2109" s="1083">
        <f t="shared" si="814"/>
        <v>20</v>
      </c>
      <c r="AD2109" s="1089">
        <f t="shared" si="814"/>
        <v>20</v>
      </c>
      <c r="AE2109" s="1071">
        <f t="shared" si="831"/>
        <v>0</v>
      </c>
      <c r="AF2109" s="1071">
        <f t="shared" si="831"/>
        <v>0</v>
      </c>
      <c r="AG2109" s="1071">
        <f t="shared" si="831"/>
        <v>0</v>
      </c>
      <c r="AH2109" s="1071">
        <f t="shared" si="831"/>
        <v>0</v>
      </c>
      <c r="AI2109" s="1060">
        <f t="shared" si="815"/>
        <v>0</v>
      </c>
      <c r="AJ2109" s="1102">
        <f t="shared" si="824"/>
        <v>0</v>
      </c>
      <c r="AK2109" s="1102">
        <f t="shared" si="824"/>
        <v>0</v>
      </c>
      <c r="AL2109" s="1102">
        <f t="shared" si="824"/>
        <v>0</v>
      </c>
      <c r="AM2109" s="1102">
        <f t="shared" si="825"/>
        <v>0</v>
      </c>
      <c r="AN2109" s="1085">
        <f t="shared" si="826"/>
        <v>0</v>
      </c>
      <c r="AO2109" s="1061">
        <f t="shared" si="834"/>
        <v>0</v>
      </c>
      <c r="AP2109" s="1061">
        <f t="shared" si="834"/>
        <v>0</v>
      </c>
      <c r="AQ2109" s="1061">
        <f t="shared" si="834"/>
        <v>0</v>
      </c>
      <c r="AR2109" s="1061">
        <f t="shared" si="834"/>
        <v>0</v>
      </c>
      <c r="AS2109" s="1061">
        <f t="shared" si="834"/>
        <v>0</v>
      </c>
      <c r="AT2109" s="850">
        <f t="shared" si="818"/>
        <v>0</v>
      </c>
      <c r="AU2109" s="1149" t="s">
        <v>863</v>
      </c>
      <c r="AV2109" s="1150"/>
      <c r="AW2109" s="1150"/>
      <c r="AX2109" s="1150"/>
      <c r="AY2109" s="1147" t="s">
        <v>29</v>
      </c>
      <c r="AZ2109" s="937">
        <f ca="1">AZ2107+AZ2108</f>
        <v>94</v>
      </c>
    </row>
    <row r="2110" spans="1:52" ht="13.5" customHeight="1">
      <c r="A2110" s="838">
        <f t="shared" si="832"/>
        <v>55</v>
      </c>
      <c r="B2110" s="1045" t="s">
        <v>636</v>
      </c>
      <c r="C2110" s="844" t="s">
        <v>66</v>
      </c>
      <c r="D2110" s="1117">
        <v>10</v>
      </c>
      <c r="E2110" s="1060">
        <v>10</v>
      </c>
      <c r="F2110" s="1140"/>
      <c r="G2110" s="1086"/>
      <c r="H2110" s="1077"/>
      <c r="I2110" s="1077"/>
      <c r="J2110" s="1060">
        <f t="shared" si="833"/>
        <v>0</v>
      </c>
      <c r="K2110" s="1061"/>
      <c r="L2110" s="1065"/>
      <c r="M2110" s="1063"/>
      <c r="N2110" s="1063"/>
      <c r="O2110" s="1060">
        <f t="shared" si="822"/>
        <v>0</v>
      </c>
      <c r="P2110" s="1061"/>
      <c r="Q2110" s="1061"/>
      <c r="R2110" s="1063"/>
      <c r="S2110" s="1063"/>
      <c r="T2110" s="1079">
        <f t="shared" si="835"/>
        <v>0</v>
      </c>
      <c r="U2110" s="1061">
        <f t="shared" si="827"/>
        <v>0</v>
      </c>
      <c r="V2110" s="1061">
        <f t="shared" si="820"/>
        <v>0</v>
      </c>
      <c r="W2110" s="1063">
        <f t="shared" si="820"/>
        <v>0</v>
      </c>
      <c r="X2110" s="1063">
        <f t="shared" si="820"/>
        <v>0</v>
      </c>
      <c r="Y2110" s="1060">
        <f t="shared" si="820"/>
        <v>0</v>
      </c>
      <c r="Z2110" s="1080">
        <f t="shared" si="817"/>
        <v>55</v>
      </c>
      <c r="AA2110" s="1126" t="str">
        <f t="shared" si="814"/>
        <v>Rau mùi</v>
      </c>
      <c r="AB2110" s="1082" t="str">
        <f t="shared" si="814"/>
        <v>kg</v>
      </c>
      <c r="AC2110" s="1083">
        <f t="shared" si="814"/>
        <v>10</v>
      </c>
      <c r="AD2110" s="1089">
        <f t="shared" si="814"/>
        <v>10</v>
      </c>
      <c r="AE2110" s="1071">
        <f>AE2030+AJ2030-AO2030</f>
        <v>0</v>
      </c>
      <c r="AF2110" s="1071">
        <f>AF2030+AK2030-AP2030</f>
        <v>0</v>
      </c>
      <c r="AG2110" s="1071">
        <f>AG2030+AL2030-AQ2030</f>
        <v>0</v>
      </c>
      <c r="AH2110" s="1071">
        <f>AH2030+AM2030-AR2030</f>
        <v>0</v>
      </c>
      <c r="AI2110" s="1060">
        <f t="shared" si="815"/>
        <v>0</v>
      </c>
      <c r="AJ2110" s="1102">
        <f t="shared" si="824"/>
        <v>0</v>
      </c>
      <c r="AK2110" s="1102">
        <f t="shared" si="824"/>
        <v>0</v>
      </c>
      <c r="AL2110" s="1102">
        <f t="shared" si="824"/>
        <v>0</v>
      </c>
      <c r="AM2110" s="1102">
        <f t="shared" si="825"/>
        <v>0</v>
      </c>
      <c r="AN2110" s="1085">
        <f t="shared" si="826"/>
        <v>0</v>
      </c>
      <c r="AO2110" s="1061">
        <f t="shared" si="834"/>
        <v>0</v>
      </c>
      <c r="AP2110" s="1061">
        <f t="shared" si="834"/>
        <v>0</v>
      </c>
      <c r="AQ2110" s="1061">
        <f t="shared" si="834"/>
        <v>0</v>
      </c>
      <c r="AR2110" s="1061">
        <f t="shared" si="834"/>
        <v>0</v>
      </c>
      <c r="AS2110" s="1061">
        <f t="shared" si="834"/>
        <v>0</v>
      </c>
      <c r="AT2110" s="850">
        <f t="shared" si="818"/>
        <v>0</v>
      </c>
      <c r="AU2110" s="1480" t="s">
        <v>864</v>
      </c>
      <c r="AV2110" s="1481"/>
      <c r="AW2110" s="1481"/>
      <c r="AX2110" s="1481"/>
      <c r="AY2110" s="1147" t="s">
        <v>29</v>
      </c>
      <c r="AZ2110" s="937">
        <f ca="1">IF(AZ2106-AZ2109&gt;0,AZ2106-AZ2109,0)</f>
        <v>21.77999999999966</v>
      </c>
    </row>
    <row r="2111" spans="1:52" ht="13.5" customHeight="1">
      <c r="A2111" s="838" t="str">
        <f t="shared" si="832"/>
        <v/>
      </c>
      <c r="B2111" s="906"/>
      <c r="C2111" s="844"/>
      <c r="D2111" s="1117"/>
      <c r="E2111" s="1060"/>
      <c r="F2111" s="1140"/>
      <c r="G2111" s="1086"/>
      <c r="H2111" s="1077"/>
      <c r="I2111" s="1077"/>
      <c r="J2111" s="1060">
        <f t="shared" si="833"/>
        <v>0</v>
      </c>
      <c r="K2111" s="1061"/>
      <c r="L2111" s="1061"/>
      <c r="M2111" s="1063"/>
      <c r="N2111" s="1063"/>
      <c r="O2111" s="1060">
        <f t="shared" si="822"/>
        <v>0</v>
      </c>
      <c r="P2111" s="1061"/>
      <c r="Q2111" s="1061"/>
      <c r="R2111" s="1063"/>
      <c r="S2111" s="1063"/>
      <c r="T2111" s="1079">
        <f t="shared" si="835"/>
        <v>0</v>
      </c>
      <c r="U2111" s="1061">
        <f t="shared" si="827"/>
        <v>0</v>
      </c>
      <c r="V2111" s="1061">
        <f t="shared" si="820"/>
        <v>0</v>
      </c>
      <c r="W2111" s="1063">
        <f t="shared" si="820"/>
        <v>0</v>
      </c>
      <c r="X2111" s="1063">
        <f t="shared" si="820"/>
        <v>0</v>
      </c>
      <c r="Y2111" s="1060">
        <f t="shared" si="820"/>
        <v>0</v>
      </c>
      <c r="Z2111" s="1080" t="str">
        <f t="shared" si="817"/>
        <v/>
      </c>
      <c r="AA2111" s="1126">
        <f t="shared" si="814"/>
        <v>0</v>
      </c>
      <c r="AB2111" s="1082">
        <f t="shared" si="814"/>
        <v>0</v>
      </c>
      <c r="AC2111" s="1083">
        <f t="shared" si="814"/>
        <v>0</v>
      </c>
      <c r="AD2111" s="1089">
        <f t="shared" si="814"/>
        <v>0</v>
      </c>
      <c r="AE2111" s="1071">
        <f t="shared" ref="AE2111:AH2115" si="836">AE2032+AJ2032-AO2032</f>
        <v>0</v>
      </c>
      <c r="AF2111" s="1071">
        <f t="shared" si="836"/>
        <v>0</v>
      </c>
      <c r="AG2111" s="1071">
        <f t="shared" si="836"/>
        <v>0</v>
      </c>
      <c r="AH2111" s="1071">
        <f t="shared" si="836"/>
        <v>0</v>
      </c>
      <c r="AI2111" s="1060">
        <f t="shared" si="815"/>
        <v>0</v>
      </c>
      <c r="AJ2111" s="1102">
        <f t="shared" si="824"/>
        <v>0</v>
      </c>
      <c r="AK2111" s="1102">
        <f t="shared" si="824"/>
        <v>0</v>
      </c>
      <c r="AL2111" s="1102">
        <f t="shared" si="824"/>
        <v>0</v>
      </c>
      <c r="AM2111" s="1102">
        <f t="shared" si="825"/>
        <v>0</v>
      </c>
      <c r="AN2111" s="1085">
        <f t="shared" si="826"/>
        <v>0</v>
      </c>
      <c r="AO2111" s="1061">
        <f t="shared" si="834"/>
        <v>0</v>
      </c>
      <c r="AP2111" s="1061">
        <f t="shared" si="834"/>
        <v>0</v>
      </c>
      <c r="AQ2111" s="1061">
        <f t="shared" si="834"/>
        <v>0</v>
      </c>
      <c r="AR2111" s="1061">
        <f t="shared" si="834"/>
        <v>0</v>
      </c>
      <c r="AS2111" s="1061">
        <f t="shared" si="834"/>
        <v>0</v>
      </c>
      <c r="AT2111" s="850" t="str">
        <f t="shared" si="818"/>
        <v/>
      </c>
      <c r="AU2111" s="1482" t="s">
        <v>797</v>
      </c>
      <c r="AV2111" s="1483"/>
      <c r="AW2111" s="1483"/>
      <c r="AX2111" s="1483"/>
      <c r="AY2111" s="894" t="s">
        <v>29</v>
      </c>
      <c r="AZ2111" s="1151">
        <f ca="1">IF(AZ2106-AZ2109&lt;0,AZ2109-AZ2106,0)</f>
        <v>0</v>
      </c>
    </row>
    <row r="2112" spans="1:52" ht="13.5" customHeight="1">
      <c r="A2112" s="838" t="str">
        <f t="shared" si="832"/>
        <v/>
      </c>
      <c r="B2112" s="906"/>
      <c r="C2112" s="844"/>
      <c r="D2112" s="1117"/>
      <c r="E2112" s="1060"/>
      <c r="F2112" s="1140"/>
      <c r="G2112" s="1086"/>
      <c r="H2112" s="1077"/>
      <c r="I2112" s="1077"/>
      <c r="J2112" s="1060">
        <f t="shared" si="833"/>
        <v>0</v>
      </c>
      <c r="K2112" s="1061"/>
      <c r="L2112" s="1061"/>
      <c r="M2112" s="1063"/>
      <c r="N2112" s="1063"/>
      <c r="O2112" s="1060">
        <f t="shared" si="822"/>
        <v>0</v>
      </c>
      <c r="P2112" s="1061"/>
      <c r="Q2112" s="1061"/>
      <c r="R2112" s="1063"/>
      <c r="S2112" s="1063"/>
      <c r="T2112" s="1079">
        <f t="shared" si="835"/>
        <v>0</v>
      </c>
      <c r="U2112" s="1061">
        <f t="shared" si="827"/>
        <v>0</v>
      </c>
      <c r="V2112" s="1061">
        <f t="shared" si="820"/>
        <v>0</v>
      </c>
      <c r="W2112" s="1063">
        <f t="shared" si="820"/>
        <v>0</v>
      </c>
      <c r="X2112" s="1063">
        <f t="shared" si="820"/>
        <v>0</v>
      </c>
      <c r="Y2112" s="1060">
        <f t="shared" si="820"/>
        <v>0</v>
      </c>
      <c r="Z2112" s="1080" t="str">
        <f t="shared" si="817"/>
        <v/>
      </c>
      <c r="AA2112" s="1126">
        <f t="shared" si="814"/>
        <v>0</v>
      </c>
      <c r="AB2112" s="1082">
        <f t="shared" si="814"/>
        <v>0</v>
      </c>
      <c r="AC2112" s="1083">
        <f t="shared" si="814"/>
        <v>0</v>
      </c>
      <c r="AD2112" s="1089">
        <f t="shared" si="814"/>
        <v>0</v>
      </c>
      <c r="AE2112" s="1071">
        <f t="shared" si="836"/>
        <v>0</v>
      </c>
      <c r="AF2112" s="1071">
        <f t="shared" si="836"/>
        <v>0</v>
      </c>
      <c r="AG2112" s="1071">
        <f t="shared" si="836"/>
        <v>0</v>
      </c>
      <c r="AH2112" s="1071">
        <f t="shared" si="836"/>
        <v>0</v>
      </c>
      <c r="AI2112" s="1060">
        <f t="shared" si="815"/>
        <v>0</v>
      </c>
      <c r="AJ2112" s="1102">
        <f t="shared" si="824"/>
        <v>0</v>
      </c>
      <c r="AK2112" s="1102">
        <f t="shared" si="824"/>
        <v>0</v>
      </c>
      <c r="AL2112" s="1102">
        <f t="shared" si="824"/>
        <v>0</v>
      </c>
      <c r="AM2112" s="1102">
        <f t="shared" si="825"/>
        <v>0</v>
      </c>
      <c r="AN2112" s="1085">
        <f t="shared" si="826"/>
        <v>0</v>
      </c>
      <c r="AO2112" s="1061">
        <f t="shared" si="834"/>
        <v>0</v>
      </c>
      <c r="AP2112" s="1061">
        <f t="shared" si="834"/>
        <v>0</v>
      </c>
      <c r="AQ2112" s="1061">
        <f t="shared" si="834"/>
        <v>0</v>
      </c>
      <c r="AR2112" s="1061">
        <f t="shared" si="834"/>
        <v>0</v>
      </c>
      <c r="AS2112" s="1061">
        <f t="shared" si="834"/>
        <v>0</v>
      </c>
      <c r="AT2112" s="850" t="str">
        <f t="shared" si="818"/>
        <v/>
      </c>
      <c r="AU2112" s="893"/>
      <c r="AV2112" s="894"/>
      <c r="AW2112" s="894"/>
      <c r="AX2112" s="894"/>
      <c r="AY2112" s="894"/>
      <c r="AZ2112" s="918"/>
    </row>
    <row r="2113" spans="1:52" ht="13.5" customHeight="1">
      <c r="A2113" s="838" t="str">
        <f t="shared" si="832"/>
        <v/>
      </c>
      <c r="B2113" s="906"/>
      <c r="C2113" s="844"/>
      <c r="D2113" s="1117"/>
      <c r="E2113" s="1060"/>
      <c r="F2113" s="1140"/>
      <c r="G2113" s="1086"/>
      <c r="H2113" s="1077"/>
      <c r="I2113" s="1077"/>
      <c r="J2113" s="1060">
        <f t="shared" si="833"/>
        <v>0</v>
      </c>
      <c r="K2113" s="1061"/>
      <c r="L2113" s="1061"/>
      <c r="M2113" s="1063"/>
      <c r="N2113" s="1063"/>
      <c r="O2113" s="1060">
        <f t="shared" si="822"/>
        <v>0</v>
      </c>
      <c r="P2113" s="1061"/>
      <c r="Q2113" s="1061"/>
      <c r="R2113" s="1063"/>
      <c r="S2113" s="1063"/>
      <c r="T2113" s="1079">
        <f t="shared" si="835"/>
        <v>0</v>
      </c>
      <c r="U2113" s="1061">
        <f t="shared" si="827"/>
        <v>0</v>
      </c>
      <c r="V2113" s="1061">
        <f t="shared" si="820"/>
        <v>0</v>
      </c>
      <c r="W2113" s="1063">
        <v>0</v>
      </c>
      <c r="X2113" s="1063">
        <f t="shared" si="820"/>
        <v>0</v>
      </c>
      <c r="Y2113" s="1060">
        <f t="shared" si="820"/>
        <v>0</v>
      </c>
      <c r="Z2113" s="1080" t="str">
        <f t="shared" si="817"/>
        <v/>
      </c>
      <c r="AA2113" s="1126">
        <f t="shared" si="814"/>
        <v>0</v>
      </c>
      <c r="AB2113" s="1082">
        <f t="shared" si="814"/>
        <v>0</v>
      </c>
      <c r="AC2113" s="1083">
        <f t="shared" si="814"/>
        <v>0</v>
      </c>
      <c r="AD2113" s="1089">
        <f t="shared" si="814"/>
        <v>0</v>
      </c>
      <c r="AE2113" s="1071">
        <f t="shared" si="836"/>
        <v>0</v>
      </c>
      <c r="AF2113" s="1071">
        <f t="shared" si="836"/>
        <v>0</v>
      </c>
      <c r="AG2113" s="1071">
        <f t="shared" si="836"/>
        <v>0</v>
      </c>
      <c r="AH2113" s="1071">
        <f t="shared" si="836"/>
        <v>0</v>
      </c>
      <c r="AI2113" s="1060">
        <f t="shared" si="815"/>
        <v>0</v>
      </c>
      <c r="AJ2113" s="1102">
        <f t="shared" si="824"/>
        <v>0</v>
      </c>
      <c r="AK2113" s="1102">
        <f t="shared" si="824"/>
        <v>0</v>
      </c>
      <c r="AL2113" s="1102">
        <f t="shared" si="824"/>
        <v>0</v>
      </c>
      <c r="AM2113" s="1102">
        <f t="shared" si="825"/>
        <v>0</v>
      </c>
      <c r="AN2113" s="1085">
        <f t="shared" si="826"/>
        <v>0</v>
      </c>
      <c r="AO2113" s="1061">
        <f t="shared" si="834"/>
        <v>0</v>
      </c>
      <c r="AP2113" s="1061">
        <f t="shared" si="834"/>
        <v>0</v>
      </c>
      <c r="AQ2113" s="1061">
        <f t="shared" si="834"/>
        <v>0</v>
      </c>
      <c r="AR2113" s="1061">
        <f t="shared" si="834"/>
        <v>0</v>
      </c>
      <c r="AS2113" s="1061">
        <f t="shared" si="834"/>
        <v>0</v>
      </c>
      <c r="AT2113" s="850" t="str">
        <f t="shared" si="818"/>
        <v/>
      </c>
      <c r="AU2113" s="893"/>
      <c r="AV2113" s="894"/>
      <c r="AW2113" s="894"/>
      <c r="AX2113" s="894"/>
      <c r="AY2113" s="894"/>
      <c r="AZ2113" s="918"/>
    </row>
    <row r="2114" spans="1:52" ht="13.5" customHeight="1">
      <c r="A2114" s="838" t="str">
        <f t="shared" si="832"/>
        <v/>
      </c>
      <c r="B2114" s="906"/>
      <c r="C2114" s="844"/>
      <c r="D2114" s="1117"/>
      <c r="E2114" s="1060"/>
      <c r="F2114" s="1140"/>
      <c r="G2114" s="1086"/>
      <c r="H2114" s="1077"/>
      <c r="I2114" s="1077"/>
      <c r="J2114" s="1060">
        <f t="shared" si="833"/>
        <v>0</v>
      </c>
      <c r="K2114" s="1061"/>
      <c r="L2114" s="1061"/>
      <c r="M2114" s="1063"/>
      <c r="N2114" s="1063"/>
      <c r="O2114" s="1060">
        <f t="shared" si="822"/>
        <v>0</v>
      </c>
      <c r="P2114" s="1061"/>
      <c r="Q2114" s="1061"/>
      <c r="R2114" s="1063"/>
      <c r="S2114" s="1063"/>
      <c r="T2114" s="1079">
        <f t="shared" si="835"/>
        <v>0</v>
      </c>
      <c r="U2114" s="1061">
        <f t="shared" si="827"/>
        <v>0</v>
      </c>
      <c r="V2114" s="1061">
        <f t="shared" si="820"/>
        <v>0</v>
      </c>
      <c r="W2114" s="1063">
        <f>SUM(H2114,M2114,R2114)</f>
        <v>0</v>
      </c>
      <c r="X2114" s="1063">
        <f t="shared" si="820"/>
        <v>0</v>
      </c>
      <c r="Y2114" s="1060">
        <f t="shared" si="820"/>
        <v>0</v>
      </c>
      <c r="Z2114" s="1080" t="str">
        <f t="shared" si="817"/>
        <v/>
      </c>
      <c r="AA2114" s="1126">
        <f t="shared" si="814"/>
        <v>0</v>
      </c>
      <c r="AB2114" s="1082">
        <f t="shared" si="814"/>
        <v>0</v>
      </c>
      <c r="AC2114" s="1083">
        <f t="shared" si="814"/>
        <v>0</v>
      </c>
      <c r="AD2114" s="1089">
        <f t="shared" si="814"/>
        <v>0</v>
      </c>
      <c r="AE2114" s="1071">
        <f t="shared" si="836"/>
        <v>0</v>
      </c>
      <c r="AF2114" s="1071">
        <f t="shared" si="836"/>
        <v>0</v>
      </c>
      <c r="AG2114" s="1071">
        <f t="shared" si="836"/>
        <v>0</v>
      </c>
      <c r="AH2114" s="1071">
        <f t="shared" si="836"/>
        <v>0</v>
      </c>
      <c r="AI2114" s="1060">
        <f t="shared" si="815"/>
        <v>0</v>
      </c>
      <c r="AJ2114" s="1102">
        <f t="shared" si="824"/>
        <v>0</v>
      </c>
      <c r="AK2114" s="1102">
        <f t="shared" si="824"/>
        <v>0</v>
      </c>
      <c r="AL2114" s="1102">
        <f t="shared" si="824"/>
        <v>0</v>
      </c>
      <c r="AM2114" s="1102">
        <f t="shared" si="825"/>
        <v>0</v>
      </c>
      <c r="AN2114" s="1085">
        <f t="shared" si="826"/>
        <v>0</v>
      </c>
      <c r="AO2114" s="1061">
        <f t="shared" si="834"/>
        <v>0</v>
      </c>
      <c r="AP2114" s="1061">
        <f t="shared" si="834"/>
        <v>0</v>
      </c>
      <c r="AQ2114" s="1061">
        <f t="shared" si="834"/>
        <v>0</v>
      </c>
      <c r="AR2114" s="1061">
        <f t="shared" si="834"/>
        <v>0</v>
      </c>
      <c r="AS2114" s="1061">
        <f t="shared" si="834"/>
        <v>0</v>
      </c>
      <c r="AT2114" s="850" t="str">
        <f t="shared" si="818"/>
        <v/>
      </c>
      <c r="AU2114" s="893"/>
      <c r="AV2114" s="894"/>
      <c r="AW2114" s="894"/>
      <c r="AX2114" s="894"/>
      <c r="AY2114" s="894"/>
      <c r="AZ2114" s="918"/>
    </row>
    <row r="2115" spans="1:52" ht="13.5" customHeight="1">
      <c r="A2115" s="838" t="str">
        <f t="shared" si="832"/>
        <v/>
      </c>
      <c r="B2115" s="906"/>
      <c r="C2115" s="844"/>
      <c r="D2115" s="1117"/>
      <c r="E2115" s="1060"/>
      <c r="F2115" s="1140"/>
      <c r="G2115" s="1086"/>
      <c r="H2115" s="1077"/>
      <c r="I2115" s="1077"/>
      <c r="J2115" s="1060">
        <f t="shared" si="833"/>
        <v>0</v>
      </c>
      <c r="K2115" s="1061"/>
      <c r="L2115" s="1061"/>
      <c r="M2115" s="1063"/>
      <c r="N2115" s="1063"/>
      <c r="O2115" s="1060">
        <f t="shared" si="822"/>
        <v>0</v>
      </c>
      <c r="P2115" s="1061"/>
      <c r="Q2115" s="1061"/>
      <c r="R2115" s="1063"/>
      <c r="S2115" s="1063"/>
      <c r="T2115" s="1079">
        <f t="shared" si="835"/>
        <v>0</v>
      </c>
      <c r="U2115" s="1061">
        <f t="shared" si="827"/>
        <v>0</v>
      </c>
      <c r="V2115" s="1061">
        <f>SUM(G2115,L2115,Q2115)</f>
        <v>0</v>
      </c>
      <c r="W2115" s="1063">
        <f>SUM(H2115,M2115,R2115)</f>
        <v>0</v>
      </c>
      <c r="X2115" s="1063">
        <f>SUM(I2115,N2115,S2115)</f>
        <v>0</v>
      </c>
      <c r="Y2115" s="1060">
        <f>SUM(J2115,O2115,T2115)</f>
        <v>0</v>
      </c>
      <c r="Z2115" s="1080" t="str">
        <f t="shared" si="817"/>
        <v/>
      </c>
      <c r="AA2115" s="1126">
        <f t="shared" si="814"/>
        <v>0</v>
      </c>
      <c r="AB2115" s="1082">
        <f t="shared" si="814"/>
        <v>0</v>
      </c>
      <c r="AC2115" s="1083">
        <f t="shared" si="814"/>
        <v>0</v>
      </c>
      <c r="AD2115" s="1089">
        <f t="shared" si="814"/>
        <v>0</v>
      </c>
      <c r="AE2115" s="1071">
        <f t="shared" si="836"/>
        <v>0</v>
      </c>
      <c r="AF2115" s="1071">
        <f t="shared" si="836"/>
        <v>0</v>
      </c>
      <c r="AG2115" s="1071">
        <f t="shared" si="836"/>
        <v>0</v>
      </c>
      <c r="AH2115" s="1071">
        <f t="shared" si="836"/>
        <v>0</v>
      </c>
      <c r="AI2115" s="1060">
        <f t="shared" si="815"/>
        <v>0</v>
      </c>
      <c r="AJ2115" s="1102">
        <f t="shared" si="824"/>
        <v>0</v>
      </c>
      <c r="AK2115" s="1102">
        <f t="shared" si="824"/>
        <v>0</v>
      </c>
      <c r="AL2115" s="1102">
        <f t="shared" si="824"/>
        <v>0</v>
      </c>
      <c r="AM2115" s="1102">
        <f t="shared" si="825"/>
        <v>0</v>
      </c>
      <c r="AN2115" s="1085">
        <f t="shared" si="826"/>
        <v>0</v>
      </c>
      <c r="AO2115" s="1061">
        <f t="shared" si="834"/>
        <v>0</v>
      </c>
      <c r="AP2115" s="1061">
        <f t="shared" si="834"/>
        <v>0</v>
      </c>
      <c r="AQ2115" s="1061">
        <f t="shared" si="834"/>
        <v>0</v>
      </c>
      <c r="AR2115" s="1061">
        <f t="shared" si="834"/>
        <v>0</v>
      </c>
      <c r="AS2115" s="1061">
        <f t="shared" si="834"/>
        <v>0</v>
      </c>
      <c r="AT2115" s="850" t="str">
        <f t="shared" si="818"/>
        <v/>
      </c>
      <c r="AU2115" s="893"/>
      <c r="AV2115" s="894"/>
      <c r="AW2115" s="894"/>
      <c r="AX2115" s="894"/>
      <c r="AY2115" s="894"/>
      <c r="AZ2115" s="918"/>
    </row>
    <row r="2116" spans="1:52" ht="13.5" customHeight="1">
      <c r="A2116" s="838"/>
      <c r="B2116" s="906"/>
      <c r="C2116" s="844"/>
      <c r="D2116" s="1117"/>
      <c r="E2116" s="1060"/>
      <c r="F2116" s="1140"/>
      <c r="G2116" s="1086"/>
      <c r="H2116" s="1077"/>
      <c r="I2116" s="1077"/>
      <c r="J2116" s="1060"/>
      <c r="K2116" s="1061"/>
      <c r="L2116" s="1061"/>
      <c r="M2116" s="1063"/>
      <c r="N2116" s="1063"/>
      <c r="O2116" s="1060"/>
      <c r="P2116" s="1061"/>
      <c r="Q2116" s="1061"/>
      <c r="R2116" s="1063"/>
      <c r="S2116" s="1063"/>
      <c r="T2116" s="1079"/>
      <c r="U2116" s="1061"/>
      <c r="V2116" s="1061"/>
      <c r="W2116" s="1063"/>
      <c r="X2116" s="1063"/>
      <c r="Y2116" s="1060"/>
      <c r="Z2116" s="1080"/>
      <c r="AA2116" s="1126"/>
      <c r="AB2116" s="1082"/>
      <c r="AC2116" s="1083"/>
      <c r="AD2116" s="1089"/>
      <c r="AE2116" s="1071"/>
      <c r="AF2116" s="1071"/>
      <c r="AG2116" s="1071"/>
      <c r="AH2116" s="1071"/>
      <c r="AI2116" s="1060"/>
      <c r="AJ2116" s="1102"/>
      <c r="AK2116" s="1102"/>
      <c r="AL2116" s="1102"/>
      <c r="AM2116" s="1102"/>
      <c r="AN2116" s="1085"/>
      <c r="AO2116" s="1061"/>
      <c r="AP2116" s="1061"/>
      <c r="AQ2116" s="1061"/>
      <c r="AR2116" s="1061"/>
      <c r="AS2116" s="1061"/>
      <c r="AT2116" s="850"/>
      <c r="AU2116" s="893"/>
      <c r="AV2116" s="894"/>
      <c r="AW2116" s="894"/>
      <c r="AX2116" s="894"/>
      <c r="AY2116" s="894"/>
      <c r="AZ2116" s="918"/>
    </row>
    <row r="2117" spans="1:52" ht="13.5" customHeight="1">
      <c r="A2117" s="838"/>
      <c r="B2117" s="906"/>
      <c r="C2117" s="844"/>
      <c r="D2117" s="1117"/>
      <c r="E2117" s="1060"/>
      <c r="F2117" s="1140"/>
      <c r="G2117" s="1086"/>
      <c r="H2117" s="1077"/>
      <c r="I2117" s="1077"/>
      <c r="J2117" s="1060"/>
      <c r="K2117" s="1061"/>
      <c r="L2117" s="1061"/>
      <c r="M2117" s="1063"/>
      <c r="N2117" s="1063"/>
      <c r="O2117" s="1060"/>
      <c r="P2117" s="1061"/>
      <c r="Q2117" s="1061"/>
      <c r="R2117" s="1063"/>
      <c r="S2117" s="1063"/>
      <c r="T2117" s="1079"/>
      <c r="U2117" s="1061"/>
      <c r="V2117" s="1061"/>
      <c r="W2117" s="1063"/>
      <c r="X2117" s="1063"/>
      <c r="Y2117" s="1060"/>
      <c r="Z2117" s="1080"/>
      <c r="AA2117" s="1126"/>
      <c r="AB2117" s="1082"/>
      <c r="AC2117" s="1083"/>
      <c r="AD2117" s="1089"/>
      <c r="AE2117" s="1071"/>
      <c r="AF2117" s="1071"/>
      <c r="AG2117" s="1071"/>
      <c r="AH2117" s="1071"/>
      <c r="AI2117" s="1060"/>
      <c r="AJ2117" s="1102"/>
      <c r="AK2117" s="1102"/>
      <c r="AL2117" s="1102"/>
      <c r="AM2117" s="1102"/>
      <c r="AN2117" s="1085"/>
      <c r="AO2117" s="1061"/>
      <c r="AP2117" s="1061"/>
      <c r="AQ2117" s="1061"/>
      <c r="AR2117" s="1061"/>
      <c r="AS2117" s="1061"/>
      <c r="AT2117" s="850"/>
      <c r="AU2117" s="893"/>
      <c r="AV2117" s="894"/>
      <c r="AW2117" s="894"/>
      <c r="AX2117" s="894"/>
      <c r="AY2117" s="894"/>
      <c r="AZ2117" s="918"/>
    </row>
    <row r="2118" spans="1:52" ht="13.5" customHeight="1">
      <c r="A2118" s="838"/>
      <c r="B2118" s="906"/>
      <c r="C2118" s="844"/>
      <c r="D2118" s="1117"/>
      <c r="E2118" s="1060"/>
      <c r="F2118" s="1140"/>
      <c r="G2118" s="1086"/>
      <c r="H2118" s="1077"/>
      <c r="I2118" s="1077"/>
      <c r="J2118" s="1060"/>
      <c r="K2118" s="1061"/>
      <c r="L2118" s="1061"/>
      <c r="M2118" s="1063"/>
      <c r="N2118" s="1063"/>
      <c r="O2118" s="1060"/>
      <c r="P2118" s="1061"/>
      <c r="Q2118" s="1061"/>
      <c r="R2118" s="1063"/>
      <c r="S2118" s="1063"/>
      <c r="T2118" s="1079"/>
      <c r="U2118" s="1061"/>
      <c r="V2118" s="1061"/>
      <c r="W2118" s="1063"/>
      <c r="X2118" s="1063"/>
      <c r="Y2118" s="1060"/>
      <c r="Z2118" s="1080"/>
      <c r="AA2118" s="1126"/>
      <c r="AB2118" s="1082"/>
      <c r="AC2118" s="1083"/>
      <c r="AD2118" s="1089"/>
      <c r="AE2118" s="1071"/>
      <c r="AF2118" s="1071"/>
      <c r="AG2118" s="1071"/>
      <c r="AH2118" s="1071"/>
      <c r="AI2118" s="1060"/>
      <c r="AJ2118" s="1102"/>
      <c r="AK2118" s="1102"/>
      <c r="AL2118" s="1102"/>
      <c r="AM2118" s="1102"/>
      <c r="AN2118" s="1085"/>
      <c r="AO2118" s="1061"/>
      <c r="AP2118" s="1061"/>
      <c r="AQ2118" s="1061"/>
      <c r="AR2118" s="1061"/>
      <c r="AS2118" s="1061"/>
      <c r="AT2118" s="850"/>
      <c r="AU2118" s="893"/>
      <c r="AV2118" s="894"/>
      <c r="AW2118" s="894"/>
      <c r="AX2118" s="894"/>
      <c r="AY2118" s="894"/>
      <c r="AZ2118" s="918"/>
    </row>
    <row r="2119" spans="1:52" ht="13.5" customHeight="1">
      <c r="A2119" s="838" t="str">
        <f>IF(B2119&lt;&gt;"",MAX($A2114:$A2115)+1,"")</f>
        <v/>
      </c>
      <c r="B2119" s="951"/>
      <c r="C2119" s="952"/>
      <c r="D2119" s="1143"/>
      <c r="E2119" s="1060"/>
      <c r="F2119" s="1140"/>
      <c r="G2119" s="1086"/>
      <c r="H2119" s="1077"/>
      <c r="I2119" s="1077"/>
      <c r="J2119" s="1060">
        <f>SUM(F2119:I2119)*$E2119</f>
        <v>0</v>
      </c>
      <c r="K2119" s="1061"/>
      <c r="L2119" s="1061"/>
      <c r="M2119" s="1063"/>
      <c r="N2119" s="1063"/>
      <c r="O2119" s="1060">
        <f>SUM(K2119:N2119)*$E2119</f>
        <v>0</v>
      </c>
      <c r="P2119" s="1061"/>
      <c r="Q2119" s="1061"/>
      <c r="R2119" s="1063"/>
      <c r="S2119" s="1063"/>
      <c r="T2119" s="1079">
        <f>SUM(P2119:S2119)*$E2119</f>
        <v>0</v>
      </c>
      <c r="U2119" s="1061">
        <f t="shared" ref="U2119:Y2121" si="837">SUM(F2119,K2119,P2119)</f>
        <v>0</v>
      </c>
      <c r="V2119" s="1061">
        <f t="shared" si="837"/>
        <v>0</v>
      </c>
      <c r="W2119" s="1063">
        <f t="shared" si="837"/>
        <v>0</v>
      </c>
      <c r="X2119" s="1063">
        <f t="shared" si="837"/>
        <v>0</v>
      </c>
      <c r="Y2119" s="1060">
        <f t="shared" si="837"/>
        <v>0</v>
      </c>
      <c r="Z2119" s="1080" t="str">
        <f t="shared" ref="Z2119:AD2121" si="838">A2119</f>
        <v/>
      </c>
      <c r="AA2119" s="1126">
        <f t="shared" si="838"/>
        <v>0</v>
      </c>
      <c r="AB2119" s="1082">
        <f t="shared" si="838"/>
        <v>0</v>
      </c>
      <c r="AC2119" s="1083">
        <f t="shared" si="838"/>
        <v>0</v>
      </c>
      <c r="AD2119" s="1089">
        <f t="shared" si="838"/>
        <v>0</v>
      </c>
      <c r="AE2119" s="1071">
        <f t="shared" ref="AE2119:AH2121" si="839">AE2037+AJ2037-AO2037</f>
        <v>0</v>
      </c>
      <c r="AF2119" s="1071">
        <f t="shared" si="839"/>
        <v>0</v>
      </c>
      <c r="AG2119" s="1071">
        <f t="shared" si="839"/>
        <v>0</v>
      </c>
      <c r="AH2119" s="1071">
        <f t="shared" si="839"/>
        <v>0</v>
      </c>
      <c r="AI2119" s="1060">
        <f>SUM(AE2119:AH2119)*$E2119</f>
        <v>0</v>
      </c>
      <c r="AJ2119" s="1102">
        <f t="shared" ref="AJ2119:AM2121" si="840">U2119</f>
        <v>0</v>
      </c>
      <c r="AK2119" s="1102">
        <f t="shared" si="840"/>
        <v>0</v>
      </c>
      <c r="AL2119" s="1102">
        <f t="shared" si="840"/>
        <v>0</v>
      </c>
      <c r="AM2119" s="1102">
        <f t="shared" si="840"/>
        <v>0</v>
      </c>
      <c r="AN2119" s="1085">
        <f>SUM(AJ2119:AM2119)*$E2119</f>
        <v>0</v>
      </c>
      <c r="AO2119" s="1061">
        <f t="shared" ref="AO2119:AS2121" si="841">U2119</f>
        <v>0</v>
      </c>
      <c r="AP2119" s="1061">
        <f t="shared" si="841"/>
        <v>0</v>
      </c>
      <c r="AQ2119" s="1061">
        <f t="shared" si="841"/>
        <v>0</v>
      </c>
      <c r="AR2119" s="1061">
        <f t="shared" si="841"/>
        <v>0</v>
      </c>
      <c r="AS2119" s="1061">
        <f t="shared" si="841"/>
        <v>0</v>
      </c>
      <c r="AT2119" s="850" t="str">
        <f>IF(AC2119&lt;&gt;0,SUM(AO2119:AR2119)*$AC2119-SUM(AO2119:AR2119)*$AD2119,"")</f>
        <v/>
      </c>
      <c r="AU2119" s="893"/>
      <c r="AV2119" s="894"/>
      <c r="AW2119" s="894"/>
      <c r="AX2119" s="894"/>
      <c r="AY2119" s="894"/>
      <c r="AZ2119" s="954"/>
    </row>
    <row r="2120" spans="1:52" ht="13.5" customHeight="1">
      <c r="A2120" s="838" t="str">
        <f>IF(B2120&lt;&gt;"",MAX($A2115:$A2119)+1,"")</f>
        <v/>
      </c>
      <c r="B2120" s="951"/>
      <c r="C2120" s="952"/>
      <c r="D2120" s="1143"/>
      <c r="E2120" s="1060"/>
      <c r="F2120" s="1140"/>
      <c r="G2120" s="1086"/>
      <c r="H2120" s="1077"/>
      <c r="I2120" s="1077"/>
      <c r="J2120" s="1060">
        <f>SUM(F2120:I2120)*$E2120</f>
        <v>0</v>
      </c>
      <c r="K2120" s="1061"/>
      <c r="L2120" s="1061"/>
      <c r="M2120" s="1063"/>
      <c r="N2120" s="1063"/>
      <c r="O2120" s="1060">
        <f>SUM(K2120:N2120)*$E2120</f>
        <v>0</v>
      </c>
      <c r="P2120" s="1061"/>
      <c r="Q2120" s="1061"/>
      <c r="R2120" s="1063"/>
      <c r="S2120" s="1063"/>
      <c r="T2120" s="1079">
        <f>SUM(P2120:S2120)*$E2120</f>
        <v>0</v>
      </c>
      <c r="U2120" s="1061">
        <f t="shared" si="837"/>
        <v>0</v>
      </c>
      <c r="V2120" s="1061">
        <f t="shared" si="837"/>
        <v>0</v>
      </c>
      <c r="W2120" s="1063">
        <f t="shared" si="837"/>
        <v>0</v>
      </c>
      <c r="X2120" s="1063">
        <f t="shared" si="837"/>
        <v>0</v>
      </c>
      <c r="Y2120" s="1060">
        <f t="shared" si="837"/>
        <v>0</v>
      </c>
      <c r="Z2120" s="1080" t="str">
        <f t="shared" si="838"/>
        <v/>
      </c>
      <c r="AA2120" s="1126">
        <f t="shared" si="838"/>
        <v>0</v>
      </c>
      <c r="AB2120" s="1082">
        <f t="shared" si="838"/>
        <v>0</v>
      </c>
      <c r="AC2120" s="1083">
        <f t="shared" si="838"/>
        <v>0</v>
      </c>
      <c r="AD2120" s="1089">
        <f>E2120</f>
        <v>0</v>
      </c>
      <c r="AE2120" s="1071">
        <f t="shared" si="839"/>
        <v>0</v>
      </c>
      <c r="AF2120" s="1071">
        <f t="shared" si="839"/>
        <v>0</v>
      </c>
      <c r="AG2120" s="1071">
        <f t="shared" si="839"/>
        <v>0</v>
      </c>
      <c r="AH2120" s="1071">
        <f t="shared" si="839"/>
        <v>0</v>
      </c>
      <c r="AI2120" s="1060">
        <f>SUM(AE2120:AH2120)*$E2120</f>
        <v>0</v>
      </c>
      <c r="AJ2120" s="1102">
        <f t="shared" si="840"/>
        <v>0</v>
      </c>
      <c r="AK2120" s="1102">
        <f t="shared" si="840"/>
        <v>0</v>
      </c>
      <c r="AL2120" s="1102">
        <f t="shared" si="840"/>
        <v>0</v>
      </c>
      <c r="AM2120" s="1102">
        <f t="shared" si="840"/>
        <v>0</v>
      </c>
      <c r="AN2120" s="1085">
        <f>SUM(AJ2120:AM2120)*$E2120</f>
        <v>0</v>
      </c>
      <c r="AO2120" s="1061">
        <f t="shared" si="841"/>
        <v>0</v>
      </c>
      <c r="AP2120" s="1061">
        <f t="shared" si="841"/>
        <v>0</v>
      </c>
      <c r="AQ2120" s="1061">
        <f t="shared" si="841"/>
        <v>0</v>
      </c>
      <c r="AR2120" s="1061">
        <f t="shared" si="841"/>
        <v>0</v>
      </c>
      <c r="AS2120" s="1061">
        <f t="shared" si="841"/>
        <v>0</v>
      </c>
      <c r="AT2120" s="850" t="str">
        <f>IF(AC2120&lt;&gt;0,SUM(AO2120:AR2120)*$AC2120-SUM(AO2120:AR2120)*$AD2120,"")</f>
        <v/>
      </c>
      <c r="AU2120" s="893"/>
      <c r="AV2120" s="894"/>
      <c r="AW2120" s="894"/>
      <c r="AX2120" s="894"/>
      <c r="AY2120" s="894"/>
      <c r="AZ2120" s="954"/>
    </row>
    <row r="2121" spans="1:52" ht="13.5" customHeight="1">
      <c r="A2121" s="838" t="str">
        <f>IF(B2121&lt;&gt;"",MAX($A2119:$A2120)+1,"")</f>
        <v/>
      </c>
      <c r="B2121" s="955"/>
      <c r="C2121" s="956"/>
      <c r="D2121" s="1152"/>
      <c r="E2121" s="1153"/>
      <c r="F2121" s="1154"/>
      <c r="G2121" s="1155"/>
      <c r="H2121" s="1156"/>
      <c r="I2121" s="1156"/>
      <c r="J2121" s="1060">
        <f>SUM(F2121:I2121)*$E2121</f>
        <v>0</v>
      </c>
      <c r="K2121" s="1061"/>
      <c r="L2121" s="1061"/>
      <c r="M2121" s="1063"/>
      <c r="N2121" s="1063"/>
      <c r="O2121" s="1157">
        <f>SUM(K2121:N2121)*$E2121</f>
        <v>0</v>
      </c>
      <c r="P2121" s="1061"/>
      <c r="Q2121" s="1061"/>
      <c r="R2121" s="1063"/>
      <c r="S2121" s="1063"/>
      <c r="T2121" s="1079">
        <f>SUM(P2121:S2121)*$E2121</f>
        <v>0</v>
      </c>
      <c r="U2121" s="1061">
        <f>SUM(F2121,K2121,P2121)</f>
        <v>0</v>
      </c>
      <c r="V2121" s="1061">
        <f t="shared" si="837"/>
        <v>0</v>
      </c>
      <c r="W2121" s="1063">
        <f t="shared" si="837"/>
        <v>0</v>
      </c>
      <c r="X2121" s="1063">
        <f>SUM(I2121,N2121,S2121)</f>
        <v>0</v>
      </c>
      <c r="Y2121" s="1060">
        <f>SUM(J2121,O2121,T2121)</f>
        <v>0</v>
      </c>
      <c r="Z2121" s="1080" t="str">
        <f t="shared" si="838"/>
        <v/>
      </c>
      <c r="AA2121" s="1126">
        <f>B2121</f>
        <v>0</v>
      </c>
      <c r="AB2121" s="1082">
        <f>C2121</f>
        <v>0</v>
      </c>
      <c r="AC2121" s="1158">
        <f>D2121</f>
        <v>0</v>
      </c>
      <c r="AD2121" s="1089">
        <f>E2121</f>
        <v>0</v>
      </c>
      <c r="AE2121" s="1071">
        <f t="shared" si="839"/>
        <v>0</v>
      </c>
      <c r="AF2121" s="1071">
        <f t="shared" si="839"/>
        <v>0</v>
      </c>
      <c r="AG2121" s="1071">
        <f t="shared" si="839"/>
        <v>0</v>
      </c>
      <c r="AH2121" s="1071">
        <f t="shared" si="839"/>
        <v>0</v>
      </c>
      <c r="AI2121" s="1060">
        <f>SUM(AE2121:AH2121)*$E2121</f>
        <v>0</v>
      </c>
      <c r="AJ2121" s="1102">
        <f t="shared" si="840"/>
        <v>0</v>
      </c>
      <c r="AK2121" s="1102">
        <f t="shared" si="840"/>
        <v>0</v>
      </c>
      <c r="AL2121" s="1102">
        <f t="shared" si="840"/>
        <v>0</v>
      </c>
      <c r="AM2121" s="1102">
        <f t="shared" si="840"/>
        <v>0</v>
      </c>
      <c r="AN2121" s="1085">
        <f>SUM(AJ2121:AM2121)*$E2121</f>
        <v>0</v>
      </c>
      <c r="AO2121" s="1061">
        <f t="shared" si="841"/>
        <v>0</v>
      </c>
      <c r="AP2121" s="1061">
        <f t="shared" si="841"/>
        <v>0</v>
      </c>
      <c r="AQ2121" s="1061">
        <f t="shared" si="841"/>
        <v>0</v>
      </c>
      <c r="AR2121" s="1061">
        <f t="shared" si="841"/>
        <v>0</v>
      </c>
      <c r="AS2121" s="1061">
        <f t="shared" si="841"/>
        <v>0</v>
      </c>
      <c r="AT2121" s="963" t="str">
        <f>IF(AC2121&lt;&gt;0,SUM(AO2121:AR2121)*$AC2121-SUM(AO2121:AR2121)*$AD2121,"")</f>
        <v/>
      </c>
      <c r="AU2121" s="893"/>
      <c r="AV2121" s="894"/>
      <c r="AW2121" s="894"/>
      <c r="AX2121" s="894"/>
      <c r="AY2121" s="894"/>
      <c r="AZ2121" s="954"/>
    </row>
    <row r="2122" spans="1:52" ht="13.5" customHeight="1">
      <c r="A2122" s="964"/>
      <c r="B2122" s="964" t="s">
        <v>6</v>
      </c>
      <c r="C2122" s="965"/>
      <c r="D2122" s="966"/>
      <c r="E2122" s="965"/>
      <c r="F2122" s="965"/>
      <c r="G2122" s="967"/>
      <c r="H2122" s="965"/>
      <c r="I2122" s="965"/>
      <c r="J2122" s="968">
        <f>SUM(J2056:J2121)</f>
        <v>1767.8</v>
      </c>
      <c r="K2122" s="969"/>
      <c r="L2122" s="969"/>
      <c r="M2122" s="969"/>
      <c r="N2122" s="969"/>
      <c r="O2122" s="968">
        <f>SUM(O2056:O2121)</f>
        <v>3905.45</v>
      </c>
      <c r="P2122" s="969"/>
      <c r="Q2122" s="969"/>
      <c r="R2122" s="969"/>
      <c r="S2122" s="969"/>
      <c r="T2122" s="968">
        <f>SUM(T2056:T2121)</f>
        <v>4024.65</v>
      </c>
      <c r="U2122" s="969"/>
      <c r="V2122" s="969"/>
      <c r="W2122" s="969"/>
      <c r="X2122" s="969"/>
      <c r="Y2122" s="968">
        <f>SUM(Y2056:Y2121)</f>
        <v>9697.9</v>
      </c>
      <c r="Z2122" s="964"/>
      <c r="AA2122" s="964" t="s">
        <v>6</v>
      </c>
      <c r="AB2122" s="969"/>
      <c r="AC2122" s="970"/>
      <c r="AD2122" s="969"/>
      <c r="AE2122" s="969"/>
      <c r="AF2122" s="969"/>
      <c r="AG2122" s="969"/>
      <c r="AH2122" s="969"/>
      <c r="AI2122" s="971">
        <f>SUM(AI2056:AI2121)</f>
        <v>69182.100000000006</v>
      </c>
      <c r="AJ2122" s="969"/>
      <c r="AK2122" s="969"/>
      <c r="AL2122" s="969"/>
      <c r="AM2122" s="969"/>
      <c r="AN2122" s="969">
        <f>SUM(AN2056:AN2121)</f>
        <v>7660</v>
      </c>
      <c r="AO2122" s="969"/>
      <c r="AP2122" s="969"/>
      <c r="AQ2122" s="969"/>
      <c r="AR2122" s="969"/>
      <c r="AS2122" s="969">
        <f>SUM(AS2056:AS2121)</f>
        <v>9697.9</v>
      </c>
      <c r="AT2122" s="972">
        <f>SUM(AT2056:AT2121)</f>
        <v>618.5</v>
      </c>
      <c r="AU2122" s="973"/>
      <c r="AV2122" s="974"/>
      <c r="AW2122" s="974"/>
      <c r="AX2122" s="974"/>
      <c r="AY2122" s="974"/>
      <c r="AZ2122" s="975"/>
    </row>
    <row r="2123" spans="1:52" ht="13.5" customHeight="1">
      <c r="A2123" s="976"/>
      <c r="B2123" s="1484" t="s">
        <v>866</v>
      </c>
      <c r="C2123" s="1487" t="s">
        <v>867</v>
      </c>
      <c r="D2123" s="1488"/>
      <c r="E2123" s="1489"/>
      <c r="F2123" s="1490" t="str">
        <f>"Đtượng BB : " &amp; SUM(F2124:F2126) &amp;"đ/c = " &amp; SUM(J2124:J2126) &amp;"k"</f>
        <v>Đtượng BB : 342đ/c = 8892k</v>
      </c>
      <c r="G2123" s="1491"/>
      <c r="H2123" s="1491"/>
      <c r="I2123" s="1491"/>
      <c r="J2123" s="1492"/>
      <c r="K2123" s="1490" t="str">
        <f>"Đtượng BC: " &amp; SUM(K2124:K2126) &amp;"đ/c = " &amp; SUM(O2124:O2126) &amp;"k"</f>
        <v>Đtượng BC: 39đ/c = 806k</v>
      </c>
      <c r="L2123" s="1491"/>
      <c r="M2123" s="1491"/>
      <c r="N2123" s="1491"/>
      <c r="O2123" s="1492"/>
      <c r="P2123" s="1493" t="s">
        <v>6</v>
      </c>
      <c r="Q2123" s="1494"/>
      <c r="R2123" s="1495"/>
      <c r="S2123" s="977"/>
      <c r="T2123" s="1496" t="s">
        <v>868</v>
      </c>
      <c r="U2123" s="1497"/>
      <c r="V2123" s="1497"/>
      <c r="W2123" s="1497"/>
      <c r="X2123" s="1497"/>
      <c r="Y2123" s="1498"/>
      <c r="Z2123" s="978"/>
      <c r="AA2123" s="930"/>
      <c r="AB2123" s="930"/>
      <c r="AC2123" s="979"/>
      <c r="AD2123" s="930"/>
      <c r="AE2123" s="930"/>
      <c r="AF2123" s="930"/>
      <c r="AG2123" s="930"/>
      <c r="AH2123" s="930"/>
      <c r="AI2123" s="930"/>
      <c r="AJ2123" s="930"/>
      <c r="AK2123" s="930"/>
      <c r="AL2123" s="930"/>
      <c r="AM2123" s="930"/>
      <c r="AN2123" s="930"/>
      <c r="AO2123" s="930"/>
      <c r="AP2123" s="930"/>
      <c r="AQ2123" s="930"/>
      <c r="AR2123" s="930"/>
      <c r="AS2123" s="930"/>
      <c r="AT2123" s="930"/>
      <c r="AU2123" s="980"/>
    </row>
    <row r="2124" spans="1:52" ht="13.5" customHeight="1">
      <c r="A2124" s="981"/>
      <c r="B2124" s="1485"/>
      <c r="C2124" s="1499" t="s">
        <v>856</v>
      </c>
      <c r="D2124" s="1500"/>
      <c r="E2124" s="1501"/>
      <c r="F2124" s="982">
        <v>114</v>
      </c>
      <c r="G2124" s="982" t="s">
        <v>27</v>
      </c>
      <c r="H2124" s="983">
        <v>14</v>
      </c>
      <c r="I2124" s="984" t="s">
        <v>29</v>
      </c>
      <c r="J2124" s="985">
        <f>F2124*H2124</f>
        <v>1596</v>
      </c>
      <c r="K2124" s="986">
        <v>13</v>
      </c>
      <c r="L2124" s="984" t="s">
        <v>27</v>
      </c>
      <c r="M2124" s="987">
        <v>14</v>
      </c>
      <c r="N2124" s="984" t="s">
        <v>28</v>
      </c>
      <c r="O2124" s="988">
        <f>K2124*M2124</f>
        <v>182</v>
      </c>
      <c r="P2124" s="989" t="str">
        <f>F2124+K2124 &amp;"đ/c"</f>
        <v>127đ/c</v>
      </c>
      <c r="Q2124" s="1471">
        <f>J2124+O2124</f>
        <v>1778</v>
      </c>
      <c r="R2124" s="1472"/>
      <c r="S2124" s="990"/>
      <c r="T2124" s="1473" t="s">
        <v>869</v>
      </c>
      <c r="U2124" s="1474"/>
      <c r="V2124" s="1474"/>
      <c r="W2124" s="1474"/>
      <c r="X2124" s="991"/>
      <c r="Y2124" s="992">
        <f>SUM(J2124:J2128)+SUM(O2124:O2126)+Q2127-Q2128</f>
        <v>11964.699999999993</v>
      </c>
      <c r="AB2124" s="993" t="s">
        <v>870</v>
      </c>
      <c r="AC2124" s="994"/>
      <c r="AD2124" s="993"/>
      <c r="AE2124" s="993"/>
      <c r="AF2124" s="993"/>
      <c r="AG2124" s="995"/>
      <c r="AH2124" s="995"/>
      <c r="AI2124" s="1261" t="s">
        <v>871</v>
      </c>
      <c r="AJ2124" s="1261"/>
      <c r="AK2124" s="1261"/>
      <c r="AL2124" s="1261"/>
      <c r="AM2124" s="1261"/>
      <c r="AN2124" s="1261"/>
      <c r="AO2124" s="995"/>
      <c r="AP2124" s="995"/>
      <c r="AQ2124" s="995"/>
      <c r="AR2124" s="995"/>
      <c r="AS2124" s="995"/>
      <c r="AT2124" s="993" t="s">
        <v>21</v>
      </c>
      <c r="AU2124" s="993"/>
      <c r="AV2124" s="996"/>
      <c r="AW2124" s="996"/>
      <c r="AX2124" s="996"/>
    </row>
    <row r="2125" spans="1:52" ht="13.5" customHeight="1">
      <c r="A2125" s="981"/>
      <c r="B2125" s="1485"/>
      <c r="C2125" s="1475" t="s">
        <v>857</v>
      </c>
      <c r="D2125" s="1476"/>
      <c r="E2125" s="1477"/>
      <c r="F2125" s="982">
        <v>114</v>
      </c>
      <c r="G2125" s="997" t="s">
        <v>27</v>
      </c>
      <c r="H2125" s="983">
        <v>32</v>
      </c>
      <c r="I2125" s="998" t="s">
        <v>29</v>
      </c>
      <c r="J2125" s="999">
        <f>F2125*H2125</f>
        <v>3648</v>
      </c>
      <c r="K2125" s="1000">
        <v>13</v>
      </c>
      <c r="L2125" s="998" t="s">
        <v>27</v>
      </c>
      <c r="M2125" s="1001">
        <v>24</v>
      </c>
      <c r="N2125" s="998" t="s">
        <v>28</v>
      </c>
      <c r="O2125" s="1002">
        <f>K2125*M2125</f>
        <v>312</v>
      </c>
      <c r="P2125" s="1003" t="str">
        <f>F2125+K2125 &amp;"đ/c"</f>
        <v>127đ/c</v>
      </c>
      <c r="Q2125" s="1478">
        <f>J2125+O2125</f>
        <v>3960</v>
      </c>
      <c r="R2125" s="1479"/>
      <c r="S2125" s="990"/>
      <c r="T2125" s="1004" t="s">
        <v>872</v>
      </c>
      <c r="U2125" s="1005"/>
      <c r="V2125" s="1005">
        <f>M2122</f>
        <v>0</v>
      </c>
      <c r="W2125" s="1005"/>
      <c r="X2125" s="991"/>
      <c r="Y2125" s="992">
        <f>Y2122</f>
        <v>9697.9</v>
      </c>
      <c r="Z2125" s="978"/>
      <c r="AA2125" s="930"/>
      <c r="AB2125" s="930"/>
      <c r="AC2125" s="979"/>
      <c r="AD2125" s="930"/>
      <c r="AE2125" s="930"/>
      <c r="AF2125" s="930"/>
      <c r="AG2125" s="930"/>
      <c r="AH2125" s="930"/>
      <c r="AI2125" s="930"/>
      <c r="AJ2125" s="930"/>
      <c r="AK2125" s="930"/>
      <c r="AL2125" s="930"/>
      <c r="AM2125" s="930"/>
      <c r="AN2125" s="930"/>
      <c r="AO2125" s="930"/>
      <c r="AP2125" s="930"/>
      <c r="AQ2125" s="930"/>
      <c r="AR2125" s="930"/>
      <c r="AS2125" s="930"/>
      <c r="AT2125" s="930"/>
      <c r="AU2125" s="1006"/>
    </row>
    <row r="2126" spans="1:52" ht="13.5" customHeight="1">
      <c r="A2126" s="981"/>
      <c r="B2126" s="1486"/>
      <c r="C2126" s="1475" t="s">
        <v>858</v>
      </c>
      <c r="D2126" s="1476"/>
      <c r="E2126" s="1477"/>
      <c r="F2126" s="982">
        <v>114</v>
      </c>
      <c r="G2126" s="998" t="s">
        <v>27</v>
      </c>
      <c r="H2126" s="983">
        <v>32</v>
      </c>
      <c r="I2126" s="998" t="s">
        <v>29</v>
      </c>
      <c r="J2126" s="999">
        <f>F2126*H2126</f>
        <v>3648</v>
      </c>
      <c r="K2126" s="1000">
        <v>13</v>
      </c>
      <c r="L2126" s="998" t="s">
        <v>27</v>
      </c>
      <c r="M2126" s="1001">
        <v>24</v>
      </c>
      <c r="N2126" s="998" t="s">
        <v>28</v>
      </c>
      <c r="O2126" s="1002">
        <f>K2126*M2126</f>
        <v>312</v>
      </c>
      <c r="P2126" s="1003" t="str">
        <f>F2126+K2126 &amp; "đ/c"</f>
        <v>127đ/c</v>
      </c>
      <c r="Q2126" s="1478">
        <f>J2126+O2126</f>
        <v>3960</v>
      </c>
      <c r="R2126" s="1479"/>
      <c r="S2126" s="990"/>
      <c r="T2126" s="1004" t="s">
        <v>873</v>
      </c>
      <c r="U2126" s="1005"/>
      <c r="V2126" s="1005"/>
      <c r="W2126" s="1005"/>
      <c r="X2126" s="991"/>
      <c r="Y2126" s="992">
        <f>IF(Y2124-Y2125&gt;0,Y2124-Y2125,0)</f>
        <v>2266.7999999999938</v>
      </c>
      <c r="Z2126" s="978"/>
      <c r="AA2126" s="930"/>
      <c r="AB2126" s="930"/>
      <c r="AC2126" s="979"/>
      <c r="AD2126" s="930"/>
      <c r="AE2126" s="930"/>
      <c r="AF2126" s="930"/>
      <c r="AG2126" s="930"/>
      <c r="AH2126" s="930"/>
      <c r="AI2126" s="930"/>
      <c r="AJ2126" s="930"/>
      <c r="AK2126" s="930"/>
      <c r="AL2126" s="930"/>
      <c r="AM2126" s="930"/>
      <c r="AN2126" s="930"/>
      <c r="AO2126" s="930"/>
      <c r="AP2126" s="930"/>
      <c r="AQ2126" s="930"/>
      <c r="AR2126" s="930"/>
      <c r="AS2126" s="930"/>
      <c r="AT2126" s="930"/>
      <c r="AU2126" s="1006"/>
    </row>
    <row r="2127" spans="1:52" ht="13.5" customHeight="1">
      <c r="A2127" s="981"/>
      <c r="B2127" s="1007" t="s">
        <v>874</v>
      </c>
      <c r="C2127" s="1455"/>
      <c r="D2127" s="1455"/>
      <c r="E2127" s="1456"/>
      <c r="F2127" s="1008"/>
      <c r="G2127" s="1009" t="s">
        <v>27</v>
      </c>
      <c r="H2127" s="1010"/>
      <c r="I2127" s="1009" t="s">
        <v>29</v>
      </c>
      <c r="J2127" s="1011">
        <f>F2127*H2127</f>
        <v>0</v>
      </c>
      <c r="K2127" s="1012"/>
      <c r="L2127" s="1457" t="s">
        <v>897</v>
      </c>
      <c r="M2127" s="1458"/>
      <c r="N2127" s="1458"/>
      <c r="O2127" s="1459"/>
      <c r="P2127" s="1013"/>
      <c r="Q2127" s="1460">
        <f>AZ1998</f>
        <v>2266.6999999999935</v>
      </c>
      <c r="R2127" s="1461"/>
      <c r="S2127" s="990"/>
      <c r="T2127" s="1462" t="s">
        <v>865</v>
      </c>
      <c r="U2127" s="1463"/>
      <c r="V2127" s="1463"/>
      <c r="W2127" s="1463"/>
      <c r="X2127" s="991"/>
      <c r="Y2127" s="1014">
        <f>IF(Y2124-Y2125&lt;0,Y2125-Y2124,0)</f>
        <v>0</v>
      </c>
      <c r="AI2127" s="930"/>
    </row>
    <row r="2128" spans="1:52" ht="13.5" customHeight="1">
      <c r="A2128" s="981"/>
      <c r="B2128" s="1464" t="s">
        <v>875</v>
      </c>
      <c r="C2128" s="1465"/>
      <c r="D2128" s="1015"/>
      <c r="E2128" s="1016"/>
      <c r="F2128" s="1017"/>
      <c r="G2128" s="1018" t="s">
        <v>27</v>
      </c>
      <c r="H2128" s="1019"/>
      <c r="I2128" s="1018" t="s">
        <v>29</v>
      </c>
      <c r="J2128" s="1020">
        <f>F2128*H2128</f>
        <v>0</v>
      </c>
      <c r="K2128" s="1021"/>
      <c r="L2128" s="1466" t="s">
        <v>876</v>
      </c>
      <c r="M2128" s="1467"/>
      <c r="N2128" s="1467"/>
      <c r="O2128" s="1468"/>
      <c r="P2128" s="1022"/>
      <c r="Q2128" s="1469">
        <f>AZ1999</f>
        <v>0</v>
      </c>
      <c r="R2128" s="1470"/>
      <c r="S2128" s="1023"/>
      <c r="T2128" s="1023"/>
      <c r="U2128" s="1024"/>
      <c r="V2128" s="1024"/>
      <c r="W2128" s="1024"/>
      <c r="X2128" s="1025"/>
      <c r="Y2128" s="1026"/>
      <c r="AI2128" s="930"/>
    </row>
    <row r="2129" spans="1:52" ht="13.5" customHeight="1">
      <c r="A2129" s="981"/>
      <c r="B2129" s="1452" t="s">
        <v>877</v>
      </c>
      <c r="C2129" s="1452"/>
      <c r="D2129" s="1452"/>
      <c r="E2129" s="1452"/>
      <c r="F2129" s="1452"/>
      <c r="G2129" s="1027"/>
      <c r="H2129" s="1027"/>
      <c r="I2129" s="1027"/>
      <c r="J2129" s="1028"/>
      <c r="K2129" s="1027"/>
      <c r="L2129" s="1453" t="s">
        <v>878</v>
      </c>
      <c r="M2129" s="1453"/>
      <c r="N2129" s="1453"/>
      <c r="O2129" s="993"/>
      <c r="P2129" s="993"/>
      <c r="Q2129" s="993"/>
      <c r="R2129" s="993"/>
      <c r="S2129" s="1453" t="s">
        <v>879</v>
      </c>
      <c r="T2129" s="1453"/>
      <c r="U2129" s="1453"/>
      <c r="X2129" s="981"/>
      <c r="Y2129" s="981"/>
      <c r="AA2129" s="1454" t="s">
        <v>880</v>
      </c>
      <c r="AB2129" s="1454"/>
      <c r="AC2129" s="1454"/>
      <c r="AD2129" s="1454"/>
      <c r="AE2129" s="1454"/>
      <c r="AF2129" s="1454"/>
      <c r="AG2129" s="1454"/>
      <c r="AS2129" s="1454" t="s">
        <v>881</v>
      </c>
      <c r="AT2129" s="1454"/>
      <c r="AU2129" s="1454"/>
      <c r="AV2129" s="1454"/>
      <c r="AW2129" s="1454"/>
    </row>
    <row r="2130" spans="1:52" ht="32.25" customHeight="1">
      <c r="A2130" s="981"/>
      <c r="B2130" s="1029"/>
      <c r="C2130" s="1029"/>
      <c r="D2130" s="1030"/>
      <c r="E2130" s="1029"/>
      <c r="F2130" s="1029"/>
      <c r="J2130" s="1031"/>
      <c r="L2130" s="1032"/>
      <c r="M2130" s="1032"/>
      <c r="N2130" s="1032"/>
      <c r="O2130" s="981"/>
      <c r="P2130" s="981"/>
      <c r="Q2130" s="981"/>
      <c r="R2130" s="981"/>
      <c r="S2130" s="1032"/>
      <c r="T2130" s="1032"/>
      <c r="U2130" s="1032"/>
      <c r="X2130" s="981"/>
      <c r="Y2130" s="981"/>
    </row>
    <row r="2131" spans="1:52" ht="27.75" customHeight="1">
      <c r="A2131" s="981"/>
      <c r="B2131" s="1029"/>
      <c r="C2131" s="1029"/>
      <c r="D2131" s="1030"/>
      <c r="E2131" s="1029"/>
      <c r="F2131" s="1029"/>
      <c r="J2131" s="1031"/>
      <c r="L2131" s="1032"/>
      <c r="M2131" s="1032"/>
      <c r="N2131" s="1032"/>
      <c r="O2131" s="981"/>
      <c r="P2131" s="981"/>
      <c r="Q2131" s="981"/>
      <c r="R2131" s="981"/>
      <c r="S2131" s="1032"/>
      <c r="T2131" s="1032"/>
      <c r="U2131" s="1032"/>
      <c r="X2131" s="981"/>
      <c r="Y2131" s="981"/>
    </row>
    <row r="2132" spans="1:52" ht="13.5" customHeight="1">
      <c r="A2132" s="981"/>
      <c r="B2132" s="1454" t="s">
        <v>881</v>
      </c>
      <c r="C2132" s="1454"/>
      <c r="D2132" s="1454"/>
      <c r="E2132" s="1454"/>
      <c r="F2132" s="1454"/>
      <c r="J2132" s="1031"/>
      <c r="L2132" s="1032"/>
      <c r="M2132" s="1032"/>
      <c r="N2132" s="1032"/>
      <c r="O2132" s="981"/>
      <c r="P2132" s="981"/>
      <c r="Q2132" s="981"/>
      <c r="R2132" s="1454" t="s">
        <v>880</v>
      </c>
      <c r="S2132" s="1454"/>
      <c r="T2132" s="1454"/>
      <c r="U2132" s="1454"/>
      <c r="V2132" s="1454"/>
      <c r="W2132" s="1454"/>
      <c r="X2132" s="981"/>
      <c r="Y2132" s="981"/>
    </row>
    <row r="2133" spans="1:52" ht="13.5" customHeight="1">
      <c r="A2133" s="807" t="s">
        <v>841</v>
      </c>
      <c r="D2133" s="809"/>
      <c r="O2133" s="810" t="s">
        <v>4</v>
      </c>
      <c r="P2133" s="1544">
        <f>P2051+1</f>
        <v>44313</v>
      </c>
      <c r="Q2133" s="1544"/>
      <c r="R2133" s="1544"/>
      <c r="S2133" s="1544"/>
      <c r="T2133" s="1544"/>
      <c r="AU2133" s="812" t="s">
        <v>12</v>
      </c>
    </row>
    <row r="2134" spans="1:52" ht="13.5" customHeight="1">
      <c r="A2134" s="813" t="s">
        <v>11</v>
      </c>
      <c r="B2134" s="1530" t="s">
        <v>842</v>
      </c>
      <c r="C2134" s="1533" t="s">
        <v>5</v>
      </c>
      <c r="D2134" s="1530" t="s">
        <v>843</v>
      </c>
      <c r="E2134" s="1530" t="s">
        <v>844</v>
      </c>
      <c r="F2134" s="1545" t="s">
        <v>24</v>
      </c>
      <c r="G2134" s="1546"/>
      <c r="H2134" s="1546"/>
      <c r="I2134" s="1546"/>
      <c r="J2134" s="1547"/>
      <c r="K2134" s="1548" t="s">
        <v>25</v>
      </c>
      <c r="L2134" s="1549"/>
      <c r="M2134" s="1549"/>
      <c r="N2134" s="1549"/>
      <c r="O2134" s="1550"/>
      <c r="P2134" s="1551" t="s">
        <v>26</v>
      </c>
      <c r="Q2134" s="1552"/>
      <c r="R2134" s="1552"/>
      <c r="S2134" s="1552"/>
      <c r="T2134" s="1553"/>
      <c r="U2134" s="1563" t="s">
        <v>6</v>
      </c>
      <c r="V2134" s="1564"/>
      <c r="W2134" s="1564"/>
      <c r="X2134" s="1564"/>
      <c r="Y2134" s="1565"/>
      <c r="Z2134" s="1527" t="s">
        <v>11</v>
      </c>
      <c r="AA2134" s="1530" t="s">
        <v>845</v>
      </c>
      <c r="AB2134" s="1533" t="s">
        <v>5</v>
      </c>
      <c r="AC2134" s="1530" t="s">
        <v>843</v>
      </c>
      <c r="AD2134" s="1530" t="s">
        <v>844</v>
      </c>
      <c r="AE2134" s="1545" t="s">
        <v>9</v>
      </c>
      <c r="AF2134" s="1546"/>
      <c r="AG2134" s="1546"/>
      <c r="AH2134" s="1546"/>
      <c r="AI2134" s="1547"/>
      <c r="AJ2134" s="1545" t="s">
        <v>846</v>
      </c>
      <c r="AK2134" s="1546"/>
      <c r="AL2134" s="1546"/>
      <c r="AM2134" s="1546"/>
      <c r="AN2134" s="1547"/>
      <c r="AO2134" s="1545" t="s">
        <v>10</v>
      </c>
      <c r="AP2134" s="1546"/>
      <c r="AQ2134" s="1546"/>
      <c r="AR2134" s="1546"/>
      <c r="AS2134" s="1547"/>
      <c r="AT2134" s="1554" t="s">
        <v>23</v>
      </c>
      <c r="AU2134" s="1557">
        <v>42644</v>
      </c>
      <c r="AV2134" s="1558"/>
      <c r="AW2134" s="1558"/>
      <c r="AX2134" s="1558"/>
      <c r="AY2134" s="1558"/>
      <c r="AZ2134" s="1559"/>
    </row>
    <row r="2135" spans="1:52" ht="13.5" customHeight="1">
      <c r="A2135" s="814"/>
      <c r="B2135" s="1531"/>
      <c r="C2135" s="1534"/>
      <c r="D2135" s="1531"/>
      <c r="E2135" s="1531"/>
      <c r="F2135" s="1542" t="s">
        <v>13</v>
      </c>
      <c r="G2135" s="1543"/>
      <c r="H2135" s="1536" t="s">
        <v>8</v>
      </c>
      <c r="I2135" s="1537"/>
      <c r="J2135" s="1310" t="s">
        <v>14</v>
      </c>
      <c r="K2135" s="1542" t="s">
        <v>13</v>
      </c>
      <c r="L2135" s="1543"/>
      <c r="M2135" s="1536" t="s">
        <v>8</v>
      </c>
      <c r="N2135" s="1537"/>
      <c r="O2135" s="1310" t="s">
        <v>14</v>
      </c>
      <c r="P2135" s="1542" t="s">
        <v>13</v>
      </c>
      <c r="Q2135" s="1543"/>
      <c r="R2135" s="1536" t="s">
        <v>8</v>
      </c>
      <c r="S2135" s="1537"/>
      <c r="T2135" s="1310" t="s">
        <v>14</v>
      </c>
      <c r="U2135" s="1542" t="s">
        <v>13</v>
      </c>
      <c r="V2135" s="1543"/>
      <c r="W2135" s="1536" t="s">
        <v>8</v>
      </c>
      <c r="X2135" s="1537"/>
      <c r="Y2135" s="1310" t="s">
        <v>14</v>
      </c>
      <c r="Z2135" s="1528"/>
      <c r="AA2135" s="1531"/>
      <c r="AB2135" s="1534"/>
      <c r="AC2135" s="1531"/>
      <c r="AD2135" s="1531"/>
      <c r="AE2135" s="1542" t="s">
        <v>13</v>
      </c>
      <c r="AF2135" s="1543"/>
      <c r="AG2135" s="1536" t="s">
        <v>8</v>
      </c>
      <c r="AH2135" s="1537"/>
      <c r="AI2135" s="1310" t="s">
        <v>14</v>
      </c>
      <c r="AJ2135" s="1542" t="s">
        <v>13</v>
      </c>
      <c r="AK2135" s="1543"/>
      <c r="AL2135" s="1536" t="s">
        <v>8</v>
      </c>
      <c r="AM2135" s="1537"/>
      <c r="AN2135" s="1310" t="s">
        <v>14</v>
      </c>
      <c r="AO2135" s="1542" t="s">
        <v>13</v>
      </c>
      <c r="AP2135" s="1543"/>
      <c r="AQ2135" s="1536" t="s">
        <v>8</v>
      </c>
      <c r="AR2135" s="1537"/>
      <c r="AS2135" s="1310" t="s">
        <v>14</v>
      </c>
      <c r="AT2135" s="1555"/>
      <c r="AU2135" s="1560"/>
      <c r="AV2135" s="1561"/>
      <c r="AW2135" s="1561"/>
      <c r="AX2135" s="1561"/>
      <c r="AY2135" s="1561"/>
      <c r="AZ2135" s="1562"/>
    </row>
    <row r="2136" spans="1:52" ht="13.5" customHeight="1">
      <c r="A2136" s="814"/>
      <c r="B2136" s="1531"/>
      <c r="C2136" s="1534"/>
      <c r="D2136" s="1531"/>
      <c r="E2136" s="1531"/>
      <c r="F2136" s="1540" t="s">
        <v>15</v>
      </c>
      <c r="G2136" s="1525" t="s">
        <v>22</v>
      </c>
      <c r="H2136" s="1523" t="s">
        <v>15</v>
      </c>
      <c r="I2136" s="1523" t="s">
        <v>22</v>
      </c>
      <c r="J2136" s="1538"/>
      <c r="K2136" s="1525" t="s">
        <v>15</v>
      </c>
      <c r="L2136" s="1525" t="s">
        <v>22</v>
      </c>
      <c r="M2136" s="1523" t="s">
        <v>15</v>
      </c>
      <c r="N2136" s="1523" t="s">
        <v>22</v>
      </c>
      <c r="O2136" s="1538"/>
      <c r="P2136" s="1525" t="s">
        <v>15</v>
      </c>
      <c r="Q2136" s="1525" t="s">
        <v>22</v>
      </c>
      <c r="R2136" s="1523" t="s">
        <v>15</v>
      </c>
      <c r="S2136" s="1523" t="s">
        <v>22</v>
      </c>
      <c r="T2136" s="1538"/>
      <c r="U2136" s="1525" t="s">
        <v>15</v>
      </c>
      <c r="V2136" s="1525" t="s">
        <v>22</v>
      </c>
      <c r="W2136" s="1523" t="s">
        <v>15</v>
      </c>
      <c r="X2136" s="1523" t="s">
        <v>22</v>
      </c>
      <c r="Y2136" s="1538"/>
      <c r="Z2136" s="1528"/>
      <c r="AA2136" s="1531"/>
      <c r="AB2136" s="1534"/>
      <c r="AC2136" s="1531"/>
      <c r="AD2136" s="1531"/>
      <c r="AE2136" s="1310" t="s">
        <v>15</v>
      </c>
      <c r="AF2136" s="1523" t="s">
        <v>22</v>
      </c>
      <c r="AG2136" s="1523" t="s">
        <v>15</v>
      </c>
      <c r="AH2136" s="1523" t="s">
        <v>22</v>
      </c>
      <c r="AI2136" s="1538"/>
      <c r="AJ2136" s="1523" t="s">
        <v>15</v>
      </c>
      <c r="AK2136" s="1523" t="s">
        <v>22</v>
      </c>
      <c r="AL2136" s="1523" t="s">
        <v>15</v>
      </c>
      <c r="AM2136" s="1523" t="s">
        <v>22</v>
      </c>
      <c r="AN2136" s="1538"/>
      <c r="AO2136" s="1523" t="s">
        <v>15</v>
      </c>
      <c r="AP2136" s="1523" t="s">
        <v>22</v>
      </c>
      <c r="AQ2136" s="1523" t="s">
        <v>15</v>
      </c>
      <c r="AR2136" s="1523" t="s">
        <v>22</v>
      </c>
      <c r="AS2136" s="1538"/>
      <c r="AT2136" s="1555"/>
      <c r="AU2136" s="1507">
        <f>P2133</f>
        <v>44313</v>
      </c>
      <c r="AV2136" s="1508"/>
      <c r="AW2136" s="1508"/>
      <c r="AX2136" s="1508"/>
      <c r="AY2136" s="1508"/>
      <c r="AZ2136" s="1509"/>
    </row>
    <row r="2137" spans="1:52" ht="13.5" customHeight="1">
      <c r="A2137" s="815"/>
      <c r="B2137" s="1532"/>
      <c r="C2137" s="1535"/>
      <c r="D2137" s="1532"/>
      <c r="E2137" s="1532"/>
      <c r="F2137" s="1541"/>
      <c r="G2137" s="1526"/>
      <c r="H2137" s="1524"/>
      <c r="I2137" s="1524"/>
      <c r="J2137" s="1539"/>
      <c r="K2137" s="1526"/>
      <c r="L2137" s="1526"/>
      <c r="M2137" s="1524"/>
      <c r="N2137" s="1524"/>
      <c r="O2137" s="1539"/>
      <c r="P2137" s="1526"/>
      <c r="Q2137" s="1526"/>
      <c r="R2137" s="1524"/>
      <c r="S2137" s="1524"/>
      <c r="T2137" s="1539"/>
      <c r="U2137" s="1526"/>
      <c r="V2137" s="1526"/>
      <c r="W2137" s="1524"/>
      <c r="X2137" s="1524"/>
      <c r="Y2137" s="1539"/>
      <c r="Z2137" s="1529"/>
      <c r="AA2137" s="1532"/>
      <c r="AB2137" s="1535"/>
      <c r="AC2137" s="1532"/>
      <c r="AD2137" s="1532"/>
      <c r="AE2137" s="1539"/>
      <c r="AF2137" s="1524"/>
      <c r="AG2137" s="1524"/>
      <c r="AH2137" s="1524"/>
      <c r="AI2137" s="1539"/>
      <c r="AJ2137" s="1524"/>
      <c r="AK2137" s="1524"/>
      <c r="AL2137" s="1524"/>
      <c r="AM2137" s="1524"/>
      <c r="AN2137" s="1539"/>
      <c r="AO2137" s="1524"/>
      <c r="AP2137" s="1524"/>
      <c r="AQ2137" s="1524"/>
      <c r="AR2137" s="1524"/>
      <c r="AS2137" s="1539"/>
      <c r="AT2137" s="1556"/>
      <c r="AU2137" s="1510"/>
      <c r="AV2137" s="1511"/>
      <c r="AW2137" s="1511"/>
      <c r="AX2137" s="1511"/>
      <c r="AY2137" s="1511"/>
      <c r="AZ2137" s="1512"/>
    </row>
    <row r="2138" spans="1:52" ht="13.5" customHeight="1">
      <c r="A2138" s="816">
        <v>1</v>
      </c>
      <c r="B2138" s="1033" t="s">
        <v>229</v>
      </c>
      <c r="C2138" s="817" t="s">
        <v>66</v>
      </c>
      <c r="D2138" s="1054">
        <v>2</v>
      </c>
      <c r="E2138" s="1055">
        <v>2</v>
      </c>
      <c r="F2138" s="1056">
        <v>30</v>
      </c>
      <c r="G2138" s="1057"/>
      <c r="H2138" s="1058"/>
      <c r="I2138" s="1059"/>
      <c r="J2138" s="1060">
        <f t="shared" ref="J2138:J2184" si="842">SUM(F2138:I2138)*$E2138</f>
        <v>60</v>
      </c>
      <c r="K2138" s="1056">
        <v>50</v>
      </c>
      <c r="L2138" s="1061"/>
      <c r="M2138" s="1062"/>
      <c r="N2138" s="1063"/>
      <c r="O2138" s="1060">
        <f>SUM(K2138:N2138)*$E2138</f>
        <v>100</v>
      </c>
      <c r="P2138" s="1056">
        <v>50</v>
      </c>
      <c r="Q2138" s="1061"/>
      <c r="R2138" s="1062"/>
      <c r="S2138" s="1063"/>
      <c r="T2138" s="1064">
        <f t="shared" ref="T2138:T2180" si="843">SUM(P2138:S2138)*$E2138</f>
        <v>100</v>
      </c>
      <c r="U2138" s="1065">
        <f>SUM(F2138,K2138,P2138)</f>
        <v>130</v>
      </c>
      <c r="V2138" s="1061">
        <f>SUM(G2138,L2138,Q2138)</f>
        <v>0</v>
      </c>
      <c r="W2138" s="1062">
        <f>SUM(H2138,M2138,R2138)</f>
        <v>0</v>
      </c>
      <c r="X2138" s="1063">
        <f>SUM(I2138,N2138,S2138)</f>
        <v>0</v>
      </c>
      <c r="Y2138" s="1064">
        <f>SUM(J2138,O2138,T2138)</f>
        <v>260</v>
      </c>
      <c r="Z2138" s="1066">
        <f>A2138</f>
        <v>1</v>
      </c>
      <c r="AA2138" s="1067" t="str">
        <f>B2138</f>
        <v>Than trấu</v>
      </c>
      <c r="AB2138" s="1068" t="str">
        <f>C2138</f>
        <v>kg</v>
      </c>
      <c r="AC2138" s="1069">
        <f>D2138</f>
        <v>2</v>
      </c>
      <c r="AD2138" s="1070">
        <f>E2138</f>
        <v>2</v>
      </c>
      <c r="AE2138" s="1071">
        <f t="shared" ref="AE2138:AE2154" si="844">AE2056+AJ2056-AO2056</f>
        <v>8766</v>
      </c>
      <c r="AF2138" s="1071">
        <f t="shared" ref="AF2138:AH2153" si="845">AF2056+AK2056-AP2056</f>
        <v>0</v>
      </c>
      <c r="AG2138" s="1071">
        <f t="shared" si="845"/>
        <v>0</v>
      </c>
      <c r="AH2138" s="1071">
        <f t="shared" si="845"/>
        <v>0</v>
      </c>
      <c r="AI2138" s="1072">
        <f>SUM(AE2138:AH2138)*$E2138</f>
        <v>17532</v>
      </c>
      <c r="AJ2138" s="1073"/>
      <c r="AK2138" s="1063"/>
      <c r="AL2138" s="1063"/>
      <c r="AM2138" s="1063"/>
      <c r="AN2138" s="1072">
        <f t="shared" ref="AN2138:AN2154" si="846">SUM(AJ2138:AM2138)*$E2138</f>
        <v>0</v>
      </c>
      <c r="AO2138" s="1061">
        <f t="shared" ref="AO2138:AS2188" si="847">U2138</f>
        <v>130</v>
      </c>
      <c r="AP2138" s="1061">
        <f t="shared" si="847"/>
        <v>0</v>
      </c>
      <c r="AQ2138" s="1074">
        <f t="shared" si="847"/>
        <v>0</v>
      </c>
      <c r="AR2138" s="1074">
        <f t="shared" si="847"/>
        <v>0</v>
      </c>
      <c r="AS2138" s="1075">
        <f t="shared" si="847"/>
        <v>260</v>
      </c>
      <c r="AT2138" s="837">
        <f>IF(AC2138&lt;&gt;0,SUM(AO2138:AR2138)*$AC2138-SUM(AO2138:AR2138)*$AD2138,"")</f>
        <v>0</v>
      </c>
      <c r="AU2138" s="1513" t="s">
        <v>847</v>
      </c>
      <c r="AV2138" s="1514"/>
      <c r="AW2138" s="1514"/>
      <c r="AX2138" s="1514"/>
      <c r="AY2138" s="1514"/>
      <c r="AZ2138" s="1515"/>
    </row>
    <row r="2139" spans="1:52" ht="13.5" customHeight="1">
      <c r="A2139" s="838">
        <f>IF(B2139&lt;&gt;"",MAX($A2137:$A2138)+1,"")</f>
        <v>2</v>
      </c>
      <c r="B2139" s="1036" t="s">
        <v>848</v>
      </c>
      <c r="C2139" s="817" t="s">
        <v>66</v>
      </c>
      <c r="D2139" s="1054">
        <v>2</v>
      </c>
      <c r="E2139" s="921">
        <v>2</v>
      </c>
      <c r="F2139" s="1071"/>
      <c r="G2139" s="1076"/>
      <c r="H2139" s="1077"/>
      <c r="I2139" s="1077"/>
      <c r="J2139" s="1060">
        <f t="shared" si="842"/>
        <v>0</v>
      </c>
      <c r="K2139" s="1071"/>
      <c r="L2139" s="1061"/>
      <c r="M2139" s="1063"/>
      <c r="N2139" s="1063"/>
      <c r="O2139" s="1060">
        <f>SUM(K2139:N2139)*$E2139</f>
        <v>0</v>
      </c>
      <c r="P2139" s="1078"/>
      <c r="Q2139" s="1061"/>
      <c r="R2139" s="1063"/>
      <c r="S2139" s="1063"/>
      <c r="T2139" s="1079">
        <f t="shared" si="843"/>
        <v>0</v>
      </c>
      <c r="U2139" s="1071">
        <f t="shared" ref="U2139:Y2154" si="848">SUM(F2139,K2139,P2139)</f>
        <v>0</v>
      </c>
      <c r="V2139" s="1061">
        <f t="shared" si="848"/>
        <v>0</v>
      </c>
      <c r="W2139" s="1063">
        <f t="shared" si="848"/>
        <v>0</v>
      </c>
      <c r="X2139" s="1063">
        <f t="shared" si="848"/>
        <v>0</v>
      </c>
      <c r="Y2139" s="1060">
        <f>SUM(J2139,O2139,T2139)</f>
        <v>0</v>
      </c>
      <c r="Z2139" s="1080">
        <f>A2139</f>
        <v>2</v>
      </c>
      <c r="AA2139" s="1081" t="str">
        <f t="shared" ref="AA2139:AD2197" si="849">B2139</f>
        <v>Củi gỗ</v>
      </c>
      <c r="AB2139" s="1082" t="str">
        <f t="shared" si="849"/>
        <v>kg</v>
      </c>
      <c r="AC2139" s="1083">
        <f t="shared" si="849"/>
        <v>2</v>
      </c>
      <c r="AD2139" s="1079">
        <f t="shared" si="849"/>
        <v>2</v>
      </c>
      <c r="AE2139" s="1071">
        <f t="shared" si="844"/>
        <v>1980</v>
      </c>
      <c r="AF2139" s="1071">
        <f t="shared" si="845"/>
        <v>0</v>
      </c>
      <c r="AG2139" s="1071">
        <f t="shared" si="845"/>
        <v>0</v>
      </c>
      <c r="AH2139" s="1071">
        <f t="shared" si="845"/>
        <v>0</v>
      </c>
      <c r="AI2139" s="1060">
        <f t="shared" ref="AI2139:AI2197" si="850">SUM(AE2139:AH2139)*$E2139</f>
        <v>3960</v>
      </c>
      <c r="AJ2139" s="1084"/>
      <c r="AK2139" s="1063"/>
      <c r="AL2139" s="1063"/>
      <c r="AM2139" s="1063"/>
      <c r="AN2139" s="1085">
        <f t="shared" si="846"/>
        <v>0</v>
      </c>
      <c r="AO2139" s="1061">
        <f t="shared" si="847"/>
        <v>0</v>
      </c>
      <c r="AP2139" s="1061">
        <f t="shared" si="847"/>
        <v>0</v>
      </c>
      <c r="AQ2139" s="1061">
        <f t="shared" si="847"/>
        <v>0</v>
      </c>
      <c r="AR2139" s="1061">
        <f t="shared" si="847"/>
        <v>0</v>
      </c>
      <c r="AS2139" s="1061">
        <f t="shared" si="847"/>
        <v>0</v>
      </c>
      <c r="AT2139" s="850">
        <f>IF(AC2139&lt;&gt;0,SUM(AO2139:AR2139)*$AC2139-SUM(AO2139:AR2139)*$AD2139,"")</f>
        <v>0</v>
      </c>
      <c r="AU2139" s="1516" t="s">
        <v>827</v>
      </c>
      <c r="AV2139" s="1517"/>
      <c r="AW2139" s="1517"/>
      <c r="AX2139" s="1517"/>
      <c r="AY2139" s="1517"/>
      <c r="AZ2139" s="851"/>
    </row>
    <row r="2140" spans="1:52" ht="13.5" customHeight="1">
      <c r="A2140" s="838">
        <f t="shared" ref="A2140:A2183" si="851">IF(B2140&lt;&gt;"",MAX($A2138:$A2139)+1,"")</f>
        <v>3</v>
      </c>
      <c r="B2140" s="1033" t="s">
        <v>849</v>
      </c>
      <c r="C2140" s="817" t="s">
        <v>66</v>
      </c>
      <c r="D2140" s="1054">
        <v>12.6</v>
      </c>
      <c r="E2140" s="921">
        <v>12.6</v>
      </c>
      <c r="F2140" s="1065">
        <v>20</v>
      </c>
      <c r="G2140" s="1086"/>
      <c r="H2140" s="1087"/>
      <c r="I2140" s="1077"/>
      <c r="J2140" s="1060">
        <f t="shared" si="842"/>
        <v>252</v>
      </c>
      <c r="K2140" s="1088">
        <v>37</v>
      </c>
      <c r="L2140" s="1061"/>
      <c r="M2140" s="1062"/>
      <c r="N2140" s="1063"/>
      <c r="O2140" s="1060">
        <f>SUM(K2140:N2140)*$E2140</f>
        <v>466.2</v>
      </c>
      <c r="P2140" s="1056">
        <v>37</v>
      </c>
      <c r="Q2140" s="1061"/>
      <c r="R2140" s="1062"/>
      <c r="S2140" s="1063"/>
      <c r="T2140" s="1079">
        <f t="shared" si="843"/>
        <v>466.2</v>
      </c>
      <c r="U2140" s="1065">
        <f t="shared" si="848"/>
        <v>94</v>
      </c>
      <c r="V2140" s="1061">
        <f t="shared" si="848"/>
        <v>0</v>
      </c>
      <c r="W2140" s="1062">
        <f t="shared" si="848"/>
        <v>0</v>
      </c>
      <c r="X2140" s="1063">
        <f t="shared" si="848"/>
        <v>0</v>
      </c>
      <c r="Y2140" s="1060">
        <f t="shared" si="848"/>
        <v>1184.4000000000001</v>
      </c>
      <c r="Z2140" s="1080">
        <f t="shared" ref="Z2140:Z2197" si="852">A2140</f>
        <v>3</v>
      </c>
      <c r="AA2140" s="1081" t="str">
        <f t="shared" si="849"/>
        <v>Gạo X 23</v>
      </c>
      <c r="AB2140" s="1082" t="str">
        <f t="shared" si="849"/>
        <v>kg</v>
      </c>
      <c r="AC2140" s="1083">
        <f t="shared" si="849"/>
        <v>12.6</v>
      </c>
      <c r="AD2140" s="1089">
        <f t="shared" si="849"/>
        <v>12.6</v>
      </c>
      <c r="AE2140" s="1071">
        <f t="shared" si="844"/>
        <v>3170</v>
      </c>
      <c r="AF2140" s="1071">
        <f t="shared" si="845"/>
        <v>0</v>
      </c>
      <c r="AG2140" s="1071">
        <f t="shared" si="845"/>
        <v>0</v>
      </c>
      <c r="AH2140" s="1071">
        <f t="shared" si="845"/>
        <v>0</v>
      </c>
      <c r="AI2140" s="1060">
        <f t="shared" si="850"/>
        <v>39942</v>
      </c>
      <c r="AJ2140" s="1084"/>
      <c r="AK2140" s="1063"/>
      <c r="AL2140" s="1063"/>
      <c r="AM2140" s="1063"/>
      <c r="AN2140" s="1085">
        <f t="shared" si="846"/>
        <v>0</v>
      </c>
      <c r="AO2140" s="1061">
        <f t="shared" si="847"/>
        <v>94</v>
      </c>
      <c r="AP2140" s="1061">
        <f t="shared" si="847"/>
        <v>0</v>
      </c>
      <c r="AQ2140" s="1061">
        <f t="shared" si="847"/>
        <v>0</v>
      </c>
      <c r="AR2140" s="1061">
        <f t="shared" si="847"/>
        <v>0</v>
      </c>
      <c r="AS2140" s="1061">
        <f t="shared" si="847"/>
        <v>1184.4000000000001</v>
      </c>
      <c r="AT2140" s="850">
        <f t="shared" ref="AT2140:AT2197" si="853">IF(AC2140&lt;&gt;0,SUM(AO2140:AR2140)*$AC2140-SUM(AO2140:AR2140)*$AD2140,"")</f>
        <v>0</v>
      </c>
      <c r="AU2140" s="859" t="s">
        <v>828</v>
      </c>
      <c r="AV2140" s="1518">
        <f>SUM(AX2141:AX2143)</f>
        <v>78</v>
      </c>
      <c r="AW2140" s="1519"/>
      <c r="AX2140" s="1519"/>
      <c r="AY2140" s="861"/>
      <c r="AZ2140" s="862" t="s">
        <v>829</v>
      </c>
    </row>
    <row r="2141" spans="1:52" ht="13.5" customHeight="1">
      <c r="A2141" s="838">
        <f t="shared" si="851"/>
        <v>4</v>
      </c>
      <c r="B2141" s="1038" t="s">
        <v>850</v>
      </c>
      <c r="C2141" s="817" t="s">
        <v>389</v>
      </c>
      <c r="D2141" s="1054">
        <v>10</v>
      </c>
      <c r="E2141" s="1055">
        <v>10</v>
      </c>
      <c r="F2141" s="1061"/>
      <c r="G2141" s="1090"/>
      <c r="H2141" s="1091"/>
      <c r="I2141" s="1077"/>
      <c r="J2141" s="1060">
        <f t="shared" si="842"/>
        <v>0</v>
      </c>
      <c r="K2141" s="1092"/>
      <c r="L2141" s="1061"/>
      <c r="M2141" s="1063">
        <v>0.8</v>
      </c>
      <c r="N2141" s="1063"/>
      <c r="O2141" s="1060">
        <f t="shared" ref="O2141:O2147" si="854">SUM(K2141:N2141)*$E2141</f>
        <v>8</v>
      </c>
      <c r="P2141" s="1093"/>
      <c r="Q2141" s="1061"/>
      <c r="R2141" s="1063">
        <v>0.7</v>
      </c>
      <c r="S2141" s="1063"/>
      <c r="T2141" s="1079">
        <f t="shared" si="843"/>
        <v>7</v>
      </c>
      <c r="U2141" s="1061">
        <f t="shared" si="848"/>
        <v>0</v>
      </c>
      <c r="V2141" s="1061">
        <f t="shared" si="848"/>
        <v>0</v>
      </c>
      <c r="W2141" s="1063">
        <f t="shared" si="848"/>
        <v>1.5</v>
      </c>
      <c r="X2141" s="1063">
        <f t="shared" si="848"/>
        <v>0</v>
      </c>
      <c r="Y2141" s="1060">
        <f t="shared" si="848"/>
        <v>15</v>
      </c>
      <c r="Z2141" s="1080">
        <f t="shared" si="852"/>
        <v>4</v>
      </c>
      <c r="AA2141" s="1081" t="str">
        <f t="shared" si="849"/>
        <v>Bột súp</v>
      </c>
      <c r="AB2141" s="1082" t="str">
        <f t="shared" si="849"/>
        <v>lít</v>
      </c>
      <c r="AC2141" s="1083">
        <f t="shared" si="849"/>
        <v>10</v>
      </c>
      <c r="AD2141" s="1089">
        <f t="shared" si="849"/>
        <v>10</v>
      </c>
      <c r="AE2141" s="1071">
        <f t="shared" si="844"/>
        <v>0</v>
      </c>
      <c r="AF2141" s="1071">
        <f t="shared" si="845"/>
        <v>0</v>
      </c>
      <c r="AG2141" s="1071">
        <f t="shared" si="845"/>
        <v>7.5</v>
      </c>
      <c r="AH2141" s="1071">
        <f t="shared" si="845"/>
        <v>0</v>
      </c>
      <c r="AI2141" s="1060">
        <f t="shared" si="850"/>
        <v>75</v>
      </c>
      <c r="AJ2141" s="1084"/>
      <c r="AK2141" s="1094"/>
      <c r="AL2141" s="1095"/>
      <c r="AM2141" s="1063"/>
      <c r="AN2141" s="1085">
        <f t="shared" si="846"/>
        <v>0</v>
      </c>
      <c r="AO2141" s="1061">
        <f t="shared" si="847"/>
        <v>0</v>
      </c>
      <c r="AP2141" s="1061">
        <f t="shared" si="847"/>
        <v>0</v>
      </c>
      <c r="AQ2141" s="1061">
        <f t="shared" si="847"/>
        <v>1.5</v>
      </c>
      <c r="AR2141" s="1061">
        <f t="shared" si="847"/>
        <v>0</v>
      </c>
      <c r="AS2141" s="1061">
        <f t="shared" si="847"/>
        <v>15</v>
      </c>
      <c r="AT2141" s="850">
        <f t="shared" si="853"/>
        <v>0</v>
      </c>
      <c r="AU2141" s="867" t="s">
        <v>830</v>
      </c>
      <c r="AV2141" s="868">
        <f>F2206</f>
        <v>114</v>
      </c>
      <c r="AW2141" s="861" t="s">
        <v>27</v>
      </c>
      <c r="AX2141" s="869">
        <f>H2206</f>
        <v>14</v>
      </c>
      <c r="AY2141" s="861" t="s">
        <v>28</v>
      </c>
      <c r="AZ2141" s="870">
        <f>AX2141*AV2141</f>
        <v>1596</v>
      </c>
    </row>
    <row r="2142" spans="1:52" ht="13.5" customHeight="1">
      <c r="A2142" s="838">
        <f t="shared" si="851"/>
        <v>5</v>
      </c>
      <c r="B2142" s="1039" t="s">
        <v>851</v>
      </c>
      <c r="C2142" s="817" t="s">
        <v>389</v>
      </c>
      <c r="D2142" s="1054">
        <v>30</v>
      </c>
      <c r="E2142" s="1096">
        <v>25</v>
      </c>
      <c r="F2142" s="1061"/>
      <c r="G2142" s="1090">
        <v>2</v>
      </c>
      <c r="H2142" s="1091"/>
      <c r="I2142" s="1077"/>
      <c r="J2142" s="1060">
        <f t="shared" si="842"/>
        <v>50</v>
      </c>
      <c r="K2142" s="1092"/>
      <c r="L2142" s="1065">
        <v>2</v>
      </c>
      <c r="M2142" s="1063"/>
      <c r="N2142" s="1063"/>
      <c r="O2142" s="1060">
        <f t="shared" si="854"/>
        <v>50</v>
      </c>
      <c r="P2142" s="1093"/>
      <c r="Q2142" s="1065">
        <v>2</v>
      </c>
      <c r="R2142" s="1063"/>
      <c r="S2142" s="1063"/>
      <c r="T2142" s="1079">
        <f t="shared" si="843"/>
        <v>50</v>
      </c>
      <c r="U2142" s="1061">
        <f t="shared" si="848"/>
        <v>0</v>
      </c>
      <c r="V2142" s="1065">
        <f t="shared" si="848"/>
        <v>6</v>
      </c>
      <c r="W2142" s="1063">
        <f t="shared" si="848"/>
        <v>0</v>
      </c>
      <c r="X2142" s="1063">
        <f t="shared" si="848"/>
        <v>0</v>
      </c>
      <c r="Y2142" s="1060">
        <f t="shared" si="848"/>
        <v>150</v>
      </c>
      <c r="Z2142" s="1080">
        <f t="shared" si="852"/>
        <v>5</v>
      </c>
      <c r="AA2142" s="1081" t="str">
        <f t="shared" si="849"/>
        <v>Nmắm thường</v>
      </c>
      <c r="AB2142" s="1082" t="str">
        <f t="shared" si="849"/>
        <v>lít</v>
      </c>
      <c r="AC2142" s="1083">
        <f t="shared" si="849"/>
        <v>30</v>
      </c>
      <c r="AD2142" s="1089">
        <f t="shared" si="849"/>
        <v>25</v>
      </c>
      <c r="AE2142" s="1071">
        <f t="shared" si="844"/>
        <v>0</v>
      </c>
      <c r="AF2142" s="1071">
        <f t="shared" si="845"/>
        <v>8</v>
      </c>
      <c r="AG2142" s="1071">
        <f t="shared" si="845"/>
        <v>0</v>
      </c>
      <c r="AH2142" s="1071">
        <f t="shared" si="845"/>
        <v>0</v>
      </c>
      <c r="AI2142" s="1060">
        <f t="shared" si="850"/>
        <v>200</v>
      </c>
      <c r="AJ2142" s="1084"/>
      <c r="AK2142" s="1097">
        <v>40</v>
      </c>
      <c r="AL2142" s="1063"/>
      <c r="AM2142" s="1063"/>
      <c r="AN2142" s="1085">
        <f t="shared" si="846"/>
        <v>1000</v>
      </c>
      <c r="AO2142" s="1061">
        <f t="shared" si="847"/>
        <v>0</v>
      </c>
      <c r="AP2142" s="1061">
        <f t="shared" si="847"/>
        <v>6</v>
      </c>
      <c r="AQ2142" s="1061">
        <f t="shared" si="847"/>
        <v>0</v>
      </c>
      <c r="AR2142" s="1061">
        <f t="shared" si="847"/>
        <v>0</v>
      </c>
      <c r="AS2142" s="1061">
        <f t="shared" si="847"/>
        <v>150</v>
      </c>
      <c r="AT2142" s="850">
        <f t="shared" si="853"/>
        <v>30</v>
      </c>
      <c r="AU2142" s="867" t="s">
        <v>831</v>
      </c>
      <c r="AV2142" s="874">
        <f>F2207</f>
        <v>114</v>
      </c>
      <c r="AW2142" s="861" t="s">
        <v>27</v>
      </c>
      <c r="AX2142" s="869">
        <v>32</v>
      </c>
      <c r="AY2142" s="861" t="s">
        <v>28</v>
      </c>
      <c r="AZ2142" s="870">
        <f>AX2142*AV2142</f>
        <v>3648</v>
      </c>
    </row>
    <row r="2143" spans="1:52" ht="13.5" customHeight="1">
      <c r="A2143" s="838">
        <f t="shared" si="851"/>
        <v>6</v>
      </c>
      <c r="B2143" s="1039" t="s">
        <v>496</v>
      </c>
      <c r="C2143" s="817" t="s">
        <v>852</v>
      </c>
      <c r="D2143" s="1054">
        <v>42</v>
      </c>
      <c r="E2143" s="1098">
        <v>42</v>
      </c>
      <c r="F2143" s="1061"/>
      <c r="G2143" s="1086"/>
      <c r="H2143" s="1063">
        <v>0.4</v>
      </c>
      <c r="I2143" s="1077"/>
      <c r="J2143" s="1060">
        <f t="shared" si="842"/>
        <v>16.8</v>
      </c>
      <c r="K2143" s="1092"/>
      <c r="L2143" s="1061"/>
      <c r="M2143" s="1099">
        <v>0.8</v>
      </c>
      <c r="N2143" s="1063"/>
      <c r="O2143" s="1060">
        <f t="shared" si="854"/>
        <v>33.6</v>
      </c>
      <c r="P2143" s="1093"/>
      <c r="Q2143" s="1061"/>
      <c r="R2143" s="1100">
        <v>0.8</v>
      </c>
      <c r="S2143" s="1063"/>
      <c r="T2143" s="1079">
        <f t="shared" si="843"/>
        <v>33.6</v>
      </c>
      <c r="U2143" s="1061">
        <f t="shared" si="848"/>
        <v>0</v>
      </c>
      <c r="V2143" s="1061">
        <f t="shared" si="848"/>
        <v>0</v>
      </c>
      <c r="W2143" s="1063">
        <f t="shared" si="848"/>
        <v>2</v>
      </c>
      <c r="X2143" s="1063">
        <f t="shared" si="848"/>
        <v>0</v>
      </c>
      <c r="Y2143" s="1060">
        <f t="shared" si="848"/>
        <v>84</v>
      </c>
      <c r="Z2143" s="1080">
        <f t="shared" si="852"/>
        <v>6</v>
      </c>
      <c r="AA2143" s="1101" t="str">
        <f t="shared" si="849"/>
        <v>Mì chính VEDAN</v>
      </c>
      <c r="AB2143" s="1082" t="str">
        <f t="shared" si="849"/>
        <v>Kg</v>
      </c>
      <c r="AC2143" s="1083">
        <f t="shared" si="849"/>
        <v>42</v>
      </c>
      <c r="AD2143" s="1089">
        <f t="shared" si="849"/>
        <v>42</v>
      </c>
      <c r="AE2143" s="1071">
        <f t="shared" si="844"/>
        <v>0</v>
      </c>
      <c r="AF2143" s="1071">
        <f t="shared" si="845"/>
        <v>0</v>
      </c>
      <c r="AG2143" s="1071">
        <f t="shared" si="845"/>
        <v>14.700000000000003</v>
      </c>
      <c r="AH2143" s="1071">
        <f t="shared" si="845"/>
        <v>0</v>
      </c>
      <c r="AI2143" s="1060">
        <f t="shared" si="850"/>
        <v>617.40000000000009</v>
      </c>
      <c r="AJ2143" s="1102"/>
      <c r="AK2143" s="1063"/>
      <c r="AL2143" s="1103"/>
      <c r="AM2143" s="1063"/>
      <c r="AN2143" s="1085">
        <f t="shared" si="846"/>
        <v>0</v>
      </c>
      <c r="AO2143" s="1061">
        <f t="shared" si="847"/>
        <v>0</v>
      </c>
      <c r="AP2143" s="1061">
        <f t="shared" si="847"/>
        <v>0</v>
      </c>
      <c r="AQ2143" s="1061">
        <f t="shared" si="847"/>
        <v>2</v>
      </c>
      <c r="AR2143" s="1061">
        <f t="shared" si="847"/>
        <v>0</v>
      </c>
      <c r="AS2143" s="1061">
        <f t="shared" si="847"/>
        <v>84</v>
      </c>
      <c r="AT2143" s="850">
        <f t="shared" si="853"/>
        <v>0</v>
      </c>
      <c r="AU2143" s="880" t="s">
        <v>832</v>
      </c>
      <c r="AV2143" s="874">
        <f>F2208</f>
        <v>114</v>
      </c>
      <c r="AW2143" s="861" t="s">
        <v>27</v>
      </c>
      <c r="AX2143" s="869">
        <v>32</v>
      </c>
      <c r="AY2143" s="861" t="s">
        <v>28</v>
      </c>
      <c r="AZ2143" s="870">
        <f>AX2143*AV2143</f>
        <v>3648</v>
      </c>
    </row>
    <row r="2144" spans="1:52" ht="13.5" customHeight="1">
      <c r="A2144" s="838">
        <f t="shared" si="851"/>
        <v>7</v>
      </c>
      <c r="B2144" s="1036" t="s">
        <v>43</v>
      </c>
      <c r="C2144" s="881" t="s">
        <v>66</v>
      </c>
      <c r="D2144" s="1104">
        <v>3.5</v>
      </c>
      <c r="E2144" s="1105">
        <v>3.5</v>
      </c>
      <c r="F2144" s="1106"/>
      <c r="G2144" s="1086"/>
      <c r="H2144" s="1107">
        <v>1</v>
      </c>
      <c r="I2144" s="1077"/>
      <c r="J2144" s="1060">
        <f t="shared" si="842"/>
        <v>3.5</v>
      </c>
      <c r="K2144" s="1092"/>
      <c r="L2144" s="1061"/>
      <c r="M2144" s="1099">
        <v>1.5</v>
      </c>
      <c r="N2144" s="1063"/>
      <c r="O2144" s="1060">
        <f t="shared" si="854"/>
        <v>5.25</v>
      </c>
      <c r="P2144" s="1093" t="s">
        <v>883</v>
      </c>
      <c r="Q2144" s="1061"/>
      <c r="R2144" s="1100">
        <v>1.5</v>
      </c>
      <c r="S2144" s="1063"/>
      <c r="T2144" s="1079">
        <f t="shared" si="843"/>
        <v>5.25</v>
      </c>
      <c r="U2144" s="1061">
        <f>SUM(F2144,K2144,P2144)</f>
        <v>0</v>
      </c>
      <c r="V2144" s="1061"/>
      <c r="W2144" s="1063">
        <f t="shared" si="848"/>
        <v>4</v>
      </c>
      <c r="X2144" s="1063">
        <f t="shared" si="848"/>
        <v>0</v>
      </c>
      <c r="Y2144" s="1060">
        <f t="shared" si="848"/>
        <v>14</v>
      </c>
      <c r="Z2144" s="1080">
        <f t="shared" si="852"/>
        <v>7</v>
      </c>
      <c r="AA2144" s="1101" t="str">
        <f t="shared" si="849"/>
        <v>Muối trắng</v>
      </c>
      <c r="AB2144" s="1082" t="str">
        <f t="shared" si="849"/>
        <v>kg</v>
      </c>
      <c r="AC2144" s="1083">
        <f t="shared" si="849"/>
        <v>3.5</v>
      </c>
      <c r="AD2144" s="1089">
        <f t="shared" si="849"/>
        <v>3.5</v>
      </c>
      <c r="AE2144" s="1071">
        <f t="shared" si="844"/>
        <v>0</v>
      </c>
      <c r="AF2144" s="1071">
        <f t="shared" si="845"/>
        <v>0</v>
      </c>
      <c r="AG2144" s="1071">
        <f t="shared" si="845"/>
        <v>74</v>
      </c>
      <c r="AH2144" s="1071">
        <f t="shared" si="845"/>
        <v>0</v>
      </c>
      <c r="AI2144" s="1060">
        <f t="shared" si="850"/>
        <v>259</v>
      </c>
      <c r="AJ2144" s="1102"/>
      <c r="AK2144" s="1063"/>
      <c r="AL2144" s="1103"/>
      <c r="AM2144" s="1063"/>
      <c r="AN2144" s="1085">
        <f t="shared" si="846"/>
        <v>0</v>
      </c>
      <c r="AO2144" s="1061">
        <f t="shared" si="847"/>
        <v>0</v>
      </c>
      <c r="AP2144" s="1061">
        <f t="shared" si="847"/>
        <v>0</v>
      </c>
      <c r="AQ2144" s="1061">
        <f t="shared" si="847"/>
        <v>4</v>
      </c>
      <c r="AR2144" s="1061">
        <f t="shared" si="847"/>
        <v>0</v>
      </c>
      <c r="AS2144" s="1061">
        <f t="shared" si="847"/>
        <v>14</v>
      </c>
      <c r="AT2144" s="850">
        <f t="shared" si="853"/>
        <v>0</v>
      </c>
      <c r="AU2144" s="886" t="s">
        <v>833</v>
      </c>
      <c r="AV2144" s="1520">
        <f>SUM(AX2145:AX2147)</f>
        <v>62</v>
      </c>
      <c r="AW2144" s="1520"/>
      <c r="AX2144" s="1520"/>
      <c r="AY2144" s="861"/>
      <c r="AZ2144" s="862" t="s">
        <v>829</v>
      </c>
    </row>
    <row r="2145" spans="1:52" ht="13.5" customHeight="1">
      <c r="A2145" s="838">
        <f t="shared" si="851"/>
        <v>8</v>
      </c>
      <c r="B2145" s="1039" t="s">
        <v>618</v>
      </c>
      <c r="C2145" s="817" t="s">
        <v>66</v>
      </c>
      <c r="D2145" s="1054">
        <v>35</v>
      </c>
      <c r="E2145" s="921">
        <v>35</v>
      </c>
      <c r="F2145" s="1061"/>
      <c r="G2145" s="1086"/>
      <c r="H2145" s="1063">
        <v>0.4</v>
      </c>
      <c r="I2145" s="1077"/>
      <c r="J2145" s="1060">
        <f t="shared" si="842"/>
        <v>14</v>
      </c>
      <c r="K2145" s="1092"/>
      <c r="L2145" s="1061"/>
      <c r="M2145" s="1099">
        <v>0.8</v>
      </c>
      <c r="N2145" s="1063"/>
      <c r="O2145" s="1060">
        <f t="shared" si="854"/>
        <v>28</v>
      </c>
      <c r="P2145" s="1092"/>
      <c r="Q2145" s="1061"/>
      <c r="R2145" s="1099">
        <v>0.8</v>
      </c>
      <c r="S2145" s="1063"/>
      <c r="T2145" s="1079">
        <f t="shared" si="843"/>
        <v>28</v>
      </c>
      <c r="U2145" s="1061">
        <f>SUM(F2145,K2145,P2145)</f>
        <v>0</v>
      </c>
      <c r="V2145" s="1061">
        <f t="shared" ref="V2145:Y2196" si="855">SUM(G2145,L2145,Q2145)</f>
        <v>0</v>
      </c>
      <c r="W2145" s="1063">
        <f t="shared" si="848"/>
        <v>2</v>
      </c>
      <c r="X2145" s="1063">
        <f t="shared" si="848"/>
        <v>0</v>
      </c>
      <c r="Y2145" s="1060">
        <f t="shared" si="848"/>
        <v>70</v>
      </c>
      <c r="Z2145" s="1080">
        <f t="shared" si="852"/>
        <v>8</v>
      </c>
      <c r="AA2145" s="1101" t="str">
        <f t="shared" si="849"/>
        <v xml:space="preserve">Tỏi khô </v>
      </c>
      <c r="AB2145" s="1082" t="str">
        <f t="shared" si="849"/>
        <v>kg</v>
      </c>
      <c r="AC2145" s="1083">
        <f t="shared" si="849"/>
        <v>35</v>
      </c>
      <c r="AD2145" s="1089">
        <f t="shared" si="849"/>
        <v>35</v>
      </c>
      <c r="AE2145" s="1071">
        <f t="shared" si="844"/>
        <v>0</v>
      </c>
      <c r="AF2145" s="1071">
        <f t="shared" si="845"/>
        <v>0</v>
      </c>
      <c r="AG2145" s="1071">
        <f t="shared" si="845"/>
        <v>0.80000000000000071</v>
      </c>
      <c r="AH2145" s="1071">
        <f t="shared" si="845"/>
        <v>0</v>
      </c>
      <c r="AI2145" s="1060">
        <f t="shared" si="850"/>
        <v>28.000000000000025</v>
      </c>
      <c r="AJ2145" s="1102"/>
      <c r="AK2145" s="1063"/>
      <c r="AL2145" s="1103">
        <v>10</v>
      </c>
      <c r="AM2145" s="1063"/>
      <c r="AN2145" s="1085">
        <f t="shared" si="846"/>
        <v>350</v>
      </c>
      <c r="AO2145" s="1061">
        <f t="shared" si="847"/>
        <v>0</v>
      </c>
      <c r="AP2145" s="1061">
        <f t="shared" si="847"/>
        <v>0</v>
      </c>
      <c r="AQ2145" s="1061">
        <f t="shared" si="847"/>
        <v>2</v>
      </c>
      <c r="AR2145" s="1061">
        <f t="shared" si="847"/>
        <v>0</v>
      </c>
      <c r="AS2145" s="1061">
        <f t="shared" si="847"/>
        <v>70</v>
      </c>
      <c r="AT2145" s="850">
        <f t="shared" si="853"/>
        <v>0</v>
      </c>
      <c r="AU2145" s="880" t="s">
        <v>830</v>
      </c>
      <c r="AV2145" s="868">
        <f>K2206</f>
        <v>13</v>
      </c>
      <c r="AW2145" s="861" t="s">
        <v>27</v>
      </c>
      <c r="AX2145" s="888">
        <v>14</v>
      </c>
      <c r="AY2145" s="861" t="s">
        <v>28</v>
      </c>
      <c r="AZ2145" s="870">
        <f>AX2145*AV2145</f>
        <v>182</v>
      </c>
    </row>
    <row r="2146" spans="1:52" ht="13.5" customHeight="1">
      <c r="A2146" s="838">
        <f t="shared" si="851"/>
        <v>9</v>
      </c>
      <c r="B2146" s="1039" t="s">
        <v>44</v>
      </c>
      <c r="C2146" s="817" t="s">
        <v>66</v>
      </c>
      <c r="D2146" s="1054">
        <v>20</v>
      </c>
      <c r="E2146" s="921">
        <v>20</v>
      </c>
      <c r="F2146" s="1061"/>
      <c r="G2146" s="1086"/>
      <c r="H2146" s="1063">
        <v>0.4</v>
      </c>
      <c r="I2146" s="1077"/>
      <c r="J2146" s="1060">
        <f t="shared" si="842"/>
        <v>8</v>
      </c>
      <c r="K2146" s="1092"/>
      <c r="L2146" s="1061"/>
      <c r="M2146" s="1099">
        <v>0.8</v>
      </c>
      <c r="N2146" s="1063"/>
      <c r="O2146" s="1060">
        <f t="shared" si="854"/>
        <v>16</v>
      </c>
      <c r="P2146" s="1061"/>
      <c r="Q2146" s="1061" t="s">
        <v>884</v>
      </c>
      <c r="R2146" s="1099">
        <v>0.8</v>
      </c>
      <c r="S2146" s="1063"/>
      <c r="T2146" s="1079">
        <f t="shared" si="843"/>
        <v>16</v>
      </c>
      <c r="U2146" s="1061">
        <f>SUM(F2146,K2146,P2146)</f>
        <v>0</v>
      </c>
      <c r="V2146" s="1061">
        <f t="shared" si="855"/>
        <v>0</v>
      </c>
      <c r="W2146" s="1063">
        <f t="shared" si="848"/>
        <v>2</v>
      </c>
      <c r="X2146" s="1063">
        <f t="shared" si="848"/>
        <v>0</v>
      </c>
      <c r="Y2146" s="1060">
        <f t="shared" si="848"/>
        <v>40</v>
      </c>
      <c r="Z2146" s="1080">
        <f t="shared" si="852"/>
        <v>9</v>
      </c>
      <c r="AA2146" s="1101" t="str">
        <f t="shared" si="849"/>
        <v>Hành củ</v>
      </c>
      <c r="AB2146" s="1082" t="str">
        <f t="shared" si="849"/>
        <v>kg</v>
      </c>
      <c r="AC2146" s="1083">
        <f t="shared" si="849"/>
        <v>20</v>
      </c>
      <c r="AD2146" s="1089">
        <f t="shared" si="849"/>
        <v>20</v>
      </c>
      <c r="AE2146" s="1071">
        <f t="shared" si="844"/>
        <v>0</v>
      </c>
      <c r="AF2146" s="1071">
        <f t="shared" si="845"/>
        <v>0</v>
      </c>
      <c r="AG2146" s="1071">
        <f t="shared" si="845"/>
        <v>0.80000000000000071</v>
      </c>
      <c r="AH2146" s="1071">
        <f t="shared" si="845"/>
        <v>0</v>
      </c>
      <c r="AI2146" s="1060">
        <f t="shared" si="850"/>
        <v>16.000000000000014</v>
      </c>
      <c r="AJ2146" s="1102"/>
      <c r="AK2146" s="1063"/>
      <c r="AL2146" s="1103">
        <v>10</v>
      </c>
      <c r="AM2146" s="1063"/>
      <c r="AN2146" s="1108">
        <f t="shared" si="846"/>
        <v>200</v>
      </c>
      <c r="AO2146" s="1061">
        <f t="shared" si="847"/>
        <v>0</v>
      </c>
      <c r="AP2146" s="1061">
        <f t="shared" si="847"/>
        <v>0</v>
      </c>
      <c r="AQ2146" s="1061">
        <f t="shared" si="847"/>
        <v>2</v>
      </c>
      <c r="AR2146" s="1061">
        <f t="shared" si="847"/>
        <v>0</v>
      </c>
      <c r="AS2146" s="1061">
        <f t="shared" si="847"/>
        <v>40</v>
      </c>
      <c r="AT2146" s="850">
        <f t="shared" si="853"/>
        <v>0</v>
      </c>
      <c r="AU2146" s="880" t="s">
        <v>831</v>
      </c>
      <c r="AV2146" s="868">
        <f>K2207</f>
        <v>13</v>
      </c>
      <c r="AW2146" s="861" t="s">
        <v>27</v>
      </c>
      <c r="AX2146" s="888">
        <v>24</v>
      </c>
      <c r="AY2146" s="861" t="s">
        <v>28</v>
      </c>
      <c r="AZ2146" s="870">
        <f>AX2146*AV2146</f>
        <v>312</v>
      </c>
    </row>
    <row r="2147" spans="1:52" ht="13.5" customHeight="1">
      <c r="A2147" s="838">
        <f t="shared" si="851"/>
        <v>10</v>
      </c>
      <c r="B2147" s="1039" t="s">
        <v>593</v>
      </c>
      <c r="C2147" s="817" t="s">
        <v>389</v>
      </c>
      <c r="D2147" s="1054">
        <v>22</v>
      </c>
      <c r="E2147" s="921">
        <v>22</v>
      </c>
      <c r="F2147" s="1061"/>
      <c r="G2147" s="1086"/>
      <c r="H2147" s="1063">
        <v>1</v>
      </c>
      <c r="I2147" s="1077"/>
      <c r="J2147" s="1060">
        <f t="shared" si="842"/>
        <v>22</v>
      </c>
      <c r="K2147" s="1092"/>
      <c r="L2147" s="1061"/>
      <c r="M2147" s="1099">
        <v>1</v>
      </c>
      <c r="N2147" s="1063"/>
      <c r="O2147" s="1060">
        <f t="shared" si="854"/>
        <v>22</v>
      </c>
      <c r="P2147" s="1093"/>
      <c r="Q2147" s="1061"/>
      <c r="R2147" s="1109">
        <v>1.5</v>
      </c>
      <c r="S2147" s="1063"/>
      <c r="T2147" s="1079">
        <f t="shared" si="843"/>
        <v>33</v>
      </c>
      <c r="U2147" s="1061">
        <f>SUM(F2147,K2147,P2147)</f>
        <v>0</v>
      </c>
      <c r="V2147" s="1061">
        <f t="shared" si="855"/>
        <v>0</v>
      </c>
      <c r="W2147" s="1063">
        <f t="shared" si="848"/>
        <v>3.5</v>
      </c>
      <c r="X2147" s="1063">
        <f t="shared" si="848"/>
        <v>0</v>
      </c>
      <c r="Y2147" s="1060">
        <f t="shared" si="848"/>
        <v>77</v>
      </c>
      <c r="Z2147" s="1080">
        <f t="shared" si="852"/>
        <v>10</v>
      </c>
      <c r="AA2147" s="1101" t="str">
        <f t="shared" si="849"/>
        <v>Dầu ăn Mavela</v>
      </c>
      <c r="AB2147" s="1082" t="str">
        <f t="shared" si="849"/>
        <v>lít</v>
      </c>
      <c r="AC2147" s="1083">
        <f t="shared" si="849"/>
        <v>22</v>
      </c>
      <c r="AD2147" s="1089">
        <f t="shared" si="849"/>
        <v>22</v>
      </c>
      <c r="AE2147" s="1071">
        <f t="shared" si="844"/>
        <v>0</v>
      </c>
      <c r="AF2147" s="1071">
        <f t="shared" si="845"/>
        <v>0</v>
      </c>
      <c r="AG2147" s="1071">
        <f t="shared" si="845"/>
        <v>18.5</v>
      </c>
      <c r="AH2147" s="1071">
        <f t="shared" si="845"/>
        <v>0</v>
      </c>
      <c r="AI2147" s="1060">
        <f t="shared" si="850"/>
        <v>407</v>
      </c>
      <c r="AJ2147" s="1102"/>
      <c r="AK2147" s="1063"/>
      <c r="AL2147" s="1103"/>
      <c r="AM2147" s="1063"/>
      <c r="AN2147" s="1085">
        <f t="shared" si="846"/>
        <v>0</v>
      </c>
      <c r="AO2147" s="1061">
        <f t="shared" si="847"/>
        <v>0</v>
      </c>
      <c r="AP2147" s="1061">
        <f t="shared" si="847"/>
        <v>0</v>
      </c>
      <c r="AQ2147" s="1061">
        <f t="shared" si="847"/>
        <v>3.5</v>
      </c>
      <c r="AR2147" s="1061">
        <f t="shared" si="847"/>
        <v>0</v>
      </c>
      <c r="AS2147" s="1061">
        <f t="shared" si="847"/>
        <v>77</v>
      </c>
      <c r="AT2147" s="850">
        <f t="shared" si="853"/>
        <v>0</v>
      </c>
      <c r="AU2147" s="880" t="s">
        <v>832</v>
      </c>
      <c r="AV2147" s="868">
        <f>K2208</f>
        <v>13</v>
      </c>
      <c r="AW2147" s="861" t="s">
        <v>27</v>
      </c>
      <c r="AX2147" s="888">
        <v>24</v>
      </c>
      <c r="AY2147" s="861" t="s">
        <v>28</v>
      </c>
      <c r="AZ2147" s="870">
        <f>AX2147*AV2147</f>
        <v>312</v>
      </c>
    </row>
    <row r="2148" spans="1:52" ht="13.5" customHeight="1">
      <c r="A2148" s="838">
        <f t="shared" si="851"/>
        <v>11</v>
      </c>
      <c r="B2148" s="1039" t="s">
        <v>45</v>
      </c>
      <c r="C2148" s="817" t="s">
        <v>66</v>
      </c>
      <c r="D2148" s="1054">
        <v>130</v>
      </c>
      <c r="E2148" s="921">
        <v>90</v>
      </c>
      <c r="F2148" s="1061" t="s">
        <v>885</v>
      </c>
      <c r="G2148" s="1086" t="s">
        <v>886</v>
      </c>
      <c r="H2148" s="1063"/>
      <c r="I2148" s="1077"/>
      <c r="J2148" s="1060">
        <f t="shared" si="842"/>
        <v>0</v>
      </c>
      <c r="K2148" s="1092"/>
      <c r="L2148" s="1061"/>
      <c r="M2148" s="1110">
        <v>0.1</v>
      </c>
      <c r="N2148" s="1063"/>
      <c r="O2148" s="1060">
        <f>SUM(K2148:N2148)*$E2148</f>
        <v>9</v>
      </c>
      <c r="P2148" s="1093"/>
      <c r="Q2148" s="1061"/>
      <c r="R2148" s="1100">
        <v>0.1</v>
      </c>
      <c r="S2148" s="1063"/>
      <c r="T2148" s="1079">
        <f t="shared" si="843"/>
        <v>9</v>
      </c>
      <c r="U2148" s="1061">
        <f t="shared" ref="U2148:U2154" si="856">SUM(F2148,K2148,P2148)</f>
        <v>0</v>
      </c>
      <c r="V2148" s="1061">
        <f t="shared" si="855"/>
        <v>0</v>
      </c>
      <c r="W2148" s="1063">
        <f t="shared" si="848"/>
        <v>0.2</v>
      </c>
      <c r="X2148" s="1063">
        <f t="shared" si="848"/>
        <v>0</v>
      </c>
      <c r="Y2148" s="1060">
        <f t="shared" si="848"/>
        <v>18</v>
      </c>
      <c r="Z2148" s="1080">
        <f t="shared" si="852"/>
        <v>11</v>
      </c>
      <c r="AA2148" s="1101" t="str">
        <f t="shared" si="849"/>
        <v>Tiêu bắc</v>
      </c>
      <c r="AB2148" s="1082" t="str">
        <f t="shared" si="849"/>
        <v>kg</v>
      </c>
      <c r="AC2148" s="1083">
        <f t="shared" si="849"/>
        <v>130</v>
      </c>
      <c r="AD2148" s="1089">
        <f t="shared" si="849"/>
        <v>90</v>
      </c>
      <c r="AE2148" s="1071">
        <f t="shared" si="844"/>
        <v>0</v>
      </c>
      <c r="AF2148" s="1071">
        <f t="shared" si="845"/>
        <v>0</v>
      </c>
      <c r="AG2148" s="1071">
        <f t="shared" si="845"/>
        <v>1.7999999999999976</v>
      </c>
      <c r="AH2148" s="1071">
        <f t="shared" si="845"/>
        <v>0</v>
      </c>
      <c r="AI2148" s="1060">
        <f t="shared" si="850"/>
        <v>161.99999999999977</v>
      </c>
      <c r="AJ2148" s="1102"/>
      <c r="AK2148" s="1063"/>
      <c r="AL2148" s="1103"/>
      <c r="AM2148" s="1063"/>
      <c r="AN2148" s="1085">
        <f t="shared" si="846"/>
        <v>0</v>
      </c>
      <c r="AO2148" s="1061">
        <f t="shared" si="847"/>
        <v>0</v>
      </c>
      <c r="AP2148" s="1061">
        <f t="shared" si="847"/>
        <v>0</v>
      </c>
      <c r="AQ2148" s="1061">
        <f t="shared" si="847"/>
        <v>0.2</v>
      </c>
      <c r="AR2148" s="1061">
        <f t="shared" si="847"/>
        <v>0</v>
      </c>
      <c r="AS2148" s="1061">
        <f t="shared" si="847"/>
        <v>18</v>
      </c>
      <c r="AT2148" s="850">
        <f t="shared" si="853"/>
        <v>8</v>
      </c>
      <c r="AU2148" s="1521" t="str">
        <f>B2209</f>
        <v xml:space="preserve">  + Ăn thêm</v>
      </c>
      <c r="AV2148" s="1522"/>
      <c r="AW2148" s="1522"/>
      <c r="AX2148" s="1522"/>
      <c r="AY2148" s="1522"/>
      <c r="AZ2148" s="892">
        <f>J2209</f>
        <v>0</v>
      </c>
    </row>
    <row r="2149" spans="1:52" ht="13.5" customHeight="1">
      <c r="A2149" s="838">
        <f t="shared" si="851"/>
        <v>12</v>
      </c>
      <c r="B2149" s="1039" t="s">
        <v>46</v>
      </c>
      <c r="C2149" s="817" t="s">
        <v>66</v>
      </c>
      <c r="D2149" s="1054">
        <v>35</v>
      </c>
      <c r="E2149" s="921">
        <v>35</v>
      </c>
      <c r="F2149" s="1061"/>
      <c r="G2149" s="1086"/>
      <c r="H2149" s="1063">
        <v>0.1</v>
      </c>
      <c r="I2149" s="1077"/>
      <c r="J2149" s="1060">
        <f t="shared" si="842"/>
        <v>3.5</v>
      </c>
      <c r="K2149" s="1092"/>
      <c r="L2149" s="1061"/>
      <c r="M2149" s="1110">
        <v>0.2</v>
      </c>
      <c r="N2149" s="1063"/>
      <c r="O2149" s="1060">
        <f t="shared" ref="O2149:O2197" si="857">SUM(K2149:N2149)*$E2149</f>
        <v>7</v>
      </c>
      <c r="P2149" s="1093"/>
      <c r="Q2149" s="1061"/>
      <c r="R2149" s="1100">
        <v>0.2</v>
      </c>
      <c r="S2149" s="1063"/>
      <c r="T2149" s="1079">
        <f t="shared" si="843"/>
        <v>7</v>
      </c>
      <c r="U2149" s="1061">
        <f t="shared" si="856"/>
        <v>0</v>
      </c>
      <c r="V2149" s="1061">
        <f t="shared" si="855"/>
        <v>0</v>
      </c>
      <c r="W2149" s="1063">
        <f t="shared" si="848"/>
        <v>0.5</v>
      </c>
      <c r="X2149" s="1063">
        <f t="shared" si="848"/>
        <v>0</v>
      </c>
      <c r="Y2149" s="1060">
        <f>SUM(J2149,O2149,T2149)</f>
        <v>17.5</v>
      </c>
      <c r="Z2149" s="1080">
        <f t="shared" si="852"/>
        <v>12</v>
      </c>
      <c r="AA2149" s="1101" t="str">
        <f t="shared" si="849"/>
        <v>Kẹo đắng</v>
      </c>
      <c r="AB2149" s="1082" t="str">
        <f t="shared" si="849"/>
        <v>kg</v>
      </c>
      <c r="AC2149" s="1083">
        <f t="shared" si="849"/>
        <v>35</v>
      </c>
      <c r="AD2149" s="1089">
        <f t="shared" si="849"/>
        <v>35</v>
      </c>
      <c r="AE2149" s="1071">
        <f t="shared" si="844"/>
        <v>0</v>
      </c>
      <c r="AF2149" s="1071">
        <f t="shared" si="845"/>
        <v>0</v>
      </c>
      <c r="AG2149" s="1071">
        <f t="shared" si="845"/>
        <v>2</v>
      </c>
      <c r="AH2149" s="1071">
        <f t="shared" si="845"/>
        <v>0</v>
      </c>
      <c r="AI2149" s="1060">
        <f t="shared" si="850"/>
        <v>70</v>
      </c>
      <c r="AJ2149" s="1102"/>
      <c r="AK2149" s="1063"/>
      <c r="AL2149" s="1103"/>
      <c r="AM2149" s="1063"/>
      <c r="AN2149" s="1085">
        <f t="shared" si="846"/>
        <v>0</v>
      </c>
      <c r="AO2149" s="1061">
        <f t="shared" si="847"/>
        <v>0</v>
      </c>
      <c r="AP2149" s="1061">
        <f t="shared" si="847"/>
        <v>0</v>
      </c>
      <c r="AQ2149" s="1061">
        <f t="shared" si="847"/>
        <v>0.5</v>
      </c>
      <c r="AR2149" s="1061">
        <f t="shared" si="847"/>
        <v>0</v>
      </c>
      <c r="AS2149" s="1061">
        <f t="shared" si="847"/>
        <v>17.5</v>
      </c>
      <c r="AT2149" s="850">
        <f t="shared" si="853"/>
        <v>0</v>
      </c>
      <c r="AU2149" s="1521" t="str">
        <f>B2210</f>
        <v xml:space="preserve"> + ăn thêm </v>
      </c>
      <c r="AV2149" s="1522"/>
      <c r="AW2149" s="1522"/>
      <c r="AX2149" s="1522"/>
      <c r="AY2149" s="1522"/>
      <c r="AZ2149" s="870">
        <f>J2210</f>
        <v>0</v>
      </c>
    </row>
    <row r="2150" spans="1:52" ht="13.5" customHeight="1">
      <c r="A2150" s="838">
        <f t="shared" si="851"/>
        <v>13</v>
      </c>
      <c r="B2150" s="1039" t="s">
        <v>47</v>
      </c>
      <c r="C2150" s="817" t="s">
        <v>66</v>
      </c>
      <c r="D2150" s="1054">
        <v>17</v>
      </c>
      <c r="E2150" s="921">
        <v>17</v>
      </c>
      <c r="F2150" s="1061"/>
      <c r="G2150" s="1086"/>
      <c r="H2150" s="1063"/>
      <c r="I2150" s="1077"/>
      <c r="J2150" s="1060">
        <f t="shared" si="842"/>
        <v>0</v>
      </c>
      <c r="K2150" s="1092"/>
      <c r="L2150" s="1061"/>
      <c r="M2150" s="1110"/>
      <c r="N2150" s="1063"/>
      <c r="O2150" s="1060">
        <f t="shared" si="857"/>
        <v>0</v>
      </c>
      <c r="P2150" s="1093"/>
      <c r="Q2150" s="1061"/>
      <c r="R2150" s="1100"/>
      <c r="S2150" s="1063"/>
      <c r="T2150" s="1079">
        <f t="shared" si="843"/>
        <v>0</v>
      </c>
      <c r="U2150" s="1061">
        <f t="shared" si="856"/>
        <v>0</v>
      </c>
      <c r="V2150" s="1061">
        <f t="shared" si="855"/>
        <v>0</v>
      </c>
      <c r="W2150" s="1063">
        <f t="shared" si="848"/>
        <v>0</v>
      </c>
      <c r="X2150" s="1063">
        <f t="shared" si="848"/>
        <v>0</v>
      </c>
      <c r="Y2150" s="1060">
        <f t="shared" si="848"/>
        <v>0</v>
      </c>
      <c r="Z2150" s="1080">
        <f t="shared" si="852"/>
        <v>13</v>
      </c>
      <c r="AA2150" s="1101" t="str">
        <f t="shared" si="849"/>
        <v>Đường trắng</v>
      </c>
      <c r="AB2150" s="1082" t="str">
        <f t="shared" si="849"/>
        <v>kg</v>
      </c>
      <c r="AC2150" s="1083">
        <f t="shared" si="849"/>
        <v>17</v>
      </c>
      <c r="AD2150" s="1089">
        <f t="shared" si="849"/>
        <v>17</v>
      </c>
      <c r="AE2150" s="1071">
        <f t="shared" si="844"/>
        <v>0</v>
      </c>
      <c r="AF2150" s="1071">
        <f t="shared" si="845"/>
        <v>0</v>
      </c>
      <c r="AG2150" s="1071">
        <f t="shared" si="845"/>
        <v>0</v>
      </c>
      <c r="AH2150" s="1071">
        <f t="shared" si="845"/>
        <v>0</v>
      </c>
      <c r="AI2150" s="1060">
        <f t="shared" si="850"/>
        <v>0</v>
      </c>
      <c r="AJ2150" s="1102"/>
      <c r="AK2150" s="1063"/>
      <c r="AL2150" s="1103"/>
      <c r="AM2150" s="1063"/>
      <c r="AN2150" s="1085">
        <f t="shared" si="846"/>
        <v>0</v>
      </c>
      <c r="AO2150" s="1061">
        <f t="shared" si="847"/>
        <v>0</v>
      </c>
      <c r="AP2150" s="1061">
        <f t="shared" si="847"/>
        <v>0</v>
      </c>
      <c r="AQ2150" s="1061">
        <f t="shared" si="847"/>
        <v>0</v>
      </c>
      <c r="AR2150" s="1061">
        <f t="shared" si="847"/>
        <v>0</v>
      </c>
      <c r="AS2150" s="1061">
        <f t="shared" si="847"/>
        <v>0</v>
      </c>
      <c r="AT2150" s="850">
        <f t="shared" si="853"/>
        <v>0</v>
      </c>
      <c r="AU2150" s="893" t="s">
        <v>834</v>
      </c>
      <c r="AV2150" s="894"/>
      <c r="AW2150" s="894"/>
      <c r="AX2150" s="894"/>
      <c r="AY2150" s="894"/>
      <c r="AZ2150" s="870">
        <f>SUM(AZ2140:AZ2149)</f>
        <v>9698</v>
      </c>
    </row>
    <row r="2151" spans="1:52" ht="13.5" customHeight="1">
      <c r="A2151" s="838">
        <f t="shared" si="851"/>
        <v>14</v>
      </c>
      <c r="B2151" s="1039" t="s">
        <v>48</v>
      </c>
      <c r="C2151" s="817" t="s">
        <v>389</v>
      </c>
      <c r="D2151" s="1054">
        <v>23</v>
      </c>
      <c r="E2151" s="921">
        <v>23</v>
      </c>
      <c r="F2151" s="1061"/>
      <c r="G2151" s="1086"/>
      <c r="H2151" s="1063">
        <v>0.5</v>
      </c>
      <c r="I2151" s="1077"/>
      <c r="J2151" s="1060">
        <f t="shared" si="842"/>
        <v>11.5</v>
      </c>
      <c r="K2151" s="1061"/>
      <c r="L2151" s="1061"/>
      <c r="M2151" s="1063">
        <v>0.8</v>
      </c>
      <c r="N2151" s="1063"/>
      <c r="O2151" s="1060">
        <f t="shared" si="857"/>
        <v>18.400000000000002</v>
      </c>
      <c r="P2151" s="1093"/>
      <c r="Q2151" s="1061"/>
      <c r="R2151" s="1100">
        <v>0.7</v>
      </c>
      <c r="S2151" s="1063"/>
      <c r="T2151" s="1079">
        <f t="shared" si="843"/>
        <v>16.099999999999998</v>
      </c>
      <c r="U2151" s="1061">
        <f t="shared" si="856"/>
        <v>0</v>
      </c>
      <c r="V2151" s="1061">
        <f t="shared" si="855"/>
        <v>0</v>
      </c>
      <c r="W2151" s="1063">
        <f t="shared" si="848"/>
        <v>2</v>
      </c>
      <c r="X2151" s="1063">
        <f t="shared" si="848"/>
        <v>0</v>
      </c>
      <c r="Y2151" s="1060">
        <f t="shared" si="848"/>
        <v>46</v>
      </c>
      <c r="Z2151" s="1080">
        <f t="shared" si="852"/>
        <v>14</v>
      </c>
      <c r="AA2151" s="1101" t="str">
        <f t="shared" si="849"/>
        <v>Mật mía</v>
      </c>
      <c r="AB2151" s="1082" t="str">
        <f t="shared" si="849"/>
        <v>lít</v>
      </c>
      <c r="AC2151" s="1083">
        <f t="shared" si="849"/>
        <v>23</v>
      </c>
      <c r="AD2151" s="1089">
        <f t="shared" si="849"/>
        <v>23</v>
      </c>
      <c r="AE2151" s="1071">
        <f t="shared" si="844"/>
        <v>0</v>
      </c>
      <c r="AF2151" s="1071">
        <f t="shared" si="845"/>
        <v>0</v>
      </c>
      <c r="AG2151" s="1071">
        <f t="shared" si="845"/>
        <v>9.3000000000000007</v>
      </c>
      <c r="AH2151" s="1071">
        <f t="shared" si="845"/>
        <v>0</v>
      </c>
      <c r="AI2151" s="1060">
        <f t="shared" si="850"/>
        <v>213.9</v>
      </c>
      <c r="AJ2151" s="1102"/>
      <c r="AK2151" s="1063"/>
      <c r="AL2151" s="1103"/>
      <c r="AM2151" s="1063"/>
      <c r="AN2151" s="1085">
        <f t="shared" si="846"/>
        <v>0</v>
      </c>
      <c r="AO2151" s="1061">
        <f t="shared" si="847"/>
        <v>0</v>
      </c>
      <c r="AP2151" s="1061">
        <f t="shared" si="847"/>
        <v>0</v>
      </c>
      <c r="AQ2151" s="1061">
        <f t="shared" si="847"/>
        <v>2</v>
      </c>
      <c r="AR2151" s="1061">
        <f t="shared" si="847"/>
        <v>0</v>
      </c>
      <c r="AS2151" s="1061">
        <f t="shared" si="847"/>
        <v>46</v>
      </c>
      <c r="AT2151" s="850">
        <f t="shared" si="853"/>
        <v>0</v>
      </c>
      <c r="AU2151" s="1255" t="s">
        <v>835</v>
      </c>
      <c r="AV2151" s="1256"/>
      <c r="AW2151" s="1256"/>
      <c r="AX2151" s="1256"/>
      <c r="AY2151" s="1256"/>
      <c r="AZ2151" s="870">
        <f>Q2209</f>
        <v>2266.7999999999938</v>
      </c>
    </row>
    <row r="2152" spans="1:52" ht="13.5" customHeight="1">
      <c r="A2152" s="838">
        <f t="shared" si="851"/>
        <v>15</v>
      </c>
      <c r="B2152" s="1039" t="s">
        <v>514</v>
      </c>
      <c r="C2152" s="817" t="s">
        <v>66</v>
      </c>
      <c r="D2152" s="1054">
        <v>80</v>
      </c>
      <c r="E2152" s="921">
        <v>80</v>
      </c>
      <c r="F2152" s="1061"/>
      <c r="G2152" s="1086"/>
      <c r="H2152" s="1063">
        <v>0.2</v>
      </c>
      <c r="I2152" s="1077"/>
      <c r="J2152" s="1060">
        <f t="shared" si="842"/>
        <v>16</v>
      </c>
      <c r="K2152" s="1061"/>
      <c r="L2152" s="1061"/>
      <c r="M2152" s="1063">
        <v>0.3</v>
      </c>
      <c r="N2152" s="1063"/>
      <c r="O2152" s="1060">
        <f t="shared" si="857"/>
        <v>24</v>
      </c>
      <c r="P2152" s="1093"/>
      <c r="Q2152" s="1061"/>
      <c r="R2152" s="1100">
        <v>0.3</v>
      </c>
      <c r="S2152" s="1063"/>
      <c r="T2152" s="1079">
        <f t="shared" si="843"/>
        <v>24</v>
      </c>
      <c r="U2152" s="1061">
        <f t="shared" si="856"/>
        <v>0</v>
      </c>
      <c r="V2152" s="1061">
        <f t="shared" si="855"/>
        <v>0</v>
      </c>
      <c r="W2152" s="1063">
        <f t="shared" si="848"/>
        <v>0.8</v>
      </c>
      <c r="X2152" s="1063">
        <f t="shared" si="848"/>
        <v>0</v>
      </c>
      <c r="Y2152" s="1060">
        <f t="shared" si="848"/>
        <v>64</v>
      </c>
      <c r="Z2152" s="1080">
        <f t="shared" si="852"/>
        <v>15</v>
      </c>
      <c r="AA2152" s="1101" t="str">
        <f t="shared" si="849"/>
        <v>Ót bột</v>
      </c>
      <c r="AB2152" s="1082" t="str">
        <f t="shared" si="849"/>
        <v>kg</v>
      </c>
      <c r="AC2152" s="1083">
        <f t="shared" si="849"/>
        <v>80</v>
      </c>
      <c r="AD2152" s="1089">
        <f t="shared" si="849"/>
        <v>80</v>
      </c>
      <c r="AE2152" s="1071">
        <f t="shared" si="844"/>
        <v>0</v>
      </c>
      <c r="AF2152" s="1071">
        <f t="shared" si="845"/>
        <v>0</v>
      </c>
      <c r="AG2152" s="1071">
        <f t="shared" si="845"/>
        <v>2.2000000000000028</v>
      </c>
      <c r="AH2152" s="1071">
        <f t="shared" si="845"/>
        <v>0</v>
      </c>
      <c r="AI2152" s="1060">
        <f t="shared" si="850"/>
        <v>176.00000000000023</v>
      </c>
      <c r="AJ2152" s="1102"/>
      <c r="AK2152" s="1063"/>
      <c r="AL2152" s="1103"/>
      <c r="AM2152" s="1063"/>
      <c r="AN2152" s="1085">
        <f t="shared" si="846"/>
        <v>0</v>
      </c>
      <c r="AO2152" s="1061">
        <f t="shared" si="847"/>
        <v>0</v>
      </c>
      <c r="AP2152" s="1061">
        <f t="shared" si="847"/>
        <v>0</v>
      </c>
      <c r="AQ2152" s="1061">
        <f t="shared" si="847"/>
        <v>0.8</v>
      </c>
      <c r="AR2152" s="1061">
        <f t="shared" si="847"/>
        <v>0</v>
      </c>
      <c r="AS2152" s="1061">
        <f t="shared" si="847"/>
        <v>64</v>
      </c>
      <c r="AT2152" s="850">
        <f t="shared" si="853"/>
        <v>0</v>
      </c>
      <c r="AU2152" s="1255" t="s">
        <v>836</v>
      </c>
      <c r="AV2152" s="1256"/>
      <c r="AW2152" s="1256"/>
      <c r="AX2152" s="1256"/>
      <c r="AY2152" s="1256"/>
      <c r="AZ2152" s="870"/>
    </row>
    <row r="2153" spans="1:52" ht="13.5" customHeight="1">
      <c r="A2153" s="838">
        <f t="shared" si="851"/>
        <v>16</v>
      </c>
      <c r="B2153" s="1039" t="s">
        <v>49</v>
      </c>
      <c r="C2153" s="817" t="s">
        <v>66</v>
      </c>
      <c r="D2153" s="1054">
        <v>40</v>
      </c>
      <c r="E2153" s="921">
        <v>40</v>
      </c>
      <c r="F2153" s="1061"/>
      <c r="G2153" s="1086"/>
      <c r="H2153" s="1063">
        <v>0.2</v>
      </c>
      <c r="I2153" s="1077"/>
      <c r="J2153" s="1060">
        <f t="shared" si="842"/>
        <v>8</v>
      </c>
      <c r="K2153" s="1061"/>
      <c r="L2153" s="1061"/>
      <c r="M2153" s="1063">
        <v>0.3</v>
      </c>
      <c r="N2153" s="1063"/>
      <c r="O2153" s="1060">
        <f t="shared" si="857"/>
        <v>12</v>
      </c>
      <c r="P2153" s="1093"/>
      <c r="Q2153" s="1061"/>
      <c r="R2153" s="1100">
        <v>0.3</v>
      </c>
      <c r="S2153" s="1063"/>
      <c r="T2153" s="1079">
        <f t="shared" si="843"/>
        <v>12</v>
      </c>
      <c r="U2153" s="1061">
        <f t="shared" si="856"/>
        <v>0</v>
      </c>
      <c r="V2153" s="1061">
        <f t="shared" si="855"/>
        <v>0</v>
      </c>
      <c r="W2153" s="1063">
        <f t="shared" si="848"/>
        <v>0.8</v>
      </c>
      <c r="X2153" s="1063">
        <f t="shared" si="848"/>
        <v>0</v>
      </c>
      <c r="Y2153" s="1111">
        <f t="shared" si="848"/>
        <v>32</v>
      </c>
      <c r="Z2153" s="1080">
        <f t="shared" si="852"/>
        <v>16</v>
      </c>
      <c r="AA2153" s="1101" t="str">
        <f t="shared" si="849"/>
        <v>Bột nghệ</v>
      </c>
      <c r="AB2153" s="1082" t="str">
        <f t="shared" si="849"/>
        <v>kg</v>
      </c>
      <c r="AC2153" s="1083">
        <f t="shared" si="849"/>
        <v>40</v>
      </c>
      <c r="AD2153" s="1089">
        <f t="shared" si="849"/>
        <v>40</v>
      </c>
      <c r="AE2153" s="1071">
        <f t="shared" si="844"/>
        <v>0</v>
      </c>
      <c r="AF2153" s="1071">
        <f t="shared" si="845"/>
        <v>0</v>
      </c>
      <c r="AG2153" s="1071">
        <f t="shared" si="845"/>
        <v>9.1999999999999851</v>
      </c>
      <c r="AH2153" s="1071">
        <f t="shared" si="845"/>
        <v>0</v>
      </c>
      <c r="AI2153" s="1060">
        <f t="shared" si="850"/>
        <v>367.99999999999943</v>
      </c>
      <c r="AJ2153" s="1102"/>
      <c r="AK2153" s="1063"/>
      <c r="AL2153" s="1103"/>
      <c r="AM2153" s="1063"/>
      <c r="AN2153" s="1085">
        <f t="shared" si="846"/>
        <v>0</v>
      </c>
      <c r="AO2153" s="1061">
        <f t="shared" si="847"/>
        <v>0</v>
      </c>
      <c r="AP2153" s="1061">
        <f t="shared" si="847"/>
        <v>0</v>
      </c>
      <c r="AQ2153" s="1061">
        <f t="shared" si="847"/>
        <v>0.8</v>
      </c>
      <c r="AR2153" s="1061">
        <f t="shared" si="847"/>
        <v>0</v>
      </c>
      <c r="AS2153" s="1061">
        <f t="shared" si="847"/>
        <v>32</v>
      </c>
      <c r="AT2153" s="850">
        <f t="shared" si="853"/>
        <v>0</v>
      </c>
      <c r="AU2153" s="1255" t="s">
        <v>799</v>
      </c>
      <c r="AV2153" s="1256"/>
      <c r="AW2153" s="1256"/>
      <c r="AX2153" s="1256"/>
      <c r="AY2153" s="1256"/>
      <c r="AZ2153" s="870"/>
    </row>
    <row r="2154" spans="1:52" ht="13.5" customHeight="1">
      <c r="A2154" s="838">
        <f t="shared" si="851"/>
        <v>17</v>
      </c>
      <c r="B2154" s="920" t="s">
        <v>373</v>
      </c>
      <c r="C2154" s="817" t="s">
        <v>66</v>
      </c>
      <c r="D2154" s="1054">
        <v>43</v>
      </c>
      <c r="E2154" s="921">
        <v>43</v>
      </c>
      <c r="F2154" s="1061"/>
      <c r="G2154" s="1086"/>
      <c r="H2154" s="1063">
        <v>0.5</v>
      </c>
      <c r="I2154" s="1077"/>
      <c r="J2154" s="1060">
        <f t="shared" si="842"/>
        <v>21.5</v>
      </c>
      <c r="K2154" s="1061"/>
      <c r="L2154" s="1061"/>
      <c r="M2154" s="1063">
        <v>1</v>
      </c>
      <c r="N2154" s="1063"/>
      <c r="O2154" s="1060">
        <f t="shared" si="857"/>
        <v>43</v>
      </c>
      <c r="P2154" s="1093"/>
      <c r="Q2154" s="1061"/>
      <c r="R2154" s="1100">
        <v>1</v>
      </c>
      <c r="S2154" s="1063"/>
      <c r="T2154" s="1079">
        <f t="shared" si="843"/>
        <v>43</v>
      </c>
      <c r="U2154" s="1061">
        <f t="shared" si="856"/>
        <v>0</v>
      </c>
      <c r="V2154" s="1061">
        <f t="shared" si="855"/>
        <v>0</v>
      </c>
      <c r="W2154" s="1063">
        <f t="shared" si="848"/>
        <v>2.5</v>
      </c>
      <c r="X2154" s="1063">
        <f t="shared" si="848"/>
        <v>0</v>
      </c>
      <c r="Y2154" s="1060">
        <f t="shared" si="848"/>
        <v>107.5</v>
      </c>
      <c r="Z2154" s="1080">
        <f t="shared" si="852"/>
        <v>17</v>
      </c>
      <c r="AA2154" s="1081" t="str">
        <f t="shared" si="849"/>
        <v>Vừng lạc</v>
      </c>
      <c r="AB2154" s="1082" t="str">
        <f t="shared" si="849"/>
        <v>kg</v>
      </c>
      <c r="AC2154" s="1083">
        <f t="shared" si="849"/>
        <v>43</v>
      </c>
      <c r="AD2154" s="1089">
        <f t="shared" si="849"/>
        <v>43</v>
      </c>
      <c r="AE2154" s="1071">
        <f t="shared" si="844"/>
        <v>0</v>
      </c>
      <c r="AF2154" s="1071">
        <f>AF2072+AK2072-AP2072</f>
        <v>0</v>
      </c>
      <c r="AG2154" s="1071">
        <f>AG2072+AL2072-AQ2072</f>
        <v>7.3000000000000007</v>
      </c>
      <c r="AH2154" s="1071">
        <f>AH2072+AM2072-AR2072</f>
        <v>0</v>
      </c>
      <c r="AI2154" s="1060">
        <f t="shared" si="850"/>
        <v>313.90000000000003</v>
      </c>
      <c r="AJ2154" s="1102">
        <f>U2154</f>
        <v>0</v>
      </c>
      <c r="AK2154" s="1102">
        <f>V2154</f>
        <v>0</v>
      </c>
      <c r="AL2154" s="1112"/>
      <c r="AM2154" s="1102">
        <f>X2154</f>
        <v>0</v>
      </c>
      <c r="AN2154" s="1085">
        <f t="shared" si="846"/>
        <v>0</v>
      </c>
      <c r="AO2154" s="1061">
        <f t="shared" si="847"/>
        <v>0</v>
      </c>
      <c r="AP2154" s="1061">
        <f t="shared" si="847"/>
        <v>0</v>
      </c>
      <c r="AQ2154" s="1061">
        <f t="shared" si="847"/>
        <v>2.5</v>
      </c>
      <c r="AR2154" s="1061">
        <f t="shared" si="847"/>
        <v>0</v>
      </c>
      <c r="AS2154" s="1061">
        <f t="shared" si="847"/>
        <v>107.5</v>
      </c>
      <c r="AT2154" s="850">
        <f t="shared" si="853"/>
        <v>0</v>
      </c>
      <c r="AU2154" s="1255" t="s">
        <v>800</v>
      </c>
      <c r="AV2154" s="1256"/>
      <c r="AW2154" s="1256"/>
      <c r="AX2154" s="1256"/>
      <c r="AY2154" s="1256"/>
      <c r="AZ2154" s="870"/>
    </row>
    <row r="2155" spans="1:52" ht="13.5" customHeight="1">
      <c r="A2155" s="838">
        <f t="shared" si="851"/>
        <v>18</v>
      </c>
      <c r="B2155" s="931" t="s">
        <v>853</v>
      </c>
      <c r="C2155" s="817" t="s">
        <v>66</v>
      </c>
      <c r="D2155" s="1054">
        <v>30</v>
      </c>
      <c r="E2155" s="921">
        <v>6</v>
      </c>
      <c r="F2155" s="1061"/>
      <c r="G2155" s="1086"/>
      <c r="H2155" s="1063">
        <v>0.5</v>
      </c>
      <c r="I2155" s="1077"/>
      <c r="J2155" s="1060">
        <f t="shared" si="842"/>
        <v>3</v>
      </c>
      <c r="K2155" s="1061"/>
      <c r="L2155" s="1061"/>
      <c r="M2155" s="1063">
        <v>1</v>
      </c>
      <c r="N2155" s="1063"/>
      <c r="O2155" s="1060">
        <f t="shared" si="857"/>
        <v>6</v>
      </c>
      <c r="P2155" s="1093"/>
      <c r="Q2155" s="1061"/>
      <c r="R2155" s="1100">
        <v>1</v>
      </c>
      <c r="S2155" s="1063"/>
      <c r="T2155" s="1079">
        <f t="shared" si="843"/>
        <v>6</v>
      </c>
      <c r="U2155" s="1061"/>
      <c r="V2155" s="1061">
        <f t="shared" si="855"/>
        <v>0</v>
      </c>
      <c r="W2155" s="1063">
        <f t="shared" si="855"/>
        <v>2.5</v>
      </c>
      <c r="X2155" s="1063">
        <f t="shared" si="855"/>
        <v>0</v>
      </c>
      <c r="Y2155" s="1060">
        <f t="shared" si="855"/>
        <v>15</v>
      </c>
      <c r="Z2155" s="1080">
        <f t="shared" si="852"/>
        <v>18</v>
      </c>
      <c r="AA2155" s="1081" t="str">
        <f t="shared" si="849"/>
        <v>Tăm bao tay</v>
      </c>
      <c r="AB2155" s="1082" t="str">
        <f t="shared" si="849"/>
        <v>kg</v>
      </c>
      <c r="AC2155" s="1083">
        <f t="shared" si="849"/>
        <v>30</v>
      </c>
      <c r="AD2155" s="1089">
        <f t="shared" si="849"/>
        <v>6</v>
      </c>
      <c r="AE2155" s="1071">
        <f t="shared" ref="AE2155:AH2170" si="858">AE2073+AJ2073-AO2073</f>
        <v>0</v>
      </c>
      <c r="AF2155" s="1071">
        <f t="shared" si="858"/>
        <v>0</v>
      </c>
      <c r="AG2155" s="1071">
        <f t="shared" si="858"/>
        <v>14.5</v>
      </c>
      <c r="AH2155" s="1071">
        <f t="shared" si="858"/>
        <v>0</v>
      </c>
      <c r="AI2155" s="1060">
        <f t="shared" si="850"/>
        <v>87</v>
      </c>
      <c r="AJ2155" s="1102">
        <f t="shared" ref="AJ2155:AL2197" si="859">U2155</f>
        <v>0</v>
      </c>
      <c r="AK2155" s="1102">
        <f t="shared" si="859"/>
        <v>0</v>
      </c>
      <c r="AL2155" s="1112"/>
      <c r="AM2155" s="1102">
        <f t="shared" ref="AM2155:AM2197" si="860">X2155</f>
        <v>0</v>
      </c>
      <c r="AN2155" s="1085">
        <f t="shared" ref="AN2155:AN2197" si="861">SUM(AJ2155:AM2155)*$E2155</f>
        <v>0</v>
      </c>
      <c r="AO2155" s="1061">
        <f t="shared" si="847"/>
        <v>0</v>
      </c>
      <c r="AP2155" s="1061">
        <f t="shared" si="847"/>
        <v>0</v>
      </c>
      <c r="AQ2155" s="1061">
        <f t="shared" si="847"/>
        <v>2.5</v>
      </c>
      <c r="AR2155" s="1061">
        <f t="shared" si="847"/>
        <v>0</v>
      </c>
      <c r="AS2155" s="1061">
        <f t="shared" si="847"/>
        <v>15</v>
      </c>
      <c r="AT2155" s="850">
        <f t="shared" si="853"/>
        <v>60</v>
      </c>
      <c r="AU2155" s="1255" t="s">
        <v>801</v>
      </c>
      <c r="AV2155" s="1256"/>
      <c r="AW2155" s="1256"/>
      <c r="AX2155" s="1256"/>
      <c r="AY2155" s="1256"/>
      <c r="AZ2155" s="870"/>
    </row>
    <row r="2156" spans="1:52" ht="13.5" customHeight="1">
      <c r="A2156" s="838">
        <f t="shared" si="851"/>
        <v>19</v>
      </c>
      <c r="B2156" s="931" t="s">
        <v>176</v>
      </c>
      <c r="C2156" s="896" t="s">
        <v>389</v>
      </c>
      <c r="D2156" s="1113">
        <v>9</v>
      </c>
      <c r="E2156" s="1114">
        <v>9</v>
      </c>
      <c r="F2156" s="1061"/>
      <c r="G2156" s="1090"/>
      <c r="H2156" s="1063">
        <v>0.5</v>
      </c>
      <c r="I2156" s="1077"/>
      <c r="J2156" s="1060">
        <f t="shared" si="842"/>
        <v>4.5</v>
      </c>
      <c r="K2156" s="1061" t="s">
        <v>887</v>
      </c>
      <c r="L2156" s="1061"/>
      <c r="M2156" s="1063">
        <v>1</v>
      </c>
      <c r="N2156" s="1063"/>
      <c r="O2156" s="1060">
        <f t="shared" si="857"/>
        <v>9</v>
      </c>
      <c r="P2156" s="1093"/>
      <c r="Q2156" s="1065"/>
      <c r="R2156" s="1100">
        <v>1</v>
      </c>
      <c r="S2156" s="1063"/>
      <c r="T2156" s="1079">
        <f t="shared" si="843"/>
        <v>9</v>
      </c>
      <c r="U2156" s="1061">
        <f>SUM(F2156,K2156,P2156)</f>
        <v>0</v>
      </c>
      <c r="V2156" s="1061">
        <f t="shared" si="855"/>
        <v>0</v>
      </c>
      <c r="W2156" s="1063">
        <f t="shared" si="855"/>
        <v>2.5</v>
      </c>
      <c r="X2156" s="1063">
        <f t="shared" si="855"/>
        <v>0</v>
      </c>
      <c r="Y2156" s="1060">
        <f t="shared" si="855"/>
        <v>22.5</v>
      </c>
      <c r="Z2156" s="1080">
        <f t="shared" si="852"/>
        <v>19</v>
      </c>
      <c r="AA2156" s="1081" t="str">
        <f t="shared" si="849"/>
        <v>Dấm chua</v>
      </c>
      <c r="AB2156" s="1082" t="str">
        <f t="shared" si="849"/>
        <v>lít</v>
      </c>
      <c r="AC2156" s="1083">
        <f t="shared" si="849"/>
        <v>9</v>
      </c>
      <c r="AD2156" s="1089">
        <f t="shared" si="849"/>
        <v>9</v>
      </c>
      <c r="AE2156" s="1071">
        <f t="shared" si="858"/>
        <v>0</v>
      </c>
      <c r="AF2156" s="1071">
        <f t="shared" si="858"/>
        <v>0</v>
      </c>
      <c r="AG2156" s="1071">
        <f t="shared" si="858"/>
        <v>15.5</v>
      </c>
      <c r="AH2156" s="1071">
        <f t="shared" si="858"/>
        <v>0</v>
      </c>
      <c r="AI2156" s="1060">
        <f t="shared" si="850"/>
        <v>139.5</v>
      </c>
      <c r="AJ2156" s="1102">
        <f t="shared" si="859"/>
        <v>0</v>
      </c>
      <c r="AK2156" s="1102">
        <f t="shared" si="859"/>
        <v>0</v>
      </c>
      <c r="AL2156" s="1112"/>
      <c r="AM2156" s="1102">
        <f t="shared" si="860"/>
        <v>0</v>
      </c>
      <c r="AN2156" s="1085">
        <f t="shared" si="861"/>
        <v>0</v>
      </c>
      <c r="AO2156" s="1061">
        <f t="shared" si="847"/>
        <v>0</v>
      </c>
      <c r="AP2156" s="1061">
        <f t="shared" si="847"/>
        <v>0</v>
      </c>
      <c r="AQ2156" s="1061">
        <f t="shared" si="847"/>
        <v>2.5</v>
      </c>
      <c r="AR2156" s="1061">
        <f t="shared" si="847"/>
        <v>0</v>
      </c>
      <c r="AS2156" s="1061">
        <f t="shared" si="847"/>
        <v>22.5</v>
      </c>
      <c r="AT2156" s="850">
        <f t="shared" si="853"/>
        <v>0</v>
      </c>
      <c r="AU2156" s="893" t="s">
        <v>802</v>
      </c>
      <c r="AV2156" s="894"/>
      <c r="AW2156" s="894"/>
      <c r="AX2156" s="894"/>
      <c r="AY2156" s="894"/>
      <c r="AZ2156" s="870">
        <f>AZ2150+SUM(AZ2151:AZ2155)</f>
        <v>11964.799999999994</v>
      </c>
    </row>
    <row r="2157" spans="1:52" ht="13.5" customHeight="1">
      <c r="A2157" s="838">
        <f t="shared" si="851"/>
        <v>20</v>
      </c>
      <c r="B2157" s="911" t="s">
        <v>158</v>
      </c>
      <c r="C2157" s="902" t="s">
        <v>66</v>
      </c>
      <c r="D2157" s="1115">
        <v>30</v>
      </c>
      <c r="E2157" s="1116">
        <v>30</v>
      </c>
      <c r="F2157" s="1061"/>
      <c r="G2157" s="1090"/>
      <c r="H2157" s="1063">
        <v>0.5</v>
      </c>
      <c r="I2157" s="1077"/>
      <c r="J2157" s="1060">
        <f t="shared" si="842"/>
        <v>15</v>
      </c>
      <c r="K2157" s="1065"/>
      <c r="L2157" s="1071"/>
      <c r="M2157" s="1063">
        <v>1</v>
      </c>
      <c r="N2157" s="1063"/>
      <c r="O2157" s="1060">
        <f t="shared" si="857"/>
        <v>30</v>
      </c>
      <c r="P2157" s="1088"/>
      <c r="Q2157" s="1071"/>
      <c r="R2157" s="1110">
        <v>1</v>
      </c>
      <c r="S2157" s="1063"/>
      <c r="T2157" s="1079">
        <f t="shared" si="843"/>
        <v>30</v>
      </c>
      <c r="U2157" s="1061">
        <f>SUM(F2157,K2157,P2157)</f>
        <v>0</v>
      </c>
      <c r="V2157" s="1071">
        <f t="shared" si="855"/>
        <v>0</v>
      </c>
      <c r="W2157" s="1063">
        <f t="shared" si="855"/>
        <v>2.5</v>
      </c>
      <c r="X2157" s="1063">
        <f t="shared" si="855"/>
        <v>0</v>
      </c>
      <c r="Y2157" s="1060">
        <f t="shared" si="855"/>
        <v>75</v>
      </c>
      <c r="Z2157" s="1080">
        <f t="shared" si="852"/>
        <v>20</v>
      </c>
      <c r="AA2157" s="1081" t="str">
        <f t="shared" si="849"/>
        <v>Chè vằng</v>
      </c>
      <c r="AB2157" s="1082" t="str">
        <f t="shared" si="849"/>
        <v>kg</v>
      </c>
      <c r="AC2157" s="1083">
        <f t="shared" si="849"/>
        <v>30</v>
      </c>
      <c r="AD2157" s="1089">
        <f t="shared" si="849"/>
        <v>30</v>
      </c>
      <c r="AE2157" s="1071">
        <f t="shared" si="858"/>
        <v>0</v>
      </c>
      <c r="AF2157" s="1071">
        <f t="shared" si="858"/>
        <v>0</v>
      </c>
      <c r="AG2157" s="1071">
        <f t="shared" si="858"/>
        <v>8.5</v>
      </c>
      <c r="AH2157" s="1071">
        <f t="shared" si="858"/>
        <v>0</v>
      </c>
      <c r="AI2157" s="1060">
        <f t="shared" si="850"/>
        <v>255</v>
      </c>
      <c r="AJ2157" s="1102">
        <f t="shared" si="859"/>
        <v>0</v>
      </c>
      <c r="AK2157" s="1102">
        <f t="shared" si="859"/>
        <v>0</v>
      </c>
      <c r="AL2157" s="1112"/>
      <c r="AM2157" s="1102">
        <f t="shared" si="860"/>
        <v>0</v>
      </c>
      <c r="AN2157" s="1085">
        <f t="shared" si="861"/>
        <v>0</v>
      </c>
      <c r="AO2157" s="1061">
        <f t="shared" si="847"/>
        <v>0</v>
      </c>
      <c r="AP2157" s="1061">
        <f t="shared" si="847"/>
        <v>0</v>
      </c>
      <c r="AQ2157" s="1061">
        <f t="shared" si="847"/>
        <v>2.5</v>
      </c>
      <c r="AR2157" s="1061">
        <f t="shared" si="847"/>
        <v>0</v>
      </c>
      <c r="AS2157" s="1061">
        <f t="shared" si="847"/>
        <v>75</v>
      </c>
      <c r="AT2157" s="850">
        <f t="shared" si="853"/>
        <v>0</v>
      </c>
      <c r="AU2157" s="1274" t="s">
        <v>803</v>
      </c>
      <c r="AV2157" s="1275"/>
      <c r="AW2157" s="1275"/>
      <c r="AX2157" s="1275"/>
      <c r="AY2157" s="1275"/>
      <c r="AZ2157" s="870"/>
    </row>
    <row r="2158" spans="1:52" ht="13.5" customHeight="1">
      <c r="A2158" s="838">
        <f t="shared" si="851"/>
        <v>21</v>
      </c>
      <c r="B2158" s="911" t="s">
        <v>166</v>
      </c>
      <c r="C2158" s="844" t="s">
        <v>66</v>
      </c>
      <c r="D2158" s="1117">
        <v>30</v>
      </c>
      <c r="E2158" s="1060">
        <v>30</v>
      </c>
      <c r="F2158" s="1065"/>
      <c r="G2158" s="1090"/>
      <c r="H2158" s="1063"/>
      <c r="I2158" s="1091"/>
      <c r="J2158" s="1060">
        <f t="shared" si="842"/>
        <v>0</v>
      </c>
      <c r="K2158" s="1061"/>
      <c r="L2158" s="1065"/>
      <c r="M2158" s="1063">
        <v>0.1</v>
      </c>
      <c r="N2158" s="1063"/>
      <c r="O2158" s="1060">
        <f t="shared" si="857"/>
        <v>3</v>
      </c>
      <c r="P2158" s="1056"/>
      <c r="Q2158" s="1065"/>
      <c r="R2158" s="1100">
        <v>0.1</v>
      </c>
      <c r="S2158" s="1063"/>
      <c r="T2158" s="1079">
        <f t="shared" si="843"/>
        <v>3</v>
      </c>
      <c r="U2158" s="1061">
        <f>SUM(F2158,K2158,P2158)</f>
        <v>0</v>
      </c>
      <c r="V2158" s="1061">
        <f t="shared" si="855"/>
        <v>0</v>
      </c>
      <c r="W2158" s="1063">
        <f t="shared" si="855"/>
        <v>0.2</v>
      </c>
      <c r="X2158" s="1063">
        <f t="shared" si="855"/>
        <v>0</v>
      </c>
      <c r="Y2158" s="1060">
        <f t="shared" si="855"/>
        <v>6</v>
      </c>
      <c r="Z2158" s="1080">
        <f t="shared" si="852"/>
        <v>21</v>
      </c>
      <c r="AA2158" s="1081" t="str">
        <f t="shared" si="849"/>
        <v>Hành tăm</v>
      </c>
      <c r="AB2158" s="1082" t="str">
        <f t="shared" si="849"/>
        <v>kg</v>
      </c>
      <c r="AC2158" s="1083">
        <f t="shared" si="849"/>
        <v>30</v>
      </c>
      <c r="AD2158" s="1089">
        <f t="shared" si="849"/>
        <v>30</v>
      </c>
      <c r="AE2158" s="1071">
        <f t="shared" si="858"/>
        <v>0</v>
      </c>
      <c r="AF2158" s="1071">
        <f t="shared" si="858"/>
        <v>0</v>
      </c>
      <c r="AG2158" s="1071">
        <f t="shared" si="858"/>
        <v>2.2999999999999967</v>
      </c>
      <c r="AH2158" s="1071">
        <f t="shared" si="858"/>
        <v>0</v>
      </c>
      <c r="AI2158" s="1060">
        <f t="shared" si="850"/>
        <v>68.999999999999901</v>
      </c>
      <c r="AJ2158" s="1102">
        <f t="shared" si="859"/>
        <v>0</v>
      </c>
      <c r="AK2158" s="1102">
        <f t="shared" si="859"/>
        <v>0</v>
      </c>
      <c r="AL2158" s="1112"/>
      <c r="AM2158" s="1102">
        <f t="shared" si="860"/>
        <v>0</v>
      </c>
      <c r="AN2158" s="1085">
        <f t="shared" si="861"/>
        <v>0</v>
      </c>
      <c r="AO2158" s="1061">
        <f t="shared" si="847"/>
        <v>0</v>
      </c>
      <c r="AP2158" s="1061">
        <f t="shared" si="847"/>
        <v>0</v>
      </c>
      <c r="AQ2158" s="1061">
        <f t="shared" si="847"/>
        <v>0.2</v>
      </c>
      <c r="AR2158" s="1061">
        <f t="shared" si="847"/>
        <v>0</v>
      </c>
      <c r="AS2158" s="1061">
        <f t="shared" si="847"/>
        <v>6</v>
      </c>
      <c r="AT2158" s="850">
        <f t="shared" si="853"/>
        <v>0</v>
      </c>
      <c r="AU2158" s="4" t="s">
        <v>804</v>
      </c>
      <c r="AV2158" s="3"/>
      <c r="AW2158" s="3"/>
      <c r="AX2158" s="3"/>
      <c r="AY2158" s="3"/>
      <c r="AZ2158" s="870">
        <f>Y2207</f>
        <v>9697.9</v>
      </c>
    </row>
    <row r="2159" spans="1:52" ht="13.5" customHeight="1">
      <c r="A2159" s="838">
        <f t="shared" si="851"/>
        <v>22</v>
      </c>
      <c r="B2159" s="911" t="s">
        <v>145</v>
      </c>
      <c r="C2159" s="844" t="s">
        <v>389</v>
      </c>
      <c r="D2159" s="1117">
        <v>16</v>
      </c>
      <c r="E2159" s="1060">
        <v>16</v>
      </c>
      <c r="F2159" s="1061"/>
      <c r="G2159" s="1090"/>
      <c r="H2159" s="1063">
        <v>1</v>
      </c>
      <c r="I2159" s="1077"/>
      <c r="J2159" s="1060">
        <f t="shared" si="842"/>
        <v>16</v>
      </c>
      <c r="K2159" s="1103"/>
      <c r="L2159" s="1071"/>
      <c r="M2159" s="1063">
        <v>1</v>
      </c>
      <c r="N2159" s="1118"/>
      <c r="O2159" s="1060">
        <f t="shared" si="857"/>
        <v>16</v>
      </c>
      <c r="P2159" s="1056"/>
      <c r="Q2159" s="1071"/>
      <c r="R2159" s="1100">
        <v>1</v>
      </c>
      <c r="S2159" s="1063"/>
      <c r="T2159" s="1079">
        <f t="shared" si="843"/>
        <v>16</v>
      </c>
      <c r="U2159" s="1061">
        <f t="shared" ref="U2159:U2197" si="862">SUM(F2159,K2159,P2159)</f>
        <v>0</v>
      </c>
      <c r="V2159" s="1071">
        <f t="shared" si="855"/>
        <v>0</v>
      </c>
      <c r="W2159" s="1063">
        <f t="shared" si="855"/>
        <v>3</v>
      </c>
      <c r="X2159" s="1063">
        <f t="shared" si="855"/>
        <v>0</v>
      </c>
      <c r="Y2159" s="1060">
        <f t="shared" si="855"/>
        <v>48</v>
      </c>
      <c r="Z2159" s="1080">
        <f t="shared" si="852"/>
        <v>22</v>
      </c>
      <c r="AA2159" s="1081" t="str">
        <f t="shared" si="849"/>
        <v>Dầu rửa</v>
      </c>
      <c r="AB2159" s="1082" t="str">
        <f t="shared" si="849"/>
        <v>lít</v>
      </c>
      <c r="AC2159" s="1083">
        <f t="shared" si="849"/>
        <v>16</v>
      </c>
      <c r="AD2159" s="1089">
        <f t="shared" si="849"/>
        <v>16</v>
      </c>
      <c r="AE2159" s="1071">
        <f t="shared" si="858"/>
        <v>0</v>
      </c>
      <c r="AF2159" s="1071">
        <f t="shared" si="858"/>
        <v>0</v>
      </c>
      <c r="AG2159" s="1071">
        <f t="shared" si="858"/>
        <v>6.5</v>
      </c>
      <c r="AH2159" s="1071">
        <f t="shared" si="858"/>
        <v>0</v>
      </c>
      <c r="AI2159" s="1060">
        <f t="shared" si="850"/>
        <v>104</v>
      </c>
      <c r="AJ2159" s="1102">
        <f t="shared" si="859"/>
        <v>0</v>
      </c>
      <c r="AK2159" s="1102">
        <f t="shared" si="859"/>
        <v>0</v>
      </c>
      <c r="AL2159" s="1112"/>
      <c r="AM2159" s="1102">
        <f t="shared" si="860"/>
        <v>0</v>
      </c>
      <c r="AN2159" s="1085">
        <f t="shared" si="861"/>
        <v>0</v>
      </c>
      <c r="AO2159" s="1061">
        <f t="shared" si="847"/>
        <v>0</v>
      </c>
      <c r="AP2159" s="1061">
        <f t="shared" si="847"/>
        <v>0</v>
      </c>
      <c r="AQ2159" s="1061">
        <f t="shared" si="847"/>
        <v>3</v>
      </c>
      <c r="AR2159" s="1061">
        <f t="shared" si="847"/>
        <v>0</v>
      </c>
      <c r="AS2159" s="1061">
        <f t="shared" si="847"/>
        <v>48</v>
      </c>
      <c r="AT2159" s="850">
        <f t="shared" si="853"/>
        <v>0</v>
      </c>
      <c r="AU2159" s="4" t="s">
        <v>805</v>
      </c>
      <c r="AV2159" s="3"/>
      <c r="AW2159" s="3"/>
      <c r="AX2159" s="3"/>
      <c r="AY2159" s="3"/>
      <c r="AZ2159" s="870">
        <f>Q2210</f>
        <v>0</v>
      </c>
    </row>
    <row r="2160" spans="1:52" ht="13.5" customHeight="1">
      <c r="A2160" s="838">
        <f t="shared" si="851"/>
        <v>23</v>
      </c>
      <c r="B2160" s="911" t="s">
        <v>136</v>
      </c>
      <c r="C2160" s="844" t="s">
        <v>66</v>
      </c>
      <c r="D2160" s="1117">
        <v>120</v>
      </c>
      <c r="E2160" s="1060">
        <v>120</v>
      </c>
      <c r="F2160" s="1061"/>
      <c r="G2160" s="1090"/>
      <c r="H2160" s="1119">
        <v>3</v>
      </c>
      <c r="I2160" s="1077"/>
      <c r="J2160" s="1060">
        <f t="shared" si="842"/>
        <v>360</v>
      </c>
      <c r="K2160" s="1065"/>
      <c r="L2160" s="1071"/>
      <c r="M2160" s="1119"/>
      <c r="N2160" s="1063"/>
      <c r="O2160" s="1060">
        <f t="shared" si="857"/>
        <v>0</v>
      </c>
      <c r="P2160" s="1056" t="s">
        <v>883</v>
      </c>
      <c r="Q2160" s="1071"/>
      <c r="R2160" s="1100"/>
      <c r="S2160" s="1063"/>
      <c r="T2160" s="1079">
        <f t="shared" si="843"/>
        <v>0</v>
      </c>
      <c r="U2160" s="1103">
        <f t="shared" si="862"/>
        <v>0</v>
      </c>
      <c r="V2160" s="1071">
        <f t="shared" si="855"/>
        <v>0</v>
      </c>
      <c r="W2160" s="1063">
        <f t="shared" si="855"/>
        <v>3</v>
      </c>
      <c r="X2160" s="1063">
        <f t="shared" si="855"/>
        <v>0</v>
      </c>
      <c r="Y2160" s="1060">
        <f t="shared" si="855"/>
        <v>360</v>
      </c>
      <c r="Z2160" s="1080">
        <f t="shared" si="852"/>
        <v>23</v>
      </c>
      <c r="AA2160" s="1081" t="str">
        <f t="shared" si="849"/>
        <v>Cá khô</v>
      </c>
      <c r="AB2160" s="1082" t="str">
        <f t="shared" si="849"/>
        <v>kg</v>
      </c>
      <c r="AC2160" s="1083">
        <f t="shared" si="849"/>
        <v>120</v>
      </c>
      <c r="AD2160" s="1089">
        <f t="shared" si="849"/>
        <v>120</v>
      </c>
      <c r="AE2160" s="1071">
        <f t="shared" si="858"/>
        <v>0</v>
      </c>
      <c r="AF2160" s="1071">
        <f t="shared" si="858"/>
        <v>0</v>
      </c>
      <c r="AG2160" s="1071">
        <f t="shared" si="858"/>
        <v>14</v>
      </c>
      <c r="AH2160" s="1071">
        <f t="shared" si="858"/>
        <v>0</v>
      </c>
      <c r="AI2160" s="1060">
        <f t="shared" si="850"/>
        <v>1680</v>
      </c>
      <c r="AJ2160" s="1102">
        <f t="shared" si="859"/>
        <v>0</v>
      </c>
      <c r="AK2160" s="1102">
        <f t="shared" si="859"/>
        <v>0</v>
      </c>
      <c r="AL2160" s="1112"/>
      <c r="AM2160" s="1102">
        <f t="shared" si="860"/>
        <v>0</v>
      </c>
      <c r="AN2160" s="1085">
        <f t="shared" si="861"/>
        <v>0</v>
      </c>
      <c r="AO2160" s="1061">
        <f t="shared" si="847"/>
        <v>0</v>
      </c>
      <c r="AP2160" s="1061">
        <f t="shared" si="847"/>
        <v>0</v>
      </c>
      <c r="AQ2160" s="1061">
        <f t="shared" si="847"/>
        <v>3</v>
      </c>
      <c r="AR2160" s="1061">
        <f t="shared" si="847"/>
        <v>0</v>
      </c>
      <c r="AS2160" s="1061">
        <f t="shared" si="847"/>
        <v>360</v>
      </c>
      <c r="AT2160" s="850">
        <f t="shared" si="853"/>
        <v>0</v>
      </c>
      <c r="AU2160" s="893" t="s">
        <v>806</v>
      </c>
      <c r="AV2160" s="894"/>
      <c r="AW2160" s="894"/>
      <c r="AX2160" s="894"/>
      <c r="AY2160" s="894"/>
      <c r="AZ2160" s="870">
        <f>SUM(AZ2158:AZ2159)</f>
        <v>9697.9</v>
      </c>
    </row>
    <row r="2161" spans="1:52" ht="13.5" customHeight="1">
      <c r="A2161" s="838">
        <f t="shared" si="851"/>
        <v>24</v>
      </c>
      <c r="B2161" s="911" t="s">
        <v>183</v>
      </c>
      <c r="C2161" s="844" t="s">
        <v>66</v>
      </c>
      <c r="D2161" s="1117">
        <v>30</v>
      </c>
      <c r="E2161" s="1060">
        <v>30</v>
      </c>
      <c r="F2161" s="1103"/>
      <c r="G2161" s="1120"/>
      <c r="H2161" s="1121">
        <v>0.1</v>
      </c>
      <c r="I2161" s="1077"/>
      <c r="J2161" s="1060">
        <f t="shared" si="842"/>
        <v>3</v>
      </c>
      <c r="K2161" s="1103"/>
      <c r="L2161" s="1071"/>
      <c r="M2161" s="1063">
        <v>0.2</v>
      </c>
      <c r="N2161" s="1063"/>
      <c r="O2161" s="1060">
        <f t="shared" si="857"/>
        <v>6</v>
      </c>
      <c r="P2161" s="1056"/>
      <c r="Q2161" s="1071"/>
      <c r="R2161" s="1063">
        <v>0.2</v>
      </c>
      <c r="S2161" s="1063"/>
      <c r="T2161" s="1079">
        <f t="shared" si="843"/>
        <v>6</v>
      </c>
      <c r="U2161" s="1061">
        <f t="shared" si="862"/>
        <v>0</v>
      </c>
      <c r="V2161" s="1071">
        <f t="shared" si="855"/>
        <v>0</v>
      </c>
      <c r="W2161" s="1063">
        <f t="shared" si="855"/>
        <v>0.5</v>
      </c>
      <c r="X2161" s="1063">
        <f t="shared" si="855"/>
        <v>0</v>
      </c>
      <c r="Y2161" s="1060">
        <f t="shared" si="855"/>
        <v>15</v>
      </c>
      <c r="Z2161" s="1080">
        <f t="shared" si="852"/>
        <v>24</v>
      </c>
      <c r="AA2161" s="1081" t="str">
        <f t="shared" si="849"/>
        <v>Nghệ tươi</v>
      </c>
      <c r="AB2161" s="1082" t="str">
        <f t="shared" si="849"/>
        <v>kg</v>
      </c>
      <c r="AC2161" s="1083">
        <f t="shared" si="849"/>
        <v>30</v>
      </c>
      <c r="AD2161" s="1089">
        <f t="shared" si="849"/>
        <v>30</v>
      </c>
      <c r="AE2161" s="1071">
        <f t="shared" si="858"/>
        <v>0</v>
      </c>
      <c r="AF2161" s="1071">
        <f t="shared" si="858"/>
        <v>0</v>
      </c>
      <c r="AG2161" s="1071">
        <f t="shared" si="858"/>
        <v>2.5</v>
      </c>
      <c r="AH2161" s="1071">
        <f t="shared" si="858"/>
        <v>0</v>
      </c>
      <c r="AI2161" s="1060">
        <f t="shared" si="850"/>
        <v>75</v>
      </c>
      <c r="AJ2161" s="1102">
        <f t="shared" si="859"/>
        <v>0</v>
      </c>
      <c r="AK2161" s="1102">
        <f t="shared" si="859"/>
        <v>0</v>
      </c>
      <c r="AL2161" s="1112"/>
      <c r="AM2161" s="1102">
        <f t="shared" si="860"/>
        <v>0</v>
      </c>
      <c r="AN2161" s="1085">
        <f t="shared" si="861"/>
        <v>0</v>
      </c>
      <c r="AO2161" s="1061">
        <f t="shared" si="847"/>
        <v>0</v>
      </c>
      <c r="AP2161" s="1061">
        <f t="shared" si="847"/>
        <v>0</v>
      </c>
      <c r="AQ2161" s="1061">
        <f t="shared" si="847"/>
        <v>0.5</v>
      </c>
      <c r="AR2161" s="1061">
        <f t="shared" si="847"/>
        <v>0</v>
      </c>
      <c r="AS2161" s="1061">
        <f t="shared" si="847"/>
        <v>15</v>
      </c>
      <c r="AT2161" s="850">
        <f t="shared" si="853"/>
        <v>0</v>
      </c>
      <c r="AU2161" s="893" t="s">
        <v>807</v>
      </c>
      <c r="AV2161" s="894"/>
      <c r="AW2161" s="894"/>
      <c r="AX2161" s="894"/>
      <c r="AY2161" s="894"/>
      <c r="AZ2161" s="912"/>
    </row>
    <row r="2162" spans="1:52" ht="13.5" customHeight="1">
      <c r="A2162" s="838">
        <f t="shared" si="851"/>
        <v>25</v>
      </c>
      <c r="B2162" s="911" t="s">
        <v>142</v>
      </c>
      <c r="C2162" s="844" t="s">
        <v>66</v>
      </c>
      <c r="D2162" s="1117">
        <v>35</v>
      </c>
      <c r="E2162" s="1060">
        <v>35</v>
      </c>
      <c r="F2162" s="1061"/>
      <c r="G2162" s="1120"/>
      <c r="H2162" s="1063"/>
      <c r="I2162" s="1077"/>
      <c r="J2162" s="1060">
        <f t="shared" si="842"/>
        <v>0</v>
      </c>
      <c r="K2162" s="1103"/>
      <c r="L2162" s="1071"/>
      <c r="M2162" s="1063">
        <v>0.2</v>
      </c>
      <c r="N2162" s="1063"/>
      <c r="O2162" s="1060">
        <f t="shared" si="857"/>
        <v>7</v>
      </c>
      <c r="P2162" s="1122"/>
      <c r="Q2162" s="1071"/>
      <c r="R2162" s="1063"/>
      <c r="S2162" s="1063"/>
      <c r="T2162" s="1079">
        <f t="shared" si="843"/>
        <v>0</v>
      </c>
      <c r="U2162" s="1061">
        <f t="shared" si="862"/>
        <v>0</v>
      </c>
      <c r="V2162" s="1071">
        <f t="shared" si="855"/>
        <v>0</v>
      </c>
      <c r="W2162" s="1063">
        <f t="shared" si="855"/>
        <v>0.2</v>
      </c>
      <c r="X2162" s="1063">
        <f t="shared" si="855"/>
        <v>0</v>
      </c>
      <c r="Y2162" s="1060">
        <f t="shared" si="855"/>
        <v>7</v>
      </c>
      <c r="Z2162" s="1080">
        <f t="shared" si="852"/>
        <v>25</v>
      </c>
      <c r="AA2162" s="1081" t="str">
        <f t="shared" si="849"/>
        <v>Gừng tươi</v>
      </c>
      <c r="AB2162" s="1082" t="str">
        <f t="shared" si="849"/>
        <v>kg</v>
      </c>
      <c r="AC2162" s="1083">
        <f t="shared" si="849"/>
        <v>35</v>
      </c>
      <c r="AD2162" s="1089">
        <f t="shared" si="849"/>
        <v>35</v>
      </c>
      <c r="AE2162" s="1071">
        <f t="shared" si="858"/>
        <v>0</v>
      </c>
      <c r="AF2162" s="1071">
        <f t="shared" si="858"/>
        <v>0</v>
      </c>
      <c r="AG2162" s="1071">
        <f t="shared" si="858"/>
        <v>4.6999999999999984</v>
      </c>
      <c r="AH2162" s="1071">
        <f t="shared" si="858"/>
        <v>0</v>
      </c>
      <c r="AI2162" s="1060">
        <f t="shared" si="850"/>
        <v>164.49999999999994</v>
      </c>
      <c r="AJ2162" s="1102">
        <f t="shared" si="859"/>
        <v>0</v>
      </c>
      <c r="AK2162" s="1102">
        <f t="shared" si="859"/>
        <v>0</v>
      </c>
      <c r="AL2162" s="1112"/>
      <c r="AM2162" s="1102">
        <f t="shared" si="860"/>
        <v>0</v>
      </c>
      <c r="AN2162" s="1085">
        <f t="shared" si="861"/>
        <v>0</v>
      </c>
      <c r="AO2162" s="1061">
        <f t="shared" si="847"/>
        <v>0</v>
      </c>
      <c r="AP2162" s="1061">
        <f t="shared" si="847"/>
        <v>0</v>
      </c>
      <c r="AQ2162" s="1061">
        <f t="shared" si="847"/>
        <v>0.2</v>
      </c>
      <c r="AR2162" s="1061">
        <f t="shared" si="847"/>
        <v>0</v>
      </c>
      <c r="AS2162" s="1061">
        <f t="shared" si="847"/>
        <v>7</v>
      </c>
      <c r="AT2162" s="850">
        <f t="shared" si="853"/>
        <v>0</v>
      </c>
      <c r="AU2162" s="4" t="s">
        <v>808</v>
      </c>
      <c r="AV2162" s="3"/>
      <c r="AW2162" s="3"/>
      <c r="AX2162" s="3"/>
      <c r="AY2162" s="3"/>
      <c r="AZ2162" s="870">
        <f>Y2208</f>
        <v>2266.8999999999942</v>
      </c>
    </row>
    <row r="2163" spans="1:52" ht="13.5" customHeight="1">
      <c r="A2163" s="838">
        <f t="shared" si="851"/>
        <v>26</v>
      </c>
      <c r="B2163" s="911" t="s">
        <v>51</v>
      </c>
      <c r="C2163" s="844" t="s">
        <v>66</v>
      </c>
      <c r="D2163" s="1117">
        <v>100</v>
      </c>
      <c r="E2163" s="1060">
        <v>100</v>
      </c>
      <c r="F2163" s="1061"/>
      <c r="G2163" s="1120"/>
      <c r="H2163" s="1063">
        <v>0.5</v>
      </c>
      <c r="I2163" s="1077"/>
      <c r="J2163" s="1060">
        <f t="shared" si="842"/>
        <v>50</v>
      </c>
      <c r="K2163" s="1065"/>
      <c r="L2163" s="1071"/>
      <c r="M2163" s="1119"/>
      <c r="N2163" s="1063"/>
      <c r="O2163" s="1060">
        <f t="shared" si="857"/>
        <v>0</v>
      </c>
      <c r="P2163" s="1056"/>
      <c r="Q2163" s="1065"/>
      <c r="R2163" s="1100"/>
      <c r="S2163" s="1063"/>
      <c r="T2163" s="1079">
        <f t="shared" si="843"/>
        <v>0</v>
      </c>
      <c r="U2163" s="1061">
        <f t="shared" si="862"/>
        <v>0</v>
      </c>
      <c r="V2163" s="1071">
        <f t="shared" si="855"/>
        <v>0</v>
      </c>
      <c r="W2163" s="1063">
        <f t="shared" si="855"/>
        <v>0.5</v>
      </c>
      <c r="X2163" s="1063">
        <f t="shared" si="855"/>
        <v>0</v>
      </c>
      <c r="Y2163" s="1060">
        <f t="shared" si="855"/>
        <v>50</v>
      </c>
      <c r="Z2163" s="1080">
        <f t="shared" si="852"/>
        <v>26</v>
      </c>
      <c r="AA2163" s="1081" t="str">
        <f t="shared" si="849"/>
        <v>Tép khô</v>
      </c>
      <c r="AB2163" s="1082" t="str">
        <f t="shared" si="849"/>
        <v>kg</v>
      </c>
      <c r="AC2163" s="1083">
        <f t="shared" si="849"/>
        <v>100</v>
      </c>
      <c r="AD2163" s="1089">
        <f t="shared" si="849"/>
        <v>100</v>
      </c>
      <c r="AE2163" s="1071">
        <f t="shared" si="858"/>
        <v>0</v>
      </c>
      <c r="AF2163" s="1071">
        <f t="shared" si="858"/>
        <v>0</v>
      </c>
      <c r="AG2163" s="1071">
        <f t="shared" si="858"/>
        <v>1.5999999999999996</v>
      </c>
      <c r="AH2163" s="1071">
        <f t="shared" si="858"/>
        <v>0</v>
      </c>
      <c r="AI2163" s="1060">
        <f t="shared" si="850"/>
        <v>159.99999999999997</v>
      </c>
      <c r="AJ2163" s="1102">
        <f t="shared" si="859"/>
        <v>0</v>
      </c>
      <c r="AK2163" s="1102">
        <f t="shared" si="859"/>
        <v>0</v>
      </c>
      <c r="AL2163" s="1112"/>
      <c r="AM2163" s="1102">
        <f t="shared" si="860"/>
        <v>0</v>
      </c>
      <c r="AN2163" s="1085">
        <f t="shared" si="861"/>
        <v>0</v>
      </c>
      <c r="AO2163" s="1061">
        <f t="shared" si="847"/>
        <v>0</v>
      </c>
      <c r="AP2163" s="1061">
        <f t="shared" si="847"/>
        <v>0</v>
      </c>
      <c r="AQ2163" s="1061">
        <f t="shared" si="847"/>
        <v>0.5</v>
      </c>
      <c r="AR2163" s="1061">
        <f t="shared" si="847"/>
        <v>0</v>
      </c>
      <c r="AS2163" s="1061">
        <f t="shared" si="847"/>
        <v>50</v>
      </c>
      <c r="AT2163" s="850">
        <f t="shared" si="853"/>
        <v>0</v>
      </c>
      <c r="AU2163" s="4" t="s">
        <v>809</v>
      </c>
      <c r="AV2163" s="3"/>
      <c r="AW2163" s="3"/>
      <c r="AX2163" s="3"/>
      <c r="AY2163" s="3"/>
      <c r="AZ2163" s="913">
        <f>Y2209</f>
        <v>0</v>
      </c>
    </row>
    <row r="2164" spans="1:52" ht="13.5" customHeight="1">
      <c r="A2164" s="838">
        <f t="shared" si="851"/>
        <v>27</v>
      </c>
      <c r="B2164" s="920" t="s">
        <v>854</v>
      </c>
      <c r="C2164" s="817" t="s">
        <v>66</v>
      </c>
      <c r="D2164" s="1054">
        <v>50</v>
      </c>
      <c r="E2164" s="921">
        <v>50</v>
      </c>
      <c r="F2164" s="1061"/>
      <c r="G2164" s="1123"/>
      <c r="H2164" s="1063">
        <v>0.2</v>
      </c>
      <c r="I2164" s="1077"/>
      <c r="J2164" s="1060">
        <f t="shared" si="842"/>
        <v>10</v>
      </c>
      <c r="K2164" s="1065"/>
      <c r="L2164" s="1124"/>
      <c r="M2164" s="1063">
        <v>0.4</v>
      </c>
      <c r="N2164" s="1063"/>
      <c r="O2164" s="1060">
        <f t="shared" si="857"/>
        <v>20</v>
      </c>
      <c r="P2164" s="1093"/>
      <c r="Q2164" s="1065"/>
      <c r="R2164" s="1125">
        <v>0.4</v>
      </c>
      <c r="S2164" s="1062"/>
      <c r="T2164" s="1079">
        <f t="shared" si="843"/>
        <v>20</v>
      </c>
      <c r="U2164" s="1061">
        <f t="shared" si="862"/>
        <v>0</v>
      </c>
      <c r="V2164" s="1061">
        <f t="shared" si="855"/>
        <v>0</v>
      </c>
      <c r="W2164" s="1063">
        <f t="shared" si="855"/>
        <v>1</v>
      </c>
      <c r="X2164" s="1063">
        <f t="shared" si="855"/>
        <v>0</v>
      </c>
      <c r="Y2164" s="1060">
        <f t="shared" si="855"/>
        <v>50</v>
      </c>
      <c r="Z2164" s="1080">
        <f t="shared" si="852"/>
        <v>27</v>
      </c>
      <c r="AA2164" s="1081" t="str">
        <f t="shared" si="849"/>
        <v xml:space="preserve">ớt quả </v>
      </c>
      <c r="AB2164" s="1082" t="str">
        <f t="shared" si="849"/>
        <v>kg</v>
      </c>
      <c r="AC2164" s="1083">
        <f t="shared" si="849"/>
        <v>50</v>
      </c>
      <c r="AD2164" s="1089">
        <f t="shared" si="849"/>
        <v>50</v>
      </c>
      <c r="AE2164" s="1071">
        <f t="shared" si="858"/>
        <v>0</v>
      </c>
      <c r="AF2164" s="1071">
        <f t="shared" si="858"/>
        <v>0</v>
      </c>
      <c r="AG2164" s="1071">
        <f t="shared" si="858"/>
        <v>1.4</v>
      </c>
      <c r="AH2164" s="1071">
        <f t="shared" si="858"/>
        <v>0</v>
      </c>
      <c r="AI2164" s="1060">
        <f t="shared" si="850"/>
        <v>70</v>
      </c>
      <c r="AJ2164" s="1102">
        <f t="shared" si="859"/>
        <v>0</v>
      </c>
      <c r="AK2164" s="1102">
        <f t="shared" si="859"/>
        <v>0</v>
      </c>
      <c r="AL2164" s="1112"/>
      <c r="AM2164" s="1102">
        <f t="shared" si="860"/>
        <v>0</v>
      </c>
      <c r="AN2164" s="1085">
        <f t="shared" si="861"/>
        <v>0</v>
      </c>
      <c r="AO2164" s="1061">
        <f t="shared" si="847"/>
        <v>0</v>
      </c>
      <c r="AP2164" s="1061">
        <f t="shared" si="847"/>
        <v>0</v>
      </c>
      <c r="AQ2164" s="1061">
        <f t="shared" si="847"/>
        <v>1</v>
      </c>
      <c r="AR2164" s="1061">
        <f t="shared" si="847"/>
        <v>0</v>
      </c>
      <c r="AS2164" s="1061">
        <f t="shared" si="847"/>
        <v>50</v>
      </c>
      <c r="AT2164" s="850">
        <f t="shared" si="853"/>
        <v>0</v>
      </c>
      <c r="AU2164" s="893"/>
      <c r="AV2164" s="894"/>
      <c r="AW2164" s="894"/>
      <c r="AX2164" s="894"/>
      <c r="AY2164" s="894"/>
      <c r="AZ2164" s="917"/>
    </row>
    <row r="2165" spans="1:52" ht="13.5" customHeight="1">
      <c r="A2165" s="838">
        <f t="shared" si="851"/>
        <v>28</v>
      </c>
      <c r="B2165" s="1052" t="s">
        <v>168</v>
      </c>
      <c r="C2165" s="817" t="s">
        <v>66</v>
      </c>
      <c r="D2165" s="839">
        <v>120</v>
      </c>
      <c r="E2165" s="921">
        <v>91</v>
      </c>
      <c r="F2165" s="1061"/>
      <c r="G2165" s="1086"/>
      <c r="H2165" s="1063"/>
      <c r="I2165" s="1077"/>
      <c r="J2165" s="1060">
        <f t="shared" si="842"/>
        <v>0</v>
      </c>
      <c r="K2165" s="1061"/>
      <c r="L2165" s="1065">
        <v>8</v>
      </c>
      <c r="M2165" s="1063"/>
      <c r="N2165" s="1062"/>
      <c r="O2165" s="1060">
        <f t="shared" si="857"/>
        <v>728</v>
      </c>
      <c r="P2165" s="1093"/>
      <c r="Q2165" s="1065"/>
      <c r="R2165" s="1100"/>
      <c r="S2165" s="1062"/>
      <c r="T2165" s="1079">
        <f t="shared" si="843"/>
        <v>0</v>
      </c>
      <c r="U2165" s="1061">
        <f t="shared" si="862"/>
        <v>0</v>
      </c>
      <c r="V2165" s="1061">
        <f t="shared" si="855"/>
        <v>8</v>
      </c>
      <c r="W2165" s="1063">
        <f t="shared" si="855"/>
        <v>0</v>
      </c>
      <c r="X2165" s="1062">
        <f t="shared" si="855"/>
        <v>0</v>
      </c>
      <c r="Y2165" s="1060">
        <f t="shared" si="855"/>
        <v>728</v>
      </c>
      <c r="Z2165" s="1080">
        <f t="shared" si="852"/>
        <v>28</v>
      </c>
      <c r="AA2165" s="1126" t="str">
        <f t="shared" si="849"/>
        <v>Thịt gà mía</v>
      </c>
      <c r="AB2165" s="1082" t="str">
        <f t="shared" si="849"/>
        <v>kg</v>
      </c>
      <c r="AC2165" s="1083">
        <f t="shared" si="849"/>
        <v>120</v>
      </c>
      <c r="AD2165" s="1089">
        <f t="shared" si="849"/>
        <v>91</v>
      </c>
      <c r="AE2165" s="1071">
        <f t="shared" si="858"/>
        <v>0</v>
      </c>
      <c r="AF2165" s="1071">
        <f t="shared" si="858"/>
        <v>0</v>
      </c>
      <c r="AG2165" s="1071">
        <f t="shared" si="858"/>
        <v>0</v>
      </c>
      <c r="AH2165" s="1071">
        <f t="shared" si="858"/>
        <v>0</v>
      </c>
      <c r="AI2165" s="1060">
        <f t="shared" si="850"/>
        <v>0</v>
      </c>
      <c r="AJ2165" s="1102">
        <f t="shared" si="859"/>
        <v>0</v>
      </c>
      <c r="AK2165" s="1102">
        <f t="shared" si="859"/>
        <v>8</v>
      </c>
      <c r="AL2165" s="1102">
        <f t="shared" si="859"/>
        <v>0</v>
      </c>
      <c r="AM2165" s="1102">
        <f t="shared" si="860"/>
        <v>0</v>
      </c>
      <c r="AN2165" s="1085">
        <f t="shared" si="861"/>
        <v>728</v>
      </c>
      <c r="AO2165" s="1061">
        <f t="shared" si="847"/>
        <v>0</v>
      </c>
      <c r="AP2165" s="1061">
        <f t="shared" si="847"/>
        <v>8</v>
      </c>
      <c r="AQ2165" s="1061">
        <f t="shared" si="847"/>
        <v>0</v>
      </c>
      <c r="AR2165" s="1061">
        <f t="shared" si="847"/>
        <v>0</v>
      </c>
      <c r="AS2165" s="1061">
        <f t="shared" si="847"/>
        <v>728</v>
      </c>
      <c r="AT2165" s="850">
        <f t="shared" si="853"/>
        <v>232</v>
      </c>
      <c r="AU2165" s="893"/>
      <c r="AV2165" s="894"/>
      <c r="AW2165" s="894"/>
      <c r="AX2165" s="894"/>
      <c r="AY2165" s="894"/>
      <c r="AZ2165" s="918"/>
    </row>
    <row r="2166" spans="1:52" ht="13.5" customHeight="1">
      <c r="A2166" s="838">
        <f t="shared" si="851"/>
        <v>29</v>
      </c>
      <c r="B2166" s="1052" t="s">
        <v>132</v>
      </c>
      <c r="C2166" s="817" t="s">
        <v>66</v>
      </c>
      <c r="D2166" s="1054">
        <v>70</v>
      </c>
      <c r="E2166" s="921">
        <v>63</v>
      </c>
      <c r="F2166" s="1061"/>
      <c r="G2166" s="1086"/>
      <c r="H2166" s="1063"/>
      <c r="I2166" s="1077"/>
      <c r="J2166" s="1060">
        <f t="shared" si="842"/>
        <v>0</v>
      </c>
      <c r="K2166" s="1061"/>
      <c r="L2166" s="1065"/>
      <c r="M2166" s="1063"/>
      <c r="N2166" s="1127"/>
      <c r="O2166" s="1060">
        <f t="shared" si="857"/>
        <v>0</v>
      </c>
      <c r="P2166" s="1056"/>
      <c r="Q2166" s="1065">
        <v>8.5</v>
      </c>
      <c r="R2166" s="1100"/>
      <c r="S2166" s="1062"/>
      <c r="T2166" s="1079">
        <f t="shared" si="843"/>
        <v>535.5</v>
      </c>
      <c r="U2166" s="1061">
        <f t="shared" si="862"/>
        <v>0</v>
      </c>
      <c r="V2166" s="1061">
        <f t="shared" si="855"/>
        <v>8.5</v>
      </c>
      <c r="W2166" s="1063">
        <f t="shared" si="855"/>
        <v>0</v>
      </c>
      <c r="X2166" s="1062">
        <f t="shared" si="855"/>
        <v>0</v>
      </c>
      <c r="Y2166" s="1060">
        <f t="shared" si="855"/>
        <v>535.5</v>
      </c>
      <c r="Z2166" s="1080">
        <f t="shared" si="852"/>
        <v>29</v>
      </c>
      <c r="AA2166" s="1126" t="str">
        <f t="shared" si="849"/>
        <v>Thịt vịt</v>
      </c>
      <c r="AB2166" s="1082" t="str">
        <f t="shared" si="849"/>
        <v>kg</v>
      </c>
      <c r="AC2166" s="1083">
        <f t="shared" si="849"/>
        <v>70</v>
      </c>
      <c r="AD2166" s="1089">
        <f t="shared" si="849"/>
        <v>63</v>
      </c>
      <c r="AE2166" s="1071">
        <f t="shared" si="858"/>
        <v>0</v>
      </c>
      <c r="AF2166" s="1071">
        <f t="shared" si="858"/>
        <v>0</v>
      </c>
      <c r="AG2166" s="1071">
        <f t="shared" si="858"/>
        <v>0</v>
      </c>
      <c r="AH2166" s="1071">
        <f t="shared" si="858"/>
        <v>0</v>
      </c>
      <c r="AI2166" s="1060">
        <f t="shared" si="850"/>
        <v>0</v>
      </c>
      <c r="AJ2166" s="1102">
        <f t="shared" si="859"/>
        <v>0</v>
      </c>
      <c r="AK2166" s="1102">
        <f t="shared" si="859"/>
        <v>8.5</v>
      </c>
      <c r="AL2166" s="1102">
        <f t="shared" si="859"/>
        <v>0</v>
      </c>
      <c r="AM2166" s="1102">
        <f t="shared" si="860"/>
        <v>0</v>
      </c>
      <c r="AN2166" s="1085">
        <f t="shared" si="861"/>
        <v>535.5</v>
      </c>
      <c r="AO2166" s="1061">
        <f t="shared" si="847"/>
        <v>0</v>
      </c>
      <c r="AP2166" s="1061">
        <f t="shared" si="847"/>
        <v>8.5</v>
      </c>
      <c r="AQ2166" s="1061">
        <f t="shared" si="847"/>
        <v>0</v>
      </c>
      <c r="AR2166" s="1061">
        <f t="shared" si="847"/>
        <v>0</v>
      </c>
      <c r="AS2166" s="1061">
        <f t="shared" si="847"/>
        <v>535.5</v>
      </c>
      <c r="AT2166" s="850">
        <f t="shared" si="853"/>
        <v>59.5</v>
      </c>
      <c r="AU2166" s="893"/>
      <c r="AV2166" s="894"/>
      <c r="AW2166" s="894"/>
      <c r="AX2166" s="894"/>
      <c r="AY2166" s="894"/>
      <c r="AZ2166" s="918"/>
    </row>
    <row r="2167" spans="1:52" ht="13.5" customHeight="1">
      <c r="A2167" s="838">
        <f t="shared" si="851"/>
        <v>30</v>
      </c>
      <c r="B2167" s="1052" t="s">
        <v>488</v>
      </c>
      <c r="C2167" s="817" t="s">
        <v>66</v>
      </c>
      <c r="D2167" s="818">
        <v>120</v>
      </c>
      <c r="E2167" s="921">
        <v>113</v>
      </c>
      <c r="F2167" s="1061"/>
      <c r="G2167" s="1090">
        <v>4.5</v>
      </c>
      <c r="H2167" s="1063"/>
      <c r="I2167" s="1128"/>
      <c r="J2167" s="1060">
        <f t="shared" si="842"/>
        <v>508.5</v>
      </c>
      <c r="K2167" s="1065"/>
      <c r="L2167" s="1065"/>
      <c r="M2167" s="1119"/>
      <c r="N2167" s="1063"/>
      <c r="O2167" s="1060">
        <f t="shared" si="857"/>
        <v>0</v>
      </c>
      <c r="P2167" s="1056"/>
      <c r="Q2167" s="1065">
        <v>8.5</v>
      </c>
      <c r="R2167" s="1100"/>
      <c r="S2167" s="1063" t="s">
        <v>888</v>
      </c>
      <c r="T2167" s="1079">
        <f t="shared" si="843"/>
        <v>960.5</v>
      </c>
      <c r="U2167" s="1061">
        <f t="shared" si="862"/>
        <v>0</v>
      </c>
      <c r="V2167" s="1061">
        <f t="shared" si="855"/>
        <v>13</v>
      </c>
      <c r="W2167" s="1063">
        <f t="shared" si="855"/>
        <v>0</v>
      </c>
      <c r="X2167" s="1063">
        <f t="shared" si="855"/>
        <v>0</v>
      </c>
      <c r="Y2167" s="1060">
        <f t="shared" si="855"/>
        <v>1469</v>
      </c>
      <c r="Z2167" s="1080">
        <f t="shared" si="852"/>
        <v>30</v>
      </c>
      <c r="AA2167" s="1126" t="str">
        <f t="shared" si="849"/>
        <v>Thịt xô</v>
      </c>
      <c r="AB2167" s="1082" t="str">
        <f t="shared" si="849"/>
        <v>kg</v>
      </c>
      <c r="AC2167" s="1083">
        <f t="shared" si="849"/>
        <v>120</v>
      </c>
      <c r="AD2167" s="1089">
        <f t="shared" si="849"/>
        <v>113</v>
      </c>
      <c r="AE2167" s="1071">
        <f t="shared" si="858"/>
        <v>0</v>
      </c>
      <c r="AF2167" s="1071">
        <f t="shared" si="858"/>
        <v>0</v>
      </c>
      <c r="AG2167" s="1071">
        <f t="shared" si="858"/>
        <v>0</v>
      </c>
      <c r="AH2167" s="1071">
        <f t="shared" si="858"/>
        <v>0</v>
      </c>
      <c r="AI2167" s="1060">
        <f t="shared" si="850"/>
        <v>0</v>
      </c>
      <c r="AJ2167" s="1102">
        <f t="shared" si="859"/>
        <v>0</v>
      </c>
      <c r="AK2167" s="1102">
        <f t="shared" si="859"/>
        <v>13</v>
      </c>
      <c r="AL2167" s="1102">
        <f t="shared" si="859"/>
        <v>0</v>
      </c>
      <c r="AM2167" s="1102">
        <f t="shared" si="860"/>
        <v>0</v>
      </c>
      <c r="AN2167" s="1085">
        <f t="shared" si="861"/>
        <v>1469</v>
      </c>
      <c r="AO2167" s="1061">
        <f t="shared" si="847"/>
        <v>0</v>
      </c>
      <c r="AP2167" s="1061">
        <f t="shared" si="847"/>
        <v>13</v>
      </c>
      <c r="AQ2167" s="1061">
        <f t="shared" si="847"/>
        <v>0</v>
      </c>
      <c r="AR2167" s="1061">
        <f t="shared" si="847"/>
        <v>0</v>
      </c>
      <c r="AS2167" s="1061">
        <f t="shared" si="847"/>
        <v>1469</v>
      </c>
      <c r="AT2167" s="850">
        <f t="shared" si="853"/>
        <v>91</v>
      </c>
      <c r="AU2167" s="893"/>
      <c r="AV2167" s="894"/>
      <c r="AW2167" s="894"/>
      <c r="AX2167" s="894"/>
      <c r="AY2167" s="894"/>
      <c r="AZ2167" s="918"/>
    </row>
    <row r="2168" spans="1:52" ht="13.5" customHeight="1">
      <c r="A2168" s="838">
        <f t="shared" si="851"/>
        <v>31</v>
      </c>
      <c r="B2168" s="1053" t="s">
        <v>16</v>
      </c>
      <c r="C2168" s="817" t="s">
        <v>786</v>
      </c>
      <c r="D2168" s="1054">
        <v>145</v>
      </c>
      <c r="E2168" s="921">
        <v>145</v>
      </c>
      <c r="F2168" s="1061"/>
      <c r="G2168" s="1086"/>
      <c r="H2168" s="1063" t="s">
        <v>883</v>
      </c>
      <c r="I2168" s="1077" t="s">
        <v>883</v>
      </c>
      <c r="J2168" s="1060">
        <f t="shared" si="842"/>
        <v>0</v>
      </c>
      <c r="K2168" s="1065"/>
      <c r="L2168" s="1065">
        <v>4</v>
      </c>
      <c r="M2168" s="1063"/>
      <c r="N2168" s="1063"/>
      <c r="O2168" s="1060">
        <f t="shared" si="857"/>
        <v>580</v>
      </c>
      <c r="P2168" s="1093"/>
      <c r="Q2168" s="1065"/>
      <c r="R2168" s="1100"/>
      <c r="S2168" s="1063"/>
      <c r="T2168" s="1079">
        <f t="shared" si="843"/>
        <v>0</v>
      </c>
      <c r="U2168" s="1061">
        <f t="shared" si="862"/>
        <v>0</v>
      </c>
      <c r="V2168" s="1061">
        <f t="shared" si="855"/>
        <v>4</v>
      </c>
      <c r="W2168" s="1063">
        <f t="shared" si="855"/>
        <v>0</v>
      </c>
      <c r="X2168" s="1063">
        <f t="shared" si="855"/>
        <v>0</v>
      </c>
      <c r="Y2168" s="1060">
        <f t="shared" si="855"/>
        <v>580</v>
      </c>
      <c r="Z2168" s="1080">
        <f t="shared" si="852"/>
        <v>31</v>
      </c>
      <c r="AA2168" s="1126" t="str">
        <f t="shared" si="849"/>
        <v>Thịt nạc</v>
      </c>
      <c r="AB2168" s="1082" t="str">
        <f t="shared" si="849"/>
        <v>quả</v>
      </c>
      <c r="AC2168" s="1083">
        <f t="shared" si="849"/>
        <v>145</v>
      </c>
      <c r="AD2168" s="1089">
        <f t="shared" si="849"/>
        <v>145</v>
      </c>
      <c r="AE2168" s="1071">
        <f t="shared" si="858"/>
        <v>0</v>
      </c>
      <c r="AF2168" s="1071">
        <f t="shared" si="858"/>
        <v>0</v>
      </c>
      <c r="AG2168" s="1071">
        <f t="shared" si="858"/>
        <v>0</v>
      </c>
      <c r="AH2168" s="1071">
        <f t="shared" si="858"/>
        <v>0</v>
      </c>
      <c r="AI2168" s="1060">
        <f t="shared" si="850"/>
        <v>0</v>
      </c>
      <c r="AJ2168" s="1102">
        <f t="shared" si="859"/>
        <v>0</v>
      </c>
      <c r="AK2168" s="1102">
        <f t="shared" si="859"/>
        <v>4</v>
      </c>
      <c r="AL2168" s="1102">
        <f t="shared" si="859"/>
        <v>0</v>
      </c>
      <c r="AM2168" s="1102">
        <f t="shared" si="860"/>
        <v>0</v>
      </c>
      <c r="AN2168" s="1085">
        <f t="shared" si="861"/>
        <v>580</v>
      </c>
      <c r="AO2168" s="1061">
        <f t="shared" si="847"/>
        <v>0</v>
      </c>
      <c r="AP2168" s="1061">
        <f t="shared" si="847"/>
        <v>4</v>
      </c>
      <c r="AQ2168" s="1061">
        <f t="shared" si="847"/>
        <v>0</v>
      </c>
      <c r="AR2168" s="1061">
        <f t="shared" si="847"/>
        <v>0</v>
      </c>
      <c r="AS2168" s="1061">
        <f t="shared" si="847"/>
        <v>580</v>
      </c>
      <c r="AT2168" s="850">
        <f t="shared" si="853"/>
        <v>0</v>
      </c>
      <c r="AU2168" s="922"/>
      <c r="AV2168" s="861"/>
      <c r="AW2168" s="861"/>
      <c r="AX2168" s="861"/>
      <c r="AY2168" s="861"/>
      <c r="AZ2168" s="851"/>
    </row>
    <row r="2169" spans="1:52" ht="13.5" customHeight="1">
      <c r="A2169" s="838">
        <f t="shared" si="851"/>
        <v>32</v>
      </c>
      <c r="B2169" s="1052" t="s">
        <v>195</v>
      </c>
      <c r="C2169" s="817" t="s">
        <v>66</v>
      </c>
      <c r="D2169" s="818">
        <v>130</v>
      </c>
      <c r="E2169" s="921">
        <v>125</v>
      </c>
      <c r="F2169" s="1061"/>
      <c r="G2169" s="1086"/>
      <c r="H2169" s="1129"/>
      <c r="I2169" s="1091"/>
      <c r="J2169" s="1060">
        <f t="shared" si="842"/>
        <v>0</v>
      </c>
      <c r="K2169" s="1061"/>
      <c r="L2169" s="1065"/>
      <c r="M2169" s="1063"/>
      <c r="N2169" s="1063"/>
      <c r="O2169" s="1060">
        <f t="shared" si="857"/>
        <v>0</v>
      </c>
      <c r="P2169" s="1093"/>
      <c r="Q2169" s="1065">
        <v>3.5</v>
      </c>
      <c r="R2169" s="1100"/>
      <c r="S2169" s="1063"/>
      <c r="T2169" s="1079">
        <f t="shared" si="843"/>
        <v>437.5</v>
      </c>
      <c r="U2169" s="1061">
        <f t="shared" si="862"/>
        <v>0</v>
      </c>
      <c r="V2169" s="1061">
        <f t="shared" si="855"/>
        <v>3.5</v>
      </c>
      <c r="W2169" s="1063">
        <f t="shared" si="855"/>
        <v>0</v>
      </c>
      <c r="X2169" s="1063">
        <f t="shared" si="855"/>
        <v>0</v>
      </c>
      <c r="Y2169" s="1060">
        <f t="shared" si="855"/>
        <v>437.5</v>
      </c>
      <c r="Z2169" s="1080">
        <f t="shared" si="852"/>
        <v>32</v>
      </c>
      <c r="AA2169" s="1126" t="str">
        <f t="shared" si="849"/>
        <v>Giò nạc</v>
      </c>
      <c r="AB2169" s="1082" t="str">
        <f t="shared" si="849"/>
        <v>kg</v>
      </c>
      <c r="AC2169" s="1083">
        <f t="shared" si="849"/>
        <v>130</v>
      </c>
      <c r="AD2169" s="1089">
        <f t="shared" si="849"/>
        <v>125</v>
      </c>
      <c r="AE2169" s="1071">
        <f t="shared" si="858"/>
        <v>0</v>
      </c>
      <c r="AF2169" s="1071">
        <f t="shared" si="858"/>
        <v>0</v>
      </c>
      <c r="AG2169" s="1071">
        <f t="shared" si="858"/>
        <v>0</v>
      </c>
      <c r="AH2169" s="1071">
        <f t="shared" si="858"/>
        <v>0</v>
      </c>
      <c r="AI2169" s="1060">
        <f t="shared" si="850"/>
        <v>0</v>
      </c>
      <c r="AJ2169" s="1102">
        <f t="shared" si="859"/>
        <v>0</v>
      </c>
      <c r="AK2169" s="1102">
        <f t="shared" si="859"/>
        <v>3.5</v>
      </c>
      <c r="AL2169" s="1102">
        <f t="shared" si="859"/>
        <v>0</v>
      </c>
      <c r="AM2169" s="1102">
        <f t="shared" si="860"/>
        <v>0</v>
      </c>
      <c r="AN2169" s="1085">
        <f t="shared" si="861"/>
        <v>437.5</v>
      </c>
      <c r="AO2169" s="1061">
        <f t="shared" si="847"/>
        <v>0</v>
      </c>
      <c r="AP2169" s="1061">
        <f t="shared" si="847"/>
        <v>3.5</v>
      </c>
      <c r="AQ2169" s="1061">
        <f t="shared" si="847"/>
        <v>0</v>
      </c>
      <c r="AR2169" s="1061">
        <f t="shared" si="847"/>
        <v>0</v>
      </c>
      <c r="AS2169" s="1061">
        <f t="shared" si="847"/>
        <v>437.5</v>
      </c>
      <c r="AT2169" s="850">
        <f t="shared" si="853"/>
        <v>17.5</v>
      </c>
      <c r="AU2169" s="922"/>
      <c r="AV2169" s="861"/>
      <c r="AW2169" s="861"/>
      <c r="AX2169" s="861"/>
      <c r="AY2169" s="861"/>
      <c r="AZ2169" s="851"/>
    </row>
    <row r="2170" spans="1:52" ht="13.5" customHeight="1">
      <c r="A2170" s="838">
        <f t="shared" si="851"/>
        <v>33</v>
      </c>
      <c r="B2170" s="1052" t="s">
        <v>232</v>
      </c>
      <c r="C2170" s="817" t="s">
        <v>66</v>
      </c>
      <c r="D2170" s="818">
        <v>160</v>
      </c>
      <c r="E2170" s="921">
        <v>160</v>
      </c>
      <c r="F2170" s="1061"/>
      <c r="G2170" s="1090"/>
      <c r="H2170" s="1063"/>
      <c r="I2170" s="1077"/>
      <c r="J2170" s="1060">
        <f t="shared" si="842"/>
        <v>0</v>
      </c>
      <c r="K2170" s="1061"/>
      <c r="L2170" s="1065">
        <v>3.5</v>
      </c>
      <c r="M2170" s="1063"/>
      <c r="N2170" s="1063"/>
      <c r="O2170" s="1060">
        <f t="shared" si="857"/>
        <v>560</v>
      </c>
      <c r="P2170" s="1093"/>
      <c r="Q2170" s="1065"/>
      <c r="R2170" s="1100"/>
      <c r="S2170" s="1063"/>
      <c r="T2170" s="1079">
        <f t="shared" si="843"/>
        <v>0</v>
      </c>
      <c r="U2170" s="1061">
        <f t="shared" si="862"/>
        <v>0</v>
      </c>
      <c r="V2170" s="1061">
        <f t="shared" si="855"/>
        <v>3.5</v>
      </c>
      <c r="W2170" s="1063">
        <f t="shared" si="855"/>
        <v>0</v>
      </c>
      <c r="X2170" s="1063">
        <f t="shared" si="855"/>
        <v>0</v>
      </c>
      <c r="Y2170" s="1060">
        <f t="shared" si="855"/>
        <v>560</v>
      </c>
      <c r="Z2170" s="1080">
        <f t="shared" si="852"/>
        <v>33</v>
      </c>
      <c r="AA2170" s="1126" t="str">
        <f t="shared" si="849"/>
        <v>Mực</v>
      </c>
      <c r="AB2170" s="1082" t="str">
        <f t="shared" si="849"/>
        <v>kg</v>
      </c>
      <c r="AC2170" s="1083">
        <f t="shared" si="849"/>
        <v>160</v>
      </c>
      <c r="AD2170" s="1089">
        <f t="shared" si="849"/>
        <v>160</v>
      </c>
      <c r="AE2170" s="1071">
        <f t="shared" si="858"/>
        <v>0</v>
      </c>
      <c r="AF2170" s="1071">
        <f t="shared" si="858"/>
        <v>0</v>
      </c>
      <c r="AG2170" s="1071">
        <f t="shared" si="858"/>
        <v>0</v>
      </c>
      <c r="AH2170" s="1071">
        <f t="shared" si="858"/>
        <v>0</v>
      </c>
      <c r="AI2170" s="1060">
        <f t="shared" si="850"/>
        <v>0</v>
      </c>
      <c r="AJ2170" s="1102">
        <f t="shared" si="859"/>
        <v>0</v>
      </c>
      <c r="AK2170" s="1102">
        <f t="shared" si="859"/>
        <v>3.5</v>
      </c>
      <c r="AL2170" s="1102">
        <f t="shared" si="859"/>
        <v>0</v>
      </c>
      <c r="AM2170" s="1102">
        <f t="shared" si="860"/>
        <v>0</v>
      </c>
      <c r="AN2170" s="1085">
        <f t="shared" si="861"/>
        <v>560</v>
      </c>
      <c r="AO2170" s="1061">
        <f t="shared" si="847"/>
        <v>0</v>
      </c>
      <c r="AP2170" s="1061">
        <f t="shared" si="847"/>
        <v>3.5</v>
      </c>
      <c r="AQ2170" s="1061">
        <f t="shared" si="847"/>
        <v>0</v>
      </c>
      <c r="AR2170" s="1061">
        <f t="shared" si="847"/>
        <v>0</v>
      </c>
      <c r="AS2170" s="1061">
        <f t="shared" si="847"/>
        <v>560</v>
      </c>
      <c r="AT2170" s="850">
        <f t="shared" si="853"/>
        <v>0</v>
      </c>
      <c r="AU2170" s="922"/>
      <c r="AV2170" s="861"/>
      <c r="AW2170" s="861"/>
      <c r="AX2170" s="861"/>
      <c r="AY2170" s="861"/>
      <c r="AZ2170" s="851"/>
    </row>
    <row r="2171" spans="1:52" ht="13.5" customHeight="1">
      <c r="A2171" s="838">
        <f t="shared" si="851"/>
        <v>34</v>
      </c>
      <c r="B2171" s="1052" t="s">
        <v>889</v>
      </c>
      <c r="C2171" s="817" t="s">
        <v>66</v>
      </c>
      <c r="D2171" s="1054">
        <v>45</v>
      </c>
      <c r="E2171" s="921">
        <v>40</v>
      </c>
      <c r="F2171" s="1061"/>
      <c r="G2171" s="1090"/>
      <c r="H2171" s="1063"/>
      <c r="I2171" s="1077"/>
      <c r="J2171" s="1060">
        <f t="shared" si="842"/>
        <v>0</v>
      </c>
      <c r="K2171" s="1061"/>
      <c r="L2171" s="1061"/>
      <c r="M2171" s="1063"/>
      <c r="N2171" s="1063"/>
      <c r="O2171" s="1060">
        <f t="shared" si="857"/>
        <v>0</v>
      </c>
      <c r="P2171" s="1093"/>
      <c r="Q2171" s="1065">
        <v>4.5</v>
      </c>
      <c r="R2171" s="1100"/>
      <c r="S2171" s="1063"/>
      <c r="T2171" s="1079">
        <f t="shared" si="843"/>
        <v>180</v>
      </c>
      <c r="U2171" s="1061">
        <f t="shared" si="862"/>
        <v>0</v>
      </c>
      <c r="V2171" s="1061">
        <f t="shared" si="855"/>
        <v>4.5</v>
      </c>
      <c r="W2171" s="1063">
        <f t="shared" si="855"/>
        <v>0</v>
      </c>
      <c r="X2171" s="1063">
        <f t="shared" si="855"/>
        <v>0</v>
      </c>
      <c r="Y2171" s="1060">
        <f t="shared" si="855"/>
        <v>180</v>
      </c>
      <c r="Z2171" s="1080">
        <f t="shared" si="852"/>
        <v>34</v>
      </c>
      <c r="AA2171" s="1126" t="str">
        <f t="shared" si="849"/>
        <v>Trứng</v>
      </c>
      <c r="AB2171" s="1082" t="str">
        <f t="shared" si="849"/>
        <v>kg</v>
      </c>
      <c r="AC2171" s="1083">
        <f t="shared" si="849"/>
        <v>45</v>
      </c>
      <c r="AD2171" s="1089">
        <f t="shared" si="849"/>
        <v>40</v>
      </c>
      <c r="AE2171" s="1071">
        <f t="shared" ref="AE2171:AH2183" si="863">AE2089+AJ2089-AO2089</f>
        <v>0</v>
      </c>
      <c r="AF2171" s="1071">
        <f t="shared" si="863"/>
        <v>0</v>
      </c>
      <c r="AG2171" s="1071">
        <f t="shared" si="863"/>
        <v>0</v>
      </c>
      <c r="AH2171" s="1071">
        <f t="shared" si="863"/>
        <v>0</v>
      </c>
      <c r="AI2171" s="1060">
        <f t="shared" si="850"/>
        <v>0</v>
      </c>
      <c r="AJ2171" s="1102">
        <f t="shared" si="859"/>
        <v>0</v>
      </c>
      <c r="AK2171" s="1102">
        <f t="shared" si="859"/>
        <v>4.5</v>
      </c>
      <c r="AL2171" s="1102">
        <f t="shared" si="859"/>
        <v>0</v>
      </c>
      <c r="AM2171" s="1102">
        <f t="shared" si="860"/>
        <v>0</v>
      </c>
      <c r="AN2171" s="1085">
        <f t="shared" si="861"/>
        <v>180</v>
      </c>
      <c r="AO2171" s="1061">
        <f t="shared" si="847"/>
        <v>0</v>
      </c>
      <c r="AP2171" s="1061">
        <f t="shared" si="847"/>
        <v>4.5</v>
      </c>
      <c r="AQ2171" s="1061">
        <f t="shared" si="847"/>
        <v>0</v>
      </c>
      <c r="AR2171" s="1061">
        <f t="shared" si="847"/>
        <v>0</v>
      </c>
      <c r="AS2171" s="1061">
        <f t="shared" si="847"/>
        <v>180</v>
      </c>
      <c r="AT2171" s="850">
        <f t="shared" si="853"/>
        <v>22.5</v>
      </c>
      <c r="AU2171" s="922"/>
      <c r="AV2171" s="861"/>
      <c r="AW2171" s="861"/>
      <c r="AX2171" s="861"/>
      <c r="AY2171" s="861"/>
      <c r="AZ2171" s="851"/>
    </row>
    <row r="2172" spans="1:52" ht="13.5" customHeight="1">
      <c r="A2172" s="838">
        <f t="shared" si="851"/>
        <v>35</v>
      </c>
      <c r="B2172" s="1053" t="s">
        <v>3</v>
      </c>
      <c r="C2172" s="817" t="s">
        <v>66</v>
      </c>
      <c r="D2172" s="1130">
        <v>15</v>
      </c>
      <c r="E2172" s="1114">
        <v>12</v>
      </c>
      <c r="F2172" s="1061"/>
      <c r="G2172" s="1120"/>
      <c r="H2172" s="1063"/>
      <c r="I2172" s="1077"/>
      <c r="J2172" s="1060">
        <f t="shared" si="842"/>
        <v>0</v>
      </c>
      <c r="K2172" s="1103"/>
      <c r="L2172" s="1065">
        <v>12</v>
      </c>
      <c r="M2172" s="1062"/>
      <c r="N2172" s="1063"/>
      <c r="O2172" s="1060">
        <f t="shared" si="857"/>
        <v>144</v>
      </c>
      <c r="P2172" s="1056"/>
      <c r="Q2172" s="1071"/>
      <c r="R2172" s="1131"/>
      <c r="S2172" s="1118"/>
      <c r="T2172" s="1079">
        <f t="shared" si="843"/>
        <v>0</v>
      </c>
      <c r="U2172" s="1061">
        <f t="shared" si="862"/>
        <v>0</v>
      </c>
      <c r="V2172" s="1071">
        <f t="shared" si="855"/>
        <v>12</v>
      </c>
      <c r="W2172" s="1063">
        <f t="shared" si="855"/>
        <v>0</v>
      </c>
      <c r="X2172" s="1063">
        <f t="shared" si="855"/>
        <v>0</v>
      </c>
      <c r="Y2172" s="1060">
        <f t="shared" si="855"/>
        <v>144</v>
      </c>
      <c r="Z2172" s="1080">
        <f t="shared" si="852"/>
        <v>35</v>
      </c>
      <c r="AA2172" s="1126" t="str">
        <f t="shared" si="849"/>
        <v>Đậu phụ</v>
      </c>
      <c r="AB2172" s="1082" t="str">
        <f t="shared" si="849"/>
        <v>kg</v>
      </c>
      <c r="AC2172" s="1083">
        <f t="shared" si="849"/>
        <v>15</v>
      </c>
      <c r="AD2172" s="1089">
        <f t="shared" si="849"/>
        <v>12</v>
      </c>
      <c r="AE2172" s="1071">
        <f t="shared" si="863"/>
        <v>0</v>
      </c>
      <c r="AF2172" s="1071">
        <f t="shared" si="863"/>
        <v>0</v>
      </c>
      <c r="AG2172" s="1071">
        <f t="shared" si="863"/>
        <v>0</v>
      </c>
      <c r="AH2172" s="1071">
        <f t="shared" si="863"/>
        <v>0</v>
      </c>
      <c r="AI2172" s="1060">
        <f t="shared" si="850"/>
        <v>0</v>
      </c>
      <c r="AJ2172" s="1102">
        <f t="shared" si="859"/>
        <v>0</v>
      </c>
      <c r="AK2172" s="1102">
        <f t="shared" si="859"/>
        <v>12</v>
      </c>
      <c r="AL2172" s="1102">
        <f t="shared" si="859"/>
        <v>0</v>
      </c>
      <c r="AM2172" s="1102">
        <f t="shared" si="860"/>
        <v>0</v>
      </c>
      <c r="AN2172" s="1085">
        <f t="shared" si="861"/>
        <v>144</v>
      </c>
      <c r="AO2172" s="1061">
        <f t="shared" si="847"/>
        <v>0</v>
      </c>
      <c r="AP2172" s="1061">
        <f t="shared" si="847"/>
        <v>12</v>
      </c>
      <c r="AQ2172" s="1061">
        <f t="shared" si="847"/>
        <v>0</v>
      </c>
      <c r="AR2172" s="1061">
        <f t="shared" si="847"/>
        <v>0</v>
      </c>
      <c r="AS2172" s="1061">
        <f t="shared" si="847"/>
        <v>144</v>
      </c>
      <c r="AT2172" s="850">
        <f t="shared" si="853"/>
        <v>36</v>
      </c>
      <c r="AU2172" s="922"/>
      <c r="AV2172" s="861"/>
      <c r="AW2172" s="861"/>
      <c r="AX2172" s="861"/>
      <c r="AY2172" s="861"/>
      <c r="AZ2172" s="851"/>
    </row>
    <row r="2173" spans="1:52" ht="13.5" customHeight="1">
      <c r="A2173" s="838">
        <f t="shared" si="851"/>
        <v>36</v>
      </c>
      <c r="B2173" s="1053" t="s">
        <v>208</v>
      </c>
      <c r="C2173" s="817" t="s">
        <v>66</v>
      </c>
      <c r="D2173" s="818">
        <v>40</v>
      </c>
      <c r="E2173" s="921">
        <v>38</v>
      </c>
      <c r="F2173" s="1061"/>
      <c r="G2173" s="1120"/>
      <c r="H2173" s="1063"/>
      <c r="I2173" s="1077"/>
      <c r="J2173" s="1060">
        <f t="shared" si="842"/>
        <v>0</v>
      </c>
      <c r="K2173" s="1061"/>
      <c r="L2173" s="1065"/>
      <c r="M2173" s="1062"/>
      <c r="N2173" s="1063"/>
      <c r="O2173" s="1060">
        <f t="shared" si="857"/>
        <v>0</v>
      </c>
      <c r="P2173" s="1093"/>
      <c r="Q2173" s="1065">
        <v>7</v>
      </c>
      <c r="R2173" s="1131">
        <v>3</v>
      </c>
      <c r="S2173" s="1063"/>
      <c r="T2173" s="1079">
        <f t="shared" si="843"/>
        <v>380</v>
      </c>
      <c r="U2173" s="1061">
        <f t="shared" si="862"/>
        <v>0</v>
      </c>
      <c r="V2173" s="1061">
        <f t="shared" si="855"/>
        <v>7</v>
      </c>
      <c r="W2173" s="1063">
        <f t="shared" si="855"/>
        <v>3</v>
      </c>
      <c r="X2173" s="1063">
        <f t="shared" si="855"/>
        <v>0</v>
      </c>
      <c r="Y2173" s="1060">
        <f t="shared" si="855"/>
        <v>380</v>
      </c>
      <c r="Z2173" s="1080">
        <f t="shared" si="852"/>
        <v>36</v>
      </c>
      <c r="AA2173" s="1126" t="str">
        <f t="shared" si="849"/>
        <v xml:space="preserve">Cá trôi </v>
      </c>
      <c r="AB2173" s="1082" t="str">
        <f t="shared" si="849"/>
        <v>kg</v>
      </c>
      <c r="AC2173" s="1083">
        <f t="shared" si="849"/>
        <v>40</v>
      </c>
      <c r="AD2173" s="1089">
        <f t="shared" si="849"/>
        <v>38</v>
      </c>
      <c r="AE2173" s="1071">
        <f t="shared" si="863"/>
        <v>0</v>
      </c>
      <c r="AF2173" s="1071">
        <f t="shared" si="863"/>
        <v>0</v>
      </c>
      <c r="AG2173" s="1071">
        <f t="shared" si="863"/>
        <v>0</v>
      </c>
      <c r="AH2173" s="1071">
        <f t="shared" si="863"/>
        <v>0</v>
      </c>
      <c r="AI2173" s="1060">
        <f t="shared" si="850"/>
        <v>0</v>
      </c>
      <c r="AJ2173" s="1102">
        <f t="shared" si="859"/>
        <v>0</v>
      </c>
      <c r="AK2173" s="1102">
        <f t="shared" si="859"/>
        <v>7</v>
      </c>
      <c r="AL2173" s="1102">
        <f t="shared" si="859"/>
        <v>3</v>
      </c>
      <c r="AM2173" s="1102">
        <f t="shared" si="860"/>
        <v>0</v>
      </c>
      <c r="AN2173" s="1085">
        <f t="shared" si="861"/>
        <v>380</v>
      </c>
      <c r="AO2173" s="1061">
        <f t="shared" si="847"/>
        <v>0</v>
      </c>
      <c r="AP2173" s="1061">
        <f t="shared" si="847"/>
        <v>7</v>
      </c>
      <c r="AQ2173" s="1061">
        <f t="shared" si="847"/>
        <v>3</v>
      </c>
      <c r="AR2173" s="1061">
        <f t="shared" si="847"/>
        <v>0</v>
      </c>
      <c r="AS2173" s="1061">
        <f t="shared" si="847"/>
        <v>380</v>
      </c>
      <c r="AT2173" s="850">
        <f t="shared" si="853"/>
        <v>20</v>
      </c>
      <c r="AU2173" s="922"/>
      <c r="AV2173" s="861"/>
      <c r="AW2173" s="861"/>
      <c r="AX2173" s="861"/>
      <c r="AY2173" s="861"/>
      <c r="AZ2173" s="851"/>
    </row>
    <row r="2174" spans="1:52" ht="13.5" customHeight="1">
      <c r="A2174" s="838">
        <f t="shared" si="851"/>
        <v>37</v>
      </c>
      <c r="B2174" s="1053" t="s">
        <v>203</v>
      </c>
      <c r="C2174" s="817" t="s">
        <v>66</v>
      </c>
      <c r="D2174" s="818">
        <v>65</v>
      </c>
      <c r="E2174" s="921">
        <v>65</v>
      </c>
      <c r="F2174" s="1061"/>
      <c r="G2174" s="1120"/>
      <c r="H2174" s="1063"/>
      <c r="I2174" s="1077"/>
      <c r="J2174" s="1060">
        <f t="shared" si="842"/>
        <v>0</v>
      </c>
      <c r="K2174" s="1061"/>
      <c r="L2174" s="1065">
        <v>8</v>
      </c>
      <c r="M2174" s="1062"/>
      <c r="N2174" s="1063"/>
      <c r="O2174" s="1060">
        <f t="shared" si="857"/>
        <v>520</v>
      </c>
      <c r="P2174" s="1093"/>
      <c r="Q2174" s="1065"/>
      <c r="R2174" s="1131"/>
      <c r="S2174" s="1063"/>
      <c r="T2174" s="1079">
        <f t="shared" si="843"/>
        <v>0</v>
      </c>
      <c r="U2174" s="1061">
        <f t="shared" si="862"/>
        <v>0</v>
      </c>
      <c r="V2174" s="1071">
        <f t="shared" si="855"/>
        <v>8</v>
      </c>
      <c r="W2174" s="1063">
        <f t="shared" si="855"/>
        <v>0</v>
      </c>
      <c r="X2174" s="1063">
        <f t="shared" si="855"/>
        <v>0</v>
      </c>
      <c r="Y2174" s="1060">
        <f t="shared" si="855"/>
        <v>520</v>
      </c>
      <c r="Z2174" s="1080">
        <f t="shared" si="852"/>
        <v>37</v>
      </c>
      <c r="AA2174" s="1126" t="str">
        <f t="shared" si="849"/>
        <v>Cá thu cam</v>
      </c>
      <c r="AB2174" s="1082" t="str">
        <f t="shared" si="849"/>
        <v>kg</v>
      </c>
      <c r="AC2174" s="1083">
        <f t="shared" si="849"/>
        <v>65</v>
      </c>
      <c r="AD2174" s="1089">
        <f t="shared" si="849"/>
        <v>65</v>
      </c>
      <c r="AE2174" s="1071">
        <f t="shared" si="863"/>
        <v>0</v>
      </c>
      <c r="AF2174" s="1071">
        <f t="shared" si="863"/>
        <v>0</v>
      </c>
      <c r="AG2174" s="1071">
        <f t="shared" si="863"/>
        <v>0</v>
      </c>
      <c r="AH2174" s="1071">
        <f t="shared" si="863"/>
        <v>0</v>
      </c>
      <c r="AI2174" s="1060">
        <f t="shared" si="850"/>
        <v>0</v>
      </c>
      <c r="AJ2174" s="1102">
        <f t="shared" si="859"/>
        <v>0</v>
      </c>
      <c r="AK2174" s="1102">
        <f t="shared" si="859"/>
        <v>8</v>
      </c>
      <c r="AL2174" s="1102">
        <f t="shared" si="859"/>
        <v>0</v>
      </c>
      <c r="AM2174" s="1102">
        <f t="shared" si="860"/>
        <v>0</v>
      </c>
      <c r="AN2174" s="1085">
        <f t="shared" si="861"/>
        <v>520</v>
      </c>
      <c r="AO2174" s="1061">
        <f t="shared" si="847"/>
        <v>0</v>
      </c>
      <c r="AP2174" s="1061">
        <f t="shared" si="847"/>
        <v>8</v>
      </c>
      <c r="AQ2174" s="1061">
        <f t="shared" si="847"/>
        <v>0</v>
      </c>
      <c r="AR2174" s="1061">
        <f t="shared" si="847"/>
        <v>0</v>
      </c>
      <c r="AS2174" s="1061">
        <f t="shared" si="847"/>
        <v>520</v>
      </c>
      <c r="AT2174" s="850">
        <f t="shared" si="853"/>
        <v>0</v>
      </c>
      <c r="AU2174" s="1502"/>
      <c r="AV2174" s="1503"/>
      <c r="AW2174" s="1503"/>
      <c r="AX2174" s="1503"/>
      <c r="AY2174" s="1503"/>
      <c r="AZ2174" s="927"/>
    </row>
    <row r="2175" spans="1:52" ht="13.5" customHeight="1">
      <c r="A2175" s="838">
        <f t="shared" si="851"/>
        <v>38</v>
      </c>
      <c r="B2175" s="1053" t="s">
        <v>913</v>
      </c>
      <c r="C2175" s="817" t="s">
        <v>66</v>
      </c>
      <c r="D2175" s="818">
        <v>115</v>
      </c>
      <c r="E2175" s="921">
        <v>113</v>
      </c>
      <c r="F2175" s="1094"/>
      <c r="G2175" s="1090"/>
      <c r="H2175" s="1121"/>
      <c r="I2175" s="1077"/>
      <c r="J2175" s="1060">
        <f t="shared" si="842"/>
        <v>0</v>
      </c>
      <c r="K2175" s="1061"/>
      <c r="L2175" s="1071"/>
      <c r="M2175" s="1062"/>
      <c r="N2175" s="1063"/>
      <c r="O2175" s="1060">
        <f t="shared" si="857"/>
        <v>0</v>
      </c>
      <c r="P2175" s="1056"/>
      <c r="Q2175" s="1065"/>
      <c r="R2175" s="1131"/>
      <c r="S2175" s="1063"/>
      <c r="T2175" s="1079">
        <f t="shared" si="843"/>
        <v>0</v>
      </c>
      <c r="U2175" s="1061">
        <f t="shared" si="862"/>
        <v>0</v>
      </c>
      <c r="V2175" s="1071">
        <f t="shared" si="855"/>
        <v>0</v>
      </c>
      <c r="W2175" s="1063">
        <f t="shared" si="855"/>
        <v>0</v>
      </c>
      <c r="X2175" s="1063">
        <f t="shared" si="855"/>
        <v>0</v>
      </c>
      <c r="Y2175" s="1060">
        <f t="shared" si="855"/>
        <v>0</v>
      </c>
      <c r="Z2175" s="1080">
        <f t="shared" si="852"/>
        <v>38</v>
      </c>
      <c r="AA2175" s="1126" t="str">
        <f t="shared" si="849"/>
        <v xml:space="preserve">Thịt xô </v>
      </c>
      <c r="AB2175" s="1082" t="str">
        <f t="shared" si="849"/>
        <v>kg</v>
      </c>
      <c r="AC2175" s="1083">
        <f t="shared" si="849"/>
        <v>115</v>
      </c>
      <c r="AD2175" s="1089">
        <f t="shared" si="849"/>
        <v>113</v>
      </c>
      <c r="AE2175" s="1071">
        <f t="shared" si="863"/>
        <v>0</v>
      </c>
      <c r="AF2175" s="1071">
        <f t="shared" si="863"/>
        <v>0</v>
      </c>
      <c r="AG2175" s="1071">
        <f t="shared" si="863"/>
        <v>0</v>
      </c>
      <c r="AH2175" s="1071">
        <f t="shared" si="863"/>
        <v>0</v>
      </c>
      <c r="AI2175" s="1060">
        <f t="shared" si="850"/>
        <v>0</v>
      </c>
      <c r="AJ2175" s="1102">
        <f t="shared" si="859"/>
        <v>0</v>
      </c>
      <c r="AK2175" s="1102">
        <f t="shared" si="859"/>
        <v>0</v>
      </c>
      <c r="AL2175" s="1102">
        <f t="shared" si="859"/>
        <v>0</v>
      </c>
      <c r="AM2175" s="1102">
        <f t="shared" si="860"/>
        <v>0</v>
      </c>
      <c r="AN2175" s="1085">
        <f t="shared" si="861"/>
        <v>0</v>
      </c>
      <c r="AO2175" s="1061">
        <f t="shared" si="847"/>
        <v>0</v>
      </c>
      <c r="AP2175" s="1061">
        <f t="shared" si="847"/>
        <v>0</v>
      </c>
      <c r="AQ2175" s="1061">
        <f t="shared" si="847"/>
        <v>0</v>
      </c>
      <c r="AR2175" s="1061">
        <f t="shared" si="847"/>
        <v>0</v>
      </c>
      <c r="AS2175" s="1061">
        <f t="shared" si="847"/>
        <v>0</v>
      </c>
      <c r="AT2175" s="850">
        <f t="shared" si="853"/>
        <v>0</v>
      </c>
      <c r="AU2175" s="1502" t="s">
        <v>855</v>
      </c>
      <c r="AV2175" s="1503"/>
      <c r="AW2175" s="1503"/>
      <c r="AX2175" s="1503"/>
      <c r="AY2175" s="1503"/>
      <c r="AZ2175" s="927"/>
    </row>
    <row r="2176" spans="1:52" ht="13.5" customHeight="1">
      <c r="A2176" s="838">
        <f t="shared" si="851"/>
        <v>39</v>
      </c>
      <c r="B2176" s="1045" t="s">
        <v>83</v>
      </c>
      <c r="C2176" s="817" t="s">
        <v>786</v>
      </c>
      <c r="D2176" s="1054">
        <v>10</v>
      </c>
      <c r="E2176" s="921">
        <v>10</v>
      </c>
      <c r="F2176" s="1061"/>
      <c r="G2176" s="1120"/>
      <c r="H2176" s="1063"/>
      <c r="I2176" s="1077"/>
      <c r="J2176" s="1060">
        <f t="shared" si="842"/>
        <v>0</v>
      </c>
      <c r="K2176" s="1103"/>
      <c r="L2176" s="1065"/>
      <c r="M2176" s="1062">
        <v>13</v>
      </c>
      <c r="N2176" s="1063"/>
      <c r="O2176" s="1060">
        <f t="shared" si="857"/>
        <v>130</v>
      </c>
      <c r="P2176" s="1056"/>
      <c r="Q2176" s="1071"/>
      <c r="R2176" s="1100">
        <v>13</v>
      </c>
      <c r="S2176" s="1063"/>
      <c r="T2176" s="1079">
        <f t="shared" si="843"/>
        <v>130</v>
      </c>
      <c r="U2176" s="1103">
        <f t="shared" si="862"/>
        <v>0</v>
      </c>
      <c r="V2176" s="1061">
        <f t="shared" si="855"/>
        <v>0</v>
      </c>
      <c r="W2176" s="1063">
        <f t="shared" si="855"/>
        <v>26</v>
      </c>
      <c r="X2176" s="1063">
        <f t="shared" si="855"/>
        <v>0</v>
      </c>
      <c r="Y2176" s="1060">
        <f t="shared" si="855"/>
        <v>260</v>
      </c>
      <c r="Z2176" s="1080">
        <f t="shared" si="852"/>
        <v>39</v>
      </c>
      <c r="AA2176" s="1126" t="str">
        <f t="shared" si="849"/>
        <v>Cam</v>
      </c>
      <c r="AB2176" s="1082" t="str">
        <f t="shared" si="849"/>
        <v>quả</v>
      </c>
      <c r="AC2176" s="1083">
        <f t="shared" si="849"/>
        <v>10</v>
      </c>
      <c r="AD2176" s="1089">
        <f t="shared" si="849"/>
        <v>10</v>
      </c>
      <c r="AE2176" s="1071">
        <f t="shared" si="863"/>
        <v>0</v>
      </c>
      <c r="AF2176" s="1071">
        <f t="shared" si="863"/>
        <v>0</v>
      </c>
      <c r="AG2176" s="1071">
        <f t="shared" si="863"/>
        <v>0</v>
      </c>
      <c r="AH2176" s="1071">
        <f t="shared" si="863"/>
        <v>0</v>
      </c>
      <c r="AI2176" s="1060">
        <f t="shared" si="850"/>
        <v>0</v>
      </c>
      <c r="AJ2176" s="1102">
        <f t="shared" si="859"/>
        <v>0</v>
      </c>
      <c r="AK2176" s="1102">
        <f t="shared" si="859"/>
        <v>0</v>
      </c>
      <c r="AL2176" s="1102">
        <f t="shared" si="859"/>
        <v>26</v>
      </c>
      <c r="AM2176" s="1102">
        <f t="shared" si="860"/>
        <v>0</v>
      </c>
      <c r="AN2176" s="1085">
        <f t="shared" si="861"/>
        <v>260</v>
      </c>
      <c r="AO2176" s="1061">
        <f t="shared" si="847"/>
        <v>0</v>
      </c>
      <c r="AP2176" s="1061">
        <f t="shared" si="847"/>
        <v>0</v>
      </c>
      <c r="AQ2176" s="1061">
        <f t="shared" si="847"/>
        <v>26</v>
      </c>
      <c r="AR2176" s="1061">
        <f t="shared" si="847"/>
        <v>0</v>
      </c>
      <c r="AS2176" s="1061">
        <f t="shared" si="847"/>
        <v>260</v>
      </c>
      <c r="AT2176" s="850">
        <f t="shared" si="853"/>
        <v>0</v>
      </c>
      <c r="AU2176" s="929" t="s">
        <v>811</v>
      </c>
      <c r="AV2176" s="930"/>
      <c r="AW2176" s="1504">
        <f>SUM(AX2177:AX2179)</f>
        <v>0.74</v>
      </c>
      <c r="AX2176" s="1504"/>
      <c r="AY2176" s="930"/>
      <c r="AZ2176" s="862" t="s">
        <v>70</v>
      </c>
    </row>
    <row r="2177" spans="1:52" ht="13.5" customHeight="1">
      <c r="A2177" s="838">
        <f t="shared" si="851"/>
        <v>40</v>
      </c>
      <c r="B2177" s="1045" t="s">
        <v>692</v>
      </c>
      <c r="C2177" s="817" t="s">
        <v>66</v>
      </c>
      <c r="D2177" s="1054">
        <v>10</v>
      </c>
      <c r="E2177" s="921">
        <v>7</v>
      </c>
      <c r="F2177" s="1061"/>
      <c r="G2177" s="1086"/>
      <c r="H2177" s="1063"/>
      <c r="I2177" s="1077"/>
      <c r="J2177" s="1060">
        <f t="shared" si="842"/>
        <v>0</v>
      </c>
      <c r="K2177" s="1061"/>
      <c r="L2177" s="1061"/>
      <c r="M2177" s="1063"/>
      <c r="N2177" s="1063"/>
      <c r="O2177" s="1060">
        <f t="shared" si="857"/>
        <v>0</v>
      </c>
      <c r="P2177" s="1093"/>
      <c r="Q2177" s="1061"/>
      <c r="R2177" s="1100">
        <v>28</v>
      </c>
      <c r="S2177" s="1063"/>
      <c r="T2177" s="1079">
        <f t="shared" si="843"/>
        <v>196</v>
      </c>
      <c r="U2177" s="1061">
        <f t="shared" si="862"/>
        <v>0</v>
      </c>
      <c r="V2177" s="1061">
        <f t="shared" si="855"/>
        <v>0</v>
      </c>
      <c r="W2177" s="1063">
        <f t="shared" si="855"/>
        <v>28</v>
      </c>
      <c r="X2177" s="1063">
        <f t="shared" si="855"/>
        <v>0</v>
      </c>
      <c r="Y2177" s="1060">
        <f>SUM(J2177,O2177,T2177)</f>
        <v>196</v>
      </c>
      <c r="Z2177" s="1080">
        <f t="shared" si="852"/>
        <v>40</v>
      </c>
      <c r="AA2177" s="1126" t="str">
        <f t="shared" si="849"/>
        <v>Bí đỏ</v>
      </c>
      <c r="AB2177" s="1082" t="str">
        <f t="shared" si="849"/>
        <v>kg</v>
      </c>
      <c r="AC2177" s="1083">
        <f t="shared" si="849"/>
        <v>10</v>
      </c>
      <c r="AD2177" s="1089">
        <f t="shared" si="849"/>
        <v>7</v>
      </c>
      <c r="AE2177" s="1071">
        <f t="shared" si="863"/>
        <v>0</v>
      </c>
      <c r="AF2177" s="1071">
        <f t="shared" si="863"/>
        <v>0</v>
      </c>
      <c r="AG2177" s="1071">
        <f t="shared" si="863"/>
        <v>0</v>
      </c>
      <c r="AH2177" s="1071">
        <f t="shared" si="863"/>
        <v>0</v>
      </c>
      <c r="AI2177" s="1060">
        <f t="shared" si="850"/>
        <v>0</v>
      </c>
      <c r="AJ2177" s="1102">
        <f t="shared" si="859"/>
        <v>0</v>
      </c>
      <c r="AK2177" s="1102">
        <f t="shared" si="859"/>
        <v>0</v>
      </c>
      <c r="AL2177" s="1102">
        <f t="shared" si="859"/>
        <v>28</v>
      </c>
      <c r="AM2177" s="1102">
        <f t="shared" si="860"/>
        <v>0</v>
      </c>
      <c r="AN2177" s="1085">
        <f t="shared" si="861"/>
        <v>196</v>
      </c>
      <c r="AO2177" s="1061">
        <f t="shared" si="847"/>
        <v>0</v>
      </c>
      <c r="AP2177" s="1061">
        <f t="shared" si="847"/>
        <v>0</v>
      </c>
      <c r="AQ2177" s="1061">
        <f t="shared" si="847"/>
        <v>28</v>
      </c>
      <c r="AR2177" s="1061">
        <f t="shared" si="847"/>
        <v>0</v>
      </c>
      <c r="AS2177" s="1061">
        <f t="shared" si="847"/>
        <v>196</v>
      </c>
      <c r="AT2177" s="850">
        <f t="shared" si="853"/>
        <v>84</v>
      </c>
      <c r="AU2177" s="932" t="s">
        <v>856</v>
      </c>
      <c r="AV2177" s="933">
        <f>AV2141</f>
        <v>114</v>
      </c>
      <c r="AW2177" s="934" t="s">
        <v>27</v>
      </c>
      <c r="AX2177" s="935">
        <v>0.16</v>
      </c>
      <c r="AY2177" s="936" t="s">
        <v>29</v>
      </c>
      <c r="AZ2177" s="937">
        <f>AV2177*AX2177</f>
        <v>18.240000000000002</v>
      </c>
    </row>
    <row r="2178" spans="1:52" ht="13.5" customHeight="1">
      <c r="A2178" s="838">
        <f t="shared" si="851"/>
        <v>41</v>
      </c>
      <c r="B2178" s="1045" t="s">
        <v>906</v>
      </c>
      <c r="C2178" s="817" t="s">
        <v>66</v>
      </c>
      <c r="D2178" s="1132">
        <v>5</v>
      </c>
      <c r="E2178" s="1133">
        <v>5</v>
      </c>
      <c r="F2178" s="1061"/>
      <c r="G2178" s="1120"/>
      <c r="H2178" s="1063"/>
      <c r="I2178" s="1077"/>
      <c r="J2178" s="1060">
        <f t="shared" si="842"/>
        <v>0</v>
      </c>
      <c r="K2178" s="1061"/>
      <c r="L2178" s="1071"/>
      <c r="M2178" s="1063">
        <v>28</v>
      </c>
      <c r="N2178" s="1063"/>
      <c r="O2178" s="1060">
        <f t="shared" si="857"/>
        <v>140</v>
      </c>
      <c r="P2178" s="1078"/>
      <c r="Q2178" s="1071"/>
      <c r="R2178" s="1131"/>
      <c r="S2178" s="1063"/>
      <c r="T2178" s="1079">
        <f t="shared" si="843"/>
        <v>0</v>
      </c>
      <c r="U2178" s="1061">
        <f t="shared" si="862"/>
        <v>0</v>
      </c>
      <c r="V2178" s="1071">
        <f t="shared" si="855"/>
        <v>0</v>
      </c>
      <c r="W2178" s="1063">
        <f t="shared" si="855"/>
        <v>28</v>
      </c>
      <c r="X2178" s="1063">
        <f t="shared" si="855"/>
        <v>0</v>
      </c>
      <c r="Y2178" s="1060">
        <f t="shared" si="855"/>
        <v>140</v>
      </c>
      <c r="Z2178" s="1080">
        <f t="shared" si="852"/>
        <v>41</v>
      </c>
      <c r="AA2178" s="1126" t="str">
        <f t="shared" si="849"/>
        <v>Rau dên</v>
      </c>
      <c r="AB2178" s="1082" t="str">
        <f t="shared" si="849"/>
        <v>kg</v>
      </c>
      <c r="AC2178" s="1083">
        <f t="shared" si="849"/>
        <v>5</v>
      </c>
      <c r="AD2178" s="1089">
        <f t="shared" si="849"/>
        <v>5</v>
      </c>
      <c r="AE2178" s="1071">
        <f t="shared" si="863"/>
        <v>0</v>
      </c>
      <c r="AF2178" s="1071">
        <f t="shared" si="863"/>
        <v>0</v>
      </c>
      <c r="AG2178" s="1071">
        <f t="shared" si="863"/>
        <v>0</v>
      </c>
      <c r="AH2178" s="1071">
        <f t="shared" si="863"/>
        <v>0</v>
      </c>
      <c r="AI2178" s="1060">
        <f t="shared" si="850"/>
        <v>0</v>
      </c>
      <c r="AJ2178" s="1102">
        <f t="shared" si="859"/>
        <v>0</v>
      </c>
      <c r="AK2178" s="1102">
        <f t="shared" si="859"/>
        <v>0</v>
      </c>
      <c r="AL2178" s="1102">
        <f t="shared" si="859"/>
        <v>28</v>
      </c>
      <c r="AM2178" s="1102">
        <f t="shared" si="860"/>
        <v>0</v>
      </c>
      <c r="AN2178" s="1085">
        <f t="shared" si="861"/>
        <v>140</v>
      </c>
      <c r="AO2178" s="1061">
        <f t="shared" si="847"/>
        <v>0</v>
      </c>
      <c r="AP2178" s="1061">
        <f t="shared" si="847"/>
        <v>0</v>
      </c>
      <c r="AQ2178" s="1061">
        <f t="shared" si="847"/>
        <v>28</v>
      </c>
      <c r="AR2178" s="1061">
        <f t="shared" si="847"/>
        <v>0</v>
      </c>
      <c r="AS2178" s="1061">
        <f t="shared" si="847"/>
        <v>140</v>
      </c>
      <c r="AT2178" s="850">
        <f t="shared" si="853"/>
        <v>0</v>
      </c>
      <c r="AU2178" s="932" t="s">
        <v>857</v>
      </c>
      <c r="AV2178" s="933">
        <f t="shared" ref="AV2178:AV2183" si="864">AV2142</f>
        <v>114</v>
      </c>
      <c r="AW2178" s="934" t="s">
        <v>27</v>
      </c>
      <c r="AX2178" s="935">
        <v>0.28999999999999998</v>
      </c>
      <c r="AY2178" s="936" t="s">
        <v>29</v>
      </c>
      <c r="AZ2178" s="937">
        <f>AV2178*AX2178</f>
        <v>33.059999999999995</v>
      </c>
    </row>
    <row r="2179" spans="1:52" ht="13.5" customHeight="1">
      <c r="A2179" s="838">
        <f t="shared" si="851"/>
        <v>42</v>
      </c>
      <c r="B2179" s="1045" t="s">
        <v>478</v>
      </c>
      <c r="C2179" s="817" t="s">
        <v>66</v>
      </c>
      <c r="D2179" s="1054">
        <v>12</v>
      </c>
      <c r="E2179" s="921">
        <v>12</v>
      </c>
      <c r="F2179" s="1071"/>
      <c r="G2179" s="1086"/>
      <c r="H2179" s="1063">
        <v>17</v>
      </c>
      <c r="I2179" s="1077"/>
      <c r="J2179" s="1060">
        <f t="shared" si="842"/>
        <v>204</v>
      </c>
      <c r="K2179" s="1061"/>
      <c r="L2179" s="1061"/>
      <c r="M2179" s="1134"/>
      <c r="N2179" s="1063"/>
      <c r="O2179" s="1060">
        <f t="shared" si="857"/>
        <v>0</v>
      </c>
      <c r="P2179" s="1093"/>
      <c r="Q2179" s="1061"/>
      <c r="R2179" s="1100"/>
      <c r="S2179" s="1063"/>
      <c r="T2179" s="1079">
        <f t="shared" si="843"/>
        <v>0</v>
      </c>
      <c r="U2179" s="1061">
        <f t="shared" si="862"/>
        <v>0</v>
      </c>
      <c r="V2179" s="1061">
        <f t="shared" si="855"/>
        <v>0</v>
      </c>
      <c r="W2179" s="1063">
        <f t="shared" si="855"/>
        <v>17</v>
      </c>
      <c r="X2179" s="1063">
        <f t="shared" si="855"/>
        <v>0</v>
      </c>
      <c r="Y2179" s="1060">
        <f t="shared" si="855"/>
        <v>204</v>
      </c>
      <c r="Z2179" s="1080">
        <f t="shared" si="852"/>
        <v>42</v>
      </c>
      <c r="AA2179" s="1126" t="str">
        <f t="shared" si="849"/>
        <v>Dưa cải</v>
      </c>
      <c r="AB2179" s="1082" t="str">
        <f t="shared" si="849"/>
        <v>kg</v>
      </c>
      <c r="AC2179" s="1083">
        <f t="shared" si="849"/>
        <v>12</v>
      </c>
      <c r="AD2179" s="1089">
        <f t="shared" si="849"/>
        <v>12</v>
      </c>
      <c r="AE2179" s="1071">
        <f t="shared" si="863"/>
        <v>0</v>
      </c>
      <c r="AF2179" s="1071">
        <f t="shared" si="863"/>
        <v>0</v>
      </c>
      <c r="AG2179" s="1071">
        <f t="shared" si="863"/>
        <v>0</v>
      </c>
      <c r="AH2179" s="1071">
        <f t="shared" si="863"/>
        <v>0</v>
      </c>
      <c r="AI2179" s="1060">
        <f t="shared" si="850"/>
        <v>0</v>
      </c>
      <c r="AJ2179" s="1102">
        <f t="shared" si="859"/>
        <v>0</v>
      </c>
      <c r="AK2179" s="1102">
        <f t="shared" si="859"/>
        <v>0</v>
      </c>
      <c r="AL2179" s="1102">
        <f t="shared" si="859"/>
        <v>17</v>
      </c>
      <c r="AM2179" s="1102">
        <f t="shared" si="860"/>
        <v>0</v>
      </c>
      <c r="AN2179" s="1085">
        <f t="shared" si="861"/>
        <v>204</v>
      </c>
      <c r="AO2179" s="1061">
        <f t="shared" si="847"/>
        <v>0</v>
      </c>
      <c r="AP2179" s="1061">
        <f t="shared" si="847"/>
        <v>0</v>
      </c>
      <c r="AQ2179" s="1061">
        <f t="shared" si="847"/>
        <v>17</v>
      </c>
      <c r="AR2179" s="1061">
        <f t="shared" si="847"/>
        <v>0</v>
      </c>
      <c r="AS2179" s="1061">
        <f t="shared" si="847"/>
        <v>204</v>
      </c>
      <c r="AT2179" s="850">
        <f t="shared" si="853"/>
        <v>0</v>
      </c>
      <c r="AU2179" s="932" t="s">
        <v>858</v>
      </c>
      <c r="AV2179" s="933">
        <f t="shared" si="864"/>
        <v>114</v>
      </c>
      <c r="AW2179" s="934" t="s">
        <v>27</v>
      </c>
      <c r="AX2179" s="935">
        <v>0.28999999999999998</v>
      </c>
      <c r="AY2179" s="936" t="s">
        <v>29</v>
      </c>
      <c r="AZ2179" s="937">
        <f>AV2179*AX2179</f>
        <v>33.059999999999995</v>
      </c>
    </row>
    <row r="2180" spans="1:52" ht="13.5" customHeight="1">
      <c r="A2180" s="838">
        <f t="shared" si="851"/>
        <v>43</v>
      </c>
      <c r="B2180" s="1046" t="s">
        <v>60</v>
      </c>
      <c r="C2180" s="817" t="s">
        <v>66</v>
      </c>
      <c r="D2180" s="1130">
        <v>20</v>
      </c>
      <c r="E2180" s="1114">
        <v>20</v>
      </c>
      <c r="F2180" s="1065"/>
      <c r="G2180" s="1090"/>
      <c r="H2180" s="1063">
        <v>0.5</v>
      </c>
      <c r="I2180" s="1077"/>
      <c r="J2180" s="1060">
        <f t="shared" si="842"/>
        <v>10</v>
      </c>
      <c r="K2180" s="1103"/>
      <c r="L2180" s="1071"/>
      <c r="M2180" s="1135">
        <v>1</v>
      </c>
      <c r="N2180" s="1063"/>
      <c r="O2180" s="1060">
        <f t="shared" si="857"/>
        <v>20</v>
      </c>
      <c r="P2180" s="1122"/>
      <c r="Q2180" s="1071"/>
      <c r="R2180" s="1100">
        <v>1</v>
      </c>
      <c r="S2180" s="1063"/>
      <c r="T2180" s="1079">
        <f t="shared" si="843"/>
        <v>20</v>
      </c>
      <c r="U2180" s="1103">
        <f t="shared" si="862"/>
        <v>0</v>
      </c>
      <c r="V2180" s="1071">
        <f t="shared" si="855"/>
        <v>0</v>
      </c>
      <c r="W2180" s="1063">
        <f t="shared" si="855"/>
        <v>2.5</v>
      </c>
      <c r="X2180" s="1063">
        <f t="shared" si="855"/>
        <v>0</v>
      </c>
      <c r="Y2180" s="1060">
        <f t="shared" si="855"/>
        <v>50</v>
      </c>
      <c r="Z2180" s="1080">
        <f t="shared" si="852"/>
        <v>43</v>
      </c>
      <c r="AA2180" s="1126" t="str">
        <f t="shared" si="849"/>
        <v>Cà chua</v>
      </c>
      <c r="AB2180" s="1082" t="str">
        <f t="shared" si="849"/>
        <v>kg</v>
      </c>
      <c r="AC2180" s="1083">
        <f t="shared" si="849"/>
        <v>20</v>
      </c>
      <c r="AD2180" s="1089">
        <f t="shared" si="849"/>
        <v>20</v>
      </c>
      <c r="AE2180" s="1071">
        <f t="shared" si="863"/>
        <v>0</v>
      </c>
      <c r="AF2180" s="1071">
        <f t="shared" si="863"/>
        <v>0</v>
      </c>
      <c r="AG2180" s="1071">
        <f t="shared" si="863"/>
        <v>0</v>
      </c>
      <c r="AH2180" s="1071">
        <f t="shared" si="863"/>
        <v>0</v>
      </c>
      <c r="AI2180" s="1060">
        <f t="shared" si="850"/>
        <v>0</v>
      </c>
      <c r="AJ2180" s="1102">
        <f t="shared" si="859"/>
        <v>0</v>
      </c>
      <c r="AK2180" s="1102">
        <f t="shared" si="859"/>
        <v>0</v>
      </c>
      <c r="AL2180" s="1102">
        <f t="shared" si="859"/>
        <v>2.5</v>
      </c>
      <c r="AM2180" s="1102">
        <f t="shared" si="860"/>
        <v>0</v>
      </c>
      <c r="AN2180" s="1085">
        <f t="shared" si="861"/>
        <v>50</v>
      </c>
      <c r="AO2180" s="1061">
        <f t="shared" si="847"/>
        <v>0</v>
      </c>
      <c r="AP2180" s="1061">
        <f t="shared" si="847"/>
        <v>0</v>
      </c>
      <c r="AQ2180" s="1061">
        <f t="shared" si="847"/>
        <v>2.5</v>
      </c>
      <c r="AR2180" s="1061">
        <f t="shared" si="847"/>
        <v>0</v>
      </c>
      <c r="AS2180" s="1061">
        <f t="shared" si="847"/>
        <v>50</v>
      </c>
      <c r="AT2180" s="850">
        <f t="shared" si="853"/>
        <v>0</v>
      </c>
      <c r="AU2180" s="929" t="s">
        <v>811</v>
      </c>
      <c r="AV2180" s="933"/>
      <c r="AW2180" s="1504">
        <f>SUM(AX2181:AX2183)</f>
        <v>0.68</v>
      </c>
      <c r="AX2180" s="1504"/>
      <c r="AY2180" s="930"/>
      <c r="AZ2180" s="941" t="s">
        <v>70</v>
      </c>
    </row>
    <row r="2181" spans="1:52" ht="13.5" customHeight="1">
      <c r="A2181" s="838">
        <f t="shared" si="851"/>
        <v>44</v>
      </c>
      <c r="B2181" s="1045" t="s">
        <v>61</v>
      </c>
      <c r="C2181" s="817" t="s">
        <v>66</v>
      </c>
      <c r="D2181" s="1130">
        <v>20</v>
      </c>
      <c r="E2181" s="1114">
        <v>20</v>
      </c>
      <c r="F2181" s="1061"/>
      <c r="G2181" s="1120"/>
      <c r="H2181" s="1063">
        <v>0.5</v>
      </c>
      <c r="I2181" s="1077"/>
      <c r="J2181" s="1060">
        <f t="shared" si="842"/>
        <v>10</v>
      </c>
      <c r="K2181" s="1136"/>
      <c r="L2181" s="1071"/>
      <c r="M2181" s="1063">
        <v>0.7</v>
      </c>
      <c r="N2181" s="1063"/>
      <c r="O2181" s="1060">
        <f t="shared" si="857"/>
        <v>14</v>
      </c>
      <c r="P2181" s="1122"/>
      <c r="Q2181" s="1071"/>
      <c r="R2181" s="1131">
        <v>0.7</v>
      </c>
      <c r="S2181" s="1063"/>
      <c r="T2181" s="1079">
        <f t="shared" ref="T2181:T2189" si="865">SUM(P2181:S2181)*$E2181</f>
        <v>14</v>
      </c>
      <c r="U2181" s="1061">
        <f t="shared" si="862"/>
        <v>0</v>
      </c>
      <c r="V2181" s="1071">
        <f t="shared" si="855"/>
        <v>0</v>
      </c>
      <c r="W2181" s="1063">
        <f t="shared" si="855"/>
        <v>1.9</v>
      </c>
      <c r="X2181" s="1063">
        <f t="shared" si="855"/>
        <v>0</v>
      </c>
      <c r="Y2181" s="1060">
        <f t="shared" si="855"/>
        <v>38</v>
      </c>
      <c r="Z2181" s="1080">
        <f t="shared" si="852"/>
        <v>44</v>
      </c>
      <c r="AA2181" s="1126" t="str">
        <f t="shared" si="849"/>
        <v>Hành lá</v>
      </c>
      <c r="AB2181" s="1082" t="str">
        <f t="shared" si="849"/>
        <v>kg</v>
      </c>
      <c r="AC2181" s="1083">
        <f t="shared" si="849"/>
        <v>20</v>
      </c>
      <c r="AD2181" s="1089">
        <f t="shared" si="849"/>
        <v>20</v>
      </c>
      <c r="AE2181" s="1071">
        <f t="shared" si="863"/>
        <v>0</v>
      </c>
      <c r="AF2181" s="1071">
        <f t="shared" si="863"/>
        <v>0</v>
      </c>
      <c r="AG2181" s="1071">
        <f t="shared" si="863"/>
        <v>0</v>
      </c>
      <c r="AH2181" s="1071">
        <f t="shared" si="863"/>
        <v>0</v>
      </c>
      <c r="AI2181" s="1060">
        <f t="shared" si="850"/>
        <v>0</v>
      </c>
      <c r="AJ2181" s="1102">
        <f t="shared" si="859"/>
        <v>0</v>
      </c>
      <c r="AK2181" s="1102">
        <f t="shared" si="859"/>
        <v>0</v>
      </c>
      <c r="AL2181" s="1102">
        <f t="shared" si="859"/>
        <v>1.9</v>
      </c>
      <c r="AM2181" s="1102">
        <f t="shared" si="860"/>
        <v>0</v>
      </c>
      <c r="AN2181" s="1085">
        <f t="shared" si="861"/>
        <v>38</v>
      </c>
      <c r="AO2181" s="1061">
        <f t="shared" si="847"/>
        <v>0</v>
      </c>
      <c r="AP2181" s="1061">
        <f t="shared" si="847"/>
        <v>0</v>
      </c>
      <c r="AQ2181" s="1061">
        <f t="shared" si="847"/>
        <v>1.9</v>
      </c>
      <c r="AR2181" s="1061">
        <f t="shared" si="847"/>
        <v>0</v>
      </c>
      <c r="AS2181" s="1061">
        <f t="shared" si="847"/>
        <v>38</v>
      </c>
      <c r="AT2181" s="850">
        <f t="shared" si="853"/>
        <v>0</v>
      </c>
      <c r="AU2181" s="932" t="s">
        <v>856</v>
      </c>
      <c r="AV2181" s="933">
        <f t="shared" si="864"/>
        <v>13</v>
      </c>
      <c r="AW2181" s="934" t="s">
        <v>27</v>
      </c>
      <c r="AX2181" s="935">
        <v>0.16</v>
      </c>
      <c r="AY2181" s="936" t="s">
        <v>29</v>
      </c>
      <c r="AZ2181" s="937">
        <f>AV2181*AX2181</f>
        <v>2.08</v>
      </c>
    </row>
    <row r="2182" spans="1:52" ht="13.5" customHeight="1">
      <c r="A2182" s="838">
        <f t="shared" si="851"/>
        <v>45</v>
      </c>
      <c r="B2182" s="1047" t="s">
        <v>160</v>
      </c>
      <c r="C2182" s="817" t="s">
        <v>66</v>
      </c>
      <c r="D2182" s="1130">
        <v>14</v>
      </c>
      <c r="E2182" s="1114">
        <v>12</v>
      </c>
      <c r="F2182" s="1071"/>
      <c r="G2182" s="1086"/>
      <c r="H2182" s="1063"/>
      <c r="I2182" s="1077"/>
      <c r="J2182" s="1060">
        <f t="shared" si="842"/>
        <v>0</v>
      </c>
      <c r="K2182" s="1103"/>
      <c r="L2182" s="1137"/>
      <c r="M2182" s="1135">
        <v>5</v>
      </c>
      <c r="N2182" s="1063"/>
      <c r="O2182" s="1060">
        <f t="shared" si="857"/>
        <v>60</v>
      </c>
      <c r="P2182" s="1103"/>
      <c r="Q2182" s="1071"/>
      <c r="R2182" s="1062"/>
      <c r="S2182" s="1063"/>
      <c r="T2182" s="1079">
        <f t="shared" si="865"/>
        <v>0</v>
      </c>
      <c r="U2182" s="1061">
        <f t="shared" si="862"/>
        <v>0</v>
      </c>
      <c r="V2182" s="1061">
        <f t="shared" si="855"/>
        <v>0</v>
      </c>
      <c r="W2182" s="1063">
        <f t="shared" si="855"/>
        <v>5</v>
      </c>
      <c r="X2182" s="1063">
        <f t="shared" si="855"/>
        <v>0</v>
      </c>
      <c r="Y2182" s="1060">
        <f t="shared" si="855"/>
        <v>60</v>
      </c>
      <c r="Z2182" s="1080">
        <f t="shared" si="852"/>
        <v>45</v>
      </c>
      <c r="AA2182" s="1126" t="str">
        <f t="shared" si="849"/>
        <v>Giá đậu</v>
      </c>
      <c r="AB2182" s="1082" t="str">
        <f t="shared" si="849"/>
        <v>kg</v>
      </c>
      <c r="AC2182" s="1083">
        <f t="shared" si="849"/>
        <v>14</v>
      </c>
      <c r="AD2182" s="1089">
        <f t="shared" si="849"/>
        <v>12</v>
      </c>
      <c r="AE2182" s="1071">
        <f t="shared" si="863"/>
        <v>0</v>
      </c>
      <c r="AF2182" s="1071">
        <f t="shared" si="863"/>
        <v>0</v>
      </c>
      <c r="AG2182" s="1071">
        <f t="shared" si="863"/>
        <v>0</v>
      </c>
      <c r="AH2182" s="1071">
        <f t="shared" si="863"/>
        <v>0</v>
      </c>
      <c r="AI2182" s="1060">
        <f t="shared" si="850"/>
        <v>0</v>
      </c>
      <c r="AJ2182" s="1102">
        <f t="shared" si="859"/>
        <v>0</v>
      </c>
      <c r="AK2182" s="1102">
        <f t="shared" si="859"/>
        <v>0</v>
      </c>
      <c r="AL2182" s="1102">
        <f t="shared" si="859"/>
        <v>5</v>
      </c>
      <c r="AM2182" s="1102">
        <f t="shared" si="860"/>
        <v>0</v>
      </c>
      <c r="AN2182" s="1085">
        <f t="shared" si="861"/>
        <v>60</v>
      </c>
      <c r="AO2182" s="1061">
        <f t="shared" si="847"/>
        <v>0</v>
      </c>
      <c r="AP2182" s="1061">
        <f t="shared" si="847"/>
        <v>0</v>
      </c>
      <c r="AQ2182" s="1061">
        <f t="shared" si="847"/>
        <v>5</v>
      </c>
      <c r="AR2182" s="1061">
        <f t="shared" si="847"/>
        <v>0</v>
      </c>
      <c r="AS2182" s="1061">
        <f t="shared" si="847"/>
        <v>60</v>
      </c>
      <c r="AT2182" s="850">
        <f t="shared" si="853"/>
        <v>10</v>
      </c>
      <c r="AU2182" s="932" t="s">
        <v>857</v>
      </c>
      <c r="AV2182" s="933">
        <f t="shared" si="864"/>
        <v>13</v>
      </c>
      <c r="AW2182" s="934" t="s">
        <v>27</v>
      </c>
      <c r="AX2182" s="935">
        <v>0.26</v>
      </c>
      <c r="AY2182" s="944" t="s">
        <v>29</v>
      </c>
      <c r="AZ2182" s="937">
        <f>AV2182*AX2182</f>
        <v>3.38</v>
      </c>
    </row>
    <row r="2183" spans="1:52" ht="13.5" customHeight="1">
      <c r="A2183" s="838">
        <f t="shared" si="851"/>
        <v>46</v>
      </c>
      <c r="B2183" s="1046" t="s">
        <v>161</v>
      </c>
      <c r="C2183" s="896" t="s">
        <v>389</v>
      </c>
      <c r="D2183" s="1113">
        <v>13</v>
      </c>
      <c r="E2183" s="1114">
        <v>13</v>
      </c>
      <c r="F2183" s="1106"/>
      <c r="G2183" s="1086"/>
      <c r="H2183" s="1107"/>
      <c r="I2183" s="1077"/>
      <c r="J2183" s="1060">
        <f t="shared" si="842"/>
        <v>0</v>
      </c>
      <c r="K2183" s="1071"/>
      <c r="L2183" s="1071"/>
      <c r="M2183" s="1135"/>
      <c r="N2183" s="1063"/>
      <c r="O2183" s="1060">
        <f t="shared" si="857"/>
        <v>0</v>
      </c>
      <c r="P2183" s="1138"/>
      <c r="Q2183" s="1071"/>
      <c r="R2183" s="1139"/>
      <c r="S2183" s="1063"/>
      <c r="T2183" s="1079">
        <f t="shared" si="865"/>
        <v>0</v>
      </c>
      <c r="U2183" s="1061">
        <f t="shared" si="862"/>
        <v>0</v>
      </c>
      <c r="V2183" s="1061">
        <f t="shared" si="855"/>
        <v>0</v>
      </c>
      <c r="W2183" s="1063">
        <f t="shared" si="855"/>
        <v>0</v>
      </c>
      <c r="X2183" s="1063">
        <f t="shared" si="855"/>
        <v>0</v>
      </c>
      <c r="Y2183" s="1060">
        <f t="shared" si="855"/>
        <v>0</v>
      </c>
      <c r="Z2183" s="1080">
        <f t="shared" si="852"/>
        <v>46</v>
      </c>
      <c r="AA2183" s="1126" t="str">
        <f t="shared" si="849"/>
        <v>Rau sống</v>
      </c>
      <c r="AB2183" s="1082" t="str">
        <f t="shared" si="849"/>
        <v>lít</v>
      </c>
      <c r="AC2183" s="1083">
        <f t="shared" si="849"/>
        <v>13</v>
      </c>
      <c r="AD2183" s="1089">
        <f t="shared" si="849"/>
        <v>13</v>
      </c>
      <c r="AE2183" s="1071">
        <f t="shared" si="863"/>
        <v>0</v>
      </c>
      <c r="AF2183" s="1071">
        <f t="shared" si="863"/>
        <v>0</v>
      </c>
      <c r="AG2183" s="1071">
        <f t="shared" si="863"/>
        <v>0</v>
      </c>
      <c r="AH2183" s="1071">
        <f t="shared" si="863"/>
        <v>0</v>
      </c>
      <c r="AI2183" s="1060">
        <f t="shared" si="850"/>
        <v>0</v>
      </c>
      <c r="AJ2183" s="1102">
        <f t="shared" si="859"/>
        <v>0</v>
      </c>
      <c r="AK2183" s="1102">
        <f t="shared" si="859"/>
        <v>0</v>
      </c>
      <c r="AL2183" s="1102">
        <f t="shared" si="859"/>
        <v>0</v>
      </c>
      <c r="AM2183" s="1102">
        <f t="shared" si="860"/>
        <v>0</v>
      </c>
      <c r="AN2183" s="1085">
        <f t="shared" si="861"/>
        <v>0</v>
      </c>
      <c r="AO2183" s="1061">
        <f t="shared" si="847"/>
        <v>0</v>
      </c>
      <c r="AP2183" s="1061">
        <f t="shared" si="847"/>
        <v>0</v>
      </c>
      <c r="AQ2183" s="1061">
        <f t="shared" si="847"/>
        <v>0</v>
      </c>
      <c r="AR2183" s="1061">
        <f t="shared" si="847"/>
        <v>0</v>
      </c>
      <c r="AS2183" s="1061">
        <f t="shared" si="847"/>
        <v>0</v>
      </c>
      <c r="AT2183" s="850">
        <f t="shared" si="853"/>
        <v>0</v>
      </c>
      <c r="AU2183" s="932" t="s">
        <v>858</v>
      </c>
      <c r="AV2183" s="933">
        <f t="shared" si="864"/>
        <v>13</v>
      </c>
      <c r="AW2183" s="934" t="s">
        <v>27</v>
      </c>
      <c r="AX2183" s="1048">
        <v>0.26</v>
      </c>
      <c r="AY2183" s="944" t="s">
        <v>29</v>
      </c>
      <c r="AZ2183" s="937">
        <f>AV2183*AX2183</f>
        <v>3.38</v>
      </c>
    </row>
    <row r="2184" spans="1:52" ht="13.5" customHeight="1">
      <c r="A2184" s="838">
        <f>IF(B2184&lt;&gt;"",MAX($A2183:$A2183)+1,"")</f>
        <v>47</v>
      </c>
      <c r="B2184" s="1046" t="s">
        <v>896</v>
      </c>
      <c r="C2184" s="844" t="s">
        <v>66</v>
      </c>
      <c r="D2184" s="1117">
        <v>10</v>
      </c>
      <c r="E2184" s="1060">
        <v>10</v>
      </c>
      <c r="F2184" s="1140"/>
      <c r="G2184" s="1086"/>
      <c r="H2184" s="1091">
        <v>5</v>
      </c>
      <c r="I2184" s="1077"/>
      <c r="J2184" s="1060">
        <f t="shared" si="842"/>
        <v>50</v>
      </c>
      <c r="K2184" s="1061"/>
      <c r="L2184" s="1061"/>
      <c r="M2184" s="1063"/>
      <c r="N2184" s="1063"/>
      <c r="O2184" s="1060">
        <f t="shared" si="857"/>
        <v>0</v>
      </c>
      <c r="P2184" s="1061"/>
      <c r="Q2184" s="1061"/>
      <c r="R2184" s="1063">
        <v>5</v>
      </c>
      <c r="S2184" s="1063"/>
      <c r="T2184" s="1079">
        <f t="shared" si="865"/>
        <v>50</v>
      </c>
      <c r="U2184" s="1061">
        <f t="shared" si="862"/>
        <v>0</v>
      </c>
      <c r="V2184" s="1061">
        <f t="shared" si="855"/>
        <v>0</v>
      </c>
      <c r="W2184" s="1063">
        <f t="shared" si="855"/>
        <v>10</v>
      </c>
      <c r="X2184" s="1063">
        <f t="shared" si="855"/>
        <v>0</v>
      </c>
      <c r="Y2184" s="1060">
        <f t="shared" si="855"/>
        <v>100</v>
      </c>
      <c r="Z2184" s="1080">
        <f t="shared" si="852"/>
        <v>47</v>
      </c>
      <c r="AA2184" s="1126" t="str">
        <f t="shared" si="849"/>
        <v>Rau canh</v>
      </c>
      <c r="AB2184" s="1082" t="str">
        <f t="shared" si="849"/>
        <v>kg</v>
      </c>
      <c r="AC2184" s="1083">
        <f t="shared" si="849"/>
        <v>10</v>
      </c>
      <c r="AD2184" s="1089">
        <f t="shared" si="849"/>
        <v>10</v>
      </c>
      <c r="AE2184" s="1071">
        <f t="shared" ref="AE2184:AH2191" si="866">AE2103+AJ2103-AO2103</f>
        <v>0</v>
      </c>
      <c r="AF2184" s="1071">
        <f t="shared" si="866"/>
        <v>0</v>
      </c>
      <c r="AG2184" s="1071">
        <f t="shared" si="866"/>
        <v>0</v>
      </c>
      <c r="AH2184" s="1071">
        <f t="shared" si="866"/>
        <v>0</v>
      </c>
      <c r="AI2184" s="1060">
        <f t="shared" si="850"/>
        <v>0</v>
      </c>
      <c r="AJ2184" s="1102">
        <f t="shared" si="859"/>
        <v>0</v>
      </c>
      <c r="AK2184" s="1102">
        <f t="shared" si="859"/>
        <v>0</v>
      </c>
      <c r="AL2184" s="1102">
        <f t="shared" si="859"/>
        <v>10</v>
      </c>
      <c r="AM2184" s="1102">
        <f t="shared" si="860"/>
        <v>0</v>
      </c>
      <c r="AN2184" s="1085">
        <f t="shared" si="861"/>
        <v>100</v>
      </c>
      <c r="AO2184" s="1061">
        <f t="shared" si="847"/>
        <v>0</v>
      </c>
      <c r="AP2184" s="1061">
        <f t="shared" si="847"/>
        <v>0</v>
      </c>
      <c r="AQ2184" s="1061">
        <f t="shared" si="847"/>
        <v>10</v>
      </c>
      <c r="AR2184" s="1061">
        <f t="shared" si="847"/>
        <v>0</v>
      </c>
      <c r="AS2184" s="1061">
        <f t="shared" si="847"/>
        <v>100</v>
      </c>
      <c r="AT2184" s="850">
        <f t="shared" si="853"/>
        <v>0</v>
      </c>
      <c r="AU2184" s="1146" t="s">
        <v>859</v>
      </c>
      <c r="AV2184" s="947"/>
      <c r="AW2184" s="947"/>
      <c r="AX2184" s="947"/>
      <c r="AY2184" s="947"/>
      <c r="AZ2184" s="937"/>
    </row>
    <row r="2185" spans="1:52" ht="13.5" customHeight="1">
      <c r="A2185" s="838">
        <f>IF(B2185&lt;&gt;"",MAX($A2184:$A2184)+1,"")</f>
        <v>48</v>
      </c>
      <c r="B2185" s="1046" t="s">
        <v>893</v>
      </c>
      <c r="C2185" s="844" t="s">
        <v>66</v>
      </c>
      <c r="D2185" s="1117">
        <v>25</v>
      </c>
      <c r="E2185" s="1060">
        <v>25</v>
      </c>
      <c r="F2185" s="1140"/>
      <c r="G2185" s="1086"/>
      <c r="H2185" s="1091"/>
      <c r="I2185" s="1077"/>
      <c r="J2185" s="1060">
        <f>SUM(F2185:I2185)*$E2185</f>
        <v>0</v>
      </c>
      <c r="K2185" s="1061"/>
      <c r="L2185" s="1061"/>
      <c r="M2185" s="1063"/>
      <c r="N2185" s="1063"/>
      <c r="O2185" s="1060">
        <f t="shared" si="857"/>
        <v>0</v>
      </c>
      <c r="P2185" s="1061"/>
      <c r="Q2185" s="1061"/>
      <c r="R2185" s="1063">
        <v>6</v>
      </c>
      <c r="S2185" s="1063"/>
      <c r="T2185" s="1079">
        <f t="shared" si="865"/>
        <v>150</v>
      </c>
      <c r="U2185" s="1061">
        <f t="shared" si="862"/>
        <v>0</v>
      </c>
      <c r="V2185" s="1061">
        <f t="shared" si="855"/>
        <v>0</v>
      </c>
      <c r="W2185" s="1063">
        <f t="shared" si="855"/>
        <v>6</v>
      </c>
      <c r="X2185" s="1063">
        <f t="shared" si="855"/>
        <v>0</v>
      </c>
      <c r="Y2185" s="1060">
        <f t="shared" si="855"/>
        <v>150</v>
      </c>
      <c r="Z2185" s="1080">
        <f t="shared" si="852"/>
        <v>48</v>
      </c>
      <c r="AA2185" s="1126" t="str">
        <f t="shared" si="849"/>
        <v>Măng</v>
      </c>
      <c r="AB2185" s="1082" t="str">
        <f t="shared" si="849"/>
        <v>kg</v>
      </c>
      <c r="AC2185" s="1083">
        <f t="shared" si="849"/>
        <v>25</v>
      </c>
      <c r="AD2185" s="1089">
        <f t="shared" si="849"/>
        <v>25</v>
      </c>
      <c r="AE2185" s="1071">
        <f t="shared" si="866"/>
        <v>0</v>
      </c>
      <c r="AF2185" s="1071">
        <f t="shared" si="866"/>
        <v>0</v>
      </c>
      <c r="AG2185" s="1071">
        <f t="shared" si="866"/>
        <v>0</v>
      </c>
      <c r="AH2185" s="1071">
        <f t="shared" si="866"/>
        <v>0</v>
      </c>
      <c r="AI2185" s="1060">
        <f t="shared" si="850"/>
        <v>0</v>
      </c>
      <c r="AJ2185" s="1102">
        <f t="shared" si="859"/>
        <v>0</v>
      </c>
      <c r="AK2185" s="1102">
        <f t="shared" si="859"/>
        <v>0</v>
      </c>
      <c r="AL2185" s="1102">
        <f t="shared" si="859"/>
        <v>6</v>
      </c>
      <c r="AM2185" s="1102">
        <f t="shared" si="860"/>
        <v>0</v>
      </c>
      <c r="AN2185" s="1085">
        <f t="shared" si="861"/>
        <v>150</v>
      </c>
      <c r="AO2185" s="1061">
        <f t="shared" si="847"/>
        <v>0</v>
      </c>
      <c r="AP2185" s="1061">
        <f t="shared" si="847"/>
        <v>0</v>
      </c>
      <c r="AQ2185" s="1061">
        <f t="shared" si="847"/>
        <v>6</v>
      </c>
      <c r="AR2185" s="1061">
        <f t="shared" si="847"/>
        <v>0</v>
      </c>
      <c r="AS2185" s="1061">
        <f t="shared" si="847"/>
        <v>150</v>
      </c>
      <c r="AT2185" s="850">
        <f t="shared" si="853"/>
        <v>0</v>
      </c>
      <c r="AU2185" s="948"/>
      <c r="AV2185" s="934"/>
      <c r="AW2185" s="934"/>
      <c r="AX2185" s="935"/>
      <c r="AY2185" s="936" t="s">
        <v>29</v>
      </c>
      <c r="AZ2185" s="937">
        <f>AV2185*AX2185</f>
        <v>0</v>
      </c>
    </row>
    <row r="2186" spans="1:52" ht="13.5" customHeight="1">
      <c r="A2186" s="838">
        <f t="shared" ref="A2186:A2197" si="867">IF(B2186&lt;&gt;"",MAX($A2184:$A2185)+1,"")</f>
        <v>49</v>
      </c>
      <c r="B2186" s="1046" t="s">
        <v>126</v>
      </c>
      <c r="C2186" s="844" t="s">
        <v>66</v>
      </c>
      <c r="D2186" s="1141">
        <v>15</v>
      </c>
      <c r="E2186" s="1142">
        <v>15</v>
      </c>
      <c r="F2186" s="1140"/>
      <c r="G2186" s="1120"/>
      <c r="H2186" s="1077"/>
      <c r="I2186" s="1077"/>
      <c r="J2186" s="1060">
        <f>SUM(F2186:I2186)*$E2186</f>
        <v>0</v>
      </c>
      <c r="K2186" s="1103"/>
      <c r="L2186" s="1071"/>
      <c r="M2186" s="1062">
        <v>6</v>
      </c>
      <c r="N2186" s="1063"/>
      <c r="O2186" s="1060">
        <f t="shared" si="857"/>
        <v>90</v>
      </c>
      <c r="P2186" s="1061"/>
      <c r="Q2186" s="1071"/>
      <c r="R2186" s="1062"/>
      <c r="S2186" s="1063"/>
      <c r="T2186" s="1079">
        <f t="shared" si="865"/>
        <v>0</v>
      </c>
      <c r="U2186" s="1061">
        <f t="shared" si="862"/>
        <v>0</v>
      </c>
      <c r="V2186" s="1061">
        <f t="shared" si="855"/>
        <v>0</v>
      </c>
      <c r="W2186" s="1063">
        <f t="shared" si="855"/>
        <v>6</v>
      </c>
      <c r="X2186" s="1063">
        <f t="shared" si="855"/>
        <v>0</v>
      </c>
      <c r="Y2186" s="1060">
        <f t="shared" si="855"/>
        <v>90</v>
      </c>
      <c r="Z2186" s="1080">
        <f t="shared" si="852"/>
        <v>49</v>
      </c>
      <c r="AA2186" s="1126" t="str">
        <f t="shared" si="849"/>
        <v>Mướp đắng</v>
      </c>
      <c r="AB2186" s="1082" t="str">
        <f t="shared" si="849"/>
        <v>kg</v>
      </c>
      <c r="AC2186" s="1083">
        <f t="shared" si="849"/>
        <v>15</v>
      </c>
      <c r="AD2186" s="1089">
        <f t="shared" si="849"/>
        <v>15</v>
      </c>
      <c r="AE2186" s="1071">
        <f t="shared" si="866"/>
        <v>0</v>
      </c>
      <c r="AF2186" s="1071">
        <f t="shared" si="866"/>
        <v>0</v>
      </c>
      <c r="AG2186" s="1071">
        <f t="shared" si="866"/>
        <v>0</v>
      </c>
      <c r="AH2186" s="1071">
        <f t="shared" si="866"/>
        <v>0</v>
      </c>
      <c r="AI2186" s="1060">
        <f t="shared" si="850"/>
        <v>0</v>
      </c>
      <c r="AJ2186" s="1102">
        <f t="shared" si="859"/>
        <v>0</v>
      </c>
      <c r="AK2186" s="1102">
        <f t="shared" si="859"/>
        <v>0</v>
      </c>
      <c r="AL2186" s="1102">
        <f t="shared" si="859"/>
        <v>6</v>
      </c>
      <c r="AM2186" s="1102">
        <f t="shared" si="860"/>
        <v>0</v>
      </c>
      <c r="AN2186" s="1085">
        <f t="shared" si="861"/>
        <v>90</v>
      </c>
      <c r="AO2186" s="1061">
        <f t="shared" si="847"/>
        <v>0</v>
      </c>
      <c r="AP2186" s="1061">
        <f t="shared" si="847"/>
        <v>0</v>
      </c>
      <c r="AQ2186" s="1061">
        <f t="shared" si="847"/>
        <v>6</v>
      </c>
      <c r="AR2186" s="1061">
        <f t="shared" si="847"/>
        <v>0</v>
      </c>
      <c r="AS2186" s="1061">
        <f t="shared" si="847"/>
        <v>90</v>
      </c>
      <c r="AT2186" s="850">
        <f t="shared" si="853"/>
        <v>0</v>
      </c>
      <c r="AU2186" s="948"/>
      <c r="AV2186" s="934"/>
      <c r="AW2186" s="934"/>
      <c r="AX2186" s="935"/>
      <c r="AY2186" s="936" t="s">
        <v>29</v>
      </c>
      <c r="AZ2186" s="937">
        <f>AV2186*AX2186</f>
        <v>0</v>
      </c>
    </row>
    <row r="2187" spans="1:52" ht="13.5" customHeight="1">
      <c r="A2187" s="838">
        <f t="shared" si="867"/>
        <v>50</v>
      </c>
      <c r="B2187" s="1046" t="s">
        <v>918</v>
      </c>
      <c r="C2187" s="844" t="s">
        <v>66</v>
      </c>
      <c r="D2187" s="1117">
        <v>15</v>
      </c>
      <c r="E2187" s="1060">
        <v>15</v>
      </c>
      <c r="F2187" s="1140"/>
      <c r="G2187" s="1090"/>
      <c r="H2187" s="1077"/>
      <c r="I2187" s="1077"/>
      <c r="J2187" s="1060">
        <f>SUM(F2187:I2187)*$E2187</f>
        <v>0</v>
      </c>
      <c r="K2187" s="1061"/>
      <c r="L2187" s="1071"/>
      <c r="M2187" s="1063"/>
      <c r="N2187" s="1063"/>
      <c r="O2187" s="1060">
        <f t="shared" si="857"/>
        <v>0</v>
      </c>
      <c r="P2187" s="1065"/>
      <c r="Q2187" s="1071"/>
      <c r="R2187" s="1062"/>
      <c r="S2187" s="1063"/>
      <c r="T2187" s="1079">
        <f t="shared" si="865"/>
        <v>0</v>
      </c>
      <c r="U2187" s="1061">
        <f t="shared" si="862"/>
        <v>0</v>
      </c>
      <c r="V2187" s="1061">
        <f t="shared" si="855"/>
        <v>0</v>
      </c>
      <c r="W2187" s="1063">
        <f t="shared" si="855"/>
        <v>0</v>
      </c>
      <c r="X2187" s="1063">
        <f t="shared" si="855"/>
        <v>0</v>
      </c>
      <c r="Y2187" s="1060">
        <f t="shared" si="855"/>
        <v>0</v>
      </c>
      <c r="Z2187" s="1080">
        <f t="shared" si="852"/>
        <v>50</v>
      </c>
      <c r="AA2187" s="1126" t="str">
        <f t="shared" si="849"/>
        <v>Cà  xanh</v>
      </c>
      <c r="AB2187" s="1082" t="str">
        <f t="shared" si="849"/>
        <v>kg</v>
      </c>
      <c r="AC2187" s="1083">
        <f t="shared" si="849"/>
        <v>15</v>
      </c>
      <c r="AD2187" s="1089">
        <f t="shared" si="849"/>
        <v>15</v>
      </c>
      <c r="AE2187" s="1071">
        <f t="shared" si="866"/>
        <v>0</v>
      </c>
      <c r="AF2187" s="1071">
        <f t="shared" si="866"/>
        <v>0</v>
      </c>
      <c r="AG2187" s="1071">
        <f t="shared" si="866"/>
        <v>0</v>
      </c>
      <c r="AH2187" s="1071">
        <f t="shared" si="866"/>
        <v>0</v>
      </c>
      <c r="AI2187" s="1060">
        <f t="shared" si="850"/>
        <v>0</v>
      </c>
      <c r="AJ2187" s="1102">
        <f t="shared" si="859"/>
        <v>0</v>
      </c>
      <c r="AK2187" s="1102">
        <f t="shared" si="859"/>
        <v>0</v>
      </c>
      <c r="AL2187" s="1102">
        <f t="shared" si="859"/>
        <v>0</v>
      </c>
      <c r="AM2187" s="1102">
        <f t="shared" si="860"/>
        <v>0</v>
      </c>
      <c r="AN2187" s="1085">
        <f t="shared" si="861"/>
        <v>0</v>
      </c>
      <c r="AO2187" s="1061">
        <f t="shared" si="847"/>
        <v>0</v>
      </c>
      <c r="AP2187" s="1061">
        <f t="shared" si="847"/>
        <v>0</v>
      </c>
      <c r="AQ2187" s="1061">
        <f t="shared" si="847"/>
        <v>0</v>
      </c>
      <c r="AR2187" s="1061">
        <f t="shared" si="847"/>
        <v>0</v>
      </c>
      <c r="AS2187" s="1061">
        <f t="shared" si="847"/>
        <v>0</v>
      </c>
      <c r="AT2187" s="850">
        <f t="shared" si="853"/>
        <v>0</v>
      </c>
      <c r="AU2187" s="1480" t="s">
        <v>916</v>
      </c>
      <c r="AV2187" s="1481"/>
      <c r="AW2187" s="1481"/>
      <c r="AX2187" s="1481"/>
      <c r="AY2187" s="1147" t="str">
        <f>AY2188</f>
        <v>=</v>
      </c>
      <c r="AZ2187" s="937">
        <f ca="1">AZ2110</f>
        <v>21.77999999999966</v>
      </c>
    </row>
    <row r="2188" spans="1:52" ht="13.5" customHeight="1">
      <c r="A2188" s="838">
        <f t="shared" si="867"/>
        <v>51</v>
      </c>
      <c r="B2188" s="1045" t="s">
        <v>64</v>
      </c>
      <c r="C2188" s="844" t="s">
        <v>66</v>
      </c>
      <c r="D2188" s="1117">
        <v>13</v>
      </c>
      <c r="E2188" s="1060">
        <v>13</v>
      </c>
      <c r="F2188" s="1140"/>
      <c r="G2188" s="1086"/>
      <c r="H2188" s="1091"/>
      <c r="I2188" s="1077"/>
      <c r="J2188" s="1060">
        <f t="shared" ref="J2188:J2197" si="868">SUM(F2188:I2188)*$E2188</f>
        <v>0</v>
      </c>
      <c r="K2188" s="1061"/>
      <c r="L2188" s="1071"/>
      <c r="M2188" s="1063"/>
      <c r="N2188" s="1063"/>
      <c r="O2188" s="1060">
        <f t="shared" si="857"/>
        <v>0</v>
      </c>
      <c r="P2188" s="1061"/>
      <c r="Q2188" s="1061"/>
      <c r="R2188" s="1063"/>
      <c r="S2188" s="1063"/>
      <c r="T2188" s="1079">
        <f t="shared" si="865"/>
        <v>0</v>
      </c>
      <c r="U2188" s="1061">
        <f t="shared" si="862"/>
        <v>0</v>
      </c>
      <c r="V2188" s="1061">
        <f t="shared" si="855"/>
        <v>0</v>
      </c>
      <c r="W2188" s="1063">
        <f t="shared" si="855"/>
        <v>0</v>
      </c>
      <c r="X2188" s="1063">
        <f t="shared" si="855"/>
        <v>0</v>
      </c>
      <c r="Y2188" s="1060">
        <f t="shared" si="855"/>
        <v>0</v>
      </c>
      <c r="Z2188" s="1080">
        <f t="shared" si="852"/>
        <v>51</v>
      </c>
      <c r="AA2188" s="1126" t="str">
        <f t="shared" si="849"/>
        <v>Hành tây</v>
      </c>
      <c r="AB2188" s="1082" t="str">
        <f t="shared" si="849"/>
        <v>kg</v>
      </c>
      <c r="AC2188" s="1083">
        <f t="shared" si="849"/>
        <v>13</v>
      </c>
      <c r="AD2188" s="1089">
        <f t="shared" si="849"/>
        <v>13</v>
      </c>
      <c r="AE2188" s="1071">
        <f t="shared" si="866"/>
        <v>0</v>
      </c>
      <c r="AF2188" s="1071">
        <f t="shared" si="866"/>
        <v>0</v>
      </c>
      <c r="AG2188" s="1071">
        <f t="shared" si="866"/>
        <v>0</v>
      </c>
      <c r="AH2188" s="1071">
        <f t="shared" si="866"/>
        <v>0</v>
      </c>
      <c r="AI2188" s="1060">
        <f t="shared" si="850"/>
        <v>0</v>
      </c>
      <c r="AJ2188" s="1102">
        <f t="shared" si="859"/>
        <v>0</v>
      </c>
      <c r="AK2188" s="1102">
        <f t="shared" si="859"/>
        <v>0</v>
      </c>
      <c r="AL2188" s="1102">
        <f t="shared" si="859"/>
        <v>0</v>
      </c>
      <c r="AM2188" s="1102">
        <f t="shared" si="860"/>
        <v>0</v>
      </c>
      <c r="AN2188" s="1085">
        <f t="shared" si="861"/>
        <v>0</v>
      </c>
      <c r="AO2188" s="1061">
        <f t="shared" si="847"/>
        <v>0</v>
      </c>
      <c r="AP2188" s="1061">
        <f t="shared" si="847"/>
        <v>0</v>
      </c>
      <c r="AQ2188" s="1061">
        <f t="shared" si="847"/>
        <v>0</v>
      </c>
      <c r="AR2188" s="1061">
        <f t="shared" si="847"/>
        <v>0</v>
      </c>
      <c r="AS2188" s="1061">
        <f t="shared" si="847"/>
        <v>0</v>
      </c>
      <c r="AT2188" s="850">
        <f t="shared" si="853"/>
        <v>0</v>
      </c>
      <c r="AU2188" s="1505" t="s">
        <v>917</v>
      </c>
      <c r="AV2188" s="1506"/>
      <c r="AW2188" s="1506"/>
      <c r="AX2188" s="1506"/>
      <c r="AY2188" s="1147" t="s">
        <v>29</v>
      </c>
      <c r="AZ2188" s="937">
        <f ca="1">SUM(AZ2177:AZ2187)</f>
        <v>114.97999999999963</v>
      </c>
    </row>
    <row r="2189" spans="1:52" ht="13.5" customHeight="1">
      <c r="A2189" s="838">
        <f t="shared" si="867"/>
        <v>52</v>
      </c>
      <c r="B2189" s="1046" t="s">
        <v>511</v>
      </c>
      <c r="C2189" s="844" t="s">
        <v>66</v>
      </c>
      <c r="D2189" s="1117">
        <v>20</v>
      </c>
      <c r="E2189" s="1060">
        <v>15</v>
      </c>
      <c r="F2189" s="1140"/>
      <c r="G2189" s="1086"/>
      <c r="H2189" s="1091"/>
      <c r="I2189" s="1077"/>
      <c r="J2189" s="1060">
        <f t="shared" si="868"/>
        <v>0</v>
      </c>
      <c r="K2189" s="1061"/>
      <c r="L2189" s="1061"/>
      <c r="M2189" s="1063"/>
      <c r="N2189" s="1063"/>
      <c r="O2189" s="1060">
        <f t="shared" si="857"/>
        <v>0</v>
      </c>
      <c r="P2189" s="1061"/>
      <c r="Q2189" s="1061"/>
      <c r="R2189" s="1063"/>
      <c r="S2189" s="1063"/>
      <c r="T2189" s="1079">
        <f t="shared" si="865"/>
        <v>0</v>
      </c>
      <c r="U2189" s="1061">
        <f t="shared" si="862"/>
        <v>0</v>
      </c>
      <c r="V2189" s="1061">
        <f t="shared" si="855"/>
        <v>0</v>
      </c>
      <c r="W2189" s="1063">
        <f t="shared" si="855"/>
        <v>0</v>
      </c>
      <c r="X2189" s="1063">
        <f t="shared" si="855"/>
        <v>0</v>
      </c>
      <c r="Y2189" s="1060">
        <f t="shared" si="855"/>
        <v>0</v>
      </c>
      <c r="Z2189" s="1080">
        <f t="shared" si="852"/>
        <v>52</v>
      </c>
      <c r="AA2189" s="1126" t="str">
        <f t="shared" si="849"/>
        <v>Sã</v>
      </c>
      <c r="AB2189" s="1082" t="str">
        <f t="shared" si="849"/>
        <v>kg</v>
      </c>
      <c r="AC2189" s="1083">
        <f t="shared" si="849"/>
        <v>20</v>
      </c>
      <c r="AD2189" s="1089">
        <f t="shared" si="849"/>
        <v>15</v>
      </c>
      <c r="AE2189" s="1071">
        <f t="shared" si="866"/>
        <v>0</v>
      </c>
      <c r="AF2189" s="1071">
        <f t="shared" si="866"/>
        <v>0</v>
      </c>
      <c r="AG2189" s="1071">
        <f t="shared" si="866"/>
        <v>0</v>
      </c>
      <c r="AH2189" s="1071">
        <f t="shared" si="866"/>
        <v>0</v>
      </c>
      <c r="AI2189" s="1060">
        <f t="shared" si="850"/>
        <v>0</v>
      </c>
      <c r="AJ2189" s="1102">
        <f t="shared" si="859"/>
        <v>0</v>
      </c>
      <c r="AK2189" s="1102">
        <f t="shared" si="859"/>
        <v>0</v>
      </c>
      <c r="AL2189" s="1102">
        <f t="shared" si="859"/>
        <v>0</v>
      </c>
      <c r="AM2189" s="1102">
        <f t="shared" si="860"/>
        <v>0</v>
      </c>
      <c r="AN2189" s="1085">
        <f t="shared" si="861"/>
        <v>0</v>
      </c>
      <c r="AO2189" s="1061">
        <f t="shared" ref="AO2189:AS2197" si="869">U2189</f>
        <v>0</v>
      </c>
      <c r="AP2189" s="1061">
        <f t="shared" si="869"/>
        <v>0</v>
      </c>
      <c r="AQ2189" s="1061">
        <f t="shared" si="869"/>
        <v>0</v>
      </c>
      <c r="AR2189" s="1061">
        <f t="shared" si="869"/>
        <v>0</v>
      </c>
      <c r="AS2189" s="1061">
        <f t="shared" si="869"/>
        <v>0</v>
      </c>
      <c r="AT2189" s="850">
        <f t="shared" si="853"/>
        <v>0</v>
      </c>
      <c r="AU2189" s="1480" t="s">
        <v>861</v>
      </c>
      <c r="AV2189" s="1481"/>
      <c r="AW2189" s="1481"/>
      <c r="AX2189" s="1481"/>
      <c r="AY2189" s="1147" t="s">
        <v>29</v>
      </c>
      <c r="AZ2189" s="937">
        <f ca="1">SUMIF(AA2138:AR2203,"Gạo*",AO2138:AO2203)+SUMIF(AA2138:AR2203,"Gạo*",AP2138:AP2203)+SUMIF(AA2138:AR2203,"Gạo*",AQ2138:AQ2203)+SUMIF(AA2138:AR2203,"Gạo*",AR2138:AR2203)</f>
        <v>94</v>
      </c>
    </row>
    <row r="2190" spans="1:52" ht="13.5" customHeight="1">
      <c r="A2190" s="838">
        <f t="shared" si="867"/>
        <v>53</v>
      </c>
      <c r="B2190" s="908" t="s">
        <v>895</v>
      </c>
      <c r="C2190" s="844" t="s">
        <v>66</v>
      </c>
      <c r="D2190" s="1117">
        <v>8</v>
      </c>
      <c r="E2190" s="1060">
        <v>8</v>
      </c>
      <c r="F2190" s="1140"/>
      <c r="G2190" s="1086"/>
      <c r="H2190" s="1077"/>
      <c r="I2190" s="1077"/>
      <c r="J2190" s="1060">
        <f t="shared" si="868"/>
        <v>0</v>
      </c>
      <c r="K2190" s="1061"/>
      <c r="L2190" s="1071"/>
      <c r="M2190" s="1063">
        <v>6</v>
      </c>
      <c r="N2190" s="1063"/>
      <c r="O2190" s="1060">
        <f t="shared" si="857"/>
        <v>48</v>
      </c>
      <c r="P2190" s="1061"/>
      <c r="Q2190" s="1061"/>
      <c r="R2190" s="1063"/>
      <c r="S2190" s="1063"/>
      <c r="T2190" s="1079">
        <f t="shared" ref="T2190:T2197" si="870">SUM(P2190:S2190)*$E2190</f>
        <v>0</v>
      </c>
      <c r="U2190" s="1061">
        <f t="shared" si="862"/>
        <v>0</v>
      </c>
      <c r="V2190" s="1061">
        <f t="shared" si="855"/>
        <v>0</v>
      </c>
      <c r="W2190" s="1063">
        <f t="shared" si="855"/>
        <v>6</v>
      </c>
      <c r="X2190" s="1063">
        <f t="shared" si="855"/>
        <v>0</v>
      </c>
      <c r="Y2190" s="1060">
        <f t="shared" si="855"/>
        <v>48</v>
      </c>
      <c r="Z2190" s="1080">
        <f t="shared" si="852"/>
        <v>53</v>
      </c>
      <c r="AA2190" s="1126" t="str">
        <f t="shared" si="849"/>
        <v>Mùng bac hà</v>
      </c>
      <c r="AB2190" s="1082" t="str">
        <f t="shared" si="849"/>
        <v>kg</v>
      </c>
      <c r="AC2190" s="1083">
        <f t="shared" si="849"/>
        <v>8</v>
      </c>
      <c r="AD2190" s="1089">
        <f t="shared" si="849"/>
        <v>8</v>
      </c>
      <c r="AE2190" s="1071">
        <f t="shared" si="866"/>
        <v>0</v>
      </c>
      <c r="AF2190" s="1071">
        <f t="shared" si="866"/>
        <v>0</v>
      </c>
      <c r="AG2190" s="1071">
        <f t="shared" si="866"/>
        <v>0</v>
      </c>
      <c r="AH2190" s="1071">
        <f t="shared" si="866"/>
        <v>0</v>
      </c>
      <c r="AI2190" s="1060">
        <f t="shared" si="850"/>
        <v>0</v>
      </c>
      <c r="AJ2190" s="1102">
        <f t="shared" si="859"/>
        <v>0</v>
      </c>
      <c r="AK2190" s="1102">
        <f t="shared" si="859"/>
        <v>0</v>
      </c>
      <c r="AL2190" s="1102">
        <f t="shared" si="859"/>
        <v>6</v>
      </c>
      <c r="AM2190" s="1102">
        <f t="shared" si="860"/>
        <v>0</v>
      </c>
      <c r="AN2190" s="1085">
        <f t="shared" si="861"/>
        <v>48</v>
      </c>
      <c r="AO2190" s="1061">
        <f t="shared" si="869"/>
        <v>0</v>
      </c>
      <c r="AP2190" s="1061">
        <f t="shared" si="869"/>
        <v>0</v>
      </c>
      <c r="AQ2190" s="1061">
        <f t="shared" si="869"/>
        <v>6</v>
      </c>
      <c r="AR2190" s="1061">
        <f t="shared" si="869"/>
        <v>0</v>
      </c>
      <c r="AS2190" s="1061">
        <f t="shared" si="869"/>
        <v>48</v>
      </c>
      <c r="AT2190" s="850">
        <f t="shared" si="853"/>
        <v>0</v>
      </c>
      <c r="AU2190" s="1480" t="s">
        <v>862</v>
      </c>
      <c r="AV2190" s="1481"/>
      <c r="AW2190" s="1481"/>
      <c r="AX2190" s="1481"/>
      <c r="AY2190" s="1147" t="s">
        <v>29</v>
      </c>
      <c r="AZ2190" s="1148">
        <f ca="1">AZ2111</f>
        <v>0</v>
      </c>
    </row>
    <row r="2191" spans="1:52" ht="13.5" customHeight="1">
      <c r="A2191" s="838">
        <f t="shared" si="867"/>
        <v>54</v>
      </c>
      <c r="B2191" s="908" t="s">
        <v>512</v>
      </c>
      <c r="C2191" s="844" t="s">
        <v>66</v>
      </c>
      <c r="D2191" s="1117">
        <v>20</v>
      </c>
      <c r="E2191" s="1060">
        <v>20</v>
      </c>
      <c r="F2191" s="1140"/>
      <c r="G2191" s="1120"/>
      <c r="H2191" s="1077"/>
      <c r="I2191" s="1077"/>
      <c r="J2191" s="1060">
        <f t="shared" si="868"/>
        <v>0</v>
      </c>
      <c r="K2191" s="1061"/>
      <c r="L2191" s="1071"/>
      <c r="M2191" s="1063"/>
      <c r="N2191" s="1063"/>
      <c r="O2191" s="1060">
        <f t="shared" si="857"/>
        <v>0</v>
      </c>
      <c r="P2191" s="1061"/>
      <c r="Q2191" s="1071"/>
      <c r="R2191" s="1063"/>
      <c r="S2191" s="1063"/>
      <c r="T2191" s="1079">
        <f t="shared" si="870"/>
        <v>0</v>
      </c>
      <c r="U2191" s="1061">
        <f t="shared" si="862"/>
        <v>0</v>
      </c>
      <c r="V2191" s="1061">
        <f t="shared" si="855"/>
        <v>0</v>
      </c>
      <c r="W2191" s="1063">
        <f t="shared" si="855"/>
        <v>0</v>
      </c>
      <c r="X2191" s="1063">
        <f t="shared" si="855"/>
        <v>0</v>
      </c>
      <c r="Y2191" s="1060">
        <f t="shared" si="855"/>
        <v>0</v>
      </c>
      <c r="Z2191" s="1080">
        <f t="shared" si="852"/>
        <v>54</v>
      </c>
      <c r="AA2191" s="1126" t="str">
        <f t="shared" si="849"/>
        <v>Riềng</v>
      </c>
      <c r="AB2191" s="1082" t="str">
        <f t="shared" si="849"/>
        <v>kg</v>
      </c>
      <c r="AC2191" s="1083">
        <f t="shared" si="849"/>
        <v>20</v>
      </c>
      <c r="AD2191" s="1089">
        <f t="shared" si="849"/>
        <v>20</v>
      </c>
      <c r="AE2191" s="1071">
        <f t="shared" si="866"/>
        <v>0</v>
      </c>
      <c r="AF2191" s="1071">
        <f t="shared" si="866"/>
        <v>0</v>
      </c>
      <c r="AG2191" s="1071">
        <f t="shared" si="866"/>
        <v>0</v>
      </c>
      <c r="AH2191" s="1071">
        <f t="shared" si="866"/>
        <v>0</v>
      </c>
      <c r="AI2191" s="1060">
        <f t="shared" si="850"/>
        <v>0</v>
      </c>
      <c r="AJ2191" s="1102">
        <f t="shared" si="859"/>
        <v>0</v>
      </c>
      <c r="AK2191" s="1102">
        <f t="shared" si="859"/>
        <v>0</v>
      </c>
      <c r="AL2191" s="1102">
        <f t="shared" si="859"/>
        <v>0</v>
      </c>
      <c r="AM2191" s="1102">
        <f t="shared" si="860"/>
        <v>0</v>
      </c>
      <c r="AN2191" s="1085">
        <f t="shared" si="861"/>
        <v>0</v>
      </c>
      <c r="AO2191" s="1061">
        <f t="shared" si="869"/>
        <v>0</v>
      </c>
      <c r="AP2191" s="1061">
        <f t="shared" si="869"/>
        <v>0</v>
      </c>
      <c r="AQ2191" s="1061">
        <f t="shared" si="869"/>
        <v>0</v>
      </c>
      <c r="AR2191" s="1061">
        <f t="shared" si="869"/>
        <v>0</v>
      </c>
      <c r="AS2191" s="1061">
        <f t="shared" si="869"/>
        <v>0</v>
      </c>
      <c r="AT2191" s="850">
        <f t="shared" si="853"/>
        <v>0</v>
      </c>
      <c r="AU2191" s="1149" t="s">
        <v>863</v>
      </c>
      <c r="AV2191" s="1150"/>
      <c r="AW2191" s="1150"/>
      <c r="AX2191" s="1150"/>
      <c r="AY2191" s="1147" t="s">
        <v>29</v>
      </c>
      <c r="AZ2191" s="937">
        <f ca="1">AZ2189+AZ2190</f>
        <v>94</v>
      </c>
    </row>
    <row r="2192" spans="1:52" ht="13.5" customHeight="1">
      <c r="A2192" s="838">
        <f t="shared" si="867"/>
        <v>55</v>
      </c>
      <c r="B2192" s="1045" t="s">
        <v>636</v>
      </c>
      <c r="C2192" s="844" t="s">
        <v>66</v>
      </c>
      <c r="D2192" s="1117">
        <v>10</v>
      </c>
      <c r="E2192" s="1060">
        <v>10</v>
      </c>
      <c r="F2192" s="1140"/>
      <c r="G2192" s="1086"/>
      <c r="H2192" s="1077"/>
      <c r="I2192" s="1077"/>
      <c r="J2192" s="1060">
        <f t="shared" si="868"/>
        <v>0</v>
      </c>
      <c r="K2192" s="1061"/>
      <c r="L2192" s="1065"/>
      <c r="M2192" s="1063"/>
      <c r="N2192" s="1063"/>
      <c r="O2192" s="1060">
        <f t="shared" si="857"/>
        <v>0</v>
      </c>
      <c r="P2192" s="1061"/>
      <c r="Q2192" s="1061"/>
      <c r="R2192" s="1063"/>
      <c r="S2192" s="1063"/>
      <c r="T2192" s="1079">
        <f t="shared" si="870"/>
        <v>0</v>
      </c>
      <c r="U2192" s="1061">
        <f t="shared" si="862"/>
        <v>0</v>
      </c>
      <c r="V2192" s="1061">
        <f t="shared" si="855"/>
        <v>0</v>
      </c>
      <c r="W2192" s="1063">
        <f t="shared" si="855"/>
        <v>0</v>
      </c>
      <c r="X2192" s="1063">
        <f t="shared" si="855"/>
        <v>0</v>
      </c>
      <c r="Y2192" s="1060">
        <f t="shared" si="855"/>
        <v>0</v>
      </c>
      <c r="Z2192" s="1080">
        <f t="shared" si="852"/>
        <v>55</v>
      </c>
      <c r="AA2192" s="1126" t="str">
        <f t="shared" si="849"/>
        <v>Rau mùi</v>
      </c>
      <c r="AB2192" s="1082" t="str">
        <f t="shared" si="849"/>
        <v>kg</v>
      </c>
      <c r="AC2192" s="1083">
        <f t="shared" si="849"/>
        <v>10</v>
      </c>
      <c r="AD2192" s="1089">
        <f t="shared" si="849"/>
        <v>10</v>
      </c>
      <c r="AE2192" s="1071">
        <f>AE2112+AJ2112-AO2112</f>
        <v>0</v>
      </c>
      <c r="AF2192" s="1071">
        <f>AF2112+AK2112-AP2112</f>
        <v>0</v>
      </c>
      <c r="AG2192" s="1071">
        <f>AG2112+AL2112-AQ2112</f>
        <v>0</v>
      </c>
      <c r="AH2192" s="1071">
        <f>AH2112+AM2112-AR2112</f>
        <v>0</v>
      </c>
      <c r="AI2192" s="1060">
        <f t="shared" si="850"/>
        <v>0</v>
      </c>
      <c r="AJ2192" s="1102">
        <f t="shared" si="859"/>
        <v>0</v>
      </c>
      <c r="AK2192" s="1102">
        <f t="shared" si="859"/>
        <v>0</v>
      </c>
      <c r="AL2192" s="1102">
        <f t="shared" si="859"/>
        <v>0</v>
      </c>
      <c r="AM2192" s="1102">
        <f t="shared" si="860"/>
        <v>0</v>
      </c>
      <c r="AN2192" s="1085">
        <f t="shared" si="861"/>
        <v>0</v>
      </c>
      <c r="AO2192" s="1061">
        <f t="shared" si="869"/>
        <v>0</v>
      </c>
      <c r="AP2192" s="1061">
        <f t="shared" si="869"/>
        <v>0</v>
      </c>
      <c r="AQ2192" s="1061">
        <f t="shared" si="869"/>
        <v>0</v>
      </c>
      <c r="AR2192" s="1061">
        <f t="shared" si="869"/>
        <v>0</v>
      </c>
      <c r="AS2192" s="1061">
        <f t="shared" si="869"/>
        <v>0</v>
      </c>
      <c r="AT2192" s="850">
        <f t="shared" si="853"/>
        <v>0</v>
      </c>
      <c r="AU2192" s="1480" t="s">
        <v>864</v>
      </c>
      <c r="AV2192" s="1481"/>
      <c r="AW2192" s="1481"/>
      <c r="AX2192" s="1481"/>
      <c r="AY2192" s="1147" t="s">
        <v>29</v>
      </c>
      <c r="AZ2192" s="937">
        <f ca="1">IF(AZ2188-AZ2191&gt;0,AZ2188-AZ2191,0)</f>
        <v>20.979999999999634</v>
      </c>
    </row>
    <row r="2193" spans="1:52" ht="13.5" customHeight="1">
      <c r="A2193" s="838" t="str">
        <f t="shared" si="867"/>
        <v/>
      </c>
      <c r="B2193" s="906"/>
      <c r="C2193" s="844"/>
      <c r="D2193" s="1117"/>
      <c r="E2193" s="1060"/>
      <c r="F2193" s="1140"/>
      <c r="G2193" s="1086"/>
      <c r="H2193" s="1077"/>
      <c r="I2193" s="1077"/>
      <c r="J2193" s="1060">
        <f t="shared" si="868"/>
        <v>0</v>
      </c>
      <c r="K2193" s="1061"/>
      <c r="L2193" s="1061"/>
      <c r="M2193" s="1063"/>
      <c r="N2193" s="1063"/>
      <c r="O2193" s="1060">
        <f t="shared" si="857"/>
        <v>0</v>
      </c>
      <c r="P2193" s="1061"/>
      <c r="Q2193" s="1061"/>
      <c r="R2193" s="1063"/>
      <c r="S2193" s="1063"/>
      <c r="T2193" s="1079">
        <f t="shared" si="870"/>
        <v>0</v>
      </c>
      <c r="U2193" s="1061">
        <f t="shared" si="862"/>
        <v>0</v>
      </c>
      <c r="V2193" s="1061">
        <f t="shared" si="855"/>
        <v>0</v>
      </c>
      <c r="W2193" s="1063">
        <f t="shared" si="855"/>
        <v>0</v>
      </c>
      <c r="X2193" s="1063">
        <f t="shared" si="855"/>
        <v>0</v>
      </c>
      <c r="Y2193" s="1060">
        <f t="shared" si="855"/>
        <v>0</v>
      </c>
      <c r="Z2193" s="1080" t="str">
        <f t="shared" si="852"/>
        <v/>
      </c>
      <c r="AA2193" s="1126">
        <f t="shared" si="849"/>
        <v>0</v>
      </c>
      <c r="AB2193" s="1082">
        <f t="shared" si="849"/>
        <v>0</v>
      </c>
      <c r="AC2193" s="1083">
        <f t="shared" si="849"/>
        <v>0</v>
      </c>
      <c r="AD2193" s="1089">
        <f t="shared" si="849"/>
        <v>0</v>
      </c>
      <c r="AE2193" s="1071">
        <f t="shared" ref="AE2193:AH2197" si="871">AE2114+AJ2114-AO2114</f>
        <v>0</v>
      </c>
      <c r="AF2193" s="1071">
        <f t="shared" si="871"/>
        <v>0</v>
      </c>
      <c r="AG2193" s="1071">
        <f t="shared" si="871"/>
        <v>0</v>
      </c>
      <c r="AH2193" s="1071">
        <f t="shared" si="871"/>
        <v>0</v>
      </c>
      <c r="AI2193" s="1060">
        <f t="shared" si="850"/>
        <v>0</v>
      </c>
      <c r="AJ2193" s="1102">
        <f t="shared" si="859"/>
        <v>0</v>
      </c>
      <c r="AK2193" s="1102">
        <f t="shared" si="859"/>
        <v>0</v>
      </c>
      <c r="AL2193" s="1102">
        <f t="shared" si="859"/>
        <v>0</v>
      </c>
      <c r="AM2193" s="1102">
        <f t="shared" si="860"/>
        <v>0</v>
      </c>
      <c r="AN2193" s="1085">
        <f t="shared" si="861"/>
        <v>0</v>
      </c>
      <c r="AO2193" s="1061">
        <f t="shared" si="869"/>
        <v>0</v>
      </c>
      <c r="AP2193" s="1061">
        <f t="shared" si="869"/>
        <v>0</v>
      </c>
      <c r="AQ2193" s="1061">
        <f t="shared" si="869"/>
        <v>0</v>
      </c>
      <c r="AR2193" s="1061">
        <f t="shared" si="869"/>
        <v>0</v>
      </c>
      <c r="AS2193" s="1061">
        <f t="shared" si="869"/>
        <v>0</v>
      </c>
      <c r="AT2193" s="850" t="str">
        <f t="shared" si="853"/>
        <v/>
      </c>
      <c r="AU2193" s="1482" t="s">
        <v>797</v>
      </c>
      <c r="AV2193" s="1483"/>
      <c r="AW2193" s="1483"/>
      <c r="AX2193" s="1483"/>
      <c r="AY2193" s="894" t="s">
        <v>29</v>
      </c>
      <c r="AZ2193" s="1151">
        <f ca="1">IF(AZ2188-AZ2191&lt;0,AZ2191-AZ2188,0)</f>
        <v>0</v>
      </c>
    </row>
    <row r="2194" spans="1:52" ht="13.5" customHeight="1">
      <c r="A2194" s="838" t="str">
        <f t="shared" si="867"/>
        <v/>
      </c>
      <c r="B2194" s="906"/>
      <c r="C2194" s="844"/>
      <c r="D2194" s="1117"/>
      <c r="E2194" s="1060"/>
      <c r="F2194" s="1140"/>
      <c r="G2194" s="1086"/>
      <c r="H2194" s="1077"/>
      <c r="I2194" s="1077"/>
      <c r="J2194" s="1060">
        <f t="shared" si="868"/>
        <v>0</v>
      </c>
      <c r="K2194" s="1061"/>
      <c r="L2194" s="1061"/>
      <c r="M2194" s="1063"/>
      <c r="N2194" s="1063"/>
      <c r="O2194" s="1060">
        <f t="shared" si="857"/>
        <v>0</v>
      </c>
      <c r="P2194" s="1061"/>
      <c r="Q2194" s="1061"/>
      <c r="R2194" s="1063"/>
      <c r="S2194" s="1063"/>
      <c r="T2194" s="1079">
        <f t="shared" si="870"/>
        <v>0</v>
      </c>
      <c r="U2194" s="1061">
        <f t="shared" si="862"/>
        <v>0</v>
      </c>
      <c r="V2194" s="1061">
        <f t="shared" si="855"/>
        <v>0</v>
      </c>
      <c r="W2194" s="1063">
        <f t="shared" si="855"/>
        <v>0</v>
      </c>
      <c r="X2194" s="1063">
        <f t="shared" si="855"/>
        <v>0</v>
      </c>
      <c r="Y2194" s="1060">
        <f t="shared" si="855"/>
        <v>0</v>
      </c>
      <c r="Z2194" s="1080" t="str">
        <f t="shared" si="852"/>
        <v/>
      </c>
      <c r="AA2194" s="1126">
        <f t="shared" si="849"/>
        <v>0</v>
      </c>
      <c r="AB2194" s="1082">
        <f t="shared" si="849"/>
        <v>0</v>
      </c>
      <c r="AC2194" s="1083">
        <f t="shared" si="849"/>
        <v>0</v>
      </c>
      <c r="AD2194" s="1089">
        <f t="shared" si="849"/>
        <v>0</v>
      </c>
      <c r="AE2194" s="1071">
        <f t="shared" si="871"/>
        <v>0</v>
      </c>
      <c r="AF2194" s="1071">
        <f t="shared" si="871"/>
        <v>0</v>
      </c>
      <c r="AG2194" s="1071">
        <f t="shared" si="871"/>
        <v>0</v>
      </c>
      <c r="AH2194" s="1071">
        <f t="shared" si="871"/>
        <v>0</v>
      </c>
      <c r="AI2194" s="1060">
        <f t="shared" si="850"/>
        <v>0</v>
      </c>
      <c r="AJ2194" s="1102">
        <f t="shared" si="859"/>
        <v>0</v>
      </c>
      <c r="AK2194" s="1102">
        <f t="shared" si="859"/>
        <v>0</v>
      </c>
      <c r="AL2194" s="1102">
        <f t="shared" si="859"/>
        <v>0</v>
      </c>
      <c r="AM2194" s="1102">
        <f t="shared" si="860"/>
        <v>0</v>
      </c>
      <c r="AN2194" s="1085">
        <f t="shared" si="861"/>
        <v>0</v>
      </c>
      <c r="AO2194" s="1061">
        <f t="shared" si="869"/>
        <v>0</v>
      </c>
      <c r="AP2194" s="1061">
        <f t="shared" si="869"/>
        <v>0</v>
      </c>
      <c r="AQ2194" s="1061">
        <f t="shared" si="869"/>
        <v>0</v>
      </c>
      <c r="AR2194" s="1061">
        <f t="shared" si="869"/>
        <v>0</v>
      </c>
      <c r="AS2194" s="1061">
        <f t="shared" si="869"/>
        <v>0</v>
      </c>
      <c r="AT2194" s="850" t="str">
        <f t="shared" si="853"/>
        <v/>
      </c>
      <c r="AU2194" s="893"/>
      <c r="AV2194" s="894"/>
      <c r="AW2194" s="894"/>
      <c r="AX2194" s="894"/>
      <c r="AY2194" s="894"/>
      <c r="AZ2194" s="918"/>
    </row>
    <row r="2195" spans="1:52" ht="13.5" customHeight="1">
      <c r="A2195" s="838" t="str">
        <f t="shared" si="867"/>
        <v/>
      </c>
      <c r="B2195" s="906"/>
      <c r="C2195" s="844"/>
      <c r="D2195" s="1117"/>
      <c r="E2195" s="1060"/>
      <c r="F2195" s="1140"/>
      <c r="G2195" s="1086"/>
      <c r="H2195" s="1077"/>
      <c r="I2195" s="1077"/>
      <c r="J2195" s="1060">
        <f t="shared" si="868"/>
        <v>0</v>
      </c>
      <c r="K2195" s="1061"/>
      <c r="L2195" s="1061"/>
      <c r="M2195" s="1063"/>
      <c r="N2195" s="1063"/>
      <c r="O2195" s="1060">
        <f t="shared" si="857"/>
        <v>0</v>
      </c>
      <c r="P2195" s="1061"/>
      <c r="Q2195" s="1061"/>
      <c r="R2195" s="1063"/>
      <c r="S2195" s="1063"/>
      <c r="T2195" s="1079">
        <f t="shared" si="870"/>
        <v>0</v>
      </c>
      <c r="U2195" s="1061">
        <f t="shared" si="862"/>
        <v>0</v>
      </c>
      <c r="V2195" s="1061">
        <f t="shared" si="855"/>
        <v>0</v>
      </c>
      <c r="W2195" s="1063">
        <v>0</v>
      </c>
      <c r="X2195" s="1063">
        <f t="shared" si="855"/>
        <v>0</v>
      </c>
      <c r="Y2195" s="1060">
        <f t="shared" si="855"/>
        <v>0</v>
      </c>
      <c r="Z2195" s="1080" t="str">
        <f t="shared" si="852"/>
        <v/>
      </c>
      <c r="AA2195" s="1126">
        <f t="shared" si="849"/>
        <v>0</v>
      </c>
      <c r="AB2195" s="1082">
        <f t="shared" si="849"/>
        <v>0</v>
      </c>
      <c r="AC2195" s="1083">
        <f t="shared" si="849"/>
        <v>0</v>
      </c>
      <c r="AD2195" s="1089">
        <f t="shared" si="849"/>
        <v>0</v>
      </c>
      <c r="AE2195" s="1071">
        <f t="shared" si="871"/>
        <v>0</v>
      </c>
      <c r="AF2195" s="1071">
        <f t="shared" si="871"/>
        <v>0</v>
      </c>
      <c r="AG2195" s="1071">
        <f t="shared" si="871"/>
        <v>0</v>
      </c>
      <c r="AH2195" s="1071">
        <f t="shared" si="871"/>
        <v>0</v>
      </c>
      <c r="AI2195" s="1060">
        <f t="shared" si="850"/>
        <v>0</v>
      </c>
      <c r="AJ2195" s="1102">
        <f t="shared" si="859"/>
        <v>0</v>
      </c>
      <c r="AK2195" s="1102">
        <f t="shared" si="859"/>
        <v>0</v>
      </c>
      <c r="AL2195" s="1102">
        <f t="shared" si="859"/>
        <v>0</v>
      </c>
      <c r="AM2195" s="1102">
        <f t="shared" si="860"/>
        <v>0</v>
      </c>
      <c r="AN2195" s="1085">
        <f t="shared" si="861"/>
        <v>0</v>
      </c>
      <c r="AO2195" s="1061">
        <f t="shared" si="869"/>
        <v>0</v>
      </c>
      <c r="AP2195" s="1061">
        <f t="shared" si="869"/>
        <v>0</v>
      </c>
      <c r="AQ2195" s="1061">
        <f t="shared" si="869"/>
        <v>0</v>
      </c>
      <c r="AR2195" s="1061">
        <f t="shared" si="869"/>
        <v>0</v>
      </c>
      <c r="AS2195" s="1061">
        <f t="shared" si="869"/>
        <v>0</v>
      </c>
      <c r="AT2195" s="850" t="str">
        <f t="shared" si="853"/>
        <v/>
      </c>
      <c r="AU2195" s="893"/>
      <c r="AV2195" s="894"/>
      <c r="AW2195" s="894"/>
      <c r="AX2195" s="894"/>
      <c r="AY2195" s="894"/>
      <c r="AZ2195" s="918"/>
    </row>
    <row r="2196" spans="1:52" ht="13.5" customHeight="1">
      <c r="A2196" s="838" t="str">
        <f t="shared" si="867"/>
        <v/>
      </c>
      <c r="B2196" s="906"/>
      <c r="C2196" s="844"/>
      <c r="D2196" s="1117"/>
      <c r="E2196" s="1060"/>
      <c r="F2196" s="1140"/>
      <c r="G2196" s="1086"/>
      <c r="H2196" s="1077"/>
      <c r="I2196" s="1077"/>
      <c r="J2196" s="1060">
        <f t="shared" si="868"/>
        <v>0</v>
      </c>
      <c r="K2196" s="1061"/>
      <c r="L2196" s="1061"/>
      <c r="M2196" s="1063"/>
      <c r="N2196" s="1063"/>
      <c r="O2196" s="1060">
        <f t="shared" si="857"/>
        <v>0</v>
      </c>
      <c r="P2196" s="1061"/>
      <c r="Q2196" s="1061"/>
      <c r="R2196" s="1063"/>
      <c r="S2196" s="1063"/>
      <c r="T2196" s="1079">
        <f t="shared" si="870"/>
        <v>0</v>
      </c>
      <c r="U2196" s="1061">
        <f t="shared" si="862"/>
        <v>0</v>
      </c>
      <c r="V2196" s="1061">
        <f t="shared" si="855"/>
        <v>0</v>
      </c>
      <c r="W2196" s="1063">
        <f>SUM(H2196,M2196,R2196)</f>
        <v>0</v>
      </c>
      <c r="X2196" s="1063">
        <f t="shared" si="855"/>
        <v>0</v>
      </c>
      <c r="Y2196" s="1060">
        <f t="shared" si="855"/>
        <v>0</v>
      </c>
      <c r="Z2196" s="1080" t="str">
        <f t="shared" si="852"/>
        <v/>
      </c>
      <c r="AA2196" s="1126">
        <f t="shared" si="849"/>
        <v>0</v>
      </c>
      <c r="AB2196" s="1082">
        <f t="shared" si="849"/>
        <v>0</v>
      </c>
      <c r="AC2196" s="1083">
        <f t="shared" si="849"/>
        <v>0</v>
      </c>
      <c r="AD2196" s="1089">
        <f t="shared" si="849"/>
        <v>0</v>
      </c>
      <c r="AE2196" s="1071">
        <f t="shared" si="871"/>
        <v>0</v>
      </c>
      <c r="AF2196" s="1071">
        <f t="shared" si="871"/>
        <v>0</v>
      </c>
      <c r="AG2196" s="1071">
        <f t="shared" si="871"/>
        <v>0</v>
      </c>
      <c r="AH2196" s="1071">
        <f t="shared" si="871"/>
        <v>0</v>
      </c>
      <c r="AI2196" s="1060">
        <f t="shared" si="850"/>
        <v>0</v>
      </c>
      <c r="AJ2196" s="1102">
        <f t="shared" si="859"/>
        <v>0</v>
      </c>
      <c r="AK2196" s="1102">
        <f t="shared" si="859"/>
        <v>0</v>
      </c>
      <c r="AL2196" s="1102">
        <f t="shared" si="859"/>
        <v>0</v>
      </c>
      <c r="AM2196" s="1102">
        <f t="shared" si="860"/>
        <v>0</v>
      </c>
      <c r="AN2196" s="1085">
        <f t="shared" si="861"/>
        <v>0</v>
      </c>
      <c r="AO2196" s="1061">
        <f t="shared" si="869"/>
        <v>0</v>
      </c>
      <c r="AP2196" s="1061">
        <f t="shared" si="869"/>
        <v>0</v>
      </c>
      <c r="AQ2196" s="1061">
        <f t="shared" si="869"/>
        <v>0</v>
      </c>
      <c r="AR2196" s="1061">
        <f t="shared" si="869"/>
        <v>0</v>
      </c>
      <c r="AS2196" s="1061">
        <f t="shared" si="869"/>
        <v>0</v>
      </c>
      <c r="AT2196" s="850" t="str">
        <f t="shared" si="853"/>
        <v/>
      </c>
      <c r="AU2196" s="893"/>
      <c r="AV2196" s="894"/>
      <c r="AW2196" s="894"/>
      <c r="AX2196" s="894"/>
      <c r="AY2196" s="894"/>
      <c r="AZ2196" s="918"/>
    </row>
    <row r="2197" spans="1:52" ht="13.5" customHeight="1">
      <c r="A2197" s="838" t="str">
        <f t="shared" si="867"/>
        <v/>
      </c>
      <c r="B2197" s="906"/>
      <c r="C2197" s="844"/>
      <c r="D2197" s="1117"/>
      <c r="E2197" s="1060"/>
      <c r="F2197" s="1140"/>
      <c r="G2197" s="1086"/>
      <c r="H2197" s="1077"/>
      <c r="I2197" s="1077"/>
      <c r="J2197" s="1060">
        <f t="shared" si="868"/>
        <v>0</v>
      </c>
      <c r="K2197" s="1061"/>
      <c r="L2197" s="1061"/>
      <c r="M2197" s="1063"/>
      <c r="N2197" s="1063"/>
      <c r="O2197" s="1060">
        <f t="shared" si="857"/>
        <v>0</v>
      </c>
      <c r="P2197" s="1061"/>
      <c r="Q2197" s="1061"/>
      <c r="R2197" s="1063"/>
      <c r="S2197" s="1063"/>
      <c r="T2197" s="1079">
        <f t="shared" si="870"/>
        <v>0</v>
      </c>
      <c r="U2197" s="1061">
        <f t="shared" si="862"/>
        <v>0</v>
      </c>
      <c r="V2197" s="1061">
        <f>SUM(G2197,L2197,Q2197)</f>
        <v>0</v>
      </c>
      <c r="W2197" s="1063">
        <f>SUM(H2197,M2197,R2197)</f>
        <v>0</v>
      </c>
      <c r="X2197" s="1063">
        <f>SUM(I2197,N2197,S2197)</f>
        <v>0</v>
      </c>
      <c r="Y2197" s="1060">
        <f>SUM(J2197,O2197,T2197)</f>
        <v>0</v>
      </c>
      <c r="Z2197" s="1080" t="str">
        <f t="shared" si="852"/>
        <v/>
      </c>
      <c r="AA2197" s="1126">
        <f t="shared" si="849"/>
        <v>0</v>
      </c>
      <c r="AB2197" s="1082">
        <f t="shared" si="849"/>
        <v>0</v>
      </c>
      <c r="AC2197" s="1083">
        <f t="shared" si="849"/>
        <v>0</v>
      </c>
      <c r="AD2197" s="1089">
        <f t="shared" si="849"/>
        <v>0</v>
      </c>
      <c r="AE2197" s="1071">
        <f t="shared" si="871"/>
        <v>0</v>
      </c>
      <c r="AF2197" s="1071">
        <f t="shared" si="871"/>
        <v>0</v>
      </c>
      <c r="AG2197" s="1071">
        <f t="shared" si="871"/>
        <v>0</v>
      </c>
      <c r="AH2197" s="1071">
        <f t="shared" si="871"/>
        <v>0</v>
      </c>
      <c r="AI2197" s="1060">
        <f t="shared" si="850"/>
        <v>0</v>
      </c>
      <c r="AJ2197" s="1102">
        <f t="shared" si="859"/>
        <v>0</v>
      </c>
      <c r="AK2197" s="1102">
        <f t="shared" si="859"/>
        <v>0</v>
      </c>
      <c r="AL2197" s="1102">
        <f t="shared" si="859"/>
        <v>0</v>
      </c>
      <c r="AM2197" s="1102">
        <f t="shared" si="860"/>
        <v>0</v>
      </c>
      <c r="AN2197" s="1085">
        <f t="shared" si="861"/>
        <v>0</v>
      </c>
      <c r="AO2197" s="1061">
        <f t="shared" si="869"/>
        <v>0</v>
      </c>
      <c r="AP2197" s="1061">
        <f t="shared" si="869"/>
        <v>0</v>
      </c>
      <c r="AQ2197" s="1061">
        <f t="shared" si="869"/>
        <v>0</v>
      </c>
      <c r="AR2197" s="1061">
        <f t="shared" si="869"/>
        <v>0</v>
      </c>
      <c r="AS2197" s="1061">
        <f t="shared" si="869"/>
        <v>0</v>
      </c>
      <c r="AT2197" s="850" t="str">
        <f t="shared" si="853"/>
        <v/>
      </c>
      <c r="AU2197" s="893"/>
      <c r="AV2197" s="894"/>
      <c r="AW2197" s="894"/>
      <c r="AX2197" s="894"/>
      <c r="AY2197" s="894"/>
      <c r="AZ2197" s="918"/>
    </row>
    <row r="2198" spans="1:52" ht="13.5" customHeight="1">
      <c r="A2198" s="838"/>
      <c r="B2198" s="906"/>
      <c r="C2198" s="844"/>
      <c r="D2198" s="1117"/>
      <c r="E2198" s="1060"/>
      <c r="F2198" s="1140"/>
      <c r="G2198" s="1086"/>
      <c r="H2198" s="1077"/>
      <c r="I2198" s="1077"/>
      <c r="J2198" s="1060"/>
      <c r="K2198" s="1061"/>
      <c r="L2198" s="1061"/>
      <c r="M2198" s="1063"/>
      <c r="N2198" s="1063"/>
      <c r="O2198" s="1060"/>
      <c r="P2198" s="1061"/>
      <c r="Q2198" s="1061"/>
      <c r="R2198" s="1063"/>
      <c r="S2198" s="1063"/>
      <c r="T2198" s="1079"/>
      <c r="U2198" s="1061"/>
      <c r="V2198" s="1061"/>
      <c r="W2198" s="1063"/>
      <c r="X2198" s="1063"/>
      <c r="Y2198" s="1060"/>
      <c r="Z2198" s="1080"/>
      <c r="AA2198" s="1126"/>
      <c r="AB2198" s="1082"/>
      <c r="AC2198" s="1083"/>
      <c r="AD2198" s="1089"/>
      <c r="AE2198" s="1071"/>
      <c r="AF2198" s="1071"/>
      <c r="AG2198" s="1071"/>
      <c r="AH2198" s="1071"/>
      <c r="AI2198" s="1060"/>
      <c r="AJ2198" s="1102"/>
      <c r="AK2198" s="1102"/>
      <c r="AL2198" s="1102"/>
      <c r="AM2198" s="1102"/>
      <c r="AN2198" s="1085"/>
      <c r="AO2198" s="1061"/>
      <c r="AP2198" s="1061"/>
      <c r="AQ2198" s="1061"/>
      <c r="AR2198" s="1061"/>
      <c r="AS2198" s="1061"/>
      <c r="AT2198" s="850"/>
      <c r="AU2198" s="893"/>
      <c r="AV2198" s="894"/>
      <c r="AW2198" s="894"/>
      <c r="AX2198" s="894"/>
      <c r="AY2198" s="894"/>
      <c r="AZ2198" s="918"/>
    </row>
    <row r="2199" spans="1:52" ht="13.5" customHeight="1">
      <c r="A2199" s="838"/>
      <c r="B2199" s="906"/>
      <c r="C2199" s="844"/>
      <c r="D2199" s="1117"/>
      <c r="E2199" s="1060"/>
      <c r="F2199" s="1140"/>
      <c r="G2199" s="1086"/>
      <c r="H2199" s="1077"/>
      <c r="I2199" s="1077"/>
      <c r="J2199" s="1060"/>
      <c r="K2199" s="1061"/>
      <c r="L2199" s="1061"/>
      <c r="M2199" s="1063"/>
      <c r="N2199" s="1063"/>
      <c r="O2199" s="1060"/>
      <c r="P2199" s="1061"/>
      <c r="Q2199" s="1061"/>
      <c r="R2199" s="1063"/>
      <c r="S2199" s="1063"/>
      <c r="T2199" s="1079"/>
      <c r="U2199" s="1061"/>
      <c r="V2199" s="1061"/>
      <c r="W2199" s="1063"/>
      <c r="X2199" s="1063"/>
      <c r="Y2199" s="1060"/>
      <c r="Z2199" s="1080"/>
      <c r="AA2199" s="1126"/>
      <c r="AB2199" s="1082"/>
      <c r="AC2199" s="1083"/>
      <c r="AD2199" s="1089"/>
      <c r="AE2199" s="1071"/>
      <c r="AF2199" s="1071"/>
      <c r="AG2199" s="1071"/>
      <c r="AH2199" s="1071"/>
      <c r="AI2199" s="1060"/>
      <c r="AJ2199" s="1102"/>
      <c r="AK2199" s="1102"/>
      <c r="AL2199" s="1102"/>
      <c r="AM2199" s="1102"/>
      <c r="AN2199" s="1085"/>
      <c r="AO2199" s="1061"/>
      <c r="AP2199" s="1061"/>
      <c r="AQ2199" s="1061"/>
      <c r="AR2199" s="1061"/>
      <c r="AS2199" s="1061"/>
      <c r="AT2199" s="850"/>
      <c r="AU2199" s="893"/>
      <c r="AV2199" s="894"/>
      <c r="AW2199" s="894"/>
      <c r="AX2199" s="894"/>
      <c r="AY2199" s="894"/>
      <c r="AZ2199" s="918"/>
    </row>
    <row r="2200" spans="1:52" ht="13.5" customHeight="1">
      <c r="A2200" s="838"/>
      <c r="B2200" s="906"/>
      <c r="C2200" s="844"/>
      <c r="D2200" s="1117"/>
      <c r="E2200" s="1060"/>
      <c r="F2200" s="1140"/>
      <c r="G2200" s="1086"/>
      <c r="H2200" s="1077"/>
      <c r="I2200" s="1077"/>
      <c r="J2200" s="1060"/>
      <c r="K2200" s="1061"/>
      <c r="L2200" s="1061"/>
      <c r="M2200" s="1063"/>
      <c r="N2200" s="1063"/>
      <c r="O2200" s="1060"/>
      <c r="P2200" s="1061"/>
      <c r="Q2200" s="1061"/>
      <c r="R2200" s="1063"/>
      <c r="S2200" s="1063"/>
      <c r="T2200" s="1079"/>
      <c r="U2200" s="1061"/>
      <c r="V2200" s="1061"/>
      <c r="W2200" s="1063"/>
      <c r="X2200" s="1063"/>
      <c r="Y2200" s="1060"/>
      <c r="Z2200" s="1080"/>
      <c r="AA2200" s="1126"/>
      <c r="AB2200" s="1082"/>
      <c r="AC2200" s="1083"/>
      <c r="AD2200" s="1089"/>
      <c r="AE2200" s="1071"/>
      <c r="AF2200" s="1071"/>
      <c r="AG2200" s="1071"/>
      <c r="AH2200" s="1071"/>
      <c r="AI2200" s="1060"/>
      <c r="AJ2200" s="1102"/>
      <c r="AK2200" s="1102"/>
      <c r="AL2200" s="1102"/>
      <c r="AM2200" s="1102"/>
      <c r="AN2200" s="1085"/>
      <c r="AO2200" s="1061"/>
      <c r="AP2200" s="1061"/>
      <c r="AQ2200" s="1061"/>
      <c r="AR2200" s="1061"/>
      <c r="AS2200" s="1061"/>
      <c r="AT2200" s="850"/>
      <c r="AU2200" s="893"/>
      <c r="AV2200" s="894"/>
      <c r="AW2200" s="894"/>
      <c r="AX2200" s="894"/>
      <c r="AY2200" s="894"/>
      <c r="AZ2200" s="918"/>
    </row>
    <row r="2201" spans="1:52" ht="13.5" customHeight="1">
      <c r="A2201" s="838" t="str">
        <f>IF(B2201&lt;&gt;"",MAX($A2196:$A2197)+1,"")</f>
        <v/>
      </c>
      <c r="B2201" s="951"/>
      <c r="C2201" s="952"/>
      <c r="D2201" s="1143"/>
      <c r="E2201" s="1060"/>
      <c r="F2201" s="1140"/>
      <c r="G2201" s="1086"/>
      <c r="H2201" s="1077"/>
      <c r="I2201" s="1077"/>
      <c r="J2201" s="1060">
        <f>SUM(F2201:I2201)*$E2201</f>
        <v>0</v>
      </c>
      <c r="K2201" s="1061"/>
      <c r="L2201" s="1061"/>
      <c r="M2201" s="1063"/>
      <c r="N2201" s="1063"/>
      <c r="O2201" s="1060">
        <f>SUM(K2201:N2201)*$E2201</f>
        <v>0</v>
      </c>
      <c r="P2201" s="1061"/>
      <c r="Q2201" s="1061"/>
      <c r="R2201" s="1063"/>
      <c r="S2201" s="1063"/>
      <c r="T2201" s="1079">
        <f>SUM(P2201:S2201)*$E2201</f>
        <v>0</v>
      </c>
      <c r="U2201" s="1061">
        <f t="shared" ref="U2201:Y2203" si="872">SUM(F2201,K2201,P2201)</f>
        <v>0</v>
      </c>
      <c r="V2201" s="1061">
        <f t="shared" si="872"/>
        <v>0</v>
      </c>
      <c r="W2201" s="1063">
        <f t="shared" si="872"/>
        <v>0</v>
      </c>
      <c r="X2201" s="1063">
        <f t="shared" si="872"/>
        <v>0</v>
      </c>
      <c r="Y2201" s="1060">
        <f t="shared" si="872"/>
        <v>0</v>
      </c>
      <c r="Z2201" s="1080" t="str">
        <f t="shared" ref="Z2201:AD2203" si="873">A2201</f>
        <v/>
      </c>
      <c r="AA2201" s="1126">
        <f t="shared" si="873"/>
        <v>0</v>
      </c>
      <c r="AB2201" s="1082">
        <f t="shared" si="873"/>
        <v>0</v>
      </c>
      <c r="AC2201" s="1083">
        <f t="shared" si="873"/>
        <v>0</v>
      </c>
      <c r="AD2201" s="1089">
        <f t="shared" si="873"/>
        <v>0</v>
      </c>
      <c r="AE2201" s="1071">
        <f t="shared" ref="AE2201:AH2203" si="874">AE2119+AJ2119-AO2119</f>
        <v>0</v>
      </c>
      <c r="AF2201" s="1071">
        <f t="shared" si="874"/>
        <v>0</v>
      </c>
      <c r="AG2201" s="1071">
        <f t="shared" si="874"/>
        <v>0</v>
      </c>
      <c r="AH2201" s="1071">
        <f t="shared" si="874"/>
        <v>0</v>
      </c>
      <c r="AI2201" s="1060">
        <f>SUM(AE2201:AH2201)*$E2201</f>
        <v>0</v>
      </c>
      <c r="AJ2201" s="1102">
        <f t="shared" ref="AJ2201:AM2203" si="875">U2201</f>
        <v>0</v>
      </c>
      <c r="AK2201" s="1102">
        <f t="shared" si="875"/>
        <v>0</v>
      </c>
      <c r="AL2201" s="1102">
        <f t="shared" si="875"/>
        <v>0</v>
      </c>
      <c r="AM2201" s="1102">
        <f t="shared" si="875"/>
        <v>0</v>
      </c>
      <c r="AN2201" s="1085">
        <f>SUM(AJ2201:AM2201)*$E2201</f>
        <v>0</v>
      </c>
      <c r="AO2201" s="1061">
        <f t="shared" ref="AO2201:AS2203" si="876">U2201</f>
        <v>0</v>
      </c>
      <c r="AP2201" s="1061">
        <f t="shared" si="876"/>
        <v>0</v>
      </c>
      <c r="AQ2201" s="1061">
        <f t="shared" si="876"/>
        <v>0</v>
      </c>
      <c r="AR2201" s="1061">
        <f t="shared" si="876"/>
        <v>0</v>
      </c>
      <c r="AS2201" s="1061">
        <f t="shared" si="876"/>
        <v>0</v>
      </c>
      <c r="AT2201" s="850" t="str">
        <f>IF(AC2201&lt;&gt;0,SUM(AO2201:AR2201)*$AC2201-SUM(AO2201:AR2201)*$AD2201,"")</f>
        <v/>
      </c>
      <c r="AU2201" s="893"/>
      <c r="AV2201" s="894"/>
      <c r="AW2201" s="894"/>
      <c r="AX2201" s="894"/>
      <c r="AY2201" s="894"/>
      <c r="AZ2201" s="954"/>
    </row>
    <row r="2202" spans="1:52" ht="13.5" customHeight="1">
      <c r="A2202" s="838" t="str">
        <f>IF(B2202&lt;&gt;"",MAX($A2197:$A2201)+1,"")</f>
        <v/>
      </c>
      <c r="B2202" s="951"/>
      <c r="C2202" s="952"/>
      <c r="D2202" s="1143"/>
      <c r="E2202" s="1060"/>
      <c r="F2202" s="1140"/>
      <c r="G2202" s="1086"/>
      <c r="H2202" s="1077"/>
      <c r="I2202" s="1077"/>
      <c r="J2202" s="1060">
        <f>SUM(F2202:I2202)*$E2202</f>
        <v>0</v>
      </c>
      <c r="K2202" s="1061"/>
      <c r="L2202" s="1061"/>
      <c r="M2202" s="1063"/>
      <c r="N2202" s="1063"/>
      <c r="O2202" s="1060">
        <f>SUM(K2202:N2202)*$E2202</f>
        <v>0</v>
      </c>
      <c r="P2202" s="1061"/>
      <c r="Q2202" s="1061"/>
      <c r="R2202" s="1063"/>
      <c r="S2202" s="1063"/>
      <c r="T2202" s="1079">
        <f>SUM(P2202:S2202)*$E2202</f>
        <v>0</v>
      </c>
      <c r="U2202" s="1061">
        <f t="shared" si="872"/>
        <v>0</v>
      </c>
      <c r="V2202" s="1061">
        <f t="shared" si="872"/>
        <v>0</v>
      </c>
      <c r="W2202" s="1063">
        <f t="shared" si="872"/>
        <v>0</v>
      </c>
      <c r="X2202" s="1063">
        <f t="shared" si="872"/>
        <v>0</v>
      </c>
      <c r="Y2202" s="1060">
        <f t="shared" si="872"/>
        <v>0</v>
      </c>
      <c r="Z2202" s="1080" t="str">
        <f t="shared" si="873"/>
        <v/>
      </c>
      <c r="AA2202" s="1126">
        <f t="shared" si="873"/>
        <v>0</v>
      </c>
      <c r="AB2202" s="1082">
        <f t="shared" si="873"/>
        <v>0</v>
      </c>
      <c r="AC2202" s="1083">
        <f t="shared" si="873"/>
        <v>0</v>
      </c>
      <c r="AD2202" s="1089">
        <f>E2202</f>
        <v>0</v>
      </c>
      <c r="AE2202" s="1071">
        <f t="shared" si="874"/>
        <v>0</v>
      </c>
      <c r="AF2202" s="1071">
        <f t="shared" si="874"/>
        <v>0</v>
      </c>
      <c r="AG2202" s="1071">
        <f t="shared" si="874"/>
        <v>0</v>
      </c>
      <c r="AH2202" s="1071">
        <f t="shared" si="874"/>
        <v>0</v>
      </c>
      <c r="AI2202" s="1060">
        <f>SUM(AE2202:AH2202)*$E2202</f>
        <v>0</v>
      </c>
      <c r="AJ2202" s="1102">
        <f t="shared" si="875"/>
        <v>0</v>
      </c>
      <c r="AK2202" s="1102">
        <f t="shared" si="875"/>
        <v>0</v>
      </c>
      <c r="AL2202" s="1102">
        <f t="shared" si="875"/>
        <v>0</v>
      </c>
      <c r="AM2202" s="1102">
        <f t="shared" si="875"/>
        <v>0</v>
      </c>
      <c r="AN2202" s="1085">
        <f>SUM(AJ2202:AM2202)*$E2202</f>
        <v>0</v>
      </c>
      <c r="AO2202" s="1061">
        <f t="shared" si="876"/>
        <v>0</v>
      </c>
      <c r="AP2202" s="1061">
        <f t="shared" si="876"/>
        <v>0</v>
      </c>
      <c r="AQ2202" s="1061">
        <f t="shared" si="876"/>
        <v>0</v>
      </c>
      <c r="AR2202" s="1061">
        <f t="shared" si="876"/>
        <v>0</v>
      </c>
      <c r="AS2202" s="1061">
        <f t="shared" si="876"/>
        <v>0</v>
      </c>
      <c r="AT2202" s="850" t="str">
        <f>IF(AC2202&lt;&gt;0,SUM(AO2202:AR2202)*$AC2202-SUM(AO2202:AR2202)*$AD2202,"")</f>
        <v/>
      </c>
      <c r="AU2202" s="893"/>
      <c r="AV2202" s="894"/>
      <c r="AW2202" s="894"/>
      <c r="AX2202" s="894"/>
      <c r="AY2202" s="894"/>
      <c r="AZ2202" s="954"/>
    </row>
    <row r="2203" spans="1:52" ht="13.5" customHeight="1">
      <c r="A2203" s="838" t="str">
        <f>IF(B2203&lt;&gt;"",MAX($A2201:$A2202)+1,"")</f>
        <v/>
      </c>
      <c r="B2203" s="955"/>
      <c r="C2203" s="956"/>
      <c r="D2203" s="1152"/>
      <c r="E2203" s="1153"/>
      <c r="F2203" s="1154"/>
      <c r="G2203" s="1155"/>
      <c r="H2203" s="1156"/>
      <c r="I2203" s="1156"/>
      <c r="J2203" s="1060">
        <f>SUM(F2203:I2203)*$E2203</f>
        <v>0</v>
      </c>
      <c r="K2203" s="1061"/>
      <c r="L2203" s="1061"/>
      <c r="M2203" s="1063"/>
      <c r="N2203" s="1063"/>
      <c r="O2203" s="1157">
        <f>SUM(K2203:N2203)*$E2203</f>
        <v>0</v>
      </c>
      <c r="P2203" s="1061"/>
      <c r="Q2203" s="1061"/>
      <c r="R2203" s="1063"/>
      <c r="S2203" s="1063"/>
      <c r="T2203" s="1079">
        <f>SUM(P2203:S2203)*$E2203</f>
        <v>0</v>
      </c>
      <c r="U2203" s="1061">
        <f>SUM(F2203,K2203,P2203)</f>
        <v>0</v>
      </c>
      <c r="V2203" s="1061">
        <f t="shared" si="872"/>
        <v>0</v>
      </c>
      <c r="W2203" s="1063">
        <f t="shared" si="872"/>
        <v>0</v>
      </c>
      <c r="X2203" s="1063">
        <f>SUM(I2203,N2203,S2203)</f>
        <v>0</v>
      </c>
      <c r="Y2203" s="1060">
        <f>SUM(J2203,O2203,T2203)</f>
        <v>0</v>
      </c>
      <c r="Z2203" s="1080" t="str">
        <f t="shared" si="873"/>
        <v/>
      </c>
      <c r="AA2203" s="1126">
        <f>B2203</f>
        <v>0</v>
      </c>
      <c r="AB2203" s="1082">
        <f>C2203</f>
        <v>0</v>
      </c>
      <c r="AC2203" s="1158">
        <f>D2203</f>
        <v>0</v>
      </c>
      <c r="AD2203" s="1089">
        <f>E2203</f>
        <v>0</v>
      </c>
      <c r="AE2203" s="1071">
        <f t="shared" si="874"/>
        <v>0</v>
      </c>
      <c r="AF2203" s="1071">
        <f t="shared" si="874"/>
        <v>0</v>
      </c>
      <c r="AG2203" s="1071">
        <f t="shared" si="874"/>
        <v>0</v>
      </c>
      <c r="AH2203" s="1071">
        <f t="shared" si="874"/>
        <v>0</v>
      </c>
      <c r="AI2203" s="1060">
        <f>SUM(AE2203:AH2203)*$E2203</f>
        <v>0</v>
      </c>
      <c r="AJ2203" s="1102">
        <f t="shared" si="875"/>
        <v>0</v>
      </c>
      <c r="AK2203" s="1102">
        <f t="shared" si="875"/>
        <v>0</v>
      </c>
      <c r="AL2203" s="1102">
        <f t="shared" si="875"/>
        <v>0</v>
      </c>
      <c r="AM2203" s="1102">
        <f t="shared" si="875"/>
        <v>0</v>
      </c>
      <c r="AN2203" s="1085">
        <f>SUM(AJ2203:AM2203)*$E2203</f>
        <v>0</v>
      </c>
      <c r="AO2203" s="1061">
        <f t="shared" si="876"/>
        <v>0</v>
      </c>
      <c r="AP2203" s="1061">
        <f t="shared" si="876"/>
        <v>0</v>
      </c>
      <c r="AQ2203" s="1061">
        <f t="shared" si="876"/>
        <v>0</v>
      </c>
      <c r="AR2203" s="1061">
        <f t="shared" si="876"/>
        <v>0</v>
      </c>
      <c r="AS2203" s="1061">
        <f t="shared" si="876"/>
        <v>0</v>
      </c>
      <c r="AT2203" s="963" t="str">
        <f>IF(AC2203&lt;&gt;0,SUM(AO2203:AR2203)*$AC2203-SUM(AO2203:AR2203)*$AD2203,"")</f>
        <v/>
      </c>
      <c r="AU2203" s="893"/>
      <c r="AV2203" s="894"/>
      <c r="AW2203" s="894"/>
      <c r="AX2203" s="894"/>
      <c r="AY2203" s="894"/>
      <c r="AZ2203" s="954"/>
    </row>
    <row r="2204" spans="1:52" ht="13.5" customHeight="1">
      <c r="A2204" s="964"/>
      <c r="B2204" s="964" t="s">
        <v>6</v>
      </c>
      <c r="C2204" s="965"/>
      <c r="D2204" s="966"/>
      <c r="E2204" s="965"/>
      <c r="F2204" s="965"/>
      <c r="G2204" s="967"/>
      <c r="H2204" s="965"/>
      <c r="I2204" s="965"/>
      <c r="J2204" s="968">
        <f>SUM(J2138:J2203)</f>
        <v>1730.8</v>
      </c>
      <c r="K2204" s="969"/>
      <c r="L2204" s="969"/>
      <c r="M2204" s="969"/>
      <c r="N2204" s="969"/>
      <c r="O2204" s="968">
        <f>SUM(O2138:O2203)</f>
        <v>3973.45</v>
      </c>
      <c r="P2204" s="969"/>
      <c r="Q2204" s="969"/>
      <c r="R2204" s="969"/>
      <c r="S2204" s="969"/>
      <c r="T2204" s="968">
        <f>SUM(T2138:T2203)</f>
        <v>3993.65</v>
      </c>
      <c r="U2204" s="969"/>
      <c r="V2204" s="969"/>
      <c r="W2204" s="969"/>
      <c r="X2204" s="969"/>
      <c r="Y2204" s="968">
        <f>SUM(Y2138:Y2203)</f>
        <v>9697.9</v>
      </c>
      <c r="Z2204" s="964"/>
      <c r="AA2204" s="964" t="s">
        <v>6</v>
      </c>
      <c r="AB2204" s="969"/>
      <c r="AC2204" s="970"/>
      <c r="AD2204" s="969"/>
      <c r="AE2204" s="969"/>
      <c r="AF2204" s="969"/>
      <c r="AG2204" s="969"/>
      <c r="AH2204" s="969"/>
      <c r="AI2204" s="971">
        <f>SUM(AI2138:AI2203)</f>
        <v>67144.200000000012</v>
      </c>
      <c r="AJ2204" s="969"/>
      <c r="AK2204" s="969"/>
      <c r="AL2204" s="969"/>
      <c r="AM2204" s="969"/>
      <c r="AN2204" s="969">
        <f>SUM(AN2138:AN2203)</f>
        <v>8420</v>
      </c>
      <c r="AO2204" s="969"/>
      <c r="AP2204" s="969"/>
      <c r="AQ2204" s="969"/>
      <c r="AR2204" s="969"/>
      <c r="AS2204" s="969">
        <f>SUM(AS2138:AS2203)</f>
        <v>9697.9</v>
      </c>
      <c r="AT2204" s="972">
        <f>SUM(AT2138:AT2203)</f>
        <v>670.5</v>
      </c>
      <c r="AU2204" s="973"/>
      <c r="AV2204" s="974"/>
      <c r="AW2204" s="974"/>
      <c r="AX2204" s="974"/>
      <c r="AY2204" s="974"/>
      <c r="AZ2204" s="975"/>
    </row>
    <row r="2205" spans="1:52" ht="13.5" customHeight="1">
      <c r="A2205" s="976"/>
      <c r="B2205" s="1484" t="s">
        <v>866</v>
      </c>
      <c r="C2205" s="1487" t="s">
        <v>867</v>
      </c>
      <c r="D2205" s="1488"/>
      <c r="E2205" s="1489"/>
      <c r="F2205" s="1490" t="str">
        <f>"Đtượng BB : " &amp; SUM(F2206:F2208) &amp;"đ/c = " &amp; SUM(J2206:J2208) &amp;"k"</f>
        <v>Đtượng BB : 342đ/c = 8892k</v>
      </c>
      <c r="G2205" s="1491"/>
      <c r="H2205" s="1491"/>
      <c r="I2205" s="1491"/>
      <c r="J2205" s="1492"/>
      <c r="K2205" s="1490" t="str">
        <f>"Đtượng BC: " &amp; SUM(K2206:K2208) &amp;"đ/c = " &amp; SUM(O2206:O2208) &amp;"k"</f>
        <v>Đtượng BC: 39đ/c = 806k</v>
      </c>
      <c r="L2205" s="1491"/>
      <c r="M2205" s="1491"/>
      <c r="N2205" s="1491"/>
      <c r="O2205" s="1492"/>
      <c r="P2205" s="1493" t="s">
        <v>6</v>
      </c>
      <c r="Q2205" s="1494"/>
      <c r="R2205" s="1495"/>
      <c r="S2205" s="977"/>
      <c r="T2205" s="1496" t="s">
        <v>868</v>
      </c>
      <c r="U2205" s="1497"/>
      <c r="V2205" s="1497"/>
      <c r="W2205" s="1497"/>
      <c r="X2205" s="1497"/>
      <c r="Y2205" s="1498"/>
      <c r="Z2205" s="978"/>
      <c r="AA2205" s="930"/>
      <c r="AB2205" s="930"/>
      <c r="AC2205" s="979"/>
      <c r="AD2205" s="930"/>
      <c r="AE2205" s="930"/>
      <c r="AF2205" s="930"/>
      <c r="AG2205" s="930"/>
      <c r="AH2205" s="930"/>
      <c r="AI2205" s="930"/>
      <c r="AJ2205" s="930"/>
      <c r="AK2205" s="930"/>
      <c r="AL2205" s="930"/>
      <c r="AM2205" s="930"/>
      <c r="AN2205" s="930"/>
      <c r="AO2205" s="930"/>
      <c r="AP2205" s="930"/>
      <c r="AQ2205" s="930"/>
      <c r="AR2205" s="930"/>
      <c r="AS2205" s="930"/>
      <c r="AT2205" s="930"/>
      <c r="AU2205" s="980"/>
    </row>
    <row r="2206" spans="1:52" ht="13.5" customHeight="1">
      <c r="A2206" s="981"/>
      <c r="B2206" s="1485"/>
      <c r="C2206" s="1499" t="s">
        <v>856</v>
      </c>
      <c r="D2206" s="1500"/>
      <c r="E2206" s="1501"/>
      <c r="F2206" s="982">
        <v>114</v>
      </c>
      <c r="G2206" s="982" t="s">
        <v>27</v>
      </c>
      <c r="H2206" s="983">
        <v>14</v>
      </c>
      <c r="I2206" s="984" t="s">
        <v>29</v>
      </c>
      <c r="J2206" s="985">
        <f>F2206*H2206</f>
        <v>1596</v>
      </c>
      <c r="K2206" s="986">
        <v>13</v>
      </c>
      <c r="L2206" s="984" t="s">
        <v>27</v>
      </c>
      <c r="M2206" s="987">
        <v>14</v>
      </c>
      <c r="N2206" s="984" t="s">
        <v>28</v>
      </c>
      <c r="O2206" s="988">
        <f>K2206*M2206</f>
        <v>182</v>
      </c>
      <c r="P2206" s="989" t="str">
        <f>F2206+K2206 &amp;"đ/c"</f>
        <v>127đ/c</v>
      </c>
      <c r="Q2206" s="1471">
        <f>J2206+O2206</f>
        <v>1778</v>
      </c>
      <c r="R2206" s="1472"/>
      <c r="S2206" s="990"/>
      <c r="T2206" s="1473" t="s">
        <v>869</v>
      </c>
      <c r="U2206" s="1474"/>
      <c r="V2206" s="1474"/>
      <c r="W2206" s="1474"/>
      <c r="X2206" s="991"/>
      <c r="Y2206" s="992">
        <f>SUM(J2206:J2210)+SUM(O2206:O2208)+Q2209-Q2210</f>
        <v>11964.799999999994</v>
      </c>
      <c r="AB2206" s="993" t="s">
        <v>870</v>
      </c>
      <c r="AC2206" s="994"/>
      <c r="AD2206" s="993"/>
      <c r="AE2206" s="993"/>
      <c r="AF2206" s="993"/>
      <c r="AG2206" s="995"/>
      <c r="AH2206" s="995"/>
      <c r="AI2206" s="1261" t="s">
        <v>871</v>
      </c>
      <c r="AJ2206" s="1261"/>
      <c r="AK2206" s="1261"/>
      <c r="AL2206" s="1261"/>
      <c r="AM2206" s="1261"/>
      <c r="AN2206" s="1261"/>
      <c r="AO2206" s="995"/>
      <c r="AP2206" s="995"/>
      <c r="AQ2206" s="995"/>
      <c r="AR2206" s="995"/>
      <c r="AS2206" s="995"/>
      <c r="AT2206" s="993" t="s">
        <v>21</v>
      </c>
      <c r="AU2206" s="993"/>
      <c r="AV2206" s="996"/>
      <c r="AW2206" s="996"/>
      <c r="AX2206" s="996"/>
    </row>
    <row r="2207" spans="1:52" ht="13.5" customHeight="1">
      <c r="A2207" s="981"/>
      <c r="B2207" s="1485"/>
      <c r="C2207" s="1475" t="s">
        <v>857</v>
      </c>
      <c r="D2207" s="1476"/>
      <c r="E2207" s="1477"/>
      <c r="F2207" s="982">
        <v>114</v>
      </c>
      <c r="G2207" s="997" t="s">
        <v>27</v>
      </c>
      <c r="H2207" s="983">
        <v>32</v>
      </c>
      <c r="I2207" s="998" t="s">
        <v>29</v>
      </c>
      <c r="J2207" s="999">
        <f>F2207*H2207</f>
        <v>3648</v>
      </c>
      <c r="K2207" s="1000">
        <v>13</v>
      </c>
      <c r="L2207" s="998" t="s">
        <v>27</v>
      </c>
      <c r="M2207" s="1001">
        <v>24</v>
      </c>
      <c r="N2207" s="998" t="s">
        <v>28</v>
      </c>
      <c r="O2207" s="1002">
        <f>K2207*M2207</f>
        <v>312</v>
      </c>
      <c r="P2207" s="1003" t="str">
        <f>F2207+K2207 &amp;"đ/c"</f>
        <v>127đ/c</v>
      </c>
      <c r="Q2207" s="1478">
        <f>J2207+O2207</f>
        <v>3960</v>
      </c>
      <c r="R2207" s="1479"/>
      <c r="S2207" s="990"/>
      <c r="T2207" s="1004" t="s">
        <v>872</v>
      </c>
      <c r="U2207" s="1005"/>
      <c r="V2207" s="1005">
        <f>M2204</f>
        <v>0</v>
      </c>
      <c r="W2207" s="1005"/>
      <c r="X2207" s="991"/>
      <c r="Y2207" s="992">
        <f>Y2204</f>
        <v>9697.9</v>
      </c>
      <c r="Z2207" s="978"/>
      <c r="AA2207" s="930"/>
      <c r="AB2207" s="930"/>
      <c r="AC2207" s="979"/>
      <c r="AD2207" s="930"/>
      <c r="AE2207" s="930"/>
      <c r="AF2207" s="930"/>
      <c r="AG2207" s="930"/>
      <c r="AH2207" s="930"/>
      <c r="AI2207" s="930"/>
      <c r="AJ2207" s="930"/>
      <c r="AK2207" s="930"/>
      <c r="AL2207" s="930"/>
      <c r="AM2207" s="930"/>
      <c r="AN2207" s="930"/>
      <c r="AO2207" s="930"/>
      <c r="AP2207" s="930"/>
      <c r="AQ2207" s="930"/>
      <c r="AR2207" s="930"/>
      <c r="AS2207" s="930"/>
      <c r="AT2207" s="930"/>
      <c r="AU2207" s="1006"/>
    </row>
    <row r="2208" spans="1:52" ht="13.5" customHeight="1">
      <c r="A2208" s="981"/>
      <c r="B2208" s="1486"/>
      <c r="C2208" s="1475" t="s">
        <v>858</v>
      </c>
      <c r="D2208" s="1476"/>
      <c r="E2208" s="1477"/>
      <c r="F2208" s="982">
        <v>114</v>
      </c>
      <c r="G2208" s="998" t="s">
        <v>27</v>
      </c>
      <c r="H2208" s="983">
        <v>32</v>
      </c>
      <c r="I2208" s="998" t="s">
        <v>29</v>
      </c>
      <c r="J2208" s="999">
        <f>F2208*H2208</f>
        <v>3648</v>
      </c>
      <c r="K2208" s="1000">
        <v>13</v>
      </c>
      <c r="L2208" s="998" t="s">
        <v>27</v>
      </c>
      <c r="M2208" s="1001">
        <v>24</v>
      </c>
      <c r="N2208" s="998" t="s">
        <v>28</v>
      </c>
      <c r="O2208" s="1002">
        <f>K2208*M2208</f>
        <v>312</v>
      </c>
      <c r="P2208" s="1003" t="str">
        <f>F2208+K2208 &amp; "đ/c"</f>
        <v>127đ/c</v>
      </c>
      <c r="Q2208" s="1478">
        <f>J2208+O2208</f>
        <v>3960</v>
      </c>
      <c r="R2208" s="1479"/>
      <c r="S2208" s="990"/>
      <c r="T2208" s="1004" t="s">
        <v>873</v>
      </c>
      <c r="U2208" s="1005"/>
      <c r="V2208" s="1005"/>
      <c r="W2208" s="1005"/>
      <c r="X2208" s="991"/>
      <c r="Y2208" s="992">
        <f>IF(Y2206-Y2207&gt;0,Y2206-Y2207,0)</f>
        <v>2266.8999999999942</v>
      </c>
      <c r="Z2208" s="978"/>
      <c r="AA2208" s="930"/>
      <c r="AB2208" s="930"/>
      <c r="AC2208" s="979"/>
      <c r="AD2208" s="930"/>
      <c r="AE2208" s="930"/>
      <c r="AF2208" s="930"/>
      <c r="AG2208" s="930"/>
      <c r="AH2208" s="930"/>
      <c r="AI2208" s="930"/>
      <c r="AJ2208" s="930"/>
      <c r="AK2208" s="930"/>
      <c r="AL2208" s="930"/>
      <c r="AM2208" s="930"/>
      <c r="AN2208" s="930"/>
      <c r="AO2208" s="930"/>
      <c r="AP2208" s="930"/>
      <c r="AQ2208" s="930"/>
      <c r="AR2208" s="930"/>
      <c r="AS2208" s="930"/>
      <c r="AT2208" s="930"/>
      <c r="AU2208" s="1006"/>
    </row>
    <row r="2209" spans="1:52" ht="13.5" customHeight="1">
      <c r="A2209" s="981"/>
      <c r="B2209" s="1007" t="s">
        <v>874</v>
      </c>
      <c r="C2209" s="1455"/>
      <c r="D2209" s="1455"/>
      <c r="E2209" s="1456"/>
      <c r="F2209" s="1008"/>
      <c r="G2209" s="1009" t="s">
        <v>27</v>
      </c>
      <c r="H2209" s="1010"/>
      <c r="I2209" s="1009" t="s">
        <v>29</v>
      </c>
      <c r="J2209" s="1011">
        <f>F2209*H2209</f>
        <v>0</v>
      </c>
      <c r="K2209" s="1012"/>
      <c r="L2209" s="1457" t="s">
        <v>897</v>
      </c>
      <c r="M2209" s="1458"/>
      <c r="N2209" s="1458"/>
      <c r="O2209" s="1459"/>
      <c r="P2209" s="1013"/>
      <c r="Q2209" s="1460">
        <f>AZ2080</f>
        <v>2266.7999999999938</v>
      </c>
      <c r="R2209" s="1461"/>
      <c r="S2209" s="990"/>
      <c r="T2209" s="1462" t="s">
        <v>865</v>
      </c>
      <c r="U2209" s="1463"/>
      <c r="V2209" s="1463"/>
      <c r="W2209" s="1463"/>
      <c r="X2209" s="991"/>
      <c r="Y2209" s="1014">
        <f>IF(Y2206-Y2207&lt;0,Y2207-Y2206,0)</f>
        <v>0</v>
      </c>
      <c r="AI2209" s="930"/>
    </row>
    <row r="2210" spans="1:52" ht="13.5" customHeight="1">
      <c r="A2210" s="981"/>
      <c r="B2210" s="1464" t="s">
        <v>875</v>
      </c>
      <c r="C2210" s="1465"/>
      <c r="D2210" s="1015"/>
      <c r="E2210" s="1016"/>
      <c r="F2210" s="1017"/>
      <c r="G2210" s="1018" t="s">
        <v>27</v>
      </c>
      <c r="H2210" s="1019"/>
      <c r="I2210" s="1018" t="s">
        <v>29</v>
      </c>
      <c r="J2210" s="1020">
        <f>F2210*H2210</f>
        <v>0</v>
      </c>
      <c r="K2210" s="1021"/>
      <c r="L2210" s="1466" t="s">
        <v>876</v>
      </c>
      <c r="M2210" s="1467"/>
      <c r="N2210" s="1467"/>
      <c r="O2210" s="1468"/>
      <c r="P2210" s="1022"/>
      <c r="Q2210" s="1469">
        <f>AZ2081</f>
        <v>0</v>
      </c>
      <c r="R2210" s="1470"/>
      <c r="S2210" s="1023"/>
      <c r="T2210" s="1023"/>
      <c r="U2210" s="1024"/>
      <c r="V2210" s="1024"/>
      <c r="W2210" s="1024"/>
      <c r="X2210" s="1025"/>
      <c r="Y2210" s="1026"/>
      <c r="AI2210" s="930"/>
    </row>
    <row r="2211" spans="1:52" ht="13.5" customHeight="1">
      <c r="A2211" s="981"/>
      <c r="B2211" s="1452" t="s">
        <v>877</v>
      </c>
      <c r="C2211" s="1452"/>
      <c r="D2211" s="1452"/>
      <c r="E2211" s="1452"/>
      <c r="F2211" s="1452"/>
      <c r="G2211" s="1027"/>
      <c r="H2211" s="1027"/>
      <c r="I2211" s="1027"/>
      <c r="J2211" s="1028"/>
      <c r="K2211" s="1027"/>
      <c r="L2211" s="1453" t="s">
        <v>878</v>
      </c>
      <c r="M2211" s="1453"/>
      <c r="N2211" s="1453"/>
      <c r="O2211" s="993"/>
      <c r="P2211" s="993"/>
      <c r="Q2211" s="993"/>
      <c r="R2211" s="993"/>
      <c r="S2211" s="1453" t="s">
        <v>879</v>
      </c>
      <c r="T2211" s="1453"/>
      <c r="U2211" s="1453"/>
      <c r="X2211" s="981"/>
      <c r="Y2211" s="981"/>
      <c r="AA2211" s="1454" t="s">
        <v>880</v>
      </c>
      <c r="AB2211" s="1454"/>
      <c r="AC2211" s="1454"/>
      <c r="AD2211" s="1454"/>
      <c r="AE2211" s="1454"/>
      <c r="AF2211" s="1454"/>
      <c r="AG2211" s="1454"/>
      <c r="AS2211" s="1454" t="s">
        <v>881</v>
      </c>
      <c r="AT2211" s="1454"/>
      <c r="AU2211" s="1454"/>
      <c r="AV2211" s="1454"/>
      <c r="AW2211" s="1454"/>
    </row>
    <row r="2212" spans="1:52" ht="32.25" customHeight="1">
      <c r="A2212" s="981"/>
      <c r="B2212" s="1029"/>
      <c r="C2212" s="1029"/>
      <c r="D2212" s="1030"/>
      <c r="E2212" s="1029"/>
      <c r="F2212" s="1029"/>
      <c r="J2212" s="1031"/>
      <c r="L2212" s="1032"/>
      <c r="M2212" s="1032"/>
      <c r="N2212" s="1032"/>
      <c r="O2212" s="981"/>
      <c r="P2212" s="981"/>
      <c r="Q2212" s="981"/>
      <c r="R2212" s="981"/>
      <c r="S2212" s="1032"/>
      <c r="T2212" s="1032"/>
      <c r="U2212" s="1032"/>
      <c r="X2212" s="981"/>
      <c r="Y2212" s="981"/>
    </row>
    <row r="2213" spans="1:52" ht="27.75" customHeight="1">
      <c r="A2213" s="981"/>
      <c r="B2213" s="1029"/>
      <c r="C2213" s="1029"/>
      <c r="D2213" s="1030"/>
      <c r="E2213" s="1029"/>
      <c r="F2213" s="1029"/>
      <c r="J2213" s="1031"/>
      <c r="L2213" s="1032"/>
      <c r="M2213" s="1032"/>
      <c r="N2213" s="1032"/>
      <c r="O2213" s="981"/>
      <c r="P2213" s="981"/>
      <c r="Q2213" s="981"/>
      <c r="R2213" s="981"/>
      <c r="S2213" s="1032"/>
      <c r="T2213" s="1032"/>
      <c r="U2213" s="1032"/>
      <c r="X2213" s="981"/>
      <c r="Y2213" s="981"/>
    </row>
    <row r="2214" spans="1:52" ht="13.5" customHeight="1">
      <c r="A2214" s="981"/>
      <c r="B2214" s="1454" t="s">
        <v>881</v>
      </c>
      <c r="C2214" s="1454"/>
      <c r="D2214" s="1454"/>
      <c r="E2214" s="1454"/>
      <c r="F2214" s="1454"/>
      <c r="J2214" s="1031"/>
      <c r="L2214" s="1032"/>
      <c r="M2214" s="1032"/>
      <c r="N2214" s="1032"/>
      <c r="O2214" s="981"/>
      <c r="P2214" s="981"/>
      <c r="Q2214" s="981"/>
      <c r="R2214" s="1454" t="s">
        <v>880</v>
      </c>
      <c r="S2214" s="1454"/>
      <c r="T2214" s="1454"/>
      <c r="U2214" s="1454"/>
      <c r="V2214" s="1454"/>
      <c r="W2214" s="1454"/>
      <c r="X2214" s="981"/>
      <c r="Y2214" s="981"/>
    </row>
    <row r="2215" spans="1:52" ht="13.5" customHeight="1">
      <c r="A2215" s="807" t="s">
        <v>841</v>
      </c>
      <c r="D2215" s="809"/>
      <c r="O2215" s="810" t="s">
        <v>4</v>
      </c>
      <c r="P2215" s="1544">
        <f>P2133+1</f>
        <v>44314</v>
      </c>
      <c r="Q2215" s="1544"/>
      <c r="R2215" s="1544"/>
      <c r="S2215" s="1544"/>
      <c r="T2215" s="1544"/>
      <c r="AU2215" s="812" t="s">
        <v>12</v>
      </c>
    </row>
    <row r="2216" spans="1:52" ht="13.5" customHeight="1">
      <c r="A2216" s="813" t="s">
        <v>11</v>
      </c>
      <c r="B2216" s="1530" t="s">
        <v>842</v>
      </c>
      <c r="C2216" s="1533" t="s">
        <v>5</v>
      </c>
      <c r="D2216" s="1530" t="s">
        <v>843</v>
      </c>
      <c r="E2216" s="1530" t="s">
        <v>844</v>
      </c>
      <c r="F2216" s="1545" t="s">
        <v>24</v>
      </c>
      <c r="G2216" s="1546"/>
      <c r="H2216" s="1546"/>
      <c r="I2216" s="1546"/>
      <c r="J2216" s="1547"/>
      <c r="K2216" s="1548" t="s">
        <v>25</v>
      </c>
      <c r="L2216" s="1549"/>
      <c r="M2216" s="1549"/>
      <c r="N2216" s="1549"/>
      <c r="O2216" s="1550"/>
      <c r="P2216" s="1551" t="s">
        <v>26</v>
      </c>
      <c r="Q2216" s="1552"/>
      <c r="R2216" s="1552"/>
      <c r="S2216" s="1552"/>
      <c r="T2216" s="1553"/>
      <c r="U2216" s="1563" t="s">
        <v>6</v>
      </c>
      <c r="V2216" s="1564"/>
      <c r="W2216" s="1564"/>
      <c r="X2216" s="1564"/>
      <c r="Y2216" s="1565"/>
      <c r="Z2216" s="1527" t="s">
        <v>11</v>
      </c>
      <c r="AA2216" s="1530" t="s">
        <v>845</v>
      </c>
      <c r="AB2216" s="1533" t="s">
        <v>5</v>
      </c>
      <c r="AC2216" s="1530" t="s">
        <v>843</v>
      </c>
      <c r="AD2216" s="1530" t="s">
        <v>844</v>
      </c>
      <c r="AE2216" s="1545" t="s">
        <v>9</v>
      </c>
      <c r="AF2216" s="1546"/>
      <c r="AG2216" s="1546"/>
      <c r="AH2216" s="1546"/>
      <c r="AI2216" s="1547"/>
      <c r="AJ2216" s="1545" t="s">
        <v>846</v>
      </c>
      <c r="AK2216" s="1546"/>
      <c r="AL2216" s="1546"/>
      <c r="AM2216" s="1546"/>
      <c r="AN2216" s="1547"/>
      <c r="AO2216" s="1545" t="s">
        <v>10</v>
      </c>
      <c r="AP2216" s="1546"/>
      <c r="AQ2216" s="1546"/>
      <c r="AR2216" s="1546"/>
      <c r="AS2216" s="1547"/>
      <c r="AT2216" s="1554" t="s">
        <v>23</v>
      </c>
      <c r="AU2216" s="1557">
        <v>42644</v>
      </c>
      <c r="AV2216" s="1558"/>
      <c r="AW2216" s="1558"/>
      <c r="AX2216" s="1558"/>
      <c r="AY2216" s="1558"/>
      <c r="AZ2216" s="1559"/>
    </row>
    <row r="2217" spans="1:52" ht="13.5" customHeight="1">
      <c r="A2217" s="814"/>
      <c r="B2217" s="1531"/>
      <c r="C2217" s="1534"/>
      <c r="D2217" s="1531"/>
      <c r="E2217" s="1531"/>
      <c r="F2217" s="1542" t="s">
        <v>13</v>
      </c>
      <c r="G2217" s="1543"/>
      <c r="H2217" s="1536" t="s">
        <v>8</v>
      </c>
      <c r="I2217" s="1537"/>
      <c r="J2217" s="1310" t="s">
        <v>14</v>
      </c>
      <c r="K2217" s="1542" t="s">
        <v>13</v>
      </c>
      <c r="L2217" s="1543"/>
      <c r="M2217" s="1536" t="s">
        <v>8</v>
      </c>
      <c r="N2217" s="1537"/>
      <c r="O2217" s="1310" t="s">
        <v>14</v>
      </c>
      <c r="P2217" s="1542" t="s">
        <v>13</v>
      </c>
      <c r="Q2217" s="1543"/>
      <c r="R2217" s="1536" t="s">
        <v>8</v>
      </c>
      <c r="S2217" s="1537"/>
      <c r="T2217" s="1310" t="s">
        <v>14</v>
      </c>
      <c r="U2217" s="1542" t="s">
        <v>13</v>
      </c>
      <c r="V2217" s="1543"/>
      <c r="W2217" s="1536" t="s">
        <v>8</v>
      </c>
      <c r="X2217" s="1537"/>
      <c r="Y2217" s="1310" t="s">
        <v>14</v>
      </c>
      <c r="Z2217" s="1528"/>
      <c r="AA2217" s="1531"/>
      <c r="AB2217" s="1534"/>
      <c r="AC2217" s="1531"/>
      <c r="AD2217" s="1531"/>
      <c r="AE2217" s="1542" t="s">
        <v>13</v>
      </c>
      <c r="AF2217" s="1543"/>
      <c r="AG2217" s="1536" t="s">
        <v>8</v>
      </c>
      <c r="AH2217" s="1537"/>
      <c r="AI2217" s="1310" t="s">
        <v>14</v>
      </c>
      <c r="AJ2217" s="1542" t="s">
        <v>13</v>
      </c>
      <c r="AK2217" s="1543"/>
      <c r="AL2217" s="1536" t="s">
        <v>8</v>
      </c>
      <c r="AM2217" s="1537"/>
      <c r="AN2217" s="1310" t="s">
        <v>14</v>
      </c>
      <c r="AO2217" s="1542" t="s">
        <v>13</v>
      </c>
      <c r="AP2217" s="1543"/>
      <c r="AQ2217" s="1536" t="s">
        <v>8</v>
      </c>
      <c r="AR2217" s="1537"/>
      <c r="AS2217" s="1310" t="s">
        <v>14</v>
      </c>
      <c r="AT2217" s="1555"/>
      <c r="AU2217" s="1560"/>
      <c r="AV2217" s="1561"/>
      <c r="AW2217" s="1561"/>
      <c r="AX2217" s="1561"/>
      <c r="AY2217" s="1561"/>
      <c r="AZ2217" s="1562"/>
    </row>
    <row r="2218" spans="1:52" ht="13.5" customHeight="1">
      <c r="A2218" s="814"/>
      <c r="B2218" s="1531"/>
      <c r="C2218" s="1534"/>
      <c r="D2218" s="1531"/>
      <c r="E2218" s="1531"/>
      <c r="F2218" s="1540" t="s">
        <v>15</v>
      </c>
      <c r="G2218" s="1525" t="s">
        <v>22</v>
      </c>
      <c r="H2218" s="1523" t="s">
        <v>15</v>
      </c>
      <c r="I2218" s="1523" t="s">
        <v>22</v>
      </c>
      <c r="J2218" s="1538"/>
      <c r="K2218" s="1525" t="s">
        <v>15</v>
      </c>
      <c r="L2218" s="1525" t="s">
        <v>22</v>
      </c>
      <c r="M2218" s="1523" t="s">
        <v>15</v>
      </c>
      <c r="N2218" s="1523" t="s">
        <v>22</v>
      </c>
      <c r="O2218" s="1538"/>
      <c r="P2218" s="1525" t="s">
        <v>15</v>
      </c>
      <c r="Q2218" s="1525" t="s">
        <v>22</v>
      </c>
      <c r="R2218" s="1523" t="s">
        <v>15</v>
      </c>
      <c r="S2218" s="1523" t="s">
        <v>22</v>
      </c>
      <c r="T2218" s="1538"/>
      <c r="U2218" s="1525" t="s">
        <v>15</v>
      </c>
      <c r="V2218" s="1525" t="s">
        <v>22</v>
      </c>
      <c r="W2218" s="1523" t="s">
        <v>15</v>
      </c>
      <c r="X2218" s="1523" t="s">
        <v>22</v>
      </c>
      <c r="Y2218" s="1538"/>
      <c r="Z2218" s="1528"/>
      <c r="AA2218" s="1531"/>
      <c r="AB2218" s="1534"/>
      <c r="AC2218" s="1531"/>
      <c r="AD2218" s="1531"/>
      <c r="AE2218" s="1310" t="s">
        <v>15</v>
      </c>
      <c r="AF2218" s="1523" t="s">
        <v>22</v>
      </c>
      <c r="AG2218" s="1523" t="s">
        <v>15</v>
      </c>
      <c r="AH2218" s="1523" t="s">
        <v>22</v>
      </c>
      <c r="AI2218" s="1538"/>
      <c r="AJ2218" s="1523" t="s">
        <v>15</v>
      </c>
      <c r="AK2218" s="1523" t="s">
        <v>22</v>
      </c>
      <c r="AL2218" s="1523" t="s">
        <v>15</v>
      </c>
      <c r="AM2218" s="1523" t="s">
        <v>22</v>
      </c>
      <c r="AN2218" s="1538"/>
      <c r="AO2218" s="1523" t="s">
        <v>15</v>
      </c>
      <c r="AP2218" s="1523" t="s">
        <v>22</v>
      </c>
      <c r="AQ2218" s="1523" t="s">
        <v>15</v>
      </c>
      <c r="AR2218" s="1523" t="s">
        <v>22</v>
      </c>
      <c r="AS2218" s="1538"/>
      <c r="AT2218" s="1555"/>
      <c r="AU2218" s="1507">
        <f>P2215</f>
        <v>44314</v>
      </c>
      <c r="AV2218" s="1508"/>
      <c r="AW2218" s="1508"/>
      <c r="AX2218" s="1508"/>
      <c r="AY2218" s="1508"/>
      <c r="AZ2218" s="1509"/>
    </row>
    <row r="2219" spans="1:52" ht="13.5" customHeight="1">
      <c r="A2219" s="815"/>
      <c r="B2219" s="1532"/>
      <c r="C2219" s="1535"/>
      <c r="D2219" s="1532"/>
      <c r="E2219" s="1532"/>
      <c r="F2219" s="1541"/>
      <c r="G2219" s="1526"/>
      <c r="H2219" s="1524"/>
      <c r="I2219" s="1524"/>
      <c r="J2219" s="1539"/>
      <c r="K2219" s="1526"/>
      <c r="L2219" s="1526"/>
      <c r="M2219" s="1524"/>
      <c r="N2219" s="1524"/>
      <c r="O2219" s="1539"/>
      <c r="P2219" s="1526"/>
      <c r="Q2219" s="1526"/>
      <c r="R2219" s="1524"/>
      <c r="S2219" s="1524"/>
      <c r="T2219" s="1539"/>
      <c r="U2219" s="1526"/>
      <c r="V2219" s="1526"/>
      <c r="W2219" s="1524"/>
      <c r="X2219" s="1524"/>
      <c r="Y2219" s="1539"/>
      <c r="Z2219" s="1529"/>
      <c r="AA2219" s="1532"/>
      <c r="AB2219" s="1535"/>
      <c r="AC2219" s="1532"/>
      <c r="AD2219" s="1532"/>
      <c r="AE2219" s="1539"/>
      <c r="AF2219" s="1524"/>
      <c r="AG2219" s="1524"/>
      <c r="AH2219" s="1524"/>
      <c r="AI2219" s="1539"/>
      <c r="AJ2219" s="1524"/>
      <c r="AK2219" s="1524"/>
      <c r="AL2219" s="1524"/>
      <c r="AM2219" s="1524"/>
      <c r="AN2219" s="1539"/>
      <c r="AO2219" s="1524"/>
      <c r="AP2219" s="1524"/>
      <c r="AQ2219" s="1524"/>
      <c r="AR2219" s="1524"/>
      <c r="AS2219" s="1539"/>
      <c r="AT2219" s="1556"/>
      <c r="AU2219" s="1510"/>
      <c r="AV2219" s="1511"/>
      <c r="AW2219" s="1511"/>
      <c r="AX2219" s="1511"/>
      <c r="AY2219" s="1511"/>
      <c r="AZ2219" s="1512"/>
    </row>
    <row r="2220" spans="1:52" ht="13.5" customHeight="1">
      <c r="A2220" s="816">
        <v>1</v>
      </c>
      <c r="B2220" s="1033" t="s">
        <v>229</v>
      </c>
      <c r="C2220" s="817" t="s">
        <v>66</v>
      </c>
      <c r="D2220" s="1054">
        <v>2</v>
      </c>
      <c r="E2220" s="1055">
        <v>2</v>
      </c>
      <c r="F2220" s="1056">
        <v>30</v>
      </c>
      <c r="G2220" s="1057"/>
      <c r="H2220" s="1058"/>
      <c r="I2220" s="1059"/>
      <c r="J2220" s="1060">
        <f t="shared" ref="J2220:J2266" si="877">SUM(F2220:I2220)*$E2220</f>
        <v>60</v>
      </c>
      <c r="K2220" s="1056">
        <v>50</v>
      </c>
      <c r="L2220" s="1061"/>
      <c r="M2220" s="1062"/>
      <c r="N2220" s="1063"/>
      <c r="O2220" s="1060">
        <f>SUM(K2220:N2220)*$E2220</f>
        <v>100</v>
      </c>
      <c r="P2220" s="1056">
        <v>40</v>
      </c>
      <c r="Q2220" s="1061"/>
      <c r="R2220" s="1062"/>
      <c r="S2220" s="1063"/>
      <c r="T2220" s="1064">
        <f t="shared" ref="T2220:T2262" si="878">SUM(P2220:S2220)*$E2220</f>
        <v>80</v>
      </c>
      <c r="U2220" s="1065">
        <f>SUM(F2220,K2220,P2220)</f>
        <v>120</v>
      </c>
      <c r="V2220" s="1061">
        <f>SUM(G2220,L2220,Q2220)</f>
        <v>0</v>
      </c>
      <c r="W2220" s="1062">
        <f>SUM(H2220,M2220,R2220)</f>
        <v>0</v>
      </c>
      <c r="X2220" s="1063">
        <f>SUM(I2220,N2220,S2220)</f>
        <v>0</v>
      </c>
      <c r="Y2220" s="1064">
        <f>SUM(J2220,O2220,T2220)</f>
        <v>240</v>
      </c>
      <c r="Z2220" s="1066">
        <f>A2220</f>
        <v>1</v>
      </c>
      <c r="AA2220" s="1067" t="str">
        <f>B2220</f>
        <v>Than trấu</v>
      </c>
      <c r="AB2220" s="1068" t="str">
        <f>C2220</f>
        <v>kg</v>
      </c>
      <c r="AC2220" s="1069">
        <f>D2220</f>
        <v>2</v>
      </c>
      <c r="AD2220" s="1070">
        <f>E2220</f>
        <v>2</v>
      </c>
      <c r="AE2220" s="1071">
        <f t="shared" ref="AE2220:AE2236" si="879">AE2138+AJ2138-AO2138</f>
        <v>8636</v>
      </c>
      <c r="AF2220" s="1071">
        <f t="shared" ref="AF2220:AH2235" si="880">AF2138+AK2138-AP2138</f>
        <v>0</v>
      </c>
      <c r="AG2220" s="1071">
        <f t="shared" si="880"/>
        <v>0</v>
      </c>
      <c r="AH2220" s="1071">
        <f t="shared" si="880"/>
        <v>0</v>
      </c>
      <c r="AI2220" s="1072">
        <f>SUM(AE2220:AH2220)*$E2220</f>
        <v>17272</v>
      </c>
      <c r="AJ2220" s="1073"/>
      <c r="AK2220" s="1063"/>
      <c r="AL2220" s="1063"/>
      <c r="AM2220" s="1063"/>
      <c r="AN2220" s="1072">
        <f t="shared" ref="AN2220:AN2236" si="881">SUM(AJ2220:AM2220)*$E2220</f>
        <v>0</v>
      </c>
      <c r="AO2220" s="1061">
        <f t="shared" ref="AO2220:AS2270" si="882">U2220</f>
        <v>120</v>
      </c>
      <c r="AP2220" s="1061">
        <f t="shared" si="882"/>
        <v>0</v>
      </c>
      <c r="AQ2220" s="1074">
        <f t="shared" si="882"/>
        <v>0</v>
      </c>
      <c r="AR2220" s="1074">
        <f t="shared" si="882"/>
        <v>0</v>
      </c>
      <c r="AS2220" s="1075">
        <f t="shared" si="882"/>
        <v>240</v>
      </c>
      <c r="AT2220" s="837">
        <f>IF(AC2220&lt;&gt;0,SUM(AO2220:AR2220)*$AC2220-SUM(AO2220:AR2220)*$AD2220,"")</f>
        <v>0</v>
      </c>
      <c r="AU2220" s="1513" t="s">
        <v>847</v>
      </c>
      <c r="AV2220" s="1514"/>
      <c r="AW2220" s="1514"/>
      <c r="AX2220" s="1514"/>
      <c r="AY2220" s="1514"/>
      <c r="AZ2220" s="1515"/>
    </row>
    <row r="2221" spans="1:52" ht="13.5" customHeight="1">
      <c r="A2221" s="838">
        <f>IF(B2221&lt;&gt;"",MAX($A2219:$A2220)+1,"")</f>
        <v>2</v>
      </c>
      <c r="B2221" s="1036" t="s">
        <v>848</v>
      </c>
      <c r="C2221" s="817" t="s">
        <v>66</v>
      </c>
      <c r="D2221" s="1054">
        <v>2</v>
      </c>
      <c r="E2221" s="921">
        <v>2</v>
      </c>
      <c r="F2221" s="1071"/>
      <c r="G2221" s="1076"/>
      <c r="H2221" s="1077"/>
      <c r="I2221" s="1077"/>
      <c r="J2221" s="1060">
        <f t="shared" si="877"/>
        <v>0</v>
      </c>
      <c r="K2221" s="1071"/>
      <c r="L2221" s="1061"/>
      <c r="M2221" s="1063"/>
      <c r="N2221" s="1063"/>
      <c r="O2221" s="1060">
        <f>SUM(K2221:N2221)*$E2221</f>
        <v>0</v>
      </c>
      <c r="P2221" s="1078"/>
      <c r="Q2221" s="1061"/>
      <c r="R2221" s="1063"/>
      <c r="S2221" s="1063"/>
      <c r="T2221" s="1079">
        <f t="shared" si="878"/>
        <v>0</v>
      </c>
      <c r="U2221" s="1071">
        <f t="shared" ref="U2221:Y2236" si="883">SUM(F2221,K2221,P2221)</f>
        <v>0</v>
      </c>
      <c r="V2221" s="1061">
        <f t="shared" si="883"/>
        <v>0</v>
      </c>
      <c r="W2221" s="1063">
        <f t="shared" si="883"/>
        <v>0</v>
      </c>
      <c r="X2221" s="1063">
        <f t="shared" si="883"/>
        <v>0</v>
      </c>
      <c r="Y2221" s="1060">
        <f>SUM(J2221,O2221,T2221)</f>
        <v>0</v>
      </c>
      <c r="Z2221" s="1080">
        <f>A2221</f>
        <v>2</v>
      </c>
      <c r="AA2221" s="1081" t="str">
        <f t="shared" ref="AA2221:AD2279" si="884">B2221</f>
        <v>Củi gỗ</v>
      </c>
      <c r="AB2221" s="1082" t="str">
        <f t="shared" si="884"/>
        <v>kg</v>
      </c>
      <c r="AC2221" s="1083">
        <f t="shared" si="884"/>
        <v>2</v>
      </c>
      <c r="AD2221" s="1079">
        <f t="shared" si="884"/>
        <v>2</v>
      </c>
      <c r="AE2221" s="1071">
        <f t="shared" si="879"/>
        <v>1980</v>
      </c>
      <c r="AF2221" s="1071">
        <f t="shared" si="880"/>
        <v>0</v>
      </c>
      <c r="AG2221" s="1071">
        <f t="shared" si="880"/>
        <v>0</v>
      </c>
      <c r="AH2221" s="1071">
        <f t="shared" si="880"/>
        <v>0</v>
      </c>
      <c r="AI2221" s="1060">
        <f t="shared" ref="AI2221:AI2279" si="885">SUM(AE2221:AH2221)*$E2221</f>
        <v>3960</v>
      </c>
      <c r="AJ2221" s="1084"/>
      <c r="AK2221" s="1063"/>
      <c r="AL2221" s="1063"/>
      <c r="AM2221" s="1063"/>
      <c r="AN2221" s="1085">
        <f t="shared" si="881"/>
        <v>0</v>
      </c>
      <c r="AO2221" s="1061">
        <f t="shared" si="882"/>
        <v>0</v>
      </c>
      <c r="AP2221" s="1061">
        <f t="shared" si="882"/>
        <v>0</v>
      </c>
      <c r="AQ2221" s="1061">
        <f t="shared" si="882"/>
        <v>0</v>
      </c>
      <c r="AR2221" s="1061">
        <f t="shared" si="882"/>
        <v>0</v>
      </c>
      <c r="AS2221" s="1061">
        <f t="shared" si="882"/>
        <v>0</v>
      </c>
      <c r="AT2221" s="850">
        <f>IF(AC2221&lt;&gt;0,SUM(AO2221:AR2221)*$AC2221-SUM(AO2221:AR2221)*$AD2221,"")</f>
        <v>0</v>
      </c>
      <c r="AU2221" s="1516" t="s">
        <v>827</v>
      </c>
      <c r="AV2221" s="1517"/>
      <c r="AW2221" s="1517"/>
      <c r="AX2221" s="1517"/>
      <c r="AY2221" s="1517"/>
      <c r="AZ2221" s="851"/>
    </row>
    <row r="2222" spans="1:52" ht="13.5" customHeight="1">
      <c r="A2222" s="838">
        <f t="shared" ref="A2222:A2265" si="886">IF(B2222&lt;&gt;"",MAX($A2220:$A2221)+1,"")</f>
        <v>3</v>
      </c>
      <c r="B2222" s="1033" t="s">
        <v>849</v>
      </c>
      <c r="C2222" s="817" t="s">
        <v>66</v>
      </c>
      <c r="D2222" s="1054">
        <v>12.6</v>
      </c>
      <c r="E2222" s="921">
        <v>12.6</v>
      </c>
      <c r="F2222" s="1065">
        <v>19</v>
      </c>
      <c r="G2222" s="1086"/>
      <c r="H2222" s="1087"/>
      <c r="I2222" s="1077"/>
      <c r="J2222" s="1060">
        <f t="shared" si="877"/>
        <v>239.4</v>
      </c>
      <c r="K2222" s="1088">
        <v>37</v>
      </c>
      <c r="L2222" s="1061"/>
      <c r="M2222" s="1062"/>
      <c r="N2222" s="1063"/>
      <c r="O2222" s="1060">
        <f>SUM(K2222:N2222)*$E2222</f>
        <v>466.2</v>
      </c>
      <c r="P2222" s="1056">
        <v>37</v>
      </c>
      <c r="Q2222" s="1061"/>
      <c r="R2222" s="1062"/>
      <c r="S2222" s="1063"/>
      <c r="T2222" s="1079">
        <f t="shared" si="878"/>
        <v>466.2</v>
      </c>
      <c r="U2222" s="1065">
        <f t="shared" si="883"/>
        <v>93</v>
      </c>
      <c r="V2222" s="1061">
        <f t="shared" si="883"/>
        <v>0</v>
      </c>
      <c r="W2222" s="1062">
        <f t="shared" si="883"/>
        <v>0</v>
      </c>
      <c r="X2222" s="1063">
        <f t="shared" si="883"/>
        <v>0</v>
      </c>
      <c r="Y2222" s="1060">
        <f t="shared" si="883"/>
        <v>1171.8</v>
      </c>
      <c r="Z2222" s="1080">
        <f t="shared" ref="Z2222:Z2279" si="887">A2222</f>
        <v>3</v>
      </c>
      <c r="AA2222" s="1081" t="str">
        <f t="shared" si="884"/>
        <v>Gạo X 23</v>
      </c>
      <c r="AB2222" s="1082" t="str">
        <f t="shared" si="884"/>
        <v>kg</v>
      </c>
      <c r="AC2222" s="1083">
        <f t="shared" si="884"/>
        <v>12.6</v>
      </c>
      <c r="AD2222" s="1089">
        <f t="shared" si="884"/>
        <v>12.6</v>
      </c>
      <c r="AE2222" s="1071">
        <f t="shared" si="879"/>
        <v>3076</v>
      </c>
      <c r="AF2222" s="1071">
        <f t="shared" si="880"/>
        <v>0</v>
      </c>
      <c r="AG2222" s="1071">
        <f t="shared" si="880"/>
        <v>0</v>
      </c>
      <c r="AH2222" s="1071">
        <f t="shared" si="880"/>
        <v>0</v>
      </c>
      <c r="AI2222" s="1060">
        <f t="shared" si="885"/>
        <v>38757.599999999999</v>
      </c>
      <c r="AJ2222" s="1084"/>
      <c r="AK2222" s="1063"/>
      <c r="AL2222" s="1063"/>
      <c r="AM2222" s="1063"/>
      <c r="AN2222" s="1085">
        <f t="shared" si="881"/>
        <v>0</v>
      </c>
      <c r="AO2222" s="1061">
        <f t="shared" si="882"/>
        <v>93</v>
      </c>
      <c r="AP2222" s="1061">
        <f t="shared" si="882"/>
        <v>0</v>
      </c>
      <c r="AQ2222" s="1061">
        <f t="shared" si="882"/>
        <v>0</v>
      </c>
      <c r="AR2222" s="1061">
        <f t="shared" si="882"/>
        <v>0</v>
      </c>
      <c r="AS2222" s="1061">
        <f t="shared" si="882"/>
        <v>1171.8</v>
      </c>
      <c r="AT2222" s="850">
        <f t="shared" ref="AT2222:AT2279" si="888">IF(AC2222&lt;&gt;0,SUM(AO2222:AR2222)*$AC2222-SUM(AO2222:AR2222)*$AD2222,"")</f>
        <v>0</v>
      </c>
      <c r="AU2222" s="859" t="s">
        <v>828</v>
      </c>
      <c r="AV2222" s="1518">
        <f>SUM(AX2223:AX2225)</f>
        <v>78</v>
      </c>
      <c r="AW2222" s="1519"/>
      <c r="AX2222" s="1519"/>
      <c r="AY2222" s="861"/>
      <c r="AZ2222" s="862" t="s">
        <v>829</v>
      </c>
    </row>
    <row r="2223" spans="1:52" ht="13.5" customHeight="1">
      <c r="A2223" s="838">
        <f t="shared" si="886"/>
        <v>4</v>
      </c>
      <c r="B2223" s="1038" t="s">
        <v>850</v>
      </c>
      <c r="C2223" s="817" t="s">
        <v>389</v>
      </c>
      <c r="D2223" s="1054">
        <v>10</v>
      </c>
      <c r="E2223" s="1055">
        <v>10</v>
      </c>
      <c r="F2223" s="1061"/>
      <c r="G2223" s="1090"/>
      <c r="H2223" s="1091"/>
      <c r="I2223" s="1077"/>
      <c r="J2223" s="1060">
        <f t="shared" si="877"/>
        <v>0</v>
      </c>
      <c r="K2223" s="1092"/>
      <c r="L2223" s="1061"/>
      <c r="M2223" s="1063">
        <v>0.8</v>
      </c>
      <c r="N2223" s="1063"/>
      <c r="O2223" s="1060">
        <f t="shared" ref="O2223:O2229" si="889">SUM(K2223:N2223)*$E2223</f>
        <v>8</v>
      </c>
      <c r="P2223" s="1093"/>
      <c r="Q2223" s="1061"/>
      <c r="R2223" s="1063">
        <v>0.7</v>
      </c>
      <c r="S2223" s="1063"/>
      <c r="T2223" s="1079">
        <f t="shared" si="878"/>
        <v>7</v>
      </c>
      <c r="U2223" s="1061">
        <f t="shared" si="883"/>
        <v>0</v>
      </c>
      <c r="V2223" s="1061">
        <f t="shared" si="883"/>
        <v>0</v>
      </c>
      <c r="W2223" s="1063">
        <f t="shared" si="883"/>
        <v>1.5</v>
      </c>
      <c r="X2223" s="1063">
        <f t="shared" si="883"/>
        <v>0</v>
      </c>
      <c r="Y2223" s="1060">
        <f t="shared" si="883"/>
        <v>15</v>
      </c>
      <c r="Z2223" s="1080">
        <f t="shared" si="887"/>
        <v>4</v>
      </c>
      <c r="AA2223" s="1081" t="str">
        <f t="shared" si="884"/>
        <v>Bột súp</v>
      </c>
      <c r="AB2223" s="1082" t="str">
        <f t="shared" si="884"/>
        <v>lít</v>
      </c>
      <c r="AC2223" s="1083">
        <f t="shared" si="884"/>
        <v>10</v>
      </c>
      <c r="AD2223" s="1089">
        <f t="shared" si="884"/>
        <v>10</v>
      </c>
      <c r="AE2223" s="1071">
        <f t="shared" si="879"/>
        <v>0</v>
      </c>
      <c r="AF2223" s="1071">
        <f t="shared" si="880"/>
        <v>0</v>
      </c>
      <c r="AG2223" s="1071">
        <f t="shared" si="880"/>
        <v>6</v>
      </c>
      <c r="AH2223" s="1071">
        <f t="shared" si="880"/>
        <v>0</v>
      </c>
      <c r="AI2223" s="1060">
        <f t="shared" si="885"/>
        <v>60</v>
      </c>
      <c r="AJ2223" s="1084"/>
      <c r="AK2223" s="1094"/>
      <c r="AL2223" s="1095"/>
      <c r="AM2223" s="1063"/>
      <c r="AN2223" s="1085">
        <f t="shared" si="881"/>
        <v>0</v>
      </c>
      <c r="AO2223" s="1061">
        <f t="shared" si="882"/>
        <v>0</v>
      </c>
      <c r="AP2223" s="1061">
        <f t="shared" si="882"/>
        <v>0</v>
      </c>
      <c r="AQ2223" s="1061">
        <f t="shared" si="882"/>
        <v>1.5</v>
      </c>
      <c r="AR2223" s="1061">
        <f t="shared" si="882"/>
        <v>0</v>
      </c>
      <c r="AS2223" s="1061">
        <f t="shared" si="882"/>
        <v>15</v>
      </c>
      <c r="AT2223" s="850">
        <f t="shared" si="888"/>
        <v>0</v>
      </c>
      <c r="AU2223" s="867" t="s">
        <v>830</v>
      </c>
      <c r="AV2223" s="868">
        <f>F2288</f>
        <v>114</v>
      </c>
      <c r="AW2223" s="861" t="s">
        <v>27</v>
      </c>
      <c r="AX2223" s="869">
        <f>H2288</f>
        <v>14</v>
      </c>
      <c r="AY2223" s="861" t="s">
        <v>28</v>
      </c>
      <c r="AZ2223" s="870">
        <f>AX2223*AV2223</f>
        <v>1596</v>
      </c>
    </row>
    <row r="2224" spans="1:52" ht="13.5" customHeight="1">
      <c r="A2224" s="838">
        <f t="shared" si="886"/>
        <v>5</v>
      </c>
      <c r="B2224" s="1039" t="s">
        <v>851</v>
      </c>
      <c r="C2224" s="817" t="s">
        <v>389</v>
      </c>
      <c r="D2224" s="1054">
        <v>30</v>
      </c>
      <c r="E2224" s="1096">
        <v>25</v>
      </c>
      <c r="F2224" s="1061"/>
      <c r="G2224" s="1090">
        <v>2</v>
      </c>
      <c r="H2224" s="1091"/>
      <c r="I2224" s="1077"/>
      <c r="J2224" s="1060">
        <f t="shared" si="877"/>
        <v>50</v>
      </c>
      <c r="K2224" s="1092"/>
      <c r="L2224" s="1065">
        <v>2</v>
      </c>
      <c r="M2224" s="1063"/>
      <c r="N2224" s="1063"/>
      <c r="O2224" s="1060">
        <f t="shared" si="889"/>
        <v>50</v>
      </c>
      <c r="P2224" s="1093"/>
      <c r="Q2224" s="1065">
        <v>2</v>
      </c>
      <c r="R2224" s="1063"/>
      <c r="S2224" s="1063"/>
      <c r="T2224" s="1079">
        <f t="shared" si="878"/>
        <v>50</v>
      </c>
      <c r="U2224" s="1061">
        <f t="shared" si="883"/>
        <v>0</v>
      </c>
      <c r="V2224" s="1065">
        <f t="shared" si="883"/>
        <v>6</v>
      </c>
      <c r="W2224" s="1063">
        <f t="shared" si="883"/>
        <v>0</v>
      </c>
      <c r="X2224" s="1063">
        <f t="shared" si="883"/>
        <v>0</v>
      </c>
      <c r="Y2224" s="1060">
        <f t="shared" si="883"/>
        <v>150</v>
      </c>
      <c r="Z2224" s="1080">
        <f t="shared" si="887"/>
        <v>5</v>
      </c>
      <c r="AA2224" s="1081" t="str">
        <f t="shared" si="884"/>
        <v>Nmắm thường</v>
      </c>
      <c r="AB2224" s="1082" t="str">
        <f t="shared" si="884"/>
        <v>lít</v>
      </c>
      <c r="AC2224" s="1083">
        <f t="shared" si="884"/>
        <v>30</v>
      </c>
      <c r="AD2224" s="1089">
        <f t="shared" si="884"/>
        <v>25</v>
      </c>
      <c r="AE2224" s="1071">
        <f t="shared" si="879"/>
        <v>0</v>
      </c>
      <c r="AF2224" s="1071">
        <f t="shared" si="880"/>
        <v>42</v>
      </c>
      <c r="AG2224" s="1071">
        <f t="shared" si="880"/>
        <v>0</v>
      </c>
      <c r="AH2224" s="1071">
        <f t="shared" si="880"/>
        <v>0</v>
      </c>
      <c r="AI2224" s="1060">
        <f t="shared" si="885"/>
        <v>1050</v>
      </c>
      <c r="AJ2224" s="1084"/>
      <c r="AK2224" s="1097"/>
      <c r="AL2224" s="1063"/>
      <c r="AM2224" s="1063"/>
      <c r="AN2224" s="1085">
        <f t="shared" si="881"/>
        <v>0</v>
      </c>
      <c r="AO2224" s="1061">
        <f t="shared" si="882"/>
        <v>0</v>
      </c>
      <c r="AP2224" s="1061">
        <f t="shared" si="882"/>
        <v>6</v>
      </c>
      <c r="AQ2224" s="1061">
        <f t="shared" si="882"/>
        <v>0</v>
      </c>
      <c r="AR2224" s="1061">
        <f t="shared" si="882"/>
        <v>0</v>
      </c>
      <c r="AS2224" s="1061">
        <f t="shared" si="882"/>
        <v>150</v>
      </c>
      <c r="AT2224" s="850">
        <f t="shared" si="888"/>
        <v>30</v>
      </c>
      <c r="AU2224" s="867" t="s">
        <v>831</v>
      </c>
      <c r="AV2224" s="874">
        <f>F2289</f>
        <v>114</v>
      </c>
      <c r="AW2224" s="861" t="s">
        <v>27</v>
      </c>
      <c r="AX2224" s="869">
        <v>32</v>
      </c>
      <c r="AY2224" s="861" t="s">
        <v>28</v>
      </c>
      <c r="AZ2224" s="870">
        <f>AX2224*AV2224</f>
        <v>3648</v>
      </c>
    </row>
    <row r="2225" spans="1:52" ht="13.5" customHeight="1">
      <c r="A2225" s="838">
        <f t="shared" si="886"/>
        <v>6</v>
      </c>
      <c r="B2225" s="1039" t="s">
        <v>496</v>
      </c>
      <c r="C2225" s="817" t="s">
        <v>852</v>
      </c>
      <c r="D2225" s="1054">
        <v>42</v>
      </c>
      <c r="E2225" s="1098">
        <v>42</v>
      </c>
      <c r="F2225" s="1061"/>
      <c r="G2225" s="1086"/>
      <c r="H2225" s="1063">
        <v>0.4</v>
      </c>
      <c r="I2225" s="1077"/>
      <c r="J2225" s="1060">
        <f t="shared" si="877"/>
        <v>16.8</v>
      </c>
      <c r="K2225" s="1092"/>
      <c r="L2225" s="1061"/>
      <c r="M2225" s="1099">
        <v>0.8</v>
      </c>
      <c r="N2225" s="1063"/>
      <c r="O2225" s="1060">
        <f t="shared" si="889"/>
        <v>33.6</v>
      </c>
      <c r="P2225" s="1093"/>
      <c r="Q2225" s="1061"/>
      <c r="R2225" s="1100">
        <v>0.8</v>
      </c>
      <c r="S2225" s="1063"/>
      <c r="T2225" s="1079">
        <f t="shared" si="878"/>
        <v>33.6</v>
      </c>
      <c r="U2225" s="1061">
        <f t="shared" si="883"/>
        <v>0</v>
      </c>
      <c r="V2225" s="1061">
        <f t="shared" si="883"/>
        <v>0</v>
      </c>
      <c r="W2225" s="1063">
        <f t="shared" si="883"/>
        <v>2</v>
      </c>
      <c r="X2225" s="1063">
        <f t="shared" si="883"/>
        <v>0</v>
      </c>
      <c r="Y2225" s="1060">
        <f t="shared" si="883"/>
        <v>84</v>
      </c>
      <c r="Z2225" s="1080">
        <f t="shared" si="887"/>
        <v>6</v>
      </c>
      <c r="AA2225" s="1101" t="str">
        <f t="shared" si="884"/>
        <v>Mì chính VEDAN</v>
      </c>
      <c r="AB2225" s="1082" t="str">
        <f t="shared" si="884"/>
        <v>Kg</v>
      </c>
      <c r="AC2225" s="1083">
        <f t="shared" si="884"/>
        <v>42</v>
      </c>
      <c r="AD2225" s="1089">
        <f t="shared" si="884"/>
        <v>42</v>
      </c>
      <c r="AE2225" s="1071">
        <f t="shared" si="879"/>
        <v>0</v>
      </c>
      <c r="AF2225" s="1071">
        <f t="shared" si="880"/>
        <v>0</v>
      </c>
      <c r="AG2225" s="1071">
        <f t="shared" si="880"/>
        <v>12.700000000000003</v>
      </c>
      <c r="AH2225" s="1071">
        <f t="shared" si="880"/>
        <v>0</v>
      </c>
      <c r="AI2225" s="1060">
        <f t="shared" si="885"/>
        <v>533.40000000000009</v>
      </c>
      <c r="AJ2225" s="1102"/>
      <c r="AK2225" s="1063"/>
      <c r="AL2225" s="1103"/>
      <c r="AM2225" s="1063"/>
      <c r="AN2225" s="1085">
        <f t="shared" si="881"/>
        <v>0</v>
      </c>
      <c r="AO2225" s="1061">
        <f t="shared" si="882"/>
        <v>0</v>
      </c>
      <c r="AP2225" s="1061">
        <f t="shared" si="882"/>
        <v>0</v>
      </c>
      <c r="AQ2225" s="1061">
        <f t="shared" si="882"/>
        <v>2</v>
      </c>
      <c r="AR2225" s="1061">
        <f t="shared" si="882"/>
        <v>0</v>
      </c>
      <c r="AS2225" s="1061">
        <f t="shared" si="882"/>
        <v>84</v>
      </c>
      <c r="AT2225" s="850">
        <f t="shared" si="888"/>
        <v>0</v>
      </c>
      <c r="AU2225" s="880" t="s">
        <v>832</v>
      </c>
      <c r="AV2225" s="874">
        <f>F2290</f>
        <v>114</v>
      </c>
      <c r="AW2225" s="861" t="s">
        <v>27</v>
      </c>
      <c r="AX2225" s="869">
        <v>32</v>
      </c>
      <c r="AY2225" s="861" t="s">
        <v>28</v>
      </c>
      <c r="AZ2225" s="870">
        <f>AX2225*AV2225</f>
        <v>3648</v>
      </c>
    </row>
    <row r="2226" spans="1:52" ht="13.5" customHeight="1">
      <c r="A2226" s="838">
        <f t="shared" si="886"/>
        <v>7</v>
      </c>
      <c r="B2226" s="1036" t="s">
        <v>43</v>
      </c>
      <c r="C2226" s="881" t="s">
        <v>66</v>
      </c>
      <c r="D2226" s="1104">
        <v>3.5</v>
      </c>
      <c r="E2226" s="1105">
        <v>3.5</v>
      </c>
      <c r="F2226" s="1106"/>
      <c r="G2226" s="1086"/>
      <c r="H2226" s="1107">
        <v>1</v>
      </c>
      <c r="I2226" s="1077"/>
      <c r="J2226" s="1060">
        <f t="shared" si="877"/>
        <v>3.5</v>
      </c>
      <c r="K2226" s="1092"/>
      <c r="L2226" s="1061"/>
      <c r="M2226" s="1099">
        <v>1.5</v>
      </c>
      <c r="N2226" s="1063"/>
      <c r="O2226" s="1060">
        <f t="shared" si="889"/>
        <v>5.25</v>
      </c>
      <c r="P2226" s="1093" t="s">
        <v>883</v>
      </c>
      <c r="Q2226" s="1061"/>
      <c r="R2226" s="1100">
        <v>1.5</v>
      </c>
      <c r="S2226" s="1063"/>
      <c r="T2226" s="1079">
        <f t="shared" si="878"/>
        <v>5.25</v>
      </c>
      <c r="U2226" s="1061">
        <f>SUM(F2226,K2226,P2226)</f>
        <v>0</v>
      </c>
      <c r="V2226" s="1061"/>
      <c r="W2226" s="1063">
        <f t="shared" si="883"/>
        <v>4</v>
      </c>
      <c r="X2226" s="1063">
        <f t="shared" si="883"/>
        <v>0</v>
      </c>
      <c r="Y2226" s="1060">
        <f t="shared" si="883"/>
        <v>14</v>
      </c>
      <c r="Z2226" s="1080">
        <f t="shared" si="887"/>
        <v>7</v>
      </c>
      <c r="AA2226" s="1101" t="str">
        <f t="shared" si="884"/>
        <v>Muối trắng</v>
      </c>
      <c r="AB2226" s="1082" t="str">
        <f t="shared" si="884"/>
        <v>kg</v>
      </c>
      <c r="AC2226" s="1083">
        <f t="shared" si="884"/>
        <v>3.5</v>
      </c>
      <c r="AD2226" s="1089">
        <f t="shared" si="884"/>
        <v>3.5</v>
      </c>
      <c r="AE2226" s="1071">
        <f t="shared" si="879"/>
        <v>0</v>
      </c>
      <c r="AF2226" s="1071">
        <f t="shared" si="880"/>
        <v>0</v>
      </c>
      <c r="AG2226" s="1071">
        <f t="shared" si="880"/>
        <v>70</v>
      </c>
      <c r="AH2226" s="1071">
        <f t="shared" si="880"/>
        <v>0</v>
      </c>
      <c r="AI2226" s="1060">
        <f t="shared" si="885"/>
        <v>245</v>
      </c>
      <c r="AJ2226" s="1102"/>
      <c r="AK2226" s="1063"/>
      <c r="AL2226" s="1103"/>
      <c r="AM2226" s="1063"/>
      <c r="AN2226" s="1085">
        <f t="shared" si="881"/>
        <v>0</v>
      </c>
      <c r="AO2226" s="1061">
        <f t="shared" si="882"/>
        <v>0</v>
      </c>
      <c r="AP2226" s="1061">
        <f t="shared" si="882"/>
        <v>0</v>
      </c>
      <c r="AQ2226" s="1061">
        <f t="shared" si="882"/>
        <v>4</v>
      </c>
      <c r="AR2226" s="1061">
        <f t="shared" si="882"/>
        <v>0</v>
      </c>
      <c r="AS2226" s="1061">
        <f t="shared" si="882"/>
        <v>14</v>
      </c>
      <c r="AT2226" s="850">
        <f t="shared" si="888"/>
        <v>0</v>
      </c>
      <c r="AU2226" s="886" t="s">
        <v>833</v>
      </c>
      <c r="AV2226" s="1520">
        <f>SUM(AX2227:AX2229)</f>
        <v>62</v>
      </c>
      <c r="AW2226" s="1520"/>
      <c r="AX2226" s="1520"/>
      <c r="AY2226" s="861"/>
      <c r="AZ2226" s="862" t="s">
        <v>829</v>
      </c>
    </row>
    <row r="2227" spans="1:52" ht="13.5" customHeight="1">
      <c r="A2227" s="838">
        <f t="shared" si="886"/>
        <v>8</v>
      </c>
      <c r="B2227" s="1039" t="s">
        <v>618</v>
      </c>
      <c r="C2227" s="817" t="s">
        <v>66</v>
      </c>
      <c r="D2227" s="1054">
        <v>35</v>
      </c>
      <c r="E2227" s="921">
        <v>35</v>
      </c>
      <c r="F2227" s="1061"/>
      <c r="G2227" s="1086"/>
      <c r="H2227" s="1063">
        <v>0.4</v>
      </c>
      <c r="I2227" s="1077"/>
      <c r="J2227" s="1060">
        <f t="shared" si="877"/>
        <v>14</v>
      </c>
      <c r="K2227" s="1092"/>
      <c r="L2227" s="1061"/>
      <c r="M2227" s="1099">
        <v>0.8</v>
      </c>
      <c r="N2227" s="1063"/>
      <c r="O2227" s="1060">
        <f t="shared" si="889"/>
        <v>28</v>
      </c>
      <c r="P2227" s="1092"/>
      <c r="Q2227" s="1061"/>
      <c r="R2227" s="1099">
        <v>0.8</v>
      </c>
      <c r="S2227" s="1063"/>
      <c r="T2227" s="1079">
        <f t="shared" si="878"/>
        <v>28</v>
      </c>
      <c r="U2227" s="1061">
        <f>SUM(F2227,K2227,P2227)</f>
        <v>0</v>
      </c>
      <c r="V2227" s="1061">
        <f t="shared" ref="V2227:Y2278" si="890">SUM(G2227,L2227,Q2227)</f>
        <v>0</v>
      </c>
      <c r="W2227" s="1063">
        <f t="shared" si="883"/>
        <v>2</v>
      </c>
      <c r="X2227" s="1063">
        <f t="shared" si="883"/>
        <v>0</v>
      </c>
      <c r="Y2227" s="1060">
        <f t="shared" si="883"/>
        <v>70</v>
      </c>
      <c r="Z2227" s="1080">
        <f t="shared" si="887"/>
        <v>8</v>
      </c>
      <c r="AA2227" s="1101" t="str">
        <f t="shared" si="884"/>
        <v xml:space="preserve">Tỏi khô </v>
      </c>
      <c r="AB2227" s="1082" t="str">
        <f t="shared" si="884"/>
        <v>kg</v>
      </c>
      <c r="AC2227" s="1083">
        <f t="shared" si="884"/>
        <v>35</v>
      </c>
      <c r="AD2227" s="1089">
        <f t="shared" si="884"/>
        <v>35</v>
      </c>
      <c r="AE2227" s="1071">
        <f t="shared" si="879"/>
        <v>0</v>
      </c>
      <c r="AF2227" s="1071">
        <f t="shared" si="880"/>
        <v>0</v>
      </c>
      <c r="AG2227" s="1071">
        <f t="shared" si="880"/>
        <v>8.8000000000000007</v>
      </c>
      <c r="AH2227" s="1071">
        <f t="shared" si="880"/>
        <v>0</v>
      </c>
      <c r="AI2227" s="1060">
        <f t="shared" si="885"/>
        <v>308</v>
      </c>
      <c r="AJ2227" s="1102"/>
      <c r="AK2227" s="1063"/>
      <c r="AL2227" s="1103"/>
      <c r="AM2227" s="1063"/>
      <c r="AN2227" s="1085">
        <f t="shared" si="881"/>
        <v>0</v>
      </c>
      <c r="AO2227" s="1061">
        <f t="shared" si="882"/>
        <v>0</v>
      </c>
      <c r="AP2227" s="1061">
        <f t="shared" si="882"/>
        <v>0</v>
      </c>
      <c r="AQ2227" s="1061">
        <f t="shared" si="882"/>
        <v>2</v>
      </c>
      <c r="AR2227" s="1061">
        <f t="shared" si="882"/>
        <v>0</v>
      </c>
      <c r="AS2227" s="1061">
        <f t="shared" si="882"/>
        <v>70</v>
      </c>
      <c r="AT2227" s="850">
        <f t="shared" si="888"/>
        <v>0</v>
      </c>
      <c r="AU2227" s="880" t="s">
        <v>830</v>
      </c>
      <c r="AV2227" s="868">
        <f>K2288</f>
        <v>13</v>
      </c>
      <c r="AW2227" s="861" t="s">
        <v>27</v>
      </c>
      <c r="AX2227" s="888">
        <v>14</v>
      </c>
      <c r="AY2227" s="861" t="s">
        <v>28</v>
      </c>
      <c r="AZ2227" s="870">
        <f>AX2227*AV2227</f>
        <v>182</v>
      </c>
    </row>
    <row r="2228" spans="1:52" ht="13.5" customHeight="1">
      <c r="A2228" s="838">
        <f t="shared" si="886"/>
        <v>9</v>
      </c>
      <c r="B2228" s="1039" t="s">
        <v>44</v>
      </c>
      <c r="C2228" s="817" t="s">
        <v>66</v>
      </c>
      <c r="D2228" s="1054">
        <v>20</v>
      </c>
      <c r="E2228" s="921">
        <v>20</v>
      </c>
      <c r="F2228" s="1061"/>
      <c r="G2228" s="1086"/>
      <c r="H2228" s="1063">
        <v>0.4</v>
      </c>
      <c r="I2228" s="1077"/>
      <c r="J2228" s="1060">
        <f t="shared" si="877"/>
        <v>8</v>
      </c>
      <c r="K2228" s="1092"/>
      <c r="L2228" s="1061"/>
      <c r="M2228" s="1099">
        <v>0.8</v>
      </c>
      <c r="N2228" s="1063"/>
      <c r="O2228" s="1060">
        <f t="shared" si="889"/>
        <v>16</v>
      </c>
      <c r="P2228" s="1061"/>
      <c r="Q2228" s="1061" t="s">
        <v>884</v>
      </c>
      <c r="R2228" s="1099">
        <v>0.8</v>
      </c>
      <c r="S2228" s="1063"/>
      <c r="T2228" s="1079">
        <f t="shared" si="878"/>
        <v>16</v>
      </c>
      <c r="U2228" s="1061">
        <f>SUM(F2228,K2228,P2228)</f>
        <v>0</v>
      </c>
      <c r="V2228" s="1061">
        <f t="shared" si="890"/>
        <v>0</v>
      </c>
      <c r="W2228" s="1063">
        <f t="shared" si="883"/>
        <v>2</v>
      </c>
      <c r="X2228" s="1063">
        <f t="shared" si="883"/>
        <v>0</v>
      </c>
      <c r="Y2228" s="1060">
        <f t="shared" si="883"/>
        <v>40</v>
      </c>
      <c r="Z2228" s="1080">
        <f t="shared" si="887"/>
        <v>9</v>
      </c>
      <c r="AA2228" s="1101" t="str">
        <f t="shared" si="884"/>
        <v>Hành củ</v>
      </c>
      <c r="AB2228" s="1082" t="str">
        <f t="shared" si="884"/>
        <v>kg</v>
      </c>
      <c r="AC2228" s="1083">
        <f t="shared" si="884"/>
        <v>20</v>
      </c>
      <c r="AD2228" s="1089">
        <f t="shared" si="884"/>
        <v>20</v>
      </c>
      <c r="AE2228" s="1071">
        <f t="shared" si="879"/>
        <v>0</v>
      </c>
      <c r="AF2228" s="1071">
        <f t="shared" si="880"/>
        <v>0</v>
      </c>
      <c r="AG2228" s="1071">
        <f t="shared" si="880"/>
        <v>8.8000000000000007</v>
      </c>
      <c r="AH2228" s="1071">
        <f t="shared" si="880"/>
        <v>0</v>
      </c>
      <c r="AI2228" s="1060">
        <f t="shared" si="885"/>
        <v>176</v>
      </c>
      <c r="AJ2228" s="1102"/>
      <c r="AK2228" s="1063"/>
      <c r="AL2228" s="1103"/>
      <c r="AM2228" s="1063"/>
      <c r="AN2228" s="1108">
        <f t="shared" si="881"/>
        <v>0</v>
      </c>
      <c r="AO2228" s="1061">
        <f t="shared" si="882"/>
        <v>0</v>
      </c>
      <c r="AP2228" s="1061">
        <f t="shared" si="882"/>
        <v>0</v>
      </c>
      <c r="AQ2228" s="1061">
        <f t="shared" si="882"/>
        <v>2</v>
      </c>
      <c r="AR2228" s="1061">
        <f t="shared" si="882"/>
        <v>0</v>
      </c>
      <c r="AS2228" s="1061">
        <f t="shared" si="882"/>
        <v>40</v>
      </c>
      <c r="AT2228" s="850">
        <f t="shared" si="888"/>
        <v>0</v>
      </c>
      <c r="AU2228" s="880" t="s">
        <v>831</v>
      </c>
      <c r="AV2228" s="868">
        <f>K2289</f>
        <v>13</v>
      </c>
      <c r="AW2228" s="861" t="s">
        <v>27</v>
      </c>
      <c r="AX2228" s="888">
        <v>24</v>
      </c>
      <c r="AY2228" s="861" t="s">
        <v>28</v>
      </c>
      <c r="AZ2228" s="870">
        <f>AX2228*AV2228</f>
        <v>312</v>
      </c>
    </row>
    <row r="2229" spans="1:52" ht="13.5" customHeight="1">
      <c r="A2229" s="838">
        <f t="shared" si="886"/>
        <v>10</v>
      </c>
      <c r="B2229" s="1039" t="s">
        <v>593</v>
      </c>
      <c r="C2229" s="817" t="s">
        <v>389</v>
      </c>
      <c r="D2229" s="1054">
        <v>22</v>
      </c>
      <c r="E2229" s="921">
        <v>22</v>
      </c>
      <c r="F2229" s="1061"/>
      <c r="G2229" s="1086"/>
      <c r="H2229" s="1063">
        <v>1</v>
      </c>
      <c r="I2229" s="1077"/>
      <c r="J2229" s="1060">
        <f t="shared" si="877"/>
        <v>22</v>
      </c>
      <c r="K2229" s="1092"/>
      <c r="L2229" s="1061"/>
      <c r="M2229" s="1099">
        <v>1</v>
      </c>
      <c r="N2229" s="1063"/>
      <c r="O2229" s="1060">
        <f t="shared" si="889"/>
        <v>22</v>
      </c>
      <c r="P2229" s="1093"/>
      <c r="Q2229" s="1061"/>
      <c r="R2229" s="1109">
        <v>1.5</v>
      </c>
      <c r="S2229" s="1063"/>
      <c r="T2229" s="1079">
        <f t="shared" si="878"/>
        <v>33</v>
      </c>
      <c r="U2229" s="1061">
        <f>SUM(F2229,K2229,P2229)</f>
        <v>0</v>
      </c>
      <c r="V2229" s="1061">
        <f t="shared" si="890"/>
        <v>0</v>
      </c>
      <c r="W2229" s="1063">
        <f t="shared" si="883"/>
        <v>3.5</v>
      </c>
      <c r="X2229" s="1063">
        <f t="shared" si="883"/>
        <v>0</v>
      </c>
      <c r="Y2229" s="1060">
        <f t="shared" si="883"/>
        <v>77</v>
      </c>
      <c r="Z2229" s="1080">
        <f t="shared" si="887"/>
        <v>10</v>
      </c>
      <c r="AA2229" s="1101" t="str">
        <f t="shared" si="884"/>
        <v>Dầu ăn Mavela</v>
      </c>
      <c r="AB2229" s="1082" t="str">
        <f t="shared" si="884"/>
        <v>lít</v>
      </c>
      <c r="AC2229" s="1083">
        <f t="shared" si="884"/>
        <v>22</v>
      </c>
      <c r="AD2229" s="1089">
        <f t="shared" si="884"/>
        <v>22</v>
      </c>
      <c r="AE2229" s="1071">
        <f t="shared" si="879"/>
        <v>0</v>
      </c>
      <c r="AF2229" s="1071">
        <f t="shared" si="880"/>
        <v>0</v>
      </c>
      <c r="AG2229" s="1071">
        <f t="shared" si="880"/>
        <v>15</v>
      </c>
      <c r="AH2229" s="1071">
        <f t="shared" si="880"/>
        <v>0</v>
      </c>
      <c r="AI2229" s="1060">
        <f t="shared" si="885"/>
        <v>330</v>
      </c>
      <c r="AJ2229" s="1102"/>
      <c r="AK2229" s="1063"/>
      <c r="AL2229" s="1103"/>
      <c r="AM2229" s="1063"/>
      <c r="AN2229" s="1085">
        <f t="shared" si="881"/>
        <v>0</v>
      </c>
      <c r="AO2229" s="1061">
        <f t="shared" si="882"/>
        <v>0</v>
      </c>
      <c r="AP2229" s="1061">
        <f t="shared" si="882"/>
        <v>0</v>
      </c>
      <c r="AQ2229" s="1061">
        <f t="shared" si="882"/>
        <v>3.5</v>
      </c>
      <c r="AR2229" s="1061">
        <f t="shared" si="882"/>
        <v>0</v>
      </c>
      <c r="AS2229" s="1061">
        <f t="shared" si="882"/>
        <v>77</v>
      </c>
      <c r="AT2229" s="850">
        <f t="shared" si="888"/>
        <v>0</v>
      </c>
      <c r="AU2229" s="880" t="s">
        <v>832</v>
      </c>
      <c r="AV2229" s="868">
        <f>K2290</f>
        <v>13</v>
      </c>
      <c r="AW2229" s="861" t="s">
        <v>27</v>
      </c>
      <c r="AX2229" s="888">
        <v>24</v>
      </c>
      <c r="AY2229" s="861" t="s">
        <v>28</v>
      </c>
      <c r="AZ2229" s="870">
        <f>AX2229*AV2229</f>
        <v>312</v>
      </c>
    </row>
    <row r="2230" spans="1:52" ht="13.5" customHeight="1">
      <c r="A2230" s="838">
        <f t="shared" si="886"/>
        <v>11</v>
      </c>
      <c r="B2230" s="1039" t="s">
        <v>45</v>
      </c>
      <c r="C2230" s="817" t="s">
        <v>66</v>
      </c>
      <c r="D2230" s="1054">
        <v>130</v>
      </c>
      <c r="E2230" s="921">
        <v>90</v>
      </c>
      <c r="F2230" s="1061" t="s">
        <v>885</v>
      </c>
      <c r="G2230" s="1086" t="s">
        <v>886</v>
      </c>
      <c r="H2230" s="1063"/>
      <c r="I2230" s="1077"/>
      <c r="J2230" s="1060">
        <f t="shared" si="877"/>
        <v>0</v>
      </c>
      <c r="K2230" s="1092"/>
      <c r="L2230" s="1061"/>
      <c r="M2230" s="1110">
        <v>0.1</v>
      </c>
      <c r="N2230" s="1063"/>
      <c r="O2230" s="1060">
        <f>SUM(K2230:N2230)*$E2230</f>
        <v>9</v>
      </c>
      <c r="P2230" s="1093"/>
      <c r="Q2230" s="1061"/>
      <c r="R2230" s="1100">
        <v>0.1</v>
      </c>
      <c r="S2230" s="1063"/>
      <c r="T2230" s="1079">
        <f t="shared" si="878"/>
        <v>9</v>
      </c>
      <c r="U2230" s="1061">
        <f t="shared" ref="U2230:U2236" si="891">SUM(F2230,K2230,P2230)</f>
        <v>0</v>
      </c>
      <c r="V2230" s="1061">
        <f t="shared" si="890"/>
        <v>0</v>
      </c>
      <c r="W2230" s="1063">
        <f t="shared" si="883"/>
        <v>0.2</v>
      </c>
      <c r="X2230" s="1063">
        <f t="shared" si="883"/>
        <v>0</v>
      </c>
      <c r="Y2230" s="1060">
        <f t="shared" si="883"/>
        <v>18</v>
      </c>
      <c r="Z2230" s="1080">
        <f t="shared" si="887"/>
        <v>11</v>
      </c>
      <c r="AA2230" s="1101" t="str">
        <f t="shared" si="884"/>
        <v>Tiêu bắc</v>
      </c>
      <c r="AB2230" s="1082" t="str">
        <f t="shared" si="884"/>
        <v>kg</v>
      </c>
      <c r="AC2230" s="1083">
        <f t="shared" si="884"/>
        <v>130</v>
      </c>
      <c r="AD2230" s="1089">
        <f t="shared" si="884"/>
        <v>90</v>
      </c>
      <c r="AE2230" s="1071">
        <f t="shared" si="879"/>
        <v>0</v>
      </c>
      <c r="AF2230" s="1071">
        <f t="shared" si="880"/>
        <v>0</v>
      </c>
      <c r="AG2230" s="1071">
        <f t="shared" si="880"/>
        <v>1.5999999999999976</v>
      </c>
      <c r="AH2230" s="1071">
        <f t="shared" si="880"/>
        <v>0</v>
      </c>
      <c r="AI2230" s="1060">
        <f t="shared" si="885"/>
        <v>143.9999999999998</v>
      </c>
      <c r="AJ2230" s="1102"/>
      <c r="AK2230" s="1063"/>
      <c r="AL2230" s="1103"/>
      <c r="AM2230" s="1063"/>
      <c r="AN2230" s="1085">
        <f t="shared" si="881"/>
        <v>0</v>
      </c>
      <c r="AO2230" s="1061">
        <f t="shared" si="882"/>
        <v>0</v>
      </c>
      <c r="AP2230" s="1061">
        <f t="shared" si="882"/>
        <v>0</v>
      </c>
      <c r="AQ2230" s="1061">
        <f t="shared" si="882"/>
        <v>0.2</v>
      </c>
      <c r="AR2230" s="1061">
        <f t="shared" si="882"/>
        <v>0</v>
      </c>
      <c r="AS2230" s="1061">
        <f t="shared" si="882"/>
        <v>18</v>
      </c>
      <c r="AT2230" s="850">
        <f t="shared" si="888"/>
        <v>8</v>
      </c>
      <c r="AU2230" s="1521" t="str">
        <f>B2291</f>
        <v xml:space="preserve">  + Ăn thêm</v>
      </c>
      <c r="AV2230" s="1522"/>
      <c r="AW2230" s="1522"/>
      <c r="AX2230" s="1522"/>
      <c r="AY2230" s="1522"/>
      <c r="AZ2230" s="892">
        <f>J2291</f>
        <v>0</v>
      </c>
    </row>
    <row r="2231" spans="1:52" ht="13.5" customHeight="1">
      <c r="A2231" s="838">
        <f t="shared" si="886"/>
        <v>12</v>
      </c>
      <c r="B2231" s="1039" t="s">
        <v>46</v>
      </c>
      <c r="C2231" s="817" t="s">
        <v>66</v>
      </c>
      <c r="D2231" s="1054">
        <v>35</v>
      </c>
      <c r="E2231" s="921">
        <v>35</v>
      </c>
      <c r="F2231" s="1061"/>
      <c r="G2231" s="1086"/>
      <c r="H2231" s="1063">
        <v>0.1</v>
      </c>
      <c r="I2231" s="1077"/>
      <c r="J2231" s="1060">
        <f t="shared" si="877"/>
        <v>3.5</v>
      </c>
      <c r="K2231" s="1092"/>
      <c r="L2231" s="1061"/>
      <c r="M2231" s="1110">
        <v>0.2</v>
      </c>
      <c r="N2231" s="1063"/>
      <c r="O2231" s="1060">
        <f t="shared" ref="O2231:O2279" si="892">SUM(K2231:N2231)*$E2231</f>
        <v>7</v>
      </c>
      <c r="P2231" s="1093"/>
      <c r="Q2231" s="1061"/>
      <c r="R2231" s="1100">
        <v>0.2</v>
      </c>
      <c r="S2231" s="1063"/>
      <c r="T2231" s="1079">
        <f t="shared" si="878"/>
        <v>7</v>
      </c>
      <c r="U2231" s="1061">
        <f t="shared" si="891"/>
        <v>0</v>
      </c>
      <c r="V2231" s="1061">
        <f t="shared" si="890"/>
        <v>0</v>
      </c>
      <c r="W2231" s="1063">
        <f t="shared" si="883"/>
        <v>0.5</v>
      </c>
      <c r="X2231" s="1063">
        <f t="shared" si="883"/>
        <v>0</v>
      </c>
      <c r="Y2231" s="1060">
        <f>SUM(J2231,O2231,T2231)</f>
        <v>17.5</v>
      </c>
      <c r="Z2231" s="1080">
        <f t="shared" si="887"/>
        <v>12</v>
      </c>
      <c r="AA2231" s="1101" t="str">
        <f t="shared" si="884"/>
        <v>Kẹo đắng</v>
      </c>
      <c r="AB2231" s="1082" t="str">
        <f t="shared" si="884"/>
        <v>kg</v>
      </c>
      <c r="AC2231" s="1083">
        <f t="shared" si="884"/>
        <v>35</v>
      </c>
      <c r="AD2231" s="1089">
        <f t="shared" si="884"/>
        <v>35</v>
      </c>
      <c r="AE2231" s="1071">
        <f t="shared" si="879"/>
        <v>0</v>
      </c>
      <c r="AF2231" s="1071">
        <f t="shared" si="880"/>
        <v>0</v>
      </c>
      <c r="AG2231" s="1071">
        <f t="shared" si="880"/>
        <v>1.5</v>
      </c>
      <c r="AH2231" s="1071">
        <f t="shared" si="880"/>
        <v>0</v>
      </c>
      <c r="AI2231" s="1060">
        <f t="shared" si="885"/>
        <v>52.5</v>
      </c>
      <c r="AJ2231" s="1102"/>
      <c r="AK2231" s="1063"/>
      <c r="AL2231" s="1103"/>
      <c r="AM2231" s="1063"/>
      <c r="AN2231" s="1085">
        <f t="shared" si="881"/>
        <v>0</v>
      </c>
      <c r="AO2231" s="1061">
        <f t="shared" si="882"/>
        <v>0</v>
      </c>
      <c r="AP2231" s="1061">
        <f t="shared" si="882"/>
        <v>0</v>
      </c>
      <c r="AQ2231" s="1061">
        <f t="shared" si="882"/>
        <v>0.5</v>
      </c>
      <c r="AR2231" s="1061">
        <f t="shared" si="882"/>
        <v>0</v>
      </c>
      <c r="AS2231" s="1061">
        <f t="shared" si="882"/>
        <v>17.5</v>
      </c>
      <c r="AT2231" s="850">
        <f t="shared" si="888"/>
        <v>0</v>
      </c>
      <c r="AU2231" s="1521" t="str">
        <f>B2292</f>
        <v xml:space="preserve"> + ăn thêm </v>
      </c>
      <c r="AV2231" s="1522"/>
      <c r="AW2231" s="1522"/>
      <c r="AX2231" s="1522"/>
      <c r="AY2231" s="1522"/>
      <c r="AZ2231" s="870">
        <f>J2292</f>
        <v>0</v>
      </c>
    </row>
    <row r="2232" spans="1:52" ht="13.5" customHeight="1">
      <c r="A2232" s="838">
        <f t="shared" si="886"/>
        <v>13</v>
      </c>
      <c r="B2232" s="1039" t="s">
        <v>47</v>
      </c>
      <c r="C2232" s="817" t="s">
        <v>66</v>
      </c>
      <c r="D2232" s="1054">
        <v>17</v>
      </c>
      <c r="E2232" s="921">
        <v>17</v>
      </c>
      <c r="F2232" s="1061"/>
      <c r="G2232" s="1086"/>
      <c r="H2232" s="1063"/>
      <c r="I2232" s="1077"/>
      <c r="J2232" s="1060">
        <f t="shared" si="877"/>
        <v>0</v>
      </c>
      <c r="K2232" s="1092"/>
      <c r="L2232" s="1061"/>
      <c r="M2232" s="1110"/>
      <c r="N2232" s="1063"/>
      <c r="O2232" s="1060">
        <f t="shared" si="892"/>
        <v>0</v>
      </c>
      <c r="P2232" s="1093"/>
      <c r="Q2232" s="1061"/>
      <c r="R2232" s="1100"/>
      <c r="S2232" s="1063"/>
      <c r="T2232" s="1079">
        <f t="shared" si="878"/>
        <v>0</v>
      </c>
      <c r="U2232" s="1061">
        <f t="shared" si="891"/>
        <v>0</v>
      </c>
      <c r="V2232" s="1061">
        <f t="shared" si="890"/>
        <v>0</v>
      </c>
      <c r="W2232" s="1063">
        <f t="shared" si="883"/>
        <v>0</v>
      </c>
      <c r="X2232" s="1063">
        <f t="shared" si="883"/>
        <v>0</v>
      </c>
      <c r="Y2232" s="1060">
        <f t="shared" si="883"/>
        <v>0</v>
      </c>
      <c r="Z2232" s="1080">
        <f t="shared" si="887"/>
        <v>13</v>
      </c>
      <c r="AA2232" s="1101" t="str">
        <f t="shared" si="884"/>
        <v>Đường trắng</v>
      </c>
      <c r="AB2232" s="1082" t="str">
        <f t="shared" si="884"/>
        <v>kg</v>
      </c>
      <c r="AC2232" s="1083">
        <f t="shared" si="884"/>
        <v>17</v>
      </c>
      <c r="AD2232" s="1089">
        <f t="shared" si="884"/>
        <v>17</v>
      </c>
      <c r="AE2232" s="1071">
        <f t="shared" si="879"/>
        <v>0</v>
      </c>
      <c r="AF2232" s="1071">
        <f t="shared" si="880"/>
        <v>0</v>
      </c>
      <c r="AG2232" s="1071">
        <f t="shared" si="880"/>
        <v>0</v>
      </c>
      <c r="AH2232" s="1071">
        <f t="shared" si="880"/>
        <v>0</v>
      </c>
      <c r="AI2232" s="1060">
        <f t="shared" si="885"/>
        <v>0</v>
      </c>
      <c r="AJ2232" s="1102"/>
      <c r="AK2232" s="1063"/>
      <c r="AL2232" s="1103"/>
      <c r="AM2232" s="1063"/>
      <c r="AN2232" s="1085">
        <f t="shared" si="881"/>
        <v>0</v>
      </c>
      <c r="AO2232" s="1061">
        <f t="shared" si="882"/>
        <v>0</v>
      </c>
      <c r="AP2232" s="1061">
        <f t="shared" si="882"/>
        <v>0</v>
      </c>
      <c r="AQ2232" s="1061">
        <f t="shared" si="882"/>
        <v>0</v>
      </c>
      <c r="AR2232" s="1061">
        <f t="shared" si="882"/>
        <v>0</v>
      </c>
      <c r="AS2232" s="1061">
        <f t="shared" si="882"/>
        <v>0</v>
      </c>
      <c r="AT2232" s="850">
        <f t="shared" si="888"/>
        <v>0</v>
      </c>
      <c r="AU2232" s="893" t="s">
        <v>834</v>
      </c>
      <c r="AV2232" s="894"/>
      <c r="AW2232" s="894"/>
      <c r="AX2232" s="894"/>
      <c r="AY2232" s="894"/>
      <c r="AZ2232" s="870">
        <f>SUM(AZ2222:AZ2231)</f>
        <v>9698</v>
      </c>
    </row>
    <row r="2233" spans="1:52" ht="13.5" customHeight="1">
      <c r="A2233" s="838">
        <f t="shared" si="886"/>
        <v>14</v>
      </c>
      <c r="B2233" s="1039" t="s">
        <v>48</v>
      </c>
      <c r="C2233" s="817" t="s">
        <v>389</v>
      </c>
      <c r="D2233" s="1054">
        <v>23</v>
      </c>
      <c r="E2233" s="921">
        <v>23</v>
      </c>
      <c r="F2233" s="1061"/>
      <c r="G2233" s="1086"/>
      <c r="H2233" s="1063">
        <v>0.5</v>
      </c>
      <c r="I2233" s="1077"/>
      <c r="J2233" s="1060">
        <f t="shared" si="877"/>
        <v>11.5</v>
      </c>
      <c r="K2233" s="1061"/>
      <c r="L2233" s="1061"/>
      <c r="M2233" s="1063">
        <v>0.8</v>
      </c>
      <c r="N2233" s="1063"/>
      <c r="O2233" s="1060">
        <f t="shared" si="892"/>
        <v>18.400000000000002</v>
      </c>
      <c r="P2233" s="1093"/>
      <c r="Q2233" s="1061"/>
      <c r="R2233" s="1100">
        <v>0.7</v>
      </c>
      <c r="S2233" s="1063"/>
      <c r="T2233" s="1079">
        <f t="shared" si="878"/>
        <v>16.099999999999998</v>
      </c>
      <c r="U2233" s="1061">
        <f t="shared" si="891"/>
        <v>0</v>
      </c>
      <c r="V2233" s="1061">
        <f t="shared" si="890"/>
        <v>0</v>
      </c>
      <c r="W2233" s="1063">
        <f t="shared" si="883"/>
        <v>2</v>
      </c>
      <c r="X2233" s="1063">
        <f t="shared" si="883"/>
        <v>0</v>
      </c>
      <c r="Y2233" s="1060">
        <f t="shared" si="883"/>
        <v>46</v>
      </c>
      <c r="Z2233" s="1080">
        <f t="shared" si="887"/>
        <v>14</v>
      </c>
      <c r="AA2233" s="1101" t="str">
        <f t="shared" si="884"/>
        <v>Mật mía</v>
      </c>
      <c r="AB2233" s="1082" t="str">
        <f t="shared" si="884"/>
        <v>lít</v>
      </c>
      <c r="AC2233" s="1083">
        <f t="shared" si="884"/>
        <v>23</v>
      </c>
      <c r="AD2233" s="1089">
        <f t="shared" si="884"/>
        <v>23</v>
      </c>
      <c r="AE2233" s="1071">
        <f t="shared" si="879"/>
        <v>0</v>
      </c>
      <c r="AF2233" s="1071">
        <f t="shared" si="880"/>
        <v>0</v>
      </c>
      <c r="AG2233" s="1071">
        <f t="shared" si="880"/>
        <v>7.3000000000000007</v>
      </c>
      <c r="AH2233" s="1071">
        <f t="shared" si="880"/>
        <v>0</v>
      </c>
      <c r="AI2233" s="1060">
        <f t="shared" si="885"/>
        <v>167.9</v>
      </c>
      <c r="AJ2233" s="1102"/>
      <c r="AK2233" s="1063"/>
      <c r="AL2233" s="1103"/>
      <c r="AM2233" s="1063"/>
      <c r="AN2233" s="1085">
        <f t="shared" si="881"/>
        <v>0</v>
      </c>
      <c r="AO2233" s="1061">
        <f t="shared" si="882"/>
        <v>0</v>
      </c>
      <c r="AP2233" s="1061">
        <f t="shared" si="882"/>
        <v>0</v>
      </c>
      <c r="AQ2233" s="1061">
        <f t="shared" si="882"/>
        <v>2</v>
      </c>
      <c r="AR2233" s="1061">
        <f t="shared" si="882"/>
        <v>0</v>
      </c>
      <c r="AS2233" s="1061">
        <f t="shared" si="882"/>
        <v>46</v>
      </c>
      <c r="AT2233" s="850">
        <f t="shared" si="888"/>
        <v>0</v>
      </c>
      <c r="AU2233" s="1255" t="s">
        <v>835</v>
      </c>
      <c r="AV2233" s="1256"/>
      <c r="AW2233" s="1256"/>
      <c r="AX2233" s="1256"/>
      <c r="AY2233" s="1256"/>
      <c r="AZ2233" s="870">
        <f>Q2291</f>
        <v>2266.8999999999942</v>
      </c>
    </row>
    <row r="2234" spans="1:52" ht="13.5" customHeight="1">
      <c r="A2234" s="838">
        <f t="shared" si="886"/>
        <v>15</v>
      </c>
      <c r="B2234" s="1039" t="s">
        <v>514</v>
      </c>
      <c r="C2234" s="817" t="s">
        <v>66</v>
      </c>
      <c r="D2234" s="1054">
        <v>80</v>
      </c>
      <c r="E2234" s="921">
        <v>80</v>
      </c>
      <c r="F2234" s="1061"/>
      <c r="G2234" s="1086"/>
      <c r="H2234" s="1063">
        <v>0.2</v>
      </c>
      <c r="I2234" s="1077"/>
      <c r="J2234" s="1060">
        <f t="shared" si="877"/>
        <v>16</v>
      </c>
      <c r="K2234" s="1061"/>
      <c r="L2234" s="1061"/>
      <c r="M2234" s="1063">
        <v>0.3</v>
      </c>
      <c r="N2234" s="1063"/>
      <c r="O2234" s="1060">
        <f t="shared" si="892"/>
        <v>24</v>
      </c>
      <c r="P2234" s="1093"/>
      <c r="Q2234" s="1061"/>
      <c r="R2234" s="1100">
        <v>0.3</v>
      </c>
      <c r="S2234" s="1063"/>
      <c r="T2234" s="1079">
        <f t="shared" si="878"/>
        <v>24</v>
      </c>
      <c r="U2234" s="1061">
        <f t="shared" si="891"/>
        <v>0</v>
      </c>
      <c r="V2234" s="1061">
        <f t="shared" si="890"/>
        <v>0</v>
      </c>
      <c r="W2234" s="1063">
        <f t="shared" si="883"/>
        <v>0.8</v>
      </c>
      <c r="X2234" s="1063">
        <f t="shared" si="883"/>
        <v>0</v>
      </c>
      <c r="Y2234" s="1060">
        <f t="shared" si="883"/>
        <v>64</v>
      </c>
      <c r="Z2234" s="1080">
        <f t="shared" si="887"/>
        <v>15</v>
      </c>
      <c r="AA2234" s="1101" t="str">
        <f t="shared" si="884"/>
        <v>Ót bột</v>
      </c>
      <c r="AB2234" s="1082" t="str">
        <f t="shared" si="884"/>
        <v>kg</v>
      </c>
      <c r="AC2234" s="1083">
        <f t="shared" si="884"/>
        <v>80</v>
      </c>
      <c r="AD2234" s="1089">
        <f t="shared" si="884"/>
        <v>80</v>
      </c>
      <c r="AE2234" s="1071">
        <f t="shared" si="879"/>
        <v>0</v>
      </c>
      <c r="AF2234" s="1071">
        <f t="shared" si="880"/>
        <v>0</v>
      </c>
      <c r="AG2234" s="1071">
        <f t="shared" si="880"/>
        <v>1.4000000000000028</v>
      </c>
      <c r="AH2234" s="1071">
        <f t="shared" si="880"/>
        <v>0</v>
      </c>
      <c r="AI2234" s="1060">
        <f t="shared" si="885"/>
        <v>112.00000000000023</v>
      </c>
      <c r="AJ2234" s="1102"/>
      <c r="AK2234" s="1063"/>
      <c r="AL2234" s="1103">
        <v>5</v>
      </c>
      <c r="AM2234" s="1063"/>
      <c r="AN2234" s="1085">
        <f t="shared" si="881"/>
        <v>400</v>
      </c>
      <c r="AO2234" s="1061">
        <f t="shared" si="882"/>
        <v>0</v>
      </c>
      <c r="AP2234" s="1061">
        <f t="shared" si="882"/>
        <v>0</v>
      </c>
      <c r="AQ2234" s="1061">
        <f t="shared" si="882"/>
        <v>0.8</v>
      </c>
      <c r="AR2234" s="1061">
        <f t="shared" si="882"/>
        <v>0</v>
      </c>
      <c r="AS2234" s="1061">
        <f t="shared" si="882"/>
        <v>64</v>
      </c>
      <c r="AT2234" s="850">
        <f t="shared" si="888"/>
        <v>0</v>
      </c>
      <c r="AU2234" s="1255" t="s">
        <v>836</v>
      </c>
      <c r="AV2234" s="1256"/>
      <c r="AW2234" s="1256"/>
      <c r="AX2234" s="1256"/>
      <c r="AY2234" s="1256"/>
      <c r="AZ2234" s="870"/>
    </row>
    <row r="2235" spans="1:52" ht="13.5" customHeight="1">
      <c r="A2235" s="838">
        <f t="shared" si="886"/>
        <v>16</v>
      </c>
      <c r="B2235" s="1039" t="s">
        <v>49</v>
      </c>
      <c r="C2235" s="817" t="s">
        <v>66</v>
      </c>
      <c r="D2235" s="1054">
        <v>40</v>
      </c>
      <c r="E2235" s="921">
        <v>40</v>
      </c>
      <c r="F2235" s="1061"/>
      <c r="G2235" s="1086"/>
      <c r="H2235" s="1063">
        <v>0.2</v>
      </c>
      <c r="I2235" s="1077"/>
      <c r="J2235" s="1060">
        <f t="shared" si="877"/>
        <v>8</v>
      </c>
      <c r="K2235" s="1061"/>
      <c r="L2235" s="1061"/>
      <c r="M2235" s="1063">
        <v>0.3</v>
      </c>
      <c r="N2235" s="1063"/>
      <c r="O2235" s="1060">
        <f t="shared" si="892"/>
        <v>12</v>
      </c>
      <c r="P2235" s="1093"/>
      <c r="Q2235" s="1061"/>
      <c r="R2235" s="1100">
        <v>0.3</v>
      </c>
      <c r="S2235" s="1063"/>
      <c r="T2235" s="1079">
        <f t="shared" si="878"/>
        <v>12</v>
      </c>
      <c r="U2235" s="1061">
        <f t="shared" si="891"/>
        <v>0</v>
      </c>
      <c r="V2235" s="1061">
        <f t="shared" si="890"/>
        <v>0</v>
      </c>
      <c r="W2235" s="1063">
        <f t="shared" si="883"/>
        <v>0.8</v>
      </c>
      <c r="X2235" s="1063">
        <f t="shared" si="883"/>
        <v>0</v>
      </c>
      <c r="Y2235" s="1111">
        <f t="shared" si="883"/>
        <v>32</v>
      </c>
      <c r="Z2235" s="1080">
        <f t="shared" si="887"/>
        <v>16</v>
      </c>
      <c r="AA2235" s="1101" t="str">
        <f t="shared" si="884"/>
        <v>Bột nghệ</v>
      </c>
      <c r="AB2235" s="1082" t="str">
        <f t="shared" si="884"/>
        <v>kg</v>
      </c>
      <c r="AC2235" s="1083">
        <f t="shared" si="884"/>
        <v>40</v>
      </c>
      <c r="AD2235" s="1089">
        <f t="shared" si="884"/>
        <v>40</v>
      </c>
      <c r="AE2235" s="1071">
        <f t="shared" si="879"/>
        <v>0</v>
      </c>
      <c r="AF2235" s="1071">
        <f t="shared" si="880"/>
        <v>0</v>
      </c>
      <c r="AG2235" s="1071">
        <f t="shared" si="880"/>
        <v>8.3999999999999844</v>
      </c>
      <c r="AH2235" s="1071">
        <f t="shared" si="880"/>
        <v>0</v>
      </c>
      <c r="AI2235" s="1060">
        <f t="shared" si="885"/>
        <v>335.99999999999937</v>
      </c>
      <c r="AJ2235" s="1102"/>
      <c r="AK2235" s="1063"/>
      <c r="AL2235" s="1103"/>
      <c r="AM2235" s="1063"/>
      <c r="AN2235" s="1085">
        <f t="shared" si="881"/>
        <v>0</v>
      </c>
      <c r="AO2235" s="1061">
        <f t="shared" si="882"/>
        <v>0</v>
      </c>
      <c r="AP2235" s="1061">
        <f t="shared" si="882"/>
        <v>0</v>
      </c>
      <c r="AQ2235" s="1061">
        <f t="shared" si="882"/>
        <v>0.8</v>
      </c>
      <c r="AR2235" s="1061">
        <f t="shared" si="882"/>
        <v>0</v>
      </c>
      <c r="AS2235" s="1061">
        <f t="shared" si="882"/>
        <v>32</v>
      </c>
      <c r="AT2235" s="850">
        <f t="shared" si="888"/>
        <v>0</v>
      </c>
      <c r="AU2235" s="1255" t="s">
        <v>799</v>
      </c>
      <c r="AV2235" s="1256"/>
      <c r="AW2235" s="1256"/>
      <c r="AX2235" s="1256"/>
      <c r="AY2235" s="1256"/>
      <c r="AZ2235" s="870"/>
    </row>
    <row r="2236" spans="1:52" ht="13.5" customHeight="1">
      <c r="A2236" s="838">
        <f t="shared" si="886"/>
        <v>17</v>
      </c>
      <c r="B2236" s="920" t="s">
        <v>373</v>
      </c>
      <c r="C2236" s="817" t="s">
        <v>66</v>
      </c>
      <c r="D2236" s="1054">
        <v>43</v>
      </c>
      <c r="E2236" s="921">
        <v>43</v>
      </c>
      <c r="F2236" s="1061"/>
      <c r="G2236" s="1086"/>
      <c r="H2236" s="1063">
        <v>1</v>
      </c>
      <c r="I2236" s="1077"/>
      <c r="J2236" s="1060">
        <f t="shared" si="877"/>
        <v>43</v>
      </c>
      <c r="K2236" s="1061"/>
      <c r="L2236" s="1061"/>
      <c r="M2236" s="1063">
        <v>1</v>
      </c>
      <c r="N2236" s="1063"/>
      <c r="O2236" s="1060">
        <f t="shared" si="892"/>
        <v>43</v>
      </c>
      <c r="P2236" s="1093"/>
      <c r="Q2236" s="1061"/>
      <c r="R2236" s="1100">
        <v>1</v>
      </c>
      <c r="S2236" s="1063"/>
      <c r="T2236" s="1079">
        <f t="shared" si="878"/>
        <v>43</v>
      </c>
      <c r="U2236" s="1061">
        <f t="shared" si="891"/>
        <v>0</v>
      </c>
      <c r="V2236" s="1061">
        <f t="shared" si="890"/>
        <v>0</v>
      </c>
      <c r="W2236" s="1063">
        <f t="shared" si="883"/>
        <v>3</v>
      </c>
      <c r="X2236" s="1063">
        <f t="shared" si="883"/>
        <v>0</v>
      </c>
      <c r="Y2236" s="1060">
        <f t="shared" si="883"/>
        <v>129</v>
      </c>
      <c r="Z2236" s="1080">
        <f t="shared" si="887"/>
        <v>17</v>
      </c>
      <c r="AA2236" s="1081" t="str">
        <f t="shared" si="884"/>
        <v>Vừng lạc</v>
      </c>
      <c r="AB2236" s="1082" t="str">
        <f t="shared" si="884"/>
        <v>kg</v>
      </c>
      <c r="AC2236" s="1083">
        <f t="shared" si="884"/>
        <v>43</v>
      </c>
      <c r="AD2236" s="1089">
        <f t="shared" si="884"/>
        <v>43</v>
      </c>
      <c r="AE2236" s="1071">
        <f t="shared" si="879"/>
        <v>0</v>
      </c>
      <c r="AF2236" s="1071">
        <f>AF2154+AK2154-AP2154</f>
        <v>0</v>
      </c>
      <c r="AG2236" s="1071">
        <f>AG2154+AL2154-AQ2154</f>
        <v>4.8000000000000007</v>
      </c>
      <c r="AH2236" s="1071">
        <f>AH2154+AM2154-AR2154</f>
        <v>0</v>
      </c>
      <c r="AI2236" s="1060">
        <f t="shared" si="885"/>
        <v>206.40000000000003</v>
      </c>
      <c r="AJ2236" s="1102">
        <f>U2236</f>
        <v>0</v>
      </c>
      <c r="AK2236" s="1102">
        <f>V2236</f>
        <v>0</v>
      </c>
      <c r="AL2236" s="1112"/>
      <c r="AM2236" s="1102">
        <f>X2236</f>
        <v>0</v>
      </c>
      <c r="AN2236" s="1085">
        <f t="shared" si="881"/>
        <v>0</v>
      </c>
      <c r="AO2236" s="1061">
        <f t="shared" si="882"/>
        <v>0</v>
      </c>
      <c r="AP2236" s="1061">
        <f t="shared" si="882"/>
        <v>0</v>
      </c>
      <c r="AQ2236" s="1061">
        <f t="shared" si="882"/>
        <v>3</v>
      </c>
      <c r="AR2236" s="1061">
        <f t="shared" si="882"/>
        <v>0</v>
      </c>
      <c r="AS2236" s="1061">
        <f t="shared" si="882"/>
        <v>129</v>
      </c>
      <c r="AT2236" s="850">
        <f t="shared" si="888"/>
        <v>0</v>
      </c>
      <c r="AU2236" s="1255" t="s">
        <v>800</v>
      </c>
      <c r="AV2236" s="1256"/>
      <c r="AW2236" s="1256"/>
      <c r="AX2236" s="1256"/>
      <c r="AY2236" s="1256"/>
      <c r="AZ2236" s="870"/>
    </row>
    <row r="2237" spans="1:52" ht="13.5" customHeight="1">
      <c r="A2237" s="838">
        <f t="shared" si="886"/>
        <v>18</v>
      </c>
      <c r="B2237" s="931" t="s">
        <v>853</v>
      </c>
      <c r="C2237" s="817" t="s">
        <v>66</v>
      </c>
      <c r="D2237" s="1054">
        <v>30</v>
      </c>
      <c r="E2237" s="921">
        <v>6</v>
      </c>
      <c r="F2237" s="1061"/>
      <c r="G2237" s="1086"/>
      <c r="H2237" s="1063">
        <v>0.5</v>
      </c>
      <c r="I2237" s="1077"/>
      <c r="J2237" s="1060">
        <f t="shared" si="877"/>
        <v>3</v>
      </c>
      <c r="K2237" s="1061"/>
      <c r="L2237" s="1061"/>
      <c r="M2237" s="1063">
        <v>1</v>
      </c>
      <c r="N2237" s="1063"/>
      <c r="O2237" s="1060">
        <f t="shared" si="892"/>
        <v>6</v>
      </c>
      <c r="P2237" s="1093"/>
      <c r="Q2237" s="1061"/>
      <c r="R2237" s="1100">
        <v>1</v>
      </c>
      <c r="S2237" s="1063"/>
      <c r="T2237" s="1079">
        <f t="shared" si="878"/>
        <v>6</v>
      </c>
      <c r="U2237" s="1061"/>
      <c r="V2237" s="1061">
        <f t="shared" si="890"/>
        <v>0</v>
      </c>
      <c r="W2237" s="1063">
        <f t="shared" si="890"/>
        <v>2.5</v>
      </c>
      <c r="X2237" s="1063">
        <f t="shared" si="890"/>
        <v>0</v>
      </c>
      <c r="Y2237" s="1060">
        <f t="shared" si="890"/>
        <v>15</v>
      </c>
      <c r="Z2237" s="1080">
        <f t="shared" si="887"/>
        <v>18</v>
      </c>
      <c r="AA2237" s="1081" t="str">
        <f t="shared" si="884"/>
        <v>Tăm bao tay</v>
      </c>
      <c r="AB2237" s="1082" t="str">
        <f t="shared" si="884"/>
        <v>kg</v>
      </c>
      <c r="AC2237" s="1083">
        <f t="shared" si="884"/>
        <v>30</v>
      </c>
      <c r="AD2237" s="1089">
        <f t="shared" si="884"/>
        <v>6</v>
      </c>
      <c r="AE2237" s="1071">
        <f t="shared" ref="AE2237:AH2252" si="893">AE2155+AJ2155-AO2155</f>
        <v>0</v>
      </c>
      <c r="AF2237" s="1071">
        <f t="shared" si="893"/>
        <v>0</v>
      </c>
      <c r="AG2237" s="1071">
        <f t="shared" si="893"/>
        <v>12</v>
      </c>
      <c r="AH2237" s="1071">
        <f t="shared" si="893"/>
        <v>0</v>
      </c>
      <c r="AI2237" s="1060">
        <f t="shared" si="885"/>
        <v>72</v>
      </c>
      <c r="AJ2237" s="1102">
        <f t="shared" ref="AJ2237:AL2279" si="894">U2237</f>
        <v>0</v>
      </c>
      <c r="AK2237" s="1102">
        <f t="shared" si="894"/>
        <v>0</v>
      </c>
      <c r="AL2237" s="1112"/>
      <c r="AM2237" s="1102">
        <f t="shared" ref="AM2237:AM2279" si="895">X2237</f>
        <v>0</v>
      </c>
      <c r="AN2237" s="1085">
        <f t="shared" ref="AN2237:AN2279" si="896">SUM(AJ2237:AM2237)*$E2237</f>
        <v>0</v>
      </c>
      <c r="AO2237" s="1061">
        <f t="shared" si="882"/>
        <v>0</v>
      </c>
      <c r="AP2237" s="1061">
        <f t="shared" si="882"/>
        <v>0</v>
      </c>
      <c r="AQ2237" s="1061">
        <f t="shared" si="882"/>
        <v>2.5</v>
      </c>
      <c r="AR2237" s="1061">
        <f t="shared" si="882"/>
        <v>0</v>
      </c>
      <c r="AS2237" s="1061">
        <f t="shared" si="882"/>
        <v>15</v>
      </c>
      <c r="AT2237" s="850">
        <f t="shared" si="888"/>
        <v>60</v>
      </c>
      <c r="AU2237" s="1255" t="s">
        <v>801</v>
      </c>
      <c r="AV2237" s="1256"/>
      <c r="AW2237" s="1256"/>
      <c r="AX2237" s="1256"/>
      <c r="AY2237" s="1256"/>
      <c r="AZ2237" s="870"/>
    </row>
    <row r="2238" spans="1:52" ht="13.5" customHeight="1">
      <c r="A2238" s="838">
        <f t="shared" si="886"/>
        <v>19</v>
      </c>
      <c r="B2238" s="931" t="s">
        <v>176</v>
      </c>
      <c r="C2238" s="896" t="s">
        <v>389</v>
      </c>
      <c r="D2238" s="1113">
        <v>9</v>
      </c>
      <c r="E2238" s="1114">
        <v>9</v>
      </c>
      <c r="F2238" s="1061"/>
      <c r="G2238" s="1090"/>
      <c r="H2238" s="1063">
        <v>0.5</v>
      </c>
      <c r="I2238" s="1077"/>
      <c r="J2238" s="1060">
        <f t="shared" si="877"/>
        <v>4.5</v>
      </c>
      <c r="K2238" s="1061" t="s">
        <v>887</v>
      </c>
      <c r="L2238" s="1061"/>
      <c r="M2238" s="1063">
        <v>1</v>
      </c>
      <c r="N2238" s="1063"/>
      <c r="O2238" s="1060">
        <f t="shared" si="892"/>
        <v>9</v>
      </c>
      <c r="P2238" s="1093"/>
      <c r="Q2238" s="1065"/>
      <c r="R2238" s="1100">
        <v>1</v>
      </c>
      <c r="S2238" s="1063"/>
      <c r="T2238" s="1079">
        <f t="shared" si="878"/>
        <v>9</v>
      </c>
      <c r="U2238" s="1061">
        <f>SUM(F2238,K2238,P2238)</f>
        <v>0</v>
      </c>
      <c r="V2238" s="1061">
        <f t="shared" si="890"/>
        <v>0</v>
      </c>
      <c r="W2238" s="1063">
        <f t="shared" si="890"/>
        <v>2.5</v>
      </c>
      <c r="X2238" s="1063">
        <f t="shared" si="890"/>
        <v>0</v>
      </c>
      <c r="Y2238" s="1060">
        <f t="shared" si="890"/>
        <v>22.5</v>
      </c>
      <c r="Z2238" s="1080">
        <f t="shared" si="887"/>
        <v>19</v>
      </c>
      <c r="AA2238" s="1081" t="str">
        <f t="shared" si="884"/>
        <v>Dấm chua</v>
      </c>
      <c r="AB2238" s="1082" t="str">
        <f t="shared" si="884"/>
        <v>lít</v>
      </c>
      <c r="AC2238" s="1083">
        <f t="shared" si="884"/>
        <v>9</v>
      </c>
      <c r="AD2238" s="1089">
        <f t="shared" si="884"/>
        <v>9</v>
      </c>
      <c r="AE2238" s="1071">
        <f t="shared" si="893"/>
        <v>0</v>
      </c>
      <c r="AF2238" s="1071">
        <f t="shared" si="893"/>
        <v>0</v>
      </c>
      <c r="AG2238" s="1071">
        <f t="shared" si="893"/>
        <v>13</v>
      </c>
      <c r="AH2238" s="1071">
        <f t="shared" si="893"/>
        <v>0</v>
      </c>
      <c r="AI2238" s="1060">
        <f t="shared" si="885"/>
        <v>117</v>
      </c>
      <c r="AJ2238" s="1102">
        <f t="shared" si="894"/>
        <v>0</v>
      </c>
      <c r="AK2238" s="1102">
        <f t="shared" si="894"/>
        <v>0</v>
      </c>
      <c r="AL2238" s="1112"/>
      <c r="AM2238" s="1102">
        <f t="shared" si="895"/>
        <v>0</v>
      </c>
      <c r="AN2238" s="1085">
        <f t="shared" si="896"/>
        <v>0</v>
      </c>
      <c r="AO2238" s="1061">
        <f t="shared" si="882"/>
        <v>0</v>
      </c>
      <c r="AP2238" s="1061">
        <f t="shared" si="882"/>
        <v>0</v>
      </c>
      <c r="AQ2238" s="1061">
        <f t="shared" si="882"/>
        <v>2.5</v>
      </c>
      <c r="AR2238" s="1061">
        <f t="shared" si="882"/>
        <v>0</v>
      </c>
      <c r="AS2238" s="1061">
        <f t="shared" si="882"/>
        <v>22.5</v>
      </c>
      <c r="AT2238" s="850">
        <f t="shared" si="888"/>
        <v>0</v>
      </c>
      <c r="AU2238" s="893" t="s">
        <v>802</v>
      </c>
      <c r="AV2238" s="894"/>
      <c r="AW2238" s="894"/>
      <c r="AX2238" s="894"/>
      <c r="AY2238" s="894"/>
      <c r="AZ2238" s="870">
        <f>AZ2232+SUM(AZ2233:AZ2237)</f>
        <v>11964.899999999994</v>
      </c>
    </row>
    <row r="2239" spans="1:52" ht="13.5" customHeight="1">
      <c r="A2239" s="838">
        <f t="shared" si="886"/>
        <v>20</v>
      </c>
      <c r="B2239" s="911" t="s">
        <v>158</v>
      </c>
      <c r="C2239" s="902" t="s">
        <v>66</v>
      </c>
      <c r="D2239" s="1115">
        <v>30</v>
      </c>
      <c r="E2239" s="1116">
        <v>30</v>
      </c>
      <c r="F2239" s="1061"/>
      <c r="G2239" s="1090"/>
      <c r="H2239" s="1063">
        <v>0.5</v>
      </c>
      <c r="I2239" s="1077"/>
      <c r="J2239" s="1060">
        <f t="shared" si="877"/>
        <v>15</v>
      </c>
      <c r="K2239" s="1065"/>
      <c r="L2239" s="1071"/>
      <c r="M2239" s="1063">
        <v>1</v>
      </c>
      <c r="N2239" s="1063"/>
      <c r="O2239" s="1060">
        <f t="shared" si="892"/>
        <v>30</v>
      </c>
      <c r="P2239" s="1088"/>
      <c r="Q2239" s="1071"/>
      <c r="R2239" s="1110">
        <v>1</v>
      </c>
      <c r="S2239" s="1063"/>
      <c r="T2239" s="1079">
        <f t="shared" si="878"/>
        <v>30</v>
      </c>
      <c r="U2239" s="1061">
        <f>SUM(F2239,K2239,P2239)</f>
        <v>0</v>
      </c>
      <c r="V2239" s="1071">
        <f t="shared" si="890"/>
        <v>0</v>
      </c>
      <c r="W2239" s="1063">
        <f t="shared" si="890"/>
        <v>2.5</v>
      </c>
      <c r="X2239" s="1063">
        <f t="shared" si="890"/>
        <v>0</v>
      </c>
      <c r="Y2239" s="1060">
        <f t="shared" si="890"/>
        <v>75</v>
      </c>
      <c r="Z2239" s="1080">
        <f t="shared" si="887"/>
        <v>20</v>
      </c>
      <c r="AA2239" s="1081" t="str">
        <f t="shared" si="884"/>
        <v>Chè vằng</v>
      </c>
      <c r="AB2239" s="1082" t="str">
        <f t="shared" si="884"/>
        <v>kg</v>
      </c>
      <c r="AC2239" s="1083">
        <f t="shared" si="884"/>
        <v>30</v>
      </c>
      <c r="AD2239" s="1089">
        <f t="shared" si="884"/>
        <v>30</v>
      </c>
      <c r="AE2239" s="1071">
        <f t="shared" si="893"/>
        <v>0</v>
      </c>
      <c r="AF2239" s="1071">
        <f t="shared" si="893"/>
        <v>0</v>
      </c>
      <c r="AG2239" s="1071">
        <f t="shared" si="893"/>
        <v>6</v>
      </c>
      <c r="AH2239" s="1071">
        <f t="shared" si="893"/>
        <v>0</v>
      </c>
      <c r="AI2239" s="1060">
        <f t="shared" si="885"/>
        <v>180</v>
      </c>
      <c r="AJ2239" s="1102">
        <f t="shared" si="894"/>
        <v>0</v>
      </c>
      <c r="AK2239" s="1102">
        <f t="shared" si="894"/>
        <v>0</v>
      </c>
      <c r="AL2239" s="1112"/>
      <c r="AM2239" s="1102">
        <f t="shared" si="895"/>
        <v>0</v>
      </c>
      <c r="AN2239" s="1085">
        <f t="shared" si="896"/>
        <v>0</v>
      </c>
      <c r="AO2239" s="1061">
        <f t="shared" si="882"/>
        <v>0</v>
      </c>
      <c r="AP2239" s="1061">
        <f t="shared" si="882"/>
        <v>0</v>
      </c>
      <c r="AQ2239" s="1061">
        <f t="shared" si="882"/>
        <v>2.5</v>
      </c>
      <c r="AR2239" s="1061">
        <f t="shared" si="882"/>
        <v>0</v>
      </c>
      <c r="AS2239" s="1061">
        <f t="shared" si="882"/>
        <v>75</v>
      </c>
      <c r="AT2239" s="850">
        <f t="shared" si="888"/>
        <v>0</v>
      </c>
      <c r="AU2239" s="1274" t="s">
        <v>803</v>
      </c>
      <c r="AV2239" s="1275"/>
      <c r="AW2239" s="1275"/>
      <c r="AX2239" s="1275"/>
      <c r="AY2239" s="1275"/>
      <c r="AZ2239" s="870"/>
    </row>
    <row r="2240" spans="1:52" ht="13.5" customHeight="1">
      <c r="A2240" s="838">
        <f t="shared" si="886"/>
        <v>21</v>
      </c>
      <c r="B2240" s="911" t="s">
        <v>166</v>
      </c>
      <c r="C2240" s="844" t="s">
        <v>66</v>
      </c>
      <c r="D2240" s="1117">
        <v>30</v>
      </c>
      <c r="E2240" s="1060">
        <v>30</v>
      </c>
      <c r="F2240" s="1065"/>
      <c r="G2240" s="1090"/>
      <c r="H2240" s="1063"/>
      <c r="I2240" s="1091"/>
      <c r="J2240" s="1060">
        <f t="shared" si="877"/>
        <v>0</v>
      </c>
      <c r="K2240" s="1061"/>
      <c r="L2240" s="1065"/>
      <c r="M2240" s="1063">
        <v>0.1</v>
      </c>
      <c r="N2240" s="1063"/>
      <c r="O2240" s="1060">
        <f t="shared" si="892"/>
        <v>3</v>
      </c>
      <c r="P2240" s="1056"/>
      <c r="Q2240" s="1065"/>
      <c r="R2240" s="1100">
        <v>0.1</v>
      </c>
      <c r="S2240" s="1063"/>
      <c r="T2240" s="1079">
        <f t="shared" si="878"/>
        <v>3</v>
      </c>
      <c r="U2240" s="1061">
        <f>SUM(F2240,K2240,P2240)</f>
        <v>0</v>
      </c>
      <c r="V2240" s="1061">
        <f t="shared" si="890"/>
        <v>0</v>
      </c>
      <c r="W2240" s="1063">
        <f t="shared" si="890"/>
        <v>0.2</v>
      </c>
      <c r="X2240" s="1063">
        <f t="shared" si="890"/>
        <v>0</v>
      </c>
      <c r="Y2240" s="1060">
        <f t="shared" si="890"/>
        <v>6</v>
      </c>
      <c r="Z2240" s="1080">
        <f t="shared" si="887"/>
        <v>21</v>
      </c>
      <c r="AA2240" s="1081" t="str">
        <f t="shared" si="884"/>
        <v>Hành tăm</v>
      </c>
      <c r="AB2240" s="1082" t="str">
        <f t="shared" si="884"/>
        <v>kg</v>
      </c>
      <c r="AC2240" s="1083">
        <f t="shared" si="884"/>
        <v>30</v>
      </c>
      <c r="AD2240" s="1089">
        <f t="shared" si="884"/>
        <v>30</v>
      </c>
      <c r="AE2240" s="1071">
        <f t="shared" si="893"/>
        <v>0</v>
      </c>
      <c r="AF2240" s="1071">
        <f t="shared" si="893"/>
        <v>0</v>
      </c>
      <c r="AG2240" s="1071">
        <f t="shared" si="893"/>
        <v>2.0999999999999965</v>
      </c>
      <c r="AH2240" s="1071">
        <f t="shared" si="893"/>
        <v>0</v>
      </c>
      <c r="AI2240" s="1060">
        <f t="shared" si="885"/>
        <v>62.999999999999893</v>
      </c>
      <c r="AJ2240" s="1102">
        <f t="shared" si="894"/>
        <v>0</v>
      </c>
      <c r="AK2240" s="1102">
        <f t="shared" si="894"/>
        <v>0</v>
      </c>
      <c r="AL2240" s="1112"/>
      <c r="AM2240" s="1102">
        <f t="shared" si="895"/>
        <v>0</v>
      </c>
      <c r="AN2240" s="1085">
        <f t="shared" si="896"/>
        <v>0</v>
      </c>
      <c r="AO2240" s="1061">
        <f t="shared" si="882"/>
        <v>0</v>
      </c>
      <c r="AP2240" s="1061">
        <f t="shared" si="882"/>
        <v>0</v>
      </c>
      <c r="AQ2240" s="1061">
        <f t="shared" si="882"/>
        <v>0.2</v>
      </c>
      <c r="AR2240" s="1061">
        <f t="shared" si="882"/>
        <v>0</v>
      </c>
      <c r="AS2240" s="1061">
        <f t="shared" si="882"/>
        <v>6</v>
      </c>
      <c r="AT2240" s="850">
        <f t="shared" si="888"/>
        <v>0</v>
      </c>
      <c r="AU2240" s="4" t="s">
        <v>804</v>
      </c>
      <c r="AV2240" s="3"/>
      <c r="AW2240" s="3"/>
      <c r="AX2240" s="3"/>
      <c r="AY2240" s="3"/>
      <c r="AZ2240" s="870">
        <f>Y2289</f>
        <v>9699.2999999999993</v>
      </c>
    </row>
    <row r="2241" spans="1:52" ht="13.5" customHeight="1">
      <c r="A2241" s="838">
        <f t="shared" si="886"/>
        <v>22</v>
      </c>
      <c r="B2241" s="911" t="s">
        <v>145</v>
      </c>
      <c r="C2241" s="844" t="s">
        <v>389</v>
      </c>
      <c r="D2241" s="1117">
        <v>16</v>
      </c>
      <c r="E2241" s="1060">
        <v>16</v>
      </c>
      <c r="F2241" s="1061"/>
      <c r="G2241" s="1090"/>
      <c r="H2241" s="1063">
        <v>1</v>
      </c>
      <c r="I2241" s="1077"/>
      <c r="J2241" s="1060">
        <f t="shared" si="877"/>
        <v>16</v>
      </c>
      <c r="K2241" s="1103"/>
      <c r="L2241" s="1071"/>
      <c r="M2241" s="1063">
        <v>1</v>
      </c>
      <c r="N2241" s="1118"/>
      <c r="O2241" s="1060">
        <f t="shared" si="892"/>
        <v>16</v>
      </c>
      <c r="P2241" s="1056"/>
      <c r="Q2241" s="1071"/>
      <c r="R2241" s="1100">
        <v>1</v>
      </c>
      <c r="S2241" s="1063"/>
      <c r="T2241" s="1079">
        <f t="shared" si="878"/>
        <v>16</v>
      </c>
      <c r="U2241" s="1061">
        <f t="shared" ref="U2241:U2279" si="897">SUM(F2241,K2241,P2241)</f>
        <v>0</v>
      </c>
      <c r="V2241" s="1071">
        <f t="shared" si="890"/>
        <v>0</v>
      </c>
      <c r="W2241" s="1063">
        <f t="shared" si="890"/>
        <v>3</v>
      </c>
      <c r="X2241" s="1063">
        <f t="shared" si="890"/>
        <v>0</v>
      </c>
      <c r="Y2241" s="1060">
        <f t="shared" si="890"/>
        <v>48</v>
      </c>
      <c r="Z2241" s="1080">
        <f t="shared" si="887"/>
        <v>22</v>
      </c>
      <c r="AA2241" s="1081" t="str">
        <f t="shared" si="884"/>
        <v>Dầu rửa</v>
      </c>
      <c r="AB2241" s="1082" t="str">
        <f t="shared" si="884"/>
        <v>lít</v>
      </c>
      <c r="AC2241" s="1083">
        <f t="shared" si="884"/>
        <v>16</v>
      </c>
      <c r="AD2241" s="1089">
        <f t="shared" si="884"/>
        <v>16</v>
      </c>
      <c r="AE2241" s="1071">
        <f t="shared" si="893"/>
        <v>0</v>
      </c>
      <c r="AF2241" s="1071">
        <f t="shared" si="893"/>
        <v>0</v>
      </c>
      <c r="AG2241" s="1071">
        <f t="shared" si="893"/>
        <v>3.5</v>
      </c>
      <c r="AH2241" s="1071">
        <f t="shared" si="893"/>
        <v>0</v>
      </c>
      <c r="AI2241" s="1060">
        <f t="shared" si="885"/>
        <v>56</v>
      </c>
      <c r="AJ2241" s="1102">
        <f t="shared" si="894"/>
        <v>0</v>
      </c>
      <c r="AK2241" s="1102">
        <f t="shared" si="894"/>
        <v>0</v>
      </c>
      <c r="AL2241" s="1112">
        <v>30</v>
      </c>
      <c r="AM2241" s="1102">
        <f t="shared" si="895"/>
        <v>0</v>
      </c>
      <c r="AN2241" s="1085">
        <f t="shared" si="896"/>
        <v>480</v>
      </c>
      <c r="AO2241" s="1061">
        <f t="shared" si="882"/>
        <v>0</v>
      </c>
      <c r="AP2241" s="1061">
        <f t="shared" si="882"/>
        <v>0</v>
      </c>
      <c r="AQ2241" s="1061">
        <f t="shared" si="882"/>
        <v>3</v>
      </c>
      <c r="AR2241" s="1061">
        <f t="shared" si="882"/>
        <v>0</v>
      </c>
      <c r="AS2241" s="1061">
        <f t="shared" si="882"/>
        <v>48</v>
      </c>
      <c r="AT2241" s="850">
        <f t="shared" si="888"/>
        <v>0</v>
      </c>
      <c r="AU2241" s="4" t="s">
        <v>805</v>
      </c>
      <c r="AV2241" s="3"/>
      <c r="AW2241" s="3"/>
      <c r="AX2241" s="3"/>
      <c r="AY2241" s="3"/>
      <c r="AZ2241" s="870">
        <f>Q2292</f>
        <v>0</v>
      </c>
    </row>
    <row r="2242" spans="1:52" ht="13.5" customHeight="1">
      <c r="A2242" s="838">
        <f t="shared" si="886"/>
        <v>23</v>
      </c>
      <c r="B2242" s="911" t="s">
        <v>136</v>
      </c>
      <c r="C2242" s="844" t="s">
        <v>66</v>
      </c>
      <c r="D2242" s="1117">
        <v>120</v>
      </c>
      <c r="E2242" s="1060">
        <v>120</v>
      </c>
      <c r="F2242" s="1061"/>
      <c r="G2242" s="1090"/>
      <c r="H2242" s="1119"/>
      <c r="I2242" s="1077"/>
      <c r="J2242" s="1060">
        <f t="shared" si="877"/>
        <v>0</v>
      </c>
      <c r="K2242" s="1065"/>
      <c r="L2242" s="1071"/>
      <c r="M2242" s="1119"/>
      <c r="N2242" s="1063"/>
      <c r="O2242" s="1060">
        <f t="shared" si="892"/>
        <v>0</v>
      </c>
      <c r="P2242" s="1056" t="s">
        <v>883</v>
      </c>
      <c r="Q2242" s="1071"/>
      <c r="R2242" s="1100"/>
      <c r="S2242" s="1063"/>
      <c r="T2242" s="1079">
        <f t="shared" si="878"/>
        <v>0</v>
      </c>
      <c r="U2242" s="1103">
        <f t="shared" si="897"/>
        <v>0</v>
      </c>
      <c r="V2242" s="1071">
        <f t="shared" si="890"/>
        <v>0</v>
      </c>
      <c r="W2242" s="1063">
        <f t="shared" si="890"/>
        <v>0</v>
      </c>
      <c r="X2242" s="1063">
        <f t="shared" si="890"/>
        <v>0</v>
      </c>
      <c r="Y2242" s="1060">
        <f t="shared" si="890"/>
        <v>0</v>
      </c>
      <c r="Z2242" s="1080">
        <f t="shared" si="887"/>
        <v>23</v>
      </c>
      <c r="AA2242" s="1081" t="str">
        <f t="shared" si="884"/>
        <v>Cá khô</v>
      </c>
      <c r="AB2242" s="1082" t="str">
        <f t="shared" si="884"/>
        <v>kg</v>
      </c>
      <c r="AC2242" s="1083">
        <f t="shared" si="884"/>
        <v>120</v>
      </c>
      <c r="AD2242" s="1089">
        <f t="shared" si="884"/>
        <v>120</v>
      </c>
      <c r="AE2242" s="1071">
        <f t="shared" si="893"/>
        <v>0</v>
      </c>
      <c r="AF2242" s="1071">
        <f t="shared" si="893"/>
        <v>0</v>
      </c>
      <c r="AG2242" s="1071">
        <f t="shared" si="893"/>
        <v>11</v>
      </c>
      <c r="AH2242" s="1071">
        <f t="shared" si="893"/>
        <v>0</v>
      </c>
      <c r="AI2242" s="1060">
        <f t="shared" si="885"/>
        <v>1320</v>
      </c>
      <c r="AJ2242" s="1102">
        <f t="shared" si="894"/>
        <v>0</v>
      </c>
      <c r="AK2242" s="1102">
        <f t="shared" si="894"/>
        <v>0</v>
      </c>
      <c r="AL2242" s="1112"/>
      <c r="AM2242" s="1102">
        <f t="shared" si="895"/>
        <v>0</v>
      </c>
      <c r="AN2242" s="1085">
        <f t="shared" si="896"/>
        <v>0</v>
      </c>
      <c r="AO2242" s="1061">
        <f t="shared" si="882"/>
        <v>0</v>
      </c>
      <c r="AP2242" s="1061">
        <f t="shared" si="882"/>
        <v>0</v>
      </c>
      <c r="AQ2242" s="1061">
        <f t="shared" si="882"/>
        <v>0</v>
      </c>
      <c r="AR2242" s="1061">
        <f t="shared" si="882"/>
        <v>0</v>
      </c>
      <c r="AS2242" s="1061">
        <f t="shared" si="882"/>
        <v>0</v>
      </c>
      <c r="AT2242" s="850">
        <f t="shared" si="888"/>
        <v>0</v>
      </c>
      <c r="AU2242" s="893" t="s">
        <v>806</v>
      </c>
      <c r="AV2242" s="894"/>
      <c r="AW2242" s="894"/>
      <c r="AX2242" s="894"/>
      <c r="AY2242" s="894"/>
      <c r="AZ2242" s="870">
        <f>SUM(AZ2240:AZ2241)</f>
        <v>9699.2999999999993</v>
      </c>
    </row>
    <row r="2243" spans="1:52" ht="13.5" customHeight="1">
      <c r="A2243" s="838">
        <f t="shared" si="886"/>
        <v>24</v>
      </c>
      <c r="B2243" s="911" t="s">
        <v>183</v>
      </c>
      <c r="C2243" s="844" t="s">
        <v>66</v>
      </c>
      <c r="D2243" s="1117">
        <v>30</v>
      </c>
      <c r="E2243" s="1060">
        <v>30</v>
      </c>
      <c r="F2243" s="1103"/>
      <c r="G2243" s="1120"/>
      <c r="H2243" s="1121">
        <v>0.1</v>
      </c>
      <c r="I2243" s="1077"/>
      <c r="J2243" s="1060">
        <f t="shared" si="877"/>
        <v>3</v>
      </c>
      <c r="K2243" s="1103"/>
      <c r="L2243" s="1071"/>
      <c r="M2243" s="1063">
        <v>0.2</v>
      </c>
      <c r="N2243" s="1063"/>
      <c r="O2243" s="1060">
        <f t="shared" si="892"/>
        <v>6</v>
      </c>
      <c r="P2243" s="1056"/>
      <c r="Q2243" s="1071"/>
      <c r="R2243" s="1063">
        <v>0.2</v>
      </c>
      <c r="S2243" s="1063"/>
      <c r="T2243" s="1079">
        <f t="shared" si="878"/>
        <v>6</v>
      </c>
      <c r="U2243" s="1061">
        <f t="shared" si="897"/>
        <v>0</v>
      </c>
      <c r="V2243" s="1071">
        <f t="shared" si="890"/>
        <v>0</v>
      </c>
      <c r="W2243" s="1063">
        <f t="shared" si="890"/>
        <v>0.5</v>
      </c>
      <c r="X2243" s="1063">
        <f t="shared" si="890"/>
        <v>0</v>
      </c>
      <c r="Y2243" s="1060">
        <f t="shared" si="890"/>
        <v>15</v>
      </c>
      <c r="Z2243" s="1080">
        <f t="shared" si="887"/>
        <v>24</v>
      </c>
      <c r="AA2243" s="1081" t="str">
        <f t="shared" si="884"/>
        <v>Nghệ tươi</v>
      </c>
      <c r="AB2243" s="1082" t="str">
        <f t="shared" si="884"/>
        <v>kg</v>
      </c>
      <c r="AC2243" s="1083">
        <f t="shared" si="884"/>
        <v>30</v>
      </c>
      <c r="AD2243" s="1089">
        <f t="shared" si="884"/>
        <v>30</v>
      </c>
      <c r="AE2243" s="1071">
        <f t="shared" si="893"/>
        <v>0</v>
      </c>
      <c r="AF2243" s="1071">
        <f t="shared" si="893"/>
        <v>0</v>
      </c>
      <c r="AG2243" s="1071">
        <f t="shared" si="893"/>
        <v>2</v>
      </c>
      <c r="AH2243" s="1071">
        <f t="shared" si="893"/>
        <v>0</v>
      </c>
      <c r="AI2243" s="1060">
        <f t="shared" si="885"/>
        <v>60</v>
      </c>
      <c r="AJ2243" s="1102">
        <f t="shared" si="894"/>
        <v>0</v>
      </c>
      <c r="AK2243" s="1102">
        <f t="shared" si="894"/>
        <v>0</v>
      </c>
      <c r="AL2243" s="1112"/>
      <c r="AM2243" s="1102">
        <f t="shared" si="895"/>
        <v>0</v>
      </c>
      <c r="AN2243" s="1085">
        <f t="shared" si="896"/>
        <v>0</v>
      </c>
      <c r="AO2243" s="1061">
        <f t="shared" si="882"/>
        <v>0</v>
      </c>
      <c r="AP2243" s="1061">
        <f t="shared" si="882"/>
        <v>0</v>
      </c>
      <c r="AQ2243" s="1061">
        <f t="shared" si="882"/>
        <v>0.5</v>
      </c>
      <c r="AR2243" s="1061">
        <f t="shared" si="882"/>
        <v>0</v>
      </c>
      <c r="AS2243" s="1061">
        <f t="shared" si="882"/>
        <v>15</v>
      </c>
      <c r="AT2243" s="850">
        <f t="shared" si="888"/>
        <v>0</v>
      </c>
      <c r="AU2243" s="893" t="s">
        <v>807</v>
      </c>
      <c r="AV2243" s="894"/>
      <c r="AW2243" s="894"/>
      <c r="AX2243" s="894"/>
      <c r="AY2243" s="894"/>
      <c r="AZ2243" s="912"/>
    </row>
    <row r="2244" spans="1:52" ht="13.5" customHeight="1">
      <c r="A2244" s="838">
        <f t="shared" si="886"/>
        <v>25</v>
      </c>
      <c r="B2244" s="911" t="s">
        <v>142</v>
      </c>
      <c r="C2244" s="844" t="s">
        <v>66</v>
      </c>
      <c r="D2244" s="1117">
        <v>35</v>
      </c>
      <c r="E2244" s="1060">
        <v>35</v>
      </c>
      <c r="F2244" s="1061"/>
      <c r="G2244" s="1120"/>
      <c r="H2244" s="1063"/>
      <c r="I2244" s="1077"/>
      <c r="J2244" s="1060">
        <f t="shared" si="877"/>
        <v>0</v>
      </c>
      <c r="K2244" s="1103"/>
      <c r="L2244" s="1071"/>
      <c r="M2244" s="1063">
        <v>0.2</v>
      </c>
      <c r="N2244" s="1063"/>
      <c r="O2244" s="1060">
        <f t="shared" si="892"/>
        <v>7</v>
      </c>
      <c r="P2244" s="1122"/>
      <c r="Q2244" s="1071"/>
      <c r="R2244" s="1063"/>
      <c r="S2244" s="1063"/>
      <c r="T2244" s="1079">
        <f t="shared" si="878"/>
        <v>0</v>
      </c>
      <c r="U2244" s="1061">
        <f t="shared" si="897"/>
        <v>0</v>
      </c>
      <c r="V2244" s="1071">
        <f t="shared" si="890"/>
        <v>0</v>
      </c>
      <c r="W2244" s="1063">
        <f t="shared" si="890"/>
        <v>0.2</v>
      </c>
      <c r="X2244" s="1063">
        <f t="shared" si="890"/>
        <v>0</v>
      </c>
      <c r="Y2244" s="1060">
        <f t="shared" si="890"/>
        <v>7</v>
      </c>
      <c r="Z2244" s="1080">
        <f t="shared" si="887"/>
        <v>25</v>
      </c>
      <c r="AA2244" s="1081" t="str">
        <f t="shared" si="884"/>
        <v>Gừng tươi</v>
      </c>
      <c r="AB2244" s="1082" t="str">
        <f t="shared" si="884"/>
        <v>kg</v>
      </c>
      <c r="AC2244" s="1083">
        <f t="shared" si="884"/>
        <v>35</v>
      </c>
      <c r="AD2244" s="1089">
        <f t="shared" si="884"/>
        <v>35</v>
      </c>
      <c r="AE2244" s="1071">
        <f t="shared" si="893"/>
        <v>0</v>
      </c>
      <c r="AF2244" s="1071">
        <f t="shared" si="893"/>
        <v>0</v>
      </c>
      <c r="AG2244" s="1071">
        <f t="shared" si="893"/>
        <v>4.4999999999999982</v>
      </c>
      <c r="AH2244" s="1071">
        <f t="shared" si="893"/>
        <v>0</v>
      </c>
      <c r="AI2244" s="1060">
        <f t="shared" si="885"/>
        <v>157.49999999999994</v>
      </c>
      <c r="AJ2244" s="1102">
        <f t="shared" si="894"/>
        <v>0</v>
      </c>
      <c r="AK2244" s="1102">
        <f t="shared" si="894"/>
        <v>0</v>
      </c>
      <c r="AL2244" s="1112"/>
      <c r="AM2244" s="1102">
        <f t="shared" si="895"/>
        <v>0</v>
      </c>
      <c r="AN2244" s="1085">
        <f t="shared" si="896"/>
        <v>0</v>
      </c>
      <c r="AO2244" s="1061">
        <f t="shared" si="882"/>
        <v>0</v>
      </c>
      <c r="AP2244" s="1061">
        <f t="shared" si="882"/>
        <v>0</v>
      </c>
      <c r="AQ2244" s="1061">
        <f t="shared" si="882"/>
        <v>0.2</v>
      </c>
      <c r="AR2244" s="1061">
        <f t="shared" si="882"/>
        <v>0</v>
      </c>
      <c r="AS2244" s="1061">
        <f t="shared" si="882"/>
        <v>7</v>
      </c>
      <c r="AT2244" s="850">
        <f t="shared" si="888"/>
        <v>0</v>
      </c>
      <c r="AU2244" s="4" t="s">
        <v>808</v>
      </c>
      <c r="AV2244" s="3"/>
      <c r="AW2244" s="3"/>
      <c r="AX2244" s="3"/>
      <c r="AY2244" s="3"/>
      <c r="AZ2244" s="870">
        <f>Y2290</f>
        <v>2265.5999999999949</v>
      </c>
    </row>
    <row r="2245" spans="1:52" ht="13.5" customHeight="1">
      <c r="A2245" s="838">
        <f t="shared" si="886"/>
        <v>26</v>
      </c>
      <c r="B2245" s="911" t="s">
        <v>51</v>
      </c>
      <c r="C2245" s="844" t="s">
        <v>66</v>
      </c>
      <c r="D2245" s="1117">
        <v>100</v>
      </c>
      <c r="E2245" s="1060">
        <v>100</v>
      </c>
      <c r="F2245" s="1061"/>
      <c r="G2245" s="1120"/>
      <c r="H2245" s="1063">
        <v>0.5</v>
      </c>
      <c r="I2245" s="1077"/>
      <c r="J2245" s="1060">
        <f t="shared" si="877"/>
        <v>50</v>
      </c>
      <c r="K2245" s="1065"/>
      <c r="L2245" s="1071"/>
      <c r="M2245" s="1119"/>
      <c r="N2245" s="1063"/>
      <c r="O2245" s="1060">
        <f t="shared" si="892"/>
        <v>0</v>
      </c>
      <c r="P2245" s="1056"/>
      <c r="Q2245" s="1065"/>
      <c r="R2245" s="1100"/>
      <c r="S2245" s="1063"/>
      <c r="T2245" s="1079">
        <f t="shared" si="878"/>
        <v>0</v>
      </c>
      <c r="U2245" s="1061">
        <f t="shared" si="897"/>
        <v>0</v>
      </c>
      <c r="V2245" s="1071">
        <f t="shared" si="890"/>
        <v>0</v>
      </c>
      <c r="W2245" s="1063">
        <f t="shared" si="890"/>
        <v>0.5</v>
      </c>
      <c r="X2245" s="1063">
        <f t="shared" si="890"/>
        <v>0</v>
      </c>
      <c r="Y2245" s="1060">
        <f t="shared" si="890"/>
        <v>50</v>
      </c>
      <c r="Z2245" s="1080">
        <f t="shared" si="887"/>
        <v>26</v>
      </c>
      <c r="AA2245" s="1081" t="str">
        <f t="shared" si="884"/>
        <v>Tép khô</v>
      </c>
      <c r="AB2245" s="1082" t="str">
        <f t="shared" si="884"/>
        <v>kg</v>
      </c>
      <c r="AC2245" s="1083">
        <f t="shared" si="884"/>
        <v>100</v>
      </c>
      <c r="AD2245" s="1089">
        <f t="shared" si="884"/>
        <v>100</v>
      </c>
      <c r="AE2245" s="1071">
        <f t="shared" si="893"/>
        <v>0</v>
      </c>
      <c r="AF2245" s="1071">
        <f t="shared" si="893"/>
        <v>0</v>
      </c>
      <c r="AG2245" s="1071">
        <f t="shared" si="893"/>
        <v>1.0999999999999996</v>
      </c>
      <c r="AH2245" s="1071">
        <f t="shared" si="893"/>
        <v>0</v>
      </c>
      <c r="AI2245" s="1060">
        <f t="shared" si="885"/>
        <v>109.99999999999997</v>
      </c>
      <c r="AJ2245" s="1102">
        <f t="shared" si="894"/>
        <v>0</v>
      </c>
      <c r="AK2245" s="1102">
        <f t="shared" si="894"/>
        <v>0</v>
      </c>
      <c r="AL2245" s="1112"/>
      <c r="AM2245" s="1102">
        <f t="shared" si="895"/>
        <v>0</v>
      </c>
      <c r="AN2245" s="1085">
        <f t="shared" si="896"/>
        <v>0</v>
      </c>
      <c r="AO2245" s="1061">
        <f t="shared" si="882"/>
        <v>0</v>
      </c>
      <c r="AP2245" s="1061">
        <f t="shared" si="882"/>
        <v>0</v>
      </c>
      <c r="AQ2245" s="1061">
        <f t="shared" si="882"/>
        <v>0.5</v>
      </c>
      <c r="AR2245" s="1061">
        <f t="shared" si="882"/>
        <v>0</v>
      </c>
      <c r="AS2245" s="1061">
        <f t="shared" si="882"/>
        <v>50</v>
      </c>
      <c r="AT2245" s="850">
        <f t="shared" si="888"/>
        <v>0</v>
      </c>
      <c r="AU2245" s="4" t="s">
        <v>809</v>
      </c>
      <c r="AV2245" s="3"/>
      <c r="AW2245" s="3"/>
      <c r="AX2245" s="3"/>
      <c r="AY2245" s="3"/>
      <c r="AZ2245" s="913">
        <f>Y2291</f>
        <v>0</v>
      </c>
    </row>
    <row r="2246" spans="1:52" ht="13.5" customHeight="1">
      <c r="A2246" s="838">
        <f t="shared" si="886"/>
        <v>27</v>
      </c>
      <c r="B2246" s="920" t="s">
        <v>854</v>
      </c>
      <c r="C2246" s="817" t="s">
        <v>66</v>
      </c>
      <c r="D2246" s="1054">
        <v>50</v>
      </c>
      <c r="E2246" s="921">
        <v>50</v>
      </c>
      <c r="F2246" s="1061"/>
      <c r="G2246" s="1123"/>
      <c r="H2246" s="1063">
        <v>0.2</v>
      </c>
      <c r="I2246" s="1077"/>
      <c r="J2246" s="1060">
        <f t="shared" si="877"/>
        <v>10</v>
      </c>
      <c r="K2246" s="1065"/>
      <c r="L2246" s="1124"/>
      <c r="M2246" s="1063">
        <v>0.4</v>
      </c>
      <c r="N2246" s="1063"/>
      <c r="O2246" s="1060">
        <f t="shared" si="892"/>
        <v>20</v>
      </c>
      <c r="P2246" s="1093"/>
      <c r="Q2246" s="1065"/>
      <c r="R2246" s="1125">
        <v>0.4</v>
      </c>
      <c r="S2246" s="1062"/>
      <c r="T2246" s="1079">
        <f t="shared" si="878"/>
        <v>20</v>
      </c>
      <c r="U2246" s="1061">
        <f t="shared" si="897"/>
        <v>0</v>
      </c>
      <c r="V2246" s="1061">
        <f t="shared" si="890"/>
        <v>0</v>
      </c>
      <c r="W2246" s="1063">
        <f t="shared" si="890"/>
        <v>1</v>
      </c>
      <c r="X2246" s="1063">
        <f t="shared" si="890"/>
        <v>0</v>
      </c>
      <c r="Y2246" s="1060">
        <f t="shared" si="890"/>
        <v>50</v>
      </c>
      <c r="Z2246" s="1080">
        <f t="shared" si="887"/>
        <v>27</v>
      </c>
      <c r="AA2246" s="1081" t="str">
        <f t="shared" si="884"/>
        <v xml:space="preserve">ớt quả </v>
      </c>
      <c r="AB2246" s="1082" t="str">
        <f t="shared" si="884"/>
        <v>kg</v>
      </c>
      <c r="AC2246" s="1083">
        <f t="shared" si="884"/>
        <v>50</v>
      </c>
      <c r="AD2246" s="1089">
        <f t="shared" si="884"/>
        <v>50</v>
      </c>
      <c r="AE2246" s="1071">
        <f t="shared" si="893"/>
        <v>0</v>
      </c>
      <c r="AF2246" s="1071">
        <f t="shared" si="893"/>
        <v>0</v>
      </c>
      <c r="AG2246" s="1071">
        <f t="shared" si="893"/>
        <v>0.39999999999999991</v>
      </c>
      <c r="AH2246" s="1071">
        <f t="shared" si="893"/>
        <v>0</v>
      </c>
      <c r="AI2246" s="1060">
        <f t="shared" si="885"/>
        <v>19.999999999999996</v>
      </c>
      <c r="AJ2246" s="1102">
        <f t="shared" si="894"/>
        <v>0</v>
      </c>
      <c r="AK2246" s="1102">
        <f t="shared" si="894"/>
        <v>0</v>
      </c>
      <c r="AL2246" s="1112">
        <v>5</v>
      </c>
      <c r="AM2246" s="1102">
        <f t="shared" si="895"/>
        <v>0</v>
      </c>
      <c r="AN2246" s="1085">
        <f t="shared" si="896"/>
        <v>250</v>
      </c>
      <c r="AO2246" s="1061">
        <f t="shared" si="882"/>
        <v>0</v>
      </c>
      <c r="AP2246" s="1061">
        <f t="shared" si="882"/>
        <v>0</v>
      </c>
      <c r="AQ2246" s="1061">
        <f t="shared" si="882"/>
        <v>1</v>
      </c>
      <c r="AR2246" s="1061">
        <f t="shared" si="882"/>
        <v>0</v>
      </c>
      <c r="AS2246" s="1061">
        <f t="shared" si="882"/>
        <v>50</v>
      </c>
      <c r="AT2246" s="850">
        <f t="shared" si="888"/>
        <v>0</v>
      </c>
      <c r="AU2246" s="893"/>
      <c r="AV2246" s="894"/>
      <c r="AW2246" s="894"/>
      <c r="AX2246" s="894"/>
      <c r="AY2246" s="894"/>
      <c r="AZ2246" s="917"/>
    </row>
    <row r="2247" spans="1:52" ht="13.5" customHeight="1">
      <c r="A2247" s="838">
        <f t="shared" si="886"/>
        <v>28</v>
      </c>
      <c r="B2247" s="1052" t="s">
        <v>416</v>
      </c>
      <c r="C2247" s="817" t="s">
        <v>66</v>
      </c>
      <c r="D2247" s="1054">
        <v>90</v>
      </c>
      <c r="E2247" s="921">
        <v>83</v>
      </c>
      <c r="F2247" s="1061"/>
      <c r="G2247" s="1086"/>
      <c r="H2247" s="1063"/>
      <c r="I2247" s="1077"/>
      <c r="J2247" s="1060">
        <f t="shared" si="877"/>
        <v>0</v>
      </c>
      <c r="K2247" s="1061"/>
      <c r="L2247" s="1065"/>
      <c r="M2247" s="1063"/>
      <c r="N2247" s="1062"/>
      <c r="O2247" s="1060">
        <f t="shared" si="892"/>
        <v>0</v>
      </c>
      <c r="P2247" s="1093"/>
      <c r="Q2247" s="1065">
        <v>8.5</v>
      </c>
      <c r="R2247" s="1100"/>
      <c r="S2247" s="1062"/>
      <c r="T2247" s="1079">
        <f t="shared" si="878"/>
        <v>705.5</v>
      </c>
      <c r="U2247" s="1061">
        <f t="shared" si="897"/>
        <v>0</v>
      </c>
      <c r="V2247" s="1061">
        <f t="shared" si="890"/>
        <v>8.5</v>
      </c>
      <c r="W2247" s="1063">
        <f t="shared" si="890"/>
        <v>0</v>
      </c>
      <c r="X2247" s="1062">
        <f t="shared" si="890"/>
        <v>0</v>
      </c>
      <c r="Y2247" s="1060">
        <f t="shared" si="890"/>
        <v>705.5</v>
      </c>
      <c r="Z2247" s="1080">
        <f t="shared" si="887"/>
        <v>28</v>
      </c>
      <c r="AA2247" s="1126" t="str">
        <f t="shared" si="884"/>
        <v>Thịt ngan cỏ</v>
      </c>
      <c r="AB2247" s="1082" t="str">
        <f t="shared" si="884"/>
        <v>kg</v>
      </c>
      <c r="AC2247" s="1083">
        <f t="shared" si="884"/>
        <v>90</v>
      </c>
      <c r="AD2247" s="1089">
        <f t="shared" si="884"/>
        <v>83</v>
      </c>
      <c r="AE2247" s="1071">
        <f t="shared" si="893"/>
        <v>0</v>
      </c>
      <c r="AF2247" s="1071">
        <f t="shared" si="893"/>
        <v>0</v>
      </c>
      <c r="AG2247" s="1071">
        <f t="shared" si="893"/>
        <v>0</v>
      </c>
      <c r="AH2247" s="1071">
        <f t="shared" si="893"/>
        <v>0</v>
      </c>
      <c r="AI2247" s="1060">
        <f t="shared" si="885"/>
        <v>0</v>
      </c>
      <c r="AJ2247" s="1102">
        <f t="shared" si="894"/>
        <v>0</v>
      </c>
      <c r="AK2247" s="1102">
        <f t="shared" si="894"/>
        <v>8.5</v>
      </c>
      <c r="AL2247" s="1102">
        <f t="shared" si="894"/>
        <v>0</v>
      </c>
      <c r="AM2247" s="1102">
        <f t="shared" si="895"/>
        <v>0</v>
      </c>
      <c r="AN2247" s="1085">
        <f t="shared" si="896"/>
        <v>705.5</v>
      </c>
      <c r="AO2247" s="1061">
        <f t="shared" si="882"/>
        <v>0</v>
      </c>
      <c r="AP2247" s="1061">
        <f t="shared" si="882"/>
        <v>8.5</v>
      </c>
      <c r="AQ2247" s="1061">
        <f t="shared" si="882"/>
        <v>0</v>
      </c>
      <c r="AR2247" s="1061">
        <f t="shared" si="882"/>
        <v>0</v>
      </c>
      <c r="AS2247" s="1061">
        <f t="shared" si="882"/>
        <v>705.5</v>
      </c>
      <c r="AT2247" s="850">
        <f t="shared" si="888"/>
        <v>59.5</v>
      </c>
      <c r="AU2247" s="893"/>
      <c r="AV2247" s="894"/>
      <c r="AW2247" s="894"/>
      <c r="AX2247" s="894"/>
      <c r="AY2247" s="894"/>
      <c r="AZ2247" s="918"/>
    </row>
    <row r="2248" spans="1:52" ht="13.5" customHeight="1">
      <c r="A2248" s="838">
        <f t="shared" si="886"/>
        <v>29</v>
      </c>
      <c r="B2248" s="1052" t="s">
        <v>168</v>
      </c>
      <c r="C2248" s="817" t="s">
        <v>66</v>
      </c>
      <c r="D2248" s="839">
        <v>102</v>
      </c>
      <c r="E2248" s="921">
        <v>91</v>
      </c>
      <c r="F2248" s="1061"/>
      <c r="G2248" s="1086"/>
      <c r="H2248" s="1063"/>
      <c r="I2248" s="1077"/>
      <c r="J2248" s="1060">
        <f t="shared" si="877"/>
        <v>0</v>
      </c>
      <c r="K2248" s="1061"/>
      <c r="L2248" s="1065">
        <v>8.5</v>
      </c>
      <c r="M2248" s="1063"/>
      <c r="N2248" s="1127"/>
      <c r="O2248" s="1060">
        <f t="shared" si="892"/>
        <v>773.5</v>
      </c>
      <c r="P2248" s="1056"/>
      <c r="Q2248" s="1065"/>
      <c r="R2248" s="1100"/>
      <c r="S2248" s="1062"/>
      <c r="T2248" s="1079">
        <f t="shared" si="878"/>
        <v>0</v>
      </c>
      <c r="U2248" s="1061">
        <f t="shared" si="897"/>
        <v>0</v>
      </c>
      <c r="V2248" s="1061">
        <f t="shared" si="890"/>
        <v>8.5</v>
      </c>
      <c r="W2248" s="1063">
        <f t="shared" si="890"/>
        <v>0</v>
      </c>
      <c r="X2248" s="1062">
        <f t="shared" si="890"/>
        <v>0</v>
      </c>
      <c r="Y2248" s="1060">
        <f t="shared" si="890"/>
        <v>773.5</v>
      </c>
      <c r="Z2248" s="1080">
        <f t="shared" si="887"/>
        <v>29</v>
      </c>
      <c r="AA2248" s="1126" t="str">
        <f t="shared" si="884"/>
        <v>Thịt gà mía</v>
      </c>
      <c r="AB2248" s="1082" t="str">
        <f t="shared" si="884"/>
        <v>kg</v>
      </c>
      <c r="AC2248" s="1083">
        <f t="shared" si="884"/>
        <v>102</v>
      </c>
      <c r="AD2248" s="1089">
        <f t="shared" si="884"/>
        <v>91</v>
      </c>
      <c r="AE2248" s="1071">
        <f t="shared" si="893"/>
        <v>0</v>
      </c>
      <c r="AF2248" s="1071">
        <f t="shared" si="893"/>
        <v>0</v>
      </c>
      <c r="AG2248" s="1071">
        <f t="shared" si="893"/>
        <v>0</v>
      </c>
      <c r="AH2248" s="1071">
        <f t="shared" si="893"/>
        <v>0</v>
      </c>
      <c r="AI2248" s="1060">
        <f t="shared" si="885"/>
        <v>0</v>
      </c>
      <c r="AJ2248" s="1102">
        <f t="shared" si="894"/>
        <v>0</v>
      </c>
      <c r="AK2248" s="1102">
        <f t="shared" si="894"/>
        <v>8.5</v>
      </c>
      <c r="AL2248" s="1102">
        <f t="shared" si="894"/>
        <v>0</v>
      </c>
      <c r="AM2248" s="1102">
        <f t="shared" si="895"/>
        <v>0</v>
      </c>
      <c r="AN2248" s="1085">
        <f t="shared" si="896"/>
        <v>773.5</v>
      </c>
      <c r="AO2248" s="1061">
        <f t="shared" si="882"/>
        <v>0</v>
      </c>
      <c r="AP2248" s="1061">
        <f t="shared" si="882"/>
        <v>8.5</v>
      </c>
      <c r="AQ2248" s="1061">
        <f t="shared" si="882"/>
        <v>0</v>
      </c>
      <c r="AR2248" s="1061">
        <f t="shared" si="882"/>
        <v>0</v>
      </c>
      <c r="AS2248" s="1061">
        <f t="shared" si="882"/>
        <v>773.5</v>
      </c>
      <c r="AT2248" s="850">
        <f t="shared" si="888"/>
        <v>93.5</v>
      </c>
      <c r="AU2248" s="893"/>
      <c r="AV2248" s="894"/>
      <c r="AW2248" s="894"/>
      <c r="AX2248" s="894"/>
      <c r="AY2248" s="894"/>
      <c r="AZ2248" s="918"/>
    </row>
    <row r="2249" spans="1:52" ht="13.5" customHeight="1">
      <c r="A2249" s="838">
        <f t="shared" si="886"/>
        <v>30</v>
      </c>
      <c r="B2249" s="1052" t="s">
        <v>488</v>
      </c>
      <c r="C2249" s="817" t="s">
        <v>66</v>
      </c>
      <c r="D2249" s="818">
        <v>120</v>
      </c>
      <c r="E2249" s="921">
        <v>113</v>
      </c>
      <c r="F2249" s="1061"/>
      <c r="G2249" s="1090">
        <v>4.5</v>
      </c>
      <c r="H2249" s="1063"/>
      <c r="I2249" s="1128"/>
      <c r="J2249" s="1060">
        <f t="shared" si="877"/>
        <v>508.5</v>
      </c>
      <c r="K2249" s="1065"/>
      <c r="L2249" s="1065"/>
      <c r="M2249" s="1119"/>
      <c r="N2249" s="1063"/>
      <c r="O2249" s="1060">
        <f t="shared" si="892"/>
        <v>0</v>
      </c>
      <c r="P2249" s="1056"/>
      <c r="Q2249" s="1065">
        <v>8.5</v>
      </c>
      <c r="R2249" s="1100"/>
      <c r="S2249" s="1063" t="s">
        <v>888</v>
      </c>
      <c r="T2249" s="1079">
        <f t="shared" si="878"/>
        <v>960.5</v>
      </c>
      <c r="U2249" s="1061">
        <f t="shared" si="897"/>
        <v>0</v>
      </c>
      <c r="V2249" s="1061">
        <f t="shared" si="890"/>
        <v>13</v>
      </c>
      <c r="W2249" s="1063">
        <f t="shared" si="890"/>
        <v>0</v>
      </c>
      <c r="X2249" s="1063">
        <f t="shared" si="890"/>
        <v>0</v>
      </c>
      <c r="Y2249" s="1060">
        <f t="shared" si="890"/>
        <v>1469</v>
      </c>
      <c r="Z2249" s="1080">
        <f t="shared" si="887"/>
        <v>30</v>
      </c>
      <c r="AA2249" s="1126" t="str">
        <f t="shared" si="884"/>
        <v>Thịt xô</v>
      </c>
      <c r="AB2249" s="1082" t="str">
        <f t="shared" si="884"/>
        <v>kg</v>
      </c>
      <c r="AC2249" s="1083">
        <f t="shared" si="884"/>
        <v>120</v>
      </c>
      <c r="AD2249" s="1089">
        <f t="shared" si="884"/>
        <v>113</v>
      </c>
      <c r="AE2249" s="1071">
        <f t="shared" si="893"/>
        <v>0</v>
      </c>
      <c r="AF2249" s="1071">
        <f t="shared" si="893"/>
        <v>0</v>
      </c>
      <c r="AG2249" s="1071">
        <f t="shared" si="893"/>
        <v>0</v>
      </c>
      <c r="AH2249" s="1071">
        <f t="shared" si="893"/>
        <v>0</v>
      </c>
      <c r="AI2249" s="1060">
        <f t="shared" si="885"/>
        <v>0</v>
      </c>
      <c r="AJ2249" s="1102">
        <f t="shared" si="894"/>
        <v>0</v>
      </c>
      <c r="AK2249" s="1102">
        <f t="shared" si="894"/>
        <v>13</v>
      </c>
      <c r="AL2249" s="1102">
        <f t="shared" si="894"/>
        <v>0</v>
      </c>
      <c r="AM2249" s="1102">
        <f t="shared" si="895"/>
        <v>0</v>
      </c>
      <c r="AN2249" s="1085">
        <f t="shared" si="896"/>
        <v>1469</v>
      </c>
      <c r="AO2249" s="1061">
        <f t="shared" si="882"/>
        <v>0</v>
      </c>
      <c r="AP2249" s="1061">
        <f t="shared" si="882"/>
        <v>13</v>
      </c>
      <c r="AQ2249" s="1061">
        <f t="shared" si="882"/>
        <v>0</v>
      </c>
      <c r="AR2249" s="1061">
        <f t="shared" si="882"/>
        <v>0</v>
      </c>
      <c r="AS2249" s="1061">
        <f t="shared" si="882"/>
        <v>1469</v>
      </c>
      <c r="AT2249" s="850">
        <f t="shared" si="888"/>
        <v>91</v>
      </c>
      <c r="AU2249" s="893"/>
      <c r="AV2249" s="894"/>
      <c r="AW2249" s="894"/>
      <c r="AX2249" s="894"/>
      <c r="AY2249" s="894"/>
      <c r="AZ2249" s="918"/>
    </row>
    <row r="2250" spans="1:52" ht="13.5" customHeight="1">
      <c r="A2250" s="838">
        <f t="shared" si="886"/>
        <v>31</v>
      </c>
      <c r="B2250" s="1053" t="s">
        <v>16</v>
      </c>
      <c r="C2250" s="817" t="s">
        <v>786</v>
      </c>
      <c r="D2250" s="1054">
        <v>145</v>
      </c>
      <c r="E2250" s="921">
        <v>145</v>
      </c>
      <c r="F2250" s="1061"/>
      <c r="G2250" s="1086"/>
      <c r="H2250" s="1063" t="s">
        <v>883</v>
      </c>
      <c r="I2250" s="1077" t="s">
        <v>883</v>
      </c>
      <c r="J2250" s="1060">
        <f t="shared" si="877"/>
        <v>0</v>
      </c>
      <c r="K2250" s="1065"/>
      <c r="L2250" s="1065">
        <v>4</v>
      </c>
      <c r="M2250" s="1063"/>
      <c r="N2250" s="1063"/>
      <c r="O2250" s="1060">
        <f t="shared" si="892"/>
        <v>580</v>
      </c>
      <c r="P2250" s="1093"/>
      <c r="Q2250" s="1065"/>
      <c r="R2250" s="1100"/>
      <c r="S2250" s="1063"/>
      <c r="T2250" s="1079">
        <f t="shared" si="878"/>
        <v>0</v>
      </c>
      <c r="U2250" s="1061">
        <f t="shared" si="897"/>
        <v>0</v>
      </c>
      <c r="V2250" s="1061">
        <f t="shared" si="890"/>
        <v>4</v>
      </c>
      <c r="W2250" s="1063">
        <f t="shared" si="890"/>
        <v>0</v>
      </c>
      <c r="X2250" s="1063">
        <f t="shared" si="890"/>
        <v>0</v>
      </c>
      <c r="Y2250" s="1060">
        <f t="shared" si="890"/>
        <v>580</v>
      </c>
      <c r="Z2250" s="1080">
        <f t="shared" si="887"/>
        <v>31</v>
      </c>
      <c r="AA2250" s="1126" t="str">
        <f t="shared" si="884"/>
        <v>Thịt nạc</v>
      </c>
      <c r="AB2250" s="1082" t="str">
        <f t="shared" si="884"/>
        <v>quả</v>
      </c>
      <c r="AC2250" s="1083">
        <f t="shared" si="884"/>
        <v>145</v>
      </c>
      <c r="AD2250" s="1089">
        <f t="shared" si="884"/>
        <v>145</v>
      </c>
      <c r="AE2250" s="1071">
        <f t="shared" si="893"/>
        <v>0</v>
      </c>
      <c r="AF2250" s="1071">
        <f t="shared" si="893"/>
        <v>0</v>
      </c>
      <c r="AG2250" s="1071">
        <f t="shared" si="893"/>
        <v>0</v>
      </c>
      <c r="AH2250" s="1071">
        <f t="shared" si="893"/>
        <v>0</v>
      </c>
      <c r="AI2250" s="1060">
        <f t="shared" si="885"/>
        <v>0</v>
      </c>
      <c r="AJ2250" s="1102">
        <f t="shared" si="894"/>
        <v>0</v>
      </c>
      <c r="AK2250" s="1102">
        <f t="shared" si="894"/>
        <v>4</v>
      </c>
      <c r="AL2250" s="1102">
        <f t="shared" si="894"/>
        <v>0</v>
      </c>
      <c r="AM2250" s="1102">
        <f t="shared" si="895"/>
        <v>0</v>
      </c>
      <c r="AN2250" s="1085">
        <f t="shared" si="896"/>
        <v>580</v>
      </c>
      <c r="AO2250" s="1061">
        <f t="shared" si="882"/>
        <v>0</v>
      </c>
      <c r="AP2250" s="1061">
        <f t="shared" si="882"/>
        <v>4</v>
      </c>
      <c r="AQ2250" s="1061">
        <f t="shared" si="882"/>
        <v>0</v>
      </c>
      <c r="AR2250" s="1061">
        <f t="shared" si="882"/>
        <v>0</v>
      </c>
      <c r="AS2250" s="1061">
        <f t="shared" si="882"/>
        <v>580</v>
      </c>
      <c r="AT2250" s="850">
        <f t="shared" si="888"/>
        <v>0</v>
      </c>
      <c r="AU2250" s="922"/>
      <c r="AV2250" s="861"/>
      <c r="AW2250" s="861"/>
      <c r="AX2250" s="861"/>
      <c r="AY2250" s="861"/>
      <c r="AZ2250" s="851"/>
    </row>
    <row r="2251" spans="1:52" ht="13.5" customHeight="1">
      <c r="A2251" s="838">
        <f t="shared" si="886"/>
        <v>32</v>
      </c>
      <c r="B2251" s="1052" t="s">
        <v>899</v>
      </c>
      <c r="C2251" s="817" t="s">
        <v>66</v>
      </c>
      <c r="D2251" s="818">
        <v>100</v>
      </c>
      <c r="E2251" s="921">
        <v>100</v>
      </c>
      <c r="F2251" s="1061"/>
      <c r="G2251" s="1086"/>
      <c r="H2251" s="1129"/>
      <c r="I2251" s="1091"/>
      <c r="J2251" s="1060">
        <f t="shared" si="877"/>
        <v>0</v>
      </c>
      <c r="K2251" s="1061"/>
      <c r="L2251" s="1065">
        <v>4.5</v>
      </c>
      <c r="M2251" s="1063"/>
      <c r="N2251" s="1063"/>
      <c r="O2251" s="1060">
        <f t="shared" si="892"/>
        <v>450</v>
      </c>
      <c r="P2251" s="1093"/>
      <c r="Q2251" s="1065"/>
      <c r="R2251" s="1100"/>
      <c r="S2251" s="1063"/>
      <c r="T2251" s="1079">
        <f t="shared" si="878"/>
        <v>0</v>
      </c>
      <c r="U2251" s="1061">
        <f t="shared" si="897"/>
        <v>0</v>
      </c>
      <c r="V2251" s="1061">
        <f t="shared" si="890"/>
        <v>4.5</v>
      </c>
      <c r="W2251" s="1063">
        <f t="shared" si="890"/>
        <v>0</v>
      </c>
      <c r="X2251" s="1063">
        <f t="shared" si="890"/>
        <v>0</v>
      </c>
      <c r="Y2251" s="1060">
        <f t="shared" si="890"/>
        <v>450</v>
      </c>
      <c r="Z2251" s="1080">
        <f t="shared" si="887"/>
        <v>32</v>
      </c>
      <c r="AA2251" s="1126" t="str">
        <f t="shared" si="884"/>
        <v>Chả hải sản</v>
      </c>
      <c r="AB2251" s="1082" t="str">
        <f t="shared" si="884"/>
        <v>kg</v>
      </c>
      <c r="AC2251" s="1083">
        <f t="shared" si="884"/>
        <v>100</v>
      </c>
      <c r="AD2251" s="1089">
        <f t="shared" si="884"/>
        <v>100</v>
      </c>
      <c r="AE2251" s="1071">
        <f t="shared" si="893"/>
        <v>0</v>
      </c>
      <c r="AF2251" s="1071">
        <f t="shared" si="893"/>
        <v>0</v>
      </c>
      <c r="AG2251" s="1071">
        <f t="shared" si="893"/>
        <v>0</v>
      </c>
      <c r="AH2251" s="1071">
        <f t="shared" si="893"/>
        <v>0</v>
      </c>
      <c r="AI2251" s="1060">
        <f t="shared" si="885"/>
        <v>0</v>
      </c>
      <c r="AJ2251" s="1102">
        <f t="shared" si="894"/>
        <v>0</v>
      </c>
      <c r="AK2251" s="1102">
        <f t="shared" si="894"/>
        <v>4.5</v>
      </c>
      <c r="AL2251" s="1102">
        <f t="shared" si="894"/>
        <v>0</v>
      </c>
      <c r="AM2251" s="1102">
        <f t="shared" si="895"/>
        <v>0</v>
      </c>
      <c r="AN2251" s="1085">
        <f t="shared" si="896"/>
        <v>450</v>
      </c>
      <c r="AO2251" s="1061">
        <f t="shared" si="882"/>
        <v>0</v>
      </c>
      <c r="AP2251" s="1061">
        <f t="shared" si="882"/>
        <v>4.5</v>
      </c>
      <c r="AQ2251" s="1061">
        <f t="shared" si="882"/>
        <v>0</v>
      </c>
      <c r="AR2251" s="1061">
        <f t="shared" si="882"/>
        <v>0</v>
      </c>
      <c r="AS2251" s="1061">
        <f t="shared" si="882"/>
        <v>450</v>
      </c>
      <c r="AT2251" s="850">
        <f t="shared" si="888"/>
        <v>0</v>
      </c>
      <c r="AU2251" s="922"/>
      <c r="AV2251" s="861"/>
      <c r="AW2251" s="861"/>
      <c r="AX2251" s="861"/>
      <c r="AY2251" s="861"/>
      <c r="AZ2251" s="851"/>
    </row>
    <row r="2252" spans="1:52" ht="13.5" customHeight="1">
      <c r="A2252" s="838">
        <f t="shared" si="886"/>
        <v>33</v>
      </c>
      <c r="B2252" s="1052" t="s">
        <v>141</v>
      </c>
      <c r="C2252" s="817" t="s">
        <v>66</v>
      </c>
      <c r="D2252" s="818">
        <v>3.5</v>
      </c>
      <c r="E2252" s="921">
        <v>3.5</v>
      </c>
      <c r="F2252" s="1061"/>
      <c r="G2252" s="1090"/>
      <c r="H2252" s="1063"/>
      <c r="I2252" s="1077"/>
      <c r="J2252" s="1060">
        <f t="shared" si="877"/>
        <v>0</v>
      </c>
      <c r="K2252" s="1061"/>
      <c r="L2252" s="1065"/>
      <c r="M2252" s="1063"/>
      <c r="N2252" s="1063"/>
      <c r="O2252" s="1060">
        <f t="shared" si="892"/>
        <v>0</v>
      </c>
      <c r="P2252" s="1093"/>
      <c r="Q2252" s="1065">
        <v>135</v>
      </c>
      <c r="R2252" s="1100"/>
      <c r="S2252" s="1063"/>
      <c r="T2252" s="1079">
        <f t="shared" si="878"/>
        <v>472.5</v>
      </c>
      <c r="U2252" s="1061">
        <f t="shared" si="897"/>
        <v>0</v>
      </c>
      <c r="V2252" s="1061">
        <f t="shared" si="890"/>
        <v>135</v>
      </c>
      <c r="W2252" s="1063">
        <f t="shared" si="890"/>
        <v>0</v>
      </c>
      <c r="X2252" s="1063">
        <f t="shared" si="890"/>
        <v>0</v>
      </c>
      <c r="Y2252" s="1060">
        <f t="shared" si="890"/>
        <v>472.5</v>
      </c>
      <c r="Z2252" s="1080">
        <f t="shared" si="887"/>
        <v>33</v>
      </c>
      <c r="AA2252" s="1126" t="str">
        <f t="shared" si="884"/>
        <v>Trứng vịt lộn</v>
      </c>
      <c r="AB2252" s="1082" t="str">
        <f t="shared" si="884"/>
        <v>kg</v>
      </c>
      <c r="AC2252" s="1083">
        <f t="shared" si="884"/>
        <v>3.5</v>
      </c>
      <c r="AD2252" s="1089">
        <f t="shared" si="884"/>
        <v>3.5</v>
      </c>
      <c r="AE2252" s="1071">
        <f t="shared" si="893"/>
        <v>0</v>
      </c>
      <c r="AF2252" s="1071">
        <f t="shared" si="893"/>
        <v>0</v>
      </c>
      <c r="AG2252" s="1071">
        <f t="shared" si="893"/>
        <v>0</v>
      </c>
      <c r="AH2252" s="1071">
        <f t="shared" si="893"/>
        <v>0</v>
      </c>
      <c r="AI2252" s="1060">
        <f t="shared" si="885"/>
        <v>0</v>
      </c>
      <c r="AJ2252" s="1102">
        <f t="shared" si="894"/>
        <v>0</v>
      </c>
      <c r="AK2252" s="1102">
        <f t="shared" si="894"/>
        <v>135</v>
      </c>
      <c r="AL2252" s="1102">
        <f t="shared" si="894"/>
        <v>0</v>
      </c>
      <c r="AM2252" s="1102">
        <f t="shared" si="895"/>
        <v>0</v>
      </c>
      <c r="AN2252" s="1085">
        <f t="shared" si="896"/>
        <v>472.5</v>
      </c>
      <c r="AO2252" s="1061">
        <f t="shared" si="882"/>
        <v>0</v>
      </c>
      <c r="AP2252" s="1061">
        <f t="shared" si="882"/>
        <v>135</v>
      </c>
      <c r="AQ2252" s="1061">
        <f t="shared" si="882"/>
        <v>0</v>
      </c>
      <c r="AR2252" s="1061">
        <f t="shared" si="882"/>
        <v>0</v>
      </c>
      <c r="AS2252" s="1061">
        <f t="shared" si="882"/>
        <v>472.5</v>
      </c>
      <c r="AT2252" s="850">
        <f t="shared" si="888"/>
        <v>0</v>
      </c>
      <c r="AU2252" s="922"/>
      <c r="AV2252" s="861"/>
      <c r="AW2252" s="861"/>
      <c r="AX2252" s="861"/>
      <c r="AY2252" s="861"/>
      <c r="AZ2252" s="851"/>
    </row>
    <row r="2253" spans="1:52" ht="13.5" customHeight="1">
      <c r="A2253" s="838">
        <f t="shared" si="886"/>
        <v>34</v>
      </c>
      <c r="B2253" s="1052" t="s">
        <v>889</v>
      </c>
      <c r="C2253" s="817" t="s">
        <v>66</v>
      </c>
      <c r="D2253" s="1054">
        <v>45</v>
      </c>
      <c r="E2253" s="921">
        <v>40</v>
      </c>
      <c r="F2253" s="1061"/>
      <c r="G2253" s="1090">
        <v>5</v>
      </c>
      <c r="H2253" s="1063"/>
      <c r="I2253" s="1077"/>
      <c r="J2253" s="1060">
        <f t="shared" si="877"/>
        <v>200</v>
      </c>
      <c r="K2253" s="1061"/>
      <c r="L2253" s="1061"/>
      <c r="M2253" s="1063"/>
      <c r="N2253" s="1063"/>
      <c r="O2253" s="1060">
        <f t="shared" si="892"/>
        <v>0</v>
      </c>
      <c r="P2253" s="1093"/>
      <c r="Q2253" s="1065">
        <v>5</v>
      </c>
      <c r="R2253" s="1100"/>
      <c r="S2253" s="1063"/>
      <c r="T2253" s="1079">
        <f t="shared" si="878"/>
        <v>200</v>
      </c>
      <c r="U2253" s="1061">
        <f t="shared" si="897"/>
        <v>0</v>
      </c>
      <c r="V2253" s="1061">
        <f t="shared" si="890"/>
        <v>10</v>
      </c>
      <c r="W2253" s="1063">
        <f t="shared" si="890"/>
        <v>0</v>
      </c>
      <c r="X2253" s="1063">
        <f t="shared" si="890"/>
        <v>0</v>
      </c>
      <c r="Y2253" s="1060">
        <f t="shared" si="890"/>
        <v>400</v>
      </c>
      <c r="Z2253" s="1080">
        <f t="shared" si="887"/>
        <v>34</v>
      </c>
      <c r="AA2253" s="1126" t="str">
        <f t="shared" si="884"/>
        <v>Trứng</v>
      </c>
      <c r="AB2253" s="1082" t="str">
        <f t="shared" si="884"/>
        <v>kg</v>
      </c>
      <c r="AC2253" s="1083">
        <f t="shared" si="884"/>
        <v>45</v>
      </c>
      <c r="AD2253" s="1089">
        <f t="shared" si="884"/>
        <v>40</v>
      </c>
      <c r="AE2253" s="1071">
        <f t="shared" ref="AE2253:AH2265" si="898">AE2171+AJ2171-AO2171</f>
        <v>0</v>
      </c>
      <c r="AF2253" s="1071">
        <f t="shared" si="898"/>
        <v>0</v>
      </c>
      <c r="AG2253" s="1071">
        <f t="shared" si="898"/>
        <v>0</v>
      </c>
      <c r="AH2253" s="1071">
        <f t="shared" si="898"/>
        <v>0</v>
      </c>
      <c r="AI2253" s="1060">
        <f t="shared" si="885"/>
        <v>0</v>
      </c>
      <c r="AJ2253" s="1102">
        <f t="shared" si="894"/>
        <v>0</v>
      </c>
      <c r="AK2253" s="1102">
        <f t="shared" si="894"/>
        <v>10</v>
      </c>
      <c r="AL2253" s="1102">
        <f t="shared" si="894"/>
        <v>0</v>
      </c>
      <c r="AM2253" s="1102">
        <f t="shared" si="895"/>
        <v>0</v>
      </c>
      <c r="AN2253" s="1085">
        <f t="shared" si="896"/>
        <v>400</v>
      </c>
      <c r="AO2253" s="1061">
        <f t="shared" si="882"/>
        <v>0</v>
      </c>
      <c r="AP2253" s="1061">
        <f t="shared" si="882"/>
        <v>10</v>
      </c>
      <c r="AQ2253" s="1061">
        <f t="shared" si="882"/>
        <v>0</v>
      </c>
      <c r="AR2253" s="1061">
        <f t="shared" si="882"/>
        <v>0</v>
      </c>
      <c r="AS2253" s="1061">
        <f t="shared" si="882"/>
        <v>400</v>
      </c>
      <c r="AT2253" s="850">
        <f t="shared" si="888"/>
        <v>50</v>
      </c>
      <c r="AU2253" s="922"/>
      <c r="AV2253" s="861"/>
      <c r="AW2253" s="861"/>
      <c r="AX2253" s="861"/>
      <c r="AY2253" s="861"/>
      <c r="AZ2253" s="851"/>
    </row>
    <row r="2254" spans="1:52" ht="13.5" customHeight="1">
      <c r="A2254" s="838">
        <f t="shared" si="886"/>
        <v>35</v>
      </c>
      <c r="B2254" s="1053" t="s">
        <v>3</v>
      </c>
      <c r="C2254" s="817" t="s">
        <v>66</v>
      </c>
      <c r="D2254" s="1130">
        <v>15</v>
      </c>
      <c r="E2254" s="1114">
        <v>12</v>
      </c>
      <c r="F2254" s="1061"/>
      <c r="G2254" s="1120"/>
      <c r="H2254" s="1063"/>
      <c r="I2254" s="1077"/>
      <c r="J2254" s="1060">
        <f t="shared" si="877"/>
        <v>0</v>
      </c>
      <c r="K2254" s="1103"/>
      <c r="L2254" s="1065">
        <v>12</v>
      </c>
      <c r="M2254" s="1062"/>
      <c r="N2254" s="1063"/>
      <c r="O2254" s="1060">
        <f t="shared" si="892"/>
        <v>144</v>
      </c>
      <c r="P2254" s="1056"/>
      <c r="Q2254" s="1071"/>
      <c r="R2254" s="1131"/>
      <c r="S2254" s="1118"/>
      <c r="T2254" s="1079">
        <f t="shared" si="878"/>
        <v>0</v>
      </c>
      <c r="U2254" s="1061">
        <f t="shared" si="897"/>
        <v>0</v>
      </c>
      <c r="V2254" s="1071">
        <f t="shared" si="890"/>
        <v>12</v>
      </c>
      <c r="W2254" s="1063">
        <f t="shared" si="890"/>
        <v>0</v>
      </c>
      <c r="X2254" s="1063">
        <f t="shared" si="890"/>
        <v>0</v>
      </c>
      <c r="Y2254" s="1060">
        <f t="shared" si="890"/>
        <v>144</v>
      </c>
      <c r="Z2254" s="1080">
        <f t="shared" si="887"/>
        <v>35</v>
      </c>
      <c r="AA2254" s="1126" t="str">
        <f t="shared" si="884"/>
        <v>Đậu phụ</v>
      </c>
      <c r="AB2254" s="1082" t="str">
        <f t="shared" si="884"/>
        <v>kg</v>
      </c>
      <c r="AC2254" s="1083">
        <f t="shared" si="884"/>
        <v>15</v>
      </c>
      <c r="AD2254" s="1089">
        <f t="shared" si="884"/>
        <v>12</v>
      </c>
      <c r="AE2254" s="1071">
        <f t="shared" si="898"/>
        <v>0</v>
      </c>
      <c r="AF2254" s="1071">
        <f t="shared" si="898"/>
        <v>0</v>
      </c>
      <c r="AG2254" s="1071">
        <f t="shared" si="898"/>
        <v>0</v>
      </c>
      <c r="AH2254" s="1071">
        <f t="shared" si="898"/>
        <v>0</v>
      </c>
      <c r="AI2254" s="1060">
        <f t="shared" si="885"/>
        <v>0</v>
      </c>
      <c r="AJ2254" s="1102">
        <f t="shared" si="894"/>
        <v>0</v>
      </c>
      <c r="AK2254" s="1102">
        <f t="shared" si="894"/>
        <v>12</v>
      </c>
      <c r="AL2254" s="1102">
        <f t="shared" si="894"/>
        <v>0</v>
      </c>
      <c r="AM2254" s="1102">
        <f t="shared" si="895"/>
        <v>0</v>
      </c>
      <c r="AN2254" s="1085">
        <f t="shared" si="896"/>
        <v>144</v>
      </c>
      <c r="AO2254" s="1061">
        <f t="shared" si="882"/>
        <v>0</v>
      </c>
      <c r="AP2254" s="1061">
        <f t="shared" si="882"/>
        <v>12</v>
      </c>
      <c r="AQ2254" s="1061">
        <f t="shared" si="882"/>
        <v>0</v>
      </c>
      <c r="AR2254" s="1061">
        <f t="shared" si="882"/>
        <v>0</v>
      </c>
      <c r="AS2254" s="1061">
        <f t="shared" si="882"/>
        <v>144</v>
      </c>
      <c r="AT2254" s="850">
        <f t="shared" si="888"/>
        <v>36</v>
      </c>
      <c r="AU2254" s="922"/>
      <c r="AV2254" s="861"/>
      <c r="AW2254" s="861"/>
      <c r="AX2254" s="861"/>
      <c r="AY2254" s="861"/>
      <c r="AZ2254" s="851"/>
    </row>
    <row r="2255" spans="1:52" ht="13.5" customHeight="1">
      <c r="A2255" s="838">
        <f t="shared" si="886"/>
        <v>36</v>
      </c>
      <c r="B2255" s="1053" t="s">
        <v>157</v>
      </c>
      <c r="C2255" s="817" t="s">
        <v>66</v>
      </c>
      <c r="D2255" s="818">
        <v>140</v>
      </c>
      <c r="E2255" s="921">
        <v>140</v>
      </c>
      <c r="F2255" s="1061"/>
      <c r="G2255" s="1120"/>
      <c r="H2255" s="1063"/>
      <c r="I2255" s="1077"/>
      <c r="J2255" s="1060">
        <f t="shared" si="877"/>
        <v>0</v>
      </c>
      <c r="K2255" s="1061"/>
      <c r="L2255" s="1065">
        <v>4.5</v>
      </c>
      <c r="M2255" s="1062"/>
      <c r="N2255" s="1063"/>
      <c r="O2255" s="1060">
        <f t="shared" si="892"/>
        <v>630</v>
      </c>
      <c r="P2255" s="1093"/>
      <c r="Q2255" s="1065"/>
      <c r="R2255" s="1131"/>
      <c r="S2255" s="1063"/>
      <c r="T2255" s="1079">
        <f t="shared" si="878"/>
        <v>0</v>
      </c>
      <c r="U2255" s="1061">
        <f t="shared" si="897"/>
        <v>0</v>
      </c>
      <c r="V2255" s="1061">
        <f t="shared" si="890"/>
        <v>4.5</v>
      </c>
      <c r="W2255" s="1063">
        <f t="shared" si="890"/>
        <v>0</v>
      </c>
      <c r="X2255" s="1063">
        <f t="shared" si="890"/>
        <v>0</v>
      </c>
      <c r="Y2255" s="1060">
        <f t="shared" si="890"/>
        <v>630</v>
      </c>
      <c r="Z2255" s="1080">
        <f t="shared" si="887"/>
        <v>36</v>
      </c>
      <c r="AA2255" s="1126" t="str">
        <f t="shared" si="884"/>
        <v>Tôm</v>
      </c>
      <c r="AB2255" s="1082" t="str">
        <f t="shared" si="884"/>
        <v>kg</v>
      </c>
      <c r="AC2255" s="1083">
        <f t="shared" si="884"/>
        <v>140</v>
      </c>
      <c r="AD2255" s="1089">
        <f t="shared" si="884"/>
        <v>140</v>
      </c>
      <c r="AE2255" s="1071">
        <f t="shared" si="898"/>
        <v>0</v>
      </c>
      <c r="AF2255" s="1071">
        <f t="shared" si="898"/>
        <v>0</v>
      </c>
      <c r="AG2255" s="1071">
        <f t="shared" si="898"/>
        <v>0</v>
      </c>
      <c r="AH2255" s="1071">
        <f t="shared" si="898"/>
        <v>0</v>
      </c>
      <c r="AI2255" s="1060">
        <f t="shared" si="885"/>
        <v>0</v>
      </c>
      <c r="AJ2255" s="1102">
        <f t="shared" si="894"/>
        <v>0</v>
      </c>
      <c r="AK2255" s="1102">
        <f t="shared" si="894"/>
        <v>4.5</v>
      </c>
      <c r="AL2255" s="1102">
        <f t="shared" si="894"/>
        <v>0</v>
      </c>
      <c r="AM2255" s="1102">
        <f t="shared" si="895"/>
        <v>0</v>
      </c>
      <c r="AN2255" s="1085">
        <f t="shared" si="896"/>
        <v>630</v>
      </c>
      <c r="AO2255" s="1061">
        <f t="shared" si="882"/>
        <v>0</v>
      </c>
      <c r="AP2255" s="1061">
        <f t="shared" si="882"/>
        <v>4.5</v>
      </c>
      <c r="AQ2255" s="1061">
        <f t="shared" si="882"/>
        <v>0</v>
      </c>
      <c r="AR2255" s="1061">
        <f t="shared" si="882"/>
        <v>0</v>
      </c>
      <c r="AS2255" s="1061">
        <f t="shared" si="882"/>
        <v>630</v>
      </c>
      <c r="AT2255" s="850">
        <f t="shared" si="888"/>
        <v>0</v>
      </c>
      <c r="AU2255" s="922"/>
      <c r="AV2255" s="861"/>
      <c r="AW2255" s="861"/>
      <c r="AX2255" s="861"/>
      <c r="AY2255" s="861"/>
      <c r="AZ2255" s="851"/>
    </row>
    <row r="2256" spans="1:52" ht="13.5" customHeight="1">
      <c r="A2256" s="838">
        <f t="shared" si="886"/>
        <v>37</v>
      </c>
      <c r="B2256" s="1053" t="s">
        <v>174</v>
      </c>
      <c r="C2256" s="817" t="s">
        <v>66</v>
      </c>
      <c r="D2256" s="818">
        <v>39</v>
      </c>
      <c r="E2256" s="921">
        <v>39</v>
      </c>
      <c r="F2256" s="1061"/>
      <c r="G2256" s="1120"/>
      <c r="H2256" s="1063"/>
      <c r="I2256" s="1077"/>
      <c r="J2256" s="1060">
        <f t="shared" si="877"/>
        <v>0</v>
      </c>
      <c r="K2256" s="1061"/>
      <c r="L2256" s="1065"/>
      <c r="M2256" s="1062"/>
      <c r="N2256" s="1063"/>
      <c r="O2256" s="1060">
        <f t="shared" si="892"/>
        <v>0</v>
      </c>
      <c r="P2256" s="1093"/>
      <c r="Q2256" s="1065">
        <v>9</v>
      </c>
      <c r="R2256" s="1131"/>
      <c r="S2256" s="1063"/>
      <c r="T2256" s="1079">
        <f t="shared" si="878"/>
        <v>351</v>
      </c>
      <c r="U2256" s="1061">
        <f t="shared" si="897"/>
        <v>0</v>
      </c>
      <c r="V2256" s="1071">
        <f t="shared" si="890"/>
        <v>9</v>
      </c>
      <c r="W2256" s="1063">
        <f t="shared" si="890"/>
        <v>0</v>
      </c>
      <c r="X2256" s="1063">
        <f t="shared" si="890"/>
        <v>0</v>
      </c>
      <c r="Y2256" s="1060">
        <f t="shared" si="890"/>
        <v>351</v>
      </c>
      <c r="Z2256" s="1080">
        <f t="shared" si="887"/>
        <v>37</v>
      </c>
      <c r="AA2256" s="1126" t="str">
        <f t="shared" si="884"/>
        <v>Cá sòng</v>
      </c>
      <c r="AB2256" s="1082" t="str">
        <f t="shared" si="884"/>
        <v>kg</v>
      </c>
      <c r="AC2256" s="1083">
        <f t="shared" si="884"/>
        <v>39</v>
      </c>
      <c r="AD2256" s="1089">
        <f t="shared" si="884"/>
        <v>39</v>
      </c>
      <c r="AE2256" s="1071">
        <f t="shared" si="898"/>
        <v>0</v>
      </c>
      <c r="AF2256" s="1071">
        <f t="shared" si="898"/>
        <v>0</v>
      </c>
      <c r="AG2256" s="1071">
        <f t="shared" si="898"/>
        <v>0</v>
      </c>
      <c r="AH2256" s="1071">
        <f t="shared" si="898"/>
        <v>0</v>
      </c>
      <c r="AI2256" s="1060">
        <f t="shared" si="885"/>
        <v>0</v>
      </c>
      <c r="AJ2256" s="1102">
        <f t="shared" si="894"/>
        <v>0</v>
      </c>
      <c r="AK2256" s="1102">
        <f t="shared" si="894"/>
        <v>9</v>
      </c>
      <c r="AL2256" s="1102">
        <f t="shared" si="894"/>
        <v>0</v>
      </c>
      <c r="AM2256" s="1102">
        <f t="shared" si="895"/>
        <v>0</v>
      </c>
      <c r="AN2256" s="1085">
        <f t="shared" si="896"/>
        <v>351</v>
      </c>
      <c r="AO2256" s="1061">
        <f t="shared" si="882"/>
        <v>0</v>
      </c>
      <c r="AP2256" s="1061">
        <f t="shared" si="882"/>
        <v>9</v>
      </c>
      <c r="AQ2256" s="1061">
        <f t="shared" si="882"/>
        <v>0</v>
      </c>
      <c r="AR2256" s="1061">
        <f t="shared" si="882"/>
        <v>0</v>
      </c>
      <c r="AS2256" s="1061">
        <f t="shared" si="882"/>
        <v>351</v>
      </c>
      <c r="AT2256" s="850">
        <f t="shared" si="888"/>
        <v>0</v>
      </c>
      <c r="AU2256" s="1502"/>
      <c r="AV2256" s="1503"/>
      <c r="AW2256" s="1503"/>
      <c r="AX2256" s="1503"/>
      <c r="AY2256" s="1503"/>
      <c r="AZ2256" s="927"/>
    </row>
    <row r="2257" spans="1:52" ht="13.5" customHeight="1">
      <c r="A2257" s="838">
        <f t="shared" si="886"/>
        <v>38</v>
      </c>
      <c r="B2257" s="1053" t="s">
        <v>913</v>
      </c>
      <c r="C2257" s="817" t="s">
        <v>66</v>
      </c>
      <c r="D2257" s="818">
        <v>115</v>
      </c>
      <c r="E2257" s="921">
        <v>113</v>
      </c>
      <c r="F2257" s="1094"/>
      <c r="G2257" s="1090"/>
      <c r="H2257" s="1121"/>
      <c r="I2257" s="1077"/>
      <c r="J2257" s="1060">
        <f t="shared" si="877"/>
        <v>0</v>
      </c>
      <c r="K2257" s="1061"/>
      <c r="L2257" s="1071"/>
      <c r="M2257" s="1062"/>
      <c r="N2257" s="1063"/>
      <c r="O2257" s="1060">
        <f t="shared" si="892"/>
        <v>0</v>
      </c>
      <c r="P2257" s="1056"/>
      <c r="Q2257" s="1065"/>
      <c r="R2257" s="1131"/>
      <c r="S2257" s="1063"/>
      <c r="T2257" s="1079">
        <f t="shared" si="878"/>
        <v>0</v>
      </c>
      <c r="U2257" s="1061">
        <f t="shared" si="897"/>
        <v>0</v>
      </c>
      <c r="V2257" s="1071">
        <f t="shared" si="890"/>
        <v>0</v>
      </c>
      <c r="W2257" s="1063">
        <f t="shared" si="890"/>
        <v>0</v>
      </c>
      <c r="X2257" s="1063">
        <f t="shared" si="890"/>
        <v>0</v>
      </c>
      <c r="Y2257" s="1060">
        <f t="shared" si="890"/>
        <v>0</v>
      </c>
      <c r="Z2257" s="1080">
        <f t="shared" si="887"/>
        <v>38</v>
      </c>
      <c r="AA2257" s="1126" t="str">
        <f t="shared" si="884"/>
        <v xml:space="preserve">Thịt xô </v>
      </c>
      <c r="AB2257" s="1082" t="str">
        <f t="shared" si="884"/>
        <v>kg</v>
      </c>
      <c r="AC2257" s="1083">
        <f t="shared" si="884"/>
        <v>115</v>
      </c>
      <c r="AD2257" s="1089">
        <f t="shared" si="884"/>
        <v>113</v>
      </c>
      <c r="AE2257" s="1071">
        <f t="shared" si="898"/>
        <v>0</v>
      </c>
      <c r="AF2257" s="1071">
        <f t="shared" si="898"/>
        <v>0</v>
      </c>
      <c r="AG2257" s="1071">
        <f t="shared" si="898"/>
        <v>0</v>
      </c>
      <c r="AH2257" s="1071">
        <f t="shared" si="898"/>
        <v>0</v>
      </c>
      <c r="AI2257" s="1060">
        <f t="shared" si="885"/>
        <v>0</v>
      </c>
      <c r="AJ2257" s="1102">
        <f t="shared" si="894"/>
        <v>0</v>
      </c>
      <c r="AK2257" s="1102">
        <f t="shared" si="894"/>
        <v>0</v>
      </c>
      <c r="AL2257" s="1102">
        <f t="shared" si="894"/>
        <v>0</v>
      </c>
      <c r="AM2257" s="1102">
        <f t="shared" si="895"/>
        <v>0</v>
      </c>
      <c r="AN2257" s="1085">
        <f t="shared" si="896"/>
        <v>0</v>
      </c>
      <c r="AO2257" s="1061">
        <f t="shared" si="882"/>
        <v>0</v>
      </c>
      <c r="AP2257" s="1061">
        <f t="shared" si="882"/>
        <v>0</v>
      </c>
      <c r="AQ2257" s="1061">
        <f t="shared" si="882"/>
        <v>0</v>
      </c>
      <c r="AR2257" s="1061">
        <f t="shared" si="882"/>
        <v>0</v>
      </c>
      <c r="AS2257" s="1061">
        <f t="shared" si="882"/>
        <v>0</v>
      </c>
      <c r="AT2257" s="850">
        <f t="shared" si="888"/>
        <v>0</v>
      </c>
      <c r="AU2257" s="1502" t="s">
        <v>855</v>
      </c>
      <c r="AV2257" s="1503"/>
      <c r="AW2257" s="1503"/>
      <c r="AX2257" s="1503"/>
      <c r="AY2257" s="1503"/>
      <c r="AZ2257" s="927"/>
    </row>
    <row r="2258" spans="1:52" ht="13.5" customHeight="1">
      <c r="A2258" s="838">
        <f t="shared" si="886"/>
        <v>39</v>
      </c>
      <c r="B2258" s="1045" t="s">
        <v>83</v>
      </c>
      <c r="C2258" s="817" t="s">
        <v>786</v>
      </c>
      <c r="D2258" s="1054">
        <v>10</v>
      </c>
      <c r="E2258" s="921">
        <v>10</v>
      </c>
      <c r="F2258" s="1061"/>
      <c r="G2258" s="1120"/>
      <c r="H2258" s="1063"/>
      <c r="I2258" s="1077"/>
      <c r="J2258" s="1060">
        <f t="shared" si="877"/>
        <v>0</v>
      </c>
      <c r="K2258" s="1103"/>
      <c r="L2258" s="1065"/>
      <c r="M2258" s="1062">
        <v>13</v>
      </c>
      <c r="N2258" s="1063"/>
      <c r="O2258" s="1060">
        <f t="shared" si="892"/>
        <v>130</v>
      </c>
      <c r="P2258" s="1056"/>
      <c r="Q2258" s="1071"/>
      <c r="R2258" s="1100">
        <v>13</v>
      </c>
      <c r="S2258" s="1063"/>
      <c r="T2258" s="1079">
        <f t="shared" si="878"/>
        <v>130</v>
      </c>
      <c r="U2258" s="1103">
        <f t="shared" si="897"/>
        <v>0</v>
      </c>
      <c r="V2258" s="1061">
        <f t="shared" si="890"/>
        <v>0</v>
      </c>
      <c r="W2258" s="1063">
        <f t="shared" si="890"/>
        <v>26</v>
      </c>
      <c r="X2258" s="1063">
        <f t="shared" si="890"/>
        <v>0</v>
      </c>
      <c r="Y2258" s="1060">
        <f t="shared" si="890"/>
        <v>260</v>
      </c>
      <c r="Z2258" s="1080">
        <f t="shared" si="887"/>
        <v>39</v>
      </c>
      <c r="AA2258" s="1126" t="str">
        <f t="shared" si="884"/>
        <v>Cam</v>
      </c>
      <c r="AB2258" s="1082" t="str">
        <f t="shared" si="884"/>
        <v>quả</v>
      </c>
      <c r="AC2258" s="1083">
        <f t="shared" si="884"/>
        <v>10</v>
      </c>
      <c r="AD2258" s="1089">
        <f t="shared" si="884"/>
        <v>10</v>
      </c>
      <c r="AE2258" s="1071">
        <f t="shared" si="898"/>
        <v>0</v>
      </c>
      <c r="AF2258" s="1071">
        <f t="shared" si="898"/>
        <v>0</v>
      </c>
      <c r="AG2258" s="1071">
        <f t="shared" si="898"/>
        <v>0</v>
      </c>
      <c r="AH2258" s="1071">
        <f t="shared" si="898"/>
        <v>0</v>
      </c>
      <c r="AI2258" s="1060">
        <f t="shared" si="885"/>
        <v>0</v>
      </c>
      <c r="AJ2258" s="1102">
        <f t="shared" si="894"/>
        <v>0</v>
      </c>
      <c r="AK2258" s="1102">
        <f t="shared" si="894"/>
        <v>0</v>
      </c>
      <c r="AL2258" s="1102">
        <f t="shared" si="894"/>
        <v>26</v>
      </c>
      <c r="AM2258" s="1102">
        <f t="shared" si="895"/>
        <v>0</v>
      </c>
      <c r="AN2258" s="1085">
        <f t="shared" si="896"/>
        <v>260</v>
      </c>
      <c r="AO2258" s="1061">
        <f t="shared" si="882"/>
        <v>0</v>
      </c>
      <c r="AP2258" s="1061">
        <f t="shared" si="882"/>
        <v>0</v>
      </c>
      <c r="AQ2258" s="1061">
        <f t="shared" si="882"/>
        <v>26</v>
      </c>
      <c r="AR2258" s="1061">
        <f t="shared" si="882"/>
        <v>0</v>
      </c>
      <c r="AS2258" s="1061">
        <f t="shared" si="882"/>
        <v>260</v>
      </c>
      <c r="AT2258" s="850">
        <f t="shared" si="888"/>
        <v>0</v>
      </c>
      <c r="AU2258" s="929" t="s">
        <v>811</v>
      </c>
      <c r="AV2258" s="930"/>
      <c r="AW2258" s="1504">
        <f>SUM(AX2259:AX2261)</f>
        <v>0.74</v>
      </c>
      <c r="AX2258" s="1504"/>
      <c r="AY2258" s="930"/>
      <c r="AZ2258" s="862" t="s">
        <v>70</v>
      </c>
    </row>
    <row r="2259" spans="1:52" ht="13.5" customHeight="1">
      <c r="A2259" s="838">
        <f t="shared" si="886"/>
        <v>40</v>
      </c>
      <c r="B2259" s="1045" t="s">
        <v>78</v>
      </c>
      <c r="C2259" s="817" t="s">
        <v>66</v>
      </c>
      <c r="D2259" s="1054">
        <v>10</v>
      </c>
      <c r="E2259" s="921">
        <v>7</v>
      </c>
      <c r="F2259" s="1061"/>
      <c r="G2259" s="1086"/>
      <c r="H2259" s="1063"/>
      <c r="I2259" s="1077"/>
      <c r="J2259" s="1060">
        <f t="shared" si="877"/>
        <v>0</v>
      </c>
      <c r="K2259" s="1061"/>
      <c r="L2259" s="1061"/>
      <c r="M2259" s="1063"/>
      <c r="N2259" s="1063"/>
      <c r="O2259" s="1060">
        <f t="shared" si="892"/>
        <v>0</v>
      </c>
      <c r="P2259" s="1093"/>
      <c r="Q2259" s="1061"/>
      <c r="R2259" s="1100">
        <v>25</v>
      </c>
      <c r="S2259" s="1063"/>
      <c r="T2259" s="1079">
        <f t="shared" si="878"/>
        <v>175</v>
      </c>
      <c r="U2259" s="1061">
        <f t="shared" si="897"/>
        <v>0</v>
      </c>
      <c r="V2259" s="1061">
        <f t="shared" si="890"/>
        <v>0</v>
      </c>
      <c r="W2259" s="1063">
        <f t="shared" si="890"/>
        <v>25</v>
      </c>
      <c r="X2259" s="1063">
        <f t="shared" si="890"/>
        <v>0</v>
      </c>
      <c r="Y2259" s="1060">
        <f>SUM(J2259,O2259,T2259)</f>
        <v>175</v>
      </c>
      <c r="Z2259" s="1080">
        <f t="shared" si="887"/>
        <v>40</v>
      </c>
      <c r="AA2259" s="1126" t="str">
        <f t="shared" si="884"/>
        <v>Bí xanh</v>
      </c>
      <c r="AB2259" s="1082" t="str">
        <f t="shared" si="884"/>
        <v>kg</v>
      </c>
      <c r="AC2259" s="1083">
        <f t="shared" si="884"/>
        <v>10</v>
      </c>
      <c r="AD2259" s="1089">
        <f t="shared" si="884"/>
        <v>7</v>
      </c>
      <c r="AE2259" s="1071">
        <f t="shared" si="898"/>
        <v>0</v>
      </c>
      <c r="AF2259" s="1071">
        <f t="shared" si="898"/>
        <v>0</v>
      </c>
      <c r="AG2259" s="1071">
        <f t="shared" si="898"/>
        <v>0</v>
      </c>
      <c r="AH2259" s="1071">
        <f t="shared" si="898"/>
        <v>0</v>
      </c>
      <c r="AI2259" s="1060">
        <f t="shared" si="885"/>
        <v>0</v>
      </c>
      <c r="AJ2259" s="1102">
        <f t="shared" si="894"/>
        <v>0</v>
      </c>
      <c r="AK2259" s="1102">
        <f t="shared" si="894"/>
        <v>0</v>
      </c>
      <c r="AL2259" s="1102">
        <f t="shared" si="894"/>
        <v>25</v>
      </c>
      <c r="AM2259" s="1102">
        <f t="shared" si="895"/>
        <v>0</v>
      </c>
      <c r="AN2259" s="1085">
        <f t="shared" si="896"/>
        <v>175</v>
      </c>
      <c r="AO2259" s="1061">
        <f t="shared" si="882"/>
        <v>0</v>
      </c>
      <c r="AP2259" s="1061">
        <f t="shared" si="882"/>
        <v>0</v>
      </c>
      <c r="AQ2259" s="1061">
        <f t="shared" si="882"/>
        <v>25</v>
      </c>
      <c r="AR2259" s="1061">
        <f t="shared" si="882"/>
        <v>0</v>
      </c>
      <c r="AS2259" s="1061">
        <f t="shared" si="882"/>
        <v>175</v>
      </c>
      <c r="AT2259" s="850">
        <f t="shared" si="888"/>
        <v>75</v>
      </c>
      <c r="AU2259" s="932" t="s">
        <v>856</v>
      </c>
      <c r="AV2259" s="933">
        <f>AV2223</f>
        <v>114</v>
      </c>
      <c r="AW2259" s="934" t="s">
        <v>27</v>
      </c>
      <c r="AX2259" s="935">
        <v>0.16</v>
      </c>
      <c r="AY2259" s="936" t="s">
        <v>29</v>
      </c>
      <c r="AZ2259" s="937">
        <f>AV2259*AX2259</f>
        <v>18.240000000000002</v>
      </c>
    </row>
    <row r="2260" spans="1:52" ht="13.5" customHeight="1">
      <c r="A2260" s="838">
        <f t="shared" si="886"/>
        <v>41</v>
      </c>
      <c r="B2260" s="1045" t="s">
        <v>17</v>
      </c>
      <c r="C2260" s="817" t="s">
        <v>66</v>
      </c>
      <c r="D2260" s="1132">
        <v>5</v>
      </c>
      <c r="E2260" s="1133">
        <v>4</v>
      </c>
      <c r="F2260" s="1061"/>
      <c r="G2260" s="1120"/>
      <c r="H2260" s="1063"/>
      <c r="I2260" s="1077"/>
      <c r="J2260" s="1060">
        <f t="shared" si="877"/>
        <v>0</v>
      </c>
      <c r="K2260" s="1061"/>
      <c r="L2260" s="1071"/>
      <c r="M2260" s="1063">
        <v>30</v>
      </c>
      <c r="N2260" s="1063"/>
      <c r="O2260" s="1060">
        <f t="shared" si="892"/>
        <v>120</v>
      </c>
      <c r="P2260" s="1078"/>
      <c r="Q2260" s="1071"/>
      <c r="R2260" s="1131"/>
      <c r="S2260" s="1063"/>
      <c r="T2260" s="1079">
        <f t="shared" si="878"/>
        <v>0</v>
      </c>
      <c r="U2260" s="1061">
        <f t="shared" si="897"/>
        <v>0</v>
      </c>
      <c r="V2260" s="1071">
        <f t="shared" si="890"/>
        <v>0</v>
      </c>
      <c r="W2260" s="1063">
        <f t="shared" si="890"/>
        <v>30</v>
      </c>
      <c r="X2260" s="1063">
        <f t="shared" si="890"/>
        <v>0</v>
      </c>
      <c r="Y2260" s="1060">
        <f t="shared" si="890"/>
        <v>120</v>
      </c>
      <c r="Z2260" s="1080">
        <f t="shared" si="887"/>
        <v>41</v>
      </c>
      <c r="AA2260" s="1126" t="str">
        <f t="shared" si="884"/>
        <v>Rau muống</v>
      </c>
      <c r="AB2260" s="1082" t="str">
        <f t="shared" si="884"/>
        <v>kg</v>
      </c>
      <c r="AC2260" s="1083">
        <f t="shared" si="884"/>
        <v>5</v>
      </c>
      <c r="AD2260" s="1089">
        <f t="shared" si="884"/>
        <v>4</v>
      </c>
      <c r="AE2260" s="1071">
        <f t="shared" si="898"/>
        <v>0</v>
      </c>
      <c r="AF2260" s="1071">
        <f t="shared" si="898"/>
        <v>0</v>
      </c>
      <c r="AG2260" s="1071">
        <f t="shared" si="898"/>
        <v>0</v>
      </c>
      <c r="AH2260" s="1071">
        <f t="shared" si="898"/>
        <v>0</v>
      </c>
      <c r="AI2260" s="1060">
        <f t="shared" si="885"/>
        <v>0</v>
      </c>
      <c r="AJ2260" s="1102">
        <f t="shared" si="894"/>
        <v>0</v>
      </c>
      <c r="AK2260" s="1102">
        <f t="shared" si="894"/>
        <v>0</v>
      </c>
      <c r="AL2260" s="1102">
        <f t="shared" si="894"/>
        <v>30</v>
      </c>
      <c r="AM2260" s="1102">
        <f t="shared" si="895"/>
        <v>0</v>
      </c>
      <c r="AN2260" s="1085">
        <f t="shared" si="896"/>
        <v>120</v>
      </c>
      <c r="AO2260" s="1061">
        <f t="shared" si="882"/>
        <v>0</v>
      </c>
      <c r="AP2260" s="1061">
        <f t="shared" si="882"/>
        <v>0</v>
      </c>
      <c r="AQ2260" s="1061">
        <f t="shared" si="882"/>
        <v>30</v>
      </c>
      <c r="AR2260" s="1061">
        <f t="shared" si="882"/>
        <v>0</v>
      </c>
      <c r="AS2260" s="1061">
        <f t="shared" si="882"/>
        <v>120</v>
      </c>
      <c r="AT2260" s="850">
        <f t="shared" si="888"/>
        <v>30</v>
      </c>
      <c r="AU2260" s="932" t="s">
        <v>857</v>
      </c>
      <c r="AV2260" s="933">
        <f t="shared" ref="AV2260:AV2265" si="899">AV2224</f>
        <v>114</v>
      </c>
      <c r="AW2260" s="934" t="s">
        <v>27</v>
      </c>
      <c r="AX2260" s="935">
        <v>0.28999999999999998</v>
      </c>
      <c r="AY2260" s="936" t="s">
        <v>29</v>
      </c>
      <c r="AZ2260" s="937">
        <f>AV2260*AX2260</f>
        <v>33.059999999999995</v>
      </c>
    </row>
    <row r="2261" spans="1:52" ht="13.5" customHeight="1">
      <c r="A2261" s="838">
        <f t="shared" si="886"/>
        <v>42</v>
      </c>
      <c r="B2261" s="1045" t="s">
        <v>478</v>
      </c>
      <c r="C2261" s="817" t="s">
        <v>66</v>
      </c>
      <c r="D2261" s="1054">
        <v>12</v>
      </c>
      <c r="E2261" s="921">
        <v>12</v>
      </c>
      <c r="F2261" s="1071"/>
      <c r="G2261" s="1086"/>
      <c r="H2261" s="1063">
        <v>18</v>
      </c>
      <c r="I2261" s="1077"/>
      <c r="J2261" s="1060">
        <f t="shared" si="877"/>
        <v>216</v>
      </c>
      <c r="K2261" s="1061"/>
      <c r="L2261" s="1061"/>
      <c r="M2261" s="1134"/>
      <c r="N2261" s="1063"/>
      <c r="O2261" s="1060">
        <f t="shared" si="892"/>
        <v>0</v>
      </c>
      <c r="P2261" s="1093"/>
      <c r="Q2261" s="1061"/>
      <c r="R2261" s="1100"/>
      <c r="S2261" s="1063"/>
      <c r="T2261" s="1079">
        <f t="shared" si="878"/>
        <v>0</v>
      </c>
      <c r="U2261" s="1061">
        <f t="shared" si="897"/>
        <v>0</v>
      </c>
      <c r="V2261" s="1061">
        <f t="shared" si="890"/>
        <v>0</v>
      </c>
      <c r="W2261" s="1063">
        <f t="shared" si="890"/>
        <v>18</v>
      </c>
      <c r="X2261" s="1063">
        <f t="shared" si="890"/>
        <v>0</v>
      </c>
      <c r="Y2261" s="1060">
        <f t="shared" si="890"/>
        <v>216</v>
      </c>
      <c r="Z2261" s="1080">
        <f t="shared" si="887"/>
        <v>42</v>
      </c>
      <c r="AA2261" s="1126" t="str">
        <f t="shared" si="884"/>
        <v>Dưa cải</v>
      </c>
      <c r="AB2261" s="1082" t="str">
        <f t="shared" si="884"/>
        <v>kg</v>
      </c>
      <c r="AC2261" s="1083">
        <f t="shared" si="884"/>
        <v>12</v>
      </c>
      <c r="AD2261" s="1089">
        <f t="shared" si="884"/>
        <v>12</v>
      </c>
      <c r="AE2261" s="1071">
        <f t="shared" si="898"/>
        <v>0</v>
      </c>
      <c r="AF2261" s="1071">
        <f t="shared" si="898"/>
        <v>0</v>
      </c>
      <c r="AG2261" s="1071">
        <f t="shared" si="898"/>
        <v>0</v>
      </c>
      <c r="AH2261" s="1071">
        <f t="shared" si="898"/>
        <v>0</v>
      </c>
      <c r="AI2261" s="1060">
        <f t="shared" si="885"/>
        <v>0</v>
      </c>
      <c r="AJ2261" s="1102">
        <f t="shared" si="894"/>
        <v>0</v>
      </c>
      <c r="AK2261" s="1102">
        <f t="shared" si="894"/>
        <v>0</v>
      </c>
      <c r="AL2261" s="1102">
        <f t="shared" si="894"/>
        <v>18</v>
      </c>
      <c r="AM2261" s="1102">
        <f t="shared" si="895"/>
        <v>0</v>
      </c>
      <c r="AN2261" s="1085">
        <f t="shared" si="896"/>
        <v>216</v>
      </c>
      <c r="AO2261" s="1061">
        <f t="shared" si="882"/>
        <v>0</v>
      </c>
      <c r="AP2261" s="1061">
        <f t="shared" si="882"/>
        <v>0</v>
      </c>
      <c r="AQ2261" s="1061">
        <f t="shared" si="882"/>
        <v>18</v>
      </c>
      <c r="AR2261" s="1061">
        <f t="shared" si="882"/>
        <v>0</v>
      </c>
      <c r="AS2261" s="1061">
        <f t="shared" si="882"/>
        <v>216</v>
      </c>
      <c r="AT2261" s="850">
        <f t="shared" si="888"/>
        <v>0</v>
      </c>
      <c r="AU2261" s="932" t="s">
        <v>858</v>
      </c>
      <c r="AV2261" s="933">
        <f t="shared" si="899"/>
        <v>114</v>
      </c>
      <c r="AW2261" s="934" t="s">
        <v>27</v>
      </c>
      <c r="AX2261" s="935">
        <v>0.28999999999999998</v>
      </c>
      <c r="AY2261" s="936" t="s">
        <v>29</v>
      </c>
      <c r="AZ2261" s="937">
        <f>AV2261*AX2261</f>
        <v>33.059999999999995</v>
      </c>
    </row>
    <row r="2262" spans="1:52" ht="13.5" customHeight="1">
      <c r="A2262" s="838">
        <f t="shared" si="886"/>
        <v>43</v>
      </c>
      <c r="B2262" s="1046" t="s">
        <v>60</v>
      </c>
      <c r="C2262" s="817" t="s">
        <v>66</v>
      </c>
      <c r="D2262" s="1130">
        <v>20</v>
      </c>
      <c r="E2262" s="1114">
        <v>20</v>
      </c>
      <c r="F2262" s="1065"/>
      <c r="G2262" s="1090"/>
      <c r="H2262" s="1063">
        <v>0.5</v>
      </c>
      <c r="I2262" s="1077"/>
      <c r="J2262" s="1060">
        <f t="shared" si="877"/>
        <v>10</v>
      </c>
      <c r="K2262" s="1103"/>
      <c r="L2262" s="1071"/>
      <c r="M2262" s="1135">
        <v>1</v>
      </c>
      <c r="N2262" s="1063"/>
      <c r="O2262" s="1060">
        <f t="shared" si="892"/>
        <v>20</v>
      </c>
      <c r="P2262" s="1122"/>
      <c r="Q2262" s="1071"/>
      <c r="R2262" s="1100">
        <v>1</v>
      </c>
      <c r="S2262" s="1063"/>
      <c r="T2262" s="1079">
        <f t="shared" si="878"/>
        <v>20</v>
      </c>
      <c r="U2262" s="1103">
        <f t="shared" si="897"/>
        <v>0</v>
      </c>
      <c r="V2262" s="1071">
        <f t="shared" si="890"/>
        <v>0</v>
      </c>
      <c r="W2262" s="1063">
        <f t="shared" si="890"/>
        <v>2.5</v>
      </c>
      <c r="X2262" s="1063">
        <f t="shared" si="890"/>
        <v>0</v>
      </c>
      <c r="Y2262" s="1060">
        <f t="shared" si="890"/>
        <v>50</v>
      </c>
      <c r="Z2262" s="1080">
        <f t="shared" si="887"/>
        <v>43</v>
      </c>
      <c r="AA2262" s="1126" t="str">
        <f t="shared" si="884"/>
        <v>Cà chua</v>
      </c>
      <c r="AB2262" s="1082" t="str">
        <f t="shared" si="884"/>
        <v>kg</v>
      </c>
      <c r="AC2262" s="1083">
        <f t="shared" si="884"/>
        <v>20</v>
      </c>
      <c r="AD2262" s="1089">
        <f t="shared" si="884"/>
        <v>20</v>
      </c>
      <c r="AE2262" s="1071">
        <f t="shared" si="898"/>
        <v>0</v>
      </c>
      <c r="AF2262" s="1071">
        <f t="shared" si="898"/>
        <v>0</v>
      </c>
      <c r="AG2262" s="1071">
        <f t="shared" si="898"/>
        <v>0</v>
      </c>
      <c r="AH2262" s="1071">
        <f t="shared" si="898"/>
        <v>0</v>
      </c>
      <c r="AI2262" s="1060">
        <f t="shared" si="885"/>
        <v>0</v>
      </c>
      <c r="AJ2262" s="1102">
        <f t="shared" si="894"/>
        <v>0</v>
      </c>
      <c r="AK2262" s="1102">
        <f t="shared" si="894"/>
        <v>0</v>
      </c>
      <c r="AL2262" s="1102">
        <f t="shared" si="894"/>
        <v>2.5</v>
      </c>
      <c r="AM2262" s="1102">
        <f t="shared" si="895"/>
        <v>0</v>
      </c>
      <c r="AN2262" s="1085">
        <f t="shared" si="896"/>
        <v>50</v>
      </c>
      <c r="AO2262" s="1061">
        <f t="shared" si="882"/>
        <v>0</v>
      </c>
      <c r="AP2262" s="1061">
        <f t="shared" si="882"/>
        <v>0</v>
      </c>
      <c r="AQ2262" s="1061">
        <f t="shared" si="882"/>
        <v>2.5</v>
      </c>
      <c r="AR2262" s="1061">
        <f t="shared" si="882"/>
        <v>0</v>
      </c>
      <c r="AS2262" s="1061">
        <f t="shared" si="882"/>
        <v>50</v>
      </c>
      <c r="AT2262" s="850">
        <f t="shared" si="888"/>
        <v>0</v>
      </c>
      <c r="AU2262" s="929" t="s">
        <v>811</v>
      </c>
      <c r="AV2262" s="933"/>
      <c r="AW2262" s="1504">
        <f>SUM(AX2263:AX2265)</f>
        <v>0.68</v>
      </c>
      <c r="AX2262" s="1504"/>
      <c r="AY2262" s="930"/>
      <c r="AZ2262" s="941" t="s">
        <v>70</v>
      </c>
    </row>
    <row r="2263" spans="1:52" ht="13.5" customHeight="1">
      <c r="A2263" s="838">
        <f t="shared" si="886"/>
        <v>44</v>
      </c>
      <c r="B2263" s="1045" t="s">
        <v>61</v>
      </c>
      <c r="C2263" s="817" t="s">
        <v>66</v>
      </c>
      <c r="D2263" s="1130">
        <v>20</v>
      </c>
      <c r="E2263" s="1114">
        <v>20</v>
      </c>
      <c r="F2263" s="1061"/>
      <c r="G2263" s="1120"/>
      <c r="H2263" s="1063">
        <v>0.6</v>
      </c>
      <c r="I2263" s="1077"/>
      <c r="J2263" s="1060">
        <f t="shared" si="877"/>
        <v>12</v>
      </c>
      <c r="K2263" s="1136"/>
      <c r="L2263" s="1071"/>
      <c r="M2263" s="1063">
        <v>1</v>
      </c>
      <c r="N2263" s="1063"/>
      <c r="O2263" s="1060">
        <f t="shared" si="892"/>
        <v>20</v>
      </c>
      <c r="P2263" s="1122"/>
      <c r="Q2263" s="1071"/>
      <c r="R2263" s="1131">
        <v>0.8</v>
      </c>
      <c r="S2263" s="1063"/>
      <c r="T2263" s="1079">
        <f t="shared" ref="T2263:T2271" si="900">SUM(P2263:S2263)*$E2263</f>
        <v>16</v>
      </c>
      <c r="U2263" s="1061">
        <f t="shared" si="897"/>
        <v>0</v>
      </c>
      <c r="V2263" s="1071">
        <f t="shared" si="890"/>
        <v>0</v>
      </c>
      <c r="W2263" s="1063">
        <f t="shared" si="890"/>
        <v>2.4000000000000004</v>
      </c>
      <c r="X2263" s="1063">
        <f t="shared" si="890"/>
        <v>0</v>
      </c>
      <c r="Y2263" s="1060">
        <f t="shared" si="890"/>
        <v>48</v>
      </c>
      <c r="Z2263" s="1080">
        <f t="shared" si="887"/>
        <v>44</v>
      </c>
      <c r="AA2263" s="1126" t="str">
        <f t="shared" si="884"/>
        <v>Hành lá</v>
      </c>
      <c r="AB2263" s="1082" t="str">
        <f t="shared" si="884"/>
        <v>kg</v>
      </c>
      <c r="AC2263" s="1083">
        <f t="shared" si="884"/>
        <v>20</v>
      </c>
      <c r="AD2263" s="1089">
        <f t="shared" si="884"/>
        <v>20</v>
      </c>
      <c r="AE2263" s="1071">
        <f t="shared" si="898"/>
        <v>0</v>
      </c>
      <c r="AF2263" s="1071">
        <f t="shared" si="898"/>
        <v>0</v>
      </c>
      <c r="AG2263" s="1071">
        <f t="shared" si="898"/>
        <v>0</v>
      </c>
      <c r="AH2263" s="1071">
        <f t="shared" si="898"/>
        <v>0</v>
      </c>
      <c r="AI2263" s="1060">
        <f t="shared" si="885"/>
        <v>0</v>
      </c>
      <c r="AJ2263" s="1102">
        <f t="shared" si="894"/>
        <v>0</v>
      </c>
      <c r="AK2263" s="1102">
        <f t="shared" si="894"/>
        <v>0</v>
      </c>
      <c r="AL2263" s="1102">
        <f t="shared" si="894"/>
        <v>2.4000000000000004</v>
      </c>
      <c r="AM2263" s="1102">
        <f t="shared" si="895"/>
        <v>0</v>
      </c>
      <c r="AN2263" s="1085">
        <f t="shared" si="896"/>
        <v>48.000000000000007</v>
      </c>
      <c r="AO2263" s="1061">
        <f t="shared" si="882"/>
        <v>0</v>
      </c>
      <c r="AP2263" s="1061">
        <f t="shared" si="882"/>
        <v>0</v>
      </c>
      <c r="AQ2263" s="1061">
        <f t="shared" si="882"/>
        <v>2.4000000000000004</v>
      </c>
      <c r="AR2263" s="1061">
        <f t="shared" si="882"/>
        <v>0</v>
      </c>
      <c r="AS2263" s="1061">
        <f t="shared" si="882"/>
        <v>48</v>
      </c>
      <c r="AT2263" s="850">
        <f t="shared" si="888"/>
        <v>0</v>
      </c>
      <c r="AU2263" s="932" t="s">
        <v>856</v>
      </c>
      <c r="AV2263" s="933">
        <f t="shared" si="899"/>
        <v>13</v>
      </c>
      <c r="AW2263" s="934" t="s">
        <v>27</v>
      </c>
      <c r="AX2263" s="935">
        <v>0.16</v>
      </c>
      <c r="AY2263" s="936" t="s">
        <v>29</v>
      </c>
      <c r="AZ2263" s="937">
        <f>AV2263*AX2263</f>
        <v>2.08</v>
      </c>
    </row>
    <row r="2264" spans="1:52" ht="13.5" customHeight="1">
      <c r="A2264" s="838">
        <f t="shared" si="886"/>
        <v>45</v>
      </c>
      <c r="B2264" s="1047" t="s">
        <v>160</v>
      </c>
      <c r="C2264" s="817" t="s">
        <v>66</v>
      </c>
      <c r="D2264" s="1130">
        <v>14</v>
      </c>
      <c r="E2264" s="1114">
        <v>12</v>
      </c>
      <c r="F2264" s="1071"/>
      <c r="G2264" s="1086"/>
      <c r="H2264" s="1063"/>
      <c r="I2264" s="1077"/>
      <c r="J2264" s="1060">
        <f t="shared" si="877"/>
        <v>0</v>
      </c>
      <c r="K2264" s="1103"/>
      <c r="L2264" s="1137"/>
      <c r="M2264" s="1135">
        <v>5</v>
      </c>
      <c r="N2264" s="1063"/>
      <c r="O2264" s="1060">
        <f t="shared" si="892"/>
        <v>60</v>
      </c>
      <c r="P2264" s="1103"/>
      <c r="Q2264" s="1071"/>
      <c r="R2264" s="1062"/>
      <c r="S2264" s="1063"/>
      <c r="T2264" s="1079">
        <f t="shared" si="900"/>
        <v>0</v>
      </c>
      <c r="U2264" s="1061">
        <f t="shared" si="897"/>
        <v>0</v>
      </c>
      <c r="V2264" s="1061">
        <f t="shared" si="890"/>
        <v>0</v>
      </c>
      <c r="W2264" s="1063">
        <f t="shared" si="890"/>
        <v>5</v>
      </c>
      <c r="X2264" s="1063">
        <f t="shared" si="890"/>
        <v>0</v>
      </c>
      <c r="Y2264" s="1060">
        <f t="shared" si="890"/>
        <v>60</v>
      </c>
      <c r="Z2264" s="1080">
        <f t="shared" si="887"/>
        <v>45</v>
      </c>
      <c r="AA2264" s="1126" t="str">
        <f t="shared" si="884"/>
        <v>Giá đậu</v>
      </c>
      <c r="AB2264" s="1082" t="str">
        <f t="shared" si="884"/>
        <v>kg</v>
      </c>
      <c r="AC2264" s="1083">
        <f t="shared" si="884"/>
        <v>14</v>
      </c>
      <c r="AD2264" s="1089">
        <f t="shared" si="884"/>
        <v>12</v>
      </c>
      <c r="AE2264" s="1071">
        <f t="shared" si="898"/>
        <v>0</v>
      </c>
      <c r="AF2264" s="1071">
        <f t="shared" si="898"/>
        <v>0</v>
      </c>
      <c r="AG2264" s="1071">
        <f t="shared" si="898"/>
        <v>0</v>
      </c>
      <c r="AH2264" s="1071">
        <f t="shared" si="898"/>
        <v>0</v>
      </c>
      <c r="AI2264" s="1060">
        <f t="shared" si="885"/>
        <v>0</v>
      </c>
      <c r="AJ2264" s="1102">
        <f t="shared" si="894"/>
        <v>0</v>
      </c>
      <c r="AK2264" s="1102">
        <f t="shared" si="894"/>
        <v>0</v>
      </c>
      <c r="AL2264" s="1102">
        <f t="shared" si="894"/>
        <v>5</v>
      </c>
      <c r="AM2264" s="1102">
        <f t="shared" si="895"/>
        <v>0</v>
      </c>
      <c r="AN2264" s="1085">
        <f t="shared" si="896"/>
        <v>60</v>
      </c>
      <c r="AO2264" s="1061">
        <f t="shared" si="882"/>
        <v>0</v>
      </c>
      <c r="AP2264" s="1061">
        <f t="shared" si="882"/>
        <v>0</v>
      </c>
      <c r="AQ2264" s="1061">
        <f t="shared" si="882"/>
        <v>5</v>
      </c>
      <c r="AR2264" s="1061">
        <f t="shared" si="882"/>
        <v>0</v>
      </c>
      <c r="AS2264" s="1061">
        <f t="shared" si="882"/>
        <v>60</v>
      </c>
      <c r="AT2264" s="850">
        <f t="shared" si="888"/>
        <v>10</v>
      </c>
      <c r="AU2264" s="932" t="s">
        <v>857</v>
      </c>
      <c r="AV2264" s="933">
        <f t="shared" si="899"/>
        <v>13</v>
      </c>
      <c r="AW2264" s="934" t="s">
        <v>27</v>
      </c>
      <c r="AX2264" s="935">
        <v>0.26</v>
      </c>
      <c r="AY2264" s="944" t="s">
        <v>29</v>
      </c>
      <c r="AZ2264" s="937">
        <f>AV2264*AX2264</f>
        <v>3.38</v>
      </c>
    </row>
    <row r="2265" spans="1:52" ht="13.5" customHeight="1">
      <c r="A2265" s="838">
        <f t="shared" si="886"/>
        <v>46</v>
      </c>
      <c r="B2265" s="1046" t="s">
        <v>161</v>
      </c>
      <c r="C2265" s="896" t="s">
        <v>389</v>
      </c>
      <c r="D2265" s="1113">
        <v>13</v>
      </c>
      <c r="E2265" s="1114">
        <v>13</v>
      </c>
      <c r="F2265" s="1106"/>
      <c r="G2265" s="1086"/>
      <c r="H2265" s="1107"/>
      <c r="I2265" s="1077"/>
      <c r="J2265" s="1060">
        <f t="shared" si="877"/>
        <v>0</v>
      </c>
      <c r="K2265" s="1071"/>
      <c r="L2265" s="1071"/>
      <c r="M2265" s="1135"/>
      <c r="N2265" s="1063"/>
      <c r="O2265" s="1060">
        <f t="shared" si="892"/>
        <v>0</v>
      </c>
      <c r="P2265" s="1138"/>
      <c r="Q2265" s="1071"/>
      <c r="R2265" s="1139"/>
      <c r="S2265" s="1063"/>
      <c r="T2265" s="1079">
        <f t="shared" si="900"/>
        <v>0</v>
      </c>
      <c r="U2265" s="1061">
        <f t="shared" si="897"/>
        <v>0</v>
      </c>
      <c r="V2265" s="1061">
        <f t="shared" si="890"/>
        <v>0</v>
      </c>
      <c r="W2265" s="1063">
        <f t="shared" si="890"/>
        <v>0</v>
      </c>
      <c r="X2265" s="1063">
        <f t="shared" si="890"/>
        <v>0</v>
      </c>
      <c r="Y2265" s="1060">
        <f t="shared" si="890"/>
        <v>0</v>
      </c>
      <c r="Z2265" s="1080">
        <f t="shared" si="887"/>
        <v>46</v>
      </c>
      <c r="AA2265" s="1126" t="str">
        <f t="shared" si="884"/>
        <v>Rau sống</v>
      </c>
      <c r="AB2265" s="1082" t="str">
        <f t="shared" si="884"/>
        <v>lít</v>
      </c>
      <c r="AC2265" s="1083">
        <f t="shared" si="884"/>
        <v>13</v>
      </c>
      <c r="AD2265" s="1089">
        <f t="shared" si="884"/>
        <v>13</v>
      </c>
      <c r="AE2265" s="1071">
        <f t="shared" si="898"/>
        <v>0</v>
      </c>
      <c r="AF2265" s="1071">
        <f t="shared" si="898"/>
        <v>0</v>
      </c>
      <c r="AG2265" s="1071">
        <f t="shared" si="898"/>
        <v>0</v>
      </c>
      <c r="AH2265" s="1071">
        <f t="shared" si="898"/>
        <v>0</v>
      </c>
      <c r="AI2265" s="1060">
        <f t="shared" si="885"/>
        <v>0</v>
      </c>
      <c r="AJ2265" s="1102">
        <f t="shared" si="894"/>
        <v>0</v>
      </c>
      <c r="AK2265" s="1102">
        <f t="shared" si="894"/>
        <v>0</v>
      </c>
      <c r="AL2265" s="1102">
        <f t="shared" si="894"/>
        <v>0</v>
      </c>
      <c r="AM2265" s="1102">
        <f t="shared" si="895"/>
        <v>0</v>
      </c>
      <c r="AN2265" s="1085">
        <f t="shared" si="896"/>
        <v>0</v>
      </c>
      <c r="AO2265" s="1061">
        <f t="shared" si="882"/>
        <v>0</v>
      </c>
      <c r="AP2265" s="1061">
        <f t="shared" si="882"/>
        <v>0</v>
      </c>
      <c r="AQ2265" s="1061">
        <f t="shared" si="882"/>
        <v>0</v>
      </c>
      <c r="AR2265" s="1061">
        <f t="shared" si="882"/>
        <v>0</v>
      </c>
      <c r="AS2265" s="1061">
        <f t="shared" si="882"/>
        <v>0</v>
      </c>
      <c r="AT2265" s="850">
        <f t="shared" si="888"/>
        <v>0</v>
      </c>
      <c r="AU2265" s="932" t="s">
        <v>858</v>
      </c>
      <c r="AV2265" s="933">
        <f t="shared" si="899"/>
        <v>13</v>
      </c>
      <c r="AW2265" s="934" t="s">
        <v>27</v>
      </c>
      <c r="AX2265" s="1048">
        <v>0.26</v>
      </c>
      <c r="AY2265" s="944" t="s">
        <v>29</v>
      </c>
      <c r="AZ2265" s="937">
        <f>AV2265*AX2265</f>
        <v>3.38</v>
      </c>
    </row>
    <row r="2266" spans="1:52" ht="13.5" customHeight="1">
      <c r="A2266" s="838">
        <f>IF(B2266&lt;&gt;"",MAX($A2265:$A2265)+1,"")</f>
        <v>47</v>
      </c>
      <c r="B2266" s="1046" t="s">
        <v>896</v>
      </c>
      <c r="C2266" s="844" t="s">
        <v>66</v>
      </c>
      <c r="D2266" s="1117">
        <v>10</v>
      </c>
      <c r="E2266" s="1060">
        <v>10</v>
      </c>
      <c r="F2266" s="1140"/>
      <c r="G2266" s="1086"/>
      <c r="H2266" s="1091">
        <v>5</v>
      </c>
      <c r="I2266" s="1077"/>
      <c r="J2266" s="1060">
        <f t="shared" si="877"/>
        <v>50</v>
      </c>
      <c r="K2266" s="1061"/>
      <c r="L2266" s="1061"/>
      <c r="M2266" s="1063"/>
      <c r="N2266" s="1063"/>
      <c r="O2266" s="1060">
        <f t="shared" si="892"/>
        <v>0</v>
      </c>
      <c r="P2266" s="1061"/>
      <c r="Q2266" s="1061"/>
      <c r="R2266" s="1063"/>
      <c r="S2266" s="1063"/>
      <c r="T2266" s="1079">
        <f t="shared" si="900"/>
        <v>0</v>
      </c>
      <c r="U2266" s="1061">
        <f t="shared" si="897"/>
        <v>0</v>
      </c>
      <c r="V2266" s="1061">
        <f t="shared" si="890"/>
        <v>0</v>
      </c>
      <c r="W2266" s="1063">
        <f t="shared" si="890"/>
        <v>5</v>
      </c>
      <c r="X2266" s="1063">
        <f t="shared" si="890"/>
        <v>0</v>
      </c>
      <c r="Y2266" s="1060">
        <f t="shared" si="890"/>
        <v>50</v>
      </c>
      <c r="Z2266" s="1080">
        <f t="shared" si="887"/>
        <v>47</v>
      </c>
      <c r="AA2266" s="1126" t="str">
        <f t="shared" si="884"/>
        <v>Rau canh</v>
      </c>
      <c r="AB2266" s="1082" t="str">
        <f t="shared" si="884"/>
        <v>kg</v>
      </c>
      <c r="AC2266" s="1083">
        <f t="shared" si="884"/>
        <v>10</v>
      </c>
      <c r="AD2266" s="1089">
        <f t="shared" si="884"/>
        <v>10</v>
      </c>
      <c r="AE2266" s="1071">
        <f t="shared" ref="AE2266:AH2273" si="901">AE2185+AJ2185-AO2185</f>
        <v>0</v>
      </c>
      <c r="AF2266" s="1071">
        <f t="shared" si="901"/>
        <v>0</v>
      </c>
      <c r="AG2266" s="1071">
        <f t="shared" si="901"/>
        <v>0</v>
      </c>
      <c r="AH2266" s="1071">
        <f t="shared" si="901"/>
        <v>0</v>
      </c>
      <c r="AI2266" s="1060">
        <f t="shared" si="885"/>
        <v>0</v>
      </c>
      <c r="AJ2266" s="1102">
        <f t="shared" si="894"/>
        <v>0</v>
      </c>
      <c r="AK2266" s="1102">
        <f t="shared" si="894"/>
        <v>0</v>
      </c>
      <c r="AL2266" s="1102">
        <f t="shared" si="894"/>
        <v>5</v>
      </c>
      <c r="AM2266" s="1102">
        <f t="shared" si="895"/>
        <v>0</v>
      </c>
      <c r="AN2266" s="1085">
        <f t="shared" si="896"/>
        <v>50</v>
      </c>
      <c r="AO2266" s="1061">
        <f t="shared" si="882"/>
        <v>0</v>
      </c>
      <c r="AP2266" s="1061">
        <f t="shared" si="882"/>
        <v>0</v>
      </c>
      <c r="AQ2266" s="1061">
        <f t="shared" si="882"/>
        <v>5</v>
      </c>
      <c r="AR2266" s="1061">
        <f t="shared" si="882"/>
        <v>0</v>
      </c>
      <c r="AS2266" s="1061">
        <f t="shared" si="882"/>
        <v>50</v>
      </c>
      <c r="AT2266" s="850">
        <f t="shared" si="888"/>
        <v>0</v>
      </c>
      <c r="AU2266" s="1146" t="s">
        <v>859</v>
      </c>
      <c r="AV2266" s="947"/>
      <c r="AW2266" s="947"/>
      <c r="AX2266" s="947"/>
      <c r="AY2266" s="947"/>
      <c r="AZ2266" s="937"/>
    </row>
    <row r="2267" spans="1:52" ht="13.5" customHeight="1">
      <c r="A2267" s="838">
        <f>IF(B2267&lt;&gt;"",MAX($A2266:$A2266)+1,"")</f>
        <v>48</v>
      </c>
      <c r="B2267" s="1046" t="s">
        <v>893</v>
      </c>
      <c r="C2267" s="844" t="s">
        <v>66</v>
      </c>
      <c r="D2267" s="1117">
        <v>25</v>
      </c>
      <c r="E2267" s="1060">
        <v>25</v>
      </c>
      <c r="F2267" s="1140"/>
      <c r="G2267" s="1086"/>
      <c r="H2267" s="1091"/>
      <c r="I2267" s="1077"/>
      <c r="J2267" s="1060">
        <f>SUM(F2267:I2267)*$E2267</f>
        <v>0</v>
      </c>
      <c r="K2267" s="1061"/>
      <c r="L2267" s="1061"/>
      <c r="M2267" s="1063"/>
      <c r="N2267" s="1063"/>
      <c r="O2267" s="1060">
        <f t="shared" si="892"/>
        <v>0</v>
      </c>
      <c r="P2267" s="1061"/>
      <c r="Q2267" s="1061"/>
      <c r="R2267" s="1063">
        <v>6</v>
      </c>
      <c r="S2267" s="1063"/>
      <c r="T2267" s="1079">
        <f t="shared" si="900"/>
        <v>150</v>
      </c>
      <c r="U2267" s="1061">
        <f t="shared" si="897"/>
        <v>0</v>
      </c>
      <c r="V2267" s="1061">
        <f t="shared" si="890"/>
        <v>0</v>
      </c>
      <c r="W2267" s="1063">
        <f t="shared" si="890"/>
        <v>6</v>
      </c>
      <c r="X2267" s="1063">
        <f t="shared" si="890"/>
        <v>0</v>
      </c>
      <c r="Y2267" s="1060">
        <f t="shared" si="890"/>
        <v>150</v>
      </c>
      <c r="Z2267" s="1080">
        <f t="shared" si="887"/>
        <v>48</v>
      </c>
      <c r="AA2267" s="1126" t="str">
        <f t="shared" si="884"/>
        <v>Măng</v>
      </c>
      <c r="AB2267" s="1082" t="str">
        <f t="shared" si="884"/>
        <v>kg</v>
      </c>
      <c r="AC2267" s="1083">
        <f t="shared" si="884"/>
        <v>25</v>
      </c>
      <c r="AD2267" s="1089">
        <f t="shared" si="884"/>
        <v>25</v>
      </c>
      <c r="AE2267" s="1071">
        <f t="shared" si="901"/>
        <v>0</v>
      </c>
      <c r="AF2267" s="1071">
        <f t="shared" si="901"/>
        <v>0</v>
      </c>
      <c r="AG2267" s="1071">
        <f t="shared" si="901"/>
        <v>0</v>
      </c>
      <c r="AH2267" s="1071">
        <f t="shared" si="901"/>
        <v>0</v>
      </c>
      <c r="AI2267" s="1060">
        <f t="shared" si="885"/>
        <v>0</v>
      </c>
      <c r="AJ2267" s="1102">
        <f t="shared" si="894"/>
        <v>0</v>
      </c>
      <c r="AK2267" s="1102">
        <f t="shared" si="894"/>
        <v>0</v>
      </c>
      <c r="AL2267" s="1102">
        <f t="shared" si="894"/>
        <v>6</v>
      </c>
      <c r="AM2267" s="1102">
        <f t="shared" si="895"/>
        <v>0</v>
      </c>
      <c r="AN2267" s="1085">
        <f t="shared" si="896"/>
        <v>150</v>
      </c>
      <c r="AO2267" s="1061">
        <f t="shared" si="882"/>
        <v>0</v>
      </c>
      <c r="AP2267" s="1061">
        <f t="shared" si="882"/>
        <v>0</v>
      </c>
      <c r="AQ2267" s="1061">
        <f t="shared" si="882"/>
        <v>6</v>
      </c>
      <c r="AR2267" s="1061">
        <f t="shared" si="882"/>
        <v>0</v>
      </c>
      <c r="AS2267" s="1061">
        <f t="shared" si="882"/>
        <v>150</v>
      </c>
      <c r="AT2267" s="850">
        <f t="shared" si="888"/>
        <v>0</v>
      </c>
      <c r="AU2267" s="948"/>
      <c r="AV2267" s="934"/>
      <c r="AW2267" s="934"/>
      <c r="AX2267" s="935"/>
      <c r="AY2267" s="936" t="s">
        <v>29</v>
      </c>
      <c r="AZ2267" s="937">
        <f>AV2267*AX2267</f>
        <v>0</v>
      </c>
    </row>
    <row r="2268" spans="1:52" ht="13.5" customHeight="1">
      <c r="A2268" s="838">
        <f t="shared" ref="A2268:A2279" si="902">IF(B2268&lt;&gt;"",MAX($A2266:$A2267)+1,"")</f>
        <v>49</v>
      </c>
      <c r="B2268" s="1046" t="s">
        <v>126</v>
      </c>
      <c r="C2268" s="844" t="s">
        <v>66</v>
      </c>
      <c r="D2268" s="1141">
        <v>15</v>
      </c>
      <c r="E2268" s="1142">
        <v>15</v>
      </c>
      <c r="F2268" s="1140"/>
      <c r="G2268" s="1120"/>
      <c r="H2268" s="1077"/>
      <c r="I2268" s="1077"/>
      <c r="J2268" s="1060">
        <f>SUM(F2268:I2268)*$E2268</f>
        <v>0</v>
      </c>
      <c r="K2268" s="1103"/>
      <c r="L2268" s="1071"/>
      <c r="M2268" s="1062">
        <v>6</v>
      </c>
      <c r="N2268" s="1063"/>
      <c r="O2268" s="1060">
        <f t="shared" si="892"/>
        <v>90</v>
      </c>
      <c r="P2268" s="1061"/>
      <c r="Q2268" s="1071"/>
      <c r="R2268" s="1062"/>
      <c r="S2268" s="1063"/>
      <c r="T2268" s="1079">
        <f t="shared" si="900"/>
        <v>0</v>
      </c>
      <c r="U2268" s="1061">
        <f t="shared" si="897"/>
        <v>0</v>
      </c>
      <c r="V2268" s="1061">
        <f t="shared" si="890"/>
        <v>0</v>
      </c>
      <c r="W2268" s="1063">
        <f t="shared" si="890"/>
        <v>6</v>
      </c>
      <c r="X2268" s="1063">
        <f t="shared" si="890"/>
        <v>0</v>
      </c>
      <c r="Y2268" s="1060">
        <f t="shared" si="890"/>
        <v>90</v>
      </c>
      <c r="Z2268" s="1080">
        <f t="shared" si="887"/>
        <v>49</v>
      </c>
      <c r="AA2268" s="1126" t="str">
        <f t="shared" si="884"/>
        <v>Mướp đắng</v>
      </c>
      <c r="AB2268" s="1082" t="str">
        <f t="shared" si="884"/>
        <v>kg</v>
      </c>
      <c r="AC2268" s="1083">
        <f t="shared" si="884"/>
        <v>15</v>
      </c>
      <c r="AD2268" s="1089">
        <f t="shared" si="884"/>
        <v>15</v>
      </c>
      <c r="AE2268" s="1071">
        <f t="shared" si="901"/>
        <v>0</v>
      </c>
      <c r="AF2268" s="1071">
        <f t="shared" si="901"/>
        <v>0</v>
      </c>
      <c r="AG2268" s="1071">
        <f t="shared" si="901"/>
        <v>0</v>
      </c>
      <c r="AH2268" s="1071">
        <f t="shared" si="901"/>
        <v>0</v>
      </c>
      <c r="AI2268" s="1060">
        <f t="shared" si="885"/>
        <v>0</v>
      </c>
      <c r="AJ2268" s="1102">
        <f t="shared" si="894"/>
        <v>0</v>
      </c>
      <c r="AK2268" s="1102">
        <f t="shared" si="894"/>
        <v>0</v>
      </c>
      <c r="AL2268" s="1102">
        <f t="shared" si="894"/>
        <v>6</v>
      </c>
      <c r="AM2268" s="1102">
        <f t="shared" si="895"/>
        <v>0</v>
      </c>
      <c r="AN2268" s="1085">
        <f t="shared" si="896"/>
        <v>90</v>
      </c>
      <c r="AO2268" s="1061">
        <f t="shared" si="882"/>
        <v>0</v>
      </c>
      <c r="AP2268" s="1061">
        <f t="shared" si="882"/>
        <v>0</v>
      </c>
      <c r="AQ2268" s="1061">
        <f t="shared" si="882"/>
        <v>6</v>
      </c>
      <c r="AR2268" s="1061">
        <f t="shared" si="882"/>
        <v>0</v>
      </c>
      <c r="AS2268" s="1061">
        <f t="shared" si="882"/>
        <v>90</v>
      </c>
      <c r="AT2268" s="850">
        <f t="shared" si="888"/>
        <v>0</v>
      </c>
      <c r="AU2268" s="948"/>
      <c r="AV2268" s="934"/>
      <c r="AW2268" s="934"/>
      <c r="AX2268" s="935"/>
      <c r="AY2268" s="936" t="s">
        <v>29</v>
      </c>
      <c r="AZ2268" s="937">
        <f>AV2268*AX2268</f>
        <v>0</v>
      </c>
    </row>
    <row r="2269" spans="1:52" ht="13.5" customHeight="1">
      <c r="A2269" s="838">
        <f t="shared" si="902"/>
        <v>50</v>
      </c>
      <c r="B2269" s="1046" t="s">
        <v>918</v>
      </c>
      <c r="C2269" s="844" t="s">
        <v>66</v>
      </c>
      <c r="D2269" s="1117">
        <v>15</v>
      </c>
      <c r="E2269" s="1060">
        <v>15</v>
      </c>
      <c r="F2269" s="1140"/>
      <c r="G2269" s="1090"/>
      <c r="H2269" s="1077"/>
      <c r="I2269" s="1077"/>
      <c r="J2269" s="1060">
        <f>SUM(F2269:I2269)*$E2269</f>
        <v>0</v>
      </c>
      <c r="K2269" s="1061"/>
      <c r="L2269" s="1071"/>
      <c r="M2269" s="1063"/>
      <c r="N2269" s="1063"/>
      <c r="O2269" s="1060">
        <f t="shared" si="892"/>
        <v>0</v>
      </c>
      <c r="P2269" s="1065"/>
      <c r="Q2269" s="1071"/>
      <c r="R2269" s="1062"/>
      <c r="S2269" s="1063"/>
      <c r="T2269" s="1079">
        <f t="shared" si="900"/>
        <v>0</v>
      </c>
      <c r="U2269" s="1061">
        <f t="shared" si="897"/>
        <v>0</v>
      </c>
      <c r="V2269" s="1061">
        <f t="shared" si="890"/>
        <v>0</v>
      </c>
      <c r="W2269" s="1063">
        <f t="shared" si="890"/>
        <v>0</v>
      </c>
      <c r="X2269" s="1063">
        <f t="shared" si="890"/>
        <v>0</v>
      </c>
      <c r="Y2269" s="1060">
        <f t="shared" si="890"/>
        <v>0</v>
      </c>
      <c r="Z2269" s="1080">
        <f t="shared" si="887"/>
        <v>50</v>
      </c>
      <c r="AA2269" s="1126" t="str">
        <f t="shared" si="884"/>
        <v>Cà  xanh</v>
      </c>
      <c r="AB2269" s="1082" t="str">
        <f t="shared" si="884"/>
        <v>kg</v>
      </c>
      <c r="AC2269" s="1083">
        <f t="shared" si="884"/>
        <v>15</v>
      </c>
      <c r="AD2269" s="1089">
        <f t="shared" si="884"/>
        <v>15</v>
      </c>
      <c r="AE2269" s="1071">
        <f t="shared" si="901"/>
        <v>0</v>
      </c>
      <c r="AF2269" s="1071">
        <f t="shared" si="901"/>
        <v>0</v>
      </c>
      <c r="AG2269" s="1071">
        <f t="shared" si="901"/>
        <v>0</v>
      </c>
      <c r="AH2269" s="1071">
        <f t="shared" si="901"/>
        <v>0</v>
      </c>
      <c r="AI2269" s="1060">
        <f t="shared" si="885"/>
        <v>0</v>
      </c>
      <c r="AJ2269" s="1102">
        <f t="shared" si="894"/>
        <v>0</v>
      </c>
      <c r="AK2269" s="1102">
        <f t="shared" si="894"/>
        <v>0</v>
      </c>
      <c r="AL2269" s="1102">
        <f t="shared" si="894"/>
        <v>0</v>
      </c>
      <c r="AM2269" s="1102">
        <f t="shared" si="895"/>
        <v>0</v>
      </c>
      <c r="AN2269" s="1085">
        <f t="shared" si="896"/>
        <v>0</v>
      </c>
      <c r="AO2269" s="1061">
        <f t="shared" si="882"/>
        <v>0</v>
      </c>
      <c r="AP2269" s="1061">
        <f t="shared" si="882"/>
        <v>0</v>
      </c>
      <c r="AQ2269" s="1061">
        <f t="shared" si="882"/>
        <v>0</v>
      </c>
      <c r="AR2269" s="1061">
        <f t="shared" si="882"/>
        <v>0</v>
      </c>
      <c r="AS2269" s="1061">
        <f t="shared" si="882"/>
        <v>0</v>
      </c>
      <c r="AT2269" s="850">
        <f t="shared" si="888"/>
        <v>0</v>
      </c>
      <c r="AU2269" s="1480" t="s">
        <v>916</v>
      </c>
      <c r="AV2269" s="1481"/>
      <c r="AW2269" s="1481"/>
      <c r="AX2269" s="1481"/>
      <c r="AY2269" s="1147" t="str">
        <f>AY2270</f>
        <v>=</v>
      </c>
      <c r="AZ2269" s="937">
        <f ca="1">AZ2192</f>
        <v>20.979999999999634</v>
      </c>
    </row>
    <row r="2270" spans="1:52" ht="13.5" customHeight="1">
      <c r="A2270" s="838">
        <f t="shared" si="902"/>
        <v>51</v>
      </c>
      <c r="B2270" s="1045" t="s">
        <v>64</v>
      </c>
      <c r="C2270" s="844" t="s">
        <v>66</v>
      </c>
      <c r="D2270" s="1117">
        <v>13</v>
      </c>
      <c r="E2270" s="1060">
        <v>13</v>
      </c>
      <c r="F2270" s="1140"/>
      <c r="G2270" s="1086"/>
      <c r="H2270" s="1091"/>
      <c r="I2270" s="1077"/>
      <c r="J2270" s="1060">
        <f t="shared" ref="J2270:J2279" si="903">SUM(F2270:I2270)*$E2270</f>
        <v>0</v>
      </c>
      <c r="K2270" s="1061"/>
      <c r="L2270" s="1071"/>
      <c r="M2270" s="1063"/>
      <c r="N2270" s="1063"/>
      <c r="O2270" s="1060">
        <f t="shared" si="892"/>
        <v>0</v>
      </c>
      <c r="P2270" s="1061"/>
      <c r="Q2270" s="1061"/>
      <c r="R2270" s="1063"/>
      <c r="S2270" s="1063"/>
      <c r="T2270" s="1079">
        <f t="shared" si="900"/>
        <v>0</v>
      </c>
      <c r="U2270" s="1061">
        <f t="shared" si="897"/>
        <v>0</v>
      </c>
      <c r="V2270" s="1061">
        <f t="shared" si="890"/>
        <v>0</v>
      </c>
      <c r="W2270" s="1063">
        <f t="shared" si="890"/>
        <v>0</v>
      </c>
      <c r="X2270" s="1063">
        <f t="shared" si="890"/>
        <v>0</v>
      </c>
      <c r="Y2270" s="1060">
        <f t="shared" si="890"/>
        <v>0</v>
      </c>
      <c r="Z2270" s="1080">
        <f t="shared" si="887"/>
        <v>51</v>
      </c>
      <c r="AA2270" s="1126" t="str">
        <f t="shared" si="884"/>
        <v>Hành tây</v>
      </c>
      <c r="AB2270" s="1082" t="str">
        <f t="shared" si="884"/>
        <v>kg</v>
      </c>
      <c r="AC2270" s="1083">
        <f t="shared" si="884"/>
        <v>13</v>
      </c>
      <c r="AD2270" s="1089">
        <f t="shared" si="884"/>
        <v>13</v>
      </c>
      <c r="AE2270" s="1071">
        <f t="shared" si="901"/>
        <v>0</v>
      </c>
      <c r="AF2270" s="1071">
        <f t="shared" si="901"/>
        <v>0</v>
      </c>
      <c r="AG2270" s="1071">
        <f t="shared" si="901"/>
        <v>0</v>
      </c>
      <c r="AH2270" s="1071">
        <f t="shared" si="901"/>
        <v>0</v>
      </c>
      <c r="AI2270" s="1060">
        <f t="shared" si="885"/>
        <v>0</v>
      </c>
      <c r="AJ2270" s="1102">
        <f t="shared" si="894"/>
        <v>0</v>
      </c>
      <c r="AK2270" s="1102">
        <f t="shared" si="894"/>
        <v>0</v>
      </c>
      <c r="AL2270" s="1102">
        <f t="shared" si="894"/>
        <v>0</v>
      </c>
      <c r="AM2270" s="1102">
        <f t="shared" si="895"/>
        <v>0</v>
      </c>
      <c r="AN2270" s="1085">
        <f t="shared" si="896"/>
        <v>0</v>
      </c>
      <c r="AO2270" s="1061">
        <f t="shared" si="882"/>
        <v>0</v>
      </c>
      <c r="AP2270" s="1061">
        <f t="shared" si="882"/>
        <v>0</v>
      </c>
      <c r="AQ2270" s="1061">
        <f t="shared" si="882"/>
        <v>0</v>
      </c>
      <c r="AR2270" s="1061">
        <f t="shared" si="882"/>
        <v>0</v>
      </c>
      <c r="AS2270" s="1061">
        <f t="shared" si="882"/>
        <v>0</v>
      </c>
      <c r="AT2270" s="850">
        <f t="shared" si="888"/>
        <v>0</v>
      </c>
      <c r="AU2270" s="1505" t="s">
        <v>917</v>
      </c>
      <c r="AV2270" s="1506"/>
      <c r="AW2270" s="1506"/>
      <c r="AX2270" s="1506"/>
      <c r="AY2270" s="1147" t="s">
        <v>29</v>
      </c>
      <c r="AZ2270" s="937">
        <f ca="1">SUM(AZ2259:AZ2269)</f>
        <v>114.17999999999961</v>
      </c>
    </row>
    <row r="2271" spans="1:52" ht="13.5" customHeight="1">
      <c r="A2271" s="838">
        <f t="shared" si="902"/>
        <v>52</v>
      </c>
      <c r="B2271" s="1046" t="s">
        <v>511</v>
      </c>
      <c r="C2271" s="844" t="s">
        <v>66</v>
      </c>
      <c r="D2271" s="1117">
        <v>20</v>
      </c>
      <c r="E2271" s="1060">
        <v>15</v>
      </c>
      <c r="F2271" s="1140"/>
      <c r="G2271" s="1086"/>
      <c r="H2271" s="1091"/>
      <c r="I2271" s="1077"/>
      <c r="J2271" s="1060">
        <f t="shared" si="903"/>
        <v>0</v>
      </c>
      <c r="K2271" s="1061"/>
      <c r="L2271" s="1061"/>
      <c r="M2271" s="1063"/>
      <c r="N2271" s="1063"/>
      <c r="O2271" s="1060">
        <f t="shared" si="892"/>
        <v>0</v>
      </c>
      <c r="P2271" s="1061"/>
      <c r="Q2271" s="1061"/>
      <c r="R2271" s="1063"/>
      <c r="S2271" s="1063"/>
      <c r="T2271" s="1079">
        <f t="shared" si="900"/>
        <v>0</v>
      </c>
      <c r="U2271" s="1061">
        <f t="shared" si="897"/>
        <v>0</v>
      </c>
      <c r="V2271" s="1061">
        <f t="shared" si="890"/>
        <v>0</v>
      </c>
      <c r="W2271" s="1063">
        <f t="shared" si="890"/>
        <v>0</v>
      </c>
      <c r="X2271" s="1063">
        <f t="shared" si="890"/>
        <v>0</v>
      </c>
      <c r="Y2271" s="1060">
        <f t="shared" si="890"/>
        <v>0</v>
      </c>
      <c r="Z2271" s="1080">
        <f t="shared" si="887"/>
        <v>52</v>
      </c>
      <c r="AA2271" s="1126" t="str">
        <f t="shared" si="884"/>
        <v>Sã</v>
      </c>
      <c r="AB2271" s="1082" t="str">
        <f t="shared" si="884"/>
        <v>kg</v>
      </c>
      <c r="AC2271" s="1083">
        <f t="shared" si="884"/>
        <v>20</v>
      </c>
      <c r="AD2271" s="1089">
        <f t="shared" si="884"/>
        <v>15</v>
      </c>
      <c r="AE2271" s="1071">
        <f t="shared" si="901"/>
        <v>0</v>
      </c>
      <c r="AF2271" s="1071">
        <f t="shared" si="901"/>
        <v>0</v>
      </c>
      <c r="AG2271" s="1071">
        <f t="shared" si="901"/>
        <v>0</v>
      </c>
      <c r="AH2271" s="1071">
        <f t="shared" si="901"/>
        <v>0</v>
      </c>
      <c r="AI2271" s="1060">
        <f t="shared" si="885"/>
        <v>0</v>
      </c>
      <c r="AJ2271" s="1102">
        <f t="shared" si="894"/>
        <v>0</v>
      </c>
      <c r="AK2271" s="1102">
        <f t="shared" si="894"/>
        <v>0</v>
      </c>
      <c r="AL2271" s="1102">
        <f t="shared" si="894"/>
        <v>0</v>
      </c>
      <c r="AM2271" s="1102">
        <f t="shared" si="895"/>
        <v>0</v>
      </c>
      <c r="AN2271" s="1085">
        <f t="shared" si="896"/>
        <v>0</v>
      </c>
      <c r="AO2271" s="1061">
        <f t="shared" ref="AO2271:AS2279" si="904">U2271</f>
        <v>0</v>
      </c>
      <c r="AP2271" s="1061">
        <f t="shared" si="904"/>
        <v>0</v>
      </c>
      <c r="AQ2271" s="1061">
        <f t="shared" si="904"/>
        <v>0</v>
      </c>
      <c r="AR2271" s="1061">
        <f t="shared" si="904"/>
        <v>0</v>
      </c>
      <c r="AS2271" s="1061">
        <f t="shared" si="904"/>
        <v>0</v>
      </c>
      <c r="AT2271" s="850">
        <f t="shared" si="888"/>
        <v>0</v>
      </c>
      <c r="AU2271" s="1480" t="s">
        <v>861</v>
      </c>
      <c r="AV2271" s="1481"/>
      <c r="AW2271" s="1481"/>
      <c r="AX2271" s="1481"/>
      <c r="AY2271" s="1147" t="s">
        <v>29</v>
      </c>
      <c r="AZ2271" s="937">
        <f ca="1">SUMIF(AA2220:AR2285,"Gạo*",AO2220:AO2285)+SUMIF(AA2220:AR2285,"Gạo*",AP2220:AP2285)+SUMIF(AA2220:AR2285,"Gạo*",AQ2220:AQ2285)+SUMIF(AA2220:AR2285,"Gạo*",AR2220:AR2285)</f>
        <v>93</v>
      </c>
    </row>
    <row r="2272" spans="1:52" ht="13.5" customHeight="1">
      <c r="A2272" s="838">
        <f t="shared" si="902"/>
        <v>53</v>
      </c>
      <c r="B2272" s="908" t="s">
        <v>895</v>
      </c>
      <c r="C2272" s="844" t="s">
        <v>66</v>
      </c>
      <c r="D2272" s="1117">
        <v>8</v>
      </c>
      <c r="E2272" s="1060">
        <v>8</v>
      </c>
      <c r="F2272" s="1140"/>
      <c r="G2272" s="1086"/>
      <c r="H2272" s="1077"/>
      <c r="I2272" s="1077"/>
      <c r="J2272" s="1060">
        <f t="shared" si="903"/>
        <v>0</v>
      </c>
      <c r="K2272" s="1061"/>
      <c r="L2272" s="1071"/>
      <c r="M2272" s="1063">
        <v>6</v>
      </c>
      <c r="N2272" s="1063"/>
      <c r="O2272" s="1060">
        <f t="shared" si="892"/>
        <v>48</v>
      </c>
      <c r="P2272" s="1061"/>
      <c r="Q2272" s="1061"/>
      <c r="R2272" s="1063"/>
      <c r="S2272" s="1063"/>
      <c r="T2272" s="1079">
        <f t="shared" ref="T2272:T2279" si="905">SUM(P2272:S2272)*$E2272</f>
        <v>0</v>
      </c>
      <c r="U2272" s="1061">
        <f t="shared" si="897"/>
        <v>0</v>
      </c>
      <c r="V2272" s="1061">
        <f t="shared" si="890"/>
        <v>0</v>
      </c>
      <c r="W2272" s="1063">
        <f t="shared" si="890"/>
        <v>6</v>
      </c>
      <c r="X2272" s="1063">
        <f t="shared" si="890"/>
        <v>0</v>
      </c>
      <c r="Y2272" s="1060">
        <f t="shared" si="890"/>
        <v>48</v>
      </c>
      <c r="Z2272" s="1080">
        <f t="shared" si="887"/>
        <v>53</v>
      </c>
      <c r="AA2272" s="1126" t="str">
        <f t="shared" si="884"/>
        <v>Mùng bac hà</v>
      </c>
      <c r="AB2272" s="1082" t="str">
        <f t="shared" si="884"/>
        <v>kg</v>
      </c>
      <c r="AC2272" s="1083">
        <f t="shared" si="884"/>
        <v>8</v>
      </c>
      <c r="AD2272" s="1089">
        <f t="shared" si="884"/>
        <v>8</v>
      </c>
      <c r="AE2272" s="1071">
        <f t="shared" si="901"/>
        <v>0</v>
      </c>
      <c r="AF2272" s="1071">
        <f t="shared" si="901"/>
        <v>0</v>
      </c>
      <c r="AG2272" s="1071">
        <f t="shared" si="901"/>
        <v>0</v>
      </c>
      <c r="AH2272" s="1071">
        <f t="shared" si="901"/>
        <v>0</v>
      </c>
      <c r="AI2272" s="1060">
        <f t="shared" si="885"/>
        <v>0</v>
      </c>
      <c r="AJ2272" s="1102">
        <f t="shared" si="894"/>
        <v>0</v>
      </c>
      <c r="AK2272" s="1102">
        <f t="shared" si="894"/>
        <v>0</v>
      </c>
      <c r="AL2272" s="1102">
        <f t="shared" si="894"/>
        <v>6</v>
      </c>
      <c r="AM2272" s="1102">
        <f t="shared" si="895"/>
        <v>0</v>
      </c>
      <c r="AN2272" s="1085">
        <f t="shared" si="896"/>
        <v>48</v>
      </c>
      <c r="AO2272" s="1061">
        <f t="shared" si="904"/>
        <v>0</v>
      </c>
      <c r="AP2272" s="1061">
        <f t="shared" si="904"/>
        <v>0</v>
      </c>
      <c r="AQ2272" s="1061">
        <f t="shared" si="904"/>
        <v>6</v>
      </c>
      <c r="AR2272" s="1061">
        <f t="shared" si="904"/>
        <v>0</v>
      </c>
      <c r="AS2272" s="1061">
        <f t="shared" si="904"/>
        <v>48</v>
      </c>
      <c r="AT2272" s="850">
        <f t="shared" si="888"/>
        <v>0</v>
      </c>
      <c r="AU2272" s="1480" t="s">
        <v>862</v>
      </c>
      <c r="AV2272" s="1481"/>
      <c r="AW2272" s="1481"/>
      <c r="AX2272" s="1481"/>
      <c r="AY2272" s="1147" t="s">
        <v>29</v>
      </c>
      <c r="AZ2272" s="1148">
        <f ca="1">AZ2193</f>
        <v>0</v>
      </c>
    </row>
    <row r="2273" spans="1:52" ht="13.5" customHeight="1">
      <c r="A2273" s="838">
        <f t="shared" si="902"/>
        <v>54</v>
      </c>
      <c r="B2273" s="908" t="s">
        <v>512</v>
      </c>
      <c r="C2273" s="844" t="s">
        <v>66</v>
      </c>
      <c r="D2273" s="1117">
        <v>20</v>
      </c>
      <c r="E2273" s="1060">
        <v>20</v>
      </c>
      <c r="F2273" s="1140"/>
      <c r="G2273" s="1120"/>
      <c r="H2273" s="1077"/>
      <c r="I2273" s="1077"/>
      <c r="J2273" s="1060">
        <f t="shared" si="903"/>
        <v>0</v>
      </c>
      <c r="K2273" s="1061"/>
      <c r="L2273" s="1071"/>
      <c r="M2273" s="1063"/>
      <c r="N2273" s="1063"/>
      <c r="O2273" s="1060">
        <f t="shared" si="892"/>
        <v>0</v>
      </c>
      <c r="P2273" s="1061"/>
      <c r="Q2273" s="1071"/>
      <c r="R2273" s="1063"/>
      <c r="S2273" s="1063"/>
      <c r="T2273" s="1079">
        <f t="shared" si="905"/>
        <v>0</v>
      </c>
      <c r="U2273" s="1061">
        <f t="shared" si="897"/>
        <v>0</v>
      </c>
      <c r="V2273" s="1061">
        <f t="shared" si="890"/>
        <v>0</v>
      </c>
      <c r="W2273" s="1063">
        <f t="shared" si="890"/>
        <v>0</v>
      </c>
      <c r="X2273" s="1063">
        <f t="shared" si="890"/>
        <v>0</v>
      </c>
      <c r="Y2273" s="1060">
        <f t="shared" si="890"/>
        <v>0</v>
      </c>
      <c r="Z2273" s="1080">
        <f t="shared" si="887"/>
        <v>54</v>
      </c>
      <c r="AA2273" s="1126" t="str">
        <f t="shared" si="884"/>
        <v>Riềng</v>
      </c>
      <c r="AB2273" s="1082" t="str">
        <f t="shared" si="884"/>
        <v>kg</v>
      </c>
      <c r="AC2273" s="1083">
        <f t="shared" si="884"/>
        <v>20</v>
      </c>
      <c r="AD2273" s="1089">
        <f t="shared" si="884"/>
        <v>20</v>
      </c>
      <c r="AE2273" s="1071">
        <f t="shared" si="901"/>
        <v>0</v>
      </c>
      <c r="AF2273" s="1071">
        <f t="shared" si="901"/>
        <v>0</v>
      </c>
      <c r="AG2273" s="1071">
        <f t="shared" si="901"/>
        <v>0</v>
      </c>
      <c r="AH2273" s="1071">
        <f t="shared" si="901"/>
        <v>0</v>
      </c>
      <c r="AI2273" s="1060">
        <f t="shared" si="885"/>
        <v>0</v>
      </c>
      <c r="AJ2273" s="1102">
        <f t="shared" si="894"/>
        <v>0</v>
      </c>
      <c r="AK2273" s="1102">
        <f t="shared" si="894"/>
        <v>0</v>
      </c>
      <c r="AL2273" s="1102">
        <f t="shared" si="894"/>
        <v>0</v>
      </c>
      <c r="AM2273" s="1102">
        <f t="shared" si="895"/>
        <v>0</v>
      </c>
      <c r="AN2273" s="1085">
        <f t="shared" si="896"/>
        <v>0</v>
      </c>
      <c r="AO2273" s="1061">
        <f t="shared" si="904"/>
        <v>0</v>
      </c>
      <c r="AP2273" s="1061">
        <f t="shared" si="904"/>
        <v>0</v>
      </c>
      <c r="AQ2273" s="1061">
        <f t="shared" si="904"/>
        <v>0</v>
      </c>
      <c r="AR2273" s="1061">
        <f t="shared" si="904"/>
        <v>0</v>
      </c>
      <c r="AS2273" s="1061">
        <f t="shared" si="904"/>
        <v>0</v>
      </c>
      <c r="AT2273" s="850">
        <f t="shared" si="888"/>
        <v>0</v>
      </c>
      <c r="AU2273" s="1149" t="s">
        <v>863</v>
      </c>
      <c r="AV2273" s="1150"/>
      <c r="AW2273" s="1150"/>
      <c r="AX2273" s="1150"/>
      <c r="AY2273" s="1147" t="s">
        <v>29</v>
      </c>
      <c r="AZ2273" s="937">
        <f ca="1">AZ2271+AZ2272</f>
        <v>93</v>
      </c>
    </row>
    <row r="2274" spans="1:52" ht="13.5" customHeight="1">
      <c r="A2274" s="838">
        <f t="shared" si="902"/>
        <v>55</v>
      </c>
      <c r="B2274" s="1045" t="s">
        <v>636</v>
      </c>
      <c r="C2274" s="844" t="s">
        <v>66</v>
      </c>
      <c r="D2274" s="1117">
        <v>10</v>
      </c>
      <c r="E2274" s="1060">
        <v>10</v>
      </c>
      <c r="F2274" s="1140"/>
      <c r="G2274" s="1086"/>
      <c r="H2274" s="1077"/>
      <c r="I2274" s="1077"/>
      <c r="J2274" s="1060">
        <f t="shared" si="903"/>
        <v>0</v>
      </c>
      <c r="K2274" s="1061"/>
      <c r="L2274" s="1065"/>
      <c r="M2274" s="1063"/>
      <c r="N2274" s="1063"/>
      <c r="O2274" s="1060">
        <f t="shared" si="892"/>
        <v>0</v>
      </c>
      <c r="P2274" s="1061"/>
      <c r="Q2274" s="1061"/>
      <c r="R2274" s="1063"/>
      <c r="S2274" s="1063"/>
      <c r="T2274" s="1079">
        <f t="shared" si="905"/>
        <v>0</v>
      </c>
      <c r="U2274" s="1061">
        <f t="shared" si="897"/>
        <v>0</v>
      </c>
      <c r="V2274" s="1061">
        <f t="shared" si="890"/>
        <v>0</v>
      </c>
      <c r="W2274" s="1063">
        <f t="shared" si="890"/>
        <v>0</v>
      </c>
      <c r="X2274" s="1063">
        <f t="shared" si="890"/>
        <v>0</v>
      </c>
      <c r="Y2274" s="1060">
        <f t="shared" si="890"/>
        <v>0</v>
      </c>
      <c r="Z2274" s="1080">
        <f t="shared" si="887"/>
        <v>55</v>
      </c>
      <c r="AA2274" s="1126" t="str">
        <f t="shared" si="884"/>
        <v>Rau mùi</v>
      </c>
      <c r="AB2274" s="1082" t="str">
        <f t="shared" si="884"/>
        <v>kg</v>
      </c>
      <c r="AC2274" s="1083">
        <f t="shared" si="884"/>
        <v>10</v>
      </c>
      <c r="AD2274" s="1089">
        <f t="shared" si="884"/>
        <v>10</v>
      </c>
      <c r="AE2274" s="1071">
        <f>AE2194+AJ2194-AO2194</f>
        <v>0</v>
      </c>
      <c r="AF2274" s="1071">
        <f>AF2194+AK2194-AP2194</f>
        <v>0</v>
      </c>
      <c r="AG2274" s="1071">
        <f>AG2194+AL2194-AQ2194</f>
        <v>0</v>
      </c>
      <c r="AH2274" s="1071">
        <f>AH2194+AM2194-AR2194</f>
        <v>0</v>
      </c>
      <c r="AI2274" s="1060">
        <f t="shared" si="885"/>
        <v>0</v>
      </c>
      <c r="AJ2274" s="1102">
        <f t="shared" si="894"/>
        <v>0</v>
      </c>
      <c r="AK2274" s="1102">
        <f t="shared" si="894"/>
        <v>0</v>
      </c>
      <c r="AL2274" s="1102">
        <f t="shared" si="894"/>
        <v>0</v>
      </c>
      <c r="AM2274" s="1102">
        <f t="shared" si="895"/>
        <v>0</v>
      </c>
      <c r="AN2274" s="1085">
        <f t="shared" si="896"/>
        <v>0</v>
      </c>
      <c r="AO2274" s="1061">
        <f t="shared" si="904"/>
        <v>0</v>
      </c>
      <c r="AP2274" s="1061">
        <f t="shared" si="904"/>
        <v>0</v>
      </c>
      <c r="AQ2274" s="1061">
        <f t="shared" si="904"/>
        <v>0</v>
      </c>
      <c r="AR2274" s="1061">
        <f t="shared" si="904"/>
        <v>0</v>
      </c>
      <c r="AS2274" s="1061">
        <f t="shared" si="904"/>
        <v>0</v>
      </c>
      <c r="AT2274" s="850">
        <f t="shared" si="888"/>
        <v>0</v>
      </c>
      <c r="AU2274" s="1480" t="s">
        <v>864</v>
      </c>
      <c r="AV2274" s="1481"/>
      <c r="AW2274" s="1481"/>
      <c r="AX2274" s="1481"/>
      <c r="AY2274" s="1147" t="s">
        <v>29</v>
      </c>
      <c r="AZ2274" s="937">
        <f ca="1">IF(AZ2270-AZ2273&gt;0,AZ2270-AZ2273,0)</f>
        <v>21.179999999999609</v>
      </c>
    </row>
    <row r="2275" spans="1:52" ht="13.5" customHeight="1">
      <c r="A2275" s="838" t="str">
        <f t="shared" si="902"/>
        <v/>
      </c>
      <c r="B2275" s="906"/>
      <c r="C2275" s="844"/>
      <c r="D2275" s="1117"/>
      <c r="E2275" s="1060"/>
      <c r="F2275" s="1140"/>
      <c r="G2275" s="1086"/>
      <c r="H2275" s="1077"/>
      <c r="I2275" s="1077"/>
      <c r="J2275" s="1060">
        <f t="shared" si="903"/>
        <v>0</v>
      </c>
      <c r="K2275" s="1061"/>
      <c r="L2275" s="1061"/>
      <c r="M2275" s="1063"/>
      <c r="N2275" s="1063"/>
      <c r="O2275" s="1060">
        <f t="shared" si="892"/>
        <v>0</v>
      </c>
      <c r="P2275" s="1061"/>
      <c r="Q2275" s="1061"/>
      <c r="R2275" s="1063"/>
      <c r="S2275" s="1063"/>
      <c r="T2275" s="1079">
        <f t="shared" si="905"/>
        <v>0</v>
      </c>
      <c r="U2275" s="1061">
        <f t="shared" si="897"/>
        <v>0</v>
      </c>
      <c r="V2275" s="1061">
        <f t="shared" si="890"/>
        <v>0</v>
      </c>
      <c r="W2275" s="1063">
        <f t="shared" si="890"/>
        <v>0</v>
      </c>
      <c r="X2275" s="1063">
        <f t="shared" si="890"/>
        <v>0</v>
      </c>
      <c r="Y2275" s="1060">
        <f t="shared" si="890"/>
        <v>0</v>
      </c>
      <c r="Z2275" s="1080" t="str">
        <f t="shared" si="887"/>
        <v/>
      </c>
      <c r="AA2275" s="1126">
        <f t="shared" si="884"/>
        <v>0</v>
      </c>
      <c r="AB2275" s="1082">
        <f t="shared" si="884"/>
        <v>0</v>
      </c>
      <c r="AC2275" s="1083">
        <f t="shared" si="884"/>
        <v>0</v>
      </c>
      <c r="AD2275" s="1089">
        <f t="shared" si="884"/>
        <v>0</v>
      </c>
      <c r="AE2275" s="1071">
        <f t="shared" ref="AE2275:AH2279" si="906">AE2196+AJ2196-AO2196</f>
        <v>0</v>
      </c>
      <c r="AF2275" s="1071">
        <f t="shared" si="906"/>
        <v>0</v>
      </c>
      <c r="AG2275" s="1071">
        <f t="shared" si="906"/>
        <v>0</v>
      </c>
      <c r="AH2275" s="1071">
        <f t="shared" si="906"/>
        <v>0</v>
      </c>
      <c r="AI2275" s="1060">
        <f t="shared" si="885"/>
        <v>0</v>
      </c>
      <c r="AJ2275" s="1102">
        <f t="shared" si="894"/>
        <v>0</v>
      </c>
      <c r="AK2275" s="1102">
        <f t="shared" si="894"/>
        <v>0</v>
      </c>
      <c r="AL2275" s="1102">
        <f t="shared" si="894"/>
        <v>0</v>
      </c>
      <c r="AM2275" s="1102">
        <f t="shared" si="895"/>
        <v>0</v>
      </c>
      <c r="AN2275" s="1085">
        <f t="shared" si="896"/>
        <v>0</v>
      </c>
      <c r="AO2275" s="1061">
        <f t="shared" si="904"/>
        <v>0</v>
      </c>
      <c r="AP2275" s="1061">
        <f t="shared" si="904"/>
        <v>0</v>
      </c>
      <c r="AQ2275" s="1061">
        <f t="shared" si="904"/>
        <v>0</v>
      </c>
      <c r="AR2275" s="1061">
        <f t="shared" si="904"/>
        <v>0</v>
      </c>
      <c r="AS2275" s="1061">
        <f t="shared" si="904"/>
        <v>0</v>
      </c>
      <c r="AT2275" s="850" t="str">
        <f t="shared" si="888"/>
        <v/>
      </c>
      <c r="AU2275" s="1482" t="s">
        <v>797</v>
      </c>
      <c r="AV2275" s="1483"/>
      <c r="AW2275" s="1483"/>
      <c r="AX2275" s="1483"/>
      <c r="AY2275" s="894" t="s">
        <v>29</v>
      </c>
      <c r="AZ2275" s="1151">
        <f ca="1">IF(AZ2270-AZ2273&lt;0,AZ2273-AZ2270,0)</f>
        <v>0</v>
      </c>
    </row>
    <row r="2276" spans="1:52" ht="13.5" customHeight="1">
      <c r="A2276" s="838" t="str">
        <f t="shared" si="902"/>
        <v/>
      </c>
      <c r="B2276" s="906"/>
      <c r="C2276" s="844"/>
      <c r="D2276" s="1117"/>
      <c r="E2276" s="1060"/>
      <c r="F2276" s="1140"/>
      <c r="G2276" s="1086"/>
      <c r="H2276" s="1077"/>
      <c r="I2276" s="1077"/>
      <c r="J2276" s="1060">
        <f t="shared" si="903"/>
        <v>0</v>
      </c>
      <c r="K2276" s="1061"/>
      <c r="L2276" s="1061"/>
      <c r="M2276" s="1063"/>
      <c r="N2276" s="1063"/>
      <c r="O2276" s="1060">
        <f t="shared" si="892"/>
        <v>0</v>
      </c>
      <c r="P2276" s="1061"/>
      <c r="Q2276" s="1061"/>
      <c r="R2276" s="1063"/>
      <c r="S2276" s="1063"/>
      <c r="T2276" s="1079">
        <f t="shared" si="905"/>
        <v>0</v>
      </c>
      <c r="U2276" s="1061">
        <f t="shared" si="897"/>
        <v>0</v>
      </c>
      <c r="V2276" s="1061">
        <f t="shared" si="890"/>
        <v>0</v>
      </c>
      <c r="W2276" s="1063">
        <f t="shared" si="890"/>
        <v>0</v>
      </c>
      <c r="X2276" s="1063">
        <f t="shared" si="890"/>
        <v>0</v>
      </c>
      <c r="Y2276" s="1060">
        <f t="shared" si="890"/>
        <v>0</v>
      </c>
      <c r="Z2276" s="1080" t="str">
        <f t="shared" si="887"/>
        <v/>
      </c>
      <c r="AA2276" s="1126">
        <f t="shared" si="884"/>
        <v>0</v>
      </c>
      <c r="AB2276" s="1082">
        <f t="shared" si="884"/>
        <v>0</v>
      </c>
      <c r="AC2276" s="1083">
        <f t="shared" si="884"/>
        <v>0</v>
      </c>
      <c r="AD2276" s="1089">
        <f t="shared" si="884"/>
        <v>0</v>
      </c>
      <c r="AE2276" s="1071">
        <f t="shared" si="906"/>
        <v>0</v>
      </c>
      <c r="AF2276" s="1071">
        <f t="shared" si="906"/>
        <v>0</v>
      </c>
      <c r="AG2276" s="1071">
        <f t="shared" si="906"/>
        <v>0</v>
      </c>
      <c r="AH2276" s="1071">
        <f t="shared" si="906"/>
        <v>0</v>
      </c>
      <c r="AI2276" s="1060">
        <f t="shared" si="885"/>
        <v>0</v>
      </c>
      <c r="AJ2276" s="1102">
        <f t="shared" si="894"/>
        <v>0</v>
      </c>
      <c r="AK2276" s="1102">
        <f t="shared" si="894"/>
        <v>0</v>
      </c>
      <c r="AL2276" s="1102">
        <f t="shared" si="894"/>
        <v>0</v>
      </c>
      <c r="AM2276" s="1102">
        <f t="shared" si="895"/>
        <v>0</v>
      </c>
      <c r="AN2276" s="1085">
        <f t="shared" si="896"/>
        <v>0</v>
      </c>
      <c r="AO2276" s="1061">
        <f t="shared" si="904"/>
        <v>0</v>
      </c>
      <c r="AP2276" s="1061">
        <f t="shared" si="904"/>
        <v>0</v>
      </c>
      <c r="AQ2276" s="1061">
        <f t="shared" si="904"/>
        <v>0</v>
      </c>
      <c r="AR2276" s="1061">
        <f t="shared" si="904"/>
        <v>0</v>
      </c>
      <c r="AS2276" s="1061">
        <f t="shared" si="904"/>
        <v>0</v>
      </c>
      <c r="AT2276" s="850" t="str">
        <f t="shared" si="888"/>
        <v/>
      </c>
      <c r="AU2276" s="893"/>
      <c r="AV2276" s="894"/>
      <c r="AW2276" s="894"/>
      <c r="AX2276" s="894"/>
      <c r="AY2276" s="894"/>
      <c r="AZ2276" s="918"/>
    </row>
    <row r="2277" spans="1:52" ht="13.5" customHeight="1">
      <c r="A2277" s="838" t="str">
        <f t="shared" si="902"/>
        <v/>
      </c>
      <c r="B2277" s="906"/>
      <c r="C2277" s="844"/>
      <c r="D2277" s="1117"/>
      <c r="E2277" s="1060"/>
      <c r="F2277" s="1140"/>
      <c r="G2277" s="1086"/>
      <c r="H2277" s="1077"/>
      <c r="I2277" s="1077"/>
      <c r="J2277" s="1060">
        <f t="shared" si="903"/>
        <v>0</v>
      </c>
      <c r="K2277" s="1061"/>
      <c r="L2277" s="1061"/>
      <c r="M2277" s="1063"/>
      <c r="N2277" s="1063"/>
      <c r="O2277" s="1060">
        <f t="shared" si="892"/>
        <v>0</v>
      </c>
      <c r="P2277" s="1061"/>
      <c r="Q2277" s="1061"/>
      <c r="R2277" s="1063"/>
      <c r="S2277" s="1063"/>
      <c r="T2277" s="1079">
        <f t="shared" si="905"/>
        <v>0</v>
      </c>
      <c r="U2277" s="1061">
        <f t="shared" si="897"/>
        <v>0</v>
      </c>
      <c r="V2277" s="1061">
        <f t="shared" si="890"/>
        <v>0</v>
      </c>
      <c r="W2277" s="1063">
        <v>0</v>
      </c>
      <c r="X2277" s="1063">
        <f t="shared" si="890"/>
        <v>0</v>
      </c>
      <c r="Y2277" s="1060">
        <f t="shared" si="890"/>
        <v>0</v>
      </c>
      <c r="Z2277" s="1080" t="str">
        <f t="shared" si="887"/>
        <v/>
      </c>
      <c r="AA2277" s="1126">
        <f t="shared" si="884"/>
        <v>0</v>
      </c>
      <c r="AB2277" s="1082">
        <f t="shared" si="884"/>
        <v>0</v>
      </c>
      <c r="AC2277" s="1083">
        <f t="shared" si="884"/>
        <v>0</v>
      </c>
      <c r="AD2277" s="1089">
        <f t="shared" si="884"/>
        <v>0</v>
      </c>
      <c r="AE2277" s="1071">
        <f t="shared" si="906"/>
        <v>0</v>
      </c>
      <c r="AF2277" s="1071">
        <f t="shared" si="906"/>
        <v>0</v>
      </c>
      <c r="AG2277" s="1071">
        <f t="shared" si="906"/>
        <v>0</v>
      </c>
      <c r="AH2277" s="1071">
        <f t="shared" si="906"/>
        <v>0</v>
      </c>
      <c r="AI2277" s="1060">
        <f t="shared" si="885"/>
        <v>0</v>
      </c>
      <c r="AJ2277" s="1102">
        <f t="shared" si="894"/>
        <v>0</v>
      </c>
      <c r="AK2277" s="1102">
        <f t="shared" si="894"/>
        <v>0</v>
      </c>
      <c r="AL2277" s="1102">
        <f t="shared" si="894"/>
        <v>0</v>
      </c>
      <c r="AM2277" s="1102">
        <f t="shared" si="895"/>
        <v>0</v>
      </c>
      <c r="AN2277" s="1085">
        <f t="shared" si="896"/>
        <v>0</v>
      </c>
      <c r="AO2277" s="1061">
        <f t="shared" si="904"/>
        <v>0</v>
      </c>
      <c r="AP2277" s="1061">
        <f t="shared" si="904"/>
        <v>0</v>
      </c>
      <c r="AQ2277" s="1061">
        <f t="shared" si="904"/>
        <v>0</v>
      </c>
      <c r="AR2277" s="1061">
        <f t="shared" si="904"/>
        <v>0</v>
      </c>
      <c r="AS2277" s="1061">
        <f t="shared" si="904"/>
        <v>0</v>
      </c>
      <c r="AT2277" s="850" t="str">
        <f t="shared" si="888"/>
        <v/>
      </c>
      <c r="AU2277" s="893"/>
      <c r="AV2277" s="894"/>
      <c r="AW2277" s="894"/>
      <c r="AX2277" s="894"/>
      <c r="AY2277" s="894"/>
      <c r="AZ2277" s="918"/>
    </row>
    <row r="2278" spans="1:52" ht="13.5" customHeight="1">
      <c r="A2278" s="838" t="str">
        <f t="shared" si="902"/>
        <v/>
      </c>
      <c r="B2278" s="906"/>
      <c r="C2278" s="844"/>
      <c r="D2278" s="1117"/>
      <c r="E2278" s="1060"/>
      <c r="F2278" s="1140"/>
      <c r="G2278" s="1086"/>
      <c r="H2278" s="1077"/>
      <c r="I2278" s="1077"/>
      <c r="J2278" s="1060">
        <f t="shared" si="903"/>
        <v>0</v>
      </c>
      <c r="K2278" s="1061"/>
      <c r="L2278" s="1061"/>
      <c r="M2278" s="1063"/>
      <c r="N2278" s="1063"/>
      <c r="O2278" s="1060">
        <f t="shared" si="892"/>
        <v>0</v>
      </c>
      <c r="P2278" s="1061"/>
      <c r="Q2278" s="1061"/>
      <c r="R2278" s="1063"/>
      <c r="S2278" s="1063"/>
      <c r="T2278" s="1079">
        <f t="shared" si="905"/>
        <v>0</v>
      </c>
      <c r="U2278" s="1061">
        <f t="shared" si="897"/>
        <v>0</v>
      </c>
      <c r="V2278" s="1061">
        <f t="shared" si="890"/>
        <v>0</v>
      </c>
      <c r="W2278" s="1063">
        <f>SUM(H2278,M2278,R2278)</f>
        <v>0</v>
      </c>
      <c r="X2278" s="1063">
        <f t="shared" si="890"/>
        <v>0</v>
      </c>
      <c r="Y2278" s="1060">
        <f t="shared" si="890"/>
        <v>0</v>
      </c>
      <c r="Z2278" s="1080" t="str">
        <f t="shared" si="887"/>
        <v/>
      </c>
      <c r="AA2278" s="1126">
        <f t="shared" si="884"/>
        <v>0</v>
      </c>
      <c r="AB2278" s="1082">
        <f t="shared" si="884"/>
        <v>0</v>
      </c>
      <c r="AC2278" s="1083">
        <f t="shared" si="884"/>
        <v>0</v>
      </c>
      <c r="AD2278" s="1089">
        <f t="shared" si="884"/>
        <v>0</v>
      </c>
      <c r="AE2278" s="1071">
        <f t="shared" si="906"/>
        <v>0</v>
      </c>
      <c r="AF2278" s="1071">
        <f t="shared" si="906"/>
        <v>0</v>
      </c>
      <c r="AG2278" s="1071">
        <f t="shared" si="906"/>
        <v>0</v>
      </c>
      <c r="AH2278" s="1071">
        <f t="shared" si="906"/>
        <v>0</v>
      </c>
      <c r="AI2278" s="1060">
        <f t="shared" si="885"/>
        <v>0</v>
      </c>
      <c r="AJ2278" s="1102">
        <f t="shared" si="894"/>
        <v>0</v>
      </c>
      <c r="AK2278" s="1102">
        <f t="shared" si="894"/>
        <v>0</v>
      </c>
      <c r="AL2278" s="1102">
        <f t="shared" si="894"/>
        <v>0</v>
      </c>
      <c r="AM2278" s="1102">
        <f t="shared" si="895"/>
        <v>0</v>
      </c>
      <c r="AN2278" s="1085">
        <f t="shared" si="896"/>
        <v>0</v>
      </c>
      <c r="AO2278" s="1061">
        <f t="shared" si="904"/>
        <v>0</v>
      </c>
      <c r="AP2278" s="1061">
        <f t="shared" si="904"/>
        <v>0</v>
      </c>
      <c r="AQ2278" s="1061">
        <f t="shared" si="904"/>
        <v>0</v>
      </c>
      <c r="AR2278" s="1061">
        <f t="shared" si="904"/>
        <v>0</v>
      </c>
      <c r="AS2278" s="1061">
        <f t="shared" si="904"/>
        <v>0</v>
      </c>
      <c r="AT2278" s="850" t="str">
        <f t="shared" si="888"/>
        <v/>
      </c>
      <c r="AU2278" s="893"/>
      <c r="AV2278" s="894"/>
      <c r="AW2278" s="894"/>
      <c r="AX2278" s="894"/>
      <c r="AY2278" s="894"/>
      <c r="AZ2278" s="918"/>
    </row>
    <row r="2279" spans="1:52" ht="13.5" customHeight="1">
      <c r="A2279" s="838" t="str">
        <f t="shared" si="902"/>
        <v/>
      </c>
      <c r="B2279" s="906"/>
      <c r="C2279" s="844"/>
      <c r="D2279" s="1117"/>
      <c r="E2279" s="1060"/>
      <c r="F2279" s="1140"/>
      <c r="G2279" s="1086"/>
      <c r="H2279" s="1077"/>
      <c r="I2279" s="1077"/>
      <c r="J2279" s="1060">
        <f t="shared" si="903"/>
        <v>0</v>
      </c>
      <c r="K2279" s="1061"/>
      <c r="L2279" s="1061"/>
      <c r="M2279" s="1063"/>
      <c r="N2279" s="1063"/>
      <c r="O2279" s="1060">
        <f t="shared" si="892"/>
        <v>0</v>
      </c>
      <c r="P2279" s="1061"/>
      <c r="Q2279" s="1061"/>
      <c r="R2279" s="1063"/>
      <c r="S2279" s="1063"/>
      <c r="T2279" s="1079">
        <f t="shared" si="905"/>
        <v>0</v>
      </c>
      <c r="U2279" s="1061">
        <f t="shared" si="897"/>
        <v>0</v>
      </c>
      <c r="V2279" s="1061">
        <f>SUM(G2279,L2279,Q2279)</f>
        <v>0</v>
      </c>
      <c r="W2279" s="1063">
        <f>SUM(H2279,M2279,R2279)</f>
        <v>0</v>
      </c>
      <c r="X2279" s="1063">
        <f>SUM(I2279,N2279,S2279)</f>
        <v>0</v>
      </c>
      <c r="Y2279" s="1060">
        <f>SUM(J2279,O2279,T2279)</f>
        <v>0</v>
      </c>
      <c r="Z2279" s="1080" t="str">
        <f t="shared" si="887"/>
        <v/>
      </c>
      <c r="AA2279" s="1126">
        <f t="shared" si="884"/>
        <v>0</v>
      </c>
      <c r="AB2279" s="1082">
        <f t="shared" si="884"/>
        <v>0</v>
      </c>
      <c r="AC2279" s="1083">
        <f t="shared" si="884"/>
        <v>0</v>
      </c>
      <c r="AD2279" s="1089">
        <f t="shared" si="884"/>
        <v>0</v>
      </c>
      <c r="AE2279" s="1071">
        <f t="shared" si="906"/>
        <v>0</v>
      </c>
      <c r="AF2279" s="1071">
        <f t="shared" si="906"/>
        <v>0</v>
      </c>
      <c r="AG2279" s="1071">
        <f t="shared" si="906"/>
        <v>0</v>
      </c>
      <c r="AH2279" s="1071">
        <f t="shared" si="906"/>
        <v>0</v>
      </c>
      <c r="AI2279" s="1060">
        <f t="shared" si="885"/>
        <v>0</v>
      </c>
      <c r="AJ2279" s="1102">
        <f t="shared" si="894"/>
        <v>0</v>
      </c>
      <c r="AK2279" s="1102">
        <f t="shared" si="894"/>
        <v>0</v>
      </c>
      <c r="AL2279" s="1102">
        <f t="shared" si="894"/>
        <v>0</v>
      </c>
      <c r="AM2279" s="1102">
        <f t="shared" si="895"/>
        <v>0</v>
      </c>
      <c r="AN2279" s="1085">
        <f t="shared" si="896"/>
        <v>0</v>
      </c>
      <c r="AO2279" s="1061">
        <f t="shared" si="904"/>
        <v>0</v>
      </c>
      <c r="AP2279" s="1061">
        <f t="shared" si="904"/>
        <v>0</v>
      </c>
      <c r="AQ2279" s="1061">
        <f t="shared" si="904"/>
        <v>0</v>
      </c>
      <c r="AR2279" s="1061">
        <f t="shared" si="904"/>
        <v>0</v>
      </c>
      <c r="AS2279" s="1061">
        <f t="shared" si="904"/>
        <v>0</v>
      </c>
      <c r="AT2279" s="850" t="str">
        <f t="shared" si="888"/>
        <v/>
      </c>
      <c r="AU2279" s="893"/>
      <c r="AV2279" s="894"/>
      <c r="AW2279" s="894"/>
      <c r="AX2279" s="894"/>
      <c r="AY2279" s="894"/>
      <c r="AZ2279" s="918"/>
    </row>
    <row r="2280" spans="1:52" ht="13.5" customHeight="1">
      <c r="A2280" s="838"/>
      <c r="B2280" s="906"/>
      <c r="C2280" s="844"/>
      <c r="D2280" s="1117"/>
      <c r="E2280" s="1060"/>
      <c r="F2280" s="1140"/>
      <c r="G2280" s="1086"/>
      <c r="H2280" s="1077"/>
      <c r="I2280" s="1077"/>
      <c r="J2280" s="1060"/>
      <c r="K2280" s="1061"/>
      <c r="L2280" s="1061"/>
      <c r="M2280" s="1063"/>
      <c r="N2280" s="1063"/>
      <c r="O2280" s="1060"/>
      <c r="P2280" s="1061"/>
      <c r="Q2280" s="1061"/>
      <c r="R2280" s="1063"/>
      <c r="S2280" s="1063"/>
      <c r="T2280" s="1079"/>
      <c r="U2280" s="1061"/>
      <c r="V2280" s="1061"/>
      <c r="W2280" s="1063"/>
      <c r="X2280" s="1063"/>
      <c r="Y2280" s="1060"/>
      <c r="Z2280" s="1080"/>
      <c r="AA2280" s="1126"/>
      <c r="AB2280" s="1082"/>
      <c r="AC2280" s="1083"/>
      <c r="AD2280" s="1089"/>
      <c r="AE2280" s="1071"/>
      <c r="AF2280" s="1071"/>
      <c r="AG2280" s="1071"/>
      <c r="AH2280" s="1071"/>
      <c r="AI2280" s="1060"/>
      <c r="AJ2280" s="1102"/>
      <c r="AK2280" s="1102"/>
      <c r="AL2280" s="1102"/>
      <c r="AM2280" s="1102"/>
      <c r="AN2280" s="1085"/>
      <c r="AO2280" s="1061"/>
      <c r="AP2280" s="1061"/>
      <c r="AQ2280" s="1061"/>
      <c r="AR2280" s="1061"/>
      <c r="AS2280" s="1061"/>
      <c r="AT2280" s="850"/>
      <c r="AU2280" s="893"/>
      <c r="AV2280" s="894"/>
      <c r="AW2280" s="894"/>
      <c r="AX2280" s="894"/>
      <c r="AY2280" s="894"/>
      <c r="AZ2280" s="918"/>
    </row>
    <row r="2281" spans="1:52" ht="13.5" customHeight="1">
      <c r="A2281" s="838"/>
      <c r="B2281" s="906"/>
      <c r="C2281" s="844"/>
      <c r="D2281" s="1117"/>
      <c r="E2281" s="1060"/>
      <c r="F2281" s="1140"/>
      <c r="G2281" s="1086"/>
      <c r="H2281" s="1077"/>
      <c r="I2281" s="1077"/>
      <c r="J2281" s="1060"/>
      <c r="K2281" s="1061"/>
      <c r="L2281" s="1061"/>
      <c r="M2281" s="1063"/>
      <c r="N2281" s="1063"/>
      <c r="O2281" s="1060"/>
      <c r="P2281" s="1061"/>
      <c r="Q2281" s="1061"/>
      <c r="R2281" s="1063"/>
      <c r="S2281" s="1063"/>
      <c r="T2281" s="1079"/>
      <c r="U2281" s="1061"/>
      <c r="V2281" s="1061"/>
      <c r="W2281" s="1063"/>
      <c r="X2281" s="1063"/>
      <c r="Y2281" s="1060"/>
      <c r="Z2281" s="1080"/>
      <c r="AA2281" s="1126"/>
      <c r="AB2281" s="1082"/>
      <c r="AC2281" s="1083"/>
      <c r="AD2281" s="1089"/>
      <c r="AE2281" s="1071"/>
      <c r="AF2281" s="1071"/>
      <c r="AG2281" s="1071"/>
      <c r="AH2281" s="1071"/>
      <c r="AI2281" s="1060"/>
      <c r="AJ2281" s="1102"/>
      <c r="AK2281" s="1102"/>
      <c r="AL2281" s="1102"/>
      <c r="AM2281" s="1102"/>
      <c r="AN2281" s="1085"/>
      <c r="AO2281" s="1061"/>
      <c r="AP2281" s="1061"/>
      <c r="AQ2281" s="1061"/>
      <c r="AR2281" s="1061"/>
      <c r="AS2281" s="1061"/>
      <c r="AT2281" s="850"/>
      <c r="AU2281" s="893"/>
      <c r="AV2281" s="894"/>
      <c r="AW2281" s="894"/>
      <c r="AX2281" s="894"/>
      <c r="AY2281" s="894"/>
      <c r="AZ2281" s="918"/>
    </row>
    <row r="2282" spans="1:52" ht="13.5" customHeight="1">
      <c r="A2282" s="838"/>
      <c r="B2282" s="906"/>
      <c r="C2282" s="844"/>
      <c r="D2282" s="1117"/>
      <c r="E2282" s="1060"/>
      <c r="F2282" s="1140"/>
      <c r="G2282" s="1086"/>
      <c r="H2282" s="1077"/>
      <c r="I2282" s="1077"/>
      <c r="J2282" s="1060"/>
      <c r="K2282" s="1061"/>
      <c r="L2282" s="1061"/>
      <c r="M2282" s="1063"/>
      <c r="N2282" s="1063"/>
      <c r="O2282" s="1060"/>
      <c r="P2282" s="1061"/>
      <c r="Q2282" s="1061"/>
      <c r="R2282" s="1063"/>
      <c r="S2282" s="1063"/>
      <c r="T2282" s="1079"/>
      <c r="U2282" s="1061"/>
      <c r="V2282" s="1061"/>
      <c r="W2282" s="1063"/>
      <c r="X2282" s="1063"/>
      <c r="Y2282" s="1060"/>
      <c r="Z2282" s="1080"/>
      <c r="AA2282" s="1126"/>
      <c r="AB2282" s="1082"/>
      <c r="AC2282" s="1083"/>
      <c r="AD2282" s="1089"/>
      <c r="AE2282" s="1071"/>
      <c r="AF2282" s="1071"/>
      <c r="AG2282" s="1071"/>
      <c r="AH2282" s="1071"/>
      <c r="AI2282" s="1060"/>
      <c r="AJ2282" s="1102"/>
      <c r="AK2282" s="1102"/>
      <c r="AL2282" s="1102"/>
      <c r="AM2282" s="1102"/>
      <c r="AN2282" s="1085"/>
      <c r="AO2282" s="1061"/>
      <c r="AP2282" s="1061"/>
      <c r="AQ2282" s="1061"/>
      <c r="AR2282" s="1061"/>
      <c r="AS2282" s="1061"/>
      <c r="AT2282" s="850"/>
      <c r="AU2282" s="893"/>
      <c r="AV2282" s="894"/>
      <c r="AW2282" s="894"/>
      <c r="AX2282" s="894"/>
      <c r="AY2282" s="894"/>
      <c r="AZ2282" s="918"/>
    </row>
    <row r="2283" spans="1:52" ht="13.5" customHeight="1">
      <c r="A2283" s="838" t="str">
        <f>IF(B2283&lt;&gt;"",MAX($A2278:$A2279)+1,"")</f>
        <v/>
      </c>
      <c r="B2283" s="951"/>
      <c r="C2283" s="952"/>
      <c r="D2283" s="1143"/>
      <c r="E2283" s="1060"/>
      <c r="F2283" s="1140"/>
      <c r="G2283" s="1086"/>
      <c r="H2283" s="1077"/>
      <c r="I2283" s="1077"/>
      <c r="J2283" s="1060">
        <f>SUM(F2283:I2283)*$E2283</f>
        <v>0</v>
      </c>
      <c r="K2283" s="1061"/>
      <c r="L2283" s="1061"/>
      <c r="M2283" s="1063"/>
      <c r="N2283" s="1063"/>
      <c r="O2283" s="1060">
        <f>SUM(K2283:N2283)*$E2283</f>
        <v>0</v>
      </c>
      <c r="P2283" s="1061"/>
      <c r="Q2283" s="1061"/>
      <c r="R2283" s="1063"/>
      <c r="S2283" s="1063"/>
      <c r="T2283" s="1079">
        <f>SUM(P2283:S2283)*$E2283</f>
        <v>0</v>
      </c>
      <c r="U2283" s="1061">
        <f t="shared" ref="U2283:Y2285" si="907">SUM(F2283,K2283,P2283)</f>
        <v>0</v>
      </c>
      <c r="V2283" s="1061">
        <f t="shared" si="907"/>
        <v>0</v>
      </c>
      <c r="W2283" s="1063">
        <f t="shared" si="907"/>
        <v>0</v>
      </c>
      <c r="X2283" s="1063">
        <f t="shared" si="907"/>
        <v>0</v>
      </c>
      <c r="Y2283" s="1060">
        <f t="shared" si="907"/>
        <v>0</v>
      </c>
      <c r="Z2283" s="1080" t="str">
        <f t="shared" ref="Z2283:AD2285" si="908">A2283</f>
        <v/>
      </c>
      <c r="AA2283" s="1126">
        <f t="shared" si="908"/>
        <v>0</v>
      </c>
      <c r="AB2283" s="1082">
        <f t="shared" si="908"/>
        <v>0</v>
      </c>
      <c r="AC2283" s="1083">
        <f t="shared" si="908"/>
        <v>0</v>
      </c>
      <c r="AD2283" s="1089">
        <f t="shared" si="908"/>
        <v>0</v>
      </c>
      <c r="AE2283" s="1071">
        <f t="shared" ref="AE2283:AH2285" si="909">AE2201+AJ2201-AO2201</f>
        <v>0</v>
      </c>
      <c r="AF2283" s="1071">
        <f t="shared" si="909"/>
        <v>0</v>
      </c>
      <c r="AG2283" s="1071">
        <f t="shared" si="909"/>
        <v>0</v>
      </c>
      <c r="AH2283" s="1071">
        <f t="shared" si="909"/>
        <v>0</v>
      </c>
      <c r="AI2283" s="1060">
        <f>SUM(AE2283:AH2283)*$E2283</f>
        <v>0</v>
      </c>
      <c r="AJ2283" s="1102">
        <f t="shared" ref="AJ2283:AM2285" si="910">U2283</f>
        <v>0</v>
      </c>
      <c r="AK2283" s="1102">
        <f t="shared" si="910"/>
        <v>0</v>
      </c>
      <c r="AL2283" s="1102">
        <f t="shared" si="910"/>
        <v>0</v>
      </c>
      <c r="AM2283" s="1102">
        <f t="shared" si="910"/>
        <v>0</v>
      </c>
      <c r="AN2283" s="1085">
        <f>SUM(AJ2283:AM2283)*$E2283</f>
        <v>0</v>
      </c>
      <c r="AO2283" s="1061">
        <f t="shared" ref="AO2283:AS2285" si="911">U2283</f>
        <v>0</v>
      </c>
      <c r="AP2283" s="1061">
        <f t="shared" si="911"/>
        <v>0</v>
      </c>
      <c r="AQ2283" s="1061">
        <f t="shared" si="911"/>
        <v>0</v>
      </c>
      <c r="AR2283" s="1061">
        <f t="shared" si="911"/>
        <v>0</v>
      </c>
      <c r="AS2283" s="1061">
        <f t="shared" si="911"/>
        <v>0</v>
      </c>
      <c r="AT2283" s="850" t="str">
        <f>IF(AC2283&lt;&gt;0,SUM(AO2283:AR2283)*$AC2283-SUM(AO2283:AR2283)*$AD2283,"")</f>
        <v/>
      </c>
      <c r="AU2283" s="893"/>
      <c r="AV2283" s="894"/>
      <c r="AW2283" s="894"/>
      <c r="AX2283" s="894"/>
      <c r="AY2283" s="894"/>
      <c r="AZ2283" s="954"/>
    </row>
    <row r="2284" spans="1:52" ht="13.5" customHeight="1">
      <c r="A2284" s="838" t="str">
        <f>IF(B2284&lt;&gt;"",MAX($A2279:$A2283)+1,"")</f>
        <v/>
      </c>
      <c r="B2284" s="951"/>
      <c r="C2284" s="952"/>
      <c r="D2284" s="1143"/>
      <c r="E2284" s="1060"/>
      <c r="F2284" s="1140"/>
      <c r="G2284" s="1086"/>
      <c r="H2284" s="1077"/>
      <c r="I2284" s="1077"/>
      <c r="J2284" s="1060">
        <f>SUM(F2284:I2284)*$E2284</f>
        <v>0</v>
      </c>
      <c r="K2284" s="1061"/>
      <c r="L2284" s="1061"/>
      <c r="M2284" s="1063"/>
      <c r="N2284" s="1063"/>
      <c r="O2284" s="1060">
        <f>SUM(K2284:N2284)*$E2284</f>
        <v>0</v>
      </c>
      <c r="P2284" s="1061"/>
      <c r="Q2284" s="1061"/>
      <c r="R2284" s="1063"/>
      <c r="S2284" s="1063"/>
      <c r="T2284" s="1079">
        <f>SUM(P2284:S2284)*$E2284</f>
        <v>0</v>
      </c>
      <c r="U2284" s="1061">
        <f t="shared" si="907"/>
        <v>0</v>
      </c>
      <c r="V2284" s="1061">
        <f t="shared" si="907"/>
        <v>0</v>
      </c>
      <c r="W2284" s="1063">
        <f t="shared" si="907"/>
        <v>0</v>
      </c>
      <c r="X2284" s="1063">
        <f t="shared" si="907"/>
        <v>0</v>
      </c>
      <c r="Y2284" s="1060">
        <f t="shared" si="907"/>
        <v>0</v>
      </c>
      <c r="Z2284" s="1080" t="str">
        <f t="shared" si="908"/>
        <v/>
      </c>
      <c r="AA2284" s="1126">
        <f t="shared" si="908"/>
        <v>0</v>
      </c>
      <c r="AB2284" s="1082">
        <f t="shared" si="908"/>
        <v>0</v>
      </c>
      <c r="AC2284" s="1083">
        <f t="shared" si="908"/>
        <v>0</v>
      </c>
      <c r="AD2284" s="1089">
        <f>E2284</f>
        <v>0</v>
      </c>
      <c r="AE2284" s="1071">
        <f t="shared" si="909"/>
        <v>0</v>
      </c>
      <c r="AF2284" s="1071">
        <f t="shared" si="909"/>
        <v>0</v>
      </c>
      <c r="AG2284" s="1071">
        <f t="shared" si="909"/>
        <v>0</v>
      </c>
      <c r="AH2284" s="1071">
        <f t="shared" si="909"/>
        <v>0</v>
      </c>
      <c r="AI2284" s="1060">
        <f>SUM(AE2284:AH2284)*$E2284</f>
        <v>0</v>
      </c>
      <c r="AJ2284" s="1102">
        <f t="shared" si="910"/>
        <v>0</v>
      </c>
      <c r="AK2284" s="1102">
        <f t="shared" si="910"/>
        <v>0</v>
      </c>
      <c r="AL2284" s="1102">
        <f t="shared" si="910"/>
        <v>0</v>
      </c>
      <c r="AM2284" s="1102">
        <f t="shared" si="910"/>
        <v>0</v>
      </c>
      <c r="AN2284" s="1085">
        <f>SUM(AJ2284:AM2284)*$E2284</f>
        <v>0</v>
      </c>
      <c r="AO2284" s="1061">
        <f t="shared" si="911"/>
        <v>0</v>
      </c>
      <c r="AP2284" s="1061">
        <f t="shared" si="911"/>
        <v>0</v>
      </c>
      <c r="AQ2284" s="1061">
        <f t="shared" si="911"/>
        <v>0</v>
      </c>
      <c r="AR2284" s="1061">
        <f t="shared" si="911"/>
        <v>0</v>
      </c>
      <c r="AS2284" s="1061">
        <f t="shared" si="911"/>
        <v>0</v>
      </c>
      <c r="AT2284" s="850" t="str">
        <f>IF(AC2284&lt;&gt;0,SUM(AO2284:AR2284)*$AC2284-SUM(AO2284:AR2284)*$AD2284,"")</f>
        <v/>
      </c>
      <c r="AU2284" s="893"/>
      <c r="AV2284" s="894"/>
      <c r="AW2284" s="894"/>
      <c r="AX2284" s="894"/>
      <c r="AY2284" s="894"/>
      <c r="AZ2284" s="954"/>
    </row>
    <row r="2285" spans="1:52" ht="13.5" customHeight="1">
      <c r="A2285" s="838" t="str">
        <f>IF(B2285&lt;&gt;"",MAX($A2283:$A2284)+1,"")</f>
        <v/>
      </c>
      <c r="B2285" s="955"/>
      <c r="C2285" s="956"/>
      <c r="D2285" s="1152"/>
      <c r="E2285" s="1153"/>
      <c r="F2285" s="1154"/>
      <c r="G2285" s="1155"/>
      <c r="H2285" s="1156"/>
      <c r="I2285" s="1156"/>
      <c r="J2285" s="1060">
        <f>SUM(F2285:I2285)*$E2285</f>
        <v>0</v>
      </c>
      <c r="K2285" s="1061"/>
      <c r="L2285" s="1061"/>
      <c r="M2285" s="1063"/>
      <c r="N2285" s="1063"/>
      <c r="O2285" s="1157">
        <f>SUM(K2285:N2285)*$E2285</f>
        <v>0</v>
      </c>
      <c r="P2285" s="1061"/>
      <c r="Q2285" s="1061"/>
      <c r="R2285" s="1063"/>
      <c r="S2285" s="1063"/>
      <c r="T2285" s="1079">
        <f>SUM(P2285:S2285)*$E2285</f>
        <v>0</v>
      </c>
      <c r="U2285" s="1061">
        <f>SUM(F2285,K2285,P2285)</f>
        <v>0</v>
      </c>
      <c r="V2285" s="1061">
        <f t="shared" si="907"/>
        <v>0</v>
      </c>
      <c r="W2285" s="1063">
        <f t="shared" si="907"/>
        <v>0</v>
      </c>
      <c r="X2285" s="1063">
        <f>SUM(I2285,N2285,S2285)</f>
        <v>0</v>
      </c>
      <c r="Y2285" s="1060">
        <f>SUM(J2285,O2285,T2285)</f>
        <v>0</v>
      </c>
      <c r="Z2285" s="1080" t="str">
        <f t="shared" si="908"/>
        <v/>
      </c>
      <c r="AA2285" s="1126">
        <f>B2285</f>
        <v>0</v>
      </c>
      <c r="AB2285" s="1082">
        <f>C2285</f>
        <v>0</v>
      </c>
      <c r="AC2285" s="1158">
        <f>D2285</f>
        <v>0</v>
      </c>
      <c r="AD2285" s="1089">
        <f>E2285</f>
        <v>0</v>
      </c>
      <c r="AE2285" s="1071">
        <f t="shared" si="909"/>
        <v>0</v>
      </c>
      <c r="AF2285" s="1071">
        <f t="shared" si="909"/>
        <v>0</v>
      </c>
      <c r="AG2285" s="1071">
        <f t="shared" si="909"/>
        <v>0</v>
      </c>
      <c r="AH2285" s="1071">
        <f t="shared" si="909"/>
        <v>0</v>
      </c>
      <c r="AI2285" s="1060">
        <f>SUM(AE2285:AH2285)*$E2285</f>
        <v>0</v>
      </c>
      <c r="AJ2285" s="1102">
        <f t="shared" si="910"/>
        <v>0</v>
      </c>
      <c r="AK2285" s="1102">
        <f t="shared" si="910"/>
        <v>0</v>
      </c>
      <c r="AL2285" s="1102">
        <f t="shared" si="910"/>
        <v>0</v>
      </c>
      <c r="AM2285" s="1102">
        <f t="shared" si="910"/>
        <v>0</v>
      </c>
      <c r="AN2285" s="1085">
        <f>SUM(AJ2285:AM2285)*$E2285</f>
        <v>0</v>
      </c>
      <c r="AO2285" s="1061">
        <f t="shared" si="911"/>
        <v>0</v>
      </c>
      <c r="AP2285" s="1061">
        <f t="shared" si="911"/>
        <v>0</v>
      </c>
      <c r="AQ2285" s="1061">
        <f t="shared" si="911"/>
        <v>0</v>
      </c>
      <c r="AR2285" s="1061">
        <f t="shared" si="911"/>
        <v>0</v>
      </c>
      <c r="AS2285" s="1061">
        <f t="shared" si="911"/>
        <v>0</v>
      </c>
      <c r="AT2285" s="963" t="str">
        <f>IF(AC2285&lt;&gt;0,SUM(AO2285:AR2285)*$AC2285-SUM(AO2285:AR2285)*$AD2285,"")</f>
        <v/>
      </c>
      <c r="AU2285" s="893"/>
      <c r="AV2285" s="894"/>
      <c r="AW2285" s="894"/>
      <c r="AX2285" s="894"/>
      <c r="AY2285" s="894"/>
      <c r="AZ2285" s="954"/>
    </row>
    <row r="2286" spans="1:52" ht="13.5" customHeight="1">
      <c r="A2286" s="964"/>
      <c r="B2286" s="964" t="s">
        <v>6</v>
      </c>
      <c r="C2286" s="965"/>
      <c r="D2286" s="966"/>
      <c r="E2286" s="965"/>
      <c r="F2286" s="965"/>
      <c r="G2286" s="967"/>
      <c r="H2286" s="965"/>
      <c r="I2286" s="965"/>
      <c r="J2286" s="968">
        <f>SUM(J2220:J2285)</f>
        <v>1593.7</v>
      </c>
      <c r="K2286" s="969"/>
      <c r="L2286" s="969"/>
      <c r="M2286" s="969"/>
      <c r="N2286" s="969"/>
      <c r="O2286" s="968">
        <f>SUM(O2220:O2285)</f>
        <v>4004.95</v>
      </c>
      <c r="P2286" s="969"/>
      <c r="Q2286" s="969"/>
      <c r="R2286" s="969"/>
      <c r="S2286" s="969"/>
      <c r="T2286" s="968">
        <f>SUM(T2220:T2285)</f>
        <v>4100.6499999999996</v>
      </c>
      <c r="U2286" s="969"/>
      <c r="V2286" s="969"/>
      <c r="W2286" s="969"/>
      <c r="X2286" s="969"/>
      <c r="Y2286" s="968">
        <f>SUM(Y2220:Y2285)</f>
        <v>9699.2999999999993</v>
      </c>
      <c r="Z2286" s="964"/>
      <c r="AA2286" s="964" t="s">
        <v>6</v>
      </c>
      <c r="AB2286" s="969"/>
      <c r="AC2286" s="970"/>
      <c r="AD2286" s="969"/>
      <c r="AE2286" s="969"/>
      <c r="AF2286" s="969"/>
      <c r="AG2286" s="969"/>
      <c r="AH2286" s="969"/>
      <c r="AI2286" s="971">
        <f>SUM(AI2220:AI2285)</f>
        <v>65866.3</v>
      </c>
      <c r="AJ2286" s="969"/>
      <c r="AK2286" s="969"/>
      <c r="AL2286" s="969"/>
      <c r="AM2286" s="969"/>
      <c r="AN2286" s="969">
        <f>SUM(AN2220:AN2285)</f>
        <v>8372.5</v>
      </c>
      <c r="AO2286" s="969"/>
      <c r="AP2286" s="969"/>
      <c r="AQ2286" s="969"/>
      <c r="AR2286" s="969"/>
      <c r="AS2286" s="969">
        <f>SUM(AS2220:AS2285)</f>
        <v>9699.2999999999993</v>
      </c>
      <c r="AT2286" s="972">
        <f>SUM(AT2220:AT2285)</f>
        <v>543</v>
      </c>
      <c r="AU2286" s="973"/>
      <c r="AV2286" s="974"/>
      <c r="AW2286" s="974"/>
      <c r="AX2286" s="974"/>
      <c r="AY2286" s="974"/>
      <c r="AZ2286" s="975"/>
    </row>
    <row r="2287" spans="1:52" ht="13.5" customHeight="1">
      <c r="A2287" s="976"/>
      <c r="B2287" s="1484" t="s">
        <v>866</v>
      </c>
      <c r="C2287" s="1487" t="s">
        <v>867</v>
      </c>
      <c r="D2287" s="1488"/>
      <c r="E2287" s="1489"/>
      <c r="F2287" s="1490" t="str">
        <f>"Đtượng BB : " &amp; SUM(F2288:F2290) &amp;"đ/c = " &amp; SUM(J2288:J2290) &amp;"k"</f>
        <v>Đtượng BB : 342đ/c = 8892k</v>
      </c>
      <c r="G2287" s="1491"/>
      <c r="H2287" s="1491"/>
      <c r="I2287" s="1491"/>
      <c r="J2287" s="1492"/>
      <c r="K2287" s="1490" t="str">
        <f>"Đtượng BC: " &amp; SUM(K2288:K2290) &amp;"đ/c = " &amp; SUM(O2288:O2290) &amp;"k"</f>
        <v>Đtượng BC: 39đ/c = 806k</v>
      </c>
      <c r="L2287" s="1491"/>
      <c r="M2287" s="1491"/>
      <c r="N2287" s="1491"/>
      <c r="O2287" s="1492"/>
      <c r="P2287" s="1493" t="s">
        <v>6</v>
      </c>
      <c r="Q2287" s="1494"/>
      <c r="R2287" s="1495"/>
      <c r="S2287" s="977"/>
      <c r="T2287" s="1496" t="s">
        <v>868</v>
      </c>
      <c r="U2287" s="1497"/>
      <c r="V2287" s="1497"/>
      <c r="W2287" s="1497"/>
      <c r="X2287" s="1497"/>
      <c r="Y2287" s="1498"/>
      <c r="Z2287" s="978"/>
      <c r="AA2287" s="930"/>
      <c r="AB2287" s="930"/>
      <c r="AC2287" s="979"/>
      <c r="AD2287" s="930"/>
      <c r="AE2287" s="930"/>
      <c r="AF2287" s="930"/>
      <c r="AG2287" s="930"/>
      <c r="AH2287" s="930"/>
      <c r="AI2287" s="930"/>
      <c r="AJ2287" s="930"/>
      <c r="AK2287" s="930"/>
      <c r="AL2287" s="930"/>
      <c r="AM2287" s="930"/>
      <c r="AN2287" s="930"/>
      <c r="AO2287" s="930"/>
      <c r="AP2287" s="930"/>
      <c r="AQ2287" s="930"/>
      <c r="AR2287" s="930"/>
      <c r="AS2287" s="930"/>
      <c r="AT2287" s="930"/>
      <c r="AU2287" s="980"/>
    </row>
    <row r="2288" spans="1:52" ht="13.5" customHeight="1">
      <c r="A2288" s="981"/>
      <c r="B2288" s="1485"/>
      <c r="C2288" s="1499" t="s">
        <v>856</v>
      </c>
      <c r="D2288" s="1500"/>
      <c r="E2288" s="1501"/>
      <c r="F2288" s="982">
        <v>114</v>
      </c>
      <c r="G2288" s="982" t="s">
        <v>27</v>
      </c>
      <c r="H2288" s="983">
        <v>14</v>
      </c>
      <c r="I2288" s="984" t="s">
        <v>29</v>
      </c>
      <c r="J2288" s="985">
        <f>F2288*H2288</f>
        <v>1596</v>
      </c>
      <c r="K2288" s="986">
        <v>13</v>
      </c>
      <c r="L2288" s="984" t="s">
        <v>27</v>
      </c>
      <c r="M2288" s="987">
        <v>14</v>
      </c>
      <c r="N2288" s="984" t="s">
        <v>28</v>
      </c>
      <c r="O2288" s="988">
        <f>K2288*M2288</f>
        <v>182</v>
      </c>
      <c r="P2288" s="989" t="str">
        <f>F2288+K2288 &amp;"đ/c"</f>
        <v>127đ/c</v>
      </c>
      <c r="Q2288" s="1471">
        <f>J2288+O2288</f>
        <v>1778</v>
      </c>
      <c r="R2288" s="1472"/>
      <c r="S2288" s="990"/>
      <c r="T2288" s="1473" t="s">
        <v>869</v>
      </c>
      <c r="U2288" s="1474"/>
      <c r="V2288" s="1474"/>
      <c r="W2288" s="1474"/>
      <c r="X2288" s="991"/>
      <c r="Y2288" s="992">
        <f>SUM(J2288:J2292)+SUM(O2288:O2290)+Q2291-Q2292</f>
        <v>11964.899999999994</v>
      </c>
      <c r="AB2288" s="993" t="s">
        <v>870</v>
      </c>
      <c r="AC2288" s="994"/>
      <c r="AD2288" s="993"/>
      <c r="AE2288" s="993"/>
      <c r="AF2288" s="993"/>
      <c r="AG2288" s="995"/>
      <c r="AH2288" s="995"/>
      <c r="AI2288" s="1261" t="s">
        <v>871</v>
      </c>
      <c r="AJ2288" s="1261"/>
      <c r="AK2288" s="1261"/>
      <c r="AL2288" s="1261"/>
      <c r="AM2288" s="1261"/>
      <c r="AN2288" s="1261"/>
      <c r="AO2288" s="995"/>
      <c r="AP2288" s="995"/>
      <c r="AQ2288" s="995"/>
      <c r="AR2288" s="995"/>
      <c r="AS2288" s="995"/>
      <c r="AT2288" s="993" t="s">
        <v>21</v>
      </c>
      <c r="AU2288" s="993"/>
      <c r="AV2288" s="996"/>
      <c r="AW2288" s="996"/>
      <c r="AX2288" s="996"/>
    </row>
    <row r="2289" spans="1:52" ht="13.5" customHeight="1">
      <c r="A2289" s="981"/>
      <c r="B2289" s="1485"/>
      <c r="C2289" s="1475" t="s">
        <v>857</v>
      </c>
      <c r="D2289" s="1476"/>
      <c r="E2289" s="1477"/>
      <c r="F2289" s="982">
        <v>114</v>
      </c>
      <c r="G2289" s="997" t="s">
        <v>27</v>
      </c>
      <c r="H2289" s="983">
        <v>32</v>
      </c>
      <c r="I2289" s="998" t="s">
        <v>29</v>
      </c>
      <c r="J2289" s="999">
        <f>F2289*H2289</f>
        <v>3648</v>
      </c>
      <c r="K2289" s="1000">
        <v>13</v>
      </c>
      <c r="L2289" s="998" t="s">
        <v>27</v>
      </c>
      <c r="M2289" s="1001">
        <v>24</v>
      </c>
      <c r="N2289" s="998" t="s">
        <v>28</v>
      </c>
      <c r="O2289" s="1002">
        <f>K2289*M2289</f>
        <v>312</v>
      </c>
      <c r="P2289" s="1003" t="str">
        <f>F2289+K2289 &amp;"đ/c"</f>
        <v>127đ/c</v>
      </c>
      <c r="Q2289" s="1478">
        <f>J2289+O2289</f>
        <v>3960</v>
      </c>
      <c r="R2289" s="1479"/>
      <c r="S2289" s="990"/>
      <c r="T2289" s="1004" t="s">
        <v>872</v>
      </c>
      <c r="U2289" s="1005"/>
      <c r="V2289" s="1005">
        <f>M2286</f>
        <v>0</v>
      </c>
      <c r="W2289" s="1005"/>
      <c r="X2289" s="991"/>
      <c r="Y2289" s="992">
        <f>Y2286</f>
        <v>9699.2999999999993</v>
      </c>
      <c r="Z2289" s="978"/>
      <c r="AA2289" s="930"/>
      <c r="AB2289" s="930"/>
      <c r="AC2289" s="979"/>
      <c r="AD2289" s="930"/>
      <c r="AE2289" s="930"/>
      <c r="AF2289" s="930"/>
      <c r="AG2289" s="930"/>
      <c r="AH2289" s="930"/>
      <c r="AI2289" s="930"/>
      <c r="AJ2289" s="930"/>
      <c r="AK2289" s="930"/>
      <c r="AL2289" s="930"/>
      <c r="AM2289" s="930"/>
      <c r="AN2289" s="930"/>
      <c r="AO2289" s="930"/>
      <c r="AP2289" s="930"/>
      <c r="AQ2289" s="930"/>
      <c r="AR2289" s="930"/>
      <c r="AS2289" s="930"/>
      <c r="AT2289" s="930"/>
      <c r="AU2289" s="1006"/>
    </row>
    <row r="2290" spans="1:52" ht="13.5" customHeight="1">
      <c r="A2290" s="981"/>
      <c r="B2290" s="1486"/>
      <c r="C2290" s="1475" t="s">
        <v>858</v>
      </c>
      <c r="D2290" s="1476"/>
      <c r="E2290" s="1477"/>
      <c r="F2290" s="982">
        <v>114</v>
      </c>
      <c r="G2290" s="998" t="s">
        <v>27</v>
      </c>
      <c r="H2290" s="983">
        <v>32</v>
      </c>
      <c r="I2290" s="998" t="s">
        <v>29</v>
      </c>
      <c r="J2290" s="999">
        <f>F2290*H2290</f>
        <v>3648</v>
      </c>
      <c r="K2290" s="1000">
        <v>13</v>
      </c>
      <c r="L2290" s="998" t="s">
        <v>27</v>
      </c>
      <c r="M2290" s="1001">
        <v>24</v>
      </c>
      <c r="N2290" s="998" t="s">
        <v>28</v>
      </c>
      <c r="O2290" s="1002">
        <f>K2290*M2290</f>
        <v>312</v>
      </c>
      <c r="P2290" s="1003" t="str">
        <f>F2290+K2290 &amp; "đ/c"</f>
        <v>127đ/c</v>
      </c>
      <c r="Q2290" s="1478">
        <f>J2290+O2290</f>
        <v>3960</v>
      </c>
      <c r="R2290" s="1479"/>
      <c r="S2290" s="990"/>
      <c r="T2290" s="1004" t="s">
        <v>873</v>
      </c>
      <c r="U2290" s="1005"/>
      <c r="V2290" s="1005"/>
      <c r="W2290" s="1005"/>
      <c r="X2290" s="991"/>
      <c r="Y2290" s="992">
        <f>IF(Y2288-Y2289&gt;0,Y2288-Y2289,0)</f>
        <v>2265.5999999999949</v>
      </c>
      <c r="Z2290" s="978"/>
      <c r="AA2290" s="930"/>
      <c r="AB2290" s="930"/>
      <c r="AC2290" s="979"/>
      <c r="AD2290" s="930"/>
      <c r="AE2290" s="930"/>
      <c r="AF2290" s="930"/>
      <c r="AG2290" s="930"/>
      <c r="AH2290" s="930"/>
      <c r="AI2290" s="930"/>
      <c r="AJ2290" s="930"/>
      <c r="AK2290" s="930"/>
      <c r="AL2290" s="930"/>
      <c r="AM2290" s="930"/>
      <c r="AN2290" s="930"/>
      <c r="AO2290" s="930"/>
      <c r="AP2290" s="930"/>
      <c r="AQ2290" s="930"/>
      <c r="AR2290" s="930"/>
      <c r="AS2290" s="930"/>
      <c r="AT2290" s="930"/>
      <c r="AU2290" s="1006"/>
    </row>
    <row r="2291" spans="1:52" ht="13.5" customHeight="1">
      <c r="A2291" s="981"/>
      <c r="B2291" s="1007" t="s">
        <v>874</v>
      </c>
      <c r="C2291" s="1455"/>
      <c r="D2291" s="1455"/>
      <c r="E2291" s="1456"/>
      <c r="F2291" s="1008"/>
      <c r="G2291" s="1009" t="s">
        <v>27</v>
      </c>
      <c r="H2291" s="1010"/>
      <c r="I2291" s="1009" t="s">
        <v>29</v>
      </c>
      <c r="J2291" s="1011">
        <f>F2291*H2291</f>
        <v>0</v>
      </c>
      <c r="K2291" s="1012"/>
      <c r="L2291" s="1457" t="s">
        <v>897</v>
      </c>
      <c r="M2291" s="1458"/>
      <c r="N2291" s="1458"/>
      <c r="O2291" s="1459"/>
      <c r="P2291" s="1013"/>
      <c r="Q2291" s="1460">
        <f>AZ2162</f>
        <v>2266.8999999999942</v>
      </c>
      <c r="R2291" s="1461"/>
      <c r="S2291" s="990"/>
      <c r="T2291" s="1462" t="s">
        <v>865</v>
      </c>
      <c r="U2291" s="1463"/>
      <c r="V2291" s="1463"/>
      <c r="W2291" s="1463"/>
      <c r="X2291" s="991"/>
      <c r="Y2291" s="1014">
        <f>IF(Y2288-Y2289&lt;0,Y2289-Y2288,0)</f>
        <v>0</v>
      </c>
      <c r="AI2291" s="930"/>
    </row>
    <row r="2292" spans="1:52" ht="13.5" customHeight="1">
      <c r="A2292" s="981"/>
      <c r="B2292" s="1464" t="s">
        <v>875</v>
      </c>
      <c r="C2292" s="1465"/>
      <c r="D2292" s="1015"/>
      <c r="E2292" s="1016"/>
      <c r="F2292" s="1017"/>
      <c r="G2292" s="1018" t="s">
        <v>27</v>
      </c>
      <c r="H2292" s="1019"/>
      <c r="I2292" s="1018" t="s">
        <v>29</v>
      </c>
      <c r="J2292" s="1020">
        <f>F2292*H2292</f>
        <v>0</v>
      </c>
      <c r="K2292" s="1021"/>
      <c r="L2292" s="1466" t="s">
        <v>876</v>
      </c>
      <c r="M2292" s="1467"/>
      <c r="N2292" s="1467"/>
      <c r="O2292" s="1468"/>
      <c r="P2292" s="1022"/>
      <c r="Q2292" s="1469">
        <f>AZ2163</f>
        <v>0</v>
      </c>
      <c r="R2292" s="1470"/>
      <c r="S2292" s="1023"/>
      <c r="T2292" s="1023"/>
      <c r="U2292" s="1024"/>
      <c r="V2292" s="1024"/>
      <c r="W2292" s="1024"/>
      <c r="X2292" s="1025"/>
      <c r="Y2292" s="1026"/>
      <c r="AI2292" s="930"/>
    </row>
    <row r="2293" spans="1:52" ht="13.5" customHeight="1">
      <c r="A2293" s="981"/>
      <c r="B2293" s="1452" t="s">
        <v>877</v>
      </c>
      <c r="C2293" s="1452"/>
      <c r="D2293" s="1452"/>
      <c r="E2293" s="1452"/>
      <c r="F2293" s="1452"/>
      <c r="G2293" s="1027"/>
      <c r="H2293" s="1027"/>
      <c r="I2293" s="1027"/>
      <c r="J2293" s="1028"/>
      <c r="K2293" s="1027"/>
      <c r="L2293" s="1453" t="s">
        <v>878</v>
      </c>
      <c r="M2293" s="1453"/>
      <c r="N2293" s="1453"/>
      <c r="O2293" s="993"/>
      <c r="P2293" s="993"/>
      <c r="Q2293" s="993"/>
      <c r="R2293" s="993"/>
      <c r="S2293" s="1453" t="s">
        <v>879</v>
      </c>
      <c r="T2293" s="1453"/>
      <c r="U2293" s="1453"/>
      <c r="X2293" s="981"/>
      <c r="Y2293" s="981"/>
      <c r="AA2293" s="1454" t="s">
        <v>880</v>
      </c>
      <c r="AB2293" s="1454"/>
      <c r="AC2293" s="1454"/>
      <c r="AD2293" s="1454"/>
      <c r="AE2293" s="1454"/>
      <c r="AF2293" s="1454"/>
      <c r="AG2293" s="1454"/>
      <c r="AS2293" s="1454" t="s">
        <v>881</v>
      </c>
      <c r="AT2293" s="1454"/>
      <c r="AU2293" s="1454"/>
      <c r="AV2293" s="1454"/>
      <c r="AW2293" s="1454"/>
    </row>
    <row r="2294" spans="1:52" ht="32.25" customHeight="1">
      <c r="A2294" s="981"/>
      <c r="B2294" s="1029"/>
      <c r="C2294" s="1029"/>
      <c r="D2294" s="1030"/>
      <c r="E2294" s="1029"/>
      <c r="F2294" s="1029"/>
      <c r="J2294" s="1031"/>
      <c r="L2294" s="1032"/>
      <c r="M2294" s="1032"/>
      <c r="N2294" s="1032"/>
      <c r="O2294" s="981"/>
      <c r="P2294" s="981"/>
      <c r="Q2294" s="981"/>
      <c r="R2294" s="981"/>
      <c r="S2294" s="1032"/>
      <c r="T2294" s="1032"/>
      <c r="U2294" s="1032"/>
      <c r="X2294" s="981"/>
      <c r="Y2294" s="981"/>
    </row>
    <row r="2295" spans="1:52" ht="27.75" customHeight="1">
      <c r="A2295" s="981"/>
      <c r="B2295" s="1029"/>
      <c r="C2295" s="1029"/>
      <c r="D2295" s="1030"/>
      <c r="E2295" s="1029"/>
      <c r="F2295" s="1029"/>
      <c r="J2295" s="1031"/>
      <c r="L2295" s="1032"/>
      <c r="M2295" s="1032"/>
      <c r="N2295" s="1032"/>
      <c r="O2295" s="981"/>
      <c r="P2295" s="981"/>
      <c r="Q2295" s="981"/>
      <c r="R2295" s="981"/>
      <c r="S2295" s="1032"/>
      <c r="T2295" s="1032"/>
      <c r="U2295" s="1032"/>
      <c r="X2295" s="981"/>
      <c r="Y2295" s="981"/>
    </row>
    <row r="2296" spans="1:52" ht="13.5" customHeight="1">
      <c r="A2296" s="981"/>
      <c r="B2296" s="1454" t="s">
        <v>881</v>
      </c>
      <c r="C2296" s="1454"/>
      <c r="D2296" s="1454"/>
      <c r="E2296" s="1454"/>
      <c r="F2296" s="1454"/>
      <c r="J2296" s="1031"/>
      <c r="L2296" s="1032"/>
      <c r="M2296" s="1032"/>
      <c r="N2296" s="1032"/>
      <c r="O2296" s="981"/>
      <c r="P2296" s="981"/>
      <c r="Q2296" s="981"/>
      <c r="R2296" s="1454" t="s">
        <v>880</v>
      </c>
      <c r="S2296" s="1454"/>
      <c r="T2296" s="1454"/>
      <c r="U2296" s="1454"/>
      <c r="V2296" s="1454"/>
      <c r="W2296" s="1454"/>
      <c r="X2296" s="981"/>
      <c r="Y2296" s="981"/>
    </row>
    <row r="2297" spans="1:52" ht="13.5" customHeight="1">
      <c r="A2297" s="807" t="s">
        <v>841</v>
      </c>
      <c r="D2297" s="809"/>
      <c r="O2297" s="810" t="s">
        <v>4</v>
      </c>
      <c r="P2297" s="1544">
        <f>P2215+1</f>
        <v>44315</v>
      </c>
      <c r="Q2297" s="1544"/>
      <c r="R2297" s="1544"/>
      <c r="S2297" s="1544"/>
      <c r="T2297" s="1544"/>
      <c r="AU2297" s="812" t="s">
        <v>12</v>
      </c>
    </row>
    <row r="2298" spans="1:52" ht="13.5" customHeight="1">
      <c r="A2298" s="813" t="s">
        <v>11</v>
      </c>
      <c r="B2298" s="1530" t="s">
        <v>842</v>
      </c>
      <c r="C2298" s="1533" t="s">
        <v>5</v>
      </c>
      <c r="D2298" s="1530" t="s">
        <v>843</v>
      </c>
      <c r="E2298" s="1530" t="s">
        <v>844</v>
      </c>
      <c r="F2298" s="1545" t="s">
        <v>24</v>
      </c>
      <c r="G2298" s="1546"/>
      <c r="H2298" s="1546"/>
      <c r="I2298" s="1546"/>
      <c r="J2298" s="1547"/>
      <c r="K2298" s="1548" t="s">
        <v>25</v>
      </c>
      <c r="L2298" s="1549"/>
      <c r="M2298" s="1549"/>
      <c r="N2298" s="1549"/>
      <c r="O2298" s="1550"/>
      <c r="P2298" s="1551" t="s">
        <v>26</v>
      </c>
      <c r="Q2298" s="1552"/>
      <c r="R2298" s="1552"/>
      <c r="S2298" s="1552"/>
      <c r="T2298" s="1553"/>
      <c r="U2298" s="1563" t="s">
        <v>6</v>
      </c>
      <c r="V2298" s="1564"/>
      <c r="W2298" s="1564"/>
      <c r="X2298" s="1564"/>
      <c r="Y2298" s="1565"/>
      <c r="Z2298" s="1527" t="s">
        <v>11</v>
      </c>
      <c r="AA2298" s="1530" t="s">
        <v>845</v>
      </c>
      <c r="AB2298" s="1533" t="s">
        <v>5</v>
      </c>
      <c r="AC2298" s="1530" t="s">
        <v>843</v>
      </c>
      <c r="AD2298" s="1530" t="s">
        <v>844</v>
      </c>
      <c r="AE2298" s="1545" t="s">
        <v>9</v>
      </c>
      <c r="AF2298" s="1546"/>
      <c r="AG2298" s="1546"/>
      <c r="AH2298" s="1546"/>
      <c r="AI2298" s="1547"/>
      <c r="AJ2298" s="1545" t="s">
        <v>846</v>
      </c>
      <c r="AK2298" s="1546"/>
      <c r="AL2298" s="1546"/>
      <c r="AM2298" s="1546"/>
      <c r="AN2298" s="1547"/>
      <c r="AO2298" s="1545" t="s">
        <v>10</v>
      </c>
      <c r="AP2298" s="1546"/>
      <c r="AQ2298" s="1546"/>
      <c r="AR2298" s="1546"/>
      <c r="AS2298" s="1547"/>
      <c r="AT2298" s="1554" t="s">
        <v>23</v>
      </c>
      <c r="AU2298" s="1557">
        <v>42644</v>
      </c>
      <c r="AV2298" s="1558"/>
      <c r="AW2298" s="1558"/>
      <c r="AX2298" s="1558"/>
      <c r="AY2298" s="1558"/>
      <c r="AZ2298" s="1559"/>
    </row>
    <row r="2299" spans="1:52" ht="13.5" customHeight="1">
      <c r="A2299" s="814"/>
      <c r="B2299" s="1531"/>
      <c r="C2299" s="1534"/>
      <c r="D2299" s="1531"/>
      <c r="E2299" s="1531"/>
      <c r="F2299" s="1542" t="s">
        <v>13</v>
      </c>
      <c r="G2299" s="1543"/>
      <c r="H2299" s="1536" t="s">
        <v>8</v>
      </c>
      <c r="I2299" s="1537"/>
      <c r="J2299" s="1310" t="s">
        <v>14</v>
      </c>
      <c r="K2299" s="1542" t="s">
        <v>13</v>
      </c>
      <c r="L2299" s="1543"/>
      <c r="M2299" s="1536" t="s">
        <v>8</v>
      </c>
      <c r="N2299" s="1537"/>
      <c r="O2299" s="1310" t="s">
        <v>14</v>
      </c>
      <c r="P2299" s="1542" t="s">
        <v>13</v>
      </c>
      <c r="Q2299" s="1543"/>
      <c r="R2299" s="1536" t="s">
        <v>8</v>
      </c>
      <c r="S2299" s="1537"/>
      <c r="T2299" s="1310" t="s">
        <v>14</v>
      </c>
      <c r="U2299" s="1542" t="s">
        <v>13</v>
      </c>
      <c r="V2299" s="1543"/>
      <c r="W2299" s="1536" t="s">
        <v>8</v>
      </c>
      <c r="X2299" s="1537"/>
      <c r="Y2299" s="1310" t="s">
        <v>14</v>
      </c>
      <c r="Z2299" s="1528"/>
      <c r="AA2299" s="1531"/>
      <c r="AB2299" s="1534"/>
      <c r="AC2299" s="1531"/>
      <c r="AD2299" s="1531"/>
      <c r="AE2299" s="1542" t="s">
        <v>13</v>
      </c>
      <c r="AF2299" s="1543"/>
      <c r="AG2299" s="1536" t="s">
        <v>8</v>
      </c>
      <c r="AH2299" s="1537"/>
      <c r="AI2299" s="1310" t="s">
        <v>14</v>
      </c>
      <c r="AJ2299" s="1542" t="s">
        <v>13</v>
      </c>
      <c r="AK2299" s="1543"/>
      <c r="AL2299" s="1536" t="s">
        <v>8</v>
      </c>
      <c r="AM2299" s="1537"/>
      <c r="AN2299" s="1310" t="s">
        <v>14</v>
      </c>
      <c r="AO2299" s="1542" t="s">
        <v>13</v>
      </c>
      <c r="AP2299" s="1543"/>
      <c r="AQ2299" s="1536" t="s">
        <v>8</v>
      </c>
      <c r="AR2299" s="1537"/>
      <c r="AS2299" s="1310" t="s">
        <v>14</v>
      </c>
      <c r="AT2299" s="1555"/>
      <c r="AU2299" s="1560"/>
      <c r="AV2299" s="1561"/>
      <c r="AW2299" s="1561"/>
      <c r="AX2299" s="1561"/>
      <c r="AY2299" s="1561"/>
      <c r="AZ2299" s="1562"/>
    </row>
    <row r="2300" spans="1:52" ht="13.5" customHeight="1">
      <c r="A2300" s="814"/>
      <c r="B2300" s="1531"/>
      <c r="C2300" s="1534"/>
      <c r="D2300" s="1531"/>
      <c r="E2300" s="1531"/>
      <c r="F2300" s="1540" t="s">
        <v>15</v>
      </c>
      <c r="G2300" s="1525" t="s">
        <v>22</v>
      </c>
      <c r="H2300" s="1523" t="s">
        <v>15</v>
      </c>
      <c r="I2300" s="1523" t="s">
        <v>22</v>
      </c>
      <c r="J2300" s="1538"/>
      <c r="K2300" s="1525" t="s">
        <v>15</v>
      </c>
      <c r="L2300" s="1525" t="s">
        <v>22</v>
      </c>
      <c r="M2300" s="1523" t="s">
        <v>15</v>
      </c>
      <c r="N2300" s="1523" t="s">
        <v>22</v>
      </c>
      <c r="O2300" s="1538"/>
      <c r="P2300" s="1525" t="s">
        <v>15</v>
      </c>
      <c r="Q2300" s="1525" t="s">
        <v>22</v>
      </c>
      <c r="R2300" s="1523" t="s">
        <v>15</v>
      </c>
      <c r="S2300" s="1523" t="s">
        <v>22</v>
      </c>
      <c r="T2300" s="1538"/>
      <c r="U2300" s="1525" t="s">
        <v>15</v>
      </c>
      <c r="V2300" s="1525" t="s">
        <v>22</v>
      </c>
      <c r="W2300" s="1523" t="s">
        <v>15</v>
      </c>
      <c r="X2300" s="1523" t="s">
        <v>22</v>
      </c>
      <c r="Y2300" s="1538"/>
      <c r="Z2300" s="1528"/>
      <c r="AA2300" s="1531"/>
      <c r="AB2300" s="1534"/>
      <c r="AC2300" s="1531"/>
      <c r="AD2300" s="1531"/>
      <c r="AE2300" s="1310" t="s">
        <v>15</v>
      </c>
      <c r="AF2300" s="1523" t="s">
        <v>22</v>
      </c>
      <c r="AG2300" s="1523" t="s">
        <v>15</v>
      </c>
      <c r="AH2300" s="1523" t="s">
        <v>22</v>
      </c>
      <c r="AI2300" s="1538"/>
      <c r="AJ2300" s="1523" t="s">
        <v>15</v>
      </c>
      <c r="AK2300" s="1523" t="s">
        <v>22</v>
      </c>
      <c r="AL2300" s="1523" t="s">
        <v>15</v>
      </c>
      <c r="AM2300" s="1523" t="s">
        <v>22</v>
      </c>
      <c r="AN2300" s="1538"/>
      <c r="AO2300" s="1523" t="s">
        <v>15</v>
      </c>
      <c r="AP2300" s="1523" t="s">
        <v>22</v>
      </c>
      <c r="AQ2300" s="1523" t="s">
        <v>15</v>
      </c>
      <c r="AR2300" s="1523" t="s">
        <v>22</v>
      </c>
      <c r="AS2300" s="1538"/>
      <c r="AT2300" s="1555"/>
      <c r="AU2300" s="1507">
        <f>P2297</f>
        <v>44315</v>
      </c>
      <c r="AV2300" s="1508"/>
      <c r="AW2300" s="1508"/>
      <c r="AX2300" s="1508"/>
      <c r="AY2300" s="1508"/>
      <c r="AZ2300" s="1509"/>
    </row>
    <row r="2301" spans="1:52" ht="13.5" customHeight="1">
      <c r="A2301" s="815"/>
      <c r="B2301" s="1532"/>
      <c r="C2301" s="1535"/>
      <c r="D2301" s="1532"/>
      <c r="E2301" s="1532"/>
      <c r="F2301" s="1541"/>
      <c r="G2301" s="1526"/>
      <c r="H2301" s="1524"/>
      <c r="I2301" s="1524"/>
      <c r="J2301" s="1539"/>
      <c r="K2301" s="1526"/>
      <c r="L2301" s="1526"/>
      <c r="M2301" s="1524"/>
      <c r="N2301" s="1524"/>
      <c r="O2301" s="1539"/>
      <c r="P2301" s="1526"/>
      <c r="Q2301" s="1526"/>
      <c r="R2301" s="1524"/>
      <c r="S2301" s="1524"/>
      <c r="T2301" s="1539"/>
      <c r="U2301" s="1526"/>
      <c r="V2301" s="1526"/>
      <c r="W2301" s="1524"/>
      <c r="X2301" s="1524"/>
      <c r="Y2301" s="1539"/>
      <c r="Z2301" s="1529"/>
      <c r="AA2301" s="1532"/>
      <c r="AB2301" s="1535"/>
      <c r="AC2301" s="1532"/>
      <c r="AD2301" s="1532"/>
      <c r="AE2301" s="1539"/>
      <c r="AF2301" s="1524"/>
      <c r="AG2301" s="1524"/>
      <c r="AH2301" s="1524"/>
      <c r="AI2301" s="1539"/>
      <c r="AJ2301" s="1524"/>
      <c r="AK2301" s="1524"/>
      <c r="AL2301" s="1524"/>
      <c r="AM2301" s="1524"/>
      <c r="AN2301" s="1539"/>
      <c r="AO2301" s="1524"/>
      <c r="AP2301" s="1524"/>
      <c r="AQ2301" s="1524"/>
      <c r="AR2301" s="1524"/>
      <c r="AS2301" s="1539"/>
      <c r="AT2301" s="1556"/>
      <c r="AU2301" s="1510"/>
      <c r="AV2301" s="1511"/>
      <c r="AW2301" s="1511"/>
      <c r="AX2301" s="1511"/>
      <c r="AY2301" s="1511"/>
      <c r="AZ2301" s="1512"/>
    </row>
    <row r="2302" spans="1:52" ht="13.5" customHeight="1">
      <c r="A2302" s="816">
        <v>1</v>
      </c>
      <c r="B2302" s="1033" t="s">
        <v>229</v>
      </c>
      <c r="C2302" s="817" t="s">
        <v>66</v>
      </c>
      <c r="D2302" s="1054">
        <v>2</v>
      </c>
      <c r="E2302" s="1055">
        <v>2</v>
      </c>
      <c r="F2302" s="1056">
        <v>30</v>
      </c>
      <c r="G2302" s="1057"/>
      <c r="H2302" s="1058"/>
      <c r="I2302" s="1059"/>
      <c r="J2302" s="1060">
        <f t="shared" ref="J2302:J2348" si="912">SUM(F2302:I2302)*$E2302</f>
        <v>60</v>
      </c>
      <c r="K2302" s="1056">
        <v>35</v>
      </c>
      <c r="L2302" s="1061"/>
      <c r="M2302" s="1062"/>
      <c r="N2302" s="1063"/>
      <c r="O2302" s="1060">
        <f>SUM(K2302:N2302)*$E2302</f>
        <v>70</v>
      </c>
      <c r="P2302" s="1056">
        <v>35</v>
      </c>
      <c r="Q2302" s="1061"/>
      <c r="R2302" s="1062"/>
      <c r="S2302" s="1063"/>
      <c r="T2302" s="1064">
        <f t="shared" ref="T2302:T2344" si="913">SUM(P2302:S2302)*$E2302</f>
        <v>70</v>
      </c>
      <c r="U2302" s="1065">
        <f>SUM(F2302,K2302,P2302)</f>
        <v>100</v>
      </c>
      <c r="V2302" s="1061">
        <f>SUM(G2302,L2302,Q2302)</f>
        <v>0</v>
      </c>
      <c r="W2302" s="1062">
        <f>SUM(H2302,M2302,R2302)</f>
        <v>0</v>
      </c>
      <c r="X2302" s="1063">
        <f>SUM(I2302,N2302,S2302)</f>
        <v>0</v>
      </c>
      <c r="Y2302" s="1064">
        <f>SUM(J2302,O2302,T2302)</f>
        <v>200</v>
      </c>
      <c r="Z2302" s="1066">
        <f>A2302</f>
        <v>1</v>
      </c>
      <c r="AA2302" s="1067" t="str">
        <f>B2302</f>
        <v>Than trấu</v>
      </c>
      <c r="AB2302" s="1068" t="str">
        <f>C2302</f>
        <v>kg</v>
      </c>
      <c r="AC2302" s="1069">
        <f>D2302</f>
        <v>2</v>
      </c>
      <c r="AD2302" s="1070">
        <f>E2302</f>
        <v>2</v>
      </c>
      <c r="AE2302" s="1071">
        <f t="shared" ref="AE2302:AE2318" si="914">AE2220+AJ2220-AO2220</f>
        <v>8516</v>
      </c>
      <c r="AF2302" s="1071">
        <f t="shared" ref="AF2302:AH2317" si="915">AF2220+AK2220-AP2220</f>
        <v>0</v>
      </c>
      <c r="AG2302" s="1071">
        <f t="shared" si="915"/>
        <v>0</v>
      </c>
      <c r="AH2302" s="1071">
        <f t="shared" si="915"/>
        <v>0</v>
      </c>
      <c r="AI2302" s="1072">
        <f>SUM(AE2302:AH2302)*$E2302</f>
        <v>17032</v>
      </c>
      <c r="AJ2302" s="1073"/>
      <c r="AK2302" s="1063"/>
      <c r="AL2302" s="1063"/>
      <c r="AM2302" s="1063"/>
      <c r="AN2302" s="1072">
        <f t="shared" ref="AN2302:AN2318" si="916">SUM(AJ2302:AM2302)*$E2302</f>
        <v>0</v>
      </c>
      <c r="AO2302" s="1061">
        <f t="shared" ref="AO2302:AS2352" si="917">U2302</f>
        <v>100</v>
      </c>
      <c r="AP2302" s="1061">
        <f t="shared" si="917"/>
        <v>0</v>
      </c>
      <c r="AQ2302" s="1074">
        <f t="shared" si="917"/>
        <v>0</v>
      </c>
      <c r="AR2302" s="1074">
        <f t="shared" si="917"/>
        <v>0</v>
      </c>
      <c r="AS2302" s="1075">
        <f t="shared" si="917"/>
        <v>200</v>
      </c>
      <c r="AT2302" s="837">
        <f>IF(AC2302&lt;&gt;0,SUM(AO2302:AR2302)*$AC2302-SUM(AO2302:AR2302)*$AD2302,"")</f>
        <v>0</v>
      </c>
      <c r="AU2302" s="1513" t="s">
        <v>847</v>
      </c>
      <c r="AV2302" s="1514"/>
      <c r="AW2302" s="1514"/>
      <c r="AX2302" s="1514"/>
      <c r="AY2302" s="1514"/>
      <c r="AZ2302" s="1515"/>
    </row>
    <row r="2303" spans="1:52" ht="13.5" customHeight="1">
      <c r="A2303" s="838">
        <f>IF(B2303&lt;&gt;"",MAX($A2301:$A2302)+1,"")</f>
        <v>2</v>
      </c>
      <c r="B2303" s="1036" t="s">
        <v>848</v>
      </c>
      <c r="C2303" s="817" t="s">
        <v>66</v>
      </c>
      <c r="D2303" s="1054">
        <v>2</v>
      </c>
      <c r="E2303" s="921">
        <v>2</v>
      </c>
      <c r="F2303" s="1071"/>
      <c r="G2303" s="1076"/>
      <c r="H2303" s="1077"/>
      <c r="I2303" s="1077"/>
      <c r="J2303" s="1060">
        <f t="shared" si="912"/>
        <v>0</v>
      </c>
      <c r="K2303" s="1071"/>
      <c r="L2303" s="1061"/>
      <c r="M2303" s="1063"/>
      <c r="N2303" s="1063"/>
      <c r="O2303" s="1060">
        <f>SUM(K2303:N2303)*$E2303</f>
        <v>0</v>
      </c>
      <c r="P2303" s="1078"/>
      <c r="Q2303" s="1061"/>
      <c r="R2303" s="1063"/>
      <c r="S2303" s="1063"/>
      <c r="T2303" s="1079">
        <f t="shared" si="913"/>
        <v>0</v>
      </c>
      <c r="U2303" s="1071">
        <f t="shared" ref="U2303:Y2318" si="918">SUM(F2303,K2303,P2303)</f>
        <v>0</v>
      </c>
      <c r="V2303" s="1061">
        <f t="shared" si="918"/>
        <v>0</v>
      </c>
      <c r="W2303" s="1063">
        <f t="shared" si="918"/>
        <v>0</v>
      </c>
      <c r="X2303" s="1063">
        <f t="shared" si="918"/>
        <v>0</v>
      </c>
      <c r="Y2303" s="1060">
        <f>SUM(J2303,O2303,T2303)</f>
        <v>0</v>
      </c>
      <c r="Z2303" s="1080">
        <f>A2303</f>
        <v>2</v>
      </c>
      <c r="AA2303" s="1081" t="str">
        <f t="shared" ref="AA2303:AD2361" si="919">B2303</f>
        <v>Củi gỗ</v>
      </c>
      <c r="AB2303" s="1082" t="str">
        <f t="shared" si="919"/>
        <v>kg</v>
      </c>
      <c r="AC2303" s="1083">
        <f t="shared" si="919"/>
        <v>2</v>
      </c>
      <c r="AD2303" s="1079">
        <f t="shared" si="919"/>
        <v>2</v>
      </c>
      <c r="AE2303" s="1071">
        <f t="shared" si="914"/>
        <v>1980</v>
      </c>
      <c r="AF2303" s="1071">
        <f t="shared" si="915"/>
        <v>0</v>
      </c>
      <c r="AG2303" s="1071">
        <f t="shared" si="915"/>
        <v>0</v>
      </c>
      <c r="AH2303" s="1071">
        <f t="shared" si="915"/>
        <v>0</v>
      </c>
      <c r="AI2303" s="1060">
        <f t="shared" ref="AI2303:AI2361" si="920">SUM(AE2303:AH2303)*$E2303</f>
        <v>3960</v>
      </c>
      <c r="AJ2303" s="1084"/>
      <c r="AK2303" s="1063"/>
      <c r="AL2303" s="1063"/>
      <c r="AM2303" s="1063"/>
      <c r="AN2303" s="1085">
        <f t="shared" si="916"/>
        <v>0</v>
      </c>
      <c r="AO2303" s="1061">
        <f t="shared" si="917"/>
        <v>0</v>
      </c>
      <c r="AP2303" s="1061">
        <f t="shared" si="917"/>
        <v>0</v>
      </c>
      <c r="AQ2303" s="1061">
        <f t="shared" si="917"/>
        <v>0</v>
      </c>
      <c r="AR2303" s="1061">
        <f t="shared" si="917"/>
        <v>0</v>
      </c>
      <c r="AS2303" s="1061">
        <f t="shared" si="917"/>
        <v>0</v>
      </c>
      <c r="AT2303" s="850">
        <f>IF(AC2303&lt;&gt;0,SUM(AO2303:AR2303)*$AC2303-SUM(AO2303:AR2303)*$AD2303,"")</f>
        <v>0</v>
      </c>
      <c r="AU2303" s="1516" t="s">
        <v>827</v>
      </c>
      <c r="AV2303" s="1517"/>
      <c r="AW2303" s="1517"/>
      <c r="AX2303" s="1517"/>
      <c r="AY2303" s="1517"/>
      <c r="AZ2303" s="851"/>
    </row>
    <row r="2304" spans="1:52" ht="13.5" customHeight="1">
      <c r="A2304" s="838">
        <f t="shared" ref="A2304:A2347" si="921">IF(B2304&lt;&gt;"",MAX($A2302:$A2303)+1,"")</f>
        <v>3</v>
      </c>
      <c r="B2304" s="1033" t="s">
        <v>849</v>
      </c>
      <c r="C2304" s="817" t="s">
        <v>66</v>
      </c>
      <c r="D2304" s="1054">
        <v>12.6</v>
      </c>
      <c r="E2304" s="921">
        <v>12.6</v>
      </c>
      <c r="F2304" s="1065">
        <v>19</v>
      </c>
      <c r="G2304" s="1086"/>
      <c r="H2304" s="1087"/>
      <c r="I2304" s="1077"/>
      <c r="J2304" s="1060">
        <f t="shared" si="912"/>
        <v>239.4</v>
      </c>
      <c r="K2304" s="1088">
        <v>21</v>
      </c>
      <c r="L2304" s="1061"/>
      <c r="M2304" s="1062"/>
      <c r="N2304" s="1063"/>
      <c r="O2304" s="1060">
        <f>SUM(K2304:N2304)*$E2304</f>
        <v>264.59999999999997</v>
      </c>
      <c r="P2304" s="1056">
        <v>15</v>
      </c>
      <c r="Q2304" s="1061"/>
      <c r="R2304" s="1062"/>
      <c r="S2304" s="1063"/>
      <c r="T2304" s="1079">
        <f t="shared" si="913"/>
        <v>189</v>
      </c>
      <c r="U2304" s="1065">
        <f t="shared" si="918"/>
        <v>55</v>
      </c>
      <c r="V2304" s="1061">
        <f t="shared" si="918"/>
        <v>0</v>
      </c>
      <c r="W2304" s="1062">
        <f t="shared" si="918"/>
        <v>0</v>
      </c>
      <c r="X2304" s="1063">
        <f t="shared" si="918"/>
        <v>0</v>
      </c>
      <c r="Y2304" s="1060">
        <f t="shared" si="918"/>
        <v>693</v>
      </c>
      <c r="Z2304" s="1080">
        <f t="shared" ref="Z2304:Z2361" si="922">A2304</f>
        <v>3</v>
      </c>
      <c r="AA2304" s="1081" t="str">
        <f t="shared" si="919"/>
        <v>Gạo X 23</v>
      </c>
      <c r="AB2304" s="1082" t="str">
        <f t="shared" si="919"/>
        <v>kg</v>
      </c>
      <c r="AC2304" s="1083">
        <f t="shared" si="919"/>
        <v>12.6</v>
      </c>
      <c r="AD2304" s="1089">
        <f t="shared" si="919"/>
        <v>12.6</v>
      </c>
      <c r="AE2304" s="1071">
        <f t="shared" si="914"/>
        <v>2983</v>
      </c>
      <c r="AF2304" s="1071">
        <f t="shared" si="915"/>
        <v>0</v>
      </c>
      <c r="AG2304" s="1071">
        <f t="shared" si="915"/>
        <v>0</v>
      </c>
      <c r="AH2304" s="1071">
        <f t="shared" si="915"/>
        <v>0</v>
      </c>
      <c r="AI2304" s="1060">
        <f t="shared" si="920"/>
        <v>37585.799999999996</v>
      </c>
      <c r="AJ2304" s="1084"/>
      <c r="AK2304" s="1063"/>
      <c r="AL2304" s="1063"/>
      <c r="AM2304" s="1063"/>
      <c r="AN2304" s="1085">
        <f t="shared" si="916"/>
        <v>0</v>
      </c>
      <c r="AO2304" s="1061">
        <f t="shared" si="917"/>
        <v>55</v>
      </c>
      <c r="AP2304" s="1061">
        <f t="shared" si="917"/>
        <v>0</v>
      </c>
      <c r="AQ2304" s="1061">
        <f t="shared" si="917"/>
        <v>0</v>
      </c>
      <c r="AR2304" s="1061">
        <f t="shared" si="917"/>
        <v>0</v>
      </c>
      <c r="AS2304" s="1061">
        <f t="shared" si="917"/>
        <v>693</v>
      </c>
      <c r="AT2304" s="850">
        <f t="shared" ref="AT2304:AT2361" si="923">IF(AC2304&lt;&gt;0,SUM(AO2304:AR2304)*$AC2304-SUM(AO2304:AR2304)*$AD2304,"")</f>
        <v>0</v>
      </c>
      <c r="AU2304" s="859" t="s">
        <v>828</v>
      </c>
      <c r="AV2304" s="1518">
        <f>SUM(AX2305:AX2307)</f>
        <v>78</v>
      </c>
      <c r="AW2304" s="1519"/>
      <c r="AX2304" s="1519"/>
      <c r="AY2304" s="861"/>
      <c r="AZ2304" s="862" t="s">
        <v>829</v>
      </c>
    </row>
    <row r="2305" spans="1:52" ht="13.5" customHeight="1">
      <c r="A2305" s="838">
        <f t="shared" si="921"/>
        <v>4</v>
      </c>
      <c r="B2305" s="1038" t="s">
        <v>850</v>
      </c>
      <c r="C2305" s="817" t="s">
        <v>389</v>
      </c>
      <c r="D2305" s="1054">
        <v>10</v>
      </c>
      <c r="E2305" s="1055">
        <v>10</v>
      </c>
      <c r="F2305" s="1061"/>
      <c r="G2305" s="1090"/>
      <c r="H2305" s="1091"/>
      <c r="I2305" s="1077"/>
      <c r="J2305" s="1060">
        <f t="shared" si="912"/>
        <v>0</v>
      </c>
      <c r="K2305" s="1092"/>
      <c r="L2305" s="1061"/>
      <c r="M2305" s="1063">
        <v>0.5</v>
      </c>
      <c r="N2305" s="1063"/>
      <c r="O2305" s="1060">
        <f t="shared" ref="O2305:O2311" si="924">SUM(K2305:N2305)*$E2305</f>
        <v>5</v>
      </c>
      <c r="P2305" s="1093"/>
      <c r="Q2305" s="1061"/>
      <c r="R2305" s="1063">
        <v>0.5</v>
      </c>
      <c r="S2305" s="1063"/>
      <c r="T2305" s="1079">
        <f t="shared" si="913"/>
        <v>5</v>
      </c>
      <c r="U2305" s="1061">
        <f t="shared" si="918"/>
        <v>0</v>
      </c>
      <c r="V2305" s="1061">
        <f t="shared" si="918"/>
        <v>0</v>
      </c>
      <c r="W2305" s="1063">
        <f t="shared" si="918"/>
        <v>1</v>
      </c>
      <c r="X2305" s="1063">
        <f t="shared" si="918"/>
        <v>0</v>
      </c>
      <c r="Y2305" s="1060">
        <f t="shared" si="918"/>
        <v>10</v>
      </c>
      <c r="Z2305" s="1080">
        <f t="shared" si="922"/>
        <v>4</v>
      </c>
      <c r="AA2305" s="1081" t="str">
        <f t="shared" si="919"/>
        <v>Bột súp</v>
      </c>
      <c r="AB2305" s="1082" t="str">
        <f t="shared" si="919"/>
        <v>lít</v>
      </c>
      <c r="AC2305" s="1083">
        <f t="shared" si="919"/>
        <v>10</v>
      </c>
      <c r="AD2305" s="1089">
        <f t="shared" si="919"/>
        <v>10</v>
      </c>
      <c r="AE2305" s="1071">
        <f t="shared" si="914"/>
        <v>0</v>
      </c>
      <c r="AF2305" s="1071">
        <f t="shared" si="915"/>
        <v>0</v>
      </c>
      <c r="AG2305" s="1071">
        <f t="shared" si="915"/>
        <v>4.5</v>
      </c>
      <c r="AH2305" s="1071">
        <f t="shared" si="915"/>
        <v>0</v>
      </c>
      <c r="AI2305" s="1060">
        <f t="shared" si="920"/>
        <v>45</v>
      </c>
      <c r="AJ2305" s="1084"/>
      <c r="AK2305" s="1094"/>
      <c r="AL2305" s="1095"/>
      <c r="AM2305" s="1063"/>
      <c r="AN2305" s="1085">
        <f t="shared" si="916"/>
        <v>0</v>
      </c>
      <c r="AO2305" s="1061">
        <f t="shared" si="917"/>
        <v>0</v>
      </c>
      <c r="AP2305" s="1061">
        <f t="shared" si="917"/>
        <v>0</v>
      </c>
      <c r="AQ2305" s="1061">
        <f t="shared" si="917"/>
        <v>1</v>
      </c>
      <c r="AR2305" s="1061">
        <f t="shared" si="917"/>
        <v>0</v>
      </c>
      <c r="AS2305" s="1061">
        <f t="shared" si="917"/>
        <v>10</v>
      </c>
      <c r="AT2305" s="850">
        <f t="shared" si="923"/>
        <v>0</v>
      </c>
      <c r="AU2305" s="867" t="s">
        <v>830</v>
      </c>
      <c r="AV2305" s="868">
        <f>F2370</f>
        <v>114</v>
      </c>
      <c r="AW2305" s="861" t="s">
        <v>27</v>
      </c>
      <c r="AX2305" s="869">
        <f>H2370</f>
        <v>14</v>
      </c>
      <c r="AY2305" s="861" t="s">
        <v>28</v>
      </c>
      <c r="AZ2305" s="870">
        <f>AX2305*AV2305</f>
        <v>1596</v>
      </c>
    </row>
    <row r="2306" spans="1:52" ht="13.5" customHeight="1">
      <c r="A2306" s="838">
        <f t="shared" si="921"/>
        <v>5</v>
      </c>
      <c r="B2306" s="1039" t="s">
        <v>851</v>
      </c>
      <c r="C2306" s="817" t="s">
        <v>389</v>
      </c>
      <c r="D2306" s="1054">
        <v>30</v>
      </c>
      <c r="E2306" s="1096">
        <v>25</v>
      </c>
      <c r="F2306" s="1061"/>
      <c r="G2306" s="1090">
        <v>2</v>
      </c>
      <c r="H2306" s="1091"/>
      <c r="I2306" s="1077"/>
      <c r="J2306" s="1060">
        <f t="shared" si="912"/>
        <v>50</v>
      </c>
      <c r="K2306" s="1092"/>
      <c r="L2306" s="1065">
        <v>1.5</v>
      </c>
      <c r="M2306" s="1063"/>
      <c r="N2306" s="1063"/>
      <c r="O2306" s="1060">
        <f t="shared" si="924"/>
        <v>37.5</v>
      </c>
      <c r="P2306" s="1093"/>
      <c r="Q2306" s="1065">
        <v>1</v>
      </c>
      <c r="R2306" s="1063"/>
      <c r="S2306" s="1063"/>
      <c r="T2306" s="1079">
        <f t="shared" si="913"/>
        <v>25</v>
      </c>
      <c r="U2306" s="1061">
        <f t="shared" si="918"/>
        <v>0</v>
      </c>
      <c r="V2306" s="1065">
        <f t="shared" si="918"/>
        <v>4.5</v>
      </c>
      <c r="W2306" s="1063">
        <f t="shared" si="918"/>
        <v>0</v>
      </c>
      <c r="X2306" s="1063">
        <f t="shared" si="918"/>
        <v>0</v>
      </c>
      <c r="Y2306" s="1060">
        <f t="shared" si="918"/>
        <v>112.5</v>
      </c>
      <c r="Z2306" s="1080">
        <f t="shared" si="922"/>
        <v>5</v>
      </c>
      <c r="AA2306" s="1081" t="str">
        <f t="shared" si="919"/>
        <v>Nmắm thường</v>
      </c>
      <c r="AB2306" s="1082" t="str">
        <f t="shared" si="919"/>
        <v>lít</v>
      </c>
      <c r="AC2306" s="1083">
        <f t="shared" si="919"/>
        <v>30</v>
      </c>
      <c r="AD2306" s="1089">
        <f t="shared" si="919"/>
        <v>25</v>
      </c>
      <c r="AE2306" s="1071">
        <f t="shared" si="914"/>
        <v>0</v>
      </c>
      <c r="AF2306" s="1071">
        <f t="shared" si="915"/>
        <v>36</v>
      </c>
      <c r="AG2306" s="1071">
        <f t="shared" si="915"/>
        <v>0</v>
      </c>
      <c r="AH2306" s="1071">
        <f t="shared" si="915"/>
        <v>0</v>
      </c>
      <c r="AI2306" s="1060">
        <f t="shared" si="920"/>
        <v>900</v>
      </c>
      <c r="AJ2306" s="1084"/>
      <c r="AK2306" s="1097"/>
      <c r="AL2306" s="1063"/>
      <c r="AM2306" s="1063"/>
      <c r="AN2306" s="1085">
        <f t="shared" si="916"/>
        <v>0</v>
      </c>
      <c r="AO2306" s="1061">
        <f t="shared" si="917"/>
        <v>0</v>
      </c>
      <c r="AP2306" s="1061">
        <f t="shared" si="917"/>
        <v>4.5</v>
      </c>
      <c r="AQ2306" s="1061">
        <f t="shared" si="917"/>
        <v>0</v>
      </c>
      <c r="AR2306" s="1061">
        <f t="shared" si="917"/>
        <v>0</v>
      </c>
      <c r="AS2306" s="1061">
        <f t="shared" si="917"/>
        <v>112.5</v>
      </c>
      <c r="AT2306" s="850">
        <f t="shared" si="923"/>
        <v>22.5</v>
      </c>
      <c r="AU2306" s="867" t="s">
        <v>831</v>
      </c>
      <c r="AV2306" s="874">
        <f>F2371</f>
        <v>61</v>
      </c>
      <c r="AW2306" s="861" t="s">
        <v>27</v>
      </c>
      <c r="AX2306" s="869">
        <f>H2371</f>
        <v>32</v>
      </c>
      <c r="AY2306" s="861" t="s">
        <v>28</v>
      </c>
      <c r="AZ2306" s="870">
        <f>AX2306*AV2306</f>
        <v>1952</v>
      </c>
    </row>
    <row r="2307" spans="1:52" ht="13.5" customHeight="1">
      <c r="A2307" s="838">
        <f t="shared" si="921"/>
        <v>6</v>
      </c>
      <c r="B2307" s="1039" t="s">
        <v>496</v>
      </c>
      <c r="C2307" s="817" t="s">
        <v>852</v>
      </c>
      <c r="D2307" s="1054">
        <v>42</v>
      </c>
      <c r="E2307" s="1098">
        <v>42</v>
      </c>
      <c r="F2307" s="1061"/>
      <c r="G2307" s="1086"/>
      <c r="H2307" s="1063">
        <v>0.4</v>
      </c>
      <c r="I2307" s="1077"/>
      <c r="J2307" s="1060">
        <f t="shared" si="912"/>
        <v>16.8</v>
      </c>
      <c r="K2307" s="1092"/>
      <c r="L2307" s="1061"/>
      <c r="M2307" s="1099">
        <v>0.5</v>
      </c>
      <c r="N2307" s="1063"/>
      <c r="O2307" s="1060">
        <f t="shared" si="924"/>
        <v>21</v>
      </c>
      <c r="P2307" s="1093"/>
      <c r="Q2307" s="1061"/>
      <c r="R2307" s="1100">
        <v>0.5</v>
      </c>
      <c r="S2307" s="1063"/>
      <c r="T2307" s="1079">
        <f t="shared" si="913"/>
        <v>21</v>
      </c>
      <c r="U2307" s="1061">
        <f t="shared" si="918"/>
        <v>0</v>
      </c>
      <c r="V2307" s="1061">
        <f t="shared" si="918"/>
        <v>0</v>
      </c>
      <c r="W2307" s="1063">
        <f t="shared" si="918"/>
        <v>1.4</v>
      </c>
      <c r="X2307" s="1063">
        <f t="shared" si="918"/>
        <v>0</v>
      </c>
      <c r="Y2307" s="1060">
        <f t="shared" si="918"/>
        <v>58.8</v>
      </c>
      <c r="Z2307" s="1080">
        <f t="shared" si="922"/>
        <v>6</v>
      </c>
      <c r="AA2307" s="1101" t="str">
        <f t="shared" si="919"/>
        <v>Mì chính VEDAN</v>
      </c>
      <c r="AB2307" s="1082" t="str">
        <f t="shared" si="919"/>
        <v>Kg</v>
      </c>
      <c r="AC2307" s="1083">
        <f t="shared" si="919"/>
        <v>42</v>
      </c>
      <c r="AD2307" s="1089">
        <f t="shared" si="919"/>
        <v>42</v>
      </c>
      <c r="AE2307" s="1071">
        <f t="shared" si="914"/>
        <v>0</v>
      </c>
      <c r="AF2307" s="1071">
        <f t="shared" si="915"/>
        <v>0</v>
      </c>
      <c r="AG2307" s="1071">
        <f t="shared" si="915"/>
        <v>10.700000000000003</v>
      </c>
      <c r="AH2307" s="1071">
        <f t="shared" si="915"/>
        <v>0</v>
      </c>
      <c r="AI2307" s="1060">
        <f t="shared" si="920"/>
        <v>449.40000000000009</v>
      </c>
      <c r="AJ2307" s="1102"/>
      <c r="AK2307" s="1063"/>
      <c r="AL2307" s="1103"/>
      <c r="AM2307" s="1063"/>
      <c r="AN2307" s="1085">
        <f t="shared" si="916"/>
        <v>0</v>
      </c>
      <c r="AO2307" s="1061">
        <f t="shared" si="917"/>
        <v>0</v>
      </c>
      <c r="AP2307" s="1061">
        <f t="shared" si="917"/>
        <v>0</v>
      </c>
      <c r="AQ2307" s="1061">
        <f t="shared" si="917"/>
        <v>1.4</v>
      </c>
      <c r="AR2307" s="1061">
        <f t="shared" si="917"/>
        <v>0</v>
      </c>
      <c r="AS2307" s="1061">
        <f t="shared" si="917"/>
        <v>58.8</v>
      </c>
      <c r="AT2307" s="850">
        <f t="shared" si="923"/>
        <v>0</v>
      </c>
      <c r="AU2307" s="880" t="s">
        <v>832</v>
      </c>
      <c r="AV2307" s="874">
        <f>F2372</f>
        <v>43</v>
      </c>
      <c r="AW2307" s="861" t="s">
        <v>27</v>
      </c>
      <c r="AX2307" s="869">
        <f>H2372</f>
        <v>32</v>
      </c>
      <c r="AY2307" s="861" t="s">
        <v>28</v>
      </c>
      <c r="AZ2307" s="870">
        <f>AX2307*AV2307</f>
        <v>1376</v>
      </c>
    </row>
    <row r="2308" spans="1:52" ht="13.5" customHeight="1">
      <c r="A2308" s="838">
        <f t="shared" si="921"/>
        <v>7</v>
      </c>
      <c r="B2308" s="1036" t="s">
        <v>43</v>
      </c>
      <c r="C2308" s="881" t="s">
        <v>66</v>
      </c>
      <c r="D2308" s="1104">
        <v>3.5</v>
      </c>
      <c r="E2308" s="1105">
        <v>3.5</v>
      </c>
      <c r="F2308" s="1106"/>
      <c r="G2308" s="1086"/>
      <c r="H2308" s="1107">
        <v>0.5</v>
      </c>
      <c r="I2308" s="1077"/>
      <c r="J2308" s="1060">
        <f t="shared" si="912"/>
        <v>1.75</v>
      </c>
      <c r="K2308" s="1092"/>
      <c r="L2308" s="1061"/>
      <c r="M2308" s="1099">
        <v>0.8</v>
      </c>
      <c r="N2308" s="1063"/>
      <c r="O2308" s="1060">
        <f t="shared" si="924"/>
        <v>2.8000000000000003</v>
      </c>
      <c r="P2308" s="1093" t="s">
        <v>883</v>
      </c>
      <c r="Q2308" s="1061"/>
      <c r="R2308" s="1100">
        <v>0.7</v>
      </c>
      <c r="S2308" s="1063"/>
      <c r="T2308" s="1079">
        <f t="shared" si="913"/>
        <v>2.4499999999999997</v>
      </c>
      <c r="U2308" s="1061">
        <f>SUM(F2308,K2308,P2308)</f>
        <v>0</v>
      </c>
      <c r="V2308" s="1061"/>
      <c r="W2308" s="1063">
        <f t="shared" si="918"/>
        <v>2</v>
      </c>
      <c r="X2308" s="1063">
        <f t="shared" si="918"/>
        <v>0</v>
      </c>
      <c r="Y2308" s="1060">
        <f t="shared" si="918"/>
        <v>7</v>
      </c>
      <c r="Z2308" s="1080">
        <f t="shared" si="922"/>
        <v>7</v>
      </c>
      <c r="AA2308" s="1101" t="str">
        <f t="shared" si="919"/>
        <v>Muối trắng</v>
      </c>
      <c r="AB2308" s="1082" t="str">
        <f t="shared" si="919"/>
        <v>kg</v>
      </c>
      <c r="AC2308" s="1083">
        <f t="shared" si="919"/>
        <v>3.5</v>
      </c>
      <c r="AD2308" s="1089">
        <f t="shared" si="919"/>
        <v>3.5</v>
      </c>
      <c r="AE2308" s="1071">
        <f t="shared" si="914"/>
        <v>0</v>
      </c>
      <c r="AF2308" s="1071">
        <f t="shared" si="915"/>
        <v>0</v>
      </c>
      <c r="AG2308" s="1071">
        <f t="shared" si="915"/>
        <v>66</v>
      </c>
      <c r="AH2308" s="1071">
        <f t="shared" si="915"/>
        <v>0</v>
      </c>
      <c r="AI2308" s="1060">
        <f t="shared" si="920"/>
        <v>231</v>
      </c>
      <c r="AJ2308" s="1102"/>
      <c r="AK2308" s="1063"/>
      <c r="AL2308" s="1103"/>
      <c r="AM2308" s="1063"/>
      <c r="AN2308" s="1085">
        <f t="shared" si="916"/>
        <v>0</v>
      </c>
      <c r="AO2308" s="1061">
        <f t="shared" si="917"/>
        <v>0</v>
      </c>
      <c r="AP2308" s="1061">
        <f t="shared" si="917"/>
        <v>0</v>
      </c>
      <c r="AQ2308" s="1061">
        <f t="shared" si="917"/>
        <v>2</v>
      </c>
      <c r="AR2308" s="1061">
        <f t="shared" si="917"/>
        <v>0</v>
      </c>
      <c r="AS2308" s="1061">
        <f t="shared" si="917"/>
        <v>7</v>
      </c>
      <c r="AT2308" s="850">
        <f t="shared" si="923"/>
        <v>0</v>
      </c>
      <c r="AU2308" s="886" t="s">
        <v>833</v>
      </c>
      <c r="AV2308" s="1520">
        <f>SUM(AX2309:AX2311)</f>
        <v>62</v>
      </c>
      <c r="AW2308" s="1520"/>
      <c r="AX2308" s="1520"/>
      <c r="AY2308" s="861"/>
      <c r="AZ2308" s="862" t="s">
        <v>829</v>
      </c>
    </row>
    <row r="2309" spans="1:52" ht="13.5" customHeight="1">
      <c r="A2309" s="838">
        <f t="shared" si="921"/>
        <v>8</v>
      </c>
      <c r="B2309" s="1039" t="s">
        <v>618</v>
      </c>
      <c r="C2309" s="817" t="s">
        <v>66</v>
      </c>
      <c r="D2309" s="1054">
        <v>35</v>
      </c>
      <c r="E2309" s="921">
        <v>35</v>
      </c>
      <c r="F2309" s="1061"/>
      <c r="G2309" s="1086"/>
      <c r="H2309" s="1063">
        <v>0.4</v>
      </c>
      <c r="I2309" s="1077"/>
      <c r="J2309" s="1060">
        <f t="shared" si="912"/>
        <v>14</v>
      </c>
      <c r="K2309" s="1092"/>
      <c r="L2309" s="1061"/>
      <c r="M2309" s="1099">
        <v>0.3</v>
      </c>
      <c r="N2309" s="1063"/>
      <c r="O2309" s="1060">
        <f t="shared" si="924"/>
        <v>10.5</v>
      </c>
      <c r="P2309" s="1092"/>
      <c r="Q2309" s="1061"/>
      <c r="R2309" s="1099">
        <v>0.3</v>
      </c>
      <c r="S2309" s="1063"/>
      <c r="T2309" s="1079">
        <f t="shared" si="913"/>
        <v>10.5</v>
      </c>
      <c r="U2309" s="1061">
        <f>SUM(F2309,K2309,P2309)</f>
        <v>0</v>
      </c>
      <c r="V2309" s="1061">
        <f t="shared" ref="V2309:Y2360" si="925">SUM(G2309,L2309,Q2309)</f>
        <v>0</v>
      </c>
      <c r="W2309" s="1063">
        <f t="shared" si="918"/>
        <v>1</v>
      </c>
      <c r="X2309" s="1063">
        <f t="shared" si="918"/>
        <v>0</v>
      </c>
      <c r="Y2309" s="1060">
        <f t="shared" si="918"/>
        <v>35</v>
      </c>
      <c r="Z2309" s="1080">
        <f t="shared" si="922"/>
        <v>8</v>
      </c>
      <c r="AA2309" s="1101" t="str">
        <f t="shared" si="919"/>
        <v xml:space="preserve">Tỏi khô </v>
      </c>
      <c r="AB2309" s="1082" t="str">
        <f t="shared" si="919"/>
        <v>kg</v>
      </c>
      <c r="AC2309" s="1083">
        <f t="shared" si="919"/>
        <v>35</v>
      </c>
      <c r="AD2309" s="1089">
        <f t="shared" si="919"/>
        <v>35</v>
      </c>
      <c r="AE2309" s="1071">
        <f t="shared" si="914"/>
        <v>0</v>
      </c>
      <c r="AF2309" s="1071">
        <f t="shared" si="915"/>
        <v>0</v>
      </c>
      <c r="AG2309" s="1071">
        <f t="shared" si="915"/>
        <v>6.8000000000000007</v>
      </c>
      <c r="AH2309" s="1071">
        <f t="shared" si="915"/>
        <v>0</v>
      </c>
      <c r="AI2309" s="1060">
        <f t="shared" si="920"/>
        <v>238.00000000000003</v>
      </c>
      <c r="AJ2309" s="1102"/>
      <c r="AK2309" s="1063"/>
      <c r="AL2309" s="1103"/>
      <c r="AM2309" s="1063"/>
      <c r="AN2309" s="1085">
        <f t="shared" si="916"/>
        <v>0</v>
      </c>
      <c r="AO2309" s="1061">
        <f t="shared" si="917"/>
        <v>0</v>
      </c>
      <c r="AP2309" s="1061">
        <f t="shared" si="917"/>
        <v>0</v>
      </c>
      <c r="AQ2309" s="1061">
        <f t="shared" si="917"/>
        <v>1</v>
      </c>
      <c r="AR2309" s="1061">
        <f t="shared" si="917"/>
        <v>0</v>
      </c>
      <c r="AS2309" s="1061">
        <f t="shared" si="917"/>
        <v>35</v>
      </c>
      <c r="AT2309" s="850">
        <f t="shared" si="923"/>
        <v>0</v>
      </c>
      <c r="AU2309" s="880" t="s">
        <v>830</v>
      </c>
      <c r="AV2309" s="868">
        <f>K2370</f>
        <v>14</v>
      </c>
      <c r="AW2309" s="861" t="s">
        <v>27</v>
      </c>
      <c r="AX2309" s="888">
        <f>M2370</f>
        <v>14</v>
      </c>
      <c r="AY2309" s="861" t="s">
        <v>28</v>
      </c>
      <c r="AZ2309" s="870">
        <f>AX2309*AV2309</f>
        <v>196</v>
      </c>
    </row>
    <row r="2310" spans="1:52" ht="13.5" customHeight="1">
      <c r="A2310" s="838">
        <f t="shared" si="921"/>
        <v>9</v>
      </c>
      <c r="B2310" s="1039" t="s">
        <v>44</v>
      </c>
      <c r="C2310" s="817" t="s">
        <v>66</v>
      </c>
      <c r="D2310" s="1054">
        <v>20</v>
      </c>
      <c r="E2310" s="921">
        <v>20</v>
      </c>
      <c r="F2310" s="1061"/>
      <c r="G2310" s="1086"/>
      <c r="H2310" s="1063">
        <v>0.4</v>
      </c>
      <c r="I2310" s="1077"/>
      <c r="J2310" s="1060">
        <f t="shared" si="912"/>
        <v>8</v>
      </c>
      <c r="K2310" s="1092"/>
      <c r="L2310" s="1061"/>
      <c r="M2310" s="1099">
        <v>0.3</v>
      </c>
      <c r="N2310" s="1063"/>
      <c r="O2310" s="1060">
        <f t="shared" si="924"/>
        <v>6</v>
      </c>
      <c r="P2310" s="1061"/>
      <c r="Q2310" s="1061" t="s">
        <v>884</v>
      </c>
      <c r="R2310" s="1099">
        <v>0.3</v>
      </c>
      <c r="S2310" s="1063"/>
      <c r="T2310" s="1079">
        <f t="shared" si="913"/>
        <v>6</v>
      </c>
      <c r="U2310" s="1061">
        <f>SUM(F2310,K2310,P2310)</f>
        <v>0</v>
      </c>
      <c r="V2310" s="1061">
        <f t="shared" si="925"/>
        <v>0</v>
      </c>
      <c r="W2310" s="1063">
        <f t="shared" si="918"/>
        <v>1</v>
      </c>
      <c r="X2310" s="1063">
        <f t="shared" si="918"/>
        <v>0</v>
      </c>
      <c r="Y2310" s="1060">
        <f t="shared" si="918"/>
        <v>20</v>
      </c>
      <c r="Z2310" s="1080">
        <f t="shared" si="922"/>
        <v>9</v>
      </c>
      <c r="AA2310" s="1101" t="str">
        <f t="shared" si="919"/>
        <v>Hành củ</v>
      </c>
      <c r="AB2310" s="1082" t="str">
        <f t="shared" si="919"/>
        <v>kg</v>
      </c>
      <c r="AC2310" s="1083">
        <f t="shared" si="919"/>
        <v>20</v>
      </c>
      <c r="AD2310" s="1089">
        <f t="shared" si="919"/>
        <v>20</v>
      </c>
      <c r="AE2310" s="1071">
        <f t="shared" si="914"/>
        <v>0</v>
      </c>
      <c r="AF2310" s="1071">
        <f t="shared" si="915"/>
        <v>0</v>
      </c>
      <c r="AG2310" s="1071">
        <f t="shared" si="915"/>
        <v>6.8000000000000007</v>
      </c>
      <c r="AH2310" s="1071">
        <f t="shared" si="915"/>
        <v>0</v>
      </c>
      <c r="AI2310" s="1060">
        <f t="shared" si="920"/>
        <v>136</v>
      </c>
      <c r="AJ2310" s="1102"/>
      <c r="AK2310" s="1063"/>
      <c r="AL2310" s="1103"/>
      <c r="AM2310" s="1063"/>
      <c r="AN2310" s="1108">
        <f t="shared" si="916"/>
        <v>0</v>
      </c>
      <c r="AO2310" s="1061">
        <f t="shared" si="917"/>
        <v>0</v>
      </c>
      <c r="AP2310" s="1061">
        <f t="shared" si="917"/>
        <v>0</v>
      </c>
      <c r="AQ2310" s="1061">
        <f t="shared" si="917"/>
        <v>1</v>
      </c>
      <c r="AR2310" s="1061">
        <f t="shared" si="917"/>
        <v>0</v>
      </c>
      <c r="AS2310" s="1061">
        <f t="shared" si="917"/>
        <v>20</v>
      </c>
      <c r="AT2310" s="850">
        <f t="shared" si="923"/>
        <v>0</v>
      </c>
      <c r="AU2310" s="880" t="s">
        <v>831</v>
      </c>
      <c r="AV2310" s="868">
        <f>K2371</f>
        <v>13</v>
      </c>
      <c r="AW2310" s="861" t="s">
        <v>27</v>
      </c>
      <c r="AX2310" s="888">
        <f>M2371</f>
        <v>24</v>
      </c>
      <c r="AY2310" s="861" t="s">
        <v>28</v>
      </c>
      <c r="AZ2310" s="870">
        <f>AX2310*AV2310</f>
        <v>312</v>
      </c>
    </row>
    <row r="2311" spans="1:52" ht="13.5" customHeight="1">
      <c r="A2311" s="838">
        <f t="shared" si="921"/>
        <v>10</v>
      </c>
      <c r="B2311" s="1039" t="s">
        <v>593</v>
      </c>
      <c r="C2311" s="817" t="s">
        <v>389</v>
      </c>
      <c r="D2311" s="1054">
        <v>22</v>
      </c>
      <c r="E2311" s="921">
        <v>22</v>
      </c>
      <c r="F2311" s="1061"/>
      <c r="G2311" s="1086"/>
      <c r="H2311" s="1063">
        <v>0.5</v>
      </c>
      <c r="I2311" s="1077"/>
      <c r="J2311" s="1060">
        <f t="shared" si="912"/>
        <v>11</v>
      </c>
      <c r="K2311" s="1092"/>
      <c r="L2311" s="1061"/>
      <c r="M2311" s="1099">
        <v>0.7</v>
      </c>
      <c r="N2311" s="1063"/>
      <c r="O2311" s="1060">
        <f t="shared" si="924"/>
        <v>15.399999999999999</v>
      </c>
      <c r="P2311" s="1093"/>
      <c r="Q2311" s="1061"/>
      <c r="R2311" s="1109">
        <v>0.8</v>
      </c>
      <c r="S2311" s="1063"/>
      <c r="T2311" s="1079">
        <f t="shared" si="913"/>
        <v>17.600000000000001</v>
      </c>
      <c r="U2311" s="1061">
        <f>SUM(F2311,K2311,P2311)</f>
        <v>0</v>
      </c>
      <c r="V2311" s="1061">
        <f t="shared" si="925"/>
        <v>0</v>
      </c>
      <c r="W2311" s="1063">
        <f t="shared" si="918"/>
        <v>2</v>
      </c>
      <c r="X2311" s="1063">
        <f t="shared" si="918"/>
        <v>0</v>
      </c>
      <c r="Y2311" s="1060">
        <f t="shared" si="918"/>
        <v>44</v>
      </c>
      <c r="Z2311" s="1080">
        <f t="shared" si="922"/>
        <v>10</v>
      </c>
      <c r="AA2311" s="1101" t="str">
        <f t="shared" si="919"/>
        <v>Dầu ăn Mavela</v>
      </c>
      <c r="AB2311" s="1082" t="str">
        <f t="shared" si="919"/>
        <v>lít</v>
      </c>
      <c r="AC2311" s="1083">
        <f t="shared" si="919"/>
        <v>22</v>
      </c>
      <c r="AD2311" s="1089">
        <f t="shared" si="919"/>
        <v>22</v>
      </c>
      <c r="AE2311" s="1071">
        <f t="shared" si="914"/>
        <v>0</v>
      </c>
      <c r="AF2311" s="1071">
        <f t="shared" si="915"/>
        <v>0</v>
      </c>
      <c r="AG2311" s="1071">
        <f t="shared" si="915"/>
        <v>11.5</v>
      </c>
      <c r="AH2311" s="1071">
        <f t="shared" si="915"/>
        <v>0</v>
      </c>
      <c r="AI2311" s="1060">
        <f t="shared" si="920"/>
        <v>253</v>
      </c>
      <c r="AJ2311" s="1102"/>
      <c r="AK2311" s="1063"/>
      <c r="AL2311" s="1103"/>
      <c r="AM2311" s="1063"/>
      <c r="AN2311" s="1085">
        <f t="shared" si="916"/>
        <v>0</v>
      </c>
      <c r="AO2311" s="1061">
        <f t="shared" si="917"/>
        <v>0</v>
      </c>
      <c r="AP2311" s="1061">
        <f t="shared" si="917"/>
        <v>0</v>
      </c>
      <c r="AQ2311" s="1061">
        <f t="shared" si="917"/>
        <v>2</v>
      </c>
      <c r="AR2311" s="1061">
        <f t="shared" si="917"/>
        <v>0</v>
      </c>
      <c r="AS2311" s="1061">
        <f t="shared" si="917"/>
        <v>44</v>
      </c>
      <c r="AT2311" s="850">
        <f t="shared" si="923"/>
        <v>0</v>
      </c>
      <c r="AU2311" s="880" t="s">
        <v>832</v>
      </c>
      <c r="AV2311" s="868">
        <f>K2372</f>
        <v>7</v>
      </c>
      <c r="AW2311" s="861" t="s">
        <v>27</v>
      </c>
      <c r="AX2311" s="888">
        <f>M2372</f>
        <v>24</v>
      </c>
      <c r="AY2311" s="861" t="s">
        <v>28</v>
      </c>
      <c r="AZ2311" s="870">
        <f>AX2311*AV2311</f>
        <v>168</v>
      </c>
    </row>
    <row r="2312" spans="1:52" ht="13.5" customHeight="1">
      <c r="A2312" s="838">
        <f t="shared" si="921"/>
        <v>11</v>
      </c>
      <c r="B2312" s="1039" t="s">
        <v>45</v>
      </c>
      <c r="C2312" s="817" t="s">
        <v>66</v>
      </c>
      <c r="D2312" s="1054">
        <v>130</v>
      </c>
      <c r="E2312" s="921">
        <v>90</v>
      </c>
      <c r="F2312" s="1061" t="s">
        <v>885</v>
      </c>
      <c r="G2312" s="1086" t="s">
        <v>886</v>
      </c>
      <c r="H2312" s="1063"/>
      <c r="I2312" s="1077"/>
      <c r="J2312" s="1060">
        <f t="shared" si="912"/>
        <v>0</v>
      </c>
      <c r="K2312" s="1092"/>
      <c r="L2312" s="1061"/>
      <c r="M2312" s="1110"/>
      <c r="N2312" s="1063"/>
      <c r="O2312" s="1060">
        <f>SUM(K2312:N2312)*$E2312</f>
        <v>0</v>
      </c>
      <c r="P2312" s="1093"/>
      <c r="Q2312" s="1061"/>
      <c r="R2312" s="1100"/>
      <c r="S2312" s="1063"/>
      <c r="T2312" s="1079">
        <f t="shared" si="913"/>
        <v>0</v>
      </c>
      <c r="U2312" s="1061">
        <f t="shared" ref="U2312:U2318" si="926">SUM(F2312,K2312,P2312)</f>
        <v>0</v>
      </c>
      <c r="V2312" s="1061">
        <f t="shared" si="925"/>
        <v>0</v>
      </c>
      <c r="W2312" s="1063">
        <f t="shared" si="918"/>
        <v>0</v>
      </c>
      <c r="X2312" s="1063">
        <f t="shared" si="918"/>
        <v>0</v>
      </c>
      <c r="Y2312" s="1060">
        <f t="shared" si="918"/>
        <v>0</v>
      </c>
      <c r="Z2312" s="1080">
        <f t="shared" si="922"/>
        <v>11</v>
      </c>
      <c r="AA2312" s="1101" t="str">
        <f t="shared" si="919"/>
        <v>Tiêu bắc</v>
      </c>
      <c r="AB2312" s="1082" t="str">
        <f t="shared" si="919"/>
        <v>kg</v>
      </c>
      <c r="AC2312" s="1083">
        <f t="shared" si="919"/>
        <v>130</v>
      </c>
      <c r="AD2312" s="1089">
        <f t="shared" si="919"/>
        <v>90</v>
      </c>
      <c r="AE2312" s="1071">
        <f t="shared" si="914"/>
        <v>0</v>
      </c>
      <c r="AF2312" s="1071">
        <f t="shared" si="915"/>
        <v>0</v>
      </c>
      <c r="AG2312" s="1071">
        <f t="shared" si="915"/>
        <v>1.3999999999999977</v>
      </c>
      <c r="AH2312" s="1071">
        <f t="shared" si="915"/>
        <v>0</v>
      </c>
      <c r="AI2312" s="1060">
        <f t="shared" si="920"/>
        <v>125.99999999999979</v>
      </c>
      <c r="AJ2312" s="1102"/>
      <c r="AK2312" s="1063"/>
      <c r="AL2312" s="1103"/>
      <c r="AM2312" s="1063"/>
      <c r="AN2312" s="1085">
        <f t="shared" si="916"/>
        <v>0</v>
      </c>
      <c r="AO2312" s="1061">
        <f t="shared" si="917"/>
        <v>0</v>
      </c>
      <c r="AP2312" s="1061">
        <f t="shared" si="917"/>
        <v>0</v>
      </c>
      <c r="AQ2312" s="1061">
        <f t="shared" si="917"/>
        <v>0</v>
      </c>
      <c r="AR2312" s="1061">
        <f t="shared" si="917"/>
        <v>0</v>
      </c>
      <c r="AS2312" s="1061">
        <f t="shared" si="917"/>
        <v>0</v>
      </c>
      <c r="AT2312" s="850">
        <f t="shared" si="923"/>
        <v>0</v>
      </c>
      <c r="AU2312" s="1521" t="str">
        <f>B2373</f>
        <v xml:space="preserve">  + Ăn thêm</v>
      </c>
      <c r="AV2312" s="1522"/>
      <c r="AW2312" s="1522"/>
      <c r="AX2312" s="1522"/>
      <c r="AY2312" s="1522"/>
      <c r="AZ2312" s="892">
        <f>J2373</f>
        <v>0</v>
      </c>
    </row>
    <row r="2313" spans="1:52" ht="13.5" customHeight="1">
      <c r="A2313" s="838">
        <f t="shared" si="921"/>
        <v>12</v>
      </c>
      <c r="B2313" s="1039" t="s">
        <v>46</v>
      </c>
      <c r="C2313" s="817" t="s">
        <v>66</v>
      </c>
      <c r="D2313" s="1054">
        <v>35</v>
      </c>
      <c r="E2313" s="921">
        <v>35</v>
      </c>
      <c r="F2313" s="1061"/>
      <c r="G2313" s="1086"/>
      <c r="H2313" s="1063">
        <v>0.1</v>
      </c>
      <c r="I2313" s="1077"/>
      <c r="J2313" s="1060">
        <f t="shared" si="912"/>
        <v>3.5</v>
      </c>
      <c r="K2313" s="1092"/>
      <c r="L2313" s="1061"/>
      <c r="M2313" s="1110">
        <v>0.2</v>
      </c>
      <c r="N2313" s="1063"/>
      <c r="O2313" s="1060">
        <f t="shared" ref="O2313:O2361" si="927">SUM(K2313:N2313)*$E2313</f>
        <v>7</v>
      </c>
      <c r="P2313" s="1093"/>
      <c r="Q2313" s="1061"/>
      <c r="R2313" s="1100">
        <v>0.2</v>
      </c>
      <c r="S2313" s="1063"/>
      <c r="T2313" s="1079">
        <f t="shared" si="913"/>
        <v>7</v>
      </c>
      <c r="U2313" s="1061">
        <f t="shared" si="926"/>
        <v>0</v>
      </c>
      <c r="V2313" s="1061">
        <f t="shared" si="925"/>
        <v>0</v>
      </c>
      <c r="W2313" s="1063">
        <f t="shared" si="918"/>
        <v>0.5</v>
      </c>
      <c r="X2313" s="1063">
        <f t="shared" si="918"/>
        <v>0</v>
      </c>
      <c r="Y2313" s="1060">
        <f>SUM(J2313,O2313,T2313)</f>
        <v>17.5</v>
      </c>
      <c r="Z2313" s="1080">
        <f t="shared" si="922"/>
        <v>12</v>
      </c>
      <c r="AA2313" s="1101" t="str">
        <f t="shared" si="919"/>
        <v>Kẹo đắng</v>
      </c>
      <c r="AB2313" s="1082" t="str">
        <f t="shared" si="919"/>
        <v>kg</v>
      </c>
      <c r="AC2313" s="1083">
        <f t="shared" si="919"/>
        <v>35</v>
      </c>
      <c r="AD2313" s="1089">
        <f t="shared" si="919"/>
        <v>35</v>
      </c>
      <c r="AE2313" s="1071">
        <f t="shared" si="914"/>
        <v>0</v>
      </c>
      <c r="AF2313" s="1071">
        <f t="shared" si="915"/>
        <v>0</v>
      </c>
      <c r="AG2313" s="1071">
        <f t="shared" si="915"/>
        <v>1</v>
      </c>
      <c r="AH2313" s="1071">
        <f t="shared" si="915"/>
        <v>0</v>
      </c>
      <c r="AI2313" s="1060">
        <f t="shared" si="920"/>
        <v>35</v>
      </c>
      <c r="AJ2313" s="1102"/>
      <c r="AK2313" s="1063"/>
      <c r="AL2313" s="1103"/>
      <c r="AM2313" s="1063"/>
      <c r="AN2313" s="1085">
        <f t="shared" si="916"/>
        <v>0</v>
      </c>
      <c r="AO2313" s="1061">
        <f t="shared" si="917"/>
        <v>0</v>
      </c>
      <c r="AP2313" s="1061">
        <f t="shared" si="917"/>
        <v>0</v>
      </c>
      <c r="AQ2313" s="1061">
        <f t="shared" si="917"/>
        <v>0.5</v>
      </c>
      <c r="AR2313" s="1061">
        <f t="shared" si="917"/>
        <v>0</v>
      </c>
      <c r="AS2313" s="1061">
        <f t="shared" si="917"/>
        <v>17.5</v>
      </c>
      <c r="AT2313" s="850">
        <f t="shared" si="923"/>
        <v>0</v>
      </c>
      <c r="AU2313" s="1521" t="str">
        <f>B2374</f>
        <v xml:space="preserve"> + ăn thêm </v>
      </c>
      <c r="AV2313" s="1522"/>
      <c r="AW2313" s="1522"/>
      <c r="AX2313" s="1522"/>
      <c r="AY2313" s="1522"/>
      <c r="AZ2313" s="870">
        <f>J2374</f>
        <v>0</v>
      </c>
    </row>
    <row r="2314" spans="1:52" ht="13.5" customHeight="1">
      <c r="A2314" s="838">
        <f t="shared" si="921"/>
        <v>13</v>
      </c>
      <c r="B2314" s="1039" t="s">
        <v>47</v>
      </c>
      <c r="C2314" s="817" t="s">
        <v>66</v>
      </c>
      <c r="D2314" s="1054">
        <v>17</v>
      </c>
      <c r="E2314" s="921">
        <v>17</v>
      </c>
      <c r="F2314" s="1061"/>
      <c r="G2314" s="1086"/>
      <c r="H2314" s="1063"/>
      <c r="I2314" s="1077"/>
      <c r="J2314" s="1060">
        <f t="shared" si="912"/>
        <v>0</v>
      </c>
      <c r="K2314" s="1092"/>
      <c r="L2314" s="1061"/>
      <c r="M2314" s="1110"/>
      <c r="N2314" s="1063"/>
      <c r="O2314" s="1060">
        <f t="shared" si="927"/>
        <v>0</v>
      </c>
      <c r="P2314" s="1093"/>
      <c r="Q2314" s="1061"/>
      <c r="R2314" s="1100"/>
      <c r="S2314" s="1063"/>
      <c r="T2314" s="1079">
        <f t="shared" si="913"/>
        <v>0</v>
      </c>
      <c r="U2314" s="1061">
        <f t="shared" si="926"/>
        <v>0</v>
      </c>
      <c r="V2314" s="1061">
        <f t="shared" si="925"/>
        <v>0</v>
      </c>
      <c r="W2314" s="1063">
        <f t="shared" si="918"/>
        <v>0</v>
      </c>
      <c r="X2314" s="1063">
        <f t="shared" si="918"/>
        <v>0</v>
      </c>
      <c r="Y2314" s="1060">
        <f t="shared" si="918"/>
        <v>0</v>
      </c>
      <c r="Z2314" s="1080">
        <f t="shared" si="922"/>
        <v>13</v>
      </c>
      <c r="AA2314" s="1101" t="str">
        <f t="shared" si="919"/>
        <v>Đường trắng</v>
      </c>
      <c r="AB2314" s="1082" t="str">
        <f t="shared" si="919"/>
        <v>kg</v>
      </c>
      <c r="AC2314" s="1083">
        <f t="shared" si="919"/>
        <v>17</v>
      </c>
      <c r="AD2314" s="1089">
        <f t="shared" si="919"/>
        <v>17</v>
      </c>
      <c r="AE2314" s="1071">
        <f t="shared" si="914"/>
        <v>0</v>
      </c>
      <c r="AF2314" s="1071">
        <f t="shared" si="915"/>
        <v>0</v>
      </c>
      <c r="AG2314" s="1071">
        <f t="shared" si="915"/>
        <v>0</v>
      </c>
      <c r="AH2314" s="1071">
        <f t="shared" si="915"/>
        <v>0</v>
      </c>
      <c r="AI2314" s="1060">
        <f t="shared" si="920"/>
        <v>0</v>
      </c>
      <c r="AJ2314" s="1102"/>
      <c r="AK2314" s="1063"/>
      <c r="AL2314" s="1103"/>
      <c r="AM2314" s="1063"/>
      <c r="AN2314" s="1085">
        <f t="shared" si="916"/>
        <v>0</v>
      </c>
      <c r="AO2314" s="1061">
        <f t="shared" si="917"/>
        <v>0</v>
      </c>
      <c r="AP2314" s="1061">
        <f t="shared" si="917"/>
        <v>0</v>
      </c>
      <c r="AQ2314" s="1061">
        <f t="shared" si="917"/>
        <v>0</v>
      </c>
      <c r="AR2314" s="1061">
        <f t="shared" si="917"/>
        <v>0</v>
      </c>
      <c r="AS2314" s="1061">
        <f t="shared" si="917"/>
        <v>0</v>
      </c>
      <c r="AT2314" s="850">
        <f t="shared" si="923"/>
        <v>0</v>
      </c>
      <c r="AU2314" s="893" t="s">
        <v>834</v>
      </c>
      <c r="AV2314" s="894"/>
      <c r="AW2314" s="894"/>
      <c r="AX2314" s="894"/>
      <c r="AY2314" s="894"/>
      <c r="AZ2314" s="870">
        <f>SUM(AZ2304:AZ2313)</f>
        <v>5600</v>
      </c>
    </row>
    <row r="2315" spans="1:52" ht="13.5" customHeight="1">
      <c r="A2315" s="838">
        <f t="shared" si="921"/>
        <v>14</v>
      </c>
      <c r="B2315" s="1039" t="s">
        <v>48</v>
      </c>
      <c r="C2315" s="817" t="s">
        <v>389</v>
      </c>
      <c r="D2315" s="1054">
        <v>23</v>
      </c>
      <c r="E2315" s="921">
        <v>23</v>
      </c>
      <c r="F2315" s="1061"/>
      <c r="G2315" s="1086"/>
      <c r="H2315" s="1063">
        <v>0.5</v>
      </c>
      <c r="I2315" s="1077"/>
      <c r="J2315" s="1060">
        <f t="shared" si="912"/>
        <v>11.5</v>
      </c>
      <c r="K2315" s="1061"/>
      <c r="L2315" s="1061"/>
      <c r="M2315" s="1063">
        <v>0.5</v>
      </c>
      <c r="N2315" s="1063"/>
      <c r="O2315" s="1060">
        <f t="shared" si="927"/>
        <v>11.5</v>
      </c>
      <c r="P2315" s="1093"/>
      <c r="Q2315" s="1061"/>
      <c r="R2315" s="1100">
        <v>0.5</v>
      </c>
      <c r="S2315" s="1063"/>
      <c r="T2315" s="1079">
        <f t="shared" si="913"/>
        <v>11.5</v>
      </c>
      <c r="U2315" s="1061">
        <f t="shared" si="926"/>
        <v>0</v>
      </c>
      <c r="V2315" s="1061">
        <f t="shared" si="925"/>
        <v>0</v>
      </c>
      <c r="W2315" s="1063">
        <f t="shared" si="918"/>
        <v>1.5</v>
      </c>
      <c r="X2315" s="1063">
        <f t="shared" si="918"/>
        <v>0</v>
      </c>
      <c r="Y2315" s="1060">
        <f t="shared" si="918"/>
        <v>34.5</v>
      </c>
      <c r="Z2315" s="1080">
        <f t="shared" si="922"/>
        <v>14</v>
      </c>
      <c r="AA2315" s="1101" t="str">
        <f t="shared" si="919"/>
        <v>Mật mía</v>
      </c>
      <c r="AB2315" s="1082" t="str">
        <f t="shared" si="919"/>
        <v>lít</v>
      </c>
      <c r="AC2315" s="1083">
        <f t="shared" si="919"/>
        <v>23</v>
      </c>
      <c r="AD2315" s="1089">
        <f t="shared" si="919"/>
        <v>23</v>
      </c>
      <c r="AE2315" s="1071">
        <f t="shared" si="914"/>
        <v>0</v>
      </c>
      <c r="AF2315" s="1071">
        <f t="shared" si="915"/>
        <v>0</v>
      </c>
      <c r="AG2315" s="1071">
        <f t="shared" si="915"/>
        <v>5.3000000000000007</v>
      </c>
      <c r="AH2315" s="1071">
        <f t="shared" si="915"/>
        <v>0</v>
      </c>
      <c r="AI2315" s="1060">
        <f t="shared" si="920"/>
        <v>121.90000000000002</v>
      </c>
      <c r="AJ2315" s="1102"/>
      <c r="AK2315" s="1063"/>
      <c r="AL2315" s="1103"/>
      <c r="AM2315" s="1063"/>
      <c r="AN2315" s="1085">
        <f t="shared" si="916"/>
        <v>0</v>
      </c>
      <c r="AO2315" s="1061">
        <f t="shared" si="917"/>
        <v>0</v>
      </c>
      <c r="AP2315" s="1061">
        <f t="shared" si="917"/>
        <v>0</v>
      </c>
      <c r="AQ2315" s="1061">
        <f t="shared" si="917"/>
        <v>1.5</v>
      </c>
      <c r="AR2315" s="1061">
        <f t="shared" si="917"/>
        <v>0</v>
      </c>
      <c r="AS2315" s="1061">
        <f t="shared" si="917"/>
        <v>34.5</v>
      </c>
      <c r="AT2315" s="850">
        <f t="shared" si="923"/>
        <v>0</v>
      </c>
      <c r="AU2315" s="1255" t="s">
        <v>835</v>
      </c>
      <c r="AV2315" s="1256"/>
      <c r="AW2315" s="1256"/>
      <c r="AX2315" s="1256"/>
      <c r="AY2315" s="1256"/>
      <c r="AZ2315" s="870">
        <f>Q2373</f>
        <v>2265.5999999999949</v>
      </c>
    </row>
    <row r="2316" spans="1:52" ht="13.5" customHeight="1">
      <c r="A2316" s="838">
        <f t="shared" si="921"/>
        <v>15</v>
      </c>
      <c r="B2316" s="1039" t="s">
        <v>514</v>
      </c>
      <c r="C2316" s="817" t="s">
        <v>66</v>
      </c>
      <c r="D2316" s="1054">
        <v>80</v>
      </c>
      <c r="E2316" s="921">
        <v>80</v>
      </c>
      <c r="F2316" s="1061"/>
      <c r="G2316" s="1086"/>
      <c r="H2316" s="1063">
        <v>0.2</v>
      </c>
      <c r="I2316" s="1077"/>
      <c r="J2316" s="1060">
        <f t="shared" si="912"/>
        <v>16</v>
      </c>
      <c r="K2316" s="1061"/>
      <c r="L2316" s="1061"/>
      <c r="M2316" s="1063">
        <v>0.2</v>
      </c>
      <c r="N2316" s="1063"/>
      <c r="O2316" s="1060">
        <f t="shared" si="927"/>
        <v>16</v>
      </c>
      <c r="P2316" s="1093"/>
      <c r="Q2316" s="1061"/>
      <c r="R2316" s="1100">
        <v>0.2</v>
      </c>
      <c r="S2316" s="1063"/>
      <c r="T2316" s="1079">
        <f t="shared" si="913"/>
        <v>16</v>
      </c>
      <c r="U2316" s="1061">
        <f t="shared" si="926"/>
        <v>0</v>
      </c>
      <c r="V2316" s="1061">
        <f t="shared" si="925"/>
        <v>0</v>
      </c>
      <c r="W2316" s="1063">
        <f t="shared" si="918"/>
        <v>0.60000000000000009</v>
      </c>
      <c r="X2316" s="1063">
        <f t="shared" si="918"/>
        <v>0</v>
      </c>
      <c r="Y2316" s="1060">
        <f t="shared" si="918"/>
        <v>48</v>
      </c>
      <c r="Z2316" s="1080">
        <f t="shared" si="922"/>
        <v>15</v>
      </c>
      <c r="AA2316" s="1101" t="str">
        <f t="shared" si="919"/>
        <v>Ót bột</v>
      </c>
      <c r="AB2316" s="1082" t="str">
        <f t="shared" si="919"/>
        <v>kg</v>
      </c>
      <c r="AC2316" s="1083">
        <f t="shared" si="919"/>
        <v>80</v>
      </c>
      <c r="AD2316" s="1089">
        <f t="shared" si="919"/>
        <v>80</v>
      </c>
      <c r="AE2316" s="1071">
        <f t="shared" si="914"/>
        <v>0</v>
      </c>
      <c r="AF2316" s="1071">
        <f t="shared" si="915"/>
        <v>0</v>
      </c>
      <c r="AG2316" s="1071">
        <f t="shared" si="915"/>
        <v>5.6000000000000032</v>
      </c>
      <c r="AH2316" s="1071">
        <f t="shared" si="915"/>
        <v>0</v>
      </c>
      <c r="AI2316" s="1060">
        <f t="shared" si="920"/>
        <v>448.00000000000023</v>
      </c>
      <c r="AJ2316" s="1102"/>
      <c r="AK2316" s="1063"/>
      <c r="AL2316" s="1103"/>
      <c r="AM2316" s="1063"/>
      <c r="AN2316" s="1085">
        <f t="shared" si="916"/>
        <v>0</v>
      </c>
      <c r="AO2316" s="1061">
        <f t="shared" si="917"/>
        <v>0</v>
      </c>
      <c r="AP2316" s="1061">
        <f t="shared" si="917"/>
        <v>0</v>
      </c>
      <c r="AQ2316" s="1061">
        <f t="shared" si="917"/>
        <v>0.60000000000000009</v>
      </c>
      <c r="AR2316" s="1061">
        <f t="shared" si="917"/>
        <v>0</v>
      </c>
      <c r="AS2316" s="1061">
        <f t="shared" si="917"/>
        <v>48</v>
      </c>
      <c r="AT2316" s="850">
        <f t="shared" si="923"/>
        <v>0</v>
      </c>
      <c r="AU2316" s="1255" t="s">
        <v>836</v>
      </c>
      <c r="AV2316" s="1256"/>
      <c r="AW2316" s="1256"/>
      <c r="AX2316" s="1256"/>
      <c r="AY2316" s="1256"/>
      <c r="AZ2316" s="870"/>
    </row>
    <row r="2317" spans="1:52" ht="13.5" customHeight="1">
      <c r="A2317" s="838">
        <f t="shared" si="921"/>
        <v>16</v>
      </c>
      <c r="B2317" s="1039" t="s">
        <v>49</v>
      </c>
      <c r="C2317" s="817" t="s">
        <v>66</v>
      </c>
      <c r="D2317" s="1054">
        <v>40</v>
      </c>
      <c r="E2317" s="921">
        <v>40</v>
      </c>
      <c r="F2317" s="1061"/>
      <c r="G2317" s="1086"/>
      <c r="H2317" s="1063">
        <v>0.2</v>
      </c>
      <c r="I2317" s="1077"/>
      <c r="J2317" s="1060">
        <f t="shared" si="912"/>
        <v>8</v>
      </c>
      <c r="K2317" s="1061"/>
      <c r="L2317" s="1061"/>
      <c r="M2317" s="1063">
        <v>0.2</v>
      </c>
      <c r="N2317" s="1063"/>
      <c r="O2317" s="1060">
        <f t="shared" si="927"/>
        <v>8</v>
      </c>
      <c r="P2317" s="1093"/>
      <c r="Q2317" s="1061"/>
      <c r="R2317" s="1100">
        <v>0.2</v>
      </c>
      <c r="S2317" s="1063"/>
      <c r="T2317" s="1079">
        <f t="shared" si="913"/>
        <v>8</v>
      </c>
      <c r="U2317" s="1061">
        <f t="shared" si="926"/>
        <v>0</v>
      </c>
      <c r="V2317" s="1061">
        <f t="shared" si="925"/>
        <v>0</v>
      </c>
      <c r="W2317" s="1063">
        <f t="shared" si="918"/>
        <v>0.60000000000000009</v>
      </c>
      <c r="X2317" s="1063">
        <f t="shared" si="918"/>
        <v>0</v>
      </c>
      <c r="Y2317" s="1111">
        <f t="shared" si="918"/>
        <v>24</v>
      </c>
      <c r="Z2317" s="1080">
        <f t="shared" si="922"/>
        <v>16</v>
      </c>
      <c r="AA2317" s="1101" t="str">
        <f t="shared" si="919"/>
        <v>Bột nghệ</v>
      </c>
      <c r="AB2317" s="1082" t="str">
        <f t="shared" si="919"/>
        <v>kg</v>
      </c>
      <c r="AC2317" s="1083">
        <f t="shared" si="919"/>
        <v>40</v>
      </c>
      <c r="AD2317" s="1089">
        <f t="shared" si="919"/>
        <v>40</v>
      </c>
      <c r="AE2317" s="1071">
        <f t="shared" si="914"/>
        <v>0</v>
      </c>
      <c r="AF2317" s="1071">
        <f t="shared" si="915"/>
        <v>0</v>
      </c>
      <c r="AG2317" s="1071">
        <f t="shared" si="915"/>
        <v>7.5999999999999845</v>
      </c>
      <c r="AH2317" s="1071">
        <f t="shared" si="915"/>
        <v>0</v>
      </c>
      <c r="AI2317" s="1060">
        <f t="shared" si="920"/>
        <v>303.99999999999937</v>
      </c>
      <c r="AJ2317" s="1102"/>
      <c r="AK2317" s="1063"/>
      <c r="AL2317" s="1103"/>
      <c r="AM2317" s="1063"/>
      <c r="AN2317" s="1085">
        <f t="shared" si="916"/>
        <v>0</v>
      </c>
      <c r="AO2317" s="1061">
        <f t="shared" si="917"/>
        <v>0</v>
      </c>
      <c r="AP2317" s="1061">
        <f t="shared" si="917"/>
        <v>0</v>
      </c>
      <c r="AQ2317" s="1061">
        <f t="shared" si="917"/>
        <v>0.60000000000000009</v>
      </c>
      <c r="AR2317" s="1061">
        <f t="shared" si="917"/>
        <v>0</v>
      </c>
      <c r="AS2317" s="1061">
        <f t="shared" si="917"/>
        <v>24</v>
      </c>
      <c r="AT2317" s="850">
        <f t="shared" si="923"/>
        <v>0</v>
      </c>
      <c r="AU2317" s="1255" t="s">
        <v>799</v>
      </c>
      <c r="AV2317" s="1256"/>
      <c r="AW2317" s="1256"/>
      <c r="AX2317" s="1256"/>
      <c r="AY2317" s="1256"/>
      <c r="AZ2317" s="870"/>
    </row>
    <row r="2318" spans="1:52" ht="13.5" customHeight="1">
      <c r="A2318" s="838">
        <f t="shared" si="921"/>
        <v>17</v>
      </c>
      <c r="B2318" s="920" t="s">
        <v>373</v>
      </c>
      <c r="C2318" s="817" t="s">
        <v>66</v>
      </c>
      <c r="D2318" s="1054">
        <v>43</v>
      </c>
      <c r="E2318" s="921">
        <v>43</v>
      </c>
      <c r="F2318" s="1061"/>
      <c r="G2318" s="1086"/>
      <c r="H2318" s="1063">
        <v>2.5</v>
      </c>
      <c r="I2318" s="1077"/>
      <c r="J2318" s="1060">
        <f t="shared" si="912"/>
        <v>107.5</v>
      </c>
      <c r="K2318" s="1061"/>
      <c r="L2318" s="1061"/>
      <c r="M2318" s="1063">
        <v>0.5</v>
      </c>
      <c r="N2318" s="1063"/>
      <c r="O2318" s="1060">
        <f t="shared" si="927"/>
        <v>21.5</v>
      </c>
      <c r="P2318" s="1093"/>
      <c r="Q2318" s="1061"/>
      <c r="R2318" s="1100">
        <v>0.5</v>
      </c>
      <c r="S2318" s="1063"/>
      <c r="T2318" s="1079">
        <f t="shared" si="913"/>
        <v>21.5</v>
      </c>
      <c r="U2318" s="1061">
        <f t="shared" si="926"/>
        <v>0</v>
      </c>
      <c r="V2318" s="1061">
        <f t="shared" si="925"/>
        <v>0</v>
      </c>
      <c r="W2318" s="1063">
        <f t="shared" si="918"/>
        <v>3.5</v>
      </c>
      <c r="X2318" s="1063">
        <f t="shared" si="918"/>
        <v>0</v>
      </c>
      <c r="Y2318" s="1060">
        <f t="shared" si="918"/>
        <v>150.5</v>
      </c>
      <c r="Z2318" s="1080">
        <f t="shared" si="922"/>
        <v>17</v>
      </c>
      <c r="AA2318" s="1081" t="str">
        <f t="shared" si="919"/>
        <v>Vừng lạc</v>
      </c>
      <c r="AB2318" s="1082" t="str">
        <f t="shared" si="919"/>
        <v>kg</v>
      </c>
      <c r="AC2318" s="1083">
        <f t="shared" si="919"/>
        <v>43</v>
      </c>
      <c r="AD2318" s="1089">
        <f t="shared" si="919"/>
        <v>43</v>
      </c>
      <c r="AE2318" s="1071">
        <f t="shared" si="914"/>
        <v>0</v>
      </c>
      <c r="AF2318" s="1071">
        <f>AF2236+AK2236-AP2236</f>
        <v>0</v>
      </c>
      <c r="AG2318" s="1071">
        <f>AG2236+AL2236-AQ2236</f>
        <v>1.8000000000000007</v>
      </c>
      <c r="AH2318" s="1071">
        <f>AH2236+AM2236-AR2236</f>
        <v>0</v>
      </c>
      <c r="AI2318" s="1060">
        <f t="shared" si="920"/>
        <v>77.400000000000034</v>
      </c>
      <c r="AJ2318" s="1102">
        <f>U2318</f>
        <v>0</v>
      </c>
      <c r="AK2318" s="1102">
        <f>V2318</f>
        <v>0</v>
      </c>
      <c r="AL2318" s="1112">
        <v>20</v>
      </c>
      <c r="AM2318" s="1102">
        <f>X2318</f>
        <v>0</v>
      </c>
      <c r="AN2318" s="1085">
        <f t="shared" si="916"/>
        <v>860</v>
      </c>
      <c r="AO2318" s="1061">
        <f t="shared" si="917"/>
        <v>0</v>
      </c>
      <c r="AP2318" s="1061">
        <f t="shared" si="917"/>
        <v>0</v>
      </c>
      <c r="AQ2318" s="1061">
        <f t="shared" si="917"/>
        <v>3.5</v>
      </c>
      <c r="AR2318" s="1061">
        <f t="shared" si="917"/>
        <v>0</v>
      </c>
      <c r="AS2318" s="1061">
        <f t="shared" si="917"/>
        <v>150.5</v>
      </c>
      <c r="AT2318" s="850">
        <f t="shared" si="923"/>
        <v>0</v>
      </c>
      <c r="AU2318" s="1255" t="s">
        <v>800</v>
      </c>
      <c r="AV2318" s="1256"/>
      <c r="AW2318" s="1256"/>
      <c r="AX2318" s="1256"/>
      <c r="AY2318" s="1256"/>
      <c r="AZ2318" s="870"/>
    </row>
    <row r="2319" spans="1:52" ht="13.5" customHeight="1">
      <c r="A2319" s="838">
        <f t="shared" si="921"/>
        <v>18</v>
      </c>
      <c r="B2319" s="931" t="s">
        <v>853</v>
      </c>
      <c r="C2319" s="817" t="s">
        <v>66</v>
      </c>
      <c r="D2319" s="1054">
        <v>30</v>
      </c>
      <c r="E2319" s="921">
        <v>6</v>
      </c>
      <c r="F2319" s="1061"/>
      <c r="G2319" s="1086"/>
      <c r="H2319" s="1063">
        <v>0.5</v>
      </c>
      <c r="I2319" s="1077"/>
      <c r="J2319" s="1060">
        <f t="shared" si="912"/>
        <v>3</v>
      </c>
      <c r="K2319" s="1061"/>
      <c r="L2319" s="1061"/>
      <c r="M2319" s="1063">
        <v>1</v>
      </c>
      <c r="N2319" s="1063"/>
      <c r="O2319" s="1060">
        <f t="shared" si="927"/>
        <v>6</v>
      </c>
      <c r="P2319" s="1093"/>
      <c r="Q2319" s="1061"/>
      <c r="R2319" s="1100">
        <v>1</v>
      </c>
      <c r="S2319" s="1063"/>
      <c r="T2319" s="1079">
        <f t="shared" si="913"/>
        <v>6</v>
      </c>
      <c r="U2319" s="1061"/>
      <c r="V2319" s="1061">
        <f t="shared" si="925"/>
        <v>0</v>
      </c>
      <c r="W2319" s="1063">
        <f t="shared" si="925"/>
        <v>2.5</v>
      </c>
      <c r="X2319" s="1063">
        <f t="shared" si="925"/>
        <v>0</v>
      </c>
      <c r="Y2319" s="1060">
        <f t="shared" si="925"/>
        <v>15</v>
      </c>
      <c r="Z2319" s="1080">
        <f t="shared" si="922"/>
        <v>18</v>
      </c>
      <c r="AA2319" s="1081" t="str">
        <f t="shared" si="919"/>
        <v>Tăm bao tay</v>
      </c>
      <c r="AB2319" s="1082" t="str">
        <f t="shared" si="919"/>
        <v>kg</v>
      </c>
      <c r="AC2319" s="1083">
        <f t="shared" si="919"/>
        <v>30</v>
      </c>
      <c r="AD2319" s="1089">
        <f t="shared" si="919"/>
        <v>6</v>
      </c>
      <c r="AE2319" s="1071">
        <f t="shared" ref="AE2319:AH2334" si="928">AE2237+AJ2237-AO2237</f>
        <v>0</v>
      </c>
      <c r="AF2319" s="1071">
        <f t="shared" si="928"/>
        <v>0</v>
      </c>
      <c r="AG2319" s="1071">
        <f t="shared" si="928"/>
        <v>9.5</v>
      </c>
      <c r="AH2319" s="1071">
        <f t="shared" si="928"/>
        <v>0</v>
      </c>
      <c r="AI2319" s="1060">
        <f t="shared" si="920"/>
        <v>57</v>
      </c>
      <c r="AJ2319" s="1102">
        <f t="shared" ref="AJ2319:AL2361" si="929">U2319</f>
        <v>0</v>
      </c>
      <c r="AK2319" s="1102">
        <f t="shared" si="929"/>
        <v>0</v>
      </c>
      <c r="AL2319" s="1112"/>
      <c r="AM2319" s="1102">
        <f t="shared" ref="AM2319:AM2361" si="930">X2319</f>
        <v>0</v>
      </c>
      <c r="AN2319" s="1085">
        <f t="shared" ref="AN2319:AN2361" si="931">SUM(AJ2319:AM2319)*$E2319</f>
        <v>0</v>
      </c>
      <c r="AO2319" s="1061">
        <f t="shared" si="917"/>
        <v>0</v>
      </c>
      <c r="AP2319" s="1061">
        <f t="shared" si="917"/>
        <v>0</v>
      </c>
      <c r="AQ2319" s="1061">
        <f t="shared" si="917"/>
        <v>2.5</v>
      </c>
      <c r="AR2319" s="1061">
        <f t="shared" si="917"/>
        <v>0</v>
      </c>
      <c r="AS2319" s="1061">
        <f t="shared" si="917"/>
        <v>15</v>
      </c>
      <c r="AT2319" s="850">
        <f t="shared" si="923"/>
        <v>60</v>
      </c>
      <c r="AU2319" s="1255" t="s">
        <v>801</v>
      </c>
      <c r="AV2319" s="1256"/>
      <c r="AW2319" s="1256"/>
      <c r="AX2319" s="1256"/>
      <c r="AY2319" s="1256"/>
      <c r="AZ2319" s="870"/>
    </row>
    <row r="2320" spans="1:52" ht="13.5" customHeight="1">
      <c r="A2320" s="838">
        <f t="shared" si="921"/>
        <v>19</v>
      </c>
      <c r="B2320" s="931" t="s">
        <v>176</v>
      </c>
      <c r="C2320" s="896" t="s">
        <v>389</v>
      </c>
      <c r="D2320" s="1113">
        <v>9</v>
      </c>
      <c r="E2320" s="1114">
        <v>9</v>
      </c>
      <c r="F2320" s="1061"/>
      <c r="G2320" s="1090"/>
      <c r="H2320" s="1063">
        <v>0.5</v>
      </c>
      <c r="I2320" s="1077"/>
      <c r="J2320" s="1060">
        <f t="shared" si="912"/>
        <v>4.5</v>
      </c>
      <c r="K2320" s="1061" t="s">
        <v>887</v>
      </c>
      <c r="L2320" s="1061"/>
      <c r="M2320" s="1063">
        <v>0.5</v>
      </c>
      <c r="N2320" s="1063"/>
      <c r="O2320" s="1060">
        <f t="shared" si="927"/>
        <v>4.5</v>
      </c>
      <c r="P2320" s="1093"/>
      <c r="Q2320" s="1065"/>
      <c r="R2320" s="1100">
        <v>0.5</v>
      </c>
      <c r="S2320" s="1063"/>
      <c r="T2320" s="1079">
        <f t="shared" si="913"/>
        <v>4.5</v>
      </c>
      <c r="U2320" s="1061">
        <f>SUM(F2320,K2320,P2320)</f>
        <v>0</v>
      </c>
      <c r="V2320" s="1061">
        <f t="shared" si="925"/>
        <v>0</v>
      </c>
      <c r="W2320" s="1063">
        <f t="shared" si="925"/>
        <v>1.5</v>
      </c>
      <c r="X2320" s="1063">
        <f t="shared" si="925"/>
        <v>0</v>
      </c>
      <c r="Y2320" s="1060">
        <f t="shared" si="925"/>
        <v>13.5</v>
      </c>
      <c r="Z2320" s="1080">
        <f t="shared" si="922"/>
        <v>19</v>
      </c>
      <c r="AA2320" s="1081" t="str">
        <f t="shared" si="919"/>
        <v>Dấm chua</v>
      </c>
      <c r="AB2320" s="1082" t="str">
        <f t="shared" si="919"/>
        <v>lít</v>
      </c>
      <c r="AC2320" s="1083">
        <f t="shared" si="919"/>
        <v>9</v>
      </c>
      <c r="AD2320" s="1089">
        <f t="shared" si="919"/>
        <v>9</v>
      </c>
      <c r="AE2320" s="1071">
        <f t="shared" si="928"/>
        <v>0</v>
      </c>
      <c r="AF2320" s="1071">
        <f t="shared" si="928"/>
        <v>0</v>
      </c>
      <c r="AG2320" s="1071">
        <f t="shared" si="928"/>
        <v>10.5</v>
      </c>
      <c r="AH2320" s="1071">
        <f t="shared" si="928"/>
        <v>0</v>
      </c>
      <c r="AI2320" s="1060">
        <f t="shared" si="920"/>
        <v>94.5</v>
      </c>
      <c r="AJ2320" s="1102">
        <f t="shared" si="929"/>
        <v>0</v>
      </c>
      <c r="AK2320" s="1102">
        <f t="shared" si="929"/>
        <v>0</v>
      </c>
      <c r="AL2320" s="1112"/>
      <c r="AM2320" s="1102">
        <f t="shared" si="930"/>
        <v>0</v>
      </c>
      <c r="AN2320" s="1085">
        <f t="shared" si="931"/>
        <v>0</v>
      </c>
      <c r="AO2320" s="1061">
        <f t="shared" si="917"/>
        <v>0</v>
      </c>
      <c r="AP2320" s="1061">
        <f t="shared" si="917"/>
        <v>0</v>
      </c>
      <c r="AQ2320" s="1061">
        <f t="shared" si="917"/>
        <v>1.5</v>
      </c>
      <c r="AR2320" s="1061">
        <f t="shared" si="917"/>
        <v>0</v>
      </c>
      <c r="AS2320" s="1061">
        <f t="shared" si="917"/>
        <v>13.5</v>
      </c>
      <c r="AT2320" s="850">
        <f t="shared" si="923"/>
        <v>0</v>
      </c>
      <c r="AU2320" s="893" t="s">
        <v>802</v>
      </c>
      <c r="AV2320" s="894"/>
      <c r="AW2320" s="894"/>
      <c r="AX2320" s="894"/>
      <c r="AY2320" s="894"/>
      <c r="AZ2320" s="870">
        <f>AZ2314+SUM(AZ2315:AZ2319)</f>
        <v>7865.5999999999949</v>
      </c>
    </row>
    <row r="2321" spans="1:52" ht="13.5" customHeight="1">
      <c r="A2321" s="838">
        <f t="shared" si="921"/>
        <v>20</v>
      </c>
      <c r="B2321" s="911" t="s">
        <v>158</v>
      </c>
      <c r="C2321" s="902" t="s">
        <v>66</v>
      </c>
      <c r="D2321" s="1115">
        <v>30</v>
      </c>
      <c r="E2321" s="1116">
        <v>30</v>
      </c>
      <c r="F2321" s="1061"/>
      <c r="G2321" s="1090"/>
      <c r="H2321" s="1063">
        <v>0.5</v>
      </c>
      <c r="I2321" s="1077"/>
      <c r="J2321" s="1060">
        <f t="shared" si="912"/>
        <v>15</v>
      </c>
      <c r="K2321" s="1065"/>
      <c r="L2321" s="1071"/>
      <c r="M2321" s="1063">
        <v>0.7</v>
      </c>
      <c r="N2321" s="1063"/>
      <c r="O2321" s="1060">
        <f t="shared" si="927"/>
        <v>21</v>
      </c>
      <c r="P2321" s="1088"/>
      <c r="Q2321" s="1071"/>
      <c r="R2321" s="1110">
        <v>0.8</v>
      </c>
      <c r="S2321" s="1063"/>
      <c r="T2321" s="1079">
        <f t="shared" si="913"/>
        <v>24</v>
      </c>
      <c r="U2321" s="1061">
        <f>SUM(F2321,K2321,P2321)</f>
        <v>0</v>
      </c>
      <c r="V2321" s="1071">
        <f t="shared" si="925"/>
        <v>0</v>
      </c>
      <c r="W2321" s="1063">
        <f t="shared" si="925"/>
        <v>2</v>
      </c>
      <c r="X2321" s="1063">
        <f t="shared" si="925"/>
        <v>0</v>
      </c>
      <c r="Y2321" s="1060">
        <f t="shared" si="925"/>
        <v>60</v>
      </c>
      <c r="Z2321" s="1080">
        <f t="shared" si="922"/>
        <v>20</v>
      </c>
      <c r="AA2321" s="1081" t="str">
        <f t="shared" si="919"/>
        <v>Chè vằng</v>
      </c>
      <c r="AB2321" s="1082" t="str">
        <f t="shared" si="919"/>
        <v>kg</v>
      </c>
      <c r="AC2321" s="1083">
        <f t="shared" si="919"/>
        <v>30</v>
      </c>
      <c r="AD2321" s="1089">
        <f t="shared" si="919"/>
        <v>30</v>
      </c>
      <c r="AE2321" s="1071">
        <f t="shared" si="928"/>
        <v>0</v>
      </c>
      <c r="AF2321" s="1071">
        <f t="shared" si="928"/>
        <v>0</v>
      </c>
      <c r="AG2321" s="1071">
        <f t="shared" si="928"/>
        <v>3.5</v>
      </c>
      <c r="AH2321" s="1071">
        <f t="shared" si="928"/>
        <v>0</v>
      </c>
      <c r="AI2321" s="1060">
        <f t="shared" si="920"/>
        <v>105</v>
      </c>
      <c r="AJ2321" s="1102">
        <f t="shared" si="929"/>
        <v>0</v>
      </c>
      <c r="AK2321" s="1102">
        <f t="shared" si="929"/>
        <v>0</v>
      </c>
      <c r="AL2321" s="1112"/>
      <c r="AM2321" s="1102">
        <f t="shared" si="930"/>
        <v>0</v>
      </c>
      <c r="AN2321" s="1085">
        <f t="shared" si="931"/>
        <v>0</v>
      </c>
      <c r="AO2321" s="1061">
        <f t="shared" si="917"/>
        <v>0</v>
      </c>
      <c r="AP2321" s="1061">
        <f t="shared" si="917"/>
        <v>0</v>
      </c>
      <c r="AQ2321" s="1061">
        <f t="shared" si="917"/>
        <v>2</v>
      </c>
      <c r="AR2321" s="1061">
        <f t="shared" si="917"/>
        <v>0</v>
      </c>
      <c r="AS2321" s="1061">
        <f t="shared" si="917"/>
        <v>60</v>
      </c>
      <c r="AT2321" s="850">
        <f t="shared" si="923"/>
        <v>0</v>
      </c>
      <c r="AU2321" s="1274" t="s">
        <v>803</v>
      </c>
      <c r="AV2321" s="1275"/>
      <c r="AW2321" s="1275"/>
      <c r="AX2321" s="1275"/>
      <c r="AY2321" s="1275"/>
      <c r="AZ2321" s="870"/>
    </row>
    <row r="2322" spans="1:52" ht="13.5" customHeight="1">
      <c r="A2322" s="838">
        <f t="shared" si="921"/>
        <v>21</v>
      </c>
      <c r="B2322" s="911" t="s">
        <v>166</v>
      </c>
      <c r="C2322" s="844" t="s">
        <v>66</v>
      </c>
      <c r="D2322" s="1117">
        <v>30</v>
      </c>
      <c r="E2322" s="1060">
        <v>30</v>
      </c>
      <c r="F2322" s="1065"/>
      <c r="G2322" s="1090"/>
      <c r="H2322" s="1063"/>
      <c r="I2322" s="1091"/>
      <c r="J2322" s="1060">
        <f t="shared" si="912"/>
        <v>0</v>
      </c>
      <c r="K2322" s="1061"/>
      <c r="L2322" s="1065"/>
      <c r="M2322" s="1063"/>
      <c r="N2322" s="1063"/>
      <c r="O2322" s="1060">
        <f t="shared" si="927"/>
        <v>0</v>
      </c>
      <c r="P2322" s="1056"/>
      <c r="Q2322" s="1065"/>
      <c r="R2322" s="1100"/>
      <c r="S2322" s="1063"/>
      <c r="T2322" s="1079">
        <f t="shared" si="913"/>
        <v>0</v>
      </c>
      <c r="U2322" s="1061">
        <f>SUM(F2322,K2322,P2322)</f>
        <v>0</v>
      </c>
      <c r="V2322" s="1061">
        <f t="shared" si="925"/>
        <v>0</v>
      </c>
      <c r="W2322" s="1063">
        <f t="shared" si="925"/>
        <v>0</v>
      </c>
      <c r="X2322" s="1063">
        <f t="shared" si="925"/>
        <v>0</v>
      </c>
      <c r="Y2322" s="1060">
        <f t="shared" si="925"/>
        <v>0</v>
      </c>
      <c r="Z2322" s="1080">
        <f t="shared" si="922"/>
        <v>21</v>
      </c>
      <c r="AA2322" s="1081" t="str">
        <f t="shared" si="919"/>
        <v>Hành tăm</v>
      </c>
      <c r="AB2322" s="1082" t="str">
        <f t="shared" si="919"/>
        <v>kg</v>
      </c>
      <c r="AC2322" s="1083">
        <f t="shared" si="919"/>
        <v>30</v>
      </c>
      <c r="AD2322" s="1089">
        <f t="shared" si="919"/>
        <v>30</v>
      </c>
      <c r="AE2322" s="1071">
        <f t="shared" si="928"/>
        <v>0</v>
      </c>
      <c r="AF2322" s="1071">
        <f t="shared" si="928"/>
        <v>0</v>
      </c>
      <c r="AG2322" s="1071">
        <f t="shared" si="928"/>
        <v>1.8999999999999966</v>
      </c>
      <c r="AH2322" s="1071">
        <f t="shared" si="928"/>
        <v>0</v>
      </c>
      <c r="AI2322" s="1060">
        <f t="shared" si="920"/>
        <v>56.999999999999901</v>
      </c>
      <c r="AJ2322" s="1102">
        <f t="shared" si="929"/>
        <v>0</v>
      </c>
      <c r="AK2322" s="1102">
        <f t="shared" si="929"/>
        <v>0</v>
      </c>
      <c r="AL2322" s="1112"/>
      <c r="AM2322" s="1102">
        <f t="shared" si="930"/>
        <v>0</v>
      </c>
      <c r="AN2322" s="1085">
        <f t="shared" si="931"/>
        <v>0</v>
      </c>
      <c r="AO2322" s="1061">
        <f t="shared" si="917"/>
        <v>0</v>
      </c>
      <c r="AP2322" s="1061">
        <f t="shared" si="917"/>
        <v>0</v>
      </c>
      <c r="AQ2322" s="1061">
        <f t="shared" si="917"/>
        <v>0</v>
      </c>
      <c r="AR2322" s="1061">
        <f t="shared" si="917"/>
        <v>0</v>
      </c>
      <c r="AS2322" s="1061">
        <f t="shared" si="917"/>
        <v>0</v>
      </c>
      <c r="AT2322" s="850">
        <f t="shared" si="923"/>
        <v>0</v>
      </c>
      <c r="AU2322" s="4" t="s">
        <v>804</v>
      </c>
      <c r="AV2322" s="3"/>
      <c r="AW2322" s="3"/>
      <c r="AX2322" s="3"/>
      <c r="AY2322" s="3"/>
      <c r="AZ2322" s="870">
        <f>Y2371</f>
        <v>5600.3</v>
      </c>
    </row>
    <row r="2323" spans="1:52" ht="13.5" customHeight="1">
      <c r="A2323" s="838">
        <f t="shared" si="921"/>
        <v>22</v>
      </c>
      <c r="B2323" s="911" t="s">
        <v>145</v>
      </c>
      <c r="C2323" s="844" t="s">
        <v>389</v>
      </c>
      <c r="D2323" s="1117">
        <v>16</v>
      </c>
      <c r="E2323" s="1060">
        <v>16</v>
      </c>
      <c r="F2323" s="1061"/>
      <c r="G2323" s="1090"/>
      <c r="H2323" s="1063">
        <v>0.5</v>
      </c>
      <c r="I2323" s="1077"/>
      <c r="J2323" s="1060">
        <f t="shared" si="912"/>
        <v>8</v>
      </c>
      <c r="K2323" s="1103"/>
      <c r="L2323" s="1071"/>
      <c r="M2323" s="1063">
        <v>0.7</v>
      </c>
      <c r="N2323" s="1118"/>
      <c r="O2323" s="1060">
        <f t="shared" si="927"/>
        <v>11.2</v>
      </c>
      <c r="P2323" s="1056"/>
      <c r="Q2323" s="1071"/>
      <c r="R2323" s="1100">
        <v>0.8</v>
      </c>
      <c r="S2323" s="1063"/>
      <c r="T2323" s="1079">
        <f t="shared" si="913"/>
        <v>12.8</v>
      </c>
      <c r="U2323" s="1061">
        <f t="shared" ref="U2323:U2361" si="932">SUM(F2323,K2323,P2323)</f>
        <v>0</v>
      </c>
      <c r="V2323" s="1071">
        <f t="shared" si="925"/>
        <v>0</v>
      </c>
      <c r="W2323" s="1063">
        <f t="shared" si="925"/>
        <v>2</v>
      </c>
      <c r="X2323" s="1063">
        <f t="shared" si="925"/>
        <v>0</v>
      </c>
      <c r="Y2323" s="1060">
        <f t="shared" si="925"/>
        <v>32</v>
      </c>
      <c r="Z2323" s="1080">
        <f t="shared" si="922"/>
        <v>22</v>
      </c>
      <c r="AA2323" s="1081" t="str">
        <f t="shared" si="919"/>
        <v>Dầu rửa</v>
      </c>
      <c r="AB2323" s="1082" t="str">
        <f t="shared" si="919"/>
        <v>lít</v>
      </c>
      <c r="AC2323" s="1083">
        <f t="shared" si="919"/>
        <v>16</v>
      </c>
      <c r="AD2323" s="1089">
        <f t="shared" si="919"/>
        <v>16</v>
      </c>
      <c r="AE2323" s="1071">
        <f t="shared" si="928"/>
        <v>0</v>
      </c>
      <c r="AF2323" s="1071">
        <f t="shared" si="928"/>
        <v>0</v>
      </c>
      <c r="AG2323" s="1071">
        <f t="shared" si="928"/>
        <v>30.5</v>
      </c>
      <c r="AH2323" s="1071">
        <f t="shared" si="928"/>
        <v>0</v>
      </c>
      <c r="AI2323" s="1060">
        <f t="shared" si="920"/>
        <v>488</v>
      </c>
      <c r="AJ2323" s="1102">
        <f t="shared" si="929"/>
        <v>0</v>
      </c>
      <c r="AK2323" s="1102">
        <f t="shared" si="929"/>
        <v>0</v>
      </c>
      <c r="AL2323" s="1112"/>
      <c r="AM2323" s="1102">
        <f t="shared" si="930"/>
        <v>0</v>
      </c>
      <c r="AN2323" s="1085">
        <f t="shared" si="931"/>
        <v>0</v>
      </c>
      <c r="AO2323" s="1061">
        <f t="shared" si="917"/>
        <v>0</v>
      </c>
      <c r="AP2323" s="1061">
        <f t="shared" si="917"/>
        <v>0</v>
      </c>
      <c r="AQ2323" s="1061">
        <f t="shared" si="917"/>
        <v>2</v>
      </c>
      <c r="AR2323" s="1061">
        <f t="shared" si="917"/>
        <v>0</v>
      </c>
      <c r="AS2323" s="1061">
        <f t="shared" si="917"/>
        <v>32</v>
      </c>
      <c r="AT2323" s="850">
        <f t="shared" si="923"/>
        <v>0</v>
      </c>
      <c r="AU2323" s="4" t="s">
        <v>805</v>
      </c>
      <c r="AV2323" s="3"/>
      <c r="AW2323" s="3"/>
      <c r="AX2323" s="3"/>
      <c r="AY2323" s="3"/>
      <c r="AZ2323" s="870">
        <f>Q2374</f>
        <v>0</v>
      </c>
    </row>
    <row r="2324" spans="1:52" ht="13.5" customHeight="1">
      <c r="A2324" s="838">
        <f t="shared" si="921"/>
        <v>23</v>
      </c>
      <c r="B2324" s="911" t="s">
        <v>136</v>
      </c>
      <c r="C2324" s="844" t="s">
        <v>66</v>
      </c>
      <c r="D2324" s="1117">
        <v>120</v>
      </c>
      <c r="E2324" s="1060">
        <v>120</v>
      </c>
      <c r="F2324" s="1061"/>
      <c r="G2324" s="1090"/>
      <c r="H2324" s="1119"/>
      <c r="I2324" s="1077"/>
      <c r="J2324" s="1060">
        <f t="shared" si="912"/>
        <v>0</v>
      </c>
      <c r="K2324" s="1065"/>
      <c r="L2324" s="1071"/>
      <c r="M2324" s="1119"/>
      <c r="N2324" s="1063"/>
      <c r="O2324" s="1060">
        <f t="shared" si="927"/>
        <v>0</v>
      </c>
      <c r="P2324" s="1056" t="s">
        <v>883</v>
      </c>
      <c r="Q2324" s="1071"/>
      <c r="R2324" s="1100"/>
      <c r="S2324" s="1063"/>
      <c r="T2324" s="1079">
        <f t="shared" si="913"/>
        <v>0</v>
      </c>
      <c r="U2324" s="1103">
        <f t="shared" si="932"/>
        <v>0</v>
      </c>
      <c r="V2324" s="1071">
        <f t="shared" si="925"/>
        <v>0</v>
      </c>
      <c r="W2324" s="1063">
        <f t="shared" si="925"/>
        <v>0</v>
      </c>
      <c r="X2324" s="1063">
        <f t="shared" si="925"/>
        <v>0</v>
      </c>
      <c r="Y2324" s="1060">
        <f t="shared" si="925"/>
        <v>0</v>
      </c>
      <c r="Z2324" s="1080">
        <f t="shared" si="922"/>
        <v>23</v>
      </c>
      <c r="AA2324" s="1081" t="str">
        <f t="shared" si="919"/>
        <v>Cá khô</v>
      </c>
      <c r="AB2324" s="1082" t="str">
        <f t="shared" si="919"/>
        <v>kg</v>
      </c>
      <c r="AC2324" s="1083">
        <f t="shared" si="919"/>
        <v>120</v>
      </c>
      <c r="AD2324" s="1089">
        <f t="shared" si="919"/>
        <v>120</v>
      </c>
      <c r="AE2324" s="1071">
        <f t="shared" si="928"/>
        <v>0</v>
      </c>
      <c r="AF2324" s="1071">
        <f t="shared" si="928"/>
        <v>0</v>
      </c>
      <c r="AG2324" s="1071">
        <f t="shared" si="928"/>
        <v>11</v>
      </c>
      <c r="AH2324" s="1071">
        <f t="shared" si="928"/>
        <v>0</v>
      </c>
      <c r="AI2324" s="1060">
        <f t="shared" si="920"/>
        <v>1320</v>
      </c>
      <c r="AJ2324" s="1102">
        <f t="shared" si="929"/>
        <v>0</v>
      </c>
      <c r="AK2324" s="1102">
        <f t="shared" si="929"/>
        <v>0</v>
      </c>
      <c r="AL2324" s="1112"/>
      <c r="AM2324" s="1102">
        <f t="shared" si="930"/>
        <v>0</v>
      </c>
      <c r="AN2324" s="1085">
        <f t="shared" si="931"/>
        <v>0</v>
      </c>
      <c r="AO2324" s="1061">
        <f t="shared" si="917"/>
        <v>0</v>
      </c>
      <c r="AP2324" s="1061">
        <f t="shared" si="917"/>
        <v>0</v>
      </c>
      <c r="AQ2324" s="1061">
        <f t="shared" si="917"/>
        <v>0</v>
      </c>
      <c r="AR2324" s="1061">
        <f t="shared" si="917"/>
        <v>0</v>
      </c>
      <c r="AS2324" s="1061">
        <f t="shared" si="917"/>
        <v>0</v>
      </c>
      <c r="AT2324" s="850">
        <f t="shared" si="923"/>
        <v>0</v>
      </c>
      <c r="AU2324" s="893" t="s">
        <v>806</v>
      </c>
      <c r="AV2324" s="894"/>
      <c r="AW2324" s="894"/>
      <c r="AX2324" s="894"/>
      <c r="AY2324" s="894"/>
      <c r="AZ2324" s="870">
        <f>SUM(AZ2322:AZ2323)</f>
        <v>5600.3</v>
      </c>
    </row>
    <row r="2325" spans="1:52" ht="13.5" customHeight="1">
      <c r="A2325" s="838">
        <f t="shared" si="921"/>
        <v>24</v>
      </c>
      <c r="B2325" s="911" t="s">
        <v>183</v>
      </c>
      <c r="C2325" s="844" t="s">
        <v>66</v>
      </c>
      <c r="D2325" s="1117">
        <v>30</v>
      </c>
      <c r="E2325" s="1060">
        <v>30</v>
      </c>
      <c r="F2325" s="1103"/>
      <c r="G2325" s="1120"/>
      <c r="H2325" s="1121"/>
      <c r="I2325" s="1077"/>
      <c r="J2325" s="1060">
        <f t="shared" si="912"/>
        <v>0</v>
      </c>
      <c r="K2325" s="1103"/>
      <c r="L2325" s="1071"/>
      <c r="M2325" s="1063"/>
      <c r="N2325" s="1063"/>
      <c r="O2325" s="1060">
        <f t="shared" si="927"/>
        <v>0</v>
      </c>
      <c r="P2325" s="1056"/>
      <c r="Q2325" s="1071"/>
      <c r="R2325" s="1063">
        <v>0.2</v>
      </c>
      <c r="S2325" s="1063"/>
      <c r="T2325" s="1079">
        <f t="shared" si="913"/>
        <v>6</v>
      </c>
      <c r="U2325" s="1061">
        <f t="shared" si="932"/>
        <v>0</v>
      </c>
      <c r="V2325" s="1071">
        <f t="shared" si="925"/>
        <v>0</v>
      </c>
      <c r="W2325" s="1063">
        <f t="shared" si="925"/>
        <v>0.2</v>
      </c>
      <c r="X2325" s="1063">
        <f t="shared" si="925"/>
        <v>0</v>
      </c>
      <c r="Y2325" s="1060">
        <f t="shared" si="925"/>
        <v>6</v>
      </c>
      <c r="Z2325" s="1080">
        <f t="shared" si="922"/>
        <v>24</v>
      </c>
      <c r="AA2325" s="1081" t="str">
        <f t="shared" si="919"/>
        <v>Nghệ tươi</v>
      </c>
      <c r="AB2325" s="1082" t="str">
        <f t="shared" si="919"/>
        <v>kg</v>
      </c>
      <c r="AC2325" s="1083">
        <f t="shared" si="919"/>
        <v>30</v>
      </c>
      <c r="AD2325" s="1089">
        <f t="shared" si="919"/>
        <v>30</v>
      </c>
      <c r="AE2325" s="1071">
        <f t="shared" si="928"/>
        <v>0</v>
      </c>
      <c r="AF2325" s="1071">
        <f t="shared" si="928"/>
        <v>0</v>
      </c>
      <c r="AG2325" s="1071">
        <f t="shared" si="928"/>
        <v>1.5</v>
      </c>
      <c r="AH2325" s="1071">
        <f t="shared" si="928"/>
        <v>0</v>
      </c>
      <c r="AI2325" s="1060">
        <f t="shared" si="920"/>
        <v>45</v>
      </c>
      <c r="AJ2325" s="1102">
        <f t="shared" si="929"/>
        <v>0</v>
      </c>
      <c r="AK2325" s="1102">
        <f t="shared" si="929"/>
        <v>0</v>
      </c>
      <c r="AL2325" s="1112"/>
      <c r="AM2325" s="1102">
        <f t="shared" si="930"/>
        <v>0</v>
      </c>
      <c r="AN2325" s="1085">
        <f t="shared" si="931"/>
        <v>0</v>
      </c>
      <c r="AO2325" s="1061">
        <f t="shared" si="917"/>
        <v>0</v>
      </c>
      <c r="AP2325" s="1061">
        <f t="shared" si="917"/>
        <v>0</v>
      </c>
      <c r="AQ2325" s="1061">
        <f t="shared" si="917"/>
        <v>0.2</v>
      </c>
      <c r="AR2325" s="1061">
        <f t="shared" si="917"/>
        <v>0</v>
      </c>
      <c r="AS2325" s="1061">
        <f t="shared" si="917"/>
        <v>6</v>
      </c>
      <c r="AT2325" s="850">
        <f t="shared" si="923"/>
        <v>0</v>
      </c>
      <c r="AU2325" s="893" t="s">
        <v>807</v>
      </c>
      <c r="AV2325" s="894"/>
      <c r="AW2325" s="894"/>
      <c r="AX2325" s="894"/>
      <c r="AY2325" s="894"/>
      <c r="AZ2325" s="912"/>
    </row>
    <row r="2326" spans="1:52" ht="13.5" customHeight="1">
      <c r="A2326" s="838">
        <f t="shared" si="921"/>
        <v>25</v>
      </c>
      <c r="B2326" s="911" t="s">
        <v>142</v>
      </c>
      <c r="C2326" s="844" t="s">
        <v>66</v>
      </c>
      <c r="D2326" s="1117">
        <v>35</v>
      </c>
      <c r="E2326" s="1060">
        <v>35</v>
      </c>
      <c r="F2326" s="1061"/>
      <c r="G2326" s="1120"/>
      <c r="H2326" s="1063"/>
      <c r="I2326" s="1077"/>
      <c r="J2326" s="1060">
        <f t="shared" si="912"/>
        <v>0</v>
      </c>
      <c r="K2326" s="1103"/>
      <c r="L2326" s="1071"/>
      <c r="M2326" s="1063"/>
      <c r="N2326" s="1063"/>
      <c r="O2326" s="1060">
        <f t="shared" si="927"/>
        <v>0</v>
      </c>
      <c r="P2326" s="1122"/>
      <c r="Q2326" s="1071"/>
      <c r="R2326" s="1063"/>
      <c r="S2326" s="1063"/>
      <c r="T2326" s="1079">
        <f t="shared" si="913"/>
        <v>0</v>
      </c>
      <c r="U2326" s="1061">
        <f t="shared" si="932"/>
        <v>0</v>
      </c>
      <c r="V2326" s="1071">
        <f t="shared" si="925"/>
        <v>0</v>
      </c>
      <c r="W2326" s="1063">
        <f t="shared" si="925"/>
        <v>0</v>
      </c>
      <c r="X2326" s="1063">
        <f t="shared" si="925"/>
        <v>0</v>
      </c>
      <c r="Y2326" s="1060">
        <f t="shared" si="925"/>
        <v>0</v>
      </c>
      <c r="Z2326" s="1080">
        <f t="shared" si="922"/>
        <v>25</v>
      </c>
      <c r="AA2326" s="1081" t="str">
        <f t="shared" si="919"/>
        <v>Gừng tươi</v>
      </c>
      <c r="AB2326" s="1082" t="str">
        <f t="shared" si="919"/>
        <v>kg</v>
      </c>
      <c r="AC2326" s="1083">
        <f t="shared" si="919"/>
        <v>35</v>
      </c>
      <c r="AD2326" s="1089">
        <f t="shared" si="919"/>
        <v>35</v>
      </c>
      <c r="AE2326" s="1071">
        <f t="shared" si="928"/>
        <v>0</v>
      </c>
      <c r="AF2326" s="1071">
        <f t="shared" si="928"/>
        <v>0</v>
      </c>
      <c r="AG2326" s="1071">
        <f t="shared" si="928"/>
        <v>4.299999999999998</v>
      </c>
      <c r="AH2326" s="1071">
        <f t="shared" si="928"/>
        <v>0</v>
      </c>
      <c r="AI2326" s="1060">
        <f t="shared" si="920"/>
        <v>150.49999999999994</v>
      </c>
      <c r="AJ2326" s="1102">
        <f t="shared" si="929"/>
        <v>0</v>
      </c>
      <c r="AK2326" s="1102">
        <f t="shared" si="929"/>
        <v>0</v>
      </c>
      <c r="AL2326" s="1112"/>
      <c r="AM2326" s="1102">
        <f t="shared" si="930"/>
        <v>0</v>
      </c>
      <c r="AN2326" s="1085">
        <f t="shared" si="931"/>
        <v>0</v>
      </c>
      <c r="AO2326" s="1061">
        <f t="shared" si="917"/>
        <v>0</v>
      </c>
      <c r="AP2326" s="1061">
        <f t="shared" si="917"/>
        <v>0</v>
      </c>
      <c r="AQ2326" s="1061">
        <f t="shared" si="917"/>
        <v>0</v>
      </c>
      <c r="AR2326" s="1061">
        <f t="shared" si="917"/>
        <v>0</v>
      </c>
      <c r="AS2326" s="1061">
        <f t="shared" si="917"/>
        <v>0</v>
      </c>
      <c r="AT2326" s="850">
        <f t="shared" si="923"/>
        <v>0</v>
      </c>
      <c r="AU2326" s="4" t="s">
        <v>808</v>
      </c>
      <c r="AV2326" s="3"/>
      <c r="AW2326" s="3"/>
      <c r="AX2326" s="3"/>
      <c r="AY2326" s="3"/>
      <c r="AZ2326" s="870">
        <f>Y2372</f>
        <v>2265.2999999999947</v>
      </c>
    </row>
    <row r="2327" spans="1:52" ht="13.5" customHeight="1">
      <c r="A2327" s="838">
        <f t="shared" si="921"/>
        <v>26</v>
      </c>
      <c r="B2327" s="911" t="s">
        <v>51</v>
      </c>
      <c r="C2327" s="844" t="s">
        <v>66</v>
      </c>
      <c r="D2327" s="1117">
        <v>100</v>
      </c>
      <c r="E2327" s="1060">
        <v>100</v>
      </c>
      <c r="F2327" s="1061"/>
      <c r="G2327" s="1120"/>
      <c r="H2327" s="1063"/>
      <c r="I2327" s="1077"/>
      <c r="J2327" s="1060">
        <f t="shared" si="912"/>
        <v>0</v>
      </c>
      <c r="K2327" s="1065"/>
      <c r="L2327" s="1071"/>
      <c r="M2327" s="1119"/>
      <c r="N2327" s="1063"/>
      <c r="O2327" s="1060">
        <f t="shared" si="927"/>
        <v>0</v>
      </c>
      <c r="P2327" s="1056"/>
      <c r="Q2327" s="1065"/>
      <c r="R2327" s="1100"/>
      <c r="S2327" s="1063"/>
      <c r="T2327" s="1079">
        <f t="shared" si="913"/>
        <v>0</v>
      </c>
      <c r="U2327" s="1061">
        <f t="shared" si="932"/>
        <v>0</v>
      </c>
      <c r="V2327" s="1071">
        <f t="shared" si="925"/>
        <v>0</v>
      </c>
      <c r="W2327" s="1063">
        <f t="shared" si="925"/>
        <v>0</v>
      </c>
      <c r="X2327" s="1063">
        <f t="shared" si="925"/>
        <v>0</v>
      </c>
      <c r="Y2327" s="1060">
        <f t="shared" si="925"/>
        <v>0</v>
      </c>
      <c r="Z2327" s="1080">
        <f t="shared" si="922"/>
        <v>26</v>
      </c>
      <c r="AA2327" s="1081" t="str">
        <f t="shared" si="919"/>
        <v>Tép khô</v>
      </c>
      <c r="AB2327" s="1082" t="str">
        <f t="shared" si="919"/>
        <v>kg</v>
      </c>
      <c r="AC2327" s="1083">
        <f t="shared" si="919"/>
        <v>100</v>
      </c>
      <c r="AD2327" s="1089">
        <f t="shared" si="919"/>
        <v>100</v>
      </c>
      <c r="AE2327" s="1071">
        <f t="shared" si="928"/>
        <v>0</v>
      </c>
      <c r="AF2327" s="1071">
        <f t="shared" si="928"/>
        <v>0</v>
      </c>
      <c r="AG2327" s="1071">
        <f t="shared" si="928"/>
        <v>0.59999999999999964</v>
      </c>
      <c r="AH2327" s="1071">
        <f t="shared" si="928"/>
        <v>0</v>
      </c>
      <c r="AI2327" s="1060">
        <f t="shared" si="920"/>
        <v>59.999999999999964</v>
      </c>
      <c r="AJ2327" s="1102">
        <f t="shared" si="929"/>
        <v>0</v>
      </c>
      <c r="AK2327" s="1102">
        <f t="shared" si="929"/>
        <v>0</v>
      </c>
      <c r="AL2327" s="1112"/>
      <c r="AM2327" s="1102">
        <f t="shared" si="930"/>
        <v>0</v>
      </c>
      <c r="AN2327" s="1085">
        <f t="shared" si="931"/>
        <v>0</v>
      </c>
      <c r="AO2327" s="1061">
        <f t="shared" si="917"/>
        <v>0</v>
      </c>
      <c r="AP2327" s="1061">
        <f t="shared" si="917"/>
        <v>0</v>
      </c>
      <c r="AQ2327" s="1061">
        <f t="shared" si="917"/>
        <v>0</v>
      </c>
      <c r="AR2327" s="1061">
        <f t="shared" si="917"/>
        <v>0</v>
      </c>
      <c r="AS2327" s="1061">
        <f t="shared" si="917"/>
        <v>0</v>
      </c>
      <c r="AT2327" s="850">
        <f t="shared" si="923"/>
        <v>0</v>
      </c>
      <c r="AU2327" s="4" t="s">
        <v>809</v>
      </c>
      <c r="AV2327" s="3"/>
      <c r="AW2327" s="3"/>
      <c r="AX2327" s="3"/>
      <c r="AY2327" s="3"/>
      <c r="AZ2327" s="913">
        <f>Y2373</f>
        <v>0</v>
      </c>
    </row>
    <row r="2328" spans="1:52" ht="13.5" customHeight="1">
      <c r="A2328" s="838">
        <f t="shared" si="921"/>
        <v>27</v>
      </c>
      <c r="B2328" s="920" t="s">
        <v>854</v>
      </c>
      <c r="C2328" s="817" t="s">
        <v>66</v>
      </c>
      <c r="D2328" s="1054">
        <v>50</v>
      </c>
      <c r="E2328" s="921">
        <v>50</v>
      </c>
      <c r="F2328" s="1061"/>
      <c r="G2328" s="1123"/>
      <c r="H2328" s="1063">
        <v>0.2</v>
      </c>
      <c r="I2328" s="1077"/>
      <c r="J2328" s="1060">
        <f t="shared" si="912"/>
        <v>10</v>
      </c>
      <c r="K2328" s="1065"/>
      <c r="L2328" s="1124"/>
      <c r="M2328" s="1063">
        <v>0.3</v>
      </c>
      <c r="N2328" s="1063"/>
      <c r="O2328" s="1060">
        <f t="shared" si="927"/>
        <v>15</v>
      </c>
      <c r="P2328" s="1093"/>
      <c r="Q2328" s="1065"/>
      <c r="R2328" s="1100">
        <v>0.3</v>
      </c>
      <c r="S2328" s="1062"/>
      <c r="T2328" s="1079">
        <f t="shared" si="913"/>
        <v>15</v>
      </c>
      <c r="U2328" s="1061">
        <f t="shared" si="932"/>
        <v>0</v>
      </c>
      <c r="V2328" s="1061">
        <f t="shared" si="925"/>
        <v>0</v>
      </c>
      <c r="W2328" s="1063">
        <f t="shared" si="925"/>
        <v>0.8</v>
      </c>
      <c r="X2328" s="1063">
        <f t="shared" si="925"/>
        <v>0</v>
      </c>
      <c r="Y2328" s="1060">
        <f t="shared" si="925"/>
        <v>40</v>
      </c>
      <c r="Z2328" s="1080">
        <f t="shared" si="922"/>
        <v>27</v>
      </c>
      <c r="AA2328" s="1081" t="str">
        <f t="shared" si="919"/>
        <v xml:space="preserve">ớt quả </v>
      </c>
      <c r="AB2328" s="1082" t="str">
        <f t="shared" si="919"/>
        <v>kg</v>
      </c>
      <c r="AC2328" s="1083">
        <f t="shared" si="919"/>
        <v>50</v>
      </c>
      <c r="AD2328" s="1089">
        <f t="shared" si="919"/>
        <v>50</v>
      </c>
      <c r="AE2328" s="1071">
        <f t="shared" si="928"/>
        <v>0</v>
      </c>
      <c r="AF2328" s="1071">
        <f t="shared" si="928"/>
        <v>0</v>
      </c>
      <c r="AG2328" s="1071">
        <f t="shared" si="928"/>
        <v>4.4000000000000004</v>
      </c>
      <c r="AH2328" s="1071">
        <f t="shared" si="928"/>
        <v>0</v>
      </c>
      <c r="AI2328" s="1060">
        <f t="shared" si="920"/>
        <v>220.00000000000003</v>
      </c>
      <c r="AJ2328" s="1102">
        <f t="shared" si="929"/>
        <v>0</v>
      </c>
      <c r="AK2328" s="1102">
        <f t="shared" si="929"/>
        <v>0</v>
      </c>
      <c r="AL2328" s="1112"/>
      <c r="AM2328" s="1102">
        <f t="shared" si="930"/>
        <v>0</v>
      </c>
      <c r="AN2328" s="1085">
        <f t="shared" si="931"/>
        <v>0</v>
      </c>
      <c r="AO2328" s="1061">
        <f t="shared" si="917"/>
        <v>0</v>
      </c>
      <c r="AP2328" s="1061">
        <f t="shared" si="917"/>
        <v>0</v>
      </c>
      <c r="AQ2328" s="1061">
        <f t="shared" si="917"/>
        <v>0.8</v>
      </c>
      <c r="AR2328" s="1061">
        <f t="shared" si="917"/>
        <v>0</v>
      </c>
      <c r="AS2328" s="1061">
        <f t="shared" si="917"/>
        <v>40</v>
      </c>
      <c r="AT2328" s="850">
        <f t="shared" si="923"/>
        <v>0</v>
      </c>
      <c r="AU2328" s="893"/>
      <c r="AV2328" s="894"/>
      <c r="AW2328" s="894"/>
      <c r="AX2328" s="894"/>
      <c r="AY2328" s="894"/>
      <c r="AZ2328" s="917"/>
    </row>
    <row r="2329" spans="1:52" ht="13.5" customHeight="1">
      <c r="A2329" s="838">
        <f t="shared" si="921"/>
        <v>28</v>
      </c>
      <c r="B2329" s="1052" t="s">
        <v>132</v>
      </c>
      <c r="C2329" s="817" t="s">
        <v>66</v>
      </c>
      <c r="D2329" s="1054">
        <v>70</v>
      </c>
      <c r="E2329" s="921">
        <v>63</v>
      </c>
      <c r="F2329" s="1061"/>
      <c r="G2329" s="1086"/>
      <c r="H2329" s="1063"/>
      <c r="I2329" s="1077"/>
      <c r="J2329" s="1060">
        <f t="shared" si="912"/>
        <v>0</v>
      </c>
      <c r="K2329" s="1061"/>
      <c r="L2329" s="1065"/>
      <c r="M2329" s="1063"/>
      <c r="N2329" s="1062"/>
      <c r="O2329" s="1060">
        <f t="shared" si="927"/>
        <v>0</v>
      </c>
      <c r="P2329" s="1093"/>
      <c r="Q2329" s="1065">
        <v>4</v>
      </c>
      <c r="R2329" s="1100"/>
      <c r="S2329" s="1062"/>
      <c r="T2329" s="1079">
        <f t="shared" si="913"/>
        <v>252</v>
      </c>
      <c r="U2329" s="1061">
        <f t="shared" si="932"/>
        <v>0</v>
      </c>
      <c r="V2329" s="1061">
        <f t="shared" si="925"/>
        <v>4</v>
      </c>
      <c r="W2329" s="1063">
        <f t="shared" si="925"/>
        <v>0</v>
      </c>
      <c r="X2329" s="1062">
        <f t="shared" si="925"/>
        <v>0</v>
      </c>
      <c r="Y2329" s="1060">
        <f t="shared" si="925"/>
        <v>252</v>
      </c>
      <c r="Z2329" s="1080">
        <f t="shared" si="922"/>
        <v>28</v>
      </c>
      <c r="AA2329" s="1126" t="str">
        <f t="shared" si="919"/>
        <v>Thịt vịt</v>
      </c>
      <c r="AB2329" s="1082" t="str">
        <f t="shared" si="919"/>
        <v>kg</v>
      </c>
      <c r="AC2329" s="1083">
        <f t="shared" si="919"/>
        <v>70</v>
      </c>
      <c r="AD2329" s="1089">
        <f t="shared" si="919"/>
        <v>63</v>
      </c>
      <c r="AE2329" s="1071">
        <f t="shared" si="928"/>
        <v>0</v>
      </c>
      <c r="AF2329" s="1071">
        <f t="shared" si="928"/>
        <v>0</v>
      </c>
      <c r="AG2329" s="1071">
        <f t="shared" si="928"/>
        <v>0</v>
      </c>
      <c r="AH2329" s="1071">
        <f t="shared" si="928"/>
        <v>0</v>
      </c>
      <c r="AI2329" s="1060">
        <f t="shared" si="920"/>
        <v>0</v>
      </c>
      <c r="AJ2329" s="1102">
        <f t="shared" si="929"/>
        <v>0</v>
      </c>
      <c r="AK2329" s="1102">
        <f t="shared" si="929"/>
        <v>4</v>
      </c>
      <c r="AL2329" s="1102">
        <f t="shared" si="929"/>
        <v>0</v>
      </c>
      <c r="AM2329" s="1102">
        <f t="shared" si="930"/>
        <v>0</v>
      </c>
      <c r="AN2329" s="1085">
        <f t="shared" si="931"/>
        <v>252</v>
      </c>
      <c r="AO2329" s="1061">
        <f t="shared" si="917"/>
        <v>0</v>
      </c>
      <c r="AP2329" s="1061">
        <f t="shared" si="917"/>
        <v>4</v>
      </c>
      <c r="AQ2329" s="1061">
        <f t="shared" si="917"/>
        <v>0</v>
      </c>
      <c r="AR2329" s="1061">
        <f t="shared" si="917"/>
        <v>0</v>
      </c>
      <c r="AS2329" s="1061">
        <f t="shared" si="917"/>
        <v>252</v>
      </c>
      <c r="AT2329" s="850">
        <f t="shared" si="923"/>
        <v>28</v>
      </c>
      <c r="AU2329" s="893"/>
      <c r="AV2329" s="894"/>
      <c r="AW2329" s="894"/>
      <c r="AX2329" s="894"/>
      <c r="AY2329" s="894"/>
      <c r="AZ2329" s="918"/>
    </row>
    <row r="2330" spans="1:52" ht="13.5" customHeight="1">
      <c r="A2330" s="838">
        <f t="shared" si="921"/>
        <v>29</v>
      </c>
      <c r="B2330" s="1052" t="s">
        <v>168</v>
      </c>
      <c r="C2330" s="817" t="s">
        <v>66</v>
      </c>
      <c r="D2330" s="839">
        <v>102</v>
      </c>
      <c r="E2330" s="921">
        <v>91</v>
      </c>
      <c r="F2330" s="1061"/>
      <c r="G2330" s="1086"/>
      <c r="H2330" s="1063"/>
      <c r="I2330" s="1077"/>
      <c r="J2330" s="1060">
        <f t="shared" si="912"/>
        <v>0</v>
      </c>
      <c r="K2330" s="1061"/>
      <c r="L2330" s="1065">
        <v>5.5</v>
      </c>
      <c r="M2330" s="1063"/>
      <c r="N2330" s="1127"/>
      <c r="O2330" s="1060">
        <f t="shared" si="927"/>
        <v>500.5</v>
      </c>
      <c r="P2330" s="1056"/>
      <c r="Q2330" s="1065"/>
      <c r="R2330" s="1100"/>
      <c r="S2330" s="1062"/>
      <c r="T2330" s="1079">
        <f t="shared" si="913"/>
        <v>0</v>
      </c>
      <c r="U2330" s="1061">
        <f t="shared" si="932"/>
        <v>0</v>
      </c>
      <c r="V2330" s="1061">
        <f t="shared" si="925"/>
        <v>5.5</v>
      </c>
      <c r="W2330" s="1063">
        <f t="shared" si="925"/>
        <v>0</v>
      </c>
      <c r="X2330" s="1062">
        <f t="shared" si="925"/>
        <v>0</v>
      </c>
      <c r="Y2330" s="1060">
        <f t="shared" si="925"/>
        <v>500.5</v>
      </c>
      <c r="Z2330" s="1080">
        <f t="shared" si="922"/>
        <v>29</v>
      </c>
      <c r="AA2330" s="1126" t="str">
        <f t="shared" si="919"/>
        <v>Thịt gà mía</v>
      </c>
      <c r="AB2330" s="1082" t="str">
        <f t="shared" si="919"/>
        <v>kg</v>
      </c>
      <c r="AC2330" s="1083">
        <f t="shared" si="919"/>
        <v>102</v>
      </c>
      <c r="AD2330" s="1089">
        <f t="shared" si="919"/>
        <v>91</v>
      </c>
      <c r="AE2330" s="1071">
        <f t="shared" si="928"/>
        <v>0</v>
      </c>
      <c r="AF2330" s="1071">
        <f t="shared" si="928"/>
        <v>0</v>
      </c>
      <c r="AG2330" s="1071">
        <f t="shared" si="928"/>
        <v>0</v>
      </c>
      <c r="AH2330" s="1071">
        <f t="shared" si="928"/>
        <v>0</v>
      </c>
      <c r="AI2330" s="1060">
        <f t="shared" si="920"/>
        <v>0</v>
      </c>
      <c r="AJ2330" s="1102">
        <f t="shared" si="929"/>
        <v>0</v>
      </c>
      <c r="AK2330" s="1102">
        <f t="shared" si="929"/>
        <v>5.5</v>
      </c>
      <c r="AL2330" s="1102">
        <f t="shared" si="929"/>
        <v>0</v>
      </c>
      <c r="AM2330" s="1102">
        <f t="shared" si="930"/>
        <v>0</v>
      </c>
      <c r="AN2330" s="1085">
        <f t="shared" si="931"/>
        <v>500.5</v>
      </c>
      <c r="AO2330" s="1061">
        <f t="shared" si="917"/>
        <v>0</v>
      </c>
      <c r="AP2330" s="1061">
        <f t="shared" si="917"/>
        <v>5.5</v>
      </c>
      <c r="AQ2330" s="1061">
        <f t="shared" si="917"/>
        <v>0</v>
      </c>
      <c r="AR2330" s="1061">
        <f t="shared" si="917"/>
        <v>0</v>
      </c>
      <c r="AS2330" s="1061">
        <f t="shared" si="917"/>
        <v>500.5</v>
      </c>
      <c r="AT2330" s="850">
        <f t="shared" si="923"/>
        <v>60.5</v>
      </c>
      <c r="AU2330" s="893"/>
      <c r="AV2330" s="894"/>
      <c r="AW2330" s="894"/>
      <c r="AX2330" s="894"/>
      <c r="AY2330" s="894"/>
      <c r="AZ2330" s="918"/>
    </row>
    <row r="2331" spans="1:52" ht="13.5" customHeight="1">
      <c r="A2331" s="838">
        <f t="shared" si="921"/>
        <v>30</v>
      </c>
      <c r="B2331" s="1052" t="s">
        <v>488</v>
      </c>
      <c r="C2331" s="817" t="s">
        <v>66</v>
      </c>
      <c r="D2331" s="818">
        <v>120</v>
      </c>
      <c r="E2331" s="921">
        <v>113</v>
      </c>
      <c r="F2331" s="1061"/>
      <c r="G2331" s="1090">
        <v>5</v>
      </c>
      <c r="H2331" s="1063"/>
      <c r="I2331" s="1128"/>
      <c r="J2331" s="1060">
        <f t="shared" si="912"/>
        <v>565</v>
      </c>
      <c r="K2331" s="1065"/>
      <c r="L2331" s="1065"/>
      <c r="M2331" s="1119"/>
      <c r="N2331" s="1063"/>
      <c r="O2331" s="1060">
        <f t="shared" si="927"/>
        <v>0</v>
      </c>
      <c r="P2331" s="1056"/>
      <c r="Q2331" s="1065">
        <v>4</v>
      </c>
      <c r="R2331" s="1100"/>
      <c r="S2331" s="1063" t="s">
        <v>888</v>
      </c>
      <c r="T2331" s="1079">
        <f t="shared" si="913"/>
        <v>452</v>
      </c>
      <c r="U2331" s="1061">
        <f t="shared" si="932"/>
        <v>0</v>
      </c>
      <c r="V2331" s="1061">
        <f t="shared" si="925"/>
        <v>9</v>
      </c>
      <c r="W2331" s="1063">
        <f t="shared" si="925"/>
        <v>0</v>
      </c>
      <c r="X2331" s="1063">
        <f t="shared" si="925"/>
        <v>0</v>
      </c>
      <c r="Y2331" s="1060">
        <f t="shared" si="925"/>
        <v>1017</v>
      </c>
      <c r="Z2331" s="1080">
        <f t="shared" si="922"/>
        <v>30</v>
      </c>
      <c r="AA2331" s="1126" t="str">
        <f t="shared" si="919"/>
        <v>Thịt xô</v>
      </c>
      <c r="AB2331" s="1082" t="str">
        <f t="shared" si="919"/>
        <v>kg</v>
      </c>
      <c r="AC2331" s="1083">
        <f t="shared" si="919"/>
        <v>120</v>
      </c>
      <c r="AD2331" s="1089">
        <f t="shared" si="919"/>
        <v>113</v>
      </c>
      <c r="AE2331" s="1071">
        <f t="shared" si="928"/>
        <v>0</v>
      </c>
      <c r="AF2331" s="1071">
        <f t="shared" si="928"/>
        <v>0</v>
      </c>
      <c r="AG2331" s="1071">
        <f t="shared" si="928"/>
        <v>0</v>
      </c>
      <c r="AH2331" s="1071">
        <f t="shared" si="928"/>
        <v>0</v>
      </c>
      <c r="AI2331" s="1060">
        <f t="shared" si="920"/>
        <v>0</v>
      </c>
      <c r="AJ2331" s="1102">
        <f t="shared" si="929"/>
        <v>0</v>
      </c>
      <c r="AK2331" s="1102">
        <f t="shared" si="929"/>
        <v>9</v>
      </c>
      <c r="AL2331" s="1102">
        <f t="shared" si="929"/>
        <v>0</v>
      </c>
      <c r="AM2331" s="1102">
        <f t="shared" si="930"/>
        <v>0</v>
      </c>
      <c r="AN2331" s="1085">
        <f t="shared" si="931"/>
        <v>1017</v>
      </c>
      <c r="AO2331" s="1061">
        <f t="shared" si="917"/>
        <v>0</v>
      </c>
      <c r="AP2331" s="1061">
        <f t="shared" si="917"/>
        <v>9</v>
      </c>
      <c r="AQ2331" s="1061">
        <f t="shared" si="917"/>
        <v>0</v>
      </c>
      <c r="AR2331" s="1061">
        <f t="shared" si="917"/>
        <v>0</v>
      </c>
      <c r="AS2331" s="1061">
        <f t="shared" si="917"/>
        <v>1017</v>
      </c>
      <c r="AT2331" s="850">
        <f t="shared" si="923"/>
        <v>63</v>
      </c>
      <c r="AU2331" s="893"/>
      <c r="AV2331" s="894"/>
      <c r="AW2331" s="894"/>
      <c r="AX2331" s="894"/>
      <c r="AY2331" s="894"/>
      <c r="AZ2331" s="918"/>
    </row>
    <row r="2332" spans="1:52" ht="13.5" customHeight="1">
      <c r="A2332" s="838">
        <f t="shared" si="921"/>
        <v>31</v>
      </c>
      <c r="B2332" s="1053" t="s">
        <v>171</v>
      </c>
      <c r="C2332" s="817" t="s">
        <v>786</v>
      </c>
      <c r="D2332" s="1054">
        <v>220</v>
      </c>
      <c r="E2332" s="921">
        <v>220</v>
      </c>
      <c r="F2332" s="1061"/>
      <c r="G2332" s="1086"/>
      <c r="H2332" s="1063" t="s">
        <v>883</v>
      </c>
      <c r="I2332" s="1077" t="s">
        <v>883</v>
      </c>
      <c r="J2332" s="1060">
        <f t="shared" si="912"/>
        <v>0</v>
      </c>
      <c r="K2332" s="1065"/>
      <c r="L2332" s="1065">
        <v>2</v>
      </c>
      <c r="M2332" s="1063"/>
      <c r="N2332" s="1063"/>
      <c r="O2332" s="1060">
        <f t="shared" si="927"/>
        <v>440</v>
      </c>
      <c r="P2332" s="1093"/>
      <c r="Q2332" s="1065"/>
      <c r="R2332" s="1100"/>
      <c r="S2332" s="1063"/>
      <c r="T2332" s="1079">
        <f t="shared" si="913"/>
        <v>0</v>
      </c>
      <c r="U2332" s="1061">
        <f t="shared" si="932"/>
        <v>0</v>
      </c>
      <c r="V2332" s="1061">
        <f t="shared" si="925"/>
        <v>2</v>
      </c>
      <c r="W2332" s="1063">
        <f t="shared" si="925"/>
        <v>0</v>
      </c>
      <c r="X2332" s="1063">
        <f t="shared" si="925"/>
        <v>0</v>
      </c>
      <c r="Y2332" s="1060">
        <f t="shared" si="925"/>
        <v>440</v>
      </c>
      <c r="Z2332" s="1080">
        <f t="shared" si="922"/>
        <v>31</v>
      </c>
      <c r="AA2332" s="1126" t="str">
        <f t="shared" si="919"/>
        <v>Thịt me</v>
      </c>
      <c r="AB2332" s="1082" t="str">
        <f t="shared" si="919"/>
        <v>quả</v>
      </c>
      <c r="AC2332" s="1083">
        <f t="shared" si="919"/>
        <v>220</v>
      </c>
      <c r="AD2332" s="1089">
        <f t="shared" si="919"/>
        <v>220</v>
      </c>
      <c r="AE2332" s="1071">
        <f t="shared" si="928"/>
        <v>0</v>
      </c>
      <c r="AF2332" s="1071">
        <f t="shared" si="928"/>
        <v>0</v>
      </c>
      <c r="AG2332" s="1071">
        <f t="shared" si="928"/>
        <v>0</v>
      </c>
      <c r="AH2332" s="1071">
        <f t="shared" si="928"/>
        <v>0</v>
      </c>
      <c r="AI2332" s="1060">
        <f t="shared" si="920"/>
        <v>0</v>
      </c>
      <c r="AJ2332" s="1102">
        <f t="shared" si="929"/>
        <v>0</v>
      </c>
      <c r="AK2332" s="1102">
        <f t="shared" si="929"/>
        <v>2</v>
      </c>
      <c r="AL2332" s="1102">
        <f t="shared" si="929"/>
        <v>0</v>
      </c>
      <c r="AM2332" s="1102">
        <f t="shared" si="930"/>
        <v>0</v>
      </c>
      <c r="AN2332" s="1085">
        <f t="shared" si="931"/>
        <v>440</v>
      </c>
      <c r="AO2332" s="1061">
        <f t="shared" si="917"/>
        <v>0</v>
      </c>
      <c r="AP2332" s="1061">
        <f t="shared" si="917"/>
        <v>2</v>
      </c>
      <c r="AQ2332" s="1061">
        <f t="shared" si="917"/>
        <v>0</v>
      </c>
      <c r="AR2332" s="1061">
        <f t="shared" si="917"/>
        <v>0</v>
      </c>
      <c r="AS2332" s="1061">
        <f t="shared" si="917"/>
        <v>440</v>
      </c>
      <c r="AT2332" s="850">
        <f t="shared" si="923"/>
        <v>0</v>
      </c>
      <c r="AU2332" s="922"/>
      <c r="AV2332" s="861"/>
      <c r="AW2332" s="861"/>
      <c r="AX2332" s="861"/>
      <c r="AY2332" s="861"/>
      <c r="AZ2332" s="851"/>
    </row>
    <row r="2333" spans="1:52" ht="13.5" customHeight="1">
      <c r="A2333" s="838">
        <f t="shared" si="921"/>
        <v>32</v>
      </c>
      <c r="B2333" s="1052" t="s">
        <v>920</v>
      </c>
      <c r="C2333" s="817" t="s">
        <v>66</v>
      </c>
      <c r="D2333" s="818">
        <v>125</v>
      </c>
      <c r="E2333" s="921">
        <v>125</v>
      </c>
      <c r="F2333" s="1061"/>
      <c r="G2333" s="1086"/>
      <c r="H2333" s="1129"/>
      <c r="I2333" s="1091"/>
      <c r="J2333" s="1060">
        <f t="shared" si="912"/>
        <v>0</v>
      </c>
      <c r="K2333" s="1061"/>
      <c r="L2333" s="1065">
        <v>2</v>
      </c>
      <c r="M2333" s="1063"/>
      <c r="N2333" s="1063"/>
      <c r="O2333" s="1060">
        <f t="shared" si="927"/>
        <v>250</v>
      </c>
      <c r="P2333" s="1093"/>
      <c r="Q2333" s="1065"/>
      <c r="R2333" s="1100"/>
      <c r="S2333" s="1063"/>
      <c r="T2333" s="1079">
        <f t="shared" si="913"/>
        <v>0</v>
      </c>
      <c r="U2333" s="1061">
        <f t="shared" si="932"/>
        <v>0</v>
      </c>
      <c r="V2333" s="1061">
        <f t="shared" si="925"/>
        <v>2</v>
      </c>
      <c r="W2333" s="1063">
        <f t="shared" si="925"/>
        <v>0</v>
      </c>
      <c r="X2333" s="1063">
        <f t="shared" si="925"/>
        <v>0</v>
      </c>
      <c r="Y2333" s="1060">
        <f t="shared" si="925"/>
        <v>250</v>
      </c>
      <c r="Z2333" s="1080">
        <f t="shared" si="922"/>
        <v>32</v>
      </c>
      <c r="AA2333" s="1126" t="str">
        <f t="shared" si="919"/>
        <v xml:space="preserve">Giò nạc </v>
      </c>
      <c r="AB2333" s="1082" t="str">
        <f t="shared" si="919"/>
        <v>kg</v>
      </c>
      <c r="AC2333" s="1083">
        <f t="shared" si="919"/>
        <v>125</v>
      </c>
      <c r="AD2333" s="1089">
        <f t="shared" si="919"/>
        <v>125</v>
      </c>
      <c r="AE2333" s="1071">
        <f t="shared" si="928"/>
        <v>0</v>
      </c>
      <c r="AF2333" s="1071">
        <f t="shared" si="928"/>
        <v>0</v>
      </c>
      <c r="AG2333" s="1071">
        <f t="shared" si="928"/>
        <v>0</v>
      </c>
      <c r="AH2333" s="1071">
        <f t="shared" si="928"/>
        <v>0</v>
      </c>
      <c r="AI2333" s="1060">
        <f t="shared" si="920"/>
        <v>0</v>
      </c>
      <c r="AJ2333" s="1102">
        <f t="shared" si="929"/>
        <v>0</v>
      </c>
      <c r="AK2333" s="1102">
        <f t="shared" si="929"/>
        <v>2</v>
      </c>
      <c r="AL2333" s="1102">
        <f t="shared" si="929"/>
        <v>0</v>
      </c>
      <c r="AM2333" s="1102">
        <f t="shared" si="930"/>
        <v>0</v>
      </c>
      <c r="AN2333" s="1085">
        <f t="shared" si="931"/>
        <v>250</v>
      </c>
      <c r="AO2333" s="1061">
        <f t="shared" si="917"/>
        <v>0</v>
      </c>
      <c r="AP2333" s="1061">
        <f t="shared" si="917"/>
        <v>2</v>
      </c>
      <c r="AQ2333" s="1061">
        <f t="shared" si="917"/>
        <v>0</v>
      </c>
      <c r="AR2333" s="1061">
        <f t="shared" si="917"/>
        <v>0</v>
      </c>
      <c r="AS2333" s="1061">
        <f t="shared" si="917"/>
        <v>250</v>
      </c>
      <c r="AT2333" s="850">
        <f t="shared" si="923"/>
        <v>0</v>
      </c>
      <c r="AU2333" s="922"/>
      <c r="AV2333" s="861"/>
      <c r="AW2333" s="861"/>
      <c r="AX2333" s="861"/>
      <c r="AY2333" s="861"/>
      <c r="AZ2333" s="851"/>
    </row>
    <row r="2334" spans="1:52" ht="13.5" customHeight="1">
      <c r="A2334" s="838">
        <f t="shared" si="921"/>
        <v>33</v>
      </c>
      <c r="B2334" s="1052" t="s">
        <v>233</v>
      </c>
      <c r="C2334" s="817" t="s">
        <v>66</v>
      </c>
      <c r="D2334" s="818">
        <v>105</v>
      </c>
      <c r="E2334" s="921">
        <v>105</v>
      </c>
      <c r="F2334" s="1061"/>
      <c r="G2334" s="1090"/>
      <c r="H2334" s="1063"/>
      <c r="I2334" s="1077"/>
      <c r="J2334" s="1060">
        <f t="shared" si="912"/>
        <v>0</v>
      </c>
      <c r="K2334" s="1061"/>
      <c r="L2334" s="1065"/>
      <c r="M2334" s="1063"/>
      <c r="N2334" s="1063"/>
      <c r="O2334" s="1060">
        <f t="shared" si="927"/>
        <v>0</v>
      </c>
      <c r="P2334" s="1093"/>
      <c r="Q2334" s="1065">
        <v>1.5</v>
      </c>
      <c r="R2334" s="1100"/>
      <c r="S2334" s="1063"/>
      <c r="T2334" s="1079">
        <f t="shared" si="913"/>
        <v>157.5</v>
      </c>
      <c r="U2334" s="1061">
        <f t="shared" si="932"/>
        <v>0</v>
      </c>
      <c r="V2334" s="1061">
        <f t="shared" si="925"/>
        <v>1.5</v>
      </c>
      <c r="W2334" s="1063">
        <f t="shared" si="925"/>
        <v>0</v>
      </c>
      <c r="X2334" s="1063">
        <f t="shared" si="925"/>
        <v>0</v>
      </c>
      <c r="Y2334" s="1060">
        <f t="shared" si="925"/>
        <v>157.5</v>
      </c>
      <c r="Z2334" s="1080">
        <f t="shared" si="922"/>
        <v>33</v>
      </c>
      <c r="AA2334" s="1126" t="str">
        <f t="shared" si="919"/>
        <v>Thịt ếch</v>
      </c>
      <c r="AB2334" s="1082" t="str">
        <f t="shared" si="919"/>
        <v>kg</v>
      </c>
      <c r="AC2334" s="1083">
        <f t="shared" si="919"/>
        <v>105</v>
      </c>
      <c r="AD2334" s="1089">
        <f t="shared" si="919"/>
        <v>105</v>
      </c>
      <c r="AE2334" s="1071">
        <f t="shared" si="928"/>
        <v>0</v>
      </c>
      <c r="AF2334" s="1071">
        <f t="shared" si="928"/>
        <v>0</v>
      </c>
      <c r="AG2334" s="1071">
        <f t="shared" si="928"/>
        <v>0</v>
      </c>
      <c r="AH2334" s="1071">
        <f t="shared" si="928"/>
        <v>0</v>
      </c>
      <c r="AI2334" s="1060">
        <f t="shared" si="920"/>
        <v>0</v>
      </c>
      <c r="AJ2334" s="1102">
        <f t="shared" si="929"/>
        <v>0</v>
      </c>
      <c r="AK2334" s="1102">
        <f t="shared" si="929"/>
        <v>1.5</v>
      </c>
      <c r="AL2334" s="1102">
        <f t="shared" si="929"/>
        <v>0</v>
      </c>
      <c r="AM2334" s="1102">
        <f t="shared" si="930"/>
        <v>0</v>
      </c>
      <c r="AN2334" s="1085">
        <f t="shared" si="931"/>
        <v>157.5</v>
      </c>
      <c r="AO2334" s="1061">
        <f t="shared" si="917"/>
        <v>0</v>
      </c>
      <c r="AP2334" s="1061">
        <f t="shared" si="917"/>
        <v>1.5</v>
      </c>
      <c r="AQ2334" s="1061">
        <f t="shared" si="917"/>
        <v>0</v>
      </c>
      <c r="AR2334" s="1061">
        <f t="shared" si="917"/>
        <v>0</v>
      </c>
      <c r="AS2334" s="1061">
        <f t="shared" si="917"/>
        <v>157.5</v>
      </c>
      <c r="AT2334" s="850">
        <f t="shared" si="923"/>
        <v>0</v>
      </c>
      <c r="AU2334" s="922"/>
      <c r="AV2334" s="861"/>
      <c r="AW2334" s="861"/>
      <c r="AX2334" s="861"/>
      <c r="AY2334" s="861"/>
      <c r="AZ2334" s="851"/>
    </row>
    <row r="2335" spans="1:52" ht="13.5" customHeight="1">
      <c r="A2335" s="838">
        <f t="shared" si="921"/>
        <v>34</v>
      </c>
      <c r="B2335" s="1052" t="s">
        <v>889</v>
      </c>
      <c r="C2335" s="817" t="s">
        <v>66</v>
      </c>
      <c r="D2335" s="1054">
        <v>45</v>
      </c>
      <c r="E2335" s="921">
        <v>40</v>
      </c>
      <c r="F2335" s="1061"/>
      <c r="G2335" s="1090"/>
      <c r="H2335" s="1063"/>
      <c r="I2335" s="1077"/>
      <c r="J2335" s="1060">
        <f t="shared" si="912"/>
        <v>0</v>
      </c>
      <c r="K2335" s="1061"/>
      <c r="L2335" s="1061"/>
      <c r="M2335" s="1063"/>
      <c r="N2335" s="1063"/>
      <c r="O2335" s="1060">
        <f t="shared" si="927"/>
        <v>0</v>
      </c>
      <c r="P2335" s="1093"/>
      <c r="Q2335" s="1065">
        <v>1.5</v>
      </c>
      <c r="R2335" s="1100"/>
      <c r="S2335" s="1063"/>
      <c r="T2335" s="1079">
        <f t="shared" si="913"/>
        <v>60</v>
      </c>
      <c r="U2335" s="1061">
        <f t="shared" si="932"/>
        <v>0</v>
      </c>
      <c r="V2335" s="1061">
        <f t="shared" si="925"/>
        <v>1.5</v>
      </c>
      <c r="W2335" s="1063">
        <f t="shared" si="925"/>
        <v>0</v>
      </c>
      <c r="X2335" s="1063">
        <f t="shared" si="925"/>
        <v>0</v>
      </c>
      <c r="Y2335" s="1060">
        <f t="shared" si="925"/>
        <v>60</v>
      </c>
      <c r="Z2335" s="1080">
        <f t="shared" si="922"/>
        <v>34</v>
      </c>
      <c r="AA2335" s="1126" t="str">
        <f t="shared" si="919"/>
        <v>Trứng</v>
      </c>
      <c r="AB2335" s="1082" t="str">
        <f t="shared" si="919"/>
        <v>kg</v>
      </c>
      <c r="AC2335" s="1083">
        <f t="shared" si="919"/>
        <v>45</v>
      </c>
      <c r="AD2335" s="1089">
        <f t="shared" si="919"/>
        <v>40</v>
      </c>
      <c r="AE2335" s="1071">
        <f t="shared" ref="AE2335:AH2347" si="933">AE2253+AJ2253-AO2253</f>
        <v>0</v>
      </c>
      <c r="AF2335" s="1071">
        <f t="shared" si="933"/>
        <v>0</v>
      </c>
      <c r="AG2335" s="1071">
        <f t="shared" si="933"/>
        <v>0</v>
      </c>
      <c r="AH2335" s="1071">
        <f t="shared" si="933"/>
        <v>0</v>
      </c>
      <c r="AI2335" s="1060">
        <f t="shared" si="920"/>
        <v>0</v>
      </c>
      <c r="AJ2335" s="1102">
        <f t="shared" si="929"/>
        <v>0</v>
      </c>
      <c r="AK2335" s="1102">
        <f t="shared" si="929"/>
        <v>1.5</v>
      </c>
      <c r="AL2335" s="1102">
        <f t="shared" si="929"/>
        <v>0</v>
      </c>
      <c r="AM2335" s="1102">
        <f t="shared" si="930"/>
        <v>0</v>
      </c>
      <c r="AN2335" s="1085">
        <f t="shared" si="931"/>
        <v>60</v>
      </c>
      <c r="AO2335" s="1061">
        <f t="shared" si="917"/>
        <v>0</v>
      </c>
      <c r="AP2335" s="1061">
        <f t="shared" si="917"/>
        <v>1.5</v>
      </c>
      <c r="AQ2335" s="1061">
        <f t="shared" si="917"/>
        <v>0</v>
      </c>
      <c r="AR2335" s="1061">
        <f t="shared" si="917"/>
        <v>0</v>
      </c>
      <c r="AS2335" s="1061">
        <f t="shared" si="917"/>
        <v>60</v>
      </c>
      <c r="AT2335" s="850">
        <f t="shared" si="923"/>
        <v>7.5</v>
      </c>
      <c r="AU2335" s="922"/>
      <c r="AV2335" s="861"/>
      <c r="AW2335" s="861"/>
      <c r="AX2335" s="861"/>
      <c r="AY2335" s="861"/>
      <c r="AZ2335" s="851"/>
    </row>
    <row r="2336" spans="1:52" ht="13.5" customHeight="1">
      <c r="A2336" s="838">
        <f t="shared" si="921"/>
        <v>35</v>
      </c>
      <c r="B2336" s="1053" t="s">
        <v>3</v>
      </c>
      <c r="C2336" s="817" t="s">
        <v>66</v>
      </c>
      <c r="D2336" s="1130">
        <v>15</v>
      </c>
      <c r="E2336" s="1114">
        <v>12</v>
      </c>
      <c r="F2336" s="1061"/>
      <c r="G2336" s="1120"/>
      <c r="H2336" s="1063"/>
      <c r="I2336" s="1077"/>
      <c r="J2336" s="1060">
        <f t="shared" si="912"/>
        <v>0</v>
      </c>
      <c r="K2336" s="1103"/>
      <c r="L2336" s="1065">
        <v>8</v>
      </c>
      <c r="M2336" s="1062"/>
      <c r="N2336" s="1063"/>
      <c r="O2336" s="1060">
        <f t="shared" si="927"/>
        <v>96</v>
      </c>
      <c r="P2336" s="1056"/>
      <c r="Q2336" s="1071"/>
      <c r="R2336" s="1131"/>
      <c r="S2336" s="1118"/>
      <c r="T2336" s="1079">
        <f t="shared" si="913"/>
        <v>0</v>
      </c>
      <c r="U2336" s="1061">
        <f t="shared" si="932"/>
        <v>0</v>
      </c>
      <c r="V2336" s="1071">
        <f t="shared" si="925"/>
        <v>8</v>
      </c>
      <c r="W2336" s="1063">
        <f t="shared" si="925"/>
        <v>0</v>
      </c>
      <c r="X2336" s="1063">
        <f t="shared" si="925"/>
        <v>0</v>
      </c>
      <c r="Y2336" s="1060">
        <f t="shared" si="925"/>
        <v>96</v>
      </c>
      <c r="Z2336" s="1080">
        <f t="shared" si="922"/>
        <v>35</v>
      </c>
      <c r="AA2336" s="1126" t="str">
        <f t="shared" si="919"/>
        <v>Đậu phụ</v>
      </c>
      <c r="AB2336" s="1082" t="str">
        <f t="shared" si="919"/>
        <v>kg</v>
      </c>
      <c r="AC2336" s="1083">
        <f t="shared" si="919"/>
        <v>15</v>
      </c>
      <c r="AD2336" s="1089">
        <f t="shared" si="919"/>
        <v>12</v>
      </c>
      <c r="AE2336" s="1071">
        <f t="shared" si="933"/>
        <v>0</v>
      </c>
      <c r="AF2336" s="1071">
        <f t="shared" si="933"/>
        <v>0</v>
      </c>
      <c r="AG2336" s="1071">
        <f t="shared" si="933"/>
        <v>0</v>
      </c>
      <c r="AH2336" s="1071">
        <f t="shared" si="933"/>
        <v>0</v>
      </c>
      <c r="AI2336" s="1060">
        <f t="shared" si="920"/>
        <v>0</v>
      </c>
      <c r="AJ2336" s="1102">
        <f t="shared" si="929"/>
        <v>0</v>
      </c>
      <c r="AK2336" s="1102">
        <f t="shared" si="929"/>
        <v>8</v>
      </c>
      <c r="AL2336" s="1102">
        <f t="shared" si="929"/>
        <v>0</v>
      </c>
      <c r="AM2336" s="1102">
        <f t="shared" si="930"/>
        <v>0</v>
      </c>
      <c r="AN2336" s="1085">
        <f t="shared" si="931"/>
        <v>96</v>
      </c>
      <c r="AO2336" s="1061">
        <f t="shared" si="917"/>
        <v>0</v>
      </c>
      <c r="AP2336" s="1061">
        <f t="shared" si="917"/>
        <v>8</v>
      </c>
      <c r="AQ2336" s="1061">
        <f t="shared" si="917"/>
        <v>0</v>
      </c>
      <c r="AR2336" s="1061">
        <f t="shared" si="917"/>
        <v>0</v>
      </c>
      <c r="AS2336" s="1061">
        <f t="shared" si="917"/>
        <v>96</v>
      </c>
      <c r="AT2336" s="850">
        <f t="shared" si="923"/>
        <v>24</v>
      </c>
      <c r="AU2336" s="922"/>
      <c r="AV2336" s="861"/>
      <c r="AW2336" s="861"/>
      <c r="AX2336" s="861"/>
      <c r="AY2336" s="861"/>
      <c r="AZ2336" s="851"/>
    </row>
    <row r="2337" spans="1:52" ht="13.5" customHeight="1">
      <c r="A2337" s="838">
        <f t="shared" si="921"/>
        <v>36</v>
      </c>
      <c r="B2337" s="1053" t="s">
        <v>67</v>
      </c>
      <c r="C2337" s="817" t="s">
        <v>66</v>
      </c>
      <c r="D2337" s="818">
        <v>30</v>
      </c>
      <c r="E2337" s="921">
        <v>27</v>
      </c>
      <c r="F2337" s="1061"/>
      <c r="G2337" s="1120"/>
      <c r="H2337" s="1063"/>
      <c r="I2337" s="1077"/>
      <c r="J2337" s="1060">
        <f t="shared" si="912"/>
        <v>0</v>
      </c>
      <c r="K2337" s="1061"/>
      <c r="L2337" s="1065">
        <v>6</v>
      </c>
      <c r="M2337" s="1062"/>
      <c r="N2337" s="1063"/>
      <c r="O2337" s="1060">
        <f t="shared" si="927"/>
        <v>162</v>
      </c>
      <c r="P2337" s="1093"/>
      <c r="Q2337" s="1065"/>
      <c r="R2337" s="1131"/>
      <c r="S2337" s="1063"/>
      <c r="T2337" s="1079">
        <f t="shared" si="913"/>
        <v>0</v>
      </c>
      <c r="U2337" s="1061">
        <f t="shared" si="932"/>
        <v>0</v>
      </c>
      <c r="V2337" s="1061">
        <f t="shared" si="925"/>
        <v>6</v>
      </c>
      <c r="W2337" s="1063">
        <f t="shared" si="925"/>
        <v>0</v>
      </c>
      <c r="X2337" s="1063">
        <f t="shared" si="925"/>
        <v>0</v>
      </c>
      <c r="Y2337" s="1060">
        <f t="shared" si="925"/>
        <v>162</v>
      </c>
      <c r="Z2337" s="1080">
        <f t="shared" si="922"/>
        <v>36</v>
      </c>
      <c r="AA2337" s="1126" t="str">
        <f t="shared" si="919"/>
        <v>Cá mè</v>
      </c>
      <c r="AB2337" s="1082" t="str">
        <f t="shared" si="919"/>
        <v>kg</v>
      </c>
      <c r="AC2337" s="1083">
        <f t="shared" si="919"/>
        <v>30</v>
      </c>
      <c r="AD2337" s="1089">
        <f t="shared" si="919"/>
        <v>27</v>
      </c>
      <c r="AE2337" s="1071">
        <f t="shared" si="933"/>
        <v>0</v>
      </c>
      <c r="AF2337" s="1071">
        <f t="shared" si="933"/>
        <v>0</v>
      </c>
      <c r="AG2337" s="1071">
        <f t="shared" si="933"/>
        <v>0</v>
      </c>
      <c r="AH2337" s="1071">
        <f t="shared" si="933"/>
        <v>0</v>
      </c>
      <c r="AI2337" s="1060">
        <f t="shared" si="920"/>
        <v>0</v>
      </c>
      <c r="AJ2337" s="1102">
        <f t="shared" si="929"/>
        <v>0</v>
      </c>
      <c r="AK2337" s="1102">
        <f t="shared" si="929"/>
        <v>6</v>
      </c>
      <c r="AL2337" s="1102">
        <f t="shared" si="929"/>
        <v>0</v>
      </c>
      <c r="AM2337" s="1102">
        <f t="shared" si="930"/>
        <v>0</v>
      </c>
      <c r="AN2337" s="1085">
        <f t="shared" si="931"/>
        <v>162</v>
      </c>
      <c r="AO2337" s="1061">
        <f t="shared" si="917"/>
        <v>0</v>
      </c>
      <c r="AP2337" s="1061">
        <f t="shared" si="917"/>
        <v>6</v>
      </c>
      <c r="AQ2337" s="1061">
        <f t="shared" si="917"/>
        <v>0</v>
      </c>
      <c r="AR2337" s="1061">
        <f t="shared" si="917"/>
        <v>0</v>
      </c>
      <c r="AS2337" s="1061">
        <f t="shared" si="917"/>
        <v>162</v>
      </c>
      <c r="AT2337" s="850">
        <f t="shared" si="923"/>
        <v>18</v>
      </c>
      <c r="AU2337" s="922"/>
      <c r="AV2337" s="861"/>
      <c r="AW2337" s="861"/>
      <c r="AX2337" s="861"/>
      <c r="AY2337" s="861"/>
      <c r="AZ2337" s="851"/>
    </row>
    <row r="2338" spans="1:52" ht="13.5" customHeight="1">
      <c r="A2338" s="838">
        <f t="shared" si="921"/>
        <v>37</v>
      </c>
      <c r="B2338" s="1053" t="s">
        <v>134</v>
      </c>
      <c r="C2338" s="817" t="s">
        <v>66</v>
      </c>
      <c r="D2338" s="818">
        <v>39</v>
      </c>
      <c r="E2338" s="921">
        <v>39</v>
      </c>
      <c r="F2338" s="1061"/>
      <c r="G2338" s="1120"/>
      <c r="H2338" s="1063"/>
      <c r="I2338" s="1077"/>
      <c r="J2338" s="1060">
        <f t="shared" si="912"/>
        <v>0</v>
      </c>
      <c r="K2338" s="1061"/>
      <c r="L2338" s="1065"/>
      <c r="M2338" s="1062"/>
      <c r="N2338" s="1063"/>
      <c r="O2338" s="1060">
        <f t="shared" si="927"/>
        <v>0</v>
      </c>
      <c r="P2338" s="1093"/>
      <c r="Q2338" s="1065">
        <v>4</v>
      </c>
      <c r="R2338" s="1131"/>
      <c r="S2338" s="1063"/>
      <c r="T2338" s="1079">
        <f t="shared" si="913"/>
        <v>156</v>
      </c>
      <c r="U2338" s="1061">
        <f t="shared" si="932"/>
        <v>0</v>
      </c>
      <c r="V2338" s="1071">
        <f t="shared" si="925"/>
        <v>4</v>
      </c>
      <c r="W2338" s="1063">
        <f t="shared" si="925"/>
        <v>0</v>
      </c>
      <c r="X2338" s="1063">
        <f t="shared" si="925"/>
        <v>0</v>
      </c>
      <c r="Y2338" s="1060">
        <f t="shared" si="925"/>
        <v>156</v>
      </c>
      <c r="Z2338" s="1080">
        <f t="shared" si="922"/>
        <v>37</v>
      </c>
      <c r="AA2338" s="1126" t="str">
        <f t="shared" si="919"/>
        <v>Cá bạc má</v>
      </c>
      <c r="AB2338" s="1082" t="str">
        <f t="shared" si="919"/>
        <v>kg</v>
      </c>
      <c r="AC2338" s="1083">
        <f t="shared" si="919"/>
        <v>39</v>
      </c>
      <c r="AD2338" s="1089">
        <f t="shared" si="919"/>
        <v>39</v>
      </c>
      <c r="AE2338" s="1071">
        <f t="shared" si="933"/>
        <v>0</v>
      </c>
      <c r="AF2338" s="1071">
        <f t="shared" si="933"/>
        <v>0</v>
      </c>
      <c r="AG2338" s="1071">
        <f t="shared" si="933"/>
        <v>0</v>
      </c>
      <c r="AH2338" s="1071">
        <f t="shared" si="933"/>
        <v>0</v>
      </c>
      <c r="AI2338" s="1060">
        <f t="shared" si="920"/>
        <v>0</v>
      </c>
      <c r="AJ2338" s="1102">
        <f t="shared" si="929"/>
        <v>0</v>
      </c>
      <c r="AK2338" s="1102">
        <f t="shared" si="929"/>
        <v>4</v>
      </c>
      <c r="AL2338" s="1102">
        <f t="shared" si="929"/>
        <v>0</v>
      </c>
      <c r="AM2338" s="1102">
        <f t="shared" si="930"/>
        <v>0</v>
      </c>
      <c r="AN2338" s="1085">
        <f t="shared" si="931"/>
        <v>156</v>
      </c>
      <c r="AO2338" s="1061">
        <f t="shared" si="917"/>
        <v>0</v>
      </c>
      <c r="AP2338" s="1061">
        <f t="shared" si="917"/>
        <v>4</v>
      </c>
      <c r="AQ2338" s="1061">
        <f t="shared" si="917"/>
        <v>0</v>
      </c>
      <c r="AR2338" s="1061">
        <f t="shared" si="917"/>
        <v>0</v>
      </c>
      <c r="AS2338" s="1061">
        <f t="shared" si="917"/>
        <v>156</v>
      </c>
      <c r="AT2338" s="850">
        <f t="shared" si="923"/>
        <v>0</v>
      </c>
      <c r="AU2338" s="1502"/>
      <c r="AV2338" s="1503"/>
      <c r="AW2338" s="1503"/>
      <c r="AX2338" s="1503"/>
      <c r="AY2338" s="1503"/>
      <c r="AZ2338" s="927"/>
    </row>
    <row r="2339" spans="1:52" ht="13.5" customHeight="1">
      <c r="A2339" s="838">
        <f t="shared" si="921"/>
        <v>38</v>
      </c>
      <c r="B2339" s="1053" t="s">
        <v>913</v>
      </c>
      <c r="C2339" s="817" t="s">
        <v>66</v>
      </c>
      <c r="D2339" s="818">
        <v>115</v>
      </c>
      <c r="E2339" s="921">
        <v>113</v>
      </c>
      <c r="F2339" s="1094"/>
      <c r="G2339" s="1090"/>
      <c r="H2339" s="1121"/>
      <c r="I2339" s="1077"/>
      <c r="J2339" s="1060">
        <f t="shared" si="912"/>
        <v>0</v>
      </c>
      <c r="K2339" s="1061"/>
      <c r="L2339" s="1071"/>
      <c r="M2339" s="1062"/>
      <c r="N2339" s="1063"/>
      <c r="O2339" s="1060">
        <f t="shared" si="927"/>
        <v>0</v>
      </c>
      <c r="P2339" s="1056"/>
      <c r="Q2339" s="1065"/>
      <c r="R2339" s="1131"/>
      <c r="S2339" s="1063"/>
      <c r="T2339" s="1079">
        <f t="shared" si="913"/>
        <v>0</v>
      </c>
      <c r="U2339" s="1061">
        <f t="shared" si="932"/>
        <v>0</v>
      </c>
      <c r="V2339" s="1071">
        <f t="shared" si="925"/>
        <v>0</v>
      </c>
      <c r="W2339" s="1063">
        <f t="shared" si="925"/>
        <v>0</v>
      </c>
      <c r="X2339" s="1063">
        <f t="shared" si="925"/>
        <v>0</v>
      </c>
      <c r="Y2339" s="1060">
        <f t="shared" si="925"/>
        <v>0</v>
      </c>
      <c r="Z2339" s="1080">
        <f t="shared" si="922"/>
        <v>38</v>
      </c>
      <c r="AA2339" s="1126" t="str">
        <f t="shared" si="919"/>
        <v xml:space="preserve">Thịt xô </v>
      </c>
      <c r="AB2339" s="1082" t="str">
        <f t="shared" si="919"/>
        <v>kg</v>
      </c>
      <c r="AC2339" s="1083">
        <f t="shared" si="919"/>
        <v>115</v>
      </c>
      <c r="AD2339" s="1089">
        <f t="shared" si="919"/>
        <v>113</v>
      </c>
      <c r="AE2339" s="1071">
        <f t="shared" si="933"/>
        <v>0</v>
      </c>
      <c r="AF2339" s="1071">
        <f t="shared" si="933"/>
        <v>0</v>
      </c>
      <c r="AG2339" s="1071">
        <f t="shared" si="933"/>
        <v>0</v>
      </c>
      <c r="AH2339" s="1071">
        <f t="shared" si="933"/>
        <v>0</v>
      </c>
      <c r="AI2339" s="1060">
        <f t="shared" si="920"/>
        <v>0</v>
      </c>
      <c r="AJ2339" s="1102">
        <f t="shared" si="929"/>
        <v>0</v>
      </c>
      <c r="AK2339" s="1102">
        <f t="shared" si="929"/>
        <v>0</v>
      </c>
      <c r="AL2339" s="1102">
        <f t="shared" si="929"/>
        <v>0</v>
      </c>
      <c r="AM2339" s="1102">
        <f t="shared" si="930"/>
        <v>0</v>
      </c>
      <c r="AN2339" s="1085">
        <f t="shared" si="931"/>
        <v>0</v>
      </c>
      <c r="AO2339" s="1061">
        <f t="shared" si="917"/>
        <v>0</v>
      </c>
      <c r="AP2339" s="1061">
        <f t="shared" si="917"/>
        <v>0</v>
      </c>
      <c r="AQ2339" s="1061">
        <f t="shared" si="917"/>
        <v>0</v>
      </c>
      <c r="AR2339" s="1061">
        <f t="shared" si="917"/>
        <v>0</v>
      </c>
      <c r="AS2339" s="1061">
        <f t="shared" si="917"/>
        <v>0</v>
      </c>
      <c r="AT2339" s="850">
        <f t="shared" si="923"/>
        <v>0</v>
      </c>
      <c r="AU2339" s="1502" t="s">
        <v>855</v>
      </c>
      <c r="AV2339" s="1503"/>
      <c r="AW2339" s="1503"/>
      <c r="AX2339" s="1503"/>
      <c r="AY2339" s="1503"/>
      <c r="AZ2339" s="927"/>
    </row>
    <row r="2340" spans="1:52" ht="13.5" customHeight="1">
      <c r="A2340" s="838">
        <f t="shared" si="921"/>
        <v>39</v>
      </c>
      <c r="B2340" s="1045" t="s">
        <v>83</v>
      </c>
      <c r="C2340" s="817" t="s">
        <v>786</v>
      </c>
      <c r="D2340" s="1054">
        <v>10</v>
      </c>
      <c r="E2340" s="921">
        <v>10</v>
      </c>
      <c r="F2340" s="1061"/>
      <c r="G2340" s="1120"/>
      <c r="H2340" s="1063"/>
      <c r="I2340" s="1077"/>
      <c r="J2340" s="1060">
        <f t="shared" si="912"/>
        <v>0</v>
      </c>
      <c r="K2340" s="1103"/>
      <c r="L2340" s="1065"/>
      <c r="M2340" s="1062">
        <v>6</v>
      </c>
      <c r="N2340" s="1063"/>
      <c r="O2340" s="1060">
        <f t="shared" si="927"/>
        <v>60</v>
      </c>
      <c r="P2340" s="1056"/>
      <c r="Q2340" s="1071"/>
      <c r="R2340" s="1100">
        <v>6</v>
      </c>
      <c r="S2340" s="1063"/>
      <c r="T2340" s="1079">
        <f t="shared" si="913"/>
        <v>60</v>
      </c>
      <c r="U2340" s="1103">
        <f t="shared" si="932"/>
        <v>0</v>
      </c>
      <c r="V2340" s="1061">
        <f t="shared" si="925"/>
        <v>0</v>
      </c>
      <c r="W2340" s="1063">
        <f t="shared" si="925"/>
        <v>12</v>
      </c>
      <c r="X2340" s="1063">
        <f t="shared" si="925"/>
        <v>0</v>
      </c>
      <c r="Y2340" s="1060">
        <f t="shared" si="925"/>
        <v>120</v>
      </c>
      <c r="Z2340" s="1080">
        <f t="shared" si="922"/>
        <v>39</v>
      </c>
      <c r="AA2340" s="1126" t="str">
        <f t="shared" si="919"/>
        <v>Cam</v>
      </c>
      <c r="AB2340" s="1082" t="str">
        <f t="shared" si="919"/>
        <v>quả</v>
      </c>
      <c r="AC2340" s="1083">
        <f t="shared" si="919"/>
        <v>10</v>
      </c>
      <c r="AD2340" s="1089">
        <f t="shared" si="919"/>
        <v>10</v>
      </c>
      <c r="AE2340" s="1071">
        <f t="shared" si="933"/>
        <v>0</v>
      </c>
      <c r="AF2340" s="1071">
        <f t="shared" si="933"/>
        <v>0</v>
      </c>
      <c r="AG2340" s="1071">
        <f t="shared" si="933"/>
        <v>0</v>
      </c>
      <c r="AH2340" s="1071">
        <f t="shared" si="933"/>
        <v>0</v>
      </c>
      <c r="AI2340" s="1060">
        <f t="shared" si="920"/>
        <v>0</v>
      </c>
      <c r="AJ2340" s="1102">
        <f t="shared" si="929"/>
        <v>0</v>
      </c>
      <c r="AK2340" s="1102">
        <f t="shared" si="929"/>
        <v>0</v>
      </c>
      <c r="AL2340" s="1102">
        <f t="shared" si="929"/>
        <v>12</v>
      </c>
      <c r="AM2340" s="1102">
        <f t="shared" si="930"/>
        <v>0</v>
      </c>
      <c r="AN2340" s="1085">
        <f t="shared" si="931"/>
        <v>120</v>
      </c>
      <c r="AO2340" s="1061">
        <f t="shared" si="917"/>
        <v>0</v>
      </c>
      <c r="AP2340" s="1061">
        <f t="shared" si="917"/>
        <v>0</v>
      </c>
      <c r="AQ2340" s="1061">
        <f t="shared" si="917"/>
        <v>12</v>
      </c>
      <c r="AR2340" s="1061">
        <f t="shared" si="917"/>
        <v>0</v>
      </c>
      <c r="AS2340" s="1061">
        <f t="shared" si="917"/>
        <v>120</v>
      </c>
      <c r="AT2340" s="850">
        <f t="shared" si="923"/>
        <v>0</v>
      </c>
      <c r="AU2340" s="929" t="s">
        <v>811</v>
      </c>
      <c r="AV2340" s="930"/>
      <c r="AW2340" s="1504">
        <f>SUM(AX2341:AX2343)</f>
        <v>0.74</v>
      </c>
      <c r="AX2340" s="1504"/>
      <c r="AY2340" s="930"/>
      <c r="AZ2340" s="862" t="s">
        <v>70</v>
      </c>
    </row>
    <row r="2341" spans="1:52" ht="13.5" customHeight="1">
      <c r="A2341" s="838">
        <f t="shared" si="921"/>
        <v>40</v>
      </c>
      <c r="B2341" s="1045" t="s">
        <v>78</v>
      </c>
      <c r="C2341" s="817" t="s">
        <v>66</v>
      </c>
      <c r="D2341" s="1054">
        <v>10</v>
      </c>
      <c r="E2341" s="921">
        <v>7</v>
      </c>
      <c r="F2341" s="1061"/>
      <c r="G2341" s="1086"/>
      <c r="H2341" s="1063"/>
      <c r="I2341" s="1077"/>
      <c r="J2341" s="1060">
        <f t="shared" si="912"/>
        <v>0</v>
      </c>
      <c r="K2341" s="1061"/>
      <c r="L2341" s="1061"/>
      <c r="M2341" s="1063"/>
      <c r="N2341" s="1063"/>
      <c r="O2341" s="1060">
        <f t="shared" si="927"/>
        <v>0</v>
      </c>
      <c r="P2341" s="1093"/>
      <c r="Q2341" s="1061"/>
      <c r="R2341" s="1100">
        <v>15</v>
      </c>
      <c r="S2341" s="1063"/>
      <c r="T2341" s="1079">
        <f t="shared" si="913"/>
        <v>105</v>
      </c>
      <c r="U2341" s="1061">
        <f t="shared" si="932"/>
        <v>0</v>
      </c>
      <c r="V2341" s="1061">
        <f t="shared" si="925"/>
        <v>0</v>
      </c>
      <c r="W2341" s="1063">
        <f t="shared" si="925"/>
        <v>15</v>
      </c>
      <c r="X2341" s="1063">
        <f t="shared" si="925"/>
        <v>0</v>
      </c>
      <c r="Y2341" s="1060">
        <f>SUM(J2341,O2341,T2341)</f>
        <v>105</v>
      </c>
      <c r="Z2341" s="1080">
        <f t="shared" si="922"/>
        <v>40</v>
      </c>
      <c r="AA2341" s="1126" t="str">
        <f t="shared" si="919"/>
        <v>Bí xanh</v>
      </c>
      <c r="AB2341" s="1082" t="str">
        <f t="shared" si="919"/>
        <v>kg</v>
      </c>
      <c r="AC2341" s="1083">
        <f t="shared" si="919"/>
        <v>10</v>
      </c>
      <c r="AD2341" s="1089">
        <f t="shared" si="919"/>
        <v>7</v>
      </c>
      <c r="AE2341" s="1071">
        <f t="shared" si="933"/>
        <v>0</v>
      </c>
      <c r="AF2341" s="1071">
        <f t="shared" si="933"/>
        <v>0</v>
      </c>
      <c r="AG2341" s="1071">
        <f t="shared" si="933"/>
        <v>0</v>
      </c>
      <c r="AH2341" s="1071">
        <f t="shared" si="933"/>
        <v>0</v>
      </c>
      <c r="AI2341" s="1060">
        <f t="shared" si="920"/>
        <v>0</v>
      </c>
      <c r="AJ2341" s="1102">
        <f t="shared" si="929"/>
        <v>0</v>
      </c>
      <c r="AK2341" s="1102">
        <f t="shared" si="929"/>
        <v>0</v>
      </c>
      <c r="AL2341" s="1102">
        <f t="shared" si="929"/>
        <v>15</v>
      </c>
      <c r="AM2341" s="1102">
        <f t="shared" si="930"/>
        <v>0</v>
      </c>
      <c r="AN2341" s="1085">
        <f t="shared" si="931"/>
        <v>105</v>
      </c>
      <c r="AO2341" s="1061">
        <f t="shared" si="917"/>
        <v>0</v>
      </c>
      <c r="AP2341" s="1061">
        <f t="shared" si="917"/>
        <v>0</v>
      </c>
      <c r="AQ2341" s="1061">
        <f t="shared" si="917"/>
        <v>15</v>
      </c>
      <c r="AR2341" s="1061">
        <f t="shared" si="917"/>
        <v>0</v>
      </c>
      <c r="AS2341" s="1061">
        <f t="shared" si="917"/>
        <v>105</v>
      </c>
      <c r="AT2341" s="850">
        <f t="shared" si="923"/>
        <v>45</v>
      </c>
      <c r="AU2341" s="932" t="s">
        <v>856</v>
      </c>
      <c r="AV2341" s="933">
        <f>AV2305</f>
        <v>114</v>
      </c>
      <c r="AW2341" s="934" t="s">
        <v>27</v>
      </c>
      <c r="AX2341" s="935">
        <v>0.16</v>
      </c>
      <c r="AY2341" s="936" t="s">
        <v>29</v>
      </c>
      <c r="AZ2341" s="937">
        <f>AV2341*AX2341</f>
        <v>18.240000000000002</v>
      </c>
    </row>
    <row r="2342" spans="1:52" ht="13.5" customHeight="1">
      <c r="A2342" s="838">
        <f t="shared" si="921"/>
        <v>41</v>
      </c>
      <c r="B2342" s="1045" t="s">
        <v>17</v>
      </c>
      <c r="C2342" s="817" t="s">
        <v>66</v>
      </c>
      <c r="D2342" s="1132">
        <v>5</v>
      </c>
      <c r="E2342" s="1133">
        <v>4</v>
      </c>
      <c r="F2342" s="1061"/>
      <c r="G2342" s="1120"/>
      <c r="H2342" s="1063"/>
      <c r="I2342" s="1077"/>
      <c r="J2342" s="1060">
        <f t="shared" si="912"/>
        <v>0</v>
      </c>
      <c r="K2342" s="1061"/>
      <c r="L2342" s="1071"/>
      <c r="M2342" s="1063">
        <v>15</v>
      </c>
      <c r="N2342" s="1063"/>
      <c r="O2342" s="1060">
        <f t="shared" si="927"/>
        <v>60</v>
      </c>
      <c r="P2342" s="1078"/>
      <c r="Q2342" s="1071"/>
      <c r="R2342" s="1131"/>
      <c r="S2342" s="1063"/>
      <c r="T2342" s="1079">
        <f t="shared" si="913"/>
        <v>0</v>
      </c>
      <c r="U2342" s="1061">
        <f t="shared" si="932"/>
        <v>0</v>
      </c>
      <c r="V2342" s="1071">
        <f t="shared" si="925"/>
        <v>0</v>
      </c>
      <c r="W2342" s="1063">
        <f t="shared" si="925"/>
        <v>15</v>
      </c>
      <c r="X2342" s="1063">
        <f t="shared" si="925"/>
        <v>0</v>
      </c>
      <c r="Y2342" s="1060">
        <f t="shared" si="925"/>
        <v>60</v>
      </c>
      <c r="Z2342" s="1080">
        <f t="shared" si="922"/>
        <v>41</v>
      </c>
      <c r="AA2342" s="1126" t="str">
        <f t="shared" si="919"/>
        <v>Rau muống</v>
      </c>
      <c r="AB2342" s="1082" t="str">
        <f t="shared" si="919"/>
        <v>kg</v>
      </c>
      <c r="AC2342" s="1083">
        <f t="shared" si="919"/>
        <v>5</v>
      </c>
      <c r="AD2342" s="1089">
        <f t="shared" si="919"/>
        <v>4</v>
      </c>
      <c r="AE2342" s="1071">
        <f t="shared" si="933"/>
        <v>0</v>
      </c>
      <c r="AF2342" s="1071">
        <f t="shared" si="933"/>
        <v>0</v>
      </c>
      <c r="AG2342" s="1071">
        <f t="shared" si="933"/>
        <v>0</v>
      </c>
      <c r="AH2342" s="1071">
        <f t="shared" si="933"/>
        <v>0</v>
      </c>
      <c r="AI2342" s="1060">
        <f t="shared" si="920"/>
        <v>0</v>
      </c>
      <c r="AJ2342" s="1102">
        <f t="shared" si="929"/>
        <v>0</v>
      </c>
      <c r="AK2342" s="1102">
        <f t="shared" si="929"/>
        <v>0</v>
      </c>
      <c r="AL2342" s="1102">
        <f t="shared" si="929"/>
        <v>15</v>
      </c>
      <c r="AM2342" s="1102">
        <f t="shared" si="930"/>
        <v>0</v>
      </c>
      <c r="AN2342" s="1085">
        <f t="shared" si="931"/>
        <v>60</v>
      </c>
      <c r="AO2342" s="1061">
        <f t="shared" si="917"/>
        <v>0</v>
      </c>
      <c r="AP2342" s="1061">
        <f t="shared" si="917"/>
        <v>0</v>
      </c>
      <c r="AQ2342" s="1061">
        <f t="shared" si="917"/>
        <v>15</v>
      </c>
      <c r="AR2342" s="1061">
        <f t="shared" si="917"/>
        <v>0</v>
      </c>
      <c r="AS2342" s="1061">
        <f t="shared" si="917"/>
        <v>60</v>
      </c>
      <c r="AT2342" s="850">
        <f t="shared" si="923"/>
        <v>15</v>
      </c>
      <c r="AU2342" s="932" t="s">
        <v>857</v>
      </c>
      <c r="AV2342" s="933">
        <f t="shared" ref="AV2342:AV2347" si="934">AV2306</f>
        <v>61</v>
      </c>
      <c r="AW2342" s="934" t="s">
        <v>27</v>
      </c>
      <c r="AX2342" s="935">
        <v>0.28999999999999998</v>
      </c>
      <c r="AY2342" s="936" t="s">
        <v>29</v>
      </c>
      <c r="AZ2342" s="937">
        <f>AV2342*AX2342</f>
        <v>17.689999999999998</v>
      </c>
    </row>
    <row r="2343" spans="1:52" ht="13.5" customHeight="1">
      <c r="A2343" s="838">
        <f t="shared" si="921"/>
        <v>42</v>
      </c>
      <c r="B2343" s="1045" t="s">
        <v>478</v>
      </c>
      <c r="C2343" s="817" t="s">
        <v>66</v>
      </c>
      <c r="D2343" s="1054">
        <v>12</v>
      </c>
      <c r="E2343" s="921">
        <v>12</v>
      </c>
      <c r="F2343" s="1071"/>
      <c r="G2343" s="1086"/>
      <c r="H2343" s="1063">
        <v>12</v>
      </c>
      <c r="I2343" s="1077"/>
      <c r="J2343" s="1060">
        <f t="shared" si="912"/>
        <v>144</v>
      </c>
      <c r="K2343" s="1061"/>
      <c r="L2343" s="1061"/>
      <c r="M2343" s="1134"/>
      <c r="N2343" s="1063"/>
      <c r="O2343" s="1060">
        <f t="shared" si="927"/>
        <v>0</v>
      </c>
      <c r="P2343" s="1093"/>
      <c r="Q2343" s="1061"/>
      <c r="R2343" s="1100"/>
      <c r="S2343" s="1063"/>
      <c r="T2343" s="1079">
        <f t="shared" si="913"/>
        <v>0</v>
      </c>
      <c r="U2343" s="1061">
        <f t="shared" si="932"/>
        <v>0</v>
      </c>
      <c r="V2343" s="1061">
        <f t="shared" si="925"/>
        <v>0</v>
      </c>
      <c r="W2343" s="1063">
        <f t="shared" si="925"/>
        <v>12</v>
      </c>
      <c r="X2343" s="1063">
        <f t="shared" si="925"/>
        <v>0</v>
      </c>
      <c r="Y2343" s="1060">
        <f t="shared" si="925"/>
        <v>144</v>
      </c>
      <c r="Z2343" s="1080">
        <f t="shared" si="922"/>
        <v>42</v>
      </c>
      <c r="AA2343" s="1126" t="str">
        <f t="shared" si="919"/>
        <v>Dưa cải</v>
      </c>
      <c r="AB2343" s="1082" t="str">
        <f t="shared" si="919"/>
        <v>kg</v>
      </c>
      <c r="AC2343" s="1083">
        <f t="shared" si="919"/>
        <v>12</v>
      </c>
      <c r="AD2343" s="1089">
        <f t="shared" si="919"/>
        <v>12</v>
      </c>
      <c r="AE2343" s="1071">
        <f t="shared" si="933"/>
        <v>0</v>
      </c>
      <c r="AF2343" s="1071">
        <f t="shared" si="933"/>
        <v>0</v>
      </c>
      <c r="AG2343" s="1071">
        <f t="shared" si="933"/>
        <v>0</v>
      </c>
      <c r="AH2343" s="1071">
        <f t="shared" si="933"/>
        <v>0</v>
      </c>
      <c r="AI2343" s="1060">
        <f t="shared" si="920"/>
        <v>0</v>
      </c>
      <c r="AJ2343" s="1102">
        <f t="shared" si="929"/>
        <v>0</v>
      </c>
      <c r="AK2343" s="1102">
        <f t="shared" si="929"/>
        <v>0</v>
      </c>
      <c r="AL2343" s="1102">
        <f t="shared" si="929"/>
        <v>12</v>
      </c>
      <c r="AM2343" s="1102">
        <f t="shared" si="930"/>
        <v>0</v>
      </c>
      <c r="AN2343" s="1085">
        <f t="shared" si="931"/>
        <v>144</v>
      </c>
      <c r="AO2343" s="1061">
        <f t="shared" si="917"/>
        <v>0</v>
      </c>
      <c r="AP2343" s="1061">
        <f t="shared" si="917"/>
        <v>0</v>
      </c>
      <c r="AQ2343" s="1061">
        <f t="shared" si="917"/>
        <v>12</v>
      </c>
      <c r="AR2343" s="1061">
        <f t="shared" si="917"/>
        <v>0</v>
      </c>
      <c r="AS2343" s="1061">
        <f t="shared" si="917"/>
        <v>144</v>
      </c>
      <c r="AT2343" s="850">
        <f t="shared" si="923"/>
        <v>0</v>
      </c>
      <c r="AU2343" s="932" t="s">
        <v>858</v>
      </c>
      <c r="AV2343" s="933">
        <f t="shared" si="934"/>
        <v>43</v>
      </c>
      <c r="AW2343" s="934" t="s">
        <v>27</v>
      </c>
      <c r="AX2343" s="935">
        <v>0.28999999999999998</v>
      </c>
      <c r="AY2343" s="936" t="s">
        <v>29</v>
      </c>
      <c r="AZ2343" s="937">
        <f>AV2343*AX2343</f>
        <v>12.469999999999999</v>
      </c>
    </row>
    <row r="2344" spans="1:52" ht="13.5" customHeight="1">
      <c r="A2344" s="838">
        <f t="shared" si="921"/>
        <v>43</v>
      </c>
      <c r="B2344" s="1046" t="s">
        <v>60</v>
      </c>
      <c r="C2344" s="817" t="s">
        <v>66</v>
      </c>
      <c r="D2344" s="1130">
        <v>20</v>
      </c>
      <c r="E2344" s="1114">
        <v>20</v>
      </c>
      <c r="F2344" s="1065"/>
      <c r="G2344" s="1090"/>
      <c r="H2344" s="1063">
        <v>0.5</v>
      </c>
      <c r="I2344" s="1077"/>
      <c r="J2344" s="1060">
        <f t="shared" si="912"/>
        <v>10</v>
      </c>
      <c r="K2344" s="1103"/>
      <c r="L2344" s="1071"/>
      <c r="M2344" s="1135">
        <v>0.8</v>
      </c>
      <c r="N2344" s="1063"/>
      <c r="O2344" s="1060">
        <f t="shared" si="927"/>
        <v>16</v>
      </c>
      <c r="P2344" s="1122"/>
      <c r="Q2344" s="1071"/>
      <c r="R2344" s="1100">
        <v>0.7</v>
      </c>
      <c r="S2344" s="1063"/>
      <c r="T2344" s="1079">
        <f t="shared" si="913"/>
        <v>14</v>
      </c>
      <c r="U2344" s="1103">
        <f t="shared" si="932"/>
        <v>0</v>
      </c>
      <c r="V2344" s="1071">
        <f t="shared" si="925"/>
        <v>0</v>
      </c>
      <c r="W2344" s="1063">
        <f t="shared" si="925"/>
        <v>2</v>
      </c>
      <c r="X2344" s="1063">
        <f t="shared" si="925"/>
        <v>0</v>
      </c>
      <c r="Y2344" s="1060">
        <f t="shared" si="925"/>
        <v>40</v>
      </c>
      <c r="Z2344" s="1080">
        <f t="shared" si="922"/>
        <v>43</v>
      </c>
      <c r="AA2344" s="1126" t="str">
        <f t="shared" si="919"/>
        <v>Cà chua</v>
      </c>
      <c r="AB2344" s="1082" t="str">
        <f t="shared" si="919"/>
        <v>kg</v>
      </c>
      <c r="AC2344" s="1083">
        <f t="shared" si="919"/>
        <v>20</v>
      </c>
      <c r="AD2344" s="1089">
        <f t="shared" si="919"/>
        <v>20</v>
      </c>
      <c r="AE2344" s="1071">
        <f t="shared" si="933"/>
        <v>0</v>
      </c>
      <c r="AF2344" s="1071">
        <f t="shared" si="933"/>
        <v>0</v>
      </c>
      <c r="AG2344" s="1071">
        <f t="shared" si="933"/>
        <v>0</v>
      </c>
      <c r="AH2344" s="1071">
        <f t="shared" si="933"/>
        <v>0</v>
      </c>
      <c r="AI2344" s="1060">
        <f t="shared" si="920"/>
        <v>0</v>
      </c>
      <c r="AJ2344" s="1102">
        <f t="shared" si="929"/>
        <v>0</v>
      </c>
      <c r="AK2344" s="1102">
        <f t="shared" si="929"/>
        <v>0</v>
      </c>
      <c r="AL2344" s="1102">
        <f t="shared" si="929"/>
        <v>2</v>
      </c>
      <c r="AM2344" s="1102">
        <f t="shared" si="930"/>
        <v>0</v>
      </c>
      <c r="AN2344" s="1085">
        <f t="shared" si="931"/>
        <v>40</v>
      </c>
      <c r="AO2344" s="1061">
        <f t="shared" si="917"/>
        <v>0</v>
      </c>
      <c r="AP2344" s="1061">
        <f t="shared" si="917"/>
        <v>0</v>
      </c>
      <c r="AQ2344" s="1061">
        <f t="shared" si="917"/>
        <v>2</v>
      </c>
      <c r="AR2344" s="1061">
        <f t="shared" si="917"/>
        <v>0</v>
      </c>
      <c r="AS2344" s="1061">
        <f t="shared" si="917"/>
        <v>40</v>
      </c>
      <c r="AT2344" s="850">
        <f t="shared" si="923"/>
        <v>0</v>
      </c>
      <c r="AU2344" s="929" t="s">
        <v>811</v>
      </c>
      <c r="AV2344" s="933"/>
      <c r="AW2344" s="1504">
        <f>SUM(AX2345:AX2347)</f>
        <v>0.68</v>
      </c>
      <c r="AX2344" s="1504"/>
      <c r="AY2344" s="930"/>
      <c r="AZ2344" s="941" t="s">
        <v>70</v>
      </c>
    </row>
    <row r="2345" spans="1:52" ht="13.5" customHeight="1">
      <c r="A2345" s="838">
        <f t="shared" si="921"/>
        <v>44</v>
      </c>
      <c r="B2345" s="1045" t="s">
        <v>61</v>
      </c>
      <c r="C2345" s="817" t="s">
        <v>66</v>
      </c>
      <c r="D2345" s="1130">
        <v>20</v>
      </c>
      <c r="E2345" s="1114">
        <v>20</v>
      </c>
      <c r="F2345" s="1061"/>
      <c r="G2345" s="1120"/>
      <c r="H2345" s="1063">
        <v>0.5</v>
      </c>
      <c r="I2345" s="1077"/>
      <c r="J2345" s="1060">
        <f t="shared" si="912"/>
        <v>10</v>
      </c>
      <c r="K2345" s="1136"/>
      <c r="L2345" s="1071"/>
      <c r="M2345" s="1063">
        <v>0.5</v>
      </c>
      <c r="N2345" s="1063"/>
      <c r="O2345" s="1060">
        <f t="shared" si="927"/>
        <v>10</v>
      </c>
      <c r="P2345" s="1122"/>
      <c r="Q2345" s="1071"/>
      <c r="R2345" s="1131">
        <v>0.6</v>
      </c>
      <c r="S2345" s="1063"/>
      <c r="T2345" s="1079">
        <f t="shared" ref="T2345:T2353" si="935">SUM(P2345:S2345)*$E2345</f>
        <v>12</v>
      </c>
      <c r="U2345" s="1061">
        <f t="shared" si="932"/>
        <v>0</v>
      </c>
      <c r="V2345" s="1071">
        <f t="shared" si="925"/>
        <v>0</v>
      </c>
      <c r="W2345" s="1063">
        <f t="shared" si="925"/>
        <v>1.6</v>
      </c>
      <c r="X2345" s="1063">
        <f t="shared" si="925"/>
        <v>0</v>
      </c>
      <c r="Y2345" s="1060">
        <f t="shared" si="925"/>
        <v>32</v>
      </c>
      <c r="Z2345" s="1080">
        <f t="shared" si="922"/>
        <v>44</v>
      </c>
      <c r="AA2345" s="1126" t="str">
        <f t="shared" si="919"/>
        <v>Hành lá</v>
      </c>
      <c r="AB2345" s="1082" t="str">
        <f t="shared" si="919"/>
        <v>kg</v>
      </c>
      <c r="AC2345" s="1083">
        <f t="shared" si="919"/>
        <v>20</v>
      </c>
      <c r="AD2345" s="1089">
        <f t="shared" si="919"/>
        <v>20</v>
      </c>
      <c r="AE2345" s="1071">
        <f t="shared" si="933"/>
        <v>0</v>
      </c>
      <c r="AF2345" s="1071">
        <f t="shared" si="933"/>
        <v>0</v>
      </c>
      <c r="AG2345" s="1071">
        <f t="shared" si="933"/>
        <v>0</v>
      </c>
      <c r="AH2345" s="1071">
        <f t="shared" si="933"/>
        <v>0</v>
      </c>
      <c r="AI2345" s="1060">
        <f t="shared" si="920"/>
        <v>0</v>
      </c>
      <c r="AJ2345" s="1102">
        <f t="shared" si="929"/>
        <v>0</v>
      </c>
      <c r="AK2345" s="1102">
        <f t="shared" si="929"/>
        <v>0</v>
      </c>
      <c r="AL2345" s="1102">
        <f t="shared" si="929"/>
        <v>1.6</v>
      </c>
      <c r="AM2345" s="1102">
        <f t="shared" si="930"/>
        <v>0</v>
      </c>
      <c r="AN2345" s="1085">
        <f t="shared" si="931"/>
        <v>32</v>
      </c>
      <c r="AO2345" s="1061">
        <f t="shared" si="917"/>
        <v>0</v>
      </c>
      <c r="AP2345" s="1061">
        <f t="shared" si="917"/>
        <v>0</v>
      </c>
      <c r="AQ2345" s="1061">
        <f t="shared" si="917"/>
        <v>1.6</v>
      </c>
      <c r="AR2345" s="1061">
        <f t="shared" si="917"/>
        <v>0</v>
      </c>
      <c r="AS2345" s="1061">
        <f t="shared" si="917"/>
        <v>32</v>
      </c>
      <c r="AT2345" s="850">
        <f t="shared" si="923"/>
        <v>0</v>
      </c>
      <c r="AU2345" s="932" t="s">
        <v>856</v>
      </c>
      <c r="AV2345" s="933">
        <f t="shared" si="934"/>
        <v>14</v>
      </c>
      <c r="AW2345" s="934" t="s">
        <v>27</v>
      </c>
      <c r="AX2345" s="935">
        <v>0.16</v>
      </c>
      <c r="AY2345" s="936" t="s">
        <v>29</v>
      </c>
      <c r="AZ2345" s="937">
        <f>AV2345*AX2345</f>
        <v>2.2400000000000002</v>
      </c>
    </row>
    <row r="2346" spans="1:52" ht="13.5" customHeight="1">
      <c r="A2346" s="838">
        <f t="shared" si="921"/>
        <v>45</v>
      </c>
      <c r="B2346" s="1047" t="s">
        <v>160</v>
      </c>
      <c r="C2346" s="817" t="s">
        <v>66</v>
      </c>
      <c r="D2346" s="1130">
        <v>14</v>
      </c>
      <c r="E2346" s="1114">
        <v>12</v>
      </c>
      <c r="F2346" s="1071"/>
      <c r="G2346" s="1086"/>
      <c r="H2346" s="1063"/>
      <c r="I2346" s="1077"/>
      <c r="J2346" s="1060">
        <f t="shared" si="912"/>
        <v>0</v>
      </c>
      <c r="K2346" s="1103"/>
      <c r="L2346" s="1137"/>
      <c r="M2346" s="1135">
        <v>4</v>
      </c>
      <c r="N2346" s="1063"/>
      <c r="O2346" s="1060">
        <f t="shared" si="927"/>
        <v>48</v>
      </c>
      <c r="P2346" s="1103"/>
      <c r="Q2346" s="1071"/>
      <c r="R2346" s="1062"/>
      <c r="S2346" s="1063"/>
      <c r="T2346" s="1079">
        <f t="shared" si="935"/>
        <v>0</v>
      </c>
      <c r="U2346" s="1061">
        <f t="shared" si="932"/>
        <v>0</v>
      </c>
      <c r="V2346" s="1061">
        <f t="shared" si="925"/>
        <v>0</v>
      </c>
      <c r="W2346" s="1063">
        <f t="shared" si="925"/>
        <v>4</v>
      </c>
      <c r="X2346" s="1063">
        <f t="shared" si="925"/>
        <v>0</v>
      </c>
      <c r="Y2346" s="1060">
        <f t="shared" si="925"/>
        <v>48</v>
      </c>
      <c r="Z2346" s="1080">
        <f t="shared" si="922"/>
        <v>45</v>
      </c>
      <c r="AA2346" s="1126" t="str">
        <f t="shared" si="919"/>
        <v>Giá đậu</v>
      </c>
      <c r="AB2346" s="1082" t="str">
        <f t="shared" si="919"/>
        <v>kg</v>
      </c>
      <c r="AC2346" s="1083">
        <f t="shared" si="919"/>
        <v>14</v>
      </c>
      <c r="AD2346" s="1089">
        <f t="shared" si="919"/>
        <v>12</v>
      </c>
      <c r="AE2346" s="1071">
        <f t="shared" si="933"/>
        <v>0</v>
      </c>
      <c r="AF2346" s="1071">
        <f t="shared" si="933"/>
        <v>0</v>
      </c>
      <c r="AG2346" s="1071">
        <f t="shared" si="933"/>
        <v>0</v>
      </c>
      <c r="AH2346" s="1071">
        <f t="shared" si="933"/>
        <v>0</v>
      </c>
      <c r="AI2346" s="1060">
        <f t="shared" si="920"/>
        <v>0</v>
      </c>
      <c r="AJ2346" s="1102">
        <f t="shared" si="929"/>
        <v>0</v>
      </c>
      <c r="AK2346" s="1102">
        <f t="shared" si="929"/>
        <v>0</v>
      </c>
      <c r="AL2346" s="1102">
        <f t="shared" si="929"/>
        <v>4</v>
      </c>
      <c r="AM2346" s="1102">
        <f t="shared" si="930"/>
        <v>0</v>
      </c>
      <c r="AN2346" s="1085">
        <f t="shared" si="931"/>
        <v>48</v>
      </c>
      <c r="AO2346" s="1061">
        <f t="shared" si="917"/>
        <v>0</v>
      </c>
      <c r="AP2346" s="1061">
        <f t="shared" si="917"/>
        <v>0</v>
      </c>
      <c r="AQ2346" s="1061">
        <f t="shared" si="917"/>
        <v>4</v>
      </c>
      <c r="AR2346" s="1061">
        <f t="shared" si="917"/>
        <v>0</v>
      </c>
      <c r="AS2346" s="1061">
        <f t="shared" si="917"/>
        <v>48</v>
      </c>
      <c r="AT2346" s="850">
        <f t="shared" si="923"/>
        <v>8</v>
      </c>
      <c r="AU2346" s="932" t="s">
        <v>857</v>
      </c>
      <c r="AV2346" s="933">
        <f t="shared" si="934"/>
        <v>13</v>
      </c>
      <c r="AW2346" s="934" t="s">
        <v>27</v>
      </c>
      <c r="AX2346" s="935">
        <v>0.26</v>
      </c>
      <c r="AY2346" s="944" t="s">
        <v>29</v>
      </c>
      <c r="AZ2346" s="937">
        <f>AV2346*AX2346</f>
        <v>3.38</v>
      </c>
    </row>
    <row r="2347" spans="1:52" ht="13.5" customHeight="1">
      <c r="A2347" s="838">
        <f t="shared" si="921"/>
        <v>46</v>
      </c>
      <c r="B2347" s="1046" t="s">
        <v>161</v>
      </c>
      <c r="C2347" s="896" t="s">
        <v>389</v>
      </c>
      <c r="D2347" s="1113">
        <v>13</v>
      </c>
      <c r="E2347" s="1114">
        <v>13</v>
      </c>
      <c r="F2347" s="1106"/>
      <c r="G2347" s="1086"/>
      <c r="H2347" s="1107"/>
      <c r="I2347" s="1077"/>
      <c r="J2347" s="1060">
        <f t="shared" si="912"/>
        <v>0</v>
      </c>
      <c r="K2347" s="1071"/>
      <c r="L2347" s="1071"/>
      <c r="M2347" s="1135"/>
      <c r="N2347" s="1063"/>
      <c r="O2347" s="1060">
        <f t="shared" si="927"/>
        <v>0</v>
      </c>
      <c r="P2347" s="1138"/>
      <c r="Q2347" s="1071"/>
      <c r="R2347" s="1139"/>
      <c r="S2347" s="1063"/>
      <c r="T2347" s="1079">
        <f t="shared" si="935"/>
        <v>0</v>
      </c>
      <c r="U2347" s="1061">
        <f t="shared" si="932"/>
        <v>0</v>
      </c>
      <c r="V2347" s="1061">
        <f t="shared" si="925"/>
        <v>0</v>
      </c>
      <c r="W2347" s="1063">
        <f t="shared" si="925"/>
        <v>0</v>
      </c>
      <c r="X2347" s="1063">
        <f t="shared" si="925"/>
        <v>0</v>
      </c>
      <c r="Y2347" s="1060">
        <f t="shared" si="925"/>
        <v>0</v>
      </c>
      <c r="Z2347" s="1080">
        <f t="shared" si="922"/>
        <v>46</v>
      </c>
      <c r="AA2347" s="1126" t="str">
        <f t="shared" si="919"/>
        <v>Rau sống</v>
      </c>
      <c r="AB2347" s="1082" t="str">
        <f t="shared" si="919"/>
        <v>lít</v>
      </c>
      <c r="AC2347" s="1083">
        <f t="shared" si="919"/>
        <v>13</v>
      </c>
      <c r="AD2347" s="1089">
        <f t="shared" si="919"/>
        <v>13</v>
      </c>
      <c r="AE2347" s="1071">
        <f t="shared" si="933"/>
        <v>0</v>
      </c>
      <c r="AF2347" s="1071">
        <f t="shared" si="933"/>
        <v>0</v>
      </c>
      <c r="AG2347" s="1071">
        <f t="shared" si="933"/>
        <v>0</v>
      </c>
      <c r="AH2347" s="1071">
        <f t="shared" si="933"/>
        <v>0</v>
      </c>
      <c r="AI2347" s="1060">
        <f t="shared" si="920"/>
        <v>0</v>
      </c>
      <c r="AJ2347" s="1102">
        <f t="shared" si="929"/>
        <v>0</v>
      </c>
      <c r="AK2347" s="1102">
        <f t="shared" si="929"/>
        <v>0</v>
      </c>
      <c r="AL2347" s="1102">
        <f t="shared" si="929"/>
        <v>0</v>
      </c>
      <c r="AM2347" s="1102">
        <f t="shared" si="930"/>
        <v>0</v>
      </c>
      <c r="AN2347" s="1085">
        <f t="shared" si="931"/>
        <v>0</v>
      </c>
      <c r="AO2347" s="1061">
        <f t="shared" si="917"/>
        <v>0</v>
      </c>
      <c r="AP2347" s="1061">
        <f t="shared" si="917"/>
        <v>0</v>
      </c>
      <c r="AQ2347" s="1061">
        <f t="shared" si="917"/>
        <v>0</v>
      </c>
      <c r="AR2347" s="1061">
        <f t="shared" si="917"/>
        <v>0</v>
      </c>
      <c r="AS2347" s="1061">
        <f t="shared" si="917"/>
        <v>0</v>
      </c>
      <c r="AT2347" s="850">
        <f t="shared" si="923"/>
        <v>0</v>
      </c>
      <c r="AU2347" s="932" t="s">
        <v>858</v>
      </c>
      <c r="AV2347" s="933">
        <f t="shared" si="934"/>
        <v>7</v>
      </c>
      <c r="AW2347" s="934" t="s">
        <v>27</v>
      </c>
      <c r="AX2347" s="1048">
        <v>0.26</v>
      </c>
      <c r="AY2347" s="944" t="s">
        <v>29</v>
      </c>
      <c r="AZ2347" s="937">
        <f>AV2347*AX2347</f>
        <v>1.82</v>
      </c>
    </row>
    <row r="2348" spans="1:52" ht="13.5" customHeight="1">
      <c r="A2348" s="838">
        <f>IF(B2348&lt;&gt;"",MAX($A2347:$A2347)+1,"")</f>
        <v>47</v>
      </c>
      <c r="B2348" s="1046" t="s">
        <v>896</v>
      </c>
      <c r="C2348" s="844" t="s">
        <v>66</v>
      </c>
      <c r="D2348" s="1117">
        <v>10</v>
      </c>
      <c r="E2348" s="1060">
        <v>10</v>
      </c>
      <c r="F2348" s="1140"/>
      <c r="G2348" s="1086"/>
      <c r="H2348" s="1091">
        <v>4</v>
      </c>
      <c r="I2348" s="1077"/>
      <c r="J2348" s="1060">
        <f t="shared" si="912"/>
        <v>40</v>
      </c>
      <c r="K2348" s="1061"/>
      <c r="L2348" s="1061"/>
      <c r="M2348" s="1063"/>
      <c r="N2348" s="1063"/>
      <c r="O2348" s="1060">
        <f t="shared" si="927"/>
        <v>0</v>
      </c>
      <c r="P2348" s="1061"/>
      <c r="Q2348" s="1061"/>
      <c r="R2348" s="1063">
        <v>4</v>
      </c>
      <c r="S2348" s="1063"/>
      <c r="T2348" s="1079">
        <f t="shared" si="935"/>
        <v>40</v>
      </c>
      <c r="U2348" s="1061">
        <f t="shared" si="932"/>
        <v>0</v>
      </c>
      <c r="V2348" s="1061">
        <f t="shared" si="925"/>
        <v>0</v>
      </c>
      <c r="W2348" s="1063">
        <f t="shared" si="925"/>
        <v>8</v>
      </c>
      <c r="X2348" s="1063">
        <f t="shared" si="925"/>
        <v>0</v>
      </c>
      <c r="Y2348" s="1060">
        <f t="shared" si="925"/>
        <v>80</v>
      </c>
      <c r="Z2348" s="1080">
        <f t="shared" si="922"/>
        <v>47</v>
      </c>
      <c r="AA2348" s="1126" t="str">
        <f t="shared" si="919"/>
        <v>Rau canh</v>
      </c>
      <c r="AB2348" s="1082" t="str">
        <f t="shared" si="919"/>
        <v>kg</v>
      </c>
      <c r="AC2348" s="1083">
        <f t="shared" si="919"/>
        <v>10</v>
      </c>
      <c r="AD2348" s="1089">
        <f t="shared" si="919"/>
        <v>10</v>
      </c>
      <c r="AE2348" s="1071">
        <f t="shared" ref="AE2348:AH2355" si="936">AE2267+AJ2267-AO2267</f>
        <v>0</v>
      </c>
      <c r="AF2348" s="1071">
        <f t="shared" si="936"/>
        <v>0</v>
      </c>
      <c r="AG2348" s="1071">
        <f t="shared" si="936"/>
        <v>0</v>
      </c>
      <c r="AH2348" s="1071">
        <f t="shared" si="936"/>
        <v>0</v>
      </c>
      <c r="AI2348" s="1060">
        <f t="shared" si="920"/>
        <v>0</v>
      </c>
      <c r="AJ2348" s="1102">
        <f t="shared" si="929"/>
        <v>0</v>
      </c>
      <c r="AK2348" s="1102">
        <f t="shared" si="929"/>
        <v>0</v>
      </c>
      <c r="AL2348" s="1102">
        <f t="shared" si="929"/>
        <v>8</v>
      </c>
      <c r="AM2348" s="1102">
        <f t="shared" si="930"/>
        <v>0</v>
      </c>
      <c r="AN2348" s="1085">
        <f t="shared" si="931"/>
        <v>80</v>
      </c>
      <c r="AO2348" s="1061">
        <f t="shared" si="917"/>
        <v>0</v>
      </c>
      <c r="AP2348" s="1061">
        <f t="shared" si="917"/>
        <v>0</v>
      </c>
      <c r="AQ2348" s="1061">
        <f t="shared" si="917"/>
        <v>8</v>
      </c>
      <c r="AR2348" s="1061">
        <f t="shared" si="917"/>
        <v>0</v>
      </c>
      <c r="AS2348" s="1061">
        <f t="shared" si="917"/>
        <v>80</v>
      </c>
      <c r="AT2348" s="850">
        <f t="shared" si="923"/>
        <v>0</v>
      </c>
      <c r="AU2348" s="1146" t="s">
        <v>859</v>
      </c>
      <c r="AV2348" s="947"/>
      <c r="AW2348" s="947"/>
      <c r="AX2348" s="947"/>
      <c r="AY2348" s="947"/>
      <c r="AZ2348" s="937"/>
    </row>
    <row r="2349" spans="1:52" ht="13.5" customHeight="1">
      <c r="A2349" s="838">
        <f>IF(B2349&lt;&gt;"",MAX($A2348:$A2348)+1,"")</f>
        <v>48</v>
      </c>
      <c r="B2349" s="1046" t="s">
        <v>893</v>
      </c>
      <c r="C2349" s="844" t="s">
        <v>66</v>
      </c>
      <c r="D2349" s="1117">
        <v>25</v>
      </c>
      <c r="E2349" s="1060">
        <v>25</v>
      </c>
      <c r="F2349" s="1140"/>
      <c r="G2349" s="1086"/>
      <c r="H2349" s="1091"/>
      <c r="I2349" s="1077"/>
      <c r="J2349" s="1060">
        <f>SUM(F2349:I2349)*$E2349</f>
        <v>0</v>
      </c>
      <c r="K2349" s="1061"/>
      <c r="L2349" s="1061"/>
      <c r="M2349" s="1063"/>
      <c r="N2349" s="1063"/>
      <c r="O2349" s="1060">
        <f t="shared" si="927"/>
        <v>0</v>
      </c>
      <c r="P2349" s="1061"/>
      <c r="Q2349" s="1061"/>
      <c r="R2349" s="1063">
        <v>4</v>
      </c>
      <c r="S2349" s="1063"/>
      <c r="T2349" s="1079">
        <f t="shared" si="935"/>
        <v>100</v>
      </c>
      <c r="U2349" s="1061">
        <f t="shared" si="932"/>
        <v>0</v>
      </c>
      <c r="V2349" s="1061">
        <f t="shared" si="925"/>
        <v>0</v>
      </c>
      <c r="W2349" s="1063">
        <f t="shared" si="925"/>
        <v>4</v>
      </c>
      <c r="X2349" s="1063">
        <f t="shared" si="925"/>
        <v>0</v>
      </c>
      <c r="Y2349" s="1060">
        <f t="shared" si="925"/>
        <v>100</v>
      </c>
      <c r="Z2349" s="1080">
        <f t="shared" si="922"/>
        <v>48</v>
      </c>
      <c r="AA2349" s="1126" t="str">
        <f t="shared" si="919"/>
        <v>Măng</v>
      </c>
      <c r="AB2349" s="1082" t="str">
        <f t="shared" si="919"/>
        <v>kg</v>
      </c>
      <c r="AC2349" s="1083">
        <f t="shared" si="919"/>
        <v>25</v>
      </c>
      <c r="AD2349" s="1089">
        <f t="shared" si="919"/>
        <v>25</v>
      </c>
      <c r="AE2349" s="1071">
        <f t="shared" si="936"/>
        <v>0</v>
      </c>
      <c r="AF2349" s="1071">
        <f t="shared" si="936"/>
        <v>0</v>
      </c>
      <c r="AG2349" s="1071">
        <f t="shared" si="936"/>
        <v>0</v>
      </c>
      <c r="AH2349" s="1071">
        <f t="shared" si="936"/>
        <v>0</v>
      </c>
      <c r="AI2349" s="1060">
        <f t="shared" si="920"/>
        <v>0</v>
      </c>
      <c r="AJ2349" s="1102">
        <f t="shared" si="929"/>
        <v>0</v>
      </c>
      <c r="AK2349" s="1102">
        <f t="shared" si="929"/>
        <v>0</v>
      </c>
      <c r="AL2349" s="1102">
        <f t="shared" si="929"/>
        <v>4</v>
      </c>
      <c r="AM2349" s="1102">
        <f t="shared" si="930"/>
        <v>0</v>
      </c>
      <c r="AN2349" s="1085">
        <f t="shared" si="931"/>
        <v>100</v>
      </c>
      <c r="AO2349" s="1061">
        <f t="shared" si="917"/>
        <v>0</v>
      </c>
      <c r="AP2349" s="1061">
        <f t="shared" si="917"/>
        <v>0</v>
      </c>
      <c r="AQ2349" s="1061">
        <f t="shared" si="917"/>
        <v>4</v>
      </c>
      <c r="AR2349" s="1061">
        <f t="shared" si="917"/>
        <v>0</v>
      </c>
      <c r="AS2349" s="1061">
        <f t="shared" si="917"/>
        <v>100</v>
      </c>
      <c r="AT2349" s="850">
        <f t="shared" si="923"/>
        <v>0</v>
      </c>
      <c r="AU2349" s="948"/>
      <c r="AV2349" s="934"/>
      <c r="AW2349" s="934"/>
      <c r="AX2349" s="935"/>
      <c r="AY2349" s="936" t="s">
        <v>29</v>
      </c>
      <c r="AZ2349" s="937">
        <f>AV2349*AX2349</f>
        <v>0</v>
      </c>
    </row>
    <row r="2350" spans="1:52" ht="13.5" customHeight="1">
      <c r="A2350" s="838">
        <f t="shared" ref="A2350:A2361" si="937">IF(B2350&lt;&gt;"",MAX($A2348:$A2349)+1,"")</f>
        <v>49</v>
      </c>
      <c r="B2350" s="1046" t="s">
        <v>126</v>
      </c>
      <c r="C2350" s="844" t="s">
        <v>66</v>
      </c>
      <c r="D2350" s="1141">
        <v>15</v>
      </c>
      <c r="E2350" s="1142">
        <v>15</v>
      </c>
      <c r="F2350" s="1140"/>
      <c r="G2350" s="1120"/>
      <c r="H2350" s="1077"/>
      <c r="I2350" s="1077"/>
      <c r="J2350" s="1060">
        <f>SUM(F2350:I2350)*$E2350</f>
        <v>0</v>
      </c>
      <c r="K2350" s="1103"/>
      <c r="L2350" s="1071"/>
      <c r="M2350" s="1062">
        <v>5</v>
      </c>
      <c r="N2350" s="1063"/>
      <c r="O2350" s="1060">
        <f t="shared" si="927"/>
        <v>75</v>
      </c>
      <c r="P2350" s="1061"/>
      <c r="Q2350" s="1071"/>
      <c r="R2350" s="1062"/>
      <c r="S2350" s="1063"/>
      <c r="T2350" s="1079">
        <f t="shared" si="935"/>
        <v>0</v>
      </c>
      <c r="U2350" s="1061">
        <f t="shared" si="932"/>
        <v>0</v>
      </c>
      <c r="V2350" s="1061">
        <f t="shared" si="925"/>
        <v>0</v>
      </c>
      <c r="W2350" s="1063">
        <f t="shared" si="925"/>
        <v>5</v>
      </c>
      <c r="X2350" s="1063">
        <f t="shared" si="925"/>
        <v>0</v>
      </c>
      <c r="Y2350" s="1060">
        <f t="shared" si="925"/>
        <v>75</v>
      </c>
      <c r="Z2350" s="1080">
        <f t="shared" si="922"/>
        <v>49</v>
      </c>
      <c r="AA2350" s="1126" t="str">
        <f t="shared" si="919"/>
        <v>Mướp đắng</v>
      </c>
      <c r="AB2350" s="1082" t="str">
        <f t="shared" si="919"/>
        <v>kg</v>
      </c>
      <c r="AC2350" s="1083">
        <f t="shared" si="919"/>
        <v>15</v>
      </c>
      <c r="AD2350" s="1089">
        <f t="shared" si="919"/>
        <v>15</v>
      </c>
      <c r="AE2350" s="1071">
        <f t="shared" si="936"/>
        <v>0</v>
      </c>
      <c r="AF2350" s="1071">
        <f t="shared" si="936"/>
        <v>0</v>
      </c>
      <c r="AG2350" s="1071">
        <f t="shared" si="936"/>
        <v>0</v>
      </c>
      <c r="AH2350" s="1071">
        <f t="shared" si="936"/>
        <v>0</v>
      </c>
      <c r="AI2350" s="1060">
        <f t="shared" si="920"/>
        <v>0</v>
      </c>
      <c r="AJ2350" s="1102">
        <f t="shared" si="929"/>
        <v>0</v>
      </c>
      <c r="AK2350" s="1102">
        <f t="shared" si="929"/>
        <v>0</v>
      </c>
      <c r="AL2350" s="1102">
        <f t="shared" si="929"/>
        <v>5</v>
      </c>
      <c r="AM2350" s="1102">
        <f t="shared" si="930"/>
        <v>0</v>
      </c>
      <c r="AN2350" s="1085">
        <f t="shared" si="931"/>
        <v>75</v>
      </c>
      <c r="AO2350" s="1061">
        <f t="shared" si="917"/>
        <v>0</v>
      </c>
      <c r="AP2350" s="1061">
        <f t="shared" si="917"/>
        <v>0</v>
      </c>
      <c r="AQ2350" s="1061">
        <f t="shared" si="917"/>
        <v>5</v>
      </c>
      <c r="AR2350" s="1061">
        <f t="shared" si="917"/>
        <v>0</v>
      </c>
      <c r="AS2350" s="1061">
        <f t="shared" si="917"/>
        <v>75</v>
      </c>
      <c r="AT2350" s="850">
        <f t="shared" si="923"/>
        <v>0</v>
      </c>
      <c r="AU2350" s="948"/>
      <c r="AV2350" s="934"/>
      <c r="AW2350" s="934"/>
      <c r="AX2350" s="935"/>
      <c r="AY2350" s="936" t="s">
        <v>29</v>
      </c>
      <c r="AZ2350" s="937">
        <f>AV2350*AX2350</f>
        <v>0</v>
      </c>
    </row>
    <row r="2351" spans="1:52" ht="13.5" customHeight="1">
      <c r="A2351" s="838">
        <f t="shared" si="937"/>
        <v>50</v>
      </c>
      <c r="B2351" s="1046" t="s">
        <v>918</v>
      </c>
      <c r="C2351" s="844" t="s">
        <v>66</v>
      </c>
      <c r="D2351" s="1117">
        <v>15</v>
      </c>
      <c r="E2351" s="1060">
        <v>15</v>
      </c>
      <c r="F2351" s="1140"/>
      <c r="G2351" s="1090"/>
      <c r="H2351" s="1077"/>
      <c r="I2351" s="1077"/>
      <c r="J2351" s="1060">
        <f>SUM(F2351:I2351)*$E2351</f>
        <v>0</v>
      </c>
      <c r="K2351" s="1061"/>
      <c r="L2351" s="1071"/>
      <c r="M2351" s="1063"/>
      <c r="N2351" s="1063"/>
      <c r="O2351" s="1060">
        <f t="shared" si="927"/>
        <v>0</v>
      </c>
      <c r="P2351" s="1065"/>
      <c r="Q2351" s="1071"/>
      <c r="R2351" s="1062">
        <v>4</v>
      </c>
      <c r="S2351" s="1063"/>
      <c r="T2351" s="1079">
        <f t="shared" si="935"/>
        <v>60</v>
      </c>
      <c r="U2351" s="1061">
        <f t="shared" si="932"/>
        <v>0</v>
      </c>
      <c r="V2351" s="1061">
        <f t="shared" si="925"/>
        <v>0</v>
      </c>
      <c r="W2351" s="1063">
        <f t="shared" si="925"/>
        <v>4</v>
      </c>
      <c r="X2351" s="1063">
        <f t="shared" si="925"/>
        <v>0</v>
      </c>
      <c r="Y2351" s="1060">
        <f t="shared" si="925"/>
        <v>60</v>
      </c>
      <c r="Z2351" s="1080">
        <f t="shared" si="922"/>
        <v>50</v>
      </c>
      <c r="AA2351" s="1126" t="str">
        <f t="shared" si="919"/>
        <v>Cà  xanh</v>
      </c>
      <c r="AB2351" s="1082" t="str">
        <f t="shared" si="919"/>
        <v>kg</v>
      </c>
      <c r="AC2351" s="1083">
        <f t="shared" si="919"/>
        <v>15</v>
      </c>
      <c r="AD2351" s="1089">
        <f t="shared" si="919"/>
        <v>15</v>
      </c>
      <c r="AE2351" s="1071">
        <f t="shared" si="936"/>
        <v>0</v>
      </c>
      <c r="AF2351" s="1071">
        <f t="shared" si="936"/>
        <v>0</v>
      </c>
      <c r="AG2351" s="1071">
        <f t="shared" si="936"/>
        <v>0</v>
      </c>
      <c r="AH2351" s="1071">
        <f t="shared" si="936"/>
        <v>0</v>
      </c>
      <c r="AI2351" s="1060">
        <f t="shared" si="920"/>
        <v>0</v>
      </c>
      <c r="AJ2351" s="1102">
        <f t="shared" si="929"/>
        <v>0</v>
      </c>
      <c r="AK2351" s="1102">
        <f t="shared" si="929"/>
        <v>0</v>
      </c>
      <c r="AL2351" s="1102">
        <f t="shared" si="929"/>
        <v>4</v>
      </c>
      <c r="AM2351" s="1102">
        <f t="shared" si="930"/>
        <v>0</v>
      </c>
      <c r="AN2351" s="1085">
        <f t="shared" si="931"/>
        <v>60</v>
      </c>
      <c r="AO2351" s="1061">
        <f t="shared" si="917"/>
        <v>0</v>
      </c>
      <c r="AP2351" s="1061">
        <f t="shared" si="917"/>
        <v>0</v>
      </c>
      <c r="AQ2351" s="1061">
        <f t="shared" si="917"/>
        <v>4</v>
      </c>
      <c r="AR2351" s="1061">
        <f t="shared" si="917"/>
        <v>0</v>
      </c>
      <c r="AS2351" s="1061">
        <f t="shared" si="917"/>
        <v>60</v>
      </c>
      <c r="AT2351" s="850">
        <f t="shared" si="923"/>
        <v>0</v>
      </c>
      <c r="AU2351" s="1480" t="s">
        <v>916</v>
      </c>
      <c r="AV2351" s="1481"/>
      <c r="AW2351" s="1481"/>
      <c r="AX2351" s="1481"/>
      <c r="AY2351" s="1147" t="str">
        <f>AY2352</f>
        <v>=</v>
      </c>
      <c r="AZ2351" s="937">
        <f ca="1">AZ2274</f>
        <v>21.179999999999609</v>
      </c>
    </row>
    <row r="2352" spans="1:52" ht="13.5" customHeight="1">
      <c r="A2352" s="838">
        <f t="shared" si="937"/>
        <v>51</v>
      </c>
      <c r="B2352" s="1045" t="s">
        <v>64</v>
      </c>
      <c r="C2352" s="844" t="s">
        <v>66</v>
      </c>
      <c r="D2352" s="1117">
        <v>13</v>
      </c>
      <c r="E2352" s="1060">
        <v>13</v>
      </c>
      <c r="F2352" s="1140"/>
      <c r="G2352" s="1086"/>
      <c r="H2352" s="1091"/>
      <c r="I2352" s="1077"/>
      <c r="J2352" s="1060">
        <f t="shared" ref="J2352:J2361" si="938">SUM(F2352:I2352)*$E2352</f>
        <v>0</v>
      </c>
      <c r="K2352" s="1061"/>
      <c r="L2352" s="1071"/>
      <c r="M2352" s="1063"/>
      <c r="N2352" s="1063"/>
      <c r="O2352" s="1060">
        <f t="shared" si="927"/>
        <v>0</v>
      </c>
      <c r="P2352" s="1061"/>
      <c r="Q2352" s="1061"/>
      <c r="R2352" s="1063"/>
      <c r="S2352" s="1063"/>
      <c r="T2352" s="1079">
        <f t="shared" si="935"/>
        <v>0</v>
      </c>
      <c r="U2352" s="1061">
        <f t="shared" si="932"/>
        <v>0</v>
      </c>
      <c r="V2352" s="1061">
        <f t="shared" si="925"/>
        <v>0</v>
      </c>
      <c r="W2352" s="1063">
        <f t="shared" si="925"/>
        <v>0</v>
      </c>
      <c r="X2352" s="1063">
        <f t="shared" si="925"/>
        <v>0</v>
      </c>
      <c r="Y2352" s="1060">
        <f t="shared" si="925"/>
        <v>0</v>
      </c>
      <c r="Z2352" s="1080">
        <f t="shared" si="922"/>
        <v>51</v>
      </c>
      <c r="AA2352" s="1126" t="str">
        <f t="shared" si="919"/>
        <v>Hành tây</v>
      </c>
      <c r="AB2352" s="1082" t="str">
        <f t="shared" si="919"/>
        <v>kg</v>
      </c>
      <c r="AC2352" s="1083">
        <f t="shared" si="919"/>
        <v>13</v>
      </c>
      <c r="AD2352" s="1089">
        <f t="shared" si="919"/>
        <v>13</v>
      </c>
      <c r="AE2352" s="1071">
        <f t="shared" si="936"/>
        <v>0</v>
      </c>
      <c r="AF2352" s="1071">
        <f t="shared" si="936"/>
        <v>0</v>
      </c>
      <c r="AG2352" s="1071">
        <f t="shared" si="936"/>
        <v>0</v>
      </c>
      <c r="AH2352" s="1071">
        <f t="shared" si="936"/>
        <v>0</v>
      </c>
      <c r="AI2352" s="1060">
        <f t="shared" si="920"/>
        <v>0</v>
      </c>
      <c r="AJ2352" s="1102">
        <f t="shared" si="929"/>
        <v>0</v>
      </c>
      <c r="AK2352" s="1102">
        <f t="shared" si="929"/>
        <v>0</v>
      </c>
      <c r="AL2352" s="1102">
        <f t="shared" si="929"/>
        <v>0</v>
      </c>
      <c r="AM2352" s="1102">
        <f t="shared" si="930"/>
        <v>0</v>
      </c>
      <c r="AN2352" s="1085">
        <f t="shared" si="931"/>
        <v>0</v>
      </c>
      <c r="AO2352" s="1061">
        <f t="shared" si="917"/>
        <v>0</v>
      </c>
      <c r="AP2352" s="1061">
        <f t="shared" si="917"/>
        <v>0</v>
      </c>
      <c r="AQ2352" s="1061">
        <f t="shared" si="917"/>
        <v>0</v>
      </c>
      <c r="AR2352" s="1061">
        <f t="shared" si="917"/>
        <v>0</v>
      </c>
      <c r="AS2352" s="1061">
        <f t="shared" si="917"/>
        <v>0</v>
      </c>
      <c r="AT2352" s="850">
        <f t="shared" si="923"/>
        <v>0</v>
      </c>
      <c r="AU2352" s="1505" t="s">
        <v>917</v>
      </c>
      <c r="AV2352" s="1506"/>
      <c r="AW2352" s="1506"/>
      <c r="AX2352" s="1506"/>
      <c r="AY2352" s="1147" t="s">
        <v>29</v>
      </c>
      <c r="AZ2352" s="937">
        <f ca="1">SUM(AZ2341:AZ2351)</f>
        <v>77.019999999999612</v>
      </c>
    </row>
    <row r="2353" spans="1:52" ht="13.5" customHeight="1">
      <c r="A2353" s="838">
        <f t="shared" si="937"/>
        <v>52</v>
      </c>
      <c r="B2353" s="1046" t="s">
        <v>511</v>
      </c>
      <c r="C2353" s="844" t="s">
        <v>66</v>
      </c>
      <c r="D2353" s="1117">
        <v>20</v>
      </c>
      <c r="E2353" s="1060">
        <v>15</v>
      </c>
      <c r="F2353" s="1140"/>
      <c r="G2353" s="1086"/>
      <c r="H2353" s="1091"/>
      <c r="I2353" s="1077"/>
      <c r="J2353" s="1060">
        <f t="shared" si="938"/>
        <v>0</v>
      </c>
      <c r="K2353" s="1061"/>
      <c r="L2353" s="1061"/>
      <c r="M2353" s="1063"/>
      <c r="N2353" s="1063"/>
      <c r="O2353" s="1060">
        <f t="shared" si="927"/>
        <v>0</v>
      </c>
      <c r="P2353" s="1061"/>
      <c r="Q2353" s="1061"/>
      <c r="R2353" s="1063"/>
      <c r="S2353" s="1063"/>
      <c r="T2353" s="1079">
        <f t="shared" si="935"/>
        <v>0</v>
      </c>
      <c r="U2353" s="1061">
        <f t="shared" si="932"/>
        <v>0</v>
      </c>
      <c r="V2353" s="1061">
        <f t="shared" si="925"/>
        <v>0</v>
      </c>
      <c r="W2353" s="1063">
        <f t="shared" si="925"/>
        <v>0</v>
      </c>
      <c r="X2353" s="1063">
        <f t="shared" si="925"/>
        <v>0</v>
      </c>
      <c r="Y2353" s="1060">
        <f t="shared" si="925"/>
        <v>0</v>
      </c>
      <c r="Z2353" s="1080">
        <f t="shared" si="922"/>
        <v>52</v>
      </c>
      <c r="AA2353" s="1126" t="str">
        <f t="shared" si="919"/>
        <v>Sã</v>
      </c>
      <c r="AB2353" s="1082" t="str">
        <f t="shared" si="919"/>
        <v>kg</v>
      </c>
      <c r="AC2353" s="1083">
        <f t="shared" si="919"/>
        <v>20</v>
      </c>
      <c r="AD2353" s="1089">
        <f t="shared" si="919"/>
        <v>15</v>
      </c>
      <c r="AE2353" s="1071">
        <f t="shared" si="936"/>
        <v>0</v>
      </c>
      <c r="AF2353" s="1071">
        <f t="shared" si="936"/>
        <v>0</v>
      </c>
      <c r="AG2353" s="1071">
        <f t="shared" si="936"/>
        <v>0</v>
      </c>
      <c r="AH2353" s="1071">
        <f t="shared" si="936"/>
        <v>0</v>
      </c>
      <c r="AI2353" s="1060">
        <f t="shared" si="920"/>
        <v>0</v>
      </c>
      <c r="AJ2353" s="1102">
        <f t="shared" si="929"/>
        <v>0</v>
      </c>
      <c r="AK2353" s="1102">
        <f t="shared" si="929"/>
        <v>0</v>
      </c>
      <c r="AL2353" s="1102">
        <f t="shared" si="929"/>
        <v>0</v>
      </c>
      <c r="AM2353" s="1102">
        <f t="shared" si="930"/>
        <v>0</v>
      </c>
      <c r="AN2353" s="1085">
        <f t="shared" si="931"/>
        <v>0</v>
      </c>
      <c r="AO2353" s="1061">
        <f t="shared" ref="AO2353:AS2361" si="939">U2353</f>
        <v>0</v>
      </c>
      <c r="AP2353" s="1061">
        <f t="shared" si="939"/>
        <v>0</v>
      </c>
      <c r="AQ2353" s="1061">
        <f t="shared" si="939"/>
        <v>0</v>
      </c>
      <c r="AR2353" s="1061">
        <f t="shared" si="939"/>
        <v>0</v>
      </c>
      <c r="AS2353" s="1061">
        <f t="shared" si="939"/>
        <v>0</v>
      </c>
      <c r="AT2353" s="850">
        <f t="shared" si="923"/>
        <v>0</v>
      </c>
      <c r="AU2353" s="1480" t="s">
        <v>861</v>
      </c>
      <c r="AV2353" s="1481"/>
      <c r="AW2353" s="1481"/>
      <c r="AX2353" s="1481"/>
      <c r="AY2353" s="1147" t="s">
        <v>29</v>
      </c>
      <c r="AZ2353" s="937">
        <f ca="1">SUMIF(AA2302:AR2367,"Gạo*",AO2302:AO2367)+SUMIF(AA2302:AR2367,"Gạo*",AP2302:AP2367)+SUMIF(AA2302:AR2367,"Gạo*",AQ2302:AQ2367)+SUMIF(AA2302:AR2367,"Gạo*",AR2302:AR2367)</f>
        <v>55</v>
      </c>
    </row>
    <row r="2354" spans="1:52" ht="13.5" customHeight="1">
      <c r="A2354" s="838">
        <f t="shared" si="937"/>
        <v>53</v>
      </c>
      <c r="B2354" s="908" t="s">
        <v>895</v>
      </c>
      <c r="C2354" s="844" t="s">
        <v>66</v>
      </c>
      <c r="D2354" s="1117">
        <v>8</v>
      </c>
      <c r="E2354" s="1060">
        <v>8</v>
      </c>
      <c r="F2354" s="1140"/>
      <c r="G2354" s="1086"/>
      <c r="H2354" s="1077"/>
      <c r="I2354" s="1077"/>
      <c r="J2354" s="1060">
        <f t="shared" si="938"/>
        <v>0</v>
      </c>
      <c r="K2354" s="1061"/>
      <c r="L2354" s="1071"/>
      <c r="M2354" s="1063">
        <v>3</v>
      </c>
      <c r="N2354" s="1063"/>
      <c r="O2354" s="1060">
        <f t="shared" si="927"/>
        <v>24</v>
      </c>
      <c r="P2354" s="1061"/>
      <c r="Q2354" s="1061"/>
      <c r="R2354" s="1063"/>
      <c r="S2354" s="1063"/>
      <c r="T2354" s="1079">
        <f t="shared" ref="T2354:T2361" si="940">SUM(P2354:S2354)*$E2354</f>
        <v>0</v>
      </c>
      <c r="U2354" s="1061">
        <f t="shared" si="932"/>
        <v>0</v>
      </c>
      <c r="V2354" s="1061">
        <f t="shared" si="925"/>
        <v>0</v>
      </c>
      <c r="W2354" s="1063">
        <f t="shared" si="925"/>
        <v>3</v>
      </c>
      <c r="X2354" s="1063">
        <f t="shared" si="925"/>
        <v>0</v>
      </c>
      <c r="Y2354" s="1060">
        <f t="shared" si="925"/>
        <v>24</v>
      </c>
      <c r="Z2354" s="1080">
        <f t="shared" si="922"/>
        <v>53</v>
      </c>
      <c r="AA2354" s="1126" t="str">
        <f t="shared" si="919"/>
        <v>Mùng bac hà</v>
      </c>
      <c r="AB2354" s="1082" t="str">
        <f t="shared" si="919"/>
        <v>kg</v>
      </c>
      <c r="AC2354" s="1083">
        <f t="shared" si="919"/>
        <v>8</v>
      </c>
      <c r="AD2354" s="1089">
        <f t="shared" si="919"/>
        <v>8</v>
      </c>
      <c r="AE2354" s="1071">
        <f t="shared" si="936"/>
        <v>0</v>
      </c>
      <c r="AF2354" s="1071">
        <f t="shared" si="936"/>
        <v>0</v>
      </c>
      <c r="AG2354" s="1071">
        <f t="shared" si="936"/>
        <v>0</v>
      </c>
      <c r="AH2354" s="1071">
        <f t="shared" si="936"/>
        <v>0</v>
      </c>
      <c r="AI2354" s="1060">
        <f t="shared" si="920"/>
        <v>0</v>
      </c>
      <c r="AJ2354" s="1102">
        <f t="shared" si="929"/>
        <v>0</v>
      </c>
      <c r="AK2354" s="1102">
        <f t="shared" si="929"/>
        <v>0</v>
      </c>
      <c r="AL2354" s="1102">
        <f t="shared" si="929"/>
        <v>3</v>
      </c>
      <c r="AM2354" s="1102">
        <f t="shared" si="930"/>
        <v>0</v>
      </c>
      <c r="AN2354" s="1085">
        <f t="shared" si="931"/>
        <v>24</v>
      </c>
      <c r="AO2354" s="1061">
        <f t="shared" si="939"/>
        <v>0</v>
      </c>
      <c r="AP2354" s="1061">
        <f t="shared" si="939"/>
        <v>0</v>
      </c>
      <c r="AQ2354" s="1061">
        <f t="shared" si="939"/>
        <v>3</v>
      </c>
      <c r="AR2354" s="1061">
        <f t="shared" si="939"/>
        <v>0</v>
      </c>
      <c r="AS2354" s="1061">
        <f t="shared" si="939"/>
        <v>24</v>
      </c>
      <c r="AT2354" s="850">
        <f t="shared" si="923"/>
        <v>0</v>
      </c>
      <c r="AU2354" s="1480" t="s">
        <v>862</v>
      </c>
      <c r="AV2354" s="1481"/>
      <c r="AW2354" s="1481"/>
      <c r="AX2354" s="1481"/>
      <c r="AY2354" s="1147" t="s">
        <v>29</v>
      </c>
      <c r="AZ2354" s="1148">
        <f ca="1">AZ2275</f>
        <v>0</v>
      </c>
    </row>
    <row r="2355" spans="1:52" ht="13.5" customHeight="1">
      <c r="A2355" s="838">
        <f t="shared" si="937"/>
        <v>54</v>
      </c>
      <c r="B2355" s="908" t="s">
        <v>512</v>
      </c>
      <c r="C2355" s="844" t="s">
        <v>66</v>
      </c>
      <c r="D2355" s="1117">
        <v>20</v>
      </c>
      <c r="E2355" s="1060">
        <v>20</v>
      </c>
      <c r="F2355" s="1140"/>
      <c r="G2355" s="1120"/>
      <c r="H2355" s="1077"/>
      <c r="I2355" s="1077"/>
      <c r="J2355" s="1060">
        <f t="shared" si="938"/>
        <v>0</v>
      </c>
      <c r="K2355" s="1061"/>
      <c r="L2355" s="1071"/>
      <c r="M2355" s="1063"/>
      <c r="N2355" s="1063"/>
      <c r="O2355" s="1060">
        <f t="shared" si="927"/>
        <v>0</v>
      </c>
      <c r="P2355" s="1061"/>
      <c r="Q2355" s="1071"/>
      <c r="R2355" s="1063"/>
      <c r="S2355" s="1063"/>
      <c r="T2355" s="1079">
        <f t="shared" si="940"/>
        <v>0</v>
      </c>
      <c r="U2355" s="1061">
        <f t="shared" si="932"/>
        <v>0</v>
      </c>
      <c r="V2355" s="1061">
        <f t="shared" si="925"/>
        <v>0</v>
      </c>
      <c r="W2355" s="1063">
        <f t="shared" si="925"/>
        <v>0</v>
      </c>
      <c r="X2355" s="1063">
        <f t="shared" si="925"/>
        <v>0</v>
      </c>
      <c r="Y2355" s="1060">
        <f t="shared" si="925"/>
        <v>0</v>
      </c>
      <c r="Z2355" s="1080">
        <f t="shared" si="922"/>
        <v>54</v>
      </c>
      <c r="AA2355" s="1126" t="str">
        <f t="shared" si="919"/>
        <v>Riềng</v>
      </c>
      <c r="AB2355" s="1082" t="str">
        <f t="shared" si="919"/>
        <v>kg</v>
      </c>
      <c r="AC2355" s="1083">
        <f t="shared" si="919"/>
        <v>20</v>
      </c>
      <c r="AD2355" s="1089">
        <f t="shared" si="919"/>
        <v>20</v>
      </c>
      <c r="AE2355" s="1071">
        <f t="shared" si="936"/>
        <v>0</v>
      </c>
      <c r="AF2355" s="1071">
        <f t="shared" si="936"/>
        <v>0</v>
      </c>
      <c r="AG2355" s="1071">
        <f t="shared" si="936"/>
        <v>0</v>
      </c>
      <c r="AH2355" s="1071">
        <f t="shared" si="936"/>
        <v>0</v>
      </c>
      <c r="AI2355" s="1060">
        <f t="shared" si="920"/>
        <v>0</v>
      </c>
      <c r="AJ2355" s="1102">
        <f t="shared" si="929"/>
        <v>0</v>
      </c>
      <c r="AK2355" s="1102">
        <f t="shared" si="929"/>
        <v>0</v>
      </c>
      <c r="AL2355" s="1102">
        <f t="shared" si="929"/>
        <v>0</v>
      </c>
      <c r="AM2355" s="1102">
        <f t="shared" si="930"/>
        <v>0</v>
      </c>
      <c r="AN2355" s="1085">
        <f t="shared" si="931"/>
        <v>0</v>
      </c>
      <c r="AO2355" s="1061">
        <f t="shared" si="939"/>
        <v>0</v>
      </c>
      <c r="AP2355" s="1061">
        <f t="shared" si="939"/>
        <v>0</v>
      </c>
      <c r="AQ2355" s="1061">
        <f t="shared" si="939"/>
        <v>0</v>
      </c>
      <c r="AR2355" s="1061">
        <f t="shared" si="939"/>
        <v>0</v>
      </c>
      <c r="AS2355" s="1061">
        <f t="shared" si="939"/>
        <v>0</v>
      </c>
      <c r="AT2355" s="850">
        <f t="shared" si="923"/>
        <v>0</v>
      </c>
      <c r="AU2355" s="1149" t="s">
        <v>863</v>
      </c>
      <c r="AV2355" s="1150"/>
      <c r="AW2355" s="1150"/>
      <c r="AX2355" s="1150"/>
      <c r="AY2355" s="1147" t="s">
        <v>29</v>
      </c>
      <c r="AZ2355" s="937">
        <f ca="1">AZ2353+AZ2354</f>
        <v>55</v>
      </c>
    </row>
    <row r="2356" spans="1:52" ht="13.5" customHeight="1">
      <c r="A2356" s="838">
        <f t="shared" si="937"/>
        <v>55</v>
      </c>
      <c r="B2356" s="1045" t="s">
        <v>636</v>
      </c>
      <c r="C2356" s="844" t="s">
        <v>66</v>
      </c>
      <c r="D2356" s="1117">
        <v>10</v>
      </c>
      <c r="E2356" s="1060">
        <v>10</v>
      </c>
      <c r="F2356" s="1140"/>
      <c r="G2356" s="1086"/>
      <c r="H2356" s="1077"/>
      <c r="I2356" s="1077"/>
      <c r="J2356" s="1060">
        <f t="shared" si="938"/>
        <v>0</v>
      </c>
      <c r="K2356" s="1061"/>
      <c r="L2356" s="1065"/>
      <c r="M2356" s="1063"/>
      <c r="N2356" s="1063"/>
      <c r="O2356" s="1060">
        <f t="shared" si="927"/>
        <v>0</v>
      </c>
      <c r="P2356" s="1061"/>
      <c r="Q2356" s="1061"/>
      <c r="R2356" s="1063"/>
      <c r="S2356" s="1063"/>
      <c r="T2356" s="1079">
        <f t="shared" si="940"/>
        <v>0</v>
      </c>
      <c r="U2356" s="1061">
        <f t="shared" si="932"/>
        <v>0</v>
      </c>
      <c r="V2356" s="1061">
        <f t="shared" si="925"/>
        <v>0</v>
      </c>
      <c r="W2356" s="1063">
        <f t="shared" si="925"/>
        <v>0</v>
      </c>
      <c r="X2356" s="1063">
        <f t="shared" si="925"/>
        <v>0</v>
      </c>
      <c r="Y2356" s="1060">
        <f t="shared" si="925"/>
        <v>0</v>
      </c>
      <c r="Z2356" s="1080">
        <f t="shared" si="922"/>
        <v>55</v>
      </c>
      <c r="AA2356" s="1126" t="str">
        <f t="shared" si="919"/>
        <v>Rau mùi</v>
      </c>
      <c r="AB2356" s="1082" t="str">
        <f t="shared" si="919"/>
        <v>kg</v>
      </c>
      <c r="AC2356" s="1083">
        <f t="shared" si="919"/>
        <v>10</v>
      </c>
      <c r="AD2356" s="1089">
        <f t="shared" si="919"/>
        <v>10</v>
      </c>
      <c r="AE2356" s="1071">
        <f>AE2276+AJ2276-AO2276</f>
        <v>0</v>
      </c>
      <c r="AF2356" s="1071">
        <f>AF2276+AK2276-AP2276</f>
        <v>0</v>
      </c>
      <c r="AG2356" s="1071">
        <f>AG2276+AL2276-AQ2276</f>
        <v>0</v>
      </c>
      <c r="AH2356" s="1071">
        <f>AH2276+AM2276-AR2276</f>
        <v>0</v>
      </c>
      <c r="AI2356" s="1060">
        <f t="shared" si="920"/>
        <v>0</v>
      </c>
      <c r="AJ2356" s="1102">
        <f t="shared" si="929"/>
        <v>0</v>
      </c>
      <c r="AK2356" s="1102">
        <f t="shared" si="929"/>
        <v>0</v>
      </c>
      <c r="AL2356" s="1102">
        <f t="shared" si="929"/>
        <v>0</v>
      </c>
      <c r="AM2356" s="1102">
        <f t="shared" si="930"/>
        <v>0</v>
      </c>
      <c r="AN2356" s="1085">
        <f t="shared" si="931"/>
        <v>0</v>
      </c>
      <c r="AO2356" s="1061">
        <f t="shared" si="939"/>
        <v>0</v>
      </c>
      <c r="AP2356" s="1061">
        <f t="shared" si="939"/>
        <v>0</v>
      </c>
      <c r="AQ2356" s="1061">
        <f t="shared" si="939"/>
        <v>0</v>
      </c>
      <c r="AR2356" s="1061">
        <f t="shared" si="939"/>
        <v>0</v>
      </c>
      <c r="AS2356" s="1061">
        <f t="shared" si="939"/>
        <v>0</v>
      </c>
      <c r="AT2356" s="850">
        <f t="shared" si="923"/>
        <v>0</v>
      </c>
      <c r="AU2356" s="1480" t="s">
        <v>864</v>
      </c>
      <c r="AV2356" s="1481"/>
      <c r="AW2356" s="1481"/>
      <c r="AX2356" s="1481"/>
      <c r="AY2356" s="1147" t="s">
        <v>29</v>
      </c>
      <c r="AZ2356" s="937">
        <f ca="1">IF(AZ2352-AZ2355&gt;0,AZ2352-AZ2355,0)</f>
        <v>22.019999999999612</v>
      </c>
    </row>
    <row r="2357" spans="1:52" ht="13.5" customHeight="1">
      <c r="A2357" s="838" t="str">
        <f t="shared" si="937"/>
        <v/>
      </c>
      <c r="B2357" s="906"/>
      <c r="C2357" s="844"/>
      <c r="D2357" s="1117"/>
      <c r="E2357" s="1060"/>
      <c r="F2357" s="1140"/>
      <c r="G2357" s="1086"/>
      <c r="H2357" s="1077"/>
      <c r="I2357" s="1077"/>
      <c r="J2357" s="1060">
        <f t="shared" si="938"/>
        <v>0</v>
      </c>
      <c r="K2357" s="1061"/>
      <c r="L2357" s="1061"/>
      <c r="M2357" s="1063"/>
      <c r="N2357" s="1063"/>
      <c r="O2357" s="1060">
        <f t="shared" si="927"/>
        <v>0</v>
      </c>
      <c r="P2357" s="1061"/>
      <c r="Q2357" s="1061"/>
      <c r="R2357" s="1063"/>
      <c r="S2357" s="1063"/>
      <c r="T2357" s="1079">
        <f t="shared" si="940"/>
        <v>0</v>
      </c>
      <c r="U2357" s="1061">
        <f t="shared" si="932"/>
        <v>0</v>
      </c>
      <c r="V2357" s="1061">
        <f t="shared" si="925"/>
        <v>0</v>
      </c>
      <c r="W2357" s="1063">
        <f t="shared" si="925"/>
        <v>0</v>
      </c>
      <c r="X2357" s="1063">
        <f t="shared" si="925"/>
        <v>0</v>
      </c>
      <c r="Y2357" s="1060">
        <f t="shared" si="925"/>
        <v>0</v>
      </c>
      <c r="Z2357" s="1080" t="str">
        <f t="shared" si="922"/>
        <v/>
      </c>
      <c r="AA2357" s="1126">
        <f t="shared" si="919"/>
        <v>0</v>
      </c>
      <c r="AB2357" s="1082">
        <f t="shared" si="919"/>
        <v>0</v>
      </c>
      <c r="AC2357" s="1083">
        <f t="shared" si="919"/>
        <v>0</v>
      </c>
      <c r="AD2357" s="1089">
        <f t="shared" si="919"/>
        <v>0</v>
      </c>
      <c r="AE2357" s="1071">
        <f t="shared" ref="AE2357:AH2361" si="941">AE2278+AJ2278-AO2278</f>
        <v>0</v>
      </c>
      <c r="AF2357" s="1071">
        <f t="shared" si="941"/>
        <v>0</v>
      </c>
      <c r="AG2357" s="1071">
        <f t="shared" si="941"/>
        <v>0</v>
      </c>
      <c r="AH2357" s="1071">
        <f t="shared" si="941"/>
        <v>0</v>
      </c>
      <c r="AI2357" s="1060">
        <f t="shared" si="920"/>
        <v>0</v>
      </c>
      <c r="AJ2357" s="1102">
        <f t="shared" si="929"/>
        <v>0</v>
      </c>
      <c r="AK2357" s="1102">
        <f t="shared" si="929"/>
        <v>0</v>
      </c>
      <c r="AL2357" s="1102">
        <f t="shared" si="929"/>
        <v>0</v>
      </c>
      <c r="AM2357" s="1102">
        <f t="shared" si="930"/>
        <v>0</v>
      </c>
      <c r="AN2357" s="1085">
        <f t="shared" si="931"/>
        <v>0</v>
      </c>
      <c r="AO2357" s="1061">
        <f t="shared" si="939"/>
        <v>0</v>
      </c>
      <c r="AP2357" s="1061">
        <f t="shared" si="939"/>
        <v>0</v>
      </c>
      <c r="AQ2357" s="1061">
        <f t="shared" si="939"/>
        <v>0</v>
      </c>
      <c r="AR2357" s="1061">
        <f t="shared" si="939"/>
        <v>0</v>
      </c>
      <c r="AS2357" s="1061">
        <f t="shared" si="939"/>
        <v>0</v>
      </c>
      <c r="AT2357" s="850" t="str">
        <f t="shared" si="923"/>
        <v/>
      </c>
      <c r="AU2357" s="1482" t="s">
        <v>797</v>
      </c>
      <c r="AV2357" s="1483"/>
      <c r="AW2357" s="1483"/>
      <c r="AX2357" s="1483"/>
      <c r="AY2357" s="894" t="s">
        <v>29</v>
      </c>
      <c r="AZ2357" s="1151">
        <f ca="1">IF(AZ2352-AZ2355&lt;0,AZ2355-AZ2352,0)</f>
        <v>0</v>
      </c>
    </row>
    <row r="2358" spans="1:52" ht="13.5" customHeight="1">
      <c r="A2358" s="838" t="str">
        <f t="shared" si="937"/>
        <v/>
      </c>
      <c r="B2358" s="906"/>
      <c r="C2358" s="844"/>
      <c r="D2358" s="1117"/>
      <c r="E2358" s="1060"/>
      <c r="F2358" s="1140"/>
      <c r="G2358" s="1086"/>
      <c r="H2358" s="1077"/>
      <c r="I2358" s="1077"/>
      <c r="J2358" s="1060">
        <f t="shared" si="938"/>
        <v>0</v>
      </c>
      <c r="K2358" s="1061"/>
      <c r="L2358" s="1061"/>
      <c r="M2358" s="1063"/>
      <c r="N2358" s="1063"/>
      <c r="O2358" s="1060">
        <f t="shared" si="927"/>
        <v>0</v>
      </c>
      <c r="P2358" s="1061"/>
      <c r="Q2358" s="1061"/>
      <c r="R2358" s="1063"/>
      <c r="S2358" s="1063"/>
      <c r="T2358" s="1079">
        <f t="shared" si="940"/>
        <v>0</v>
      </c>
      <c r="U2358" s="1061">
        <f t="shared" si="932"/>
        <v>0</v>
      </c>
      <c r="V2358" s="1061">
        <f t="shared" si="925"/>
        <v>0</v>
      </c>
      <c r="W2358" s="1063">
        <f t="shared" si="925"/>
        <v>0</v>
      </c>
      <c r="X2358" s="1063">
        <f t="shared" si="925"/>
        <v>0</v>
      </c>
      <c r="Y2358" s="1060">
        <f t="shared" si="925"/>
        <v>0</v>
      </c>
      <c r="Z2358" s="1080" t="str">
        <f t="shared" si="922"/>
        <v/>
      </c>
      <c r="AA2358" s="1126">
        <f t="shared" si="919"/>
        <v>0</v>
      </c>
      <c r="AB2358" s="1082">
        <f t="shared" si="919"/>
        <v>0</v>
      </c>
      <c r="AC2358" s="1083">
        <f t="shared" si="919"/>
        <v>0</v>
      </c>
      <c r="AD2358" s="1089">
        <f t="shared" si="919"/>
        <v>0</v>
      </c>
      <c r="AE2358" s="1071">
        <f t="shared" si="941"/>
        <v>0</v>
      </c>
      <c r="AF2358" s="1071">
        <f t="shared" si="941"/>
        <v>0</v>
      </c>
      <c r="AG2358" s="1071">
        <f t="shared" si="941"/>
        <v>0</v>
      </c>
      <c r="AH2358" s="1071">
        <f t="shared" si="941"/>
        <v>0</v>
      </c>
      <c r="AI2358" s="1060">
        <f t="shared" si="920"/>
        <v>0</v>
      </c>
      <c r="AJ2358" s="1102">
        <f t="shared" si="929"/>
        <v>0</v>
      </c>
      <c r="AK2358" s="1102">
        <f t="shared" si="929"/>
        <v>0</v>
      </c>
      <c r="AL2358" s="1102">
        <f t="shared" si="929"/>
        <v>0</v>
      </c>
      <c r="AM2358" s="1102">
        <f t="shared" si="930"/>
        <v>0</v>
      </c>
      <c r="AN2358" s="1085">
        <f t="shared" si="931"/>
        <v>0</v>
      </c>
      <c r="AO2358" s="1061">
        <f t="shared" si="939"/>
        <v>0</v>
      </c>
      <c r="AP2358" s="1061">
        <f t="shared" si="939"/>
        <v>0</v>
      </c>
      <c r="AQ2358" s="1061">
        <f t="shared" si="939"/>
        <v>0</v>
      </c>
      <c r="AR2358" s="1061">
        <f t="shared" si="939"/>
        <v>0</v>
      </c>
      <c r="AS2358" s="1061">
        <f t="shared" si="939"/>
        <v>0</v>
      </c>
      <c r="AT2358" s="850" t="str">
        <f t="shared" si="923"/>
        <v/>
      </c>
      <c r="AU2358" s="893"/>
      <c r="AV2358" s="894"/>
      <c r="AW2358" s="894"/>
      <c r="AX2358" s="894"/>
      <c r="AY2358" s="894"/>
      <c r="AZ2358" s="918"/>
    </row>
    <row r="2359" spans="1:52" ht="13.5" customHeight="1">
      <c r="A2359" s="838" t="str">
        <f t="shared" si="937"/>
        <v/>
      </c>
      <c r="B2359" s="906"/>
      <c r="C2359" s="844"/>
      <c r="D2359" s="1117"/>
      <c r="E2359" s="1060"/>
      <c r="F2359" s="1140"/>
      <c r="G2359" s="1086"/>
      <c r="H2359" s="1077"/>
      <c r="I2359" s="1077"/>
      <c r="J2359" s="1060">
        <f t="shared" si="938"/>
        <v>0</v>
      </c>
      <c r="K2359" s="1061"/>
      <c r="L2359" s="1061"/>
      <c r="M2359" s="1063"/>
      <c r="N2359" s="1063"/>
      <c r="O2359" s="1060">
        <f t="shared" si="927"/>
        <v>0</v>
      </c>
      <c r="P2359" s="1061"/>
      <c r="Q2359" s="1061"/>
      <c r="R2359" s="1063"/>
      <c r="S2359" s="1063"/>
      <c r="T2359" s="1079">
        <f t="shared" si="940"/>
        <v>0</v>
      </c>
      <c r="U2359" s="1061">
        <f t="shared" si="932"/>
        <v>0</v>
      </c>
      <c r="V2359" s="1061">
        <f t="shared" si="925"/>
        <v>0</v>
      </c>
      <c r="W2359" s="1063">
        <v>0</v>
      </c>
      <c r="X2359" s="1063">
        <f t="shared" si="925"/>
        <v>0</v>
      </c>
      <c r="Y2359" s="1060">
        <f t="shared" si="925"/>
        <v>0</v>
      </c>
      <c r="Z2359" s="1080" t="str">
        <f t="shared" si="922"/>
        <v/>
      </c>
      <c r="AA2359" s="1126">
        <f t="shared" si="919"/>
        <v>0</v>
      </c>
      <c r="AB2359" s="1082">
        <f t="shared" si="919"/>
        <v>0</v>
      </c>
      <c r="AC2359" s="1083">
        <f t="shared" si="919"/>
        <v>0</v>
      </c>
      <c r="AD2359" s="1089">
        <f t="shared" si="919"/>
        <v>0</v>
      </c>
      <c r="AE2359" s="1071">
        <f t="shared" si="941"/>
        <v>0</v>
      </c>
      <c r="AF2359" s="1071">
        <f t="shared" si="941"/>
        <v>0</v>
      </c>
      <c r="AG2359" s="1071">
        <f t="shared" si="941"/>
        <v>0</v>
      </c>
      <c r="AH2359" s="1071">
        <f t="shared" si="941"/>
        <v>0</v>
      </c>
      <c r="AI2359" s="1060">
        <f t="shared" si="920"/>
        <v>0</v>
      </c>
      <c r="AJ2359" s="1102">
        <f t="shared" si="929"/>
        <v>0</v>
      </c>
      <c r="AK2359" s="1102">
        <f t="shared" si="929"/>
        <v>0</v>
      </c>
      <c r="AL2359" s="1102">
        <f t="shared" si="929"/>
        <v>0</v>
      </c>
      <c r="AM2359" s="1102">
        <f t="shared" si="930"/>
        <v>0</v>
      </c>
      <c r="AN2359" s="1085">
        <f t="shared" si="931"/>
        <v>0</v>
      </c>
      <c r="AO2359" s="1061">
        <f t="shared" si="939"/>
        <v>0</v>
      </c>
      <c r="AP2359" s="1061">
        <f t="shared" si="939"/>
        <v>0</v>
      </c>
      <c r="AQ2359" s="1061">
        <f t="shared" si="939"/>
        <v>0</v>
      </c>
      <c r="AR2359" s="1061">
        <f t="shared" si="939"/>
        <v>0</v>
      </c>
      <c r="AS2359" s="1061">
        <f t="shared" si="939"/>
        <v>0</v>
      </c>
      <c r="AT2359" s="850" t="str">
        <f t="shared" si="923"/>
        <v/>
      </c>
      <c r="AU2359" s="893"/>
      <c r="AV2359" s="894"/>
      <c r="AW2359" s="894"/>
      <c r="AX2359" s="894"/>
      <c r="AY2359" s="894"/>
      <c r="AZ2359" s="918"/>
    </row>
    <row r="2360" spans="1:52" ht="13.5" customHeight="1">
      <c r="A2360" s="838" t="str">
        <f t="shared" si="937"/>
        <v/>
      </c>
      <c r="B2360" s="906"/>
      <c r="C2360" s="844"/>
      <c r="D2360" s="1117"/>
      <c r="E2360" s="1060"/>
      <c r="F2360" s="1140"/>
      <c r="G2360" s="1086"/>
      <c r="H2360" s="1077"/>
      <c r="I2360" s="1077"/>
      <c r="J2360" s="1060">
        <f t="shared" si="938"/>
        <v>0</v>
      </c>
      <c r="K2360" s="1061"/>
      <c r="L2360" s="1061"/>
      <c r="M2360" s="1063"/>
      <c r="N2360" s="1063"/>
      <c r="O2360" s="1060">
        <f t="shared" si="927"/>
        <v>0</v>
      </c>
      <c r="P2360" s="1061"/>
      <c r="Q2360" s="1061"/>
      <c r="R2360" s="1063"/>
      <c r="S2360" s="1063"/>
      <c r="T2360" s="1079">
        <f t="shared" si="940"/>
        <v>0</v>
      </c>
      <c r="U2360" s="1061">
        <f t="shared" si="932"/>
        <v>0</v>
      </c>
      <c r="V2360" s="1061">
        <f t="shared" si="925"/>
        <v>0</v>
      </c>
      <c r="W2360" s="1063">
        <f>SUM(H2360,M2360,R2360)</f>
        <v>0</v>
      </c>
      <c r="X2360" s="1063">
        <f t="shared" si="925"/>
        <v>0</v>
      </c>
      <c r="Y2360" s="1060">
        <f t="shared" si="925"/>
        <v>0</v>
      </c>
      <c r="Z2360" s="1080" t="str">
        <f t="shared" si="922"/>
        <v/>
      </c>
      <c r="AA2360" s="1126">
        <f t="shared" si="919"/>
        <v>0</v>
      </c>
      <c r="AB2360" s="1082">
        <f t="shared" si="919"/>
        <v>0</v>
      </c>
      <c r="AC2360" s="1083">
        <f t="shared" si="919"/>
        <v>0</v>
      </c>
      <c r="AD2360" s="1089">
        <f t="shared" si="919"/>
        <v>0</v>
      </c>
      <c r="AE2360" s="1071">
        <f t="shared" si="941"/>
        <v>0</v>
      </c>
      <c r="AF2360" s="1071">
        <f t="shared" si="941"/>
        <v>0</v>
      </c>
      <c r="AG2360" s="1071">
        <f t="shared" si="941"/>
        <v>0</v>
      </c>
      <c r="AH2360" s="1071">
        <f t="shared" si="941"/>
        <v>0</v>
      </c>
      <c r="AI2360" s="1060">
        <f t="shared" si="920"/>
        <v>0</v>
      </c>
      <c r="AJ2360" s="1102">
        <f t="shared" si="929"/>
        <v>0</v>
      </c>
      <c r="AK2360" s="1102">
        <f t="shared" si="929"/>
        <v>0</v>
      </c>
      <c r="AL2360" s="1102">
        <f t="shared" si="929"/>
        <v>0</v>
      </c>
      <c r="AM2360" s="1102">
        <f t="shared" si="930"/>
        <v>0</v>
      </c>
      <c r="AN2360" s="1085">
        <f t="shared" si="931"/>
        <v>0</v>
      </c>
      <c r="AO2360" s="1061">
        <f t="shared" si="939"/>
        <v>0</v>
      </c>
      <c r="AP2360" s="1061">
        <f t="shared" si="939"/>
        <v>0</v>
      </c>
      <c r="AQ2360" s="1061">
        <f t="shared" si="939"/>
        <v>0</v>
      </c>
      <c r="AR2360" s="1061">
        <f t="shared" si="939"/>
        <v>0</v>
      </c>
      <c r="AS2360" s="1061">
        <f t="shared" si="939"/>
        <v>0</v>
      </c>
      <c r="AT2360" s="850" t="str">
        <f t="shared" si="923"/>
        <v/>
      </c>
      <c r="AU2360" s="893"/>
      <c r="AV2360" s="894"/>
      <c r="AW2360" s="894"/>
      <c r="AX2360" s="894"/>
      <c r="AY2360" s="894"/>
      <c r="AZ2360" s="918"/>
    </row>
    <row r="2361" spans="1:52" ht="13.5" customHeight="1">
      <c r="A2361" s="838" t="str">
        <f t="shared" si="937"/>
        <v/>
      </c>
      <c r="B2361" s="906"/>
      <c r="C2361" s="844"/>
      <c r="D2361" s="1117"/>
      <c r="E2361" s="1060"/>
      <c r="F2361" s="1140"/>
      <c r="G2361" s="1086"/>
      <c r="H2361" s="1077"/>
      <c r="I2361" s="1077"/>
      <c r="J2361" s="1060">
        <f t="shared" si="938"/>
        <v>0</v>
      </c>
      <c r="K2361" s="1061"/>
      <c r="L2361" s="1061"/>
      <c r="M2361" s="1063"/>
      <c r="N2361" s="1063"/>
      <c r="O2361" s="1060">
        <f t="shared" si="927"/>
        <v>0</v>
      </c>
      <c r="P2361" s="1061"/>
      <c r="Q2361" s="1061"/>
      <c r="R2361" s="1063"/>
      <c r="S2361" s="1063"/>
      <c r="T2361" s="1079">
        <f t="shared" si="940"/>
        <v>0</v>
      </c>
      <c r="U2361" s="1061">
        <f t="shared" si="932"/>
        <v>0</v>
      </c>
      <c r="V2361" s="1061">
        <f>SUM(G2361,L2361,Q2361)</f>
        <v>0</v>
      </c>
      <c r="W2361" s="1063">
        <f>SUM(H2361,M2361,R2361)</f>
        <v>0</v>
      </c>
      <c r="X2361" s="1063">
        <f>SUM(I2361,N2361,S2361)</f>
        <v>0</v>
      </c>
      <c r="Y2361" s="1060">
        <f>SUM(J2361,O2361,T2361)</f>
        <v>0</v>
      </c>
      <c r="Z2361" s="1080" t="str">
        <f t="shared" si="922"/>
        <v/>
      </c>
      <c r="AA2361" s="1126">
        <f t="shared" si="919"/>
        <v>0</v>
      </c>
      <c r="AB2361" s="1082">
        <f t="shared" si="919"/>
        <v>0</v>
      </c>
      <c r="AC2361" s="1083">
        <f t="shared" si="919"/>
        <v>0</v>
      </c>
      <c r="AD2361" s="1089">
        <f t="shared" si="919"/>
        <v>0</v>
      </c>
      <c r="AE2361" s="1071">
        <f t="shared" si="941"/>
        <v>0</v>
      </c>
      <c r="AF2361" s="1071">
        <f t="shared" si="941"/>
        <v>0</v>
      </c>
      <c r="AG2361" s="1071">
        <f t="shared" si="941"/>
        <v>0</v>
      </c>
      <c r="AH2361" s="1071">
        <f t="shared" si="941"/>
        <v>0</v>
      </c>
      <c r="AI2361" s="1060">
        <f t="shared" si="920"/>
        <v>0</v>
      </c>
      <c r="AJ2361" s="1102">
        <f t="shared" si="929"/>
        <v>0</v>
      </c>
      <c r="AK2361" s="1102">
        <f t="shared" si="929"/>
        <v>0</v>
      </c>
      <c r="AL2361" s="1102">
        <f t="shared" si="929"/>
        <v>0</v>
      </c>
      <c r="AM2361" s="1102">
        <f t="shared" si="930"/>
        <v>0</v>
      </c>
      <c r="AN2361" s="1085">
        <f t="shared" si="931"/>
        <v>0</v>
      </c>
      <c r="AO2361" s="1061">
        <f t="shared" si="939"/>
        <v>0</v>
      </c>
      <c r="AP2361" s="1061">
        <f t="shared" si="939"/>
        <v>0</v>
      </c>
      <c r="AQ2361" s="1061">
        <f t="shared" si="939"/>
        <v>0</v>
      </c>
      <c r="AR2361" s="1061">
        <f t="shared" si="939"/>
        <v>0</v>
      </c>
      <c r="AS2361" s="1061">
        <f t="shared" si="939"/>
        <v>0</v>
      </c>
      <c r="AT2361" s="850" t="str">
        <f t="shared" si="923"/>
        <v/>
      </c>
      <c r="AU2361" s="893"/>
      <c r="AV2361" s="894"/>
      <c r="AW2361" s="894"/>
      <c r="AX2361" s="894"/>
      <c r="AY2361" s="894"/>
      <c r="AZ2361" s="918"/>
    </row>
    <row r="2362" spans="1:52" ht="13.5" customHeight="1">
      <c r="A2362" s="838"/>
      <c r="B2362" s="906"/>
      <c r="C2362" s="844"/>
      <c r="D2362" s="1117"/>
      <c r="E2362" s="1060"/>
      <c r="F2362" s="1140"/>
      <c r="G2362" s="1086"/>
      <c r="H2362" s="1077"/>
      <c r="I2362" s="1077"/>
      <c r="J2362" s="1060"/>
      <c r="K2362" s="1061"/>
      <c r="L2362" s="1061"/>
      <c r="M2362" s="1063"/>
      <c r="N2362" s="1063"/>
      <c r="O2362" s="1060"/>
      <c r="P2362" s="1061"/>
      <c r="Q2362" s="1061"/>
      <c r="R2362" s="1063"/>
      <c r="S2362" s="1063"/>
      <c r="T2362" s="1079"/>
      <c r="U2362" s="1061"/>
      <c r="V2362" s="1061"/>
      <c r="W2362" s="1063"/>
      <c r="X2362" s="1063"/>
      <c r="Y2362" s="1060"/>
      <c r="Z2362" s="1080"/>
      <c r="AA2362" s="1126"/>
      <c r="AB2362" s="1082"/>
      <c r="AC2362" s="1083"/>
      <c r="AD2362" s="1089"/>
      <c r="AE2362" s="1071"/>
      <c r="AF2362" s="1071"/>
      <c r="AG2362" s="1071"/>
      <c r="AH2362" s="1071"/>
      <c r="AI2362" s="1060"/>
      <c r="AJ2362" s="1102"/>
      <c r="AK2362" s="1102"/>
      <c r="AL2362" s="1102"/>
      <c r="AM2362" s="1102"/>
      <c r="AN2362" s="1085"/>
      <c r="AO2362" s="1061"/>
      <c r="AP2362" s="1061"/>
      <c r="AQ2362" s="1061"/>
      <c r="AR2362" s="1061"/>
      <c r="AS2362" s="1061"/>
      <c r="AT2362" s="850"/>
      <c r="AU2362" s="893"/>
      <c r="AV2362" s="894"/>
      <c r="AW2362" s="894"/>
      <c r="AX2362" s="894"/>
      <c r="AY2362" s="894"/>
      <c r="AZ2362" s="918"/>
    </row>
    <row r="2363" spans="1:52" ht="13.5" customHeight="1">
      <c r="A2363" s="838"/>
      <c r="B2363" s="906"/>
      <c r="C2363" s="844"/>
      <c r="D2363" s="1117"/>
      <c r="E2363" s="1060"/>
      <c r="F2363" s="1140"/>
      <c r="G2363" s="1086"/>
      <c r="H2363" s="1077"/>
      <c r="I2363" s="1077"/>
      <c r="J2363" s="1060"/>
      <c r="K2363" s="1061"/>
      <c r="L2363" s="1061"/>
      <c r="M2363" s="1063"/>
      <c r="N2363" s="1063"/>
      <c r="O2363" s="1060"/>
      <c r="P2363" s="1061"/>
      <c r="Q2363" s="1061"/>
      <c r="R2363" s="1063"/>
      <c r="S2363" s="1063"/>
      <c r="T2363" s="1079"/>
      <c r="U2363" s="1061"/>
      <c r="V2363" s="1061"/>
      <c r="W2363" s="1063"/>
      <c r="X2363" s="1063"/>
      <c r="Y2363" s="1060"/>
      <c r="Z2363" s="1080"/>
      <c r="AA2363" s="1126"/>
      <c r="AB2363" s="1082"/>
      <c r="AC2363" s="1083"/>
      <c r="AD2363" s="1089"/>
      <c r="AE2363" s="1071"/>
      <c r="AF2363" s="1071"/>
      <c r="AG2363" s="1071"/>
      <c r="AH2363" s="1071"/>
      <c r="AI2363" s="1060"/>
      <c r="AJ2363" s="1102"/>
      <c r="AK2363" s="1102"/>
      <c r="AL2363" s="1102"/>
      <c r="AM2363" s="1102"/>
      <c r="AN2363" s="1085"/>
      <c r="AO2363" s="1061"/>
      <c r="AP2363" s="1061"/>
      <c r="AQ2363" s="1061"/>
      <c r="AR2363" s="1061"/>
      <c r="AS2363" s="1061"/>
      <c r="AT2363" s="850"/>
      <c r="AU2363" s="893"/>
      <c r="AV2363" s="894"/>
      <c r="AW2363" s="894"/>
      <c r="AX2363" s="894"/>
      <c r="AY2363" s="894"/>
      <c r="AZ2363" s="918"/>
    </row>
    <row r="2364" spans="1:52" ht="13.5" customHeight="1">
      <c r="A2364" s="838"/>
      <c r="B2364" s="906"/>
      <c r="C2364" s="844"/>
      <c r="D2364" s="1117"/>
      <c r="E2364" s="1060"/>
      <c r="F2364" s="1140"/>
      <c r="G2364" s="1086"/>
      <c r="H2364" s="1077"/>
      <c r="I2364" s="1077"/>
      <c r="J2364" s="1060"/>
      <c r="K2364" s="1061"/>
      <c r="L2364" s="1061"/>
      <c r="M2364" s="1063"/>
      <c r="N2364" s="1063"/>
      <c r="O2364" s="1060"/>
      <c r="P2364" s="1061"/>
      <c r="Q2364" s="1061"/>
      <c r="R2364" s="1063"/>
      <c r="S2364" s="1063"/>
      <c r="T2364" s="1079"/>
      <c r="U2364" s="1061"/>
      <c r="V2364" s="1061"/>
      <c r="W2364" s="1063"/>
      <c r="X2364" s="1063"/>
      <c r="Y2364" s="1060"/>
      <c r="Z2364" s="1080"/>
      <c r="AA2364" s="1126"/>
      <c r="AB2364" s="1082"/>
      <c r="AC2364" s="1083"/>
      <c r="AD2364" s="1089"/>
      <c r="AE2364" s="1071"/>
      <c r="AF2364" s="1071"/>
      <c r="AG2364" s="1071"/>
      <c r="AH2364" s="1071"/>
      <c r="AI2364" s="1060"/>
      <c r="AJ2364" s="1102"/>
      <c r="AK2364" s="1102"/>
      <c r="AL2364" s="1102"/>
      <c r="AM2364" s="1102"/>
      <c r="AN2364" s="1085"/>
      <c r="AO2364" s="1061"/>
      <c r="AP2364" s="1061"/>
      <c r="AQ2364" s="1061"/>
      <c r="AR2364" s="1061"/>
      <c r="AS2364" s="1061"/>
      <c r="AT2364" s="850"/>
      <c r="AU2364" s="893"/>
      <c r="AV2364" s="894"/>
      <c r="AW2364" s="894"/>
      <c r="AX2364" s="894"/>
      <c r="AY2364" s="894"/>
      <c r="AZ2364" s="918"/>
    </row>
    <row r="2365" spans="1:52" ht="13.5" customHeight="1">
      <c r="A2365" s="838" t="str">
        <f>IF(B2365&lt;&gt;"",MAX($A2360:$A2361)+1,"")</f>
        <v/>
      </c>
      <c r="B2365" s="951"/>
      <c r="C2365" s="952"/>
      <c r="D2365" s="1143"/>
      <c r="E2365" s="1060"/>
      <c r="F2365" s="1140"/>
      <c r="G2365" s="1086"/>
      <c r="H2365" s="1077"/>
      <c r="I2365" s="1077"/>
      <c r="J2365" s="1060">
        <f>SUM(F2365:I2365)*$E2365</f>
        <v>0</v>
      </c>
      <c r="K2365" s="1061"/>
      <c r="L2365" s="1061"/>
      <c r="M2365" s="1063"/>
      <c r="N2365" s="1063"/>
      <c r="O2365" s="1060">
        <f>SUM(K2365:N2365)*$E2365</f>
        <v>0</v>
      </c>
      <c r="P2365" s="1061"/>
      <c r="Q2365" s="1061"/>
      <c r="R2365" s="1063"/>
      <c r="S2365" s="1063"/>
      <c r="T2365" s="1079">
        <f>SUM(P2365:S2365)*$E2365</f>
        <v>0</v>
      </c>
      <c r="U2365" s="1061">
        <f t="shared" ref="U2365:Y2367" si="942">SUM(F2365,K2365,P2365)</f>
        <v>0</v>
      </c>
      <c r="V2365" s="1061">
        <f t="shared" si="942"/>
        <v>0</v>
      </c>
      <c r="W2365" s="1063">
        <f t="shared" si="942"/>
        <v>0</v>
      </c>
      <c r="X2365" s="1063">
        <f t="shared" si="942"/>
        <v>0</v>
      </c>
      <c r="Y2365" s="1060">
        <f t="shared" si="942"/>
        <v>0</v>
      </c>
      <c r="Z2365" s="1080" t="str">
        <f t="shared" ref="Z2365:AD2367" si="943">A2365</f>
        <v/>
      </c>
      <c r="AA2365" s="1126">
        <f t="shared" si="943"/>
        <v>0</v>
      </c>
      <c r="AB2365" s="1082">
        <f t="shared" si="943"/>
        <v>0</v>
      </c>
      <c r="AC2365" s="1083">
        <f t="shared" si="943"/>
        <v>0</v>
      </c>
      <c r="AD2365" s="1089">
        <f t="shared" si="943"/>
        <v>0</v>
      </c>
      <c r="AE2365" s="1071">
        <f t="shared" ref="AE2365:AH2367" si="944">AE2283+AJ2283-AO2283</f>
        <v>0</v>
      </c>
      <c r="AF2365" s="1071">
        <f t="shared" si="944"/>
        <v>0</v>
      </c>
      <c r="AG2365" s="1071">
        <f t="shared" si="944"/>
        <v>0</v>
      </c>
      <c r="AH2365" s="1071">
        <f t="shared" si="944"/>
        <v>0</v>
      </c>
      <c r="AI2365" s="1060">
        <f>SUM(AE2365:AH2365)*$E2365</f>
        <v>0</v>
      </c>
      <c r="AJ2365" s="1102">
        <f t="shared" ref="AJ2365:AM2367" si="945">U2365</f>
        <v>0</v>
      </c>
      <c r="AK2365" s="1102">
        <f t="shared" si="945"/>
        <v>0</v>
      </c>
      <c r="AL2365" s="1102">
        <f t="shared" si="945"/>
        <v>0</v>
      </c>
      <c r="AM2365" s="1102">
        <f t="shared" si="945"/>
        <v>0</v>
      </c>
      <c r="AN2365" s="1085">
        <f>SUM(AJ2365:AM2365)*$E2365</f>
        <v>0</v>
      </c>
      <c r="AO2365" s="1061">
        <f t="shared" ref="AO2365:AS2367" si="946">U2365</f>
        <v>0</v>
      </c>
      <c r="AP2365" s="1061">
        <f t="shared" si="946"/>
        <v>0</v>
      </c>
      <c r="AQ2365" s="1061">
        <f t="shared" si="946"/>
        <v>0</v>
      </c>
      <c r="AR2365" s="1061">
        <f t="shared" si="946"/>
        <v>0</v>
      </c>
      <c r="AS2365" s="1061">
        <f t="shared" si="946"/>
        <v>0</v>
      </c>
      <c r="AT2365" s="850" t="str">
        <f>IF(AC2365&lt;&gt;0,SUM(AO2365:AR2365)*$AC2365-SUM(AO2365:AR2365)*$AD2365,"")</f>
        <v/>
      </c>
      <c r="AU2365" s="893"/>
      <c r="AV2365" s="894"/>
      <c r="AW2365" s="894"/>
      <c r="AX2365" s="894"/>
      <c r="AY2365" s="894"/>
      <c r="AZ2365" s="954"/>
    </row>
    <row r="2366" spans="1:52" ht="13.5" customHeight="1">
      <c r="A2366" s="838" t="str">
        <f>IF(B2366&lt;&gt;"",MAX($A2361:$A2365)+1,"")</f>
        <v/>
      </c>
      <c r="B2366" s="951"/>
      <c r="C2366" s="952"/>
      <c r="D2366" s="1143"/>
      <c r="E2366" s="1060"/>
      <c r="F2366" s="1140"/>
      <c r="G2366" s="1086"/>
      <c r="H2366" s="1077"/>
      <c r="I2366" s="1077"/>
      <c r="J2366" s="1060">
        <f>SUM(F2366:I2366)*$E2366</f>
        <v>0</v>
      </c>
      <c r="K2366" s="1061"/>
      <c r="L2366" s="1061"/>
      <c r="M2366" s="1063"/>
      <c r="N2366" s="1063"/>
      <c r="O2366" s="1060">
        <f>SUM(K2366:N2366)*$E2366</f>
        <v>0</v>
      </c>
      <c r="P2366" s="1061"/>
      <c r="Q2366" s="1061"/>
      <c r="R2366" s="1063"/>
      <c r="S2366" s="1063"/>
      <c r="T2366" s="1079">
        <f>SUM(P2366:S2366)*$E2366</f>
        <v>0</v>
      </c>
      <c r="U2366" s="1061">
        <f t="shared" si="942"/>
        <v>0</v>
      </c>
      <c r="V2366" s="1061">
        <f t="shared" si="942"/>
        <v>0</v>
      </c>
      <c r="W2366" s="1063">
        <f t="shared" si="942"/>
        <v>0</v>
      </c>
      <c r="X2366" s="1063">
        <f t="shared" si="942"/>
        <v>0</v>
      </c>
      <c r="Y2366" s="1060">
        <f t="shared" si="942"/>
        <v>0</v>
      </c>
      <c r="Z2366" s="1080" t="str">
        <f t="shared" si="943"/>
        <v/>
      </c>
      <c r="AA2366" s="1126">
        <f t="shared" si="943"/>
        <v>0</v>
      </c>
      <c r="AB2366" s="1082">
        <f t="shared" si="943"/>
        <v>0</v>
      </c>
      <c r="AC2366" s="1083">
        <f t="shared" si="943"/>
        <v>0</v>
      </c>
      <c r="AD2366" s="1089">
        <f>E2366</f>
        <v>0</v>
      </c>
      <c r="AE2366" s="1071">
        <f t="shared" si="944"/>
        <v>0</v>
      </c>
      <c r="AF2366" s="1071">
        <f t="shared" si="944"/>
        <v>0</v>
      </c>
      <c r="AG2366" s="1071">
        <f t="shared" si="944"/>
        <v>0</v>
      </c>
      <c r="AH2366" s="1071">
        <f t="shared" si="944"/>
        <v>0</v>
      </c>
      <c r="AI2366" s="1060">
        <f>SUM(AE2366:AH2366)*$E2366</f>
        <v>0</v>
      </c>
      <c r="AJ2366" s="1102">
        <f t="shared" si="945"/>
        <v>0</v>
      </c>
      <c r="AK2366" s="1102">
        <f t="shared" si="945"/>
        <v>0</v>
      </c>
      <c r="AL2366" s="1102">
        <f t="shared" si="945"/>
        <v>0</v>
      </c>
      <c r="AM2366" s="1102">
        <f t="shared" si="945"/>
        <v>0</v>
      </c>
      <c r="AN2366" s="1085">
        <f>SUM(AJ2366:AM2366)*$E2366</f>
        <v>0</v>
      </c>
      <c r="AO2366" s="1061">
        <f t="shared" si="946"/>
        <v>0</v>
      </c>
      <c r="AP2366" s="1061">
        <f t="shared" si="946"/>
        <v>0</v>
      </c>
      <c r="AQ2366" s="1061">
        <f t="shared" si="946"/>
        <v>0</v>
      </c>
      <c r="AR2366" s="1061">
        <f t="shared" si="946"/>
        <v>0</v>
      </c>
      <c r="AS2366" s="1061">
        <f t="shared" si="946"/>
        <v>0</v>
      </c>
      <c r="AT2366" s="850" t="str">
        <f>IF(AC2366&lt;&gt;0,SUM(AO2366:AR2366)*$AC2366-SUM(AO2366:AR2366)*$AD2366,"")</f>
        <v/>
      </c>
      <c r="AU2366" s="893"/>
      <c r="AV2366" s="894"/>
      <c r="AW2366" s="894"/>
      <c r="AX2366" s="894"/>
      <c r="AY2366" s="894"/>
      <c r="AZ2366" s="954"/>
    </row>
    <row r="2367" spans="1:52" ht="13.5" customHeight="1">
      <c r="A2367" s="838" t="str">
        <f>IF(B2367&lt;&gt;"",MAX($A2365:$A2366)+1,"")</f>
        <v/>
      </c>
      <c r="B2367" s="955"/>
      <c r="C2367" s="956"/>
      <c r="D2367" s="1152"/>
      <c r="E2367" s="1153"/>
      <c r="F2367" s="1154"/>
      <c r="G2367" s="1155"/>
      <c r="H2367" s="1156"/>
      <c r="I2367" s="1156"/>
      <c r="J2367" s="1060">
        <f>SUM(F2367:I2367)*$E2367</f>
        <v>0</v>
      </c>
      <c r="K2367" s="1061"/>
      <c r="L2367" s="1061"/>
      <c r="M2367" s="1063"/>
      <c r="N2367" s="1063"/>
      <c r="O2367" s="1157">
        <f>SUM(K2367:N2367)*$E2367</f>
        <v>0</v>
      </c>
      <c r="P2367" s="1061"/>
      <c r="Q2367" s="1061"/>
      <c r="R2367" s="1063"/>
      <c r="S2367" s="1063"/>
      <c r="T2367" s="1079">
        <f>SUM(P2367:S2367)*$E2367</f>
        <v>0</v>
      </c>
      <c r="U2367" s="1061">
        <f>SUM(F2367,K2367,P2367)</f>
        <v>0</v>
      </c>
      <c r="V2367" s="1061">
        <f t="shared" si="942"/>
        <v>0</v>
      </c>
      <c r="W2367" s="1063">
        <f t="shared" si="942"/>
        <v>0</v>
      </c>
      <c r="X2367" s="1063">
        <f>SUM(I2367,N2367,S2367)</f>
        <v>0</v>
      </c>
      <c r="Y2367" s="1060">
        <f>SUM(J2367,O2367,T2367)</f>
        <v>0</v>
      </c>
      <c r="Z2367" s="1080" t="str">
        <f t="shared" si="943"/>
        <v/>
      </c>
      <c r="AA2367" s="1126">
        <f>B2367</f>
        <v>0</v>
      </c>
      <c r="AB2367" s="1082">
        <f>C2367</f>
        <v>0</v>
      </c>
      <c r="AC2367" s="1158">
        <f>D2367</f>
        <v>0</v>
      </c>
      <c r="AD2367" s="1089">
        <f>E2367</f>
        <v>0</v>
      </c>
      <c r="AE2367" s="1071">
        <f t="shared" si="944"/>
        <v>0</v>
      </c>
      <c r="AF2367" s="1071">
        <f t="shared" si="944"/>
        <v>0</v>
      </c>
      <c r="AG2367" s="1071">
        <f t="shared" si="944"/>
        <v>0</v>
      </c>
      <c r="AH2367" s="1071">
        <f t="shared" si="944"/>
        <v>0</v>
      </c>
      <c r="AI2367" s="1060">
        <f>SUM(AE2367:AH2367)*$E2367</f>
        <v>0</v>
      </c>
      <c r="AJ2367" s="1102">
        <f t="shared" si="945"/>
        <v>0</v>
      </c>
      <c r="AK2367" s="1102">
        <f t="shared" si="945"/>
        <v>0</v>
      </c>
      <c r="AL2367" s="1102">
        <f t="shared" si="945"/>
        <v>0</v>
      </c>
      <c r="AM2367" s="1102">
        <f t="shared" si="945"/>
        <v>0</v>
      </c>
      <c r="AN2367" s="1085">
        <f>SUM(AJ2367:AM2367)*$E2367</f>
        <v>0</v>
      </c>
      <c r="AO2367" s="1061">
        <f t="shared" si="946"/>
        <v>0</v>
      </c>
      <c r="AP2367" s="1061">
        <f t="shared" si="946"/>
        <v>0</v>
      </c>
      <c r="AQ2367" s="1061">
        <f t="shared" si="946"/>
        <v>0</v>
      </c>
      <c r="AR2367" s="1061">
        <f t="shared" si="946"/>
        <v>0</v>
      </c>
      <c r="AS2367" s="1061">
        <f t="shared" si="946"/>
        <v>0</v>
      </c>
      <c r="AT2367" s="963" t="str">
        <f>IF(AC2367&lt;&gt;0,SUM(AO2367:AR2367)*$AC2367-SUM(AO2367:AR2367)*$AD2367,"")</f>
        <v/>
      </c>
      <c r="AU2367" s="893"/>
      <c r="AV2367" s="894"/>
      <c r="AW2367" s="894"/>
      <c r="AX2367" s="894"/>
      <c r="AY2367" s="894"/>
      <c r="AZ2367" s="954"/>
    </row>
    <row r="2368" spans="1:52" ht="13.5" customHeight="1">
      <c r="A2368" s="964"/>
      <c r="B2368" s="964" t="s">
        <v>6</v>
      </c>
      <c r="C2368" s="965"/>
      <c r="D2368" s="966"/>
      <c r="E2368" s="965"/>
      <c r="F2368" s="965"/>
      <c r="G2368" s="967"/>
      <c r="H2368" s="965"/>
      <c r="I2368" s="965"/>
      <c r="J2368" s="968">
        <f>SUM(J2302:J2367)</f>
        <v>1356.95</v>
      </c>
      <c r="K2368" s="969"/>
      <c r="L2368" s="969"/>
      <c r="M2368" s="969"/>
      <c r="N2368" s="969"/>
      <c r="O2368" s="968">
        <f>SUM(O2302:O2367)</f>
        <v>2296</v>
      </c>
      <c r="P2368" s="969"/>
      <c r="Q2368" s="969"/>
      <c r="R2368" s="969"/>
      <c r="S2368" s="969"/>
      <c r="T2368" s="968">
        <f>SUM(T2302:T2367)</f>
        <v>1947.35</v>
      </c>
      <c r="U2368" s="969"/>
      <c r="V2368" s="969"/>
      <c r="W2368" s="969"/>
      <c r="X2368" s="969"/>
      <c r="Y2368" s="968">
        <f>SUM(Y2302:Y2367)</f>
        <v>5600.3</v>
      </c>
      <c r="Z2368" s="964"/>
      <c r="AA2368" s="964" t="s">
        <v>6</v>
      </c>
      <c r="AB2368" s="969"/>
      <c r="AC2368" s="970"/>
      <c r="AD2368" s="969"/>
      <c r="AE2368" s="969"/>
      <c r="AF2368" s="969"/>
      <c r="AG2368" s="969"/>
      <c r="AH2368" s="969"/>
      <c r="AI2368" s="971">
        <f>SUM(AI2302:AI2367)</f>
        <v>64539.5</v>
      </c>
      <c r="AJ2368" s="969"/>
      <c r="AK2368" s="969"/>
      <c r="AL2368" s="969"/>
      <c r="AM2368" s="969"/>
      <c r="AN2368" s="969">
        <f>SUM(AN2302:AN2367)</f>
        <v>4839</v>
      </c>
      <c r="AO2368" s="969"/>
      <c r="AP2368" s="969"/>
      <c r="AQ2368" s="969"/>
      <c r="AR2368" s="969"/>
      <c r="AS2368" s="969">
        <f>SUM(AS2302:AS2367)</f>
        <v>5600.3</v>
      </c>
      <c r="AT2368" s="972">
        <f>SUM(AT2302:AT2367)</f>
        <v>351.5</v>
      </c>
      <c r="AU2368" s="973"/>
      <c r="AV2368" s="974"/>
      <c r="AW2368" s="974"/>
      <c r="AX2368" s="974"/>
      <c r="AY2368" s="974"/>
      <c r="AZ2368" s="975"/>
    </row>
    <row r="2369" spans="1:52" ht="13.5" customHeight="1">
      <c r="A2369" s="976"/>
      <c r="B2369" s="1484" t="s">
        <v>866</v>
      </c>
      <c r="C2369" s="1487" t="s">
        <v>867</v>
      </c>
      <c r="D2369" s="1488"/>
      <c r="E2369" s="1489"/>
      <c r="F2369" s="1490" t="str">
        <f>"Đtượng BB : " &amp; SUM(F2370:F2372) &amp;"đ/c = " &amp; SUM(J2370:J2372) &amp;"k"</f>
        <v>Đtượng BB : 218đ/c = 4924k</v>
      </c>
      <c r="G2369" s="1491"/>
      <c r="H2369" s="1491"/>
      <c r="I2369" s="1491"/>
      <c r="J2369" s="1492"/>
      <c r="K2369" s="1490" t="str">
        <f>"Đtượng BC: " &amp; SUM(K2370:K2372) &amp;"đ/c = " &amp; SUM(O2370:O2372) &amp;"k"</f>
        <v>Đtượng BC: 34đ/c = 676k</v>
      </c>
      <c r="L2369" s="1491"/>
      <c r="M2369" s="1491"/>
      <c r="N2369" s="1491"/>
      <c r="O2369" s="1492"/>
      <c r="P2369" s="1493" t="s">
        <v>6</v>
      </c>
      <c r="Q2369" s="1494"/>
      <c r="R2369" s="1495"/>
      <c r="S2369" s="977"/>
      <c r="T2369" s="1496" t="s">
        <v>868</v>
      </c>
      <c r="U2369" s="1497"/>
      <c r="V2369" s="1497"/>
      <c r="W2369" s="1497"/>
      <c r="X2369" s="1497"/>
      <c r="Y2369" s="1498"/>
      <c r="Z2369" s="978"/>
      <c r="AA2369" s="930"/>
      <c r="AB2369" s="930"/>
      <c r="AC2369" s="979"/>
      <c r="AD2369" s="930"/>
      <c r="AE2369" s="930"/>
      <c r="AF2369" s="930"/>
      <c r="AG2369" s="930"/>
      <c r="AH2369" s="930"/>
      <c r="AI2369" s="930"/>
      <c r="AJ2369" s="930"/>
      <c r="AK2369" s="930"/>
      <c r="AL2369" s="930"/>
      <c r="AM2369" s="930"/>
      <c r="AN2369" s="930"/>
      <c r="AO2369" s="930"/>
      <c r="AP2369" s="930"/>
      <c r="AQ2369" s="930"/>
      <c r="AR2369" s="930"/>
      <c r="AS2369" s="930"/>
      <c r="AT2369" s="930"/>
      <c r="AU2369" s="980"/>
    </row>
    <row r="2370" spans="1:52" ht="13.5" customHeight="1">
      <c r="A2370" s="981"/>
      <c r="B2370" s="1485"/>
      <c r="C2370" s="1499" t="s">
        <v>856</v>
      </c>
      <c r="D2370" s="1500"/>
      <c r="E2370" s="1501"/>
      <c r="F2370" s="982">
        <v>114</v>
      </c>
      <c r="G2370" s="982" t="s">
        <v>27</v>
      </c>
      <c r="H2370" s="983">
        <v>14</v>
      </c>
      <c r="I2370" s="984" t="s">
        <v>29</v>
      </c>
      <c r="J2370" s="985">
        <f>F2370*H2370</f>
        <v>1596</v>
      </c>
      <c r="K2370" s="986">
        <v>14</v>
      </c>
      <c r="L2370" s="984" t="s">
        <v>27</v>
      </c>
      <c r="M2370" s="987">
        <v>14</v>
      </c>
      <c r="N2370" s="984" t="s">
        <v>28</v>
      </c>
      <c r="O2370" s="988">
        <f>K2370*M2370</f>
        <v>196</v>
      </c>
      <c r="P2370" s="989" t="str">
        <f>F2370+K2370 &amp;"đ/c"</f>
        <v>128đ/c</v>
      </c>
      <c r="Q2370" s="1471">
        <f>J2370+O2370</f>
        <v>1792</v>
      </c>
      <c r="R2370" s="1472"/>
      <c r="S2370" s="990"/>
      <c r="T2370" s="1473" t="s">
        <v>869</v>
      </c>
      <c r="U2370" s="1474"/>
      <c r="V2370" s="1474"/>
      <c r="W2370" s="1474"/>
      <c r="X2370" s="991"/>
      <c r="Y2370" s="992">
        <f>SUM(J2370:J2374)+SUM(O2370:O2372)+Q2373-Q2374</f>
        <v>7865.5999999999949</v>
      </c>
      <c r="AB2370" s="993" t="s">
        <v>870</v>
      </c>
      <c r="AC2370" s="994"/>
      <c r="AD2370" s="993"/>
      <c r="AE2370" s="993"/>
      <c r="AF2370" s="993"/>
      <c r="AG2370" s="995"/>
      <c r="AH2370" s="995"/>
      <c r="AI2370" s="1261" t="s">
        <v>871</v>
      </c>
      <c r="AJ2370" s="1261"/>
      <c r="AK2370" s="1261"/>
      <c r="AL2370" s="1261"/>
      <c r="AM2370" s="1261"/>
      <c r="AN2370" s="1261"/>
      <c r="AO2370" s="995"/>
      <c r="AP2370" s="995"/>
      <c r="AQ2370" s="995"/>
      <c r="AR2370" s="995"/>
      <c r="AS2370" s="995"/>
      <c r="AT2370" s="993" t="s">
        <v>21</v>
      </c>
      <c r="AU2370" s="993"/>
      <c r="AV2370" s="996"/>
      <c r="AW2370" s="996"/>
      <c r="AX2370" s="996"/>
    </row>
    <row r="2371" spans="1:52" ht="13.5" customHeight="1">
      <c r="A2371" s="981"/>
      <c r="B2371" s="1485"/>
      <c r="C2371" s="1475" t="s">
        <v>857</v>
      </c>
      <c r="D2371" s="1476"/>
      <c r="E2371" s="1477"/>
      <c r="F2371" s="982">
        <v>61</v>
      </c>
      <c r="G2371" s="997" t="s">
        <v>27</v>
      </c>
      <c r="H2371" s="983">
        <v>32</v>
      </c>
      <c r="I2371" s="998" t="s">
        <v>29</v>
      </c>
      <c r="J2371" s="999">
        <f>F2371*H2371</f>
        <v>1952</v>
      </c>
      <c r="K2371" s="1000">
        <v>13</v>
      </c>
      <c r="L2371" s="998" t="s">
        <v>27</v>
      </c>
      <c r="M2371" s="1001">
        <v>24</v>
      </c>
      <c r="N2371" s="998" t="s">
        <v>28</v>
      </c>
      <c r="O2371" s="1002">
        <f>K2371*M2371</f>
        <v>312</v>
      </c>
      <c r="P2371" s="1003" t="str">
        <f>F2371+K2371 &amp;"đ/c"</f>
        <v>74đ/c</v>
      </c>
      <c r="Q2371" s="1478">
        <f>J2371+O2371</f>
        <v>2264</v>
      </c>
      <c r="R2371" s="1479"/>
      <c r="S2371" s="990"/>
      <c r="T2371" s="1004" t="s">
        <v>872</v>
      </c>
      <c r="U2371" s="1005"/>
      <c r="V2371" s="1005">
        <f>M2368</f>
        <v>0</v>
      </c>
      <c r="W2371" s="1005"/>
      <c r="X2371" s="991"/>
      <c r="Y2371" s="992">
        <f>Y2368</f>
        <v>5600.3</v>
      </c>
      <c r="Z2371" s="978"/>
      <c r="AA2371" s="930"/>
      <c r="AB2371" s="930"/>
      <c r="AC2371" s="979"/>
      <c r="AD2371" s="930"/>
      <c r="AE2371" s="930"/>
      <c r="AF2371" s="930"/>
      <c r="AG2371" s="930"/>
      <c r="AH2371" s="930"/>
      <c r="AI2371" s="930"/>
      <c r="AJ2371" s="930"/>
      <c r="AK2371" s="930"/>
      <c r="AL2371" s="930"/>
      <c r="AM2371" s="930"/>
      <c r="AN2371" s="930"/>
      <c r="AO2371" s="930"/>
      <c r="AP2371" s="930"/>
      <c r="AQ2371" s="930"/>
      <c r="AR2371" s="930"/>
      <c r="AS2371" s="930"/>
      <c r="AT2371" s="930"/>
      <c r="AU2371" s="1006"/>
    </row>
    <row r="2372" spans="1:52" ht="13.5" customHeight="1">
      <c r="A2372" s="981"/>
      <c r="B2372" s="1486"/>
      <c r="C2372" s="1475" t="s">
        <v>858</v>
      </c>
      <c r="D2372" s="1476"/>
      <c r="E2372" s="1477"/>
      <c r="F2372" s="982">
        <v>43</v>
      </c>
      <c r="G2372" s="998" t="s">
        <v>27</v>
      </c>
      <c r="H2372" s="983">
        <v>32</v>
      </c>
      <c r="I2372" s="998" t="s">
        <v>29</v>
      </c>
      <c r="J2372" s="999">
        <f>F2372*H2372</f>
        <v>1376</v>
      </c>
      <c r="K2372" s="1000">
        <v>7</v>
      </c>
      <c r="L2372" s="998" t="s">
        <v>27</v>
      </c>
      <c r="M2372" s="1001">
        <v>24</v>
      </c>
      <c r="N2372" s="998" t="s">
        <v>28</v>
      </c>
      <c r="O2372" s="1002">
        <f>K2372*M2372</f>
        <v>168</v>
      </c>
      <c r="P2372" s="1003" t="str">
        <f>F2372+K2372 &amp; "đ/c"</f>
        <v>50đ/c</v>
      </c>
      <c r="Q2372" s="1478">
        <f>J2372+O2372</f>
        <v>1544</v>
      </c>
      <c r="R2372" s="1479"/>
      <c r="S2372" s="990"/>
      <c r="T2372" s="1004" t="s">
        <v>873</v>
      </c>
      <c r="U2372" s="1005"/>
      <c r="V2372" s="1005"/>
      <c r="W2372" s="1005"/>
      <c r="X2372" s="991"/>
      <c r="Y2372" s="992">
        <f>IF(Y2370-Y2371&gt;0,Y2370-Y2371,0)</f>
        <v>2265.2999999999947</v>
      </c>
      <c r="Z2372" s="978"/>
      <c r="AA2372" s="930"/>
      <c r="AB2372" s="930"/>
      <c r="AC2372" s="979"/>
      <c r="AD2372" s="930"/>
      <c r="AE2372" s="930"/>
      <c r="AF2372" s="930"/>
      <c r="AG2372" s="930"/>
      <c r="AH2372" s="930"/>
      <c r="AI2372" s="930"/>
      <c r="AJ2372" s="930"/>
      <c r="AK2372" s="930"/>
      <c r="AL2372" s="930"/>
      <c r="AM2372" s="930"/>
      <c r="AN2372" s="930"/>
      <c r="AO2372" s="930"/>
      <c r="AP2372" s="930"/>
      <c r="AQ2372" s="930"/>
      <c r="AR2372" s="930"/>
      <c r="AS2372" s="930"/>
      <c r="AT2372" s="930"/>
      <c r="AU2372" s="1006"/>
    </row>
    <row r="2373" spans="1:52" ht="13.5" customHeight="1">
      <c r="A2373" s="981"/>
      <c r="B2373" s="1007" t="s">
        <v>874</v>
      </c>
      <c r="C2373" s="1455"/>
      <c r="D2373" s="1455"/>
      <c r="E2373" s="1456"/>
      <c r="F2373" s="1008"/>
      <c r="G2373" s="1009" t="s">
        <v>27</v>
      </c>
      <c r="H2373" s="1010"/>
      <c r="I2373" s="1009" t="s">
        <v>29</v>
      </c>
      <c r="J2373" s="1011">
        <f>F2373*H2373</f>
        <v>0</v>
      </c>
      <c r="K2373" s="1012"/>
      <c r="L2373" s="1457" t="s">
        <v>897</v>
      </c>
      <c r="M2373" s="1458"/>
      <c r="N2373" s="1458"/>
      <c r="O2373" s="1459"/>
      <c r="P2373" s="1013"/>
      <c r="Q2373" s="1460">
        <f>AZ2244</f>
        <v>2265.5999999999949</v>
      </c>
      <c r="R2373" s="1461"/>
      <c r="S2373" s="990"/>
      <c r="T2373" s="1462" t="s">
        <v>865</v>
      </c>
      <c r="U2373" s="1463"/>
      <c r="V2373" s="1463"/>
      <c r="W2373" s="1463"/>
      <c r="X2373" s="991"/>
      <c r="Y2373" s="1014">
        <f>IF(Y2370-Y2371&lt;0,Y2371-Y2370,0)</f>
        <v>0</v>
      </c>
      <c r="AI2373" s="930"/>
    </row>
    <row r="2374" spans="1:52" ht="13.5" customHeight="1">
      <c r="A2374" s="981"/>
      <c r="B2374" s="1464" t="s">
        <v>875</v>
      </c>
      <c r="C2374" s="1465"/>
      <c r="D2374" s="1015"/>
      <c r="E2374" s="1016"/>
      <c r="F2374" s="1017"/>
      <c r="G2374" s="1018" t="s">
        <v>27</v>
      </c>
      <c r="H2374" s="1019"/>
      <c r="I2374" s="1018" t="s">
        <v>29</v>
      </c>
      <c r="J2374" s="1020">
        <f>F2374*H2374</f>
        <v>0</v>
      </c>
      <c r="K2374" s="1021"/>
      <c r="L2374" s="1466" t="s">
        <v>876</v>
      </c>
      <c r="M2374" s="1467"/>
      <c r="N2374" s="1467"/>
      <c r="O2374" s="1468"/>
      <c r="P2374" s="1022"/>
      <c r="Q2374" s="1469">
        <f>AZ2245</f>
        <v>0</v>
      </c>
      <c r="R2374" s="1470"/>
      <c r="S2374" s="1023"/>
      <c r="T2374" s="1023"/>
      <c r="U2374" s="1024"/>
      <c r="V2374" s="1024"/>
      <c r="W2374" s="1024"/>
      <c r="X2374" s="1025"/>
      <c r="Y2374" s="1026"/>
      <c r="AI2374" s="930"/>
    </row>
    <row r="2375" spans="1:52" ht="13.5" customHeight="1">
      <c r="A2375" s="981"/>
      <c r="B2375" s="1452" t="s">
        <v>877</v>
      </c>
      <c r="C2375" s="1452"/>
      <c r="D2375" s="1452"/>
      <c r="E2375" s="1452"/>
      <c r="F2375" s="1452"/>
      <c r="G2375" s="1027"/>
      <c r="H2375" s="1027"/>
      <c r="I2375" s="1027"/>
      <c r="J2375" s="1028"/>
      <c r="K2375" s="1027"/>
      <c r="L2375" s="1453" t="s">
        <v>878</v>
      </c>
      <c r="M2375" s="1453"/>
      <c r="N2375" s="1453"/>
      <c r="O2375" s="993"/>
      <c r="P2375" s="993"/>
      <c r="Q2375" s="993"/>
      <c r="R2375" s="993"/>
      <c r="S2375" s="1453" t="s">
        <v>879</v>
      </c>
      <c r="T2375" s="1453"/>
      <c r="U2375" s="1453"/>
      <c r="X2375" s="981"/>
      <c r="Y2375" s="981"/>
      <c r="AA2375" s="1454" t="s">
        <v>880</v>
      </c>
      <c r="AB2375" s="1454"/>
      <c r="AC2375" s="1454"/>
      <c r="AD2375" s="1454"/>
      <c r="AE2375" s="1454"/>
      <c r="AF2375" s="1454"/>
      <c r="AG2375" s="1454"/>
      <c r="AS2375" s="1454" t="s">
        <v>881</v>
      </c>
      <c r="AT2375" s="1454"/>
      <c r="AU2375" s="1454"/>
      <c r="AV2375" s="1454"/>
      <c r="AW2375" s="1454"/>
    </row>
    <row r="2376" spans="1:52" ht="32.25" customHeight="1">
      <c r="A2376" s="981"/>
      <c r="B2376" s="1029"/>
      <c r="C2376" s="1029"/>
      <c r="D2376" s="1030"/>
      <c r="E2376" s="1029"/>
      <c r="F2376" s="1029"/>
      <c r="J2376" s="1031"/>
      <c r="L2376" s="1032"/>
      <c r="M2376" s="1032"/>
      <c r="N2376" s="1032"/>
      <c r="O2376" s="981"/>
      <c r="P2376" s="981"/>
      <c r="Q2376" s="981"/>
      <c r="R2376" s="981"/>
      <c r="S2376" s="1032"/>
      <c r="T2376" s="1032"/>
      <c r="U2376" s="1032"/>
      <c r="X2376" s="981"/>
      <c r="Y2376" s="981"/>
    </row>
    <row r="2377" spans="1:52" ht="27.75" customHeight="1">
      <c r="A2377" s="981"/>
      <c r="B2377" s="1029"/>
      <c r="C2377" s="1029"/>
      <c r="D2377" s="1030"/>
      <c r="E2377" s="1029"/>
      <c r="F2377" s="1029"/>
      <c r="J2377" s="1031"/>
      <c r="L2377" s="1032"/>
      <c r="M2377" s="1032"/>
      <c r="N2377" s="1032"/>
      <c r="O2377" s="981"/>
      <c r="P2377" s="981"/>
      <c r="Q2377" s="981"/>
      <c r="R2377" s="981"/>
      <c r="S2377" s="1032"/>
      <c r="T2377" s="1032"/>
      <c r="U2377" s="1032"/>
      <c r="X2377" s="981"/>
      <c r="Y2377" s="981"/>
    </row>
    <row r="2378" spans="1:52" ht="13.5" customHeight="1">
      <c r="A2378" s="981"/>
      <c r="B2378" s="1454" t="s">
        <v>881</v>
      </c>
      <c r="C2378" s="1454"/>
      <c r="D2378" s="1454"/>
      <c r="E2378" s="1454"/>
      <c r="F2378" s="1454"/>
      <c r="J2378" s="1031"/>
      <c r="L2378" s="1032"/>
      <c r="M2378" s="1032"/>
      <c r="N2378" s="1032"/>
      <c r="O2378" s="981"/>
      <c r="P2378" s="981"/>
      <c r="Q2378" s="981"/>
      <c r="R2378" s="1454" t="s">
        <v>880</v>
      </c>
      <c r="S2378" s="1454"/>
      <c r="T2378" s="1454"/>
      <c r="U2378" s="1454"/>
      <c r="V2378" s="1454"/>
      <c r="W2378" s="1454"/>
      <c r="X2378" s="981"/>
      <c r="Y2378" s="981"/>
    </row>
    <row r="2379" spans="1:52" ht="13.5" customHeight="1">
      <c r="A2379" s="807" t="s">
        <v>841</v>
      </c>
      <c r="D2379" s="809"/>
      <c r="O2379" s="810" t="s">
        <v>4</v>
      </c>
      <c r="P2379" s="1544">
        <f>P2297+1</f>
        <v>44316</v>
      </c>
      <c r="Q2379" s="1544"/>
      <c r="R2379" s="1544"/>
      <c r="S2379" s="1544"/>
      <c r="T2379" s="1544"/>
      <c r="AU2379" s="812" t="s">
        <v>12</v>
      </c>
    </row>
    <row r="2380" spans="1:52" ht="13.5" customHeight="1">
      <c r="A2380" s="813" t="s">
        <v>11</v>
      </c>
      <c r="B2380" s="1530" t="s">
        <v>842</v>
      </c>
      <c r="C2380" s="1533" t="s">
        <v>5</v>
      </c>
      <c r="D2380" s="1530" t="s">
        <v>843</v>
      </c>
      <c r="E2380" s="1530" t="s">
        <v>844</v>
      </c>
      <c r="F2380" s="1545" t="s">
        <v>24</v>
      </c>
      <c r="G2380" s="1546"/>
      <c r="H2380" s="1546"/>
      <c r="I2380" s="1546"/>
      <c r="J2380" s="1547"/>
      <c r="K2380" s="1548" t="s">
        <v>25</v>
      </c>
      <c r="L2380" s="1549"/>
      <c r="M2380" s="1549"/>
      <c r="N2380" s="1549"/>
      <c r="O2380" s="1550"/>
      <c r="P2380" s="1551" t="s">
        <v>26</v>
      </c>
      <c r="Q2380" s="1552"/>
      <c r="R2380" s="1552"/>
      <c r="S2380" s="1552"/>
      <c r="T2380" s="1553"/>
      <c r="U2380" s="1563" t="s">
        <v>6</v>
      </c>
      <c r="V2380" s="1564"/>
      <c r="W2380" s="1564"/>
      <c r="X2380" s="1564"/>
      <c r="Y2380" s="1565"/>
      <c r="Z2380" s="1527" t="s">
        <v>11</v>
      </c>
      <c r="AA2380" s="1530" t="s">
        <v>845</v>
      </c>
      <c r="AB2380" s="1533" t="s">
        <v>5</v>
      </c>
      <c r="AC2380" s="1530" t="s">
        <v>843</v>
      </c>
      <c r="AD2380" s="1530" t="s">
        <v>844</v>
      </c>
      <c r="AE2380" s="1545" t="s">
        <v>9</v>
      </c>
      <c r="AF2380" s="1546"/>
      <c r="AG2380" s="1546"/>
      <c r="AH2380" s="1546"/>
      <c r="AI2380" s="1547"/>
      <c r="AJ2380" s="1545" t="s">
        <v>846</v>
      </c>
      <c r="AK2380" s="1546"/>
      <c r="AL2380" s="1546"/>
      <c r="AM2380" s="1546"/>
      <c r="AN2380" s="1547"/>
      <c r="AO2380" s="1545" t="s">
        <v>10</v>
      </c>
      <c r="AP2380" s="1546"/>
      <c r="AQ2380" s="1546"/>
      <c r="AR2380" s="1546"/>
      <c r="AS2380" s="1547"/>
      <c r="AT2380" s="1554" t="s">
        <v>23</v>
      </c>
      <c r="AU2380" s="1557">
        <v>42644</v>
      </c>
      <c r="AV2380" s="1558"/>
      <c r="AW2380" s="1558"/>
      <c r="AX2380" s="1558"/>
      <c r="AY2380" s="1558"/>
      <c r="AZ2380" s="1559"/>
    </row>
    <row r="2381" spans="1:52" ht="13.5" customHeight="1">
      <c r="A2381" s="814"/>
      <c r="B2381" s="1531"/>
      <c r="C2381" s="1534"/>
      <c r="D2381" s="1531"/>
      <c r="E2381" s="1531"/>
      <c r="F2381" s="1542" t="s">
        <v>13</v>
      </c>
      <c r="G2381" s="1543"/>
      <c r="H2381" s="1536" t="s">
        <v>8</v>
      </c>
      <c r="I2381" s="1537"/>
      <c r="J2381" s="1310" t="s">
        <v>14</v>
      </c>
      <c r="K2381" s="1542" t="s">
        <v>13</v>
      </c>
      <c r="L2381" s="1543"/>
      <c r="M2381" s="1536" t="s">
        <v>8</v>
      </c>
      <c r="N2381" s="1537"/>
      <c r="O2381" s="1310" t="s">
        <v>14</v>
      </c>
      <c r="P2381" s="1542" t="s">
        <v>13</v>
      </c>
      <c r="Q2381" s="1543"/>
      <c r="R2381" s="1536" t="s">
        <v>8</v>
      </c>
      <c r="S2381" s="1537"/>
      <c r="T2381" s="1310" t="s">
        <v>14</v>
      </c>
      <c r="U2381" s="1542" t="s">
        <v>13</v>
      </c>
      <c r="V2381" s="1543"/>
      <c r="W2381" s="1536" t="s">
        <v>8</v>
      </c>
      <c r="X2381" s="1537"/>
      <c r="Y2381" s="1310" t="s">
        <v>14</v>
      </c>
      <c r="Z2381" s="1528"/>
      <c r="AA2381" s="1531"/>
      <c r="AB2381" s="1534"/>
      <c r="AC2381" s="1531"/>
      <c r="AD2381" s="1531"/>
      <c r="AE2381" s="1542" t="s">
        <v>13</v>
      </c>
      <c r="AF2381" s="1543"/>
      <c r="AG2381" s="1536" t="s">
        <v>8</v>
      </c>
      <c r="AH2381" s="1537"/>
      <c r="AI2381" s="1310" t="s">
        <v>14</v>
      </c>
      <c r="AJ2381" s="1542" t="s">
        <v>13</v>
      </c>
      <c r="AK2381" s="1543"/>
      <c r="AL2381" s="1536" t="s">
        <v>8</v>
      </c>
      <c r="AM2381" s="1537"/>
      <c r="AN2381" s="1310" t="s">
        <v>14</v>
      </c>
      <c r="AO2381" s="1542" t="s">
        <v>13</v>
      </c>
      <c r="AP2381" s="1543"/>
      <c r="AQ2381" s="1536" t="s">
        <v>8</v>
      </c>
      <c r="AR2381" s="1537"/>
      <c r="AS2381" s="1310" t="s">
        <v>14</v>
      </c>
      <c r="AT2381" s="1555"/>
      <c r="AU2381" s="1560"/>
      <c r="AV2381" s="1561"/>
      <c r="AW2381" s="1561"/>
      <c r="AX2381" s="1561"/>
      <c r="AY2381" s="1561"/>
      <c r="AZ2381" s="1562"/>
    </row>
    <row r="2382" spans="1:52" ht="13.5" customHeight="1">
      <c r="A2382" s="814"/>
      <c r="B2382" s="1531"/>
      <c r="C2382" s="1534"/>
      <c r="D2382" s="1531"/>
      <c r="E2382" s="1531"/>
      <c r="F2382" s="1540" t="s">
        <v>15</v>
      </c>
      <c r="G2382" s="1525" t="s">
        <v>22</v>
      </c>
      <c r="H2382" s="1523" t="s">
        <v>15</v>
      </c>
      <c r="I2382" s="1523" t="s">
        <v>22</v>
      </c>
      <c r="J2382" s="1538"/>
      <c r="K2382" s="1525" t="s">
        <v>15</v>
      </c>
      <c r="L2382" s="1525" t="s">
        <v>22</v>
      </c>
      <c r="M2382" s="1523" t="s">
        <v>15</v>
      </c>
      <c r="N2382" s="1523" t="s">
        <v>22</v>
      </c>
      <c r="O2382" s="1538"/>
      <c r="P2382" s="1525" t="s">
        <v>15</v>
      </c>
      <c r="Q2382" s="1525" t="s">
        <v>22</v>
      </c>
      <c r="R2382" s="1523" t="s">
        <v>15</v>
      </c>
      <c r="S2382" s="1523" t="s">
        <v>22</v>
      </c>
      <c r="T2382" s="1538"/>
      <c r="U2382" s="1525" t="s">
        <v>15</v>
      </c>
      <c r="V2382" s="1525" t="s">
        <v>22</v>
      </c>
      <c r="W2382" s="1523" t="s">
        <v>15</v>
      </c>
      <c r="X2382" s="1523" t="s">
        <v>22</v>
      </c>
      <c r="Y2382" s="1538"/>
      <c r="Z2382" s="1528"/>
      <c r="AA2382" s="1531"/>
      <c r="AB2382" s="1534"/>
      <c r="AC2382" s="1531"/>
      <c r="AD2382" s="1531"/>
      <c r="AE2382" s="1310" t="s">
        <v>15</v>
      </c>
      <c r="AF2382" s="1523" t="s">
        <v>22</v>
      </c>
      <c r="AG2382" s="1523" t="s">
        <v>15</v>
      </c>
      <c r="AH2382" s="1523" t="s">
        <v>22</v>
      </c>
      <c r="AI2382" s="1538"/>
      <c r="AJ2382" s="1523" t="s">
        <v>15</v>
      </c>
      <c r="AK2382" s="1523" t="s">
        <v>22</v>
      </c>
      <c r="AL2382" s="1523" t="s">
        <v>15</v>
      </c>
      <c r="AM2382" s="1523" t="s">
        <v>22</v>
      </c>
      <c r="AN2382" s="1538"/>
      <c r="AO2382" s="1523" t="s">
        <v>15</v>
      </c>
      <c r="AP2382" s="1523" t="s">
        <v>22</v>
      </c>
      <c r="AQ2382" s="1523" t="s">
        <v>15</v>
      </c>
      <c r="AR2382" s="1523" t="s">
        <v>22</v>
      </c>
      <c r="AS2382" s="1538"/>
      <c r="AT2382" s="1555"/>
      <c r="AU2382" s="1507">
        <f>P2379</f>
        <v>44316</v>
      </c>
      <c r="AV2382" s="1508"/>
      <c r="AW2382" s="1508"/>
      <c r="AX2382" s="1508"/>
      <c r="AY2382" s="1508"/>
      <c r="AZ2382" s="1509"/>
    </row>
    <row r="2383" spans="1:52" ht="13.5" customHeight="1">
      <c r="A2383" s="815"/>
      <c r="B2383" s="1532"/>
      <c r="C2383" s="1535"/>
      <c r="D2383" s="1532"/>
      <c r="E2383" s="1532"/>
      <c r="F2383" s="1541"/>
      <c r="G2383" s="1526"/>
      <c r="H2383" s="1524"/>
      <c r="I2383" s="1524"/>
      <c r="J2383" s="1539"/>
      <c r="K2383" s="1526"/>
      <c r="L2383" s="1526"/>
      <c r="M2383" s="1524"/>
      <c r="N2383" s="1524"/>
      <c r="O2383" s="1539"/>
      <c r="P2383" s="1526"/>
      <c r="Q2383" s="1526"/>
      <c r="R2383" s="1524"/>
      <c r="S2383" s="1524"/>
      <c r="T2383" s="1539"/>
      <c r="U2383" s="1526"/>
      <c r="V2383" s="1526"/>
      <c r="W2383" s="1524"/>
      <c r="X2383" s="1524"/>
      <c r="Y2383" s="1539"/>
      <c r="Z2383" s="1529"/>
      <c r="AA2383" s="1532"/>
      <c r="AB2383" s="1535"/>
      <c r="AC2383" s="1532"/>
      <c r="AD2383" s="1532"/>
      <c r="AE2383" s="1539"/>
      <c r="AF2383" s="1524"/>
      <c r="AG2383" s="1524"/>
      <c r="AH2383" s="1524"/>
      <c r="AI2383" s="1539"/>
      <c r="AJ2383" s="1524"/>
      <c r="AK2383" s="1524"/>
      <c r="AL2383" s="1524"/>
      <c r="AM2383" s="1524"/>
      <c r="AN2383" s="1539"/>
      <c r="AO2383" s="1524"/>
      <c r="AP2383" s="1524"/>
      <c r="AQ2383" s="1524"/>
      <c r="AR2383" s="1524"/>
      <c r="AS2383" s="1539"/>
      <c r="AT2383" s="1556"/>
      <c r="AU2383" s="1510"/>
      <c r="AV2383" s="1511"/>
      <c r="AW2383" s="1511"/>
      <c r="AX2383" s="1511"/>
      <c r="AY2383" s="1511"/>
      <c r="AZ2383" s="1512"/>
    </row>
    <row r="2384" spans="1:52" ht="13.5" customHeight="1">
      <c r="A2384" s="816">
        <v>1</v>
      </c>
      <c r="B2384" s="1033" t="s">
        <v>229</v>
      </c>
      <c r="C2384" s="817" t="s">
        <v>66</v>
      </c>
      <c r="D2384" s="1054">
        <v>2</v>
      </c>
      <c r="E2384" s="1055">
        <v>2</v>
      </c>
      <c r="F2384" s="1056">
        <v>20</v>
      </c>
      <c r="G2384" s="1057"/>
      <c r="H2384" s="1058"/>
      <c r="I2384" s="1059"/>
      <c r="J2384" s="1060">
        <f t="shared" ref="J2384:J2430" si="947">SUM(F2384:I2384)*$E2384</f>
        <v>40</v>
      </c>
      <c r="K2384" s="1056">
        <v>25</v>
      </c>
      <c r="L2384" s="1061"/>
      <c r="M2384" s="1062"/>
      <c r="N2384" s="1063"/>
      <c r="O2384" s="1060">
        <f>SUM(K2384:N2384)*$E2384</f>
        <v>50</v>
      </c>
      <c r="P2384" s="1056">
        <v>25</v>
      </c>
      <c r="Q2384" s="1061"/>
      <c r="R2384" s="1062"/>
      <c r="S2384" s="1063"/>
      <c r="T2384" s="1064">
        <f t="shared" ref="T2384:T2426" si="948">SUM(P2384:S2384)*$E2384</f>
        <v>50</v>
      </c>
      <c r="U2384" s="1065">
        <f>SUM(F2384,K2384,P2384)</f>
        <v>70</v>
      </c>
      <c r="V2384" s="1061">
        <f>SUM(G2384,L2384,Q2384)</f>
        <v>0</v>
      </c>
      <c r="W2384" s="1062">
        <f>SUM(H2384,M2384,R2384)</f>
        <v>0</v>
      </c>
      <c r="X2384" s="1063">
        <f>SUM(I2384,N2384,S2384)</f>
        <v>0</v>
      </c>
      <c r="Y2384" s="1064">
        <f>SUM(J2384,O2384,T2384)</f>
        <v>140</v>
      </c>
      <c r="Z2384" s="1066">
        <f>A2384</f>
        <v>1</v>
      </c>
      <c r="AA2384" s="1067" t="str">
        <f>B2384</f>
        <v>Than trấu</v>
      </c>
      <c r="AB2384" s="1068" t="str">
        <f>C2384</f>
        <v>kg</v>
      </c>
      <c r="AC2384" s="1069">
        <f>D2384</f>
        <v>2</v>
      </c>
      <c r="AD2384" s="1070">
        <f>E2384</f>
        <v>2</v>
      </c>
      <c r="AE2384" s="1071">
        <f t="shared" ref="AE2384:AE2400" si="949">AE2302+AJ2302-AO2302</f>
        <v>8416</v>
      </c>
      <c r="AF2384" s="1071">
        <f t="shared" ref="AF2384:AH2399" si="950">AF2302+AK2302-AP2302</f>
        <v>0</v>
      </c>
      <c r="AG2384" s="1071">
        <f t="shared" si="950"/>
        <v>0</v>
      </c>
      <c r="AH2384" s="1071">
        <f t="shared" si="950"/>
        <v>0</v>
      </c>
      <c r="AI2384" s="1072">
        <f>SUM(AE2384:AH2384)*$E2384</f>
        <v>16832</v>
      </c>
      <c r="AJ2384" s="1073"/>
      <c r="AK2384" s="1063"/>
      <c r="AL2384" s="1063"/>
      <c r="AM2384" s="1063"/>
      <c r="AN2384" s="1072">
        <f t="shared" ref="AN2384:AN2400" si="951">SUM(AJ2384:AM2384)*$E2384</f>
        <v>0</v>
      </c>
      <c r="AO2384" s="1061">
        <f t="shared" ref="AO2384:AS2434" si="952">U2384</f>
        <v>70</v>
      </c>
      <c r="AP2384" s="1061">
        <f t="shared" si="952"/>
        <v>0</v>
      </c>
      <c r="AQ2384" s="1074">
        <f t="shared" si="952"/>
        <v>0</v>
      </c>
      <c r="AR2384" s="1074">
        <f t="shared" si="952"/>
        <v>0</v>
      </c>
      <c r="AS2384" s="1075">
        <f t="shared" si="952"/>
        <v>140</v>
      </c>
      <c r="AT2384" s="837">
        <f>IF(AC2384&lt;&gt;0,SUM(AO2384:AR2384)*$AC2384-SUM(AO2384:AR2384)*$AD2384,"")</f>
        <v>0</v>
      </c>
      <c r="AU2384" s="1513" t="s">
        <v>847</v>
      </c>
      <c r="AV2384" s="1514"/>
      <c r="AW2384" s="1514"/>
      <c r="AX2384" s="1514"/>
      <c r="AY2384" s="1514"/>
      <c r="AZ2384" s="1515"/>
    </row>
    <row r="2385" spans="1:52" ht="13.5" customHeight="1">
      <c r="A2385" s="838">
        <f>IF(B2385&lt;&gt;"",MAX($A2383:$A2384)+1,"")</f>
        <v>2</v>
      </c>
      <c r="B2385" s="1036" t="s">
        <v>848</v>
      </c>
      <c r="C2385" s="817" t="s">
        <v>66</v>
      </c>
      <c r="D2385" s="1054">
        <v>2</v>
      </c>
      <c r="E2385" s="921">
        <v>2</v>
      </c>
      <c r="F2385" s="1071"/>
      <c r="G2385" s="1076"/>
      <c r="H2385" s="1077"/>
      <c r="I2385" s="1077"/>
      <c r="J2385" s="1060">
        <f t="shared" si="947"/>
        <v>0</v>
      </c>
      <c r="K2385" s="1071"/>
      <c r="L2385" s="1061"/>
      <c r="M2385" s="1063"/>
      <c r="N2385" s="1063"/>
      <c r="O2385" s="1060">
        <f>SUM(K2385:N2385)*$E2385</f>
        <v>0</v>
      </c>
      <c r="P2385" s="1078"/>
      <c r="Q2385" s="1061"/>
      <c r="R2385" s="1063"/>
      <c r="S2385" s="1063"/>
      <c r="T2385" s="1079">
        <f t="shared" si="948"/>
        <v>0</v>
      </c>
      <c r="U2385" s="1071">
        <f t="shared" ref="U2385:Y2400" si="953">SUM(F2385,K2385,P2385)</f>
        <v>0</v>
      </c>
      <c r="V2385" s="1061">
        <f t="shared" si="953"/>
        <v>0</v>
      </c>
      <c r="W2385" s="1063">
        <f t="shared" si="953"/>
        <v>0</v>
      </c>
      <c r="X2385" s="1063">
        <f t="shared" si="953"/>
        <v>0</v>
      </c>
      <c r="Y2385" s="1060">
        <f>SUM(J2385,O2385,T2385)</f>
        <v>0</v>
      </c>
      <c r="Z2385" s="1080">
        <f>A2385</f>
        <v>2</v>
      </c>
      <c r="AA2385" s="1081" t="str">
        <f t="shared" ref="AA2385:AD2443" si="954">B2385</f>
        <v>Củi gỗ</v>
      </c>
      <c r="AB2385" s="1082" t="str">
        <f t="shared" si="954"/>
        <v>kg</v>
      </c>
      <c r="AC2385" s="1083">
        <f t="shared" si="954"/>
        <v>2</v>
      </c>
      <c r="AD2385" s="1079">
        <f t="shared" si="954"/>
        <v>2</v>
      </c>
      <c r="AE2385" s="1071">
        <f t="shared" si="949"/>
        <v>1980</v>
      </c>
      <c r="AF2385" s="1071">
        <f t="shared" si="950"/>
        <v>0</v>
      </c>
      <c r="AG2385" s="1071">
        <f t="shared" si="950"/>
        <v>0</v>
      </c>
      <c r="AH2385" s="1071">
        <f t="shared" si="950"/>
        <v>0</v>
      </c>
      <c r="AI2385" s="1060">
        <f t="shared" ref="AI2385:AI2443" si="955">SUM(AE2385:AH2385)*$E2385</f>
        <v>3960</v>
      </c>
      <c r="AJ2385" s="1084"/>
      <c r="AK2385" s="1063"/>
      <c r="AL2385" s="1063"/>
      <c r="AM2385" s="1063"/>
      <c r="AN2385" s="1085">
        <f t="shared" si="951"/>
        <v>0</v>
      </c>
      <c r="AO2385" s="1061">
        <f t="shared" si="952"/>
        <v>0</v>
      </c>
      <c r="AP2385" s="1061">
        <f t="shared" si="952"/>
        <v>0</v>
      </c>
      <c r="AQ2385" s="1061">
        <f t="shared" si="952"/>
        <v>0</v>
      </c>
      <c r="AR2385" s="1061">
        <f t="shared" si="952"/>
        <v>0</v>
      </c>
      <c r="AS2385" s="1061">
        <f t="shared" si="952"/>
        <v>0</v>
      </c>
      <c r="AT2385" s="850">
        <f>IF(AC2385&lt;&gt;0,SUM(AO2385:AR2385)*$AC2385-SUM(AO2385:AR2385)*$AD2385,"")</f>
        <v>0</v>
      </c>
      <c r="AU2385" s="1516" t="s">
        <v>827</v>
      </c>
      <c r="AV2385" s="1517"/>
      <c r="AW2385" s="1517"/>
      <c r="AX2385" s="1517"/>
      <c r="AY2385" s="1517"/>
      <c r="AZ2385" s="851"/>
    </row>
    <row r="2386" spans="1:52" ht="13.5" customHeight="1">
      <c r="A2386" s="838">
        <f t="shared" ref="A2386:A2429" si="956">IF(B2386&lt;&gt;"",MAX($A2384:$A2385)+1,"")</f>
        <v>3</v>
      </c>
      <c r="B2386" s="1033" t="s">
        <v>849</v>
      </c>
      <c r="C2386" s="817" t="s">
        <v>66</v>
      </c>
      <c r="D2386" s="1054">
        <v>12.6</v>
      </c>
      <c r="E2386" s="921">
        <v>12.6</v>
      </c>
      <c r="F2386" s="1065">
        <v>8</v>
      </c>
      <c r="G2386" s="1086"/>
      <c r="H2386" s="1087"/>
      <c r="I2386" s="1077"/>
      <c r="J2386" s="1060">
        <f t="shared" si="947"/>
        <v>100.8</v>
      </c>
      <c r="K2386" s="1088">
        <v>14</v>
      </c>
      <c r="L2386" s="1061"/>
      <c r="M2386" s="1062"/>
      <c r="N2386" s="1063"/>
      <c r="O2386" s="1060">
        <f>SUM(K2386:N2386)*$E2386</f>
        <v>176.4</v>
      </c>
      <c r="P2386" s="1056">
        <v>17</v>
      </c>
      <c r="Q2386" s="1061"/>
      <c r="R2386" s="1062"/>
      <c r="S2386" s="1063"/>
      <c r="T2386" s="1079">
        <f t="shared" si="948"/>
        <v>214.2</v>
      </c>
      <c r="U2386" s="1065">
        <f t="shared" si="953"/>
        <v>39</v>
      </c>
      <c r="V2386" s="1061">
        <f t="shared" si="953"/>
        <v>0</v>
      </c>
      <c r="W2386" s="1062">
        <f t="shared" si="953"/>
        <v>0</v>
      </c>
      <c r="X2386" s="1063">
        <f t="shared" si="953"/>
        <v>0</v>
      </c>
      <c r="Y2386" s="1060">
        <f t="shared" si="953"/>
        <v>491.4</v>
      </c>
      <c r="Z2386" s="1080">
        <f t="shared" ref="Z2386:Z2443" si="957">A2386</f>
        <v>3</v>
      </c>
      <c r="AA2386" s="1081" t="str">
        <f t="shared" si="954"/>
        <v>Gạo X 23</v>
      </c>
      <c r="AB2386" s="1082" t="str">
        <f t="shared" si="954"/>
        <v>kg</v>
      </c>
      <c r="AC2386" s="1083">
        <f t="shared" si="954"/>
        <v>12.6</v>
      </c>
      <c r="AD2386" s="1089">
        <f t="shared" si="954"/>
        <v>12.6</v>
      </c>
      <c r="AE2386" s="1071">
        <f t="shared" si="949"/>
        <v>2928</v>
      </c>
      <c r="AF2386" s="1071">
        <f t="shared" si="950"/>
        <v>0</v>
      </c>
      <c r="AG2386" s="1071">
        <f t="shared" si="950"/>
        <v>0</v>
      </c>
      <c r="AH2386" s="1071">
        <f t="shared" si="950"/>
        <v>0</v>
      </c>
      <c r="AI2386" s="1060">
        <f t="shared" si="955"/>
        <v>36892.799999999996</v>
      </c>
      <c r="AJ2386" s="1084"/>
      <c r="AK2386" s="1063"/>
      <c r="AL2386" s="1063"/>
      <c r="AM2386" s="1063"/>
      <c r="AN2386" s="1085">
        <f t="shared" si="951"/>
        <v>0</v>
      </c>
      <c r="AO2386" s="1061">
        <f t="shared" si="952"/>
        <v>39</v>
      </c>
      <c r="AP2386" s="1061">
        <f t="shared" si="952"/>
        <v>0</v>
      </c>
      <c r="AQ2386" s="1061">
        <f t="shared" si="952"/>
        <v>0</v>
      </c>
      <c r="AR2386" s="1061">
        <f t="shared" si="952"/>
        <v>0</v>
      </c>
      <c r="AS2386" s="1061">
        <f t="shared" si="952"/>
        <v>491.4</v>
      </c>
      <c r="AT2386" s="850">
        <f t="shared" ref="AT2386:AT2443" si="958">IF(AC2386&lt;&gt;0,SUM(AO2386:AR2386)*$AC2386-SUM(AO2386:AR2386)*$AD2386,"")</f>
        <v>0</v>
      </c>
      <c r="AU2386" s="859" t="s">
        <v>828</v>
      </c>
      <c r="AV2386" s="1518">
        <f>SUM(AX2387:AX2389)</f>
        <v>140</v>
      </c>
      <c r="AW2386" s="1519"/>
      <c r="AX2386" s="1519"/>
      <c r="AY2386" s="861"/>
      <c r="AZ2386" s="862" t="s">
        <v>829</v>
      </c>
    </row>
    <row r="2387" spans="1:52" ht="13.5" customHeight="1">
      <c r="A2387" s="838">
        <f t="shared" si="956"/>
        <v>4</v>
      </c>
      <c r="B2387" s="1038" t="s">
        <v>850</v>
      </c>
      <c r="C2387" s="817" t="s">
        <v>389</v>
      </c>
      <c r="D2387" s="1054">
        <v>10</v>
      </c>
      <c r="E2387" s="1055">
        <v>10</v>
      </c>
      <c r="F2387" s="1061"/>
      <c r="G2387" s="1090"/>
      <c r="H2387" s="1091"/>
      <c r="I2387" s="1077"/>
      <c r="J2387" s="1060">
        <f t="shared" si="947"/>
        <v>0</v>
      </c>
      <c r="K2387" s="1092"/>
      <c r="L2387" s="1061"/>
      <c r="M2387" s="1063"/>
      <c r="N2387" s="1063"/>
      <c r="O2387" s="1060">
        <f t="shared" ref="O2387:O2393" si="959">SUM(K2387:N2387)*$E2387</f>
        <v>0</v>
      </c>
      <c r="P2387" s="1093"/>
      <c r="Q2387" s="1061"/>
      <c r="R2387" s="1063">
        <v>0.5</v>
      </c>
      <c r="S2387" s="1063"/>
      <c r="T2387" s="1079">
        <f t="shared" si="948"/>
        <v>5</v>
      </c>
      <c r="U2387" s="1061">
        <f t="shared" si="953"/>
        <v>0</v>
      </c>
      <c r="V2387" s="1061">
        <f t="shared" si="953"/>
        <v>0</v>
      </c>
      <c r="W2387" s="1063">
        <f t="shared" si="953"/>
        <v>0.5</v>
      </c>
      <c r="X2387" s="1063">
        <f t="shared" si="953"/>
        <v>0</v>
      </c>
      <c r="Y2387" s="1060">
        <f t="shared" si="953"/>
        <v>5</v>
      </c>
      <c r="Z2387" s="1080">
        <f t="shared" si="957"/>
        <v>4</v>
      </c>
      <c r="AA2387" s="1081" t="str">
        <f t="shared" si="954"/>
        <v>Bột súp</v>
      </c>
      <c r="AB2387" s="1082" t="str">
        <f t="shared" si="954"/>
        <v>lít</v>
      </c>
      <c r="AC2387" s="1083">
        <f t="shared" si="954"/>
        <v>10</v>
      </c>
      <c r="AD2387" s="1089">
        <f t="shared" si="954"/>
        <v>10</v>
      </c>
      <c r="AE2387" s="1071">
        <f t="shared" si="949"/>
        <v>0</v>
      </c>
      <c r="AF2387" s="1071">
        <f t="shared" si="950"/>
        <v>0</v>
      </c>
      <c r="AG2387" s="1071">
        <f t="shared" si="950"/>
        <v>3.5</v>
      </c>
      <c r="AH2387" s="1071">
        <f t="shared" si="950"/>
        <v>0</v>
      </c>
      <c r="AI2387" s="1060">
        <f t="shared" si="955"/>
        <v>35</v>
      </c>
      <c r="AJ2387" s="1084"/>
      <c r="AK2387" s="1094"/>
      <c r="AL2387" s="1095"/>
      <c r="AM2387" s="1063"/>
      <c r="AN2387" s="1085">
        <f t="shared" si="951"/>
        <v>0</v>
      </c>
      <c r="AO2387" s="1061">
        <f t="shared" si="952"/>
        <v>0</v>
      </c>
      <c r="AP2387" s="1061">
        <f t="shared" si="952"/>
        <v>0</v>
      </c>
      <c r="AQ2387" s="1061">
        <f t="shared" si="952"/>
        <v>0.5</v>
      </c>
      <c r="AR2387" s="1061">
        <f t="shared" si="952"/>
        <v>0</v>
      </c>
      <c r="AS2387" s="1061">
        <f t="shared" si="952"/>
        <v>5</v>
      </c>
      <c r="AT2387" s="850">
        <f t="shared" si="958"/>
        <v>0</v>
      </c>
      <c r="AU2387" s="867" t="s">
        <v>830</v>
      </c>
      <c r="AV2387" s="868">
        <f>F2452</f>
        <v>43</v>
      </c>
      <c r="AW2387" s="861" t="s">
        <v>27</v>
      </c>
      <c r="AX2387" s="869">
        <f>H2452</f>
        <v>14</v>
      </c>
      <c r="AY2387" s="861" t="s">
        <v>28</v>
      </c>
      <c r="AZ2387" s="870">
        <f>AX2387*AV2387</f>
        <v>602</v>
      </c>
    </row>
    <row r="2388" spans="1:52" ht="13.5" customHeight="1">
      <c r="A2388" s="838">
        <f t="shared" si="956"/>
        <v>5</v>
      </c>
      <c r="B2388" s="1039" t="s">
        <v>851</v>
      </c>
      <c r="C2388" s="817" t="s">
        <v>389</v>
      </c>
      <c r="D2388" s="1054">
        <v>30</v>
      </c>
      <c r="E2388" s="1096">
        <v>25</v>
      </c>
      <c r="F2388" s="1061"/>
      <c r="G2388" s="1090">
        <v>0.5</v>
      </c>
      <c r="H2388" s="1091"/>
      <c r="I2388" s="1077"/>
      <c r="J2388" s="1060">
        <f t="shared" si="947"/>
        <v>12.5</v>
      </c>
      <c r="K2388" s="1092"/>
      <c r="L2388" s="1065">
        <v>1</v>
      </c>
      <c r="M2388" s="1063"/>
      <c r="N2388" s="1063"/>
      <c r="O2388" s="1060">
        <f t="shared" si="959"/>
        <v>25</v>
      </c>
      <c r="P2388" s="1093"/>
      <c r="Q2388" s="1065">
        <v>1</v>
      </c>
      <c r="R2388" s="1063"/>
      <c r="S2388" s="1063"/>
      <c r="T2388" s="1079">
        <f t="shared" si="948"/>
        <v>25</v>
      </c>
      <c r="U2388" s="1061">
        <f t="shared" si="953"/>
        <v>0</v>
      </c>
      <c r="V2388" s="1065">
        <f t="shared" si="953"/>
        <v>2.5</v>
      </c>
      <c r="W2388" s="1063">
        <f t="shared" si="953"/>
        <v>0</v>
      </c>
      <c r="X2388" s="1063">
        <f t="shared" si="953"/>
        <v>0</v>
      </c>
      <c r="Y2388" s="1060">
        <f t="shared" si="953"/>
        <v>62.5</v>
      </c>
      <c r="Z2388" s="1080">
        <f t="shared" si="957"/>
        <v>5</v>
      </c>
      <c r="AA2388" s="1081" t="str">
        <f t="shared" si="954"/>
        <v>Nmắm thường</v>
      </c>
      <c r="AB2388" s="1082" t="str">
        <f t="shared" si="954"/>
        <v>lít</v>
      </c>
      <c r="AC2388" s="1083">
        <f t="shared" si="954"/>
        <v>30</v>
      </c>
      <c r="AD2388" s="1089">
        <f t="shared" si="954"/>
        <v>25</v>
      </c>
      <c r="AE2388" s="1071">
        <f t="shared" si="949"/>
        <v>0</v>
      </c>
      <c r="AF2388" s="1071">
        <f t="shared" si="950"/>
        <v>31.5</v>
      </c>
      <c r="AG2388" s="1071">
        <f t="shared" si="950"/>
        <v>0</v>
      </c>
      <c r="AH2388" s="1071">
        <f t="shared" si="950"/>
        <v>0</v>
      </c>
      <c r="AI2388" s="1060">
        <f t="shared" si="955"/>
        <v>787.5</v>
      </c>
      <c r="AJ2388" s="1084"/>
      <c r="AK2388" s="1097"/>
      <c r="AL2388" s="1063"/>
      <c r="AM2388" s="1063"/>
      <c r="AN2388" s="1085">
        <f t="shared" si="951"/>
        <v>0</v>
      </c>
      <c r="AO2388" s="1061">
        <f t="shared" si="952"/>
        <v>0</v>
      </c>
      <c r="AP2388" s="1061">
        <f t="shared" si="952"/>
        <v>2.5</v>
      </c>
      <c r="AQ2388" s="1061">
        <f t="shared" si="952"/>
        <v>0</v>
      </c>
      <c r="AR2388" s="1061">
        <f t="shared" si="952"/>
        <v>0</v>
      </c>
      <c r="AS2388" s="1061">
        <f t="shared" si="952"/>
        <v>62.5</v>
      </c>
      <c r="AT2388" s="850">
        <f t="shared" si="958"/>
        <v>12.5</v>
      </c>
      <c r="AU2388" s="867" t="s">
        <v>831</v>
      </c>
      <c r="AV2388" s="874">
        <f>F2453</f>
        <v>43</v>
      </c>
      <c r="AW2388" s="861" t="s">
        <v>27</v>
      </c>
      <c r="AX2388" s="869">
        <f>H2453</f>
        <v>32</v>
      </c>
      <c r="AY2388" s="861" t="s">
        <v>28</v>
      </c>
      <c r="AZ2388" s="870">
        <f>AX2388*AV2388</f>
        <v>1376</v>
      </c>
    </row>
    <row r="2389" spans="1:52" ht="13.5" customHeight="1">
      <c r="A2389" s="838">
        <f t="shared" si="956"/>
        <v>6</v>
      </c>
      <c r="B2389" s="1039" t="s">
        <v>496</v>
      </c>
      <c r="C2389" s="817" t="s">
        <v>852</v>
      </c>
      <c r="D2389" s="1054">
        <v>42</v>
      </c>
      <c r="E2389" s="1098">
        <v>42</v>
      </c>
      <c r="F2389" s="1061"/>
      <c r="G2389" s="1086"/>
      <c r="H2389" s="1063">
        <v>0.2</v>
      </c>
      <c r="I2389" s="1077"/>
      <c r="J2389" s="1060">
        <f t="shared" si="947"/>
        <v>8.4</v>
      </c>
      <c r="K2389" s="1092"/>
      <c r="L2389" s="1061"/>
      <c r="M2389" s="1099">
        <v>0.4</v>
      </c>
      <c r="N2389" s="1063"/>
      <c r="O2389" s="1060">
        <f t="shared" si="959"/>
        <v>16.8</v>
      </c>
      <c r="P2389" s="1093"/>
      <c r="Q2389" s="1061"/>
      <c r="R2389" s="1100">
        <v>0.6</v>
      </c>
      <c r="S2389" s="1063"/>
      <c r="T2389" s="1079">
        <f t="shared" si="948"/>
        <v>25.2</v>
      </c>
      <c r="U2389" s="1061">
        <f t="shared" si="953"/>
        <v>0</v>
      </c>
      <c r="V2389" s="1061">
        <f t="shared" si="953"/>
        <v>0</v>
      </c>
      <c r="W2389" s="1063">
        <f t="shared" si="953"/>
        <v>1.2000000000000002</v>
      </c>
      <c r="X2389" s="1063">
        <f t="shared" si="953"/>
        <v>0</v>
      </c>
      <c r="Y2389" s="1060">
        <f t="shared" si="953"/>
        <v>50.400000000000006</v>
      </c>
      <c r="Z2389" s="1080">
        <f t="shared" si="957"/>
        <v>6</v>
      </c>
      <c r="AA2389" s="1101" t="str">
        <f t="shared" si="954"/>
        <v>Mì chính VEDAN</v>
      </c>
      <c r="AB2389" s="1082" t="str">
        <f t="shared" si="954"/>
        <v>Kg</v>
      </c>
      <c r="AC2389" s="1083">
        <f t="shared" si="954"/>
        <v>42</v>
      </c>
      <c r="AD2389" s="1089">
        <f t="shared" si="954"/>
        <v>42</v>
      </c>
      <c r="AE2389" s="1071">
        <f t="shared" si="949"/>
        <v>0</v>
      </c>
      <c r="AF2389" s="1071">
        <f t="shared" si="950"/>
        <v>0</v>
      </c>
      <c r="AG2389" s="1071">
        <f t="shared" si="950"/>
        <v>9.3000000000000025</v>
      </c>
      <c r="AH2389" s="1071">
        <f t="shared" si="950"/>
        <v>0</v>
      </c>
      <c r="AI2389" s="1060">
        <f t="shared" si="955"/>
        <v>390.60000000000008</v>
      </c>
      <c r="AJ2389" s="1102"/>
      <c r="AK2389" s="1063"/>
      <c r="AL2389" s="1103"/>
      <c r="AM2389" s="1063"/>
      <c r="AN2389" s="1085">
        <f t="shared" si="951"/>
        <v>0</v>
      </c>
      <c r="AO2389" s="1061">
        <f t="shared" si="952"/>
        <v>0</v>
      </c>
      <c r="AP2389" s="1061">
        <f t="shared" si="952"/>
        <v>0</v>
      </c>
      <c r="AQ2389" s="1061">
        <f t="shared" si="952"/>
        <v>1.2000000000000002</v>
      </c>
      <c r="AR2389" s="1061">
        <f t="shared" si="952"/>
        <v>0</v>
      </c>
      <c r="AS2389" s="1061">
        <f t="shared" si="952"/>
        <v>50.400000000000006</v>
      </c>
      <c r="AT2389" s="850">
        <f t="shared" si="958"/>
        <v>0</v>
      </c>
      <c r="AU2389" s="880" t="s">
        <v>832</v>
      </c>
      <c r="AV2389" s="874">
        <f>F2454</f>
        <v>43</v>
      </c>
      <c r="AW2389" s="861" t="s">
        <v>27</v>
      </c>
      <c r="AX2389" s="869">
        <f>H2454</f>
        <v>94</v>
      </c>
      <c r="AY2389" s="861" t="s">
        <v>28</v>
      </c>
      <c r="AZ2389" s="870">
        <f>AX2389*AV2389</f>
        <v>4042</v>
      </c>
    </row>
    <row r="2390" spans="1:52" ht="13.5" customHeight="1">
      <c r="A2390" s="838">
        <f t="shared" si="956"/>
        <v>7</v>
      </c>
      <c r="B2390" s="1036" t="s">
        <v>43</v>
      </c>
      <c r="C2390" s="881" t="s">
        <v>66</v>
      </c>
      <c r="D2390" s="1104">
        <v>3.5</v>
      </c>
      <c r="E2390" s="1105">
        <v>3.5</v>
      </c>
      <c r="F2390" s="1106"/>
      <c r="G2390" s="1086"/>
      <c r="H2390" s="1107">
        <v>0.5</v>
      </c>
      <c r="I2390" s="1077"/>
      <c r="J2390" s="1060">
        <f t="shared" si="947"/>
        <v>1.75</v>
      </c>
      <c r="K2390" s="1092"/>
      <c r="L2390" s="1061"/>
      <c r="M2390" s="1099">
        <v>0.7</v>
      </c>
      <c r="N2390" s="1063"/>
      <c r="O2390" s="1060">
        <f t="shared" si="959"/>
        <v>2.4499999999999997</v>
      </c>
      <c r="P2390" s="1093" t="s">
        <v>883</v>
      </c>
      <c r="Q2390" s="1061"/>
      <c r="R2390" s="1100">
        <v>0.8</v>
      </c>
      <c r="S2390" s="1063"/>
      <c r="T2390" s="1079">
        <f t="shared" si="948"/>
        <v>2.8000000000000003</v>
      </c>
      <c r="U2390" s="1061">
        <f>SUM(F2390,K2390,P2390)</f>
        <v>0</v>
      </c>
      <c r="V2390" s="1061"/>
      <c r="W2390" s="1063">
        <f t="shared" si="953"/>
        <v>2</v>
      </c>
      <c r="X2390" s="1063">
        <f t="shared" si="953"/>
        <v>0</v>
      </c>
      <c r="Y2390" s="1060">
        <f t="shared" si="953"/>
        <v>7</v>
      </c>
      <c r="Z2390" s="1080">
        <f t="shared" si="957"/>
        <v>7</v>
      </c>
      <c r="AA2390" s="1101" t="str">
        <f t="shared" si="954"/>
        <v>Muối trắng</v>
      </c>
      <c r="AB2390" s="1082" t="str">
        <f t="shared" si="954"/>
        <v>kg</v>
      </c>
      <c r="AC2390" s="1083">
        <f t="shared" si="954"/>
        <v>3.5</v>
      </c>
      <c r="AD2390" s="1089">
        <f t="shared" si="954"/>
        <v>3.5</v>
      </c>
      <c r="AE2390" s="1071">
        <f t="shared" si="949"/>
        <v>0</v>
      </c>
      <c r="AF2390" s="1071">
        <f t="shared" si="950"/>
        <v>0</v>
      </c>
      <c r="AG2390" s="1071">
        <f t="shared" si="950"/>
        <v>64</v>
      </c>
      <c r="AH2390" s="1071">
        <f t="shared" si="950"/>
        <v>0</v>
      </c>
      <c r="AI2390" s="1060">
        <f t="shared" si="955"/>
        <v>224</v>
      </c>
      <c r="AJ2390" s="1102"/>
      <c r="AK2390" s="1063"/>
      <c r="AL2390" s="1103"/>
      <c r="AM2390" s="1063"/>
      <c r="AN2390" s="1085">
        <f t="shared" si="951"/>
        <v>0</v>
      </c>
      <c r="AO2390" s="1061">
        <f t="shared" si="952"/>
        <v>0</v>
      </c>
      <c r="AP2390" s="1061">
        <f t="shared" si="952"/>
        <v>0</v>
      </c>
      <c r="AQ2390" s="1061">
        <f t="shared" si="952"/>
        <v>2</v>
      </c>
      <c r="AR2390" s="1061">
        <f t="shared" si="952"/>
        <v>0</v>
      </c>
      <c r="AS2390" s="1061">
        <f t="shared" si="952"/>
        <v>7</v>
      </c>
      <c r="AT2390" s="850">
        <f t="shared" si="958"/>
        <v>0</v>
      </c>
      <c r="AU2390" s="886" t="s">
        <v>833</v>
      </c>
      <c r="AV2390" s="1520">
        <f>SUM(AX2391:AX2393)</f>
        <v>124</v>
      </c>
      <c r="AW2390" s="1520"/>
      <c r="AX2390" s="1520"/>
      <c r="AY2390" s="861"/>
      <c r="AZ2390" s="862" t="s">
        <v>829</v>
      </c>
    </row>
    <row r="2391" spans="1:52" ht="13.5" customHeight="1">
      <c r="A2391" s="838">
        <f t="shared" si="956"/>
        <v>8</v>
      </c>
      <c r="B2391" s="1039" t="s">
        <v>618</v>
      </c>
      <c r="C2391" s="817" t="s">
        <v>66</v>
      </c>
      <c r="D2391" s="1054">
        <v>35</v>
      </c>
      <c r="E2391" s="921">
        <v>35</v>
      </c>
      <c r="F2391" s="1061"/>
      <c r="G2391" s="1086"/>
      <c r="H2391" s="1063">
        <v>0.2</v>
      </c>
      <c r="I2391" s="1077"/>
      <c r="J2391" s="1060">
        <f t="shared" si="947"/>
        <v>7</v>
      </c>
      <c r="K2391" s="1092"/>
      <c r="L2391" s="1061"/>
      <c r="M2391" s="1099">
        <v>0.4</v>
      </c>
      <c r="N2391" s="1063"/>
      <c r="O2391" s="1060">
        <f t="shared" si="959"/>
        <v>14</v>
      </c>
      <c r="P2391" s="1092"/>
      <c r="Q2391" s="1061"/>
      <c r="R2391" s="1099">
        <v>0.4</v>
      </c>
      <c r="S2391" s="1063"/>
      <c r="T2391" s="1079">
        <f t="shared" si="948"/>
        <v>14</v>
      </c>
      <c r="U2391" s="1061">
        <f>SUM(F2391,K2391,P2391)</f>
        <v>0</v>
      </c>
      <c r="V2391" s="1061">
        <f t="shared" ref="V2391:Y2442" si="960">SUM(G2391,L2391,Q2391)</f>
        <v>0</v>
      </c>
      <c r="W2391" s="1063">
        <f t="shared" si="953"/>
        <v>1</v>
      </c>
      <c r="X2391" s="1063">
        <f t="shared" si="953"/>
        <v>0</v>
      </c>
      <c r="Y2391" s="1060">
        <f t="shared" si="953"/>
        <v>35</v>
      </c>
      <c r="Z2391" s="1080">
        <f t="shared" si="957"/>
        <v>8</v>
      </c>
      <c r="AA2391" s="1101" t="str">
        <f t="shared" si="954"/>
        <v xml:space="preserve">Tỏi khô </v>
      </c>
      <c r="AB2391" s="1082" t="str">
        <f t="shared" si="954"/>
        <v>kg</v>
      </c>
      <c r="AC2391" s="1083">
        <f t="shared" si="954"/>
        <v>35</v>
      </c>
      <c r="AD2391" s="1089">
        <f t="shared" si="954"/>
        <v>35</v>
      </c>
      <c r="AE2391" s="1071">
        <f t="shared" si="949"/>
        <v>0</v>
      </c>
      <c r="AF2391" s="1071">
        <f t="shared" si="950"/>
        <v>0</v>
      </c>
      <c r="AG2391" s="1071">
        <f t="shared" si="950"/>
        <v>5.8000000000000007</v>
      </c>
      <c r="AH2391" s="1071">
        <f t="shared" si="950"/>
        <v>0</v>
      </c>
      <c r="AI2391" s="1060">
        <f t="shared" si="955"/>
        <v>203.00000000000003</v>
      </c>
      <c r="AJ2391" s="1102"/>
      <c r="AK2391" s="1063"/>
      <c r="AL2391" s="1103"/>
      <c r="AM2391" s="1063"/>
      <c r="AN2391" s="1085">
        <f t="shared" si="951"/>
        <v>0</v>
      </c>
      <c r="AO2391" s="1061">
        <f t="shared" si="952"/>
        <v>0</v>
      </c>
      <c r="AP2391" s="1061">
        <f t="shared" si="952"/>
        <v>0</v>
      </c>
      <c r="AQ2391" s="1061">
        <f t="shared" si="952"/>
        <v>1</v>
      </c>
      <c r="AR2391" s="1061">
        <f t="shared" si="952"/>
        <v>0</v>
      </c>
      <c r="AS2391" s="1061">
        <f t="shared" si="952"/>
        <v>35</v>
      </c>
      <c r="AT2391" s="850">
        <f t="shared" si="958"/>
        <v>0</v>
      </c>
      <c r="AU2391" s="880" t="s">
        <v>830</v>
      </c>
      <c r="AV2391" s="868">
        <f>K2452</f>
        <v>7</v>
      </c>
      <c r="AW2391" s="861" t="s">
        <v>27</v>
      </c>
      <c r="AX2391" s="888">
        <f>M2452</f>
        <v>14</v>
      </c>
      <c r="AY2391" s="861" t="s">
        <v>28</v>
      </c>
      <c r="AZ2391" s="870">
        <f>AX2391*AV2391</f>
        <v>98</v>
      </c>
    </row>
    <row r="2392" spans="1:52" ht="13.5" customHeight="1">
      <c r="A2392" s="838">
        <f t="shared" si="956"/>
        <v>9</v>
      </c>
      <c r="B2392" s="1039" t="s">
        <v>44</v>
      </c>
      <c r="C2392" s="817" t="s">
        <v>66</v>
      </c>
      <c r="D2392" s="1054">
        <v>20</v>
      </c>
      <c r="E2392" s="921">
        <v>20</v>
      </c>
      <c r="F2392" s="1061"/>
      <c r="G2392" s="1086"/>
      <c r="H2392" s="1063">
        <v>0.2</v>
      </c>
      <c r="I2392" s="1077"/>
      <c r="J2392" s="1060">
        <f t="shared" si="947"/>
        <v>4</v>
      </c>
      <c r="K2392" s="1092"/>
      <c r="L2392" s="1061"/>
      <c r="M2392" s="1099">
        <v>0.4</v>
      </c>
      <c r="N2392" s="1063"/>
      <c r="O2392" s="1060">
        <f t="shared" si="959"/>
        <v>8</v>
      </c>
      <c r="P2392" s="1061"/>
      <c r="Q2392" s="1061" t="s">
        <v>884</v>
      </c>
      <c r="R2392" s="1099">
        <v>0.4</v>
      </c>
      <c r="S2392" s="1063"/>
      <c r="T2392" s="1079">
        <f t="shared" si="948"/>
        <v>8</v>
      </c>
      <c r="U2392" s="1061">
        <f>SUM(F2392,K2392,P2392)</f>
        <v>0</v>
      </c>
      <c r="V2392" s="1061">
        <f t="shared" si="960"/>
        <v>0</v>
      </c>
      <c r="W2392" s="1063">
        <f t="shared" si="953"/>
        <v>1</v>
      </c>
      <c r="X2392" s="1063">
        <f t="shared" si="953"/>
        <v>0</v>
      </c>
      <c r="Y2392" s="1060">
        <f t="shared" si="953"/>
        <v>20</v>
      </c>
      <c r="Z2392" s="1080">
        <f t="shared" si="957"/>
        <v>9</v>
      </c>
      <c r="AA2392" s="1101" t="str">
        <f t="shared" si="954"/>
        <v>Hành củ</v>
      </c>
      <c r="AB2392" s="1082" t="str">
        <f t="shared" si="954"/>
        <v>kg</v>
      </c>
      <c r="AC2392" s="1083">
        <f t="shared" si="954"/>
        <v>20</v>
      </c>
      <c r="AD2392" s="1089">
        <f t="shared" si="954"/>
        <v>20</v>
      </c>
      <c r="AE2392" s="1071">
        <f t="shared" si="949"/>
        <v>0</v>
      </c>
      <c r="AF2392" s="1071">
        <f t="shared" si="950"/>
        <v>0</v>
      </c>
      <c r="AG2392" s="1071">
        <f t="shared" si="950"/>
        <v>5.8000000000000007</v>
      </c>
      <c r="AH2392" s="1071">
        <f t="shared" si="950"/>
        <v>0</v>
      </c>
      <c r="AI2392" s="1060">
        <f t="shared" si="955"/>
        <v>116.00000000000001</v>
      </c>
      <c r="AJ2392" s="1102"/>
      <c r="AK2392" s="1063"/>
      <c r="AL2392" s="1103"/>
      <c r="AM2392" s="1063"/>
      <c r="AN2392" s="1108">
        <f t="shared" si="951"/>
        <v>0</v>
      </c>
      <c r="AO2392" s="1061">
        <f t="shared" si="952"/>
        <v>0</v>
      </c>
      <c r="AP2392" s="1061">
        <f t="shared" si="952"/>
        <v>0</v>
      </c>
      <c r="AQ2392" s="1061">
        <f t="shared" si="952"/>
        <v>1</v>
      </c>
      <c r="AR2392" s="1061">
        <f t="shared" si="952"/>
        <v>0</v>
      </c>
      <c r="AS2392" s="1061">
        <f t="shared" si="952"/>
        <v>20</v>
      </c>
      <c r="AT2392" s="850">
        <f t="shared" si="958"/>
        <v>0</v>
      </c>
      <c r="AU2392" s="880" t="s">
        <v>831</v>
      </c>
      <c r="AV2392" s="868">
        <f>K2453</f>
        <v>7</v>
      </c>
      <c r="AW2392" s="861" t="s">
        <v>27</v>
      </c>
      <c r="AX2392" s="888">
        <f>M2453</f>
        <v>24</v>
      </c>
      <c r="AY2392" s="861" t="s">
        <v>28</v>
      </c>
      <c r="AZ2392" s="870">
        <f>AX2392*AV2392</f>
        <v>168</v>
      </c>
    </row>
    <row r="2393" spans="1:52" ht="13.5" customHeight="1">
      <c r="A2393" s="838">
        <f t="shared" si="956"/>
        <v>10</v>
      </c>
      <c r="B2393" s="1039" t="s">
        <v>593</v>
      </c>
      <c r="C2393" s="817" t="s">
        <v>389</v>
      </c>
      <c r="D2393" s="1054">
        <v>22</v>
      </c>
      <c r="E2393" s="921">
        <v>22</v>
      </c>
      <c r="F2393" s="1061"/>
      <c r="G2393" s="1086"/>
      <c r="H2393" s="1063">
        <v>0.5</v>
      </c>
      <c r="I2393" s="1077"/>
      <c r="J2393" s="1060">
        <f t="shared" si="947"/>
        <v>11</v>
      </c>
      <c r="K2393" s="1092"/>
      <c r="L2393" s="1061"/>
      <c r="M2393" s="1099">
        <v>1</v>
      </c>
      <c r="N2393" s="1063"/>
      <c r="O2393" s="1060">
        <f t="shared" si="959"/>
        <v>22</v>
      </c>
      <c r="P2393" s="1093"/>
      <c r="Q2393" s="1061"/>
      <c r="R2393" s="1109">
        <v>1</v>
      </c>
      <c r="S2393" s="1063"/>
      <c r="T2393" s="1079">
        <f t="shared" si="948"/>
        <v>22</v>
      </c>
      <c r="U2393" s="1061">
        <f>SUM(F2393,K2393,P2393)</f>
        <v>0</v>
      </c>
      <c r="V2393" s="1061">
        <f t="shared" si="960"/>
        <v>0</v>
      </c>
      <c r="W2393" s="1063">
        <f t="shared" si="953"/>
        <v>2.5</v>
      </c>
      <c r="X2393" s="1063">
        <f t="shared" si="953"/>
        <v>0</v>
      </c>
      <c r="Y2393" s="1060">
        <f t="shared" si="953"/>
        <v>55</v>
      </c>
      <c r="Z2393" s="1080">
        <f t="shared" si="957"/>
        <v>10</v>
      </c>
      <c r="AA2393" s="1101" t="str">
        <f t="shared" si="954"/>
        <v>Dầu ăn Mavela</v>
      </c>
      <c r="AB2393" s="1082" t="str">
        <f t="shared" si="954"/>
        <v>lít</v>
      </c>
      <c r="AC2393" s="1083">
        <f t="shared" si="954"/>
        <v>22</v>
      </c>
      <c r="AD2393" s="1089">
        <f t="shared" si="954"/>
        <v>22</v>
      </c>
      <c r="AE2393" s="1071">
        <f t="shared" si="949"/>
        <v>0</v>
      </c>
      <c r="AF2393" s="1071">
        <f t="shared" si="950"/>
        <v>0</v>
      </c>
      <c r="AG2393" s="1071">
        <f t="shared" si="950"/>
        <v>9.5</v>
      </c>
      <c r="AH2393" s="1071">
        <f t="shared" si="950"/>
        <v>0</v>
      </c>
      <c r="AI2393" s="1060">
        <f t="shared" si="955"/>
        <v>209</v>
      </c>
      <c r="AJ2393" s="1102"/>
      <c r="AK2393" s="1063"/>
      <c r="AL2393" s="1103"/>
      <c r="AM2393" s="1063"/>
      <c r="AN2393" s="1085">
        <f t="shared" si="951"/>
        <v>0</v>
      </c>
      <c r="AO2393" s="1061">
        <f t="shared" si="952"/>
        <v>0</v>
      </c>
      <c r="AP2393" s="1061">
        <f t="shared" si="952"/>
        <v>0</v>
      </c>
      <c r="AQ2393" s="1061">
        <f t="shared" si="952"/>
        <v>2.5</v>
      </c>
      <c r="AR2393" s="1061">
        <f t="shared" si="952"/>
        <v>0</v>
      </c>
      <c r="AS2393" s="1061">
        <f t="shared" si="952"/>
        <v>55</v>
      </c>
      <c r="AT2393" s="850">
        <f t="shared" si="958"/>
        <v>0</v>
      </c>
      <c r="AU2393" s="880" t="s">
        <v>832</v>
      </c>
      <c r="AV2393" s="868">
        <f>K2454</f>
        <v>15</v>
      </c>
      <c r="AW2393" s="861" t="s">
        <v>27</v>
      </c>
      <c r="AX2393" s="888">
        <f>M2454</f>
        <v>86</v>
      </c>
      <c r="AY2393" s="861" t="s">
        <v>28</v>
      </c>
      <c r="AZ2393" s="870">
        <f>AX2393*AV2393</f>
        <v>1290</v>
      </c>
    </row>
    <row r="2394" spans="1:52" ht="13.5" customHeight="1">
      <c r="A2394" s="838">
        <f t="shared" si="956"/>
        <v>11</v>
      </c>
      <c r="B2394" s="1039" t="s">
        <v>45</v>
      </c>
      <c r="C2394" s="817" t="s">
        <v>66</v>
      </c>
      <c r="D2394" s="1054">
        <v>130</v>
      </c>
      <c r="E2394" s="921">
        <v>90</v>
      </c>
      <c r="F2394" s="1061" t="s">
        <v>885</v>
      </c>
      <c r="G2394" s="1086" t="s">
        <v>886</v>
      </c>
      <c r="H2394" s="1063"/>
      <c r="I2394" s="1077"/>
      <c r="J2394" s="1060">
        <f t="shared" si="947"/>
        <v>0</v>
      </c>
      <c r="K2394" s="1092"/>
      <c r="L2394" s="1061"/>
      <c r="M2394" s="1110"/>
      <c r="N2394" s="1063"/>
      <c r="O2394" s="1060">
        <f>SUM(K2394:N2394)*$E2394</f>
        <v>0</v>
      </c>
      <c r="P2394" s="1093"/>
      <c r="Q2394" s="1061"/>
      <c r="R2394" s="1100"/>
      <c r="S2394" s="1063"/>
      <c r="T2394" s="1079">
        <f t="shared" si="948"/>
        <v>0</v>
      </c>
      <c r="U2394" s="1061">
        <f t="shared" ref="U2394:U2400" si="961">SUM(F2394,K2394,P2394)</f>
        <v>0</v>
      </c>
      <c r="V2394" s="1061">
        <f t="shared" si="960"/>
        <v>0</v>
      </c>
      <c r="W2394" s="1063">
        <f t="shared" si="953"/>
        <v>0</v>
      </c>
      <c r="X2394" s="1063">
        <f t="shared" si="953"/>
        <v>0</v>
      </c>
      <c r="Y2394" s="1060">
        <f t="shared" si="953"/>
        <v>0</v>
      </c>
      <c r="Z2394" s="1080">
        <f t="shared" si="957"/>
        <v>11</v>
      </c>
      <c r="AA2394" s="1101" t="str">
        <f t="shared" si="954"/>
        <v>Tiêu bắc</v>
      </c>
      <c r="AB2394" s="1082" t="str">
        <f t="shared" si="954"/>
        <v>kg</v>
      </c>
      <c r="AC2394" s="1083">
        <f t="shared" si="954"/>
        <v>130</v>
      </c>
      <c r="AD2394" s="1089">
        <f t="shared" si="954"/>
        <v>90</v>
      </c>
      <c r="AE2394" s="1071">
        <f t="shared" si="949"/>
        <v>0</v>
      </c>
      <c r="AF2394" s="1071">
        <f t="shared" si="950"/>
        <v>0</v>
      </c>
      <c r="AG2394" s="1071">
        <f t="shared" si="950"/>
        <v>1.3999999999999977</v>
      </c>
      <c r="AH2394" s="1071">
        <f t="shared" si="950"/>
        <v>0</v>
      </c>
      <c r="AI2394" s="1060">
        <f t="shared" si="955"/>
        <v>125.99999999999979</v>
      </c>
      <c r="AJ2394" s="1102"/>
      <c r="AK2394" s="1063"/>
      <c r="AL2394" s="1103"/>
      <c r="AM2394" s="1063"/>
      <c r="AN2394" s="1085">
        <f t="shared" si="951"/>
        <v>0</v>
      </c>
      <c r="AO2394" s="1061">
        <f t="shared" si="952"/>
        <v>0</v>
      </c>
      <c r="AP2394" s="1061">
        <f t="shared" si="952"/>
        <v>0</v>
      </c>
      <c r="AQ2394" s="1061">
        <f t="shared" si="952"/>
        <v>0</v>
      </c>
      <c r="AR2394" s="1061">
        <f t="shared" si="952"/>
        <v>0</v>
      </c>
      <c r="AS2394" s="1061">
        <f t="shared" si="952"/>
        <v>0</v>
      </c>
      <c r="AT2394" s="850">
        <f t="shared" si="958"/>
        <v>0</v>
      </c>
      <c r="AU2394" s="1521" t="str">
        <f>B2455</f>
        <v xml:space="preserve">  + Ăn thêm</v>
      </c>
      <c r="AV2394" s="1522"/>
      <c r="AW2394" s="1522"/>
      <c r="AX2394" s="1522"/>
      <c r="AY2394" s="1522"/>
      <c r="AZ2394" s="892">
        <f>J2455</f>
        <v>0</v>
      </c>
    </row>
    <row r="2395" spans="1:52" ht="13.5" customHeight="1">
      <c r="A2395" s="838">
        <f t="shared" si="956"/>
        <v>12</v>
      </c>
      <c r="B2395" s="1039" t="s">
        <v>46</v>
      </c>
      <c r="C2395" s="817" t="s">
        <v>66</v>
      </c>
      <c r="D2395" s="1054">
        <v>35</v>
      </c>
      <c r="E2395" s="921">
        <v>35</v>
      </c>
      <c r="F2395" s="1061"/>
      <c r="G2395" s="1086"/>
      <c r="H2395" s="1063">
        <v>0.1</v>
      </c>
      <c r="I2395" s="1077"/>
      <c r="J2395" s="1060">
        <f t="shared" si="947"/>
        <v>3.5</v>
      </c>
      <c r="K2395" s="1092"/>
      <c r="L2395" s="1061"/>
      <c r="M2395" s="1110">
        <v>0.2</v>
      </c>
      <c r="N2395" s="1063"/>
      <c r="O2395" s="1060">
        <f t="shared" ref="O2395:O2443" si="962">SUM(K2395:N2395)*$E2395</f>
        <v>7</v>
      </c>
      <c r="P2395" s="1093"/>
      <c r="Q2395" s="1061"/>
      <c r="R2395" s="1100">
        <v>0.2</v>
      </c>
      <c r="S2395" s="1063"/>
      <c r="T2395" s="1079">
        <f t="shared" si="948"/>
        <v>7</v>
      </c>
      <c r="U2395" s="1061">
        <f t="shared" si="961"/>
        <v>0</v>
      </c>
      <c r="V2395" s="1061">
        <f t="shared" si="960"/>
        <v>0</v>
      </c>
      <c r="W2395" s="1063">
        <f t="shared" si="953"/>
        <v>0.5</v>
      </c>
      <c r="X2395" s="1063">
        <f t="shared" si="953"/>
        <v>0</v>
      </c>
      <c r="Y2395" s="1060">
        <f>SUM(J2395,O2395,T2395)</f>
        <v>17.5</v>
      </c>
      <c r="Z2395" s="1080">
        <f t="shared" si="957"/>
        <v>12</v>
      </c>
      <c r="AA2395" s="1101" t="str">
        <f t="shared" si="954"/>
        <v>Kẹo đắng</v>
      </c>
      <c r="AB2395" s="1082" t="str">
        <f t="shared" si="954"/>
        <v>kg</v>
      </c>
      <c r="AC2395" s="1083">
        <f t="shared" si="954"/>
        <v>35</v>
      </c>
      <c r="AD2395" s="1089">
        <f t="shared" si="954"/>
        <v>35</v>
      </c>
      <c r="AE2395" s="1071">
        <f t="shared" si="949"/>
        <v>0</v>
      </c>
      <c r="AF2395" s="1071">
        <f t="shared" si="950"/>
        <v>0</v>
      </c>
      <c r="AG2395" s="1071">
        <f t="shared" si="950"/>
        <v>0.5</v>
      </c>
      <c r="AH2395" s="1071">
        <f t="shared" si="950"/>
        <v>0</v>
      </c>
      <c r="AI2395" s="1060">
        <f t="shared" si="955"/>
        <v>17.5</v>
      </c>
      <c r="AJ2395" s="1102"/>
      <c r="AK2395" s="1063"/>
      <c r="AL2395" s="1103"/>
      <c r="AM2395" s="1063"/>
      <c r="AN2395" s="1085">
        <f t="shared" si="951"/>
        <v>0</v>
      </c>
      <c r="AO2395" s="1061">
        <f t="shared" si="952"/>
        <v>0</v>
      </c>
      <c r="AP2395" s="1061">
        <f t="shared" si="952"/>
        <v>0</v>
      </c>
      <c r="AQ2395" s="1061">
        <f t="shared" si="952"/>
        <v>0.5</v>
      </c>
      <c r="AR2395" s="1061">
        <f t="shared" si="952"/>
        <v>0</v>
      </c>
      <c r="AS2395" s="1061">
        <f t="shared" si="952"/>
        <v>17.5</v>
      </c>
      <c r="AT2395" s="850">
        <f t="shared" si="958"/>
        <v>0</v>
      </c>
      <c r="AU2395" s="1521" t="str">
        <f>B2456</f>
        <v xml:space="preserve"> + ăn thêm </v>
      </c>
      <c r="AV2395" s="1522"/>
      <c r="AW2395" s="1522"/>
      <c r="AX2395" s="1522"/>
      <c r="AY2395" s="1522"/>
      <c r="AZ2395" s="870">
        <f>J2456</f>
        <v>0</v>
      </c>
    </row>
    <row r="2396" spans="1:52" ht="13.5" customHeight="1">
      <c r="A2396" s="838">
        <f t="shared" si="956"/>
        <v>13</v>
      </c>
      <c r="B2396" s="1039" t="s">
        <v>47</v>
      </c>
      <c r="C2396" s="817" t="s">
        <v>66</v>
      </c>
      <c r="D2396" s="1054">
        <v>17</v>
      </c>
      <c r="E2396" s="921">
        <v>17</v>
      </c>
      <c r="F2396" s="1061"/>
      <c r="G2396" s="1086"/>
      <c r="H2396" s="1063"/>
      <c r="I2396" s="1077"/>
      <c r="J2396" s="1060">
        <f t="shared" si="947"/>
        <v>0</v>
      </c>
      <c r="K2396" s="1092"/>
      <c r="L2396" s="1061"/>
      <c r="M2396" s="1110"/>
      <c r="N2396" s="1063"/>
      <c r="O2396" s="1060">
        <f t="shared" si="962"/>
        <v>0</v>
      </c>
      <c r="P2396" s="1093"/>
      <c r="Q2396" s="1061"/>
      <c r="R2396" s="1100"/>
      <c r="S2396" s="1063"/>
      <c r="T2396" s="1079">
        <f t="shared" si="948"/>
        <v>0</v>
      </c>
      <c r="U2396" s="1061">
        <f t="shared" si="961"/>
        <v>0</v>
      </c>
      <c r="V2396" s="1061">
        <f t="shared" si="960"/>
        <v>0</v>
      </c>
      <c r="W2396" s="1063">
        <f t="shared" si="953"/>
        <v>0</v>
      </c>
      <c r="X2396" s="1063">
        <f t="shared" si="953"/>
        <v>0</v>
      </c>
      <c r="Y2396" s="1060">
        <f t="shared" si="953"/>
        <v>0</v>
      </c>
      <c r="Z2396" s="1080">
        <f t="shared" si="957"/>
        <v>13</v>
      </c>
      <c r="AA2396" s="1101" t="str">
        <f t="shared" si="954"/>
        <v>Đường trắng</v>
      </c>
      <c r="AB2396" s="1082" t="str">
        <f t="shared" si="954"/>
        <v>kg</v>
      </c>
      <c r="AC2396" s="1083">
        <f t="shared" si="954"/>
        <v>17</v>
      </c>
      <c r="AD2396" s="1089">
        <f t="shared" si="954"/>
        <v>17</v>
      </c>
      <c r="AE2396" s="1071">
        <f t="shared" si="949"/>
        <v>0</v>
      </c>
      <c r="AF2396" s="1071">
        <f t="shared" si="950"/>
        <v>0</v>
      </c>
      <c r="AG2396" s="1071">
        <f t="shared" si="950"/>
        <v>0</v>
      </c>
      <c r="AH2396" s="1071">
        <f t="shared" si="950"/>
        <v>0</v>
      </c>
      <c r="AI2396" s="1060">
        <f t="shared" si="955"/>
        <v>0</v>
      </c>
      <c r="AJ2396" s="1102"/>
      <c r="AK2396" s="1063"/>
      <c r="AL2396" s="1103"/>
      <c r="AM2396" s="1063"/>
      <c r="AN2396" s="1085">
        <f t="shared" si="951"/>
        <v>0</v>
      </c>
      <c r="AO2396" s="1061">
        <f t="shared" si="952"/>
        <v>0</v>
      </c>
      <c r="AP2396" s="1061">
        <f t="shared" si="952"/>
        <v>0</v>
      </c>
      <c r="AQ2396" s="1061">
        <f t="shared" si="952"/>
        <v>0</v>
      </c>
      <c r="AR2396" s="1061">
        <f t="shared" si="952"/>
        <v>0</v>
      </c>
      <c r="AS2396" s="1061">
        <f t="shared" si="952"/>
        <v>0</v>
      </c>
      <c r="AT2396" s="850">
        <f t="shared" si="958"/>
        <v>0</v>
      </c>
      <c r="AU2396" s="893" t="s">
        <v>834</v>
      </c>
      <c r="AV2396" s="894"/>
      <c r="AW2396" s="894"/>
      <c r="AX2396" s="894"/>
      <c r="AY2396" s="894"/>
      <c r="AZ2396" s="870">
        <f>SUM(AZ2386:AZ2395)</f>
        <v>7576</v>
      </c>
    </row>
    <row r="2397" spans="1:52" ht="13.5" customHeight="1">
      <c r="A2397" s="838">
        <f t="shared" si="956"/>
        <v>14</v>
      </c>
      <c r="B2397" s="1039" t="s">
        <v>48</v>
      </c>
      <c r="C2397" s="817" t="s">
        <v>389</v>
      </c>
      <c r="D2397" s="1054">
        <v>23</v>
      </c>
      <c r="E2397" s="921">
        <v>23</v>
      </c>
      <c r="F2397" s="1061"/>
      <c r="G2397" s="1086"/>
      <c r="H2397" s="1063">
        <v>0.2</v>
      </c>
      <c r="I2397" s="1077"/>
      <c r="J2397" s="1060">
        <f t="shared" si="947"/>
        <v>4.6000000000000005</v>
      </c>
      <c r="K2397" s="1061"/>
      <c r="L2397" s="1061"/>
      <c r="M2397" s="1063">
        <v>0.4</v>
      </c>
      <c r="N2397" s="1063"/>
      <c r="O2397" s="1060">
        <f t="shared" si="962"/>
        <v>9.2000000000000011</v>
      </c>
      <c r="P2397" s="1093"/>
      <c r="Q2397" s="1061"/>
      <c r="R2397" s="1100">
        <v>0.4</v>
      </c>
      <c r="S2397" s="1063"/>
      <c r="T2397" s="1079">
        <f t="shared" si="948"/>
        <v>9.2000000000000011</v>
      </c>
      <c r="U2397" s="1061">
        <f t="shared" si="961"/>
        <v>0</v>
      </c>
      <c r="V2397" s="1061">
        <f t="shared" si="960"/>
        <v>0</v>
      </c>
      <c r="W2397" s="1063">
        <f t="shared" si="953"/>
        <v>1</v>
      </c>
      <c r="X2397" s="1063">
        <f t="shared" si="953"/>
        <v>0</v>
      </c>
      <c r="Y2397" s="1060">
        <f t="shared" si="953"/>
        <v>23</v>
      </c>
      <c r="Z2397" s="1080">
        <f t="shared" si="957"/>
        <v>14</v>
      </c>
      <c r="AA2397" s="1101" t="str">
        <f t="shared" si="954"/>
        <v>Mật mía</v>
      </c>
      <c r="AB2397" s="1082" t="str">
        <f t="shared" si="954"/>
        <v>lít</v>
      </c>
      <c r="AC2397" s="1083">
        <f t="shared" si="954"/>
        <v>23</v>
      </c>
      <c r="AD2397" s="1089">
        <f t="shared" si="954"/>
        <v>23</v>
      </c>
      <c r="AE2397" s="1071">
        <f t="shared" si="949"/>
        <v>0</v>
      </c>
      <c r="AF2397" s="1071">
        <f t="shared" si="950"/>
        <v>0</v>
      </c>
      <c r="AG2397" s="1071">
        <f t="shared" si="950"/>
        <v>3.8000000000000007</v>
      </c>
      <c r="AH2397" s="1071">
        <f t="shared" si="950"/>
        <v>0</v>
      </c>
      <c r="AI2397" s="1060">
        <f t="shared" si="955"/>
        <v>87.40000000000002</v>
      </c>
      <c r="AJ2397" s="1102"/>
      <c r="AK2397" s="1063"/>
      <c r="AL2397" s="1103"/>
      <c r="AM2397" s="1063"/>
      <c r="AN2397" s="1085">
        <f t="shared" si="951"/>
        <v>0</v>
      </c>
      <c r="AO2397" s="1061">
        <f t="shared" si="952"/>
        <v>0</v>
      </c>
      <c r="AP2397" s="1061">
        <f t="shared" si="952"/>
        <v>0</v>
      </c>
      <c r="AQ2397" s="1061">
        <f t="shared" si="952"/>
        <v>1</v>
      </c>
      <c r="AR2397" s="1061">
        <f t="shared" si="952"/>
        <v>0</v>
      </c>
      <c r="AS2397" s="1061">
        <f t="shared" si="952"/>
        <v>23</v>
      </c>
      <c r="AT2397" s="850">
        <f t="shared" si="958"/>
        <v>0</v>
      </c>
      <c r="AU2397" s="1255" t="s">
        <v>835</v>
      </c>
      <c r="AV2397" s="1256"/>
      <c r="AW2397" s="1256"/>
      <c r="AX2397" s="1256"/>
      <c r="AY2397" s="1256"/>
      <c r="AZ2397" s="870">
        <f>Q2455</f>
        <v>2265.2999999999947</v>
      </c>
    </row>
    <row r="2398" spans="1:52" ht="13.5" customHeight="1">
      <c r="A2398" s="838">
        <f t="shared" si="956"/>
        <v>15</v>
      </c>
      <c r="B2398" s="1039" t="s">
        <v>514</v>
      </c>
      <c r="C2398" s="817" t="s">
        <v>66</v>
      </c>
      <c r="D2398" s="1054">
        <v>80</v>
      </c>
      <c r="E2398" s="921">
        <v>80</v>
      </c>
      <c r="F2398" s="1061"/>
      <c r="G2398" s="1086"/>
      <c r="H2398" s="1063">
        <v>0.1</v>
      </c>
      <c r="I2398" s="1077"/>
      <c r="J2398" s="1060">
        <f t="shared" si="947"/>
        <v>8</v>
      </c>
      <c r="K2398" s="1061"/>
      <c r="L2398" s="1061"/>
      <c r="M2398" s="1063">
        <v>0.2</v>
      </c>
      <c r="N2398" s="1063"/>
      <c r="O2398" s="1060">
        <f t="shared" si="962"/>
        <v>16</v>
      </c>
      <c r="P2398" s="1093"/>
      <c r="Q2398" s="1061"/>
      <c r="R2398" s="1100">
        <v>0.2</v>
      </c>
      <c r="S2398" s="1063"/>
      <c r="T2398" s="1079">
        <f t="shared" si="948"/>
        <v>16</v>
      </c>
      <c r="U2398" s="1061">
        <f t="shared" si="961"/>
        <v>0</v>
      </c>
      <c r="V2398" s="1061">
        <f t="shared" si="960"/>
        <v>0</v>
      </c>
      <c r="W2398" s="1063">
        <f t="shared" si="953"/>
        <v>0.5</v>
      </c>
      <c r="X2398" s="1063">
        <f t="shared" si="953"/>
        <v>0</v>
      </c>
      <c r="Y2398" s="1060">
        <f t="shared" si="953"/>
        <v>40</v>
      </c>
      <c r="Z2398" s="1080">
        <f t="shared" si="957"/>
        <v>15</v>
      </c>
      <c r="AA2398" s="1101" t="str">
        <f t="shared" si="954"/>
        <v>Ót bột</v>
      </c>
      <c r="AB2398" s="1082" t="str">
        <f t="shared" si="954"/>
        <v>kg</v>
      </c>
      <c r="AC2398" s="1083">
        <f t="shared" si="954"/>
        <v>80</v>
      </c>
      <c r="AD2398" s="1089">
        <f t="shared" si="954"/>
        <v>80</v>
      </c>
      <c r="AE2398" s="1071">
        <f t="shared" si="949"/>
        <v>0</v>
      </c>
      <c r="AF2398" s="1071">
        <f t="shared" si="950"/>
        <v>0</v>
      </c>
      <c r="AG2398" s="1071">
        <f t="shared" si="950"/>
        <v>5.0000000000000036</v>
      </c>
      <c r="AH2398" s="1071">
        <f t="shared" si="950"/>
        <v>0</v>
      </c>
      <c r="AI2398" s="1060">
        <f t="shared" si="955"/>
        <v>400.00000000000028</v>
      </c>
      <c r="AJ2398" s="1102"/>
      <c r="AK2398" s="1063"/>
      <c r="AL2398" s="1103"/>
      <c r="AM2398" s="1063"/>
      <c r="AN2398" s="1085">
        <f t="shared" si="951"/>
        <v>0</v>
      </c>
      <c r="AO2398" s="1061">
        <f t="shared" si="952"/>
        <v>0</v>
      </c>
      <c r="AP2398" s="1061">
        <f t="shared" si="952"/>
        <v>0</v>
      </c>
      <c r="AQ2398" s="1061">
        <f t="shared" si="952"/>
        <v>0.5</v>
      </c>
      <c r="AR2398" s="1061">
        <f t="shared" si="952"/>
        <v>0</v>
      </c>
      <c r="AS2398" s="1061">
        <f t="shared" si="952"/>
        <v>40</v>
      </c>
      <c r="AT2398" s="850">
        <f t="shared" si="958"/>
        <v>0</v>
      </c>
      <c r="AU2398" s="1255" t="s">
        <v>836</v>
      </c>
      <c r="AV2398" s="1256"/>
      <c r="AW2398" s="1256"/>
      <c r="AX2398" s="1256"/>
      <c r="AY2398" s="1256"/>
      <c r="AZ2398" s="870"/>
    </row>
    <row r="2399" spans="1:52" ht="13.5" customHeight="1">
      <c r="A2399" s="838">
        <f t="shared" si="956"/>
        <v>16</v>
      </c>
      <c r="B2399" s="1039" t="s">
        <v>49</v>
      </c>
      <c r="C2399" s="817" t="s">
        <v>66</v>
      </c>
      <c r="D2399" s="1054">
        <v>40</v>
      </c>
      <c r="E2399" s="921">
        <v>40</v>
      </c>
      <c r="F2399" s="1061"/>
      <c r="G2399" s="1086"/>
      <c r="H2399" s="1063">
        <v>0.1</v>
      </c>
      <c r="I2399" s="1077"/>
      <c r="J2399" s="1060">
        <f t="shared" si="947"/>
        <v>4</v>
      </c>
      <c r="K2399" s="1061"/>
      <c r="L2399" s="1061"/>
      <c r="M2399" s="1063">
        <v>0.2</v>
      </c>
      <c r="N2399" s="1063"/>
      <c r="O2399" s="1060">
        <f t="shared" si="962"/>
        <v>8</v>
      </c>
      <c r="P2399" s="1093"/>
      <c r="Q2399" s="1061"/>
      <c r="R2399" s="1100">
        <v>0.2</v>
      </c>
      <c r="S2399" s="1063"/>
      <c r="T2399" s="1079">
        <f t="shared" si="948"/>
        <v>8</v>
      </c>
      <c r="U2399" s="1061">
        <f t="shared" si="961"/>
        <v>0</v>
      </c>
      <c r="V2399" s="1061">
        <f t="shared" si="960"/>
        <v>0</v>
      </c>
      <c r="W2399" s="1063">
        <f t="shared" si="953"/>
        <v>0.5</v>
      </c>
      <c r="X2399" s="1063">
        <f t="shared" si="953"/>
        <v>0</v>
      </c>
      <c r="Y2399" s="1111">
        <f t="shared" si="953"/>
        <v>20</v>
      </c>
      <c r="Z2399" s="1080">
        <f t="shared" si="957"/>
        <v>16</v>
      </c>
      <c r="AA2399" s="1101" t="str">
        <f t="shared" si="954"/>
        <v>Bột nghệ</v>
      </c>
      <c r="AB2399" s="1082" t="str">
        <f t="shared" si="954"/>
        <v>kg</v>
      </c>
      <c r="AC2399" s="1083">
        <f t="shared" si="954"/>
        <v>40</v>
      </c>
      <c r="AD2399" s="1089">
        <f t="shared" si="954"/>
        <v>40</v>
      </c>
      <c r="AE2399" s="1071">
        <f t="shared" si="949"/>
        <v>0</v>
      </c>
      <c r="AF2399" s="1071">
        <f t="shared" si="950"/>
        <v>0</v>
      </c>
      <c r="AG2399" s="1071">
        <f t="shared" si="950"/>
        <v>6.999999999999984</v>
      </c>
      <c r="AH2399" s="1071">
        <f t="shared" si="950"/>
        <v>0</v>
      </c>
      <c r="AI2399" s="1060">
        <f t="shared" si="955"/>
        <v>279.99999999999937</v>
      </c>
      <c r="AJ2399" s="1102"/>
      <c r="AK2399" s="1063"/>
      <c r="AL2399" s="1103"/>
      <c r="AM2399" s="1063"/>
      <c r="AN2399" s="1085">
        <f t="shared" si="951"/>
        <v>0</v>
      </c>
      <c r="AO2399" s="1061">
        <f t="shared" si="952"/>
        <v>0</v>
      </c>
      <c r="AP2399" s="1061">
        <f t="shared" si="952"/>
        <v>0</v>
      </c>
      <c r="AQ2399" s="1061">
        <f t="shared" si="952"/>
        <v>0.5</v>
      </c>
      <c r="AR2399" s="1061">
        <f t="shared" si="952"/>
        <v>0</v>
      </c>
      <c r="AS2399" s="1061">
        <f t="shared" si="952"/>
        <v>20</v>
      </c>
      <c r="AT2399" s="850">
        <f t="shared" si="958"/>
        <v>0</v>
      </c>
      <c r="AU2399" s="1255" t="s">
        <v>799</v>
      </c>
      <c r="AV2399" s="1256"/>
      <c r="AW2399" s="1256"/>
      <c r="AX2399" s="1256"/>
      <c r="AY2399" s="1256"/>
      <c r="AZ2399" s="870"/>
    </row>
    <row r="2400" spans="1:52" ht="13.5" customHeight="1">
      <c r="A2400" s="838">
        <f t="shared" si="956"/>
        <v>17</v>
      </c>
      <c r="B2400" s="920" t="s">
        <v>373</v>
      </c>
      <c r="C2400" s="817" t="s">
        <v>66</v>
      </c>
      <c r="D2400" s="1054">
        <v>43</v>
      </c>
      <c r="E2400" s="921">
        <v>43</v>
      </c>
      <c r="F2400" s="1061"/>
      <c r="G2400" s="1086"/>
      <c r="H2400" s="1063">
        <v>1.5</v>
      </c>
      <c r="I2400" s="1077"/>
      <c r="J2400" s="1060">
        <f t="shared" si="947"/>
        <v>64.5</v>
      </c>
      <c r="K2400" s="1061"/>
      <c r="L2400" s="1061"/>
      <c r="M2400" s="1063">
        <v>0.5</v>
      </c>
      <c r="N2400" s="1063"/>
      <c r="O2400" s="1060">
        <f t="shared" si="962"/>
        <v>21.5</v>
      </c>
      <c r="P2400" s="1093"/>
      <c r="Q2400" s="1061"/>
      <c r="R2400" s="1100">
        <v>0.5</v>
      </c>
      <c r="S2400" s="1063"/>
      <c r="T2400" s="1079">
        <f t="shared" si="948"/>
        <v>21.5</v>
      </c>
      <c r="U2400" s="1061">
        <f t="shared" si="961"/>
        <v>0</v>
      </c>
      <c r="V2400" s="1061">
        <f t="shared" si="960"/>
        <v>0</v>
      </c>
      <c r="W2400" s="1063">
        <f t="shared" si="953"/>
        <v>2.5</v>
      </c>
      <c r="X2400" s="1063">
        <f t="shared" si="953"/>
        <v>0</v>
      </c>
      <c r="Y2400" s="1060">
        <f t="shared" si="953"/>
        <v>107.5</v>
      </c>
      <c r="Z2400" s="1080">
        <f t="shared" si="957"/>
        <v>17</v>
      </c>
      <c r="AA2400" s="1081" t="str">
        <f t="shared" si="954"/>
        <v>Vừng lạc</v>
      </c>
      <c r="AB2400" s="1082" t="str">
        <f t="shared" si="954"/>
        <v>kg</v>
      </c>
      <c r="AC2400" s="1083">
        <f t="shared" si="954"/>
        <v>43</v>
      </c>
      <c r="AD2400" s="1089">
        <f t="shared" si="954"/>
        <v>43</v>
      </c>
      <c r="AE2400" s="1071">
        <f t="shared" si="949"/>
        <v>0</v>
      </c>
      <c r="AF2400" s="1071">
        <f>AF2318+AK2318-AP2318</f>
        <v>0</v>
      </c>
      <c r="AG2400" s="1071">
        <f>AG2318+AL2318-AQ2318</f>
        <v>18.3</v>
      </c>
      <c r="AH2400" s="1071">
        <f>AH2318+AM2318-AR2318</f>
        <v>0</v>
      </c>
      <c r="AI2400" s="1060">
        <f t="shared" si="955"/>
        <v>786.9</v>
      </c>
      <c r="AJ2400" s="1102">
        <f>U2400</f>
        <v>0</v>
      </c>
      <c r="AK2400" s="1102">
        <f>V2400</f>
        <v>0</v>
      </c>
      <c r="AL2400" s="1112"/>
      <c r="AM2400" s="1102">
        <f>X2400</f>
        <v>0</v>
      </c>
      <c r="AN2400" s="1085">
        <f t="shared" si="951"/>
        <v>0</v>
      </c>
      <c r="AO2400" s="1061">
        <f t="shared" si="952"/>
        <v>0</v>
      </c>
      <c r="AP2400" s="1061">
        <f t="shared" si="952"/>
        <v>0</v>
      </c>
      <c r="AQ2400" s="1061">
        <f t="shared" si="952"/>
        <v>2.5</v>
      </c>
      <c r="AR2400" s="1061">
        <f t="shared" si="952"/>
        <v>0</v>
      </c>
      <c r="AS2400" s="1061">
        <f t="shared" si="952"/>
        <v>107.5</v>
      </c>
      <c r="AT2400" s="850">
        <f t="shared" si="958"/>
        <v>0</v>
      </c>
      <c r="AU2400" s="1255" t="s">
        <v>800</v>
      </c>
      <c r="AV2400" s="1256"/>
      <c r="AW2400" s="1256"/>
      <c r="AX2400" s="1256"/>
      <c r="AY2400" s="1256"/>
      <c r="AZ2400" s="870"/>
    </row>
    <row r="2401" spans="1:52" ht="13.5" customHeight="1">
      <c r="A2401" s="838">
        <f t="shared" si="956"/>
        <v>18</v>
      </c>
      <c r="B2401" s="931" t="s">
        <v>853</v>
      </c>
      <c r="C2401" s="817" t="s">
        <v>66</v>
      </c>
      <c r="D2401" s="1054">
        <v>30</v>
      </c>
      <c r="E2401" s="921">
        <v>6</v>
      </c>
      <c r="F2401" s="1061"/>
      <c r="G2401" s="1086"/>
      <c r="H2401" s="1063">
        <v>0.5</v>
      </c>
      <c r="I2401" s="1077"/>
      <c r="J2401" s="1060">
        <f t="shared" si="947"/>
        <v>3</v>
      </c>
      <c r="K2401" s="1061"/>
      <c r="L2401" s="1061"/>
      <c r="M2401" s="1063">
        <v>0.8</v>
      </c>
      <c r="N2401" s="1063"/>
      <c r="O2401" s="1060">
        <f t="shared" si="962"/>
        <v>4.8000000000000007</v>
      </c>
      <c r="P2401" s="1093"/>
      <c r="Q2401" s="1061"/>
      <c r="R2401" s="1100">
        <v>0.7</v>
      </c>
      <c r="S2401" s="1063"/>
      <c r="T2401" s="1079">
        <f t="shared" si="948"/>
        <v>4.1999999999999993</v>
      </c>
      <c r="U2401" s="1061"/>
      <c r="V2401" s="1061">
        <f t="shared" si="960"/>
        <v>0</v>
      </c>
      <c r="W2401" s="1063">
        <f t="shared" si="960"/>
        <v>2</v>
      </c>
      <c r="X2401" s="1063">
        <f t="shared" si="960"/>
        <v>0</v>
      </c>
      <c r="Y2401" s="1060">
        <f t="shared" si="960"/>
        <v>12</v>
      </c>
      <c r="Z2401" s="1080">
        <f t="shared" si="957"/>
        <v>18</v>
      </c>
      <c r="AA2401" s="1081" t="str">
        <f t="shared" si="954"/>
        <v>Tăm bao tay</v>
      </c>
      <c r="AB2401" s="1082" t="str">
        <f t="shared" si="954"/>
        <v>kg</v>
      </c>
      <c r="AC2401" s="1083">
        <f t="shared" si="954"/>
        <v>30</v>
      </c>
      <c r="AD2401" s="1089">
        <f t="shared" si="954"/>
        <v>6</v>
      </c>
      <c r="AE2401" s="1071">
        <f t="shared" ref="AE2401:AH2416" si="963">AE2319+AJ2319-AO2319</f>
        <v>0</v>
      </c>
      <c r="AF2401" s="1071">
        <f t="shared" si="963"/>
        <v>0</v>
      </c>
      <c r="AG2401" s="1071">
        <f t="shared" si="963"/>
        <v>7</v>
      </c>
      <c r="AH2401" s="1071">
        <f t="shared" si="963"/>
        <v>0</v>
      </c>
      <c r="AI2401" s="1060">
        <f t="shared" si="955"/>
        <v>42</v>
      </c>
      <c r="AJ2401" s="1102">
        <f t="shared" ref="AJ2401:AL2443" si="964">U2401</f>
        <v>0</v>
      </c>
      <c r="AK2401" s="1102">
        <f t="shared" si="964"/>
        <v>0</v>
      </c>
      <c r="AL2401" s="1112"/>
      <c r="AM2401" s="1102">
        <f t="shared" ref="AM2401:AM2443" si="965">X2401</f>
        <v>0</v>
      </c>
      <c r="AN2401" s="1085">
        <f t="shared" ref="AN2401:AN2443" si="966">SUM(AJ2401:AM2401)*$E2401</f>
        <v>0</v>
      </c>
      <c r="AO2401" s="1061">
        <f t="shared" si="952"/>
        <v>0</v>
      </c>
      <c r="AP2401" s="1061">
        <f t="shared" si="952"/>
        <v>0</v>
      </c>
      <c r="AQ2401" s="1061">
        <f t="shared" si="952"/>
        <v>2</v>
      </c>
      <c r="AR2401" s="1061">
        <f t="shared" si="952"/>
        <v>0</v>
      </c>
      <c r="AS2401" s="1061">
        <f t="shared" si="952"/>
        <v>12</v>
      </c>
      <c r="AT2401" s="850">
        <f t="shared" si="958"/>
        <v>48</v>
      </c>
      <c r="AU2401" s="1255" t="s">
        <v>801</v>
      </c>
      <c r="AV2401" s="1256"/>
      <c r="AW2401" s="1256"/>
      <c r="AX2401" s="1256"/>
      <c r="AY2401" s="1256"/>
      <c r="AZ2401" s="870"/>
    </row>
    <row r="2402" spans="1:52" ht="13.5" customHeight="1">
      <c r="A2402" s="838">
        <f t="shared" si="956"/>
        <v>19</v>
      </c>
      <c r="B2402" s="931" t="s">
        <v>176</v>
      </c>
      <c r="C2402" s="896" t="s">
        <v>389</v>
      </c>
      <c r="D2402" s="1113">
        <v>9</v>
      </c>
      <c r="E2402" s="1114">
        <v>9</v>
      </c>
      <c r="F2402" s="1061"/>
      <c r="G2402" s="1090"/>
      <c r="H2402" s="1063">
        <v>0.5</v>
      </c>
      <c r="I2402" s="1077"/>
      <c r="J2402" s="1060">
        <f t="shared" si="947"/>
        <v>4.5</v>
      </c>
      <c r="K2402" s="1061" t="s">
        <v>887</v>
      </c>
      <c r="L2402" s="1061"/>
      <c r="M2402" s="1063">
        <v>0.8</v>
      </c>
      <c r="N2402" s="1063"/>
      <c r="O2402" s="1060">
        <f t="shared" si="962"/>
        <v>7.2</v>
      </c>
      <c r="P2402" s="1093"/>
      <c r="Q2402" s="1065"/>
      <c r="R2402" s="1100">
        <v>0.7</v>
      </c>
      <c r="S2402" s="1063"/>
      <c r="T2402" s="1079">
        <f t="shared" si="948"/>
        <v>6.3</v>
      </c>
      <c r="U2402" s="1061">
        <f>SUM(F2402,K2402,P2402)</f>
        <v>0</v>
      </c>
      <c r="V2402" s="1061">
        <f t="shared" si="960"/>
        <v>0</v>
      </c>
      <c r="W2402" s="1063">
        <f t="shared" si="960"/>
        <v>2</v>
      </c>
      <c r="X2402" s="1063">
        <f t="shared" si="960"/>
        <v>0</v>
      </c>
      <c r="Y2402" s="1060">
        <f t="shared" si="960"/>
        <v>18</v>
      </c>
      <c r="Z2402" s="1080">
        <f t="shared" si="957"/>
        <v>19</v>
      </c>
      <c r="AA2402" s="1081" t="str">
        <f t="shared" si="954"/>
        <v>Dấm chua</v>
      </c>
      <c r="AB2402" s="1082" t="str">
        <f t="shared" si="954"/>
        <v>lít</v>
      </c>
      <c r="AC2402" s="1083">
        <f t="shared" si="954"/>
        <v>9</v>
      </c>
      <c r="AD2402" s="1089">
        <f t="shared" si="954"/>
        <v>9</v>
      </c>
      <c r="AE2402" s="1071">
        <f t="shared" si="963"/>
        <v>0</v>
      </c>
      <c r="AF2402" s="1071">
        <f t="shared" si="963"/>
        <v>0</v>
      </c>
      <c r="AG2402" s="1071">
        <f t="shared" si="963"/>
        <v>9</v>
      </c>
      <c r="AH2402" s="1071">
        <f t="shared" si="963"/>
        <v>0</v>
      </c>
      <c r="AI2402" s="1060">
        <f t="shared" si="955"/>
        <v>81</v>
      </c>
      <c r="AJ2402" s="1102">
        <f t="shared" si="964"/>
        <v>0</v>
      </c>
      <c r="AK2402" s="1102">
        <f t="shared" si="964"/>
        <v>0</v>
      </c>
      <c r="AL2402" s="1112"/>
      <c r="AM2402" s="1102">
        <f t="shared" si="965"/>
        <v>0</v>
      </c>
      <c r="AN2402" s="1085">
        <f t="shared" si="966"/>
        <v>0</v>
      </c>
      <c r="AO2402" s="1061">
        <f t="shared" si="952"/>
        <v>0</v>
      </c>
      <c r="AP2402" s="1061">
        <f t="shared" si="952"/>
        <v>0</v>
      </c>
      <c r="AQ2402" s="1061">
        <f t="shared" si="952"/>
        <v>2</v>
      </c>
      <c r="AR2402" s="1061">
        <f t="shared" si="952"/>
        <v>0</v>
      </c>
      <c r="AS2402" s="1061">
        <f t="shared" si="952"/>
        <v>18</v>
      </c>
      <c r="AT2402" s="850">
        <f t="shared" si="958"/>
        <v>0</v>
      </c>
      <c r="AU2402" s="893" t="s">
        <v>802</v>
      </c>
      <c r="AV2402" s="894"/>
      <c r="AW2402" s="894"/>
      <c r="AX2402" s="894"/>
      <c r="AY2402" s="894"/>
      <c r="AZ2402" s="870">
        <f>AZ2396+SUM(AZ2397:AZ2401)</f>
        <v>9841.2999999999956</v>
      </c>
    </row>
    <row r="2403" spans="1:52" ht="13.5" customHeight="1">
      <c r="A2403" s="838">
        <f t="shared" si="956"/>
        <v>20</v>
      </c>
      <c r="B2403" s="911" t="s">
        <v>158</v>
      </c>
      <c r="C2403" s="902" t="s">
        <v>66</v>
      </c>
      <c r="D2403" s="1115">
        <v>30</v>
      </c>
      <c r="E2403" s="1116">
        <v>30</v>
      </c>
      <c r="F2403" s="1061"/>
      <c r="G2403" s="1090"/>
      <c r="H2403" s="1063">
        <v>0.5</v>
      </c>
      <c r="I2403" s="1077"/>
      <c r="J2403" s="1060">
        <f t="shared" si="947"/>
        <v>15</v>
      </c>
      <c r="K2403" s="1065"/>
      <c r="L2403" s="1071"/>
      <c r="M2403" s="1063">
        <v>0.5</v>
      </c>
      <c r="N2403" s="1063"/>
      <c r="O2403" s="1060">
        <f t="shared" si="962"/>
        <v>15</v>
      </c>
      <c r="P2403" s="1088"/>
      <c r="Q2403" s="1071"/>
      <c r="R2403" s="1110">
        <v>0.5</v>
      </c>
      <c r="S2403" s="1063"/>
      <c r="T2403" s="1079">
        <f t="shared" si="948"/>
        <v>15</v>
      </c>
      <c r="U2403" s="1061">
        <f>SUM(F2403,K2403,P2403)</f>
        <v>0</v>
      </c>
      <c r="V2403" s="1071">
        <f t="shared" si="960"/>
        <v>0</v>
      </c>
      <c r="W2403" s="1063">
        <f t="shared" si="960"/>
        <v>1.5</v>
      </c>
      <c r="X2403" s="1063">
        <f t="shared" si="960"/>
        <v>0</v>
      </c>
      <c r="Y2403" s="1060">
        <f t="shared" si="960"/>
        <v>45</v>
      </c>
      <c r="Z2403" s="1080">
        <f t="shared" si="957"/>
        <v>20</v>
      </c>
      <c r="AA2403" s="1081" t="str">
        <f t="shared" si="954"/>
        <v>Chè vằng</v>
      </c>
      <c r="AB2403" s="1082" t="str">
        <f t="shared" si="954"/>
        <v>kg</v>
      </c>
      <c r="AC2403" s="1083">
        <f t="shared" si="954"/>
        <v>30</v>
      </c>
      <c r="AD2403" s="1089">
        <f t="shared" si="954"/>
        <v>30</v>
      </c>
      <c r="AE2403" s="1071">
        <f t="shared" si="963"/>
        <v>0</v>
      </c>
      <c r="AF2403" s="1071">
        <f t="shared" si="963"/>
        <v>0</v>
      </c>
      <c r="AG2403" s="1071">
        <f t="shared" si="963"/>
        <v>1.5</v>
      </c>
      <c r="AH2403" s="1071">
        <f t="shared" si="963"/>
        <v>0</v>
      </c>
      <c r="AI2403" s="1060">
        <f t="shared" si="955"/>
        <v>45</v>
      </c>
      <c r="AJ2403" s="1102">
        <f t="shared" si="964"/>
        <v>0</v>
      </c>
      <c r="AK2403" s="1102">
        <f t="shared" si="964"/>
        <v>0</v>
      </c>
      <c r="AL2403" s="1112">
        <v>10</v>
      </c>
      <c r="AM2403" s="1102">
        <f t="shared" si="965"/>
        <v>0</v>
      </c>
      <c r="AN2403" s="1085">
        <f t="shared" si="966"/>
        <v>300</v>
      </c>
      <c r="AO2403" s="1061">
        <f t="shared" si="952"/>
        <v>0</v>
      </c>
      <c r="AP2403" s="1061">
        <f t="shared" si="952"/>
        <v>0</v>
      </c>
      <c r="AQ2403" s="1061">
        <f t="shared" si="952"/>
        <v>1.5</v>
      </c>
      <c r="AR2403" s="1061">
        <f t="shared" si="952"/>
        <v>0</v>
      </c>
      <c r="AS2403" s="1061">
        <f t="shared" si="952"/>
        <v>45</v>
      </c>
      <c r="AT2403" s="850">
        <f t="shared" si="958"/>
        <v>0</v>
      </c>
      <c r="AU2403" s="1274" t="s">
        <v>803</v>
      </c>
      <c r="AV2403" s="1275"/>
      <c r="AW2403" s="1275"/>
      <c r="AX2403" s="1275"/>
      <c r="AY2403" s="1275"/>
      <c r="AZ2403" s="870"/>
    </row>
    <row r="2404" spans="1:52" ht="13.5" customHeight="1">
      <c r="A2404" s="838">
        <f t="shared" si="956"/>
        <v>21</v>
      </c>
      <c r="B2404" s="911" t="s">
        <v>166</v>
      </c>
      <c r="C2404" s="844" t="s">
        <v>66</v>
      </c>
      <c r="D2404" s="1117">
        <v>30</v>
      </c>
      <c r="E2404" s="1060">
        <v>30</v>
      </c>
      <c r="F2404" s="1065"/>
      <c r="G2404" s="1090"/>
      <c r="H2404" s="1063"/>
      <c r="I2404" s="1091"/>
      <c r="J2404" s="1060">
        <f t="shared" si="947"/>
        <v>0</v>
      </c>
      <c r="K2404" s="1061"/>
      <c r="L2404" s="1065"/>
      <c r="M2404" s="1063"/>
      <c r="N2404" s="1063"/>
      <c r="O2404" s="1060">
        <f t="shared" si="962"/>
        <v>0</v>
      </c>
      <c r="P2404" s="1056"/>
      <c r="Q2404" s="1065"/>
      <c r="R2404" s="1100"/>
      <c r="S2404" s="1063"/>
      <c r="T2404" s="1079">
        <f t="shared" si="948"/>
        <v>0</v>
      </c>
      <c r="U2404" s="1061">
        <f>SUM(F2404,K2404,P2404)</f>
        <v>0</v>
      </c>
      <c r="V2404" s="1061">
        <f t="shared" si="960"/>
        <v>0</v>
      </c>
      <c r="W2404" s="1063">
        <f t="shared" si="960"/>
        <v>0</v>
      </c>
      <c r="X2404" s="1063">
        <f t="shared" si="960"/>
        <v>0</v>
      </c>
      <c r="Y2404" s="1060">
        <f t="shared" si="960"/>
        <v>0</v>
      </c>
      <c r="Z2404" s="1080">
        <f t="shared" si="957"/>
        <v>21</v>
      </c>
      <c r="AA2404" s="1081" t="str">
        <f t="shared" si="954"/>
        <v>Hành tăm</v>
      </c>
      <c r="AB2404" s="1082" t="str">
        <f t="shared" si="954"/>
        <v>kg</v>
      </c>
      <c r="AC2404" s="1083">
        <f t="shared" si="954"/>
        <v>30</v>
      </c>
      <c r="AD2404" s="1089">
        <f t="shared" si="954"/>
        <v>30</v>
      </c>
      <c r="AE2404" s="1071">
        <f t="shared" si="963"/>
        <v>0</v>
      </c>
      <c r="AF2404" s="1071">
        <f t="shared" si="963"/>
        <v>0</v>
      </c>
      <c r="AG2404" s="1071">
        <f t="shared" si="963"/>
        <v>1.8999999999999966</v>
      </c>
      <c r="AH2404" s="1071">
        <f t="shared" si="963"/>
        <v>0</v>
      </c>
      <c r="AI2404" s="1060">
        <f t="shared" si="955"/>
        <v>56.999999999999901</v>
      </c>
      <c r="AJ2404" s="1102">
        <f t="shared" si="964"/>
        <v>0</v>
      </c>
      <c r="AK2404" s="1102">
        <f t="shared" si="964"/>
        <v>0</v>
      </c>
      <c r="AL2404" s="1112"/>
      <c r="AM2404" s="1102">
        <f t="shared" si="965"/>
        <v>0</v>
      </c>
      <c r="AN2404" s="1085">
        <f t="shared" si="966"/>
        <v>0</v>
      </c>
      <c r="AO2404" s="1061">
        <f t="shared" si="952"/>
        <v>0</v>
      </c>
      <c r="AP2404" s="1061">
        <f t="shared" si="952"/>
        <v>0</v>
      </c>
      <c r="AQ2404" s="1061">
        <f t="shared" si="952"/>
        <v>0</v>
      </c>
      <c r="AR2404" s="1061">
        <f t="shared" si="952"/>
        <v>0</v>
      </c>
      <c r="AS2404" s="1061">
        <f t="shared" si="952"/>
        <v>0</v>
      </c>
      <c r="AT2404" s="850">
        <f t="shared" si="958"/>
        <v>0</v>
      </c>
      <c r="AU2404" s="4" t="s">
        <v>804</v>
      </c>
      <c r="AV2404" s="3"/>
      <c r="AW2404" s="3"/>
      <c r="AX2404" s="3"/>
      <c r="AY2404" s="3"/>
      <c r="AZ2404" s="870">
        <f>Y2453</f>
        <v>7574.8</v>
      </c>
    </row>
    <row r="2405" spans="1:52" ht="13.5" customHeight="1">
      <c r="A2405" s="838">
        <f t="shared" si="956"/>
        <v>22</v>
      </c>
      <c r="B2405" s="911" t="s">
        <v>145</v>
      </c>
      <c r="C2405" s="844" t="s">
        <v>389</v>
      </c>
      <c r="D2405" s="1117">
        <v>16</v>
      </c>
      <c r="E2405" s="1060">
        <v>16</v>
      </c>
      <c r="F2405" s="1061"/>
      <c r="G2405" s="1090"/>
      <c r="H2405" s="1063">
        <v>0.5</v>
      </c>
      <c r="I2405" s="1077"/>
      <c r="J2405" s="1060">
        <f t="shared" si="947"/>
        <v>8</v>
      </c>
      <c r="K2405" s="1103"/>
      <c r="L2405" s="1071"/>
      <c r="M2405" s="1063">
        <v>1</v>
      </c>
      <c r="N2405" s="1118"/>
      <c r="O2405" s="1060">
        <f t="shared" si="962"/>
        <v>16</v>
      </c>
      <c r="P2405" s="1056"/>
      <c r="Q2405" s="1071"/>
      <c r="R2405" s="1100">
        <v>1</v>
      </c>
      <c r="S2405" s="1063"/>
      <c r="T2405" s="1079">
        <f t="shared" si="948"/>
        <v>16</v>
      </c>
      <c r="U2405" s="1061">
        <f t="shared" ref="U2405:U2443" si="967">SUM(F2405,K2405,P2405)</f>
        <v>0</v>
      </c>
      <c r="V2405" s="1071">
        <f t="shared" si="960"/>
        <v>0</v>
      </c>
      <c r="W2405" s="1063">
        <f t="shared" si="960"/>
        <v>2.5</v>
      </c>
      <c r="X2405" s="1063">
        <f t="shared" si="960"/>
        <v>0</v>
      </c>
      <c r="Y2405" s="1060">
        <f t="shared" si="960"/>
        <v>40</v>
      </c>
      <c r="Z2405" s="1080">
        <f t="shared" si="957"/>
        <v>22</v>
      </c>
      <c r="AA2405" s="1081" t="str">
        <f t="shared" si="954"/>
        <v>Dầu rửa</v>
      </c>
      <c r="AB2405" s="1082" t="str">
        <f t="shared" si="954"/>
        <v>lít</v>
      </c>
      <c r="AC2405" s="1083">
        <f t="shared" si="954"/>
        <v>16</v>
      </c>
      <c r="AD2405" s="1089">
        <f t="shared" si="954"/>
        <v>16</v>
      </c>
      <c r="AE2405" s="1071">
        <f t="shared" si="963"/>
        <v>0</v>
      </c>
      <c r="AF2405" s="1071">
        <f t="shared" si="963"/>
        <v>0</v>
      </c>
      <c r="AG2405" s="1071">
        <f t="shared" si="963"/>
        <v>28.5</v>
      </c>
      <c r="AH2405" s="1071">
        <f t="shared" si="963"/>
        <v>0</v>
      </c>
      <c r="AI2405" s="1060">
        <f t="shared" si="955"/>
        <v>456</v>
      </c>
      <c r="AJ2405" s="1102">
        <f t="shared" si="964"/>
        <v>0</v>
      </c>
      <c r="AK2405" s="1102">
        <f t="shared" si="964"/>
        <v>0</v>
      </c>
      <c r="AL2405" s="1112"/>
      <c r="AM2405" s="1102">
        <f t="shared" si="965"/>
        <v>0</v>
      </c>
      <c r="AN2405" s="1085">
        <f t="shared" si="966"/>
        <v>0</v>
      </c>
      <c r="AO2405" s="1061">
        <f t="shared" si="952"/>
        <v>0</v>
      </c>
      <c r="AP2405" s="1061">
        <f t="shared" si="952"/>
        <v>0</v>
      </c>
      <c r="AQ2405" s="1061">
        <f t="shared" si="952"/>
        <v>2.5</v>
      </c>
      <c r="AR2405" s="1061">
        <f t="shared" si="952"/>
        <v>0</v>
      </c>
      <c r="AS2405" s="1061">
        <f t="shared" si="952"/>
        <v>40</v>
      </c>
      <c r="AT2405" s="850">
        <f t="shared" si="958"/>
        <v>0</v>
      </c>
      <c r="AU2405" s="4" t="s">
        <v>805</v>
      </c>
      <c r="AV2405" s="3"/>
      <c r="AW2405" s="3"/>
      <c r="AX2405" s="3"/>
      <c r="AY2405" s="3"/>
      <c r="AZ2405" s="870">
        <f>Q2456</f>
        <v>0</v>
      </c>
    </row>
    <row r="2406" spans="1:52" ht="13.5" customHeight="1">
      <c r="A2406" s="838">
        <f t="shared" si="956"/>
        <v>23</v>
      </c>
      <c r="B2406" s="911" t="s">
        <v>136</v>
      </c>
      <c r="C2406" s="844" t="s">
        <v>66</v>
      </c>
      <c r="D2406" s="1117">
        <v>120</v>
      </c>
      <c r="E2406" s="1060">
        <v>120</v>
      </c>
      <c r="F2406" s="1061"/>
      <c r="G2406" s="1090"/>
      <c r="H2406" s="1119"/>
      <c r="I2406" s="1077"/>
      <c r="J2406" s="1060">
        <f t="shared" si="947"/>
        <v>0</v>
      </c>
      <c r="K2406" s="1065"/>
      <c r="L2406" s="1071"/>
      <c r="M2406" s="1119"/>
      <c r="N2406" s="1063"/>
      <c r="O2406" s="1060">
        <f t="shared" si="962"/>
        <v>0</v>
      </c>
      <c r="P2406" s="1056" t="s">
        <v>883</v>
      </c>
      <c r="Q2406" s="1071"/>
      <c r="R2406" s="1100"/>
      <c r="S2406" s="1063"/>
      <c r="T2406" s="1079">
        <f t="shared" si="948"/>
        <v>0</v>
      </c>
      <c r="U2406" s="1103">
        <f t="shared" si="967"/>
        <v>0</v>
      </c>
      <c r="V2406" s="1071">
        <f t="shared" si="960"/>
        <v>0</v>
      </c>
      <c r="W2406" s="1063">
        <f t="shared" si="960"/>
        <v>0</v>
      </c>
      <c r="X2406" s="1063">
        <f t="shared" si="960"/>
        <v>0</v>
      </c>
      <c r="Y2406" s="1060">
        <f t="shared" si="960"/>
        <v>0</v>
      </c>
      <c r="Z2406" s="1080">
        <f t="shared" si="957"/>
        <v>23</v>
      </c>
      <c r="AA2406" s="1081" t="str">
        <f t="shared" si="954"/>
        <v>Cá khô</v>
      </c>
      <c r="AB2406" s="1082" t="str">
        <f t="shared" si="954"/>
        <v>kg</v>
      </c>
      <c r="AC2406" s="1083">
        <f t="shared" si="954"/>
        <v>120</v>
      </c>
      <c r="AD2406" s="1089">
        <f t="shared" si="954"/>
        <v>120</v>
      </c>
      <c r="AE2406" s="1071">
        <f t="shared" si="963"/>
        <v>0</v>
      </c>
      <c r="AF2406" s="1071">
        <f t="shared" si="963"/>
        <v>0</v>
      </c>
      <c r="AG2406" s="1071">
        <f t="shared" si="963"/>
        <v>11</v>
      </c>
      <c r="AH2406" s="1071">
        <f t="shared" si="963"/>
        <v>0</v>
      </c>
      <c r="AI2406" s="1060">
        <f t="shared" si="955"/>
        <v>1320</v>
      </c>
      <c r="AJ2406" s="1102">
        <f t="shared" si="964"/>
        <v>0</v>
      </c>
      <c r="AK2406" s="1102">
        <f t="shared" si="964"/>
        <v>0</v>
      </c>
      <c r="AL2406" s="1112"/>
      <c r="AM2406" s="1102">
        <f t="shared" si="965"/>
        <v>0</v>
      </c>
      <c r="AN2406" s="1085">
        <f t="shared" si="966"/>
        <v>0</v>
      </c>
      <c r="AO2406" s="1061">
        <f t="shared" si="952"/>
        <v>0</v>
      </c>
      <c r="AP2406" s="1061">
        <f t="shared" si="952"/>
        <v>0</v>
      </c>
      <c r="AQ2406" s="1061">
        <f t="shared" si="952"/>
        <v>0</v>
      </c>
      <c r="AR2406" s="1061">
        <f t="shared" si="952"/>
        <v>0</v>
      </c>
      <c r="AS2406" s="1061">
        <f t="shared" si="952"/>
        <v>0</v>
      </c>
      <c r="AT2406" s="850">
        <f t="shared" si="958"/>
        <v>0</v>
      </c>
      <c r="AU2406" s="893" t="s">
        <v>806</v>
      </c>
      <c r="AV2406" s="894"/>
      <c r="AW2406" s="894"/>
      <c r="AX2406" s="894"/>
      <c r="AY2406" s="894"/>
      <c r="AZ2406" s="870">
        <f>SUM(AZ2404:AZ2405)</f>
        <v>7574.8</v>
      </c>
    </row>
    <row r="2407" spans="1:52" ht="13.5" customHeight="1">
      <c r="A2407" s="838">
        <f t="shared" si="956"/>
        <v>24</v>
      </c>
      <c r="B2407" s="911" t="s">
        <v>183</v>
      </c>
      <c r="C2407" s="844" t="s">
        <v>66</v>
      </c>
      <c r="D2407" s="1117">
        <v>30</v>
      </c>
      <c r="E2407" s="1060">
        <v>30</v>
      </c>
      <c r="F2407" s="1103"/>
      <c r="G2407" s="1120"/>
      <c r="H2407" s="1121">
        <v>0.1</v>
      </c>
      <c r="I2407" s="1077"/>
      <c r="J2407" s="1060">
        <f t="shared" si="947"/>
        <v>3</v>
      </c>
      <c r="K2407" s="1103"/>
      <c r="L2407" s="1071"/>
      <c r="M2407" s="1063">
        <v>0.2</v>
      </c>
      <c r="N2407" s="1063"/>
      <c r="O2407" s="1060">
        <f t="shared" si="962"/>
        <v>6</v>
      </c>
      <c r="P2407" s="1056"/>
      <c r="Q2407" s="1071"/>
      <c r="R2407" s="1063">
        <v>0.2</v>
      </c>
      <c r="S2407" s="1063"/>
      <c r="T2407" s="1079">
        <f t="shared" si="948"/>
        <v>6</v>
      </c>
      <c r="U2407" s="1061">
        <f t="shared" si="967"/>
        <v>0</v>
      </c>
      <c r="V2407" s="1071">
        <f t="shared" si="960"/>
        <v>0</v>
      </c>
      <c r="W2407" s="1063">
        <f t="shared" si="960"/>
        <v>0.5</v>
      </c>
      <c r="X2407" s="1063">
        <f t="shared" si="960"/>
        <v>0</v>
      </c>
      <c r="Y2407" s="1060">
        <f t="shared" si="960"/>
        <v>15</v>
      </c>
      <c r="Z2407" s="1080">
        <f t="shared" si="957"/>
        <v>24</v>
      </c>
      <c r="AA2407" s="1081" t="str">
        <f t="shared" si="954"/>
        <v>Nghệ tươi</v>
      </c>
      <c r="AB2407" s="1082" t="str">
        <f t="shared" si="954"/>
        <v>kg</v>
      </c>
      <c r="AC2407" s="1083">
        <f t="shared" si="954"/>
        <v>30</v>
      </c>
      <c r="AD2407" s="1089">
        <f t="shared" si="954"/>
        <v>30</v>
      </c>
      <c r="AE2407" s="1071">
        <f t="shared" si="963"/>
        <v>0</v>
      </c>
      <c r="AF2407" s="1071">
        <f t="shared" si="963"/>
        <v>0</v>
      </c>
      <c r="AG2407" s="1071">
        <f t="shared" si="963"/>
        <v>1.3</v>
      </c>
      <c r="AH2407" s="1071">
        <f t="shared" si="963"/>
        <v>0</v>
      </c>
      <c r="AI2407" s="1060">
        <f t="shared" si="955"/>
        <v>39</v>
      </c>
      <c r="AJ2407" s="1102">
        <f t="shared" si="964"/>
        <v>0</v>
      </c>
      <c r="AK2407" s="1102">
        <f t="shared" si="964"/>
        <v>0</v>
      </c>
      <c r="AL2407" s="1112"/>
      <c r="AM2407" s="1102">
        <f t="shared" si="965"/>
        <v>0</v>
      </c>
      <c r="AN2407" s="1085">
        <f t="shared" si="966"/>
        <v>0</v>
      </c>
      <c r="AO2407" s="1061">
        <f t="shared" si="952"/>
        <v>0</v>
      </c>
      <c r="AP2407" s="1061">
        <f t="shared" si="952"/>
        <v>0</v>
      </c>
      <c r="AQ2407" s="1061">
        <f t="shared" si="952"/>
        <v>0.5</v>
      </c>
      <c r="AR2407" s="1061">
        <f t="shared" si="952"/>
        <v>0</v>
      </c>
      <c r="AS2407" s="1061">
        <f t="shared" si="952"/>
        <v>15</v>
      </c>
      <c r="AT2407" s="850">
        <f t="shared" si="958"/>
        <v>0</v>
      </c>
      <c r="AU2407" s="893" t="s">
        <v>807</v>
      </c>
      <c r="AV2407" s="894"/>
      <c r="AW2407" s="894"/>
      <c r="AX2407" s="894"/>
      <c r="AY2407" s="894"/>
      <c r="AZ2407" s="912"/>
    </row>
    <row r="2408" spans="1:52" ht="13.5" customHeight="1">
      <c r="A2408" s="838">
        <f t="shared" si="956"/>
        <v>25</v>
      </c>
      <c r="B2408" s="911" t="s">
        <v>142</v>
      </c>
      <c r="C2408" s="844" t="s">
        <v>66</v>
      </c>
      <c r="D2408" s="1117">
        <v>35</v>
      </c>
      <c r="E2408" s="1060">
        <v>35</v>
      </c>
      <c r="F2408" s="1061"/>
      <c r="G2408" s="1120"/>
      <c r="H2408" s="1063"/>
      <c r="I2408" s="1077"/>
      <c r="J2408" s="1060">
        <f t="shared" si="947"/>
        <v>0</v>
      </c>
      <c r="K2408" s="1103"/>
      <c r="L2408" s="1071"/>
      <c r="M2408" s="1063"/>
      <c r="N2408" s="1063"/>
      <c r="O2408" s="1060">
        <f t="shared" si="962"/>
        <v>0</v>
      </c>
      <c r="P2408" s="1122"/>
      <c r="Q2408" s="1071"/>
      <c r="R2408" s="1063"/>
      <c r="S2408" s="1063"/>
      <c r="T2408" s="1079">
        <f t="shared" si="948"/>
        <v>0</v>
      </c>
      <c r="U2408" s="1061">
        <f t="shared" si="967"/>
        <v>0</v>
      </c>
      <c r="V2408" s="1071">
        <f t="shared" si="960"/>
        <v>0</v>
      </c>
      <c r="W2408" s="1063">
        <f t="shared" si="960"/>
        <v>0</v>
      </c>
      <c r="X2408" s="1063">
        <f t="shared" si="960"/>
        <v>0</v>
      </c>
      <c r="Y2408" s="1060">
        <f t="shared" si="960"/>
        <v>0</v>
      </c>
      <c r="Z2408" s="1080">
        <f t="shared" si="957"/>
        <v>25</v>
      </c>
      <c r="AA2408" s="1081" t="str">
        <f t="shared" si="954"/>
        <v>Gừng tươi</v>
      </c>
      <c r="AB2408" s="1082" t="str">
        <f t="shared" si="954"/>
        <v>kg</v>
      </c>
      <c r="AC2408" s="1083">
        <f t="shared" si="954"/>
        <v>35</v>
      </c>
      <c r="AD2408" s="1089">
        <f t="shared" si="954"/>
        <v>35</v>
      </c>
      <c r="AE2408" s="1071">
        <f t="shared" si="963"/>
        <v>0</v>
      </c>
      <c r="AF2408" s="1071">
        <f t="shared" si="963"/>
        <v>0</v>
      </c>
      <c r="AG2408" s="1071">
        <f t="shared" si="963"/>
        <v>4.299999999999998</v>
      </c>
      <c r="AH2408" s="1071">
        <f t="shared" si="963"/>
        <v>0</v>
      </c>
      <c r="AI2408" s="1060">
        <f t="shared" si="955"/>
        <v>150.49999999999994</v>
      </c>
      <c r="AJ2408" s="1102">
        <f t="shared" si="964"/>
        <v>0</v>
      </c>
      <c r="AK2408" s="1102">
        <f t="shared" si="964"/>
        <v>0</v>
      </c>
      <c r="AL2408" s="1112"/>
      <c r="AM2408" s="1102">
        <f t="shared" si="965"/>
        <v>0</v>
      </c>
      <c r="AN2408" s="1085">
        <f t="shared" si="966"/>
        <v>0</v>
      </c>
      <c r="AO2408" s="1061">
        <f t="shared" si="952"/>
        <v>0</v>
      </c>
      <c r="AP2408" s="1061">
        <f t="shared" si="952"/>
        <v>0</v>
      </c>
      <c r="AQ2408" s="1061">
        <f t="shared" si="952"/>
        <v>0</v>
      </c>
      <c r="AR2408" s="1061">
        <f t="shared" si="952"/>
        <v>0</v>
      </c>
      <c r="AS2408" s="1061">
        <f t="shared" si="952"/>
        <v>0</v>
      </c>
      <c r="AT2408" s="850">
        <f t="shared" si="958"/>
        <v>0</v>
      </c>
      <c r="AU2408" s="4" t="s">
        <v>808</v>
      </c>
      <c r="AV2408" s="3"/>
      <c r="AW2408" s="3"/>
      <c r="AX2408" s="3"/>
      <c r="AY2408" s="3"/>
      <c r="AZ2408" s="870">
        <f>Y2454</f>
        <v>2266.4999999999955</v>
      </c>
    </row>
    <row r="2409" spans="1:52" ht="13.5" customHeight="1">
      <c r="A2409" s="838">
        <f t="shared" si="956"/>
        <v>26</v>
      </c>
      <c r="B2409" s="911" t="s">
        <v>51</v>
      </c>
      <c r="C2409" s="844" t="s">
        <v>66</v>
      </c>
      <c r="D2409" s="1117">
        <v>100</v>
      </c>
      <c r="E2409" s="1060">
        <v>100</v>
      </c>
      <c r="F2409" s="1061"/>
      <c r="G2409" s="1120"/>
      <c r="H2409" s="1063"/>
      <c r="I2409" s="1077"/>
      <c r="J2409" s="1060">
        <f t="shared" si="947"/>
        <v>0</v>
      </c>
      <c r="K2409" s="1065"/>
      <c r="L2409" s="1071"/>
      <c r="M2409" s="1119"/>
      <c r="N2409" s="1063"/>
      <c r="O2409" s="1060">
        <f t="shared" si="962"/>
        <v>0</v>
      </c>
      <c r="P2409" s="1056"/>
      <c r="Q2409" s="1065"/>
      <c r="R2409" s="1100">
        <v>0.2</v>
      </c>
      <c r="S2409" s="1063"/>
      <c r="T2409" s="1079">
        <f t="shared" si="948"/>
        <v>20</v>
      </c>
      <c r="U2409" s="1061">
        <f t="shared" si="967"/>
        <v>0</v>
      </c>
      <c r="V2409" s="1071">
        <f t="shared" si="960"/>
        <v>0</v>
      </c>
      <c r="W2409" s="1063">
        <f t="shared" si="960"/>
        <v>0.2</v>
      </c>
      <c r="X2409" s="1063">
        <f t="shared" si="960"/>
        <v>0</v>
      </c>
      <c r="Y2409" s="1060">
        <f t="shared" si="960"/>
        <v>20</v>
      </c>
      <c r="Z2409" s="1080">
        <f t="shared" si="957"/>
        <v>26</v>
      </c>
      <c r="AA2409" s="1081" t="str">
        <f t="shared" si="954"/>
        <v>Tép khô</v>
      </c>
      <c r="AB2409" s="1082" t="str">
        <f t="shared" si="954"/>
        <v>kg</v>
      </c>
      <c r="AC2409" s="1083">
        <f t="shared" si="954"/>
        <v>100</v>
      </c>
      <c r="AD2409" s="1089">
        <f t="shared" si="954"/>
        <v>100</v>
      </c>
      <c r="AE2409" s="1071">
        <f t="shared" si="963"/>
        <v>0</v>
      </c>
      <c r="AF2409" s="1071">
        <f t="shared" si="963"/>
        <v>0</v>
      </c>
      <c r="AG2409" s="1071">
        <f t="shared" si="963"/>
        <v>0.59999999999999964</v>
      </c>
      <c r="AH2409" s="1071">
        <f t="shared" si="963"/>
        <v>0</v>
      </c>
      <c r="AI2409" s="1060">
        <f t="shared" si="955"/>
        <v>59.999999999999964</v>
      </c>
      <c r="AJ2409" s="1102">
        <f t="shared" si="964"/>
        <v>0</v>
      </c>
      <c r="AK2409" s="1102">
        <f t="shared" si="964"/>
        <v>0</v>
      </c>
      <c r="AL2409" s="1112"/>
      <c r="AM2409" s="1102">
        <f t="shared" si="965"/>
        <v>0</v>
      </c>
      <c r="AN2409" s="1085">
        <f t="shared" si="966"/>
        <v>0</v>
      </c>
      <c r="AO2409" s="1061">
        <f t="shared" si="952"/>
        <v>0</v>
      </c>
      <c r="AP2409" s="1061">
        <f t="shared" si="952"/>
        <v>0</v>
      </c>
      <c r="AQ2409" s="1061">
        <f t="shared" si="952"/>
        <v>0.2</v>
      </c>
      <c r="AR2409" s="1061">
        <f t="shared" si="952"/>
        <v>0</v>
      </c>
      <c r="AS2409" s="1061">
        <f t="shared" si="952"/>
        <v>20</v>
      </c>
      <c r="AT2409" s="850">
        <f t="shared" si="958"/>
        <v>0</v>
      </c>
      <c r="AU2409" s="4" t="s">
        <v>809</v>
      </c>
      <c r="AV2409" s="3"/>
      <c r="AW2409" s="3"/>
      <c r="AX2409" s="3"/>
      <c r="AY2409" s="3"/>
      <c r="AZ2409" s="913">
        <f>Y2455</f>
        <v>0</v>
      </c>
    </row>
    <row r="2410" spans="1:52" ht="13.5" customHeight="1">
      <c r="A2410" s="838">
        <f t="shared" si="956"/>
        <v>27</v>
      </c>
      <c r="B2410" s="920" t="s">
        <v>854</v>
      </c>
      <c r="C2410" s="817" t="s">
        <v>66</v>
      </c>
      <c r="D2410" s="1054">
        <v>50</v>
      </c>
      <c r="E2410" s="921">
        <v>50</v>
      </c>
      <c r="F2410" s="1061"/>
      <c r="G2410" s="1123"/>
      <c r="H2410" s="1063">
        <v>0.2</v>
      </c>
      <c r="I2410" s="1077"/>
      <c r="J2410" s="1060">
        <f t="shared" si="947"/>
        <v>10</v>
      </c>
      <c r="K2410" s="1065"/>
      <c r="L2410" s="1124"/>
      <c r="M2410" s="1063">
        <v>0.3</v>
      </c>
      <c r="N2410" s="1063"/>
      <c r="O2410" s="1060">
        <f t="shared" si="962"/>
        <v>15</v>
      </c>
      <c r="P2410" s="1093"/>
      <c r="Q2410" s="1065"/>
      <c r="R2410" s="1100">
        <v>0.3</v>
      </c>
      <c r="S2410" s="1062"/>
      <c r="T2410" s="1079">
        <f t="shared" si="948"/>
        <v>15</v>
      </c>
      <c r="U2410" s="1061">
        <f t="shared" si="967"/>
        <v>0</v>
      </c>
      <c r="V2410" s="1061">
        <f t="shared" si="960"/>
        <v>0</v>
      </c>
      <c r="W2410" s="1063">
        <f t="shared" si="960"/>
        <v>0.8</v>
      </c>
      <c r="X2410" s="1063">
        <f t="shared" si="960"/>
        <v>0</v>
      </c>
      <c r="Y2410" s="1060">
        <f t="shared" si="960"/>
        <v>40</v>
      </c>
      <c r="Z2410" s="1080">
        <f t="shared" si="957"/>
        <v>27</v>
      </c>
      <c r="AA2410" s="1081" t="str">
        <f t="shared" si="954"/>
        <v xml:space="preserve">ớt quả </v>
      </c>
      <c r="AB2410" s="1082" t="str">
        <f t="shared" si="954"/>
        <v>kg</v>
      </c>
      <c r="AC2410" s="1083">
        <f t="shared" si="954"/>
        <v>50</v>
      </c>
      <c r="AD2410" s="1089">
        <f t="shared" si="954"/>
        <v>50</v>
      </c>
      <c r="AE2410" s="1071">
        <f t="shared" si="963"/>
        <v>0</v>
      </c>
      <c r="AF2410" s="1071">
        <f t="shared" si="963"/>
        <v>0</v>
      </c>
      <c r="AG2410" s="1071">
        <f t="shared" si="963"/>
        <v>3.6000000000000005</v>
      </c>
      <c r="AH2410" s="1071">
        <f t="shared" si="963"/>
        <v>0</v>
      </c>
      <c r="AI2410" s="1060">
        <f t="shared" si="955"/>
        <v>180.00000000000003</v>
      </c>
      <c r="AJ2410" s="1102">
        <f t="shared" si="964"/>
        <v>0</v>
      </c>
      <c r="AK2410" s="1102">
        <f t="shared" si="964"/>
        <v>0</v>
      </c>
      <c r="AL2410" s="1112"/>
      <c r="AM2410" s="1102">
        <f t="shared" si="965"/>
        <v>0</v>
      </c>
      <c r="AN2410" s="1085">
        <f t="shared" si="966"/>
        <v>0</v>
      </c>
      <c r="AO2410" s="1061">
        <f t="shared" si="952"/>
        <v>0</v>
      </c>
      <c r="AP2410" s="1061">
        <f t="shared" si="952"/>
        <v>0</v>
      </c>
      <c r="AQ2410" s="1061">
        <f t="shared" si="952"/>
        <v>0.8</v>
      </c>
      <c r="AR2410" s="1061">
        <f t="shared" si="952"/>
        <v>0</v>
      </c>
      <c r="AS2410" s="1061">
        <f t="shared" si="952"/>
        <v>40</v>
      </c>
      <c r="AT2410" s="850">
        <f t="shared" si="958"/>
        <v>0</v>
      </c>
      <c r="AU2410" s="893"/>
      <c r="AV2410" s="894"/>
      <c r="AW2410" s="894"/>
      <c r="AX2410" s="894"/>
      <c r="AY2410" s="894"/>
      <c r="AZ2410" s="917"/>
    </row>
    <row r="2411" spans="1:52" ht="13.5" customHeight="1">
      <c r="A2411" s="838">
        <f t="shared" si="956"/>
        <v>28</v>
      </c>
      <c r="B2411" s="1052" t="s">
        <v>416</v>
      </c>
      <c r="C2411" s="817" t="s">
        <v>66</v>
      </c>
      <c r="D2411" s="1054">
        <v>90</v>
      </c>
      <c r="E2411" s="921">
        <v>83</v>
      </c>
      <c r="F2411" s="1061"/>
      <c r="G2411" s="1086"/>
      <c r="H2411" s="1063"/>
      <c r="I2411" s="1077"/>
      <c r="J2411" s="1060">
        <f t="shared" si="947"/>
        <v>0</v>
      </c>
      <c r="K2411" s="1061"/>
      <c r="L2411" s="1065">
        <v>4</v>
      </c>
      <c r="M2411" s="1063"/>
      <c r="N2411" s="1062"/>
      <c r="O2411" s="1060">
        <f t="shared" si="962"/>
        <v>332</v>
      </c>
      <c r="P2411" s="1093"/>
      <c r="Q2411" s="1065"/>
      <c r="R2411" s="1100"/>
      <c r="S2411" s="1062"/>
      <c r="T2411" s="1079">
        <f t="shared" si="948"/>
        <v>0</v>
      </c>
      <c r="U2411" s="1061">
        <f t="shared" si="967"/>
        <v>0</v>
      </c>
      <c r="V2411" s="1061">
        <f t="shared" si="960"/>
        <v>4</v>
      </c>
      <c r="W2411" s="1063">
        <f t="shared" si="960"/>
        <v>0</v>
      </c>
      <c r="X2411" s="1062">
        <f t="shared" si="960"/>
        <v>0</v>
      </c>
      <c r="Y2411" s="1060">
        <f t="shared" si="960"/>
        <v>332</v>
      </c>
      <c r="Z2411" s="1080">
        <f t="shared" si="957"/>
        <v>28</v>
      </c>
      <c r="AA2411" s="1126" t="str">
        <f t="shared" si="954"/>
        <v>Thịt ngan cỏ</v>
      </c>
      <c r="AB2411" s="1082" t="str">
        <f t="shared" si="954"/>
        <v>kg</v>
      </c>
      <c r="AC2411" s="1083">
        <f t="shared" si="954"/>
        <v>90</v>
      </c>
      <c r="AD2411" s="1089">
        <f t="shared" si="954"/>
        <v>83</v>
      </c>
      <c r="AE2411" s="1071">
        <f t="shared" si="963"/>
        <v>0</v>
      </c>
      <c r="AF2411" s="1071">
        <f t="shared" si="963"/>
        <v>0</v>
      </c>
      <c r="AG2411" s="1071">
        <f t="shared" si="963"/>
        <v>0</v>
      </c>
      <c r="AH2411" s="1071">
        <f t="shared" si="963"/>
        <v>0</v>
      </c>
      <c r="AI2411" s="1060">
        <f t="shared" si="955"/>
        <v>0</v>
      </c>
      <c r="AJ2411" s="1102">
        <f t="shared" si="964"/>
        <v>0</v>
      </c>
      <c r="AK2411" s="1102">
        <f t="shared" si="964"/>
        <v>4</v>
      </c>
      <c r="AL2411" s="1102">
        <f t="shared" si="964"/>
        <v>0</v>
      </c>
      <c r="AM2411" s="1102">
        <f t="shared" si="965"/>
        <v>0</v>
      </c>
      <c r="AN2411" s="1085">
        <f t="shared" si="966"/>
        <v>332</v>
      </c>
      <c r="AO2411" s="1061">
        <f t="shared" si="952"/>
        <v>0</v>
      </c>
      <c r="AP2411" s="1061">
        <f t="shared" si="952"/>
        <v>4</v>
      </c>
      <c r="AQ2411" s="1061">
        <f t="shared" si="952"/>
        <v>0</v>
      </c>
      <c r="AR2411" s="1061">
        <f t="shared" si="952"/>
        <v>0</v>
      </c>
      <c r="AS2411" s="1061">
        <f t="shared" si="952"/>
        <v>332</v>
      </c>
      <c r="AT2411" s="850">
        <f t="shared" si="958"/>
        <v>28</v>
      </c>
      <c r="AU2411" s="893"/>
      <c r="AV2411" s="894"/>
      <c r="AW2411" s="894"/>
      <c r="AX2411" s="894"/>
      <c r="AY2411" s="894"/>
      <c r="AZ2411" s="918"/>
    </row>
    <row r="2412" spans="1:52" ht="13.5" customHeight="1">
      <c r="A2412" s="838">
        <f t="shared" si="956"/>
        <v>29</v>
      </c>
      <c r="B2412" s="1052" t="s">
        <v>16</v>
      </c>
      <c r="C2412" s="817" t="s">
        <v>66</v>
      </c>
      <c r="D2412" s="839">
        <v>145</v>
      </c>
      <c r="E2412" s="921">
        <v>145</v>
      </c>
      <c r="F2412" s="1061"/>
      <c r="G2412" s="1086"/>
      <c r="H2412" s="1063"/>
      <c r="I2412" s="1077"/>
      <c r="J2412" s="1060">
        <f t="shared" si="947"/>
        <v>0</v>
      </c>
      <c r="K2412" s="1061"/>
      <c r="L2412" s="1065">
        <v>2</v>
      </c>
      <c r="M2412" s="1063"/>
      <c r="N2412" s="1127"/>
      <c r="O2412" s="1060">
        <f t="shared" si="962"/>
        <v>290</v>
      </c>
      <c r="P2412" s="1056"/>
      <c r="Q2412" s="1065"/>
      <c r="R2412" s="1100"/>
      <c r="S2412" s="1062"/>
      <c r="T2412" s="1079">
        <f t="shared" si="948"/>
        <v>0</v>
      </c>
      <c r="U2412" s="1061">
        <f t="shared" si="967"/>
        <v>0</v>
      </c>
      <c r="V2412" s="1061">
        <f t="shared" si="960"/>
        <v>2</v>
      </c>
      <c r="W2412" s="1063">
        <f t="shared" si="960"/>
        <v>0</v>
      </c>
      <c r="X2412" s="1062">
        <f t="shared" si="960"/>
        <v>0</v>
      </c>
      <c r="Y2412" s="1060">
        <f t="shared" si="960"/>
        <v>290</v>
      </c>
      <c r="Z2412" s="1080">
        <f t="shared" si="957"/>
        <v>29</v>
      </c>
      <c r="AA2412" s="1126" t="str">
        <f t="shared" si="954"/>
        <v>Thịt nạc</v>
      </c>
      <c r="AB2412" s="1082" t="str">
        <f t="shared" si="954"/>
        <v>kg</v>
      </c>
      <c r="AC2412" s="1083">
        <f t="shared" si="954"/>
        <v>145</v>
      </c>
      <c r="AD2412" s="1089">
        <f t="shared" si="954"/>
        <v>145</v>
      </c>
      <c r="AE2412" s="1071">
        <f t="shared" si="963"/>
        <v>0</v>
      </c>
      <c r="AF2412" s="1071">
        <f t="shared" si="963"/>
        <v>0</v>
      </c>
      <c r="AG2412" s="1071">
        <f t="shared" si="963"/>
        <v>0</v>
      </c>
      <c r="AH2412" s="1071">
        <f t="shared" si="963"/>
        <v>0</v>
      </c>
      <c r="AI2412" s="1060">
        <f t="shared" si="955"/>
        <v>0</v>
      </c>
      <c r="AJ2412" s="1102">
        <f t="shared" si="964"/>
        <v>0</v>
      </c>
      <c r="AK2412" s="1102">
        <f t="shared" si="964"/>
        <v>2</v>
      </c>
      <c r="AL2412" s="1102">
        <f t="shared" si="964"/>
        <v>0</v>
      </c>
      <c r="AM2412" s="1102">
        <f t="shared" si="965"/>
        <v>0</v>
      </c>
      <c r="AN2412" s="1085">
        <f t="shared" si="966"/>
        <v>290</v>
      </c>
      <c r="AO2412" s="1061">
        <f t="shared" si="952"/>
        <v>0</v>
      </c>
      <c r="AP2412" s="1061">
        <f t="shared" si="952"/>
        <v>2</v>
      </c>
      <c r="AQ2412" s="1061">
        <f t="shared" si="952"/>
        <v>0</v>
      </c>
      <c r="AR2412" s="1061">
        <f t="shared" si="952"/>
        <v>0</v>
      </c>
      <c r="AS2412" s="1061">
        <f t="shared" si="952"/>
        <v>290</v>
      </c>
      <c r="AT2412" s="850">
        <f t="shared" si="958"/>
        <v>0</v>
      </c>
      <c r="AU2412" s="893"/>
      <c r="AV2412" s="894"/>
      <c r="AW2412" s="894"/>
      <c r="AX2412" s="894"/>
      <c r="AY2412" s="894"/>
      <c r="AZ2412" s="918"/>
    </row>
    <row r="2413" spans="1:52" ht="13.5" customHeight="1">
      <c r="A2413" s="838">
        <f t="shared" si="956"/>
        <v>30</v>
      </c>
      <c r="B2413" s="1052" t="s">
        <v>174</v>
      </c>
      <c r="C2413" s="817" t="s">
        <v>66</v>
      </c>
      <c r="D2413" s="818">
        <v>39</v>
      </c>
      <c r="E2413" s="921">
        <v>39</v>
      </c>
      <c r="F2413" s="1061"/>
      <c r="G2413" s="1090"/>
      <c r="H2413" s="1063"/>
      <c r="I2413" s="1128"/>
      <c r="J2413" s="1060">
        <f t="shared" si="947"/>
        <v>0</v>
      </c>
      <c r="K2413" s="1065"/>
      <c r="L2413" s="1065">
        <v>4</v>
      </c>
      <c r="M2413" s="1119"/>
      <c r="N2413" s="1063"/>
      <c r="O2413" s="1060">
        <f t="shared" si="962"/>
        <v>156</v>
      </c>
      <c r="P2413" s="1056"/>
      <c r="Q2413" s="1065"/>
      <c r="R2413" s="1100"/>
      <c r="S2413" s="1063" t="s">
        <v>888</v>
      </c>
      <c r="T2413" s="1079">
        <f t="shared" si="948"/>
        <v>0</v>
      </c>
      <c r="U2413" s="1061">
        <f t="shared" si="967"/>
        <v>0</v>
      </c>
      <c r="V2413" s="1061">
        <f t="shared" si="960"/>
        <v>4</v>
      </c>
      <c r="W2413" s="1063">
        <f t="shared" si="960"/>
        <v>0</v>
      </c>
      <c r="X2413" s="1063">
        <f t="shared" si="960"/>
        <v>0</v>
      </c>
      <c r="Y2413" s="1060">
        <f t="shared" si="960"/>
        <v>156</v>
      </c>
      <c r="Z2413" s="1080">
        <f t="shared" si="957"/>
        <v>30</v>
      </c>
      <c r="AA2413" s="1126" t="str">
        <f t="shared" si="954"/>
        <v>Cá sòng</v>
      </c>
      <c r="AB2413" s="1082" t="str">
        <f t="shared" si="954"/>
        <v>kg</v>
      </c>
      <c r="AC2413" s="1083">
        <f t="shared" si="954"/>
        <v>39</v>
      </c>
      <c r="AD2413" s="1089">
        <f t="shared" si="954"/>
        <v>39</v>
      </c>
      <c r="AE2413" s="1071">
        <f t="shared" si="963"/>
        <v>0</v>
      </c>
      <c r="AF2413" s="1071">
        <f t="shared" si="963"/>
        <v>0</v>
      </c>
      <c r="AG2413" s="1071">
        <f t="shared" si="963"/>
        <v>0</v>
      </c>
      <c r="AH2413" s="1071">
        <f t="shared" si="963"/>
        <v>0</v>
      </c>
      <c r="AI2413" s="1060">
        <f t="shared" si="955"/>
        <v>0</v>
      </c>
      <c r="AJ2413" s="1102">
        <f t="shared" si="964"/>
        <v>0</v>
      </c>
      <c r="AK2413" s="1102">
        <f t="shared" si="964"/>
        <v>4</v>
      </c>
      <c r="AL2413" s="1102">
        <f t="shared" si="964"/>
        <v>0</v>
      </c>
      <c r="AM2413" s="1102">
        <f t="shared" si="965"/>
        <v>0</v>
      </c>
      <c r="AN2413" s="1085">
        <f t="shared" si="966"/>
        <v>156</v>
      </c>
      <c r="AO2413" s="1061">
        <f t="shared" si="952"/>
        <v>0</v>
      </c>
      <c r="AP2413" s="1061">
        <f t="shared" si="952"/>
        <v>4</v>
      </c>
      <c r="AQ2413" s="1061">
        <f t="shared" si="952"/>
        <v>0</v>
      </c>
      <c r="AR2413" s="1061">
        <f t="shared" si="952"/>
        <v>0</v>
      </c>
      <c r="AS2413" s="1061">
        <f t="shared" si="952"/>
        <v>156</v>
      </c>
      <c r="AT2413" s="850">
        <f t="shared" si="958"/>
        <v>0</v>
      </c>
      <c r="AU2413" s="893"/>
      <c r="AV2413" s="894"/>
      <c r="AW2413" s="894"/>
      <c r="AX2413" s="894"/>
      <c r="AY2413" s="894"/>
      <c r="AZ2413" s="918"/>
    </row>
    <row r="2414" spans="1:52" ht="13.5" customHeight="1">
      <c r="A2414" s="838">
        <f t="shared" si="956"/>
        <v>31</v>
      </c>
      <c r="B2414" s="1053" t="s">
        <v>140</v>
      </c>
      <c r="C2414" s="817" t="s">
        <v>786</v>
      </c>
      <c r="D2414" s="1054">
        <v>45</v>
      </c>
      <c r="E2414" s="921">
        <v>40</v>
      </c>
      <c r="F2414" s="1061"/>
      <c r="G2414" s="1086"/>
      <c r="H2414" s="1063" t="s">
        <v>883</v>
      </c>
      <c r="I2414" s="1077" t="s">
        <v>883</v>
      </c>
      <c r="J2414" s="1060">
        <f t="shared" si="947"/>
        <v>0</v>
      </c>
      <c r="K2414" s="1065"/>
      <c r="L2414" s="1065">
        <v>2</v>
      </c>
      <c r="M2414" s="1063"/>
      <c r="N2414" s="1063"/>
      <c r="O2414" s="1060">
        <f t="shared" si="962"/>
        <v>80</v>
      </c>
      <c r="P2414" s="1093"/>
      <c r="Q2414" s="1065"/>
      <c r="R2414" s="1100"/>
      <c r="S2414" s="1063"/>
      <c r="T2414" s="1079">
        <f t="shared" si="948"/>
        <v>0</v>
      </c>
      <c r="U2414" s="1061">
        <f t="shared" si="967"/>
        <v>0</v>
      </c>
      <c r="V2414" s="1061">
        <f t="shared" si="960"/>
        <v>2</v>
      </c>
      <c r="W2414" s="1063">
        <f t="shared" si="960"/>
        <v>0</v>
      </c>
      <c r="X2414" s="1063">
        <f t="shared" si="960"/>
        <v>0</v>
      </c>
      <c r="Y2414" s="1060">
        <f t="shared" si="960"/>
        <v>80</v>
      </c>
      <c r="Z2414" s="1080">
        <f t="shared" si="957"/>
        <v>31</v>
      </c>
      <c r="AA2414" s="1126" t="str">
        <f t="shared" si="954"/>
        <v>Trứng gà</v>
      </c>
      <c r="AB2414" s="1082" t="str">
        <f t="shared" si="954"/>
        <v>quả</v>
      </c>
      <c r="AC2414" s="1083">
        <f t="shared" si="954"/>
        <v>45</v>
      </c>
      <c r="AD2414" s="1089">
        <f t="shared" si="954"/>
        <v>40</v>
      </c>
      <c r="AE2414" s="1071">
        <f t="shared" si="963"/>
        <v>0</v>
      </c>
      <c r="AF2414" s="1071">
        <f t="shared" si="963"/>
        <v>0</v>
      </c>
      <c r="AG2414" s="1071">
        <f t="shared" si="963"/>
        <v>0</v>
      </c>
      <c r="AH2414" s="1071">
        <f t="shared" si="963"/>
        <v>0</v>
      </c>
      <c r="AI2414" s="1060">
        <f t="shared" si="955"/>
        <v>0</v>
      </c>
      <c r="AJ2414" s="1102">
        <f t="shared" si="964"/>
        <v>0</v>
      </c>
      <c r="AK2414" s="1102">
        <f t="shared" si="964"/>
        <v>2</v>
      </c>
      <c r="AL2414" s="1102">
        <f t="shared" si="964"/>
        <v>0</v>
      </c>
      <c r="AM2414" s="1102">
        <f t="shared" si="965"/>
        <v>0</v>
      </c>
      <c r="AN2414" s="1085">
        <f t="shared" si="966"/>
        <v>80</v>
      </c>
      <c r="AO2414" s="1061">
        <f t="shared" si="952"/>
        <v>0</v>
      </c>
      <c r="AP2414" s="1061">
        <f t="shared" si="952"/>
        <v>2</v>
      </c>
      <c r="AQ2414" s="1061">
        <f t="shared" si="952"/>
        <v>0</v>
      </c>
      <c r="AR2414" s="1061">
        <f t="shared" si="952"/>
        <v>0</v>
      </c>
      <c r="AS2414" s="1061">
        <f t="shared" si="952"/>
        <v>80</v>
      </c>
      <c r="AT2414" s="850">
        <f t="shared" si="958"/>
        <v>10</v>
      </c>
      <c r="AU2414" s="922"/>
      <c r="AV2414" s="861"/>
      <c r="AW2414" s="861"/>
      <c r="AX2414" s="861"/>
      <c r="AY2414" s="861"/>
      <c r="AZ2414" s="851"/>
    </row>
    <row r="2415" spans="1:52" ht="13.5" customHeight="1">
      <c r="A2415" s="838">
        <f t="shared" si="956"/>
        <v>32</v>
      </c>
      <c r="B2415" s="1052" t="s">
        <v>71</v>
      </c>
      <c r="C2415" s="817" t="s">
        <v>66</v>
      </c>
      <c r="D2415" s="818">
        <v>125</v>
      </c>
      <c r="E2415" s="921">
        <v>125</v>
      </c>
      <c r="F2415" s="1061"/>
      <c r="G2415" s="1086"/>
      <c r="H2415" s="1129"/>
      <c r="I2415" s="1091"/>
      <c r="J2415" s="1060">
        <f t="shared" si="947"/>
        <v>0</v>
      </c>
      <c r="K2415" s="1061"/>
      <c r="L2415" s="1065">
        <v>2</v>
      </c>
      <c r="M2415" s="1063"/>
      <c r="N2415" s="1063"/>
      <c r="O2415" s="1060">
        <f t="shared" si="962"/>
        <v>250</v>
      </c>
      <c r="P2415" s="1093"/>
      <c r="Q2415" s="1065"/>
      <c r="R2415" s="1100"/>
      <c r="S2415" s="1063"/>
      <c r="T2415" s="1079">
        <f t="shared" si="948"/>
        <v>0</v>
      </c>
      <c r="U2415" s="1061">
        <f t="shared" si="967"/>
        <v>0</v>
      </c>
      <c r="V2415" s="1061">
        <f t="shared" si="960"/>
        <v>2</v>
      </c>
      <c r="W2415" s="1063">
        <f t="shared" si="960"/>
        <v>0</v>
      </c>
      <c r="X2415" s="1063">
        <f t="shared" si="960"/>
        <v>0</v>
      </c>
      <c r="Y2415" s="1060">
        <f t="shared" si="960"/>
        <v>250</v>
      </c>
      <c r="Z2415" s="1080">
        <f t="shared" si="957"/>
        <v>32</v>
      </c>
      <c r="AA2415" s="1126" t="str">
        <f t="shared" si="954"/>
        <v>Lòng gà</v>
      </c>
      <c r="AB2415" s="1082" t="str">
        <f t="shared" si="954"/>
        <v>kg</v>
      </c>
      <c r="AC2415" s="1083">
        <f t="shared" si="954"/>
        <v>125</v>
      </c>
      <c r="AD2415" s="1089">
        <f t="shared" si="954"/>
        <v>125</v>
      </c>
      <c r="AE2415" s="1071">
        <f t="shared" si="963"/>
        <v>0</v>
      </c>
      <c r="AF2415" s="1071">
        <f t="shared" si="963"/>
        <v>0</v>
      </c>
      <c r="AG2415" s="1071">
        <f t="shared" si="963"/>
        <v>0</v>
      </c>
      <c r="AH2415" s="1071">
        <f t="shared" si="963"/>
        <v>0</v>
      </c>
      <c r="AI2415" s="1060">
        <f t="shared" si="955"/>
        <v>0</v>
      </c>
      <c r="AJ2415" s="1102">
        <f t="shared" si="964"/>
        <v>0</v>
      </c>
      <c r="AK2415" s="1102">
        <f t="shared" si="964"/>
        <v>2</v>
      </c>
      <c r="AL2415" s="1102">
        <f t="shared" si="964"/>
        <v>0</v>
      </c>
      <c r="AM2415" s="1102">
        <f t="shared" si="965"/>
        <v>0</v>
      </c>
      <c r="AN2415" s="1085">
        <f t="shared" si="966"/>
        <v>250</v>
      </c>
      <c r="AO2415" s="1061">
        <f t="shared" si="952"/>
        <v>0</v>
      </c>
      <c r="AP2415" s="1061">
        <f t="shared" si="952"/>
        <v>2</v>
      </c>
      <c r="AQ2415" s="1061">
        <f t="shared" si="952"/>
        <v>0</v>
      </c>
      <c r="AR2415" s="1061">
        <f t="shared" si="952"/>
        <v>0</v>
      </c>
      <c r="AS2415" s="1061">
        <f t="shared" si="952"/>
        <v>250</v>
      </c>
      <c r="AT2415" s="850">
        <f t="shared" si="958"/>
        <v>0</v>
      </c>
      <c r="AU2415" s="922"/>
      <c r="AV2415" s="861"/>
      <c r="AW2415" s="861"/>
      <c r="AX2415" s="861"/>
      <c r="AY2415" s="861"/>
      <c r="AZ2415" s="851"/>
    </row>
    <row r="2416" spans="1:52" ht="13.5" customHeight="1">
      <c r="A2416" s="838">
        <f t="shared" si="956"/>
        <v>33</v>
      </c>
      <c r="B2416" s="1052" t="s">
        <v>171</v>
      </c>
      <c r="C2416" s="817" t="s">
        <v>66</v>
      </c>
      <c r="D2416" s="818">
        <v>220</v>
      </c>
      <c r="E2416" s="921">
        <v>220</v>
      </c>
      <c r="F2416" s="1061"/>
      <c r="G2416" s="1090"/>
      <c r="H2416" s="1063"/>
      <c r="I2416" s="1077"/>
      <c r="J2416" s="1060">
        <f t="shared" si="947"/>
        <v>0</v>
      </c>
      <c r="K2416" s="1061"/>
      <c r="L2416" s="1065"/>
      <c r="M2416" s="1063"/>
      <c r="N2416" s="1063"/>
      <c r="O2416" s="1060">
        <f t="shared" si="962"/>
        <v>0</v>
      </c>
      <c r="P2416" s="1093"/>
      <c r="Q2416" s="1065">
        <v>2.5</v>
      </c>
      <c r="R2416" s="1100"/>
      <c r="S2416" s="1063"/>
      <c r="T2416" s="1079">
        <f t="shared" si="948"/>
        <v>550</v>
      </c>
      <c r="U2416" s="1061">
        <f t="shared" si="967"/>
        <v>0</v>
      </c>
      <c r="V2416" s="1061">
        <f t="shared" si="960"/>
        <v>2.5</v>
      </c>
      <c r="W2416" s="1063">
        <f t="shared" si="960"/>
        <v>0</v>
      </c>
      <c r="X2416" s="1063">
        <f t="shared" si="960"/>
        <v>0</v>
      </c>
      <c r="Y2416" s="1060">
        <f t="shared" si="960"/>
        <v>550</v>
      </c>
      <c r="Z2416" s="1080">
        <f t="shared" si="957"/>
        <v>33</v>
      </c>
      <c r="AA2416" s="1126" t="str">
        <f t="shared" si="954"/>
        <v>Thịt me</v>
      </c>
      <c r="AB2416" s="1082" t="str">
        <f t="shared" si="954"/>
        <v>kg</v>
      </c>
      <c r="AC2416" s="1083">
        <f t="shared" si="954"/>
        <v>220</v>
      </c>
      <c r="AD2416" s="1089">
        <f t="shared" si="954"/>
        <v>220</v>
      </c>
      <c r="AE2416" s="1071">
        <f t="shared" si="963"/>
        <v>0</v>
      </c>
      <c r="AF2416" s="1071">
        <f t="shared" si="963"/>
        <v>0</v>
      </c>
      <c r="AG2416" s="1071">
        <f t="shared" si="963"/>
        <v>0</v>
      </c>
      <c r="AH2416" s="1071">
        <f t="shared" si="963"/>
        <v>0</v>
      </c>
      <c r="AI2416" s="1060">
        <f t="shared" si="955"/>
        <v>0</v>
      </c>
      <c r="AJ2416" s="1102">
        <f t="shared" si="964"/>
        <v>0</v>
      </c>
      <c r="AK2416" s="1102">
        <f t="shared" si="964"/>
        <v>2.5</v>
      </c>
      <c r="AL2416" s="1102">
        <f t="shared" si="964"/>
        <v>0</v>
      </c>
      <c r="AM2416" s="1102">
        <f t="shared" si="965"/>
        <v>0</v>
      </c>
      <c r="AN2416" s="1085">
        <f t="shared" si="966"/>
        <v>550</v>
      </c>
      <c r="AO2416" s="1061">
        <f t="shared" si="952"/>
        <v>0</v>
      </c>
      <c r="AP2416" s="1061">
        <f t="shared" si="952"/>
        <v>2.5</v>
      </c>
      <c r="AQ2416" s="1061">
        <f t="shared" si="952"/>
        <v>0</v>
      </c>
      <c r="AR2416" s="1061">
        <f t="shared" si="952"/>
        <v>0</v>
      </c>
      <c r="AS2416" s="1061">
        <f t="shared" si="952"/>
        <v>550</v>
      </c>
      <c r="AT2416" s="850">
        <f t="shared" si="958"/>
        <v>0</v>
      </c>
      <c r="AU2416" s="922"/>
      <c r="AV2416" s="861"/>
      <c r="AW2416" s="861"/>
      <c r="AX2416" s="861"/>
      <c r="AY2416" s="861"/>
      <c r="AZ2416" s="851"/>
    </row>
    <row r="2417" spans="1:52" ht="13.5" customHeight="1">
      <c r="A2417" s="838">
        <f t="shared" si="956"/>
        <v>34</v>
      </c>
      <c r="B2417" s="1052" t="s">
        <v>232</v>
      </c>
      <c r="C2417" s="817" t="s">
        <v>66</v>
      </c>
      <c r="D2417" s="839">
        <v>190</v>
      </c>
      <c r="E2417" s="921">
        <v>190</v>
      </c>
      <c r="F2417" s="1061"/>
      <c r="G2417" s="1090"/>
      <c r="H2417" s="1063"/>
      <c r="I2417" s="1077"/>
      <c r="J2417" s="1060">
        <f t="shared" si="947"/>
        <v>0</v>
      </c>
      <c r="K2417" s="1061"/>
      <c r="L2417" s="1061"/>
      <c r="M2417" s="1063"/>
      <c r="N2417" s="1063"/>
      <c r="O2417" s="1060">
        <f t="shared" si="962"/>
        <v>0</v>
      </c>
      <c r="P2417" s="1093"/>
      <c r="Q2417" s="1065">
        <v>6.5</v>
      </c>
      <c r="R2417" s="1100"/>
      <c r="S2417" s="1063"/>
      <c r="T2417" s="1079">
        <f t="shared" si="948"/>
        <v>1235</v>
      </c>
      <c r="U2417" s="1061">
        <f t="shared" si="967"/>
        <v>0</v>
      </c>
      <c r="V2417" s="1061">
        <f t="shared" si="960"/>
        <v>6.5</v>
      </c>
      <c r="W2417" s="1063">
        <f t="shared" si="960"/>
        <v>0</v>
      </c>
      <c r="X2417" s="1063">
        <f t="shared" si="960"/>
        <v>0</v>
      </c>
      <c r="Y2417" s="1060">
        <f t="shared" si="960"/>
        <v>1235</v>
      </c>
      <c r="Z2417" s="1080">
        <f t="shared" si="957"/>
        <v>34</v>
      </c>
      <c r="AA2417" s="1126" t="str">
        <f t="shared" si="954"/>
        <v>Mực</v>
      </c>
      <c r="AB2417" s="1082" t="str">
        <f t="shared" si="954"/>
        <v>kg</v>
      </c>
      <c r="AC2417" s="1083">
        <f t="shared" si="954"/>
        <v>190</v>
      </c>
      <c r="AD2417" s="1089">
        <f t="shared" si="954"/>
        <v>190</v>
      </c>
      <c r="AE2417" s="1071">
        <f t="shared" ref="AE2417:AH2429" si="968">AE2335+AJ2335-AO2335</f>
        <v>0</v>
      </c>
      <c r="AF2417" s="1071">
        <f t="shared" si="968"/>
        <v>0</v>
      </c>
      <c r="AG2417" s="1071">
        <f t="shared" si="968"/>
        <v>0</v>
      </c>
      <c r="AH2417" s="1071">
        <f t="shared" si="968"/>
        <v>0</v>
      </c>
      <c r="AI2417" s="1060">
        <f t="shared" si="955"/>
        <v>0</v>
      </c>
      <c r="AJ2417" s="1102">
        <f t="shared" si="964"/>
        <v>0</v>
      </c>
      <c r="AK2417" s="1102">
        <f t="shared" si="964"/>
        <v>6.5</v>
      </c>
      <c r="AL2417" s="1102">
        <f t="shared" si="964"/>
        <v>0</v>
      </c>
      <c r="AM2417" s="1102">
        <f t="shared" si="965"/>
        <v>0</v>
      </c>
      <c r="AN2417" s="1085">
        <f t="shared" si="966"/>
        <v>1235</v>
      </c>
      <c r="AO2417" s="1061">
        <f t="shared" si="952"/>
        <v>0</v>
      </c>
      <c r="AP2417" s="1061">
        <f t="shared" si="952"/>
        <v>6.5</v>
      </c>
      <c r="AQ2417" s="1061">
        <f t="shared" si="952"/>
        <v>0</v>
      </c>
      <c r="AR2417" s="1061">
        <f t="shared" si="952"/>
        <v>0</v>
      </c>
      <c r="AS2417" s="1061">
        <f t="shared" si="952"/>
        <v>1235</v>
      </c>
      <c r="AT2417" s="850">
        <f t="shared" si="958"/>
        <v>0</v>
      </c>
      <c r="AU2417" s="922"/>
      <c r="AV2417" s="861"/>
      <c r="AW2417" s="861"/>
      <c r="AX2417" s="861"/>
      <c r="AY2417" s="861"/>
      <c r="AZ2417" s="851"/>
    </row>
    <row r="2418" spans="1:52" ht="13.5" customHeight="1">
      <c r="A2418" s="838">
        <f t="shared" si="956"/>
        <v>35</v>
      </c>
      <c r="B2418" s="1053" t="s">
        <v>921</v>
      </c>
      <c r="C2418" s="817" t="s">
        <v>66</v>
      </c>
      <c r="D2418" s="924">
        <v>145</v>
      </c>
      <c r="E2418" s="1114">
        <v>145</v>
      </c>
      <c r="F2418" s="1061"/>
      <c r="G2418" s="1120"/>
      <c r="H2418" s="1063"/>
      <c r="I2418" s="1077"/>
      <c r="J2418" s="1060">
        <f t="shared" si="947"/>
        <v>0</v>
      </c>
      <c r="K2418" s="1103"/>
      <c r="L2418" s="1065"/>
      <c r="M2418" s="1062"/>
      <c r="N2418" s="1063"/>
      <c r="O2418" s="1060">
        <f t="shared" si="962"/>
        <v>0</v>
      </c>
      <c r="P2418" s="1056"/>
      <c r="Q2418" s="1065">
        <v>5.5</v>
      </c>
      <c r="R2418" s="1131"/>
      <c r="S2418" s="1118"/>
      <c r="T2418" s="1079">
        <f t="shared" si="948"/>
        <v>797.5</v>
      </c>
      <c r="U2418" s="1061">
        <f t="shared" si="967"/>
        <v>0</v>
      </c>
      <c r="V2418" s="1071">
        <f t="shared" si="960"/>
        <v>5.5</v>
      </c>
      <c r="W2418" s="1063">
        <f t="shared" si="960"/>
        <v>0</v>
      </c>
      <c r="X2418" s="1063">
        <f t="shared" si="960"/>
        <v>0</v>
      </c>
      <c r="Y2418" s="1060">
        <f t="shared" si="960"/>
        <v>797.5</v>
      </c>
      <c r="Z2418" s="1080">
        <f t="shared" si="957"/>
        <v>35</v>
      </c>
      <c r="AA2418" s="1126" t="str">
        <f t="shared" si="954"/>
        <v>Sườn lợn</v>
      </c>
      <c r="AB2418" s="1082" t="str">
        <f t="shared" si="954"/>
        <v>kg</v>
      </c>
      <c r="AC2418" s="1083">
        <f t="shared" si="954"/>
        <v>145</v>
      </c>
      <c r="AD2418" s="1089">
        <f t="shared" si="954"/>
        <v>145</v>
      </c>
      <c r="AE2418" s="1071">
        <f t="shared" si="968"/>
        <v>0</v>
      </c>
      <c r="AF2418" s="1071">
        <f t="shared" si="968"/>
        <v>0</v>
      </c>
      <c r="AG2418" s="1071">
        <f t="shared" si="968"/>
        <v>0</v>
      </c>
      <c r="AH2418" s="1071">
        <f t="shared" si="968"/>
        <v>0</v>
      </c>
      <c r="AI2418" s="1060">
        <f t="shared" si="955"/>
        <v>0</v>
      </c>
      <c r="AJ2418" s="1102">
        <f t="shared" si="964"/>
        <v>0</v>
      </c>
      <c r="AK2418" s="1102">
        <f t="shared" si="964"/>
        <v>5.5</v>
      </c>
      <c r="AL2418" s="1102">
        <f t="shared" si="964"/>
        <v>0</v>
      </c>
      <c r="AM2418" s="1102">
        <f t="shared" si="965"/>
        <v>0</v>
      </c>
      <c r="AN2418" s="1085">
        <f t="shared" si="966"/>
        <v>797.5</v>
      </c>
      <c r="AO2418" s="1061">
        <f t="shared" si="952"/>
        <v>0</v>
      </c>
      <c r="AP2418" s="1061">
        <f t="shared" si="952"/>
        <v>5.5</v>
      </c>
      <c r="AQ2418" s="1061">
        <f t="shared" si="952"/>
        <v>0</v>
      </c>
      <c r="AR2418" s="1061">
        <f t="shared" si="952"/>
        <v>0</v>
      </c>
      <c r="AS2418" s="1061">
        <f t="shared" si="952"/>
        <v>797.5</v>
      </c>
      <c r="AT2418" s="850">
        <f t="shared" si="958"/>
        <v>0</v>
      </c>
      <c r="AU2418" s="922"/>
      <c r="AV2418" s="861"/>
      <c r="AW2418" s="861"/>
      <c r="AX2418" s="861"/>
      <c r="AY2418" s="861"/>
      <c r="AZ2418" s="851"/>
    </row>
    <row r="2419" spans="1:52" ht="13.5" customHeight="1">
      <c r="A2419" s="838">
        <f t="shared" si="956"/>
        <v>36</v>
      </c>
      <c r="B2419" s="1053" t="s">
        <v>548</v>
      </c>
      <c r="C2419" s="817" t="s">
        <v>66</v>
      </c>
      <c r="D2419" s="818">
        <v>240</v>
      </c>
      <c r="E2419" s="921">
        <v>240</v>
      </c>
      <c r="F2419" s="1061"/>
      <c r="G2419" s="1120"/>
      <c r="H2419" s="1063"/>
      <c r="I2419" s="1077"/>
      <c r="J2419" s="1060">
        <f t="shared" si="947"/>
        <v>0</v>
      </c>
      <c r="K2419" s="1061"/>
      <c r="L2419" s="1065"/>
      <c r="M2419" s="1062"/>
      <c r="N2419" s="1063"/>
      <c r="O2419" s="1060">
        <f t="shared" si="962"/>
        <v>0</v>
      </c>
      <c r="P2419" s="1093"/>
      <c r="Q2419" s="1065">
        <v>2.5</v>
      </c>
      <c r="R2419" s="1131"/>
      <c r="S2419" s="1063"/>
      <c r="T2419" s="1079">
        <f t="shared" si="948"/>
        <v>600</v>
      </c>
      <c r="U2419" s="1061">
        <f t="shared" si="967"/>
        <v>0</v>
      </c>
      <c r="V2419" s="1061">
        <f t="shared" si="960"/>
        <v>2.5</v>
      </c>
      <c r="W2419" s="1063">
        <f t="shared" si="960"/>
        <v>0</v>
      </c>
      <c r="X2419" s="1063">
        <f t="shared" si="960"/>
        <v>0</v>
      </c>
      <c r="Y2419" s="1060">
        <f t="shared" si="960"/>
        <v>600</v>
      </c>
      <c r="Z2419" s="1080">
        <f t="shared" si="957"/>
        <v>36</v>
      </c>
      <c r="AA2419" s="1126" t="str">
        <f t="shared" si="954"/>
        <v>Cá thu trắng</v>
      </c>
      <c r="AB2419" s="1082" t="str">
        <f t="shared" si="954"/>
        <v>kg</v>
      </c>
      <c r="AC2419" s="1083">
        <f t="shared" si="954"/>
        <v>240</v>
      </c>
      <c r="AD2419" s="1089">
        <f t="shared" si="954"/>
        <v>240</v>
      </c>
      <c r="AE2419" s="1071">
        <f t="shared" si="968"/>
        <v>0</v>
      </c>
      <c r="AF2419" s="1071">
        <f t="shared" si="968"/>
        <v>0</v>
      </c>
      <c r="AG2419" s="1071">
        <f t="shared" si="968"/>
        <v>0</v>
      </c>
      <c r="AH2419" s="1071">
        <f t="shared" si="968"/>
        <v>0</v>
      </c>
      <c r="AI2419" s="1060">
        <f t="shared" si="955"/>
        <v>0</v>
      </c>
      <c r="AJ2419" s="1102">
        <f t="shared" si="964"/>
        <v>0</v>
      </c>
      <c r="AK2419" s="1102">
        <f t="shared" si="964"/>
        <v>2.5</v>
      </c>
      <c r="AL2419" s="1102">
        <f t="shared" si="964"/>
        <v>0</v>
      </c>
      <c r="AM2419" s="1102">
        <f t="shared" si="965"/>
        <v>0</v>
      </c>
      <c r="AN2419" s="1085">
        <f t="shared" si="966"/>
        <v>600</v>
      </c>
      <c r="AO2419" s="1061">
        <f t="shared" si="952"/>
        <v>0</v>
      </c>
      <c r="AP2419" s="1061">
        <f t="shared" si="952"/>
        <v>2.5</v>
      </c>
      <c r="AQ2419" s="1061">
        <f t="shared" si="952"/>
        <v>0</v>
      </c>
      <c r="AR2419" s="1061">
        <f t="shared" si="952"/>
        <v>0</v>
      </c>
      <c r="AS2419" s="1061">
        <f t="shared" si="952"/>
        <v>600</v>
      </c>
      <c r="AT2419" s="850">
        <f t="shared" si="958"/>
        <v>0</v>
      </c>
      <c r="AU2419" s="922"/>
      <c r="AV2419" s="861"/>
      <c r="AW2419" s="861"/>
      <c r="AX2419" s="861"/>
      <c r="AY2419" s="861"/>
      <c r="AZ2419" s="851"/>
    </row>
    <row r="2420" spans="1:52" ht="13.5" customHeight="1">
      <c r="A2420" s="838">
        <f t="shared" si="956"/>
        <v>37</v>
      </c>
      <c r="B2420" s="1053" t="s">
        <v>141</v>
      </c>
      <c r="C2420" s="817" t="s">
        <v>66</v>
      </c>
      <c r="D2420" s="818">
        <v>3.5</v>
      </c>
      <c r="E2420" s="921">
        <v>3.5</v>
      </c>
      <c r="F2420" s="1061"/>
      <c r="G2420" s="1120"/>
      <c r="H2420" s="1063"/>
      <c r="I2420" s="1077"/>
      <c r="J2420" s="1060">
        <f t="shared" si="947"/>
        <v>0</v>
      </c>
      <c r="K2420" s="1061"/>
      <c r="L2420" s="1065"/>
      <c r="M2420" s="1062"/>
      <c r="N2420" s="1063"/>
      <c r="O2420" s="1060">
        <f t="shared" si="962"/>
        <v>0</v>
      </c>
      <c r="P2420" s="1093"/>
      <c r="Q2420" s="1065">
        <v>60</v>
      </c>
      <c r="R2420" s="1131"/>
      <c r="S2420" s="1063"/>
      <c r="T2420" s="1079">
        <f t="shared" si="948"/>
        <v>210</v>
      </c>
      <c r="U2420" s="1061">
        <f t="shared" si="967"/>
        <v>0</v>
      </c>
      <c r="V2420" s="1071">
        <f t="shared" si="960"/>
        <v>60</v>
      </c>
      <c r="W2420" s="1063">
        <f t="shared" si="960"/>
        <v>0</v>
      </c>
      <c r="X2420" s="1063">
        <f t="shared" si="960"/>
        <v>0</v>
      </c>
      <c r="Y2420" s="1060">
        <f t="shared" si="960"/>
        <v>210</v>
      </c>
      <c r="Z2420" s="1080">
        <f t="shared" si="957"/>
        <v>37</v>
      </c>
      <c r="AA2420" s="1126" t="str">
        <f t="shared" si="954"/>
        <v>Trứng vịt lộn</v>
      </c>
      <c r="AB2420" s="1082" t="str">
        <f t="shared" si="954"/>
        <v>kg</v>
      </c>
      <c r="AC2420" s="1083">
        <f t="shared" si="954"/>
        <v>3.5</v>
      </c>
      <c r="AD2420" s="1089">
        <f t="shared" si="954"/>
        <v>3.5</v>
      </c>
      <c r="AE2420" s="1071">
        <f t="shared" si="968"/>
        <v>0</v>
      </c>
      <c r="AF2420" s="1071">
        <f t="shared" si="968"/>
        <v>0</v>
      </c>
      <c r="AG2420" s="1071">
        <f t="shared" si="968"/>
        <v>0</v>
      </c>
      <c r="AH2420" s="1071">
        <f t="shared" si="968"/>
        <v>0</v>
      </c>
      <c r="AI2420" s="1060">
        <f t="shared" si="955"/>
        <v>0</v>
      </c>
      <c r="AJ2420" s="1102">
        <f t="shared" si="964"/>
        <v>0</v>
      </c>
      <c r="AK2420" s="1102">
        <f t="shared" si="964"/>
        <v>60</v>
      </c>
      <c r="AL2420" s="1102">
        <f t="shared" si="964"/>
        <v>0</v>
      </c>
      <c r="AM2420" s="1102">
        <f t="shared" si="965"/>
        <v>0</v>
      </c>
      <c r="AN2420" s="1085">
        <f t="shared" si="966"/>
        <v>210</v>
      </c>
      <c r="AO2420" s="1061">
        <f t="shared" si="952"/>
        <v>0</v>
      </c>
      <c r="AP2420" s="1061">
        <f t="shared" si="952"/>
        <v>60</v>
      </c>
      <c r="AQ2420" s="1061">
        <f t="shared" si="952"/>
        <v>0</v>
      </c>
      <c r="AR2420" s="1061">
        <f t="shared" si="952"/>
        <v>0</v>
      </c>
      <c r="AS2420" s="1061">
        <f t="shared" si="952"/>
        <v>210</v>
      </c>
      <c r="AT2420" s="850">
        <f t="shared" si="958"/>
        <v>0</v>
      </c>
      <c r="AU2420" s="1502"/>
      <c r="AV2420" s="1503"/>
      <c r="AW2420" s="1503"/>
      <c r="AX2420" s="1503"/>
      <c r="AY2420" s="1503"/>
      <c r="AZ2420" s="927"/>
    </row>
    <row r="2421" spans="1:52" ht="13.5" customHeight="1">
      <c r="A2421" s="838">
        <f t="shared" si="956"/>
        <v>38</v>
      </c>
      <c r="B2421" s="1053" t="s">
        <v>175</v>
      </c>
      <c r="C2421" s="817" t="s">
        <v>66</v>
      </c>
      <c r="D2421" s="818">
        <v>100</v>
      </c>
      <c r="E2421" s="921">
        <v>100</v>
      </c>
      <c r="F2421" s="1094"/>
      <c r="G2421" s="1090"/>
      <c r="H2421" s="1121"/>
      <c r="I2421" s="1077"/>
      <c r="J2421" s="1060">
        <f t="shared" si="947"/>
        <v>0</v>
      </c>
      <c r="K2421" s="1061"/>
      <c r="L2421" s="1071"/>
      <c r="M2421" s="1062"/>
      <c r="N2421" s="1063"/>
      <c r="O2421" s="1060">
        <f t="shared" si="962"/>
        <v>0</v>
      </c>
      <c r="P2421" s="1056"/>
      <c r="Q2421" s="1065">
        <v>3</v>
      </c>
      <c r="R2421" s="1131"/>
      <c r="S2421" s="1063"/>
      <c r="T2421" s="1079">
        <f t="shared" si="948"/>
        <v>300</v>
      </c>
      <c r="U2421" s="1061">
        <f t="shared" si="967"/>
        <v>0</v>
      </c>
      <c r="V2421" s="1071">
        <f t="shared" si="960"/>
        <v>3</v>
      </c>
      <c r="W2421" s="1063">
        <f t="shared" si="960"/>
        <v>0</v>
      </c>
      <c r="X2421" s="1063">
        <f t="shared" si="960"/>
        <v>0</v>
      </c>
      <c r="Y2421" s="1060">
        <f t="shared" si="960"/>
        <v>300</v>
      </c>
      <c r="Z2421" s="1080">
        <f t="shared" si="957"/>
        <v>38</v>
      </c>
      <c r="AA2421" s="1126" t="str">
        <f t="shared" si="954"/>
        <v>Chả cá</v>
      </c>
      <c r="AB2421" s="1082" t="str">
        <f t="shared" si="954"/>
        <v>kg</v>
      </c>
      <c r="AC2421" s="1083">
        <f t="shared" si="954"/>
        <v>100</v>
      </c>
      <c r="AD2421" s="1089">
        <f t="shared" si="954"/>
        <v>100</v>
      </c>
      <c r="AE2421" s="1071">
        <f t="shared" si="968"/>
        <v>0</v>
      </c>
      <c r="AF2421" s="1071">
        <f t="shared" si="968"/>
        <v>0</v>
      </c>
      <c r="AG2421" s="1071">
        <f t="shared" si="968"/>
        <v>0</v>
      </c>
      <c r="AH2421" s="1071">
        <f t="shared" si="968"/>
        <v>0</v>
      </c>
      <c r="AI2421" s="1060">
        <f t="shared" si="955"/>
        <v>0</v>
      </c>
      <c r="AJ2421" s="1102">
        <f t="shared" si="964"/>
        <v>0</v>
      </c>
      <c r="AK2421" s="1102">
        <f t="shared" si="964"/>
        <v>3</v>
      </c>
      <c r="AL2421" s="1102">
        <f t="shared" si="964"/>
        <v>0</v>
      </c>
      <c r="AM2421" s="1102">
        <f t="shared" si="965"/>
        <v>0</v>
      </c>
      <c r="AN2421" s="1085">
        <f t="shared" si="966"/>
        <v>300</v>
      </c>
      <c r="AO2421" s="1061">
        <f t="shared" si="952"/>
        <v>0</v>
      </c>
      <c r="AP2421" s="1061">
        <f t="shared" si="952"/>
        <v>3</v>
      </c>
      <c r="AQ2421" s="1061">
        <f t="shared" si="952"/>
        <v>0</v>
      </c>
      <c r="AR2421" s="1061">
        <f t="shared" si="952"/>
        <v>0</v>
      </c>
      <c r="AS2421" s="1061">
        <f t="shared" si="952"/>
        <v>300</v>
      </c>
      <c r="AT2421" s="850">
        <f t="shared" si="958"/>
        <v>0</v>
      </c>
      <c r="AU2421" s="1502" t="s">
        <v>855</v>
      </c>
      <c r="AV2421" s="1503"/>
      <c r="AW2421" s="1503"/>
      <c r="AX2421" s="1503"/>
      <c r="AY2421" s="1503"/>
      <c r="AZ2421" s="927"/>
    </row>
    <row r="2422" spans="1:52" ht="13.5" customHeight="1">
      <c r="A2422" s="838">
        <f t="shared" si="956"/>
        <v>39</v>
      </c>
      <c r="B2422" s="1045" t="s">
        <v>168</v>
      </c>
      <c r="C2422" s="817" t="s">
        <v>786</v>
      </c>
      <c r="D2422" s="1054">
        <v>98</v>
      </c>
      <c r="E2422" s="921">
        <v>91</v>
      </c>
      <c r="F2422" s="1061"/>
      <c r="G2422" s="1120"/>
      <c r="H2422" s="1063"/>
      <c r="I2422" s="1077"/>
      <c r="J2422" s="1060">
        <f t="shared" si="947"/>
        <v>0</v>
      </c>
      <c r="K2422" s="1103"/>
      <c r="L2422" s="1065"/>
      <c r="M2422" s="1062"/>
      <c r="N2422" s="1063"/>
      <c r="O2422" s="1060">
        <f t="shared" si="962"/>
        <v>0</v>
      </c>
      <c r="P2422" s="1056"/>
      <c r="Q2422" s="1065">
        <v>5.5</v>
      </c>
      <c r="R2422" s="1100"/>
      <c r="S2422" s="1063"/>
      <c r="T2422" s="1079">
        <f t="shared" si="948"/>
        <v>500.5</v>
      </c>
      <c r="U2422" s="1103">
        <f t="shared" si="967"/>
        <v>0</v>
      </c>
      <c r="V2422" s="1061">
        <f t="shared" si="960"/>
        <v>5.5</v>
      </c>
      <c r="W2422" s="1063">
        <f t="shared" si="960"/>
        <v>0</v>
      </c>
      <c r="X2422" s="1063">
        <f t="shared" si="960"/>
        <v>0</v>
      </c>
      <c r="Y2422" s="1060">
        <f t="shared" si="960"/>
        <v>500.5</v>
      </c>
      <c r="Z2422" s="1080">
        <f t="shared" si="957"/>
        <v>39</v>
      </c>
      <c r="AA2422" s="1126" t="str">
        <f t="shared" si="954"/>
        <v>Thịt gà mía</v>
      </c>
      <c r="AB2422" s="1082" t="str">
        <f t="shared" si="954"/>
        <v>quả</v>
      </c>
      <c r="AC2422" s="1083">
        <f t="shared" si="954"/>
        <v>98</v>
      </c>
      <c r="AD2422" s="1089">
        <f t="shared" si="954"/>
        <v>91</v>
      </c>
      <c r="AE2422" s="1071">
        <f t="shared" si="968"/>
        <v>0</v>
      </c>
      <c r="AF2422" s="1071">
        <f t="shared" si="968"/>
        <v>0</v>
      </c>
      <c r="AG2422" s="1071">
        <f t="shared" si="968"/>
        <v>0</v>
      </c>
      <c r="AH2422" s="1071">
        <f t="shared" si="968"/>
        <v>0</v>
      </c>
      <c r="AI2422" s="1060">
        <f t="shared" si="955"/>
        <v>0</v>
      </c>
      <c r="AJ2422" s="1102">
        <f t="shared" si="964"/>
        <v>0</v>
      </c>
      <c r="AK2422" s="1102">
        <f t="shared" si="964"/>
        <v>5.5</v>
      </c>
      <c r="AL2422" s="1102">
        <f t="shared" si="964"/>
        <v>0</v>
      </c>
      <c r="AM2422" s="1102">
        <f t="shared" si="965"/>
        <v>0</v>
      </c>
      <c r="AN2422" s="1085">
        <f t="shared" si="966"/>
        <v>500.5</v>
      </c>
      <c r="AO2422" s="1061">
        <f t="shared" si="952"/>
        <v>0</v>
      </c>
      <c r="AP2422" s="1061">
        <f t="shared" si="952"/>
        <v>5.5</v>
      </c>
      <c r="AQ2422" s="1061">
        <f t="shared" si="952"/>
        <v>0</v>
      </c>
      <c r="AR2422" s="1061">
        <f t="shared" si="952"/>
        <v>0</v>
      </c>
      <c r="AS2422" s="1061">
        <f t="shared" si="952"/>
        <v>500.5</v>
      </c>
      <c r="AT2422" s="850">
        <f t="shared" si="958"/>
        <v>38.5</v>
      </c>
      <c r="AU2422" s="929" t="s">
        <v>811</v>
      </c>
      <c r="AV2422" s="930"/>
      <c r="AW2422" s="1504">
        <f>SUM(AX2423:AX2425)</f>
        <v>0.74</v>
      </c>
      <c r="AX2422" s="1504"/>
      <c r="AY2422" s="930"/>
      <c r="AZ2422" s="862" t="s">
        <v>70</v>
      </c>
    </row>
    <row r="2423" spans="1:52" ht="13.5" customHeight="1">
      <c r="A2423" s="838">
        <f t="shared" si="956"/>
        <v>40</v>
      </c>
      <c r="B2423" s="1045" t="s">
        <v>78</v>
      </c>
      <c r="C2423" s="817" t="s">
        <v>66</v>
      </c>
      <c r="D2423" s="1054">
        <v>10</v>
      </c>
      <c r="E2423" s="921">
        <v>7</v>
      </c>
      <c r="F2423" s="1061"/>
      <c r="G2423" s="1086"/>
      <c r="H2423" s="1063"/>
      <c r="I2423" s="1077"/>
      <c r="J2423" s="1060">
        <f t="shared" si="947"/>
        <v>0</v>
      </c>
      <c r="K2423" s="1061"/>
      <c r="L2423" s="1061"/>
      <c r="M2423" s="1063">
        <v>15</v>
      </c>
      <c r="N2423" s="1063"/>
      <c r="O2423" s="1060">
        <f t="shared" si="962"/>
        <v>105</v>
      </c>
      <c r="P2423" s="1093"/>
      <c r="Q2423" s="1061"/>
      <c r="R2423" s="1100"/>
      <c r="S2423" s="1063"/>
      <c r="T2423" s="1079">
        <f t="shared" si="948"/>
        <v>0</v>
      </c>
      <c r="U2423" s="1061">
        <f t="shared" si="967"/>
        <v>0</v>
      </c>
      <c r="V2423" s="1061">
        <f t="shared" si="960"/>
        <v>0</v>
      </c>
      <c r="W2423" s="1063">
        <f t="shared" si="960"/>
        <v>15</v>
      </c>
      <c r="X2423" s="1063">
        <f t="shared" si="960"/>
        <v>0</v>
      </c>
      <c r="Y2423" s="1060">
        <f>SUM(J2423,O2423,T2423)</f>
        <v>105</v>
      </c>
      <c r="Z2423" s="1080">
        <f t="shared" si="957"/>
        <v>40</v>
      </c>
      <c r="AA2423" s="1126" t="str">
        <f t="shared" si="954"/>
        <v>Bí xanh</v>
      </c>
      <c r="AB2423" s="1082" t="str">
        <f t="shared" si="954"/>
        <v>kg</v>
      </c>
      <c r="AC2423" s="1083">
        <f t="shared" si="954"/>
        <v>10</v>
      </c>
      <c r="AD2423" s="1089">
        <f t="shared" si="954"/>
        <v>7</v>
      </c>
      <c r="AE2423" s="1071">
        <f t="shared" si="968"/>
        <v>0</v>
      </c>
      <c r="AF2423" s="1071">
        <f t="shared" si="968"/>
        <v>0</v>
      </c>
      <c r="AG2423" s="1071">
        <f t="shared" si="968"/>
        <v>0</v>
      </c>
      <c r="AH2423" s="1071">
        <f t="shared" si="968"/>
        <v>0</v>
      </c>
      <c r="AI2423" s="1060">
        <f t="shared" si="955"/>
        <v>0</v>
      </c>
      <c r="AJ2423" s="1102">
        <f t="shared" si="964"/>
        <v>0</v>
      </c>
      <c r="AK2423" s="1102">
        <f t="shared" si="964"/>
        <v>0</v>
      </c>
      <c r="AL2423" s="1102">
        <f t="shared" si="964"/>
        <v>15</v>
      </c>
      <c r="AM2423" s="1102">
        <f t="shared" si="965"/>
        <v>0</v>
      </c>
      <c r="AN2423" s="1085">
        <f t="shared" si="966"/>
        <v>105</v>
      </c>
      <c r="AO2423" s="1061">
        <f t="shared" si="952"/>
        <v>0</v>
      </c>
      <c r="AP2423" s="1061">
        <f t="shared" si="952"/>
        <v>0</v>
      </c>
      <c r="AQ2423" s="1061">
        <f t="shared" si="952"/>
        <v>15</v>
      </c>
      <c r="AR2423" s="1061">
        <f t="shared" si="952"/>
        <v>0</v>
      </c>
      <c r="AS2423" s="1061">
        <f t="shared" si="952"/>
        <v>105</v>
      </c>
      <c r="AT2423" s="850">
        <f t="shared" si="958"/>
        <v>45</v>
      </c>
      <c r="AU2423" s="932" t="s">
        <v>856</v>
      </c>
      <c r="AV2423" s="933">
        <f>AV2387</f>
        <v>43</v>
      </c>
      <c r="AW2423" s="934" t="s">
        <v>27</v>
      </c>
      <c r="AX2423" s="935">
        <v>0.16</v>
      </c>
      <c r="AY2423" s="936" t="s">
        <v>29</v>
      </c>
      <c r="AZ2423" s="937">
        <f>AV2423*AX2423</f>
        <v>6.88</v>
      </c>
    </row>
    <row r="2424" spans="1:52" ht="13.5" customHeight="1">
      <c r="A2424" s="838">
        <f t="shared" si="956"/>
        <v>41</v>
      </c>
      <c r="B2424" s="1045" t="s">
        <v>17</v>
      </c>
      <c r="C2424" s="817" t="s">
        <v>66</v>
      </c>
      <c r="D2424" s="1132">
        <v>5</v>
      </c>
      <c r="E2424" s="1133">
        <v>4</v>
      </c>
      <c r="F2424" s="1061"/>
      <c r="G2424" s="1120"/>
      <c r="H2424" s="1063"/>
      <c r="I2424" s="1077"/>
      <c r="J2424" s="1060">
        <f t="shared" si="947"/>
        <v>0</v>
      </c>
      <c r="K2424" s="1061"/>
      <c r="L2424" s="1071"/>
      <c r="M2424" s="1063"/>
      <c r="N2424" s="1063"/>
      <c r="O2424" s="1060">
        <f t="shared" si="962"/>
        <v>0</v>
      </c>
      <c r="P2424" s="1078"/>
      <c r="Q2424" s="1071"/>
      <c r="R2424" s="1131">
        <v>15</v>
      </c>
      <c r="S2424" s="1063"/>
      <c r="T2424" s="1079">
        <f t="shared" si="948"/>
        <v>60</v>
      </c>
      <c r="U2424" s="1061">
        <f t="shared" si="967"/>
        <v>0</v>
      </c>
      <c r="V2424" s="1071">
        <f t="shared" si="960"/>
        <v>0</v>
      </c>
      <c r="W2424" s="1063">
        <f t="shared" si="960"/>
        <v>15</v>
      </c>
      <c r="X2424" s="1063">
        <f t="shared" si="960"/>
        <v>0</v>
      </c>
      <c r="Y2424" s="1060">
        <f t="shared" si="960"/>
        <v>60</v>
      </c>
      <c r="Z2424" s="1080">
        <f t="shared" si="957"/>
        <v>41</v>
      </c>
      <c r="AA2424" s="1126" t="str">
        <f t="shared" si="954"/>
        <v>Rau muống</v>
      </c>
      <c r="AB2424" s="1082" t="str">
        <f t="shared" si="954"/>
        <v>kg</v>
      </c>
      <c r="AC2424" s="1083">
        <f t="shared" si="954"/>
        <v>5</v>
      </c>
      <c r="AD2424" s="1089">
        <f t="shared" si="954"/>
        <v>4</v>
      </c>
      <c r="AE2424" s="1071">
        <f t="shared" si="968"/>
        <v>0</v>
      </c>
      <c r="AF2424" s="1071">
        <f t="shared" si="968"/>
        <v>0</v>
      </c>
      <c r="AG2424" s="1071">
        <f t="shared" si="968"/>
        <v>0</v>
      </c>
      <c r="AH2424" s="1071">
        <f t="shared" si="968"/>
        <v>0</v>
      </c>
      <c r="AI2424" s="1060">
        <f t="shared" si="955"/>
        <v>0</v>
      </c>
      <c r="AJ2424" s="1102">
        <f t="shared" si="964"/>
        <v>0</v>
      </c>
      <c r="AK2424" s="1102">
        <f t="shared" si="964"/>
        <v>0</v>
      </c>
      <c r="AL2424" s="1102">
        <f t="shared" si="964"/>
        <v>15</v>
      </c>
      <c r="AM2424" s="1102">
        <f t="shared" si="965"/>
        <v>0</v>
      </c>
      <c r="AN2424" s="1085">
        <f t="shared" si="966"/>
        <v>60</v>
      </c>
      <c r="AO2424" s="1061">
        <f t="shared" si="952"/>
        <v>0</v>
      </c>
      <c r="AP2424" s="1061">
        <f t="shared" si="952"/>
        <v>0</v>
      </c>
      <c r="AQ2424" s="1061">
        <f t="shared" si="952"/>
        <v>15</v>
      </c>
      <c r="AR2424" s="1061">
        <f t="shared" si="952"/>
        <v>0</v>
      </c>
      <c r="AS2424" s="1061">
        <f t="shared" si="952"/>
        <v>60</v>
      </c>
      <c r="AT2424" s="850">
        <f t="shared" si="958"/>
        <v>15</v>
      </c>
      <c r="AU2424" s="932" t="s">
        <v>857</v>
      </c>
      <c r="AV2424" s="933">
        <f t="shared" ref="AV2424:AV2429" si="969">AV2388</f>
        <v>43</v>
      </c>
      <c r="AW2424" s="934" t="s">
        <v>27</v>
      </c>
      <c r="AX2424" s="935">
        <v>0.28999999999999998</v>
      </c>
      <c r="AY2424" s="936" t="s">
        <v>29</v>
      </c>
      <c r="AZ2424" s="937">
        <f>AV2424*AX2424</f>
        <v>12.469999999999999</v>
      </c>
    </row>
    <row r="2425" spans="1:52" ht="13.5" customHeight="1">
      <c r="A2425" s="838">
        <f t="shared" si="956"/>
        <v>42</v>
      </c>
      <c r="B2425" s="1045" t="s">
        <v>478</v>
      </c>
      <c r="C2425" s="817" t="s">
        <v>66</v>
      </c>
      <c r="D2425" s="1054">
        <v>12</v>
      </c>
      <c r="E2425" s="921">
        <v>12</v>
      </c>
      <c r="F2425" s="1071"/>
      <c r="G2425" s="1086"/>
      <c r="H2425" s="1063">
        <v>8</v>
      </c>
      <c r="I2425" s="1077"/>
      <c r="J2425" s="1060">
        <f t="shared" si="947"/>
        <v>96</v>
      </c>
      <c r="K2425" s="1061"/>
      <c r="L2425" s="1061"/>
      <c r="M2425" s="1134"/>
      <c r="N2425" s="1063"/>
      <c r="O2425" s="1060">
        <f t="shared" si="962"/>
        <v>0</v>
      </c>
      <c r="P2425" s="1093"/>
      <c r="Q2425" s="1061"/>
      <c r="R2425" s="1100"/>
      <c r="S2425" s="1063"/>
      <c r="T2425" s="1079">
        <f t="shared" si="948"/>
        <v>0</v>
      </c>
      <c r="U2425" s="1061">
        <f t="shared" si="967"/>
        <v>0</v>
      </c>
      <c r="V2425" s="1061">
        <f t="shared" si="960"/>
        <v>0</v>
      </c>
      <c r="W2425" s="1063">
        <f t="shared" si="960"/>
        <v>8</v>
      </c>
      <c r="X2425" s="1063">
        <f t="shared" si="960"/>
        <v>0</v>
      </c>
      <c r="Y2425" s="1060">
        <f t="shared" si="960"/>
        <v>96</v>
      </c>
      <c r="Z2425" s="1080">
        <f t="shared" si="957"/>
        <v>42</v>
      </c>
      <c r="AA2425" s="1126" t="str">
        <f t="shared" si="954"/>
        <v>Dưa cải</v>
      </c>
      <c r="AB2425" s="1082" t="str">
        <f t="shared" si="954"/>
        <v>kg</v>
      </c>
      <c r="AC2425" s="1083">
        <f t="shared" si="954"/>
        <v>12</v>
      </c>
      <c r="AD2425" s="1089">
        <f t="shared" si="954"/>
        <v>12</v>
      </c>
      <c r="AE2425" s="1071">
        <f t="shared" si="968"/>
        <v>0</v>
      </c>
      <c r="AF2425" s="1071">
        <f t="shared" si="968"/>
        <v>0</v>
      </c>
      <c r="AG2425" s="1071">
        <f t="shared" si="968"/>
        <v>0</v>
      </c>
      <c r="AH2425" s="1071">
        <f t="shared" si="968"/>
        <v>0</v>
      </c>
      <c r="AI2425" s="1060">
        <f t="shared" si="955"/>
        <v>0</v>
      </c>
      <c r="AJ2425" s="1102">
        <f t="shared" si="964"/>
        <v>0</v>
      </c>
      <c r="AK2425" s="1102">
        <f t="shared" si="964"/>
        <v>0</v>
      </c>
      <c r="AL2425" s="1102">
        <f t="shared" si="964"/>
        <v>8</v>
      </c>
      <c r="AM2425" s="1102">
        <f t="shared" si="965"/>
        <v>0</v>
      </c>
      <c r="AN2425" s="1085">
        <f t="shared" si="966"/>
        <v>96</v>
      </c>
      <c r="AO2425" s="1061">
        <f t="shared" si="952"/>
        <v>0</v>
      </c>
      <c r="AP2425" s="1061">
        <f t="shared" si="952"/>
        <v>0</v>
      </c>
      <c r="AQ2425" s="1061">
        <f t="shared" si="952"/>
        <v>8</v>
      </c>
      <c r="AR2425" s="1061">
        <f t="shared" si="952"/>
        <v>0</v>
      </c>
      <c r="AS2425" s="1061">
        <f t="shared" si="952"/>
        <v>96</v>
      </c>
      <c r="AT2425" s="850">
        <f t="shared" si="958"/>
        <v>0</v>
      </c>
      <c r="AU2425" s="932" t="s">
        <v>858</v>
      </c>
      <c r="AV2425" s="933">
        <f t="shared" si="969"/>
        <v>43</v>
      </c>
      <c r="AW2425" s="934" t="s">
        <v>27</v>
      </c>
      <c r="AX2425" s="935">
        <v>0.28999999999999998</v>
      </c>
      <c r="AY2425" s="936" t="s">
        <v>29</v>
      </c>
      <c r="AZ2425" s="937">
        <f>AV2425*AX2425</f>
        <v>12.469999999999999</v>
      </c>
    </row>
    <row r="2426" spans="1:52" ht="13.5" customHeight="1">
      <c r="A2426" s="838">
        <f t="shared" si="956"/>
        <v>43</v>
      </c>
      <c r="B2426" s="1046" t="s">
        <v>60</v>
      </c>
      <c r="C2426" s="817" t="s">
        <v>66</v>
      </c>
      <c r="D2426" s="1130">
        <v>20</v>
      </c>
      <c r="E2426" s="1114">
        <v>20</v>
      </c>
      <c r="F2426" s="1065"/>
      <c r="G2426" s="1090"/>
      <c r="H2426" s="1063">
        <v>0.5</v>
      </c>
      <c r="I2426" s="1077"/>
      <c r="J2426" s="1060">
        <f t="shared" si="947"/>
        <v>10</v>
      </c>
      <c r="K2426" s="1103"/>
      <c r="L2426" s="1071"/>
      <c r="M2426" s="1135">
        <v>0.5</v>
      </c>
      <c r="N2426" s="1063"/>
      <c r="O2426" s="1060">
        <f t="shared" si="962"/>
        <v>10</v>
      </c>
      <c r="P2426" s="1122"/>
      <c r="Q2426" s="1071"/>
      <c r="R2426" s="1100">
        <v>1</v>
      </c>
      <c r="S2426" s="1063"/>
      <c r="T2426" s="1079">
        <f t="shared" si="948"/>
        <v>20</v>
      </c>
      <c r="U2426" s="1103">
        <f t="shared" si="967"/>
        <v>0</v>
      </c>
      <c r="V2426" s="1071">
        <f t="shared" si="960"/>
        <v>0</v>
      </c>
      <c r="W2426" s="1063">
        <f t="shared" si="960"/>
        <v>2</v>
      </c>
      <c r="X2426" s="1063">
        <f t="shared" si="960"/>
        <v>0</v>
      </c>
      <c r="Y2426" s="1060">
        <f t="shared" si="960"/>
        <v>40</v>
      </c>
      <c r="Z2426" s="1080">
        <f t="shared" si="957"/>
        <v>43</v>
      </c>
      <c r="AA2426" s="1126" t="str">
        <f t="shared" si="954"/>
        <v>Cà chua</v>
      </c>
      <c r="AB2426" s="1082" t="str">
        <f t="shared" si="954"/>
        <v>kg</v>
      </c>
      <c r="AC2426" s="1083">
        <f t="shared" si="954"/>
        <v>20</v>
      </c>
      <c r="AD2426" s="1089">
        <f t="shared" si="954"/>
        <v>20</v>
      </c>
      <c r="AE2426" s="1071">
        <f t="shared" si="968"/>
        <v>0</v>
      </c>
      <c r="AF2426" s="1071">
        <f t="shared" si="968"/>
        <v>0</v>
      </c>
      <c r="AG2426" s="1071">
        <f t="shared" si="968"/>
        <v>0</v>
      </c>
      <c r="AH2426" s="1071">
        <f t="shared" si="968"/>
        <v>0</v>
      </c>
      <c r="AI2426" s="1060">
        <f t="shared" si="955"/>
        <v>0</v>
      </c>
      <c r="AJ2426" s="1102">
        <f t="shared" si="964"/>
        <v>0</v>
      </c>
      <c r="AK2426" s="1102">
        <f t="shared" si="964"/>
        <v>0</v>
      </c>
      <c r="AL2426" s="1102">
        <f t="shared" si="964"/>
        <v>2</v>
      </c>
      <c r="AM2426" s="1102">
        <f t="shared" si="965"/>
        <v>0</v>
      </c>
      <c r="AN2426" s="1085">
        <f t="shared" si="966"/>
        <v>40</v>
      </c>
      <c r="AO2426" s="1061">
        <f t="shared" si="952"/>
        <v>0</v>
      </c>
      <c r="AP2426" s="1061">
        <f t="shared" si="952"/>
        <v>0</v>
      </c>
      <c r="AQ2426" s="1061">
        <f t="shared" si="952"/>
        <v>2</v>
      </c>
      <c r="AR2426" s="1061">
        <f t="shared" si="952"/>
        <v>0</v>
      </c>
      <c r="AS2426" s="1061">
        <f t="shared" si="952"/>
        <v>40</v>
      </c>
      <c r="AT2426" s="850">
        <f t="shared" si="958"/>
        <v>0</v>
      </c>
      <c r="AU2426" s="929" t="s">
        <v>811</v>
      </c>
      <c r="AV2426" s="933"/>
      <c r="AW2426" s="1504">
        <f>SUM(AX2427:AX2429)</f>
        <v>0.68</v>
      </c>
      <c r="AX2426" s="1504"/>
      <c r="AY2426" s="930"/>
      <c r="AZ2426" s="941" t="s">
        <v>70</v>
      </c>
    </row>
    <row r="2427" spans="1:52" ht="13.5" customHeight="1">
      <c r="A2427" s="838">
        <f t="shared" si="956"/>
        <v>44</v>
      </c>
      <c r="B2427" s="1045" t="s">
        <v>61</v>
      </c>
      <c r="C2427" s="817" t="s">
        <v>66</v>
      </c>
      <c r="D2427" s="1130">
        <v>20</v>
      </c>
      <c r="E2427" s="1114">
        <v>20</v>
      </c>
      <c r="F2427" s="1061"/>
      <c r="G2427" s="1120"/>
      <c r="H2427" s="1063">
        <v>0.5</v>
      </c>
      <c r="I2427" s="1077"/>
      <c r="J2427" s="1060">
        <f t="shared" si="947"/>
        <v>10</v>
      </c>
      <c r="K2427" s="1136"/>
      <c r="L2427" s="1071"/>
      <c r="M2427" s="1063">
        <v>0.5</v>
      </c>
      <c r="N2427" s="1063"/>
      <c r="O2427" s="1060">
        <f t="shared" si="962"/>
        <v>10</v>
      </c>
      <c r="P2427" s="1122"/>
      <c r="Q2427" s="1071"/>
      <c r="R2427" s="1131">
        <v>0.7</v>
      </c>
      <c r="S2427" s="1063"/>
      <c r="T2427" s="1079">
        <f t="shared" ref="T2427:T2435" si="970">SUM(P2427:S2427)*$E2427</f>
        <v>14</v>
      </c>
      <c r="U2427" s="1061">
        <f t="shared" si="967"/>
        <v>0</v>
      </c>
      <c r="V2427" s="1071">
        <f t="shared" si="960"/>
        <v>0</v>
      </c>
      <c r="W2427" s="1063">
        <f t="shared" si="960"/>
        <v>1.7</v>
      </c>
      <c r="X2427" s="1063">
        <f t="shared" si="960"/>
        <v>0</v>
      </c>
      <c r="Y2427" s="1060">
        <f t="shared" si="960"/>
        <v>34</v>
      </c>
      <c r="Z2427" s="1080">
        <f t="shared" si="957"/>
        <v>44</v>
      </c>
      <c r="AA2427" s="1126" t="str">
        <f t="shared" si="954"/>
        <v>Hành lá</v>
      </c>
      <c r="AB2427" s="1082" t="str">
        <f t="shared" si="954"/>
        <v>kg</v>
      </c>
      <c r="AC2427" s="1083">
        <f t="shared" si="954"/>
        <v>20</v>
      </c>
      <c r="AD2427" s="1089">
        <f t="shared" si="954"/>
        <v>20</v>
      </c>
      <c r="AE2427" s="1071">
        <f t="shared" si="968"/>
        <v>0</v>
      </c>
      <c r="AF2427" s="1071">
        <f t="shared" si="968"/>
        <v>0</v>
      </c>
      <c r="AG2427" s="1071">
        <f t="shared" si="968"/>
        <v>0</v>
      </c>
      <c r="AH2427" s="1071">
        <f t="shared" si="968"/>
        <v>0</v>
      </c>
      <c r="AI2427" s="1060">
        <f t="shared" si="955"/>
        <v>0</v>
      </c>
      <c r="AJ2427" s="1102">
        <f t="shared" si="964"/>
        <v>0</v>
      </c>
      <c r="AK2427" s="1102">
        <f t="shared" si="964"/>
        <v>0</v>
      </c>
      <c r="AL2427" s="1102">
        <f t="shared" si="964"/>
        <v>1.7</v>
      </c>
      <c r="AM2427" s="1102">
        <f t="shared" si="965"/>
        <v>0</v>
      </c>
      <c r="AN2427" s="1085">
        <f t="shared" si="966"/>
        <v>34</v>
      </c>
      <c r="AO2427" s="1061">
        <f t="shared" si="952"/>
        <v>0</v>
      </c>
      <c r="AP2427" s="1061">
        <f t="shared" si="952"/>
        <v>0</v>
      </c>
      <c r="AQ2427" s="1061">
        <f t="shared" si="952"/>
        <v>1.7</v>
      </c>
      <c r="AR2427" s="1061">
        <f t="shared" si="952"/>
        <v>0</v>
      </c>
      <c r="AS2427" s="1061">
        <f t="shared" si="952"/>
        <v>34</v>
      </c>
      <c r="AT2427" s="850">
        <f t="shared" si="958"/>
        <v>0</v>
      </c>
      <c r="AU2427" s="932" t="s">
        <v>856</v>
      </c>
      <c r="AV2427" s="933">
        <f t="shared" si="969"/>
        <v>7</v>
      </c>
      <c r="AW2427" s="934" t="s">
        <v>27</v>
      </c>
      <c r="AX2427" s="935">
        <v>0.16</v>
      </c>
      <c r="AY2427" s="936" t="s">
        <v>29</v>
      </c>
      <c r="AZ2427" s="937">
        <f>AV2427*AX2427</f>
        <v>1.1200000000000001</v>
      </c>
    </row>
    <row r="2428" spans="1:52" ht="13.5" customHeight="1">
      <c r="A2428" s="838">
        <f t="shared" si="956"/>
        <v>45</v>
      </c>
      <c r="B2428" s="1047" t="s">
        <v>488</v>
      </c>
      <c r="C2428" s="817" t="s">
        <v>66</v>
      </c>
      <c r="D2428" s="924">
        <v>115</v>
      </c>
      <c r="E2428" s="1114">
        <v>113</v>
      </c>
      <c r="F2428" s="1071"/>
      <c r="G2428" s="1090">
        <v>2.5</v>
      </c>
      <c r="H2428" s="1063"/>
      <c r="I2428" s="1077"/>
      <c r="J2428" s="1060">
        <f t="shared" si="947"/>
        <v>282.5</v>
      </c>
      <c r="K2428" s="1103"/>
      <c r="L2428" s="1137"/>
      <c r="M2428" s="1135"/>
      <c r="N2428" s="1063"/>
      <c r="O2428" s="1060">
        <f t="shared" si="962"/>
        <v>0</v>
      </c>
      <c r="P2428" s="1103"/>
      <c r="Q2428" s="1071"/>
      <c r="R2428" s="1062"/>
      <c r="S2428" s="1063"/>
      <c r="T2428" s="1079">
        <f t="shared" si="970"/>
        <v>0</v>
      </c>
      <c r="U2428" s="1061">
        <f t="shared" si="967"/>
        <v>0</v>
      </c>
      <c r="V2428" s="1061">
        <f t="shared" si="960"/>
        <v>2.5</v>
      </c>
      <c r="W2428" s="1063">
        <f t="shared" si="960"/>
        <v>0</v>
      </c>
      <c r="X2428" s="1063">
        <f t="shared" si="960"/>
        <v>0</v>
      </c>
      <c r="Y2428" s="1060">
        <f t="shared" si="960"/>
        <v>282.5</v>
      </c>
      <c r="Z2428" s="1080">
        <f t="shared" si="957"/>
        <v>45</v>
      </c>
      <c r="AA2428" s="1126" t="str">
        <f t="shared" si="954"/>
        <v>Thịt xô</v>
      </c>
      <c r="AB2428" s="1082" t="str">
        <f t="shared" si="954"/>
        <v>kg</v>
      </c>
      <c r="AC2428" s="1083">
        <f t="shared" si="954"/>
        <v>115</v>
      </c>
      <c r="AD2428" s="1089">
        <f t="shared" si="954"/>
        <v>113</v>
      </c>
      <c r="AE2428" s="1071">
        <f t="shared" si="968"/>
        <v>0</v>
      </c>
      <c r="AF2428" s="1071">
        <f t="shared" si="968"/>
        <v>0</v>
      </c>
      <c r="AG2428" s="1071">
        <f t="shared" si="968"/>
        <v>0</v>
      </c>
      <c r="AH2428" s="1071">
        <f t="shared" si="968"/>
        <v>0</v>
      </c>
      <c r="AI2428" s="1060">
        <f t="shared" si="955"/>
        <v>0</v>
      </c>
      <c r="AJ2428" s="1102">
        <f t="shared" si="964"/>
        <v>0</v>
      </c>
      <c r="AK2428" s="1102">
        <f t="shared" si="964"/>
        <v>2.5</v>
      </c>
      <c r="AL2428" s="1102">
        <f t="shared" si="964"/>
        <v>0</v>
      </c>
      <c r="AM2428" s="1102">
        <f t="shared" si="965"/>
        <v>0</v>
      </c>
      <c r="AN2428" s="1085">
        <f t="shared" si="966"/>
        <v>282.5</v>
      </c>
      <c r="AO2428" s="1061">
        <f t="shared" si="952"/>
        <v>0</v>
      </c>
      <c r="AP2428" s="1061">
        <f t="shared" si="952"/>
        <v>2.5</v>
      </c>
      <c r="AQ2428" s="1061">
        <f t="shared" si="952"/>
        <v>0</v>
      </c>
      <c r="AR2428" s="1061">
        <f t="shared" si="952"/>
        <v>0</v>
      </c>
      <c r="AS2428" s="1061">
        <f t="shared" si="952"/>
        <v>282.5</v>
      </c>
      <c r="AT2428" s="850">
        <f t="shared" si="958"/>
        <v>5</v>
      </c>
      <c r="AU2428" s="932" t="s">
        <v>857</v>
      </c>
      <c r="AV2428" s="933">
        <f t="shared" si="969"/>
        <v>7</v>
      </c>
      <c r="AW2428" s="934" t="s">
        <v>27</v>
      </c>
      <c r="AX2428" s="935">
        <v>0.26</v>
      </c>
      <c r="AY2428" s="944" t="s">
        <v>29</v>
      </c>
      <c r="AZ2428" s="937">
        <f>AV2428*AX2428</f>
        <v>1.82</v>
      </c>
    </row>
    <row r="2429" spans="1:52" ht="13.5" customHeight="1">
      <c r="A2429" s="838">
        <f t="shared" si="956"/>
        <v>46</v>
      </c>
      <c r="B2429" s="1046" t="s">
        <v>161</v>
      </c>
      <c r="C2429" s="896" t="s">
        <v>389</v>
      </c>
      <c r="D2429" s="1113">
        <v>13</v>
      </c>
      <c r="E2429" s="1114">
        <v>13</v>
      </c>
      <c r="F2429" s="1106"/>
      <c r="G2429" s="1086"/>
      <c r="H2429" s="1107"/>
      <c r="I2429" s="1077"/>
      <c r="J2429" s="1060">
        <f t="shared" si="947"/>
        <v>0</v>
      </c>
      <c r="K2429" s="1071"/>
      <c r="L2429" s="1071"/>
      <c r="M2429" s="1135"/>
      <c r="N2429" s="1063"/>
      <c r="O2429" s="1060">
        <f t="shared" si="962"/>
        <v>0</v>
      </c>
      <c r="P2429" s="1138"/>
      <c r="Q2429" s="1071"/>
      <c r="R2429" s="1139">
        <v>3</v>
      </c>
      <c r="S2429" s="1063"/>
      <c r="T2429" s="1079">
        <f t="shared" si="970"/>
        <v>39</v>
      </c>
      <c r="U2429" s="1061">
        <f t="shared" si="967"/>
        <v>0</v>
      </c>
      <c r="V2429" s="1061">
        <f t="shared" si="960"/>
        <v>0</v>
      </c>
      <c r="W2429" s="1063">
        <f t="shared" si="960"/>
        <v>3</v>
      </c>
      <c r="X2429" s="1063">
        <f t="shared" si="960"/>
        <v>0</v>
      </c>
      <c r="Y2429" s="1060">
        <f t="shared" si="960"/>
        <v>39</v>
      </c>
      <c r="Z2429" s="1080">
        <f t="shared" si="957"/>
        <v>46</v>
      </c>
      <c r="AA2429" s="1126" t="str">
        <f t="shared" si="954"/>
        <v>Rau sống</v>
      </c>
      <c r="AB2429" s="1082" t="str">
        <f t="shared" si="954"/>
        <v>lít</v>
      </c>
      <c r="AC2429" s="1083">
        <f t="shared" si="954"/>
        <v>13</v>
      </c>
      <c r="AD2429" s="1089">
        <f t="shared" si="954"/>
        <v>13</v>
      </c>
      <c r="AE2429" s="1071">
        <f t="shared" si="968"/>
        <v>0</v>
      </c>
      <c r="AF2429" s="1071">
        <f t="shared" si="968"/>
        <v>0</v>
      </c>
      <c r="AG2429" s="1071">
        <f t="shared" si="968"/>
        <v>0</v>
      </c>
      <c r="AH2429" s="1071">
        <f t="shared" si="968"/>
        <v>0</v>
      </c>
      <c r="AI2429" s="1060">
        <f t="shared" si="955"/>
        <v>0</v>
      </c>
      <c r="AJ2429" s="1102">
        <f t="shared" si="964"/>
        <v>0</v>
      </c>
      <c r="AK2429" s="1102">
        <f t="shared" si="964"/>
        <v>0</v>
      </c>
      <c r="AL2429" s="1102">
        <f t="shared" si="964"/>
        <v>3</v>
      </c>
      <c r="AM2429" s="1102">
        <f t="shared" si="965"/>
        <v>0</v>
      </c>
      <c r="AN2429" s="1085">
        <f t="shared" si="966"/>
        <v>39</v>
      </c>
      <c r="AO2429" s="1061">
        <f t="shared" si="952"/>
        <v>0</v>
      </c>
      <c r="AP2429" s="1061">
        <f t="shared" si="952"/>
        <v>0</v>
      </c>
      <c r="AQ2429" s="1061">
        <f t="shared" si="952"/>
        <v>3</v>
      </c>
      <c r="AR2429" s="1061">
        <f t="shared" si="952"/>
        <v>0</v>
      </c>
      <c r="AS2429" s="1061">
        <f t="shared" si="952"/>
        <v>39</v>
      </c>
      <c r="AT2429" s="850">
        <f t="shared" si="958"/>
        <v>0</v>
      </c>
      <c r="AU2429" s="932" t="s">
        <v>858</v>
      </c>
      <c r="AV2429" s="933">
        <f t="shared" si="969"/>
        <v>15</v>
      </c>
      <c r="AW2429" s="934" t="s">
        <v>27</v>
      </c>
      <c r="AX2429" s="1048">
        <v>0.26</v>
      </c>
      <c r="AY2429" s="944" t="s">
        <v>29</v>
      </c>
      <c r="AZ2429" s="937">
        <f>AV2429*AX2429</f>
        <v>3.9000000000000004</v>
      </c>
    </row>
    <row r="2430" spans="1:52" ht="13.5" customHeight="1">
      <c r="A2430" s="838">
        <f>IF(B2430&lt;&gt;"",MAX($A2429:$A2429)+1,"")</f>
        <v>47</v>
      </c>
      <c r="B2430" s="1046" t="s">
        <v>896</v>
      </c>
      <c r="C2430" s="844" t="s">
        <v>66</v>
      </c>
      <c r="D2430" s="1117">
        <v>10</v>
      </c>
      <c r="E2430" s="1060">
        <v>10</v>
      </c>
      <c r="F2430" s="1140"/>
      <c r="G2430" s="1086"/>
      <c r="H2430" s="1091">
        <v>2</v>
      </c>
      <c r="I2430" s="1077"/>
      <c r="J2430" s="1060">
        <f t="shared" si="947"/>
        <v>20</v>
      </c>
      <c r="K2430" s="1061"/>
      <c r="L2430" s="1061"/>
      <c r="M2430" s="1063"/>
      <c r="N2430" s="1063"/>
      <c r="O2430" s="1060">
        <f t="shared" si="962"/>
        <v>0</v>
      </c>
      <c r="P2430" s="1061"/>
      <c r="Q2430" s="1061"/>
      <c r="R2430" s="1063">
        <v>3</v>
      </c>
      <c r="S2430" s="1063"/>
      <c r="T2430" s="1079">
        <f t="shared" si="970"/>
        <v>30</v>
      </c>
      <c r="U2430" s="1061">
        <f t="shared" si="967"/>
        <v>0</v>
      </c>
      <c r="V2430" s="1061">
        <f t="shared" si="960"/>
        <v>0</v>
      </c>
      <c r="W2430" s="1063">
        <f t="shared" si="960"/>
        <v>5</v>
      </c>
      <c r="X2430" s="1063">
        <f t="shared" si="960"/>
        <v>0</v>
      </c>
      <c r="Y2430" s="1060">
        <f t="shared" si="960"/>
        <v>50</v>
      </c>
      <c r="Z2430" s="1080">
        <f t="shared" si="957"/>
        <v>47</v>
      </c>
      <c r="AA2430" s="1126" t="str">
        <f t="shared" si="954"/>
        <v>Rau canh</v>
      </c>
      <c r="AB2430" s="1082" t="str">
        <f t="shared" si="954"/>
        <v>kg</v>
      </c>
      <c r="AC2430" s="1083">
        <f t="shared" si="954"/>
        <v>10</v>
      </c>
      <c r="AD2430" s="1089">
        <f t="shared" si="954"/>
        <v>10</v>
      </c>
      <c r="AE2430" s="1071">
        <f t="shared" ref="AE2430:AH2437" si="971">AE2349+AJ2349-AO2349</f>
        <v>0</v>
      </c>
      <c r="AF2430" s="1071">
        <f t="shared" si="971"/>
        <v>0</v>
      </c>
      <c r="AG2430" s="1071">
        <f t="shared" si="971"/>
        <v>0</v>
      </c>
      <c r="AH2430" s="1071">
        <f t="shared" si="971"/>
        <v>0</v>
      </c>
      <c r="AI2430" s="1060">
        <f t="shared" si="955"/>
        <v>0</v>
      </c>
      <c r="AJ2430" s="1102">
        <f t="shared" si="964"/>
        <v>0</v>
      </c>
      <c r="AK2430" s="1102">
        <f t="shared" si="964"/>
        <v>0</v>
      </c>
      <c r="AL2430" s="1102">
        <f t="shared" si="964"/>
        <v>5</v>
      </c>
      <c r="AM2430" s="1102">
        <f t="shared" si="965"/>
        <v>0</v>
      </c>
      <c r="AN2430" s="1085">
        <f t="shared" si="966"/>
        <v>50</v>
      </c>
      <c r="AO2430" s="1061">
        <f t="shared" si="952"/>
        <v>0</v>
      </c>
      <c r="AP2430" s="1061">
        <f t="shared" si="952"/>
        <v>0</v>
      </c>
      <c r="AQ2430" s="1061">
        <f t="shared" si="952"/>
        <v>5</v>
      </c>
      <c r="AR2430" s="1061">
        <f t="shared" si="952"/>
        <v>0</v>
      </c>
      <c r="AS2430" s="1061">
        <f t="shared" si="952"/>
        <v>50</v>
      </c>
      <c r="AT2430" s="850">
        <f t="shared" si="958"/>
        <v>0</v>
      </c>
      <c r="AU2430" s="1146" t="s">
        <v>859</v>
      </c>
      <c r="AV2430" s="947"/>
      <c r="AW2430" s="947"/>
      <c r="AX2430" s="947"/>
      <c r="AY2430" s="947"/>
      <c r="AZ2430" s="937"/>
    </row>
    <row r="2431" spans="1:52" ht="13.5" customHeight="1">
      <c r="A2431" s="838">
        <f>IF(B2431&lt;&gt;"",MAX($A2430:$A2430)+1,"")</f>
        <v>48</v>
      </c>
      <c r="B2431" s="1046" t="s">
        <v>893</v>
      </c>
      <c r="C2431" s="844" t="s">
        <v>66</v>
      </c>
      <c r="D2431" s="1117">
        <v>25</v>
      </c>
      <c r="E2431" s="1060">
        <v>25</v>
      </c>
      <c r="F2431" s="1140"/>
      <c r="G2431" s="1086"/>
      <c r="H2431" s="1091"/>
      <c r="I2431" s="1077"/>
      <c r="J2431" s="1060">
        <f>SUM(F2431:I2431)*$E2431</f>
        <v>0</v>
      </c>
      <c r="K2431" s="1061"/>
      <c r="L2431" s="1061"/>
      <c r="M2431" s="1063">
        <v>3</v>
      </c>
      <c r="N2431" s="1063"/>
      <c r="O2431" s="1060">
        <f t="shared" si="962"/>
        <v>75</v>
      </c>
      <c r="P2431" s="1061"/>
      <c r="Q2431" s="1061"/>
      <c r="R2431" s="1063"/>
      <c r="S2431" s="1063"/>
      <c r="T2431" s="1079">
        <f t="shared" si="970"/>
        <v>0</v>
      </c>
      <c r="U2431" s="1061">
        <f t="shared" si="967"/>
        <v>0</v>
      </c>
      <c r="V2431" s="1061">
        <f t="shared" si="960"/>
        <v>0</v>
      </c>
      <c r="W2431" s="1063">
        <f t="shared" si="960"/>
        <v>3</v>
      </c>
      <c r="X2431" s="1063">
        <f t="shared" si="960"/>
        <v>0</v>
      </c>
      <c r="Y2431" s="1060">
        <f t="shared" si="960"/>
        <v>75</v>
      </c>
      <c r="Z2431" s="1080">
        <f t="shared" si="957"/>
        <v>48</v>
      </c>
      <c r="AA2431" s="1126" t="str">
        <f t="shared" si="954"/>
        <v>Măng</v>
      </c>
      <c r="AB2431" s="1082" t="str">
        <f t="shared" si="954"/>
        <v>kg</v>
      </c>
      <c r="AC2431" s="1083">
        <f t="shared" si="954"/>
        <v>25</v>
      </c>
      <c r="AD2431" s="1089">
        <f t="shared" si="954"/>
        <v>25</v>
      </c>
      <c r="AE2431" s="1071">
        <f t="shared" si="971"/>
        <v>0</v>
      </c>
      <c r="AF2431" s="1071">
        <f t="shared" si="971"/>
        <v>0</v>
      </c>
      <c r="AG2431" s="1071">
        <f t="shared" si="971"/>
        <v>0</v>
      </c>
      <c r="AH2431" s="1071">
        <f t="shared" si="971"/>
        <v>0</v>
      </c>
      <c r="AI2431" s="1060">
        <f t="shared" si="955"/>
        <v>0</v>
      </c>
      <c r="AJ2431" s="1102">
        <f t="shared" si="964"/>
        <v>0</v>
      </c>
      <c r="AK2431" s="1102">
        <f t="shared" si="964"/>
        <v>0</v>
      </c>
      <c r="AL2431" s="1102">
        <f t="shared" si="964"/>
        <v>3</v>
      </c>
      <c r="AM2431" s="1102">
        <f t="shared" si="965"/>
        <v>0</v>
      </c>
      <c r="AN2431" s="1085">
        <f t="shared" si="966"/>
        <v>75</v>
      </c>
      <c r="AO2431" s="1061">
        <f t="shared" si="952"/>
        <v>0</v>
      </c>
      <c r="AP2431" s="1061">
        <f t="shared" si="952"/>
        <v>0</v>
      </c>
      <c r="AQ2431" s="1061">
        <f t="shared" si="952"/>
        <v>3</v>
      </c>
      <c r="AR2431" s="1061">
        <f t="shared" si="952"/>
        <v>0</v>
      </c>
      <c r="AS2431" s="1061">
        <f t="shared" si="952"/>
        <v>75</v>
      </c>
      <c r="AT2431" s="850">
        <f t="shared" si="958"/>
        <v>0</v>
      </c>
      <c r="AU2431" s="948"/>
      <c r="AV2431" s="934"/>
      <c r="AW2431" s="934"/>
      <c r="AX2431" s="935"/>
      <c r="AY2431" s="936" t="s">
        <v>29</v>
      </c>
      <c r="AZ2431" s="937">
        <f>AV2431*AX2431</f>
        <v>0</v>
      </c>
    </row>
    <row r="2432" spans="1:52" ht="13.5" customHeight="1">
      <c r="A2432" s="838">
        <f t="shared" ref="A2432:A2443" si="972">IF(B2432&lt;&gt;"",MAX($A2430:$A2431)+1,"")</f>
        <v>49</v>
      </c>
      <c r="B2432" s="1046" t="s">
        <v>126</v>
      </c>
      <c r="C2432" s="844" t="s">
        <v>66</v>
      </c>
      <c r="D2432" s="1141">
        <v>15</v>
      </c>
      <c r="E2432" s="1142">
        <v>15</v>
      </c>
      <c r="F2432" s="1140"/>
      <c r="G2432" s="1120"/>
      <c r="H2432" s="1077"/>
      <c r="I2432" s="1077"/>
      <c r="J2432" s="1060">
        <f>SUM(F2432:I2432)*$E2432</f>
        <v>0</v>
      </c>
      <c r="K2432" s="1103"/>
      <c r="L2432" s="1071"/>
      <c r="M2432" s="1062">
        <v>3</v>
      </c>
      <c r="N2432" s="1063"/>
      <c r="O2432" s="1060">
        <f t="shared" si="962"/>
        <v>45</v>
      </c>
      <c r="P2432" s="1061"/>
      <c r="Q2432" s="1071"/>
      <c r="R2432" s="1062"/>
      <c r="S2432" s="1063"/>
      <c r="T2432" s="1079">
        <f t="shared" si="970"/>
        <v>0</v>
      </c>
      <c r="U2432" s="1061">
        <f t="shared" si="967"/>
        <v>0</v>
      </c>
      <c r="V2432" s="1061">
        <f t="shared" si="960"/>
        <v>0</v>
      </c>
      <c r="W2432" s="1063">
        <f t="shared" si="960"/>
        <v>3</v>
      </c>
      <c r="X2432" s="1063">
        <f t="shared" si="960"/>
        <v>0</v>
      </c>
      <c r="Y2432" s="1060">
        <f t="shared" si="960"/>
        <v>45</v>
      </c>
      <c r="Z2432" s="1080">
        <f t="shared" si="957"/>
        <v>49</v>
      </c>
      <c r="AA2432" s="1126" t="str">
        <f t="shared" si="954"/>
        <v>Mướp đắng</v>
      </c>
      <c r="AB2432" s="1082" t="str">
        <f t="shared" si="954"/>
        <v>kg</v>
      </c>
      <c r="AC2432" s="1083">
        <f t="shared" si="954"/>
        <v>15</v>
      </c>
      <c r="AD2432" s="1089">
        <f t="shared" si="954"/>
        <v>15</v>
      </c>
      <c r="AE2432" s="1071">
        <f t="shared" si="971"/>
        <v>0</v>
      </c>
      <c r="AF2432" s="1071">
        <f t="shared" si="971"/>
        <v>0</v>
      </c>
      <c r="AG2432" s="1071">
        <f t="shared" si="971"/>
        <v>0</v>
      </c>
      <c r="AH2432" s="1071">
        <f t="shared" si="971"/>
        <v>0</v>
      </c>
      <c r="AI2432" s="1060">
        <f t="shared" si="955"/>
        <v>0</v>
      </c>
      <c r="AJ2432" s="1102">
        <f t="shared" si="964"/>
        <v>0</v>
      </c>
      <c r="AK2432" s="1102">
        <f t="shared" si="964"/>
        <v>0</v>
      </c>
      <c r="AL2432" s="1102">
        <f t="shared" si="964"/>
        <v>3</v>
      </c>
      <c r="AM2432" s="1102">
        <f t="shared" si="965"/>
        <v>0</v>
      </c>
      <c r="AN2432" s="1085">
        <f t="shared" si="966"/>
        <v>45</v>
      </c>
      <c r="AO2432" s="1061">
        <f t="shared" si="952"/>
        <v>0</v>
      </c>
      <c r="AP2432" s="1061">
        <f t="shared" si="952"/>
        <v>0</v>
      </c>
      <c r="AQ2432" s="1061">
        <f t="shared" si="952"/>
        <v>3</v>
      </c>
      <c r="AR2432" s="1061">
        <f t="shared" si="952"/>
        <v>0</v>
      </c>
      <c r="AS2432" s="1061">
        <f t="shared" si="952"/>
        <v>45</v>
      </c>
      <c r="AT2432" s="850">
        <f t="shared" si="958"/>
        <v>0</v>
      </c>
      <c r="AU2432" s="948"/>
      <c r="AV2432" s="934"/>
      <c r="AW2432" s="934"/>
      <c r="AX2432" s="935"/>
      <c r="AY2432" s="936" t="s">
        <v>29</v>
      </c>
      <c r="AZ2432" s="937">
        <f>AV2432*AX2432</f>
        <v>0</v>
      </c>
    </row>
    <row r="2433" spans="1:52" ht="13.5" customHeight="1">
      <c r="A2433" s="838">
        <f t="shared" si="972"/>
        <v>50</v>
      </c>
      <c r="B2433" s="1046" t="s">
        <v>918</v>
      </c>
      <c r="C2433" s="844" t="s">
        <v>66</v>
      </c>
      <c r="D2433" s="1117">
        <v>15</v>
      </c>
      <c r="E2433" s="1060">
        <v>15</v>
      </c>
      <c r="F2433" s="1140"/>
      <c r="G2433" s="1090"/>
      <c r="H2433" s="1077"/>
      <c r="I2433" s="1077"/>
      <c r="J2433" s="1060">
        <f>SUM(F2433:I2433)*$E2433</f>
        <v>0</v>
      </c>
      <c r="K2433" s="1061"/>
      <c r="L2433" s="1071"/>
      <c r="M2433" s="1063"/>
      <c r="N2433" s="1063"/>
      <c r="O2433" s="1060">
        <f t="shared" si="962"/>
        <v>0</v>
      </c>
      <c r="P2433" s="1065"/>
      <c r="Q2433" s="1071"/>
      <c r="R2433" s="1062"/>
      <c r="S2433" s="1063"/>
      <c r="T2433" s="1079">
        <f t="shared" si="970"/>
        <v>0</v>
      </c>
      <c r="U2433" s="1061">
        <f t="shared" si="967"/>
        <v>0</v>
      </c>
      <c r="V2433" s="1061">
        <f t="shared" si="960"/>
        <v>0</v>
      </c>
      <c r="W2433" s="1063">
        <f t="shared" si="960"/>
        <v>0</v>
      </c>
      <c r="X2433" s="1063">
        <f t="shared" si="960"/>
        <v>0</v>
      </c>
      <c r="Y2433" s="1060">
        <f t="shared" si="960"/>
        <v>0</v>
      </c>
      <c r="Z2433" s="1080">
        <f t="shared" si="957"/>
        <v>50</v>
      </c>
      <c r="AA2433" s="1126" t="str">
        <f t="shared" si="954"/>
        <v>Cà  xanh</v>
      </c>
      <c r="AB2433" s="1082" t="str">
        <f t="shared" si="954"/>
        <v>kg</v>
      </c>
      <c r="AC2433" s="1083">
        <f t="shared" si="954"/>
        <v>15</v>
      </c>
      <c r="AD2433" s="1089">
        <f t="shared" si="954"/>
        <v>15</v>
      </c>
      <c r="AE2433" s="1071">
        <f t="shared" si="971"/>
        <v>0</v>
      </c>
      <c r="AF2433" s="1071">
        <f t="shared" si="971"/>
        <v>0</v>
      </c>
      <c r="AG2433" s="1071">
        <f t="shared" si="971"/>
        <v>0</v>
      </c>
      <c r="AH2433" s="1071">
        <f t="shared" si="971"/>
        <v>0</v>
      </c>
      <c r="AI2433" s="1060">
        <f t="shared" si="955"/>
        <v>0</v>
      </c>
      <c r="AJ2433" s="1102">
        <f t="shared" si="964"/>
        <v>0</v>
      </c>
      <c r="AK2433" s="1102">
        <f t="shared" si="964"/>
        <v>0</v>
      </c>
      <c r="AL2433" s="1102">
        <f t="shared" si="964"/>
        <v>0</v>
      </c>
      <c r="AM2433" s="1102">
        <f t="shared" si="965"/>
        <v>0</v>
      </c>
      <c r="AN2433" s="1085">
        <f t="shared" si="966"/>
        <v>0</v>
      </c>
      <c r="AO2433" s="1061">
        <f t="shared" si="952"/>
        <v>0</v>
      </c>
      <c r="AP2433" s="1061">
        <f t="shared" si="952"/>
        <v>0</v>
      </c>
      <c r="AQ2433" s="1061">
        <f t="shared" si="952"/>
        <v>0</v>
      </c>
      <c r="AR2433" s="1061">
        <f t="shared" si="952"/>
        <v>0</v>
      </c>
      <c r="AS2433" s="1061">
        <f t="shared" si="952"/>
        <v>0</v>
      </c>
      <c r="AT2433" s="850">
        <f t="shared" si="958"/>
        <v>0</v>
      </c>
      <c r="AU2433" s="1480" t="s">
        <v>916</v>
      </c>
      <c r="AV2433" s="1481"/>
      <c r="AW2433" s="1481"/>
      <c r="AX2433" s="1481"/>
      <c r="AY2433" s="1147" t="str">
        <f>AY2434</f>
        <v>=</v>
      </c>
      <c r="AZ2433" s="937">
        <f ca="1">AZ2356</f>
        <v>22.019999999999612</v>
      </c>
    </row>
    <row r="2434" spans="1:52" ht="13.5" customHeight="1">
      <c r="A2434" s="838">
        <f t="shared" si="972"/>
        <v>51</v>
      </c>
      <c r="B2434" s="1045" t="s">
        <v>64</v>
      </c>
      <c r="C2434" s="844" t="s">
        <v>66</v>
      </c>
      <c r="D2434" s="1117">
        <v>13</v>
      </c>
      <c r="E2434" s="1060">
        <v>13</v>
      </c>
      <c r="F2434" s="1140"/>
      <c r="G2434" s="1086"/>
      <c r="H2434" s="1091"/>
      <c r="I2434" s="1077"/>
      <c r="J2434" s="1060">
        <f t="shared" ref="J2434:J2443" si="973">SUM(F2434:I2434)*$E2434</f>
        <v>0</v>
      </c>
      <c r="K2434" s="1061"/>
      <c r="L2434" s="1071"/>
      <c r="M2434" s="1063"/>
      <c r="N2434" s="1063"/>
      <c r="O2434" s="1060">
        <f t="shared" si="962"/>
        <v>0</v>
      </c>
      <c r="P2434" s="1061"/>
      <c r="Q2434" s="1061"/>
      <c r="R2434" s="1063">
        <v>2</v>
      </c>
      <c r="S2434" s="1063"/>
      <c r="T2434" s="1079">
        <f t="shared" si="970"/>
        <v>26</v>
      </c>
      <c r="U2434" s="1061">
        <f t="shared" si="967"/>
        <v>0</v>
      </c>
      <c r="V2434" s="1061">
        <f t="shared" si="960"/>
        <v>0</v>
      </c>
      <c r="W2434" s="1063">
        <f t="shared" si="960"/>
        <v>2</v>
      </c>
      <c r="X2434" s="1063">
        <f t="shared" si="960"/>
        <v>0</v>
      </c>
      <c r="Y2434" s="1060">
        <f t="shared" si="960"/>
        <v>26</v>
      </c>
      <c r="Z2434" s="1080">
        <f t="shared" si="957"/>
        <v>51</v>
      </c>
      <c r="AA2434" s="1126" t="str">
        <f t="shared" si="954"/>
        <v>Hành tây</v>
      </c>
      <c r="AB2434" s="1082" t="str">
        <f t="shared" si="954"/>
        <v>kg</v>
      </c>
      <c r="AC2434" s="1083">
        <f t="shared" si="954"/>
        <v>13</v>
      </c>
      <c r="AD2434" s="1089">
        <f t="shared" si="954"/>
        <v>13</v>
      </c>
      <c r="AE2434" s="1071">
        <f t="shared" si="971"/>
        <v>0</v>
      </c>
      <c r="AF2434" s="1071">
        <f t="shared" si="971"/>
        <v>0</v>
      </c>
      <c r="AG2434" s="1071">
        <f t="shared" si="971"/>
        <v>0</v>
      </c>
      <c r="AH2434" s="1071">
        <f t="shared" si="971"/>
        <v>0</v>
      </c>
      <c r="AI2434" s="1060">
        <f t="shared" si="955"/>
        <v>0</v>
      </c>
      <c r="AJ2434" s="1102">
        <f t="shared" si="964"/>
        <v>0</v>
      </c>
      <c r="AK2434" s="1102">
        <f t="shared" si="964"/>
        <v>0</v>
      </c>
      <c r="AL2434" s="1102">
        <f t="shared" si="964"/>
        <v>2</v>
      </c>
      <c r="AM2434" s="1102">
        <f t="shared" si="965"/>
        <v>0</v>
      </c>
      <c r="AN2434" s="1085">
        <f t="shared" si="966"/>
        <v>26</v>
      </c>
      <c r="AO2434" s="1061">
        <f t="shared" si="952"/>
        <v>0</v>
      </c>
      <c r="AP2434" s="1061">
        <f t="shared" si="952"/>
        <v>0</v>
      </c>
      <c r="AQ2434" s="1061">
        <f t="shared" si="952"/>
        <v>2</v>
      </c>
      <c r="AR2434" s="1061">
        <f t="shared" si="952"/>
        <v>0</v>
      </c>
      <c r="AS2434" s="1061">
        <f t="shared" si="952"/>
        <v>26</v>
      </c>
      <c r="AT2434" s="850">
        <f t="shared" si="958"/>
        <v>0</v>
      </c>
      <c r="AU2434" s="1505" t="s">
        <v>917</v>
      </c>
      <c r="AV2434" s="1506"/>
      <c r="AW2434" s="1506"/>
      <c r="AX2434" s="1506"/>
      <c r="AY2434" s="1147" t="s">
        <v>29</v>
      </c>
      <c r="AZ2434" s="937">
        <f ca="1">SUM(AZ2423:AZ2433)</f>
        <v>60.679999999999609</v>
      </c>
    </row>
    <row r="2435" spans="1:52" ht="13.5" customHeight="1">
      <c r="A2435" s="838">
        <f t="shared" si="972"/>
        <v>52</v>
      </c>
      <c r="B2435" s="1046" t="s">
        <v>511</v>
      </c>
      <c r="C2435" s="844" t="s">
        <v>66</v>
      </c>
      <c r="D2435" s="1117">
        <v>20</v>
      </c>
      <c r="E2435" s="1060">
        <v>15</v>
      </c>
      <c r="F2435" s="1140"/>
      <c r="G2435" s="1086"/>
      <c r="H2435" s="1091"/>
      <c r="I2435" s="1077"/>
      <c r="J2435" s="1060">
        <f t="shared" si="973"/>
        <v>0</v>
      </c>
      <c r="K2435" s="1061"/>
      <c r="L2435" s="1061"/>
      <c r="M2435" s="1063"/>
      <c r="N2435" s="1063"/>
      <c r="O2435" s="1060">
        <f t="shared" si="962"/>
        <v>0</v>
      </c>
      <c r="P2435" s="1061"/>
      <c r="Q2435" s="1061"/>
      <c r="R2435" s="1063">
        <v>1</v>
      </c>
      <c r="S2435" s="1063"/>
      <c r="T2435" s="1079">
        <f t="shared" si="970"/>
        <v>15</v>
      </c>
      <c r="U2435" s="1061">
        <f t="shared" si="967"/>
        <v>0</v>
      </c>
      <c r="V2435" s="1061">
        <f t="shared" si="960"/>
        <v>0</v>
      </c>
      <c r="W2435" s="1063">
        <f t="shared" si="960"/>
        <v>1</v>
      </c>
      <c r="X2435" s="1063">
        <f t="shared" si="960"/>
        <v>0</v>
      </c>
      <c r="Y2435" s="1060">
        <f t="shared" si="960"/>
        <v>15</v>
      </c>
      <c r="Z2435" s="1080">
        <f t="shared" si="957"/>
        <v>52</v>
      </c>
      <c r="AA2435" s="1126" t="str">
        <f t="shared" si="954"/>
        <v>Sã</v>
      </c>
      <c r="AB2435" s="1082" t="str">
        <f t="shared" si="954"/>
        <v>kg</v>
      </c>
      <c r="AC2435" s="1083">
        <f t="shared" si="954"/>
        <v>20</v>
      </c>
      <c r="AD2435" s="1089">
        <f t="shared" si="954"/>
        <v>15</v>
      </c>
      <c r="AE2435" s="1071">
        <f t="shared" si="971"/>
        <v>0</v>
      </c>
      <c r="AF2435" s="1071">
        <f t="shared" si="971"/>
        <v>0</v>
      </c>
      <c r="AG2435" s="1071">
        <f t="shared" si="971"/>
        <v>0</v>
      </c>
      <c r="AH2435" s="1071">
        <f t="shared" si="971"/>
        <v>0</v>
      </c>
      <c r="AI2435" s="1060">
        <f t="shared" si="955"/>
        <v>0</v>
      </c>
      <c r="AJ2435" s="1102">
        <f t="shared" si="964"/>
        <v>0</v>
      </c>
      <c r="AK2435" s="1102">
        <f t="shared" si="964"/>
        <v>0</v>
      </c>
      <c r="AL2435" s="1102">
        <f t="shared" si="964"/>
        <v>1</v>
      </c>
      <c r="AM2435" s="1102">
        <f t="shared" si="965"/>
        <v>0</v>
      </c>
      <c r="AN2435" s="1085">
        <f t="shared" si="966"/>
        <v>15</v>
      </c>
      <c r="AO2435" s="1061">
        <f t="shared" ref="AO2435:AS2443" si="974">U2435</f>
        <v>0</v>
      </c>
      <c r="AP2435" s="1061">
        <f t="shared" si="974"/>
        <v>0</v>
      </c>
      <c r="AQ2435" s="1061">
        <f t="shared" si="974"/>
        <v>1</v>
      </c>
      <c r="AR2435" s="1061">
        <f t="shared" si="974"/>
        <v>0</v>
      </c>
      <c r="AS2435" s="1061">
        <f t="shared" si="974"/>
        <v>15</v>
      </c>
      <c r="AT2435" s="850">
        <f t="shared" si="958"/>
        <v>5</v>
      </c>
      <c r="AU2435" s="1480" t="s">
        <v>861</v>
      </c>
      <c r="AV2435" s="1481"/>
      <c r="AW2435" s="1481"/>
      <c r="AX2435" s="1481"/>
      <c r="AY2435" s="1147" t="s">
        <v>29</v>
      </c>
      <c r="AZ2435" s="937">
        <f ca="1">SUMIF(AA2384:AR2449,"Gạo*",AO2384:AO2449)+SUMIF(AA2384:AR2449,"Gạo*",AP2384:AP2449)+SUMIF(AA2384:AR2449,"Gạo*",AQ2384:AQ2449)+SUMIF(AA2384:AR2449,"Gạo*",AR2384:AR2449)</f>
        <v>39</v>
      </c>
    </row>
    <row r="2436" spans="1:52" ht="13.5" customHeight="1">
      <c r="A2436" s="838">
        <f t="shared" si="972"/>
        <v>53</v>
      </c>
      <c r="B2436" s="908" t="s">
        <v>3</v>
      </c>
      <c r="C2436" s="844" t="s">
        <v>66</v>
      </c>
      <c r="D2436" s="1117">
        <v>12</v>
      </c>
      <c r="E2436" s="1060">
        <v>12</v>
      </c>
      <c r="F2436" s="1140"/>
      <c r="G2436" s="1086"/>
      <c r="H2436" s="1077"/>
      <c r="I2436" s="1077"/>
      <c r="J2436" s="1060">
        <f t="shared" si="973"/>
        <v>0</v>
      </c>
      <c r="K2436" s="1061"/>
      <c r="L2436" s="1071"/>
      <c r="M2436" s="1063"/>
      <c r="N2436" s="1063"/>
      <c r="O2436" s="1060">
        <f t="shared" si="962"/>
        <v>0</v>
      </c>
      <c r="P2436" s="1061"/>
      <c r="Q2436" s="1065">
        <v>2</v>
      </c>
      <c r="R2436" s="1063"/>
      <c r="S2436" s="1063"/>
      <c r="T2436" s="1079">
        <f t="shared" ref="T2436:T2443" si="975">SUM(P2436:S2436)*$E2436</f>
        <v>24</v>
      </c>
      <c r="U2436" s="1061">
        <f t="shared" si="967"/>
        <v>0</v>
      </c>
      <c r="V2436" s="1061">
        <f t="shared" si="960"/>
        <v>2</v>
      </c>
      <c r="W2436" s="1063">
        <f t="shared" si="960"/>
        <v>0</v>
      </c>
      <c r="X2436" s="1063">
        <f t="shared" si="960"/>
        <v>0</v>
      </c>
      <c r="Y2436" s="1060">
        <f t="shared" si="960"/>
        <v>24</v>
      </c>
      <c r="Z2436" s="1080">
        <f t="shared" si="957"/>
        <v>53</v>
      </c>
      <c r="AA2436" s="1126" t="str">
        <f t="shared" si="954"/>
        <v>Đậu phụ</v>
      </c>
      <c r="AB2436" s="1082" t="str">
        <f t="shared" si="954"/>
        <v>kg</v>
      </c>
      <c r="AC2436" s="1083">
        <f t="shared" si="954"/>
        <v>12</v>
      </c>
      <c r="AD2436" s="1089">
        <f t="shared" si="954"/>
        <v>12</v>
      </c>
      <c r="AE2436" s="1071">
        <f t="shared" si="971"/>
        <v>0</v>
      </c>
      <c r="AF2436" s="1071">
        <f t="shared" si="971"/>
        <v>0</v>
      </c>
      <c r="AG2436" s="1071">
        <f t="shared" si="971"/>
        <v>0</v>
      </c>
      <c r="AH2436" s="1071">
        <f t="shared" si="971"/>
        <v>0</v>
      </c>
      <c r="AI2436" s="1060">
        <f t="shared" si="955"/>
        <v>0</v>
      </c>
      <c r="AJ2436" s="1102">
        <f t="shared" si="964"/>
        <v>0</v>
      </c>
      <c r="AK2436" s="1102">
        <f t="shared" si="964"/>
        <v>2</v>
      </c>
      <c r="AL2436" s="1102">
        <f t="shared" si="964"/>
        <v>0</v>
      </c>
      <c r="AM2436" s="1102">
        <f t="shared" si="965"/>
        <v>0</v>
      </c>
      <c r="AN2436" s="1085">
        <f t="shared" si="966"/>
        <v>24</v>
      </c>
      <c r="AO2436" s="1061">
        <f t="shared" si="974"/>
        <v>0</v>
      </c>
      <c r="AP2436" s="1061">
        <f t="shared" si="974"/>
        <v>2</v>
      </c>
      <c r="AQ2436" s="1061">
        <f t="shared" si="974"/>
        <v>0</v>
      </c>
      <c r="AR2436" s="1061">
        <f t="shared" si="974"/>
        <v>0</v>
      </c>
      <c r="AS2436" s="1061">
        <f t="shared" si="974"/>
        <v>24</v>
      </c>
      <c r="AT2436" s="850">
        <f t="shared" si="958"/>
        <v>0</v>
      </c>
      <c r="AU2436" s="1480" t="s">
        <v>862</v>
      </c>
      <c r="AV2436" s="1481"/>
      <c r="AW2436" s="1481"/>
      <c r="AX2436" s="1481"/>
      <c r="AY2436" s="1147" t="s">
        <v>29</v>
      </c>
      <c r="AZ2436" s="1148">
        <f ca="1">AZ2357</f>
        <v>0</v>
      </c>
    </row>
    <row r="2437" spans="1:52" ht="13.5" customHeight="1">
      <c r="A2437" s="838">
        <f t="shared" si="972"/>
        <v>54</v>
      </c>
      <c r="B2437" s="908" t="s">
        <v>83</v>
      </c>
      <c r="C2437" s="844" t="s">
        <v>66</v>
      </c>
      <c r="D2437" s="1117">
        <v>10</v>
      </c>
      <c r="E2437" s="1060">
        <v>10</v>
      </c>
      <c r="F2437" s="1140"/>
      <c r="G2437" s="1120"/>
      <c r="H2437" s="1077"/>
      <c r="I2437" s="1077"/>
      <c r="J2437" s="1060">
        <f t="shared" si="973"/>
        <v>0</v>
      </c>
      <c r="K2437" s="1061"/>
      <c r="L2437" s="1071"/>
      <c r="M2437" s="1063"/>
      <c r="N2437" s="1063"/>
      <c r="O2437" s="1060">
        <f t="shared" si="962"/>
        <v>0</v>
      </c>
      <c r="P2437" s="1061"/>
      <c r="Q2437" s="1071"/>
      <c r="R2437" s="1063">
        <v>6</v>
      </c>
      <c r="S2437" s="1063"/>
      <c r="T2437" s="1079">
        <f t="shared" si="975"/>
        <v>60</v>
      </c>
      <c r="U2437" s="1061">
        <f t="shared" si="967"/>
        <v>0</v>
      </c>
      <c r="V2437" s="1061">
        <f t="shared" si="960"/>
        <v>0</v>
      </c>
      <c r="W2437" s="1063">
        <f t="shared" si="960"/>
        <v>6</v>
      </c>
      <c r="X2437" s="1063">
        <f t="shared" si="960"/>
        <v>0</v>
      </c>
      <c r="Y2437" s="1060">
        <f t="shared" si="960"/>
        <v>60</v>
      </c>
      <c r="Z2437" s="1080">
        <f t="shared" si="957"/>
        <v>54</v>
      </c>
      <c r="AA2437" s="1126" t="str">
        <f t="shared" si="954"/>
        <v>Cam</v>
      </c>
      <c r="AB2437" s="1082" t="str">
        <f t="shared" si="954"/>
        <v>kg</v>
      </c>
      <c r="AC2437" s="1083">
        <f t="shared" si="954"/>
        <v>10</v>
      </c>
      <c r="AD2437" s="1089">
        <f t="shared" si="954"/>
        <v>10</v>
      </c>
      <c r="AE2437" s="1071">
        <f t="shared" si="971"/>
        <v>0</v>
      </c>
      <c r="AF2437" s="1071">
        <f t="shared" si="971"/>
        <v>0</v>
      </c>
      <c r="AG2437" s="1071">
        <f t="shared" si="971"/>
        <v>0</v>
      </c>
      <c r="AH2437" s="1071">
        <f t="shared" si="971"/>
        <v>0</v>
      </c>
      <c r="AI2437" s="1060">
        <f t="shared" si="955"/>
        <v>0</v>
      </c>
      <c r="AJ2437" s="1102">
        <f t="shared" si="964"/>
        <v>0</v>
      </c>
      <c r="AK2437" s="1102">
        <f t="shared" si="964"/>
        <v>0</v>
      </c>
      <c r="AL2437" s="1102">
        <f t="shared" si="964"/>
        <v>6</v>
      </c>
      <c r="AM2437" s="1102">
        <f t="shared" si="965"/>
        <v>0</v>
      </c>
      <c r="AN2437" s="1085">
        <f t="shared" si="966"/>
        <v>60</v>
      </c>
      <c r="AO2437" s="1061">
        <f t="shared" si="974"/>
        <v>0</v>
      </c>
      <c r="AP2437" s="1061">
        <f t="shared" si="974"/>
        <v>0</v>
      </c>
      <c r="AQ2437" s="1061">
        <f t="shared" si="974"/>
        <v>6</v>
      </c>
      <c r="AR2437" s="1061">
        <f t="shared" si="974"/>
        <v>0</v>
      </c>
      <c r="AS2437" s="1061">
        <f t="shared" si="974"/>
        <v>60</v>
      </c>
      <c r="AT2437" s="850">
        <f t="shared" si="958"/>
        <v>0</v>
      </c>
      <c r="AU2437" s="1149" t="s">
        <v>863</v>
      </c>
      <c r="AV2437" s="1150"/>
      <c r="AW2437" s="1150"/>
      <c r="AX2437" s="1150"/>
      <c r="AY2437" s="1147" t="s">
        <v>29</v>
      </c>
      <c r="AZ2437" s="937">
        <f ca="1">AZ2435+AZ2436</f>
        <v>39</v>
      </c>
    </row>
    <row r="2438" spans="1:52" ht="13.5" customHeight="1">
      <c r="A2438" s="838">
        <f t="shared" si="972"/>
        <v>55</v>
      </c>
      <c r="B2438" s="1045" t="s">
        <v>636</v>
      </c>
      <c r="C2438" s="844" t="s">
        <v>66</v>
      </c>
      <c r="D2438" s="1117">
        <v>10</v>
      </c>
      <c r="E2438" s="1060">
        <v>10</v>
      </c>
      <c r="F2438" s="1140"/>
      <c r="G2438" s="1086"/>
      <c r="H2438" s="1077"/>
      <c r="I2438" s="1077"/>
      <c r="J2438" s="1060">
        <f t="shared" si="973"/>
        <v>0</v>
      </c>
      <c r="K2438" s="1061"/>
      <c r="L2438" s="1065"/>
      <c r="M2438" s="1063"/>
      <c r="N2438" s="1063"/>
      <c r="O2438" s="1060">
        <f t="shared" si="962"/>
        <v>0</v>
      </c>
      <c r="P2438" s="1061"/>
      <c r="Q2438" s="1061"/>
      <c r="R2438" s="1063">
        <v>1</v>
      </c>
      <c r="S2438" s="1063"/>
      <c r="T2438" s="1079">
        <f t="shared" si="975"/>
        <v>10</v>
      </c>
      <c r="U2438" s="1061">
        <f t="shared" si="967"/>
        <v>0</v>
      </c>
      <c r="V2438" s="1061">
        <f t="shared" si="960"/>
        <v>0</v>
      </c>
      <c r="W2438" s="1063">
        <f t="shared" si="960"/>
        <v>1</v>
      </c>
      <c r="X2438" s="1063">
        <f t="shared" si="960"/>
        <v>0</v>
      </c>
      <c r="Y2438" s="1060">
        <f t="shared" si="960"/>
        <v>10</v>
      </c>
      <c r="Z2438" s="1080">
        <f t="shared" si="957"/>
        <v>55</v>
      </c>
      <c r="AA2438" s="1126" t="str">
        <f t="shared" si="954"/>
        <v>Rau mùi</v>
      </c>
      <c r="AB2438" s="1082" t="str">
        <f t="shared" si="954"/>
        <v>kg</v>
      </c>
      <c r="AC2438" s="1083">
        <f t="shared" si="954"/>
        <v>10</v>
      </c>
      <c r="AD2438" s="1089">
        <f t="shared" si="954"/>
        <v>10</v>
      </c>
      <c r="AE2438" s="1071">
        <f>AE2358+AJ2358-AO2358</f>
        <v>0</v>
      </c>
      <c r="AF2438" s="1071">
        <f>AF2358+AK2358-AP2358</f>
        <v>0</v>
      </c>
      <c r="AG2438" s="1071">
        <f>AG2358+AL2358-AQ2358</f>
        <v>0</v>
      </c>
      <c r="AH2438" s="1071">
        <f>AH2358+AM2358-AR2358</f>
        <v>0</v>
      </c>
      <c r="AI2438" s="1060">
        <f t="shared" si="955"/>
        <v>0</v>
      </c>
      <c r="AJ2438" s="1102">
        <f t="shared" si="964"/>
        <v>0</v>
      </c>
      <c r="AK2438" s="1102">
        <f t="shared" si="964"/>
        <v>0</v>
      </c>
      <c r="AL2438" s="1102">
        <f t="shared" si="964"/>
        <v>1</v>
      </c>
      <c r="AM2438" s="1102">
        <f t="shared" si="965"/>
        <v>0</v>
      </c>
      <c r="AN2438" s="1085">
        <f t="shared" si="966"/>
        <v>10</v>
      </c>
      <c r="AO2438" s="1061">
        <f t="shared" si="974"/>
        <v>0</v>
      </c>
      <c r="AP2438" s="1061">
        <f t="shared" si="974"/>
        <v>0</v>
      </c>
      <c r="AQ2438" s="1061">
        <f t="shared" si="974"/>
        <v>1</v>
      </c>
      <c r="AR2438" s="1061">
        <f t="shared" si="974"/>
        <v>0</v>
      </c>
      <c r="AS2438" s="1061">
        <f t="shared" si="974"/>
        <v>10</v>
      </c>
      <c r="AT2438" s="850">
        <f t="shared" si="958"/>
        <v>0</v>
      </c>
      <c r="AU2438" s="1480" t="s">
        <v>864</v>
      </c>
      <c r="AV2438" s="1481"/>
      <c r="AW2438" s="1481"/>
      <c r="AX2438" s="1481"/>
      <c r="AY2438" s="1147" t="s">
        <v>29</v>
      </c>
      <c r="AZ2438" s="937">
        <f ca="1">IF(AZ2434-AZ2437&gt;0,AZ2434-AZ2437,0)</f>
        <v>21.679999999999609</v>
      </c>
    </row>
    <row r="2439" spans="1:52" ht="13.5" customHeight="1">
      <c r="A2439" s="838">
        <f t="shared" si="972"/>
        <v>56</v>
      </c>
      <c r="B2439" s="906" t="s">
        <v>922</v>
      </c>
      <c r="C2439" s="844" t="s">
        <v>66</v>
      </c>
      <c r="D2439" s="1117">
        <v>14</v>
      </c>
      <c r="E2439" s="1060">
        <v>12</v>
      </c>
      <c r="F2439" s="1140"/>
      <c r="G2439" s="1086"/>
      <c r="H2439" s="1077"/>
      <c r="I2439" s="1077"/>
      <c r="J2439" s="1060">
        <f t="shared" si="973"/>
        <v>0</v>
      </c>
      <c r="K2439" s="1061"/>
      <c r="L2439" s="1061"/>
      <c r="M2439" s="1063">
        <v>2</v>
      </c>
      <c r="N2439" s="1063"/>
      <c r="O2439" s="1060">
        <f t="shared" si="962"/>
        <v>24</v>
      </c>
      <c r="P2439" s="1061"/>
      <c r="Q2439" s="1061"/>
      <c r="R2439" s="1063">
        <v>2</v>
      </c>
      <c r="S2439" s="1063"/>
      <c r="T2439" s="1079">
        <f t="shared" si="975"/>
        <v>24</v>
      </c>
      <c r="U2439" s="1061">
        <f t="shared" si="967"/>
        <v>0</v>
      </c>
      <c r="V2439" s="1061">
        <f t="shared" si="960"/>
        <v>0</v>
      </c>
      <c r="W2439" s="1063">
        <f t="shared" si="960"/>
        <v>4</v>
      </c>
      <c r="X2439" s="1063">
        <f t="shared" si="960"/>
        <v>0</v>
      </c>
      <c r="Y2439" s="1060">
        <f t="shared" si="960"/>
        <v>48</v>
      </c>
      <c r="Z2439" s="1080">
        <f t="shared" si="957"/>
        <v>56</v>
      </c>
      <c r="AA2439" s="1126" t="str">
        <f t="shared" si="954"/>
        <v>giá</v>
      </c>
      <c r="AB2439" s="1082" t="str">
        <f t="shared" si="954"/>
        <v>kg</v>
      </c>
      <c r="AC2439" s="1083">
        <f t="shared" si="954"/>
        <v>14</v>
      </c>
      <c r="AD2439" s="1089">
        <f t="shared" si="954"/>
        <v>12</v>
      </c>
      <c r="AE2439" s="1071">
        <f t="shared" ref="AE2439:AH2443" si="976">AE2360+AJ2360-AO2360</f>
        <v>0</v>
      </c>
      <c r="AF2439" s="1071">
        <f t="shared" si="976"/>
        <v>0</v>
      </c>
      <c r="AG2439" s="1071">
        <f t="shared" si="976"/>
        <v>0</v>
      </c>
      <c r="AH2439" s="1071">
        <f t="shared" si="976"/>
        <v>0</v>
      </c>
      <c r="AI2439" s="1060">
        <f t="shared" si="955"/>
        <v>0</v>
      </c>
      <c r="AJ2439" s="1102">
        <f t="shared" si="964"/>
        <v>0</v>
      </c>
      <c r="AK2439" s="1102">
        <f t="shared" si="964"/>
        <v>0</v>
      </c>
      <c r="AL2439" s="1102">
        <f t="shared" si="964"/>
        <v>4</v>
      </c>
      <c r="AM2439" s="1102">
        <f t="shared" si="965"/>
        <v>0</v>
      </c>
      <c r="AN2439" s="1085">
        <f t="shared" si="966"/>
        <v>48</v>
      </c>
      <c r="AO2439" s="1061">
        <f t="shared" si="974"/>
        <v>0</v>
      </c>
      <c r="AP2439" s="1061">
        <f t="shared" si="974"/>
        <v>0</v>
      </c>
      <c r="AQ2439" s="1061">
        <f t="shared" si="974"/>
        <v>4</v>
      </c>
      <c r="AR2439" s="1061">
        <f t="shared" si="974"/>
        <v>0</v>
      </c>
      <c r="AS2439" s="1061">
        <f t="shared" si="974"/>
        <v>48</v>
      </c>
      <c r="AT2439" s="850">
        <f t="shared" si="958"/>
        <v>8</v>
      </c>
      <c r="AU2439" s="1482" t="s">
        <v>797</v>
      </c>
      <c r="AV2439" s="1483"/>
      <c r="AW2439" s="1483"/>
      <c r="AX2439" s="1483"/>
      <c r="AY2439" s="894" t="s">
        <v>29</v>
      </c>
      <c r="AZ2439" s="1151">
        <f ca="1">IF(AZ2434-AZ2437&lt;0,AZ2437-AZ2434,0)</f>
        <v>0</v>
      </c>
    </row>
    <row r="2440" spans="1:52" ht="13.5" customHeight="1">
      <c r="A2440" s="838" t="str">
        <f t="shared" si="972"/>
        <v/>
      </c>
      <c r="B2440" s="906"/>
      <c r="C2440" s="844"/>
      <c r="D2440" s="1117"/>
      <c r="E2440" s="1060"/>
      <c r="F2440" s="1140"/>
      <c r="G2440" s="1086"/>
      <c r="H2440" s="1077"/>
      <c r="I2440" s="1077"/>
      <c r="J2440" s="1060">
        <f t="shared" si="973"/>
        <v>0</v>
      </c>
      <c r="K2440" s="1061"/>
      <c r="L2440" s="1061"/>
      <c r="M2440" s="1063"/>
      <c r="N2440" s="1063"/>
      <c r="O2440" s="1060">
        <f t="shared" si="962"/>
        <v>0</v>
      </c>
      <c r="P2440" s="1061"/>
      <c r="Q2440" s="1061"/>
      <c r="R2440" s="1063"/>
      <c r="S2440" s="1063"/>
      <c r="T2440" s="1079">
        <f t="shared" si="975"/>
        <v>0</v>
      </c>
      <c r="U2440" s="1061">
        <f t="shared" si="967"/>
        <v>0</v>
      </c>
      <c r="V2440" s="1061">
        <f t="shared" si="960"/>
        <v>0</v>
      </c>
      <c r="W2440" s="1063">
        <f t="shared" si="960"/>
        <v>0</v>
      </c>
      <c r="X2440" s="1063">
        <f t="shared" si="960"/>
        <v>0</v>
      </c>
      <c r="Y2440" s="1060">
        <f t="shared" si="960"/>
        <v>0</v>
      </c>
      <c r="Z2440" s="1080" t="str">
        <f t="shared" si="957"/>
        <v/>
      </c>
      <c r="AA2440" s="1126">
        <f t="shared" si="954"/>
        <v>0</v>
      </c>
      <c r="AB2440" s="1082">
        <f t="shared" si="954"/>
        <v>0</v>
      </c>
      <c r="AC2440" s="1083">
        <f t="shared" si="954"/>
        <v>0</v>
      </c>
      <c r="AD2440" s="1089">
        <f t="shared" si="954"/>
        <v>0</v>
      </c>
      <c r="AE2440" s="1071">
        <f t="shared" si="976"/>
        <v>0</v>
      </c>
      <c r="AF2440" s="1071">
        <f t="shared" si="976"/>
        <v>0</v>
      </c>
      <c r="AG2440" s="1071">
        <f t="shared" si="976"/>
        <v>0</v>
      </c>
      <c r="AH2440" s="1071">
        <f t="shared" si="976"/>
        <v>0</v>
      </c>
      <c r="AI2440" s="1060">
        <f t="shared" si="955"/>
        <v>0</v>
      </c>
      <c r="AJ2440" s="1102">
        <f t="shared" si="964"/>
        <v>0</v>
      </c>
      <c r="AK2440" s="1102">
        <f t="shared" si="964"/>
        <v>0</v>
      </c>
      <c r="AL2440" s="1102">
        <f t="shared" si="964"/>
        <v>0</v>
      </c>
      <c r="AM2440" s="1102">
        <f t="shared" si="965"/>
        <v>0</v>
      </c>
      <c r="AN2440" s="1085">
        <f t="shared" si="966"/>
        <v>0</v>
      </c>
      <c r="AO2440" s="1061">
        <f t="shared" si="974"/>
        <v>0</v>
      </c>
      <c r="AP2440" s="1061">
        <f t="shared" si="974"/>
        <v>0</v>
      </c>
      <c r="AQ2440" s="1061">
        <f t="shared" si="974"/>
        <v>0</v>
      </c>
      <c r="AR2440" s="1061">
        <f t="shared" si="974"/>
        <v>0</v>
      </c>
      <c r="AS2440" s="1061">
        <f t="shared" si="974"/>
        <v>0</v>
      </c>
      <c r="AT2440" s="850" t="str">
        <f t="shared" si="958"/>
        <v/>
      </c>
      <c r="AU2440" s="893"/>
      <c r="AV2440" s="894"/>
      <c r="AW2440" s="894"/>
      <c r="AX2440" s="894"/>
      <c r="AY2440" s="894"/>
      <c r="AZ2440" s="918"/>
    </row>
    <row r="2441" spans="1:52" ht="13.5" customHeight="1">
      <c r="A2441" s="838" t="str">
        <f t="shared" si="972"/>
        <v/>
      </c>
      <c r="B2441" s="906"/>
      <c r="C2441" s="844"/>
      <c r="D2441" s="1117"/>
      <c r="E2441" s="1060"/>
      <c r="F2441" s="1140"/>
      <c r="G2441" s="1086"/>
      <c r="H2441" s="1077"/>
      <c r="I2441" s="1077"/>
      <c r="J2441" s="1060">
        <f t="shared" si="973"/>
        <v>0</v>
      </c>
      <c r="K2441" s="1061"/>
      <c r="L2441" s="1061"/>
      <c r="M2441" s="1063"/>
      <c r="N2441" s="1063"/>
      <c r="O2441" s="1060">
        <f t="shared" si="962"/>
        <v>0</v>
      </c>
      <c r="P2441" s="1061"/>
      <c r="Q2441" s="1061"/>
      <c r="R2441" s="1063"/>
      <c r="S2441" s="1063"/>
      <c r="T2441" s="1079">
        <f t="shared" si="975"/>
        <v>0</v>
      </c>
      <c r="U2441" s="1061">
        <f t="shared" si="967"/>
        <v>0</v>
      </c>
      <c r="V2441" s="1061">
        <f t="shared" si="960"/>
        <v>0</v>
      </c>
      <c r="W2441" s="1063">
        <v>0</v>
      </c>
      <c r="X2441" s="1063">
        <f t="shared" si="960"/>
        <v>0</v>
      </c>
      <c r="Y2441" s="1060">
        <f t="shared" si="960"/>
        <v>0</v>
      </c>
      <c r="Z2441" s="1080" t="str">
        <f t="shared" si="957"/>
        <v/>
      </c>
      <c r="AA2441" s="1126">
        <f t="shared" si="954"/>
        <v>0</v>
      </c>
      <c r="AB2441" s="1082">
        <f t="shared" si="954"/>
        <v>0</v>
      </c>
      <c r="AC2441" s="1083">
        <f t="shared" si="954"/>
        <v>0</v>
      </c>
      <c r="AD2441" s="1089">
        <f t="shared" si="954"/>
        <v>0</v>
      </c>
      <c r="AE2441" s="1071">
        <f t="shared" si="976"/>
        <v>0</v>
      </c>
      <c r="AF2441" s="1071">
        <f t="shared" si="976"/>
        <v>0</v>
      </c>
      <c r="AG2441" s="1071">
        <f t="shared" si="976"/>
        <v>0</v>
      </c>
      <c r="AH2441" s="1071">
        <f t="shared" si="976"/>
        <v>0</v>
      </c>
      <c r="AI2441" s="1060">
        <f t="shared" si="955"/>
        <v>0</v>
      </c>
      <c r="AJ2441" s="1102">
        <f t="shared" si="964"/>
        <v>0</v>
      </c>
      <c r="AK2441" s="1102">
        <f t="shared" si="964"/>
        <v>0</v>
      </c>
      <c r="AL2441" s="1102">
        <f t="shared" si="964"/>
        <v>0</v>
      </c>
      <c r="AM2441" s="1102">
        <f t="shared" si="965"/>
        <v>0</v>
      </c>
      <c r="AN2441" s="1085">
        <f t="shared" si="966"/>
        <v>0</v>
      </c>
      <c r="AO2441" s="1061">
        <f t="shared" si="974"/>
        <v>0</v>
      </c>
      <c r="AP2441" s="1061">
        <f t="shared" si="974"/>
        <v>0</v>
      </c>
      <c r="AQ2441" s="1061">
        <f t="shared" si="974"/>
        <v>0</v>
      </c>
      <c r="AR2441" s="1061">
        <f t="shared" si="974"/>
        <v>0</v>
      </c>
      <c r="AS2441" s="1061">
        <f t="shared" si="974"/>
        <v>0</v>
      </c>
      <c r="AT2441" s="850" t="str">
        <f t="shared" si="958"/>
        <v/>
      </c>
      <c r="AU2441" s="893"/>
      <c r="AV2441" s="894"/>
      <c r="AW2441" s="894"/>
      <c r="AX2441" s="894"/>
      <c r="AY2441" s="894"/>
      <c r="AZ2441" s="918"/>
    </row>
    <row r="2442" spans="1:52" ht="13.5" customHeight="1">
      <c r="A2442" s="838" t="str">
        <f t="shared" si="972"/>
        <v/>
      </c>
      <c r="B2442" s="906"/>
      <c r="C2442" s="844"/>
      <c r="D2442" s="1117"/>
      <c r="E2442" s="1060"/>
      <c r="F2442" s="1140"/>
      <c r="G2442" s="1086"/>
      <c r="H2442" s="1077"/>
      <c r="I2442" s="1077"/>
      <c r="J2442" s="1060">
        <f t="shared" si="973"/>
        <v>0</v>
      </c>
      <c r="K2442" s="1061"/>
      <c r="L2442" s="1061"/>
      <c r="M2442" s="1063"/>
      <c r="N2442" s="1063"/>
      <c r="O2442" s="1060">
        <f t="shared" si="962"/>
        <v>0</v>
      </c>
      <c r="P2442" s="1061"/>
      <c r="Q2442" s="1061"/>
      <c r="R2442" s="1063"/>
      <c r="S2442" s="1063"/>
      <c r="T2442" s="1079">
        <f t="shared" si="975"/>
        <v>0</v>
      </c>
      <c r="U2442" s="1061">
        <f t="shared" si="967"/>
        <v>0</v>
      </c>
      <c r="V2442" s="1061">
        <f t="shared" si="960"/>
        <v>0</v>
      </c>
      <c r="W2442" s="1063">
        <f>SUM(H2442,M2442,R2442)</f>
        <v>0</v>
      </c>
      <c r="X2442" s="1063">
        <f t="shared" si="960"/>
        <v>0</v>
      </c>
      <c r="Y2442" s="1060">
        <f t="shared" si="960"/>
        <v>0</v>
      </c>
      <c r="Z2442" s="1080" t="str">
        <f t="shared" si="957"/>
        <v/>
      </c>
      <c r="AA2442" s="1126">
        <f t="shared" si="954"/>
        <v>0</v>
      </c>
      <c r="AB2442" s="1082">
        <f t="shared" si="954"/>
        <v>0</v>
      </c>
      <c r="AC2442" s="1083">
        <f t="shared" si="954"/>
        <v>0</v>
      </c>
      <c r="AD2442" s="1089">
        <f t="shared" si="954"/>
        <v>0</v>
      </c>
      <c r="AE2442" s="1071">
        <f t="shared" si="976"/>
        <v>0</v>
      </c>
      <c r="AF2442" s="1071">
        <f t="shared" si="976"/>
        <v>0</v>
      </c>
      <c r="AG2442" s="1071">
        <f t="shared" si="976"/>
        <v>0</v>
      </c>
      <c r="AH2442" s="1071">
        <f t="shared" si="976"/>
        <v>0</v>
      </c>
      <c r="AI2442" s="1060">
        <f t="shared" si="955"/>
        <v>0</v>
      </c>
      <c r="AJ2442" s="1102">
        <f t="shared" si="964"/>
        <v>0</v>
      </c>
      <c r="AK2442" s="1102">
        <f t="shared" si="964"/>
        <v>0</v>
      </c>
      <c r="AL2442" s="1102">
        <f t="shared" si="964"/>
        <v>0</v>
      </c>
      <c r="AM2442" s="1102">
        <f t="shared" si="965"/>
        <v>0</v>
      </c>
      <c r="AN2442" s="1085">
        <f t="shared" si="966"/>
        <v>0</v>
      </c>
      <c r="AO2442" s="1061">
        <f t="shared" si="974"/>
        <v>0</v>
      </c>
      <c r="AP2442" s="1061">
        <f t="shared" si="974"/>
        <v>0</v>
      </c>
      <c r="AQ2442" s="1061">
        <f t="shared" si="974"/>
        <v>0</v>
      </c>
      <c r="AR2442" s="1061">
        <f t="shared" si="974"/>
        <v>0</v>
      </c>
      <c r="AS2442" s="1061">
        <f t="shared" si="974"/>
        <v>0</v>
      </c>
      <c r="AT2442" s="850" t="str">
        <f t="shared" si="958"/>
        <v/>
      </c>
      <c r="AU2442" s="893"/>
      <c r="AV2442" s="894"/>
      <c r="AW2442" s="894"/>
      <c r="AX2442" s="894"/>
      <c r="AY2442" s="894"/>
      <c r="AZ2442" s="918"/>
    </row>
    <row r="2443" spans="1:52" ht="13.5" customHeight="1">
      <c r="A2443" s="838" t="str">
        <f t="shared" si="972"/>
        <v/>
      </c>
      <c r="B2443" s="906"/>
      <c r="C2443" s="844"/>
      <c r="D2443" s="1117"/>
      <c r="E2443" s="1060"/>
      <c r="F2443" s="1140"/>
      <c r="G2443" s="1086"/>
      <c r="H2443" s="1077"/>
      <c r="I2443" s="1077"/>
      <c r="J2443" s="1060">
        <f t="shared" si="973"/>
        <v>0</v>
      </c>
      <c r="K2443" s="1061"/>
      <c r="L2443" s="1061"/>
      <c r="M2443" s="1063"/>
      <c r="N2443" s="1063"/>
      <c r="O2443" s="1060">
        <f t="shared" si="962"/>
        <v>0</v>
      </c>
      <c r="P2443" s="1061"/>
      <c r="Q2443" s="1061"/>
      <c r="R2443" s="1063"/>
      <c r="S2443" s="1063"/>
      <c r="T2443" s="1079">
        <f t="shared" si="975"/>
        <v>0</v>
      </c>
      <c r="U2443" s="1061">
        <f t="shared" si="967"/>
        <v>0</v>
      </c>
      <c r="V2443" s="1061">
        <f>SUM(G2443,L2443,Q2443)</f>
        <v>0</v>
      </c>
      <c r="W2443" s="1063">
        <f>SUM(H2443,M2443,R2443)</f>
        <v>0</v>
      </c>
      <c r="X2443" s="1063">
        <f>SUM(I2443,N2443,S2443)</f>
        <v>0</v>
      </c>
      <c r="Y2443" s="1060">
        <f>SUM(J2443,O2443,T2443)</f>
        <v>0</v>
      </c>
      <c r="Z2443" s="1080" t="str">
        <f t="shared" si="957"/>
        <v/>
      </c>
      <c r="AA2443" s="1126">
        <f t="shared" si="954"/>
        <v>0</v>
      </c>
      <c r="AB2443" s="1082">
        <f t="shared" si="954"/>
        <v>0</v>
      </c>
      <c r="AC2443" s="1083">
        <f t="shared" si="954"/>
        <v>0</v>
      </c>
      <c r="AD2443" s="1089">
        <f t="shared" si="954"/>
        <v>0</v>
      </c>
      <c r="AE2443" s="1071">
        <f t="shared" si="976"/>
        <v>0</v>
      </c>
      <c r="AF2443" s="1071">
        <f t="shared" si="976"/>
        <v>0</v>
      </c>
      <c r="AG2443" s="1071">
        <f t="shared" si="976"/>
        <v>0</v>
      </c>
      <c r="AH2443" s="1071">
        <f t="shared" si="976"/>
        <v>0</v>
      </c>
      <c r="AI2443" s="1060">
        <f t="shared" si="955"/>
        <v>0</v>
      </c>
      <c r="AJ2443" s="1102">
        <f t="shared" si="964"/>
        <v>0</v>
      </c>
      <c r="AK2443" s="1102">
        <f t="shared" si="964"/>
        <v>0</v>
      </c>
      <c r="AL2443" s="1102">
        <f t="shared" si="964"/>
        <v>0</v>
      </c>
      <c r="AM2443" s="1102">
        <f t="shared" si="965"/>
        <v>0</v>
      </c>
      <c r="AN2443" s="1085">
        <f t="shared" si="966"/>
        <v>0</v>
      </c>
      <c r="AO2443" s="1061">
        <f t="shared" si="974"/>
        <v>0</v>
      </c>
      <c r="AP2443" s="1061">
        <f t="shared" si="974"/>
        <v>0</v>
      </c>
      <c r="AQ2443" s="1061">
        <f t="shared" si="974"/>
        <v>0</v>
      </c>
      <c r="AR2443" s="1061">
        <f t="shared" si="974"/>
        <v>0</v>
      </c>
      <c r="AS2443" s="1061">
        <f t="shared" si="974"/>
        <v>0</v>
      </c>
      <c r="AT2443" s="850" t="str">
        <f t="shared" si="958"/>
        <v/>
      </c>
      <c r="AU2443" s="893"/>
      <c r="AV2443" s="894"/>
      <c r="AW2443" s="894"/>
      <c r="AX2443" s="894"/>
      <c r="AY2443" s="894"/>
      <c r="AZ2443" s="918"/>
    </row>
    <row r="2444" spans="1:52" ht="13.5" customHeight="1">
      <c r="A2444" s="838"/>
      <c r="B2444" s="906"/>
      <c r="C2444" s="844"/>
      <c r="D2444" s="1117"/>
      <c r="E2444" s="1060"/>
      <c r="F2444" s="1140"/>
      <c r="G2444" s="1086"/>
      <c r="H2444" s="1077"/>
      <c r="I2444" s="1077"/>
      <c r="J2444" s="1060"/>
      <c r="K2444" s="1061"/>
      <c r="L2444" s="1061"/>
      <c r="M2444" s="1063"/>
      <c r="N2444" s="1063"/>
      <c r="O2444" s="1060"/>
      <c r="P2444" s="1061"/>
      <c r="Q2444" s="1061"/>
      <c r="R2444" s="1063"/>
      <c r="S2444" s="1063"/>
      <c r="T2444" s="1079"/>
      <c r="U2444" s="1061"/>
      <c r="V2444" s="1061"/>
      <c r="W2444" s="1063"/>
      <c r="X2444" s="1063"/>
      <c r="Y2444" s="1060"/>
      <c r="Z2444" s="1080"/>
      <c r="AA2444" s="1126"/>
      <c r="AB2444" s="1082"/>
      <c r="AC2444" s="1083"/>
      <c r="AD2444" s="1089"/>
      <c r="AE2444" s="1071"/>
      <c r="AF2444" s="1071"/>
      <c r="AG2444" s="1071"/>
      <c r="AH2444" s="1071"/>
      <c r="AI2444" s="1060"/>
      <c r="AJ2444" s="1102"/>
      <c r="AK2444" s="1102"/>
      <c r="AL2444" s="1102"/>
      <c r="AM2444" s="1102"/>
      <c r="AN2444" s="1085"/>
      <c r="AO2444" s="1061"/>
      <c r="AP2444" s="1061"/>
      <c r="AQ2444" s="1061"/>
      <c r="AR2444" s="1061"/>
      <c r="AS2444" s="1061"/>
      <c r="AT2444" s="850"/>
      <c r="AU2444" s="893"/>
      <c r="AV2444" s="894"/>
      <c r="AW2444" s="894"/>
      <c r="AX2444" s="894"/>
      <c r="AY2444" s="894"/>
      <c r="AZ2444" s="918"/>
    </row>
    <row r="2445" spans="1:52" ht="13.5" customHeight="1">
      <c r="A2445" s="838"/>
      <c r="B2445" s="906"/>
      <c r="C2445" s="844"/>
      <c r="D2445" s="1117"/>
      <c r="E2445" s="1060"/>
      <c r="F2445" s="1140"/>
      <c r="G2445" s="1086"/>
      <c r="H2445" s="1077"/>
      <c r="I2445" s="1077"/>
      <c r="J2445" s="1060"/>
      <c r="K2445" s="1061"/>
      <c r="L2445" s="1061"/>
      <c r="M2445" s="1063"/>
      <c r="N2445" s="1063"/>
      <c r="O2445" s="1060"/>
      <c r="P2445" s="1061"/>
      <c r="Q2445" s="1061"/>
      <c r="R2445" s="1063"/>
      <c r="S2445" s="1063"/>
      <c r="T2445" s="1079"/>
      <c r="U2445" s="1061"/>
      <c r="V2445" s="1061"/>
      <c r="W2445" s="1063"/>
      <c r="X2445" s="1063"/>
      <c r="Y2445" s="1060"/>
      <c r="Z2445" s="1080"/>
      <c r="AA2445" s="1126"/>
      <c r="AB2445" s="1082"/>
      <c r="AC2445" s="1083"/>
      <c r="AD2445" s="1089"/>
      <c r="AE2445" s="1071"/>
      <c r="AF2445" s="1071"/>
      <c r="AG2445" s="1071"/>
      <c r="AH2445" s="1071"/>
      <c r="AI2445" s="1060"/>
      <c r="AJ2445" s="1102"/>
      <c r="AK2445" s="1102"/>
      <c r="AL2445" s="1102"/>
      <c r="AM2445" s="1102"/>
      <c r="AN2445" s="1085"/>
      <c r="AO2445" s="1061"/>
      <c r="AP2445" s="1061"/>
      <c r="AQ2445" s="1061"/>
      <c r="AR2445" s="1061"/>
      <c r="AS2445" s="1061"/>
      <c r="AT2445" s="850"/>
      <c r="AU2445" s="893"/>
      <c r="AV2445" s="894"/>
      <c r="AW2445" s="894"/>
      <c r="AX2445" s="894"/>
      <c r="AY2445" s="894"/>
      <c r="AZ2445" s="918"/>
    </row>
    <row r="2446" spans="1:52" ht="13.5" customHeight="1">
      <c r="A2446" s="838"/>
      <c r="B2446" s="906"/>
      <c r="C2446" s="844"/>
      <c r="D2446" s="1117"/>
      <c r="E2446" s="1060"/>
      <c r="F2446" s="1140"/>
      <c r="G2446" s="1086"/>
      <c r="H2446" s="1077"/>
      <c r="I2446" s="1077"/>
      <c r="J2446" s="1060"/>
      <c r="K2446" s="1061"/>
      <c r="L2446" s="1061"/>
      <c r="M2446" s="1063"/>
      <c r="N2446" s="1063"/>
      <c r="O2446" s="1060"/>
      <c r="P2446" s="1061"/>
      <c r="Q2446" s="1061"/>
      <c r="R2446" s="1063"/>
      <c r="S2446" s="1063"/>
      <c r="T2446" s="1079"/>
      <c r="U2446" s="1061"/>
      <c r="V2446" s="1061"/>
      <c r="W2446" s="1063"/>
      <c r="X2446" s="1063"/>
      <c r="Y2446" s="1060"/>
      <c r="Z2446" s="1080"/>
      <c r="AA2446" s="1126"/>
      <c r="AB2446" s="1082"/>
      <c r="AC2446" s="1083"/>
      <c r="AD2446" s="1089"/>
      <c r="AE2446" s="1071"/>
      <c r="AF2446" s="1071"/>
      <c r="AG2446" s="1071"/>
      <c r="AH2446" s="1071"/>
      <c r="AI2446" s="1060"/>
      <c r="AJ2446" s="1102"/>
      <c r="AK2446" s="1102"/>
      <c r="AL2446" s="1102"/>
      <c r="AM2446" s="1102"/>
      <c r="AN2446" s="1085"/>
      <c r="AO2446" s="1061"/>
      <c r="AP2446" s="1061"/>
      <c r="AQ2446" s="1061"/>
      <c r="AR2446" s="1061"/>
      <c r="AS2446" s="1061"/>
      <c r="AT2446" s="850"/>
      <c r="AU2446" s="893"/>
      <c r="AV2446" s="894"/>
      <c r="AW2446" s="894"/>
      <c r="AX2446" s="894"/>
      <c r="AY2446" s="894"/>
      <c r="AZ2446" s="918"/>
    </row>
    <row r="2447" spans="1:52" ht="13.5" customHeight="1">
      <c r="A2447" s="838" t="str">
        <f>IF(B2447&lt;&gt;"",MAX($A2442:$A2443)+1,"")</f>
        <v/>
      </c>
      <c r="B2447" s="951"/>
      <c r="C2447" s="952"/>
      <c r="D2447" s="1143"/>
      <c r="E2447" s="1060"/>
      <c r="F2447" s="1140"/>
      <c r="G2447" s="1086"/>
      <c r="H2447" s="1077"/>
      <c r="I2447" s="1077"/>
      <c r="J2447" s="1060">
        <f>SUM(F2447:I2447)*$E2447</f>
        <v>0</v>
      </c>
      <c r="K2447" s="1061"/>
      <c r="L2447" s="1061"/>
      <c r="M2447" s="1063"/>
      <c r="N2447" s="1063"/>
      <c r="O2447" s="1060">
        <f>SUM(K2447:N2447)*$E2447</f>
        <v>0</v>
      </c>
      <c r="P2447" s="1061"/>
      <c r="Q2447" s="1061"/>
      <c r="R2447" s="1063"/>
      <c r="S2447" s="1063"/>
      <c r="T2447" s="1079">
        <f>SUM(P2447:S2447)*$E2447</f>
        <v>0</v>
      </c>
      <c r="U2447" s="1061">
        <f t="shared" ref="U2447:Y2449" si="977">SUM(F2447,K2447,P2447)</f>
        <v>0</v>
      </c>
      <c r="V2447" s="1061">
        <f t="shared" si="977"/>
        <v>0</v>
      </c>
      <c r="W2447" s="1063">
        <f t="shared" si="977"/>
        <v>0</v>
      </c>
      <c r="X2447" s="1063">
        <f t="shared" si="977"/>
        <v>0</v>
      </c>
      <c r="Y2447" s="1060">
        <f t="shared" si="977"/>
        <v>0</v>
      </c>
      <c r="Z2447" s="1080" t="str">
        <f t="shared" ref="Z2447:AD2449" si="978">A2447</f>
        <v/>
      </c>
      <c r="AA2447" s="1126">
        <f t="shared" si="978"/>
        <v>0</v>
      </c>
      <c r="AB2447" s="1082">
        <f t="shared" si="978"/>
        <v>0</v>
      </c>
      <c r="AC2447" s="1083">
        <f t="shared" si="978"/>
        <v>0</v>
      </c>
      <c r="AD2447" s="1089">
        <f t="shared" si="978"/>
        <v>0</v>
      </c>
      <c r="AE2447" s="1071">
        <f t="shared" ref="AE2447:AH2449" si="979">AE2365+AJ2365-AO2365</f>
        <v>0</v>
      </c>
      <c r="AF2447" s="1071">
        <f t="shared" si="979"/>
        <v>0</v>
      </c>
      <c r="AG2447" s="1071">
        <f t="shared" si="979"/>
        <v>0</v>
      </c>
      <c r="AH2447" s="1071">
        <f t="shared" si="979"/>
        <v>0</v>
      </c>
      <c r="AI2447" s="1060">
        <f>SUM(AE2447:AH2447)*$E2447</f>
        <v>0</v>
      </c>
      <c r="AJ2447" s="1102">
        <f t="shared" ref="AJ2447:AM2449" si="980">U2447</f>
        <v>0</v>
      </c>
      <c r="AK2447" s="1102">
        <f t="shared" si="980"/>
        <v>0</v>
      </c>
      <c r="AL2447" s="1102">
        <f t="shared" si="980"/>
        <v>0</v>
      </c>
      <c r="AM2447" s="1102">
        <f t="shared" si="980"/>
        <v>0</v>
      </c>
      <c r="AN2447" s="1085">
        <f>SUM(AJ2447:AM2447)*$E2447</f>
        <v>0</v>
      </c>
      <c r="AO2447" s="1061">
        <f t="shared" ref="AO2447:AS2449" si="981">U2447</f>
        <v>0</v>
      </c>
      <c r="AP2447" s="1061">
        <f t="shared" si="981"/>
        <v>0</v>
      </c>
      <c r="AQ2447" s="1061">
        <f t="shared" si="981"/>
        <v>0</v>
      </c>
      <c r="AR2447" s="1061">
        <f t="shared" si="981"/>
        <v>0</v>
      </c>
      <c r="AS2447" s="1061">
        <f t="shared" si="981"/>
        <v>0</v>
      </c>
      <c r="AT2447" s="850" t="str">
        <f>IF(AC2447&lt;&gt;0,SUM(AO2447:AR2447)*$AC2447-SUM(AO2447:AR2447)*$AD2447,"")</f>
        <v/>
      </c>
      <c r="AU2447" s="893"/>
      <c r="AV2447" s="894"/>
      <c r="AW2447" s="894"/>
      <c r="AX2447" s="894"/>
      <c r="AY2447" s="894"/>
      <c r="AZ2447" s="954"/>
    </row>
    <row r="2448" spans="1:52" ht="13.5" customHeight="1">
      <c r="A2448" s="838" t="str">
        <f>IF(B2448&lt;&gt;"",MAX($A2443:$A2447)+1,"")</f>
        <v/>
      </c>
      <c r="B2448" s="951"/>
      <c r="C2448" s="952"/>
      <c r="D2448" s="1143"/>
      <c r="E2448" s="1060"/>
      <c r="F2448" s="1140"/>
      <c r="G2448" s="1086"/>
      <c r="H2448" s="1077"/>
      <c r="I2448" s="1077"/>
      <c r="J2448" s="1060">
        <f>SUM(F2448:I2448)*$E2448</f>
        <v>0</v>
      </c>
      <c r="K2448" s="1061"/>
      <c r="L2448" s="1061"/>
      <c r="M2448" s="1063"/>
      <c r="N2448" s="1063"/>
      <c r="O2448" s="1060">
        <f>SUM(K2448:N2448)*$E2448</f>
        <v>0</v>
      </c>
      <c r="P2448" s="1061"/>
      <c r="Q2448" s="1061"/>
      <c r="R2448" s="1063"/>
      <c r="S2448" s="1063"/>
      <c r="T2448" s="1079">
        <f>SUM(P2448:S2448)*$E2448</f>
        <v>0</v>
      </c>
      <c r="U2448" s="1061">
        <f t="shared" si="977"/>
        <v>0</v>
      </c>
      <c r="V2448" s="1061">
        <f t="shared" si="977"/>
        <v>0</v>
      </c>
      <c r="W2448" s="1063">
        <f t="shared" si="977"/>
        <v>0</v>
      </c>
      <c r="X2448" s="1063">
        <f t="shared" si="977"/>
        <v>0</v>
      </c>
      <c r="Y2448" s="1060">
        <f t="shared" si="977"/>
        <v>0</v>
      </c>
      <c r="Z2448" s="1080" t="str">
        <f t="shared" si="978"/>
        <v/>
      </c>
      <c r="AA2448" s="1126">
        <f t="shared" si="978"/>
        <v>0</v>
      </c>
      <c r="AB2448" s="1082">
        <f t="shared" si="978"/>
        <v>0</v>
      </c>
      <c r="AC2448" s="1083">
        <f t="shared" si="978"/>
        <v>0</v>
      </c>
      <c r="AD2448" s="1089">
        <f>E2448</f>
        <v>0</v>
      </c>
      <c r="AE2448" s="1071">
        <f t="shared" si="979"/>
        <v>0</v>
      </c>
      <c r="AF2448" s="1071">
        <f t="shared" si="979"/>
        <v>0</v>
      </c>
      <c r="AG2448" s="1071">
        <f t="shared" si="979"/>
        <v>0</v>
      </c>
      <c r="AH2448" s="1071">
        <f t="shared" si="979"/>
        <v>0</v>
      </c>
      <c r="AI2448" s="1060">
        <f>SUM(AE2448:AH2448)*$E2448</f>
        <v>0</v>
      </c>
      <c r="AJ2448" s="1102">
        <f t="shared" si="980"/>
        <v>0</v>
      </c>
      <c r="AK2448" s="1102">
        <f t="shared" si="980"/>
        <v>0</v>
      </c>
      <c r="AL2448" s="1102">
        <f t="shared" si="980"/>
        <v>0</v>
      </c>
      <c r="AM2448" s="1102">
        <f t="shared" si="980"/>
        <v>0</v>
      </c>
      <c r="AN2448" s="1085">
        <f>SUM(AJ2448:AM2448)*$E2448</f>
        <v>0</v>
      </c>
      <c r="AO2448" s="1061">
        <f t="shared" si="981"/>
        <v>0</v>
      </c>
      <c r="AP2448" s="1061">
        <f t="shared" si="981"/>
        <v>0</v>
      </c>
      <c r="AQ2448" s="1061">
        <f t="shared" si="981"/>
        <v>0</v>
      </c>
      <c r="AR2448" s="1061">
        <f t="shared" si="981"/>
        <v>0</v>
      </c>
      <c r="AS2448" s="1061">
        <f t="shared" si="981"/>
        <v>0</v>
      </c>
      <c r="AT2448" s="850" t="str">
        <f>IF(AC2448&lt;&gt;0,SUM(AO2448:AR2448)*$AC2448-SUM(AO2448:AR2448)*$AD2448,"")</f>
        <v/>
      </c>
      <c r="AU2448" s="893"/>
      <c r="AV2448" s="894"/>
      <c r="AW2448" s="894"/>
      <c r="AX2448" s="894"/>
      <c r="AY2448" s="894"/>
      <c r="AZ2448" s="954"/>
    </row>
    <row r="2449" spans="1:52" ht="13.5" customHeight="1">
      <c r="A2449" s="838" t="str">
        <f>IF(B2449&lt;&gt;"",MAX($A2447:$A2448)+1,"")</f>
        <v/>
      </c>
      <c r="B2449" s="955"/>
      <c r="C2449" s="956"/>
      <c r="D2449" s="1152"/>
      <c r="E2449" s="1153"/>
      <c r="F2449" s="1154"/>
      <c r="G2449" s="1155"/>
      <c r="H2449" s="1156"/>
      <c r="I2449" s="1156"/>
      <c r="J2449" s="1060">
        <f>SUM(F2449:I2449)*$E2449</f>
        <v>0</v>
      </c>
      <c r="K2449" s="1061"/>
      <c r="L2449" s="1061"/>
      <c r="M2449" s="1063"/>
      <c r="N2449" s="1063"/>
      <c r="O2449" s="1157">
        <f>SUM(K2449:N2449)*$E2449</f>
        <v>0</v>
      </c>
      <c r="P2449" s="1061"/>
      <c r="Q2449" s="1061"/>
      <c r="R2449" s="1063"/>
      <c r="S2449" s="1063"/>
      <c r="T2449" s="1079">
        <f>SUM(P2449:S2449)*$E2449</f>
        <v>0</v>
      </c>
      <c r="U2449" s="1061">
        <f>SUM(F2449,K2449,P2449)</f>
        <v>0</v>
      </c>
      <c r="V2449" s="1061">
        <f t="shared" si="977"/>
        <v>0</v>
      </c>
      <c r="W2449" s="1063">
        <f t="shared" si="977"/>
        <v>0</v>
      </c>
      <c r="X2449" s="1063">
        <f>SUM(I2449,N2449,S2449)</f>
        <v>0</v>
      </c>
      <c r="Y2449" s="1060">
        <f>SUM(J2449,O2449,T2449)</f>
        <v>0</v>
      </c>
      <c r="Z2449" s="1080" t="str">
        <f t="shared" si="978"/>
        <v/>
      </c>
      <c r="AA2449" s="1126">
        <f>B2449</f>
        <v>0</v>
      </c>
      <c r="AB2449" s="1082">
        <f>C2449</f>
        <v>0</v>
      </c>
      <c r="AC2449" s="1158">
        <f>D2449</f>
        <v>0</v>
      </c>
      <c r="AD2449" s="1089">
        <f>E2449</f>
        <v>0</v>
      </c>
      <c r="AE2449" s="1071">
        <f t="shared" si="979"/>
        <v>0</v>
      </c>
      <c r="AF2449" s="1071">
        <f t="shared" si="979"/>
        <v>0</v>
      </c>
      <c r="AG2449" s="1071">
        <f t="shared" si="979"/>
        <v>0</v>
      </c>
      <c r="AH2449" s="1071">
        <f t="shared" si="979"/>
        <v>0</v>
      </c>
      <c r="AI2449" s="1060">
        <f>SUM(AE2449:AH2449)*$E2449</f>
        <v>0</v>
      </c>
      <c r="AJ2449" s="1102">
        <f t="shared" si="980"/>
        <v>0</v>
      </c>
      <c r="AK2449" s="1102">
        <f t="shared" si="980"/>
        <v>0</v>
      </c>
      <c r="AL2449" s="1102">
        <f t="shared" si="980"/>
        <v>0</v>
      </c>
      <c r="AM2449" s="1102">
        <f t="shared" si="980"/>
        <v>0</v>
      </c>
      <c r="AN2449" s="1085">
        <f>SUM(AJ2449:AM2449)*$E2449</f>
        <v>0</v>
      </c>
      <c r="AO2449" s="1061">
        <f t="shared" si="981"/>
        <v>0</v>
      </c>
      <c r="AP2449" s="1061">
        <f t="shared" si="981"/>
        <v>0</v>
      </c>
      <c r="AQ2449" s="1061">
        <f t="shared" si="981"/>
        <v>0</v>
      </c>
      <c r="AR2449" s="1061">
        <f t="shared" si="981"/>
        <v>0</v>
      </c>
      <c r="AS2449" s="1061">
        <f t="shared" si="981"/>
        <v>0</v>
      </c>
      <c r="AT2449" s="963" t="str">
        <f>IF(AC2449&lt;&gt;0,SUM(AO2449:AR2449)*$AC2449-SUM(AO2449:AR2449)*$AD2449,"")</f>
        <v/>
      </c>
      <c r="AU2449" s="893"/>
      <c r="AV2449" s="894"/>
      <c r="AW2449" s="894"/>
      <c r="AX2449" s="894"/>
      <c r="AY2449" s="894"/>
      <c r="AZ2449" s="954"/>
    </row>
    <row r="2450" spans="1:52" ht="13.5" customHeight="1">
      <c r="A2450" s="964"/>
      <c r="B2450" s="964" t="s">
        <v>6</v>
      </c>
      <c r="C2450" s="965"/>
      <c r="D2450" s="966"/>
      <c r="E2450" s="965"/>
      <c r="F2450" s="965"/>
      <c r="G2450" s="967"/>
      <c r="H2450" s="965"/>
      <c r="I2450" s="965"/>
      <c r="J2450" s="968">
        <f>SUM(J2384:J2449)</f>
        <v>732.05</v>
      </c>
      <c r="K2450" s="969"/>
      <c r="L2450" s="969"/>
      <c r="M2450" s="969"/>
      <c r="N2450" s="969"/>
      <c r="O2450" s="968">
        <f>SUM(O2384:O2449)</f>
        <v>1817.35</v>
      </c>
      <c r="P2450" s="969"/>
      <c r="Q2450" s="969"/>
      <c r="R2450" s="969"/>
      <c r="S2450" s="969"/>
      <c r="T2450" s="968">
        <f>SUM(T2384:T2449)</f>
        <v>5025.3999999999996</v>
      </c>
      <c r="U2450" s="969"/>
      <c r="V2450" s="969"/>
      <c r="W2450" s="969"/>
      <c r="X2450" s="969"/>
      <c r="Y2450" s="968">
        <f>SUM(Y2384:Y2449)</f>
        <v>7574.8</v>
      </c>
      <c r="Z2450" s="964"/>
      <c r="AA2450" s="964" t="s">
        <v>6</v>
      </c>
      <c r="AB2450" s="969"/>
      <c r="AC2450" s="970"/>
      <c r="AD2450" s="969"/>
      <c r="AE2450" s="969"/>
      <c r="AF2450" s="969"/>
      <c r="AG2450" s="969"/>
      <c r="AH2450" s="969"/>
      <c r="AI2450" s="971">
        <f>SUM(AI2384:AI2449)</f>
        <v>63778.2</v>
      </c>
      <c r="AJ2450" s="969"/>
      <c r="AK2450" s="969"/>
      <c r="AL2450" s="969"/>
      <c r="AM2450" s="969"/>
      <c r="AN2450" s="969">
        <f>SUM(AN2384:AN2449)</f>
        <v>6610.5</v>
      </c>
      <c r="AO2450" s="969"/>
      <c r="AP2450" s="969"/>
      <c r="AQ2450" s="969"/>
      <c r="AR2450" s="969"/>
      <c r="AS2450" s="969">
        <f>SUM(AS2384:AS2449)</f>
        <v>7574.8</v>
      </c>
      <c r="AT2450" s="972">
        <f>SUM(AT2384:AT2449)</f>
        <v>215</v>
      </c>
      <c r="AU2450" s="973"/>
      <c r="AV2450" s="974"/>
      <c r="AW2450" s="974"/>
      <c r="AX2450" s="974"/>
      <c r="AY2450" s="974"/>
      <c r="AZ2450" s="975"/>
    </row>
    <row r="2451" spans="1:52" ht="13.5" customHeight="1">
      <c r="A2451" s="976"/>
      <c r="B2451" s="1484" t="s">
        <v>866</v>
      </c>
      <c r="C2451" s="1487" t="s">
        <v>867</v>
      </c>
      <c r="D2451" s="1488"/>
      <c r="E2451" s="1489"/>
      <c r="F2451" s="1490" t="str">
        <f>"Đtượng BB : " &amp; SUM(F2452:F2454) &amp;"đ/c = " &amp; SUM(J2452:J2454) &amp;"k"</f>
        <v>Đtượng BB : 129đ/c = 6020k</v>
      </c>
      <c r="G2451" s="1491"/>
      <c r="H2451" s="1491"/>
      <c r="I2451" s="1491"/>
      <c r="J2451" s="1492"/>
      <c r="K2451" s="1490" t="str">
        <f>"Đtượng BC: " &amp; SUM(K2452:K2454) &amp;"đ/c = " &amp; SUM(O2452:O2454) &amp;"k"</f>
        <v>Đtượng BC: 29đ/c = 1556k</v>
      </c>
      <c r="L2451" s="1491"/>
      <c r="M2451" s="1491"/>
      <c r="N2451" s="1491"/>
      <c r="O2451" s="1492"/>
      <c r="P2451" s="1493" t="s">
        <v>6</v>
      </c>
      <c r="Q2451" s="1494"/>
      <c r="R2451" s="1495"/>
      <c r="S2451" s="977"/>
      <c r="T2451" s="1496" t="s">
        <v>868</v>
      </c>
      <c r="U2451" s="1497"/>
      <c r="V2451" s="1497"/>
      <c r="W2451" s="1497"/>
      <c r="X2451" s="1497"/>
      <c r="Y2451" s="1498"/>
      <c r="Z2451" s="978"/>
      <c r="AA2451" s="930"/>
      <c r="AB2451" s="930"/>
      <c r="AC2451" s="979"/>
      <c r="AD2451" s="930"/>
      <c r="AE2451" s="930"/>
      <c r="AF2451" s="930"/>
      <c r="AG2451" s="930"/>
      <c r="AH2451" s="930"/>
      <c r="AI2451" s="930"/>
      <c r="AJ2451" s="930"/>
      <c r="AK2451" s="930"/>
      <c r="AL2451" s="930"/>
      <c r="AM2451" s="930"/>
      <c r="AN2451" s="930"/>
      <c r="AO2451" s="930"/>
      <c r="AP2451" s="930"/>
      <c r="AQ2451" s="930"/>
      <c r="AR2451" s="930"/>
      <c r="AS2451" s="930"/>
      <c r="AT2451" s="930"/>
      <c r="AU2451" s="980"/>
    </row>
    <row r="2452" spans="1:52" ht="13.5" customHeight="1">
      <c r="A2452" s="981"/>
      <c r="B2452" s="1485"/>
      <c r="C2452" s="1499" t="s">
        <v>856</v>
      </c>
      <c r="D2452" s="1500"/>
      <c r="E2452" s="1501"/>
      <c r="F2452" s="982">
        <v>43</v>
      </c>
      <c r="G2452" s="982" t="s">
        <v>27</v>
      </c>
      <c r="H2452" s="983">
        <v>14</v>
      </c>
      <c r="I2452" s="984" t="s">
        <v>29</v>
      </c>
      <c r="J2452" s="985">
        <f>F2452*H2452</f>
        <v>602</v>
      </c>
      <c r="K2452" s="986">
        <v>7</v>
      </c>
      <c r="L2452" s="984" t="s">
        <v>27</v>
      </c>
      <c r="M2452" s="987">
        <v>14</v>
      </c>
      <c r="N2452" s="984" t="s">
        <v>28</v>
      </c>
      <c r="O2452" s="988">
        <f>K2452*M2452</f>
        <v>98</v>
      </c>
      <c r="P2452" s="989" t="str">
        <f>F2452+K2452 &amp;"đ/c"</f>
        <v>50đ/c</v>
      </c>
      <c r="Q2452" s="1471">
        <f>J2452+O2452</f>
        <v>700</v>
      </c>
      <c r="R2452" s="1472"/>
      <c r="S2452" s="990"/>
      <c r="T2452" s="1473" t="s">
        <v>869</v>
      </c>
      <c r="U2452" s="1474"/>
      <c r="V2452" s="1474"/>
      <c r="W2452" s="1474"/>
      <c r="X2452" s="991"/>
      <c r="Y2452" s="992">
        <f>SUM(J2452:J2456)+SUM(O2452:O2454)+Q2455-Q2456</f>
        <v>9841.2999999999956</v>
      </c>
      <c r="AB2452" s="993" t="s">
        <v>870</v>
      </c>
      <c r="AC2452" s="994"/>
      <c r="AD2452" s="993"/>
      <c r="AE2452" s="993"/>
      <c r="AF2452" s="993"/>
      <c r="AG2452" s="995"/>
      <c r="AH2452" s="995"/>
      <c r="AI2452" s="1261" t="s">
        <v>871</v>
      </c>
      <c r="AJ2452" s="1261"/>
      <c r="AK2452" s="1261"/>
      <c r="AL2452" s="1261"/>
      <c r="AM2452" s="1261"/>
      <c r="AN2452" s="1261"/>
      <c r="AO2452" s="995"/>
      <c r="AP2452" s="995"/>
      <c r="AQ2452" s="995"/>
      <c r="AR2452" s="995"/>
      <c r="AS2452" s="995"/>
      <c r="AT2452" s="993" t="s">
        <v>21</v>
      </c>
      <c r="AU2452" s="993"/>
      <c r="AV2452" s="996"/>
      <c r="AW2452" s="996"/>
      <c r="AX2452" s="996"/>
    </row>
    <row r="2453" spans="1:52" ht="13.5" customHeight="1">
      <c r="A2453" s="981"/>
      <c r="B2453" s="1485"/>
      <c r="C2453" s="1475" t="s">
        <v>857</v>
      </c>
      <c r="D2453" s="1476"/>
      <c r="E2453" s="1477"/>
      <c r="F2453" s="982">
        <v>43</v>
      </c>
      <c r="G2453" s="997" t="s">
        <v>27</v>
      </c>
      <c r="H2453" s="983">
        <v>32</v>
      </c>
      <c r="I2453" s="998" t="s">
        <v>29</v>
      </c>
      <c r="J2453" s="999">
        <f>F2453*H2453</f>
        <v>1376</v>
      </c>
      <c r="K2453" s="1000">
        <v>7</v>
      </c>
      <c r="L2453" s="998" t="s">
        <v>27</v>
      </c>
      <c r="M2453" s="1001">
        <v>24</v>
      </c>
      <c r="N2453" s="998" t="s">
        <v>28</v>
      </c>
      <c r="O2453" s="1002">
        <f>K2453*M2453</f>
        <v>168</v>
      </c>
      <c r="P2453" s="1003" t="str">
        <f>F2453+K2453 &amp;"đ/c"</f>
        <v>50đ/c</v>
      </c>
      <c r="Q2453" s="1478">
        <f>J2453+O2453</f>
        <v>1544</v>
      </c>
      <c r="R2453" s="1479"/>
      <c r="S2453" s="990"/>
      <c r="T2453" s="1004" t="s">
        <v>872</v>
      </c>
      <c r="U2453" s="1005"/>
      <c r="V2453" s="1005">
        <f>M2450</f>
        <v>0</v>
      </c>
      <c r="W2453" s="1005"/>
      <c r="X2453" s="991"/>
      <c r="Y2453" s="992">
        <f>Y2450</f>
        <v>7574.8</v>
      </c>
      <c r="Z2453" s="978"/>
      <c r="AA2453" s="930"/>
      <c r="AB2453" s="930"/>
      <c r="AC2453" s="979"/>
      <c r="AD2453" s="930"/>
      <c r="AE2453" s="930"/>
      <c r="AF2453" s="930"/>
      <c r="AG2453" s="930"/>
      <c r="AH2453" s="930"/>
      <c r="AI2453" s="930"/>
      <c r="AJ2453" s="930"/>
      <c r="AK2453" s="930"/>
      <c r="AL2453" s="930"/>
      <c r="AM2453" s="930"/>
      <c r="AN2453" s="930"/>
      <c r="AO2453" s="930"/>
      <c r="AP2453" s="930"/>
      <c r="AQ2453" s="930"/>
      <c r="AR2453" s="930"/>
      <c r="AS2453" s="930"/>
      <c r="AT2453" s="930"/>
      <c r="AU2453" s="1006"/>
    </row>
    <row r="2454" spans="1:52" ht="13.5" customHeight="1">
      <c r="A2454" s="981"/>
      <c r="B2454" s="1486"/>
      <c r="C2454" s="1475" t="s">
        <v>858</v>
      </c>
      <c r="D2454" s="1476"/>
      <c r="E2454" s="1477"/>
      <c r="F2454" s="982">
        <v>43</v>
      </c>
      <c r="G2454" s="998" t="s">
        <v>27</v>
      </c>
      <c r="H2454" s="983">
        <v>94</v>
      </c>
      <c r="I2454" s="998" t="s">
        <v>29</v>
      </c>
      <c r="J2454" s="999">
        <f>F2454*H2454</f>
        <v>4042</v>
      </c>
      <c r="K2454" s="1000">
        <v>15</v>
      </c>
      <c r="L2454" s="998" t="s">
        <v>27</v>
      </c>
      <c r="M2454" s="1001">
        <v>86</v>
      </c>
      <c r="N2454" s="998" t="s">
        <v>28</v>
      </c>
      <c r="O2454" s="1002">
        <f>K2454*M2454</f>
        <v>1290</v>
      </c>
      <c r="P2454" s="1003" t="str">
        <f>F2454+K2454 &amp; "đ/c"</f>
        <v>58đ/c</v>
      </c>
      <c r="Q2454" s="1478">
        <f>J2454+O2454</f>
        <v>5332</v>
      </c>
      <c r="R2454" s="1479"/>
      <c r="S2454" s="990"/>
      <c r="T2454" s="1004" t="s">
        <v>873</v>
      </c>
      <c r="U2454" s="1005"/>
      <c r="V2454" s="1005"/>
      <c r="W2454" s="1005"/>
      <c r="X2454" s="991"/>
      <c r="Y2454" s="992">
        <f>IF(Y2452-Y2453&gt;0,Y2452-Y2453,0)</f>
        <v>2266.4999999999955</v>
      </c>
      <c r="Z2454" s="978"/>
      <c r="AA2454" s="930"/>
      <c r="AB2454" s="930"/>
      <c r="AC2454" s="979"/>
      <c r="AD2454" s="930"/>
      <c r="AE2454" s="930"/>
      <c r="AF2454" s="930"/>
      <c r="AG2454" s="930"/>
      <c r="AH2454" s="930"/>
      <c r="AI2454" s="930"/>
      <c r="AJ2454" s="930"/>
      <c r="AK2454" s="930"/>
      <c r="AL2454" s="930"/>
      <c r="AM2454" s="930"/>
      <c r="AN2454" s="930"/>
      <c r="AO2454" s="930"/>
      <c r="AP2454" s="930"/>
      <c r="AQ2454" s="930"/>
      <c r="AR2454" s="930"/>
      <c r="AS2454" s="930"/>
      <c r="AT2454" s="930"/>
      <c r="AU2454" s="1006"/>
    </row>
    <row r="2455" spans="1:52" ht="13.5" customHeight="1">
      <c r="A2455" s="981"/>
      <c r="B2455" s="1007" t="s">
        <v>874</v>
      </c>
      <c r="C2455" s="1455"/>
      <c r="D2455" s="1455"/>
      <c r="E2455" s="1456"/>
      <c r="F2455" s="1008"/>
      <c r="G2455" s="1009" t="s">
        <v>27</v>
      </c>
      <c r="H2455" s="1010"/>
      <c r="I2455" s="1009" t="s">
        <v>29</v>
      </c>
      <c r="J2455" s="1011">
        <f>F2455*H2455</f>
        <v>0</v>
      </c>
      <c r="K2455" s="1012"/>
      <c r="L2455" s="1457" t="s">
        <v>897</v>
      </c>
      <c r="M2455" s="1458"/>
      <c r="N2455" s="1458"/>
      <c r="O2455" s="1459"/>
      <c r="P2455" s="1013"/>
      <c r="Q2455" s="1460">
        <f>AZ2326</f>
        <v>2265.2999999999947</v>
      </c>
      <c r="R2455" s="1461"/>
      <c r="S2455" s="990"/>
      <c r="T2455" s="1462" t="s">
        <v>865</v>
      </c>
      <c r="U2455" s="1463"/>
      <c r="V2455" s="1463"/>
      <c r="W2455" s="1463"/>
      <c r="X2455" s="991"/>
      <c r="Y2455" s="1014">
        <f>IF(Y2452-Y2453&lt;0,Y2453-Y2452,0)</f>
        <v>0</v>
      </c>
      <c r="AI2455" s="930"/>
    </row>
    <row r="2456" spans="1:52" ht="13.5" customHeight="1">
      <c r="A2456" s="981"/>
      <c r="B2456" s="1464" t="s">
        <v>875</v>
      </c>
      <c r="C2456" s="1465"/>
      <c r="D2456" s="1015"/>
      <c r="E2456" s="1016"/>
      <c r="F2456" s="1017"/>
      <c r="G2456" s="1018" t="s">
        <v>27</v>
      </c>
      <c r="H2456" s="1019"/>
      <c r="I2456" s="1018" t="s">
        <v>29</v>
      </c>
      <c r="J2456" s="1020">
        <f>F2456*H2456</f>
        <v>0</v>
      </c>
      <c r="K2456" s="1021"/>
      <c r="L2456" s="1466" t="s">
        <v>876</v>
      </c>
      <c r="M2456" s="1467"/>
      <c r="N2456" s="1467"/>
      <c r="O2456" s="1468"/>
      <c r="P2456" s="1022"/>
      <c r="Q2456" s="1469">
        <f>AZ2327</f>
        <v>0</v>
      </c>
      <c r="R2456" s="1470"/>
      <c r="S2456" s="1023"/>
      <c r="T2456" s="1023"/>
      <c r="U2456" s="1024"/>
      <c r="V2456" s="1024"/>
      <c r="W2456" s="1024"/>
      <c r="X2456" s="1025"/>
      <c r="Y2456" s="1026"/>
      <c r="AI2456" s="930"/>
    </row>
    <row r="2457" spans="1:52" ht="13.5" customHeight="1">
      <c r="A2457" s="981"/>
      <c r="B2457" s="1452" t="s">
        <v>877</v>
      </c>
      <c r="C2457" s="1452"/>
      <c r="D2457" s="1452"/>
      <c r="E2457" s="1452"/>
      <c r="F2457" s="1452"/>
      <c r="G2457" s="1027"/>
      <c r="H2457" s="1027"/>
      <c r="I2457" s="1027"/>
      <c r="J2457" s="1028"/>
      <c r="K2457" s="1027"/>
      <c r="L2457" s="1453" t="s">
        <v>878</v>
      </c>
      <c r="M2457" s="1453"/>
      <c r="N2457" s="1453"/>
      <c r="O2457" s="993"/>
      <c r="P2457" s="993"/>
      <c r="Q2457" s="993"/>
      <c r="R2457" s="993"/>
      <c r="S2457" s="1453" t="s">
        <v>879</v>
      </c>
      <c r="T2457" s="1453"/>
      <c r="U2457" s="1453"/>
      <c r="X2457" s="981"/>
      <c r="Y2457" s="981"/>
      <c r="AA2457" s="1454" t="s">
        <v>880</v>
      </c>
      <c r="AB2457" s="1454"/>
      <c r="AC2457" s="1454"/>
      <c r="AD2457" s="1454"/>
      <c r="AE2457" s="1454"/>
      <c r="AF2457" s="1454"/>
      <c r="AG2457" s="1454"/>
      <c r="AS2457" s="1454" t="s">
        <v>881</v>
      </c>
      <c r="AT2457" s="1454"/>
      <c r="AU2457" s="1454"/>
      <c r="AV2457" s="1454"/>
      <c r="AW2457" s="1454"/>
    </row>
    <row r="2458" spans="1:52" ht="32.25" customHeight="1">
      <c r="A2458" s="981"/>
      <c r="B2458" s="1029"/>
      <c r="C2458" s="1029"/>
      <c r="D2458" s="1030"/>
      <c r="E2458" s="1029"/>
      <c r="F2458" s="1029"/>
      <c r="J2458" s="1031"/>
      <c r="L2458" s="1032"/>
      <c r="M2458" s="1032"/>
      <c r="N2458" s="1032"/>
      <c r="O2458" s="981"/>
      <c r="P2458" s="981"/>
      <c r="Q2458" s="981"/>
      <c r="R2458" s="981"/>
      <c r="S2458" s="1032"/>
      <c r="T2458" s="1032"/>
      <c r="U2458" s="1032"/>
      <c r="X2458" s="981"/>
      <c r="Y2458" s="981"/>
    </row>
    <row r="2459" spans="1:52" ht="27.75" customHeight="1">
      <c r="A2459" s="981"/>
      <c r="B2459" s="1029"/>
      <c r="C2459" s="1029"/>
      <c r="D2459" s="1030"/>
      <c r="E2459" s="1029"/>
      <c r="F2459" s="1029"/>
      <c r="J2459" s="1031"/>
      <c r="L2459" s="1032"/>
      <c r="M2459" s="1032"/>
      <c r="N2459" s="1032"/>
      <c r="O2459" s="981"/>
      <c r="P2459" s="981"/>
      <c r="Q2459" s="981"/>
      <c r="R2459" s="981"/>
      <c r="S2459" s="1032"/>
      <c r="T2459" s="1032"/>
      <c r="U2459" s="1032"/>
      <c r="X2459" s="981"/>
      <c r="Y2459" s="981"/>
    </row>
    <row r="2460" spans="1:52" ht="13.5" customHeight="1">
      <c r="A2460" s="981"/>
      <c r="B2460" s="1454" t="s">
        <v>881</v>
      </c>
      <c r="C2460" s="1454"/>
      <c r="D2460" s="1454"/>
      <c r="E2460" s="1454"/>
      <c r="F2460" s="1454"/>
      <c r="J2460" s="1031"/>
      <c r="L2460" s="1032"/>
      <c r="M2460" s="1032"/>
      <c r="N2460" s="1032"/>
      <c r="O2460" s="981"/>
      <c r="P2460" s="981"/>
      <c r="Q2460" s="981"/>
      <c r="R2460" s="1454" t="s">
        <v>880</v>
      </c>
      <c r="S2460" s="1454"/>
      <c r="T2460" s="1454"/>
      <c r="U2460" s="1454"/>
      <c r="V2460" s="1454"/>
      <c r="W2460" s="1454"/>
      <c r="X2460" s="981"/>
      <c r="Y2460" s="981"/>
    </row>
    <row r="2461" spans="1:52" ht="13.5" customHeight="1">
      <c r="A2461" s="807" t="s">
        <v>841</v>
      </c>
      <c r="D2461" s="809"/>
      <c r="O2461" s="810" t="s">
        <v>4</v>
      </c>
      <c r="P2461" s="1544">
        <f>P2379+1</f>
        <v>44317</v>
      </c>
      <c r="Q2461" s="1544"/>
      <c r="R2461" s="1544"/>
      <c r="S2461" s="1544"/>
      <c r="T2461" s="1544"/>
      <c r="AU2461" s="812" t="s">
        <v>12</v>
      </c>
    </row>
    <row r="2462" spans="1:52" ht="13.5" customHeight="1">
      <c r="A2462" s="813" t="s">
        <v>11</v>
      </c>
      <c r="B2462" s="1530" t="s">
        <v>842</v>
      </c>
      <c r="C2462" s="1533" t="s">
        <v>5</v>
      </c>
      <c r="D2462" s="1530" t="s">
        <v>843</v>
      </c>
      <c r="E2462" s="1530" t="s">
        <v>844</v>
      </c>
      <c r="F2462" s="1545" t="s">
        <v>24</v>
      </c>
      <c r="G2462" s="1546"/>
      <c r="H2462" s="1546"/>
      <c r="I2462" s="1546"/>
      <c r="J2462" s="1547"/>
      <c r="K2462" s="1548" t="s">
        <v>25</v>
      </c>
      <c r="L2462" s="1549"/>
      <c r="M2462" s="1549"/>
      <c r="N2462" s="1549"/>
      <c r="O2462" s="1550"/>
      <c r="P2462" s="1551" t="s">
        <v>26</v>
      </c>
      <c r="Q2462" s="1552"/>
      <c r="R2462" s="1552"/>
      <c r="S2462" s="1552"/>
      <c r="T2462" s="1553"/>
      <c r="U2462" s="1563" t="s">
        <v>6</v>
      </c>
      <c r="V2462" s="1564"/>
      <c r="W2462" s="1564"/>
      <c r="X2462" s="1564"/>
      <c r="Y2462" s="1565"/>
      <c r="Z2462" s="1527" t="s">
        <v>11</v>
      </c>
      <c r="AA2462" s="1530" t="s">
        <v>845</v>
      </c>
      <c r="AB2462" s="1533" t="s">
        <v>5</v>
      </c>
      <c r="AC2462" s="1530" t="s">
        <v>843</v>
      </c>
      <c r="AD2462" s="1530" t="s">
        <v>844</v>
      </c>
      <c r="AE2462" s="1545" t="s">
        <v>9</v>
      </c>
      <c r="AF2462" s="1546"/>
      <c r="AG2462" s="1546"/>
      <c r="AH2462" s="1546"/>
      <c r="AI2462" s="1547"/>
      <c r="AJ2462" s="1545" t="s">
        <v>846</v>
      </c>
      <c r="AK2462" s="1546"/>
      <c r="AL2462" s="1546"/>
      <c r="AM2462" s="1546"/>
      <c r="AN2462" s="1547"/>
      <c r="AO2462" s="1545" t="s">
        <v>10</v>
      </c>
      <c r="AP2462" s="1546"/>
      <c r="AQ2462" s="1546"/>
      <c r="AR2462" s="1546"/>
      <c r="AS2462" s="1547"/>
      <c r="AT2462" s="1554" t="s">
        <v>23</v>
      </c>
      <c r="AU2462" s="1557">
        <v>42644</v>
      </c>
      <c r="AV2462" s="1558"/>
      <c r="AW2462" s="1558"/>
      <c r="AX2462" s="1558"/>
      <c r="AY2462" s="1558"/>
      <c r="AZ2462" s="1559"/>
    </row>
    <row r="2463" spans="1:52" ht="13.5" customHeight="1">
      <c r="A2463" s="814"/>
      <c r="B2463" s="1531"/>
      <c r="C2463" s="1534"/>
      <c r="D2463" s="1531"/>
      <c r="E2463" s="1531"/>
      <c r="F2463" s="1542" t="s">
        <v>13</v>
      </c>
      <c r="G2463" s="1543"/>
      <c r="H2463" s="1536" t="s">
        <v>8</v>
      </c>
      <c r="I2463" s="1537"/>
      <c r="J2463" s="1310" t="s">
        <v>14</v>
      </c>
      <c r="K2463" s="1542" t="s">
        <v>13</v>
      </c>
      <c r="L2463" s="1543"/>
      <c r="M2463" s="1536" t="s">
        <v>8</v>
      </c>
      <c r="N2463" s="1537"/>
      <c r="O2463" s="1310" t="s">
        <v>14</v>
      </c>
      <c r="P2463" s="1542" t="s">
        <v>13</v>
      </c>
      <c r="Q2463" s="1543"/>
      <c r="R2463" s="1536" t="s">
        <v>8</v>
      </c>
      <c r="S2463" s="1537"/>
      <c r="T2463" s="1310" t="s">
        <v>14</v>
      </c>
      <c r="U2463" s="1542" t="s">
        <v>13</v>
      </c>
      <c r="V2463" s="1543"/>
      <c r="W2463" s="1536" t="s">
        <v>8</v>
      </c>
      <c r="X2463" s="1537"/>
      <c r="Y2463" s="1310" t="s">
        <v>14</v>
      </c>
      <c r="Z2463" s="1528"/>
      <c r="AA2463" s="1531"/>
      <c r="AB2463" s="1534"/>
      <c r="AC2463" s="1531"/>
      <c r="AD2463" s="1531"/>
      <c r="AE2463" s="1542" t="s">
        <v>13</v>
      </c>
      <c r="AF2463" s="1543"/>
      <c r="AG2463" s="1536" t="s">
        <v>8</v>
      </c>
      <c r="AH2463" s="1537"/>
      <c r="AI2463" s="1310" t="s">
        <v>14</v>
      </c>
      <c r="AJ2463" s="1542" t="s">
        <v>13</v>
      </c>
      <c r="AK2463" s="1543"/>
      <c r="AL2463" s="1536" t="s">
        <v>8</v>
      </c>
      <c r="AM2463" s="1537"/>
      <c r="AN2463" s="1310" t="s">
        <v>14</v>
      </c>
      <c r="AO2463" s="1542" t="s">
        <v>13</v>
      </c>
      <c r="AP2463" s="1543"/>
      <c r="AQ2463" s="1536" t="s">
        <v>8</v>
      </c>
      <c r="AR2463" s="1537"/>
      <c r="AS2463" s="1310" t="s">
        <v>14</v>
      </c>
      <c r="AT2463" s="1555"/>
      <c r="AU2463" s="1560"/>
      <c r="AV2463" s="1561"/>
      <c r="AW2463" s="1561"/>
      <c r="AX2463" s="1561"/>
      <c r="AY2463" s="1561"/>
      <c r="AZ2463" s="1562"/>
    </row>
    <row r="2464" spans="1:52" ht="13.5" customHeight="1">
      <c r="A2464" s="814"/>
      <c r="B2464" s="1531"/>
      <c r="C2464" s="1534"/>
      <c r="D2464" s="1531"/>
      <c r="E2464" s="1531"/>
      <c r="F2464" s="1540" t="s">
        <v>15</v>
      </c>
      <c r="G2464" s="1525" t="s">
        <v>22</v>
      </c>
      <c r="H2464" s="1523" t="s">
        <v>15</v>
      </c>
      <c r="I2464" s="1523" t="s">
        <v>22</v>
      </c>
      <c r="J2464" s="1538"/>
      <c r="K2464" s="1525" t="s">
        <v>15</v>
      </c>
      <c r="L2464" s="1525" t="s">
        <v>22</v>
      </c>
      <c r="M2464" s="1523" t="s">
        <v>15</v>
      </c>
      <c r="N2464" s="1523" t="s">
        <v>22</v>
      </c>
      <c r="O2464" s="1538"/>
      <c r="P2464" s="1525" t="s">
        <v>15</v>
      </c>
      <c r="Q2464" s="1525" t="s">
        <v>22</v>
      </c>
      <c r="R2464" s="1523" t="s">
        <v>15</v>
      </c>
      <c r="S2464" s="1523" t="s">
        <v>22</v>
      </c>
      <c r="T2464" s="1538"/>
      <c r="U2464" s="1525" t="s">
        <v>15</v>
      </c>
      <c r="V2464" s="1525" t="s">
        <v>22</v>
      </c>
      <c r="W2464" s="1523" t="s">
        <v>15</v>
      </c>
      <c r="X2464" s="1523" t="s">
        <v>22</v>
      </c>
      <c r="Y2464" s="1538"/>
      <c r="Z2464" s="1528"/>
      <c r="AA2464" s="1531"/>
      <c r="AB2464" s="1534"/>
      <c r="AC2464" s="1531"/>
      <c r="AD2464" s="1531"/>
      <c r="AE2464" s="1310" t="s">
        <v>15</v>
      </c>
      <c r="AF2464" s="1523" t="s">
        <v>22</v>
      </c>
      <c r="AG2464" s="1523" t="s">
        <v>15</v>
      </c>
      <c r="AH2464" s="1523" t="s">
        <v>22</v>
      </c>
      <c r="AI2464" s="1538"/>
      <c r="AJ2464" s="1523" t="s">
        <v>15</v>
      </c>
      <c r="AK2464" s="1523" t="s">
        <v>22</v>
      </c>
      <c r="AL2464" s="1523" t="s">
        <v>15</v>
      </c>
      <c r="AM2464" s="1523" t="s">
        <v>22</v>
      </c>
      <c r="AN2464" s="1538"/>
      <c r="AO2464" s="1523" t="s">
        <v>15</v>
      </c>
      <c r="AP2464" s="1523" t="s">
        <v>22</v>
      </c>
      <c r="AQ2464" s="1523" t="s">
        <v>15</v>
      </c>
      <c r="AR2464" s="1523" t="s">
        <v>22</v>
      </c>
      <c r="AS2464" s="1538"/>
      <c r="AT2464" s="1555"/>
      <c r="AU2464" s="1507">
        <f>P2461</f>
        <v>44317</v>
      </c>
      <c r="AV2464" s="1508"/>
      <c r="AW2464" s="1508"/>
      <c r="AX2464" s="1508"/>
      <c r="AY2464" s="1508"/>
      <c r="AZ2464" s="1509"/>
    </row>
    <row r="2465" spans="1:52" ht="13.5" customHeight="1">
      <c r="A2465" s="815"/>
      <c r="B2465" s="1532"/>
      <c r="C2465" s="1535"/>
      <c r="D2465" s="1532"/>
      <c r="E2465" s="1532"/>
      <c r="F2465" s="1541"/>
      <c r="G2465" s="1526"/>
      <c r="H2465" s="1524"/>
      <c r="I2465" s="1524"/>
      <c r="J2465" s="1539"/>
      <c r="K2465" s="1526"/>
      <c r="L2465" s="1526"/>
      <c r="M2465" s="1524"/>
      <c r="N2465" s="1524"/>
      <c r="O2465" s="1539"/>
      <c r="P2465" s="1526"/>
      <c r="Q2465" s="1526"/>
      <c r="R2465" s="1524"/>
      <c r="S2465" s="1524"/>
      <c r="T2465" s="1539"/>
      <c r="U2465" s="1526"/>
      <c r="V2465" s="1526"/>
      <c r="W2465" s="1524"/>
      <c r="X2465" s="1524"/>
      <c r="Y2465" s="1539"/>
      <c r="Z2465" s="1529"/>
      <c r="AA2465" s="1532"/>
      <c r="AB2465" s="1535"/>
      <c r="AC2465" s="1532"/>
      <c r="AD2465" s="1532"/>
      <c r="AE2465" s="1539"/>
      <c r="AF2465" s="1524"/>
      <c r="AG2465" s="1524"/>
      <c r="AH2465" s="1524"/>
      <c r="AI2465" s="1539"/>
      <c r="AJ2465" s="1524"/>
      <c r="AK2465" s="1524"/>
      <c r="AL2465" s="1524"/>
      <c r="AM2465" s="1524"/>
      <c r="AN2465" s="1539"/>
      <c r="AO2465" s="1524"/>
      <c r="AP2465" s="1524"/>
      <c r="AQ2465" s="1524"/>
      <c r="AR2465" s="1524"/>
      <c r="AS2465" s="1539"/>
      <c r="AT2465" s="1556"/>
      <c r="AU2465" s="1510"/>
      <c r="AV2465" s="1511"/>
      <c r="AW2465" s="1511"/>
      <c r="AX2465" s="1511"/>
      <c r="AY2465" s="1511"/>
      <c r="AZ2465" s="1512"/>
    </row>
    <row r="2466" spans="1:52" ht="13.5" customHeight="1">
      <c r="A2466" s="816">
        <v>1</v>
      </c>
      <c r="B2466" s="1033" t="s">
        <v>229</v>
      </c>
      <c r="C2466" s="817" t="s">
        <v>66</v>
      </c>
      <c r="D2466" s="1054">
        <v>2</v>
      </c>
      <c r="E2466" s="1055">
        <v>2</v>
      </c>
      <c r="F2466" s="1056">
        <v>20</v>
      </c>
      <c r="G2466" s="1057"/>
      <c r="H2466" s="1058"/>
      <c r="I2466" s="1059"/>
      <c r="J2466" s="1060">
        <f t="shared" ref="J2466:J2512" si="982">SUM(F2466:I2466)*$E2466</f>
        <v>40</v>
      </c>
      <c r="K2466" s="1056">
        <v>30</v>
      </c>
      <c r="L2466" s="1061"/>
      <c r="M2466" s="1062"/>
      <c r="N2466" s="1063"/>
      <c r="O2466" s="1060">
        <f>SUM(K2466:N2466)*$E2466</f>
        <v>60</v>
      </c>
      <c r="P2466" s="1056">
        <v>30</v>
      </c>
      <c r="Q2466" s="1061"/>
      <c r="R2466" s="1062"/>
      <c r="S2466" s="1063"/>
      <c r="T2466" s="1064">
        <f t="shared" ref="T2466:T2508" si="983">SUM(P2466:S2466)*$E2466</f>
        <v>60</v>
      </c>
      <c r="U2466" s="1065">
        <f>SUM(F2466,K2466,P2466)</f>
        <v>80</v>
      </c>
      <c r="V2466" s="1061">
        <f>SUM(G2466,L2466,Q2466)</f>
        <v>0</v>
      </c>
      <c r="W2466" s="1062">
        <f>SUM(H2466,M2466,R2466)</f>
        <v>0</v>
      </c>
      <c r="X2466" s="1063">
        <f>SUM(I2466,N2466,S2466)</f>
        <v>0</v>
      </c>
      <c r="Y2466" s="1064">
        <f>SUM(J2466,O2466,T2466)</f>
        <v>160</v>
      </c>
      <c r="Z2466" s="1066">
        <f>A2466</f>
        <v>1</v>
      </c>
      <c r="AA2466" s="1067" t="str">
        <f>B2466</f>
        <v>Than trấu</v>
      </c>
      <c r="AB2466" s="1068" t="str">
        <f>C2466</f>
        <v>kg</v>
      </c>
      <c r="AC2466" s="1069">
        <f>D2466</f>
        <v>2</v>
      </c>
      <c r="AD2466" s="1070">
        <f>E2466</f>
        <v>2</v>
      </c>
      <c r="AE2466" s="1071">
        <f t="shared" ref="AE2466:AE2482" si="984">AE2384+AJ2384-AO2384</f>
        <v>8346</v>
      </c>
      <c r="AF2466" s="1071">
        <f t="shared" ref="AF2466:AH2481" si="985">AF2384+AK2384-AP2384</f>
        <v>0</v>
      </c>
      <c r="AG2466" s="1071">
        <f t="shared" si="985"/>
        <v>0</v>
      </c>
      <c r="AH2466" s="1071">
        <f t="shared" si="985"/>
        <v>0</v>
      </c>
      <c r="AI2466" s="1072">
        <f>SUM(AE2466:AH2466)*$E2466</f>
        <v>16692</v>
      </c>
      <c r="AJ2466" s="1073"/>
      <c r="AK2466" s="1063"/>
      <c r="AL2466" s="1063"/>
      <c r="AM2466" s="1063"/>
      <c r="AN2466" s="1072">
        <f t="shared" ref="AN2466:AN2482" si="986">SUM(AJ2466:AM2466)*$E2466</f>
        <v>0</v>
      </c>
      <c r="AO2466" s="1061">
        <f t="shared" ref="AO2466:AS2516" si="987">U2466</f>
        <v>80</v>
      </c>
      <c r="AP2466" s="1061">
        <f t="shared" si="987"/>
        <v>0</v>
      </c>
      <c r="AQ2466" s="1074">
        <f t="shared" si="987"/>
        <v>0</v>
      </c>
      <c r="AR2466" s="1074">
        <f t="shared" si="987"/>
        <v>0</v>
      </c>
      <c r="AS2466" s="1075">
        <f t="shared" si="987"/>
        <v>160</v>
      </c>
      <c r="AT2466" s="837">
        <f>IF(AC2466&lt;&gt;0,SUM(AO2466:AR2466)*$AC2466-SUM(AO2466:AR2466)*$AD2466,"")</f>
        <v>0</v>
      </c>
      <c r="AU2466" s="1513" t="s">
        <v>847</v>
      </c>
      <c r="AV2466" s="1514"/>
      <c r="AW2466" s="1514"/>
      <c r="AX2466" s="1514"/>
      <c r="AY2466" s="1514"/>
      <c r="AZ2466" s="1515"/>
    </row>
    <row r="2467" spans="1:52" ht="13.5" customHeight="1">
      <c r="A2467" s="838">
        <f>IF(B2467&lt;&gt;"",MAX($A2465:$A2466)+1,"")</f>
        <v>2</v>
      </c>
      <c r="B2467" s="1036" t="s">
        <v>848</v>
      </c>
      <c r="C2467" s="817" t="s">
        <v>66</v>
      </c>
      <c r="D2467" s="1054">
        <v>2</v>
      </c>
      <c r="E2467" s="921">
        <v>2</v>
      </c>
      <c r="F2467" s="1071"/>
      <c r="G2467" s="1076"/>
      <c r="H2467" s="1077"/>
      <c r="I2467" s="1077"/>
      <c r="J2467" s="1060">
        <f t="shared" si="982"/>
        <v>0</v>
      </c>
      <c r="K2467" s="1071"/>
      <c r="L2467" s="1061"/>
      <c r="M2467" s="1063"/>
      <c r="N2467" s="1063"/>
      <c r="O2467" s="1060">
        <f>SUM(K2467:N2467)*$E2467</f>
        <v>0</v>
      </c>
      <c r="P2467" s="1078"/>
      <c r="Q2467" s="1061"/>
      <c r="R2467" s="1063"/>
      <c r="S2467" s="1063"/>
      <c r="T2467" s="1079">
        <f t="shared" si="983"/>
        <v>0</v>
      </c>
      <c r="U2467" s="1071">
        <f t="shared" ref="U2467:Y2482" si="988">SUM(F2467,K2467,P2467)</f>
        <v>0</v>
      </c>
      <c r="V2467" s="1061">
        <f t="shared" si="988"/>
        <v>0</v>
      </c>
      <c r="W2467" s="1063">
        <f t="shared" si="988"/>
        <v>0</v>
      </c>
      <c r="X2467" s="1063">
        <f t="shared" si="988"/>
        <v>0</v>
      </c>
      <c r="Y2467" s="1060">
        <f>SUM(J2467,O2467,T2467)</f>
        <v>0</v>
      </c>
      <c r="Z2467" s="1080">
        <f>A2467</f>
        <v>2</v>
      </c>
      <c r="AA2467" s="1081" t="str">
        <f t="shared" ref="AA2467:AD2525" si="989">B2467</f>
        <v>Củi gỗ</v>
      </c>
      <c r="AB2467" s="1082" t="str">
        <f t="shared" si="989"/>
        <v>kg</v>
      </c>
      <c r="AC2467" s="1083">
        <f t="shared" si="989"/>
        <v>2</v>
      </c>
      <c r="AD2467" s="1079">
        <f t="shared" si="989"/>
        <v>2</v>
      </c>
      <c r="AE2467" s="1071">
        <f t="shared" si="984"/>
        <v>1980</v>
      </c>
      <c r="AF2467" s="1071">
        <f t="shared" si="985"/>
        <v>0</v>
      </c>
      <c r="AG2467" s="1071">
        <f t="shared" si="985"/>
        <v>0</v>
      </c>
      <c r="AH2467" s="1071">
        <f t="shared" si="985"/>
        <v>0</v>
      </c>
      <c r="AI2467" s="1060">
        <f t="shared" ref="AI2467:AI2525" si="990">SUM(AE2467:AH2467)*$E2467</f>
        <v>3960</v>
      </c>
      <c r="AJ2467" s="1084"/>
      <c r="AK2467" s="1063"/>
      <c r="AL2467" s="1063"/>
      <c r="AM2467" s="1063"/>
      <c r="AN2467" s="1085">
        <f t="shared" si="986"/>
        <v>0</v>
      </c>
      <c r="AO2467" s="1061">
        <f t="shared" si="987"/>
        <v>0</v>
      </c>
      <c r="AP2467" s="1061">
        <f t="shared" si="987"/>
        <v>0</v>
      </c>
      <c r="AQ2467" s="1061">
        <f t="shared" si="987"/>
        <v>0</v>
      </c>
      <c r="AR2467" s="1061">
        <f t="shared" si="987"/>
        <v>0</v>
      </c>
      <c r="AS2467" s="1061">
        <f t="shared" si="987"/>
        <v>0</v>
      </c>
      <c r="AT2467" s="850">
        <f>IF(AC2467&lt;&gt;0,SUM(AO2467:AR2467)*$AC2467-SUM(AO2467:AR2467)*$AD2467,"")</f>
        <v>0</v>
      </c>
      <c r="AU2467" s="1516" t="s">
        <v>827</v>
      </c>
      <c r="AV2467" s="1517"/>
      <c r="AW2467" s="1517"/>
      <c r="AX2467" s="1517"/>
      <c r="AY2467" s="1517"/>
      <c r="AZ2467" s="851"/>
    </row>
    <row r="2468" spans="1:52" ht="13.5" customHeight="1">
      <c r="A2468" s="838">
        <f t="shared" ref="A2468:A2511" si="991">IF(B2468&lt;&gt;"",MAX($A2466:$A2467)+1,"")</f>
        <v>3</v>
      </c>
      <c r="B2468" s="1033" t="s">
        <v>849</v>
      </c>
      <c r="C2468" s="817" t="s">
        <v>66</v>
      </c>
      <c r="D2468" s="1054">
        <v>12.6</v>
      </c>
      <c r="E2468" s="921">
        <v>12.6</v>
      </c>
      <c r="F2468" s="1065">
        <v>8</v>
      </c>
      <c r="G2468" s="1086"/>
      <c r="H2468" s="1087"/>
      <c r="I2468" s="1077"/>
      <c r="J2468" s="1060">
        <f t="shared" si="982"/>
        <v>100.8</v>
      </c>
      <c r="K2468" s="1088">
        <v>17</v>
      </c>
      <c r="L2468" s="1061"/>
      <c r="M2468" s="1062"/>
      <c r="N2468" s="1063"/>
      <c r="O2468" s="1060">
        <f>SUM(K2468:N2468)*$E2468</f>
        <v>214.2</v>
      </c>
      <c r="P2468" s="1056">
        <v>14</v>
      </c>
      <c r="Q2468" s="1061"/>
      <c r="R2468" s="1062"/>
      <c r="S2468" s="1063"/>
      <c r="T2468" s="1079">
        <f t="shared" si="983"/>
        <v>176.4</v>
      </c>
      <c r="U2468" s="1065">
        <f t="shared" si="988"/>
        <v>39</v>
      </c>
      <c r="V2468" s="1061">
        <f t="shared" si="988"/>
        <v>0</v>
      </c>
      <c r="W2468" s="1062">
        <f t="shared" si="988"/>
        <v>0</v>
      </c>
      <c r="X2468" s="1063">
        <f t="shared" si="988"/>
        <v>0</v>
      </c>
      <c r="Y2468" s="1060">
        <f t="shared" si="988"/>
        <v>491.4</v>
      </c>
      <c r="Z2468" s="1080">
        <f t="shared" ref="Z2468:Z2525" si="992">A2468</f>
        <v>3</v>
      </c>
      <c r="AA2468" s="1081" t="str">
        <f t="shared" si="989"/>
        <v>Gạo X 23</v>
      </c>
      <c r="AB2468" s="1082" t="str">
        <f t="shared" si="989"/>
        <v>kg</v>
      </c>
      <c r="AC2468" s="1083">
        <f t="shared" si="989"/>
        <v>12.6</v>
      </c>
      <c r="AD2468" s="1089">
        <f t="shared" si="989"/>
        <v>12.6</v>
      </c>
      <c r="AE2468" s="1071">
        <f t="shared" si="984"/>
        <v>2889</v>
      </c>
      <c r="AF2468" s="1071">
        <f t="shared" si="985"/>
        <v>0</v>
      </c>
      <c r="AG2468" s="1071">
        <f t="shared" si="985"/>
        <v>0</v>
      </c>
      <c r="AH2468" s="1071">
        <f t="shared" si="985"/>
        <v>0</v>
      </c>
      <c r="AI2468" s="1060">
        <f t="shared" si="990"/>
        <v>36401.4</v>
      </c>
      <c r="AJ2468" s="1084"/>
      <c r="AK2468" s="1063"/>
      <c r="AL2468" s="1063"/>
      <c r="AM2468" s="1063"/>
      <c r="AN2468" s="1085">
        <f t="shared" si="986"/>
        <v>0</v>
      </c>
      <c r="AO2468" s="1061">
        <f t="shared" si="987"/>
        <v>39</v>
      </c>
      <c r="AP2468" s="1061">
        <f t="shared" si="987"/>
        <v>0</v>
      </c>
      <c r="AQ2468" s="1061">
        <f t="shared" si="987"/>
        <v>0</v>
      </c>
      <c r="AR2468" s="1061">
        <f t="shared" si="987"/>
        <v>0</v>
      </c>
      <c r="AS2468" s="1061">
        <f t="shared" si="987"/>
        <v>491.4</v>
      </c>
      <c r="AT2468" s="850">
        <f t="shared" ref="AT2468:AT2525" si="993">IF(AC2468&lt;&gt;0,SUM(AO2468:AR2468)*$AC2468-SUM(AO2468:AR2468)*$AD2468,"")</f>
        <v>0</v>
      </c>
      <c r="AU2468" s="859" t="s">
        <v>828</v>
      </c>
      <c r="AV2468" s="1518">
        <f>SUM(AX2469:AX2471)</f>
        <v>140</v>
      </c>
      <c r="AW2468" s="1519"/>
      <c r="AX2468" s="1519"/>
      <c r="AY2468" s="861"/>
      <c r="AZ2468" s="862" t="s">
        <v>829</v>
      </c>
    </row>
    <row r="2469" spans="1:52" ht="13.5" customHeight="1">
      <c r="A2469" s="838">
        <f t="shared" si="991"/>
        <v>4</v>
      </c>
      <c r="B2469" s="1038" t="s">
        <v>850</v>
      </c>
      <c r="C2469" s="817" t="s">
        <v>389</v>
      </c>
      <c r="D2469" s="1054">
        <v>10</v>
      </c>
      <c r="E2469" s="1055">
        <v>10</v>
      </c>
      <c r="F2469" s="1061"/>
      <c r="G2469" s="1090"/>
      <c r="H2469" s="1091"/>
      <c r="I2469" s="1077"/>
      <c r="J2469" s="1060">
        <f t="shared" si="982"/>
        <v>0</v>
      </c>
      <c r="K2469" s="1092"/>
      <c r="L2469" s="1061"/>
      <c r="M2469" s="1063">
        <v>0.5</v>
      </c>
      <c r="N2469" s="1063"/>
      <c r="O2469" s="1060">
        <f t="shared" ref="O2469:O2475" si="994">SUM(K2469:N2469)*$E2469</f>
        <v>5</v>
      </c>
      <c r="P2469" s="1093"/>
      <c r="Q2469" s="1061"/>
      <c r="R2469" s="1063"/>
      <c r="S2469" s="1063"/>
      <c r="T2469" s="1079">
        <f t="shared" si="983"/>
        <v>0</v>
      </c>
      <c r="U2469" s="1061">
        <f t="shared" si="988"/>
        <v>0</v>
      </c>
      <c r="V2469" s="1061">
        <f t="shared" si="988"/>
        <v>0</v>
      </c>
      <c r="W2469" s="1063">
        <f t="shared" si="988"/>
        <v>0.5</v>
      </c>
      <c r="X2469" s="1063">
        <f t="shared" si="988"/>
        <v>0</v>
      </c>
      <c r="Y2469" s="1060">
        <f t="shared" si="988"/>
        <v>5</v>
      </c>
      <c r="Z2469" s="1080">
        <f t="shared" si="992"/>
        <v>4</v>
      </c>
      <c r="AA2469" s="1081" t="str">
        <f t="shared" si="989"/>
        <v>Bột súp</v>
      </c>
      <c r="AB2469" s="1082" t="str">
        <f t="shared" si="989"/>
        <v>lít</v>
      </c>
      <c r="AC2469" s="1083">
        <f t="shared" si="989"/>
        <v>10</v>
      </c>
      <c r="AD2469" s="1089">
        <f t="shared" si="989"/>
        <v>10</v>
      </c>
      <c r="AE2469" s="1071">
        <f t="shared" si="984"/>
        <v>0</v>
      </c>
      <c r="AF2469" s="1071">
        <f t="shared" si="985"/>
        <v>0</v>
      </c>
      <c r="AG2469" s="1071">
        <f t="shared" si="985"/>
        <v>3</v>
      </c>
      <c r="AH2469" s="1071">
        <f t="shared" si="985"/>
        <v>0</v>
      </c>
      <c r="AI2469" s="1060">
        <f t="shared" si="990"/>
        <v>30</v>
      </c>
      <c r="AJ2469" s="1084"/>
      <c r="AK2469" s="1094"/>
      <c r="AL2469" s="1095"/>
      <c r="AM2469" s="1063"/>
      <c r="AN2469" s="1085">
        <f t="shared" si="986"/>
        <v>0</v>
      </c>
      <c r="AO2469" s="1061">
        <f t="shared" si="987"/>
        <v>0</v>
      </c>
      <c r="AP2469" s="1061">
        <f t="shared" si="987"/>
        <v>0</v>
      </c>
      <c r="AQ2469" s="1061">
        <f t="shared" si="987"/>
        <v>0.5</v>
      </c>
      <c r="AR2469" s="1061">
        <f t="shared" si="987"/>
        <v>0</v>
      </c>
      <c r="AS2469" s="1061">
        <f t="shared" si="987"/>
        <v>5</v>
      </c>
      <c r="AT2469" s="850">
        <f t="shared" si="993"/>
        <v>0</v>
      </c>
      <c r="AU2469" s="867" t="s">
        <v>830</v>
      </c>
      <c r="AV2469" s="868">
        <f>F2534</f>
        <v>43</v>
      </c>
      <c r="AW2469" s="861" t="s">
        <v>27</v>
      </c>
      <c r="AX2469" s="869">
        <f>H2534</f>
        <v>14</v>
      </c>
      <c r="AY2469" s="861" t="s">
        <v>28</v>
      </c>
      <c r="AZ2469" s="870">
        <f>AX2469*AV2469</f>
        <v>602</v>
      </c>
    </row>
    <row r="2470" spans="1:52" ht="13.5" customHeight="1">
      <c r="A2470" s="838">
        <f t="shared" si="991"/>
        <v>5</v>
      </c>
      <c r="B2470" s="1039" t="s">
        <v>851</v>
      </c>
      <c r="C2470" s="817" t="s">
        <v>389</v>
      </c>
      <c r="D2470" s="1054">
        <v>30</v>
      </c>
      <c r="E2470" s="1096">
        <v>25</v>
      </c>
      <c r="F2470" s="1061"/>
      <c r="G2470" s="1090">
        <v>1</v>
      </c>
      <c r="H2470" s="1091"/>
      <c r="I2470" s="1077"/>
      <c r="J2470" s="1060">
        <f t="shared" si="982"/>
        <v>25</v>
      </c>
      <c r="K2470" s="1092"/>
      <c r="L2470" s="1065">
        <v>1</v>
      </c>
      <c r="M2470" s="1063"/>
      <c r="N2470" s="1063"/>
      <c r="O2470" s="1060">
        <f t="shared" si="994"/>
        <v>25</v>
      </c>
      <c r="P2470" s="1093"/>
      <c r="Q2470" s="1065">
        <v>1</v>
      </c>
      <c r="R2470" s="1063"/>
      <c r="S2470" s="1063"/>
      <c r="T2470" s="1079">
        <f t="shared" si="983"/>
        <v>25</v>
      </c>
      <c r="U2470" s="1061">
        <f t="shared" si="988"/>
        <v>0</v>
      </c>
      <c r="V2470" s="1065">
        <f t="shared" si="988"/>
        <v>3</v>
      </c>
      <c r="W2470" s="1063">
        <f t="shared" si="988"/>
        <v>0</v>
      </c>
      <c r="X2470" s="1063">
        <f t="shared" si="988"/>
        <v>0</v>
      </c>
      <c r="Y2470" s="1060">
        <f t="shared" si="988"/>
        <v>75</v>
      </c>
      <c r="Z2470" s="1080">
        <f t="shared" si="992"/>
        <v>5</v>
      </c>
      <c r="AA2470" s="1081" t="str">
        <f t="shared" si="989"/>
        <v>Nmắm thường</v>
      </c>
      <c r="AB2470" s="1082" t="str">
        <f t="shared" si="989"/>
        <v>lít</v>
      </c>
      <c r="AC2470" s="1083">
        <f t="shared" si="989"/>
        <v>30</v>
      </c>
      <c r="AD2470" s="1089">
        <f t="shared" si="989"/>
        <v>25</v>
      </c>
      <c r="AE2470" s="1071">
        <f t="shared" si="984"/>
        <v>0</v>
      </c>
      <c r="AF2470" s="1071">
        <f t="shared" si="985"/>
        <v>29</v>
      </c>
      <c r="AG2470" s="1071">
        <f t="shared" si="985"/>
        <v>0</v>
      </c>
      <c r="AH2470" s="1071">
        <f t="shared" si="985"/>
        <v>0</v>
      </c>
      <c r="AI2470" s="1060">
        <f t="shared" si="990"/>
        <v>725</v>
      </c>
      <c r="AJ2470" s="1084"/>
      <c r="AK2470" s="1097"/>
      <c r="AL2470" s="1063"/>
      <c r="AM2470" s="1063"/>
      <c r="AN2470" s="1085">
        <f t="shared" si="986"/>
        <v>0</v>
      </c>
      <c r="AO2470" s="1061">
        <f t="shared" si="987"/>
        <v>0</v>
      </c>
      <c r="AP2470" s="1061">
        <f t="shared" si="987"/>
        <v>3</v>
      </c>
      <c r="AQ2470" s="1061">
        <f t="shared" si="987"/>
        <v>0</v>
      </c>
      <c r="AR2470" s="1061">
        <f t="shared" si="987"/>
        <v>0</v>
      </c>
      <c r="AS2470" s="1061">
        <f t="shared" si="987"/>
        <v>75</v>
      </c>
      <c r="AT2470" s="850">
        <f t="shared" si="993"/>
        <v>15</v>
      </c>
      <c r="AU2470" s="867" t="s">
        <v>831</v>
      </c>
      <c r="AV2470" s="874">
        <f>F2535</f>
        <v>43</v>
      </c>
      <c r="AW2470" s="861" t="s">
        <v>27</v>
      </c>
      <c r="AX2470" s="869">
        <f>H2535</f>
        <v>94</v>
      </c>
      <c r="AY2470" s="861" t="s">
        <v>28</v>
      </c>
      <c r="AZ2470" s="870">
        <f>AX2470*AV2470</f>
        <v>4042</v>
      </c>
    </row>
    <row r="2471" spans="1:52" ht="13.5" customHeight="1">
      <c r="A2471" s="838">
        <f t="shared" si="991"/>
        <v>6</v>
      </c>
      <c r="B2471" s="1039" t="s">
        <v>496</v>
      </c>
      <c r="C2471" s="817" t="s">
        <v>852</v>
      </c>
      <c r="D2471" s="1054">
        <v>42</v>
      </c>
      <c r="E2471" s="1098">
        <v>42</v>
      </c>
      <c r="F2471" s="1061"/>
      <c r="G2471" s="1086"/>
      <c r="H2471" s="1063">
        <v>0.2</v>
      </c>
      <c r="I2471" s="1077"/>
      <c r="J2471" s="1060">
        <f t="shared" si="982"/>
        <v>8.4</v>
      </c>
      <c r="K2471" s="1092"/>
      <c r="L2471" s="1061"/>
      <c r="M2471" s="1099">
        <v>0.4</v>
      </c>
      <c r="N2471" s="1063"/>
      <c r="O2471" s="1060">
        <f t="shared" si="994"/>
        <v>16.8</v>
      </c>
      <c r="P2471" s="1093"/>
      <c r="Q2471" s="1061"/>
      <c r="R2471" s="1100">
        <v>0.4</v>
      </c>
      <c r="S2471" s="1063"/>
      <c r="T2471" s="1079">
        <f t="shared" si="983"/>
        <v>16.8</v>
      </c>
      <c r="U2471" s="1061">
        <f t="shared" si="988"/>
        <v>0</v>
      </c>
      <c r="V2471" s="1061">
        <f t="shared" si="988"/>
        <v>0</v>
      </c>
      <c r="W2471" s="1063">
        <f t="shared" si="988"/>
        <v>1</v>
      </c>
      <c r="X2471" s="1063">
        <f t="shared" si="988"/>
        <v>0</v>
      </c>
      <c r="Y2471" s="1060">
        <f t="shared" si="988"/>
        <v>42</v>
      </c>
      <c r="Z2471" s="1080">
        <f t="shared" si="992"/>
        <v>6</v>
      </c>
      <c r="AA2471" s="1101" t="str">
        <f t="shared" si="989"/>
        <v>Mì chính VEDAN</v>
      </c>
      <c r="AB2471" s="1082" t="str">
        <f t="shared" si="989"/>
        <v>Kg</v>
      </c>
      <c r="AC2471" s="1083">
        <f t="shared" si="989"/>
        <v>42</v>
      </c>
      <c r="AD2471" s="1089">
        <f t="shared" si="989"/>
        <v>42</v>
      </c>
      <c r="AE2471" s="1071">
        <f t="shared" si="984"/>
        <v>0</v>
      </c>
      <c r="AF2471" s="1071">
        <f t="shared" si="985"/>
        <v>0</v>
      </c>
      <c r="AG2471" s="1071">
        <f t="shared" si="985"/>
        <v>8.1000000000000014</v>
      </c>
      <c r="AH2471" s="1071">
        <f t="shared" si="985"/>
        <v>0</v>
      </c>
      <c r="AI2471" s="1060">
        <f t="shared" si="990"/>
        <v>340.20000000000005</v>
      </c>
      <c r="AJ2471" s="1102"/>
      <c r="AK2471" s="1063"/>
      <c r="AL2471" s="1103"/>
      <c r="AM2471" s="1063"/>
      <c r="AN2471" s="1085">
        <f t="shared" si="986"/>
        <v>0</v>
      </c>
      <c r="AO2471" s="1061">
        <f t="shared" si="987"/>
        <v>0</v>
      </c>
      <c r="AP2471" s="1061">
        <f t="shared" si="987"/>
        <v>0</v>
      </c>
      <c r="AQ2471" s="1061">
        <f t="shared" si="987"/>
        <v>1</v>
      </c>
      <c r="AR2471" s="1061">
        <f t="shared" si="987"/>
        <v>0</v>
      </c>
      <c r="AS2471" s="1061">
        <f t="shared" si="987"/>
        <v>42</v>
      </c>
      <c r="AT2471" s="850">
        <f t="shared" si="993"/>
        <v>0</v>
      </c>
      <c r="AU2471" s="880" t="s">
        <v>832</v>
      </c>
      <c r="AV2471" s="874">
        <f>F2536</f>
        <v>43</v>
      </c>
      <c r="AW2471" s="861" t="s">
        <v>27</v>
      </c>
      <c r="AX2471" s="869">
        <f>H2536</f>
        <v>32</v>
      </c>
      <c r="AY2471" s="861" t="s">
        <v>28</v>
      </c>
      <c r="AZ2471" s="870">
        <f>AX2471*AV2471</f>
        <v>1376</v>
      </c>
    </row>
    <row r="2472" spans="1:52" ht="13.5" customHeight="1">
      <c r="A2472" s="838">
        <f t="shared" si="991"/>
        <v>7</v>
      </c>
      <c r="B2472" s="1036" t="s">
        <v>43</v>
      </c>
      <c r="C2472" s="881" t="s">
        <v>66</v>
      </c>
      <c r="D2472" s="1104">
        <v>3.5</v>
      </c>
      <c r="E2472" s="1105">
        <v>3.5</v>
      </c>
      <c r="F2472" s="1106"/>
      <c r="G2472" s="1086"/>
      <c r="H2472" s="1107">
        <v>0</v>
      </c>
      <c r="I2472" s="1077"/>
      <c r="J2472" s="1060">
        <f t="shared" si="982"/>
        <v>0</v>
      </c>
      <c r="K2472" s="1092"/>
      <c r="L2472" s="1061"/>
      <c r="M2472" s="1099">
        <v>1</v>
      </c>
      <c r="N2472" s="1063"/>
      <c r="O2472" s="1060">
        <f t="shared" si="994"/>
        <v>3.5</v>
      </c>
      <c r="P2472" s="1093" t="s">
        <v>883</v>
      </c>
      <c r="Q2472" s="1061"/>
      <c r="R2472" s="1100">
        <v>1</v>
      </c>
      <c r="S2472" s="1063"/>
      <c r="T2472" s="1079">
        <f t="shared" si="983"/>
        <v>3.5</v>
      </c>
      <c r="U2472" s="1061">
        <f>SUM(F2472,K2472,P2472)</f>
        <v>0</v>
      </c>
      <c r="V2472" s="1061"/>
      <c r="W2472" s="1063">
        <f t="shared" si="988"/>
        <v>2</v>
      </c>
      <c r="X2472" s="1063">
        <f t="shared" si="988"/>
        <v>0</v>
      </c>
      <c r="Y2472" s="1060">
        <f t="shared" si="988"/>
        <v>7</v>
      </c>
      <c r="Z2472" s="1080">
        <f t="shared" si="992"/>
        <v>7</v>
      </c>
      <c r="AA2472" s="1101" t="str">
        <f t="shared" si="989"/>
        <v>Muối trắng</v>
      </c>
      <c r="AB2472" s="1082" t="str">
        <f t="shared" si="989"/>
        <v>kg</v>
      </c>
      <c r="AC2472" s="1083">
        <f t="shared" si="989"/>
        <v>3.5</v>
      </c>
      <c r="AD2472" s="1089">
        <f t="shared" si="989"/>
        <v>3.5</v>
      </c>
      <c r="AE2472" s="1071">
        <f t="shared" si="984"/>
        <v>0</v>
      </c>
      <c r="AF2472" s="1071">
        <f t="shared" si="985"/>
        <v>0</v>
      </c>
      <c r="AG2472" s="1071">
        <f t="shared" si="985"/>
        <v>62</v>
      </c>
      <c r="AH2472" s="1071">
        <f t="shared" si="985"/>
        <v>0</v>
      </c>
      <c r="AI2472" s="1060">
        <f t="shared" si="990"/>
        <v>217</v>
      </c>
      <c r="AJ2472" s="1102"/>
      <c r="AK2472" s="1063"/>
      <c r="AL2472" s="1103"/>
      <c r="AM2472" s="1063"/>
      <c r="AN2472" s="1085">
        <f t="shared" si="986"/>
        <v>0</v>
      </c>
      <c r="AO2472" s="1061">
        <f t="shared" si="987"/>
        <v>0</v>
      </c>
      <c r="AP2472" s="1061">
        <f t="shared" si="987"/>
        <v>0</v>
      </c>
      <c r="AQ2472" s="1061">
        <f t="shared" si="987"/>
        <v>2</v>
      </c>
      <c r="AR2472" s="1061">
        <f t="shared" si="987"/>
        <v>0</v>
      </c>
      <c r="AS2472" s="1061">
        <f t="shared" si="987"/>
        <v>7</v>
      </c>
      <c r="AT2472" s="850">
        <f t="shared" si="993"/>
        <v>0</v>
      </c>
      <c r="AU2472" s="886" t="s">
        <v>833</v>
      </c>
      <c r="AV2472" s="1520">
        <f>SUM(AX2473:AX2475)</f>
        <v>124</v>
      </c>
      <c r="AW2472" s="1520"/>
      <c r="AX2472" s="1520"/>
      <c r="AY2472" s="861"/>
      <c r="AZ2472" s="862" t="s">
        <v>829</v>
      </c>
    </row>
    <row r="2473" spans="1:52" ht="13.5" customHeight="1">
      <c r="A2473" s="838">
        <f t="shared" si="991"/>
        <v>8</v>
      </c>
      <c r="B2473" s="1039" t="s">
        <v>618</v>
      </c>
      <c r="C2473" s="817" t="s">
        <v>66</v>
      </c>
      <c r="D2473" s="1054">
        <v>35</v>
      </c>
      <c r="E2473" s="921">
        <v>35</v>
      </c>
      <c r="F2473" s="1061"/>
      <c r="G2473" s="1086"/>
      <c r="H2473" s="1063">
        <v>0.2</v>
      </c>
      <c r="I2473" s="1077"/>
      <c r="J2473" s="1060">
        <f t="shared" si="982"/>
        <v>7</v>
      </c>
      <c r="K2473" s="1092"/>
      <c r="L2473" s="1061"/>
      <c r="M2473" s="1099">
        <v>0.4</v>
      </c>
      <c r="N2473" s="1063"/>
      <c r="O2473" s="1060">
        <f t="shared" si="994"/>
        <v>14</v>
      </c>
      <c r="P2473" s="1092"/>
      <c r="Q2473" s="1061"/>
      <c r="R2473" s="1099">
        <v>0.4</v>
      </c>
      <c r="S2473" s="1063"/>
      <c r="T2473" s="1079">
        <f t="shared" si="983"/>
        <v>14</v>
      </c>
      <c r="U2473" s="1061">
        <f>SUM(F2473,K2473,P2473)</f>
        <v>0</v>
      </c>
      <c r="V2473" s="1061">
        <f t="shared" ref="V2473:Y2524" si="995">SUM(G2473,L2473,Q2473)</f>
        <v>0</v>
      </c>
      <c r="W2473" s="1063">
        <f t="shared" si="988"/>
        <v>1</v>
      </c>
      <c r="X2473" s="1063">
        <f t="shared" si="988"/>
        <v>0</v>
      </c>
      <c r="Y2473" s="1060">
        <f t="shared" si="988"/>
        <v>35</v>
      </c>
      <c r="Z2473" s="1080">
        <f t="shared" si="992"/>
        <v>8</v>
      </c>
      <c r="AA2473" s="1101" t="str">
        <f t="shared" si="989"/>
        <v xml:space="preserve">Tỏi khô </v>
      </c>
      <c r="AB2473" s="1082" t="str">
        <f t="shared" si="989"/>
        <v>kg</v>
      </c>
      <c r="AC2473" s="1083">
        <f t="shared" si="989"/>
        <v>35</v>
      </c>
      <c r="AD2473" s="1089">
        <f t="shared" si="989"/>
        <v>35</v>
      </c>
      <c r="AE2473" s="1071">
        <f t="shared" si="984"/>
        <v>0</v>
      </c>
      <c r="AF2473" s="1071">
        <f t="shared" si="985"/>
        <v>0</v>
      </c>
      <c r="AG2473" s="1071">
        <f t="shared" si="985"/>
        <v>4.8000000000000007</v>
      </c>
      <c r="AH2473" s="1071">
        <f t="shared" si="985"/>
        <v>0</v>
      </c>
      <c r="AI2473" s="1060">
        <f t="shared" si="990"/>
        <v>168.00000000000003</v>
      </c>
      <c r="AJ2473" s="1102"/>
      <c r="AK2473" s="1063"/>
      <c r="AL2473" s="1103"/>
      <c r="AM2473" s="1063"/>
      <c r="AN2473" s="1085">
        <f t="shared" si="986"/>
        <v>0</v>
      </c>
      <c r="AO2473" s="1061">
        <f t="shared" si="987"/>
        <v>0</v>
      </c>
      <c r="AP2473" s="1061">
        <f t="shared" si="987"/>
        <v>0</v>
      </c>
      <c r="AQ2473" s="1061">
        <f t="shared" si="987"/>
        <v>1</v>
      </c>
      <c r="AR2473" s="1061">
        <f t="shared" si="987"/>
        <v>0</v>
      </c>
      <c r="AS2473" s="1061">
        <f t="shared" si="987"/>
        <v>35</v>
      </c>
      <c r="AT2473" s="850">
        <f t="shared" si="993"/>
        <v>0</v>
      </c>
      <c r="AU2473" s="880" t="s">
        <v>830</v>
      </c>
      <c r="AV2473" s="868">
        <f>K2534</f>
        <v>7</v>
      </c>
      <c r="AW2473" s="861" t="s">
        <v>27</v>
      </c>
      <c r="AX2473" s="888">
        <f>M2534</f>
        <v>14</v>
      </c>
      <c r="AY2473" s="861" t="s">
        <v>28</v>
      </c>
      <c r="AZ2473" s="870">
        <f>AX2473*AV2473</f>
        <v>98</v>
      </c>
    </row>
    <row r="2474" spans="1:52" ht="13.5" customHeight="1">
      <c r="A2474" s="838">
        <f t="shared" si="991"/>
        <v>9</v>
      </c>
      <c r="B2474" s="1039" t="s">
        <v>44</v>
      </c>
      <c r="C2474" s="817" t="s">
        <v>66</v>
      </c>
      <c r="D2474" s="1054">
        <v>20</v>
      </c>
      <c r="E2474" s="921">
        <v>20</v>
      </c>
      <c r="F2474" s="1061"/>
      <c r="G2474" s="1086"/>
      <c r="H2474" s="1063">
        <v>0.2</v>
      </c>
      <c r="I2474" s="1077"/>
      <c r="J2474" s="1060">
        <f t="shared" si="982"/>
        <v>4</v>
      </c>
      <c r="K2474" s="1092"/>
      <c r="L2474" s="1061"/>
      <c r="M2474" s="1099">
        <v>0.4</v>
      </c>
      <c r="N2474" s="1063"/>
      <c r="O2474" s="1060">
        <f t="shared" si="994"/>
        <v>8</v>
      </c>
      <c r="P2474" s="1061"/>
      <c r="Q2474" s="1061" t="s">
        <v>884</v>
      </c>
      <c r="R2474" s="1099">
        <v>0.4</v>
      </c>
      <c r="S2474" s="1063"/>
      <c r="T2474" s="1079">
        <f t="shared" si="983"/>
        <v>8</v>
      </c>
      <c r="U2474" s="1061"/>
      <c r="V2474" s="1061">
        <f t="shared" si="995"/>
        <v>0</v>
      </c>
      <c r="W2474" s="1063">
        <f t="shared" si="988"/>
        <v>1</v>
      </c>
      <c r="X2474" s="1063">
        <f t="shared" si="988"/>
        <v>0</v>
      </c>
      <c r="Y2474" s="1060">
        <f t="shared" si="988"/>
        <v>20</v>
      </c>
      <c r="Z2474" s="1080">
        <f t="shared" si="992"/>
        <v>9</v>
      </c>
      <c r="AA2474" s="1101" t="str">
        <f t="shared" si="989"/>
        <v>Hành củ</v>
      </c>
      <c r="AB2474" s="1082" t="str">
        <f t="shared" si="989"/>
        <v>kg</v>
      </c>
      <c r="AC2474" s="1083">
        <f t="shared" si="989"/>
        <v>20</v>
      </c>
      <c r="AD2474" s="1089">
        <f t="shared" si="989"/>
        <v>20</v>
      </c>
      <c r="AE2474" s="1071">
        <f t="shared" si="984"/>
        <v>0</v>
      </c>
      <c r="AF2474" s="1071">
        <f t="shared" si="985"/>
        <v>0</v>
      </c>
      <c r="AG2474" s="1071">
        <f t="shared" si="985"/>
        <v>4.8000000000000007</v>
      </c>
      <c r="AH2474" s="1071">
        <f t="shared" si="985"/>
        <v>0</v>
      </c>
      <c r="AI2474" s="1060">
        <f t="shared" si="990"/>
        <v>96.000000000000014</v>
      </c>
      <c r="AJ2474" s="1102"/>
      <c r="AK2474" s="1063"/>
      <c r="AL2474" s="1103"/>
      <c r="AM2474" s="1063"/>
      <c r="AN2474" s="1108">
        <f t="shared" si="986"/>
        <v>0</v>
      </c>
      <c r="AO2474" s="1061">
        <f t="shared" si="987"/>
        <v>0</v>
      </c>
      <c r="AP2474" s="1061">
        <f t="shared" si="987"/>
        <v>0</v>
      </c>
      <c r="AQ2474" s="1061">
        <f t="shared" si="987"/>
        <v>1</v>
      </c>
      <c r="AR2474" s="1061">
        <f t="shared" si="987"/>
        <v>0</v>
      </c>
      <c r="AS2474" s="1061">
        <f t="shared" si="987"/>
        <v>20</v>
      </c>
      <c r="AT2474" s="850">
        <f t="shared" si="993"/>
        <v>0</v>
      </c>
      <c r="AU2474" s="880" t="s">
        <v>831</v>
      </c>
      <c r="AV2474" s="868">
        <f>K2535</f>
        <v>15</v>
      </c>
      <c r="AW2474" s="861" t="s">
        <v>27</v>
      </c>
      <c r="AX2474" s="888">
        <f>M2535</f>
        <v>86</v>
      </c>
      <c r="AY2474" s="861" t="s">
        <v>28</v>
      </c>
      <c r="AZ2474" s="870">
        <f>AX2474*AV2474</f>
        <v>1290</v>
      </c>
    </row>
    <row r="2475" spans="1:52" ht="13.5" customHeight="1">
      <c r="A2475" s="838">
        <f t="shared" si="991"/>
        <v>10</v>
      </c>
      <c r="B2475" s="1039" t="s">
        <v>593</v>
      </c>
      <c r="C2475" s="817" t="s">
        <v>389</v>
      </c>
      <c r="D2475" s="1054">
        <v>22</v>
      </c>
      <c r="E2475" s="921">
        <v>22</v>
      </c>
      <c r="F2475" s="1061"/>
      <c r="G2475" s="1086"/>
      <c r="H2475" s="1063">
        <v>0.5</v>
      </c>
      <c r="I2475" s="1077"/>
      <c r="J2475" s="1060">
        <f t="shared" si="982"/>
        <v>11</v>
      </c>
      <c r="K2475" s="1092"/>
      <c r="L2475" s="1061"/>
      <c r="M2475" s="1099">
        <v>1</v>
      </c>
      <c r="N2475" s="1063"/>
      <c r="O2475" s="1060">
        <f t="shared" si="994"/>
        <v>22</v>
      </c>
      <c r="P2475" s="1093"/>
      <c r="Q2475" s="1061"/>
      <c r="R2475" s="1109">
        <v>1</v>
      </c>
      <c r="S2475" s="1063"/>
      <c r="T2475" s="1079">
        <f t="shared" si="983"/>
        <v>22</v>
      </c>
      <c r="U2475" s="1061">
        <f>SUM(F2475,K2475,P2475)</f>
        <v>0</v>
      </c>
      <c r="V2475" s="1061">
        <f t="shared" si="995"/>
        <v>0</v>
      </c>
      <c r="W2475" s="1063">
        <f t="shared" si="988"/>
        <v>2.5</v>
      </c>
      <c r="X2475" s="1063">
        <f t="shared" si="988"/>
        <v>0</v>
      </c>
      <c r="Y2475" s="1060">
        <f t="shared" si="988"/>
        <v>55</v>
      </c>
      <c r="Z2475" s="1080">
        <f t="shared" si="992"/>
        <v>10</v>
      </c>
      <c r="AA2475" s="1101" t="str">
        <f t="shared" si="989"/>
        <v>Dầu ăn Mavela</v>
      </c>
      <c r="AB2475" s="1082" t="str">
        <f t="shared" si="989"/>
        <v>lít</v>
      </c>
      <c r="AC2475" s="1083">
        <f t="shared" si="989"/>
        <v>22</v>
      </c>
      <c r="AD2475" s="1089">
        <f t="shared" si="989"/>
        <v>22</v>
      </c>
      <c r="AE2475" s="1071">
        <f t="shared" si="984"/>
        <v>0</v>
      </c>
      <c r="AF2475" s="1071">
        <f t="shared" si="985"/>
        <v>0</v>
      </c>
      <c r="AG2475" s="1071">
        <f t="shared" si="985"/>
        <v>7</v>
      </c>
      <c r="AH2475" s="1071">
        <f t="shared" si="985"/>
        <v>0</v>
      </c>
      <c r="AI2475" s="1060">
        <f t="shared" si="990"/>
        <v>154</v>
      </c>
      <c r="AJ2475" s="1102"/>
      <c r="AK2475" s="1063"/>
      <c r="AL2475" s="1103"/>
      <c r="AM2475" s="1063"/>
      <c r="AN2475" s="1085">
        <f t="shared" si="986"/>
        <v>0</v>
      </c>
      <c r="AO2475" s="1061">
        <f t="shared" si="987"/>
        <v>0</v>
      </c>
      <c r="AP2475" s="1061">
        <f t="shared" si="987"/>
        <v>0</v>
      </c>
      <c r="AQ2475" s="1061">
        <f t="shared" si="987"/>
        <v>2.5</v>
      </c>
      <c r="AR2475" s="1061">
        <f t="shared" si="987"/>
        <v>0</v>
      </c>
      <c r="AS2475" s="1061">
        <f t="shared" si="987"/>
        <v>55</v>
      </c>
      <c r="AT2475" s="850">
        <f t="shared" si="993"/>
        <v>0</v>
      </c>
      <c r="AU2475" s="880" t="s">
        <v>832</v>
      </c>
      <c r="AV2475" s="868">
        <f>K2536</f>
        <v>7</v>
      </c>
      <c r="AW2475" s="861" t="s">
        <v>27</v>
      </c>
      <c r="AX2475" s="888">
        <f>M2536</f>
        <v>24</v>
      </c>
      <c r="AY2475" s="861" t="s">
        <v>28</v>
      </c>
      <c r="AZ2475" s="870">
        <f>AX2475*AV2475</f>
        <v>168</v>
      </c>
    </row>
    <row r="2476" spans="1:52" ht="13.5" customHeight="1">
      <c r="A2476" s="838">
        <f t="shared" si="991"/>
        <v>11</v>
      </c>
      <c r="B2476" s="1039" t="s">
        <v>45</v>
      </c>
      <c r="C2476" s="817" t="s">
        <v>66</v>
      </c>
      <c r="D2476" s="1054">
        <v>130</v>
      </c>
      <c r="E2476" s="921">
        <v>90</v>
      </c>
      <c r="F2476" s="1061" t="s">
        <v>885</v>
      </c>
      <c r="G2476" s="1086" t="s">
        <v>886</v>
      </c>
      <c r="H2476" s="1063"/>
      <c r="I2476" s="1077"/>
      <c r="J2476" s="1060">
        <f t="shared" si="982"/>
        <v>0</v>
      </c>
      <c r="K2476" s="1092"/>
      <c r="L2476" s="1061"/>
      <c r="M2476" s="1110"/>
      <c r="N2476" s="1063"/>
      <c r="O2476" s="1060">
        <f>SUM(K2476:N2476)*$E2476</f>
        <v>0</v>
      </c>
      <c r="P2476" s="1093"/>
      <c r="Q2476" s="1061"/>
      <c r="R2476" s="1100"/>
      <c r="S2476" s="1063"/>
      <c r="T2476" s="1079">
        <f t="shared" si="983"/>
        <v>0</v>
      </c>
      <c r="U2476" s="1061">
        <f t="shared" ref="U2476:U2482" si="996">SUM(F2476,K2476,P2476)</f>
        <v>0</v>
      </c>
      <c r="V2476" s="1061">
        <f t="shared" si="995"/>
        <v>0</v>
      </c>
      <c r="W2476" s="1063">
        <f t="shared" si="988"/>
        <v>0</v>
      </c>
      <c r="X2476" s="1063">
        <f t="shared" si="988"/>
        <v>0</v>
      </c>
      <c r="Y2476" s="1060">
        <f t="shared" si="988"/>
        <v>0</v>
      </c>
      <c r="Z2476" s="1080">
        <f t="shared" si="992"/>
        <v>11</v>
      </c>
      <c r="AA2476" s="1101" t="str">
        <f t="shared" si="989"/>
        <v>Tiêu bắc</v>
      </c>
      <c r="AB2476" s="1082" t="str">
        <f t="shared" si="989"/>
        <v>kg</v>
      </c>
      <c r="AC2476" s="1083">
        <f t="shared" si="989"/>
        <v>130</v>
      </c>
      <c r="AD2476" s="1089">
        <f t="shared" si="989"/>
        <v>90</v>
      </c>
      <c r="AE2476" s="1071">
        <f t="shared" si="984"/>
        <v>0</v>
      </c>
      <c r="AF2476" s="1071">
        <f t="shared" si="985"/>
        <v>0</v>
      </c>
      <c r="AG2476" s="1071">
        <f t="shared" si="985"/>
        <v>1.3999999999999977</v>
      </c>
      <c r="AH2476" s="1071">
        <f t="shared" si="985"/>
        <v>0</v>
      </c>
      <c r="AI2476" s="1060">
        <f t="shared" si="990"/>
        <v>125.99999999999979</v>
      </c>
      <c r="AJ2476" s="1102"/>
      <c r="AK2476" s="1063"/>
      <c r="AL2476" s="1103"/>
      <c r="AM2476" s="1063"/>
      <c r="AN2476" s="1085">
        <f t="shared" si="986"/>
        <v>0</v>
      </c>
      <c r="AO2476" s="1061">
        <f t="shared" si="987"/>
        <v>0</v>
      </c>
      <c r="AP2476" s="1061">
        <f t="shared" si="987"/>
        <v>0</v>
      </c>
      <c r="AQ2476" s="1061">
        <f t="shared" si="987"/>
        <v>0</v>
      </c>
      <c r="AR2476" s="1061">
        <f t="shared" si="987"/>
        <v>0</v>
      </c>
      <c r="AS2476" s="1061">
        <f t="shared" si="987"/>
        <v>0</v>
      </c>
      <c r="AT2476" s="850">
        <f t="shared" si="993"/>
        <v>0</v>
      </c>
      <c r="AU2476" s="1521" t="str">
        <f>B2537</f>
        <v xml:space="preserve">  + Ăn thêm</v>
      </c>
      <c r="AV2476" s="1522"/>
      <c r="AW2476" s="1522"/>
      <c r="AX2476" s="1522"/>
      <c r="AY2476" s="1522"/>
      <c r="AZ2476" s="892">
        <f>J2537</f>
        <v>0</v>
      </c>
    </row>
    <row r="2477" spans="1:52" ht="13.5" customHeight="1">
      <c r="A2477" s="838">
        <f t="shared" si="991"/>
        <v>12</v>
      </c>
      <c r="B2477" s="1039" t="s">
        <v>46</v>
      </c>
      <c r="C2477" s="817" t="s">
        <v>66</v>
      </c>
      <c r="D2477" s="1054">
        <v>35</v>
      </c>
      <c r="E2477" s="921">
        <v>35</v>
      </c>
      <c r="F2477" s="1061"/>
      <c r="G2477" s="1086"/>
      <c r="H2477" s="1063">
        <v>0.1</v>
      </c>
      <c r="I2477" s="1077"/>
      <c r="J2477" s="1060">
        <f t="shared" si="982"/>
        <v>3.5</v>
      </c>
      <c r="K2477" s="1092"/>
      <c r="L2477" s="1061"/>
      <c r="M2477" s="1110">
        <v>0.2</v>
      </c>
      <c r="N2477" s="1063"/>
      <c r="O2477" s="1060">
        <f t="shared" ref="O2477:O2525" si="997">SUM(K2477:N2477)*$E2477</f>
        <v>7</v>
      </c>
      <c r="P2477" s="1093"/>
      <c r="Q2477" s="1061"/>
      <c r="R2477" s="1100">
        <v>0.2</v>
      </c>
      <c r="S2477" s="1063"/>
      <c r="T2477" s="1079">
        <f t="shared" si="983"/>
        <v>7</v>
      </c>
      <c r="U2477" s="1061">
        <f t="shared" si="996"/>
        <v>0</v>
      </c>
      <c r="V2477" s="1061">
        <f t="shared" si="995"/>
        <v>0</v>
      </c>
      <c r="W2477" s="1063">
        <f t="shared" si="988"/>
        <v>0.5</v>
      </c>
      <c r="X2477" s="1063">
        <f t="shared" si="988"/>
        <v>0</v>
      </c>
      <c r="Y2477" s="1060">
        <f>SUM(J2477,O2477,T2477)</f>
        <v>17.5</v>
      </c>
      <c r="Z2477" s="1080">
        <f t="shared" si="992"/>
        <v>12</v>
      </c>
      <c r="AA2477" s="1101" t="str">
        <f t="shared" si="989"/>
        <v>Kẹo đắng</v>
      </c>
      <c r="AB2477" s="1082" t="str">
        <f t="shared" si="989"/>
        <v>kg</v>
      </c>
      <c r="AC2477" s="1083">
        <f t="shared" si="989"/>
        <v>35</v>
      </c>
      <c r="AD2477" s="1089">
        <f t="shared" si="989"/>
        <v>35</v>
      </c>
      <c r="AE2477" s="1071">
        <f t="shared" si="984"/>
        <v>0</v>
      </c>
      <c r="AF2477" s="1071">
        <f t="shared" si="985"/>
        <v>0</v>
      </c>
      <c r="AG2477" s="1071">
        <f t="shared" si="985"/>
        <v>0</v>
      </c>
      <c r="AH2477" s="1071">
        <f t="shared" si="985"/>
        <v>0</v>
      </c>
      <c r="AI2477" s="1060">
        <f t="shared" si="990"/>
        <v>0</v>
      </c>
      <c r="AJ2477" s="1102"/>
      <c r="AK2477" s="1063"/>
      <c r="AL2477" s="1103">
        <v>5</v>
      </c>
      <c r="AM2477" s="1063"/>
      <c r="AN2477" s="1085">
        <f t="shared" si="986"/>
        <v>175</v>
      </c>
      <c r="AO2477" s="1061">
        <f t="shared" si="987"/>
        <v>0</v>
      </c>
      <c r="AP2477" s="1061">
        <f t="shared" si="987"/>
        <v>0</v>
      </c>
      <c r="AQ2477" s="1061">
        <f t="shared" si="987"/>
        <v>0.5</v>
      </c>
      <c r="AR2477" s="1061">
        <f t="shared" si="987"/>
        <v>0</v>
      </c>
      <c r="AS2477" s="1061">
        <f t="shared" si="987"/>
        <v>17.5</v>
      </c>
      <c r="AT2477" s="850">
        <f t="shared" si="993"/>
        <v>0</v>
      </c>
      <c r="AU2477" s="1521" t="str">
        <f>B2538</f>
        <v xml:space="preserve"> + ăn thêm </v>
      </c>
      <c r="AV2477" s="1522"/>
      <c r="AW2477" s="1522"/>
      <c r="AX2477" s="1522"/>
      <c r="AY2477" s="1522"/>
      <c r="AZ2477" s="870">
        <f>J2538</f>
        <v>0</v>
      </c>
    </row>
    <row r="2478" spans="1:52" ht="13.5" customHeight="1">
      <c r="A2478" s="838">
        <f t="shared" si="991"/>
        <v>13</v>
      </c>
      <c r="B2478" s="1039" t="s">
        <v>47</v>
      </c>
      <c r="C2478" s="817" t="s">
        <v>66</v>
      </c>
      <c r="D2478" s="1054">
        <v>17</v>
      </c>
      <c r="E2478" s="921">
        <v>17</v>
      </c>
      <c r="F2478" s="1061"/>
      <c r="G2478" s="1086"/>
      <c r="H2478" s="1063"/>
      <c r="I2478" s="1077"/>
      <c r="J2478" s="1060">
        <f t="shared" si="982"/>
        <v>0</v>
      </c>
      <c r="K2478" s="1092"/>
      <c r="L2478" s="1061"/>
      <c r="M2478" s="1110"/>
      <c r="N2478" s="1063"/>
      <c r="O2478" s="1060">
        <f t="shared" si="997"/>
        <v>0</v>
      </c>
      <c r="P2478" s="1093"/>
      <c r="Q2478" s="1061"/>
      <c r="R2478" s="1100"/>
      <c r="S2478" s="1063"/>
      <c r="T2478" s="1079">
        <f t="shared" si="983"/>
        <v>0</v>
      </c>
      <c r="U2478" s="1061">
        <f t="shared" si="996"/>
        <v>0</v>
      </c>
      <c r="V2478" s="1061">
        <f t="shared" si="995"/>
        <v>0</v>
      </c>
      <c r="W2478" s="1063">
        <f t="shared" si="988"/>
        <v>0</v>
      </c>
      <c r="X2478" s="1063">
        <f t="shared" si="988"/>
        <v>0</v>
      </c>
      <c r="Y2478" s="1060">
        <f t="shared" si="988"/>
        <v>0</v>
      </c>
      <c r="Z2478" s="1080">
        <f t="shared" si="992"/>
        <v>13</v>
      </c>
      <c r="AA2478" s="1101" t="str">
        <f t="shared" si="989"/>
        <v>Đường trắng</v>
      </c>
      <c r="AB2478" s="1082" t="str">
        <f t="shared" si="989"/>
        <v>kg</v>
      </c>
      <c r="AC2478" s="1083">
        <f t="shared" si="989"/>
        <v>17</v>
      </c>
      <c r="AD2478" s="1089">
        <f t="shared" si="989"/>
        <v>17</v>
      </c>
      <c r="AE2478" s="1071">
        <f t="shared" si="984"/>
        <v>0</v>
      </c>
      <c r="AF2478" s="1071">
        <f t="shared" si="985"/>
        <v>0</v>
      </c>
      <c r="AG2478" s="1071">
        <f t="shared" si="985"/>
        <v>0</v>
      </c>
      <c r="AH2478" s="1071">
        <f t="shared" si="985"/>
        <v>0</v>
      </c>
      <c r="AI2478" s="1060">
        <f t="shared" si="990"/>
        <v>0</v>
      </c>
      <c r="AJ2478" s="1102"/>
      <c r="AK2478" s="1063"/>
      <c r="AL2478" s="1103"/>
      <c r="AM2478" s="1063"/>
      <c r="AN2478" s="1085">
        <f t="shared" si="986"/>
        <v>0</v>
      </c>
      <c r="AO2478" s="1061">
        <f t="shared" si="987"/>
        <v>0</v>
      </c>
      <c r="AP2478" s="1061">
        <f t="shared" si="987"/>
        <v>0</v>
      </c>
      <c r="AQ2478" s="1061">
        <f t="shared" si="987"/>
        <v>0</v>
      </c>
      <c r="AR2478" s="1061">
        <f t="shared" si="987"/>
        <v>0</v>
      </c>
      <c r="AS2478" s="1061">
        <f t="shared" si="987"/>
        <v>0</v>
      </c>
      <c r="AT2478" s="850">
        <f t="shared" si="993"/>
        <v>0</v>
      </c>
      <c r="AU2478" s="893" t="s">
        <v>834</v>
      </c>
      <c r="AV2478" s="894"/>
      <c r="AW2478" s="894"/>
      <c r="AX2478" s="894"/>
      <c r="AY2478" s="894"/>
      <c r="AZ2478" s="870">
        <f>SUM(AZ2468:AZ2477)</f>
        <v>7576</v>
      </c>
    </row>
    <row r="2479" spans="1:52" ht="13.5" customHeight="1">
      <c r="A2479" s="838">
        <f t="shared" si="991"/>
        <v>14</v>
      </c>
      <c r="B2479" s="1039" t="s">
        <v>48</v>
      </c>
      <c r="C2479" s="817" t="s">
        <v>389</v>
      </c>
      <c r="D2479" s="1054">
        <v>23</v>
      </c>
      <c r="E2479" s="921">
        <v>23</v>
      </c>
      <c r="F2479" s="1061"/>
      <c r="G2479" s="1086"/>
      <c r="H2479" s="1063">
        <v>0.5</v>
      </c>
      <c r="I2479" s="1077"/>
      <c r="J2479" s="1060">
        <f t="shared" si="982"/>
        <v>11.5</v>
      </c>
      <c r="K2479" s="1061"/>
      <c r="L2479" s="1061"/>
      <c r="M2479" s="1063">
        <v>0.5</v>
      </c>
      <c r="N2479" s="1063"/>
      <c r="O2479" s="1060">
        <f t="shared" si="997"/>
        <v>11.5</v>
      </c>
      <c r="P2479" s="1093"/>
      <c r="Q2479" s="1061"/>
      <c r="R2479" s="1100">
        <v>0.5</v>
      </c>
      <c r="S2479" s="1063"/>
      <c r="T2479" s="1079">
        <f t="shared" si="983"/>
        <v>11.5</v>
      </c>
      <c r="U2479" s="1061">
        <f t="shared" si="996"/>
        <v>0</v>
      </c>
      <c r="V2479" s="1061">
        <f t="shared" si="995"/>
        <v>0</v>
      </c>
      <c r="W2479" s="1063">
        <f t="shared" si="988"/>
        <v>1.5</v>
      </c>
      <c r="X2479" s="1063">
        <f t="shared" si="988"/>
        <v>0</v>
      </c>
      <c r="Y2479" s="1060">
        <f t="shared" si="988"/>
        <v>34.5</v>
      </c>
      <c r="Z2479" s="1080">
        <f t="shared" si="992"/>
        <v>14</v>
      </c>
      <c r="AA2479" s="1101" t="str">
        <f t="shared" si="989"/>
        <v>Mật mía</v>
      </c>
      <c r="AB2479" s="1082" t="str">
        <f t="shared" si="989"/>
        <v>lít</v>
      </c>
      <c r="AC2479" s="1083">
        <f t="shared" si="989"/>
        <v>23</v>
      </c>
      <c r="AD2479" s="1089">
        <f t="shared" si="989"/>
        <v>23</v>
      </c>
      <c r="AE2479" s="1071">
        <f t="shared" si="984"/>
        <v>0</v>
      </c>
      <c r="AF2479" s="1071">
        <f t="shared" si="985"/>
        <v>0</v>
      </c>
      <c r="AG2479" s="1071">
        <f t="shared" si="985"/>
        <v>2.8000000000000007</v>
      </c>
      <c r="AH2479" s="1071">
        <f t="shared" si="985"/>
        <v>0</v>
      </c>
      <c r="AI2479" s="1060">
        <f t="shared" si="990"/>
        <v>64.40000000000002</v>
      </c>
      <c r="AJ2479" s="1102"/>
      <c r="AK2479" s="1063"/>
      <c r="AL2479" s="1103"/>
      <c r="AM2479" s="1063"/>
      <c r="AN2479" s="1085">
        <f t="shared" si="986"/>
        <v>0</v>
      </c>
      <c r="AO2479" s="1061">
        <f t="shared" si="987"/>
        <v>0</v>
      </c>
      <c r="AP2479" s="1061">
        <f t="shared" si="987"/>
        <v>0</v>
      </c>
      <c r="AQ2479" s="1061">
        <f t="shared" si="987"/>
        <v>1.5</v>
      </c>
      <c r="AR2479" s="1061">
        <f t="shared" si="987"/>
        <v>0</v>
      </c>
      <c r="AS2479" s="1061">
        <f t="shared" si="987"/>
        <v>34.5</v>
      </c>
      <c r="AT2479" s="850">
        <f t="shared" si="993"/>
        <v>0</v>
      </c>
      <c r="AU2479" s="1255" t="s">
        <v>835</v>
      </c>
      <c r="AV2479" s="1256"/>
      <c r="AW2479" s="1256"/>
      <c r="AX2479" s="1256"/>
      <c r="AY2479" s="1256"/>
      <c r="AZ2479" s="870">
        <f>Q2537</f>
        <v>2266.4999999999955</v>
      </c>
    </row>
    <row r="2480" spans="1:52" ht="13.5" customHeight="1">
      <c r="A2480" s="838">
        <f t="shared" si="991"/>
        <v>15</v>
      </c>
      <c r="B2480" s="1039" t="s">
        <v>514</v>
      </c>
      <c r="C2480" s="817" t="s">
        <v>66</v>
      </c>
      <c r="D2480" s="1054">
        <v>80</v>
      </c>
      <c r="E2480" s="921">
        <v>80</v>
      </c>
      <c r="F2480" s="1061"/>
      <c r="G2480" s="1086"/>
      <c r="H2480" s="1063">
        <v>0.2</v>
      </c>
      <c r="I2480" s="1077"/>
      <c r="J2480" s="1060">
        <f t="shared" si="982"/>
        <v>16</v>
      </c>
      <c r="K2480" s="1061"/>
      <c r="L2480" s="1061"/>
      <c r="M2480" s="1063">
        <v>0.2</v>
      </c>
      <c r="N2480" s="1063"/>
      <c r="O2480" s="1060">
        <f t="shared" si="997"/>
        <v>16</v>
      </c>
      <c r="P2480" s="1093"/>
      <c r="Q2480" s="1061"/>
      <c r="R2480" s="1100">
        <v>0.2</v>
      </c>
      <c r="S2480" s="1063"/>
      <c r="T2480" s="1079">
        <f t="shared" si="983"/>
        <v>16</v>
      </c>
      <c r="U2480" s="1061">
        <f t="shared" si="996"/>
        <v>0</v>
      </c>
      <c r="V2480" s="1061">
        <f t="shared" si="995"/>
        <v>0</v>
      </c>
      <c r="W2480" s="1063">
        <f t="shared" si="988"/>
        <v>0.60000000000000009</v>
      </c>
      <c r="X2480" s="1063">
        <f t="shared" si="988"/>
        <v>0</v>
      </c>
      <c r="Y2480" s="1060">
        <f t="shared" si="988"/>
        <v>48</v>
      </c>
      <c r="Z2480" s="1080">
        <f t="shared" si="992"/>
        <v>15</v>
      </c>
      <c r="AA2480" s="1101" t="str">
        <f t="shared" si="989"/>
        <v>Ót bột</v>
      </c>
      <c r="AB2480" s="1082" t="str">
        <f t="shared" si="989"/>
        <v>kg</v>
      </c>
      <c r="AC2480" s="1083">
        <f t="shared" si="989"/>
        <v>80</v>
      </c>
      <c r="AD2480" s="1089">
        <f t="shared" si="989"/>
        <v>80</v>
      </c>
      <c r="AE2480" s="1071">
        <f t="shared" si="984"/>
        <v>0</v>
      </c>
      <c r="AF2480" s="1071">
        <f t="shared" si="985"/>
        <v>0</v>
      </c>
      <c r="AG2480" s="1071">
        <f t="shared" si="985"/>
        <v>4.5000000000000036</v>
      </c>
      <c r="AH2480" s="1071">
        <f t="shared" si="985"/>
        <v>0</v>
      </c>
      <c r="AI2480" s="1060">
        <f t="shared" si="990"/>
        <v>360.00000000000028</v>
      </c>
      <c r="AJ2480" s="1102"/>
      <c r="AK2480" s="1063"/>
      <c r="AL2480" s="1103"/>
      <c r="AM2480" s="1063"/>
      <c r="AN2480" s="1085">
        <f t="shared" si="986"/>
        <v>0</v>
      </c>
      <c r="AO2480" s="1061">
        <f t="shared" si="987"/>
        <v>0</v>
      </c>
      <c r="AP2480" s="1061">
        <f t="shared" si="987"/>
        <v>0</v>
      </c>
      <c r="AQ2480" s="1061">
        <f t="shared" si="987"/>
        <v>0.60000000000000009</v>
      </c>
      <c r="AR2480" s="1061">
        <f t="shared" si="987"/>
        <v>0</v>
      </c>
      <c r="AS2480" s="1061">
        <f t="shared" si="987"/>
        <v>48</v>
      </c>
      <c r="AT2480" s="850">
        <f t="shared" si="993"/>
        <v>0</v>
      </c>
      <c r="AU2480" s="1255" t="s">
        <v>836</v>
      </c>
      <c r="AV2480" s="1256"/>
      <c r="AW2480" s="1256"/>
      <c r="AX2480" s="1256"/>
      <c r="AY2480" s="1256"/>
      <c r="AZ2480" s="870"/>
    </row>
    <row r="2481" spans="1:52" ht="13.5" customHeight="1">
      <c r="A2481" s="838">
        <f t="shared" si="991"/>
        <v>16</v>
      </c>
      <c r="B2481" s="1039" t="s">
        <v>49</v>
      </c>
      <c r="C2481" s="817" t="s">
        <v>66</v>
      </c>
      <c r="D2481" s="1054">
        <v>40</v>
      </c>
      <c r="E2481" s="921">
        <v>40</v>
      </c>
      <c r="F2481" s="1061"/>
      <c r="G2481" s="1086"/>
      <c r="H2481" s="1063">
        <v>0.2</v>
      </c>
      <c r="I2481" s="1077"/>
      <c r="J2481" s="1060">
        <f t="shared" si="982"/>
        <v>8</v>
      </c>
      <c r="K2481" s="1061"/>
      <c r="L2481" s="1061"/>
      <c r="M2481" s="1063">
        <v>0.2</v>
      </c>
      <c r="N2481" s="1063"/>
      <c r="O2481" s="1060">
        <f t="shared" si="997"/>
        <v>8</v>
      </c>
      <c r="P2481" s="1093"/>
      <c r="Q2481" s="1061"/>
      <c r="R2481" s="1100">
        <v>0.2</v>
      </c>
      <c r="S2481" s="1063"/>
      <c r="T2481" s="1079">
        <f t="shared" si="983"/>
        <v>8</v>
      </c>
      <c r="U2481" s="1061">
        <f t="shared" si="996"/>
        <v>0</v>
      </c>
      <c r="V2481" s="1061">
        <f t="shared" si="995"/>
        <v>0</v>
      </c>
      <c r="W2481" s="1063">
        <f t="shared" si="988"/>
        <v>0.60000000000000009</v>
      </c>
      <c r="X2481" s="1063">
        <f t="shared" si="988"/>
        <v>0</v>
      </c>
      <c r="Y2481" s="1111">
        <f t="shared" si="988"/>
        <v>24</v>
      </c>
      <c r="Z2481" s="1080">
        <f t="shared" si="992"/>
        <v>16</v>
      </c>
      <c r="AA2481" s="1101" t="str">
        <f t="shared" si="989"/>
        <v>Bột nghệ</v>
      </c>
      <c r="AB2481" s="1082" t="str">
        <f t="shared" si="989"/>
        <v>kg</v>
      </c>
      <c r="AC2481" s="1083">
        <f t="shared" si="989"/>
        <v>40</v>
      </c>
      <c r="AD2481" s="1089">
        <f t="shared" si="989"/>
        <v>40</v>
      </c>
      <c r="AE2481" s="1071">
        <f t="shared" si="984"/>
        <v>0</v>
      </c>
      <c r="AF2481" s="1071">
        <f t="shared" si="985"/>
        <v>0</v>
      </c>
      <c r="AG2481" s="1071">
        <f t="shared" si="985"/>
        <v>6.499999999999984</v>
      </c>
      <c r="AH2481" s="1071">
        <f t="shared" si="985"/>
        <v>0</v>
      </c>
      <c r="AI2481" s="1060">
        <f t="shared" si="990"/>
        <v>259.99999999999937</v>
      </c>
      <c r="AJ2481" s="1102"/>
      <c r="AK2481" s="1063"/>
      <c r="AL2481" s="1103"/>
      <c r="AM2481" s="1063"/>
      <c r="AN2481" s="1085">
        <f t="shared" si="986"/>
        <v>0</v>
      </c>
      <c r="AO2481" s="1061">
        <f t="shared" si="987"/>
        <v>0</v>
      </c>
      <c r="AP2481" s="1061">
        <f t="shared" si="987"/>
        <v>0</v>
      </c>
      <c r="AQ2481" s="1061">
        <f t="shared" si="987"/>
        <v>0.60000000000000009</v>
      </c>
      <c r="AR2481" s="1061">
        <f t="shared" si="987"/>
        <v>0</v>
      </c>
      <c r="AS2481" s="1061">
        <f t="shared" si="987"/>
        <v>24</v>
      </c>
      <c r="AT2481" s="850">
        <f t="shared" si="993"/>
        <v>0</v>
      </c>
      <c r="AU2481" s="1255" t="s">
        <v>799</v>
      </c>
      <c r="AV2481" s="1256"/>
      <c r="AW2481" s="1256"/>
      <c r="AX2481" s="1256"/>
      <c r="AY2481" s="1256"/>
      <c r="AZ2481" s="870"/>
    </row>
    <row r="2482" spans="1:52" ht="13.5" customHeight="1">
      <c r="A2482" s="838">
        <f t="shared" si="991"/>
        <v>17</v>
      </c>
      <c r="B2482" s="920" t="s">
        <v>373</v>
      </c>
      <c r="C2482" s="817" t="s">
        <v>66</v>
      </c>
      <c r="D2482" s="1054">
        <v>43</v>
      </c>
      <c r="E2482" s="921">
        <v>43</v>
      </c>
      <c r="F2482" s="1061"/>
      <c r="G2482" s="1086"/>
      <c r="H2482" s="1063">
        <v>0.5</v>
      </c>
      <c r="I2482" s="1077"/>
      <c r="J2482" s="1060">
        <f t="shared" si="982"/>
        <v>21.5</v>
      </c>
      <c r="K2482" s="1061"/>
      <c r="L2482" s="1061"/>
      <c r="M2482" s="1063">
        <v>0.8</v>
      </c>
      <c r="N2482" s="1063"/>
      <c r="O2482" s="1060">
        <f t="shared" si="997"/>
        <v>34.4</v>
      </c>
      <c r="P2482" s="1093"/>
      <c r="Q2482" s="1061"/>
      <c r="R2482" s="1100">
        <v>0.7</v>
      </c>
      <c r="S2482" s="1063"/>
      <c r="T2482" s="1079">
        <f t="shared" si="983"/>
        <v>30.099999999999998</v>
      </c>
      <c r="U2482" s="1061">
        <f t="shared" si="996"/>
        <v>0</v>
      </c>
      <c r="V2482" s="1061">
        <f t="shared" si="995"/>
        <v>0</v>
      </c>
      <c r="W2482" s="1063">
        <f t="shared" si="988"/>
        <v>2</v>
      </c>
      <c r="X2482" s="1063">
        <f t="shared" si="988"/>
        <v>0</v>
      </c>
      <c r="Y2482" s="1060">
        <f t="shared" si="988"/>
        <v>86</v>
      </c>
      <c r="Z2482" s="1080">
        <f t="shared" si="992"/>
        <v>17</v>
      </c>
      <c r="AA2482" s="1081" t="str">
        <f t="shared" si="989"/>
        <v>Vừng lạc</v>
      </c>
      <c r="AB2482" s="1082" t="str">
        <f t="shared" si="989"/>
        <v>kg</v>
      </c>
      <c r="AC2482" s="1083">
        <f t="shared" si="989"/>
        <v>43</v>
      </c>
      <c r="AD2482" s="1089">
        <f t="shared" si="989"/>
        <v>43</v>
      </c>
      <c r="AE2482" s="1071">
        <f t="shared" si="984"/>
        <v>0</v>
      </c>
      <c r="AF2482" s="1071">
        <f>AF2400+AK2400-AP2400</f>
        <v>0</v>
      </c>
      <c r="AG2482" s="1071">
        <f>AG2400+AL2400-AQ2400</f>
        <v>15.8</v>
      </c>
      <c r="AH2482" s="1071">
        <f>AH2400+AM2400-AR2400</f>
        <v>0</v>
      </c>
      <c r="AI2482" s="1060">
        <f t="shared" si="990"/>
        <v>679.4</v>
      </c>
      <c r="AJ2482" s="1102">
        <f>U2482</f>
        <v>0</v>
      </c>
      <c r="AK2482" s="1102">
        <f>V2482</f>
        <v>0</v>
      </c>
      <c r="AL2482" s="1112"/>
      <c r="AM2482" s="1102">
        <f>X2482</f>
        <v>0</v>
      </c>
      <c r="AN2482" s="1085">
        <f t="shared" si="986"/>
        <v>0</v>
      </c>
      <c r="AO2482" s="1061">
        <f t="shared" si="987"/>
        <v>0</v>
      </c>
      <c r="AP2482" s="1061">
        <f t="shared" si="987"/>
        <v>0</v>
      </c>
      <c r="AQ2482" s="1061">
        <f t="shared" si="987"/>
        <v>2</v>
      </c>
      <c r="AR2482" s="1061">
        <f t="shared" si="987"/>
        <v>0</v>
      </c>
      <c r="AS2482" s="1061">
        <f t="shared" si="987"/>
        <v>86</v>
      </c>
      <c r="AT2482" s="850">
        <f t="shared" si="993"/>
        <v>0</v>
      </c>
      <c r="AU2482" s="1255" t="s">
        <v>800</v>
      </c>
      <c r="AV2482" s="1256"/>
      <c r="AW2482" s="1256"/>
      <c r="AX2482" s="1256"/>
      <c r="AY2482" s="1256"/>
      <c r="AZ2482" s="870"/>
    </row>
    <row r="2483" spans="1:52" ht="13.5" customHeight="1">
      <c r="A2483" s="838">
        <f t="shared" si="991"/>
        <v>18</v>
      </c>
      <c r="B2483" s="931" t="s">
        <v>853</v>
      </c>
      <c r="C2483" s="817" t="s">
        <v>66</v>
      </c>
      <c r="D2483" s="1054">
        <v>30</v>
      </c>
      <c r="E2483" s="921">
        <v>6</v>
      </c>
      <c r="F2483" s="1061"/>
      <c r="G2483" s="1086"/>
      <c r="H2483" s="1063">
        <v>0.5</v>
      </c>
      <c r="I2483" s="1077"/>
      <c r="J2483" s="1060">
        <f t="shared" si="982"/>
        <v>3</v>
      </c>
      <c r="K2483" s="1061"/>
      <c r="L2483" s="1061"/>
      <c r="M2483" s="1063">
        <v>1</v>
      </c>
      <c r="N2483" s="1063"/>
      <c r="O2483" s="1060">
        <f t="shared" si="997"/>
        <v>6</v>
      </c>
      <c r="P2483" s="1093"/>
      <c r="Q2483" s="1061"/>
      <c r="R2483" s="1100">
        <v>1</v>
      </c>
      <c r="S2483" s="1063"/>
      <c r="T2483" s="1079">
        <f t="shared" si="983"/>
        <v>6</v>
      </c>
      <c r="U2483" s="1061"/>
      <c r="V2483" s="1061">
        <f t="shared" si="995"/>
        <v>0</v>
      </c>
      <c r="W2483" s="1063">
        <f t="shared" si="995"/>
        <v>2.5</v>
      </c>
      <c r="X2483" s="1063">
        <f t="shared" si="995"/>
        <v>0</v>
      </c>
      <c r="Y2483" s="1060">
        <f t="shared" si="995"/>
        <v>15</v>
      </c>
      <c r="Z2483" s="1080">
        <f t="shared" si="992"/>
        <v>18</v>
      </c>
      <c r="AA2483" s="1081" t="str">
        <f t="shared" si="989"/>
        <v>Tăm bao tay</v>
      </c>
      <c r="AB2483" s="1082" t="str">
        <f t="shared" si="989"/>
        <v>kg</v>
      </c>
      <c r="AC2483" s="1083">
        <f t="shared" si="989"/>
        <v>30</v>
      </c>
      <c r="AD2483" s="1089">
        <f t="shared" si="989"/>
        <v>6</v>
      </c>
      <c r="AE2483" s="1071">
        <f t="shared" ref="AE2483:AH2498" si="998">AE2401+AJ2401-AO2401</f>
        <v>0</v>
      </c>
      <c r="AF2483" s="1071">
        <f t="shared" si="998"/>
        <v>0</v>
      </c>
      <c r="AG2483" s="1071">
        <f t="shared" si="998"/>
        <v>5</v>
      </c>
      <c r="AH2483" s="1071">
        <f t="shared" si="998"/>
        <v>0</v>
      </c>
      <c r="AI2483" s="1060">
        <f t="shared" si="990"/>
        <v>30</v>
      </c>
      <c r="AJ2483" s="1102">
        <f t="shared" ref="AJ2483:AL2525" si="999">U2483</f>
        <v>0</v>
      </c>
      <c r="AK2483" s="1102">
        <f t="shared" si="999"/>
        <v>0</v>
      </c>
      <c r="AL2483" s="1112"/>
      <c r="AM2483" s="1102">
        <f t="shared" ref="AM2483:AM2525" si="1000">X2483</f>
        <v>0</v>
      </c>
      <c r="AN2483" s="1085">
        <f t="shared" ref="AN2483:AN2525" si="1001">SUM(AJ2483:AM2483)*$E2483</f>
        <v>0</v>
      </c>
      <c r="AO2483" s="1061">
        <f t="shared" si="987"/>
        <v>0</v>
      </c>
      <c r="AP2483" s="1061">
        <f t="shared" si="987"/>
        <v>0</v>
      </c>
      <c r="AQ2483" s="1061">
        <f t="shared" si="987"/>
        <v>2.5</v>
      </c>
      <c r="AR2483" s="1061">
        <f t="shared" si="987"/>
        <v>0</v>
      </c>
      <c r="AS2483" s="1061">
        <f t="shared" si="987"/>
        <v>15</v>
      </c>
      <c r="AT2483" s="850">
        <f t="shared" si="993"/>
        <v>60</v>
      </c>
      <c r="AU2483" s="1255" t="s">
        <v>801</v>
      </c>
      <c r="AV2483" s="1256"/>
      <c r="AW2483" s="1256"/>
      <c r="AX2483" s="1256"/>
      <c r="AY2483" s="1256"/>
      <c r="AZ2483" s="870"/>
    </row>
    <row r="2484" spans="1:52" ht="13.5" customHeight="1">
      <c r="A2484" s="838">
        <f t="shared" si="991"/>
        <v>19</v>
      </c>
      <c r="B2484" s="931" t="s">
        <v>176</v>
      </c>
      <c r="C2484" s="896" t="s">
        <v>389</v>
      </c>
      <c r="D2484" s="1113">
        <v>9</v>
      </c>
      <c r="E2484" s="1114">
        <v>9</v>
      </c>
      <c r="F2484" s="1061"/>
      <c r="G2484" s="1090"/>
      <c r="H2484" s="1063">
        <v>0.5</v>
      </c>
      <c r="I2484" s="1077"/>
      <c r="J2484" s="1060">
        <f t="shared" si="982"/>
        <v>4.5</v>
      </c>
      <c r="K2484" s="1061" t="s">
        <v>887</v>
      </c>
      <c r="L2484" s="1061"/>
      <c r="M2484" s="1063">
        <v>0.8</v>
      </c>
      <c r="N2484" s="1063"/>
      <c r="O2484" s="1060">
        <f t="shared" si="997"/>
        <v>7.2</v>
      </c>
      <c r="P2484" s="1093"/>
      <c r="Q2484" s="1065"/>
      <c r="R2484" s="1100">
        <v>0.7</v>
      </c>
      <c r="S2484" s="1063"/>
      <c r="T2484" s="1079">
        <f t="shared" si="983"/>
        <v>6.3</v>
      </c>
      <c r="U2484" s="1061">
        <f>SUM(F2484,K2484,P2484)</f>
        <v>0</v>
      </c>
      <c r="V2484" s="1061">
        <f t="shared" si="995"/>
        <v>0</v>
      </c>
      <c r="W2484" s="1063">
        <f t="shared" si="995"/>
        <v>2</v>
      </c>
      <c r="X2484" s="1063">
        <f t="shared" si="995"/>
        <v>0</v>
      </c>
      <c r="Y2484" s="1060">
        <f t="shared" si="995"/>
        <v>18</v>
      </c>
      <c r="Z2484" s="1080">
        <f t="shared" si="992"/>
        <v>19</v>
      </c>
      <c r="AA2484" s="1081" t="str">
        <f t="shared" si="989"/>
        <v>Dấm chua</v>
      </c>
      <c r="AB2484" s="1082" t="str">
        <f t="shared" si="989"/>
        <v>lít</v>
      </c>
      <c r="AC2484" s="1083">
        <f t="shared" si="989"/>
        <v>9</v>
      </c>
      <c r="AD2484" s="1089">
        <f t="shared" si="989"/>
        <v>9</v>
      </c>
      <c r="AE2484" s="1071">
        <f t="shared" si="998"/>
        <v>0</v>
      </c>
      <c r="AF2484" s="1071">
        <f t="shared" si="998"/>
        <v>0</v>
      </c>
      <c r="AG2484" s="1071">
        <f t="shared" si="998"/>
        <v>7</v>
      </c>
      <c r="AH2484" s="1071">
        <f t="shared" si="998"/>
        <v>0</v>
      </c>
      <c r="AI2484" s="1060">
        <f t="shared" si="990"/>
        <v>63</v>
      </c>
      <c r="AJ2484" s="1102">
        <f t="shared" si="999"/>
        <v>0</v>
      </c>
      <c r="AK2484" s="1102">
        <f t="shared" si="999"/>
        <v>0</v>
      </c>
      <c r="AL2484" s="1112"/>
      <c r="AM2484" s="1102">
        <f t="shared" si="1000"/>
        <v>0</v>
      </c>
      <c r="AN2484" s="1085">
        <f t="shared" si="1001"/>
        <v>0</v>
      </c>
      <c r="AO2484" s="1061">
        <f t="shared" si="987"/>
        <v>0</v>
      </c>
      <c r="AP2484" s="1061">
        <f t="shared" si="987"/>
        <v>0</v>
      </c>
      <c r="AQ2484" s="1061">
        <f t="shared" si="987"/>
        <v>2</v>
      </c>
      <c r="AR2484" s="1061">
        <f t="shared" si="987"/>
        <v>0</v>
      </c>
      <c r="AS2484" s="1061">
        <f t="shared" si="987"/>
        <v>18</v>
      </c>
      <c r="AT2484" s="850">
        <f t="shared" si="993"/>
        <v>0</v>
      </c>
      <c r="AU2484" s="893" t="s">
        <v>802</v>
      </c>
      <c r="AV2484" s="894"/>
      <c r="AW2484" s="894"/>
      <c r="AX2484" s="894"/>
      <c r="AY2484" s="894"/>
      <c r="AZ2484" s="870">
        <f>AZ2478+SUM(AZ2479:AZ2483)</f>
        <v>9842.4999999999964</v>
      </c>
    </row>
    <row r="2485" spans="1:52" ht="13.5" customHeight="1">
      <c r="A2485" s="838">
        <f t="shared" si="991"/>
        <v>20</v>
      </c>
      <c r="B2485" s="911" t="s">
        <v>158</v>
      </c>
      <c r="C2485" s="902" t="s">
        <v>66</v>
      </c>
      <c r="D2485" s="1115">
        <v>30</v>
      </c>
      <c r="E2485" s="1116">
        <v>30</v>
      </c>
      <c r="F2485" s="1061"/>
      <c r="G2485" s="1090"/>
      <c r="H2485" s="1063">
        <v>0.5</v>
      </c>
      <c r="I2485" s="1077"/>
      <c r="J2485" s="1060">
        <f t="shared" si="982"/>
        <v>15</v>
      </c>
      <c r="K2485" s="1065"/>
      <c r="L2485" s="1071"/>
      <c r="M2485" s="1063">
        <v>0.7</v>
      </c>
      <c r="N2485" s="1063"/>
      <c r="O2485" s="1060">
        <f t="shared" si="997"/>
        <v>21</v>
      </c>
      <c r="P2485" s="1088"/>
      <c r="Q2485" s="1071"/>
      <c r="R2485" s="1110">
        <v>0.8</v>
      </c>
      <c r="S2485" s="1063"/>
      <c r="T2485" s="1079">
        <f t="shared" si="983"/>
        <v>24</v>
      </c>
      <c r="U2485" s="1061">
        <f>SUM(F2485,K2485,P2485)</f>
        <v>0</v>
      </c>
      <c r="V2485" s="1071">
        <f t="shared" si="995"/>
        <v>0</v>
      </c>
      <c r="W2485" s="1063">
        <f t="shared" si="995"/>
        <v>2</v>
      </c>
      <c r="X2485" s="1063">
        <f t="shared" si="995"/>
        <v>0</v>
      </c>
      <c r="Y2485" s="1060">
        <f t="shared" si="995"/>
        <v>60</v>
      </c>
      <c r="Z2485" s="1080">
        <f t="shared" si="992"/>
        <v>20</v>
      </c>
      <c r="AA2485" s="1081" t="str">
        <f t="shared" si="989"/>
        <v>Chè vằng</v>
      </c>
      <c r="AB2485" s="1082" t="str">
        <f t="shared" si="989"/>
        <v>kg</v>
      </c>
      <c r="AC2485" s="1083">
        <f t="shared" si="989"/>
        <v>30</v>
      </c>
      <c r="AD2485" s="1089">
        <f t="shared" si="989"/>
        <v>30</v>
      </c>
      <c r="AE2485" s="1071">
        <f t="shared" si="998"/>
        <v>0</v>
      </c>
      <c r="AF2485" s="1071">
        <f t="shared" si="998"/>
        <v>0</v>
      </c>
      <c r="AG2485" s="1071">
        <f t="shared" si="998"/>
        <v>10</v>
      </c>
      <c r="AH2485" s="1071">
        <f t="shared" si="998"/>
        <v>0</v>
      </c>
      <c r="AI2485" s="1060">
        <f t="shared" si="990"/>
        <v>300</v>
      </c>
      <c r="AJ2485" s="1102">
        <f t="shared" si="999"/>
        <v>0</v>
      </c>
      <c r="AK2485" s="1102">
        <f t="shared" si="999"/>
        <v>0</v>
      </c>
      <c r="AL2485" s="1112"/>
      <c r="AM2485" s="1102">
        <f t="shared" si="1000"/>
        <v>0</v>
      </c>
      <c r="AN2485" s="1085">
        <f t="shared" si="1001"/>
        <v>0</v>
      </c>
      <c r="AO2485" s="1061">
        <f t="shared" si="987"/>
        <v>0</v>
      </c>
      <c r="AP2485" s="1061">
        <f t="shared" si="987"/>
        <v>0</v>
      </c>
      <c r="AQ2485" s="1061">
        <f t="shared" si="987"/>
        <v>2</v>
      </c>
      <c r="AR2485" s="1061">
        <f t="shared" si="987"/>
        <v>0</v>
      </c>
      <c r="AS2485" s="1061">
        <f t="shared" si="987"/>
        <v>60</v>
      </c>
      <c r="AT2485" s="850">
        <f t="shared" si="993"/>
        <v>0</v>
      </c>
      <c r="AU2485" s="1274" t="s">
        <v>803</v>
      </c>
      <c r="AV2485" s="1275"/>
      <c r="AW2485" s="1275"/>
      <c r="AX2485" s="1275"/>
      <c r="AY2485" s="1275"/>
      <c r="AZ2485" s="870"/>
    </row>
    <row r="2486" spans="1:52" ht="13.5" customHeight="1">
      <c r="A2486" s="838">
        <f t="shared" si="991"/>
        <v>21</v>
      </c>
      <c r="B2486" s="911" t="s">
        <v>166</v>
      </c>
      <c r="C2486" s="844" t="s">
        <v>66</v>
      </c>
      <c r="D2486" s="1117">
        <v>30</v>
      </c>
      <c r="E2486" s="1060">
        <v>30</v>
      </c>
      <c r="F2486" s="1065"/>
      <c r="G2486" s="1090"/>
      <c r="H2486" s="1063"/>
      <c r="I2486" s="1091"/>
      <c r="J2486" s="1060">
        <f t="shared" si="982"/>
        <v>0</v>
      </c>
      <c r="K2486" s="1061"/>
      <c r="L2486" s="1065"/>
      <c r="M2486" s="1063"/>
      <c r="N2486" s="1063"/>
      <c r="O2486" s="1060">
        <f t="shared" si="997"/>
        <v>0</v>
      </c>
      <c r="P2486" s="1056"/>
      <c r="Q2486" s="1065"/>
      <c r="R2486" s="1100"/>
      <c r="S2486" s="1063"/>
      <c r="T2486" s="1079">
        <f t="shared" si="983"/>
        <v>0</v>
      </c>
      <c r="U2486" s="1061">
        <f>SUM(F2486,K2486,P2486)</f>
        <v>0</v>
      </c>
      <c r="V2486" s="1061">
        <f t="shared" si="995"/>
        <v>0</v>
      </c>
      <c r="W2486" s="1063">
        <f t="shared" si="995"/>
        <v>0</v>
      </c>
      <c r="X2486" s="1063">
        <f t="shared" si="995"/>
        <v>0</v>
      </c>
      <c r="Y2486" s="1060">
        <f t="shared" si="995"/>
        <v>0</v>
      </c>
      <c r="Z2486" s="1080">
        <f t="shared" si="992"/>
        <v>21</v>
      </c>
      <c r="AA2486" s="1081" t="str">
        <f t="shared" si="989"/>
        <v>Hành tăm</v>
      </c>
      <c r="AB2486" s="1082" t="str">
        <f t="shared" si="989"/>
        <v>kg</v>
      </c>
      <c r="AC2486" s="1083">
        <f t="shared" si="989"/>
        <v>30</v>
      </c>
      <c r="AD2486" s="1089">
        <f t="shared" si="989"/>
        <v>30</v>
      </c>
      <c r="AE2486" s="1071">
        <f t="shared" si="998"/>
        <v>0</v>
      </c>
      <c r="AF2486" s="1071">
        <f t="shared" si="998"/>
        <v>0</v>
      </c>
      <c r="AG2486" s="1071">
        <f t="shared" si="998"/>
        <v>1.8999999999999966</v>
      </c>
      <c r="AH2486" s="1071">
        <f t="shared" si="998"/>
        <v>0</v>
      </c>
      <c r="AI2486" s="1060">
        <f t="shared" si="990"/>
        <v>56.999999999999901</v>
      </c>
      <c r="AJ2486" s="1102">
        <f t="shared" si="999"/>
        <v>0</v>
      </c>
      <c r="AK2486" s="1102">
        <f t="shared" si="999"/>
        <v>0</v>
      </c>
      <c r="AL2486" s="1112"/>
      <c r="AM2486" s="1102">
        <f t="shared" si="1000"/>
        <v>0</v>
      </c>
      <c r="AN2486" s="1085">
        <f t="shared" si="1001"/>
        <v>0</v>
      </c>
      <c r="AO2486" s="1061">
        <f t="shared" si="987"/>
        <v>0</v>
      </c>
      <c r="AP2486" s="1061">
        <f t="shared" si="987"/>
        <v>0</v>
      </c>
      <c r="AQ2486" s="1061">
        <f t="shared" si="987"/>
        <v>0</v>
      </c>
      <c r="AR2486" s="1061">
        <f t="shared" si="987"/>
        <v>0</v>
      </c>
      <c r="AS2486" s="1061">
        <f t="shared" si="987"/>
        <v>0</v>
      </c>
      <c r="AT2486" s="850">
        <f t="shared" si="993"/>
        <v>0</v>
      </c>
      <c r="AU2486" s="4" t="s">
        <v>804</v>
      </c>
      <c r="AV2486" s="3"/>
      <c r="AW2486" s="3"/>
      <c r="AX2486" s="3"/>
      <c r="AY2486" s="3"/>
      <c r="AZ2486" s="870">
        <f>Y2535</f>
        <v>7577.4</v>
      </c>
    </row>
    <row r="2487" spans="1:52" ht="13.5" customHeight="1">
      <c r="A2487" s="838">
        <f t="shared" si="991"/>
        <v>22</v>
      </c>
      <c r="B2487" s="911" t="s">
        <v>145</v>
      </c>
      <c r="C2487" s="844" t="s">
        <v>389</v>
      </c>
      <c r="D2487" s="1117">
        <v>16</v>
      </c>
      <c r="E2487" s="1060">
        <v>16</v>
      </c>
      <c r="F2487" s="1061"/>
      <c r="G2487" s="1090"/>
      <c r="H2487" s="1063">
        <v>1</v>
      </c>
      <c r="I2487" s="1077"/>
      <c r="J2487" s="1060">
        <f t="shared" si="982"/>
        <v>16</v>
      </c>
      <c r="K2487" s="1103"/>
      <c r="L2487" s="1071"/>
      <c r="M2487" s="1063">
        <v>1</v>
      </c>
      <c r="N2487" s="1118"/>
      <c r="O2487" s="1060">
        <f t="shared" si="997"/>
        <v>16</v>
      </c>
      <c r="P2487" s="1056"/>
      <c r="Q2487" s="1071"/>
      <c r="R2487" s="1100">
        <v>1</v>
      </c>
      <c r="S2487" s="1063"/>
      <c r="T2487" s="1079">
        <f t="shared" si="983"/>
        <v>16</v>
      </c>
      <c r="U2487" s="1061">
        <f t="shared" ref="U2487:U2525" si="1002">SUM(F2487,K2487,P2487)</f>
        <v>0</v>
      </c>
      <c r="V2487" s="1071">
        <f t="shared" si="995"/>
        <v>0</v>
      </c>
      <c r="W2487" s="1063">
        <f t="shared" si="995"/>
        <v>3</v>
      </c>
      <c r="X2487" s="1063">
        <f t="shared" si="995"/>
        <v>0</v>
      </c>
      <c r="Y2487" s="1060">
        <f t="shared" si="995"/>
        <v>48</v>
      </c>
      <c r="Z2487" s="1080">
        <f t="shared" si="992"/>
        <v>22</v>
      </c>
      <c r="AA2487" s="1081" t="str">
        <f t="shared" si="989"/>
        <v>Dầu rửa</v>
      </c>
      <c r="AB2487" s="1082" t="str">
        <f t="shared" si="989"/>
        <v>lít</v>
      </c>
      <c r="AC2487" s="1083">
        <f t="shared" si="989"/>
        <v>16</v>
      </c>
      <c r="AD2487" s="1089">
        <f t="shared" si="989"/>
        <v>16</v>
      </c>
      <c r="AE2487" s="1071">
        <f t="shared" si="998"/>
        <v>0</v>
      </c>
      <c r="AF2487" s="1071">
        <f t="shared" si="998"/>
        <v>0</v>
      </c>
      <c r="AG2487" s="1071">
        <f t="shared" si="998"/>
        <v>26</v>
      </c>
      <c r="AH2487" s="1071">
        <f t="shared" si="998"/>
        <v>0</v>
      </c>
      <c r="AI2487" s="1060">
        <f t="shared" si="990"/>
        <v>416</v>
      </c>
      <c r="AJ2487" s="1102">
        <f t="shared" si="999"/>
        <v>0</v>
      </c>
      <c r="AK2487" s="1102">
        <f t="shared" si="999"/>
        <v>0</v>
      </c>
      <c r="AL2487" s="1112"/>
      <c r="AM2487" s="1102">
        <f t="shared" si="1000"/>
        <v>0</v>
      </c>
      <c r="AN2487" s="1085">
        <f t="shared" si="1001"/>
        <v>0</v>
      </c>
      <c r="AO2487" s="1061">
        <f t="shared" si="987"/>
        <v>0</v>
      </c>
      <c r="AP2487" s="1061">
        <f t="shared" si="987"/>
        <v>0</v>
      </c>
      <c r="AQ2487" s="1061">
        <f t="shared" si="987"/>
        <v>3</v>
      </c>
      <c r="AR2487" s="1061">
        <f t="shared" si="987"/>
        <v>0</v>
      </c>
      <c r="AS2487" s="1061">
        <f t="shared" si="987"/>
        <v>48</v>
      </c>
      <c r="AT2487" s="850">
        <f t="shared" si="993"/>
        <v>0</v>
      </c>
      <c r="AU2487" s="4" t="s">
        <v>805</v>
      </c>
      <c r="AV2487" s="3"/>
      <c r="AW2487" s="3"/>
      <c r="AX2487" s="3"/>
      <c r="AY2487" s="3"/>
      <c r="AZ2487" s="870">
        <f>Q2538</f>
        <v>0</v>
      </c>
    </row>
    <row r="2488" spans="1:52" ht="13.5" customHeight="1">
      <c r="A2488" s="838">
        <f t="shared" si="991"/>
        <v>23</v>
      </c>
      <c r="B2488" s="911" t="s">
        <v>136</v>
      </c>
      <c r="C2488" s="844" t="s">
        <v>66</v>
      </c>
      <c r="D2488" s="1117">
        <v>120</v>
      </c>
      <c r="E2488" s="1060">
        <v>120</v>
      </c>
      <c r="F2488" s="1061"/>
      <c r="G2488" s="1090"/>
      <c r="H2488" s="1119"/>
      <c r="I2488" s="1077"/>
      <c r="J2488" s="1060">
        <f t="shared" si="982"/>
        <v>0</v>
      </c>
      <c r="K2488" s="1065"/>
      <c r="L2488" s="1071"/>
      <c r="M2488" s="1119"/>
      <c r="N2488" s="1063"/>
      <c r="O2488" s="1060">
        <f t="shared" si="997"/>
        <v>0</v>
      </c>
      <c r="P2488" s="1056" t="s">
        <v>883</v>
      </c>
      <c r="Q2488" s="1071"/>
      <c r="R2488" s="1100"/>
      <c r="S2488" s="1063"/>
      <c r="T2488" s="1079">
        <f t="shared" si="983"/>
        <v>0</v>
      </c>
      <c r="U2488" s="1103">
        <f t="shared" si="1002"/>
        <v>0</v>
      </c>
      <c r="V2488" s="1071">
        <f t="shared" si="995"/>
        <v>0</v>
      </c>
      <c r="W2488" s="1063">
        <f t="shared" si="995"/>
        <v>0</v>
      </c>
      <c r="X2488" s="1063">
        <f t="shared" si="995"/>
        <v>0</v>
      </c>
      <c r="Y2488" s="1060">
        <f t="shared" si="995"/>
        <v>0</v>
      </c>
      <c r="Z2488" s="1080">
        <f t="shared" si="992"/>
        <v>23</v>
      </c>
      <c r="AA2488" s="1081" t="str">
        <f t="shared" si="989"/>
        <v>Cá khô</v>
      </c>
      <c r="AB2488" s="1082" t="str">
        <f t="shared" si="989"/>
        <v>kg</v>
      </c>
      <c r="AC2488" s="1083">
        <f t="shared" si="989"/>
        <v>120</v>
      </c>
      <c r="AD2488" s="1089">
        <f t="shared" si="989"/>
        <v>120</v>
      </c>
      <c r="AE2488" s="1071">
        <f t="shared" si="998"/>
        <v>0</v>
      </c>
      <c r="AF2488" s="1071">
        <f t="shared" si="998"/>
        <v>0</v>
      </c>
      <c r="AG2488" s="1071">
        <f t="shared" si="998"/>
        <v>11</v>
      </c>
      <c r="AH2488" s="1071">
        <f t="shared" si="998"/>
        <v>0</v>
      </c>
      <c r="AI2488" s="1060">
        <f t="shared" si="990"/>
        <v>1320</v>
      </c>
      <c r="AJ2488" s="1102">
        <f t="shared" si="999"/>
        <v>0</v>
      </c>
      <c r="AK2488" s="1102">
        <f t="shared" si="999"/>
        <v>0</v>
      </c>
      <c r="AL2488" s="1112"/>
      <c r="AM2488" s="1102">
        <f t="shared" si="1000"/>
        <v>0</v>
      </c>
      <c r="AN2488" s="1085">
        <f t="shared" si="1001"/>
        <v>0</v>
      </c>
      <c r="AO2488" s="1061">
        <f t="shared" si="987"/>
        <v>0</v>
      </c>
      <c r="AP2488" s="1061">
        <f t="shared" si="987"/>
        <v>0</v>
      </c>
      <c r="AQ2488" s="1061">
        <f t="shared" si="987"/>
        <v>0</v>
      </c>
      <c r="AR2488" s="1061">
        <f t="shared" si="987"/>
        <v>0</v>
      </c>
      <c r="AS2488" s="1061">
        <f t="shared" si="987"/>
        <v>0</v>
      </c>
      <c r="AT2488" s="850">
        <f t="shared" si="993"/>
        <v>0</v>
      </c>
      <c r="AU2488" s="893" t="s">
        <v>806</v>
      </c>
      <c r="AV2488" s="894"/>
      <c r="AW2488" s="894"/>
      <c r="AX2488" s="894"/>
      <c r="AY2488" s="894"/>
      <c r="AZ2488" s="870">
        <f>SUM(AZ2486:AZ2487)</f>
        <v>7577.4</v>
      </c>
    </row>
    <row r="2489" spans="1:52" ht="13.5" customHeight="1">
      <c r="A2489" s="838">
        <f t="shared" si="991"/>
        <v>24</v>
      </c>
      <c r="B2489" s="911" t="s">
        <v>183</v>
      </c>
      <c r="C2489" s="844" t="s">
        <v>66</v>
      </c>
      <c r="D2489" s="1117">
        <v>30</v>
      </c>
      <c r="E2489" s="1060">
        <v>30</v>
      </c>
      <c r="F2489" s="1103"/>
      <c r="G2489" s="1120"/>
      <c r="H2489" s="1121">
        <v>0.1</v>
      </c>
      <c r="I2489" s="1077"/>
      <c r="J2489" s="1060">
        <f t="shared" si="982"/>
        <v>3</v>
      </c>
      <c r="K2489" s="1103"/>
      <c r="L2489" s="1071"/>
      <c r="M2489" s="1063">
        <v>0.2</v>
      </c>
      <c r="N2489" s="1063"/>
      <c r="O2489" s="1060">
        <f t="shared" si="997"/>
        <v>6</v>
      </c>
      <c r="P2489" s="1056"/>
      <c r="Q2489" s="1071"/>
      <c r="R2489" s="1063">
        <v>0.2</v>
      </c>
      <c r="S2489" s="1063"/>
      <c r="T2489" s="1079">
        <f t="shared" si="983"/>
        <v>6</v>
      </c>
      <c r="U2489" s="1061">
        <f t="shared" si="1002"/>
        <v>0</v>
      </c>
      <c r="V2489" s="1071">
        <f t="shared" si="995"/>
        <v>0</v>
      </c>
      <c r="W2489" s="1063">
        <f t="shared" si="995"/>
        <v>0.5</v>
      </c>
      <c r="X2489" s="1063">
        <f t="shared" si="995"/>
        <v>0</v>
      </c>
      <c r="Y2489" s="1060">
        <f t="shared" si="995"/>
        <v>15</v>
      </c>
      <c r="Z2489" s="1080">
        <f t="shared" si="992"/>
        <v>24</v>
      </c>
      <c r="AA2489" s="1081" t="str">
        <f t="shared" si="989"/>
        <v>Nghệ tươi</v>
      </c>
      <c r="AB2489" s="1082" t="str">
        <f t="shared" si="989"/>
        <v>kg</v>
      </c>
      <c r="AC2489" s="1083">
        <f t="shared" si="989"/>
        <v>30</v>
      </c>
      <c r="AD2489" s="1089">
        <f t="shared" si="989"/>
        <v>30</v>
      </c>
      <c r="AE2489" s="1071">
        <f t="shared" si="998"/>
        <v>0</v>
      </c>
      <c r="AF2489" s="1071">
        <f t="shared" si="998"/>
        <v>0</v>
      </c>
      <c r="AG2489" s="1071">
        <f t="shared" si="998"/>
        <v>0.8</v>
      </c>
      <c r="AH2489" s="1071">
        <f t="shared" si="998"/>
        <v>0</v>
      </c>
      <c r="AI2489" s="1060">
        <f t="shared" si="990"/>
        <v>24</v>
      </c>
      <c r="AJ2489" s="1102">
        <f t="shared" si="999"/>
        <v>0</v>
      </c>
      <c r="AK2489" s="1102">
        <f t="shared" si="999"/>
        <v>0</v>
      </c>
      <c r="AL2489" s="1112"/>
      <c r="AM2489" s="1102">
        <f t="shared" si="1000"/>
        <v>0</v>
      </c>
      <c r="AN2489" s="1085">
        <f t="shared" si="1001"/>
        <v>0</v>
      </c>
      <c r="AO2489" s="1061">
        <f t="shared" si="987"/>
        <v>0</v>
      </c>
      <c r="AP2489" s="1061">
        <f t="shared" si="987"/>
        <v>0</v>
      </c>
      <c r="AQ2489" s="1061">
        <f t="shared" si="987"/>
        <v>0.5</v>
      </c>
      <c r="AR2489" s="1061">
        <f t="shared" si="987"/>
        <v>0</v>
      </c>
      <c r="AS2489" s="1061">
        <f t="shared" si="987"/>
        <v>15</v>
      </c>
      <c r="AT2489" s="850">
        <f t="shared" si="993"/>
        <v>0</v>
      </c>
      <c r="AU2489" s="893" t="s">
        <v>807</v>
      </c>
      <c r="AV2489" s="894"/>
      <c r="AW2489" s="894"/>
      <c r="AX2489" s="894"/>
      <c r="AY2489" s="894"/>
      <c r="AZ2489" s="912"/>
    </row>
    <row r="2490" spans="1:52" ht="13.5" customHeight="1">
      <c r="A2490" s="838">
        <f t="shared" si="991"/>
        <v>25</v>
      </c>
      <c r="B2490" s="911" t="s">
        <v>142</v>
      </c>
      <c r="C2490" s="844" t="s">
        <v>66</v>
      </c>
      <c r="D2490" s="1117">
        <v>35</v>
      </c>
      <c r="E2490" s="1060">
        <v>35</v>
      </c>
      <c r="F2490" s="1061"/>
      <c r="G2490" s="1120"/>
      <c r="H2490" s="1063"/>
      <c r="I2490" s="1077"/>
      <c r="J2490" s="1060">
        <f t="shared" si="982"/>
        <v>0</v>
      </c>
      <c r="K2490" s="1103"/>
      <c r="L2490" s="1071"/>
      <c r="M2490" s="1063"/>
      <c r="N2490" s="1063"/>
      <c r="O2490" s="1060">
        <f t="shared" si="997"/>
        <v>0</v>
      </c>
      <c r="P2490" s="1122"/>
      <c r="Q2490" s="1071"/>
      <c r="R2490" s="1063"/>
      <c r="S2490" s="1063"/>
      <c r="T2490" s="1079">
        <f t="shared" si="983"/>
        <v>0</v>
      </c>
      <c r="U2490" s="1061">
        <f t="shared" si="1002"/>
        <v>0</v>
      </c>
      <c r="V2490" s="1071">
        <f t="shared" si="995"/>
        <v>0</v>
      </c>
      <c r="W2490" s="1063">
        <f t="shared" si="995"/>
        <v>0</v>
      </c>
      <c r="X2490" s="1063">
        <f t="shared" si="995"/>
        <v>0</v>
      </c>
      <c r="Y2490" s="1060">
        <f t="shared" si="995"/>
        <v>0</v>
      </c>
      <c r="Z2490" s="1080">
        <f t="shared" si="992"/>
        <v>25</v>
      </c>
      <c r="AA2490" s="1081" t="str">
        <f t="shared" si="989"/>
        <v>Gừng tươi</v>
      </c>
      <c r="AB2490" s="1082" t="str">
        <f t="shared" si="989"/>
        <v>kg</v>
      </c>
      <c r="AC2490" s="1083">
        <f t="shared" si="989"/>
        <v>35</v>
      </c>
      <c r="AD2490" s="1089">
        <f t="shared" si="989"/>
        <v>35</v>
      </c>
      <c r="AE2490" s="1071">
        <f t="shared" si="998"/>
        <v>0</v>
      </c>
      <c r="AF2490" s="1071">
        <f t="shared" si="998"/>
        <v>0</v>
      </c>
      <c r="AG2490" s="1071">
        <f t="shared" si="998"/>
        <v>4.299999999999998</v>
      </c>
      <c r="AH2490" s="1071">
        <f t="shared" si="998"/>
        <v>0</v>
      </c>
      <c r="AI2490" s="1060">
        <f t="shared" si="990"/>
        <v>150.49999999999994</v>
      </c>
      <c r="AJ2490" s="1102">
        <f t="shared" si="999"/>
        <v>0</v>
      </c>
      <c r="AK2490" s="1102">
        <f t="shared" si="999"/>
        <v>0</v>
      </c>
      <c r="AL2490" s="1112"/>
      <c r="AM2490" s="1102">
        <f t="shared" si="1000"/>
        <v>0</v>
      </c>
      <c r="AN2490" s="1085">
        <f t="shared" si="1001"/>
        <v>0</v>
      </c>
      <c r="AO2490" s="1061">
        <f t="shared" si="987"/>
        <v>0</v>
      </c>
      <c r="AP2490" s="1061">
        <f t="shared" si="987"/>
        <v>0</v>
      </c>
      <c r="AQ2490" s="1061">
        <f t="shared" si="987"/>
        <v>0</v>
      </c>
      <c r="AR2490" s="1061">
        <f t="shared" si="987"/>
        <v>0</v>
      </c>
      <c r="AS2490" s="1061">
        <f t="shared" si="987"/>
        <v>0</v>
      </c>
      <c r="AT2490" s="850">
        <f t="shared" si="993"/>
        <v>0</v>
      </c>
      <c r="AU2490" s="4" t="s">
        <v>808</v>
      </c>
      <c r="AV2490" s="3"/>
      <c r="AW2490" s="3"/>
      <c r="AX2490" s="3"/>
      <c r="AY2490" s="3"/>
      <c r="AZ2490" s="870">
        <f>Y2536</f>
        <v>2265.0999999999967</v>
      </c>
    </row>
    <row r="2491" spans="1:52" ht="13.5" customHeight="1">
      <c r="A2491" s="838">
        <f t="shared" si="991"/>
        <v>26</v>
      </c>
      <c r="B2491" s="911" t="s">
        <v>51</v>
      </c>
      <c r="C2491" s="844" t="s">
        <v>66</v>
      </c>
      <c r="D2491" s="1117">
        <v>100</v>
      </c>
      <c r="E2491" s="1060">
        <v>100</v>
      </c>
      <c r="F2491" s="1061"/>
      <c r="G2491" s="1120"/>
      <c r="H2491" s="1063"/>
      <c r="I2491" s="1077"/>
      <c r="J2491" s="1060">
        <f t="shared" si="982"/>
        <v>0</v>
      </c>
      <c r="K2491" s="1065"/>
      <c r="L2491" s="1071"/>
      <c r="M2491" s="1119"/>
      <c r="N2491" s="1063"/>
      <c r="O2491" s="1060">
        <f t="shared" si="997"/>
        <v>0</v>
      </c>
      <c r="P2491" s="1056"/>
      <c r="Q2491" s="1065"/>
      <c r="R2491" s="1100"/>
      <c r="S2491" s="1063"/>
      <c r="T2491" s="1079">
        <f t="shared" si="983"/>
        <v>0</v>
      </c>
      <c r="U2491" s="1061">
        <f t="shared" si="1002"/>
        <v>0</v>
      </c>
      <c r="V2491" s="1071">
        <f t="shared" si="995"/>
        <v>0</v>
      </c>
      <c r="W2491" s="1063">
        <f t="shared" si="995"/>
        <v>0</v>
      </c>
      <c r="X2491" s="1063">
        <f t="shared" si="995"/>
        <v>0</v>
      </c>
      <c r="Y2491" s="1060">
        <f t="shared" si="995"/>
        <v>0</v>
      </c>
      <c r="Z2491" s="1080">
        <f t="shared" si="992"/>
        <v>26</v>
      </c>
      <c r="AA2491" s="1081" t="str">
        <f t="shared" si="989"/>
        <v>Tép khô</v>
      </c>
      <c r="AB2491" s="1082" t="str">
        <f t="shared" si="989"/>
        <v>kg</v>
      </c>
      <c r="AC2491" s="1083">
        <f t="shared" si="989"/>
        <v>100</v>
      </c>
      <c r="AD2491" s="1089">
        <f t="shared" si="989"/>
        <v>100</v>
      </c>
      <c r="AE2491" s="1071">
        <f t="shared" si="998"/>
        <v>0</v>
      </c>
      <c r="AF2491" s="1071">
        <f t="shared" si="998"/>
        <v>0</v>
      </c>
      <c r="AG2491" s="1071">
        <f t="shared" si="998"/>
        <v>0.39999999999999963</v>
      </c>
      <c r="AH2491" s="1071">
        <f t="shared" si="998"/>
        <v>0</v>
      </c>
      <c r="AI2491" s="1060">
        <f t="shared" si="990"/>
        <v>39.999999999999964</v>
      </c>
      <c r="AJ2491" s="1102">
        <f t="shared" si="999"/>
        <v>0</v>
      </c>
      <c r="AK2491" s="1102">
        <f t="shared" si="999"/>
        <v>0</v>
      </c>
      <c r="AL2491" s="1112"/>
      <c r="AM2491" s="1102">
        <f t="shared" si="1000"/>
        <v>0</v>
      </c>
      <c r="AN2491" s="1085">
        <f t="shared" si="1001"/>
        <v>0</v>
      </c>
      <c r="AO2491" s="1061">
        <f t="shared" si="987"/>
        <v>0</v>
      </c>
      <c r="AP2491" s="1061">
        <f t="shared" si="987"/>
        <v>0</v>
      </c>
      <c r="AQ2491" s="1061">
        <f t="shared" si="987"/>
        <v>0</v>
      </c>
      <c r="AR2491" s="1061">
        <f t="shared" si="987"/>
        <v>0</v>
      </c>
      <c r="AS2491" s="1061">
        <f t="shared" si="987"/>
        <v>0</v>
      </c>
      <c r="AT2491" s="850">
        <f t="shared" si="993"/>
        <v>0</v>
      </c>
      <c r="AU2491" s="4" t="s">
        <v>809</v>
      </c>
      <c r="AV2491" s="3"/>
      <c r="AW2491" s="3"/>
      <c r="AX2491" s="3"/>
      <c r="AY2491" s="3"/>
      <c r="AZ2491" s="913">
        <f>Y2537</f>
        <v>0</v>
      </c>
    </row>
    <row r="2492" spans="1:52" ht="13.5" customHeight="1">
      <c r="A2492" s="838">
        <f t="shared" si="991"/>
        <v>27</v>
      </c>
      <c r="B2492" s="920" t="s">
        <v>854</v>
      </c>
      <c r="C2492" s="817" t="s">
        <v>66</v>
      </c>
      <c r="D2492" s="1054">
        <v>50</v>
      </c>
      <c r="E2492" s="921">
        <v>50</v>
      </c>
      <c r="F2492" s="1061"/>
      <c r="G2492" s="1123"/>
      <c r="H2492" s="1063">
        <v>0.2</v>
      </c>
      <c r="I2492" s="1077"/>
      <c r="J2492" s="1060">
        <f t="shared" si="982"/>
        <v>10</v>
      </c>
      <c r="K2492" s="1065"/>
      <c r="L2492" s="1124"/>
      <c r="M2492" s="1063">
        <v>0.4</v>
      </c>
      <c r="N2492" s="1063"/>
      <c r="O2492" s="1060">
        <f t="shared" si="997"/>
        <v>20</v>
      </c>
      <c r="P2492" s="1093"/>
      <c r="Q2492" s="1065"/>
      <c r="R2492" s="1100">
        <v>0.4</v>
      </c>
      <c r="S2492" s="1062"/>
      <c r="T2492" s="1079">
        <f t="shared" si="983"/>
        <v>20</v>
      </c>
      <c r="U2492" s="1061">
        <f t="shared" si="1002"/>
        <v>0</v>
      </c>
      <c r="V2492" s="1061">
        <f t="shared" si="995"/>
        <v>0</v>
      </c>
      <c r="W2492" s="1063">
        <f t="shared" si="995"/>
        <v>1</v>
      </c>
      <c r="X2492" s="1063">
        <f t="shared" si="995"/>
        <v>0</v>
      </c>
      <c r="Y2492" s="1060">
        <f t="shared" si="995"/>
        <v>50</v>
      </c>
      <c r="Z2492" s="1080">
        <f t="shared" si="992"/>
        <v>27</v>
      </c>
      <c r="AA2492" s="1081" t="str">
        <f t="shared" si="989"/>
        <v xml:space="preserve">ớt quả </v>
      </c>
      <c r="AB2492" s="1082" t="str">
        <f t="shared" si="989"/>
        <v>kg</v>
      </c>
      <c r="AC2492" s="1083">
        <f t="shared" si="989"/>
        <v>50</v>
      </c>
      <c r="AD2492" s="1089">
        <f t="shared" si="989"/>
        <v>50</v>
      </c>
      <c r="AE2492" s="1071">
        <f t="shared" si="998"/>
        <v>0</v>
      </c>
      <c r="AF2492" s="1071">
        <f t="shared" si="998"/>
        <v>0</v>
      </c>
      <c r="AG2492" s="1071">
        <f t="shared" si="998"/>
        <v>2.8000000000000007</v>
      </c>
      <c r="AH2492" s="1071">
        <f t="shared" si="998"/>
        <v>0</v>
      </c>
      <c r="AI2492" s="1060">
        <f t="shared" si="990"/>
        <v>140.00000000000003</v>
      </c>
      <c r="AJ2492" s="1102">
        <f t="shared" si="999"/>
        <v>0</v>
      </c>
      <c r="AK2492" s="1102">
        <f t="shared" si="999"/>
        <v>0</v>
      </c>
      <c r="AL2492" s="1112"/>
      <c r="AM2492" s="1102">
        <f t="shared" si="1000"/>
        <v>0</v>
      </c>
      <c r="AN2492" s="1085">
        <f t="shared" si="1001"/>
        <v>0</v>
      </c>
      <c r="AO2492" s="1061">
        <f t="shared" si="987"/>
        <v>0</v>
      </c>
      <c r="AP2492" s="1061">
        <f t="shared" si="987"/>
        <v>0</v>
      </c>
      <c r="AQ2492" s="1061">
        <f t="shared" si="987"/>
        <v>1</v>
      </c>
      <c r="AR2492" s="1061">
        <f t="shared" si="987"/>
        <v>0</v>
      </c>
      <c r="AS2492" s="1061">
        <f t="shared" si="987"/>
        <v>50</v>
      </c>
      <c r="AT2492" s="850">
        <f t="shared" si="993"/>
        <v>0</v>
      </c>
      <c r="AU2492" s="893"/>
      <c r="AV2492" s="894"/>
      <c r="AW2492" s="894"/>
      <c r="AX2492" s="894"/>
      <c r="AY2492" s="894"/>
      <c r="AZ2492" s="917"/>
    </row>
    <row r="2493" spans="1:52" ht="13.5" customHeight="1">
      <c r="A2493" s="838">
        <f t="shared" si="991"/>
        <v>28</v>
      </c>
      <c r="B2493" s="1052" t="s">
        <v>168</v>
      </c>
      <c r="C2493" s="817" t="s">
        <v>66</v>
      </c>
      <c r="D2493" s="839">
        <v>100</v>
      </c>
      <c r="E2493" s="921">
        <v>92</v>
      </c>
      <c r="F2493" s="1061"/>
      <c r="G2493" s="1086"/>
      <c r="H2493" s="1063"/>
      <c r="I2493" s="1077"/>
      <c r="J2493" s="1060">
        <f t="shared" si="982"/>
        <v>0</v>
      </c>
      <c r="K2493" s="1061"/>
      <c r="L2493" s="1065">
        <v>4.5</v>
      </c>
      <c r="M2493" s="1063"/>
      <c r="N2493" s="1062"/>
      <c r="O2493" s="1060">
        <f t="shared" si="997"/>
        <v>414</v>
      </c>
      <c r="P2493" s="1093"/>
      <c r="Q2493" s="1065">
        <v>3.5</v>
      </c>
      <c r="R2493" s="1100"/>
      <c r="S2493" s="1062"/>
      <c r="T2493" s="1079">
        <f t="shared" si="983"/>
        <v>322</v>
      </c>
      <c r="U2493" s="1061">
        <f t="shared" si="1002"/>
        <v>0</v>
      </c>
      <c r="V2493" s="1061">
        <f t="shared" si="995"/>
        <v>8</v>
      </c>
      <c r="W2493" s="1063">
        <f t="shared" si="995"/>
        <v>0</v>
      </c>
      <c r="X2493" s="1062">
        <f t="shared" si="995"/>
        <v>0</v>
      </c>
      <c r="Y2493" s="1060">
        <f t="shared" si="995"/>
        <v>736</v>
      </c>
      <c r="Z2493" s="1080">
        <f t="shared" si="992"/>
        <v>28</v>
      </c>
      <c r="AA2493" s="1126" t="str">
        <f t="shared" si="989"/>
        <v>Thịt gà mía</v>
      </c>
      <c r="AB2493" s="1082" t="str">
        <f t="shared" si="989"/>
        <v>kg</v>
      </c>
      <c r="AC2493" s="1083">
        <f t="shared" si="989"/>
        <v>100</v>
      </c>
      <c r="AD2493" s="1089">
        <f t="shared" si="989"/>
        <v>92</v>
      </c>
      <c r="AE2493" s="1071">
        <f t="shared" si="998"/>
        <v>0</v>
      </c>
      <c r="AF2493" s="1071">
        <f t="shared" si="998"/>
        <v>0</v>
      </c>
      <c r="AG2493" s="1071">
        <f t="shared" si="998"/>
        <v>0</v>
      </c>
      <c r="AH2493" s="1071">
        <f t="shared" si="998"/>
        <v>0</v>
      </c>
      <c r="AI2493" s="1060">
        <f t="shared" si="990"/>
        <v>0</v>
      </c>
      <c r="AJ2493" s="1102">
        <f t="shared" si="999"/>
        <v>0</v>
      </c>
      <c r="AK2493" s="1102">
        <f t="shared" si="999"/>
        <v>8</v>
      </c>
      <c r="AL2493" s="1102">
        <f t="shared" si="999"/>
        <v>0</v>
      </c>
      <c r="AM2493" s="1102">
        <f t="shared" si="1000"/>
        <v>0</v>
      </c>
      <c r="AN2493" s="1085">
        <f t="shared" si="1001"/>
        <v>736</v>
      </c>
      <c r="AO2493" s="1061">
        <f t="shared" si="987"/>
        <v>0</v>
      </c>
      <c r="AP2493" s="1061">
        <f t="shared" si="987"/>
        <v>8</v>
      </c>
      <c r="AQ2493" s="1061">
        <f t="shared" si="987"/>
        <v>0</v>
      </c>
      <c r="AR2493" s="1061">
        <f t="shared" si="987"/>
        <v>0</v>
      </c>
      <c r="AS2493" s="1061">
        <f t="shared" si="987"/>
        <v>736</v>
      </c>
      <c r="AT2493" s="850">
        <f t="shared" si="993"/>
        <v>64</v>
      </c>
      <c r="AU2493" s="893"/>
      <c r="AV2493" s="894"/>
      <c r="AW2493" s="894"/>
      <c r="AX2493" s="894"/>
      <c r="AY2493" s="894"/>
      <c r="AZ2493" s="918"/>
    </row>
    <row r="2494" spans="1:52" ht="13.5" customHeight="1">
      <c r="A2494" s="838">
        <f t="shared" si="991"/>
        <v>29</v>
      </c>
      <c r="B2494" s="1052" t="s">
        <v>0</v>
      </c>
      <c r="C2494" s="817" t="s">
        <v>66</v>
      </c>
      <c r="D2494" s="839">
        <v>225</v>
      </c>
      <c r="E2494" s="921">
        <v>225</v>
      </c>
      <c r="F2494" s="1061"/>
      <c r="G2494" s="1086"/>
      <c r="H2494" s="1063"/>
      <c r="I2494" s="1077"/>
      <c r="J2494" s="1060">
        <f t="shared" si="982"/>
        <v>0</v>
      </c>
      <c r="K2494" s="1061"/>
      <c r="L2494" s="1065">
        <v>2.5</v>
      </c>
      <c r="M2494" s="1063"/>
      <c r="N2494" s="1127"/>
      <c r="O2494" s="1060">
        <f t="shared" si="997"/>
        <v>562.5</v>
      </c>
      <c r="P2494" s="1056"/>
      <c r="Q2494" s="1065"/>
      <c r="R2494" s="1100"/>
      <c r="S2494" s="1062"/>
      <c r="T2494" s="1079">
        <f t="shared" si="983"/>
        <v>0</v>
      </c>
      <c r="U2494" s="1061">
        <f t="shared" si="1002"/>
        <v>0</v>
      </c>
      <c r="V2494" s="1061">
        <f t="shared" si="995"/>
        <v>2.5</v>
      </c>
      <c r="W2494" s="1063">
        <f t="shared" si="995"/>
        <v>0</v>
      </c>
      <c r="X2494" s="1062">
        <f t="shared" si="995"/>
        <v>0</v>
      </c>
      <c r="Y2494" s="1060">
        <f t="shared" si="995"/>
        <v>562.5</v>
      </c>
      <c r="Z2494" s="1080">
        <f t="shared" si="992"/>
        <v>29</v>
      </c>
      <c r="AA2494" s="1126" t="str">
        <f t="shared" si="989"/>
        <v>Thịt bò</v>
      </c>
      <c r="AB2494" s="1082" t="str">
        <f t="shared" si="989"/>
        <v>kg</v>
      </c>
      <c r="AC2494" s="1083">
        <f t="shared" si="989"/>
        <v>225</v>
      </c>
      <c r="AD2494" s="1089">
        <f t="shared" si="989"/>
        <v>225</v>
      </c>
      <c r="AE2494" s="1071">
        <f t="shared" si="998"/>
        <v>0</v>
      </c>
      <c r="AF2494" s="1071">
        <f t="shared" si="998"/>
        <v>0</v>
      </c>
      <c r="AG2494" s="1071">
        <f t="shared" si="998"/>
        <v>0</v>
      </c>
      <c r="AH2494" s="1071">
        <f t="shared" si="998"/>
        <v>0</v>
      </c>
      <c r="AI2494" s="1060">
        <f t="shared" si="990"/>
        <v>0</v>
      </c>
      <c r="AJ2494" s="1102">
        <f t="shared" si="999"/>
        <v>0</v>
      </c>
      <c r="AK2494" s="1102">
        <f t="shared" si="999"/>
        <v>2.5</v>
      </c>
      <c r="AL2494" s="1102">
        <f t="shared" si="999"/>
        <v>0</v>
      </c>
      <c r="AM2494" s="1102">
        <f t="shared" si="1000"/>
        <v>0</v>
      </c>
      <c r="AN2494" s="1085">
        <f t="shared" si="1001"/>
        <v>562.5</v>
      </c>
      <c r="AO2494" s="1061">
        <f t="shared" si="987"/>
        <v>0</v>
      </c>
      <c r="AP2494" s="1061">
        <f t="shared" si="987"/>
        <v>2.5</v>
      </c>
      <c r="AQ2494" s="1061">
        <f t="shared" si="987"/>
        <v>0</v>
      </c>
      <c r="AR2494" s="1061">
        <f t="shared" si="987"/>
        <v>0</v>
      </c>
      <c r="AS2494" s="1061">
        <f t="shared" si="987"/>
        <v>562.5</v>
      </c>
      <c r="AT2494" s="850">
        <f t="shared" si="993"/>
        <v>0</v>
      </c>
      <c r="AU2494" s="893"/>
      <c r="AV2494" s="894"/>
      <c r="AW2494" s="894"/>
      <c r="AX2494" s="894"/>
      <c r="AY2494" s="894"/>
      <c r="AZ2494" s="918"/>
    </row>
    <row r="2495" spans="1:52" ht="13.5" customHeight="1">
      <c r="A2495" s="838">
        <f t="shared" si="991"/>
        <v>30</v>
      </c>
      <c r="B2495" s="1052" t="s">
        <v>157</v>
      </c>
      <c r="C2495" s="817" t="s">
        <v>66</v>
      </c>
      <c r="D2495" s="818">
        <v>185</v>
      </c>
      <c r="E2495" s="921">
        <v>185</v>
      </c>
      <c r="F2495" s="1061"/>
      <c r="G2495" s="1090"/>
      <c r="H2495" s="1063"/>
      <c r="I2495" s="1128"/>
      <c r="J2495" s="1060">
        <f t="shared" si="982"/>
        <v>0</v>
      </c>
      <c r="K2495" s="1065"/>
      <c r="L2495" s="1065">
        <v>5</v>
      </c>
      <c r="M2495" s="1119"/>
      <c r="N2495" s="1063"/>
      <c r="O2495" s="1060">
        <f t="shared" si="997"/>
        <v>925</v>
      </c>
      <c r="P2495" s="1056"/>
      <c r="Q2495" s="1065"/>
      <c r="R2495" s="1100"/>
      <c r="S2495" s="1063" t="s">
        <v>888</v>
      </c>
      <c r="T2495" s="1079">
        <f t="shared" si="983"/>
        <v>0</v>
      </c>
      <c r="U2495" s="1061">
        <f t="shared" si="1002"/>
        <v>0</v>
      </c>
      <c r="V2495" s="1061">
        <f t="shared" si="995"/>
        <v>5</v>
      </c>
      <c r="W2495" s="1063">
        <f t="shared" si="995"/>
        <v>0</v>
      </c>
      <c r="X2495" s="1063">
        <f t="shared" si="995"/>
        <v>0</v>
      </c>
      <c r="Y2495" s="1060">
        <f t="shared" si="995"/>
        <v>925</v>
      </c>
      <c r="Z2495" s="1080">
        <f t="shared" si="992"/>
        <v>30</v>
      </c>
      <c r="AA2495" s="1126" t="str">
        <f t="shared" si="989"/>
        <v>Tôm</v>
      </c>
      <c r="AB2495" s="1082" t="str">
        <f t="shared" si="989"/>
        <v>kg</v>
      </c>
      <c r="AC2495" s="1083">
        <f t="shared" si="989"/>
        <v>185</v>
      </c>
      <c r="AD2495" s="1089">
        <f t="shared" si="989"/>
        <v>185</v>
      </c>
      <c r="AE2495" s="1071">
        <f t="shared" si="998"/>
        <v>0</v>
      </c>
      <c r="AF2495" s="1071">
        <f t="shared" si="998"/>
        <v>0</v>
      </c>
      <c r="AG2495" s="1071">
        <f t="shared" si="998"/>
        <v>0</v>
      </c>
      <c r="AH2495" s="1071">
        <f t="shared" si="998"/>
        <v>0</v>
      </c>
      <c r="AI2495" s="1060">
        <f t="shared" si="990"/>
        <v>0</v>
      </c>
      <c r="AJ2495" s="1102">
        <f t="shared" si="999"/>
        <v>0</v>
      </c>
      <c r="AK2495" s="1102">
        <f t="shared" si="999"/>
        <v>5</v>
      </c>
      <c r="AL2495" s="1102">
        <f t="shared" si="999"/>
        <v>0</v>
      </c>
      <c r="AM2495" s="1102">
        <f t="shared" si="1000"/>
        <v>0</v>
      </c>
      <c r="AN2495" s="1085">
        <f t="shared" si="1001"/>
        <v>925</v>
      </c>
      <c r="AO2495" s="1061">
        <f t="shared" si="987"/>
        <v>0</v>
      </c>
      <c r="AP2495" s="1061">
        <f t="shared" si="987"/>
        <v>5</v>
      </c>
      <c r="AQ2495" s="1061">
        <f t="shared" si="987"/>
        <v>0</v>
      </c>
      <c r="AR2495" s="1061">
        <f t="shared" si="987"/>
        <v>0</v>
      </c>
      <c r="AS2495" s="1061">
        <f t="shared" si="987"/>
        <v>925</v>
      </c>
      <c r="AT2495" s="850">
        <f t="shared" si="993"/>
        <v>0</v>
      </c>
      <c r="AU2495" s="893"/>
      <c r="AV2495" s="894"/>
      <c r="AW2495" s="894"/>
      <c r="AX2495" s="894"/>
      <c r="AY2495" s="894"/>
      <c r="AZ2495" s="918"/>
    </row>
    <row r="2496" spans="1:52" ht="13.5" customHeight="1">
      <c r="A2496" s="838">
        <f t="shared" si="991"/>
        <v>31</v>
      </c>
      <c r="B2496" s="1053" t="s">
        <v>923</v>
      </c>
      <c r="C2496" s="817" t="s">
        <v>786</v>
      </c>
      <c r="D2496" s="1054">
        <v>130</v>
      </c>
      <c r="E2496" s="921">
        <v>130</v>
      </c>
      <c r="F2496" s="1061"/>
      <c r="G2496" s="1086"/>
      <c r="H2496" s="1063" t="s">
        <v>883</v>
      </c>
      <c r="I2496" s="1077" t="s">
        <v>883</v>
      </c>
      <c r="J2496" s="1060">
        <f t="shared" si="982"/>
        <v>0</v>
      </c>
      <c r="K2496" s="1065"/>
      <c r="L2496" s="1065">
        <v>4.5</v>
      </c>
      <c r="M2496" s="1063"/>
      <c r="N2496" s="1063"/>
      <c r="O2496" s="1060">
        <f t="shared" si="997"/>
        <v>585</v>
      </c>
      <c r="P2496" s="1093"/>
      <c r="Q2496" s="1065"/>
      <c r="R2496" s="1100"/>
      <c r="S2496" s="1063"/>
      <c r="T2496" s="1079">
        <f t="shared" si="983"/>
        <v>0</v>
      </c>
      <c r="U2496" s="1061">
        <f t="shared" si="1002"/>
        <v>0</v>
      </c>
      <c r="V2496" s="1061">
        <f t="shared" si="995"/>
        <v>4.5</v>
      </c>
      <c r="W2496" s="1063">
        <f t="shared" si="995"/>
        <v>0</v>
      </c>
      <c r="X2496" s="1063">
        <f t="shared" si="995"/>
        <v>0</v>
      </c>
      <c r="Y2496" s="1060">
        <f t="shared" si="995"/>
        <v>585</v>
      </c>
      <c r="Z2496" s="1080">
        <f t="shared" si="992"/>
        <v>31</v>
      </c>
      <c r="AA2496" s="1126" t="str">
        <f t="shared" si="989"/>
        <v>Thịt CP</v>
      </c>
      <c r="AB2496" s="1082" t="str">
        <f t="shared" si="989"/>
        <v>quả</v>
      </c>
      <c r="AC2496" s="1083">
        <f t="shared" si="989"/>
        <v>130</v>
      </c>
      <c r="AD2496" s="1089">
        <f t="shared" si="989"/>
        <v>130</v>
      </c>
      <c r="AE2496" s="1071">
        <f t="shared" si="998"/>
        <v>0</v>
      </c>
      <c r="AF2496" s="1071">
        <f t="shared" si="998"/>
        <v>0</v>
      </c>
      <c r="AG2496" s="1071">
        <f t="shared" si="998"/>
        <v>0</v>
      </c>
      <c r="AH2496" s="1071">
        <f t="shared" si="998"/>
        <v>0</v>
      </c>
      <c r="AI2496" s="1060">
        <f t="shared" si="990"/>
        <v>0</v>
      </c>
      <c r="AJ2496" s="1102">
        <f t="shared" si="999"/>
        <v>0</v>
      </c>
      <c r="AK2496" s="1102">
        <f t="shared" si="999"/>
        <v>4.5</v>
      </c>
      <c r="AL2496" s="1102">
        <f t="shared" si="999"/>
        <v>0</v>
      </c>
      <c r="AM2496" s="1102">
        <f t="shared" si="1000"/>
        <v>0</v>
      </c>
      <c r="AN2496" s="1085">
        <f t="shared" si="1001"/>
        <v>585</v>
      </c>
      <c r="AO2496" s="1061">
        <f t="shared" si="987"/>
        <v>0</v>
      </c>
      <c r="AP2496" s="1061">
        <f t="shared" si="987"/>
        <v>4.5</v>
      </c>
      <c r="AQ2496" s="1061">
        <f t="shared" si="987"/>
        <v>0</v>
      </c>
      <c r="AR2496" s="1061">
        <f t="shared" si="987"/>
        <v>0</v>
      </c>
      <c r="AS2496" s="1061">
        <f t="shared" si="987"/>
        <v>585</v>
      </c>
      <c r="AT2496" s="850">
        <f t="shared" si="993"/>
        <v>0</v>
      </c>
      <c r="AU2496" s="922"/>
      <c r="AV2496" s="861"/>
      <c r="AW2496" s="861"/>
      <c r="AX2496" s="861"/>
      <c r="AY2496" s="861"/>
      <c r="AZ2496" s="851"/>
    </row>
    <row r="2497" spans="1:52" ht="13.5" customHeight="1">
      <c r="A2497" s="838">
        <f t="shared" si="991"/>
        <v>32</v>
      </c>
      <c r="B2497" s="1052" t="s">
        <v>920</v>
      </c>
      <c r="C2497" s="817" t="s">
        <v>66</v>
      </c>
      <c r="D2497" s="818">
        <v>125</v>
      </c>
      <c r="E2497" s="921">
        <v>125</v>
      </c>
      <c r="F2497" s="1061"/>
      <c r="G2497" s="1086"/>
      <c r="H2497" s="1129"/>
      <c r="I2497" s="1091"/>
      <c r="J2497" s="1060">
        <f t="shared" si="982"/>
        <v>0</v>
      </c>
      <c r="K2497" s="1061"/>
      <c r="L2497" s="1065">
        <v>3</v>
      </c>
      <c r="M2497" s="1063"/>
      <c r="N2497" s="1063"/>
      <c r="O2497" s="1060">
        <f t="shared" si="997"/>
        <v>375</v>
      </c>
      <c r="P2497" s="1093"/>
      <c r="Q2497" s="1065"/>
      <c r="R2497" s="1100"/>
      <c r="S2497" s="1063"/>
      <c r="T2497" s="1079">
        <f t="shared" si="983"/>
        <v>0</v>
      </c>
      <c r="U2497" s="1061">
        <f t="shared" si="1002"/>
        <v>0</v>
      </c>
      <c r="V2497" s="1061">
        <f t="shared" si="995"/>
        <v>3</v>
      </c>
      <c r="W2497" s="1063">
        <f t="shared" si="995"/>
        <v>0</v>
      </c>
      <c r="X2497" s="1063">
        <f t="shared" si="995"/>
        <v>0</v>
      </c>
      <c r="Y2497" s="1060">
        <f t="shared" si="995"/>
        <v>375</v>
      </c>
      <c r="Z2497" s="1080">
        <f t="shared" si="992"/>
        <v>32</v>
      </c>
      <c r="AA2497" s="1126" t="str">
        <f t="shared" si="989"/>
        <v xml:space="preserve">Giò nạc </v>
      </c>
      <c r="AB2497" s="1082" t="str">
        <f t="shared" si="989"/>
        <v>kg</v>
      </c>
      <c r="AC2497" s="1083">
        <f t="shared" si="989"/>
        <v>125</v>
      </c>
      <c r="AD2497" s="1089">
        <f t="shared" si="989"/>
        <v>125</v>
      </c>
      <c r="AE2497" s="1071">
        <f t="shared" si="998"/>
        <v>0</v>
      </c>
      <c r="AF2497" s="1071">
        <f t="shared" si="998"/>
        <v>0</v>
      </c>
      <c r="AG2497" s="1071">
        <f t="shared" si="998"/>
        <v>0</v>
      </c>
      <c r="AH2497" s="1071">
        <f t="shared" si="998"/>
        <v>0</v>
      </c>
      <c r="AI2497" s="1060">
        <f t="shared" si="990"/>
        <v>0</v>
      </c>
      <c r="AJ2497" s="1102">
        <f t="shared" si="999"/>
        <v>0</v>
      </c>
      <c r="AK2497" s="1102">
        <f t="shared" si="999"/>
        <v>3</v>
      </c>
      <c r="AL2497" s="1102">
        <f t="shared" si="999"/>
        <v>0</v>
      </c>
      <c r="AM2497" s="1102">
        <f t="shared" si="1000"/>
        <v>0</v>
      </c>
      <c r="AN2497" s="1085">
        <f t="shared" si="1001"/>
        <v>375</v>
      </c>
      <c r="AO2497" s="1061">
        <f t="shared" si="987"/>
        <v>0</v>
      </c>
      <c r="AP2497" s="1061">
        <f t="shared" si="987"/>
        <v>3</v>
      </c>
      <c r="AQ2497" s="1061">
        <f t="shared" si="987"/>
        <v>0</v>
      </c>
      <c r="AR2497" s="1061">
        <f t="shared" si="987"/>
        <v>0</v>
      </c>
      <c r="AS2497" s="1061">
        <f t="shared" si="987"/>
        <v>375</v>
      </c>
      <c r="AT2497" s="850">
        <f t="shared" si="993"/>
        <v>0</v>
      </c>
      <c r="AU2497" s="922"/>
      <c r="AV2497" s="861"/>
      <c r="AW2497" s="861"/>
      <c r="AX2497" s="861"/>
      <c r="AY2497" s="861"/>
      <c r="AZ2497" s="851"/>
    </row>
    <row r="2498" spans="1:52" ht="13.5" customHeight="1">
      <c r="A2498" s="838">
        <f t="shared" si="991"/>
        <v>33</v>
      </c>
      <c r="B2498" s="1052" t="s">
        <v>233</v>
      </c>
      <c r="C2498" s="817" t="s">
        <v>66</v>
      </c>
      <c r="D2498" s="818">
        <v>105</v>
      </c>
      <c r="E2498" s="921">
        <v>105</v>
      </c>
      <c r="F2498" s="1061"/>
      <c r="G2498" s="1090"/>
      <c r="H2498" s="1063"/>
      <c r="I2498" s="1077"/>
      <c r="J2498" s="1060">
        <f t="shared" si="982"/>
        <v>0</v>
      </c>
      <c r="K2498" s="1061"/>
      <c r="L2498" s="1065">
        <v>2.5</v>
      </c>
      <c r="M2498" s="1063"/>
      <c r="N2498" s="1063"/>
      <c r="O2498" s="1060">
        <f t="shared" si="997"/>
        <v>262.5</v>
      </c>
      <c r="P2498" s="1093"/>
      <c r="Q2498" s="1065"/>
      <c r="R2498" s="1100"/>
      <c r="S2498" s="1063"/>
      <c r="T2498" s="1079">
        <f t="shared" si="983"/>
        <v>0</v>
      </c>
      <c r="U2498" s="1061">
        <f t="shared" si="1002"/>
        <v>0</v>
      </c>
      <c r="V2498" s="1061">
        <f t="shared" si="995"/>
        <v>2.5</v>
      </c>
      <c r="W2498" s="1063">
        <f t="shared" si="995"/>
        <v>0</v>
      </c>
      <c r="X2498" s="1063">
        <f t="shared" si="995"/>
        <v>0</v>
      </c>
      <c r="Y2498" s="1060">
        <f t="shared" si="995"/>
        <v>262.5</v>
      </c>
      <c r="Z2498" s="1080">
        <f t="shared" si="992"/>
        <v>33</v>
      </c>
      <c r="AA2498" s="1126" t="str">
        <f t="shared" si="989"/>
        <v>Thịt ếch</v>
      </c>
      <c r="AB2498" s="1082" t="str">
        <f t="shared" si="989"/>
        <v>kg</v>
      </c>
      <c r="AC2498" s="1083">
        <f t="shared" si="989"/>
        <v>105</v>
      </c>
      <c r="AD2498" s="1089">
        <f t="shared" si="989"/>
        <v>105</v>
      </c>
      <c r="AE2498" s="1071">
        <f t="shared" si="998"/>
        <v>0</v>
      </c>
      <c r="AF2498" s="1071">
        <f t="shared" si="998"/>
        <v>0</v>
      </c>
      <c r="AG2498" s="1071">
        <f t="shared" si="998"/>
        <v>0</v>
      </c>
      <c r="AH2498" s="1071">
        <f t="shared" si="998"/>
        <v>0</v>
      </c>
      <c r="AI2498" s="1060">
        <f t="shared" si="990"/>
        <v>0</v>
      </c>
      <c r="AJ2498" s="1102">
        <f t="shared" si="999"/>
        <v>0</v>
      </c>
      <c r="AK2498" s="1102">
        <f t="shared" si="999"/>
        <v>2.5</v>
      </c>
      <c r="AL2498" s="1102">
        <f t="shared" si="999"/>
        <v>0</v>
      </c>
      <c r="AM2498" s="1102">
        <f t="shared" si="1000"/>
        <v>0</v>
      </c>
      <c r="AN2498" s="1085">
        <f t="shared" si="1001"/>
        <v>262.5</v>
      </c>
      <c r="AO2498" s="1061">
        <f t="shared" si="987"/>
        <v>0</v>
      </c>
      <c r="AP2498" s="1061">
        <f t="shared" si="987"/>
        <v>2.5</v>
      </c>
      <c r="AQ2498" s="1061">
        <f t="shared" si="987"/>
        <v>0</v>
      </c>
      <c r="AR2498" s="1061">
        <f t="shared" si="987"/>
        <v>0</v>
      </c>
      <c r="AS2498" s="1061">
        <f t="shared" si="987"/>
        <v>262.5</v>
      </c>
      <c r="AT2498" s="850">
        <f t="shared" si="993"/>
        <v>0</v>
      </c>
      <c r="AU2498" s="922"/>
      <c r="AV2498" s="861"/>
      <c r="AW2498" s="861"/>
      <c r="AX2498" s="861"/>
      <c r="AY2498" s="861"/>
      <c r="AZ2498" s="851"/>
    </row>
    <row r="2499" spans="1:52" ht="13.5" customHeight="1">
      <c r="A2499" s="838">
        <f t="shared" si="991"/>
        <v>34</v>
      </c>
      <c r="B2499" s="1052" t="s">
        <v>924</v>
      </c>
      <c r="C2499" s="817" t="s">
        <v>66</v>
      </c>
      <c r="D2499" s="1054">
        <v>135</v>
      </c>
      <c r="E2499" s="921">
        <v>135</v>
      </c>
      <c r="F2499" s="1061"/>
      <c r="G2499" s="1090"/>
      <c r="H2499" s="1063"/>
      <c r="I2499" s="1077"/>
      <c r="J2499" s="1060">
        <f t="shared" si="982"/>
        <v>0</v>
      </c>
      <c r="K2499" s="1061"/>
      <c r="L2499" s="1065">
        <v>6</v>
      </c>
      <c r="M2499" s="1063"/>
      <c r="N2499" s="1063"/>
      <c r="O2499" s="1060">
        <f t="shared" si="997"/>
        <v>810</v>
      </c>
      <c r="P2499" s="1093"/>
      <c r="Q2499" s="1065"/>
      <c r="R2499" s="1100"/>
      <c r="S2499" s="1063"/>
      <c r="T2499" s="1079">
        <f t="shared" si="983"/>
        <v>0</v>
      </c>
      <c r="U2499" s="1061">
        <f t="shared" si="1002"/>
        <v>0</v>
      </c>
      <c r="V2499" s="1061">
        <f t="shared" si="995"/>
        <v>6</v>
      </c>
      <c r="W2499" s="1063">
        <f t="shared" si="995"/>
        <v>0</v>
      </c>
      <c r="X2499" s="1063">
        <f t="shared" si="995"/>
        <v>0</v>
      </c>
      <c r="Y2499" s="1060">
        <f t="shared" si="995"/>
        <v>810</v>
      </c>
      <c r="Z2499" s="1080">
        <f t="shared" si="992"/>
        <v>34</v>
      </c>
      <c r="AA2499" s="1126" t="str">
        <f t="shared" si="989"/>
        <v xml:space="preserve"> Cá vược</v>
      </c>
      <c r="AB2499" s="1082" t="str">
        <f t="shared" si="989"/>
        <v>kg</v>
      </c>
      <c r="AC2499" s="1083">
        <f t="shared" si="989"/>
        <v>135</v>
      </c>
      <c r="AD2499" s="1089">
        <f t="shared" si="989"/>
        <v>135</v>
      </c>
      <c r="AE2499" s="1071">
        <f t="shared" ref="AE2499:AH2511" si="1003">AE2417+AJ2417-AO2417</f>
        <v>0</v>
      </c>
      <c r="AF2499" s="1071">
        <f t="shared" si="1003"/>
        <v>0</v>
      </c>
      <c r="AG2499" s="1071">
        <f t="shared" si="1003"/>
        <v>0</v>
      </c>
      <c r="AH2499" s="1071">
        <f t="shared" si="1003"/>
        <v>0</v>
      </c>
      <c r="AI2499" s="1060">
        <f t="shared" si="990"/>
        <v>0</v>
      </c>
      <c r="AJ2499" s="1102">
        <f t="shared" si="999"/>
        <v>0</v>
      </c>
      <c r="AK2499" s="1102">
        <f t="shared" si="999"/>
        <v>6</v>
      </c>
      <c r="AL2499" s="1102">
        <f t="shared" si="999"/>
        <v>0</v>
      </c>
      <c r="AM2499" s="1102">
        <f t="shared" si="1000"/>
        <v>0</v>
      </c>
      <c r="AN2499" s="1085">
        <f t="shared" si="1001"/>
        <v>810</v>
      </c>
      <c r="AO2499" s="1061">
        <f t="shared" si="987"/>
        <v>0</v>
      </c>
      <c r="AP2499" s="1061">
        <f t="shared" si="987"/>
        <v>6</v>
      </c>
      <c r="AQ2499" s="1061">
        <f t="shared" si="987"/>
        <v>0</v>
      </c>
      <c r="AR2499" s="1061">
        <f t="shared" si="987"/>
        <v>0</v>
      </c>
      <c r="AS2499" s="1061">
        <f t="shared" si="987"/>
        <v>810</v>
      </c>
      <c r="AT2499" s="850">
        <f t="shared" si="993"/>
        <v>0</v>
      </c>
      <c r="AU2499" s="922"/>
      <c r="AV2499" s="861"/>
      <c r="AW2499" s="861"/>
      <c r="AX2499" s="861"/>
      <c r="AY2499" s="861"/>
      <c r="AZ2499" s="851"/>
    </row>
    <row r="2500" spans="1:52" ht="13.5" customHeight="1">
      <c r="A2500" s="838">
        <f t="shared" si="991"/>
        <v>35</v>
      </c>
      <c r="B2500" s="1053" t="s">
        <v>140</v>
      </c>
      <c r="C2500" s="817" t="s">
        <v>66</v>
      </c>
      <c r="D2500" s="1130">
        <v>45</v>
      </c>
      <c r="E2500" s="1114">
        <v>40</v>
      </c>
      <c r="F2500" s="1061"/>
      <c r="G2500" s="1120">
        <v>2</v>
      </c>
      <c r="H2500" s="1063"/>
      <c r="I2500" s="1077"/>
      <c r="J2500" s="1060">
        <f t="shared" si="982"/>
        <v>80</v>
      </c>
      <c r="K2500" s="1103"/>
      <c r="L2500" s="1065"/>
      <c r="M2500" s="1062"/>
      <c r="N2500" s="1063"/>
      <c r="O2500" s="1060">
        <f t="shared" si="997"/>
        <v>0</v>
      </c>
      <c r="P2500" s="1056"/>
      <c r="Q2500" s="1071">
        <v>2</v>
      </c>
      <c r="R2500" s="1131"/>
      <c r="S2500" s="1118"/>
      <c r="T2500" s="1079">
        <f t="shared" si="983"/>
        <v>80</v>
      </c>
      <c r="U2500" s="1061">
        <f t="shared" si="1002"/>
        <v>0</v>
      </c>
      <c r="V2500" s="1071">
        <f t="shared" si="995"/>
        <v>4</v>
      </c>
      <c r="W2500" s="1063">
        <f t="shared" si="995"/>
        <v>0</v>
      </c>
      <c r="X2500" s="1063">
        <f t="shared" si="995"/>
        <v>0</v>
      </c>
      <c r="Y2500" s="1060">
        <f t="shared" si="995"/>
        <v>160</v>
      </c>
      <c r="Z2500" s="1080">
        <f t="shared" si="992"/>
        <v>35</v>
      </c>
      <c r="AA2500" s="1126" t="str">
        <f t="shared" si="989"/>
        <v>Trứng gà</v>
      </c>
      <c r="AB2500" s="1082" t="str">
        <f t="shared" si="989"/>
        <v>kg</v>
      </c>
      <c r="AC2500" s="1083">
        <f t="shared" si="989"/>
        <v>45</v>
      </c>
      <c r="AD2500" s="1089">
        <f t="shared" si="989"/>
        <v>40</v>
      </c>
      <c r="AE2500" s="1071">
        <f t="shared" si="1003"/>
        <v>0</v>
      </c>
      <c r="AF2500" s="1071">
        <f t="shared" si="1003"/>
        <v>0</v>
      </c>
      <c r="AG2500" s="1071">
        <f t="shared" si="1003"/>
        <v>0</v>
      </c>
      <c r="AH2500" s="1071">
        <f t="shared" si="1003"/>
        <v>0</v>
      </c>
      <c r="AI2500" s="1060">
        <f t="shared" si="990"/>
        <v>0</v>
      </c>
      <c r="AJ2500" s="1102">
        <f t="shared" si="999"/>
        <v>0</v>
      </c>
      <c r="AK2500" s="1102">
        <f t="shared" si="999"/>
        <v>4</v>
      </c>
      <c r="AL2500" s="1102">
        <f t="shared" si="999"/>
        <v>0</v>
      </c>
      <c r="AM2500" s="1102">
        <f t="shared" si="1000"/>
        <v>0</v>
      </c>
      <c r="AN2500" s="1085">
        <f t="shared" si="1001"/>
        <v>160</v>
      </c>
      <c r="AO2500" s="1061">
        <f t="shared" si="987"/>
        <v>0</v>
      </c>
      <c r="AP2500" s="1061">
        <f t="shared" si="987"/>
        <v>4</v>
      </c>
      <c r="AQ2500" s="1061">
        <f t="shared" si="987"/>
        <v>0</v>
      </c>
      <c r="AR2500" s="1061">
        <f t="shared" si="987"/>
        <v>0</v>
      </c>
      <c r="AS2500" s="1061">
        <f t="shared" si="987"/>
        <v>160</v>
      </c>
      <c r="AT2500" s="850">
        <f t="shared" si="993"/>
        <v>20</v>
      </c>
      <c r="AU2500" s="922"/>
      <c r="AV2500" s="861"/>
      <c r="AW2500" s="861"/>
      <c r="AX2500" s="861"/>
      <c r="AY2500" s="861"/>
      <c r="AZ2500" s="851"/>
    </row>
    <row r="2501" spans="1:52" ht="13.5" customHeight="1">
      <c r="A2501" s="838">
        <f t="shared" si="991"/>
        <v>36</v>
      </c>
      <c r="B2501" s="1053" t="s">
        <v>67</v>
      </c>
      <c r="C2501" s="817" t="s">
        <v>66</v>
      </c>
      <c r="D2501" s="818">
        <v>30</v>
      </c>
      <c r="E2501" s="921">
        <v>27</v>
      </c>
      <c r="F2501" s="1061"/>
      <c r="G2501" s="1120"/>
      <c r="H2501" s="1063"/>
      <c r="I2501" s="1077"/>
      <c r="J2501" s="1060">
        <f t="shared" si="982"/>
        <v>0</v>
      </c>
      <c r="K2501" s="1061"/>
      <c r="L2501" s="1065"/>
      <c r="M2501" s="1062"/>
      <c r="N2501" s="1063"/>
      <c r="O2501" s="1060">
        <f t="shared" si="997"/>
        <v>0</v>
      </c>
      <c r="P2501" s="1093"/>
      <c r="Q2501" s="1065">
        <v>4</v>
      </c>
      <c r="R2501" s="1131"/>
      <c r="S2501" s="1063"/>
      <c r="T2501" s="1079">
        <f t="shared" si="983"/>
        <v>108</v>
      </c>
      <c r="U2501" s="1061">
        <f t="shared" si="1002"/>
        <v>0</v>
      </c>
      <c r="V2501" s="1061">
        <f t="shared" si="995"/>
        <v>4</v>
      </c>
      <c r="W2501" s="1063">
        <f t="shared" si="995"/>
        <v>0</v>
      </c>
      <c r="X2501" s="1063">
        <f t="shared" si="995"/>
        <v>0</v>
      </c>
      <c r="Y2501" s="1060">
        <f t="shared" si="995"/>
        <v>108</v>
      </c>
      <c r="Z2501" s="1080">
        <f t="shared" si="992"/>
        <v>36</v>
      </c>
      <c r="AA2501" s="1126" t="str">
        <f t="shared" si="989"/>
        <v>Cá mè</v>
      </c>
      <c r="AB2501" s="1082" t="str">
        <f t="shared" si="989"/>
        <v>kg</v>
      </c>
      <c r="AC2501" s="1083">
        <f t="shared" si="989"/>
        <v>30</v>
      </c>
      <c r="AD2501" s="1089">
        <f t="shared" si="989"/>
        <v>27</v>
      </c>
      <c r="AE2501" s="1071">
        <f t="shared" si="1003"/>
        <v>0</v>
      </c>
      <c r="AF2501" s="1071">
        <f t="shared" si="1003"/>
        <v>0</v>
      </c>
      <c r="AG2501" s="1071">
        <f t="shared" si="1003"/>
        <v>0</v>
      </c>
      <c r="AH2501" s="1071">
        <f t="shared" si="1003"/>
        <v>0</v>
      </c>
      <c r="AI2501" s="1060">
        <f t="shared" si="990"/>
        <v>0</v>
      </c>
      <c r="AJ2501" s="1102">
        <f t="shared" si="999"/>
        <v>0</v>
      </c>
      <c r="AK2501" s="1102">
        <f t="shared" si="999"/>
        <v>4</v>
      </c>
      <c r="AL2501" s="1102">
        <f t="shared" si="999"/>
        <v>0</v>
      </c>
      <c r="AM2501" s="1102">
        <f t="shared" si="1000"/>
        <v>0</v>
      </c>
      <c r="AN2501" s="1085">
        <f t="shared" si="1001"/>
        <v>108</v>
      </c>
      <c r="AO2501" s="1061">
        <f t="shared" si="987"/>
        <v>0</v>
      </c>
      <c r="AP2501" s="1061">
        <f t="shared" si="987"/>
        <v>4</v>
      </c>
      <c r="AQ2501" s="1061">
        <f t="shared" si="987"/>
        <v>0</v>
      </c>
      <c r="AR2501" s="1061">
        <f t="shared" si="987"/>
        <v>0</v>
      </c>
      <c r="AS2501" s="1061">
        <f t="shared" si="987"/>
        <v>108</v>
      </c>
      <c r="AT2501" s="850">
        <f t="shared" si="993"/>
        <v>12</v>
      </c>
      <c r="AU2501" s="922"/>
      <c r="AV2501" s="861"/>
      <c r="AW2501" s="861"/>
      <c r="AX2501" s="861"/>
      <c r="AY2501" s="861"/>
      <c r="AZ2501" s="851"/>
    </row>
    <row r="2502" spans="1:52" ht="13.5" customHeight="1">
      <c r="A2502" s="838">
        <f t="shared" si="991"/>
        <v>37</v>
      </c>
      <c r="B2502" s="1053" t="s">
        <v>899</v>
      </c>
      <c r="C2502" s="817" t="s">
        <v>66</v>
      </c>
      <c r="D2502" s="818">
        <v>100</v>
      </c>
      <c r="E2502" s="921">
        <v>100</v>
      </c>
      <c r="F2502" s="1061"/>
      <c r="G2502" s="1120"/>
      <c r="H2502" s="1063"/>
      <c r="I2502" s="1077"/>
      <c r="J2502" s="1060">
        <f t="shared" si="982"/>
        <v>0</v>
      </c>
      <c r="K2502" s="1061"/>
      <c r="L2502" s="1065"/>
      <c r="M2502" s="1062"/>
      <c r="N2502" s="1063"/>
      <c r="O2502" s="1060">
        <f t="shared" si="997"/>
        <v>0</v>
      </c>
      <c r="P2502" s="1093"/>
      <c r="Q2502" s="1065">
        <v>2</v>
      </c>
      <c r="R2502" s="1131"/>
      <c r="S2502" s="1063"/>
      <c r="T2502" s="1079">
        <f t="shared" si="983"/>
        <v>200</v>
      </c>
      <c r="U2502" s="1061">
        <f t="shared" si="1002"/>
        <v>0</v>
      </c>
      <c r="V2502" s="1071">
        <f t="shared" si="995"/>
        <v>2</v>
      </c>
      <c r="W2502" s="1063">
        <f t="shared" si="995"/>
        <v>0</v>
      </c>
      <c r="X2502" s="1063">
        <f t="shared" si="995"/>
        <v>0</v>
      </c>
      <c r="Y2502" s="1060">
        <f t="shared" si="995"/>
        <v>200</v>
      </c>
      <c r="Z2502" s="1080">
        <f t="shared" si="992"/>
        <v>37</v>
      </c>
      <c r="AA2502" s="1126" t="str">
        <f t="shared" si="989"/>
        <v>Chả hải sản</v>
      </c>
      <c r="AB2502" s="1082" t="str">
        <f t="shared" si="989"/>
        <v>kg</v>
      </c>
      <c r="AC2502" s="1083">
        <f t="shared" si="989"/>
        <v>100</v>
      </c>
      <c r="AD2502" s="1089">
        <f t="shared" si="989"/>
        <v>100</v>
      </c>
      <c r="AE2502" s="1071">
        <f t="shared" si="1003"/>
        <v>0</v>
      </c>
      <c r="AF2502" s="1071">
        <f t="shared" si="1003"/>
        <v>0</v>
      </c>
      <c r="AG2502" s="1071">
        <f t="shared" si="1003"/>
        <v>0</v>
      </c>
      <c r="AH2502" s="1071">
        <f t="shared" si="1003"/>
        <v>0</v>
      </c>
      <c r="AI2502" s="1060">
        <f t="shared" si="990"/>
        <v>0</v>
      </c>
      <c r="AJ2502" s="1102">
        <f t="shared" si="999"/>
        <v>0</v>
      </c>
      <c r="AK2502" s="1102">
        <f t="shared" si="999"/>
        <v>2</v>
      </c>
      <c r="AL2502" s="1102">
        <f t="shared" si="999"/>
        <v>0</v>
      </c>
      <c r="AM2502" s="1102">
        <f t="shared" si="1000"/>
        <v>0</v>
      </c>
      <c r="AN2502" s="1085">
        <f t="shared" si="1001"/>
        <v>200</v>
      </c>
      <c r="AO2502" s="1061">
        <f t="shared" si="987"/>
        <v>0</v>
      </c>
      <c r="AP2502" s="1061">
        <f t="shared" si="987"/>
        <v>2</v>
      </c>
      <c r="AQ2502" s="1061">
        <f t="shared" si="987"/>
        <v>0</v>
      </c>
      <c r="AR2502" s="1061">
        <f t="shared" si="987"/>
        <v>0</v>
      </c>
      <c r="AS2502" s="1061">
        <f t="shared" si="987"/>
        <v>200</v>
      </c>
      <c r="AT2502" s="850">
        <f t="shared" si="993"/>
        <v>0</v>
      </c>
      <c r="AU2502" s="1502"/>
      <c r="AV2502" s="1503"/>
      <c r="AW2502" s="1503"/>
      <c r="AX2502" s="1503"/>
      <c r="AY2502" s="1503"/>
      <c r="AZ2502" s="927"/>
    </row>
    <row r="2503" spans="1:52" ht="13.5" customHeight="1">
      <c r="A2503" s="838">
        <f t="shared" si="991"/>
        <v>38</v>
      </c>
      <c r="B2503" s="1053" t="s">
        <v>925</v>
      </c>
      <c r="C2503" s="817" t="s">
        <v>66</v>
      </c>
      <c r="D2503" s="818">
        <v>125</v>
      </c>
      <c r="E2503" s="921">
        <v>125</v>
      </c>
      <c r="F2503" s="1094"/>
      <c r="G2503" s="1090">
        <v>2</v>
      </c>
      <c r="H2503" s="1121"/>
      <c r="I2503" s="1077"/>
      <c r="J2503" s="1060">
        <f t="shared" si="982"/>
        <v>250</v>
      </c>
      <c r="K2503" s="1061"/>
      <c r="L2503" s="1071"/>
      <c r="M2503" s="1062"/>
      <c r="N2503" s="1063"/>
      <c r="O2503" s="1060">
        <f t="shared" si="997"/>
        <v>0</v>
      </c>
      <c r="P2503" s="1056"/>
      <c r="Q2503" s="1065">
        <v>2</v>
      </c>
      <c r="R2503" s="1131"/>
      <c r="S2503" s="1063"/>
      <c r="T2503" s="1079">
        <f t="shared" si="983"/>
        <v>250</v>
      </c>
      <c r="U2503" s="1061">
        <f t="shared" si="1002"/>
        <v>0</v>
      </c>
      <c r="V2503" s="1071">
        <f t="shared" si="995"/>
        <v>4</v>
      </c>
      <c r="W2503" s="1063">
        <f t="shared" si="995"/>
        <v>0</v>
      </c>
      <c r="X2503" s="1063">
        <f t="shared" si="995"/>
        <v>0</v>
      </c>
      <c r="Y2503" s="1060">
        <f t="shared" si="995"/>
        <v>500</v>
      </c>
      <c r="Z2503" s="1080">
        <f t="shared" si="992"/>
        <v>38</v>
      </c>
      <c r="AA2503" s="1126" t="str">
        <f t="shared" si="989"/>
        <v>Thịt ĐL</v>
      </c>
      <c r="AB2503" s="1082" t="str">
        <f t="shared" si="989"/>
        <v>kg</v>
      </c>
      <c r="AC2503" s="1083">
        <f t="shared" si="989"/>
        <v>125</v>
      </c>
      <c r="AD2503" s="1089">
        <f t="shared" si="989"/>
        <v>125</v>
      </c>
      <c r="AE2503" s="1071">
        <f t="shared" si="1003"/>
        <v>0</v>
      </c>
      <c r="AF2503" s="1071">
        <f t="shared" si="1003"/>
        <v>0</v>
      </c>
      <c r="AG2503" s="1071">
        <f t="shared" si="1003"/>
        <v>0</v>
      </c>
      <c r="AH2503" s="1071">
        <f t="shared" si="1003"/>
        <v>0</v>
      </c>
      <c r="AI2503" s="1060">
        <f t="shared" si="990"/>
        <v>0</v>
      </c>
      <c r="AJ2503" s="1102">
        <f t="shared" si="999"/>
        <v>0</v>
      </c>
      <c r="AK2503" s="1102">
        <f t="shared" si="999"/>
        <v>4</v>
      </c>
      <c r="AL2503" s="1102">
        <f t="shared" si="999"/>
        <v>0</v>
      </c>
      <c r="AM2503" s="1102">
        <f t="shared" si="1000"/>
        <v>0</v>
      </c>
      <c r="AN2503" s="1085">
        <f t="shared" si="1001"/>
        <v>500</v>
      </c>
      <c r="AO2503" s="1061">
        <f t="shared" si="987"/>
        <v>0</v>
      </c>
      <c r="AP2503" s="1061">
        <f t="shared" si="987"/>
        <v>4</v>
      </c>
      <c r="AQ2503" s="1061">
        <f t="shared" si="987"/>
        <v>0</v>
      </c>
      <c r="AR2503" s="1061">
        <f t="shared" si="987"/>
        <v>0</v>
      </c>
      <c r="AS2503" s="1061">
        <f t="shared" si="987"/>
        <v>500</v>
      </c>
      <c r="AT2503" s="850">
        <f t="shared" si="993"/>
        <v>0</v>
      </c>
      <c r="AU2503" s="1502" t="s">
        <v>855</v>
      </c>
      <c r="AV2503" s="1503"/>
      <c r="AW2503" s="1503"/>
      <c r="AX2503" s="1503"/>
      <c r="AY2503" s="1503"/>
      <c r="AZ2503" s="927"/>
    </row>
    <row r="2504" spans="1:52" ht="13.5" customHeight="1">
      <c r="A2504" s="838">
        <f t="shared" si="991"/>
        <v>39</v>
      </c>
      <c r="B2504" s="1045" t="s">
        <v>83</v>
      </c>
      <c r="C2504" s="817" t="s">
        <v>786</v>
      </c>
      <c r="D2504" s="1054">
        <v>10</v>
      </c>
      <c r="E2504" s="921">
        <v>10</v>
      </c>
      <c r="F2504" s="1061"/>
      <c r="G2504" s="1120"/>
      <c r="H2504" s="1063"/>
      <c r="I2504" s="1077"/>
      <c r="J2504" s="1060">
        <f t="shared" si="982"/>
        <v>0</v>
      </c>
      <c r="K2504" s="1103"/>
      <c r="L2504" s="1065"/>
      <c r="M2504" s="1062">
        <v>6</v>
      </c>
      <c r="N2504" s="1063"/>
      <c r="O2504" s="1060">
        <f t="shared" si="997"/>
        <v>60</v>
      </c>
      <c r="P2504" s="1056"/>
      <c r="Q2504" s="1071"/>
      <c r="R2504" s="1100">
        <v>6</v>
      </c>
      <c r="S2504" s="1063"/>
      <c r="T2504" s="1079">
        <f t="shared" si="983"/>
        <v>60</v>
      </c>
      <c r="U2504" s="1103">
        <f t="shared" si="1002"/>
        <v>0</v>
      </c>
      <c r="V2504" s="1061">
        <f t="shared" si="995"/>
        <v>0</v>
      </c>
      <c r="W2504" s="1063">
        <f t="shared" si="995"/>
        <v>12</v>
      </c>
      <c r="X2504" s="1063">
        <f t="shared" si="995"/>
        <v>0</v>
      </c>
      <c r="Y2504" s="1060">
        <f t="shared" si="995"/>
        <v>120</v>
      </c>
      <c r="Z2504" s="1080">
        <f t="shared" si="992"/>
        <v>39</v>
      </c>
      <c r="AA2504" s="1126" t="str">
        <f t="shared" si="989"/>
        <v>Cam</v>
      </c>
      <c r="AB2504" s="1082" t="str">
        <f t="shared" si="989"/>
        <v>quả</v>
      </c>
      <c r="AC2504" s="1083">
        <f t="shared" si="989"/>
        <v>10</v>
      </c>
      <c r="AD2504" s="1089">
        <f t="shared" si="989"/>
        <v>10</v>
      </c>
      <c r="AE2504" s="1071">
        <f t="shared" si="1003"/>
        <v>0</v>
      </c>
      <c r="AF2504" s="1071">
        <f t="shared" si="1003"/>
        <v>0</v>
      </c>
      <c r="AG2504" s="1071">
        <f t="shared" si="1003"/>
        <v>0</v>
      </c>
      <c r="AH2504" s="1071">
        <f t="shared" si="1003"/>
        <v>0</v>
      </c>
      <c r="AI2504" s="1060">
        <f t="shared" si="990"/>
        <v>0</v>
      </c>
      <c r="AJ2504" s="1102">
        <f t="shared" si="999"/>
        <v>0</v>
      </c>
      <c r="AK2504" s="1102">
        <f t="shared" si="999"/>
        <v>0</v>
      </c>
      <c r="AL2504" s="1102">
        <f t="shared" si="999"/>
        <v>12</v>
      </c>
      <c r="AM2504" s="1102">
        <f t="shared" si="1000"/>
        <v>0</v>
      </c>
      <c r="AN2504" s="1085">
        <f t="shared" si="1001"/>
        <v>120</v>
      </c>
      <c r="AO2504" s="1061">
        <f t="shared" si="987"/>
        <v>0</v>
      </c>
      <c r="AP2504" s="1061">
        <f t="shared" si="987"/>
        <v>0</v>
      </c>
      <c r="AQ2504" s="1061">
        <f t="shared" si="987"/>
        <v>12</v>
      </c>
      <c r="AR2504" s="1061">
        <f t="shared" si="987"/>
        <v>0</v>
      </c>
      <c r="AS2504" s="1061">
        <f t="shared" si="987"/>
        <v>120</v>
      </c>
      <c r="AT2504" s="850">
        <f t="shared" si="993"/>
        <v>0</v>
      </c>
      <c r="AU2504" s="929" t="s">
        <v>811</v>
      </c>
      <c r="AV2504" s="930"/>
      <c r="AW2504" s="1504">
        <f>SUM(AX2505:AX2507)</f>
        <v>0.74</v>
      </c>
      <c r="AX2504" s="1504"/>
      <c r="AY2504" s="930"/>
      <c r="AZ2504" s="862" t="s">
        <v>70</v>
      </c>
    </row>
    <row r="2505" spans="1:52" ht="13.5" customHeight="1">
      <c r="A2505" s="838">
        <f t="shared" si="991"/>
        <v>40</v>
      </c>
      <c r="B2505" s="1045" t="s">
        <v>78</v>
      </c>
      <c r="C2505" s="817" t="s">
        <v>66</v>
      </c>
      <c r="D2505" s="1054">
        <v>10</v>
      </c>
      <c r="E2505" s="921">
        <v>7</v>
      </c>
      <c r="F2505" s="1061"/>
      <c r="G2505" s="1086"/>
      <c r="H2505" s="1063"/>
      <c r="I2505" s="1077"/>
      <c r="J2505" s="1060">
        <f t="shared" si="982"/>
        <v>0</v>
      </c>
      <c r="K2505" s="1061"/>
      <c r="L2505" s="1061"/>
      <c r="M2505" s="1063"/>
      <c r="N2505" s="1063"/>
      <c r="O2505" s="1060">
        <f t="shared" si="997"/>
        <v>0</v>
      </c>
      <c r="P2505" s="1093"/>
      <c r="Q2505" s="1061"/>
      <c r="R2505" s="1100">
        <v>17</v>
      </c>
      <c r="S2505" s="1063"/>
      <c r="T2505" s="1079">
        <f t="shared" si="983"/>
        <v>119</v>
      </c>
      <c r="U2505" s="1061">
        <f t="shared" si="1002"/>
        <v>0</v>
      </c>
      <c r="V2505" s="1061">
        <f t="shared" si="995"/>
        <v>0</v>
      </c>
      <c r="W2505" s="1063">
        <f t="shared" si="995"/>
        <v>17</v>
      </c>
      <c r="X2505" s="1063">
        <f t="shared" si="995"/>
        <v>0</v>
      </c>
      <c r="Y2505" s="1060">
        <f>SUM(J2505,O2505,T2505)</f>
        <v>119</v>
      </c>
      <c r="Z2505" s="1080">
        <f t="shared" si="992"/>
        <v>40</v>
      </c>
      <c r="AA2505" s="1126" t="str">
        <f t="shared" si="989"/>
        <v>Bí xanh</v>
      </c>
      <c r="AB2505" s="1082" t="str">
        <f t="shared" si="989"/>
        <v>kg</v>
      </c>
      <c r="AC2505" s="1083">
        <f t="shared" si="989"/>
        <v>10</v>
      </c>
      <c r="AD2505" s="1089">
        <f t="shared" si="989"/>
        <v>7</v>
      </c>
      <c r="AE2505" s="1071">
        <f t="shared" si="1003"/>
        <v>0</v>
      </c>
      <c r="AF2505" s="1071">
        <f t="shared" si="1003"/>
        <v>0</v>
      </c>
      <c r="AG2505" s="1071">
        <f t="shared" si="1003"/>
        <v>0</v>
      </c>
      <c r="AH2505" s="1071">
        <f t="shared" si="1003"/>
        <v>0</v>
      </c>
      <c r="AI2505" s="1060">
        <f t="shared" si="990"/>
        <v>0</v>
      </c>
      <c r="AJ2505" s="1102">
        <f t="shared" si="999"/>
        <v>0</v>
      </c>
      <c r="AK2505" s="1102">
        <f t="shared" si="999"/>
        <v>0</v>
      </c>
      <c r="AL2505" s="1102">
        <f t="shared" si="999"/>
        <v>17</v>
      </c>
      <c r="AM2505" s="1102">
        <f t="shared" si="1000"/>
        <v>0</v>
      </c>
      <c r="AN2505" s="1085">
        <f t="shared" si="1001"/>
        <v>119</v>
      </c>
      <c r="AO2505" s="1061">
        <f t="shared" si="987"/>
        <v>0</v>
      </c>
      <c r="AP2505" s="1061">
        <f t="shared" si="987"/>
        <v>0</v>
      </c>
      <c r="AQ2505" s="1061">
        <f t="shared" si="987"/>
        <v>17</v>
      </c>
      <c r="AR2505" s="1061">
        <f t="shared" si="987"/>
        <v>0</v>
      </c>
      <c r="AS2505" s="1061">
        <f t="shared" si="987"/>
        <v>119</v>
      </c>
      <c r="AT2505" s="850">
        <f t="shared" si="993"/>
        <v>51</v>
      </c>
      <c r="AU2505" s="932" t="s">
        <v>856</v>
      </c>
      <c r="AV2505" s="933">
        <f>AV2469</f>
        <v>43</v>
      </c>
      <c r="AW2505" s="934" t="s">
        <v>27</v>
      </c>
      <c r="AX2505" s="935">
        <v>0.16</v>
      </c>
      <c r="AY2505" s="936" t="s">
        <v>29</v>
      </c>
      <c r="AZ2505" s="937">
        <f>AV2505*AX2505</f>
        <v>6.88</v>
      </c>
    </row>
    <row r="2506" spans="1:52" ht="13.5" customHeight="1">
      <c r="A2506" s="838">
        <f t="shared" si="991"/>
        <v>41</v>
      </c>
      <c r="B2506" s="1045" t="s">
        <v>17</v>
      </c>
      <c r="C2506" s="817" t="s">
        <v>66</v>
      </c>
      <c r="D2506" s="1132">
        <v>5</v>
      </c>
      <c r="E2506" s="1133">
        <v>4</v>
      </c>
      <c r="F2506" s="1061"/>
      <c r="G2506" s="1120"/>
      <c r="H2506" s="1063"/>
      <c r="I2506" s="1077"/>
      <c r="J2506" s="1060">
        <f t="shared" si="982"/>
        <v>0</v>
      </c>
      <c r="K2506" s="1061"/>
      <c r="L2506" s="1071"/>
      <c r="M2506" s="1063">
        <v>20</v>
      </c>
      <c r="N2506" s="1063"/>
      <c r="O2506" s="1060">
        <f t="shared" si="997"/>
        <v>80</v>
      </c>
      <c r="P2506" s="1078"/>
      <c r="Q2506" s="1071"/>
      <c r="R2506" s="1131"/>
      <c r="S2506" s="1063"/>
      <c r="T2506" s="1079">
        <f t="shared" si="983"/>
        <v>0</v>
      </c>
      <c r="U2506" s="1061">
        <f t="shared" si="1002"/>
        <v>0</v>
      </c>
      <c r="V2506" s="1071">
        <f t="shared" si="995"/>
        <v>0</v>
      </c>
      <c r="W2506" s="1063">
        <f t="shared" si="995"/>
        <v>20</v>
      </c>
      <c r="X2506" s="1063">
        <f t="shared" si="995"/>
        <v>0</v>
      </c>
      <c r="Y2506" s="1060">
        <f t="shared" si="995"/>
        <v>80</v>
      </c>
      <c r="Z2506" s="1080">
        <f t="shared" si="992"/>
        <v>41</v>
      </c>
      <c r="AA2506" s="1126" t="str">
        <f t="shared" si="989"/>
        <v>Rau muống</v>
      </c>
      <c r="AB2506" s="1082" t="str">
        <f t="shared" si="989"/>
        <v>kg</v>
      </c>
      <c r="AC2506" s="1083">
        <f t="shared" si="989"/>
        <v>5</v>
      </c>
      <c r="AD2506" s="1089">
        <f t="shared" si="989"/>
        <v>4</v>
      </c>
      <c r="AE2506" s="1071">
        <f t="shared" si="1003"/>
        <v>0</v>
      </c>
      <c r="AF2506" s="1071">
        <f t="shared" si="1003"/>
        <v>0</v>
      </c>
      <c r="AG2506" s="1071">
        <f t="shared" si="1003"/>
        <v>0</v>
      </c>
      <c r="AH2506" s="1071">
        <f t="shared" si="1003"/>
        <v>0</v>
      </c>
      <c r="AI2506" s="1060">
        <f t="shared" si="990"/>
        <v>0</v>
      </c>
      <c r="AJ2506" s="1102">
        <f t="shared" si="999"/>
        <v>0</v>
      </c>
      <c r="AK2506" s="1102">
        <f t="shared" si="999"/>
        <v>0</v>
      </c>
      <c r="AL2506" s="1102">
        <f t="shared" si="999"/>
        <v>20</v>
      </c>
      <c r="AM2506" s="1102">
        <f t="shared" si="1000"/>
        <v>0</v>
      </c>
      <c r="AN2506" s="1085">
        <f t="shared" si="1001"/>
        <v>80</v>
      </c>
      <c r="AO2506" s="1061">
        <f t="shared" si="987"/>
        <v>0</v>
      </c>
      <c r="AP2506" s="1061">
        <f t="shared" si="987"/>
        <v>0</v>
      </c>
      <c r="AQ2506" s="1061">
        <f t="shared" si="987"/>
        <v>20</v>
      </c>
      <c r="AR2506" s="1061">
        <f t="shared" si="987"/>
        <v>0</v>
      </c>
      <c r="AS2506" s="1061">
        <f t="shared" si="987"/>
        <v>80</v>
      </c>
      <c r="AT2506" s="850">
        <f t="shared" si="993"/>
        <v>20</v>
      </c>
      <c r="AU2506" s="932" t="s">
        <v>857</v>
      </c>
      <c r="AV2506" s="933">
        <f t="shared" ref="AV2506:AV2511" si="1004">AV2470</f>
        <v>43</v>
      </c>
      <c r="AW2506" s="934" t="s">
        <v>27</v>
      </c>
      <c r="AX2506" s="935">
        <v>0.28999999999999998</v>
      </c>
      <c r="AY2506" s="936" t="s">
        <v>29</v>
      </c>
      <c r="AZ2506" s="937">
        <f>AV2506*AX2506</f>
        <v>12.469999999999999</v>
      </c>
    </row>
    <row r="2507" spans="1:52" ht="13.5" customHeight="1">
      <c r="A2507" s="838">
        <f t="shared" si="991"/>
        <v>42</v>
      </c>
      <c r="B2507" s="1045" t="s">
        <v>478</v>
      </c>
      <c r="C2507" s="817" t="s">
        <v>66</v>
      </c>
      <c r="D2507" s="1054">
        <v>12</v>
      </c>
      <c r="E2507" s="921">
        <v>12</v>
      </c>
      <c r="F2507" s="1071"/>
      <c r="G2507" s="1086"/>
      <c r="H2507" s="1063">
        <v>14</v>
      </c>
      <c r="I2507" s="1077"/>
      <c r="J2507" s="1060">
        <f t="shared" si="982"/>
        <v>168</v>
      </c>
      <c r="K2507" s="1061"/>
      <c r="L2507" s="1061"/>
      <c r="M2507" s="1134"/>
      <c r="N2507" s="1063"/>
      <c r="O2507" s="1060">
        <f t="shared" si="997"/>
        <v>0</v>
      </c>
      <c r="P2507" s="1093"/>
      <c r="Q2507" s="1061"/>
      <c r="R2507" s="1100"/>
      <c r="S2507" s="1063"/>
      <c r="T2507" s="1079">
        <f t="shared" si="983"/>
        <v>0</v>
      </c>
      <c r="U2507" s="1061">
        <f t="shared" si="1002"/>
        <v>0</v>
      </c>
      <c r="V2507" s="1061">
        <f t="shared" si="995"/>
        <v>0</v>
      </c>
      <c r="W2507" s="1063">
        <f t="shared" si="995"/>
        <v>14</v>
      </c>
      <c r="X2507" s="1063">
        <f t="shared" si="995"/>
        <v>0</v>
      </c>
      <c r="Y2507" s="1060">
        <f t="shared" si="995"/>
        <v>168</v>
      </c>
      <c r="Z2507" s="1080">
        <f t="shared" si="992"/>
        <v>42</v>
      </c>
      <c r="AA2507" s="1126" t="str">
        <f t="shared" si="989"/>
        <v>Dưa cải</v>
      </c>
      <c r="AB2507" s="1082" t="str">
        <f t="shared" si="989"/>
        <v>kg</v>
      </c>
      <c r="AC2507" s="1083">
        <f t="shared" si="989"/>
        <v>12</v>
      </c>
      <c r="AD2507" s="1089">
        <f t="shared" si="989"/>
        <v>12</v>
      </c>
      <c r="AE2507" s="1071">
        <f t="shared" si="1003"/>
        <v>0</v>
      </c>
      <c r="AF2507" s="1071">
        <f t="shared" si="1003"/>
        <v>0</v>
      </c>
      <c r="AG2507" s="1071">
        <f t="shared" si="1003"/>
        <v>0</v>
      </c>
      <c r="AH2507" s="1071">
        <f t="shared" si="1003"/>
        <v>0</v>
      </c>
      <c r="AI2507" s="1060">
        <f t="shared" si="990"/>
        <v>0</v>
      </c>
      <c r="AJ2507" s="1102">
        <f t="shared" si="999"/>
        <v>0</v>
      </c>
      <c r="AK2507" s="1102">
        <f t="shared" si="999"/>
        <v>0</v>
      </c>
      <c r="AL2507" s="1102">
        <f t="shared" si="999"/>
        <v>14</v>
      </c>
      <c r="AM2507" s="1102">
        <f t="shared" si="1000"/>
        <v>0</v>
      </c>
      <c r="AN2507" s="1085">
        <f t="shared" si="1001"/>
        <v>168</v>
      </c>
      <c r="AO2507" s="1061">
        <f t="shared" si="987"/>
        <v>0</v>
      </c>
      <c r="AP2507" s="1061">
        <f t="shared" si="987"/>
        <v>0</v>
      </c>
      <c r="AQ2507" s="1061">
        <f t="shared" si="987"/>
        <v>14</v>
      </c>
      <c r="AR2507" s="1061">
        <f t="shared" si="987"/>
        <v>0</v>
      </c>
      <c r="AS2507" s="1061">
        <f t="shared" si="987"/>
        <v>168</v>
      </c>
      <c r="AT2507" s="850">
        <f t="shared" si="993"/>
        <v>0</v>
      </c>
      <c r="AU2507" s="932" t="s">
        <v>858</v>
      </c>
      <c r="AV2507" s="933">
        <f t="shared" si="1004"/>
        <v>43</v>
      </c>
      <c r="AW2507" s="934" t="s">
        <v>27</v>
      </c>
      <c r="AX2507" s="935">
        <v>0.28999999999999998</v>
      </c>
      <c r="AY2507" s="936" t="s">
        <v>29</v>
      </c>
      <c r="AZ2507" s="937">
        <f>AV2507*AX2507</f>
        <v>12.469999999999999</v>
      </c>
    </row>
    <row r="2508" spans="1:52" ht="13.5" customHeight="1">
      <c r="A2508" s="838">
        <f t="shared" si="991"/>
        <v>43</v>
      </c>
      <c r="B2508" s="1046" t="s">
        <v>60</v>
      </c>
      <c r="C2508" s="817" t="s">
        <v>66</v>
      </c>
      <c r="D2508" s="1130">
        <v>20</v>
      </c>
      <c r="E2508" s="1114">
        <v>20</v>
      </c>
      <c r="F2508" s="1065"/>
      <c r="G2508" s="1090"/>
      <c r="H2508" s="1063">
        <v>0.5</v>
      </c>
      <c r="I2508" s="1077"/>
      <c r="J2508" s="1060">
        <f t="shared" si="982"/>
        <v>10</v>
      </c>
      <c r="K2508" s="1103"/>
      <c r="L2508" s="1071"/>
      <c r="M2508" s="1135">
        <v>2</v>
      </c>
      <c r="N2508" s="1063"/>
      <c r="O2508" s="1060">
        <f t="shared" si="997"/>
        <v>40</v>
      </c>
      <c r="P2508" s="1122"/>
      <c r="Q2508" s="1071"/>
      <c r="R2508" s="1100">
        <v>0.7</v>
      </c>
      <c r="S2508" s="1063"/>
      <c r="T2508" s="1079">
        <f t="shared" si="983"/>
        <v>14</v>
      </c>
      <c r="U2508" s="1103">
        <f t="shared" si="1002"/>
        <v>0</v>
      </c>
      <c r="V2508" s="1071">
        <f t="shared" si="995"/>
        <v>0</v>
      </c>
      <c r="W2508" s="1063">
        <f t="shared" si="995"/>
        <v>3.2</v>
      </c>
      <c r="X2508" s="1063">
        <f t="shared" si="995"/>
        <v>0</v>
      </c>
      <c r="Y2508" s="1060">
        <f t="shared" si="995"/>
        <v>64</v>
      </c>
      <c r="Z2508" s="1080">
        <f t="shared" si="992"/>
        <v>43</v>
      </c>
      <c r="AA2508" s="1126" t="str">
        <f t="shared" si="989"/>
        <v>Cà chua</v>
      </c>
      <c r="AB2508" s="1082" t="str">
        <f t="shared" si="989"/>
        <v>kg</v>
      </c>
      <c r="AC2508" s="1083">
        <f t="shared" si="989"/>
        <v>20</v>
      </c>
      <c r="AD2508" s="1089">
        <f t="shared" si="989"/>
        <v>20</v>
      </c>
      <c r="AE2508" s="1071">
        <f t="shared" si="1003"/>
        <v>0</v>
      </c>
      <c r="AF2508" s="1071">
        <f t="shared" si="1003"/>
        <v>0</v>
      </c>
      <c r="AG2508" s="1071">
        <f t="shared" si="1003"/>
        <v>0</v>
      </c>
      <c r="AH2508" s="1071">
        <f t="shared" si="1003"/>
        <v>0</v>
      </c>
      <c r="AI2508" s="1060">
        <f t="shared" si="990"/>
        <v>0</v>
      </c>
      <c r="AJ2508" s="1102">
        <f t="shared" si="999"/>
        <v>0</v>
      </c>
      <c r="AK2508" s="1102">
        <f t="shared" si="999"/>
        <v>0</v>
      </c>
      <c r="AL2508" s="1102">
        <f t="shared" si="999"/>
        <v>3.2</v>
      </c>
      <c r="AM2508" s="1102">
        <f t="shared" si="1000"/>
        <v>0</v>
      </c>
      <c r="AN2508" s="1085">
        <f t="shared" si="1001"/>
        <v>64</v>
      </c>
      <c r="AO2508" s="1061">
        <f t="shared" si="987"/>
        <v>0</v>
      </c>
      <c r="AP2508" s="1061">
        <f t="shared" si="987"/>
        <v>0</v>
      </c>
      <c r="AQ2508" s="1061">
        <f t="shared" si="987"/>
        <v>3.2</v>
      </c>
      <c r="AR2508" s="1061">
        <f t="shared" si="987"/>
        <v>0</v>
      </c>
      <c r="AS2508" s="1061">
        <f t="shared" si="987"/>
        <v>64</v>
      </c>
      <c r="AT2508" s="850">
        <f t="shared" si="993"/>
        <v>0</v>
      </c>
      <c r="AU2508" s="929" t="s">
        <v>811</v>
      </c>
      <c r="AV2508" s="933"/>
      <c r="AW2508" s="1504">
        <f>SUM(AX2509:AX2511)</f>
        <v>0.68</v>
      </c>
      <c r="AX2508" s="1504"/>
      <c r="AY2508" s="930"/>
      <c r="AZ2508" s="941" t="s">
        <v>70</v>
      </c>
    </row>
    <row r="2509" spans="1:52" ht="13.5" customHeight="1">
      <c r="A2509" s="838">
        <f t="shared" si="991"/>
        <v>44</v>
      </c>
      <c r="B2509" s="1045" t="s">
        <v>61</v>
      </c>
      <c r="C2509" s="817" t="s">
        <v>66</v>
      </c>
      <c r="D2509" s="1130">
        <v>20</v>
      </c>
      <c r="E2509" s="1114">
        <v>20</v>
      </c>
      <c r="F2509" s="1061"/>
      <c r="G2509" s="1120"/>
      <c r="H2509" s="1063">
        <v>0.4</v>
      </c>
      <c r="I2509" s="1077"/>
      <c r="J2509" s="1060">
        <f t="shared" si="982"/>
        <v>8</v>
      </c>
      <c r="K2509" s="1136"/>
      <c r="L2509" s="1071"/>
      <c r="M2509" s="1063">
        <v>0.7</v>
      </c>
      <c r="N2509" s="1063"/>
      <c r="O2509" s="1060">
        <f t="shared" si="997"/>
        <v>14</v>
      </c>
      <c r="P2509" s="1122"/>
      <c r="Q2509" s="1071"/>
      <c r="R2509" s="1131">
        <v>0.5</v>
      </c>
      <c r="S2509" s="1063"/>
      <c r="T2509" s="1079">
        <f t="shared" ref="T2509:T2517" si="1005">SUM(P2509:S2509)*$E2509</f>
        <v>10</v>
      </c>
      <c r="U2509" s="1061">
        <f t="shared" si="1002"/>
        <v>0</v>
      </c>
      <c r="V2509" s="1071">
        <f t="shared" si="995"/>
        <v>0</v>
      </c>
      <c r="W2509" s="1063">
        <f t="shared" si="995"/>
        <v>1.6</v>
      </c>
      <c r="X2509" s="1063">
        <f t="shared" si="995"/>
        <v>0</v>
      </c>
      <c r="Y2509" s="1060">
        <f t="shared" si="995"/>
        <v>32</v>
      </c>
      <c r="Z2509" s="1080">
        <f t="shared" si="992"/>
        <v>44</v>
      </c>
      <c r="AA2509" s="1126" t="str">
        <f t="shared" si="989"/>
        <v>Hành lá</v>
      </c>
      <c r="AB2509" s="1082" t="str">
        <f t="shared" si="989"/>
        <v>kg</v>
      </c>
      <c r="AC2509" s="1083">
        <f t="shared" si="989"/>
        <v>20</v>
      </c>
      <c r="AD2509" s="1089">
        <f t="shared" si="989"/>
        <v>20</v>
      </c>
      <c r="AE2509" s="1071">
        <f t="shared" si="1003"/>
        <v>0</v>
      </c>
      <c r="AF2509" s="1071">
        <f t="shared" si="1003"/>
        <v>0</v>
      </c>
      <c r="AG2509" s="1071">
        <f t="shared" si="1003"/>
        <v>0</v>
      </c>
      <c r="AH2509" s="1071">
        <f t="shared" si="1003"/>
        <v>0</v>
      </c>
      <c r="AI2509" s="1060">
        <f t="shared" si="990"/>
        <v>0</v>
      </c>
      <c r="AJ2509" s="1102">
        <f t="shared" si="999"/>
        <v>0</v>
      </c>
      <c r="AK2509" s="1102">
        <f t="shared" si="999"/>
        <v>0</v>
      </c>
      <c r="AL2509" s="1102">
        <f t="shared" si="999"/>
        <v>1.6</v>
      </c>
      <c r="AM2509" s="1102">
        <f t="shared" si="1000"/>
        <v>0</v>
      </c>
      <c r="AN2509" s="1085">
        <f t="shared" si="1001"/>
        <v>32</v>
      </c>
      <c r="AO2509" s="1061">
        <f t="shared" si="987"/>
        <v>0</v>
      </c>
      <c r="AP2509" s="1061">
        <f t="shared" si="987"/>
        <v>0</v>
      </c>
      <c r="AQ2509" s="1061">
        <f t="shared" si="987"/>
        <v>1.6</v>
      </c>
      <c r="AR2509" s="1061">
        <f t="shared" si="987"/>
        <v>0</v>
      </c>
      <c r="AS2509" s="1061">
        <f t="shared" si="987"/>
        <v>32</v>
      </c>
      <c r="AT2509" s="850">
        <f t="shared" si="993"/>
        <v>0</v>
      </c>
      <c r="AU2509" s="932" t="s">
        <v>856</v>
      </c>
      <c r="AV2509" s="933">
        <f t="shared" si="1004"/>
        <v>7</v>
      </c>
      <c r="AW2509" s="934" t="s">
        <v>27</v>
      </c>
      <c r="AX2509" s="935">
        <v>0.16</v>
      </c>
      <c r="AY2509" s="936" t="s">
        <v>29</v>
      </c>
      <c r="AZ2509" s="937">
        <f>AV2509*AX2509</f>
        <v>1.1200000000000001</v>
      </c>
    </row>
    <row r="2510" spans="1:52" ht="13.5" customHeight="1">
      <c r="A2510" s="838">
        <f t="shared" si="991"/>
        <v>45</v>
      </c>
      <c r="B2510" s="1047" t="s">
        <v>160</v>
      </c>
      <c r="C2510" s="817" t="s">
        <v>66</v>
      </c>
      <c r="D2510" s="1130">
        <v>14</v>
      </c>
      <c r="E2510" s="1114">
        <v>12</v>
      </c>
      <c r="F2510" s="1071"/>
      <c r="G2510" s="1086"/>
      <c r="H2510" s="1063"/>
      <c r="I2510" s="1077"/>
      <c r="J2510" s="1060">
        <f t="shared" si="982"/>
        <v>0</v>
      </c>
      <c r="K2510" s="1103"/>
      <c r="L2510" s="1137"/>
      <c r="M2510" s="1135">
        <v>1</v>
      </c>
      <c r="N2510" s="1063"/>
      <c r="O2510" s="1060">
        <f t="shared" si="997"/>
        <v>12</v>
      </c>
      <c r="P2510" s="1103"/>
      <c r="Q2510" s="1071"/>
      <c r="R2510" s="1062"/>
      <c r="S2510" s="1063"/>
      <c r="T2510" s="1079">
        <f t="shared" si="1005"/>
        <v>0</v>
      </c>
      <c r="U2510" s="1061">
        <f t="shared" si="1002"/>
        <v>0</v>
      </c>
      <c r="V2510" s="1061">
        <f t="shared" si="995"/>
        <v>0</v>
      </c>
      <c r="W2510" s="1063">
        <f t="shared" si="995"/>
        <v>1</v>
      </c>
      <c r="X2510" s="1063">
        <f t="shared" si="995"/>
        <v>0</v>
      </c>
      <c r="Y2510" s="1060">
        <f t="shared" si="995"/>
        <v>12</v>
      </c>
      <c r="Z2510" s="1080">
        <f t="shared" si="992"/>
        <v>45</v>
      </c>
      <c r="AA2510" s="1126" t="str">
        <f t="shared" si="989"/>
        <v>Giá đậu</v>
      </c>
      <c r="AB2510" s="1082" t="str">
        <f t="shared" si="989"/>
        <v>kg</v>
      </c>
      <c r="AC2510" s="1083">
        <f t="shared" si="989"/>
        <v>14</v>
      </c>
      <c r="AD2510" s="1089">
        <f t="shared" si="989"/>
        <v>12</v>
      </c>
      <c r="AE2510" s="1071">
        <f t="shared" si="1003"/>
        <v>0</v>
      </c>
      <c r="AF2510" s="1071">
        <f t="shared" si="1003"/>
        <v>0</v>
      </c>
      <c r="AG2510" s="1071">
        <f t="shared" si="1003"/>
        <v>0</v>
      </c>
      <c r="AH2510" s="1071">
        <f t="shared" si="1003"/>
        <v>0</v>
      </c>
      <c r="AI2510" s="1060">
        <f t="shared" si="990"/>
        <v>0</v>
      </c>
      <c r="AJ2510" s="1102">
        <f t="shared" si="999"/>
        <v>0</v>
      </c>
      <c r="AK2510" s="1102">
        <f t="shared" si="999"/>
        <v>0</v>
      </c>
      <c r="AL2510" s="1102">
        <f t="shared" si="999"/>
        <v>1</v>
      </c>
      <c r="AM2510" s="1102">
        <f t="shared" si="1000"/>
        <v>0</v>
      </c>
      <c r="AN2510" s="1085">
        <f t="shared" si="1001"/>
        <v>12</v>
      </c>
      <c r="AO2510" s="1061">
        <f t="shared" si="987"/>
        <v>0</v>
      </c>
      <c r="AP2510" s="1061">
        <f t="shared" si="987"/>
        <v>0</v>
      </c>
      <c r="AQ2510" s="1061">
        <f t="shared" si="987"/>
        <v>1</v>
      </c>
      <c r="AR2510" s="1061">
        <f t="shared" si="987"/>
        <v>0</v>
      </c>
      <c r="AS2510" s="1061">
        <f t="shared" si="987"/>
        <v>12</v>
      </c>
      <c r="AT2510" s="850">
        <f t="shared" si="993"/>
        <v>2</v>
      </c>
      <c r="AU2510" s="932" t="s">
        <v>857</v>
      </c>
      <c r="AV2510" s="933">
        <f t="shared" si="1004"/>
        <v>15</v>
      </c>
      <c r="AW2510" s="934" t="s">
        <v>27</v>
      </c>
      <c r="AX2510" s="935">
        <v>0.26</v>
      </c>
      <c r="AY2510" s="944" t="s">
        <v>29</v>
      </c>
      <c r="AZ2510" s="937">
        <f>AV2510*AX2510</f>
        <v>3.9000000000000004</v>
      </c>
    </row>
    <row r="2511" spans="1:52" ht="13.5" customHeight="1">
      <c r="A2511" s="838">
        <f t="shared" si="991"/>
        <v>46</v>
      </c>
      <c r="B2511" s="1046" t="s">
        <v>161</v>
      </c>
      <c r="C2511" s="896" t="s">
        <v>389</v>
      </c>
      <c r="D2511" s="1113">
        <v>13</v>
      </c>
      <c r="E2511" s="1114">
        <v>13</v>
      </c>
      <c r="F2511" s="1106"/>
      <c r="G2511" s="1086"/>
      <c r="H2511" s="1107"/>
      <c r="I2511" s="1077"/>
      <c r="J2511" s="1060">
        <f t="shared" si="982"/>
        <v>0</v>
      </c>
      <c r="K2511" s="1071"/>
      <c r="L2511" s="1071"/>
      <c r="M2511" s="1135">
        <v>3</v>
      </c>
      <c r="N2511" s="1063"/>
      <c r="O2511" s="1060">
        <f t="shared" si="997"/>
        <v>39</v>
      </c>
      <c r="P2511" s="1138"/>
      <c r="Q2511" s="1071"/>
      <c r="R2511" s="1139"/>
      <c r="S2511" s="1063"/>
      <c r="T2511" s="1079">
        <f t="shared" si="1005"/>
        <v>0</v>
      </c>
      <c r="U2511" s="1061">
        <f t="shared" si="1002"/>
        <v>0</v>
      </c>
      <c r="V2511" s="1061">
        <f t="shared" si="995"/>
        <v>0</v>
      </c>
      <c r="W2511" s="1063">
        <f t="shared" si="995"/>
        <v>3</v>
      </c>
      <c r="X2511" s="1063">
        <f t="shared" si="995"/>
        <v>0</v>
      </c>
      <c r="Y2511" s="1060">
        <f t="shared" si="995"/>
        <v>39</v>
      </c>
      <c r="Z2511" s="1080">
        <f t="shared" si="992"/>
        <v>46</v>
      </c>
      <c r="AA2511" s="1126" t="str">
        <f t="shared" si="989"/>
        <v>Rau sống</v>
      </c>
      <c r="AB2511" s="1082" t="str">
        <f t="shared" si="989"/>
        <v>lít</v>
      </c>
      <c r="AC2511" s="1083">
        <f t="shared" si="989"/>
        <v>13</v>
      </c>
      <c r="AD2511" s="1089">
        <f t="shared" si="989"/>
        <v>13</v>
      </c>
      <c r="AE2511" s="1071">
        <f t="shared" si="1003"/>
        <v>0</v>
      </c>
      <c r="AF2511" s="1071">
        <f t="shared" si="1003"/>
        <v>0</v>
      </c>
      <c r="AG2511" s="1071">
        <f t="shared" si="1003"/>
        <v>0</v>
      </c>
      <c r="AH2511" s="1071">
        <f t="shared" si="1003"/>
        <v>0</v>
      </c>
      <c r="AI2511" s="1060">
        <f t="shared" si="990"/>
        <v>0</v>
      </c>
      <c r="AJ2511" s="1102">
        <f t="shared" si="999"/>
        <v>0</v>
      </c>
      <c r="AK2511" s="1102">
        <f t="shared" si="999"/>
        <v>0</v>
      </c>
      <c r="AL2511" s="1102">
        <f t="shared" si="999"/>
        <v>3</v>
      </c>
      <c r="AM2511" s="1102">
        <f t="shared" si="1000"/>
        <v>0</v>
      </c>
      <c r="AN2511" s="1085">
        <f t="shared" si="1001"/>
        <v>39</v>
      </c>
      <c r="AO2511" s="1061">
        <f t="shared" si="987"/>
        <v>0</v>
      </c>
      <c r="AP2511" s="1061">
        <f t="shared" si="987"/>
        <v>0</v>
      </c>
      <c r="AQ2511" s="1061">
        <f t="shared" si="987"/>
        <v>3</v>
      </c>
      <c r="AR2511" s="1061">
        <f t="shared" si="987"/>
        <v>0</v>
      </c>
      <c r="AS2511" s="1061">
        <f t="shared" si="987"/>
        <v>39</v>
      </c>
      <c r="AT2511" s="850">
        <f t="shared" si="993"/>
        <v>0</v>
      </c>
      <c r="AU2511" s="932" t="s">
        <v>858</v>
      </c>
      <c r="AV2511" s="933">
        <f t="shared" si="1004"/>
        <v>7</v>
      </c>
      <c r="AW2511" s="934" t="s">
        <v>27</v>
      </c>
      <c r="AX2511" s="1048">
        <v>0.26</v>
      </c>
      <c r="AY2511" s="944" t="s">
        <v>29</v>
      </c>
      <c r="AZ2511" s="937">
        <f>AV2511*AX2511</f>
        <v>1.82</v>
      </c>
    </row>
    <row r="2512" spans="1:52" ht="13.5" customHeight="1">
      <c r="A2512" s="838">
        <f>IF(B2512&lt;&gt;"",MAX($A2511:$A2511)+1,"")</f>
        <v>47</v>
      </c>
      <c r="B2512" s="1046" t="s">
        <v>896</v>
      </c>
      <c r="C2512" s="844" t="s">
        <v>66</v>
      </c>
      <c r="D2512" s="1117">
        <v>10</v>
      </c>
      <c r="E2512" s="1060">
        <v>10</v>
      </c>
      <c r="F2512" s="1140"/>
      <c r="G2512" s="1086"/>
      <c r="H2512" s="1091">
        <v>4</v>
      </c>
      <c r="I2512" s="1077"/>
      <c r="J2512" s="1060">
        <f t="shared" si="982"/>
        <v>40</v>
      </c>
      <c r="K2512" s="1061"/>
      <c r="L2512" s="1061"/>
      <c r="M2512" s="1063"/>
      <c r="N2512" s="1063"/>
      <c r="O2512" s="1060">
        <f t="shared" si="997"/>
        <v>0</v>
      </c>
      <c r="P2512" s="1061"/>
      <c r="Q2512" s="1061"/>
      <c r="R2512" s="1063"/>
      <c r="S2512" s="1063"/>
      <c r="T2512" s="1079">
        <f t="shared" si="1005"/>
        <v>0</v>
      </c>
      <c r="U2512" s="1061">
        <f t="shared" si="1002"/>
        <v>0</v>
      </c>
      <c r="V2512" s="1061">
        <f t="shared" si="995"/>
        <v>0</v>
      </c>
      <c r="W2512" s="1063">
        <f t="shared" si="995"/>
        <v>4</v>
      </c>
      <c r="X2512" s="1063">
        <f t="shared" si="995"/>
        <v>0</v>
      </c>
      <c r="Y2512" s="1060">
        <f t="shared" si="995"/>
        <v>40</v>
      </c>
      <c r="Z2512" s="1080">
        <f t="shared" si="992"/>
        <v>47</v>
      </c>
      <c r="AA2512" s="1126" t="str">
        <f t="shared" si="989"/>
        <v>Rau canh</v>
      </c>
      <c r="AB2512" s="1082" t="str">
        <f t="shared" si="989"/>
        <v>kg</v>
      </c>
      <c r="AC2512" s="1083">
        <f t="shared" si="989"/>
        <v>10</v>
      </c>
      <c r="AD2512" s="1089">
        <f t="shared" si="989"/>
        <v>10</v>
      </c>
      <c r="AE2512" s="1071">
        <f t="shared" ref="AE2512:AH2519" si="1006">AE2431+AJ2431-AO2431</f>
        <v>0</v>
      </c>
      <c r="AF2512" s="1071">
        <f t="shared" si="1006"/>
        <v>0</v>
      </c>
      <c r="AG2512" s="1071">
        <f t="shared" si="1006"/>
        <v>0</v>
      </c>
      <c r="AH2512" s="1071">
        <f t="shared" si="1006"/>
        <v>0</v>
      </c>
      <c r="AI2512" s="1060">
        <f t="shared" si="990"/>
        <v>0</v>
      </c>
      <c r="AJ2512" s="1102">
        <f t="shared" si="999"/>
        <v>0</v>
      </c>
      <c r="AK2512" s="1102">
        <f t="shared" si="999"/>
        <v>0</v>
      </c>
      <c r="AL2512" s="1102">
        <f t="shared" si="999"/>
        <v>4</v>
      </c>
      <c r="AM2512" s="1102">
        <f t="shared" si="1000"/>
        <v>0</v>
      </c>
      <c r="AN2512" s="1085">
        <f t="shared" si="1001"/>
        <v>40</v>
      </c>
      <c r="AO2512" s="1061">
        <f t="shared" si="987"/>
        <v>0</v>
      </c>
      <c r="AP2512" s="1061">
        <f t="shared" si="987"/>
        <v>0</v>
      </c>
      <c r="AQ2512" s="1061">
        <f t="shared" si="987"/>
        <v>4</v>
      </c>
      <c r="AR2512" s="1061">
        <f t="shared" si="987"/>
        <v>0</v>
      </c>
      <c r="AS2512" s="1061">
        <f t="shared" si="987"/>
        <v>40</v>
      </c>
      <c r="AT2512" s="850">
        <f t="shared" si="993"/>
        <v>0</v>
      </c>
      <c r="AU2512" s="1146" t="s">
        <v>859</v>
      </c>
      <c r="AV2512" s="947"/>
      <c r="AW2512" s="947"/>
      <c r="AX2512" s="947"/>
      <c r="AY2512" s="947"/>
      <c r="AZ2512" s="937"/>
    </row>
    <row r="2513" spans="1:52" ht="13.5" customHeight="1">
      <c r="A2513" s="838">
        <f>IF(B2513&lt;&gt;"",MAX($A2512:$A2512)+1,"")</f>
        <v>48</v>
      </c>
      <c r="B2513" s="1046" t="s">
        <v>893</v>
      </c>
      <c r="C2513" s="844" t="s">
        <v>66</v>
      </c>
      <c r="D2513" s="1117">
        <v>25</v>
      </c>
      <c r="E2513" s="1060">
        <v>25</v>
      </c>
      <c r="F2513" s="1140"/>
      <c r="G2513" s="1086"/>
      <c r="H2513" s="1091"/>
      <c r="I2513" s="1077"/>
      <c r="J2513" s="1060">
        <f>SUM(F2513:I2513)*$E2513</f>
        <v>0</v>
      </c>
      <c r="K2513" s="1061"/>
      <c r="L2513" s="1061"/>
      <c r="M2513" s="1063"/>
      <c r="N2513" s="1063"/>
      <c r="O2513" s="1060">
        <f t="shared" si="997"/>
        <v>0</v>
      </c>
      <c r="P2513" s="1061"/>
      <c r="Q2513" s="1061"/>
      <c r="R2513" s="1063">
        <v>6</v>
      </c>
      <c r="S2513" s="1063"/>
      <c r="T2513" s="1079">
        <f t="shared" si="1005"/>
        <v>150</v>
      </c>
      <c r="U2513" s="1061">
        <f t="shared" si="1002"/>
        <v>0</v>
      </c>
      <c r="V2513" s="1061">
        <f t="shared" si="995"/>
        <v>0</v>
      </c>
      <c r="W2513" s="1063">
        <f t="shared" si="995"/>
        <v>6</v>
      </c>
      <c r="X2513" s="1063">
        <f t="shared" si="995"/>
        <v>0</v>
      </c>
      <c r="Y2513" s="1060">
        <f t="shared" si="995"/>
        <v>150</v>
      </c>
      <c r="Z2513" s="1080">
        <f t="shared" si="992"/>
        <v>48</v>
      </c>
      <c r="AA2513" s="1126" t="str">
        <f t="shared" si="989"/>
        <v>Măng</v>
      </c>
      <c r="AB2513" s="1082" t="str">
        <f t="shared" si="989"/>
        <v>kg</v>
      </c>
      <c r="AC2513" s="1083">
        <f t="shared" si="989"/>
        <v>25</v>
      </c>
      <c r="AD2513" s="1089">
        <f t="shared" si="989"/>
        <v>25</v>
      </c>
      <c r="AE2513" s="1071">
        <f t="shared" si="1006"/>
        <v>0</v>
      </c>
      <c r="AF2513" s="1071">
        <f t="shared" si="1006"/>
        <v>0</v>
      </c>
      <c r="AG2513" s="1071">
        <f t="shared" si="1006"/>
        <v>0</v>
      </c>
      <c r="AH2513" s="1071">
        <f t="shared" si="1006"/>
        <v>0</v>
      </c>
      <c r="AI2513" s="1060">
        <f t="shared" si="990"/>
        <v>0</v>
      </c>
      <c r="AJ2513" s="1102">
        <f t="shared" si="999"/>
        <v>0</v>
      </c>
      <c r="AK2513" s="1102">
        <f t="shared" si="999"/>
        <v>0</v>
      </c>
      <c r="AL2513" s="1102">
        <f t="shared" si="999"/>
        <v>6</v>
      </c>
      <c r="AM2513" s="1102">
        <f t="shared" si="1000"/>
        <v>0</v>
      </c>
      <c r="AN2513" s="1085">
        <f t="shared" si="1001"/>
        <v>150</v>
      </c>
      <c r="AO2513" s="1061">
        <f t="shared" si="987"/>
        <v>0</v>
      </c>
      <c r="AP2513" s="1061">
        <f t="shared" si="987"/>
        <v>0</v>
      </c>
      <c r="AQ2513" s="1061">
        <f t="shared" si="987"/>
        <v>6</v>
      </c>
      <c r="AR2513" s="1061">
        <f t="shared" si="987"/>
        <v>0</v>
      </c>
      <c r="AS2513" s="1061">
        <f t="shared" si="987"/>
        <v>150</v>
      </c>
      <c r="AT2513" s="850">
        <f t="shared" si="993"/>
        <v>0</v>
      </c>
      <c r="AU2513" s="948"/>
      <c r="AV2513" s="934"/>
      <c r="AW2513" s="934"/>
      <c r="AX2513" s="935"/>
      <c r="AY2513" s="936" t="s">
        <v>29</v>
      </c>
      <c r="AZ2513" s="937">
        <f>AV2513*AX2513</f>
        <v>0</v>
      </c>
    </row>
    <row r="2514" spans="1:52" ht="13.5" customHeight="1">
      <c r="A2514" s="838">
        <f t="shared" ref="A2514:A2525" si="1007">IF(B2514&lt;&gt;"",MAX($A2512:$A2513)+1,"")</f>
        <v>49</v>
      </c>
      <c r="B2514" s="1046" t="s">
        <v>126</v>
      </c>
      <c r="C2514" s="844" t="s">
        <v>66</v>
      </c>
      <c r="D2514" s="1141">
        <v>15</v>
      </c>
      <c r="E2514" s="1142">
        <v>15</v>
      </c>
      <c r="F2514" s="1140"/>
      <c r="G2514" s="1120"/>
      <c r="H2514" s="1077"/>
      <c r="I2514" s="1077"/>
      <c r="J2514" s="1060">
        <f>SUM(F2514:I2514)*$E2514</f>
        <v>0</v>
      </c>
      <c r="K2514" s="1103"/>
      <c r="L2514" s="1071"/>
      <c r="M2514" s="1062">
        <v>6</v>
      </c>
      <c r="N2514" s="1063"/>
      <c r="O2514" s="1060">
        <f t="shared" si="997"/>
        <v>90</v>
      </c>
      <c r="P2514" s="1061"/>
      <c r="Q2514" s="1071"/>
      <c r="R2514" s="1062"/>
      <c r="S2514" s="1063"/>
      <c r="T2514" s="1079">
        <f t="shared" si="1005"/>
        <v>0</v>
      </c>
      <c r="U2514" s="1061">
        <f t="shared" si="1002"/>
        <v>0</v>
      </c>
      <c r="V2514" s="1061">
        <f t="shared" si="995"/>
        <v>0</v>
      </c>
      <c r="W2514" s="1063">
        <f t="shared" si="995"/>
        <v>6</v>
      </c>
      <c r="X2514" s="1063">
        <f t="shared" si="995"/>
        <v>0</v>
      </c>
      <c r="Y2514" s="1060">
        <f t="shared" si="995"/>
        <v>90</v>
      </c>
      <c r="Z2514" s="1080">
        <f t="shared" si="992"/>
        <v>49</v>
      </c>
      <c r="AA2514" s="1126" t="str">
        <f t="shared" si="989"/>
        <v>Mướp đắng</v>
      </c>
      <c r="AB2514" s="1082" t="str">
        <f t="shared" si="989"/>
        <v>kg</v>
      </c>
      <c r="AC2514" s="1083">
        <f t="shared" si="989"/>
        <v>15</v>
      </c>
      <c r="AD2514" s="1089">
        <f t="shared" si="989"/>
        <v>15</v>
      </c>
      <c r="AE2514" s="1071">
        <f t="shared" si="1006"/>
        <v>0</v>
      </c>
      <c r="AF2514" s="1071">
        <f t="shared" si="1006"/>
        <v>0</v>
      </c>
      <c r="AG2514" s="1071">
        <f t="shared" si="1006"/>
        <v>0</v>
      </c>
      <c r="AH2514" s="1071">
        <f t="shared" si="1006"/>
        <v>0</v>
      </c>
      <c r="AI2514" s="1060">
        <f t="shared" si="990"/>
        <v>0</v>
      </c>
      <c r="AJ2514" s="1102">
        <f t="shared" si="999"/>
        <v>0</v>
      </c>
      <c r="AK2514" s="1102">
        <f t="shared" si="999"/>
        <v>0</v>
      </c>
      <c r="AL2514" s="1102">
        <f t="shared" si="999"/>
        <v>6</v>
      </c>
      <c r="AM2514" s="1102">
        <f t="shared" si="1000"/>
        <v>0</v>
      </c>
      <c r="AN2514" s="1085">
        <f t="shared" si="1001"/>
        <v>90</v>
      </c>
      <c r="AO2514" s="1061">
        <f t="shared" si="987"/>
        <v>0</v>
      </c>
      <c r="AP2514" s="1061">
        <f t="shared" si="987"/>
        <v>0</v>
      </c>
      <c r="AQ2514" s="1061">
        <f t="shared" si="987"/>
        <v>6</v>
      </c>
      <c r="AR2514" s="1061">
        <f t="shared" si="987"/>
        <v>0</v>
      </c>
      <c r="AS2514" s="1061">
        <f t="shared" si="987"/>
        <v>90</v>
      </c>
      <c r="AT2514" s="850">
        <f t="shared" si="993"/>
        <v>0</v>
      </c>
      <c r="AU2514" s="948"/>
      <c r="AV2514" s="934"/>
      <c r="AW2514" s="934"/>
      <c r="AX2514" s="935"/>
      <c r="AY2514" s="936" t="s">
        <v>29</v>
      </c>
      <c r="AZ2514" s="937">
        <f>AV2514*AX2514</f>
        <v>0</v>
      </c>
    </row>
    <row r="2515" spans="1:52" ht="13.5" customHeight="1">
      <c r="A2515" s="838">
        <f t="shared" si="1007"/>
        <v>50</v>
      </c>
      <c r="B2515" s="1046" t="s">
        <v>918</v>
      </c>
      <c r="C2515" s="844" t="s">
        <v>66</v>
      </c>
      <c r="D2515" s="1117">
        <v>15</v>
      </c>
      <c r="E2515" s="1060">
        <v>15</v>
      </c>
      <c r="F2515" s="1140"/>
      <c r="G2515" s="1090"/>
      <c r="H2515" s="1077"/>
      <c r="I2515" s="1077"/>
      <c r="J2515" s="1060">
        <f>SUM(F2515:I2515)*$E2515</f>
        <v>0</v>
      </c>
      <c r="K2515" s="1061"/>
      <c r="L2515" s="1071"/>
      <c r="M2515" s="1063">
        <v>3</v>
      </c>
      <c r="N2515" s="1063"/>
      <c r="O2515" s="1060">
        <f t="shared" si="997"/>
        <v>45</v>
      </c>
      <c r="P2515" s="1065"/>
      <c r="Q2515" s="1071"/>
      <c r="R2515" s="1062"/>
      <c r="S2515" s="1063"/>
      <c r="T2515" s="1079">
        <f t="shared" si="1005"/>
        <v>0</v>
      </c>
      <c r="U2515" s="1061">
        <f t="shared" si="1002"/>
        <v>0</v>
      </c>
      <c r="V2515" s="1061">
        <f t="shared" si="995"/>
        <v>0</v>
      </c>
      <c r="W2515" s="1063">
        <f t="shared" si="995"/>
        <v>3</v>
      </c>
      <c r="X2515" s="1063">
        <f t="shared" si="995"/>
        <v>0</v>
      </c>
      <c r="Y2515" s="1060">
        <f t="shared" si="995"/>
        <v>45</v>
      </c>
      <c r="Z2515" s="1080">
        <f t="shared" si="992"/>
        <v>50</v>
      </c>
      <c r="AA2515" s="1126" t="str">
        <f t="shared" si="989"/>
        <v>Cà  xanh</v>
      </c>
      <c r="AB2515" s="1082" t="str">
        <f t="shared" si="989"/>
        <v>kg</v>
      </c>
      <c r="AC2515" s="1083">
        <f t="shared" si="989"/>
        <v>15</v>
      </c>
      <c r="AD2515" s="1089">
        <f t="shared" si="989"/>
        <v>15</v>
      </c>
      <c r="AE2515" s="1071">
        <f t="shared" si="1006"/>
        <v>0</v>
      </c>
      <c r="AF2515" s="1071">
        <f t="shared" si="1006"/>
        <v>0</v>
      </c>
      <c r="AG2515" s="1071">
        <f t="shared" si="1006"/>
        <v>0</v>
      </c>
      <c r="AH2515" s="1071">
        <f t="shared" si="1006"/>
        <v>0</v>
      </c>
      <c r="AI2515" s="1060">
        <f t="shared" si="990"/>
        <v>0</v>
      </c>
      <c r="AJ2515" s="1102">
        <f t="shared" si="999"/>
        <v>0</v>
      </c>
      <c r="AK2515" s="1102">
        <f t="shared" si="999"/>
        <v>0</v>
      </c>
      <c r="AL2515" s="1102">
        <f t="shared" si="999"/>
        <v>3</v>
      </c>
      <c r="AM2515" s="1102">
        <f t="shared" si="1000"/>
        <v>0</v>
      </c>
      <c r="AN2515" s="1085">
        <f t="shared" si="1001"/>
        <v>45</v>
      </c>
      <c r="AO2515" s="1061">
        <f t="shared" si="987"/>
        <v>0</v>
      </c>
      <c r="AP2515" s="1061">
        <f t="shared" si="987"/>
        <v>0</v>
      </c>
      <c r="AQ2515" s="1061">
        <f t="shared" si="987"/>
        <v>3</v>
      </c>
      <c r="AR2515" s="1061">
        <f t="shared" si="987"/>
        <v>0</v>
      </c>
      <c r="AS2515" s="1061">
        <f t="shared" si="987"/>
        <v>45</v>
      </c>
      <c r="AT2515" s="850">
        <f t="shared" si="993"/>
        <v>0</v>
      </c>
      <c r="AU2515" s="1480" t="s">
        <v>916</v>
      </c>
      <c r="AV2515" s="1481"/>
      <c r="AW2515" s="1481"/>
      <c r="AX2515" s="1481"/>
      <c r="AY2515" s="1147" t="str">
        <f>AY2516</f>
        <v>=</v>
      </c>
      <c r="AZ2515" s="937">
        <f ca="1">AZ2438</f>
        <v>21.679999999999609</v>
      </c>
    </row>
    <row r="2516" spans="1:52" ht="13.5" customHeight="1">
      <c r="A2516" s="838">
        <f t="shared" si="1007"/>
        <v>51</v>
      </c>
      <c r="B2516" s="1045" t="s">
        <v>64</v>
      </c>
      <c r="C2516" s="844" t="s">
        <v>66</v>
      </c>
      <c r="D2516" s="1117">
        <v>13</v>
      </c>
      <c r="E2516" s="1060">
        <v>13</v>
      </c>
      <c r="F2516" s="1140"/>
      <c r="G2516" s="1086"/>
      <c r="H2516" s="1091"/>
      <c r="I2516" s="1077"/>
      <c r="J2516" s="1060">
        <f t="shared" ref="J2516:J2525" si="1008">SUM(F2516:I2516)*$E2516</f>
        <v>0</v>
      </c>
      <c r="K2516" s="1061"/>
      <c r="L2516" s="1071"/>
      <c r="M2516" s="1063"/>
      <c r="N2516" s="1063"/>
      <c r="O2516" s="1060">
        <f t="shared" si="997"/>
        <v>0</v>
      </c>
      <c r="P2516" s="1061"/>
      <c r="Q2516" s="1061"/>
      <c r="R2516" s="1063"/>
      <c r="S2516" s="1063"/>
      <c r="T2516" s="1079">
        <f t="shared" si="1005"/>
        <v>0</v>
      </c>
      <c r="U2516" s="1061">
        <f t="shared" si="1002"/>
        <v>0</v>
      </c>
      <c r="V2516" s="1061">
        <f t="shared" si="995"/>
        <v>0</v>
      </c>
      <c r="W2516" s="1063">
        <f t="shared" si="995"/>
        <v>0</v>
      </c>
      <c r="X2516" s="1063">
        <f t="shared" si="995"/>
        <v>0</v>
      </c>
      <c r="Y2516" s="1060">
        <f t="shared" si="995"/>
        <v>0</v>
      </c>
      <c r="Z2516" s="1080">
        <f t="shared" si="992"/>
        <v>51</v>
      </c>
      <c r="AA2516" s="1126" t="str">
        <f t="shared" si="989"/>
        <v>Hành tây</v>
      </c>
      <c r="AB2516" s="1082" t="str">
        <f t="shared" si="989"/>
        <v>kg</v>
      </c>
      <c r="AC2516" s="1083">
        <f t="shared" si="989"/>
        <v>13</v>
      </c>
      <c r="AD2516" s="1089">
        <f t="shared" si="989"/>
        <v>13</v>
      </c>
      <c r="AE2516" s="1071">
        <f t="shared" si="1006"/>
        <v>0</v>
      </c>
      <c r="AF2516" s="1071">
        <f t="shared" si="1006"/>
        <v>0</v>
      </c>
      <c r="AG2516" s="1071">
        <f t="shared" si="1006"/>
        <v>0</v>
      </c>
      <c r="AH2516" s="1071">
        <f t="shared" si="1006"/>
        <v>0</v>
      </c>
      <c r="AI2516" s="1060">
        <f t="shared" si="990"/>
        <v>0</v>
      </c>
      <c r="AJ2516" s="1102">
        <f t="shared" si="999"/>
        <v>0</v>
      </c>
      <c r="AK2516" s="1102">
        <f t="shared" si="999"/>
        <v>0</v>
      </c>
      <c r="AL2516" s="1102">
        <f t="shared" si="999"/>
        <v>0</v>
      </c>
      <c r="AM2516" s="1102">
        <f t="shared" si="1000"/>
        <v>0</v>
      </c>
      <c r="AN2516" s="1085">
        <f t="shared" si="1001"/>
        <v>0</v>
      </c>
      <c r="AO2516" s="1061">
        <f t="shared" si="987"/>
        <v>0</v>
      </c>
      <c r="AP2516" s="1061">
        <f t="shared" si="987"/>
        <v>0</v>
      </c>
      <c r="AQ2516" s="1061">
        <f t="shared" si="987"/>
        <v>0</v>
      </c>
      <c r="AR2516" s="1061">
        <f t="shared" si="987"/>
        <v>0</v>
      </c>
      <c r="AS2516" s="1061">
        <f t="shared" si="987"/>
        <v>0</v>
      </c>
      <c r="AT2516" s="850">
        <f t="shared" si="993"/>
        <v>0</v>
      </c>
      <c r="AU2516" s="1505" t="s">
        <v>917</v>
      </c>
      <c r="AV2516" s="1506"/>
      <c r="AW2516" s="1506"/>
      <c r="AX2516" s="1506"/>
      <c r="AY2516" s="1147" t="s">
        <v>29</v>
      </c>
      <c r="AZ2516" s="937">
        <f ca="1">SUM(AZ2505:AZ2515)</f>
        <v>60.339999999999606</v>
      </c>
    </row>
    <row r="2517" spans="1:52" ht="13.5" customHeight="1">
      <c r="A2517" s="838">
        <f t="shared" si="1007"/>
        <v>52</v>
      </c>
      <c r="B2517" s="1046" t="s">
        <v>511</v>
      </c>
      <c r="C2517" s="844" t="s">
        <v>66</v>
      </c>
      <c r="D2517" s="1117">
        <v>20</v>
      </c>
      <c r="E2517" s="1060">
        <v>15</v>
      </c>
      <c r="F2517" s="1140"/>
      <c r="G2517" s="1086"/>
      <c r="H2517" s="1091"/>
      <c r="I2517" s="1077"/>
      <c r="J2517" s="1060">
        <f t="shared" si="1008"/>
        <v>0</v>
      </c>
      <c r="K2517" s="1061"/>
      <c r="L2517" s="1061"/>
      <c r="M2517" s="1063">
        <v>2</v>
      </c>
      <c r="N2517" s="1063"/>
      <c r="O2517" s="1060">
        <f t="shared" si="997"/>
        <v>30</v>
      </c>
      <c r="P2517" s="1061"/>
      <c r="Q2517" s="1061"/>
      <c r="R2517" s="1063"/>
      <c r="S2517" s="1063"/>
      <c r="T2517" s="1079">
        <f t="shared" si="1005"/>
        <v>0</v>
      </c>
      <c r="U2517" s="1061">
        <f t="shared" si="1002"/>
        <v>0</v>
      </c>
      <c r="V2517" s="1061">
        <f t="shared" si="995"/>
        <v>0</v>
      </c>
      <c r="W2517" s="1063">
        <f t="shared" si="995"/>
        <v>2</v>
      </c>
      <c r="X2517" s="1063">
        <f t="shared" si="995"/>
        <v>0</v>
      </c>
      <c r="Y2517" s="1060">
        <f t="shared" si="995"/>
        <v>30</v>
      </c>
      <c r="Z2517" s="1080">
        <f t="shared" si="992"/>
        <v>52</v>
      </c>
      <c r="AA2517" s="1126" t="str">
        <f t="shared" si="989"/>
        <v>Sã</v>
      </c>
      <c r="AB2517" s="1082" t="str">
        <f t="shared" si="989"/>
        <v>kg</v>
      </c>
      <c r="AC2517" s="1083">
        <f t="shared" si="989"/>
        <v>20</v>
      </c>
      <c r="AD2517" s="1089">
        <f t="shared" si="989"/>
        <v>15</v>
      </c>
      <c r="AE2517" s="1071">
        <f t="shared" si="1006"/>
        <v>0</v>
      </c>
      <c r="AF2517" s="1071">
        <f t="shared" si="1006"/>
        <v>0</v>
      </c>
      <c r="AG2517" s="1071">
        <f t="shared" si="1006"/>
        <v>0</v>
      </c>
      <c r="AH2517" s="1071">
        <f t="shared" si="1006"/>
        <v>0</v>
      </c>
      <c r="AI2517" s="1060">
        <f t="shared" si="990"/>
        <v>0</v>
      </c>
      <c r="AJ2517" s="1102">
        <f t="shared" si="999"/>
        <v>0</v>
      </c>
      <c r="AK2517" s="1102">
        <f t="shared" si="999"/>
        <v>0</v>
      </c>
      <c r="AL2517" s="1102">
        <f t="shared" si="999"/>
        <v>2</v>
      </c>
      <c r="AM2517" s="1102">
        <f t="shared" si="1000"/>
        <v>0</v>
      </c>
      <c r="AN2517" s="1085">
        <f t="shared" si="1001"/>
        <v>30</v>
      </c>
      <c r="AO2517" s="1061">
        <f t="shared" ref="AO2517:AS2525" si="1009">U2517</f>
        <v>0</v>
      </c>
      <c r="AP2517" s="1061">
        <f t="shared" si="1009"/>
        <v>0</v>
      </c>
      <c r="AQ2517" s="1061">
        <f t="shared" si="1009"/>
        <v>2</v>
      </c>
      <c r="AR2517" s="1061">
        <f t="shared" si="1009"/>
        <v>0</v>
      </c>
      <c r="AS2517" s="1061">
        <f t="shared" si="1009"/>
        <v>30</v>
      </c>
      <c r="AT2517" s="850">
        <f t="shared" si="993"/>
        <v>10</v>
      </c>
      <c r="AU2517" s="1480" t="s">
        <v>861</v>
      </c>
      <c r="AV2517" s="1481"/>
      <c r="AW2517" s="1481"/>
      <c r="AX2517" s="1481"/>
      <c r="AY2517" s="1147" t="s">
        <v>29</v>
      </c>
      <c r="AZ2517" s="937">
        <f ca="1">SUMIF(AA2466:AR2531,"Gạo*",AO2466:AO2531)+SUMIF(AA2466:AR2531,"Gạo*",AP2466:AP2531)+SUMIF(AA2466:AR2531,"Gạo*",AQ2466:AQ2531)+SUMIF(AA2466:AR2531,"Gạo*",AR2466:AR2531)</f>
        <v>39</v>
      </c>
    </row>
    <row r="2518" spans="1:52" ht="13.5" customHeight="1">
      <c r="A2518" s="838">
        <f t="shared" si="1007"/>
        <v>53</v>
      </c>
      <c r="B2518" s="908" t="s">
        <v>895</v>
      </c>
      <c r="C2518" s="844" t="s">
        <v>66</v>
      </c>
      <c r="D2518" s="1117">
        <v>8</v>
      </c>
      <c r="E2518" s="1060">
        <v>8</v>
      </c>
      <c r="F2518" s="1140"/>
      <c r="G2518" s="1086"/>
      <c r="H2518" s="1077"/>
      <c r="I2518" s="1077"/>
      <c r="J2518" s="1060">
        <f t="shared" si="1008"/>
        <v>0</v>
      </c>
      <c r="K2518" s="1061"/>
      <c r="L2518" s="1071"/>
      <c r="M2518" s="1063">
        <v>6</v>
      </c>
      <c r="N2518" s="1063"/>
      <c r="O2518" s="1060">
        <f t="shared" si="997"/>
        <v>48</v>
      </c>
      <c r="P2518" s="1061"/>
      <c r="Q2518" s="1061"/>
      <c r="R2518" s="1063"/>
      <c r="S2518" s="1063"/>
      <c r="T2518" s="1079">
        <f t="shared" ref="T2518:T2525" si="1010">SUM(P2518:S2518)*$E2518</f>
        <v>0</v>
      </c>
      <c r="U2518" s="1061">
        <f t="shared" si="1002"/>
        <v>0</v>
      </c>
      <c r="V2518" s="1061">
        <f t="shared" si="995"/>
        <v>0</v>
      </c>
      <c r="W2518" s="1063">
        <f t="shared" si="995"/>
        <v>6</v>
      </c>
      <c r="X2518" s="1063">
        <f t="shared" si="995"/>
        <v>0</v>
      </c>
      <c r="Y2518" s="1060">
        <f t="shared" si="995"/>
        <v>48</v>
      </c>
      <c r="Z2518" s="1080">
        <f t="shared" si="992"/>
        <v>53</v>
      </c>
      <c r="AA2518" s="1126" t="str">
        <f t="shared" si="989"/>
        <v>Mùng bac hà</v>
      </c>
      <c r="AB2518" s="1082" t="str">
        <f t="shared" si="989"/>
        <v>kg</v>
      </c>
      <c r="AC2518" s="1083">
        <f t="shared" si="989"/>
        <v>8</v>
      </c>
      <c r="AD2518" s="1089">
        <f t="shared" si="989"/>
        <v>8</v>
      </c>
      <c r="AE2518" s="1071">
        <f t="shared" si="1006"/>
        <v>0</v>
      </c>
      <c r="AF2518" s="1071">
        <f t="shared" si="1006"/>
        <v>0</v>
      </c>
      <c r="AG2518" s="1071">
        <f t="shared" si="1006"/>
        <v>0</v>
      </c>
      <c r="AH2518" s="1071">
        <f t="shared" si="1006"/>
        <v>0</v>
      </c>
      <c r="AI2518" s="1060">
        <f t="shared" si="990"/>
        <v>0</v>
      </c>
      <c r="AJ2518" s="1102">
        <f t="shared" si="999"/>
        <v>0</v>
      </c>
      <c r="AK2518" s="1102">
        <f t="shared" si="999"/>
        <v>0</v>
      </c>
      <c r="AL2518" s="1102">
        <f t="shared" si="999"/>
        <v>6</v>
      </c>
      <c r="AM2518" s="1102">
        <f t="shared" si="1000"/>
        <v>0</v>
      </c>
      <c r="AN2518" s="1085">
        <f t="shared" si="1001"/>
        <v>48</v>
      </c>
      <c r="AO2518" s="1061">
        <f t="shared" si="1009"/>
        <v>0</v>
      </c>
      <c r="AP2518" s="1061">
        <f t="shared" si="1009"/>
        <v>0</v>
      </c>
      <c r="AQ2518" s="1061">
        <f t="shared" si="1009"/>
        <v>6</v>
      </c>
      <c r="AR2518" s="1061">
        <f t="shared" si="1009"/>
        <v>0</v>
      </c>
      <c r="AS2518" s="1061">
        <f t="shared" si="1009"/>
        <v>48</v>
      </c>
      <c r="AT2518" s="850">
        <f t="shared" si="993"/>
        <v>0</v>
      </c>
      <c r="AU2518" s="1480" t="s">
        <v>862</v>
      </c>
      <c r="AV2518" s="1481"/>
      <c r="AW2518" s="1481"/>
      <c r="AX2518" s="1481"/>
      <c r="AY2518" s="1147" t="s">
        <v>29</v>
      </c>
      <c r="AZ2518" s="1148">
        <f ca="1">AZ2439</f>
        <v>0</v>
      </c>
    </row>
    <row r="2519" spans="1:52" ht="13.5" customHeight="1">
      <c r="A2519" s="838">
        <f t="shared" si="1007"/>
        <v>54</v>
      </c>
      <c r="B2519" s="908" t="s">
        <v>512</v>
      </c>
      <c r="C2519" s="844" t="s">
        <v>66</v>
      </c>
      <c r="D2519" s="1117">
        <v>20</v>
      </c>
      <c r="E2519" s="1060">
        <v>20</v>
      </c>
      <c r="F2519" s="1140"/>
      <c r="G2519" s="1120"/>
      <c r="H2519" s="1077"/>
      <c r="I2519" s="1077"/>
      <c r="J2519" s="1060">
        <f t="shared" si="1008"/>
        <v>0</v>
      </c>
      <c r="K2519" s="1061"/>
      <c r="L2519" s="1071"/>
      <c r="M2519" s="1063"/>
      <c r="N2519" s="1063"/>
      <c r="O2519" s="1060">
        <f t="shared" si="997"/>
        <v>0</v>
      </c>
      <c r="P2519" s="1061"/>
      <c r="Q2519" s="1071"/>
      <c r="R2519" s="1063"/>
      <c r="S2519" s="1063"/>
      <c r="T2519" s="1079">
        <f t="shared" si="1010"/>
        <v>0</v>
      </c>
      <c r="U2519" s="1061">
        <f t="shared" si="1002"/>
        <v>0</v>
      </c>
      <c r="V2519" s="1061">
        <f t="shared" si="995"/>
        <v>0</v>
      </c>
      <c r="W2519" s="1063">
        <f t="shared" si="995"/>
        <v>0</v>
      </c>
      <c r="X2519" s="1063">
        <f t="shared" si="995"/>
        <v>0</v>
      </c>
      <c r="Y2519" s="1060">
        <f t="shared" si="995"/>
        <v>0</v>
      </c>
      <c r="Z2519" s="1080">
        <f t="shared" si="992"/>
        <v>54</v>
      </c>
      <c r="AA2519" s="1126" t="str">
        <f t="shared" si="989"/>
        <v>Riềng</v>
      </c>
      <c r="AB2519" s="1082" t="str">
        <f t="shared" si="989"/>
        <v>kg</v>
      </c>
      <c r="AC2519" s="1083">
        <f t="shared" si="989"/>
        <v>20</v>
      </c>
      <c r="AD2519" s="1089">
        <f t="shared" si="989"/>
        <v>20</v>
      </c>
      <c r="AE2519" s="1071">
        <f t="shared" si="1006"/>
        <v>0</v>
      </c>
      <c r="AF2519" s="1071">
        <f t="shared" si="1006"/>
        <v>0</v>
      </c>
      <c r="AG2519" s="1071">
        <f t="shared" si="1006"/>
        <v>0</v>
      </c>
      <c r="AH2519" s="1071">
        <f t="shared" si="1006"/>
        <v>0</v>
      </c>
      <c r="AI2519" s="1060">
        <f t="shared" si="990"/>
        <v>0</v>
      </c>
      <c r="AJ2519" s="1102">
        <f t="shared" si="999"/>
        <v>0</v>
      </c>
      <c r="AK2519" s="1102">
        <f t="shared" si="999"/>
        <v>0</v>
      </c>
      <c r="AL2519" s="1102">
        <f t="shared" si="999"/>
        <v>0</v>
      </c>
      <c r="AM2519" s="1102">
        <f t="shared" si="1000"/>
        <v>0</v>
      </c>
      <c r="AN2519" s="1085">
        <f t="shared" si="1001"/>
        <v>0</v>
      </c>
      <c r="AO2519" s="1061">
        <f t="shared" si="1009"/>
        <v>0</v>
      </c>
      <c r="AP2519" s="1061">
        <f t="shared" si="1009"/>
        <v>0</v>
      </c>
      <c r="AQ2519" s="1061">
        <f t="shared" si="1009"/>
        <v>0</v>
      </c>
      <c r="AR2519" s="1061">
        <f t="shared" si="1009"/>
        <v>0</v>
      </c>
      <c r="AS2519" s="1061">
        <f t="shared" si="1009"/>
        <v>0</v>
      </c>
      <c r="AT2519" s="850">
        <f t="shared" si="993"/>
        <v>0</v>
      </c>
      <c r="AU2519" s="1149" t="s">
        <v>863</v>
      </c>
      <c r="AV2519" s="1150"/>
      <c r="AW2519" s="1150"/>
      <c r="AX2519" s="1150"/>
      <c r="AY2519" s="1147" t="s">
        <v>29</v>
      </c>
      <c r="AZ2519" s="937">
        <f ca="1">AZ2517+AZ2518</f>
        <v>39</v>
      </c>
    </row>
    <row r="2520" spans="1:52" ht="13.5" customHeight="1">
      <c r="A2520" s="838">
        <f t="shared" si="1007"/>
        <v>55</v>
      </c>
      <c r="B2520" s="1045" t="s">
        <v>636</v>
      </c>
      <c r="C2520" s="844" t="s">
        <v>66</v>
      </c>
      <c r="D2520" s="1117">
        <v>10</v>
      </c>
      <c r="E2520" s="1060">
        <v>10</v>
      </c>
      <c r="F2520" s="1140"/>
      <c r="G2520" s="1086"/>
      <c r="H2520" s="1077"/>
      <c r="I2520" s="1077"/>
      <c r="J2520" s="1060">
        <f t="shared" si="1008"/>
        <v>0</v>
      </c>
      <c r="K2520" s="1061"/>
      <c r="L2520" s="1065"/>
      <c r="M2520" s="1063">
        <v>1</v>
      </c>
      <c r="N2520" s="1063"/>
      <c r="O2520" s="1060">
        <f t="shared" si="997"/>
        <v>10</v>
      </c>
      <c r="P2520" s="1061"/>
      <c r="Q2520" s="1061"/>
      <c r="R2520" s="1063"/>
      <c r="S2520" s="1063"/>
      <c r="T2520" s="1079">
        <f t="shared" si="1010"/>
        <v>0</v>
      </c>
      <c r="U2520" s="1061">
        <f t="shared" si="1002"/>
        <v>0</v>
      </c>
      <c r="V2520" s="1061">
        <f t="shared" si="995"/>
        <v>0</v>
      </c>
      <c r="W2520" s="1063">
        <f t="shared" si="995"/>
        <v>1</v>
      </c>
      <c r="X2520" s="1063">
        <f t="shared" si="995"/>
        <v>0</v>
      </c>
      <c r="Y2520" s="1060">
        <f t="shared" si="995"/>
        <v>10</v>
      </c>
      <c r="Z2520" s="1080">
        <f t="shared" si="992"/>
        <v>55</v>
      </c>
      <c r="AA2520" s="1126" t="str">
        <f t="shared" si="989"/>
        <v>Rau mùi</v>
      </c>
      <c r="AB2520" s="1082" t="str">
        <f t="shared" si="989"/>
        <v>kg</v>
      </c>
      <c r="AC2520" s="1083">
        <f t="shared" si="989"/>
        <v>10</v>
      </c>
      <c r="AD2520" s="1089">
        <f t="shared" si="989"/>
        <v>10</v>
      </c>
      <c r="AE2520" s="1071">
        <f>AE2440+AJ2440-AO2440</f>
        <v>0</v>
      </c>
      <c r="AF2520" s="1071">
        <f>AF2440+AK2440-AP2440</f>
        <v>0</v>
      </c>
      <c r="AG2520" s="1071">
        <f>AG2440+AL2440-AQ2440</f>
        <v>0</v>
      </c>
      <c r="AH2520" s="1071">
        <f>AH2440+AM2440-AR2440</f>
        <v>0</v>
      </c>
      <c r="AI2520" s="1060">
        <f t="shared" si="990"/>
        <v>0</v>
      </c>
      <c r="AJ2520" s="1102">
        <f t="shared" si="999"/>
        <v>0</v>
      </c>
      <c r="AK2520" s="1102">
        <f t="shared" si="999"/>
        <v>0</v>
      </c>
      <c r="AL2520" s="1102">
        <f t="shared" si="999"/>
        <v>1</v>
      </c>
      <c r="AM2520" s="1102">
        <f t="shared" si="1000"/>
        <v>0</v>
      </c>
      <c r="AN2520" s="1085">
        <f t="shared" si="1001"/>
        <v>10</v>
      </c>
      <c r="AO2520" s="1061">
        <f t="shared" si="1009"/>
        <v>0</v>
      </c>
      <c r="AP2520" s="1061">
        <f t="shared" si="1009"/>
        <v>0</v>
      </c>
      <c r="AQ2520" s="1061">
        <f t="shared" si="1009"/>
        <v>1</v>
      </c>
      <c r="AR2520" s="1061">
        <f t="shared" si="1009"/>
        <v>0</v>
      </c>
      <c r="AS2520" s="1061">
        <f t="shared" si="1009"/>
        <v>10</v>
      </c>
      <c r="AT2520" s="850">
        <f t="shared" si="993"/>
        <v>0</v>
      </c>
      <c r="AU2520" s="1480" t="s">
        <v>864</v>
      </c>
      <c r="AV2520" s="1481"/>
      <c r="AW2520" s="1481"/>
      <c r="AX2520" s="1481"/>
      <c r="AY2520" s="1147" t="s">
        <v>29</v>
      </c>
      <c r="AZ2520" s="937">
        <f ca="1">IF(AZ2516-AZ2519&gt;0,AZ2516-AZ2519,0)</f>
        <v>21.339999999999606</v>
      </c>
    </row>
    <row r="2521" spans="1:52" ht="13.5" customHeight="1">
      <c r="A2521" s="838" t="str">
        <f t="shared" si="1007"/>
        <v/>
      </c>
      <c r="B2521" s="906"/>
      <c r="C2521" s="844"/>
      <c r="D2521" s="1117"/>
      <c r="E2521" s="1060"/>
      <c r="F2521" s="1140"/>
      <c r="G2521" s="1086"/>
      <c r="H2521" s="1077"/>
      <c r="I2521" s="1077"/>
      <c r="J2521" s="1060">
        <f t="shared" si="1008"/>
        <v>0</v>
      </c>
      <c r="K2521" s="1061"/>
      <c r="L2521" s="1061"/>
      <c r="M2521" s="1063"/>
      <c r="N2521" s="1063"/>
      <c r="O2521" s="1060">
        <f t="shared" si="997"/>
        <v>0</v>
      </c>
      <c r="P2521" s="1061"/>
      <c r="Q2521" s="1061"/>
      <c r="R2521" s="1063"/>
      <c r="S2521" s="1063"/>
      <c r="T2521" s="1079">
        <f t="shared" si="1010"/>
        <v>0</v>
      </c>
      <c r="U2521" s="1061">
        <f t="shared" si="1002"/>
        <v>0</v>
      </c>
      <c r="V2521" s="1061">
        <f t="shared" si="995"/>
        <v>0</v>
      </c>
      <c r="W2521" s="1063">
        <f t="shared" si="995"/>
        <v>0</v>
      </c>
      <c r="X2521" s="1063">
        <f t="shared" si="995"/>
        <v>0</v>
      </c>
      <c r="Y2521" s="1060">
        <f t="shared" si="995"/>
        <v>0</v>
      </c>
      <c r="Z2521" s="1080" t="str">
        <f t="shared" si="992"/>
        <v/>
      </c>
      <c r="AA2521" s="1126">
        <f t="shared" si="989"/>
        <v>0</v>
      </c>
      <c r="AB2521" s="1082">
        <f t="shared" si="989"/>
        <v>0</v>
      </c>
      <c r="AC2521" s="1083">
        <f t="shared" si="989"/>
        <v>0</v>
      </c>
      <c r="AD2521" s="1089">
        <f t="shared" si="989"/>
        <v>0</v>
      </c>
      <c r="AE2521" s="1071">
        <f t="shared" ref="AE2521:AH2525" si="1011">AE2442+AJ2442-AO2442</f>
        <v>0</v>
      </c>
      <c r="AF2521" s="1071">
        <f t="shared" si="1011"/>
        <v>0</v>
      </c>
      <c r="AG2521" s="1071">
        <f t="shared" si="1011"/>
        <v>0</v>
      </c>
      <c r="AH2521" s="1071">
        <f t="shared" si="1011"/>
        <v>0</v>
      </c>
      <c r="AI2521" s="1060">
        <f t="shared" si="990"/>
        <v>0</v>
      </c>
      <c r="AJ2521" s="1102">
        <f t="shared" si="999"/>
        <v>0</v>
      </c>
      <c r="AK2521" s="1102">
        <f t="shared" si="999"/>
        <v>0</v>
      </c>
      <c r="AL2521" s="1102">
        <f t="shared" si="999"/>
        <v>0</v>
      </c>
      <c r="AM2521" s="1102">
        <f t="shared" si="1000"/>
        <v>0</v>
      </c>
      <c r="AN2521" s="1085">
        <f t="shared" si="1001"/>
        <v>0</v>
      </c>
      <c r="AO2521" s="1061">
        <f t="shared" si="1009"/>
        <v>0</v>
      </c>
      <c r="AP2521" s="1061">
        <f t="shared" si="1009"/>
        <v>0</v>
      </c>
      <c r="AQ2521" s="1061">
        <f t="shared" si="1009"/>
        <v>0</v>
      </c>
      <c r="AR2521" s="1061">
        <f t="shared" si="1009"/>
        <v>0</v>
      </c>
      <c r="AS2521" s="1061">
        <f t="shared" si="1009"/>
        <v>0</v>
      </c>
      <c r="AT2521" s="850" t="str">
        <f t="shared" si="993"/>
        <v/>
      </c>
      <c r="AU2521" s="1482" t="s">
        <v>797</v>
      </c>
      <c r="AV2521" s="1483"/>
      <c r="AW2521" s="1483"/>
      <c r="AX2521" s="1483"/>
      <c r="AY2521" s="894" t="s">
        <v>29</v>
      </c>
      <c r="AZ2521" s="1151">
        <f ca="1">IF(AZ2516-AZ2519&lt;0,AZ2519-AZ2516,0)</f>
        <v>0</v>
      </c>
    </row>
    <row r="2522" spans="1:52" ht="13.5" customHeight="1">
      <c r="A2522" s="838" t="str">
        <f t="shared" si="1007"/>
        <v/>
      </c>
      <c r="B2522" s="906"/>
      <c r="C2522" s="844"/>
      <c r="D2522" s="1117"/>
      <c r="E2522" s="1060"/>
      <c r="F2522" s="1140"/>
      <c r="G2522" s="1086"/>
      <c r="H2522" s="1077"/>
      <c r="I2522" s="1077"/>
      <c r="J2522" s="1060">
        <f t="shared" si="1008"/>
        <v>0</v>
      </c>
      <c r="K2522" s="1061"/>
      <c r="L2522" s="1061"/>
      <c r="M2522" s="1063"/>
      <c r="N2522" s="1063"/>
      <c r="O2522" s="1060">
        <f t="shared" si="997"/>
        <v>0</v>
      </c>
      <c r="P2522" s="1061"/>
      <c r="Q2522" s="1061"/>
      <c r="R2522" s="1063"/>
      <c r="S2522" s="1063"/>
      <c r="T2522" s="1079">
        <f t="shared" si="1010"/>
        <v>0</v>
      </c>
      <c r="U2522" s="1061">
        <f t="shared" si="1002"/>
        <v>0</v>
      </c>
      <c r="V2522" s="1061">
        <f t="shared" si="995"/>
        <v>0</v>
      </c>
      <c r="W2522" s="1063">
        <f t="shared" si="995"/>
        <v>0</v>
      </c>
      <c r="X2522" s="1063">
        <f t="shared" si="995"/>
        <v>0</v>
      </c>
      <c r="Y2522" s="1060">
        <f t="shared" si="995"/>
        <v>0</v>
      </c>
      <c r="Z2522" s="1080" t="str">
        <f t="shared" si="992"/>
        <v/>
      </c>
      <c r="AA2522" s="1126">
        <f t="shared" si="989"/>
        <v>0</v>
      </c>
      <c r="AB2522" s="1082">
        <f t="shared" si="989"/>
        <v>0</v>
      </c>
      <c r="AC2522" s="1083">
        <f t="shared" si="989"/>
        <v>0</v>
      </c>
      <c r="AD2522" s="1089">
        <f t="shared" si="989"/>
        <v>0</v>
      </c>
      <c r="AE2522" s="1071">
        <f t="shared" si="1011"/>
        <v>0</v>
      </c>
      <c r="AF2522" s="1071">
        <f t="shared" si="1011"/>
        <v>0</v>
      </c>
      <c r="AG2522" s="1071">
        <f t="shared" si="1011"/>
        <v>0</v>
      </c>
      <c r="AH2522" s="1071">
        <f t="shared" si="1011"/>
        <v>0</v>
      </c>
      <c r="AI2522" s="1060">
        <f t="shared" si="990"/>
        <v>0</v>
      </c>
      <c r="AJ2522" s="1102">
        <f t="shared" si="999"/>
        <v>0</v>
      </c>
      <c r="AK2522" s="1102">
        <f t="shared" si="999"/>
        <v>0</v>
      </c>
      <c r="AL2522" s="1102">
        <f t="shared" si="999"/>
        <v>0</v>
      </c>
      <c r="AM2522" s="1102">
        <f t="shared" si="1000"/>
        <v>0</v>
      </c>
      <c r="AN2522" s="1085">
        <f t="shared" si="1001"/>
        <v>0</v>
      </c>
      <c r="AO2522" s="1061">
        <f t="shared" si="1009"/>
        <v>0</v>
      </c>
      <c r="AP2522" s="1061">
        <f t="shared" si="1009"/>
        <v>0</v>
      </c>
      <c r="AQ2522" s="1061">
        <f t="shared" si="1009"/>
        <v>0</v>
      </c>
      <c r="AR2522" s="1061">
        <f t="shared" si="1009"/>
        <v>0</v>
      </c>
      <c r="AS2522" s="1061">
        <f t="shared" si="1009"/>
        <v>0</v>
      </c>
      <c r="AT2522" s="850" t="str">
        <f t="shared" si="993"/>
        <v/>
      </c>
      <c r="AU2522" s="893"/>
      <c r="AV2522" s="894"/>
      <c r="AW2522" s="894"/>
      <c r="AX2522" s="894"/>
      <c r="AY2522" s="894"/>
      <c r="AZ2522" s="918"/>
    </row>
    <row r="2523" spans="1:52" ht="13.5" customHeight="1">
      <c r="A2523" s="838" t="str">
        <f t="shared" si="1007"/>
        <v/>
      </c>
      <c r="B2523" s="906"/>
      <c r="C2523" s="844"/>
      <c r="D2523" s="1117"/>
      <c r="E2523" s="1060"/>
      <c r="F2523" s="1140"/>
      <c r="G2523" s="1086"/>
      <c r="H2523" s="1077"/>
      <c r="I2523" s="1077"/>
      <c r="J2523" s="1060">
        <f t="shared" si="1008"/>
        <v>0</v>
      </c>
      <c r="K2523" s="1061"/>
      <c r="L2523" s="1061"/>
      <c r="M2523" s="1063"/>
      <c r="N2523" s="1063"/>
      <c r="O2523" s="1060">
        <f t="shared" si="997"/>
        <v>0</v>
      </c>
      <c r="P2523" s="1061"/>
      <c r="Q2523" s="1061"/>
      <c r="R2523" s="1063"/>
      <c r="S2523" s="1063"/>
      <c r="T2523" s="1079">
        <f t="shared" si="1010"/>
        <v>0</v>
      </c>
      <c r="U2523" s="1061">
        <f t="shared" si="1002"/>
        <v>0</v>
      </c>
      <c r="V2523" s="1061">
        <f t="shared" si="995"/>
        <v>0</v>
      </c>
      <c r="W2523" s="1063">
        <v>0</v>
      </c>
      <c r="X2523" s="1063">
        <f t="shared" si="995"/>
        <v>0</v>
      </c>
      <c r="Y2523" s="1060">
        <f t="shared" si="995"/>
        <v>0</v>
      </c>
      <c r="Z2523" s="1080" t="str">
        <f t="shared" si="992"/>
        <v/>
      </c>
      <c r="AA2523" s="1126">
        <f t="shared" si="989"/>
        <v>0</v>
      </c>
      <c r="AB2523" s="1082">
        <f t="shared" si="989"/>
        <v>0</v>
      </c>
      <c r="AC2523" s="1083">
        <f t="shared" si="989"/>
        <v>0</v>
      </c>
      <c r="AD2523" s="1089">
        <f t="shared" si="989"/>
        <v>0</v>
      </c>
      <c r="AE2523" s="1071">
        <f t="shared" si="1011"/>
        <v>0</v>
      </c>
      <c r="AF2523" s="1071">
        <f t="shared" si="1011"/>
        <v>0</v>
      </c>
      <c r="AG2523" s="1071">
        <f t="shared" si="1011"/>
        <v>0</v>
      </c>
      <c r="AH2523" s="1071">
        <f t="shared" si="1011"/>
        <v>0</v>
      </c>
      <c r="AI2523" s="1060">
        <f t="shared" si="990"/>
        <v>0</v>
      </c>
      <c r="AJ2523" s="1102">
        <f t="shared" si="999"/>
        <v>0</v>
      </c>
      <c r="AK2523" s="1102">
        <f t="shared" si="999"/>
        <v>0</v>
      </c>
      <c r="AL2523" s="1102">
        <f t="shared" si="999"/>
        <v>0</v>
      </c>
      <c r="AM2523" s="1102">
        <f t="shared" si="1000"/>
        <v>0</v>
      </c>
      <c r="AN2523" s="1085">
        <f t="shared" si="1001"/>
        <v>0</v>
      </c>
      <c r="AO2523" s="1061">
        <f t="shared" si="1009"/>
        <v>0</v>
      </c>
      <c r="AP2523" s="1061">
        <f t="shared" si="1009"/>
        <v>0</v>
      </c>
      <c r="AQ2523" s="1061">
        <f t="shared" si="1009"/>
        <v>0</v>
      </c>
      <c r="AR2523" s="1061">
        <f t="shared" si="1009"/>
        <v>0</v>
      </c>
      <c r="AS2523" s="1061">
        <f t="shared" si="1009"/>
        <v>0</v>
      </c>
      <c r="AT2523" s="850" t="str">
        <f t="shared" si="993"/>
        <v/>
      </c>
      <c r="AU2523" s="893"/>
      <c r="AV2523" s="894"/>
      <c r="AW2523" s="894"/>
      <c r="AX2523" s="894"/>
      <c r="AY2523" s="894"/>
      <c r="AZ2523" s="918"/>
    </row>
    <row r="2524" spans="1:52" ht="13.5" customHeight="1">
      <c r="A2524" s="838" t="str">
        <f t="shared" si="1007"/>
        <v/>
      </c>
      <c r="B2524" s="906"/>
      <c r="C2524" s="844"/>
      <c r="D2524" s="1117"/>
      <c r="E2524" s="1060"/>
      <c r="F2524" s="1140"/>
      <c r="G2524" s="1086"/>
      <c r="H2524" s="1077"/>
      <c r="I2524" s="1077"/>
      <c r="J2524" s="1060">
        <f t="shared" si="1008"/>
        <v>0</v>
      </c>
      <c r="K2524" s="1061"/>
      <c r="L2524" s="1061"/>
      <c r="M2524" s="1063"/>
      <c r="N2524" s="1063"/>
      <c r="O2524" s="1060">
        <f t="shared" si="997"/>
        <v>0</v>
      </c>
      <c r="P2524" s="1061"/>
      <c r="Q2524" s="1061"/>
      <c r="R2524" s="1063"/>
      <c r="S2524" s="1063"/>
      <c r="T2524" s="1079">
        <f t="shared" si="1010"/>
        <v>0</v>
      </c>
      <c r="U2524" s="1061">
        <f t="shared" si="1002"/>
        <v>0</v>
      </c>
      <c r="V2524" s="1061">
        <f t="shared" si="995"/>
        <v>0</v>
      </c>
      <c r="W2524" s="1063">
        <f>SUM(H2524,M2524,R2524)</f>
        <v>0</v>
      </c>
      <c r="X2524" s="1063">
        <f t="shared" si="995"/>
        <v>0</v>
      </c>
      <c r="Y2524" s="1060">
        <f t="shared" si="995"/>
        <v>0</v>
      </c>
      <c r="Z2524" s="1080" t="str">
        <f t="shared" si="992"/>
        <v/>
      </c>
      <c r="AA2524" s="1126">
        <f t="shared" si="989"/>
        <v>0</v>
      </c>
      <c r="AB2524" s="1082">
        <f t="shared" si="989"/>
        <v>0</v>
      </c>
      <c r="AC2524" s="1083">
        <f t="shared" si="989"/>
        <v>0</v>
      </c>
      <c r="AD2524" s="1089">
        <f t="shared" si="989"/>
        <v>0</v>
      </c>
      <c r="AE2524" s="1071">
        <f t="shared" si="1011"/>
        <v>0</v>
      </c>
      <c r="AF2524" s="1071">
        <f t="shared" si="1011"/>
        <v>0</v>
      </c>
      <c r="AG2524" s="1071">
        <f t="shared" si="1011"/>
        <v>0</v>
      </c>
      <c r="AH2524" s="1071">
        <f t="shared" si="1011"/>
        <v>0</v>
      </c>
      <c r="AI2524" s="1060">
        <f t="shared" si="990"/>
        <v>0</v>
      </c>
      <c r="AJ2524" s="1102">
        <f t="shared" si="999"/>
        <v>0</v>
      </c>
      <c r="AK2524" s="1102">
        <f t="shared" si="999"/>
        <v>0</v>
      </c>
      <c r="AL2524" s="1102">
        <f t="shared" si="999"/>
        <v>0</v>
      </c>
      <c r="AM2524" s="1102">
        <f t="shared" si="1000"/>
        <v>0</v>
      </c>
      <c r="AN2524" s="1085">
        <f t="shared" si="1001"/>
        <v>0</v>
      </c>
      <c r="AO2524" s="1061">
        <f t="shared" si="1009"/>
        <v>0</v>
      </c>
      <c r="AP2524" s="1061">
        <f t="shared" si="1009"/>
        <v>0</v>
      </c>
      <c r="AQ2524" s="1061">
        <f t="shared" si="1009"/>
        <v>0</v>
      </c>
      <c r="AR2524" s="1061">
        <f t="shared" si="1009"/>
        <v>0</v>
      </c>
      <c r="AS2524" s="1061">
        <f t="shared" si="1009"/>
        <v>0</v>
      </c>
      <c r="AT2524" s="850" t="str">
        <f t="shared" si="993"/>
        <v/>
      </c>
      <c r="AU2524" s="893"/>
      <c r="AV2524" s="894"/>
      <c r="AW2524" s="894"/>
      <c r="AX2524" s="894"/>
      <c r="AY2524" s="894"/>
      <c r="AZ2524" s="918"/>
    </row>
    <row r="2525" spans="1:52" ht="13.5" customHeight="1">
      <c r="A2525" s="838" t="str">
        <f t="shared" si="1007"/>
        <v/>
      </c>
      <c r="B2525" s="906"/>
      <c r="C2525" s="844"/>
      <c r="D2525" s="1117"/>
      <c r="E2525" s="1060"/>
      <c r="F2525" s="1140"/>
      <c r="G2525" s="1086"/>
      <c r="H2525" s="1077"/>
      <c r="I2525" s="1077"/>
      <c r="J2525" s="1060">
        <f t="shared" si="1008"/>
        <v>0</v>
      </c>
      <c r="K2525" s="1061"/>
      <c r="L2525" s="1061"/>
      <c r="M2525" s="1063"/>
      <c r="N2525" s="1063"/>
      <c r="O2525" s="1060">
        <f t="shared" si="997"/>
        <v>0</v>
      </c>
      <c r="P2525" s="1061"/>
      <c r="Q2525" s="1061"/>
      <c r="R2525" s="1063"/>
      <c r="S2525" s="1063"/>
      <c r="T2525" s="1079">
        <f t="shared" si="1010"/>
        <v>0</v>
      </c>
      <c r="U2525" s="1061">
        <f t="shared" si="1002"/>
        <v>0</v>
      </c>
      <c r="V2525" s="1061">
        <f>SUM(G2525,L2525,Q2525)</f>
        <v>0</v>
      </c>
      <c r="W2525" s="1063">
        <f>SUM(H2525,M2525,R2525)</f>
        <v>0</v>
      </c>
      <c r="X2525" s="1063">
        <f>SUM(I2525,N2525,S2525)</f>
        <v>0</v>
      </c>
      <c r="Y2525" s="1060">
        <f>SUM(J2525,O2525,T2525)</f>
        <v>0</v>
      </c>
      <c r="Z2525" s="1080" t="str">
        <f t="shared" si="992"/>
        <v/>
      </c>
      <c r="AA2525" s="1126">
        <f t="shared" si="989"/>
        <v>0</v>
      </c>
      <c r="AB2525" s="1082">
        <f t="shared" si="989"/>
        <v>0</v>
      </c>
      <c r="AC2525" s="1083">
        <f t="shared" si="989"/>
        <v>0</v>
      </c>
      <c r="AD2525" s="1089">
        <f t="shared" si="989"/>
        <v>0</v>
      </c>
      <c r="AE2525" s="1071">
        <f t="shared" si="1011"/>
        <v>0</v>
      </c>
      <c r="AF2525" s="1071">
        <f t="shared" si="1011"/>
        <v>0</v>
      </c>
      <c r="AG2525" s="1071">
        <f t="shared" si="1011"/>
        <v>0</v>
      </c>
      <c r="AH2525" s="1071">
        <f t="shared" si="1011"/>
        <v>0</v>
      </c>
      <c r="AI2525" s="1060">
        <f t="shared" si="990"/>
        <v>0</v>
      </c>
      <c r="AJ2525" s="1102">
        <f t="shared" si="999"/>
        <v>0</v>
      </c>
      <c r="AK2525" s="1102">
        <f t="shared" si="999"/>
        <v>0</v>
      </c>
      <c r="AL2525" s="1102">
        <f t="shared" si="999"/>
        <v>0</v>
      </c>
      <c r="AM2525" s="1102">
        <f t="shared" si="1000"/>
        <v>0</v>
      </c>
      <c r="AN2525" s="1085">
        <f t="shared" si="1001"/>
        <v>0</v>
      </c>
      <c r="AO2525" s="1061">
        <f t="shared" si="1009"/>
        <v>0</v>
      </c>
      <c r="AP2525" s="1061">
        <f t="shared" si="1009"/>
        <v>0</v>
      </c>
      <c r="AQ2525" s="1061">
        <f t="shared" si="1009"/>
        <v>0</v>
      </c>
      <c r="AR2525" s="1061">
        <f t="shared" si="1009"/>
        <v>0</v>
      </c>
      <c r="AS2525" s="1061">
        <f t="shared" si="1009"/>
        <v>0</v>
      </c>
      <c r="AT2525" s="850" t="str">
        <f t="shared" si="993"/>
        <v/>
      </c>
      <c r="AU2525" s="893"/>
      <c r="AV2525" s="894"/>
      <c r="AW2525" s="894"/>
      <c r="AX2525" s="894"/>
      <c r="AY2525" s="894"/>
      <c r="AZ2525" s="918"/>
    </row>
    <row r="2526" spans="1:52" ht="13.5" customHeight="1">
      <c r="A2526" s="838"/>
      <c r="B2526" s="906"/>
      <c r="C2526" s="844"/>
      <c r="D2526" s="1117"/>
      <c r="E2526" s="1060"/>
      <c r="F2526" s="1140"/>
      <c r="G2526" s="1086"/>
      <c r="H2526" s="1077"/>
      <c r="I2526" s="1077"/>
      <c r="J2526" s="1060"/>
      <c r="K2526" s="1061"/>
      <c r="L2526" s="1061"/>
      <c r="M2526" s="1063"/>
      <c r="N2526" s="1063"/>
      <c r="O2526" s="1060"/>
      <c r="P2526" s="1061"/>
      <c r="Q2526" s="1061"/>
      <c r="R2526" s="1063"/>
      <c r="S2526" s="1063"/>
      <c r="T2526" s="1079"/>
      <c r="U2526" s="1061"/>
      <c r="V2526" s="1061"/>
      <c r="W2526" s="1063"/>
      <c r="X2526" s="1063"/>
      <c r="Y2526" s="1060"/>
      <c r="Z2526" s="1080"/>
      <c r="AA2526" s="1126"/>
      <c r="AB2526" s="1082"/>
      <c r="AC2526" s="1083"/>
      <c r="AD2526" s="1089"/>
      <c r="AE2526" s="1071"/>
      <c r="AF2526" s="1071"/>
      <c r="AG2526" s="1071"/>
      <c r="AH2526" s="1071"/>
      <c r="AI2526" s="1060"/>
      <c r="AJ2526" s="1102"/>
      <c r="AK2526" s="1102"/>
      <c r="AL2526" s="1102"/>
      <c r="AM2526" s="1102"/>
      <c r="AN2526" s="1085"/>
      <c r="AO2526" s="1061"/>
      <c r="AP2526" s="1061"/>
      <c r="AQ2526" s="1061"/>
      <c r="AR2526" s="1061"/>
      <c r="AS2526" s="1061"/>
      <c r="AT2526" s="850"/>
      <c r="AU2526" s="893"/>
      <c r="AV2526" s="894"/>
      <c r="AW2526" s="894"/>
      <c r="AX2526" s="894"/>
      <c r="AY2526" s="894"/>
      <c r="AZ2526" s="918"/>
    </row>
    <row r="2527" spans="1:52" ht="13.5" customHeight="1">
      <c r="A2527" s="838"/>
      <c r="B2527" s="906"/>
      <c r="C2527" s="844"/>
      <c r="D2527" s="1117"/>
      <c r="E2527" s="1060"/>
      <c r="F2527" s="1140"/>
      <c r="G2527" s="1086"/>
      <c r="H2527" s="1077"/>
      <c r="I2527" s="1077"/>
      <c r="J2527" s="1060"/>
      <c r="K2527" s="1061"/>
      <c r="L2527" s="1061"/>
      <c r="M2527" s="1063"/>
      <c r="N2527" s="1063"/>
      <c r="O2527" s="1060"/>
      <c r="P2527" s="1061"/>
      <c r="Q2527" s="1061"/>
      <c r="R2527" s="1063"/>
      <c r="S2527" s="1063"/>
      <c r="T2527" s="1079"/>
      <c r="U2527" s="1061"/>
      <c r="V2527" s="1061"/>
      <c r="W2527" s="1063"/>
      <c r="X2527" s="1063"/>
      <c r="Y2527" s="1060"/>
      <c r="Z2527" s="1080"/>
      <c r="AA2527" s="1126"/>
      <c r="AB2527" s="1082"/>
      <c r="AC2527" s="1083"/>
      <c r="AD2527" s="1089"/>
      <c r="AE2527" s="1071"/>
      <c r="AF2527" s="1071"/>
      <c r="AG2527" s="1071"/>
      <c r="AH2527" s="1071"/>
      <c r="AI2527" s="1060"/>
      <c r="AJ2527" s="1102"/>
      <c r="AK2527" s="1102"/>
      <c r="AL2527" s="1102"/>
      <c r="AM2527" s="1102"/>
      <c r="AN2527" s="1085"/>
      <c r="AO2527" s="1061"/>
      <c r="AP2527" s="1061"/>
      <c r="AQ2527" s="1061"/>
      <c r="AR2527" s="1061"/>
      <c r="AS2527" s="1061"/>
      <c r="AT2527" s="850"/>
      <c r="AU2527" s="893"/>
      <c r="AV2527" s="894"/>
      <c r="AW2527" s="894"/>
      <c r="AX2527" s="894"/>
      <c r="AY2527" s="894"/>
      <c r="AZ2527" s="918"/>
    </row>
    <row r="2528" spans="1:52" ht="13.5" customHeight="1">
      <c r="A2528" s="838"/>
      <c r="B2528" s="906"/>
      <c r="C2528" s="844"/>
      <c r="D2528" s="1117"/>
      <c r="E2528" s="1060"/>
      <c r="F2528" s="1140"/>
      <c r="G2528" s="1086"/>
      <c r="H2528" s="1077"/>
      <c r="I2528" s="1077"/>
      <c r="J2528" s="1060"/>
      <c r="K2528" s="1061"/>
      <c r="L2528" s="1061"/>
      <c r="M2528" s="1063"/>
      <c r="N2528" s="1063"/>
      <c r="O2528" s="1060"/>
      <c r="P2528" s="1061"/>
      <c r="Q2528" s="1061"/>
      <c r="R2528" s="1063"/>
      <c r="S2528" s="1063"/>
      <c r="T2528" s="1079"/>
      <c r="U2528" s="1061"/>
      <c r="V2528" s="1061"/>
      <c r="W2528" s="1063"/>
      <c r="X2528" s="1063"/>
      <c r="Y2528" s="1060"/>
      <c r="Z2528" s="1080"/>
      <c r="AA2528" s="1126"/>
      <c r="AB2528" s="1082"/>
      <c r="AC2528" s="1083"/>
      <c r="AD2528" s="1089"/>
      <c r="AE2528" s="1071"/>
      <c r="AF2528" s="1071"/>
      <c r="AG2528" s="1071"/>
      <c r="AH2528" s="1071"/>
      <c r="AI2528" s="1060"/>
      <c r="AJ2528" s="1102"/>
      <c r="AK2528" s="1102"/>
      <c r="AL2528" s="1102"/>
      <c r="AM2528" s="1102"/>
      <c r="AN2528" s="1085"/>
      <c r="AO2528" s="1061"/>
      <c r="AP2528" s="1061"/>
      <c r="AQ2528" s="1061"/>
      <c r="AR2528" s="1061"/>
      <c r="AS2528" s="1061"/>
      <c r="AT2528" s="850"/>
      <c r="AU2528" s="893"/>
      <c r="AV2528" s="894"/>
      <c r="AW2528" s="894"/>
      <c r="AX2528" s="894"/>
      <c r="AY2528" s="894"/>
      <c r="AZ2528" s="918"/>
    </row>
    <row r="2529" spans="1:52" ht="13.5" customHeight="1">
      <c r="A2529" s="838" t="str">
        <f>IF(B2529&lt;&gt;"",MAX($A2524:$A2525)+1,"")</f>
        <v/>
      </c>
      <c r="B2529" s="951"/>
      <c r="C2529" s="952"/>
      <c r="D2529" s="1143"/>
      <c r="E2529" s="1060"/>
      <c r="F2529" s="1140"/>
      <c r="G2529" s="1086"/>
      <c r="H2529" s="1077"/>
      <c r="I2529" s="1077"/>
      <c r="J2529" s="1060">
        <f>SUM(F2529:I2529)*$E2529</f>
        <v>0</v>
      </c>
      <c r="K2529" s="1061"/>
      <c r="L2529" s="1061"/>
      <c r="M2529" s="1063"/>
      <c r="N2529" s="1063"/>
      <c r="O2529" s="1060">
        <f>SUM(K2529:N2529)*$E2529</f>
        <v>0</v>
      </c>
      <c r="P2529" s="1061"/>
      <c r="Q2529" s="1061"/>
      <c r="R2529" s="1063"/>
      <c r="S2529" s="1063"/>
      <c r="T2529" s="1079">
        <f>SUM(P2529:S2529)*$E2529</f>
        <v>0</v>
      </c>
      <c r="U2529" s="1061">
        <f t="shared" ref="U2529:Y2531" si="1012">SUM(F2529,K2529,P2529)</f>
        <v>0</v>
      </c>
      <c r="V2529" s="1061">
        <f t="shared" si="1012"/>
        <v>0</v>
      </c>
      <c r="W2529" s="1063">
        <f t="shared" si="1012"/>
        <v>0</v>
      </c>
      <c r="X2529" s="1063">
        <f t="shared" si="1012"/>
        <v>0</v>
      </c>
      <c r="Y2529" s="1060">
        <f t="shared" si="1012"/>
        <v>0</v>
      </c>
      <c r="Z2529" s="1080" t="str">
        <f t="shared" ref="Z2529:AD2531" si="1013">A2529</f>
        <v/>
      </c>
      <c r="AA2529" s="1126">
        <f t="shared" si="1013"/>
        <v>0</v>
      </c>
      <c r="AB2529" s="1082">
        <f t="shared" si="1013"/>
        <v>0</v>
      </c>
      <c r="AC2529" s="1083">
        <f t="shared" si="1013"/>
        <v>0</v>
      </c>
      <c r="AD2529" s="1089">
        <f t="shared" si="1013"/>
        <v>0</v>
      </c>
      <c r="AE2529" s="1071">
        <f t="shared" ref="AE2529:AH2531" si="1014">AE2447+AJ2447-AO2447</f>
        <v>0</v>
      </c>
      <c r="AF2529" s="1071">
        <f t="shared" si="1014"/>
        <v>0</v>
      </c>
      <c r="AG2529" s="1071">
        <f t="shared" si="1014"/>
        <v>0</v>
      </c>
      <c r="AH2529" s="1071">
        <f t="shared" si="1014"/>
        <v>0</v>
      </c>
      <c r="AI2529" s="1060">
        <f>SUM(AE2529:AH2529)*$E2529</f>
        <v>0</v>
      </c>
      <c r="AJ2529" s="1102">
        <f t="shared" ref="AJ2529:AM2531" si="1015">U2529</f>
        <v>0</v>
      </c>
      <c r="AK2529" s="1102">
        <f t="shared" si="1015"/>
        <v>0</v>
      </c>
      <c r="AL2529" s="1102">
        <f t="shared" si="1015"/>
        <v>0</v>
      </c>
      <c r="AM2529" s="1102">
        <f t="shared" si="1015"/>
        <v>0</v>
      </c>
      <c r="AN2529" s="1085">
        <f>SUM(AJ2529:AM2529)*$E2529</f>
        <v>0</v>
      </c>
      <c r="AO2529" s="1061">
        <f t="shared" ref="AO2529:AS2531" si="1016">U2529</f>
        <v>0</v>
      </c>
      <c r="AP2529" s="1061">
        <f t="shared" si="1016"/>
        <v>0</v>
      </c>
      <c r="AQ2529" s="1061">
        <f t="shared" si="1016"/>
        <v>0</v>
      </c>
      <c r="AR2529" s="1061">
        <f t="shared" si="1016"/>
        <v>0</v>
      </c>
      <c r="AS2529" s="1061">
        <f t="shared" si="1016"/>
        <v>0</v>
      </c>
      <c r="AT2529" s="850" t="str">
        <f>IF(AC2529&lt;&gt;0,SUM(AO2529:AR2529)*$AC2529-SUM(AO2529:AR2529)*$AD2529,"")</f>
        <v/>
      </c>
      <c r="AU2529" s="893"/>
      <c r="AV2529" s="894"/>
      <c r="AW2529" s="894"/>
      <c r="AX2529" s="894"/>
      <c r="AY2529" s="894"/>
      <c r="AZ2529" s="954"/>
    </row>
    <row r="2530" spans="1:52" ht="13.5" customHeight="1">
      <c r="A2530" s="838" t="str">
        <f>IF(B2530&lt;&gt;"",MAX($A2525:$A2529)+1,"")</f>
        <v/>
      </c>
      <c r="B2530" s="951"/>
      <c r="C2530" s="952"/>
      <c r="D2530" s="1143"/>
      <c r="E2530" s="1060"/>
      <c r="F2530" s="1140"/>
      <c r="G2530" s="1086"/>
      <c r="H2530" s="1077"/>
      <c r="I2530" s="1077"/>
      <c r="J2530" s="1060">
        <f>SUM(F2530:I2530)*$E2530</f>
        <v>0</v>
      </c>
      <c r="K2530" s="1061"/>
      <c r="L2530" s="1061"/>
      <c r="M2530" s="1063"/>
      <c r="N2530" s="1063"/>
      <c r="O2530" s="1060">
        <f>SUM(K2530:N2530)*$E2530</f>
        <v>0</v>
      </c>
      <c r="P2530" s="1061"/>
      <c r="Q2530" s="1061"/>
      <c r="R2530" s="1063"/>
      <c r="S2530" s="1063"/>
      <c r="T2530" s="1079">
        <f>SUM(P2530:S2530)*$E2530</f>
        <v>0</v>
      </c>
      <c r="U2530" s="1061">
        <f t="shared" si="1012"/>
        <v>0</v>
      </c>
      <c r="V2530" s="1061">
        <f t="shared" si="1012"/>
        <v>0</v>
      </c>
      <c r="W2530" s="1063">
        <f t="shared" si="1012"/>
        <v>0</v>
      </c>
      <c r="X2530" s="1063">
        <f t="shared" si="1012"/>
        <v>0</v>
      </c>
      <c r="Y2530" s="1060">
        <f t="shared" si="1012"/>
        <v>0</v>
      </c>
      <c r="Z2530" s="1080" t="str">
        <f t="shared" si="1013"/>
        <v/>
      </c>
      <c r="AA2530" s="1126">
        <f t="shared" si="1013"/>
        <v>0</v>
      </c>
      <c r="AB2530" s="1082">
        <f t="shared" si="1013"/>
        <v>0</v>
      </c>
      <c r="AC2530" s="1083">
        <f t="shared" si="1013"/>
        <v>0</v>
      </c>
      <c r="AD2530" s="1089">
        <f>E2530</f>
        <v>0</v>
      </c>
      <c r="AE2530" s="1071">
        <f t="shared" si="1014"/>
        <v>0</v>
      </c>
      <c r="AF2530" s="1071">
        <f t="shared" si="1014"/>
        <v>0</v>
      </c>
      <c r="AG2530" s="1071">
        <f t="shared" si="1014"/>
        <v>0</v>
      </c>
      <c r="AH2530" s="1071">
        <f t="shared" si="1014"/>
        <v>0</v>
      </c>
      <c r="AI2530" s="1060">
        <f>SUM(AE2530:AH2530)*$E2530</f>
        <v>0</v>
      </c>
      <c r="AJ2530" s="1102">
        <f t="shared" si="1015"/>
        <v>0</v>
      </c>
      <c r="AK2530" s="1102">
        <f t="shared" si="1015"/>
        <v>0</v>
      </c>
      <c r="AL2530" s="1102">
        <f t="shared" si="1015"/>
        <v>0</v>
      </c>
      <c r="AM2530" s="1102">
        <f t="shared" si="1015"/>
        <v>0</v>
      </c>
      <c r="AN2530" s="1085">
        <f>SUM(AJ2530:AM2530)*$E2530</f>
        <v>0</v>
      </c>
      <c r="AO2530" s="1061">
        <f t="shared" si="1016"/>
        <v>0</v>
      </c>
      <c r="AP2530" s="1061">
        <f t="shared" si="1016"/>
        <v>0</v>
      </c>
      <c r="AQ2530" s="1061">
        <f t="shared" si="1016"/>
        <v>0</v>
      </c>
      <c r="AR2530" s="1061">
        <f t="shared" si="1016"/>
        <v>0</v>
      </c>
      <c r="AS2530" s="1061">
        <f t="shared" si="1016"/>
        <v>0</v>
      </c>
      <c r="AT2530" s="850" t="str">
        <f>IF(AC2530&lt;&gt;0,SUM(AO2530:AR2530)*$AC2530-SUM(AO2530:AR2530)*$AD2530,"")</f>
        <v/>
      </c>
      <c r="AU2530" s="893"/>
      <c r="AV2530" s="894"/>
      <c r="AW2530" s="894"/>
      <c r="AX2530" s="894"/>
      <c r="AY2530" s="894"/>
      <c r="AZ2530" s="954"/>
    </row>
    <row r="2531" spans="1:52" ht="13.5" customHeight="1">
      <c r="A2531" s="838" t="str">
        <f>IF(B2531&lt;&gt;"",MAX($A2529:$A2530)+1,"")</f>
        <v/>
      </c>
      <c r="B2531" s="955"/>
      <c r="C2531" s="956"/>
      <c r="D2531" s="1152"/>
      <c r="E2531" s="1153"/>
      <c r="F2531" s="1154"/>
      <c r="G2531" s="1155"/>
      <c r="H2531" s="1156"/>
      <c r="I2531" s="1156"/>
      <c r="J2531" s="1060">
        <f>SUM(F2531:I2531)*$E2531</f>
        <v>0</v>
      </c>
      <c r="K2531" s="1061"/>
      <c r="L2531" s="1061"/>
      <c r="M2531" s="1063"/>
      <c r="N2531" s="1063"/>
      <c r="O2531" s="1157">
        <f>SUM(K2531:N2531)*$E2531</f>
        <v>0</v>
      </c>
      <c r="P2531" s="1061"/>
      <c r="Q2531" s="1061"/>
      <c r="R2531" s="1063"/>
      <c r="S2531" s="1063"/>
      <c r="T2531" s="1079">
        <f>SUM(P2531:S2531)*$E2531</f>
        <v>0</v>
      </c>
      <c r="U2531" s="1061">
        <f>SUM(F2531,K2531,P2531)</f>
        <v>0</v>
      </c>
      <c r="V2531" s="1061">
        <f t="shared" si="1012"/>
        <v>0</v>
      </c>
      <c r="W2531" s="1063">
        <f t="shared" si="1012"/>
        <v>0</v>
      </c>
      <c r="X2531" s="1063">
        <f>SUM(I2531,N2531,S2531)</f>
        <v>0</v>
      </c>
      <c r="Y2531" s="1060">
        <f>SUM(J2531,O2531,T2531)</f>
        <v>0</v>
      </c>
      <c r="Z2531" s="1080" t="str">
        <f t="shared" si="1013"/>
        <v/>
      </c>
      <c r="AA2531" s="1126">
        <f>B2531</f>
        <v>0</v>
      </c>
      <c r="AB2531" s="1082">
        <f>C2531</f>
        <v>0</v>
      </c>
      <c r="AC2531" s="1158">
        <f>D2531</f>
        <v>0</v>
      </c>
      <c r="AD2531" s="1089">
        <f>E2531</f>
        <v>0</v>
      </c>
      <c r="AE2531" s="1071">
        <f t="shared" si="1014"/>
        <v>0</v>
      </c>
      <c r="AF2531" s="1071">
        <f t="shared" si="1014"/>
        <v>0</v>
      </c>
      <c r="AG2531" s="1071">
        <f t="shared" si="1014"/>
        <v>0</v>
      </c>
      <c r="AH2531" s="1071">
        <f t="shared" si="1014"/>
        <v>0</v>
      </c>
      <c r="AI2531" s="1060">
        <f>SUM(AE2531:AH2531)*$E2531</f>
        <v>0</v>
      </c>
      <c r="AJ2531" s="1102">
        <f t="shared" si="1015"/>
        <v>0</v>
      </c>
      <c r="AK2531" s="1102">
        <f t="shared" si="1015"/>
        <v>0</v>
      </c>
      <c r="AL2531" s="1102">
        <f t="shared" si="1015"/>
        <v>0</v>
      </c>
      <c r="AM2531" s="1102">
        <f t="shared" si="1015"/>
        <v>0</v>
      </c>
      <c r="AN2531" s="1085">
        <f>SUM(AJ2531:AM2531)*$E2531</f>
        <v>0</v>
      </c>
      <c r="AO2531" s="1061">
        <f t="shared" si="1016"/>
        <v>0</v>
      </c>
      <c r="AP2531" s="1061">
        <f t="shared" si="1016"/>
        <v>0</v>
      </c>
      <c r="AQ2531" s="1061">
        <f t="shared" si="1016"/>
        <v>0</v>
      </c>
      <c r="AR2531" s="1061">
        <f t="shared" si="1016"/>
        <v>0</v>
      </c>
      <c r="AS2531" s="1061">
        <f t="shared" si="1016"/>
        <v>0</v>
      </c>
      <c r="AT2531" s="963" t="str">
        <f>IF(AC2531&lt;&gt;0,SUM(AO2531:AR2531)*$AC2531-SUM(AO2531:AR2531)*$AD2531,"")</f>
        <v/>
      </c>
      <c r="AU2531" s="893"/>
      <c r="AV2531" s="894"/>
      <c r="AW2531" s="894"/>
      <c r="AX2531" s="894"/>
      <c r="AY2531" s="894"/>
      <c r="AZ2531" s="954"/>
    </row>
    <row r="2532" spans="1:52" ht="13.5" customHeight="1">
      <c r="A2532" s="964"/>
      <c r="B2532" s="964" t="s">
        <v>6</v>
      </c>
      <c r="C2532" s="965"/>
      <c r="D2532" s="966"/>
      <c r="E2532" s="965"/>
      <c r="F2532" s="965"/>
      <c r="G2532" s="967"/>
      <c r="H2532" s="965"/>
      <c r="I2532" s="965"/>
      <c r="J2532" s="968">
        <f>SUM(J2466:J2531)</f>
        <v>864.2</v>
      </c>
      <c r="K2532" s="969"/>
      <c r="L2532" s="969"/>
      <c r="M2532" s="969"/>
      <c r="N2532" s="969"/>
      <c r="O2532" s="968">
        <f>SUM(O2466:O2531)</f>
        <v>4923.6000000000004</v>
      </c>
      <c r="P2532" s="969"/>
      <c r="Q2532" s="969"/>
      <c r="R2532" s="969"/>
      <c r="S2532" s="969"/>
      <c r="T2532" s="968">
        <f>SUM(T2466:T2531)</f>
        <v>1789.6</v>
      </c>
      <c r="U2532" s="969"/>
      <c r="V2532" s="969"/>
      <c r="W2532" s="969"/>
      <c r="X2532" s="969"/>
      <c r="Y2532" s="968">
        <f>SUM(Y2466:Y2531)</f>
        <v>7577.4</v>
      </c>
      <c r="Z2532" s="964"/>
      <c r="AA2532" s="964" t="s">
        <v>6</v>
      </c>
      <c r="AB2532" s="969"/>
      <c r="AC2532" s="970"/>
      <c r="AD2532" s="969"/>
      <c r="AE2532" s="969"/>
      <c r="AF2532" s="969"/>
      <c r="AG2532" s="969"/>
      <c r="AH2532" s="969"/>
      <c r="AI2532" s="971">
        <f>SUM(AI2466:AI2531)</f>
        <v>62813.9</v>
      </c>
      <c r="AJ2532" s="969"/>
      <c r="AK2532" s="969"/>
      <c r="AL2532" s="969"/>
      <c r="AM2532" s="969"/>
      <c r="AN2532" s="969">
        <f>SUM(AN2466:AN2531)</f>
        <v>6446</v>
      </c>
      <c r="AO2532" s="969"/>
      <c r="AP2532" s="969"/>
      <c r="AQ2532" s="969"/>
      <c r="AR2532" s="969"/>
      <c r="AS2532" s="969">
        <f>SUM(AS2466:AS2531)</f>
        <v>7577.4</v>
      </c>
      <c r="AT2532" s="972">
        <f>SUM(AT2466:AT2531)</f>
        <v>254</v>
      </c>
      <c r="AU2532" s="973"/>
      <c r="AV2532" s="974"/>
      <c r="AW2532" s="974"/>
      <c r="AX2532" s="974"/>
      <c r="AY2532" s="974"/>
      <c r="AZ2532" s="975"/>
    </row>
    <row r="2533" spans="1:52" ht="13.5" customHeight="1">
      <c r="A2533" s="976"/>
      <c r="B2533" s="1484" t="s">
        <v>866</v>
      </c>
      <c r="C2533" s="1487" t="s">
        <v>867</v>
      </c>
      <c r="D2533" s="1488"/>
      <c r="E2533" s="1489"/>
      <c r="F2533" s="1490" t="str">
        <f>"Đtượng BB : " &amp; SUM(F2534:F2536) &amp;"đ/c = " &amp; SUM(J2534:J2536) &amp;"k"</f>
        <v>Đtượng BB : 129đ/c = 6020k</v>
      </c>
      <c r="G2533" s="1491"/>
      <c r="H2533" s="1491"/>
      <c r="I2533" s="1491"/>
      <c r="J2533" s="1492"/>
      <c r="K2533" s="1490" t="str">
        <f>"Đtượng BC: " &amp; SUM(K2534:K2536) &amp;"đ/c = " &amp; SUM(O2534:O2536) &amp;"k"</f>
        <v>Đtượng BC: 29đ/c = 1556k</v>
      </c>
      <c r="L2533" s="1491"/>
      <c r="M2533" s="1491"/>
      <c r="N2533" s="1491"/>
      <c r="O2533" s="1492"/>
      <c r="P2533" s="1493" t="s">
        <v>6</v>
      </c>
      <c r="Q2533" s="1494"/>
      <c r="R2533" s="1495"/>
      <c r="S2533" s="977"/>
      <c r="T2533" s="1496" t="s">
        <v>868</v>
      </c>
      <c r="U2533" s="1497"/>
      <c r="V2533" s="1497"/>
      <c r="W2533" s="1497"/>
      <c r="X2533" s="1497"/>
      <c r="Y2533" s="1498"/>
      <c r="Z2533" s="978"/>
      <c r="AA2533" s="930"/>
      <c r="AB2533" s="930"/>
      <c r="AC2533" s="979"/>
      <c r="AD2533" s="930"/>
      <c r="AE2533" s="930"/>
      <c r="AF2533" s="930"/>
      <c r="AG2533" s="930"/>
      <c r="AH2533" s="930"/>
      <c r="AI2533" s="930"/>
      <c r="AJ2533" s="930"/>
      <c r="AK2533" s="930"/>
      <c r="AL2533" s="930"/>
      <c r="AM2533" s="930"/>
      <c r="AN2533" s="930"/>
      <c r="AO2533" s="930"/>
      <c r="AP2533" s="930"/>
      <c r="AQ2533" s="930"/>
      <c r="AR2533" s="930"/>
      <c r="AS2533" s="930"/>
      <c r="AT2533" s="930"/>
      <c r="AU2533" s="980"/>
    </row>
    <row r="2534" spans="1:52" ht="13.5" customHeight="1">
      <c r="A2534" s="981"/>
      <c r="B2534" s="1485"/>
      <c r="C2534" s="1499" t="s">
        <v>856</v>
      </c>
      <c r="D2534" s="1500"/>
      <c r="E2534" s="1501"/>
      <c r="F2534" s="982">
        <v>43</v>
      </c>
      <c r="G2534" s="982" t="s">
        <v>27</v>
      </c>
      <c r="H2534" s="983">
        <v>14</v>
      </c>
      <c r="I2534" s="984" t="s">
        <v>29</v>
      </c>
      <c r="J2534" s="985">
        <f>F2534*H2534</f>
        <v>602</v>
      </c>
      <c r="K2534" s="986">
        <v>7</v>
      </c>
      <c r="L2534" s="984" t="s">
        <v>27</v>
      </c>
      <c r="M2534" s="987">
        <v>14</v>
      </c>
      <c r="N2534" s="984" t="s">
        <v>28</v>
      </c>
      <c r="O2534" s="988">
        <f>K2534*M2534</f>
        <v>98</v>
      </c>
      <c r="P2534" s="989" t="str">
        <f>F2534+K2534 &amp;"đ/c"</f>
        <v>50đ/c</v>
      </c>
      <c r="Q2534" s="1471">
        <f>J2534+O2534</f>
        <v>700</v>
      </c>
      <c r="R2534" s="1472"/>
      <c r="S2534" s="990"/>
      <c r="T2534" s="1473" t="s">
        <v>869</v>
      </c>
      <c r="U2534" s="1474"/>
      <c r="V2534" s="1474"/>
      <c r="W2534" s="1474"/>
      <c r="X2534" s="991"/>
      <c r="Y2534" s="992">
        <f>SUM(J2534:J2538)+SUM(O2534:O2536)+Q2537-Q2538</f>
        <v>9842.4999999999964</v>
      </c>
      <c r="AB2534" s="993" t="s">
        <v>870</v>
      </c>
      <c r="AC2534" s="994"/>
      <c r="AD2534" s="993"/>
      <c r="AE2534" s="993"/>
      <c r="AF2534" s="993"/>
      <c r="AG2534" s="995"/>
      <c r="AH2534" s="995"/>
      <c r="AI2534" s="1261" t="s">
        <v>871</v>
      </c>
      <c r="AJ2534" s="1261"/>
      <c r="AK2534" s="1261"/>
      <c r="AL2534" s="1261"/>
      <c r="AM2534" s="1261"/>
      <c r="AN2534" s="1261"/>
      <c r="AO2534" s="995"/>
      <c r="AP2534" s="995"/>
      <c r="AQ2534" s="995"/>
      <c r="AR2534" s="995"/>
      <c r="AS2534" s="995"/>
      <c r="AT2534" s="993" t="s">
        <v>21</v>
      </c>
      <c r="AU2534" s="993"/>
      <c r="AV2534" s="996"/>
      <c r="AW2534" s="996"/>
      <c r="AX2534" s="996"/>
    </row>
    <row r="2535" spans="1:52" ht="13.5" customHeight="1">
      <c r="A2535" s="981"/>
      <c r="B2535" s="1485"/>
      <c r="C2535" s="1475" t="s">
        <v>857</v>
      </c>
      <c r="D2535" s="1476"/>
      <c r="E2535" s="1477"/>
      <c r="F2535" s="982">
        <v>43</v>
      </c>
      <c r="G2535" s="997" t="s">
        <v>27</v>
      </c>
      <c r="H2535" s="983">
        <v>94</v>
      </c>
      <c r="I2535" s="998" t="s">
        <v>29</v>
      </c>
      <c r="J2535" s="999">
        <f>F2535*H2535</f>
        <v>4042</v>
      </c>
      <c r="K2535" s="1000">
        <v>15</v>
      </c>
      <c r="L2535" s="998" t="s">
        <v>27</v>
      </c>
      <c r="M2535" s="1001">
        <v>86</v>
      </c>
      <c r="N2535" s="998" t="s">
        <v>28</v>
      </c>
      <c r="O2535" s="1002">
        <f>K2535*M2535</f>
        <v>1290</v>
      </c>
      <c r="P2535" s="1003" t="str">
        <f>F2535+K2535 &amp;"đ/c"</f>
        <v>58đ/c</v>
      </c>
      <c r="Q2535" s="1478">
        <f>J2535+O2535</f>
        <v>5332</v>
      </c>
      <c r="R2535" s="1479"/>
      <c r="S2535" s="990"/>
      <c r="T2535" s="1004" t="s">
        <v>872</v>
      </c>
      <c r="U2535" s="1005"/>
      <c r="V2535" s="1005">
        <f>M2532</f>
        <v>0</v>
      </c>
      <c r="W2535" s="1005"/>
      <c r="X2535" s="991"/>
      <c r="Y2535" s="992">
        <f>Y2532</f>
        <v>7577.4</v>
      </c>
      <c r="Z2535" s="978"/>
      <c r="AA2535" s="930"/>
      <c r="AB2535" s="930"/>
      <c r="AC2535" s="979"/>
      <c r="AD2535" s="930"/>
      <c r="AE2535" s="930"/>
      <c r="AF2535" s="930"/>
      <c r="AG2535" s="930"/>
      <c r="AH2535" s="930"/>
      <c r="AI2535" s="930"/>
      <c r="AJ2535" s="930"/>
      <c r="AK2535" s="930"/>
      <c r="AL2535" s="930"/>
      <c r="AM2535" s="930"/>
      <c r="AN2535" s="930"/>
      <c r="AO2535" s="930"/>
      <c r="AP2535" s="930"/>
      <c r="AQ2535" s="930"/>
      <c r="AR2535" s="930"/>
      <c r="AS2535" s="930"/>
      <c r="AT2535" s="930"/>
      <c r="AU2535" s="1006"/>
    </row>
    <row r="2536" spans="1:52" ht="13.5" customHeight="1">
      <c r="A2536" s="981"/>
      <c r="B2536" s="1486"/>
      <c r="C2536" s="1475" t="s">
        <v>858</v>
      </c>
      <c r="D2536" s="1476"/>
      <c r="E2536" s="1477"/>
      <c r="F2536" s="982">
        <v>43</v>
      </c>
      <c r="G2536" s="998" t="s">
        <v>27</v>
      </c>
      <c r="H2536" s="983">
        <v>32</v>
      </c>
      <c r="I2536" s="998" t="s">
        <v>29</v>
      </c>
      <c r="J2536" s="999">
        <f>F2536*H2536</f>
        <v>1376</v>
      </c>
      <c r="K2536" s="1000">
        <v>7</v>
      </c>
      <c r="L2536" s="998" t="s">
        <v>27</v>
      </c>
      <c r="M2536" s="1001">
        <v>24</v>
      </c>
      <c r="N2536" s="998" t="s">
        <v>28</v>
      </c>
      <c r="O2536" s="1002">
        <f>K2536*M2536</f>
        <v>168</v>
      </c>
      <c r="P2536" s="1003" t="str">
        <f>F2536+K2536 &amp; "đ/c"</f>
        <v>50đ/c</v>
      </c>
      <c r="Q2536" s="1478">
        <f>J2536+O2536</f>
        <v>1544</v>
      </c>
      <c r="R2536" s="1479"/>
      <c r="S2536" s="990"/>
      <c r="T2536" s="1004" t="s">
        <v>873</v>
      </c>
      <c r="U2536" s="1005"/>
      <c r="V2536" s="1005"/>
      <c r="W2536" s="1005"/>
      <c r="X2536" s="991"/>
      <c r="Y2536" s="992">
        <f>IF(Y2534-Y2535&gt;0,Y2534-Y2535,0)</f>
        <v>2265.0999999999967</v>
      </c>
      <c r="Z2536" s="978"/>
      <c r="AA2536" s="930"/>
      <c r="AB2536" s="930"/>
      <c r="AC2536" s="979"/>
      <c r="AD2536" s="930"/>
      <c r="AE2536" s="930"/>
      <c r="AF2536" s="930"/>
      <c r="AG2536" s="930"/>
      <c r="AH2536" s="930"/>
      <c r="AI2536" s="930"/>
      <c r="AJ2536" s="930"/>
      <c r="AK2536" s="930"/>
      <c r="AL2536" s="930"/>
      <c r="AM2536" s="930"/>
      <c r="AN2536" s="930"/>
      <c r="AO2536" s="930"/>
      <c r="AP2536" s="930"/>
      <c r="AQ2536" s="930"/>
      <c r="AR2536" s="930"/>
      <c r="AS2536" s="930"/>
      <c r="AT2536" s="930"/>
      <c r="AU2536" s="1006"/>
    </row>
    <row r="2537" spans="1:52" ht="13.5" customHeight="1">
      <c r="A2537" s="981"/>
      <c r="B2537" s="1007" t="s">
        <v>874</v>
      </c>
      <c r="C2537" s="1455"/>
      <c r="D2537" s="1455"/>
      <c r="E2537" s="1456"/>
      <c r="F2537" s="1008"/>
      <c r="G2537" s="1009" t="s">
        <v>27</v>
      </c>
      <c r="H2537" s="1010"/>
      <c r="I2537" s="1009" t="s">
        <v>29</v>
      </c>
      <c r="J2537" s="1011">
        <f>F2537*H2537</f>
        <v>0</v>
      </c>
      <c r="K2537" s="1012"/>
      <c r="L2537" s="1457" t="s">
        <v>897</v>
      </c>
      <c r="M2537" s="1458"/>
      <c r="N2537" s="1458"/>
      <c r="O2537" s="1459"/>
      <c r="P2537" s="1013"/>
      <c r="Q2537" s="1460">
        <f>AZ2408</f>
        <v>2266.4999999999955</v>
      </c>
      <c r="R2537" s="1461"/>
      <c r="S2537" s="990"/>
      <c r="T2537" s="1462" t="s">
        <v>865</v>
      </c>
      <c r="U2537" s="1463"/>
      <c r="V2537" s="1463"/>
      <c r="W2537" s="1463"/>
      <c r="X2537" s="991"/>
      <c r="Y2537" s="1014">
        <f>IF(Y2534-Y2535&lt;0,Y2535-Y2534,0)</f>
        <v>0</v>
      </c>
      <c r="AI2537" s="930"/>
    </row>
    <row r="2538" spans="1:52" ht="13.5" customHeight="1">
      <c r="A2538" s="981"/>
      <c r="B2538" s="1464" t="s">
        <v>875</v>
      </c>
      <c r="C2538" s="1465"/>
      <c r="D2538" s="1015"/>
      <c r="E2538" s="1016"/>
      <c r="F2538" s="1017"/>
      <c r="G2538" s="1018" t="s">
        <v>27</v>
      </c>
      <c r="H2538" s="1019"/>
      <c r="I2538" s="1018" t="s">
        <v>29</v>
      </c>
      <c r="J2538" s="1020">
        <f>F2538*H2538</f>
        <v>0</v>
      </c>
      <c r="K2538" s="1021"/>
      <c r="L2538" s="1466" t="s">
        <v>876</v>
      </c>
      <c r="M2538" s="1467"/>
      <c r="N2538" s="1467"/>
      <c r="O2538" s="1468"/>
      <c r="P2538" s="1022"/>
      <c r="Q2538" s="1469">
        <f>AZ2409</f>
        <v>0</v>
      </c>
      <c r="R2538" s="1470"/>
      <c r="S2538" s="1023"/>
      <c r="T2538" s="1023"/>
      <c r="U2538" s="1024"/>
      <c r="V2538" s="1024"/>
      <c r="W2538" s="1024"/>
      <c r="X2538" s="1025"/>
      <c r="Y2538" s="1026"/>
      <c r="AI2538" s="930"/>
    </row>
    <row r="2539" spans="1:52" ht="13.5" customHeight="1">
      <c r="A2539" s="981"/>
      <c r="B2539" s="1452" t="s">
        <v>877</v>
      </c>
      <c r="C2539" s="1452"/>
      <c r="D2539" s="1452"/>
      <c r="E2539" s="1452"/>
      <c r="F2539" s="1452"/>
      <c r="G2539" s="1027"/>
      <c r="H2539" s="1027"/>
      <c r="I2539" s="1027"/>
      <c r="J2539" s="1028"/>
      <c r="K2539" s="1027"/>
      <c r="L2539" s="1453" t="s">
        <v>878</v>
      </c>
      <c r="M2539" s="1453"/>
      <c r="N2539" s="1453"/>
      <c r="O2539" s="993"/>
      <c r="P2539" s="993"/>
      <c r="Q2539" s="993"/>
      <c r="R2539" s="993"/>
      <c r="S2539" s="1453" t="s">
        <v>879</v>
      </c>
      <c r="T2539" s="1453"/>
      <c r="U2539" s="1453"/>
      <c r="X2539" s="981"/>
      <c r="Y2539" s="981"/>
      <c r="AA2539" s="1454" t="s">
        <v>880</v>
      </c>
      <c r="AB2539" s="1454"/>
      <c r="AC2539" s="1454"/>
      <c r="AD2539" s="1454"/>
      <c r="AE2539" s="1454"/>
      <c r="AF2539" s="1454"/>
      <c r="AG2539" s="1454"/>
      <c r="AS2539" s="1454" t="s">
        <v>881</v>
      </c>
      <c r="AT2539" s="1454"/>
      <c r="AU2539" s="1454"/>
      <c r="AV2539" s="1454"/>
      <c r="AW2539" s="1454"/>
    </row>
    <row r="2540" spans="1:52" ht="32.25" customHeight="1">
      <c r="A2540" s="981"/>
      <c r="B2540" s="1029"/>
      <c r="C2540" s="1029"/>
      <c r="D2540" s="1030"/>
      <c r="E2540" s="1029"/>
      <c r="F2540" s="1029"/>
      <c r="J2540" s="1031"/>
      <c r="L2540" s="1032"/>
      <c r="M2540" s="1032"/>
      <c r="N2540" s="1032"/>
      <c r="O2540" s="981"/>
      <c r="P2540" s="981"/>
      <c r="Q2540" s="981"/>
      <c r="R2540" s="981"/>
      <c r="S2540" s="1032"/>
      <c r="T2540" s="1032"/>
      <c r="U2540" s="1032"/>
      <c r="X2540" s="981"/>
      <c r="Y2540" s="981"/>
    </row>
    <row r="2541" spans="1:52" ht="27.75" customHeight="1">
      <c r="A2541" s="981"/>
      <c r="B2541" s="1029"/>
      <c r="C2541" s="1029"/>
      <c r="D2541" s="1030"/>
      <c r="E2541" s="1029"/>
      <c r="F2541" s="1029"/>
      <c r="J2541" s="1031"/>
      <c r="L2541" s="1032"/>
      <c r="M2541" s="1032"/>
      <c r="N2541" s="1032"/>
      <c r="O2541" s="981"/>
      <c r="P2541" s="981"/>
      <c r="Q2541" s="981"/>
      <c r="R2541" s="981"/>
      <c r="S2541" s="1032"/>
      <c r="T2541" s="1032"/>
      <c r="U2541" s="1032"/>
      <c r="X2541" s="981"/>
      <c r="Y2541" s="981"/>
    </row>
    <row r="2542" spans="1:52" ht="13.5" customHeight="1">
      <c r="A2542" s="981"/>
      <c r="B2542" s="1454" t="s">
        <v>881</v>
      </c>
      <c r="C2542" s="1454"/>
      <c r="D2542" s="1454"/>
      <c r="E2542" s="1454"/>
      <c r="F2542" s="1454"/>
      <c r="J2542" s="1031"/>
      <c r="L2542" s="1032"/>
      <c r="M2542" s="1032"/>
      <c r="N2542" s="1032"/>
      <c r="O2542" s="981"/>
      <c r="P2542" s="981"/>
      <c r="Q2542" s="981"/>
      <c r="R2542" s="1454" t="s">
        <v>880</v>
      </c>
      <c r="S2542" s="1454"/>
      <c r="T2542" s="1454"/>
      <c r="U2542" s="1454"/>
      <c r="V2542" s="1454"/>
      <c r="W2542" s="1454"/>
      <c r="X2542" s="981"/>
      <c r="Y2542" s="981"/>
    </row>
    <row r="2543" spans="1:52" ht="13.5" customHeight="1">
      <c r="A2543" s="807" t="s">
        <v>841</v>
      </c>
      <c r="D2543" s="809"/>
      <c r="O2543" s="810" t="s">
        <v>4</v>
      </c>
      <c r="P2543" s="1544">
        <f>P2461+1</f>
        <v>44318</v>
      </c>
      <c r="Q2543" s="1544"/>
      <c r="R2543" s="1544"/>
      <c r="S2543" s="1544"/>
      <c r="T2543" s="1544"/>
      <c r="AU2543" s="812" t="s">
        <v>12</v>
      </c>
    </row>
    <row r="2544" spans="1:52" ht="13.5" customHeight="1">
      <c r="A2544" s="813" t="s">
        <v>11</v>
      </c>
      <c r="B2544" s="1530" t="s">
        <v>842</v>
      </c>
      <c r="C2544" s="1533" t="s">
        <v>5</v>
      </c>
      <c r="D2544" s="1530" t="s">
        <v>843</v>
      </c>
      <c r="E2544" s="1530" t="s">
        <v>844</v>
      </c>
      <c r="F2544" s="1545" t="s">
        <v>24</v>
      </c>
      <c r="G2544" s="1546"/>
      <c r="H2544" s="1546"/>
      <c r="I2544" s="1546"/>
      <c r="J2544" s="1547"/>
      <c r="K2544" s="1548" t="s">
        <v>25</v>
      </c>
      <c r="L2544" s="1549"/>
      <c r="M2544" s="1549"/>
      <c r="N2544" s="1549"/>
      <c r="O2544" s="1550"/>
      <c r="P2544" s="1551" t="s">
        <v>26</v>
      </c>
      <c r="Q2544" s="1552"/>
      <c r="R2544" s="1552"/>
      <c r="S2544" s="1552"/>
      <c r="T2544" s="1553"/>
      <c r="U2544" s="1563" t="s">
        <v>6</v>
      </c>
      <c r="V2544" s="1564"/>
      <c r="W2544" s="1564"/>
      <c r="X2544" s="1564"/>
      <c r="Y2544" s="1565"/>
      <c r="Z2544" s="1527" t="s">
        <v>11</v>
      </c>
      <c r="AA2544" s="1530" t="s">
        <v>845</v>
      </c>
      <c r="AB2544" s="1533" t="s">
        <v>5</v>
      </c>
      <c r="AC2544" s="1530" t="s">
        <v>843</v>
      </c>
      <c r="AD2544" s="1530" t="s">
        <v>844</v>
      </c>
      <c r="AE2544" s="1545" t="s">
        <v>9</v>
      </c>
      <c r="AF2544" s="1546"/>
      <c r="AG2544" s="1546"/>
      <c r="AH2544" s="1546"/>
      <c r="AI2544" s="1547"/>
      <c r="AJ2544" s="1545" t="s">
        <v>846</v>
      </c>
      <c r="AK2544" s="1546"/>
      <c r="AL2544" s="1546"/>
      <c r="AM2544" s="1546"/>
      <c r="AN2544" s="1547"/>
      <c r="AO2544" s="1545" t="s">
        <v>10</v>
      </c>
      <c r="AP2544" s="1546"/>
      <c r="AQ2544" s="1546"/>
      <c r="AR2544" s="1546"/>
      <c r="AS2544" s="1547"/>
      <c r="AT2544" s="1554" t="s">
        <v>23</v>
      </c>
      <c r="AU2544" s="1557">
        <v>42644</v>
      </c>
      <c r="AV2544" s="1558"/>
      <c r="AW2544" s="1558"/>
      <c r="AX2544" s="1558"/>
      <c r="AY2544" s="1558"/>
      <c r="AZ2544" s="1559"/>
    </row>
    <row r="2545" spans="1:52" ht="13.5" customHeight="1">
      <c r="A2545" s="814"/>
      <c r="B2545" s="1531"/>
      <c r="C2545" s="1534"/>
      <c r="D2545" s="1531"/>
      <c r="E2545" s="1531"/>
      <c r="F2545" s="1542" t="s">
        <v>13</v>
      </c>
      <c r="G2545" s="1543"/>
      <c r="H2545" s="1536" t="s">
        <v>8</v>
      </c>
      <c r="I2545" s="1537"/>
      <c r="J2545" s="1310" t="s">
        <v>14</v>
      </c>
      <c r="K2545" s="1542" t="s">
        <v>13</v>
      </c>
      <c r="L2545" s="1543"/>
      <c r="M2545" s="1536" t="s">
        <v>8</v>
      </c>
      <c r="N2545" s="1537"/>
      <c r="O2545" s="1310" t="s">
        <v>14</v>
      </c>
      <c r="P2545" s="1542" t="s">
        <v>13</v>
      </c>
      <c r="Q2545" s="1543"/>
      <c r="R2545" s="1536" t="s">
        <v>8</v>
      </c>
      <c r="S2545" s="1537"/>
      <c r="T2545" s="1310" t="s">
        <v>14</v>
      </c>
      <c r="U2545" s="1542" t="s">
        <v>13</v>
      </c>
      <c r="V2545" s="1543"/>
      <c r="W2545" s="1536" t="s">
        <v>8</v>
      </c>
      <c r="X2545" s="1537"/>
      <c r="Y2545" s="1310" t="s">
        <v>14</v>
      </c>
      <c r="Z2545" s="1528"/>
      <c r="AA2545" s="1531"/>
      <c r="AB2545" s="1534"/>
      <c r="AC2545" s="1531"/>
      <c r="AD2545" s="1531"/>
      <c r="AE2545" s="1542" t="s">
        <v>13</v>
      </c>
      <c r="AF2545" s="1543"/>
      <c r="AG2545" s="1536" t="s">
        <v>8</v>
      </c>
      <c r="AH2545" s="1537"/>
      <c r="AI2545" s="1310" t="s">
        <v>14</v>
      </c>
      <c r="AJ2545" s="1542" t="s">
        <v>13</v>
      </c>
      <c r="AK2545" s="1543"/>
      <c r="AL2545" s="1536" t="s">
        <v>8</v>
      </c>
      <c r="AM2545" s="1537"/>
      <c r="AN2545" s="1310" t="s">
        <v>14</v>
      </c>
      <c r="AO2545" s="1542" t="s">
        <v>13</v>
      </c>
      <c r="AP2545" s="1543"/>
      <c r="AQ2545" s="1536" t="s">
        <v>8</v>
      </c>
      <c r="AR2545" s="1537"/>
      <c r="AS2545" s="1310" t="s">
        <v>14</v>
      </c>
      <c r="AT2545" s="1555"/>
      <c r="AU2545" s="1560"/>
      <c r="AV2545" s="1561"/>
      <c r="AW2545" s="1561"/>
      <c r="AX2545" s="1561"/>
      <c r="AY2545" s="1561"/>
      <c r="AZ2545" s="1562"/>
    </row>
    <row r="2546" spans="1:52" ht="13.5" customHeight="1">
      <c r="A2546" s="814"/>
      <c r="B2546" s="1531"/>
      <c r="C2546" s="1534"/>
      <c r="D2546" s="1531"/>
      <c r="E2546" s="1531"/>
      <c r="F2546" s="1540" t="s">
        <v>15</v>
      </c>
      <c r="G2546" s="1525" t="s">
        <v>22</v>
      </c>
      <c r="H2546" s="1523" t="s">
        <v>15</v>
      </c>
      <c r="I2546" s="1523" t="s">
        <v>22</v>
      </c>
      <c r="J2546" s="1538"/>
      <c r="K2546" s="1525" t="s">
        <v>15</v>
      </c>
      <c r="L2546" s="1525" t="s">
        <v>22</v>
      </c>
      <c r="M2546" s="1523" t="s">
        <v>15</v>
      </c>
      <c r="N2546" s="1523" t="s">
        <v>22</v>
      </c>
      <c r="O2546" s="1538"/>
      <c r="P2546" s="1525" t="s">
        <v>15</v>
      </c>
      <c r="Q2546" s="1525" t="s">
        <v>22</v>
      </c>
      <c r="R2546" s="1523" t="s">
        <v>15</v>
      </c>
      <c r="S2546" s="1523" t="s">
        <v>22</v>
      </c>
      <c r="T2546" s="1538"/>
      <c r="U2546" s="1525" t="s">
        <v>15</v>
      </c>
      <c r="V2546" s="1525" t="s">
        <v>22</v>
      </c>
      <c r="W2546" s="1523" t="s">
        <v>15</v>
      </c>
      <c r="X2546" s="1523" t="s">
        <v>22</v>
      </c>
      <c r="Y2546" s="1538"/>
      <c r="Z2546" s="1528"/>
      <c r="AA2546" s="1531"/>
      <c r="AB2546" s="1534"/>
      <c r="AC2546" s="1531"/>
      <c r="AD2546" s="1531"/>
      <c r="AE2546" s="1310" t="s">
        <v>15</v>
      </c>
      <c r="AF2546" s="1523" t="s">
        <v>22</v>
      </c>
      <c r="AG2546" s="1523" t="s">
        <v>15</v>
      </c>
      <c r="AH2546" s="1523" t="s">
        <v>22</v>
      </c>
      <c r="AI2546" s="1538"/>
      <c r="AJ2546" s="1523" t="s">
        <v>15</v>
      </c>
      <c r="AK2546" s="1523" t="s">
        <v>22</v>
      </c>
      <c r="AL2546" s="1523" t="s">
        <v>15</v>
      </c>
      <c r="AM2546" s="1523" t="s">
        <v>22</v>
      </c>
      <c r="AN2546" s="1538"/>
      <c r="AO2546" s="1523" t="s">
        <v>15</v>
      </c>
      <c r="AP2546" s="1523" t="s">
        <v>22</v>
      </c>
      <c r="AQ2546" s="1523" t="s">
        <v>15</v>
      </c>
      <c r="AR2546" s="1523" t="s">
        <v>22</v>
      </c>
      <c r="AS2546" s="1538"/>
      <c r="AT2546" s="1555"/>
      <c r="AU2546" s="1507">
        <f>P2543</f>
        <v>44318</v>
      </c>
      <c r="AV2546" s="1508"/>
      <c r="AW2546" s="1508"/>
      <c r="AX2546" s="1508"/>
      <c r="AY2546" s="1508"/>
      <c r="AZ2546" s="1509"/>
    </row>
    <row r="2547" spans="1:52" ht="13.5" customHeight="1">
      <c r="A2547" s="815"/>
      <c r="B2547" s="1532"/>
      <c r="C2547" s="1535"/>
      <c r="D2547" s="1532"/>
      <c r="E2547" s="1532"/>
      <c r="F2547" s="1541"/>
      <c r="G2547" s="1526"/>
      <c r="H2547" s="1524"/>
      <c r="I2547" s="1524"/>
      <c r="J2547" s="1539"/>
      <c r="K2547" s="1526"/>
      <c r="L2547" s="1526"/>
      <c r="M2547" s="1524"/>
      <c r="N2547" s="1524"/>
      <c r="O2547" s="1539"/>
      <c r="P2547" s="1526"/>
      <c r="Q2547" s="1526"/>
      <c r="R2547" s="1524"/>
      <c r="S2547" s="1524"/>
      <c r="T2547" s="1539"/>
      <c r="U2547" s="1526"/>
      <c r="V2547" s="1526"/>
      <c r="W2547" s="1524"/>
      <c r="X2547" s="1524"/>
      <c r="Y2547" s="1539"/>
      <c r="Z2547" s="1529"/>
      <c r="AA2547" s="1532"/>
      <c r="AB2547" s="1535"/>
      <c r="AC2547" s="1532"/>
      <c r="AD2547" s="1532"/>
      <c r="AE2547" s="1539"/>
      <c r="AF2547" s="1524"/>
      <c r="AG2547" s="1524"/>
      <c r="AH2547" s="1524"/>
      <c r="AI2547" s="1539"/>
      <c r="AJ2547" s="1524"/>
      <c r="AK2547" s="1524"/>
      <c r="AL2547" s="1524"/>
      <c r="AM2547" s="1524"/>
      <c r="AN2547" s="1539"/>
      <c r="AO2547" s="1524"/>
      <c r="AP2547" s="1524"/>
      <c r="AQ2547" s="1524"/>
      <c r="AR2547" s="1524"/>
      <c r="AS2547" s="1539"/>
      <c r="AT2547" s="1556"/>
      <c r="AU2547" s="1510"/>
      <c r="AV2547" s="1511"/>
      <c r="AW2547" s="1511"/>
      <c r="AX2547" s="1511"/>
      <c r="AY2547" s="1511"/>
      <c r="AZ2547" s="1512"/>
    </row>
    <row r="2548" spans="1:52" ht="13.5" customHeight="1">
      <c r="A2548" s="816">
        <v>1</v>
      </c>
      <c r="B2548" s="1033" t="s">
        <v>229</v>
      </c>
      <c r="C2548" s="817" t="s">
        <v>66</v>
      </c>
      <c r="D2548" s="1054">
        <v>2</v>
      </c>
      <c r="E2548" s="1055">
        <v>2</v>
      </c>
      <c r="F2548" s="1056">
        <v>20</v>
      </c>
      <c r="G2548" s="1057"/>
      <c r="H2548" s="1058"/>
      <c r="I2548" s="1059"/>
      <c r="J2548" s="1060">
        <f t="shared" ref="J2548:J2594" si="1017">SUM(F2548:I2548)*$E2548</f>
        <v>40</v>
      </c>
      <c r="K2548" s="1056">
        <v>25</v>
      </c>
      <c r="L2548" s="1061"/>
      <c r="M2548" s="1062"/>
      <c r="N2548" s="1063"/>
      <c r="O2548" s="1060">
        <f>SUM(K2548:N2548)*$E2548</f>
        <v>50</v>
      </c>
      <c r="P2548" s="1056">
        <v>25</v>
      </c>
      <c r="Q2548" s="1061"/>
      <c r="R2548" s="1062"/>
      <c r="S2548" s="1063"/>
      <c r="T2548" s="1064">
        <f t="shared" ref="T2548:T2590" si="1018">SUM(P2548:S2548)*$E2548</f>
        <v>50</v>
      </c>
      <c r="U2548" s="1065">
        <f>SUM(F2548,K2548,P2548)</f>
        <v>70</v>
      </c>
      <c r="V2548" s="1061">
        <f>SUM(G2548,L2548,Q2548)</f>
        <v>0</v>
      </c>
      <c r="W2548" s="1062">
        <f>SUM(H2548,M2548,R2548)</f>
        <v>0</v>
      </c>
      <c r="X2548" s="1063">
        <f>SUM(I2548,N2548,S2548)</f>
        <v>0</v>
      </c>
      <c r="Y2548" s="1064">
        <f>SUM(J2548,O2548,T2548)</f>
        <v>140</v>
      </c>
      <c r="Z2548" s="1066">
        <f>A2548</f>
        <v>1</v>
      </c>
      <c r="AA2548" s="1067" t="str">
        <f>B2548</f>
        <v>Than trấu</v>
      </c>
      <c r="AB2548" s="1068" t="str">
        <f>C2548</f>
        <v>kg</v>
      </c>
      <c r="AC2548" s="1069">
        <f>D2548</f>
        <v>2</v>
      </c>
      <c r="AD2548" s="1070">
        <f>E2548</f>
        <v>2</v>
      </c>
      <c r="AE2548" s="1071">
        <f t="shared" ref="AE2548:AE2564" si="1019">AE2466+AJ2466-AO2466</f>
        <v>8266</v>
      </c>
      <c r="AF2548" s="1071">
        <f t="shared" ref="AF2548:AH2563" si="1020">AF2466+AK2466-AP2466</f>
        <v>0</v>
      </c>
      <c r="AG2548" s="1071">
        <f t="shared" si="1020"/>
        <v>0</v>
      </c>
      <c r="AH2548" s="1071">
        <f t="shared" si="1020"/>
        <v>0</v>
      </c>
      <c r="AI2548" s="1072">
        <f>SUM(AE2548:AH2548)*$E2548</f>
        <v>16532</v>
      </c>
      <c r="AJ2548" s="1073"/>
      <c r="AK2548" s="1063"/>
      <c r="AL2548" s="1063"/>
      <c r="AM2548" s="1063"/>
      <c r="AN2548" s="1072">
        <f t="shared" ref="AN2548:AN2564" si="1021">SUM(AJ2548:AM2548)*$E2548</f>
        <v>0</v>
      </c>
      <c r="AO2548" s="1061">
        <f t="shared" ref="AO2548:AS2598" si="1022">U2548</f>
        <v>70</v>
      </c>
      <c r="AP2548" s="1061">
        <f t="shared" si="1022"/>
        <v>0</v>
      </c>
      <c r="AQ2548" s="1074">
        <f t="shared" si="1022"/>
        <v>0</v>
      </c>
      <c r="AR2548" s="1074">
        <f t="shared" si="1022"/>
        <v>0</v>
      </c>
      <c r="AS2548" s="1075">
        <f t="shared" si="1022"/>
        <v>140</v>
      </c>
      <c r="AT2548" s="837">
        <f>IF(AC2548&lt;&gt;0,SUM(AO2548:AR2548)*$AC2548-SUM(AO2548:AR2548)*$AD2548,"")</f>
        <v>0</v>
      </c>
      <c r="AU2548" s="1513" t="s">
        <v>847</v>
      </c>
      <c r="AV2548" s="1514"/>
      <c r="AW2548" s="1514"/>
      <c r="AX2548" s="1514"/>
      <c r="AY2548" s="1514"/>
      <c r="AZ2548" s="1515"/>
    </row>
    <row r="2549" spans="1:52" ht="13.5" customHeight="1">
      <c r="A2549" s="838">
        <f>IF(B2549&lt;&gt;"",MAX($A2547:$A2548)+1,"")</f>
        <v>2</v>
      </c>
      <c r="B2549" s="1036" t="s">
        <v>848</v>
      </c>
      <c r="C2549" s="817" t="s">
        <v>66</v>
      </c>
      <c r="D2549" s="1054">
        <v>2</v>
      </c>
      <c r="E2549" s="921">
        <v>2</v>
      </c>
      <c r="F2549" s="1071"/>
      <c r="G2549" s="1076"/>
      <c r="H2549" s="1077"/>
      <c r="I2549" s="1077"/>
      <c r="J2549" s="1060">
        <f t="shared" si="1017"/>
        <v>0</v>
      </c>
      <c r="K2549" s="1071"/>
      <c r="L2549" s="1061"/>
      <c r="M2549" s="1063"/>
      <c r="N2549" s="1063"/>
      <c r="O2549" s="1060">
        <f>SUM(K2549:N2549)*$E2549</f>
        <v>0</v>
      </c>
      <c r="P2549" s="1078"/>
      <c r="Q2549" s="1061"/>
      <c r="R2549" s="1063"/>
      <c r="S2549" s="1063"/>
      <c r="T2549" s="1079">
        <f t="shared" si="1018"/>
        <v>0</v>
      </c>
      <c r="U2549" s="1071">
        <f t="shared" ref="U2549:Y2564" si="1023">SUM(F2549,K2549,P2549)</f>
        <v>0</v>
      </c>
      <c r="V2549" s="1061">
        <f t="shared" si="1023"/>
        <v>0</v>
      </c>
      <c r="W2549" s="1063">
        <f t="shared" si="1023"/>
        <v>0</v>
      </c>
      <c r="X2549" s="1063">
        <f t="shared" si="1023"/>
        <v>0</v>
      </c>
      <c r="Y2549" s="1060">
        <f>SUM(J2549,O2549,T2549)</f>
        <v>0</v>
      </c>
      <c r="Z2549" s="1080">
        <f>A2549</f>
        <v>2</v>
      </c>
      <c r="AA2549" s="1081" t="str">
        <f t="shared" ref="AA2549:AD2607" si="1024">B2549</f>
        <v>Củi gỗ</v>
      </c>
      <c r="AB2549" s="1082" t="str">
        <f t="shared" si="1024"/>
        <v>kg</v>
      </c>
      <c r="AC2549" s="1083">
        <f t="shared" si="1024"/>
        <v>2</v>
      </c>
      <c r="AD2549" s="1079">
        <f t="shared" si="1024"/>
        <v>2</v>
      </c>
      <c r="AE2549" s="1071">
        <f t="shared" si="1019"/>
        <v>1980</v>
      </c>
      <c r="AF2549" s="1071">
        <f t="shared" si="1020"/>
        <v>0</v>
      </c>
      <c r="AG2549" s="1071">
        <f t="shared" si="1020"/>
        <v>0</v>
      </c>
      <c r="AH2549" s="1071">
        <f t="shared" si="1020"/>
        <v>0</v>
      </c>
      <c r="AI2549" s="1060">
        <f t="shared" ref="AI2549:AI2607" si="1025">SUM(AE2549:AH2549)*$E2549</f>
        <v>3960</v>
      </c>
      <c r="AJ2549" s="1084"/>
      <c r="AK2549" s="1063"/>
      <c r="AL2549" s="1063"/>
      <c r="AM2549" s="1063"/>
      <c r="AN2549" s="1085">
        <f t="shared" si="1021"/>
        <v>0</v>
      </c>
      <c r="AO2549" s="1061">
        <f t="shared" si="1022"/>
        <v>0</v>
      </c>
      <c r="AP2549" s="1061">
        <f t="shared" si="1022"/>
        <v>0</v>
      </c>
      <c r="AQ2549" s="1061">
        <f t="shared" si="1022"/>
        <v>0</v>
      </c>
      <c r="AR2549" s="1061">
        <f t="shared" si="1022"/>
        <v>0</v>
      </c>
      <c r="AS2549" s="1061">
        <f t="shared" si="1022"/>
        <v>0</v>
      </c>
      <c r="AT2549" s="850">
        <f>IF(AC2549&lt;&gt;0,SUM(AO2549:AR2549)*$AC2549-SUM(AO2549:AR2549)*$AD2549,"")</f>
        <v>0</v>
      </c>
      <c r="AU2549" s="1516" t="s">
        <v>827</v>
      </c>
      <c r="AV2549" s="1517"/>
      <c r="AW2549" s="1517"/>
      <c r="AX2549" s="1517"/>
      <c r="AY2549" s="1517"/>
      <c r="AZ2549" s="851"/>
    </row>
    <row r="2550" spans="1:52" ht="13.5" customHeight="1">
      <c r="A2550" s="838">
        <f t="shared" ref="A2550:A2593" si="1026">IF(B2550&lt;&gt;"",MAX($A2548:$A2549)+1,"")</f>
        <v>3</v>
      </c>
      <c r="B2550" s="1033" t="s">
        <v>849</v>
      </c>
      <c r="C2550" s="817" t="s">
        <v>66</v>
      </c>
      <c r="D2550" s="1054">
        <v>12.6</v>
      </c>
      <c r="E2550" s="921">
        <v>12.6</v>
      </c>
      <c r="F2550" s="1065">
        <v>8</v>
      </c>
      <c r="G2550" s="1086"/>
      <c r="H2550" s="1087"/>
      <c r="I2550" s="1077"/>
      <c r="J2550" s="1060">
        <f t="shared" si="1017"/>
        <v>100.8</v>
      </c>
      <c r="K2550" s="1088">
        <v>14</v>
      </c>
      <c r="L2550" s="1061"/>
      <c r="M2550" s="1062"/>
      <c r="N2550" s="1063"/>
      <c r="O2550" s="1060">
        <f>SUM(K2550:N2550)*$E2550</f>
        <v>176.4</v>
      </c>
      <c r="P2550" s="1056">
        <v>14</v>
      </c>
      <c r="Q2550" s="1061"/>
      <c r="R2550" s="1062"/>
      <c r="S2550" s="1063"/>
      <c r="T2550" s="1079">
        <f t="shared" si="1018"/>
        <v>176.4</v>
      </c>
      <c r="U2550" s="1065">
        <f t="shared" si="1023"/>
        <v>36</v>
      </c>
      <c r="V2550" s="1061">
        <f t="shared" si="1023"/>
        <v>0</v>
      </c>
      <c r="W2550" s="1062">
        <f t="shared" si="1023"/>
        <v>0</v>
      </c>
      <c r="X2550" s="1063">
        <f t="shared" si="1023"/>
        <v>0</v>
      </c>
      <c r="Y2550" s="1060">
        <f t="shared" si="1023"/>
        <v>453.6</v>
      </c>
      <c r="Z2550" s="1080">
        <f t="shared" ref="Z2550:Z2607" si="1027">A2550</f>
        <v>3</v>
      </c>
      <c r="AA2550" s="1081" t="str">
        <f t="shared" si="1024"/>
        <v>Gạo X 23</v>
      </c>
      <c r="AB2550" s="1082" t="str">
        <f t="shared" si="1024"/>
        <v>kg</v>
      </c>
      <c r="AC2550" s="1083">
        <f t="shared" si="1024"/>
        <v>12.6</v>
      </c>
      <c r="AD2550" s="1089">
        <f t="shared" si="1024"/>
        <v>12.6</v>
      </c>
      <c r="AE2550" s="1071">
        <f t="shared" si="1019"/>
        <v>2850</v>
      </c>
      <c r="AF2550" s="1071">
        <f t="shared" si="1020"/>
        <v>0</v>
      </c>
      <c r="AG2550" s="1071">
        <f t="shared" si="1020"/>
        <v>0</v>
      </c>
      <c r="AH2550" s="1071">
        <f t="shared" si="1020"/>
        <v>0</v>
      </c>
      <c r="AI2550" s="1060">
        <f t="shared" si="1025"/>
        <v>35910</v>
      </c>
      <c r="AJ2550" s="1084"/>
      <c r="AK2550" s="1063"/>
      <c r="AL2550" s="1063"/>
      <c r="AM2550" s="1063"/>
      <c r="AN2550" s="1085">
        <f t="shared" si="1021"/>
        <v>0</v>
      </c>
      <c r="AO2550" s="1061">
        <f t="shared" si="1022"/>
        <v>36</v>
      </c>
      <c r="AP2550" s="1061">
        <f t="shared" si="1022"/>
        <v>0</v>
      </c>
      <c r="AQ2550" s="1061">
        <f t="shared" si="1022"/>
        <v>0</v>
      </c>
      <c r="AR2550" s="1061">
        <f t="shared" si="1022"/>
        <v>0</v>
      </c>
      <c r="AS2550" s="1061">
        <f t="shared" si="1022"/>
        <v>453.6</v>
      </c>
      <c r="AT2550" s="850">
        <f t="shared" ref="AT2550:AT2607" si="1028">IF(AC2550&lt;&gt;0,SUM(AO2550:AR2550)*$AC2550-SUM(AO2550:AR2550)*$AD2550,"")</f>
        <v>0</v>
      </c>
      <c r="AU2550" s="859" t="s">
        <v>828</v>
      </c>
      <c r="AV2550" s="1518">
        <f>SUM(AX2551:AX2553)</f>
        <v>78</v>
      </c>
      <c r="AW2550" s="1519"/>
      <c r="AX2550" s="1519"/>
      <c r="AY2550" s="861"/>
      <c r="AZ2550" s="862" t="s">
        <v>829</v>
      </c>
    </row>
    <row r="2551" spans="1:52" ht="13.5" customHeight="1">
      <c r="A2551" s="838">
        <f t="shared" si="1026"/>
        <v>4</v>
      </c>
      <c r="B2551" s="1038" t="s">
        <v>850</v>
      </c>
      <c r="C2551" s="817" t="s">
        <v>389</v>
      </c>
      <c r="D2551" s="1054">
        <v>10</v>
      </c>
      <c r="E2551" s="1055">
        <v>10</v>
      </c>
      <c r="F2551" s="1061"/>
      <c r="G2551" s="1090"/>
      <c r="H2551" s="1091"/>
      <c r="I2551" s="1077"/>
      <c r="J2551" s="1060">
        <f t="shared" si="1017"/>
        <v>0</v>
      </c>
      <c r="K2551" s="1092"/>
      <c r="L2551" s="1061"/>
      <c r="M2551" s="1063">
        <v>0.5</v>
      </c>
      <c r="N2551" s="1063"/>
      <c r="O2551" s="1060">
        <f t="shared" ref="O2551:O2557" si="1029">SUM(K2551:N2551)*$E2551</f>
        <v>5</v>
      </c>
      <c r="P2551" s="1093"/>
      <c r="Q2551" s="1061"/>
      <c r="R2551" s="1063"/>
      <c r="S2551" s="1063"/>
      <c r="T2551" s="1079">
        <f t="shared" si="1018"/>
        <v>0</v>
      </c>
      <c r="U2551" s="1061">
        <f t="shared" si="1023"/>
        <v>0</v>
      </c>
      <c r="V2551" s="1061">
        <f t="shared" si="1023"/>
        <v>0</v>
      </c>
      <c r="W2551" s="1063">
        <f t="shared" si="1023"/>
        <v>0.5</v>
      </c>
      <c r="X2551" s="1063">
        <f t="shared" si="1023"/>
        <v>0</v>
      </c>
      <c r="Y2551" s="1060">
        <f t="shared" si="1023"/>
        <v>5</v>
      </c>
      <c r="Z2551" s="1080">
        <f t="shared" si="1027"/>
        <v>4</v>
      </c>
      <c r="AA2551" s="1081" t="str">
        <f t="shared" si="1024"/>
        <v>Bột súp</v>
      </c>
      <c r="AB2551" s="1082" t="str">
        <f t="shared" si="1024"/>
        <v>lít</v>
      </c>
      <c r="AC2551" s="1083">
        <f t="shared" si="1024"/>
        <v>10</v>
      </c>
      <c r="AD2551" s="1089">
        <f t="shared" si="1024"/>
        <v>10</v>
      </c>
      <c r="AE2551" s="1071">
        <f t="shared" si="1019"/>
        <v>0</v>
      </c>
      <c r="AF2551" s="1071">
        <f t="shared" si="1020"/>
        <v>0</v>
      </c>
      <c r="AG2551" s="1071">
        <f t="shared" si="1020"/>
        <v>2.5</v>
      </c>
      <c r="AH2551" s="1071">
        <f t="shared" si="1020"/>
        <v>0</v>
      </c>
      <c r="AI2551" s="1060">
        <f t="shared" si="1025"/>
        <v>25</v>
      </c>
      <c r="AJ2551" s="1084"/>
      <c r="AK2551" s="1094"/>
      <c r="AL2551" s="1095"/>
      <c r="AM2551" s="1063"/>
      <c r="AN2551" s="1085">
        <f t="shared" si="1021"/>
        <v>0</v>
      </c>
      <c r="AO2551" s="1061">
        <f t="shared" si="1022"/>
        <v>0</v>
      </c>
      <c r="AP2551" s="1061">
        <f t="shared" si="1022"/>
        <v>0</v>
      </c>
      <c r="AQ2551" s="1061">
        <f t="shared" si="1022"/>
        <v>0.5</v>
      </c>
      <c r="AR2551" s="1061">
        <f t="shared" si="1022"/>
        <v>0</v>
      </c>
      <c r="AS2551" s="1061">
        <f t="shared" si="1022"/>
        <v>5</v>
      </c>
      <c r="AT2551" s="850">
        <f t="shared" si="1028"/>
        <v>0</v>
      </c>
      <c r="AU2551" s="867" t="s">
        <v>830</v>
      </c>
      <c r="AV2551" s="868">
        <f>F2616</f>
        <v>43</v>
      </c>
      <c r="AW2551" s="861" t="s">
        <v>27</v>
      </c>
      <c r="AX2551" s="869">
        <f>H2616</f>
        <v>14</v>
      </c>
      <c r="AY2551" s="861" t="s">
        <v>28</v>
      </c>
      <c r="AZ2551" s="870">
        <f>AX2551*AV2551</f>
        <v>602</v>
      </c>
    </row>
    <row r="2552" spans="1:52" ht="13.5" customHeight="1">
      <c r="A2552" s="838">
        <f t="shared" si="1026"/>
        <v>5</v>
      </c>
      <c r="B2552" s="1039" t="s">
        <v>851</v>
      </c>
      <c r="C2552" s="817" t="s">
        <v>389</v>
      </c>
      <c r="D2552" s="1054">
        <v>30</v>
      </c>
      <c r="E2552" s="1096">
        <v>25</v>
      </c>
      <c r="F2552" s="1061"/>
      <c r="G2552" s="1090">
        <v>0.5</v>
      </c>
      <c r="H2552" s="1091"/>
      <c r="I2552" s="1077"/>
      <c r="J2552" s="1060">
        <f t="shared" si="1017"/>
        <v>12.5</v>
      </c>
      <c r="K2552" s="1092"/>
      <c r="L2552" s="1065">
        <v>1</v>
      </c>
      <c r="M2552" s="1063"/>
      <c r="N2552" s="1063"/>
      <c r="O2552" s="1060">
        <f t="shared" si="1029"/>
        <v>25</v>
      </c>
      <c r="P2552" s="1093"/>
      <c r="Q2552" s="1065">
        <v>1</v>
      </c>
      <c r="R2552" s="1063"/>
      <c r="S2552" s="1063"/>
      <c r="T2552" s="1079">
        <f t="shared" si="1018"/>
        <v>25</v>
      </c>
      <c r="U2552" s="1061">
        <f t="shared" si="1023"/>
        <v>0</v>
      </c>
      <c r="V2552" s="1065">
        <f t="shared" si="1023"/>
        <v>2.5</v>
      </c>
      <c r="W2552" s="1063">
        <f t="shared" si="1023"/>
        <v>0</v>
      </c>
      <c r="X2552" s="1063">
        <f t="shared" si="1023"/>
        <v>0</v>
      </c>
      <c r="Y2552" s="1060">
        <f t="shared" si="1023"/>
        <v>62.5</v>
      </c>
      <c r="Z2552" s="1080">
        <f t="shared" si="1027"/>
        <v>5</v>
      </c>
      <c r="AA2552" s="1081" t="str">
        <f t="shared" si="1024"/>
        <v>Nmắm thường</v>
      </c>
      <c r="AB2552" s="1082" t="str">
        <f t="shared" si="1024"/>
        <v>lít</v>
      </c>
      <c r="AC2552" s="1083">
        <f t="shared" si="1024"/>
        <v>30</v>
      </c>
      <c r="AD2552" s="1089">
        <f t="shared" si="1024"/>
        <v>25</v>
      </c>
      <c r="AE2552" s="1071">
        <f t="shared" si="1019"/>
        <v>0</v>
      </c>
      <c r="AF2552" s="1071">
        <f t="shared" si="1020"/>
        <v>26</v>
      </c>
      <c r="AG2552" s="1071">
        <f t="shared" si="1020"/>
        <v>0</v>
      </c>
      <c r="AH2552" s="1071">
        <f t="shared" si="1020"/>
        <v>0</v>
      </c>
      <c r="AI2552" s="1060">
        <f t="shared" si="1025"/>
        <v>650</v>
      </c>
      <c r="AJ2552" s="1084"/>
      <c r="AK2552" s="1097"/>
      <c r="AL2552" s="1063"/>
      <c r="AM2552" s="1063"/>
      <c r="AN2552" s="1085">
        <f t="shared" si="1021"/>
        <v>0</v>
      </c>
      <c r="AO2552" s="1061">
        <f t="shared" si="1022"/>
        <v>0</v>
      </c>
      <c r="AP2552" s="1061">
        <f t="shared" si="1022"/>
        <v>2.5</v>
      </c>
      <c r="AQ2552" s="1061">
        <f t="shared" si="1022"/>
        <v>0</v>
      </c>
      <c r="AR2552" s="1061">
        <f t="shared" si="1022"/>
        <v>0</v>
      </c>
      <c r="AS2552" s="1061">
        <f t="shared" si="1022"/>
        <v>62.5</v>
      </c>
      <c r="AT2552" s="850">
        <f t="shared" si="1028"/>
        <v>12.5</v>
      </c>
      <c r="AU2552" s="867" t="s">
        <v>831</v>
      </c>
      <c r="AV2552" s="874">
        <f>F2617</f>
        <v>43</v>
      </c>
      <c r="AW2552" s="861" t="s">
        <v>27</v>
      </c>
      <c r="AX2552" s="869">
        <v>32</v>
      </c>
      <c r="AY2552" s="861" t="s">
        <v>28</v>
      </c>
      <c r="AZ2552" s="870">
        <f>AX2552*AV2552</f>
        <v>1376</v>
      </c>
    </row>
    <row r="2553" spans="1:52" ht="13.5" customHeight="1">
      <c r="A2553" s="838">
        <f t="shared" si="1026"/>
        <v>6</v>
      </c>
      <c r="B2553" s="1039" t="s">
        <v>496</v>
      </c>
      <c r="C2553" s="817" t="s">
        <v>852</v>
      </c>
      <c r="D2553" s="1054">
        <v>42</v>
      </c>
      <c r="E2553" s="1098">
        <v>42</v>
      </c>
      <c r="F2553" s="1061"/>
      <c r="G2553" s="1086"/>
      <c r="H2553" s="1063">
        <v>0.2</v>
      </c>
      <c r="I2553" s="1077"/>
      <c r="J2553" s="1060">
        <f t="shared" si="1017"/>
        <v>8.4</v>
      </c>
      <c r="K2553" s="1092"/>
      <c r="L2553" s="1061"/>
      <c r="M2553" s="1099">
        <v>0.3</v>
      </c>
      <c r="N2553" s="1063"/>
      <c r="O2553" s="1060">
        <f t="shared" si="1029"/>
        <v>12.6</v>
      </c>
      <c r="P2553" s="1093"/>
      <c r="Q2553" s="1061"/>
      <c r="R2553" s="1100">
        <v>0.3</v>
      </c>
      <c r="S2553" s="1063"/>
      <c r="T2553" s="1079">
        <f t="shared" si="1018"/>
        <v>12.6</v>
      </c>
      <c r="U2553" s="1061">
        <f t="shared" si="1023"/>
        <v>0</v>
      </c>
      <c r="V2553" s="1061">
        <f t="shared" si="1023"/>
        <v>0</v>
      </c>
      <c r="W2553" s="1063">
        <f t="shared" si="1023"/>
        <v>0.8</v>
      </c>
      <c r="X2553" s="1063">
        <f t="shared" si="1023"/>
        <v>0</v>
      </c>
      <c r="Y2553" s="1060">
        <f t="shared" si="1023"/>
        <v>33.6</v>
      </c>
      <c r="Z2553" s="1080">
        <f t="shared" si="1027"/>
        <v>6</v>
      </c>
      <c r="AA2553" s="1101" t="str">
        <f t="shared" si="1024"/>
        <v>Mì chính VEDAN</v>
      </c>
      <c r="AB2553" s="1082" t="str">
        <f t="shared" si="1024"/>
        <v>Kg</v>
      </c>
      <c r="AC2553" s="1083">
        <f t="shared" si="1024"/>
        <v>42</v>
      </c>
      <c r="AD2553" s="1089">
        <f t="shared" si="1024"/>
        <v>42</v>
      </c>
      <c r="AE2553" s="1071">
        <f t="shared" si="1019"/>
        <v>0</v>
      </c>
      <c r="AF2553" s="1071">
        <f t="shared" si="1020"/>
        <v>0</v>
      </c>
      <c r="AG2553" s="1071">
        <f t="shared" si="1020"/>
        <v>7.1000000000000014</v>
      </c>
      <c r="AH2553" s="1071">
        <f t="shared" si="1020"/>
        <v>0</v>
      </c>
      <c r="AI2553" s="1060">
        <f t="shared" si="1025"/>
        <v>298.20000000000005</v>
      </c>
      <c r="AJ2553" s="1102"/>
      <c r="AK2553" s="1063"/>
      <c r="AL2553" s="1103"/>
      <c r="AM2553" s="1063"/>
      <c r="AN2553" s="1085">
        <f t="shared" si="1021"/>
        <v>0</v>
      </c>
      <c r="AO2553" s="1061">
        <f t="shared" si="1022"/>
        <v>0</v>
      </c>
      <c r="AP2553" s="1061">
        <f t="shared" si="1022"/>
        <v>0</v>
      </c>
      <c r="AQ2553" s="1061">
        <f t="shared" si="1022"/>
        <v>0.8</v>
      </c>
      <c r="AR2553" s="1061">
        <f t="shared" si="1022"/>
        <v>0</v>
      </c>
      <c r="AS2553" s="1061">
        <f t="shared" si="1022"/>
        <v>33.6</v>
      </c>
      <c r="AT2553" s="850">
        <f t="shared" si="1028"/>
        <v>0</v>
      </c>
      <c r="AU2553" s="880" t="s">
        <v>832</v>
      </c>
      <c r="AV2553" s="874">
        <f>F2618</f>
        <v>43</v>
      </c>
      <c r="AW2553" s="861" t="s">
        <v>27</v>
      </c>
      <c r="AX2553" s="869">
        <v>32</v>
      </c>
      <c r="AY2553" s="861" t="s">
        <v>28</v>
      </c>
      <c r="AZ2553" s="870">
        <f>AX2553*AV2553</f>
        <v>1376</v>
      </c>
    </row>
    <row r="2554" spans="1:52" ht="13.5" customHeight="1">
      <c r="A2554" s="838">
        <f t="shared" si="1026"/>
        <v>7</v>
      </c>
      <c r="B2554" s="1036" t="s">
        <v>43</v>
      </c>
      <c r="C2554" s="881" t="s">
        <v>66</v>
      </c>
      <c r="D2554" s="1104">
        <v>3.5</v>
      </c>
      <c r="E2554" s="1105">
        <v>3.5</v>
      </c>
      <c r="F2554" s="1106"/>
      <c r="G2554" s="1086"/>
      <c r="H2554" s="1107">
        <v>0</v>
      </c>
      <c r="I2554" s="1077"/>
      <c r="J2554" s="1060">
        <f t="shared" si="1017"/>
        <v>0</v>
      </c>
      <c r="K2554" s="1092"/>
      <c r="L2554" s="1061"/>
      <c r="M2554" s="1099">
        <v>1</v>
      </c>
      <c r="N2554" s="1063"/>
      <c r="O2554" s="1060">
        <f t="shared" si="1029"/>
        <v>3.5</v>
      </c>
      <c r="P2554" s="1093" t="s">
        <v>883</v>
      </c>
      <c r="Q2554" s="1061"/>
      <c r="R2554" s="1100">
        <v>1</v>
      </c>
      <c r="S2554" s="1063"/>
      <c r="T2554" s="1079">
        <f t="shared" si="1018"/>
        <v>3.5</v>
      </c>
      <c r="U2554" s="1061">
        <f>SUM(F2554,K2554,P2554)</f>
        <v>0</v>
      </c>
      <c r="V2554" s="1061"/>
      <c r="W2554" s="1063">
        <f t="shared" si="1023"/>
        <v>2</v>
      </c>
      <c r="X2554" s="1063">
        <f t="shared" si="1023"/>
        <v>0</v>
      </c>
      <c r="Y2554" s="1060">
        <f t="shared" si="1023"/>
        <v>7</v>
      </c>
      <c r="Z2554" s="1080">
        <f t="shared" si="1027"/>
        <v>7</v>
      </c>
      <c r="AA2554" s="1101" t="str">
        <f t="shared" si="1024"/>
        <v>Muối trắng</v>
      </c>
      <c r="AB2554" s="1082" t="str">
        <f t="shared" si="1024"/>
        <v>kg</v>
      </c>
      <c r="AC2554" s="1083">
        <f t="shared" si="1024"/>
        <v>3.5</v>
      </c>
      <c r="AD2554" s="1089">
        <f t="shared" si="1024"/>
        <v>3.5</v>
      </c>
      <c r="AE2554" s="1071">
        <f t="shared" si="1019"/>
        <v>0</v>
      </c>
      <c r="AF2554" s="1071">
        <f t="shared" si="1020"/>
        <v>0</v>
      </c>
      <c r="AG2554" s="1071">
        <f t="shared" si="1020"/>
        <v>60</v>
      </c>
      <c r="AH2554" s="1071">
        <f t="shared" si="1020"/>
        <v>0</v>
      </c>
      <c r="AI2554" s="1060">
        <f t="shared" si="1025"/>
        <v>210</v>
      </c>
      <c r="AJ2554" s="1102"/>
      <c r="AK2554" s="1063"/>
      <c r="AL2554" s="1103"/>
      <c r="AM2554" s="1063"/>
      <c r="AN2554" s="1085">
        <f t="shared" si="1021"/>
        <v>0</v>
      </c>
      <c r="AO2554" s="1061">
        <f t="shared" si="1022"/>
        <v>0</v>
      </c>
      <c r="AP2554" s="1061">
        <f t="shared" si="1022"/>
        <v>0</v>
      </c>
      <c r="AQ2554" s="1061">
        <f t="shared" si="1022"/>
        <v>2</v>
      </c>
      <c r="AR2554" s="1061">
        <f t="shared" si="1022"/>
        <v>0</v>
      </c>
      <c r="AS2554" s="1061">
        <f t="shared" si="1022"/>
        <v>7</v>
      </c>
      <c r="AT2554" s="850">
        <f t="shared" si="1028"/>
        <v>0</v>
      </c>
      <c r="AU2554" s="886" t="s">
        <v>833</v>
      </c>
      <c r="AV2554" s="1520">
        <f>SUM(AX2555:AX2557)</f>
        <v>62</v>
      </c>
      <c r="AW2554" s="1520"/>
      <c r="AX2554" s="1520"/>
      <c r="AY2554" s="861"/>
      <c r="AZ2554" s="862" t="s">
        <v>829</v>
      </c>
    </row>
    <row r="2555" spans="1:52" ht="13.5" customHeight="1">
      <c r="A2555" s="838">
        <f t="shared" si="1026"/>
        <v>8</v>
      </c>
      <c r="B2555" s="1039" t="s">
        <v>618</v>
      </c>
      <c r="C2555" s="817" t="s">
        <v>66</v>
      </c>
      <c r="D2555" s="1054">
        <v>35</v>
      </c>
      <c r="E2555" s="921">
        <v>35</v>
      </c>
      <c r="F2555" s="1061"/>
      <c r="G2555" s="1086"/>
      <c r="H2555" s="1063">
        <v>0.1</v>
      </c>
      <c r="I2555" s="1077"/>
      <c r="J2555" s="1060">
        <f t="shared" si="1017"/>
        <v>3.5</v>
      </c>
      <c r="K2555" s="1092"/>
      <c r="L2555" s="1061"/>
      <c r="M2555" s="1099">
        <v>0.2</v>
      </c>
      <c r="N2555" s="1063"/>
      <c r="O2555" s="1060">
        <f t="shared" si="1029"/>
        <v>7</v>
      </c>
      <c r="P2555" s="1092"/>
      <c r="Q2555" s="1061"/>
      <c r="R2555" s="1099">
        <v>0.2</v>
      </c>
      <c r="S2555" s="1063"/>
      <c r="T2555" s="1079">
        <f t="shared" si="1018"/>
        <v>7</v>
      </c>
      <c r="U2555" s="1061">
        <f>SUM(F2555,K2555,P2555)</f>
        <v>0</v>
      </c>
      <c r="V2555" s="1061">
        <f t="shared" ref="V2555:Y2606" si="1030">SUM(G2555,L2555,Q2555)</f>
        <v>0</v>
      </c>
      <c r="W2555" s="1063">
        <f t="shared" si="1023"/>
        <v>0.5</v>
      </c>
      <c r="X2555" s="1063">
        <f t="shared" si="1023"/>
        <v>0</v>
      </c>
      <c r="Y2555" s="1060">
        <f t="shared" si="1023"/>
        <v>17.5</v>
      </c>
      <c r="Z2555" s="1080">
        <f t="shared" si="1027"/>
        <v>8</v>
      </c>
      <c r="AA2555" s="1101" t="str">
        <f t="shared" si="1024"/>
        <v xml:space="preserve">Tỏi khô </v>
      </c>
      <c r="AB2555" s="1082" t="str">
        <f t="shared" si="1024"/>
        <v>kg</v>
      </c>
      <c r="AC2555" s="1083">
        <f t="shared" si="1024"/>
        <v>35</v>
      </c>
      <c r="AD2555" s="1089">
        <f t="shared" si="1024"/>
        <v>35</v>
      </c>
      <c r="AE2555" s="1071">
        <f t="shared" si="1019"/>
        <v>0</v>
      </c>
      <c r="AF2555" s="1071">
        <f t="shared" si="1020"/>
        <v>0</v>
      </c>
      <c r="AG2555" s="1071">
        <f t="shared" si="1020"/>
        <v>3.8000000000000007</v>
      </c>
      <c r="AH2555" s="1071">
        <f t="shared" si="1020"/>
        <v>0</v>
      </c>
      <c r="AI2555" s="1060">
        <f t="shared" si="1025"/>
        <v>133.00000000000003</v>
      </c>
      <c r="AJ2555" s="1102"/>
      <c r="AK2555" s="1063"/>
      <c r="AL2555" s="1103"/>
      <c r="AM2555" s="1063"/>
      <c r="AN2555" s="1085">
        <f t="shared" si="1021"/>
        <v>0</v>
      </c>
      <c r="AO2555" s="1061">
        <f t="shared" si="1022"/>
        <v>0</v>
      </c>
      <c r="AP2555" s="1061">
        <f t="shared" si="1022"/>
        <v>0</v>
      </c>
      <c r="AQ2555" s="1061">
        <f t="shared" si="1022"/>
        <v>0.5</v>
      </c>
      <c r="AR2555" s="1061">
        <f t="shared" si="1022"/>
        <v>0</v>
      </c>
      <c r="AS2555" s="1061">
        <f t="shared" si="1022"/>
        <v>17.5</v>
      </c>
      <c r="AT2555" s="850">
        <f t="shared" si="1028"/>
        <v>0</v>
      </c>
      <c r="AU2555" s="880" t="s">
        <v>830</v>
      </c>
      <c r="AV2555" s="868">
        <f>K2616</f>
        <v>7</v>
      </c>
      <c r="AW2555" s="861" t="s">
        <v>27</v>
      </c>
      <c r="AX2555" s="888">
        <v>14</v>
      </c>
      <c r="AY2555" s="861" t="s">
        <v>28</v>
      </c>
      <c r="AZ2555" s="870">
        <f>AX2555*AV2555</f>
        <v>98</v>
      </c>
    </row>
    <row r="2556" spans="1:52" ht="13.5" customHeight="1">
      <c r="A2556" s="838">
        <f t="shared" si="1026"/>
        <v>9</v>
      </c>
      <c r="B2556" s="1039" t="s">
        <v>44</v>
      </c>
      <c r="C2556" s="817" t="s">
        <v>66</v>
      </c>
      <c r="D2556" s="1054">
        <v>20</v>
      </c>
      <c r="E2556" s="921">
        <v>20</v>
      </c>
      <c r="F2556" s="1061"/>
      <c r="G2556" s="1086"/>
      <c r="H2556" s="1063">
        <v>0.1</v>
      </c>
      <c r="I2556" s="1077"/>
      <c r="J2556" s="1060">
        <f t="shared" si="1017"/>
        <v>2</v>
      </c>
      <c r="K2556" s="1092"/>
      <c r="L2556" s="1061"/>
      <c r="M2556" s="1099">
        <v>0.2</v>
      </c>
      <c r="N2556" s="1063"/>
      <c r="O2556" s="1060">
        <f t="shared" si="1029"/>
        <v>4</v>
      </c>
      <c r="P2556" s="1061"/>
      <c r="Q2556" s="1061" t="s">
        <v>884</v>
      </c>
      <c r="R2556" s="1099">
        <v>0.2</v>
      </c>
      <c r="S2556" s="1063"/>
      <c r="T2556" s="1079">
        <f t="shared" si="1018"/>
        <v>4</v>
      </c>
      <c r="U2556" s="1061"/>
      <c r="V2556" s="1061">
        <f t="shared" si="1030"/>
        <v>0</v>
      </c>
      <c r="W2556" s="1063">
        <f t="shared" si="1023"/>
        <v>0.5</v>
      </c>
      <c r="X2556" s="1063">
        <f t="shared" si="1023"/>
        <v>0</v>
      </c>
      <c r="Y2556" s="1060">
        <f t="shared" si="1023"/>
        <v>10</v>
      </c>
      <c r="Z2556" s="1080">
        <f t="shared" si="1027"/>
        <v>9</v>
      </c>
      <c r="AA2556" s="1101" t="str">
        <f t="shared" si="1024"/>
        <v>Hành củ</v>
      </c>
      <c r="AB2556" s="1082" t="str">
        <f t="shared" si="1024"/>
        <v>kg</v>
      </c>
      <c r="AC2556" s="1083">
        <f t="shared" si="1024"/>
        <v>20</v>
      </c>
      <c r="AD2556" s="1089">
        <f t="shared" si="1024"/>
        <v>20</v>
      </c>
      <c r="AE2556" s="1071">
        <f t="shared" si="1019"/>
        <v>0</v>
      </c>
      <c r="AF2556" s="1071">
        <f t="shared" si="1020"/>
        <v>0</v>
      </c>
      <c r="AG2556" s="1071">
        <f t="shared" si="1020"/>
        <v>3.8000000000000007</v>
      </c>
      <c r="AH2556" s="1071">
        <f t="shared" si="1020"/>
        <v>0</v>
      </c>
      <c r="AI2556" s="1060">
        <f t="shared" si="1025"/>
        <v>76.000000000000014</v>
      </c>
      <c r="AJ2556" s="1102"/>
      <c r="AK2556" s="1063"/>
      <c r="AL2556" s="1103"/>
      <c r="AM2556" s="1063"/>
      <c r="AN2556" s="1108">
        <f t="shared" si="1021"/>
        <v>0</v>
      </c>
      <c r="AO2556" s="1061">
        <f t="shared" si="1022"/>
        <v>0</v>
      </c>
      <c r="AP2556" s="1061">
        <f t="shared" si="1022"/>
        <v>0</v>
      </c>
      <c r="AQ2556" s="1061">
        <f t="shared" si="1022"/>
        <v>0.5</v>
      </c>
      <c r="AR2556" s="1061">
        <f t="shared" si="1022"/>
        <v>0</v>
      </c>
      <c r="AS2556" s="1061">
        <f t="shared" si="1022"/>
        <v>10</v>
      </c>
      <c r="AT2556" s="850">
        <f t="shared" si="1028"/>
        <v>0</v>
      </c>
      <c r="AU2556" s="880" t="s">
        <v>831</v>
      </c>
      <c r="AV2556" s="868">
        <f>K2617</f>
        <v>7</v>
      </c>
      <c r="AW2556" s="861" t="s">
        <v>27</v>
      </c>
      <c r="AX2556" s="888">
        <v>24</v>
      </c>
      <c r="AY2556" s="861" t="s">
        <v>28</v>
      </c>
      <c r="AZ2556" s="870">
        <f>AX2556*AV2556</f>
        <v>168</v>
      </c>
    </row>
    <row r="2557" spans="1:52" ht="13.5" customHeight="1">
      <c r="A2557" s="838">
        <f t="shared" si="1026"/>
        <v>10</v>
      </c>
      <c r="B2557" s="1039" t="s">
        <v>593</v>
      </c>
      <c r="C2557" s="817" t="s">
        <v>389</v>
      </c>
      <c r="D2557" s="1054">
        <v>22</v>
      </c>
      <c r="E2557" s="921">
        <v>22</v>
      </c>
      <c r="F2557" s="1061"/>
      <c r="G2557" s="1086"/>
      <c r="H2557" s="1063">
        <v>0.5</v>
      </c>
      <c r="I2557" s="1077"/>
      <c r="J2557" s="1060">
        <f t="shared" si="1017"/>
        <v>11</v>
      </c>
      <c r="K2557" s="1092"/>
      <c r="L2557" s="1061"/>
      <c r="M2557" s="1099">
        <v>0.5</v>
      </c>
      <c r="N2557" s="1063"/>
      <c r="O2557" s="1060">
        <f t="shared" si="1029"/>
        <v>11</v>
      </c>
      <c r="P2557" s="1093"/>
      <c r="Q2557" s="1061"/>
      <c r="R2557" s="1109">
        <v>1</v>
      </c>
      <c r="S2557" s="1063"/>
      <c r="T2557" s="1079">
        <f t="shared" si="1018"/>
        <v>22</v>
      </c>
      <c r="U2557" s="1061">
        <f>SUM(F2557,K2557,P2557)</f>
        <v>0</v>
      </c>
      <c r="V2557" s="1061">
        <f t="shared" si="1030"/>
        <v>0</v>
      </c>
      <c r="W2557" s="1063">
        <f t="shared" si="1023"/>
        <v>2</v>
      </c>
      <c r="X2557" s="1063">
        <f t="shared" si="1023"/>
        <v>0</v>
      </c>
      <c r="Y2557" s="1060">
        <f t="shared" si="1023"/>
        <v>44</v>
      </c>
      <c r="Z2557" s="1080">
        <f t="shared" si="1027"/>
        <v>10</v>
      </c>
      <c r="AA2557" s="1101" t="str">
        <f t="shared" si="1024"/>
        <v>Dầu ăn Mavela</v>
      </c>
      <c r="AB2557" s="1082" t="str">
        <f t="shared" si="1024"/>
        <v>lít</v>
      </c>
      <c r="AC2557" s="1083">
        <f t="shared" si="1024"/>
        <v>22</v>
      </c>
      <c r="AD2557" s="1089">
        <f t="shared" si="1024"/>
        <v>22</v>
      </c>
      <c r="AE2557" s="1071">
        <f t="shared" si="1019"/>
        <v>0</v>
      </c>
      <c r="AF2557" s="1071">
        <f t="shared" si="1020"/>
        <v>0</v>
      </c>
      <c r="AG2557" s="1071">
        <f t="shared" si="1020"/>
        <v>4.5</v>
      </c>
      <c r="AH2557" s="1071">
        <f t="shared" si="1020"/>
        <v>0</v>
      </c>
      <c r="AI2557" s="1060">
        <f t="shared" si="1025"/>
        <v>99</v>
      </c>
      <c r="AJ2557" s="1102"/>
      <c r="AK2557" s="1063"/>
      <c r="AL2557" s="1103"/>
      <c r="AM2557" s="1063"/>
      <c r="AN2557" s="1085">
        <f t="shared" si="1021"/>
        <v>0</v>
      </c>
      <c r="AO2557" s="1061">
        <f t="shared" si="1022"/>
        <v>0</v>
      </c>
      <c r="AP2557" s="1061">
        <f t="shared" si="1022"/>
        <v>0</v>
      </c>
      <c r="AQ2557" s="1061">
        <f t="shared" si="1022"/>
        <v>2</v>
      </c>
      <c r="AR2557" s="1061">
        <f t="shared" si="1022"/>
        <v>0</v>
      </c>
      <c r="AS2557" s="1061">
        <f t="shared" si="1022"/>
        <v>44</v>
      </c>
      <c r="AT2557" s="850">
        <f t="shared" si="1028"/>
        <v>0</v>
      </c>
      <c r="AU2557" s="880" t="s">
        <v>832</v>
      </c>
      <c r="AV2557" s="868">
        <f>K2618</f>
        <v>7</v>
      </c>
      <c r="AW2557" s="861" t="s">
        <v>27</v>
      </c>
      <c r="AX2557" s="888">
        <v>24</v>
      </c>
      <c r="AY2557" s="861" t="s">
        <v>28</v>
      </c>
      <c r="AZ2557" s="870">
        <f>AX2557*AV2557</f>
        <v>168</v>
      </c>
    </row>
    <row r="2558" spans="1:52" ht="13.5" customHeight="1">
      <c r="A2558" s="838">
        <f t="shared" si="1026"/>
        <v>11</v>
      </c>
      <c r="B2558" s="1039" t="s">
        <v>45</v>
      </c>
      <c r="C2558" s="817" t="s">
        <v>66</v>
      </c>
      <c r="D2558" s="1054">
        <v>130</v>
      </c>
      <c r="E2558" s="921">
        <v>90</v>
      </c>
      <c r="F2558" s="1061" t="s">
        <v>885</v>
      </c>
      <c r="G2558" s="1086" t="s">
        <v>886</v>
      </c>
      <c r="H2558" s="1063"/>
      <c r="I2558" s="1077"/>
      <c r="J2558" s="1060">
        <f t="shared" si="1017"/>
        <v>0</v>
      </c>
      <c r="K2558" s="1092"/>
      <c r="L2558" s="1061"/>
      <c r="M2558" s="1110"/>
      <c r="N2558" s="1063"/>
      <c r="O2558" s="1060">
        <f>SUM(K2558:N2558)*$E2558</f>
        <v>0</v>
      </c>
      <c r="P2558" s="1093"/>
      <c r="Q2558" s="1061"/>
      <c r="R2558" s="1100"/>
      <c r="S2558" s="1063"/>
      <c r="T2558" s="1079">
        <f t="shared" si="1018"/>
        <v>0</v>
      </c>
      <c r="U2558" s="1061">
        <f t="shared" ref="U2558:U2564" si="1031">SUM(F2558,K2558,P2558)</f>
        <v>0</v>
      </c>
      <c r="V2558" s="1061">
        <f t="shared" si="1030"/>
        <v>0</v>
      </c>
      <c r="W2558" s="1063">
        <f t="shared" si="1023"/>
        <v>0</v>
      </c>
      <c r="X2558" s="1063">
        <f t="shared" si="1023"/>
        <v>0</v>
      </c>
      <c r="Y2558" s="1060">
        <f t="shared" si="1023"/>
        <v>0</v>
      </c>
      <c r="Z2558" s="1080">
        <f t="shared" si="1027"/>
        <v>11</v>
      </c>
      <c r="AA2558" s="1101" t="str">
        <f t="shared" si="1024"/>
        <v>Tiêu bắc</v>
      </c>
      <c r="AB2558" s="1082" t="str">
        <f t="shared" si="1024"/>
        <v>kg</v>
      </c>
      <c r="AC2558" s="1083">
        <f t="shared" si="1024"/>
        <v>130</v>
      </c>
      <c r="AD2558" s="1089">
        <f t="shared" si="1024"/>
        <v>90</v>
      </c>
      <c r="AE2558" s="1071">
        <f t="shared" si="1019"/>
        <v>0</v>
      </c>
      <c r="AF2558" s="1071">
        <f t="shared" si="1020"/>
        <v>0</v>
      </c>
      <c r="AG2558" s="1071">
        <f t="shared" si="1020"/>
        <v>1.3999999999999977</v>
      </c>
      <c r="AH2558" s="1071">
        <f t="shared" si="1020"/>
        <v>0</v>
      </c>
      <c r="AI2558" s="1060">
        <f t="shared" si="1025"/>
        <v>125.99999999999979</v>
      </c>
      <c r="AJ2558" s="1102"/>
      <c r="AK2558" s="1063"/>
      <c r="AL2558" s="1103"/>
      <c r="AM2558" s="1063"/>
      <c r="AN2558" s="1085">
        <f t="shared" si="1021"/>
        <v>0</v>
      </c>
      <c r="AO2558" s="1061">
        <f t="shared" si="1022"/>
        <v>0</v>
      </c>
      <c r="AP2558" s="1061">
        <f t="shared" si="1022"/>
        <v>0</v>
      </c>
      <c r="AQ2558" s="1061">
        <f t="shared" si="1022"/>
        <v>0</v>
      </c>
      <c r="AR2558" s="1061">
        <f t="shared" si="1022"/>
        <v>0</v>
      </c>
      <c r="AS2558" s="1061">
        <f t="shared" si="1022"/>
        <v>0</v>
      </c>
      <c r="AT2558" s="850">
        <f t="shared" si="1028"/>
        <v>0</v>
      </c>
      <c r="AU2558" s="1521" t="str">
        <f>B2619</f>
        <v xml:space="preserve">  + Ăn thêm</v>
      </c>
      <c r="AV2558" s="1522"/>
      <c r="AW2558" s="1522"/>
      <c r="AX2558" s="1522"/>
      <c r="AY2558" s="1522"/>
      <c r="AZ2558" s="892">
        <f>J2619</f>
        <v>0</v>
      </c>
    </row>
    <row r="2559" spans="1:52" ht="13.5" customHeight="1">
      <c r="A2559" s="838">
        <f t="shared" si="1026"/>
        <v>12</v>
      </c>
      <c r="B2559" s="1039" t="s">
        <v>46</v>
      </c>
      <c r="C2559" s="817" t="s">
        <v>66</v>
      </c>
      <c r="D2559" s="1054">
        <v>35</v>
      </c>
      <c r="E2559" s="921">
        <v>35</v>
      </c>
      <c r="F2559" s="1061"/>
      <c r="G2559" s="1086"/>
      <c r="H2559" s="1063"/>
      <c r="I2559" s="1077"/>
      <c r="J2559" s="1060">
        <f t="shared" si="1017"/>
        <v>0</v>
      </c>
      <c r="K2559" s="1092"/>
      <c r="L2559" s="1061"/>
      <c r="M2559" s="1110"/>
      <c r="N2559" s="1063"/>
      <c r="O2559" s="1060">
        <f t="shared" ref="O2559:O2607" si="1032">SUM(K2559:N2559)*$E2559</f>
        <v>0</v>
      </c>
      <c r="P2559" s="1093"/>
      <c r="Q2559" s="1061"/>
      <c r="R2559" s="1100">
        <v>0.2</v>
      </c>
      <c r="S2559" s="1063"/>
      <c r="T2559" s="1079">
        <f t="shared" si="1018"/>
        <v>7</v>
      </c>
      <c r="U2559" s="1061">
        <f t="shared" si="1031"/>
        <v>0</v>
      </c>
      <c r="V2559" s="1061">
        <f t="shared" si="1030"/>
        <v>0</v>
      </c>
      <c r="W2559" s="1063">
        <f t="shared" si="1023"/>
        <v>0.2</v>
      </c>
      <c r="X2559" s="1063">
        <f t="shared" si="1023"/>
        <v>0</v>
      </c>
      <c r="Y2559" s="1060">
        <f>SUM(J2559,O2559,T2559)</f>
        <v>7</v>
      </c>
      <c r="Z2559" s="1080">
        <f t="shared" si="1027"/>
        <v>12</v>
      </c>
      <c r="AA2559" s="1101" t="str">
        <f t="shared" si="1024"/>
        <v>Kẹo đắng</v>
      </c>
      <c r="AB2559" s="1082" t="str">
        <f t="shared" si="1024"/>
        <v>kg</v>
      </c>
      <c r="AC2559" s="1083">
        <f t="shared" si="1024"/>
        <v>35</v>
      </c>
      <c r="AD2559" s="1089">
        <f t="shared" si="1024"/>
        <v>35</v>
      </c>
      <c r="AE2559" s="1071">
        <f t="shared" si="1019"/>
        <v>0</v>
      </c>
      <c r="AF2559" s="1071">
        <f t="shared" si="1020"/>
        <v>0</v>
      </c>
      <c r="AG2559" s="1071">
        <f t="shared" si="1020"/>
        <v>4.5</v>
      </c>
      <c r="AH2559" s="1071">
        <f t="shared" si="1020"/>
        <v>0</v>
      </c>
      <c r="AI2559" s="1060">
        <f t="shared" si="1025"/>
        <v>157.5</v>
      </c>
      <c r="AJ2559" s="1102"/>
      <c r="AK2559" s="1063"/>
      <c r="AL2559" s="1103"/>
      <c r="AM2559" s="1063"/>
      <c r="AN2559" s="1085">
        <f t="shared" si="1021"/>
        <v>0</v>
      </c>
      <c r="AO2559" s="1061">
        <f t="shared" si="1022"/>
        <v>0</v>
      </c>
      <c r="AP2559" s="1061">
        <f t="shared" si="1022"/>
        <v>0</v>
      </c>
      <c r="AQ2559" s="1061">
        <f t="shared" si="1022"/>
        <v>0.2</v>
      </c>
      <c r="AR2559" s="1061">
        <f t="shared" si="1022"/>
        <v>0</v>
      </c>
      <c r="AS2559" s="1061">
        <f t="shared" si="1022"/>
        <v>7</v>
      </c>
      <c r="AT2559" s="850">
        <f t="shared" si="1028"/>
        <v>0</v>
      </c>
      <c r="AU2559" s="1521" t="str">
        <f>B2620</f>
        <v xml:space="preserve"> + ăn thêm </v>
      </c>
      <c r="AV2559" s="1522"/>
      <c r="AW2559" s="1522"/>
      <c r="AX2559" s="1522"/>
      <c r="AY2559" s="1522"/>
      <c r="AZ2559" s="870">
        <f>J2620</f>
        <v>0</v>
      </c>
    </row>
    <row r="2560" spans="1:52" ht="13.5" customHeight="1">
      <c r="A2560" s="838">
        <f t="shared" si="1026"/>
        <v>13</v>
      </c>
      <c r="B2560" s="1039" t="s">
        <v>47</v>
      </c>
      <c r="C2560" s="817" t="s">
        <v>66</v>
      </c>
      <c r="D2560" s="1054">
        <v>17</v>
      </c>
      <c r="E2560" s="921">
        <v>17</v>
      </c>
      <c r="F2560" s="1061"/>
      <c r="G2560" s="1086"/>
      <c r="H2560" s="1063"/>
      <c r="I2560" s="1077"/>
      <c r="J2560" s="1060">
        <f t="shared" si="1017"/>
        <v>0</v>
      </c>
      <c r="K2560" s="1092"/>
      <c r="L2560" s="1061"/>
      <c r="M2560" s="1110"/>
      <c r="N2560" s="1063"/>
      <c r="O2560" s="1060">
        <f t="shared" si="1032"/>
        <v>0</v>
      </c>
      <c r="P2560" s="1093"/>
      <c r="Q2560" s="1061"/>
      <c r="R2560" s="1100"/>
      <c r="S2560" s="1063"/>
      <c r="T2560" s="1079">
        <f t="shared" si="1018"/>
        <v>0</v>
      </c>
      <c r="U2560" s="1061">
        <f t="shared" si="1031"/>
        <v>0</v>
      </c>
      <c r="V2560" s="1061">
        <f t="shared" si="1030"/>
        <v>0</v>
      </c>
      <c r="W2560" s="1063">
        <f t="shared" si="1023"/>
        <v>0</v>
      </c>
      <c r="X2560" s="1063">
        <f t="shared" si="1023"/>
        <v>0</v>
      </c>
      <c r="Y2560" s="1060">
        <f t="shared" si="1023"/>
        <v>0</v>
      </c>
      <c r="Z2560" s="1080">
        <f t="shared" si="1027"/>
        <v>13</v>
      </c>
      <c r="AA2560" s="1101" t="str">
        <f t="shared" si="1024"/>
        <v>Đường trắng</v>
      </c>
      <c r="AB2560" s="1082" t="str">
        <f t="shared" si="1024"/>
        <v>kg</v>
      </c>
      <c r="AC2560" s="1083">
        <f t="shared" si="1024"/>
        <v>17</v>
      </c>
      <c r="AD2560" s="1089">
        <f t="shared" si="1024"/>
        <v>17</v>
      </c>
      <c r="AE2560" s="1071">
        <f t="shared" si="1019"/>
        <v>0</v>
      </c>
      <c r="AF2560" s="1071">
        <f t="shared" si="1020"/>
        <v>0</v>
      </c>
      <c r="AG2560" s="1071">
        <f t="shared" si="1020"/>
        <v>0</v>
      </c>
      <c r="AH2560" s="1071">
        <f t="shared" si="1020"/>
        <v>0</v>
      </c>
      <c r="AI2560" s="1060">
        <f t="shared" si="1025"/>
        <v>0</v>
      </c>
      <c r="AJ2560" s="1102"/>
      <c r="AK2560" s="1063"/>
      <c r="AL2560" s="1103"/>
      <c r="AM2560" s="1063"/>
      <c r="AN2560" s="1085">
        <f t="shared" si="1021"/>
        <v>0</v>
      </c>
      <c r="AO2560" s="1061">
        <f t="shared" si="1022"/>
        <v>0</v>
      </c>
      <c r="AP2560" s="1061">
        <f t="shared" si="1022"/>
        <v>0</v>
      </c>
      <c r="AQ2560" s="1061">
        <f t="shared" si="1022"/>
        <v>0</v>
      </c>
      <c r="AR2560" s="1061">
        <f t="shared" si="1022"/>
        <v>0</v>
      </c>
      <c r="AS2560" s="1061">
        <f t="shared" si="1022"/>
        <v>0</v>
      </c>
      <c r="AT2560" s="850">
        <f t="shared" si="1028"/>
        <v>0</v>
      </c>
      <c r="AU2560" s="893" t="s">
        <v>834</v>
      </c>
      <c r="AV2560" s="894"/>
      <c r="AW2560" s="894"/>
      <c r="AX2560" s="894"/>
      <c r="AY2560" s="894"/>
      <c r="AZ2560" s="870">
        <f>SUM(AZ2550:AZ2559)</f>
        <v>3788</v>
      </c>
    </row>
    <row r="2561" spans="1:52" ht="13.5" customHeight="1">
      <c r="A2561" s="838">
        <f t="shared" si="1026"/>
        <v>14</v>
      </c>
      <c r="B2561" s="1039" t="s">
        <v>48</v>
      </c>
      <c r="C2561" s="817" t="s">
        <v>389</v>
      </c>
      <c r="D2561" s="1054">
        <v>23</v>
      </c>
      <c r="E2561" s="921">
        <v>23</v>
      </c>
      <c r="F2561" s="1061"/>
      <c r="G2561" s="1086"/>
      <c r="H2561" s="1063">
        <v>0.2</v>
      </c>
      <c r="I2561" s="1077"/>
      <c r="J2561" s="1060">
        <f t="shared" si="1017"/>
        <v>4.6000000000000005</v>
      </c>
      <c r="K2561" s="1061"/>
      <c r="L2561" s="1061"/>
      <c r="M2561" s="1063">
        <v>0.3</v>
      </c>
      <c r="N2561" s="1063"/>
      <c r="O2561" s="1060">
        <f t="shared" si="1032"/>
        <v>6.8999999999999995</v>
      </c>
      <c r="P2561" s="1093"/>
      <c r="Q2561" s="1061"/>
      <c r="R2561" s="1100">
        <v>0.3</v>
      </c>
      <c r="S2561" s="1063"/>
      <c r="T2561" s="1079">
        <f t="shared" si="1018"/>
        <v>6.8999999999999995</v>
      </c>
      <c r="U2561" s="1061">
        <f t="shared" si="1031"/>
        <v>0</v>
      </c>
      <c r="V2561" s="1061">
        <f t="shared" si="1030"/>
        <v>0</v>
      </c>
      <c r="W2561" s="1063">
        <f t="shared" si="1023"/>
        <v>0.8</v>
      </c>
      <c r="X2561" s="1063">
        <f t="shared" si="1023"/>
        <v>0</v>
      </c>
      <c r="Y2561" s="1060">
        <f t="shared" si="1023"/>
        <v>18.399999999999999</v>
      </c>
      <c r="Z2561" s="1080">
        <f t="shared" si="1027"/>
        <v>14</v>
      </c>
      <c r="AA2561" s="1101" t="str">
        <f t="shared" si="1024"/>
        <v>Mật mía</v>
      </c>
      <c r="AB2561" s="1082" t="str">
        <f t="shared" si="1024"/>
        <v>lít</v>
      </c>
      <c r="AC2561" s="1083">
        <f t="shared" si="1024"/>
        <v>23</v>
      </c>
      <c r="AD2561" s="1089">
        <f t="shared" si="1024"/>
        <v>23</v>
      </c>
      <c r="AE2561" s="1071">
        <f t="shared" si="1019"/>
        <v>0</v>
      </c>
      <c r="AF2561" s="1071">
        <f t="shared" si="1020"/>
        <v>0</v>
      </c>
      <c r="AG2561" s="1071">
        <f t="shared" si="1020"/>
        <v>1.3000000000000007</v>
      </c>
      <c r="AH2561" s="1071">
        <f t="shared" si="1020"/>
        <v>0</v>
      </c>
      <c r="AI2561" s="1060">
        <f t="shared" si="1025"/>
        <v>29.900000000000016</v>
      </c>
      <c r="AJ2561" s="1102"/>
      <c r="AK2561" s="1063"/>
      <c r="AL2561" s="1103"/>
      <c r="AM2561" s="1063"/>
      <c r="AN2561" s="1085">
        <f t="shared" si="1021"/>
        <v>0</v>
      </c>
      <c r="AO2561" s="1061">
        <f t="shared" si="1022"/>
        <v>0</v>
      </c>
      <c r="AP2561" s="1061">
        <f t="shared" si="1022"/>
        <v>0</v>
      </c>
      <c r="AQ2561" s="1061">
        <f t="shared" si="1022"/>
        <v>0.8</v>
      </c>
      <c r="AR2561" s="1061">
        <f t="shared" si="1022"/>
        <v>0</v>
      </c>
      <c r="AS2561" s="1061">
        <f t="shared" si="1022"/>
        <v>18.399999999999999</v>
      </c>
      <c r="AT2561" s="850">
        <f t="shared" si="1028"/>
        <v>0</v>
      </c>
      <c r="AU2561" s="1255" t="s">
        <v>835</v>
      </c>
      <c r="AV2561" s="1256"/>
      <c r="AW2561" s="1256"/>
      <c r="AX2561" s="1256"/>
      <c r="AY2561" s="1256"/>
      <c r="AZ2561" s="870">
        <f>Q2619</f>
        <v>2265.0999999999967</v>
      </c>
    </row>
    <row r="2562" spans="1:52" ht="13.5" customHeight="1">
      <c r="A2562" s="838">
        <f t="shared" si="1026"/>
        <v>15</v>
      </c>
      <c r="B2562" s="1039" t="s">
        <v>514</v>
      </c>
      <c r="C2562" s="817" t="s">
        <v>66</v>
      </c>
      <c r="D2562" s="1054">
        <v>80</v>
      </c>
      <c r="E2562" s="921">
        <v>80</v>
      </c>
      <c r="F2562" s="1061"/>
      <c r="G2562" s="1086"/>
      <c r="H2562" s="1063"/>
      <c r="I2562" s="1077"/>
      <c r="J2562" s="1060">
        <f t="shared" si="1017"/>
        <v>0</v>
      </c>
      <c r="K2562" s="1061"/>
      <c r="L2562" s="1061"/>
      <c r="M2562" s="1063">
        <v>0.2</v>
      </c>
      <c r="N2562" s="1063"/>
      <c r="O2562" s="1060">
        <f t="shared" si="1032"/>
        <v>16</v>
      </c>
      <c r="P2562" s="1093"/>
      <c r="Q2562" s="1061"/>
      <c r="R2562" s="1100">
        <v>0.2</v>
      </c>
      <c r="S2562" s="1063"/>
      <c r="T2562" s="1079">
        <f t="shared" si="1018"/>
        <v>16</v>
      </c>
      <c r="U2562" s="1061">
        <f t="shared" si="1031"/>
        <v>0</v>
      </c>
      <c r="V2562" s="1061">
        <f t="shared" si="1030"/>
        <v>0</v>
      </c>
      <c r="W2562" s="1063">
        <f t="shared" si="1023"/>
        <v>0.4</v>
      </c>
      <c r="X2562" s="1063">
        <f t="shared" si="1023"/>
        <v>0</v>
      </c>
      <c r="Y2562" s="1060">
        <f t="shared" si="1023"/>
        <v>32</v>
      </c>
      <c r="Z2562" s="1080">
        <f t="shared" si="1027"/>
        <v>15</v>
      </c>
      <c r="AA2562" s="1101" t="str">
        <f t="shared" si="1024"/>
        <v>Ót bột</v>
      </c>
      <c r="AB2562" s="1082" t="str">
        <f t="shared" si="1024"/>
        <v>kg</v>
      </c>
      <c r="AC2562" s="1083">
        <f t="shared" si="1024"/>
        <v>80</v>
      </c>
      <c r="AD2562" s="1089">
        <f t="shared" si="1024"/>
        <v>80</v>
      </c>
      <c r="AE2562" s="1071">
        <f t="shared" si="1019"/>
        <v>0</v>
      </c>
      <c r="AF2562" s="1071">
        <f t="shared" si="1020"/>
        <v>0</v>
      </c>
      <c r="AG2562" s="1071">
        <f t="shared" si="1020"/>
        <v>3.9000000000000035</v>
      </c>
      <c r="AH2562" s="1071">
        <f t="shared" si="1020"/>
        <v>0</v>
      </c>
      <c r="AI2562" s="1060">
        <f t="shared" si="1025"/>
        <v>312.00000000000028</v>
      </c>
      <c r="AJ2562" s="1102"/>
      <c r="AK2562" s="1063"/>
      <c r="AL2562" s="1103">
        <v>5</v>
      </c>
      <c r="AM2562" s="1063"/>
      <c r="AN2562" s="1085">
        <f t="shared" si="1021"/>
        <v>400</v>
      </c>
      <c r="AO2562" s="1061">
        <f t="shared" si="1022"/>
        <v>0</v>
      </c>
      <c r="AP2562" s="1061">
        <f t="shared" si="1022"/>
        <v>0</v>
      </c>
      <c r="AQ2562" s="1061">
        <f t="shared" si="1022"/>
        <v>0.4</v>
      </c>
      <c r="AR2562" s="1061">
        <f t="shared" si="1022"/>
        <v>0</v>
      </c>
      <c r="AS2562" s="1061">
        <f t="shared" si="1022"/>
        <v>32</v>
      </c>
      <c r="AT2562" s="850">
        <f t="shared" si="1028"/>
        <v>0</v>
      </c>
      <c r="AU2562" s="1255" t="s">
        <v>836</v>
      </c>
      <c r="AV2562" s="1256"/>
      <c r="AW2562" s="1256"/>
      <c r="AX2562" s="1256"/>
      <c r="AY2562" s="1256"/>
      <c r="AZ2562" s="870"/>
    </row>
    <row r="2563" spans="1:52" ht="13.5" customHeight="1">
      <c r="A2563" s="838">
        <f t="shared" si="1026"/>
        <v>16</v>
      </c>
      <c r="B2563" s="1039" t="s">
        <v>49</v>
      </c>
      <c r="C2563" s="817" t="s">
        <v>66</v>
      </c>
      <c r="D2563" s="1054">
        <v>40</v>
      </c>
      <c r="E2563" s="921">
        <v>40</v>
      </c>
      <c r="F2563" s="1061"/>
      <c r="G2563" s="1086"/>
      <c r="H2563" s="1063"/>
      <c r="I2563" s="1077"/>
      <c r="J2563" s="1060">
        <f t="shared" si="1017"/>
        <v>0</v>
      </c>
      <c r="K2563" s="1061"/>
      <c r="L2563" s="1061"/>
      <c r="M2563" s="1063">
        <v>0.2</v>
      </c>
      <c r="N2563" s="1063"/>
      <c r="O2563" s="1060">
        <f t="shared" si="1032"/>
        <v>8</v>
      </c>
      <c r="P2563" s="1093"/>
      <c r="Q2563" s="1061"/>
      <c r="R2563" s="1100">
        <v>0.2</v>
      </c>
      <c r="S2563" s="1063"/>
      <c r="T2563" s="1079">
        <f t="shared" si="1018"/>
        <v>8</v>
      </c>
      <c r="U2563" s="1061">
        <f t="shared" si="1031"/>
        <v>0</v>
      </c>
      <c r="V2563" s="1061">
        <f t="shared" si="1030"/>
        <v>0</v>
      </c>
      <c r="W2563" s="1063">
        <f t="shared" si="1023"/>
        <v>0.4</v>
      </c>
      <c r="X2563" s="1063">
        <f t="shared" si="1023"/>
        <v>0</v>
      </c>
      <c r="Y2563" s="1111">
        <f t="shared" si="1023"/>
        <v>16</v>
      </c>
      <c r="Z2563" s="1080">
        <f t="shared" si="1027"/>
        <v>16</v>
      </c>
      <c r="AA2563" s="1101" t="str">
        <f t="shared" si="1024"/>
        <v>Bột nghệ</v>
      </c>
      <c r="AB2563" s="1082" t="str">
        <f t="shared" si="1024"/>
        <v>kg</v>
      </c>
      <c r="AC2563" s="1083">
        <f t="shared" si="1024"/>
        <v>40</v>
      </c>
      <c r="AD2563" s="1089">
        <f t="shared" si="1024"/>
        <v>40</v>
      </c>
      <c r="AE2563" s="1071">
        <f t="shared" si="1019"/>
        <v>0</v>
      </c>
      <c r="AF2563" s="1071">
        <f t="shared" si="1020"/>
        <v>0</v>
      </c>
      <c r="AG2563" s="1071">
        <f t="shared" si="1020"/>
        <v>5.8999999999999844</v>
      </c>
      <c r="AH2563" s="1071">
        <f t="shared" si="1020"/>
        <v>0</v>
      </c>
      <c r="AI2563" s="1060">
        <f t="shared" si="1025"/>
        <v>235.99999999999937</v>
      </c>
      <c r="AJ2563" s="1102"/>
      <c r="AK2563" s="1063"/>
      <c r="AL2563" s="1103"/>
      <c r="AM2563" s="1063"/>
      <c r="AN2563" s="1085">
        <f t="shared" si="1021"/>
        <v>0</v>
      </c>
      <c r="AO2563" s="1061">
        <f t="shared" si="1022"/>
        <v>0</v>
      </c>
      <c r="AP2563" s="1061">
        <f t="shared" si="1022"/>
        <v>0</v>
      </c>
      <c r="AQ2563" s="1061">
        <f t="shared" si="1022"/>
        <v>0.4</v>
      </c>
      <c r="AR2563" s="1061">
        <f t="shared" si="1022"/>
        <v>0</v>
      </c>
      <c r="AS2563" s="1061">
        <f t="shared" si="1022"/>
        <v>16</v>
      </c>
      <c r="AT2563" s="850">
        <f t="shared" si="1028"/>
        <v>0</v>
      </c>
      <c r="AU2563" s="1255" t="s">
        <v>799</v>
      </c>
      <c r="AV2563" s="1256"/>
      <c r="AW2563" s="1256"/>
      <c r="AX2563" s="1256"/>
      <c r="AY2563" s="1256"/>
      <c r="AZ2563" s="870"/>
    </row>
    <row r="2564" spans="1:52" ht="13.5" customHeight="1">
      <c r="A2564" s="838">
        <f t="shared" si="1026"/>
        <v>17</v>
      </c>
      <c r="B2564" s="920" t="s">
        <v>373</v>
      </c>
      <c r="C2564" s="817" t="s">
        <v>66</v>
      </c>
      <c r="D2564" s="1054">
        <v>43</v>
      </c>
      <c r="E2564" s="921">
        <v>43</v>
      </c>
      <c r="F2564" s="1061"/>
      <c r="G2564" s="1086"/>
      <c r="H2564" s="1063"/>
      <c r="I2564" s="1077"/>
      <c r="J2564" s="1060">
        <f t="shared" si="1017"/>
        <v>0</v>
      </c>
      <c r="K2564" s="1061"/>
      <c r="L2564" s="1061"/>
      <c r="M2564" s="1063">
        <v>0.8</v>
      </c>
      <c r="N2564" s="1063"/>
      <c r="O2564" s="1060">
        <f t="shared" si="1032"/>
        <v>34.4</v>
      </c>
      <c r="P2564" s="1093"/>
      <c r="Q2564" s="1061"/>
      <c r="R2564" s="1100">
        <v>0.7</v>
      </c>
      <c r="S2564" s="1063"/>
      <c r="T2564" s="1079">
        <f t="shared" si="1018"/>
        <v>30.099999999999998</v>
      </c>
      <c r="U2564" s="1061">
        <f t="shared" si="1031"/>
        <v>0</v>
      </c>
      <c r="V2564" s="1061">
        <f t="shared" si="1030"/>
        <v>0</v>
      </c>
      <c r="W2564" s="1063">
        <f t="shared" si="1023"/>
        <v>1.5</v>
      </c>
      <c r="X2564" s="1063">
        <f t="shared" si="1023"/>
        <v>0</v>
      </c>
      <c r="Y2564" s="1060">
        <f t="shared" si="1023"/>
        <v>64.5</v>
      </c>
      <c r="Z2564" s="1080">
        <f t="shared" si="1027"/>
        <v>17</v>
      </c>
      <c r="AA2564" s="1081" t="str">
        <f t="shared" si="1024"/>
        <v>Vừng lạc</v>
      </c>
      <c r="AB2564" s="1082" t="str">
        <f t="shared" si="1024"/>
        <v>kg</v>
      </c>
      <c r="AC2564" s="1083">
        <f t="shared" si="1024"/>
        <v>43</v>
      </c>
      <c r="AD2564" s="1089">
        <f t="shared" si="1024"/>
        <v>43</v>
      </c>
      <c r="AE2564" s="1071">
        <f t="shared" si="1019"/>
        <v>0</v>
      </c>
      <c r="AF2564" s="1071">
        <f>AF2482+AK2482-AP2482</f>
        <v>0</v>
      </c>
      <c r="AG2564" s="1071">
        <f>AG2482+AL2482-AQ2482</f>
        <v>13.8</v>
      </c>
      <c r="AH2564" s="1071">
        <f>AH2482+AM2482-AR2482</f>
        <v>0</v>
      </c>
      <c r="AI2564" s="1060">
        <f t="shared" si="1025"/>
        <v>593.4</v>
      </c>
      <c r="AJ2564" s="1102">
        <f>U2564</f>
        <v>0</v>
      </c>
      <c r="AK2564" s="1102">
        <f>V2564</f>
        <v>0</v>
      </c>
      <c r="AL2564" s="1112"/>
      <c r="AM2564" s="1102">
        <f>X2564</f>
        <v>0</v>
      </c>
      <c r="AN2564" s="1085">
        <f t="shared" si="1021"/>
        <v>0</v>
      </c>
      <c r="AO2564" s="1061">
        <f t="shared" si="1022"/>
        <v>0</v>
      </c>
      <c r="AP2564" s="1061">
        <f t="shared" si="1022"/>
        <v>0</v>
      </c>
      <c r="AQ2564" s="1061">
        <f t="shared" si="1022"/>
        <v>1.5</v>
      </c>
      <c r="AR2564" s="1061">
        <f t="shared" si="1022"/>
        <v>0</v>
      </c>
      <c r="AS2564" s="1061">
        <f t="shared" si="1022"/>
        <v>64.5</v>
      </c>
      <c r="AT2564" s="850">
        <f t="shared" si="1028"/>
        <v>0</v>
      </c>
      <c r="AU2564" s="1255" t="s">
        <v>800</v>
      </c>
      <c r="AV2564" s="1256"/>
      <c r="AW2564" s="1256"/>
      <c r="AX2564" s="1256"/>
      <c r="AY2564" s="1256"/>
      <c r="AZ2564" s="870"/>
    </row>
    <row r="2565" spans="1:52" ht="13.5" customHeight="1">
      <c r="A2565" s="838">
        <f t="shared" si="1026"/>
        <v>18</v>
      </c>
      <c r="B2565" s="931" t="s">
        <v>853</v>
      </c>
      <c r="C2565" s="817" t="s">
        <v>66</v>
      </c>
      <c r="D2565" s="1054">
        <v>30</v>
      </c>
      <c r="E2565" s="921">
        <v>6</v>
      </c>
      <c r="F2565" s="1061"/>
      <c r="G2565" s="1086"/>
      <c r="H2565" s="1063"/>
      <c r="I2565" s="1077"/>
      <c r="J2565" s="1060">
        <f t="shared" si="1017"/>
        <v>0</v>
      </c>
      <c r="K2565" s="1061"/>
      <c r="L2565" s="1061"/>
      <c r="M2565" s="1063">
        <v>0.5</v>
      </c>
      <c r="N2565" s="1063"/>
      <c r="O2565" s="1060">
        <f t="shared" si="1032"/>
        <v>3</v>
      </c>
      <c r="P2565" s="1093"/>
      <c r="Q2565" s="1061"/>
      <c r="R2565" s="1100">
        <v>0.5</v>
      </c>
      <c r="S2565" s="1063"/>
      <c r="T2565" s="1079">
        <f t="shared" si="1018"/>
        <v>3</v>
      </c>
      <c r="U2565" s="1061"/>
      <c r="V2565" s="1061">
        <f t="shared" si="1030"/>
        <v>0</v>
      </c>
      <c r="W2565" s="1063">
        <f t="shared" si="1030"/>
        <v>1</v>
      </c>
      <c r="X2565" s="1063">
        <f t="shared" si="1030"/>
        <v>0</v>
      </c>
      <c r="Y2565" s="1060">
        <f t="shared" si="1030"/>
        <v>6</v>
      </c>
      <c r="Z2565" s="1080">
        <f t="shared" si="1027"/>
        <v>18</v>
      </c>
      <c r="AA2565" s="1081" t="str">
        <f t="shared" si="1024"/>
        <v>Tăm bao tay</v>
      </c>
      <c r="AB2565" s="1082" t="str">
        <f t="shared" si="1024"/>
        <v>kg</v>
      </c>
      <c r="AC2565" s="1083">
        <f t="shared" si="1024"/>
        <v>30</v>
      </c>
      <c r="AD2565" s="1089">
        <f t="shared" si="1024"/>
        <v>6</v>
      </c>
      <c r="AE2565" s="1071">
        <f t="shared" ref="AE2565:AH2580" si="1033">AE2483+AJ2483-AO2483</f>
        <v>0</v>
      </c>
      <c r="AF2565" s="1071">
        <f t="shared" si="1033"/>
        <v>0</v>
      </c>
      <c r="AG2565" s="1071">
        <f t="shared" si="1033"/>
        <v>2.5</v>
      </c>
      <c r="AH2565" s="1071">
        <f t="shared" si="1033"/>
        <v>0</v>
      </c>
      <c r="AI2565" s="1060">
        <f t="shared" si="1025"/>
        <v>15</v>
      </c>
      <c r="AJ2565" s="1102">
        <f t="shared" ref="AJ2565:AL2607" si="1034">U2565</f>
        <v>0</v>
      </c>
      <c r="AK2565" s="1102">
        <f t="shared" si="1034"/>
        <v>0</v>
      </c>
      <c r="AL2565" s="1112"/>
      <c r="AM2565" s="1102">
        <f t="shared" ref="AM2565:AM2607" si="1035">X2565</f>
        <v>0</v>
      </c>
      <c r="AN2565" s="1085">
        <f t="shared" ref="AN2565:AN2607" si="1036">SUM(AJ2565:AM2565)*$E2565</f>
        <v>0</v>
      </c>
      <c r="AO2565" s="1061">
        <f t="shared" si="1022"/>
        <v>0</v>
      </c>
      <c r="AP2565" s="1061">
        <f t="shared" si="1022"/>
        <v>0</v>
      </c>
      <c r="AQ2565" s="1061">
        <f t="shared" si="1022"/>
        <v>1</v>
      </c>
      <c r="AR2565" s="1061">
        <f t="shared" si="1022"/>
        <v>0</v>
      </c>
      <c r="AS2565" s="1061">
        <f t="shared" si="1022"/>
        <v>6</v>
      </c>
      <c r="AT2565" s="850">
        <f t="shared" si="1028"/>
        <v>24</v>
      </c>
      <c r="AU2565" s="1255" t="s">
        <v>801</v>
      </c>
      <c r="AV2565" s="1256"/>
      <c r="AW2565" s="1256"/>
      <c r="AX2565" s="1256"/>
      <c r="AY2565" s="1256"/>
      <c r="AZ2565" s="870"/>
    </row>
    <row r="2566" spans="1:52" ht="13.5" customHeight="1">
      <c r="A2566" s="838">
        <f t="shared" si="1026"/>
        <v>19</v>
      </c>
      <c r="B2566" s="931" t="s">
        <v>176</v>
      </c>
      <c r="C2566" s="896" t="s">
        <v>389</v>
      </c>
      <c r="D2566" s="1113">
        <v>9</v>
      </c>
      <c r="E2566" s="1114">
        <v>9</v>
      </c>
      <c r="F2566" s="1061"/>
      <c r="G2566" s="1090"/>
      <c r="H2566" s="1063"/>
      <c r="I2566" s="1077"/>
      <c r="J2566" s="1060">
        <f t="shared" si="1017"/>
        <v>0</v>
      </c>
      <c r="K2566" s="1061" t="s">
        <v>887</v>
      </c>
      <c r="L2566" s="1061"/>
      <c r="M2566" s="1063">
        <v>0.5</v>
      </c>
      <c r="N2566" s="1063"/>
      <c r="O2566" s="1060">
        <f t="shared" si="1032"/>
        <v>4.5</v>
      </c>
      <c r="P2566" s="1093"/>
      <c r="Q2566" s="1065"/>
      <c r="R2566" s="1100">
        <v>0.5</v>
      </c>
      <c r="S2566" s="1063"/>
      <c r="T2566" s="1079">
        <f t="shared" si="1018"/>
        <v>4.5</v>
      </c>
      <c r="U2566" s="1061">
        <f>SUM(F2566,K2566,P2566)</f>
        <v>0</v>
      </c>
      <c r="V2566" s="1061">
        <f t="shared" si="1030"/>
        <v>0</v>
      </c>
      <c r="W2566" s="1063">
        <f t="shared" si="1030"/>
        <v>1</v>
      </c>
      <c r="X2566" s="1063">
        <f t="shared" si="1030"/>
        <v>0</v>
      </c>
      <c r="Y2566" s="1060">
        <f t="shared" si="1030"/>
        <v>9</v>
      </c>
      <c r="Z2566" s="1080">
        <f t="shared" si="1027"/>
        <v>19</v>
      </c>
      <c r="AA2566" s="1081" t="str">
        <f t="shared" si="1024"/>
        <v>Dấm chua</v>
      </c>
      <c r="AB2566" s="1082" t="str">
        <f t="shared" si="1024"/>
        <v>lít</v>
      </c>
      <c r="AC2566" s="1083">
        <f t="shared" si="1024"/>
        <v>9</v>
      </c>
      <c r="AD2566" s="1089">
        <f t="shared" si="1024"/>
        <v>9</v>
      </c>
      <c r="AE2566" s="1071">
        <f t="shared" si="1033"/>
        <v>0</v>
      </c>
      <c r="AF2566" s="1071">
        <f t="shared" si="1033"/>
        <v>0</v>
      </c>
      <c r="AG2566" s="1071">
        <f t="shared" si="1033"/>
        <v>5</v>
      </c>
      <c r="AH2566" s="1071">
        <f t="shared" si="1033"/>
        <v>0</v>
      </c>
      <c r="AI2566" s="1060">
        <f t="shared" si="1025"/>
        <v>45</v>
      </c>
      <c r="AJ2566" s="1102">
        <f t="shared" si="1034"/>
        <v>0</v>
      </c>
      <c r="AK2566" s="1102">
        <f t="shared" si="1034"/>
        <v>0</v>
      </c>
      <c r="AL2566" s="1112"/>
      <c r="AM2566" s="1102">
        <f t="shared" si="1035"/>
        <v>0</v>
      </c>
      <c r="AN2566" s="1085">
        <f t="shared" si="1036"/>
        <v>0</v>
      </c>
      <c r="AO2566" s="1061">
        <f t="shared" si="1022"/>
        <v>0</v>
      </c>
      <c r="AP2566" s="1061">
        <f t="shared" si="1022"/>
        <v>0</v>
      </c>
      <c r="AQ2566" s="1061">
        <f t="shared" si="1022"/>
        <v>1</v>
      </c>
      <c r="AR2566" s="1061">
        <f t="shared" si="1022"/>
        <v>0</v>
      </c>
      <c r="AS2566" s="1061">
        <f t="shared" si="1022"/>
        <v>9</v>
      </c>
      <c r="AT2566" s="850">
        <f t="shared" si="1028"/>
        <v>0</v>
      </c>
      <c r="AU2566" s="893" t="s">
        <v>802</v>
      </c>
      <c r="AV2566" s="894"/>
      <c r="AW2566" s="894"/>
      <c r="AX2566" s="894"/>
      <c r="AY2566" s="894"/>
      <c r="AZ2566" s="870">
        <f>AZ2560+SUM(AZ2561:AZ2565)</f>
        <v>6053.0999999999967</v>
      </c>
    </row>
    <row r="2567" spans="1:52" ht="13.5" customHeight="1">
      <c r="A2567" s="838">
        <f t="shared" si="1026"/>
        <v>20</v>
      </c>
      <c r="B2567" s="911" t="s">
        <v>158</v>
      </c>
      <c r="C2567" s="902" t="s">
        <v>66</v>
      </c>
      <c r="D2567" s="1115">
        <v>30</v>
      </c>
      <c r="E2567" s="1116">
        <v>30</v>
      </c>
      <c r="F2567" s="1061"/>
      <c r="G2567" s="1090"/>
      <c r="H2567" s="1063">
        <v>0.5</v>
      </c>
      <c r="I2567" s="1077"/>
      <c r="J2567" s="1060">
        <f t="shared" si="1017"/>
        <v>15</v>
      </c>
      <c r="K2567" s="1065"/>
      <c r="L2567" s="1071"/>
      <c r="M2567" s="1063">
        <v>0.5</v>
      </c>
      <c r="N2567" s="1063"/>
      <c r="O2567" s="1060">
        <f t="shared" si="1032"/>
        <v>15</v>
      </c>
      <c r="P2567" s="1088"/>
      <c r="Q2567" s="1071"/>
      <c r="R2567" s="1110">
        <v>0.5</v>
      </c>
      <c r="S2567" s="1063"/>
      <c r="T2567" s="1079">
        <f t="shared" si="1018"/>
        <v>15</v>
      </c>
      <c r="U2567" s="1061">
        <f>SUM(F2567,K2567,P2567)</f>
        <v>0</v>
      </c>
      <c r="V2567" s="1071">
        <f t="shared" si="1030"/>
        <v>0</v>
      </c>
      <c r="W2567" s="1063">
        <f t="shared" si="1030"/>
        <v>1.5</v>
      </c>
      <c r="X2567" s="1063">
        <f t="shared" si="1030"/>
        <v>0</v>
      </c>
      <c r="Y2567" s="1060">
        <f t="shared" si="1030"/>
        <v>45</v>
      </c>
      <c r="Z2567" s="1080">
        <f t="shared" si="1027"/>
        <v>20</v>
      </c>
      <c r="AA2567" s="1081" t="str">
        <f t="shared" si="1024"/>
        <v>Chè vằng</v>
      </c>
      <c r="AB2567" s="1082" t="str">
        <f t="shared" si="1024"/>
        <v>kg</v>
      </c>
      <c r="AC2567" s="1083">
        <f t="shared" si="1024"/>
        <v>30</v>
      </c>
      <c r="AD2567" s="1089">
        <f t="shared" si="1024"/>
        <v>30</v>
      </c>
      <c r="AE2567" s="1071">
        <f t="shared" si="1033"/>
        <v>0</v>
      </c>
      <c r="AF2567" s="1071">
        <f t="shared" si="1033"/>
        <v>0</v>
      </c>
      <c r="AG2567" s="1071">
        <f t="shared" si="1033"/>
        <v>8</v>
      </c>
      <c r="AH2567" s="1071">
        <f t="shared" si="1033"/>
        <v>0</v>
      </c>
      <c r="AI2567" s="1060">
        <f t="shared" si="1025"/>
        <v>240</v>
      </c>
      <c r="AJ2567" s="1102">
        <f t="shared" si="1034"/>
        <v>0</v>
      </c>
      <c r="AK2567" s="1102">
        <f t="shared" si="1034"/>
        <v>0</v>
      </c>
      <c r="AL2567" s="1112"/>
      <c r="AM2567" s="1102">
        <f t="shared" si="1035"/>
        <v>0</v>
      </c>
      <c r="AN2567" s="1085">
        <f t="shared" si="1036"/>
        <v>0</v>
      </c>
      <c r="AO2567" s="1061">
        <f t="shared" si="1022"/>
        <v>0</v>
      </c>
      <c r="AP2567" s="1061">
        <f t="shared" si="1022"/>
        <v>0</v>
      </c>
      <c r="AQ2567" s="1061">
        <f t="shared" si="1022"/>
        <v>1.5</v>
      </c>
      <c r="AR2567" s="1061">
        <f t="shared" si="1022"/>
        <v>0</v>
      </c>
      <c r="AS2567" s="1061">
        <f t="shared" si="1022"/>
        <v>45</v>
      </c>
      <c r="AT2567" s="850">
        <f t="shared" si="1028"/>
        <v>0</v>
      </c>
      <c r="AU2567" s="1274" t="s">
        <v>803</v>
      </c>
      <c r="AV2567" s="1275"/>
      <c r="AW2567" s="1275"/>
      <c r="AX2567" s="1275"/>
      <c r="AY2567" s="1275"/>
      <c r="AZ2567" s="870"/>
    </row>
    <row r="2568" spans="1:52" ht="13.5" customHeight="1">
      <c r="A2568" s="838">
        <f t="shared" si="1026"/>
        <v>21</v>
      </c>
      <c r="B2568" s="911" t="s">
        <v>166</v>
      </c>
      <c r="C2568" s="844" t="s">
        <v>66</v>
      </c>
      <c r="D2568" s="1117">
        <v>30</v>
      </c>
      <c r="E2568" s="1060">
        <v>30</v>
      </c>
      <c r="F2568" s="1065"/>
      <c r="G2568" s="1090"/>
      <c r="H2568" s="1063"/>
      <c r="I2568" s="1091"/>
      <c r="J2568" s="1060">
        <f t="shared" si="1017"/>
        <v>0</v>
      </c>
      <c r="K2568" s="1061"/>
      <c r="L2568" s="1065"/>
      <c r="M2568" s="1063"/>
      <c r="N2568" s="1063"/>
      <c r="O2568" s="1060">
        <f t="shared" si="1032"/>
        <v>0</v>
      </c>
      <c r="P2568" s="1056"/>
      <c r="Q2568" s="1065"/>
      <c r="R2568" s="1100"/>
      <c r="S2568" s="1063"/>
      <c r="T2568" s="1079">
        <f t="shared" si="1018"/>
        <v>0</v>
      </c>
      <c r="U2568" s="1061">
        <f>SUM(F2568,K2568,P2568)</f>
        <v>0</v>
      </c>
      <c r="V2568" s="1061">
        <f t="shared" si="1030"/>
        <v>0</v>
      </c>
      <c r="W2568" s="1063">
        <f t="shared" si="1030"/>
        <v>0</v>
      </c>
      <c r="X2568" s="1063">
        <f t="shared" si="1030"/>
        <v>0</v>
      </c>
      <c r="Y2568" s="1060">
        <f t="shared" si="1030"/>
        <v>0</v>
      </c>
      <c r="Z2568" s="1080">
        <f t="shared" si="1027"/>
        <v>21</v>
      </c>
      <c r="AA2568" s="1081" t="str">
        <f t="shared" si="1024"/>
        <v>Hành tăm</v>
      </c>
      <c r="AB2568" s="1082" t="str">
        <f t="shared" si="1024"/>
        <v>kg</v>
      </c>
      <c r="AC2568" s="1083">
        <f t="shared" si="1024"/>
        <v>30</v>
      </c>
      <c r="AD2568" s="1089">
        <f t="shared" si="1024"/>
        <v>30</v>
      </c>
      <c r="AE2568" s="1071">
        <f t="shared" si="1033"/>
        <v>0</v>
      </c>
      <c r="AF2568" s="1071">
        <f t="shared" si="1033"/>
        <v>0</v>
      </c>
      <c r="AG2568" s="1071">
        <f t="shared" si="1033"/>
        <v>1.8999999999999966</v>
      </c>
      <c r="AH2568" s="1071">
        <f t="shared" si="1033"/>
        <v>0</v>
      </c>
      <c r="AI2568" s="1060">
        <f t="shared" si="1025"/>
        <v>56.999999999999901</v>
      </c>
      <c r="AJ2568" s="1102">
        <f t="shared" si="1034"/>
        <v>0</v>
      </c>
      <c r="AK2568" s="1102">
        <f t="shared" si="1034"/>
        <v>0</v>
      </c>
      <c r="AL2568" s="1112"/>
      <c r="AM2568" s="1102">
        <f t="shared" si="1035"/>
        <v>0</v>
      </c>
      <c r="AN2568" s="1085">
        <f t="shared" si="1036"/>
        <v>0</v>
      </c>
      <c r="AO2568" s="1061">
        <f t="shared" si="1022"/>
        <v>0</v>
      </c>
      <c r="AP2568" s="1061">
        <f t="shared" si="1022"/>
        <v>0</v>
      </c>
      <c r="AQ2568" s="1061">
        <f t="shared" si="1022"/>
        <v>0</v>
      </c>
      <c r="AR2568" s="1061">
        <f t="shared" si="1022"/>
        <v>0</v>
      </c>
      <c r="AS2568" s="1061">
        <f t="shared" si="1022"/>
        <v>0</v>
      </c>
      <c r="AT2568" s="850">
        <f t="shared" si="1028"/>
        <v>0</v>
      </c>
      <c r="AU2568" s="4" t="s">
        <v>804</v>
      </c>
      <c r="AV2568" s="3"/>
      <c r="AW2568" s="3"/>
      <c r="AX2568" s="3"/>
      <c r="AY2568" s="3"/>
      <c r="AZ2568" s="870">
        <f>Y2617</f>
        <v>3787.6</v>
      </c>
    </row>
    <row r="2569" spans="1:52" ht="13.5" customHeight="1">
      <c r="A2569" s="838">
        <f t="shared" si="1026"/>
        <v>22</v>
      </c>
      <c r="B2569" s="911" t="s">
        <v>145</v>
      </c>
      <c r="C2569" s="844" t="s">
        <v>389</v>
      </c>
      <c r="D2569" s="1117">
        <v>16</v>
      </c>
      <c r="E2569" s="1060">
        <v>16</v>
      </c>
      <c r="F2569" s="1061"/>
      <c r="G2569" s="1090"/>
      <c r="H2569" s="1063">
        <v>1</v>
      </c>
      <c r="I2569" s="1077"/>
      <c r="J2569" s="1060">
        <f t="shared" si="1017"/>
        <v>16</v>
      </c>
      <c r="K2569" s="1103"/>
      <c r="L2569" s="1071"/>
      <c r="M2569" s="1063">
        <v>1</v>
      </c>
      <c r="N2569" s="1118"/>
      <c r="O2569" s="1060">
        <f t="shared" si="1032"/>
        <v>16</v>
      </c>
      <c r="P2569" s="1056"/>
      <c r="Q2569" s="1071"/>
      <c r="R2569" s="1100">
        <v>1</v>
      </c>
      <c r="S2569" s="1063"/>
      <c r="T2569" s="1079">
        <f t="shared" si="1018"/>
        <v>16</v>
      </c>
      <c r="U2569" s="1061">
        <f t="shared" ref="U2569:U2607" si="1037">SUM(F2569,K2569,P2569)</f>
        <v>0</v>
      </c>
      <c r="V2569" s="1071">
        <f t="shared" si="1030"/>
        <v>0</v>
      </c>
      <c r="W2569" s="1063">
        <f t="shared" si="1030"/>
        <v>3</v>
      </c>
      <c r="X2569" s="1063">
        <f t="shared" si="1030"/>
        <v>0</v>
      </c>
      <c r="Y2569" s="1060">
        <f t="shared" si="1030"/>
        <v>48</v>
      </c>
      <c r="Z2569" s="1080">
        <f t="shared" si="1027"/>
        <v>22</v>
      </c>
      <c r="AA2569" s="1081" t="str">
        <f t="shared" si="1024"/>
        <v>Dầu rửa</v>
      </c>
      <c r="AB2569" s="1082" t="str">
        <f t="shared" si="1024"/>
        <v>lít</v>
      </c>
      <c r="AC2569" s="1083">
        <f t="shared" si="1024"/>
        <v>16</v>
      </c>
      <c r="AD2569" s="1089">
        <f t="shared" si="1024"/>
        <v>16</v>
      </c>
      <c r="AE2569" s="1071">
        <f t="shared" si="1033"/>
        <v>0</v>
      </c>
      <c r="AF2569" s="1071">
        <f t="shared" si="1033"/>
        <v>0</v>
      </c>
      <c r="AG2569" s="1071">
        <f t="shared" si="1033"/>
        <v>23</v>
      </c>
      <c r="AH2569" s="1071">
        <f t="shared" si="1033"/>
        <v>0</v>
      </c>
      <c r="AI2569" s="1060">
        <f t="shared" si="1025"/>
        <v>368</v>
      </c>
      <c r="AJ2569" s="1102">
        <f t="shared" si="1034"/>
        <v>0</v>
      </c>
      <c r="AK2569" s="1102">
        <f t="shared" si="1034"/>
        <v>0</v>
      </c>
      <c r="AL2569" s="1112"/>
      <c r="AM2569" s="1102">
        <f t="shared" si="1035"/>
        <v>0</v>
      </c>
      <c r="AN2569" s="1085">
        <f t="shared" si="1036"/>
        <v>0</v>
      </c>
      <c r="AO2569" s="1061">
        <f t="shared" si="1022"/>
        <v>0</v>
      </c>
      <c r="AP2569" s="1061">
        <f t="shared" si="1022"/>
        <v>0</v>
      </c>
      <c r="AQ2569" s="1061">
        <f t="shared" si="1022"/>
        <v>3</v>
      </c>
      <c r="AR2569" s="1061">
        <f t="shared" si="1022"/>
        <v>0</v>
      </c>
      <c r="AS2569" s="1061">
        <f t="shared" si="1022"/>
        <v>48</v>
      </c>
      <c r="AT2569" s="850">
        <f t="shared" si="1028"/>
        <v>0</v>
      </c>
      <c r="AU2569" s="4" t="s">
        <v>805</v>
      </c>
      <c r="AV2569" s="3"/>
      <c r="AW2569" s="3"/>
      <c r="AX2569" s="3"/>
      <c r="AY2569" s="3"/>
      <c r="AZ2569" s="870">
        <f>Q2620</f>
        <v>0</v>
      </c>
    </row>
    <row r="2570" spans="1:52" ht="13.5" customHeight="1">
      <c r="A2570" s="838">
        <f t="shared" si="1026"/>
        <v>23</v>
      </c>
      <c r="B2570" s="911" t="s">
        <v>136</v>
      </c>
      <c r="C2570" s="844" t="s">
        <v>66</v>
      </c>
      <c r="D2570" s="1117">
        <v>120</v>
      </c>
      <c r="E2570" s="1060">
        <v>120</v>
      </c>
      <c r="F2570" s="1061"/>
      <c r="G2570" s="1090"/>
      <c r="H2570" s="1119"/>
      <c r="I2570" s="1077"/>
      <c r="J2570" s="1060">
        <f t="shared" si="1017"/>
        <v>0</v>
      </c>
      <c r="K2570" s="1065"/>
      <c r="L2570" s="1071"/>
      <c r="M2570" s="1119"/>
      <c r="N2570" s="1063"/>
      <c r="O2570" s="1060">
        <f t="shared" si="1032"/>
        <v>0</v>
      </c>
      <c r="P2570" s="1056" t="s">
        <v>883</v>
      </c>
      <c r="Q2570" s="1071"/>
      <c r="R2570" s="1100"/>
      <c r="S2570" s="1063"/>
      <c r="T2570" s="1079">
        <f t="shared" si="1018"/>
        <v>0</v>
      </c>
      <c r="U2570" s="1103">
        <f t="shared" si="1037"/>
        <v>0</v>
      </c>
      <c r="V2570" s="1071">
        <f t="shared" si="1030"/>
        <v>0</v>
      </c>
      <c r="W2570" s="1063">
        <f t="shared" si="1030"/>
        <v>0</v>
      </c>
      <c r="X2570" s="1063">
        <f t="shared" si="1030"/>
        <v>0</v>
      </c>
      <c r="Y2570" s="1060">
        <f t="shared" si="1030"/>
        <v>0</v>
      </c>
      <c r="Z2570" s="1080">
        <f t="shared" si="1027"/>
        <v>23</v>
      </c>
      <c r="AA2570" s="1081" t="str">
        <f t="shared" si="1024"/>
        <v>Cá khô</v>
      </c>
      <c r="AB2570" s="1082" t="str">
        <f t="shared" si="1024"/>
        <v>kg</v>
      </c>
      <c r="AC2570" s="1083">
        <f t="shared" si="1024"/>
        <v>120</v>
      </c>
      <c r="AD2570" s="1089">
        <f t="shared" si="1024"/>
        <v>120</v>
      </c>
      <c r="AE2570" s="1071">
        <f t="shared" si="1033"/>
        <v>0</v>
      </c>
      <c r="AF2570" s="1071">
        <f t="shared" si="1033"/>
        <v>0</v>
      </c>
      <c r="AG2570" s="1071">
        <f t="shared" si="1033"/>
        <v>11</v>
      </c>
      <c r="AH2570" s="1071">
        <f t="shared" si="1033"/>
        <v>0</v>
      </c>
      <c r="AI2570" s="1060">
        <f t="shared" si="1025"/>
        <v>1320</v>
      </c>
      <c r="AJ2570" s="1102">
        <f t="shared" si="1034"/>
        <v>0</v>
      </c>
      <c r="AK2570" s="1102">
        <f t="shared" si="1034"/>
        <v>0</v>
      </c>
      <c r="AL2570" s="1112"/>
      <c r="AM2570" s="1102">
        <f t="shared" si="1035"/>
        <v>0</v>
      </c>
      <c r="AN2570" s="1085">
        <f t="shared" si="1036"/>
        <v>0</v>
      </c>
      <c r="AO2570" s="1061">
        <f t="shared" si="1022"/>
        <v>0</v>
      </c>
      <c r="AP2570" s="1061">
        <f t="shared" si="1022"/>
        <v>0</v>
      </c>
      <c r="AQ2570" s="1061">
        <f t="shared" si="1022"/>
        <v>0</v>
      </c>
      <c r="AR2570" s="1061">
        <f t="shared" si="1022"/>
        <v>0</v>
      </c>
      <c r="AS2570" s="1061">
        <f t="shared" si="1022"/>
        <v>0</v>
      </c>
      <c r="AT2570" s="850">
        <f t="shared" si="1028"/>
        <v>0</v>
      </c>
      <c r="AU2570" s="893" t="s">
        <v>806</v>
      </c>
      <c r="AV2570" s="894"/>
      <c r="AW2570" s="894"/>
      <c r="AX2570" s="894"/>
      <c r="AY2570" s="894"/>
      <c r="AZ2570" s="870">
        <f>SUM(AZ2568:AZ2569)</f>
        <v>3787.6</v>
      </c>
    </row>
    <row r="2571" spans="1:52" ht="13.5" customHeight="1">
      <c r="A2571" s="838">
        <f t="shared" si="1026"/>
        <v>24</v>
      </c>
      <c r="B2571" s="911" t="s">
        <v>183</v>
      </c>
      <c r="C2571" s="844" t="s">
        <v>66</v>
      </c>
      <c r="D2571" s="1117">
        <v>30</v>
      </c>
      <c r="E2571" s="1060">
        <v>30</v>
      </c>
      <c r="F2571" s="1103"/>
      <c r="G2571" s="1120"/>
      <c r="H2571" s="1121">
        <v>0.1</v>
      </c>
      <c r="I2571" s="1077"/>
      <c r="J2571" s="1060">
        <f t="shared" si="1017"/>
        <v>3</v>
      </c>
      <c r="K2571" s="1103"/>
      <c r="L2571" s="1071"/>
      <c r="M2571" s="1063">
        <v>0.2</v>
      </c>
      <c r="N2571" s="1063"/>
      <c r="O2571" s="1060">
        <f t="shared" si="1032"/>
        <v>6</v>
      </c>
      <c r="P2571" s="1056"/>
      <c r="Q2571" s="1071"/>
      <c r="R2571" s="1063">
        <v>0.2</v>
      </c>
      <c r="S2571" s="1063"/>
      <c r="T2571" s="1079">
        <f t="shared" si="1018"/>
        <v>6</v>
      </c>
      <c r="U2571" s="1061">
        <f t="shared" si="1037"/>
        <v>0</v>
      </c>
      <c r="V2571" s="1071">
        <f t="shared" si="1030"/>
        <v>0</v>
      </c>
      <c r="W2571" s="1063">
        <f t="shared" si="1030"/>
        <v>0.5</v>
      </c>
      <c r="X2571" s="1063">
        <f t="shared" si="1030"/>
        <v>0</v>
      </c>
      <c r="Y2571" s="1060">
        <f t="shared" si="1030"/>
        <v>15</v>
      </c>
      <c r="Z2571" s="1080">
        <f t="shared" si="1027"/>
        <v>24</v>
      </c>
      <c r="AA2571" s="1081" t="str">
        <f t="shared" si="1024"/>
        <v>Nghệ tươi</v>
      </c>
      <c r="AB2571" s="1082" t="str">
        <f t="shared" si="1024"/>
        <v>kg</v>
      </c>
      <c r="AC2571" s="1083">
        <f t="shared" si="1024"/>
        <v>30</v>
      </c>
      <c r="AD2571" s="1089">
        <f t="shared" si="1024"/>
        <v>30</v>
      </c>
      <c r="AE2571" s="1071">
        <f t="shared" si="1033"/>
        <v>0</v>
      </c>
      <c r="AF2571" s="1071">
        <f t="shared" si="1033"/>
        <v>0</v>
      </c>
      <c r="AG2571" s="1071">
        <f t="shared" si="1033"/>
        <v>0.30000000000000004</v>
      </c>
      <c r="AH2571" s="1071">
        <f t="shared" si="1033"/>
        <v>0</v>
      </c>
      <c r="AI2571" s="1060">
        <f t="shared" si="1025"/>
        <v>9.0000000000000018</v>
      </c>
      <c r="AJ2571" s="1102">
        <f t="shared" si="1034"/>
        <v>0</v>
      </c>
      <c r="AK2571" s="1102">
        <f t="shared" si="1034"/>
        <v>0</v>
      </c>
      <c r="AL2571" s="1112">
        <v>5</v>
      </c>
      <c r="AM2571" s="1102">
        <f t="shared" si="1035"/>
        <v>0</v>
      </c>
      <c r="AN2571" s="1085">
        <f t="shared" si="1036"/>
        <v>150</v>
      </c>
      <c r="AO2571" s="1061">
        <f t="shared" si="1022"/>
        <v>0</v>
      </c>
      <c r="AP2571" s="1061">
        <f t="shared" si="1022"/>
        <v>0</v>
      </c>
      <c r="AQ2571" s="1061">
        <f t="shared" si="1022"/>
        <v>0.5</v>
      </c>
      <c r="AR2571" s="1061">
        <f t="shared" si="1022"/>
        <v>0</v>
      </c>
      <c r="AS2571" s="1061">
        <f t="shared" si="1022"/>
        <v>15</v>
      </c>
      <c r="AT2571" s="850">
        <f t="shared" si="1028"/>
        <v>0</v>
      </c>
      <c r="AU2571" s="893" t="s">
        <v>807</v>
      </c>
      <c r="AV2571" s="894"/>
      <c r="AW2571" s="894"/>
      <c r="AX2571" s="894"/>
      <c r="AY2571" s="894"/>
      <c r="AZ2571" s="912"/>
    </row>
    <row r="2572" spans="1:52" ht="13.5" customHeight="1">
      <c r="A2572" s="838">
        <f t="shared" si="1026"/>
        <v>25</v>
      </c>
      <c r="B2572" s="911" t="s">
        <v>142</v>
      </c>
      <c r="C2572" s="844" t="s">
        <v>66</v>
      </c>
      <c r="D2572" s="1117">
        <v>35</v>
      </c>
      <c r="E2572" s="1060">
        <v>35</v>
      </c>
      <c r="F2572" s="1061"/>
      <c r="G2572" s="1120"/>
      <c r="H2572" s="1063"/>
      <c r="I2572" s="1077"/>
      <c r="J2572" s="1060">
        <f t="shared" si="1017"/>
        <v>0</v>
      </c>
      <c r="K2572" s="1103"/>
      <c r="L2572" s="1071"/>
      <c r="M2572" s="1063"/>
      <c r="N2572" s="1063"/>
      <c r="O2572" s="1060">
        <f t="shared" si="1032"/>
        <v>0</v>
      </c>
      <c r="P2572" s="1122"/>
      <c r="Q2572" s="1071"/>
      <c r="R2572" s="1063"/>
      <c r="S2572" s="1063"/>
      <c r="T2572" s="1079">
        <f t="shared" si="1018"/>
        <v>0</v>
      </c>
      <c r="U2572" s="1061">
        <f t="shared" si="1037"/>
        <v>0</v>
      </c>
      <c r="V2572" s="1071">
        <f t="shared" si="1030"/>
        <v>0</v>
      </c>
      <c r="W2572" s="1063">
        <f t="shared" si="1030"/>
        <v>0</v>
      </c>
      <c r="X2572" s="1063">
        <f t="shared" si="1030"/>
        <v>0</v>
      </c>
      <c r="Y2572" s="1060">
        <f t="shared" si="1030"/>
        <v>0</v>
      </c>
      <c r="Z2572" s="1080">
        <f t="shared" si="1027"/>
        <v>25</v>
      </c>
      <c r="AA2572" s="1081" t="str">
        <f t="shared" si="1024"/>
        <v>Gừng tươi</v>
      </c>
      <c r="AB2572" s="1082" t="str">
        <f t="shared" si="1024"/>
        <v>kg</v>
      </c>
      <c r="AC2572" s="1083">
        <f t="shared" si="1024"/>
        <v>35</v>
      </c>
      <c r="AD2572" s="1089">
        <f t="shared" si="1024"/>
        <v>35</v>
      </c>
      <c r="AE2572" s="1071">
        <f t="shared" si="1033"/>
        <v>0</v>
      </c>
      <c r="AF2572" s="1071">
        <f t="shared" si="1033"/>
        <v>0</v>
      </c>
      <c r="AG2572" s="1071">
        <f t="shared" si="1033"/>
        <v>4.299999999999998</v>
      </c>
      <c r="AH2572" s="1071">
        <f t="shared" si="1033"/>
        <v>0</v>
      </c>
      <c r="AI2572" s="1060">
        <f t="shared" si="1025"/>
        <v>150.49999999999994</v>
      </c>
      <c r="AJ2572" s="1102">
        <f t="shared" si="1034"/>
        <v>0</v>
      </c>
      <c r="AK2572" s="1102">
        <f t="shared" si="1034"/>
        <v>0</v>
      </c>
      <c r="AL2572" s="1112"/>
      <c r="AM2572" s="1102">
        <f t="shared" si="1035"/>
        <v>0</v>
      </c>
      <c r="AN2572" s="1085">
        <f t="shared" si="1036"/>
        <v>0</v>
      </c>
      <c r="AO2572" s="1061">
        <f t="shared" si="1022"/>
        <v>0</v>
      </c>
      <c r="AP2572" s="1061">
        <f t="shared" si="1022"/>
        <v>0</v>
      </c>
      <c r="AQ2572" s="1061">
        <f t="shared" si="1022"/>
        <v>0</v>
      </c>
      <c r="AR2572" s="1061">
        <f t="shared" si="1022"/>
        <v>0</v>
      </c>
      <c r="AS2572" s="1061">
        <f t="shared" si="1022"/>
        <v>0</v>
      </c>
      <c r="AT2572" s="850">
        <f t="shared" si="1028"/>
        <v>0</v>
      </c>
      <c r="AU2572" s="4" t="s">
        <v>808</v>
      </c>
      <c r="AV2572" s="3"/>
      <c r="AW2572" s="3"/>
      <c r="AX2572" s="3"/>
      <c r="AY2572" s="3"/>
      <c r="AZ2572" s="870">
        <f>Y2618</f>
        <v>2265.4999999999968</v>
      </c>
    </row>
    <row r="2573" spans="1:52" ht="13.5" customHeight="1">
      <c r="A2573" s="838">
        <f t="shared" si="1026"/>
        <v>26</v>
      </c>
      <c r="B2573" s="911" t="s">
        <v>51</v>
      </c>
      <c r="C2573" s="844" t="s">
        <v>66</v>
      </c>
      <c r="D2573" s="1117">
        <v>100</v>
      </c>
      <c r="E2573" s="1060">
        <v>100</v>
      </c>
      <c r="F2573" s="1061"/>
      <c r="G2573" s="1120"/>
      <c r="H2573" s="1063"/>
      <c r="I2573" s="1077"/>
      <c r="J2573" s="1060">
        <f t="shared" si="1017"/>
        <v>0</v>
      </c>
      <c r="K2573" s="1065"/>
      <c r="L2573" s="1071"/>
      <c r="M2573" s="1119"/>
      <c r="N2573" s="1063"/>
      <c r="O2573" s="1060">
        <f t="shared" si="1032"/>
        <v>0</v>
      </c>
      <c r="P2573" s="1056"/>
      <c r="Q2573" s="1065"/>
      <c r="R2573" s="1100"/>
      <c r="S2573" s="1063"/>
      <c r="T2573" s="1079">
        <f t="shared" si="1018"/>
        <v>0</v>
      </c>
      <c r="U2573" s="1061">
        <f t="shared" si="1037"/>
        <v>0</v>
      </c>
      <c r="V2573" s="1071">
        <f t="shared" si="1030"/>
        <v>0</v>
      </c>
      <c r="W2573" s="1063">
        <f t="shared" si="1030"/>
        <v>0</v>
      </c>
      <c r="X2573" s="1063">
        <f t="shared" si="1030"/>
        <v>0</v>
      </c>
      <c r="Y2573" s="1060">
        <f t="shared" si="1030"/>
        <v>0</v>
      </c>
      <c r="Z2573" s="1080">
        <f t="shared" si="1027"/>
        <v>26</v>
      </c>
      <c r="AA2573" s="1081" t="str">
        <f t="shared" si="1024"/>
        <v>Tép khô</v>
      </c>
      <c r="AB2573" s="1082" t="str">
        <f t="shared" si="1024"/>
        <v>kg</v>
      </c>
      <c r="AC2573" s="1083">
        <f t="shared" si="1024"/>
        <v>100</v>
      </c>
      <c r="AD2573" s="1089">
        <f t="shared" si="1024"/>
        <v>100</v>
      </c>
      <c r="AE2573" s="1071">
        <f t="shared" si="1033"/>
        <v>0</v>
      </c>
      <c r="AF2573" s="1071">
        <f t="shared" si="1033"/>
        <v>0</v>
      </c>
      <c r="AG2573" s="1071">
        <f t="shared" si="1033"/>
        <v>0.39999999999999963</v>
      </c>
      <c r="AH2573" s="1071">
        <f t="shared" si="1033"/>
        <v>0</v>
      </c>
      <c r="AI2573" s="1060">
        <f t="shared" si="1025"/>
        <v>39.999999999999964</v>
      </c>
      <c r="AJ2573" s="1102">
        <f t="shared" si="1034"/>
        <v>0</v>
      </c>
      <c r="AK2573" s="1102">
        <f t="shared" si="1034"/>
        <v>0</v>
      </c>
      <c r="AL2573" s="1112"/>
      <c r="AM2573" s="1102">
        <f t="shared" si="1035"/>
        <v>0</v>
      </c>
      <c r="AN2573" s="1085">
        <f t="shared" si="1036"/>
        <v>0</v>
      </c>
      <c r="AO2573" s="1061">
        <f t="shared" si="1022"/>
        <v>0</v>
      </c>
      <c r="AP2573" s="1061">
        <f t="shared" si="1022"/>
        <v>0</v>
      </c>
      <c r="AQ2573" s="1061">
        <f t="shared" si="1022"/>
        <v>0</v>
      </c>
      <c r="AR2573" s="1061">
        <f t="shared" si="1022"/>
        <v>0</v>
      </c>
      <c r="AS2573" s="1061">
        <f t="shared" si="1022"/>
        <v>0</v>
      </c>
      <c r="AT2573" s="850">
        <f t="shared" si="1028"/>
        <v>0</v>
      </c>
      <c r="AU2573" s="4" t="s">
        <v>809</v>
      </c>
      <c r="AV2573" s="3"/>
      <c r="AW2573" s="3"/>
      <c r="AX2573" s="3"/>
      <c r="AY2573" s="3"/>
      <c r="AZ2573" s="913">
        <f>Y2619</f>
        <v>0</v>
      </c>
    </row>
    <row r="2574" spans="1:52" ht="13.5" customHeight="1">
      <c r="A2574" s="838">
        <f t="shared" si="1026"/>
        <v>27</v>
      </c>
      <c r="B2574" s="920" t="s">
        <v>854</v>
      </c>
      <c r="C2574" s="817" t="s">
        <v>66</v>
      </c>
      <c r="D2574" s="1054">
        <v>50</v>
      </c>
      <c r="E2574" s="921">
        <v>50</v>
      </c>
      <c r="F2574" s="1061"/>
      <c r="G2574" s="1123"/>
      <c r="H2574" s="1063"/>
      <c r="I2574" s="1077"/>
      <c r="J2574" s="1060">
        <f t="shared" si="1017"/>
        <v>0</v>
      </c>
      <c r="K2574" s="1065"/>
      <c r="L2574" s="1124"/>
      <c r="M2574" s="1063">
        <v>0.2</v>
      </c>
      <c r="N2574" s="1063"/>
      <c r="O2574" s="1060">
        <f t="shared" si="1032"/>
        <v>10</v>
      </c>
      <c r="P2574" s="1093"/>
      <c r="Q2574" s="1065"/>
      <c r="R2574" s="1100">
        <v>0.2</v>
      </c>
      <c r="S2574" s="1062"/>
      <c r="T2574" s="1079">
        <f t="shared" si="1018"/>
        <v>10</v>
      </c>
      <c r="U2574" s="1061">
        <f t="shared" si="1037"/>
        <v>0</v>
      </c>
      <c r="V2574" s="1061">
        <f t="shared" si="1030"/>
        <v>0</v>
      </c>
      <c r="W2574" s="1063">
        <f t="shared" si="1030"/>
        <v>0.4</v>
      </c>
      <c r="X2574" s="1063">
        <f t="shared" si="1030"/>
        <v>0</v>
      </c>
      <c r="Y2574" s="1060">
        <f t="shared" si="1030"/>
        <v>20</v>
      </c>
      <c r="Z2574" s="1080">
        <f t="shared" si="1027"/>
        <v>27</v>
      </c>
      <c r="AA2574" s="1081" t="str">
        <f t="shared" si="1024"/>
        <v xml:space="preserve">ớt quả </v>
      </c>
      <c r="AB2574" s="1082" t="str">
        <f t="shared" si="1024"/>
        <v>kg</v>
      </c>
      <c r="AC2574" s="1083">
        <f t="shared" si="1024"/>
        <v>50</v>
      </c>
      <c r="AD2574" s="1089">
        <f t="shared" si="1024"/>
        <v>50</v>
      </c>
      <c r="AE2574" s="1071">
        <f t="shared" si="1033"/>
        <v>0</v>
      </c>
      <c r="AF2574" s="1071">
        <f t="shared" si="1033"/>
        <v>0</v>
      </c>
      <c r="AG2574" s="1071">
        <f t="shared" si="1033"/>
        <v>1.8000000000000007</v>
      </c>
      <c r="AH2574" s="1071">
        <f t="shared" si="1033"/>
        <v>0</v>
      </c>
      <c r="AI2574" s="1060">
        <f t="shared" si="1025"/>
        <v>90.000000000000028</v>
      </c>
      <c r="AJ2574" s="1102">
        <f t="shared" si="1034"/>
        <v>0</v>
      </c>
      <c r="AK2574" s="1102">
        <f t="shared" si="1034"/>
        <v>0</v>
      </c>
      <c r="AL2574" s="1112">
        <v>5</v>
      </c>
      <c r="AM2574" s="1102">
        <f t="shared" si="1035"/>
        <v>0</v>
      </c>
      <c r="AN2574" s="1085">
        <f t="shared" si="1036"/>
        <v>250</v>
      </c>
      <c r="AO2574" s="1061">
        <f t="shared" si="1022"/>
        <v>0</v>
      </c>
      <c r="AP2574" s="1061">
        <f t="shared" si="1022"/>
        <v>0</v>
      </c>
      <c r="AQ2574" s="1061">
        <f t="shared" si="1022"/>
        <v>0.4</v>
      </c>
      <c r="AR2574" s="1061">
        <f t="shared" si="1022"/>
        <v>0</v>
      </c>
      <c r="AS2574" s="1061">
        <f t="shared" si="1022"/>
        <v>20</v>
      </c>
      <c r="AT2574" s="850">
        <f t="shared" si="1028"/>
        <v>0</v>
      </c>
      <c r="AU2574" s="893"/>
      <c r="AV2574" s="894"/>
      <c r="AW2574" s="894"/>
      <c r="AX2574" s="894"/>
      <c r="AY2574" s="894"/>
      <c r="AZ2574" s="917"/>
    </row>
    <row r="2575" spans="1:52" ht="13.5" customHeight="1">
      <c r="A2575" s="838">
        <f t="shared" si="1026"/>
        <v>28</v>
      </c>
      <c r="B2575" s="1052" t="s">
        <v>168</v>
      </c>
      <c r="C2575" s="817" t="s">
        <v>66</v>
      </c>
      <c r="D2575" s="1054">
        <v>100</v>
      </c>
      <c r="E2575" s="921">
        <v>91</v>
      </c>
      <c r="F2575" s="1061"/>
      <c r="G2575" s="1086"/>
      <c r="H2575" s="1063"/>
      <c r="I2575" s="1077"/>
      <c r="J2575" s="1060">
        <f t="shared" si="1017"/>
        <v>0</v>
      </c>
      <c r="K2575" s="1061"/>
      <c r="L2575" s="1065">
        <v>3</v>
      </c>
      <c r="M2575" s="1063"/>
      <c r="N2575" s="1062"/>
      <c r="O2575" s="1060">
        <f t="shared" si="1032"/>
        <v>273</v>
      </c>
      <c r="P2575" s="1093"/>
      <c r="Q2575" s="1065"/>
      <c r="R2575" s="1100"/>
      <c r="S2575" s="1062"/>
      <c r="T2575" s="1079">
        <f t="shared" si="1018"/>
        <v>0</v>
      </c>
      <c r="U2575" s="1061">
        <f t="shared" si="1037"/>
        <v>0</v>
      </c>
      <c r="V2575" s="1061">
        <f t="shared" si="1030"/>
        <v>3</v>
      </c>
      <c r="W2575" s="1063">
        <f t="shared" si="1030"/>
        <v>0</v>
      </c>
      <c r="X2575" s="1062">
        <f t="shared" si="1030"/>
        <v>0</v>
      </c>
      <c r="Y2575" s="1060">
        <f t="shared" si="1030"/>
        <v>273</v>
      </c>
      <c r="Z2575" s="1080">
        <f t="shared" si="1027"/>
        <v>28</v>
      </c>
      <c r="AA2575" s="1126" t="str">
        <f t="shared" si="1024"/>
        <v>Thịt gà mía</v>
      </c>
      <c r="AB2575" s="1082" t="str">
        <f t="shared" si="1024"/>
        <v>kg</v>
      </c>
      <c r="AC2575" s="1083">
        <f t="shared" si="1024"/>
        <v>100</v>
      </c>
      <c r="AD2575" s="1089">
        <f t="shared" si="1024"/>
        <v>91</v>
      </c>
      <c r="AE2575" s="1071">
        <f t="shared" si="1033"/>
        <v>0</v>
      </c>
      <c r="AF2575" s="1071">
        <f t="shared" si="1033"/>
        <v>0</v>
      </c>
      <c r="AG2575" s="1071">
        <f t="shared" si="1033"/>
        <v>0</v>
      </c>
      <c r="AH2575" s="1071">
        <f t="shared" si="1033"/>
        <v>0</v>
      </c>
      <c r="AI2575" s="1060">
        <f t="shared" si="1025"/>
        <v>0</v>
      </c>
      <c r="AJ2575" s="1102">
        <f t="shared" si="1034"/>
        <v>0</v>
      </c>
      <c r="AK2575" s="1102">
        <f t="shared" si="1034"/>
        <v>3</v>
      </c>
      <c r="AL2575" s="1102">
        <f t="shared" si="1034"/>
        <v>0</v>
      </c>
      <c r="AM2575" s="1102">
        <f t="shared" si="1035"/>
        <v>0</v>
      </c>
      <c r="AN2575" s="1085">
        <f t="shared" si="1036"/>
        <v>273</v>
      </c>
      <c r="AO2575" s="1061">
        <f t="shared" si="1022"/>
        <v>0</v>
      </c>
      <c r="AP2575" s="1061">
        <f t="shared" si="1022"/>
        <v>3</v>
      </c>
      <c r="AQ2575" s="1061">
        <f t="shared" si="1022"/>
        <v>0</v>
      </c>
      <c r="AR2575" s="1061">
        <f t="shared" si="1022"/>
        <v>0</v>
      </c>
      <c r="AS2575" s="1061">
        <f t="shared" si="1022"/>
        <v>273</v>
      </c>
      <c r="AT2575" s="850">
        <f t="shared" si="1028"/>
        <v>27</v>
      </c>
      <c r="AU2575" s="893"/>
      <c r="AV2575" s="894"/>
      <c r="AW2575" s="894"/>
      <c r="AX2575" s="894"/>
      <c r="AY2575" s="894"/>
      <c r="AZ2575" s="918"/>
    </row>
    <row r="2576" spans="1:52" ht="13.5" customHeight="1">
      <c r="A2576" s="838">
        <f t="shared" si="1026"/>
        <v>29</v>
      </c>
      <c r="B2576" s="1052" t="s">
        <v>925</v>
      </c>
      <c r="C2576" s="817" t="s">
        <v>66</v>
      </c>
      <c r="D2576" s="839">
        <v>125</v>
      </c>
      <c r="E2576" s="921">
        <v>125</v>
      </c>
      <c r="F2576" s="1061"/>
      <c r="G2576" s="1090">
        <v>2</v>
      </c>
      <c r="H2576" s="1063"/>
      <c r="I2576" s="1077"/>
      <c r="J2576" s="1060">
        <f t="shared" si="1017"/>
        <v>250</v>
      </c>
      <c r="K2576" s="1061"/>
      <c r="L2576" s="1065">
        <v>2</v>
      </c>
      <c r="M2576" s="1063"/>
      <c r="N2576" s="1127"/>
      <c r="O2576" s="1060">
        <f t="shared" si="1032"/>
        <v>250</v>
      </c>
      <c r="P2576" s="1056"/>
      <c r="Q2576" s="1065"/>
      <c r="R2576" s="1100"/>
      <c r="S2576" s="1062"/>
      <c r="T2576" s="1079">
        <f t="shared" si="1018"/>
        <v>0</v>
      </c>
      <c r="U2576" s="1061">
        <f t="shared" si="1037"/>
        <v>0</v>
      </c>
      <c r="V2576" s="1061">
        <f t="shared" si="1030"/>
        <v>4</v>
      </c>
      <c r="W2576" s="1063">
        <f t="shared" si="1030"/>
        <v>0</v>
      </c>
      <c r="X2576" s="1062">
        <f t="shared" si="1030"/>
        <v>0</v>
      </c>
      <c r="Y2576" s="1060">
        <f t="shared" si="1030"/>
        <v>500</v>
      </c>
      <c r="Z2576" s="1080">
        <f t="shared" si="1027"/>
        <v>29</v>
      </c>
      <c r="AA2576" s="1126" t="str">
        <f t="shared" si="1024"/>
        <v>Thịt ĐL</v>
      </c>
      <c r="AB2576" s="1082" t="str">
        <f t="shared" si="1024"/>
        <v>kg</v>
      </c>
      <c r="AC2576" s="1083">
        <f t="shared" si="1024"/>
        <v>125</v>
      </c>
      <c r="AD2576" s="1089">
        <f t="shared" si="1024"/>
        <v>125</v>
      </c>
      <c r="AE2576" s="1071">
        <f t="shared" si="1033"/>
        <v>0</v>
      </c>
      <c r="AF2576" s="1071">
        <f t="shared" si="1033"/>
        <v>0</v>
      </c>
      <c r="AG2576" s="1071">
        <f t="shared" si="1033"/>
        <v>0</v>
      </c>
      <c r="AH2576" s="1071">
        <f t="shared" si="1033"/>
        <v>0</v>
      </c>
      <c r="AI2576" s="1060">
        <f t="shared" si="1025"/>
        <v>0</v>
      </c>
      <c r="AJ2576" s="1102">
        <f t="shared" si="1034"/>
        <v>0</v>
      </c>
      <c r="AK2576" s="1102">
        <f t="shared" si="1034"/>
        <v>4</v>
      </c>
      <c r="AL2576" s="1102">
        <f t="shared" si="1034"/>
        <v>0</v>
      </c>
      <c r="AM2576" s="1102">
        <f t="shared" si="1035"/>
        <v>0</v>
      </c>
      <c r="AN2576" s="1085">
        <f t="shared" si="1036"/>
        <v>500</v>
      </c>
      <c r="AO2576" s="1061">
        <f t="shared" si="1022"/>
        <v>0</v>
      </c>
      <c r="AP2576" s="1061">
        <f t="shared" si="1022"/>
        <v>4</v>
      </c>
      <c r="AQ2576" s="1061">
        <f t="shared" si="1022"/>
        <v>0</v>
      </c>
      <c r="AR2576" s="1061">
        <f t="shared" si="1022"/>
        <v>0</v>
      </c>
      <c r="AS2576" s="1061">
        <f t="shared" si="1022"/>
        <v>500</v>
      </c>
      <c r="AT2576" s="850">
        <f t="shared" si="1028"/>
        <v>0</v>
      </c>
      <c r="AU2576" s="893"/>
      <c r="AV2576" s="894"/>
      <c r="AW2576" s="894"/>
      <c r="AX2576" s="894"/>
      <c r="AY2576" s="894"/>
      <c r="AZ2576" s="918"/>
    </row>
    <row r="2577" spans="1:52" ht="13.5" customHeight="1">
      <c r="A2577" s="838">
        <f t="shared" si="1026"/>
        <v>30</v>
      </c>
      <c r="B2577" s="1052" t="s">
        <v>134</v>
      </c>
      <c r="C2577" s="817" t="s">
        <v>66</v>
      </c>
      <c r="D2577" s="818">
        <v>39</v>
      </c>
      <c r="E2577" s="921">
        <v>39</v>
      </c>
      <c r="F2577" s="1061"/>
      <c r="G2577" s="1090"/>
      <c r="H2577" s="1063"/>
      <c r="I2577" s="1128"/>
      <c r="J2577" s="1060">
        <f t="shared" si="1017"/>
        <v>0</v>
      </c>
      <c r="K2577" s="1065"/>
      <c r="L2577" s="1065">
        <v>3.5</v>
      </c>
      <c r="M2577" s="1119"/>
      <c r="N2577" s="1063"/>
      <c r="O2577" s="1060">
        <f t="shared" si="1032"/>
        <v>136.5</v>
      </c>
      <c r="P2577" s="1056"/>
      <c r="Q2577" s="1065"/>
      <c r="R2577" s="1100"/>
      <c r="S2577" s="1063" t="s">
        <v>888</v>
      </c>
      <c r="T2577" s="1079">
        <f t="shared" si="1018"/>
        <v>0</v>
      </c>
      <c r="U2577" s="1061">
        <f t="shared" si="1037"/>
        <v>0</v>
      </c>
      <c r="V2577" s="1061">
        <f t="shared" si="1030"/>
        <v>3.5</v>
      </c>
      <c r="W2577" s="1063">
        <f t="shared" si="1030"/>
        <v>0</v>
      </c>
      <c r="X2577" s="1063">
        <f t="shared" si="1030"/>
        <v>0</v>
      </c>
      <c r="Y2577" s="1060">
        <f t="shared" si="1030"/>
        <v>136.5</v>
      </c>
      <c r="Z2577" s="1080">
        <f t="shared" si="1027"/>
        <v>30</v>
      </c>
      <c r="AA2577" s="1126" t="str">
        <f t="shared" si="1024"/>
        <v>Cá bạc má</v>
      </c>
      <c r="AB2577" s="1082" t="str">
        <f t="shared" si="1024"/>
        <v>kg</v>
      </c>
      <c r="AC2577" s="1083">
        <f t="shared" si="1024"/>
        <v>39</v>
      </c>
      <c r="AD2577" s="1089">
        <f t="shared" si="1024"/>
        <v>39</v>
      </c>
      <c r="AE2577" s="1071">
        <f t="shared" si="1033"/>
        <v>0</v>
      </c>
      <c r="AF2577" s="1071">
        <f t="shared" si="1033"/>
        <v>0</v>
      </c>
      <c r="AG2577" s="1071">
        <f t="shared" si="1033"/>
        <v>0</v>
      </c>
      <c r="AH2577" s="1071">
        <f t="shared" si="1033"/>
        <v>0</v>
      </c>
      <c r="AI2577" s="1060">
        <f t="shared" si="1025"/>
        <v>0</v>
      </c>
      <c r="AJ2577" s="1102">
        <f t="shared" si="1034"/>
        <v>0</v>
      </c>
      <c r="AK2577" s="1102">
        <f t="shared" si="1034"/>
        <v>3.5</v>
      </c>
      <c r="AL2577" s="1102">
        <f t="shared" si="1034"/>
        <v>0</v>
      </c>
      <c r="AM2577" s="1102">
        <f t="shared" si="1035"/>
        <v>0</v>
      </c>
      <c r="AN2577" s="1085">
        <f t="shared" si="1036"/>
        <v>136.5</v>
      </c>
      <c r="AO2577" s="1061">
        <f t="shared" si="1022"/>
        <v>0</v>
      </c>
      <c r="AP2577" s="1061">
        <f t="shared" si="1022"/>
        <v>3.5</v>
      </c>
      <c r="AQ2577" s="1061">
        <f t="shared" si="1022"/>
        <v>0</v>
      </c>
      <c r="AR2577" s="1061">
        <f t="shared" si="1022"/>
        <v>0</v>
      </c>
      <c r="AS2577" s="1061">
        <f t="shared" si="1022"/>
        <v>136.5</v>
      </c>
      <c r="AT2577" s="850">
        <f t="shared" si="1028"/>
        <v>0</v>
      </c>
      <c r="AU2577" s="893"/>
      <c r="AV2577" s="894"/>
      <c r="AW2577" s="894"/>
      <c r="AX2577" s="894"/>
      <c r="AY2577" s="894"/>
      <c r="AZ2577" s="918"/>
    </row>
    <row r="2578" spans="1:52" ht="13.5" customHeight="1">
      <c r="A2578" s="838">
        <f t="shared" si="1026"/>
        <v>31</v>
      </c>
      <c r="B2578" s="1053" t="s">
        <v>920</v>
      </c>
      <c r="C2578" s="817" t="s">
        <v>786</v>
      </c>
      <c r="D2578" s="1054">
        <v>125</v>
      </c>
      <c r="E2578" s="921">
        <v>125</v>
      </c>
      <c r="F2578" s="1061"/>
      <c r="G2578" s="1086"/>
      <c r="H2578" s="1063" t="s">
        <v>883</v>
      </c>
      <c r="I2578" s="1077" t="s">
        <v>883</v>
      </c>
      <c r="J2578" s="1060">
        <f t="shared" si="1017"/>
        <v>0</v>
      </c>
      <c r="K2578" s="1065"/>
      <c r="L2578" s="1065">
        <v>1.5</v>
      </c>
      <c r="M2578" s="1063"/>
      <c r="N2578" s="1063"/>
      <c r="O2578" s="1060">
        <f t="shared" si="1032"/>
        <v>187.5</v>
      </c>
      <c r="P2578" s="1093"/>
      <c r="Q2578" s="1065"/>
      <c r="R2578" s="1100"/>
      <c r="S2578" s="1063"/>
      <c r="T2578" s="1079">
        <f t="shared" si="1018"/>
        <v>0</v>
      </c>
      <c r="U2578" s="1061">
        <f t="shared" si="1037"/>
        <v>0</v>
      </c>
      <c r="V2578" s="1061">
        <f t="shared" si="1030"/>
        <v>1.5</v>
      </c>
      <c r="W2578" s="1063">
        <f t="shared" si="1030"/>
        <v>0</v>
      </c>
      <c r="X2578" s="1063">
        <f t="shared" si="1030"/>
        <v>0</v>
      </c>
      <c r="Y2578" s="1060">
        <f t="shared" si="1030"/>
        <v>187.5</v>
      </c>
      <c r="Z2578" s="1080">
        <f t="shared" si="1027"/>
        <v>31</v>
      </c>
      <c r="AA2578" s="1126" t="str">
        <f t="shared" si="1024"/>
        <v xml:space="preserve">Giò nạc </v>
      </c>
      <c r="AB2578" s="1082" t="str">
        <f t="shared" si="1024"/>
        <v>quả</v>
      </c>
      <c r="AC2578" s="1083">
        <f t="shared" si="1024"/>
        <v>125</v>
      </c>
      <c r="AD2578" s="1089">
        <f t="shared" si="1024"/>
        <v>125</v>
      </c>
      <c r="AE2578" s="1071">
        <f t="shared" si="1033"/>
        <v>0</v>
      </c>
      <c r="AF2578" s="1071">
        <f t="shared" si="1033"/>
        <v>0</v>
      </c>
      <c r="AG2578" s="1071">
        <f t="shared" si="1033"/>
        <v>0</v>
      </c>
      <c r="AH2578" s="1071">
        <f t="shared" si="1033"/>
        <v>0</v>
      </c>
      <c r="AI2578" s="1060">
        <f t="shared" si="1025"/>
        <v>0</v>
      </c>
      <c r="AJ2578" s="1102">
        <f t="shared" si="1034"/>
        <v>0</v>
      </c>
      <c r="AK2578" s="1102">
        <f t="shared" si="1034"/>
        <v>1.5</v>
      </c>
      <c r="AL2578" s="1102">
        <f t="shared" si="1034"/>
        <v>0</v>
      </c>
      <c r="AM2578" s="1102">
        <f t="shared" si="1035"/>
        <v>0</v>
      </c>
      <c r="AN2578" s="1085">
        <f t="shared" si="1036"/>
        <v>187.5</v>
      </c>
      <c r="AO2578" s="1061">
        <f t="shared" si="1022"/>
        <v>0</v>
      </c>
      <c r="AP2578" s="1061">
        <f t="shared" si="1022"/>
        <v>1.5</v>
      </c>
      <c r="AQ2578" s="1061">
        <f t="shared" si="1022"/>
        <v>0</v>
      </c>
      <c r="AR2578" s="1061">
        <f t="shared" si="1022"/>
        <v>0</v>
      </c>
      <c r="AS2578" s="1061">
        <f t="shared" si="1022"/>
        <v>187.5</v>
      </c>
      <c r="AT2578" s="850">
        <f t="shared" si="1028"/>
        <v>0</v>
      </c>
      <c r="AU2578" s="922"/>
      <c r="AV2578" s="861"/>
      <c r="AW2578" s="861"/>
      <c r="AX2578" s="861"/>
      <c r="AY2578" s="861"/>
      <c r="AZ2578" s="851"/>
    </row>
    <row r="2579" spans="1:52" ht="13.5" customHeight="1">
      <c r="A2579" s="838">
        <f t="shared" si="1026"/>
        <v>32</v>
      </c>
      <c r="B2579" s="1052" t="s">
        <v>232</v>
      </c>
      <c r="C2579" s="817" t="s">
        <v>66</v>
      </c>
      <c r="D2579" s="818">
        <v>160</v>
      </c>
      <c r="E2579" s="921">
        <v>160</v>
      </c>
      <c r="F2579" s="1061"/>
      <c r="G2579" s="1086"/>
      <c r="H2579" s="1129"/>
      <c r="I2579" s="1091"/>
      <c r="J2579" s="1060">
        <f t="shared" si="1017"/>
        <v>0</v>
      </c>
      <c r="K2579" s="1061"/>
      <c r="L2579" s="1065">
        <v>1.5</v>
      </c>
      <c r="M2579" s="1063"/>
      <c r="N2579" s="1063"/>
      <c r="O2579" s="1060">
        <f t="shared" si="1032"/>
        <v>240</v>
      </c>
      <c r="P2579" s="1093"/>
      <c r="Q2579" s="1065"/>
      <c r="R2579" s="1100"/>
      <c r="S2579" s="1063"/>
      <c r="T2579" s="1079">
        <f t="shared" si="1018"/>
        <v>0</v>
      </c>
      <c r="U2579" s="1061">
        <f t="shared" si="1037"/>
        <v>0</v>
      </c>
      <c r="V2579" s="1061">
        <f t="shared" si="1030"/>
        <v>1.5</v>
      </c>
      <c r="W2579" s="1063">
        <f t="shared" si="1030"/>
        <v>0</v>
      </c>
      <c r="X2579" s="1063">
        <f t="shared" si="1030"/>
        <v>0</v>
      </c>
      <c r="Y2579" s="1060">
        <f t="shared" si="1030"/>
        <v>240</v>
      </c>
      <c r="Z2579" s="1080">
        <f t="shared" si="1027"/>
        <v>32</v>
      </c>
      <c r="AA2579" s="1126" t="str">
        <f t="shared" si="1024"/>
        <v>Mực</v>
      </c>
      <c r="AB2579" s="1082" t="str">
        <f t="shared" si="1024"/>
        <v>kg</v>
      </c>
      <c r="AC2579" s="1083">
        <f t="shared" si="1024"/>
        <v>160</v>
      </c>
      <c r="AD2579" s="1089">
        <f t="shared" si="1024"/>
        <v>160</v>
      </c>
      <c r="AE2579" s="1071">
        <f t="shared" si="1033"/>
        <v>0</v>
      </c>
      <c r="AF2579" s="1071">
        <f t="shared" si="1033"/>
        <v>0</v>
      </c>
      <c r="AG2579" s="1071">
        <f t="shared" si="1033"/>
        <v>0</v>
      </c>
      <c r="AH2579" s="1071">
        <f t="shared" si="1033"/>
        <v>0</v>
      </c>
      <c r="AI2579" s="1060">
        <f t="shared" si="1025"/>
        <v>0</v>
      </c>
      <c r="AJ2579" s="1102">
        <f t="shared" si="1034"/>
        <v>0</v>
      </c>
      <c r="AK2579" s="1102">
        <f t="shared" si="1034"/>
        <v>1.5</v>
      </c>
      <c r="AL2579" s="1102">
        <f t="shared" si="1034"/>
        <v>0</v>
      </c>
      <c r="AM2579" s="1102">
        <f t="shared" si="1035"/>
        <v>0</v>
      </c>
      <c r="AN2579" s="1085">
        <f t="shared" si="1036"/>
        <v>240</v>
      </c>
      <c r="AO2579" s="1061">
        <f t="shared" si="1022"/>
        <v>0</v>
      </c>
      <c r="AP2579" s="1061">
        <f t="shared" si="1022"/>
        <v>1.5</v>
      </c>
      <c r="AQ2579" s="1061">
        <f t="shared" si="1022"/>
        <v>0</v>
      </c>
      <c r="AR2579" s="1061">
        <f t="shared" si="1022"/>
        <v>0</v>
      </c>
      <c r="AS2579" s="1061">
        <f t="shared" si="1022"/>
        <v>240</v>
      </c>
      <c r="AT2579" s="850">
        <f t="shared" si="1028"/>
        <v>0</v>
      </c>
      <c r="AU2579" s="922"/>
      <c r="AV2579" s="861"/>
      <c r="AW2579" s="861"/>
      <c r="AX2579" s="861"/>
      <c r="AY2579" s="861"/>
      <c r="AZ2579" s="851"/>
    </row>
    <row r="2580" spans="1:52" ht="13.5" customHeight="1">
      <c r="A2580" s="838">
        <f t="shared" si="1026"/>
        <v>33</v>
      </c>
      <c r="B2580" s="1052" t="s">
        <v>16</v>
      </c>
      <c r="C2580" s="817" t="s">
        <v>66</v>
      </c>
      <c r="D2580" s="818">
        <v>145</v>
      </c>
      <c r="E2580" s="921">
        <v>145</v>
      </c>
      <c r="F2580" s="1061"/>
      <c r="G2580" s="1090"/>
      <c r="H2580" s="1063"/>
      <c r="I2580" s="1077"/>
      <c r="J2580" s="1060">
        <f t="shared" si="1017"/>
        <v>0</v>
      </c>
      <c r="K2580" s="1061"/>
      <c r="L2580" s="1065"/>
      <c r="M2580" s="1063"/>
      <c r="N2580" s="1063"/>
      <c r="O2580" s="1060">
        <f t="shared" si="1032"/>
        <v>0</v>
      </c>
      <c r="P2580" s="1093"/>
      <c r="Q2580" s="1065">
        <v>1.5</v>
      </c>
      <c r="R2580" s="1100"/>
      <c r="S2580" s="1063"/>
      <c r="T2580" s="1079">
        <f t="shared" si="1018"/>
        <v>217.5</v>
      </c>
      <c r="U2580" s="1061">
        <f t="shared" si="1037"/>
        <v>0</v>
      </c>
      <c r="V2580" s="1061">
        <f t="shared" si="1030"/>
        <v>1.5</v>
      </c>
      <c r="W2580" s="1063">
        <f t="shared" si="1030"/>
        <v>0</v>
      </c>
      <c r="X2580" s="1063">
        <f t="shared" si="1030"/>
        <v>0</v>
      </c>
      <c r="Y2580" s="1060">
        <f t="shared" si="1030"/>
        <v>217.5</v>
      </c>
      <c r="Z2580" s="1080">
        <f t="shared" si="1027"/>
        <v>33</v>
      </c>
      <c r="AA2580" s="1126" t="str">
        <f t="shared" si="1024"/>
        <v>Thịt nạc</v>
      </c>
      <c r="AB2580" s="1082" t="str">
        <f t="shared" si="1024"/>
        <v>kg</v>
      </c>
      <c r="AC2580" s="1083">
        <f t="shared" si="1024"/>
        <v>145</v>
      </c>
      <c r="AD2580" s="1089">
        <f t="shared" si="1024"/>
        <v>145</v>
      </c>
      <c r="AE2580" s="1071">
        <f t="shared" si="1033"/>
        <v>0</v>
      </c>
      <c r="AF2580" s="1071">
        <f t="shared" si="1033"/>
        <v>0</v>
      </c>
      <c r="AG2580" s="1071">
        <f t="shared" si="1033"/>
        <v>0</v>
      </c>
      <c r="AH2580" s="1071">
        <f t="shared" si="1033"/>
        <v>0</v>
      </c>
      <c r="AI2580" s="1060">
        <f t="shared" si="1025"/>
        <v>0</v>
      </c>
      <c r="AJ2580" s="1102">
        <f t="shared" si="1034"/>
        <v>0</v>
      </c>
      <c r="AK2580" s="1102">
        <f t="shared" si="1034"/>
        <v>1.5</v>
      </c>
      <c r="AL2580" s="1102">
        <f t="shared" si="1034"/>
        <v>0</v>
      </c>
      <c r="AM2580" s="1102">
        <f t="shared" si="1035"/>
        <v>0</v>
      </c>
      <c r="AN2580" s="1085">
        <f t="shared" si="1036"/>
        <v>217.5</v>
      </c>
      <c r="AO2580" s="1061">
        <f t="shared" si="1022"/>
        <v>0</v>
      </c>
      <c r="AP2580" s="1061">
        <f t="shared" si="1022"/>
        <v>1.5</v>
      </c>
      <c r="AQ2580" s="1061">
        <f t="shared" si="1022"/>
        <v>0</v>
      </c>
      <c r="AR2580" s="1061">
        <f t="shared" si="1022"/>
        <v>0</v>
      </c>
      <c r="AS2580" s="1061">
        <f t="shared" si="1022"/>
        <v>217.5</v>
      </c>
      <c r="AT2580" s="850">
        <f t="shared" si="1028"/>
        <v>0</v>
      </c>
      <c r="AU2580" s="922"/>
      <c r="AV2580" s="861"/>
      <c r="AW2580" s="861"/>
      <c r="AX2580" s="861"/>
      <c r="AY2580" s="861"/>
      <c r="AZ2580" s="851"/>
    </row>
    <row r="2581" spans="1:52" ht="13.5" customHeight="1">
      <c r="A2581" s="838">
        <f t="shared" si="1026"/>
        <v>34</v>
      </c>
      <c r="B2581" s="1052" t="s">
        <v>416</v>
      </c>
      <c r="C2581" s="817" t="s">
        <v>66</v>
      </c>
      <c r="D2581" s="1054">
        <v>90</v>
      </c>
      <c r="E2581" s="921">
        <v>83</v>
      </c>
      <c r="F2581" s="1061"/>
      <c r="G2581" s="1090"/>
      <c r="H2581" s="1063"/>
      <c r="I2581" s="1077"/>
      <c r="J2581" s="1060">
        <f t="shared" si="1017"/>
        <v>0</v>
      </c>
      <c r="K2581" s="1061"/>
      <c r="L2581" s="1065"/>
      <c r="M2581" s="1063"/>
      <c r="N2581" s="1063"/>
      <c r="O2581" s="1060">
        <f t="shared" si="1032"/>
        <v>0</v>
      </c>
      <c r="P2581" s="1093"/>
      <c r="Q2581" s="1065">
        <v>3</v>
      </c>
      <c r="R2581" s="1100"/>
      <c r="S2581" s="1063"/>
      <c r="T2581" s="1079">
        <f t="shared" si="1018"/>
        <v>249</v>
      </c>
      <c r="U2581" s="1061">
        <f t="shared" si="1037"/>
        <v>0</v>
      </c>
      <c r="V2581" s="1061">
        <f t="shared" si="1030"/>
        <v>3</v>
      </c>
      <c r="W2581" s="1063">
        <f t="shared" si="1030"/>
        <v>0</v>
      </c>
      <c r="X2581" s="1063">
        <f t="shared" si="1030"/>
        <v>0</v>
      </c>
      <c r="Y2581" s="1060">
        <f t="shared" si="1030"/>
        <v>249</v>
      </c>
      <c r="Z2581" s="1080">
        <f t="shared" si="1027"/>
        <v>34</v>
      </c>
      <c r="AA2581" s="1126" t="str">
        <f t="shared" si="1024"/>
        <v>Thịt ngan cỏ</v>
      </c>
      <c r="AB2581" s="1082" t="str">
        <f t="shared" si="1024"/>
        <v>kg</v>
      </c>
      <c r="AC2581" s="1083">
        <f t="shared" si="1024"/>
        <v>90</v>
      </c>
      <c r="AD2581" s="1089">
        <f t="shared" si="1024"/>
        <v>83</v>
      </c>
      <c r="AE2581" s="1071">
        <f t="shared" ref="AE2581:AH2593" si="1038">AE2499+AJ2499-AO2499</f>
        <v>0</v>
      </c>
      <c r="AF2581" s="1071">
        <f t="shared" si="1038"/>
        <v>0</v>
      </c>
      <c r="AG2581" s="1071">
        <f t="shared" si="1038"/>
        <v>0</v>
      </c>
      <c r="AH2581" s="1071">
        <f t="shared" si="1038"/>
        <v>0</v>
      </c>
      <c r="AI2581" s="1060">
        <f t="shared" si="1025"/>
        <v>0</v>
      </c>
      <c r="AJ2581" s="1102">
        <f t="shared" si="1034"/>
        <v>0</v>
      </c>
      <c r="AK2581" s="1102">
        <f t="shared" si="1034"/>
        <v>3</v>
      </c>
      <c r="AL2581" s="1102">
        <f t="shared" si="1034"/>
        <v>0</v>
      </c>
      <c r="AM2581" s="1102">
        <f t="shared" si="1035"/>
        <v>0</v>
      </c>
      <c r="AN2581" s="1085">
        <f t="shared" si="1036"/>
        <v>249</v>
      </c>
      <c r="AO2581" s="1061">
        <f t="shared" si="1022"/>
        <v>0</v>
      </c>
      <c r="AP2581" s="1061">
        <f t="shared" si="1022"/>
        <v>3</v>
      </c>
      <c r="AQ2581" s="1061">
        <f t="shared" si="1022"/>
        <v>0</v>
      </c>
      <c r="AR2581" s="1061">
        <f t="shared" si="1022"/>
        <v>0</v>
      </c>
      <c r="AS2581" s="1061">
        <f t="shared" si="1022"/>
        <v>249</v>
      </c>
      <c r="AT2581" s="850">
        <f t="shared" si="1028"/>
        <v>21</v>
      </c>
      <c r="AU2581" s="922"/>
      <c r="AV2581" s="861"/>
      <c r="AW2581" s="861"/>
      <c r="AX2581" s="861"/>
      <c r="AY2581" s="861"/>
      <c r="AZ2581" s="851"/>
    </row>
    <row r="2582" spans="1:52" ht="13.5" customHeight="1">
      <c r="A2582" s="838">
        <f t="shared" si="1026"/>
        <v>35</v>
      </c>
      <c r="B2582" s="1053" t="s">
        <v>140</v>
      </c>
      <c r="C2582" s="817" t="s">
        <v>66</v>
      </c>
      <c r="D2582" s="1130">
        <v>45</v>
      </c>
      <c r="E2582" s="1114">
        <v>40</v>
      </c>
      <c r="F2582" s="1061"/>
      <c r="G2582" s="1120">
        <v>2</v>
      </c>
      <c r="H2582" s="1063"/>
      <c r="I2582" s="1077"/>
      <c r="J2582" s="1060">
        <f t="shared" si="1017"/>
        <v>80</v>
      </c>
      <c r="K2582" s="1103"/>
      <c r="L2582" s="1065"/>
      <c r="M2582" s="1062"/>
      <c r="N2582" s="1063"/>
      <c r="O2582" s="1060">
        <f t="shared" si="1032"/>
        <v>0</v>
      </c>
      <c r="P2582" s="1056"/>
      <c r="Q2582" s="1071">
        <v>2</v>
      </c>
      <c r="R2582" s="1131"/>
      <c r="S2582" s="1118"/>
      <c r="T2582" s="1079">
        <f t="shared" si="1018"/>
        <v>80</v>
      </c>
      <c r="U2582" s="1061">
        <f t="shared" si="1037"/>
        <v>0</v>
      </c>
      <c r="V2582" s="1071">
        <f t="shared" si="1030"/>
        <v>4</v>
      </c>
      <c r="W2582" s="1063">
        <f t="shared" si="1030"/>
        <v>0</v>
      </c>
      <c r="X2582" s="1063">
        <f t="shared" si="1030"/>
        <v>0</v>
      </c>
      <c r="Y2582" s="1060">
        <f t="shared" si="1030"/>
        <v>160</v>
      </c>
      <c r="Z2582" s="1080">
        <f t="shared" si="1027"/>
        <v>35</v>
      </c>
      <c r="AA2582" s="1126" t="str">
        <f t="shared" si="1024"/>
        <v>Trứng gà</v>
      </c>
      <c r="AB2582" s="1082" t="str">
        <f t="shared" si="1024"/>
        <v>kg</v>
      </c>
      <c r="AC2582" s="1083">
        <f t="shared" si="1024"/>
        <v>45</v>
      </c>
      <c r="AD2582" s="1089">
        <f t="shared" si="1024"/>
        <v>40</v>
      </c>
      <c r="AE2582" s="1071">
        <f t="shared" si="1038"/>
        <v>0</v>
      </c>
      <c r="AF2582" s="1071">
        <f t="shared" si="1038"/>
        <v>0</v>
      </c>
      <c r="AG2582" s="1071">
        <f t="shared" si="1038"/>
        <v>0</v>
      </c>
      <c r="AH2582" s="1071">
        <f t="shared" si="1038"/>
        <v>0</v>
      </c>
      <c r="AI2582" s="1060">
        <f t="shared" si="1025"/>
        <v>0</v>
      </c>
      <c r="AJ2582" s="1102">
        <f t="shared" si="1034"/>
        <v>0</v>
      </c>
      <c r="AK2582" s="1102">
        <f t="shared" si="1034"/>
        <v>4</v>
      </c>
      <c r="AL2582" s="1102">
        <f t="shared" si="1034"/>
        <v>0</v>
      </c>
      <c r="AM2582" s="1102">
        <f t="shared" si="1035"/>
        <v>0</v>
      </c>
      <c r="AN2582" s="1085">
        <f t="shared" si="1036"/>
        <v>160</v>
      </c>
      <c r="AO2582" s="1061">
        <f t="shared" si="1022"/>
        <v>0</v>
      </c>
      <c r="AP2582" s="1061">
        <f t="shared" si="1022"/>
        <v>4</v>
      </c>
      <c r="AQ2582" s="1061">
        <f t="shared" si="1022"/>
        <v>0</v>
      </c>
      <c r="AR2582" s="1061">
        <f t="shared" si="1022"/>
        <v>0</v>
      </c>
      <c r="AS2582" s="1061">
        <f t="shared" si="1022"/>
        <v>160</v>
      </c>
      <c r="AT2582" s="850">
        <f t="shared" si="1028"/>
        <v>20</v>
      </c>
      <c r="AU2582" s="922"/>
      <c r="AV2582" s="861"/>
      <c r="AW2582" s="861"/>
      <c r="AX2582" s="861"/>
      <c r="AY2582" s="861"/>
      <c r="AZ2582" s="851"/>
    </row>
    <row r="2583" spans="1:52" ht="13.5" customHeight="1">
      <c r="A2583" s="838">
        <f t="shared" si="1026"/>
        <v>36</v>
      </c>
      <c r="B2583" s="1053" t="s">
        <v>53</v>
      </c>
      <c r="C2583" s="817" t="s">
        <v>66</v>
      </c>
      <c r="D2583" s="818">
        <v>40</v>
      </c>
      <c r="E2583" s="921">
        <v>38</v>
      </c>
      <c r="F2583" s="1061"/>
      <c r="G2583" s="1120"/>
      <c r="H2583" s="1063"/>
      <c r="I2583" s="1077"/>
      <c r="J2583" s="1060">
        <f t="shared" si="1017"/>
        <v>0</v>
      </c>
      <c r="K2583" s="1061"/>
      <c r="L2583" s="1065"/>
      <c r="M2583" s="1062"/>
      <c r="N2583" s="1063"/>
      <c r="O2583" s="1060">
        <f t="shared" si="1032"/>
        <v>0</v>
      </c>
      <c r="P2583" s="1093"/>
      <c r="Q2583" s="1065">
        <v>4</v>
      </c>
      <c r="R2583" s="1131"/>
      <c r="S2583" s="1063"/>
      <c r="T2583" s="1079">
        <f t="shared" si="1018"/>
        <v>152</v>
      </c>
      <c r="U2583" s="1061">
        <f t="shared" si="1037"/>
        <v>0</v>
      </c>
      <c r="V2583" s="1061">
        <f t="shared" si="1030"/>
        <v>4</v>
      </c>
      <c r="W2583" s="1063">
        <f t="shared" si="1030"/>
        <v>0</v>
      </c>
      <c r="X2583" s="1063">
        <f t="shared" si="1030"/>
        <v>0</v>
      </c>
      <c r="Y2583" s="1060">
        <f t="shared" si="1030"/>
        <v>152</v>
      </c>
      <c r="Z2583" s="1080">
        <f t="shared" si="1027"/>
        <v>36</v>
      </c>
      <c r="AA2583" s="1126" t="str">
        <f t="shared" si="1024"/>
        <v>Cá trôi</v>
      </c>
      <c r="AB2583" s="1082" t="str">
        <f t="shared" si="1024"/>
        <v>kg</v>
      </c>
      <c r="AC2583" s="1083">
        <f t="shared" si="1024"/>
        <v>40</v>
      </c>
      <c r="AD2583" s="1089">
        <f t="shared" si="1024"/>
        <v>38</v>
      </c>
      <c r="AE2583" s="1071">
        <f t="shared" si="1038"/>
        <v>0</v>
      </c>
      <c r="AF2583" s="1071">
        <f t="shared" si="1038"/>
        <v>0</v>
      </c>
      <c r="AG2583" s="1071">
        <f t="shared" si="1038"/>
        <v>0</v>
      </c>
      <c r="AH2583" s="1071">
        <f t="shared" si="1038"/>
        <v>0</v>
      </c>
      <c r="AI2583" s="1060">
        <f t="shared" si="1025"/>
        <v>0</v>
      </c>
      <c r="AJ2583" s="1102">
        <f t="shared" si="1034"/>
        <v>0</v>
      </c>
      <c r="AK2583" s="1102">
        <f t="shared" si="1034"/>
        <v>4</v>
      </c>
      <c r="AL2583" s="1102">
        <f t="shared" si="1034"/>
        <v>0</v>
      </c>
      <c r="AM2583" s="1102">
        <f t="shared" si="1035"/>
        <v>0</v>
      </c>
      <c r="AN2583" s="1085">
        <f t="shared" si="1036"/>
        <v>152</v>
      </c>
      <c r="AO2583" s="1061">
        <f t="shared" si="1022"/>
        <v>0</v>
      </c>
      <c r="AP2583" s="1061">
        <f t="shared" si="1022"/>
        <v>4</v>
      </c>
      <c r="AQ2583" s="1061">
        <f t="shared" si="1022"/>
        <v>0</v>
      </c>
      <c r="AR2583" s="1061">
        <f t="shared" si="1022"/>
        <v>0</v>
      </c>
      <c r="AS2583" s="1061">
        <f t="shared" si="1022"/>
        <v>152</v>
      </c>
      <c r="AT2583" s="850">
        <f t="shared" si="1028"/>
        <v>8</v>
      </c>
      <c r="AU2583" s="922"/>
      <c r="AV2583" s="861"/>
      <c r="AW2583" s="861"/>
      <c r="AX2583" s="861"/>
      <c r="AY2583" s="861"/>
      <c r="AZ2583" s="851"/>
    </row>
    <row r="2584" spans="1:52" ht="13.5" customHeight="1">
      <c r="A2584" s="838">
        <f t="shared" si="1026"/>
        <v>37</v>
      </c>
      <c r="B2584" s="1053" t="s">
        <v>171</v>
      </c>
      <c r="C2584" s="817" t="s">
        <v>66</v>
      </c>
      <c r="D2584" s="818">
        <v>220</v>
      </c>
      <c r="E2584" s="921">
        <v>220</v>
      </c>
      <c r="F2584" s="1061"/>
      <c r="G2584" s="1120"/>
      <c r="H2584" s="1063"/>
      <c r="I2584" s="1077"/>
      <c r="J2584" s="1060">
        <f t="shared" si="1017"/>
        <v>0</v>
      </c>
      <c r="K2584" s="1061"/>
      <c r="L2584" s="1065"/>
      <c r="M2584" s="1062"/>
      <c r="N2584" s="1063"/>
      <c r="O2584" s="1060">
        <f t="shared" si="1032"/>
        <v>0</v>
      </c>
      <c r="P2584" s="1093"/>
      <c r="Q2584" s="1065">
        <v>1</v>
      </c>
      <c r="R2584" s="1131"/>
      <c r="S2584" s="1063"/>
      <c r="T2584" s="1079">
        <f t="shared" si="1018"/>
        <v>220</v>
      </c>
      <c r="U2584" s="1061">
        <f t="shared" si="1037"/>
        <v>0</v>
      </c>
      <c r="V2584" s="1071">
        <f t="shared" si="1030"/>
        <v>1</v>
      </c>
      <c r="W2584" s="1063">
        <f t="shared" si="1030"/>
        <v>0</v>
      </c>
      <c r="X2584" s="1063">
        <f t="shared" si="1030"/>
        <v>0</v>
      </c>
      <c r="Y2584" s="1060">
        <f t="shared" si="1030"/>
        <v>220</v>
      </c>
      <c r="Z2584" s="1080">
        <f t="shared" si="1027"/>
        <v>37</v>
      </c>
      <c r="AA2584" s="1126" t="str">
        <f t="shared" si="1024"/>
        <v>Thịt me</v>
      </c>
      <c r="AB2584" s="1082" t="str">
        <f t="shared" si="1024"/>
        <v>kg</v>
      </c>
      <c r="AC2584" s="1083">
        <f t="shared" si="1024"/>
        <v>220</v>
      </c>
      <c r="AD2584" s="1089">
        <f t="shared" si="1024"/>
        <v>220</v>
      </c>
      <c r="AE2584" s="1071">
        <f t="shared" si="1038"/>
        <v>0</v>
      </c>
      <c r="AF2584" s="1071">
        <f t="shared" si="1038"/>
        <v>0</v>
      </c>
      <c r="AG2584" s="1071">
        <f t="shared" si="1038"/>
        <v>0</v>
      </c>
      <c r="AH2584" s="1071">
        <f t="shared" si="1038"/>
        <v>0</v>
      </c>
      <c r="AI2584" s="1060">
        <f t="shared" si="1025"/>
        <v>0</v>
      </c>
      <c r="AJ2584" s="1102">
        <f t="shared" si="1034"/>
        <v>0</v>
      </c>
      <c r="AK2584" s="1102">
        <f t="shared" si="1034"/>
        <v>1</v>
      </c>
      <c r="AL2584" s="1102">
        <f t="shared" si="1034"/>
        <v>0</v>
      </c>
      <c r="AM2584" s="1102">
        <f t="shared" si="1035"/>
        <v>0</v>
      </c>
      <c r="AN2584" s="1085">
        <f t="shared" si="1036"/>
        <v>220</v>
      </c>
      <c r="AO2584" s="1061">
        <f t="shared" si="1022"/>
        <v>0</v>
      </c>
      <c r="AP2584" s="1061">
        <f t="shared" si="1022"/>
        <v>1</v>
      </c>
      <c r="AQ2584" s="1061">
        <f t="shared" si="1022"/>
        <v>0</v>
      </c>
      <c r="AR2584" s="1061">
        <f t="shared" si="1022"/>
        <v>0</v>
      </c>
      <c r="AS2584" s="1061">
        <f t="shared" si="1022"/>
        <v>220</v>
      </c>
      <c r="AT2584" s="850">
        <f t="shared" si="1028"/>
        <v>0</v>
      </c>
      <c r="AU2584" s="1502"/>
      <c r="AV2584" s="1503"/>
      <c r="AW2584" s="1503"/>
      <c r="AX2584" s="1503"/>
      <c r="AY2584" s="1503"/>
      <c r="AZ2584" s="927"/>
    </row>
    <row r="2585" spans="1:52" ht="13.5" customHeight="1">
      <c r="A2585" s="838">
        <f t="shared" si="1026"/>
        <v>38</v>
      </c>
      <c r="B2585" s="1053" t="s">
        <v>488</v>
      </c>
      <c r="C2585" s="817" t="s">
        <v>66</v>
      </c>
      <c r="D2585" s="818">
        <v>120</v>
      </c>
      <c r="E2585" s="921">
        <v>113</v>
      </c>
      <c r="F2585" s="1094"/>
      <c r="G2585" s="1090"/>
      <c r="H2585" s="1121"/>
      <c r="I2585" s="1077"/>
      <c r="J2585" s="1060">
        <f t="shared" si="1017"/>
        <v>0</v>
      </c>
      <c r="K2585" s="1061"/>
      <c r="L2585" s="1071"/>
      <c r="M2585" s="1062"/>
      <c r="N2585" s="1063"/>
      <c r="O2585" s="1060">
        <f t="shared" si="1032"/>
        <v>0</v>
      </c>
      <c r="P2585" s="1056"/>
      <c r="Q2585" s="1065"/>
      <c r="R2585" s="1131"/>
      <c r="S2585" s="1063"/>
      <c r="T2585" s="1079">
        <f t="shared" si="1018"/>
        <v>0</v>
      </c>
      <c r="U2585" s="1061">
        <f t="shared" si="1037"/>
        <v>0</v>
      </c>
      <c r="V2585" s="1071">
        <f t="shared" si="1030"/>
        <v>0</v>
      </c>
      <c r="W2585" s="1063">
        <f t="shared" si="1030"/>
        <v>0</v>
      </c>
      <c r="X2585" s="1063">
        <f t="shared" si="1030"/>
        <v>0</v>
      </c>
      <c r="Y2585" s="1060">
        <f t="shared" si="1030"/>
        <v>0</v>
      </c>
      <c r="Z2585" s="1080">
        <f t="shared" si="1027"/>
        <v>38</v>
      </c>
      <c r="AA2585" s="1126" t="str">
        <f t="shared" si="1024"/>
        <v>Thịt xô</v>
      </c>
      <c r="AB2585" s="1082" t="str">
        <f t="shared" si="1024"/>
        <v>kg</v>
      </c>
      <c r="AC2585" s="1083">
        <f t="shared" si="1024"/>
        <v>120</v>
      </c>
      <c r="AD2585" s="1089">
        <f t="shared" si="1024"/>
        <v>113</v>
      </c>
      <c r="AE2585" s="1071">
        <f t="shared" si="1038"/>
        <v>0</v>
      </c>
      <c r="AF2585" s="1071">
        <f t="shared" si="1038"/>
        <v>0</v>
      </c>
      <c r="AG2585" s="1071">
        <f t="shared" si="1038"/>
        <v>0</v>
      </c>
      <c r="AH2585" s="1071">
        <f t="shared" si="1038"/>
        <v>0</v>
      </c>
      <c r="AI2585" s="1060">
        <f t="shared" si="1025"/>
        <v>0</v>
      </c>
      <c r="AJ2585" s="1102">
        <f t="shared" si="1034"/>
        <v>0</v>
      </c>
      <c r="AK2585" s="1102">
        <f t="shared" si="1034"/>
        <v>0</v>
      </c>
      <c r="AL2585" s="1102">
        <f t="shared" si="1034"/>
        <v>0</v>
      </c>
      <c r="AM2585" s="1102">
        <f t="shared" si="1035"/>
        <v>0</v>
      </c>
      <c r="AN2585" s="1085">
        <f t="shared" si="1036"/>
        <v>0</v>
      </c>
      <c r="AO2585" s="1061">
        <f t="shared" si="1022"/>
        <v>0</v>
      </c>
      <c r="AP2585" s="1061">
        <f t="shared" si="1022"/>
        <v>0</v>
      </c>
      <c r="AQ2585" s="1061">
        <f t="shared" si="1022"/>
        <v>0</v>
      </c>
      <c r="AR2585" s="1061">
        <f t="shared" si="1022"/>
        <v>0</v>
      </c>
      <c r="AS2585" s="1061">
        <f t="shared" si="1022"/>
        <v>0</v>
      </c>
      <c r="AT2585" s="850">
        <f t="shared" si="1028"/>
        <v>0</v>
      </c>
      <c r="AU2585" s="1502" t="s">
        <v>855</v>
      </c>
      <c r="AV2585" s="1503"/>
      <c r="AW2585" s="1503"/>
      <c r="AX2585" s="1503"/>
      <c r="AY2585" s="1503"/>
      <c r="AZ2585" s="927"/>
    </row>
    <row r="2586" spans="1:52" ht="13.5" customHeight="1">
      <c r="A2586" s="838">
        <f t="shared" si="1026"/>
        <v>39</v>
      </c>
      <c r="B2586" s="1045" t="s">
        <v>83</v>
      </c>
      <c r="C2586" s="817" t="s">
        <v>786</v>
      </c>
      <c r="D2586" s="1054">
        <v>10</v>
      </c>
      <c r="E2586" s="921">
        <v>10</v>
      </c>
      <c r="F2586" s="1061"/>
      <c r="G2586" s="1120"/>
      <c r="H2586" s="1063"/>
      <c r="I2586" s="1077"/>
      <c r="J2586" s="1060">
        <f t="shared" si="1017"/>
        <v>0</v>
      </c>
      <c r="K2586" s="1103"/>
      <c r="L2586" s="1065"/>
      <c r="M2586" s="1062">
        <v>5</v>
      </c>
      <c r="N2586" s="1063"/>
      <c r="O2586" s="1060">
        <f t="shared" si="1032"/>
        <v>50</v>
      </c>
      <c r="P2586" s="1056"/>
      <c r="Q2586" s="1071"/>
      <c r="R2586" s="1100">
        <v>5</v>
      </c>
      <c r="S2586" s="1063"/>
      <c r="T2586" s="1079">
        <f t="shared" si="1018"/>
        <v>50</v>
      </c>
      <c r="U2586" s="1103">
        <f t="shared" si="1037"/>
        <v>0</v>
      </c>
      <c r="V2586" s="1061">
        <f t="shared" si="1030"/>
        <v>0</v>
      </c>
      <c r="W2586" s="1063">
        <f t="shared" si="1030"/>
        <v>10</v>
      </c>
      <c r="X2586" s="1063">
        <f t="shared" si="1030"/>
        <v>0</v>
      </c>
      <c r="Y2586" s="1060">
        <f t="shared" si="1030"/>
        <v>100</v>
      </c>
      <c r="Z2586" s="1080">
        <f t="shared" si="1027"/>
        <v>39</v>
      </c>
      <c r="AA2586" s="1126" t="str">
        <f t="shared" si="1024"/>
        <v>Cam</v>
      </c>
      <c r="AB2586" s="1082" t="str">
        <f t="shared" si="1024"/>
        <v>quả</v>
      </c>
      <c r="AC2586" s="1083">
        <f t="shared" si="1024"/>
        <v>10</v>
      </c>
      <c r="AD2586" s="1089">
        <f t="shared" si="1024"/>
        <v>10</v>
      </c>
      <c r="AE2586" s="1071">
        <f t="shared" si="1038"/>
        <v>0</v>
      </c>
      <c r="AF2586" s="1071">
        <f t="shared" si="1038"/>
        <v>0</v>
      </c>
      <c r="AG2586" s="1071">
        <f t="shared" si="1038"/>
        <v>0</v>
      </c>
      <c r="AH2586" s="1071">
        <f t="shared" si="1038"/>
        <v>0</v>
      </c>
      <c r="AI2586" s="1060">
        <f t="shared" si="1025"/>
        <v>0</v>
      </c>
      <c r="AJ2586" s="1102">
        <f t="shared" si="1034"/>
        <v>0</v>
      </c>
      <c r="AK2586" s="1102">
        <f t="shared" si="1034"/>
        <v>0</v>
      </c>
      <c r="AL2586" s="1102">
        <f t="shared" si="1034"/>
        <v>10</v>
      </c>
      <c r="AM2586" s="1102">
        <f t="shared" si="1035"/>
        <v>0</v>
      </c>
      <c r="AN2586" s="1085">
        <f t="shared" si="1036"/>
        <v>100</v>
      </c>
      <c r="AO2586" s="1061">
        <f t="shared" si="1022"/>
        <v>0</v>
      </c>
      <c r="AP2586" s="1061">
        <f t="shared" si="1022"/>
        <v>0</v>
      </c>
      <c r="AQ2586" s="1061">
        <f t="shared" si="1022"/>
        <v>10</v>
      </c>
      <c r="AR2586" s="1061">
        <f t="shared" si="1022"/>
        <v>0</v>
      </c>
      <c r="AS2586" s="1061">
        <f t="shared" si="1022"/>
        <v>100</v>
      </c>
      <c r="AT2586" s="850">
        <f t="shared" si="1028"/>
        <v>0</v>
      </c>
      <c r="AU2586" s="929" t="s">
        <v>811</v>
      </c>
      <c r="AV2586" s="930"/>
      <c r="AW2586" s="1504">
        <f>SUM(AX2587:AX2589)</f>
        <v>0.74</v>
      </c>
      <c r="AX2586" s="1504"/>
      <c r="AY2586" s="930"/>
      <c r="AZ2586" s="862" t="s">
        <v>70</v>
      </c>
    </row>
    <row r="2587" spans="1:52" ht="13.5" customHeight="1">
      <c r="A2587" s="838">
        <f t="shared" si="1026"/>
        <v>40</v>
      </c>
      <c r="B2587" s="1045" t="s">
        <v>78</v>
      </c>
      <c r="C2587" s="817" t="s">
        <v>66</v>
      </c>
      <c r="D2587" s="1054">
        <v>10</v>
      </c>
      <c r="E2587" s="921">
        <v>7</v>
      </c>
      <c r="F2587" s="1061"/>
      <c r="G2587" s="1086"/>
      <c r="H2587" s="1063"/>
      <c r="I2587" s="1077"/>
      <c r="J2587" s="1060">
        <f t="shared" si="1017"/>
        <v>0</v>
      </c>
      <c r="K2587" s="1061"/>
      <c r="L2587" s="1061"/>
      <c r="M2587" s="1063"/>
      <c r="N2587" s="1063"/>
      <c r="O2587" s="1060">
        <f t="shared" si="1032"/>
        <v>0</v>
      </c>
      <c r="P2587" s="1093"/>
      <c r="Q2587" s="1061"/>
      <c r="R2587" s="1100">
        <v>8</v>
      </c>
      <c r="S2587" s="1063"/>
      <c r="T2587" s="1079">
        <f t="shared" si="1018"/>
        <v>56</v>
      </c>
      <c r="U2587" s="1061">
        <f t="shared" si="1037"/>
        <v>0</v>
      </c>
      <c r="V2587" s="1061">
        <f t="shared" si="1030"/>
        <v>0</v>
      </c>
      <c r="W2587" s="1063">
        <f t="shared" si="1030"/>
        <v>8</v>
      </c>
      <c r="X2587" s="1063">
        <f t="shared" si="1030"/>
        <v>0</v>
      </c>
      <c r="Y2587" s="1060">
        <f>SUM(J2587,O2587,T2587)</f>
        <v>56</v>
      </c>
      <c r="Z2587" s="1080">
        <f t="shared" si="1027"/>
        <v>40</v>
      </c>
      <c r="AA2587" s="1126" t="str">
        <f t="shared" si="1024"/>
        <v>Bí xanh</v>
      </c>
      <c r="AB2587" s="1082" t="str">
        <f t="shared" si="1024"/>
        <v>kg</v>
      </c>
      <c r="AC2587" s="1083">
        <f t="shared" si="1024"/>
        <v>10</v>
      </c>
      <c r="AD2587" s="1089">
        <f t="shared" si="1024"/>
        <v>7</v>
      </c>
      <c r="AE2587" s="1071">
        <f t="shared" si="1038"/>
        <v>0</v>
      </c>
      <c r="AF2587" s="1071">
        <f t="shared" si="1038"/>
        <v>0</v>
      </c>
      <c r="AG2587" s="1071">
        <f t="shared" si="1038"/>
        <v>0</v>
      </c>
      <c r="AH2587" s="1071">
        <f t="shared" si="1038"/>
        <v>0</v>
      </c>
      <c r="AI2587" s="1060">
        <f t="shared" si="1025"/>
        <v>0</v>
      </c>
      <c r="AJ2587" s="1102">
        <f t="shared" si="1034"/>
        <v>0</v>
      </c>
      <c r="AK2587" s="1102">
        <f t="shared" si="1034"/>
        <v>0</v>
      </c>
      <c r="AL2587" s="1102">
        <f t="shared" si="1034"/>
        <v>8</v>
      </c>
      <c r="AM2587" s="1102">
        <f t="shared" si="1035"/>
        <v>0</v>
      </c>
      <c r="AN2587" s="1085">
        <f t="shared" si="1036"/>
        <v>56</v>
      </c>
      <c r="AO2587" s="1061">
        <f t="shared" si="1022"/>
        <v>0</v>
      </c>
      <c r="AP2587" s="1061">
        <f t="shared" si="1022"/>
        <v>0</v>
      </c>
      <c r="AQ2587" s="1061">
        <f t="shared" si="1022"/>
        <v>8</v>
      </c>
      <c r="AR2587" s="1061">
        <f t="shared" si="1022"/>
        <v>0</v>
      </c>
      <c r="AS2587" s="1061">
        <f t="shared" si="1022"/>
        <v>56</v>
      </c>
      <c r="AT2587" s="850">
        <f t="shared" si="1028"/>
        <v>24</v>
      </c>
      <c r="AU2587" s="932" t="s">
        <v>856</v>
      </c>
      <c r="AV2587" s="933">
        <f>AV2551</f>
        <v>43</v>
      </c>
      <c r="AW2587" s="934" t="s">
        <v>27</v>
      </c>
      <c r="AX2587" s="935">
        <v>0.16</v>
      </c>
      <c r="AY2587" s="936" t="s">
        <v>29</v>
      </c>
      <c r="AZ2587" s="937">
        <f>AV2587*AX2587</f>
        <v>6.88</v>
      </c>
    </row>
    <row r="2588" spans="1:52" ht="13.5" customHeight="1">
      <c r="A2588" s="838">
        <f t="shared" si="1026"/>
        <v>41</v>
      </c>
      <c r="B2588" s="1045" t="s">
        <v>17</v>
      </c>
      <c r="C2588" s="817" t="s">
        <v>66</v>
      </c>
      <c r="D2588" s="1132">
        <v>5</v>
      </c>
      <c r="E2588" s="1133">
        <v>4</v>
      </c>
      <c r="F2588" s="1061"/>
      <c r="G2588" s="1120"/>
      <c r="H2588" s="1063"/>
      <c r="I2588" s="1077"/>
      <c r="J2588" s="1060">
        <f t="shared" si="1017"/>
        <v>0</v>
      </c>
      <c r="K2588" s="1061"/>
      <c r="L2588" s="1071"/>
      <c r="M2588" s="1063">
        <v>8</v>
      </c>
      <c r="N2588" s="1063"/>
      <c r="O2588" s="1060">
        <f t="shared" si="1032"/>
        <v>32</v>
      </c>
      <c r="P2588" s="1078"/>
      <c r="Q2588" s="1071"/>
      <c r="R2588" s="1131"/>
      <c r="S2588" s="1063"/>
      <c r="T2588" s="1079">
        <f t="shared" si="1018"/>
        <v>0</v>
      </c>
      <c r="U2588" s="1061">
        <f t="shared" si="1037"/>
        <v>0</v>
      </c>
      <c r="V2588" s="1071">
        <f t="shared" si="1030"/>
        <v>0</v>
      </c>
      <c r="W2588" s="1063">
        <f t="shared" si="1030"/>
        <v>8</v>
      </c>
      <c r="X2588" s="1063">
        <f t="shared" si="1030"/>
        <v>0</v>
      </c>
      <c r="Y2588" s="1060">
        <f t="shared" si="1030"/>
        <v>32</v>
      </c>
      <c r="Z2588" s="1080">
        <f t="shared" si="1027"/>
        <v>41</v>
      </c>
      <c r="AA2588" s="1126" t="str">
        <f t="shared" si="1024"/>
        <v>Rau muống</v>
      </c>
      <c r="AB2588" s="1082" t="str">
        <f t="shared" si="1024"/>
        <v>kg</v>
      </c>
      <c r="AC2588" s="1083">
        <f t="shared" si="1024"/>
        <v>5</v>
      </c>
      <c r="AD2588" s="1089">
        <f t="shared" si="1024"/>
        <v>4</v>
      </c>
      <c r="AE2588" s="1071">
        <f t="shared" si="1038"/>
        <v>0</v>
      </c>
      <c r="AF2588" s="1071">
        <f t="shared" si="1038"/>
        <v>0</v>
      </c>
      <c r="AG2588" s="1071">
        <f t="shared" si="1038"/>
        <v>0</v>
      </c>
      <c r="AH2588" s="1071">
        <f t="shared" si="1038"/>
        <v>0</v>
      </c>
      <c r="AI2588" s="1060">
        <f t="shared" si="1025"/>
        <v>0</v>
      </c>
      <c r="AJ2588" s="1102">
        <f t="shared" si="1034"/>
        <v>0</v>
      </c>
      <c r="AK2588" s="1102">
        <f t="shared" si="1034"/>
        <v>0</v>
      </c>
      <c r="AL2588" s="1102">
        <f t="shared" si="1034"/>
        <v>8</v>
      </c>
      <c r="AM2588" s="1102">
        <f t="shared" si="1035"/>
        <v>0</v>
      </c>
      <c r="AN2588" s="1085">
        <f t="shared" si="1036"/>
        <v>32</v>
      </c>
      <c r="AO2588" s="1061">
        <f t="shared" si="1022"/>
        <v>0</v>
      </c>
      <c r="AP2588" s="1061">
        <f t="shared" si="1022"/>
        <v>0</v>
      </c>
      <c r="AQ2588" s="1061">
        <f t="shared" si="1022"/>
        <v>8</v>
      </c>
      <c r="AR2588" s="1061">
        <f t="shared" si="1022"/>
        <v>0</v>
      </c>
      <c r="AS2588" s="1061">
        <f t="shared" si="1022"/>
        <v>32</v>
      </c>
      <c r="AT2588" s="850">
        <f t="shared" si="1028"/>
        <v>8</v>
      </c>
      <c r="AU2588" s="932" t="s">
        <v>857</v>
      </c>
      <c r="AV2588" s="933">
        <f t="shared" ref="AV2588:AV2593" si="1039">AV2552</f>
        <v>43</v>
      </c>
      <c r="AW2588" s="934" t="s">
        <v>27</v>
      </c>
      <c r="AX2588" s="935">
        <v>0.28999999999999998</v>
      </c>
      <c r="AY2588" s="936" t="s">
        <v>29</v>
      </c>
      <c r="AZ2588" s="937">
        <f>AV2588*AX2588</f>
        <v>12.469999999999999</v>
      </c>
    </row>
    <row r="2589" spans="1:52" ht="13.5" customHeight="1">
      <c r="A2589" s="838">
        <f t="shared" si="1026"/>
        <v>42</v>
      </c>
      <c r="B2589" s="1045" t="s">
        <v>478</v>
      </c>
      <c r="C2589" s="817" t="s">
        <v>66</v>
      </c>
      <c r="D2589" s="1054">
        <v>12</v>
      </c>
      <c r="E2589" s="921">
        <v>12</v>
      </c>
      <c r="F2589" s="1071"/>
      <c r="G2589" s="1086"/>
      <c r="H2589" s="1063">
        <v>3</v>
      </c>
      <c r="I2589" s="1077"/>
      <c r="J2589" s="1060">
        <f t="shared" si="1017"/>
        <v>36</v>
      </c>
      <c r="K2589" s="1061"/>
      <c r="L2589" s="1061"/>
      <c r="M2589" s="1134"/>
      <c r="N2589" s="1063"/>
      <c r="O2589" s="1060">
        <f t="shared" si="1032"/>
        <v>0</v>
      </c>
      <c r="P2589" s="1093"/>
      <c r="Q2589" s="1061"/>
      <c r="R2589" s="1100"/>
      <c r="S2589" s="1063"/>
      <c r="T2589" s="1079">
        <f t="shared" si="1018"/>
        <v>0</v>
      </c>
      <c r="U2589" s="1061">
        <f t="shared" si="1037"/>
        <v>0</v>
      </c>
      <c r="V2589" s="1061">
        <f t="shared" si="1030"/>
        <v>0</v>
      </c>
      <c r="W2589" s="1063">
        <f t="shared" si="1030"/>
        <v>3</v>
      </c>
      <c r="X2589" s="1063">
        <f t="shared" si="1030"/>
        <v>0</v>
      </c>
      <c r="Y2589" s="1060">
        <f t="shared" si="1030"/>
        <v>36</v>
      </c>
      <c r="Z2589" s="1080">
        <f t="shared" si="1027"/>
        <v>42</v>
      </c>
      <c r="AA2589" s="1126" t="str">
        <f t="shared" si="1024"/>
        <v>Dưa cải</v>
      </c>
      <c r="AB2589" s="1082" t="str">
        <f t="shared" si="1024"/>
        <v>kg</v>
      </c>
      <c r="AC2589" s="1083">
        <f t="shared" si="1024"/>
        <v>12</v>
      </c>
      <c r="AD2589" s="1089">
        <f t="shared" si="1024"/>
        <v>12</v>
      </c>
      <c r="AE2589" s="1071">
        <f t="shared" si="1038"/>
        <v>0</v>
      </c>
      <c r="AF2589" s="1071">
        <f t="shared" si="1038"/>
        <v>0</v>
      </c>
      <c r="AG2589" s="1071">
        <f t="shared" si="1038"/>
        <v>0</v>
      </c>
      <c r="AH2589" s="1071">
        <f t="shared" si="1038"/>
        <v>0</v>
      </c>
      <c r="AI2589" s="1060">
        <f t="shared" si="1025"/>
        <v>0</v>
      </c>
      <c r="AJ2589" s="1102">
        <f t="shared" si="1034"/>
        <v>0</v>
      </c>
      <c r="AK2589" s="1102">
        <f t="shared" si="1034"/>
        <v>0</v>
      </c>
      <c r="AL2589" s="1102">
        <f t="shared" si="1034"/>
        <v>3</v>
      </c>
      <c r="AM2589" s="1102">
        <f t="shared" si="1035"/>
        <v>0</v>
      </c>
      <c r="AN2589" s="1085">
        <f t="shared" si="1036"/>
        <v>36</v>
      </c>
      <c r="AO2589" s="1061">
        <f t="shared" si="1022"/>
        <v>0</v>
      </c>
      <c r="AP2589" s="1061">
        <f t="shared" si="1022"/>
        <v>0</v>
      </c>
      <c r="AQ2589" s="1061">
        <f t="shared" si="1022"/>
        <v>3</v>
      </c>
      <c r="AR2589" s="1061">
        <f t="shared" si="1022"/>
        <v>0</v>
      </c>
      <c r="AS2589" s="1061">
        <f t="shared" si="1022"/>
        <v>36</v>
      </c>
      <c r="AT2589" s="850">
        <f t="shared" si="1028"/>
        <v>0</v>
      </c>
      <c r="AU2589" s="932" t="s">
        <v>858</v>
      </c>
      <c r="AV2589" s="933">
        <f t="shared" si="1039"/>
        <v>43</v>
      </c>
      <c r="AW2589" s="934" t="s">
        <v>27</v>
      </c>
      <c r="AX2589" s="935">
        <v>0.28999999999999998</v>
      </c>
      <c r="AY2589" s="936" t="s">
        <v>29</v>
      </c>
      <c r="AZ2589" s="937">
        <f>AV2589*AX2589</f>
        <v>12.469999999999999</v>
      </c>
    </row>
    <row r="2590" spans="1:52" ht="13.5" customHeight="1">
      <c r="A2590" s="838">
        <f t="shared" si="1026"/>
        <v>43</v>
      </c>
      <c r="B2590" s="1046" t="s">
        <v>60</v>
      </c>
      <c r="C2590" s="817" t="s">
        <v>66</v>
      </c>
      <c r="D2590" s="1130">
        <v>20</v>
      </c>
      <c r="E2590" s="1114">
        <v>20</v>
      </c>
      <c r="F2590" s="1065"/>
      <c r="G2590" s="1090"/>
      <c r="H2590" s="1063"/>
      <c r="I2590" s="1077"/>
      <c r="J2590" s="1060">
        <f t="shared" si="1017"/>
        <v>0</v>
      </c>
      <c r="K2590" s="1103"/>
      <c r="L2590" s="1071"/>
      <c r="M2590" s="1135">
        <v>0.5</v>
      </c>
      <c r="N2590" s="1063"/>
      <c r="O2590" s="1060">
        <f t="shared" si="1032"/>
        <v>10</v>
      </c>
      <c r="P2590" s="1122"/>
      <c r="Q2590" s="1071"/>
      <c r="R2590" s="1100">
        <v>0.5</v>
      </c>
      <c r="S2590" s="1063"/>
      <c r="T2590" s="1079">
        <f t="shared" si="1018"/>
        <v>10</v>
      </c>
      <c r="U2590" s="1103">
        <f t="shared" si="1037"/>
        <v>0</v>
      </c>
      <c r="V2590" s="1071">
        <f t="shared" si="1030"/>
        <v>0</v>
      </c>
      <c r="W2590" s="1063">
        <f t="shared" si="1030"/>
        <v>1</v>
      </c>
      <c r="X2590" s="1063">
        <f t="shared" si="1030"/>
        <v>0</v>
      </c>
      <c r="Y2590" s="1060">
        <f t="shared" si="1030"/>
        <v>20</v>
      </c>
      <c r="Z2590" s="1080">
        <f t="shared" si="1027"/>
        <v>43</v>
      </c>
      <c r="AA2590" s="1126" t="str">
        <f t="shared" si="1024"/>
        <v>Cà chua</v>
      </c>
      <c r="AB2590" s="1082" t="str">
        <f t="shared" si="1024"/>
        <v>kg</v>
      </c>
      <c r="AC2590" s="1083">
        <f t="shared" si="1024"/>
        <v>20</v>
      </c>
      <c r="AD2590" s="1089">
        <f t="shared" si="1024"/>
        <v>20</v>
      </c>
      <c r="AE2590" s="1071">
        <f t="shared" si="1038"/>
        <v>0</v>
      </c>
      <c r="AF2590" s="1071">
        <f t="shared" si="1038"/>
        <v>0</v>
      </c>
      <c r="AG2590" s="1071">
        <f t="shared" si="1038"/>
        <v>0</v>
      </c>
      <c r="AH2590" s="1071">
        <f t="shared" si="1038"/>
        <v>0</v>
      </c>
      <c r="AI2590" s="1060">
        <f t="shared" si="1025"/>
        <v>0</v>
      </c>
      <c r="AJ2590" s="1102">
        <f t="shared" si="1034"/>
        <v>0</v>
      </c>
      <c r="AK2590" s="1102">
        <f t="shared" si="1034"/>
        <v>0</v>
      </c>
      <c r="AL2590" s="1102">
        <f t="shared" si="1034"/>
        <v>1</v>
      </c>
      <c r="AM2590" s="1102">
        <f t="shared" si="1035"/>
        <v>0</v>
      </c>
      <c r="AN2590" s="1085">
        <f t="shared" si="1036"/>
        <v>20</v>
      </c>
      <c r="AO2590" s="1061">
        <f t="shared" si="1022"/>
        <v>0</v>
      </c>
      <c r="AP2590" s="1061">
        <f t="shared" si="1022"/>
        <v>0</v>
      </c>
      <c r="AQ2590" s="1061">
        <f t="shared" si="1022"/>
        <v>1</v>
      </c>
      <c r="AR2590" s="1061">
        <f t="shared" si="1022"/>
        <v>0</v>
      </c>
      <c r="AS2590" s="1061">
        <f t="shared" si="1022"/>
        <v>20</v>
      </c>
      <c r="AT2590" s="850">
        <f t="shared" si="1028"/>
        <v>0</v>
      </c>
      <c r="AU2590" s="929" t="s">
        <v>811</v>
      </c>
      <c r="AV2590" s="933"/>
      <c r="AW2590" s="1504">
        <f>SUM(AX2591:AX2593)</f>
        <v>0.68</v>
      </c>
      <c r="AX2590" s="1504"/>
      <c r="AY2590" s="930"/>
      <c r="AZ2590" s="941" t="s">
        <v>70</v>
      </c>
    </row>
    <row r="2591" spans="1:52" ht="13.5" customHeight="1">
      <c r="A2591" s="838">
        <f t="shared" si="1026"/>
        <v>44</v>
      </c>
      <c r="B2591" s="1045" t="s">
        <v>61</v>
      </c>
      <c r="C2591" s="817" t="s">
        <v>66</v>
      </c>
      <c r="D2591" s="1130">
        <v>20</v>
      </c>
      <c r="E2591" s="1114">
        <v>20</v>
      </c>
      <c r="F2591" s="1061"/>
      <c r="G2591" s="1120"/>
      <c r="H2591" s="1063">
        <v>0.2</v>
      </c>
      <c r="I2591" s="1077"/>
      <c r="J2591" s="1060">
        <f t="shared" si="1017"/>
        <v>4</v>
      </c>
      <c r="K2591" s="1136"/>
      <c r="L2591" s="1071"/>
      <c r="M2591" s="1063">
        <v>0.4</v>
      </c>
      <c r="N2591" s="1063"/>
      <c r="O2591" s="1060">
        <f t="shared" si="1032"/>
        <v>8</v>
      </c>
      <c r="P2591" s="1122"/>
      <c r="Q2591" s="1071"/>
      <c r="R2591" s="1131">
        <v>0.4</v>
      </c>
      <c r="S2591" s="1063"/>
      <c r="T2591" s="1079">
        <f t="shared" ref="T2591:T2599" si="1040">SUM(P2591:S2591)*$E2591</f>
        <v>8</v>
      </c>
      <c r="U2591" s="1061">
        <f t="shared" si="1037"/>
        <v>0</v>
      </c>
      <c r="V2591" s="1071">
        <f t="shared" si="1030"/>
        <v>0</v>
      </c>
      <c r="W2591" s="1063">
        <f t="shared" si="1030"/>
        <v>1</v>
      </c>
      <c r="X2591" s="1063">
        <f t="shared" si="1030"/>
        <v>0</v>
      </c>
      <c r="Y2591" s="1060">
        <f t="shared" si="1030"/>
        <v>20</v>
      </c>
      <c r="Z2591" s="1080">
        <f t="shared" si="1027"/>
        <v>44</v>
      </c>
      <c r="AA2591" s="1126" t="str">
        <f t="shared" si="1024"/>
        <v>Hành lá</v>
      </c>
      <c r="AB2591" s="1082" t="str">
        <f t="shared" si="1024"/>
        <v>kg</v>
      </c>
      <c r="AC2591" s="1083">
        <f t="shared" si="1024"/>
        <v>20</v>
      </c>
      <c r="AD2591" s="1089">
        <f t="shared" si="1024"/>
        <v>20</v>
      </c>
      <c r="AE2591" s="1071">
        <f t="shared" si="1038"/>
        <v>0</v>
      </c>
      <c r="AF2591" s="1071">
        <f t="shared" si="1038"/>
        <v>0</v>
      </c>
      <c r="AG2591" s="1071">
        <f t="shared" si="1038"/>
        <v>0</v>
      </c>
      <c r="AH2591" s="1071">
        <f t="shared" si="1038"/>
        <v>0</v>
      </c>
      <c r="AI2591" s="1060">
        <f t="shared" si="1025"/>
        <v>0</v>
      </c>
      <c r="AJ2591" s="1102">
        <f t="shared" si="1034"/>
        <v>0</v>
      </c>
      <c r="AK2591" s="1102">
        <f t="shared" si="1034"/>
        <v>0</v>
      </c>
      <c r="AL2591" s="1102">
        <f t="shared" si="1034"/>
        <v>1</v>
      </c>
      <c r="AM2591" s="1102">
        <f t="shared" si="1035"/>
        <v>0</v>
      </c>
      <c r="AN2591" s="1085">
        <f t="shared" si="1036"/>
        <v>20</v>
      </c>
      <c r="AO2591" s="1061">
        <f t="shared" si="1022"/>
        <v>0</v>
      </c>
      <c r="AP2591" s="1061">
        <f t="shared" si="1022"/>
        <v>0</v>
      </c>
      <c r="AQ2591" s="1061">
        <f t="shared" si="1022"/>
        <v>1</v>
      </c>
      <c r="AR2591" s="1061">
        <f t="shared" si="1022"/>
        <v>0</v>
      </c>
      <c r="AS2591" s="1061">
        <f t="shared" si="1022"/>
        <v>20</v>
      </c>
      <c r="AT2591" s="850">
        <f t="shared" si="1028"/>
        <v>0</v>
      </c>
      <c r="AU2591" s="932" t="s">
        <v>856</v>
      </c>
      <c r="AV2591" s="933">
        <f t="shared" si="1039"/>
        <v>7</v>
      </c>
      <c r="AW2591" s="934" t="s">
        <v>27</v>
      </c>
      <c r="AX2591" s="935">
        <v>0.16</v>
      </c>
      <c r="AY2591" s="936" t="s">
        <v>29</v>
      </c>
      <c r="AZ2591" s="937">
        <f>AV2591*AX2591</f>
        <v>1.1200000000000001</v>
      </c>
    </row>
    <row r="2592" spans="1:52" ht="13.5" customHeight="1">
      <c r="A2592" s="838">
        <f t="shared" si="1026"/>
        <v>45</v>
      </c>
      <c r="B2592" s="1047" t="s">
        <v>160</v>
      </c>
      <c r="C2592" s="817" t="s">
        <v>66</v>
      </c>
      <c r="D2592" s="1130">
        <v>14</v>
      </c>
      <c r="E2592" s="1114">
        <v>12</v>
      </c>
      <c r="F2592" s="1071"/>
      <c r="G2592" s="1086"/>
      <c r="H2592" s="1063"/>
      <c r="I2592" s="1077"/>
      <c r="J2592" s="1060">
        <f t="shared" si="1017"/>
        <v>0</v>
      </c>
      <c r="K2592" s="1103"/>
      <c r="L2592" s="1137"/>
      <c r="M2592" s="1135">
        <v>1</v>
      </c>
      <c r="N2592" s="1063"/>
      <c r="O2592" s="1060">
        <f t="shared" si="1032"/>
        <v>12</v>
      </c>
      <c r="P2592" s="1103"/>
      <c r="Q2592" s="1071"/>
      <c r="R2592" s="1062"/>
      <c r="S2592" s="1063"/>
      <c r="T2592" s="1079">
        <f t="shared" si="1040"/>
        <v>0</v>
      </c>
      <c r="U2592" s="1061">
        <f t="shared" si="1037"/>
        <v>0</v>
      </c>
      <c r="V2592" s="1061">
        <f t="shared" si="1030"/>
        <v>0</v>
      </c>
      <c r="W2592" s="1063">
        <f t="shared" si="1030"/>
        <v>1</v>
      </c>
      <c r="X2592" s="1063">
        <f t="shared" si="1030"/>
        <v>0</v>
      </c>
      <c r="Y2592" s="1060">
        <f t="shared" si="1030"/>
        <v>12</v>
      </c>
      <c r="Z2592" s="1080">
        <f t="shared" si="1027"/>
        <v>45</v>
      </c>
      <c r="AA2592" s="1126" t="str">
        <f t="shared" si="1024"/>
        <v>Giá đậu</v>
      </c>
      <c r="AB2592" s="1082" t="str">
        <f t="shared" si="1024"/>
        <v>kg</v>
      </c>
      <c r="AC2592" s="1083">
        <f t="shared" si="1024"/>
        <v>14</v>
      </c>
      <c r="AD2592" s="1089">
        <f t="shared" si="1024"/>
        <v>12</v>
      </c>
      <c r="AE2592" s="1071">
        <f t="shared" si="1038"/>
        <v>0</v>
      </c>
      <c r="AF2592" s="1071">
        <f t="shared" si="1038"/>
        <v>0</v>
      </c>
      <c r="AG2592" s="1071">
        <f t="shared" si="1038"/>
        <v>0</v>
      </c>
      <c r="AH2592" s="1071">
        <f t="shared" si="1038"/>
        <v>0</v>
      </c>
      <c r="AI2592" s="1060">
        <f t="shared" si="1025"/>
        <v>0</v>
      </c>
      <c r="AJ2592" s="1102">
        <f t="shared" si="1034"/>
        <v>0</v>
      </c>
      <c r="AK2592" s="1102">
        <f t="shared" si="1034"/>
        <v>0</v>
      </c>
      <c r="AL2592" s="1102">
        <f t="shared" si="1034"/>
        <v>1</v>
      </c>
      <c r="AM2592" s="1102">
        <f t="shared" si="1035"/>
        <v>0</v>
      </c>
      <c r="AN2592" s="1085">
        <f t="shared" si="1036"/>
        <v>12</v>
      </c>
      <c r="AO2592" s="1061">
        <f t="shared" si="1022"/>
        <v>0</v>
      </c>
      <c r="AP2592" s="1061">
        <f t="shared" si="1022"/>
        <v>0</v>
      </c>
      <c r="AQ2592" s="1061">
        <f t="shared" si="1022"/>
        <v>1</v>
      </c>
      <c r="AR2592" s="1061">
        <f t="shared" si="1022"/>
        <v>0</v>
      </c>
      <c r="AS2592" s="1061">
        <f t="shared" si="1022"/>
        <v>12</v>
      </c>
      <c r="AT2592" s="850">
        <f t="shared" si="1028"/>
        <v>2</v>
      </c>
      <c r="AU2592" s="932" t="s">
        <v>857</v>
      </c>
      <c r="AV2592" s="933">
        <f t="shared" si="1039"/>
        <v>7</v>
      </c>
      <c r="AW2592" s="934" t="s">
        <v>27</v>
      </c>
      <c r="AX2592" s="935">
        <v>0.26</v>
      </c>
      <c r="AY2592" s="944" t="s">
        <v>29</v>
      </c>
      <c r="AZ2592" s="937">
        <f>AV2592*AX2592</f>
        <v>1.82</v>
      </c>
    </row>
    <row r="2593" spans="1:52" ht="13.5" customHeight="1">
      <c r="A2593" s="838">
        <f t="shared" si="1026"/>
        <v>46</v>
      </c>
      <c r="B2593" s="1046" t="s">
        <v>161</v>
      </c>
      <c r="C2593" s="896" t="s">
        <v>389</v>
      </c>
      <c r="D2593" s="1113">
        <v>13</v>
      </c>
      <c r="E2593" s="1114">
        <v>13</v>
      </c>
      <c r="F2593" s="1106"/>
      <c r="G2593" s="1086"/>
      <c r="H2593" s="1107"/>
      <c r="I2593" s="1077"/>
      <c r="J2593" s="1060">
        <f t="shared" si="1017"/>
        <v>0</v>
      </c>
      <c r="K2593" s="1071"/>
      <c r="L2593" s="1071"/>
      <c r="M2593" s="1135"/>
      <c r="N2593" s="1063"/>
      <c r="O2593" s="1060">
        <f t="shared" si="1032"/>
        <v>0</v>
      </c>
      <c r="P2593" s="1138"/>
      <c r="Q2593" s="1071"/>
      <c r="R2593" s="1139"/>
      <c r="S2593" s="1063"/>
      <c r="T2593" s="1079">
        <f t="shared" si="1040"/>
        <v>0</v>
      </c>
      <c r="U2593" s="1061">
        <f t="shared" si="1037"/>
        <v>0</v>
      </c>
      <c r="V2593" s="1061">
        <f t="shared" si="1030"/>
        <v>0</v>
      </c>
      <c r="W2593" s="1063">
        <f t="shared" si="1030"/>
        <v>0</v>
      </c>
      <c r="X2593" s="1063">
        <f t="shared" si="1030"/>
        <v>0</v>
      </c>
      <c r="Y2593" s="1060">
        <f t="shared" si="1030"/>
        <v>0</v>
      </c>
      <c r="Z2593" s="1080">
        <f t="shared" si="1027"/>
        <v>46</v>
      </c>
      <c r="AA2593" s="1126" t="str">
        <f t="shared" si="1024"/>
        <v>Rau sống</v>
      </c>
      <c r="AB2593" s="1082" t="str">
        <f t="shared" si="1024"/>
        <v>lít</v>
      </c>
      <c r="AC2593" s="1083">
        <f t="shared" si="1024"/>
        <v>13</v>
      </c>
      <c r="AD2593" s="1089">
        <f t="shared" si="1024"/>
        <v>13</v>
      </c>
      <c r="AE2593" s="1071">
        <f t="shared" si="1038"/>
        <v>0</v>
      </c>
      <c r="AF2593" s="1071">
        <f t="shared" si="1038"/>
        <v>0</v>
      </c>
      <c r="AG2593" s="1071">
        <f t="shared" si="1038"/>
        <v>0</v>
      </c>
      <c r="AH2593" s="1071">
        <f t="shared" si="1038"/>
        <v>0</v>
      </c>
      <c r="AI2593" s="1060">
        <f t="shared" si="1025"/>
        <v>0</v>
      </c>
      <c r="AJ2593" s="1102">
        <f t="shared" si="1034"/>
        <v>0</v>
      </c>
      <c r="AK2593" s="1102">
        <f t="shared" si="1034"/>
        <v>0</v>
      </c>
      <c r="AL2593" s="1102">
        <f t="shared" si="1034"/>
        <v>0</v>
      </c>
      <c r="AM2593" s="1102">
        <f t="shared" si="1035"/>
        <v>0</v>
      </c>
      <c r="AN2593" s="1085">
        <f t="shared" si="1036"/>
        <v>0</v>
      </c>
      <c r="AO2593" s="1061">
        <f t="shared" si="1022"/>
        <v>0</v>
      </c>
      <c r="AP2593" s="1061">
        <f t="shared" si="1022"/>
        <v>0</v>
      </c>
      <c r="AQ2593" s="1061">
        <f t="shared" si="1022"/>
        <v>0</v>
      </c>
      <c r="AR2593" s="1061">
        <f t="shared" si="1022"/>
        <v>0</v>
      </c>
      <c r="AS2593" s="1061">
        <f t="shared" si="1022"/>
        <v>0</v>
      </c>
      <c r="AT2593" s="850">
        <f t="shared" si="1028"/>
        <v>0</v>
      </c>
      <c r="AU2593" s="932" t="s">
        <v>858</v>
      </c>
      <c r="AV2593" s="933">
        <f t="shared" si="1039"/>
        <v>7</v>
      </c>
      <c r="AW2593" s="934" t="s">
        <v>27</v>
      </c>
      <c r="AX2593" s="1048">
        <v>0.26</v>
      </c>
      <c r="AY2593" s="944" t="s">
        <v>29</v>
      </c>
      <c r="AZ2593" s="937">
        <f>AV2593*AX2593</f>
        <v>1.82</v>
      </c>
    </row>
    <row r="2594" spans="1:52" ht="13.5" customHeight="1">
      <c r="A2594" s="838">
        <f>IF(B2594&lt;&gt;"",MAX($A2593:$A2593)+1,"")</f>
        <v>47</v>
      </c>
      <c r="B2594" s="1046" t="s">
        <v>896</v>
      </c>
      <c r="C2594" s="844" t="s">
        <v>66</v>
      </c>
      <c r="D2594" s="1117">
        <v>10</v>
      </c>
      <c r="E2594" s="1060">
        <v>10</v>
      </c>
      <c r="F2594" s="1140"/>
      <c r="G2594" s="1086"/>
      <c r="H2594" s="1091"/>
      <c r="I2594" s="1077"/>
      <c r="J2594" s="1060">
        <f t="shared" si="1017"/>
        <v>0</v>
      </c>
      <c r="K2594" s="1061"/>
      <c r="L2594" s="1061"/>
      <c r="M2594" s="1063"/>
      <c r="N2594" s="1063"/>
      <c r="O2594" s="1060">
        <f t="shared" si="1032"/>
        <v>0</v>
      </c>
      <c r="P2594" s="1061"/>
      <c r="Q2594" s="1061"/>
      <c r="R2594" s="1063"/>
      <c r="S2594" s="1063"/>
      <c r="T2594" s="1079">
        <f t="shared" si="1040"/>
        <v>0</v>
      </c>
      <c r="U2594" s="1061">
        <f t="shared" si="1037"/>
        <v>0</v>
      </c>
      <c r="V2594" s="1061">
        <f t="shared" si="1030"/>
        <v>0</v>
      </c>
      <c r="W2594" s="1063">
        <f t="shared" si="1030"/>
        <v>0</v>
      </c>
      <c r="X2594" s="1063">
        <f t="shared" si="1030"/>
        <v>0</v>
      </c>
      <c r="Y2594" s="1060">
        <f t="shared" si="1030"/>
        <v>0</v>
      </c>
      <c r="Z2594" s="1080">
        <f t="shared" si="1027"/>
        <v>47</v>
      </c>
      <c r="AA2594" s="1126" t="str">
        <f t="shared" si="1024"/>
        <v>Rau canh</v>
      </c>
      <c r="AB2594" s="1082" t="str">
        <f t="shared" si="1024"/>
        <v>kg</v>
      </c>
      <c r="AC2594" s="1083">
        <f t="shared" si="1024"/>
        <v>10</v>
      </c>
      <c r="AD2594" s="1089">
        <f t="shared" si="1024"/>
        <v>10</v>
      </c>
      <c r="AE2594" s="1071">
        <f t="shared" ref="AE2594:AH2601" si="1041">AE2513+AJ2513-AO2513</f>
        <v>0</v>
      </c>
      <c r="AF2594" s="1071">
        <f t="shared" si="1041"/>
        <v>0</v>
      </c>
      <c r="AG2594" s="1071">
        <f t="shared" si="1041"/>
        <v>0</v>
      </c>
      <c r="AH2594" s="1071">
        <f t="shared" si="1041"/>
        <v>0</v>
      </c>
      <c r="AI2594" s="1060">
        <f t="shared" si="1025"/>
        <v>0</v>
      </c>
      <c r="AJ2594" s="1102">
        <f t="shared" si="1034"/>
        <v>0</v>
      </c>
      <c r="AK2594" s="1102">
        <f t="shared" si="1034"/>
        <v>0</v>
      </c>
      <c r="AL2594" s="1102">
        <f t="shared" si="1034"/>
        <v>0</v>
      </c>
      <c r="AM2594" s="1102">
        <f t="shared" si="1035"/>
        <v>0</v>
      </c>
      <c r="AN2594" s="1085">
        <f t="shared" si="1036"/>
        <v>0</v>
      </c>
      <c r="AO2594" s="1061">
        <f t="shared" si="1022"/>
        <v>0</v>
      </c>
      <c r="AP2594" s="1061">
        <f t="shared" si="1022"/>
        <v>0</v>
      </c>
      <c r="AQ2594" s="1061">
        <f t="shared" si="1022"/>
        <v>0</v>
      </c>
      <c r="AR2594" s="1061">
        <f t="shared" si="1022"/>
        <v>0</v>
      </c>
      <c r="AS2594" s="1061">
        <f t="shared" si="1022"/>
        <v>0</v>
      </c>
      <c r="AT2594" s="850">
        <f t="shared" si="1028"/>
        <v>0</v>
      </c>
      <c r="AU2594" s="1146" t="s">
        <v>859</v>
      </c>
      <c r="AV2594" s="947"/>
      <c r="AW2594" s="947"/>
      <c r="AX2594" s="947"/>
      <c r="AY2594" s="947"/>
      <c r="AZ2594" s="937"/>
    </row>
    <row r="2595" spans="1:52" ht="13.5" customHeight="1">
      <c r="A2595" s="838">
        <f>IF(B2595&lt;&gt;"",MAX($A2594:$A2594)+1,"")</f>
        <v>48</v>
      </c>
      <c r="B2595" s="1046" t="s">
        <v>893</v>
      </c>
      <c r="C2595" s="844" t="s">
        <v>66</v>
      </c>
      <c r="D2595" s="1117">
        <v>25</v>
      </c>
      <c r="E2595" s="1060">
        <v>25</v>
      </c>
      <c r="F2595" s="1140"/>
      <c r="G2595" s="1086"/>
      <c r="H2595" s="1091"/>
      <c r="I2595" s="1077"/>
      <c r="J2595" s="1060">
        <f>SUM(F2595:I2595)*$E2595</f>
        <v>0</v>
      </c>
      <c r="K2595" s="1061"/>
      <c r="L2595" s="1061"/>
      <c r="M2595" s="1063"/>
      <c r="N2595" s="1063"/>
      <c r="O2595" s="1060">
        <f t="shared" si="1032"/>
        <v>0</v>
      </c>
      <c r="P2595" s="1061"/>
      <c r="Q2595" s="1061"/>
      <c r="R2595" s="1063">
        <v>2</v>
      </c>
      <c r="S2595" s="1063"/>
      <c r="T2595" s="1079">
        <f t="shared" si="1040"/>
        <v>50</v>
      </c>
      <c r="U2595" s="1061">
        <f t="shared" si="1037"/>
        <v>0</v>
      </c>
      <c r="V2595" s="1061">
        <f t="shared" si="1030"/>
        <v>0</v>
      </c>
      <c r="W2595" s="1063">
        <f t="shared" si="1030"/>
        <v>2</v>
      </c>
      <c r="X2595" s="1063">
        <f t="shared" si="1030"/>
        <v>0</v>
      </c>
      <c r="Y2595" s="1060">
        <f t="shared" si="1030"/>
        <v>50</v>
      </c>
      <c r="Z2595" s="1080">
        <f t="shared" si="1027"/>
        <v>48</v>
      </c>
      <c r="AA2595" s="1126" t="str">
        <f t="shared" si="1024"/>
        <v>Măng</v>
      </c>
      <c r="AB2595" s="1082" t="str">
        <f t="shared" si="1024"/>
        <v>kg</v>
      </c>
      <c r="AC2595" s="1083">
        <f t="shared" si="1024"/>
        <v>25</v>
      </c>
      <c r="AD2595" s="1089">
        <f t="shared" si="1024"/>
        <v>25</v>
      </c>
      <c r="AE2595" s="1071">
        <f t="shared" si="1041"/>
        <v>0</v>
      </c>
      <c r="AF2595" s="1071">
        <f t="shared" si="1041"/>
        <v>0</v>
      </c>
      <c r="AG2595" s="1071">
        <f t="shared" si="1041"/>
        <v>0</v>
      </c>
      <c r="AH2595" s="1071">
        <f t="shared" si="1041"/>
        <v>0</v>
      </c>
      <c r="AI2595" s="1060">
        <f t="shared" si="1025"/>
        <v>0</v>
      </c>
      <c r="AJ2595" s="1102">
        <f t="shared" si="1034"/>
        <v>0</v>
      </c>
      <c r="AK2595" s="1102">
        <f t="shared" si="1034"/>
        <v>0</v>
      </c>
      <c r="AL2595" s="1102">
        <f t="shared" si="1034"/>
        <v>2</v>
      </c>
      <c r="AM2595" s="1102">
        <f t="shared" si="1035"/>
        <v>0</v>
      </c>
      <c r="AN2595" s="1085">
        <f t="shared" si="1036"/>
        <v>50</v>
      </c>
      <c r="AO2595" s="1061">
        <f t="shared" si="1022"/>
        <v>0</v>
      </c>
      <c r="AP2595" s="1061">
        <f t="shared" si="1022"/>
        <v>0</v>
      </c>
      <c r="AQ2595" s="1061">
        <f t="shared" si="1022"/>
        <v>2</v>
      </c>
      <c r="AR2595" s="1061">
        <f t="shared" si="1022"/>
        <v>0</v>
      </c>
      <c r="AS2595" s="1061">
        <f t="shared" si="1022"/>
        <v>50</v>
      </c>
      <c r="AT2595" s="850">
        <f t="shared" si="1028"/>
        <v>0</v>
      </c>
      <c r="AU2595" s="948"/>
      <c r="AV2595" s="934"/>
      <c r="AW2595" s="934"/>
      <c r="AX2595" s="935"/>
      <c r="AY2595" s="936" t="s">
        <v>29</v>
      </c>
      <c r="AZ2595" s="937">
        <f>AV2595*AX2595</f>
        <v>0</v>
      </c>
    </row>
    <row r="2596" spans="1:52" ht="13.5" customHeight="1">
      <c r="A2596" s="838">
        <f t="shared" ref="A2596:A2607" si="1042">IF(B2596&lt;&gt;"",MAX($A2594:$A2595)+1,"")</f>
        <v>49</v>
      </c>
      <c r="B2596" s="1046" t="s">
        <v>126</v>
      </c>
      <c r="C2596" s="844" t="s">
        <v>66</v>
      </c>
      <c r="D2596" s="1141">
        <v>15</v>
      </c>
      <c r="E2596" s="1142">
        <v>15</v>
      </c>
      <c r="F2596" s="1140"/>
      <c r="G2596" s="1120"/>
      <c r="H2596" s="1077"/>
      <c r="I2596" s="1077"/>
      <c r="J2596" s="1060">
        <f>SUM(F2596:I2596)*$E2596</f>
        <v>0</v>
      </c>
      <c r="K2596" s="1103"/>
      <c r="L2596" s="1071"/>
      <c r="M2596" s="1062"/>
      <c r="N2596" s="1063"/>
      <c r="O2596" s="1060">
        <f t="shared" si="1032"/>
        <v>0</v>
      </c>
      <c r="P2596" s="1061"/>
      <c r="Q2596" s="1071"/>
      <c r="R2596" s="1062">
        <v>2</v>
      </c>
      <c r="S2596" s="1063"/>
      <c r="T2596" s="1079">
        <f t="shared" si="1040"/>
        <v>30</v>
      </c>
      <c r="U2596" s="1061">
        <f t="shared" si="1037"/>
        <v>0</v>
      </c>
      <c r="V2596" s="1061">
        <f t="shared" si="1030"/>
        <v>0</v>
      </c>
      <c r="W2596" s="1063">
        <f t="shared" si="1030"/>
        <v>2</v>
      </c>
      <c r="X2596" s="1063">
        <f t="shared" si="1030"/>
        <v>0</v>
      </c>
      <c r="Y2596" s="1060">
        <f t="shared" si="1030"/>
        <v>30</v>
      </c>
      <c r="Z2596" s="1080">
        <f t="shared" si="1027"/>
        <v>49</v>
      </c>
      <c r="AA2596" s="1126" t="str">
        <f t="shared" si="1024"/>
        <v>Mướp đắng</v>
      </c>
      <c r="AB2596" s="1082" t="str">
        <f t="shared" si="1024"/>
        <v>kg</v>
      </c>
      <c r="AC2596" s="1083">
        <f t="shared" si="1024"/>
        <v>15</v>
      </c>
      <c r="AD2596" s="1089">
        <f t="shared" si="1024"/>
        <v>15</v>
      </c>
      <c r="AE2596" s="1071">
        <f t="shared" si="1041"/>
        <v>0</v>
      </c>
      <c r="AF2596" s="1071">
        <f t="shared" si="1041"/>
        <v>0</v>
      </c>
      <c r="AG2596" s="1071">
        <f t="shared" si="1041"/>
        <v>0</v>
      </c>
      <c r="AH2596" s="1071">
        <f t="shared" si="1041"/>
        <v>0</v>
      </c>
      <c r="AI2596" s="1060">
        <f t="shared" si="1025"/>
        <v>0</v>
      </c>
      <c r="AJ2596" s="1102">
        <f t="shared" si="1034"/>
        <v>0</v>
      </c>
      <c r="AK2596" s="1102">
        <f t="shared" si="1034"/>
        <v>0</v>
      </c>
      <c r="AL2596" s="1102">
        <f t="shared" si="1034"/>
        <v>2</v>
      </c>
      <c r="AM2596" s="1102">
        <f t="shared" si="1035"/>
        <v>0</v>
      </c>
      <c r="AN2596" s="1085">
        <f t="shared" si="1036"/>
        <v>30</v>
      </c>
      <c r="AO2596" s="1061">
        <f t="shared" si="1022"/>
        <v>0</v>
      </c>
      <c r="AP2596" s="1061">
        <f t="shared" si="1022"/>
        <v>0</v>
      </c>
      <c r="AQ2596" s="1061">
        <f t="shared" si="1022"/>
        <v>2</v>
      </c>
      <c r="AR2596" s="1061">
        <f t="shared" si="1022"/>
        <v>0</v>
      </c>
      <c r="AS2596" s="1061">
        <f t="shared" si="1022"/>
        <v>30</v>
      </c>
      <c r="AT2596" s="850">
        <f t="shared" si="1028"/>
        <v>0</v>
      </c>
      <c r="AU2596" s="948"/>
      <c r="AV2596" s="934"/>
      <c r="AW2596" s="934"/>
      <c r="AX2596" s="935"/>
      <c r="AY2596" s="936" t="s">
        <v>29</v>
      </c>
      <c r="AZ2596" s="937">
        <f>AV2596*AX2596</f>
        <v>0</v>
      </c>
    </row>
    <row r="2597" spans="1:52" ht="13.5" customHeight="1">
      <c r="A2597" s="838">
        <f t="shared" si="1042"/>
        <v>50</v>
      </c>
      <c r="B2597" s="1046" t="s">
        <v>918</v>
      </c>
      <c r="C2597" s="844" t="s">
        <v>66</v>
      </c>
      <c r="D2597" s="1117">
        <v>15</v>
      </c>
      <c r="E2597" s="1060">
        <v>15</v>
      </c>
      <c r="F2597" s="1140"/>
      <c r="G2597" s="1090"/>
      <c r="H2597" s="1077"/>
      <c r="I2597" s="1077"/>
      <c r="J2597" s="1060">
        <f>SUM(F2597:I2597)*$E2597</f>
        <v>0</v>
      </c>
      <c r="K2597" s="1061"/>
      <c r="L2597" s="1071"/>
      <c r="M2597" s="1063"/>
      <c r="N2597" s="1063"/>
      <c r="O2597" s="1060">
        <f t="shared" si="1032"/>
        <v>0</v>
      </c>
      <c r="P2597" s="1065"/>
      <c r="Q2597" s="1071"/>
      <c r="R2597" s="1062"/>
      <c r="S2597" s="1063"/>
      <c r="T2597" s="1079">
        <f t="shared" si="1040"/>
        <v>0</v>
      </c>
      <c r="U2597" s="1061">
        <f t="shared" si="1037"/>
        <v>0</v>
      </c>
      <c r="V2597" s="1061">
        <f t="shared" si="1030"/>
        <v>0</v>
      </c>
      <c r="W2597" s="1063">
        <f t="shared" si="1030"/>
        <v>0</v>
      </c>
      <c r="X2597" s="1063">
        <f t="shared" si="1030"/>
        <v>0</v>
      </c>
      <c r="Y2597" s="1060">
        <f t="shared" si="1030"/>
        <v>0</v>
      </c>
      <c r="Z2597" s="1080">
        <f t="shared" si="1027"/>
        <v>50</v>
      </c>
      <c r="AA2597" s="1126" t="str">
        <f t="shared" si="1024"/>
        <v>Cà  xanh</v>
      </c>
      <c r="AB2597" s="1082" t="str">
        <f t="shared" si="1024"/>
        <v>kg</v>
      </c>
      <c r="AC2597" s="1083">
        <f t="shared" si="1024"/>
        <v>15</v>
      </c>
      <c r="AD2597" s="1089">
        <f t="shared" si="1024"/>
        <v>15</v>
      </c>
      <c r="AE2597" s="1071">
        <f t="shared" si="1041"/>
        <v>0</v>
      </c>
      <c r="AF2597" s="1071">
        <f t="shared" si="1041"/>
        <v>0</v>
      </c>
      <c r="AG2597" s="1071">
        <f t="shared" si="1041"/>
        <v>0</v>
      </c>
      <c r="AH2597" s="1071">
        <f t="shared" si="1041"/>
        <v>0</v>
      </c>
      <c r="AI2597" s="1060">
        <f t="shared" si="1025"/>
        <v>0</v>
      </c>
      <c r="AJ2597" s="1102">
        <f t="shared" si="1034"/>
        <v>0</v>
      </c>
      <c r="AK2597" s="1102">
        <f t="shared" si="1034"/>
        <v>0</v>
      </c>
      <c r="AL2597" s="1102">
        <f t="shared" si="1034"/>
        <v>0</v>
      </c>
      <c r="AM2597" s="1102">
        <f t="shared" si="1035"/>
        <v>0</v>
      </c>
      <c r="AN2597" s="1085">
        <f t="shared" si="1036"/>
        <v>0</v>
      </c>
      <c r="AO2597" s="1061">
        <f t="shared" si="1022"/>
        <v>0</v>
      </c>
      <c r="AP2597" s="1061">
        <f t="shared" si="1022"/>
        <v>0</v>
      </c>
      <c r="AQ2597" s="1061">
        <f t="shared" si="1022"/>
        <v>0</v>
      </c>
      <c r="AR2597" s="1061">
        <f t="shared" si="1022"/>
        <v>0</v>
      </c>
      <c r="AS2597" s="1061">
        <f t="shared" si="1022"/>
        <v>0</v>
      </c>
      <c r="AT2597" s="850">
        <f t="shared" si="1028"/>
        <v>0</v>
      </c>
      <c r="AU2597" s="1480" t="s">
        <v>916</v>
      </c>
      <c r="AV2597" s="1481"/>
      <c r="AW2597" s="1481"/>
      <c r="AX2597" s="1481"/>
      <c r="AY2597" s="1147" t="str">
        <f>AY2598</f>
        <v>=</v>
      </c>
      <c r="AZ2597" s="937">
        <f ca="1">AZ2520</f>
        <v>21.339999999999606</v>
      </c>
    </row>
    <row r="2598" spans="1:52" ht="13.5" customHeight="1">
      <c r="A2598" s="838">
        <f t="shared" si="1042"/>
        <v>51</v>
      </c>
      <c r="B2598" s="1045" t="s">
        <v>64</v>
      </c>
      <c r="C2598" s="844" t="s">
        <v>66</v>
      </c>
      <c r="D2598" s="1117">
        <v>13</v>
      </c>
      <c r="E2598" s="1060">
        <v>13</v>
      </c>
      <c r="F2598" s="1140"/>
      <c r="G2598" s="1086"/>
      <c r="H2598" s="1091"/>
      <c r="I2598" s="1077"/>
      <c r="J2598" s="1060">
        <f t="shared" ref="J2598:J2607" si="1043">SUM(F2598:I2598)*$E2598</f>
        <v>0</v>
      </c>
      <c r="K2598" s="1061"/>
      <c r="L2598" s="1071"/>
      <c r="M2598" s="1063"/>
      <c r="N2598" s="1063"/>
      <c r="O2598" s="1060">
        <f t="shared" si="1032"/>
        <v>0</v>
      </c>
      <c r="P2598" s="1061"/>
      <c r="Q2598" s="1061"/>
      <c r="R2598" s="1063">
        <v>2</v>
      </c>
      <c r="S2598" s="1063"/>
      <c r="T2598" s="1079">
        <f t="shared" si="1040"/>
        <v>26</v>
      </c>
      <c r="U2598" s="1061">
        <f t="shared" si="1037"/>
        <v>0</v>
      </c>
      <c r="V2598" s="1061">
        <f t="shared" si="1030"/>
        <v>0</v>
      </c>
      <c r="W2598" s="1063">
        <f t="shared" si="1030"/>
        <v>2</v>
      </c>
      <c r="X2598" s="1063">
        <f t="shared" si="1030"/>
        <v>0</v>
      </c>
      <c r="Y2598" s="1060">
        <f t="shared" si="1030"/>
        <v>26</v>
      </c>
      <c r="Z2598" s="1080">
        <f t="shared" si="1027"/>
        <v>51</v>
      </c>
      <c r="AA2598" s="1126" t="str">
        <f t="shared" si="1024"/>
        <v>Hành tây</v>
      </c>
      <c r="AB2598" s="1082" t="str">
        <f t="shared" si="1024"/>
        <v>kg</v>
      </c>
      <c r="AC2598" s="1083">
        <f t="shared" si="1024"/>
        <v>13</v>
      </c>
      <c r="AD2598" s="1089">
        <f t="shared" si="1024"/>
        <v>13</v>
      </c>
      <c r="AE2598" s="1071">
        <f t="shared" si="1041"/>
        <v>0</v>
      </c>
      <c r="AF2598" s="1071">
        <f t="shared" si="1041"/>
        <v>0</v>
      </c>
      <c r="AG2598" s="1071">
        <f t="shared" si="1041"/>
        <v>0</v>
      </c>
      <c r="AH2598" s="1071">
        <f t="shared" si="1041"/>
        <v>0</v>
      </c>
      <c r="AI2598" s="1060">
        <f t="shared" si="1025"/>
        <v>0</v>
      </c>
      <c r="AJ2598" s="1102">
        <f t="shared" si="1034"/>
        <v>0</v>
      </c>
      <c r="AK2598" s="1102">
        <f t="shared" si="1034"/>
        <v>0</v>
      </c>
      <c r="AL2598" s="1102">
        <f t="shared" si="1034"/>
        <v>2</v>
      </c>
      <c r="AM2598" s="1102">
        <f t="shared" si="1035"/>
        <v>0</v>
      </c>
      <c r="AN2598" s="1085">
        <f t="shared" si="1036"/>
        <v>26</v>
      </c>
      <c r="AO2598" s="1061">
        <f t="shared" si="1022"/>
        <v>0</v>
      </c>
      <c r="AP2598" s="1061">
        <f t="shared" si="1022"/>
        <v>0</v>
      </c>
      <c r="AQ2598" s="1061">
        <f t="shared" si="1022"/>
        <v>2</v>
      </c>
      <c r="AR2598" s="1061">
        <f t="shared" si="1022"/>
        <v>0</v>
      </c>
      <c r="AS2598" s="1061">
        <f t="shared" si="1022"/>
        <v>26</v>
      </c>
      <c r="AT2598" s="850">
        <f t="shared" si="1028"/>
        <v>0</v>
      </c>
      <c r="AU2598" s="1505" t="s">
        <v>917</v>
      </c>
      <c r="AV2598" s="1506"/>
      <c r="AW2598" s="1506"/>
      <c r="AX2598" s="1506"/>
      <c r="AY2598" s="1147" t="s">
        <v>29</v>
      </c>
      <c r="AZ2598" s="937">
        <f ca="1">SUM(AZ2587:AZ2597)</f>
        <v>57.919999999999604</v>
      </c>
    </row>
    <row r="2599" spans="1:52" ht="13.5" customHeight="1">
      <c r="A2599" s="838">
        <f t="shared" si="1042"/>
        <v>52</v>
      </c>
      <c r="B2599" s="1046" t="s">
        <v>511</v>
      </c>
      <c r="C2599" s="844" t="s">
        <v>66</v>
      </c>
      <c r="D2599" s="1117">
        <v>20</v>
      </c>
      <c r="E2599" s="1060">
        <v>15</v>
      </c>
      <c r="F2599" s="1140"/>
      <c r="G2599" s="1086"/>
      <c r="H2599" s="1091"/>
      <c r="I2599" s="1077"/>
      <c r="J2599" s="1060">
        <f t="shared" si="1043"/>
        <v>0</v>
      </c>
      <c r="K2599" s="1061"/>
      <c r="L2599" s="1061"/>
      <c r="M2599" s="1063"/>
      <c r="N2599" s="1063"/>
      <c r="O2599" s="1060">
        <f t="shared" si="1032"/>
        <v>0</v>
      </c>
      <c r="P2599" s="1061"/>
      <c r="Q2599" s="1061"/>
      <c r="R2599" s="1063"/>
      <c r="S2599" s="1063"/>
      <c r="T2599" s="1079">
        <f t="shared" si="1040"/>
        <v>0</v>
      </c>
      <c r="U2599" s="1061">
        <f t="shared" si="1037"/>
        <v>0</v>
      </c>
      <c r="V2599" s="1061">
        <f t="shared" si="1030"/>
        <v>0</v>
      </c>
      <c r="W2599" s="1063">
        <f t="shared" si="1030"/>
        <v>0</v>
      </c>
      <c r="X2599" s="1063">
        <f t="shared" si="1030"/>
        <v>0</v>
      </c>
      <c r="Y2599" s="1060">
        <f t="shared" si="1030"/>
        <v>0</v>
      </c>
      <c r="Z2599" s="1080">
        <f t="shared" si="1027"/>
        <v>52</v>
      </c>
      <c r="AA2599" s="1126" t="str">
        <f t="shared" si="1024"/>
        <v>Sã</v>
      </c>
      <c r="AB2599" s="1082" t="str">
        <f t="shared" si="1024"/>
        <v>kg</v>
      </c>
      <c r="AC2599" s="1083">
        <f t="shared" si="1024"/>
        <v>20</v>
      </c>
      <c r="AD2599" s="1089">
        <f t="shared" si="1024"/>
        <v>15</v>
      </c>
      <c r="AE2599" s="1071">
        <f t="shared" si="1041"/>
        <v>0</v>
      </c>
      <c r="AF2599" s="1071">
        <f t="shared" si="1041"/>
        <v>0</v>
      </c>
      <c r="AG2599" s="1071">
        <f t="shared" si="1041"/>
        <v>0</v>
      </c>
      <c r="AH2599" s="1071">
        <f t="shared" si="1041"/>
        <v>0</v>
      </c>
      <c r="AI2599" s="1060">
        <f t="shared" si="1025"/>
        <v>0</v>
      </c>
      <c r="AJ2599" s="1102">
        <f t="shared" si="1034"/>
        <v>0</v>
      </c>
      <c r="AK2599" s="1102">
        <f t="shared" si="1034"/>
        <v>0</v>
      </c>
      <c r="AL2599" s="1102">
        <f t="shared" si="1034"/>
        <v>0</v>
      </c>
      <c r="AM2599" s="1102">
        <f t="shared" si="1035"/>
        <v>0</v>
      </c>
      <c r="AN2599" s="1085">
        <f t="shared" si="1036"/>
        <v>0</v>
      </c>
      <c r="AO2599" s="1061">
        <f t="shared" ref="AO2599:AS2607" si="1044">U2599</f>
        <v>0</v>
      </c>
      <c r="AP2599" s="1061">
        <f t="shared" si="1044"/>
        <v>0</v>
      </c>
      <c r="AQ2599" s="1061">
        <f t="shared" si="1044"/>
        <v>0</v>
      </c>
      <c r="AR2599" s="1061">
        <f t="shared" si="1044"/>
        <v>0</v>
      </c>
      <c r="AS2599" s="1061">
        <f t="shared" si="1044"/>
        <v>0</v>
      </c>
      <c r="AT2599" s="850">
        <f t="shared" si="1028"/>
        <v>0</v>
      </c>
      <c r="AU2599" s="1480" t="s">
        <v>861</v>
      </c>
      <c r="AV2599" s="1481"/>
      <c r="AW2599" s="1481"/>
      <c r="AX2599" s="1481"/>
      <c r="AY2599" s="1147" t="s">
        <v>29</v>
      </c>
      <c r="AZ2599" s="937">
        <f ca="1">SUMIF(AA2548:AR2613,"Gạo*",AO2548:AO2613)+SUMIF(AA2548:AR2613,"Gạo*",AP2548:AP2613)+SUMIF(AA2548:AR2613,"Gạo*",AQ2548:AQ2613)+SUMIF(AA2548:AR2613,"Gạo*",AR2548:AR2613)</f>
        <v>36</v>
      </c>
    </row>
    <row r="2600" spans="1:52" ht="13.5" customHeight="1">
      <c r="A2600" s="838">
        <f t="shared" si="1042"/>
        <v>53</v>
      </c>
      <c r="B2600" s="908" t="s">
        <v>895</v>
      </c>
      <c r="C2600" s="844" t="s">
        <v>66</v>
      </c>
      <c r="D2600" s="1117">
        <v>8</v>
      </c>
      <c r="E2600" s="1060">
        <v>8</v>
      </c>
      <c r="F2600" s="1140"/>
      <c r="G2600" s="1086"/>
      <c r="H2600" s="1077"/>
      <c r="I2600" s="1077"/>
      <c r="J2600" s="1060">
        <f t="shared" si="1043"/>
        <v>0</v>
      </c>
      <c r="K2600" s="1061"/>
      <c r="L2600" s="1071"/>
      <c r="M2600" s="1063">
        <v>2</v>
      </c>
      <c r="N2600" s="1063"/>
      <c r="O2600" s="1060">
        <f t="shared" si="1032"/>
        <v>16</v>
      </c>
      <c r="P2600" s="1061"/>
      <c r="Q2600" s="1061"/>
      <c r="R2600" s="1063"/>
      <c r="S2600" s="1063"/>
      <c r="T2600" s="1079">
        <f t="shared" ref="T2600:T2607" si="1045">SUM(P2600:S2600)*$E2600</f>
        <v>0</v>
      </c>
      <c r="U2600" s="1061">
        <f t="shared" si="1037"/>
        <v>0</v>
      </c>
      <c r="V2600" s="1061">
        <f t="shared" si="1030"/>
        <v>0</v>
      </c>
      <c r="W2600" s="1063">
        <f t="shared" si="1030"/>
        <v>2</v>
      </c>
      <c r="X2600" s="1063">
        <f t="shared" si="1030"/>
        <v>0</v>
      </c>
      <c r="Y2600" s="1060">
        <f t="shared" si="1030"/>
        <v>16</v>
      </c>
      <c r="Z2600" s="1080">
        <f t="shared" si="1027"/>
        <v>53</v>
      </c>
      <c r="AA2600" s="1126" t="str">
        <f t="shared" si="1024"/>
        <v>Mùng bac hà</v>
      </c>
      <c r="AB2600" s="1082" t="str">
        <f t="shared" si="1024"/>
        <v>kg</v>
      </c>
      <c r="AC2600" s="1083">
        <f t="shared" si="1024"/>
        <v>8</v>
      </c>
      <c r="AD2600" s="1089">
        <f t="shared" si="1024"/>
        <v>8</v>
      </c>
      <c r="AE2600" s="1071">
        <f t="shared" si="1041"/>
        <v>0</v>
      </c>
      <c r="AF2600" s="1071">
        <f t="shared" si="1041"/>
        <v>0</v>
      </c>
      <c r="AG2600" s="1071">
        <f t="shared" si="1041"/>
        <v>0</v>
      </c>
      <c r="AH2600" s="1071">
        <f t="shared" si="1041"/>
        <v>0</v>
      </c>
      <c r="AI2600" s="1060">
        <f t="shared" si="1025"/>
        <v>0</v>
      </c>
      <c r="AJ2600" s="1102">
        <f t="shared" si="1034"/>
        <v>0</v>
      </c>
      <c r="AK2600" s="1102">
        <f t="shared" si="1034"/>
        <v>0</v>
      </c>
      <c r="AL2600" s="1102">
        <f t="shared" si="1034"/>
        <v>2</v>
      </c>
      <c r="AM2600" s="1102">
        <f t="shared" si="1035"/>
        <v>0</v>
      </c>
      <c r="AN2600" s="1085">
        <f t="shared" si="1036"/>
        <v>16</v>
      </c>
      <c r="AO2600" s="1061">
        <f t="shared" si="1044"/>
        <v>0</v>
      </c>
      <c r="AP2600" s="1061">
        <f t="shared" si="1044"/>
        <v>0</v>
      </c>
      <c r="AQ2600" s="1061">
        <f t="shared" si="1044"/>
        <v>2</v>
      </c>
      <c r="AR2600" s="1061">
        <f t="shared" si="1044"/>
        <v>0</v>
      </c>
      <c r="AS2600" s="1061">
        <f t="shared" si="1044"/>
        <v>16</v>
      </c>
      <c r="AT2600" s="850">
        <f t="shared" si="1028"/>
        <v>0</v>
      </c>
      <c r="AU2600" s="1480" t="s">
        <v>862</v>
      </c>
      <c r="AV2600" s="1481"/>
      <c r="AW2600" s="1481"/>
      <c r="AX2600" s="1481"/>
      <c r="AY2600" s="1147" t="s">
        <v>29</v>
      </c>
      <c r="AZ2600" s="1148">
        <f ca="1">AZ2521</f>
        <v>0</v>
      </c>
    </row>
    <row r="2601" spans="1:52" ht="13.5" customHeight="1">
      <c r="A2601" s="838">
        <f t="shared" si="1042"/>
        <v>54</v>
      </c>
      <c r="B2601" s="908" t="s">
        <v>512</v>
      </c>
      <c r="C2601" s="844" t="s">
        <v>66</v>
      </c>
      <c r="D2601" s="1117">
        <v>20</v>
      </c>
      <c r="E2601" s="1060">
        <v>20</v>
      </c>
      <c r="F2601" s="1140"/>
      <c r="G2601" s="1120"/>
      <c r="H2601" s="1077"/>
      <c r="I2601" s="1077"/>
      <c r="J2601" s="1060">
        <f t="shared" si="1043"/>
        <v>0</v>
      </c>
      <c r="K2601" s="1061"/>
      <c r="L2601" s="1071"/>
      <c r="M2601" s="1063"/>
      <c r="N2601" s="1063"/>
      <c r="O2601" s="1060">
        <f t="shared" si="1032"/>
        <v>0</v>
      </c>
      <c r="P2601" s="1061"/>
      <c r="Q2601" s="1071"/>
      <c r="R2601" s="1063"/>
      <c r="S2601" s="1063"/>
      <c r="T2601" s="1079">
        <f t="shared" si="1045"/>
        <v>0</v>
      </c>
      <c r="U2601" s="1061">
        <f t="shared" si="1037"/>
        <v>0</v>
      </c>
      <c r="V2601" s="1061">
        <f t="shared" si="1030"/>
        <v>0</v>
      </c>
      <c r="W2601" s="1063">
        <f t="shared" si="1030"/>
        <v>0</v>
      </c>
      <c r="X2601" s="1063">
        <f t="shared" si="1030"/>
        <v>0</v>
      </c>
      <c r="Y2601" s="1060">
        <f t="shared" si="1030"/>
        <v>0</v>
      </c>
      <c r="Z2601" s="1080">
        <f t="shared" si="1027"/>
        <v>54</v>
      </c>
      <c r="AA2601" s="1126" t="str">
        <f t="shared" si="1024"/>
        <v>Riềng</v>
      </c>
      <c r="AB2601" s="1082" t="str">
        <f t="shared" si="1024"/>
        <v>kg</v>
      </c>
      <c r="AC2601" s="1083">
        <f t="shared" si="1024"/>
        <v>20</v>
      </c>
      <c r="AD2601" s="1089">
        <f t="shared" si="1024"/>
        <v>20</v>
      </c>
      <c r="AE2601" s="1071">
        <f t="shared" si="1041"/>
        <v>0</v>
      </c>
      <c r="AF2601" s="1071">
        <f t="shared" si="1041"/>
        <v>0</v>
      </c>
      <c r="AG2601" s="1071">
        <f t="shared" si="1041"/>
        <v>0</v>
      </c>
      <c r="AH2601" s="1071">
        <f t="shared" si="1041"/>
        <v>0</v>
      </c>
      <c r="AI2601" s="1060">
        <f t="shared" si="1025"/>
        <v>0</v>
      </c>
      <c r="AJ2601" s="1102">
        <f t="shared" si="1034"/>
        <v>0</v>
      </c>
      <c r="AK2601" s="1102">
        <f t="shared" si="1034"/>
        <v>0</v>
      </c>
      <c r="AL2601" s="1102">
        <f t="shared" si="1034"/>
        <v>0</v>
      </c>
      <c r="AM2601" s="1102">
        <f t="shared" si="1035"/>
        <v>0</v>
      </c>
      <c r="AN2601" s="1085">
        <f t="shared" si="1036"/>
        <v>0</v>
      </c>
      <c r="AO2601" s="1061">
        <f t="shared" si="1044"/>
        <v>0</v>
      </c>
      <c r="AP2601" s="1061">
        <f t="shared" si="1044"/>
        <v>0</v>
      </c>
      <c r="AQ2601" s="1061">
        <f t="shared" si="1044"/>
        <v>0</v>
      </c>
      <c r="AR2601" s="1061">
        <f t="shared" si="1044"/>
        <v>0</v>
      </c>
      <c r="AS2601" s="1061">
        <f t="shared" si="1044"/>
        <v>0</v>
      </c>
      <c r="AT2601" s="850">
        <f t="shared" si="1028"/>
        <v>0</v>
      </c>
      <c r="AU2601" s="1149" t="s">
        <v>863</v>
      </c>
      <c r="AV2601" s="1150"/>
      <c r="AW2601" s="1150"/>
      <c r="AX2601" s="1150"/>
      <c r="AY2601" s="1147" t="s">
        <v>29</v>
      </c>
      <c r="AZ2601" s="937">
        <f ca="1">AZ2599+AZ2600</f>
        <v>36</v>
      </c>
    </row>
    <row r="2602" spans="1:52" ht="13.5" customHeight="1">
      <c r="A2602" s="838">
        <f t="shared" si="1042"/>
        <v>55</v>
      </c>
      <c r="B2602" s="1045" t="s">
        <v>636</v>
      </c>
      <c r="C2602" s="844" t="s">
        <v>66</v>
      </c>
      <c r="D2602" s="1117">
        <v>10</v>
      </c>
      <c r="E2602" s="1060">
        <v>10</v>
      </c>
      <c r="F2602" s="1140"/>
      <c r="G2602" s="1086"/>
      <c r="H2602" s="1077"/>
      <c r="I2602" s="1077"/>
      <c r="J2602" s="1060">
        <f t="shared" si="1043"/>
        <v>0</v>
      </c>
      <c r="K2602" s="1061"/>
      <c r="L2602" s="1065"/>
      <c r="M2602" s="1063"/>
      <c r="N2602" s="1063"/>
      <c r="O2602" s="1060">
        <f t="shared" si="1032"/>
        <v>0</v>
      </c>
      <c r="P2602" s="1061"/>
      <c r="Q2602" s="1061"/>
      <c r="R2602" s="1063"/>
      <c r="S2602" s="1063"/>
      <c r="T2602" s="1079">
        <f t="shared" si="1045"/>
        <v>0</v>
      </c>
      <c r="U2602" s="1061">
        <f t="shared" si="1037"/>
        <v>0</v>
      </c>
      <c r="V2602" s="1061">
        <f t="shared" si="1030"/>
        <v>0</v>
      </c>
      <c r="W2602" s="1063">
        <f t="shared" si="1030"/>
        <v>0</v>
      </c>
      <c r="X2602" s="1063">
        <f t="shared" si="1030"/>
        <v>0</v>
      </c>
      <c r="Y2602" s="1060">
        <f t="shared" si="1030"/>
        <v>0</v>
      </c>
      <c r="Z2602" s="1080">
        <f t="shared" si="1027"/>
        <v>55</v>
      </c>
      <c r="AA2602" s="1126" t="str">
        <f t="shared" si="1024"/>
        <v>Rau mùi</v>
      </c>
      <c r="AB2602" s="1082" t="str">
        <f t="shared" si="1024"/>
        <v>kg</v>
      </c>
      <c r="AC2602" s="1083">
        <f t="shared" si="1024"/>
        <v>10</v>
      </c>
      <c r="AD2602" s="1089">
        <f t="shared" si="1024"/>
        <v>10</v>
      </c>
      <c r="AE2602" s="1071">
        <f>AE2522+AJ2522-AO2522</f>
        <v>0</v>
      </c>
      <c r="AF2602" s="1071">
        <f>AF2522+AK2522-AP2522</f>
        <v>0</v>
      </c>
      <c r="AG2602" s="1071">
        <f>AG2522+AL2522-AQ2522</f>
        <v>0</v>
      </c>
      <c r="AH2602" s="1071">
        <f>AH2522+AM2522-AR2522</f>
        <v>0</v>
      </c>
      <c r="AI2602" s="1060">
        <f t="shared" si="1025"/>
        <v>0</v>
      </c>
      <c r="AJ2602" s="1102">
        <f t="shared" si="1034"/>
        <v>0</v>
      </c>
      <c r="AK2602" s="1102">
        <f t="shared" si="1034"/>
        <v>0</v>
      </c>
      <c r="AL2602" s="1102">
        <f t="shared" si="1034"/>
        <v>0</v>
      </c>
      <c r="AM2602" s="1102">
        <f t="shared" si="1035"/>
        <v>0</v>
      </c>
      <c r="AN2602" s="1085">
        <f t="shared" si="1036"/>
        <v>0</v>
      </c>
      <c r="AO2602" s="1061">
        <f t="shared" si="1044"/>
        <v>0</v>
      </c>
      <c r="AP2602" s="1061">
        <f t="shared" si="1044"/>
        <v>0</v>
      </c>
      <c r="AQ2602" s="1061">
        <f t="shared" si="1044"/>
        <v>0</v>
      </c>
      <c r="AR2602" s="1061">
        <f t="shared" si="1044"/>
        <v>0</v>
      </c>
      <c r="AS2602" s="1061">
        <f t="shared" si="1044"/>
        <v>0</v>
      </c>
      <c r="AT2602" s="850">
        <f t="shared" si="1028"/>
        <v>0</v>
      </c>
      <c r="AU2602" s="1480" t="s">
        <v>864</v>
      </c>
      <c r="AV2602" s="1481"/>
      <c r="AW2602" s="1481"/>
      <c r="AX2602" s="1481"/>
      <c r="AY2602" s="1147" t="s">
        <v>29</v>
      </c>
      <c r="AZ2602" s="937">
        <f ca="1">IF(AZ2598-AZ2601&gt;0,AZ2598-AZ2601,0)</f>
        <v>21.919999999999604</v>
      </c>
    </row>
    <row r="2603" spans="1:52" ht="13.5" customHeight="1">
      <c r="A2603" s="838" t="str">
        <f t="shared" si="1042"/>
        <v/>
      </c>
      <c r="B2603" s="906"/>
      <c r="C2603" s="844"/>
      <c r="D2603" s="1117"/>
      <c r="E2603" s="1060"/>
      <c r="F2603" s="1140"/>
      <c r="G2603" s="1086"/>
      <c r="H2603" s="1077"/>
      <c r="I2603" s="1077"/>
      <c r="J2603" s="1060">
        <f t="shared" si="1043"/>
        <v>0</v>
      </c>
      <c r="K2603" s="1061"/>
      <c r="L2603" s="1061"/>
      <c r="M2603" s="1063"/>
      <c r="N2603" s="1063"/>
      <c r="O2603" s="1060">
        <f t="shared" si="1032"/>
        <v>0</v>
      </c>
      <c r="P2603" s="1061"/>
      <c r="Q2603" s="1061"/>
      <c r="R2603" s="1063"/>
      <c r="S2603" s="1063"/>
      <c r="T2603" s="1079">
        <f t="shared" si="1045"/>
        <v>0</v>
      </c>
      <c r="U2603" s="1061">
        <f t="shared" si="1037"/>
        <v>0</v>
      </c>
      <c r="V2603" s="1061">
        <f t="shared" si="1030"/>
        <v>0</v>
      </c>
      <c r="W2603" s="1063">
        <f t="shared" si="1030"/>
        <v>0</v>
      </c>
      <c r="X2603" s="1063">
        <f t="shared" si="1030"/>
        <v>0</v>
      </c>
      <c r="Y2603" s="1060">
        <f t="shared" si="1030"/>
        <v>0</v>
      </c>
      <c r="Z2603" s="1080" t="str">
        <f t="shared" si="1027"/>
        <v/>
      </c>
      <c r="AA2603" s="1126">
        <f t="shared" si="1024"/>
        <v>0</v>
      </c>
      <c r="AB2603" s="1082">
        <f t="shared" si="1024"/>
        <v>0</v>
      </c>
      <c r="AC2603" s="1083">
        <f t="shared" si="1024"/>
        <v>0</v>
      </c>
      <c r="AD2603" s="1089">
        <f t="shared" si="1024"/>
        <v>0</v>
      </c>
      <c r="AE2603" s="1071">
        <f t="shared" ref="AE2603:AH2607" si="1046">AE2524+AJ2524-AO2524</f>
        <v>0</v>
      </c>
      <c r="AF2603" s="1071">
        <f t="shared" si="1046"/>
        <v>0</v>
      </c>
      <c r="AG2603" s="1071">
        <f t="shared" si="1046"/>
        <v>0</v>
      </c>
      <c r="AH2603" s="1071">
        <f t="shared" si="1046"/>
        <v>0</v>
      </c>
      <c r="AI2603" s="1060">
        <f t="shared" si="1025"/>
        <v>0</v>
      </c>
      <c r="AJ2603" s="1102">
        <f t="shared" si="1034"/>
        <v>0</v>
      </c>
      <c r="AK2603" s="1102">
        <f t="shared" si="1034"/>
        <v>0</v>
      </c>
      <c r="AL2603" s="1102">
        <f t="shared" si="1034"/>
        <v>0</v>
      </c>
      <c r="AM2603" s="1102">
        <f t="shared" si="1035"/>
        <v>0</v>
      </c>
      <c r="AN2603" s="1085">
        <f t="shared" si="1036"/>
        <v>0</v>
      </c>
      <c r="AO2603" s="1061">
        <f t="shared" si="1044"/>
        <v>0</v>
      </c>
      <c r="AP2603" s="1061">
        <f t="shared" si="1044"/>
        <v>0</v>
      </c>
      <c r="AQ2603" s="1061">
        <f t="shared" si="1044"/>
        <v>0</v>
      </c>
      <c r="AR2603" s="1061">
        <f t="shared" si="1044"/>
        <v>0</v>
      </c>
      <c r="AS2603" s="1061">
        <f t="shared" si="1044"/>
        <v>0</v>
      </c>
      <c r="AT2603" s="850" t="str">
        <f t="shared" si="1028"/>
        <v/>
      </c>
      <c r="AU2603" s="1482" t="s">
        <v>797</v>
      </c>
      <c r="AV2603" s="1483"/>
      <c r="AW2603" s="1483"/>
      <c r="AX2603" s="1483"/>
      <c r="AY2603" s="894" t="s">
        <v>29</v>
      </c>
      <c r="AZ2603" s="1151">
        <f ca="1">IF(AZ2598-AZ2601&lt;0,AZ2601-AZ2598,0)</f>
        <v>0</v>
      </c>
    </row>
    <row r="2604" spans="1:52" ht="13.5" customHeight="1">
      <c r="A2604" s="838" t="str">
        <f t="shared" si="1042"/>
        <v/>
      </c>
      <c r="B2604" s="906"/>
      <c r="C2604" s="844"/>
      <c r="D2604" s="1117"/>
      <c r="E2604" s="1060"/>
      <c r="F2604" s="1140"/>
      <c r="G2604" s="1086"/>
      <c r="H2604" s="1077"/>
      <c r="I2604" s="1077"/>
      <c r="J2604" s="1060">
        <f t="shared" si="1043"/>
        <v>0</v>
      </c>
      <c r="K2604" s="1061"/>
      <c r="L2604" s="1061"/>
      <c r="M2604" s="1063"/>
      <c r="N2604" s="1063"/>
      <c r="O2604" s="1060">
        <f t="shared" si="1032"/>
        <v>0</v>
      </c>
      <c r="P2604" s="1061"/>
      <c r="Q2604" s="1061"/>
      <c r="R2604" s="1063"/>
      <c r="S2604" s="1063"/>
      <c r="T2604" s="1079">
        <f t="shared" si="1045"/>
        <v>0</v>
      </c>
      <c r="U2604" s="1061">
        <f t="shared" si="1037"/>
        <v>0</v>
      </c>
      <c r="V2604" s="1061">
        <f t="shared" si="1030"/>
        <v>0</v>
      </c>
      <c r="W2604" s="1063">
        <f t="shared" si="1030"/>
        <v>0</v>
      </c>
      <c r="X2604" s="1063">
        <f t="shared" si="1030"/>
        <v>0</v>
      </c>
      <c r="Y2604" s="1060">
        <f t="shared" si="1030"/>
        <v>0</v>
      </c>
      <c r="Z2604" s="1080" t="str">
        <f t="shared" si="1027"/>
        <v/>
      </c>
      <c r="AA2604" s="1126">
        <f t="shared" si="1024"/>
        <v>0</v>
      </c>
      <c r="AB2604" s="1082">
        <f t="shared" si="1024"/>
        <v>0</v>
      </c>
      <c r="AC2604" s="1083">
        <f t="shared" si="1024"/>
        <v>0</v>
      </c>
      <c r="AD2604" s="1089">
        <f t="shared" si="1024"/>
        <v>0</v>
      </c>
      <c r="AE2604" s="1071">
        <f t="shared" si="1046"/>
        <v>0</v>
      </c>
      <c r="AF2604" s="1071">
        <f t="shared" si="1046"/>
        <v>0</v>
      </c>
      <c r="AG2604" s="1071">
        <f t="shared" si="1046"/>
        <v>0</v>
      </c>
      <c r="AH2604" s="1071">
        <f t="shared" si="1046"/>
        <v>0</v>
      </c>
      <c r="AI2604" s="1060">
        <f t="shared" si="1025"/>
        <v>0</v>
      </c>
      <c r="AJ2604" s="1102">
        <f t="shared" si="1034"/>
        <v>0</v>
      </c>
      <c r="AK2604" s="1102">
        <f t="shared" si="1034"/>
        <v>0</v>
      </c>
      <c r="AL2604" s="1102">
        <f t="shared" si="1034"/>
        <v>0</v>
      </c>
      <c r="AM2604" s="1102">
        <f t="shared" si="1035"/>
        <v>0</v>
      </c>
      <c r="AN2604" s="1085">
        <f t="shared" si="1036"/>
        <v>0</v>
      </c>
      <c r="AO2604" s="1061">
        <f t="shared" si="1044"/>
        <v>0</v>
      </c>
      <c r="AP2604" s="1061">
        <f t="shared" si="1044"/>
        <v>0</v>
      </c>
      <c r="AQ2604" s="1061">
        <f t="shared" si="1044"/>
        <v>0</v>
      </c>
      <c r="AR2604" s="1061">
        <f t="shared" si="1044"/>
        <v>0</v>
      </c>
      <c r="AS2604" s="1061">
        <f t="shared" si="1044"/>
        <v>0</v>
      </c>
      <c r="AT2604" s="850" t="str">
        <f t="shared" si="1028"/>
        <v/>
      </c>
      <c r="AU2604" s="893"/>
      <c r="AV2604" s="894"/>
      <c r="AW2604" s="894"/>
      <c r="AX2604" s="894"/>
      <c r="AY2604" s="894"/>
      <c r="AZ2604" s="918"/>
    </row>
    <row r="2605" spans="1:52" ht="13.5" customHeight="1">
      <c r="A2605" s="838" t="str">
        <f t="shared" si="1042"/>
        <v/>
      </c>
      <c r="B2605" s="906"/>
      <c r="C2605" s="844"/>
      <c r="D2605" s="1117"/>
      <c r="E2605" s="1060"/>
      <c r="F2605" s="1140"/>
      <c r="G2605" s="1086"/>
      <c r="H2605" s="1077"/>
      <c r="I2605" s="1077"/>
      <c r="J2605" s="1060">
        <f t="shared" si="1043"/>
        <v>0</v>
      </c>
      <c r="K2605" s="1061"/>
      <c r="L2605" s="1061"/>
      <c r="M2605" s="1063"/>
      <c r="N2605" s="1063"/>
      <c r="O2605" s="1060">
        <f t="shared" si="1032"/>
        <v>0</v>
      </c>
      <c r="P2605" s="1061"/>
      <c r="Q2605" s="1061"/>
      <c r="R2605" s="1063"/>
      <c r="S2605" s="1063"/>
      <c r="T2605" s="1079">
        <f t="shared" si="1045"/>
        <v>0</v>
      </c>
      <c r="U2605" s="1061">
        <f t="shared" si="1037"/>
        <v>0</v>
      </c>
      <c r="V2605" s="1061">
        <f t="shared" si="1030"/>
        <v>0</v>
      </c>
      <c r="W2605" s="1063">
        <v>0</v>
      </c>
      <c r="X2605" s="1063">
        <f t="shared" si="1030"/>
        <v>0</v>
      </c>
      <c r="Y2605" s="1060">
        <f t="shared" si="1030"/>
        <v>0</v>
      </c>
      <c r="Z2605" s="1080" t="str">
        <f t="shared" si="1027"/>
        <v/>
      </c>
      <c r="AA2605" s="1126">
        <f t="shared" si="1024"/>
        <v>0</v>
      </c>
      <c r="AB2605" s="1082">
        <f t="shared" si="1024"/>
        <v>0</v>
      </c>
      <c r="AC2605" s="1083">
        <f t="shared" si="1024"/>
        <v>0</v>
      </c>
      <c r="AD2605" s="1089">
        <f t="shared" si="1024"/>
        <v>0</v>
      </c>
      <c r="AE2605" s="1071">
        <f t="shared" si="1046"/>
        <v>0</v>
      </c>
      <c r="AF2605" s="1071">
        <f t="shared" si="1046"/>
        <v>0</v>
      </c>
      <c r="AG2605" s="1071">
        <f t="shared" si="1046"/>
        <v>0</v>
      </c>
      <c r="AH2605" s="1071">
        <f t="shared" si="1046"/>
        <v>0</v>
      </c>
      <c r="AI2605" s="1060">
        <f t="shared" si="1025"/>
        <v>0</v>
      </c>
      <c r="AJ2605" s="1102">
        <f t="shared" si="1034"/>
        <v>0</v>
      </c>
      <c r="AK2605" s="1102">
        <f t="shared" si="1034"/>
        <v>0</v>
      </c>
      <c r="AL2605" s="1102">
        <f t="shared" si="1034"/>
        <v>0</v>
      </c>
      <c r="AM2605" s="1102">
        <f t="shared" si="1035"/>
        <v>0</v>
      </c>
      <c r="AN2605" s="1085">
        <f t="shared" si="1036"/>
        <v>0</v>
      </c>
      <c r="AO2605" s="1061">
        <f t="shared" si="1044"/>
        <v>0</v>
      </c>
      <c r="AP2605" s="1061">
        <f t="shared" si="1044"/>
        <v>0</v>
      </c>
      <c r="AQ2605" s="1061">
        <f t="shared" si="1044"/>
        <v>0</v>
      </c>
      <c r="AR2605" s="1061">
        <f t="shared" si="1044"/>
        <v>0</v>
      </c>
      <c r="AS2605" s="1061">
        <f t="shared" si="1044"/>
        <v>0</v>
      </c>
      <c r="AT2605" s="850" t="str">
        <f t="shared" si="1028"/>
        <v/>
      </c>
      <c r="AU2605" s="893"/>
      <c r="AV2605" s="894"/>
      <c r="AW2605" s="894"/>
      <c r="AX2605" s="894"/>
      <c r="AY2605" s="894"/>
      <c r="AZ2605" s="918"/>
    </row>
    <row r="2606" spans="1:52" ht="13.5" customHeight="1">
      <c r="A2606" s="838" t="str">
        <f t="shared" si="1042"/>
        <v/>
      </c>
      <c r="B2606" s="906"/>
      <c r="C2606" s="844"/>
      <c r="D2606" s="1117"/>
      <c r="E2606" s="1060"/>
      <c r="F2606" s="1140"/>
      <c r="G2606" s="1086"/>
      <c r="H2606" s="1077"/>
      <c r="I2606" s="1077"/>
      <c r="J2606" s="1060">
        <f t="shared" si="1043"/>
        <v>0</v>
      </c>
      <c r="K2606" s="1061"/>
      <c r="L2606" s="1061"/>
      <c r="M2606" s="1063"/>
      <c r="N2606" s="1063"/>
      <c r="O2606" s="1060">
        <f t="shared" si="1032"/>
        <v>0</v>
      </c>
      <c r="P2606" s="1061"/>
      <c r="Q2606" s="1061"/>
      <c r="R2606" s="1063"/>
      <c r="S2606" s="1063"/>
      <c r="T2606" s="1079">
        <f t="shared" si="1045"/>
        <v>0</v>
      </c>
      <c r="U2606" s="1061">
        <f t="shared" si="1037"/>
        <v>0</v>
      </c>
      <c r="V2606" s="1061">
        <f t="shared" si="1030"/>
        <v>0</v>
      </c>
      <c r="W2606" s="1063">
        <f>SUM(H2606,M2606,R2606)</f>
        <v>0</v>
      </c>
      <c r="X2606" s="1063">
        <f t="shared" si="1030"/>
        <v>0</v>
      </c>
      <c r="Y2606" s="1060">
        <f t="shared" si="1030"/>
        <v>0</v>
      </c>
      <c r="Z2606" s="1080" t="str">
        <f t="shared" si="1027"/>
        <v/>
      </c>
      <c r="AA2606" s="1126">
        <f t="shared" si="1024"/>
        <v>0</v>
      </c>
      <c r="AB2606" s="1082">
        <f t="shared" si="1024"/>
        <v>0</v>
      </c>
      <c r="AC2606" s="1083">
        <f t="shared" si="1024"/>
        <v>0</v>
      </c>
      <c r="AD2606" s="1089">
        <f t="shared" si="1024"/>
        <v>0</v>
      </c>
      <c r="AE2606" s="1071">
        <f t="shared" si="1046"/>
        <v>0</v>
      </c>
      <c r="AF2606" s="1071">
        <f t="shared" si="1046"/>
        <v>0</v>
      </c>
      <c r="AG2606" s="1071">
        <f t="shared" si="1046"/>
        <v>0</v>
      </c>
      <c r="AH2606" s="1071">
        <f t="shared" si="1046"/>
        <v>0</v>
      </c>
      <c r="AI2606" s="1060">
        <f t="shared" si="1025"/>
        <v>0</v>
      </c>
      <c r="AJ2606" s="1102">
        <f t="shared" si="1034"/>
        <v>0</v>
      </c>
      <c r="AK2606" s="1102">
        <f t="shared" si="1034"/>
        <v>0</v>
      </c>
      <c r="AL2606" s="1102">
        <f t="shared" si="1034"/>
        <v>0</v>
      </c>
      <c r="AM2606" s="1102">
        <f t="shared" si="1035"/>
        <v>0</v>
      </c>
      <c r="AN2606" s="1085">
        <f t="shared" si="1036"/>
        <v>0</v>
      </c>
      <c r="AO2606" s="1061">
        <f t="shared" si="1044"/>
        <v>0</v>
      </c>
      <c r="AP2606" s="1061">
        <f t="shared" si="1044"/>
        <v>0</v>
      </c>
      <c r="AQ2606" s="1061">
        <f t="shared" si="1044"/>
        <v>0</v>
      </c>
      <c r="AR2606" s="1061">
        <f t="shared" si="1044"/>
        <v>0</v>
      </c>
      <c r="AS2606" s="1061">
        <f t="shared" si="1044"/>
        <v>0</v>
      </c>
      <c r="AT2606" s="850" t="str">
        <f t="shared" si="1028"/>
        <v/>
      </c>
      <c r="AU2606" s="893"/>
      <c r="AV2606" s="894"/>
      <c r="AW2606" s="894"/>
      <c r="AX2606" s="894"/>
      <c r="AY2606" s="894"/>
      <c r="AZ2606" s="918"/>
    </row>
    <row r="2607" spans="1:52" ht="13.5" customHeight="1">
      <c r="A2607" s="838" t="str">
        <f t="shared" si="1042"/>
        <v/>
      </c>
      <c r="B2607" s="906"/>
      <c r="C2607" s="844"/>
      <c r="D2607" s="1117"/>
      <c r="E2607" s="1060"/>
      <c r="F2607" s="1140"/>
      <c r="G2607" s="1086"/>
      <c r="H2607" s="1077"/>
      <c r="I2607" s="1077"/>
      <c r="J2607" s="1060">
        <f t="shared" si="1043"/>
        <v>0</v>
      </c>
      <c r="K2607" s="1061"/>
      <c r="L2607" s="1061"/>
      <c r="M2607" s="1063"/>
      <c r="N2607" s="1063"/>
      <c r="O2607" s="1060">
        <f t="shared" si="1032"/>
        <v>0</v>
      </c>
      <c r="P2607" s="1061"/>
      <c r="Q2607" s="1061"/>
      <c r="R2607" s="1063"/>
      <c r="S2607" s="1063"/>
      <c r="T2607" s="1079">
        <f t="shared" si="1045"/>
        <v>0</v>
      </c>
      <c r="U2607" s="1061">
        <f t="shared" si="1037"/>
        <v>0</v>
      </c>
      <c r="V2607" s="1061">
        <f>SUM(G2607,L2607,Q2607)</f>
        <v>0</v>
      </c>
      <c r="W2607" s="1063">
        <f>SUM(H2607,M2607,R2607)</f>
        <v>0</v>
      </c>
      <c r="X2607" s="1063">
        <f>SUM(I2607,N2607,S2607)</f>
        <v>0</v>
      </c>
      <c r="Y2607" s="1060">
        <f>SUM(J2607,O2607,T2607)</f>
        <v>0</v>
      </c>
      <c r="Z2607" s="1080" t="str">
        <f t="shared" si="1027"/>
        <v/>
      </c>
      <c r="AA2607" s="1126">
        <f t="shared" si="1024"/>
        <v>0</v>
      </c>
      <c r="AB2607" s="1082">
        <f t="shared" si="1024"/>
        <v>0</v>
      </c>
      <c r="AC2607" s="1083">
        <f t="shared" si="1024"/>
        <v>0</v>
      </c>
      <c r="AD2607" s="1089">
        <f t="shared" si="1024"/>
        <v>0</v>
      </c>
      <c r="AE2607" s="1071">
        <f t="shared" si="1046"/>
        <v>0</v>
      </c>
      <c r="AF2607" s="1071">
        <f t="shared" si="1046"/>
        <v>0</v>
      </c>
      <c r="AG2607" s="1071">
        <f t="shared" si="1046"/>
        <v>0</v>
      </c>
      <c r="AH2607" s="1071">
        <f t="shared" si="1046"/>
        <v>0</v>
      </c>
      <c r="AI2607" s="1060">
        <f t="shared" si="1025"/>
        <v>0</v>
      </c>
      <c r="AJ2607" s="1102">
        <f t="shared" si="1034"/>
        <v>0</v>
      </c>
      <c r="AK2607" s="1102">
        <f t="shared" si="1034"/>
        <v>0</v>
      </c>
      <c r="AL2607" s="1102">
        <f t="shared" si="1034"/>
        <v>0</v>
      </c>
      <c r="AM2607" s="1102">
        <f t="shared" si="1035"/>
        <v>0</v>
      </c>
      <c r="AN2607" s="1085">
        <f t="shared" si="1036"/>
        <v>0</v>
      </c>
      <c r="AO2607" s="1061">
        <f t="shared" si="1044"/>
        <v>0</v>
      </c>
      <c r="AP2607" s="1061">
        <f t="shared" si="1044"/>
        <v>0</v>
      </c>
      <c r="AQ2607" s="1061">
        <f t="shared" si="1044"/>
        <v>0</v>
      </c>
      <c r="AR2607" s="1061">
        <f t="shared" si="1044"/>
        <v>0</v>
      </c>
      <c r="AS2607" s="1061">
        <f t="shared" si="1044"/>
        <v>0</v>
      </c>
      <c r="AT2607" s="850" t="str">
        <f t="shared" si="1028"/>
        <v/>
      </c>
      <c r="AU2607" s="893"/>
      <c r="AV2607" s="894"/>
      <c r="AW2607" s="894"/>
      <c r="AX2607" s="894"/>
      <c r="AY2607" s="894"/>
      <c r="AZ2607" s="918"/>
    </row>
    <row r="2608" spans="1:52" ht="13.5" customHeight="1">
      <c r="A2608" s="838"/>
      <c r="B2608" s="906"/>
      <c r="C2608" s="844"/>
      <c r="D2608" s="1117"/>
      <c r="E2608" s="1060"/>
      <c r="F2608" s="1140"/>
      <c r="G2608" s="1086"/>
      <c r="H2608" s="1077"/>
      <c r="I2608" s="1077"/>
      <c r="J2608" s="1060"/>
      <c r="K2608" s="1061"/>
      <c r="L2608" s="1061"/>
      <c r="M2608" s="1063"/>
      <c r="N2608" s="1063"/>
      <c r="O2608" s="1060"/>
      <c r="P2608" s="1061"/>
      <c r="Q2608" s="1061"/>
      <c r="R2608" s="1063"/>
      <c r="S2608" s="1063"/>
      <c r="T2608" s="1079"/>
      <c r="U2608" s="1061"/>
      <c r="V2608" s="1061"/>
      <c r="W2608" s="1063"/>
      <c r="X2608" s="1063"/>
      <c r="Y2608" s="1060"/>
      <c r="Z2608" s="1080"/>
      <c r="AA2608" s="1126"/>
      <c r="AB2608" s="1082"/>
      <c r="AC2608" s="1083"/>
      <c r="AD2608" s="1089"/>
      <c r="AE2608" s="1071"/>
      <c r="AF2608" s="1071"/>
      <c r="AG2608" s="1071"/>
      <c r="AH2608" s="1071"/>
      <c r="AI2608" s="1060"/>
      <c r="AJ2608" s="1102"/>
      <c r="AK2608" s="1102"/>
      <c r="AL2608" s="1102"/>
      <c r="AM2608" s="1102"/>
      <c r="AN2608" s="1085"/>
      <c r="AO2608" s="1061"/>
      <c r="AP2608" s="1061"/>
      <c r="AQ2608" s="1061"/>
      <c r="AR2608" s="1061"/>
      <c r="AS2608" s="1061"/>
      <c r="AT2608" s="850"/>
      <c r="AU2608" s="893"/>
      <c r="AV2608" s="894"/>
      <c r="AW2608" s="894"/>
      <c r="AX2608" s="894"/>
      <c r="AY2608" s="894"/>
      <c r="AZ2608" s="918"/>
    </row>
    <row r="2609" spans="1:52" ht="13.5" customHeight="1">
      <c r="A2609" s="838"/>
      <c r="B2609" s="906"/>
      <c r="C2609" s="844"/>
      <c r="D2609" s="1117"/>
      <c r="E2609" s="1060"/>
      <c r="F2609" s="1140"/>
      <c r="G2609" s="1086"/>
      <c r="H2609" s="1077"/>
      <c r="I2609" s="1077"/>
      <c r="J2609" s="1060"/>
      <c r="K2609" s="1061"/>
      <c r="L2609" s="1061"/>
      <c r="M2609" s="1063"/>
      <c r="N2609" s="1063"/>
      <c r="O2609" s="1060"/>
      <c r="P2609" s="1061"/>
      <c r="Q2609" s="1061"/>
      <c r="R2609" s="1063"/>
      <c r="S2609" s="1063"/>
      <c r="T2609" s="1079"/>
      <c r="U2609" s="1061"/>
      <c r="V2609" s="1061"/>
      <c r="W2609" s="1063"/>
      <c r="X2609" s="1063"/>
      <c r="Y2609" s="1060"/>
      <c r="Z2609" s="1080"/>
      <c r="AA2609" s="1126"/>
      <c r="AB2609" s="1082"/>
      <c r="AC2609" s="1083"/>
      <c r="AD2609" s="1089"/>
      <c r="AE2609" s="1071"/>
      <c r="AF2609" s="1071"/>
      <c r="AG2609" s="1071"/>
      <c r="AH2609" s="1071"/>
      <c r="AI2609" s="1060"/>
      <c r="AJ2609" s="1102"/>
      <c r="AK2609" s="1102"/>
      <c r="AL2609" s="1102"/>
      <c r="AM2609" s="1102"/>
      <c r="AN2609" s="1085"/>
      <c r="AO2609" s="1061"/>
      <c r="AP2609" s="1061"/>
      <c r="AQ2609" s="1061"/>
      <c r="AR2609" s="1061"/>
      <c r="AS2609" s="1061"/>
      <c r="AT2609" s="850"/>
      <c r="AU2609" s="893"/>
      <c r="AV2609" s="894"/>
      <c r="AW2609" s="894"/>
      <c r="AX2609" s="894"/>
      <c r="AY2609" s="894"/>
      <c r="AZ2609" s="918"/>
    </row>
    <row r="2610" spans="1:52" ht="13.5" customHeight="1">
      <c r="A2610" s="838"/>
      <c r="B2610" s="906"/>
      <c r="C2610" s="844"/>
      <c r="D2610" s="1117"/>
      <c r="E2610" s="1060"/>
      <c r="F2610" s="1140"/>
      <c r="G2610" s="1086"/>
      <c r="H2610" s="1077"/>
      <c r="I2610" s="1077"/>
      <c r="J2610" s="1060"/>
      <c r="K2610" s="1061"/>
      <c r="L2610" s="1061"/>
      <c r="M2610" s="1063"/>
      <c r="N2610" s="1063"/>
      <c r="O2610" s="1060"/>
      <c r="P2610" s="1061"/>
      <c r="Q2610" s="1061"/>
      <c r="R2610" s="1063"/>
      <c r="S2610" s="1063"/>
      <c r="T2610" s="1079"/>
      <c r="U2610" s="1061"/>
      <c r="V2610" s="1061"/>
      <c r="W2610" s="1063"/>
      <c r="X2610" s="1063"/>
      <c r="Y2610" s="1060"/>
      <c r="Z2610" s="1080"/>
      <c r="AA2610" s="1126"/>
      <c r="AB2610" s="1082"/>
      <c r="AC2610" s="1083"/>
      <c r="AD2610" s="1089"/>
      <c r="AE2610" s="1071"/>
      <c r="AF2610" s="1071"/>
      <c r="AG2610" s="1071"/>
      <c r="AH2610" s="1071"/>
      <c r="AI2610" s="1060"/>
      <c r="AJ2610" s="1102"/>
      <c r="AK2610" s="1102"/>
      <c r="AL2610" s="1102"/>
      <c r="AM2610" s="1102"/>
      <c r="AN2610" s="1085"/>
      <c r="AO2610" s="1061"/>
      <c r="AP2610" s="1061"/>
      <c r="AQ2610" s="1061"/>
      <c r="AR2610" s="1061"/>
      <c r="AS2610" s="1061"/>
      <c r="AT2610" s="850"/>
      <c r="AU2610" s="893"/>
      <c r="AV2610" s="894"/>
      <c r="AW2610" s="894"/>
      <c r="AX2610" s="894"/>
      <c r="AY2610" s="894"/>
      <c r="AZ2610" s="918"/>
    </row>
    <row r="2611" spans="1:52" ht="13.5" customHeight="1">
      <c r="A2611" s="838" t="str">
        <f>IF(B2611&lt;&gt;"",MAX($A2606:$A2607)+1,"")</f>
        <v/>
      </c>
      <c r="B2611" s="951"/>
      <c r="C2611" s="952"/>
      <c r="D2611" s="1143"/>
      <c r="E2611" s="1060"/>
      <c r="F2611" s="1140"/>
      <c r="G2611" s="1086"/>
      <c r="H2611" s="1077"/>
      <c r="I2611" s="1077"/>
      <c r="J2611" s="1060">
        <f>SUM(F2611:I2611)*$E2611</f>
        <v>0</v>
      </c>
      <c r="K2611" s="1061"/>
      <c r="L2611" s="1061"/>
      <c r="M2611" s="1063"/>
      <c r="N2611" s="1063"/>
      <c r="O2611" s="1060">
        <f>SUM(K2611:N2611)*$E2611</f>
        <v>0</v>
      </c>
      <c r="P2611" s="1061"/>
      <c r="Q2611" s="1061"/>
      <c r="R2611" s="1063"/>
      <c r="S2611" s="1063"/>
      <c r="T2611" s="1079">
        <f>SUM(P2611:S2611)*$E2611</f>
        <v>0</v>
      </c>
      <c r="U2611" s="1061">
        <f t="shared" ref="U2611:Y2613" si="1047">SUM(F2611,K2611,P2611)</f>
        <v>0</v>
      </c>
      <c r="V2611" s="1061">
        <f t="shared" si="1047"/>
        <v>0</v>
      </c>
      <c r="W2611" s="1063">
        <f t="shared" si="1047"/>
        <v>0</v>
      </c>
      <c r="X2611" s="1063">
        <f t="shared" si="1047"/>
        <v>0</v>
      </c>
      <c r="Y2611" s="1060">
        <f t="shared" si="1047"/>
        <v>0</v>
      </c>
      <c r="Z2611" s="1080" t="str">
        <f t="shared" ref="Z2611:AD2613" si="1048">A2611</f>
        <v/>
      </c>
      <c r="AA2611" s="1126">
        <f t="shared" si="1048"/>
        <v>0</v>
      </c>
      <c r="AB2611" s="1082">
        <f t="shared" si="1048"/>
        <v>0</v>
      </c>
      <c r="AC2611" s="1083">
        <f t="shared" si="1048"/>
        <v>0</v>
      </c>
      <c r="AD2611" s="1089">
        <f t="shared" si="1048"/>
        <v>0</v>
      </c>
      <c r="AE2611" s="1071">
        <f t="shared" ref="AE2611:AH2613" si="1049">AE2529+AJ2529-AO2529</f>
        <v>0</v>
      </c>
      <c r="AF2611" s="1071">
        <f t="shared" si="1049"/>
        <v>0</v>
      </c>
      <c r="AG2611" s="1071">
        <f t="shared" si="1049"/>
        <v>0</v>
      </c>
      <c r="AH2611" s="1071">
        <f t="shared" si="1049"/>
        <v>0</v>
      </c>
      <c r="AI2611" s="1060">
        <f>SUM(AE2611:AH2611)*$E2611</f>
        <v>0</v>
      </c>
      <c r="AJ2611" s="1102">
        <f t="shared" ref="AJ2611:AM2613" si="1050">U2611</f>
        <v>0</v>
      </c>
      <c r="AK2611" s="1102">
        <f t="shared" si="1050"/>
        <v>0</v>
      </c>
      <c r="AL2611" s="1102">
        <f t="shared" si="1050"/>
        <v>0</v>
      </c>
      <c r="AM2611" s="1102">
        <f t="shared" si="1050"/>
        <v>0</v>
      </c>
      <c r="AN2611" s="1085">
        <f>SUM(AJ2611:AM2611)*$E2611</f>
        <v>0</v>
      </c>
      <c r="AO2611" s="1061">
        <f t="shared" ref="AO2611:AS2613" si="1051">U2611</f>
        <v>0</v>
      </c>
      <c r="AP2611" s="1061">
        <f t="shared" si="1051"/>
        <v>0</v>
      </c>
      <c r="AQ2611" s="1061">
        <f t="shared" si="1051"/>
        <v>0</v>
      </c>
      <c r="AR2611" s="1061">
        <f t="shared" si="1051"/>
        <v>0</v>
      </c>
      <c r="AS2611" s="1061">
        <f t="shared" si="1051"/>
        <v>0</v>
      </c>
      <c r="AT2611" s="850" t="str">
        <f>IF(AC2611&lt;&gt;0,SUM(AO2611:AR2611)*$AC2611-SUM(AO2611:AR2611)*$AD2611,"")</f>
        <v/>
      </c>
      <c r="AU2611" s="893"/>
      <c r="AV2611" s="894"/>
      <c r="AW2611" s="894"/>
      <c r="AX2611" s="894"/>
      <c r="AY2611" s="894"/>
      <c r="AZ2611" s="954"/>
    </row>
    <row r="2612" spans="1:52" ht="13.5" customHeight="1">
      <c r="A2612" s="838" t="str">
        <f>IF(B2612&lt;&gt;"",MAX($A2607:$A2611)+1,"")</f>
        <v/>
      </c>
      <c r="B2612" s="951"/>
      <c r="C2612" s="952"/>
      <c r="D2612" s="1143"/>
      <c r="E2612" s="1060"/>
      <c r="F2612" s="1140"/>
      <c r="G2612" s="1086"/>
      <c r="H2612" s="1077"/>
      <c r="I2612" s="1077"/>
      <c r="J2612" s="1060">
        <f>SUM(F2612:I2612)*$E2612</f>
        <v>0</v>
      </c>
      <c r="K2612" s="1061"/>
      <c r="L2612" s="1061"/>
      <c r="M2612" s="1063"/>
      <c r="N2612" s="1063"/>
      <c r="O2612" s="1060">
        <f>SUM(K2612:N2612)*$E2612</f>
        <v>0</v>
      </c>
      <c r="P2612" s="1061"/>
      <c r="Q2612" s="1061"/>
      <c r="R2612" s="1063"/>
      <c r="S2612" s="1063"/>
      <c r="T2612" s="1079">
        <f>SUM(P2612:S2612)*$E2612</f>
        <v>0</v>
      </c>
      <c r="U2612" s="1061">
        <f t="shared" si="1047"/>
        <v>0</v>
      </c>
      <c r="V2612" s="1061">
        <f t="shared" si="1047"/>
        <v>0</v>
      </c>
      <c r="W2612" s="1063">
        <f t="shared" si="1047"/>
        <v>0</v>
      </c>
      <c r="X2612" s="1063">
        <f t="shared" si="1047"/>
        <v>0</v>
      </c>
      <c r="Y2612" s="1060">
        <f t="shared" si="1047"/>
        <v>0</v>
      </c>
      <c r="Z2612" s="1080" t="str">
        <f t="shared" si="1048"/>
        <v/>
      </c>
      <c r="AA2612" s="1126">
        <f t="shared" si="1048"/>
        <v>0</v>
      </c>
      <c r="AB2612" s="1082">
        <f t="shared" si="1048"/>
        <v>0</v>
      </c>
      <c r="AC2612" s="1083">
        <f t="shared" si="1048"/>
        <v>0</v>
      </c>
      <c r="AD2612" s="1089">
        <f>E2612</f>
        <v>0</v>
      </c>
      <c r="AE2612" s="1071">
        <f t="shared" si="1049"/>
        <v>0</v>
      </c>
      <c r="AF2612" s="1071">
        <f t="shared" si="1049"/>
        <v>0</v>
      </c>
      <c r="AG2612" s="1071">
        <f t="shared" si="1049"/>
        <v>0</v>
      </c>
      <c r="AH2612" s="1071">
        <f t="shared" si="1049"/>
        <v>0</v>
      </c>
      <c r="AI2612" s="1060">
        <f>SUM(AE2612:AH2612)*$E2612</f>
        <v>0</v>
      </c>
      <c r="AJ2612" s="1102">
        <f t="shared" si="1050"/>
        <v>0</v>
      </c>
      <c r="AK2612" s="1102">
        <f t="shared" si="1050"/>
        <v>0</v>
      </c>
      <c r="AL2612" s="1102">
        <f t="shared" si="1050"/>
        <v>0</v>
      </c>
      <c r="AM2612" s="1102">
        <f t="shared" si="1050"/>
        <v>0</v>
      </c>
      <c r="AN2612" s="1085">
        <f>SUM(AJ2612:AM2612)*$E2612</f>
        <v>0</v>
      </c>
      <c r="AO2612" s="1061">
        <f t="shared" si="1051"/>
        <v>0</v>
      </c>
      <c r="AP2612" s="1061">
        <f t="shared" si="1051"/>
        <v>0</v>
      </c>
      <c r="AQ2612" s="1061">
        <f t="shared" si="1051"/>
        <v>0</v>
      </c>
      <c r="AR2612" s="1061">
        <f t="shared" si="1051"/>
        <v>0</v>
      </c>
      <c r="AS2612" s="1061">
        <f t="shared" si="1051"/>
        <v>0</v>
      </c>
      <c r="AT2612" s="850" t="str">
        <f>IF(AC2612&lt;&gt;0,SUM(AO2612:AR2612)*$AC2612-SUM(AO2612:AR2612)*$AD2612,"")</f>
        <v/>
      </c>
      <c r="AU2612" s="893"/>
      <c r="AV2612" s="894"/>
      <c r="AW2612" s="894"/>
      <c r="AX2612" s="894"/>
      <c r="AY2612" s="894"/>
      <c r="AZ2612" s="954"/>
    </row>
    <row r="2613" spans="1:52" ht="13.5" customHeight="1">
      <c r="A2613" s="838" t="str">
        <f>IF(B2613&lt;&gt;"",MAX($A2611:$A2612)+1,"")</f>
        <v/>
      </c>
      <c r="B2613" s="955"/>
      <c r="C2613" s="956"/>
      <c r="D2613" s="1152"/>
      <c r="E2613" s="1153"/>
      <c r="F2613" s="1154"/>
      <c r="G2613" s="1155"/>
      <c r="H2613" s="1156"/>
      <c r="I2613" s="1156"/>
      <c r="J2613" s="1060">
        <f>SUM(F2613:I2613)*$E2613</f>
        <v>0</v>
      </c>
      <c r="K2613" s="1061"/>
      <c r="L2613" s="1061"/>
      <c r="M2613" s="1063"/>
      <c r="N2613" s="1063"/>
      <c r="O2613" s="1157">
        <f>SUM(K2613:N2613)*$E2613</f>
        <v>0</v>
      </c>
      <c r="P2613" s="1061"/>
      <c r="Q2613" s="1061"/>
      <c r="R2613" s="1063"/>
      <c r="S2613" s="1063"/>
      <c r="T2613" s="1079">
        <f>SUM(P2613:S2613)*$E2613</f>
        <v>0</v>
      </c>
      <c r="U2613" s="1061">
        <f>SUM(F2613,K2613,P2613)</f>
        <v>0</v>
      </c>
      <c r="V2613" s="1061">
        <f t="shared" si="1047"/>
        <v>0</v>
      </c>
      <c r="W2613" s="1063">
        <f t="shared" si="1047"/>
        <v>0</v>
      </c>
      <c r="X2613" s="1063">
        <f>SUM(I2613,N2613,S2613)</f>
        <v>0</v>
      </c>
      <c r="Y2613" s="1060">
        <f>SUM(J2613,O2613,T2613)</f>
        <v>0</v>
      </c>
      <c r="Z2613" s="1080" t="str">
        <f t="shared" si="1048"/>
        <v/>
      </c>
      <c r="AA2613" s="1126">
        <f>B2613</f>
        <v>0</v>
      </c>
      <c r="AB2613" s="1082">
        <f>C2613</f>
        <v>0</v>
      </c>
      <c r="AC2613" s="1158">
        <f>D2613</f>
        <v>0</v>
      </c>
      <c r="AD2613" s="1089">
        <f>E2613</f>
        <v>0</v>
      </c>
      <c r="AE2613" s="1071">
        <f t="shared" si="1049"/>
        <v>0</v>
      </c>
      <c r="AF2613" s="1071">
        <f t="shared" si="1049"/>
        <v>0</v>
      </c>
      <c r="AG2613" s="1071">
        <f t="shared" si="1049"/>
        <v>0</v>
      </c>
      <c r="AH2613" s="1071">
        <f t="shared" si="1049"/>
        <v>0</v>
      </c>
      <c r="AI2613" s="1060">
        <f>SUM(AE2613:AH2613)*$E2613</f>
        <v>0</v>
      </c>
      <c r="AJ2613" s="1102">
        <f t="shared" si="1050"/>
        <v>0</v>
      </c>
      <c r="AK2613" s="1102">
        <f t="shared" si="1050"/>
        <v>0</v>
      </c>
      <c r="AL2613" s="1102">
        <f t="shared" si="1050"/>
        <v>0</v>
      </c>
      <c r="AM2613" s="1102">
        <f t="shared" si="1050"/>
        <v>0</v>
      </c>
      <c r="AN2613" s="1085">
        <f>SUM(AJ2613:AM2613)*$E2613</f>
        <v>0</v>
      </c>
      <c r="AO2613" s="1061">
        <f t="shared" si="1051"/>
        <v>0</v>
      </c>
      <c r="AP2613" s="1061">
        <f t="shared" si="1051"/>
        <v>0</v>
      </c>
      <c r="AQ2613" s="1061">
        <f t="shared" si="1051"/>
        <v>0</v>
      </c>
      <c r="AR2613" s="1061">
        <f t="shared" si="1051"/>
        <v>0</v>
      </c>
      <c r="AS2613" s="1061">
        <f t="shared" si="1051"/>
        <v>0</v>
      </c>
      <c r="AT2613" s="963" t="str">
        <f>IF(AC2613&lt;&gt;0,SUM(AO2613:AR2613)*$AC2613-SUM(AO2613:AR2613)*$AD2613,"")</f>
        <v/>
      </c>
      <c r="AU2613" s="893"/>
      <c r="AV2613" s="894"/>
      <c r="AW2613" s="894"/>
      <c r="AX2613" s="894"/>
      <c r="AY2613" s="894"/>
      <c r="AZ2613" s="954"/>
    </row>
    <row r="2614" spans="1:52" ht="13.5" customHeight="1">
      <c r="A2614" s="964"/>
      <c r="B2614" s="964" t="s">
        <v>6</v>
      </c>
      <c r="C2614" s="965"/>
      <c r="D2614" s="966"/>
      <c r="E2614" s="965"/>
      <c r="F2614" s="965"/>
      <c r="G2614" s="967"/>
      <c r="H2614" s="965"/>
      <c r="I2614" s="965"/>
      <c r="J2614" s="968">
        <f>SUM(J2548:J2613)</f>
        <v>586.79999999999995</v>
      </c>
      <c r="K2614" s="969"/>
      <c r="L2614" s="969"/>
      <c r="M2614" s="969"/>
      <c r="N2614" s="969"/>
      <c r="O2614" s="968">
        <f>SUM(O2548:O2613)</f>
        <v>1629.3</v>
      </c>
      <c r="P2614" s="969"/>
      <c r="Q2614" s="969"/>
      <c r="R2614" s="969"/>
      <c r="S2614" s="969"/>
      <c r="T2614" s="968">
        <f>SUM(T2548:T2613)</f>
        <v>1571.5</v>
      </c>
      <c r="U2614" s="969"/>
      <c r="V2614" s="969"/>
      <c r="W2614" s="969"/>
      <c r="X2614" s="969"/>
      <c r="Y2614" s="968">
        <f>SUM(Y2548:Y2613)</f>
        <v>3787.6</v>
      </c>
      <c r="Z2614" s="964"/>
      <c r="AA2614" s="964" t="s">
        <v>6</v>
      </c>
      <c r="AB2614" s="969"/>
      <c r="AC2614" s="970"/>
      <c r="AD2614" s="969"/>
      <c r="AE2614" s="969"/>
      <c r="AF2614" s="969"/>
      <c r="AG2614" s="969"/>
      <c r="AH2614" s="969"/>
      <c r="AI2614" s="971">
        <f>SUM(AI2548:AI2613)</f>
        <v>61682.5</v>
      </c>
      <c r="AJ2614" s="969"/>
      <c r="AK2614" s="969"/>
      <c r="AL2614" s="969"/>
      <c r="AM2614" s="969"/>
      <c r="AN2614" s="969">
        <f>SUM(AN2548:AN2613)</f>
        <v>3533.5</v>
      </c>
      <c r="AO2614" s="969"/>
      <c r="AP2614" s="969"/>
      <c r="AQ2614" s="969"/>
      <c r="AR2614" s="969"/>
      <c r="AS2614" s="969">
        <f>SUM(AS2548:AS2613)</f>
        <v>3787.6</v>
      </c>
      <c r="AT2614" s="972">
        <f>SUM(AT2548:AT2613)</f>
        <v>146.5</v>
      </c>
      <c r="AU2614" s="973"/>
      <c r="AV2614" s="974"/>
      <c r="AW2614" s="974"/>
      <c r="AX2614" s="974"/>
      <c r="AY2614" s="974"/>
      <c r="AZ2614" s="975"/>
    </row>
    <row r="2615" spans="1:52" ht="13.5" customHeight="1">
      <c r="A2615" s="976"/>
      <c r="B2615" s="1484" t="s">
        <v>866</v>
      </c>
      <c r="C2615" s="1487" t="s">
        <v>867</v>
      </c>
      <c r="D2615" s="1488"/>
      <c r="E2615" s="1489"/>
      <c r="F2615" s="1490" t="str">
        <f>"Đtượng BB : " &amp; SUM(F2616:F2618) &amp;"đ/c = " &amp; SUM(J2616:J2618) &amp;"k"</f>
        <v>Đtượng BB : 129đ/c = 3354k</v>
      </c>
      <c r="G2615" s="1491"/>
      <c r="H2615" s="1491"/>
      <c r="I2615" s="1491"/>
      <c r="J2615" s="1492"/>
      <c r="K2615" s="1490" t="str">
        <f>"Đtượng BC: " &amp; SUM(K2616:K2618) &amp;"đ/c = " &amp; SUM(O2616:O2618) &amp;"k"</f>
        <v>Đtượng BC: 21đ/c = 434k</v>
      </c>
      <c r="L2615" s="1491"/>
      <c r="M2615" s="1491"/>
      <c r="N2615" s="1491"/>
      <c r="O2615" s="1492"/>
      <c r="P2615" s="1493" t="s">
        <v>6</v>
      </c>
      <c r="Q2615" s="1494"/>
      <c r="R2615" s="1495"/>
      <c r="S2615" s="977"/>
      <c r="T2615" s="1496" t="s">
        <v>868</v>
      </c>
      <c r="U2615" s="1497"/>
      <c r="V2615" s="1497"/>
      <c r="W2615" s="1497"/>
      <c r="X2615" s="1497"/>
      <c r="Y2615" s="1498"/>
      <c r="Z2615" s="978"/>
      <c r="AA2615" s="930"/>
      <c r="AB2615" s="930"/>
      <c r="AC2615" s="979"/>
      <c r="AD2615" s="930"/>
      <c r="AE2615" s="930"/>
      <c r="AF2615" s="930"/>
      <c r="AG2615" s="930"/>
      <c r="AH2615" s="930"/>
      <c r="AI2615" s="930"/>
      <c r="AJ2615" s="930"/>
      <c r="AK2615" s="930"/>
      <c r="AL2615" s="930"/>
      <c r="AM2615" s="930"/>
      <c r="AN2615" s="930"/>
      <c r="AO2615" s="930"/>
      <c r="AP2615" s="930"/>
      <c r="AQ2615" s="930"/>
      <c r="AR2615" s="930"/>
      <c r="AS2615" s="930"/>
      <c r="AT2615" s="930"/>
      <c r="AU2615" s="980"/>
    </row>
    <row r="2616" spans="1:52" ht="13.5" customHeight="1">
      <c r="A2616" s="981"/>
      <c r="B2616" s="1485"/>
      <c r="C2616" s="1499" t="s">
        <v>856</v>
      </c>
      <c r="D2616" s="1500"/>
      <c r="E2616" s="1501"/>
      <c r="F2616" s="982">
        <v>43</v>
      </c>
      <c r="G2616" s="982" t="s">
        <v>27</v>
      </c>
      <c r="H2616" s="983">
        <v>14</v>
      </c>
      <c r="I2616" s="984" t="s">
        <v>29</v>
      </c>
      <c r="J2616" s="985">
        <f>F2616*H2616</f>
        <v>602</v>
      </c>
      <c r="K2616" s="986">
        <v>7</v>
      </c>
      <c r="L2616" s="984" t="s">
        <v>27</v>
      </c>
      <c r="M2616" s="987">
        <v>14</v>
      </c>
      <c r="N2616" s="984" t="s">
        <v>28</v>
      </c>
      <c r="O2616" s="988">
        <f>K2616*M2616</f>
        <v>98</v>
      </c>
      <c r="P2616" s="989" t="str">
        <f>F2616+K2616 &amp;"đ/c"</f>
        <v>50đ/c</v>
      </c>
      <c r="Q2616" s="1471">
        <f>J2616+O2616</f>
        <v>700</v>
      </c>
      <c r="R2616" s="1472"/>
      <c r="S2616" s="990"/>
      <c r="T2616" s="1473" t="s">
        <v>869</v>
      </c>
      <c r="U2616" s="1474"/>
      <c r="V2616" s="1474"/>
      <c r="W2616" s="1474"/>
      <c r="X2616" s="991"/>
      <c r="Y2616" s="992">
        <f>SUM(J2616:J2620)+SUM(O2616:O2618)+Q2619-Q2620</f>
        <v>6053.0999999999967</v>
      </c>
      <c r="AB2616" s="993" t="s">
        <v>870</v>
      </c>
      <c r="AC2616" s="994"/>
      <c r="AD2616" s="993"/>
      <c r="AE2616" s="993"/>
      <c r="AF2616" s="993"/>
      <c r="AG2616" s="995"/>
      <c r="AH2616" s="995"/>
      <c r="AI2616" s="1261" t="s">
        <v>871</v>
      </c>
      <c r="AJ2616" s="1261"/>
      <c r="AK2616" s="1261"/>
      <c r="AL2616" s="1261"/>
      <c r="AM2616" s="1261"/>
      <c r="AN2616" s="1261"/>
      <c r="AO2616" s="995"/>
      <c r="AP2616" s="995"/>
      <c r="AQ2616" s="995"/>
      <c r="AR2616" s="995"/>
      <c r="AS2616" s="995"/>
      <c r="AT2616" s="993" t="s">
        <v>21</v>
      </c>
      <c r="AU2616" s="993"/>
      <c r="AV2616" s="996"/>
      <c r="AW2616" s="996"/>
      <c r="AX2616" s="996"/>
    </row>
    <row r="2617" spans="1:52" ht="13.5" customHeight="1">
      <c r="A2617" s="981"/>
      <c r="B2617" s="1485"/>
      <c r="C2617" s="1475" t="s">
        <v>857</v>
      </c>
      <c r="D2617" s="1476"/>
      <c r="E2617" s="1477"/>
      <c r="F2617" s="982">
        <v>43</v>
      </c>
      <c r="G2617" s="997" t="s">
        <v>27</v>
      </c>
      <c r="H2617" s="983">
        <v>32</v>
      </c>
      <c r="I2617" s="998" t="s">
        <v>29</v>
      </c>
      <c r="J2617" s="999">
        <f>F2617*H2617</f>
        <v>1376</v>
      </c>
      <c r="K2617" s="1000">
        <v>7</v>
      </c>
      <c r="L2617" s="998" t="s">
        <v>27</v>
      </c>
      <c r="M2617" s="1001">
        <v>24</v>
      </c>
      <c r="N2617" s="998" t="s">
        <v>28</v>
      </c>
      <c r="O2617" s="1002">
        <f>K2617*M2617</f>
        <v>168</v>
      </c>
      <c r="P2617" s="1003" t="str">
        <f>F2617+K2617 &amp;"đ/c"</f>
        <v>50đ/c</v>
      </c>
      <c r="Q2617" s="1478">
        <f>J2617+O2617</f>
        <v>1544</v>
      </c>
      <c r="R2617" s="1479"/>
      <c r="S2617" s="990"/>
      <c r="T2617" s="1004" t="s">
        <v>872</v>
      </c>
      <c r="U2617" s="1005"/>
      <c r="V2617" s="1005">
        <f>M2614</f>
        <v>0</v>
      </c>
      <c r="W2617" s="1005"/>
      <c r="X2617" s="991"/>
      <c r="Y2617" s="992">
        <f>Y2614</f>
        <v>3787.6</v>
      </c>
      <c r="Z2617" s="978"/>
      <c r="AA2617" s="930"/>
      <c r="AB2617" s="930"/>
      <c r="AC2617" s="979"/>
      <c r="AD2617" s="930"/>
      <c r="AE2617" s="930"/>
      <c r="AF2617" s="930"/>
      <c r="AG2617" s="930"/>
      <c r="AH2617" s="930"/>
      <c r="AI2617" s="930"/>
      <c r="AJ2617" s="930"/>
      <c r="AK2617" s="930"/>
      <c r="AL2617" s="930"/>
      <c r="AM2617" s="930"/>
      <c r="AN2617" s="930"/>
      <c r="AO2617" s="930"/>
      <c r="AP2617" s="930"/>
      <c r="AQ2617" s="930"/>
      <c r="AR2617" s="930"/>
      <c r="AS2617" s="930"/>
      <c r="AT2617" s="930"/>
      <c r="AU2617" s="1006"/>
    </row>
    <row r="2618" spans="1:52" ht="13.5" customHeight="1">
      <c r="A2618" s="981"/>
      <c r="B2618" s="1486"/>
      <c r="C2618" s="1475" t="s">
        <v>858</v>
      </c>
      <c r="D2618" s="1476"/>
      <c r="E2618" s="1477"/>
      <c r="F2618" s="982">
        <v>43</v>
      </c>
      <c r="G2618" s="998" t="s">
        <v>27</v>
      </c>
      <c r="H2618" s="983">
        <v>32</v>
      </c>
      <c r="I2618" s="998" t="s">
        <v>29</v>
      </c>
      <c r="J2618" s="999">
        <f>F2618*H2618</f>
        <v>1376</v>
      </c>
      <c r="K2618" s="1000">
        <v>7</v>
      </c>
      <c r="L2618" s="998" t="s">
        <v>27</v>
      </c>
      <c r="M2618" s="1001">
        <v>24</v>
      </c>
      <c r="N2618" s="998" t="s">
        <v>28</v>
      </c>
      <c r="O2618" s="1002">
        <f>K2618*M2618</f>
        <v>168</v>
      </c>
      <c r="P2618" s="1003" t="str">
        <f>F2618+K2618 &amp; "đ/c"</f>
        <v>50đ/c</v>
      </c>
      <c r="Q2618" s="1478">
        <f>J2618+O2618</f>
        <v>1544</v>
      </c>
      <c r="R2618" s="1479"/>
      <c r="S2618" s="990"/>
      <c r="T2618" s="1004" t="s">
        <v>873</v>
      </c>
      <c r="U2618" s="1005"/>
      <c r="V2618" s="1005"/>
      <c r="W2618" s="1005"/>
      <c r="X2618" s="991"/>
      <c r="Y2618" s="992">
        <f>IF(Y2616-Y2617&gt;0,Y2616-Y2617,0)</f>
        <v>2265.4999999999968</v>
      </c>
      <c r="Z2618" s="978"/>
      <c r="AA2618" s="930"/>
      <c r="AB2618" s="930"/>
      <c r="AC2618" s="979"/>
      <c r="AD2618" s="930"/>
      <c r="AE2618" s="930"/>
      <c r="AF2618" s="930"/>
      <c r="AG2618" s="930"/>
      <c r="AH2618" s="930"/>
      <c r="AI2618" s="930"/>
      <c r="AJ2618" s="930"/>
      <c r="AK2618" s="930"/>
      <c r="AL2618" s="930"/>
      <c r="AM2618" s="930"/>
      <c r="AN2618" s="930"/>
      <c r="AO2618" s="930"/>
      <c r="AP2618" s="930"/>
      <c r="AQ2618" s="930"/>
      <c r="AR2618" s="930"/>
      <c r="AS2618" s="930"/>
      <c r="AT2618" s="930"/>
      <c r="AU2618" s="1006"/>
    </row>
    <row r="2619" spans="1:52" ht="13.5" customHeight="1">
      <c r="A2619" s="981"/>
      <c r="B2619" s="1007" t="s">
        <v>874</v>
      </c>
      <c r="C2619" s="1455"/>
      <c r="D2619" s="1455"/>
      <c r="E2619" s="1456"/>
      <c r="F2619" s="1008"/>
      <c r="G2619" s="1009" t="s">
        <v>27</v>
      </c>
      <c r="H2619" s="1010"/>
      <c r="I2619" s="1009" t="s">
        <v>29</v>
      </c>
      <c r="J2619" s="1011">
        <f>F2619*H2619</f>
        <v>0</v>
      </c>
      <c r="K2619" s="1012"/>
      <c r="L2619" s="1457" t="s">
        <v>897</v>
      </c>
      <c r="M2619" s="1458"/>
      <c r="N2619" s="1458"/>
      <c r="O2619" s="1459"/>
      <c r="P2619" s="1013"/>
      <c r="Q2619" s="1460">
        <f>AZ2490</f>
        <v>2265.0999999999967</v>
      </c>
      <c r="R2619" s="1461"/>
      <c r="S2619" s="990"/>
      <c r="T2619" s="1462" t="s">
        <v>865</v>
      </c>
      <c r="U2619" s="1463"/>
      <c r="V2619" s="1463"/>
      <c r="W2619" s="1463"/>
      <c r="X2619" s="991"/>
      <c r="Y2619" s="1014">
        <f>IF(Y2616-Y2617&lt;0,Y2617-Y2616,0)</f>
        <v>0</v>
      </c>
      <c r="AI2619" s="930"/>
    </row>
    <row r="2620" spans="1:52" ht="13.5" customHeight="1">
      <c r="A2620" s="981"/>
      <c r="B2620" s="1464" t="s">
        <v>875</v>
      </c>
      <c r="C2620" s="1465"/>
      <c r="D2620" s="1015"/>
      <c r="E2620" s="1016"/>
      <c r="F2620" s="1017"/>
      <c r="G2620" s="1018" t="s">
        <v>27</v>
      </c>
      <c r="H2620" s="1019"/>
      <c r="I2620" s="1018" t="s">
        <v>29</v>
      </c>
      <c r="J2620" s="1020">
        <f>F2620*H2620</f>
        <v>0</v>
      </c>
      <c r="K2620" s="1021"/>
      <c r="L2620" s="1466" t="s">
        <v>876</v>
      </c>
      <c r="M2620" s="1467"/>
      <c r="N2620" s="1467"/>
      <c r="O2620" s="1468"/>
      <c r="P2620" s="1022"/>
      <c r="Q2620" s="1469">
        <f>AZ2491</f>
        <v>0</v>
      </c>
      <c r="R2620" s="1470"/>
      <c r="S2620" s="1023"/>
      <c r="T2620" s="1023"/>
      <c r="U2620" s="1024"/>
      <c r="V2620" s="1024"/>
      <c r="W2620" s="1024"/>
      <c r="X2620" s="1025"/>
      <c r="Y2620" s="1026"/>
      <c r="AI2620" s="930"/>
    </row>
    <row r="2621" spans="1:52" ht="13.5" customHeight="1">
      <c r="A2621" s="981"/>
      <c r="B2621" s="1452" t="s">
        <v>877</v>
      </c>
      <c r="C2621" s="1452"/>
      <c r="D2621" s="1452"/>
      <c r="E2621" s="1452"/>
      <c r="F2621" s="1452"/>
      <c r="G2621" s="1027"/>
      <c r="H2621" s="1027"/>
      <c r="I2621" s="1027"/>
      <c r="J2621" s="1028"/>
      <c r="K2621" s="1027"/>
      <c r="L2621" s="1453" t="s">
        <v>878</v>
      </c>
      <c r="M2621" s="1453"/>
      <c r="N2621" s="1453"/>
      <c r="O2621" s="993"/>
      <c r="P2621" s="993"/>
      <c r="Q2621" s="993"/>
      <c r="R2621" s="993"/>
      <c r="S2621" s="1453" t="s">
        <v>879</v>
      </c>
      <c r="T2621" s="1453"/>
      <c r="U2621" s="1453"/>
      <c r="X2621" s="981"/>
      <c r="Y2621" s="981"/>
      <c r="AA2621" s="1454" t="s">
        <v>880</v>
      </c>
      <c r="AB2621" s="1454"/>
      <c r="AC2621" s="1454"/>
      <c r="AD2621" s="1454"/>
      <c r="AE2621" s="1454"/>
      <c r="AF2621" s="1454"/>
      <c r="AG2621" s="1454"/>
      <c r="AS2621" s="1454" t="s">
        <v>881</v>
      </c>
      <c r="AT2621" s="1454"/>
      <c r="AU2621" s="1454"/>
      <c r="AV2621" s="1454"/>
      <c r="AW2621" s="1454"/>
    </row>
    <row r="2622" spans="1:52" ht="32.25" customHeight="1">
      <c r="A2622" s="981"/>
      <c r="B2622" s="1029"/>
      <c r="C2622" s="1029"/>
      <c r="D2622" s="1030"/>
      <c r="E2622" s="1029"/>
      <c r="F2622" s="1029"/>
      <c r="J2622" s="1031"/>
      <c r="L2622" s="1032"/>
      <c r="M2622" s="1032"/>
      <c r="N2622" s="1032"/>
      <c r="O2622" s="981"/>
      <c r="P2622" s="981"/>
      <c r="Q2622" s="981"/>
      <c r="R2622" s="981"/>
      <c r="S2622" s="1032"/>
      <c r="T2622" s="1032"/>
      <c r="U2622" s="1032"/>
      <c r="X2622" s="981"/>
      <c r="Y2622" s="981"/>
    </row>
    <row r="2623" spans="1:52" ht="27.75" customHeight="1">
      <c r="A2623" s="981"/>
      <c r="B2623" s="1029"/>
      <c r="C2623" s="1029"/>
      <c r="D2623" s="1030"/>
      <c r="E2623" s="1029"/>
      <c r="F2623" s="1029"/>
      <c r="J2623" s="1031"/>
      <c r="L2623" s="1032"/>
      <c r="M2623" s="1032"/>
      <c r="N2623" s="1032"/>
      <c r="O2623" s="981"/>
      <c r="P2623" s="981"/>
      <c r="Q2623" s="981"/>
      <c r="R2623" s="981"/>
      <c r="S2623" s="1032"/>
      <c r="T2623" s="1032"/>
      <c r="U2623" s="1032"/>
      <c r="X2623" s="981"/>
      <c r="Y2623" s="981"/>
    </row>
    <row r="2624" spans="1:52" ht="13.5" customHeight="1">
      <c r="A2624" s="981"/>
      <c r="B2624" s="1454" t="s">
        <v>881</v>
      </c>
      <c r="C2624" s="1454"/>
      <c r="D2624" s="1454"/>
      <c r="E2624" s="1454"/>
      <c r="F2624" s="1454"/>
      <c r="J2624" s="1031"/>
      <c r="L2624" s="1032"/>
      <c r="M2624" s="1032"/>
      <c r="N2624" s="1032"/>
      <c r="O2624" s="981"/>
      <c r="P2624" s="981"/>
      <c r="Q2624" s="981"/>
      <c r="R2624" s="1454" t="s">
        <v>880</v>
      </c>
      <c r="S2624" s="1454"/>
      <c r="T2624" s="1454"/>
      <c r="U2624" s="1454"/>
      <c r="V2624" s="1454"/>
      <c r="W2624" s="1454"/>
      <c r="X2624" s="981"/>
      <c r="Y2624" s="981"/>
    </row>
    <row r="2625" spans="1:52" ht="13.5" customHeight="1">
      <c r="A2625" s="807" t="s">
        <v>841</v>
      </c>
      <c r="D2625" s="809"/>
      <c r="O2625" s="810" t="s">
        <v>4</v>
      </c>
      <c r="P2625" s="1544">
        <f>P2543+1</f>
        <v>44319</v>
      </c>
      <c r="Q2625" s="1544"/>
      <c r="R2625" s="1544"/>
      <c r="S2625" s="1544"/>
      <c r="T2625" s="1544"/>
      <c r="AU2625" s="812" t="s">
        <v>12</v>
      </c>
    </row>
    <row r="2626" spans="1:52" ht="13.5" customHeight="1">
      <c r="A2626" s="813" t="s">
        <v>11</v>
      </c>
      <c r="B2626" s="1530" t="s">
        <v>842</v>
      </c>
      <c r="C2626" s="1533" t="s">
        <v>5</v>
      </c>
      <c r="D2626" s="1530" t="s">
        <v>843</v>
      </c>
      <c r="E2626" s="1530" t="s">
        <v>844</v>
      </c>
      <c r="F2626" s="1545" t="s">
        <v>24</v>
      </c>
      <c r="G2626" s="1546"/>
      <c r="H2626" s="1546"/>
      <c r="I2626" s="1546"/>
      <c r="J2626" s="1547"/>
      <c r="K2626" s="1548" t="s">
        <v>25</v>
      </c>
      <c r="L2626" s="1549"/>
      <c r="M2626" s="1549"/>
      <c r="N2626" s="1549"/>
      <c r="O2626" s="1550"/>
      <c r="P2626" s="1551" t="s">
        <v>26</v>
      </c>
      <c r="Q2626" s="1552"/>
      <c r="R2626" s="1552"/>
      <c r="S2626" s="1552"/>
      <c r="T2626" s="1553"/>
      <c r="U2626" s="1563" t="s">
        <v>6</v>
      </c>
      <c r="V2626" s="1564"/>
      <c r="W2626" s="1564"/>
      <c r="X2626" s="1564"/>
      <c r="Y2626" s="1565"/>
      <c r="Z2626" s="1527" t="s">
        <v>11</v>
      </c>
      <c r="AA2626" s="1530" t="s">
        <v>845</v>
      </c>
      <c r="AB2626" s="1533" t="s">
        <v>5</v>
      </c>
      <c r="AC2626" s="1530" t="s">
        <v>843</v>
      </c>
      <c r="AD2626" s="1530" t="s">
        <v>844</v>
      </c>
      <c r="AE2626" s="1545" t="s">
        <v>9</v>
      </c>
      <c r="AF2626" s="1546"/>
      <c r="AG2626" s="1546"/>
      <c r="AH2626" s="1546"/>
      <c r="AI2626" s="1547"/>
      <c r="AJ2626" s="1545" t="s">
        <v>846</v>
      </c>
      <c r="AK2626" s="1546"/>
      <c r="AL2626" s="1546"/>
      <c r="AM2626" s="1546"/>
      <c r="AN2626" s="1547"/>
      <c r="AO2626" s="1545" t="s">
        <v>10</v>
      </c>
      <c r="AP2626" s="1546"/>
      <c r="AQ2626" s="1546"/>
      <c r="AR2626" s="1546"/>
      <c r="AS2626" s="1547"/>
      <c r="AT2626" s="1554" t="s">
        <v>23</v>
      </c>
      <c r="AU2626" s="1557">
        <v>42644</v>
      </c>
      <c r="AV2626" s="1558"/>
      <c r="AW2626" s="1558"/>
      <c r="AX2626" s="1558"/>
      <c r="AY2626" s="1558"/>
      <c r="AZ2626" s="1559"/>
    </row>
    <row r="2627" spans="1:52" ht="13.5" customHeight="1">
      <c r="A2627" s="814"/>
      <c r="B2627" s="1531"/>
      <c r="C2627" s="1534"/>
      <c r="D2627" s="1531"/>
      <c r="E2627" s="1531"/>
      <c r="F2627" s="1542" t="s">
        <v>13</v>
      </c>
      <c r="G2627" s="1543"/>
      <c r="H2627" s="1536" t="s">
        <v>8</v>
      </c>
      <c r="I2627" s="1537"/>
      <c r="J2627" s="1310" t="s">
        <v>14</v>
      </c>
      <c r="K2627" s="1542" t="s">
        <v>13</v>
      </c>
      <c r="L2627" s="1543"/>
      <c r="M2627" s="1536" t="s">
        <v>8</v>
      </c>
      <c r="N2627" s="1537"/>
      <c r="O2627" s="1310" t="s">
        <v>14</v>
      </c>
      <c r="P2627" s="1542" t="s">
        <v>13</v>
      </c>
      <c r="Q2627" s="1543"/>
      <c r="R2627" s="1536" t="s">
        <v>8</v>
      </c>
      <c r="S2627" s="1537"/>
      <c r="T2627" s="1310" t="s">
        <v>14</v>
      </c>
      <c r="U2627" s="1542" t="s">
        <v>13</v>
      </c>
      <c r="V2627" s="1543"/>
      <c r="W2627" s="1536" t="s">
        <v>8</v>
      </c>
      <c r="X2627" s="1537"/>
      <c r="Y2627" s="1310" t="s">
        <v>14</v>
      </c>
      <c r="Z2627" s="1528"/>
      <c r="AA2627" s="1531"/>
      <c r="AB2627" s="1534"/>
      <c r="AC2627" s="1531"/>
      <c r="AD2627" s="1531"/>
      <c r="AE2627" s="1542" t="s">
        <v>13</v>
      </c>
      <c r="AF2627" s="1543"/>
      <c r="AG2627" s="1536" t="s">
        <v>8</v>
      </c>
      <c r="AH2627" s="1537"/>
      <c r="AI2627" s="1310" t="s">
        <v>14</v>
      </c>
      <c r="AJ2627" s="1542" t="s">
        <v>13</v>
      </c>
      <c r="AK2627" s="1543"/>
      <c r="AL2627" s="1536" t="s">
        <v>8</v>
      </c>
      <c r="AM2627" s="1537"/>
      <c r="AN2627" s="1310" t="s">
        <v>14</v>
      </c>
      <c r="AO2627" s="1542" t="s">
        <v>13</v>
      </c>
      <c r="AP2627" s="1543"/>
      <c r="AQ2627" s="1536" t="s">
        <v>8</v>
      </c>
      <c r="AR2627" s="1537"/>
      <c r="AS2627" s="1310" t="s">
        <v>14</v>
      </c>
      <c r="AT2627" s="1555"/>
      <c r="AU2627" s="1560"/>
      <c r="AV2627" s="1561"/>
      <c r="AW2627" s="1561"/>
      <c r="AX2627" s="1561"/>
      <c r="AY2627" s="1561"/>
      <c r="AZ2627" s="1562"/>
    </row>
    <row r="2628" spans="1:52" ht="13.5" customHeight="1">
      <c r="A2628" s="814"/>
      <c r="B2628" s="1531"/>
      <c r="C2628" s="1534"/>
      <c r="D2628" s="1531"/>
      <c r="E2628" s="1531"/>
      <c r="F2628" s="1540" t="s">
        <v>15</v>
      </c>
      <c r="G2628" s="1525" t="s">
        <v>22</v>
      </c>
      <c r="H2628" s="1523" t="s">
        <v>15</v>
      </c>
      <c r="I2628" s="1523" t="s">
        <v>22</v>
      </c>
      <c r="J2628" s="1538"/>
      <c r="K2628" s="1525" t="s">
        <v>15</v>
      </c>
      <c r="L2628" s="1525" t="s">
        <v>22</v>
      </c>
      <c r="M2628" s="1523" t="s">
        <v>15</v>
      </c>
      <c r="N2628" s="1523" t="s">
        <v>22</v>
      </c>
      <c r="O2628" s="1538"/>
      <c r="P2628" s="1525" t="s">
        <v>15</v>
      </c>
      <c r="Q2628" s="1525" t="s">
        <v>22</v>
      </c>
      <c r="R2628" s="1523" t="s">
        <v>15</v>
      </c>
      <c r="S2628" s="1523" t="s">
        <v>22</v>
      </c>
      <c r="T2628" s="1538"/>
      <c r="U2628" s="1525" t="s">
        <v>15</v>
      </c>
      <c r="V2628" s="1525" t="s">
        <v>22</v>
      </c>
      <c r="W2628" s="1523" t="s">
        <v>15</v>
      </c>
      <c r="X2628" s="1523" t="s">
        <v>22</v>
      </c>
      <c r="Y2628" s="1538"/>
      <c r="Z2628" s="1528"/>
      <c r="AA2628" s="1531"/>
      <c r="AB2628" s="1534"/>
      <c r="AC2628" s="1531"/>
      <c r="AD2628" s="1531"/>
      <c r="AE2628" s="1310" t="s">
        <v>15</v>
      </c>
      <c r="AF2628" s="1523" t="s">
        <v>22</v>
      </c>
      <c r="AG2628" s="1523" t="s">
        <v>15</v>
      </c>
      <c r="AH2628" s="1523" t="s">
        <v>22</v>
      </c>
      <c r="AI2628" s="1538"/>
      <c r="AJ2628" s="1523" t="s">
        <v>15</v>
      </c>
      <c r="AK2628" s="1523" t="s">
        <v>22</v>
      </c>
      <c r="AL2628" s="1523" t="s">
        <v>15</v>
      </c>
      <c r="AM2628" s="1523" t="s">
        <v>22</v>
      </c>
      <c r="AN2628" s="1538"/>
      <c r="AO2628" s="1523" t="s">
        <v>15</v>
      </c>
      <c r="AP2628" s="1523" t="s">
        <v>22</v>
      </c>
      <c r="AQ2628" s="1523" t="s">
        <v>15</v>
      </c>
      <c r="AR2628" s="1523" t="s">
        <v>22</v>
      </c>
      <c r="AS2628" s="1538"/>
      <c r="AT2628" s="1555"/>
      <c r="AU2628" s="1507">
        <f>P2625</f>
        <v>44319</v>
      </c>
      <c r="AV2628" s="1508"/>
      <c r="AW2628" s="1508"/>
      <c r="AX2628" s="1508"/>
      <c r="AY2628" s="1508"/>
      <c r="AZ2628" s="1509"/>
    </row>
    <row r="2629" spans="1:52" ht="13.5" customHeight="1">
      <c r="A2629" s="815"/>
      <c r="B2629" s="1532"/>
      <c r="C2629" s="1535"/>
      <c r="D2629" s="1532"/>
      <c r="E2629" s="1532"/>
      <c r="F2629" s="1541"/>
      <c r="G2629" s="1526"/>
      <c r="H2629" s="1524"/>
      <c r="I2629" s="1524"/>
      <c r="J2629" s="1539"/>
      <c r="K2629" s="1526"/>
      <c r="L2629" s="1526"/>
      <c r="M2629" s="1524"/>
      <c r="N2629" s="1524"/>
      <c r="O2629" s="1539"/>
      <c r="P2629" s="1526"/>
      <c r="Q2629" s="1526"/>
      <c r="R2629" s="1524"/>
      <c r="S2629" s="1524"/>
      <c r="T2629" s="1539"/>
      <c r="U2629" s="1526"/>
      <c r="V2629" s="1526"/>
      <c r="W2629" s="1524"/>
      <c r="X2629" s="1524"/>
      <c r="Y2629" s="1539"/>
      <c r="Z2629" s="1529"/>
      <c r="AA2629" s="1532"/>
      <c r="AB2629" s="1535"/>
      <c r="AC2629" s="1532"/>
      <c r="AD2629" s="1532"/>
      <c r="AE2629" s="1539"/>
      <c r="AF2629" s="1524"/>
      <c r="AG2629" s="1524"/>
      <c r="AH2629" s="1524"/>
      <c r="AI2629" s="1539"/>
      <c r="AJ2629" s="1524"/>
      <c r="AK2629" s="1524"/>
      <c r="AL2629" s="1524"/>
      <c r="AM2629" s="1524"/>
      <c r="AN2629" s="1539"/>
      <c r="AO2629" s="1524"/>
      <c r="AP2629" s="1524"/>
      <c r="AQ2629" s="1524"/>
      <c r="AR2629" s="1524"/>
      <c r="AS2629" s="1539"/>
      <c r="AT2629" s="1556"/>
      <c r="AU2629" s="1510"/>
      <c r="AV2629" s="1511"/>
      <c r="AW2629" s="1511"/>
      <c r="AX2629" s="1511"/>
      <c r="AY2629" s="1511"/>
      <c r="AZ2629" s="1512"/>
    </row>
    <row r="2630" spans="1:52" ht="13.5" customHeight="1">
      <c r="A2630" s="816">
        <v>1</v>
      </c>
      <c r="B2630" s="1033" t="s">
        <v>229</v>
      </c>
      <c r="C2630" s="817" t="s">
        <v>66</v>
      </c>
      <c r="D2630" s="839">
        <v>2</v>
      </c>
      <c r="E2630" s="1055">
        <v>2</v>
      </c>
      <c r="F2630" s="1056">
        <v>20</v>
      </c>
      <c r="G2630" s="1057"/>
      <c r="H2630" s="1058"/>
      <c r="I2630" s="1059"/>
      <c r="J2630" s="1060">
        <f t="shared" ref="J2630:J2676" si="1052">SUM(F2630:I2630)*$E2630</f>
        <v>40</v>
      </c>
      <c r="K2630" s="1056">
        <v>30</v>
      </c>
      <c r="L2630" s="1061"/>
      <c r="M2630" s="1062"/>
      <c r="N2630" s="1063"/>
      <c r="O2630" s="1060">
        <f>SUM(K2630:N2630)*$E2630</f>
        <v>60</v>
      </c>
      <c r="P2630" s="1056">
        <v>50</v>
      </c>
      <c r="Q2630" s="1061"/>
      <c r="R2630" s="1062"/>
      <c r="S2630" s="1063"/>
      <c r="T2630" s="1064">
        <f t="shared" ref="T2630:T2672" si="1053">SUM(P2630:S2630)*$E2630</f>
        <v>100</v>
      </c>
      <c r="U2630" s="1065">
        <f>SUM(F2630,K2630,P2630)</f>
        <v>100</v>
      </c>
      <c r="V2630" s="1061">
        <f>SUM(G2630,L2630,Q2630)</f>
        <v>0</v>
      </c>
      <c r="W2630" s="1062">
        <f>SUM(H2630,M2630,R2630)</f>
        <v>0</v>
      </c>
      <c r="X2630" s="1063">
        <f>SUM(I2630,N2630,S2630)</f>
        <v>0</v>
      </c>
      <c r="Y2630" s="1064">
        <f>SUM(J2630,O2630,T2630)</f>
        <v>200</v>
      </c>
      <c r="Z2630" s="1066">
        <f>A2630</f>
        <v>1</v>
      </c>
      <c r="AA2630" s="1067" t="str">
        <f>B2630</f>
        <v>Than trấu</v>
      </c>
      <c r="AB2630" s="1068" t="str">
        <f>C2630</f>
        <v>kg</v>
      </c>
      <c r="AC2630" s="1069">
        <f>D2630</f>
        <v>2</v>
      </c>
      <c r="AD2630" s="1070">
        <f>E2630</f>
        <v>2</v>
      </c>
      <c r="AE2630" s="1071">
        <f t="shared" ref="AE2630:AE2646" si="1054">AE2548+AJ2548-AO2548</f>
        <v>8196</v>
      </c>
      <c r="AF2630" s="1071">
        <f t="shared" ref="AF2630:AH2645" si="1055">AF2548+AK2548-AP2548</f>
        <v>0</v>
      </c>
      <c r="AG2630" s="1071">
        <f t="shared" si="1055"/>
        <v>0</v>
      </c>
      <c r="AH2630" s="1071">
        <f t="shared" si="1055"/>
        <v>0</v>
      </c>
      <c r="AI2630" s="1072">
        <f>SUM(AE2630:AH2630)*$E2630</f>
        <v>16392</v>
      </c>
      <c r="AJ2630" s="1073"/>
      <c r="AK2630" s="1063"/>
      <c r="AL2630" s="1063"/>
      <c r="AM2630" s="1063"/>
      <c r="AN2630" s="1072">
        <f t="shared" ref="AN2630:AN2646" si="1056">SUM(AJ2630:AM2630)*$E2630</f>
        <v>0</v>
      </c>
      <c r="AO2630" s="1061">
        <f t="shared" ref="AO2630:AS2680" si="1057">U2630</f>
        <v>100</v>
      </c>
      <c r="AP2630" s="1061">
        <f t="shared" si="1057"/>
        <v>0</v>
      </c>
      <c r="AQ2630" s="1074">
        <f t="shared" si="1057"/>
        <v>0</v>
      </c>
      <c r="AR2630" s="1074">
        <f t="shared" si="1057"/>
        <v>0</v>
      </c>
      <c r="AS2630" s="1075">
        <f t="shared" si="1057"/>
        <v>200</v>
      </c>
      <c r="AT2630" s="837">
        <f>IF(AC2630&lt;&gt;0,SUM(AO2630:AR2630)*$AC2630-SUM(AO2630:AR2630)*$AD2630,"")</f>
        <v>0</v>
      </c>
      <c r="AU2630" s="1513" t="s">
        <v>847</v>
      </c>
      <c r="AV2630" s="1514"/>
      <c r="AW2630" s="1514"/>
      <c r="AX2630" s="1514"/>
      <c r="AY2630" s="1514"/>
      <c r="AZ2630" s="1515"/>
    </row>
    <row r="2631" spans="1:52" ht="13.5" customHeight="1">
      <c r="A2631" s="838">
        <f>IF(B2631&lt;&gt;"",MAX($A2629:$A2630)+1,"")</f>
        <v>2</v>
      </c>
      <c r="B2631" s="1036" t="s">
        <v>848</v>
      </c>
      <c r="C2631" s="817" t="s">
        <v>66</v>
      </c>
      <c r="D2631" s="839">
        <v>2</v>
      </c>
      <c r="E2631" s="921">
        <v>2</v>
      </c>
      <c r="F2631" s="1071"/>
      <c r="G2631" s="1076"/>
      <c r="H2631" s="1077"/>
      <c r="I2631" s="1077"/>
      <c r="J2631" s="1060">
        <f t="shared" si="1052"/>
        <v>0</v>
      </c>
      <c r="K2631" s="1071"/>
      <c r="L2631" s="1061"/>
      <c r="M2631" s="1063"/>
      <c r="N2631" s="1063"/>
      <c r="O2631" s="1060">
        <f>SUM(K2631:N2631)*$E2631</f>
        <v>0</v>
      </c>
      <c r="P2631" s="1078"/>
      <c r="Q2631" s="1061"/>
      <c r="R2631" s="1063"/>
      <c r="S2631" s="1063"/>
      <c r="T2631" s="1079">
        <f t="shared" si="1053"/>
        <v>0</v>
      </c>
      <c r="U2631" s="1071">
        <f t="shared" ref="U2631:Y2646" si="1058">SUM(F2631,K2631,P2631)</f>
        <v>0</v>
      </c>
      <c r="V2631" s="1061">
        <f t="shared" si="1058"/>
        <v>0</v>
      </c>
      <c r="W2631" s="1063">
        <f t="shared" si="1058"/>
        <v>0</v>
      </c>
      <c r="X2631" s="1063">
        <f t="shared" si="1058"/>
        <v>0</v>
      </c>
      <c r="Y2631" s="1060">
        <f>SUM(J2631,O2631,T2631)</f>
        <v>0</v>
      </c>
      <c r="Z2631" s="1080">
        <f>A2631</f>
        <v>2</v>
      </c>
      <c r="AA2631" s="1081" t="str">
        <f t="shared" ref="AA2631:AD2689" si="1059">B2631</f>
        <v>Củi gỗ</v>
      </c>
      <c r="AB2631" s="1082" t="str">
        <f t="shared" si="1059"/>
        <v>kg</v>
      </c>
      <c r="AC2631" s="1083">
        <f t="shared" si="1059"/>
        <v>2</v>
      </c>
      <c r="AD2631" s="1079">
        <f t="shared" si="1059"/>
        <v>2</v>
      </c>
      <c r="AE2631" s="1071">
        <f t="shared" si="1054"/>
        <v>1980</v>
      </c>
      <c r="AF2631" s="1071">
        <f t="shared" si="1055"/>
        <v>0</v>
      </c>
      <c r="AG2631" s="1071">
        <f t="shared" si="1055"/>
        <v>0</v>
      </c>
      <c r="AH2631" s="1071">
        <f t="shared" si="1055"/>
        <v>0</v>
      </c>
      <c r="AI2631" s="1060">
        <f t="shared" ref="AI2631:AI2689" si="1060">SUM(AE2631:AH2631)*$E2631</f>
        <v>3960</v>
      </c>
      <c r="AJ2631" s="1084"/>
      <c r="AK2631" s="1063"/>
      <c r="AL2631" s="1063"/>
      <c r="AM2631" s="1063"/>
      <c r="AN2631" s="1085">
        <f t="shared" si="1056"/>
        <v>0</v>
      </c>
      <c r="AO2631" s="1061">
        <f t="shared" si="1057"/>
        <v>0</v>
      </c>
      <c r="AP2631" s="1061">
        <f t="shared" si="1057"/>
        <v>0</v>
      </c>
      <c r="AQ2631" s="1061">
        <f t="shared" si="1057"/>
        <v>0</v>
      </c>
      <c r="AR2631" s="1061">
        <f t="shared" si="1057"/>
        <v>0</v>
      </c>
      <c r="AS2631" s="1061">
        <f t="shared" si="1057"/>
        <v>0</v>
      </c>
      <c r="AT2631" s="850">
        <f>IF(AC2631&lt;&gt;0,SUM(AO2631:AR2631)*$AC2631-SUM(AO2631:AR2631)*$AD2631,"")</f>
        <v>0</v>
      </c>
      <c r="AU2631" s="1516" t="s">
        <v>827</v>
      </c>
      <c r="AV2631" s="1517"/>
      <c r="AW2631" s="1517"/>
      <c r="AX2631" s="1517"/>
      <c r="AY2631" s="1517"/>
      <c r="AZ2631" s="851"/>
    </row>
    <row r="2632" spans="1:52" ht="13.5" customHeight="1">
      <c r="A2632" s="838">
        <f t="shared" ref="A2632:A2675" si="1061">IF(B2632&lt;&gt;"",MAX($A2630:$A2631)+1,"")</f>
        <v>3</v>
      </c>
      <c r="B2632" s="1033" t="s">
        <v>849</v>
      </c>
      <c r="C2632" s="817" t="s">
        <v>66</v>
      </c>
      <c r="D2632" s="839">
        <v>12.6</v>
      </c>
      <c r="E2632" s="921">
        <v>12.6</v>
      </c>
      <c r="F2632" s="1065">
        <v>8</v>
      </c>
      <c r="G2632" s="1086"/>
      <c r="H2632" s="1087"/>
      <c r="I2632" s="1077"/>
      <c r="J2632" s="1060">
        <f t="shared" si="1052"/>
        <v>100.8</v>
      </c>
      <c r="K2632" s="1088">
        <v>14</v>
      </c>
      <c r="L2632" s="1061"/>
      <c r="M2632" s="1062"/>
      <c r="N2632" s="1063"/>
      <c r="O2632" s="1060">
        <f>SUM(K2632:N2632)*$E2632</f>
        <v>176.4</v>
      </c>
      <c r="P2632" s="1056">
        <v>20</v>
      </c>
      <c r="Q2632" s="1061"/>
      <c r="R2632" s="1062"/>
      <c r="S2632" s="1063"/>
      <c r="T2632" s="1079">
        <f t="shared" si="1053"/>
        <v>252</v>
      </c>
      <c r="U2632" s="1065">
        <f t="shared" si="1058"/>
        <v>42</v>
      </c>
      <c r="V2632" s="1061">
        <f t="shared" si="1058"/>
        <v>0</v>
      </c>
      <c r="W2632" s="1062">
        <f t="shared" si="1058"/>
        <v>0</v>
      </c>
      <c r="X2632" s="1063">
        <f t="shared" si="1058"/>
        <v>0</v>
      </c>
      <c r="Y2632" s="1060">
        <f t="shared" si="1058"/>
        <v>529.20000000000005</v>
      </c>
      <c r="Z2632" s="1080">
        <f t="shared" ref="Z2632:Z2689" si="1062">A2632</f>
        <v>3</v>
      </c>
      <c r="AA2632" s="1081" t="str">
        <f t="shared" si="1059"/>
        <v>Gạo X 23</v>
      </c>
      <c r="AB2632" s="1082" t="str">
        <f t="shared" si="1059"/>
        <v>kg</v>
      </c>
      <c r="AC2632" s="1083">
        <f t="shared" si="1059"/>
        <v>12.6</v>
      </c>
      <c r="AD2632" s="1089">
        <f t="shared" si="1059"/>
        <v>12.6</v>
      </c>
      <c r="AE2632" s="1071">
        <f t="shared" si="1054"/>
        <v>2814</v>
      </c>
      <c r="AF2632" s="1071">
        <f t="shared" si="1055"/>
        <v>0</v>
      </c>
      <c r="AG2632" s="1071">
        <f t="shared" si="1055"/>
        <v>0</v>
      </c>
      <c r="AH2632" s="1071">
        <f t="shared" si="1055"/>
        <v>0</v>
      </c>
      <c r="AI2632" s="1060">
        <f t="shared" si="1060"/>
        <v>35456.400000000001</v>
      </c>
      <c r="AJ2632" s="1084"/>
      <c r="AK2632" s="1063"/>
      <c r="AL2632" s="1063"/>
      <c r="AM2632" s="1063"/>
      <c r="AN2632" s="1085">
        <f t="shared" si="1056"/>
        <v>0</v>
      </c>
      <c r="AO2632" s="1061">
        <f t="shared" si="1057"/>
        <v>42</v>
      </c>
      <c r="AP2632" s="1061">
        <f t="shared" si="1057"/>
        <v>0</v>
      </c>
      <c r="AQ2632" s="1061">
        <f t="shared" si="1057"/>
        <v>0</v>
      </c>
      <c r="AR2632" s="1061">
        <f t="shared" si="1057"/>
        <v>0</v>
      </c>
      <c r="AS2632" s="1061">
        <f t="shared" si="1057"/>
        <v>529.20000000000005</v>
      </c>
      <c r="AT2632" s="850">
        <f t="shared" ref="AT2632:AT2689" si="1063">IF(AC2632&lt;&gt;0,SUM(AO2632:AR2632)*$AC2632-SUM(AO2632:AR2632)*$AD2632,"")</f>
        <v>0</v>
      </c>
      <c r="AU2632" s="859" t="s">
        <v>828</v>
      </c>
      <c r="AV2632" s="1518">
        <f>SUM(AX2633:AX2635)</f>
        <v>78</v>
      </c>
      <c r="AW2632" s="1519"/>
      <c r="AX2632" s="1519"/>
      <c r="AY2632" s="861"/>
      <c r="AZ2632" s="862" t="s">
        <v>829</v>
      </c>
    </row>
    <row r="2633" spans="1:52" ht="13.5" customHeight="1">
      <c r="A2633" s="838">
        <f t="shared" si="1061"/>
        <v>4</v>
      </c>
      <c r="B2633" s="1038" t="s">
        <v>850</v>
      </c>
      <c r="C2633" s="817" t="s">
        <v>389</v>
      </c>
      <c r="D2633" s="839">
        <v>10</v>
      </c>
      <c r="E2633" s="1055">
        <v>10</v>
      </c>
      <c r="F2633" s="1061"/>
      <c r="G2633" s="1090"/>
      <c r="H2633" s="1091"/>
      <c r="I2633" s="1077"/>
      <c r="J2633" s="1060">
        <f t="shared" si="1052"/>
        <v>0</v>
      </c>
      <c r="K2633" s="1092"/>
      <c r="L2633" s="1061"/>
      <c r="M2633" s="1063">
        <v>0.5</v>
      </c>
      <c r="N2633" s="1063"/>
      <c r="O2633" s="1060">
        <f t="shared" ref="O2633:O2639" si="1064">SUM(K2633:N2633)*$E2633</f>
        <v>5</v>
      </c>
      <c r="P2633" s="1093"/>
      <c r="Q2633" s="1061"/>
      <c r="R2633" s="1063"/>
      <c r="S2633" s="1063"/>
      <c r="T2633" s="1079">
        <f t="shared" si="1053"/>
        <v>0</v>
      </c>
      <c r="U2633" s="1061">
        <f t="shared" si="1058"/>
        <v>0</v>
      </c>
      <c r="V2633" s="1061">
        <f t="shared" si="1058"/>
        <v>0</v>
      </c>
      <c r="W2633" s="1063">
        <f t="shared" si="1058"/>
        <v>0.5</v>
      </c>
      <c r="X2633" s="1063">
        <f t="shared" si="1058"/>
        <v>0</v>
      </c>
      <c r="Y2633" s="1060">
        <f t="shared" si="1058"/>
        <v>5</v>
      </c>
      <c r="Z2633" s="1080">
        <f t="shared" si="1062"/>
        <v>4</v>
      </c>
      <c r="AA2633" s="1081" t="str">
        <f t="shared" si="1059"/>
        <v>Bột súp</v>
      </c>
      <c r="AB2633" s="1082" t="str">
        <f t="shared" si="1059"/>
        <v>lít</v>
      </c>
      <c r="AC2633" s="1083">
        <f t="shared" si="1059"/>
        <v>10</v>
      </c>
      <c r="AD2633" s="1089">
        <f t="shared" si="1059"/>
        <v>10</v>
      </c>
      <c r="AE2633" s="1071">
        <f t="shared" si="1054"/>
        <v>0</v>
      </c>
      <c r="AF2633" s="1071">
        <f t="shared" si="1055"/>
        <v>0</v>
      </c>
      <c r="AG2633" s="1071">
        <f t="shared" si="1055"/>
        <v>2</v>
      </c>
      <c r="AH2633" s="1071">
        <f t="shared" si="1055"/>
        <v>0</v>
      </c>
      <c r="AI2633" s="1060">
        <f t="shared" si="1060"/>
        <v>20</v>
      </c>
      <c r="AJ2633" s="1084"/>
      <c r="AK2633" s="1094"/>
      <c r="AL2633" s="1095"/>
      <c r="AM2633" s="1063"/>
      <c r="AN2633" s="1085">
        <f t="shared" si="1056"/>
        <v>0</v>
      </c>
      <c r="AO2633" s="1061">
        <f t="shared" si="1057"/>
        <v>0</v>
      </c>
      <c r="AP2633" s="1061">
        <f t="shared" si="1057"/>
        <v>0</v>
      </c>
      <c r="AQ2633" s="1061">
        <f t="shared" si="1057"/>
        <v>0.5</v>
      </c>
      <c r="AR2633" s="1061">
        <f t="shared" si="1057"/>
        <v>0</v>
      </c>
      <c r="AS2633" s="1061">
        <f t="shared" si="1057"/>
        <v>5</v>
      </c>
      <c r="AT2633" s="850">
        <f t="shared" si="1063"/>
        <v>0</v>
      </c>
      <c r="AU2633" s="867" t="s">
        <v>830</v>
      </c>
      <c r="AV2633" s="868">
        <f>F2698</f>
        <v>43</v>
      </c>
      <c r="AW2633" s="861" t="s">
        <v>27</v>
      </c>
      <c r="AX2633" s="869">
        <f>H2698</f>
        <v>14</v>
      </c>
      <c r="AY2633" s="861" t="s">
        <v>28</v>
      </c>
      <c r="AZ2633" s="870">
        <f>AX2633*AV2633</f>
        <v>602</v>
      </c>
    </row>
    <row r="2634" spans="1:52" ht="13.5" customHeight="1">
      <c r="A2634" s="838">
        <f t="shared" si="1061"/>
        <v>5</v>
      </c>
      <c r="B2634" s="1039" t="s">
        <v>851</v>
      </c>
      <c r="C2634" s="817" t="s">
        <v>389</v>
      </c>
      <c r="D2634" s="839">
        <v>30</v>
      </c>
      <c r="E2634" s="1096">
        <v>25</v>
      </c>
      <c r="F2634" s="1061"/>
      <c r="G2634" s="1090">
        <v>1</v>
      </c>
      <c r="H2634" s="1091"/>
      <c r="I2634" s="1077"/>
      <c r="J2634" s="1060">
        <f t="shared" si="1052"/>
        <v>25</v>
      </c>
      <c r="K2634" s="1092"/>
      <c r="L2634" s="1065">
        <v>1</v>
      </c>
      <c r="M2634" s="1063"/>
      <c r="N2634" s="1063"/>
      <c r="O2634" s="1060">
        <f t="shared" si="1064"/>
        <v>25</v>
      </c>
      <c r="P2634" s="1093"/>
      <c r="Q2634" s="1065">
        <v>1</v>
      </c>
      <c r="R2634" s="1063"/>
      <c r="S2634" s="1063"/>
      <c r="T2634" s="1079">
        <f t="shared" si="1053"/>
        <v>25</v>
      </c>
      <c r="U2634" s="1061">
        <f t="shared" si="1058"/>
        <v>0</v>
      </c>
      <c r="V2634" s="1065">
        <f t="shared" si="1058"/>
        <v>3</v>
      </c>
      <c r="W2634" s="1063">
        <f t="shared" si="1058"/>
        <v>0</v>
      </c>
      <c r="X2634" s="1063">
        <f t="shared" si="1058"/>
        <v>0</v>
      </c>
      <c r="Y2634" s="1060">
        <f t="shared" si="1058"/>
        <v>75</v>
      </c>
      <c r="Z2634" s="1080">
        <f t="shared" si="1062"/>
        <v>5</v>
      </c>
      <c r="AA2634" s="1081" t="str">
        <f t="shared" si="1059"/>
        <v>Nmắm thường</v>
      </c>
      <c r="AB2634" s="1082" t="str">
        <f t="shared" si="1059"/>
        <v>lít</v>
      </c>
      <c r="AC2634" s="1083">
        <f t="shared" si="1059"/>
        <v>30</v>
      </c>
      <c r="AD2634" s="1089">
        <f t="shared" si="1059"/>
        <v>25</v>
      </c>
      <c r="AE2634" s="1071">
        <f t="shared" si="1054"/>
        <v>0</v>
      </c>
      <c r="AF2634" s="1071">
        <f t="shared" si="1055"/>
        <v>23.5</v>
      </c>
      <c r="AG2634" s="1071">
        <f t="shared" si="1055"/>
        <v>0</v>
      </c>
      <c r="AH2634" s="1071">
        <f t="shared" si="1055"/>
        <v>0</v>
      </c>
      <c r="AI2634" s="1060">
        <f t="shared" si="1060"/>
        <v>587.5</v>
      </c>
      <c r="AJ2634" s="1084"/>
      <c r="AK2634" s="1097"/>
      <c r="AL2634" s="1063"/>
      <c r="AM2634" s="1063"/>
      <c r="AN2634" s="1085">
        <f t="shared" si="1056"/>
        <v>0</v>
      </c>
      <c r="AO2634" s="1061">
        <f t="shared" si="1057"/>
        <v>0</v>
      </c>
      <c r="AP2634" s="1061">
        <f t="shared" si="1057"/>
        <v>3</v>
      </c>
      <c r="AQ2634" s="1061">
        <f t="shared" si="1057"/>
        <v>0</v>
      </c>
      <c r="AR2634" s="1061">
        <f t="shared" si="1057"/>
        <v>0</v>
      </c>
      <c r="AS2634" s="1061">
        <f t="shared" si="1057"/>
        <v>75</v>
      </c>
      <c r="AT2634" s="850">
        <f t="shared" si="1063"/>
        <v>15</v>
      </c>
      <c r="AU2634" s="867" t="s">
        <v>831</v>
      </c>
      <c r="AV2634" s="874">
        <f>F2699</f>
        <v>43</v>
      </c>
      <c r="AW2634" s="861" t="s">
        <v>27</v>
      </c>
      <c r="AX2634" s="869">
        <v>32</v>
      </c>
      <c r="AY2634" s="861" t="s">
        <v>28</v>
      </c>
      <c r="AZ2634" s="870">
        <f>AX2634*AV2634</f>
        <v>1376</v>
      </c>
    </row>
    <row r="2635" spans="1:52" ht="13.5" customHeight="1">
      <c r="A2635" s="838">
        <f t="shared" si="1061"/>
        <v>6</v>
      </c>
      <c r="B2635" s="1039" t="s">
        <v>496</v>
      </c>
      <c r="C2635" s="817" t="s">
        <v>852</v>
      </c>
      <c r="D2635" s="839">
        <v>42</v>
      </c>
      <c r="E2635" s="1098">
        <v>42</v>
      </c>
      <c r="F2635" s="1061"/>
      <c r="G2635" s="1086"/>
      <c r="H2635" s="1063">
        <v>0.2</v>
      </c>
      <c r="I2635" s="1077"/>
      <c r="J2635" s="1060">
        <f t="shared" si="1052"/>
        <v>8.4</v>
      </c>
      <c r="K2635" s="1092"/>
      <c r="L2635" s="1061"/>
      <c r="M2635" s="1099">
        <v>0.4</v>
      </c>
      <c r="N2635" s="1063"/>
      <c r="O2635" s="1060">
        <f t="shared" si="1064"/>
        <v>16.8</v>
      </c>
      <c r="P2635" s="1093"/>
      <c r="Q2635" s="1061"/>
      <c r="R2635" s="1100">
        <v>0.4</v>
      </c>
      <c r="S2635" s="1063"/>
      <c r="T2635" s="1079">
        <f t="shared" si="1053"/>
        <v>16.8</v>
      </c>
      <c r="U2635" s="1061">
        <f t="shared" si="1058"/>
        <v>0</v>
      </c>
      <c r="V2635" s="1061">
        <f t="shared" si="1058"/>
        <v>0</v>
      </c>
      <c r="W2635" s="1063">
        <f t="shared" si="1058"/>
        <v>1</v>
      </c>
      <c r="X2635" s="1063">
        <f t="shared" si="1058"/>
        <v>0</v>
      </c>
      <c r="Y2635" s="1060">
        <f t="shared" si="1058"/>
        <v>42</v>
      </c>
      <c r="Z2635" s="1080">
        <f t="shared" si="1062"/>
        <v>6</v>
      </c>
      <c r="AA2635" s="1101" t="str">
        <f t="shared" si="1059"/>
        <v>Mì chính VEDAN</v>
      </c>
      <c r="AB2635" s="1082" t="str">
        <f t="shared" si="1059"/>
        <v>Kg</v>
      </c>
      <c r="AC2635" s="1083">
        <f t="shared" si="1059"/>
        <v>42</v>
      </c>
      <c r="AD2635" s="1089">
        <f t="shared" si="1059"/>
        <v>42</v>
      </c>
      <c r="AE2635" s="1071">
        <f t="shared" si="1054"/>
        <v>0</v>
      </c>
      <c r="AF2635" s="1071">
        <f t="shared" si="1055"/>
        <v>0</v>
      </c>
      <c r="AG2635" s="1071">
        <f t="shared" si="1055"/>
        <v>6.3000000000000016</v>
      </c>
      <c r="AH2635" s="1071">
        <f t="shared" si="1055"/>
        <v>0</v>
      </c>
      <c r="AI2635" s="1060">
        <f t="shared" si="1060"/>
        <v>264.60000000000008</v>
      </c>
      <c r="AJ2635" s="1102"/>
      <c r="AK2635" s="1063"/>
      <c r="AL2635" s="1103"/>
      <c r="AM2635" s="1063"/>
      <c r="AN2635" s="1085">
        <f t="shared" si="1056"/>
        <v>0</v>
      </c>
      <c r="AO2635" s="1061">
        <f t="shared" si="1057"/>
        <v>0</v>
      </c>
      <c r="AP2635" s="1061">
        <f t="shared" si="1057"/>
        <v>0</v>
      </c>
      <c r="AQ2635" s="1061">
        <f t="shared" si="1057"/>
        <v>1</v>
      </c>
      <c r="AR2635" s="1061">
        <f t="shared" si="1057"/>
        <v>0</v>
      </c>
      <c r="AS2635" s="1061">
        <f t="shared" si="1057"/>
        <v>42</v>
      </c>
      <c r="AT2635" s="850">
        <f t="shared" si="1063"/>
        <v>0</v>
      </c>
      <c r="AU2635" s="880" t="s">
        <v>832</v>
      </c>
      <c r="AV2635" s="874">
        <f>F2700</f>
        <v>61</v>
      </c>
      <c r="AW2635" s="861" t="s">
        <v>27</v>
      </c>
      <c r="AX2635" s="869">
        <v>32</v>
      </c>
      <c r="AY2635" s="861" t="s">
        <v>28</v>
      </c>
      <c r="AZ2635" s="870">
        <f>AX2635*AV2635</f>
        <v>1952</v>
      </c>
    </row>
    <row r="2636" spans="1:52" ht="13.5" customHeight="1">
      <c r="A2636" s="838">
        <f t="shared" si="1061"/>
        <v>7</v>
      </c>
      <c r="B2636" s="1036" t="s">
        <v>43</v>
      </c>
      <c r="C2636" s="881" t="s">
        <v>66</v>
      </c>
      <c r="D2636" s="882">
        <v>3.5</v>
      </c>
      <c r="E2636" s="1105">
        <v>3.5</v>
      </c>
      <c r="F2636" s="1106"/>
      <c r="G2636" s="1086"/>
      <c r="H2636" s="1107">
        <v>0</v>
      </c>
      <c r="I2636" s="1077"/>
      <c r="J2636" s="1060">
        <f t="shared" si="1052"/>
        <v>0</v>
      </c>
      <c r="K2636" s="1092"/>
      <c r="L2636" s="1061"/>
      <c r="M2636" s="1099">
        <v>1</v>
      </c>
      <c r="N2636" s="1063"/>
      <c r="O2636" s="1060">
        <f t="shared" si="1064"/>
        <v>3.5</v>
      </c>
      <c r="P2636" s="1093" t="s">
        <v>883</v>
      </c>
      <c r="Q2636" s="1061"/>
      <c r="R2636" s="1100">
        <v>1</v>
      </c>
      <c r="S2636" s="1063"/>
      <c r="T2636" s="1079">
        <f t="shared" si="1053"/>
        <v>3.5</v>
      </c>
      <c r="U2636" s="1061">
        <f>SUM(F2636,K2636,P2636)</f>
        <v>0</v>
      </c>
      <c r="V2636" s="1061"/>
      <c r="W2636" s="1063">
        <f t="shared" si="1058"/>
        <v>2</v>
      </c>
      <c r="X2636" s="1063">
        <f t="shared" si="1058"/>
        <v>0</v>
      </c>
      <c r="Y2636" s="1060">
        <f t="shared" si="1058"/>
        <v>7</v>
      </c>
      <c r="Z2636" s="1080">
        <f t="shared" si="1062"/>
        <v>7</v>
      </c>
      <c r="AA2636" s="1101" t="str">
        <f t="shared" si="1059"/>
        <v>Muối trắng</v>
      </c>
      <c r="AB2636" s="1082" t="str">
        <f t="shared" si="1059"/>
        <v>kg</v>
      </c>
      <c r="AC2636" s="1083">
        <f t="shared" si="1059"/>
        <v>3.5</v>
      </c>
      <c r="AD2636" s="1089">
        <f t="shared" si="1059"/>
        <v>3.5</v>
      </c>
      <c r="AE2636" s="1071">
        <f t="shared" si="1054"/>
        <v>0</v>
      </c>
      <c r="AF2636" s="1071">
        <f t="shared" si="1055"/>
        <v>0</v>
      </c>
      <c r="AG2636" s="1071">
        <f t="shared" si="1055"/>
        <v>58</v>
      </c>
      <c r="AH2636" s="1071">
        <f t="shared" si="1055"/>
        <v>0</v>
      </c>
      <c r="AI2636" s="1060">
        <f t="shared" si="1060"/>
        <v>203</v>
      </c>
      <c r="AJ2636" s="1102"/>
      <c r="AK2636" s="1063"/>
      <c r="AL2636" s="1103"/>
      <c r="AM2636" s="1063"/>
      <c r="AN2636" s="1085">
        <f t="shared" si="1056"/>
        <v>0</v>
      </c>
      <c r="AO2636" s="1061">
        <f t="shared" si="1057"/>
        <v>0</v>
      </c>
      <c r="AP2636" s="1061">
        <f t="shared" si="1057"/>
        <v>0</v>
      </c>
      <c r="AQ2636" s="1061">
        <f t="shared" si="1057"/>
        <v>2</v>
      </c>
      <c r="AR2636" s="1061">
        <f t="shared" si="1057"/>
        <v>0</v>
      </c>
      <c r="AS2636" s="1061">
        <f t="shared" si="1057"/>
        <v>7</v>
      </c>
      <c r="AT2636" s="850">
        <f t="shared" si="1063"/>
        <v>0</v>
      </c>
      <c r="AU2636" s="886" t="s">
        <v>833</v>
      </c>
      <c r="AV2636" s="1520">
        <f>SUM(AX2637:AX2639)</f>
        <v>62</v>
      </c>
      <c r="AW2636" s="1520"/>
      <c r="AX2636" s="1520"/>
      <c r="AY2636" s="861"/>
      <c r="AZ2636" s="862" t="s">
        <v>829</v>
      </c>
    </row>
    <row r="2637" spans="1:52" ht="13.5" customHeight="1">
      <c r="A2637" s="838">
        <f t="shared" si="1061"/>
        <v>8</v>
      </c>
      <c r="B2637" s="1039" t="s">
        <v>618</v>
      </c>
      <c r="C2637" s="817" t="s">
        <v>66</v>
      </c>
      <c r="D2637" s="839">
        <v>35</v>
      </c>
      <c r="E2637" s="921">
        <v>35</v>
      </c>
      <c r="F2637" s="1061"/>
      <c r="G2637" s="1086"/>
      <c r="H2637" s="1063">
        <v>0.2</v>
      </c>
      <c r="I2637" s="1077"/>
      <c r="J2637" s="1060">
        <f t="shared" si="1052"/>
        <v>7</v>
      </c>
      <c r="K2637" s="1092"/>
      <c r="L2637" s="1061"/>
      <c r="M2637" s="1099">
        <v>0.4</v>
      </c>
      <c r="N2637" s="1063"/>
      <c r="O2637" s="1060">
        <f t="shared" si="1064"/>
        <v>14</v>
      </c>
      <c r="P2637" s="1092"/>
      <c r="Q2637" s="1061"/>
      <c r="R2637" s="1099">
        <v>0.4</v>
      </c>
      <c r="S2637" s="1063"/>
      <c r="T2637" s="1079">
        <f t="shared" si="1053"/>
        <v>14</v>
      </c>
      <c r="U2637" s="1061">
        <f>SUM(F2637,K2637,P2637)</f>
        <v>0</v>
      </c>
      <c r="V2637" s="1061">
        <f t="shared" ref="V2637:Y2688" si="1065">SUM(G2637,L2637,Q2637)</f>
        <v>0</v>
      </c>
      <c r="W2637" s="1063">
        <f t="shared" si="1058"/>
        <v>1</v>
      </c>
      <c r="X2637" s="1063">
        <f t="shared" si="1058"/>
        <v>0</v>
      </c>
      <c r="Y2637" s="1060">
        <f t="shared" si="1058"/>
        <v>35</v>
      </c>
      <c r="Z2637" s="1080">
        <f t="shared" si="1062"/>
        <v>8</v>
      </c>
      <c r="AA2637" s="1101" t="str">
        <f t="shared" si="1059"/>
        <v xml:space="preserve">Tỏi khô </v>
      </c>
      <c r="AB2637" s="1082" t="str">
        <f t="shared" si="1059"/>
        <v>kg</v>
      </c>
      <c r="AC2637" s="1083">
        <f t="shared" si="1059"/>
        <v>35</v>
      </c>
      <c r="AD2637" s="1089">
        <f t="shared" si="1059"/>
        <v>35</v>
      </c>
      <c r="AE2637" s="1071">
        <f t="shared" si="1054"/>
        <v>0</v>
      </c>
      <c r="AF2637" s="1071">
        <f t="shared" si="1055"/>
        <v>0</v>
      </c>
      <c r="AG2637" s="1071">
        <f t="shared" si="1055"/>
        <v>3.3000000000000007</v>
      </c>
      <c r="AH2637" s="1071">
        <f t="shared" si="1055"/>
        <v>0</v>
      </c>
      <c r="AI2637" s="1060">
        <f t="shared" si="1060"/>
        <v>115.50000000000003</v>
      </c>
      <c r="AJ2637" s="1102"/>
      <c r="AK2637" s="1063"/>
      <c r="AL2637" s="1103"/>
      <c r="AM2637" s="1063"/>
      <c r="AN2637" s="1085">
        <f t="shared" si="1056"/>
        <v>0</v>
      </c>
      <c r="AO2637" s="1061">
        <f t="shared" si="1057"/>
        <v>0</v>
      </c>
      <c r="AP2637" s="1061">
        <f t="shared" si="1057"/>
        <v>0</v>
      </c>
      <c r="AQ2637" s="1061">
        <f t="shared" si="1057"/>
        <v>1</v>
      </c>
      <c r="AR2637" s="1061">
        <f t="shared" si="1057"/>
        <v>0</v>
      </c>
      <c r="AS2637" s="1061">
        <f t="shared" si="1057"/>
        <v>35</v>
      </c>
      <c r="AT2637" s="850">
        <f t="shared" si="1063"/>
        <v>0</v>
      </c>
      <c r="AU2637" s="880" t="s">
        <v>830</v>
      </c>
      <c r="AV2637" s="868">
        <f>K2698</f>
        <v>7</v>
      </c>
      <c r="AW2637" s="861" t="s">
        <v>27</v>
      </c>
      <c r="AX2637" s="888">
        <v>14</v>
      </c>
      <c r="AY2637" s="861" t="s">
        <v>28</v>
      </c>
      <c r="AZ2637" s="870">
        <f>AX2637*AV2637</f>
        <v>98</v>
      </c>
    </row>
    <row r="2638" spans="1:52" ht="13.5" customHeight="1">
      <c r="A2638" s="838">
        <f t="shared" si="1061"/>
        <v>9</v>
      </c>
      <c r="B2638" s="1039" t="s">
        <v>44</v>
      </c>
      <c r="C2638" s="817" t="s">
        <v>66</v>
      </c>
      <c r="D2638" s="839">
        <v>20</v>
      </c>
      <c r="E2638" s="921">
        <v>20</v>
      </c>
      <c r="F2638" s="1061"/>
      <c r="G2638" s="1086"/>
      <c r="H2638" s="1063">
        <v>0.2</v>
      </c>
      <c r="I2638" s="1077"/>
      <c r="J2638" s="1060">
        <f t="shared" si="1052"/>
        <v>4</v>
      </c>
      <c r="K2638" s="1092"/>
      <c r="L2638" s="1061"/>
      <c r="M2638" s="1099">
        <v>0.4</v>
      </c>
      <c r="N2638" s="1063"/>
      <c r="O2638" s="1060">
        <f t="shared" si="1064"/>
        <v>8</v>
      </c>
      <c r="P2638" s="1061"/>
      <c r="Q2638" s="1061" t="s">
        <v>884</v>
      </c>
      <c r="R2638" s="1099">
        <v>0.4</v>
      </c>
      <c r="S2638" s="1063"/>
      <c r="T2638" s="1079">
        <f t="shared" si="1053"/>
        <v>8</v>
      </c>
      <c r="U2638" s="1061"/>
      <c r="V2638" s="1061">
        <f t="shared" si="1065"/>
        <v>0</v>
      </c>
      <c r="W2638" s="1063">
        <f t="shared" si="1058"/>
        <v>1</v>
      </c>
      <c r="X2638" s="1063">
        <f t="shared" si="1058"/>
        <v>0</v>
      </c>
      <c r="Y2638" s="1060">
        <f t="shared" si="1058"/>
        <v>20</v>
      </c>
      <c r="Z2638" s="1080">
        <f t="shared" si="1062"/>
        <v>9</v>
      </c>
      <c r="AA2638" s="1101" t="str">
        <f t="shared" si="1059"/>
        <v>Hành củ</v>
      </c>
      <c r="AB2638" s="1082" t="str">
        <f t="shared" si="1059"/>
        <v>kg</v>
      </c>
      <c r="AC2638" s="1083">
        <f t="shared" si="1059"/>
        <v>20</v>
      </c>
      <c r="AD2638" s="1089">
        <f t="shared" si="1059"/>
        <v>20</v>
      </c>
      <c r="AE2638" s="1071">
        <f t="shared" si="1054"/>
        <v>0</v>
      </c>
      <c r="AF2638" s="1071">
        <f t="shared" si="1055"/>
        <v>0</v>
      </c>
      <c r="AG2638" s="1071">
        <f t="shared" si="1055"/>
        <v>3.3000000000000007</v>
      </c>
      <c r="AH2638" s="1071">
        <f t="shared" si="1055"/>
        <v>0</v>
      </c>
      <c r="AI2638" s="1060">
        <f t="shared" si="1060"/>
        <v>66.000000000000014</v>
      </c>
      <c r="AJ2638" s="1102"/>
      <c r="AK2638" s="1063"/>
      <c r="AL2638" s="1103"/>
      <c r="AM2638" s="1063"/>
      <c r="AN2638" s="1108">
        <f t="shared" si="1056"/>
        <v>0</v>
      </c>
      <c r="AO2638" s="1061">
        <f t="shared" si="1057"/>
        <v>0</v>
      </c>
      <c r="AP2638" s="1061">
        <f t="shared" si="1057"/>
        <v>0</v>
      </c>
      <c r="AQ2638" s="1061">
        <f t="shared" si="1057"/>
        <v>1</v>
      </c>
      <c r="AR2638" s="1061">
        <f t="shared" si="1057"/>
        <v>0</v>
      </c>
      <c r="AS2638" s="1061">
        <f t="shared" si="1057"/>
        <v>20</v>
      </c>
      <c r="AT2638" s="850">
        <f t="shared" si="1063"/>
        <v>0</v>
      </c>
      <c r="AU2638" s="880" t="s">
        <v>831</v>
      </c>
      <c r="AV2638" s="868">
        <f>K2699</f>
        <v>7</v>
      </c>
      <c r="AW2638" s="861" t="s">
        <v>27</v>
      </c>
      <c r="AX2638" s="888">
        <v>24</v>
      </c>
      <c r="AY2638" s="861" t="s">
        <v>28</v>
      </c>
      <c r="AZ2638" s="870">
        <f>AX2638*AV2638</f>
        <v>168</v>
      </c>
    </row>
    <row r="2639" spans="1:52" ht="13.5" customHeight="1">
      <c r="A2639" s="838">
        <f t="shared" si="1061"/>
        <v>10</v>
      </c>
      <c r="B2639" s="1039" t="s">
        <v>593</v>
      </c>
      <c r="C2639" s="817" t="s">
        <v>389</v>
      </c>
      <c r="D2639" s="839">
        <v>22</v>
      </c>
      <c r="E2639" s="921">
        <v>22</v>
      </c>
      <c r="F2639" s="1061"/>
      <c r="G2639" s="1086"/>
      <c r="H2639" s="1063">
        <v>0.5</v>
      </c>
      <c r="I2639" s="1077"/>
      <c r="J2639" s="1060">
        <f t="shared" si="1052"/>
        <v>11</v>
      </c>
      <c r="K2639" s="1092"/>
      <c r="L2639" s="1061"/>
      <c r="M2639" s="1099">
        <v>1</v>
      </c>
      <c r="N2639" s="1063"/>
      <c r="O2639" s="1060">
        <f t="shared" si="1064"/>
        <v>22</v>
      </c>
      <c r="P2639" s="1093"/>
      <c r="Q2639" s="1061"/>
      <c r="R2639" s="1109">
        <v>1</v>
      </c>
      <c r="S2639" s="1063"/>
      <c r="T2639" s="1079">
        <f t="shared" si="1053"/>
        <v>22</v>
      </c>
      <c r="U2639" s="1061">
        <f>SUM(F2639,K2639,P2639)</f>
        <v>0</v>
      </c>
      <c r="V2639" s="1061">
        <f t="shared" si="1065"/>
        <v>0</v>
      </c>
      <c r="W2639" s="1063">
        <f t="shared" si="1058"/>
        <v>2.5</v>
      </c>
      <c r="X2639" s="1063">
        <f t="shared" si="1058"/>
        <v>0</v>
      </c>
      <c r="Y2639" s="1060">
        <f t="shared" si="1058"/>
        <v>55</v>
      </c>
      <c r="Z2639" s="1080">
        <f t="shared" si="1062"/>
        <v>10</v>
      </c>
      <c r="AA2639" s="1101" t="str">
        <f t="shared" si="1059"/>
        <v>Dầu ăn Mavela</v>
      </c>
      <c r="AB2639" s="1082" t="str">
        <f t="shared" si="1059"/>
        <v>lít</v>
      </c>
      <c r="AC2639" s="1083">
        <f t="shared" si="1059"/>
        <v>22</v>
      </c>
      <c r="AD2639" s="1089">
        <f t="shared" si="1059"/>
        <v>22</v>
      </c>
      <c r="AE2639" s="1071">
        <f t="shared" si="1054"/>
        <v>0</v>
      </c>
      <c r="AF2639" s="1071">
        <f t="shared" si="1055"/>
        <v>0</v>
      </c>
      <c r="AG2639" s="1071">
        <f t="shared" si="1055"/>
        <v>2.5</v>
      </c>
      <c r="AH2639" s="1071">
        <f t="shared" si="1055"/>
        <v>0</v>
      </c>
      <c r="AI2639" s="1060">
        <f t="shared" si="1060"/>
        <v>55</v>
      </c>
      <c r="AJ2639" s="1102"/>
      <c r="AK2639" s="1063"/>
      <c r="AL2639" s="1103">
        <v>30</v>
      </c>
      <c r="AM2639" s="1063"/>
      <c r="AN2639" s="1085">
        <f t="shared" si="1056"/>
        <v>660</v>
      </c>
      <c r="AO2639" s="1061">
        <f t="shared" si="1057"/>
        <v>0</v>
      </c>
      <c r="AP2639" s="1061">
        <f t="shared" si="1057"/>
        <v>0</v>
      </c>
      <c r="AQ2639" s="1061">
        <f t="shared" si="1057"/>
        <v>2.5</v>
      </c>
      <c r="AR2639" s="1061">
        <f t="shared" si="1057"/>
        <v>0</v>
      </c>
      <c r="AS2639" s="1061">
        <f t="shared" si="1057"/>
        <v>55</v>
      </c>
      <c r="AT2639" s="850">
        <f t="shared" si="1063"/>
        <v>0</v>
      </c>
      <c r="AU2639" s="880" t="s">
        <v>832</v>
      </c>
      <c r="AV2639" s="868">
        <f>K2700</f>
        <v>7</v>
      </c>
      <c r="AW2639" s="861" t="s">
        <v>27</v>
      </c>
      <c r="AX2639" s="888">
        <v>24</v>
      </c>
      <c r="AY2639" s="861" t="s">
        <v>28</v>
      </c>
      <c r="AZ2639" s="870">
        <f>AX2639*AV2639</f>
        <v>168</v>
      </c>
    </row>
    <row r="2640" spans="1:52" ht="13.5" customHeight="1">
      <c r="A2640" s="838">
        <f t="shared" si="1061"/>
        <v>11</v>
      </c>
      <c r="B2640" s="1039" t="s">
        <v>45</v>
      </c>
      <c r="C2640" s="817" t="s">
        <v>66</v>
      </c>
      <c r="D2640" s="839">
        <v>130</v>
      </c>
      <c r="E2640" s="921">
        <v>90</v>
      </c>
      <c r="F2640" s="1061" t="s">
        <v>885</v>
      </c>
      <c r="G2640" s="1086" t="s">
        <v>886</v>
      </c>
      <c r="H2640" s="1063"/>
      <c r="I2640" s="1077"/>
      <c r="J2640" s="1060">
        <f t="shared" si="1052"/>
        <v>0</v>
      </c>
      <c r="K2640" s="1092"/>
      <c r="L2640" s="1061"/>
      <c r="M2640" s="1110"/>
      <c r="N2640" s="1063"/>
      <c r="O2640" s="1060">
        <f>SUM(K2640:N2640)*$E2640</f>
        <v>0</v>
      </c>
      <c r="P2640" s="1093"/>
      <c r="Q2640" s="1061"/>
      <c r="R2640" s="1100"/>
      <c r="S2640" s="1063"/>
      <c r="T2640" s="1079">
        <f t="shared" si="1053"/>
        <v>0</v>
      </c>
      <c r="U2640" s="1061">
        <f t="shared" ref="U2640:U2646" si="1066">SUM(F2640,K2640,P2640)</f>
        <v>0</v>
      </c>
      <c r="V2640" s="1061">
        <f t="shared" si="1065"/>
        <v>0</v>
      </c>
      <c r="W2640" s="1063">
        <f t="shared" si="1058"/>
        <v>0</v>
      </c>
      <c r="X2640" s="1063">
        <f t="shared" si="1058"/>
        <v>0</v>
      </c>
      <c r="Y2640" s="1060">
        <f t="shared" si="1058"/>
        <v>0</v>
      </c>
      <c r="Z2640" s="1080">
        <f t="shared" si="1062"/>
        <v>11</v>
      </c>
      <c r="AA2640" s="1101" t="str">
        <f t="shared" si="1059"/>
        <v>Tiêu bắc</v>
      </c>
      <c r="AB2640" s="1082" t="str">
        <f t="shared" si="1059"/>
        <v>kg</v>
      </c>
      <c r="AC2640" s="1083">
        <f t="shared" si="1059"/>
        <v>130</v>
      </c>
      <c r="AD2640" s="1089">
        <f t="shared" si="1059"/>
        <v>90</v>
      </c>
      <c r="AE2640" s="1071">
        <f t="shared" si="1054"/>
        <v>0</v>
      </c>
      <c r="AF2640" s="1071">
        <f t="shared" si="1055"/>
        <v>0</v>
      </c>
      <c r="AG2640" s="1071">
        <f t="shared" si="1055"/>
        <v>1.3999999999999977</v>
      </c>
      <c r="AH2640" s="1071">
        <f t="shared" si="1055"/>
        <v>0</v>
      </c>
      <c r="AI2640" s="1060">
        <f t="shared" si="1060"/>
        <v>125.99999999999979</v>
      </c>
      <c r="AJ2640" s="1102"/>
      <c r="AK2640" s="1063"/>
      <c r="AL2640" s="1103"/>
      <c r="AM2640" s="1063"/>
      <c r="AN2640" s="1085">
        <f t="shared" si="1056"/>
        <v>0</v>
      </c>
      <c r="AO2640" s="1061">
        <f t="shared" si="1057"/>
        <v>0</v>
      </c>
      <c r="AP2640" s="1061">
        <f t="shared" si="1057"/>
        <v>0</v>
      </c>
      <c r="AQ2640" s="1061">
        <f t="shared" si="1057"/>
        <v>0</v>
      </c>
      <c r="AR2640" s="1061">
        <f t="shared" si="1057"/>
        <v>0</v>
      </c>
      <c r="AS2640" s="1061">
        <f t="shared" si="1057"/>
        <v>0</v>
      </c>
      <c r="AT2640" s="850">
        <f t="shared" si="1063"/>
        <v>0</v>
      </c>
      <c r="AU2640" s="1521" t="str">
        <f>B2701</f>
        <v xml:space="preserve">  + Ăn thêm</v>
      </c>
      <c r="AV2640" s="1522"/>
      <c r="AW2640" s="1522"/>
      <c r="AX2640" s="1522"/>
      <c r="AY2640" s="1522"/>
      <c r="AZ2640" s="892">
        <f>J2701</f>
        <v>0</v>
      </c>
    </row>
    <row r="2641" spans="1:52" ht="13.5" customHeight="1">
      <c r="A2641" s="838">
        <f t="shared" si="1061"/>
        <v>12</v>
      </c>
      <c r="B2641" s="1039" t="s">
        <v>46</v>
      </c>
      <c r="C2641" s="817" t="s">
        <v>66</v>
      </c>
      <c r="D2641" s="839">
        <v>35</v>
      </c>
      <c r="E2641" s="921">
        <v>35</v>
      </c>
      <c r="F2641" s="1061"/>
      <c r="G2641" s="1086"/>
      <c r="H2641" s="1063">
        <v>0.1</v>
      </c>
      <c r="I2641" s="1077"/>
      <c r="J2641" s="1060">
        <f t="shared" si="1052"/>
        <v>3.5</v>
      </c>
      <c r="K2641" s="1092"/>
      <c r="L2641" s="1061"/>
      <c r="M2641" s="1110">
        <v>0.2</v>
      </c>
      <c r="N2641" s="1063"/>
      <c r="O2641" s="1060">
        <f t="shared" ref="O2641:O2689" si="1067">SUM(K2641:N2641)*$E2641</f>
        <v>7</v>
      </c>
      <c r="P2641" s="1093"/>
      <c r="Q2641" s="1061"/>
      <c r="R2641" s="1100">
        <v>0.2</v>
      </c>
      <c r="S2641" s="1063"/>
      <c r="T2641" s="1079">
        <f t="shared" si="1053"/>
        <v>7</v>
      </c>
      <c r="U2641" s="1061">
        <f t="shared" si="1066"/>
        <v>0</v>
      </c>
      <c r="V2641" s="1061">
        <f t="shared" si="1065"/>
        <v>0</v>
      </c>
      <c r="W2641" s="1063">
        <f t="shared" si="1058"/>
        <v>0.5</v>
      </c>
      <c r="X2641" s="1063">
        <f t="shared" si="1058"/>
        <v>0</v>
      </c>
      <c r="Y2641" s="1060">
        <f>SUM(J2641,O2641,T2641)</f>
        <v>17.5</v>
      </c>
      <c r="Z2641" s="1080">
        <f t="shared" si="1062"/>
        <v>12</v>
      </c>
      <c r="AA2641" s="1101" t="str">
        <f t="shared" si="1059"/>
        <v>Kẹo đắng</v>
      </c>
      <c r="AB2641" s="1082" t="str">
        <f t="shared" si="1059"/>
        <v>kg</v>
      </c>
      <c r="AC2641" s="1083">
        <f t="shared" si="1059"/>
        <v>35</v>
      </c>
      <c r="AD2641" s="1089">
        <f t="shared" si="1059"/>
        <v>35</v>
      </c>
      <c r="AE2641" s="1071">
        <f t="shared" si="1054"/>
        <v>0</v>
      </c>
      <c r="AF2641" s="1071">
        <f t="shared" si="1055"/>
        <v>0</v>
      </c>
      <c r="AG2641" s="1071">
        <f t="shared" si="1055"/>
        <v>4.3</v>
      </c>
      <c r="AH2641" s="1071">
        <f t="shared" si="1055"/>
        <v>0</v>
      </c>
      <c r="AI2641" s="1060">
        <f t="shared" si="1060"/>
        <v>150.5</v>
      </c>
      <c r="AJ2641" s="1102"/>
      <c r="AK2641" s="1063"/>
      <c r="AL2641" s="1103"/>
      <c r="AM2641" s="1063"/>
      <c r="AN2641" s="1085">
        <f t="shared" si="1056"/>
        <v>0</v>
      </c>
      <c r="AO2641" s="1061">
        <f t="shared" si="1057"/>
        <v>0</v>
      </c>
      <c r="AP2641" s="1061">
        <f t="shared" si="1057"/>
        <v>0</v>
      </c>
      <c r="AQ2641" s="1061">
        <f t="shared" si="1057"/>
        <v>0.5</v>
      </c>
      <c r="AR2641" s="1061">
        <f t="shared" si="1057"/>
        <v>0</v>
      </c>
      <c r="AS2641" s="1061">
        <f t="shared" si="1057"/>
        <v>17.5</v>
      </c>
      <c r="AT2641" s="850">
        <f t="shared" si="1063"/>
        <v>0</v>
      </c>
      <c r="AU2641" s="1521" t="str">
        <f>B2702</f>
        <v xml:space="preserve"> + ăn thêm </v>
      </c>
      <c r="AV2641" s="1522"/>
      <c r="AW2641" s="1522"/>
      <c r="AX2641" s="1522"/>
      <c r="AY2641" s="1522"/>
      <c r="AZ2641" s="870">
        <f>J2702</f>
        <v>0</v>
      </c>
    </row>
    <row r="2642" spans="1:52" ht="13.5" customHeight="1">
      <c r="A2642" s="838">
        <f t="shared" si="1061"/>
        <v>13</v>
      </c>
      <c r="B2642" s="1039" t="s">
        <v>47</v>
      </c>
      <c r="C2642" s="817" t="s">
        <v>66</v>
      </c>
      <c r="D2642" s="839">
        <v>17</v>
      </c>
      <c r="E2642" s="921">
        <v>17</v>
      </c>
      <c r="F2642" s="1061"/>
      <c r="G2642" s="1086"/>
      <c r="H2642" s="1063"/>
      <c r="I2642" s="1077"/>
      <c r="J2642" s="1060">
        <f t="shared" si="1052"/>
        <v>0</v>
      </c>
      <c r="K2642" s="1092"/>
      <c r="L2642" s="1061"/>
      <c r="M2642" s="1110"/>
      <c r="N2642" s="1063"/>
      <c r="O2642" s="1060">
        <f t="shared" si="1067"/>
        <v>0</v>
      </c>
      <c r="P2642" s="1093"/>
      <c r="Q2642" s="1061"/>
      <c r="R2642" s="1100"/>
      <c r="S2642" s="1063"/>
      <c r="T2642" s="1079">
        <f t="shared" si="1053"/>
        <v>0</v>
      </c>
      <c r="U2642" s="1061">
        <f t="shared" si="1066"/>
        <v>0</v>
      </c>
      <c r="V2642" s="1061">
        <f t="shared" si="1065"/>
        <v>0</v>
      </c>
      <c r="W2642" s="1063">
        <f t="shared" si="1058"/>
        <v>0</v>
      </c>
      <c r="X2642" s="1063">
        <f t="shared" si="1058"/>
        <v>0</v>
      </c>
      <c r="Y2642" s="1060">
        <f t="shared" si="1058"/>
        <v>0</v>
      </c>
      <c r="Z2642" s="1080">
        <f t="shared" si="1062"/>
        <v>13</v>
      </c>
      <c r="AA2642" s="1101" t="str">
        <f t="shared" si="1059"/>
        <v>Đường trắng</v>
      </c>
      <c r="AB2642" s="1082" t="str">
        <f t="shared" si="1059"/>
        <v>kg</v>
      </c>
      <c r="AC2642" s="1083">
        <f t="shared" si="1059"/>
        <v>17</v>
      </c>
      <c r="AD2642" s="1089">
        <f t="shared" si="1059"/>
        <v>17</v>
      </c>
      <c r="AE2642" s="1071">
        <f t="shared" si="1054"/>
        <v>0</v>
      </c>
      <c r="AF2642" s="1071">
        <f t="shared" si="1055"/>
        <v>0</v>
      </c>
      <c r="AG2642" s="1071">
        <f t="shared" si="1055"/>
        <v>0</v>
      </c>
      <c r="AH2642" s="1071">
        <f t="shared" si="1055"/>
        <v>0</v>
      </c>
      <c r="AI2642" s="1060">
        <f t="shared" si="1060"/>
        <v>0</v>
      </c>
      <c r="AJ2642" s="1102"/>
      <c r="AK2642" s="1063"/>
      <c r="AL2642" s="1103"/>
      <c r="AM2642" s="1063"/>
      <c r="AN2642" s="1085">
        <f t="shared" si="1056"/>
        <v>0</v>
      </c>
      <c r="AO2642" s="1061">
        <f t="shared" si="1057"/>
        <v>0</v>
      </c>
      <c r="AP2642" s="1061">
        <f t="shared" si="1057"/>
        <v>0</v>
      </c>
      <c r="AQ2642" s="1061">
        <f t="shared" si="1057"/>
        <v>0</v>
      </c>
      <c r="AR2642" s="1061">
        <f t="shared" si="1057"/>
        <v>0</v>
      </c>
      <c r="AS2642" s="1061">
        <f t="shared" si="1057"/>
        <v>0</v>
      </c>
      <c r="AT2642" s="850">
        <f t="shared" si="1063"/>
        <v>0</v>
      </c>
      <c r="AU2642" s="893" t="s">
        <v>834</v>
      </c>
      <c r="AV2642" s="894"/>
      <c r="AW2642" s="894"/>
      <c r="AX2642" s="894"/>
      <c r="AY2642" s="894"/>
      <c r="AZ2642" s="870">
        <f>SUM(AZ2632:AZ2641)</f>
        <v>4364</v>
      </c>
    </row>
    <row r="2643" spans="1:52" ht="13.5" customHeight="1">
      <c r="A2643" s="838">
        <f t="shared" si="1061"/>
        <v>14</v>
      </c>
      <c r="B2643" s="1039" t="s">
        <v>48</v>
      </c>
      <c r="C2643" s="817" t="s">
        <v>389</v>
      </c>
      <c r="D2643" s="839">
        <v>23</v>
      </c>
      <c r="E2643" s="921">
        <v>23</v>
      </c>
      <c r="F2643" s="1061"/>
      <c r="G2643" s="1086"/>
      <c r="H2643" s="1063">
        <v>0.2</v>
      </c>
      <c r="I2643" s="1077"/>
      <c r="J2643" s="1060">
        <f t="shared" si="1052"/>
        <v>4.6000000000000005</v>
      </c>
      <c r="K2643" s="1061"/>
      <c r="L2643" s="1061"/>
      <c r="M2643" s="1063">
        <v>0.4</v>
      </c>
      <c r="N2643" s="1063"/>
      <c r="O2643" s="1060">
        <f t="shared" si="1067"/>
        <v>9.2000000000000011</v>
      </c>
      <c r="P2643" s="1093"/>
      <c r="Q2643" s="1061"/>
      <c r="R2643" s="1100">
        <v>0.4</v>
      </c>
      <c r="S2643" s="1063"/>
      <c r="T2643" s="1079">
        <f t="shared" si="1053"/>
        <v>9.2000000000000011</v>
      </c>
      <c r="U2643" s="1061">
        <f t="shared" si="1066"/>
        <v>0</v>
      </c>
      <c r="V2643" s="1061">
        <f t="shared" si="1065"/>
        <v>0</v>
      </c>
      <c r="W2643" s="1063">
        <f t="shared" si="1058"/>
        <v>1</v>
      </c>
      <c r="X2643" s="1063">
        <f t="shared" si="1058"/>
        <v>0</v>
      </c>
      <c r="Y2643" s="1060">
        <f t="shared" si="1058"/>
        <v>23</v>
      </c>
      <c r="Z2643" s="1080">
        <f t="shared" si="1062"/>
        <v>14</v>
      </c>
      <c r="AA2643" s="1101" t="str">
        <f t="shared" si="1059"/>
        <v>Mật mía</v>
      </c>
      <c r="AB2643" s="1082" t="str">
        <f t="shared" si="1059"/>
        <v>lít</v>
      </c>
      <c r="AC2643" s="1083">
        <f t="shared" si="1059"/>
        <v>23</v>
      </c>
      <c r="AD2643" s="1089">
        <f t="shared" si="1059"/>
        <v>23</v>
      </c>
      <c r="AE2643" s="1071">
        <f t="shared" si="1054"/>
        <v>0</v>
      </c>
      <c r="AF2643" s="1071">
        <f t="shared" si="1055"/>
        <v>0</v>
      </c>
      <c r="AG2643" s="1071">
        <f t="shared" si="1055"/>
        <v>0.50000000000000067</v>
      </c>
      <c r="AH2643" s="1071">
        <f t="shared" si="1055"/>
        <v>0</v>
      </c>
      <c r="AI2643" s="1060">
        <f t="shared" si="1060"/>
        <v>11.500000000000016</v>
      </c>
      <c r="AJ2643" s="1102"/>
      <c r="AK2643" s="1063"/>
      <c r="AL2643" s="1103">
        <v>10</v>
      </c>
      <c r="AM2643" s="1063"/>
      <c r="AN2643" s="1085">
        <f t="shared" si="1056"/>
        <v>230</v>
      </c>
      <c r="AO2643" s="1061">
        <f t="shared" si="1057"/>
        <v>0</v>
      </c>
      <c r="AP2643" s="1061">
        <f t="shared" si="1057"/>
        <v>0</v>
      </c>
      <c r="AQ2643" s="1061">
        <f t="shared" si="1057"/>
        <v>1</v>
      </c>
      <c r="AR2643" s="1061">
        <f t="shared" si="1057"/>
        <v>0</v>
      </c>
      <c r="AS2643" s="1061">
        <f t="shared" si="1057"/>
        <v>23</v>
      </c>
      <c r="AT2643" s="850">
        <f t="shared" si="1063"/>
        <v>0</v>
      </c>
      <c r="AU2643" s="1255" t="s">
        <v>835</v>
      </c>
      <c r="AV2643" s="1256"/>
      <c r="AW2643" s="1256"/>
      <c r="AX2643" s="1256"/>
      <c r="AY2643" s="1256"/>
      <c r="AZ2643" s="870">
        <f>Q2701</f>
        <v>2265.4999999999968</v>
      </c>
    </row>
    <row r="2644" spans="1:52" ht="13.5" customHeight="1">
      <c r="A2644" s="838">
        <f t="shared" si="1061"/>
        <v>15</v>
      </c>
      <c r="B2644" s="1039" t="s">
        <v>514</v>
      </c>
      <c r="C2644" s="817" t="s">
        <v>66</v>
      </c>
      <c r="D2644" s="839">
        <v>80</v>
      </c>
      <c r="E2644" s="921">
        <v>80</v>
      </c>
      <c r="F2644" s="1061"/>
      <c r="G2644" s="1086"/>
      <c r="H2644" s="1063">
        <v>0.2</v>
      </c>
      <c r="I2644" s="1077"/>
      <c r="J2644" s="1060">
        <f t="shared" si="1052"/>
        <v>16</v>
      </c>
      <c r="K2644" s="1061"/>
      <c r="L2644" s="1061"/>
      <c r="M2644" s="1063">
        <v>0.2</v>
      </c>
      <c r="N2644" s="1063"/>
      <c r="O2644" s="1060">
        <f t="shared" si="1067"/>
        <v>16</v>
      </c>
      <c r="P2644" s="1093"/>
      <c r="Q2644" s="1061"/>
      <c r="R2644" s="1100">
        <v>0.2</v>
      </c>
      <c r="S2644" s="1063"/>
      <c r="T2644" s="1079">
        <f t="shared" si="1053"/>
        <v>16</v>
      </c>
      <c r="U2644" s="1061">
        <f t="shared" si="1066"/>
        <v>0</v>
      </c>
      <c r="V2644" s="1061">
        <f t="shared" si="1065"/>
        <v>0</v>
      </c>
      <c r="W2644" s="1063">
        <f t="shared" si="1058"/>
        <v>0.60000000000000009</v>
      </c>
      <c r="X2644" s="1063">
        <f t="shared" si="1058"/>
        <v>0</v>
      </c>
      <c r="Y2644" s="1060">
        <f t="shared" si="1058"/>
        <v>48</v>
      </c>
      <c r="Z2644" s="1080">
        <f t="shared" si="1062"/>
        <v>15</v>
      </c>
      <c r="AA2644" s="1101" t="str">
        <f t="shared" si="1059"/>
        <v>Ót bột</v>
      </c>
      <c r="AB2644" s="1082" t="str">
        <f t="shared" si="1059"/>
        <v>kg</v>
      </c>
      <c r="AC2644" s="1083">
        <f t="shared" si="1059"/>
        <v>80</v>
      </c>
      <c r="AD2644" s="1089">
        <f t="shared" si="1059"/>
        <v>80</v>
      </c>
      <c r="AE2644" s="1071">
        <f t="shared" si="1054"/>
        <v>0</v>
      </c>
      <c r="AF2644" s="1071">
        <f t="shared" si="1055"/>
        <v>0</v>
      </c>
      <c r="AG2644" s="1071">
        <f t="shared" si="1055"/>
        <v>8.5000000000000036</v>
      </c>
      <c r="AH2644" s="1071">
        <f t="shared" si="1055"/>
        <v>0</v>
      </c>
      <c r="AI2644" s="1060">
        <f t="shared" si="1060"/>
        <v>680.00000000000023</v>
      </c>
      <c r="AJ2644" s="1102"/>
      <c r="AK2644" s="1063"/>
      <c r="AL2644" s="1103"/>
      <c r="AM2644" s="1063"/>
      <c r="AN2644" s="1085">
        <f t="shared" si="1056"/>
        <v>0</v>
      </c>
      <c r="AO2644" s="1061">
        <f t="shared" si="1057"/>
        <v>0</v>
      </c>
      <c r="AP2644" s="1061">
        <f t="shared" si="1057"/>
        <v>0</v>
      </c>
      <c r="AQ2644" s="1061">
        <f t="shared" si="1057"/>
        <v>0.60000000000000009</v>
      </c>
      <c r="AR2644" s="1061">
        <f t="shared" si="1057"/>
        <v>0</v>
      </c>
      <c r="AS2644" s="1061">
        <f t="shared" si="1057"/>
        <v>48</v>
      </c>
      <c r="AT2644" s="850">
        <f t="shared" si="1063"/>
        <v>0</v>
      </c>
      <c r="AU2644" s="1255" t="s">
        <v>836</v>
      </c>
      <c r="AV2644" s="1256"/>
      <c r="AW2644" s="1256"/>
      <c r="AX2644" s="1256"/>
      <c r="AY2644" s="1256"/>
      <c r="AZ2644" s="870"/>
    </row>
    <row r="2645" spans="1:52" ht="13.5" customHeight="1">
      <c r="A2645" s="838">
        <f t="shared" si="1061"/>
        <v>16</v>
      </c>
      <c r="B2645" s="1039" t="s">
        <v>49</v>
      </c>
      <c r="C2645" s="817" t="s">
        <v>66</v>
      </c>
      <c r="D2645" s="839">
        <v>40</v>
      </c>
      <c r="E2645" s="921">
        <v>40</v>
      </c>
      <c r="F2645" s="1061"/>
      <c r="G2645" s="1086"/>
      <c r="H2645" s="1063">
        <v>0.2</v>
      </c>
      <c r="I2645" s="1077"/>
      <c r="J2645" s="1060">
        <f t="shared" si="1052"/>
        <v>8</v>
      </c>
      <c r="K2645" s="1061"/>
      <c r="L2645" s="1061"/>
      <c r="M2645" s="1063">
        <v>0.2</v>
      </c>
      <c r="N2645" s="1063"/>
      <c r="O2645" s="1060">
        <f t="shared" si="1067"/>
        <v>8</v>
      </c>
      <c r="P2645" s="1093"/>
      <c r="Q2645" s="1061"/>
      <c r="R2645" s="1100">
        <v>0.2</v>
      </c>
      <c r="S2645" s="1063"/>
      <c r="T2645" s="1079">
        <f t="shared" si="1053"/>
        <v>8</v>
      </c>
      <c r="U2645" s="1061">
        <f t="shared" si="1066"/>
        <v>0</v>
      </c>
      <c r="V2645" s="1061">
        <f t="shared" si="1065"/>
        <v>0</v>
      </c>
      <c r="W2645" s="1063">
        <f t="shared" si="1058"/>
        <v>0.60000000000000009</v>
      </c>
      <c r="X2645" s="1063">
        <f t="shared" si="1058"/>
        <v>0</v>
      </c>
      <c r="Y2645" s="1111">
        <f t="shared" si="1058"/>
        <v>24</v>
      </c>
      <c r="Z2645" s="1080">
        <f t="shared" si="1062"/>
        <v>16</v>
      </c>
      <c r="AA2645" s="1101" t="str">
        <f t="shared" si="1059"/>
        <v>Bột nghệ</v>
      </c>
      <c r="AB2645" s="1082" t="str">
        <f t="shared" si="1059"/>
        <v>kg</v>
      </c>
      <c r="AC2645" s="1083">
        <f t="shared" si="1059"/>
        <v>40</v>
      </c>
      <c r="AD2645" s="1089">
        <f t="shared" si="1059"/>
        <v>40</v>
      </c>
      <c r="AE2645" s="1071">
        <f t="shared" si="1054"/>
        <v>0</v>
      </c>
      <c r="AF2645" s="1071">
        <f t="shared" si="1055"/>
        <v>0</v>
      </c>
      <c r="AG2645" s="1071">
        <f t="shared" si="1055"/>
        <v>5.499999999999984</v>
      </c>
      <c r="AH2645" s="1071">
        <f t="shared" si="1055"/>
        <v>0</v>
      </c>
      <c r="AI2645" s="1060">
        <f t="shared" si="1060"/>
        <v>219.99999999999937</v>
      </c>
      <c r="AJ2645" s="1102"/>
      <c r="AK2645" s="1063"/>
      <c r="AL2645" s="1103"/>
      <c r="AM2645" s="1063"/>
      <c r="AN2645" s="1085">
        <f t="shared" si="1056"/>
        <v>0</v>
      </c>
      <c r="AO2645" s="1061">
        <f t="shared" si="1057"/>
        <v>0</v>
      </c>
      <c r="AP2645" s="1061">
        <f t="shared" si="1057"/>
        <v>0</v>
      </c>
      <c r="AQ2645" s="1061">
        <f t="shared" si="1057"/>
        <v>0.60000000000000009</v>
      </c>
      <c r="AR2645" s="1061">
        <f t="shared" si="1057"/>
        <v>0</v>
      </c>
      <c r="AS2645" s="1061">
        <f t="shared" si="1057"/>
        <v>24</v>
      </c>
      <c r="AT2645" s="850">
        <f t="shared" si="1063"/>
        <v>0</v>
      </c>
      <c r="AU2645" s="1255" t="s">
        <v>799</v>
      </c>
      <c r="AV2645" s="1256"/>
      <c r="AW2645" s="1256"/>
      <c r="AX2645" s="1256"/>
      <c r="AY2645" s="1256"/>
      <c r="AZ2645" s="870"/>
    </row>
    <row r="2646" spans="1:52" ht="13.5" customHeight="1">
      <c r="A2646" s="838">
        <f t="shared" si="1061"/>
        <v>17</v>
      </c>
      <c r="B2646" s="920" t="s">
        <v>373</v>
      </c>
      <c r="C2646" s="817" t="s">
        <v>66</v>
      </c>
      <c r="D2646" s="839">
        <v>43</v>
      </c>
      <c r="E2646" s="921">
        <v>43</v>
      </c>
      <c r="F2646" s="1061"/>
      <c r="G2646" s="1086"/>
      <c r="H2646" s="1063">
        <v>3</v>
      </c>
      <c r="I2646" s="1077"/>
      <c r="J2646" s="1060">
        <f t="shared" si="1052"/>
        <v>129</v>
      </c>
      <c r="K2646" s="1061"/>
      <c r="L2646" s="1061"/>
      <c r="M2646" s="1063">
        <v>0.8</v>
      </c>
      <c r="N2646" s="1063"/>
      <c r="O2646" s="1060">
        <f t="shared" si="1067"/>
        <v>34.4</v>
      </c>
      <c r="P2646" s="1093"/>
      <c r="Q2646" s="1061"/>
      <c r="R2646" s="1100">
        <v>0.7</v>
      </c>
      <c r="S2646" s="1063"/>
      <c r="T2646" s="1079">
        <f t="shared" si="1053"/>
        <v>30.099999999999998</v>
      </c>
      <c r="U2646" s="1061">
        <f t="shared" si="1066"/>
        <v>0</v>
      </c>
      <c r="V2646" s="1061">
        <f t="shared" si="1065"/>
        <v>0</v>
      </c>
      <c r="W2646" s="1063">
        <f t="shared" si="1058"/>
        <v>4.5</v>
      </c>
      <c r="X2646" s="1063">
        <f t="shared" si="1058"/>
        <v>0</v>
      </c>
      <c r="Y2646" s="1060">
        <f t="shared" si="1058"/>
        <v>193.5</v>
      </c>
      <c r="Z2646" s="1080">
        <f t="shared" si="1062"/>
        <v>17</v>
      </c>
      <c r="AA2646" s="1081" t="str">
        <f t="shared" si="1059"/>
        <v>Vừng lạc</v>
      </c>
      <c r="AB2646" s="1082" t="str">
        <f t="shared" si="1059"/>
        <v>kg</v>
      </c>
      <c r="AC2646" s="1083">
        <f t="shared" si="1059"/>
        <v>43</v>
      </c>
      <c r="AD2646" s="1089">
        <f t="shared" si="1059"/>
        <v>43</v>
      </c>
      <c r="AE2646" s="1071">
        <f t="shared" si="1054"/>
        <v>0</v>
      </c>
      <c r="AF2646" s="1071">
        <f>AF2564+AK2564-AP2564</f>
        <v>0</v>
      </c>
      <c r="AG2646" s="1071">
        <f>AG2564+AL2564-AQ2564</f>
        <v>12.3</v>
      </c>
      <c r="AH2646" s="1071">
        <f>AH2564+AM2564-AR2564</f>
        <v>0</v>
      </c>
      <c r="AI2646" s="1060">
        <f t="shared" si="1060"/>
        <v>528.9</v>
      </c>
      <c r="AJ2646" s="1102">
        <f>U2646</f>
        <v>0</v>
      </c>
      <c r="AK2646" s="1102">
        <f>V2646</f>
        <v>0</v>
      </c>
      <c r="AL2646" s="1112"/>
      <c r="AM2646" s="1102">
        <f>X2646</f>
        <v>0</v>
      </c>
      <c r="AN2646" s="1085">
        <f t="shared" si="1056"/>
        <v>0</v>
      </c>
      <c r="AO2646" s="1061">
        <f t="shared" si="1057"/>
        <v>0</v>
      </c>
      <c r="AP2646" s="1061">
        <f t="shared" si="1057"/>
        <v>0</v>
      </c>
      <c r="AQ2646" s="1061">
        <f t="shared" si="1057"/>
        <v>4.5</v>
      </c>
      <c r="AR2646" s="1061">
        <f t="shared" si="1057"/>
        <v>0</v>
      </c>
      <c r="AS2646" s="1061">
        <f t="shared" si="1057"/>
        <v>193.5</v>
      </c>
      <c r="AT2646" s="850">
        <f t="shared" si="1063"/>
        <v>0</v>
      </c>
      <c r="AU2646" s="1255" t="s">
        <v>800</v>
      </c>
      <c r="AV2646" s="1256"/>
      <c r="AW2646" s="1256"/>
      <c r="AX2646" s="1256"/>
      <c r="AY2646" s="1256"/>
      <c r="AZ2646" s="870"/>
    </row>
    <row r="2647" spans="1:52" ht="13.5" customHeight="1">
      <c r="A2647" s="838">
        <f t="shared" si="1061"/>
        <v>18</v>
      </c>
      <c r="B2647" s="931" t="s">
        <v>853</v>
      </c>
      <c r="C2647" s="817" t="s">
        <v>66</v>
      </c>
      <c r="D2647" s="839">
        <v>30</v>
      </c>
      <c r="E2647" s="921">
        <v>6</v>
      </c>
      <c r="F2647" s="1061"/>
      <c r="G2647" s="1086"/>
      <c r="H2647" s="1063">
        <v>0.5</v>
      </c>
      <c r="I2647" s="1077"/>
      <c r="J2647" s="1060">
        <f t="shared" si="1052"/>
        <v>3</v>
      </c>
      <c r="K2647" s="1061"/>
      <c r="L2647" s="1061"/>
      <c r="M2647" s="1063">
        <v>0.5</v>
      </c>
      <c r="N2647" s="1063"/>
      <c r="O2647" s="1060">
        <f t="shared" si="1067"/>
        <v>3</v>
      </c>
      <c r="P2647" s="1093"/>
      <c r="Q2647" s="1061"/>
      <c r="R2647" s="1100">
        <v>0.5</v>
      </c>
      <c r="S2647" s="1063"/>
      <c r="T2647" s="1079">
        <f t="shared" si="1053"/>
        <v>3</v>
      </c>
      <c r="U2647" s="1061"/>
      <c r="V2647" s="1061">
        <f t="shared" si="1065"/>
        <v>0</v>
      </c>
      <c r="W2647" s="1063">
        <f t="shared" si="1065"/>
        <v>1.5</v>
      </c>
      <c r="X2647" s="1063">
        <f t="shared" si="1065"/>
        <v>0</v>
      </c>
      <c r="Y2647" s="1060">
        <f t="shared" si="1065"/>
        <v>9</v>
      </c>
      <c r="Z2647" s="1080">
        <f t="shared" si="1062"/>
        <v>18</v>
      </c>
      <c r="AA2647" s="1081" t="str">
        <f t="shared" si="1059"/>
        <v>Tăm bao tay</v>
      </c>
      <c r="AB2647" s="1082" t="str">
        <f t="shared" si="1059"/>
        <v>kg</v>
      </c>
      <c r="AC2647" s="1083">
        <f t="shared" si="1059"/>
        <v>30</v>
      </c>
      <c r="AD2647" s="1089">
        <f t="shared" si="1059"/>
        <v>6</v>
      </c>
      <c r="AE2647" s="1071">
        <f t="shared" ref="AE2647:AH2662" si="1068">AE2565+AJ2565-AO2565</f>
        <v>0</v>
      </c>
      <c r="AF2647" s="1071">
        <f t="shared" si="1068"/>
        <v>0</v>
      </c>
      <c r="AG2647" s="1071">
        <f t="shared" si="1068"/>
        <v>1.5</v>
      </c>
      <c r="AH2647" s="1071">
        <f t="shared" si="1068"/>
        <v>0</v>
      </c>
      <c r="AI2647" s="1060">
        <f t="shared" si="1060"/>
        <v>9</v>
      </c>
      <c r="AJ2647" s="1102">
        <f t="shared" ref="AJ2647:AL2689" si="1069">U2647</f>
        <v>0</v>
      </c>
      <c r="AK2647" s="1102">
        <f t="shared" si="1069"/>
        <v>0</v>
      </c>
      <c r="AL2647" s="1112">
        <v>10</v>
      </c>
      <c r="AM2647" s="1102">
        <f t="shared" ref="AM2647:AM2689" si="1070">X2647</f>
        <v>0</v>
      </c>
      <c r="AN2647" s="1085">
        <f t="shared" ref="AN2647:AN2689" si="1071">SUM(AJ2647:AM2647)*$E2647</f>
        <v>60</v>
      </c>
      <c r="AO2647" s="1061">
        <f t="shared" si="1057"/>
        <v>0</v>
      </c>
      <c r="AP2647" s="1061">
        <f t="shared" si="1057"/>
        <v>0</v>
      </c>
      <c r="AQ2647" s="1061">
        <f t="shared" si="1057"/>
        <v>1.5</v>
      </c>
      <c r="AR2647" s="1061">
        <f t="shared" si="1057"/>
        <v>0</v>
      </c>
      <c r="AS2647" s="1061">
        <f t="shared" si="1057"/>
        <v>9</v>
      </c>
      <c r="AT2647" s="850">
        <f t="shared" si="1063"/>
        <v>36</v>
      </c>
      <c r="AU2647" s="1255" t="s">
        <v>801</v>
      </c>
      <c r="AV2647" s="1256"/>
      <c r="AW2647" s="1256"/>
      <c r="AX2647" s="1256"/>
      <c r="AY2647" s="1256"/>
      <c r="AZ2647" s="870"/>
    </row>
    <row r="2648" spans="1:52" ht="13.5" customHeight="1">
      <c r="A2648" s="838">
        <f t="shared" si="1061"/>
        <v>19</v>
      </c>
      <c r="B2648" s="931" t="s">
        <v>176</v>
      </c>
      <c r="C2648" s="896" t="s">
        <v>389</v>
      </c>
      <c r="D2648" s="897">
        <v>9</v>
      </c>
      <c r="E2648" s="1114">
        <v>9</v>
      </c>
      <c r="F2648" s="1061"/>
      <c r="G2648" s="1090"/>
      <c r="H2648" s="1063">
        <v>0.5</v>
      </c>
      <c r="I2648" s="1077"/>
      <c r="J2648" s="1060">
        <f t="shared" si="1052"/>
        <v>4.5</v>
      </c>
      <c r="K2648" s="1061" t="s">
        <v>887</v>
      </c>
      <c r="L2648" s="1061"/>
      <c r="M2648" s="1063">
        <v>0.8</v>
      </c>
      <c r="N2648" s="1063"/>
      <c r="O2648" s="1060">
        <f t="shared" si="1067"/>
        <v>7.2</v>
      </c>
      <c r="P2648" s="1093"/>
      <c r="Q2648" s="1065"/>
      <c r="R2648" s="1100">
        <v>0.7</v>
      </c>
      <c r="S2648" s="1063"/>
      <c r="T2648" s="1079">
        <f t="shared" si="1053"/>
        <v>6.3</v>
      </c>
      <c r="U2648" s="1061">
        <f>SUM(F2648,K2648,P2648)</f>
        <v>0</v>
      </c>
      <c r="V2648" s="1061">
        <f t="shared" si="1065"/>
        <v>0</v>
      </c>
      <c r="W2648" s="1063">
        <f t="shared" si="1065"/>
        <v>2</v>
      </c>
      <c r="X2648" s="1063">
        <f t="shared" si="1065"/>
        <v>0</v>
      </c>
      <c r="Y2648" s="1060">
        <f t="shared" si="1065"/>
        <v>18</v>
      </c>
      <c r="Z2648" s="1080">
        <f t="shared" si="1062"/>
        <v>19</v>
      </c>
      <c r="AA2648" s="1081" t="str">
        <f t="shared" si="1059"/>
        <v>Dấm chua</v>
      </c>
      <c r="AB2648" s="1082" t="str">
        <f t="shared" si="1059"/>
        <v>lít</v>
      </c>
      <c r="AC2648" s="1083">
        <f t="shared" si="1059"/>
        <v>9</v>
      </c>
      <c r="AD2648" s="1089">
        <f t="shared" si="1059"/>
        <v>9</v>
      </c>
      <c r="AE2648" s="1071">
        <f t="shared" si="1068"/>
        <v>0</v>
      </c>
      <c r="AF2648" s="1071">
        <f t="shared" si="1068"/>
        <v>0</v>
      </c>
      <c r="AG2648" s="1071">
        <f t="shared" si="1068"/>
        <v>4</v>
      </c>
      <c r="AH2648" s="1071">
        <f t="shared" si="1068"/>
        <v>0</v>
      </c>
      <c r="AI2648" s="1060">
        <f t="shared" si="1060"/>
        <v>36</v>
      </c>
      <c r="AJ2648" s="1102">
        <f t="shared" si="1069"/>
        <v>0</v>
      </c>
      <c r="AK2648" s="1102">
        <f t="shared" si="1069"/>
        <v>0</v>
      </c>
      <c r="AL2648" s="1112"/>
      <c r="AM2648" s="1102">
        <f t="shared" si="1070"/>
        <v>0</v>
      </c>
      <c r="AN2648" s="1085">
        <f t="shared" si="1071"/>
        <v>0</v>
      </c>
      <c r="AO2648" s="1061">
        <f t="shared" si="1057"/>
        <v>0</v>
      </c>
      <c r="AP2648" s="1061">
        <f t="shared" si="1057"/>
        <v>0</v>
      </c>
      <c r="AQ2648" s="1061">
        <f t="shared" si="1057"/>
        <v>2</v>
      </c>
      <c r="AR2648" s="1061">
        <f t="shared" si="1057"/>
        <v>0</v>
      </c>
      <c r="AS2648" s="1061">
        <f t="shared" si="1057"/>
        <v>18</v>
      </c>
      <c r="AT2648" s="850">
        <f t="shared" si="1063"/>
        <v>0</v>
      </c>
      <c r="AU2648" s="893" t="s">
        <v>802</v>
      </c>
      <c r="AV2648" s="894"/>
      <c r="AW2648" s="894"/>
      <c r="AX2648" s="894"/>
      <c r="AY2648" s="894"/>
      <c r="AZ2648" s="870">
        <f>AZ2642+SUM(AZ2643:AZ2647)</f>
        <v>6629.4999999999964</v>
      </c>
    </row>
    <row r="2649" spans="1:52" ht="13.5" customHeight="1">
      <c r="A2649" s="838">
        <f t="shared" si="1061"/>
        <v>20</v>
      </c>
      <c r="B2649" s="911" t="s">
        <v>158</v>
      </c>
      <c r="C2649" s="902" t="s">
        <v>66</v>
      </c>
      <c r="D2649" s="903">
        <v>30</v>
      </c>
      <c r="E2649" s="1116">
        <v>30</v>
      </c>
      <c r="F2649" s="1061"/>
      <c r="G2649" s="1090"/>
      <c r="H2649" s="1063">
        <v>0.5</v>
      </c>
      <c r="I2649" s="1077"/>
      <c r="J2649" s="1060">
        <f t="shared" si="1052"/>
        <v>15</v>
      </c>
      <c r="K2649" s="1065"/>
      <c r="L2649" s="1071"/>
      <c r="M2649" s="1063">
        <v>0.5</v>
      </c>
      <c r="N2649" s="1063"/>
      <c r="O2649" s="1060">
        <f t="shared" si="1067"/>
        <v>15</v>
      </c>
      <c r="P2649" s="1088"/>
      <c r="Q2649" s="1071"/>
      <c r="R2649" s="1110">
        <v>0.5</v>
      </c>
      <c r="S2649" s="1063"/>
      <c r="T2649" s="1079">
        <f t="shared" si="1053"/>
        <v>15</v>
      </c>
      <c r="U2649" s="1061">
        <f>SUM(F2649,K2649,P2649)</f>
        <v>0</v>
      </c>
      <c r="V2649" s="1071">
        <f t="shared" si="1065"/>
        <v>0</v>
      </c>
      <c r="W2649" s="1063">
        <f t="shared" si="1065"/>
        <v>1.5</v>
      </c>
      <c r="X2649" s="1063">
        <f t="shared" si="1065"/>
        <v>0</v>
      </c>
      <c r="Y2649" s="1060">
        <f t="shared" si="1065"/>
        <v>45</v>
      </c>
      <c r="Z2649" s="1080">
        <f t="shared" si="1062"/>
        <v>20</v>
      </c>
      <c r="AA2649" s="1081" t="str">
        <f t="shared" si="1059"/>
        <v>Chè vằng</v>
      </c>
      <c r="AB2649" s="1082" t="str">
        <f t="shared" si="1059"/>
        <v>kg</v>
      </c>
      <c r="AC2649" s="1083">
        <f t="shared" si="1059"/>
        <v>30</v>
      </c>
      <c r="AD2649" s="1089">
        <f t="shared" si="1059"/>
        <v>30</v>
      </c>
      <c r="AE2649" s="1071">
        <f t="shared" si="1068"/>
        <v>0</v>
      </c>
      <c r="AF2649" s="1071">
        <f t="shared" si="1068"/>
        <v>0</v>
      </c>
      <c r="AG2649" s="1071">
        <f t="shared" si="1068"/>
        <v>6.5</v>
      </c>
      <c r="AH2649" s="1071">
        <f t="shared" si="1068"/>
        <v>0</v>
      </c>
      <c r="AI2649" s="1060">
        <f t="shared" si="1060"/>
        <v>195</v>
      </c>
      <c r="AJ2649" s="1102">
        <f t="shared" si="1069"/>
        <v>0</v>
      </c>
      <c r="AK2649" s="1102">
        <f t="shared" si="1069"/>
        <v>0</v>
      </c>
      <c r="AL2649" s="1112"/>
      <c r="AM2649" s="1102">
        <f t="shared" si="1070"/>
        <v>0</v>
      </c>
      <c r="AN2649" s="1085">
        <f t="shared" si="1071"/>
        <v>0</v>
      </c>
      <c r="AO2649" s="1061">
        <f t="shared" si="1057"/>
        <v>0</v>
      </c>
      <c r="AP2649" s="1061">
        <f t="shared" si="1057"/>
        <v>0</v>
      </c>
      <c r="AQ2649" s="1061">
        <f t="shared" si="1057"/>
        <v>1.5</v>
      </c>
      <c r="AR2649" s="1061">
        <f t="shared" si="1057"/>
        <v>0</v>
      </c>
      <c r="AS2649" s="1061">
        <f t="shared" si="1057"/>
        <v>45</v>
      </c>
      <c r="AT2649" s="850">
        <f t="shared" si="1063"/>
        <v>0</v>
      </c>
      <c r="AU2649" s="1274" t="s">
        <v>803</v>
      </c>
      <c r="AV2649" s="1275"/>
      <c r="AW2649" s="1275"/>
      <c r="AX2649" s="1275"/>
      <c r="AY2649" s="1275"/>
      <c r="AZ2649" s="870"/>
    </row>
    <row r="2650" spans="1:52" ht="13.5" customHeight="1">
      <c r="A2650" s="838">
        <f t="shared" si="1061"/>
        <v>21</v>
      </c>
      <c r="B2650" s="911" t="s">
        <v>166</v>
      </c>
      <c r="C2650" s="844" t="s">
        <v>66</v>
      </c>
      <c r="D2650" s="907">
        <v>30</v>
      </c>
      <c r="E2650" s="1060">
        <v>30</v>
      </c>
      <c r="F2650" s="1065"/>
      <c r="G2650" s="1090"/>
      <c r="H2650" s="1063"/>
      <c r="I2650" s="1091"/>
      <c r="J2650" s="1060">
        <f t="shared" si="1052"/>
        <v>0</v>
      </c>
      <c r="K2650" s="1061"/>
      <c r="L2650" s="1065"/>
      <c r="M2650" s="1063"/>
      <c r="N2650" s="1063"/>
      <c r="O2650" s="1060">
        <f t="shared" si="1067"/>
        <v>0</v>
      </c>
      <c r="P2650" s="1056"/>
      <c r="Q2650" s="1065"/>
      <c r="R2650" s="1100"/>
      <c r="S2650" s="1063"/>
      <c r="T2650" s="1079">
        <f t="shared" si="1053"/>
        <v>0</v>
      </c>
      <c r="U2650" s="1061">
        <f>SUM(F2650,K2650,P2650)</f>
        <v>0</v>
      </c>
      <c r="V2650" s="1061">
        <f t="shared" si="1065"/>
        <v>0</v>
      </c>
      <c r="W2650" s="1063">
        <f t="shared" si="1065"/>
        <v>0</v>
      </c>
      <c r="X2650" s="1063">
        <f t="shared" si="1065"/>
        <v>0</v>
      </c>
      <c r="Y2650" s="1060">
        <f t="shared" si="1065"/>
        <v>0</v>
      </c>
      <c r="Z2650" s="1080">
        <f t="shared" si="1062"/>
        <v>21</v>
      </c>
      <c r="AA2650" s="1081" t="str">
        <f t="shared" si="1059"/>
        <v>Hành tăm</v>
      </c>
      <c r="AB2650" s="1082" t="str">
        <f t="shared" si="1059"/>
        <v>kg</v>
      </c>
      <c r="AC2650" s="1083">
        <f t="shared" si="1059"/>
        <v>30</v>
      </c>
      <c r="AD2650" s="1089">
        <f t="shared" si="1059"/>
        <v>30</v>
      </c>
      <c r="AE2650" s="1071">
        <f t="shared" si="1068"/>
        <v>0</v>
      </c>
      <c r="AF2650" s="1071">
        <f t="shared" si="1068"/>
        <v>0</v>
      </c>
      <c r="AG2650" s="1071">
        <f t="shared" si="1068"/>
        <v>1.8999999999999966</v>
      </c>
      <c r="AH2650" s="1071">
        <f t="shared" si="1068"/>
        <v>0</v>
      </c>
      <c r="AI2650" s="1060">
        <f t="shared" si="1060"/>
        <v>56.999999999999901</v>
      </c>
      <c r="AJ2650" s="1102">
        <f t="shared" si="1069"/>
        <v>0</v>
      </c>
      <c r="AK2650" s="1102">
        <f t="shared" si="1069"/>
        <v>0</v>
      </c>
      <c r="AL2650" s="1112"/>
      <c r="AM2650" s="1102">
        <f t="shared" si="1070"/>
        <v>0</v>
      </c>
      <c r="AN2650" s="1085">
        <f t="shared" si="1071"/>
        <v>0</v>
      </c>
      <c r="AO2650" s="1061">
        <f t="shared" si="1057"/>
        <v>0</v>
      </c>
      <c r="AP2650" s="1061">
        <f t="shared" si="1057"/>
        <v>0</v>
      </c>
      <c r="AQ2650" s="1061">
        <f t="shared" si="1057"/>
        <v>0</v>
      </c>
      <c r="AR2650" s="1061">
        <f t="shared" si="1057"/>
        <v>0</v>
      </c>
      <c r="AS2650" s="1061">
        <f t="shared" si="1057"/>
        <v>0</v>
      </c>
      <c r="AT2650" s="850">
        <f t="shared" si="1063"/>
        <v>0</v>
      </c>
      <c r="AU2650" s="4" t="s">
        <v>804</v>
      </c>
      <c r="AV2650" s="3"/>
      <c r="AW2650" s="3"/>
      <c r="AX2650" s="3"/>
      <c r="AY2650" s="3"/>
      <c r="AZ2650" s="870">
        <f>Y2699</f>
        <v>4797.2</v>
      </c>
    </row>
    <row r="2651" spans="1:52" ht="13.5" customHeight="1">
      <c r="A2651" s="838">
        <f t="shared" si="1061"/>
        <v>22</v>
      </c>
      <c r="B2651" s="911" t="s">
        <v>145</v>
      </c>
      <c r="C2651" s="844" t="s">
        <v>389</v>
      </c>
      <c r="D2651" s="907">
        <v>16</v>
      </c>
      <c r="E2651" s="1060">
        <v>16</v>
      </c>
      <c r="F2651" s="1061"/>
      <c r="G2651" s="1090"/>
      <c r="H2651" s="1063">
        <v>1</v>
      </c>
      <c r="I2651" s="1077"/>
      <c r="J2651" s="1060">
        <f t="shared" si="1052"/>
        <v>16</v>
      </c>
      <c r="K2651" s="1103"/>
      <c r="L2651" s="1071"/>
      <c r="M2651" s="1063">
        <v>1</v>
      </c>
      <c r="N2651" s="1118"/>
      <c r="O2651" s="1060">
        <f t="shared" si="1067"/>
        <v>16</v>
      </c>
      <c r="P2651" s="1056"/>
      <c r="Q2651" s="1071"/>
      <c r="R2651" s="1100">
        <v>1</v>
      </c>
      <c r="S2651" s="1063"/>
      <c r="T2651" s="1079">
        <f t="shared" si="1053"/>
        <v>16</v>
      </c>
      <c r="U2651" s="1061">
        <f t="shared" ref="U2651:U2689" si="1072">SUM(F2651,K2651,P2651)</f>
        <v>0</v>
      </c>
      <c r="V2651" s="1071">
        <f t="shared" si="1065"/>
        <v>0</v>
      </c>
      <c r="W2651" s="1063">
        <f t="shared" si="1065"/>
        <v>3</v>
      </c>
      <c r="X2651" s="1063">
        <f t="shared" si="1065"/>
        <v>0</v>
      </c>
      <c r="Y2651" s="1060">
        <f t="shared" si="1065"/>
        <v>48</v>
      </c>
      <c r="Z2651" s="1080">
        <f t="shared" si="1062"/>
        <v>22</v>
      </c>
      <c r="AA2651" s="1081" t="str">
        <f t="shared" si="1059"/>
        <v>Dầu rửa</v>
      </c>
      <c r="AB2651" s="1082" t="str">
        <f t="shared" si="1059"/>
        <v>lít</v>
      </c>
      <c r="AC2651" s="1083">
        <f t="shared" si="1059"/>
        <v>16</v>
      </c>
      <c r="AD2651" s="1089">
        <f t="shared" si="1059"/>
        <v>16</v>
      </c>
      <c r="AE2651" s="1071">
        <f t="shared" si="1068"/>
        <v>0</v>
      </c>
      <c r="AF2651" s="1071">
        <f t="shared" si="1068"/>
        <v>0</v>
      </c>
      <c r="AG2651" s="1071">
        <f t="shared" si="1068"/>
        <v>20</v>
      </c>
      <c r="AH2651" s="1071">
        <f t="shared" si="1068"/>
        <v>0</v>
      </c>
      <c r="AI2651" s="1060">
        <f t="shared" si="1060"/>
        <v>320</v>
      </c>
      <c r="AJ2651" s="1102">
        <f t="shared" si="1069"/>
        <v>0</v>
      </c>
      <c r="AK2651" s="1102">
        <f t="shared" si="1069"/>
        <v>0</v>
      </c>
      <c r="AL2651" s="1112"/>
      <c r="AM2651" s="1102">
        <f t="shared" si="1070"/>
        <v>0</v>
      </c>
      <c r="AN2651" s="1085">
        <f t="shared" si="1071"/>
        <v>0</v>
      </c>
      <c r="AO2651" s="1061">
        <f t="shared" si="1057"/>
        <v>0</v>
      </c>
      <c r="AP2651" s="1061">
        <f t="shared" si="1057"/>
        <v>0</v>
      </c>
      <c r="AQ2651" s="1061">
        <f t="shared" si="1057"/>
        <v>3</v>
      </c>
      <c r="AR2651" s="1061">
        <f t="shared" si="1057"/>
        <v>0</v>
      </c>
      <c r="AS2651" s="1061">
        <f t="shared" si="1057"/>
        <v>48</v>
      </c>
      <c r="AT2651" s="850">
        <f t="shared" si="1063"/>
        <v>0</v>
      </c>
      <c r="AU2651" s="4" t="s">
        <v>805</v>
      </c>
      <c r="AV2651" s="3"/>
      <c r="AW2651" s="3"/>
      <c r="AX2651" s="3"/>
      <c r="AY2651" s="3"/>
      <c r="AZ2651" s="870">
        <f>Q2702</f>
        <v>0</v>
      </c>
    </row>
    <row r="2652" spans="1:52" ht="13.5" customHeight="1">
      <c r="A2652" s="838">
        <f t="shared" si="1061"/>
        <v>23</v>
      </c>
      <c r="B2652" s="911" t="s">
        <v>136</v>
      </c>
      <c r="C2652" s="844" t="s">
        <v>66</v>
      </c>
      <c r="D2652" s="907">
        <v>120</v>
      </c>
      <c r="E2652" s="1060">
        <v>120</v>
      </c>
      <c r="F2652" s="1061"/>
      <c r="G2652" s="1090"/>
      <c r="H2652" s="1119"/>
      <c r="I2652" s="1077"/>
      <c r="J2652" s="1060">
        <f t="shared" si="1052"/>
        <v>0</v>
      </c>
      <c r="K2652" s="1065"/>
      <c r="L2652" s="1071"/>
      <c r="M2652" s="1119"/>
      <c r="N2652" s="1063"/>
      <c r="O2652" s="1060">
        <f t="shared" si="1067"/>
        <v>0</v>
      </c>
      <c r="P2652" s="1056" t="s">
        <v>883</v>
      </c>
      <c r="Q2652" s="1071"/>
      <c r="R2652" s="1100"/>
      <c r="S2652" s="1063"/>
      <c r="T2652" s="1079">
        <f t="shared" si="1053"/>
        <v>0</v>
      </c>
      <c r="U2652" s="1103">
        <f t="shared" si="1072"/>
        <v>0</v>
      </c>
      <c r="V2652" s="1071">
        <f t="shared" si="1065"/>
        <v>0</v>
      </c>
      <c r="W2652" s="1063">
        <f t="shared" si="1065"/>
        <v>0</v>
      </c>
      <c r="X2652" s="1063">
        <f t="shared" si="1065"/>
        <v>0</v>
      </c>
      <c r="Y2652" s="1060">
        <f t="shared" si="1065"/>
        <v>0</v>
      </c>
      <c r="Z2652" s="1080">
        <f t="shared" si="1062"/>
        <v>23</v>
      </c>
      <c r="AA2652" s="1081" t="str">
        <f t="shared" si="1059"/>
        <v>Cá khô</v>
      </c>
      <c r="AB2652" s="1082" t="str">
        <f t="shared" si="1059"/>
        <v>kg</v>
      </c>
      <c r="AC2652" s="1083">
        <f t="shared" si="1059"/>
        <v>120</v>
      </c>
      <c r="AD2652" s="1089">
        <f t="shared" si="1059"/>
        <v>120</v>
      </c>
      <c r="AE2652" s="1071">
        <f t="shared" si="1068"/>
        <v>0</v>
      </c>
      <c r="AF2652" s="1071">
        <f t="shared" si="1068"/>
        <v>0</v>
      </c>
      <c r="AG2652" s="1071">
        <f t="shared" si="1068"/>
        <v>11</v>
      </c>
      <c r="AH2652" s="1071">
        <f t="shared" si="1068"/>
        <v>0</v>
      </c>
      <c r="AI2652" s="1060">
        <f t="shared" si="1060"/>
        <v>1320</v>
      </c>
      <c r="AJ2652" s="1102">
        <f t="shared" si="1069"/>
        <v>0</v>
      </c>
      <c r="AK2652" s="1102">
        <f t="shared" si="1069"/>
        <v>0</v>
      </c>
      <c r="AL2652" s="1112"/>
      <c r="AM2652" s="1102">
        <f t="shared" si="1070"/>
        <v>0</v>
      </c>
      <c r="AN2652" s="1085">
        <f t="shared" si="1071"/>
        <v>0</v>
      </c>
      <c r="AO2652" s="1061">
        <f t="shared" si="1057"/>
        <v>0</v>
      </c>
      <c r="AP2652" s="1061">
        <f t="shared" si="1057"/>
        <v>0</v>
      </c>
      <c r="AQ2652" s="1061">
        <f t="shared" si="1057"/>
        <v>0</v>
      </c>
      <c r="AR2652" s="1061">
        <f t="shared" si="1057"/>
        <v>0</v>
      </c>
      <c r="AS2652" s="1061">
        <f t="shared" si="1057"/>
        <v>0</v>
      </c>
      <c r="AT2652" s="850">
        <f t="shared" si="1063"/>
        <v>0</v>
      </c>
      <c r="AU2652" s="893" t="s">
        <v>806</v>
      </c>
      <c r="AV2652" s="894"/>
      <c r="AW2652" s="894"/>
      <c r="AX2652" s="894"/>
      <c r="AY2652" s="894"/>
      <c r="AZ2652" s="870">
        <f>SUM(AZ2650:AZ2651)</f>
        <v>4797.2</v>
      </c>
    </row>
    <row r="2653" spans="1:52" ht="13.5" customHeight="1">
      <c r="A2653" s="838">
        <f t="shared" si="1061"/>
        <v>24</v>
      </c>
      <c r="B2653" s="911" t="s">
        <v>183</v>
      </c>
      <c r="C2653" s="844" t="s">
        <v>66</v>
      </c>
      <c r="D2653" s="907">
        <v>30</v>
      </c>
      <c r="E2653" s="1060">
        <v>30</v>
      </c>
      <c r="F2653" s="1103"/>
      <c r="G2653" s="1120"/>
      <c r="H2653" s="1121">
        <v>0.1</v>
      </c>
      <c r="I2653" s="1077"/>
      <c r="J2653" s="1060">
        <f t="shared" si="1052"/>
        <v>3</v>
      </c>
      <c r="K2653" s="1103"/>
      <c r="L2653" s="1071"/>
      <c r="M2653" s="1063">
        <v>0.2</v>
      </c>
      <c r="N2653" s="1063"/>
      <c r="O2653" s="1060">
        <f t="shared" si="1067"/>
        <v>6</v>
      </c>
      <c r="P2653" s="1056"/>
      <c r="Q2653" s="1071"/>
      <c r="R2653" s="1063">
        <v>0.2</v>
      </c>
      <c r="S2653" s="1063"/>
      <c r="T2653" s="1079">
        <f t="shared" si="1053"/>
        <v>6</v>
      </c>
      <c r="U2653" s="1061">
        <f t="shared" si="1072"/>
        <v>0</v>
      </c>
      <c r="V2653" s="1071">
        <f t="shared" si="1065"/>
        <v>0</v>
      </c>
      <c r="W2653" s="1063">
        <f t="shared" si="1065"/>
        <v>0.5</v>
      </c>
      <c r="X2653" s="1063">
        <f t="shared" si="1065"/>
        <v>0</v>
      </c>
      <c r="Y2653" s="1060">
        <f t="shared" si="1065"/>
        <v>15</v>
      </c>
      <c r="Z2653" s="1080">
        <f t="shared" si="1062"/>
        <v>24</v>
      </c>
      <c r="AA2653" s="1081" t="str">
        <f t="shared" si="1059"/>
        <v>Nghệ tươi</v>
      </c>
      <c r="AB2653" s="1082" t="str">
        <f t="shared" si="1059"/>
        <v>kg</v>
      </c>
      <c r="AC2653" s="1083">
        <f t="shared" si="1059"/>
        <v>30</v>
      </c>
      <c r="AD2653" s="1089">
        <f t="shared" si="1059"/>
        <v>30</v>
      </c>
      <c r="AE2653" s="1071">
        <f t="shared" si="1068"/>
        <v>0</v>
      </c>
      <c r="AF2653" s="1071">
        <f t="shared" si="1068"/>
        <v>0</v>
      </c>
      <c r="AG2653" s="1071">
        <f t="shared" si="1068"/>
        <v>4.8</v>
      </c>
      <c r="AH2653" s="1071">
        <f t="shared" si="1068"/>
        <v>0</v>
      </c>
      <c r="AI2653" s="1060">
        <f t="shared" si="1060"/>
        <v>144</v>
      </c>
      <c r="AJ2653" s="1102">
        <f t="shared" si="1069"/>
        <v>0</v>
      </c>
      <c r="AK2653" s="1102">
        <f t="shared" si="1069"/>
        <v>0</v>
      </c>
      <c r="AL2653" s="1112"/>
      <c r="AM2653" s="1102">
        <f t="shared" si="1070"/>
        <v>0</v>
      </c>
      <c r="AN2653" s="1085">
        <f t="shared" si="1071"/>
        <v>0</v>
      </c>
      <c r="AO2653" s="1061">
        <f t="shared" si="1057"/>
        <v>0</v>
      </c>
      <c r="AP2653" s="1061">
        <f t="shared" si="1057"/>
        <v>0</v>
      </c>
      <c r="AQ2653" s="1061">
        <f t="shared" si="1057"/>
        <v>0.5</v>
      </c>
      <c r="AR2653" s="1061">
        <f t="shared" si="1057"/>
        <v>0</v>
      </c>
      <c r="AS2653" s="1061">
        <f t="shared" si="1057"/>
        <v>15</v>
      </c>
      <c r="AT2653" s="850">
        <f t="shared" si="1063"/>
        <v>0</v>
      </c>
      <c r="AU2653" s="893" t="s">
        <v>807</v>
      </c>
      <c r="AV2653" s="894"/>
      <c r="AW2653" s="894"/>
      <c r="AX2653" s="894"/>
      <c r="AY2653" s="894"/>
      <c r="AZ2653" s="912"/>
    </row>
    <row r="2654" spans="1:52" ht="13.5" customHeight="1">
      <c r="A2654" s="838">
        <f t="shared" si="1061"/>
        <v>25</v>
      </c>
      <c r="B2654" s="911" t="s">
        <v>142</v>
      </c>
      <c r="C2654" s="844" t="s">
        <v>66</v>
      </c>
      <c r="D2654" s="907">
        <v>35</v>
      </c>
      <c r="E2654" s="1060">
        <v>35</v>
      </c>
      <c r="F2654" s="1061"/>
      <c r="G2654" s="1120"/>
      <c r="H2654" s="1063"/>
      <c r="I2654" s="1077"/>
      <c r="J2654" s="1060">
        <f t="shared" si="1052"/>
        <v>0</v>
      </c>
      <c r="K2654" s="1103"/>
      <c r="L2654" s="1071"/>
      <c r="M2654" s="1063"/>
      <c r="N2654" s="1063"/>
      <c r="O2654" s="1060">
        <f t="shared" si="1067"/>
        <v>0</v>
      </c>
      <c r="P2654" s="1122"/>
      <c r="Q2654" s="1071"/>
      <c r="R2654" s="1063"/>
      <c r="S2654" s="1063"/>
      <c r="T2654" s="1079">
        <f t="shared" si="1053"/>
        <v>0</v>
      </c>
      <c r="U2654" s="1061">
        <f t="shared" si="1072"/>
        <v>0</v>
      </c>
      <c r="V2654" s="1071">
        <f t="shared" si="1065"/>
        <v>0</v>
      </c>
      <c r="W2654" s="1063">
        <f t="shared" si="1065"/>
        <v>0</v>
      </c>
      <c r="X2654" s="1063">
        <f t="shared" si="1065"/>
        <v>0</v>
      </c>
      <c r="Y2654" s="1060">
        <f t="shared" si="1065"/>
        <v>0</v>
      </c>
      <c r="Z2654" s="1080">
        <f t="shared" si="1062"/>
        <v>25</v>
      </c>
      <c r="AA2654" s="1081" t="str">
        <f t="shared" si="1059"/>
        <v>Gừng tươi</v>
      </c>
      <c r="AB2654" s="1082" t="str">
        <f t="shared" si="1059"/>
        <v>kg</v>
      </c>
      <c r="AC2654" s="1083">
        <f t="shared" si="1059"/>
        <v>35</v>
      </c>
      <c r="AD2654" s="1089">
        <f t="shared" si="1059"/>
        <v>35</v>
      </c>
      <c r="AE2654" s="1071">
        <f t="shared" si="1068"/>
        <v>0</v>
      </c>
      <c r="AF2654" s="1071">
        <f t="shared" si="1068"/>
        <v>0</v>
      </c>
      <c r="AG2654" s="1071">
        <f t="shared" si="1068"/>
        <v>4.299999999999998</v>
      </c>
      <c r="AH2654" s="1071">
        <f t="shared" si="1068"/>
        <v>0</v>
      </c>
      <c r="AI2654" s="1060">
        <f t="shared" si="1060"/>
        <v>150.49999999999994</v>
      </c>
      <c r="AJ2654" s="1102">
        <f t="shared" si="1069"/>
        <v>0</v>
      </c>
      <c r="AK2654" s="1102">
        <f t="shared" si="1069"/>
        <v>0</v>
      </c>
      <c r="AL2654" s="1112"/>
      <c r="AM2654" s="1102">
        <f t="shared" si="1070"/>
        <v>0</v>
      </c>
      <c r="AN2654" s="1085">
        <f t="shared" si="1071"/>
        <v>0</v>
      </c>
      <c r="AO2654" s="1061">
        <f t="shared" si="1057"/>
        <v>0</v>
      </c>
      <c r="AP2654" s="1061">
        <f t="shared" si="1057"/>
        <v>0</v>
      </c>
      <c r="AQ2654" s="1061">
        <f t="shared" si="1057"/>
        <v>0</v>
      </c>
      <c r="AR2654" s="1061">
        <f t="shared" si="1057"/>
        <v>0</v>
      </c>
      <c r="AS2654" s="1061">
        <f t="shared" si="1057"/>
        <v>0</v>
      </c>
      <c r="AT2654" s="850">
        <f t="shared" si="1063"/>
        <v>0</v>
      </c>
      <c r="AU2654" s="4" t="s">
        <v>808</v>
      </c>
      <c r="AV2654" s="3"/>
      <c r="AW2654" s="3"/>
      <c r="AX2654" s="3"/>
      <c r="AY2654" s="3"/>
      <c r="AZ2654" s="870">
        <f>Y2700</f>
        <v>2266.2999999999965</v>
      </c>
    </row>
    <row r="2655" spans="1:52" ht="13.5" customHeight="1">
      <c r="A2655" s="838">
        <f t="shared" si="1061"/>
        <v>26</v>
      </c>
      <c r="B2655" s="911" t="s">
        <v>51</v>
      </c>
      <c r="C2655" s="844" t="s">
        <v>66</v>
      </c>
      <c r="D2655" s="907">
        <v>100</v>
      </c>
      <c r="E2655" s="1060">
        <v>100</v>
      </c>
      <c r="F2655" s="1061"/>
      <c r="G2655" s="1120"/>
      <c r="H2655" s="1063"/>
      <c r="I2655" s="1077"/>
      <c r="J2655" s="1060">
        <f t="shared" si="1052"/>
        <v>0</v>
      </c>
      <c r="K2655" s="1065"/>
      <c r="L2655" s="1071"/>
      <c r="M2655" s="1119"/>
      <c r="N2655" s="1063"/>
      <c r="O2655" s="1060">
        <f t="shared" si="1067"/>
        <v>0</v>
      </c>
      <c r="P2655" s="1056"/>
      <c r="Q2655" s="1065"/>
      <c r="R2655" s="1100"/>
      <c r="S2655" s="1063"/>
      <c r="T2655" s="1079">
        <f t="shared" si="1053"/>
        <v>0</v>
      </c>
      <c r="U2655" s="1061">
        <f t="shared" si="1072"/>
        <v>0</v>
      </c>
      <c r="V2655" s="1071">
        <f t="shared" si="1065"/>
        <v>0</v>
      </c>
      <c r="W2655" s="1063">
        <f t="shared" si="1065"/>
        <v>0</v>
      </c>
      <c r="X2655" s="1063">
        <f t="shared" si="1065"/>
        <v>0</v>
      </c>
      <c r="Y2655" s="1060">
        <f t="shared" si="1065"/>
        <v>0</v>
      </c>
      <c r="Z2655" s="1080">
        <f t="shared" si="1062"/>
        <v>26</v>
      </c>
      <c r="AA2655" s="1081" t="str">
        <f t="shared" si="1059"/>
        <v>Tép khô</v>
      </c>
      <c r="AB2655" s="1082" t="str">
        <f t="shared" si="1059"/>
        <v>kg</v>
      </c>
      <c r="AC2655" s="1083">
        <f t="shared" si="1059"/>
        <v>100</v>
      </c>
      <c r="AD2655" s="1089">
        <f t="shared" si="1059"/>
        <v>100</v>
      </c>
      <c r="AE2655" s="1071">
        <f t="shared" si="1068"/>
        <v>0</v>
      </c>
      <c r="AF2655" s="1071">
        <f t="shared" si="1068"/>
        <v>0</v>
      </c>
      <c r="AG2655" s="1071">
        <f t="shared" si="1068"/>
        <v>0.39999999999999963</v>
      </c>
      <c r="AH2655" s="1071">
        <f t="shared" si="1068"/>
        <v>0</v>
      </c>
      <c r="AI2655" s="1060">
        <f t="shared" si="1060"/>
        <v>39.999999999999964</v>
      </c>
      <c r="AJ2655" s="1102">
        <f t="shared" si="1069"/>
        <v>0</v>
      </c>
      <c r="AK2655" s="1102">
        <f t="shared" si="1069"/>
        <v>0</v>
      </c>
      <c r="AL2655" s="1112"/>
      <c r="AM2655" s="1102">
        <f t="shared" si="1070"/>
        <v>0</v>
      </c>
      <c r="AN2655" s="1085">
        <f t="shared" si="1071"/>
        <v>0</v>
      </c>
      <c r="AO2655" s="1061">
        <f t="shared" si="1057"/>
        <v>0</v>
      </c>
      <c r="AP2655" s="1061">
        <f t="shared" si="1057"/>
        <v>0</v>
      </c>
      <c r="AQ2655" s="1061">
        <f t="shared" si="1057"/>
        <v>0</v>
      </c>
      <c r="AR2655" s="1061">
        <f t="shared" si="1057"/>
        <v>0</v>
      </c>
      <c r="AS2655" s="1061">
        <f t="shared" si="1057"/>
        <v>0</v>
      </c>
      <c r="AT2655" s="850">
        <f t="shared" si="1063"/>
        <v>0</v>
      </c>
      <c r="AU2655" s="4" t="s">
        <v>809</v>
      </c>
      <c r="AV2655" s="3"/>
      <c r="AW2655" s="3"/>
      <c r="AX2655" s="3"/>
      <c r="AY2655" s="3"/>
      <c r="AZ2655" s="913">
        <f>Y2701</f>
        <v>0</v>
      </c>
    </row>
    <row r="2656" spans="1:52" ht="13.5" customHeight="1">
      <c r="A2656" s="838">
        <f t="shared" si="1061"/>
        <v>27</v>
      </c>
      <c r="B2656" s="920" t="s">
        <v>854</v>
      </c>
      <c r="C2656" s="817" t="s">
        <v>66</v>
      </c>
      <c r="D2656" s="839">
        <v>50</v>
      </c>
      <c r="E2656" s="921">
        <v>50</v>
      </c>
      <c r="F2656" s="1061"/>
      <c r="G2656" s="1123"/>
      <c r="H2656" s="1063">
        <v>0.2</v>
      </c>
      <c r="I2656" s="1077"/>
      <c r="J2656" s="1060">
        <f t="shared" si="1052"/>
        <v>10</v>
      </c>
      <c r="K2656" s="1065"/>
      <c r="L2656" s="1124"/>
      <c r="M2656" s="1063">
        <v>0.4</v>
      </c>
      <c r="N2656" s="1063"/>
      <c r="O2656" s="1060">
        <f t="shared" si="1067"/>
        <v>20</v>
      </c>
      <c r="P2656" s="1093"/>
      <c r="Q2656" s="1065"/>
      <c r="R2656" s="1100">
        <v>0.4</v>
      </c>
      <c r="S2656" s="1062"/>
      <c r="T2656" s="1079">
        <f t="shared" si="1053"/>
        <v>20</v>
      </c>
      <c r="U2656" s="1061">
        <f t="shared" si="1072"/>
        <v>0</v>
      </c>
      <c r="V2656" s="1061">
        <f t="shared" si="1065"/>
        <v>0</v>
      </c>
      <c r="W2656" s="1063">
        <f t="shared" si="1065"/>
        <v>1</v>
      </c>
      <c r="X2656" s="1063">
        <f t="shared" si="1065"/>
        <v>0</v>
      </c>
      <c r="Y2656" s="1060">
        <f t="shared" si="1065"/>
        <v>50</v>
      </c>
      <c r="Z2656" s="1080">
        <f t="shared" si="1062"/>
        <v>27</v>
      </c>
      <c r="AA2656" s="1081" t="str">
        <f t="shared" si="1059"/>
        <v xml:space="preserve">ớt quả </v>
      </c>
      <c r="AB2656" s="1082" t="str">
        <f t="shared" si="1059"/>
        <v>kg</v>
      </c>
      <c r="AC2656" s="1083">
        <f t="shared" si="1059"/>
        <v>50</v>
      </c>
      <c r="AD2656" s="1089">
        <f t="shared" si="1059"/>
        <v>50</v>
      </c>
      <c r="AE2656" s="1071">
        <f t="shared" si="1068"/>
        <v>0</v>
      </c>
      <c r="AF2656" s="1071">
        <f t="shared" si="1068"/>
        <v>0</v>
      </c>
      <c r="AG2656" s="1071">
        <f t="shared" si="1068"/>
        <v>6.4</v>
      </c>
      <c r="AH2656" s="1071">
        <f t="shared" si="1068"/>
        <v>0</v>
      </c>
      <c r="AI2656" s="1060">
        <f t="shared" si="1060"/>
        <v>320</v>
      </c>
      <c r="AJ2656" s="1102">
        <f t="shared" si="1069"/>
        <v>0</v>
      </c>
      <c r="AK2656" s="1102">
        <f t="shared" si="1069"/>
        <v>0</v>
      </c>
      <c r="AL2656" s="1112"/>
      <c r="AM2656" s="1102">
        <f t="shared" si="1070"/>
        <v>0</v>
      </c>
      <c r="AN2656" s="1085">
        <f t="shared" si="1071"/>
        <v>0</v>
      </c>
      <c r="AO2656" s="1061">
        <f t="shared" si="1057"/>
        <v>0</v>
      </c>
      <c r="AP2656" s="1061">
        <f t="shared" si="1057"/>
        <v>0</v>
      </c>
      <c r="AQ2656" s="1061">
        <f t="shared" si="1057"/>
        <v>1</v>
      </c>
      <c r="AR2656" s="1061">
        <f t="shared" si="1057"/>
        <v>0</v>
      </c>
      <c r="AS2656" s="1061">
        <f t="shared" si="1057"/>
        <v>50</v>
      </c>
      <c r="AT2656" s="850">
        <f t="shared" si="1063"/>
        <v>0</v>
      </c>
      <c r="AU2656" s="893"/>
      <c r="AV2656" s="894"/>
      <c r="AW2656" s="894"/>
      <c r="AX2656" s="894"/>
      <c r="AY2656" s="894"/>
      <c r="AZ2656" s="917"/>
    </row>
    <row r="2657" spans="1:52" ht="13.5" customHeight="1">
      <c r="A2657" s="838">
        <f t="shared" si="1061"/>
        <v>28</v>
      </c>
      <c r="B2657" s="1052" t="s">
        <v>168</v>
      </c>
      <c r="C2657" s="817" t="s">
        <v>66</v>
      </c>
      <c r="D2657" s="839">
        <v>100</v>
      </c>
      <c r="E2657" s="921">
        <v>91</v>
      </c>
      <c r="F2657" s="1061"/>
      <c r="G2657" s="1086"/>
      <c r="H2657" s="1063"/>
      <c r="I2657" s="1077"/>
      <c r="J2657" s="1060">
        <f t="shared" si="1052"/>
        <v>0</v>
      </c>
      <c r="K2657" s="1061"/>
      <c r="L2657" s="1065">
        <v>3</v>
      </c>
      <c r="M2657" s="1063"/>
      <c r="N2657" s="1062"/>
      <c r="O2657" s="1060">
        <f t="shared" si="1067"/>
        <v>273</v>
      </c>
      <c r="P2657" s="1093"/>
      <c r="Q2657" s="1065"/>
      <c r="R2657" s="1100"/>
      <c r="S2657" s="1062"/>
      <c r="T2657" s="1079">
        <f t="shared" si="1053"/>
        <v>0</v>
      </c>
      <c r="U2657" s="1061">
        <f t="shared" si="1072"/>
        <v>0</v>
      </c>
      <c r="V2657" s="1061">
        <f t="shared" si="1065"/>
        <v>3</v>
      </c>
      <c r="W2657" s="1063">
        <f t="shared" si="1065"/>
        <v>0</v>
      </c>
      <c r="X2657" s="1062">
        <f t="shared" si="1065"/>
        <v>0</v>
      </c>
      <c r="Y2657" s="1060">
        <f t="shared" si="1065"/>
        <v>273</v>
      </c>
      <c r="Z2657" s="1080">
        <f t="shared" si="1062"/>
        <v>28</v>
      </c>
      <c r="AA2657" s="1126" t="str">
        <f t="shared" si="1059"/>
        <v>Thịt gà mía</v>
      </c>
      <c r="AB2657" s="1082" t="str">
        <f t="shared" si="1059"/>
        <v>kg</v>
      </c>
      <c r="AC2657" s="1083">
        <f t="shared" si="1059"/>
        <v>100</v>
      </c>
      <c r="AD2657" s="1089">
        <f t="shared" si="1059"/>
        <v>91</v>
      </c>
      <c r="AE2657" s="1071">
        <f t="shared" si="1068"/>
        <v>0</v>
      </c>
      <c r="AF2657" s="1071">
        <f t="shared" si="1068"/>
        <v>0</v>
      </c>
      <c r="AG2657" s="1071">
        <f t="shared" si="1068"/>
        <v>0</v>
      </c>
      <c r="AH2657" s="1071">
        <f t="shared" si="1068"/>
        <v>0</v>
      </c>
      <c r="AI2657" s="1060">
        <f t="shared" si="1060"/>
        <v>0</v>
      </c>
      <c r="AJ2657" s="1102">
        <f t="shared" si="1069"/>
        <v>0</v>
      </c>
      <c r="AK2657" s="1102">
        <f t="shared" si="1069"/>
        <v>3</v>
      </c>
      <c r="AL2657" s="1102">
        <f t="shared" si="1069"/>
        <v>0</v>
      </c>
      <c r="AM2657" s="1102">
        <f t="shared" si="1070"/>
        <v>0</v>
      </c>
      <c r="AN2657" s="1085">
        <f t="shared" si="1071"/>
        <v>273</v>
      </c>
      <c r="AO2657" s="1061">
        <f t="shared" si="1057"/>
        <v>0</v>
      </c>
      <c r="AP2657" s="1061">
        <f t="shared" si="1057"/>
        <v>3</v>
      </c>
      <c r="AQ2657" s="1061">
        <f t="shared" si="1057"/>
        <v>0</v>
      </c>
      <c r="AR2657" s="1061">
        <f t="shared" si="1057"/>
        <v>0</v>
      </c>
      <c r="AS2657" s="1061">
        <f t="shared" si="1057"/>
        <v>273</v>
      </c>
      <c r="AT2657" s="850">
        <f t="shared" si="1063"/>
        <v>27</v>
      </c>
      <c r="AU2657" s="893"/>
      <c r="AV2657" s="894"/>
      <c r="AW2657" s="894"/>
      <c r="AX2657" s="894"/>
      <c r="AY2657" s="894"/>
      <c r="AZ2657" s="918"/>
    </row>
    <row r="2658" spans="1:52" ht="13.5" customHeight="1">
      <c r="A2658" s="838">
        <f t="shared" si="1061"/>
        <v>29</v>
      </c>
      <c r="B2658" s="1052" t="s">
        <v>925</v>
      </c>
      <c r="C2658" s="817" t="s">
        <v>66</v>
      </c>
      <c r="D2658" s="839">
        <v>125</v>
      </c>
      <c r="E2658" s="921">
        <v>125</v>
      </c>
      <c r="F2658" s="1061"/>
      <c r="G2658" s="1090">
        <v>2</v>
      </c>
      <c r="H2658" s="1063"/>
      <c r="I2658" s="1077"/>
      <c r="J2658" s="1060">
        <f t="shared" si="1052"/>
        <v>250</v>
      </c>
      <c r="K2658" s="1061"/>
      <c r="L2658" s="1065">
        <v>2</v>
      </c>
      <c r="M2658" s="1063"/>
      <c r="N2658" s="1127"/>
      <c r="O2658" s="1060">
        <f t="shared" si="1067"/>
        <v>250</v>
      </c>
      <c r="P2658" s="1056"/>
      <c r="Q2658" s="1065"/>
      <c r="R2658" s="1100"/>
      <c r="S2658" s="1062"/>
      <c r="T2658" s="1079">
        <f t="shared" si="1053"/>
        <v>0</v>
      </c>
      <c r="U2658" s="1061">
        <f t="shared" si="1072"/>
        <v>0</v>
      </c>
      <c r="V2658" s="1061">
        <f t="shared" si="1065"/>
        <v>4</v>
      </c>
      <c r="W2658" s="1063">
        <f t="shared" si="1065"/>
        <v>0</v>
      </c>
      <c r="X2658" s="1062">
        <f t="shared" si="1065"/>
        <v>0</v>
      </c>
      <c r="Y2658" s="1060">
        <f t="shared" si="1065"/>
        <v>500</v>
      </c>
      <c r="Z2658" s="1080">
        <f t="shared" si="1062"/>
        <v>29</v>
      </c>
      <c r="AA2658" s="1126" t="str">
        <f t="shared" si="1059"/>
        <v>Thịt ĐL</v>
      </c>
      <c r="AB2658" s="1082" t="str">
        <f t="shared" si="1059"/>
        <v>kg</v>
      </c>
      <c r="AC2658" s="1083">
        <f t="shared" si="1059"/>
        <v>125</v>
      </c>
      <c r="AD2658" s="1089">
        <f t="shared" si="1059"/>
        <v>125</v>
      </c>
      <c r="AE2658" s="1071">
        <f t="shared" si="1068"/>
        <v>0</v>
      </c>
      <c r="AF2658" s="1071">
        <f t="shared" si="1068"/>
        <v>0</v>
      </c>
      <c r="AG2658" s="1071">
        <f t="shared" si="1068"/>
        <v>0</v>
      </c>
      <c r="AH2658" s="1071">
        <f t="shared" si="1068"/>
        <v>0</v>
      </c>
      <c r="AI2658" s="1060">
        <f t="shared" si="1060"/>
        <v>0</v>
      </c>
      <c r="AJ2658" s="1102">
        <f t="shared" si="1069"/>
        <v>0</v>
      </c>
      <c r="AK2658" s="1102">
        <f t="shared" si="1069"/>
        <v>4</v>
      </c>
      <c r="AL2658" s="1102">
        <f t="shared" si="1069"/>
        <v>0</v>
      </c>
      <c r="AM2658" s="1102">
        <f t="shared" si="1070"/>
        <v>0</v>
      </c>
      <c r="AN2658" s="1085">
        <f t="shared" si="1071"/>
        <v>500</v>
      </c>
      <c r="AO2658" s="1061">
        <f t="shared" si="1057"/>
        <v>0</v>
      </c>
      <c r="AP2658" s="1061">
        <f t="shared" si="1057"/>
        <v>4</v>
      </c>
      <c r="AQ2658" s="1061">
        <f t="shared" si="1057"/>
        <v>0</v>
      </c>
      <c r="AR2658" s="1061">
        <f t="shared" si="1057"/>
        <v>0</v>
      </c>
      <c r="AS2658" s="1061">
        <f t="shared" si="1057"/>
        <v>500</v>
      </c>
      <c r="AT2658" s="850">
        <f t="shared" si="1063"/>
        <v>0</v>
      </c>
      <c r="AU2658" s="893"/>
      <c r="AV2658" s="894"/>
      <c r="AW2658" s="894"/>
      <c r="AX2658" s="894"/>
      <c r="AY2658" s="894"/>
      <c r="AZ2658" s="918"/>
    </row>
    <row r="2659" spans="1:52" ht="13.5" customHeight="1">
      <c r="A2659" s="838">
        <f t="shared" si="1061"/>
        <v>30</v>
      </c>
      <c r="B2659" s="1052" t="s">
        <v>157</v>
      </c>
      <c r="C2659" s="817" t="s">
        <v>66</v>
      </c>
      <c r="D2659" s="839">
        <v>140</v>
      </c>
      <c r="E2659" s="921">
        <v>140</v>
      </c>
      <c r="F2659" s="1061"/>
      <c r="G2659" s="1090"/>
      <c r="H2659" s="1063"/>
      <c r="I2659" s="1128"/>
      <c r="J2659" s="1060">
        <f t="shared" si="1052"/>
        <v>0</v>
      </c>
      <c r="K2659" s="1065"/>
      <c r="L2659" s="1065">
        <v>1.7</v>
      </c>
      <c r="M2659" s="1119"/>
      <c r="N2659" s="1063"/>
      <c r="O2659" s="1060">
        <f t="shared" si="1067"/>
        <v>238</v>
      </c>
      <c r="P2659" s="1056"/>
      <c r="Q2659" s="1065"/>
      <c r="R2659" s="1100"/>
      <c r="S2659" s="1063" t="s">
        <v>888</v>
      </c>
      <c r="T2659" s="1079">
        <f t="shared" si="1053"/>
        <v>0</v>
      </c>
      <c r="U2659" s="1061">
        <f t="shared" si="1072"/>
        <v>0</v>
      </c>
      <c r="V2659" s="1061">
        <f t="shared" si="1065"/>
        <v>1.7</v>
      </c>
      <c r="W2659" s="1063">
        <f t="shared" si="1065"/>
        <v>0</v>
      </c>
      <c r="X2659" s="1063">
        <f t="shared" si="1065"/>
        <v>0</v>
      </c>
      <c r="Y2659" s="1060">
        <f t="shared" si="1065"/>
        <v>238</v>
      </c>
      <c r="Z2659" s="1080">
        <f t="shared" si="1062"/>
        <v>30</v>
      </c>
      <c r="AA2659" s="1126" t="str">
        <f t="shared" si="1059"/>
        <v>Tôm</v>
      </c>
      <c r="AB2659" s="1082" t="str">
        <f t="shared" si="1059"/>
        <v>kg</v>
      </c>
      <c r="AC2659" s="1083">
        <f t="shared" si="1059"/>
        <v>140</v>
      </c>
      <c r="AD2659" s="1089">
        <f t="shared" si="1059"/>
        <v>140</v>
      </c>
      <c r="AE2659" s="1071">
        <f t="shared" si="1068"/>
        <v>0</v>
      </c>
      <c r="AF2659" s="1071">
        <f t="shared" si="1068"/>
        <v>0</v>
      </c>
      <c r="AG2659" s="1071">
        <f t="shared" si="1068"/>
        <v>0</v>
      </c>
      <c r="AH2659" s="1071">
        <f t="shared" si="1068"/>
        <v>0</v>
      </c>
      <c r="AI2659" s="1060">
        <f t="shared" si="1060"/>
        <v>0</v>
      </c>
      <c r="AJ2659" s="1102">
        <f t="shared" si="1069"/>
        <v>0</v>
      </c>
      <c r="AK2659" s="1102">
        <f t="shared" si="1069"/>
        <v>1.7</v>
      </c>
      <c r="AL2659" s="1102">
        <f t="shared" si="1069"/>
        <v>0</v>
      </c>
      <c r="AM2659" s="1102">
        <f t="shared" si="1070"/>
        <v>0</v>
      </c>
      <c r="AN2659" s="1085">
        <f t="shared" si="1071"/>
        <v>238</v>
      </c>
      <c r="AO2659" s="1061">
        <f t="shared" si="1057"/>
        <v>0</v>
      </c>
      <c r="AP2659" s="1061">
        <f t="shared" si="1057"/>
        <v>1.7</v>
      </c>
      <c r="AQ2659" s="1061">
        <f t="shared" si="1057"/>
        <v>0</v>
      </c>
      <c r="AR2659" s="1061">
        <f t="shared" si="1057"/>
        <v>0</v>
      </c>
      <c r="AS2659" s="1061">
        <f t="shared" si="1057"/>
        <v>238</v>
      </c>
      <c r="AT2659" s="850">
        <f t="shared" si="1063"/>
        <v>0</v>
      </c>
      <c r="AU2659" s="893"/>
      <c r="AV2659" s="894"/>
      <c r="AW2659" s="894"/>
      <c r="AX2659" s="894"/>
      <c r="AY2659" s="894"/>
      <c r="AZ2659" s="918"/>
    </row>
    <row r="2660" spans="1:52" ht="13.5" customHeight="1">
      <c r="A2660" s="838">
        <f t="shared" si="1061"/>
        <v>31</v>
      </c>
      <c r="B2660" s="1053" t="s">
        <v>899</v>
      </c>
      <c r="C2660" s="817" t="s">
        <v>786</v>
      </c>
      <c r="D2660" s="839">
        <v>100</v>
      </c>
      <c r="E2660" s="921">
        <v>100</v>
      </c>
      <c r="F2660" s="1061"/>
      <c r="G2660" s="1086"/>
      <c r="H2660" s="1063" t="s">
        <v>883</v>
      </c>
      <c r="I2660" s="1077" t="s">
        <v>883</v>
      </c>
      <c r="J2660" s="1060">
        <f t="shared" si="1052"/>
        <v>0</v>
      </c>
      <c r="K2660" s="1065"/>
      <c r="L2660" s="1065">
        <v>1.7</v>
      </c>
      <c r="M2660" s="1063"/>
      <c r="N2660" s="1063"/>
      <c r="O2660" s="1060">
        <f t="shared" si="1067"/>
        <v>170</v>
      </c>
      <c r="P2660" s="1093"/>
      <c r="Q2660" s="1065"/>
      <c r="R2660" s="1100"/>
      <c r="S2660" s="1063"/>
      <c r="T2660" s="1079">
        <f t="shared" si="1053"/>
        <v>0</v>
      </c>
      <c r="U2660" s="1061">
        <f t="shared" si="1072"/>
        <v>0</v>
      </c>
      <c r="V2660" s="1061">
        <f t="shared" si="1065"/>
        <v>1.7</v>
      </c>
      <c r="W2660" s="1063">
        <f t="shared" si="1065"/>
        <v>0</v>
      </c>
      <c r="X2660" s="1063">
        <f t="shared" si="1065"/>
        <v>0</v>
      </c>
      <c r="Y2660" s="1060">
        <f t="shared" si="1065"/>
        <v>170</v>
      </c>
      <c r="Z2660" s="1080">
        <f t="shared" si="1062"/>
        <v>31</v>
      </c>
      <c r="AA2660" s="1126" t="str">
        <f t="shared" si="1059"/>
        <v>Chả hải sản</v>
      </c>
      <c r="AB2660" s="1082" t="str">
        <f t="shared" si="1059"/>
        <v>quả</v>
      </c>
      <c r="AC2660" s="1083">
        <f t="shared" si="1059"/>
        <v>100</v>
      </c>
      <c r="AD2660" s="1089">
        <f t="shared" si="1059"/>
        <v>100</v>
      </c>
      <c r="AE2660" s="1071">
        <f t="shared" si="1068"/>
        <v>0</v>
      </c>
      <c r="AF2660" s="1071">
        <f t="shared" si="1068"/>
        <v>0</v>
      </c>
      <c r="AG2660" s="1071">
        <f t="shared" si="1068"/>
        <v>0</v>
      </c>
      <c r="AH2660" s="1071">
        <f t="shared" si="1068"/>
        <v>0</v>
      </c>
      <c r="AI2660" s="1060">
        <f t="shared" si="1060"/>
        <v>0</v>
      </c>
      <c r="AJ2660" s="1102">
        <f t="shared" si="1069"/>
        <v>0</v>
      </c>
      <c r="AK2660" s="1102">
        <f t="shared" si="1069"/>
        <v>1.7</v>
      </c>
      <c r="AL2660" s="1102">
        <f t="shared" si="1069"/>
        <v>0</v>
      </c>
      <c r="AM2660" s="1102">
        <f t="shared" si="1070"/>
        <v>0</v>
      </c>
      <c r="AN2660" s="1085">
        <f t="shared" si="1071"/>
        <v>170</v>
      </c>
      <c r="AO2660" s="1061">
        <f t="shared" si="1057"/>
        <v>0</v>
      </c>
      <c r="AP2660" s="1061">
        <f t="shared" si="1057"/>
        <v>1.7</v>
      </c>
      <c r="AQ2660" s="1061">
        <f t="shared" si="1057"/>
        <v>0</v>
      </c>
      <c r="AR2660" s="1061">
        <f t="shared" si="1057"/>
        <v>0</v>
      </c>
      <c r="AS2660" s="1061">
        <f t="shared" si="1057"/>
        <v>170</v>
      </c>
      <c r="AT2660" s="850">
        <f t="shared" si="1063"/>
        <v>0</v>
      </c>
      <c r="AU2660" s="922"/>
      <c r="AV2660" s="861"/>
      <c r="AW2660" s="861"/>
      <c r="AX2660" s="861"/>
      <c r="AY2660" s="861"/>
      <c r="AZ2660" s="851"/>
    </row>
    <row r="2661" spans="1:52" ht="13.5" customHeight="1">
      <c r="A2661" s="838">
        <f t="shared" si="1061"/>
        <v>32</v>
      </c>
      <c r="B2661" s="1052" t="s">
        <v>3</v>
      </c>
      <c r="C2661" s="817" t="s">
        <v>66</v>
      </c>
      <c r="D2661" s="839">
        <v>12</v>
      </c>
      <c r="E2661" s="921">
        <v>12</v>
      </c>
      <c r="F2661" s="1061"/>
      <c r="G2661" s="1086"/>
      <c r="H2661" s="1129"/>
      <c r="I2661" s="1091"/>
      <c r="J2661" s="1060">
        <f t="shared" si="1052"/>
        <v>0</v>
      </c>
      <c r="K2661" s="1061"/>
      <c r="L2661" s="1065">
        <v>5</v>
      </c>
      <c r="M2661" s="1063"/>
      <c r="N2661" s="1063"/>
      <c r="O2661" s="1060">
        <f t="shared" si="1067"/>
        <v>60</v>
      </c>
      <c r="P2661" s="1093"/>
      <c r="Q2661" s="1065"/>
      <c r="R2661" s="1100"/>
      <c r="S2661" s="1063"/>
      <c r="T2661" s="1079">
        <f t="shared" si="1053"/>
        <v>0</v>
      </c>
      <c r="U2661" s="1061">
        <f t="shared" si="1072"/>
        <v>0</v>
      </c>
      <c r="V2661" s="1061">
        <f t="shared" si="1065"/>
        <v>5</v>
      </c>
      <c r="W2661" s="1063">
        <f t="shared" si="1065"/>
        <v>0</v>
      </c>
      <c r="X2661" s="1063">
        <f t="shared" si="1065"/>
        <v>0</v>
      </c>
      <c r="Y2661" s="1060">
        <f t="shared" si="1065"/>
        <v>60</v>
      </c>
      <c r="Z2661" s="1080">
        <f t="shared" si="1062"/>
        <v>32</v>
      </c>
      <c r="AA2661" s="1126" t="str">
        <f t="shared" si="1059"/>
        <v>Đậu phụ</v>
      </c>
      <c r="AB2661" s="1082" t="str">
        <f t="shared" si="1059"/>
        <v>kg</v>
      </c>
      <c r="AC2661" s="1083">
        <f t="shared" si="1059"/>
        <v>12</v>
      </c>
      <c r="AD2661" s="1089">
        <f t="shared" si="1059"/>
        <v>12</v>
      </c>
      <c r="AE2661" s="1071">
        <f t="shared" si="1068"/>
        <v>0</v>
      </c>
      <c r="AF2661" s="1071">
        <f t="shared" si="1068"/>
        <v>0</v>
      </c>
      <c r="AG2661" s="1071">
        <f t="shared" si="1068"/>
        <v>0</v>
      </c>
      <c r="AH2661" s="1071">
        <f t="shared" si="1068"/>
        <v>0</v>
      </c>
      <c r="AI2661" s="1060">
        <f t="shared" si="1060"/>
        <v>0</v>
      </c>
      <c r="AJ2661" s="1102">
        <f t="shared" si="1069"/>
        <v>0</v>
      </c>
      <c r="AK2661" s="1102">
        <f t="shared" si="1069"/>
        <v>5</v>
      </c>
      <c r="AL2661" s="1102">
        <f t="shared" si="1069"/>
        <v>0</v>
      </c>
      <c r="AM2661" s="1102">
        <f t="shared" si="1070"/>
        <v>0</v>
      </c>
      <c r="AN2661" s="1085">
        <f t="shared" si="1071"/>
        <v>60</v>
      </c>
      <c r="AO2661" s="1061">
        <f t="shared" si="1057"/>
        <v>0</v>
      </c>
      <c r="AP2661" s="1061">
        <f t="shared" si="1057"/>
        <v>5</v>
      </c>
      <c r="AQ2661" s="1061">
        <f t="shared" si="1057"/>
        <v>0</v>
      </c>
      <c r="AR2661" s="1061">
        <f t="shared" si="1057"/>
        <v>0</v>
      </c>
      <c r="AS2661" s="1061">
        <f t="shared" si="1057"/>
        <v>60</v>
      </c>
      <c r="AT2661" s="850">
        <f t="shared" si="1063"/>
        <v>0</v>
      </c>
      <c r="AU2661" s="922"/>
      <c r="AV2661" s="861"/>
      <c r="AW2661" s="861"/>
      <c r="AX2661" s="861"/>
      <c r="AY2661" s="861"/>
      <c r="AZ2661" s="851"/>
    </row>
    <row r="2662" spans="1:52" ht="13.5" customHeight="1">
      <c r="A2662" s="838">
        <f t="shared" si="1061"/>
        <v>33</v>
      </c>
      <c r="B2662" s="1052" t="s">
        <v>16</v>
      </c>
      <c r="C2662" s="817" t="s">
        <v>66</v>
      </c>
      <c r="D2662" s="839">
        <v>145</v>
      </c>
      <c r="E2662" s="921">
        <v>145</v>
      </c>
      <c r="F2662" s="1061"/>
      <c r="G2662" s="1090"/>
      <c r="H2662" s="1063"/>
      <c r="I2662" s="1077"/>
      <c r="J2662" s="1060">
        <f t="shared" si="1052"/>
        <v>0</v>
      </c>
      <c r="K2662" s="1061"/>
      <c r="L2662" s="1065"/>
      <c r="M2662" s="1063"/>
      <c r="N2662" s="1063"/>
      <c r="O2662" s="1060">
        <f t="shared" si="1067"/>
        <v>0</v>
      </c>
      <c r="P2662" s="1093"/>
      <c r="Q2662" s="1065">
        <v>2.5</v>
      </c>
      <c r="R2662" s="1100"/>
      <c r="S2662" s="1063"/>
      <c r="T2662" s="1079">
        <f t="shared" si="1053"/>
        <v>362.5</v>
      </c>
      <c r="U2662" s="1061">
        <f t="shared" si="1072"/>
        <v>0</v>
      </c>
      <c r="V2662" s="1061">
        <f t="shared" si="1065"/>
        <v>2.5</v>
      </c>
      <c r="W2662" s="1063">
        <f t="shared" si="1065"/>
        <v>0</v>
      </c>
      <c r="X2662" s="1063">
        <f t="shared" si="1065"/>
        <v>0</v>
      </c>
      <c r="Y2662" s="1060">
        <f t="shared" si="1065"/>
        <v>362.5</v>
      </c>
      <c r="Z2662" s="1080">
        <f t="shared" si="1062"/>
        <v>33</v>
      </c>
      <c r="AA2662" s="1126" t="str">
        <f t="shared" si="1059"/>
        <v>Thịt nạc</v>
      </c>
      <c r="AB2662" s="1082" t="str">
        <f t="shared" si="1059"/>
        <v>kg</v>
      </c>
      <c r="AC2662" s="1083">
        <f t="shared" si="1059"/>
        <v>145</v>
      </c>
      <c r="AD2662" s="1089">
        <f t="shared" si="1059"/>
        <v>145</v>
      </c>
      <c r="AE2662" s="1071">
        <f t="shared" si="1068"/>
        <v>0</v>
      </c>
      <c r="AF2662" s="1071">
        <f t="shared" si="1068"/>
        <v>0</v>
      </c>
      <c r="AG2662" s="1071">
        <f t="shared" si="1068"/>
        <v>0</v>
      </c>
      <c r="AH2662" s="1071">
        <f t="shared" si="1068"/>
        <v>0</v>
      </c>
      <c r="AI2662" s="1060">
        <f t="shared" si="1060"/>
        <v>0</v>
      </c>
      <c r="AJ2662" s="1102">
        <f t="shared" si="1069"/>
        <v>0</v>
      </c>
      <c r="AK2662" s="1102">
        <f t="shared" si="1069"/>
        <v>2.5</v>
      </c>
      <c r="AL2662" s="1102">
        <f t="shared" si="1069"/>
        <v>0</v>
      </c>
      <c r="AM2662" s="1102">
        <f t="shared" si="1070"/>
        <v>0</v>
      </c>
      <c r="AN2662" s="1085">
        <f t="shared" si="1071"/>
        <v>362.5</v>
      </c>
      <c r="AO2662" s="1061">
        <f t="shared" si="1057"/>
        <v>0</v>
      </c>
      <c r="AP2662" s="1061">
        <f t="shared" si="1057"/>
        <v>2.5</v>
      </c>
      <c r="AQ2662" s="1061">
        <f t="shared" si="1057"/>
        <v>0</v>
      </c>
      <c r="AR2662" s="1061">
        <f t="shared" si="1057"/>
        <v>0</v>
      </c>
      <c r="AS2662" s="1061">
        <f t="shared" si="1057"/>
        <v>362.5</v>
      </c>
      <c r="AT2662" s="850">
        <f t="shared" si="1063"/>
        <v>0</v>
      </c>
      <c r="AU2662" s="922"/>
      <c r="AV2662" s="861"/>
      <c r="AW2662" s="861"/>
      <c r="AX2662" s="861"/>
      <c r="AY2662" s="861"/>
      <c r="AZ2662" s="851"/>
    </row>
    <row r="2663" spans="1:52" ht="13.5" customHeight="1">
      <c r="A2663" s="838">
        <f t="shared" si="1061"/>
        <v>34</v>
      </c>
      <c r="B2663" s="1052" t="s">
        <v>416</v>
      </c>
      <c r="C2663" s="817" t="s">
        <v>66</v>
      </c>
      <c r="D2663" s="839">
        <v>90</v>
      </c>
      <c r="E2663" s="921">
        <v>83</v>
      </c>
      <c r="F2663" s="1061"/>
      <c r="G2663" s="1090"/>
      <c r="H2663" s="1063"/>
      <c r="I2663" s="1077"/>
      <c r="J2663" s="1060">
        <f t="shared" si="1052"/>
        <v>0</v>
      </c>
      <c r="K2663" s="1061"/>
      <c r="L2663" s="1065"/>
      <c r="M2663" s="1063"/>
      <c r="N2663" s="1063"/>
      <c r="O2663" s="1060">
        <f t="shared" si="1067"/>
        <v>0</v>
      </c>
      <c r="P2663" s="1093"/>
      <c r="Q2663" s="1065">
        <v>4.5</v>
      </c>
      <c r="R2663" s="1100"/>
      <c r="S2663" s="1063"/>
      <c r="T2663" s="1079">
        <f t="shared" si="1053"/>
        <v>373.5</v>
      </c>
      <c r="U2663" s="1061">
        <f t="shared" si="1072"/>
        <v>0</v>
      </c>
      <c r="V2663" s="1061">
        <f t="shared" si="1065"/>
        <v>4.5</v>
      </c>
      <c r="W2663" s="1063">
        <f t="shared" si="1065"/>
        <v>0</v>
      </c>
      <c r="X2663" s="1063">
        <f t="shared" si="1065"/>
        <v>0</v>
      </c>
      <c r="Y2663" s="1060">
        <f t="shared" si="1065"/>
        <v>373.5</v>
      </c>
      <c r="Z2663" s="1080">
        <f t="shared" si="1062"/>
        <v>34</v>
      </c>
      <c r="AA2663" s="1126" t="str">
        <f t="shared" si="1059"/>
        <v>Thịt ngan cỏ</v>
      </c>
      <c r="AB2663" s="1082" t="str">
        <f t="shared" si="1059"/>
        <v>kg</v>
      </c>
      <c r="AC2663" s="1083">
        <f t="shared" si="1059"/>
        <v>90</v>
      </c>
      <c r="AD2663" s="1089">
        <f t="shared" si="1059"/>
        <v>83</v>
      </c>
      <c r="AE2663" s="1071">
        <f t="shared" ref="AE2663:AH2675" si="1073">AE2581+AJ2581-AO2581</f>
        <v>0</v>
      </c>
      <c r="AF2663" s="1071">
        <f t="shared" si="1073"/>
        <v>0</v>
      </c>
      <c r="AG2663" s="1071">
        <f t="shared" si="1073"/>
        <v>0</v>
      </c>
      <c r="AH2663" s="1071">
        <f t="shared" si="1073"/>
        <v>0</v>
      </c>
      <c r="AI2663" s="1060">
        <f t="shared" si="1060"/>
        <v>0</v>
      </c>
      <c r="AJ2663" s="1102">
        <f t="shared" si="1069"/>
        <v>0</v>
      </c>
      <c r="AK2663" s="1102">
        <f t="shared" si="1069"/>
        <v>4.5</v>
      </c>
      <c r="AL2663" s="1102">
        <f t="shared" si="1069"/>
        <v>0</v>
      </c>
      <c r="AM2663" s="1102">
        <f t="shared" si="1070"/>
        <v>0</v>
      </c>
      <c r="AN2663" s="1085">
        <f t="shared" si="1071"/>
        <v>373.5</v>
      </c>
      <c r="AO2663" s="1061">
        <f t="shared" si="1057"/>
        <v>0</v>
      </c>
      <c r="AP2663" s="1061">
        <f t="shared" si="1057"/>
        <v>4.5</v>
      </c>
      <c r="AQ2663" s="1061">
        <f t="shared" si="1057"/>
        <v>0</v>
      </c>
      <c r="AR2663" s="1061">
        <f t="shared" si="1057"/>
        <v>0</v>
      </c>
      <c r="AS2663" s="1061">
        <f t="shared" si="1057"/>
        <v>373.5</v>
      </c>
      <c r="AT2663" s="850">
        <f t="shared" si="1063"/>
        <v>31.5</v>
      </c>
      <c r="AU2663" s="922"/>
      <c r="AV2663" s="861"/>
      <c r="AW2663" s="861"/>
      <c r="AX2663" s="861"/>
      <c r="AY2663" s="861"/>
      <c r="AZ2663" s="851"/>
    </row>
    <row r="2664" spans="1:52" ht="13.5" customHeight="1">
      <c r="A2664" s="838">
        <f t="shared" si="1061"/>
        <v>35</v>
      </c>
      <c r="B2664" s="1053" t="s">
        <v>140</v>
      </c>
      <c r="C2664" s="817" t="s">
        <v>66</v>
      </c>
      <c r="D2664" s="924">
        <v>45</v>
      </c>
      <c r="E2664" s="1114">
        <v>40</v>
      </c>
      <c r="F2664" s="1061"/>
      <c r="G2664" s="1120"/>
      <c r="H2664" s="1063"/>
      <c r="I2664" s="1077"/>
      <c r="J2664" s="1060">
        <f t="shared" si="1052"/>
        <v>0</v>
      </c>
      <c r="K2664" s="1103"/>
      <c r="L2664" s="1065"/>
      <c r="M2664" s="1062"/>
      <c r="N2664" s="1063"/>
      <c r="O2664" s="1060">
        <f t="shared" si="1067"/>
        <v>0</v>
      </c>
      <c r="P2664" s="1056"/>
      <c r="Q2664" s="1071">
        <v>2.5</v>
      </c>
      <c r="R2664" s="1131"/>
      <c r="S2664" s="1118"/>
      <c r="T2664" s="1079">
        <f t="shared" si="1053"/>
        <v>100</v>
      </c>
      <c r="U2664" s="1061">
        <f t="shared" si="1072"/>
        <v>0</v>
      </c>
      <c r="V2664" s="1071">
        <f t="shared" si="1065"/>
        <v>2.5</v>
      </c>
      <c r="W2664" s="1063">
        <f t="shared" si="1065"/>
        <v>0</v>
      </c>
      <c r="X2664" s="1063">
        <f t="shared" si="1065"/>
        <v>0</v>
      </c>
      <c r="Y2664" s="1060">
        <f t="shared" si="1065"/>
        <v>100</v>
      </c>
      <c r="Z2664" s="1080">
        <f t="shared" si="1062"/>
        <v>35</v>
      </c>
      <c r="AA2664" s="1126" t="str">
        <f t="shared" si="1059"/>
        <v>Trứng gà</v>
      </c>
      <c r="AB2664" s="1082" t="str">
        <f t="shared" si="1059"/>
        <v>kg</v>
      </c>
      <c r="AC2664" s="1083">
        <f t="shared" si="1059"/>
        <v>45</v>
      </c>
      <c r="AD2664" s="1089">
        <f t="shared" si="1059"/>
        <v>40</v>
      </c>
      <c r="AE2664" s="1071">
        <f t="shared" si="1073"/>
        <v>0</v>
      </c>
      <c r="AF2664" s="1071">
        <f t="shared" si="1073"/>
        <v>0</v>
      </c>
      <c r="AG2664" s="1071">
        <f t="shared" si="1073"/>
        <v>0</v>
      </c>
      <c r="AH2664" s="1071">
        <f t="shared" si="1073"/>
        <v>0</v>
      </c>
      <c r="AI2664" s="1060">
        <f t="shared" si="1060"/>
        <v>0</v>
      </c>
      <c r="AJ2664" s="1102">
        <f t="shared" si="1069"/>
        <v>0</v>
      </c>
      <c r="AK2664" s="1102">
        <f t="shared" si="1069"/>
        <v>2.5</v>
      </c>
      <c r="AL2664" s="1102">
        <f t="shared" si="1069"/>
        <v>0</v>
      </c>
      <c r="AM2664" s="1102">
        <f t="shared" si="1070"/>
        <v>0</v>
      </c>
      <c r="AN2664" s="1085">
        <f t="shared" si="1071"/>
        <v>100</v>
      </c>
      <c r="AO2664" s="1061">
        <f t="shared" si="1057"/>
        <v>0</v>
      </c>
      <c r="AP2664" s="1061">
        <f t="shared" si="1057"/>
        <v>2.5</v>
      </c>
      <c r="AQ2664" s="1061">
        <f t="shared" si="1057"/>
        <v>0</v>
      </c>
      <c r="AR2664" s="1061">
        <f t="shared" si="1057"/>
        <v>0</v>
      </c>
      <c r="AS2664" s="1061">
        <f t="shared" si="1057"/>
        <v>100</v>
      </c>
      <c r="AT2664" s="850">
        <f t="shared" si="1063"/>
        <v>12.5</v>
      </c>
      <c r="AU2664" s="922"/>
      <c r="AV2664" s="861"/>
      <c r="AW2664" s="861"/>
      <c r="AX2664" s="861"/>
      <c r="AY2664" s="861"/>
      <c r="AZ2664" s="851"/>
    </row>
    <row r="2665" spans="1:52" ht="13.5" customHeight="1">
      <c r="A2665" s="838">
        <f t="shared" si="1061"/>
        <v>36</v>
      </c>
      <c r="B2665" s="1053" t="s">
        <v>67</v>
      </c>
      <c r="C2665" s="817" t="s">
        <v>66</v>
      </c>
      <c r="D2665" s="839">
        <v>30</v>
      </c>
      <c r="E2665" s="921">
        <v>27</v>
      </c>
      <c r="F2665" s="1061"/>
      <c r="G2665" s="1120"/>
      <c r="H2665" s="1063"/>
      <c r="I2665" s="1077"/>
      <c r="J2665" s="1060">
        <f t="shared" si="1052"/>
        <v>0</v>
      </c>
      <c r="K2665" s="1061"/>
      <c r="L2665" s="1065"/>
      <c r="M2665" s="1062"/>
      <c r="N2665" s="1063"/>
      <c r="O2665" s="1060">
        <f t="shared" si="1067"/>
        <v>0</v>
      </c>
      <c r="P2665" s="1093"/>
      <c r="Q2665" s="1065">
        <v>6</v>
      </c>
      <c r="R2665" s="1131"/>
      <c r="S2665" s="1063"/>
      <c r="T2665" s="1079">
        <f t="shared" si="1053"/>
        <v>162</v>
      </c>
      <c r="U2665" s="1061">
        <f t="shared" si="1072"/>
        <v>0</v>
      </c>
      <c r="V2665" s="1061">
        <f t="shared" si="1065"/>
        <v>6</v>
      </c>
      <c r="W2665" s="1063">
        <f t="shared" si="1065"/>
        <v>0</v>
      </c>
      <c r="X2665" s="1063">
        <f t="shared" si="1065"/>
        <v>0</v>
      </c>
      <c r="Y2665" s="1060">
        <f t="shared" si="1065"/>
        <v>162</v>
      </c>
      <c r="Z2665" s="1080">
        <f t="shared" si="1062"/>
        <v>36</v>
      </c>
      <c r="AA2665" s="1126" t="str">
        <f t="shared" si="1059"/>
        <v>Cá mè</v>
      </c>
      <c r="AB2665" s="1082" t="str">
        <f t="shared" si="1059"/>
        <v>kg</v>
      </c>
      <c r="AC2665" s="1083">
        <f t="shared" si="1059"/>
        <v>30</v>
      </c>
      <c r="AD2665" s="1089">
        <f t="shared" si="1059"/>
        <v>27</v>
      </c>
      <c r="AE2665" s="1071">
        <f t="shared" si="1073"/>
        <v>0</v>
      </c>
      <c r="AF2665" s="1071">
        <f t="shared" si="1073"/>
        <v>0</v>
      </c>
      <c r="AG2665" s="1071">
        <f t="shared" si="1073"/>
        <v>0</v>
      </c>
      <c r="AH2665" s="1071">
        <f t="shared" si="1073"/>
        <v>0</v>
      </c>
      <c r="AI2665" s="1060">
        <f t="shared" si="1060"/>
        <v>0</v>
      </c>
      <c r="AJ2665" s="1102">
        <f t="shared" si="1069"/>
        <v>0</v>
      </c>
      <c r="AK2665" s="1102">
        <f t="shared" si="1069"/>
        <v>6</v>
      </c>
      <c r="AL2665" s="1102">
        <f t="shared" si="1069"/>
        <v>0</v>
      </c>
      <c r="AM2665" s="1102">
        <f t="shared" si="1070"/>
        <v>0</v>
      </c>
      <c r="AN2665" s="1085">
        <f t="shared" si="1071"/>
        <v>162</v>
      </c>
      <c r="AO2665" s="1061">
        <f t="shared" si="1057"/>
        <v>0</v>
      </c>
      <c r="AP2665" s="1061">
        <f t="shared" si="1057"/>
        <v>6</v>
      </c>
      <c r="AQ2665" s="1061">
        <f t="shared" si="1057"/>
        <v>0</v>
      </c>
      <c r="AR2665" s="1061">
        <f t="shared" si="1057"/>
        <v>0</v>
      </c>
      <c r="AS2665" s="1061">
        <f t="shared" si="1057"/>
        <v>162</v>
      </c>
      <c r="AT2665" s="850">
        <f t="shared" si="1063"/>
        <v>18</v>
      </c>
      <c r="AU2665" s="922"/>
      <c r="AV2665" s="861"/>
      <c r="AW2665" s="861"/>
      <c r="AX2665" s="861"/>
      <c r="AY2665" s="861"/>
      <c r="AZ2665" s="851"/>
    </row>
    <row r="2666" spans="1:52" ht="13.5" customHeight="1">
      <c r="A2666" s="838">
        <f t="shared" si="1061"/>
        <v>37</v>
      </c>
      <c r="B2666" s="1053" t="s">
        <v>233</v>
      </c>
      <c r="C2666" s="817" t="s">
        <v>66</v>
      </c>
      <c r="D2666" s="839">
        <v>105</v>
      </c>
      <c r="E2666" s="921">
        <v>105</v>
      </c>
      <c r="F2666" s="1061"/>
      <c r="G2666" s="1120"/>
      <c r="H2666" s="1063"/>
      <c r="I2666" s="1077"/>
      <c r="J2666" s="1060">
        <f t="shared" si="1052"/>
        <v>0</v>
      </c>
      <c r="K2666" s="1061"/>
      <c r="L2666" s="1065"/>
      <c r="M2666" s="1062"/>
      <c r="N2666" s="1063"/>
      <c r="O2666" s="1060">
        <f t="shared" si="1067"/>
        <v>0</v>
      </c>
      <c r="P2666" s="1093"/>
      <c r="Q2666" s="1065">
        <v>2</v>
      </c>
      <c r="R2666" s="1131"/>
      <c r="S2666" s="1063"/>
      <c r="T2666" s="1079">
        <f t="shared" si="1053"/>
        <v>210</v>
      </c>
      <c r="U2666" s="1061">
        <f t="shared" si="1072"/>
        <v>0</v>
      </c>
      <c r="V2666" s="1071">
        <f t="shared" si="1065"/>
        <v>2</v>
      </c>
      <c r="W2666" s="1063">
        <f t="shared" si="1065"/>
        <v>0</v>
      </c>
      <c r="X2666" s="1063">
        <f t="shared" si="1065"/>
        <v>0</v>
      </c>
      <c r="Y2666" s="1060">
        <f t="shared" si="1065"/>
        <v>210</v>
      </c>
      <c r="Z2666" s="1080">
        <f t="shared" si="1062"/>
        <v>37</v>
      </c>
      <c r="AA2666" s="1126" t="str">
        <f t="shared" si="1059"/>
        <v>Thịt ếch</v>
      </c>
      <c r="AB2666" s="1082" t="str">
        <f t="shared" si="1059"/>
        <v>kg</v>
      </c>
      <c r="AC2666" s="1083">
        <f t="shared" si="1059"/>
        <v>105</v>
      </c>
      <c r="AD2666" s="1089">
        <f t="shared" si="1059"/>
        <v>105</v>
      </c>
      <c r="AE2666" s="1071">
        <f t="shared" si="1073"/>
        <v>0</v>
      </c>
      <c r="AF2666" s="1071">
        <f t="shared" si="1073"/>
        <v>0</v>
      </c>
      <c r="AG2666" s="1071">
        <f t="shared" si="1073"/>
        <v>0</v>
      </c>
      <c r="AH2666" s="1071">
        <f t="shared" si="1073"/>
        <v>0</v>
      </c>
      <c r="AI2666" s="1060">
        <f t="shared" si="1060"/>
        <v>0</v>
      </c>
      <c r="AJ2666" s="1102">
        <f t="shared" si="1069"/>
        <v>0</v>
      </c>
      <c r="AK2666" s="1102">
        <f t="shared" si="1069"/>
        <v>2</v>
      </c>
      <c r="AL2666" s="1102">
        <f t="shared" si="1069"/>
        <v>0</v>
      </c>
      <c r="AM2666" s="1102">
        <f t="shared" si="1070"/>
        <v>0</v>
      </c>
      <c r="AN2666" s="1085">
        <f t="shared" si="1071"/>
        <v>210</v>
      </c>
      <c r="AO2666" s="1061">
        <f t="shared" si="1057"/>
        <v>0</v>
      </c>
      <c r="AP2666" s="1061">
        <f t="shared" si="1057"/>
        <v>2</v>
      </c>
      <c r="AQ2666" s="1061">
        <f t="shared" si="1057"/>
        <v>0</v>
      </c>
      <c r="AR2666" s="1061">
        <f t="shared" si="1057"/>
        <v>0</v>
      </c>
      <c r="AS2666" s="1061">
        <f t="shared" si="1057"/>
        <v>210</v>
      </c>
      <c r="AT2666" s="850">
        <f t="shared" si="1063"/>
        <v>0</v>
      </c>
      <c r="AU2666" s="1502"/>
      <c r="AV2666" s="1503"/>
      <c r="AW2666" s="1503"/>
      <c r="AX2666" s="1503"/>
      <c r="AY2666" s="1503"/>
      <c r="AZ2666" s="927"/>
    </row>
    <row r="2667" spans="1:52" ht="13.5" customHeight="1">
      <c r="A2667" s="838">
        <f t="shared" si="1061"/>
        <v>38</v>
      </c>
      <c r="B2667" s="1053" t="s">
        <v>488</v>
      </c>
      <c r="C2667" s="817" t="s">
        <v>66</v>
      </c>
      <c r="D2667" s="839">
        <v>120</v>
      </c>
      <c r="E2667" s="921">
        <v>113</v>
      </c>
      <c r="F2667" s="1094"/>
      <c r="G2667" s="1090"/>
      <c r="H2667" s="1121"/>
      <c r="I2667" s="1077"/>
      <c r="J2667" s="1060">
        <f t="shared" si="1052"/>
        <v>0</v>
      </c>
      <c r="K2667" s="1061"/>
      <c r="L2667" s="1071"/>
      <c r="M2667" s="1062"/>
      <c r="N2667" s="1063"/>
      <c r="O2667" s="1060">
        <f t="shared" si="1067"/>
        <v>0</v>
      </c>
      <c r="P2667" s="1056"/>
      <c r="Q2667" s="1065"/>
      <c r="R2667" s="1131"/>
      <c r="S2667" s="1063"/>
      <c r="T2667" s="1079">
        <f t="shared" si="1053"/>
        <v>0</v>
      </c>
      <c r="U2667" s="1061">
        <f t="shared" si="1072"/>
        <v>0</v>
      </c>
      <c r="V2667" s="1071">
        <f t="shared" si="1065"/>
        <v>0</v>
      </c>
      <c r="W2667" s="1063">
        <f t="shared" si="1065"/>
        <v>0</v>
      </c>
      <c r="X2667" s="1063">
        <f t="shared" si="1065"/>
        <v>0</v>
      </c>
      <c r="Y2667" s="1060">
        <f t="shared" si="1065"/>
        <v>0</v>
      </c>
      <c r="Z2667" s="1080">
        <f t="shared" si="1062"/>
        <v>38</v>
      </c>
      <c r="AA2667" s="1126" t="str">
        <f t="shared" si="1059"/>
        <v>Thịt xô</v>
      </c>
      <c r="AB2667" s="1082" t="str">
        <f t="shared" si="1059"/>
        <v>kg</v>
      </c>
      <c r="AC2667" s="1083">
        <f t="shared" si="1059"/>
        <v>120</v>
      </c>
      <c r="AD2667" s="1089">
        <f t="shared" si="1059"/>
        <v>113</v>
      </c>
      <c r="AE2667" s="1071">
        <f t="shared" si="1073"/>
        <v>0</v>
      </c>
      <c r="AF2667" s="1071">
        <f t="shared" si="1073"/>
        <v>0</v>
      </c>
      <c r="AG2667" s="1071">
        <f t="shared" si="1073"/>
        <v>0</v>
      </c>
      <c r="AH2667" s="1071">
        <f t="shared" si="1073"/>
        <v>0</v>
      </c>
      <c r="AI2667" s="1060">
        <f t="shared" si="1060"/>
        <v>0</v>
      </c>
      <c r="AJ2667" s="1102">
        <f t="shared" si="1069"/>
        <v>0</v>
      </c>
      <c r="AK2667" s="1102">
        <f t="shared" si="1069"/>
        <v>0</v>
      </c>
      <c r="AL2667" s="1102">
        <f t="shared" si="1069"/>
        <v>0</v>
      </c>
      <c r="AM2667" s="1102">
        <f t="shared" si="1070"/>
        <v>0</v>
      </c>
      <c r="AN2667" s="1085">
        <f t="shared" si="1071"/>
        <v>0</v>
      </c>
      <c r="AO2667" s="1061">
        <f t="shared" si="1057"/>
        <v>0</v>
      </c>
      <c r="AP2667" s="1061">
        <f t="shared" si="1057"/>
        <v>0</v>
      </c>
      <c r="AQ2667" s="1061">
        <f t="shared" si="1057"/>
        <v>0</v>
      </c>
      <c r="AR2667" s="1061">
        <f t="shared" si="1057"/>
        <v>0</v>
      </c>
      <c r="AS2667" s="1061">
        <f t="shared" si="1057"/>
        <v>0</v>
      </c>
      <c r="AT2667" s="850">
        <f t="shared" si="1063"/>
        <v>0</v>
      </c>
      <c r="AU2667" s="1502" t="s">
        <v>855</v>
      </c>
      <c r="AV2667" s="1503"/>
      <c r="AW2667" s="1503"/>
      <c r="AX2667" s="1503"/>
      <c r="AY2667" s="1503"/>
      <c r="AZ2667" s="927"/>
    </row>
    <row r="2668" spans="1:52" ht="13.5" customHeight="1">
      <c r="A2668" s="838">
        <f t="shared" si="1061"/>
        <v>39</v>
      </c>
      <c r="B2668" s="1045" t="s">
        <v>83</v>
      </c>
      <c r="C2668" s="817" t="s">
        <v>786</v>
      </c>
      <c r="D2668" s="839">
        <v>10</v>
      </c>
      <c r="E2668" s="921">
        <v>10</v>
      </c>
      <c r="F2668" s="1061"/>
      <c r="G2668" s="1120"/>
      <c r="H2668" s="1063"/>
      <c r="I2668" s="1077"/>
      <c r="J2668" s="1060">
        <f t="shared" si="1052"/>
        <v>0</v>
      </c>
      <c r="K2668" s="1103"/>
      <c r="L2668" s="1065"/>
      <c r="M2668" s="1062">
        <v>5</v>
      </c>
      <c r="N2668" s="1063"/>
      <c r="O2668" s="1060">
        <f t="shared" si="1067"/>
        <v>50</v>
      </c>
      <c r="P2668" s="1056"/>
      <c r="Q2668" s="1071"/>
      <c r="R2668" s="1100">
        <v>7</v>
      </c>
      <c r="S2668" s="1063"/>
      <c r="T2668" s="1079">
        <f t="shared" si="1053"/>
        <v>70</v>
      </c>
      <c r="U2668" s="1103">
        <f t="shared" si="1072"/>
        <v>0</v>
      </c>
      <c r="V2668" s="1061">
        <f t="shared" si="1065"/>
        <v>0</v>
      </c>
      <c r="W2668" s="1063">
        <f t="shared" si="1065"/>
        <v>12</v>
      </c>
      <c r="X2668" s="1063">
        <f t="shared" si="1065"/>
        <v>0</v>
      </c>
      <c r="Y2668" s="1060">
        <f t="shared" si="1065"/>
        <v>120</v>
      </c>
      <c r="Z2668" s="1080">
        <f t="shared" si="1062"/>
        <v>39</v>
      </c>
      <c r="AA2668" s="1126" t="str">
        <f t="shared" si="1059"/>
        <v>Cam</v>
      </c>
      <c r="AB2668" s="1082" t="str">
        <f t="shared" si="1059"/>
        <v>quả</v>
      </c>
      <c r="AC2668" s="1083">
        <f t="shared" si="1059"/>
        <v>10</v>
      </c>
      <c r="AD2668" s="1089">
        <f t="shared" si="1059"/>
        <v>10</v>
      </c>
      <c r="AE2668" s="1071">
        <f t="shared" si="1073"/>
        <v>0</v>
      </c>
      <c r="AF2668" s="1071">
        <f t="shared" si="1073"/>
        <v>0</v>
      </c>
      <c r="AG2668" s="1071">
        <f t="shared" si="1073"/>
        <v>0</v>
      </c>
      <c r="AH2668" s="1071">
        <f t="shared" si="1073"/>
        <v>0</v>
      </c>
      <c r="AI2668" s="1060">
        <f t="shared" si="1060"/>
        <v>0</v>
      </c>
      <c r="AJ2668" s="1102">
        <f t="shared" si="1069"/>
        <v>0</v>
      </c>
      <c r="AK2668" s="1102">
        <f t="shared" si="1069"/>
        <v>0</v>
      </c>
      <c r="AL2668" s="1102">
        <f t="shared" si="1069"/>
        <v>12</v>
      </c>
      <c r="AM2668" s="1102">
        <f t="shared" si="1070"/>
        <v>0</v>
      </c>
      <c r="AN2668" s="1085">
        <f t="shared" si="1071"/>
        <v>120</v>
      </c>
      <c r="AO2668" s="1061">
        <f t="shared" si="1057"/>
        <v>0</v>
      </c>
      <c r="AP2668" s="1061">
        <f t="shared" si="1057"/>
        <v>0</v>
      </c>
      <c r="AQ2668" s="1061">
        <f t="shared" si="1057"/>
        <v>12</v>
      </c>
      <c r="AR2668" s="1061">
        <f t="shared" si="1057"/>
        <v>0</v>
      </c>
      <c r="AS2668" s="1061">
        <f t="shared" si="1057"/>
        <v>120</v>
      </c>
      <c r="AT2668" s="850">
        <f t="shared" si="1063"/>
        <v>0</v>
      </c>
      <c r="AU2668" s="929" t="s">
        <v>811</v>
      </c>
      <c r="AV2668" s="930"/>
      <c r="AW2668" s="1504">
        <f>SUM(AX2669:AX2671)</f>
        <v>0.74</v>
      </c>
      <c r="AX2668" s="1504"/>
      <c r="AY2668" s="930"/>
      <c r="AZ2668" s="862" t="s">
        <v>70</v>
      </c>
    </row>
    <row r="2669" spans="1:52" ht="13.5" customHeight="1">
      <c r="A2669" s="838">
        <f t="shared" si="1061"/>
        <v>40</v>
      </c>
      <c r="B2669" s="1045" t="s">
        <v>78</v>
      </c>
      <c r="C2669" s="817" t="s">
        <v>66</v>
      </c>
      <c r="D2669" s="839">
        <v>10</v>
      </c>
      <c r="E2669" s="921">
        <v>7</v>
      </c>
      <c r="F2669" s="1061"/>
      <c r="G2669" s="1086"/>
      <c r="H2669" s="1063"/>
      <c r="I2669" s="1077"/>
      <c r="J2669" s="1060">
        <f t="shared" si="1052"/>
        <v>0</v>
      </c>
      <c r="K2669" s="1061"/>
      <c r="L2669" s="1061"/>
      <c r="M2669" s="1063"/>
      <c r="N2669" s="1063"/>
      <c r="O2669" s="1060">
        <f t="shared" si="1067"/>
        <v>0</v>
      </c>
      <c r="P2669" s="1093"/>
      <c r="Q2669" s="1061"/>
      <c r="R2669" s="1100">
        <v>25</v>
      </c>
      <c r="S2669" s="1063"/>
      <c r="T2669" s="1079">
        <f t="shared" si="1053"/>
        <v>175</v>
      </c>
      <c r="U2669" s="1061">
        <f t="shared" si="1072"/>
        <v>0</v>
      </c>
      <c r="V2669" s="1061">
        <f t="shared" si="1065"/>
        <v>0</v>
      </c>
      <c r="W2669" s="1063">
        <f t="shared" si="1065"/>
        <v>25</v>
      </c>
      <c r="X2669" s="1063">
        <f t="shared" si="1065"/>
        <v>0</v>
      </c>
      <c r="Y2669" s="1060">
        <f>SUM(J2669,O2669,T2669)</f>
        <v>175</v>
      </c>
      <c r="Z2669" s="1080">
        <f t="shared" si="1062"/>
        <v>40</v>
      </c>
      <c r="AA2669" s="1126" t="str">
        <f t="shared" si="1059"/>
        <v>Bí xanh</v>
      </c>
      <c r="AB2669" s="1082" t="str">
        <f t="shared" si="1059"/>
        <v>kg</v>
      </c>
      <c r="AC2669" s="1083">
        <f t="shared" si="1059"/>
        <v>10</v>
      </c>
      <c r="AD2669" s="1089">
        <f t="shared" si="1059"/>
        <v>7</v>
      </c>
      <c r="AE2669" s="1071">
        <f t="shared" si="1073"/>
        <v>0</v>
      </c>
      <c r="AF2669" s="1071">
        <f t="shared" si="1073"/>
        <v>0</v>
      </c>
      <c r="AG2669" s="1071">
        <f t="shared" si="1073"/>
        <v>0</v>
      </c>
      <c r="AH2669" s="1071">
        <f t="shared" si="1073"/>
        <v>0</v>
      </c>
      <c r="AI2669" s="1060">
        <f t="shared" si="1060"/>
        <v>0</v>
      </c>
      <c r="AJ2669" s="1102">
        <f t="shared" si="1069"/>
        <v>0</v>
      </c>
      <c r="AK2669" s="1102">
        <f t="shared" si="1069"/>
        <v>0</v>
      </c>
      <c r="AL2669" s="1102">
        <f t="shared" si="1069"/>
        <v>25</v>
      </c>
      <c r="AM2669" s="1102">
        <f t="shared" si="1070"/>
        <v>0</v>
      </c>
      <c r="AN2669" s="1085">
        <f t="shared" si="1071"/>
        <v>175</v>
      </c>
      <c r="AO2669" s="1061">
        <f t="shared" si="1057"/>
        <v>0</v>
      </c>
      <c r="AP2669" s="1061">
        <f t="shared" si="1057"/>
        <v>0</v>
      </c>
      <c r="AQ2669" s="1061">
        <f t="shared" si="1057"/>
        <v>25</v>
      </c>
      <c r="AR2669" s="1061">
        <f t="shared" si="1057"/>
        <v>0</v>
      </c>
      <c r="AS2669" s="1061">
        <f t="shared" si="1057"/>
        <v>175</v>
      </c>
      <c r="AT2669" s="850">
        <f t="shared" si="1063"/>
        <v>75</v>
      </c>
      <c r="AU2669" s="932" t="s">
        <v>856</v>
      </c>
      <c r="AV2669" s="933">
        <f>AV2633</f>
        <v>43</v>
      </c>
      <c r="AW2669" s="934" t="s">
        <v>27</v>
      </c>
      <c r="AX2669" s="935">
        <v>0.16</v>
      </c>
      <c r="AY2669" s="936" t="s">
        <v>29</v>
      </c>
      <c r="AZ2669" s="937">
        <f>AV2669*AX2669</f>
        <v>6.88</v>
      </c>
    </row>
    <row r="2670" spans="1:52" ht="13.5" customHeight="1">
      <c r="A2670" s="838">
        <f t="shared" si="1061"/>
        <v>41</v>
      </c>
      <c r="B2670" s="1045" t="s">
        <v>17</v>
      </c>
      <c r="C2670" s="817" t="s">
        <v>66</v>
      </c>
      <c r="D2670" s="938">
        <v>5</v>
      </c>
      <c r="E2670" s="1133">
        <v>4</v>
      </c>
      <c r="F2670" s="1061"/>
      <c r="G2670" s="1120"/>
      <c r="H2670" s="1063"/>
      <c r="I2670" s="1077"/>
      <c r="J2670" s="1060">
        <f t="shared" si="1052"/>
        <v>0</v>
      </c>
      <c r="K2670" s="1061"/>
      <c r="L2670" s="1071"/>
      <c r="M2670" s="1063">
        <v>20</v>
      </c>
      <c r="N2670" s="1063"/>
      <c r="O2670" s="1060">
        <f t="shared" si="1067"/>
        <v>80</v>
      </c>
      <c r="P2670" s="1078"/>
      <c r="Q2670" s="1071"/>
      <c r="R2670" s="1131"/>
      <c r="S2670" s="1063"/>
      <c r="T2670" s="1079">
        <f t="shared" si="1053"/>
        <v>0</v>
      </c>
      <c r="U2670" s="1061">
        <f t="shared" si="1072"/>
        <v>0</v>
      </c>
      <c r="V2670" s="1071">
        <f t="shared" si="1065"/>
        <v>0</v>
      </c>
      <c r="W2670" s="1063">
        <f t="shared" si="1065"/>
        <v>20</v>
      </c>
      <c r="X2670" s="1063">
        <f t="shared" si="1065"/>
        <v>0</v>
      </c>
      <c r="Y2670" s="1060">
        <f t="shared" si="1065"/>
        <v>80</v>
      </c>
      <c r="Z2670" s="1080">
        <f t="shared" si="1062"/>
        <v>41</v>
      </c>
      <c r="AA2670" s="1126" t="str">
        <f t="shared" si="1059"/>
        <v>Rau muống</v>
      </c>
      <c r="AB2670" s="1082" t="str">
        <f t="shared" si="1059"/>
        <v>kg</v>
      </c>
      <c r="AC2670" s="1083">
        <f t="shared" si="1059"/>
        <v>5</v>
      </c>
      <c r="AD2670" s="1089">
        <f t="shared" si="1059"/>
        <v>4</v>
      </c>
      <c r="AE2670" s="1071">
        <f t="shared" si="1073"/>
        <v>0</v>
      </c>
      <c r="AF2670" s="1071">
        <f t="shared" si="1073"/>
        <v>0</v>
      </c>
      <c r="AG2670" s="1071">
        <f t="shared" si="1073"/>
        <v>0</v>
      </c>
      <c r="AH2670" s="1071">
        <f t="shared" si="1073"/>
        <v>0</v>
      </c>
      <c r="AI2670" s="1060">
        <f t="shared" si="1060"/>
        <v>0</v>
      </c>
      <c r="AJ2670" s="1102">
        <f t="shared" si="1069"/>
        <v>0</v>
      </c>
      <c r="AK2670" s="1102">
        <f t="shared" si="1069"/>
        <v>0</v>
      </c>
      <c r="AL2670" s="1102">
        <f t="shared" si="1069"/>
        <v>20</v>
      </c>
      <c r="AM2670" s="1102">
        <f t="shared" si="1070"/>
        <v>0</v>
      </c>
      <c r="AN2670" s="1085">
        <f t="shared" si="1071"/>
        <v>80</v>
      </c>
      <c r="AO2670" s="1061">
        <f t="shared" si="1057"/>
        <v>0</v>
      </c>
      <c r="AP2670" s="1061">
        <f t="shared" si="1057"/>
        <v>0</v>
      </c>
      <c r="AQ2670" s="1061">
        <f t="shared" si="1057"/>
        <v>20</v>
      </c>
      <c r="AR2670" s="1061">
        <f t="shared" si="1057"/>
        <v>0</v>
      </c>
      <c r="AS2670" s="1061">
        <f t="shared" si="1057"/>
        <v>80</v>
      </c>
      <c r="AT2670" s="850">
        <f t="shared" si="1063"/>
        <v>20</v>
      </c>
      <c r="AU2670" s="932" t="s">
        <v>857</v>
      </c>
      <c r="AV2670" s="933">
        <f t="shared" ref="AV2670:AV2675" si="1074">AV2634</f>
        <v>43</v>
      </c>
      <c r="AW2670" s="934" t="s">
        <v>27</v>
      </c>
      <c r="AX2670" s="935">
        <v>0.28999999999999998</v>
      </c>
      <c r="AY2670" s="936" t="s">
        <v>29</v>
      </c>
      <c r="AZ2670" s="937">
        <f>AV2670*AX2670</f>
        <v>12.469999999999999</v>
      </c>
    </row>
    <row r="2671" spans="1:52" ht="13.5" customHeight="1">
      <c r="A2671" s="838">
        <f t="shared" si="1061"/>
        <v>42</v>
      </c>
      <c r="B2671" s="1045" t="s">
        <v>478</v>
      </c>
      <c r="C2671" s="817" t="s">
        <v>66</v>
      </c>
      <c r="D2671" s="839">
        <v>12</v>
      </c>
      <c r="E2671" s="921">
        <v>12</v>
      </c>
      <c r="F2671" s="1071"/>
      <c r="G2671" s="1086"/>
      <c r="H2671" s="1063">
        <v>12</v>
      </c>
      <c r="I2671" s="1077"/>
      <c r="J2671" s="1060">
        <f t="shared" si="1052"/>
        <v>144</v>
      </c>
      <c r="K2671" s="1061"/>
      <c r="L2671" s="1061"/>
      <c r="M2671" s="1134"/>
      <c r="N2671" s="1063"/>
      <c r="O2671" s="1060">
        <f t="shared" si="1067"/>
        <v>0</v>
      </c>
      <c r="P2671" s="1093"/>
      <c r="Q2671" s="1061"/>
      <c r="R2671" s="1100"/>
      <c r="S2671" s="1063"/>
      <c r="T2671" s="1079">
        <f t="shared" si="1053"/>
        <v>0</v>
      </c>
      <c r="U2671" s="1061">
        <f t="shared" si="1072"/>
        <v>0</v>
      </c>
      <c r="V2671" s="1061">
        <f t="shared" si="1065"/>
        <v>0</v>
      </c>
      <c r="W2671" s="1063">
        <f t="shared" si="1065"/>
        <v>12</v>
      </c>
      <c r="X2671" s="1063">
        <f t="shared" si="1065"/>
        <v>0</v>
      </c>
      <c r="Y2671" s="1060">
        <f t="shared" si="1065"/>
        <v>144</v>
      </c>
      <c r="Z2671" s="1080">
        <f t="shared" si="1062"/>
        <v>42</v>
      </c>
      <c r="AA2671" s="1126" t="str">
        <f t="shared" si="1059"/>
        <v>Dưa cải</v>
      </c>
      <c r="AB2671" s="1082" t="str">
        <f t="shared" si="1059"/>
        <v>kg</v>
      </c>
      <c r="AC2671" s="1083">
        <f t="shared" si="1059"/>
        <v>12</v>
      </c>
      <c r="AD2671" s="1089">
        <f t="shared" si="1059"/>
        <v>12</v>
      </c>
      <c r="AE2671" s="1071">
        <f t="shared" si="1073"/>
        <v>0</v>
      </c>
      <c r="AF2671" s="1071">
        <f t="shared" si="1073"/>
        <v>0</v>
      </c>
      <c r="AG2671" s="1071">
        <f t="shared" si="1073"/>
        <v>0</v>
      </c>
      <c r="AH2671" s="1071">
        <f t="shared" si="1073"/>
        <v>0</v>
      </c>
      <c r="AI2671" s="1060">
        <f t="shared" si="1060"/>
        <v>0</v>
      </c>
      <c r="AJ2671" s="1102">
        <f t="shared" si="1069"/>
        <v>0</v>
      </c>
      <c r="AK2671" s="1102">
        <f t="shared" si="1069"/>
        <v>0</v>
      </c>
      <c r="AL2671" s="1102">
        <f t="shared" si="1069"/>
        <v>12</v>
      </c>
      <c r="AM2671" s="1102">
        <f t="shared" si="1070"/>
        <v>0</v>
      </c>
      <c r="AN2671" s="1085">
        <f t="shared" si="1071"/>
        <v>144</v>
      </c>
      <c r="AO2671" s="1061">
        <f t="shared" si="1057"/>
        <v>0</v>
      </c>
      <c r="AP2671" s="1061">
        <f t="shared" si="1057"/>
        <v>0</v>
      </c>
      <c r="AQ2671" s="1061">
        <f t="shared" si="1057"/>
        <v>12</v>
      </c>
      <c r="AR2671" s="1061">
        <f t="shared" si="1057"/>
        <v>0</v>
      </c>
      <c r="AS2671" s="1061">
        <f t="shared" si="1057"/>
        <v>144</v>
      </c>
      <c r="AT2671" s="850">
        <f t="shared" si="1063"/>
        <v>0</v>
      </c>
      <c r="AU2671" s="932" t="s">
        <v>858</v>
      </c>
      <c r="AV2671" s="933">
        <f t="shared" si="1074"/>
        <v>61</v>
      </c>
      <c r="AW2671" s="934" t="s">
        <v>27</v>
      </c>
      <c r="AX2671" s="935">
        <v>0.28999999999999998</v>
      </c>
      <c r="AY2671" s="936" t="s">
        <v>29</v>
      </c>
      <c r="AZ2671" s="937">
        <f>AV2671*AX2671</f>
        <v>17.689999999999998</v>
      </c>
    </row>
    <row r="2672" spans="1:52" ht="13.5" customHeight="1">
      <c r="A2672" s="838">
        <f t="shared" si="1061"/>
        <v>43</v>
      </c>
      <c r="B2672" s="1046" t="s">
        <v>60</v>
      </c>
      <c r="C2672" s="817" t="s">
        <v>66</v>
      </c>
      <c r="D2672" s="924">
        <v>20</v>
      </c>
      <c r="E2672" s="1114">
        <v>20</v>
      </c>
      <c r="F2672" s="1065"/>
      <c r="G2672" s="1090"/>
      <c r="H2672" s="1063">
        <v>0.5</v>
      </c>
      <c r="I2672" s="1077"/>
      <c r="J2672" s="1060">
        <f t="shared" si="1052"/>
        <v>10</v>
      </c>
      <c r="K2672" s="1103"/>
      <c r="L2672" s="1071"/>
      <c r="M2672" s="1135">
        <v>0.8</v>
      </c>
      <c r="N2672" s="1063"/>
      <c r="O2672" s="1060">
        <f t="shared" si="1067"/>
        <v>16</v>
      </c>
      <c r="P2672" s="1122"/>
      <c r="Q2672" s="1071"/>
      <c r="R2672" s="1100">
        <v>0.7</v>
      </c>
      <c r="S2672" s="1063"/>
      <c r="T2672" s="1079">
        <f t="shared" si="1053"/>
        <v>14</v>
      </c>
      <c r="U2672" s="1103">
        <f t="shared" si="1072"/>
        <v>0</v>
      </c>
      <c r="V2672" s="1071">
        <f t="shared" si="1065"/>
        <v>0</v>
      </c>
      <c r="W2672" s="1063">
        <f t="shared" si="1065"/>
        <v>2</v>
      </c>
      <c r="X2672" s="1063">
        <f t="shared" si="1065"/>
        <v>0</v>
      </c>
      <c r="Y2672" s="1060">
        <f t="shared" si="1065"/>
        <v>40</v>
      </c>
      <c r="Z2672" s="1080">
        <f t="shared" si="1062"/>
        <v>43</v>
      </c>
      <c r="AA2672" s="1126" t="str">
        <f t="shared" si="1059"/>
        <v>Cà chua</v>
      </c>
      <c r="AB2672" s="1082" t="str">
        <f t="shared" si="1059"/>
        <v>kg</v>
      </c>
      <c r="AC2672" s="1083">
        <f t="shared" si="1059"/>
        <v>20</v>
      </c>
      <c r="AD2672" s="1089">
        <f t="shared" si="1059"/>
        <v>20</v>
      </c>
      <c r="AE2672" s="1071">
        <f t="shared" si="1073"/>
        <v>0</v>
      </c>
      <c r="AF2672" s="1071">
        <f t="shared" si="1073"/>
        <v>0</v>
      </c>
      <c r="AG2672" s="1071">
        <f t="shared" si="1073"/>
        <v>0</v>
      </c>
      <c r="AH2672" s="1071">
        <f t="shared" si="1073"/>
        <v>0</v>
      </c>
      <c r="AI2672" s="1060">
        <f t="shared" si="1060"/>
        <v>0</v>
      </c>
      <c r="AJ2672" s="1102">
        <f t="shared" si="1069"/>
        <v>0</v>
      </c>
      <c r="AK2672" s="1102">
        <f t="shared" si="1069"/>
        <v>0</v>
      </c>
      <c r="AL2672" s="1102">
        <f t="shared" si="1069"/>
        <v>2</v>
      </c>
      <c r="AM2672" s="1102">
        <f t="shared" si="1070"/>
        <v>0</v>
      </c>
      <c r="AN2672" s="1085">
        <f t="shared" si="1071"/>
        <v>40</v>
      </c>
      <c r="AO2672" s="1061">
        <f t="shared" si="1057"/>
        <v>0</v>
      </c>
      <c r="AP2672" s="1061">
        <f t="shared" si="1057"/>
        <v>0</v>
      </c>
      <c r="AQ2672" s="1061">
        <f t="shared" si="1057"/>
        <v>2</v>
      </c>
      <c r="AR2672" s="1061">
        <f t="shared" si="1057"/>
        <v>0</v>
      </c>
      <c r="AS2672" s="1061">
        <f t="shared" si="1057"/>
        <v>40</v>
      </c>
      <c r="AT2672" s="850">
        <f t="shared" si="1063"/>
        <v>0</v>
      </c>
      <c r="AU2672" s="929" t="s">
        <v>811</v>
      </c>
      <c r="AV2672" s="933"/>
      <c r="AW2672" s="1504">
        <f>SUM(AX2673:AX2675)</f>
        <v>0.68</v>
      </c>
      <c r="AX2672" s="1504"/>
      <c r="AY2672" s="930"/>
      <c r="AZ2672" s="941" t="s">
        <v>70</v>
      </c>
    </row>
    <row r="2673" spans="1:52" ht="13.5" customHeight="1">
      <c r="A2673" s="838">
        <f t="shared" si="1061"/>
        <v>44</v>
      </c>
      <c r="B2673" s="1045" t="s">
        <v>61</v>
      </c>
      <c r="C2673" s="817" t="s">
        <v>66</v>
      </c>
      <c r="D2673" s="924">
        <v>20</v>
      </c>
      <c r="E2673" s="1114">
        <v>20</v>
      </c>
      <c r="F2673" s="1061"/>
      <c r="G2673" s="1120"/>
      <c r="H2673" s="1063">
        <v>0.2</v>
      </c>
      <c r="I2673" s="1077"/>
      <c r="J2673" s="1060">
        <f t="shared" si="1052"/>
        <v>4</v>
      </c>
      <c r="K2673" s="1136"/>
      <c r="L2673" s="1071"/>
      <c r="M2673" s="1063">
        <v>0.4</v>
      </c>
      <c r="N2673" s="1063"/>
      <c r="O2673" s="1060">
        <f t="shared" si="1067"/>
        <v>8</v>
      </c>
      <c r="P2673" s="1122"/>
      <c r="Q2673" s="1071"/>
      <c r="R2673" s="1131">
        <v>0.4</v>
      </c>
      <c r="S2673" s="1063"/>
      <c r="T2673" s="1079">
        <f t="shared" ref="T2673:T2681" si="1075">SUM(P2673:S2673)*$E2673</f>
        <v>8</v>
      </c>
      <c r="U2673" s="1061">
        <f t="shared" si="1072"/>
        <v>0</v>
      </c>
      <c r="V2673" s="1071">
        <f t="shared" si="1065"/>
        <v>0</v>
      </c>
      <c r="W2673" s="1063">
        <f t="shared" si="1065"/>
        <v>1</v>
      </c>
      <c r="X2673" s="1063">
        <f t="shared" si="1065"/>
        <v>0</v>
      </c>
      <c r="Y2673" s="1060">
        <f t="shared" si="1065"/>
        <v>20</v>
      </c>
      <c r="Z2673" s="1080">
        <f t="shared" si="1062"/>
        <v>44</v>
      </c>
      <c r="AA2673" s="1126" t="str">
        <f t="shared" si="1059"/>
        <v>Hành lá</v>
      </c>
      <c r="AB2673" s="1082" t="str">
        <f t="shared" si="1059"/>
        <v>kg</v>
      </c>
      <c r="AC2673" s="1083">
        <f t="shared" si="1059"/>
        <v>20</v>
      </c>
      <c r="AD2673" s="1089">
        <f t="shared" si="1059"/>
        <v>20</v>
      </c>
      <c r="AE2673" s="1071">
        <f t="shared" si="1073"/>
        <v>0</v>
      </c>
      <c r="AF2673" s="1071">
        <f t="shared" si="1073"/>
        <v>0</v>
      </c>
      <c r="AG2673" s="1071">
        <f t="shared" si="1073"/>
        <v>0</v>
      </c>
      <c r="AH2673" s="1071">
        <f t="shared" si="1073"/>
        <v>0</v>
      </c>
      <c r="AI2673" s="1060">
        <f t="shared" si="1060"/>
        <v>0</v>
      </c>
      <c r="AJ2673" s="1102">
        <f t="shared" si="1069"/>
        <v>0</v>
      </c>
      <c r="AK2673" s="1102">
        <f t="shared" si="1069"/>
        <v>0</v>
      </c>
      <c r="AL2673" s="1102">
        <f t="shared" si="1069"/>
        <v>1</v>
      </c>
      <c r="AM2673" s="1102">
        <f t="shared" si="1070"/>
        <v>0</v>
      </c>
      <c r="AN2673" s="1085">
        <f t="shared" si="1071"/>
        <v>20</v>
      </c>
      <c r="AO2673" s="1061">
        <f t="shared" si="1057"/>
        <v>0</v>
      </c>
      <c r="AP2673" s="1061">
        <f t="shared" si="1057"/>
        <v>0</v>
      </c>
      <c r="AQ2673" s="1061">
        <f t="shared" si="1057"/>
        <v>1</v>
      </c>
      <c r="AR2673" s="1061">
        <f t="shared" si="1057"/>
        <v>0</v>
      </c>
      <c r="AS2673" s="1061">
        <f t="shared" si="1057"/>
        <v>20</v>
      </c>
      <c r="AT2673" s="850">
        <f t="shared" si="1063"/>
        <v>0</v>
      </c>
      <c r="AU2673" s="932" t="s">
        <v>856</v>
      </c>
      <c r="AV2673" s="933">
        <f t="shared" si="1074"/>
        <v>7</v>
      </c>
      <c r="AW2673" s="934" t="s">
        <v>27</v>
      </c>
      <c r="AX2673" s="935">
        <v>0.16</v>
      </c>
      <c r="AY2673" s="936" t="s">
        <v>29</v>
      </c>
      <c r="AZ2673" s="937">
        <f>AV2673*AX2673</f>
        <v>1.1200000000000001</v>
      </c>
    </row>
    <row r="2674" spans="1:52" ht="13.5" customHeight="1">
      <c r="A2674" s="838">
        <f t="shared" si="1061"/>
        <v>45</v>
      </c>
      <c r="B2674" s="1047" t="s">
        <v>160</v>
      </c>
      <c r="C2674" s="817" t="s">
        <v>66</v>
      </c>
      <c r="D2674" s="924">
        <v>14</v>
      </c>
      <c r="E2674" s="1114">
        <v>12</v>
      </c>
      <c r="F2674" s="1071"/>
      <c r="G2674" s="1086"/>
      <c r="H2674" s="1063"/>
      <c r="I2674" s="1077"/>
      <c r="J2674" s="1060">
        <f t="shared" si="1052"/>
        <v>0</v>
      </c>
      <c r="K2674" s="1103"/>
      <c r="L2674" s="1137"/>
      <c r="M2674" s="1135">
        <v>1</v>
      </c>
      <c r="N2674" s="1063"/>
      <c r="O2674" s="1060">
        <f t="shared" si="1067"/>
        <v>12</v>
      </c>
      <c r="P2674" s="1103"/>
      <c r="Q2674" s="1071"/>
      <c r="R2674" s="1062"/>
      <c r="S2674" s="1063"/>
      <c r="T2674" s="1079">
        <f t="shared" si="1075"/>
        <v>0</v>
      </c>
      <c r="U2674" s="1061">
        <f t="shared" si="1072"/>
        <v>0</v>
      </c>
      <c r="V2674" s="1061">
        <f t="shared" si="1065"/>
        <v>0</v>
      </c>
      <c r="W2674" s="1063">
        <f t="shared" si="1065"/>
        <v>1</v>
      </c>
      <c r="X2674" s="1063">
        <f t="shared" si="1065"/>
        <v>0</v>
      </c>
      <c r="Y2674" s="1060">
        <f t="shared" si="1065"/>
        <v>12</v>
      </c>
      <c r="Z2674" s="1080">
        <f t="shared" si="1062"/>
        <v>45</v>
      </c>
      <c r="AA2674" s="1126" t="str">
        <f t="shared" si="1059"/>
        <v>Giá đậu</v>
      </c>
      <c r="AB2674" s="1082" t="str">
        <f t="shared" si="1059"/>
        <v>kg</v>
      </c>
      <c r="AC2674" s="1083">
        <f t="shared" si="1059"/>
        <v>14</v>
      </c>
      <c r="AD2674" s="1089">
        <f t="shared" si="1059"/>
        <v>12</v>
      </c>
      <c r="AE2674" s="1071">
        <f t="shared" si="1073"/>
        <v>0</v>
      </c>
      <c r="AF2674" s="1071">
        <f t="shared" si="1073"/>
        <v>0</v>
      </c>
      <c r="AG2674" s="1071">
        <f t="shared" si="1073"/>
        <v>0</v>
      </c>
      <c r="AH2674" s="1071">
        <f t="shared" si="1073"/>
        <v>0</v>
      </c>
      <c r="AI2674" s="1060">
        <f t="shared" si="1060"/>
        <v>0</v>
      </c>
      <c r="AJ2674" s="1102">
        <f t="shared" si="1069"/>
        <v>0</v>
      </c>
      <c r="AK2674" s="1102">
        <f t="shared" si="1069"/>
        <v>0</v>
      </c>
      <c r="AL2674" s="1102">
        <f t="shared" si="1069"/>
        <v>1</v>
      </c>
      <c r="AM2674" s="1102">
        <f t="shared" si="1070"/>
        <v>0</v>
      </c>
      <c r="AN2674" s="1085">
        <f t="shared" si="1071"/>
        <v>12</v>
      </c>
      <c r="AO2674" s="1061">
        <f t="shared" si="1057"/>
        <v>0</v>
      </c>
      <c r="AP2674" s="1061">
        <f t="shared" si="1057"/>
        <v>0</v>
      </c>
      <c r="AQ2674" s="1061">
        <f t="shared" si="1057"/>
        <v>1</v>
      </c>
      <c r="AR2674" s="1061">
        <f t="shared" si="1057"/>
        <v>0</v>
      </c>
      <c r="AS2674" s="1061">
        <f t="shared" si="1057"/>
        <v>12</v>
      </c>
      <c r="AT2674" s="850">
        <f t="shared" si="1063"/>
        <v>2</v>
      </c>
      <c r="AU2674" s="932" t="s">
        <v>857</v>
      </c>
      <c r="AV2674" s="933">
        <f t="shared" si="1074"/>
        <v>7</v>
      </c>
      <c r="AW2674" s="934" t="s">
        <v>27</v>
      </c>
      <c r="AX2674" s="935">
        <v>0.26</v>
      </c>
      <c r="AY2674" s="944" t="s">
        <v>29</v>
      </c>
      <c r="AZ2674" s="937">
        <f>AV2674*AX2674</f>
        <v>1.82</v>
      </c>
    </row>
    <row r="2675" spans="1:52" ht="13.5" customHeight="1">
      <c r="A2675" s="838">
        <f t="shared" si="1061"/>
        <v>46</v>
      </c>
      <c r="B2675" s="1046" t="s">
        <v>161</v>
      </c>
      <c r="C2675" s="896" t="s">
        <v>389</v>
      </c>
      <c r="D2675" s="897">
        <v>13</v>
      </c>
      <c r="E2675" s="1114">
        <v>13</v>
      </c>
      <c r="F2675" s="1106"/>
      <c r="G2675" s="1086"/>
      <c r="H2675" s="1107"/>
      <c r="I2675" s="1077"/>
      <c r="J2675" s="1060">
        <f t="shared" si="1052"/>
        <v>0</v>
      </c>
      <c r="K2675" s="1071"/>
      <c r="L2675" s="1071"/>
      <c r="M2675" s="1135">
        <v>3</v>
      </c>
      <c r="N2675" s="1063"/>
      <c r="O2675" s="1060">
        <f t="shared" si="1067"/>
        <v>39</v>
      </c>
      <c r="P2675" s="1138"/>
      <c r="Q2675" s="1071"/>
      <c r="R2675" s="1139"/>
      <c r="S2675" s="1063"/>
      <c r="T2675" s="1079">
        <f t="shared" si="1075"/>
        <v>0</v>
      </c>
      <c r="U2675" s="1061">
        <f t="shared" si="1072"/>
        <v>0</v>
      </c>
      <c r="V2675" s="1061">
        <f t="shared" si="1065"/>
        <v>0</v>
      </c>
      <c r="W2675" s="1063">
        <f t="shared" si="1065"/>
        <v>3</v>
      </c>
      <c r="X2675" s="1063">
        <f t="shared" si="1065"/>
        <v>0</v>
      </c>
      <c r="Y2675" s="1060">
        <f t="shared" si="1065"/>
        <v>39</v>
      </c>
      <c r="Z2675" s="1080">
        <f t="shared" si="1062"/>
        <v>46</v>
      </c>
      <c r="AA2675" s="1126" t="str">
        <f t="shared" si="1059"/>
        <v>Rau sống</v>
      </c>
      <c r="AB2675" s="1082" t="str">
        <f t="shared" si="1059"/>
        <v>lít</v>
      </c>
      <c r="AC2675" s="1083">
        <f t="shared" si="1059"/>
        <v>13</v>
      </c>
      <c r="AD2675" s="1089">
        <f t="shared" si="1059"/>
        <v>13</v>
      </c>
      <c r="AE2675" s="1071">
        <f t="shared" si="1073"/>
        <v>0</v>
      </c>
      <c r="AF2675" s="1071">
        <f t="shared" si="1073"/>
        <v>0</v>
      </c>
      <c r="AG2675" s="1071">
        <f t="shared" si="1073"/>
        <v>0</v>
      </c>
      <c r="AH2675" s="1071">
        <f t="shared" si="1073"/>
        <v>0</v>
      </c>
      <c r="AI2675" s="1060">
        <f t="shared" si="1060"/>
        <v>0</v>
      </c>
      <c r="AJ2675" s="1102">
        <f t="shared" si="1069"/>
        <v>0</v>
      </c>
      <c r="AK2675" s="1102">
        <f t="shared" si="1069"/>
        <v>0</v>
      </c>
      <c r="AL2675" s="1102">
        <f t="shared" si="1069"/>
        <v>3</v>
      </c>
      <c r="AM2675" s="1102">
        <f t="shared" si="1070"/>
        <v>0</v>
      </c>
      <c r="AN2675" s="1085">
        <f t="shared" si="1071"/>
        <v>39</v>
      </c>
      <c r="AO2675" s="1061">
        <f t="shared" si="1057"/>
        <v>0</v>
      </c>
      <c r="AP2675" s="1061">
        <f t="shared" si="1057"/>
        <v>0</v>
      </c>
      <c r="AQ2675" s="1061">
        <f t="shared" si="1057"/>
        <v>3</v>
      </c>
      <c r="AR2675" s="1061">
        <f t="shared" si="1057"/>
        <v>0</v>
      </c>
      <c r="AS2675" s="1061">
        <f t="shared" si="1057"/>
        <v>39</v>
      </c>
      <c r="AT2675" s="850">
        <f t="shared" si="1063"/>
        <v>0</v>
      </c>
      <c r="AU2675" s="932" t="s">
        <v>858</v>
      </c>
      <c r="AV2675" s="933">
        <f t="shared" si="1074"/>
        <v>7</v>
      </c>
      <c r="AW2675" s="934" t="s">
        <v>27</v>
      </c>
      <c r="AX2675" s="1048">
        <v>0.26</v>
      </c>
      <c r="AY2675" s="944" t="s">
        <v>29</v>
      </c>
      <c r="AZ2675" s="937">
        <f>AV2675*AX2675</f>
        <v>1.82</v>
      </c>
    </row>
    <row r="2676" spans="1:52" ht="13.5" customHeight="1">
      <c r="A2676" s="838">
        <f>IF(B2676&lt;&gt;"",MAX($A2675:$A2675)+1,"")</f>
        <v>47</v>
      </c>
      <c r="B2676" s="1046" t="s">
        <v>896</v>
      </c>
      <c r="C2676" s="844" t="s">
        <v>66</v>
      </c>
      <c r="D2676" s="907">
        <v>10</v>
      </c>
      <c r="E2676" s="1060">
        <v>10</v>
      </c>
      <c r="F2676" s="1140"/>
      <c r="G2676" s="1086"/>
      <c r="H2676" s="1091">
        <v>3</v>
      </c>
      <c r="I2676" s="1077"/>
      <c r="J2676" s="1060">
        <f t="shared" si="1052"/>
        <v>30</v>
      </c>
      <c r="K2676" s="1061"/>
      <c r="L2676" s="1061"/>
      <c r="M2676" s="1063"/>
      <c r="N2676" s="1063"/>
      <c r="O2676" s="1060">
        <f t="shared" si="1067"/>
        <v>0</v>
      </c>
      <c r="P2676" s="1061"/>
      <c r="Q2676" s="1061"/>
      <c r="R2676" s="1063"/>
      <c r="S2676" s="1063"/>
      <c r="T2676" s="1079">
        <f t="shared" si="1075"/>
        <v>0</v>
      </c>
      <c r="U2676" s="1061">
        <f t="shared" si="1072"/>
        <v>0</v>
      </c>
      <c r="V2676" s="1061">
        <f t="shared" si="1065"/>
        <v>0</v>
      </c>
      <c r="W2676" s="1063">
        <f t="shared" si="1065"/>
        <v>3</v>
      </c>
      <c r="X2676" s="1063">
        <f t="shared" si="1065"/>
        <v>0</v>
      </c>
      <c r="Y2676" s="1060">
        <f t="shared" si="1065"/>
        <v>30</v>
      </c>
      <c r="Z2676" s="1080">
        <f t="shared" si="1062"/>
        <v>47</v>
      </c>
      <c r="AA2676" s="1126" t="str">
        <f t="shared" si="1059"/>
        <v>Rau canh</v>
      </c>
      <c r="AB2676" s="1082" t="str">
        <f t="shared" si="1059"/>
        <v>kg</v>
      </c>
      <c r="AC2676" s="1083">
        <f t="shared" si="1059"/>
        <v>10</v>
      </c>
      <c r="AD2676" s="1089">
        <f t="shared" si="1059"/>
        <v>10</v>
      </c>
      <c r="AE2676" s="1071">
        <f t="shared" ref="AE2676:AH2683" si="1076">AE2595+AJ2595-AO2595</f>
        <v>0</v>
      </c>
      <c r="AF2676" s="1071">
        <f t="shared" si="1076"/>
        <v>0</v>
      </c>
      <c r="AG2676" s="1071">
        <f t="shared" si="1076"/>
        <v>0</v>
      </c>
      <c r="AH2676" s="1071">
        <f t="shared" si="1076"/>
        <v>0</v>
      </c>
      <c r="AI2676" s="1060">
        <f t="shared" si="1060"/>
        <v>0</v>
      </c>
      <c r="AJ2676" s="1102">
        <f t="shared" si="1069"/>
        <v>0</v>
      </c>
      <c r="AK2676" s="1102">
        <f t="shared" si="1069"/>
        <v>0</v>
      </c>
      <c r="AL2676" s="1102">
        <f t="shared" si="1069"/>
        <v>3</v>
      </c>
      <c r="AM2676" s="1102">
        <f t="shared" si="1070"/>
        <v>0</v>
      </c>
      <c r="AN2676" s="1085">
        <f t="shared" si="1071"/>
        <v>30</v>
      </c>
      <c r="AO2676" s="1061">
        <f t="shared" si="1057"/>
        <v>0</v>
      </c>
      <c r="AP2676" s="1061">
        <f t="shared" si="1057"/>
        <v>0</v>
      </c>
      <c r="AQ2676" s="1061">
        <f t="shared" si="1057"/>
        <v>3</v>
      </c>
      <c r="AR2676" s="1061">
        <f t="shared" si="1057"/>
        <v>0</v>
      </c>
      <c r="AS2676" s="1061">
        <f t="shared" si="1057"/>
        <v>30</v>
      </c>
      <c r="AT2676" s="850">
        <f t="shared" si="1063"/>
        <v>0</v>
      </c>
      <c r="AU2676" s="1146" t="s">
        <v>859</v>
      </c>
      <c r="AV2676" s="947"/>
      <c r="AW2676" s="947"/>
      <c r="AX2676" s="947"/>
      <c r="AY2676" s="947"/>
      <c r="AZ2676" s="937"/>
    </row>
    <row r="2677" spans="1:52" ht="13.5" customHeight="1">
      <c r="A2677" s="838">
        <f>IF(B2677&lt;&gt;"",MAX($A2676:$A2676)+1,"")</f>
        <v>48</v>
      </c>
      <c r="B2677" s="1046" t="s">
        <v>893</v>
      </c>
      <c r="C2677" s="844" t="s">
        <v>66</v>
      </c>
      <c r="D2677" s="907">
        <v>25</v>
      </c>
      <c r="E2677" s="1060">
        <v>25</v>
      </c>
      <c r="F2677" s="1140"/>
      <c r="G2677" s="1086"/>
      <c r="H2677" s="1091"/>
      <c r="I2677" s="1077"/>
      <c r="J2677" s="1060">
        <f>SUM(F2677:I2677)*$E2677</f>
        <v>0</v>
      </c>
      <c r="K2677" s="1061"/>
      <c r="L2677" s="1061"/>
      <c r="M2677" s="1063"/>
      <c r="N2677" s="1063"/>
      <c r="O2677" s="1060">
        <f t="shared" si="1067"/>
        <v>0</v>
      </c>
      <c r="P2677" s="1061"/>
      <c r="Q2677" s="1061"/>
      <c r="R2677" s="1063">
        <v>4</v>
      </c>
      <c r="S2677" s="1063"/>
      <c r="T2677" s="1079">
        <f t="shared" si="1075"/>
        <v>100</v>
      </c>
      <c r="U2677" s="1061">
        <f t="shared" si="1072"/>
        <v>0</v>
      </c>
      <c r="V2677" s="1061">
        <f t="shared" si="1065"/>
        <v>0</v>
      </c>
      <c r="W2677" s="1063">
        <f t="shared" si="1065"/>
        <v>4</v>
      </c>
      <c r="X2677" s="1063">
        <f t="shared" si="1065"/>
        <v>0</v>
      </c>
      <c r="Y2677" s="1060">
        <f t="shared" si="1065"/>
        <v>100</v>
      </c>
      <c r="Z2677" s="1080">
        <f t="shared" si="1062"/>
        <v>48</v>
      </c>
      <c r="AA2677" s="1126" t="str">
        <f t="shared" si="1059"/>
        <v>Măng</v>
      </c>
      <c r="AB2677" s="1082" t="str">
        <f t="shared" si="1059"/>
        <v>kg</v>
      </c>
      <c r="AC2677" s="1083">
        <f t="shared" si="1059"/>
        <v>25</v>
      </c>
      <c r="AD2677" s="1089">
        <f t="shared" si="1059"/>
        <v>25</v>
      </c>
      <c r="AE2677" s="1071">
        <f t="shared" si="1076"/>
        <v>0</v>
      </c>
      <c r="AF2677" s="1071">
        <f t="shared" si="1076"/>
        <v>0</v>
      </c>
      <c r="AG2677" s="1071">
        <f t="shared" si="1076"/>
        <v>0</v>
      </c>
      <c r="AH2677" s="1071">
        <f t="shared" si="1076"/>
        <v>0</v>
      </c>
      <c r="AI2677" s="1060">
        <f t="shared" si="1060"/>
        <v>0</v>
      </c>
      <c r="AJ2677" s="1102">
        <f t="shared" si="1069"/>
        <v>0</v>
      </c>
      <c r="AK2677" s="1102">
        <f t="shared" si="1069"/>
        <v>0</v>
      </c>
      <c r="AL2677" s="1102">
        <f t="shared" si="1069"/>
        <v>4</v>
      </c>
      <c r="AM2677" s="1102">
        <f t="shared" si="1070"/>
        <v>0</v>
      </c>
      <c r="AN2677" s="1085">
        <f t="shared" si="1071"/>
        <v>100</v>
      </c>
      <c r="AO2677" s="1061">
        <f t="shared" si="1057"/>
        <v>0</v>
      </c>
      <c r="AP2677" s="1061">
        <f t="shared" si="1057"/>
        <v>0</v>
      </c>
      <c r="AQ2677" s="1061">
        <f t="shared" si="1057"/>
        <v>4</v>
      </c>
      <c r="AR2677" s="1061">
        <f t="shared" si="1057"/>
        <v>0</v>
      </c>
      <c r="AS2677" s="1061">
        <f t="shared" si="1057"/>
        <v>100</v>
      </c>
      <c r="AT2677" s="850">
        <f t="shared" si="1063"/>
        <v>0</v>
      </c>
      <c r="AU2677" s="948"/>
      <c r="AV2677" s="934"/>
      <c r="AW2677" s="934"/>
      <c r="AX2677" s="935"/>
      <c r="AY2677" s="936" t="s">
        <v>29</v>
      </c>
      <c r="AZ2677" s="937">
        <f>AV2677*AX2677</f>
        <v>0</v>
      </c>
    </row>
    <row r="2678" spans="1:52" ht="13.5" customHeight="1">
      <c r="A2678" s="838">
        <f t="shared" ref="A2678:A2689" si="1077">IF(B2678&lt;&gt;"",MAX($A2676:$A2677)+1,"")</f>
        <v>49</v>
      </c>
      <c r="B2678" s="1046" t="s">
        <v>126</v>
      </c>
      <c r="C2678" s="844" t="s">
        <v>66</v>
      </c>
      <c r="D2678" s="949">
        <v>15</v>
      </c>
      <c r="E2678" s="1142">
        <v>15</v>
      </c>
      <c r="F2678" s="1140"/>
      <c r="G2678" s="1120"/>
      <c r="H2678" s="1077"/>
      <c r="I2678" s="1077"/>
      <c r="J2678" s="1060">
        <f>SUM(F2678:I2678)*$E2678</f>
        <v>0</v>
      </c>
      <c r="K2678" s="1103"/>
      <c r="L2678" s="1071"/>
      <c r="M2678" s="1062"/>
      <c r="N2678" s="1063"/>
      <c r="O2678" s="1060">
        <f t="shared" si="1067"/>
        <v>0</v>
      </c>
      <c r="P2678" s="1061"/>
      <c r="Q2678" s="1071"/>
      <c r="R2678" s="1062"/>
      <c r="S2678" s="1063"/>
      <c r="T2678" s="1079">
        <f t="shared" si="1075"/>
        <v>0</v>
      </c>
      <c r="U2678" s="1061">
        <f t="shared" si="1072"/>
        <v>0</v>
      </c>
      <c r="V2678" s="1061">
        <f t="shared" si="1065"/>
        <v>0</v>
      </c>
      <c r="W2678" s="1063">
        <f t="shared" si="1065"/>
        <v>0</v>
      </c>
      <c r="X2678" s="1063">
        <f t="shared" si="1065"/>
        <v>0</v>
      </c>
      <c r="Y2678" s="1060">
        <f t="shared" si="1065"/>
        <v>0</v>
      </c>
      <c r="Z2678" s="1080">
        <f t="shared" si="1062"/>
        <v>49</v>
      </c>
      <c r="AA2678" s="1126" t="str">
        <f t="shared" si="1059"/>
        <v>Mướp đắng</v>
      </c>
      <c r="AB2678" s="1082" t="str">
        <f t="shared" si="1059"/>
        <v>kg</v>
      </c>
      <c r="AC2678" s="1083">
        <f t="shared" si="1059"/>
        <v>15</v>
      </c>
      <c r="AD2678" s="1089">
        <f t="shared" si="1059"/>
        <v>15</v>
      </c>
      <c r="AE2678" s="1071">
        <f t="shared" si="1076"/>
        <v>0</v>
      </c>
      <c r="AF2678" s="1071">
        <f t="shared" si="1076"/>
        <v>0</v>
      </c>
      <c r="AG2678" s="1071">
        <f t="shared" si="1076"/>
        <v>0</v>
      </c>
      <c r="AH2678" s="1071">
        <f t="shared" si="1076"/>
        <v>0</v>
      </c>
      <c r="AI2678" s="1060">
        <f t="shared" si="1060"/>
        <v>0</v>
      </c>
      <c r="AJ2678" s="1102">
        <f t="shared" si="1069"/>
        <v>0</v>
      </c>
      <c r="AK2678" s="1102">
        <f t="shared" si="1069"/>
        <v>0</v>
      </c>
      <c r="AL2678" s="1102">
        <f t="shared" si="1069"/>
        <v>0</v>
      </c>
      <c r="AM2678" s="1102">
        <f t="shared" si="1070"/>
        <v>0</v>
      </c>
      <c r="AN2678" s="1085">
        <f t="shared" si="1071"/>
        <v>0</v>
      </c>
      <c r="AO2678" s="1061">
        <f t="shared" si="1057"/>
        <v>0</v>
      </c>
      <c r="AP2678" s="1061">
        <f t="shared" si="1057"/>
        <v>0</v>
      </c>
      <c r="AQ2678" s="1061">
        <f t="shared" si="1057"/>
        <v>0</v>
      </c>
      <c r="AR2678" s="1061">
        <f t="shared" si="1057"/>
        <v>0</v>
      </c>
      <c r="AS2678" s="1061">
        <f t="shared" si="1057"/>
        <v>0</v>
      </c>
      <c r="AT2678" s="850">
        <f t="shared" si="1063"/>
        <v>0</v>
      </c>
      <c r="AU2678" s="948"/>
      <c r="AV2678" s="934"/>
      <c r="AW2678" s="934"/>
      <c r="AX2678" s="935"/>
      <c r="AY2678" s="936" t="s">
        <v>29</v>
      </c>
      <c r="AZ2678" s="937">
        <f>AV2678*AX2678</f>
        <v>0</v>
      </c>
    </row>
    <row r="2679" spans="1:52" ht="13.5" customHeight="1">
      <c r="A2679" s="838">
        <f t="shared" si="1077"/>
        <v>50</v>
      </c>
      <c r="B2679" s="1046" t="s">
        <v>918</v>
      </c>
      <c r="C2679" s="844" t="s">
        <v>66</v>
      </c>
      <c r="D2679" s="907">
        <v>15</v>
      </c>
      <c r="E2679" s="1060">
        <v>15</v>
      </c>
      <c r="F2679" s="1140"/>
      <c r="G2679" s="1090"/>
      <c r="H2679" s="1077"/>
      <c r="I2679" s="1077"/>
      <c r="J2679" s="1060">
        <f>SUM(F2679:I2679)*$E2679</f>
        <v>0</v>
      </c>
      <c r="K2679" s="1061"/>
      <c r="L2679" s="1071"/>
      <c r="M2679" s="1063"/>
      <c r="N2679" s="1063"/>
      <c r="O2679" s="1060">
        <f t="shared" si="1067"/>
        <v>0</v>
      </c>
      <c r="P2679" s="1065"/>
      <c r="Q2679" s="1071"/>
      <c r="R2679" s="1062">
        <v>3</v>
      </c>
      <c r="S2679" s="1063"/>
      <c r="T2679" s="1079">
        <f t="shared" si="1075"/>
        <v>45</v>
      </c>
      <c r="U2679" s="1061">
        <f t="shared" si="1072"/>
        <v>0</v>
      </c>
      <c r="V2679" s="1061">
        <f t="shared" si="1065"/>
        <v>0</v>
      </c>
      <c r="W2679" s="1063">
        <f t="shared" si="1065"/>
        <v>3</v>
      </c>
      <c r="X2679" s="1063">
        <f t="shared" si="1065"/>
        <v>0</v>
      </c>
      <c r="Y2679" s="1060">
        <f t="shared" si="1065"/>
        <v>45</v>
      </c>
      <c r="Z2679" s="1080">
        <f t="shared" si="1062"/>
        <v>50</v>
      </c>
      <c r="AA2679" s="1126" t="str">
        <f t="shared" si="1059"/>
        <v>Cà  xanh</v>
      </c>
      <c r="AB2679" s="1082" t="str">
        <f t="shared" si="1059"/>
        <v>kg</v>
      </c>
      <c r="AC2679" s="1083">
        <f t="shared" si="1059"/>
        <v>15</v>
      </c>
      <c r="AD2679" s="1089">
        <f t="shared" si="1059"/>
        <v>15</v>
      </c>
      <c r="AE2679" s="1071">
        <f t="shared" si="1076"/>
        <v>0</v>
      </c>
      <c r="AF2679" s="1071">
        <f t="shared" si="1076"/>
        <v>0</v>
      </c>
      <c r="AG2679" s="1071">
        <f t="shared" si="1076"/>
        <v>0</v>
      </c>
      <c r="AH2679" s="1071">
        <f t="shared" si="1076"/>
        <v>0</v>
      </c>
      <c r="AI2679" s="1060">
        <f t="shared" si="1060"/>
        <v>0</v>
      </c>
      <c r="AJ2679" s="1102">
        <f t="shared" si="1069"/>
        <v>0</v>
      </c>
      <c r="AK2679" s="1102">
        <f t="shared" si="1069"/>
        <v>0</v>
      </c>
      <c r="AL2679" s="1102">
        <f t="shared" si="1069"/>
        <v>3</v>
      </c>
      <c r="AM2679" s="1102">
        <f t="shared" si="1070"/>
        <v>0</v>
      </c>
      <c r="AN2679" s="1085">
        <f t="shared" si="1071"/>
        <v>45</v>
      </c>
      <c r="AO2679" s="1061">
        <f t="shared" si="1057"/>
        <v>0</v>
      </c>
      <c r="AP2679" s="1061">
        <f t="shared" si="1057"/>
        <v>0</v>
      </c>
      <c r="AQ2679" s="1061">
        <f t="shared" si="1057"/>
        <v>3</v>
      </c>
      <c r="AR2679" s="1061">
        <f t="shared" si="1057"/>
        <v>0</v>
      </c>
      <c r="AS2679" s="1061">
        <f t="shared" si="1057"/>
        <v>45</v>
      </c>
      <c r="AT2679" s="850">
        <f t="shared" si="1063"/>
        <v>0</v>
      </c>
      <c r="AU2679" s="1480" t="s">
        <v>916</v>
      </c>
      <c r="AV2679" s="1481"/>
      <c r="AW2679" s="1481"/>
      <c r="AX2679" s="1481"/>
      <c r="AY2679" s="1147" t="str">
        <f>AY2680</f>
        <v>=</v>
      </c>
      <c r="AZ2679" s="937">
        <f ca="1">AZ2602</f>
        <v>21.919999999999604</v>
      </c>
    </row>
    <row r="2680" spans="1:52" ht="13.5" customHeight="1">
      <c r="A2680" s="838">
        <f t="shared" si="1077"/>
        <v>51</v>
      </c>
      <c r="B2680" s="1045" t="s">
        <v>64</v>
      </c>
      <c r="C2680" s="844" t="s">
        <v>66</v>
      </c>
      <c r="D2680" s="907">
        <v>13</v>
      </c>
      <c r="E2680" s="1060">
        <v>13</v>
      </c>
      <c r="F2680" s="1140"/>
      <c r="G2680" s="1086"/>
      <c r="H2680" s="1091"/>
      <c r="I2680" s="1077"/>
      <c r="J2680" s="1060">
        <f t="shared" ref="J2680:J2689" si="1078">SUM(F2680:I2680)*$E2680</f>
        <v>0</v>
      </c>
      <c r="K2680" s="1061"/>
      <c r="L2680" s="1071"/>
      <c r="M2680" s="1063"/>
      <c r="N2680" s="1063"/>
      <c r="O2680" s="1060">
        <f t="shared" si="1067"/>
        <v>0</v>
      </c>
      <c r="P2680" s="1061"/>
      <c r="Q2680" s="1061"/>
      <c r="R2680" s="1063">
        <v>4</v>
      </c>
      <c r="S2680" s="1063"/>
      <c r="T2680" s="1079">
        <f t="shared" si="1075"/>
        <v>52</v>
      </c>
      <c r="U2680" s="1061">
        <f t="shared" si="1072"/>
        <v>0</v>
      </c>
      <c r="V2680" s="1061">
        <f t="shared" si="1065"/>
        <v>0</v>
      </c>
      <c r="W2680" s="1063">
        <f t="shared" si="1065"/>
        <v>4</v>
      </c>
      <c r="X2680" s="1063">
        <f t="shared" si="1065"/>
        <v>0</v>
      </c>
      <c r="Y2680" s="1060">
        <f t="shared" si="1065"/>
        <v>52</v>
      </c>
      <c r="Z2680" s="1080">
        <f t="shared" si="1062"/>
        <v>51</v>
      </c>
      <c r="AA2680" s="1126" t="str">
        <f t="shared" si="1059"/>
        <v>Hành tây</v>
      </c>
      <c r="AB2680" s="1082" t="str">
        <f t="shared" si="1059"/>
        <v>kg</v>
      </c>
      <c r="AC2680" s="1083">
        <f t="shared" si="1059"/>
        <v>13</v>
      </c>
      <c r="AD2680" s="1089">
        <f t="shared" si="1059"/>
        <v>13</v>
      </c>
      <c r="AE2680" s="1071">
        <f t="shared" si="1076"/>
        <v>0</v>
      </c>
      <c r="AF2680" s="1071">
        <f t="shared" si="1076"/>
        <v>0</v>
      </c>
      <c r="AG2680" s="1071">
        <f t="shared" si="1076"/>
        <v>0</v>
      </c>
      <c r="AH2680" s="1071">
        <f t="shared" si="1076"/>
        <v>0</v>
      </c>
      <c r="AI2680" s="1060">
        <f t="shared" si="1060"/>
        <v>0</v>
      </c>
      <c r="AJ2680" s="1102">
        <f t="shared" si="1069"/>
        <v>0</v>
      </c>
      <c r="AK2680" s="1102">
        <f t="shared" si="1069"/>
        <v>0</v>
      </c>
      <c r="AL2680" s="1102">
        <f t="shared" si="1069"/>
        <v>4</v>
      </c>
      <c r="AM2680" s="1102">
        <f t="shared" si="1070"/>
        <v>0</v>
      </c>
      <c r="AN2680" s="1085">
        <f t="shared" si="1071"/>
        <v>52</v>
      </c>
      <c r="AO2680" s="1061">
        <f t="shared" si="1057"/>
        <v>0</v>
      </c>
      <c r="AP2680" s="1061">
        <f t="shared" si="1057"/>
        <v>0</v>
      </c>
      <c r="AQ2680" s="1061">
        <f t="shared" si="1057"/>
        <v>4</v>
      </c>
      <c r="AR2680" s="1061">
        <f t="shared" si="1057"/>
        <v>0</v>
      </c>
      <c r="AS2680" s="1061">
        <f t="shared" si="1057"/>
        <v>52</v>
      </c>
      <c r="AT2680" s="850">
        <f t="shared" si="1063"/>
        <v>0</v>
      </c>
      <c r="AU2680" s="1505" t="s">
        <v>917</v>
      </c>
      <c r="AV2680" s="1506"/>
      <c r="AW2680" s="1506"/>
      <c r="AX2680" s="1506"/>
      <c r="AY2680" s="1147" t="s">
        <v>29</v>
      </c>
      <c r="AZ2680" s="937">
        <f ca="1">SUM(AZ2669:AZ2679)</f>
        <v>63.719999999999594</v>
      </c>
    </row>
    <row r="2681" spans="1:52" ht="13.5" customHeight="1">
      <c r="A2681" s="838">
        <f t="shared" si="1077"/>
        <v>52</v>
      </c>
      <c r="B2681" s="1046" t="s">
        <v>511</v>
      </c>
      <c r="C2681" s="844" t="s">
        <v>66</v>
      </c>
      <c r="D2681" s="907">
        <v>20</v>
      </c>
      <c r="E2681" s="1060">
        <v>15</v>
      </c>
      <c r="F2681" s="1140"/>
      <c r="G2681" s="1086"/>
      <c r="H2681" s="1091"/>
      <c r="I2681" s="1077"/>
      <c r="J2681" s="1060">
        <f t="shared" si="1078"/>
        <v>0</v>
      </c>
      <c r="K2681" s="1061"/>
      <c r="L2681" s="1061"/>
      <c r="M2681" s="1063"/>
      <c r="N2681" s="1063"/>
      <c r="O2681" s="1060">
        <f t="shared" si="1067"/>
        <v>0</v>
      </c>
      <c r="P2681" s="1061"/>
      <c r="Q2681" s="1061"/>
      <c r="R2681" s="1063"/>
      <c r="S2681" s="1063"/>
      <c r="T2681" s="1079">
        <f t="shared" si="1075"/>
        <v>0</v>
      </c>
      <c r="U2681" s="1061">
        <f t="shared" si="1072"/>
        <v>0</v>
      </c>
      <c r="V2681" s="1061">
        <f t="shared" si="1065"/>
        <v>0</v>
      </c>
      <c r="W2681" s="1063">
        <f t="shared" si="1065"/>
        <v>0</v>
      </c>
      <c r="X2681" s="1063">
        <f t="shared" si="1065"/>
        <v>0</v>
      </c>
      <c r="Y2681" s="1060">
        <f t="shared" si="1065"/>
        <v>0</v>
      </c>
      <c r="Z2681" s="1080">
        <f t="shared" si="1062"/>
        <v>52</v>
      </c>
      <c r="AA2681" s="1126" t="str">
        <f t="shared" si="1059"/>
        <v>Sã</v>
      </c>
      <c r="AB2681" s="1082" t="str">
        <f t="shared" si="1059"/>
        <v>kg</v>
      </c>
      <c r="AC2681" s="1083">
        <f t="shared" si="1059"/>
        <v>20</v>
      </c>
      <c r="AD2681" s="1089">
        <f t="shared" si="1059"/>
        <v>15</v>
      </c>
      <c r="AE2681" s="1071">
        <f t="shared" si="1076"/>
        <v>0</v>
      </c>
      <c r="AF2681" s="1071">
        <f t="shared" si="1076"/>
        <v>0</v>
      </c>
      <c r="AG2681" s="1071">
        <f t="shared" si="1076"/>
        <v>0</v>
      </c>
      <c r="AH2681" s="1071">
        <f t="shared" si="1076"/>
        <v>0</v>
      </c>
      <c r="AI2681" s="1060">
        <f t="shared" si="1060"/>
        <v>0</v>
      </c>
      <c r="AJ2681" s="1102">
        <f t="shared" si="1069"/>
        <v>0</v>
      </c>
      <c r="AK2681" s="1102">
        <f t="shared" si="1069"/>
        <v>0</v>
      </c>
      <c r="AL2681" s="1102">
        <f t="shared" si="1069"/>
        <v>0</v>
      </c>
      <c r="AM2681" s="1102">
        <f t="shared" si="1070"/>
        <v>0</v>
      </c>
      <c r="AN2681" s="1085">
        <f t="shared" si="1071"/>
        <v>0</v>
      </c>
      <c r="AO2681" s="1061">
        <f t="shared" ref="AO2681:AS2689" si="1079">U2681</f>
        <v>0</v>
      </c>
      <c r="AP2681" s="1061">
        <f t="shared" si="1079"/>
        <v>0</v>
      </c>
      <c r="AQ2681" s="1061">
        <f t="shared" si="1079"/>
        <v>0</v>
      </c>
      <c r="AR2681" s="1061">
        <f t="shared" si="1079"/>
        <v>0</v>
      </c>
      <c r="AS2681" s="1061">
        <f t="shared" si="1079"/>
        <v>0</v>
      </c>
      <c r="AT2681" s="850">
        <f t="shared" si="1063"/>
        <v>0</v>
      </c>
      <c r="AU2681" s="1480" t="s">
        <v>861</v>
      </c>
      <c r="AV2681" s="1481"/>
      <c r="AW2681" s="1481"/>
      <c r="AX2681" s="1481"/>
      <c r="AY2681" s="1147" t="s">
        <v>29</v>
      </c>
      <c r="AZ2681" s="937">
        <f ca="1">SUMIF(AA2630:AR2695,"Gạo*",AO2630:AO2695)+SUMIF(AA2630:AR2695,"Gạo*",AP2630:AP2695)+SUMIF(AA2630:AR2695,"Gạo*",AQ2630:AQ2695)+SUMIF(AA2630:AR2695,"Gạo*",AR2630:AR2695)</f>
        <v>42</v>
      </c>
    </row>
    <row r="2682" spans="1:52" ht="13.5" customHeight="1">
      <c r="A2682" s="838">
        <f t="shared" si="1077"/>
        <v>53</v>
      </c>
      <c r="B2682" s="908" t="s">
        <v>895</v>
      </c>
      <c r="C2682" s="844" t="s">
        <v>66</v>
      </c>
      <c r="D2682" s="907">
        <v>8</v>
      </c>
      <c r="E2682" s="1060">
        <v>8</v>
      </c>
      <c r="F2682" s="1140"/>
      <c r="G2682" s="1086"/>
      <c r="H2682" s="1077"/>
      <c r="I2682" s="1077"/>
      <c r="J2682" s="1060">
        <f t="shared" si="1078"/>
        <v>0</v>
      </c>
      <c r="K2682" s="1061"/>
      <c r="L2682" s="1071"/>
      <c r="M2682" s="1063">
        <v>4</v>
      </c>
      <c r="N2682" s="1063"/>
      <c r="O2682" s="1060">
        <f t="shared" si="1067"/>
        <v>32</v>
      </c>
      <c r="P2682" s="1061"/>
      <c r="Q2682" s="1061"/>
      <c r="R2682" s="1063"/>
      <c r="S2682" s="1063"/>
      <c r="T2682" s="1079">
        <f t="shared" ref="T2682:T2689" si="1080">SUM(P2682:S2682)*$E2682</f>
        <v>0</v>
      </c>
      <c r="U2682" s="1061">
        <f t="shared" si="1072"/>
        <v>0</v>
      </c>
      <c r="V2682" s="1061">
        <f t="shared" si="1065"/>
        <v>0</v>
      </c>
      <c r="W2682" s="1063">
        <f t="shared" si="1065"/>
        <v>4</v>
      </c>
      <c r="X2682" s="1063">
        <f t="shared" si="1065"/>
        <v>0</v>
      </c>
      <c r="Y2682" s="1060">
        <f t="shared" si="1065"/>
        <v>32</v>
      </c>
      <c r="Z2682" s="1080">
        <f t="shared" si="1062"/>
        <v>53</v>
      </c>
      <c r="AA2682" s="1126" t="str">
        <f t="shared" si="1059"/>
        <v>Mùng bac hà</v>
      </c>
      <c r="AB2682" s="1082" t="str">
        <f t="shared" si="1059"/>
        <v>kg</v>
      </c>
      <c r="AC2682" s="1083">
        <f t="shared" si="1059"/>
        <v>8</v>
      </c>
      <c r="AD2682" s="1089">
        <f t="shared" si="1059"/>
        <v>8</v>
      </c>
      <c r="AE2682" s="1071">
        <f t="shared" si="1076"/>
        <v>0</v>
      </c>
      <c r="AF2682" s="1071">
        <f t="shared" si="1076"/>
        <v>0</v>
      </c>
      <c r="AG2682" s="1071">
        <f t="shared" si="1076"/>
        <v>0</v>
      </c>
      <c r="AH2682" s="1071">
        <f t="shared" si="1076"/>
        <v>0</v>
      </c>
      <c r="AI2682" s="1060">
        <f t="shared" si="1060"/>
        <v>0</v>
      </c>
      <c r="AJ2682" s="1102">
        <f t="shared" si="1069"/>
        <v>0</v>
      </c>
      <c r="AK2682" s="1102">
        <f t="shared" si="1069"/>
        <v>0</v>
      </c>
      <c r="AL2682" s="1102">
        <f t="shared" si="1069"/>
        <v>4</v>
      </c>
      <c r="AM2682" s="1102">
        <f t="shared" si="1070"/>
        <v>0</v>
      </c>
      <c r="AN2682" s="1085">
        <f t="shared" si="1071"/>
        <v>32</v>
      </c>
      <c r="AO2682" s="1061">
        <f t="shared" si="1079"/>
        <v>0</v>
      </c>
      <c r="AP2682" s="1061">
        <f t="shared" si="1079"/>
        <v>0</v>
      </c>
      <c r="AQ2682" s="1061">
        <f t="shared" si="1079"/>
        <v>4</v>
      </c>
      <c r="AR2682" s="1061">
        <f t="shared" si="1079"/>
        <v>0</v>
      </c>
      <c r="AS2682" s="1061">
        <f t="shared" si="1079"/>
        <v>32</v>
      </c>
      <c r="AT2682" s="850">
        <f t="shared" si="1063"/>
        <v>0</v>
      </c>
      <c r="AU2682" s="1480" t="s">
        <v>862</v>
      </c>
      <c r="AV2682" s="1481"/>
      <c r="AW2682" s="1481"/>
      <c r="AX2682" s="1481"/>
      <c r="AY2682" s="1147" t="s">
        <v>29</v>
      </c>
      <c r="AZ2682" s="1148">
        <f ca="1">AZ2603</f>
        <v>0</v>
      </c>
    </row>
    <row r="2683" spans="1:52" ht="13.5" customHeight="1">
      <c r="A2683" s="838">
        <f t="shared" si="1077"/>
        <v>54</v>
      </c>
      <c r="B2683" s="908" t="s">
        <v>512</v>
      </c>
      <c r="C2683" s="844" t="s">
        <v>66</v>
      </c>
      <c r="D2683" s="907">
        <v>20</v>
      </c>
      <c r="E2683" s="1060">
        <v>20</v>
      </c>
      <c r="F2683" s="1140"/>
      <c r="G2683" s="1120"/>
      <c r="H2683" s="1077"/>
      <c r="I2683" s="1077"/>
      <c r="J2683" s="1060">
        <f t="shared" si="1078"/>
        <v>0</v>
      </c>
      <c r="K2683" s="1061"/>
      <c r="L2683" s="1071"/>
      <c r="M2683" s="1063"/>
      <c r="N2683" s="1063"/>
      <c r="O2683" s="1060">
        <f t="shared" si="1067"/>
        <v>0</v>
      </c>
      <c r="P2683" s="1061"/>
      <c r="Q2683" s="1071"/>
      <c r="R2683" s="1063"/>
      <c r="S2683" s="1063"/>
      <c r="T2683" s="1079">
        <f t="shared" si="1080"/>
        <v>0</v>
      </c>
      <c r="U2683" s="1061">
        <f t="shared" si="1072"/>
        <v>0</v>
      </c>
      <c r="V2683" s="1061">
        <f t="shared" si="1065"/>
        <v>0</v>
      </c>
      <c r="W2683" s="1063">
        <f t="shared" si="1065"/>
        <v>0</v>
      </c>
      <c r="X2683" s="1063">
        <f t="shared" si="1065"/>
        <v>0</v>
      </c>
      <c r="Y2683" s="1060">
        <f t="shared" si="1065"/>
        <v>0</v>
      </c>
      <c r="Z2683" s="1080">
        <f t="shared" si="1062"/>
        <v>54</v>
      </c>
      <c r="AA2683" s="1126" t="str">
        <f t="shared" si="1059"/>
        <v>Riềng</v>
      </c>
      <c r="AB2683" s="1082" t="str">
        <f t="shared" si="1059"/>
        <v>kg</v>
      </c>
      <c r="AC2683" s="1083">
        <f t="shared" si="1059"/>
        <v>20</v>
      </c>
      <c r="AD2683" s="1089">
        <f t="shared" si="1059"/>
        <v>20</v>
      </c>
      <c r="AE2683" s="1071">
        <f t="shared" si="1076"/>
        <v>0</v>
      </c>
      <c r="AF2683" s="1071">
        <f t="shared" si="1076"/>
        <v>0</v>
      </c>
      <c r="AG2683" s="1071">
        <f t="shared" si="1076"/>
        <v>0</v>
      </c>
      <c r="AH2683" s="1071">
        <f t="shared" si="1076"/>
        <v>0</v>
      </c>
      <c r="AI2683" s="1060">
        <f t="shared" si="1060"/>
        <v>0</v>
      </c>
      <c r="AJ2683" s="1102">
        <f t="shared" si="1069"/>
        <v>0</v>
      </c>
      <c r="AK2683" s="1102">
        <f t="shared" si="1069"/>
        <v>0</v>
      </c>
      <c r="AL2683" s="1102">
        <f t="shared" si="1069"/>
        <v>0</v>
      </c>
      <c r="AM2683" s="1102">
        <f t="shared" si="1070"/>
        <v>0</v>
      </c>
      <c r="AN2683" s="1085">
        <f t="shared" si="1071"/>
        <v>0</v>
      </c>
      <c r="AO2683" s="1061">
        <f t="shared" si="1079"/>
        <v>0</v>
      </c>
      <c r="AP2683" s="1061">
        <f t="shared" si="1079"/>
        <v>0</v>
      </c>
      <c r="AQ2683" s="1061">
        <f t="shared" si="1079"/>
        <v>0</v>
      </c>
      <c r="AR2683" s="1061">
        <f t="shared" si="1079"/>
        <v>0</v>
      </c>
      <c r="AS2683" s="1061">
        <f t="shared" si="1079"/>
        <v>0</v>
      </c>
      <c r="AT2683" s="850">
        <f t="shared" si="1063"/>
        <v>0</v>
      </c>
      <c r="AU2683" s="1149" t="s">
        <v>863</v>
      </c>
      <c r="AV2683" s="1150"/>
      <c r="AW2683" s="1150"/>
      <c r="AX2683" s="1150"/>
      <c r="AY2683" s="1147" t="s">
        <v>29</v>
      </c>
      <c r="AZ2683" s="937">
        <f ca="1">AZ2681+AZ2682</f>
        <v>42</v>
      </c>
    </row>
    <row r="2684" spans="1:52" ht="13.5" customHeight="1">
      <c r="A2684" s="838">
        <f t="shared" si="1077"/>
        <v>55</v>
      </c>
      <c r="B2684" s="1045" t="s">
        <v>636</v>
      </c>
      <c r="C2684" s="844" t="s">
        <v>66</v>
      </c>
      <c r="D2684" s="907">
        <v>10</v>
      </c>
      <c r="E2684" s="1060">
        <v>10</v>
      </c>
      <c r="F2684" s="1140"/>
      <c r="G2684" s="1086"/>
      <c r="H2684" s="1077"/>
      <c r="I2684" s="1077"/>
      <c r="J2684" s="1060">
        <f t="shared" si="1078"/>
        <v>0</v>
      </c>
      <c r="K2684" s="1061"/>
      <c r="L2684" s="1065"/>
      <c r="M2684" s="1063"/>
      <c r="N2684" s="1063"/>
      <c r="O2684" s="1060">
        <f t="shared" si="1067"/>
        <v>0</v>
      </c>
      <c r="P2684" s="1061"/>
      <c r="Q2684" s="1061"/>
      <c r="R2684" s="1063"/>
      <c r="S2684" s="1063"/>
      <c r="T2684" s="1079">
        <f t="shared" si="1080"/>
        <v>0</v>
      </c>
      <c r="U2684" s="1061">
        <f t="shared" si="1072"/>
        <v>0</v>
      </c>
      <c r="V2684" s="1061">
        <f t="shared" si="1065"/>
        <v>0</v>
      </c>
      <c r="W2684" s="1063">
        <f t="shared" si="1065"/>
        <v>0</v>
      </c>
      <c r="X2684" s="1063">
        <f t="shared" si="1065"/>
        <v>0</v>
      </c>
      <c r="Y2684" s="1060">
        <f t="shared" si="1065"/>
        <v>0</v>
      </c>
      <c r="Z2684" s="1080">
        <f t="shared" si="1062"/>
        <v>55</v>
      </c>
      <c r="AA2684" s="1126" t="str">
        <f t="shared" si="1059"/>
        <v>Rau mùi</v>
      </c>
      <c r="AB2684" s="1082" t="str">
        <f t="shared" si="1059"/>
        <v>kg</v>
      </c>
      <c r="AC2684" s="1083">
        <f t="shared" si="1059"/>
        <v>10</v>
      </c>
      <c r="AD2684" s="1089">
        <f t="shared" si="1059"/>
        <v>10</v>
      </c>
      <c r="AE2684" s="1071">
        <f>AE2604+AJ2604-AO2604</f>
        <v>0</v>
      </c>
      <c r="AF2684" s="1071">
        <f>AF2604+AK2604-AP2604</f>
        <v>0</v>
      </c>
      <c r="AG2684" s="1071">
        <f>AG2604+AL2604-AQ2604</f>
        <v>0</v>
      </c>
      <c r="AH2684" s="1071">
        <f>AH2604+AM2604-AR2604</f>
        <v>0</v>
      </c>
      <c r="AI2684" s="1060">
        <f t="shared" si="1060"/>
        <v>0</v>
      </c>
      <c r="AJ2684" s="1102">
        <f t="shared" si="1069"/>
        <v>0</v>
      </c>
      <c r="AK2684" s="1102">
        <f t="shared" si="1069"/>
        <v>0</v>
      </c>
      <c r="AL2684" s="1102">
        <f t="shared" si="1069"/>
        <v>0</v>
      </c>
      <c r="AM2684" s="1102">
        <f t="shared" si="1070"/>
        <v>0</v>
      </c>
      <c r="AN2684" s="1085">
        <f t="shared" si="1071"/>
        <v>0</v>
      </c>
      <c r="AO2684" s="1061">
        <f t="shared" si="1079"/>
        <v>0</v>
      </c>
      <c r="AP2684" s="1061">
        <f t="shared" si="1079"/>
        <v>0</v>
      </c>
      <c r="AQ2684" s="1061">
        <f t="shared" si="1079"/>
        <v>0</v>
      </c>
      <c r="AR2684" s="1061">
        <f t="shared" si="1079"/>
        <v>0</v>
      </c>
      <c r="AS2684" s="1061">
        <f t="shared" si="1079"/>
        <v>0</v>
      </c>
      <c r="AT2684" s="850">
        <f t="shared" si="1063"/>
        <v>0</v>
      </c>
      <c r="AU2684" s="1480" t="s">
        <v>864</v>
      </c>
      <c r="AV2684" s="1481"/>
      <c r="AW2684" s="1481"/>
      <c r="AX2684" s="1481"/>
      <c r="AY2684" s="1147" t="s">
        <v>29</v>
      </c>
      <c r="AZ2684" s="937">
        <f ca="1">IF(AZ2680-AZ2683&gt;0,AZ2680-AZ2683,0)</f>
        <v>21.719999999999594</v>
      </c>
    </row>
    <row r="2685" spans="1:52" ht="13.5" customHeight="1">
      <c r="A2685" s="838" t="str">
        <f t="shared" si="1077"/>
        <v/>
      </c>
      <c r="B2685" s="906"/>
      <c r="C2685" s="844"/>
      <c r="D2685" s="907"/>
      <c r="E2685" s="1060"/>
      <c r="F2685" s="1140"/>
      <c r="G2685" s="1086"/>
      <c r="H2685" s="1077"/>
      <c r="I2685" s="1077"/>
      <c r="J2685" s="1060">
        <f t="shared" si="1078"/>
        <v>0</v>
      </c>
      <c r="K2685" s="1061"/>
      <c r="L2685" s="1061"/>
      <c r="M2685" s="1063"/>
      <c r="N2685" s="1063"/>
      <c r="O2685" s="1060">
        <f t="shared" si="1067"/>
        <v>0</v>
      </c>
      <c r="P2685" s="1061"/>
      <c r="Q2685" s="1061"/>
      <c r="R2685" s="1063"/>
      <c r="S2685" s="1063"/>
      <c r="T2685" s="1079">
        <f t="shared" si="1080"/>
        <v>0</v>
      </c>
      <c r="U2685" s="1061">
        <f t="shared" si="1072"/>
        <v>0</v>
      </c>
      <c r="V2685" s="1061">
        <f t="shared" si="1065"/>
        <v>0</v>
      </c>
      <c r="W2685" s="1063">
        <f t="shared" si="1065"/>
        <v>0</v>
      </c>
      <c r="X2685" s="1063">
        <f t="shared" si="1065"/>
        <v>0</v>
      </c>
      <c r="Y2685" s="1060">
        <f t="shared" si="1065"/>
        <v>0</v>
      </c>
      <c r="Z2685" s="1080" t="str">
        <f t="shared" si="1062"/>
        <v/>
      </c>
      <c r="AA2685" s="1126">
        <f t="shared" si="1059"/>
        <v>0</v>
      </c>
      <c r="AB2685" s="1082">
        <f t="shared" si="1059"/>
        <v>0</v>
      </c>
      <c r="AC2685" s="1083">
        <f t="shared" si="1059"/>
        <v>0</v>
      </c>
      <c r="AD2685" s="1089">
        <f t="shared" si="1059"/>
        <v>0</v>
      </c>
      <c r="AE2685" s="1071">
        <f t="shared" ref="AE2685:AH2689" si="1081">AE2606+AJ2606-AO2606</f>
        <v>0</v>
      </c>
      <c r="AF2685" s="1071">
        <f t="shared" si="1081"/>
        <v>0</v>
      </c>
      <c r="AG2685" s="1071">
        <f t="shared" si="1081"/>
        <v>0</v>
      </c>
      <c r="AH2685" s="1071">
        <f t="shared" si="1081"/>
        <v>0</v>
      </c>
      <c r="AI2685" s="1060">
        <f t="shared" si="1060"/>
        <v>0</v>
      </c>
      <c r="AJ2685" s="1102">
        <f t="shared" si="1069"/>
        <v>0</v>
      </c>
      <c r="AK2685" s="1102">
        <f t="shared" si="1069"/>
        <v>0</v>
      </c>
      <c r="AL2685" s="1102">
        <f t="shared" si="1069"/>
        <v>0</v>
      </c>
      <c r="AM2685" s="1102">
        <f t="shared" si="1070"/>
        <v>0</v>
      </c>
      <c r="AN2685" s="1085">
        <f t="shared" si="1071"/>
        <v>0</v>
      </c>
      <c r="AO2685" s="1061">
        <f t="shared" si="1079"/>
        <v>0</v>
      </c>
      <c r="AP2685" s="1061">
        <f t="shared" si="1079"/>
        <v>0</v>
      </c>
      <c r="AQ2685" s="1061">
        <f t="shared" si="1079"/>
        <v>0</v>
      </c>
      <c r="AR2685" s="1061">
        <f t="shared" si="1079"/>
        <v>0</v>
      </c>
      <c r="AS2685" s="1061">
        <f t="shared" si="1079"/>
        <v>0</v>
      </c>
      <c r="AT2685" s="850" t="str">
        <f t="shared" si="1063"/>
        <v/>
      </c>
      <c r="AU2685" s="1482" t="s">
        <v>797</v>
      </c>
      <c r="AV2685" s="1483"/>
      <c r="AW2685" s="1483"/>
      <c r="AX2685" s="1483"/>
      <c r="AY2685" s="894" t="s">
        <v>29</v>
      </c>
      <c r="AZ2685" s="1151">
        <f ca="1">IF(AZ2680-AZ2683&lt;0,AZ2683-AZ2680,0)</f>
        <v>0</v>
      </c>
    </row>
    <row r="2686" spans="1:52" ht="13.5" customHeight="1">
      <c r="A2686" s="838" t="str">
        <f t="shared" si="1077"/>
        <v/>
      </c>
      <c r="B2686" s="906"/>
      <c r="C2686" s="844"/>
      <c r="D2686" s="907"/>
      <c r="E2686" s="1060"/>
      <c r="F2686" s="1140"/>
      <c r="G2686" s="1086"/>
      <c r="H2686" s="1077"/>
      <c r="I2686" s="1077"/>
      <c r="J2686" s="1060">
        <f t="shared" si="1078"/>
        <v>0</v>
      </c>
      <c r="K2686" s="1061"/>
      <c r="L2686" s="1061"/>
      <c r="M2686" s="1063"/>
      <c r="N2686" s="1063"/>
      <c r="O2686" s="1060">
        <f t="shared" si="1067"/>
        <v>0</v>
      </c>
      <c r="P2686" s="1061"/>
      <c r="Q2686" s="1061"/>
      <c r="R2686" s="1063"/>
      <c r="S2686" s="1063"/>
      <c r="T2686" s="1079">
        <f t="shared" si="1080"/>
        <v>0</v>
      </c>
      <c r="U2686" s="1061">
        <f t="shared" si="1072"/>
        <v>0</v>
      </c>
      <c r="V2686" s="1061">
        <f t="shared" si="1065"/>
        <v>0</v>
      </c>
      <c r="W2686" s="1063">
        <f t="shared" si="1065"/>
        <v>0</v>
      </c>
      <c r="X2686" s="1063">
        <f t="shared" si="1065"/>
        <v>0</v>
      </c>
      <c r="Y2686" s="1060">
        <f t="shared" si="1065"/>
        <v>0</v>
      </c>
      <c r="Z2686" s="1080" t="str">
        <f t="shared" si="1062"/>
        <v/>
      </c>
      <c r="AA2686" s="1126">
        <f t="shared" si="1059"/>
        <v>0</v>
      </c>
      <c r="AB2686" s="1082">
        <f t="shared" si="1059"/>
        <v>0</v>
      </c>
      <c r="AC2686" s="1083">
        <f t="shared" si="1059"/>
        <v>0</v>
      </c>
      <c r="AD2686" s="1089">
        <f t="shared" si="1059"/>
        <v>0</v>
      </c>
      <c r="AE2686" s="1071">
        <f t="shared" si="1081"/>
        <v>0</v>
      </c>
      <c r="AF2686" s="1071">
        <f t="shared" si="1081"/>
        <v>0</v>
      </c>
      <c r="AG2686" s="1071">
        <f t="shared" si="1081"/>
        <v>0</v>
      </c>
      <c r="AH2686" s="1071">
        <f t="shared" si="1081"/>
        <v>0</v>
      </c>
      <c r="AI2686" s="1060">
        <f t="shared" si="1060"/>
        <v>0</v>
      </c>
      <c r="AJ2686" s="1102">
        <f t="shared" si="1069"/>
        <v>0</v>
      </c>
      <c r="AK2686" s="1102">
        <f t="shared" si="1069"/>
        <v>0</v>
      </c>
      <c r="AL2686" s="1102">
        <f t="shared" si="1069"/>
        <v>0</v>
      </c>
      <c r="AM2686" s="1102">
        <f t="shared" si="1070"/>
        <v>0</v>
      </c>
      <c r="AN2686" s="1085">
        <f t="shared" si="1071"/>
        <v>0</v>
      </c>
      <c r="AO2686" s="1061">
        <f t="shared" si="1079"/>
        <v>0</v>
      </c>
      <c r="AP2686" s="1061">
        <f t="shared" si="1079"/>
        <v>0</v>
      </c>
      <c r="AQ2686" s="1061">
        <f t="shared" si="1079"/>
        <v>0</v>
      </c>
      <c r="AR2686" s="1061">
        <f t="shared" si="1079"/>
        <v>0</v>
      </c>
      <c r="AS2686" s="1061">
        <f t="shared" si="1079"/>
        <v>0</v>
      </c>
      <c r="AT2686" s="850" t="str">
        <f t="shared" si="1063"/>
        <v/>
      </c>
      <c r="AU2686" s="893"/>
      <c r="AV2686" s="894"/>
      <c r="AW2686" s="894"/>
      <c r="AX2686" s="894"/>
      <c r="AY2686" s="894"/>
      <c r="AZ2686" s="918"/>
    </row>
    <row r="2687" spans="1:52" ht="13.5" customHeight="1">
      <c r="A2687" s="838" t="str">
        <f t="shared" si="1077"/>
        <v/>
      </c>
      <c r="B2687" s="906"/>
      <c r="C2687" s="844"/>
      <c r="D2687" s="907"/>
      <c r="E2687" s="1060"/>
      <c r="F2687" s="1140"/>
      <c r="G2687" s="1086"/>
      <c r="H2687" s="1077"/>
      <c r="I2687" s="1077"/>
      <c r="J2687" s="1060">
        <f t="shared" si="1078"/>
        <v>0</v>
      </c>
      <c r="K2687" s="1061"/>
      <c r="L2687" s="1061"/>
      <c r="M2687" s="1063"/>
      <c r="N2687" s="1063"/>
      <c r="O2687" s="1060">
        <f t="shared" si="1067"/>
        <v>0</v>
      </c>
      <c r="P2687" s="1061"/>
      <c r="Q2687" s="1061"/>
      <c r="R2687" s="1063"/>
      <c r="S2687" s="1063"/>
      <c r="T2687" s="1079">
        <f t="shared" si="1080"/>
        <v>0</v>
      </c>
      <c r="U2687" s="1061">
        <f t="shared" si="1072"/>
        <v>0</v>
      </c>
      <c r="V2687" s="1061">
        <f t="shared" si="1065"/>
        <v>0</v>
      </c>
      <c r="W2687" s="1063">
        <v>0</v>
      </c>
      <c r="X2687" s="1063">
        <f t="shared" si="1065"/>
        <v>0</v>
      </c>
      <c r="Y2687" s="1060">
        <f t="shared" si="1065"/>
        <v>0</v>
      </c>
      <c r="Z2687" s="1080" t="str">
        <f t="shared" si="1062"/>
        <v/>
      </c>
      <c r="AA2687" s="1126">
        <f t="shared" si="1059"/>
        <v>0</v>
      </c>
      <c r="AB2687" s="1082">
        <f t="shared" si="1059"/>
        <v>0</v>
      </c>
      <c r="AC2687" s="1083">
        <f t="shared" si="1059"/>
        <v>0</v>
      </c>
      <c r="AD2687" s="1089">
        <f t="shared" si="1059"/>
        <v>0</v>
      </c>
      <c r="AE2687" s="1071">
        <f t="shared" si="1081"/>
        <v>0</v>
      </c>
      <c r="AF2687" s="1071">
        <f t="shared" si="1081"/>
        <v>0</v>
      </c>
      <c r="AG2687" s="1071">
        <f t="shared" si="1081"/>
        <v>0</v>
      </c>
      <c r="AH2687" s="1071">
        <f t="shared" si="1081"/>
        <v>0</v>
      </c>
      <c r="AI2687" s="1060">
        <f t="shared" si="1060"/>
        <v>0</v>
      </c>
      <c r="AJ2687" s="1102">
        <f t="shared" si="1069"/>
        <v>0</v>
      </c>
      <c r="AK2687" s="1102">
        <f t="shared" si="1069"/>
        <v>0</v>
      </c>
      <c r="AL2687" s="1102">
        <f t="shared" si="1069"/>
        <v>0</v>
      </c>
      <c r="AM2687" s="1102">
        <f t="shared" si="1070"/>
        <v>0</v>
      </c>
      <c r="AN2687" s="1085">
        <f t="shared" si="1071"/>
        <v>0</v>
      </c>
      <c r="AO2687" s="1061">
        <f t="shared" si="1079"/>
        <v>0</v>
      </c>
      <c r="AP2687" s="1061">
        <f t="shared" si="1079"/>
        <v>0</v>
      </c>
      <c r="AQ2687" s="1061">
        <f t="shared" si="1079"/>
        <v>0</v>
      </c>
      <c r="AR2687" s="1061">
        <f t="shared" si="1079"/>
        <v>0</v>
      </c>
      <c r="AS2687" s="1061">
        <f t="shared" si="1079"/>
        <v>0</v>
      </c>
      <c r="AT2687" s="850" t="str">
        <f t="shared" si="1063"/>
        <v/>
      </c>
      <c r="AU2687" s="893"/>
      <c r="AV2687" s="894"/>
      <c r="AW2687" s="894"/>
      <c r="AX2687" s="894"/>
      <c r="AY2687" s="894"/>
      <c r="AZ2687" s="918"/>
    </row>
    <row r="2688" spans="1:52" ht="13.5" customHeight="1">
      <c r="A2688" s="838" t="str">
        <f t="shared" si="1077"/>
        <v/>
      </c>
      <c r="B2688" s="906"/>
      <c r="C2688" s="844"/>
      <c r="D2688" s="907"/>
      <c r="E2688" s="1060"/>
      <c r="F2688" s="1140"/>
      <c r="G2688" s="1086"/>
      <c r="H2688" s="1077"/>
      <c r="I2688" s="1077"/>
      <c r="J2688" s="1060">
        <f t="shared" si="1078"/>
        <v>0</v>
      </c>
      <c r="K2688" s="1061"/>
      <c r="L2688" s="1061"/>
      <c r="M2688" s="1063"/>
      <c r="N2688" s="1063"/>
      <c r="O2688" s="1060">
        <f t="shared" si="1067"/>
        <v>0</v>
      </c>
      <c r="P2688" s="1061"/>
      <c r="Q2688" s="1061"/>
      <c r="R2688" s="1063"/>
      <c r="S2688" s="1063"/>
      <c r="T2688" s="1079">
        <f t="shared" si="1080"/>
        <v>0</v>
      </c>
      <c r="U2688" s="1061">
        <f t="shared" si="1072"/>
        <v>0</v>
      </c>
      <c r="V2688" s="1061">
        <f t="shared" si="1065"/>
        <v>0</v>
      </c>
      <c r="W2688" s="1063">
        <f>SUM(H2688,M2688,R2688)</f>
        <v>0</v>
      </c>
      <c r="X2688" s="1063">
        <f t="shared" si="1065"/>
        <v>0</v>
      </c>
      <c r="Y2688" s="1060">
        <f t="shared" si="1065"/>
        <v>0</v>
      </c>
      <c r="Z2688" s="1080" t="str">
        <f t="shared" si="1062"/>
        <v/>
      </c>
      <c r="AA2688" s="1126">
        <f t="shared" si="1059"/>
        <v>0</v>
      </c>
      <c r="AB2688" s="1082">
        <f t="shared" si="1059"/>
        <v>0</v>
      </c>
      <c r="AC2688" s="1083">
        <f t="shared" si="1059"/>
        <v>0</v>
      </c>
      <c r="AD2688" s="1089">
        <f t="shared" si="1059"/>
        <v>0</v>
      </c>
      <c r="AE2688" s="1071">
        <f t="shared" si="1081"/>
        <v>0</v>
      </c>
      <c r="AF2688" s="1071">
        <f t="shared" si="1081"/>
        <v>0</v>
      </c>
      <c r="AG2688" s="1071">
        <f t="shared" si="1081"/>
        <v>0</v>
      </c>
      <c r="AH2688" s="1071">
        <f t="shared" si="1081"/>
        <v>0</v>
      </c>
      <c r="AI2688" s="1060">
        <f t="shared" si="1060"/>
        <v>0</v>
      </c>
      <c r="AJ2688" s="1102">
        <f t="shared" si="1069"/>
        <v>0</v>
      </c>
      <c r="AK2688" s="1102">
        <f t="shared" si="1069"/>
        <v>0</v>
      </c>
      <c r="AL2688" s="1102">
        <f t="shared" si="1069"/>
        <v>0</v>
      </c>
      <c r="AM2688" s="1102">
        <f t="shared" si="1070"/>
        <v>0</v>
      </c>
      <c r="AN2688" s="1085">
        <f t="shared" si="1071"/>
        <v>0</v>
      </c>
      <c r="AO2688" s="1061">
        <f t="shared" si="1079"/>
        <v>0</v>
      </c>
      <c r="AP2688" s="1061">
        <f t="shared" si="1079"/>
        <v>0</v>
      </c>
      <c r="AQ2688" s="1061">
        <f t="shared" si="1079"/>
        <v>0</v>
      </c>
      <c r="AR2688" s="1061">
        <f t="shared" si="1079"/>
        <v>0</v>
      </c>
      <c r="AS2688" s="1061">
        <f t="shared" si="1079"/>
        <v>0</v>
      </c>
      <c r="AT2688" s="850" t="str">
        <f t="shared" si="1063"/>
        <v/>
      </c>
      <c r="AU2688" s="893"/>
      <c r="AV2688" s="894"/>
      <c r="AW2688" s="894"/>
      <c r="AX2688" s="894"/>
      <c r="AY2688" s="894"/>
      <c r="AZ2688" s="918"/>
    </row>
    <row r="2689" spans="1:52" ht="13.5" customHeight="1">
      <c r="A2689" s="838" t="str">
        <f t="shared" si="1077"/>
        <v/>
      </c>
      <c r="B2689" s="906"/>
      <c r="C2689" s="844"/>
      <c r="D2689" s="907"/>
      <c r="E2689" s="1060"/>
      <c r="F2689" s="1140"/>
      <c r="G2689" s="1086"/>
      <c r="H2689" s="1077"/>
      <c r="I2689" s="1077"/>
      <c r="J2689" s="1060">
        <f t="shared" si="1078"/>
        <v>0</v>
      </c>
      <c r="K2689" s="1061"/>
      <c r="L2689" s="1061"/>
      <c r="M2689" s="1063"/>
      <c r="N2689" s="1063"/>
      <c r="O2689" s="1060">
        <f t="shared" si="1067"/>
        <v>0</v>
      </c>
      <c r="P2689" s="1061"/>
      <c r="Q2689" s="1061"/>
      <c r="R2689" s="1063"/>
      <c r="S2689" s="1063"/>
      <c r="T2689" s="1079">
        <f t="shared" si="1080"/>
        <v>0</v>
      </c>
      <c r="U2689" s="1061">
        <f t="shared" si="1072"/>
        <v>0</v>
      </c>
      <c r="V2689" s="1061">
        <f>SUM(G2689,L2689,Q2689)</f>
        <v>0</v>
      </c>
      <c r="W2689" s="1063">
        <f>SUM(H2689,M2689,R2689)</f>
        <v>0</v>
      </c>
      <c r="X2689" s="1063">
        <f>SUM(I2689,N2689,S2689)</f>
        <v>0</v>
      </c>
      <c r="Y2689" s="1060">
        <f>SUM(J2689,O2689,T2689)</f>
        <v>0</v>
      </c>
      <c r="Z2689" s="1080" t="str">
        <f t="shared" si="1062"/>
        <v/>
      </c>
      <c r="AA2689" s="1126">
        <f t="shared" si="1059"/>
        <v>0</v>
      </c>
      <c r="AB2689" s="1082">
        <f t="shared" si="1059"/>
        <v>0</v>
      </c>
      <c r="AC2689" s="1083">
        <f t="shared" si="1059"/>
        <v>0</v>
      </c>
      <c r="AD2689" s="1089">
        <f t="shared" si="1059"/>
        <v>0</v>
      </c>
      <c r="AE2689" s="1071">
        <f t="shared" si="1081"/>
        <v>0</v>
      </c>
      <c r="AF2689" s="1071">
        <f t="shared" si="1081"/>
        <v>0</v>
      </c>
      <c r="AG2689" s="1071">
        <f t="shared" si="1081"/>
        <v>0</v>
      </c>
      <c r="AH2689" s="1071">
        <f t="shared" si="1081"/>
        <v>0</v>
      </c>
      <c r="AI2689" s="1060">
        <f t="shared" si="1060"/>
        <v>0</v>
      </c>
      <c r="AJ2689" s="1102">
        <f t="shared" si="1069"/>
        <v>0</v>
      </c>
      <c r="AK2689" s="1102">
        <f t="shared" si="1069"/>
        <v>0</v>
      </c>
      <c r="AL2689" s="1102">
        <f t="shared" si="1069"/>
        <v>0</v>
      </c>
      <c r="AM2689" s="1102">
        <f t="shared" si="1070"/>
        <v>0</v>
      </c>
      <c r="AN2689" s="1085">
        <f t="shared" si="1071"/>
        <v>0</v>
      </c>
      <c r="AO2689" s="1061">
        <f t="shared" si="1079"/>
        <v>0</v>
      </c>
      <c r="AP2689" s="1061">
        <f t="shared" si="1079"/>
        <v>0</v>
      </c>
      <c r="AQ2689" s="1061">
        <f t="shared" si="1079"/>
        <v>0</v>
      </c>
      <c r="AR2689" s="1061">
        <f t="shared" si="1079"/>
        <v>0</v>
      </c>
      <c r="AS2689" s="1061">
        <f t="shared" si="1079"/>
        <v>0</v>
      </c>
      <c r="AT2689" s="850" t="str">
        <f t="shared" si="1063"/>
        <v/>
      </c>
      <c r="AU2689" s="893"/>
      <c r="AV2689" s="894"/>
      <c r="AW2689" s="894"/>
      <c r="AX2689" s="894"/>
      <c r="AY2689" s="894"/>
      <c r="AZ2689" s="918"/>
    </row>
    <row r="2690" spans="1:52" ht="13.5" customHeight="1">
      <c r="A2690" s="838"/>
      <c r="B2690" s="906"/>
      <c r="C2690" s="844"/>
      <c r="D2690" s="907"/>
      <c r="E2690" s="1060"/>
      <c r="F2690" s="1140"/>
      <c r="G2690" s="1086"/>
      <c r="H2690" s="1077"/>
      <c r="I2690" s="1077"/>
      <c r="J2690" s="1060"/>
      <c r="K2690" s="1061"/>
      <c r="L2690" s="1061"/>
      <c r="M2690" s="1063"/>
      <c r="N2690" s="1063"/>
      <c r="O2690" s="1060"/>
      <c r="P2690" s="1061"/>
      <c r="Q2690" s="1061"/>
      <c r="R2690" s="1063"/>
      <c r="S2690" s="1063"/>
      <c r="T2690" s="1079"/>
      <c r="U2690" s="1061"/>
      <c r="V2690" s="1061"/>
      <c r="W2690" s="1063"/>
      <c r="X2690" s="1063"/>
      <c r="Y2690" s="1060"/>
      <c r="Z2690" s="1080"/>
      <c r="AA2690" s="1126"/>
      <c r="AB2690" s="1082"/>
      <c r="AC2690" s="1083"/>
      <c r="AD2690" s="1089"/>
      <c r="AE2690" s="1071"/>
      <c r="AF2690" s="1071"/>
      <c r="AG2690" s="1071"/>
      <c r="AH2690" s="1071"/>
      <c r="AI2690" s="1060"/>
      <c r="AJ2690" s="1102"/>
      <c r="AK2690" s="1102"/>
      <c r="AL2690" s="1102"/>
      <c r="AM2690" s="1102"/>
      <c r="AN2690" s="1085"/>
      <c r="AO2690" s="1061"/>
      <c r="AP2690" s="1061"/>
      <c r="AQ2690" s="1061"/>
      <c r="AR2690" s="1061"/>
      <c r="AS2690" s="1061"/>
      <c r="AT2690" s="850"/>
      <c r="AU2690" s="893"/>
      <c r="AV2690" s="894"/>
      <c r="AW2690" s="894"/>
      <c r="AX2690" s="894"/>
      <c r="AY2690" s="894"/>
      <c r="AZ2690" s="918"/>
    </row>
    <row r="2691" spans="1:52" ht="13.5" customHeight="1">
      <c r="A2691" s="838"/>
      <c r="B2691" s="906"/>
      <c r="C2691" s="844"/>
      <c r="D2691" s="907"/>
      <c r="E2691" s="1060"/>
      <c r="F2691" s="1140"/>
      <c r="G2691" s="1086"/>
      <c r="H2691" s="1077"/>
      <c r="I2691" s="1077"/>
      <c r="J2691" s="1060"/>
      <c r="K2691" s="1061"/>
      <c r="L2691" s="1061"/>
      <c r="M2691" s="1063"/>
      <c r="N2691" s="1063"/>
      <c r="O2691" s="1060"/>
      <c r="P2691" s="1061"/>
      <c r="Q2691" s="1061"/>
      <c r="R2691" s="1063"/>
      <c r="S2691" s="1063"/>
      <c r="T2691" s="1079"/>
      <c r="U2691" s="1061"/>
      <c r="V2691" s="1061"/>
      <c r="W2691" s="1063"/>
      <c r="X2691" s="1063"/>
      <c r="Y2691" s="1060"/>
      <c r="Z2691" s="1080"/>
      <c r="AA2691" s="1126"/>
      <c r="AB2691" s="1082"/>
      <c r="AC2691" s="1083"/>
      <c r="AD2691" s="1089"/>
      <c r="AE2691" s="1071"/>
      <c r="AF2691" s="1071"/>
      <c r="AG2691" s="1071"/>
      <c r="AH2691" s="1071"/>
      <c r="AI2691" s="1060"/>
      <c r="AJ2691" s="1102"/>
      <c r="AK2691" s="1102"/>
      <c r="AL2691" s="1102"/>
      <c r="AM2691" s="1102"/>
      <c r="AN2691" s="1085"/>
      <c r="AO2691" s="1061"/>
      <c r="AP2691" s="1061"/>
      <c r="AQ2691" s="1061"/>
      <c r="AR2691" s="1061"/>
      <c r="AS2691" s="1061"/>
      <c r="AT2691" s="850"/>
      <c r="AU2691" s="893"/>
      <c r="AV2691" s="894"/>
      <c r="AW2691" s="894"/>
      <c r="AX2691" s="894"/>
      <c r="AY2691" s="894"/>
      <c r="AZ2691" s="918"/>
    </row>
    <row r="2692" spans="1:52" ht="13.5" customHeight="1">
      <c r="A2692" s="838"/>
      <c r="B2692" s="906"/>
      <c r="C2692" s="844"/>
      <c r="D2692" s="907"/>
      <c r="E2692" s="1060"/>
      <c r="F2692" s="1140"/>
      <c r="G2692" s="1086"/>
      <c r="H2692" s="1077"/>
      <c r="I2692" s="1077"/>
      <c r="J2692" s="1060"/>
      <c r="K2692" s="1061"/>
      <c r="L2692" s="1061"/>
      <c r="M2692" s="1063"/>
      <c r="N2692" s="1063"/>
      <c r="O2692" s="1060"/>
      <c r="P2692" s="1061"/>
      <c r="Q2692" s="1061"/>
      <c r="R2692" s="1063"/>
      <c r="S2692" s="1063"/>
      <c r="T2692" s="1079"/>
      <c r="U2692" s="1061"/>
      <c r="V2692" s="1061"/>
      <c r="W2692" s="1063"/>
      <c r="X2692" s="1063"/>
      <c r="Y2692" s="1060"/>
      <c r="Z2692" s="1080"/>
      <c r="AA2692" s="1126"/>
      <c r="AB2692" s="1082"/>
      <c r="AC2692" s="1083"/>
      <c r="AD2692" s="1089"/>
      <c r="AE2692" s="1071"/>
      <c r="AF2692" s="1071"/>
      <c r="AG2692" s="1071"/>
      <c r="AH2692" s="1071"/>
      <c r="AI2692" s="1060"/>
      <c r="AJ2692" s="1102"/>
      <c r="AK2692" s="1102"/>
      <c r="AL2692" s="1102"/>
      <c r="AM2692" s="1102"/>
      <c r="AN2692" s="1085"/>
      <c r="AO2692" s="1061"/>
      <c r="AP2692" s="1061"/>
      <c r="AQ2692" s="1061"/>
      <c r="AR2692" s="1061"/>
      <c r="AS2692" s="1061"/>
      <c r="AT2692" s="850"/>
      <c r="AU2692" s="893"/>
      <c r="AV2692" s="894"/>
      <c r="AW2692" s="894"/>
      <c r="AX2692" s="894"/>
      <c r="AY2692" s="894"/>
      <c r="AZ2692" s="918"/>
    </row>
    <row r="2693" spans="1:52" ht="13.5" customHeight="1">
      <c r="A2693" s="838" t="str">
        <f>IF(B2693&lt;&gt;"",MAX($A2688:$A2689)+1,"")</f>
        <v/>
      </c>
      <c r="B2693" s="951"/>
      <c r="C2693" s="952"/>
      <c r="D2693" s="1159"/>
      <c r="E2693" s="1060"/>
      <c r="F2693" s="1140"/>
      <c r="G2693" s="1086"/>
      <c r="H2693" s="1077"/>
      <c r="I2693" s="1077"/>
      <c r="J2693" s="1060">
        <f>SUM(F2693:I2693)*$E2693</f>
        <v>0</v>
      </c>
      <c r="K2693" s="1061"/>
      <c r="L2693" s="1061"/>
      <c r="M2693" s="1063"/>
      <c r="N2693" s="1063"/>
      <c r="O2693" s="1060">
        <f>SUM(K2693:N2693)*$E2693</f>
        <v>0</v>
      </c>
      <c r="P2693" s="1061"/>
      <c r="Q2693" s="1061"/>
      <c r="R2693" s="1063"/>
      <c r="S2693" s="1063"/>
      <c r="T2693" s="1079">
        <f>SUM(P2693:S2693)*$E2693</f>
        <v>0</v>
      </c>
      <c r="U2693" s="1061">
        <f t="shared" ref="U2693:Y2695" si="1082">SUM(F2693,K2693,P2693)</f>
        <v>0</v>
      </c>
      <c r="V2693" s="1061">
        <f t="shared" si="1082"/>
        <v>0</v>
      </c>
      <c r="W2693" s="1063">
        <f t="shared" si="1082"/>
        <v>0</v>
      </c>
      <c r="X2693" s="1063">
        <f t="shared" si="1082"/>
        <v>0</v>
      </c>
      <c r="Y2693" s="1060">
        <f t="shared" si="1082"/>
        <v>0</v>
      </c>
      <c r="Z2693" s="1080" t="str">
        <f t="shared" ref="Z2693:AD2695" si="1083">A2693</f>
        <v/>
      </c>
      <c r="AA2693" s="1126">
        <f t="shared" si="1083"/>
        <v>0</v>
      </c>
      <c r="AB2693" s="1082">
        <f t="shared" si="1083"/>
        <v>0</v>
      </c>
      <c r="AC2693" s="1083">
        <f t="shared" si="1083"/>
        <v>0</v>
      </c>
      <c r="AD2693" s="1089">
        <f t="shared" si="1083"/>
        <v>0</v>
      </c>
      <c r="AE2693" s="1071">
        <f t="shared" ref="AE2693:AH2695" si="1084">AE2611+AJ2611-AO2611</f>
        <v>0</v>
      </c>
      <c r="AF2693" s="1071">
        <f t="shared" si="1084"/>
        <v>0</v>
      </c>
      <c r="AG2693" s="1071">
        <f t="shared" si="1084"/>
        <v>0</v>
      </c>
      <c r="AH2693" s="1071">
        <f t="shared" si="1084"/>
        <v>0</v>
      </c>
      <c r="AI2693" s="1060">
        <f>SUM(AE2693:AH2693)*$E2693</f>
        <v>0</v>
      </c>
      <c r="AJ2693" s="1102">
        <f t="shared" ref="AJ2693:AM2695" si="1085">U2693</f>
        <v>0</v>
      </c>
      <c r="AK2693" s="1102">
        <f t="shared" si="1085"/>
        <v>0</v>
      </c>
      <c r="AL2693" s="1102">
        <f t="shared" si="1085"/>
        <v>0</v>
      </c>
      <c r="AM2693" s="1102">
        <f t="shared" si="1085"/>
        <v>0</v>
      </c>
      <c r="AN2693" s="1085">
        <f>SUM(AJ2693:AM2693)*$E2693</f>
        <v>0</v>
      </c>
      <c r="AO2693" s="1061">
        <f t="shared" ref="AO2693:AS2695" si="1086">U2693</f>
        <v>0</v>
      </c>
      <c r="AP2693" s="1061">
        <f t="shared" si="1086"/>
        <v>0</v>
      </c>
      <c r="AQ2693" s="1061">
        <f t="shared" si="1086"/>
        <v>0</v>
      </c>
      <c r="AR2693" s="1061">
        <f t="shared" si="1086"/>
        <v>0</v>
      </c>
      <c r="AS2693" s="1061">
        <f t="shared" si="1086"/>
        <v>0</v>
      </c>
      <c r="AT2693" s="850" t="str">
        <f>IF(AC2693&lt;&gt;0,SUM(AO2693:AR2693)*$AC2693-SUM(AO2693:AR2693)*$AD2693,"")</f>
        <v/>
      </c>
      <c r="AU2693" s="893"/>
      <c r="AV2693" s="894"/>
      <c r="AW2693" s="894"/>
      <c r="AX2693" s="894"/>
      <c r="AY2693" s="894"/>
      <c r="AZ2693" s="954"/>
    </row>
    <row r="2694" spans="1:52" ht="13.5" customHeight="1">
      <c r="A2694" s="838" t="str">
        <f>IF(B2694&lt;&gt;"",MAX($A2689:$A2693)+1,"")</f>
        <v/>
      </c>
      <c r="B2694" s="951"/>
      <c r="C2694" s="952"/>
      <c r="D2694" s="1159"/>
      <c r="E2694" s="1060"/>
      <c r="F2694" s="1140"/>
      <c r="G2694" s="1086"/>
      <c r="H2694" s="1077"/>
      <c r="I2694" s="1077"/>
      <c r="J2694" s="1060">
        <f>SUM(F2694:I2694)*$E2694</f>
        <v>0</v>
      </c>
      <c r="K2694" s="1061"/>
      <c r="L2694" s="1061"/>
      <c r="M2694" s="1063"/>
      <c r="N2694" s="1063"/>
      <c r="O2694" s="1060">
        <f>SUM(K2694:N2694)*$E2694</f>
        <v>0</v>
      </c>
      <c r="P2694" s="1061"/>
      <c r="Q2694" s="1061"/>
      <c r="R2694" s="1063"/>
      <c r="S2694" s="1063"/>
      <c r="T2694" s="1079">
        <f>SUM(P2694:S2694)*$E2694</f>
        <v>0</v>
      </c>
      <c r="U2694" s="1061">
        <f t="shared" si="1082"/>
        <v>0</v>
      </c>
      <c r="V2694" s="1061">
        <f t="shared" si="1082"/>
        <v>0</v>
      </c>
      <c r="W2694" s="1063">
        <f t="shared" si="1082"/>
        <v>0</v>
      </c>
      <c r="X2694" s="1063">
        <f t="shared" si="1082"/>
        <v>0</v>
      </c>
      <c r="Y2694" s="1060">
        <f t="shared" si="1082"/>
        <v>0</v>
      </c>
      <c r="Z2694" s="1080" t="str">
        <f t="shared" si="1083"/>
        <v/>
      </c>
      <c r="AA2694" s="1126">
        <f t="shared" si="1083"/>
        <v>0</v>
      </c>
      <c r="AB2694" s="1082">
        <f t="shared" si="1083"/>
        <v>0</v>
      </c>
      <c r="AC2694" s="1083">
        <f t="shared" si="1083"/>
        <v>0</v>
      </c>
      <c r="AD2694" s="1089">
        <f>E2694</f>
        <v>0</v>
      </c>
      <c r="AE2694" s="1071">
        <f t="shared" si="1084"/>
        <v>0</v>
      </c>
      <c r="AF2694" s="1071">
        <f t="shared" si="1084"/>
        <v>0</v>
      </c>
      <c r="AG2694" s="1071">
        <f t="shared" si="1084"/>
        <v>0</v>
      </c>
      <c r="AH2694" s="1071">
        <f t="shared" si="1084"/>
        <v>0</v>
      </c>
      <c r="AI2694" s="1060">
        <f>SUM(AE2694:AH2694)*$E2694</f>
        <v>0</v>
      </c>
      <c r="AJ2694" s="1102">
        <f t="shared" si="1085"/>
        <v>0</v>
      </c>
      <c r="AK2694" s="1102">
        <f t="shared" si="1085"/>
        <v>0</v>
      </c>
      <c r="AL2694" s="1102">
        <f t="shared" si="1085"/>
        <v>0</v>
      </c>
      <c r="AM2694" s="1102">
        <f t="shared" si="1085"/>
        <v>0</v>
      </c>
      <c r="AN2694" s="1085">
        <f>SUM(AJ2694:AM2694)*$E2694</f>
        <v>0</v>
      </c>
      <c r="AO2694" s="1061">
        <f t="shared" si="1086"/>
        <v>0</v>
      </c>
      <c r="AP2694" s="1061">
        <f t="shared" si="1086"/>
        <v>0</v>
      </c>
      <c r="AQ2694" s="1061">
        <f t="shared" si="1086"/>
        <v>0</v>
      </c>
      <c r="AR2694" s="1061">
        <f t="shared" si="1086"/>
        <v>0</v>
      </c>
      <c r="AS2694" s="1061">
        <f t="shared" si="1086"/>
        <v>0</v>
      </c>
      <c r="AT2694" s="850" t="str">
        <f>IF(AC2694&lt;&gt;0,SUM(AO2694:AR2694)*$AC2694-SUM(AO2694:AR2694)*$AD2694,"")</f>
        <v/>
      </c>
      <c r="AU2694" s="893"/>
      <c r="AV2694" s="894"/>
      <c r="AW2694" s="894"/>
      <c r="AX2694" s="894"/>
      <c r="AY2694" s="894"/>
      <c r="AZ2694" s="954"/>
    </row>
    <row r="2695" spans="1:52" ht="13.5" customHeight="1">
      <c r="A2695" s="838" t="str">
        <f>IF(B2695&lt;&gt;"",MAX($A2693:$A2694)+1,"")</f>
        <v/>
      </c>
      <c r="B2695" s="955"/>
      <c r="C2695" s="956"/>
      <c r="D2695" s="1160"/>
      <c r="E2695" s="1153"/>
      <c r="F2695" s="1154"/>
      <c r="G2695" s="1155"/>
      <c r="H2695" s="1156"/>
      <c r="I2695" s="1156"/>
      <c r="J2695" s="1060">
        <f>SUM(F2695:I2695)*$E2695</f>
        <v>0</v>
      </c>
      <c r="K2695" s="1061"/>
      <c r="L2695" s="1061"/>
      <c r="M2695" s="1063"/>
      <c r="N2695" s="1063"/>
      <c r="O2695" s="1157">
        <f>SUM(K2695:N2695)*$E2695</f>
        <v>0</v>
      </c>
      <c r="P2695" s="1061"/>
      <c r="Q2695" s="1061"/>
      <c r="R2695" s="1063"/>
      <c r="S2695" s="1063"/>
      <c r="T2695" s="1079">
        <f>SUM(P2695:S2695)*$E2695</f>
        <v>0</v>
      </c>
      <c r="U2695" s="1061">
        <f>SUM(F2695,K2695,P2695)</f>
        <v>0</v>
      </c>
      <c r="V2695" s="1061">
        <f t="shared" si="1082"/>
        <v>0</v>
      </c>
      <c r="W2695" s="1063">
        <f t="shared" si="1082"/>
        <v>0</v>
      </c>
      <c r="X2695" s="1063">
        <f>SUM(I2695,N2695,S2695)</f>
        <v>0</v>
      </c>
      <c r="Y2695" s="1060">
        <f>SUM(J2695,O2695,T2695)</f>
        <v>0</v>
      </c>
      <c r="Z2695" s="1080" t="str">
        <f t="shared" si="1083"/>
        <v/>
      </c>
      <c r="AA2695" s="1126">
        <f>B2695</f>
        <v>0</v>
      </c>
      <c r="AB2695" s="1082">
        <f>C2695</f>
        <v>0</v>
      </c>
      <c r="AC2695" s="1158">
        <f>D2695</f>
        <v>0</v>
      </c>
      <c r="AD2695" s="1089">
        <f>E2695</f>
        <v>0</v>
      </c>
      <c r="AE2695" s="1071">
        <f t="shared" si="1084"/>
        <v>0</v>
      </c>
      <c r="AF2695" s="1071">
        <f t="shared" si="1084"/>
        <v>0</v>
      </c>
      <c r="AG2695" s="1071">
        <f t="shared" si="1084"/>
        <v>0</v>
      </c>
      <c r="AH2695" s="1071">
        <f t="shared" si="1084"/>
        <v>0</v>
      </c>
      <c r="AI2695" s="1060">
        <f>SUM(AE2695:AH2695)*$E2695</f>
        <v>0</v>
      </c>
      <c r="AJ2695" s="1102">
        <f t="shared" si="1085"/>
        <v>0</v>
      </c>
      <c r="AK2695" s="1102">
        <f t="shared" si="1085"/>
        <v>0</v>
      </c>
      <c r="AL2695" s="1102">
        <f t="shared" si="1085"/>
        <v>0</v>
      </c>
      <c r="AM2695" s="1102">
        <f t="shared" si="1085"/>
        <v>0</v>
      </c>
      <c r="AN2695" s="1085">
        <f>SUM(AJ2695:AM2695)*$E2695</f>
        <v>0</v>
      </c>
      <c r="AO2695" s="1061">
        <f t="shared" si="1086"/>
        <v>0</v>
      </c>
      <c r="AP2695" s="1061">
        <f t="shared" si="1086"/>
        <v>0</v>
      </c>
      <c r="AQ2695" s="1061">
        <f t="shared" si="1086"/>
        <v>0</v>
      </c>
      <c r="AR2695" s="1061">
        <f t="shared" si="1086"/>
        <v>0</v>
      </c>
      <c r="AS2695" s="1061">
        <f t="shared" si="1086"/>
        <v>0</v>
      </c>
      <c r="AT2695" s="963" t="str">
        <f>IF(AC2695&lt;&gt;0,SUM(AO2695:AR2695)*$AC2695-SUM(AO2695:AR2695)*$AD2695,"")</f>
        <v/>
      </c>
      <c r="AU2695" s="893"/>
      <c r="AV2695" s="894"/>
      <c r="AW2695" s="894"/>
      <c r="AX2695" s="894"/>
      <c r="AY2695" s="894"/>
      <c r="AZ2695" s="954"/>
    </row>
    <row r="2696" spans="1:52" ht="13.5" customHeight="1">
      <c r="A2696" s="964"/>
      <c r="B2696" s="964" t="s">
        <v>6</v>
      </c>
      <c r="C2696" s="965"/>
      <c r="D2696" s="966"/>
      <c r="E2696" s="965"/>
      <c r="F2696" s="965"/>
      <c r="G2696" s="967"/>
      <c r="H2696" s="965"/>
      <c r="I2696" s="965"/>
      <c r="J2696" s="968">
        <f>SUM(J2630:J2695)</f>
        <v>846.8</v>
      </c>
      <c r="K2696" s="969"/>
      <c r="L2696" s="969"/>
      <c r="M2696" s="969"/>
      <c r="N2696" s="969"/>
      <c r="O2696" s="968">
        <f>SUM(O2630:O2695)</f>
        <v>1700.5</v>
      </c>
      <c r="P2696" s="969"/>
      <c r="Q2696" s="969"/>
      <c r="R2696" s="969"/>
      <c r="S2696" s="969"/>
      <c r="T2696" s="968">
        <f>SUM(T2630:T2695)</f>
        <v>2249.9</v>
      </c>
      <c r="U2696" s="969"/>
      <c r="V2696" s="969"/>
      <c r="W2696" s="969"/>
      <c r="X2696" s="969"/>
      <c r="Y2696" s="968">
        <f>SUM(Y2630:Y2695)</f>
        <v>4797.2</v>
      </c>
      <c r="Z2696" s="964"/>
      <c r="AA2696" s="964" t="s">
        <v>6</v>
      </c>
      <c r="AB2696" s="969"/>
      <c r="AC2696" s="970"/>
      <c r="AD2696" s="969"/>
      <c r="AE2696" s="969"/>
      <c r="AF2696" s="969"/>
      <c r="AG2696" s="969"/>
      <c r="AH2696" s="969"/>
      <c r="AI2696" s="971">
        <f>SUM(AI2630:AI2695)</f>
        <v>61428.4</v>
      </c>
      <c r="AJ2696" s="969"/>
      <c r="AK2696" s="969"/>
      <c r="AL2696" s="969"/>
      <c r="AM2696" s="969"/>
      <c r="AN2696" s="969">
        <f>SUM(AN2630:AN2695)</f>
        <v>4288</v>
      </c>
      <c r="AO2696" s="969"/>
      <c r="AP2696" s="969"/>
      <c r="AQ2696" s="969"/>
      <c r="AR2696" s="969"/>
      <c r="AS2696" s="969">
        <f>SUM(AS2630:AS2695)</f>
        <v>4797.2</v>
      </c>
      <c r="AT2696" s="972">
        <f>SUM(AT2630:AT2695)</f>
        <v>237</v>
      </c>
      <c r="AU2696" s="973"/>
      <c r="AV2696" s="974"/>
      <c r="AW2696" s="974"/>
      <c r="AX2696" s="974"/>
      <c r="AY2696" s="974"/>
      <c r="AZ2696" s="975"/>
    </row>
    <row r="2697" spans="1:52" ht="13.5" customHeight="1">
      <c r="A2697" s="976"/>
      <c r="B2697" s="1484" t="s">
        <v>866</v>
      </c>
      <c r="C2697" s="1487" t="s">
        <v>867</v>
      </c>
      <c r="D2697" s="1488"/>
      <c r="E2697" s="1489"/>
      <c r="F2697" s="1490" t="str">
        <f>"Đtượng BB : " &amp; SUM(F2698:F2700) &amp;"đ/c = " &amp; SUM(J2698:J2700) &amp;"k"</f>
        <v>Đtượng BB : 147đ/c = 3930k</v>
      </c>
      <c r="G2697" s="1491"/>
      <c r="H2697" s="1491"/>
      <c r="I2697" s="1491"/>
      <c r="J2697" s="1492"/>
      <c r="K2697" s="1490" t="str">
        <f>"Đtượng BC: " &amp; SUM(K2698:K2700) &amp;"đ/c = " &amp; SUM(O2698:O2700) &amp;"k"</f>
        <v>Đtượng BC: 21đ/c = 868k</v>
      </c>
      <c r="L2697" s="1491"/>
      <c r="M2697" s="1491"/>
      <c r="N2697" s="1491"/>
      <c r="O2697" s="1492"/>
      <c r="P2697" s="1493" t="s">
        <v>6</v>
      </c>
      <c r="Q2697" s="1494"/>
      <c r="R2697" s="1495"/>
      <c r="S2697" s="977"/>
      <c r="T2697" s="1496" t="s">
        <v>868</v>
      </c>
      <c r="U2697" s="1497"/>
      <c r="V2697" s="1497"/>
      <c r="W2697" s="1497"/>
      <c r="X2697" s="1497"/>
      <c r="Y2697" s="1498"/>
      <c r="Z2697" s="978"/>
      <c r="AA2697" s="930"/>
      <c r="AB2697" s="930"/>
      <c r="AC2697" s="979"/>
      <c r="AD2697" s="930"/>
      <c r="AE2697" s="930"/>
      <c r="AF2697" s="930"/>
      <c r="AG2697" s="930"/>
      <c r="AH2697" s="930"/>
      <c r="AI2697" s="930"/>
      <c r="AJ2697" s="930"/>
      <c r="AK2697" s="930"/>
      <c r="AL2697" s="930"/>
      <c r="AM2697" s="930"/>
      <c r="AN2697" s="930"/>
      <c r="AO2697" s="930"/>
      <c r="AP2697" s="930"/>
      <c r="AQ2697" s="930"/>
      <c r="AR2697" s="930"/>
      <c r="AS2697" s="930"/>
      <c r="AT2697" s="930"/>
      <c r="AU2697" s="980"/>
    </row>
    <row r="2698" spans="1:52" ht="13.5" customHeight="1">
      <c r="A2698" s="981"/>
      <c r="B2698" s="1485"/>
      <c r="C2698" s="1499" t="s">
        <v>856</v>
      </c>
      <c r="D2698" s="1500"/>
      <c r="E2698" s="1501"/>
      <c r="F2698" s="982">
        <v>43</v>
      </c>
      <c r="G2698" s="982" t="s">
        <v>27</v>
      </c>
      <c r="H2698" s="983">
        <v>14</v>
      </c>
      <c r="I2698" s="984" t="s">
        <v>29</v>
      </c>
      <c r="J2698" s="985">
        <f>F2698*H2698</f>
        <v>602</v>
      </c>
      <c r="K2698" s="986">
        <v>7</v>
      </c>
      <c r="L2698" s="984" t="s">
        <v>27</v>
      </c>
      <c r="M2698" s="987">
        <v>14</v>
      </c>
      <c r="N2698" s="984" t="s">
        <v>28</v>
      </c>
      <c r="O2698" s="988">
        <f>K2698*M2698</f>
        <v>98</v>
      </c>
      <c r="P2698" s="989" t="str">
        <f>F2698+K2698 &amp;"đ/c"</f>
        <v>50đ/c</v>
      </c>
      <c r="Q2698" s="1471">
        <f>J2698+O2698</f>
        <v>700</v>
      </c>
      <c r="R2698" s="1472"/>
      <c r="S2698" s="990"/>
      <c r="T2698" s="1473" t="s">
        <v>869</v>
      </c>
      <c r="U2698" s="1474"/>
      <c r="V2698" s="1474"/>
      <c r="W2698" s="1474"/>
      <c r="X2698" s="991"/>
      <c r="Y2698" s="992">
        <f>SUM(J2698:J2702)+SUM(O2698:O2700)+Q2701-Q2702</f>
        <v>7063.4999999999964</v>
      </c>
      <c r="AB2698" s="993" t="s">
        <v>870</v>
      </c>
      <c r="AC2698" s="994"/>
      <c r="AD2698" s="993"/>
      <c r="AE2698" s="993"/>
      <c r="AF2698" s="993"/>
      <c r="AG2698" s="995"/>
      <c r="AH2698" s="995"/>
      <c r="AI2698" s="1261" t="s">
        <v>871</v>
      </c>
      <c r="AJ2698" s="1261"/>
      <c r="AK2698" s="1261"/>
      <c r="AL2698" s="1261"/>
      <c r="AM2698" s="1261"/>
      <c r="AN2698" s="1261"/>
      <c r="AO2698" s="995"/>
      <c r="AP2698" s="995"/>
      <c r="AQ2698" s="995"/>
      <c r="AR2698" s="995"/>
      <c r="AS2698" s="995"/>
      <c r="AT2698" s="993" t="s">
        <v>21</v>
      </c>
      <c r="AU2698" s="993"/>
      <c r="AV2698" s="996"/>
      <c r="AW2698" s="996"/>
      <c r="AX2698" s="996"/>
    </row>
    <row r="2699" spans="1:52" ht="13.5" customHeight="1">
      <c r="A2699" s="981"/>
      <c r="B2699" s="1485"/>
      <c r="C2699" s="1475" t="s">
        <v>857</v>
      </c>
      <c r="D2699" s="1476"/>
      <c r="E2699" s="1477"/>
      <c r="F2699" s="982">
        <v>43</v>
      </c>
      <c r="G2699" s="997" t="s">
        <v>27</v>
      </c>
      <c r="H2699" s="983">
        <v>32</v>
      </c>
      <c r="I2699" s="998" t="s">
        <v>29</v>
      </c>
      <c r="J2699" s="999">
        <f>F2699*H2699</f>
        <v>1376</v>
      </c>
      <c r="K2699" s="1000">
        <v>7</v>
      </c>
      <c r="L2699" s="998" t="s">
        <v>27</v>
      </c>
      <c r="M2699" s="1001">
        <v>86</v>
      </c>
      <c r="N2699" s="998" t="s">
        <v>28</v>
      </c>
      <c r="O2699" s="1002">
        <f>K2699*M2699</f>
        <v>602</v>
      </c>
      <c r="P2699" s="1003" t="str">
        <f>F2699+K2699 &amp;"đ/c"</f>
        <v>50đ/c</v>
      </c>
      <c r="Q2699" s="1478">
        <f>J2699+O2699</f>
        <v>1978</v>
      </c>
      <c r="R2699" s="1479"/>
      <c r="S2699" s="990"/>
      <c r="T2699" s="1004" t="s">
        <v>872</v>
      </c>
      <c r="U2699" s="1005"/>
      <c r="V2699" s="1005">
        <f>M2696</f>
        <v>0</v>
      </c>
      <c r="W2699" s="1005"/>
      <c r="X2699" s="991"/>
      <c r="Y2699" s="992">
        <f>Y2696</f>
        <v>4797.2</v>
      </c>
      <c r="Z2699" s="978"/>
      <c r="AA2699" s="930"/>
      <c r="AB2699" s="930"/>
      <c r="AC2699" s="979"/>
      <c r="AD2699" s="930"/>
      <c r="AE2699" s="930"/>
      <c r="AF2699" s="930"/>
      <c r="AG2699" s="930"/>
      <c r="AH2699" s="930"/>
      <c r="AI2699" s="930"/>
      <c r="AJ2699" s="930"/>
      <c r="AK2699" s="930"/>
      <c r="AL2699" s="930"/>
      <c r="AM2699" s="930"/>
      <c r="AN2699" s="930"/>
      <c r="AO2699" s="930"/>
      <c r="AP2699" s="930"/>
      <c r="AQ2699" s="930"/>
      <c r="AR2699" s="930"/>
      <c r="AS2699" s="930"/>
      <c r="AT2699" s="930"/>
      <c r="AU2699" s="1006"/>
    </row>
    <row r="2700" spans="1:52" ht="13.5" customHeight="1">
      <c r="A2700" s="981"/>
      <c r="B2700" s="1486"/>
      <c r="C2700" s="1475" t="s">
        <v>858</v>
      </c>
      <c r="D2700" s="1476"/>
      <c r="E2700" s="1477"/>
      <c r="F2700" s="982">
        <v>61</v>
      </c>
      <c r="G2700" s="998" t="s">
        <v>27</v>
      </c>
      <c r="H2700" s="983">
        <v>32</v>
      </c>
      <c r="I2700" s="998" t="s">
        <v>29</v>
      </c>
      <c r="J2700" s="999">
        <f>F2700*H2700</f>
        <v>1952</v>
      </c>
      <c r="K2700" s="1000">
        <v>7</v>
      </c>
      <c r="L2700" s="998" t="s">
        <v>27</v>
      </c>
      <c r="M2700" s="1001">
        <v>24</v>
      </c>
      <c r="N2700" s="998" t="s">
        <v>28</v>
      </c>
      <c r="O2700" s="1002">
        <f>K2700*M2700</f>
        <v>168</v>
      </c>
      <c r="P2700" s="1003" t="str">
        <f>F2700+K2700 &amp; "đ/c"</f>
        <v>68đ/c</v>
      </c>
      <c r="Q2700" s="1478">
        <f>J2700+O2700</f>
        <v>2120</v>
      </c>
      <c r="R2700" s="1479"/>
      <c r="S2700" s="990"/>
      <c r="T2700" s="1004" t="s">
        <v>873</v>
      </c>
      <c r="U2700" s="1005"/>
      <c r="V2700" s="1005"/>
      <c r="W2700" s="1005"/>
      <c r="X2700" s="991"/>
      <c r="Y2700" s="992">
        <f>IF(Y2698-Y2699&gt;0,Y2698-Y2699,0)</f>
        <v>2266.2999999999965</v>
      </c>
      <c r="Z2700" s="978"/>
      <c r="AA2700" s="930"/>
      <c r="AB2700" s="930"/>
      <c r="AC2700" s="979"/>
      <c r="AD2700" s="930"/>
      <c r="AE2700" s="930"/>
      <c r="AF2700" s="930"/>
      <c r="AG2700" s="930"/>
      <c r="AH2700" s="930"/>
      <c r="AI2700" s="930"/>
      <c r="AJ2700" s="930"/>
      <c r="AK2700" s="930"/>
      <c r="AL2700" s="930"/>
      <c r="AM2700" s="930"/>
      <c r="AN2700" s="930"/>
      <c r="AO2700" s="930"/>
      <c r="AP2700" s="930"/>
      <c r="AQ2700" s="930"/>
      <c r="AR2700" s="930"/>
      <c r="AS2700" s="930"/>
      <c r="AT2700" s="930"/>
      <c r="AU2700" s="1006"/>
    </row>
    <row r="2701" spans="1:52" ht="13.5" customHeight="1">
      <c r="A2701" s="981"/>
      <c r="B2701" s="1007" t="s">
        <v>874</v>
      </c>
      <c r="C2701" s="1455"/>
      <c r="D2701" s="1455"/>
      <c r="E2701" s="1456"/>
      <c r="F2701" s="1008"/>
      <c r="G2701" s="1009" t="s">
        <v>27</v>
      </c>
      <c r="H2701" s="1010"/>
      <c r="I2701" s="1009" t="s">
        <v>29</v>
      </c>
      <c r="J2701" s="1011">
        <f>F2701*H2701</f>
        <v>0</v>
      </c>
      <c r="K2701" s="1012"/>
      <c r="L2701" s="1457" t="s">
        <v>897</v>
      </c>
      <c r="M2701" s="1458"/>
      <c r="N2701" s="1458"/>
      <c r="O2701" s="1459"/>
      <c r="P2701" s="1013"/>
      <c r="Q2701" s="1460">
        <f>AZ2572</f>
        <v>2265.4999999999968</v>
      </c>
      <c r="R2701" s="1461"/>
      <c r="S2701" s="990"/>
      <c r="T2701" s="1462" t="s">
        <v>865</v>
      </c>
      <c r="U2701" s="1463"/>
      <c r="V2701" s="1463"/>
      <c r="W2701" s="1463"/>
      <c r="X2701" s="991"/>
      <c r="Y2701" s="1014">
        <f>IF(Y2698-Y2699&lt;0,Y2699-Y2698,0)</f>
        <v>0</v>
      </c>
      <c r="AI2701" s="930"/>
    </row>
    <row r="2702" spans="1:52" ht="13.5" customHeight="1">
      <c r="A2702" s="981"/>
      <c r="B2702" s="1464" t="s">
        <v>875</v>
      </c>
      <c r="C2702" s="1465"/>
      <c r="D2702" s="1015"/>
      <c r="E2702" s="1016"/>
      <c r="F2702" s="1017"/>
      <c r="G2702" s="1018" t="s">
        <v>27</v>
      </c>
      <c r="H2702" s="1019"/>
      <c r="I2702" s="1018" t="s">
        <v>29</v>
      </c>
      <c r="J2702" s="1020">
        <f>F2702*H2702</f>
        <v>0</v>
      </c>
      <c r="K2702" s="1021"/>
      <c r="L2702" s="1466" t="s">
        <v>876</v>
      </c>
      <c r="M2702" s="1467"/>
      <c r="N2702" s="1467"/>
      <c r="O2702" s="1468"/>
      <c r="P2702" s="1022"/>
      <c r="Q2702" s="1469">
        <f>AZ2573</f>
        <v>0</v>
      </c>
      <c r="R2702" s="1470"/>
      <c r="S2702" s="1023"/>
      <c r="T2702" s="1023"/>
      <c r="U2702" s="1024"/>
      <c r="V2702" s="1024"/>
      <c r="W2702" s="1024"/>
      <c r="X2702" s="1025"/>
      <c r="Y2702" s="1026"/>
      <c r="AI2702" s="930"/>
    </row>
    <row r="2703" spans="1:52" ht="13.5" customHeight="1">
      <c r="A2703" s="981"/>
      <c r="B2703" s="1452" t="s">
        <v>877</v>
      </c>
      <c r="C2703" s="1452"/>
      <c r="D2703" s="1452"/>
      <c r="E2703" s="1452"/>
      <c r="F2703" s="1452"/>
      <c r="G2703" s="1027"/>
      <c r="H2703" s="1027"/>
      <c r="I2703" s="1027"/>
      <c r="J2703" s="1028"/>
      <c r="K2703" s="1027"/>
      <c r="L2703" s="1453" t="s">
        <v>878</v>
      </c>
      <c r="M2703" s="1453"/>
      <c r="N2703" s="1453"/>
      <c r="O2703" s="993"/>
      <c r="P2703" s="993"/>
      <c r="Q2703" s="993"/>
      <c r="R2703" s="993"/>
      <c r="S2703" s="1453" t="s">
        <v>879</v>
      </c>
      <c r="T2703" s="1453"/>
      <c r="U2703" s="1453"/>
      <c r="X2703" s="981"/>
      <c r="Y2703" s="981"/>
      <c r="AA2703" s="1454" t="s">
        <v>880</v>
      </c>
      <c r="AB2703" s="1454"/>
      <c r="AC2703" s="1454"/>
      <c r="AD2703" s="1454"/>
      <c r="AE2703" s="1454"/>
      <c r="AF2703" s="1454"/>
      <c r="AG2703" s="1454"/>
      <c r="AS2703" s="1454" t="s">
        <v>881</v>
      </c>
      <c r="AT2703" s="1454"/>
      <c r="AU2703" s="1454"/>
      <c r="AV2703" s="1454"/>
      <c r="AW2703" s="1454"/>
    </row>
    <row r="2704" spans="1:52" ht="32.25" customHeight="1">
      <c r="A2704" s="981"/>
      <c r="B2704" s="1029"/>
      <c r="C2704" s="1029"/>
      <c r="D2704" s="1030"/>
      <c r="E2704" s="1029"/>
      <c r="F2704" s="1029"/>
      <c r="J2704" s="1031"/>
      <c r="L2704" s="1032"/>
      <c r="M2704" s="1032"/>
      <c r="N2704" s="1032"/>
      <c r="O2704" s="981"/>
      <c r="P2704" s="981"/>
      <c r="Q2704" s="981"/>
      <c r="R2704" s="981"/>
      <c r="S2704" s="1032"/>
      <c r="T2704" s="1032"/>
      <c r="U2704" s="1032"/>
      <c r="X2704" s="981"/>
      <c r="Y2704" s="981"/>
    </row>
    <row r="2705" spans="1:52" ht="27.75" customHeight="1">
      <c r="A2705" s="981"/>
      <c r="B2705" s="1029"/>
      <c r="C2705" s="1029"/>
      <c r="D2705" s="1030"/>
      <c r="E2705" s="1029"/>
      <c r="F2705" s="1029"/>
      <c r="J2705" s="1031"/>
      <c r="L2705" s="1032"/>
      <c r="M2705" s="1032"/>
      <c r="N2705" s="1032"/>
      <c r="O2705" s="981"/>
      <c r="P2705" s="981"/>
      <c r="Q2705" s="981"/>
      <c r="R2705" s="981"/>
      <c r="S2705" s="1032"/>
      <c r="T2705" s="1032"/>
      <c r="U2705" s="1032"/>
      <c r="X2705" s="981"/>
      <c r="Y2705" s="981"/>
    </row>
    <row r="2706" spans="1:52" ht="13.5" customHeight="1">
      <c r="A2706" s="981"/>
      <c r="B2706" s="1454" t="s">
        <v>881</v>
      </c>
      <c r="C2706" s="1454"/>
      <c r="D2706" s="1454"/>
      <c r="E2706" s="1454"/>
      <c r="F2706" s="1454"/>
      <c r="J2706" s="1031"/>
      <c r="L2706" s="1032"/>
      <c r="M2706" s="1032"/>
      <c r="N2706" s="1032"/>
      <c r="O2706" s="981"/>
      <c r="P2706" s="981"/>
      <c r="Q2706" s="981"/>
      <c r="R2706" s="1454" t="s">
        <v>880</v>
      </c>
      <c r="S2706" s="1454"/>
      <c r="T2706" s="1454"/>
      <c r="U2706" s="1454"/>
      <c r="V2706" s="1454"/>
      <c r="W2706" s="1454"/>
      <c r="X2706" s="981"/>
      <c r="Y2706" s="981"/>
    </row>
    <row r="2707" spans="1:52" ht="13.5" customHeight="1">
      <c r="A2707" s="807" t="s">
        <v>841</v>
      </c>
      <c r="D2707" s="809"/>
      <c r="O2707" s="810" t="s">
        <v>4</v>
      </c>
      <c r="P2707" s="1544">
        <f>P2625+1</f>
        <v>44320</v>
      </c>
      <c r="Q2707" s="1544"/>
      <c r="R2707" s="1544"/>
      <c r="S2707" s="1544"/>
      <c r="T2707" s="1544"/>
      <c r="AU2707" s="812" t="s">
        <v>12</v>
      </c>
    </row>
    <row r="2708" spans="1:52" ht="13.5" customHeight="1">
      <c r="A2708" s="813" t="s">
        <v>11</v>
      </c>
      <c r="B2708" s="1530" t="s">
        <v>842</v>
      </c>
      <c r="C2708" s="1533" t="s">
        <v>5</v>
      </c>
      <c r="D2708" s="1530" t="s">
        <v>843</v>
      </c>
      <c r="E2708" s="1530" t="s">
        <v>844</v>
      </c>
      <c r="F2708" s="1545" t="s">
        <v>24</v>
      </c>
      <c r="G2708" s="1546"/>
      <c r="H2708" s="1546"/>
      <c r="I2708" s="1546"/>
      <c r="J2708" s="1547"/>
      <c r="K2708" s="1548" t="s">
        <v>25</v>
      </c>
      <c r="L2708" s="1549"/>
      <c r="M2708" s="1549"/>
      <c r="N2708" s="1549"/>
      <c r="O2708" s="1550"/>
      <c r="P2708" s="1551" t="s">
        <v>26</v>
      </c>
      <c r="Q2708" s="1552"/>
      <c r="R2708" s="1552"/>
      <c r="S2708" s="1552"/>
      <c r="T2708" s="1553"/>
      <c r="U2708" s="1563" t="s">
        <v>6</v>
      </c>
      <c r="V2708" s="1564"/>
      <c r="W2708" s="1564"/>
      <c r="X2708" s="1564"/>
      <c r="Y2708" s="1565"/>
      <c r="Z2708" s="1527" t="s">
        <v>11</v>
      </c>
      <c r="AA2708" s="1530" t="s">
        <v>845</v>
      </c>
      <c r="AB2708" s="1533" t="s">
        <v>5</v>
      </c>
      <c r="AC2708" s="1530" t="s">
        <v>843</v>
      </c>
      <c r="AD2708" s="1530" t="s">
        <v>844</v>
      </c>
      <c r="AE2708" s="1545" t="s">
        <v>9</v>
      </c>
      <c r="AF2708" s="1546"/>
      <c r="AG2708" s="1546"/>
      <c r="AH2708" s="1546"/>
      <c r="AI2708" s="1547"/>
      <c r="AJ2708" s="1545" t="s">
        <v>846</v>
      </c>
      <c r="AK2708" s="1546"/>
      <c r="AL2708" s="1546"/>
      <c r="AM2708" s="1546"/>
      <c r="AN2708" s="1547"/>
      <c r="AO2708" s="1545" t="s">
        <v>10</v>
      </c>
      <c r="AP2708" s="1546"/>
      <c r="AQ2708" s="1546"/>
      <c r="AR2708" s="1546"/>
      <c r="AS2708" s="1547"/>
      <c r="AT2708" s="1554" t="s">
        <v>23</v>
      </c>
      <c r="AU2708" s="1557">
        <v>42644</v>
      </c>
      <c r="AV2708" s="1558"/>
      <c r="AW2708" s="1558"/>
      <c r="AX2708" s="1558"/>
      <c r="AY2708" s="1558"/>
      <c r="AZ2708" s="1559"/>
    </row>
    <row r="2709" spans="1:52" ht="13.5" customHeight="1">
      <c r="A2709" s="814"/>
      <c r="B2709" s="1531"/>
      <c r="C2709" s="1534"/>
      <c r="D2709" s="1531"/>
      <c r="E2709" s="1531"/>
      <c r="F2709" s="1542" t="s">
        <v>13</v>
      </c>
      <c r="G2709" s="1543"/>
      <c r="H2709" s="1536" t="s">
        <v>8</v>
      </c>
      <c r="I2709" s="1537"/>
      <c r="J2709" s="1310" t="s">
        <v>14</v>
      </c>
      <c r="K2709" s="1542" t="s">
        <v>13</v>
      </c>
      <c r="L2709" s="1543"/>
      <c r="M2709" s="1536" t="s">
        <v>8</v>
      </c>
      <c r="N2709" s="1537"/>
      <c r="O2709" s="1310" t="s">
        <v>14</v>
      </c>
      <c r="P2709" s="1542" t="s">
        <v>13</v>
      </c>
      <c r="Q2709" s="1543"/>
      <c r="R2709" s="1536" t="s">
        <v>8</v>
      </c>
      <c r="S2709" s="1537"/>
      <c r="T2709" s="1310" t="s">
        <v>14</v>
      </c>
      <c r="U2709" s="1542" t="s">
        <v>13</v>
      </c>
      <c r="V2709" s="1543"/>
      <c r="W2709" s="1536" t="s">
        <v>8</v>
      </c>
      <c r="X2709" s="1537"/>
      <c r="Y2709" s="1310" t="s">
        <v>14</v>
      </c>
      <c r="Z2709" s="1528"/>
      <c r="AA2709" s="1531"/>
      <c r="AB2709" s="1534"/>
      <c r="AC2709" s="1531"/>
      <c r="AD2709" s="1531"/>
      <c r="AE2709" s="1542" t="s">
        <v>13</v>
      </c>
      <c r="AF2709" s="1543"/>
      <c r="AG2709" s="1536" t="s">
        <v>8</v>
      </c>
      <c r="AH2709" s="1537"/>
      <c r="AI2709" s="1310" t="s">
        <v>14</v>
      </c>
      <c r="AJ2709" s="1542" t="s">
        <v>13</v>
      </c>
      <c r="AK2709" s="1543"/>
      <c r="AL2709" s="1536" t="s">
        <v>8</v>
      </c>
      <c r="AM2709" s="1537"/>
      <c r="AN2709" s="1310" t="s">
        <v>14</v>
      </c>
      <c r="AO2709" s="1542" t="s">
        <v>13</v>
      </c>
      <c r="AP2709" s="1543"/>
      <c r="AQ2709" s="1536" t="s">
        <v>8</v>
      </c>
      <c r="AR2709" s="1537"/>
      <c r="AS2709" s="1310" t="s">
        <v>14</v>
      </c>
      <c r="AT2709" s="1555"/>
      <c r="AU2709" s="1560"/>
      <c r="AV2709" s="1561"/>
      <c r="AW2709" s="1561"/>
      <c r="AX2709" s="1561"/>
      <c r="AY2709" s="1561"/>
      <c r="AZ2709" s="1562"/>
    </row>
    <row r="2710" spans="1:52" ht="13.5" customHeight="1">
      <c r="A2710" s="814"/>
      <c r="B2710" s="1531"/>
      <c r="C2710" s="1534"/>
      <c r="D2710" s="1531"/>
      <c r="E2710" s="1531"/>
      <c r="F2710" s="1540" t="s">
        <v>15</v>
      </c>
      <c r="G2710" s="1525" t="s">
        <v>22</v>
      </c>
      <c r="H2710" s="1523" t="s">
        <v>15</v>
      </c>
      <c r="I2710" s="1523" t="s">
        <v>22</v>
      </c>
      <c r="J2710" s="1538"/>
      <c r="K2710" s="1525" t="s">
        <v>15</v>
      </c>
      <c r="L2710" s="1525" t="s">
        <v>22</v>
      </c>
      <c r="M2710" s="1523" t="s">
        <v>15</v>
      </c>
      <c r="N2710" s="1523" t="s">
        <v>22</v>
      </c>
      <c r="O2710" s="1538"/>
      <c r="P2710" s="1525" t="s">
        <v>15</v>
      </c>
      <c r="Q2710" s="1525" t="s">
        <v>22</v>
      </c>
      <c r="R2710" s="1523" t="s">
        <v>15</v>
      </c>
      <c r="S2710" s="1523" t="s">
        <v>22</v>
      </c>
      <c r="T2710" s="1538"/>
      <c r="U2710" s="1525" t="s">
        <v>15</v>
      </c>
      <c r="V2710" s="1525" t="s">
        <v>22</v>
      </c>
      <c r="W2710" s="1523" t="s">
        <v>15</v>
      </c>
      <c r="X2710" s="1523" t="s">
        <v>22</v>
      </c>
      <c r="Y2710" s="1538"/>
      <c r="Z2710" s="1528"/>
      <c r="AA2710" s="1531"/>
      <c r="AB2710" s="1534"/>
      <c r="AC2710" s="1531"/>
      <c r="AD2710" s="1531"/>
      <c r="AE2710" s="1310" t="s">
        <v>15</v>
      </c>
      <c r="AF2710" s="1523" t="s">
        <v>22</v>
      </c>
      <c r="AG2710" s="1523" t="s">
        <v>15</v>
      </c>
      <c r="AH2710" s="1523" t="s">
        <v>22</v>
      </c>
      <c r="AI2710" s="1538"/>
      <c r="AJ2710" s="1523" t="s">
        <v>15</v>
      </c>
      <c r="AK2710" s="1523" t="s">
        <v>22</v>
      </c>
      <c r="AL2710" s="1523" t="s">
        <v>15</v>
      </c>
      <c r="AM2710" s="1523" t="s">
        <v>22</v>
      </c>
      <c r="AN2710" s="1538"/>
      <c r="AO2710" s="1523" t="s">
        <v>15</v>
      </c>
      <c r="AP2710" s="1523" t="s">
        <v>22</v>
      </c>
      <c r="AQ2710" s="1523" t="s">
        <v>15</v>
      </c>
      <c r="AR2710" s="1523" t="s">
        <v>22</v>
      </c>
      <c r="AS2710" s="1538"/>
      <c r="AT2710" s="1555"/>
      <c r="AU2710" s="1507">
        <f>P2707</f>
        <v>44320</v>
      </c>
      <c r="AV2710" s="1508"/>
      <c r="AW2710" s="1508"/>
      <c r="AX2710" s="1508"/>
      <c r="AY2710" s="1508"/>
      <c r="AZ2710" s="1509"/>
    </row>
    <row r="2711" spans="1:52" ht="13.5" customHeight="1">
      <c r="A2711" s="815"/>
      <c r="B2711" s="1532"/>
      <c r="C2711" s="1535"/>
      <c r="D2711" s="1532"/>
      <c r="E2711" s="1532"/>
      <c r="F2711" s="1541"/>
      <c r="G2711" s="1526"/>
      <c r="H2711" s="1524"/>
      <c r="I2711" s="1524"/>
      <c r="J2711" s="1539"/>
      <c r="K2711" s="1526"/>
      <c r="L2711" s="1526"/>
      <c r="M2711" s="1524"/>
      <c r="N2711" s="1524"/>
      <c r="O2711" s="1539"/>
      <c r="P2711" s="1526"/>
      <c r="Q2711" s="1526"/>
      <c r="R2711" s="1524"/>
      <c r="S2711" s="1524"/>
      <c r="T2711" s="1539"/>
      <c r="U2711" s="1526"/>
      <c r="V2711" s="1526"/>
      <c r="W2711" s="1524"/>
      <c r="X2711" s="1524"/>
      <c r="Y2711" s="1539"/>
      <c r="Z2711" s="1529"/>
      <c r="AA2711" s="1532"/>
      <c r="AB2711" s="1535"/>
      <c r="AC2711" s="1532"/>
      <c r="AD2711" s="1532"/>
      <c r="AE2711" s="1539"/>
      <c r="AF2711" s="1524"/>
      <c r="AG2711" s="1524"/>
      <c r="AH2711" s="1524"/>
      <c r="AI2711" s="1539"/>
      <c r="AJ2711" s="1524"/>
      <c r="AK2711" s="1524"/>
      <c r="AL2711" s="1524"/>
      <c r="AM2711" s="1524"/>
      <c r="AN2711" s="1539"/>
      <c r="AO2711" s="1524"/>
      <c r="AP2711" s="1524"/>
      <c r="AQ2711" s="1524"/>
      <c r="AR2711" s="1524"/>
      <c r="AS2711" s="1539"/>
      <c r="AT2711" s="1556"/>
      <c r="AU2711" s="1510"/>
      <c r="AV2711" s="1511"/>
      <c r="AW2711" s="1511"/>
      <c r="AX2711" s="1511"/>
      <c r="AY2711" s="1511"/>
      <c r="AZ2711" s="1512"/>
    </row>
    <row r="2712" spans="1:52" ht="13.5" customHeight="1">
      <c r="A2712" s="816">
        <v>1</v>
      </c>
      <c r="B2712" s="1033" t="s">
        <v>229</v>
      </c>
      <c r="C2712" s="817" t="s">
        <v>66</v>
      </c>
      <c r="D2712" s="839">
        <v>2</v>
      </c>
      <c r="E2712" s="1055">
        <v>2</v>
      </c>
      <c r="F2712" s="1056">
        <v>40</v>
      </c>
      <c r="G2712" s="1057"/>
      <c r="H2712" s="1058"/>
      <c r="I2712" s="1059"/>
      <c r="J2712" s="1060">
        <f t="shared" ref="J2712:J2758" si="1087">SUM(F2712:I2712)*$E2712</f>
        <v>80</v>
      </c>
      <c r="K2712" s="1056">
        <v>60</v>
      </c>
      <c r="L2712" s="1061"/>
      <c r="M2712" s="1062"/>
      <c r="N2712" s="1063"/>
      <c r="O2712" s="1060">
        <f>SUM(K2712:N2712)*$E2712</f>
        <v>120</v>
      </c>
      <c r="P2712" s="1056">
        <v>60</v>
      </c>
      <c r="Q2712" s="1061"/>
      <c r="R2712" s="1062"/>
      <c r="S2712" s="1063"/>
      <c r="T2712" s="1064">
        <f t="shared" ref="T2712:T2754" si="1088">SUM(P2712:S2712)*$E2712</f>
        <v>120</v>
      </c>
      <c r="U2712" s="1065">
        <f>SUM(F2712,K2712,P2712)</f>
        <v>160</v>
      </c>
      <c r="V2712" s="1061">
        <f>SUM(G2712,L2712,Q2712)</f>
        <v>0</v>
      </c>
      <c r="W2712" s="1062">
        <f>SUM(H2712,M2712,R2712)</f>
        <v>0</v>
      </c>
      <c r="X2712" s="1063">
        <f>SUM(I2712,N2712,S2712)</f>
        <v>0</v>
      </c>
      <c r="Y2712" s="1064">
        <f>SUM(J2712,O2712,T2712)</f>
        <v>320</v>
      </c>
      <c r="Z2712" s="1066">
        <f>A2712</f>
        <v>1</v>
      </c>
      <c r="AA2712" s="1067" t="str">
        <f>B2712</f>
        <v>Than trấu</v>
      </c>
      <c r="AB2712" s="1068" t="str">
        <f>C2712</f>
        <v>kg</v>
      </c>
      <c r="AC2712" s="1069">
        <f>D2712</f>
        <v>2</v>
      </c>
      <c r="AD2712" s="1070">
        <f>E2712</f>
        <v>2</v>
      </c>
      <c r="AE2712" s="1071">
        <f t="shared" ref="AE2712:AE2728" si="1089">AE2630+AJ2630-AO2630</f>
        <v>8096</v>
      </c>
      <c r="AF2712" s="1071">
        <f t="shared" ref="AF2712:AH2727" si="1090">AF2630+AK2630-AP2630</f>
        <v>0</v>
      </c>
      <c r="AG2712" s="1071">
        <f t="shared" si="1090"/>
        <v>0</v>
      </c>
      <c r="AH2712" s="1071">
        <f t="shared" si="1090"/>
        <v>0</v>
      </c>
      <c r="AI2712" s="1072">
        <f>SUM(AE2712:AH2712)*$E2712</f>
        <v>16192</v>
      </c>
      <c r="AJ2712" s="1073"/>
      <c r="AK2712" s="1063"/>
      <c r="AL2712" s="1063"/>
      <c r="AM2712" s="1063"/>
      <c r="AN2712" s="1072">
        <f t="shared" ref="AN2712:AN2728" si="1091">SUM(AJ2712:AM2712)*$E2712</f>
        <v>0</v>
      </c>
      <c r="AO2712" s="1061">
        <f t="shared" ref="AO2712:AS2762" si="1092">U2712</f>
        <v>160</v>
      </c>
      <c r="AP2712" s="1061">
        <f t="shared" si="1092"/>
        <v>0</v>
      </c>
      <c r="AQ2712" s="1074">
        <f t="shared" si="1092"/>
        <v>0</v>
      </c>
      <c r="AR2712" s="1074">
        <f t="shared" si="1092"/>
        <v>0</v>
      </c>
      <c r="AS2712" s="1075">
        <f t="shared" si="1092"/>
        <v>320</v>
      </c>
      <c r="AT2712" s="837">
        <f>IF(AC2712&lt;&gt;0,SUM(AO2712:AR2712)*$AC2712-SUM(AO2712:AR2712)*$AD2712,"")</f>
        <v>0</v>
      </c>
      <c r="AU2712" s="1513" t="s">
        <v>847</v>
      </c>
      <c r="AV2712" s="1514"/>
      <c r="AW2712" s="1514"/>
      <c r="AX2712" s="1514"/>
      <c r="AY2712" s="1514"/>
      <c r="AZ2712" s="1515"/>
    </row>
    <row r="2713" spans="1:52" ht="13.5" customHeight="1">
      <c r="A2713" s="838">
        <f>IF(B2713&lt;&gt;"",MAX($A2711:$A2712)+1,"")</f>
        <v>2</v>
      </c>
      <c r="B2713" s="1036" t="s">
        <v>848</v>
      </c>
      <c r="C2713" s="817" t="s">
        <v>66</v>
      </c>
      <c r="D2713" s="839">
        <v>2</v>
      </c>
      <c r="E2713" s="921">
        <v>2</v>
      </c>
      <c r="F2713" s="1071"/>
      <c r="G2713" s="1076"/>
      <c r="H2713" s="1077"/>
      <c r="I2713" s="1077"/>
      <c r="J2713" s="1060">
        <f t="shared" si="1087"/>
        <v>0</v>
      </c>
      <c r="K2713" s="1071"/>
      <c r="L2713" s="1061"/>
      <c r="M2713" s="1063"/>
      <c r="N2713" s="1063"/>
      <c r="O2713" s="1060">
        <f>SUM(K2713:N2713)*$E2713</f>
        <v>0</v>
      </c>
      <c r="P2713" s="1078"/>
      <c r="Q2713" s="1061"/>
      <c r="R2713" s="1063"/>
      <c r="S2713" s="1063"/>
      <c r="T2713" s="1079">
        <f t="shared" si="1088"/>
        <v>0</v>
      </c>
      <c r="U2713" s="1071">
        <f t="shared" ref="U2713:Y2728" si="1093">SUM(F2713,K2713,P2713)</f>
        <v>0</v>
      </c>
      <c r="V2713" s="1061">
        <f t="shared" si="1093"/>
        <v>0</v>
      </c>
      <c r="W2713" s="1063">
        <f t="shared" si="1093"/>
        <v>0</v>
      </c>
      <c r="X2713" s="1063">
        <f t="shared" si="1093"/>
        <v>0</v>
      </c>
      <c r="Y2713" s="1060">
        <f>SUM(J2713,O2713,T2713)</f>
        <v>0</v>
      </c>
      <c r="Z2713" s="1080">
        <f>A2713</f>
        <v>2</v>
      </c>
      <c r="AA2713" s="1081" t="str">
        <f t="shared" ref="AA2713:AD2771" si="1094">B2713</f>
        <v>Củi gỗ</v>
      </c>
      <c r="AB2713" s="1082" t="str">
        <f t="shared" si="1094"/>
        <v>kg</v>
      </c>
      <c r="AC2713" s="1083">
        <f t="shared" si="1094"/>
        <v>2</v>
      </c>
      <c r="AD2713" s="1079">
        <f t="shared" si="1094"/>
        <v>2</v>
      </c>
      <c r="AE2713" s="1071">
        <f t="shared" si="1089"/>
        <v>1980</v>
      </c>
      <c r="AF2713" s="1071">
        <f t="shared" si="1090"/>
        <v>0</v>
      </c>
      <c r="AG2713" s="1071">
        <f t="shared" si="1090"/>
        <v>0</v>
      </c>
      <c r="AH2713" s="1071">
        <f t="shared" si="1090"/>
        <v>0</v>
      </c>
      <c r="AI2713" s="1060">
        <f t="shared" ref="AI2713:AI2771" si="1095">SUM(AE2713:AH2713)*$E2713</f>
        <v>3960</v>
      </c>
      <c r="AJ2713" s="1084"/>
      <c r="AK2713" s="1063"/>
      <c r="AL2713" s="1063"/>
      <c r="AM2713" s="1063"/>
      <c r="AN2713" s="1085">
        <f t="shared" si="1091"/>
        <v>0</v>
      </c>
      <c r="AO2713" s="1061">
        <f t="shared" si="1092"/>
        <v>0</v>
      </c>
      <c r="AP2713" s="1061">
        <f t="shared" si="1092"/>
        <v>0</v>
      </c>
      <c r="AQ2713" s="1061">
        <f t="shared" si="1092"/>
        <v>0</v>
      </c>
      <c r="AR2713" s="1061">
        <f t="shared" si="1092"/>
        <v>0</v>
      </c>
      <c r="AS2713" s="1061">
        <f t="shared" si="1092"/>
        <v>0</v>
      </c>
      <c r="AT2713" s="850">
        <f>IF(AC2713&lt;&gt;0,SUM(AO2713:AR2713)*$AC2713-SUM(AO2713:AR2713)*$AD2713,"")</f>
        <v>0</v>
      </c>
      <c r="AU2713" s="1516" t="s">
        <v>827</v>
      </c>
      <c r="AV2713" s="1517"/>
      <c r="AW2713" s="1517"/>
      <c r="AX2713" s="1517"/>
      <c r="AY2713" s="1517"/>
      <c r="AZ2713" s="851"/>
    </row>
    <row r="2714" spans="1:52" ht="13.5" customHeight="1">
      <c r="A2714" s="838">
        <f t="shared" ref="A2714:A2757" si="1096">IF(B2714&lt;&gt;"",MAX($A2712:$A2713)+1,"")</f>
        <v>3</v>
      </c>
      <c r="B2714" s="1033" t="s">
        <v>849</v>
      </c>
      <c r="C2714" s="817" t="s">
        <v>66</v>
      </c>
      <c r="D2714" s="839">
        <v>12.6</v>
      </c>
      <c r="E2714" s="921">
        <v>12.6</v>
      </c>
      <c r="F2714" s="1065">
        <v>14</v>
      </c>
      <c r="G2714" s="1086"/>
      <c r="H2714" s="1087"/>
      <c r="I2714" s="1077"/>
      <c r="J2714" s="1060">
        <f t="shared" si="1087"/>
        <v>176.4</v>
      </c>
      <c r="K2714" s="1088">
        <v>41</v>
      </c>
      <c r="L2714" s="1061"/>
      <c r="M2714" s="1062"/>
      <c r="N2714" s="1063"/>
      <c r="O2714" s="1060">
        <f>SUM(K2714:N2714)*$E2714</f>
        <v>516.6</v>
      </c>
      <c r="P2714" s="1056">
        <v>50</v>
      </c>
      <c r="Q2714" s="1061"/>
      <c r="R2714" s="1062"/>
      <c r="S2714" s="1063"/>
      <c r="T2714" s="1079">
        <f t="shared" si="1088"/>
        <v>630</v>
      </c>
      <c r="U2714" s="1065">
        <f t="shared" si="1093"/>
        <v>105</v>
      </c>
      <c r="V2714" s="1061">
        <f t="shared" si="1093"/>
        <v>0</v>
      </c>
      <c r="W2714" s="1062">
        <f t="shared" si="1093"/>
        <v>0</v>
      </c>
      <c r="X2714" s="1063">
        <f t="shared" si="1093"/>
        <v>0</v>
      </c>
      <c r="Y2714" s="1060">
        <f t="shared" si="1093"/>
        <v>1323</v>
      </c>
      <c r="Z2714" s="1080">
        <f t="shared" ref="Z2714:Z2771" si="1097">A2714</f>
        <v>3</v>
      </c>
      <c r="AA2714" s="1081" t="str">
        <f t="shared" si="1094"/>
        <v>Gạo X 23</v>
      </c>
      <c r="AB2714" s="1082" t="str">
        <f t="shared" si="1094"/>
        <v>kg</v>
      </c>
      <c r="AC2714" s="1083">
        <f t="shared" si="1094"/>
        <v>12.6</v>
      </c>
      <c r="AD2714" s="1089">
        <f t="shared" si="1094"/>
        <v>12.6</v>
      </c>
      <c r="AE2714" s="1071">
        <f t="shared" si="1089"/>
        <v>2772</v>
      </c>
      <c r="AF2714" s="1071">
        <f t="shared" si="1090"/>
        <v>0</v>
      </c>
      <c r="AG2714" s="1071">
        <f t="shared" si="1090"/>
        <v>0</v>
      </c>
      <c r="AH2714" s="1071">
        <f t="shared" si="1090"/>
        <v>0</v>
      </c>
      <c r="AI2714" s="1060">
        <f t="shared" si="1095"/>
        <v>34927.199999999997</v>
      </c>
      <c r="AJ2714" s="1084"/>
      <c r="AK2714" s="1063"/>
      <c r="AL2714" s="1063"/>
      <c r="AM2714" s="1063"/>
      <c r="AN2714" s="1085">
        <f t="shared" si="1091"/>
        <v>0</v>
      </c>
      <c r="AO2714" s="1061">
        <f t="shared" si="1092"/>
        <v>105</v>
      </c>
      <c r="AP2714" s="1061">
        <f t="shared" si="1092"/>
        <v>0</v>
      </c>
      <c r="AQ2714" s="1061">
        <f t="shared" si="1092"/>
        <v>0</v>
      </c>
      <c r="AR2714" s="1061">
        <f t="shared" si="1092"/>
        <v>0</v>
      </c>
      <c r="AS2714" s="1061">
        <f t="shared" si="1092"/>
        <v>1323</v>
      </c>
      <c r="AT2714" s="850">
        <f t="shared" ref="AT2714:AT2771" si="1098">IF(AC2714&lt;&gt;0,SUM(AO2714:AR2714)*$AC2714-SUM(AO2714:AR2714)*$AD2714,"")</f>
        <v>0</v>
      </c>
      <c r="AU2714" s="859" t="s">
        <v>828</v>
      </c>
      <c r="AV2714" s="1518">
        <f>SUM(AX2715:AX2717)</f>
        <v>78</v>
      </c>
      <c r="AW2714" s="1519"/>
      <c r="AX2714" s="1519"/>
      <c r="AY2714" s="861"/>
      <c r="AZ2714" s="862" t="s">
        <v>829</v>
      </c>
    </row>
    <row r="2715" spans="1:52" ht="13.5" customHeight="1">
      <c r="A2715" s="838">
        <f t="shared" si="1096"/>
        <v>4</v>
      </c>
      <c r="B2715" s="1038" t="s">
        <v>850</v>
      </c>
      <c r="C2715" s="817" t="s">
        <v>389</v>
      </c>
      <c r="D2715" s="839">
        <v>10</v>
      </c>
      <c r="E2715" s="1055">
        <v>10</v>
      </c>
      <c r="F2715" s="1061"/>
      <c r="G2715" s="1090"/>
      <c r="H2715" s="1091"/>
      <c r="I2715" s="1077"/>
      <c r="J2715" s="1060">
        <f t="shared" si="1087"/>
        <v>0</v>
      </c>
      <c r="K2715" s="1092"/>
      <c r="L2715" s="1061"/>
      <c r="M2715" s="1063">
        <v>0.5</v>
      </c>
      <c r="N2715" s="1063"/>
      <c r="O2715" s="1060">
        <f t="shared" ref="O2715:O2721" si="1099">SUM(K2715:N2715)*$E2715</f>
        <v>5</v>
      </c>
      <c r="P2715" s="1093"/>
      <c r="Q2715" s="1061"/>
      <c r="R2715" s="1063"/>
      <c r="S2715" s="1063"/>
      <c r="T2715" s="1079">
        <f t="shared" si="1088"/>
        <v>0</v>
      </c>
      <c r="U2715" s="1061">
        <f t="shared" si="1093"/>
        <v>0</v>
      </c>
      <c r="V2715" s="1061">
        <f t="shared" si="1093"/>
        <v>0</v>
      </c>
      <c r="W2715" s="1063">
        <f t="shared" si="1093"/>
        <v>0.5</v>
      </c>
      <c r="X2715" s="1063">
        <f t="shared" si="1093"/>
        <v>0</v>
      </c>
      <c r="Y2715" s="1060">
        <f t="shared" si="1093"/>
        <v>5</v>
      </c>
      <c r="Z2715" s="1080">
        <f t="shared" si="1097"/>
        <v>4</v>
      </c>
      <c r="AA2715" s="1081" t="str">
        <f t="shared" si="1094"/>
        <v>Bột súp</v>
      </c>
      <c r="AB2715" s="1082" t="str">
        <f t="shared" si="1094"/>
        <v>lít</v>
      </c>
      <c r="AC2715" s="1083">
        <f t="shared" si="1094"/>
        <v>10</v>
      </c>
      <c r="AD2715" s="1089">
        <f t="shared" si="1094"/>
        <v>10</v>
      </c>
      <c r="AE2715" s="1071">
        <f t="shared" si="1089"/>
        <v>0</v>
      </c>
      <c r="AF2715" s="1071">
        <f t="shared" si="1090"/>
        <v>0</v>
      </c>
      <c r="AG2715" s="1071">
        <f t="shared" si="1090"/>
        <v>1.5</v>
      </c>
      <c r="AH2715" s="1071">
        <f t="shared" si="1090"/>
        <v>0</v>
      </c>
      <c r="AI2715" s="1060">
        <f t="shared" si="1095"/>
        <v>15</v>
      </c>
      <c r="AJ2715" s="1084"/>
      <c r="AK2715" s="1094"/>
      <c r="AL2715" s="1095"/>
      <c r="AM2715" s="1063"/>
      <c r="AN2715" s="1085">
        <f t="shared" si="1091"/>
        <v>0</v>
      </c>
      <c r="AO2715" s="1061">
        <f t="shared" si="1092"/>
        <v>0</v>
      </c>
      <c r="AP2715" s="1061">
        <f t="shared" si="1092"/>
        <v>0</v>
      </c>
      <c r="AQ2715" s="1061">
        <f t="shared" si="1092"/>
        <v>0.5</v>
      </c>
      <c r="AR2715" s="1061">
        <f t="shared" si="1092"/>
        <v>0</v>
      </c>
      <c r="AS2715" s="1061">
        <f t="shared" si="1092"/>
        <v>5</v>
      </c>
      <c r="AT2715" s="850">
        <f t="shared" si="1098"/>
        <v>0</v>
      </c>
      <c r="AU2715" s="867" t="s">
        <v>830</v>
      </c>
      <c r="AV2715" s="868">
        <f>F2780</f>
        <v>61</v>
      </c>
      <c r="AW2715" s="861" t="s">
        <v>27</v>
      </c>
      <c r="AX2715" s="869">
        <f>H2780</f>
        <v>14</v>
      </c>
      <c r="AY2715" s="861" t="s">
        <v>28</v>
      </c>
      <c r="AZ2715" s="870">
        <f>AX2715*AV2715</f>
        <v>854</v>
      </c>
    </row>
    <row r="2716" spans="1:52" ht="13.5" customHeight="1">
      <c r="A2716" s="838">
        <f t="shared" si="1096"/>
        <v>5</v>
      </c>
      <c r="B2716" s="1039" t="s">
        <v>851</v>
      </c>
      <c r="C2716" s="817" t="s">
        <v>389</v>
      </c>
      <c r="D2716" s="839">
        <v>30</v>
      </c>
      <c r="E2716" s="1096">
        <v>25</v>
      </c>
      <c r="F2716" s="1061"/>
      <c r="G2716" s="1090">
        <v>1</v>
      </c>
      <c r="H2716" s="1091"/>
      <c r="I2716" s="1077"/>
      <c r="J2716" s="1060">
        <f t="shared" si="1087"/>
        <v>25</v>
      </c>
      <c r="K2716" s="1092"/>
      <c r="L2716" s="1065">
        <v>2</v>
      </c>
      <c r="M2716" s="1063"/>
      <c r="N2716" s="1063"/>
      <c r="O2716" s="1060">
        <f t="shared" si="1099"/>
        <v>50</v>
      </c>
      <c r="P2716" s="1093"/>
      <c r="Q2716" s="1065">
        <v>2</v>
      </c>
      <c r="R2716" s="1063"/>
      <c r="S2716" s="1063"/>
      <c r="T2716" s="1079">
        <f t="shared" si="1088"/>
        <v>50</v>
      </c>
      <c r="U2716" s="1061">
        <f t="shared" si="1093"/>
        <v>0</v>
      </c>
      <c r="V2716" s="1065">
        <f t="shared" si="1093"/>
        <v>5</v>
      </c>
      <c r="W2716" s="1063">
        <f t="shared" si="1093"/>
        <v>0</v>
      </c>
      <c r="X2716" s="1063">
        <f t="shared" si="1093"/>
        <v>0</v>
      </c>
      <c r="Y2716" s="1060">
        <f t="shared" si="1093"/>
        <v>125</v>
      </c>
      <c r="Z2716" s="1080">
        <f t="shared" si="1097"/>
        <v>5</v>
      </c>
      <c r="AA2716" s="1081" t="str">
        <f t="shared" si="1094"/>
        <v>Nmắm thường</v>
      </c>
      <c r="AB2716" s="1082" t="str">
        <f t="shared" si="1094"/>
        <v>lít</v>
      </c>
      <c r="AC2716" s="1083">
        <f t="shared" si="1094"/>
        <v>30</v>
      </c>
      <c r="AD2716" s="1089">
        <f t="shared" si="1094"/>
        <v>25</v>
      </c>
      <c r="AE2716" s="1071">
        <f t="shared" si="1089"/>
        <v>0</v>
      </c>
      <c r="AF2716" s="1071">
        <f t="shared" si="1090"/>
        <v>20.5</v>
      </c>
      <c r="AG2716" s="1071">
        <f t="shared" si="1090"/>
        <v>0</v>
      </c>
      <c r="AH2716" s="1071">
        <f t="shared" si="1090"/>
        <v>0</v>
      </c>
      <c r="AI2716" s="1060">
        <f t="shared" si="1095"/>
        <v>512.5</v>
      </c>
      <c r="AJ2716" s="1084"/>
      <c r="AK2716" s="1097"/>
      <c r="AL2716" s="1063"/>
      <c r="AM2716" s="1063"/>
      <c r="AN2716" s="1085">
        <f t="shared" si="1091"/>
        <v>0</v>
      </c>
      <c r="AO2716" s="1061">
        <f t="shared" si="1092"/>
        <v>0</v>
      </c>
      <c r="AP2716" s="1061">
        <f t="shared" si="1092"/>
        <v>5</v>
      </c>
      <c r="AQ2716" s="1061">
        <f t="shared" si="1092"/>
        <v>0</v>
      </c>
      <c r="AR2716" s="1061">
        <f t="shared" si="1092"/>
        <v>0</v>
      </c>
      <c r="AS2716" s="1061">
        <f t="shared" si="1092"/>
        <v>125</v>
      </c>
      <c r="AT2716" s="850">
        <f t="shared" si="1098"/>
        <v>25</v>
      </c>
      <c r="AU2716" s="867" t="s">
        <v>831</v>
      </c>
      <c r="AV2716" s="874">
        <f>F2781</f>
        <v>61</v>
      </c>
      <c r="AW2716" s="861" t="s">
        <v>27</v>
      </c>
      <c r="AX2716" s="869">
        <v>32</v>
      </c>
      <c r="AY2716" s="861" t="s">
        <v>28</v>
      </c>
      <c r="AZ2716" s="870">
        <f>AX2716*AV2716</f>
        <v>1952</v>
      </c>
    </row>
    <row r="2717" spans="1:52" ht="13.5" customHeight="1">
      <c r="A2717" s="838">
        <f t="shared" si="1096"/>
        <v>6</v>
      </c>
      <c r="B2717" s="1039" t="s">
        <v>496</v>
      </c>
      <c r="C2717" s="817" t="s">
        <v>852</v>
      </c>
      <c r="D2717" s="839">
        <v>42</v>
      </c>
      <c r="E2717" s="1098">
        <v>42</v>
      </c>
      <c r="F2717" s="1061"/>
      <c r="G2717" s="1086"/>
      <c r="H2717" s="1063">
        <v>0.3</v>
      </c>
      <c r="I2717" s="1077"/>
      <c r="J2717" s="1060">
        <f t="shared" si="1087"/>
        <v>12.6</v>
      </c>
      <c r="K2717" s="1092"/>
      <c r="L2717" s="1061"/>
      <c r="M2717" s="1099">
        <v>0.6</v>
      </c>
      <c r="N2717" s="1063"/>
      <c r="O2717" s="1060">
        <f t="shared" si="1099"/>
        <v>25.2</v>
      </c>
      <c r="P2717" s="1093"/>
      <c r="Q2717" s="1061"/>
      <c r="R2717" s="1100">
        <v>0.6</v>
      </c>
      <c r="S2717" s="1063"/>
      <c r="T2717" s="1079">
        <f t="shared" si="1088"/>
        <v>25.2</v>
      </c>
      <c r="U2717" s="1061">
        <f t="shared" si="1093"/>
        <v>0</v>
      </c>
      <c r="V2717" s="1061">
        <f t="shared" si="1093"/>
        <v>0</v>
      </c>
      <c r="W2717" s="1063">
        <f t="shared" si="1093"/>
        <v>1.5</v>
      </c>
      <c r="X2717" s="1063">
        <f t="shared" si="1093"/>
        <v>0</v>
      </c>
      <c r="Y2717" s="1060">
        <f t="shared" si="1093"/>
        <v>63</v>
      </c>
      <c r="Z2717" s="1080">
        <f t="shared" si="1097"/>
        <v>6</v>
      </c>
      <c r="AA2717" s="1101" t="str">
        <f t="shared" si="1094"/>
        <v>Mì chính VEDAN</v>
      </c>
      <c r="AB2717" s="1082" t="str">
        <f t="shared" si="1094"/>
        <v>Kg</v>
      </c>
      <c r="AC2717" s="1083">
        <f t="shared" si="1094"/>
        <v>42</v>
      </c>
      <c r="AD2717" s="1089">
        <f t="shared" si="1094"/>
        <v>42</v>
      </c>
      <c r="AE2717" s="1071">
        <f t="shared" si="1089"/>
        <v>0</v>
      </c>
      <c r="AF2717" s="1071">
        <f t="shared" si="1090"/>
        <v>0</v>
      </c>
      <c r="AG2717" s="1071">
        <f t="shared" si="1090"/>
        <v>5.3000000000000016</v>
      </c>
      <c r="AH2717" s="1071">
        <f t="shared" si="1090"/>
        <v>0</v>
      </c>
      <c r="AI2717" s="1060">
        <f t="shared" si="1095"/>
        <v>222.60000000000008</v>
      </c>
      <c r="AJ2717" s="1102"/>
      <c r="AK2717" s="1063"/>
      <c r="AL2717" s="1103"/>
      <c r="AM2717" s="1063"/>
      <c r="AN2717" s="1085">
        <f t="shared" si="1091"/>
        <v>0</v>
      </c>
      <c r="AO2717" s="1061">
        <f t="shared" si="1092"/>
        <v>0</v>
      </c>
      <c r="AP2717" s="1061">
        <f t="shared" si="1092"/>
        <v>0</v>
      </c>
      <c r="AQ2717" s="1061">
        <f t="shared" si="1092"/>
        <v>1.5</v>
      </c>
      <c r="AR2717" s="1061">
        <f t="shared" si="1092"/>
        <v>0</v>
      </c>
      <c r="AS2717" s="1061">
        <f t="shared" si="1092"/>
        <v>63</v>
      </c>
      <c r="AT2717" s="850">
        <f t="shared" si="1098"/>
        <v>0</v>
      </c>
      <c r="AU2717" s="880" t="s">
        <v>832</v>
      </c>
      <c r="AV2717" s="874">
        <f>F2782</f>
        <v>61</v>
      </c>
      <c r="AW2717" s="861" t="s">
        <v>27</v>
      </c>
      <c r="AX2717" s="869">
        <v>32</v>
      </c>
      <c r="AY2717" s="861" t="s">
        <v>28</v>
      </c>
      <c r="AZ2717" s="870">
        <f>AX2717*AV2717</f>
        <v>1952</v>
      </c>
    </row>
    <row r="2718" spans="1:52" ht="13.5" customHeight="1">
      <c r="A2718" s="838">
        <f t="shared" si="1096"/>
        <v>7</v>
      </c>
      <c r="B2718" s="1036" t="s">
        <v>43</v>
      </c>
      <c r="C2718" s="881" t="s">
        <v>66</v>
      </c>
      <c r="D2718" s="882">
        <v>3.5</v>
      </c>
      <c r="E2718" s="1105">
        <v>3.5</v>
      </c>
      <c r="F2718" s="1106"/>
      <c r="G2718" s="1086"/>
      <c r="H2718" s="1107">
        <v>0</v>
      </c>
      <c r="I2718" s="1077"/>
      <c r="J2718" s="1060">
        <f t="shared" si="1087"/>
        <v>0</v>
      </c>
      <c r="K2718" s="1092"/>
      <c r="L2718" s="1061"/>
      <c r="M2718" s="1099">
        <v>1</v>
      </c>
      <c r="N2718" s="1063"/>
      <c r="O2718" s="1060">
        <f t="shared" si="1099"/>
        <v>3.5</v>
      </c>
      <c r="P2718" s="1093" t="s">
        <v>883</v>
      </c>
      <c r="Q2718" s="1061"/>
      <c r="R2718" s="1100">
        <v>1</v>
      </c>
      <c r="S2718" s="1063"/>
      <c r="T2718" s="1079">
        <f t="shared" si="1088"/>
        <v>3.5</v>
      </c>
      <c r="U2718" s="1061">
        <f>SUM(F2718,K2718,P2718)</f>
        <v>0</v>
      </c>
      <c r="V2718" s="1061"/>
      <c r="W2718" s="1063">
        <f t="shared" si="1093"/>
        <v>2</v>
      </c>
      <c r="X2718" s="1063">
        <f t="shared" si="1093"/>
        <v>0</v>
      </c>
      <c r="Y2718" s="1060">
        <f t="shared" si="1093"/>
        <v>7</v>
      </c>
      <c r="Z2718" s="1080">
        <f t="shared" si="1097"/>
        <v>7</v>
      </c>
      <c r="AA2718" s="1101" t="str">
        <f t="shared" si="1094"/>
        <v>Muối trắng</v>
      </c>
      <c r="AB2718" s="1082" t="str">
        <f t="shared" si="1094"/>
        <v>kg</v>
      </c>
      <c r="AC2718" s="1083">
        <f t="shared" si="1094"/>
        <v>3.5</v>
      </c>
      <c r="AD2718" s="1089">
        <f t="shared" si="1094"/>
        <v>3.5</v>
      </c>
      <c r="AE2718" s="1071">
        <f t="shared" si="1089"/>
        <v>0</v>
      </c>
      <c r="AF2718" s="1071">
        <f t="shared" si="1090"/>
        <v>0</v>
      </c>
      <c r="AG2718" s="1071">
        <f t="shared" si="1090"/>
        <v>56</v>
      </c>
      <c r="AH2718" s="1071">
        <f t="shared" si="1090"/>
        <v>0</v>
      </c>
      <c r="AI2718" s="1060">
        <f t="shared" si="1095"/>
        <v>196</v>
      </c>
      <c r="AJ2718" s="1102"/>
      <c r="AK2718" s="1063"/>
      <c r="AL2718" s="1103"/>
      <c r="AM2718" s="1063"/>
      <c r="AN2718" s="1085">
        <f t="shared" si="1091"/>
        <v>0</v>
      </c>
      <c r="AO2718" s="1061">
        <f t="shared" si="1092"/>
        <v>0</v>
      </c>
      <c r="AP2718" s="1061">
        <f t="shared" si="1092"/>
        <v>0</v>
      </c>
      <c r="AQ2718" s="1061">
        <f t="shared" si="1092"/>
        <v>2</v>
      </c>
      <c r="AR2718" s="1061">
        <f t="shared" si="1092"/>
        <v>0</v>
      </c>
      <c r="AS2718" s="1061">
        <f t="shared" si="1092"/>
        <v>7</v>
      </c>
      <c r="AT2718" s="850">
        <f t="shared" si="1098"/>
        <v>0</v>
      </c>
      <c r="AU2718" s="886" t="s">
        <v>833</v>
      </c>
      <c r="AV2718" s="1520">
        <f>SUM(AX2719:AX2721)</f>
        <v>62</v>
      </c>
      <c r="AW2718" s="1520"/>
      <c r="AX2718" s="1520"/>
      <c r="AY2718" s="861"/>
      <c r="AZ2718" s="862" t="s">
        <v>829</v>
      </c>
    </row>
    <row r="2719" spans="1:52" ht="13.5" customHeight="1">
      <c r="A2719" s="838">
        <f t="shared" si="1096"/>
        <v>8</v>
      </c>
      <c r="B2719" s="1039" t="s">
        <v>618</v>
      </c>
      <c r="C2719" s="817" t="s">
        <v>66</v>
      </c>
      <c r="D2719" s="839">
        <v>35</v>
      </c>
      <c r="E2719" s="921">
        <v>35</v>
      </c>
      <c r="F2719" s="1061"/>
      <c r="G2719" s="1086"/>
      <c r="H2719" s="1063">
        <v>0.3</v>
      </c>
      <c r="I2719" s="1077"/>
      <c r="J2719" s="1060">
        <f t="shared" si="1087"/>
        <v>10.5</v>
      </c>
      <c r="K2719" s="1092"/>
      <c r="L2719" s="1061"/>
      <c r="M2719" s="1099">
        <v>0.6</v>
      </c>
      <c r="N2719" s="1063"/>
      <c r="O2719" s="1060">
        <f t="shared" si="1099"/>
        <v>21</v>
      </c>
      <c r="P2719" s="1092"/>
      <c r="Q2719" s="1061"/>
      <c r="R2719" s="1099">
        <v>0.6</v>
      </c>
      <c r="S2719" s="1063"/>
      <c r="T2719" s="1079">
        <f t="shared" si="1088"/>
        <v>21</v>
      </c>
      <c r="U2719" s="1061">
        <f>SUM(F2719,K2719,P2719)</f>
        <v>0</v>
      </c>
      <c r="V2719" s="1061">
        <f t="shared" ref="V2719:Y2770" si="1100">SUM(G2719,L2719,Q2719)</f>
        <v>0</v>
      </c>
      <c r="W2719" s="1063">
        <f t="shared" si="1093"/>
        <v>1.5</v>
      </c>
      <c r="X2719" s="1063">
        <f t="shared" si="1093"/>
        <v>0</v>
      </c>
      <c r="Y2719" s="1060">
        <f t="shared" si="1093"/>
        <v>52.5</v>
      </c>
      <c r="Z2719" s="1080">
        <f t="shared" si="1097"/>
        <v>8</v>
      </c>
      <c r="AA2719" s="1101" t="str">
        <f t="shared" si="1094"/>
        <v xml:space="preserve">Tỏi khô </v>
      </c>
      <c r="AB2719" s="1082" t="str">
        <f t="shared" si="1094"/>
        <v>kg</v>
      </c>
      <c r="AC2719" s="1083">
        <f t="shared" si="1094"/>
        <v>35</v>
      </c>
      <c r="AD2719" s="1089">
        <f t="shared" si="1094"/>
        <v>35</v>
      </c>
      <c r="AE2719" s="1071">
        <f t="shared" si="1089"/>
        <v>0</v>
      </c>
      <c r="AF2719" s="1071">
        <f t="shared" si="1090"/>
        <v>0</v>
      </c>
      <c r="AG2719" s="1071">
        <f t="shared" si="1090"/>
        <v>2.3000000000000007</v>
      </c>
      <c r="AH2719" s="1071">
        <f t="shared" si="1090"/>
        <v>0</v>
      </c>
      <c r="AI2719" s="1060">
        <f t="shared" si="1095"/>
        <v>80.500000000000028</v>
      </c>
      <c r="AJ2719" s="1102"/>
      <c r="AK2719" s="1063"/>
      <c r="AL2719" s="1103"/>
      <c r="AM2719" s="1063"/>
      <c r="AN2719" s="1085">
        <f t="shared" si="1091"/>
        <v>0</v>
      </c>
      <c r="AO2719" s="1061">
        <f t="shared" si="1092"/>
        <v>0</v>
      </c>
      <c r="AP2719" s="1061">
        <f t="shared" si="1092"/>
        <v>0</v>
      </c>
      <c r="AQ2719" s="1061">
        <f t="shared" si="1092"/>
        <v>1.5</v>
      </c>
      <c r="AR2719" s="1061">
        <f t="shared" si="1092"/>
        <v>0</v>
      </c>
      <c r="AS2719" s="1061">
        <f t="shared" si="1092"/>
        <v>52.5</v>
      </c>
      <c r="AT2719" s="850">
        <f t="shared" si="1098"/>
        <v>0</v>
      </c>
      <c r="AU2719" s="880" t="s">
        <v>830</v>
      </c>
      <c r="AV2719" s="868">
        <f>K2780</f>
        <v>14</v>
      </c>
      <c r="AW2719" s="861" t="s">
        <v>27</v>
      </c>
      <c r="AX2719" s="888">
        <v>14</v>
      </c>
      <c r="AY2719" s="861" t="s">
        <v>28</v>
      </c>
      <c r="AZ2719" s="870">
        <f>AX2719*AV2719</f>
        <v>196</v>
      </c>
    </row>
    <row r="2720" spans="1:52" ht="13.5" customHeight="1">
      <c r="A2720" s="838">
        <f t="shared" si="1096"/>
        <v>9</v>
      </c>
      <c r="B2720" s="1039" t="s">
        <v>44</v>
      </c>
      <c r="C2720" s="817" t="s">
        <v>66</v>
      </c>
      <c r="D2720" s="839">
        <v>20</v>
      </c>
      <c r="E2720" s="921">
        <v>20</v>
      </c>
      <c r="F2720" s="1061"/>
      <c r="G2720" s="1086"/>
      <c r="H2720" s="1063">
        <v>0.3</v>
      </c>
      <c r="I2720" s="1077"/>
      <c r="J2720" s="1060">
        <f t="shared" si="1087"/>
        <v>6</v>
      </c>
      <c r="K2720" s="1092"/>
      <c r="L2720" s="1061"/>
      <c r="M2720" s="1099">
        <v>0.6</v>
      </c>
      <c r="N2720" s="1063"/>
      <c r="O2720" s="1060">
        <f t="shared" si="1099"/>
        <v>12</v>
      </c>
      <c r="P2720" s="1061"/>
      <c r="Q2720" s="1061" t="s">
        <v>884</v>
      </c>
      <c r="R2720" s="1099">
        <v>0.6</v>
      </c>
      <c r="S2720" s="1063"/>
      <c r="T2720" s="1079">
        <f t="shared" si="1088"/>
        <v>12</v>
      </c>
      <c r="U2720" s="1061"/>
      <c r="V2720" s="1061">
        <f t="shared" si="1100"/>
        <v>0</v>
      </c>
      <c r="W2720" s="1063">
        <f t="shared" si="1093"/>
        <v>1.5</v>
      </c>
      <c r="X2720" s="1063">
        <f t="shared" si="1093"/>
        <v>0</v>
      </c>
      <c r="Y2720" s="1060">
        <f t="shared" si="1093"/>
        <v>30</v>
      </c>
      <c r="Z2720" s="1080">
        <f t="shared" si="1097"/>
        <v>9</v>
      </c>
      <c r="AA2720" s="1101" t="str">
        <f t="shared" si="1094"/>
        <v>Hành củ</v>
      </c>
      <c r="AB2720" s="1082" t="str">
        <f t="shared" si="1094"/>
        <v>kg</v>
      </c>
      <c r="AC2720" s="1083">
        <f t="shared" si="1094"/>
        <v>20</v>
      </c>
      <c r="AD2720" s="1089">
        <f t="shared" si="1094"/>
        <v>20</v>
      </c>
      <c r="AE2720" s="1071">
        <f t="shared" si="1089"/>
        <v>0</v>
      </c>
      <c r="AF2720" s="1071">
        <f t="shared" si="1090"/>
        <v>0</v>
      </c>
      <c r="AG2720" s="1071">
        <f t="shared" si="1090"/>
        <v>2.3000000000000007</v>
      </c>
      <c r="AH2720" s="1071">
        <f t="shared" si="1090"/>
        <v>0</v>
      </c>
      <c r="AI2720" s="1060">
        <f t="shared" si="1095"/>
        <v>46.000000000000014</v>
      </c>
      <c r="AJ2720" s="1102"/>
      <c r="AK2720" s="1063"/>
      <c r="AL2720" s="1103"/>
      <c r="AM2720" s="1063"/>
      <c r="AN2720" s="1108">
        <f t="shared" si="1091"/>
        <v>0</v>
      </c>
      <c r="AO2720" s="1061">
        <f t="shared" si="1092"/>
        <v>0</v>
      </c>
      <c r="AP2720" s="1061">
        <f t="shared" si="1092"/>
        <v>0</v>
      </c>
      <c r="AQ2720" s="1061">
        <f t="shared" si="1092"/>
        <v>1.5</v>
      </c>
      <c r="AR2720" s="1061">
        <f t="shared" si="1092"/>
        <v>0</v>
      </c>
      <c r="AS2720" s="1061">
        <f t="shared" si="1092"/>
        <v>30</v>
      </c>
      <c r="AT2720" s="850">
        <f t="shared" si="1098"/>
        <v>0</v>
      </c>
      <c r="AU2720" s="880" t="s">
        <v>831</v>
      </c>
      <c r="AV2720" s="868">
        <f>K2781</f>
        <v>95</v>
      </c>
      <c r="AW2720" s="861" t="s">
        <v>27</v>
      </c>
      <c r="AX2720" s="888">
        <v>24</v>
      </c>
      <c r="AY2720" s="861" t="s">
        <v>28</v>
      </c>
      <c r="AZ2720" s="870">
        <f>AX2720*AV2720</f>
        <v>2280</v>
      </c>
    </row>
    <row r="2721" spans="1:52" ht="13.5" customHeight="1">
      <c r="A2721" s="838">
        <f t="shared" si="1096"/>
        <v>10</v>
      </c>
      <c r="B2721" s="1039" t="s">
        <v>593</v>
      </c>
      <c r="C2721" s="817" t="s">
        <v>389</v>
      </c>
      <c r="D2721" s="839">
        <v>22</v>
      </c>
      <c r="E2721" s="921">
        <v>22</v>
      </c>
      <c r="F2721" s="1061"/>
      <c r="G2721" s="1086"/>
      <c r="H2721" s="1063">
        <v>0.5</v>
      </c>
      <c r="I2721" s="1077"/>
      <c r="J2721" s="1060">
        <f t="shared" si="1087"/>
        <v>11</v>
      </c>
      <c r="K2721" s="1092"/>
      <c r="L2721" s="1061"/>
      <c r="M2721" s="1099">
        <v>1</v>
      </c>
      <c r="N2721" s="1063"/>
      <c r="O2721" s="1060">
        <f t="shared" si="1099"/>
        <v>22</v>
      </c>
      <c r="P2721" s="1093"/>
      <c r="Q2721" s="1061"/>
      <c r="R2721" s="1109">
        <v>3</v>
      </c>
      <c r="S2721" s="1063"/>
      <c r="T2721" s="1079">
        <f t="shared" si="1088"/>
        <v>66</v>
      </c>
      <c r="U2721" s="1061">
        <f>SUM(F2721,K2721,P2721)</f>
        <v>0</v>
      </c>
      <c r="V2721" s="1061">
        <f t="shared" si="1100"/>
        <v>0</v>
      </c>
      <c r="W2721" s="1063">
        <f t="shared" si="1093"/>
        <v>4.5</v>
      </c>
      <c r="X2721" s="1063">
        <f t="shared" si="1093"/>
        <v>0</v>
      </c>
      <c r="Y2721" s="1060">
        <f t="shared" si="1093"/>
        <v>99</v>
      </c>
      <c r="Z2721" s="1080">
        <f t="shared" si="1097"/>
        <v>10</v>
      </c>
      <c r="AA2721" s="1101" t="str">
        <f t="shared" si="1094"/>
        <v>Dầu ăn Mavela</v>
      </c>
      <c r="AB2721" s="1082" t="str">
        <f t="shared" si="1094"/>
        <v>lít</v>
      </c>
      <c r="AC2721" s="1083">
        <f t="shared" si="1094"/>
        <v>22</v>
      </c>
      <c r="AD2721" s="1089">
        <f t="shared" si="1094"/>
        <v>22</v>
      </c>
      <c r="AE2721" s="1071">
        <f t="shared" si="1089"/>
        <v>0</v>
      </c>
      <c r="AF2721" s="1071">
        <f t="shared" si="1090"/>
        <v>0</v>
      </c>
      <c r="AG2721" s="1071">
        <f t="shared" si="1090"/>
        <v>30</v>
      </c>
      <c r="AH2721" s="1071">
        <f t="shared" si="1090"/>
        <v>0</v>
      </c>
      <c r="AI2721" s="1060">
        <f t="shared" si="1095"/>
        <v>660</v>
      </c>
      <c r="AJ2721" s="1102"/>
      <c r="AK2721" s="1063"/>
      <c r="AL2721" s="1103"/>
      <c r="AM2721" s="1063"/>
      <c r="AN2721" s="1085">
        <f t="shared" si="1091"/>
        <v>0</v>
      </c>
      <c r="AO2721" s="1061">
        <f t="shared" si="1092"/>
        <v>0</v>
      </c>
      <c r="AP2721" s="1061">
        <f t="shared" si="1092"/>
        <v>0</v>
      </c>
      <c r="AQ2721" s="1061">
        <f t="shared" si="1092"/>
        <v>4.5</v>
      </c>
      <c r="AR2721" s="1061">
        <f t="shared" si="1092"/>
        <v>0</v>
      </c>
      <c r="AS2721" s="1061">
        <f t="shared" si="1092"/>
        <v>99</v>
      </c>
      <c r="AT2721" s="850">
        <f t="shared" si="1098"/>
        <v>0</v>
      </c>
      <c r="AU2721" s="880" t="s">
        <v>832</v>
      </c>
      <c r="AV2721" s="868">
        <f>K2782</f>
        <v>129</v>
      </c>
      <c r="AW2721" s="861" t="s">
        <v>27</v>
      </c>
      <c r="AX2721" s="888">
        <v>24</v>
      </c>
      <c r="AY2721" s="861" t="s">
        <v>28</v>
      </c>
      <c r="AZ2721" s="870">
        <f>AX2721*AV2721</f>
        <v>3096</v>
      </c>
    </row>
    <row r="2722" spans="1:52" ht="13.5" customHeight="1">
      <c r="A2722" s="838">
        <f t="shared" si="1096"/>
        <v>11</v>
      </c>
      <c r="B2722" s="1039" t="s">
        <v>45</v>
      </c>
      <c r="C2722" s="817" t="s">
        <v>66</v>
      </c>
      <c r="D2722" s="839">
        <v>130</v>
      </c>
      <c r="E2722" s="921">
        <v>90</v>
      </c>
      <c r="F2722" s="1061" t="s">
        <v>885</v>
      </c>
      <c r="G2722" s="1086" t="s">
        <v>886</v>
      </c>
      <c r="H2722" s="1063"/>
      <c r="I2722" s="1077"/>
      <c r="J2722" s="1060">
        <f t="shared" si="1087"/>
        <v>0</v>
      </c>
      <c r="K2722" s="1092"/>
      <c r="L2722" s="1061"/>
      <c r="M2722" s="1110">
        <v>0.1</v>
      </c>
      <c r="N2722" s="1063"/>
      <c r="O2722" s="1060">
        <f>SUM(K2722:N2722)*$E2722</f>
        <v>9</v>
      </c>
      <c r="P2722" s="1093"/>
      <c r="Q2722" s="1061"/>
      <c r="R2722" s="1100">
        <v>0.1</v>
      </c>
      <c r="S2722" s="1063"/>
      <c r="T2722" s="1079">
        <f t="shared" si="1088"/>
        <v>9</v>
      </c>
      <c r="U2722" s="1061">
        <f t="shared" ref="U2722:U2728" si="1101">SUM(F2722,K2722,P2722)</f>
        <v>0</v>
      </c>
      <c r="V2722" s="1061">
        <f t="shared" si="1100"/>
        <v>0</v>
      </c>
      <c r="W2722" s="1063">
        <f t="shared" si="1093"/>
        <v>0.2</v>
      </c>
      <c r="X2722" s="1063">
        <f t="shared" si="1093"/>
        <v>0</v>
      </c>
      <c r="Y2722" s="1060">
        <f t="shared" si="1093"/>
        <v>18</v>
      </c>
      <c r="Z2722" s="1080">
        <f t="shared" si="1097"/>
        <v>11</v>
      </c>
      <c r="AA2722" s="1101" t="str">
        <f t="shared" si="1094"/>
        <v>Tiêu bắc</v>
      </c>
      <c r="AB2722" s="1082" t="str">
        <f t="shared" si="1094"/>
        <v>kg</v>
      </c>
      <c r="AC2722" s="1083">
        <f t="shared" si="1094"/>
        <v>130</v>
      </c>
      <c r="AD2722" s="1089">
        <f t="shared" si="1094"/>
        <v>90</v>
      </c>
      <c r="AE2722" s="1071">
        <f t="shared" si="1089"/>
        <v>0</v>
      </c>
      <c r="AF2722" s="1071">
        <f t="shared" si="1090"/>
        <v>0</v>
      </c>
      <c r="AG2722" s="1071">
        <f t="shared" si="1090"/>
        <v>1.3999999999999977</v>
      </c>
      <c r="AH2722" s="1071">
        <f t="shared" si="1090"/>
        <v>0</v>
      </c>
      <c r="AI2722" s="1060">
        <f t="shared" si="1095"/>
        <v>125.99999999999979</v>
      </c>
      <c r="AJ2722" s="1102"/>
      <c r="AK2722" s="1063"/>
      <c r="AL2722" s="1103"/>
      <c r="AM2722" s="1063"/>
      <c r="AN2722" s="1085">
        <f t="shared" si="1091"/>
        <v>0</v>
      </c>
      <c r="AO2722" s="1061">
        <f t="shared" si="1092"/>
        <v>0</v>
      </c>
      <c r="AP2722" s="1061">
        <f t="shared" si="1092"/>
        <v>0</v>
      </c>
      <c r="AQ2722" s="1061">
        <f t="shared" si="1092"/>
        <v>0.2</v>
      </c>
      <c r="AR2722" s="1061">
        <f t="shared" si="1092"/>
        <v>0</v>
      </c>
      <c r="AS2722" s="1061">
        <f t="shared" si="1092"/>
        <v>18</v>
      </c>
      <c r="AT2722" s="850">
        <f t="shared" si="1098"/>
        <v>8</v>
      </c>
      <c r="AU2722" s="1521" t="str">
        <f>B2783</f>
        <v xml:space="preserve">  + Ăn thêm</v>
      </c>
      <c r="AV2722" s="1522"/>
      <c r="AW2722" s="1522"/>
      <c r="AX2722" s="1522"/>
      <c r="AY2722" s="1522"/>
      <c r="AZ2722" s="892">
        <f>J2783</f>
        <v>0</v>
      </c>
    </row>
    <row r="2723" spans="1:52" ht="13.5" customHeight="1">
      <c r="A2723" s="838">
        <f t="shared" si="1096"/>
        <v>12</v>
      </c>
      <c r="B2723" s="1039" t="s">
        <v>46</v>
      </c>
      <c r="C2723" s="817" t="s">
        <v>66</v>
      </c>
      <c r="D2723" s="839">
        <v>35</v>
      </c>
      <c r="E2723" s="921">
        <v>35</v>
      </c>
      <c r="F2723" s="1061"/>
      <c r="G2723" s="1086"/>
      <c r="H2723" s="1063">
        <v>0.1</v>
      </c>
      <c r="I2723" s="1077"/>
      <c r="J2723" s="1060">
        <f t="shared" si="1087"/>
        <v>3.5</v>
      </c>
      <c r="K2723" s="1092"/>
      <c r="L2723" s="1061"/>
      <c r="M2723" s="1110">
        <v>0.2</v>
      </c>
      <c r="N2723" s="1063"/>
      <c r="O2723" s="1060">
        <f t="shared" ref="O2723:O2771" si="1102">SUM(K2723:N2723)*$E2723</f>
        <v>7</v>
      </c>
      <c r="P2723" s="1093"/>
      <c r="Q2723" s="1061"/>
      <c r="R2723" s="1100">
        <v>0.2</v>
      </c>
      <c r="S2723" s="1063"/>
      <c r="T2723" s="1079">
        <f t="shared" si="1088"/>
        <v>7</v>
      </c>
      <c r="U2723" s="1061">
        <f t="shared" si="1101"/>
        <v>0</v>
      </c>
      <c r="V2723" s="1061">
        <f t="shared" si="1100"/>
        <v>0</v>
      </c>
      <c r="W2723" s="1063">
        <f t="shared" si="1093"/>
        <v>0.5</v>
      </c>
      <c r="X2723" s="1063">
        <f t="shared" si="1093"/>
        <v>0</v>
      </c>
      <c r="Y2723" s="1060">
        <f>SUM(J2723,O2723,T2723)</f>
        <v>17.5</v>
      </c>
      <c r="Z2723" s="1080">
        <f t="shared" si="1097"/>
        <v>12</v>
      </c>
      <c r="AA2723" s="1101" t="str">
        <f t="shared" si="1094"/>
        <v>Kẹo đắng</v>
      </c>
      <c r="AB2723" s="1082" t="str">
        <f t="shared" si="1094"/>
        <v>kg</v>
      </c>
      <c r="AC2723" s="1083">
        <f t="shared" si="1094"/>
        <v>35</v>
      </c>
      <c r="AD2723" s="1089">
        <f t="shared" si="1094"/>
        <v>35</v>
      </c>
      <c r="AE2723" s="1071">
        <f t="shared" si="1089"/>
        <v>0</v>
      </c>
      <c r="AF2723" s="1071">
        <f t="shared" si="1090"/>
        <v>0</v>
      </c>
      <c r="AG2723" s="1071">
        <f t="shared" si="1090"/>
        <v>3.8</v>
      </c>
      <c r="AH2723" s="1071">
        <f t="shared" si="1090"/>
        <v>0</v>
      </c>
      <c r="AI2723" s="1060">
        <f t="shared" si="1095"/>
        <v>133</v>
      </c>
      <c r="AJ2723" s="1102"/>
      <c r="AK2723" s="1063"/>
      <c r="AL2723" s="1103"/>
      <c r="AM2723" s="1063"/>
      <c r="AN2723" s="1085">
        <f t="shared" si="1091"/>
        <v>0</v>
      </c>
      <c r="AO2723" s="1061">
        <f t="shared" si="1092"/>
        <v>0</v>
      </c>
      <c r="AP2723" s="1061">
        <f t="shared" si="1092"/>
        <v>0</v>
      </c>
      <c r="AQ2723" s="1061">
        <f t="shared" si="1092"/>
        <v>0.5</v>
      </c>
      <c r="AR2723" s="1061">
        <f t="shared" si="1092"/>
        <v>0</v>
      </c>
      <c r="AS2723" s="1061">
        <f t="shared" si="1092"/>
        <v>17.5</v>
      </c>
      <c r="AT2723" s="850">
        <f t="shared" si="1098"/>
        <v>0</v>
      </c>
      <c r="AU2723" s="1521" t="str">
        <f>B2784</f>
        <v xml:space="preserve"> + ăn thêm </v>
      </c>
      <c r="AV2723" s="1522"/>
      <c r="AW2723" s="1522"/>
      <c r="AX2723" s="1522"/>
      <c r="AY2723" s="1522"/>
      <c r="AZ2723" s="870">
        <f>J2784</f>
        <v>0</v>
      </c>
    </row>
    <row r="2724" spans="1:52" ht="13.5" customHeight="1">
      <c r="A2724" s="838">
        <f t="shared" si="1096"/>
        <v>13</v>
      </c>
      <c r="B2724" s="1039" t="s">
        <v>47</v>
      </c>
      <c r="C2724" s="817" t="s">
        <v>66</v>
      </c>
      <c r="D2724" s="839">
        <v>17</v>
      </c>
      <c r="E2724" s="921">
        <v>17</v>
      </c>
      <c r="F2724" s="1061"/>
      <c r="G2724" s="1086"/>
      <c r="H2724" s="1063"/>
      <c r="I2724" s="1077"/>
      <c r="J2724" s="1060">
        <f t="shared" si="1087"/>
        <v>0</v>
      </c>
      <c r="K2724" s="1092"/>
      <c r="L2724" s="1061"/>
      <c r="M2724" s="1110"/>
      <c r="N2724" s="1063"/>
      <c r="O2724" s="1060">
        <f t="shared" si="1102"/>
        <v>0</v>
      </c>
      <c r="P2724" s="1093"/>
      <c r="Q2724" s="1061"/>
      <c r="R2724" s="1100"/>
      <c r="S2724" s="1063"/>
      <c r="T2724" s="1079">
        <f t="shared" si="1088"/>
        <v>0</v>
      </c>
      <c r="U2724" s="1061">
        <f t="shared" si="1101"/>
        <v>0</v>
      </c>
      <c r="V2724" s="1061">
        <f t="shared" si="1100"/>
        <v>0</v>
      </c>
      <c r="W2724" s="1063">
        <f t="shared" si="1093"/>
        <v>0</v>
      </c>
      <c r="X2724" s="1063">
        <f t="shared" si="1093"/>
        <v>0</v>
      </c>
      <c r="Y2724" s="1060">
        <f t="shared" si="1093"/>
        <v>0</v>
      </c>
      <c r="Z2724" s="1080">
        <f t="shared" si="1097"/>
        <v>13</v>
      </c>
      <c r="AA2724" s="1101" t="str">
        <f t="shared" si="1094"/>
        <v>Đường trắng</v>
      </c>
      <c r="AB2724" s="1082" t="str">
        <f t="shared" si="1094"/>
        <v>kg</v>
      </c>
      <c r="AC2724" s="1083">
        <f t="shared" si="1094"/>
        <v>17</v>
      </c>
      <c r="AD2724" s="1089">
        <f t="shared" si="1094"/>
        <v>17</v>
      </c>
      <c r="AE2724" s="1071">
        <f t="shared" si="1089"/>
        <v>0</v>
      </c>
      <c r="AF2724" s="1071">
        <f t="shared" si="1090"/>
        <v>0</v>
      </c>
      <c r="AG2724" s="1071">
        <f t="shared" si="1090"/>
        <v>0</v>
      </c>
      <c r="AH2724" s="1071">
        <f t="shared" si="1090"/>
        <v>0</v>
      </c>
      <c r="AI2724" s="1060">
        <f t="shared" si="1095"/>
        <v>0</v>
      </c>
      <c r="AJ2724" s="1102"/>
      <c r="AK2724" s="1063"/>
      <c r="AL2724" s="1103"/>
      <c r="AM2724" s="1063"/>
      <c r="AN2724" s="1085">
        <f t="shared" si="1091"/>
        <v>0</v>
      </c>
      <c r="AO2724" s="1061">
        <f t="shared" si="1092"/>
        <v>0</v>
      </c>
      <c r="AP2724" s="1061">
        <f t="shared" si="1092"/>
        <v>0</v>
      </c>
      <c r="AQ2724" s="1061">
        <f t="shared" si="1092"/>
        <v>0</v>
      </c>
      <c r="AR2724" s="1061">
        <f t="shared" si="1092"/>
        <v>0</v>
      </c>
      <c r="AS2724" s="1061">
        <f t="shared" si="1092"/>
        <v>0</v>
      </c>
      <c r="AT2724" s="850">
        <f t="shared" si="1098"/>
        <v>0</v>
      </c>
      <c r="AU2724" s="893" t="s">
        <v>834</v>
      </c>
      <c r="AV2724" s="894"/>
      <c r="AW2724" s="894"/>
      <c r="AX2724" s="894"/>
      <c r="AY2724" s="894"/>
      <c r="AZ2724" s="870">
        <f>SUM(AZ2714:AZ2723)</f>
        <v>10330</v>
      </c>
    </row>
    <row r="2725" spans="1:52" ht="13.5" customHeight="1">
      <c r="A2725" s="838">
        <f t="shared" si="1096"/>
        <v>14</v>
      </c>
      <c r="B2725" s="1039" t="s">
        <v>48</v>
      </c>
      <c r="C2725" s="817" t="s">
        <v>389</v>
      </c>
      <c r="D2725" s="839">
        <v>23</v>
      </c>
      <c r="E2725" s="921">
        <v>23</v>
      </c>
      <c r="F2725" s="1061"/>
      <c r="G2725" s="1086"/>
      <c r="H2725" s="1063">
        <v>0.2</v>
      </c>
      <c r="I2725" s="1077"/>
      <c r="J2725" s="1060">
        <f t="shared" si="1087"/>
        <v>4.6000000000000005</v>
      </c>
      <c r="K2725" s="1061"/>
      <c r="L2725" s="1061"/>
      <c r="M2725" s="1063">
        <v>0.4</v>
      </c>
      <c r="N2725" s="1063"/>
      <c r="O2725" s="1060">
        <f t="shared" si="1102"/>
        <v>9.2000000000000011</v>
      </c>
      <c r="P2725" s="1093"/>
      <c r="Q2725" s="1061"/>
      <c r="R2725" s="1100">
        <v>0.4</v>
      </c>
      <c r="S2725" s="1063"/>
      <c r="T2725" s="1079">
        <f t="shared" si="1088"/>
        <v>9.2000000000000011</v>
      </c>
      <c r="U2725" s="1061">
        <f t="shared" si="1101"/>
        <v>0</v>
      </c>
      <c r="V2725" s="1061">
        <f t="shared" si="1100"/>
        <v>0</v>
      </c>
      <c r="W2725" s="1063">
        <f t="shared" si="1093"/>
        <v>1</v>
      </c>
      <c r="X2725" s="1063">
        <f t="shared" si="1093"/>
        <v>0</v>
      </c>
      <c r="Y2725" s="1060">
        <f t="shared" si="1093"/>
        <v>23</v>
      </c>
      <c r="Z2725" s="1080">
        <f t="shared" si="1097"/>
        <v>14</v>
      </c>
      <c r="AA2725" s="1101" t="str">
        <f t="shared" si="1094"/>
        <v>Mật mía</v>
      </c>
      <c r="AB2725" s="1082" t="str">
        <f t="shared" si="1094"/>
        <v>lít</v>
      </c>
      <c r="AC2725" s="1083">
        <f t="shared" si="1094"/>
        <v>23</v>
      </c>
      <c r="AD2725" s="1089">
        <f t="shared" si="1094"/>
        <v>23</v>
      </c>
      <c r="AE2725" s="1071">
        <f t="shared" si="1089"/>
        <v>0</v>
      </c>
      <c r="AF2725" s="1071">
        <f t="shared" si="1090"/>
        <v>0</v>
      </c>
      <c r="AG2725" s="1071">
        <f t="shared" si="1090"/>
        <v>9.5</v>
      </c>
      <c r="AH2725" s="1071">
        <f t="shared" si="1090"/>
        <v>0</v>
      </c>
      <c r="AI2725" s="1060">
        <f t="shared" si="1095"/>
        <v>218.5</v>
      </c>
      <c r="AJ2725" s="1102"/>
      <c r="AK2725" s="1063"/>
      <c r="AL2725" s="1103"/>
      <c r="AM2725" s="1063"/>
      <c r="AN2725" s="1085">
        <f t="shared" si="1091"/>
        <v>0</v>
      </c>
      <c r="AO2725" s="1061">
        <f t="shared" si="1092"/>
        <v>0</v>
      </c>
      <c r="AP2725" s="1061">
        <f t="shared" si="1092"/>
        <v>0</v>
      </c>
      <c r="AQ2725" s="1061">
        <f t="shared" si="1092"/>
        <v>1</v>
      </c>
      <c r="AR2725" s="1061">
        <f t="shared" si="1092"/>
        <v>0</v>
      </c>
      <c r="AS2725" s="1061">
        <f t="shared" si="1092"/>
        <v>23</v>
      </c>
      <c r="AT2725" s="850">
        <f t="shared" si="1098"/>
        <v>0</v>
      </c>
      <c r="AU2725" s="1255" t="s">
        <v>835</v>
      </c>
      <c r="AV2725" s="1256"/>
      <c r="AW2725" s="1256"/>
      <c r="AX2725" s="1256"/>
      <c r="AY2725" s="1256"/>
      <c r="AZ2725" s="870">
        <f>Q2783</f>
        <v>2266.2999999999965</v>
      </c>
    </row>
    <row r="2726" spans="1:52" ht="13.5" customHeight="1">
      <c r="A2726" s="838">
        <f t="shared" si="1096"/>
        <v>15</v>
      </c>
      <c r="B2726" s="1039" t="s">
        <v>514</v>
      </c>
      <c r="C2726" s="817" t="s">
        <v>66</v>
      </c>
      <c r="D2726" s="839">
        <v>80</v>
      </c>
      <c r="E2726" s="921">
        <v>80</v>
      </c>
      <c r="F2726" s="1061"/>
      <c r="G2726" s="1086"/>
      <c r="H2726" s="1063">
        <v>0.2</v>
      </c>
      <c r="I2726" s="1077"/>
      <c r="J2726" s="1060">
        <f t="shared" si="1087"/>
        <v>16</v>
      </c>
      <c r="K2726" s="1061"/>
      <c r="L2726" s="1061"/>
      <c r="M2726" s="1063">
        <v>0.2</v>
      </c>
      <c r="N2726" s="1063"/>
      <c r="O2726" s="1060">
        <f t="shared" si="1102"/>
        <v>16</v>
      </c>
      <c r="P2726" s="1093"/>
      <c r="Q2726" s="1061"/>
      <c r="R2726" s="1100">
        <v>0.2</v>
      </c>
      <c r="S2726" s="1063"/>
      <c r="T2726" s="1079">
        <f t="shared" si="1088"/>
        <v>16</v>
      </c>
      <c r="U2726" s="1061">
        <f t="shared" si="1101"/>
        <v>0</v>
      </c>
      <c r="V2726" s="1061">
        <f t="shared" si="1100"/>
        <v>0</v>
      </c>
      <c r="W2726" s="1063">
        <f t="shared" si="1093"/>
        <v>0.60000000000000009</v>
      </c>
      <c r="X2726" s="1063">
        <f t="shared" si="1093"/>
        <v>0</v>
      </c>
      <c r="Y2726" s="1060">
        <f t="shared" si="1093"/>
        <v>48</v>
      </c>
      <c r="Z2726" s="1080">
        <f t="shared" si="1097"/>
        <v>15</v>
      </c>
      <c r="AA2726" s="1101" t="str">
        <f t="shared" si="1094"/>
        <v>Ót bột</v>
      </c>
      <c r="AB2726" s="1082" t="str">
        <f t="shared" si="1094"/>
        <v>kg</v>
      </c>
      <c r="AC2726" s="1083">
        <f t="shared" si="1094"/>
        <v>80</v>
      </c>
      <c r="AD2726" s="1089">
        <f t="shared" si="1094"/>
        <v>80</v>
      </c>
      <c r="AE2726" s="1071">
        <f t="shared" si="1089"/>
        <v>0</v>
      </c>
      <c r="AF2726" s="1071">
        <f t="shared" si="1090"/>
        <v>0</v>
      </c>
      <c r="AG2726" s="1071">
        <f t="shared" si="1090"/>
        <v>7.9000000000000039</v>
      </c>
      <c r="AH2726" s="1071">
        <f t="shared" si="1090"/>
        <v>0</v>
      </c>
      <c r="AI2726" s="1060">
        <f t="shared" si="1095"/>
        <v>632.00000000000034</v>
      </c>
      <c r="AJ2726" s="1102"/>
      <c r="AK2726" s="1063"/>
      <c r="AL2726" s="1103"/>
      <c r="AM2726" s="1063"/>
      <c r="AN2726" s="1085">
        <f t="shared" si="1091"/>
        <v>0</v>
      </c>
      <c r="AO2726" s="1061">
        <f t="shared" si="1092"/>
        <v>0</v>
      </c>
      <c r="AP2726" s="1061">
        <f t="shared" si="1092"/>
        <v>0</v>
      </c>
      <c r="AQ2726" s="1061">
        <f t="shared" si="1092"/>
        <v>0.60000000000000009</v>
      </c>
      <c r="AR2726" s="1061">
        <f t="shared" si="1092"/>
        <v>0</v>
      </c>
      <c r="AS2726" s="1061">
        <f t="shared" si="1092"/>
        <v>48</v>
      </c>
      <c r="AT2726" s="850">
        <f t="shared" si="1098"/>
        <v>0</v>
      </c>
      <c r="AU2726" s="1255" t="s">
        <v>836</v>
      </c>
      <c r="AV2726" s="1256"/>
      <c r="AW2726" s="1256"/>
      <c r="AX2726" s="1256"/>
      <c r="AY2726" s="1256"/>
      <c r="AZ2726" s="870"/>
    </row>
    <row r="2727" spans="1:52" ht="13.5" customHeight="1">
      <c r="A2727" s="838">
        <f t="shared" si="1096"/>
        <v>16</v>
      </c>
      <c r="B2727" s="1039" t="s">
        <v>49</v>
      </c>
      <c r="C2727" s="817" t="s">
        <v>66</v>
      </c>
      <c r="D2727" s="839">
        <v>40</v>
      </c>
      <c r="E2727" s="921">
        <v>40</v>
      </c>
      <c r="F2727" s="1061"/>
      <c r="G2727" s="1086"/>
      <c r="H2727" s="1063">
        <v>0.2</v>
      </c>
      <c r="I2727" s="1077"/>
      <c r="J2727" s="1060">
        <f t="shared" si="1087"/>
        <v>8</v>
      </c>
      <c r="K2727" s="1061"/>
      <c r="L2727" s="1061"/>
      <c r="M2727" s="1063">
        <v>0.2</v>
      </c>
      <c r="N2727" s="1063"/>
      <c r="O2727" s="1060">
        <f t="shared" si="1102"/>
        <v>8</v>
      </c>
      <c r="P2727" s="1093"/>
      <c r="Q2727" s="1061"/>
      <c r="R2727" s="1100">
        <v>0.2</v>
      </c>
      <c r="S2727" s="1063"/>
      <c r="T2727" s="1079">
        <f t="shared" si="1088"/>
        <v>8</v>
      </c>
      <c r="U2727" s="1061">
        <f t="shared" si="1101"/>
        <v>0</v>
      </c>
      <c r="V2727" s="1061">
        <f t="shared" si="1100"/>
        <v>0</v>
      </c>
      <c r="W2727" s="1063">
        <f t="shared" si="1093"/>
        <v>0.60000000000000009</v>
      </c>
      <c r="X2727" s="1063">
        <f t="shared" si="1093"/>
        <v>0</v>
      </c>
      <c r="Y2727" s="1111">
        <f t="shared" si="1093"/>
        <v>24</v>
      </c>
      <c r="Z2727" s="1080">
        <f t="shared" si="1097"/>
        <v>16</v>
      </c>
      <c r="AA2727" s="1101" t="str">
        <f t="shared" si="1094"/>
        <v>Bột nghệ</v>
      </c>
      <c r="AB2727" s="1082" t="str">
        <f t="shared" si="1094"/>
        <v>kg</v>
      </c>
      <c r="AC2727" s="1083">
        <f t="shared" si="1094"/>
        <v>40</v>
      </c>
      <c r="AD2727" s="1089">
        <f t="shared" si="1094"/>
        <v>40</v>
      </c>
      <c r="AE2727" s="1071">
        <f t="shared" si="1089"/>
        <v>0</v>
      </c>
      <c r="AF2727" s="1071">
        <f t="shared" si="1090"/>
        <v>0</v>
      </c>
      <c r="AG2727" s="1071">
        <f t="shared" si="1090"/>
        <v>4.8999999999999844</v>
      </c>
      <c r="AH2727" s="1071">
        <f t="shared" si="1090"/>
        <v>0</v>
      </c>
      <c r="AI2727" s="1060">
        <f t="shared" si="1095"/>
        <v>195.99999999999937</v>
      </c>
      <c r="AJ2727" s="1102"/>
      <c r="AK2727" s="1063"/>
      <c r="AL2727" s="1103"/>
      <c r="AM2727" s="1063"/>
      <c r="AN2727" s="1085">
        <f t="shared" si="1091"/>
        <v>0</v>
      </c>
      <c r="AO2727" s="1061">
        <f t="shared" si="1092"/>
        <v>0</v>
      </c>
      <c r="AP2727" s="1061">
        <f t="shared" si="1092"/>
        <v>0</v>
      </c>
      <c r="AQ2727" s="1061">
        <f t="shared" si="1092"/>
        <v>0.60000000000000009</v>
      </c>
      <c r="AR2727" s="1061">
        <f t="shared" si="1092"/>
        <v>0</v>
      </c>
      <c r="AS2727" s="1061">
        <f t="shared" si="1092"/>
        <v>24</v>
      </c>
      <c r="AT2727" s="850">
        <f t="shared" si="1098"/>
        <v>0</v>
      </c>
      <c r="AU2727" s="1255" t="s">
        <v>799</v>
      </c>
      <c r="AV2727" s="1256"/>
      <c r="AW2727" s="1256"/>
      <c r="AX2727" s="1256"/>
      <c r="AY2727" s="1256"/>
      <c r="AZ2727" s="870"/>
    </row>
    <row r="2728" spans="1:52" ht="13.5" customHeight="1">
      <c r="A2728" s="838">
        <f t="shared" si="1096"/>
        <v>17</v>
      </c>
      <c r="B2728" s="920" t="s">
        <v>373</v>
      </c>
      <c r="C2728" s="817" t="s">
        <v>66</v>
      </c>
      <c r="D2728" s="839">
        <v>43</v>
      </c>
      <c r="E2728" s="921">
        <v>43</v>
      </c>
      <c r="F2728" s="1061"/>
      <c r="G2728" s="1086"/>
      <c r="H2728" s="1063">
        <v>0.5</v>
      </c>
      <c r="I2728" s="1077"/>
      <c r="J2728" s="1060">
        <f t="shared" si="1087"/>
        <v>21.5</v>
      </c>
      <c r="K2728" s="1061"/>
      <c r="L2728" s="1061"/>
      <c r="M2728" s="1063">
        <v>0.8</v>
      </c>
      <c r="N2728" s="1063"/>
      <c r="O2728" s="1060">
        <f t="shared" si="1102"/>
        <v>34.4</v>
      </c>
      <c r="P2728" s="1093"/>
      <c r="Q2728" s="1061"/>
      <c r="R2728" s="1100">
        <v>0.7</v>
      </c>
      <c r="S2728" s="1063"/>
      <c r="T2728" s="1079">
        <f t="shared" si="1088"/>
        <v>30.099999999999998</v>
      </c>
      <c r="U2728" s="1061">
        <f t="shared" si="1101"/>
        <v>0</v>
      </c>
      <c r="V2728" s="1061">
        <f t="shared" si="1100"/>
        <v>0</v>
      </c>
      <c r="W2728" s="1063">
        <f t="shared" si="1093"/>
        <v>2</v>
      </c>
      <c r="X2728" s="1063">
        <f t="shared" si="1093"/>
        <v>0</v>
      </c>
      <c r="Y2728" s="1060">
        <f t="shared" si="1093"/>
        <v>86</v>
      </c>
      <c r="Z2728" s="1080">
        <f t="shared" si="1097"/>
        <v>17</v>
      </c>
      <c r="AA2728" s="1081" t="str">
        <f t="shared" si="1094"/>
        <v>Vừng lạc</v>
      </c>
      <c r="AB2728" s="1082" t="str">
        <f t="shared" si="1094"/>
        <v>kg</v>
      </c>
      <c r="AC2728" s="1083">
        <f t="shared" si="1094"/>
        <v>43</v>
      </c>
      <c r="AD2728" s="1089">
        <f t="shared" si="1094"/>
        <v>43</v>
      </c>
      <c r="AE2728" s="1071">
        <f t="shared" si="1089"/>
        <v>0</v>
      </c>
      <c r="AF2728" s="1071">
        <f>AF2646+AK2646-AP2646</f>
        <v>0</v>
      </c>
      <c r="AG2728" s="1071">
        <f>AG2646+AL2646-AQ2646</f>
        <v>7.8000000000000007</v>
      </c>
      <c r="AH2728" s="1071">
        <f>AH2646+AM2646-AR2646</f>
        <v>0</v>
      </c>
      <c r="AI2728" s="1060">
        <f t="shared" si="1095"/>
        <v>335.40000000000003</v>
      </c>
      <c r="AJ2728" s="1102">
        <f>U2728</f>
        <v>0</v>
      </c>
      <c r="AK2728" s="1102">
        <f>V2728</f>
        <v>0</v>
      </c>
      <c r="AL2728" s="1112"/>
      <c r="AM2728" s="1102">
        <f>X2728</f>
        <v>0</v>
      </c>
      <c r="AN2728" s="1085">
        <f t="shared" si="1091"/>
        <v>0</v>
      </c>
      <c r="AO2728" s="1061">
        <f t="shared" si="1092"/>
        <v>0</v>
      </c>
      <c r="AP2728" s="1061">
        <f t="shared" si="1092"/>
        <v>0</v>
      </c>
      <c r="AQ2728" s="1061">
        <f t="shared" si="1092"/>
        <v>2</v>
      </c>
      <c r="AR2728" s="1061">
        <f t="shared" si="1092"/>
        <v>0</v>
      </c>
      <c r="AS2728" s="1061">
        <f t="shared" si="1092"/>
        <v>86</v>
      </c>
      <c r="AT2728" s="850">
        <f t="shared" si="1098"/>
        <v>0</v>
      </c>
      <c r="AU2728" s="1255" t="s">
        <v>800</v>
      </c>
      <c r="AV2728" s="1256"/>
      <c r="AW2728" s="1256"/>
      <c r="AX2728" s="1256"/>
      <c r="AY2728" s="1256"/>
      <c r="AZ2728" s="870"/>
    </row>
    <row r="2729" spans="1:52" ht="13.5" customHeight="1">
      <c r="A2729" s="838">
        <f t="shared" si="1096"/>
        <v>18</v>
      </c>
      <c r="B2729" s="931" t="s">
        <v>853</v>
      </c>
      <c r="C2729" s="817" t="s">
        <v>66</v>
      </c>
      <c r="D2729" s="839">
        <v>30</v>
      </c>
      <c r="E2729" s="921">
        <v>6</v>
      </c>
      <c r="F2729" s="1061"/>
      <c r="G2729" s="1086"/>
      <c r="H2729" s="1063">
        <v>0.5</v>
      </c>
      <c r="I2729" s="1077"/>
      <c r="J2729" s="1060">
        <f t="shared" si="1087"/>
        <v>3</v>
      </c>
      <c r="K2729" s="1061"/>
      <c r="L2729" s="1061"/>
      <c r="M2729" s="1063">
        <v>0.5</v>
      </c>
      <c r="N2729" s="1063"/>
      <c r="O2729" s="1060">
        <f t="shared" si="1102"/>
        <v>3</v>
      </c>
      <c r="P2729" s="1093"/>
      <c r="Q2729" s="1061"/>
      <c r="R2729" s="1100">
        <v>0.5</v>
      </c>
      <c r="S2729" s="1063"/>
      <c r="T2729" s="1079">
        <f t="shared" si="1088"/>
        <v>3</v>
      </c>
      <c r="U2729" s="1061"/>
      <c r="V2729" s="1061">
        <f t="shared" si="1100"/>
        <v>0</v>
      </c>
      <c r="W2729" s="1063">
        <f t="shared" si="1100"/>
        <v>1.5</v>
      </c>
      <c r="X2729" s="1063">
        <f t="shared" si="1100"/>
        <v>0</v>
      </c>
      <c r="Y2729" s="1060">
        <f t="shared" si="1100"/>
        <v>9</v>
      </c>
      <c r="Z2729" s="1080">
        <f t="shared" si="1097"/>
        <v>18</v>
      </c>
      <c r="AA2729" s="1081" t="str">
        <f t="shared" si="1094"/>
        <v>Tăm bao tay</v>
      </c>
      <c r="AB2729" s="1082" t="str">
        <f t="shared" si="1094"/>
        <v>kg</v>
      </c>
      <c r="AC2729" s="1083">
        <f t="shared" si="1094"/>
        <v>30</v>
      </c>
      <c r="AD2729" s="1089">
        <f t="shared" si="1094"/>
        <v>6</v>
      </c>
      <c r="AE2729" s="1071">
        <f t="shared" ref="AE2729:AH2744" si="1103">AE2647+AJ2647-AO2647</f>
        <v>0</v>
      </c>
      <c r="AF2729" s="1071">
        <f t="shared" si="1103"/>
        <v>0</v>
      </c>
      <c r="AG2729" s="1071">
        <f t="shared" si="1103"/>
        <v>10</v>
      </c>
      <c r="AH2729" s="1071">
        <f t="shared" si="1103"/>
        <v>0</v>
      </c>
      <c r="AI2729" s="1060">
        <f t="shared" si="1095"/>
        <v>60</v>
      </c>
      <c r="AJ2729" s="1102">
        <f t="shared" ref="AJ2729:AL2771" si="1104">U2729</f>
        <v>0</v>
      </c>
      <c r="AK2729" s="1102">
        <f t="shared" si="1104"/>
        <v>0</v>
      </c>
      <c r="AL2729" s="1112"/>
      <c r="AM2729" s="1102">
        <f t="shared" ref="AM2729:AM2771" si="1105">X2729</f>
        <v>0</v>
      </c>
      <c r="AN2729" s="1085">
        <f t="shared" ref="AN2729:AN2771" si="1106">SUM(AJ2729:AM2729)*$E2729</f>
        <v>0</v>
      </c>
      <c r="AO2729" s="1061">
        <f t="shared" si="1092"/>
        <v>0</v>
      </c>
      <c r="AP2729" s="1061">
        <f t="shared" si="1092"/>
        <v>0</v>
      </c>
      <c r="AQ2729" s="1061">
        <f t="shared" si="1092"/>
        <v>1.5</v>
      </c>
      <c r="AR2729" s="1061">
        <f t="shared" si="1092"/>
        <v>0</v>
      </c>
      <c r="AS2729" s="1061">
        <f t="shared" si="1092"/>
        <v>9</v>
      </c>
      <c r="AT2729" s="850">
        <f t="shared" si="1098"/>
        <v>36</v>
      </c>
      <c r="AU2729" s="1255" t="s">
        <v>801</v>
      </c>
      <c r="AV2729" s="1256"/>
      <c r="AW2729" s="1256"/>
      <c r="AX2729" s="1256"/>
      <c r="AY2729" s="1256"/>
      <c r="AZ2729" s="870"/>
    </row>
    <row r="2730" spans="1:52" ht="13.5" customHeight="1">
      <c r="A2730" s="838">
        <f t="shared" si="1096"/>
        <v>19</v>
      </c>
      <c r="B2730" s="931" t="s">
        <v>176</v>
      </c>
      <c r="C2730" s="896" t="s">
        <v>389</v>
      </c>
      <c r="D2730" s="897">
        <v>9</v>
      </c>
      <c r="E2730" s="1114">
        <v>9</v>
      </c>
      <c r="F2730" s="1061"/>
      <c r="G2730" s="1090"/>
      <c r="H2730" s="1063">
        <v>0.5</v>
      </c>
      <c r="I2730" s="1077"/>
      <c r="J2730" s="1060">
        <f t="shared" si="1087"/>
        <v>4.5</v>
      </c>
      <c r="K2730" s="1061" t="s">
        <v>887</v>
      </c>
      <c r="L2730" s="1061"/>
      <c r="M2730" s="1063">
        <v>0.8</v>
      </c>
      <c r="N2730" s="1063"/>
      <c r="O2730" s="1060">
        <f t="shared" si="1102"/>
        <v>7.2</v>
      </c>
      <c r="P2730" s="1093"/>
      <c r="Q2730" s="1065"/>
      <c r="R2730" s="1100">
        <v>0.7</v>
      </c>
      <c r="S2730" s="1063"/>
      <c r="T2730" s="1079">
        <f t="shared" si="1088"/>
        <v>6.3</v>
      </c>
      <c r="U2730" s="1061">
        <f>SUM(F2730,K2730,P2730)</f>
        <v>0</v>
      </c>
      <c r="V2730" s="1061">
        <f t="shared" si="1100"/>
        <v>0</v>
      </c>
      <c r="W2730" s="1063">
        <f t="shared" si="1100"/>
        <v>2</v>
      </c>
      <c r="X2730" s="1063">
        <f t="shared" si="1100"/>
        <v>0</v>
      </c>
      <c r="Y2730" s="1060">
        <f t="shared" si="1100"/>
        <v>18</v>
      </c>
      <c r="Z2730" s="1080">
        <f t="shared" si="1097"/>
        <v>19</v>
      </c>
      <c r="AA2730" s="1081" t="str">
        <f t="shared" si="1094"/>
        <v>Dấm chua</v>
      </c>
      <c r="AB2730" s="1082" t="str">
        <f t="shared" si="1094"/>
        <v>lít</v>
      </c>
      <c r="AC2730" s="1083">
        <f t="shared" si="1094"/>
        <v>9</v>
      </c>
      <c r="AD2730" s="1089">
        <f t="shared" si="1094"/>
        <v>9</v>
      </c>
      <c r="AE2730" s="1071">
        <f t="shared" si="1103"/>
        <v>0</v>
      </c>
      <c r="AF2730" s="1071">
        <f t="shared" si="1103"/>
        <v>0</v>
      </c>
      <c r="AG2730" s="1071">
        <f t="shared" si="1103"/>
        <v>2</v>
      </c>
      <c r="AH2730" s="1071">
        <f t="shared" si="1103"/>
        <v>0</v>
      </c>
      <c r="AI2730" s="1060">
        <f t="shared" si="1095"/>
        <v>18</v>
      </c>
      <c r="AJ2730" s="1102">
        <f t="shared" si="1104"/>
        <v>0</v>
      </c>
      <c r="AK2730" s="1102">
        <f t="shared" si="1104"/>
        <v>0</v>
      </c>
      <c r="AL2730" s="1112"/>
      <c r="AM2730" s="1102">
        <f t="shared" si="1105"/>
        <v>0</v>
      </c>
      <c r="AN2730" s="1085">
        <f t="shared" si="1106"/>
        <v>0</v>
      </c>
      <c r="AO2730" s="1061">
        <f t="shared" si="1092"/>
        <v>0</v>
      </c>
      <c r="AP2730" s="1061">
        <f t="shared" si="1092"/>
        <v>0</v>
      </c>
      <c r="AQ2730" s="1061">
        <f t="shared" si="1092"/>
        <v>2</v>
      </c>
      <c r="AR2730" s="1061">
        <f t="shared" si="1092"/>
        <v>0</v>
      </c>
      <c r="AS2730" s="1061">
        <f t="shared" si="1092"/>
        <v>18</v>
      </c>
      <c r="AT2730" s="850">
        <f t="shared" si="1098"/>
        <v>0</v>
      </c>
      <c r="AU2730" s="893" t="s">
        <v>802</v>
      </c>
      <c r="AV2730" s="894"/>
      <c r="AW2730" s="894"/>
      <c r="AX2730" s="894"/>
      <c r="AY2730" s="894"/>
      <c r="AZ2730" s="870">
        <f>AZ2724+SUM(AZ2725:AZ2729)</f>
        <v>12596.299999999996</v>
      </c>
    </row>
    <row r="2731" spans="1:52" ht="13.5" customHeight="1">
      <c r="A2731" s="838">
        <f t="shared" si="1096"/>
        <v>20</v>
      </c>
      <c r="B2731" s="911" t="s">
        <v>158</v>
      </c>
      <c r="C2731" s="902" t="s">
        <v>66</v>
      </c>
      <c r="D2731" s="903">
        <v>30</v>
      </c>
      <c r="E2731" s="1116">
        <v>30</v>
      </c>
      <c r="F2731" s="1061"/>
      <c r="G2731" s="1090"/>
      <c r="H2731" s="1063">
        <v>0.5</v>
      </c>
      <c r="I2731" s="1077"/>
      <c r="J2731" s="1060">
        <f t="shared" si="1087"/>
        <v>15</v>
      </c>
      <c r="K2731" s="1065"/>
      <c r="L2731" s="1071"/>
      <c r="M2731" s="1063">
        <v>0.5</v>
      </c>
      <c r="N2731" s="1063"/>
      <c r="O2731" s="1060">
        <f t="shared" si="1102"/>
        <v>15</v>
      </c>
      <c r="P2731" s="1088"/>
      <c r="Q2731" s="1071"/>
      <c r="R2731" s="1110">
        <v>0.5</v>
      </c>
      <c r="S2731" s="1063"/>
      <c r="T2731" s="1079">
        <f t="shared" si="1088"/>
        <v>15</v>
      </c>
      <c r="U2731" s="1061">
        <f>SUM(F2731,K2731,P2731)</f>
        <v>0</v>
      </c>
      <c r="V2731" s="1071">
        <f t="shared" si="1100"/>
        <v>0</v>
      </c>
      <c r="W2731" s="1063">
        <f t="shared" si="1100"/>
        <v>1.5</v>
      </c>
      <c r="X2731" s="1063">
        <f t="shared" si="1100"/>
        <v>0</v>
      </c>
      <c r="Y2731" s="1060">
        <f t="shared" si="1100"/>
        <v>45</v>
      </c>
      <c r="Z2731" s="1080">
        <f t="shared" si="1097"/>
        <v>20</v>
      </c>
      <c r="AA2731" s="1081" t="str">
        <f t="shared" si="1094"/>
        <v>Chè vằng</v>
      </c>
      <c r="AB2731" s="1082" t="str">
        <f t="shared" si="1094"/>
        <v>kg</v>
      </c>
      <c r="AC2731" s="1083">
        <f t="shared" si="1094"/>
        <v>30</v>
      </c>
      <c r="AD2731" s="1089">
        <f t="shared" si="1094"/>
        <v>30</v>
      </c>
      <c r="AE2731" s="1071">
        <f t="shared" si="1103"/>
        <v>0</v>
      </c>
      <c r="AF2731" s="1071">
        <f t="shared" si="1103"/>
        <v>0</v>
      </c>
      <c r="AG2731" s="1071">
        <f t="shared" si="1103"/>
        <v>5</v>
      </c>
      <c r="AH2731" s="1071">
        <f t="shared" si="1103"/>
        <v>0</v>
      </c>
      <c r="AI2731" s="1060">
        <f t="shared" si="1095"/>
        <v>150</v>
      </c>
      <c r="AJ2731" s="1102">
        <f t="shared" si="1104"/>
        <v>0</v>
      </c>
      <c r="AK2731" s="1102">
        <f t="shared" si="1104"/>
        <v>0</v>
      </c>
      <c r="AL2731" s="1112"/>
      <c r="AM2731" s="1102">
        <f t="shared" si="1105"/>
        <v>0</v>
      </c>
      <c r="AN2731" s="1085">
        <f t="shared" si="1106"/>
        <v>0</v>
      </c>
      <c r="AO2731" s="1061">
        <f t="shared" si="1092"/>
        <v>0</v>
      </c>
      <c r="AP2731" s="1061">
        <f t="shared" si="1092"/>
        <v>0</v>
      </c>
      <c r="AQ2731" s="1061">
        <f t="shared" si="1092"/>
        <v>1.5</v>
      </c>
      <c r="AR2731" s="1061">
        <f t="shared" si="1092"/>
        <v>0</v>
      </c>
      <c r="AS2731" s="1061">
        <f t="shared" si="1092"/>
        <v>45</v>
      </c>
      <c r="AT2731" s="850">
        <f t="shared" si="1098"/>
        <v>0</v>
      </c>
      <c r="AU2731" s="1274" t="s">
        <v>803</v>
      </c>
      <c r="AV2731" s="1275"/>
      <c r="AW2731" s="1275"/>
      <c r="AX2731" s="1275"/>
      <c r="AY2731" s="1275"/>
      <c r="AZ2731" s="870"/>
    </row>
    <row r="2732" spans="1:52" ht="13.5" customHeight="1">
      <c r="A2732" s="838">
        <f t="shared" si="1096"/>
        <v>21</v>
      </c>
      <c r="B2732" s="911" t="s">
        <v>166</v>
      </c>
      <c r="C2732" s="844" t="s">
        <v>66</v>
      </c>
      <c r="D2732" s="907">
        <v>30</v>
      </c>
      <c r="E2732" s="1060">
        <v>30</v>
      </c>
      <c r="F2732" s="1065"/>
      <c r="G2732" s="1090"/>
      <c r="H2732" s="1063"/>
      <c r="I2732" s="1091"/>
      <c r="J2732" s="1060">
        <f t="shared" si="1087"/>
        <v>0</v>
      </c>
      <c r="K2732" s="1061"/>
      <c r="L2732" s="1065"/>
      <c r="M2732" s="1063"/>
      <c r="N2732" s="1063"/>
      <c r="O2732" s="1060">
        <f t="shared" si="1102"/>
        <v>0</v>
      </c>
      <c r="P2732" s="1056"/>
      <c r="Q2732" s="1065"/>
      <c r="R2732" s="1100">
        <v>0.2</v>
      </c>
      <c r="S2732" s="1063"/>
      <c r="T2732" s="1079">
        <f t="shared" si="1088"/>
        <v>6</v>
      </c>
      <c r="U2732" s="1061">
        <f>SUM(F2732,K2732,P2732)</f>
        <v>0</v>
      </c>
      <c r="V2732" s="1061">
        <f t="shared" si="1100"/>
        <v>0</v>
      </c>
      <c r="W2732" s="1063">
        <f t="shared" si="1100"/>
        <v>0.2</v>
      </c>
      <c r="X2732" s="1063">
        <f t="shared" si="1100"/>
        <v>0</v>
      </c>
      <c r="Y2732" s="1060">
        <f t="shared" si="1100"/>
        <v>6</v>
      </c>
      <c r="Z2732" s="1080">
        <f t="shared" si="1097"/>
        <v>21</v>
      </c>
      <c r="AA2732" s="1081" t="str">
        <f t="shared" si="1094"/>
        <v>Hành tăm</v>
      </c>
      <c r="AB2732" s="1082" t="str">
        <f t="shared" si="1094"/>
        <v>kg</v>
      </c>
      <c r="AC2732" s="1083">
        <f t="shared" si="1094"/>
        <v>30</v>
      </c>
      <c r="AD2732" s="1089">
        <f t="shared" si="1094"/>
        <v>30</v>
      </c>
      <c r="AE2732" s="1071">
        <f t="shared" si="1103"/>
        <v>0</v>
      </c>
      <c r="AF2732" s="1071">
        <f t="shared" si="1103"/>
        <v>0</v>
      </c>
      <c r="AG2732" s="1071">
        <f t="shared" si="1103"/>
        <v>1.8999999999999966</v>
      </c>
      <c r="AH2732" s="1071">
        <f t="shared" si="1103"/>
        <v>0</v>
      </c>
      <c r="AI2732" s="1060">
        <f t="shared" si="1095"/>
        <v>56.999999999999901</v>
      </c>
      <c r="AJ2732" s="1102">
        <f t="shared" si="1104"/>
        <v>0</v>
      </c>
      <c r="AK2732" s="1102">
        <f t="shared" si="1104"/>
        <v>0</v>
      </c>
      <c r="AL2732" s="1112"/>
      <c r="AM2732" s="1102">
        <f t="shared" si="1105"/>
        <v>0</v>
      </c>
      <c r="AN2732" s="1085">
        <f t="shared" si="1106"/>
        <v>0</v>
      </c>
      <c r="AO2732" s="1061">
        <f t="shared" si="1092"/>
        <v>0</v>
      </c>
      <c r="AP2732" s="1061">
        <f t="shared" si="1092"/>
        <v>0</v>
      </c>
      <c r="AQ2732" s="1061">
        <f t="shared" si="1092"/>
        <v>0.2</v>
      </c>
      <c r="AR2732" s="1061">
        <f t="shared" si="1092"/>
        <v>0</v>
      </c>
      <c r="AS2732" s="1061">
        <f t="shared" si="1092"/>
        <v>6</v>
      </c>
      <c r="AT2732" s="850">
        <f t="shared" si="1098"/>
        <v>0</v>
      </c>
      <c r="AU2732" s="4" t="s">
        <v>804</v>
      </c>
      <c r="AV2732" s="3"/>
      <c r="AW2732" s="3"/>
      <c r="AX2732" s="3"/>
      <c r="AY2732" s="3"/>
      <c r="AZ2732" s="870">
        <f>Y2781</f>
        <v>10330</v>
      </c>
    </row>
    <row r="2733" spans="1:52" ht="13.5" customHeight="1">
      <c r="A2733" s="838">
        <f t="shared" si="1096"/>
        <v>22</v>
      </c>
      <c r="B2733" s="911" t="s">
        <v>145</v>
      </c>
      <c r="C2733" s="844" t="s">
        <v>389</v>
      </c>
      <c r="D2733" s="907">
        <v>16</v>
      </c>
      <c r="E2733" s="1060">
        <v>16</v>
      </c>
      <c r="F2733" s="1061"/>
      <c r="G2733" s="1090"/>
      <c r="H2733" s="1063">
        <v>1</v>
      </c>
      <c r="I2733" s="1077"/>
      <c r="J2733" s="1060">
        <f t="shared" si="1087"/>
        <v>16</v>
      </c>
      <c r="K2733" s="1103"/>
      <c r="L2733" s="1071"/>
      <c r="M2733" s="1063">
        <v>1</v>
      </c>
      <c r="N2733" s="1118"/>
      <c r="O2733" s="1060">
        <f t="shared" si="1102"/>
        <v>16</v>
      </c>
      <c r="P2733" s="1056"/>
      <c r="Q2733" s="1071"/>
      <c r="R2733" s="1100">
        <v>1</v>
      </c>
      <c r="S2733" s="1063"/>
      <c r="T2733" s="1079">
        <f t="shared" si="1088"/>
        <v>16</v>
      </c>
      <c r="U2733" s="1061">
        <f t="shared" ref="U2733:U2771" si="1107">SUM(F2733,K2733,P2733)</f>
        <v>0</v>
      </c>
      <c r="V2733" s="1071">
        <f t="shared" si="1100"/>
        <v>0</v>
      </c>
      <c r="W2733" s="1063">
        <f t="shared" si="1100"/>
        <v>3</v>
      </c>
      <c r="X2733" s="1063">
        <f t="shared" si="1100"/>
        <v>0</v>
      </c>
      <c r="Y2733" s="1060">
        <f t="shared" si="1100"/>
        <v>48</v>
      </c>
      <c r="Z2733" s="1080">
        <f t="shared" si="1097"/>
        <v>22</v>
      </c>
      <c r="AA2733" s="1081" t="str">
        <f t="shared" si="1094"/>
        <v>Dầu rửa</v>
      </c>
      <c r="AB2733" s="1082" t="str">
        <f t="shared" si="1094"/>
        <v>lít</v>
      </c>
      <c r="AC2733" s="1083">
        <f t="shared" si="1094"/>
        <v>16</v>
      </c>
      <c r="AD2733" s="1089">
        <f t="shared" si="1094"/>
        <v>16</v>
      </c>
      <c r="AE2733" s="1071">
        <f t="shared" si="1103"/>
        <v>0</v>
      </c>
      <c r="AF2733" s="1071">
        <f t="shared" si="1103"/>
        <v>0</v>
      </c>
      <c r="AG2733" s="1071">
        <f t="shared" si="1103"/>
        <v>17</v>
      </c>
      <c r="AH2733" s="1071">
        <f t="shared" si="1103"/>
        <v>0</v>
      </c>
      <c r="AI2733" s="1060">
        <f t="shared" si="1095"/>
        <v>272</v>
      </c>
      <c r="AJ2733" s="1102">
        <f t="shared" si="1104"/>
        <v>0</v>
      </c>
      <c r="AK2733" s="1102">
        <f t="shared" si="1104"/>
        <v>0</v>
      </c>
      <c r="AL2733" s="1112"/>
      <c r="AM2733" s="1102">
        <f t="shared" si="1105"/>
        <v>0</v>
      </c>
      <c r="AN2733" s="1085">
        <f t="shared" si="1106"/>
        <v>0</v>
      </c>
      <c r="AO2733" s="1061">
        <f t="shared" si="1092"/>
        <v>0</v>
      </c>
      <c r="AP2733" s="1061">
        <f t="shared" si="1092"/>
        <v>0</v>
      </c>
      <c r="AQ2733" s="1061">
        <f t="shared" si="1092"/>
        <v>3</v>
      </c>
      <c r="AR2733" s="1061">
        <f t="shared" si="1092"/>
        <v>0</v>
      </c>
      <c r="AS2733" s="1061">
        <f t="shared" si="1092"/>
        <v>48</v>
      </c>
      <c r="AT2733" s="850">
        <f t="shared" si="1098"/>
        <v>0</v>
      </c>
      <c r="AU2733" s="4" t="s">
        <v>805</v>
      </c>
      <c r="AV2733" s="3"/>
      <c r="AW2733" s="3"/>
      <c r="AX2733" s="3"/>
      <c r="AY2733" s="3"/>
      <c r="AZ2733" s="870">
        <f>Q2784</f>
        <v>0</v>
      </c>
    </row>
    <row r="2734" spans="1:52" ht="13.5" customHeight="1">
      <c r="A2734" s="838">
        <f t="shared" si="1096"/>
        <v>23</v>
      </c>
      <c r="B2734" s="911" t="s">
        <v>136</v>
      </c>
      <c r="C2734" s="844" t="s">
        <v>66</v>
      </c>
      <c r="D2734" s="907">
        <v>120</v>
      </c>
      <c r="E2734" s="1060">
        <v>120</v>
      </c>
      <c r="F2734" s="1061"/>
      <c r="G2734" s="1090"/>
      <c r="H2734" s="1119">
        <v>3</v>
      </c>
      <c r="I2734" s="1077"/>
      <c r="J2734" s="1060">
        <f t="shared" si="1087"/>
        <v>360</v>
      </c>
      <c r="K2734" s="1065"/>
      <c r="L2734" s="1071"/>
      <c r="M2734" s="1119"/>
      <c r="N2734" s="1063"/>
      <c r="O2734" s="1060">
        <f t="shared" si="1102"/>
        <v>0</v>
      </c>
      <c r="P2734" s="1056" t="s">
        <v>883</v>
      </c>
      <c r="Q2734" s="1071"/>
      <c r="R2734" s="1100"/>
      <c r="S2734" s="1063"/>
      <c r="T2734" s="1079">
        <f t="shared" si="1088"/>
        <v>0</v>
      </c>
      <c r="U2734" s="1103">
        <f t="shared" si="1107"/>
        <v>0</v>
      </c>
      <c r="V2734" s="1071">
        <f t="shared" si="1100"/>
        <v>0</v>
      </c>
      <c r="W2734" s="1063">
        <f t="shared" si="1100"/>
        <v>3</v>
      </c>
      <c r="X2734" s="1063">
        <f t="shared" si="1100"/>
        <v>0</v>
      </c>
      <c r="Y2734" s="1060">
        <f t="shared" si="1100"/>
        <v>360</v>
      </c>
      <c r="Z2734" s="1080">
        <f t="shared" si="1097"/>
        <v>23</v>
      </c>
      <c r="AA2734" s="1081" t="str">
        <f t="shared" si="1094"/>
        <v>Cá khô</v>
      </c>
      <c r="AB2734" s="1082" t="str">
        <f t="shared" si="1094"/>
        <v>kg</v>
      </c>
      <c r="AC2734" s="1083">
        <f t="shared" si="1094"/>
        <v>120</v>
      </c>
      <c r="AD2734" s="1089">
        <f t="shared" si="1094"/>
        <v>120</v>
      </c>
      <c r="AE2734" s="1071">
        <f t="shared" si="1103"/>
        <v>0</v>
      </c>
      <c r="AF2734" s="1071">
        <f t="shared" si="1103"/>
        <v>0</v>
      </c>
      <c r="AG2734" s="1071">
        <f t="shared" si="1103"/>
        <v>11</v>
      </c>
      <c r="AH2734" s="1071">
        <f t="shared" si="1103"/>
        <v>0</v>
      </c>
      <c r="AI2734" s="1060">
        <f t="shared" si="1095"/>
        <v>1320</v>
      </c>
      <c r="AJ2734" s="1102">
        <f t="shared" si="1104"/>
        <v>0</v>
      </c>
      <c r="AK2734" s="1102">
        <f t="shared" si="1104"/>
        <v>0</v>
      </c>
      <c r="AL2734" s="1112"/>
      <c r="AM2734" s="1102">
        <f t="shared" si="1105"/>
        <v>0</v>
      </c>
      <c r="AN2734" s="1085">
        <f t="shared" si="1106"/>
        <v>0</v>
      </c>
      <c r="AO2734" s="1061">
        <f t="shared" si="1092"/>
        <v>0</v>
      </c>
      <c r="AP2734" s="1061">
        <f t="shared" si="1092"/>
        <v>0</v>
      </c>
      <c r="AQ2734" s="1061">
        <f t="shared" si="1092"/>
        <v>3</v>
      </c>
      <c r="AR2734" s="1061">
        <f t="shared" si="1092"/>
        <v>0</v>
      </c>
      <c r="AS2734" s="1061">
        <f t="shared" si="1092"/>
        <v>360</v>
      </c>
      <c r="AT2734" s="850">
        <f t="shared" si="1098"/>
        <v>0</v>
      </c>
      <c r="AU2734" s="893" t="s">
        <v>806</v>
      </c>
      <c r="AV2734" s="894"/>
      <c r="AW2734" s="894"/>
      <c r="AX2734" s="894"/>
      <c r="AY2734" s="894"/>
      <c r="AZ2734" s="870">
        <f>SUM(AZ2732:AZ2733)</f>
        <v>10330</v>
      </c>
    </row>
    <row r="2735" spans="1:52" ht="13.5" customHeight="1">
      <c r="A2735" s="838">
        <f t="shared" si="1096"/>
        <v>24</v>
      </c>
      <c r="B2735" s="911" t="s">
        <v>183</v>
      </c>
      <c r="C2735" s="844" t="s">
        <v>66</v>
      </c>
      <c r="D2735" s="907">
        <v>30</v>
      </c>
      <c r="E2735" s="1060">
        <v>30</v>
      </c>
      <c r="F2735" s="1103"/>
      <c r="G2735" s="1120"/>
      <c r="H2735" s="1121">
        <v>0.1</v>
      </c>
      <c r="I2735" s="1077"/>
      <c r="J2735" s="1060">
        <f t="shared" si="1087"/>
        <v>3</v>
      </c>
      <c r="K2735" s="1103"/>
      <c r="L2735" s="1071"/>
      <c r="M2735" s="1063">
        <v>0.2</v>
      </c>
      <c r="N2735" s="1063"/>
      <c r="O2735" s="1060">
        <f t="shared" si="1102"/>
        <v>6</v>
      </c>
      <c r="P2735" s="1056"/>
      <c r="Q2735" s="1071"/>
      <c r="R2735" s="1063">
        <v>0.2</v>
      </c>
      <c r="S2735" s="1063"/>
      <c r="T2735" s="1079">
        <f t="shared" si="1088"/>
        <v>6</v>
      </c>
      <c r="U2735" s="1061">
        <f t="shared" si="1107"/>
        <v>0</v>
      </c>
      <c r="V2735" s="1071">
        <f t="shared" si="1100"/>
        <v>0</v>
      </c>
      <c r="W2735" s="1063">
        <f t="shared" si="1100"/>
        <v>0.5</v>
      </c>
      <c r="X2735" s="1063">
        <f t="shared" si="1100"/>
        <v>0</v>
      </c>
      <c r="Y2735" s="1060">
        <f t="shared" si="1100"/>
        <v>15</v>
      </c>
      <c r="Z2735" s="1080">
        <f t="shared" si="1097"/>
        <v>24</v>
      </c>
      <c r="AA2735" s="1081" t="str">
        <f t="shared" si="1094"/>
        <v>Nghệ tươi</v>
      </c>
      <c r="AB2735" s="1082" t="str">
        <f t="shared" si="1094"/>
        <v>kg</v>
      </c>
      <c r="AC2735" s="1083">
        <f t="shared" si="1094"/>
        <v>30</v>
      </c>
      <c r="AD2735" s="1089">
        <f t="shared" si="1094"/>
        <v>30</v>
      </c>
      <c r="AE2735" s="1071">
        <f t="shared" si="1103"/>
        <v>0</v>
      </c>
      <c r="AF2735" s="1071">
        <f t="shared" si="1103"/>
        <v>0</v>
      </c>
      <c r="AG2735" s="1071">
        <f t="shared" si="1103"/>
        <v>4.3</v>
      </c>
      <c r="AH2735" s="1071">
        <f t="shared" si="1103"/>
        <v>0</v>
      </c>
      <c r="AI2735" s="1060">
        <f t="shared" si="1095"/>
        <v>129</v>
      </c>
      <c r="AJ2735" s="1102">
        <f t="shared" si="1104"/>
        <v>0</v>
      </c>
      <c r="AK2735" s="1102">
        <f t="shared" si="1104"/>
        <v>0</v>
      </c>
      <c r="AL2735" s="1112"/>
      <c r="AM2735" s="1102">
        <f t="shared" si="1105"/>
        <v>0</v>
      </c>
      <c r="AN2735" s="1085">
        <f t="shared" si="1106"/>
        <v>0</v>
      </c>
      <c r="AO2735" s="1061">
        <f t="shared" si="1092"/>
        <v>0</v>
      </c>
      <c r="AP2735" s="1061">
        <f t="shared" si="1092"/>
        <v>0</v>
      </c>
      <c r="AQ2735" s="1061">
        <f t="shared" si="1092"/>
        <v>0.5</v>
      </c>
      <c r="AR2735" s="1061">
        <f t="shared" si="1092"/>
        <v>0</v>
      </c>
      <c r="AS2735" s="1061">
        <f t="shared" si="1092"/>
        <v>15</v>
      </c>
      <c r="AT2735" s="850">
        <f t="shared" si="1098"/>
        <v>0</v>
      </c>
      <c r="AU2735" s="893" t="s">
        <v>807</v>
      </c>
      <c r="AV2735" s="894"/>
      <c r="AW2735" s="894"/>
      <c r="AX2735" s="894"/>
      <c r="AY2735" s="894"/>
      <c r="AZ2735" s="912"/>
    </row>
    <row r="2736" spans="1:52" ht="13.5" customHeight="1">
      <c r="A2736" s="838">
        <f t="shared" si="1096"/>
        <v>25</v>
      </c>
      <c r="B2736" s="911" t="s">
        <v>142</v>
      </c>
      <c r="C2736" s="844" t="s">
        <v>66</v>
      </c>
      <c r="D2736" s="907">
        <v>35</v>
      </c>
      <c r="E2736" s="1060">
        <v>35</v>
      </c>
      <c r="F2736" s="1061"/>
      <c r="G2736" s="1120"/>
      <c r="H2736" s="1063"/>
      <c r="I2736" s="1077"/>
      <c r="J2736" s="1060">
        <f t="shared" si="1087"/>
        <v>0</v>
      </c>
      <c r="K2736" s="1103"/>
      <c r="L2736" s="1071"/>
      <c r="M2736" s="1063">
        <v>0.5</v>
      </c>
      <c r="N2736" s="1063"/>
      <c r="O2736" s="1060">
        <f t="shared" si="1102"/>
        <v>17.5</v>
      </c>
      <c r="P2736" s="1122"/>
      <c r="Q2736" s="1071"/>
      <c r="R2736" s="1063"/>
      <c r="S2736" s="1063"/>
      <c r="T2736" s="1079">
        <f t="shared" si="1088"/>
        <v>0</v>
      </c>
      <c r="U2736" s="1061">
        <f t="shared" si="1107"/>
        <v>0</v>
      </c>
      <c r="V2736" s="1071">
        <f t="shared" si="1100"/>
        <v>0</v>
      </c>
      <c r="W2736" s="1063">
        <f t="shared" si="1100"/>
        <v>0.5</v>
      </c>
      <c r="X2736" s="1063">
        <f t="shared" si="1100"/>
        <v>0</v>
      </c>
      <c r="Y2736" s="1060">
        <f t="shared" si="1100"/>
        <v>17.5</v>
      </c>
      <c r="Z2736" s="1080">
        <f t="shared" si="1097"/>
        <v>25</v>
      </c>
      <c r="AA2736" s="1081" t="str">
        <f t="shared" si="1094"/>
        <v>Gừng tươi</v>
      </c>
      <c r="AB2736" s="1082" t="str">
        <f t="shared" si="1094"/>
        <v>kg</v>
      </c>
      <c r="AC2736" s="1083">
        <f t="shared" si="1094"/>
        <v>35</v>
      </c>
      <c r="AD2736" s="1089">
        <f t="shared" si="1094"/>
        <v>35</v>
      </c>
      <c r="AE2736" s="1071">
        <f t="shared" si="1103"/>
        <v>0</v>
      </c>
      <c r="AF2736" s="1071">
        <f t="shared" si="1103"/>
        <v>0</v>
      </c>
      <c r="AG2736" s="1071">
        <f t="shared" si="1103"/>
        <v>4.299999999999998</v>
      </c>
      <c r="AH2736" s="1071">
        <f t="shared" si="1103"/>
        <v>0</v>
      </c>
      <c r="AI2736" s="1060">
        <f t="shared" si="1095"/>
        <v>150.49999999999994</v>
      </c>
      <c r="AJ2736" s="1102">
        <f t="shared" si="1104"/>
        <v>0</v>
      </c>
      <c r="AK2736" s="1102">
        <f t="shared" si="1104"/>
        <v>0</v>
      </c>
      <c r="AL2736" s="1112"/>
      <c r="AM2736" s="1102">
        <f t="shared" si="1105"/>
        <v>0</v>
      </c>
      <c r="AN2736" s="1085">
        <f t="shared" si="1106"/>
        <v>0</v>
      </c>
      <c r="AO2736" s="1061">
        <f t="shared" si="1092"/>
        <v>0</v>
      </c>
      <c r="AP2736" s="1061">
        <f t="shared" si="1092"/>
        <v>0</v>
      </c>
      <c r="AQ2736" s="1061">
        <f t="shared" si="1092"/>
        <v>0.5</v>
      </c>
      <c r="AR2736" s="1061">
        <f t="shared" si="1092"/>
        <v>0</v>
      </c>
      <c r="AS2736" s="1061">
        <f t="shared" si="1092"/>
        <v>17.5</v>
      </c>
      <c r="AT2736" s="850">
        <f t="shared" si="1098"/>
        <v>0</v>
      </c>
      <c r="AU2736" s="4" t="s">
        <v>808</v>
      </c>
      <c r="AV2736" s="3"/>
      <c r="AW2736" s="3"/>
      <c r="AX2736" s="3"/>
      <c r="AY2736" s="3"/>
      <c r="AZ2736" s="870">
        <f>Y2782</f>
        <v>2266.2999999999956</v>
      </c>
    </row>
    <row r="2737" spans="1:52" ht="13.5" customHeight="1">
      <c r="A2737" s="838">
        <f t="shared" si="1096"/>
        <v>26</v>
      </c>
      <c r="B2737" s="911" t="s">
        <v>51</v>
      </c>
      <c r="C2737" s="844" t="s">
        <v>66</v>
      </c>
      <c r="D2737" s="907">
        <v>100</v>
      </c>
      <c r="E2737" s="1060">
        <v>100</v>
      </c>
      <c r="F2737" s="1061"/>
      <c r="G2737" s="1120"/>
      <c r="H2737" s="1063">
        <v>0.5</v>
      </c>
      <c r="I2737" s="1077"/>
      <c r="J2737" s="1060">
        <f t="shared" si="1087"/>
        <v>50</v>
      </c>
      <c r="K2737" s="1065"/>
      <c r="L2737" s="1071"/>
      <c r="M2737" s="1119"/>
      <c r="N2737" s="1063"/>
      <c r="O2737" s="1060">
        <f t="shared" si="1102"/>
        <v>0</v>
      </c>
      <c r="P2737" s="1056"/>
      <c r="Q2737" s="1065"/>
      <c r="R2737" s="1100">
        <v>0.5</v>
      </c>
      <c r="S2737" s="1063"/>
      <c r="T2737" s="1079">
        <f t="shared" si="1088"/>
        <v>50</v>
      </c>
      <c r="U2737" s="1061">
        <f t="shared" si="1107"/>
        <v>0</v>
      </c>
      <c r="V2737" s="1071">
        <f t="shared" si="1100"/>
        <v>0</v>
      </c>
      <c r="W2737" s="1063">
        <f t="shared" si="1100"/>
        <v>1</v>
      </c>
      <c r="X2737" s="1063">
        <f t="shared" si="1100"/>
        <v>0</v>
      </c>
      <c r="Y2737" s="1060">
        <f t="shared" si="1100"/>
        <v>100</v>
      </c>
      <c r="Z2737" s="1080">
        <f t="shared" si="1097"/>
        <v>26</v>
      </c>
      <c r="AA2737" s="1081" t="str">
        <f t="shared" si="1094"/>
        <v>Tép khô</v>
      </c>
      <c r="AB2737" s="1082" t="str">
        <f t="shared" si="1094"/>
        <v>kg</v>
      </c>
      <c r="AC2737" s="1083">
        <f t="shared" si="1094"/>
        <v>100</v>
      </c>
      <c r="AD2737" s="1089">
        <f t="shared" si="1094"/>
        <v>100</v>
      </c>
      <c r="AE2737" s="1071">
        <f t="shared" si="1103"/>
        <v>0</v>
      </c>
      <c r="AF2737" s="1071">
        <f t="shared" si="1103"/>
        <v>0</v>
      </c>
      <c r="AG2737" s="1071">
        <f t="shared" si="1103"/>
        <v>0.39999999999999963</v>
      </c>
      <c r="AH2737" s="1071">
        <f t="shared" si="1103"/>
        <v>0</v>
      </c>
      <c r="AI2737" s="1060">
        <f t="shared" si="1095"/>
        <v>39.999999999999964</v>
      </c>
      <c r="AJ2737" s="1102">
        <f t="shared" si="1104"/>
        <v>0</v>
      </c>
      <c r="AK2737" s="1102">
        <f t="shared" si="1104"/>
        <v>0</v>
      </c>
      <c r="AL2737" s="1112">
        <v>5</v>
      </c>
      <c r="AM2737" s="1102">
        <f t="shared" si="1105"/>
        <v>0</v>
      </c>
      <c r="AN2737" s="1085">
        <f t="shared" si="1106"/>
        <v>500</v>
      </c>
      <c r="AO2737" s="1061">
        <f t="shared" si="1092"/>
        <v>0</v>
      </c>
      <c r="AP2737" s="1061">
        <f t="shared" si="1092"/>
        <v>0</v>
      </c>
      <c r="AQ2737" s="1061">
        <f t="shared" si="1092"/>
        <v>1</v>
      </c>
      <c r="AR2737" s="1061">
        <f t="shared" si="1092"/>
        <v>0</v>
      </c>
      <c r="AS2737" s="1061">
        <f t="shared" si="1092"/>
        <v>100</v>
      </c>
      <c r="AT2737" s="850">
        <f t="shared" si="1098"/>
        <v>0</v>
      </c>
      <c r="AU2737" s="4" t="s">
        <v>809</v>
      </c>
      <c r="AV2737" s="3"/>
      <c r="AW2737" s="3"/>
      <c r="AX2737" s="3"/>
      <c r="AY2737" s="3"/>
      <c r="AZ2737" s="913">
        <f>Y2783</f>
        <v>0</v>
      </c>
    </row>
    <row r="2738" spans="1:52" ht="13.5" customHeight="1">
      <c r="A2738" s="838">
        <f t="shared" si="1096"/>
        <v>27</v>
      </c>
      <c r="B2738" s="920" t="s">
        <v>854</v>
      </c>
      <c r="C2738" s="817" t="s">
        <v>66</v>
      </c>
      <c r="D2738" s="839">
        <v>50</v>
      </c>
      <c r="E2738" s="921">
        <v>50</v>
      </c>
      <c r="F2738" s="1061"/>
      <c r="G2738" s="1123"/>
      <c r="H2738" s="1063">
        <v>0.3</v>
      </c>
      <c r="I2738" s="1077"/>
      <c r="J2738" s="1060">
        <f t="shared" si="1087"/>
        <v>15</v>
      </c>
      <c r="K2738" s="1065"/>
      <c r="L2738" s="1124"/>
      <c r="M2738" s="1063">
        <v>0.6</v>
      </c>
      <c r="N2738" s="1063"/>
      <c r="O2738" s="1060">
        <f t="shared" si="1102"/>
        <v>30</v>
      </c>
      <c r="P2738" s="1093"/>
      <c r="Q2738" s="1065"/>
      <c r="R2738" s="1100">
        <v>0.6</v>
      </c>
      <c r="S2738" s="1062"/>
      <c r="T2738" s="1079">
        <f t="shared" si="1088"/>
        <v>30</v>
      </c>
      <c r="U2738" s="1061">
        <f t="shared" si="1107"/>
        <v>0</v>
      </c>
      <c r="V2738" s="1061">
        <f t="shared" si="1100"/>
        <v>0</v>
      </c>
      <c r="W2738" s="1063">
        <f t="shared" si="1100"/>
        <v>1.5</v>
      </c>
      <c r="X2738" s="1063">
        <f t="shared" si="1100"/>
        <v>0</v>
      </c>
      <c r="Y2738" s="1060">
        <f t="shared" si="1100"/>
        <v>75</v>
      </c>
      <c r="Z2738" s="1080">
        <f t="shared" si="1097"/>
        <v>27</v>
      </c>
      <c r="AA2738" s="1081" t="str">
        <f t="shared" si="1094"/>
        <v xml:space="preserve">ớt quả </v>
      </c>
      <c r="AB2738" s="1082" t="str">
        <f t="shared" si="1094"/>
        <v>kg</v>
      </c>
      <c r="AC2738" s="1083">
        <f t="shared" si="1094"/>
        <v>50</v>
      </c>
      <c r="AD2738" s="1089">
        <f t="shared" si="1094"/>
        <v>50</v>
      </c>
      <c r="AE2738" s="1071">
        <f t="shared" si="1103"/>
        <v>0</v>
      </c>
      <c r="AF2738" s="1071">
        <f t="shared" si="1103"/>
        <v>0</v>
      </c>
      <c r="AG2738" s="1071">
        <f t="shared" si="1103"/>
        <v>5.4</v>
      </c>
      <c r="AH2738" s="1071">
        <f t="shared" si="1103"/>
        <v>0</v>
      </c>
      <c r="AI2738" s="1060">
        <f t="shared" si="1095"/>
        <v>270</v>
      </c>
      <c r="AJ2738" s="1102">
        <f t="shared" si="1104"/>
        <v>0</v>
      </c>
      <c r="AK2738" s="1102">
        <f t="shared" si="1104"/>
        <v>0</v>
      </c>
      <c r="AL2738" s="1112"/>
      <c r="AM2738" s="1102">
        <f t="shared" si="1105"/>
        <v>0</v>
      </c>
      <c r="AN2738" s="1085">
        <f t="shared" si="1106"/>
        <v>0</v>
      </c>
      <c r="AO2738" s="1061">
        <f t="shared" si="1092"/>
        <v>0</v>
      </c>
      <c r="AP2738" s="1061">
        <f t="shared" si="1092"/>
        <v>0</v>
      </c>
      <c r="AQ2738" s="1061">
        <f t="shared" si="1092"/>
        <v>1.5</v>
      </c>
      <c r="AR2738" s="1061">
        <f t="shared" si="1092"/>
        <v>0</v>
      </c>
      <c r="AS2738" s="1061">
        <f t="shared" si="1092"/>
        <v>75</v>
      </c>
      <c r="AT2738" s="850">
        <f t="shared" si="1098"/>
        <v>0</v>
      </c>
      <c r="AU2738" s="893"/>
      <c r="AV2738" s="894"/>
      <c r="AW2738" s="894"/>
      <c r="AX2738" s="894"/>
      <c r="AY2738" s="894"/>
      <c r="AZ2738" s="917"/>
    </row>
    <row r="2739" spans="1:52" ht="13.5" customHeight="1">
      <c r="A2739" s="838">
        <f t="shared" si="1096"/>
        <v>28</v>
      </c>
      <c r="B2739" s="1052" t="s">
        <v>168</v>
      </c>
      <c r="C2739" s="817" t="s">
        <v>66</v>
      </c>
      <c r="D2739" s="839">
        <v>100</v>
      </c>
      <c r="E2739" s="921">
        <v>92</v>
      </c>
      <c r="F2739" s="1061"/>
      <c r="G2739" s="1086"/>
      <c r="H2739" s="1063"/>
      <c r="I2739" s="1077"/>
      <c r="J2739" s="1060">
        <f t="shared" si="1087"/>
        <v>0</v>
      </c>
      <c r="K2739" s="1061"/>
      <c r="L2739" s="1065"/>
      <c r="M2739" s="1063"/>
      <c r="N2739" s="1062"/>
      <c r="O2739" s="1060">
        <f t="shared" si="1102"/>
        <v>0</v>
      </c>
      <c r="P2739" s="1093"/>
      <c r="Q2739" s="1065">
        <v>5</v>
      </c>
      <c r="R2739" s="1100">
        <v>5</v>
      </c>
      <c r="S2739" s="1062"/>
      <c r="T2739" s="1079">
        <f t="shared" si="1088"/>
        <v>920</v>
      </c>
      <c r="U2739" s="1061">
        <f t="shared" si="1107"/>
        <v>0</v>
      </c>
      <c r="V2739" s="1061">
        <f t="shared" si="1100"/>
        <v>5</v>
      </c>
      <c r="W2739" s="1063">
        <f t="shared" si="1100"/>
        <v>5</v>
      </c>
      <c r="X2739" s="1062">
        <f t="shared" si="1100"/>
        <v>0</v>
      </c>
      <c r="Y2739" s="1060">
        <f t="shared" si="1100"/>
        <v>920</v>
      </c>
      <c r="Z2739" s="1080">
        <f t="shared" si="1097"/>
        <v>28</v>
      </c>
      <c r="AA2739" s="1126" t="str">
        <f t="shared" si="1094"/>
        <v>Thịt gà mía</v>
      </c>
      <c r="AB2739" s="1082" t="str">
        <f t="shared" si="1094"/>
        <v>kg</v>
      </c>
      <c r="AC2739" s="1083">
        <f t="shared" si="1094"/>
        <v>100</v>
      </c>
      <c r="AD2739" s="1089">
        <f t="shared" si="1094"/>
        <v>92</v>
      </c>
      <c r="AE2739" s="1071">
        <f t="shared" si="1103"/>
        <v>0</v>
      </c>
      <c r="AF2739" s="1071">
        <f t="shared" si="1103"/>
        <v>0</v>
      </c>
      <c r="AG2739" s="1071">
        <f t="shared" si="1103"/>
        <v>0</v>
      </c>
      <c r="AH2739" s="1071">
        <f t="shared" si="1103"/>
        <v>0</v>
      </c>
      <c r="AI2739" s="1060">
        <f t="shared" si="1095"/>
        <v>0</v>
      </c>
      <c r="AJ2739" s="1102">
        <f t="shared" si="1104"/>
        <v>0</v>
      </c>
      <c r="AK2739" s="1102">
        <f t="shared" si="1104"/>
        <v>5</v>
      </c>
      <c r="AL2739" s="1102">
        <f t="shared" si="1104"/>
        <v>5</v>
      </c>
      <c r="AM2739" s="1102">
        <f t="shared" si="1105"/>
        <v>0</v>
      </c>
      <c r="AN2739" s="1085">
        <f t="shared" si="1106"/>
        <v>920</v>
      </c>
      <c r="AO2739" s="1061">
        <f t="shared" si="1092"/>
        <v>0</v>
      </c>
      <c r="AP2739" s="1061">
        <f t="shared" si="1092"/>
        <v>5</v>
      </c>
      <c r="AQ2739" s="1061">
        <f t="shared" si="1092"/>
        <v>5</v>
      </c>
      <c r="AR2739" s="1061">
        <f t="shared" si="1092"/>
        <v>0</v>
      </c>
      <c r="AS2739" s="1061">
        <f t="shared" si="1092"/>
        <v>920</v>
      </c>
      <c r="AT2739" s="850">
        <f t="shared" si="1098"/>
        <v>80</v>
      </c>
      <c r="AU2739" s="893"/>
      <c r="AV2739" s="894"/>
      <c r="AW2739" s="894"/>
      <c r="AX2739" s="894"/>
      <c r="AY2739" s="894"/>
      <c r="AZ2739" s="918"/>
    </row>
    <row r="2740" spans="1:52" ht="13.5" customHeight="1">
      <c r="A2740" s="838">
        <f t="shared" si="1096"/>
        <v>29</v>
      </c>
      <c r="B2740" s="1052" t="s">
        <v>925</v>
      </c>
      <c r="C2740" s="817" t="s">
        <v>66</v>
      </c>
      <c r="D2740" s="839">
        <v>125</v>
      </c>
      <c r="E2740" s="921">
        <v>125</v>
      </c>
      <c r="F2740" s="1061"/>
      <c r="G2740" s="1090">
        <v>3</v>
      </c>
      <c r="H2740" s="1063"/>
      <c r="I2740" s="1077"/>
      <c r="J2740" s="1060">
        <f t="shared" si="1087"/>
        <v>375</v>
      </c>
      <c r="K2740" s="1061"/>
      <c r="L2740" s="1065"/>
      <c r="M2740" s="1063">
        <v>4</v>
      </c>
      <c r="N2740" s="1127"/>
      <c r="O2740" s="1060">
        <f t="shared" si="1102"/>
        <v>500</v>
      </c>
      <c r="P2740" s="1056"/>
      <c r="Q2740" s="1065">
        <v>3.5</v>
      </c>
      <c r="R2740" s="1100">
        <v>7</v>
      </c>
      <c r="S2740" s="1062"/>
      <c r="T2740" s="1079">
        <f t="shared" si="1088"/>
        <v>1312.5</v>
      </c>
      <c r="U2740" s="1061">
        <f t="shared" si="1107"/>
        <v>0</v>
      </c>
      <c r="V2740" s="1061">
        <f t="shared" si="1100"/>
        <v>6.5</v>
      </c>
      <c r="W2740" s="1063">
        <f t="shared" si="1100"/>
        <v>11</v>
      </c>
      <c r="X2740" s="1062">
        <f t="shared" si="1100"/>
        <v>0</v>
      </c>
      <c r="Y2740" s="1060">
        <f t="shared" si="1100"/>
        <v>2187.5</v>
      </c>
      <c r="Z2740" s="1080">
        <f t="shared" si="1097"/>
        <v>29</v>
      </c>
      <c r="AA2740" s="1126" t="str">
        <f t="shared" si="1094"/>
        <v>Thịt ĐL</v>
      </c>
      <c r="AB2740" s="1082" t="str">
        <f t="shared" si="1094"/>
        <v>kg</v>
      </c>
      <c r="AC2740" s="1083">
        <f t="shared" si="1094"/>
        <v>125</v>
      </c>
      <c r="AD2740" s="1089">
        <f t="shared" si="1094"/>
        <v>125</v>
      </c>
      <c r="AE2740" s="1071">
        <f t="shared" si="1103"/>
        <v>0</v>
      </c>
      <c r="AF2740" s="1071">
        <f t="shared" si="1103"/>
        <v>0</v>
      </c>
      <c r="AG2740" s="1071">
        <f t="shared" si="1103"/>
        <v>0</v>
      </c>
      <c r="AH2740" s="1071">
        <f t="shared" si="1103"/>
        <v>0</v>
      </c>
      <c r="AI2740" s="1060">
        <f t="shared" si="1095"/>
        <v>0</v>
      </c>
      <c r="AJ2740" s="1102">
        <f t="shared" si="1104"/>
        <v>0</v>
      </c>
      <c r="AK2740" s="1102">
        <f t="shared" si="1104"/>
        <v>6.5</v>
      </c>
      <c r="AL2740" s="1102">
        <f t="shared" si="1104"/>
        <v>11</v>
      </c>
      <c r="AM2740" s="1102">
        <f t="shared" si="1105"/>
        <v>0</v>
      </c>
      <c r="AN2740" s="1085">
        <f t="shared" si="1106"/>
        <v>2187.5</v>
      </c>
      <c r="AO2740" s="1061">
        <f t="shared" si="1092"/>
        <v>0</v>
      </c>
      <c r="AP2740" s="1061">
        <f t="shared" si="1092"/>
        <v>6.5</v>
      </c>
      <c r="AQ2740" s="1061">
        <f t="shared" si="1092"/>
        <v>11</v>
      </c>
      <c r="AR2740" s="1061">
        <f t="shared" si="1092"/>
        <v>0</v>
      </c>
      <c r="AS2740" s="1061">
        <f t="shared" si="1092"/>
        <v>2187.5</v>
      </c>
      <c r="AT2740" s="850">
        <f t="shared" si="1098"/>
        <v>0</v>
      </c>
      <c r="AU2740" s="893"/>
      <c r="AV2740" s="894"/>
      <c r="AW2740" s="894"/>
      <c r="AX2740" s="894"/>
      <c r="AY2740" s="894"/>
      <c r="AZ2740" s="918"/>
    </row>
    <row r="2741" spans="1:52" ht="13.5" customHeight="1">
      <c r="A2741" s="838">
        <f t="shared" si="1096"/>
        <v>30</v>
      </c>
      <c r="B2741" s="1052" t="s">
        <v>53</v>
      </c>
      <c r="C2741" s="817" t="s">
        <v>66</v>
      </c>
      <c r="D2741" s="839">
        <v>40</v>
      </c>
      <c r="E2741" s="921">
        <v>38</v>
      </c>
      <c r="F2741" s="1061"/>
      <c r="G2741" s="1090"/>
      <c r="H2741" s="1063"/>
      <c r="I2741" s="1128"/>
      <c r="J2741" s="1060">
        <f t="shared" si="1087"/>
        <v>0</v>
      </c>
      <c r="K2741" s="1065"/>
      <c r="L2741" s="1065">
        <v>6</v>
      </c>
      <c r="M2741" s="1119">
        <v>8</v>
      </c>
      <c r="N2741" s="1063"/>
      <c r="O2741" s="1060">
        <f t="shared" si="1102"/>
        <v>532</v>
      </c>
      <c r="P2741" s="1056"/>
      <c r="Q2741" s="1065"/>
      <c r="R2741" s="1100">
        <v>9</v>
      </c>
      <c r="S2741" s="1063" t="s">
        <v>888</v>
      </c>
      <c r="T2741" s="1079">
        <f t="shared" si="1088"/>
        <v>342</v>
      </c>
      <c r="U2741" s="1061">
        <f t="shared" si="1107"/>
        <v>0</v>
      </c>
      <c r="V2741" s="1061">
        <f t="shared" si="1100"/>
        <v>6</v>
      </c>
      <c r="W2741" s="1063">
        <f t="shared" si="1100"/>
        <v>17</v>
      </c>
      <c r="X2741" s="1063">
        <f t="shared" si="1100"/>
        <v>0</v>
      </c>
      <c r="Y2741" s="1060">
        <f t="shared" si="1100"/>
        <v>874</v>
      </c>
      <c r="Z2741" s="1080">
        <f t="shared" si="1097"/>
        <v>30</v>
      </c>
      <c r="AA2741" s="1126" t="str">
        <f t="shared" si="1094"/>
        <v>Cá trôi</v>
      </c>
      <c r="AB2741" s="1082" t="str">
        <f t="shared" si="1094"/>
        <v>kg</v>
      </c>
      <c r="AC2741" s="1083">
        <f t="shared" si="1094"/>
        <v>40</v>
      </c>
      <c r="AD2741" s="1089">
        <f t="shared" si="1094"/>
        <v>38</v>
      </c>
      <c r="AE2741" s="1071">
        <f t="shared" si="1103"/>
        <v>0</v>
      </c>
      <c r="AF2741" s="1071">
        <f t="shared" si="1103"/>
        <v>0</v>
      </c>
      <c r="AG2741" s="1071">
        <f t="shared" si="1103"/>
        <v>0</v>
      </c>
      <c r="AH2741" s="1071">
        <f t="shared" si="1103"/>
        <v>0</v>
      </c>
      <c r="AI2741" s="1060">
        <f t="shared" si="1095"/>
        <v>0</v>
      </c>
      <c r="AJ2741" s="1102">
        <f t="shared" si="1104"/>
        <v>0</v>
      </c>
      <c r="AK2741" s="1102">
        <f t="shared" si="1104"/>
        <v>6</v>
      </c>
      <c r="AL2741" s="1102">
        <f t="shared" si="1104"/>
        <v>17</v>
      </c>
      <c r="AM2741" s="1102">
        <f t="shared" si="1105"/>
        <v>0</v>
      </c>
      <c r="AN2741" s="1085">
        <f t="shared" si="1106"/>
        <v>874</v>
      </c>
      <c r="AO2741" s="1061">
        <f t="shared" si="1092"/>
        <v>0</v>
      </c>
      <c r="AP2741" s="1061">
        <f t="shared" si="1092"/>
        <v>6</v>
      </c>
      <c r="AQ2741" s="1061">
        <f t="shared" si="1092"/>
        <v>17</v>
      </c>
      <c r="AR2741" s="1061">
        <f t="shared" si="1092"/>
        <v>0</v>
      </c>
      <c r="AS2741" s="1061">
        <f t="shared" si="1092"/>
        <v>874</v>
      </c>
      <c r="AT2741" s="850">
        <f t="shared" si="1098"/>
        <v>46</v>
      </c>
      <c r="AU2741" s="893"/>
      <c r="AV2741" s="894"/>
      <c r="AW2741" s="894"/>
      <c r="AX2741" s="894"/>
      <c r="AY2741" s="894"/>
      <c r="AZ2741" s="918"/>
    </row>
    <row r="2742" spans="1:52" ht="13.5" customHeight="1">
      <c r="A2742" s="838">
        <f t="shared" si="1096"/>
        <v>31</v>
      </c>
      <c r="B2742" s="1053" t="s">
        <v>195</v>
      </c>
      <c r="C2742" s="817" t="s">
        <v>786</v>
      </c>
      <c r="D2742" s="839">
        <v>125</v>
      </c>
      <c r="E2742" s="921">
        <v>125</v>
      </c>
      <c r="F2742" s="1061"/>
      <c r="G2742" s="1086"/>
      <c r="H2742" s="1063" t="s">
        <v>883</v>
      </c>
      <c r="I2742" s="1077" t="s">
        <v>883</v>
      </c>
      <c r="J2742" s="1060">
        <f t="shared" si="1087"/>
        <v>0</v>
      </c>
      <c r="K2742" s="1065"/>
      <c r="L2742" s="1065">
        <v>2.5</v>
      </c>
      <c r="M2742" s="1063"/>
      <c r="N2742" s="1063"/>
      <c r="O2742" s="1060">
        <f t="shared" si="1102"/>
        <v>312.5</v>
      </c>
      <c r="P2742" s="1093"/>
      <c r="Q2742" s="1065"/>
      <c r="R2742" s="1100"/>
      <c r="S2742" s="1063"/>
      <c r="T2742" s="1079">
        <f t="shared" si="1088"/>
        <v>0</v>
      </c>
      <c r="U2742" s="1061">
        <f t="shared" si="1107"/>
        <v>0</v>
      </c>
      <c r="V2742" s="1061">
        <f t="shared" si="1100"/>
        <v>2.5</v>
      </c>
      <c r="W2742" s="1063">
        <f t="shared" si="1100"/>
        <v>0</v>
      </c>
      <c r="X2742" s="1063">
        <f t="shared" si="1100"/>
        <v>0</v>
      </c>
      <c r="Y2742" s="1060">
        <f t="shared" si="1100"/>
        <v>312.5</v>
      </c>
      <c r="Z2742" s="1080">
        <f t="shared" si="1097"/>
        <v>31</v>
      </c>
      <c r="AA2742" s="1126" t="str">
        <f t="shared" si="1094"/>
        <v>Giò nạc</v>
      </c>
      <c r="AB2742" s="1082" t="str">
        <f t="shared" si="1094"/>
        <v>quả</v>
      </c>
      <c r="AC2742" s="1083">
        <f t="shared" si="1094"/>
        <v>125</v>
      </c>
      <c r="AD2742" s="1089">
        <f t="shared" si="1094"/>
        <v>125</v>
      </c>
      <c r="AE2742" s="1071">
        <f t="shared" si="1103"/>
        <v>0</v>
      </c>
      <c r="AF2742" s="1071">
        <f t="shared" si="1103"/>
        <v>0</v>
      </c>
      <c r="AG2742" s="1071">
        <f t="shared" si="1103"/>
        <v>0</v>
      </c>
      <c r="AH2742" s="1071">
        <f t="shared" si="1103"/>
        <v>0</v>
      </c>
      <c r="AI2742" s="1060">
        <f t="shared" si="1095"/>
        <v>0</v>
      </c>
      <c r="AJ2742" s="1102">
        <f t="shared" si="1104"/>
        <v>0</v>
      </c>
      <c r="AK2742" s="1102">
        <f t="shared" si="1104"/>
        <v>2.5</v>
      </c>
      <c r="AL2742" s="1102">
        <f t="shared" si="1104"/>
        <v>0</v>
      </c>
      <c r="AM2742" s="1102">
        <f t="shared" si="1105"/>
        <v>0</v>
      </c>
      <c r="AN2742" s="1085">
        <f t="shared" si="1106"/>
        <v>312.5</v>
      </c>
      <c r="AO2742" s="1061">
        <f t="shared" si="1092"/>
        <v>0</v>
      </c>
      <c r="AP2742" s="1061">
        <f t="shared" si="1092"/>
        <v>2.5</v>
      </c>
      <c r="AQ2742" s="1061">
        <f t="shared" si="1092"/>
        <v>0</v>
      </c>
      <c r="AR2742" s="1061">
        <f t="shared" si="1092"/>
        <v>0</v>
      </c>
      <c r="AS2742" s="1061">
        <f t="shared" si="1092"/>
        <v>312.5</v>
      </c>
      <c r="AT2742" s="850">
        <f t="shared" si="1098"/>
        <v>0</v>
      </c>
      <c r="AU2742" s="922"/>
      <c r="AV2742" s="861"/>
      <c r="AW2742" s="861"/>
      <c r="AX2742" s="861"/>
      <c r="AY2742" s="861"/>
      <c r="AZ2742" s="851"/>
    </row>
    <row r="2743" spans="1:52" ht="13.5" customHeight="1">
      <c r="A2743" s="838">
        <f t="shared" si="1096"/>
        <v>32</v>
      </c>
      <c r="B2743" s="1052" t="s">
        <v>3</v>
      </c>
      <c r="C2743" s="817" t="s">
        <v>66</v>
      </c>
      <c r="D2743" s="839">
        <v>12</v>
      </c>
      <c r="E2743" s="921">
        <v>12</v>
      </c>
      <c r="F2743" s="1061"/>
      <c r="G2743" s="1086"/>
      <c r="H2743" s="1129"/>
      <c r="I2743" s="1091"/>
      <c r="J2743" s="1060">
        <f t="shared" si="1087"/>
        <v>0</v>
      </c>
      <c r="K2743" s="1061"/>
      <c r="L2743" s="1065">
        <v>7</v>
      </c>
      <c r="M2743" s="1063">
        <v>7</v>
      </c>
      <c r="N2743" s="1063"/>
      <c r="O2743" s="1060">
        <f t="shared" si="1102"/>
        <v>168</v>
      </c>
      <c r="P2743" s="1093"/>
      <c r="Q2743" s="1065"/>
      <c r="R2743" s="1100"/>
      <c r="S2743" s="1063"/>
      <c r="T2743" s="1079">
        <f t="shared" si="1088"/>
        <v>0</v>
      </c>
      <c r="U2743" s="1061">
        <f t="shared" si="1107"/>
        <v>0</v>
      </c>
      <c r="V2743" s="1061">
        <f t="shared" si="1100"/>
        <v>7</v>
      </c>
      <c r="W2743" s="1063">
        <f t="shared" si="1100"/>
        <v>7</v>
      </c>
      <c r="X2743" s="1063">
        <f t="shared" si="1100"/>
        <v>0</v>
      </c>
      <c r="Y2743" s="1060">
        <f t="shared" si="1100"/>
        <v>168</v>
      </c>
      <c r="Z2743" s="1080">
        <f t="shared" si="1097"/>
        <v>32</v>
      </c>
      <c r="AA2743" s="1126" t="str">
        <f t="shared" si="1094"/>
        <v>Đậu phụ</v>
      </c>
      <c r="AB2743" s="1082" t="str">
        <f t="shared" si="1094"/>
        <v>kg</v>
      </c>
      <c r="AC2743" s="1083">
        <f t="shared" si="1094"/>
        <v>12</v>
      </c>
      <c r="AD2743" s="1089">
        <f t="shared" si="1094"/>
        <v>12</v>
      </c>
      <c r="AE2743" s="1071">
        <f t="shared" si="1103"/>
        <v>0</v>
      </c>
      <c r="AF2743" s="1071">
        <f t="shared" si="1103"/>
        <v>0</v>
      </c>
      <c r="AG2743" s="1071">
        <f t="shared" si="1103"/>
        <v>0</v>
      </c>
      <c r="AH2743" s="1071">
        <f t="shared" si="1103"/>
        <v>0</v>
      </c>
      <c r="AI2743" s="1060">
        <f t="shared" si="1095"/>
        <v>0</v>
      </c>
      <c r="AJ2743" s="1102">
        <f t="shared" si="1104"/>
        <v>0</v>
      </c>
      <c r="AK2743" s="1102">
        <f t="shared" si="1104"/>
        <v>7</v>
      </c>
      <c r="AL2743" s="1102">
        <f t="shared" si="1104"/>
        <v>7</v>
      </c>
      <c r="AM2743" s="1102">
        <f t="shared" si="1105"/>
        <v>0</v>
      </c>
      <c r="AN2743" s="1085">
        <f t="shared" si="1106"/>
        <v>168</v>
      </c>
      <c r="AO2743" s="1061">
        <f t="shared" si="1092"/>
        <v>0</v>
      </c>
      <c r="AP2743" s="1061">
        <f t="shared" si="1092"/>
        <v>7</v>
      </c>
      <c r="AQ2743" s="1061">
        <f t="shared" si="1092"/>
        <v>7</v>
      </c>
      <c r="AR2743" s="1061">
        <f t="shared" si="1092"/>
        <v>0</v>
      </c>
      <c r="AS2743" s="1061">
        <f t="shared" si="1092"/>
        <v>168</v>
      </c>
      <c r="AT2743" s="850">
        <f t="shared" si="1098"/>
        <v>0</v>
      </c>
      <c r="AU2743" s="922"/>
      <c r="AV2743" s="861"/>
      <c r="AW2743" s="861"/>
      <c r="AX2743" s="861"/>
      <c r="AY2743" s="861"/>
      <c r="AZ2743" s="851"/>
    </row>
    <row r="2744" spans="1:52" ht="13.5" customHeight="1">
      <c r="A2744" s="838">
        <f t="shared" si="1096"/>
        <v>33</v>
      </c>
      <c r="B2744" s="1052" t="s">
        <v>16</v>
      </c>
      <c r="C2744" s="817" t="s">
        <v>66</v>
      </c>
      <c r="D2744" s="839">
        <v>145</v>
      </c>
      <c r="E2744" s="921">
        <v>145</v>
      </c>
      <c r="F2744" s="1061"/>
      <c r="G2744" s="1090"/>
      <c r="H2744" s="1063"/>
      <c r="I2744" s="1077"/>
      <c r="J2744" s="1060">
        <f t="shared" si="1087"/>
        <v>0</v>
      </c>
      <c r="K2744" s="1061"/>
      <c r="L2744" s="1065">
        <v>2.5</v>
      </c>
      <c r="M2744" s="1063"/>
      <c r="N2744" s="1063"/>
      <c r="O2744" s="1060">
        <f t="shared" si="1102"/>
        <v>362.5</v>
      </c>
      <c r="P2744" s="1093"/>
      <c r="Q2744" s="1065"/>
      <c r="R2744" s="1100"/>
      <c r="S2744" s="1063"/>
      <c r="T2744" s="1079">
        <f t="shared" si="1088"/>
        <v>0</v>
      </c>
      <c r="U2744" s="1061">
        <f t="shared" si="1107"/>
        <v>0</v>
      </c>
      <c r="V2744" s="1061">
        <f t="shared" si="1100"/>
        <v>2.5</v>
      </c>
      <c r="W2744" s="1063">
        <f t="shared" si="1100"/>
        <v>0</v>
      </c>
      <c r="X2744" s="1063">
        <f t="shared" si="1100"/>
        <v>0</v>
      </c>
      <c r="Y2744" s="1060">
        <f t="shared" si="1100"/>
        <v>362.5</v>
      </c>
      <c r="Z2744" s="1080">
        <f t="shared" si="1097"/>
        <v>33</v>
      </c>
      <c r="AA2744" s="1126" t="str">
        <f t="shared" si="1094"/>
        <v>Thịt nạc</v>
      </c>
      <c r="AB2744" s="1082" t="str">
        <f t="shared" si="1094"/>
        <v>kg</v>
      </c>
      <c r="AC2744" s="1083">
        <f t="shared" si="1094"/>
        <v>145</v>
      </c>
      <c r="AD2744" s="1089">
        <f t="shared" si="1094"/>
        <v>145</v>
      </c>
      <c r="AE2744" s="1071">
        <f t="shared" si="1103"/>
        <v>0</v>
      </c>
      <c r="AF2744" s="1071">
        <f t="shared" si="1103"/>
        <v>0</v>
      </c>
      <c r="AG2744" s="1071">
        <f t="shared" si="1103"/>
        <v>0</v>
      </c>
      <c r="AH2744" s="1071">
        <f t="shared" si="1103"/>
        <v>0</v>
      </c>
      <c r="AI2744" s="1060">
        <f t="shared" si="1095"/>
        <v>0</v>
      </c>
      <c r="AJ2744" s="1102">
        <f t="shared" si="1104"/>
        <v>0</v>
      </c>
      <c r="AK2744" s="1102">
        <f t="shared" si="1104"/>
        <v>2.5</v>
      </c>
      <c r="AL2744" s="1102">
        <f t="shared" si="1104"/>
        <v>0</v>
      </c>
      <c r="AM2744" s="1102">
        <f t="shared" si="1105"/>
        <v>0</v>
      </c>
      <c r="AN2744" s="1085">
        <f t="shared" si="1106"/>
        <v>362.5</v>
      </c>
      <c r="AO2744" s="1061">
        <f t="shared" si="1092"/>
        <v>0</v>
      </c>
      <c r="AP2744" s="1061">
        <f t="shared" si="1092"/>
        <v>2.5</v>
      </c>
      <c r="AQ2744" s="1061">
        <f t="shared" si="1092"/>
        <v>0</v>
      </c>
      <c r="AR2744" s="1061">
        <f t="shared" si="1092"/>
        <v>0</v>
      </c>
      <c r="AS2744" s="1061">
        <f t="shared" si="1092"/>
        <v>362.5</v>
      </c>
      <c r="AT2744" s="850">
        <f t="shared" si="1098"/>
        <v>0</v>
      </c>
      <c r="AU2744" s="922"/>
      <c r="AV2744" s="861"/>
      <c r="AW2744" s="861"/>
      <c r="AX2744" s="861"/>
      <c r="AY2744" s="861"/>
      <c r="AZ2744" s="851"/>
    </row>
    <row r="2745" spans="1:52" ht="13.5" customHeight="1">
      <c r="A2745" s="838">
        <f t="shared" si="1096"/>
        <v>34</v>
      </c>
      <c r="B2745" s="1052" t="s">
        <v>132</v>
      </c>
      <c r="C2745" s="817" t="s">
        <v>66</v>
      </c>
      <c r="D2745" s="839">
        <v>70</v>
      </c>
      <c r="E2745" s="921">
        <v>63</v>
      </c>
      <c r="F2745" s="1061"/>
      <c r="G2745" s="1090"/>
      <c r="H2745" s="1063"/>
      <c r="I2745" s="1077"/>
      <c r="J2745" s="1060">
        <f t="shared" si="1087"/>
        <v>0</v>
      </c>
      <c r="K2745" s="1061"/>
      <c r="L2745" s="1065">
        <v>5</v>
      </c>
      <c r="M2745" s="1063"/>
      <c r="N2745" s="1063"/>
      <c r="O2745" s="1060">
        <f t="shared" si="1102"/>
        <v>315</v>
      </c>
      <c r="P2745" s="1093"/>
      <c r="Q2745" s="1065"/>
      <c r="R2745" s="1100"/>
      <c r="S2745" s="1063"/>
      <c r="T2745" s="1079">
        <f t="shared" si="1088"/>
        <v>0</v>
      </c>
      <c r="U2745" s="1061">
        <f t="shared" si="1107"/>
        <v>0</v>
      </c>
      <c r="V2745" s="1061">
        <f t="shared" si="1100"/>
        <v>5</v>
      </c>
      <c r="W2745" s="1063">
        <f t="shared" si="1100"/>
        <v>0</v>
      </c>
      <c r="X2745" s="1063">
        <f t="shared" si="1100"/>
        <v>0</v>
      </c>
      <c r="Y2745" s="1060">
        <f t="shared" si="1100"/>
        <v>315</v>
      </c>
      <c r="Z2745" s="1080">
        <f t="shared" si="1097"/>
        <v>34</v>
      </c>
      <c r="AA2745" s="1126" t="str">
        <f t="shared" si="1094"/>
        <v>Thịt vịt</v>
      </c>
      <c r="AB2745" s="1082" t="str">
        <f t="shared" si="1094"/>
        <v>kg</v>
      </c>
      <c r="AC2745" s="1083">
        <f t="shared" si="1094"/>
        <v>70</v>
      </c>
      <c r="AD2745" s="1089">
        <f t="shared" si="1094"/>
        <v>63</v>
      </c>
      <c r="AE2745" s="1071">
        <f t="shared" ref="AE2745:AH2757" si="1108">AE2663+AJ2663-AO2663</f>
        <v>0</v>
      </c>
      <c r="AF2745" s="1071">
        <f t="shared" si="1108"/>
        <v>0</v>
      </c>
      <c r="AG2745" s="1071">
        <f t="shared" si="1108"/>
        <v>0</v>
      </c>
      <c r="AH2745" s="1071">
        <f t="shared" si="1108"/>
        <v>0</v>
      </c>
      <c r="AI2745" s="1060">
        <f t="shared" si="1095"/>
        <v>0</v>
      </c>
      <c r="AJ2745" s="1102">
        <f t="shared" si="1104"/>
        <v>0</v>
      </c>
      <c r="AK2745" s="1102">
        <f t="shared" si="1104"/>
        <v>5</v>
      </c>
      <c r="AL2745" s="1102">
        <f t="shared" si="1104"/>
        <v>0</v>
      </c>
      <c r="AM2745" s="1102">
        <f t="shared" si="1105"/>
        <v>0</v>
      </c>
      <c r="AN2745" s="1085">
        <f t="shared" si="1106"/>
        <v>315</v>
      </c>
      <c r="AO2745" s="1061">
        <f t="shared" si="1092"/>
        <v>0</v>
      </c>
      <c r="AP2745" s="1061">
        <f t="shared" si="1092"/>
        <v>5</v>
      </c>
      <c r="AQ2745" s="1061">
        <f t="shared" si="1092"/>
        <v>0</v>
      </c>
      <c r="AR2745" s="1061">
        <f t="shared" si="1092"/>
        <v>0</v>
      </c>
      <c r="AS2745" s="1061">
        <f t="shared" si="1092"/>
        <v>315</v>
      </c>
      <c r="AT2745" s="850">
        <f t="shared" si="1098"/>
        <v>35</v>
      </c>
      <c r="AU2745" s="922"/>
      <c r="AV2745" s="861"/>
      <c r="AW2745" s="861"/>
      <c r="AX2745" s="861"/>
      <c r="AY2745" s="861"/>
      <c r="AZ2745" s="851"/>
    </row>
    <row r="2746" spans="1:52" ht="13.5" customHeight="1">
      <c r="A2746" s="838">
        <f t="shared" si="1096"/>
        <v>35</v>
      </c>
      <c r="B2746" s="1053" t="s">
        <v>140</v>
      </c>
      <c r="C2746" s="817" t="s">
        <v>66</v>
      </c>
      <c r="D2746" s="924">
        <v>45</v>
      </c>
      <c r="E2746" s="1114">
        <v>40</v>
      </c>
      <c r="F2746" s="1061"/>
      <c r="G2746" s="1120"/>
      <c r="H2746" s="1063"/>
      <c r="I2746" s="1077"/>
      <c r="J2746" s="1060">
        <f t="shared" si="1087"/>
        <v>0</v>
      </c>
      <c r="K2746" s="1103"/>
      <c r="L2746" s="1065"/>
      <c r="M2746" s="1062"/>
      <c r="N2746" s="1063"/>
      <c r="O2746" s="1060">
        <f t="shared" si="1102"/>
        <v>0</v>
      </c>
      <c r="P2746" s="1056"/>
      <c r="Q2746" s="1071">
        <v>2.5</v>
      </c>
      <c r="R2746" s="1131"/>
      <c r="S2746" s="1118"/>
      <c r="T2746" s="1079">
        <f t="shared" si="1088"/>
        <v>100</v>
      </c>
      <c r="U2746" s="1061">
        <f t="shared" si="1107"/>
        <v>0</v>
      </c>
      <c r="V2746" s="1071">
        <f t="shared" si="1100"/>
        <v>2.5</v>
      </c>
      <c r="W2746" s="1063">
        <f t="shared" si="1100"/>
        <v>0</v>
      </c>
      <c r="X2746" s="1063">
        <f t="shared" si="1100"/>
        <v>0</v>
      </c>
      <c r="Y2746" s="1060">
        <f t="shared" si="1100"/>
        <v>100</v>
      </c>
      <c r="Z2746" s="1080">
        <f t="shared" si="1097"/>
        <v>35</v>
      </c>
      <c r="AA2746" s="1126" t="str">
        <f t="shared" si="1094"/>
        <v>Trứng gà</v>
      </c>
      <c r="AB2746" s="1082" t="str">
        <f t="shared" si="1094"/>
        <v>kg</v>
      </c>
      <c r="AC2746" s="1083">
        <f t="shared" si="1094"/>
        <v>45</v>
      </c>
      <c r="AD2746" s="1089">
        <f t="shared" si="1094"/>
        <v>40</v>
      </c>
      <c r="AE2746" s="1071">
        <f t="shared" si="1108"/>
        <v>0</v>
      </c>
      <c r="AF2746" s="1071">
        <f t="shared" si="1108"/>
        <v>0</v>
      </c>
      <c r="AG2746" s="1071">
        <f t="shared" si="1108"/>
        <v>0</v>
      </c>
      <c r="AH2746" s="1071">
        <f t="shared" si="1108"/>
        <v>0</v>
      </c>
      <c r="AI2746" s="1060">
        <f t="shared" si="1095"/>
        <v>0</v>
      </c>
      <c r="AJ2746" s="1102">
        <f t="shared" si="1104"/>
        <v>0</v>
      </c>
      <c r="AK2746" s="1102">
        <f t="shared" si="1104"/>
        <v>2.5</v>
      </c>
      <c r="AL2746" s="1102">
        <f t="shared" si="1104"/>
        <v>0</v>
      </c>
      <c r="AM2746" s="1102">
        <f t="shared" si="1105"/>
        <v>0</v>
      </c>
      <c r="AN2746" s="1085">
        <f t="shared" si="1106"/>
        <v>100</v>
      </c>
      <c r="AO2746" s="1061">
        <f t="shared" si="1092"/>
        <v>0</v>
      </c>
      <c r="AP2746" s="1061">
        <f t="shared" si="1092"/>
        <v>2.5</v>
      </c>
      <c r="AQ2746" s="1061">
        <f t="shared" si="1092"/>
        <v>0</v>
      </c>
      <c r="AR2746" s="1061">
        <f t="shared" si="1092"/>
        <v>0</v>
      </c>
      <c r="AS2746" s="1061">
        <f t="shared" si="1092"/>
        <v>100</v>
      </c>
      <c r="AT2746" s="850">
        <f t="shared" si="1098"/>
        <v>12.5</v>
      </c>
      <c r="AU2746" s="922"/>
      <c r="AV2746" s="861"/>
      <c r="AW2746" s="861"/>
      <c r="AX2746" s="861"/>
      <c r="AY2746" s="861"/>
      <c r="AZ2746" s="851"/>
    </row>
    <row r="2747" spans="1:52" ht="13.5" customHeight="1">
      <c r="A2747" s="838">
        <f t="shared" si="1096"/>
        <v>36</v>
      </c>
      <c r="B2747" s="1053" t="s">
        <v>203</v>
      </c>
      <c r="C2747" s="817" t="s">
        <v>66</v>
      </c>
      <c r="D2747" s="839">
        <v>65</v>
      </c>
      <c r="E2747" s="921">
        <v>65</v>
      </c>
      <c r="F2747" s="1061"/>
      <c r="G2747" s="1120"/>
      <c r="H2747" s="1063"/>
      <c r="I2747" s="1077"/>
      <c r="J2747" s="1060">
        <f t="shared" si="1087"/>
        <v>0</v>
      </c>
      <c r="K2747" s="1061"/>
      <c r="L2747" s="1065"/>
      <c r="M2747" s="1062"/>
      <c r="N2747" s="1063"/>
      <c r="O2747" s="1060">
        <f t="shared" si="1102"/>
        <v>0</v>
      </c>
      <c r="P2747" s="1093"/>
      <c r="Q2747" s="1065">
        <v>5</v>
      </c>
      <c r="R2747" s="1131"/>
      <c r="S2747" s="1063"/>
      <c r="T2747" s="1079">
        <f t="shared" si="1088"/>
        <v>325</v>
      </c>
      <c r="U2747" s="1061">
        <f t="shared" si="1107"/>
        <v>0</v>
      </c>
      <c r="V2747" s="1061">
        <f t="shared" si="1100"/>
        <v>5</v>
      </c>
      <c r="W2747" s="1063">
        <f t="shared" si="1100"/>
        <v>0</v>
      </c>
      <c r="X2747" s="1063">
        <f t="shared" si="1100"/>
        <v>0</v>
      </c>
      <c r="Y2747" s="1060">
        <f t="shared" si="1100"/>
        <v>325</v>
      </c>
      <c r="Z2747" s="1080">
        <f t="shared" si="1097"/>
        <v>36</v>
      </c>
      <c r="AA2747" s="1126" t="str">
        <f t="shared" si="1094"/>
        <v>Cá thu cam</v>
      </c>
      <c r="AB2747" s="1082" t="str">
        <f t="shared" si="1094"/>
        <v>kg</v>
      </c>
      <c r="AC2747" s="1083">
        <f t="shared" si="1094"/>
        <v>65</v>
      </c>
      <c r="AD2747" s="1089">
        <f t="shared" si="1094"/>
        <v>65</v>
      </c>
      <c r="AE2747" s="1071">
        <f t="shared" si="1108"/>
        <v>0</v>
      </c>
      <c r="AF2747" s="1071">
        <f t="shared" si="1108"/>
        <v>0</v>
      </c>
      <c r="AG2747" s="1071">
        <f t="shared" si="1108"/>
        <v>0</v>
      </c>
      <c r="AH2747" s="1071">
        <f t="shared" si="1108"/>
        <v>0</v>
      </c>
      <c r="AI2747" s="1060">
        <f t="shared" si="1095"/>
        <v>0</v>
      </c>
      <c r="AJ2747" s="1102">
        <f t="shared" si="1104"/>
        <v>0</v>
      </c>
      <c r="AK2747" s="1102">
        <f t="shared" si="1104"/>
        <v>5</v>
      </c>
      <c r="AL2747" s="1102">
        <f t="shared" si="1104"/>
        <v>0</v>
      </c>
      <c r="AM2747" s="1102">
        <f t="shared" si="1105"/>
        <v>0</v>
      </c>
      <c r="AN2747" s="1085">
        <f t="shared" si="1106"/>
        <v>325</v>
      </c>
      <c r="AO2747" s="1061">
        <f t="shared" si="1092"/>
        <v>0</v>
      </c>
      <c r="AP2747" s="1061">
        <f t="shared" si="1092"/>
        <v>5</v>
      </c>
      <c r="AQ2747" s="1061">
        <f t="shared" si="1092"/>
        <v>0</v>
      </c>
      <c r="AR2747" s="1061">
        <f t="shared" si="1092"/>
        <v>0</v>
      </c>
      <c r="AS2747" s="1061">
        <f t="shared" si="1092"/>
        <v>325</v>
      </c>
      <c r="AT2747" s="850">
        <f t="shared" si="1098"/>
        <v>0</v>
      </c>
      <c r="AU2747" s="922"/>
      <c r="AV2747" s="861"/>
      <c r="AW2747" s="861"/>
      <c r="AX2747" s="861"/>
      <c r="AY2747" s="861"/>
      <c r="AZ2747" s="851"/>
    </row>
    <row r="2748" spans="1:52" ht="13.5" customHeight="1">
      <c r="A2748" s="838">
        <f t="shared" si="1096"/>
        <v>37</v>
      </c>
      <c r="B2748" s="1053" t="s">
        <v>232</v>
      </c>
      <c r="C2748" s="817" t="s">
        <v>66</v>
      </c>
      <c r="D2748" s="839">
        <v>160</v>
      </c>
      <c r="E2748" s="921">
        <v>160</v>
      </c>
      <c r="F2748" s="1061"/>
      <c r="G2748" s="1120"/>
      <c r="H2748" s="1063"/>
      <c r="I2748" s="1077"/>
      <c r="J2748" s="1060">
        <f t="shared" si="1087"/>
        <v>0</v>
      </c>
      <c r="K2748" s="1061"/>
      <c r="L2748" s="1065"/>
      <c r="M2748" s="1062"/>
      <c r="N2748" s="1063"/>
      <c r="O2748" s="1060">
        <f t="shared" si="1102"/>
        <v>0</v>
      </c>
      <c r="P2748" s="1093"/>
      <c r="Q2748" s="1065">
        <v>2</v>
      </c>
      <c r="R2748" s="1131"/>
      <c r="S2748" s="1063"/>
      <c r="T2748" s="1079">
        <f t="shared" si="1088"/>
        <v>320</v>
      </c>
      <c r="U2748" s="1061">
        <f t="shared" si="1107"/>
        <v>0</v>
      </c>
      <c r="V2748" s="1071">
        <f t="shared" si="1100"/>
        <v>2</v>
      </c>
      <c r="W2748" s="1063">
        <f t="shared" si="1100"/>
        <v>0</v>
      </c>
      <c r="X2748" s="1063">
        <f t="shared" si="1100"/>
        <v>0</v>
      </c>
      <c r="Y2748" s="1060">
        <f t="shared" si="1100"/>
        <v>320</v>
      </c>
      <c r="Z2748" s="1080">
        <f t="shared" si="1097"/>
        <v>37</v>
      </c>
      <c r="AA2748" s="1126" t="str">
        <f t="shared" si="1094"/>
        <v>Mực</v>
      </c>
      <c r="AB2748" s="1082" t="str">
        <f t="shared" si="1094"/>
        <v>kg</v>
      </c>
      <c r="AC2748" s="1083">
        <f t="shared" si="1094"/>
        <v>160</v>
      </c>
      <c r="AD2748" s="1089">
        <f t="shared" si="1094"/>
        <v>160</v>
      </c>
      <c r="AE2748" s="1071">
        <f t="shared" si="1108"/>
        <v>0</v>
      </c>
      <c r="AF2748" s="1071">
        <f t="shared" si="1108"/>
        <v>0</v>
      </c>
      <c r="AG2748" s="1071">
        <f t="shared" si="1108"/>
        <v>0</v>
      </c>
      <c r="AH2748" s="1071">
        <f t="shared" si="1108"/>
        <v>0</v>
      </c>
      <c r="AI2748" s="1060">
        <f t="shared" si="1095"/>
        <v>0</v>
      </c>
      <c r="AJ2748" s="1102">
        <f t="shared" si="1104"/>
        <v>0</v>
      </c>
      <c r="AK2748" s="1102">
        <f t="shared" si="1104"/>
        <v>2</v>
      </c>
      <c r="AL2748" s="1102">
        <f t="shared" si="1104"/>
        <v>0</v>
      </c>
      <c r="AM2748" s="1102">
        <f t="shared" si="1105"/>
        <v>0</v>
      </c>
      <c r="AN2748" s="1085">
        <f t="shared" si="1106"/>
        <v>320</v>
      </c>
      <c r="AO2748" s="1061">
        <f t="shared" si="1092"/>
        <v>0</v>
      </c>
      <c r="AP2748" s="1061">
        <f t="shared" si="1092"/>
        <v>2</v>
      </c>
      <c r="AQ2748" s="1061">
        <f t="shared" si="1092"/>
        <v>0</v>
      </c>
      <c r="AR2748" s="1061">
        <f t="shared" si="1092"/>
        <v>0</v>
      </c>
      <c r="AS2748" s="1061">
        <f t="shared" si="1092"/>
        <v>320</v>
      </c>
      <c r="AT2748" s="850">
        <f t="shared" si="1098"/>
        <v>0</v>
      </c>
      <c r="AU2748" s="1502"/>
      <c r="AV2748" s="1503"/>
      <c r="AW2748" s="1503"/>
      <c r="AX2748" s="1503"/>
      <c r="AY2748" s="1503"/>
      <c r="AZ2748" s="927"/>
    </row>
    <row r="2749" spans="1:52" ht="13.5" customHeight="1">
      <c r="A2749" s="838">
        <f t="shared" si="1096"/>
        <v>38</v>
      </c>
      <c r="B2749" s="1053" t="s">
        <v>488</v>
      </c>
      <c r="C2749" s="817" t="s">
        <v>66</v>
      </c>
      <c r="D2749" s="839">
        <v>120</v>
      </c>
      <c r="E2749" s="921">
        <v>113</v>
      </c>
      <c r="F2749" s="1094"/>
      <c r="G2749" s="1090"/>
      <c r="H2749" s="1121"/>
      <c r="I2749" s="1077"/>
      <c r="J2749" s="1060">
        <f t="shared" si="1087"/>
        <v>0</v>
      </c>
      <c r="K2749" s="1061"/>
      <c r="L2749" s="1071"/>
      <c r="M2749" s="1062"/>
      <c r="N2749" s="1063"/>
      <c r="O2749" s="1060">
        <f t="shared" si="1102"/>
        <v>0</v>
      </c>
      <c r="P2749" s="1056"/>
      <c r="Q2749" s="1065"/>
      <c r="R2749" s="1131"/>
      <c r="S2749" s="1063"/>
      <c r="T2749" s="1079">
        <f t="shared" si="1088"/>
        <v>0</v>
      </c>
      <c r="U2749" s="1061">
        <f t="shared" si="1107"/>
        <v>0</v>
      </c>
      <c r="V2749" s="1071">
        <f t="shared" si="1100"/>
        <v>0</v>
      </c>
      <c r="W2749" s="1063">
        <f t="shared" si="1100"/>
        <v>0</v>
      </c>
      <c r="X2749" s="1063">
        <f t="shared" si="1100"/>
        <v>0</v>
      </c>
      <c r="Y2749" s="1060">
        <f t="shared" si="1100"/>
        <v>0</v>
      </c>
      <c r="Z2749" s="1080">
        <f t="shared" si="1097"/>
        <v>38</v>
      </c>
      <c r="AA2749" s="1126" t="str">
        <f t="shared" si="1094"/>
        <v>Thịt xô</v>
      </c>
      <c r="AB2749" s="1082" t="str">
        <f t="shared" si="1094"/>
        <v>kg</v>
      </c>
      <c r="AC2749" s="1083">
        <f t="shared" si="1094"/>
        <v>120</v>
      </c>
      <c r="AD2749" s="1089">
        <f t="shared" si="1094"/>
        <v>113</v>
      </c>
      <c r="AE2749" s="1071">
        <f t="shared" si="1108"/>
        <v>0</v>
      </c>
      <c r="AF2749" s="1071">
        <f t="shared" si="1108"/>
        <v>0</v>
      </c>
      <c r="AG2749" s="1071">
        <f t="shared" si="1108"/>
        <v>0</v>
      </c>
      <c r="AH2749" s="1071">
        <f t="shared" si="1108"/>
        <v>0</v>
      </c>
      <c r="AI2749" s="1060">
        <f t="shared" si="1095"/>
        <v>0</v>
      </c>
      <c r="AJ2749" s="1102">
        <f t="shared" si="1104"/>
        <v>0</v>
      </c>
      <c r="AK2749" s="1102">
        <f t="shared" si="1104"/>
        <v>0</v>
      </c>
      <c r="AL2749" s="1102">
        <f t="shared" si="1104"/>
        <v>0</v>
      </c>
      <c r="AM2749" s="1102">
        <f t="shared" si="1105"/>
        <v>0</v>
      </c>
      <c r="AN2749" s="1085">
        <f t="shared" si="1106"/>
        <v>0</v>
      </c>
      <c r="AO2749" s="1061">
        <f t="shared" si="1092"/>
        <v>0</v>
      </c>
      <c r="AP2749" s="1061">
        <f t="shared" si="1092"/>
        <v>0</v>
      </c>
      <c r="AQ2749" s="1061">
        <f t="shared" si="1092"/>
        <v>0</v>
      </c>
      <c r="AR2749" s="1061">
        <f t="shared" si="1092"/>
        <v>0</v>
      </c>
      <c r="AS2749" s="1061">
        <f t="shared" si="1092"/>
        <v>0</v>
      </c>
      <c r="AT2749" s="850">
        <f t="shared" si="1098"/>
        <v>0</v>
      </c>
      <c r="AU2749" s="1502" t="s">
        <v>855</v>
      </c>
      <c r="AV2749" s="1503"/>
      <c r="AW2749" s="1503"/>
      <c r="AX2749" s="1503"/>
      <c r="AY2749" s="1503"/>
      <c r="AZ2749" s="927"/>
    </row>
    <row r="2750" spans="1:52" ht="13.5" customHeight="1">
      <c r="A2750" s="838">
        <f t="shared" si="1096"/>
        <v>39</v>
      </c>
      <c r="B2750" s="1045" t="s">
        <v>83</v>
      </c>
      <c r="C2750" s="817" t="s">
        <v>786</v>
      </c>
      <c r="D2750" s="839">
        <v>10</v>
      </c>
      <c r="E2750" s="921">
        <v>10</v>
      </c>
      <c r="F2750" s="1061"/>
      <c r="G2750" s="1120"/>
      <c r="H2750" s="1063"/>
      <c r="I2750" s="1077"/>
      <c r="J2750" s="1060">
        <f t="shared" si="1087"/>
        <v>0</v>
      </c>
      <c r="K2750" s="1103"/>
      <c r="L2750" s="1065"/>
      <c r="M2750" s="1062">
        <v>15</v>
      </c>
      <c r="N2750" s="1063"/>
      <c r="O2750" s="1060">
        <f t="shared" si="1102"/>
        <v>150</v>
      </c>
      <c r="P2750" s="1056"/>
      <c r="Q2750" s="1071"/>
      <c r="R2750" s="1100">
        <v>20</v>
      </c>
      <c r="S2750" s="1063"/>
      <c r="T2750" s="1079">
        <f t="shared" si="1088"/>
        <v>200</v>
      </c>
      <c r="U2750" s="1103">
        <f t="shared" si="1107"/>
        <v>0</v>
      </c>
      <c r="V2750" s="1061">
        <f t="shared" si="1100"/>
        <v>0</v>
      </c>
      <c r="W2750" s="1063">
        <f t="shared" si="1100"/>
        <v>35</v>
      </c>
      <c r="X2750" s="1063">
        <f t="shared" si="1100"/>
        <v>0</v>
      </c>
      <c r="Y2750" s="1060">
        <f t="shared" si="1100"/>
        <v>350</v>
      </c>
      <c r="Z2750" s="1080">
        <f t="shared" si="1097"/>
        <v>39</v>
      </c>
      <c r="AA2750" s="1126" t="str">
        <f t="shared" si="1094"/>
        <v>Cam</v>
      </c>
      <c r="AB2750" s="1082" t="str">
        <f t="shared" si="1094"/>
        <v>quả</v>
      </c>
      <c r="AC2750" s="1083">
        <f t="shared" si="1094"/>
        <v>10</v>
      </c>
      <c r="AD2750" s="1089">
        <f t="shared" si="1094"/>
        <v>10</v>
      </c>
      <c r="AE2750" s="1071">
        <f t="shared" si="1108"/>
        <v>0</v>
      </c>
      <c r="AF2750" s="1071">
        <f t="shared" si="1108"/>
        <v>0</v>
      </c>
      <c r="AG2750" s="1071">
        <f t="shared" si="1108"/>
        <v>0</v>
      </c>
      <c r="AH2750" s="1071">
        <f t="shared" si="1108"/>
        <v>0</v>
      </c>
      <c r="AI2750" s="1060">
        <f t="shared" si="1095"/>
        <v>0</v>
      </c>
      <c r="AJ2750" s="1102">
        <f t="shared" si="1104"/>
        <v>0</v>
      </c>
      <c r="AK2750" s="1102">
        <f t="shared" si="1104"/>
        <v>0</v>
      </c>
      <c r="AL2750" s="1102">
        <f t="shared" si="1104"/>
        <v>35</v>
      </c>
      <c r="AM2750" s="1102">
        <f t="shared" si="1105"/>
        <v>0</v>
      </c>
      <c r="AN2750" s="1085">
        <f t="shared" si="1106"/>
        <v>350</v>
      </c>
      <c r="AO2750" s="1061">
        <f t="shared" si="1092"/>
        <v>0</v>
      </c>
      <c r="AP2750" s="1061">
        <f t="shared" si="1092"/>
        <v>0</v>
      </c>
      <c r="AQ2750" s="1061">
        <f t="shared" si="1092"/>
        <v>35</v>
      </c>
      <c r="AR2750" s="1061">
        <f t="shared" si="1092"/>
        <v>0</v>
      </c>
      <c r="AS2750" s="1061">
        <f t="shared" si="1092"/>
        <v>350</v>
      </c>
      <c r="AT2750" s="850">
        <f t="shared" si="1098"/>
        <v>0</v>
      </c>
      <c r="AU2750" s="929" t="s">
        <v>811</v>
      </c>
      <c r="AV2750" s="930"/>
      <c r="AW2750" s="1504">
        <f>SUM(AX2751:AX2753)</f>
        <v>0.74</v>
      </c>
      <c r="AX2750" s="1504"/>
      <c r="AY2750" s="930"/>
      <c r="AZ2750" s="862" t="s">
        <v>70</v>
      </c>
    </row>
    <row r="2751" spans="1:52" ht="13.5" customHeight="1">
      <c r="A2751" s="838">
        <f t="shared" si="1096"/>
        <v>40</v>
      </c>
      <c r="B2751" s="1045" t="s">
        <v>78</v>
      </c>
      <c r="C2751" s="817" t="s">
        <v>66</v>
      </c>
      <c r="D2751" s="839">
        <v>10</v>
      </c>
      <c r="E2751" s="921">
        <v>7</v>
      </c>
      <c r="F2751" s="1061"/>
      <c r="G2751" s="1086"/>
      <c r="H2751" s="1063"/>
      <c r="I2751" s="1077"/>
      <c r="J2751" s="1060">
        <f t="shared" si="1087"/>
        <v>0</v>
      </c>
      <c r="K2751" s="1061"/>
      <c r="L2751" s="1061"/>
      <c r="M2751" s="1063"/>
      <c r="N2751" s="1063"/>
      <c r="O2751" s="1060">
        <f t="shared" si="1102"/>
        <v>0</v>
      </c>
      <c r="P2751" s="1093"/>
      <c r="Q2751" s="1061"/>
      <c r="R2751" s="1100">
        <v>40</v>
      </c>
      <c r="S2751" s="1063"/>
      <c r="T2751" s="1079">
        <f t="shared" si="1088"/>
        <v>280</v>
      </c>
      <c r="U2751" s="1061">
        <f t="shared" si="1107"/>
        <v>0</v>
      </c>
      <c r="V2751" s="1061">
        <f t="shared" si="1100"/>
        <v>0</v>
      </c>
      <c r="W2751" s="1063">
        <f t="shared" si="1100"/>
        <v>40</v>
      </c>
      <c r="X2751" s="1063">
        <f t="shared" si="1100"/>
        <v>0</v>
      </c>
      <c r="Y2751" s="1060">
        <f>SUM(J2751,O2751,T2751)</f>
        <v>280</v>
      </c>
      <c r="Z2751" s="1080">
        <f t="shared" si="1097"/>
        <v>40</v>
      </c>
      <c r="AA2751" s="1126" t="str">
        <f t="shared" si="1094"/>
        <v>Bí xanh</v>
      </c>
      <c r="AB2751" s="1082" t="str">
        <f t="shared" si="1094"/>
        <v>kg</v>
      </c>
      <c r="AC2751" s="1083">
        <f t="shared" si="1094"/>
        <v>10</v>
      </c>
      <c r="AD2751" s="1089">
        <f t="shared" si="1094"/>
        <v>7</v>
      </c>
      <c r="AE2751" s="1071">
        <f t="shared" si="1108"/>
        <v>0</v>
      </c>
      <c r="AF2751" s="1071">
        <f t="shared" si="1108"/>
        <v>0</v>
      </c>
      <c r="AG2751" s="1071">
        <f t="shared" si="1108"/>
        <v>0</v>
      </c>
      <c r="AH2751" s="1071">
        <f t="shared" si="1108"/>
        <v>0</v>
      </c>
      <c r="AI2751" s="1060">
        <f t="shared" si="1095"/>
        <v>0</v>
      </c>
      <c r="AJ2751" s="1102">
        <f t="shared" si="1104"/>
        <v>0</v>
      </c>
      <c r="AK2751" s="1102">
        <f t="shared" si="1104"/>
        <v>0</v>
      </c>
      <c r="AL2751" s="1102">
        <f t="shared" si="1104"/>
        <v>40</v>
      </c>
      <c r="AM2751" s="1102">
        <f t="shared" si="1105"/>
        <v>0</v>
      </c>
      <c r="AN2751" s="1085">
        <f t="shared" si="1106"/>
        <v>280</v>
      </c>
      <c r="AO2751" s="1061">
        <f t="shared" si="1092"/>
        <v>0</v>
      </c>
      <c r="AP2751" s="1061">
        <f t="shared" si="1092"/>
        <v>0</v>
      </c>
      <c r="AQ2751" s="1061">
        <f t="shared" si="1092"/>
        <v>40</v>
      </c>
      <c r="AR2751" s="1061">
        <f t="shared" si="1092"/>
        <v>0</v>
      </c>
      <c r="AS2751" s="1061">
        <f t="shared" si="1092"/>
        <v>280</v>
      </c>
      <c r="AT2751" s="850">
        <f t="shared" si="1098"/>
        <v>120</v>
      </c>
      <c r="AU2751" s="932" t="s">
        <v>856</v>
      </c>
      <c r="AV2751" s="933">
        <f>AV2715</f>
        <v>61</v>
      </c>
      <c r="AW2751" s="934" t="s">
        <v>27</v>
      </c>
      <c r="AX2751" s="935">
        <v>0.16</v>
      </c>
      <c r="AY2751" s="936" t="s">
        <v>29</v>
      </c>
      <c r="AZ2751" s="937">
        <f>AV2751*AX2751</f>
        <v>9.76</v>
      </c>
    </row>
    <row r="2752" spans="1:52" ht="13.5" customHeight="1">
      <c r="A2752" s="838">
        <f t="shared" si="1096"/>
        <v>41</v>
      </c>
      <c r="B2752" s="1045" t="s">
        <v>17</v>
      </c>
      <c r="C2752" s="817" t="s">
        <v>66</v>
      </c>
      <c r="D2752" s="938">
        <v>5</v>
      </c>
      <c r="E2752" s="1133">
        <v>4</v>
      </c>
      <c r="F2752" s="1061"/>
      <c r="G2752" s="1120"/>
      <c r="H2752" s="1063"/>
      <c r="I2752" s="1077"/>
      <c r="J2752" s="1060">
        <f t="shared" si="1087"/>
        <v>0</v>
      </c>
      <c r="K2752" s="1061"/>
      <c r="L2752" s="1071"/>
      <c r="M2752" s="1063">
        <v>40</v>
      </c>
      <c r="N2752" s="1063"/>
      <c r="O2752" s="1060">
        <f t="shared" si="1102"/>
        <v>160</v>
      </c>
      <c r="P2752" s="1078"/>
      <c r="Q2752" s="1071"/>
      <c r="R2752" s="1131"/>
      <c r="S2752" s="1063"/>
      <c r="T2752" s="1079">
        <f t="shared" si="1088"/>
        <v>0</v>
      </c>
      <c r="U2752" s="1061">
        <f t="shared" si="1107"/>
        <v>0</v>
      </c>
      <c r="V2752" s="1071">
        <f t="shared" si="1100"/>
        <v>0</v>
      </c>
      <c r="W2752" s="1063">
        <f t="shared" si="1100"/>
        <v>40</v>
      </c>
      <c r="X2752" s="1063">
        <f t="shared" si="1100"/>
        <v>0</v>
      </c>
      <c r="Y2752" s="1060">
        <f t="shared" si="1100"/>
        <v>160</v>
      </c>
      <c r="Z2752" s="1080">
        <f t="shared" si="1097"/>
        <v>41</v>
      </c>
      <c r="AA2752" s="1126" t="str">
        <f t="shared" si="1094"/>
        <v>Rau muống</v>
      </c>
      <c r="AB2752" s="1082" t="str">
        <f t="shared" si="1094"/>
        <v>kg</v>
      </c>
      <c r="AC2752" s="1083">
        <f t="shared" si="1094"/>
        <v>5</v>
      </c>
      <c r="AD2752" s="1089">
        <f t="shared" si="1094"/>
        <v>4</v>
      </c>
      <c r="AE2752" s="1071">
        <f t="shared" si="1108"/>
        <v>0</v>
      </c>
      <c r="AF2752" s="1071">
        <f t="shared" si="1108"/>
        <v>0</v>
      </c>
      <c r="AG2752" s="1071">
        <f t="shared" si="1108"/>
        <v>0</v>
      </c>
      <c r="AH2752" s="1071">
        <f t="shared" si="1108"/>
        <v>0</v>
      </c>
      <c r="AI2752" s="1060">
        <f t="shared" si="1095"/>
        <v>0</v>
      </c>
      <c r="AJ2752" s="1102">
        <f t="shared" si="1104"/>
        <v>0</v>
      </c>
      <c r="AK2752" s="1102">
        <f t="shared" si="1104"/>
        <v>0</v>
      </c>
      <c r="AL2752" s="1102">
        <f t="shared" si="1104"/>
        <v>40</v>
      </c>
      <c r="AM2752" s="1102">
        <f t="shared" si="1105"/>
        <v>0</v>
      </c>
      <c r="AN2752" s="1085">
        <f t="shared" si="1106"/>
        <v>160</v>
      </c>
      <c r="AO2752" s="1061">
        <f t="shared" si="1092"/>
        <v>0</v>
      </c>
      <c r="AP2752" s="1061">
        <f t="shared" si="1092"/>
        <v>0</v>
      </c>
      <c r="AQ2752" s="1061">
        <f t="shared" si="1092"/>
        <v>40</v>
      </c>
      <c r="AR2752" s="1061">
        <f t="shared" si="1092"/>
        <v>0</v>
      </c>
      <c r="AS2752" s="1061">
        <f t="shared" si="1092"/>
        <v>160</v>
      </c>
      <c r="AT2752" s="850">
        <f t="shared" si="1098"/>
        <v>40</v>
      </c>
      <c r="AU2752" s="932" t="s">
        <v>857</v>
      </c>
      <c r="AV2752" s="933">
        <f t="shared" ref="AV2752:AV2757" si="1109">AV2716</f>
        <v>61</v>
      </c>
      <c r="AW2752" s="934" t="s">
        <v>27</v>
      </c>
      <c r="AX2752" s="935">
        <v>0.28999999999999998</v>
      </c>
      <c r="AY2752" s="936" t="s">
        <v>29</v>
      </c>
      <c r="AZ2752" s="937">
        <f>AV2752*AX2752</f>
        <v>17.689999999999998</v>
      </c>
    </row>
    <row r="2753" spans="1:52" ht="13.5" customHeight="1">
      <c r="A2753" s="838">
        <f t="shared" si="1096"/>
        <v>42</v>
      </c>
      <c r="B2753" s="1045" t="s">
        <v>478</v>
      </c>
      <c r="C2753" s="817" t="s">
        <v>66</v>
      </c>
      <c r="D2753" s="839">
        <v>12</v>
      </c>
      <c r="E2753" s="921">
        <v>12</v>
      </c>
      <c r="F2753" s="1071"/>
      <c r="G2753" s="1086"/>
      <c r="H2753" s="1063">
        <v>17</v>
      </c>
      <c r="I2753" s="1077"/>
      <c r="J2753" s="1060">
        <f t="shared" si="1087"/>
        <v>204</v>
      </c>
      <c r="K2753" s="1061"/>
      <c r="L2753" s="1061"/>
      <c r="M2753" s="1134"/>
      <c r="N2753" s="1063"/>
      <c r="O2753" s="1060">
        <f t="shared" si="1102"/>
        <v>0</v>
      </c>
      <c r="P2753" s="1093"/>
      <c r="Q2753" s="1061"/>
      <c r="R2753" s="1100"/>
      <c r="S2753" s="1063"/>
      <c r="T2753" s="1079">
        <f t="shared" si="1088"/>
        <v>0</v>
      </c>
      <c r="U2753" s="1061">
        <f t="shared" si="1107"/>
        <v>0</v>
      </c>
      <c r="V2753" s="1061">
        <f t="shared" si="1100"/>
        <v>0</v>
      </c>
      <c r="W2753" s="1063">
        <f t="shared" si="1100"/>
        <v>17</v>
      </c>
      <c r="X2753" s="1063">
        <f t="shared" si="1100"/>
        <v>0</v>
      </c>
      <c r="Y2753" s="1060">
        <f t="shared" si="1100"/>
        <v>204</v>
      </c>
      <c r="Z2753" s="1080">
        <f t="shared" si="1097"/>
        <v>42</v>
      </c>
      <c r="AA2753" s="1126" t="str">
        <f t="shared" si="1094"/>
        <v>Dưa cải</v>
      </c>
      <c r="AB2753" s="1082" t="str">
        <f t="shared" si="1094"/>
        <v>kg</v>
      </c>
      <c r="AC2753" s="1083">
        <f t="shared" si="1094"/>
        <v>12</v>
      </c>
      <c r="AD2753" s="1089">
        <f t="shared" si="1094"/>
        <v>12</v>
      </c>
      <c r="AE2753" s="1071">
        <f t="shared" si="1108"/>
        <v>0</v>
      </c>
      <c r="AF2753" s="1071">
        <f t="shared" si="1108"/>
        <v>0</v>
      </c>
      <c r="AG2753" s="1071">
        <f t="shared" si="1108"/>
        <v>0</v>
      </c>
      <c r="AH2753" s="1071">
        <f t="shared" si="1108"/>
        <v>0</v>
      </c>
      <c r="AI2753" s="1060">
        <f t="shared" si="1095"/>
        <v>0</v>
      </c>
      <c r="AJ2753" s="1102">
        <f t="shared" si="1104"/>
        <v>0</v>
      </c>
      <c r="AK2753" s="1102">
        <f t="shared" si="1104"/>
        <v>0</v>
      </c>
      <c r="AL2753" s="1102">
        <f t="shared" si="1104"/>
        <v>17</v>
      </c>
      <c r="AM2753" s="1102">
        <f t="shared" si="1105"/>
        <v>0</v>
      </c>
      <c r="AN2753" s="1085">
        <f t="shared" si="1106"/>
        <v>204</v>
      </c>
      <c r="AO2753" s="1061">
        <f t="shared" si="1092"/>
        <v>0</v>
      </c>
      <c r="AP2753" s="1061">
        <f t="shared" si="1092"/>
        <v>0</v>
      </c>
      <c r="AQ2753" s="1061">
        <f t="shared" si="1092"/>
        <v>17</v>
      </c>
      <c r="AR2753" s="1061">
        <f t="shared" si="1092"/>
        <v>0</v>
      </c>
      <c r="AS2753" s="1061">
        <f t="shared" si="1092"/>
        <v>204</v>
      </c>
      <c r="AT2753" s="850">
        <f t="shared" si="1098"/>
        <v>0</v>
      </c>
      <c r="AU2753" s="932" t="s">
        <v>858</v>
      </c>
      <c r="AV2753" s="933">
        <f t="shared" si="1109"/>
        <v>61</v>
      </c>
      <c r="AW2753" s="934" t="s">
        <v>27</v>
      </c>
      <c r="AX2753" s="935">
        <v>0.28999999999999998</v>
      </c>
      <c r="AY2753" s="936" t="s">
        <v>29</v>
      </c>
      <c r="AZ2753" s="937">
        <f>AV2753*AX2753</f>
        <v>17.689999999999998</v>
      </c>
    </row>
    <row r="2754" spans="1:52" ht="13.5" customHeight="1">
      <c r="A2754" s="838">
        <f t="shared" si="1096"/>
        <v>43</v>
      </c>
      <c r="B2754" s="1046" t="s">
        <v>60</v>
      </c>
      <c r="C2754" s="817" t="s">
        <v>66</v>
      </c>
      <c r="D2754" s="924">
        <v>20</v>
      </c>
      <c r="E2754" s="1114">
        <v>20</v>
      </c>
      <c r="F2754" s="1065"/>
      <c r="G2754" s="1090"/>
      <c r="H2754" s="1063">
        <v>0.5</v>
      </c>
      <c r="I2754" s="1077"/>
      <c r="J2754" s="1060">
        <f t="shared" si="1087"/>
        <v>10</v>
      </c>
      <c r="K2754" s="1103"/>
      <c r="L2754" s="1071"/>
      <c r="M2754" s="1135">
        <v>1</v>
      </c>
      <c r="N2754" s="1063"/>
      <c r="O2754" s="1060">
        <f t="shared" si="1102"/>
        <v>20</v>
      </c>
      <c r="P2754" s="1122"/>
      <c r="Q2754" s="1071"/>
      <c r="R2754" s="1100">
        <v>1</v>
      </c>
      <c r="S2754" s="1063"/>
      <c r="T2754" s="1079">
        <f t="shared" si="1088"/>
        <v>20</v>
      </c>
      <c r="U2754" s="1103">
        <f t="shared" si="1107"/>
        <v>0</v>
      </c>
      <c r="V2754" s="1071">
        <f t="shared" si="1100"/>
        <v>0</v>
      </c>
      <c r="W2754" s="1063">
        <f t="shared" si="1100"/>
        <v>2.5</v>
      </c>
      <c r="X2754" s="1063">
        <f t="shared" si="1100"/>
        <v>0</v>
      </c>
      <c r="Y2754" s="1060">
        <f t="shared" si="1100"/>
        <v>50</v>
      </c>
      <c r="Z2754" s="1080">
        <f t="shared" si="1097"/>
        <v>43</v>
      </c>
      <c r="AA2754" s="1126" t="str">
        <f t="shared" si="1094"/>
        <v>Cà chua</v>
      </c>
      <c r="AB2754" s="1082" t="str">
        <f t="shared" si="1094"/>
        <v>kg</v>
      </c>
      <c r="AC2754" s="1083">
        <f t="shared" si="1094"/>
        <v>20</v>
      </c>
      <c r="AD2754" s="1089">
        <f t="shared" si="1094"/>
        <v>20</v>
      </c>
      <c r="AE2754" s="1071">
        <f t="shared" si="1108"/>
        <v>0</v>
      </c>
      <c r="AF2754" s="1071">
        <f t="shared" si="1108"/>
        <v>0</v>
      </c>
      <c r="AG2754" s="1071">
        <f t="shared" si="1108"/>
        <v>0</v>
      </c>
      <c r="AH2754" s="1071">
        <f t="shared" si="1108"/>
        <v>0</v>
      </c>
      <c r="AI2754" s="1060">
        <f t="shared" si="1095"/>
        <v>0</v>
      </c>
      <c r="AJ2754" s="1102">
        <f t="shared" si="1104"/>
        <v>0</v>
      </c>
      <c r="AK2754" s="1102">
        <f t="shared" si="1104"/>
        <v>0</v>
      </c>
      <c r="AL2754" s="1102">
        <f t="shared" si="1104"/>
        <v>2.5</v>
      </c>
      <c r="AM2754" s="1102">
        <f t="shared" si="1105"/>
        <v>0</v>
      </c>
      <c r="AN2754" s="1085">
        <f t="shared" si="1106"/>
        <v>50</v>
      </c>
      <c r="AO2754" s="1061">
        <f t="shared" si="1092"/>
        <v>0</v>
      </c>
      <c r="AP2754" s="1061">
        <f t="shared" si="1092"/>
        <v>0</v>
      </c>
      <c r="AQ2754" s="1061">
        <f t="shared" si="1092"/>
        <v>2.5</v>
      </c>
      <c r="AR2754" s="1061">
        <f t="shared" si="1092"/>
        <v>0</v>
      </c>
      <c r="AS2754" s="1061">
        <f t="shared" si="1092"/>
        <v>50</v>
      </c>
      <c r="AT2754" s="850">
        <f t="shared" si="1098"/>
        <v>0</v>
      </c>
      <c r="AU2754" s="929" t="s">
        <v>811</v>
      </c>
      <c r="AV2754" s="933"/>
      <c r="AW2754" s="1504">
        <f>SUM(AX2755:AX2757)</f>
        <v>0.68</v>
      </c>
      <c r="AX2754" s="1504"/>
      <c r="AY2754" s="930"/>
      <c r="AZ2754" s="941" t="s">
        <v>70</v>
      </c>
    </row>
    <row r="2755" spans="1:52" ht="13.5" customHeight="1">
      <c r="A2755" s="838">
        <f t="shared" si="1096"/>
        <v>44</v>
      </c>
      <c r="B2755" s="1045" t="s">
        <v>61</v>
      </c>
      <c r="C2755" s="817" t="s">
        <v>66</v>
      </c>
      <c r="D2755" s="924">
        <v>20</v>
      </c>
      <c r="E2755" s="1114">
        <v>20</v>
      </c>
      <c r="F2755" s="1061"/>
      <c r="G2755" s="1120"/>
      <c r="H2755" s="1063">
        <v>0.4</v>
      </c>
      <c r="I2755" s="1077"/>
      <c r="J2755" s="1060">
        <f t="shared" si="1087"/>
        <v>8</v>
      </c>
      <c r="K2755" s="1136"/>
      <c r="L2755" s="1071"/>
      <c r="M2755" s="1063">
        <v>0.6</v>
      </c>
      <c r="N2755" s="1063"/>
      <c r="O2755" s="1060">
        <f t="shared" si="1102"/>
        <v>12</v>
      </c>
      <c r="P2755" s="1122"/>
      <c r="Q2755" s="1071"/>
      <c r="R2755" s="1131">
        <v>0.6</v>
      </c>
      <c r="S2755" s="1063"/>
      <c r="T2755" s="1079">
        <f t="shared" ref="T2755:T2763" si="1110">SUM(P2755:S2755)*$E2755</f>
        <v>12</v>
      </c>
      <c r="U2755" s="1061">
        <f t="shared" si="1107"/>
        <v>0</v>
      </c>
      <c r="V2755" s="1071">
        <f t="shared" si="1100"/>
        <v>0</v>
      </c>
      <c r="W2755" s="1063">
        <f t="shared" si="1100"/>
        <v>1.6</v>
      </c>
      <c r="X2755" s="1063">
        <f t="shared" si="1100"/>
        <v>0</v>
      </c>
      <c r="Y2755" s="1060">
        <f t="shared" si="1100"/>
        <v>32</v>
      </c>
      <c r="Z2755" s="1080">
        <f t="shared" si="1097"/>
        <v>44</v>
      </c>
      <c r="AA2755" s="1126" t="str">
        <f t="shared" si="1094"/>
        <v>Hành lá</v>
      </c>
      <c r="AB2755" s="1082" t="str">
        <f t="shared" si="1094"/>
        <v>kg</v>
      </c>
      <c r="AC2755" s="1083">
        <f t="shared" si="1094"/>
        <v>20</v>
      </c>
      <c r="AD2755" s="1089">
        <f t="shared" si="1094"/>
        <v>20</v>
      </c>
      <c r="AE2755" s="1071">
        <f t="shared" si="1108"/>
        <v>0</v>
      </c>
      <c r="AF2755" s="1071">
        <f t="shared" si="1108"/>
        <v>0</v>
      </c>
      <c r="AG2755" s="1071">
        <f t="shared" si="1108"/>
        <v>0</v>
      </c>
      <c r="AH2755" s="1071">
        <f t="shared" si="1108"/>
        <v>0</v>
      </c>
      <c r="AI2755" s="1060">
        <f t="shared" si="1095"/>
        <v>0</v>
      </c>
      <c r="AJ2755" s="1102">
        <f t="shared" si="1104"/>
        <v>0</v>
      </c>
      <c r="AK2755" s="1102">
        <f t="shared" si="1104"/>
        <v>0</v>
      </c>
      <c r="AL2755" s="1102">
        <f t="shared" si="1104"/>
        <v>1.6</v>
      </c>
      <c r="AM2755" s="1102">
        <f t="shared" si="1105"/>
        <v>0</v>
      </c>
      <c r="AN2755" s="1085">
        <f t="shared" si="1106"/>
        <v>32</v>
      </c>
      <c r="AO2755" s="1061">
        <f t="shared" si="1092"/>
        <v>0</v>
      </c>
      <c r="AP2755" s="1061">
        <f t="shared" si="1092"/>
        <v>0</v>
      </c>
      <c r="AQ2755" s="1061">
        <f t="shared" si="1092"/>
        <v>1.6</v>
      </c>
      <c r="AR2755" s="1061">
        <f t="shared" si="1092"/>
        <v>0</v>
      </c>
      <c r="AS2755" s="1061">
        <f t="shared" si="1092"/>
        <v>32</v>
      </c>
      <c r="AT2755" s="850">
        <f t="shared" si="1098"/>
        <v>0</v>
      </c>
      <c r="AU2755" s="932" t="s">
        <v>856</v>
      </c>
      <c r="AV2755" s="933">
        <f t="shared" si="1109"/>
        <v>14</v>
      </c>
      <c r="AW2755" s="934" t="s">
        <v>27</v>
      </c>
      <c r="AX2755" s="935">
        <v>0.16</v>
      </c>
      <c r="AY2755" s="936" t="s">
        <v>29</v>
      </c>
      <c r="AZ2755" s="937">
        <f>AV2755*AX2755</f>
        <v>2.2400000000000002</v>
      </c>
    </row>
    <row r="2756" spans="1:52" ht="13.5" customHeight="1">
      <c r="A2756" s="838">
        <f t="shared" si="1096"/>
        <v>45</v>
      </c>
      <c r="B2756" s="1047" t="s">
        <v>160</v>
      </c>
      <c r="C2756" s="817" t="s">
        <v>66</v>
      </c>
      <c r="D2756" s="924">
        <v>14</v>
      </c>
      <c r="E2756" s="1114">
        <v>12</v>
      </c>
      <c r="F2756" s="1071"/>
      <c r="G2756" s="1086"/>
      <c r="H2756" s="1063"/>
      <c r="I2756" s="1077"/>
      <c r="J2756" s="1060">
        <f t="shared" si="1087"/>
        <v>0</v>
      </c>
      <c r="K2756" s="1103"/>
      <c r="L2756" s="1137"/>
      <c r="M2756" s="1135">
        <v>1</v>
      </c>
      <c r="N2756" s="1063"/>
      <c r="O2756" s="1060">
        <f t="shared" si="1102"/>
        <v>12</v>
      </c>
      <c r="P2756" s="1103"/>
      <c r="Q2756" s="1071"/>
      <c r="R2756" s="1062">
        <v>3</v>
      </c>
      <c r="S2756" s="1063"/>
      <c r="T2756" s="1079">
        <f t="shared" si="1110"/>
        <v>36</v>
      </c>
      <c r="U2756" s="1061">
        <f t="shared" si="1107"/>
        <v>0</v>
      </c>
      <c r="V2756" s="1061">
        <f t="shared" si="1100"/>
        <v>0</v>
      </c>
      <c r="W2756" s="1063">
        <f t="shared" si="1100"/>
        <v>4</v>
      </c>
      <c r="X2756" s="1063">
        <f t="shared" si="1100"/>
        <v>0</v>
      </c>
      <c r="Y2756" s="1060">
        <f t="shared" si="1100"/>
        <v>48</v>
      </c>
      <c r="Z2756" s="1080">
        <f t="shared" si="1097"/>
        <v>45</v>
      </c>
      <c r="AA2756" s="1126" t="str">
        <f t="shared" si="1094"/>
        <v>Giá đậu</v>
      </c>
      <c r="AB2756" s="1082" t="str">
        <f t="shared" si="1094"/>
        <v>kg</v>
      </c>
      <c r="AC2756" s="1083">
        <f t="shared" si="1094"/>
        <v>14</v>
      </c>
      <c r="AD2756" s="1089">
        <f t="shared" si="1094"/>
        <v>12</v>
      </c>
      <c r="AE2756" s="1071">
        <f t="shared" si="1108"/>
        <v>0</v>
      </c>
      <c r="AF2756" s="1071">
        <f t="shared" si="1108"/>
        <v>0</v>
      </c>
      <c r="AG2756" s="1071">
        <f t="shared" si="1108"/>
        <v>0</v>
      </c>
      <c r="AH2756" s="1071">
        <f t="shared" si="1108"/>
        <v>0</v>
      </c>
      <c r="AI2756" s="1060">
        <f t="shared" si="1095"/>
        <v>0</v>
      </c>
      <c r="AJ2756" s="1102">
        <f t="shared" si="1104"/>
        <v>0</v>
      </c>
      <c r="AK2756" s="1102">
        <f t="shared" si="1104"/>
        <v>0</v>
      </c>
      <c r="AL2756" s="1102">
        <f t="shared" si="1104"/>
        <v>4</v>
      </c>
      <c r="AM2756" s="1102">
        <f t="shared" si="1105"/>
        <v>0</v>
      </c>
      <c r="AN2756" s="1085">
        <f t="shared" si="1106"/>
        <v>48</v>
      </c>
      <c r="AO2756" s="1061">
        <f t="shared" si="1092"/>
        <v>0</v>
      </c>
      <c r="AP2756" s="1061">
        <f t="shared" si="1092"/>
        <v>0</v>
      </c>
      <c r="AQ2756" s="1061">
        <f t="shared" si="1092"/>
        <v>4</v>
      </c>
      <c r="AR2756" s="1061">
        <f t="shared" si="1092"/>
        <v>0</v>
      </c>
      <c r="AS2756" s="1061">
        <f t="shared" si="1092"/>
        <v>48</v>
      </c>
      <c r="AT2756" s="850">
        <f t="shared" si="1098"/>
        <v>8</v>
      </c>
      <c r="AU2756" s="932" t="s">
        <v>857</v>
      </c>
      <c r="AV2756" s="933">
        <f t="shared" si="1109"/>
        <v>95</v>
      </c>
      <c r="AW2756" s="934" t="s">
        <v>27</v>
      </c>
      <c r="AX2756" s="935">
        <v>0.26</v>
      </c>
      <c r="AY2756" s="944" t="s">
        <v>29</v>
      </c>
      <c r="AZ2756" s="937">
        <f>AV2756*AX2756</f>
        <v>24.7</v>
      </c>
    </row>
    <row r="2757" spans="1:52" ht="13.5" customHeight="1">
      <c r="A2757" s="838">
        <f t="shared" si="1096"/>
        <v>46</v>
      </c>
      <c r="B2757" s="1046" t="s">
        <v>161</v>
      </c>
      <c r="C2757" s="896" t="s">
        <v>389</v>
      </c>
      <c r="D2757" s="897">
        <v>13</v>
      </c>
      <c r="E2757" s="1114">
        <v>13</v>
      </c>
      <c r="F2757" s="1106"/>
      <c r="G2757" s="1086"/>
      <c r="H2757" s="1107"/>
      <c r="I2757" s="1077"/>
      <c r="J2757" s="1060">
        <f t="shared" si="1087"/>
        <v>0</v>
      </c>
      <c r="K2757" s="1071"/>
      <c r="L2757" s="1071"/>
      <c r="M2757" s="1135">
        <v>4</v>
      </c>
      <c r="N2757" s="1063"/>
      <c r="O2757" s="1060">
        <f t="shared" si="1102"/>
        <v>52</v>
      </c>
      <c r="P2757" s="1138"/>
      <c r="Q2757" s="1071"/>
      <c r="R2757" s="1139"/>
      <c r="S2757" s="1063"/>
      <c r="T2757" s="1079">
        <f t="shared" si="1110"/>
        <v>0</v>
      </c>
      <c r="U2757" s="1061">
        <f t="shared" si="1107"/>
        <v>0</v>
      </c>
      <c r="V2757" s="1061">
        <f t="shared" si="1100"/>
        <v>0</v>
      </c>
      <c r="W2757" s="1063">
        <f t="shared" si="1100"/>
        <v>4</v>
      </c>
      <c r="X2757" s="1063">
        <f t="shared" si="1100"/>
        <v>0</v>
      </c>
      <c r="Y2757" s="1060">
        <f t="shared" si="1100"/>
        <v>52</v>
      </c>
      <c r="Z2757" s="1080">
        <f t="shared" si="1097"/>
        <v>46</v>
      </c>
      <c r="AA2757" s="1126" t="str">
        <f t="shared" si="1094"/>
        <v>Rau sống</v>
      </c>
      <c r="AB2757" s="1082" t="str">
        <f t="shared" si="1094"/>
        <v>lít</v>
      </c>
      <c r="AC2757" s="1083">
        <f t="shared" si="1094"/>
        <v>13</v>
      </c>
      <c r="AD2757" s="1089">
        <f t="shared" si="1094"/>
        <v>13</v>
      </c>
      <c r="AE2757" s="1071">
        <f t="shared" si="1108"/>
        <v>0</v>
      </c>
      <c r="AF2757" s="1071">
        <f t="shared" si="1108"/>
        <v>0</v>
      </c>
      <c r="AG2757" s="1071">
        <f t="shared" si="1108"/>
        <v>0</v>
      </c>
      <c r="AH2757" s="1071">
        <f t="shared" si="1108"/>
        <v>0</v>
      </c>
      <c r="AI2757" s="1060">
        <f t="shared" si="1095"/>
        <v>0</v>
      </c>
      <c r="AJ2757" s="1102">
        <f t="shared" si="1104"/>
        <v>0</v>
      </c>
      <c r="AK2757" s="1102">
        <f t="shared" si="1104"/>
        <v>0</v>
      </c>
      <c r="AL2757" s="1102">
        <f t="shared" si="1104"/>
        <v>4</v>
      </c>
      <c r="AM2757" s="1102">
        <f t="shared" si="1105"/>
        <v>0</v>
      </c>
      <c r="AN2757" s="1085">
        <f t="shared" si="1106"/>
        <v>52</v>
      </c>
      <c r="AO2757" s="1061">
        <f t="shared" si="1092"/>
        <v>0</v>
      </c>
      <c r="AP2757" s="1061">
        <f t="shared" si="1092"/>
        <v>0</v>
      </c>
      <c r="AQ2757" s="1061">
        <f t="shared" si="1092"/>
        <v>4</v>
      </c>
      <c r="AR2757" s="1061">
        <f t="shared" si="1092"/>
        <v>0</v>
      </c>
      <c r="AS2757" s="1061">
        <f t="shared" si="1092"/>
        <v>52</v>
      </c>
      <c r="AT2757" s="850">
        <f t="shared" si="1098"/>
        <v>0</v>
      </c>
      <c r="AU2757" s="932" t="s">
        <v>858</v>
      </c>
      <c r="AV2757" s="933">
        <f t="shared" si="1109"/>
        <v>129</v>
      </c>
      <c r="AW2757" s="934" t="s">
        <v>27</v>
      </c>
      <c r="AX2757" s="1048">
        <v>0.26</v>
      </c>
      <c r="AY2757" s="944" t="s">
        <v>29</v>
      </c>
      <c r="AZ2757" s="937">
        <f>AV2757*AX2757</f>
        <v>33.54</v>
      </c>
    </row>
    <row r="2758" spans="1:52" ht="13.5" customHeight="1">
      <c r="A2758" s="838">
        <f>IF(B2758&lt;&gt;"",MAX($A2757:$A2757)+1,"")</f>
        <v>47</v>
      </c>
      <c r="B2758" s="1046" t="s">
        <v>896</v>
      </c>
      <c r="C2758" s="844" t="s">
        <v>66</v>
      </c>
      <c r="D2758" s="907">
        <v>10</v>
      </c>
      <c r="E2758" s="1060">
        <v>10</v>
      </c>
      <c r="F2758" s="1140"/>
      <c r="G2758" s="1086"/>
      <c r="H2758" s="1091">
        <v>5</v>
      </c>
      <c r="I2758" s="1077"/>
      <c r="J2758" s="1060">
        <f t="shared" si="1087"/>
        <v>50</v>
      </c>
      <c r="K2758" s="1061"/>
      <c r="L2758" s="1061"/>
      <c r="M2758" s="1063"/>
      <c r="N2758" s="1063"/>
      <c r="O2758" s="1060">
        <f t="shared" si="1102"/>
        <v>0</v>
      </c>
      <c r="P2758" s="1061"/>
      <c r="Q2758" s="1061"/>
      <c r="R2758" s="1063">
        <v>5</v>
      </c>
      <c r="S2758" s="1063"/>
      <c r="T2758" s="1079">
        <f t="shared" si="1110"/>
        <v>50</v>
      </c>
      <c r="U2758" s="1061">
        <f t="shared" si="1107"/>
        <v>0</v>
      </c>
      <c r="V2758" s="1061">
        <f t="shared" si="1100"/>
        <v>0</v>
      </c>
      <c r="W2758" s="1063">
        <f t="shared" si="1100"/>
        <v>10</v>
      </c>
      <c r="X2758" s="1063">
        <f t="shared" si="1100"/>
        <v>0</v>
      </c>
      <c r="Y2758" s="1060">
        <f t="shared" si="1100"/>
        <v>100</v>
      </c>
      <c r="Z2758" s="1080">
        <f t="shared" si="1097"/>
        <v>47</v>
      </c>
      <c r="AA2758" s="1126" t="str">
        <f t="shared" si="1094"/>
        <v>Rau canh</v>
      </c>
      <c r="AB2758" s="1082" t="str">
        <f t="shared" si="1094"/>
        <v>kg</v>
      </c>
      <c r="AC2758" s="1083">
        <f t="shared" si="1094"/>
        <v>10</v>
      </c>
      <c r="AD2758" s="1089">
        <f t="shared" si="1094"/>
        <v>10</v>
      </c>
      <c r="AE2758" s="1071">
        <f t="shared" ref="AE2758:AH2765" si="1111">AE2677+AJ2677-AO2677</f>
        <v>0</v>
      </c>
      <c r="AF2758" s="1071">
        <f t="shared" si="1111"/>
        <v>0</v>
      </c>
      <c r="AG2758" s="1071">
        <f t="shared" si="1111"/>
        <v>0</v>
      </c>
      <c r="AH2758" s="1071">
        <f t="shared" si="1111"/>
        <v>0</v>
      </c>
      <c r="AI2758" s="1060">
        <f t="shared" si="1095"/>
        <v>0</v>
      </c>
      <c r="AJ2758" s="1102">
        <f t="shared" si="1104"/>
        <v>0</v>
      </c>
      <c r="AK2758" s="1102">
        <f t="shared" si="1104"/>
        <v>0</v>
      </c>
      <c r="AL2758" s="1102">
        <f t="shared" si="1104"/>
        <v>10</v>
      </c>
      <c r="AM2758" s="1102">
        <f t="shared" si="1105"/>
        <v>0</v>
      </c>
      <c r="AN2758" s="1085">
        <f t="shared" si="1106"/>
        <v>100</v>
      </c>
      <c r="AO2758" s="1061">
        <f t="shared" si="1092"/>
        <v>0</v>
      </c>
      <c r="AP2758" s="1061">
        <f t="shared" si="1092"/>
        <v>0</v>
      </c>
      <c r="AQ2758" s="1061">
        <f t="shared" si="1092"/>
        <v>10</v>
      </c>
      <c r="AR2758" s="1061">
        <f t="shared" si="1092"/>
        <v>0</v>
      </c>
      <c r="AS2758" s="1061">
        <f t="shared" si="1092"/>
        <v>100</v>
      </c>
      <c r="AT2758" s="850">
        <f t="shared" si="1098"/>
        <v>0</v>
      </c>
      <c r="AU2758" s="1146" t="s">
        <v>859</v>
      </c>
      <c r="AV2758" s="947"/>
      <c r="AW2758" s="947"/>
      <c r="AX2758" s="947"/>
      <c r="AY2758" s="947"/>
      <c r="AZ2758" s="937"/>
    </row>
    <row r="2759" spans="1:52" ht="13.5" customHeight="1">
      <c r="A2759" s="838">
        <f>IF(B2759&lt;&gt;"",MAX($A2758:$A2758)+1,"")</f>
        <v>48</v>
      </c>
      <c r="B2759" s="1046" t="s">
        <v>893</v>
      </c>
      <c r="C2759" s="844" t="s">
        <v>66</v>
      </c>
      <c r="D2759" s="907">
        <v>25</v>
      </c>
      <c r="E2759" s="1060">
        <v>25</v>
      </c>
      <c r="F2759" s="1140"/>
      <c r="G2759" s="1086"/>
      <c r="H2759" s="1091"/>
      <c r="I2759" s="1077"/>
      <c r="J2759" s="1060">
        <f>SUM(F2759:I2759)*$E2759</f>
        <v>0</v>
      </c>
      <c r="K2759" s="1061"/>
      <c r="L2759" s="1061"/>
      <c r="M2759" s="1063">
        <v>5</v>
      </c>
      <c r="N2759" s="1063"/>
      <c r="O2759" s="1060">
        <f t="shared" si="1102"/>
        <v>125</v>
      </c>
      <c r="P2759" s="1061"/>
      <c r="Q2759" s="1061"/>
      <c r="R2759" s="1063"/>
      <c r="S2759" s="1063"/>
      <c r="T2759" s="1079">
        <f t="shared" si="1110"/>
        <v>0</v>
      </c>
      <c r="U2759" s="1061">
        <f t="shared" si="1107"/>
        <v>0</v>
      </c>
      <c r="V2759" s="1061">
        <f t="shared" si="1100"/>
        <v>0</v>
      </c>
      <c r="W2759" s="1063">
        <f t="shared" si="1100"/>
        <v>5</v>
      </c>
      <c r="X2759" s="1063">
        <f t="shared" si="1100"/>
        <v>0</v>
      </c>
      <c r="Y2759" s="1060">
        <f t="shared" si="1100"/>
        <v>125</v>
      </c>
      <c r="Z2759" s="1080">
        <f t="shared" si="1097"/>
        <v>48</v>
      </c>
      <c r="AA2759" s="1126" t="str">
        <f t="shared" si="1094"/>
        <v>Măng</v>
      </c>
      <c r="AB2759" s="1082" t="str">
        <f t="shared" si="1094"/>
        <v>kg</v>
      </c>
      <c r="AC2759" s="1083">
        <f t="shared" si="1094"/>
        <v>25</v>
      </c>
      <c r="AD2759" s="1089">
        <f t="shared" si="1094"/>
        <v>25</v>
      </c>
      <c r="AE2759" s="1071">
        <f t="shared" si="1111"/>
        <v>0</v>
      </c>
      <c r="AF2759" s="1071">
        <f t="shared" si="1111"/>
        <v>0</v>
      </c>
      <c r="AG2759" s="1071">
        <f t="shared" si="1111"/>
        <v>0</v>
      </c>
      <c r="AH2759" s="1071">
        <f t="shared" si="1111"/>
        <v>0</v>
      </c>
      <c r="AI2759" s="1060">
        <f t="shared" si="1095"/>
        <v>0</v>
      </c>
      <c r="AJ2759" s="1102">
        <f t="shared" si="1104"/>
        <v>0</v>
      </c>
      <c r="AK2759" s="1102">
        <f t="shared" si="1104"/>
        <v>0</v>
      </c>
      <c r="AL2759" s="1102">
        <f t="shared" si="1104"/>
        <v>5</v>
      </c>
      <c r="AM2759" s="1102">
        <f t="shared" si="1105"/>
        <v>0</v>
      </c>
      <c r="AN2759" s="1085">
        <f t="shared" si="1106"/>
        <v>125</v>
      </c>
      <c r="AO2759" s="1061">
        <f t="shared" si="1092"/>
        <v>0</v>
      </c>
      <c r="AP2759" s="1061">
        <f t="shared" si="1092"/>
        <v>0</v>
      </c>
      <c r="AQ2759" s="1061">
        <f t="shared" si="1092"/>
        <v>5</v>
      </c>
      <c r="AR2759" s="1061">
        <f t="shared" si="1092"/>
        <v>0</v>
      </c>
      <c r="AS2759" s="1061">
        <f t="shared" si="1092"/>
        <v>125</v>
      </c>
      <c r="AT2759" s="850">
        <f t="shared" si="1098"/>
        <v>0</v>
      </c>
      <c r="AU2759" s="948"/>
      <c r="AV2759" s="934"/>
      <c r="AW2759" s="934"/>
      <c r="AX2759" s="935"/>
      <c r="AY2759" s="936" t="s">
        <v>29</v>
      </c>
      <c r="AZ2759" s="937">
        <f>AV2759*AX2759</f>
        <v>0</v>
      </c>
    </row>
    <row r="2760" spans="1:52" ht="13.5" customHeight="1">
      <c r="A2760" s="838">
        <f t="shared" ref="A2760:A2771" si="1112">IF(B2760&lt;&gt;"",MAX($A2758:$A2759)+1,"")</f>
        <v>49</v>
      </c>
      <c r="B2760" s="1046" t="s">
        <v>126</v>
      </c>
      <c r="C2760" s="844" t="s">
        <v>66</v>
      </c>
      <c r="D2760" s="949">
        <v>15</v>
      </c>
      <c r="E2760" s="1142">
        <v>15</v>
      </c>
      <c r="F2760" s="1140"/>
      <c r="G2760" s="1120"/>
      <c r="H2760" s="1077"/>
      <c r="I2760" s="1077"/>
      <c r="J2760" s="1060">
        <f>SUM(F2760:I2760)*$E2760</f>
        <v>0</v>
      </c>
      <c r="K2760" s="1103"/>
      <c r="L2760" s="1071"/>
      <c r="M2760" s="1062">
        <v>4</v>
      </c>
      <c r="N2760" s="1063"/>
      <c r="O2760" s="1060">
        <f t="shared" si="1102"/>
        <v>60</v>
      </c>
      <c r="P2760" s="1061"/>
      <c r="Q2760" s="1071"/>
      <c r="R2760" s="1062"/>
      <c r="S2760" s="1063"/>
      <c r="T2760" s="1079">
        <f t="shared" si="1110"/>
        <v>0</v>
      </c>
      <c r="U2760" s="1061">
        <f t="shared" si="1107"/>
        <v>0</v>
      </c>
      <c r="V2760" s="1061">
        <f t="shared" si="1100"/>
        <v>0</v>
      </c>
      <c r="W2760" s="1063">
        <f t="shared" si="1100"/>
        <v>4</v>
      </c>
      <c r="X2760" s="1063">
        <f t="shared" si="1100"/>
        <v>0</v>
      </c>
      <c r="Y2760" s="1060">
        <f t="shared" si="1100"/>
        <v>60</v>
      </c>
      <c r="Z2760" s="1080">
        <f t="shared" si="1097"/>
        <v>49</v>
      </c>
      <c r="AA2760" s="1126" t="str">
        <f t="shared" si="1094"/>
        <v>Mướp đắng</v>
      </c>
      <c r="AB2760" s="1082" t="str">
        <f t="shared" si="1094"/>
        <v>kg</v>
      </c>
      <c r="AC2760" s="1083">
        <f t="shared" si="1094"/>
        <v>15</v>
      </c>
      <c r="AD2760" s="1089">
        <f t="shared" si="1094"/>
        <v>15</v>
      </c>
      <c r="AE2760" s="1071">
        <f t="shared" si="1111"/>
        <v>0</v>
      </c>
      <c r="AF2760" s="1071">
        <f t="shared" si="1111"/>
        <v>0</v>
      </c>
      <c r="AG2760" s="1071">
        <f t="shared" si="1111"/>
        <v>0</v>
      </c>
      <c r="AH2760" s="1071">
        <f t="shared" si="1111"/>
        <v>0</v>
      </c>
      <c r="AI2760" s="1060">
        <f t="shared" si="1095"/>
        <v>0</v>
      </c>
      <c r="AJ2760" s="1102">
        <f t="shared" si="1104"/>
        <v>0</v>
      </c>
      <c r="AK2760" s="1102">
        <f t="shared" si="1104"/>
        <v>0</v>
      </c>
      <c r="AL2760" s="1102">
        <f t="shared" si="1104"/>
        <v>4</v>
      </c>
      <c r="AM2760" s="1102">
        <f t="shared" si="1105"/>
        <v>0</v>
      </c>
      <c r="AN2760" s="1085">
        <f t="shared" si="1106"/>
        <v>60</v>
      </c>
      <c r="AO2760" s="1061">
        <f t="shared" si="1092"/>
        <v>0</v>
      </c>
      <c r="AP2760" s="1061">
        <f t="shared" si="1092"/>
        <v>0</v>
      </c>
      <c r="AQ2760" s="1061">
        <f t="shared" si="1092"/>
        <v>4</v>
      </c>
      <c r="AR2760" s="1061">
        <f t="shared" si="1092"/>
        <v>0</v>
      </c>
      <c r="AS2760" s="1061">
        <f t="shared" si="1092"/>
        <v>60</v>
      </c>
      <c r="AT2760" s="850">
        <f t="shared" si="1098"/>
        <v>0</v>
      </c>
      <c r="AU2760" s="948"/>
      <c r="AV2760" s="934"/>
      <c r="AW2760" s="934"/>
      <c r="AX2760" s="935"/>
      <c r="AY2760" s="936" t="s">
        <v>29</v>
      </c>
      <c r="AZ2760" s="937">
        <f>AV2760*AX2760</f>
        <v>0</v>
      </c>
    </row>
    <row r="2761" spans="1:52" ht="13.5" customHeight="1">
      <c r="A2761" s="838">
        <f t="shared" si="1112"/>
        <v>50</v>
      </c>
      <c r="B2761" s="1046" t="s">
        <v>918</v>
      </c>
      <c r="C2761" s="844" t="s">
        <v>66</v>
      </c>
      <c r="D2761" s="907">
        <v>15</v>
      </c>
      <c r="E2761" s="1060">
        <v>15</v>
      </c>
      <c r="F2761" s="1140"/>
      <c r="G2761" s="1090"/>
      <c r="H2761" s="1077"/>
      <c r="I2761" s="1077"/>
      <c r="J2761" s="1060">
        <f>SUM(F2761:I2761)*$E2761</f>
        <v>0</v>
      </c>
      <c r="K2761" s="1061"/>
      <c r="L2761" s="1071"/>
      <c r="M2761" s="1063"/>
      <c r="N2761" s="1063"/>
      <c r="O2761" s="1060">
        <f t="shared" si="1102"/>
        <v>0</v>
      </c>
      <c r="P2761" s="1065"/>
      <c r="Q2761" s="1071"/>
      <c r="R2761" s="1062"/>
      <c r="S2761" s="1063"/>
      <c r="T2761" s="1079">
        <f t="shared" si="1110"/>
        <v>0</v>
      </c>
      <c r="U2761" s="1061">
        <f t="shared" si="1107"/>
        <v>0</v>
      </c>
      <c r="V2761" s="1061">
        <f t="shared" si="1100"/>
        <v>0</v>
      </c>
      <c r="W2761" s="1063">
        <f t="shared" si="1100"/>
        <v>0</v>
      </c>
      <c r="X2761" s="1063">
        <f t="shared" si="1100"/>
        <v>0</v>
      </c>
      <c r="Y2761" s="1060">
        <f t="shared" si="1100"/>
        <v>0</v>
      </c>
      <c r="Z2761" s="1080">
        <f t="shared" si="1097"/>
        <v>50</v>
      </c>
      <c r="AA2761" s="1126" t="str">
        <f t="shared" si="1094"/>
        <v>Cà  xanh</v>
      </c>
      <c r="AB2761" s="1082" t="str">
        <f t="shared" si="1094"/>
        <v>kg</v>
      </c>
      <c r="AC2761" s="1083">
        <f t="shared" si="1094"/>
        <v>15</v>
      </c>
      <c r="AD2761" s="1089">
        <f t="shared" si="1094"/>
        <v>15</v>
      </c>
      <c r="AE2761" s="1071">
        <f t="shared" si="1111"/>
        <v>0</v>
      </c>
      <c r="AF2761" s="1071">
        <f t="shared" si="1111"/>
        <v>0</v>
      </c>
      <c r="AG2761" s="1071">
        <f t="shared" si="1111"/>
        <v>0</v>
      </c>
      <c r="AH2761" s="1071">
        <f t="shared" si="1111"/>
        <v>0</v>
      </c>
      <c r="AI2761" s="1060">
        <f t="shared" si="1095"/>
        <v>0</v>
      </c>
      <c r="AJ2761" s="1102">
        <f t="shared" si="1104"/>
        <v>0</v>
      </c>
      <c r="AK2761" s="1102">
        <f t="shared" si="1104"/>
        <v>0</v>
      </c>
      <c r="AL2761" s="1102">
        <f t="shared" si="1104"/>
        <v>0</v>
      </c>
      <c r="AM2761" s="1102">
        <f t="shared" si="1105"/>
        <v>0</v>
      </c>
      <c r="AN2761" s="1085">
        <f t="shared" si="1106"/>
        <v>0</v>
      </c>
      <c r="AO2761" s="1061">
        <f t="shared" si="1092"/>
        <v>0</v>
      </c>
      <c r="AP2761" s="1061">
        <f t="shared" si="1092"/>
        <v>0</v>
      </c>
      <c r="AQ2761" s="1061">
        <f t="shared" si="1092"/>
        <v>0</v>
      </c>
      <c r="AR2761" s="1061">
        <f t="shared" si="1092"/>
        <v>0</v>
      </c>
      <c r="AS2761" s="1061">
        <f t="shared" si="1092"/>
        <v>0</v>
      </c>
      <c r="AT2761" s="850">
        <f t="shared" si="1098"/>
        <v>0</v>
      </c>
      <c r="AU2761" s="1480" t="s">
        <v>916</v>
      </c>
      <c r="AV2761" s="1481"/>
      <c r="AW2761" s="1481"/>
      <c r="AX2761" s="1481"/>
      <c r="AY2761" s="1147" t="str">
        <f>AY2762</f>
        <v>=</v>
      </c>
      <c r="AZ2761" s="937">
        <f ca="1">AZ2684</f>
        <v>21.719999999999594</v>
      </c>
    </row>
    <row r="2762" spans="1:52" ht="13.5" customHeight="1">
      <c r="A2762" s="838">
        <f t="shared" si="1112"/>
        <v>51</v>
      </c>
      <c r="B2762" s="1045" t="s">
        <v>64</v>
      </c>
      <c r="C2762" s="844" t="s">
        <v>66</v>
      </c>
      <c r="D2762" s="907">
        <v>13</v>
      </c>
      <c r="E2762" s="1060">
        <v>13</v>
      </c>
      <c r="F2762" s="1140"/>
      <c r="G2762" s="1086"/>
      <c r="H2762" s="1091"/>
      <c r="I2762" s="1077"/>
      <c r="J2762" s="1060">
        <f t="shared" ref="J2762:J2771" si="1113">SUM(F2762:I2762)*$E2762</f>
        <v>0</v>
      </c>
      <c r="K2762" s="1061"/>
      <c r="L2762" s="1071"/>
      <c r="M2762" s="1063"/>
      <c r="N2762" s="1063"/>
      <c r="O2762" s="1060">
        <f t="shared" si="1102"/>
        <v>0</v>
      </c>
      <c r="P2762" s="1061"/>
      <c r="Q2762" s="1061"/>
      <c r="R2762" s="1063"/>
      <c r="S2762" s="1063"/>
      <c r="T2762" s="1079">
        <f t="shared" si="1110"/>
        <v>0</v>
      </c>
      <c r="U2762" s="1061">
        <f t="shared" si="1107"/>
        <v>0</v>
      </c>
      <c r="V2762" s="1061">
        <f t="shared" si="1100"/>
        <v>0</v>
      </c>
      <c r="W2762" s="1063">
        <f t="shared" si="1100"/>
        <v>0</v>
      </c>
      <c r="X2762" s="1063">
        <f t="shared" si="1100"/>
        <v>0</v>
      </c>
      <c r="Y2762" s="1060">
        <f t="shared" si="1100"/>
        <v>0</v>
      </c>
      <c r="Z2762" s="1080">
        <f t="shared" si="1097"/>
        <v>51</v>
      </c>
      <c r="AA2762" s="1126" t="str">
        <f t="shared" si="1094"/>
        <v>Hành tây</v>
      </c>
      <c r="AB2762" s="1082" t="str">
        <f t="shared" si="1094"/>
        <v>kg</v>
      </c>
      <c r="AC2762" s="1083">
        <f t="shared" si="1094"/>
        <v>13</v>
      </c>
      <c r="AD2762" s="1089">
        <f t="shared" si="1094"/>
        <v>13</v>
      </c>
      <c r="AE2762" s="1071">
        <f t="shared" si="1111"/>
        <v>0</v>
      </c>
      <c r="AF2762" s="1071">
        <f t="shared" si="1111"/>
        <v>0</v>
      </c>
      <c r="AG2762" s="1071">
        <f t="shared" si="1111"/>
        <v>0</v>
      </c>
      <c r="AH2762" s="1071">
        <f t="shared" si="1111"/>
        <v>0</v>
      </c>
      <c r="AI2762" s="1060">
        <f t="shared" si="1095"/>
        <v>0</v>
      </c>
      <c r="AJ2762" s="1102">
        <f t="shared" si="1104"/>
        <v>0</v>
      </c>
      <c r="AK2762" s="1102">
        <f t="shared" si="1104"/>
        <v>0</v>
      </c>
      <c r="AL2762" s="1102">
        <f t="shared" si="1104"/>
        <v>0</v>
      </c>
      <c r="AM2762" s="1102">
        <f t="shared" si="1105"/>
        <v>0</v>
      </c>
      <c r="AN2762" s="1085">
        <f t="shared" si="1106"/>
        <v>0</v>
      </c>
      <c r="AO2762" s="1061">
        <f t="shared" si="1092"/>
        <v>0</v>
      </c>
      <c r="AP2762" s="1061">
        <f t="shared" si="1092"/>
        <v>0</v>
      </c>
      <c r="AQ2762" s="1061">
        <f t="shared" si="1092"/>
        <v>0</v>
      </c>
      <c r="AR2762" s="1061">
        <f t="shared" si="1092"/>
        <v>0</v>
      </c>
      <c r="AS2762" s="1061">
        <f t="shared" si="1092"/>
        <v>0</v>
      </c>
      <c r="AT2762" s="850">
        <f t="shared" si="1098"/>
        <v>0</v>
      </c>
      <c r="AU2762" s="1505" t="s">
        <v>917</v>
      </c>
      <c r="AV2762" s="1506"/>
      <c r="AW2762" s="1506"/>
      <c r="AX2762" s="1506"/>
      <c r="AY2762" s="1147" t="s">
        <v>29</v>
      </c>
      <c r="AZ2762" s="937">
        <f ca="1">SUM(AZ2751:AZ2761)</f>
        <v>127.33999999999961</v>
      </c>
    </row>
    <row r="2763" spans="1:52" ht="13.5" customHeight="1">
      <c r="A2763" s="838">
        <f t="shared" si="1112"/>
        <v>52</v>
      </c>
      <c r="B2763" s="1046" t="s">
        <v>511</v>
      </c>
      <c r="C2763" s="844" t="s">
        <v>66</v>
      </c>
      <c r="D2763" s="907">
        <v>20</v>
      </c>
      <c r="E2763" s="1060">
        <v>15</v>
      </c>
      <c r="F2763" s="1140"/>
      <c r="G2763" s="1086"/>
      <c r="H2763" s="1091"/>
      <c r="I2763" s="1077"/>
      <c r="J2763" s="1060">
        <f t="shared" si="1113"/>
        <v>0</v>
      </c>
      <c r="K2763" s="1061"/>
      <c r="L2763" s="1061"/>
      <c r="M2763" s="1063"/>
      <c r="N2763" s="1063"/>
      <c r="O2763" s="1060">
        <f t="shared" si="1102"/>
        <v>0</v>
      </c>
      <c r="P2763" s="1061"/>
      <c r="Q2763" s="1061"/>
      <c r="R2763" s="1063"/>
      <c r="S2763" s="1063"/>
      <c r="T2763" s="1079">
        <f t="shared" si="1110"/>
        <v>0</v>
      </c>
      <c r="U2763" s="1061">
        <f t="shared" si="1107"/>
        <v>0</v>
      </c>
      <c r="V2763" s="1061">
        <f t="shared" si="1100"/>
        <v>0</v>
      </c>
      <c r="W2763" s="1063">
        <f t="shared" si="1100"/>
        <v>0</v>
      </c>
      <c r="X2763" s="1063">
        <f t="shared" si="1100"/>
        <v>0</v>
      </c>
      <c r="Y2763" s="1060">
        <f t="shared" si="1100"/>
        <v>0</v>
      </c>
      <c r="Z2763" s="1080">
        <f t="shared" si="1097"/>
        <v>52</v>
      </c>
      <c r="AA2763" s="1126" t="str">
        <f t="shared" si="1094"/>
        <v>Sã</v>
      </c>
      <c r="AB2763" s="1082" t="str">
        <f t="shared" si="1094"/>
        <v>kg</v>
      </c>
      <c r="AC2763" s="1083">
        <f t="shared" si="1094"/>
        <v>20</v>
      </c>
      <c r="AD2763" s="1089">
        <f t="shared" si="1094"/>
        <v>15</v>
      </c>
      <c r="AE2763" s="1071">
        <f t="shared" si="1111"/>
        <v>0</v>
      </c>
      <c r="AF2763" s="1071">
        <f t="shared" si="1111"/>
        <v>0</v>
      </c>
      <c r="AG2763" s="1071">
        <f t="shared" si="1111"/>
        <v>0</v>
      </c>
      <c r="AH2763" s="1071">
        <f t="shared" si="1111"/>
        <v>0</v>
      </c>
      <c r="AI2763" s="1060">
        <f t="shared" si="1095"/>
        <v>0</v>
      </c>
      <c r="AJ2763" s="1102">
        <f t="shared" si="1104"/>
        <v>0</v>
      </c>
      <c r="AK2763" s="1102">
        <f t="shared" si="1104"/>
        <v>0</v>
      </c>
      <c r="AL2763" s="1102">
        <f t="shared" si="1104"/>
        <v>0</v>
      </c>
      <c r="AM2763" s="1102">
        <f t="shared" si="1105"/>
        <v>0</v>
      </c>
      <c r="AN2763" s="1085">
        <f t="shared" si="1106"/>
        <v>0</v>
      </c>
      <c r="AO2763" s="1061">
        <f t="shared" ref="AO2763:AS2771" si="1114">U2763</f>
        <v>0</v>
      </c>
      <c r="AP2763" s="1061">
        <f t="shared" si="1114"/>
        <v>0</v>
      </c>
      <c r="AQ2763" s="1061">
        <f t="shared" si="1114"/>
        <v>0</v>
      </c>
      <c r="AR2763" s="1061">
        <f t="shared" si="1114"/>
        <v>0</v>
      </c>
      <c r="AS2763" s="1061">
        <f t="shared" si="1114"/>
        <v>0</v>
      </c>
      <c r="AT2763" s="850">
        <f t="shared" si="1098"/>
        <v>0</v>
      </c>
      <c r="AU2763" s="1480" t="s">
        <v>861</v>
      </c>
      <c r="AV2763" s="1481"/>
      <c r="AW2763" s="1481"/>
      <c r="AX2763" s="1481"/>
      <c r="AY2763" s="1147" t="s">
        <v>29</v>
      </c>
      <c r="AZ2763" s="937">
        <f ca="1">SUMIF(AA2712:AR2777,"Gạo*",AO2712:AO2777)+SUMIF(AA2712:AR2777,"Gạo*",AP2712:AP2777)+SUMIF(AA2712:AR2777,"Gạo*",AQ2712:AQ2777)+SUMIF(AA2712:AR2777,"Gạo*",AR2712:AR2777)</f>
        <v>105</v>
      </c>
    </row>
    <row r="2764" spans="1:52" ht="13.5" customHeight="1">
      <c r="A2764" s="838">
        <f t="shared" si="1112"/>
        <v>53</v>
      </c>
      <c r="B2764" s="908" t="s">
        <v>895</v>
      </c>
      <c r="C2764" s="844" t="s">
        <v>66</v>
      </c>
      <c r="D2764" s="907">
        <v>8</v>
      </c>
      <c r="E2764" s="1060">
        <v>8</v>
      </c>
      <c r="F2764" s="1140"/>
      <c r="G2764" s="1086"/>
      <c r="H2764" s="1077"/>
      <c r="I2764" s="1077"/>
      <c r="J2764" s="1060">
        <f t="shared" si="1113"/>
        <v>0</v>
      </c>
      <c r="K2764" s="1061"/>
      <c r="L2764" s="1071"/>
      <c r="M2764" s="1063"/>
      <c r="N2764" s="1063"/>
      <c r="O2764" s="1060">
        <f t="shared" si="1102"/>
        <v>0</v>
      </c>
      <c r="P2764" s="1061"/>
      <c r="Q2764" s="1061"/>
      <c r="R2764" s="1063">
        <v>5</v>
      </c>
      <c r="S2764" s="1063"/>
      <c r="T2764" s="1079">
        <f t="shared" ref="T2764:T2771" si="1115">SUM(P2764:S2764)*$E2764</f>
        <v>40</v>
      </c>
      <c r="U2764" s="1061">
        <f t="shared" si="1107"/>
        <v>0</v>
      </c>
      <c r="V2764" s="1061">
        <f t="shared" si="1100"/>
        <v>0</v>
      </c>
      <c r="W2764" s="1063">
        <f t="shared" si="1100"/>
        <v>5</v>
      </c>
      <c r="X2764" s="1063">
        <f t="shared" si="1100"/>
        <v>0</v>
      </c>
      <c r="Y2764" s="1060">
        <f t="shared" si="1100"/>
        <v>40</v>
      </c>
      <c r="Z2764" s="1080">
        <f t="shared" si="1097"/>
        <v>53</v>
      </c>
      <c r="AA2764" s="1126" t="str">
        <f t="shared" si="1094"/>
        <v>Mùng bac hà</v>
      </c>
      <c r="AB2764" s="1082" t="str">
        <f t="shared" si="1094"/>
        <v>kg</v>
      </c>
      <c r="AC2764" s="1083">
        <f t="shared" si="1094"/>
        <v>8</v>
      </c>
      <c r="AD2764" s="1089">
        <f t="shared" si="1094"/>
        <v>8</v>
      </c>
      <c r="AE2764" s="1071">
        <f t="shared" si="1111"/>
        <v>0</v>
      </c>
      <c r="AF2764" s="1071">
        <f t="shared" si="1111"/>
        <v>0</v>
      </c>
      <c r="AG2764" s="1071">
        <f t="shared" si="1111"/>
        <v>0</v>
      </c>
      <c r="AH2764" s="1071">
        <f t="shared" si="1111"/>
        <v>0</v>
      </c>
      <c r="AI2764" s="1060">
        <f t="shared" si="1095"/>
        <v>0</v>
      </c>
      <c r="AJ2764" s="1102">
        <f t="shared" si="1104"/>
        <v>0</v>
      </c>
      <c r="AK2764" s="1102">
        <f t="shared" si="1104"/>
        <v>0</v>
      </c>
      <c r="AL2764" s="1102">
        <f t="shared" si="1104"/>
        <v>5</v>
      </c>
      <c r="AM2764" s="1102">
        <f t="shared" si="1105"/>
        <v>0</v>
      </c>
      <c r="AN2764" s="1085">
        <f t="shared" si="1106"/>
        <v>40</v>
      </c>
      <c r="AO2764" s="1061">
        <f t="shared" si="1114"/>
        <v>0</v>
      </c>
      <c r="AP2764" s="1061">
        <f t="shared" si="1114"/>
        <v>0</v>
      </c>
      <c r="AQ2764" s="1061">
        <f t="shared" si="1114"/>
        <v>5</v>
      </c>
      <c r="AR2764" s="1061">
        <f t="shared" si="1114"/>
        <v>0</v>
      </c>
      <c r="AS2764" s="1061">
        <f t="shared" si="1114"/>
        <v>40</v>
      </c>
      <c r="AT2764" s="850">
        <f t="shared" si="1098"/>
        <v>0</v>
      </c>
      <c r="AU2764" s="1480" t="s">
        <v>862</v>
      </c>
      <c r="AV2764" s="1481"/>
      <c r="AW2764" s="1481"/>
      <c r="AX2764" s="1481"/>
      <c r="AY2764" s="1147" t="s">
        <v>29</v>
      </c>
      <c r="AZ2764" s="1148">
        <f ca="1">AZ2685</f>
        <v>0</v>
      </c>
    </row>
    <row r="2765" spans="1:52" ht="13.5" customHeight="1">
      <c r="A2765" s="838">
        <f t="shared" si="1112"/>
        <v>54</v>
      </c>
      <c r="B2765" s="908" t="s">
        <v>512</v>
      </c>
      <c r="C2765" s="844" t="s">
        <v>66</v>
      </c>
      <c r="D2765" s="907">
        <v>20</v>
      </c>
      <c r="E2765" s="1060">
        <v>20</v>
      </c>
      <c r="F2765" s="1140"/>
      <c r="G2765" s="1120"/>
      <c r="H2765" s="1077"/>
      <c r="I2765" s="1077"/>
      <c r="J2765" s="1060">
        <f t="shared" si="1113"/>
        <v>0</v>
      </c>
      <c r="K2765" s="1061"/>
      <c r="L2765" s="1071"/>
      <c r="M2765" s="1063"/>
      <c r="N2765" s="1063"/>
      <c r="O2765" s="1060">
        <f t="shared" si="1102"/>
        <v>0</v>
      </c>
      <c r="P2765" s="1061"/>
      <c r="Q2765" s="1071"/>
      <c r="R2765" s="1063"/>
      <c r="S2765" s="1063"/>
      <c r="T2765" s="1079">
        <f t="shared" si="1115"/>
        <v>0</v>
      </c>
      <c r="U2765" s="1061">
        <f t="shared" si="1107"/>
        <v>0</v>
      </c>
      <c r="V2765" s="1061">
        <f t="shared" si="1100"/>
        <v>0</v>
      </c>
      <c r="W2765" s="1063">
        <f t="shared" si="1100"/>
        <v>0</v>
      </c>
      <c r="X2765" s="1063">
        <f t="shared" si="1100"/>
        <v>0</v>
      </c>
      <c r="Y2765" s="1060">
        <f t="shared" si="1100"/>
        <v>0</v>
      </c>
      <c r="Z2765" s="1080">
        <f t="shared" si="1097"/>
        <v>54</v>
      </c>
      <c r="AA2765" s="1126" t="str">
        <f t="shared" si="1094"/>
        <v>Riềng</v>
      </c>
      <c r="AB2765" s="1082" t="str">
        <f t="shared" si="1094"/>
        <v>kg</v>
      </c>
      <c r="AC2765" s="1083">
        <f t="shared" si="1094"/>
        <v>20</v>
      </c>
      <c r="AD2765" s="1089">
        <f t="shared" si="1094"/>
        <v>20</v>
      </c>
      <c r="AE2765" s="1071">
        <f t="shared" si="1111"/>
        <v>0</v>
      </c>
      <c r="AF2765" s="1071">
        <f t="shared" si="1111"/>
        <v>0</v>
      </c>
      <c r="AG2765" s="1071">
        <f t="shared" si="1111"/>
        <v>0</v>
      </c>
      <c r="AH2765" s="1071">
        <f t="shared" si="1111"/>
        <v>0</v>
      </c>
      <c r="AI2765" s="1060">
        <f t="shared" si="1095"/>
        <v>0</v>
      </c>
      <c r="AJ2765" s="1102">
        <f t="shared" si="1104"/>
        <v>0</v>
      </c>
      <c r="AK2765" s="1102">
        <f t="shared" si="1104"/>
        <v>0</v>
      </c>
      <c r="AL2765" s="1102">
        <f t="shared" si="1104"/>
        <v>0</v>
      </c>
      <c r="AM2765" s="1102">
        <f t="shared" si="1105"/>
        <v>0</v>
      </c>
      <c r="AN2765" s="1085">
        <f t="shared" si="1106"/>
        <v>0</v>
      </c>
      <c r="AO2765" s="1061">
        <f t="shared" si="1114"/>
        <v>0</v>
      </c>
      <c r="AP2765" s="1061">
        <f t="shared" si="1114"/>
        <v>0</v>
      </c>
      <c r="AQ2765" s="1061">
        <f t="shared" si="1114"/>
        <v>0</v>
      </c>
      <c r="AR2765" s="1061">
        <f t="shared" si="1114"/>
        <v>0</v>
      </c>
      <c r="AS2765" s="1061">
        <f t="shared" si="1114"/>
        <v>0</v>
      </c>
      <c r="AT2765" s="850">
        <f t="shared" si="1098"/>
        <v>0</v>
      </c>
      <c r="AU2765" s="1149" t="s">
        <v>863</v>
      </c>
      <c r="AV2765" s="1150"/>
      <c r="AW2765" s="1150"/>
      <c r="AX2765" s="1150"/>
      <c r="AY2765" s="1147" t="s">
        <v>29</v>
      </c>
      <c r="AZ2765" s="937">
        <f ca="1">AZ2763+AZ2764</f>
        <v>105</v>
      </c>
    </row>
    <row r="2766" spans="1:52" ht="13.5" customHeight="1">
      <c r="A2766" s="838">
        <f t="shared" si="1112"/>
        <v>55</v>
      </c>
      <c r="B2766" s="1045" t="s">
        <v>636</v>
      </c>
      <c r="C2766" s="844" t="s">
        <v>66</v>
      </c>
      <c r="D2766" s="907">
        <v>10</v>
      </c>
      <c r="E2766" s="1060">
        <v>10</v>
      </c>
      <c r="F2766" s="1140"/>
      <c r="G2766" s="1086"/>
      <c r="H2766" s="1077"/>
      <c r="I2766" s="1077"/>
      <c r="J2766" s="1060">
        <f t="shared" si="1113"/>
        <v>0</v>
      </c>
      <c r="K2766" s="1061"/>
      <c r="L2766" s="1065"/>
      <c r="M2766" s="1063">
        <v>1</v>
      </c>
      <c r="N2766" s="1063"/>
      <c r="O2766" s="1060">
        <f t="shared" si="1102"/>
        <v>10</v>
      </c>
      <c r="P2766" s="1061"/>
      <c r="Q2766" s="1061"/>
      <c r="R2766" s="1063"/>
      <c r="S2766" s="1063"/>
      <c r="T2766" s="1079">
        <f t="shared" si="1115"/>
        <v>0</v>
      </c>
      <c r="U2766" s="1061">
        <f t="shared" si="1107"/>
        <v>0</v>
      </c>
      <c r="V2766" s="1061">
        <f t="shared" si="1100"/>
        <v>0</v>
      </c>
      <c r="W2766" s="1063">
        <f t="shared" si="1100"/>
        <v>1</v>
      </c>
      <c r="X2766" s="1063">
        <f t="shared" si="1100"/>
        <v>0</v>
      </c>
      <c r="Y2766" s="1060">
        <f t="shared" si="1100"/>
        <v>10</v>
      </c>
      <c r="Z2766" s="1080">
        <f t="shared" si="1097"/>
        <v>55</v>
      </c>
      <c r="AA2766" s="1126" t="str">
        <f t="shared" si="1094"/>
        <v>Rau mùi</v>
      </c>
      <c r="AB2766" s="1082" t="str">
        <f t="shared" si="1094"/>
        <v>kg</v>
      </c>
      <c r="AC2766" s="1083">
        <f t="shared" si="1094"/>
        <v>10</v>
      </c>
      <c r="AD2766" s="1089">
        <f t="shared" si="1094"/>
        <v>10</v>
      </c>
      <c r="AE2766" s="1071">
        <f>AE2686+AJ2686-AO2686</f>
        <v>0</v>
      </c>
      <c r="AF2766" s="1071">
        <f>AF2686+AK2686-AP2686</f>
        <v>0</v>
      </c>
      <c r="AG2766" s="1071">
        <f>AG2686+AL2686-AQ2686</f>
        <v>0</v>
      </c>
      <c r="AH2766" s="1071">
        <f>AH2686+AM2686-AR2686</f>
        <v>0</v>
      </c>
      <c r="AI2766" s="1060">
        <f t="shared" si="1095"/>
        <v>0</v>
      </c>
      <c r="AJ2766" s="1102">
        <f t="shared" si="1104"/>
        <v>0</v>
      </c>
      <c r="AK2766" s="1102">
        <f t="shared" si="1104"/>
        <v>0</v>
      </c>
      <c r="AL2766" s="1102">
        <f t="shared" si="1104"/>
        <v>1</v>
      </c>
      <c r="AM2766" s="1102">
        <f t="shared" si="1105"/>
        <v>0</v>
      </c>
      <c r="AN2766" s="1085">
        <f t="shared" si="1106"/>
        <v>10</v>
      </c>
      <c r="AO2766" s="1061">
        <f t="shared" si="1114"/>
        <v>0</v>
      </c>
      <c r="AP2766" s="1061">
        <f t="shared" si="1114"/>
        <v>0</v>
      </c>
      <c r="AQ2766" s="1061">
        <f t="shared" si="1114"/>
        <v>1</v>
      </c>
      <c r="AR2766" s="1061">
        <f t="shared" si="1114"/>
        <v>0</v>
      </c>
      <c r="AS2766" s="1061">
        <f t="shared" si="1114"/>
        <v>10</v>
      </c>
      <c r="AT2766" s="850">
        <f t="shared" si="1098"/>
        <v>0</v>
      </c>
      <c r="AU2766" s="1480" t="s">
        <v>864</v>
      </c>
      <c r="AV2766" s="1481"/>
      <c r="AW2766" s="1481"/>
      <c r="AX2766" s="1481"/>
      <c r="AY2766" s="1147" t="s">
        <v>29</v>
      </c>
      <c r="AZ2766" s="937">
        <f ca="1">IF(AZ2762-AZ2765&gt;0,AZ2762-AZ2765,0)</f>
        <v>22.339999999999606</v>
      </c>
    </row>
    <row r="2767" spans="1:52" ht="13.5" customHeight="1">
      <c r="A2767" s="838" t="str">
        <f t="shared" si="1112"/>
        <v/>
      </c>
      <c r="B2767" s="906"/>
      <c r="C2767" s="844"/>
      <c r="D2767" s="907"/>
      <c r="E2767" s="1060"/>
      <c r="F2767" s="1140"/>
      <c r="G2767" s="1086"/>
      <c r="H2767" s="1077"/>
      <c r="I2767" s="1077"/>
      <c r="J2767" s="1060">
        <f t="shared" si="1113"/>
        <v>0</v>
      </c>
      <c r="K2767" s="1061"/>
      <c r="L2767" s="1061"/>
      <c r="M2767" s="1063"/>
      <c r="N2767" s="1063"/>
      <c r="O2767" s="1060">
        <f t="shared" si="1102"/>
        <v>0</v>
      </c>
      <c r="P2767" s="1061"/>
      <c r="Q2767" s="1061"/>
      <c r="R2767" s="1063"/>
      <c r="S2767" s="1063"/>
      <c r="T2767" s="1079">
        <f t="shared" si="1115"/>
        <v>0</v>
      </c>
      <c r="U2767" s="1061">
        <f t="shared" si="1107"/>
        <v>0</v>
      </c>
      <c r="V2767" s="1061">
        <f t="shared" si="1100"/>
        <v>0</v>
      </c>
      <c r="W2767" s="1063">
        <f t="shared" si="1100"/>
        <v>0</v>
      </c>
      <c r="X2767" s="1063">
        <f t="shared" si="1100"/>
        <v>0</v>
      </c>
      <c r="Y2767" s="1060">
        <f t="shared" si="1100"/>
        <v>0</v>
      </c>
      <c r="Z2767" s="1080" t="str">
        <f t="shared" si="1097"/>
        <v/>
      </c>
      <c r="AA2767" s="1126">
        <f t="shared" si="1094"/>
        <v>0</v>
      </c>
      <c r="AB2767" s="1082">
        <f t="shared" si="1094"/>
        <v>0</v>
      </c>
      <c r="AC2767" s="1083">
        <f t="shared" si="1094"/>
        <v>0</v>
      </c>
      <c r="AD2767" s="1089">
        <f t="shared" si="1094"/>
        <v>0</v>
      </c>
      <c r="AE2767" s="1071">
        <f t="shared" ref="AE2767:AH2771" si="1116">AE2688+AJ2688-AO2688</f>
        <v>0</v>
      </c>
      <c r="AF2767" s="1071">
        <f t="shared" si="1116"/>
        <v>0</v>
      </c>
      <c r="AG2767" s="1071">
        <f t="shared" si="1116"/>
        <v>0</v>
      </c>
      <c r="AH2767" s="1071">
        <f t="shared" si="1116"/>
        <v>0</v>
      </c>
      <c r="AI2767" s="1060">
        <f t="shared" si="1095"/>
        <v>0</v>
      </c>
      <c r="AJ2767" s="1102">
        <f t="shared" si="1104"/>
        <v>0</v>
      </c>
      <c r="AK2767" s="1102">
        <f t="shared" si="1104"/>
        <v>0</v>
      </c>
      <c r="AL2767" s="1102">
        <f t="shared" si="1104"/>
        <v>0</v>
      </c>
      <c r="AM2767" s="1102">
        <f t="shared" si="1105"/>
        <v>0</v>
      </c>
      <c r="AN2767" s="1085">
        <f t="shared" si="1106"/>
        <v>0</v>
      </c>
      <c r="AO2767" s="1061">
        <f t="shared" si="1114"/>
        <v>0</v>
      </c>
      <c r="AP2767" s="1061">
        <f t="shared" si="1114"/>
        <v>0</v>
      </c>
      <c r="AQ2767" s="1061">
        <f t="shared" si="1114"/>
        <v>0</v>
      </c>
      <c r="AR2767" s="1061">
        <f t="shared" si="1114"/>
        <v>0</v>
      </c>
      <c r="AS2767" s="1061">
        <f t="shared" si="1114"/>
        <v>0</v>
      </c>
      <c r="AT2767" s="850" t="str">
        <f t="shared" si="1098"/>
        <v/>
      </c>
      <c r="AU2767" s="1482" t="s">
        <v>797</v>
      </c>
      <c r="AV2767" s="1483"/>
      <c r="AW2767" s="1483"/>
      <c r="AX2767" s="1483"/>
      <c r="AY2767" s="894" t="s">
        <v>29</v>
      </c>
      <c r="AZ2767" s="1151">
        <f ca="1">IF(AZ2762-AZ2765&lt;0,AZ2765-AZ2762,0)</f>
        <v>0</v>
      </c>
    </row>
    <row r="2768" spans="1:52" ht="13.5" customHeight="1">
      <c r="A2768" s="838" t="str">
        <f t="shared" si="1112"/>
        <v/>
      </c>
      <c r="B2768" s="906"/>
      <c r="C2768" s="844"/>
      <c r="D2768" s="907"/>
      <c r="E2768" s="1060"/>
      <c r="F2768" s="1140"/>
      <c r="G2768" s="1086"/>
      <c r="H2768" s="1077"/>
      <c r="I2768" s="1077"/>
      <c r="J2768" s="1060">
        <f t="shared" si="1113"/>
        <v>0</v>
      </c>
      <c r="K2768" s="1061"/>
      <c r="L2768" s="1061"/>
      <c r="M2768" s="1063"/>
      <c r="N2768" s="1063"/>
      <c r="O2768" s="1060">
        <f t="shared" si="1102"/>
        <v>0</v>
      </c>
      <c r="P2768" s="1061"/>
      <c r="Q2768" s="1061"/>
      <c r="R2768" s="1063"/>
      <c r="S2768" s="1063"/>
      <c r="T2768" s="1079">
        <f t="shared" si="1115"/>
        <v>0</v>
      </c>
      <c r="U2768" s="1061">
        <f t="shared" si="1107"/>
        <v>0</v>
      </c>
      <c r="V2768" s="1061">
        <f t="shared" si="1100"/>
        <v>0</v>
      </c>
      <c r="W2768" s="1063">
        <f t="shared" si="1100"/>
        <v>0</v>
      </c>
      <c r="X2768" s="1063">
        <f t="shared" si="1100"/>
        <v>0</v>
      </c>
      <c r="Y2768" s="1060">
        <f t="shared" si="1100"/>
        <v>0</v>
      </c>
      <c r="Z2768" s="1080" t="str">
        <f t="shared" si="1097"/>
        <v/>
      </c>
      <c r="AA2768" s="1126">
        <f t="shared" si="1094"/>
        <v>0</v>
      </c>
      <c r="AB2768" s="1082">
        <f t="shared" si="1094"/>
        <v>0</v>
      </c>
      <c r="AC2768" s="1083">
        <f t="shared" si="1094"/>
        <v>0</v>
      </c>
      <c r="AD2768" s="1089">
        <f t="shared" si="1094"/>
        <v>0</v>
      </c>
      <c r="AE2768" s="1071">
        <f t="shared" si="1116"/>
        <v>0</v>
      </c>
      <c r="AF2768" s="1071">
        <f t="shared" si="1116"/>
        <v>0</v>
      </c>
      <c r="AG2768" s="1071">
        <f t="shared" si="1116"/>
        <v>0</v>
      </c>
      <c r="AH2768" s="1071">
        <f t="shared" si="1116"/>
        <v>0</v>
      </c>
      <c r="AI2768" s="1060">
        <f t="shared" si="1095"/>
        <v>0</v>
      </c>
      <c r="AJ2768" s="1102">
        <f t="shared" si="1104"/>
        <v>0</v>
      </c>
      <c r="AK2768" s="1102">
        <f t="shared" si="1104"/>
        <v>0</v>
      </c>
      <c r="AL2768" s="1102">
        <f t="shared" si="1104"/>
        <v>0</v>
      </c>
      <c r="AM2768" s="1102">
        <f t="shared" si="1105"/>
        <v>0</v>
      </c>
      <c r="AN2768" s="1085">
        <f t="shared" si="1106"/>
        <v>0</v>
      </c>
      <c r="AO2768" s="1061">
        <f t="shared" si="1114"/>
        <v>0</v>
      </c>
      <c r="AP2768" s="1061">
        <f t="shared" si="1114"/>
        <v>0</v>
      </c>
      <c r="AQ2768" s="1061">
        <f t="shared" si="1114"/>
        <v>0</v>
      </c>
      <c r="AR2768" s="1061">
        <f t="shared" si="1114"/>
        <v>0</v>
      </c>
      <c r="AS2768" s="1061">
        <f t="shared" si="1114"/>
        <v>0</v>
      </c>
      <c r="AT2768" s="850" t="str">
        <f t="shared" si="1098"/>
        <v/>
      </c>
      <c r="AU2768" s="893"/>
      <c r="AV2768" s="894"/>
      <c r="AW2768" s="894"/>
      <c r="AX2768" s="894"/>
      <c r="AY2768" s="894"/>
      <c r="AZ2768" s="918"/>
    </row>
    <row r="2769" spans="1:52" ht="13.5" customHeight="1">
      <c r="A2769" s="838" t="str">
        <f t="shared" si="1112"/>
        <v/>
      </c>
      <c r="B2769" s="906"/>
      <c r="C2769" s="844"/>
      <c r="D2769" s="907"/>
      <c r="E2769" s="1060"/>
      <c r="F2769" s="1140"/>
      <c r="G2769" s="1086"/>
      <c r="H2769" s="1077"/>
      <c r="I2769" s="1077"/>
      <c r="J2769" s="1060">
        <f t="shared" si="1113"/>
        <v>0</v>
      </c>
      <c r="K2769" s="1061"/>
      <c r="L2769" s="1061"/>
      <c r="M2769" s="1063"/>
      <c r="N2769" s="1063"/>
      <c r="O2769" s="1060">
        <f t="shared" si="1102"/>
        <v>0</v>
      </c>
      <c r="P2769" s="1061"/>
      <c r="Q2769" s="1061"/>
      <c r="R2769" s="1063"/>
      <c r="S2769" s="1063"/>
      <c r="T2769" s="1079">
        <f t="shared" si="1115"/>
        <v>0</v>
      </c>
      <c r="U2769" s="1061">
        <f t="shared" si="1107"/>
        <v>0</v>
      </c>
      <c r="V2769" s="1061">
        <f t="shared" si="1100"/>
        <v>0</v>
      </c>
      <c r="W2769" s="1063">
        <v>0</v>
      </c>
      <c r="X2769" s="1063">
        <f t="shared" si="1100"/>
        <v>0</v>
      </c>
      <c r="Y2769" s="1060">
        <f t="shared" si="1100"/>
        <v>0</v>
      </c>
      <c r="Z2769" s="1080" t="str">
        <f t="shared" si="1097"/>
        <v/>
      </c>
      <c r="AA2769" s="1126">
        <f t="shared" si="1094"/>
        <v>0</v>
      </c>
      <c r="AB2769" s="1082">
        <f t="shared" si="1094"/>
        <v>0</v>
      </c>
      <c r="AC2769" s="1083">
        <f t="shared" si="1094"/>
        <v>0</v>
      </c>
      <c r="AD2769" s="1089">
        <f t="shared" si="1094"/>
        <v>0</v>
      </c>
      <c r="AE2769" s="1071">
        <f t="shared" si="1116"/>
        <v>0</v>
      </c>
      <c r="AF2769" s="1071">
        <f t="shared" si="1116"/>
        <v>0</v>
      </c>
      <c r="AG2769" s="1071">
        <f t="shared" si="1116"/>
        <v>0</v>
      </c>
      <c r="AH2769" s="1071">
        <f t="shared" si="1116"/>
        <v>0</v>
      </c>
      <c r="AI2769" s="1060">
        <f t="shared" si="1095"/>
        <v>0</v>
      </c>
      <c r="AJ2769" s="1102">
        <f t="shared" si="1104"/>
        <v>0</v>
      </c>
      <c r="AK2769" s="1102">
        <f t="shared" si="1104"/>
        <v>0</v>
      </c>
      <c r="AL2769" s="1102">
        <f t="shared" si="1104"/>
        <v>0</v>
      </c>
      <c r="AM2769" s="1102">
        <f t="shared" si="1105"/>
        <v>0</v>
      </c>
      <c r="AN2769" s="1085">
        <f t="shared" si="1106"/>
        <v>0</v>
      </c>
      <c r="AO2769" s="1061">
        <f t="shared" si="1114"/>
        <v>0</v>
      </c>
      <c r="AP2769" s="1061">
        <f t="shared" si="1114"/>
        <v>0</v>
      </c>
      <c r="AQ2769" s="1061">
        <f t="shared" si="1114"/>
        <v>0</v>
      </c>
      <c r="AR2769" s="1061">
        <f t="shared" si="1114"/>
        <v>0</v>
      </c>
      <c r="AS2769" s="1061">
        <f t="shared" si="1114"/>
        <v>0</v>
      </c>
      <c r="AT2769" s="850" t="str">
        <f t="shared" si="1098"/>
        <v/>
      </c>
      <c r="AU2769" s="893"/>
      <c r="AV2769" s="894"/>
      <c r="AW2769" s="894"/>
      <c r="AX2769" s="894"/>
      <c r="AY2769" s="894"/>
      <c r="AZ2769" s="918"/>
    </row>
    <row r="2770" spans="1:52" ht="13.5" customHeight="1">
      <c r="A2770" s="838" t="str">
        <f t="shared" si="1112"/>
        <v/>
      </c>
      <c r="B2770" s="906"/>
      <c r="C2770" s="844"/>
      <c r="D2770" s="907"/>
      <c r="E2770" s="1060"/>
      <c r="F2770" s="1140"/>
      <c r="G2770" s="1086"/>
      <c r="H2770" s="1077"/>
      <c r="I2770" s="1077"/>
      <c r="J2770" s="1060">
        <f t="shared" si="1113"/>
        <v>0</v>
      </c>
      <c r="K2770" s="1061"/>
      <c r="L2770" s="1061"/>
      <c r="M2770" s="1063"/>
      <c r="N2770" s="1063"/>
      <c r="O2770" s="1060">
        <f t="shared" si="1102"/>
        <v>0</v>
      </c>
      <c r="P2770" s="1061"/>
      <c r="Q2770" s="1061"/>
      <c r="R2770" s="1063"/>
      <c r="S2770" s="1063"/>
      <c r="T2770" s="1079">
        <f t="shared" si="1115"/>
        <v>0</v>
      </c>
      <c r="U2770" s="1061">
        <f t="shared" si="1107"/>
        <v>0</v>
      </c>
      <c r="V2770" s="1061">
        <f t="shared" si="1100"/>
        <v>0</v>
      </c>
      <c r="W2770" s="1063">
        <f>SUM(H2770,M2770,R2770)</f>
        <v>0</v>
      </c>
      <c r="X2770" s="1063">
        <f t="shared" si="1100"/>
        <v>0</v>
      </c>
      <c r="Y2770" s="1060">
        <f t="shared" si="1100"/>
        <v>0</v>
      </c>
      <c r="Z2770" s="1080" t="str">
        <f t="shared" si="1097"/>
        <v/>
      </c>
      <c r="AA2770" s="1126">
        <f t="shared" si="1094"/>
        <v>0</v>
      </c>
      <c r="AB2770" s="1082">
        <f t="shared" si="1094"/>
        <v>0</v>
      </c>
      <c r="AC2770" s="1083">
        <f t="shared" si="1094"/>
        <v>0</v>
      </c>
      <c r="AD2770" s="1089">
        <f t="shared" si="1094"/>
        <v>0</v>
      </c>
      <c r="AE2770" s="1071">
        <f t="shared" si="1116"/>
        <v>0</v>
      </c>
      <c r="AF2770" s="1071">
        <f t="shared" si="1116"/>
        <v>0</v>
      </c>
      <c r="AG2770" s="1071">
        <f t="shared" si="1116"/>
        <v>0</v>
      </c>
      <c r="AH2770" s="1071">
        <f t="shared" si="1116"/>
        <v>0</v>
      </c>
      <c r="AI2770" s="1060">
        <f t="shared" si="1095"/>
        <v>0</v>
      </c>
      <c r="AJ2770" s="1102">
        <f t="shared" si="1104"/>
        <v>0</v>
      </c>
      <c r="AK2770" s="1102">
        <f t="shared" si="1104"/>
        <v>0</v>
      </c>
      <c r="AL2770" s="1102">
        <f t="shared" si="1104"/>
        <v>0</v>
      </c>
      <c r="AM2770" s="1102">
        <f t="shared" si="1105"/>
        <v>0</v>
      </c>
      <c r="AN2770" s="1085">
        <f t="shared" si="1106"/>
        <v>0</v>
      </c>
      <c r="AO2770" s="1061">
        <f t="shared" si="1114"/>
        <v>0</v>
      </c>
      <c r="AP2770" s="1061">
        <f t="shared" si="1114"/>
        <v>0</v>
      </c>
      <c r="AQ2770" s="1061">
        <f t="shared" si="1114"/>
        <v>0</v>
      </c>
      <c r="AR2770" s="1061">
        <f t="shared" si="1114"/>
        <v>0</v>
      </c>
      <c r="AS2770" s="1061">
        <f t="shared" si="1114"/>
        <v>0</v>
      </c>
      <c r="AT2770" s="850" t="str">
        <f t="shared" si="1098"/>
        <v/>
      </c>
      <c r="AU2770" s="893"/>
      <c r="AV2770" s="894"/>
      <c r="AW2770" s="894"/>
      <c r="AX2770" s="894"/>
      <c r="AY2770" s="894"/>
      <c r="AZ2770" s="918"/>
    </row>
    <row r="2771" spans="1:52" ht="13.5" customHeight="1">
      <c r="A2771" s="838" t="str">
        <f t="shared" si="1112"/>
        <v/>
      </c>
      <c r="B2771" s="906"/>
      <c r="C2771" s="844"/>
      <c r="D2771" s="907"/>
      <c r="E2771" s="1060"/>
      <c r="F2771" s="1140"/>
      <c r="G2771" s="1086"/>
      <c r="H2771" s="1077"/>
      <c r="I2771" s="1077"/>
      <c r="J2771" s="1060">
        <f t="shared" si="1113"/>
        <v>0</v>
      </c>
      <c r="K2771" s="1061"/>
      <c r="L2771" s="1061"/>
      <c r="M2771" s="1063"/>
      <c r="N2771" s="1063"/>
      <c r="O2771" s="1060">
        <f t="shared" si="1102"/>
        <v>0</v>
      </c>
      <c r="P2771" s="1061"/>
      <c r="Q2771" s="1061"/>
      <c r="R2771" s="1063"/>
      <c r="S2771" s="1063"/>
      <c r="T2771" s="1079">
        <f t="shared" si="1115"/>
        <v>0</v>
      </c>
      <c r="U2771" s="1061">
        <f t="shared" si="1107"/>
        <v>0</v>
      </c>
      <c r="V2771" s="1061">
        <f>SUM(G2771,L2771,Q2771)</f>
        <v>0</v>
      </c>
      <c r="W2771" s="1063">
        <f>SUM(H2771,M2771,R2771)</f>
        <v>0</v>
      </c>
      <c r="X2771" s="1063">
        <f>SUM(I2771,N2771,S2771)</f>
        <v>0</v>
      </c>
      <c r="Y2771" s="1060">
        <f>SUM(J2771,O2771,T2771)</f>
        <v>0</v>
      </c>
      <c r="Z2771" s="1080" t="str">
        <f t="shared" si="1097"/>
        <v/>
      </c>
      <c r="AA2771" s="1126">
        <f t="shared" si="1094"/>
        <v>0</v>
      </c>
      <c r="AB2771" s="1082">
        <f t="shared" si="1094"/>
        <v>0</v>
      </c>
      <c r="AC2771" s="1083">
        <f t="shared" si="1094"/>
        <v>0</v>
      </c>
      <c r="AD2771" s="1089">
        <f t="shared" si="1094"/>
        <v>0</v>
      </c>
      <c r="AE2771" s="1071">
        <f t="shared" si="1116"/>
        <v>0</v>
      </c>
      <c r="AF2771" s="1071">
        <f t="shared" si="1116"/>
        <v>0</v>
      </c>
      <c r="AG2771" s="1071">
        <f t="shared" si="1116"/>
        <v>0</v>
      </c>
      <c r="AH2771" s="1071">
        <f t="shared" si="1116"/>
        <v>0</v>
      </c>
      <c r="AI2771" s="1060">
        <f t="shared" si="1095"/>
        <v>0</v>
      </c>
      <c r="AJ2771" s="1102">
        <f t="shared" si="1104"/>
        <v>0</v>
      </c>
      <c r="AK2771" s="1102">
        <f t="shared" si="1104"/>
        <v>0</v>
      </c>
      <c r="AL2771" s="1102">
        <f t="shared" si="1104"/>
        <v>0</v>
      </c>
      <c r="AM2771" s="1102">
        <f t="shared" si="1105"/>
        <v>0</v>
      </c>
      <c r="AN2771" s="1085">
        <f t="shared" si="1106"/>
        <v>0</v>
      </c>
      <c r="AO2771" s="1061">
        <f t="shared" si="1114"/>
        <v>0</v>
      </c>
      <c r="AP2771" s="1061">
        <f t="shared" si="1114"/>
        <v>0</v>
      </c>
      <c r="AQ2771" s="1061">
        <f t="shared" si="1114"/>
        <v>0</v>
      </c>
      <c r="AR2771" s="1061">
        <f t="shared" si="1114"/>
        <v>0</v>
      </c>
      <c r="AS2771" s="1061">
        <f t="shared" si="1114"/>
        <v>0</v>
      </c>
      <c r="AT2771" s="850" t="str">
        <f t="shared" si="1098"/>
        <v/>
      </c>
      <c r="AU2771" s="893"/>
      <c r="AV2771" s="894"/>
      <c r="AW2771" s="894"/>
      <c r="AX2771" s="894"/>
      <c r="AY2771" s="894"/>
      <c r="AZ2771" s="918"/>
    </row>
    <row r="2772" spans="1:52" ht="13.5" customHeight="1">
      <c r="A2772" s="838"/>
      <c r="B2772" s="906"/>
      <c r="C2772" s="844"/>
      <c r="D2772" s="907"/>
      <c r="E2772" s="1060"/>
      <c r="F2772" s="1140"/>
      <c r="G2772" s="1086"/>
      <c r="H2772" s="1077"/>
      <c r="I2772" s="1077"/>
      <c r="J2772" s="1060"/>
      <c r="K2772" s="1061"/>
      <c r="L2772" s="1061"/>
      <c r="M2772" s="1063"/>
      <c r="N2772" s="1063"/>
      <c r="O2772" s="1060"/>
      <c r="P2772" s="1061"/>
      <c r="Q2772" s="1061"/>
      <c r="R2772" s="1063"/>
      <c r="S2772" s="1063"/>
      <c r="T2772" s="1079"/>
      <c r="U2772" s="1061"/>
      <c r="V2772" s="1061"/>
      <c r="W2772" s="1063"/>
      <c r="X2772" s="1063"/>
      <c r="Y2772" s="1060"/>
      <c r="Z2772" s="1080"/>
      <c r="AA2772" s="1126"/>
      <c r="AB2772" s="1082"/>
      <c r="AC2772" s="1083"/>
      <c r="AD2772" s="1089"/>
      <c r="AE2772" s="1071"/>
      <c r="AF2772" s="1071"/>
      <c r="AG2772" s="1071"/>
      <c r="AH2772" s="1071"/>
      <c r="AI2772" s="1060"/>
      <c r="AJ2772" s="1102"/>
      <c r="AK2772" s="1102"/>
      <c r="AL2772" s="1102"/>
      <c r="AM2772" s="1102"/>
      <c r="AN2772" s="1085"/>
      <c r="AO2772" s="1061"/>
      <c r="AP2772" s="1061"/>
      <c r="AQ2772" s="1061"/>
      <c r="AR2772" s="1061"/>
      <c r="AS2772" s="1061"/>
      <c r="AT2772" s="850"/>
      <c r="AU2772" s="893"/>
      <c r="AV2772" s="894"/>
      <c r="AW2772" s="894"/>
      <c r="AX2772" s="894"/>
      <c r="AY2772" s="894"/>
      <c r="AZ2772" s="918"/>
    </row>
    <row r="2773" spans="1:52" ht="13.5" customHeight="1">
      <c r="A2773" s="838"/>
      <c r="B2773" s="906"/>
      <c r="C2773" s="844"/>
      <c r="D2773" s="907"/>
      <c r="E2773" s="1060"/>
      <c r="F2773" s="1140"/>
      <c r="G2773" s="1086"/>
      <c r="H2773" s="1077"/>
      <c r="I2773" s="1077"/>
      <c r="J2773" s="1060"/>
      <c r="K2773" s="1061"/>
      <c r="L2773" s="1061"/>
      <c r="M2773" s="1063"/>
      <c r="N2773" s="1063"/>
      <c r="O2773" s="1060"/>
      <c r="P2773" s="1061"/>
      <c r="Q2773" s="1061"/>
      <c r="R2773" s="1063"/>
      <c r="S2773" s="1063"/>
      <c r="T2773" s="1079"/>
      <c r="U2773" s="1061"/>
      <c r="V2773" s="1061"/>
      <c r="W2773" s="1063"/>
      <c r="X2773" s="1063"/>
      <c r="Y2773" s="1060"/>
      <c r="Z2773" s="1080"/>
      <c r="AA2773" s="1126"/>
      <c r="AB2773" s="1082"/>
      <c r="AC2773" s="1083"/>
      <c r="AD2773" s="1089"/>
      <c r="AE2773" s="1071"/>
      <c r="AF2773" s="1071"/>
      <c r="AG2773" s="1071"/>
      <c r="AH2773" s="1071"/>
      <c r="AI2773" s="1060"/>
      <c r="AJ2773" s="1102"/>
      <c r="AK2773" s="1102"/>
      <c r="AL2773" s="1102"/>
      <c r="AM2773" s="1102"/>
      <c r="AN2773" s="1085"/>
      <c r="AO2773" s="1061"/>
      <c r="AP2773" s="1061"/>
      <c r="AQ2773" s="1061"/>
      <c r="AR2773" s="1061"/>
      <c r="AS2773" s="1061"/>
      <c r="AT2773" s="850"/>
      <c r="AU2773" s="893"/>
      <c r="AV2773" s="894"/>
      <c r="AW2773" s="894"/>
      <c r="AX2773" s="894"/>
      <c r="AY2773" s="894"/>
      <c r="AZ2773" s="918"/>
    </row>
    <row r="2774" spans="1:52" ht="13.5" customHeight="1">
      <c r="A2774" s="838"/>
      <c r="B2774" s="906"/>
      <c r="C2774" s="844"/>
      <c r="D2774" s="907"/>
      <c r="E2774" s="1060"/>
      <c r="F2774" s="1140"/>
      <c r="G2774" s="1086"/>
      <c r="H2774" s="1077"/>
      <c r="I2774" s="1077"/>
      <c r="J2774" s="1060"/>
      <c r="K2774" s="1061"/>
      <c r="L2774" s="1061"/>
      <c r="M2774" s="1063"/>
      <c r="N2774" s="1063"/>
      <c r="O2774" s="1060"/>
      <c r="P2774" s="1061"/>
      <c r="Q2774" s="1061"/>
      <c r="R2774" s="1063"/>
      <c r="S2774" s="1063"/>
      <c r="T2774" s="1079"/>
      <c r="U2774" s="1061"/>
      <c r="V2774" s="1061"/>
      <c r="W2774" s="1063"/>
      <c r="X2774" s="1063"/>
      <c r="Y2774" s="1060"/>
      <c r="Z2774" s="1080"/>
      <c r="AA2774" s="1126"/>
      <c r="AB2774" s="1082"/>
      <c r="AC2774" s="1083"/>
      <c r="AD2774" s="1089"/>
      <c r="AE2774" s="1071"/>
      <c r="AF2774" s="1071"/>
      <c r="AG2774" s="1071"/>
      <c r="AH2774" s="1071"/>
      <c r="AI2774" s="1060"/>
      <c r="AJ2774" s="1102"/>
      <c r="AK2774" s="1102"/>
      <c r="AL2774" s="1102"/>
      <c r="AM2774" s="1102"/>
      <c r="AN2774" s="1085"/>
      <c r="AO2774" s="1061"/>
      <c r="AP2774" s="1061"/>
      <c r="AQ2774" s="1061"/>
      <c r="AR2774" s="1061"/>
      <c r="AS2774" s="1061"/>
      <c r="AT2774" s="850"/>
      <c r="AU2774" s="893"/>
      <c r="AV2774" s="894"/>
      <c r="AW2774" s="894"/>
      <c r="AX2774" s="894"/>
      <c r="AY2774" s="894"/>
      <c r="AZ2774" s="918"/>
    </row>
    <row r="2775" spans="1:52" ht="13.5" customHeight="1">
      <c r="A2775" s="838" t="str">
        <f>IF(B2775&lt;&gt;"",MAX($A2770:$A2771)+1,"")</f>
        <v/>
      </c>
      <c r="B2775" s="951"/>
      <c r="C2775" s="952"/>
      <c r="D2775" s="1159"/>
      <c r="E2775" s="1060"/>
      <c r="F2775" s="1140"/>
      <c r="G2775" s="1086"/>
      <c r="H2775" s="1077"/>
      <c r="I2775" s="1077"/>
      <c r="J2775" s="1060">
        <f>SUM(F2775:I2775)*$E2775</f>
        <v>0</v>
      </c>
      <c r="K2775" s="1061"/>
      <c r="L2775" s="1061"/>
      <c r="M2775" s="1063"/>
      <c r="N2775" s="1063"/>
      <c r="O2775" s="1060">
        <f>SUM(K2775:N2775)*$E2775</f>
        <v>0</v>
      </c>
      <c r="P2775" s="1061"/>
      <c r="Q2775" s="1061"/>
      <c r="R2775" s="1063"/>
      <c r="S2775" s="1063"/>
      <c r="T2775" s="1079">
        <f>SUM(P2775:S2775)*$E2775</f>
        <v>0</v>
      </c>
      <c r="U2775" s="1061">
        <f t="shared" ref="U2775:Y2777" si="1117">SUM(F2775,K2775,P2775)</f>
        <v>0</v>
      </c>
      <c r="V2775" s="1061">
        <f t="shared" si="1117"/>
        <v>0</v>
      </c>
      <c r="W2775" s="1063">
        <f t="shared" si="1117"/>
        <v>0</v>
      </c>
      <c r="X2775" s="1063">
        <f t="shared" si="1117"/>
        <v>0</v>
      </c>
      <c r="Y2775" s="1060">
        <f t="shared" si="1117"/>
        <v>0</v>
      </c>
      <c r="Z2775" s="1080" t="str">
        <f t="shared" ref="Z2775:AD2777" si="1118">A2775</f>
        <v/>
      </c>
      <c r="AA2775" s="1126">
        <f t="shared" si="1118"/>
        <v>0</v>
      </c>
      <c r="AB2775" s="1082">
        <f t="shared" si="1118"/>
        <v>0</v>
      </c>
      <c r="AC2775" s="1083">
        <f t="shared" si="1118"/>
        <v>0</v>
      </c>
      <c r="AD2775" s="1089">
        <f t="shared" si="1118"/>
        <v>0</v>
      </c>
      <c r="AE2775" s="1071">
        <f t="shared" ref="AE2775:AH2777" si="1119">AE2693+AJ2693-AO2693</f>
        <v>0</v>
      </c>
      <c r="AF2775" s="1071">
        <f t="shared" si="1119"/>
        <v>0</v>
      </c>
      <c r="AG2775" s="1071">
        <f t="shared" si="1119"/>
        <v>0</v>
      </c>
      <c r="AH2775" s="1071">
        <f t="shared" si="1119"/>
        <v>0</v>
      </c>
      <c r="AI2775" s="1060">
        <f>SUM(AE2775:AH2775)*$E2775</f>
        <v>0</v>
      </c>
      <c r="AJ2775" s="1102">
        <f t="shared" ref="AJ2775:AM2777" si="1120">U2775</f>
        <v>0</v>
      </c>
      <c r="AK2775" s="1102">
        <f t="shared" si="1120"/>
        <v>0</v>
      </c>
      <c r="AL2775" s="1102">
        <f t="shared" si="1120"/>
        <v>0</v>
      </c>
      <c r="AM2775" s="1102">
        <f t="shared" si="1120"/>
        <v>0</v>
      </c>
      <c r="AN2775" s="1085">
        <f>SUM(AJ2775:AM2775)*$E2775</f>
        <v>0</v>
      </c>
      <c r="AO2775" s="1061">
        <f t="shared" ref="AO2775:AS2777" si="1121">U2775</f>
        <v>0</v>
      </c>
      <c r="AP2775" s="1061">
        <f t="shared" si="1121"/>
        <v>0</v>
      </c>
      <c r="AQ2775" s="1061">
        <f t="shared" si="1121"/>
        <v>0</v>
      </c>
      <c r="AR2775" s="1061">
        <f t="shared" si="1121"/>
        <v>0</v>
      </c>
      <c r="AS2775" s="1061">
        <f t="shared" si="1121"/>
        <v>0</v>
      </c>
      <c r="AT2775" s="850" t="str">
        <f>IF(AC2775&lt;&gt;0,SUM(AO2775:AR2775)*$AC2775-SUM(AO2775:AR2775)*$AD2775,"")</f>
        <v/>
      </c>
      <c r="AU2775" s="893"/>
      <c r="AV2775" s="894"/>
      <c r="AW2775" s="894"/>
      <c r="AX2775" s="894"/>
      <c r="AY2775" s="894"/>
      <c r="AZ2775" s="954"/>
    </row>
    <row r="2776" spans="1:52" ht="13.5" customHeight="1">
      <c r="A2776" s="838" t="str">
        <f>IF(B2776&lt;&gt;"",MAX($A2771:$A2775)+1,"")</f>
        <v/>
      </c>
      <c r="B2776" s="951"/>
      <c r="C2776" s="952"/>
      <c r="D2776" s="1159"/>
      <c r="E2776" s="1060"/>
      <c r="F2776" s="1140"/>
      <c r="G2776" s="1086"/>
      <c r="H2776" s="1077"/>
      <c r="I2776" s="1077"/>
      <c r="J2776" s="1060">
        <f>SUM(F2776:I2776)*$E2776</f>
        <v>0</v>
      </c>
      <c r="K2776" s="1061"/>
      <c r="L2776" s="1061"/>
      <c r="M2776" s="1063"/>
      <c r="N2776" s="1063"/>
      <c r="O2776" s="1060">
        <f>SUM(K2776:N2776)*$E2776</f>
        <v>0</v>
      </c>
      <c r="P2776" s="1061"/>
      <c r="Q2776" s="1061"/>
      <c r="R2776" s="1063"/>
      <c r="S2776" s="1063"/>
      <c r="T2776" s="1079">
        <f>SUM(P2776:S2776)*$E2776</f>
        <v>0</v>
      </c>
      <c r="U2776" s="1061">
        <f t="shared" si="1117"/>
        <v>0</v>
      </c>
      <c r="V2776" s="1061">
        <f t="shared" si="1117"/>
        <v>0</v>
      </c>
      <c r="W2776" s="1063">
        <f t="shared" si="1117"/>
        <v>0</v>
      </c>
      <c r="X2776" s="1063">
        <f t="shared" si="1117"/>
        <v>0</v>
      </c>
      <c r="Y2776" s="1060">
        <f t="shared" si="1117"/>
        <v>0</v>
      </c>
      <c r="Z2776" s="1080" t="str">
        <f t="shared" si="1118"/>
        <v/>
      </c>
      <c r="AA2776" s="1126">
        <f t="shared" si="1118"/>
        <v>0</v>
      </c>
      <c r="AB2776" s="1082">
        <f t="shared" si="1118"/>
        <v>0</v>
      </c>
      <c r="AC2776" s="1083">
        <f t="shared" si="1118"/>
        <v>0</v>
      </c>
      <c r="AD2776" s="1089">
        <f>E2776</f>
        <v>0</v>
      </c>
      <c r="AE2776" s="1071">
        <f t="shared" si="1119"/>
        <v>0</v>
      </c>
      <c r="AF2776" s="1071">
        <f t="shared" si="1119"/>
        <v>0</v>
      </c>
      <c r="AG2776" s="1071">
        <f t="shared" si="1119"/>
        <v>0</v>
      </c>
      <c r="AH2776" s="1071">
        <f t="shared" si="1119"/>
        <v>0</v>
      </c>
      <c r="AI2776" s="1060">
        <f>SUM(AE2776:AH2776)*$E2776</f>
        <v>0</v>
      </c>
      <c r="AJ2776" s="1102">
        <f t="shared" si="1120"/>
        <v>0</v>
      </c>
      <c r="AK2776" s="1102">
        <f t="shared" si="1120"/>
        <v>0</v>
      </c>
      <c r="AL2776" s="1102">
        <f t="shared" si="1120"/>
        <v>0</v>
      </c>
      <c r="AM2776" s="1102">
        <f t="shared" si="1120"/>
        <v>0</v>
      </c>
      <c r="AN2776" s="1085">
        <f>SUM(AJ2776:AM2776)*$E2776</f>
        <v>0</v>
      </c>
      <c r="AO2776" s="1061">
        <f t="shared" si="1121"/>
        <v>0</v>
      </c>
      <c r="AP2776" s="1061">
        <f t="shared" si="1121"/>
        <v>0</v>
      </c>
      <c r="AQ2776" s="1061">
        <f t="shared" si="1121"/>
        <v>0</v>
      </c>
      <c r="AR2776" s="1061">
        <f t="shared" si="1121"/>
        <v>0</v>
      </c>
      <c r="AS2776" s="1061">
        <f t="shared" si="1121"/>
        <v>0</v>
      </c>
      <c r="AT2776" s="850" t="str">
        <f>IF(AC2776&lt;&gt;0,SUM(AO2776:AR2776)*$AC2776-SUM(AO2776:AR2776)*$AD2776,"")</f>
        <v/>
      </c>
      <c r="AU2776" s="893"/>
      <c r="AV2776" s="894"/>
      <c r="AW2776" s="894"/>
      <c r="AX2776" s="894"/>
      <c r="AY2776" s="894"/>
      <c r="AZ2776" s="954"/>
    </row>
    <row r="2777" spans="1:52" ht="13.5" customHeight="1">
      <c r="A2777" s="838" t="str">
        <f>IF(B2777&lt;&gt;"",MAX($A2775:$A2776)+1,"")</f>
        <v/>
      </c>
      <c r="B2777" s="955"/>
      <c r="C2777" s="956"/>
      <c r="D2777" s="1160"/>
      <c r="E2777" s="1153"/>
      <c r="F2777" s="1154"/>
      <c r="G2777" s="1155"/>
      <c r="H2777" s="1156"/>
      <c r="I2777" s="1156"/>
      <c r="J2777" s="1060">
        <f>SUM(F2777:I2777)*$E2777</f>
        <v>0</v>
      </c>
      <c r="K2777" s="1061"/>
      <c r="L2777" s="1061"/>
      <c r="M2777" s="1063"/>
      <c r="N2777" s="1063"/>
      <c r="O2777" s="1157">
        <f>SUM(K2777:N2777)*$E2777</f>
        <v>0</v>
      </c>
      <c r="P2777" s="1061"/>
      <c r="Q2777" s="1061"/>
      <c r="R2777" s="1063"/>
      <c r="S2777" s="1063"/>
      <c r="T2777" s="1079">
        <f>SUM(P2777:S2777)*$E2777</f>
        <v>0</v>
      </c>
      <c r="U2777" s="1061">
        <f>SUM(F2777,K2777,P2777)</f>
        <v>0</v>
      </c>
      <c r="V2777" s="1061">
        <f t="shared" si="1117"/>
        <v>0</v>
      </c>
      <c r="W2777" s="1063">
        <f t="shared" si="1117"/>
        <v>0</v>
      </c>
      <c r="X2777" s="1063">
        <f>SUM(I2777,N2777,S2777)</f>
        <v>0</v>
      </c>
      <c r="Y2777" s="1060">
        <f>SUM(J2777,O2777,T2777)</f>
        <v>0</v>
      </c>
      <c r="Z2777" s="1080" t="str">
        <f t="shared" si="1118"/>
        <v/>
      </c>
      <c r="AA2777" s="1126">
        <f>B2777</f>
        <v>0</v>
      </c>
      <c r="AB2777" s="1082">
        <f>C2777</f>
        <v>0</v>
      </c>
      <c r="AC2777" s="1158">
        <f>D2777</f>
        <v>0</v>
      </c>
      <c r="AD2777" s="1089">
        <f>E2777</f>
        <v>0</v>
      </c>
      <c r="AE2777" s="1071">
        <f t="shared" si="1119"/>
        <v>0</v>
      </c>
      <c r="AF2777" s="1071">
        <f t="shared" si="1119"/>
        <v>0</v>
      </c>
      <c r="AG2777" s="1071">
        <f t="shared" si="1119"/>
        <v>0</v>
      </c>
      <c r="AH2777" s="1071">
        <f t="shared" si="1119"/>
        <v>0</v>
      </c>
      <c r="AI2777" s="1060">
        <f>SUM(AE2777:AH2777)*$E2777</f>
        <v>0</v>
      </c>
      <c r="AJ2777" s="1102">
        <f t="shared" si="1120"/>
        <v>0</v>
      </c>
      <c r="AK2777" s="1102">
        <f t="shared" si="1120"/>
        <v>0</v>
      </c>
      <c r="AL2777" s="1102">
        <f t="shared" si="1120"/>
        <v>0</v>
      </c>
      <c r="AM2777" s="1102">
        <f t="shared" si="1120"/>
        <v>0</v>
      </c>
      <c r="AN2777" s="1085">
        <f>SUM(AJ2777:AM2777)*$E2777</f>
        <v>0</v>
      </c>
      <c r="AO2777" s="1061">
        <f t="shared" si="1121"/>
        <v>0</v>
      </c>
      <c r="AP2777" s="1061">
        <f t="shared" si="1121"/>
        <v>0</v>
      </c>
      <c r="AQ2777" s="1061">
        <f t="shared" si="1121"/>
        <v>0</v>
      </c>
      <c r="AR2777" s="1061">
        <f t="shared" si="1121"/>
        <v>0</v>
      </c>
      <c r="AS2777" s="1061">
        <f t="shared" si="1121"/>
        <v>0</v>
      </c>
      <c r="AT2777" s="963" t="str">
        <f>IF(AC2777&lt;&gt;0,SUM(AO2777:AR2777)*$AC2777-SUM(AO2777:AR2777)*$AD2777,"")</f>
        <v/>
      </c>
      <c r="AU2777" s="893"/>
      <c r="AV2777" s="894"/>
      <c r="AW2777" s="894"/>
      <c r="AX2777" s="894"/>
      <c r="AY2777" s="894"/>
      <c r="AZ2777" s="954"/>
    </row>
    <row r="2778" spans="1:52" ht="13.5" customHeight="1">
      <c r="A2778" s="964"/>
      <c r="B2778" s="964" t="s">
        <v>6</v>
      </c>
      <c r="C2778" s="965"/>
      <c r="D2778" s="966"/>
      <c r="E2778" s="965"/>
      <c r="F2778" s="965"/>
      <c r="G2778" s="967"/>
      <c r="H2778" s="965"/>
      <c r="I2778" s="965"/>
      <c r="J2778" s="968">
        <f>SUM(J2712:J2777)</f>
        <v>1488.6</v>
      </c>
      <c r="K2778" s="969"/>
      <c r="L2778" s="969"/>
      <c r="M2778" s="969"/>
      <c r="N2778" s="969"/>
      <c r="O2778" s="968">
        <f>SUM(O2712:O2777)</f>
        <v>3744.6000000000004</v>
      </c>
      <c r="P2778" s="969"/>
      <c r="Q2778" s="969"/>
      <c r="R2778" s="969"/>
      <c r="S2778" s="969"/>
      <c r="T2778" s="968">
        <f>SUM(T2712:T2777)</f>
        <v>5096.8</v>
      </c>
      <c r="U2778" s="969"/>
      <c r="V2778" s="969"/>
      <c r="W2778" s="969"/>
      <c r="X2778" s="969"/>
      <c r="Y2778" s="968">
        <f>SUM(Y2712:Y2777)</f>
        <v>10330</v>
      </c>
      <c r="Z2778" s="964"/>
      <c r="AA2778" s="964" t="s">
        <v>6</v>
      </c>
      <c r="AB2778" s="969"/>
      <c r="AC2778" s="970"/>
      <c r="AD2778" s="969"/>
      <c r="AE2778" s="969"/>
      <c r="AF2778" s="969"/>
      <c r="AG2778" s="969"/>
      <c r="AH2778" s="969"/>
      <c r="AI2778" s="971">
        <f>SUM(AI2712:AI2777)</f>
        <v>60919.199999999997</v>
      </c>
      <c r="AJ2778" s="969"/>
      <c r="AK2778" s="969"/>
      <c r="AL2778" s="969"/>
      <c r="AM2778" s="969"/>
      <c r="AN2778" s="969">
        <f>SUM(AN2712:AN2777)</f>
        <v>7895.5</v>
      </c>
      <c r="AO2778" s="969"/>
      <c r="AP2778" s="969"/>
      <c r="AQ2778" s="969"/>
      <c r="AR2778" s="969"/>
      <c r="AS2778" s="969">
        <f>SUM(AS2712:AS2777)</f>
        <v>10330</v>
      </c>
      <c r="AT2778" s="972">
        <f>SUM(AT2712:AT2777)</f>
        <v>410.5</v>
      </c>
      <c r="AU2778" s="973"/>
      <c r="AV2778" s="974"/>
      <c r="AW2778" s="974"/>
      <c r="AX2778" s="974"/>
      <c r="AY2778" s="974"/>
      <c r="AZ2778" s="975"/>
    </row>
    <row r="2779" spans="1:52" ht="13.5" customHeight="1">
      <c r="A2779" s="976"/>
      <c r="B2779" s="1484" t="s">
        <v>866</v>
      </c>
      <c r="C2779" s="1487" t="s">
        <v>867</v>
      </c>
      <c r="D2779" s="1488"/>
      <c r="E2779" s="1489"/>
      <c r="F2779" s="1490" t="str">
        <f>"Đtượng BB : " &amp; SUM(F2780:F2782) &amp;"đ/c = " &amp; SUM(J2780:J2782) &amp;"k"</f>
        <v>Đtượng BB : 183đ/c = 4758k</v>
      </c>
      <c r="G2779" s="1491"/>
      <c r="H2779" s="1491"/>
      <c r="I2779" s="1491"/>
      <c r="J2779" s="1492"/>
      <c r="K2779" s="1490" t="str">
        <f>"Đtượng BC: " &amp; SUM(K2780:K2782) &amp;"đ/c = " &amp; SUM(O2780:O2782) &amp;"k"</f>
        <v>Đtượng BC: 238đ/c = 5572k</v>
      </c>
      <c r="L2779" s="1491"/>
      <c r="M2779" s="1491"/>
      <c r="N2779" s="1491"/>
      <c r="O2779" s="1492"/>
      <c r="P2779" s="1493" t="s">
        <v>6</v>
      </c>
      <c r="Q2779" s="1494"/>
      <c r="R2779" s="1495"/>
      <c r="S2779" s="977"/>
      <c r="T2779" s="1496" t="s">
        <v>868</v>
      </c>
      <c r="U2779" s="1497"/>
      <c r="V2779" s="1497"/>
      <c r="W2779" s="1497"/>
      <c r="X2779" s="1497"/>
      <c r="Y2779" s="1498"/>
      <c r="Z2779" s="978"/>
      <c r="AA2779" s="930"/>
      <c r="AB2779" s="930"/>
      <c r="AC2779" s="979"/>
      <c r="AD2779" s="930"/>
      <c r="AE2779" s="930"/>
      <c r="AF2779" s="930"/>
      <c r="AG2779" s="930"/>
      <c r="AH2779" s="930"/>
      <c r="AI2779" s="930"/>
      <c r="AJ2779" s="930"/>
      <c r="AK2779" s="930"/>
      <c r="AL2779" s="930"/>
      <c r="AM2779" s="930"/>
      <c r="AN2779" s="930"/>
      <c r="AO2779" s="930"/>
      <c r="AP2779" s="930"/>
      <c r="AQ2779" s="930"/>
      <c r="AR2779" s="930"/>
      <c r="AS2779" s="930"/>
      <c r="AT2779" s="930"/>
      <c r="AU2779" s="980"/>
    </row>
    <row r="2780" spans="1:52" ht="13.5" customHeight="1">
      <c r="A2780" s="981"/>
      <c r="B2780" s="1485"/>
      <c r="C2780" s="1499" t="s">
        <v>856</v>
      </c>
      <c r="D2780" s="1500"/>
      <c r="E2780" s="1501"/>
      <c r="F2780" s="982">
        <v>61</v>
      </c>
      <c r="G2780" s="982" t="s">
        <v>27</v>
      </c>
      <c r="H2780" s="983">
        <v>14</v>
      </c>
      <c r="I2780" s="984" t="s">
        <v>29</v>
      </c>
      <c r="J2780" s="985">
        <f>F2780*H2780</f>
        <v>854</v>
      </c>
      <c r="K2780" s="986">
        <v>14</v>
      </c>
      <c r="L2780" s="984" t="s">
        <v>27</v>
      </c>
      <c r="M2780" s="987">
        <v>14</v>
      </c>
      <c r="N2780" s="984" t="s">
        <v>28</v>
      </c>
      <c r="O2780" s="988">
        <f>K2780*M2780</f>
        <v>196</v>
      </c>
      <c r="P2780" s="989" t="str">
        <f>F2780+K2780 &amp;"đ/c"</f>
        <v>75đ/c</v>
      </c>
      <c r="Q2780" s="1471">
        <f>J2780+O2780</f>
        <v>1050</v>
      </c>
      <c r="R2780" s="1472"/>
      <c r="S2780" s="990"/>
      <c r="T2780" s="1473" t="s">
        <v>869</v>
      </c>
      <c r="U2780" s="1474"/>
      <c r="V2780" s="1474"/>
      <c r="W2780" s="1474"/>
      <c r="X2780" s="991"/>
      <c r="Y2780" s="992">
        <f>SUM(J2780:J2784)+SUM(O2780:O2782)+Q2783-Q2784</f>
        <v>12596.299999999996</v>
      </c>
      <c r="AB2780" s="993" t="s">
        <v>870</v>
      </c>
      <c r="AC2780" s="994"/>
      <c r="AD2780" s="993"/>
      <c r="AE2780" s="993"/>
      <c r="AF2780" s="993"/>
      <c r="AG2780" s="995"/>
      <c r="AH2780" s="995"/>
      <c r="AI2780" s="1261" t="s">
        <v>871</v>
      </c>
      <c r="AJ2780" s="1261"/>
      <c r="AK2780" s="1261"/>
      <c r="AL2780" s="1261"/>
      <c r="AM2780" s="1261"/>
      <c r="AN2780" s="1261"/>
      <c r="AO2780" s="995"/>
      <c r="AP2780" s="995"/>
      <c r="AQ2780" s="995"/>
      <c r="AR2780" s="995"/>
      <c r="AS2780" s="995"/>
      <c r="AT2780" s="993" t="s">
        <v>21</v>
      </c>
      <c r="AU2780" s="993"/>
      <c r="AV2780" s="996"/>
      <c r="AW2780" s="996"/>
      <c r="AX2780" s="996"/>
    </row>
    <row r="2781" spans="1:52" ht="13.5" customHeight="1">
      <c r="A2781" s="981"/>
      <c r="B2781" s="1485"/>
      <c r="C2781" s="1475" t="s">
        <v>857</v>
      </c>
      <c r="D2781" s="1476"/>
      <c r="E2781" s="1477"/>
      <c r="F2781" s="982">
        <v>61</v>
      </c>
      <c r="G2781" s="997" t="s">
        <v>27</v>
      </c>
      <c r="H2781" s="983">
        <v>32</v>
      </c>
      <c r="I2781" s="998" t="s">
        <v>29</v>
      </c>
      <c r="J2781" s="999">
        <f>F2781*H2781</f>
        <v>1952</v>
      </c>
      <c r="K2781" s="1000">
        <v>95</v>
      </c>
      <c r="L2781" s="998" t="s">
        <v>27</v>
      </c>
      <c r="M2781" s="1001">
        <v>24</v>
      </c>
      <c r="N2781" s="998" t="s">
        <v>28</v>
      </c>
      <c r="O2781" s="1002">
        <f>K2781*M2781</f>
        <v>2280</v>
      </c>
      <c r="P2781" s="1003" t="str">
        <f>F2781+K2781 &amp;"đ/c"</f>
        <v>156đ/c</v>
      </c>
      <c r="Q2781" s="1478">
        <f>J2781+O2781</f>
        <v>4232</v>
      </c>
      <c r="R2781" s="1479"/>
      <c r="S2781" s="990"/>
      <c r="T2781" s="1004" t="s">
        <v>872</v>
      </c>
      <c r="U2781" s="1005"/>
      <c r="V2781" s="1005">
        <f>M2778</f>
        <v>0</v>
      </c>
      <c r="W2781" s="1005"/>
      <c r="X2781" s="991"/>
      <c r="Y2781" s="992">
        <f>Y2778</f>
        <v>10330</v>
      </c>
      <c r="Z2781" s="978"/>
      <c r="AA2781" s="930"/>
      <c r="AB2781" s="930"/>
      <c r="AC2781" s="979"/>
      <c r="AD2781" s="930"/>
      <c r="AE2781" s="930"/>
      <c r="AF2781" s="930"/>
      <c r="AG2781" s="930"/>
      <c r="AH2781" s="930"/>
      <c r="AI2781" s="930"/>
      <c r="AJ2781" s="930"/>
      <c r="AK2781" s="930"/>
      <c r="AL2781" s="930"/>
      <c r="AM2781" s="930"/>
      <c r="AN2781" s="930"/>
      <c r="AO2781" s="930"/>
      <c r="AP2781" s="930"/>
      <c r="AQ2781" s="930"/>
      <c r="AR2781" s="930"/>
      <c r="AS2781" s="930"/>
      <c r="AT2781" s="930"/>
      <c r="AU2781" s="1006"/>
    </row>
    <row r="2782" spans="1:52" ht="13.5" customHeight="1">
      <c r="A2782" s="981"/>
      <c r="B2782" s="1486"/>
      <c r="C2782" s="1475" t="s">
        <v>858</v>
      </c>
      <c r="D2782" s="1476"/>
      <c r="E2782" s="1477"/>
      <c r="F2782" s="982">
        <v>61</v>
      </c>
      <c r="G2782" s="998" t="s">
        <v>27</v>
      </c>
      <c r="H2782" s="983">
        <v>32</v>
      </c>
      <c r="I2782" s="998" t="s">
        <v>29</v>
      </c>
      <c r="J2782" s="999">
        <f>F2782*H2782</f>
        <v>1952</v>
      </c>
      <c r="K2782" s="1000">
        <v>129</v>
      </c>
      <c r="L2782" s="998" t="s">
        <v>27</v>
      </c>
      <c r="M2782" s="1001">
        <v>24</v>
      </c>
      <c r="N2782" s="998" t="s">
        <v>28</v>
      </c>
      <c r="O2782" s="1002">
        <f>K2782*M2782</f>
        <v>3096</v>
      </c>
      <c r="P2782" s="1003" t="str">
        <f>F2782+K2782 &amp; "đ/c"</f>
        <v>190đ/c</v>
      </c>
      <c r="Q2782" s="1478">
        <f>J2782+O2782</f>
        <v>5048</v>
      </c>
      <c r="R2782" s="1479"/>
      <c r="S2782" s="990"/>
      <c r="T2782" s="1004" t="s">
        <v>873</v>
      </c>
      <c r="U2782" s="1005"/>
      <c r="V2782" s="1005"/>
      <c r="W2782" s="1005"/>
      <c r="X2782" s="991"/>
      <c r="Y2782" s="992">
        <f>IF(Y2780-Y2781&gt;0,Y2780-Y2781,0)</f>
        <v>2266.2999999999956</v>
      </c>
      <c r="Z2782" s="978"/>
      <c r="AA2782" s="930"/>
      <c r="AB2782" s="930"/>
      <c r="AC2782" s="979"/>
      <c r="AD2782" s="930"/>
      <c r="AE2782" s="930"/>
      <c r="AF2782" s="930"/>
      <c r="AG2782" s="930"/>
      <c r="AH2782" s="930"/>
      <c r="AI2782" s="930"/>
      <c r="AJ2782" s="930"/>
      <c r="AK2782" s="930"/>
      <c r="AL2782" s="930"/>
      <c r="AM2782" s="930"/>
      <c r="AN2782" s="930"/>
      <c r="AO2782" s="930"/>
      <c r="AP2782" s="930"/>
      <c r="AQ2782" s="930"/>
      <c r="AR2782" s="930"/>
      <c r="AS2782" s="930"/>
      <c r="AT2782" s="930"/>
      <c r="AU2782" s="1006"/>
    </row>
    <row r="2783" spans="1:52" ht="13.5" customHeight="1">
      <c r="A2783" s="981"/>
      <c r="B2783" s="1007" t="s">
        <v>874</v>
      </c>
      <c r="C2783" s="1455"/>
      <c r="D2783" s="1455"/>
      <c r="E2783" s="1456"/>
      <c r="F2783" s="1008"/>
      <c r="G2783" s="1009" t="s">
        <v>27</v>
      </c>
      <c r="H2783" s="1010"/>
      <c r="I2783" s="1009" t="s">
        <v>29</v>
      </c>
      <c r="J2783" s="1011">
        <f>F2783*H2783</f>
        <v>0</v>
      </c>
      <c r="K2783" s="1012"/>
      <c r="L2783" s="1457" t="s">
        <v>897</v>
      </c>
      <c r="M2783" s="1458"/>
      <c r="N2783" s="1458"/>
      <c r="O2783" s="1459"/>
      <c r="P2783" s="1013"/>
      <c r="Q2783" s="1460">
        <f>AZ2654</f>
        <v>2266.2999999999965</v>
      </c>
      <c r="R2783" s="1461"/>
      <c r="S2783" s="990"/>
      <c r="T2783" s="1462" t="s">
        <v>865</v>
      </c>
      <c r="U2783" s="1463"/>
      <c r="V2783" s="1463"/>
      <c r="W2783" s="1463"/>
      <c r="X2783" s="991"/>
      <c r="Y2783" s="1014">
        <f>IF(Y2780-Y2781&lt;0,Y2781-Y2780,0)</f>
        <v>0</v>
      </c>
      <c r="AI2783" s="930"/>
    </row>
    <row r="2784" spans="1:52" ht="13.5" customHeight="1">
      <c r="A2784" s="981"/>
      <c r="B2784" s="1464" t="s">
        <v>875</v>
      </c>
      <c r="C2784" s="1465"/>
      <c r="D2784" s="1015"/>
      <c r="E2784" s="1016"/>
      <c r="F2784" s="1017"/>
      <c r="G2784" s="1018" t="s">
        <v>27</v>
      </c>
      <c r="H2784" s="1019"/>
      <c r="I2784" s="1018" t="s">
        <v>29</v>
      </c>
      <c r="J2784" s="1020">
        <f>F2784*H2784</f>
        <v>0</v>
      </c>
      <c r="K2784" s="1021"/>
      <c r="L2784" s="1466" t="s">
        <v>876</v>
      </c>
      <c r="M2784" s="1467"/>
      <c r="N2784" s="1467"/>
      <c r="O2784" s="1468"/>
      <c r="P2784" s="1022"/>
      <c r="Q2784" s="1469">
        <f>AZ2655</f>
        <v>0</v>
      </c>
      <c r="R2784" s="1470"/>
      <c r="S2784" s="1023"/>
      <c r="T2784" s="1023"/>
      <c r="U2784" s="1024"/>
      <c r="V2784" s="1024"/>
      <c r="W2784" s="1024"/>
      <c r="X2784" s="1025"/>
      <c r="Y2784" s="1026"/>
      <c r="AI2784" s="930"/>
    </row>
    <row r="2785" spans="1:52" ht="13.5" customHeight="1">
      <c r="A2785" s="981"/>
      <c r="B2785" s="1452" t="s">
        <v>877</v>
      </c>
      <c r="C2785" s="1452"/>
      <c r="D2785" s="1452"/>
      <c r="E2785" s="1452"/>
      <c r="F2785" s="1452"/>
      <c r="G2785" s="1027"/>
      <c r="H2785" s="1027"/>
      <c r="I2785" s="1027"/>
      <c r="J2785" s="1028"/>
      <c r="K2785" s="1027"/>
      <c r="L2785" s="1453" t="s">
        <v>878</v>
      </c>
      <c r="M2785" s="1453"/>
      <c r="N2785" s="1453"/>
      <c r="O2785" s="993"/>
      <c r="P2785" s="993"/>
      <c r="Q2785" s="993"/>
      <c r="R2785" s="993"/>
      <c r="S2785" s="1453" t="s">
        <v>879</v>
      </c>
      <c r="T2785" s="1453"/>
      <c r="U2785" s="1453"/>
      <c r="X2785" s="981"/>
      <c r="Y2785" s="981"/>
      <c r="AA2785" s="1454" t="s">
        <v>880</v>
      </c>
      <c r="AB2785" s="1454"/>
      <c r="AC2785" s="1454"/>
      <c r="AD2785" s="1454"/>
      <c r="AE2785" s="1454"/>
      <c r="AF2785" s="1454"/>
      <c r="AG2785" s="1454"/>
      <c r="AS2785" s="1454" t="s">
        <v>881</v>
      </c>
      <c r="AT2785" s="1454"/>
      <c r="AU2785" s="1454"/>
      <c r="AV2785" s="1454"/>
      <c r="AW2785" s="1454"/>
    </row>
    <row r="2786" spans="1:52" ht="32.25" customHeight="1">
      <c r="A2786" s="981"/>
      <c r="B2786" s="1029"/>
      <c r="C2786" s="1029"/>
      <c r="D2786" s="1030"/>
      <c r="E2786" s="1029"/>
      <c r="F2786" s="1029"/>
      <c r="J2786" s="1031"/>
      <c r="L2786" s="1032"/>
      <c r="M2786" s="1032"/>
      <c r="N2786" s="1032"/>
      <c r="O2786" s="981"/>
      <c r="P2786" s="981"/>
      <c r="Q2786" s="981"/>
      <c r="R2786" s="981"/>
      <c r="S2786" s="1032"/>
      <c r="T2786" s="1032"/>
      <c r="U2786" s="1032"/>
      <c r="X2786" s="981"/>
      <c r="Y2786" s="981"/>
    </row>
    <row r="2787" spans="1:52" ht="27.75" customHeight="1">
      <c r="A2787" s="981"/>
      <c r="B2787" s="1029"/>
      <c r="C2787" s="1029"/>
      <c r="D2787" s="1030"/>
      <c r="E2787" s="1029"/>
      <c r="F2787" s="1029"/>
      <c r="J2787" s="1031"/>
      <c r="L2787" s="1032"/>
      <c r="M2787" s="1032"/>
      <c r="N2787" s="1032"/>
      <c r="O2787" s="981"/>
      <c r="P2787" s="981"/>
      <c r="Q2787" s="981"/>
      <c r="R2787" s="981"/>
      <c r="S2787" s="1032"/>
      <c r="T2787" s="1032"/>
      <c r="U2787" s="1032"/>
      <c r="X2787" s="981"/>
      <c r="Y2787" s="981"/>
    </row>
    <row r="2788" spans="1:52" ht="13.5" customHeight="1">
      <c r="A2788" s="981"/>
      <c r="B2788" s="1454" t="s">
        <v>881</v>
      </c>
      <c r="C2788" s="1454"/>
      <c r="D2788" s="1454"/>
      <c r="E2788" s="1454"/>
      <c r="F2788" s="1454"/>
      <c r="J2788" s="1031"/>
      <c r="L2788" s="1032"/>
      <c r="M2788" s="1032"/>
      <c r="N2788" s="1032"/>
      <c r="O2788" s="981"/>
      <c r="P2788" s="981"/>
      <c r="Q2788" s="981"/>
      <c r="R2788" s="1454" t="s">
        <v>880</v>
      </c>
      <c r="S2788" s="1454"/>
      <c r="T2788" s="1454"/>
      <c r="U2788" s="1454"/>
      <c r="V2788" s="1454"/>
      <c r="W2788" s="1454"/>
      <c r="X2788" s="981"/>
      <c r="Y2788" s="981"/>
    </row>
    <row r="2789" spans="1:52" ht="13.5" customHeight="1">
      <c r="A2789" s="807" t="s">
        <v>841</v>
      </c>
      <c r="D2789" s="809"/>
      <c r="O2789" s="810" t="s">
        <v>4</v>
      </c>
      <c r="P2789" s="1544">
        <f>P2707+1</f>
        <v>44321</v>
      </c>
      <c r="Q2789" s="1544"/>
      <c r="R2789" s="1544"/>
      <c r="S2789" s="1544"/>
      <c r="T2789" s="1544"/>
      <c r="AU2789" s="812" t="s">
        <v>12</v>
      </c>
    </row>
    <row r="2790" spans="1:52" ht="13.5" customHeight="1">
      <c r="A2790" s="813" t="s">
        <v>11</v>
      </c>
      <c r="B2790" s="1530" t="s">
        <v>842</v>
      </c>
      <c r="C2790" s="1533" t="s">
        <v>5</v>
      </c>
      <c r="D2790" s="1530" t="s">
        <v>843</v>
      </c>
      <c r="E2790" s="1530" t="s">
        <v>844</v>
      </c>
      <c r="F2790" s="1545" t="s">
        <v>24</v>
      </c>
      <c r="G2790" s="1546"/>
      <c r="H2790" s="1546"/>
      <c r="I2790" s="1546"/>
      <c r="J2790" s="1547"/>
      <c r="K2790" s="1548" t="s">
        <v>25</v>
      </c>
      <c r="L2790" s="1549"/>
      <c r="M2790" s="1549"/>
      <c r="N2790" s="1549"/>
      <c r="O2790" s="1550"/>
      <c r="P2790" s="1551" t="s">
        <v>26</v>
      </c>
      <c r="Q2790" s="1552"/>
      <c r="R2790" s="1552"/>
      <c r="S2790" s="1552"/>
      <c r="T2790" s="1553"/>
      <c r="U2790" s="1563" t="s">
        <v>6</v>
      </c>
      <c r="V2790" s="1564"/>
      <c r="W2790" s="1564"/>
      <c r="X2790" s="1564"/>
      <c r="Y2790" s="1565"/>
      <c r="Z2790" s="1527" t="s">
        <v>11</v>
      </c>
      <c r="AA2790" s="1530" t="s">
        <v>845</v>
      </c>
      <c r="AB2790" s="1533" t="s">
        <v>5</v>
      </c>
      <c r="AC2790" s="1530" t="s">
        <v>843</v>
      </c>
      <c r="AD2790" s="1530" t="s">
        <v>844</v>
      </c>
      <c r="AE2790" s="1545" t="s">
        <v>9</v>
      </c>
      <c r="AF2790" s="1546"/>
      <c r="AG2790" s="1546"/>
      <c r="AH2790" s="1546"/>
      <c r="AI2790" s="1547"/>
      <c r="AJ2790" s="1545" t="s">
        <v>846</v>
      </c>
      <c r="AK2790" s="1546"/>
      <c r="AL2790" s="1546"/>
      <c r="AM2790" s="1546"/>
      <c r="AN2790" s="1547"/>
      <c r="AO2790" s="1545" t="s">
        <v>10</v>
      </c>
      <c r="AP2790" s="1546"/>
      <c r="AQ2790" s="1546"/>
      <c r="AR2790" s="1546"/>
      <c r="AS2790" s="1547"/>
      <c r="AT2790" s="1554" t="s">
        <v>23</v>
      </c>
      <c r="AU2790" s="1557">
        <v>42644</v>
      </c>
      <c r="AV2790" s="1558"/>
      <c r="AW2790" s="1558"/>
      <c r="AX2790" s="1558"/>
      <c r="AY2790" s="1558"/>
      <c r="AZ2790" s="1559"/>
    </row>
    <row r="2791" spans="1:52" ht="13.5" customHeight="1">
      <c r="A2791" s="814"/>
      <c r="B2791" s="1531"/>
      <c r="C2791" s="1534"/>
      <c r="D2791" s="1531"/>
      <c r="E2791" s="1531"/>
      <c r="F2791" s="1542" t="s">
        <v>13</v>
      </c>
      <c r="G2791" s="1543"/>
      <c r="H2791" s="1536" t="s">
        <v>8</v>
      </c>
      <c r="I2791" s="1537"/>
      <c r="J2791" s="1310" t="s">
        <v>14</v>
      </c>
      <c r="K2791" s="1542" t="s">
        <v>13</v>
      </c>
      <c r="L2791" s="1543"/>
      <c r="M2791" s="1536" t="s">
        <v>8</v>
      </c>
      <c r="N2791" s="1537"/>
      <c r="O2791" s="1310" t="s">
        <v>14</v>
      </c>
      <c r="P2791" s="1542" t="s">
        <v>13</v>
      </c>
      <c r="Q2791" s="1543"/>
      <c r="R2791" s="1536" t="s">
        <v>8</v>
      </c>
      <c r="S2791" s="1537"/>
      <c r="T2791" s="1310" t="s">
        <v>14</v>
      </c>
      <c r="U2791" s="1542" t="s">
        <v>13</v>
      </c>
      <c r="V2791" s="1543"/>
      <c r="W2791" s="1536" t="s">
        <v>8</v>
      </c>
      <c r="X2791" s="1537"/>
      <c r="Y2791" s="1310" t="s">
        <v>14</v>
      </c>
      <c r="Z2791" s="1528"/>
      <c r="AA2791" s="1531"/>
      <c r="AB2791" s="1534"/>
      <c r="AC2791" s="1531"/>
      <c r="AD2791" s="1531"/>
      <c r="AE2791" s="1542" t="s">
        <v>13</v>
      </c>
      <c r="AF2791" s="1543"/>
      <c r="AG2791" s="1536" t="s">
        <v>8</v>
      </c>
      <c r="AH2791" s="1537"/>
      <c r="AI2791" s="1310" t="s">
        <v>14</v>
      </c>
      <c r="AJ2791" s="1542" t="s">
        <v>13</v>
      </c>
      <c r="AK2791" s="1543"/>
      <c r="AL2791" s="1536" t="s">
        <v>8</v>
      </c>
      <c r="AM2791" s="1537"/>
      <c r="AN2791" s="1310" t="s">
        <v>14</v>
      </c>
      <c r="AO2791" s="1542" t="s">
        <v>13</v>
      </c>
      <c r="AP2791" s="1543"/>
      <c r="AQ2791" s="1536" t="s">
        <v>8</v>
      </c>
      <c r="AR2791" s="1537"/>
      <c r="AS2791" s="1310" t="s">
        <v>14</v>
      </c>
      <c r="AT2791" s="1555"/>
      <c r="AU2791" s="1560"/>
      <c r="AV2791" s="1561"/>
      <c r="AW2791" s="1561"/>
      <c r="AX2791" s="1561"/>
      <c r="AY2791" s="1561"/>
      <c r="AZ2791" s="1562"/>
    </row>
    <row r="2792" spans="1:52" ht="13.5" customHeight="1">
      <c r="A2792" s="814"/>
      <c r="B2792" s="1531"/>
      <c r="C2792" s="1534"/>
      <c r="D2792" s="1531"/>
      <c r="E2792" s="1531"/>
      <c r="F2792" s="1540" t="s">
        <v>15</v>
      </c>
      <c r="G2792" s="1525" t="s">
        <v>22</v>
      </c>
      <c r="H2792" s="1523" t="s">
        <v>15</v>
      </c>
      <c r="I2792" s="1523" t="s">
        <v>22</v>
      </c>
      <c r="J2792" s="1538"/>
      <c r="K2792" s="1525" t="s">
        <v>15</v>
      </c>
      <c r="L2792" s="1525" t="s">
        <v>22</v>
      </c>
      <c r="M2792" s="1523" t="s">
        <v>15</v>
      </c>
      <c r="N2792" s="1523" t="s">
        <v>22</v>
      </c>
      <c r="O2792" s="1538"/>
      <c r="P2792" s="1525" t="s">
        <v>15</v>
      </c>
      <c r="Q2792" s="1525" t="s">
        <v>22</v>
      </c>
      <c r="R2792" s="1523" t="s">
        <v>15</v>
      </c>
      <c r="S2792" s="1523" t="s">
        <v>22</v>
      </c>
      <c r="T2792" s="1538"/>
      <c r="U2792" s="1525" t="s">
        <v>15</v>
      </c>
      <c r="V2792" s="1525" t="s">
        <v>22</v>
      </c>
      <c r="W2792" s="1523" t="s">
        <v>15</v>
      </c>
      <c r="X2792" s="1523" t="s">
        <v>22</v>
      </c>
      <c r="Y2792" s="1538"/>
      <c r="Z2792" s="1528"/>
      <c r="AA2792" s="1531"/>
      <c r="AB2792" s="1534"/>
      <c r="AC2792" s="1531"/>
      <c r="AD2792" s="1531"/>
      <c r="AE2792" s="1310" t="s">
        <v>15</v>
      </c>
      <c r="AF2792" s="1523" t="s">
        <v>22</v>
      </c>
      <c r="AG2792" s="1523" t="s">
        <v>15</v>
      </c>
      <c r="AH2792" s="1523" t="s">
        <v>22</v>
      </c>
      <c r="AI2792" s="1538"/>
      <c r="AJ2792" s="1523" t="s">
        <v>15</v>
      </c>
      <c r="AK2792" s="1523" t="s">
        <v>22</v>
      </c>
      <c r="AL2792" s="1523" t="s">
        <v>15</v>
      </c>
      <c r="AM2792" s="1523" t="s">
        <v>22</v>
      </c>
      <c r="AN2792" s="1538"/>
      <c r="AO2792" s="1523" t="s">
        <v>15</v>
      </c>
      <c r="AP2792" s="1523" t="s">
        <v>22</v>
      </c>
      <c r="AQ2792" s="1523" t="s">
        <v>15</v>
      </c>
      <c r="AR2792" s="1523" t="s">
        <v>22</v>
      </c>
      <c r="AS2792" s="1538"/>
      <c r="AT2792" s="1555"/>
      <c r="AU2792" s="1507">
        <f>P2789</f>
        <v>44321</v>
      </c>
      <c r="AV2792" s="1508"/>
      <c r="AW2792" s="1508"/>
      <c r="AX2792" s="1508"/>
      <c r="AY2792" s="1508"/>
      <c r="AZ2792" s="1509"/>
    </row>
    <row r="2793" spans="1:52" ht="13.5" customHeight="1">
      <c r="A2793" s="815"/>
      <c r="B2793" s="1532"/>
      <c r="C2793" s="1535"/>
      <c r="D2793" s="1532"/>
      <c r="E2793" s="1532"/>
      <c r="F2793" s="1541"/>
      <c r="G2793" s="1526"/>
      <c r="H2793" s="1524"/>
      <c r="I2793" s="1524"/>
      <c r="J2793" s="1539"/>
      <c r="K2793" s="1526"/>
      <c r="L2793" s="1526"/>
      <c r="M2793" s="1524"/>
      <c r="N2793" s="1524"/>
      <c r="O2793" s="1539"/>
      <c r="P2793" s="1526"/>
      <c r="Q2793" s="1526"/>
      <c r="R2793" s="1524"/>
      <c r="S2793" s="1524"/>
      <c r="T2793" s="1539"/>
      <c r="U2793" s="1526"/>
      <c r="V2793" s="1526"/>
      <c r="W2793" s="1524"/>
      <c r="X2793" s="1524"/>
      <c r="Y2793" s="1539"/>
      <c r="Z2793" s="1529"/>
      <c r="AA2793" s="1532"/>
      <c r="AB2793" s="1535"/>
      <c r="AC2793" s="1532"/>
      <c r="AD2793" s="1532"/>
      <c r="AE2793" s="1539"/>
      <c r="AF2793" s="1524"/>
      <c r="AG2793" s="1524"/>
      <c r="AH2793" s="1524"/>
      <c r="AI2793" s="1539"/>
      <c r="AJ2793" s="1524"/>
      <c r="AK2793" s="1524"/>
      <c r="AL2793" s="1524"/>
      <c r="AM2793" s="1524"/>
      <c r="AN2793" s="1539"/>
      <c r="AO2793" s="1524"/>
      <c r="AP2793" s="1524"/>
      <c r="AQ2793" s="1524"/>
      <c r="AR2793" s="1524"/>
      <c r="AS2793" s="1539"/>
      <c r="AT2793" s="1556"/>
      <c r="AU2793" s="1510"/>
      <c r="AV2793" s="1511"/>
      <c r="AW2793" s="1511"/>
      <c r="AX2793" s="1511"/>
      <c r="AY2793" s="1511"/>
      <c r="AZ2793" s="1512"/>
    </row>
    <row r="2794" spans="1:52" ht="13.5" customHeight="1">
      <c r="A2794" s="816">
        <v>1</v>
      </c>
      <c r="B2794" s="1033" t="s">
        <v>229</v>
      </c>
      <c r="C2794" s="817" t="s">
        <v>66</v>
      </c>
      <c r="D2794" s="839">
        <v>2</v>
      </c>
      <c r="E2794" s="1055">
        <v>2</v>
      </c>
      <c r="F2794" s="1056">
        <v>50</v>
      </c>
      <c r="G2794" s="1057"/>
      <c r="H2794" s="1058"/>
      <c r="I2794" s="1059"/>
      <c r="J2794" s="1060">
        <f t="shared" ref="J2794:J2840" si="1122">SUM(F2794:I2794)*$E2794</f>
        <v>100</v>
      </c>
      <c r="K2794" s="1056">
        <v>50</v>
      </c>
      <c r="L2794" s="1061"/>
      <c r="M2794" s="1062"/>
      <c r="N2794" s="1063"/>
      <c r="O2794" s="1060">
        <f>SUM(K2794:N2794)*$E2794</f>
        <v>100</v>
      </c>
      <c r="P2794" s="1056">
        <v>50</v>
      </c>
      <c r="Q2794" s="1061"/>
      <c r="R2794" s="1062"/>
      <c r="S2794" s="1063"/>
      <c r="T2794" s="1064">
        <f t="shared" ref="T2794:T2836" si="1123">SUM(P2794:S2794)*$E2794</f>
        <v>100</v>
      </c>
      <c r="U2794" s="1065">
        <f>SUM(F2794,K2794,P2794)</f>
        <v>150</v>
      </c>
      <c r="V2794" s="1061">
        <f>SUM(G2794,L2794,Q2794)</f>
        <v>0</v>
      </c>
      <c r="W2794" s="1062">
        <f>SUM(H2794,M2794,R2794)</f>
        <v>0</v>
      </c>
      <c r="X2794" s="1063">
        <f>SUM(I2794,N2794,S2794)</f>
        <v>0</v>
      </c>
      <c r="Y2794" s="1064">
        <f>SUM(J2794,O2794,T2794)</f>
        <v>300</v>
      </c>
      <c r="Z2794" s="1066">
        <f>A2794</f>
        <v>1</v>
      </c>
      <c r="AA2794" s="1067" t="str">
        <f>B2794</f>
        <v>Than trấu</v>
      </c>
      <c r="AB2794" s="1068" t="str">
        <f>C2794</f>
        <v>kg</v>
      </c>
      <c r="AC2794" s="1069">
        <f>D2794</f>
        <v>2</v>
      </c>
      <c r="AD2794" s="1070">
        <f>E2794</f>
        <v>2</v>
      </c>
      <c r="AE2794" s="1071">
        <f t="shared" ref="AE2794:AE2810" si="1124">AE2712+AJ2712-AO2712</f>
        <v>7936</v>
      </c>
      <c r="AF2794" s="1071">
        <f t="shared" ref="AF2794:AH2809" si="1125">AF2712+AK2712-AP2712</f>
        <v>0</v>
      </c>
      <c r="AG2794" s="1071">
        <f t="shared" si="1125"/>
        <v>0</v>
      </c>
      <c r="AH2794" s="1071">
        <f t="shared" si="1125"/>
        <v>0</v>
      </c>
      <c r="AI2794" s="1072">
        <f>SUM(AE2794:AH2794)*$E2794</f>
        <v>15872</v>
      </c>
      <c r="AJ2794" s="1073"/>
      <c r="AK2794" s="1063"/>
      <c r="AL2794" s="1063"/>
      <c r="AM2794" s="1063"/>
      <c r="AN2794" s="1072">
        <f t="shared" ref="AN2794:AN2810" si="1126">SUM(AJ2794:AM2794)*$E2794</f>
        <v>0</v>
      </c>
      <c r="AO2794" s="1061">
        <f t="shared" ref="AO2794:AS2844" si="1127">U2794</f>
        <v>150</v>
      </c>
      <c r="AP2794" s="1061">
        <f t="shared" si="1127"/>
        <v>0</v>
      </c>
      <c r="AQ2794" s="1074">
        <f t="shared" si="1127"/>
        <v>0</v>
      </c>
      <c r="AR2794" s="1074">
        <f t="shared" si="1127"/>
        <v>0</v>
      </c>
      <c r="AS2794" s="1075">
        <f t="shared" si="1127"/>
        <v>300</v>
      </c>
      <c r="AT2794" s="837">
        <f>IF(AC2794&lt;&gt;0,SUM(AO2794:AR2794)*$AC2794-SUM(AO2794:AR2794)*$AD2794,"")</f>
        <v>0</v>
      </c>
      <c r="AU2794" s="1513" t="s">
        <v>847</v>
      </c>
      <c r="AV2794" s="1514"/>
      <c r="AW2794" s="1514"/>
      <c r="AX2794" s="1514"/>
      <c r="AY2794" s="1514"/>
      <c r="AZ2794" s="1515"/>
    </row>
    <row r="2795" spans="1:52" ht="13.5" customHeight="1">
      <c r="A2795" s="838">
        <f>IF(B2795&lt;&gt;"",MAX($A2793:$A2794)+1,"")</f>
        <v>2</v>
      </c>
      <c r="B2795" s="1036" t="s">
        <v>848</v>
      </c>
      <c r="C2795" s="817" t="s">
        <v>66</v>
      </c>
      <c r="D2795" s="839">
        <v>2</v>
      </c>
      <c r="E2795" s="921">
        <v>2</v>
      </c>
      <c r="F2795" s="1071"/>
      <c r="G2795" s="1076"/>
      <c r="H2795" s="1077"/>
      <c r="I2795" s="1077"/>
      <c r="J2795" s="1060">
        <f t="shared" si="1122"/>
        <v>0</v>
      </c>
      <c r="K2795" s="1071"/>
      <c r="L2795" s="1061"/>
      <c r="M2795" s="1063"/>
      <c r="N2795" s="1063"/>
      <c r="O2795" s="1060">
        <f>SUM(K2795:N2795)*$E2795</f>
        <v>0</v>
      </c>
      <c r="P2795" s="1078"/>
      <c r="Q2795" s="1061"/>
      <c r="R2795" s="1063"/>
      <c r="S2795" s="1063"/>
      <c r="T2795" s="1079">
        <f t="shared" si="1123"/>
        <v>0</v>
      </c>
      <c r="U2795" s="1071">
        <f t="shared" ref="U2795:Y2810" si="1128">SUM(F2795,K2795,P2795)</f>
        <v>0</v>
      </c>
      <c r="V2795" s="1061">
        <f t="shared" si="1128"/>
        <v>0</v>
      </c>
      <c r="W2795" s="1063">
        <f t="shared" si="1128"/>
        <v>0</v>
      </c>
      <c r="X2795" s="1063">
        <f t="shared" si="1128"/>
        <v>0</v>
      </c>
      <c r="Y2795" s="1060">
        <f>SUM(J2795,O2795,T2795)</f>
        <v>0</v>
      </c>
      <c r="Z2795" s="1080">
        <f>A2795</f>
        <v>2</v>
      </c>
      <c r="AA2795" s="1081" t="str">
        <f t="shared" ref="AA2795:AD2853" si="1129">B2795</f>
        <v>Củi gỗ</v>
      </c>
      <c r="AB2795" s="1082" t="str">
        <f t="shared" si="1129"/>
        <v>kg</v>
      </c>
      <c r="AC2795" s="1083">
        <f t="shared" si="1129"/>
        <v>2</v>
      </c>
      <c r="AD2795" s="1079">
        <f t="shared" si="1129"/>
        <v>2</v>
      </c>
      <c r="AE2795" s="1071">
        <f t="shared" si="1124"/>
        <v>1980</v>
      </c>
      <c r="AF2795" s="1071">
        <f t="shared" si="1125"/>
        <v>0</v>
      </c>
      <c r="AG2795" s="1071">
        <f t="shared" si="1125"/>
        <v>0</v>
      </c>
      <c r="AH2795" s="1071">
        <f t="shared" si="1125"/>
        <v>0</v>
      </c>
      <c r="AI2795" s="1060">
        <f t="shared" ref="AI2795:AI2853" si="1130">SUM(AE2795:AH2795)*$E2795</f>
        <v>3960</v>
      </c>
      <c r="AJ2795" s="1084"/>
      <c r="AK2795" s="1063"/>
      <c r="AL2795" s="1063"/>
      <c r="AM2795" s="1063"/>
      <c r="AN2795" s="1085">
        <f t="shared" si="1126"/>
        <v>0</v>
      </c>
      <c r="AO2795" s="1061">
        <f t="shared" si="1127"/>
        <v>0</v>
      </c>
      <c r="AP2795" s="1061">
        <f t="shared" si="1127"/>
        <v>0</v>
      </c>
      <c r="AQ2795" s="1061">
        <f t="shared" si="1127"/>
        <v>0</v>
      </c>
      <c r="AR2795" s="1061">
        <f t="shared" si="1127"/>
        <v>0</v>
      </c>
      <c r="AS2795" s="1061">
        <f t="shared" si="1127"/>
        <v>0</v>
      </c>
      <c r="AT2795" s="850">
        <f>IF(AC2795&lt;&gt;0,SUM(AO2795:AR2795)*$AC2795-SUM(AO2795:AR2795)*$AD2795,"")</f>
        <v>0</v>
      </c>
      <c r="AU2795" s="1516" t="s">
        <v>827</v>
      </c>
      <c r="AV2795" s="1517"/>
      <c r="AW2795" s="1517"/>
      <c r="AX2795" s="1517"/>
      <c r="AY2795" s="1517"/>
      <c r="AZ2795" s="851"/>
    </row>
    <row r="2796" spans="1:52" ht="13.5" customHeight="1">
      <c r="A2796" s="838">
        <f t="shared" ref="A2796:A2839" si="1131">IF(B2796&lt;&gt;"",MAX($A2794:$A2795)+1,"")</f>
        <v>3</v>
      </c>
      <c r="B2796" s="1033" t="s">
        <v>849</v>
      </c>
      <c r="C2796" s="817" t="s">
        <v>66</v>
      </c>
      <c r="D2796" s="839">
        <v>12.6</v>
      </c>
      <c r="E2796" s="921">
        <v>12.6</v>
      </c>
      <c r="F2796" s="1065">
        <v>31</v>
      </c>
      <c r="G2796" s="1086"/>
      <c r="H2796" s="1087"/>
      <c r="I2796" s="1077"/>
      <c r="J2796" s="1060">
        <f t="shared" si="1122"/>
        <v>390.59999999999997</v>
      </c>
      <c r="K2796" s="1088">
        <v>51</v>
      </c>
      <c r="L2796" s="1061"/>
      <c r="M2796" s="1062"/>
      <c r="N2796" s="1063"/>
      <c r="O2796" s="1060">
        <f>SUM(K2796:N2796)*$E2796</f>
        <v>642.6</v>
      </c>
      <c r="P2796" s="1056">
        <v>51</v>
      </c>
      <c r="Q2796" s="1061"/>
      <c r="R2796" s="1062"/>
      <c r="S2796" s="1063"/>
      <c r="T2796" s="1079">
        <f t="shared" si="1123"/>
        <v>642.6</v>
      </c>
      <c r="U2796" s="1065">
        <f t="shared" si="1128"/>
        <v>133</v>
      </c>
      <c r="V2796" s="1061">
        <f t="shared" si="1128"/>
        <v>0</v>
      </c>
      <c r="W2796" s="1062">
        <f t="shared" si="1128"/>
        <v>0</v>
      </c>
      <c r="X2796" s="1063">
        <f t="shared" si="1128"/>
        <v>0</v>
      </c>
      <c r="Y2796" s="1060">
        <f t="shared" si="1128"/>
        <v>1675.8000000000002</v>
      </c>
      <c r="Z2796" s="1080">
        <f t="shared" ref="Z2796:Z2853" si="1132">A2796</f>
        <v>3</v>
      </c>
      <c r="AA2796" s="1081" t="str">
        <f t="shared" si="1129"/>
        <v>Gạo X 23</v>
      </c>
      <c r="AB2796" s="1082" t="str">
        <f t="shared" si="1129"/>
        <v>kg</v>
      </c>
      <c r="AC2796" s="1083">
        <f t="shared" si="1129"/>
        <v>12.6</v>
      </c>
      <c r="AD2796" s="1089">
        <f t="shared" si="1129"/>
        <v>12.6</v>
      </c>
      <c r="AE2796" s="1071">
        <f t="shared" si="1124"/>
        <v>2667</v>
      </c>
      <c r="AF2796" s="1071">
        <f t="shared" si="1125"/>
        <v>0</v>
      </c>
      <c r="AG2796" s="1071">
        <f t="shared" si="1125"/>
        <v>0</v>
      </c>
      <c r="AH2796" s="1071">
        <f t="shared" si="1125"/>
        <v>0</v>
      </c>
      <c r="AI2796" s="1060">
        <f t="shared" si="1130"/>
        <v>33604.199999999997</v>
      </c>
      <c r="AJ2796" s="1084"/>
      <c r="AK2796" s="1063"/>
      <c r="AL2796" s="1063"/>
      <c r="AM2796" s="1063"/>
      <c r="AN2796" s="1085">
        <f t="shared" si="1126"/>
        <v>0</v>
      </c>
      <c r="AO2796" s="1061">
        <f t="shared" si="1127"/>
        <v>133</v>
      </c>
      <c r="AP2796" s="1061">
        <f t="shared" si="1127"/>
        <v>0</v>
      </c>
      <c r="AQ2796" s="1061">
        <f t="shared" si="1127"/>
        <v>0</v>
      </c>
      <c r="AR2796" s="1061">
        <f t="shared" si="1127"/>
        <v>0</v>
      </c>
      <c r="AS2796" s="1061">
        <f t="shared" si="1127"/>
        <v>1675.8000000000002</v>
      </c>
      <c r="AT2796" s="850">
        <f t="shared" ref="AT2796:AT2853" si="1133">IF(AC2796&lt;&gt;0,SUM(AO2796:AR2796)*$AC2796-SUM(AO2796:AR2796)*$AD2796,"")</f>
        <v>0</v>
      </c>
      <c r="AU2796" s="859" t="s">
        <v>828</v>
      </c>
      <c r="AV2796" s="1518">
        <f>SUM(AX2797:AX2799)</f>
        <v>78</v>
      </c>
      <c r="AW2796" s="1519"/>
      <c r="AX2796" s="1519"/>
      <c r="AY2796" s="861"/>
      <c r="AZ2796" s="862" t="s">
        <v>829</v>
      </c>
    </row>
    <row r="2797" spans="1:52" ht="13.5" customHeight="1">
      <c r="A2797" s="838">
        <f t="shared" si="1131"/>
        <v>4</v>
      </c>
      <c r="B2797" s="1038" t="s">
        <v>850</v>
      </c>
      <c r="C2797" s="817" t="s">
        <v>389</v>
      </c>
      <c r="D2797" s="839">
        <v>10</v>
      </c>
      <c r="E2797" s="1055">
        <v>10</v>
      </c>
      <c r="F2797" s="1061"/>
      <c r="G2797" s="1090"/>
      <c r="H2797" s="1091"/>
      <c r="I2797" s="1077"/>
      <c r="J2797" s="1060">
        <f t="shared" si="1122"/>
        <v>0</v>
      </c>
      <c r="K2797" s="1092"/>
      <c r="L2797" s="1061"/>
      <c r="M2797" s="1063">
        <v>0.5</v>
      </c>
      <c r="N2797" s="1063"/>
      <c r="O2797" s="1060">
        <f t="shared" ref="O2797:O2803" si="1134">SUM(K2797:N2797)*$E2797</f>
        <v>5</v>
      </c>
      <c r="P2797" s="1093"/>
      <c r="Q2797" s="1061"/>
      <c r="R2797" s="1063">
        <v>0.5</v>
      </c>
      <c r="S2797" s="1063"/>
      <c r="T2797" s="1079">
        <f t="shared" si="1123"/>
        <v>5</v>
      </c>
      <c r="U2797" s="1061">
        <f t="shared" si="1128"/>
        <v>0</v>
      </c>
      <c r="V2797" s="1061">
        <f t="shared" si="1128"/>
        <v>0</v>
      </c>
      <c r="W2797" s="1063">
        <f t="shared" si="1128"/>
        <v>1</v>
      </c>
      <c r="X2797" s="1063">
        <f t="shared" si="1128"/>
        <v>0</v>
      </c>
      <c r="Y2797" s="1060">
        <f t="shared" si="1128"/>
        <v>10</v>
      </c>
      <c r="Z2797" s="1080">
        <f t="shared" si="1132"/>
        <v>4</v>
      </c>
      <c r="AA2797" s="1081" t="str">
        <f t="shared" si="1129"/>
        <v>Bột súp</v>
      </c>
      <c r="AB2797" s="1082" t="str">
        <f t="shared" si="1129"/>
        <v>lít</v>
      </c>
      <c r="AC2797" s="1083">
        <f t="shared" si="1129"/>
        <v>10</v>
      </c>
      <c r="AD2797" s="1089">
        <f t="shared" si="1129"/>
        <v>10</v>
      </c>
      <c r="AE2797" s="1071">
        <f t="shared" si="1124"/>
        <v>0</v>
      </c>
      <c r="AF2797" s="1071">
        <f t="shared" si="1125"/>
        <v>0</v>
      </c>
      <c r="AG2797" s="1071">
        <f t="shared" si="1125"/>
        <v>1</v>
      </c>
      <c r="AH2797" s="1071">
        <f t="shared" si="1125"/>
        <v>0</v>
      </c>
      <c r="AI2797" s="1060">
        <f t="shared" si="1130"/>
        <v>10</v>
      </c>
      <c r="AJ2797" s="1084"/>
      <c r="AK2797" s="1094"/>
      <c r="AL2797" s="1095"/>
      <c r="AM2797" s="1063"/>
      <c r="AN2797" s="1085">
        <f t="shared" si="1126"/>
        <v>0</v>
      </c>
      <c r="AO2797" s="1061">
        <f t="shared" si="1127"/>
        <v>0</v>
      </c>
      <c r="AP2797" s="1061">
        <f t="shared" si="1127"/>
        <v>0</v>
      </c>
      <c r="AQ2797" s="1061">
        <f t="shared" si="1127"/>
        <v>1</v>
      </c>
      <c r="AR2797" s="1061">
        <f t="shared" si="1127"/>
        <v>0</v>
      </c>
      <c r="AS2797" s="1061">
        <f t="shared" si="1127"/>
        <v>10</v>
      </c>
      <c r="AT2797" s="850">
        <f t="shared" si="1133"/>
        <v>0</v>
      </c>
      <c r="AU2797" s="867" t="s">
        <v>830</v>
      </c>
      <c r="AV2797" s="868">
        <f>F2862</f>
        <v>61</v>
      </c>
      <c r="AW2797" s="861" t="s">
        <v>27</v>
      </c>
      <c r="AX2797" s="869">
        <f>H2862</f>
        <v>14</v>
      </c>
      <c r="AY2797" s="861" t="s">
        <v>28</v>
      </c>
      <c r="AZ2797" s="870">
        <f>AX2797*AV2797</f>
        <v>854</v>
      </c>
    </row>
    <row r="2798" spans="1:52" ht="13.5" customHeight="1">
      <c r="A2798" s="838">
        <f t="shared" si="1131"/>
        <v>5</v>
      </c>
      <c r="B2798" s="1039" t="s">
        <v>851</v>
      </c>
      <c r="C2798" s="817" t="s">
        <v>389</v>
      </c>
      <c r="D2798" s="839">
        <v>30</v>
      </c>
      <c r="E2798" s="1096">
        <v>25</v>
      </c>
      <c r="F2798" s="1061"/>
      <c r="G2798" s="1090">
        <v>1</v>
      </c>
      <c r="H2798" s="1091"/>
      <c r="I2798" s="1077"/>
      <c r="J2798" s="1060">
        <f t="shared" si="1122"/>
        <v>25</v>
      </c>
      <c r="K2798" s="1092"/>
      <c r="L2798" s="1065">
        <v>2</v>
      </c>
      <c r="M2798" s="1063"/>
      <c r="N2798" s="1063"/>
      <c r="O2798" s="1060">
        <f t="shared" si="1134"/>
        <v>50</v>
      </c>
      <c r="P2798" s="1093"/>
      <c r="Q2798" s="1065">
        <v>2</v>
      </c>
      <c r="R2798" s="1063"/>
      <c r="S2798" s="1063"/>
      <c r="T2798" s="1079">
        <f t="shared" si="1123"/>
        <v>50</v>
      </c>
      <c r="U2798" s="1061">
        <f t="shared" si="1128"/>
        <v>0</v>
      </c>
      <c r="V2798" s="1065">
        <f t="shared" si="1128"/>
        <v>5</v>
      </c>
      <c r="W2798" s="1063">
        <f t="shared" si="1128"/>
        <v>0</v>
      </c>
      <c r="X2798" s="1063">
        <f t="shared" si="1128"/>
        <v>0</v>
      </c>
      <c r="Y2798" s="1060">
        <f t="shared" si="1128"/>
        <v>125</v>
      </c>
      <c r="Z2798" s="1080">
        <f t="shared" si="1132"/>
        <v>5</v>
      </c>
      <c r="AA2798" s="1081" t="str">
        <f t="shared" si="1129"/>
        <v>Nmắm thường</v>
      </c>
      <c r="AB2798" s="1082" t="str">
        <f t="shared" si="1129"/>
        <v>lít</v>
      </c>
      <c r="AC2798" s="1083">
        <f t="shared" si="1129"/>
        <v>30</v>
      </c>
      <c r="AD2798" s="1089">
        <f t="shared" si="1129"/>
        <v>25</v>
      </c>
      <c r="AE2798" s="1071">
        <f t="shared" si="1124"/>
        <v>0</v>
      </c>
      <c r="AF2798" s="1071">
        <f t="shared" si="1125"/>
        <v>15.5</v>
      </c>
      <c r="AG2798" s="1071">
        <f t="shared" si="1125"/>
        <v>0</v>
      </c>
      <c r="AH2798" s="1071">
        <f t="shared" si="1125"/>
        <v>0</v>
      </c>
      <c r="AI2798" s="1060">
        <f t="shared" si="1130"/>
        <v>387.5</v>
      </c>
      <c r="AJ2798" s="1084"/>
      <c r="AK2798" s="1097"/>
      <c r="AL2798" s="1063"/>
      <c r="AM2798" s="1063"/>
      <c r="AN2798" s="1085">
        <f t="shared" si="1126"/>
        <v>0</v>
      </c>
      <c r="AO2798" s="1061">
        <f t="shared" si="1127"/>
        <v>0</v>
      </c>
      <c r="AP2798" s="1061">
        <f t="shared" si="1127"/>
        <v>5</v>
      </c>
      <c r="AQ2798" s="1061">
        <f t="shared" si="1127"/>
        <v>0</v>
      </c>
      <c r="AR2798" s="1061">
        <f t="shared" si="1127"/>
        <v>0</v>
      </c>
      <c r="AS2798" s="1061">
        <f t="shared" si="1127"/>
        <v>125</v>
      </c>
      <c r="AT2798" s="850">
        <f t="shared" si="1133"/>
        <v>25</v>
      </c>
      <c r="AU2798" s="867" t="s">
        <v>831</v>
      </c>
      <c r="AV2798" s="874">
        <f>F2863</f>
        <v>61</v>
      </c>
      <c r="AW2798" s="861" t="s">
        <v>27</v>
      </c>
      <c r="AX2798" s="869">
        <v>32</v>
      </c>
      <c r="AY2798" s="861" t="s">
        <v>28</v>
      </c>
      <c r="AZ2798" s="870">
        <f>AX2798*AV2798</f>
        <v>1952</v>
      </c>
    </row>
    <row r="2799" spans="1:52" ht="13.5" customHeight="1">
      <c r="A2799" s="838">
        <f t="shared" si="1131"/>
        <v>6</v>
      </c>
      <c r="B2799" s="1039" t="s">
        <v>496</v>
      </c>
      <c r="C2799" s="817" t="s">
        <v>852</v>
      </c>
      <c r="D2799" s="839">
        <v>42</v>
      </c>
      <c r="E2799" s="1098">
        <v>42</v>
      </c>
      <c r="F2799" s="1061"/>
      <c r="G2799" s="1086"/>
      <c r="H2799" s="1063">
        <v>0.3</v>
      </c>
      <c r="I2799" s="1077"/>
      <c r="J2799" s="1060">
        <f t="shared" si="1122"/>
        <v>12.6</v>
      </c>
      <c r="K2799" s="1092"/>
      <c r="L2799" s="1061"/>
      <c r="M2799" s="1099">
        <v>0.6</v>
      </c>
      <c r="N2799" s="1063"/>
      <c r="O2799" s="1060">
        <f t="shared" si="1134"/>
        <v>25.2</v>
      </c>
      <c r="P2799" s="1093"/>
      <c r="Q2799" s="1061"/>
      <c r="R2799" s="1100">
        <v>0.6</v>
      </c>
      <c r="S2799" s="1063"/>
      <c r="T2799" s="1079">
        <f t="shared" si="1123"/>
        <v>25.2</v>
      </c>
      <c r="U2799" s="1061">
        <f t="shared" si="1128"/>
        <v>0</v>
      </c>
      <c r="V2799" s="1061">
        <f t="shared" si="1128"/>
        <v>0</v>
      </c>
      <c r="W2799" s="1063">
        <f t="shared" si="1128"/>
        <v>1.5</v>
      </c>
      <c r="X2799" s="1063">
        <f t="shared" si="1128"/>
        <v>0</v>
      </c>
      <c r="Y2799" s="1060">
        <f t="shared" si="1128"/>
        <v>63</v>
      </c>
      <c r="Z2799" s="1080">
        <f t="shared" si="1132"/>
        <v>6</v>
      </c>
      <c r="AA2799" s="1101" t="str">
        <f t="shared" si="1129"/>
        <v>Mì chính VEDAN</v>
      </c>
      <c r="AB2799" s="1082" t="str">
        <f t="shared" si="1129"/>
        <v>Kg</v>
      </c>
      <c r="AC2799" s="1083">
        <f t="shared" si="1129"/>
        <v>42</v>
      </c>
      <c r="AD2799" s="1089">
        <f t="shared" si="1129"/>
        <v>42</v>
      </c>
      <c r="AE2799" s="1071">
        <f t="shared" si="1124"/>
        <v>0</v>
      </c>
      <c r="AF2799" s="1071">
        <f t="shared" si="1125"/>
        <v>0</v>
      </c>
      <c r="AG2799" s="1071">
        <f t="shared" si="1125"/>
        <v>3.8000000000000016</v>
      </c>
      <c r="AH2799" s="1071">
        <f t="shared" si="1125"/>
        <v>0</v>
      </c>
      <c r="AI2799" s="1060">
        <f t="shared" si="1130"/>
        <v>159.60000000000008</v>
      </c>
      <c r="AJ2799" s="1102"/>
      <c r="AK2799" s="1063"/>
      <c r="AL2799" s="1103"/>
      <c r="AM2799" s="1063"/>
      <c r="AN2799" s="1085">
        <f t="shared" si="1126"/>
        <v>0</v>
      </c>
      <c r="AO2799" s="1061">
        <f t="shared" si="1127"/>
        <v>0</v>
      </c>
      <c r="AP2799" s="1061">
        <f t="shared" si="1127"/>
        <v>0</v>
      </c>
      <c r="AQ2799" s="1061">
        <f t="shared" si="1127"/>
        <v>1.5</v>
      </c>
      <c r="AR2799" s="1061">
        <f t="shared" si="1127"/>
        <v>0</v>
      </c>
      <c r="AS2799" s="1061">
        <f t="shared" si="1127"/>
        <v>63</v>
      </c>
      <c r="AT2799" s="850">
        <f t="shared" si="1133"/>
        <v>0</v>
      </c>
      <c r="AU2799" s="880" t="s">
        <v>832</v>
      </c>
      <c r="AV2799" s="874">
        <f>F2864</f>
        <v>61</v>
      </c>
      <c r="AW2799" s="861" t="s">
        <v>27</v>
      </c>
      <c r="AX2799" s="869">
        <v>32</v>
      </c>
      <c r="AY2799" s="861" t="s">
        <v>28</v>
      </c>
      <c r="AZ2799" s="870">
        <f>AX2799*AV2799</f>
        <v>1952</v>
      </c>
    </row>
    <row r="2800" spans="1:52" ht="13.5" customHeight="1">
      <c r="A2800" s="838">
        <f t="shared" si="1131"/>
        <v>7</v>
      </c>
      <c r="B2800" s="1036" t="s">
        <v>43</v>
      </c>
      <c r="C2800" s="881" t="s">
        <v>66</v>
      </c>
      <c r="D2800" s="882">
        <v>3.5</v>
      </c>
      <c r="E2800" s="1105">
        <v>3.5</v>
      </c>
      <c r="F2800" s="1106"/>
      <c r="G2800" s="1086"/>
      <c r="H2800" s="1107">
        <v>0</v>
      </c>
      <c r="I2800" s="1077"/>
      <c r="J2800" s="1060">
        <f t="shared" si="1122"/>
        <v>0</v>
      </c>
      <c r="K2800" s="1092"/>
      <c r="L2800" s="1061"/>
      <c r="M2800" s="1099">
        <v>1</v>
      </c>
      <c r="N2800" s="1063"/>
      <c r="O2800" s="1060">
        <f t="shared" si="1134"/>
        <v>3.5</v>
      </c>
      <c r="P2800" s="1093" t="s">
        <v>883</v>
      </c>
      <c r="Q2800" s="1061"/>
      <c r="R2800" s="1100">
        <v>1</v>
      </c>
      <c r="S2800" s="1063"/>
      <c r="T2800" s="1079">
        <f t="shared" si="1123"/>
        <v>3.5</v>
      </c>
      <c r="U2800" s="1061">
        <f>SUM(F2800,K2800,P2800)</f>
        <v>0</v>
      </c>
      <c r="V2800" s="1061"/>
      <c r="W2800" s="1063">
        <f t="shared" si="1128"/>
        <v>2</v>
      </c>
      <c r="X2800" s="1063">
        <f t="shared" si="1128"/>
        <v>0</v>
      </c>
      <c r="Y2800" s="1060">
        <f t="shared" si="1128"/>
        <v>7</v>
      </c>
      <c r="Z2800" s="1080">
        <f t="shared" si="1132"/>
        <v>7</v>
      </c>
      <c r="AA2800" s="1101" t="str">
        <f t="shared" si="1129"/>
        <v>Muối trắng</v>
      </c>
      <c r="AB2800" s="1082" t="str">
        <f t="shared" si="1129"/>
        <v>kg</v>
      </c>
      <c r="AC2800" s="1083">
        <f t="shared" si="1129"/>
        <v>3.5</v>
      </c>
      <c r="AD2800" s="1089">
        <f t="shared" si="1129"/>
        <v>3.5</v>
      </c>
      <c r="AE2800" s="1071">
        <f t="shared" si="1124"/>
        <v>0</v>
      </c>
      <c r="AF2800" s="1071">
        <f t="shared" si="1125"/>
        <v>0</v>
      </c>
      <c r="AG2800" s="1071">
        <f t="shared" si="1125"/>
        <v>54</v>
      </c>
      <c r="AH2800" s="1071">
        <f t="shared" si="1125"/>
        <v>0</v>
      </c>
      <c r="AI2800" s="1060">
        <f t="shared" si="1130"/>
        <v>189</v>
      </c>
      <c r="AJ2800" s="1102"/>
      <c r="AK2800" s="1063"/>
      <c r="AL2800" s="1103"/>
      <c r="AM2800" s="1063"/>
      <c r="AN2800" s="1085">
        <f t="shared" si="1126"/>
        <v>0</v>
      </c>
      <c r="AO2800" s="1061">
        <f t="shared" si="1127"/>
        <v>0</v>
      </c>
      <c r="AP2800" s="1061">
        <f t="shared" si="1127"/>
        <v>0</v>
      </c>
      <c r="AQ2800" s="1061">
        <f t="shared" si="1127"/>
        <v>2</v>
      </c>
      <c r="AR2800" s="1061">
        <f t="shared" si="1127"/>
        <v>0</v>
      </c>
      <c r="AS2800" s="1061">
        <f t="shared" si="1127"/>
        <v>7</v>
      </c>
      <c r="AT2800" s="850">
        <f t="shared" si="1133"/>
        <v>0</v>
      </c>
      <c r="AU2800" s="886" t="s">
        <v>833</v>
      </c>
      <c r="AV2800" s="1520">
        <f>SUM(AX2801:AX2803)</f>
        <v>62</v>
      </c>
      <c r="AW2800" s="1520"/>
      <c r="AX2800" s="1520"/>
      <c r="AY2800" s="861"/>
      <c r="AZ2800" s="862" t="s">
        <v>829</v>
      </c>
    </row>
    <row r="2801" spans="1:52" ht="13.5" customHeight="1">
      <c r="A2801" s="838">
        <f t="shared" si="1131"/>
        <v>8</v>
      </c>
      <c r="B2801" s="1039" t="s">
        <v>618</v>
      </c>
      <c r="C2801" s="817" t="s">
        <v>66</v>
      </c>
      <c r="D2801" s="839">
        <v>35</v>
      </c>
      <c r="E2801" s="921">
        <v>35</v>
      </c>
      <c r="F2801" s="1061"/>
      <c r="G2801" s="1086"/>
      <c r="H2801" s="1063">
        <v>0.3</v>
      </c>
      <c r="I2801" s="1077"/>
      <c r="J2801" s="1060">
        <f t="shared" si="1122"/>
        <v>10.5</v>
      </c>
      <c r="K2801" s="1092"/>
      <c r="L2801" s="1061"/>
      <c r="M2801" s="1099">
        <v>0.6</v>
      </c>
      <c r="N2801" s="1063"/>
      <c r="O2801" s="1060">
        <f t="shared" si="1134"/>
        <v>21</v>
      </c>
      <c r="P2801" s="1092"/>
      <c r="Q2801" s="1061"/>
      <c r="R2801" s="1099">
        <v>0.6</v>
      </c>
      <c r="S2801" s="1063"/>
      <c r="T2801" s="1079">
        <f t="shared" si="1123"/>
        <v>21</v>
      </c>
      <c r="U2801" s="1061">
        <f>SUM(F2801,K2801,P2801)</f>
        <v>0</v>
      </c>
      <c r="V2801" s="1061">
        <f t="shared" ref="V2801:Y2852" si="1135">SUM(G2801,L2801,Q2801)</f>
        <v>0</v>
      </c>
      <c r="W2801" s="1063">
        <f t="shared" si="1128"/>
        <v>1.5</v>
      </c>
      <c r="X2801" s="1063">
        <f t="shared" si="1128"/>
        <v>0</v>
      </c>
      <c r="Y2801" s="1060">
        <f t="shared" si="1128"/>
        <v>52.5</v>
      </c>
      <c r="Z2801" s="1080">
        <f t="shared" si="1132"/>
        <v>8</v>
      </c>
      <c r="AA2801" s="1101" t="str">
        <f t="shared" si="1129"/>
        <v xml:space="preserve">Tỏi khô </v>
      </c>
      <c r="AB2801" s="1082" t="str">
        <f t="shared" si="1129"/>
        <v>kg</v>
      </c>
      <c r="AC2801" s="1083">
        <f t="shared" si="1129"/>
        <v>35</v>
      </c>
      <c r="AD2801" s="1089">
        <f t="shared" si="1129"/>
        <v>35</v>
      </c>
      <c r="AE2801" s="1071">
        <f t="shared" si="1124"/>
        <v>0</v>
      </c>
      <c r="AF2801" s="1071">
        <f t="shared" si="1125"/>
        <v>0</v>
      </c>
      <c r="AG2801" s="1071">
        <f t="shared" si="1125"/>
        <v>0.80000000000000071</v>
      </c>
      <c r="AH2801" s="1071">
        <f t="shared" si="1125"/>
        <v>0</v>
      </c>
      <c r="AI2801" s="1060">
        <f t="shared" si="1130"/>
        <v>28.000000000000025</v>
      </c>
      <c r="AJ2801" s="1102"/>
      <c r="AK2801" s="1063"/>
      <c r="AL2801" s="1103">
        <v>10</v>
      </c>
      <c r="AM2801" s="1063"/>
      <c r="AN2801" s="1085">
        <f t="shared" si="1126"/>
        <v>350</v>
      </c>
      <c r="AO2801" s="1061">
        <f t="shared" si="1127"/>
        <v>0</v>
      </c>
      <c r="AP2801" s="1061">
        <f t="shared" si="1127"/>
        <v>0</v>
      </c>
      <c r="AQ2801" s="1061">
        <f t="shared" si="1127"/>
        <v>1.5</v>
      </c>
      <c r="AR2801" s="1061">
        <f t="shared" si="1127"/>
        <v>0</v>
      </c>
      <c r="AS2801" s="1061">
        <f t="shared" si="1127"/>
        <v>52.5</v>
      </c>
      <c r="AT2801" s="850">
        <f t="shared" si="1133"/>
        <v>0</v>
      </c>
      <c r="AU2801" s="880" t="s">
        <v>830</v>
      </c>
      <c r="AV2801" s="868">
        <f>K2862</f>
        <v>129</v>
      </c>
      <c r="AW2801" s="861" t="s">
        <v>27</v>
      </c>
      <c r="AX2801" s="888">
        <v>14</v>
      </c>
      <c r="AY2801" s="861" t="s">
        <v>28</v>
      </c>
      <c r="AZ2801" s="870">
        <f>AX2801*AV2801</f>
        <v>1806</v>
      </c>
    </row>
    <row r="2802" spans="1:52" ht="13.5" customHeight="1">
      <c r="A2802" s="838">
        <f t="shared" si="1131"/>
        <v>9</v>
      </c>
      <c r="B2802" s="1039" t="s">
        <v>44</v>
      </c>
      <c r="C2802" s="817" t="s">
        <v>66</v>
      </c>
      <c r="D2802" s="839">
        <v>20</v>
      </c>
      <c r="E2802" s="921">
        <v>20</v>
      </c>
      <c r="F2802" s="1061"/>
      <c r="G2802" s="1086"/>
      <c r="H2802" s="1063">
        <v>0.3</v>
      </c>
      <c r="I2802" s="1077"/>
      <c r="J2802" s="1060">
        <f t="shared" si="1122"/>
        <v>6</v>
      </c>
      <c r="K2802" s="1092"/>
      <c r="L2802" s="1061"/>
      <c r="M2802" s="1099">
        <v>0.6</v>
      </c>
      <c r="N2802" s="1063"/>
      <c r="O2802" s="1060">
        <f t="shared" si="1134"/>
        <v>12</v>
      </c>
      <c r="P2802" s="1061"/>
      <c r="Q2802" s="1061" t="s">
        <v>884</v>
      </c>
      <c r="R2802" s="1099">
        <v>0.6</v>
      </c>
      <c r="S2802" s="1063"/>
      <c r="T2802" s="1079">
        <f t="shared" si="1123"/>
        <v>12</v>
      </c>
      <c r="U2802" s="1061"/>
      <c r="V2802" s="1061">
        <f t="shared" si="1135"/>
        <v>0</v>
      </c>
      <c r="W2802" s="1063">
        <f t="shared" si="1128"/>
        <v>1.5</v>
      </c>
      <c r="X2802" s="1063">
        <f t="shared" si="1128"/>
        <v>0</v>
      </c>
      <c r="Y2802" s="1060">
        <f t="shared" si="1128"/>
        <v>30</v>
      </c>
      <c r="Z2802" s="1080">
        <f t="shared" si="1132"/>
        <v>9</v>
      </c>
      <c r="AA2802" s="1101" t="str">
        <f t="shared" si="1129"/>
        <v>Hành củ</v>
      </c>
      <c r="AB2802" s="1082" t="str">
        <f t="shared" si="1129"/>
        <v>kg</v>
      </c>
      <c r="AC2802" s="1083">
        <f t="shared" si="1129"/>
        <v>20</v>
      </c>
      <c r="AD2802" s="1089">
        <f t="shared" si="1129"/>
        <v>20</v>
      </c>
      <c r="AE2802" s="1071">
        <f t="shared" si="1124"/>
        <v>0</v>
      </c>
      <c r="AF2802" s="1071">
        <f t="shared" si="1125"/>
        <v>0</v>
      </c>
      <c r="AG2802" s="1071">
        <f t="shared" si="1125"/>
        <v>0.80000000000000071</v>
      </c>
      <c r="AH2802" s="1071">
        <f t="shared" si="1125"/>
        <v>0</v>
      </c>
      <c r="AI2802" s="1060">
        <f t="shared" si="1130"/>
        <v>16.000000000000014</v>
      </c>
      <c r="AJ2802" s="1102"/>
      <c r="AK2802" s="1063"/>
      <c r="AL2802" s="1103">
        <v>10</v>
      </c>
      <c r="AM2802" s="1063"/>
      <c r="AN2802" s="1108">
        <f t="shared" si="1126"/>
        <v>200</v>
      </c>
      <c r="AO2802" s="1061">
        <f t="shared" si="1127"/>
        <v>0</v>
      </c>
      <c r="AP2802" s="1061">
        <f t="shared" si="1127"/>
        <v>0</v>
      </c>
      <c r="AQ2802" s="1061">
        <f t="shared" si="1127"/>
        <v>1.5</v>
      </c>
      <c r="AR2802" s="1061">
        <f t="shared" si="1127"/>
        <v>0</v>
      </c>
      <c r="AS2802" s="1061">
        <f t="shared" si="1127"/>
        <v>30</v>
      </c>
      <c r="AT2802" s="850">
        <f t="shared" si="1133"/>
        <v>0</v>
      </c>
      <c r="AU2802" s="880" t="s">
        <v>831</v>
      </c>
      <c r="AV2802" s="868">
        <f>K2863</f>
        <v>129</v>
      </c>
      <c r="AW2802" s="861" t="s">
        <v>27</v>
      </c>
      <c r="AX2802" s="888">
        <v>24</v>
      </c>
      <c r="AY2802" s="861" t="s">
        <v>28</v>
      </c>
      <c r="AZ2802" s="870">
        <f>AX2802*AV2802</f>
        <v>3096</v>
      </c>
    </row>
    <row r="2803" spans="1:52" ht="13.5" customHeight="1">
      <c r="A2803" s="838">
        <f t="shared" si="1131"/>
        <v>10</v>
      </c>
      <c r="B2803" s="1039" t="s">
        <v>593</v>
      </c>
      <c r="C2803" s="817" t="s">
        <v>389</v>
      </c>
      <c r="D2803" s="839">
        <v>22</v>
      </c>
      <c r="E2803" s="921">
        <v>22</v>
      </c>
      <c r="F2803" s="1061"/>
      <c r="G2803" s="1086"/>
      <c r="H2803" s="1063">
        <v>0.5</v>
      </c>
      <c r="I2803" s="1077"/>
      <c r="J2803" s="1060">
        <f t="shared" si="1122"/>
        <v>11</v>
      </c>
      <c r="K2803" s="1092"/>
      <c r="L2803" s="1061"/>
      <c r="M2803" s="1099">
        <v>1</v>
      </c>
      <c r="N2803" s="1063"/>
      <c r="O2803" s="1060">
        <f t="shared" si="1134"/>
        <v>22</v>
      </c>
      <c r="P2803" s="1093"/>
      <c r="Q2803" s="1061"/>
      <c r="R2803" s="1109">
        <v>3</v>
      </c>
      <c r="S2803" s="1063"/>
      <c r="T2803" s="1079">
        <f t="shared" si="1123"/>
        <v>66</v>
      </c>
      <c r="U2803" s="1061">
        <f>SUM(F2803,K2803,P2803)</f>
        <v>0</v>
      </c>
      <c r="V2803" s="1061">
        <f t="shared" si="1135"/>
        <v>0</v>
      </c>
      <c r="W2803" s="1063">
        <f t="shared" si="1128"/>
        <v>4.5</v>
      </c>
      <c r="X2803" s="1063">
        <f t="shared" si="1128"/>
        <v>0</v>
      </c>
      <c r="Y2803" s="1060">
        <f t="shared" si="1128"/>
        <v>99</v>
      </c>
      <c r="Z2803" s="1080">
        <f t="shared" si="1132"/>
        <v>10</v>
      </c>
      <c r="AA2803" s="1101" t="str">
        <f t="shared" si="1129"/>
        <v>Dầu ăn Mavela</v>
      </c>
      <c r="AB2803" s="1082" t="str">
        <f t="shared" si="1129"/>
        <v>lít</v>
      </c>
      <c r="AC2803" s="1083">
        <f t="shared" si="1129"/>
        <v>22</v>
      </c>
      <c r="AD2803" s="1089">
        <f t="shared" si="1129"/>
        <v>22</v>
      </c>
      <c r="AE2803" s="1071">
        <f t="shared" si="1124"/>
        <v>0</v>
      </c>
      <c r="AF2803" s="1071">
        <f t="shared" si="1125"/>
        <v>0</v>
      </c>
      <c r="AG2803" s="1071">
        <f t="shared" si="1125"/>
        <v>25.5</v>
      </c>
      <c r="AH2803" s="1071">
        <f t="shared" si="1125"/>
        <v>0</v>
      </c>
      <c r="AI2803" s="1060">
        <f t="shared" si="1130"/>
        <v>561</v>
      </c>
      <c r="AJ2803" s="1102"/>
      <c r="AK2803" s="1063"/>
      <c r="AL2803" s="1103"/>
      <c r="AM2803" s="1063"/>
      <c r="AN2803" s="1085">
        <f t="shared" si="1126"/>
        <v>0</v>
      </c>
      <c r="AO2803" s="1061">
        <f t="shared" si="1127"/>
        <v>0</v>
      </c>
      <c r="AP2803" s="1061">
        <f t="shared" si="1127"/>
        <v>0</v>
      </c>
      <c r="AQ2803" s="1061">
        <f t="shared" si="1127"/>
        <v>4.5</v>
      </c>
      <c r="AR2803" s="1061">
        <f t="shared" si="1127"/>
        <v>0</v>
      </c>
      <c r="AS2803" s="1061">
        <f t="shared" si="1127"/>
        <v>99</v>
      </c>
      <c r="AT2803" s="850">
        <f t="shared" si="1133"/>
        <v>0</v>
      </c>
      <c r="AU2803" s="880" t="s">
        <v>832</v>
      </c>
      <c r="AV2803" s="868">
        <f>K2864</f>
        <v>129</v>
      </c>
      <c r="AW2803" s="861" t="s">
        <v>27</v>
      </c>
      <c r="AX2803" s="888">
        <v>24</v>
      </c>
      <c r="AY2803" s="861" t="s">
        <v>28</v>
      </c>
      <c r="AZ2803" s="870">
        <f>AX2803*AV2803</f>
        <v>3096</v>
      </c>
    </row>
    <row r="2804" spans="1:52" ht="13.5" customHeight="1">
      <c r="A2804" s="838">
        <f t="shared" si="1131"/>
        <v>11</v>
      </c>
      <c r="B2804" s="1039" t="s">
        <v>45</v>
      </c>
      <c r="C2804" s="817" t="s">
        <v>66</v>
      </c>
      <c r="D2804" s="839">
        <v>130</v>
      </c>
      <c r="E2804" s="921">
        <v>90</v>
      </c>
      <c r="F2804" s="1061" t="s">
        <v>885</v>
      </c>
      <c r="G2804" s="1086" t="s">
        <v>886</v>
      </c>
      <c r="H2804" s="1063"/>
      <c r="I2804" s="1077"/>
      <c r="J2804" s="1060">
        <f t="shared" si="1122"/>
        <v>0</v>
      </c>
      <c r="K2804" s="1092"/>
      <c r="L2804" s="1061"/>
      <c r="M2804" s="1110">
        <v>0.1</v>
      </c>
      <c r="N2804" s="1063"/>
      <c r="O2804" s="1060">
        <f>SUM(K2804:N2804)*$E2804</f>
        <v>9</v>
      </c>
      <c r="P2804" s="1093"/>
      <c r="Q2804" s="1061"/>
      <c r="R2804" s="1100">
        <v>0.1</v>
      </c>
      <c r="S2804" s="1063"/>
      <c r="T2804" s="1079">
        <f t="shared" si="1123"/>
        <v>9</v>
      </c>
      <c r="U2804" s="1061">
        <f t="shared" ref="U2804:U2810" si="1136">SUM(F2804,K2804,P2804)</f>
        <v>0</v>
      </c>
      <c r="V2804" s="1061">
        <f t="shared" si="1135"/>
        <v>0</v>
      </c>
      <c r="W2804" s="1063">
        <f t="shared" si="1128"/>
        <v>0.2</v>
      </c>
      <c r="X2804" s="1063">
        <f t="shared" si="1128"/>
        <v>0</v>
      </c>
      <c r="Y2804" s="1060">
        <f t="shared" si="1128"/>
        <v>18</v>
      </c>
      <c r="Z2804" s="1080">
        <f t="shared" si="1132"/>
        <v>11</v>
      </c>
      <c r="AA2804" s="1101" t="str">
        <f t="shared" si="1129"/>
        <v>Tiêu bắc</v>
      </c>
      <c r="AB2804" s="1082" t="str">
        <f t="shared" si="1129"/>
        <v>kg</v>
      </c>
      <c r="AC2804" s="1083">
        <f t="shared" si="1129"/>
        <v>130</v>
      </c>
      <c r="AD2804" s="1089">
        <f t="shared" si="1129"/>
        <v>90</v>
      </c>
      <c r="AE2804" s="1071">
        <f t="shared" si="1124"/>
        <v>0</v>
      </c>
      <c r="AF2804" s="1071">
        <f t="shared" si="1125"/>
        <v>0</v>
      </c>
      <c r="AG2804" s="1071">
        <f t="shared" si="1125"/>
        <v>1.1999999999999977</v>
      </c>
      <c r="AH2804" s="1071">
        <f t="shared" si="1125"/>
        <v>0</v>
      </c>
      <c r="AI2804" s="1060">
        <f t="shared" si="1130"/>
        <v>107.9999999999998</v>
      </c>
      <c r="AJ2804" s="1102"/>
      <c r="AK2804" s="1063"/>
      <c r="AL2804" s="1103"/>
      <c r="AM2804" s="1063"/>
      <c r="AN2804" s="1085">
        <f t="shared" si="1126"/>
        <v>0</v>
      </c>
      <c r="AO2804" s="1061">
        <f t="shared" si="1127"/>
        <v>0</v>
      </c>
      <c r="AP2804" s="1061">
        <f t="shared" si="1127"/>
        <v>0</v>
      </c>
      <c r="AQ2804" s="1061">
        <f t="shared" si="1127"/>
        <v>0.2</v>
      </c>
      <c r="AR2804" s="1061">
        <f t="shared" si="1127"/>
        <v>0</v>
      </c>
      <c r="AS2804" s="1061">
        <f t="shared" si="1127"/>
        <v>18</v>
      </c>
      <c r="AT2804" s="850">
        <f t="shared" si="1133"/>
        <v>8</v>
      </c>
      <c r="AU2804" s="1521" t="str">
        <f>B2865</f>
        <v xml:space="preserve">  + Ăn thêm</v>
      </c>
      <c r="AV2804" s="1522"/>
      <c r="AW2804" s="1522"/>
      <c r="AX2804" s="1522"/>
      <c r="AY2804" s="1522"/>
      <c r="AZ2804" s="892">
        <f>J2865</f>
        <v>0</v>
      </c>
    </row>
    <row r="2805" spans="1:52" ht="13.5" customHeight="1">
      <c r="A2805" s="838">
        <f t="shared" si="1131"/>
        <v>12</v>
      </c>
      <c r="B2805" s="1039" t="s">
        <v>46</v>
      </c>
      <c r="C2805" s="817" t="s">
        <v>66</v>
      </c>
      <c r="D2805" s="839">
        <v>35</v>
      </c>
      <c r="E2805" s="921">
        <v>35</v>
      </c>
      <c r="F2805" s="1061"/>
      <c r="G2805" s="1086"/>
      <c r="H2805" s="1063">
        <v>0.1</v>
      </c>
      <c r="I2805" s="1077"/>
      <c r="J2805" s="1060">
        <f t="shared" si="1122"/>
        <v>3.5</v>
      </c>
      <c r="K2805" s="1092"/>
      <c r="L2805" s="1061"/>
      <c r="M2805" s="1110">
        <v>0.2</v>
      </c>
      <c r="N2805" s="1063"/>
      <c r="O2805" s="1060">
        <f t="shared" ref="O2805:O2853" si="1137">SUM(K2805:N2805)*$E2805</f>
        <v>7</v>
      </c>
      <c r="P2805" s="1093"/>
      <c r="Q2805" s="1061"/>
      <c r="R2805" s="1100">
        <v>0.2</v>
      </c>
      <c r="S2805" s="1063"/>
      <c r="T2805" s="1079">
        <f t="shared" si="1123"/>
        <v>7</v>
      </c>
      <c r="U2805" s="1061">
        <f t="shared" si="1136"/>
        <v>0</v>
      </c>
      <c r="V2805" s="1061">
        <f t="shared" si="1135"/>
        <v>0</v>
      </c>
      <c r="W2805" s="1063">
        <f t="shared" si="1128"/>
        <v>0.5</v>
      </c>
      <c r="X2805" s="1063">
        <f t="shared" si="1128"/>
        <v>0</v>
      </c>
      <c r="Y2805" s="1060">
        <f>SUM(J2805,O2805,T2805)</f>
        <v>17.5</v>
      </c>
      <c r="Z2805" s="1080">
        <f t="shared" si="1132"/>
        <v>12</v>
      </c>
      <c r="AA2805" s="1101" t="str">
        <f t="shared" si="1129"/>
        <v>Kẹo đắng</v>
      </c>
      <c r="AB2805" s="1082" t="str">
        <f t="shared" si="1129"/>
        <v>kg</v>
      </c>
      <c r="AC2805" s="1083">
        <f t="shared" si="1129"/>
        <v>35</v>
      </c>
      <c r="AD2805" s="1089">
        <f t="shared" si="1129"/>
        <v>35</v>
      </c>
      <c r="AE2805" s="1071">
        <f t="shared" si="1124"/>
        <v>0</v>
      </c>
      <c r="AF2805" s="1071">
        <f t="shared" si="1125"/>
        <v>0</v>
      </c>
      <c r="AG2805" s="1071">
        <f t="shared" si="1125"/>
        <v>3.3</v>
      </c>
      <c r="AH2805" s="1071">
        <f t="shared" si="1125"/>
        <v>0</v>
      </c>
      <c r="AI2805" s="1060">
        <f t="shared" si="1130"/>
        <v>115.5</v>
      </c>
      <c r="AJ2805" s="1102"/>
      <c r="AK2805" s="1063"/>
      <c r="AL2805" s="1103"/>
      <c r="AM2805" s="1063"/>
      <c r="AN2805" s="1085">
        <f t="shared" si="1126"/>
        <v>0</v>
      </c>
      <c r="AO2805" s="1061">
        <f t="shared" si="1127"/>
        <v>0</v>
      </c>
      <c r="AP2805" s="1061">
        <f t="shared" si="1127"/>
        <v>0</v>
      </c>
      <c r="AQ2805" s="1061">
        <f t="shared" si="1127"/>
        <v>0.5</v>
      </c>
      <c r="AR2805" s="1061">
        <f t="shared" si="1127"/>
        <v>0</v>
      </c>
      <c r="AS2805" s="1061">
        <f t="shared" si="1127"/>
        <v>17.5</v>
      </c>
      <c r="AT2805" s="850">
        <f t="shared" si="1133"/>
        <v>0</v>
      </c>
      <c r="AU2805" s="1521" t="str">
        <f>B2866</f>
        <v xml:space="preserve"> + ăn thêm </v>
      </c>
      <c r="AV2805" s="1522"/>
      <c r="AW2805" s="1522"/>
      <c r="AX2805" s="1522"/>
      <c r="AY2805" s="1522"/>
      <c r="AZ2805" s="870">
        <f>J2866</f>
        <v>0</v>
      </c>
    </row>
    <row r="2806" spans="1:52" ht="13.5" customHeight="1">
      <c r="A2806" s="838">
        <f t="shared" si="1131"/>
        <v>13</v>
      </c>
      <c r="B2806" s="1039" t="s">
        <v>47</v>
      </c>
      <c r="C2806" s="817" t="s">
        <v>66</v>
      </c>
      <c r="D2806" s="839">
        <v>17</v>
      </c>
      <c r="E2806" s="921">
        <v>17</v>
      </c>
      <c r="F2806" s="1061"/>
      <c r="G2806" s="1086"/>
      <c r="H2806" s="1063"/>
      <c r="I2806" s="1077"/>
      <c r="J2806" s="1060">
        <f t="shared" si="1122"/>
        <v>0</v>
      </c>
      <c r="K2806" s="1092"/>
      <c r="L2806" s="1061"/>
      <c r="M2806" s="1110"/>
      <c r="N2806" s="1063"/>
      <c r="O2806" s="1060">
        <f t="shared" si="1137"/>
        <v>0</v>
      </c>
      <c r="P2806" s="1093"/>
      <c r="Q2806" s="1061"/>
      <c r="R2806" s="1100"/>
      <c r="S2806" s="1063"/>
      <c r="T2806" s="1079">
        <f t="shared" si="1123"/>
        <v>0</v>
      </c>
      <c r="U2806" s="1061">
        <f t="shared" si="1136"/>
        <v>0</v>
      </c>
      <c r="V2806" s="1061">
        <f t="shared" si="1135"/>
        <v>0</v>
      </c>
      <c r="W2806" s="1063">
        <f t="shared" si="1128"/>
        <v>0</v>
      </c>
      <c r="X2806" s="1063">
        <f t="shared" si="1128"/>
        <v>0</v>
      </c>
      <c r="Y2806" s="1060">
        <f t="shared" si="1128"/>
        <v>0</v>
      </c>
      <c r="Z2806" s="1080">
        <f t="shared" si="1132"/>
        <v>13</v>
      </c>
      <c r="AA2806" s="1101" t="str">
        <f t="shared" si="1129"/>
        <v>Đường trắng</v>
      </c>
      <c r="AB2806" s="1082" t="str">
        <f t="shared" si="1129"/>
        <v>kg</v>
      </c>
      <c r="AC2806" s="1083">
        <f t="shared" si="1129"/>
        <v>17</v>
      </c>
      <c r="AD2806" s="1089">
        <f t="shared" si="1129"/>
        <v>17</v>
      </c>
      <c r="AE2806" s="1071">
        <f t="shared" si="1124"/>
        <v>0</v>
      </c>
      <c r="AF2806" s="1071">
        <f t="shared" si="1125"/>
        <v>0</v>
      </c>
      <c r="AG2806" s="1071">
        <f t="shared" si="1125"/>
        <v>0</v>
      </c>
      <c r="AH2806" s="1071">
        <f t="shared" si="1125"/>
        <v>0</v>
      </c>
      <c r="AI2806" s="1060">
        <f t="shared" si="1130"/>
        <v>0</v>
      </c>
      <c r="AJ2806" s="1102"/>
      <c r="AK2806" s="1063"/>
      <c r="AL2806" s="1103"/>
      <c r="AM2806" s="1063"/>
      <c r="AN2806" s="1085">
        <f t="shared" si="1126"/>
        <v>0</v>
      </c>
      <c r="AO2806" s="1061">
        <f t="shared" si="1127"/>
        <v>0</v>
      </c>
      <c r="AP2806" s="1061">
        <f t="shared" si="1127"/>
        <v>0</v>
      </c>
      <c r="AQ2806" s="1061">
        <f t="shared" si="1127"/>
        <v>0</v>
      </c>
      <c r="AR2806" s="1061">
        <f t="shared" si="1127"/>
        <v>0</v>
      </c>
      <c r="AS2806" s="1061">
        <f t="shared" si="1127"/>
        <v>0</v>
      </c>
      <c r="AT2806" s="850">
        <f t="shared" si="1133"/>
        <v>0</v>
      </c>
      <c r="AU2806" s="893" t="s">
        <v>834</v>
      </c>
      <c r="AV2806" s="894"/>
      <c r="AW2806" s="894"/>
      <c r="AX2806" s="894"/>
      <c r="AY2806" s="894"/>
      <c r="AZ2806" s="870">
        <f>SUM(AZ2796:AZ2805)</f>
        <v>12756</v>
      </c>
    </row>
    <row r="2807" spans="1:52" ht="13.5" customHeight="1">
      <c r="A2807" s="838">
        <f t="shared" si="1131"/>
        <v>14</v>
      </c>
      <c r="B2807" s="1039" t="s">
        <v>48</v>
      </c>
      <c r="C2807" s="817" t="s">
        <v>389</v>
      </c>
      <c r="D2807" s="839">
        <v>23</v>
      </c>
      <c r="E2807" s="921">
        <v>23</v>
      </c>
      <c r="F2807" s="1061"/>
      <c r="G2807" s="1086"/>
      <c r="H2807" s="1063">
        <v>0.2</v>
      </c>
      <c r="I2807" s="1077"/>
      <c r="J2807" s="1060">
        <f t="shared" si="1122"/>
        <v>4.6000000000000005</v>
      </c>
      <c r="K2807" s="1061"/>
      <c r="L2807" s="1061"/>
      <c r="M2807" s="1063">
        <v>0.4</v>
      </c>
      <c r="N2807" s="1063"/>
      <c r="O2807" s="1060">
        <f t="shared" si="1137"/>
        <v>9.2000000000000011</v>
      </c>
      <c r="P2807" s="1093"/>
      <c r="Q2807" s="1061"/>
      <c r="R2807" s="1100">
        <v>0.4</v>
      </c>
      <c r="S2807" s="1063"/>
      <c r="T2807" s="1079">
        <f t="shared" si="1123"/>
        <v>9.2000000000000011</v>
      </c>
      <c r="U2807" s="1061">
        <f t="shared" si="1136"/>
        <v>0</v>
      </c>
      <c r="V2807" s="1061">
        <f t="shared" si="1135"/>
        <v>0</v>
      </c>
      <c r="W2807" s="1063">
        <f t="shared" si="1128"/>
        <v>1</v>
      </c>
      <c r="X2807" s="1063">
        <f t="shared" si="1128"/>
        <v>0</v>
      </c>
      <c r="Y2807" s="1060">
        <f t="shared" si="1128"/>
        <v>23</v>
      </c>
      <c r="Z2807" s="1080">
        <f t="shared" si="1132"/>
        <v>14</v>
      </c>
      <c r="AA2807" s="1101" t="str">
        <f t="shared" si="1129"/>
        <v>Mật mía</v>
      </c>
      <c r="AB2807" s="1082" t="str">
        <f t="shared" si="1129"/>
        <v>lít</v>
      </c>
      <c r="AC2807" s="1083">
        <f t="shared" si="1129"/>
        <v>23</v>
      </c>
      <c r="AD2807" s="1089">
        <f t="shared" si="1129"/>
        <v>23</v>
      </c>
      <c r="AE2807" s="1071">
        <f t="shared" si="1124"/>
        <v>0</v>
      </c>
      <c r="AF2807" s="1071">
        <f t="shared" si="1125"/>
        <v>0</v>
      </c>
      <c r="AG2807" s="1071">
        <f t="shared" si="1125"/>
        <v>8.5</v>
      </c>
      <c r="AH2807" s="1071">
        <f t="shared" si="1125"/>
        <v>0</v>
      </c>
      <c r="AI2807" s="1060">
        <f t="shared" si="1130"/>
        <v>195.5</v>
      </c>
      <c r="AJ2807" s="1102"/>
      <c r="AK2807" s="1063"/>
      <c r="AL2807" s="1103"/>
      <c r="AM2807" s="1063"/>
      <c r="AN2807" s="1085">
        <f t="shared" si="1126"/>
        <v>0</v>
      </c>
      <c r="AO2807" s="1061">
        <f t="shared" si="1127"/>
        <v>0</v>
      </c>
      <c r="AP2807" s="1061">
        <f t="shared" si="1127"/>
        <v>0</v>
      </c>
      <c r="AQ2807" s="1061">
        <f t="shared" si="1127"/>
        <v>1</v>
      </c>
      <c r="AR2807" s="1061">
        <f t="shared" si="1127"/>
        <v>0</v>
      </c>
      <c r="AS2807" s="1061">
        <f t="shared" si="1127"/>
        <v>23</v>
      </c>
      <c r="AT2807" s="850">
        <f t="shared" si="1133"/>
        <v>0</v>
      </c>
      <c r="AU2807" s="1255" t="s">
        <v>835</v>
      </c>
      <c r="AV2807" s="1256"/>
      <c r="AW2807" s="1256"/>
      <c r="AX2807" s="1256"/>
      <c r="AY2807" s="1256"/>
      <c r="AZ2807" s="870">
        <f>Q2865</f>
        <v>2266.2999999999956</v>
      </c>
    </row>
    <row r="2808" spans="1:52" ht="13.5" customHeight="1">
      <c r="A2808" s="838">
        <f t="shared" si="1131"/>
        <v>15</v>
      </c>
      <c r="B2808" s="1039" t="s">
        <v>514</v>
      </c>
      <c r="C2808" s="817" t="s">
        <v>66</v>
      </c>
      <c r="D2808" s="839">
        <v>80</v>
      </c>
      <c r="E2808" s="921">
        <v>80</v>
      </c>
      <c r="F2808" s="1061"/>
      <c r="G2808" s="1086"/>
      <c r="H2808" s="1063">
        <v>0.2</v>
      </c>
      <c r="I2808" s="1077"/>
      <c r="J2808" s="1060">
        <f t="shared" si="1122"/>
        <v>16</v>
      </c>
      <c r="K2808" s="1061"/>
      <c r="L2808" s="1061"/>
      <c r="M2808" s="1063">
        <v>0.2</v>
      </c>
      <c r="N2808" s="1063"/>
      <c r="O2808" s="1060">
        <f t="shared" si="1137"/>
        <v>16</v>
      </c>
      <c r="P2808" s="1093"/>
      <c r="Q2808" s="1061"/>
      <c r="R2808" s="1100">
        <v>0.2</v>
      </c>
      <c r="S2808" s="1063"/>
      <c r="T2808" s="1079">
        <f t="shared" si="1123"/>
        <v>16</v>
      </c>
      <c r="U2808" s="1061">
        <f t="shared" si="1136"/>
        <v>0</v>
      </c>
      <c r="V2808" s="1061">
        <f t="shared" si="1135"/>
        <v>0</v>
      </c>
      <c r="W2808" s="1063">
        <f t="shared" si="1128"/>
        <v>0.60000000000000009</v>
      </c>
      <c r="X2808" s="1063">
        <f t="shared" si="1128"/>
        <v>0</v>
      </c>
      <c r="Y2808" s="1060">
        <f t="shared" si="1128"/>
        <v>48</v>
      </c>
      <c r="Z2808" s="1080">
        <f t="shared" si="1132"/>
        <v>15</v>
      </c>
      <c r="AA2808" s="1101" t="str">
        <f t="shared" si="1129"/>
        <v>Ót bột</v>
      </c>
      <c r="AB2808" s="1082" t="str">
        <f t="shared" si="1129"/>
        <v>kg</v>
      </c>
      <c r="AC2808" s="1083">
        <f t="shared" si="1129"/>
        <v>80</v>
      </c>
      <c r="AD2808" s="1089">
        <f t="shared" si="1129"/>
        <v>80</v>
      </c>
      <c r="AE2808" s="1071">
        <f t="shared" si="1124"/>
        <v>0</v>
      </c>
      <c r="AF2808" s="1071">
        <f t="shared" si="1125"/>
        <v>0</v>
      </c>
      <c r="AG2808" s="1071">
        <f t="shared" si="1125"/>
        <v>7.3000000000000043</v>
      </c>
      <c r="AH2808" s="1071">
        <f t="shared" si="1125"/>
        <v>0</v>
      </c>
      <c r="AI2808" s="1060">
        <f t="shared" si="1130"/>
        <v>584.00000000000034</v>
      </c>
      <c r="AJ2808" s="1102"/>
      <c r="AK2808" s="1063"/>
      <c r="AL2808" s="1103"/>
      <c r="AM2808" s="1063"/>
      <c r="AN2808" s="1085">
        <f t="shared" si="1126"/>
        <v>0</v>
      </c>
      <c r="AO2808" s="1061">
        <f t="shared" si="1127"/>
        <v>0</v>
      </c>
      <c r="AP2808" s="1061">
        <f t="shared" si="1127"/>
        <v>0</v>
      </c>
      <c r="AQ2808" s="1061">
        <f t="shared" si="1127"/>
        <v>0.60000000000000009</v>
      </c>
      <c r="AR2808" s="1061">
        <f t="shared" si="1127"/>
        <v>0</v>
      </c>
      <c r="AS2808" s="1061">
        <f t="shared" si="1127"/>
        <v>48</v>
      </c>
      <c r="AT2808" s="850">
        <f t="shared" si="1133"/>
        <v>0</v>
      </c>
      <c r="AU2808" s="1255" t="s">
        <v>836</v>
      </c>
      <c r="AV2808" s="1256"/>
      <c r="AW2808" s="1256"/>
      <c r="AX2808" s="1256"/>
      <c r="AY2808" s="1256"/>
      <c r="AZ2808" s="870"/>
    </row>
    <row r="2809" spans="1:52" ht="13.5" customHeight="1">
      <c r="A2809" s="838">
        <f t="shared" si="1131"/>
        <v>16</v>
      </c>
      <c r="B2809" s="1039" t="s">
        <v>49</v>
      </c>
      <c r="C2809" s="817" t="s">
        <v>66</v>
      </c>
      <c r="D2809" s="839">
        <v>40</v>
      </c>
      <c r="E2809" s="921">
        <v>40</v>
      </c>
      <c r="F2809" s="1061"/>
      <c r="G2809" s="1086"/>
      <c r="H2809" s="1063">
        <v>0.2</v>
      </c>
      <c r="I2809" s="1077"/>
      <c r="J2809" s="1060">
        <f t="shared" si="1122"/>
        <v>8</v>
      </c>
      <c r="K2809" s="1061"/>
      <c r="L2809" s="1061"/>
      <c r="M2809" s="1063">
        <v>0.2</v>
      </c>
      <c r="N2809" s="1063"/>
      <c r="O2809" s="1060">
        <f t="shared" si="1137"/>
        <v>8</v>
      </c>
      <c r="P2809" s="1093"/>
      <c r="Q2809" s="1061"/>
      <c r="R2809" s="1100">
        <v>0.2</v>
      </c>
      <c r="S2809" s="1063"/>
      <c r="T2809" s="1079">
        <f t="shared" si="1123"/>
        <v>8</v>
      </c>
      <c r="U2809" s="1061">
        <f t="shared" si="1136"/>
        <v>0</v>
      </c>
      <c r="V2809" s="1061">
        <f t="shared" si="1135"/>
        <v>0</v>
      </c>
      <c r="W2809" s="1063">
        <f t="shared" si="1128"/>
        <v>0.60000000000000009</v>
      </c>
      <c r="X2809" s="1063">
        <f t="shared" si="1128"/>
        <v>0</v>
      </c>
      <c r="Y2809" s="1111">
        <f t="shared" si="1128"/>
        <v>24</v>
      </c>
      <c r="Z2809" s="1080">
        <f t="shared" si="1132"/>
        <v>16</v>
      </c>
      <c r="AA2809" s="1101" t="str">
        <f t="shared" si="1129"/>
        <v>Bột nghệ</v>
      </c>
      <c r="AB2809" s="1082" t="str">
        <f t="shared" si="1129"/>
        <v>kg</v>
      </c>
      <c r="AC2809" s="1083">
        <f t="shared" si="1129"/>
        <v>40</v>
      </c>
      <c r="AD2809" s="1089">
        <f t="shared" si="1129"/>
        <v>40</v>
      </c>
      <c r="AE2809" s="1071">
        <f t="shared" si="1124"/>
        <v>0</v>
      </c>
      <c r="AF2809" s="1071">
        <f t="shared" si="1125"/>
        <v>0</v>
      </c>
      <c r="AG2809" s="1071">
        <f t="shared" si="1125"/>
        <v>4.2999999999999847</v>
      </c>
      <c r="AH2809" s="1071">
        <f t="shared" si="1125"/>
        <v>0</v>
      </c>
      <c r="AI2809" s="1060">
        <f t="shared" si="1130"/>
        <v>171.99999999999937</v>
      </c>
      <c r="AJ2809" s="1102"/>
      <c r="AK2809" s="1063"/>
      <c r="AL2809" s="1103"/>
      <c r="AM2809" s="1063"/>
      <c r="AN2809" s="1085">
        <f t="shared" si="1126"/>
        <v>0</v>
      </c>
      <c r="AO2809" s="1061">
        <f t="shared" si="1127"/>
        <v>0</v>
      </c>
      <c r="AP2809" s="1061">
        <f t="shared" si="1127"/>
        <v>0</v>
      </c>
      <c r="AQ2809" s="1061">
        <f t="shared" si="1127"/>
        <v>0.60000000000000009</v>
      </c>
      <c r="AR2809" s="1061">
        <f t="shared" si="1127"/>
        <v>0</v>
      </c>
      <c r="AS2809" s="1061">
        <f t="shared" si="1127"/>
        <v>24</v>
      </c>
      <c r="AT2809" s="850">
        <f t="shared" si="1133"/>
        <v>0</v>
      </c>
      <c r="AU2809" s="1255" t="s">
        <v>799</v>
      </c>
      <c r="AV2809" s="1256"/>
      <c r="AW2809" s="1256"/>
      <c r="AX2809" s="1256"/>
      <c r="AY2809" s="1256"/>
      <c r="AZ2809" s="870"/>
    </row>
    <row r="2810" spans="1:52" ht="13.5" customHeight="1">
      <c r="A2810" s="838">
        <f t="shared" si="1131"/>
        <v>17</v>
      </c>
      <c r="B2810" s="920" t="s">
        <v>373</v>
      </c>
      <c r="C2810" s="817" t="s">
        <v>66</v>
      </c>
      <c r="D2810" s="839">
        <v>43</v>
      </c>
      <c r="E2810" s="921">
        <v>43</v>
      </c>
      <c r="F2810" s="1061"/>
      <c r="G2810" s="1086"/>
      <c r="H2810" s="1063">
        <v>0.5</v>
      </c>
      <c r="I2810" s="1077"/>
      <c r="J2810" s="1060">
        <f t="shared" si="1122"/>
        <v>21.5</v>
      </c>
      <c r="K2810" s="1061"/>
      <c r="L2810" s="1061"/>
      <c r="M2810" s="1063">
        <v>1</v>
      </c>
      <c r="N2810" s="1063"/>
      <c r="O2810" s="1060">
        <f t="shared" si="1137"/>
        <v>43</v>
      </c>
      <c r="P2810" s="1093"/>
      <c r="Q2810" s="1061"/>
      <c r="R2810" s="1100">
        <v>1</v>
      </c>
      <c r="S2810" s="1063"/>
      <c r="T2810" s="1079">
        <f t="shared" si="1123"/>
        <v>43</v>
      </c>
      <c r="U2810" s="1061">
        <f t="shared" si="1136"/>
        <v>0</v>
      </c>
      <c r="V2810" s="1061">
        <f t="shared" si="1135"/>
        <v>0</v>
      </c>
      <c r="W2810" s="1063">
        <f t="shared" si="1128"/>
        <v>2.5</v>
      </c>
      <c r="X2810" s="1063">
        <f t="shared" si="1128"/>
        <v>0</v>
      </c>
      <c r="Y2810" s="1060">
        <f t="shared" si="1128"/>
        <v>107.5</v>
      </c>
      <c r="Z2810" s="1080">
        <f t="shared" si="1132"/>
        <v>17</v>
      </c>
      <c r="AA2810" s="1081" t="str">
        <f t="shared" si="1129"/>
        <v>Vừng lạc</v>
      </c>
      <c r="AB2810" s="1082" t="str">
        <f t="shared" si="1129"/>
        <v>kg</v>
      </c>
      <c r="AC2810" s="1083">
        <f t="shared" si="1129"/>
        <v>43</v>
      </c>
      <c r="AD2810" s="1089">
        <f t="shared" si="1129"/>
        <v>43</v>
      </c>
      <c r="AE2810" s="1071">
        <f t="shared" si="1124"/>
        <v>0</v>
      </c>
      <c r="AF2810" s="1071">
        <f>AF2728+AK2728-AP2728</f>
        <v>0</v>
      </c>
      <c r="AG2810" s="1071">
        <f>AG2728+AL2728-AQ2728</f>
        <v>5.8000000000000007</v>
      </c>
      <c r="AH2810" s="1071">
        <f>AH2728+AM2728-AR2728</f>
        <v>0</v>
      </c>
      <c r="AI2810" s="1060">
        <f t="shared" si="1130"/>
        <v>249.40000000000003</v>
      </c>
      <c r="AJ2810" s="1102">
        <f>U2810</f>
        <v>0</v>
      </c>
      <c r="AK2810" s="1102">
        <f>V2810</f>
        <v>0</v>
      </c>
      <c r="AL2810" s="1112"/>
      <c r="AM2810" s="1102">
        <f>X2810</f>
        <v>0</v>
      </c>
      <c r="AN2810" s="1085">
        <f t="shared" si="1126"/>
        <v>0</v>
      </c>
      <c r="AO2810" s="1061">
        <f t="shared" si="1127"/>
        <v>0</v>
      </c>
      <c r="AP2810" s="1061">
        <f t="shared" si="1127"/>
        <v>0</v>
      </c>
      <c r="AQ2810" s="1061">
        <f t="shared" si="1127"/>
        <v>2.5</v>
      </c>
      <c r="AR2810" s="1061">
        <f t="shared" si="1127"/>
        <v>0</v>
      </c>
      <c r="AS2810" s="1061">
        <f t="shared" si="1127"/>
        <v>107.5</v>
      </c>
      <c r="AT2810" s="850">
        <f t="shared" si="1133"/>
        <v>0</v>
      </c>
      <c r="AU2810" s="1255" t="s">
        <v>800</v>
      </c>
      <c r="AV2810" s="1256"/>
      <c r="AW2810" s="1256"/>
      <c r="AX2810" s="1256"/>
      <c r="AY2810" s="1256"/>
      <c r="AZ2810" s="870"/>
    </row>
    <row r="2811" spans="1:52" ht="13.5" customHeight="1">
      <c r="A2811" s="838">
        <f t="shared" si="1131"/>
        <v>18</v>
      </c>
      <c r="B2811" s="931" t="s">
        <v>853</v>
      </c>
      <c r="C2811" s="817" t="s">
        <v>66</v>
      </c>
      <c r="D2811" s="839">
        <v>30</v>
      </c>
      <c r="E2811" s="921">
        <v>6</v>
      </c>
      <c r="F2811" s="1061"/>
      <c r="G2811" s="1086"/>
      <c r="H2811" s="1063">
        <v>0.5</v>
      </c>
      <c r="I2811" s="1077"/>
      <c r="J2811" s="1060">
        <f t="shared" si="1122"/>
        <v>3</v>
      </c>
      <c r="K2811" s="1061"/>
      <c r="L2811" s="1061"/>
      <c r="M2811" s="1063">
        <v>0.5</v>
      </c>
      <c r="N2811" s="1063"/>
      <c r="O2811" s="1060">
        <f t="shared" si="1137"/>
        <v>3</v>
      </c>
      <c r="P2811" s="1093"/>
      <c r="Q2811" s="1061"/>
      <c r="R2811" s="1100">
        <v>0.5</v>
      </c>
      <c r="S2811" s="1063"/>
      <c r="T2811" s="1079">
        <f t="shared" si="1123"/>
        <v>3</v>
      </c>
      <c r="U2811" s="1061"/>
      <c r="V2811" s="1061">
        <f t="shared" si="1135"/>
        <v>0</v>
      </c>
      <c r="W2811" s="1063">
        <f t="shared" si="1135"/>
        <v>1.5</v>
      </c>
      <c r="X2811" s="1063">
        <f t="shared" si="1135"/>
        <v>0</v>
      </c>
      <c r="Y2811" s="1060">
        <f t="shared" si="1135"/>
        <v>9</v>
      </c>
      <c r="Z2811" s="1080">
        <f t="shared" si="1132"/>
        <v>18</v>
      </c>
      <c r="AA2811" s="1081" t="str">
        <f t="shared" si="1129"/>
        <v>Tăm bao tay</v>
      </c>
      <c r="AB2811" s="1082" t="str">
        <f t="shared" si="1129"/>
        <v>kg</v>
      </c>
      <c r="AC2811" s="1083">
        <f t="shared" si="1129"/>
        <v>30</v>
      </c>
      <c r="AD2811" s="1089">
        <f t="shared" si="1129"/>
        <v>6</v>
      </c>
      <c r="AE2811" s="1071">
        <f t="shared" ref="AE2811:AH2826" si="1138">AE2729+AJ2729-AO2729</f>
        <v>0</v>
      </c>
      <c r="AF2811" s="1071">
        <f t="shared" si="1138"/>
        <v>0</v>
      </c>
      <c r="AG2811" s="1071">
        <f t="shared" si="1138"/>
        <v>8.5</v>
      </c>
      <c r="AH2811" s="1071">
        <f t="shared" si="1138"/>
        <v>0</v>
      </c>
      <c r="AI2811" s="1060">
        <f t="shared" si="1130"/>
        <v>51</v>
      </c>
      <c r="AJ2811" s="1102">
        <f t="shared" ref="AJ2811:AL2853" si="1139">U2811</f>
        <v>0</v>
      </c>
      <c r="AK2811" s="1102">
        <f t="shared" si="1139"/>
        <v>0</v>
      </c>
      <c r="AL2811" s="1112"/>
      <c r="AM2811" s="1102">
        <f t="shared" ref="AM2811:AM2853" si="1140">X2811</f>
        <v>0</v>
      </c>
      <c r="AN2811" s="1085">
        <f t="shared" ref="AN2811:AN2853" si="1141">SUM(AJ2811:AM2811)*$E2811</f>
        <v>0</v>
      </c>
      <c r="AO2811" s="1061">
        <f t="shared" si="1127"/>
        <v>0</v>
      </c>
      <c r="AP2811" s="1061">
        <f t="shared" si="1127"/>
        <v>0</v>
      </c>
      <c r="AQ2811" s="1061">
        <f t="shared" si="1127"/>
        <v>1.5</v>
      </c>
      <c r="AR2811" s="1061">
        <f t="shared" si="1127"/>
        <v>0</v>
      </c>
      <c r="AS2811" s="1061">
        <f t="shared" si="1127"/>
        <v>9</v>
      </c>
      <c r="AT2811" s="850">
        <f t="shared" si="1133"/>
        <v>36</v>
      </c>
      <c r="AU2811" s="1255" t="s">
        <v>801</v>
      </c>
      <c r="AV2811" s="1256"/>
      <c r="AW2811" s="1256"/>
      <c r="AX2811" s="1256"/>
      <c r="AY2811" s="1256"/>
      <c r="AZ2811" s="870"/>
    </row>
    <row r="2812" spans="1:52" ht="13.5" customHeight="1">
      <c r="A2812" s="838">
        <f t="shared" si="1131"/>
        <v>19</v>
      </c>
      <c r="B2812" s="931" t="s">
        <v>176</v>
      </c>
      <c r="C2812" s="896" t="s">
        <v>389</v>
      </c>
      <c r="D2812" s="897">
        <v>9</v>
      </c>
      <c r="E2812" s="1114">
        <v>9</v>
      </c>
      <c r="F2812" s="1061"/>
      <c r="G2812" s="1090"/>
      <c r="H2812" s="1063">
        <v>0.5</v>
      </c>
      <c r="I2812" s="1077"/>
      <c r="J2812" s="1060">
        <f t="shared" si="1122"/>
        <v>4.5</v>
      </c>
      <c r="K2812" s="1061" t="s">
        <v>887</v>
      </c>
      <c r="L2812" s="1061"/>
      <c r="M2812" s="1063">
        <v>0.8</v>
      </c>
      <c r="N2812" s="1063"/>
      <c r="O2812" s="1060">
        <f t="shared" si="1137"/>
        <v>7.2</v>
      </c>
      <c r="P2812" s="1093"/>
      <c r="Q2812" s="1065"/>
      <c r="R2812" s="1100">
        <v>0.7</v>
      </c>
      <c r="S2812" s="1063"/>
      <c r="T2812" s="1079">
        <f t="shared" si="1123"/>
        <v>6.3</v>
      </c>
      <c r="U2812" s="1061">
        <f>SUM(F2812,K2812,P2812)</f>
        <v>0</v>
      </c>
      <c r="V2812" s="1061">
        <f t="shared" si="1135"/>
        <v>0</v>
      </c>
      <c r="W2812" s="1063">
        <f t="shared" si="1135"/>
        <v>2</v>
      </c>
      <c r="X2812" s="1063">
        <f t="shared" si="1135"/>
        <v>0</v>
      </c>
      <c r="Y2812" s="1060">
        <f t="shared" si="1135"/>
        <v>18</v>
      </c>
      <c r="Z2812" s="1080">
        <f t="shared" si="1132"/>
        <v>19</v>
      </c>
      <c r="AA2812" s="1081" t="str">
        <f t="shared" si="1129"/>
        <v>Dấm chua</v>
      </c>
      <c r="AB2812" s="1082" t="str">
        <f t="shared" si="1129"/>
        <v>lít</v>
      </c>
      <c r="AC2812" s="1083">
        <f t="shared" si="1129"/>
        <v>9</v>
      </c>
      <c r="AD2812" s="1089">
        <f t="shared" si="1129"/>
        <v>9</v>
      </c>
      <c r="AE2812" s="1071">
        <f t="shared" si="1138"/>
        <v>0</v>
      </c>
      <c r="AF2812" s="1071">
        <f t="shared" si="1138"/>
        <v>0</v>
      </c>
      <c r="AG2812" s="1071">
        <f t="shared" si="1138"/>
        <v>0</v>
      </c>
      <c r="AH2812" s="1071">
        <f t="shared" si="1138"/>
        <v>0</v>
      </c>
      <c r="AI2812" s="1060">
        <f t="shared" si="1130"/>
        <v>0</v>
      </c>
      <c r="AJ2812" s="1102">
        <f t="shared" si="1139"/>
        <v>0</v>
      </c>
      <c r="AK2812" s="1102">
        <f t="shared" si="1139"/>
        <v>0</v>
      </c>
      <c r="AL2812" s="1112">
        <v>20</v>
      </c>
      <c r="AM2812" s="1102">
        <f t="shared" si="1140"/>
        <v>0</v>
      </c>
      <c r="AN2812" s="1085">
        <f t="shared" si="1141"/>
        <v>180</v>
      </c>
      <c r="AO2812" s="1061">
        <f t="shared" si="1127"/>
        <v>0</v>
      </c>
      <c r="AP2812" s="1061">
        <f t="shared" si="1127"/>
        <v>0</v>
      </c>
      <c r="AQ2812" s="1061">
        <f t="shared" si="1127"/>
        <v>2</v>
      </c>
      <c r="AR2812" s="1061">
        <f t="shared" si="1127"/>
        <v>0</v>
      </c>
      <c r="AS2812" s="1061">
        <f t="shared" si="1127"/>
        <v>18</v>
      </c>
      <c r="AT2812" s="850">
        <f t="shared" si="1133"/>
        <v>0</v>
      </c>
      <c r="AU2812" s="893" t="s">
        <v>802</v>
      </c>
      <c r="AV2812" s="894"/>
      <c r="AW2812" s="894"/>
      <c r="AX2812" s="894"/>
      <c r="AY2812" s="894"/>
      <c r="AZ2812" s="870">
        <f>AZ2806+SUM(AZ2807:AZ2811)</f>
        <v>15022.299999999996</v>
      </c>
    </row>
    <row r="2813" spans="1:52" ht="13.5" customHeight="1">
      <c r="A2813" s="838">
        <f t="shared" si="1131"/>
        <v>20</v>
      </c>
      <c r="B2813" s="911" t="s">
        <v>158</v>
      </c>
      <c r="C2813" s="902" t="s">
        <v>66</v>
      </c>
      <c r="D2813" s="903">
        <v>30</v>
      </c>
      <c r="E2813" s="1116">
        <v>30</v>
      </c>
      <c r="F2813" s="1061"/>
      <c r="G2813" s="1090"/>
      <c r="H2813" s="1063">
        <v>0.5</v>
      </c>
      <c r="I2813" s="1077"/>
      <c r="J2813" s="1060">
        <f t="shared" si="1122"/>
        <v>15</v>
      </c>
      <c r="K2813" s="1065"/>
      <c r="L2813" s="1071"/>
      <c r="M2813" s="1063">
        <v>0.5</v>
      </c>
      <c r="N2813" s="1063"/>
      <c r="O2813" s="1060">
        <f t="shared" si="1137"/>
        <v>15</v>
      </c>
      <c r="P2813" s="1088"/>
      <c r="Q2813" s="1071"/>
      <c r="R2813" s="1110">
        <v>0.5</v>
      </c>
      <c r="S2813" s="1063"/>
      <c r="T2813" s="1079">
        <f t="shared" si="1123"/>
        <v>15</v>
      </c>
      <c r="U2813" s="1061">
        <f>SUM(F2813,K2813,P2813)</f>
        <v>0</v>
      </c>
      <c r="V2813" s="1071">
        <f t="shared" si="1135"/>
        <v>0</v>
      </c>
      <c r="W2813" s="1063">
        <f t="shared" si="1135"/>
        <v>1.5</v>
      </c>
      <c r="X2813" s="1063">
        <f t="shared" si="1135"/>
        <v>0</v>
      </c>
      <c r="Y2813" s="1060">
        <f t="shared" si="1135"/>
        <v>45</v>
      </c>
      <c r="Z2813" s="1080">
        <f t="shared" si="1132"/>
        <v>20</v>
      </c>
      <c r="AA2813" s="1081" t="str">
        <f t="shared" si="1129"/>
        <v>Chè vằng</v>
      </c>
      <c r="AB2813" s="1082" t="str">
        <f t="shared" si="1129"/>
        <v>kg</v>
      </c>
      <c r="AC2813" s="1083">
        <f t="shared" si="1129"/>
        <v>30</v>
      </c>
      <c r="AD2813" s="1089">
        <f t="shared" si="1129"/>
        <v>30</v>
      </c>
      <c r="AE2813" s="1071">
        <f t="shared" si="1138"/>
        <v>0</v>
      </c>
      <c r="AF2813" s="1071">
        <f t="shared" si="1138"/>
        <v>0</v>
      </c>
      <c r="AG2813" s="1071">
        <f t="shared" si="1138"/>
        <v>3.5</v>
      </c>
      <c r="AH2813" s="1071">
        <f t="shared" si="1138"/>
        <v>0</v>
      </c>
      <c r="AI2813" s="1060">
        <f t="shared" si="1130"/>
        <v>105</v>
      </c>
      <c r="AJ2813" s="1102">
        <f t="shared" si="1139"/>
        <v>0</v>
      </c>
      <c r="AK2813" s="1102">
        <f t="shared" si="1139"/>
        <v>0</v>
      </c>
      <c r="AL2813" s="1112"/>
      <c r="AM2813" s="1102">
        <f t="shared" si="1140"/>
        <v>0</v>
      </c>
      <c r="AN2813" s="1085">
        <f t="shared" si="1141"/>
        <v>0</v>
      </c>
      <c r="AO2813" s="1061">
        <f t="shared" si="1127"/>
        <v>0</v>
      </c>
      <c r="AP2813" s="1061">
        <f t="shared" si="1127"/>
        <v>0</v>
      </c>
      <c r="AQ2813" s="1061">
        <f t="shared" si="1127"/>
        <v>1.5</v>
      </c>
      <c r="AR2813" s="1061">
        <f t="shared" si="1127"/>
        <v>0</v>
      </c>
      <c r="AS2813" s="1061">
        <f t="shared" si="1127"/>
        <v>45</v>
      </c>
      <c r="AT2813" s="850">
        <f t="shared" si="1133"/>
        <v>0</v>
      </c>
      <c r="AU2813" s="1274" t="s">
        <v>803</v>
      </c>
      <c r="AV2813" s="1275"/>
      <c r="AW2813" s="1275"/>
      <c r="AX2813" s="1275"/>
      <c r="AY2813" s="1275"/>
      <c r="AZ2813" s="870"/>
    </row>
    <row r="2814" spans="1:52" ht="13.5" customHeight="1">
      <c r="A2814" s="838">
        <f t="shared" si="1131"/>
        <v>21</v>
      </c>
      <c r="B2814" s="911" t="s">
        <v>166</v>
      </c>
      <c r="C2814" s="844" t="s">
        <v>66</v>
      </c>
      <c r="D2814" s="907">
        <v>30</v>
      </c>
      <c r="E2814" s="1060">
        <v>30</v>
      </c>
      <c r="F2814" s="1065"/>
      <c r="G2814" s="1090"/>
      <c r="H2814" s="1063"/>
      <c r="I2814" s="1091"/>
      <c r="J2814" s="1060">
        <f t="shared" si="1122"/>
        <v>0</v>
      </c>
      <c r="K2814" s="1061"/>
      <c r="L2814" s="1065"/>
      <c r="M2814" s="1063"/>
      <c r="N2814" s="1063"/>
      <c r="O2814" s="1060">
        <f t="shared" si="1137"/>
        <v>0</v>
      </c>
      <c r="P2814" s="1056"/>
      <c r="Q2814" s="1065"/>
      <c r="R2814" s="1100">
        <v>0.2</v>
      </c>
      <c r="S2814" s="1063"/>
      <c r="T2814" s="1079">
        <f t="shared" si="1123"/>
        <v>6</v>
      </c>
      <c r="U2814" s="1061">
        <f>SUM(F2814,K2814,P2814)</f>
        <v>0</v>
      </c>
      <c r="V2814" s="1061">
        <f t="shared" si="1135"/>
        <v>0</v>
      </c>
      <c r="W2814" s="1063">
        <f t="shared" si="1135"/>
        <v>0.2</v>
      </c>
      <c r="X2814" s="1063">
        <f t="shared" si="1135"/>
        <v>0</v>
      </c>
      <c r="Y2814" s="1060">
        <f t="shared" si="1135"/>
        <v>6</v>
      </c>
      <c r="Z2814" s="1080">
        <f t="shared" si="1132"/>
        <v>21</v>
      </c>
      <c r="AA2814" s="1081" t="str">
        <f t="shared" si="1129"/>
        <v>Hành tăm</v>
      </c>
      <c r="AB2814" s="1082" t="str">
        <f t="shared" si="1129"/>
        <v>kg</v>
      </c>
      <c r="AC2814" s="1083">
        <f t="shared" si="1129"/>
        <v>30</v>
      </c>
      <c r="AD2814" s="1089">
        <f t="shared" si="1129"/>
        <v>30</v>
      </c>
      <c r="AE2814" s="1071">
        <f t="shared" si="1138"/>
        <v>0</v>
      </c>
      <c r="AF2814" s="1071">
        <f t="shared" si="1138"/>
        <v>0</v>
      </c>
      <c r="AG2814" s="1071">
        <f t="shared" si="1138"/>
        <v>1.6999999999999966</v>
      </c>
      <c r="AH2814" s="1071">
        <f t="shared" si="1138"/>
        <v>0</v>
      </c>
      <c r="AI2814" s="1060">
        <f t="shared" si="1130"/>
        <v>50.999999999999901</v>
      </c>
      <c r="AJ2814" s="1102">
        <f t="shared" si="1139"/>
        <v>0</v>
      </c>
      <c r="AK2814" s="1102">
        <f t="shared" si="1139"/>
        <v>0</v>
      </c>
      <c r="AL2814" s="1112"/>
      <c r="AM2814" s="1102">
        <f t="shared" si="1140"/>
        <v>0</v>
      </c>
      <c r="AN2814" s="1085">
        <f t="shared" si="1141"/>
        <v>0</v>
      </c>
      <c r="AO2814" s="1061">
        <f t="shared" si="1127"/>
        <v>0</v>
      </c>
      <c r="AP2814" s="1061">
        <f t="shared" si="1127"/>
        <v>0</v>
      </c>
      <c r="AQ2814" s="1061">
        <f t="shared" si="1127"/>
        <v>0.2</v>
      </c>
      <c r="AR2814" s="1061">
        <f t="shared" si="1127"/>
        <v>0</v>
      </c>
      <c r="AS2814" s="1061">
        <f t="shared" si="1127"/>
        <v>6</v>
      </c>
      <c r="AT2814" s="850">
        <f t="shared" si="1133"/>
        <v>0</v>
      </c>
      <c r="AU2814" s="4" t="s">
        <v>804</v>
      </c>
      <c r="AV2814" s="3"/>
      <c r="AW2814" s="3"/>
      <c r="AX2814" s="3"/>
      <c r="AY2814" s="3"/>
      <c r="AZ2814" s="870">
        <f>Y2863</f>
        <v>12756.3</v>
      </c>
    </row>
    <row r="2815" spans="1:52" ht="13.5" customHeight="1">
      <c r="A2815" s="838">
        <f t="shared" si="1131"/>
        <v>22</v>
      </c>
      <c r="B2815" s="911" t="s">
        <v>145</v>
      </c>
      <c r="C2815" s="844" t="s">
        <v>389</v>
      </c>
      <c r="D2815" s="907">
        <v>16</v>
      </c>
      <c r="E2815" s="1060">
        <v>16</v>
      </c>
      <c r="F2815" s="1061"/>
      <c r="G2815" s="1090"/>
      <c r="H2815" s="1063">
        <v>1</v>
      </c>
      <c r="I2815" s="1077"/>
      <c r="J2815" s="1060">
        <f t="shared" si="1122"/>
        <v>16</v>
      </c>
      <c r="K2815" s="1103"/>
      <c r="L2815" s="1071"/>
      <c r="M2815" s="1063">
        <v>1</v>
      </c>
      <c r="N2815" s="1118"/>
      <c r="O2815" s="1060">
        <f t="shared" si="1137"/>
        <v>16</v>
      </c>
      <c r="P2815" s="1056"/>
      <c r="Q2815" s="1071"/>
      <c r="R2815" s="1100">
        <v>1</v>
      </c>
      <c r="S2815" s="1063"/>
      <c r="T2815" s="1079">
        <f t="shared" si="1123"/>
        <v>16</v>
      </c>
      <c r="U2815" s="1061">
        <f t="shared" ref="U2815:U2853" si="1142">SUM(F2815,K2815,P2815)</f>
        <v>0</v>
      </c>
      <c r="V2815" s="1071">
        <f t="shared" si="1135"/>
        <v>0</v>
      </c>
      <c r="W2815" s="1063">
        <f t="shared" si="1135"/>
        <v>3</v>
      </c>
      <c r="X2815" s="1063">
        <f t="shared" si="1135"/>
        <v>0</v>
      </c>
      <c r="Y2815" s="1060">
        <f t="shared" si="1135"/>
        <v>48</v>
      </c>
      <c r="Z2815" s="1080">
        <f t="shared" si="1132"/>
        <v>22</v>
      </c>
      <c r="AA2815" s="1081" t="str">
        <f t="shared" si="1129"/>
        <v>Dầu rửa</v>
      </c>
      <c r="AB2815" s="1082" t="str">
        <f t="shared" si="1129"/>
        <v>lít</v>
      </c>
      <c r="AC2815" s="1083">
        <f t="shared" si="1129"/>
        <v>16</v>
      </c>
      <c r="AD2815" s="1089">
        <f t="shared" si="1129"/>
        <v>16</v>
      </c>
      <c r="AE2815" s="1071">
        <f t="shared" si="1138"/>
        <v>0</v>
      </c>
      <c r="AF2815" s="1071">
        <f t="shared" si="1138"/>
        <v>0</v>
      </c>
      <c r="AG2815" s="1071">
        <f t="shared" si="1138"/>
        <v>14</v>
      </c>
      <c r="AH2815" s="1071">
        <f t="shared" si="1138"/>
        <v>0</v>
      </c>
      <c r="AI2815" s="1060">
        <f t="shared" si="1130"/>
        <v>224</v>
      </c>
      <c r="AJ2815" s="1102">
        <f t="shared" si="1139"/>
        <v>0</v>
      </c>
      <c r="AK2815" s="1102">
        <f t="shared" si="1139"/>
        <v>0</v>
      </c>
      <c r="AL2815" s="1112"/>
      <c r="AM2815" s="1102">
        <f t="shared" si="1140"/>
        <v>0</v>
      </c>
      <c r="AN2815" s="1085">
        <f t="shared" si="1141"/>
        <v>0</v>
      </c>
      <c r="AO2815" s="1061">
        <f t="shared" si="1127"/>
        <v>0</v>
      </c>
      <c r="AP2815" s="1061">
        <f t="shared" si="1127"/>
        <v>0</v>
      </c>
      <c r="AQ2815" s="1061">
        <f t="shared" si="1127"/>
        <v>3</v>
      </c>
      <c r="AR2815" s="1061">
        <f t="shared" si="1127"/>
        <v>0</v>
      </c>
      <c r="AS2815" s="1061">
        <f t="shared" si="1127"/>
        <v>48</v>
      </c>
      <c r="AT2815" s="850">
        <f t="shared" si="1133"/>
        <v>0</v>
      </c>
      <c r="AU2815" s="4" t="s">
        <v>805</v>
      </c>
      <c r="AV2815" s="3"/>
      <c r="AW2815" s="3"/>
      <c r="AX2815" s="3"/>
      <c r="AY2815" s="3"/>
      <c r="AZ2815" s="870">
        <f>Q2866</f>
        <v>0</v>
      </c>
    </row>
    <row r="2816" spans="1:52" ht="13.5" customHeight="1">
      <c r="A2816" s="838">
        <f t="shared" si="1131"/>
        <v>23</v>
      </c>
      <c r="B2816" s="911" t="s">
        <v>136</v>
      </c>
      <c r="C2816" s="844" t="s">
        <v>66</v>
      </c>
      <c r="D2816" s="907">
        <v>120</v>
      </c>
      <c r="E2816" s="1060">
        <v>120</v>
      </c>
      <c r="F2816" s="1061"/>
      <c r="G2816" s="1090"/>
      <c r="H2816" s="1119">
        <v>3</v>
      </c>
      <c r="I2816" s="1077"/>
      <c r="J2816" s="1060">
        <f t="shared" si="1122"/>
        <v>360</v>
      </c>
      <c r="K2816" s="1065"/>
      <c r="L2816" s="1071"/>
      <c r="M2816" s="1119"/>
      <c r="N2816" s="1063"/>
      <c r="O2816" s="1060">
        <f t="shared" si="1137"/>
        <v>0</v>
      </c>
      <c r="P2816" s="1056" t="s">
        <v>883</v>
      </c>
      <c r="Q2816" s="1071"/>
      <c r="R2816" s="1100"/>
      <c r="S2816" s="1063"/>
      <c r="T2816" s="1079">
        <f t="shared" si="1123"/>
        <v>0</v>
      </c>
      <c r="U2816" s="1103">
        <f t="shared" si="1142"/>
        <v>0</v>
      </c>
      <c r="V2816" s="1071">
        <f t="shared" si="1135"/>
        <v>0</v>
      </c>
      <c r="W2816" s="1063">
        <f t="shared" si="1135"/>
        <v>3</v>
      </c>
      <c r="X2816" s="1063">
        <f t="shared" si="1135"/>
        <v>0</v>
      </c>
      <c r="Y2816" s="1060">
        <f t="shared" si="1135"/>
        <v>360</v>
      </c>
      <c r="Z2816" s="1080">
        <f t="shared" si="1132"/>
        <v>23</v>
      </c>
      <c r="AA2816" s="1081" t="str">
        <f t="shared" si="1129"/>
        <v>Cá khô</v>
      </c>
      <c r="AB2816" s="1082" t="str">
        <f t="shared" si="1129"/>
        <v>kg</v>
      </c>
      <c r="AC2816" s="1083">
        <f t="shared" si="1129"/>
        <v>120</v>
      </c>
      <c r="AD2816" s="1089">
        <f t="shared" si="1129"/>
        <v>120</v>
      </c>
      <c r="AE2816" s="1071">
        <f t="shared" si="1138"/>
        <v>0</v>
      </c>
      <c r="AF2816" s="1071">
        <f t="shared" si="1138"/>
        <v>0</v>
      </c>
      <c r="AG2816" s="1071">
        <f t="shared" si="1138"/>
        <v>8</v>
      </c>
      <c r="AH2816" s="1071">
        <f t="shared" si="1138"/>
        <v>0</v>
      </c>
      <c r="AI2816" s="1060">
        <f t="shared" si="1130"/>
        <v>960</v>
      </c>
      <c r="AJ2816" s="1102">
        <f t="shared" si="1139"/>
        <v>0</v>
      </c>
      <c r="AK2816" s="1102">
        <f t="shared" si="1139"/>
        <v>0</v>
      </c>
      <c r="AL2816" s="1112"/>
      <c r="AM2816" s="1102">
        <f t="shared" si="1140"/>
        <v>0</v>
      </c>
      <c r="AN2816" s="1085">
        <f t="shared" si="1141"/>
        <v>0</v>
      </c>
      <c r="AO2816" s="1061">
        <f t="shared" si="1127"/>
        <v>0</v>
      </c>
      <c r="AP2816" s="1061">
        <f t="shared" si="1127"/>
        <v>0</v>
      </c>
      <c r="AQ2816" s="1061">
        <f t="shared" si="1127"/>
        <v>3</v>
      </c>
      <c r="AR2816" s="1061">
        <f t="shared" si="1127"/>
        <v>0</v>
      </c>
      <c r="AS2816" s="1061">
        <f t="shared" si="1127"/>
        <v>360</v>
      </c>
      <c r="AT2816" s="850">
        <f t="shared" si="1133"/>
        <v>0</v>
      </c>
      <c r="AU2816" s="893" t="s">
        <v>806</v>
      </c>
      <c r="AV2816" s="894"/>
      <c r="AW2816" s="894"/>
      <c r="AX2816" s="894"/>
      <c r="AY2816" s="894"/>
      <c r="AZ2816" s="870">
        <f>SUM(AZ2814:AZ2815)</f>
        <v>12756.3</v>
      </c>
    </row>
    <row r="2817" spans="1:52" ht="13.5" customHeight="1">
      <c r="A2817" s="838">
        <f t="shared" si="1131"/>
        <v>24</v>
      </c>
      <c r="B2817" s="911" t="s">
        <v>183</v>
      </c>
      <c r="C2817" s="844" t="s">
        <v>66</v>
      </c>
      <c r="D2817" s="907">
        <v>30</v>
      </c>
      <c r="E2817" s="1060">
        <v>30</v>
      </c>
      <c r="F2817" s="1103"/>
      <c r="G2817" s="1120"/>
      <c r="H2817" s="1121">
        <v>0.1</v>
      </c>
      <c r="I2817" s="1077"/>
      <c r="J2817" s="1060">
        <f t="shared" si="1122"/>
        <v>3</v>
      </c>
      <c r="K2817" s="1103"/>
      <c r="L2817" s="1071"/>
      <c r="M2817" s="1063">
        <v>0.2</v>
      </c>
      <c r="N2817" s="1063"/>
      <c r="O2817" s="1060">
        <f t="shared" si="1137"/>
        <v>6</v>
      </c>
      <c r="P2817" s="1056"/>
      <c r="Q2817" s="1071"/>
      <c r="R2817" s="1063">
        <v>0.2</v>
      </c>
      <c r="S2817" s="1063"/>
      <c r="T2817" s="1079">
        <f t="shared" si="1123"/>
        <v>6</v>
      </c>
      <c r="U2817" s="1061">
        <f t="shared" si="1142"/>
        <v>0</v>
      </c>
      <c r="V2817" s="1071">
        <f t="shared" si="1135"/>
        <v>0</v>
      </c>
      <c r="W2817" s="1063">
        <f t="shared" si="1135"/>
        <v>0.5</v>
      </c>
      <c r="X2817" s="1063">
        <f t="shared" si="1135"/>
        <v>0</v>
      </c>
      <c r="Y2817" s="1060">
        <f t="shared" si="1135"/>
        <v>15</v>
      </c>
      <c r="Z2817" s="1080">
        <f t="shared" si="1132"/>
        <v>24</v>
      </c>
      <c r="AA2817" s="1081" t="str">
        <f t="shared" si="1129"/>
        <v>Nghệ tươi</v>
      </c>
      <c r="AB2817" s="1082" t="str">
        <f t="shared" si="1129"/>
        <v>kg</v>
      </c>
      <c r="AC2817" s="1083">
        <f t="shared" si="1129"/>
        <v>30</v>
      </c>
      <c r="AD2817" s="1089">
        <f t="shared" si="1129"/>
        <v>30</v>
      </c>
      <c r="AE2817" s="1071">
        <f t="shared" si="1138"/>
        <v>0</v>
      </c>
      <c r="AF2817" s="1071">
        <f t="shared" si="1138"/>
        <v>0</v>
      </c>
      <c r="AG2817" s="1071">
        <f t="shared" si="1138"/>
        <v>3.8</v>
      </c>
      <c r="AH2817" s="1071">
        <f t="shared" si="1138"/>
        <v>0</v>
      </c>
      <c r="AI2817" s="1060">
        <f t="shared" si="1130"/>
        <v>114</v>
      </c>
      <c r="AJ2817" s="1102">
        <f t="shared" si="1139"/>
        <v>0</v>
      </c>
      <c r="AK2817" s="1102">
        <f t="shared" si="1139"/>
        <v>0</v>
      </c>
      <c r="AL2817" s="1112"/>
      <c r="AM2817" s="1102">
        <f t="shared" si="1140"/>
        <v>0</v>
      </c>
      <c r="AN2817" s="1085">
        <f t="shared" si="1141"/>
        <v>0</v>
      </c>
      <c r="AO2817" s="1061">
        <f t="shared" si="1127"/>
        <v>0</v>
      </c>
      <c r="AP2817" s="1061">
        <f t="shared" si="1127"/>
        <v>0</v>
      </c>
      <c r="AQ2817" s="1061">
        <f t="shared" si="1127"/>
        <v>0.5</v>
      </c>
      <c r="AR2817" s="1061">
        <f t="shared" si="1127"/>
        <v>0</v>
      </c>
      <c r="AS2817" s="1061">
        <f t="shared" si="1127"/>
        <v>15</v>
      </c>
      <c r="AT2817" s="850">
        <f t="shared" si="1133"/>
        <v>0</v>
      </c>
      <c r="AU2817" s="893" t="s">
        <v>807</v>
      </c>
      <c r="AV2817" s="894"/>
      <c r="AW2817" s="894"/>
      <c r="AX2817" s="894"/>
      <c r="AY2817" s="894"/>
      <c r="AZ2817" s="912"/>
    </row>
    <row r="2818" spans="1:52" ht="13.5" customHeight="1">
      <c r="A2818" s="838">
        <f t="shared" si="1131"/>
        <v>25</v>
      </c>
      <c r="B2818" s="911" t="s">
        <v>142</v>
      </c>
      <c r="C2818" s="844" t="s">
        <v>66</v>
      </c>
      <c r="D2818" s="907">
        <v>35</v>
      </c>
      <c r="E2818" s="1060">
        <v>35</v>
      </c>
      <c r="F2818" s="1061"/>
      <c r="G2818" s="1120"/>
      <c r="H2818" s="1063">
        <v>0.1</v>
      </c>
      <c r="I2818" s="1077"/>
      <c r="J2818" s="1060">
        <f t="shared" si="1122"/>
        <v>3.5</v>
      </c>
      <c r="K2818" s="1103"/>
      <c r="L2818" s="1071"/>
      <c r="M2818" s="1063">
        <v>0.2</v>
      </c>
      <c r="N2818" s="1063"/>
      <c r="O2818" s="1060">
        <f t="shared" si="1137"/>
        <v>7</v>
      </c>
      <c r="P2818" s="1122"/>
      <c r="Q2818" s="1071"/>
      <c r="R2818" s="1063">
        <v>0.2</v>
      </c>
      <c r="S2818" s="1063"/>
      <c r="T2818" s="1079">
        <f t="shared" si="1123"/>
        <v>7</v>
      </c>
      <c r="U2818" s="1061">
        <f t="shared" si="1142"/>
        <v>0</v>
      </c>
      <c r="V2818" s="1071">
        <f t="shared" si="1135"/>
        <v>0</v>
      </c>
      <c r="W2818" s="1063">
        <f t="shared" si="1135"/>
        <v>0.5</v>
      </c>
      <c r="X2818" s="1063">
        <f t="shared" si="1135"/>
        <v>0</v>
      </c>
      <c r="Y2818" s="1060">
        <f t="shared" si="1135"/>
        <v>17.5</v>
      </c>
      <c r="Z2818" s="1080">
        <f t="shared" si="1132"/>
        <v>25</v>
      </c>
      <c r="AA2818" s="1081" t="str">
        <f t="shared" si="1129"/>
        <v>Gừng tươi</v>
      </c>
      <c r="AB2818" s="1082" t="str">
        <f t="shared" si="1129"/>
        <v>kg</v>
      </c>
      <c r="AC2818" s="1083">
        <f t="shared" si="1129"/>
        <v>35</v>
      </c>
      <c r="AD2818" s="1089">
        <f t="shared" si="1129"/>
        <v>35</v>
      </c>
      <c r="AE2818" s="1071">
        <f t="shared" si="1138"/>
        <v>0</v>
      </c>
      <c r="AF2818" s="1071">
        <f t="shared" si="1138"/>
        <v>0</v>
      </c>
      <c r="AG2818" s="1071">
        <f t="shared" si="1138"/>
        <v>3.799999999999998</v>
      </c>
      <c r="AH2818" s="1071">
        <f t="shared" si="1138"/>
        <v>0</v>
      </c>
      <c r="AI2818" s="1060">
        <f t="shared" si="1130"/>
        <v>132.99999999999994</v>
      </c>
      <c r="AJ2818" s="1102">
        <f t="shared" si="1139"/>
        <v>0</v>
      </c>
      <c r="AK2818" s="1102">
        <f t="shared" si="1139"/>
        <v>0</v>
      </c>
      <c r="AL2818" s="1112"/>
      <c r="AM2818" s="1102">
        <f t="shared" si="1140"/>
        <v>0</v>
      </c>
      <c r="AN2818" s="1085">
        <f t="shared" si="1141"/>
        <v>0</v>
      </c>
      <c r="AO2818" s="1061">
        <f t="shared" si="1127"/>
        <v>0</v>
      </c>
      <c r="AP2818" s="1061">
        <f t="shared" si="1127"/>
        <v>0</v>
      </c>
      <c r="AQ2818" s="1061">
        <f t="shared" si="1127"/>
        <v>0.5</v>
      </c>
      <c r="AR2818" s="1061">
        <f t="shared" si="1127"/>
        <v>0</v>
      </c>
      <c r="AS2818" s="1061">
        <f t="shared" si="1127"/>
        <v>17.5</v>
      </c>
      <c r="AT2818" s="850">
        <f t="shared" si="1133"/>
        <v>0</v>
      </c>
      <c r="AU2818" s="4" t="s">
        <v>808</v>
      </c>
      <c r="AV2818" s="3"/>
      <c r="AW2818" s="3"/>
      <c r="AX2818" s="3"/>
      <c r="AY2818" s="3"/>
      <c r="AZ2818" s="870">
        <f>Y2864</f>
        <v>2265.9999999999964</v>
      </c>
    </row>
    <row r="2819" spans="1:52" ht="13.5" customHeight="1">
      <c r="A2819" s="838">
        <f t="shared" si="1131"/>
        <v>26</v>
      </c>
      <c r="B2819" s="911" t="s">
        <v>51</v>
      </c>
      <c r="C2819" s="844" t="s">
        <v>66</v>
      </c>
      <c r="D2819" s="907">
        <v>100</v>
      </c>
      <c r="E2819" s="1060">
        <v>100</v>
      </c>
      <c r="F2819" s="1061"/>
      <c r="G2819" s="1120"/>
      <c r="H2819" s="1063">
        <v>0.5</v>
      </c>
      <c r="I2819" s="1077"/>
      <c r="J2819" s="1060">
        <f t="shared" si="1122"/>
        <v>50</v>
      </c>
      <c r="K2819" s="1065"/>
      <c r="L2819" s="1071"/>
      <c r="M2819" s="1119"/>
      <c r="N2819" s="1063"/>
      <c r="O2819" s="1060">
        <f t="shared" si="1137"/>
        <v>0</v>
      </c>
      <c r="P2819" s="1056"/>
      <c r="Q2819" s="1065"/>
      <c r="R2819" s="1100">
        <v>0.5</v>
      </c>
      <c r="S2819" s="1063"/>
      <c r="T2819" s="1079">
        <f t="shared" si="1123"/>
        <v>50</v>
      </c>
      <c r="U2819" s="1061">
        <f t="shared" si="1142"/>
        <v>0</v>
      </c>
      <c r="V2819" s="1071">
        <f t="shared" si="1135"/>
        <v>0</v>
      </c>
      <c r="W2819" s="1063">
        <f t="shared" si="1135"/>
        <v>1</v>
      </c>
      <c r="X2819" s="1063">
        <f t="shared" si="1135"/>
        <v>0</v>
      </c>
      <c r="Y2819" s="1060">
        <f t="shared" si="1135"/>
        <v>100</v>
      </c>
      <c r="Z2819" s="1080">
        <f t="shared" si="1132"/>
        <v>26</v>
      </c>
      <c r="AA2819" s="1081" t="str">
        <f t="shared" si="1129"/>
        <v>Tép khô</v>
      </c>
      <c r="AB2819" s="1082" t="str">
        <f t="shared" si="1129"/>
        <v>kg</v>
      </c>
      <c r="AC2819" s="1083">
        <f t="shared" si="1129"/>
        <v>100</v>
      </c>
      <c r="AD2819" s="1089">
        <f t="shared" si="1129"/>
        <v>100</v>
      </c>
      <c r="AE2819" s="1071">
        <f t="shared" si="1138"/>
        <v>0</v>
      </c>
      <c r="AF2819" s="1071">
        <f t="shared" si="1138"/>
        <v>0</v>
      </c>
      <c r="AG2819" s="1071">
        <f t="shared" si="1138"/>
        <v>4.3999999999999995</v>
      </c>
      <c r="AH2819" s="1071">
        <f t="shared" si="1138"/>
        <v>0</v>
      </c>
      <c r="AI2819" s="1060">
        <f t="shared" si="1130"/>
        <v>439.99999999999994</v>
      </c>
      <c r="AJ2819" s="1102">
        <f t="shared" si="1139"/>
        <v>0</v>
      </c>
      <c r="AK2819" s="1102">
        <f t="shared" si="1139"/>
        <v>0</v>
      </c>
      <c r="AL2819" s="1112"/>
      <c r="AM2819" s="1102">
        <f t="shared" si="1140"/>
        <v>0</v>
      </c>
      <c r="AN2819" s="1085">
        <f t="shared" si="1141"/>
        <v>0</v>
      </c>
      <c r="AO2819" s="1061">
        <f t="shared" si="1127"/>
        <v>0</v>
      </c>
      <c r="AP2819" s="1061">
        <f t="shared" si="1127"/>
        <v>0</v>
      </c>
      <c r="AQ2819" s="1061">
        <f t="shared" si="1127"/>
        <v>1</v>
      </c>
      <c r="AR2819" s="1061">
        <f t="shared" si="1127"/>
        <v>0</v>
      </c>
      <c r="AS2819" s="1061">
        <f t="shared" si="1127"/>
        <v>100</v>
      </c>
      <c r="AT2819" s="850">
        <f t="shared" si="1133"/>
        <v>0</v>
      </c>
      <c r="AU2819" s="4" t="s">
        <v>809</v>
      </c>
      <c r="AV2819" s="3"/>
      <c r="AW2819" s="3"/>
      <c r="AX2819" s="3"/>
      <c r="AY2819" s="3"/>
      <c r="AZ2819" s="913">
        <f>Y2865</f>
        <v>0</v>
      </c>
    </row>
    <row r="2820" spans="1:52" ht="13.5" customHeight="1">
      <c r="A2820" s="838">
        <f t="shared" si="1131"/>
        <v>27</v>
      </c>
      <c r="B2820" s="920" t="s">
        <v>854</v>
      </c>
      <c r="C2820" s="817" t="s">
        <v>66</v>
      </c>
      <c r="D2820" s="839">
        <v>50</v>
      </c>
      <c r="E2820" s="921">
        <v>50</v>
      </c>
      <c r="F2820" s="1061"/>
      <c r="G2820" s="1123"/>
      <c r="H2820" s="1063">
        <v>0.3</v>
      </c>
      <c r="I2820" s="1077"/>
      <c r="J2820" s="1060">
        <f t="shared" si="1122"/>
        <v>15</v>
      </c>
      <c r="K2820" s="1065"/>
      <c r="L2820" s="1124"/>
      <c r="M2820" s="1063">
        <v>0.6</v>
      </c>
      <c r="N2820" s="1063"/>
      <c r="O2820" s="1060">
        <f t="shared" si="1137"/>
        <v>30</v>
      </c>
      <c r="P2820" s="1093"/>
      <c r="Q2820" s="1065"/>
      <c r="R2820" s="1100">
        <v>0.6</v>
      </c>
      <c r="S2820" s="1062"/>
      <c r="T2820" s="1079">
        <f t="shared" si="1123"/>
        <v>30</v>
      </c>
      <c r="U2820" s="1061">
        <f t="shared" si="1142"/>
        <v>0</v>
      </c>
      <c r="V2820" s="1061">
        <f t="shared" si="1135"/>
        <v>0</v>
      </c>
      <c r="W2820" s="1063">
        <f t="shared" si="1135"/>
        <v>1.5</v>
      </c>
      <c r="X2820" s="1063">
        <f t="shared" si="1135"/>
        <v>0</v>
      </c>
      <c r="Y2820" s="1060">
        <f t="shared" si="1135"/>
        <v>75</v>
      </c>
      <c r="Z2820" s="1080">
        <f t="shared" si="1132"/>
        <v>27</v>
      </c>
      <c r="AA2820" s="1081" t="str">
        <f t="shared" si="1129"/>
        <v xml:space="preserve">ớt quả </v>
      </c>
      <c r="AB2820" s="1082" t="str">
        <f t="shared" si="1129"/>
        <v>kg</v>
      </c>
      <c r="AC2820" s="1083">
        <f t="shared" si="1129"/>
        <v>50</v>
      </c>
      <c r="AD2820" s="1089">
        <f t="shared" si="1129"/>
        <v>50</v>
      </c>
      <c r="AE2820" s="1071">
        <f t="shared" si="1138"/>
        <v>0</v>
      </c>
      <c r="AF2820" s="1071">
        <f t="shared" si="1138"/>
        <v>0</v>
      </c>
      <c r="AG2820" s="1071">
        <f t="shared" si="1138"/>
        <v>3.9000000000000004</v>
      </c>
      <c r="AH2820" s="1071">
        <f t="shared" si="1138"/>
        <v>0</v>
      </c>
      <c r="AI2820" s="1060">
        <f t="shared" si="1130"/>
        <v>195.00000000000003</v>
      </c>
      <c r="AJ2820" s="1102">
        <f t="shared" si="1139"/>
        <v>0</v>
      </c>
      <c r="AK2820" s="1102">
        <f t="shared" si="1139"/>
        <v>0</v>
      </c>
      <c r="AL2820" s="1112"/>
      <c r="AM2820" s="1102">
        <f t="shared" si="1140"/>
        <v>0</v>
      </c>
      <c r="AN2820" s="1085">
        <f t="shared" si="1141"/>
        <v>0</v>
      </c>
      <c r="AO2820" s="1061">
        <f t="shared" si="1127"/>
        <v>0</v>
      </c>
      <c r="AP2820" s="1061">
        <f t="shared" si="1127"/>
        <v>0</v>
      </c>
      <c r="AQ2820" s="1061">
        <f t="shared" si="1127"/>
        <v>1.5</v>
      </c>
      <c r="AR2820" s="1061">
        <f t="shared" si="1127"/>
        <v>0</v>
      </c>
      <c r="AS2820" s="1061">
        <f t="shared" si="1127"/>
        <v>75</v>
      </c>
      <c r="AT2820" s="850">
        <f t="shared" si="1133"/>
        <v>0</v>
      </c>
      <c r="AU2820" s="893"/>
      <c r="AV2820" s="894"/>
      <c r="AW2820" s="894"/>
      <c r="AX2820" s="894"/>
      <c r="AY2820" s="894"/>
      <c r="AZ2820" s="917"/>
    </row>
    <row r="2821" spans="1:52" ht="13.5" customHeight="1">
      <c r="A2821" s="838">
        <f t="shared" si="1131"/>
        <v>28</v>
      </c>
      <c r="B2821" s="1052" t="s">
        <v>168</v>
      </c>
      <c r="C2821" s="817" t="s">
        <v>66</v>
      </c>
      <c r="D2821" s="839">
        <v>100</v>
      </c>
      <c r="E2821" s="921">
        <v>92</v>
      </c>
      <c r="F2821" s="1061"/>
      <c r="G2821" s="1086"/>
      <c r="H2821" s="1063"/>
      <c r="I2821" s="1077"/>
      <c r="J2821" s="1060">
        <f t="shared" si="1122"/>
        <v>0</v>
      </c>
      <c r="K2821" s="1061"/>
      <c r="L2821" s="1065">
        <v>14</v>
      </c>
      <c r="M2821" s="1063"/>
      <c r="N2821" s="1062"/>
      <c r="O2821" s="1060">
        <f t="shared" si="1137"/>
        <v>1288</v>
      </c>
      <c r="P2821" s="1093"/>
      <c r="Q2821" s="1065"/>
      <c r="R2821" s="1100"/>
      <c r="S2821" s="1062"/>
      <c r="T2821" s="1079">
        <f t="shared" si="1123"/>
        <v>0</v>
      </c>
      <c r="U2821" s="1061">
        <f t="shared" si="1142"/>
        <v>0</v>
      </c>
      <c r="V2821" s="1061">
        <f t="shared" si="1135"/>
        <v>14</v>
      </c>
      <c r="W2821" s="1063">
        <f t="shared" si="1135"/>
        <v>0</v>
      </c>
      <c r="X2821" s="1062">
        <f t="shared" si="1135"/>
        <v>0</v>
      </c>
      <c r="Y2821" s="1060">
        <f t="shared" si="1135"/>
        <v>1288</v>
      </c>
      <c r="Z2821" s="1080">
        <f t="shared" si="1132"/>
        <v>28</v>
      </c>
      <c r="AA2821" s="1126" t="str">
        <f t="shared" si="1129"/>
        <v>Thịt gà mía</v>
      </c>
      <c r="AB2821" s="1082" t="str">
        <f t="shared" si="1129"/>
        <v>kg</v>
      </c>
      <c r="AC2821" s="1083">
        <f t="shared" si="1129"/>
        <v>100</v>
      </c>
      <c r="AD2821" s="1089">
        <f t="shared" si="1129"/>
        <v>92</v>
      </c>
      <c r="AE2821" s="1071">
        <f t="shared" si="1138"/>
        <v>0</v>
      </c>
      <c r="AF2821" s="1071">
        <f t="shared" si="1138"/>
        <v>0</v>
      </c>
      <c r="AG2821" s="1071">
        <f t="shared" si="1138"/>
        <v>0</v>
      </c>
      <c r="AH2821" s="1071">
        <f t="shared" si="1138"/>
        <v>0</v>
      </c>
      <c r="AI2821" s="1060">
        <f t="shared" si="1130"/>
        <v>0</v>
      </c>
      <c r="AJ2821" s="1102">
        <f t="shared" si="1139"/>
        <v>0</v>
      </c>
      <c r="AK2821" s="1102">
        <f t="shared" si="1139"/>
        <v>14</v>
      </c>
      <c r="AL2821" s="1102">
        <f t="shared" si="1139"/>
        <v>0</v>
      </c>
      <c r="AM2821" s="1102">
        <f t="shared" si="1140"/>
        <v>0</v>
      </c>
      <c r="AN2821" s="1085">
        <f t="shared" si="1141"/>
        <v>1288</v>
      </c>
      <c r="AO2821" s="1061">
        <f t="shared" si="1127"/>
        <v>0</v>
      </c>
      <c r="AP2821" s="1061">
        <f t="shared" si="1127"/>
        <v>14</v>
      </c>
      <c r="AQ2821" s="1061">
        <f t="shared" si="1127"/>
        <v>0</v>
      </c>
      <c r="AR2821" s="1061">
        <f t="shared" si="1127"/>
        <v>0</v>
      </c>
      <c r="AS2821" s="1061">
        <f t="shared" si="1127"/>
        <v>1288</v>
      </c>
      <c r="AT2821" s="850">
        <f t="shared" si="1133"/>
        <v>112</v>
      </c>
      <c r="AU2821" s="893"/>
      <c r="AV2821" s="894"/>
      <c r="AW2821" s="894"/>
      <c r="AX2821" s="894"/>
      <c r="AY2821" s="894"/>
      <c r="AZ2821" s="918"/>
    </row>
    <row r="2822" spans="1:52" ht="13.5" customHeight="1">
      <c r="A2822" s="838">
        <f t="shared" si="1131"/>
        <v>29</v>
      </c>
      <c r="B2822" s="1052" t="s">
        <v>925</v>
      </c>
      <c r="C2822" s="817" t="s">
        <v>66</v>
      </c>
      <c r="D2822" s="839">
        <v>125</v>
      </c>
      <c r="E2822" s="921">
        <v>125</v>
      </c>
      <c r="F2822" s="1061"/>
      <c r="G2822" s="1090">
        <v>3.5</v>
      </c>
      <c r="H2822" s="1063">
        <v>4</v>
      </c>
      <c r="I2822" s="1077"/>
      <c r="J2822" s="1060">
        <f t="shared" si="1122"/>
        <v>937.5</v>
      </c>
      <c r="K2822" s="1061"/>
      <c r="L2822" s="1065">
        <v>12</v>
      </c>
      <c r="M2822" s="1063"/>
      <c r="N2822" s="1127"/>
      <c r="O2822" s="1060">
        <f t="shared" si="1137"/>
        <v>1500</v>
      </c>
      <c r="P2822" s="1056"/>
      <c r="Q2822" s="1065"/>
      <c r="R2822" s="1100"/>
      <c r="S2822" s="1062"/>
      <c r="T2822" s="1079">
        <f t="shared" si="1123"/>
        <v>0</v>
      </c>
      <c r="U2822" s="1061">
        <f t="shared" si="1142"/>
        <v>0</v>
      </c>
      <c r="V2822" s="1061">
        <f t="shared" si="1135"/>
        <v>15.5</v>
      </c>
      <c r="W2822" s="1063">
        <f t="shared" si="1135"/>
        <v>4</v>
      </c>
      <c r="X2822" s="1062">
        <f t="shared" si="1135"/>
        <v>0</v>
      </c>
      <c r="Y2822" s="1060">
        <f t="shared" si="1135"/>
        <v>2437.5</v>
      </c>
      <c r="Z2822" s="1080">
        <f t="shared" si="1132"/>
        <v>29</v>
      </c>
      <c r="AA2822" s="1126" t="str">
        <f t="shared" si="1129"/>
        <v>Thịt ĐL</v>
      </c>
      <c r="AB2822" s="1082" t="str">
        <f t="shared" si="1129"/>
        <v>kg</v>
      </c>
      <c r="AC2822" s="1083">
        <f t="shared" si="1129"/>
        <v>125</v>
      </c>
      <c r="AD2822" s="1089">
        <f t="shared" si="1129"/>
        <v>125</v>
      </c>
      <c r="AE2822" s="1071">
        <f t="shared" si="1138"/>
        <v>0</v>
      </c>
      <c r="AF2822" s="1071">
        <f t="shared" si="1138"/>
        <v>0</v>
      </c>
      <c r="AG2822" s="1071">
        <f t="shared" si="1138"/>
        <v>0</v>
      </c>
      <c r="AH2822" s="1071">
        <f t="shared" si="1138"/>
        <v>0</v>
      </c>
      <c r="AI2822" s="1060">
        <f t="shared" si="1130"/>
        <v>0</v>
      </c>
      <c r="AJ2822" s="1102">
        <f t="shared" si="1139"/>
        <v>0</v>
      </c>
      <c r="AK2822" s="1102">
        <f t="shared" si="1139"/>
        <v>15.5</v>
      </c>
      <c r="AL2822" s="1102">
        <f t="shared" si="1139"/>
        <v>4</v>
      </c>
      <c r="AM2822" s="1102">
        <f t="shared" si="1140"/>
        <v>0</v>
      </c>
      <c r="AN2822" s="1085">
        <f t="shared" si="1141"/>
        <v>2437.5</v>
      </c>
      <c r="AO2822" s="1061">
        <f t="shared" si="1127"/>
        <v>0</v>
      </c>
      <c r="AP2822" s="1061">
        <f t="shared" si="1127"/>
        <v>15.5</v>
      </c>
      <c r="AQ2822" s="1061">
        <f t="shared" si="1127"/>
        <v>4</v>
      </c>
      <c r="AR2822" s="1061">
        <f t="shared" si="1127"/>
        <v>0</v>
      </c>
      <c r="AS2822" s="1061">
        <f t="shared" si="1127"/>
        <v>2437.5</v>
      </c>
      <c r="AT2822" s="850">
        <f t="shared" si="1133"/>
        <v>0</v>
      </c>
      <c r="AU2822" s="893"/>
      <c r="AV2822" s="894"/>
      <c r="AW2822" s="894"/>
      <c r="AX2822" s="894"/>
      <c r="AY2822" s="894"/>
      <c r="AZ2822" s="918"/>
    </row>
    <row r="2823" spans="1:52" ht="13.5" customHeight="1">
      <c r="A2823" s="838">
        <f t="shared" si="1131"/>
        <v>30</v>
      </c>
      <c r="B2823" s="1052" t="s">
        <v>157</v>
      </c>
      <c r="C2823" s="817" t="s">
        <v>66</v>
      </c>
      <c r="D2823" s="839">
        <v>140</v>
      </c>
      <c r="E2823" s="921">
        <v>140</v>
      </c>
      <c r="F2823" s="1061"/>
      <c r="G2823" s="1090"/>
      <c r="H2823" s="1063"/>
      <c r="I2823" s="1128"/>
      <c r="J2823" s="1060">
        <f t="shared" si="1122"/>
        <v>0</v>
      </c>
      <c r="K2823" s="1065"/>
      <c r="L2823" s="1065">
        <v>6.5</v>
      </c>
      <c r="M2823" s="1119"/>
      <c r="N2823" s="1063"/>
      <c r="O2823" s="1060">
        <f t="shared" si="1137"/>
        <v>910</v>
      </c>
      <c r="P2823" s="1056"/>
      <c r="Q2823" s="1065"/>
      <c r="R2823" s="1100"/>
      <c r="S2823" s="1063" t="s">
        <v>888</v>
      </c>
      <c r="T2823" s="1079">
        <f t="shared" si="1123"/>
        <v>0</v>
      </c>
      <c r="U2823" s="1061">
        <f t="shared" si="1142"/>
        <v>0</v>
      </c>
      <c r="V2823" s="1061">
        <f t="shared" si="1135"/>
        <v>6.5</v>
      </c>
      <c r="W2823" s="1063">
        <f t="shared" si="1135"/>
        <v>0</v>
      </c>
      <c r="X2823" s="1063">
        <f t="shared" si="1135"/>
        <v>0</v>
      </c>
      <c r="Y2823" s="1060">
        <f t="shared" si="1135"/>
        <v>910</v>
      </c>
      <c r="Z2823" s="1080">
        <f t="shared" si="1132"/>
        <v>30</v>
      </c>
      <c r="AA2823" s="1126" t="str">
        <f t="shared" si="1129"/>
        <v>Tôm</v>
      </c>
      <c r="AB2823" s="1082" t="str">
        <f t="shared" si="1129"/>
        <v>kg</v>
      </c>
      <c r="AC2823" s="1083">
        <f t="shared" si="1129"/>
        <v>140</v>
      </c>
      <c r="AD2823" s="1089">
        <f t="shared" si="1129"/>
        <v>140</v>
      </c>
      <c r="AE2823" s="1071">
        <f t="shared" si="1138"/>
        <v>0</v>
      </c>
      <c r="AF2823" s="1071">
        <f t="shared" si="1138"/>
        <v>0</v>
      </c>
      <c r="AG2823" s="1071">
        <f t="shared" si="1138"/>
        <v>0</v>
      </c>
      <c r="AH2823" s="1071">
        <f t="shared" si="1138"/>
        <v>0</v>
      </c>
      <c r="AI2823" s="1060">
        <f t="shared" si="1130"/>
        <v>0</v>
      </c>
      <c r="AJ2823" s="1102">
        <f t="shared" si="1139"/>
        <v>0</v>
      </c>
      <c r="AK2823" s="1102">
        <f t="shared" si="1139"/>
        <v>6.5</v>
      </c>
      <c r="AL2823" s="1102">
        <f t="shared" si="1139"/>
        <v>0</v>
      </c>
      <c r="AM2823" s="1102">
        <f t="shared" si="1140"/>
        <v>0</v>
      </c>
      <c r="AN2823" s="1085">
        <f t="shared" si="1141"/>
        <v>910</v>
      </c>
      <c r="AO2823" s="1061">
        <f t="shared" si="1127"/>
        <v>0</v>
      </c>
      <c r="AP2823" s="1061">
        <f t="shared" si="1127"/>
        <v>6.5</v>
      </c>
      <c r="AQ2823" s="1061">
        <f t="shared" si="1127"/>
        <v>0</v>
      </c>
      <c r="AR2823" s="1061">
        <f t="shared" si="1127"/>
        <v>0</v>
      </c>
      <c r="AS2823" s="1061">
        <f t="shared" si="1127"/>
        <v>910</v>
      </c>
      <c r="AT2823" s="850">
        <f t="shared" si="1133"/>
        <v>0</v>
      </c>
      <c r="AU2823" s="893"/>
      <c r="AV2823" s="894"/>
      <c r="AW2823" s="894"/>
      <c r="AX2823" s="894"/>
      <c r="AY2823" s="894"/>
      <c r="AZ2823" s="918"/>
    </row>
    <row r="2824" spans="1:52" ht="13.5" customHeight="1">
      <c r="A2824" s="838">
        <f t="shared" si="1131"/>
        <v>31</v>
      </c>
      <c r="B2824" s="1053" t="s">
        <v>140</v>
      </c>
      <c r="C2824" s="817" t="s">
        <v>786</v>
      </c>
      <c r="D2824" s="839">
        <v>45</v>
      </c>
      <c r="E2824" s="921">
        <v>40</v>
      </c>
      <c r="F2824" s="1061"/>
      <c r="G2824" s="1086"/>
      <c r="H2824" s="1063" t="s">
        <v>883</v>
      </c>
      <c r="I2824" s="1077" t="s">
        <v>883</v>
      </c>
      <c r="J2824" s="1060">
        <f t="shared" si="1122"/>
        <v>0</v>
      </c>
      <c r="K2824" s="1065"/>
      <c r="L2824" s="1065">
        <v>6</v>
      </c>
      <c r="M2824" s="1063"/>
      <c r="N2824" s="1063"/>
      <c r="O2824" s="1060">
        <f t="shared" si="1137"/>
        <v>240</v>
      </c>
      <c r="P2824" s="1093"/>
      <c r="Q2824" s="1065"/>
      <c r="R2824" s="1100"/>
      <c r="S2824" s="1063"/>
      <c r="T2824" s="1079">
        <f t="shared" si="1123"/>
        <v>0</v>
      </c>
      <c r="U2824" s="1061">
        <f t="shared" si="1142"/>
        <v>0</v>
      </c>
      <c r="V2824" s="1061">
        <f t="shared" si="1135"/>
        <v>6</v>
      </c>
      <c r="W2824" s="1063">
        <f t="shared" si="1135"/>
        <v>0</v>
      </c>
      <c r="X2824" s="1063">
        <f t="shared" si="1135"/>
        <v>0</v>
      </c>
      <c r="Y2824" s="1060">
        <f t="shared" si="1135"/>
        <v>240</v>
      </c>
      <c r="Z2824" s="1080">
        <f t="shared" si="1132"/>
        <v>31</v>
      </c>
      <c r="AA2824" s="1126" t="str">
        <f t="shared" si="1129"/>
        <v>Trứng gà</v>
      </c>
      <c r="AB2824" s="1082" t="str">
        <f t="shared" si="1129"/>
        <v>quả</v>
      </c>
      <c r="AC2824" s="1083">
        <f t="shared" si="1129"/>
        <v>45</v>
      </c>
      <c r="AD2824" s="1089">
        <f t="shared" si="1129"/>
        <v>40</v>
      </c>
      <c r="AE2824" s="1071">
        <f t="shared" si="1138"/>
        <v>0</v>
      </c>
      <c r="AF2824" s="1071">
        <f t="shared" si="1138"/>
        <v>0</v>
      </c>
      <c r="AG2824" s="1071">
        <f t="shared" si="1138"/>
        <v>0</v>
      </c>
      <c r="AH2824" s="1071">
        <f t="shared" si="1138"/>
        <v>0</v>
      </c>
      <c r="AI2824" s="1060">
        <f t="shared" si="1130"/>
        <v>0</v>
      </c>
      <c r="AJ2824" s="1102">
        <f t="shared" si="1139"/>
        <v>0</v>
      </c>
      <c r="AK2824" s="1102">
        <f t="shared" si="1139"/>
        <v>6</v>
      </c>
      <c r="AL2824" s="1102">
        <f t="shared" si="1139"/>
        <v>0</v>
      </c>
      <c r="AM2824" s="1102">
        <f t="shared" si="1140"/>
        <v>0</v>
      </c>
      <c r="AN2824" s="1085">
        <f t="shared" si="1141"/>
        <v>240</v>
      </c>
      <c r="AO2824" s="1061">
        <f t="shared" si="1127"/>
        <v>0</v>
      </c>
      <c r="AP2824" s="1061">
        <f t="shared" si="1127"/>
        <v>6</v>
      </c>
      <c r="AQ2824" s="1061">
        <f t="shared" si="1127"/>
        <v>0</v>
      </c>
      <c r="AR2824" s="1061">
        <f t="shared" si="1127"/>
        <v>0</v>
      </c>
      <c r="AS2824" s="1061">
        <f t="shared" si="1127"/>
        <v>240</v>
      </c>
      <c r="AT2824" s="850">
        <f t="shared" si="1133"/>
        <v>30</v>
      </c>
      <c r="AU2824" s="922"/>
      <c r="AV2824" s="861"/>
      <c r="AW2824" s="861"/>
      <c r="AX2824" s="861"/>
      <c r="AY2824" s="861"/>
      <c r="AZ2824" s="851"/>
    </row>
    <row r="2825" spans="1:52" ht="13.5" customHeight="1">
      <c r="A2825" s="838">
        <f t="shared" si="1131"/>
        <v>32</v>
      </c>
      <c r="B2825" s="1052" t="s">
        <v>171</v>
      </c>
      <c r="C2825" s="817" t="s">
        <v>66</v>
      </c>
      <c r="D2825" s="839">
        <v>210</v>
      </c>
      <c r="E2825" s="921">
        <v>210</v>
      </c>
      <c r="F2825" s="1061"/>
      <c r="G2825" s="1086"/>
      <c r="H2825" s="1129"/>
      <c r="I2825" s="1091"/>
      <c r="J2825" s="1060">
        <f t="shared" si="1122"/>
        <v>0</v>
      </c>
      <c r="K2825" s="1061"/>
      <c r="L2825" s="1065">
        <v>1.5</v>
      </c>
      <c r="M2825" s="1063"/>
      <c r="N2825" s="1063"/>
      <c r="O2825" s="1060">
        <f t="shared" si="1137"/>
        <v>315</v>
      </c>
      <c r="P2825" s="1093"/>
      <c r="Q2825" s="1065"/>
      <c r="R2825" s="1100"/>
      <c r="S2825" s="1063"/>
      <c r="T2825" s="1079">
        <f t="shared" si="1123"/>
        <v>0</v>
      </c>
      <c r="U2825" s="1061">
        <f t="shared" si="1142"/>
        <v>0</v>
      </c>
      <c r="V2825" s="1061">
        <f t="shared" si="1135"/>
        <v>1.5</v>
      </c>
      <c r="W2825" s="1063">
        <f t="shared" si="1135"/>
        <v>0</v>
      </c>
      <c r="X2825" s="1063">
        <f t="shared" si="1135"/>
        <v>0</v>
      </c>
      <c r="Y2825" s="1060">
        <f t="shared" si="1135"/>
        <v>315</v>
      </c>
      <c r="Z2825" s="1080">
        <f t="shared" si="1132"/>
        <v>32</v>
      </c>
      <c r="AA2825" s="1126" t="str">
        <f t="shared" si="1129"/>
        <v>Thịt me</v>
      </c>
      <c r="AB2825" s="1082" t="str">
        <f t="shared" si="1129"/>
        <v>kg</v>
      </c>
      <c r="AC2825" s="1083">
        <f t="shared" si="1129"/>
        <v>210</v>
      </c>
      <c r="AD2825" s="1089">
        <f t="shared" si="1129"/>
        <v>210</v>
      </c>
      <c r="AE2825" s="1071">
        <f t="shared" si="1138"/>
        <v>0</v>
      </c>
      <c r="AF2825" s="1071">
        <f t="shared" si="1138"/>
        <v>0</v>
      </c>
      <c r="AG2825" s="1071">
        <f t="shared" si="1138"/>
        <v>0</v>
      </c>
      <c r="AH2825" s="1071">
        <f t="shared" si="1138"/>
        <v>0</v>
      </c>
      <c r="AI2825" s="1060">
        <f t="shared" si="1130"/>
        <v>0</v>
      </c>
      <c r="AJ2825" s="1102">
        <f t="shared" si="1139"/>
        <v>0</v>
      </c>
      <c r="AK2825" s="1102">
        <f t="shared" si="1139"/>
        <v>1.5</v>
      </c>
      <c r="AL2825" s="1102">
        <f t="shared" si="1139"/>
        <v>0</v>
      </c>
      <c r="AM2825" s="1102">
        <f t="shared" si="1140"/>
        <v>0</v>
      </c>
      <c r="AN2825" s="1085">
        <f t="shared" si="1141"/>
        <v>315</v>
      </c>
      <c r="AO2825" s="1061">
        <f t="shared" si="1127"/>
        <v>0</v>
      </c>
      <c r="AP2825" s="1061">
        <f t="shared" si="1127"/>
        <v>1.5</v>
      </c>
      <c r="AQ2825" s="1061">
        <f t="shared" si="1127"/>
        <v>0</v>
      </c>
      <c r="AR2825" s="1061">
        <f t="shared" si="1127"/>
        <v>0</v>
      </c>
      <c r="AS2825" s="1061">
        <f t="shared" si="1127"/>
        <v>315</v>
      </c>
      <c r="AT2825" s="850">
        <f t="shared" si="1133"/>
        <v>0</v>
      </c>
      <c r="AU2825" s="922"/>
      <c r="AV2825" s="861"/>
      <c r="AW2825" s="861"/>
      <c r="AX2825" s="861"/>
      <c r="AY2825" s="861"/>
      <c r="AZ2825" s="851"/>
    </row>
    <row r="2826" spans="1:52" ht="13.5" customHeight="1">
      <c r="A2826" s="838">
        <f t="shared" si="1131"/>
        <v>33</v>
      </c>
      <c r="B2826" s="1052" t="s">
        <v>16</v>
      </c>
      <c r="C2826" s="817" t="s">
        <v>66</v>
      </c>
      <c r="D2826" s="839">
        <v>145</v>
      </c>
      <c r="E2826" s="921">
        <v>140</v>
      </c>
      <c r="F2826" s="1061"/>
      <c r="G2826" s="1090"/>
      <c r="H2826" s="1063"/>
      <c r="I2826" s="1077"/>
      <c r="J2826" s="1060">
        <f t="shared" si="1122"/>
        <v>0</v>
      </c>
      <c r="K2826" s="1061"/>
      <c r="L2826" s="1065"/>
      <c r="M2826" s="1063"/>
      <c r="N2826" s="1063"/>
      <c r="O2826" s="1060">
        <f t="shared" si="1137"/>
        <v>0</v>
      </c>
      <c r="P2826" s="1093"/>
      <c r="Q2826" s="1065">
        <v>5</v>
      </c>
      <c r="R2826" s="1100"/>
      <c r="S2826" s="1063"/>
      <c r="T2826" s="1079">
        <f t="shared" si="1123"/>
        <v>700</v>
      </c>
      <c r="U2826" s="1061">
        <f t="shared" si="1142"/>
        <v>0</v>
      </c>
      <c r="V2826" s="1061">
        <f t="shared" si="1135"/>
        <v>5</v>
      </c>
      <c r="W2826" s="1063">
        <f t="shared" si="1135"/>
        <v>0</v>
      </c>
      <c r="X2826" s="1063">
        <f t="shared" si="1135"/>
        <v>0</v>
      </c>
      <c r="Y2826" s="1060">
        <f t="shared" si="1135"/>
        <v>700</v>
      </c>
      <c r="Z2826" s="1080">
        <f t="shared" si="1132"/>
        <v>33</v>
      </c>
      <c r="AA2826" s="1126" t="str">
        <f t="shared" si="1129"/>
        <v>Thịt nạc</v>
      </c>
      <c r="AB2826" s="1082" t="str">
        <f t="shared" si="1129"/>
        <v>kg</v>
      </c>
      <c r="AC2826" s="1083">
        <f t="shared" si="1129"/>
        <v>145</v>
      </c>
      <c r="AD2826" s="1089">
        <f t="shared" si="1129"/>
        <v>140</v>
      </c>
      <c r="AE2826" s="1071">
        <f t="shared" si="1138"/>
        <v>0</v>
      </c>
      <c r="AF2826" s="1071">
        <f t="shared" si="1138"/>
        <v>0</v>
      </c>
      <c r="AG2826" s="1071">
        <f t="shared" si="1138"/>
        <v>0</v>
      </c>
      <c r="AH2826" s="1071">
        <f t="shared" si="1138"/>
        <v>0</v>
      </c>
      <c r="AI2826" s="1060">
        <f t="shared" si="1130"/>
        <v>0</v>
      </c>
      <c r="AJ2826" s="1102">
        <f t="shared" si="1139"/>
        <v>0</v>
      </c>
      <c r="AK2826" s="1102">
        <f t="shared" si="1139"/>
        <v>5</v>
      </c>
      <c r="AL2826" s="1102">
        <f t="shared" si="1139"/>
        <v>0</v>
      </c>
      <c r="AM2826" s="1102">
        <f t="shared" si="1140"/>
        <v>0</v>
      </c>
      <c r="AN2826" s="1085">
        <f t="shared" si="1141"/>
        <v>700</v>
      </c>
      <c r="AO2826" s="1061">
        <f t="shared" si="1127"/>
        <v>0</v>
      </c>
      <c r="AP2826" s="1061">
        <f t="shared" si="1127"/>
        <v>5</v>
      </c>
      <c r="AQ2826" s="1061">
        <f t="shared" si="1127"/>
        <v>0</v>
      </c>
      <c r="AR2826" s="1061">
        <f t="shared" si="1127"/>
        <v>0</v>
      </c>
      <c r="AS2826" s="1061">
        <f t="shared" si="1127"/>
        <v>700</v>
      </c>
      <c r="AT2826" s="850">
        <f t="shared" si="1133"/>
        <v>25</v>
      </c>
      <c r="AU2826" s="922"/>
      <c r="AV2826" s="861"/>
      <c r="AW2826" s="861"/>
      <c r="AX2826" s="861"/>
      <c r="AY2826" s="861"/>
      <c r="AZ2826" s="851"/>
    </row>
    <row r="2827" spans="1:52" ht="13.5" customHeight="1">
      <c r="A2827" s="838">
        <f t="shared" si="1131"/>
        <v>34</v>
      </c>
      <c r="B2827" s="1052" t="s">
        <v>169</v>
      </c>
      <c r="C2827" s="817" t="s">
        <v>66</v>
      </c>
      <c r="D2827" s="839">
        <v>90</v>
      </c>
      <c r="E2827" s="921">
        <v>84</v>
      </c>
      <c r="F2827" s="1061"/>
      <c r="G2827" s="1090"/>
      <c r="H2827" s="1063"/>
      <c r="I2827" s="1077"/>
      <c r="J2827" s="1060">
        <f t="shared" si="1122"/>
        <v>0</v>
      </c>
      <c r="K2827" s="1061"/>
      <c r="L2827" s="1065"/>
      <c r="M2827" s="1063"/>
      <c r="N2827" s="1063"/>
      <c r="O2827" s="1060">
        <f t="shared" si="1137"/>
        <v>0</v>
      </c>
      <c r="P2827" s="1093"/>
      <c r="Q2827" s="1065">
        <v>14</v>
      </c>
      <c r="R2827" s="1100"/>
      <c r="S2827" s="1063"/>
      <c r="T2827" s="1079">
        <f t="shared" si="1123"/>
        <v>1176</v>
      </c>
      <c r="U2827" s="1061">
        <f t="shared" si="1142"/>
        <v>0</v>
      </c>
      <c r="V2827" s="1061">
        <f t="shared" si="1135"/>
        <v>14</v>
      </c>
      <c r="W2827" s="1063">
        <f t="shared" si="1135"/>
        <v>0</v>
      </c>
      <c r="X2827" s="1063">
        <f t="shared" si="1135"/>
        <v>0</v>
      </c>
      <c r="Y2827" s="1060">
        <f t="shared" si="1135"/>
        <v>1176</v>
      </c>
      <c r="Z2827" s="1080">
        <f t="shared" si="1132"/>
        <v>34</v>
      </c>
      <c r="AA2827" s="1126" t="str">
        <f t="shared" si="1129"/>
        <v>Thịt ngan</v>
      </c>
      <c r="AB2827" s="1082" t="str">
        <f t="shared" si="1129"/>
        <v>kg</v>
      </c>
      <c r="AC2827" s="1083">
        <f t="shared" si="1129"/>
        <v>90</v>
      </c>
      <c r="AD2827" s="1089">
        <f t="shared" si="1129"/>
        <v>84</v>
      </c>
      <c r="AE2827" s="1071">
        <f t="shared" ref="AE2827:AH2839" si="1143">AE2745+AJ2745-AO2745</f>
        <v>0</v>
      </c>
      <c r="AF2827" s="1071">
        <f t="shared" si="1143"/>
        <v>0</v>
      </c>
      <c r="AG2827" s="1071">
        <f t="shared" si="1143"/>
        <v>0</v>
      </c>
      <c r="AH2827" s="1071">
        <f t="shared" si="1143"/>
        <v>0</v>
      </c>
      <c r="AI2827" s="1060">
        <f t="shared" si="1130"/>
        <v>0</v>
      </c>
      <c r="AJ2827" s="1102">
        <f t="shared" si="1139"/>
        <v>0</v>
      </c>
      <c r="AK2827" s="1102">
        <f t="shared" si="1139"/>
        <v>14</v>
      </c>
      <c r="AL2827" s="1102">
        <f t="shared" si="1139"/>
        <v>0</v>
      </c>
      <c r="AM2827" s="1102">
        <f t="shared" si="1140"/>
        <v>0</v>
      </c>
      <c r="AN2827" s="1085">
        <f t="shared" si="1141"/>
        <v>1176</v>
      </c>
      <c r="AO2827" s="1061">
        <f t="shared" si="1127"/>
        <v>0</v>
      </c>
      <c r="AP2827" s="1061">
        <f t="shared" si="1127"/>
        <v>14</v>
      </c>
      <c r="AQ2827" s="1061">
        <f t="shared" si="1127"/>
        <v>0</v>
      </c>
      <c r="AR2827" s="1061">
        <f t="shared" si="1127"/>
        <v>0</v>
      </c>
      <c r="AS2827" s="1061">
        <f t="shared" si="1127"/>
        <v>1176</v>
      </c>
      <c r="AT2827" s="850">
        <f t="shared" si="1133"/>
        <v>84</v>
      </c>
      <c r="AU2827" s="922"/>
      <c r="AV2827" s="861"/>
      <c r="AW2827" s="861"/>
      <c r="AX2827" s="861"/>
      <c r="AY2827" s="861"/>
      <c r="AZ2827" s="851"/>
    </row>
    <row r="2828" spans="1:52" ht="13.5" customHeight="1">
      <c r="A2828" s="838">
        <f t="shared" si="1131"/>
        <v>35</v>
      </c>
      <c r="B2828" s="1053" t="s">
        <v>3</v>
      </c>
      <c r="C2828" s="817" t="s">
        <v>66</v>
      </c>
      <c r="D2828" s="924">
        <v>12</v>
      </c>
      <c r="E2828" s="1114">
        <v>12</v>
      </c>
      <c r="F2828" s="1061"/>
      <c r="G2828" s="1120"/>
      <c r="H2828" s="1063"/>
      <c r="I2828" s="1077"/>
      <c r="J2828" s="1060">
        <f t="shared" si="1122"/>
        <v>0</v>
      </c>
      <c r="K2828" s="1103"/>
      <c r="L2828" s="1065"/>
      <c r="M2828" s="1062"/>
      <c r="N2828" s="1063"/>
      <c r="O2828" s="1060">
        <f t="shared" si="1137"/>
        <v>0</v>
      </c>
      <c r="P2828" s="1056"/>
      <c r="Q2828" s="1071">
        <v>18</v>
      </c>
      <c r="R2828" s="1131"/>
      <c r="S2828" s="1118"/>
      <c r="T2828" s="1079">
        <f t="shared" si="1123"/>
        <v>216</v>
      </c>
      <c r="U2828" s="1061">
        <f t="shared" si="1142"/>
        <v>0</v>
      </c>
      <c r="V2828" s="1071">
        <f t="shared" si="1135"/>
        <v>18</v>
      </c>
      <c r="W2828" s="1063">
        <f t="shared" si="1135"/>
        <v>0</v>
      </c>
      <c r="X2828" s="1063">
        <f t="shared" si="1135"/>
        <v>0</v>
      </c>
      <c r="Y2828" s="1060">
        <f t="shared" si="1135"/>
        <v>216</v>
      </c>
      <c r="Z2828" s="1080">
        <f t="shared" si="1132"/>
        <v>35</v>
      </c>
      <c r="AA2828" s="1126" t="str">
        <f t="shared" si="1129"/>
        <v>Đậu phụ</v>
      </c>
      <c r="AB2828" s="1082" t="str">
        <f t="shared" si="1129"/>
        <v>kg</v>
      </c>
      <c r="AC2828" s="1083">
        <f t="shared" si="1129"/>
        <v>12</v>
      </c>
      <c r="AD2828" s="1089">
        <f t="shared" si="1129"/>
        <v>12</v>
      </c>
      <c r="AE2828" s="1071">
        <f t="shared" si="1143"/>
        <v>0</v>
      </c>
      <c r="AF2828" s="1071">
        <f t="shared" si="1143"/>
        <v>0</v>
      </c>
      <c r="AG2828" s="1071">
        <f t="shared" si="1143"/>
        <v>0</v>
      </c>
      <c r="AH2828" s="1071">
        <f t="shared" si="1143"/>
        <v>0</v>
      </c>
      <c r="AI2828" s="1060">
        <f t="shared" si="1130"/>
        <v>0</v>
      </c>
      <c r="AJ2828" s="1102">
        <f t="shared" si="1139"/>
        <v>0</v>
      </c>
      <c r="AK2828" s="1102">
        <f t="shared" si="1139"/>
        <v>18</v>
      </c>
      <c r="AL2828" s="1102">
        <f t="shared" si="1139"/>
        <v>0</v>
      </c>
      <c r="AM2828" s="1102">
        <f t="shared" si="1140"/>
        <v>0</v>
      </c>
      <c r="AN2828" s="1085">
        <f t="shared" si="1141"/>
        <v>216</v>
      </c>
      <c r="AO2828" s="1061">
        <f t="shared" si="1127"/>
        <v>0</v>
      </c>
      <c r="AP2828" s="1061">
        <f t="shared" si="1127"/>
        <v>18</v>
      </c>
      <c r="AQ2828" s="1061">
        <f t="shared" si="1127"/>
        <v>0</v>
      </c>
      <c r="AR2828" s="1061">
        <f t="shared" si="1127"/>
        <v>0</v>
      </c>
      <c r="AS2828" s="1061">
        <f t="shared" si="1127"/>
        <v>216</v>
      </c>
      <c r="AT2828" s="850">
        <f t="shared" si="1133"/>
        <v>0</v>
      </c>
      <c r="AU2828" s="922"/>
      <c r="AV2828" s="861"/>
      <c r="AW2828" s="861"/>
      <c r="AX2828" s="861"/>
      <c r="AY2828" s="861"/>
      <c r="AZ2828" s="851"/>
    </row>
    <row r="2829" spans="1:52" ht="13.5" customHeight="1">
      <c r="A2829" s="838">
        <f t="shared" si="1131"/>
        <v>36</v>
      </c>
      <c r="B2829" s="1053" t="s">
        <v>67</v>
      </c>
      <c r="C2829" s="817" t="s">
        <v>66</v>
      </c>
      <c r="D2829" s="839">
        <v>30</v>
      </c>
      <c r="E2829" s="921">
        <v>27</v>
      </c>
      <c r="F2829" s="1061"/>
      <c r="G2829" s="1120"/>
      <c r="H2829" s="1063"/>
      <c r="I2829" s="1077"/>
      <c r="J2829" s="1060">
        <f t="shared" si="1122"/>
        <v>0</v>
      </c>
      <c r="K2829" s="1061"/>
      <c r="L2829" s="1065"/>
      <c r="M2829" s="1062"/>
      <c r="N2829" s="1063"/>
      <c r="O2829" s="1060">
        <f t="shared" si="1137"/>
        <v>0</v>
      </c>
      <c r="P2829" s="1093"/>
      <c r="Q2829" s="1065">
        <v>15</v>
      </c>
      <c r="R2829" s="1131"/>
      <c r="S2829" s="1063"/>
      <c r="T2829" s="1079">
        <f t="shared" si="1123"/>
        <v>405</v>
      </c>
      <c r="U2829" s="1061">
        <f t="shared" si="1142"/>
        <v>0</v>
      </c>
      <c r="V2829" s="1061">
        <f t="shared" si="1135"/>
        <v>15</v>
      </c>
      <c r="W2829" s="1063">
        <f t="shared" si="1135"/>
        <v>0</v>
      </c>
      <c r="X2829" s="1063">
        <f t="shared" si="1135"/>
        <v>0</v>
      </c>
      <c r="Y2829" s="1060">
        <f t="shared" si="1135"/>
        <v>405</v>
      </c>
      <c r="Z2829" s="1080">
        <f t="shared" si="1132"/>
        <v>36</v>
      </c>
      <c r="AA2829" s="1126" t="str">
        <f t="shared" si="1129"/>
        <v>Cá mè</v>
      </c>
      <c r="AB2829" s="1082" t="str">
        <f t="shared" si="1129"/>
        <v>kg</v>
      </c>
      <c r="AC2829" s="1083">
        <f t="shared" si="1129"/>
        <v>30</v>
      </c>
      <c r="AD2829" s="1089">
        <f t="shared" si="1129"/>
        <v>27</v>
      </c>
      <c r="AE2829" s="1071">
        <f t="shared" si="1143"/>
        <v>0</v>
      </c>
      <c r="AF2829" s="1071">
        <f t="shared" si="1143"/>
        <v>0</v>
      </c>
      <c r="AG2829" s="1071">
        <f t="shared" si="1143"/>
        <v>0</v>
      </c>
      <c r="AH2829" s="1071">
        <f t="shared" si="1143"/>
        <v>0</v>
      </c>
      <c r="AI2829" s="1060">
        <f t="shared" si="1130"/>
        <v>0</v>
      </c>
      <c r="AJ2829" s="1102">
        <f t="shared" si="1139"/>
        <v>0</v>
      </c>
      <c r="AK2829" s="1102">
        <f t="shared" si="1139"/>
        <v>15</v>
      </c>
      <c r="AL2829" s="1102">
        <f t="shared" si="1139"/>
        <v>0</v>
      </c>
      <c r="AM2829" s="1102">
        <f t="shared" si="1140"/>
        <v>0</v>
      </c>
      <c r="AN2829" s="1085">
        <f t="shared" si="1141"/>
        <v>405</v>
      </c>
      <c r="AO2829" s="1061">
        <f t="shared" si="1127"/>
        <v>0</v>
      </c>
      <c r="AP2829" s="1061">
        <f t="shared" si="1127"/>
        <v>15</v>
      </c>
      <c r="AQ2829" s="1061">
        <f t="shared" si="1127"/>
        <v>0</v>
      </c>
      <c r="AR2829" s="1061">
        <f t="shared" si="1127"/>
        <v>0</v>
      </c>
      <c r="AS2829" s="1061">
        <f t="shared" si="1127"/>
        <v>405</v>
      </c>
      <c r="AT2829" s="850">
        <f t="shared" si="1133"/>
        <v>45</v>
      </c>
      <c r="AU2829" s="922"/>
      <c r="AV2829" s="861"/>
      <c r="AW2829" s="861"/>
      <c r="AX2829" s="861"/>
      <c r="AY2829" s="861"/>
      <c r="AZ2829" s="851"/>
    </row>
    <row r="2830" spans="1:52" ht="13.5" customHeight="1">
      <c r="A2830" s="838">
        <f t="shared" si="1131"/>
        <v>37</v>
      </c>
      <c r="B2830" s="1053" t="s">
        <v>899</v>
      </c>
      <c r="C2830" s="817" t="s">
        <v>66</v>
      </c>
      <c r="D2830" s="839">
        <v>100</v>
      </c>
      <c r="E2830" s="921">
        <v>100</v>
      </c>
      <c r="F2830" s="1061"/>
      <c r="G2830" s="1120"/>
      <c r="H2830" s="1063"/>
      <c r="I2830" s="1077"/>
      <c r="J2830" s="1060">
        <f t="shared" si="1122"/>
        <v>0</v>
      </c>
      <c r="K2830" s="1061"/>
      <c r="L2830" s="1065"/>
      <c r="M2830" s="1062"/>
      <c r="N2830" s="1063"/>
      <c r="O2830" s="1060">
        <f t="shared" si="1137"/>
        <v>0</v>
      </c>
      <c r="P2830" s="1093"/>
      <c r="Q2830" s="1065">
        <v>2</v>
      </c>
      <c r="R2830" s="1131"/>
      <c r="S2830" s="1063"/>
      <c r="T2830" s="1079">
        <f t="shared" si="1123"/>
        <v>200</v>
      </c>
      <c r="U2830" s="1061">
        <f t="shared" si="1142"/>
        <v>0</v>
      </c>
      <c r="V2830" s="1071">
        <f t="shared" si="1135"/>
        <v>2</v>
      </c>
      <c r="W2830" s="1063">
        <f t="shared" si="1135"/>
        <v>0</v>
      </c>
      <c r="X2830" s="1063">
        <f t="shared" si="1135"/>
        <v>0</v>
      </c>
      <c r="Y2830" s="1060">
        <f t="shared" si="1135"/>
        <v>200</v>
      </c>
      <c r="Z2830" s="1080">
        <f t="shared" si="1132"/>
        <v>37</v>
      </c>
      <c r="AA2830" s="1126" t="str">
        <f t="shared" si="1129"/>
        <v>Chả hải sản</v>
      </c>
      <c r="AB2830" s="1082" t="str">
        <f t="shared" si="1129"/>
        <v>kg</v>
      </c>
      <c r="AC2830" s="1083">
        <f t="shared" si="1129"/>
        <v>100</v>
      </c>
      <c r="AD2830" s="1089">
        <f t="shared" si="1129"/>
        <v>100</v>
      </c>
      <c r="AE2830" s="1071">
        <f t="shared" si="1143"/>
        <v>0</v>
      </c>
      <c r="AF2830" s="1071">
        <f t="shared" si="1143"/>
        <v>0</v>
      </c>
      <c r="AG2830" s="1071">
        <f t="shared" si="1143"/>
        <v>0</v>
      </c>
      <c r="AH2830" s="1071">
        <f t="shared" si="1143"/>
        <v>0</v>
      </c>
      <c r="AI2830" s="1060">
        <f t="shared" si="1130"/>
        <v>0</v>
      </c>
      <c r="AJ2830" s="1102">
        <f t="shared" si="1139"/>
        <v>0</v>
      </c>
      <c r="AK2830" s="1102">
        <f t="shared" si="1139"/>
        <v>2</v>
      </c>
      <c r="AL2830" s="1102">
        <f t="shared" si="1139"/>
        <v>0</v>
      </c>
      <c r="AM2830" s="1102">
        <f t="shared" si="1140"/>
        <v>0</v>
      </c>
      <c r="AN2830" s="1085">
        <f t="shared" si="1141"/>
        <v>200</v>
      </c>
      <c r="AO2830" s="1061">
        <f t="shared" si="1127"/>
        <v>0</v>
      </c>
      <c r="AP2830" s="1061">
        <f t="shared" si="1127"/>
        <v>2</v>
      </c>
      <c r="AQ2830" s="1061">
        <f t="shared" si="1127"/>
        <v>0</v>
      </c>
      <c r="AR2830" s="1061">
        <f t="shared" si="1127"/>
        <v>0</v>
      </c>
      <c r="AS2830" s="1061">
        <f t="shared" si="1127"/>
        <v>200</v>
      </c>
      <c r="AT2830" s="850">
        <f t="shared" si="1133"/>
        <v>0</v>
      </c>
      <c r="AU2830" s="1502"/>
      <c r="AV2830" s="1503"/>
      <c r="AW2830" s="1503"/>
      <c r="AX2830" s="1503"/>
      <c r="AY2830" s="1503"/>
      <c r="AZ2830" s="927"/>
    </row>
    <row r="2831" spans="1:52" ht="13.5" customHeight="1">
      <c r="A2831" s="838">
        <f t="shared" si="1131"/>
        <v>38</v>
      </c>
      <c r="B2831" s="1053" t="s">
        <v>488</v>
      </c>
      <c r="C2831" s="817" t="s">
        <v>66</v>
      </c>
      <c r="D2831" s="839">
        <v>110</v>
      </c>
      <c r="E2831" s="921">
        <v>106</v>
      </c>
      <c r="F2831" s="1094"/>
      <c r="G2831" s="1090"/>
      <c r="H2831" s="1121"/>
      <c r="I2831" s="1077"/>
      <c r="J2831" s="1060">
        <f t="shared" si="1122"/>
        <v>0</v>
      </c>
      <c r="K2831" s="1061"/>
      <c r="L2831" s="1071"/>
      <c r="M2831" s="1062"/>
      <c r="N2831" s="1063"/>
      <c r="O2831" s="1060">
        <f t="shared" si="1137"/>
        <v>0</v>
      </c>
      <c r="P2831" s="1056"/>
      <c r="Q2831" s="1065"/>
      <c r="R2831" s="1131"/>
      <c r="S2831" s="1063"/>
      <c r="T2831" s="1079">
        <f t="shared" si="1123"/>
        <v>0</v>
      </c>
      <c r="U2831" s="1061">
        <f t="shared" si="1142"/>
        <v>0</v>
      </c>
      <c r="V2831" s="1071">
        <f t="shared" si="1135"/>
        <v>0</v>
      </c>
      <c r="W2831" s="1063">
        <f t="shared" si="1135"/>
        <v>0</v>
      </c>
      <c r="X2831" s="1063">
        <f t="shared" si="1135"/>
        <v>0</v>
      </c>
      <c r="Y2831" s="1060">
        <f t="shared" si="1135"/>
        <v>0</v>
      </c>
      <c r="Z2831" s="1080">
        <f t="shared" si="1132"/>
        <v>38</v>
      </c>
      <c r="AA2831" s="1126" t="str">
        <f t="shared" si="1129"/>
        <v>Thịt xô</v>
      </c>
      <c r="AB2831" s="1082" t="str">
        <f t="shared" si="1129"/>
        <v>kg</v>
      </c>
      <c r="AC2831" s="1083">
        <f t="shared" si="1129"/>
        <v>110</v>
      </c>
      <c r="AD2831" s="1089">
        <f t="shared" si="1129"/>
        <v>106</v>
      </c>
      <c r="AE2831" s="1071">
        <f t="shared" si="1143"/>
        <v>0</v>
      </c>
      <c r="AF2831" s="1071">
        <f t="shared" si="1143"/>
        <v>0</v>
      </c>
      <c r="AG2831" s="1071">
        <f t="shared" si="1143"/>
        <v>0</v>
      </c>
      <c r="AH2831" s="1071">
        <f t="shared" si="1143"/>
        <v>0</v>
      </c>
      <c r="AI2831" s="1060">
        <f t="shared" si="1130"/>
        <v>0</v>
      </c>
      <c r="AJ2831" s="1102">
        <f t="shared" si="1139"/>
        <v>0</v>
      </c>
      <c r="AK2831" s="1102">
        <f t="shared" si="1139"/>
        <v>0</v>
      </c>
      <c r="AL2831" s="1102">
        <f t="shared" si="1139"/>
        <v>0</v>
      </c>
      <c r="AM2831" s="1102">
        <f t="shared" si="1140"/>
        <v>0</v>
      </c>
      <c r="AN2831" s="1085">
        <f t="shared" si="1141"/>
        <v>0</v>
      </c>
      <c r="AO2831" s="1061">
        <f t="shared" si="1127"/>
        <v>0</v>
      </c>
      <c r="AP2831" s="1061">
        <f t="shared" si="1127"/>
        <v>0</v>
      </c>
      <c r="AQ2831" s="1061">
        <f t="shared" si="1127"/>
        <v>0</v>
      </c>
      <c r="AR2831" s="1061">
        <f t="shared" si="1127"/>
        <v>0</v>
      </c>
      <c r="AS2831" s="1061">
        <f t="shared" si="1127"/>
        <v>0</v>
      </c>
      <c r="AT2831" s="850">
        <f t="shared" si="1133"/>
        <v>0</v>
      </c>
      <c r="AU2831" s="1502" t="s">
        <v>855</v>
      </c>
      <c r="AV2831" s="1503"/>
      <c r="AW2831" s="1503"/>
      <c r="AX2831" s="1503"/>
      <c r="AY2831" s="1503"/>
      <c r="AZ2831" s="927"/>
    </row>
    <row r="2832" spans="1:52" ht="13.5" customHeight="1">
      <c r="A2832" s="838">
        <f t="shared" si="1131"/>
        <v>39</v>
      </c>
      <c r="B2832" s="1045" t="s">
        <v>83</v>
      </c>
      <c r="C2832" s="817" t="s">
        <v>786</v>
      </c>
      <c r="D2832" s="839">
        <v>10</v>
      </c>
      <c r="E2832" s="921">
        <v>10</v>
      </c>
      <c r="F2832" s="1061"/>
      <c r="G2832" s="1120"/>
      <c r="H2832" s="1063"/>
      <c r="I2832" s="1077"/>
      <c r="J2832" s="1060">
        <f t="shared" si="1122"/>
        <v>0</v>
      </c>
      <c r="K2832" s="1103"/>
      <c r="L2832" s="1065"/>
      <c r="M2832" s="1062">
        <v>20</v>
      </c>
      <c r="N2832" s="1063"/>
      <c r="O2832" s="1060">
        <f t="shared" si="1137"/>
        <v>200</v>
      </c>
      <c r="P2832" s="1056"/>
      <c r="Q2832" s="1071"/>
      <c r="R2832" s="1100">
        <v>20</v>
      </c>
      <c r="S2832" s="1063"/>
      <c r="T2832" s="1079">
        <f t="shared" si="1123"/>
        <v>200</v>
      </c>
      <c r="U2832" s="1103">
        <f t="shared" si="1142"/>
        <v>0</v>
      </c>
      <c r="V2832" s="1061">
        <f t="shared" si="1135"/>
        <v>0</v>
      </c>
      <c r="W2832" s="1063">
        <f t="shared" si="1135"/>
        <v>40</v>
      </c>
      <c r="X2832" s="1063">
        <f t="shared" si="1135"/>
        <v>0</v>
      </c>
      <c r="Y2832" s="1060">
        <f t="shared" si="1135"/>
        <v>400</v>
      </c>
      <c r="Z2832" s="1080">
        <f t="shared" si="1132"/>
        <v>39</v>
      </c>
      <c r="AA2832" s="1126" t="str">
        <f t="shared" si="1129"/>
        <v>Cam</v>
      </c>
      <c r="AB2832" s="1082" t="str">
        <f t="shared" si="1129"/>
        <v>quả</v>
      </c>
      <c r="AC2832" s="1083">
        <f t="shared" si="1129"/>
        <v>10</v>
      </c>
      <c r="AD2832" s="1089">
        <f t="shared" si="1129"/>
        <v>10</v>
      </c>
      <c r="AE2832" s="1071">
        <f t="shared" si="1143"/>
        <v>0</v>
      </c>
      <c r="AF2832" s="1071">
        <f t="shared" si="1143"/>
        <v>0</v>
      </c>
      <c r="AG2832" s="1071">
        <f t="shared" si="1143"/>
        <v>0</v>
      </c>
      <c r="AH2832" s="1071">
        <f t="shared" si="1143"/>
        <v>0</v>
      </c>
      <c r="AI2832" s="1060">
        <f t="shared" si="1130"/>
        <v>0</v>
      </c>
      <c r="AJ2832" s="1102">
        <f t="shared" si="1139"/>
        <v>0</v>
      </c>
      <c r="AK2832" s="1102">
        <f t="shared" si="1139"/>
        <v>0</v>
      </c>
      <c r="AL2832" s="1102">
        <f t="shared" si="1139"/>
        <v>40</v>
      </c>
      <c r="AM2832" s="1102">
        <f t="shared" si="1140"/>
        <v>0</v>
      </c>
      <c r="AN2832" s="1085">
        <f t="shared" si="1141"/>
        <v>400</v>
      </c>
      <c r="AO2832" s="1061">
        <f t="shared" si="1127"/>
        <v>0</v>
      </c>
      <c r="AP2832" s="1061">
        <f t="shared" si="1127"/>
        <v>0</v>
      </c>
      <c r="AQ2832" s="1061">
        <f t="shared" si="1127"/>
        <v>40</v>
      </c>
      <c r="AR2832" s="1061">
        <f t="shared" si="1127"/>
        <v>0</v>
      </c>
      <c r="AS2832" s="1061">
        <f t="shared" si="1127"/>
        <v>400</v>
      </c>
      <c r="AT2832" s="850">
        <f t="shared" si="1133"/>
        <v>0</v>
      </c>
      <c r="AU2832" s="929" t="s">
        <v>811</v>
      </c>
      <c r="AV2832" s="930"/>
      <c r="AW2832" s="1504">
        <f>SUM(AX2833:AX2835)</f>
        <v>0.74</v>
      </c>
      <c r="AX2832" s="1504"/>
      <c r="AY2832" s="930"/>
      <c r="AZ2832" s="862" t="s">
        <v>70</v>
      </c>
    </row>
    <row r="2833" spans="1:52" ht="13.5" customHeight="1">
      <c r="A2833" s="838">
        <f t="shared" si="1131"/>
        <v>40</v>
      </c>
      <c r="B2833" s="1045" t="s">
        <v>78</v>
      </c>
      <c r="C2833" s="817" t="s">
        <v>66</v>
      </c>
      <c r="D2833" s="839">
        <v>10</v>
      </c>
      <c r="E2833" s="921">
        <v>7</v>
      </c>
      <c r="F2833" s="1061"/>
      <c r="G2833" s="1086"/>
      <c r="H2833" s="1063"/>
      <c r="I2833" s="1077"/>
      <c r="J2833" s="1060">
        <f t="shared" si="1122"/>
        <v>0</v>
      </c>
      <c r="K2833" s="1061"/>
      <c r="L2833" s="1061"/>
      <c r="M2833" s="1063"/>
      <c r="N2833" s="1063"/>
      <c r="O2833" s="1060">
        <f t="shared" si="1137"/>
        <v>0</v>
      </c>
      <c r="P2833" s="1093"/>
      <c r="Q2833" s="1061"/>
      <c r="R2833" s="1100">
        <v>32</v>
      </c>
      <c r="S2833" s="1063"/>
      <c r="T2833" s="1079">
        <f t="shared" si="1123"/>
        <v>224</v>
      </c>
      <c r="U2833" s="1061">
        <f t="shared" si="1142"/>
        <v>0</v>
      </c>
      <c r="V2833" s="1061">
        <f t="shared" si="1135"/>
        <v>0</v>
      </c>
      <c r="W2833" s="1063">
        <f t="shared" si="1135"/>
        <v>32</v>
      </c>
      <c r="X2833" s="1063">
        <f t="shared" si="1135"/>
        <v>0</v>
      </c>
      <c r="Y2833" s="1060">
        <f>SUM(J2833,O2833,T2833)</f>
        <v>224</v>
      </c>
      <c r="Z2833" s="1080">
        <f t="shared" si="1132"/>
        <v>40</v>
      </c>
      <c r="AA2833" s="1126" t="str">
        <f t="shared" si="1129"/>
        <v>Bí xanh</v>
      </c>
      <c r="AB2833" s="1082" t="str">
        <f t="shared" si="1129"/>
        <v>kg</v>
      </c>
      <c r="AC2833" s="1083">
        <f t="shared" si="1129"/>
        <v>10</v>
      </c>
      <c r="AD2833" s="1089">
        <f t="shared" si="1129"/>
        <v>7</v>
      </c>
      <c r="AE2833" s="1071">
        <f t="shared" si="1143"/>
        <v>0</v>
      </c>
      <c r="AF2833" s="1071">
        <f t="shared" si="1143"/>
        <v>0</v>
      </c>
      <c r="AG2833" s="1071">
        <f t="shared" si="1143"/>
        <v>0</v>
      </c>
      <c r="AH2833" s="1071">
        <f t="shared" si="1143"/>
        <v>0</v>
      </c>
      <c r="AI2833" s="1060">
        <f t="shared" si="1130"/>
        <v>0</v>
      </c>
      <c r="AJ2833" s="1102">
        <f t="shared" si="1139"/>
        <v>0</v>
      </c>
      <c r="AK2833" s="1102">
        <f t="shared" si="1139"/>
        <v>0</v>
      </c>
      <c r="AL2833" s="1102">
        <f t="shared" si="1139"/>
        <v>32</v>
      </c>
      <c r="AM2833" s="1102">
        <f t="shared" si="1140"/>
        <v>0</v>
      </c>
      <c r="AN2833" s="1085">
        <f t="shared" si="1141"/>
        <v>224</v>
      </c>
      <c r="AO2833" s="1061">
        <f t="shared" si="1127"/>
        <v>0</v>
      </c>
      <c r="AP2833" s="1061">
        <f t="shared" si="1127"/>
        <v>0</v>
      </c>
      <c r="AQ2833" s="1061">
        <f t="shared" si="1127"/>
        <v>32</v>
      </c>
      <c r="AR2833" s="1061">
        <f t="shared" si="1127"/>
        <v>0</v>
      </c>
      <c r="AS2833" s="1061">
        <f t="shared" si="1127"/>
        <v>224</v>
      </c>
      <c r="AT2833" s="850">
        <f t="shared" si="1133"/>
        <v>96</v>
      </c>
      <c r="AU2833" s="932" t="s">
        <v>856</v>
      </c>
      <c r="AV2833" s="933">
        <f>AV2797</f>
        <v>61</v>
      </c>
      <c r="AW2833" s="934" t="s">
        <v>27</v>
      </c>
      <c r="AX2833" s="935">
        <v>0.16</v>
      </c>
      <c r="AY2833" s="936" t="s">
        <v>29</v>
      </c>
      <c r="AZ2833" s="937">
        <f>AV2833*AX2833</f>
        <v>9.76</v>
      </c>
    </row>
    <row r="2834" spans="1:52" ht="13.5" customHeight="1">
      <c r="A2834" s="838">
        <f t="shared" si="1131"/>
        <v>41</v>
      </c>
      <c r="B2834" s="1045" t="s">
        <v>17</v>
      </c>
      <c r="C2834" s="817" t="s">
        <v>66</v>
      </c>
      <c r="D2834" s="938">
        <v>5</v>
      </c>
      <c r="E2834" s="1133">
        <v>4</v>
      </c>
      <c r="F2834" s="1061"/>
      <c r="G2834" s="1120"/>
      <c r="H2834" s="1063"/>
      <c r="I2834" s="1077"/>
      <c r="J2834" s="1060">
        <f t="shared" si="1122"/>
        <v>0</v>
      </c>
      <c r="K2834" s="1061"/>
      <c r="L2834" s="1071"/>
      <c r="M2834" s="1063">
        <v>30</v>
      </c>
      <c r="N2834" s="1063"/>
      <c r="O2834" s="1060">
        <f t="shared" si="1137"/>
        <v>120</v>
      </c>
      <c r="P2834" s="1078"/>
      <c r="Q2834" s="1071"/>
      <c r="R2834" s="1131"/>
      <c r="S2834" s="1063"/>
      <c r="T2834" s="1079">
        <f t="shared" si="1123"/>
        <v>0</v>
      </c>
      <c r="U2834" s="1061">
        <f t="shared" si="1142"/>
        <v>0</v>
      </c>
      <c r="V2834" s="1071">
        <f t="shared" si="1135"/>
        <v>0</v>
      </c>
      <c r="W2834" s="1063">
        <f t="shared" si="1135"/>
        <v>30</v>
      </c>
      <c r="X2834" s="1063">
        <f t="shared" si="1135"/>
        <v>0</v>
      </c>
      <c r="Y2834" s="1060">
        <f t="shared" si="1135"/>
        <v>120</v>
      </c>
      <c r="Z2834" s="1080">
        <f t="shared" si="1132"/>
        <v>41</v>
      </c>
      <c r="AA2834" s="1126" t="str">
        <f t="shared" si="1129"/>
        <v>Rau muống</v>
      </c>
      <c r="AB2834" s="1082" t="str">
        <f t="shared" si="1129"/>
        <v>kg</v>
      </c>
      <c r="AC2834" s="1083">
        <f t="shared" si="1129"/>
        <v>5</v>
      </c>
      <c r="AD2834" s="1089">
        <f t="shared" si="1129"/>
        <v>4</v>
      </c>
      <c r="AE2834" s="1071">
        <f t="shared" si="1143"/>
        <v>0</v>
      </c>
      <c r="AF2834" s="1071">
        <f t="shared" si="1143"/>
        <v>0</v>
      </c>
      <c r="AG2834" s="1071">
        <f t="shared" si="1143"/>
        <v>0</v>
      </c>
      <c r="AH2834" s="1071">
        <f t="shared" si="1143"/>
        <v>0</v>
      </c>
      <c r="AI2834" s="1060">
        <f t="shared" si="1130"/>
        <v>0</v>
      </c>
      <c r="AJ2834" s="1102">
        <f t="shared" si="1139"/>
        <v>0</v>
      </c>
      <c r="AK2834" s="1102">
        <f t="shared" si="1139"/>
        <v>0</v>
      </c>
      <c r="AL2834" s="1102">
        <f t="shared" si="1139"/>
        <v>30</v>
      </c>
      <c r="AM2834" s="1102">
        <f t="shared" si="1140"/>
        <v>0</v>
      </c>
      <c r="AN2834" s="1085">
        <f t="shared" si="1141"/>
        <v>120</v>
      </c>
      <c r="AO2834" s="1061">
        <f t="shared" si="1127"/>
        <v>0</v>
      </c>
      <c r="AP2834" s="1061">
        <f t="shared" si="1127"/>
        <v>0</v>
      </c>
      <c r="AQ2834" s="1061">
        <f t="shared" si="1127"/>
        <v>30</v>
      </c>
      <c r="AR2834" s="1061">
        <f t="shared" si="1127"/>
        <v>0</v>
      </c>
      <c r="AS2834" s="1061">
        <f t="shared" si="1127"/>
        <v>120</v>
      </c>
      <c r="AT2834" s="850">
        <f t="shared" si="1133"/>
        <v>30</v>
      </c>
      <c r="AU2834" s="932" t="s">
        <v>857</v>
      </c>
      <c r="AV2834" s="933">
        <f t="shared" ref="AV2834:AV2839" si="1144">AV2798</f>
        <v>61</v>
      </c>
      <c r="AW2834" s="934" t="s">
        <v>27</v>
      </c>
      <c r="AX2834" s="935">
        <v>0.28999999999999998</v>
      </c>
      <c r="AY2834" s="936" t="s">
        <v>29</v>
      </c>
      <c r="AZ2834" s="937">
        <f>AV2834*AX2834</f>
        <v>17.689999999999998</v>
      </c>
    </row>
    <row r="2835" spans="1:52" ht="13.5" customHeight="1">
      <c r="A2835" s="838">
        <f t="shared" si="1131"/>
        <v>42</v>
      </c>
      <c r="B2835" s="1045" t="s">
        <v>478</v>
      </c>
      <c r="C2835" s="817" t="s">
        <v>66</v>
      </c>
      <c r="D2835" s="839">
        <v>12</v>
      </c>
      <c r="E2835" s="921">
        <v>12</v>
      </c>
      <c r="F2835" s="1071"/>
      <c r="G2835" s="1086"/>
      <c r="H2835" s="1063">
        <v>18</v>
      </c>
      <c r="I2835" s="1077"/>
      <c r="J2835" s="1060">
        <f t="shared" si="1122"/>
        <v>216</v>
      </c>
      <c r="K2835" s="1061"/>
      <c r="L2835" s="1061"/>
      <c r="M2835" s="1134"/>
      <c r="N2835" s="1063"/>
      <c r="O2835" s="1060">
        <f t="shared" si="1137"/>
        <v>0</v>
      </c>
      <c r="P2835" s="1093"/>
      <c r="Q2835" s="1061"/>
      <c r="R2835" s="1100"/>
      <c r="S2835" s="1063"/>
      <c r="T2835" s="1079">
        <f t="shared" si="1123"/>
        <v>0</v>
      </c>
      <c r="U2835" s="1061">
        <f t="shared" si="1142"/>
        <v>0</v>
      </c>
      <c r="V2835" s="1061">
        <f t="shared" si="1135"/>
        <v>0</v>
      </c>
      <c r="W2835" s="1063">
        <f t="shared" si="1135"/>
        <v>18</v>
      </c>
      <c r="X2835" s="1063">
        <f t="shared" si="1135"/>
        <v>0</v>
      </c>
      <c r="Y2835" s="1060">
        <f t="shared" si="1135"/>
        <v>216</v>
      </c>
      <c r="Z2835" s="1080">
        <f t="shared" si="1132"/>
        <v>42</v>
      </c>
      <c r="AA2835" s="1126" t="str">
        <f t="shared" si="1129"/>
        <v>Dưa cải</v>
      </c>
      <c r="AB2835" s="1082" t="str">
        <f t="shared" si="1129"/>
        <v>kg</v>
      </c>
      <c r="AC2835" s="1083">
        <f t="shared" si="1129"/>
        <v>12</v>
      </c>
      <c r="AD2835" s="1089">
        <f t="shared" si="1129"/>
        <v>12</v>
      </c>
      <c r="AE2835" s="1071">
        <f t="shared" si="1143"/>
        <v>0</v>
      </c>
      <c r="AF2835" s="1071">
        <f t="shared" si="1143"/>
        <v>0</v>
      </c>
      <c r="AG2835" s="1071">
        <f t="shared" si="1143"/>
        <v>0</v>
      </c>
      <c r="AH2835" s="1071">
        <f t="shared" si="1143"/>
        <v>0</v>
      </c>
      <c r="AI2835" s="1060">
        <f t="shared" si="1130"/>
        <v>0</v>
      </c>
      <c r="AJ2835" s="1102">
        <f t="shared" si="1139"/>
        <v>0</v>
      </c>
      <c r="AK2835" s="1102">
        <f t="shared" si="1139"/>
        <v>0</v>
      </c>
      <c r="AL2835" s="1102">
        <f t="shared" si="1139"/>
        <v>18</v>
      </c>
      <c r="AM2835" s="1102">
        <f t="shared" si="1140"/>
        <v>0</v>
      </c>
      <c r="AN2835" s="1085">
        <f t="shared" si="1141"/>
        <v>216</v>
      </c>
      <c r="AO2835" s="1061">
        <f t="shared" si="1127"/>
        <v>0</v>
      </c>
      <c r="AP2835" s="1061">
        <f t="shared" si="1127"/>
        <v>0</v>
      </c>
      <c r="AQ2835" s="1061">
        <f t="shared" si="1127"/>
        <v>18</v>
      </c>
      <c r="AR2835" s="1061">
        <f t="shared" si="1127"/>
        <v>0</v>
      </c>
      <c r="AS2835" s="1061">
        <f t="shared" si="1127"/>
        <v>216</v>
      </c>
      <c r="AT2835" s="850">
        <f t="shared" si="1133"/>
        <v>0</v>
      </c>
      <c r="AU2835" s="932" t="s">
        <v>858</v>
      </c>
      <c r="AV2835" s="933">
        <f t="shared" si="1144"/>
        <v>61</v>
      </c>
      <c r="AW2835" s="934" t="s">
        <v>27</v>
      </c>
      <c r="AX2835" s="935">
        <v>0.28999999999999998</v>
      </c>
      <c r="AY2835" s="936" t="s">
        <v>29</v>
      </c>
      <c r="AZ2835" s="937">
        <f>AV2835*AX2835</f>
        <v>17.689999999999998</v>
      </c>
    </row>
    <row r="2836" spans="1:52" ht="13.5" customHeight="1">
      <c r="A2836" s="838">
        <f t="shared" si="1131"/>
        <v>43</v>
      </c>
      <c r="B2836" s="1046" t="s">
        <v>60</v>
      </c>
      <c r="C2836" s="817" t="s">
        <v>66</v>
      </c>
      <c r="D2836" s="924">
        <v>20</v>
      </c>
      <c r="E2836" s="1114">
        <v>20</v>
      </c>
      <c r="F2836" s="1065"/>
      <c r="G2836" s="1090"/>
      <c r="H2836" s="1063">
        <v>0.5</v>
      </c>
      <c r="I2836" s="1077"/>
      <c r="J2836" s="1060">
        <f t="shared" si="1122"/>
        <v>10</v>
      </c>
      <c r="K2836" s="1103"/>
      <c r="L2836" s="1071"/>
      <c r="M2836" s="1135">
        <v>1</v>
      </c>
      <c r="N2836" s="1063"/>
      <c r="O2836" s="1060">
        <f t="shared" si="1137"/>
        <v>20</v>
      </c>
      <c r="P2836" s="1122"/>
      <c r="Q2836" s="1071"/>
      <c r="R2836" s="1100">
        <v>1</v>
      </c>
      <c r="S2836" s="1063"/>
      <c r="T2836" s="1079">
        <f t="shared" si="1123"/>
        <v>20</v>
      </c>
      <c r="U2836" s="1103">
        <f t="shared" si="1142"/>
        <v>0</v>
      </c>
      <c r="V2836" s="1071">
        <f t="shared" si="1135"/>
        <v>0</v>
      </c>
      <c r="W2836" s="1063">
        <f t="shared" si="1135"/>
        <v>2.5</v>
      </c>
      <c r="X2836" s="1063">
        <f t="shared" si="1135"/>
        <v>0</v>
      </c>
      <c r="Y2836" s="1060">
        <f t="shared" si="1135"/>
        <v>50</v>
      </c>
      <c r="Z2836" s="1080">
        <f t="shared" si="1132"/>
        <v>43</v>
      </c>
      <c r="AA2836" s="1126" t="str">
        <f t="shared" si="1129"/>
        <v>Cà chua</v>
      </c>
      <c r="AB2836" s="1082" t="str">
        <f t="shared" si="1129"/>
        <v>kg</v>
      </c>
      <c r="AC2836" s="1083">
        <f t="shared" si="1129"/>
        <v>20</v>
      </c>
      <c r="AD2836" s="1089">
        <f t="shared" si="1129"/>
        <v>20</v>
      </c>
      <c r="AE2836" s="1071">
        <f t="shared" si="1143"/>
        <v>0</v>
      </c>
      <c r="AF2836" s="1071">
        <f t="shared" si="1143"/>
        <v>0</v>
      </c>
      <c r="AG2836" s="1071">
        <f t="shared" si="1143"/>
        <v>0</v>
      </c>
      <c r="AH2836" s="1071">
        <f t="shared" si="1143"/>
        <v>0</v>
      </c>
      <c r="AI2836" s="1060">
        <f t="shared" si="1130"/>
        <v>0</v>
      </c>
      <c r="AJ2836" s="1102">
        <f t="shared" si="1139"/>
        <v>0</v>
      </c>
      <c r="AK2836" s="1102">
        <f t="shared" si="1139"/>
        <v>0</v>
      </c>
      <c r="AL2836" s="1102">
        <f t="shared" si="1139"/>
        <v>2.5</v>
      </c>
      <c r="AM2836" s="1102">
        <f t="shared" si="1140"/>
        <v>0</v>
      </c>
      <c r="AN2836" s="1085">
        <f t="shared" si="1141"/>
        <v>50</v>
      </c>
      <c r="AO2836" s="1061">
        <f t="shared" si="1127"/>
        <v>0</v>
      </c>
      <c r="AP2836" s="1061">
        <f t="shared" si="1127"/>
        <v>0</v>
      </c>
      <c r="AQ2836" s="1061">
        <f t="shared" si="1127"/>
        <v>2.5</v>
      </c>
      <c r="AR2836" s="1061">
        <f t="shared" si="1127"/>
        <v>0</v>
      </c>
      <c r="AS2836" s="1061">
        <f t="shared" si="1127"/>
        <v>50</v>
      </c>
      <c r="AT2836" s="850">
        <f t="shared" si="1133"/>
        <v>0</v>
      </c>
      <c r="AU2836" s="929" t="s">
        <v>811</v>
      </c>
      <c r="AV2836" s="933"/>
      <c r="AW2836" s="1504">
        <f>SUM(AX2837:AX2839)</f>
        <v>0.68</v>
      </c>
      <c r="AX2836" s="1504"/>
      <c r="AY2836" s="930"/>
      <c r="AZ2836" s="941" t="s">
        <v>70</v>
      </c>
    </row>
    <row r="2837" spans="1:52" ht="13.5" customHeight="1">
      <c r="A2837" s="838">
        <f t="shared" si="1131"/>
        <v>44</v>
      </c>
      <c r="B2837" s="1045" t="s">
        <v>61</v>
      </c>
      <c r="C2837" s="817" t="s">
        <v>66</v>
      </c>
      <c r="D2837" s="924">
        <v>20</v>
      </c>
      <c r="E2837" s="1114">
        <v>20</v>
      </c>
      <c r="F2837" s="1061"/>
      <c r="G2837" s="1120"/>
      <c r="H2837" s="1063">
        <v>0.4</v>
      </c>
      <c r="I2837" s="1077"/>
      <c r="J2837" s="1060">
        <f t="shared" si="1122"/>
        <v>8</v>
      </c>
      <c r="K2837" s="1136"/>
      <c r="L2837" s="1071"/>
      <c r="M2837" s="1063">
        <v>0.6</v>
      </c>
      <c r="N2837" s="1063"/>
      <c r="O2837" s="1060">
        <f t="shared" si="1137"/>
        <v>12</v>
      </c>
      <c r="P2837" s="1122"/>
      <c r="Q2837" s="1071"/>
      <c r="R2837" s="1131">
        <v>0.6</v>
      </c>
      <c r="S2837" s="1063"/>
      <c r="T2837" s="1079">
        <f t="shared" ref="T2837:T2845" si="1145">SUM(P2837:S2837)*$E2837</f>
        <v>12</v>
      </c>
      <c r="U2837" s="1061">
        <f t="shared" si="1142"/>
        <v>0</v>
      </c>
      <c r="V2837" s="1071">
        <f t="shared" si="1135"/>
        <v>0</v>
      </c>
      <c r="W2837" s="1063">
        <f t="shared" si="1135"/>
        <v>1.6</v>
      </c>
      <c r="X2837" s="1063">
        <f t="shared" si="1135"/>
        <v>0</v>
      </c>
      <c r="Y2837" s="1060">
        <f t="shared" si="1135"/>
        <v>32</v>
      </c>
      <c r="Z2837" s="1080">
        <f t="shared" si="1132"/>
        <v>44</v>
      </c>
      <c r="AA2837" s="1126" t="str">
        <f t="shared" si="1129"/>
        <v>Hành lá</v>
      </c>
      <c r="AB2837" s="1082" t="str">
        <f t="shared" si="1129"/>
        <v>kg</v>
      </c>
      <c r="AC2837" s="1083">
        <f t="shared" si="1129"/>
        <v>20</v>
      </c>
      <c r="AD2837" s="1089">
        <f t="shared" si="1129"/>
        <v>20</v>
      </c>
      <c r="AE2837" s="1071">
        <f t="shared" si="1143"/>
        <v>0</v>
      </c>
      <c r="AF2837" s="1071">
        <f t="shared" si="1143"/>
        <v>0</v>
      </c>
      <c r="AG2837" s="1071">
        <f t="shared" si="1143"/>
        <v>0</v>
      </c>
      <c r="AH2837" s="1071">
        <f t="shared" si="1143"/>
        <v>0</v>
      </c>
      <c r="AI2837" s="1060">
        <f t="shared" si="1130"/>
        <v>0</v>
      </c>
      <c r="AJ2837" s="1102">
        <f t="shared" si="1139"/>
        <v>0</v>
      </c>
      <c r="AK2837" s="1102">
        <f t="shared" si="1139"/>
        <v>0</v>
      </c>
      <c r="AL2837" s="1102">
        <f t="shared" si="1139"/>
        <v>1.6</v>
      </c>
      <c r="AM2837" s="1102">
        <f t="shared" si="1140"/>
        <v>0</v>
      </c>
      <c r="AN2837" s="1085">
        <f t="shared" si="1141"/>
        <v>32</v>
      </c>
      <c r="AO2837" s="1061">
        <f t="shared" si="1127"/>
        <v>0</v>
      </c>
      <c r="AP2837" s="1061">
        <f t="shared" si="1127"/>
        <v>0</v>
      </c>
      <c r="AQ2837" s="1061">
        <f t="shared" si="1127"/>
        <v>1.6</v>
      </c>
      <c r="AR2837" s="1061">
        <f t="shared" si="1127"/>
        <v>0</v>
      </c>
      <c r="AS2837" s="1061">
        <f t="shared" si="1127"/>
        <v>32</v>
      </c>
      <c r="AT2837" s="850">
        <f t="shared" si="1133"/>
        <v>0</v>
      </c>
      <c r="AU2837" s="932" t="s">
        <v>856</v>
      </c>
      <c r="AV2837" s="933">
        <f t="shared" si="1144"/>
        <v>129</v>
      </c>
      <c r="AW2837" s="934" t="s">
        <v>27</v>
      </c>
      <c r="AX2837" s="935">
        <v>0.16</v>
      </c>
      <c r="AY2837" s="936" t="s">
        <v>29</v>
      </c>
      <c r="AZ2837" s="937">
        <f>AV2837*AX2837</f>
        <v>20.64</v>
      </c>
    </row>
    <row r="2838" spans="1:52" ht="13.5" customHeight="1">
      <c r="A2838" s="838">
        <f t="shared" si="1131"/>
        <v>45</v>
      </c>
      <c r="B2838" s="1047" t="s">
        <v>160</v>
      </c>
      <c r="C2838" s="817" t="s">
        <v>66</v>
      </c>
      <c r="D2838" s="924">
        <v>14</v>
      </c>
      <c r="E2838" s="1114">
        <v>12</v>
      </c>
      <c r="F2838" s="1071"/>
      <c r="G2838" s="1086"/>
      <c r="H2838" s="1063"/>
      <c r="I2838" s="1077"/>
      <c r="J2838" s="1060">
        <f t="shared" si="1122"/>
        <v>0</v>
      </c>
      <c r="K2838" s="1103"/>
      <c r="L2838" s="1137"/>
      <c r="M2838" s="1135">
        <v>1</v>
      </c>
      <c r="N2838" s="1063"/>
      <c r="O2838" s="1060">
        <f t="shared" si="1137"/>
        <v>12</v>
      </c>
      <c r="P2838" s="1103"/>
      <c r="Q2838" s="1071"/>
      <c r="R2838" s="1062">
        <v>3</v>
      </c>
      <c r="S2838" s="1063"/>
      <c r="T2838" s="1079">
        <f t="shared" si="1145"/>
        <v>36</v>
      </c>
      <c r="U2838" s="1061">
        <f t="shared" si="1142"/>
        <v>0</v>
      </c>
      <c r="V2838" s="1061">
        <f t="shared" si="1135"/>
        <v>0</v>
      </c>
      <c r="W2838" s="1063">
        <f t="shared" si="1135"/>
        <v>4</v>
      </c>
      <c r="X2838" s="1063">
        <f t="shared" si="1135"/>
        <v>0</v>
      </c>
      <c r="Y2838" s="1060">
        <f t="shared" si="1135"/>
        <v>48</v>
      </c>
      <c r="Z2838" s="1080">
        <f t="shared" si="1132"/>
        <v>45</v>
      </c>
      <c r="AA2838" s="1126" t="str">
        <f t="shared" si="1129"/>
        <v>Giá đậu</v>
      </c>
      <c r="AB2838" s="1082" t="str">
        <f t="shared" si="1129"/>
        <v>kg</v>
      </c>
      <c r="AC2838" s="1083">
        <f t="shared" si="1129"/>
        <v>14</v>
      </c>
      <c r="AD2838" s="1089">
        <f t="shared" si="1129"/>
        <v>12</v>
      </c>
      <c r="AE2838" s="1071">
        <f t="shared" si="1143"/>
        <v>0</v>
      </c>
      <c r="AF2838" s="1071">
        <f t="shared" si="1143"/>
        <v>0</v>
      </c>
      <c r="AG2838" s="1071">
        <f t="shared" si="1143"/>
        <v>0</v>
      </c>
      <c r="AH2838" s="1071">
        <f t="shared" si="1143"/>
        <v>0</v>
      </c>
      <c r="AI2838" s="1060">
        <f t="shared" si="1130"/>
        <v>0</v>
      </c>
      <c r="AJ2838" s="1102">
        <f t="shared" si="1139"/>
        <v>0</v>
      </c>
      <c r="AK2838" s="1102">
        <f t="shared" si="1139"/>
        <v>0</v>
      </c>
      <c r="AL2838" s="1102">
        <f t="shared" si="1139"/>
        <v>4</v>
      </c>
      <c r="AM2838" s="1102">
        <f t="shared" si="1140"/>
        <v>0</v>
      </c>
      <c r="AN2838" s="1085">
        <f t="shared" si="1141"/>
        <v>48</v>
      </c>
      <c r="AO2838" s="1061">
        <f t="shared" si="1127"/>
        <v>0</v>
      </c>
      <c r="AP2838" s="1061">
        <f t="shared" si="1127"/>
        <v>0</v>
      </c>
      <c r="AQ2838" s="1061">
        <f t="shared" si="1127"/>
        <v>4</v>
      </c>
      <c r="AR2838" s="1061">
        <f t="shared" si="1127"/>
        <v>0</v>
      </c>
      <c r="AS2838" s="1061">
        <f t="shared" si="1127"/>
        <v>48</v>
      </c>
      <c r="AT2838" s="850">
        <f t="shared" si="1133"/>
        <v>8</v>
      </c>
      <c r="AU2838" s="932" t="s">
        <v>857</v>
      </c>
      <c r="AV2838" s="933">
        <f t="shared" si="1144"/>
        <v>129</v>
      </c>
      <c r="AW2838" s="934" t="s">
        <v>27</v>
      </c>
      <c r="AX2838" s="935">
        <v>0.26</v>
      </c>
      <c r="AY2838" s="944" t="s">
        <v>29</v>
      </c>
      <c r="AZ2838" s="937">
        <f>AV2838*AX2838</f>
        <v>33.54</v>
      </c>
    </row>
    <row r="2839" spans="1:52" ht="13.5" customHeight="1">
      <c r="A2839" s="838">
        <f t="shared" si="1131"/>
        <v>46</v>
      </c>
      <c r="B2839" s="1046" t="s">
        <v>161</v>
      </c>
      <c r="C2839" s="896" t="s">
        <v>389</v>
      </c>
      <c r="D2839" s="897">
        <v>13</v>
      </c>
      <c r="E2839" s="1114">
        <v>13</v>
      </c>
      <c r="F2839" s="1106"/>
      <c r="G2839" s="1086"/>
      <c r="H2839" s="1107"/>
      <c r="I2839" s="1077"/>
      <c r="J2839" s="1060">
        <f t="shared" si="1122"/>
        <v>0</v>
      </c>
      <c r="K2839" s="1071"/>
      <c r="L2839" s="1071"/>
      <c r="M2839" s="1135">
        <v>4</v>
      </c>
      <c r="N2839" s="1063"/>
      <c r="O2839" s="1060">
        <f t="shared" si="1137"/>
        <v>52</v>
      </c>
      <c r="P2839" s="1138"/>
      <c r="Q2839" s="1071"/>
      <c r="R2839" s="1139"/>
      <c r="S2839" s="1063"/>
      <c r="T2839" s="1079">
        <f t="shared" si="1145"/>
        <v>0</v>
      </c>
      <c r="U2839" s="1061">
        <f t="shared" si="1142"/>
        <v>0</v>
      </c>
      <c r="V2839" s="1061">
        <f t="shared" si="1135"/>
        <v>0</v>
      </c>
      <c r="W2839" s="1063">
        <f t="shared" si="1135"/>
        <v>4</v>
      </c>
      <c r="X2839" s="1063">
        <f t="shared" si="1135"/>
        <v>0</v>
      </c>
      <c r="Y2839" s="1060">
        <f t="shared" si="1135"/>
        <v>52</v>
      </c>
      <c r="Z2839" s="1080">
        <f t="shared" si="1132"/>
        <v>46</v>
      </c>
      <c r="AA2839" s="1126" t="str">
        <f t="shared" si="1129"/>
        <v>Rau sống</v>
      </c>
      <c r="AB2839" s="1082" t="str">
        <f t="shared" si="1129"/>
        <v>lít</v>
      </c>
      <c r="AC2839" s="1083">
        <f t="shared" si="1129"/>
        <v>13</v>
      </c>
      <c r="AD2839" s="1089">
        <f t="shared" si="1129"/>
        <v>13</v>
      </c>
      <c r="AE2839" s="1071">
        <f t="shared" si="1143"/>
        <v>0</v>
      </c>
      <c r="AF2839" s="1071">
        <f t="shared" si="1143"/>
        <v>0</v>
      </c>
      <c r="AG2839" s="1071">
        <f t="shared" si="1143"/>
        <v>0</v>
      </c>
      <c r="AH2839" s="1071">
        <f t="shared" si="1143"/>
        <v>0</v>
      </c>
      <c r="AI2839" s="1060">
        <f t="shared" si="1130"/>
        <v>0</v>
      </c>
      <c r="AJ2839" s="1102">
        <f t="shared" si="1139"/>
        <v>0</v>
      </c>
      <c r="AK2839" s="1102">
        <f t="shared" si="1139"/>
        <v>0</v>
      </c>
      <c r="AL2839" s="1102">
        <f t="shared" si="1139"/>
        <v>4</v>
      </c>
      <c r="AM2839" s="1102">
        <f t="shared" si="1140"/>
        <v>0</v>
      </c>
      <c r="AN2839" s="1085">
        <f t="shared" si="1141"/>
        <v>52</v>
      </c>
      <c r="AO2839" s="1061">
        <f t="shared" si="1127"/>
        <v>0</v>
      </c>
      <c r="AP2839" s="1061">
        <f t="shared" si="1127"/>
        <v>0</v>
      </c>
      <c r="AQ2839" s="1061">
        <f t="shared" si="1127"/>
        <v>4</v>
      </c>
      <c r="AR2839" s="1061">
        <f t="shared" si="1127"/>
        <v>0</v>
      </c>
      <c r="AS2839" s="1061">
        <f t="shared" si="1127"/>
        <v>52</v>
      </c>
      <c r="AT2839" s="850">
        <f t="shared" si="1133"/>
        <v>0</v>
      </c>
      <c r="AU2839" s="932" t="s">
        <v>858</v>
      </c>
      <c r="AV2839" s="933">
        <f t="shared" si="1144"/>
        <v>129</v>
      </c>
      <c r="AW2839" s="934" t="s">
        <v>27</v>
      </c>
      <c r="AX2839" s="1048">
        <v>0.26</v>
      </c>
      <c r="AY2839" s="944" t="s">
        <v>29</v>
      </c>
      <c r="AZ2839" s="937">
        <f>AV2839*AX2839</f>
        <v>33.54</v>
      </c>
    </row>
    <row r="2840" spans="1:52" ht="13.5" customHeight="1">
      <c r="A2840" s="838">
        <f>IF(B2840&lt;&gt;"",MAX($A2839:$A2839)+1,"")</f>
        <v>47</v>
      </c>
      <c r="B2840" s="1046" t="s">
        <v>896</v>
      </c>
      <c r="C2840" s="844" t="s">
        <v>66</v>
      </c>
      <c r="D2840" s="907">
        <v>10</v>
      </c>
      <c r="E2840" s="1060">
        <v>10</v>
      </c>
      <c r="F2840" s="1140"/>
      <c r="G2840" s="1086"/>
      <c r="H2840" s="1091">
        <v>5</v>
      </c>
      <c r="I2840" s="1077"/>
      <c r="J2840" s="1060">
        <f t="shared" si="1122"/>
        <v>50</v>
      </c>
      <c r="K2840" s="1061"/>
      <c r="L2840" s="1061"/>
      <c r="M2840" s="1063"/>
      <c r="N2840" s="1063"/>
      <c r="O2840" s="1060">
        <f t="shared" si="1137"/>
        <v>0</v>
      </c>
      <c r="P2840" s="1061"/>
      <c r="Q2840" s="1061"/>
      <c r="R2840" s="1063">
        <v>5</v>
      </c>
      <c r="S2840" s="1063"/>
      <c r="T2840" s="1079">
        <f t="shared" si="1145"/>
        <v>50</v>
      </c>
      <c r="U2840" s="1061">
        <f t="shared" si="1142"/>
        <v>0</v>
      </c>
      <c r="V2840" s="1061">
        <f t="shared" si="1135"/>
        <v>0</v>
      </c>
      <c r="W2840" s="1063">
        <f t="shared" si="1135"/>
        <v>10</v>
      </c>
      <c r="X2840" s="1063">
        <f t="shared" si="1135"/>
        <v>0</v>
      </c>
      <c r="Y2840" s="1060">
        <f t="shared" si="1135"/>
        <v>100</v>
      </c>
      <c r="Z2840" s="1080">
        <f t="shared" si="1132"/>
        <v>47</v>
      </c>
      <c r="AA2840" s="1126" t="str">
        <f t="shared" si="1129"/>
        <v>Rau canh</v>
      </c>
      <c r="AB2840" s="1082" t="str">
        <f t="shared" si="1129"/>
        <v>kg</v>
      </c>
      <c r="AC2840" s="1083">
        <f t="shared" si="1129"/>
        <v>10</v>
      </c>
      <c r="AD2840" s="1089">
        <f t="shared" si="1129"/>
        <v>10</v>
      </c>
      <c r="AE2840" s="1071">
        <f t="shared" ref="AE2840:AH2847" si="1146">AE2759+AJ2759-AO2759</f>
        <v>0</v>
      </c>
      <c r="AF2840" s="1071">
        <f t="shared" si="1146"/>
        <v>0</v>
      </c>
      <c r="AG2840" s="1071">
        <f t="shared" si="1146"/>
        <v>0</v>
      </c>
      <c r="AH2840" s="1071">
        <f t="shared" si="1146"/>
        <v>0</v>
      </c>
      <c r="AI2840" s="1060">
        <f t="shared" si="1130"/>
        <v>0</v>
      </c>
      <c r="AJ2840" s="1102">
        <f t="shared" si="1139"/>
        <v>0</v>
      </c>
      <c r="AK2840" s="1102">
        <f t="shared" si="1139"/>
        <v>0</v>
      </c>
      <c r="AL2840" s="1102">
        <f t="shared" si="1139"/>
        <v>10</v>
      </c>
      <c r="AM2840" s="1102">
        <f t="shared" si="1140"/>
        <v>0</v>
      </c>
      <c r="AN2840" s="1085">
        <f t="shared" si="1141"/>
        <v>100</v>
      </c>
      <c r="AO2840" s="1061">
        <f t="shared" si="1127"/>
        <v>0</v>
      </c>
      <c r="AP2840" s="1061">
        <f t="shared" si="1127"/>
        <v>0</v>
      </c>
      <c r="AQ2840" s="1061">
        <f t="shared" si="1127"/>
        <v>10</v>
      </c>
      <c r="AR2840" s="1061">
        <f t="shared" si="1127"/>
        <v>0</v>
      </c>
      <c r="AS2840" s="1061">
        <f t="shared" si="1127"/>
        <v>100</v>
      </c>
      <c r="AT2840" s="850">
        <f t="shared" si="1133"/>
        <v>0</v>
      </c>
      <c r="AU2840" s="1146" t="s">
        <v>859</v>
      </c>
      <c r="AV2840" s="947"/>
      <c r="AW2840" s="947"/>
      <c r="AX2840" s="947"/>
      <c r="AY2840" s="947"/>
      <c r="AZ2840" s="937"/>
    </row>
    <row r="2841" spans="1:52" ht="13.5" customHeight="1">
      <c r="A2841" s="838">
        <f>IF(B2841&lt;&gt;"",MAX($A2840:$A2840)+1,"")</f>
        <v>48</v>
      </c>
      <c r="B2841" s="1046" t="s">
        <v>893</v>
      </c>
      <c r="C2841" s="844" t="s">
        <v>66</v>
      </c>
      <c r="D2841" s="907">
        <v>25</v>
      </c>
      <c r="E2841" s="1060">
        <v>25</v>
      </c>
      <c r="F2841" s="1140"/>
      <c r="G2841" s="1086"/>
      <c r="H2841" s="1091"/>
      <c r="I2841" s="1077"/>
      <c r="J2841" s="1060">
        <f>SUM(F2841:I2841)*$E2841</f>
        <v>0</v>
      </c>
      <c r="K2841" s="1061"/>
      <c r="L2841" s="1061"/>
      <c r="M2841" s="1063">
        <v>5</v>
      </c>
      <c r="N2841" s="1063"/>
      <c r="O2841" s="1060">
        <f t="shared" si="1137"/>
        <v>125</v>
      </c>
      <c r="P2841" s="1061"/>
      <c r="Q2841" s="1061"/>
      <c r="R2841" s="1063"/>
      <c r="S2841" s="1063"/>
      <c r="T2841" s="1079">
        <f t="shared" si="1145"/>
        <v>0</v>
      </c>
      <c r="U2841" s="1061">
        <f t="shared" si="1142"/>
        <v>0</v>
      </c>
      <c r="V2841" s="1061">
        <f t="shared" si="1135"/>
        <v>0</v>
      </c>
      <c r="W2841" s="1063">
        <f t="shared" si="1135"/>
        <v>5</v>
      </c>
      <c r="X2841" s="1063">
        <f t="shared" si="1135"/>
        <v>0</v>
      </c>
      <c r="Y2841" s="1060">
        <f t="shared" si="1135"/>
        <v>125</v>
      </c>
      <c r="Z2841" s="1080">
        <f t="shared" si="1132"/>
        <v>48</v>
      </c>
      <c r="AA2841" s="1126" t="str">
        <f t="shared" si="1129"/>
        <v>Măng</v>
      </c>
      <c r="AB2841" s="1082" t="str">
        <f t="shared" si="1129"/>
        <v>kg</v>
      </c>
      <c r="AC2841" s="1083">
        <f t="shared" si="1129"/>
        <v>25</v>
      </c>
      <c r="AD2841" s="1089">
        <f t="shared" si="1129"/>
        <v>25</v>
      </c>
      <c r="AE2841" s="1071">
        <f t="shared" si="1146"/>
        <v>0</v>
      </c>
      <c r="AF2841" s="1071">
        <f t="shared" si="1146"/>
        <v>0</v>
      </c>
      <c r="AG2841" s="1071">
        <f t="shared" si="1146"/>
        <v>0</v>
      </c>
      <c r="AH2841" s="1071">
        <f t="shared" si="1146"/>
        <v>0</v>
      </c>
      <c r="AI2841" s="1060">
        <f t="shared" si="1130"/>
        <v>0</v>
      </c>
      <c r="AJ2841" s="1102">
        <f t="shared" si="1139"/>
        <v>0</v>
      </c>
      <c r="AK2841" s="1102">
        <f t="shared" si="1139"/>
        <v>0</v>
      </c>
      <c r="AL2841" s="1102">
        <f t="shared" si="1139"/>
        <v>5</v>
      </c>
      <c r="AM2841" s="1102">
        <f t="shared" si="1140"/>
        <v>0</v>
      </c>
      <c r="AN2841" s="1085">
        <f t="shared" si="1141"/>
        <v>125</v>
      </c>
      <c r="AO2841" s="1061">
        <f t="shared" si="1127"/>
        <v>0</v>
      </c>
      <c r="AP2841" s="1061">
        <f t="shared" si="1127"/>
        <v>0</v>
      </c>
      <c r="AQ2841" s="1061">
        <f t="shared" si="1127"/>
        <v>5</v>
      </c>
      <c r="AR2841" s="1061">
        <f t="shared" si="1127"/>
        <v>0</v>
      </c>
      <c r="AS2841" s="1061">
        <f t="shared" si="1127"/>
        <v>125</v>
      </c>
      <c r="AT2841" s="850">
        <f t="shared" si="1133"/>
        <v>0</v>
      </c>
      <c r="AU2841" s="948"/>
      <c r="AV2841" s="934"/>
      <c r="AW2841" s="934"/>
      <c r="AX2841" s="935"/>
      <c r="AY2841" s="936" t="s">
        <v>29</v>
      </c>
      <c r="AZ2841" s="937">
        <f>AV2841*AX2841</f>
        <v>0</v>
      </c>
    </row>
    <row r="2842" spans="1:52" ht="13.5" customHeight="1">
      <c r="A2842" s="838">
        <f t="shared" ref="A2842:A2853" si="1147">IF(B2842&lt;&gt;"",MAX($A2840:$A2841)+1,"")</f>
        <v>49</v>
      </c>
      <c r="B2842" s="1046" t="s">
        <v>126</v>
      </c>
      <c r="C2842" s="844" t="s">
        <v>66</v>
      </c>
      <c r="D2842" s="949">
        <v>15</v>
      </c>
      <c r="E2842" s="1142">
        <v>15</v>
      </c>
      <c r="F2842" s="1140"/>
      <c r="G2842" s="1120"/>
      <c r="H2842" s="1077"/>
      <c r="I2842" s="1077"/>
      <c r="J2842" s="1060">
        <f>SUM(F2842:I2842)*$E2842</f>
        <v>0</v>
      </c>
      <c r="K2842" s="1103"/>
      <c r="L2842" s="1071"/>
      <c r="M2842" s="1062">
        <v>4</v>
      </c>
      <c r="N2842" s="1063"/>
      <c r="O2842" s="1060">
        <f t="shared" si="1137"/>
        <v>60</v>
      </c>
      <c r="P2842" s="1061"/>
      <c r="Q2842" s="1071"/>
      <c r="R2842" s="1062"/>
      <c r="S2842" s="1063"/>
      <c r="T2842" s="1079">
        <f t="shared" si="1145"/>
        <v>0</v>
      </c>
      <c r="U2842" s="1061">
        <f t="shared" si="1142"/>
        <v>0</v>
      </c>
      <c r="V2842" s="1061">
        <f t="shared" si="1135"/>
        <v>0</v>
      </c>
      <c r="W2842" s="1063">
        <f t="shared" si="1135"/>
        <v>4</v>
      </c>
      <c r="X2842" s="1063">
        <f t="shared" si="1135"/>
        <v>0</v>
      </c>
      <c r="Y2842" s="1060">
        <f t="shared" si="1135"/>
        <v>60</v>
      </c>
      <c r="Z2842" s="1080">
        <f t="shared" si="1132"/>
        <v>49</v>
      </c>
      <c r="AA2842" s="1126" t="str">
        <f t="shared" si="1129"/>
        <v>Mướp đắng</v>
      </c>
      <c r="AB2842" s="1082" t="str">
        <f t="shared" si="1129"/>
        <v>kg</v>
      </c>
      <c r="AC2842" s="1083">
        <f t="shared" si="1129"/>
        <v>15</v>
      </c>
      <c r="AD2842" s="1089">
        <f t="shared" si="1129"/>
        <v>15</v>
      </c>
      <c r="AE2842" s="1071">
        <f t="shared" si="1146"/>
        <v>0</v>
      </c>
      <c r="AF2842" s="1071">
        <f t="shared" si="1146"/>
        <v>0</v>
      </c>
      <c r="AG2842" s="1071">
        <f t="shared" si="1146"/>
        <v>0</v>
      </c>
      <c r="AH2842" s="1071">
        <f t="shared" si="1146"/>
        <v>0</v>
      </c>
      <c r="AI2842" s="1060">
        <f t="shared" si="1130"/>
        <v>0</v>
      </c>
      <c r="AJ2842" s="1102">
        <f t="shared" si="1139"/>
        <v>0</v>
      </c>
      <c r="AK2842" s="1102">
        <f t="shared" si="1139"/>
        <v>0</v>
      </c>
      <c r="AL2842" s="1102">
        <f t="shared" si="1139"/>
        <v>4</v>
      </c>
      <c r="AM2842" s="1102">
        <f t="shared" si="1140"/>
        <v>0</v>
      </c>
      <c r="AN2842" s="1085">
        <f t="shared" si="1141"/>
        <v>60</v>
      </c>
      <c r="AO2842" s="1061">
        <f t="shared" si="1127"/>
        <v>0</v>
      </c>
      <c r="AP2842" s="1061">
        <f t="shared" si="1127"/>
        <v>0</v>
      </c>
      <c r="AQ2842" s="1061">
        <f t="shared" si="1127"/>
        <v>4</v>
      </c>
      <c r="AR2842" s="1061">
        <f t="shared" si="1127"/>
        <v>0</v>
      </c>
      <c r="AS2842" s="1061">
        <f t="shared" si="1127"/>
        <v>60</v>
      </c>
      <c r="AT2842" s="850">
        <f t="shared" si="1133"/>
        <v>0</v>
      </c>
      <c r="AU2842" s="948"/>
      <c r="AV2842" s="934"/>
      <c r="AW2842" s="934"/>
      <c r="AX2842" s="935"/>
      <c r="AY2842" s="936" t="s">
        <v>29</v>
      </c>
      <c r="AZ2842" s="937">
        <f>AV2842*AX2842</f>
        <v>0</v>
      </c>
    </row>
    <row r="2843" spans="1:52" ht="13.5" customHeight="1">
      <c r="A2843" s="838">
        <f t="shared" si="1147"/>
        <v>50</v>
      </c>
      <c r="B2843" s="1046" t="s">
        <v>918</v>
      </c>
      <c r="C2843" s="844" t="s">
        <v>66</v>
      </c>
      <c r="D2843" s="907">
        <v>15</v>
      </c>
      <c r="E2843" s="1060">
        <v>15</v>
      </c>
      <c r="F2843" s="1140"/>
      <c r="G2843" s="1090"/>
      <c r="H2843" s="1077"/>
      <c r="I2843" s="1077"/>
      <c r="J2843" s="1060">
        <f>SUM(F2843:I2843)*$E2843</f>
        <v>0</v>
      </c>
      <c r="K2843" s="1061"/>
      <c r="L2843" s="1071"/>
      <c r="M2843" s="1063"/>
      <c r="N2843" s="1063"/>
      <c r="O2843" s="1060">
        <f t="shared" si="1137"/>
        <v>0</v>
      </c>
      <c r="P2843" s="1065"/>
      <c r="Q2843" s="1071"/>
      <c r="R2843" s="1062"/>
      <c r="S2843" s="1063"/>
      <c r="T2843" s="1079">
        <f t="shared" si="1145"/>
        <v>0</v>
      </c>
      <c r="U2843" s="1061">
        <f t="shared" si="1142"/>
        <v>0</v>
      </c>
      <c r="V2843" s="1061">
        <f t="shared" si="1135"/>
        <v>0</v>
      </c>
      <c r="W2843" s="1063">
        <f t="shared" si="1135"/>
        <v>0</v>
      </c>
      <c r="X2843" s="1063">
        <f t="shared" si="1135"/>
        <v>0</v>
      </c>
      <c r="Y2843" s="1060">
        <f t="shared" si="1135"/>
        <v>0</v>
      </c>
      <c r="Z2843" s="1080">
        <f t="shared" si="1132"/>
        <v>50</v>
      </c>
      <c r="AA2843" s="1126" t="str">
        <f t="shared" si="1129"/>
        <v>Cà  xanh</v>
      </c>
      <c r="AB2843" s="1082" t="str">
        <f t="shared" si="1129"/>
        <v>kg</v>
      </c>
      <c r="AC2843" s="1083">
        <f t="shared" si="1129"/>
        <v>15</v>
      </c>
      <c r="AD2843" s="1089">
        <f t="shared" si="1129"/>
        <v>15</v>
      </c>
      <c r="AE2843" s="1071">
        <f t="shared" si="1146"/>
        <v>0</v>
      </c>
      <c r="AF2843" s="1071">
        <f t="shared" si="1146"/>
        <v>0</v>
      </c>
      <c r="AG2843" s="1071">
        <f t="shared" si="1146"/>
        <v>0</v>
      </c>
      <c r="AH2843" s="1071">
        <f t="shared" si="1146"/>
        <v>0</v>
      </c>
      <c r="AI2843" s="1060">
        <f t="shared" si="1130"/>
        <v>0</v>
      </c>
      <c r="AJ2843" s="1102">
        <f t="shared" si="1139"/>
        <v>0</v>
      </c>
      <c r="AK2843" s="1102">
        <f t="shared" si="1139"/>
        <v>0</v>
      </c>
      <c r="AL2843" s="1102">
        <f t="shared" si="1139"/>
        <v>0</v>
      </c>
      <c r="AM2843" s="1102">
        <f t="shared" si="1140"/>
        <v>0</v>
      </c>
      <c r="AN2843" s="1085">
        <f t="shared" si="1141"/>
        <v>0</v>
      </c>
      <c r="AO2843" s="1061">
        <f t="shared" si="1127"/>
        <v>0</v>
      </c>
      <c r="AP2843" s="1061">
        <f t="shared" si="1127"/>
        <v>0</v>
      </c>
      <c r="AQ2843" s="1061">
        <f t="shared" si="1127"/>
        <v>0</v>
      </c>
      <c r="AR2843" s="1061">
        <f t="shared" si="1127"/>
        <v>0</v>
      </c>
      <c r="AS2843" s="1061">
        <f t="shared" si="1127"/>
        <v>0</v>
      </c>
      <c r="AT2843" s="850">
        <f t="shared" si="1133"/>
        <v>0</v>
      </c>
      <c r="AU2843" s="1480" t="s">
        <v>916</v>
      </c>
      <c r="AV2843" s="1481"/>
      <c r="AW2843" s="1481"/>
      <c r="AX2843" s="1481"/>
      <c r="AY2843" s="1147" t="str">
        <f>AY2844</f>
        <v>=</v>
      </c>
      <c r="AZ2843" s="937">
        <f ca="1">AZ2766</f>
        <v>22.339999999999606</v>
      </c>
    </row>
    <row r="2844" spans="1:52" ht="13.5" customHeight="1">
      <c r="A2844" s="838">
        <f t="shared" si="1147"/>
        <v>51</v>
      </c>
      <c r="B2844" s="1045" t="s">
        <v>64</v>
      </c>
      <c r="C2844" s="844" t="s">
        <v>66</v>
      </c>
      <c r="D2844" s="907">
        <v>13</v>
      </c>
      <c r="E2844" s="1060">
        <v>13</v>
      </c>
      <c r="F2844" s="1140"/>
      <c r="G2844" s="1086"/>
      <c r="H2844" s="1091"/>
      <c r="I2844" s="1077"/>
      <c r="J2844" s="1060">
        <f t="shared" ref="J2844:J2853" si="1148">SUM(F2844:I2844)*$E2844</f>
        <v>0</v>
      </c>
      <c r="K2844" s="1061"/>
      <c r="L2844" s="1071"/>
      <c r="M2844" s="1063"/>
      <c r="N2844" s="1063"/>
      <c r="O2844" s="1060">
        <f t="shared" si="1137"/>
        <v>0</v>
      </c>
      <c r="P2844" s="1061"/>
      <c r="Q2844" s="1061"/>
      <c r="R2844" s="1063"/>
      <c r="S2844" s="1063"/>
      <c r="T2844" s="1079">
        <f t="shared" si="1145"/>
        <v>0</v>
      </c>
      <c r="U2844" s="1061">
        <f t="shared" si="1142"/>
        <v>0</v>
      </c>
      <c r="V2844" s="1061">
        <f t="shared" si="1135"/>
        <v>0</v>
      </c>
      <c r="W2844" s="1063">
        <f t="shared" si="1135"/>
        <v>0</v>
      </c>
      <c r="X2844" s="1063">
        <f t="shared" si="1135"/>
        <v>0</v>
      </c>
      <c r="Y2844" s="1060">
        <f t="shared" si="1135"/>
        <v>0</v>
      </c>
      <c r="Z2844" s="1080">
        <f t="shared" si="1132"/>
        <v>51</v>
      </c>
      <c r="AA2844" s="1126" t="str">
        <f t="shared" si="1129"/>
        <v>Hành tây</v>
      </c>
      <c r="AB2844" s="1082" t="str">
        <f t="shared" si="1129"/>
        <v>kg</v>
      </c>
      <c r="AC2844" s="1083">
        <f t="shared" si="1129"/>
        <v>13</v>
      </c>
      <c r="AD2844" s="1089">
        <f t="shared" si="1129"/>
        <v>13</v>
      </c>
      <c r="AE2844" s="1071">
        <f t="shared" si="1146"/>
        <v>0</v>
      </c>
      <c r="AF2844" s="1071">
        <f t="shared" si="1146"/>
        <v>0</v>
      </c>
      <c r="AG2844" s="1071">
        <f t="shared" si="1146"/>
        <v>0</v>
      </c>
      <c r="AH2844" s="1071">
        <f t="shared" si="1146"/>
        <v>0</v>
      </c>
      <c r="AI2844" s="1060">
        <f t="shared" si="1130"/>
        <v>0</v>
      </c>
      <c r="AJ2844" s="1102">
        <f t="shared" si="1139"/>
        <v>0</v>
      </c>
      <c r="AK2844" s="1102">
        <f t="shared" si="1139"/>
        <v>0</v>
      </c>
      <c r="AL2844" s="1102">
        <f t="shared" si="1139"/>
        <v>0</v>
      </c>
      <c r="AM2844" s="1102">
        <f t="shared" si="1140"/>
        <v>0</v>
      </c>
      <c r="AN2844" s="1085">
        <f t="shared" si="1141"/>
        <v>0</v>
      </c>
      <c r="AO2844" s="1061">
        <f t="shared" si="1127"/>
        <v>0</v>
      </c>
      <c r="AP2844" s="1061">
        <f t="shared" si="1127"/>
        <v>0</v>
      </c>
      <c r="AQ2844" s="1061">
        <f t="shared" si="1127"/>
        <v>0</v>
      </c>
      <c r="AR2844" s="1061">
        <f t="shared" si="1127"/>
        <v>0</v>
      </c>
      <c r="AS2844" s="1061">
        <f t="shared" si="1127"/>
        <v>0</v>
      </c>
      <c r="AT2844" s="850">
        <f t="shared" si="1133"/>
        <v>0</v>
      </c>
      <c r="AU2844" s="1505" t="s">
        <v>917</v>
      </c>
      <c r="AV2844" s="1506"/>
      <c r="AW2844" s="1506"/>
      <c r="AX2844" s="1506"/>
      <c r="AY2844" s="1147" t="s">
        <v>29</v>
      </c>
      <c r="AZ2844" s="937">
        <f ca="1">SUM(AZ2833:AZ2843)</f>
        <v>155.19999999999959</v>
      </c>
    </row>
    <row r="2845" spans="1:52" ht="13.5" customHeight="1">
      <c r="A2845" s="838">
        <f t="shared" si="1147"/>
        <v>52</v>
      </c>
      <c r="B2845" s="1046" t="s">
        <v>511</v>
      </c>
      <c r="C2845" s="844" t="s">
        <v>66</v>
      </c>
      <c r="D2845" s="907">
        <v>20</v>
      </c>
      <c r="E2845" s="1060">
        <v>15</v>
      </c>
      <c r="F2845" s="1140"/>
      <c r="G2845" s="1086"/>
      <c r="H2845" s="1091"/>
      <c r="I2845" s="1077"/>
      <c r="J2845" s="1060">
        <f t="shared" si="1148"/>
        <v>0</v>
      </c>
      <c r="K2845" s="1061"/>
      <c r="L2845" s="1061"/>
      <c r="M2845" s="1063"/>
      <c r="N2845" s="1063"/>
      <c r="O2845" s="1060">
        <f t="shared" si="1137"/>
        <v>0</v>
      </c>
      <c r="P2845" s="1061"/>
      <c r="Q2845" s="1061"/>
      <c r="R2845" s="1063">
        <v>2</v>
      </c>
      <c r="S2845" s="1063"/>
      <c r="T2845" s="1079">
        <f t="shared" si="1145"/>
        <v>30</v>
      </c>
      <c r="U2845" s="1061">
        <f t="shared" si="1142"/>
        <v>0</v>
      </c>
      <c r="V2845" s="1061">
        <f t="shared" si="1135"/>
        <v>0</v>
      </c>
      <c r="W2845" s="1063">
        <f t="shared" si="1135"/>
        <v>2</v>
      </c>
      <c r="X2845" s="1063">
        <f t="shared" si="1135"/>
        <v>0</v>
      </c>
      <c r="Y2845" s="1060">
        <f t="shared" si="1135"/>
        <v>30</v>
      </c>
      <c r="Z2845" s="1080">
        <f t="shared" si="1132"/>
        <v>52</v>
      </c>
      <c r="AA2845" s="1126" t="str">
        <f t="shared" si="1129"/>
        <v>Sã</v>
      </c>
      <c r="AB2845" s="1082" t="str">
        <f t="shared" si="1129"/>
        <v>kg</v>
      </c>
      <c r="AC2845" s="1083">
        <f t="shared" si="1129"/>
        <v>20</v>
      </c>
      <c r="AD2845" s="1089">
        <f t="shared" si="1129"/>
        <v>15</v>
      </c>
      <c r="AE2845" s="1071">
        <f t="shared" si="1146"/>
        <v>0</v>
      </c>
      <c r="AF2845" s="1071">
        <f t="shared" si="1146"/>
        <v>0</v>
      </c>
      <c r="AG2845" s="1071">
        <f t="shared" si="1146"/>
        <v>0</v>
      </c>
      <c r="AH2845" s="1071">
        <f t="shared" si="1146"/>
        <v>0</v>
      </c>
      <c r="AI2845" s="1060">
        <f t="shared" si="1130"/>
        <v>0</v>
      </c>
      <c r="AJ2845" s="1102">
        <f t="shared" si="1139"/>
        <v>0</v>
      </c>
      <c r="AK2845" s="1102">
        <f t="shared" si="1139"/>
        <v>0</v>
      </c>
      <c r="AL2845" s="1102">
        <f t="shared" si="1139"/>
        <v>2</v>
      </c>
      <c r="AM2845" s="1102">
        <f t="shared" si="1140"/>
        <v>0</v>
      </c>
      <c r="AN2845" s="1085">
        <f t="shared" si="1141"/>
        <v>30</v>
      </c>
      <c r="AO2845" s="1061">
        <f t="shared" ref="AO2845:AS2853" si="1149">U2845</f>
        <v>0</v>
      </c>
      <c r="AP2845" s="1061">
        <f t="shared" si="1149"/>
        <v>0</v>
      </c>
      <c r="AQ2845" s="1061">
        <f t="shared" si="1149"/>
        <v>2</v>
      </c>
      <c r="AR2845" s="1061">
        <f t="shared" si="1149"/>
        <v>0</v>
      </c>
      <c r="AS2845" s="1061">
        <f t="shared" si="1149"/>
        <v>30</v>
      </c>
      <c r="AT2845" s="850">
        <f t="shared" si="1133"/>
        <v>10</v>
      </c>
      <c r="AU2845" s="1480" t="s">
        <v>861</v>
      </c>
      <c r="AV2845" s="1481"/>
      <c r="AW2845" s="1481"/>
      <c r="AX2845" s="1481"/>
      <c r="AY2845" s="1147" t="s">
        <v>29</v>
      </c>
      <c r="AZ2845" s="937">
        <f ca="1">SUMIF(AA2794:AR2859,"Gạo*",AO2794:AO2859)+SUMIF(AA2794:AR2859,"Gạo*",AP2794:AP2859)+SUMIF(AA2794:AR2859,"Gạo*",AQ2794:AQ2859)+SUMIF(AA2794:AR2859,"Gạo*",AR2794:AR2859)</f>
        <v>133</v>
      </c>
    </row>
    <row r="2846" spans="1:52" ht="13.5" customHeight="1">
      <c r="A2846" s="838">
        <f t="shared" si="1147"/>
        <v>53</v>
      </c>
      <c r="B2846" s="908" t="s">
        <v>895</v>
      </c>
      <c r="C2846" s="844" t="s">
        <v>66</v>
      </c>
      <c r="D2846" s="907">
        <v>8</v>
      </c>
      <c r="E2846" s="1060">
        <v>8</v>
      </c>
      <c r="F2846" s="1140"/>
      <c r="G2846" s="1086"/>
      <c r="H2846" s="1077"/>
      <c r="I2846" s="1077"/>
      <c r="J2846" s="1060">
        <f t="shared" si="1148"/>
        <v>0</v>
      </c>
      <c r="K2846" s="1061"/>
      <c r="L2846" s="1071"/>
      <c r="M2846" s="1063">
        <v>6</v>
      </c>
      <c r="N2846" s="1063"/>
      <c r="O2846" s="1060">
        <f t="shared" si="1137"/>
        <v>48</v>
      </c>
      <c r="P2846" s="1061"/>
      <c r="Q2846" s="1061"/>
      <c r="R2846" s="1063"/>
      <c r="S2846" s="1063"/>
      <c r="T2846" s="1079">
        <f t="shared" ref="T2846:T2853" si="1150">SUM(P2846:S2846)*$E2846</f>
        <v>0</v>
      </c>
      <c r="U2846" s="1061">
        <f t="shared" si="1142"/>
        <v>0</v>
      </c>
      <c r="V2846" s="1061">
        <f t="shared" si="1135"/>
        <v>0</v>
      </c>
      <c r="W2846" s="1063">
        <f t="shared" si="1135"/>
        <v>6</v>
      </c>
      <c r="X2846" s="1063">
        <f t="shared" si="1135"/>
        <v>0</v>
      </c>
      <c r="Y2846" s="1060">
        <f t="shared" si="1135"/>
        <v>48</v>
      </c>
      <c r="Z2846" s="1080">
        <f t="shared" si="1132"/>
        <v>53</v>
      </c>
      <c r="AA2846" s="1126" t="str">
        <f t="shared" si="1129"/>
        <v>Mùng bac hà</v>
      </c>
      <c r="AB2846" s="1082" t="str">
        <f t="shared" si="1129"/>
        <v>kg</v>
      </c>
      <c r="AC2846" s="1083">
        <f t="shared" si="1129"/>
        <v>8</v>
      </c>
      <c r="AD2846" s="1089">
        <f t="shared" si="1129"/>
        <v>8</v>
      </c>
      <c r="AE2846" s="1071">
        <f t="shared" si="1146"/>
        <v>0</v>
      </c>
      <c r="AF2846" s="1071">
        <f t="shared" si="1146"/>
        <v>0</v>
      </c>
      <c r="AG2846" s="1071">
        <f t="shared" si="1146"/>
        <v>0</v>
      </c>
      <c r="AH2846" s="1071">
        <f t="shared" si="1146"/>
        <v>0</v>
      </c>
      <c r="AI2846" s="1060">
        <f t="shared" si="1130"/>
        <v>0</v>
      </c>
      <c r="AJ2846" s="1102">
        <f t="shared" si="1139"/>
        <v>0</v>
      </c>
      <c r="AK2846" s="1102">
        <f t="shared" si="1139"/>
        <v>0</v>
      </c>
      <c r="AL2846" s="1102">
        <f t="shared" si="1139"/>
        <v>6</v>
      </c>
      <c r="AM2846" s="1102">
        <f t="shared" si="1140"/>
        <v>0</v>
      </c>
      <c r="AN2846" s="1085">
        <f t="shared" si="1141"/>
        <v>48</v>
      </c>
      <c r="AO2846" s="1061">
        <f t="shared" si="1149"/>
        <v>0</v>
      </c>
      <c r="AP2846" s="1061">
        <f t="shared" si="1149"/>
        <v>0</v>
      </c>
      <c r="AQ2846" s="1061">
        <f t="shared" si="1149"/>
        <v>6</v>
      </c>
      <c r="AR2846" s="1061">
        <f t="shared" si="1149"/>
        <v>0</v>
      </c>
      <c r="AS2846" s="1061">
        <f t="shared" si="1149"/>
        <v>48</v>
      </c>
      <c r="AT2846" s="850">
        <f t="shared" si="1133"/>
        <v>0</v>
      </c>
      <c r="AU2846" s="1480" t="s">
        <v>862</v>
      </c>
      <c r="AV2846" s="1481"/>
      <c r="AW2846" s="1481"/>
      <c r="AX2846" s="1481"/>
      <c r="AY2846" s="1147" t="s">
        <v>29</v>
      </c>
      <c r="AZ2846" s="1148">
        <f ca="1">AZ2767</f>
        <v>0</v>
      </c>
    </row>
    <row r="2847" spans="1:52" ht="13.5" customHeight="1">
      <c r="A2847" s="838">
        <f t="shared" si="1147"/>
        <v>54</v>
      </c>
      <c r="B2847" s="908" t="s">
        <v>512</v>
      </c>
      <c r="C2847" s="844" t="s">
        <v>66</v>
      </c>
      <c r="D2847" s="907">
        <v>20</v>
      </c>
      <c r="E2847" s="1060">
        <v>20</v>
      </c>
      <c r="F2847" s="1140"/>
      <c r="G2847" s="1120"/>
      <c r="H2847" s="1077"/>
      <c r="I2847" s="1077"/>
      <c r="J2847" s="1060">
        <f t="shared" si="1148"/>
        <v>0</v>
      </c>
      <c r="K2847" s="1061"/>
      <c r="L2847" s="1071"/>
      <c r="M2847" s="1063"/>
      <c r="N2847" s="1063"/>
      <c r="O2847" s="1060">
        <f t="shared" si="1137"/>
        <v>0</v>
      </c>
      <c r="P2847" s="1061"/>
      <c r="Q2847" s="1071"/>
      <c r="R2847" s="1063">
        <v>3</v>
      </c>
      <c r="S2847" s="1063"/>
      <c r="T2847" s="1079">
        <f t="shared" si="1150"/>
        <v>60</v>
      </c>
      <c r="U2847" s="1061">
        <f t="shared" si="1142"/>
        <v>0</v>
      </c>
      <c r="V2847" s="1061">
        <f t="shared" si="1135"/>
        <v>0</v>
      </c>
      <c r="W2847" s="1063">
        <f t="shared" si="1135"/>
        <v>3</v>
      </c>
      <c r="X2847" s="1063">
        <f t="shared" si="1135"/>
        <v>0</v>
      </c>
      <c r="Y2847" s="1060">
        <f t="shared" si="1135"/>
        <v>60</v>
      </c>
      <c r="Z2847" s="1080">
        <f t="shared" si="1132"/>
        <v>54</v>
      </c>
      <c r="AA2847" s="1126" t="str">
        <f t="shared" si="1129"/>
        <v>Riềng</v>
      </c>
      <c r="AB2847" s="1082" t="str">
        <f t="shared" si="1129"/>
        <v>kg</v>
      </c>
      <c r="AC2847" s="1083">
        <f t="shared" si="1129"/>
        <v>20</v>
      </c>
      <c r="AD2847" s="1089">
        <f t="shared" si="1129"/>
        <v>20</v>
      </c>
      <c r="AE2847" s="1071">
        <f t="shared" si="1146"/>
        <v>0</v>
      </c>
      <c r="AF2847" s="1071">
        <f t="shared" si="1146"/>
        <v>0</v>
      </c>
      <c r="AG2847" s="1071">
        <f t="shared" si="1146"/>
        <v>0</v>
      </c>
      <c r="AH2847" s="1071">
        <f t="shared" si="1146"/>
        <v>0</v>
      </c>
      <c r="AI2847" s="1060">
        <f t="shared" si="1130"/>
        <v>0</v>
      </c>
      <c r="AJ2847" s="1102">
        <f t="shared" si="1139"/>
        <v>0</v>
      </c>
      <c r="AK2847" s="1102">
        <f t="shared" si="1139"/>
        <v>0</v>
      </c>
      <c r="AL2847" s="1102">
        <f t="shared" si="1139"/>
        <v>3</v>
      </c>
      <c r="AM2847" s="1102">
        <f t="shared" si="1140"/>
        <v>0</v>
      </c>
      <c r="AN2847" s="1085">
        <f t="shared" si="1141"/>
        <v>60</v>
      </c>
      <c r="AO2847" s="1061">
        <f t="shared" si="1149"/>
        <v>0</v>
      </c>
      <c r="AP2847" s="1061">
        <f t="shared" si="1149"/>
        <v>0</v>
      </c>
      <c r="AQ2847" s="1061">
        <f t="shared" si="1149"/>
        <v>3</v>
      </c>
      <c r="AR2847" s="1061">
        <f t="shared" si="1149"/>
        <v>0</v>
      </c>
      <c r="AS2847" s="1061">
        <f t="shared" si="1149"/>
        <v>60</v>
      </c>
      <c r="AT2847" s="850">
        <f t="shared" si="1133"/>
        <v>0</v>
      </c>
      <c r="AU2847" s="1149" t="s">
        <v>863</v>
      </c>
      <c r="AV2847" s="1150"/>
      <c r="AW2847" s="1150"/>
      <c r="AX2847" s="1150"/>
      <c r="AY2847" s="1147" t="s">
        <v>29</v>
      </c>
      <c r="AZ2847" s="937">
        <f ca="1">AZ2845+AZ2846</f>
        <v>133</v>
      </c>
    </row>
    <row r="2848" spans="1:52" ht="13.5" customHeight="1">
      <c r="A2848" s="838">
        <f t="shared" si="1147"/>
        <v>55</v>
      </c>
      <c r="B2848" s="1045" t="s">
        <v>636</v>
      </c>
      <c r="C2848" s="844" t="s">
        <v>66</v>
      </c>
      <c r="D2848" s="907">
        <v>10</v>
      </c>
      <c r="E2848" s="1060">
        <v>10</v>
      </c>
      <c r="F2848" s="1140"/>
      <c r="G2848" s="1086"/>
      <c r="H2848" s="1077"/>
      <c r="I2848" s="1077"/>
      <c r="J2848" s="1060">
        <f t="shared" si="1148"/>
        <v>0</v>
      </c>
      <c r="K2848" s="1061"/>
      <c r="L2848" s="1065"/>
      <c r="M2848" s="1063">
        <v>0.5</v>
      </c>
      <c r="N2848" s="1063"/>
      <c r="O2848" s="1060">
        <f t="shared" si="1137"/>
        <v>5</v>
      </c>
      <c r="P2848" s="1061"/>
      <c r="Q2848" s="1061"/>
      <c r="R2848" s="1063">
        <v>0.5</v>
      </c>
      <c r="S2848" s="1063"/>
      <c r="T2848" s="1079">
        <f t="shared" si="1150"/>
        <v>5</v>
      </c>
      <c r="U2848" s="1061">
        <f t="shared" si="1142"/>
        <v>0</v>
      </c>
      <c r="V2848" s="1061">
        <f t="shared" si="1135"/>
        <v>0</v>
      </c>
      <c r="W2848" s="1063">
        <f t="shared" si="1135"/>
        <v>1</v>
      </c>
      <c r="X2848" s="1063">
        <f t="shared" si="1135"/>
        <v>0</v>
      </c>
      <c r="Y2848" s="1060">
        <f t="shared" si="1135"/>
        <v>10</v>
      </c>
      <c r="Z2848" s="1080">
        <f t="shared" si="1132"/>
        <v>55</v>
      </c>
      <c r="AA2848" s="1126" t="str">
        <f t="shared" si="1129"/>
        <v>Rau mùi</v>
      </c>
      <c r="AB2848" s="1082" t="str">
        <f t="shared" si="1129"/>
        <v>kg</v>
      </c>
      <c r="AC2848" s="1083">
        <f t="shared" si="1129"/>
        <v>10</v>
      </c>
      <c r="AD2848" s="1089">
        <f t="shared" si="1129"/>
        <v>10</v>
      </c>
      <c r="AE2848" s="1071">
        <f>AE2768+AJ2768-AO2768</f>
        <v>0</v>
      </c>
      <c r="AF2848" s="1071">
        <f>AF2768+AK2768-AP2768</f>
        <v>0</v>
      </c>
      <c r="AG2848" s="1071">
        <f>AG2768+AL2768-AQ2768</f>
        <v>0</v>
      </c>
      <c r="AH2848" s="1071">
        <f>AH2768+AM2768-AR2768</f>
        <v>0</v>
      </c>
      <c r="AI2848" s="1060">
        <f t="shared" si="1130"/>
        <v>0</v>
      </c>
      <c r="AJ2848" s="1102">
        <f t="shared" si="1139"/>
        <v>0</v>
      </c>
      <c r="AK2848" s="1102">
        <f t="shared" si="1139"/>
        <v>0</v>
      </c>
      <c r="AL2848" s="1102">
        <f t="shared" si="1139"/>
        <v>1</v>
      </c>
      <c r="AM2848" s="1102">
        <f t="shared" si="1140"/>
        <v>0</v>
      </c>
      <c r="AN2848" s="1085">
        <f t="shared" si="1141"/>
        <v>10</v>
      </c>
      <c r="AO2848" s="1061">
        <f t="shared" si="1149"/>
        <v>0</v>
      </c>
      <c r="AP2848" s="1061">
        <f t="shared" si="1149"/>
        <v>0</v>
      </c>
      <c r="AQ2848" s="1061">
        <f t="shared" si="1149"/>
        <v>1</v>
      </c>
      <c r="AR2848" s="1061">
        <f t="shared" si="1149"/>
        <v>0</v>
      </c>
      <c r="AS2848" s="1061">
        <f t="shared" si="1149"/>
        <v>10</v>
      </c>
      <c r="AT2848" s="850">
        <f t="shared" si="1133"/>
        <v>0</v>
      </c>
      <c r="AU2848" s="1480" t="s">
        <v>864</v>
      </c>
      <c r="AV2848" s="1481"/>
      <c r="AW2848" s="1481"/>
      <c r="AX2848" s="1481"/>
      <c r="AY2848" s="1147" t="s">
        <v>29</v>
      </c>
      <c r="AZ2848" s="937">
        <f ca="1">IF(AZ2844-AZ2847&gt;0,AZ2844-AZ2847,0)</f>
        <v>22.199999999999591</v>
      </c>
    </row>
    <row r="2849" spans="1:52" ht="13.5" customHeight="1">
      <c r="A2849" s="838" t="str">
        <f t="shared" si="1147"/>
        <v/>
      </c>
      <c r="B2849" s="906"/>
      <c r="C2849" s="844"/>
      <c r="D2849" s="907"/>
      <c r="E2849" s="1060"/>
      <c r="F2849" s="1140"/>
      <c r="G2849" s="1086"/>
      <c r="H2849" s="1077"/>
      <c r="I2849" s="1077"/>
      <c r="J2849" s="1060">
        <f t="shared" si="1148"/>
        <v>0</v>
      </c>
      <c r="K2849" s="1061"/>
      <c r="L2849" s="1061"/>
      <c r="M2849" s="1063"/>
      <c r="N2849" s="1063"/>
      <c r="O2849" s="1060">
        <f t="shared" si="1137"/>
        <v>0</v>
      </c>
      <c r="P2849" s="1061"/>
      <c r="Q2849" s="1061"/>
      <c r="R2849" s="1063"/>
      <c r="S2849" s="1063"/>
      <c r="T2849" s="1079">
        <f t="shared" si="1150"/>
        <v>0</v>
      </c>
      <c r="U2849" s="1061">
        <f t="shared" si="1142"/>
        <v>0</v>
      </c>
      <c r="V2849" s="1061">
        <f t="shared" si="1135"/>
        <v>0</v>
      </c>
      <c r="W2849" s="1063">
        <f t="shared" si="1135"/>
        <v>0</v>
      </c>
      <c r="X2849" s="1063">
        <f t="shared" si="1135"/>
        <v>0</v>
      </c>
      <c r="Y2849" s="1060">
        <f t="shared" si="1135"/>
        <v>0</v>
      </c>
      <c r="Z2849" s="1080" t="str">
        <f t="shared" si="1132"/>
        <v/>
      </c>
      <c r="AA2849" s="1126">
        <f t="shared" si="1129"/>
        <v>0</v>
      </c>
      <c r="AB2849" s="1082">
        <f t="shared" si="1129"/>
        <v>0</v>
      </c>
      <c r="AC2849" s="1083">
        <f t="shared" si="1129"/>
        <v>0</v>
      </c>
      <c r="AD2849" s="1089">
        <f t="shared" si="1129"/>
        <v>0</v>
      </c>
      <c r="AE2849" s="1071">
        <f t="shared" ref="AE2849:AH2853" si="1151">AE2770+AJ2770-AO2770</f>
        <v>0</v>
      </c>
      <c r="AF2849" s="1071">
        <f t="shared" si="1151"/>
        <v>0</v>
      </c>
      <c r="AG2849" s="1071">
        <f t="shared" si="1151"/>
        <v>0</v>
      </c>
      <c r="AH2849" s="1071">
        <f t="shared" si="1151"/>
        <v>0</v>
      </c>
      <c r="AI2849" s="1060">
        <f t="shared" si="1130"/>
        <v>0</v>
      </c>
      <c r="AJ2849" s="1102">
        <f t="shared" si="1139"/>
        <v>0</v>
      </c>
      <c r="AK2849" s="1102">
        <f t="shared" si="1139"/>
        <v>0</v>
      </c>
      <c r="AL2849" s="1102">
        <f t="shared" si="1139"/>
        <v>0</v>
      </c>
      <c r="AM2849" s="1102">
        <f t="shared" si="1140"/>
        <v>0</v>
      </c>
      <c r="AN2849" s="1085">
        <f t="shared" si="1141"/>
        <v>0</v>
      </c>
      <c r="AO2849" s="1061">
        <f t="shared" si="1149"/>
        <v>0</v>
      </c>
      <c r="AP2849" s="1061">
        <f t="shared" si="1149"/>
        <v>0</v>
      </c>
      <c r="AQ2849" s="1061">
        <f t="shared" si="1149"/>
        <v>0</v>
      </c>
      <c r="AR2849" s="1061">
        <f t="shared" si="1149"/>
        <v>0</v>
      </c>
      <c r="AS2849" s="1061">
        <f t="shared" si="1149"/>
        <v>0</v>
      </c>
      <c r="AT2849" s="850" t="str">
        <f t="shared" si="1133"/>
        <v/>
      </c>
      <c r="AU2849" s="1482" t="s">
        <v>797</v>
      </c>
      <c r="AV2849" s="1483"/>
      <c r="AW2849" s="1483"/>
      <c r="AX2849" s="1483"/>
      <c r="AY2849" s="894" t="s">
        <v>29</v>
      </c>
      <c r="AZ2849" s="1151">
        <f ca="1">IF(AZ2844-AZ2847&lt;0,AZ2847-AZ2844,0)</f>
        <v>0</v>
      </c>
    </row>
    <row r="2850" spans="1:52" ht="13.5" customHeight="1">
      <c r="A2850" s="838" t="str">
        <f t="shared" si="1147"/>
        <v/>
      </c>
      <c r="B2850" s="906"/>
      <c r="C2850" s="844"/>
      <c r="D2850" s="907"/>
      <c r="E2850" s="1060"/>
      <c r="F2850" s="1140"/>
      <c r="G2850" s="1086"/>
      <c r="H2850" s="1077"/>
      <c r="I2850" s="1077"/>
      <c r="J2850" s="1060">
        <f t="shared" si="1148"/>
        <v>0</v>
      </c>
      <c r="K2850" s="1061"/>
      <c r="L2850" s="1061"/>
      <c r="M2850" s="1063"/>
      <c r="N2850" s="1063"/>
      <c r="O2850" s="1060">
        <f t="shared" si="1137"/>
        <v>0</v>
      </c>
      <c r="P2850" s="1061"/>
      <c r="Q2850" s="1061"/>
      <c r="R2850" s="1063"/>
      <c r="S2850" s="1063"/>
      <c r="T2850" s="1079">
        <f t="shared" si="1150"/>
        <v>0</v>
      </c>
      <c r="U2850" s="1061">
        <f t="shared" si="1142"/>
        <v>0</v>
      </c>
      <c r="V2850" s="1061">
        <f t="shared" si="1135"/>
        <v>0</v>
      </c>
      <c r="W2850" s="1063">
        <f t="shared" si="1135"/>
        <v>0</v>
      </c>
      <c r="X2850" s="1063">
        <f t="shared" si="1135"/>
        <v>0</v>
      </c>
      <c r="Y2850" s="1060">
        <f t="shared" si="1135"/>
        <v>0</v>
      </c>
      <c r="Z2850" s="1080" t="str">
        <f t="shared" si="1132"/>
        <v/>
      </c>
      <c r="AA2850" s="1126">
        <f t="shared" si="1129"/>
        <v>0</v>
      </c>
      <c r="AB2850" s="1082">
        <f t="shared" si="1129"/>
        <v>0</v>
      </c>
      <c r="AC2850" s="1083">
        <f t="shared" si="1129"/>
        <v>0</v>
      </c>
      <c r="AD2850" s="1089">
        <f t="shared" si="1129"/>
        <v>0</v>
      </c>
      <c r="AE2850" s="1071">
        <f t="shared" si="1151"/>
        <v>0</v>
      </c>
      <c r="AF2850" s="1071">
        <f t="shared" si="1151"/>
        <v>0</v>
      </c>
      <c r="AG2850" s="1071">
        <f t="shared" si="1151"/>
        <v>0</v>
      </c>
      <c r="AH2850" s="1071">
        <f t="shared" si="1151"/>
        <v>0</v>
      </c>
      <c r="AI2850" s="1060">
        <f t="shared" si="1130"/>
        <v>0</v>
      </c>
      <c r="AJ2850" s="1102">
        <f t="shared" si="1139"/>
        <v>0</v>
      </c>
      <c r="AK2850" s="1102">
        <f t="shared" si="1139"/>
        <v>0</v>
      </c>
      <c r="AL2850" s="1102">
        <f t="shared" si="1139"/>
        <v>0</v>
      </c>
      <c r="AM2850" s="1102">
        <f t="shared" si="1140"/>
        <v>0</v>
      </c>
      <c r="AN2850" s="1085">
        <f t="shared" si="1141"/>
        <v>0</v>
      </c>
      <c r="AO2850" s="1061">
        <f t="shared" si="1149"/>
        <v>0</v>
      </c>
      <c r="AP2850" s="1061">
        <f t="shared" si="1149"/>
        <v>0</v>
      </c>
      <c r="AQ2850" s="1061">
        <f t="shared" si="1149"/>
        <v>0</v>
      </c>
      <c r="AR2850" s="1061">
        <f t="shared" si="1149"/>
        <v>0</v>
      </c>
      <c r="AS2850" s="1061">
        <f t="shared" si="1149"/>
        <v>0</v>
      </c>
      <c r="AT2850" s="850" t="str">
        <f t="shared" si="1133"/>
        <v/>
      </c>
      <c r="AU2850" s="893"/>
      <c r="AV2850" s="894"/>
      <c r="AW2850" s="894"/>
      <c r="AX2850" s="894"/>
      <c r="AY2850" s="894"/>
      <c r="AZ2850" s="918"/>
    </row>
    <row r="2851" spans="1:52" ht="13.5" customHeight="1">
      <c r="A2851" s="838" t="str">
        <f t="shared" si="1147"/>
        <v/>
      </c>
      <c r="B2851" s="906"/>
      <c r="C2851" s="844"/>
      <c r="D2851" s="907"/>
      <c r="E2851" s="1060"/>
      <c r="F2851" s="1140"/>
      <c r="G2851" s="1086"/>
      <c r="H2851" s="1077"/>
      <c r="I2851" s="1077"/>
      <c r="J2851" s="1060">
        <f t="shared" si="1148"/>
        <v>0</v>
      </c>
      <c r="K2851" s="1061"/>
      <c r="L2851" s="1061"/>
      <c r="M2851" s="1063"/>
      <c r="N2851" s="1063"/>
      <c r="O2851" s="1060">
        <f t="shared" si="1137"/>
        <v>0</v>
      </c>
      <c r="P2851" s="1061"/>
      <c r="Q2851" s="1061"/>
      <c r="R2851" s="1063"/>
      <c r="S2851" s="1063"/>
      <c r="T2851" s="1079">
        <f t="shared" si="1150"/>
        <v>0</v>
      </c>
      <c r="U2851" s="1061">
        <f t="shared" si="1142"/>
        <v>0</v>
      </c>
      <c r="V2851" s="1061">
        <f t="shared" si="1135"/>
        <v>0</v>
      </c>
      <c r="W2851" s="1063">
        <v>0</v>
      </c>
      <c r="X2851" s="1063">
        <f t="shared" si="1135"/>
        <v>0</v>
      </c>
      <c r="Y2851" s="1060">
        <f t="shared" si="1135"/>
        <v>0</v>
      </c>
      <c r="Z2851" s="1080" t="str">
        <f t="shared" si="1132"/>
        <v/>
      </c>
      <c r="AA2851" s="1126">
        <f t="shared" si="1129"/>
        <v>0</v>
      </c>
      <c r="AB2851" s="1082">
        <f t="shared" si="1129"/>
        <v>0</v>
      </c>
      <c r="AC2851" s="1083">
        <f t="shared" si="1129"/>
        <v>0</v>
      </c>
      <c r="AD2851" s="1089">
        <f t="shared" si="1129"/>
        <v>0</v>
      </c>
      <c r="AE2851" s="1071">
        <f t="shared" si="1151"/>
        <v>0</v>
      </c>
      <c r="AF2851" s="1071">
        <f t="shared" si="1151"/>
        <v>0</v>
      </c>
      <c r="AG2851" s="1071">
        <f t="shared" si="1151"/>
        <v>0</v>
      </c>
      <c r="AH2851" s="1071">
        <f t="shared" si="1151"/>
        <v>0</v>
      </c>
      <c r="AI2851" s="1060">
        <f t="shared" si="1130"/>
        <v>0</v>
      </c>
      <c r="AJ2851" s="1102">
        <f t="shared" si="1139"/>
        <v>0</v>
      </c>
      <c r="AK2851" s="1102">
        <f t="shared" si="1139"/>
        <v>0</v>
      </c>
      <c r="AL2851" s="1102">
        <f t="shared" si="1139"/>
        <v>0</v>
      </c>
      <c r="AM2851" s="1102">
        <f t="shared" si="1140"/>
        <v>0</v>
      </c>
      <c r="AN2851" s="1085">
        <f t="shared" si="1141"/>
        <v>0</v>
      </c>
      <c r="AO2851" s="1061">
        <f t="shared" si="1149"/>
        <v>0</v>
      </c>
      <c r="AP2851" s="1061">
        <f t="shared" si="1149"/>
        <v>0</v>
      </c>
      <c r="AQ2851" s="1061">
        <f t="shared" si="1149"/>
        <v>0</v>
      </c>
      <c r="AR2851" s="1061">
        <f t="shared" si="1149"/>
        <v>0</v>
      </c>
      <c r="AS2851" s="1061">
        <f t="shared" si="1149"/>
        <v>0</v>
      </c>
      <c r="AT2851" s="850" t="str">
        <f t="shared" si="1133"/>
        <v/>
      </c>
      <c r="AU2851" s="893"/>
      <c r="AV2851" s="894"/>
      <c r="AW2851" s="894"/>
      <c r="AX2851" s="894"/>
      <c r="AY2851" s="894"/>
      <c r="AZ2851" s="918"/>
    </row>
    <row r="2852" spans="1:52" ht="13.5" customHeight="1">
      <c r="A2852" s="838" t="str">
        <f t="shared" si="1147"/>
        <v/>
      </c>
      <c r="B2852" s="906"/>
      <c r="C2852" s="844"/>
      <c r="D2852" s="907"/>
      <c r="E2852" s="1060"/>
      <c r="F2852" s="1140"/>
      <c r="G2852" s="1086"/>
      <c r="H2852" s="1077"/>
      <c r="I2852" s="1077"/>
      <c r="J2852" s="1060">
        <f t="shared" si="1148"/>
        <v>0</v>
      </c>
      <c r="K2852" s="1061"/>
      <c r="L2852" s="1061"/>
      <c r="M2852" s="1063"/>
      <c r="N2852" s="1063"/>
      <c r="O2852" s="1060">
        <f t="shared" si="1137"/>
        <v>0</v>
      </c>
      <c r="P2852" s="1061"/>
      <c r="Q2852" s="1061"/>
      <c r="R2852" s="1063"/>
      <c r="S2852" s="1063"/>
      <c r="T2852" s="1079">
        <f t="shared" si="1150"/>
        <v>0</v>
      </c>
      <c r="U2852" s="1061">
        <f t="shared" si="1142"/>
        <v>0</v>
      </c>
      <c r="V2852" s="1061">
        <f t="shared" si="1135"/>
        <v>0</v>
      </c>
      <c r="W2852" s="1063">
        <f>SUM(H2852,M2852,R2852)</f>
        <v>0</v>
      </c>
      <c r="X2852" s="1063">
        <f t="shared" si="1135"/>
        <v>0</v>
      </c>
      <c r="Y2852" s="1060">
        <f t="shared" si="1135"/>
        <v>0</v>
      </c>
      <c r="Z2852" s="1080" t="str">
        <f t="shared" si="1132"/>
        <v/>
      </c>
      <c r="AA2852" s="1126">
        <f t="shared" si="1129"/>
        <v>0</v>
      </c>
      <c r="AB2852" s="1082">
        <f t="shared" si="1129"/>
        <v>0</v>
      </c>
      <c r="AC2852" s="1083">
        <f t="shared" si="1129"/>
        <v>0</v>
      </c>
      <c r="AD2852" s="1089">
        <f t="shared" si="1129"/>
        <v>0</v>
      </c>
      <c r="AE2852" s="1071">
        <f t="shared" si="1151"/>
        <v>0</v>
      </c>
      <c r="AF2852" s="1071">
        <f t="shared" si="1151"/>
        <v>0</v>
      </c>
      <c r="AG2852" s="1071">
        <f t="shared" si="1151"/>
        <v>0</v>
      </c>
      <c r="AH2852" s="1071">
        <f t="shared" si="1151"/>
        <v>0</v>
      </c>
      <c r="AI2852" s="1060">
        <f t="shared" si="1130"/>
        <v>0</v>
      </c>
      <c r="AJ2852" s="1102">
        <f t="shared" si="1139"/>
        <v>0</v>
      </c>
      <c r="AK2852" s="1102">
        <f t="shared" si="1139"/>
        <v>0</v>
      </c>
      <c r="AL2852" s="1102">
        <f t="shared" si="1139"/>
        <v>0</v>
      </c>
      <c r="AM2852" s="1102">
        <f t="shared" si="1140"/>
        <v>0</v>
      </c>
      <c r="AN2852" s="1085">
        <f t="shared" si="1141"/>
        <v>0</v>
      </c>
      <c r="AO2852" s="1061">
        <f t="shared" si="1149"/>
        <v>0</v>
      </c>
      <c r="AP2852" s="1061">
        <f t="shared" si="1149"/>
        <v>0</v>
      </c>
      <c r="AQ2852" s="1061">
        <f t="shared" si="1149"/>
        <v>0</v>
      </c>
      <c r="AR2852" s="1061">
        <f t="shared" si="1149"/>
        <v>0</v>
      </c>
      <c r="AS2852" s="1061">
        <f t="shared" si="1149"/>
        <v>0</v>
      </c>
      <c r="AT2852" s="850" t="str">
        <f t="shared" si="1133"/>
        <v/>
      </c>
      <c r="AU2852" s="893"/>
      <c r="AV2852" s="894"/>
      <c r="AW2852" s="894"/>
      <c r="AX2852" s="894"/>
      <c r="AY2852" s="894"/>
      <c r="AZ2852" s="918"/>
    </row>
    <row r="2853" spans="1:52" ht="13.5" customHeight="1">
      <c r="A2853" s="838" t="str">
        <f t="shared" si="1147"/>
        <v/>
      </c>
      <c r="B2853" s="906"/>
      <c r="C2853" s="844"/>
      <c r="D2853" s="907"/>
      <c r="E2853" s="1060"/>
      <c r="F2853" s="1140"/>
      <c r="G2853" s="1086"/>
      <c r="H2853" s="1077"/>
      <c r="I2853" s="1077"/>
      <c r="J2853" s="1060">
        <f t="shared" si="1148"/>
        <v>0</v>
      </c>
      <c r="K2853" s="1061"/>
      <c r="L2853" s="1061"/>
      <c r="M2853" s="1063"/>
      <c r="N2853" s="1063"/>
      <c r="O2853" s="1060">
        <f t="shared" si="1137"/>
        <v>0</v>
      </c>
      <c r="P2853" s="1061"/>
      <c r="Q2853" s="1061"/>
      <c r="R2853" s="1063"/>
      <c r="S2853" s="1063"/>
      <c r="T2853" s="1079">
        <f t="shared" si="1150"/>
        <v>0</v>
      </c>
      <c r="U2853" s="1061">
        <f t="shared" si="1142"/>
        <v>0</v>
      </c>
      <c r="V2853" s="1061">
        <f>SUM(G2853,L2853,Q2853)</f>
        <v>0</v>
      </c>
      <c r="W2853" s="1063">
        <f>SUM(H2853,M2853,R2853)</f>
        <v>0</v>
      </c>
      <c r="X2853" s="1063">
        <f>SUM(I2853,N2853,S2853)</f>
        <v>0</v>
      </c>
      <c r="Y2853" s="1060">
        <f>SUM(J2853,O2853,T2853)</f>
        <v>0</v>
      </c>
      <c r="Z2853" s="1080" t="str">
        <f t="shared" si="1132"/>
        <v/>
      </c>
      <c r="AA2853" s="1126">
        <f t="shared" si="1129"/>
        <v>0</v>
      </c>
      <c r="AB2853" s="1082">
        <f t="shared" si="1129"/>
        <v>0</v>
      </c>
      <c r="AC2853" s="1083">
        <f t="shared" si="1129"/>
        <v>0</v>
      </c>
      <c r="AD2853" s="1089">
        <f t="shared" si="1129"/>
        <v>0</v>
      </c>
      <c r="AE2853" s="1071">
        <f t="shared" si="1151"/>
        <v>0</v>
      </c>
      <c r="AF2853" s="1071">
        <f t="shared" si="1151"/>
        <v>0</v>
      </c>
      <c r="AG2853" s="1071">
        <f t="shared" si="1151"/>
        <v>0</v>
      </c>
      <c r="AH2853" s="1071">
        <f t="shared" si="1151"/>
        <v>0</v>
      </c>
      <c r="AI2853" s="1060">
        <f t="shared" si="1130"/>
        <v>0</v>
      </c>
      <c r="AJ2853" s="1102">
        <f t="shared" si="1139"/>
        <v>0</v>
      </c>
      <c r="AK2853" s="1102">
        <f t="shared" si="1139"/>
        <v>0</v>
      </c>
      <c r="AL2853" s="1102">
        <f t="shared" si="1139"/>
        <v>0</v>
      </c>
      <c r="AM2853" s="1102">
        <f t="shared" si="1140"/>
        <v>0</v>
      </c>
      <c r="AN2853" s="1085">
        <f t="shared" si="1141"/>
        <v>0</v>
      </c>
      <c r="AO2853" s="1061">
        <f t="shared" si="1149"/>
        <v>0</v>
      </c>
      <c r="AP2853" s="1061">
        <f t="shared" si="1149"/>
        <v>0</v>
      </c>
      <c r="AQ2853" s="1061">
        <f t="shared" si="1149"/>
        <v>0</v>
      </c>
      <c r="AR2853" s="1061">
        <f t="shared" si="1149"/>
        <v>0</v>
      </c>
      <c r="AS2853" s="1061">
        <f t="shared" si="1149"/>
        <v>0</v>
      </c>
      <c r="AT2853" s="850" t="str">
        <f t="shared" si="1133"/>
        <v/>
      </c>
      <c r="AU2853" s="893"/>
      <c r="AV2853" s="894"/>
      <c r="AW2853" s="894"/>
      <c r="AX2853" s="894"/>
      <c r="AY2853" s="894"/>
      <c r="AZ2853" s="918"/>
    </row>
    <row r="2854" spans="1:52" ht="13.5" customHeight="1">
      <c r="A2854" s="838"/>
      <c r="B2854" s="906"/>
      <c r="C2854" s="844"/>
      <c r="D2854" s="907"/>
      <c r="E2854" s="1060"/>
      <c r="F2854" s="1140"/>
      <c r="G2854" s="1086"/>
      <c r="H2854" s="1077"/>
      <c r="I2854" s="1077"/>
      <c r="J2854" s="1060"/>
      <c r="K2854" s="1061"/>
      <c r="L2854" s="1061"/>
      <c r="M2854" s="1063"/>
      <c r="N2854" s="1063"/>
      <c r="O2854" s="1060"/>
      <c r="P2854" s="1061"/>
      <c r="Q2854" s="1061"/>
      <c r="R2854" s="1063"/>
      <c r="S2854" s="1063"/>
      <c r="T2854" s="1079"/>
      <c r="U2854" s="1061"/>
      <c r="V2854" s="1061"/>
      <c r="W2854" s="1063"/>
      <c r="X2854" s="1063"/>
      <c r="Y2854" s="1060"/>
      <c r="Z2854" s="1080"/>
      <c r="AA2854" s="1126"/>
      <c r="AB2854" s="1082"/>
      <c r="AC2854" s="1083"/>
      <c r="AD2854" s="1089"/>
      <c r="AE2854" s="1071"/>
      <c r="AF2854" s="1071"/>
      <c r="AG2854" s="1071"/>
      <c r="AH2854" s="1071"/>
      <c r="AI2854" s="1060"/>
      <c r="AJ2854" s="1102"/>
      <c r="AK2854" s="1102"/>
      <c r="AL2854" s="1102"/>
      <c r="AM2854" s="1102"/>
      <c r="AN2854" s="1085"/>
      <c r="AO2854" s="1061"/>
      <c r="AP2854" s="1061"/>
      <c r="AQ2854" s="1061"/>
      <c r="AR2854" s="1061"/>
      <c r="AS2854" s="1061"/>
      <c r="AT2854" s="850"/>
      <c r="AU2854" s="893"/>
      <c r="AV2854" s="894"/>
      <c r="AW2854" s="894"/>
      <c r="AX2854" s="894"/>
      <c r="AY2854" s="894"/>
      <c r="AZ2854" s="918"/>
    </row>
    <row r="2855" spans="1:52" ht="13.5" customHeight="1">
      <c r="A2855" s="838"/>
      <c r="B2855" s="906"/>
      <c r="C2855" s="844"/>
      <c r="D2855" s="907"/>
      <c r="E2855" s="1060"/>
      <c r="F2855" s="1140"/>
      <c r="G2855" s="1086"/>
      <c r="H2855" s="1077"/>
      <c r="I2855" s="1077"/>
      <c r="J2855" s="1060"/>
      <c r="K2855" s="1061"/>
      <c r="L2855" s="1061"/>
      <c r="M2855" s="1063"/>
      <c r="N2855" s="1063"/>
      <c r="O2855" s="1060"/>
      <c r="P2855" s="1061"/>
      <c r="Q2855" s="1061"/>
      <c r="R2855" s="1063"/>
      <c r="S2855" s="1063"/>
      <c r="T2855" s="1079"/>
      <c r="U2855" s="1061"/>
      <c r="V2855" s="1061"/>
      <c r="W2855" s="1063"/>
      <c r="X2855" s="1063"/>
      <c r="Y2855" s="1060"/>
      <c r="Z2855" s="1080"/>
      <c r="AA2855" s="1126"/>
      <c r="AB2855" s="1082"/>
      <c r="AC2855" s="1083"/>
      <c r="AD2855" s="1089"/>
      <c r="AE2855" s="1071"/>
      <c r="AF2855" s="1071"/>
      <c r="AG2855" s="1071"/>
      <c r="AH2855" s="1071"/>
      <c r="AI2855" s="1060"/>
      <c r="AJ2855" s="1102"/>
      <c r="AK2855" s="1102"/>
      <c r="AL2855" s="1102"/>
      <c r="AM2855" s="1102"/>
      <c r="AN2855" s="1085"/>
      <c r="AO2855" s="1061"/>
      <c r="AP2855" s="1061"/>
      <c r="AQ2855" s="1061"/>
      <c r="AR2855" s="1061"/>
      <c r="AS2855" s="1061"/>
      <c r="AT2855" s="850"/>
      <c r="AU2855" s="893"/>
      <c r="AV2855" s="894"/>
      <c r="AW2855" s="894"/>
      <c r="AX2855" s="894"/>
      <c r="AY2855" s="894"/>
      <c r="AZ2855" s="918"/>
    </row>
    <row r="2856" spans="1:52" ht="13.5" customHeight="1">
      <c r="A2856" s="838"/>
      <c r="B2856" s="906"/>
      <c r="C2856" s="844"/>
      <c r="D2856" s="907"/>
      <c r="E2856" s="1060"/>
      <c r="F2856" s="1140"/>
      <c r="G2856" s="1086"/>
      <c r="H2856" s="1077"/>
      <c r="I2856" s="1077"/>
      <c r="J2856" s="1060"/>
      <c r="K2856" s="1061"/>
      <c r="L2856" s="1061"/>
      <c r="M2856" s="1063"/>
      <c r="N2856" s="1063"/>
      <c r="O2856" s="1060"/>
      <c r="P2856" s="1061"/>
      <c r="Q2856" s="1061"/>
      <c r="R2856" s="1063"/>
      <c r="S2856" s="1063"/>
      <c r="T2856" s="1079"/>
      <c r="U2856" s="1061"/>
      <c r="V2856" s="1061"/>
      <c r="W2856" s="1063"/>
      <c r="X2856" s="1063"/>
      <c r="Y2856" s="1060"/>
      <c r="Z2856" s="1080"/>
      <c r="AA2856" s="1126"/>
      <c r="AB2856" s="1082"/>
      <c r="AC2856" s="1083"/>
      <c r="AD2856" s="1089"/>
      <c r="AE2856" s="1071"/>
      <c r="AF2856" s="1071"/>
      <c r="AG2856" s="1071"/>
      <c r="AH2856" s="1071"/>
      <c r="AI2856" s="1060"/>
      <c r="AJ2856" s="1102"/>
      <c r="AK2856" s="1102"/>
      <c r="AL2856" s="1102"/>
      <c r="AM2856" s="1102"/>
      <c r="AN2856" s="1085"/>
      <c r="AO2856" s="1061"/>
      <c r="AP2856" s="1061"/>
      <c r="AQ2856" s="1061"/>
      <c r="AR2856" s="1061"/>
      <c r="AS2856" s="1061"/>
      <c r="AT2856" s="850"/>
      <c r="AU2856" s="893"/>
      <c r="AV2856" s="894"/>
      <c r="AW2856" s="894"/>
      <c r="AX2856" s="894"/>
      <c r="AY2856" s="894"/>
      <c r="AZ2856" s="918"/>
    </row>
    <row r="2857" spans="1:52" ht="13.5" customHeight="1">
      <c r="A2857" s="838" t="str">
        <f>IF(B2857&lt;&gt;"",MAX($A2852:$A2853)+1,"")</f>
        <v/>
      </c>
      <c r="B2857" s="951"/>
      <c r="C2857" s="952"/>
      <c r="D2857" s="1159"/>
      <c r="E2857" s="1060"/>
      <c r="F2857" s="1140"/>
      <c r="G2857" s="1086"/>
      <c r="H2857" s="1077"/>
      <c r="I2857" s="1077"/>
      <c r="J2857" s="1060">
        <f>SUM(F2857:I2857)*$E2857</f>
        <v>0</v>
      </c>
      <c r="K2857" s="1061"/>
      <c r="L2857" s="1061"/>
      <c r="M2857" s="1063"/>
      <c r="N2857" s="1063"/>
      <c r="O2857" s="1060">
        <f>SUM(K2857:N2857)*$E2857</f>
        <v>0</v>
      </c>
      <c r="P2857" s="1061"/>
      <c r="Q2857" s="1061"/>
      <c r="R2857" s="1063"/>
      <c r="S2857" s="1063"/>
      <c r="T2857" s="1079">
        <f>SUM(P2857:S2857)*$E2857</f>
        <v>0</v>
      </c>
      <c r="U2857" s="1061">
        <f t="shared" ref="U2857:Y2859" si="1152">SUM(F2857,K2857,P2857)</f>
        <v>0</v>
      </c>
      <c r="V2857" s="1061">
        <f t="shared" si="1152"/>
        <v>0</v>
      </c>
      <c r="W2857" s="1063">
        <f t="shared" si="1152"/>
        <v>0</v>
      </c>
      <c r="X2857" s="1063">
        <f t="shared" si="1152"/>
        <v>0</v>
      </c>
      <c r="Y2857" s="1060">
        <f t="shared" si="1152"/>
        <v>0</v>
      </c>
      <c r="Z2857" s="1080" t="str">
        <f t="shared" ref="Z2857:AD2859" si="1153">A2857</f>
        <v/>
      </c>
      <c r="AA2857" s="1126">
        <f t="shared" si="1153"/>
        <v>0</v>
      </c>
      <c r="AB2857" s="1082">
        <f t="shared" si="1153"/>
        <v>0</v>
      </c>
      <c r="AC2857" s="1083">
        <f t="shared" si="1153"/>
        <v>0</v>
      </c>
      <c r="AD2857" s="1089">
        <f t="shared" si="1153"/>
        <v>0</v>
      </c>
      <c r="AE2857" s="1071">
        <f t="shared" ref="AE2857:AH2859" si="1154">AE2775+AJ2775-AO2775</f>
        <v>0</v>
      </c>
      <c r="AF2857" s="1071">
        <f t="shared" si="1154"/>
        <v>0</v>
      </c>
      <c r="AG2857" s="1071">
        <f t="shared" si="1154"/>
        <v>0</v>
      </c>
      <c r="AH2857" s="1071">
        <f t="shared" si="1154"/>
        <v>0</v>
      </c>
      <c r="AI2857" s="1060">
        <f>SUM(AE2857:AH2857)*$E2857</f>
        <v>0</v>
      </c>
      <c r="AJ2857" s="1102">
        <f t="shared" ref="AJ2857:AM2859" si="1155">U2857</f>
        <v>0</v>
      </c>
      <c r="AK2857" s="1102">
        <f t="shared" si="1155"/>
        <v>0</v>
      </c>
      <c r="AL2857" s="1102">
        <f t="shared" si="1155"/>
        <v>0</v>
      </c>
      <c r="AM2857" s="1102">
        <f t="shared" si="1155"/>
        <v>0</v>
      </c>
      <c r="AN2857" s="1085">
        <f>SUM(AJ2857:AM2857)*$E2857</f>
        <v>0</v>
      </c>
      <c r="AO2857" s="1061">
        <f t="shared" ref="AO2857:AS2859" si="1156">U2857</f>
        <v>0</v>
      </c>
      <c r="AP2857" s="1061">
        <f t="shared" si="1156"/>
        <v>0</v>
      </c>
      <c r="AQ2857" s="1061">
        <f t="shared" si="1156"/>
        <v>0</v>
      </c>
      <c r="AR2857" s="1061">
        <f t="shared" si="1156"/>
        <v>0</v>
      </c>
      <c r="AS2857" s="1061">
        <f t="shared" si="1156"/>
        <v>0</v>
      </c>
      <c r="AT2857" s="850" t="str">
        <f>IF(AC2857&lt;&gt;0,SUM(AO2857:AR2857)*$AC2857-SUM(AO2857:AR2857)*$AD2857,"")</f>
        <v/>
      </c>
      <c r="AU2857" s="893"/>
      <c r="AV2857" s="894"/>
      <c r="AW2857" s="894"/>
      <c r="AX2857" s="894"/>
      <c r="AY2857" s="894"/>
      <c r="AZ2857" s="954"/>
    </row>
    <row r="2858" spans="1:52" ht="13.5" customHeight="1">
      <c r="A2858" s="838" t="str">
        <f>IF(B2858&lt;&gt;"",MAX($A2853:$A2857)+1,"")</f>
        <v/>
      </c>
      <c r="B2858" s="951"/>
      <c r="C2858" s="952"/>
      <c r="D2858" s="1159"/>
      <c r="E2858" s="1060"/>
      <c r="F2858" s="1140"/>
      <c r="G2858" s="1086"/>
      <c r="H2858" s="1077"/>
      <c r="I2858" s="1077"/>
      <c r="J2858" s="1060">
        <f>SUM(F2858:I2858)*$E2858</f>
        <v>0</v>
      </c>
      <c r="K2858" s="1061"/>
      <c r="L2858" s="1061"/>
      <c r="M2858" s="1063"/>
      <c r="N2858" s="1063"/>
      <c r="O2858" s="1060">
        <f>SUM(K2858:N2858)*$E2858</f>
        <v>0</v>
      </c>
      <c r="P2858" s="1061"/>
      <c r="Q2858" s="1061"/>
      <c r="R2858" s="1063"/>
      <c r="S2858" s="1063"/>
      <c r="T2858" s="1079">
        <f>SUM(P2858:S2858)*$E2858</f>
        <v>0</v>
      </c>
      <c r="U2858" s="1061">
        <f t="shared" si="1152"/>
        <v>0</v>
      </c>
      <c r="V2858" s="1061">
        <f t="shared" si="1152"/>
        <v>0</v>
      </c>
      <c r="W2858" s="1063">
        <f t="shared" si="1152"/>
        <v>0</v>
      </c>
      <c r="X2858" s="1063">
        <f t="shared" si="1152"/>
        <v>0</v>
      </c>
      <c r="Y2858" s="1060">
        <f t="shared" si="1152"/>
        <v>0</v>
      </c>
      <c r="Z2858" s="1080" t="str">
        <f t="shared" si="1153"/>
        <v/>
      </c>
      <c r="AA2858" s="1126">
        <f t="shared" si="1153"/>
        <v>0</v>
      </c>
      <c r="AB2858" s="1082">
        <f t="shared" si="1153"/>
        <v>0</v>
      </c>
      <c r="AC2858" s="1083">
        <f t="shared" si="1153"/>
        <v>0</v>
      </c>
      <c r="AD2858" s="1089">
        <f>E2858</f>
        <v>0</v>
      </c>
      <c r="AE2858" s="1071">
        <f t="shared" si="1154"/>
        <v>0</v>
      </c>
      <c r="AF2858" s="1071">
        <f t="shared" si="1154"/>
        <v>0</v>
      </c>
      <c r="AG2858" s="1071">
        <f t="shared" si="1154"/>
        <v>0</v>
      </c>
      <c r="AH2858" s="1071">
        <f t="shared" si="1154"/>
        <v>0</v>
      </c>
      <c r="AI2858" s="1060">
        <f>SUM(AE2858:AH2858)*$E2858</f>
        <v>0</v>
      </c>
      <c r="AJ2858" s="1102">
        <f t="shared" si="1155"/>
        <v>0</v>
      </c>
      <c r="AK2858" s="1102">
        <f t="shared" si="1155"/>
        <v>0</v>
      </c>
      <c r="AL2858" s="1102">
        <f t="shared" si="1155"/>
        <v>0</v>
      </c>
      <c r="AM2858" s="1102">
        <f t="shared" si="1155"/>
        <v>0</v>
      </c>
      <c r="AN2858" s="1085">
        <f>SUM(AJ2858:AM2858)*$E2858</f>
        <v>0</v>
      </c>
      <c r="AO2858" s="1061">
        <f t="shared" si="1156"/>
        <v>0</v>
      </c>
      <c r="AP2858" s="1061">
        <f t="shared" si="1156"/>
        <v>0</v>
      </c>
      <c r="AQ2858" s="1061">
        <f t="shared" si="1156"/>
        <v>0</v>
      </c>
      <c r="AR2858" s="1061">
        <f t="shared" si="1156"/>
        <v>0</v>
      </c>
      <c r="AS2858" s="1061">
        <f t="shared" si="1156"/>
        <v>0</v>
      </c>
      <c r="AT2858" s="850" t="str">
        <f>IF(AC2858&lt;&gt;0,SUM(AO2858:AR2858)*$AC2858-SUM(AO2858:AR2858)*$AD2858,"")</f>
        <v/>
      </c>
      <c r="AU2858" s="893"/>
      <c r="AV2858" s="894"/>
      <c r="AW2858" s="894"/>
      <c r="AX2858" s="894"/>
      <c r="AY2858" s="894"/>
      <c r="AZ2858" s="954"/>
    </row>
    <row r="2859" spans="1:52" ht="13.5" customHeight="1">
      <c r="A2859" s="838" t="str">
        <f>IF(B2859&lt;&gt;"",MAX($A2857:$A2858)+1,"")</f>
        <v/>
      </c>
      <c r="B2859" s="955"/>
      <c r="C2859" s="956"/>
      <c r="D2859" s="1160"/>
      <c r="E2859" s="1153"/>
      <c r="F2859" s="1154"/>
      <c r="G2859" s="1155"/>
      <c r="H2859" s="1156"/>
      <c r="I2859" s="1156"/>
      <c r="J2859" s="1060">
        <f>SUM(F2859:I2859)*$E2859</f>
        <v>0</v>
      </c>
      <c r="K2859" s="1061"/>
      <c r="L2859" s="1061"/>
      <c r="M2859" s="1063"/>
      <c r="N2859" s="1063"/>
      <c r="O2859" s="1157">
        <f>SUM(K2859:N2859)*$E2859</f>
        <v>0</v>
      </c>
      <c r="P2859" s="1061"/>
      <c r="Q2859" s="1061"/>
      <c r="R2859" s="1063"/>
      <c r="S2859" s="1063"/>
      <c r="T2859" s="1079">
        <f>SUM(P2859:S2859)*$E2859</f>
        <v>0</v>
      </c>
      <c r="U2859" s="1061">
        <f>SUM(F2859,K2859,P2859)</f>
        <v>0</v>
      </c>
      <c r="V2859" s="1061">
        <f t="shared" si="1152"/>
        <v>0</v>
      </c>
      <c r="W2859" s="1063">
        <f t="shared" si="1152"/>
        <v>0</v>
      </c>
      <c r="X2859" s="1063">
        <f>SUM(I2859,N2859,S2859)</f>
        <v>0</v>
      </c>
      <c r="Y2859" s="1060">
        <f>SUM(J2859,O2859,T2859)</f>
        <v>0</v>
      </c>
      <c r="Z2859" s="1080" t="str">
        <f t="shared" si="1153"/>
        <v/>
      </c>
      <c r="AA2859" s="1126">
        <f>B2859</f>
        <v>0</v>
      </c>
      <c r="AB2859" s="1082">
        <f>C2859</f>
        <v>0</v>
      </c>
      <c r="AC2859" s="1158">
        <f>D2859</f>
        <v>0</v>
      </c>
      <c r="AD2859" s="1089">
        <f>E2859</f>
        <v>0</v>
      </c>
      <c r="AE2859" s="1071">
        <f t="shared" si="1154"/>
        <v>0</v>
      </c>
      <c r="AF2859" s="1071">
        <f t="shared" si="1154"/>
        <v>0</v>
      </c>
      <c r="AG2859" s="1071">
        <f t="shared" si="1154"/>
        <v>0</v>
      </c>
      <c r="AH2859" s="1071">
        <f t="shared" si="1154"/>
        <v>0</v>
      </c>
      <c r="AI2859" s="1060">
        <f>SUM(AE2859:AH2859)*$E2859</f>
        <v>0</v>
      </c>
      <c r="AJ2859" s="1102">
        <f t="shared" si="1155"/>
        <v>0</v>
      </c>
      <c r="AK2859" s="1102">
        <f t="shared" si="1155"/>
        <v>0</v>
      </c>
      <c r="AL2859" s="1102">
        <f t="shared" si="1155"/>
        <v>0</v>
      </c>
      <c r="AM2859" s="1102">
        <f t="shared" si="1155"/>
        <v>0</v>
      </c>
      <c r="AN2859" s="1085">
        <f>SUM(AJ2859:AM2859)*$E2859</f>
        <v>0</v>
      </c>
      <c r="AO2859" s="1061">
        <f t="shared" si="1156"/>
        <v>0</v>
      </c>
      <c r="AP2859" s="1061">
        <f t="shared" si="1156"/>
        <v>0</v>
      </c>
      <c r="AQ2859" s="1061">
        <f t="shared" si="1156"/>
        <v>0</v>
      </c>
      <c r="AR2859" s="1061">
        <f t="shared" si="1156"/>
        <v>0</v>
      </c>
      <c r="AS2859" s="1061">
        <f t="shared" si="1156"/>
        <v>0</v>
      </c>
      <c r="AT2859" s="963" t="str">
        <f>IF(AC2859&lt;&gt;0,SUM(AO2859:AR2859)*$AC2859-SUM(AO2859:AR2859)*$AD2859,"")</f>
        <v/>
      </c>
      <c r="AU2859" s="893"/>
      <c r="AV2859" s="894"/>
      <c r="AW2859" s="894"/>
      <c r="AX2859" s="894"/>
      <c r="AY2859" s="894"/>
      <c r="AZ2859" s="954"/>
    </row>
    <row r="2860" spans="1:52" ht="13.5" customHeight="1">
      <c r="A2860" s="964"/>
      <c r="B2860" s="964" t="s">
        <v>6</v>
      </c>
      <c r="C2860" s="965"/>
      <c r="D2860" s="966"/>
      <c r="E2860" s="965"/>
      <c r="F2860" s="965"/>
      <c r="G2860" s="967"/>
      <c r="H2860" s="965"/>
      <c r="I2860" s="965"/>
      <c r="J2860" s="968">
        <f>SUM(J2794:J2859)</f>
        <v>2300.8000000000002</v>
      </c>
      <c r="K2860" s="969"/>
      <c r="L2860" s="969"/>
      <c r="M2860" s="969"/>
      <c r="N2860" s="969"/>
      <c r="O2860" s="968">
        <f>SUM(O2794:O2859)</f>
        <v>5964.7000000000007</v>
      </c>
      <c r="P2860" s="969"/>
      <c r="Q2860" s="969"/>
      <c r="R2860" s="969"/>
      <c r="S2860" s="969"/>
      <c r="T2860" s="968">
        <f>SUM(T2794:T2859)</f>
        <v>4490.8</v>
      </c>
      <c r="U2860" s="969"/>
      <c r="V2860" s="969"/>
      <c r="W2860" s="969"/>
      <c r="X2860" s="969"/>
      <c r="Y2860" s="968">
        <f>SUM(Y2794:Y2859)</f>
        <v>12756.3</v>
      </c>
      <c r="Z2860" s="964"/>
      <c r="AA2860" s="964" t="s">
        <v>6</v>
      </c>
      <c r="AB2860" s="969"/>
      <c r="AC2860" s="970"/>
      <c r="AD2860" s="969"/>
      <c r="AE2860" s="969"/>
      <c r="AF2860" s="969"/>
      <c r="AG2860" s="969"/>
      <c r="AH2860" s="969"/>
      <c r="AI2860" s="971">
        <f>SUM(AI2794:AI2859)</f>
        <v>58484.7</v>
      </c>
      <c r="AJ2860" s="969"/>
      <c r="AK2860" s="969"/>
      <c r="AL2860" s="969"/>
      <c r="AM2860" s="969"/>
      <c r="AN2860" s="969">
        <f>SUM(AN2794:AN2859)</f>
        <v>10192.5</v>
      </c>
      <c r="AO2860" s="969"/>
      <c r="AP2860" s="969"/>
      <c r="AQ2860" s="969"/>
      <c r="AR2860" s="969"/>
      <c r="AS2860" s="969">
        <f>SUM(AS2794:AS2859)</f>
        <v>12756.3</v>
      </c>
      <c r="AT2860" s="972">
        <f>SUM(AT2794:AT2859)</f>
        <v>509</v>
      </c>
      <c r="AU2860" s="973"/>
      <c r="AV2860" s="974"/>
      <c r="AW2860" s="974"/>
      <c r="AX2860" s="974"/>
      <c r="AY2860" s="974"/>
      <c r="AZ2860" s="975"/>
    </row>
    <row r="2861" spans="1:52" ht="13.5" customHeight="1">
      <c r="A2861" s="976"/>
      <c r="B2861" s="1484" t="s">
        <v>866</v>
      </c>
      <c r="C2861" s="1487" t="s">
        <v>867</v>
      </c>
      <c r="D2861" s="1488"/>
      <c r="E2861" s="1489"/>
      <c r="F2861" s="1490" t="str">
        <f>"Đtượng BB : " &amp; SUM(F2862:F2864) &amp;"đ/c = " &amp; SUM(J2862:J2864) &amp;"k"</f>
        <v>Đtượng BB : 183đ/c = 4758k</v>
      </c>
      <c r="G2861" s="1491"/>
      <c r="H2861" s="1491"/>
      <c r="I2861" s="1491"/>
      <c r="J2861" s="1492"/>
      <c r="K2861" s="1490" t="str">
        <f>"Đtượng BC: " &amp; SUM(K2862:K2864) &amp;"đ/c = " &amp; SUM(O2862:O2864) &amp;"k"</f>
        <v>Đtượng BC: 387đ/c = 7998k</v>
      </c>
      <c r="L2861" s="1491"/>
      <c r="M2861" s="1491"/>
      <c r="N2861" s="1491"/>
      <c r="O2861" s="1492"/>
      <c r="P2861" s="1493" t="s">
        <v>6</v>
      </c>
      <c r="Q2861" s="1494"/>
      <c r="R2861" s="1495"/>
      <c r="S2861" s="977"/>
      <c r="T2861" s="1496" t="s">
        <v>868</v>
      </c>
      <c r="U2861" s="1497"/>
      <c r="V2861" s="1497"/>
      <c r="W2861" s="1497"/>
      <c r="X2861" s="1497"/>
      <c r="Y2861" s="1498"/>
      <c r="Z2861" s="978"/>
      <c r="AA2861" s="930"/>
      <c r="AB2861" s="930"/>
      <c r="AC2861" s="979"/>
      <c r="AD2861" s="930"/>
      <c r="AE2861" s="930"/>
      <c r="AF2861" s="930"/>
      <c r="AG2861" s="930"/>
      <c r="AH2861" s="930"/>
      <c r="AI2861" s="930"/>
      <c r="AJ2861" s="930"/>
      <c r="AK2861" s="930"/>
      <c r="AL2861" s="930"/>
      <c r="AM2861" s="930"/>
      <c r="AN2861" s="930"/>
      <c r="AO2861" s="930"/>
      <c r="AP2861" s="930"/>
      <c r="AQ2861" s="930"/>
      <c r="AR2861" s="930"/>
      <c r="AS2861" s="930"/>
      <c r="AT2861" s="930"/>
      <c r="AU2861" s="980"/>
    </row>
    <row r="2862" spans="1:52" ht="13.5" customHeight="1">
      <c r="A2862" s="981"/>
      <c r="B2862" s="1485"/>
      <c r="C2862" s="1499" t="s">
        <v>856</v>
      </c>
      <c r="D2862" s="1500"/>
      <c r="E2862" s="1501"/>
      <c r="F2862" s="982">
        <v>61</v>
      </c>
      <c r="G2862" s="982" t="s">
        <v>27</v>
      </c>
      <c r="H2862" s="983">
        <v>14</v>
      </c>
      <c r="I2862" s="984" t="s">
        <v>29</v>
      </c>
      <c r="J2862" s="985">
        <f>F2862*H2862</f>
        <v>854</v>
      </c>
      <c r="K2862" s="986">
        <v>129</v>
      </c>
      <c r="L2862" s="984" t="s">
        <v>27</v>
      </c>
      <c r="M2862" s="987">
        <v>14</v>
      </c>
      <c r="N2862" s="984" t="s">
        <v>28</v>
      </c>
      <c r="O2862" s="988">
        <f>K2862*M2862</f>
        <v>1806</v>
      </c>
      <c r="P2862" s="989" t="str">
        <f>F2862+K2862 &amp;"đ/c"</f>
        <v>190đ/c</v>
      </c>
      <c r="Q2862" s="1471">
        <f>J2862+O2862</f>
        <v>2660</v>
      </c>
      <c r="R2862" s="1472"/>
      <c r="S2862" s="990"/>
      <c r="T2862" s="1473" t="s">
        <v>869</v>
      </c>
      <c r="U2862" s="1474"/>
      <c r="V2862" s="1474"/>
      <c r="W2862" s="1474"/>
      <c r="X2862" s="991"/>
      <c r="Y2862" s="992">
        <f>SUM(J2862:J2866)+SUM(O2862:O2864)+Q2865-Q2866</f>
        <v>15022.299999999996</v>
      </c>
      <c r="AB2862" s="993" t="s">
        <v>870</v>
      </c>
      <c r="AC2862" s="994"/>
      <c r="AD2862" s="993"/>
      <c r="AE2862" s="993"/>
      <c r="AF2862" s="993"/>
      <c r="AG2862" s="995"/>
      <c r="AH2862" s="995"/>
      <c r="AI2862" s="1261" t="s">
        <v>871</v>
      </c>
      <c r="AJ2862" s="1261"/>
      <c r="AK2862" s="1261"/>
      <c r="AL2862" s="1261"/>
      <c r="AM2862" s="1261"/>
      <c r="AN2862" s="1261"/>
      <c r="AO2862" s="995"/>
      <c r="AP2862" s="995"/>
      <c r="AQ2862" s="995"/>
      <c r="AR2862" s="995"/>
      <c r="AS2862" s="995"/>
      <c r="AT2862" s="993" t="s">
        <v>21</v>
      </c>
      <c r="AU2862" s="993"/>
      <c r="AV2862" s="996"/>
      <c r="AW2862" s="996"/>
      <c r="AX2862" s="996"/>
    </row>
    <row r="2863" spans="1:52" ht="13.5" customHeight="1">
      <c r="A2863" s="981"/>
      <c r="B2863" s="1485"/>
      <c r="C2863" s="1475" t="s">
        <v>857</v>
      </c>
      <c r="D2863" s="1476"/>
      <c r="E2863" s="1477"/>
      <c r="F2863" s="982">
        <v>61</v>
      </c>
      <c r="G2863" s="997" t="s">
        <v>27</v>
      </c>
      <c r="H2863" s="983">
        <v>32</v>
      </c>
      <c r="I2863" s="998" t="s">
        <v>29</v>
      </c>
      <c r="J2863" s="999">
        <f>F2863*H2863</f>
        <v>1952</v>
      </c>
      <c r="K2863" s="1000">
        <v>129</v>
      </c>
      <c r="L2863" s="998" t="s">
        <v>27</v>
      </c>
      <c r="M2863" s="1001">
        <v>24</v>
      </c>
      <c r="N2863" s="998" t="s">
        <v>28</v>
      </c>
      <c r="O2863" s="1002">
        <f>K2863*M2863</f>
        <v>3096</v>
      </c>
      <c r="P2863" s="1003" t="str">
        <f>F2863+K2863 &amp;"đ/c"</f>
        <v>190đ/c</v>
      </c>
      <c r="Q2863" s="1478">
        <f>J2863+O2863</f>
        <v>5048</v>
      </c>
      <c r="R2863" s="1479"/>
      <c r="S2863" s="990"/>
      <c r="T2863" s="1004" t="s">
        <v>872</v>
      </c>
      <c r="U2863" s="1005"/>
      <c r="V2863" s="1005">
        <f>M2860</f>
        <v>0</v>
      </c>
      <c r="W2863" s="1005"/>
      <c r="X2863" s="991"/>
      <c r="Y2863" s="992">
        <f>Y2860</f>
        <v>12756.3</v>
      </c>
      <c r="Z2863" s="978"/>
      <c r="AA2863" s="930"/>
      <c r="AB2863" s="930"/>
      <c r="AC2863" s="979"/>
      <c r="AD2863" s="930"/>
      <c r="AE2863" s="930"/>
      <c r="AF2863" s="930"/>
      <c r="AG2863" s="930"/>
      <c r="AH2863" s="930"/>
      <c r="AI2863" s="930"/>
      <c r="AJ2863" s="930"/>
      <c r="AK2863" s="930"/>
      <c r="AL2863" s="930"/>
      <c r="AM2863" s="930"/>
      <c r="AN2863" s="930"/>
      <c r="AO2863" s="930"/>
      <c r="AP2863" s="930"/>
      <c r="AQ2863" s="930"/>
      <c r="AR2863" s="930"/>
      <c r="AS2863" s="930"/>
      <c r="AT2863" s="930"/>
      <c r="AU2863" s="1006"/>
    </row>
    <row r="2864" spans="1:52" ht="13.5" customHeight="1">
      <c r="A2864" s="981"/>
      <c r="B2864" s="1486"/>
      <c r="C2864" s="1475" t="s">
        <v>858</v>
      </c>
      <c r="D2864" s="1476"/>
      <c r="E2864" s="1477"/>
      <c r="F2864" s="982">
        <v>61</v>
      </c>
      <c r="G2864" s="998" t="s">
        <v>27</v>
      </c>
      <c r="H2864" s="983">
        <v>32</v>
      </c>
      <c r="I2864" s="998" t="s">
        <v>29</v>
      </c>
      <c r="J2864" s="999">
        <f>F2864*H2864</f>
        <v>1952</v>
      </c>
      <c r="K2864" s="1000">
        <v>129</v>
      </c>
      <c r="L2864" s="998" t="s">
        <v>27</v>
      </c>
      <c r="M2864" s="1001">
        <v>24</v>
      </c>
      <c r="N2864" s="998" t="s">
        <v>28</v>
      </c>
      <c r="O2864" s="1002">
        <f>K2864*M2864</f>
        <v>3096</v>
      </c>
      <c r="P2864" s="1003" t="str">
        <f>F2864+K2864 &amp; "đ/c"</f>
        <v>190đ/c</v>
      </c>
      <c r="Q2864" s="1478">
        <f>J2864+O2864</f>
        <v>5048</v>
      </c>
      <c r="R2864" s="1479"/>
      <c r="S2864" s="990"/>
      <c r="T2864" s="1004" t="s">
        <v>873</v>
      </c>
      <c r="U2864" s="1005"/>
      <c r="V2864" s="1005"/>
      <c r="W2864" s="1005"/>
      <c r="X2864" s="991"/>
      <c r="Y2864" s="992">
        <f>IF(Y2862-Y2863&gt;0,Y2862-Y2863,0)</f>
        <v>2265.9999999999964</v>
      </c>
      <c r="Z2864" s="978"/>
      <c r="AA2864" s="930"/>
      <c r="AB2864" s="930"/>
      <c r="AC2864" s="979"/>
      <c r="AD2864" s="930"/>
      <c r="AE2864" s="930"/>
      <c r="AF2864" s="930"/>
      <c r="AG2864" s="930"/>
      <c r="AH2864" s="930"/>
      <c r="AI2864" s="930"/>
      <c r="AJ2864" s="930"/>
      <c r="AK2864" s="930"/>
      <c r="AL2864" s="930"/>
      <c r="AM2864" s="930"/>
      <c r="AN2864" s="930"/>
      <c r="AO2864" s="930"/>
      <c r="AP2864" s="930"/>
      <c r="AQ2864" s="930"/>
      <c r="AR2864" s="930"/>
      <c r="AS2864" s="930"/>
      <c r="AT2864" s="930"/>
      <c r="AU2864" s="1006"/>
    </row>
    <row r="2865" spans="1:52" ht="13.5" customHeight="1">
      <c r="A2865" s="981"/>
      <c r="B2865" s="1007" t="s">
        <v>874</v>
      </c>
      <c r="C2865" s="1455"/>
      <c r="D2865" s="1455"/>
      <c r="E2865" s="1456"/>
      <c r="F2865" s="1008"/>
      <c r="G2865" s="1009" t="s">
        <v>27</v>
      </c>
      <c r="H2865" s="1010"/>
      <c r="I2865" s="1009" t="s">
        <v>29</v>
      </c>
      <c r="J2865" s="1011">
        <f>F2865*H2865</f>
        <v>0</v>
      </c>
      <c r="K2865" s="1012"/>
      <c r="L2865" s="1457" t="s">
        <v>897</v>
      </c>
      <c r="M2865" s="1458"/>
      <c r="N2865" s="1458"/>
      <c r="O2865" s="1459"/>
      <c r="P2865" s="1013"/>
      <c r="Q2865" s="1460">
        <f>AZ2736</f>
        <v>2266.2999999999956</v>
      </c>
      <c r="R2865" s="1461"/>
      <c r="S2865" s="990"/>
      <c r="T2865" s="1462" t="s">
        <v>865</v>
      </c>
      <c r="U2865" s="1463"/>
      <c r="V2865" s="1463"/>
      <c r="W2865" s="1463"/>
      <c r="X2865" s="991"/>
      <c r="Y2865" s="1014">
        <f>IF(Y2862-Y2863&lt;0,Y2863-Y2862,0)</f>
        <v>0</v>
      </c>
      <c r="AI2865" s="930"/>
    </row>
    <row r="2866" spans="1:52" ht="13.5" customHeight="1">
      <c r="A2866" s="981"/>
      <c r="B2866" s="1464" t="s">
        <v>875</v>
      </c>
      <c r="C2866" s="1465"/>
      <c r="D2866" s="1015"/>
      <c r="E2866" s="1016"/>
      <c r="F2866" s="1017"/>
      <c r="G2866" s="1018" t="s">
        <v>27</v>
      </c>
      <c r="H2866" s="1019"/>
      <c r="I2866" s="1018" t="s">
        <v>29</v>
      </c>
      <c r="J2866" s="1020">
        <f>F2866*H2866</f>
        <v>0</v>
      </c>
      <c r="K2866" s="1021"/>
      <c r="L2866" s="1466" t="s">
        <v>876</v>
      </c>
      <c r="M2866" s="1467"/>
      <c r="N2866" s="1467"/>
      <c r="O2866" s="1468"/>
      <c r="P2866" s="1022"/>
      <c r="Q2866" s="1469">
        <f>AZ2737</f>
        <v>0</v>
      </c>
      <c r="R2866" s="1470"/>
      <c r="S2866" s="1023"/>
      <c r="T2866" s="1023"/>
      <c r="U2866" s="1024"/>
      <c r="V2866" s="1024"/>
      <c r="W2866" s="1024"/>
      <c r="X2866" s="1025"/>
      <c r="Y2866" s="1026"/>
      <c r="AI2866" s="930"/>
    </row>
    <row r="2867" spans="1:52" ht="13.5" customHeight="1">
      <c r="A2867" s="981"/>
      <c r="B2867" s="1452" t="s">
        <v>877</v>
      </c>
      <c r="C2867" s="1452"/>
      <c r="D2867" s="1452"/>
      <c r="E2867" s="1452"/>
      <c r="F2867" s="1452"/>
      <c r="G2867" s="1027"/>
      <c r="H2867" s="1027"/>
      <c r="I2867" s="1027"/>
      <c r="J2867" s="1028"/>
      <c r="K2867" s="1027"/>
      <c r="L2867" s="1453" t="s">
        <v>878</v>
      </c>
      <c r="M2867" s="1453"/>
      <c r="N2867" s="1453"/>
      <c r="O2867" s="993"/>
      <c r="P2867" s="993"/>
      <c r="Q2867" s="993"/>
      <c r="R2867" s="993"/>
      <c r="S2867" s="1453" t="s">
        <v>879</v>
      </c>
      <c r="T2867" s="1453"/>
      <c r="U2867" s="1453"/>
      <c r="X2867" s="981"/>
      <c r="Y2867" s="981"/>
      <c r="AA2867" s="1454" t="s">
        <v>880</v>
      </c>
      <c r="AB2867" s="1454"/>
      <c r="AC2867" s="1454"/>
      <c r="AD2867" s="1454"/>
      <c r="AE2867" s="1454"/>
      <c r="AF2867" s="1454"/>
      <c r="AG2867" s="1454"/>
      <c r="AS2867" s="1454" t="s">
        <v>881</v>
      </c>
      <c r="AT2867" s="1454"/>
      <c r="AU2867" s="1454"/>
      <c r="AV2867" s="1454"/>
      <c r="AW2867" s="1454"/>
    </row>
    <row r="2868" spans="1:52" ht="32.25" customHeight="1">
      <c r="A2868" s="981"/>
      <c r="B2868" s="1029"/>
      <c r="C2868" s="1029"/>
      <c r="D2868" s="1030"/>
      <c r="E2868" s="1029"/>
      <c r="F2868" s="1029"/>
      <c r="J2868" s="1031"/>
      <c r="L2868" s="1032"/>
      <c r="M2868" s="1032"/>
      <c r="N2868" s="1032"/>
      <c r="O2868" s="981"/>
      <c r="P2868" s="981"/>
      <c r="Q2868" s="981"/>
      <c r="R2868" s="981"/>
      <c r="S2868" s="1032"/>
      <c r="T2868" s="1032"/>
      <c r="U2868" s="1032"/>
      <c r="X2868" s="981"/>
      <c r="Y2868" s="981"/>
    </row>
    <row r="2869" spans="1:52" ht="27.75" customHeight="1">
      <c r="A2869" s="981"/>
      <c r="B2869" s="1029"/>
      <c r="C2869" s="1029"/>
      <c r="D2869" s="1030"/>
      <c r="E2869" s="1029"/>
      <c r="F2869" s="1029"/>
      <c r="J2869" s="1031"/>
      <c r="L2869" s="1032"/>
      <c r="M2869" s="1032"/>
      <c r="N2869" s="1032"/>
      <c r="O2869" s="981"/>
      <c r="P2869" s="981"/>
      <c r="Q2869" s="981"/>
      <c r="R2869" s="981"/>
      <c r="S2869" s="1032"/>
      <c r="T2869" s="1032"/>
      <c r="U2869" s="1032"/>
      <c r="X2869" s="981"/>
      <c r="Y2869" s="981"/>
    </row>
    <row r="2870" spans="1:52" ht="13.5" customHeight="1">
      <c r="A2870" s="981"/>
      <c r="B2870" s="1454" t="s">
        <v>881</v>
      </c>
      <c r="C2870" s="1454"/>
      <c r="D2870" s="1454"/>
      <c r="E2870" s="1454"/>
      <c r="F2870" s="1454"/>
      <c r="J2870" s="1031"/>
      <c r="L2870" s="1032"/>
      <c r="M2870" s="1032"/>
      <c r="N2870" s="1032"/>
      <c r="O2870" s="981"/>
      <c r="P2870" s="981"/>
      <c r="Q2870" s="981"/>
      <c r="R2870" s="1454" t="s">
        <v>880</v>
      </c>
      <c r="S2870" s="1454"/>
      <c r="T2870" s="1454"/>
      <c r="U2870" s="1454"/>
      <c r="V2870" s="1454"/>
      <c r="W2870" s="1454"/>
      <c r="X2870" s="981"/>
      <c r="Y2870" s="981"/>
    </row>
    <row r="2871" spans="1:52" ht="13.5" customHeight="1">
      <c r="A2871" s="807" t="s">
        <v>841</v>
      </c>
      <c r="D2871" s="809"/>
      <c r="O2871" s="810" t="s">
        <v>4</v>
      </c>
      <c r="P2871" s="1544">
        <f>P2789+1</f>
        <v>44322</v>
      </c>
      <c r="Q2871" s="1544"/>
      <c r="R2871" s="1544"/>
      <c r="S2871" s="1544"/>
      <c r="T2871" s="1544"/>
      <c r="AU2871" s="812" t="s">
        <v>12</v>
      </c>
    </row>
    <row r="2872" spans="1:52" ht="13.5" customHeight="1">
      <c r="A2872" s="813" t="s">
        <v>11</v>
      </c>
      <c r="B2872" s="1530" t="s">
        <v>842</v>
      </c>
      <c r="C2872" s="1533" t="s">
        <v>5</v>
      </c>
      <c r="D2872" s="1530" t="s">
        <v>843</v>
      </c>
      <c r="E2872" s="1530" t="s">
        <v>844</v>
      </c>
      <c r="F2872" s="1545" t="s">
        <v>24</v>
      </c>
      <c r="G2872" s="1546"/>
      <c r="H2872" s="1546"/>
      <c r="I2872" s="1546"/>
      <c r="J2872" s="1547"/>
      <c r="K2872" s="1548" t="s">
        <v>25</v>
      </c>
      <c r="L2872" s="1549"/>
      <c r="M2872" s="1549"/>
      <c r="N2872" s="1549"/>
      <c r="O2872" s="1550"/>
      <c r="P2872" s="1551" t="s">
        <v>26</v>
      </c>
      <c r="Q2872" s="1552"/>
      <c r="R2872" s="1552"/>
      <c r="S2872" s="1552"/>
      <c r="T2872" s="1553"/>
      <c r="U2872" s="1563" t="s">
        <v>6</v>
      </c>
      <c r="V2872" s="1564"/>
      <c r="W2872" s="1564"/>
      <c r="X2872" s="1564"/>
      <c r="Y2872" s="1565"/>
      <c r="Z2872" s="1527" t="s">
        <v>11</v>
      </c>
      <c r="AA2872" s="1530" t="s">
        <v>845</v>
      </c>
      <c r="AB2872" s="1533" t="s">
        <v>5</v>
      </c>
      <c r="AC2872" s="1530" t="s">
        <v>843</v>
      </c>
      <c r="AD2872" s="1530" t="s">
        <v>844</v>
      </c>
      <c r="AE2872" s="1545" t="s">
        <v>9</v>
      </c>
      <c r="AF2872" s="1546"/>
      <c r="AG2872" s="1546"/>
      <c r="AH2872" s="1546"/>
      <c r="AI2872" s="1547"/>
      <c r="AJ2872" s="1545" t="s">
        <v>846</v>
      </c>
      <c r="AK2872" s="1546"/>
      <c r="AL2872" s="1546"/>
      <c r="AM2872" s="1546"/>
      <c r="AN2872" s="1547"/>
      <c r="AO2872" s="1545" t="s">
        <v>10</v>
      </c>
      <c r="AP2872" s="1546"/>
      <c r="AQ2872" s="1546"/>
      <c r="AR2872" s="1546"/>
      <c r="AS2872" s="1547"/>
      <c r="AT2872" s="1554" t="s">
        <v>23</v>
      </c>
      <c r="AU2872" s="1557">
        <v>42644</v>
      </c>
      <c r="AV2872" s="1558"/>
      <c r="AW2872" s="1558"/>
      <c r="AX2872" s="1558"/>
      <c r="AY2872" s="1558"/>
      <c r="AZ2872" s="1559"/>
    </row>
    <row r="2873" spans="1:52" ht="13.5" customHeight="1">
      <c r="A2873" s="814"/>
      <c r="B2873" s="1531"/>
      <c r="C2873" s="1534"/>
      <c r="D2873" s="1531"/>
      <c r="E2873" s="1531"/>
      <c r="F2873" s="1542" t="s">
        <v>13</v>
      </c>
      <c r="G2873" s="1543"/>
      <c r="H2873" s="1536" t="s">
        <v>8</v>
      </c>
      <c r="I2873" s="1537"/>
      <c r="J2873" s="1310" t="s">
        <v>14</v>
      </c>
      <c r="K2873" s="1542" t="s">
        <v>13</v>
      </c>
      <c r="L2873" s="1543"/>
      <c r="M2873" s="1536" t="s">
        <v>8</v>
      </c>
      <c r="N2873" s="1537"/>
      <c r="O2873" s="1310" t="s">
        <v>14</v>
      </c>
      <c r="P2873" s="1542" t="s">
        <v>13</v>
      </c>
      <c r="Q2873" s="1543"/>
      <c r="R2873" s="1536" t="s">
        <v>8</v>
      </c>
      <c r="S2873" s="1537"/>
      <c r="T2873" s="1310" t="s">
        <v>14</v>
      </c>
      <c r="U2873" s="1542" t="s">
        <v>13</v>
      </c>
      <c r="V2873" s="1543"/>
      <c r="W2873" s="1536" t="s">
        <v>8</v>
      </c>
      <c r="X2873" s="1537"/>
      <c r="Y2873" s="1310" t="s">
        <v>14</v>
      </c>
      <c r="Z2873" s="1528"/>
      <c r="AA2873" s="1531"/>
      <c r="AB2873" s="1534"/>
      <c r="AC2873" s="1531"/>
      <c r="AD2873" s="1531"/>
      <c r="AE2873" s="1542" t="s">
        <v>13</v>
      </c>
      <c r="AF2873" s="1543"/>
      <c r="AG2873" s="1536" t="s">
        <v>8</v>
      </c>
      <c r="AH2873" s="1537"/>
      <c r="AI2873" s="1310" t="s">
        <v>14</v>
      </c>
      <c r="AJ2873" s="1542" t="s">
        <v>13</v>
      </c>
      <c r="AK2873" s="1543"/>
      <c r="AL2873" s="1536" t="s">
        <v>8</v>
      </c>
      <c r="AM2873" s="1537"/>
      <c r="AN2873" s="1310" t="s">
        <v>14</v>
      </c>
      <c r="AO2873" s="1542" t="s">
        <v>13</v>
      </c>
      <c r="AP2873" s="1543"/>
      <c r="AQ2873" s="1536" t="s">
        <v>8</v>
      </c>
      <c r="AR2873" s="1537"/>
      <c r="AS2873" s="1310" t="s">
        <v>14</v>
      </c>
      <c r="AT2873" s="1555"/>
      <c r="AU2873" s="1560"/>
      <c r="AV2873" s="1561"/>
      <c r="AW2873" s="1561"/>
      <c r="AX2873" s="1561"/>
      <c r="AY2873" s="1561"/>
      <c r="AZ2873" s="1562"/>
    </row>
    <row r="2874" spans="1:52" ht="13.5" customHeight="1">
      <c r="A2874" s="814"/>
      <c r="B2874" s="1531"/>
      <c r="C2874" s="1534"/>
      <c r="D2874" s="1531"/>
      <c r="E2874" s="1531"/>
      <c r="F2874" s="1540" t="s">
        <v>15</v>
      </c>
      <c r="G2874" s="1525" t="s">
        <v>22</v>
      </c>
      <c r="H2874" s="1523" t="s">
        <v>15</v>
      </c>
      <c r="I2874" s="1523" t="s">
        <v>22</v>
      </c>
      <c r="J2874" s="1538"/>
      <c r="K2874" s="1525" t="s">
        <v>15</v>
      </c>
      <c r="L2874" s="1525" t="s">
        <v>22</v>
      </c>
      <c r="M2874" s="1523" t="s">
        <v>15</v>
      </c>
      <c r="N2874" s="1523" t="s">
        <v>22</v>
      </c>
      <c r="O2874" s="1538"/>
      <c r="P2874" s="1525" t="s">
        <v>15</v>
      </c>
      <c r="Q2874" s="1525" t="s">
        <v>22</v>
      </c>
      <c r="R2874" s="1523" t="s">
        <v>15</v>
      </c>
      <c r="S2874" s="1523" t="s">
        <v>22</v>
      </c>
      <c r="T2874" s="1538"/>
      <c r="U2874" s="1525" t="s">
        <v>15</v>
      </c>
      <c r="V2874" s="1525" t="s">
        <v>22</v>
      </c>
      <c r="W2874" s="1523" t="s">
        <v>15</v>
      </c>
      <c r="X2874" s="1523" t="s">
        <v>22</v>
      </c>
      <c r="Y2874" s="1538"/>
      <c r="Z2874" s="1528"/>
      <c r="AA2874" s="1531"/>
      <c r="AB2874" s="1534"/>
      <c r="AC2874" s="1531"/>
      <c r="AD2874" s="1531"/>
      <c r="AE2874" s="1310" t="s">
        <v>15</v>
      </c>
      <c r="AF2874" s="1523" t="s">
        <v>22</v>
      </c>
      <c r="AG2874" s="1523" t="s">
        <v>15</v>
      </c>
      <c r="AH2874" s="1523" t="s">
        <v>22</v>
      </c>
      <c r="AI2874" s="1538"/>
      <c r="AJ2874" s="1523" t="s">
        <v>15</v>
      </c>
      <c r="AK2874" s="1523" t="s">
        <v>22</v>
      </c>
      <c r="AL2874" s="1523" t="s">
        <v>15</v>
      </c>
      <c r="AM2874" s="1523" t="s">
        <v>22</v>
      </c>
      <c r="AN2874" s="1538"/>
      <c r="AO2874" s="1523" t="s">
        <v>15</v>
      </c>
      <c r="AP2874" s="1523" t="s">
        <v>22</v>
      </c>
      <c r="AQ2874" s="1523" t="s">
        <v>15</v>
      </c>
      <c r="AR2874" s="1523" t="s">
        <v>22</v>
      </c>
      <c r="AS2874" s="1538"/>
      <c r="AT2874" s="1555"/>
      <c r="AU2874" s="1507">
        <f>P2871</f>
        <v>44322</v>
      </c>
      <c r="AV2874" s="1508"/>
      <c r="AW2874" s="1508"/>
      <c r="AX2874" s="1508"/>
      <c r="AY2874" s="1508"/>
      <c r="AZ2874" s="1509"/>
    </row>
    <row r="2875" spans="1:52" ht="13.5" customHeight="1">
      <c r="A2875" s="815"/>
      <c r="B2875" s="1532"/>
      <c r="C2875" s="1535"/>
      <c r="D2875" s="1532"/>
      <c r="E2875" s="1532"/>
      <c r="F2875" s="1541"/>
      <c r="G2875" s="1526"/>
      <c r="H2875" s="1524"/>
      <c r="I2875" s="1524"/>
      <c r="J2875" s="1539"/>
      <c r="K2875" s="1526"/>
      <c r="L2875" s="1526"/>
      <c r="M2875" s="1524"/>
      <c r="N2875" s="1524"/>
      <c r="O2875" s="1539"/>
      <c r="P2875" s="1526"/>
      <c r="Q2875" s="1526"/>
      <c r="R2875" s="1524"/>
      <c r="S2875" s="1524"/>
      <c r="T2875" s="1539"/>
      <c r="U2875" s="1526"/>
      <c r="V2875" s="1526"/>
      <c r="W2875" s="1524"/>
      <c r="X2875" s="1524"/>
      <c r="Y2875" s="1539"/>
      <c r="Z2875" s="1529"/>
      <c r="AA2875" s="1532"/>
      <c r="AB2875" s="1535"/>
      <c r="AC2875" s="1532"/>
      <c r="AD2875" s="1532"/>
      <c r="AE2875" s="1539"/>
      <c r="AF2875" s="1524"/>
      <c r="AG2875" s="1524"/>
      <c r="AH2875" s="1524"/>
      <c r="AI2875" s="1539"/>
      <c r="AJ2875" s="1524"/>
      <c r="AK2875" s="1524"/>
      <c r="AL2875" s="1524"/>
      <c r="AM2875" s="1524"/>
      <c r="AN2875" s="1539"/>
      <c r="AO2875" s="1524"/>
      <c r="AP2875" s="1524"/>
      <c r="AQ2875" s="1524"/>
      <c r="AR2875" s="1524"/>
      <c r="AS2875" s="1539"/>
      <c r="AT2875" s="1556"/>
      <c r="AU2875" s="1510"/>
      <c r="AV2875" s="1511"/>
      <c r="AW2875" s="1511"/>
      <c r="AX2875" s="1511"/>
      <c r="AY2875" s="1511"/>
      <c r="AZ2875" s="1512"/>
    </row>
    <row r="2876" spans="1:52" ht="13.5" customHeight="1">
      <c r="A2876" s="816">
        <v>1</v>
      </c>
      <c r="B2876" s="1033" t="s">
        <v>229</v>
      </c>
      <c r="C2876" s="817" t="s">
        <v>66</v>
      </c>
      <c r="D2876" s="839">
        <v>2</v>
      </c>
      <c r="E2876" s="1055">
        <v>2</v>
      </c>
      <c r="F2876" s="1056">
        <v>50</v>
      </c>
      <c r="G2876" s="1057"/>
      <c r="H2876" s="1058"/>
      <c r="I2876" s="1059"/>
      <c r="J2876" s="1060">
        <f t="shared" ref="J2876:J2922" si="1157">SUM(F2876:I2876)*$E2876</f>
        <v>100</v>
      </c>
      <c r="K2876" s="1056">
        <v>50</v>
      </c>
      <c r="L2876" s="1061"/>
      <c r="M2876" s="1062"/>
      <c r="N2876" s="1063"/>
      <c r="O2876" s="1060">
        <f>SUM(K2876:N2876)*$E2876</f>
        <v>100</v>
      </c>
      <c r="P2876" s="1056">
        <v>50</v>
      </c>
      <c r="Q2876" s="1061"/>
      <c r="R2876" s="1062"/>
      <c r="S2876" s="1063"/>
      <c r="T2876" s="1064">
        <f t="shared" ref="T2876:T2918" si="1158">SUM(P2876:S2876)*$E2876</f>
        <v>100</v>
      </c>
      <c r="U2876" s="1065">
        <f>SUM(F2876,K2876,P2876)</f>
        <v>150</v>
      </c>
      <c r="V2876" s="1061">
        <f>SUM(G2876,L2876,Q2876)</f>
        <v>0</v>
      </c>
      <c r="W2876" s="1062">
        <f>SUM(H2876,M2876,R2876)</f>
        <v>0</v>
      </c>
      <c r="X2876" s="1063">
        <f>SUM(I2876,N2876,S2876)</f>
        <v>0</v>
      </c>
      <c r="Y2876" s="1064">
        <f>SUM(J2876,O2876,T2876)</f>
        <v>300</v>
      </c>
      <c r="Z2876" s="1066">
        <f>A2876</f>
        <v>1</v>
      </c>
      <c r="AA2876" s="1067" t="str">
        <f>B2876</f>
        <v>Than trấu</v>
      </c>
      <c r="AB2876" s="1068" t="str">
        <f>C2876</f>
        <v>kg</v>
      </c>
      <c r="AC2876" s="1069">
        <f>D2876</f>
        <v>2</v>
      </c>
      <c r="AD2876" s="1070">
        <f>E2876</f>
        <v>2</v>
      </c>
      <c r="AE2876" s="1071">
        <f t="shared" ref="AE2876:AE2892" si="1159">AE2794+AJ2794-AO2794</f>
        <v>7786</v>
      </c>
      <c r="AF2876" s="1071">
        <f t="shared" ref="AF2876:AH2891" si="1160">AF2794+AK2794-AP2794</f>
        <v>0</v>
      </c>
      <c r="AG2876" s="1071">
        <f t="shared" si="1160"/>
        <v>0</v>
      </c>
      <c r="AH2876" s="1071">
        <f t="shared" si="1160"/>
        <v>0</v>
      </c>
      <c r="AI2876" s="1072">
        <f>SUM(AE2876:AH2876)*$E2876</f>
        <v>15572</v>
      </c>
      <c r="AJ2876" s="1073"/>
      <c r="AK2876" s="1063"/>
      <c r="AL2876" s="1063"/>
      <c r="AM2876" s="1063"/>
      <c r="AN2876" s="1072">
        <f t="shared" ref="AN2876:AN2892" si="1161">SUM(AJ2876:AM2876)*$E2876</f>
        <v>0</v>
      </c>
      <c r="AO2876" s="1061">
        <f t="shared" ref="AO2876:AS2926" si="1162">U2876</f>
        <v>150</v>
      </c>
      <c r="AP2876" s="1061">
        <f t="shared" si="1162"/>
        <v>0</v>
      </c>
      <c r="AQ2876" s="1074">
        <f t="shared" si="1162"/>
        <v>0</v>
      </c>
      <c r="AR2876" s="1074">
        <f t="shared" si="1162"/>
        <v>0</v>
      </c>
      <c r="AS2876" s="1075">
        <f t="shared" si="1162"/>
        <v>300</v>
      </c>
      <c r="AT2876" s="837">
        <f>IF(AC2876&lt;&gt;0,SUM(AO2876:AR2876)*$AC2876-SUM(AO2876:AR2876)*$AD2876,"")</f>
        <v>0</v>
      </c>
      <c r="AU2876" s="1513" t="s">
        <v>847</v>
      </c>
      <c r="AV2876" s="1514"/>
      <c r="AW2876" s="1514"/>
      <c r="AX2876" s="1514"/>
      <c r="AY2876" s="1514"/>
      <c r="AZ2876" s="1515"/>
    </row>
    <row r="2877" spans="1:52" ht="13.5" customHeight="1">
      <c r="A2877" s="838">
        <f>IF(B2877&lt;&gt;"",MAX($A2875:$A2876)+1,"")</f>
        <v>2</v>
      </c>
      <c r="B2877" s="1036" t="s">
        <v>848</v>
      </c>
      <c r="C2877" s="817" t="s">
        <v>66</v>
      </c>
      <c r="D2877" s="839">
        <v>2</v>
      </c>
      <c r="E2877" s="921">
        <v>2</v>
      </c>
      <c r="F2877" s="1071"/>
      <c r="G2877" s="1076"/>
      <c r="H2877" s="1077"/>
      <c r="I2877" s="1077"/>
      <c r="J2877" s="1060">
        <f t="shared" si="1157"/>
        <v>0</v>
      </c>
      <c r="K2877" s="1071"/>
      <c r="L2877" s="1061"/>
      <c r="M2877" s="1063"/>
      <c r="N2877" s="1063"/>
      <c r="O2877" s="1060">
        <f>SUM(K2877:N2877)*$E2877</f>
        <v>0</v>
      </c>
      <c r="P2877" s="1078"/>
      <c r="Q2877" s="1061"/>
      <c r="R2877" s="1063"/>
      <c r="S2877" s="1063"/>
      <c r="T2877" s="1079">
        <f t="shared" si="1158"/>
        <v>0</v>
      </c>
      <c r="U2877" s="1071">
        <f t="shared" ref="U2877:Y2892" si="1163">SUM(F2877,K2877,P2877)</f>
        <v>0</v>
      </c>
      <c r="V2877" s="1061">
        <f t="shared" si="1163"/>
        <v>0</v>
      </c>
      <c r="W2877" s="1063">
        <f t="shared" si="1163"/>
        <v>0</v>
      </c>
      <c r="X2877" s="1063">
        <f t="shared" si="1163"/>
        <v>0</v>
      </c>
      <c r="Y2877" s="1060">
        <f>SUM(J2877,O2877,T2877)</f>
        <v>0</v>
      </c>
      <c r="Z2877" s="1080">
        <f>A2877</f>
        <v>2</v>
      </c>
      <c r="AA2877" s="1081" t="str">
        <f t="shared" ref="AA2877:AD2935" si="1164">B2877</f>
        <v>Củi gỗ</v>
      </c>
      <c r="AB2877" s="1082" t="str">
        <f t="shared" si="1164"/>
        <v>kg</v>
      </c>
      <c r="AC2877" s="1083">
        <f t="shared" si="1164"/>
        <v>2</v>
      </c>
      <c r="AD2877" s="1079">
        <f t="shared" si="1164"/>
        <v>2</v>
      </c>
      <c r="AE2877" s="1071">
        <f t="shared" si="1159"/>
        <v>1980</v>
      </c>
      <c r="AF2877" s="1071">
        <f t="shared" si="1160"/>
        <v>0</v>
      </c>
      <c r="AG2877" s="1071">
        <f t="shared" si="1160"/>
        <v>0</v>
      </c>
      <c r="AH2877" s="1071">
        <f t="shared" si="1160"/>
        <v>0</v>
      </c>
      <c r="AI2877" s="1060">
        <f t="shared" ref="AI2877:AI2935" si="1165">SUM(AE2877:AH2877)*$E2877</f>
        <v>3960</v>
      </c>
      <c r="AJ2877" s="1084"/>
      <c r="AK2877" s="1063"/>
      <c r="AL2877" s="1063"/>
      <c r="AM2877" s="1063"/>
      <c r="AN2877" s="1085">
        <f t="shared" si="1161"/>
        <v>0</v>
      </c>
      <c r="AO2877" s="1061">
        <f t="shared" si="1162"/>
        <v>0</v>
      </c>
      <c r="AP2877" s="1061">
        <f t="shared" si="1162"/>
        <v>0</v>
      </c>
      <c r="AQ2877" s="1061">
        <f t="shared" si="1162"/>
        <v>0</v>
      </c>
      <c r="AR2877" s="1061">
        <f t="shared" si="1162"/>
        <v>0</v>
      </c>
      <c r="AS2877" s="1061">
        <f t="shared" si="1162"/>
        <v>0</v>
      </c>
      <c r="AT2877" s="850">
        <f>IF(AC2877&lt;&gt;0,SUM(AO2877:AR2877)*$AC2877-SUM(AO2877:AR2877)*$AD2877,"")</f>
        <v>0</v>
      </c>
      <c r="AU2877" s="1516" t="s">
        <v>827</v>
      </c>
      <c r="AV2877" s="1517"/>
      <c r="AW2877" s="1517"/>
      <c r="AX2877" s="1517"/>
      <c r="AY2877" s="1517"/>
      <c r="AZ2877" s="851"/>
    </row>
    <row r="2878" spans="1:52" ht="13.5" customHeight="1">
      <c r="A2878" s="838">
        <f t="shared" ref="A2878:A2921" si="1166">IF(B2878&lt;&gt;"",MAX($A2876:$A2877)+1,"")</f>
        <v>3</v>
      </c>
      <c r="B2878" s="1033" t="s">
        <v>849</v>
      </c>
      <c r="C2878" s="817" t="s">
        <v>66</v>
      </c>
      <c r="D2878" s="839">
        <v>12.6</v>
      </c>
      <c r="E2878" s="921">
        <v>12.6</v>
      </c>
      <c r="F2878" s="1065">
        <v>31</v>
      </c>
      <c r="G2878" s="1086"/>
      <c r="H2878" s="1087"/>
      <c r="I2878" s="1077"/>
      <c r="J2878" s="1060">
        <f t="shared" si="1157"/>
        <v>390.59999999999997</v>
      </c>
      <c r="K2878" s="1088">
        <v>51</v>
      </c>
      <c r="L2878" s="1061"/>
      <c r="M2878" s="1062"/>
      <c r="N2878" s="1063"/>
      <c r="O2878" s="1060">
        <f>SUM(K2878:N2878)*$E2878</f>
        <v>642.6</v>
      </c>
      <c r="P2878" s="1056">
        <v>51</v>
      </c>
      <c r="Q2878" s="1061"/>
      <c r="R2878" s="1062"/>
      <c r="S2878" s="1063"/>
      <c r="T2878" s="1079">
        <f t="shared" si="1158"/>
        <v>642.6</v>
      </c>
      <c r="U2878" s="1065">
        <f t="shared" si="1163"/>
        <v>133</v>
      </c>
      <c r="V2878" s="1061">
        <f t="shared" si="1163"/>
        <v>0</v>
      </c>
      <c r="W2878" s="1062">
        <f t="shared" si="1163"/>
        <v>0</v>
      </c>
      <c r="X2878" s="1063">
        <f t="shared" si="1163"/>
        <v>0</v>
      </c>
      <c r="Y2878" s="1060">
        <f t="shared" si="1163"/>
        <v>1675.8000000000002</v>
      </c>
      <c r="Z2878" s="1080">
        <f t="shared" ref="Z2878:Z2935" si="1167">A2878</f>
        <v>3</v>
      </c>
      <c r="AA2878" s="1081" t="str">
        <f t="shared" si="1164"/>
        <v>Gạo X 23</v>
      </c>
      <c r="AB2878" s="1082" t="str">
        <f t="shared" si="1164"/>
        <v>kg</v>
      </c>
      <c r="AC2878" s="1083">
        <f t="shared" si="1164"/>
        <v>12.6</v>
      </c>
      <c r="AD2878" s="1089">
        <f t="shared" si="1164"/>
        <v>12.6</v>
      </c>
      <c r="AE2878" s="1071">
        <f t="shared" si="1159"/>
        <v>2534</v>
      </c>
      <c r="AF2878" s="1071">
        <f t="shared" si="1160"/>
        <v>0</v>
      </c>
      <c r="AG2878" s="1071">
        <f t="shared" si="1160"/>
        <v>0</v>
      </c>
      <c r="AH2878" s="1071">
        <f t="shared" si="1160"/>
        <v>0</v>
      </c>
      <c r="AI2878" s="1060">
        <f t="shared" si="1165"/>
        <v>31928.399999999998</v>
      </c>
      <c r="AJ2878" s="1084"/>
      <c r="AK2878" s="1063"/>
      <c r="AL2878" s="1063"/>
      <c r="AM2878" s="1063"/>
      <c r="AN2878" s="1085">
        <f t="shared" si="1161"/>
        <v>0</v>
      </c>
      <c r="AO2878" s="1061">
        <f t="shared" si="1162"/>
        <v>133</v>
      </c>
      <c r="AP2878" s="1061">
        <f t="shared" si="1162"/>
        <v>0</v>
      </c>
      <c r="AQ2878" s="1061">
        <f t="shared" si="1162"/>
        <v>0</v>
      </c>
      <c r="AR2878" s="1061">
        <f t="shared" si="1162"/>
        <v>0</v>
      </c>
      <c r="AS2878" s="1061">
        <f t="shared" si="1162"/>
        <v>1675.8000000000002</v>
      </c>
      <c r="AT2878" s="850">
        <f t="shared" ref="AT2878:AT2935" si="1168">IF(AC2878&lt;&gt;0,SUM(AO2878:AR2878)*$AC2878-SUM(AO2878:AR2878)*$AD2878,"")</f>
        <v>0</v>
      </c>
      <c r="AU2878" s="859" t="s">
        <v>828</v>
      </c>
      <c r="AV2878" s="1518">
        <f>SUM(AX2879:AX2881)</f>
        <v>78</v>
      </c>
      <c r="AW2878" s="1519"/>
      <c r="AX2878" s="1519"/>
      <c r="AY2878" s="861"/>
      <c r="AZ2878" s="862" t="s">
        <v>829</v>
      </c>
    </row>
    <row r="2879" spans="1:52" ht="13.5" customHeight="1">
      <c r="A2879" s="838">
        <f t="shared" si="1166"/>
        <v>4</v>
      </c>
      <c r="B2879" s="1038" t="s">
        <v>850</v>
      </c>
      <c r="C2879" s="817" t="s">
        <v>389</v>
      </c>
      <c r="D2879" s="839">
        <v>10</v>
      </c>
      <c r="E2879" s="1055">
        <v>10</v>
      </c>
      <c r="F2879" s="1061"/>
      <c r="G2879" s="1090"/>
      <c r="H2879" s="1091"/>
      <c r="I2879" s="1077"/>
      <c r="J2879" s="1060">
        <f t="shared" si="1157"/>
        <v>0</v>
      </c>
      <c r="K2879" s="1092"/>
      <c r="L2879" s="1061"/>
      <c r="M2879" s="1063">
        <v>0.5</v>
      </c>
      <c r="N2879" s="1063"/>
      <c r="O2879" s="1060">
        <f t="shared" ref="O2879:O2885" si="1169">SUM(K2879:N2879)*$E2879</f>
        <v>5</v>
      </c>
      <c r="P2879" s="1093"/>
      <c r="Q2879" s="1061"/>
      <c r="R2879" s="1063">
        <v>0.5</v>
      </c>
      <c r="S2879" s="1063"/>
      <c r="T2879" s="1079">
        <f t="shared" si="1158"/>
        <v>5</v>
      </c>
      <c r="U2879" s="1061">
        <f t="shared" si="1163"/>
        <v>0</v>
      </c>
      <c r="V2879" s="1061">
        <f t="shared" si="1163"/>
        <v>0</v>
      </c>
      <c r="W2879" s="1063">
        <f t="shared" si="1163"/>
        <v>1</v>
      </c>
      <c r="X2879" s="1063">
        <f t="shared" si="1163"/>
        <v>0</v>
      </c>
      <c r="Y2879" s="1060">
        <f t="shared" si="1163"/>
        <v>10</v>
      </c>
      <c r="Z2879" s="1080">
        <f t="shared" si="1167"/>
        <v>4</v>
      </c>
      <c r="AA2879" s="1081" t="str">
        <f t="shared" si="1164"/>
        <v>Bột súp</v>
      </c>
      <c r="AB2879" s="1082" t="str">
        <f t="shared" si="1164"/>
        <v>lít</v>
      </c>
      <c r="AC2879" s="1083">
        <f t="shared" si="1164"/>
        <v>10</v>
      </c>
      <c r="AD2879" s="1089">
        <f t="shared" si="1164"/>
        <v>10</v>
      </c>
      <c r="AE2879" s="1071">
        <f t="shared" si="1159"/>
        <v>0</v>
      </c>
      <c r="AF2879" s="1071">
        <f t="shared" si="1160"/>
        <v>0</v>
      </c>
      <c r="AG2879" s="1071">
        <f t="shared" si="1160"/>
        <v>0</v>
      </c>
      <c r="AH2879" s="1071">
        <f t="shared" si="1160"/>
        <v>0</v>
      </c>
      <c r="AI2879" s="1060">
        <f t="shared" si="1165"/>
        <v>0</v>
      </c>
      <c r="AJ2879" s="1084"/>
      <c r="AK2879" s="1094"/>
      <c r="AL2879" s="1095">
        <v>20</v>
      </c>
      <c r="AM2879" s="1063"/>
      <c r="AN2879" s="1085">
        <f t="shared" si="1161"/>
        <v>200</v>
      </c>
      <c r="AO2879" s="1061">
        <f t="shared" si="1162"/>
        <v>0</v>
      </c>
      <c r="AP2879" s="1061">
        <f t="shared" si="1162"/>
        <v>0</v>
      </c>
      <c r="AQ2879" s="1061">
        <f t="shared" si="1162"/>
        <v>1</v>
      </c>
      <c r="AR2879" s="1061">
        <f t="shared" si="1162"/>
        <v>0</v>
      </c>
      <c r="AS2879" s="1061">
        <f t="shared" si="1162"/>
        <v>10</v>
      </c>
      <c r="AT2879" s="850">
        <f t="shared" si="1168"/>
        <v>0</v>
      </c>
      <c r="AU2879" s="867" t="s">
        <v>830</v>
      </c>
      <c r="AV2879" s="868">
        <f>F2944</f>
        <v>61</v>
      </c>
      <c r="AW2879" s="861" t="s">
        <v>27</v>
      </c>
      <c r="AX2879" s="869">
        <f>H2944</f>
        <v>14</v>
      </c>
      <c r="AY2879" s="861" t="s">
        <v>28</v>
      </c>
      <c r="AZ2879" s="870">
        <f>AX2879*AV2879</f>
        <v>854</v>
      </c>
    </row>
    <row r="2880" spans="1:52" ht="13.5" customHeight="1">
      <c r="A2880" s="838">
        <f t="shared" si="1166"/>
        <v>5</v>
      </c>
      <c r="B2880" s="1039" t="s">
        <v>851</v>
      </c>
      <c r="C2880" s="817" t="s">
        <v>389</v>
      </c>
      <c r="D2880" s="839">
        <v>30</v>
      </c>
      <c r="E2880" s="1096">
        <v>25</v>
      </c>
      <c r="F2880" s="1061"/>
      <c r="G2880" s="1090">
        <v>1</v>
      </c>
      <c r="H2880" s="1091"/>
      <c r="I2880" s="1077"/>
      <c r="J2880" s="1060">
        <f t="shared" si="1157"/>
        <v>25</v>
      </c>
      <c r="K2880" s="1092"/>
      <c r="L2880" s="1065">
        <v>2</v>
      </c>
      <c r="M2880" s="1063"/>
      <c r="N2880" s="1063"/>
      <c r="O2880" s="1060">
        <f t="shared" si="1169"/>
        <v>50</v>
      </c>
      <c r="P2880" s="1093"/>
      <c r="Q2880" s="1065">
        <v>2</v>
      </c>
      <c r="R2880" s="1063"/>
      <c r="S2880" s="1063"/>
      <c r="T2880" s="1079">
        <f t="shared" si="1158"/>
        <v>50</v>
      </c>
      <c r="U2880" s="1061">
        <f t="shared" si="1163"/>
        <v>0</v>
      </c>
      <c r="V2880" s="1065">
        <f t="shared" si="1163"/>
        <v>5</v>
      </c>
      <c r="W2880" s="1063">
        <f t="shared" si="1163"/>
        <v>0</v>
      </c>
      <c r="X2880" s="1063">
        <f t="shared" si="1163"/>
        <v>0</v>
      </c>
      <c r="Y2880" s="1060">
        <f t="shared" si="1163"/>
        <v>125</v>
      </c>
      <c r="Z2880" s="1080">
        <f t="shared" si="1167"/>
        <v>5</v>
      </c>
      <c r="AA2880" s="1081" t="str">
        <f t="shared" si="1164"/>
        <v>Nmắm thường</v>
      </c>
      <c r="AB2880" s="1082" t="str">
        <f t="shared" si="1164"/>
        <v>lít</v>
      </c>
      <c r="AC2880" s="1083">
        <f t="shared" si="1164"/>
        <v>30</v>
      </c>
      <c r="AD2880" s="1089">
        <f t="shared" si="1164"/>
        <v>25</v>
      </c>
      <c r="AE2880" s="1071">
        <f t="shared" si="1159"/>
        <v>0</v>
      </c>
      <c r="AF2880" s="1071">
        <f t="shared" si="1160"/>
        <v>10.5</v>
      </c>
      <c r="AG2880" s="1071">
        <f t="shared" si="1160"/>
        <v>0</v>
      </c>
      <c r="AH2880" s="1071">
        <f t="shared" si="1160"/>
        <v>0</v>
      </c>
      <c r="AI2880" s="1060">
        <f t="shared" si="1165"/>
        <v>262.5</v>
      </c>
      <c r="AJ2880" s="1084"/>
      <c r="AK2880" s="1097"/>
      <c r="AL2880" s="1063"/>
      <c r="AM2880" s="1063"/>
      <c r="AN2880" s="1085">
        <f t="shared" si="1161"/>
        <v>0</v>
      </c>
      <c r="AO2880" s="1061">
        <f t="shared" si="1162"/>
        <v>0</v>
      </c>
      <c r="AP2880" s="1061">
        <f t="shared" si="1162"/>
        <v>5</v>
      </c>
      <c r="AQ2880" s="1061">
        <f t="shared" si="1162"/>
        <v>0</v>
      </c>
      <c r="AR2880" s="1061">
        <f t="shared" si="1162"/>
        <v>0</v>
      </c>
      <c r="AS2880" s="1061">
        <f t="shared" si="1162"/>
        <v>125</v>
      </c>
      <c r="AT2880" s="850">
        <f t="shared" si="1168"/>
        <v>25</v>
      </c>
      <c r="AU2880" s="867" t="s">
        <v>831</v>
      </c>
      <c r="AV2880" s="874">
        <f>F2945</f>
        <v>61</v>
      </c>
      <c r="AW2880" s="861" t="s">
        <v>27</v>
      </c>
      <c r="AX2880" s="869">
        <f>H2945</f>
        <v>32</v>
      </c>
      <c r="AY2880" s="861" t="s">
        <v>28</v>
      </c>
      <c r="AZ2880" s="870">
        <f>AX2880*AV2880</f>
        <v>1952</v>
      </c>
    </row>
    <row r="2881" spans="1:52" ht="13.5" customHeight="1">
      <c r="A2881" s="838">
        <f t="shared" si="1166"/>
        <v>6</v>
      </c>
      <c r="B2881" s="1039" t="s">
        <v>496</v>
      </c>
      <c r="C2881" s="817" t="s">
        <v>852</v>
      </c>
      <c r="D2881" s="839">
        <v>42</v>
      </c>
      <c r="E2881" s="1098">
        <v>42</v>
      </c>
      <c r="F2881" s="1061"/>
      <c r="G2881" s="1086"/>
      <c r="H2881" s="1063">
        <v>0.3</v>
      </c>
      <c r="I2881" s="1077"/>
      <c r="J2881" s="1060">
        <f t="shared" si="1157"/>
        <v>12.6</v>
      </c>
      <c r="K2881" s="1092"/>
      <c r="L2881" s="1061"/>
      <c r="M2881" s="1099">
        <v>0.6</v>
      </c>
      <c r="N2881" s="1063"/>
      <c r="O2881" s="1060">
        <f t="shared" si="1169"/>
        <v>25.2</v>
      </c>
      <c r="P2881" s="1093"/>
      <c r="Q2881" s="1061"/>
      <c r="R2881" s="1100">
        <v>0.6</v>
      </c>
      <c r="S2881" s="1063"/>
      <c r="T2881" s="1079">
        <f t="shared" si="1158"/>
        <v>25.2</v>
      </c>
      <c r="U2881" s="1061">
        <f t="shared" si="1163"/>
        <v>0</v>
      </c>
      <c r="V2881" s="1061">
        <f t="shared" si="1163"/>
        <v>0</v>
      </c>
      <c r="W2881" s="1063">
        <f t="shared" si="1163"/>
        <v>1.5</v>
      </c>
      <c r="X2881" s="1063">
        <f t="shared" si="1163"/>
        <v>0</v>
      </c>
      <c r="Y2881" s="1060">
        <f t="shared" si="1163"/>
        <v>63</v>
      </c>
      <c r="Z2881" s="1080">
        <f t="shared" si="1167"/>
        <v>6</v>
      </c>
      <c r="AA2881" s="1101" t="str">
        <f t="shared" si="1164"/>
        <v>Mì chính VEDAN</v>
      </c>
      <c r="AB2881" s="1082" t="str">
        <f t="shared" si="1164"/>
        <v>Kg</v>
      </c>
      <c r="AC2881" s="1083">
        <f t="shared" si="1164"/>
        <v>42</v>
      </c>
      <c r="AD2881" s="1089">
        <f t="shared" si="1164"/>
        <v>42</v>
      </c>
      <c r="AE2881" s="1071">
        <f t="shared" si="1159"/>
        <v>0</v>
      </c>
      <c r="AF2881" s="1071">
        <f t="shared" si="1160"/>
        <v>0</v>
      </c>
      <c r="AG2881" s="1071">
        <f t="shared" si="1160"/>
        <v>2.3000000000000016</v>
      </c>
      <c r="AH2881" s="1071">
        <f t="shared" si="1160"/>
        <v>0</v>
      </c>
      <c r="AI2881" s="1060">
        <f t="shared" si="1165"/>
        <v>96.600000000000065</v>
      </c>
      <c r="AJ2881" s="1102"/>
      <c r="AK2881" s="1063"/>
      <c r="AL2881" s="1103"/>
      <c r="AM2881" s="1063"/>
      <c r="AN2881" s="1085">
        <f t="shared" si="1161"/>
        <v>0</v>
      </c>
      <c r="AO2881" s="1061">
        <f t="shared" si="1162"/>
        <v>0</v>
      </c>
      <c r="AP2881" s="1061">
        <f t="shared" si="1162"/>
        <v>0</v>
      </c>
      <c r="AQ2881" s="1061">
        <f t="shared" si="1162"/>
        <v>1.5</v>
      </c>
      <c r="AR2881" s="1061">
        <f t="shared" si="1162"/>
        <v>0</v>
      </c>
      <c r="AS2881" s="1061">
        <f t="shared" si="1162"/>
        <v>63</v>
      </c>
      <c r="AT2881" s="850">
        <f t="shared" si="1168"/>
        <v>0</v>
      </c>
      <c r="AU2881" s="880" t="s">
        <v>832</v>
      </c>
      <c r="AV2881" s="874">
        <f>F2946</f>
        <v>61</v>
      </c>
      <c r="AW2881" s="861" t="s">
        <v>27</v>
      </c>
      <c r="AX2881" s="869">
        <f>H2946</f>
        <v>32</v>
      </c>
      <c r="AY2881" s="861" t="s">
        <v>28</v>
      </c>
      <c r="AZ2881" s="870">
        <f>AX2881*AV2881</f>
        <v>1952</v>
      </c>
    </row>
    <row r="2882" spans="1:52" ht="13.5" customHeight="1">
      <c r="A2882" s="838">
        <f t="shared" si="1166"/>
        <v>7</v>
      </c>
      <c r="B2882" s="1036" t="s">
        <v>43</v>
      </c>
      <c r="C2882" s="881" t="s">
        <v>66</v>
      </c>
      <c r="D2882" s="882">
        <v>3.5</v>
      </c>
      <c r="E2882" s="1105">
        <v>3.5</v>
      </c>
      <c r="F2882" s="1106"/>
      <c r="G2882" s="1086"/>
      <c r="H2882" s="1107">
        <v>0</v>
      </c>
      <c r="I2882" s="1077"/>
      <c r="J2882" s="1060">
        <f t="shared" si="1157"/>
        <v>0</v>
      </c>
      <c r="K2882" s="1092"/>
      <c r="L2882" s="1061"/>
      <c r="M2882" s="1099">
        <v>1</v>
      </c>
      <c r="N2882" s="1063"/>
      <c r="O2882" s="1060">
        <f t="shared" si="1169"/>
        <v>3.5</v>
      </c>
      <c r="P2882" s="1093" t="s">
        <v>883</v>
      </c>
      <c r="Q2882" s="1061"/>
      <c r="R2882" s="1100">
        <v>1</v>
      </c>
      <c r="S2882" s="1063"/>
      <c r="T2882" s="1079">
        <f t="shared" si="1158"/>
        <v>3.5</v>
      </c>
      <c r="U2882" s="1061">
        <f>SUM(F2882,K2882,P2882)</f>
        <v>0</v>
      </c>
      <c r="V2882" s="1061"/>
      <c r="W2882" s="1063">
        <f t="shared" si="1163"/>
        <v>2</v>
      </c>
      <c r="X2882" s="1063">
        <f t="shared" si="1163"/>
        <v>0</v>
      </c>
      <c r="Y2882" s="1060">
        <f t="shared" si="1163"/>
        <v>7</v>
      </c>
      <c r="Z2882" s="1080">
        <f t="shared" si="1167"/>
        <v>7</v>
      </c>
      <c r="AA2882" s="1101" t="str">
        <f t="shared" si="1164"/>
        <v>Muối trắng</v>
      </c>
      <c r="AB2882" s="1082" t="str">
        <f t="shared" si="1164"/>
        <v>kg</v>
      </c>
      <c r="AC2882" s="1083">
        <f t="shared" si="1164"/>
        <v>3.5</v>
      </c>
      <c r="AD2882" s="1089">
        <f t="shared" si="1164"/>
        <v>3.5</v>
      </c>
      <c r="AE2882" s="1071">
        <f t="shared" si="1159"/>
        <v>0</v>
      </c>
      <c r="AF2882" s="1071">
        <f t="shared" si="1160"/>
        <v>0</v>
      </c>
      <c r="AG2882" s="1071">
        <f t="shared" si="1160"/>
        <v>52</v>
      </c>
      <c r="AH2882" s="1071">
        <f t="shared" si="1160"/>
        <v>0</v>
      </c>
      <c r="AI2882" s="1060">
        <f t="shared" si="1165"/>
        <v>182</v>
      </c>
      <c r="AJ2882" s="1102"/>
      <c r="AK2882" s="1063"/>
      <c r="AL2882" s="1103"/>
      <c r="AM2882" s="1063"/>
      <c r="AN2882" s="1085">
        <f t="shared" si="1161"/>
        <v>0</v>
      </c>
      <c r="AO2882" s="1061">
        <f t="shared" si="1162"/>
        <v>0</v>
      </c>
      <c r="AP2882" s="1061">
        <f t="shared" si="1162"/>
        <v>0</v>
      </c>
      <c r="AQ2882" s="1061">
        <f t="shared" si="1162"/>
        <v>2</v>
      </c>
      <c r="AR2882" s="1061">
        <f t="shared" si="1162"/>
        <v>0</v>
      </c>
      <c r="AS2882" s="1061">
        <f t="shared" si="1162"/>
        <v>7</v>
      </c>
      <c r="AT2882" s="850">
        <f t="shared" si="1168"/>
        <v>0</v>
      </c>
      <c r="AU2882" s="886" t="s">
        <v>833</v>
      </c>
      <c r="AV2882" s="1520">
        <f>SUM(AX2883:AX2885)</f>
        <v>62</v>
      </c>
      <c r="AW2882" s="1520"/>
      <c r="AX2882" s="1520"/>
      <c r="AY2882" s="861"/>
      <c r="AZ2882" s="862" t="s">
        <v>829</v>
      </c>
    </row>
    <row r="2883" spans="1:52" ht="13.5" customHeight="1">
      <c r="A2883" s="838">
        <f t="shared" si="1166"/>
        <v>8</v>
      </c>
      <c r="B2883" s="1039" t="s">
        <v>618</v>
      </c>
      <c r="C2883" s="817" t="s">
        <v>66</v>
      </c>
      <c r="D2883" s="839">
        <v>35</v>
      </c>
      <c r="E2883" s="921">
        <v>35</v>
      </c>
      <c r="F2883" s="1061"/>
      <c r="G2883" s="1086"/>
      <c r="H2883" s="1063">
        <v>0.3</v>
      </c>
      <c r="I2883" s="1077"/>
      <c r="J2883" s="1060">
        <f t="shared" si="1157"/>
        <v>10.5</v>
      </c>
      <c r="K2883" s="1092"/>
      <c r="L2883" s="1061"/>
      <c r="M2883" s="1099">
        <v>0.6</v>
      </c>
      <c r="N2883" s="1063"/>
      <c r="O2883" s="1060">
        <f t="shared" si="1169"/>
        <v>21</v>
      </c>
      <c r="P2883" s="1092"/>
      <c r="Q2883" s="1061"/>
      <c r="R2883" s="1099">
        <v>0.6</v>
      </c>
      <c r="S2883" s="1063"/>
      <c r="T2883" s="1079">
        <f t="shared" si="1158"/>
        <v>21</v>
      </c>
      <c r="U2883" s="1061">
        <f>SUM(F2883,K2883,P2883)</f>
        <v>0</v>
      </c>
      <c r="V2883" s="1061">
        <f t="shared" ref="V2883:Y2934" si="1170">SUM(G2883,L2883,Q2883)</f>
        <v>0</v>
      </c>
      <c r="W2883" s="1063">
        <f t="shared" si="1163"/>
        <v>1.5</v>
      </c>
      <c r="X2883" s="1063">
        <f t="shared" si="1163"/>
        <v>0</v>
      </c>
      <c r="Y2883" s="1060">
        <f t="shared" si="1163"/>
        <v>52.5</v>
      </c>
      <c r="Z2883" s="1080">
        <f t="shared" si="1167"/>
        <v>8</v>
      </c>
      <c r="AA2883" s="1101" t="str">
        <f t="shared" si="1164"/>
        <v xml:space="preserve">Tỏi khô </v>
      </c>
      <c r="AB2883" s="1082" t="str">
        <f t="shared" si="1164"/>
        <v>kg</v>
      </c>
      <c r="AC2883" s="1083">
        <f t="shared" si="1164"/>
        <v>35</v>
      </c>
      <c r="AD2883" s="1089">
        <f t="shared" si="1164"/>
        <v>35</v>
      </c>
      <c r="AE2883" s="1071">
        <f t="shared" si="1159"/>
        <v>0</v>
      </c>
      <c r="AF2883" s="1071">
        <f t="shared" si="1160"/>
        <v>0</v>
      </c>
      <c r="AG2883" s="1071">
        <f t="shared" si="1160"/>
        <v>9.3000000000000007</v>
      </c>
      <c r="AH2883" s="1071">
        <f t="shared" si="1160"/>
        <v>0</v>
      </c>
      <c r="AI2883" s="1060">
        <f t="shared" si="1165"/>
        <v>325.5</v>
      </c>
      <c r="AJ2883" s="1102"/>
      <c r="AK2883" s="1063"/>
      <c r="AL2883" s="1103"/>
      <c r="AM2883" s="1063"/>
      <c r="AN2883" s="1085">
        <f t="shared" si="1161"/>
        <v>0</v>
      </c>
      <c r="AO2883" s="1061">
        <f t="shared" si="1162"/>
        <v>0</v>
      </c>
      <c r="AP2883" s="1061">
        <f t="shared" si="1162"/>
        <v>0</v>
      </c>
      <c r="AQ2883" s="1061">
        <f t="shared" si="1162"/>
        <v>1.5</v>
      </c>
      <c r="AR2883" s="1061">
        <f t="shared" si="1162"/>
        <v>0</v>
      </c>
      <c r="AS2883" s="1061">
        <f t="shared" si="1162"/>
        <v>52.5</v>
      </c>
      <c r="AT2883" s="850">
        <f t="shared" si="1168"/>
        <v>0</v>
      </c>
      <c r="AU2883" s="880" t="s">
        <v>830</v>
      </c>
      <c r="AV2883" s="868">
        <f>K2944</f>
        <v>129</v>
      </c>
      <c r="AW2883" s="861" t="s">
        <v>27</v>
      </c>
      <c r="AX2883" s="888">
        <f>M2944</f>
        <v>14</v>
      </c>
      <c r="AY2883" s="861" t="s">
        <v>28</v>
      </c>
      <c r="AZ2883" s="870">
        <f>AX2883*AV2883</f>
        <v>1806</v>
      </c>
    </row>
    <row r="2884" spans="1:52" ht="13.5" customHeight="1">
      <c r="A2884" s="838">
        <f t="shared" si="1166"/>
        <v>9</v>
      </c>
      <c r="B2884" s="1039" t="s">
        <v>44</v>
      </c>
      <c r="C2884" s="817" t="s">
        <v>66</v>
      </c>
      <c r="D2884" s="839">
        <v>20</v>
      </c>
      <c r="E2884" s="921">
        <v>20</v>
      </c>
      <c r="F2884" s="1061"/>
      <c r="G2884" s="1086"/>
      <c r="H2884" s="1063">
        <v>0.3</v>
      </c>
      <c r="I2884" s="1077"/>
      <c r="J2884" s="1060">
        <f t="shared" si="1157"/>
        <v>6</v>
      </c>
      <c r="K2884" s="1092"/>
      <c r="L2884" s="1061"/>
      <c r="M2884" s="1099">
        <v>0.6</v>
      </c>
      <c r="N2884" s="1063"/>
      <c r="O2884" s="1060">
        <f t="shared" si="1169"/>
        <v>12</v>
      </c>
      <c r="P2884" s="1061"/>
      <c r="Q2884" s="1061" t="s">
        <v>884</v>
      </c>
      <c r="R2884" s="1099">
        <v>0.6</v>
      </c>
      <c r="S2884" s="1063"/>
      <c r="T2884" s="1079">
        <f t="shared" si="1158"/>
        <v>12</v>
      </c>
      <c r="U2884" s="1061"/>
      <c r="V2884" s="1061">
        <f t="shared" si="1170"/>
        <v>0</v>
      </c>
      <c r="W2884" s="1063">
        <f t="shared" si="1163"/>
        <v>1.5</v>
      </c>
      <c r="X2884" s="1063">
        <f t="shared" si="1163"/>
        <v>0</v>
      </c>
      <c r="Y2884" s="1060">
        <f t="shared" si="1163"/>
        <v>30</v>
      </c>
      <c r="Z2884" s="1080">
        <f t="shared" si="1167"/>
        <v>9</v>
      </c>
      <c r="AA2884" s="1101" t="str">
        <f t="shared" si="1164"/>
        <v>Hành củ</v>
      </c>
      <c r="AB2884" s="1082" t="str">
        <f t="shared" si="1164"/>
        <v>kg</v>
      </c>
      <c r="AC2884" s="1083">
        <f t="shared" si="1164"/>
        <v>20</v>
      </c>
      <c r="AD2884" s="1089">
        <f t="shared" si="1164"/>
        <v>20</v>
      </c>
      <c r="AE2884" s="1071">
        <f t="shared" si="1159"/>
        <v>0</v>
      </c>
      <c r="AF2884" s="1071">
        <f t="shared" si="1160"/>
        <v>0</v>
      </c>
      <c r="AG2884" s="1071">
        <f t="shared" si="1160"/>
        <v>9.3000000000000007</v>
      </c>
      <c r="AH2884" s="1071">
        <f t="shared" si="1160"/>
        <v>0</v>
      </c>
      <c r="AI2884" s="1060">
        <f t="shared" si="1165"/>
        <v>186</v>
      </c>
      <c r="AJ2884" s="1102"/>
      <c r="AK2884" s="1063"/>
      <c r="AL2884" s="1103"/>
      <c r="AM2884" s="1063"/>
      <c r="AN2884" s="1108">
        <f t="shared" si="1161"/>
        <v>0</v>
      </c>
      <c r="AO2884" s="1061">
        <f t="shared" si="1162"/>
        <v>0</v>
      </c>
      <c r="AP2884" s="1061">
        <f t="shared" si="1162"/>
        <v>0</v>
      </c>
      <c r="AQ2884" s="1061">
        <f t="shared" si="1162"/>
        <v>1.5</v>
      </c>
      <c r="AR2884" s="1061">
        <f t="shared" si="1162"/>
        <v>0</v>
      </c>
      <c r="AS2884" s="1061">
        <f t="shared" si="1162"/>
        <v>30</v>
      </c>
      <c r="AT2884" s="850">
        <f t="shared" si="1168"/>
        <v>0</v>
      </c>
      <c r="AU2884" s="880" t="s">
        <v>831</v>
      </c>
      <c r="AV2884" s="868">
        <f>K2945</f>
        <v>129</v>
      </c>
      <c r="AW2884" s="861" t="s">
        <v>27</v>
      </c>
      <c r="AX2884" s="888">
        <f>M2945</f>
        <v>24</v>
      </c>
      <c r="AY2884" s="861" t="s">
        <v>28</v>
      </c>
      <c r="AZ2884" s="870">
        <f>AX2884*AV2884</f>
        <v>3096</v>
      </c>
    </row>
    <row r="2885" spans="1:52" ht="13.5" customHeight="1">
      <c r="A2885" s="838">
        <f t="shared" si="1166"/>
        <v>10</v>
      </c>
      <c r="B2885" s="1039" t="s">
        <v>593</v>
      </c>
      <c r="C2885" s="817" t="s">
        <v>389</v>
      </c>
      <c r="D2885" s="839">
        <v>22</v>
      </c>
      <c r="E2885" s="921">
        <v>22</v>
      </c>
      <c r="F2885" s="1061"/>
      <c r="G2885" s="1086"/>
      <c r="H2885" s="1063">
        <v>0.5</v>
      </c>
      <c r="I2885" s="1077"/>
      <c r="J2885" s="1060">
        <f t="shared" si="1157"/>
        <v>11</v>
      </c>
      <c r="K2885" s="1092"/>
      <c r="L2885" s="1061"/>
      <c r="M2885" s="1099">
        <v>1</v>
      </c>
      <c r="N2885" s="1063"/>
      <c r="O2885" s="1060">
        <f t="shared" si="1169"/>
        <v>22</v>
      </c>
      <c r="P2885" s="1093"/>
      <c r="Q2885" s="1061"/>
      <c r="R2885" s="1109">
        <v>3</v>
      </c>
      <c r="S2885" s="1063"/>
      <c r="T2885" s="1079">
        <f t="shared" si="1158"/>
        <v>66</v>
      </c>
      <c r="U2885" s="1061">
        <f>SUM(F2885,K2885,P2885)</f>
        <v>0</v>
      </c>
      <c r="V2885" s="1061">
        <f t="shared" si="1170"/>
        <v>0</v>
      </c>
      <c r="W2885" s="1063">
        <f t="shared" si="1163"/>
        <v>4.5</v>
      </c>
      <c r="X2885" s="1063">
        <f t="shared" si="1163"/>
        <v>0</v>
      </c>
      <c r="Y2885" s="1060">
        <f t="shared" si="1163"/>
        <v>99</v>
      </c>
      <c r="Z2885" s="1080">
        <f t="shared" si="1167"/>
        <v>10</v>
      </c>
      <c r="AA2885" s="1101" t="str">
        <f t="shared" si="1164"/>
        <v>Dầu ăn Mavela</v>
      </c>
      <c r="AB2885" s="1082" t="str">
        <f t="shared" si="1164"/>
        <v>lít</v>
      </c>
      <c r="AC2885" s="1083">
        <f t="shared" si="1164"/>
        <v>22</v>
      </c>
      <c r="AD2885" s="1089">
        <f t="shared" si="1164"/>
        <v>22</v>
      </c>
      <c r="AE2885" s="1071">
        <f t="shared" si="1159"/>
        <v>0</v>
      </c>
      <c r="AF2885" s="1071">
        <f t="shared" si="1160"/>
        <v>0</v>
      </c>
      <c r="AG2885" s="1071">
        <f t="shared" si="1160"/>
        <v>21</v>
      </c>
      <c r="AH2885" s="1071">
        <f t="shared" si="1160"/>
        <v>0</v>
      </c>
      <c r="AI2885" s="1060">
        <f t="shared" si="1165"/>
        <v>462</v>
      </c>
      <c r="AJ2885" s="1102"/>
      <c r="AK2885" s="1063"/>
      <c r="AL2885" s="1103"/>
      <c r="AM2885" s="1063"/>
      <c r="AN2885" s="1085">
        <f t="shared" si="1161"/>
        <v>0</v>
      </c>
      <c r="AO2885" s="1061">
        <f t="shared" si="1162"/>
        <v>0</v>
      </c>
      <c r="AP2885" s="1061">
        <f t="shared" si="1162"/>
        <v>0</v>
      </c>
      <c r="AQ2885" s="1061">
        <f t="shared" si="1162"/>
        <v>4.5</v>
      </c>
      <c r="AR2885" s="1061">
        <f t="shared" si="1162"/>
        <v>0</v>
      </c>
      <c r="AS2885" s="1061">
        <f t="shared" si="1162"/>
        <v>99</v>
      </c>
      <c r="AT2885" s="850">
        <f t="shared" si="1168"/>
        <v>0</v>
      </c>
      <c r="AU2885" s="880" t="s">
        <v>832</v>
      </c>
      <c r="AV2885" s="868">
        <f>K2946</f>
        <v>129</v>
      </c>
      <c r="AW2885" s="861" t="s">
        <v>27</v>
      </c>
      <c r="AX2885" s="888">
        <f>M2946</f>
        <v>24</v>
      </c>
      <c r="AY2885" s="861" t="s">
        <v>28</v>
      </c>
      <c r="AZ2885" s="870">
        <f>AX2885*AV2885</f>
        <v>3096</v>
      </c>
    </row>
    <row r="2886" spans="1:52" ht="13.5" customHeight="1">
      <c r="A2886" s="838">
        <f t="shared" si="1166"/>
        <v>11</v>
      </c>
      <c r="B2886" s="1039" t="s">
        <v>45</v>
      </c>
      <c r="C2886" s="817" t="s">
        <v>66</v>
      </c>
      <c r="D2886" s="839">
        <v>130</v>
      </c>
      <c r="E2886" s="921">
        <v>90</v>
      </c>
      <c r="F2886" s="1061" t="s">
        <v>885</v>
      </c>
      <c r="G2886" s="1086" t="s">
        <v>886</v>
      </c>
      <c r="H2886" s="1063"/>
      <c r="I2886" s="1077"/>
      <c r="J2886" s="1060">
        <f t="shared" si="1157"/>
        <v>0</v>
      </c>
      <c r="K2886" s="1092"/>
      <c r="L2886" s="1061"/>
      <c r="M2886" s="1110">
        <v>0.1</v>
      </c>
      <c r="N2886" s="1063"/>
      <c r="O2886" s="1060">
        <f>SUM(K2886:N2886)*$E2886</f>
        <v>9</v>
      </c>
      <c r="P2886" s="1093"/>
      <c r="Q2886" s="1061"/>
      <c r="R2886" s="1100">
        <v>0.1</v>
      </c>
      <c r="S2886" s="1063"/>
      <c r="T2886" s="1079">
        <f t="shared" si="1158"/>
        <v>9</v>
      </c>
      <c r="U2886" s="1061">
        <f t="shared" ref="U2886:U2892" si="1171">SUM(F2886,K2886,P2886)</f>
        <v>0</v>
      </c>
      <c r="V2886" s="1061">
        <f t="shared" si="1170"/>
        <v>0</v>
      </c>
      <c r="W2886" s="1063">
        <f t="shared" si="1163"/>
        <v>0.2</v>
      </c>
      <c r="X2886" s="1063">
        <f t="shared" si="1163"/>
        <v>0</v>
      </c>
      <c r="Y2886" s="1060">
        <f t="shared" si="1163"/>
        <v>18</v>
      </c>
      <c r="Z2886" s="1080">
        <f t="shared" si="1167"/>
        <v>11</v>
      </c>
      <c r="AA2886" s="1101" t="str">
        <f t="shared" si="1164"/>
        <v>Tiêu bắc</v>
      </c>
      <c r="AB2886" s="1082" t="str">
        <f t="shared" si="1164"/>
        <v>kg</v>
      </c>
      <c r="AC2886" s="1083">
        <f t="shared" si="1164"/>
        <v>130</v>
      </c>
      <c r="AD2886" s="1089">
        <f t="shared" si="1164"/>
        <v>90</v>
      </c>
      <c r="AE2886" s="1071">
        <f t="shared" si="1159"/>
        <v>0</v>
      </c>
      <c r="AF2886" s="1071">
        <f t="shared" si="1160"/>
        <v>0</v>
      </c>
      <c r="AG2886" s="1071">
        <f t="shared" si="1160"/>
        <v>0.99999999999999778</v>
      </c>
      <c r="AH2886" s="1071">
        <f t="shared" si="1160"/>
        <v>0</v>
      </c>
      <c r="AI2886" s="1060">
        <f t="shared" si="1165"/>
        <v>89.999999999999801</v>
      </c>
      <c r="AJ2886" s="1102"/>
      <c r="AK2886" s="1063"/>
      <c r="AL2886" s="1103"/>
      <c r="AM2886" s="1063"/>
      <c r="AN2886" s="1085">
        <f t="shared" si="1161"/>
        <v>0</v>
      </c>
      <c r="AO2886" s="1061">
        <f t="shared" si="1162"/>
        <v>0</v>
      </c>
      <c r="AP2886" s="1061">
        <f t="shared" si="1162"/>
        <v>0</v>
      </c>
      <c r="AQ2886" s="1061">
        <f t="shared" si="1162"/>
        <v>0.2</v>
      </c>
      <c r="AR2886" s="1061">
        <f t="shared" si="1162"/>
        <v>0</v>
      </c>
      <c r="AS2886" s="1061">
        <f t="shared" si="1162"/>
        <v>18</v>
      </c>
      <c r="AT2886" s="850">
        <f t="shared" si="1168"/>
        <v>8</v>
      </c>
      <c r="AU2886" s="1521" t="str">
        <f>B2947</f>
        <v xml:space="preserve">  + Ăn thêm</v>
      </c>
      <c r="AV2886" s="1522"/>
      <c r="AW2886" s="1522"/>
      <c r="AX2886" s="1522"/>
      <c r="AY2886" s="1522"/>
      <c r="AZ2886" s="892">
        <f>J2947</f>
        <v>0</v>
      </c>
    </row>
    <row r="2887" spans="1:52" ht="13.5" customHeight="1">
      <c r="A2887" s="838">
        <f t="shared" si="1166"/>
        <v>12</v>
      </c>
      <c r="B2887" s="1039" t="s">
        <v>46</v>
      </c>
      <c r="C2887" s="817" t="s">
        <v>66</v>
      </c>
      <c r="D2887" s="839">
        <v>35</v>
      </c>
      <c r="E2887" s="921">
        <v>35</v>
      </c>
      <c r="F2887" s="1061"/>
      <c r="G2887" s="1086"/>
      <c r="H2887" s="1063">
        <v>0.1</v>
      </c>
      <c r="I2887" s="1077"/>
      <c r="J2887" s="1060">
        <f t="shared" si="1157"/>
        <v>3.5</v>
      </c>
      <c r="K2887" s="1092"/>
      <c r="L2887" s="1061"/>
      <c r="M2887" s="1110">
        <v>0.2</v>
      </c>
      <c r="N2887" s="1063"/>
      <c r="O2887" s="1060">
        <f t="shared" ref="O2887:O2935" si="1172">SUM(K2887:N2887)*$E2887</f>
        <v>7</v>
      </c>
      <c r="P2887" s="1093"/>
      <c r="Q2887" s="1061"/>
      <c r="R2887" s="1100">
        <v>0.2</v>
      </c>
      <c r="S2887" s="1063"/>
      <c r="T2887" s="1079">
        <f t="shared" si="1158"/>
        <v>7</v>
      </c>
      <c r="U2887" s="1061">
        <f t="shared" si="1171"/>
        <v>0</v>
      </c>
      <c r="V2887" s="1061">
        <f t="shared" si="1170"/>
        <v>0</v>
      </c>
      <c r="W2887" s="1063">
        <f t="shared" si="1163"/>
        <v>0.5</v>
      </c>
      <c r="X2887" s="1063">
        <f t="shared" si="1163"/>
        <v>0</v>
      </c>
      <c r="Y2887" s="1060">
        <f>SUM(J2887,O2887,T2887)</f>
        <v>17.5</v>
      </c>
      <c r="Z2887" s="1080">
        <f t="shared" si="1167"/>
        <v>12</v>
      </c>
      <c r="AA2887" s="1101" t="str">
        <f t="shared" si="1164"/>
        <v>Kẹo đắng</v>
      </c>
      <c r="AB2887" s="1082" t="str">
        <f t="shared" si="1164"/>
        <v>kg</v>
      </c>
      <c r="AC2887" s="1083">
        <f t="shared" si="1164"/>
        <v>35</v>
      </c>
      <c r="AD2887" s="1089">
        <f t="shared" si="1164"/>
        <v>35</v>
      </c>
      <c r="AE2887" s="1071">
        <f t="shared" si="1159"/>
        <v>0</v>
      </c>
      <c r="AF2887" s="1071">
        <f t="shared" si="1160"/>
        <v>0</v>
      </c>
      <c r="AG2887" s="1071">
        <f t="shared" si="1160"/>
        <v>2.8</v>
      </c>
      <c r="AH2887" s="1071">
        <f t="shared" si="1160"/>
        <v>0</v>
      </c>
      <c r="AI2887" s="1060">
        <f t="shared" si="1165"/>
        <v>98</v>
      </c>
      <c r="AJ2887" s="1102"/>
      <c r="AK2887" s="1063"/>
      <c r="AL2887" s="1103"/>
      <c r="AM2887" s="1063"/>
      <c r="AN2887" s="1085">
        <f t="shared" si="1161"/>
        <v>0</v>
      </c>
      <c r="AO2887" s="1061">
        <f t="shared" si="1162"/>
        <v>0</v>
      </c>
      <c r="AP2887" s="1061">
        <f t="shared" si="1162"/>
        <v>0</v>
      </c>
      <c r="AQ2887" s="1061">
        <f t="shared" si="1162"/>
        <v>0.5</v>
      </c>
      <c r="AR2887" s="1061">
        <f t="shared" si="1162"/>
        <v>0</v>
      </c>
      <c r="AS2887" s="1061">
        <f t="shared" si="1162"/>
        <v>17.5</v>
      </c>
      <c r="AT2887" s="850">
        <f t="shared" si="1168"/>
        <v>0</v>
      </c>
      <c r="AU2887" s="1521" t="str">
        <f>B2948</f>
        <v xml:space="preserve"> + ăn thêm </v>
      </c>
      <c r="AV2887" s="1522"/>
      <c r="AW2887" s="1522"/>
      <c r="AX2887" s="1522"/>
      <c r="AY2887" s="1522"/>
      <c r="AZ2887" s="870">
        <f>J2948</f>
        <v>0</v>
      </c>
    </row>
    <row r="2888" spans="1:52" ht="13.5" customHeight="1">
      <c r="A2888" s="838">
        <f t="shared" si="1166"/>
        <v>13</v>
      </c>
      <c r="B2888" s="1039" t="s">
        <v>47</v>
      </c>
      <c r="C2888" s="817" t="s">
        <v>66</v>
      </c>
      <c r="D2888" s="839">
        <v>17</v>
      </c>
      <c r="E2888" s="921">
        <v>17</v>
      </c>
      <c r="F2888" s="1061"/>
      <c r="G2888" s="1086"/>
      <c r="H2888" s="1063"/>
      <c r="I2888" s="1077"/>
      <c r="J2888" s="1060">
        <f t="shared" si="1157"/>
        <v>0</v>
      </c>
      <c r="K2888" s="1092"/>
      <c r="L2888" s="1061"/>
      <c r="M2888" s="1110"/>
      <c r="N2888" s="1063"/>
      <c r="O2888" s="1060">
        <f t="shared" si="1172"/>
        <v>0</v>
      </c>
      <c r="P2888" s="1093"/>
      <c r="Q2888" s="1061"/>
      <c r="R2888" s="1100"/>
      <c r="S2888" s="1063"/>
      <c r="T2888" s="1079">
        <f t="shared" si="1158"/>
        <v>0</v>
      </c>
      <c r="U2888" s="1061">
        <f t="shared" si="1171"/>
        <v>0</v>
      </c>
      <c r="V2888" s="1061">
        <f t="shared" si="1170"/>
        <v>0</v>
      </c>
      <c r="W2888" s="1063">
        <f t="shared" si="1163"/>
        <v>0</v>
      </c>
      <c r="X2888" s="1063">
        <f t="shared" si="1163"/>
        <v>0</v>
      </c>
      <c r="Y2888" s="1060">
        <f t="shared" si="1163"/>
        <v>0</v>
      </c>
      <c r="Z2888" s="1080">
        <f t="shared" si="1167"/>
        <v>13</v>
      </c>
      <c r="AA2888" s="1101" t="str">
        <f t="shared" si="1164"/>
        <v>Đường trắng</v>
      </c>
      <c r="AB2888" s="1082" t="str">
        <f t="shared" si="1164"/>
        <v>kg</v>
      </c>
      <c r="AC2888" s="1083">
        <f t="shared" si="1164"/>
        <v>17</v>
      </c>
      <c r="AD2888" s="1089">
        <f t="shared" si="1164"/>
        <v>17</v>
      </c>
      <c r="AE2888" s="1071">
        <f t="shared" si="1159"/>
        <v>0</v>
      </c>
      <c r="AF2888" s="1071">
        <f t="shared" si="1160"/>
        <v>0</v>
      </c>
      <c r="AG2888" s="1071">
        <f t="shared" si="1160"/>
        <v>0</v>
      </c>
      <c r="AH2888" s="1071">
        <f t="shared" si="1160"/>
        <v>0</v>
      </c>
      <c r="AI2888" s="1060">
        <f t="shared" si="1165"/>
        <v>0</v>
      </c>
      <c r="AJ2888" s="1102"/>
      <c r="AK2888" s="1063"/>
      <c r="AL2888" s="1103"/>
      <c r="AM2888" s="1063"/>
      <c r="AN2888" s="1085">
        <f t="shared" si="1161"/>
        <v>0</v>
      </c>
      <c r="AO2888" s="1061">
        <f t="shared" si="1162"/>
        <v>0</v>
      </c>
      <c r="AP2888" s="1061">
        <f t="shared" si="1162"/>
        <v>0</v>
      </c>
      <c r="AQ2888" s="1061">
        <f t="shared" si="1162"/>
        <v>0</v>
      </c>
      <c r="AR2888" s="1061">
        <f t="shared" si="1162"/>
        <v>0</v>
      </c>
      <c r="AS2888" s="1061">
        <f t="shared" si="1162"/>
        <v>0</v>
      </c>
      <c r="AT2888" s="850">
        <f t="shared" si="1168"/>
        <v>0</v>
      </c>
      <c r="AU2888" s="893" t="s">
        <v>834</v>
      </c>
      <c r="AV2888" s="894"/>
      <c r="AW2888" s="894"/>
      <c r="AX2888" s="894"/>
      <c r="AY2888" s="894"/>
      <c r="AZ2888" s="870">
        <f>SUM(AZ2878:AZ2887)</f>
        <v>12756</v>
      </c>
    </row>
    <row r="2889" spans="1:52" ht="13.5" customHeight="1">
      <c r="A2889" s="838">
        <f t="shared" si="1166"/>
        <v>14</v>
      </c>
      <c r="B2889" s="1039" t="s">
        <v>48</v>
      </c>
      <c r="C2889" s="817" t="s">
        <v>389</v>
      </c>
      <c r="D2889" s="839">
        <v>23</v>
      </c>
      <c r="E2889" s="921">
        <v>23</v>
      </c>
      <c r="F2889" s="1061"/>
      <c r="G2889" s="1086"/>
      <c r="H2889" s="1063">
        <v>0.2</v>
      </c>
      <c r="I2889" s="1077"/>
      <c r="J2889" s="1060">
        <f t="shared" si="1157"/>
        <v>4.6000000000000005</v>
      </c>
      <c r="K2889" s="1061"/>
      <c r="L2889" s="1061"/>
      <c r="M2889" s="1063">
        <v>0.4</v>
      </c>
      <c r="N2889" s="1063"/>
      <c r="O2889" s="1060">
        <f t="shared" si="1172"/>
        <v>9.2000000000000011</v>
      </c>
      <c r="P2889" s="1093"/>
      <c r="Q2889" s="1061"/>
      <c r="R2889" s="1100">
        <v>0.4</v>
      </c>
      <c r="S2889" s="1063"/>
      <c r="T2889" s="1079">
        <f t="shared" si="1158"/>
        <v>9.2000000000000011</v>
      </c>
      <c r="U2889" s="1061">
        <f t="shared" si="1171"/>
        <v>0</v>
      </c>
      <c r="V2889" s="1061">
        <f t="shared" si="1170"/>
        <v>0</v>
      </c>
      <c r="W2889" s="1063">
        <f t="shared" si="1163"/>
        <v>1</v>
      </c>
      <c r="X2889" s="1063">
        <f t="shared" si="1163"/>
        <v>0</v>
      </c>
      <c r="Y2889" s="1060">
        <f t="shared" si="1163"/>
        <v>23</v>
      </c>
      <c r="Z2889" s="1080">
        <f t="shared" si="1167"/>
        <v>14</v>
      </c>
      <c r="AA2889" s="1101" t="str">
        <f t="shared" si="1164"/>
        <v>Mật mía</v>
      </c>
      <c r="AB2889" s="1082" t="str">
        <f t="shared" si="1164"/>
        <v>lít</v>
      </c>
      <c r="AC2889" s="1083">
        <f t="shared" si="1164"/>
        <v>23</v>
      </c>
      <c r="AD2889" s="1089">
        <f t="shared" si="1164"/>
        <v>23</v>
      </c>
      <c r="AE2889" s="1071">
        <f t="shared" si="1159"/>
        <v>0</v>
      </c>
      <c r="AF2889" s="1071">
        <f t="shared" si="1160"/>
        <v>0</v>
      </c>
      <c r="AG2889" s="1071">
        <f t="shared" si="1160"/>
        <v>7.5</v>
      </c>
      <c r="AH2889" s="1071">
        <f t="shared" si="1160"/>
        <v>0</v>
      </c>
      <c r="AI2889" s="1060">
        <f t="shared" si="1165"/>
        <v>172.5</v>
      </c>
      <c r="AJ2889" s="1102"/>
      <c r="AK2889" s="1063"/>
      <c r="AL2889" s="1103"/>
      <c r="AM2889" s="1063"/>
      <c r="AN2889" s="1085">
        <f t="shared" si="1161"/>
        <v>0</v>
      </c>
      <c r="AO2889" s="1061">
        <f t="shared" si="1162"/>
        <v>0</v>
      </c>
      <c r="AP2889" s="1061">
        <f t="shared" si="1162"/>
        <v>0</v>
      </c>
      <c r="AQ2889" s="1061">
        <f t="shared" si="1162"/>
        <v>1</v>
      </c>
      <c r="AR2889" s="1061">
        <f t="shared" si="1162"/>
        <v>0</v>
      </c>
      <c r="AS2889" s="1061">
        <f t="shared" si="1162"/>
        <v>23</v>
      </c>
      <c r="AT2889" s="850">
        <f t="shared" si="1168"/>
        <v>0</v>
      </c>
      <c r="AU2889" s="1255" t="s">
        <v>835</v>
      </c>
      <c r="AV2889" s="1256"/>
      <c r="AW2889" s="1256"/>
      <c r="AX2889" s="1256"/>
      <c r="AY2889" s="1256"/>
      <c r="AZ2889" s="870">
        <f>Q2947</f>
        <v>2265.9999999999964</v>
      </c>
    </row>
    <row r="2890" spans="1:52" ht="13.5" customHeight="1">
      <c r="A2890" s="838">
        <f t="shared" si="1166"/>
        <v>15</v>
      </c>
      <c r="B2890" s="1039" t="s">
        <v>514</v>
      </c>
      <c r="C2890" s="817" t="s">
        <v>66</v>
      </c>
      <c r="D2890" s="839">
        <v>80</v>
      </c>
      <c r="E2890" s="921">
        <v>80</v>
      </c>
      <c r="F2890" s="1061"/>
      <c r="G2890" s="1086"/>
      <c r="H2890" s="1063">
        <v>0.2</v>
      </c>
      <c r="I2890" s="1077"/>
      <c r="J2890" s="1060">
        <f t="shared" si="1157"/>
        <v>16</v>
      </c>
      <c r="K2890" s="1061"/>
      <c r="L2890" s="1061"/>
      <c r="M2890" s="1063">
        <v>0.2</v>
      </c>
      <c r="N2890" s="1063"/>
      <c r="O2890" s="1060">
        <f t="shared" si="1172"/>
        <v>16</v>
      </c>
      <c r="P2890" s="1093"/>
      <c r="Q2890" s="1061"/>
      <c r="R2890" s="1100">
        <v>0.2</v>
      </c>
      <c r="S2890" s="1063"/>
      <c r="T2890" s="1079">
        <f t="shared" si="1158"/>
        <v>16</v>
      </c>
      <c r="U2890" s="1061">
        <f t="shared" si="1171"/>
        <v>0</v>
      </c>
      <c r="V2890" s="1061">
        <f t="shared" si="1170"/>
        <v>0</v>
      </c>
      <c r="W2890" s="1063">
        <f t="shared" si="1163"/>
        <v>0.60000000000000009</v>
      </c>
      <c r="X2890" s="1063">
        <f t="shared" si="1163"/>
        <v>0</v>
      </c>
      <c r="Y2890" s="1060">
        <f t="shared" si="1163"/>
        <v>48</v>
      </c>
      <c r="Z2890" s="1080">
        <f t="shared" si="1167"/>
        <v>15</v>
      </c>
      <c r="AA2890" s="1101" t="str">
        <f t="shared" si="1164"/>
        <v>Ót bột</v>
      </c>
      <c r="AB2890" s="1082" t="str">
        <f t="shared" si="1164"/>
        <v>kg</v>
      </c>
      <c r="AC2890" s="1083">
        <f t="shared" si="1164"/>
        <v>80</v>
      </c>
      <c r="AD2890" s="1089">
        <f t="shared" si="1164"/>
        <v>80</v>
      </c>
      <c r="AE2890" s="1071">
        <f t="shared" si="1159"/>
        <v>0</v>
      </c>
      <c r="AF2890" s="1071">
        <f t="shared" si="1160"/>
        <v>0</v>
      </c>
      <c r="AG2890" s="1071">
        <f t="shared" si="1160"/>
        <v>6.7000000000000046</v>
      </c>
      <c r="AH2890" s="1071">
        <f t="shared" si="1160"/>
        <v>0</v>
      </c>
      <c r="AI2890" s="1060">
        <f t="shared" si="1165"/>
        <v>536.00000000000034</v>
      </c>
      <c r="AJ2890" s="1102"/>
      <c r="AK2890" s="1063"/>
      <c r="AL2890" s="1103"/>
      <c r="AM2890" s="1063"/>
      <c r="AN2890" s="1085">
        <f t="shared" si="1161"/>
        <v>0</v>
      </c>
      <c r="AO2890" s="1061">
        <f t="shared" si="1162"/>
        <v>0</v>
      </c>
      <c r="AP2890" s="1061">
        <f t="shared" si="1162"/>
        <v>0</v>
      </c>
      <c r="AQ2890" s="1061">
        <f t="shared" si="1162"/>
        <v>0.60000000000000009</v>
      </c>
      <c r="AR2890" s="1061">
        <f t="shared" si="1162"/>
        <v>0</v>
      </c>
      <c r="AS2890" s="1061">
        <f t="shared" si="1162"/>
        <v>48</v>
      </c>
      <c r="AT2890" s="850">
        <f t="shared" si="1168"/>
        <v>0</v>
      </c>
      <c r="AU2890" s="1255" t="s">
        <v>836</v>
      </c>
      <c r="AV2890" s="1256"/>
      <c r="AW2890" s="1256"/>
      <c r="AX2890" s="1256"/>
      <c r="AY2890" s="1256"/>
      <c r="AZ2890" s="870"/>
    </row>
    <row r="2891" spans="1:52" ht="13.5" customHeight="1">
      <c r="A2891" s="838">
        <f t="shared" si="1166"/>
        <v>16</v>
      </c>
      <c r="B2891" s="1039" t="s">
        <v>49</v>
      </c>
      <c r="C2891" s="817" t="s">
        <v>66</v>
      </c>
      <c r="D2891" s="839">
        <v>40</v>
      </c>
      <c r="E2891" s="921">
        <v>40</v>
      </c>
      <c r="F2891" s="1061"/>
      <c r="G2891" s="1086"/>
      <c r="H2891" s="1063">
        <v>0.2</v>
      </c>
      <c r="I2891" s="1077"/>
      <c r="J2891" s="1060">
        <f t="shared" si="1157"/>
        <v>8</v>
      </c>
      <c r="K2891" s="1061"/>
      <c r="L2891" s="1061"/>
      <c r="M2891" s="1063">
        <v>0.2</v>
      </c>
      <c r="N2891" s="1063"/>
      <c r="O2891" s="1060">
        <f t="shared" si="1172"/>
        <v>8</v>
      </c>
      <c r="P2891" s="1093"/>
      <c r="Q2891" s="1061"/>
      <c r="R2891" s="1100">
        <v>0.2</v>
      </c>
      <c r="S2891" s="1063"/>
      <c r="T2891" s="1079">
        <f t="shared" si="1158"/>
        <v>8</v>
      </c>
      <c r="U2891" s="1061">
        <f t="shared" si="1171"/>
        <v>0</v>
      </c>
      <c r="V2891" s="1061">
        <f t="shared" si="1170"/>
        <v>0</v>
      </c>
      <c r="W2891" s="1063">
        <f t="shared" si="1163"/>
        <v>0.60000000000000009</v>
      </c>
      <c r="X2891" s="1063">
        <f t="shared" si="1163"/>
        <v>0</v>
      </c>
      <c r="Y2891" s="1111">
        <f t="shared" si="1163"/>
        <v>24</v>
      </c>
      <c r="Z2891" s="1080">
        <f t="shared" si="1167"/>
        <v>16</v>
      </c>
      <c r="AA2891" s="1101" t="str">
        <f t="shared" si="1164"/>
        <v>Bột nghệ</v>
      </c>
      <c r="AB2891" s="1082" t="str">
        <f t="shared" si="1164"/>
        <v>kg</v>
      </c>
      <c r="AC2891" s="1083">
        <f t="shared" si="1164"/>
        <v>40</v>
      </c>
      <c r="AD2891" s="1089">
        <f t="shared" si="1164"/>
        <v>40</v>
      </c>
      <c r="AE2891" s="1071">
        <f t="shared" si="1159"/>
        <v>0</v>
      </c>
      <c r="AF2891" s="1071">
        <f t="shared" si="1160"/>
        <v>0</v>
      </c>
      <c r="AG2891" s="1071">
        <f t="shared" si="1160"/>
        <v>3.6999999999999846</v>
      </c>
      <c r="AH2891" s="1071">
        <f t="shared" si="1160"/>
        <v>0</v>
      </c>
      <c r="AI2891" s="1060">
        <f t="shared" si="1165"/>
        <v>147.99999999999937</v>
      </c>
      <c r="AJ2891" s="1102"/>
      <c r="AK2891" s="1063"/>
      <c r="AL2891" s="1103"/>
      <c r="AM2891" s="1063"/>
      <c r="AN2891" s="1085">
        <f t="shared" si="1161"/>
        <v>0</v>
      </c>
      <c r="AO2891" s="1061">
        <f t="shared" si="1162"/>
        <v>0</v>
      </c>
      <c r="AP2891" s="1061">
        <f t="shared" si="1162"/>
        <v>0</v>
      </c>
      <c r="AQ2891" s="1061">
        <f t="shared" si="1162"/>
        <v>0.60000000000000009</v>
      </c>
      <c r="AR2891" s="1061">
        <f t="shared" si="1162"/>
        <v>0</v>
      </c>
      <c r="AS2891" s="1061">
        <f t="shared" si="1162"/>
        <v>24</v>
      </c>
      <c r="AT2891" s="850">
        <f t="shared" si="1168"/>
        <v>0</v>
      </c>
      <c r="AU2891" s="1255" t="s">
        <v>799</v>
      </c>
      <c r="AV2891" s="1256"/>
      <c r="AW2891" s="1256"/>
      <c r="AX2891" s="1256"/>
      <c r="AY2891" s="1256"/>
      <c r="AZ2891" s="870"/>
    </row>
    <row r="2892" spans="1:52" ht="13.5" customHeight="1">
      <c r="A2892" s="838">
        <f t="shared" si="1166"/>
        <v>17</v>
      </c>
      <c r="B2892" s="920" t="s">
        <v>373</v>
      </c>
      <c r="C2892" s="817" t="s">
        <v>66</v>
      </c>
      <c r="D2892" s="839">
        <v>43</v>
      </c>
      <c r="E2892" s="921">
        <v>43</v>
      </c>
      <c r="F2892" s="1061"/>
      <c r="G2892" s="1086"/>
      <c r="H2892" s="1063">
        <v>0.5</v>
      </c>
      <c r="I2892" s="1077"/>
      <c r="J2892" s="1060">
        <f t="shared" si="1157"/>
        <v>21.5</v>
      </c>
      <c r="K2892" s="1061"/>
      <c r="L2892" s="1061"/>
      <c r="M2892" s="1063">
        <v>1</v>
      </c>
      <c r="N2892" s="1063"/>
      <c r="O2892" s="1060">
        <f t="shared" si="1172"/>
        <v>43</v>
      </c>
      <c r="P2892" s="1093"/>
      <c r="Q2892" s="1061"/>
      <c r="R2892" s="1100">
        <v>1</v>
      </c>
      <c r="S2892" s="1063"/>
      <c r="T2892" s="1079">
        <f t="shared" si="1158"/>
        <v>43</v>
      </c>
      <c r="U2892" s="1061">
        <f t="shared" si="1171"/>
        <v>0</v>
      </c>
      <c r="V2892" s="1061">
        <f t="shared" si="1170"/>
        <v>0</v>
      </c>
      <c r="W2892" s="1063">
        <f t="shared" si="1163"/>
        <v>2.5</v>
      </c>
      <c r="X2892" s="1063">
        <f t="shared" si="1163"/>
        <v>0</v>
      </c>
      <c r="Y2892" s="1060">
        <f t="shared" si="1163"/>
        <v>107.5</v>
      </c>
      <c r="Z2892" s="1080">
        <f t="shared" si="1167"/>
        <v>17</v>
      </c>
      <c r="AA2892" s="1081" t="str">
        <f t="shared" si="1164"/>
        <v>Vừng lạc</v>
      </c>
      <c r="AB2892" s="1082" t="str">
        <f t="shared" si="1164"/>
        <v>kg</v>
      </c>
      <c r="AC2892" s="1083">
        <f t="shared" si="1164"/>
        <v>43</v>
      </c>
      <c r="AD2892" s="1089">
        <f t="shared" si="1164"/>
        <v>43</v>
      </c>
      <c r="AE2892" s="1071">
        <f t="shared" si="1159"/>
        <v>0</v>
      </c>
      <c r="AF2892" s="1071">
        <f>AF2810+AK2810-AP2810</f>
        <v>0</v>
      </c>
      <c r="AG2892" s="1071">
        <f>AG2810+AL2810-AQ2810</f>
        <v>3.3000000000000007</v>
      </c>
      <c r="AH2892" s="1071">
        <f>AH2810+AM2810-AR2810</f>
        <v>0</v>
      </c>
      <c r="AI2892" s="1060">
        <f t="shared" si="1165"/>
        <v>141.90000000000003</v>
      </c>
      <c r="AJ2892" s="1102">
        <f>U2892</f>
        <v>0</v>
      </c>
      <c r="AK2892" s="1102">
        <f>V2892</f>
        <v>0</v>
      </c>
      <c r="AL2892" s="1112"/>
      <c r="AM2892" s="1102">
        <f>X2892</f>
        <v>0</v>
      </c>
      <c r="AN2892" s="1085">
        <f t="shared" si="1161"/>
        <v>0</v>
      </c>
      <c r="AO2892" s="1061">
        <f t="shared" si="1162"/>
        <v>0</v>
      </c>
      <c r="AP2892" s="1061">
        <f t="shared" si="1162"/>
        <v>0</v>
      </c>
      <c r="AQ2892" s="1061">
        <f t="shared" si="1162"/>
        <v>2.5</v>
      </c>
      <c r="AR2892" s="1061">
        <f t="shared" si="1162"/>
        <v>0</v>
      </c>
      <c r="AS2892" s="1061">
        <f t="shared" si="1162"/>
        <v>107.5</v>
      </c>
      <c r="AT2892" s="850">
        <f t="shared" si="1168"/>
        <v>0</v>
      </c>
      <c r="AU2892" s="1255" t="s">
        <v>800</v>
      </c>
      <c r="AV2892" s="1256"/>
      <c r="AW2892" s="1256"/>
      <c r="AX2892" s="1256"/>
      <c r="AY2892" s="1256"/>
      <c r="AZ2892" s="870"/>
    </row>
    <row r="2893" spans="1:52" ht="13.5" customHeight="1">
      <c r="A2893" s="838">
        <f t="shared" si="1166"/>
        <v>18</v>
      </c>
      <c r="B2893" s="931" t="s">
        <v>853</v>
      </c>
      <c r="C2893" s="817" t="s">
        <v>66</v>
      </c>
      <c r="D2893" s="839">
        <v>30</v>
      </c>
      <c r="E2893" s="921">
        <v>6</v>
      </c>
      <c r="F2893" s="1061"/>
      <c r="G2893" s="1086"/>
      <c r="H2893" s="1063">
        <v>0.5</v>
      </c>
      <c r="I2893" s="1077"/>
      <c r="J2893" s="1060">
        <f t="shared" si="1157"/>
        <v>3</v>
      </c>
      <c r="K2893" s="1061"/>
      <c r="L2893" s="1061"/>
      <c r="M2893" s="1063">
        <v>0.5</v>
      </c>
      <c r="N2893" s="1063"/>
      <c r="O2893" s="1060">
        <f t="shared" si="1172"/>
        <v>3</v>
      </c>
      <c r="P2893" s="1093"/>
      <c r="Q2893" s="1061"/>
      <c r="R2893" s="1100">
        <v>0.5</v>
      </c>
      <c r="S2893" s="1063"/>
      <c r="T2893" s="1079">
        <f t="shared" si="1158"/>
        <v>3</v>
      </c>
      <c r="U2893" s="1061"/>
      <c r="V2893" s="1061">
        <f t="shared" si="1170"/>
        <v>0</v>
      </c>
      <c r="W2893" s="1063">
        <f t="shared" si="1170"/>
        <v>1.5</v>
      </c>
      <c r="X2893" s="1063">
        <f t="shared" si="1170"/>
        <v>0</v>
      </c>
      <c r="Y2893" s="1060">
        <f t="shared" si="1170"/>
        <v>9</v>
      </c>
      <c r="Z2893" s="1080">
        <f t="shared" si="1167"/>
        <v>18</v>
      </c>
      <c r="AA2893" s="1081" t="str">
        <f t="shared" si="1164"/>
        <v>Tăm bao tay</v>
      </c>
      <c r="AB2893" s="1082" t="str">
        <f t="shared" si="1164"/>
        <v>kg</v>
      </c>
      <c r="AC2893" s="1083">
        <f t="shared" si="1164"/>
        <v>30</v>
      </c>
      <c r="AD2893" s="1089">
        <f t="shared" si="1164"/>
        <v>6</v>
      </c>
      <c r="AE2893" s="1071">
        <f t="shared" ref="AE2893:AH2908" si="1173">AE2811+AJ2811-AO2811</f>
        <v>0</v>
      </c>
      <c r="AF2893" s="1071">
        <f t="shared" si="1173"/>
        <v>0</v>
      </c>
      <c r="AG2893" s="1071">
        <f t="shared" si="1173"/>
        <v>7</v>
      </c>
      <c r="AH2893" s="1071">
        <f t="shared" si="1173"/>
        <v>0</v>
      </c>
      <c r="AI2893" s="1060">
        <f t="shared" si="1165"/>
        <v>42</v>
      </c>
      <c r="AJ2893" s="1102">
        <f t="shared" ref="AJ2893:AL2935" si="1174">U2893</f>
        <v>0</v>
      </c>
      <c r="AK2893" s="1102">
        <f t="shared" si="1174"/>
        <v>0</v>
      </c>
      <c r="AL2893" s="1112"/>
      <c r="AM2893" s="1102">
        <f t="shared" ref="AM2893:AM2935" si="1175">X2893</f>
        <v>0</v>
      </c>
      <c r="AN2893" s="1085">
        <f t="shared" ref="AN2893:AN2935" si="1176">SUM(AJ2893:AM2893)*$E2893</f>
        <v>0</v>
      </c>
      <c r="AO2893" s="1061">
        <f t="shared" si="1162"/>
        <v>0</v>
      </c>
      <c r="AP2893" s="1061">
        <f t="shared" si="1162"/>
        <v>0</v>
      </c>
      <c r="AQ2893" s="1061">
        <f t="shared" si="1162"/>
        <v>1.5</v>
      </c>
      <c r="AR2893" s="1061">
        <f t="shared" si="1162"/>
        <v>0</v>
      </c>
      <c r="AS2893" s="1061">
        <f t="shared" si="1162"/>
        <v>9</v>
      </c>
      <c r="AT2893" s="850">
        <f t="shared" si="1168"/>
        <v>36</v>
      </c>
      <c r="AU2893" s="1255" t="s">
        <v>801</v>
      </c>
      <c r="AV2893" s="1256"/>
      <c r="AW2893" s="1256"/>
      <c r="AX2893" s="1256"/>
      <c r="AY2893" s="1256"/>
      <c r="AZ2893" s="870"/>
    </row>
    <row r="2894" spans="1:52" ht="13.5" customHeight="1">
      <c r="A2894" s="838">
        <f t="shared" si="1166"/>
        <v>19</v>
      </c>
      <c r="B2894" s="931" t="s">
        <v>176</v>
      </c>
      <c r="C2894" s="896" t="s">
        <v>389</v>
      </c>
      <c r="D2894" s="897">
        <v>9</v>
      </c>
      <c r="E2894" s="1114">
        <v>9</v>
      </c>
      <c r="F2894" s="1061"/>
      <c r="G2894" s="1090"/>
      <c r="H2894" s="1063">
        <v>0.5</v>
      </c>
      <c r="I2894" s="1077"/>
      <c r="J2894" s="1060">
        <f t="shared" si="1157"/>
        <v>4.5</v>
      </c>
      <c r="K2894" s="1061" t="s">
        <v>887</v>
      </c>
      <c r="L2894" s="1061"/>
      <c r="M2894" s="1063">
        <v>0.8</v>
      </c>
      <c r="N2894" s="1063"/>
      <c r="O2894" s="1060">
        <f t="shared" si="1172"/>
        <v>7.2</v>
      </c>
      <c r="P2894" s="1093"/>
      <c r="Q2894" s="1065"/>
      <c r="R2894" s="1100">
        <v>0.7</v>
      </c>
      <c r="S2894" s="1063"/>
      <c r="T2894" s="1079">
        <f t="shared" si="1158"/>
        <v>6.3</v>
      </c>
      <c r="U2894" s="1061">
        <f>SUM(F2894,K2894,P2894)</f>
        <v>0</v>
      </c>
      <c r="V2894" s="1061">
        <f t="shared" si="1170"/>
        <v>0</v>
      </c>
      <c r="W2894" s="1063">
        <f t="shared" si="1170"/>
        <v>2</v>
      </c>
      <c r="X2894" s="1063">
        <f t="shared" si="1170"/>
        <v>0</v>
      </c>
      <c r="Y2894" s="1060">
        <f t="shared" si="1170"/>
        <v>18</v>
      </c>
      <c r="Z2894" s="1080">
        <f t="shared" si="1167"/>
        <v>19</v>
      </c>
      <c r="AA2894" s="1081" t="str">
        <f t="shared" si="1164"/>
        <v>Dấm chua</v>
      </c>
      <c r="AB2894" s="1082" t="str">
        <f t="shared" si="1164"/>
        <v>lít</v>
      </c>
      <c r="AC2894" s="1083">
        <f t="shared" si="1164"/>
        <v>9</v>
      </c>
      <c r="AD2894" s="1089">
        <f t="shared" si="1164"/>
        <v>9</v>
      </c>
      <c r="AE2894" s="1071">
        <f t="shared" si="1173"/>
        <v>0</v>
      </c>
      <c r="AF2894" s="1071">
        <f t="shared" si="1173"/>
        <v>0</v>
      </c>
      <c r="AG2894" s="1071">
        <f t="shared" si="1173"/>
        <v>18</v>
      </c>
      <c r="AH2894" s="1071">
        <f t="shared" si="1173"/>
        <v>0</v>
      </c>
      <c r="AI2894" s="1060">
        <f t="shared" si="1165"/>
        <v>162</v>
      </c>
      <c r="AJ2894" s="1102">
        <f t="shared" si="1174"/>
        <v>0</v>
      </c>
      <c r="AK2894" s="1102">
        <f t="shared" si="1174"/>
        <v>0</v>
      </c>
      <c r="AL2894" s="1112"/>
      <c r="AM2894" s="1102">
        <f t="shared" si="1175"/>
        <v>0</v>
      </c>
      <c r="AN2894" s="1085">
        <f t="shared" si="1176"/>
        <v>0</v>
      </c>
      <c r="AO2894" s="1061">
        <f t="shared" si="1162"/>
        <v>0</v>
      </c>
      <c r="AP2894" s="1061">
        <f t="shared" si="1162"/>
        <v>0</v>
      </c>
      <c r="AQ2894" s="1061">
        <f t="shared" si="1162"/>
        <v>2</v>
      </c>
      <c r="AR2894" s="1061">
        <f t="shared" si="1162"/>
        <v>0</v>
      </c>
      <c r="AS2894" s="1061">
        <f t="shared" si="1162"/>
        <v>18</v>
      </c>
      <c r="AT2894" s="850">
        <f t="shared" si="1168"/>
        <v>0</v>
      </c>
      <c r="AU2894" s="893" t="s">
        <v>802</v>
      </c>
      <c r="AV2894" s="894"/>
      <c r="AW2894" s="894"/>
      <c r="AX2894" s="894"/>
      <c r="AY2894" s="894"/>
      <c r="AZ2894" s="870">
        <f>AZ2888+SUM(AZ2889:AZ2893)</f>
        <v>15021.999999999996</v>
      </c>
    </row>
    <row r="2895" spans="1:52" ht="13.5" customHeight="1">
      <c r="A2895" s="838">
        <f t="shared" si="1166"/>
        <v>20</v>
      </c>
      <c r="B2895" s="911" t="s">
        <v>158</v>
      </c>
      <c r="C2895" s="902" t="s">
        <v>66</v>
      </c>
      <c r="D2895" s="903">
        <v>30</v>
      </c>
      <c r="E2895" s="1116">
        <v>30</v>
      </c>
      <c r="F2895" s="1061"/>
      <c r="G2895" s="1090"/>
      <c r="H2895" s="1063">
        <v>0.5</v>
      </c>
      <c r="I2895" s="1077"/>
      <c r="J2895" s="1060">
        <f t="shared" si="1157"/>
        <v>15</v>
      </c>
      <c r="K2895" s="1065"/>
      <c r="L2895" s="1071"/>
      <c r="M2895" s="1063">
        <v>0.5</v>
      </c>
      <c r="N2895" s="1063"/>
      <c r="O2895" s="1060">
        <f t="shared" si="1172"/>
        <v>15</v>
      </c>
      <c r="P2895" s="1088"/>
      <c r="Q2895" s="1071"/>
      <c r="R2895" s="1110">
        <v>0.5</v>
      </c>
      <c r="S2895" s="1063"/>
      <c r="T2895" s="1079">
        <f t="shared" si="1158"/>
        <v>15</v>
      </c>
      <c r="U2895" s="1061">
        <f>SUM(F2895,K2895,P2895)</f>
        <v>0</v>
      </c>
      <c r="V2895" s="1071">
        <f t="shared" si="1170"/>
        <v>0</v>
      </c>
      <c r="W2895" s="1063">
        <f t="shared" si="1170"/>
        <v>1.5</v>
      </c>
      <c r="X2895" s="1063">
        <f t="shared" si="1170"/>
        <v>0</v>
      </c>
      <c r="Y2895" s="1060">
        <f t="shared" si="1170"/>
        <v>45</v>
      </c>
      <c r="Z2895" s="1080">
        <f t="shared" si="1167"/>
        <v>20</v>
      </c>
      <c r="AA2895" s="1081" t="str">
        <f t="shared" si="1164"/>
        <v>Chè vằng</v>
      </c>
      <c r="AB2895" s="1082" t="str">
        <f t="shared" si="1164"/>
        <v>kg</v>
      </c>
      <c r="AC2895" s="1083">
        <f t="shared" si="1164"/>
        <v>30</v>
      </c>
      <c r="AD2895" s="1089">
        <f t="shared" si="1164"/>
        <v>30</v>
      </c>
      <c r="AE2895" s="1071">
        <f t="shared" si="1173"/>
        <v>0</v>
      </c>
      <c r="AF2895" s="1071">
        <f t="shared" si="1173"/>
        <v>0</v>
      </c>
      <c r="AG2895" s="1071">
        <f t="shared" si="1173"/>
        <v>2</v>
      </c>
      <c r="AH2895" s="1071">
        <f t="shared" si="1173"/>
        <v>0</v>
      </c>
      <c r="AI2895" s="1060">
        <f t="shared" si="1165"/>
        <v>60</v>
      </c>
      <c r="AJ2895" s="1102">
        <f t="shared" si="1174"/>
        <v>0</v>
      </c>
      <c r="AK2895" s="1102">
        <f t="shared" si="1174"/>
        <v>0</v>
      </c>
      <c r="AL2895" s="1112"/>
      <c r="AM2895" s="1102">
        <f t="shared" si="1175"/>
        <v>0</v>
      </c>
      <c r="AN2895" s="1085">
        <f t="shared" si="1176"/>
        <v>0</v>
      </c>
      <c r="AO2895" s="1061">
        <f t="shared" si="1162"/>
        <v>0</v>
      </c>
      <c r="AP2895" s="1061">
        <f t="shared" si="1162"/>
        <v>0</v>
      </c>
      <c r="AQ2895" s="1061">
        <f t="shared" si="1162"/>
        <v>1.5</v>
      </c>
      <c r="AR2895" s="1061">
        <f t="shared" si="1162"/>
        <v>0</v>
      </c>
      <c r="AS2895" s="1061">
        <f t="shared" si="1162"/>
        <v>45</v>
      </c>
      <c r="AT2895" s="850">
        <f t="shared" si="1168"/>
        <v>0</v>
      </c>
      <c r="AU2895" s="1274" t="s">
        <v>803</v>
      </c>
      <c r="AV2895" s="1275"/>
      <c r="AW2895" s="1275"/>
      <c r="AX2895" s="1275"/>
      <c r="AY2895" s="1275"/>
      <c r="AZ2895" s="870"/>
    </row>
    <row r="2896" spans="1:52" ht="13.5" customHeight="1">
      <c r="A2896" s="838">
        <f t="shared" si="1166"/>
        <v>21</v>
      </c>
      <c r="B2896" s="911" t="s">
        <v>166</v>
      </c>
      <c r="C2896" s="844" t="s">
        <v>66</v>
      </c>
      <c r="D2896" s="907">
        <v>30</v>
      </c>
      <c r="E2896" s="1060">
        <v>30</v>
      </c>
      <c r="F2896" s="1065"/>
      <c r="G2896" s="1090"/>
      <c r="H2896" s="1063"/>
      <c r="I2896" s="1091"/>
      <c r="J2896" s="1060">
        <f t="shared" si="1157"/>
        <v>0</v>
      </c>
      <c r="K2896" s="1061"/>
      <c r="L2896" s="1065"/>
      <c r="M2896" s="1063"/>
      <c r="N2896" s="1063"/>
      <c r="O2896" s="1060">
        <f t="shared" si="1172"/>
        <v>0</v>
      </c>
      <c r="P2896" s="1056"/>
      <c r="Q2896" s="1065"/>
      <c r="R2896" s="1100">
        <v>0.2</v>
      </c>
      <c r="S2896" s="1063"/>
      <c r="T2896" s="1079">
        <f t="shared" si="1158"/>
        <v>6</v>
      </c>
      <c r="U2896" s="1061">
        <f>SUM(F2896,K2896,P2896)</f>
        <v>0</v>
      </c>
      <c r="V2896" s="1061">
        <f t="shared" si="1170"/>
        <v>0</v>
      </c>
      <c r="W2896" s="1063">
        <f t="shared" si="1170"/>
        <v>0.2</v>
      </c>
      <c r="X2896" s="1063">
        <f t="shared" si="1170"/>
        <v>0</v>
      </c>
      <c r="Y2896" s="1060">
        <f t="shared" si="1170"/>
        <v>6</v>
      </c>
      <c r="Z2896" s="1080">
        <f t="shared" si="1167"/>
        <v>21</v>
      </c>
      <c r="AA2896" s="1081" t="str">
        <f t="shared" si="1164"/>
        <v>Hành tăm</v>
      </c>
      <c r="AB2896" s="1082" t="str">
        <f t="shared" si="1164"/>
        <v>kg</v>
      </c>
      <c r="AC2896" s="1083">
        <f t="shared" si="1164"/>
        <v>30</v>
      </c>
      <c r="AD2896" s="1089">
        <f t="shared" si="1164"/>
        <v>30</v>
      </c>
      <c r="AE2896" s="1071">
        <f t="shared" si="1173"/>
        <v>0</v>
      </c>
      <c r="AF2896" s="1071">
        <f t="shared" si="1173"/>
        <v>0</v>
      </c>
      <c r="AG2896" s="1071">
        <f t="shared" si="1173"/>
        <v>1.4999999999999967</v>
      </c>
      <c r="AH2896" s="1071">
        <f t="shared" si="1173"/>
        <v>0</v>
      </c>
      <c r="AI2896" s="1060">
        <f t="shared" si="1165"/>
        <v>44.999999999999901</v>
      </c>
      <c r="AJ2896" s="1102">
        <f t="shared" si="1174"/>
        <v>0</v>
      </c>
      <c r="AK2896" s="1102">
        <f t="shared" si="1174"/>
        <v>0</v>
      </c>
      <c r="AL2896" s="1112"/>
      <c r="AM2896" s="1102">
        <f t="shared" si="1175"/>
        <v>0</v>
      </c>
      <c r="AN2896" s="1085">
        <f t="shared" si="1176"/>
        <v>0</v>
      </c>
      <c r="AO2896" s="1061">
        <f t="shared" si="1162"/>
        <v>0</v>
      </c>
      <c r="AP2896" s="1061">
        <f t="shared" si="1162"/>
        <v>0</v>
      </c>
      <c r="AQ2896" s="1061">
        <f t="shared" si="1162"/>
        <v>0.2</v>
      </c>
      <c r="AR2896" s="1061">
        <f t="shared" si="1162"/>
        <v>0</v>
      </c>
      <c r="AS2896" s="1061">
        <f t="shared" si="1162"/>
        <v>6</v>
      </c>
      <c r="AT2896" s="850">
        <f t="shared" si="1168"/>
        <v>0</v>
      </c>
      <c r="AU2896" s="4" t="s">
        <v>804</v>
      </c>
      <c r="AV2896" s="3"/>
      <c r="AW2896" s="3"/>
      <c r="AX2896" s="3"/>
      <c r="AY2896" s="3"/>
      <c r="AZ2896" s="870">
        <f>Y2945</f>
        <v>12756.8</v>
      </c>
    </row>
    <row r="2897" spans="1:52" ht="13.5" customHeight="1">
      <c r="A2897" s="838">
        <f t="shared" si="1166"/>
        <v>22</v>
      </c>
      <c r="B2897" s="911" t="s">
        <v>145</v>
      </c>
      <c r="C2897" s="844" t="s">
        <v>389</v>
      </c>
      <c r="D2897" s="907">
        <v>16</v>
      </c>
      <c r="E2897" s="1060">
        <v>16</v>
      </c>
      <c r="F2897" s="1061"/>
      <c r="G2897" s="1090"/>
      <c r="H2897" s="1063">
        <v>1</v>
      </c>
      <c r="I2897" s="1077"/>
      <c r="J2897" s="1060">
        <f t="shared" si="1157"/>
        <v>16</v>
      </c>
      <c r="K2897" s="1103"/>
      <c r="L2897" s="1071"/>
      <c r="M2897" s="1063">
        <v>1</v>
      </c>
      <c r="N2897" s="1118"/>
      <c r="O2897" s="1060">
        <f t="shared" si="1172"/>
        <v>16</v>
      </c>
      <c r="P2897" s="1056"/>
      <c r="Q2897" s="1071"/>
      <c r="R2897" s="1100">
        <v>1</v>
      </c>
      <c r="S2897" s="1063"/>
      <c r="T2897" s="1079">
        <f t="shared" si="1158"/>
        <v>16</v>
      </c>
      <c r="U2897" s="1061">
        <f t="shared" ref="U2897:U2935" si="1177">SUM(F2897,K2897,P2897)</f>
        <v>0</v>
      </c>
      <c r="V2897" s="1071">
        <f t="shared" si="1170"/>
        <v>0</v>
      </c>
      <c r="W2897" s="1063">
        <f t="shared" si="1170"/>
        <v>3</v>
      </c>
      <c r="X2897" s="1063">
        <f t="shared" si="1170"/>
        <v>0</v>
      </c>
      <c r="Y2897" s="1060">
        <f t="shared" si="1170"/>
        <v>48</v>
      </c>
      <c r="Z2897" s="1080">
        <f t="shared" si="1167"/>
        <v>22</v>
      </c>
      <c r="AA2897" s="1081" t="str">
        <f t="shared" si="1164"/>
        <v>Dầu rửa</v>
      </c>
      <c r="AB2897" s="1082" t="str">
        <f t="shared" si="1164"/>
        <v>lít</v>
      </c>
      <c r="AC2897" s="1083">
        <f t="shared" si="1164"/>
        <v>16</v>
      </c>
      <c r="AD2897" s="1089">
        <f t="shared" si="1164"/>
        <v>16</v>
      </c>
      <c r="AE2897" s="1071">
        <f t="shared" si="1173"/>
        <v>0</v>
      </c>
      <c r="AF2897" s="1071">
        <f t="shared" si="1173"/>
        <v>0</v>
      </c>
      <c r="AG2897" s="1071">
        <f t="shared" si="1173"/>
        <v>11</v>
      </c>
      <c r="AH2897" s="1071">
        <f t="shared" si="1173"/>
        <v>0</v>
      </c>
      <c r="AI2897" s="1060">
        <f t="shared" si="1165"/>
        <v>176</v>
      </c>
      <c r="AJ2897" s="1102">
        <f t="shared" si="1174"/>
        <v>0</v>
      </c>
      <c r="AK2897" s="1102">
        <f t="shared" si="1174"/>
        <v>0</v>
      </c>
      <c r="AL2897" s="1112"/>
      <c r="AM2897" s="1102">
        <f t="shared" si="1175"/>
        <v>0</v>
      </c>
      <c r="AN2897" s="1085">
        <f t="shared" si="1176"/>
        <v>0</v>
      </c>
      <c r="AO2897" s="1061">
        <f t="shared" si="1162"/>
        <v>0</v>
      </c>
      <c r="AP2897" s="1061">
        <f t="shared" si="1162"/>
        <v>0</v>
      </c>
      <c r="AQ2897" s="1061">
        <f t="shared" si="1162"/>
        <v>3</v>
      </c>
      <c r="AR2897" s="1061">
        <f t="shared" si="1162"/>
        <v>0</v>
      </c>
      <c r="AS2897" s="1061">
        <f t="shared" si="1162"/>
        <v>48</v>
      </c>
      <c r="AT2897" s="850">
        <f t="shared" si="1168"/>
        <v>0</v>
      </c>
      <c r="AU2897" s="4" t="s">
        <v>805</v>
      </c>
      <c r="AV2897" s="3"/>
      <c r="AW2897" s="3"/>
      <c r="AX2897" s="3"/>
      <c r="AY2897" s="3"/>
      <c r="AZ2897" s="870">
        <f>Q2948</f>
        <v>0</v>
      </c>
    </row>
    <row r="2898" spans="1:52" ht="13.5" customHeight="1">
      <c r="A2898" s="838">
        <f t="shared" si="1166"/>
        <v>23</v>
      </c>
      <c r="B2898" s="911" t="s">
        <v>136</v>
      </c>
      <c r="C2898" s="844" t="s">
        <v>66</v>
      </c>
      <c r="D2898" s="907">
        <v>120</v>
      </c>
      <c r="E2898" s="1060">
        <v>120</v>
      </c>
      <c r="F2898" s="1061"/>
      <c r="G2898" s="1090"/>
      <c r="H2898" s="1119">
        <v>4.5</v>
      </c>
      <c r="I2898" s="1077"/>
      <c r="J2898" s="1060">
        <f t="shared" si="1157"/>
        <v>540</v>
      </c>
      <c r="K2898" s="1065"/>
      <c r="L2898" s="1071"/>
      <c r="M2898" s="1119"/>
      <c r="N2898" s="1063"/>
      <c r="O2898" s="1060">
        <f t="shared" si="1172"/>
        <v>0</v>
      </c>
      <c r="P2898" s="1056" t="s">
        <v>883</v>
      </c>
      <c r="Q2898" s="1071"/>
      <c r="R2898" s="1100"/>
      <c r="S2898" s="1063"/>
      <c r="T2898" s="1079">
        <f t="shared" si="1158"/>
        <v>0</v>
      </c>
      <c r="U2898" s="1103">
        <f t="shared" si="1177"/>
        <v>0</v>
      </c>
      <c r="V2898" s="1071">
        <f t="shared" si="1170"/>
        <v>0</v>
      </c>
      <c r="W2898" s="1063">
        <f t="shared" si="1170"/>
        <v>4.5</v>
      </c>
      <c r="X2898" s="1063">
        <f t="shared" si="1170"/>
        <v>0</v>
      </c>
      <c r="Y2898" s="1060">
        <f t="shared" si="1170"/>
        <v>540</v>
      </c>
      <c r="Z2898" s="1080">
        <f t="shared" si="1167"/>
        <v>23</v>
      </c>
      <c r="AA2898" s="1081" t="str">
        <f t="shared" si="1164"/>
        <v>Cá khô</v>
      </c>
      <c r="AB2898" s="1082" t="str">
        <f t="shared" si="1164"/>
        <v>kg</v>
      </c>
      <c r="AC2898" s="1083">
        <f t="shared" si="1164"/>
        <v>120</v>
      </c>
      <c r="AD2898" s="1089">
        <f t="shared" si="1164"/>
        <v>120</v>
      </c>
      <c r="AE2898" s="1071">
        <f t="shared" si="1173"/>
        <v>0</v>
      </c>
      <c r="AF2898" s="1071">
        <f t="shared" si="1173"/>
        <v>0</v>
      </c>
      <c r="AG2898" s="1071">
        <f t="shared" si="1173"/>
        <v>5</v>
      </c>
      <c r="AH2898" s="1071">
        <f t="shared" si="1173"/>
        <v>0</v>
      </c>
      <c r="AI2898" s="1060">
        <f t="shared" si="1165"/>
        <v>600</v>
      </c>
      <c r="AJ2898" s="1102">
        <f t="shared" si="1174"/>
        <v>0</v>
      </c>
      <c r="AK2898" s="1102">
        <f t="shared" si="1174"/>
        <v>0</v>
      </c>
      <c r="AL2898" s="1112"/>
      <c r="AM2898" s="1102">
        <f t="shared" si="1175"/>
        <v>0</v>
      </c>
      <c r="AN2898" s="1085">
        <f t="shared" si="1176"/>
        <v>0</v>
      </c>
      <c r="AO2898" s="1061">
        <f t="shared" si="1162"/>
        <v>0</v>
      </c>
      <c r="AP2898" s="1061">
        <f t="shared" si="1162"/>
        <v>0</v>
      </c>
      <c r="AQ2898" s="1061">
        <f t="shared" si="1162"/>
        <v>4.5</v>
      </c>
      <c r="AR2898" s="1061">
        <f t="shared" si="1162"/>
        <v>0</v>
      </c>
      <c r="AS2898" s="1061">
        <f t="shared" si="1162"/>
        <v>540</v>
      </c>
      <c r="AT2898" s="850">
        <f t="shared" si="1168"/>
        <v>0</v>
      </c>
      <c r="AU2898" s="893" t="s">
        <v>806</v>
      </c>
      <c r="AV2898" s="894"/>
      <c r="AW2898" s="894"/>
      <c r="AX2898" s="894"/>
      <c r="AY2898" s="894"/>
      <c r="AZ2898" s="870">
        <f>SUM(AZ2896:AZ2897)</f>
        <v>12756.8</v>
      </c>
    </row>
    <row r="2899" spans="1:52" ht="13.5" customHeight="1">
      <c r="A2899" s="838">
        <f t="shared" si="1166"/>
        <v>24</v>
      </c>
      <c r="B2899" s="911" t="s">
        <v>183</v>
      </c>
      <c r="C2899" s="844" t="s">
        <v>66</v>
      </c>
      <c r="D2899" s="907">
        <v>30</v>
      </c>
      <c r="E2899" s="1060">
        <v>30</v>
      </c>
      <c r="F2899" s="1103"/>
      <c r="G2899" s="1120"/>
      <c r="H2899" s="1121">
        <v>0.1</v>
      </c>
      <c r="I2899" s="1077"/>
      <c r="J2899" s="1060">
        <f t="shared" si="1157"/>
        <v>3</v>
      </c>
      <c r="K2899" s="1103"/>
      <c r="L2899" s="1071"/>
      <c r="M2899" s="1063">
        <v>0.2</v>
      </c>
      <c r="N2899" s="1063"/>
      <c r="O2899" s="1060">
        <f t="shared" si="1172"/>
        <v>6</v>
      </c>
      <c r="P2899" s="1056"/>
      <c r="Q2899" s="1071"/>
      <c r="R2899" s="1063">
        <v>0.2</v>
      </c>
      <c r="S2899" s="1063"/>
      <c r="T2899" s="1079">
        <f t="shared" si="1158"/>
        <v>6</v>
      </c>
      <c r="U2899" s="1061">
        <f t="shared" si="1177"/>
        <v>0</v>
      </c>
      <c r="V2899" s="1071">
        <f t="shared" si="1170"/>
        <v>0</v>
      </c>
      <c r="W2899" s="1063">
        <f t="shared" si="1170"/>
        <v>0.5</v>
      </c>
      <c r="X2899" s="1063">
        <f t="shared" si="1170"/>
        <v>0</v>
      </c>
      <c r="Y2899" s="1060">
        <f t="shared" si="1170"/>
        <v>15</v>
      </c>
      <c r="Z2899" s="1080">
        <f t="shared" si="1167"/>
        <v>24</v>
      </c>
      <c r="AA2899" s="1081" t="str">
        <f t="shared" si="1164"/>
        <v>Nghệ tươi</v>
      </c>
      <c r="AB2899" s="1082" t="str">
        <f t="shared" si="1164"/>
        <v>kg</v>
      </c>
      <c r="AC2899" s="1083">
        <f t="shared" si="1164"/>
        <v>30</v>
      </c>
      <c r="AD2899" s="1089">
        <f t="shared" si="1164"/>
        <v>30</v>
      </c>
      <c r="AE2899" s="1071">
        <f t="shared" si="1173"/>
        <v>0</v>
      </c>
      <c r="AF2899" s="1071">
        <f t="shared" si="1173"/>
        <v>0</v>
      </c>
      <c r="AG2899" s="1071">
        <f t="shared" si="1173"/>
        <v>3.3</v>
      </c>
      <c r="AH2899" s="1071">
        <f t="shared" si="1173"/>
        <v>0</v>
      </c>
      <c r="AI2899" s="1060">
        <f t="shared" si="1165"/>
        <v>99</v>
      </c>
      <c r="AJ2899" s="1102">
        <f t="shared" si="1174"/>
        <v>0</v>
      </c>
      <c r="AK2899" s="1102">
        <f t="shared" si="1174"/>
        <v>0</v>
      </c>
      <c r="AL2899" s="1112"/>
      <c r="AM2899" s="1102">
        <f t="shared" si="1175"/>
        <v>0</v>
      </c>
      <c r="AN2899" s="1085">
        <f t="shared" si="1176"/>
        <v>0</v>
      </c>
      <c r="AO2899" s="1061">
        <f t="shared" si="1162"/>
        <v>0</v>
      </c>
      <c r="AP2899" s="1061">
        <f t="shared" si="1162"/>
        <v>0</v>
      </c>
      <c r="AQ2899" s="1061">
        <f t="shared" si="1162"/>
        <v>0.5</v>
      </c>
      <c r="AR2899" s="1061">
        <f t="shared" si="1162"/>
        <v>0</v>
      </c>
      <c r="AS2899" s="1061">
        <f t="shared" si="1162"/>
        <v>15</v>
      </c>
      <c r="AT2899" s="850">
        <f t="shared" si="1168"/>
        <v>0</v>
      </c>
      <c r="AU2899" s="893" t="s">
        <v>807</v>
      </c>
      <c r="AV2899" s="894"/>
      <c r="AW2899" s="894"/>
      <c r="AX2899" s="894"/>
      <c r="AY2899" s="894"/>
      <c r="AZ2899" s="912"/>
    </row>
    <row r="2900" spans="1:52" ht="13.5" customHeight="1">
      <c r="A2900" s="838">
        <f t="shared" si="1166"/>
        <v>25</v>
      </c>
      <c r="B2900" s="911" t="s">
        <v>142</v>
      </c>
      <c r="C2900" s="844" t="s">
        <v>66</v>
      </c>
      <c r="D2900" s="907">
        <v>35</v>
      </c>
      <c r="E2900" s="1060">
        <v>35</v>
      </c>
      <c r="F2900" s="1061"/>
      <c r="G2900" s="1120"/>
      <c r="H2900" s="1063">
        <v>0.1</v>
      </c>
      <c r="I2900" s="1077"/>
      <c r="J2900" s="1060">
        <f t="shared" si="1157"/>
        <v>3.5</v>
      </c>
      <c r="K2900" s="1103"/>
      <c r="L2900" s="1071"/>
      <c r="M2900" s="1063">
        <v>0.2</v>
      </c>
      <c r="N2900" s="1063"/>
      <c r="O2900" s="1060">
        <f t="shared" si="1172"/>
        <v>7</v>
      </c>
      <c r="P2900" s="1122"/>
      <c r="Q2900" s="1071"/>
      <c r="R2900" s="1063">
        <v>0.2</v>
      </c>
      <c r="S2900" s="1063"/>
      <c r="T2900" s="1079">
        <f t="shared" si="1158"/>
        <v>7</v>
      </c>
      <c r="U2900" s="1061">
        <f t="shared" si="1177"/>
        <v>0</v>
      </c>
      <c r="V2900" s="1071">
        <f t="shared" si="1170"/>
        <v>0</v>
      </c>
      <c r="W2900" s="1063">
        <f t="shared" si="1170"/>
        <v>0.5</v>
      </c>
      <c r="X2900" s="1063">
        <f t="shared" si="1170"/>
        <v>0</v>
      </c>
      <c r="Y2900" s="1060">
        <f t="shared" si="1170"/>
        <v>17.5</v>
      </c>
      <c r="Z2900" s="1080">
        <f t="shared" si="1167"/>
        <v>25</v>
      </c>
      <c r="AA2900" s="1081" t="str">
        <f t="shared" si="1164"/>
        <v>Gừng tươi</v>
      </c>
      <c r="AB2900" s="1082" t="str">
        <f t="shared" si="1164"/>
        <v>kg</v>
      </c>
      <c r="AC2900" s="1083">
        <f t="shared" si="1164"/>
        <v>35</v>
      </c>
      <c r="AD2900" s="1089">
        <f t="shared" si="1164"/>
        <v>35</v>
      </c>
      <c r="AE2900" s="1071">
        <f t="shared" si="1173"/>
        <v>0</v>
      </c>
      <c r="AF2900" s="1071">
        <f t="shared" si="1173"/>
        <v>0</v>
      </c>
      <c r="AG2900" s="1071">
        <f t="shared" si="1173"/>
        <v>3.299999999999998</v>
      </c>
      <c r="AH2900" s="1071">
        <f t="shared" si="1173"/>
        <v>0</v>
      </c>
      <c r="AI2900" s="1060">
        <f t="shared" si="1165"/>
        <v>115.49999999999993</v>
      </c>
      <c r="AJ2900" s="1102">
        <f t="shared" si="1174"/>
        <v>0</v>
      </c>
      <c r="AK2900" s="1102">
        <f t="shared" si="1174"/>
        <v>0</v>
      </c>
      <c r="AL2900" s="1112"/>
      <c r="AM2900" s="1102">
        <f t="shared" si="1175"/>
        <v>0</v>
      </c>
      <c r="AN2900" s="1085">
        <f t="shared" si="1176"/>
        <v>0</v>
      </c>
      <c r="AO2900" s="1061">
        <f t="shared" si="1162"/>
        <v>0</v>
      </c>
      <c r="AP2900" s="1061">
        <f t="shared" si="1162"/>
        <v>0</v>
      </c>
      <c r="AQ2900" s="1061">
        <f t="shared" si="1162"/>
        <v>0.5</v>
      </c>
      <c r="AR2900" s="1061">
        <f t="shared" si="1162"/>
        <v>0</v>
      </c>
      <c r="AS2900" s="1061">
        <f t="shared" si="1162"/>
        <v>17.5</v>
      </c>
      <c r="AT2900" s="850">
        <f t="shared" si="1168"/>
        <v>0</v>
      </c>
      <c r="AU2900" s="4" t="s">
        <v>808</v>
      </c>
      <c r="AV2900" s="3"/>
      <c r="AW2900" s="3"/>
      <c r="AX2900" s="3"/>
      <c r="AY2900" s="3"/>
      <c r="AZ2900" s="870">
        <f>Y2946</f>
        <v>2265.1999999999971</v>
      </c>
    </row>
    <row r="2901" spans="1:52" ht="13.5" customHeight="1">
      <c r="A2901" s="838">
        <f t="shared" si="1166"/>
        <v>26</v>
      </c>
      <c r="B2901" s="911" t="s">
        <v>51</v>
      </c>
      <c r="C2901" s="844" t="s">
        <v>66</v>
      </c>
      <c r="D2901" s="907">
        <v>100</v>
      </c>
      <c r="E2901" s="1060">
        <v>100</v>
      </c>
      <c r="F2901" s="1061"/>
      <c r="G2901" s="1120"/>
      <c r="H2901" s="1063">
        <v>0.5</v>
      </c>
      <c r="I2901" s="1077"/>
      <c r="J2901" s="1060">
        <f t="shared" si="1157"/>
        <v>50</v>
      </c>
      <c r="K2901" s="1065"/>
      <c r="L2901" s="1071"/>
      <c r="M2901" s="1119"/>
      <c r="N2901" s="1063"/>
      <c r="O2901" s="1060">
        <f t="shared" si="1172"/>
        <v>0</v>
      </c>
      <c r="P2901" s="1056"/>
      <c r="Q2901" s="1065"/>
      <c r="R2901" s="1100">
        <v>0.5</v>
      </c>
      <c r="S2901" s="1063"/>
      <c r="T2901" s="1079">
        <f t="shared" si="1158"/>
        <v>50</v>
      </c>
      <c r="U2901" s="1061">
        <f t="shared" si="1177"/>
        <v>0</v>
      </c>
      <c r="V2901" s="1071">
        <f t="shared" si="1170"/>
        <v>0</v>
      </c>
      <c r="W2901" s="1063">
        <f t="shared" si="1170"/>
        <v>1</v>
      </c>
      <c r="X2901" s="1063">
        <f t="shared" si="1170"/>
        <v>0</v>
      </c>
      <c r="Y2901" s="1060">
        <f t="shared" si="1170"/>
        <v>100</v>
      </c>
      <c r="Z2901" s="1080">
        <f t="shared" si="1167"/>
        <v>26</v>
      </c>
      <c r="AA2901" s="1081" t="str">
        <f t="shared" si="1164"/>
        <v>Tép khô</v>
      </c>
      <c r="AB2901" s="1082" t="str">
        <f t="shared" si="1164"/>
        <v>kg</v>
      </c>
      <c r="AC2901" s="1083">
        <f t="shared" si="1164"/>
        <v>100</v>
      </c>
      <c r="AD2901" s="1089">
        <f t="shared" si="1164"/>
        <v>100</v>
      </c>
      <c r="AE2901" s="1071">
        <f t="shared" si="1173"/>
        <v>0</v>
      </c>
      <c r="AF2901" s="1071">
        <f t="shared" si="1173"/>
        <v>0</v>
      </c>
      <c r="AG2901" s="1071">
        <f t="shared" si="1173"/>
        <v>3.3999999999999995</v>
      </c>
      <c r="AH2901" s="1071">
        <f t="shared" si="1173"/>
        <v>0</v>
      </c>
      <c r="AI2901" s="1060">
        <f t="shared" si="1165"/>
        <v>339.99999999999994</v>
      </c>
      <c r="AJ2901" s="1102">
        <f t="shared" si="1174"/>
        <v>0</v>
      </c>
      <c r="AK2901" s="1102">
        <f t="shared" si="1174"/>
        <v>0</v>
      </c>
      <c r="AL2901" s="1112"/>
      <c r="AM2901" s="1102">
        <f t="shared" si="1175"/>
        <v>0</v>
      </c>
      <c r="AN2901" s="1085">
        <f t="shared" si="1176"/>
        <v>0</v>
      </c>
      <c r="AO2901" s="1061">
        <f t="shared" si="1162"/>
        <v>0</v>
      </c>
      <c r="AP2901" s="1061">
        <f t="shared" si="1162"/>
        <v>0</v>
      </c>
      <c r="AQ2901" s="1061">
        <f t="shared" si="1162"/>
        <v>1</v>
      </c>
      <c r="AR2901" s="1061">
        <f t="shared" si="1162"/>
        <v>0</v>
      </c>
      <c r="AS2901" s="1061">
        <f t="shared" si="1162"/>
        <v>100</v>
      </c>
      <c r="AT2901" s="850">
        <f t="shared" si="1168"/>
        <v>0</v>
      </c>
      <c r="AU2901" s="4" t="s">
        <v>809</v>
      </c>
      <c r="AV2901" s="3"/>
      <c r="AW2901" s="3"/>
      <c r="AX2901" s="3"/>
      <c r="AY2901" s="3"/>
      <c r="AZ2901" s="913">
        <f>Y2947</f>
        <v>0</v>
      </c>
    </row>
    <row r="2902" spans="1:52" ht="13.5" customHeight="1">
      <c r="A2902" s="838">
        <f t="shared" si="1166"/>
        <v>27</v>
      </c>
      <c r="B2902" s="920" t="s">
        <v>854</v>
      </c>
      <c r="C2902" s="817" t="s">
        <v>66</v>
      </c>
      <c r="D2902" s="839">
        <v>50</v>
      </c>
      <c r="E2902" s="921">
        <v>50</v>
      </c>
      <c r="F2902" s="1061"/>
      <c r="G2902" s="1123"/>
      <c r="H2902" s="1063">
        <v>0.3</v>
      </c>
      <c r="I2902" s="1077"/>
      <c r="J2902" s="1060">
        <f t="shared" si="1157"/>
        <v>15</v>
      </c>
      <c r="K2902" s="1065"/>
      <c r="L2902" s="1124"/>
      <c r="M2902" s="1063">
        <v>0.6</v>
      </c>
      <c r="N2902" s="1063"/>
      <c r="O2902" s="1060">
        <f t="shared" si="1172"/>
        <v>30</v>
      </c>
      <c r="P2902" s="1093"/>
      <c r="Q2902" s="1065"/>
      <c r="R2902" s="1100">
        <v>0.6</v>
      </c>
      <c r="S2902" s="1062"/>
      <c r="T2902" s="1079">
        <f t="shared" si="1158"/>
        <v>30</v>
      </c>
      <c r="U2902" s="1061">
        <f t="shared" si="1177"/>
        <v>0</v>
      </c>
      <c r="V2902" s="1061">
        <f t="shared" si="1170"/>
        <v>0</v>
      </c>
      <c r="W2902" s="1063">
        <f t="shared" si="1170"/>
        <v>1.5</v>
      </c>
      <c r="X2902" s="1063">
        <f t="shared" si="1170"/>
        <v>0</v>
      </c>
      <c r="Y2902" s="1060">
        <f t="shared" si="1170"/>
        <v>75</v>
      </c>
      <c r="Z2902" s="1080">
        <f t="shared" si="1167"/>
        <v>27</v>
      </c>
      <c r="AA2902" s="1081" t="str">
        <f t="shared" si="1164"/>
        <v xml:space="preserve">ớt quả </v>
      </c>
      <c r="AB2902" s="1082" t="str">
        <f t="shared" si="1164"/>
        <v>kg</v>
      </c>
      <c r="AC2902" s="1083">
        <f t="shared" si="1164"/>
        <v>50</v>
      </c>
      <c r="AD2902" s="1089">
        <f t="shared" si="1164"/>
        <v>50</v>
      </c>
      <c r="AE2902" s="1071">
        <f t="shared" si="1173"/>
        <v>0</v>
      </c>
      <c r="AF2902" s="1071">
        <f t="shared" si="1173"/>
        <v>0</v>
      </c>
      <c r="AG2902" s="1071">
        <f t="shared" si="1173"/>
        <v>2.4000000000000004</v>
      </c>
      <c r="AH2902" s="1071">
        <f t="shared" si="1173"/>
        <v>0</v>
      </c>
      <c r="AI2902" s="1060">
        <f t="shared" si="1165"/>
        <v>120.00000000000001</v>
      </c>
      <c r="AJ2902" s="1102">
        <f t="shared" si="1174"/>
        <v>0</v>
      </c>
      <c r="AK2902" s="1102">
        <f t="shared" si="1174"/>
        <v>0</v>
      </c>
      <c r="AL2902" s="1112"/>
      <c r="AM2902" s="1102">
        <f t="shared" si="1175"/>
        <v>0</v>
      </c>
      <c r="AN2902" s="1085">
        <f t="shared" si="1176"/>
        <v>0</v>
      </c>
      <c r="AO2902" s="1061">
        <f t="shared" si="1162"/>
        <v>0</v>
      </c>
      <c r="AP2902" s="1061">
        <f t="shared" si="1162"/>
        <v>0</v>
      </c>
      <c r="AQ2902" s="1061">
        <f t="shared" si="1162"/>
        <v>1.5</v>
      </c>
      <c r="AR2902" s="1061">
        <f t="shared" si="1162"/>
        <v>0</v>
      </c>
      <c r="AS2902" s="1061">
        <f t="shared" si="1162"/>
        <v>75</v>
      </c>
      <c r="AT2902" s="850">
        <f t="shared" si="1168"/>
        <v>0</v>
      </c>
      <c r="AU2902" s="893"/>
      <c r="AV2902" s="894"/>
      <c r="AW2902" s="894"/>
      <c r="AX2902" s="894"/>
      <c r="AY2902" s="894"/>
      <c r="AZ2902" s="917"/>
    </row>
    <row r="2903" spans="1:52" ht="13.5" customHeight="1">
      <c r="A2903" s="838">
        <f t="shared" si="1166"/>
        <v>28</v>
      </c>
      <c r="B2903" s="1052" t="s">
        <v>171</v>
      </c>
      <c r="C2903" s="817" t="s">
        <v>66</v>
      </c>
      <c r="D2903" s="839">
        <v>215</v>
      </c>
      <c r="E2903" s="921">
        <v>215</v>
      </c>
      <c r="F2903" s="1061"/>
      <c r="G2903" s="1086"/>
      <c r="H2903" s="1063"/>
      <c r="I2903" s="1077"/>
      <c r="J2903" s="1060">
        <f t="shared" si="1157"/>
        <v>0</v>
      </c>
      <c r="K2903" s="1061"/>
      <c r="L2903" s="1065">
        <v>5.5</v>
      </c>
      <c r="M2903" s="1063"/>
      <c r="N2903" s="1062"/>
      <c r="O2903" s="1060">
        <f t="shared" si="1172"/>
        <v>1182.5</v>
      </c>
      <c r="P2903" s="1093"/>
      <c r="Q2903" s="1065"/>
      <c r="R2903" s="1100"/>
      <c r="S2903" s="1062"/>
      <c r="T2903" s="1079">
        <f t="shared" si="1158"/>
        <v>0</v>
      </c>
      <c r="U2903" s="1061">
        <f t="shared" si="1177"/>
        <v>0</v>
      </c>
      <c r="V2903" s="1061">
        <f t="shared" si="1170"/>
        <v>5.5</v>
      </c>
      <c r="W2903" s="1063">
        <f t="shared" si="1170"/>
        <v>0</v>
      </c>
      <c r="X2903" s="1062">
        <f t="shared" si="1170"/>
        <v>0</v>
      </c>
      <c r="Y2903" s="1060">
        <f t="shared" si="1170"/>
        <v>1182.5</v>
      </c>
      <c r="Z2903" s="1080">
        <f t="shared" si="1167"/>
        <v>28</v>
      </c>
      <c r="AA2903" s="1126" t="str">
        <f t="shared" si="1164"/>
        <v>Thịt me</v>
      </c>
      <c r="AB2903" s="1082" t="str">
        <f t="shared" si="1164"/>
        <v>kg</v>
      </c>
      <c r="AC2903" s="1083">
        <f t="shared" si="1164"/>
        <v>215</v>
      </c>
      <c r="AD2903" s="1089">
        <f t="shared" si="1164"/>
        <v>215</v>
      </c>
      <c r="AE2903" s="1071">
        <f t="shared" si="1173"/>
        <v>0</v>
      </c>
      <c r="AF2903" s="1071">
        <f t="shared" si="1173"/>
        <v>0</v>
      </c>
      <c r="AG2903" s="1071">
        <f t="shared" si="1173"/>
        <v>0</v>
      </c>
      <c r="AH2903" s="1071">
        <f t="shared" si="1173"/>
        <v>0</v>
      </c>
      <c r="AI2903" s="1060">
        <f t="shared" si="1165"/>
        <v>0</v>
      </c>
      <c r="AJ2903" s="1102">
        <f t="shared" si="1174"/>
        <v>0</v>
      </c>
      <c r="AK2903" s="1102">
        <f t="shared" si="1174"/>
        <v>5.5</v>
      </c>
      <c r="AL2903" s="1102">
        <f t="shared" si="1174"/>
        <v>0</v>
      </c>
      <c r="AM2903" s="1102">
        <f t="shared" si="1175"/>
        <v>0</v>
      </c>
      <c r="AN2903" s="1085">
        <f t="shared" si="1176"/>
        <v>1182.5</v>
      </c>
      <c r="AO2903" s="1061">
        <f t="shared" si="1162"/>
        <v>0</v>
      </c>
      <c r="AP2903" s="1061">
        <f t="shared" si="1162"/>
        <v>5.5</v>
      </c>
      <c r="AQ2903" s="1061">
        <f t="shared" si="1162"/>
        <v>0</v>
      </c>
      <c r="AR2903" s="1061">
        <f t="shared" si="1162"/>
        <v>0</v>
      </c>
      <c r="AS2903" s="1061">
        <f t="shared" si="1162"/>
        <v>1182.5</v>
      </c>
      <c r="AT2903" s="850">
        <f t="shared" si="1168"/>
        <v>0</v>
      </c>
      <c r="AU2903" s="893"/>
      <c r="AV2903" s="894"/>
      <c r="AW2903" s="894"/>
      <c r="AX2903" s="894"/>
      <c r="AY2903" s="894"/>
      <c r="AZ2903" s="918"/>
    </row>
    <row r="2904" spans="1:52" ht="13.5" customHeight="1">
      <c r="A2904" s="838">
        <f t="shared" si="1166"/>
        <v>29</v>
      </c>
      <c r="B2904" s="1052" t="s">
        <v>132</v>
      </c>
      <c r="C2904" s="817" t="s">
        <v>66</v>
      </c>
      <c r="D2904" s="839">
        <v>70</v>
      </c>
      <c r="E2904" s="921">
        <v>65</v>
      </c>
      <c r="F2904" s="1061"/>
      <c r="G2904" s="1090"/>
      <c r="H2904" s="1063"/>
      <c r="I2904" s="1077"/>
      <c r="J2904" s="1060">
        <f t="shared" si="1157"/>
        <v>0</v>
      </c>
      <c r="K2904" s="1061"/>
      <c r="L2904" s="1065">
        <v>14</v>
      </c>
      <c r="M2904" s="1063"/>
      <c r="N2904" s="1127"/>
      <c r="O2904" s="1060">
        <f t="shared" si="1172"/>
        <v>910</v>
      </c>
      <c r="P2904" s="1056"/>
      <c r="Q2904" s="1065"/>
      <c r="R2904" s="1100"/>
      <c r="S2904" s="1062"/>
      <c r="T2904" s="1079">
        <f t="shared" si="1158"/>
        <v>0</v>
      </c>
      <c r="U2904" s="1061">
        <f t="shared" si="1177"/>
        <v>0</v>
      </c>
      <c r="V2904" s="1061">
        <f t="shared" si="1170"/>
        <v>14</v>
      </c>
      <c r="W2904" s="1063">
        <f t="shared" si="1170"/>
        <v>0</v>
      </c>
      <c r="X2904" s="1062">
        <f t="shared" si="1170"/>
        <v>0</v>
      </c>
      <c r="Y2904" s="1060">
        <f t="shared" si="1170"/>
        <v>910</v>
      </c>
      <c r="Z2904" s="1080">
        <f t="shared" si="1167"/>
        <v>29</v>
      </c>
      <c r="AA2904" s="1126" t="str">
        <f t="shared" si="1164"/>
        <v>Thịt vịt</v>
      </c>
      <c r="AB2904" s="1082" t="str">
        <f t="shared" si="1164"/>
        <v>kg</v>
      </c>
      <c r="AC2904" s="1083">
        <f t="shared" si="1164"/>
        <v>70</v>
      </c>
      <c r="AD2904" s="1089">
        <f t="shared" si="1164"/>
        <v>65</v>
      </c>
      <c r="AE2904" s="1071">
        <f t="shared" si="1173"/>
        <v>0</v>
      </c>
      <c r="AF2904" s="1071">
        <f t="shared" si="1173"/>
        <v>0</v>
      </c>
      <c r="AG2904" s="1071">
        <f t="shared" si="1173"/>
        <v>0</v>
      </c>
      <c r="AH2904" s="1071">
        <f t="shared" si="1173"/>
        <v>0</v>
      </c>
      <c r="AI2904" s="1060">
        <f t="shared" si="1165"/>
        <v>0</v>
      </c>
      <c r="AJ2904" s="1102">
        <f t="shared" si="1174"/>
        <v>0</v>
      </c>
      <c r="AK2904" s="1102">
        <f t="shared" si="1174"/>
        <v>14</v>
      </c>
      <c r="AL2904" s="1102">
        <f t="shared" si="1174"/>
        <v>0</v>
      </c>
      <c r="AM2904" s="1102">
        <f t="shared" si="1175"/>
        <v>0</v>
      </c>
      <c r="AN2904" s="1085">
        <f t="shared" si="1176"/>
        <v>910</v>
      </c>
      <c r="AO2904" s="1061">
        <f t="shared" si="1162"/>
        <v>0</v>
      </c>
      <c r="AP2904" s="1061">
        <f t="shared" si="1162"/>
        <v>14</v>
      </c>
      <c r="AQ2904" s="1061">
        <f t="shared" si="1162"/>
        <v>0</v>
      </c>
      <c r="AR2904" s="1061">
        <f t="shared" si="1162"/>
        <v>0</v>
      </c>
      <c r="AS2904" s="1061">
        <f t="shared" si="1162"/>
        <v>910</v>
      </c>
      <c r="AT2904" s="850">
        <f t="shared" si="1168"/>
        <v>70</v>
      </c>
      <c r="AU2904" s="893"/>
      <c r="AV2904" s="894"/>
      <c r="AW2904" s="894"/>
      <c r="AX2904" s="894"/>
      <c r="AY2904" s="894"/>
      <c r="AZ2904" s="918"/>
    </row>
    <row r="2905" spans="1:52" ht="13.5" customHeight="1">
      <c r="A2905" s="838">
        <f t="shared" si="1166"/>
        <v>30</v>
      </c>
      <c r="B2905" s="1052" t="s">
        <v>67</v>
      </c>
      <c r="C2905" s="817" t="s">
        <v>66</v>
      </c>
      <c r="D2905" s="839">
        <v>30</v>
      </c>
      <c r="E2905" s="921">
        <v>27</v>
      </c>
      <c r="F2905" s="1061"/>
      <c r="G2905" s="1090"/>
      <c r="H2905" s="1063"/>
      <c r="I2905" s="1128"/>
      <c r="J2905" s="1060">
        <f t="shared" si="1157"/>
        <v>0</v>
      </c>
      <c r="K2905" s="1065"/>
      <c r="L2905" s="1065">
        <v>16</v>
      </c>
      <c r="M2905" s="1119"/>
      <c r="N2905" s="1063"/>
      <c r="O2905" s="1060">
        <f t="shared" si="1172"/>
        <v>432</v>
      </c>
      <c r="P2905" s="1056"/>
      <c r="Q2905" s="1065"/>
      <c r="R2905" s="1100"/>
      <c r="S2905" s="1063" t="s">
        <v>888</v>
      </c>
      <c r="T2905" s="1079">
        <f t="shared" si="1158"/>
        <v>0</v>
      </c>
      <c r="U2905" s="1061">
        <f t="shared" si="1177"/>
        <v>0</v>
      </c>
      <c r="V2905" s="1061">
        <f t="shared" si="1170"/>
        <v>16</v>
      </c>
      <c r="W2905" s="1063">
        <f t="shared" si="1170"/>
        <v>0</v>
      </c>
      <c r="X2905" s="1063">
        <f t="shared" si="1170"/>
        <v>0</v>
      </c>
      <c r="Y2905" s="1060">
        <f t="shared" si="1170"/>
        <v>432</v>
      </c>
      <c r="Z2905" s="1080">
        <f t="shared" si="1167"/>
        <v>30</v>
      </c>
      <c r="AA2905" s="1126" t="str">
        <f t="shared" si="1164"/>
        <v>Cá mè</v>
      </c>
      <c r="AB2905" s="1082" t="str">
        <f t="shared" si="1164"/>
        <v>kg</v>
      </c>
      <c r="AC2905" s="1083">
        <f t="shared" si="1164"/>
        <v>30</v>
      </c>
      <c r="AD2905" s="1089">
        <f t="shared" si="1164"/>
        <v>27</v>
      </c>
      <c r="AE2905" s="1071">
        <f t="shared" si="1173"/>
        <v>0</v>
      </c>
      <c r="AF2905" s="1071">
        <f t="shared" si="1173"/>
        <v>0</v>
      </c>
      <c r="AG2905" s="1071">
        <f t="shared" si="1173"/>
        <v>0</v>
      </c>
      <c r="AH2905" s="1071">
        <f t="shared" si="1173"/>
        <v>0</v>
      </c>
      <c r="AI2905" s="1060">
        <f t="shared" si="1165"/>
        <v>0</v>
      </c>
      <c r="AJ2905" s="1102">
        <f t="shared" si="1174"/>
        <v>0</v>
      </c>
      <c r="AK2905" s="1102">
        <f t="shared" si="1174"/>
        <v>16</v>
      </c>
      <c r="AL2905" s="1102">
        <f t="shared" si="1174"/>
        <v>0</v>
      </c>
      <c r="AM2905" s="1102">
        <f t="shared" si="1175"/>
        <v>0</v>
      </c>
      <c r="AN2905" s="1085">
        <f t="shared" si="1176"/>
        <v>432</v>
      </c>
      <c r="AO2905" s="1061">
        <f t="shared" si="1162"/>
        <v>0</v>
      </c>
      <c r="AP2905" s="1061">
        <f t="shared" si="1162"/>
        <v>16</v>
      </c>
      <c r="AQ2905" s="1061">
        <f t="shared" si="1162"/>
        <v>0</v>
      </c>
      <c r="AR2905" s="1061">
        <f t="shared" si="1162"/>
        <v>0</v>
      </c>
      <c r="AS2905" s="1061">
        <f t="shared" si="1162"/>
        <v>432</v>
      </c>
      <c r="AT2905" s="850">
        <f t="shared" si="1168"/>
        <v>48</v>
      </c>
      <c r="AU2905" s="893"/>
      <c r="AV2905" s="894"/>
      <c r="AW2905" s="894"/>
      <c r="AX2905" s="894"/>
      <c r="AY2905" s="894"/>
      <c r="AZ2905" s="918"/>
    </row>
    <row r="2906" spans="1:52" ht="13.5" customHeight="1">
      <c r="A2906" s="838">
        <f t="shared" si="1166"/>
        <v>31</v>
      </c>
      <c r="B2906" s="1053" t="s">
        <v>195</v>
      </c>
      <c r="C2906" s="817" t="s">
        <v>786</v>
      </c>
      <c r="D2906" s="839">
        <v>125</v>
      </c>
      <c r="E2906" s="921">
        <v>120</v>
      </c>
      <c r="F2906" s="1061"/>
      <c r="G2906" s="1086"/>
      <c r="H2906" s="1063" t="s">
        <v>883</v>
      </c>
      <c r="I2906" s="1077" t="s">
        <v>883</v>
      </c>
      <c r="J2906" s="1060">
        <f t="shared" si="1157"/>
        <v>0</v>
      </c>
      <c r="K2906" s="1065"/>
      <c r="L2906" s="1065">
        <v>2</v>
      </c>
      <c r="M2906" s="1063"/>
      <c r="N2906" s="1063"/>
      <c r="O2906" s="1060">
        <f t="shared" si="1172"/>
        <v>240</v>
      </c>
      <c r="P2906" s="1093"/>
      <c r="Q2906" s="1065"/>
      <c r="R2906" s="1100"/>
      <c r="S2906" s="1063"/>
      <c r="T2906" s="1079">
        <f t="shared" si="1158"/>
        <v>0</v>
      </c>
      <c r="U2906" s="1061">
        <f t="shared" si="1177"/>
        <v>0</v>
      </c>
      <c r="V2906" s="1061">
        <f t="shared" si="1170"/>
        <v>2</v>
      </c>
      <c r="W2906" s="1063">
        <f t="shared" si="1170"/>
        <v>0</v>
      </c>
      <c r="X2906" s="1063">
        <f t="shared" si="1170"/>
        <v>0</v>
      </c>
      <c r="Y2906" s="1060">
        <f t="shared" si="1170"/>
        <v>240</v>
      </c>
      <c r="Z2906" s="1080">
        <f t="shared" si="1167"/>
        <v>31</v>
      </c>
      <c r="AA2906" s="1126" t="str">
        <f t="shared" si="1164"/>
        <v>Giò nạc</v>
      </c>
      <c r="AB2906" s="1082" t="str">
        <f t="shared" si="1164"/>
        <v>quả</v>
      </c>
      <c r="AC2906" s="1083">
        <f t="shared" si="1164"/>
        <v>125</v>
      </c>
      <c r="AD2906" s="1089">
        <f t="shared" si="1164"/>
        <v>120</v>
      </c>
      <c r="AE2906" s="1071">
        <f t="shared" si="1173"/>
        <v>0</v>
      </c>
      <c r="AF2906" s="1071">
        <f t="shared" si="1173"/>
        <v>0</v>
      </c>
      <c r="AG2906" s="1071">
        <f t="shared" si="1173"/>
        <v>0</v>
      </c>
      <c r="AH2906" s="1071">
        <f t="shared" si="1173"/>
        <v>0</v>
      </c>
      <c r="AI2906" s="1060">
        <f t="shared" si="1165"/>
        <v>0</v>
      </c>
      <c r="AJ2906" s="1102">
        <f t="shared" si="1174"/>
        <v>0</v>
      </c>
      <c r="AK2906" s="1102">
        <f t="shared" si="1174"/>
        <v>2</v>
      </c>
      <c r="AL2906" s="1102">
        <f t="shared" si="1174"/>
        <v>0</v>
      </c>
      <c r="AM2906" s="1102">
        <f t="shared" si="1175"/>
        <v>0</v>
      </c>
      <c r="AN2906" s="1085">
        <f t="shared" si="1176"/>
        <v>240</v>
      </c>
      <c r="AO2906" s="1061">
        <f t="shared" si="1162"/>
        <v>0</v>
      </c>
      <c r="AP2906" s="1061">
        <f t="shared" si="1162"/>
        <v>2</v>
      </c>
      <c r="AQ2906" s="1061">
        <f t="shared" si="1162"/>
        <v>0</v>
      </c>
      <c r="AR2906" s="1061">
        <f t="shared" si="1162"/>
        <v>0</v>
      </c>
      <c r="AS2906" s="1061">
        <f t="shared" si="1162"/>
        <v>240</v>
      </c>
      <c r="AT2906" s="850">
        <f t="shared" si="1168"/>
        <v>10</v>
      </c>
      <c r="AU2906" s="922"/>
      <c r="AV2906" s="861"/>
      <c r="AW2906" s="861"/>
      <c r="AX2906" s="861"/>
      <c r="AY2906" s="861"/>
      <c r="AZ2906" s="851"/>
    </row>
    <row r="2907" spans="1:52" ht="13.5" customHeight="1">
      <c r="A2907" s="838">
        <f t="shared" si="1166"/>
        <v>32</v>
      </c>
      <c r="B2907" s="1052" t="s">
        <v>3</v>
      </c>
      <c r="C2907" s="817" t="s">
        <v>66</v>
      </c>
      <c r="D2907" s="839">
        <v>12</v>
      </c>
      <c r="E2907" s="921">
        <v>12</v>
      </c>
      <c r="F2907" s="1061"/>
      <c r="G2907" s="1086"/>
      <c r="H2907" s="1129"/>
      <c r="I2907" s="1091"/>
      <c r="J2907" s="1060">
        <f t="shared" si="1157"/>
        <v>0</v>
      </c>
      <c r="K2907" s="1061"/>
      <c r="L2907" s="1065">
        <v>18</v>
      </c>
      <c r="M2907" s="1063"/>
      <c r="N2907" s="1063"/>
      <c r="O2907" s="1060">
        <f t="shared" si="1172"/>
        <v>216</v>
      </c>
      <c r="P2907" s="1093"/>
      <c r="Q2907" s="1065"/>
      <c r="R2907" s="1100"/>
      <c r="S2907" s="1063"/>
      <c r="T2907" s="1079">
        <f t="shared" si="1158"/>
        <v>0</v>
      </c>
      <c r="U2907" s="1061">
        <f t="shared" si="1177"/>
        <v>0</v>
      </c>
      <c r="V2907" s="1061">
        <f t="shared" si="1170"/>
        <v>18</v>
      </c>
      <c r="W2907" s="1063">
        <f t="shared" si="1170"/>
        <v>0</v>
      </c>
      <c r="X2907" s="1063">
        <f t="shared" si="1170"/>
        <v>0</v>
      </c>
      <c r="Y2907" s="1060">
        <f t="shared" si="1170"/>
        <v>216</v>
      </c>
      <c r="Z2907" s="1080">
        <f t="shared" si="1167"/>
        <v>32</v>
      </c>
      <c r="AA2907" s="1126" t="str">
        <f t="shared" si="1164"/>
        <v>Đậu phụ</v>
      </c>
      <c r="AB2907" s="1082" t="str">
        <f t="shared" si="1164"/>
        <v>kg</v>
      </c>
      <c r="AC2907" s="1083">
        <f t="shared" si="1164"/>
        <v>12</v>
      </c>
      <c r="AD2907" s="1089">
        <f t="shared" si="1164"/>
        <v>12</v>
      </c>
      <c r="AE2907" s="1071">
        <f t="shared" si="1173"/>
        <v>0</v>
      </c>
      <c r="AF2907" s="1071">
        <f t="shared" si="1173"/>
        <v>0</v>
      </c>
      <c r="AG2907" s="1071">
        <f t="shared" si="1173"/>
        <v>0</v>
      </c>
      <c r="AH2907" s="1071">
        <f t="shared" si="1173"/>
        <v>0</v>
      </c>
      <c r="AI2907" s="1060">
        <f t="shared" si="1165"/>
        <v>0</v>
      </c>
      <c r="AJ2907" s="1102">
        <f t="shared" si="1174"/>
        <v>0</v>
      </c>
      <c r="AK2907" s="1102">
        <f t="shared" si="1174"/>
        <v>18</v>
      </c>
      <c r="AL2907" s="1102">
        <f t="shared" si="1174"/>
        <v>0</v>
      </c>
      <c r="AM2907" s="1102">
        <f t="shared" si="1175"/>
        <v>0</v>
      </c>
      <c r="AN2907" s="1085">
        <f t="shared" si="1176"/>
        <v>216</v>
      </c>
      <c r="AO2907" s="1061">
        <f t="shared" si="1162"/>
        <v>0</v>
      </c>
      <c r="AP2907" s="1061">
        <f t="shared" si="1162"/>
        <v>18</v>
      </c>
      <c r="AQ2907" s="1061">
        <f t="shared" si="1162"/>
        <v>0</v>
      </c>
      <c r="AR2907" s="1061">
        <f t="shared" si="1162"/>
        <v>0</v>
      </c>
      <c r="AS2907" s="1061">
        <f t="shared" si="1162"/>
        <v>216</v>
      </c>
      <c r="AT2907" s="850">
        <f t="shared" si="1168"/>
        <v>0</v>
      </c>
      <c r="AU2907" s="922"/>
      <c r="AV2907" s="861"/>
      <c r="AW2907" s="861"/>
      <c r="AX2907" s="861"/>
      <c r="AY2907" s="861"/>
      <c r="AZ2907" s="851"/>
    </row>
    <row r="2908" spans="1:52" ht="13.5" customHeight="1">
      <c r="A2908" s="838">
        <f t="shared" si="1166"/>
        <v>33</v>
      </c>
      <c r="B2908" s="1052" t="s">
        <v>926</v>
      </c>
      <c r="C2908" s="817" t="s">
        <v>66</v>
      </c>
      <c r="D2908" s="839">
        <v>125</v>
      </c>
      <c r="E2908" s="921">
        <v>125</v>
      </c>
      <c r="F2908" s="1061"/>
      <c r="G2908" s="1090">
        <v>7</v>
      </c>
      <c r="H2908" s="1063"/>
      <c r="I2908" s="1077"/>
      <c r="J2908" s="1060">
        <f t="shared" si="1157"/>
        <v>875</v>
      </c>
      <c r="K2908" s="1061"/>
      <c r="L2908" s="1065"/>
      <c r="M2908" s="1063"/>
      <c r="N2908" s="1063"/>
      <c r="O2908" s="1060">
        <f t="shared" si="1172"/>
        <v>0</v>
      </c>
      <c r="P2908" s="1093"/>
      <c r="Q2908" s="1065">
        <v>11</v>
      </c>
      <c r="R2908" s="1100"/>
      <c r="S2908" s="1063"/>
      <c r="T2908" s="1079">
        <f t="shared" si="1158"/>
        <v>1375</v>
      </c>
      <c r="U2908" s="1061">
        <f t="shared" si="1177"/>
        <v>0</v>
      </c>
      <c r="V2908" s="1061">
        <f t="shared" si="1170"/>
        <v>18</v>
      </c>
      <c r="W2908" s="1063">
        <f t="shared" si="1170"/>
        <v>0</v>
      </c>
      <c r="X2908" s="1063">
        <f t="shared" si="1170"/>
        <v>0</v>
      </c>
      <c r="Y2908" s="1060">
        <f t="shared" si="1170"/>
        <v>2250</v>
      </c>
      <c r="Z2908" s="1080">
        <f t="shared" si="1167"/>
        <v>33</v>
      </c>
      <c r="AA2908" s="1126" t="str">
        <f t="shared" si="1164"/>
        <v>Thịt lơn ĐL</v>
      </c>
      <c r="AB2908" s="1082" t="str">
        <f t="shared" si="1164"/>
        <v>kg</v>
      </c>
      <c r="AC2908" s="1083">
        <f t="shared" si="1164"/>
        <v>125</v>
      </c>
      <c r="AD2908" s="1089">
        <f t="shared" si="1164"/>
        <v>125</v>
      </c>
      <c r="AE2908" s="1071">
        <f t="shared" si="1173"/>
        <v>0</v>
      </c>
      <c r="AF2908" s="1071">
        <f t="shared" si="1173"/>
        <v>0</v>
      </c>
      <c r="AG2908" s="1071">
        <f t="shared" si="1173"/>
        <v>0</v>
      </c>
      <c r="AH2908" s="1071">
        <f t="shared" si="1173"/>
        <v>0</v>
      </c>
      <c r="AI2908" s="1060">
        <f t="shared" si="1165"/>
        <v>0</v>
      </c>
      <c r="AJ2908" s="1102">
        <f t="shared" si="1174"/>
        <v>0</v>
      </c>
      <c r="AK2908" s="1102">
        <f t="shared" si="1174"/>
        <v>18</v>
      </c>
      <c r="AL2908" s="1102">
        <f t="shared" si="1174"/>
        <v>0</v>
      </c>
      <c r="AM2908" s="1102">
        <f t="shared" si="1175"/>
        <v>0</v>
      </c>
      <c r="AN2908" s="1085">
        <f t="shared" si="1176"/>
        <v>2250</v>
      </c>
      <c r="AO2908" s="1061">
        <f t="shared" si="1162"/>
        <v>0</v>
      </c>
      <c r="AP2908" s="1061">
        <f t="shared" si="1162"/>
        <v>18</v>
      </c>
      <c r="AQ2908" s="1061">
        <f t="shared" si="1162"/>
        <v>0</v>
      </c>
      <c r="AR2908" s="1061">
        <f t="shared" si="1162"/>
        <v>0</v>
      </c>
      <c r="AS2908" s="1061">
        <f t="shared" si="1162"/>
        <v>2250</v>
      </c>
      <c r="AT2908" s="850">
        <f t="shared" si="1168"/>
        <v>0</v>
      </c>
      <c r="AU2908" s="922"/>
      <c r="AV2908" s="861"/>
      <c r="AW2908" s="861"/>
      <c r="AX2908" s="861"/>
      <c r="AY2908" s="861"/>
      <c r="AZ2908" s="851"/>
    </row>
    <row r="2909" spans="1:52" ht="13.5" customHeight="1">
      <c r="A2909" s="838">
        <f t="shared" si="1166"/>
        <v>34</v>
      </c>
      <c r="B2909" s="1052" t="s">
        <v>168</v>
      </c>
      <c r="C2909" s="817" t="s">
        <v>66</v>
      </c>
      <c r="D2909" s="839">
        <v>98</v>
      </c>
      <c r="E2909" s="921">
        <v>92</v>
      </c>
      <c r="F2909" s="1061"/>
      <c r="G2909" s="1090"/>
      <c r="H2909" s="1063"/>
      <c r="I2909" s="1077"/>
      <c r="J2909" s="1060">
        <f t="shared" si="1157"/>
        <v>0</v>
      </c>
      <c r="K2909" s="1061"/>
      <c r="L2909" s="1065"/>
      <c r="M2909" s="1063"/>
      <c r="N2909" s="1063"/>
      <c r="O2909" s="1060">
        <f t="shared" si="1172"/>
        <v>0</v>
      </c>
      <c r="P2909" s="1093"/>
      <c r="Q2909" s="1065">
        <v>13</v>
      </c>
      <c r="R2909" s="1100"/>
      <c r="S2909" s="1063"/>
      <c r="T2909" s="1079">
        <f t="shared" si="1158"/>
        <v>1196</v>
      </c>
      <c r="U2909" s="1061">
        <f t="shared" si="1177"/>
        <v>0</v>
      </c>
      <c r="V2909" s="1061">
        <f t="shared" si="1170"/>
        <v>13</v>
      </c>
      <c r="W2909" s="1063">
        <f t="shared" si="1170"/>
        <v>0</v>
      </c>
      <c r="X2909" s="1063">
        <f t="shared" si="1170"/>
        <v>0</v>
      </c>
      <c r="Y2909" s="1060">
        <f t="shared" si="1170"/>
        <v>1196</v>
      </c>
      <c r="Z2909" s="1080">
        <f t="shared" si="1167"/>
        <v>34</v>
      </c>
      <c r="AA2909" s="1126" t="str">
        <f t="shared" si="1164"/>
        <v>Thịt gà mía</v>
      </c>
      <c r="AB2909" s="1082" t="str">
        <f t="shared" si="1164"/>
        <v>kg</v>
      </c>
      <c r="AC2909" s="1083">
        <f t="shared" si="1164"/>
        <v>98</v>
      </c>
      <c r="AD2909" s="1089">
        <f t="shared" si="1164"/>
        <v>92</v>
      </c>
      <c r="AE2909" s="1071">
        <f t="shared" ref="AE2909:AH2921" si="1178">AE2827+AJ2827-AO2827</f>
        <v>0</v>
      </c>
      <c r="AF2909" s="1071">
        <f t="shared" si="1178"/>
        <v>0</v>
      </c>
      <c r="AG2909" s="1071">
        <f t="shared" si="1178"/>
        <v>0</v>
      </c>
      <c r="AH2909" s="1071">
        <f t="shared" si="1178"/>
        <v>0</v>
      </c>
      <c r="AI2909" s="1060">
        <f t="shared" si="1165"/>
        <v>0</v>
      </c>
      <c r="AJ2909" s="1102">
        <f t="shared" si="1174"/>
        <v>0</v>
      </c>
      <c r="AK2909" s="1102">
        <f t="shared" si="1174"/>
        <v>13</v>
      </c>
      <c r="AL2909" s="1102">
        <f t="shared" si="1174"/>
        <v>0</v>
      </c>
      <c r="AM2909" s="1102">
        <f t="shared" si="1175"/>
        <v>0</v>
      </c>
      <c r="AN2909" s="1085">
        <f t="shared" si="1176"/>
        <v>1196</v>
      </c>
      <c r="AO2909" s="1061">
        <f t="shared" si="1162"/>
        <v>0</v>
      </c>
      <c r="AP2909" s="1061">
        <f t="shared" si="1162"/>
        <v>13</v>
      </c>
      <c r="AQ2909" s="1061">
        <f t="shared" si="1162"/>
        <v>0</v>
      </c>
      <c r="AR2909" s="1061">
        <f t="shared" si="1162"/>
        <v>0</v>
      </c>
      <c r="AS2909" s="1061">
        <f t="shared" si="1162"/>
        <v>1196</v>
      </c>
      <c r="AT2909" s="850">
        <f t="shared" si="1168"/>
        <v>78</v>
      </c>
      <c r="AU2909" s="922"/>
      <c r="AV2909" s="861"/>
      <c r="AW2909" s="861"/>
      <c r="AX2909" s="861"/>
      <c r="AY2909" s="861"/>
      <c r="AZ2909" s="851"/>
    </row>
    <row r="2910" spans="1:52" ht="13.5" customHeight="1">
      <c r="A2910" s="838">
        <f t="shared" si="1166"/>
        <v>35</v>
      </c>
      <c r="B2910" s="1053" t="s">
        <v>134</v>
      </c>
      <c r="C2910" s="817" t="s">
        <v>66</v>
      </c>
      <c r="D2910" s="924">
        <v>39</v>
      </c>
      <c r="E2910" s="1114">
        <v>39</v>
      </c>
      <c r="F2910" s="1061"/>
      <c r="G2910" s="1120"/>
      <c r="H2910" s="1063"/>
      <c r="I2910" s="1077"/>
      <c r="J2910" s="1060">
        <f t="shared" si="1157"/>
        <v>0</v>
      </c>
      <c r="K2910" s="1103"/>
      <c r="L2910" s="1065"/>
      <c r="M2910" s="1062"/>
      <c r="N2910" s="1063"/>
      <c r="O2910" s="1060">
        <f t="shared" si="1172"/>
        <v>0</v>
      </c>
      <c r="P2910" s="1056"/>
      <c r="Q2910" s="1071">
        <v>14</v>
      </c>
      <c r="R2910" s="1131"/>
      <c r="S2910" s="1118"/>
      <c r="T2910" s="1079">
        <f t="shared" si="1158"/>
        <v>546</v>
      </c>
      <c r="U2910" s="1061">
        <f t="shared" si="1177"/>
        <v>0</v>
      </c>
      <c r="V2910" s="1071">
        <f t="shared" si="1170"/>
        <v>14</v>
      </c>
      <c r="W2910" s="1063">
        <f t="shared" si="1170"/>
        <v>0</v>
      </c>
      <c r="X2910" s="1063">
        <f t="shared" si="1170"/>
        <v>0</v>
      </c>
      <c r="Y2910" s="1060">
        <f t="shared" si="1170"/>
        <v>546</v>
      </c>
      <c r="Z2910" s="1080">
        <f t="shared" si="1167"/>
        <v>35</v>
      </c>
      <c r="AA2910" s="1126" t="str">
        <f t="shared" si="1164"/>
        <v>Cá bạc má</v>
      </c>
      <c r="AB2910" s="1082" t="str">
        <f t="shared" si="1164"/>
        <v>kg</v>
      </c>
      <c r="AC2910" s="1083">
        <f t="shared" si="1164"/>
        <v>39</v>
      </c>
      <c r="AD2910" s="1089">
        <f t="shared" si="1164"/>
        <v>39</v>
      </c>
      <c r="AE2910" s="1071">
        <f t="shared" si="1178"/>
        <v>0</v>
      </c>
      <c r="AF2910" s="1071">
        <f t="shared" si="1178"/>
        <v>0</v>
      </c>
      <c r="AG2910" s="1071">
        <f t="shared" si="1178"/>
        <v>0</v>
      </c>
      <c r="AH2910" s="1071">
        <f t="shared" si="1178"/>
        <v>0</v>
      </c>
      <c r="AI2910" s="1060">
        <f t="shared" si="1165"/>
        <v>0</v>
      </c>
      <c r="AJ2910" s="1102">
        <f t="shared" si="1174"/>
        <v>0</v>
      </c>
      <c r="AK2910" s="1102">
        <f t="shared" si="1174"/>
        <v>14</v>
      </c>
      <c r="AL2910" s="1102">
        <f t="shared" si="1174"/>
        <v>0</v>
      </c>
      <c r="AM2910" s="1102">
        <f t="shared" si="1175"/>
        <v>0</v>
      </c>
      <c r="AN2910" s="1085">
        <f t="shared" si="1176"/>
        <v>546</v>
      </c>
      <c r="AO2910" s="1061">
        <f t="shared" si="1162"/>
        <v>0</v>
      </c>
      <c r="AP2910" s="1061">
        <f t="shared" si="1162"/>
        <v>14</v>
      </c>
      <c r="AQ2910" s="1061">
        <f t="shared" si="1162"/>
        <v>0</v>
      </c>
      <c r="AR2910" s="1061">
        <f t="shared" si="1162"/>
        <v>0</v>
      </c>
      <c r="AS2910" s="1061">
        <f t="shared" si="1162"/>
        <v>546</v>
      </c>
      <c r="AT2910" s="850">
        <f t="shared" si="1168"/>
        <v>0</v>
      </c>
      <c r="AU2910" s="922"/>
      <c r="AV2910" s="861"/>
      <c r="AW2910" s="861"/>
      <c r="AX2910" s="861"/>
      <c r="AY2910" s="861"/>
      <c r="AZ2910" s="851"/>
    </row>
    <row r="2911" spans="1:52" ht="13.5" customHeight="1">
      <c r="A2911" s="838">
        <f t="shared" si="1166"/>
        <v>36</v>
      </c>
      <c r="B2911" s="1053" t="s">
        <v>927</v>
      </c>
      <c r="C2911" s="1161" t="s">
        <v>928</v>
      </c>
      <c r="D2911" s="839">
        <v>3.5</v>
      </c>
      <c r="E2911" s="921">
        <v>3.5</v>
      </c>
      <c r="F2911" s="1061"/>
      <c r="G2911" s="1120"/>
      <c r="H2911" s="1063"/>
      <c r="I2911" s="1077"/>
      <c r="J2911" s="1060">
        <f t="shared" si="1157"/>
        <v>0</v>
      </c>
      <c r="K2911" s="1061"/>
      <c r="L2911" s="1065"/>
      <c r="M2911" s="1062"/>
      <c r="N2911" s="1063"/>
      <c r="O2911" s="1060">
        <f t="shared" si="1172"/>
        <v>0</v>
      </c>
      <c r="P2911" s="1093"/>
      <c r="Q2911" s="1065">
        <v>65</v>
      </c>
      <c r="R2911" s="1131"/>
      <c r="S2911" s="1063"/>
      <c r="T2911" s="1079">
        <f t="shared" si="1158"/>
        <v>227.5</v>
      </c>
      <c r="U2911" s="1061">
        <f t="shared" si="1177"/>
        <v>0</v>
      </c>
      <c r="V2911" s="1061">
        <f t="shared" si="1170"/>
        <v>65</v>
      </c>
      <c r="W2911" s="1063">
        <f t="shared" si="1170"/>
        <v>0</v>
      </c>
      <c r="X2911" s="1063">
        <f t="shared" si="1170"/>
        <v>0</v>
      </c>
      <c r="Y2911" s="1060">
        <f t="shared" si="1170"/>
        <v>227.5</v>
      </c>
      <c r="Z2911" s="1080">
        <f t="shared" si="1167"/>
        <v>36</v>
      </c>
      <c r="AA2911" s="1126" t="str">
        <f t="shared" si="1164"/>
        <v>Ttứng vịt lôn</v>
      </c>
      <c r="AB2911" s="1082" t="str">
        <f t="shared" si="1164"/>
        <v>Qủa</v>
      </c>
      <c r="AC2911" s="1083">
        <f t="shared" si="1164"/>
        <v>3.5</v>
      </c>
      <c r="AD2911" s="1089">
        <f t="shared" si="1164"/>
        <v>3.5</v>
      </c>
      <c r="AE2911" s="1071">
        <f t="shared" si="1178"/>
        <v>0</v>
      </c>
      <c r="AF2911" s="1071">
        <f t="shared" si="1178"/>
        <v>0</v>
      </c>
      <c r="AG2911" s="1071">
        <f t="shared" si="1178"/>
        <v>0</v>
      </c>
      <c r="AH2911" s="1071">
        <f t="shared" si="1178"/>
        <v>0</v>
      </c>
      <c r="AI2911" s="1060">
        <f t="shared" si="1165"/>
        <v>0</v>
      </c>
      <c r="AJ2911" s="1102">
        <f t="shared" si="1174"/>
        <v>0</v>
      </c>
      <c r="AK2911" s="1102">
        <f t="shared" si="1174"/>
        <v>65</v>
      </c>
      <c r="AL2911" s="1102">
        <f t="shared" si="1174"/>
        <v>0</v>
      </c>
      <c r="AM2911" s="1102">
        <f t="shared" si="1175"/>
        <v>0</v>
      </c>
      <c r="AN2911" s="1085">
        <f t="shared" si="1176"/>
        <v>227.5</v>
      </c>
      <c r="AO2911" s="1061">
        <f t="shared" si="1162"/>
        <v>0</v>
      </c>
      <c r="AP2911" s="1061">
        <f t="shared" si="1162"/>
        <v>65</v>
      </c>
      <c r="AQ2911" s="1061">
        <f t="shared" si="1162"/>
        <v>0</v>
      </c>
      <c r="AR2911" s="1061">
        <f t="shared" si="1162"/>
        <v>0</v>
      </c>
      <c r="AS2911" s="1061">
        <f t="shared" si="1162"/>
        <v>227.5</v>
      </c>
      <c r="AT2911" s="850">
        <f t="shared" si="1168"/>
        <v>0</v>
      </c>
      <c r="AU2911" s="922"/>
      <c r="AV2911" s="861"/>
      <c r="AW2911" s="861"/>
      <c r="AX2911" s="861"/>
      <c r="AY2911" s="861"/>
      <c r="AZ2911" s="851"/>
    </row>
    <row r="2912" spans="1:52" ht="13.5" customHeight="1">
      <c r="A2912" s="838">
        <f t="shared" si="1166"/>
        <v>37</v>
      </c>
      <c r="B2912" s="1053" t="s">
        <v>929</v>
      </c>
      <c r="C2912" s="817" t="s">
        <v>66</v>
      </c>
      <c r="D2912" s="839">
        <v>40</v>
      </c>
      <c r="E2912" s="921">
        <v>40</v>
      </c>
      <c r="F2912" s="1061"/>
      <c r="G2912" s="1120"/>
      <c r="H2912" s="1063"/>
      <c r="I2912" s="1077"/>
      <c r="J2912" s="1060">
        <f t="shared" si="1157"/>
        <v>0</v>
      </c>
      <c r="K2912" s="1061"/>
      <c r="L2912" s="1065"/>
      <c r="M2912" s="1062"/>
      <c r="N2912" s="1063"/>
      <c r="O2912" s="1060">
        <f t="shared" si="1172"/>
        <v>0</v>
      </c>
      <c r="P2912" s="1093"/>
      <c r="Q2912" s="1065">
        <v>6</v>
      </c>
      <c r="R2912" s="1131"/>
      <c r="S2912" s="1063"/>
      <c r="T2912" s="1079">
        <f t="shared" si="1158"/>
        <v>240</v>
      </c>
      <c r="U2912" s="1061">
        <f t="shared" si="1177"/>
        <v>0</v>
      </c>
      <c r="V2912" s="1071">
        <f t="shared" si="1170"/>
        <v>6</v>
      </c>
      <c r="W2912" s="1063">
        <f t="shared" si="1170"/>
        <v>0</v>
      </c>
      <c r="X2912" s="1063">
        <f t="shared" si="1170"/>
        <v>0</v>
      </c>
      <c r="Y2912" s="1060">
        <f t="shared" si="1170"/>
        <v>240</v>
      </c>
      <c r="Z2912" s="1080">
        <f t="shared" si="1167"/>
        <v>37</v>
      </c>
      <c r="AA2912" s="1126" t="str">
        <f t="shared" si="1164"/>
        <v>Trứng rán</v>
      </c>
      <c r="AB2912" s="1082" t="str">
        <f t="shared" si="1164"/>
        <v>kg</v>
      </c>
      <c r="AC2912" s="1083">
        <f t="shared" si="1164"/>
        <v>40</v>
      </c>
      <c r="AD2912" s="1089">
        <f t="shared" si="1164"/>
        <v>40</v>
      </c>
      <c r="AE2912" s="1071">
        <f t="shared" si="1178"/>
        <v>0</v>
      </c>
      <c r="AF2912" s="1071">
        <f t="shared" si="1178"/>
        <v>0</v>
      </c>
      <c r="AG2912" s="1071">
        <f t="shared" si="1178"/>
        <v>0</v>
      </c>
      <c r="AH2912" s="1071">
        <f t="shared" si="1178"/>
        <v>0</v>
      </c>
      <c r="AI2912" s="1060">
        <f t="shared" si="1165"/>
        <v>0</v>
      </c>
      <c r="AJ2912" s="1102">
        <f t="shared" si="1174"/>
        <v>0</v>
      </c>
      <c r="AK2912" s="1102">
        <f t="shared" si="1174"/>
        <v>6</v>
      </c>
      <c r="AL2912" s="1102">
        <f t="shared" si="1174"/>
        <v>0</v>
      </c>
      <c r="AM2912" s="1102">
        <f t="shared" si="1175"/>
        <v>0</v>
      </c>
      <c r="AN2912" s="1085">
        <f t="shared" si="1176"/>
        <v>240</v>
      </c>
      <c r="AO2912" s="1061">
        <f t="shared" si="1162"/>
        <v>0</v>
      </c>
      <c r="AP2912" s="1061">
        <f t="shared" si="1162"/>
        <v>6</v>
      </c>
      <c r="AQ2912" s="1061">
        <f t="shared" si="1162"/>
        <v>0</v>
      </c>
      <c r="AR2912" s="1061">
        <f t="shared" si="1162"/>
        <v>0</v>
      </c>
      <c r="AS2912" s="1061">
        <f t="shared" si="1162"/>
        <v>240</v>
      </c>
      <c r="AT2912" s="850">
        <f t="shared" si="1168"/>
        <v>0</v>
      </c>
      <c r="AU2912" s="1502"/>
      <c r="AV2912" s="1503"/>
      <c r="AW2912" s="1503"/>
      <c r="AX2912" s="1503"/>
      <c r="AY2912" s="1503"/>
      <c r="AZ2912" s="927"/>
    </row>
    <row r="2913" spans="1:52" ht="13.5" customHeight="1">
      <c r="A2913" s="838">
        <f t="shared" si="1166"/>
        <v>38</v>
      </c>
      <c r="B2913" s="1053" t="s">
        <v>488</v>
      </c>
      <c r="C2913" s="817" t="s">
        <v>66</v>
      </c>
      <c r="D2913" s="839">
        <v>110</v>
      </c>
      <c r="E2913" s="921">
        <v>106</v>
      </c>
      <c r="F2913" s="1094"/>
      <c r="G2913" s="1090"/>
      <c r="H2913" s="1121"/>
      <c r="I2913" s="1077"/>
      <c r="J2913" s="1060">
        <f t="shared" si="1157"/>
        <v>0</v>
      </c>
      <c r="K2913" s="1061"/>
      <c r="L2913" s="1071"/>
      <c r="M2913" s="1062"/>
      <c r="N2913" s="1063"/>
      <c r="O2913" s="1060">
        <f t="shared" si="1172"/>
        <v>0</v>
      </c>
      <c r="P2913" s="1056"/>
      <c r="Q2913" s="1065"/>
      <c r="R2913" s="1131"/>
      <c r="S2913" s="1063"/>
      <c r="T2913" s="1079">
        <f t="shared" si="1158"/>
        <v>0</v>
      </c>
      <c r="U2913" s="1061">
        <f t="shared" si="1177"/>
        <v>0</v>
      </c>
      <c r="V2913" s="1071">
        <f t="shared" si="1170"/>
        <v>0</v>
      </c>
      <c r="W2913" s="1063">
        <f t="shared" si="1170"/>
        <v>0</v>
      </c>
      <c r="X2913" s="1063">
        <f t="shared" si="1170"/>
        <v>0</v>
      </c>
      <c r="Y2913" s="1060">
        <f t="shared" si="1170"/>
        <v>0</v>
      </c>
      <c r="Z2913" s="1080">
        <f t="shared" si="1167"/>
        <v>38</v>
      </c>
      <c r="AA2913" s="1126" t="str">
        <f t="shared" si="1164"/>
        <v>Thịt xô</v>
      </c>
      <c r="AB2913" s="1082" t="str">
        <f t="shared" si="1164"/>
        <v>kg</v>
      </c>
      <c r="AC2913" s="1083">
        <f t="shared" si="1164"/>
        <v>110</v>
      </c>
      <c r="AD2913" s="1089">
        <f t="shared" si="1164"/>
        <v>106</v>
      </c>
      <c r="AE2913" s="1071">
        <f t="shared" si="1178"/>
        <v>0</v>
      </c>
      <c r="AF2913" s="1071">
        <f t="shared" si="1178"/>
        <v>0</v>
      </c>
      <c r="AG2913" s="1071">
        <f t="shared" si="1178"/>
        <v>0</v>
      </c>
      <c r="AH2913" s="1071">
        <f t="shared" si="1178"/>
        <v>0</v>
      </c>
      <c r="AI2913" s="1060">
        <f t="shared" si="1165"/>
        <v>0</v>
      </c>
      <c r="AJ2913" s="1102">
        <f t="shared" si="1174"/>
        <v>0</v>
      </c>
      <c r="AK2913" s="1102">
        <f t="shared" si="1174"/>
        <v>0</v>
      </c>
      <c r="AL2913" s="1102">
        <f t="shared" si="1174"/>
        <v>0</v>
      </c>
      <c r="AM2913" s="1102">
        <f t="shared" si="1175"/>
        <v>0</v>
      </c>
      <c r="AN2913" s="1085">
        <f t="shared" si="1176"/>
        <v>0</v>
      </c>
      <c r="AO2913" s="1061">
        <f t="shared" si="1162"/>
        <v>0</v>
      </c>
      <c r="AP2913" s="1061">
        <f t="shared" si="1162"/>
        <v>0</v>
      </c>
      <c r="AQ2913" s="1061">
        <f t="shared" si="1162"/>
        <v>0</v>
      </c>
      <c r="AR2913" s="1061">
        <f t="shared" si="1162"/>
        <v>0</v>
      </c>
      <c r="AS2913" s="1061">
        <f t="shared" si="1162"/>
        <v>0</v>
      </c>
      <c r="AT2913" s="850">
        <f t="shared" si="1168"/>
        <v>0</v>
      </c>
      <c r="AU2913" s="1502" t="s">
        <v>855</v>
      </c>
      <c r="AV2913" s="1503"/>
      <c r="AW2913" s="1503"/>
      <c r="AX2913" s="1503"/>
      <c r="AY2913" s="1503"/>
      <c r="AZ2913" s="927"/>
    </row>
    <row r="2914" spans="1:52" ht="13.5" customHeight="1">
      <c r="A2914" s="838">
        <f t="shared" si="1166"/>
        <v>39</v>
      </c>
      <c r="B2914" s="1045" t="s">
        <v>83</v>
      </c>
      <c r="C2914" s="817" t="s">
        <v>786</v>
      </c>
      <c r="D2914" s="839">
        <v>10</v>
      </c>
      <c r="E2914" s="921">
        <v>10</v>
      </c>
      <c r="F2914" s="1061"/>
      <c r="G2914" s="1120"/>
      <c r="H2914" s="1063"/>
      <c r="I2914" s="1077"/>
      <c r="J2914" s="1060">
        <f t="shared" si="1157"/>
        <v>0</v>
      </c>
      <c r="K2914" s="1103"/>
      <c r="L2914" s="1065"/>
      <c r="M2914" s="1062">
        <v>20</v>
      </c>
      <c r="N2914" s="1063"/>
      <c r="O2914" s="1060">
        <f t="shared" si="1172"/>
        <v>200</v>
      </c>
      <c r="P2914" s="1056"/>
      <c r="Q2914" s="1071"/>
      <c r="R2914" s="1100">
        <v>20</v>
      </c>
      <c r="S2914" s="1063"/>
      <c r="T2914" s="1079">
        <f t="shared" si="1158"/>
        <v>200</v>
      </c>
      <c r="U2914" s="1103">
        <f t="shared" si="1177"/>
        <v>0</v>
      </c>
      <c r="V2914" s="1061">
        <f t="shared" si="1170"/>
        <v>0</v>
      </c>
      <c r="W2914" s="1063">
        <f t="shared" si="1170"/>
        <v>40</v>
      </c>
      <c r="X2914" s="1063">
        <f t="shared" si="1170"/>
        <v>0</v>
      </c>
      <c r="Y2914" s="1060">
        <f t="shared" si="1170"/>
        <v>400</v>
      </c>
      <c r="Z2914" s="1080">
        <f t="shared" si="1167"/>
        <v>39</v>
      </c>
      <c r="AA2914" s="1126" t="str">
        <f t="shared" si="1164"/>
        <v>Cam</v>
      </c>
      <c r="AB2914" s="1082" t="str">
        <f t="shared" si="1164"/>
        <v>quả</v>
      </c>
      <c r="AC2914" s="1083">
        <f t="shared" si="1164"/>
        <v>10</v>
      </c>
      <c r="AD2914" s="1089">
        <f t="shared" si="1164"/>
        <v>10</v>
      </c>
      <c r="AE2914" s="1071">
        <f t="shared" si="1178"/>
        <v>0</v>
      </c>
      <c r="AF2914" s="1071">
        <f t="shared" si="1178"/>
        <v>0</v>
      </c>
      <c r="AG2914" s="1071">
        <f t="shared" si="1178"/>
        <v>0</v>
      </c>
      <c r="AH2914" s="1071">
        <f t="shared" si="1178"/>
        <v>0</v>
      </c>
      <c r="AI2914" s="1060">
        <f t="shared" si="1165"/>
        <v>0</v>
      </c>
      <c r="AJ2914" s="1102">
        <f t="shared" si="1174"/>
        <v>0</v>
      </c>
      <c r="AK2914" s="1102">
        <f t="shared" si="1174"/>
        <v>0</v>
      </c>
      <c r="AL2914" s="1102">
        <f t="shared" si="1174"/>
        <v>40</v>
      </c>
      <c r="AM2914" s="1102">
        <f t="shared" si="1175"/>
        <v>0</v>
      </c>
      <c r="AN2914" s="1085">
        <f t="shared" si="1176"/>
        <v>400</v>
      </c>
      <c r="AO2914" s="1061">
        <f t="shared" si="1162"/>
        <v>0</v>
      </c>
      <c r="AP2914" s="1061">
        <f t="shared" si="1162"/>
        <v>0</v>
      </c>
      <c r="AQ2914" s="1061">
        <f t="shared" si="1162"/>
        <v>40</v>
      </c>
      <c r="AR2914" s="1061">
        <f t="shared" si="1162"/>
        <v>0</v>
      </c>
      <c r="AS2914" s="1061">
        <f t="shared" si="1162"/>
        <v>400</v>
      </c>
      <c r="AT2914" s="850">
        <f t="shared" si="1168"/>
        <v>0</v>
      </c>
      <c r="AU2914" s="929" t="s">
        <v>811</v>
      </c>
      <c r="AV2914" s="930"/>
      <c r="AW2914" s="1504">
        <f>SUM(AX2915:AX2917)</f>
        <v>0.74</v>
      </c>
      <c r="AX2914" s="1504"/>
      <c r="AY2914" s="930"/>
      <c r="AZ2914" s="862" t="s">
        <v>70</v>
      </c>
    </row>
    <row r="2915" spans="1:52" ht="13.5" customHeight="1">
      <c r="A2915" s="838">
        <f t="shared" si="1166"/>
        <v>40</v>
      </c>
      <c r="B2915" s="1045" t="s">
        <v>78</v>
      </c>
      <c r="C2915" s="817" t="s">
        <v>66</v>
      </c>
      <c r="D2915" s="839">
        <v>10</v>
      </c>
      <c r="E2915" s="921">
        <v>7</v>
      </c>
      <c r="F2915" s="1061"/>
      <c r="G2915" s="1086"/>
      <c r="H2915" s="1063"/>
      <c r="I2915" s="1077"/>
      <c r="J2915" s="1060">
        <f t="shared" si="1157"/>
        <v>0</v>
      </c>
      <c r="K2915" s="1061"/>
      <c r="L2915" s="1061"/>
      <c r="M2915" s="1063">
        <v>34</v>
      </c>
      <c r="N2915" s="1063"/>
      <c r="O2915" s="1060">
        <f t="shared" si="1172"/>
        <v>238</v>
      </c>
      <c r="P2915" s="1093"/>
      <c r="Q2915" s="1061"/>
      <c r="R2915" s="1100">
        <v>33</v>
      </c>
      <c r="S2915" s="1063"/>
      <c r="T2915" s="1079">
        <f t="shared" si="1158"/>
        <v>231</v>
      </c>
      <c r="U2915" s="1061">
        <f t="shared" si="1177"/>
        <v>0</v>
      </c>
      <c r="V2915" s="1061">
        <f t="shared" si="1170"/>
        <v>0</v>
      </c>
      <c r="W2915" s="1063">
        <f t="shared" si="1170"/>
        <v>67</v>
      </c>
      <c r="X2915" s="1063">
        <f t="shared" si="1170"/>
        <v>0</v>
      </c>
      <c r="Y2915" s="1060">
        <f>SUM(J2915,O2915,T2915)</f>
        <v>469</v>
      </c>
      <c r="Z2915" s="1080">
        <f t="shared" si="1167"/>
        <v>40</v>
      </c>
      <c r="AA2915" s="1126" t="str">
        <f t="shared" si="1164"/>
        <v>Bí xanh</v>
      </c>
      <c r="AB2915" s="1082" t="str">
        <f t="shared" si="1164"/>
        <v>kg</v>
      </c>
      <c r="AC2915" s="1083">
        <f t="shared" si="1164"/>
        <v>10</v>
      </c>
      <c r="AD2915" s="1089">
        <f t="shared" si="1164"/>
        <v>7</v>
      </c>
      <c r="AE2915" s="1071">
        <f t="shared" si="1178"/>
        <v>0</v>
      </c>
      <c r="AF2915" s="1071">
        <f t="shared" si="1178"/>
        <v>0</v>
      </c>
      <c r="AG2915" s="1071">
        <f t="shared" si="1178"/>
        <v>0</v>
      </c>
      <c r="AH2915" s="1071">
        <f t="shared" si="1178"/>
        <v>0</v>
      </c>
      <c r="AI2915" s="1060">
        <f t="shared" si="1165"/>
        <v>0</v>
      </c>
      <c r="AJ2915" s="1102">
        <f t="shared" si="1174"/>
        <v>0</v>
      </c>
      <c r="AK2915" s="1102">
        <f t="shared" si="1174"/>
        <v>0</v>
      </c>
      <c r="AL2915" s="1102">
        <f t="shared" si="1174"/>
        <v>67</v>
      </c>
      <c r="AM2915" s="1102">
        <f t="shared" si="1175"/>
        <v>0</v>
      </c>
      <c r="AN2915" s="1085">
        <f t="shared" si="1176"/>
        <v>469</v>
      </c>
      <c r="AO2915" s="1061">
        <f t="shared" si="1162"/>
        <v>0</v>
      </c>
      <c r="AP2915" s="1061">
        <f t="shared" si="1162"/>
        <v>0</v>
      </c>
      <c r="AQ2915" s="1061">
        <f t="shared" si="1162"/>
        <v>67</v>
      </c>
      <c r="AR2915" s="1061">
        <f t="shared" si="1162"/>
        <v>0</v>
      </c>
      <c r="AS2915" s="1061">
        <f t="shared" si="1162"/>
        <v>469</v>
      </c>
      <c r="AT2915" s="850">
        <f t="shared" si="1168"/>
        <v>201</v>
      </c>
      <c r="AU2915" s="932" t="s">
        <v>856</v>
      </c>
      <c r="AV2915" s="933">
        <f>AV2879</f>
        <v>61</v>
      </c>
      <c r="AW2915" s="934" t="s">
        <v>27</v>
      </c>
      <c r="AX2915" s="935">
        <v>0.16</v>
      </c>
      <c r="AY2915" s="936" t="s">
        <v>29</v>
      </c>
      <c r="AZ2915" s="937">
        <f>AV2915*AX2915</f>
        <v>9.76</v>
      </c>
    </row>
    <row r="2916" spans="1:52" ht="13.5" customHeight="1">
      <c r="A2916" s="838">
        <f t="shared" si="1166"/>
        <v>41</v>
      </c>
      <c r="B2916" s="1045" t="s">
        <v>17</v>
      </c>
      <c r="C2916" s="817" t="s">
        <v>66</v>
      </c>
      <c r="D2916" s="938">
        <v>5</v>
      </c>
      <c r="E2916" s="1133">
        <v>4</v>
      </c>
      <c r="F2916" s="1061"/>
      <c r="G2916" s="1120"/>
      <c r="H2916" s="1063"/>
      <c r="I2916" s="1077"/>
      <c r="J2916" s="1060">
        <f t="shared" si="1157"/>
        <v>0</v>
      </c>
      <c r="K2916" s="1061"/>
      <c r="L2916" s="1071"/>
      <c r="M2916" s="1063"/>
      <c r="N2916" s="1063"/>
      <c r="O2916" s="1060">
        <f t="shared" si="1172"/>
        <v>0</v>
      </c>
      <c r="P2916" s="1078"/>
      <c r="Q2916" s="1071"/>
      <c r="R2916" s="1131"/>
      <c r="S2916" s="1063"/>
      <c r="T2916" s="1079">
        <f t="shared" si="1158"/>
        <v>0</v>
      </c>
      <c r="U2916" s="1061">
        <f t="shared" si="1177"/>
        <v>0</v>
      </c>
      <c r="V2916" s="1071">
        <f t="shared" si="1170"/>
        <v>0</v>
      </c>
      <c r="W2916" s="1063">
        <f t="shared" si="1170"/>
        <v>0</v>
      </c>
      <c r="X2916" s="1063">
        <f t="shared" si="1170"/>
        <v>0</v>
      </c>
      <c r="Y2916" s="1060">
        <f t="shared" si="1170"/>
        <v>0</v>
      </c>
      <c r="Z2916" s="1080">
        <f t="shared" si="1167"/>
        <v>41</v>
      </c>
      <c r="AA2916" s="1126" t="str">
        <f t="shared" si="1164"/>
        <v>Rau muống</v>
      </c>
      <c r="AB2916" s="1082" t="str">
        <f t="shared" si="1164"/>
        <v>kg</v>
      </c>
      <c r="AC2916" s="1083">
        <f t="shared" si="1164"/>
        <v>5</v>
      </c>
      <c r="AD2916" s="1089">
        <f t="shared" si="1164"/>
        <v>4</v>
      </c>
      <c r="AE2916" s="1071">
        <f t="shared" si="1178"/>
        <v>0</v>
      </c>
      <c r="AF2916" s="1071">
        <f t="shared" si="1178"/>
        <v>0</v>
      </c>
      <c r="AG2916" s="1071">
        <f t="shared" si="1178"/>
        <v>0</v>
      </c>
      <c r="AH2916" s="1071">
        <f t="shared" si="1178"/>
        <v>0</v>
      </c>
      <c r="AI2916" s="1060">
        <f t="shared" si="1165"/>
        <v>0</v>
      </c>
      <c r="AJ2916" s="1102">
        <f t="shared" si="1174"/>
        <v>0</v>
      </c>
      <c r="AK2916" s="1102">
        <f t="shared" si="1174"/>
        <v>0</v>
      </c>
      <c r="AL2916" s="1102">
        <f t="shared" si="1174"/>
        <v>0</v>
      </c>
      <c r="AM2916" s="1102">
        <f t="shared" si="1175"/>
        <v>0</v>
      </c>
      <c r="AN2916" s="1085">
        <f t="shared" si="1176"/>
        <v>0</v>
      </c>
      <c r="AO2916" s="1061">
        <f t="shared" si="1162"/>
        <v>0</v>
      </c>
      <c r="AP2916" s="1061">
        <f t="shared" si="1162"/>
        <v>0</v>
      </c>
      <c r="AQ2916" s="1061">
        <f t="shared" si="1162"/>
        <v>0</v>
      </c>
      <c r="AR2916" s="1061">
        <f t="shared" si="1162"/>
        <v>0</v>
      </c>
      <c r="AS2916" s="1061">
        <f t="shared" si="1162"/>
        <v>0</v>
      </c>
      <c r="AT2916" s="850">
        <f t="shared" si="1168"/>
        <v>0</v>
      </c>
      <c r="AU2916" s="932" t="s">
        <v>857</v>
      </c>
      <c r="AV2916" s="933">
        <f t="shared" ref="AV2916:AV2921" si="1179">AV2880</f>
        <v>61</v>
      </c>
      <c r="AW2916" s="934" t="s">
        <v>27</v>
      </c>
      <c r="AX2916" s="935">
        <v>0.28999999999999998</v>
      </c>
      <c r="AY2916" s="936" t="s">
        <v>29</v>
      </c>
      <c r="AZ2916" s="937">
        <f>AV2916*AX2916</f>
        <v>17.689999999999998</v>
      </c>
    </row>
    <row r="2917" spans="1:52" ht="13.5" customHeight="1">
      <c r="A2917" s="838">
        <f t="shared" si="1166"/>
        <v>42</v>
      </c>
      <c r="B2917" s="1045" t="s">
        <v>478</v>
      </c>
      <c r="C2917" s="817" t="s">
        <v>66</v>
      </c>
      <c r="D2917" s="839">
        <v>12</v>
      </c>
      <c r="E2917" s="921">
        <v>12</v>
      </c>
      <c r="F2917" s="1071"/>
      <c r="G2917" s="1086"/>
      <c r="H2917" s="1063">
        <v>20</v>
      </c>
      <c r="I2917" s="1077"/>
      <c r="J2917" s="1060">
        <f t="shared" si="1157"/>
        <v>240</v>
      </c>
      <c r="K2917" s="1061"/>
      <c r="L2917" s="1061"/>
      <c r="M2917" s="1134"/>
      <c r="N2917" s="1063"/>
      <c r="O2917" s="1060">
        <f t="shared" si="1172"/>
        <v>0</v>
      </c>
      <c r="P2917" s="1093"/>
      <c r="Q2917" s="1061"/>
      <c r="R2917" s="1100"/>
      <c r="S2917" s="1063"/>
      <c r="T2917" s="1079">
        <f t="shared" si="1158"/>
        <v>0</v>
      </c>
      <c r="U2917" s="1061">
        <f t="shared" si="1177"/>
        <v>0</v>
      </c>
      <c r="V2917" s="1061">
        <f t="shared" si="1170"/>
        <v>0</v>
      </c>
      <c r="W2917" s="1063">
        <f t="shared" si="1170"/>
        <v>20</v>
      </c>
      <c r="X2917" s="1063">
        <f t="shared" si="1170"/>
        <v>0</v>
      </c>
      <c r="Y2917" s="1060">
        <f t="shared" si="1170"/>
        <v>240</v>
      </c>
      <c r="Z2917" s="1080">
        <f t="shared" si="1167"/>
        <v>42</v>
      </c>
      <c r="AA2917" s="1126" t="str">
        <f t="shared" si="1164"/>
        <v>Dưa cải</v>
      </c>
      <c r="AB2917" s="1082" t="str">
        <f t="shared" si="1164"/>
        <v>kg</v>
      </c>
      <c r="AC2917" s="1083">
        <f t="shared" si="1164"/>
        <v>12</v>
      </c>
      <c r="AD2917" s="1089">
        <f t="shared" si="1164"/>
        <v>12</v>
      </c>
      <c r="AE2917" s="1071">
        <f t="shared" si="1178"/>
        <v>0</v>
      </c>
      <c r="AF2917" s="1071">
        <f t="shared" si="1178"/>
        <v>0</v>
      </c>
      <c r="AG2917" s="1071">
        <f t="shared" si="1178"/>
        <v>0</v>
      </c>
      <c r="AH2917" s="1071">
        <f t="shared" si="1178"/>
        <v>0</v>
      </c>
      <c r="AI2917" s="1060">
        <f t="shared" si="1165"/>
        <v>0</v>
      </c>
      <c r="AJ2917" s="1102">
        <f t="shared" si="1174"/>
        <v>0</v>
      </c>
      <c r="AK2917" s="1102">
        <f t="shared" si="1174"/>
        <v>0</v>
      </c>
      <c r="AL2917" s="1102">
        <f t="shared" si="1174"/>
        <v>20</v>
      </c>
      <c r="AM2917" s="1102">
        <f t="shared" si="1175"/>
        <v>0</v>
      </c>
      <c r="AN2917" s="1085">
        <f t="shared" si="1176"/>
        <v>240</v>
      </c>
      <c r="AO2917" s="1061">
        <f t="shared" si="1162"/>
        <v>0</v>
      </c>
      <c r="AP2917" s="1061">
        <f t="shared" si="1162"/>
        <v>0</v>
      </c>
      <c r="AQ2917" s="1061">
        <f t="shared" si="1162"/>
        <v>20</v>
      </c>
      <c r="AR2917" s="1061">
        <f t="shared" si="1162"/>
        <v>0</v>
      </c>
      <c r="AS2917" s="1061">
        <f t="shared" si="1162"/>
        <v>240</v>
      </c>
      <c r="AT2917" s="850">
        <f t="shared" si="1168"/>
        <v>0</v>
      </c>
      <c r="AU2917" s="932" t="s">
        <v>858</v>
      </c>
      <c r="AV2917" s="933">
        <f t="shared" si="1179"/>
        <v>61</v>
      </c>
      <c r="AW2917" s="934" t="s">
        <v>27</v>
      </c>
      <c r="AX2917" s="935">
        <v>0.28999999999999998</v>
      </c>
      <c r="AY2917" s="936" t="s">
        <v>29</v>
      </c>
      <c r="AZ2917" s="937">
        <f>AV2917*AX2917</f>
        <v>17.689999999999998</v>
      </c>
    </row>
    <row r="2918" spans="1:52" ht="13.5" customHeight="1">
      <c r="A2918" s="838">
        <f t="shared" si="1166"/>
        <v>43</v>
      </c>
      <c r="B2918" s="1046" t="s">
        <v>60</v>
      </c>
      <c r="C2918" s="817" t="s">
        <v>66</v>
      </c>
      <c r="D2918" s="924">
        <v>20</v>
      </c>
      <c r="E2918" s="1114">
        <v>20</v>
      </c>
      <c r="F2918" s="1065"/>
      <c r="G2918" s="1090"/>
      <c r="H2918" s="1063">
        <v>0.5</v>
      </c>
      <c r="I2918" s="1077"/>
      <c r="J2918" s="1060">
        <f t="shared" si="1157"/>
        <v>10</v>
      </c>
      <c r="K2918" s="1103"/>
      <c r="L2918" s="1071"/>
      <c r="M2918" s="1135">
        <v>1.8</v>
      </c>
      <c r="N2918" s="1063"/>
      <c r="O2918" s="1060">
        <f t="shared" si="1172"/>
        <v>36</v>
      </c>
      <c r="P2918" s="1122"/>
      <c r="Q2918" s="1071"/>
      <c r="R2918" s="1100">
        <v>1</v>
      </c>
      <c r="S2918" s="1063"/>
      <c r="T2918" s="1079">
        <f t="shared" si="1158"/>
        <v>20</v>
      </c>
      <c r="U2918" s="1103">
        <f t="shared" si="1177"/>
        <v>0</v>
      </c>
      <c r="V2918" s="1071">
        <f t="shared" si="1170"/>
        <v>0</v>
      </c>
      <c r="W2918" s="1063">
        <f t="shared" si="1170"/>
        <v>3.3</v>
      </c>
      <c r="X2918" s="1063">
        <f t="shared" si="1170"/>
        <v>0</v>
      </c>
      <c r="Y2918" s="1060">
        <f t="shared" si="1170"/>
        <v>66</v>
      </c>
      <c r="Z2918" s="1080">
        <f t="shared" si="1167"/>
        <v>43</v>
      </c>
      <c r="AA2918" s="1126" t="str">
        <f t="shared" si="1164"/>
        <v>Cà chua</v>
      </c>
      <c r="AB2918" s="1082" t="str">
        <f t="shared" si="1164"/>
        <v>kg</v>
      </c>
      <c r="AC2918" s="1083">
        <f t="shared" si="1164"/>
        <v>20</v>
      </c>
      <c r="AD2918" s="1089">
        <f t="shared" si="1164"/>
        <v>20</v>
      </c>
      <c r="AE2918" s="1071">
        <f t="shared" si="1178"/>
        <v>0</v>
      </c>
      <c r="AF2918" s="1071">
        <f t="shared" si="1178"/>
        <v>0</v>
      </c>
      <c r="AG2918" s="1071">
        <f t="shared" si="1178"/>
        <v>0</v>
      </c>
      <c r="AH2918" s="1071">
        <f t="shared" si="1178"/>
        <v>0</v>
      </c>
      <c r="AI2918" s="1060">
        <f t="shared" si="1165"/>
        <v>0</v>
      </c>
      <c r="AJ2918" s="1102">
        <f t="shared" si="1174"/>
        <v>0</v>
      </c>
      <c r="AK2918" s="1102">
        <f t="shared" si="1174"/>
        <v>0</v>
      </c>
      <c r="AL2918" s="1102">
        <f t="shared" si="1174"/>
        <v>3.3</v>
      </c>
      <c r="AM2918" s="1102">
        <f t="shared" si="1175"/>
        <v>0</v>
      </c>
      <c r="AN2918" s="1085">
        <f t="shared" si="1176"/>
        <v>66</v>
      </c>
      <c r="AO2918" s="1061">
        <f t="shared" si="1162"/>
        <v>0</v>
      </c>
      <c r="AP2918" s="1061">
        <f t="shared" si="1162"/>
        <v>0</v>
      </c>
      <c r="AQ2918" s="1061">
        <f t="shared" si="1162"/>
        <v>3.3</v>
      </c>
      <c r="AR2918" s="1061">
        <f t="shared" si="1162"/>
        <v>0</v>
      </c>
      <c r="AS2918" s="1061">
        <f t="shared" si="1162"/>
        <v>66</v>
      </c>
      <c r="AT2918" s="850">
        <f t="shared" si="1168"/>
        <v>0</v>
      </c>
      <c r="AU2918" s="929" t="s">
        <v>811</v>
      </c>
      <c r="AV2918" s="933"/>
      <c r="AW2918" s="1504">
        <f>SUM(AX2919:AX2921)</f>
        <v>0.68</v>
      </c>
      <c r="AX2918" s="1504"/>
      <c r="AY2918" s="930"/>
      <c r="AZ2918" s="941" t="s">
        <v>70</v>
      </c>
    </row>
    <row r="2919" spans="1:52" ht="13.5" customHeight="1">
      <c r="A2919" s="838">
        <f t="shared" si="1166"/>
        <v>44</v>
      </c>
      <c r="B2919" s="1045" t="s">
        <v>61</v>
      </c>
      <c r="C2919" s="817" t="s">
        <v>66</v>
      </c>
      <c r="D2919" s="924">
        <v>20</v>
      </c>
      <c r="E2919" s="1114">
        <v>20</v>
      </c>
      <c r="F2919" s="1061"/>
      <c r="G2919" s="1120"/>
      <c r="H2919" s="1063">
        <v>0.4</v>
      </c>
      <c r="I2919" s="1077"/>
      <c r="J2919" s="1060">
        <f t="shared" si="1157"/>
        <v>8</v>
      </c>
      <c r="K2919" s="1136"/>
      <c r="L2919" s="1071"/>
      <c r="M2919" s="1063">
        <v>0.8</v>
      </c>
      <c r="N2919" s="1063"/>
      <c r="O2919" s="1060">
        <f t="shared" si="1172"/>
        <v>16</v>
      </c>
      <c r="P2919" s="1122"/>
      <c r="Q2919" s="1071"/>
      <c r="R2919" s="1131">
        <v>0.8</v>
      </c>
      <c r="S2919" s="1063"/>
      <c r="T2919" s="1079">
        <f t="shared" ref="T2919:T2927" si="1180">SUM(P2919:S2919)*$E2919</f>
        <v>16</v>
      </c>
      <c r="U2919" s="1061">
        <f t="shared" si="1177"/>
        <v>0</v>
      </c>
      <c r="V2919" s="1071">
        <f t="shared" si="1170"/>
        <v>0</v>
      </c>
      <c r="W2919" s="1063">
        <f t="shared" si="1170"/>
        <v>2</v>
      </c>
      <c r="X2919" s="1063">
        <f t="shared" si="1170"/>
        <v>0</v>
      </c>
      <c r="Y2919" s="1060">
        <f t="shared" si="1170"/>
        <v>40</v>
      </c>
      <c r="Z2919" s="1080">
        <f t="shared" si="1167"/>
        <v>44</v>
      </c>
      <c r="AA2919" s="1126" t="str">
        <f t="shared" si="1164"/>
        <v>Hành lá</v>
      </c>
      <c r="AB2919" s="1082" t="str">
        <f t="shared" si="1164"/>
        <v>kg</v>
      </c>
      <c r="AC2919" s="1083">
        <f t="shared" si="1164"/>
        <v>20</v>
      </c>
      <c r="AD2919" s="1089">
        <f t="shared" si="1164"/>
        <v>20</v>
      </c>
      <c r="AE2919" s="1071">
        <f t="shared" si="1178"/>
        <v>0</v>
      </c>
      <c r="AF2919" s="1071">
        <f t="shared" si="1178"/>
        <v>0</v>
      </c>
      <c r="AG2919" s="1071">
        <f t="shared" si="1178"/>
        <v>0</v>
      </c>
      <c r="AH2919" s="1071">
        <f t="shared" si="1178"/>
        <v>0</v>
      </c>
      <c r="AI2919" s="1060">
        <f t="shared" si="1165"/>
        <v>0</v>
      </c>
      <c r="AJ2919" s="1102">
        <f t="shared" si="1174"/>
        <v>0</v>
      </c>
      <c r="AK2919" s="1102">
        <f t="shared" si="1174"/>
        <v>0</v>
      </c>
      <c r="AL2919" s="1102">
        <f t="shared" si="1174"/>
        <v>2</v>
      </c>
      <c r="AM2919" s="1102">
        <f t="shared" si="1175"/>
        <v>0</v>
      </c>
      <c r="AN2919" s="1085">
        <f t="shared" si="1176"/>
        <v>40</v>
      </c>
      <c r="AO2919" s="1061">
        <f t="shared" si="1162"/>
        <v>0</v>
      </c>
      <c r="AP2919" s="1061">
        <f t="shared" si="1162"/>
        <v>0</v>
      </c>
      <c r="AQ2919" s="1061">
        <f t="shared" si="1162"/>
        <v>2</v>
      </c>
      <c r="AR2919" s="1061">
        <f t="shared" si="1162"/>
        <v>0</v>
      </c>
      <c r="AS2919" s="1061">
        <f t="shared" si="1162"/>
        <v>40</v>
      </c>
      <c r="AT2919" s="850">
        <f t="shared" si="1168"/>
        <v>0</v>
      </c>
      <c r="AU2919" s="932" t="s">
        <v>856</v>
      </c>
      <c r="AV2919" s="933">
        <f t="shared" si="1179"/>
        <v>129</v>
      </c>
      <c r="AW2919" s="934" t="s">
        <v>27</v>
      </c>
      <c r="AX2919" s="935">
        <v>0.16</v>
      </c>
      <c r="AY2919" s="936" t="s">
        <v>29</v>
      </c>
      <c r="AZ2919" s="937">
        <f>AV2919*AX2919</f>
        <v>20.64</v>
      </c>
    </row>
    <row r="2920" spans="1:52" ht="13.5" customHeight="1">
      <c r="A2920" s="838">
        <f t="shared" si="1166"/>
        <v>45</v>
      </c>
      <c r="B2920" s="1047" t="s">
        <v>160</v>
      </c>
      <c r="C2920" s="817" t="s">
        <v>66</v>
      </c>
      <c r="D2920" s="924">
        <v>14</v>
      </c>
      <c r="E2920" s="1114">
        <v>12</v>
      </c>
      <c r="F2920" s="1071"/>
      <c r="G2920" s="1086"/>
      <c r="H2920" s="1063"/>
      <c r="I2920" s="1077"/>
      <c r="J2920" s="1060">
        <f t="shared" si="1157"/>
        <v>0</v>
      </c>
      <c r="K2920" s="1103"/>
      <c r="L2920" s="1137"/>
      <c r="M2920" s="1135">
        <v>1</v>
      </c>
      <c r="N2920" s="1063"/>
      <c r="O2920" s="1060">
        <f t="shared" si="1172"/>
        <v>12</v>
      </c>
      <c r="P2920" s="1103"/>
      <c r="Q2920" s="1071"/>
      <c r="R2920" s="1062">
        <v>3</v>
      </c>
      <c r="S2920" s="1063"/>
      <c r="T2920" s="1079">
        <f t="shared" si="1180"/>
        <v>36</v>
      </c>
      <c r="U2920" s="1061">
        <f t="shared" si="1177"/>
        <v>0</v>
      </c>
      <c r="V2920" s="1061">
        <f t="shared" si="1170"/>
        <v>0</v>
      </c>
      <c r="W2920" s="1063">
        <f t="shared" si="1170"/>
        <v>4</v>
      </c>
      <c r="X2920" s="1063">
        <f t="shared" si="1170"/>
        <v>0</v>
      </c>
      <c r="Y2920" s="1060">
        <f t="shared" si="1170"/>
        <v>48</v>
      </c>
      <c r="Z2920" s="1080">
        <f t="shared" si="1167"/>
        <v>45</v>
      </c>
      <c r="AA2920" s="1126" t="str">
        <f t="shared" si="1164"/>
        <v>Giá đậu</v>
      </c>
      <c r="AB2920" s="1082" t="str">
        <f t="shared" si="1164"/>
        <v>kg</v>
      </c>
      <c r="AC2920" s="1083">
        <f t="shared" si="1164"/>
        <v>14</v>
      </c>
      <c r="AD2920" s="1089">
        <f t="shared" si="1164"/>
        <v>12</v>
      </c>
      <c r="AE2920" s="1071">
        <f t="shared" si="1178"/>
        <v>0</v>
      </c>
      <c r="AF2920" s="1071">
        <f t="shared" si="1178"/>
        <v>0</v>
      </c>
      <c r="AG2920" s="1071">
        <f t="shared" si="1178"/>
        <v>0</v>
      </c>
      <c r="AH2920" s="1071">
        <f t="shared" si="1178"/>
        <v>0</v>
      </c>
      <c r="AI2920" s="1060">
        <f t="shared" si="1165"/>
        <v>0</v>
      </c>
      <c r="AJ2920" s="1102">
        <f t="shared" si="1174"/>
        <v>0</v>
      </c>
      <c r="AK2920" s="1102">
        <f t="shared" si="1174"/>
        <v>0</v>
      </c>
      <c r="AL2920" s="1102">
        <f t="shared" si="1174"/>
        <v>4</v>
      </c>
      <c r="AM2920" s="1102">
        <f t="shared" si="1175"/>
        <v>0</v>
      </c>
      <c r="AN2920" s="1085">
        <f t="shared" si="1176"/>
        <v>48</v>
      </c>
      <c r="AO2920" s="1061">
        <f t="shared" si="1162"/>
        <v>0</v>
      </c>
      <c r="AP2920" s="1061">
        <f t="shared" si="1162"/>
        <v>0</v>
      </c>
      <c r="AQ2920" s="1061">
        <f t="shared" si="1162"/>
        <v>4</v>
      </c>
      <c r="AR2920" s="1061">
        <f t="shared" si="1162"/>
        <v>0</v>
      </c>
      <c r="AS2920" s="1061">
        <f t="shared" si="1162"/>
        <v>48</v>
      </c>
      <c r="AT2920" s="850">
        <f t="shared" si="1168"/>
        <v>8</v>
      </c>
      <c r="AU2920" s="932" t="s">
        <v>857</v>
      </c>
      <c r="AV2920" s="933">
        <f t="shared" si="1179"/>
        <v>129</v>
      </c>
      <c r="AW2920" s="934" t="s">
        <v>27</v>
      </c>
      <c r="AX2920" s="935">
        <v>0.26</v>
      </c>
      <c r="AY2920" s="944" t="s">
        <v>29</v>
      </c>
      <c r="AZ2920" s="937">
        <f>AV2920*AX2920</f>
        <v>33.54</v>
      </c>
    </row>
    <row r="2921" spans="1:52" ht="13.5" customHeight="1">
      <c r="A2921" s="838">
        <f t="shared" si="1166"/>
        <v>46</v>
      </c>
      <c r="B2921" s="1046" t="s">
        <v>161</v>
      </c>
      <c r="C2921" s="896" t="s">
        <v>389</v>
      </c>
      <c r="D2921" s="897">
        <v>13</v>
      </c>
      <c r="E2921" s="1114">
        <v>13</v>
      </c>
      <c r="F2921" s="1106"/>
      <c r="G2921" s="1086"/>
      <c r="H2921" s="1107"/>
      <c r="I2921" s="1077"/>
      <c r="J2921" s="1060">
        <f t="shared" si="1157"/>
        <v>0</v>
      </c>
      <c r="K2921" s="1071"/>
      <c r="L2921" s="1071"/>
      <c r="M2921" s="1135">
        <v>4</v>
      </c>
      <c r="N2921" s="1063"/>
      <c r="O2921" s="1060">
        <f t="shared" si="1172"/>
        <v>52</v>
      </c>
      <c r="P2921" s="1138"/>
      <c r="Q2921" s="1071"/>
      <c r="R2921" s="1139"/>
      <c r="S2921" s="1063"/>
      <c r="T2921" s="1079">
        <f t="shared" si="1180"/>
        <v>0</v>
      </c>
      <c r="U2921" s="1061">
        <f t="shared" si="1177"/>
        <v>0</v>
      </c>
      <c r="V2921" s="1061">
        <f t="shared" si="1170"/>
        <v>0</v>
      </c>
      <c r="W2921" s="1063">
        <f t="shared" si="1170"/>
        <v>4</v>
      </c>
      <c r="X2921" s="1063">
        <f t="shared" si="1170"/>
        <v>0</v>
      </c>
      <c r="Y2921" s="1060">
        <f t="shared" si="1170"/>
        <v>52</v>
      </c>
      <c r="Z2921" s="1080">
        <f t="shared" si="1167"/>
        <v>46</v>
      </c>
      <c r="AA2921" s="1126" t="str">
        <f t="shared" si="1164"/>
        <v>Rau sống</v>
      </c>
      <c r="AB2921" s="1082" t="str">
        <f t="shared" si="1164"/>
        <v>lít</v>
      </c>
      <c r="AC2921" s="1083">
        <f t="shared" si="1164"/>
        <v>13</v>
      </c>
      <c r="AD2921" s="1089">
        <f t="shared" si="1164"/>
        <v>13</v>
      </c>
      <c r="AE2921" s="1071">
        <f t="shared" si="1178"/>
        <v>0</v>
      </c>
      <c r="AF2921" s="1071">
        <f t="shared" si="1178"/>
        <v>0</v>
      </c>
      <c r="AG2921" s="1071">
        <f t="shared" si="1178"/>
        <v>0</v>
      </c>
      <c r="AH2921" s="1071">
        <f t="shared" si="1178"/>
        <v>0</v>
      </c>
      <c r="AI2921" s="1060">
        <f t="shared" si="1165"/>
        <v>0</v>
      </c>
      <c r="AJ2921" s="1102">
        <f t="shared" si="1174"/>
        <v>0</v>
      </c>
      <c r="AK2921" s="1102">
        <f t="shared" si="1174"/>
        <v>0</v>
      </c>
      <c r="AL2921" s="1102">
        <f t="shared" si="1174"/>
        <v>4</v>
      </c>
      <c r="AM2921" s="1102">
        <f t="shared" si="1175"/>
        <v>0</v>
      </c>
      <c r="AN2921" s="1085">
        <f t="shared" si="1176"/>
        <v>52</v>
      </c>
      <c r="AO2921" s="1061">
        <f t="shared" si="1162"/>
        <v>0</v>
      </c>
      <c r="AP2921" s="1061">
        <f t="shared" si="1162"/>
        <v>0</v>
      </c>
      <c r="AQ2921" s="1061">
        <f t="shared" si="1162"/>
        <v>4</v>
      </c>
      <c r="AR2921" s="1061">
        <f t="shared" si="1162"/>
        <v>0</v>
      </c>
      <c r="AS2921" s="1061">
        <f t="shared" si="1162"/>
        <v>52</v>
      </c>
      <c r="AT2921" s="850">
        <f t="shared" si="1168"/>
        <v>0</v>
      </c>
      <c r="AU2921" s="932" t="s">
        <v>858</v>
      </c>
      <c r="AV2921" s="933">
        <f t="shared" si="1179"/>
        <v>129</v>
      </c>
      <c r="AW2921" s="934" t="s">
        <v>27</v>
      </c>
      <c r="AX2921" s="1048">
        <v>0.26</v>
      </c>
      <c r="AY2921" s="944" t="s">
        <v>29</v>
      </c>
      <c r="AZ2921" s="937">
        <f>AV2921*AX2921</f>
        <v>33.54</v>
      </c>
    </row>
    <row r="2922" spans="1:52" ht="13.5" customHeight="1">
      <c r="A2922" s="838">
        <f>IF(B2922&lt;&gt;"",MAX($A2921:$A2921)+1,"")</f>
        <v>47</v>
      </c>
      <c r="B2922" s="1046" t="s">
        <v>896</v>
      </c>
      <c r="C2922" s="844" t="s">
        <v>66</v>
      </c>
      <c r="D2922" s="907">
        <v>10</v>
      </c>
      <c r="E2922" s="1060">
        <v>10</v>
      </c>
      <c r="F2922" s="1140"/>
      <c r="G2922" s="1086"/>
      <c r="H2922" s="1091">
        <v>5</v>
      </c>
      <c r="I2922" s="1077"/>
      <c r="J2922" s="1060">
        <f t="shared" si="1157"/>
        <v>50</v>
      </c>
      <c r="K2922" s="1061"/>
      <c r="L2922" s="1061"/>
      <c r="M2922" s="1063">
        <v>5</v>
      </c>
      <c r="N2922" s="1063"/>
      <c r="O2922" s="1060">
        <f t="shared" si="1172"/>
        <v>50</v>
      </c>
      <c r="P2922" s="1061"/>
      <c r="Q2922" s="1061"/>
      <c r="R2922" s="1063">
        <v>5</v>
      </c>
      <c r="S2922" s="1063"/>
      <c r="T2922" s="1079">
        <f t="shared" si="1180"/>
        <v>50</v>
      </c>
      <c r="U2922" s="1061">
        <f t="shared" si="1177"/>
        <v>0</v>
      </c>
      <c r="V2922" s="1061">
        <f t="shared" si="1170"/>
        <v>0</v>
      </c>
      <c r="W2922" s="1063">
        <f t="shared" si="1170"/>
        <v>15</v>
      </c>
      <c r="X2922" s="1063">
        <f t="shared" si="1170"/>
        <v>0</v>
      </c>
      <c r="Y2922" s="1060">
        <f t="shared" si="1170"/>
        <v>150</v>
      </c>
      <c r="Z2922" s="1080">
        <f t="shared" si="1167"/>
        <v>47</v>
      </c>
      <c r="AA2922" s="1126" t="str">
        <f t="shared" si="1164"/>
        <v>Rau canh</v>
      </c>
      <c r="AB2922" s="1082" t="str">
        <f t="shared" si="1164"/>
        <v>kg</v>
      </c>
      <c r="AC2922" s="1083">
        <f t="shared" si="1164"/>
        <v>10</v>
      </c>
      <c r="AD2922" s="1089">
        <f t="shared" si="1164"/>
        <v>10</v>
      </c>
      <c r="AE2922" s="1071">
        <f t="shared" ref="AE2922:AH2929" si="1181">AE2841+AJ2841-AO2841</f>
        <v>0</v>
      </c>
      <c r="AF2922" s="1071">
        <f t="shared" si="1181"/>
        <v>0</v>
      </c>
      <c r="AG2922" s="1071">
        <f t="shared" si="1181"/>
        <v>0</v>
      </c>
      <c r="AH2922" s="1071">
        <f t="shared" si="1181"/>
        <v>0</v>
      </c>
      <c r="AI2922" s="1060">
        <f t="shared" si="1165"/>
        <v>0</v>
      </c>
      <c r="AJ2922" s="1102">
        <f t="shared" si="1174"/>
        <v>0</v>
      </c>
      <c r="AK2922" s="1102">
        <f t="shared" si="1174"/>
        <v>0</v>
      </c>
      <c r="AL2922" s="1102">
        <f t="shared" si="1174"/>
        <v>15</v>
      </c>
      <c r="AM2922" s="1102">
        <f t="shared" si="1175"/>
        <v>0</v>
      </c>
      <c r="AN2922" s="1085">
        <f t="shared" si="1176"/>
        <v>150</v>
      </c>
      <c r="AO2922" s="1061">
        <f t="shared" si="1162"/>
        <v>0</v>
      </c>
      <c r="AP2922" s="1061">
        <f t="shared" si="1162"/>
        <v>0</v>
      </c>
      <c r="AQ2922" s="1061">
        <f t="shared" si="1162"/>
        <v>15</v>
      </c>
      <c r="AR2922" s="1061">
        <f t="shared" si="1162"/>
        <v>0</v>
      </c>
      <c r="AS2922" s="1061">
        <f t="shared" si="1162"/>
        <v>150</v>
      </c>
      <c r="AT2922" s="850">
        <f t="shared" si="1168"/>
        <v>0</v>
      </c>
      <c r="AU2922" s="1146" t="s">
        <v>859</v>
      </c>
      <c r="AV2922" s="947"/>
      <c r="AW2922" s="947"/>
      <c r="AX2922" s="947"/>
      <c r="AY2922" s="947"/>
      <c r="AZ2922" s="937"/>
    </row>
    <row r="2923" spans="1:52" ht="13.5" customHeight="1">
      <c r="A2923" s="838">
        <f>IF(B2923&lt;&gt;"",MAX($A2922:$A2922)+1,"")</f>
        <v>48</v>
      </c>
      <c r="B2923" s="1046" t="s">
        <v>893</v>
      </c>
      <c r="C2923" s="844" t="s">
        <v>66</v>
      </c>
      <c r="D2923" s="907">
        <v>25</v>
      </c>
      <c r="E2923" s="1060">
        <v>25</v>
      </c>
      <c r="F2923" s="1140"/>
      <c r="G2923" s="1086"/>
      <c r="H2923" s="1091"/>
      <c r="I2923" s="1077"/>
      <c r="J2923" s="1060">
        <f>SUM(F2923:I2923)*$E2923</f>
        <v>0</v>
      </c>
      <c r="K2923" s="1061"/>
      <c r="L2923" s="1061"/>
      <c r="M2923" s="1063">
        <v>5</v>
      </c>
      <c r="N2923" s="1063"/>
      <c r="O2923" s="1060">
        <f t="shared" si="1172"/>
        <v>125</v>
      </c>
      <c r="P2923" s="1061"/>
      <c r="Q2923" s="1061"/>
      <c r="R2923" s="1063"/>
      <c r="S2923" s="1063"/>
      <c r="T2923" s="1079">
        <f t="shared" si="1180"/>
        <v>0</v>
      </c>
      <c r="U2923" s="1061">
        <f t="shared" si="1177"/>
        <v>0</v>
      </c>
      <c r="V2923" s="1061">
        <f t="shared" si="1170"/>
        <v>0</v>
      </c>
      <c r="W2923" s="1063">
        <f t="shared" si="1170"/>
        <v>5</v>
      </c>
      <c r="X2923" s="1063">
        <f t="shared" si="1170"/>
        <v>0</v>
      </c>
      <c r="Y2923" s="1060">
        <f t="shared" si="1170"/>
        <v>125</v>
      </c>
      <c r="Z2923" s="1080">
        <f t="shared" si="1167"/>
        <v>48</v>
      </c>
      <c r="AA2923" s="1126" t="str">
        <f t="shared" si="1164"/>
        <v>Măng</v>
      </c>
      <c r="AB2923" s="1082" t="str">
        <f t="shared" si="1164"/>
        <v>kg</v>
      </c>
      <c r="AC2923" s="1083">
        <f t="shared" si="1164"/>
        <v>25</v>
      </c>
      <c r="AD2923" s="1089">
        <f t="shared" si="1164"/>
        <v>25</v>
      </c>
      <c r="AE2923" s="1071">
        <f t="shared" si="1181"/>
        <v>0</v>
      </c>
      <c r="AF2923" s="1071">
        <f t="shared" si="1181"/>
        <v>0</v>
      </c>
      <c r="AG2923" s="1071">
        <f t="shared" si="1181"/>
        <v>0</v>
      </c>
      <c r="AH2923" s="1071">
        <f t="shared" si="1181"/>
        <v>0</v>
      </c>
      <c r="AI2923" s="1060">
        <f t="shared" si="1165"/>
        <v>0</v>
      </c>
      <c r="AJ2923" s="1102">
        <f t="shared" si="1174"/>
        <v>0</v>
      </c>
      <c r="AK2923" s="1102">
        <f t="shared" si="1174"/>
        <v>0</v>
      </c>
      <c r="AL2923" s="1102">
        <f t="shared" si="1174"/>
        <v>5</v>
      </c>
      <c r="AM2923" s="1102">
        <f t="shared" si="1175"/>
        <v>0</v>
      </c>
      <c r="AN2923" s="1085">
        <f t="shared" si="1176"/>
        <v>125</v>
      </c>
      <c r="AO2923" s="1061">
        <f t="shared" si="1162"/>
        <v>0</v>
      </c>
      <c r="AP2923" s="1061">
        <f t="shared" si="1162"/>
        <v>0</v>
      </c>
      <c r="AQ2923" s="1061">
        <f t="shared" si="1162"/>
        <v>5</v>
      </c>
      <c r="AR2923" s="1061">
        <f t="shared" si="1162"/>
        <v>0</v>
      </c>
      <c r="AS2923" s="1061">
        <f t="shared" si="1162"/>
        <v>125</v>
      </c>
      <c r="AT2923" s="850">
        <f t="shared" si="1168"/>
        <v>0</v>
      </c>
      <c r="AU2923" s="948"/>
      <c r="AV2923" s="934"/>
      <c r="AW2923" s="934"/>
      <c r="AX2923" s="935"/>
      <c r="AY2923" s="936" t="s">
        <v>29</v>
      </c>
      <c r="AZ2923" s="937">
        <f>AV2923*AX2923</f>
        <v>0</v>
      </c>
    </row>
    <row r="2924" spans="1:52" ht="13.5" customHeight="1">
      <c r="A2924" s="838">
        <f t="shared" ref="A2924:A2935" si="1182">IF(B2924&lt;&gt;"",MAX($A2922:$A2923)+1,"")</f>
        <v>49</v>
      </c>
      <c r="B2924" s="1046" t="s">
        <v>126</v>
      </c>
      <c r="C2924" s="844" t="s">
        <v>66</v>
      </c>
      <c r="D2924" s="949">
        <v>15</v>
      </c>
      <c r="E2924" s="1142">
        <v>15</v>
      </c>
      <c r="F2924" s="1140"/>
      <c r="G2924" s="1120"/>
      <c r="H2924" s="1077"/>
      <c r="I2924" s="1077"/>
      <c r="J2924" s="1060">
        <f>SUM(F2924:I2924)*$E2924</f>
        <v>0</v>
      </c>
      <c r="K2924" s="1103"/>
      <c r="L2924" s="1071"/>
      <c r="M2924" s="1062">
        <v>7</v>
      </c>
      <c r="N2924" s="1063"/>
      <c r="O2924" s="1060">
        <f t="shared" si="1172"/>
        <v>105</v>
      </c>
      <c r="P2924" s="1061"/>
      <c r="Q2924" s="1071"/>
      <c r="R2924" s="1062"/>
      <c r="S2924" s="1063"/>
      <c r="T2924" s="1079">
        <f t="shared" si="1180"/>
        <v>0</v>
      </c>
      <c r="U2924" s="1061">
        <f t="shared" si="1177"/>
        <v>0</v>
      </c>
      <c r="V2924" s="1061">
        <f t="shared" si="1170"/>
        <v>0</v>
      </c>
      <c r="W2924" s="1063">
        <f t="shared" si="1170"/>
        <v>7</v>
      </c>
      <c r="X2924" s="1063">
        <f t="shared" si="1170"/>
        <v>0</v>
      </c>
      <c r="Y2924" s="1060">
        <f t="shared" si="1170"/>
        <v>105</v>
      </c>
      <c r="Z2924" s="1080">
        <f t="shared" si="1167"/>
        <v>49</v>
      </c>
      <c r="AA2924" s="1126" t="str">
        <f t="shared" si="1164"/>
        <v>Mướp đắng</v>
      </c>
      <c r="AB2924" s="1082" t="str">
        <f t="shared" si="1164"/>
        <v>kg</v>
      </c>
      <c r="AC2924" s="1083">
        <f t="shared" si="1164"/>
        <v>15</v>
      </c>
      <c r="AD2924" s="1089">
        <f t="shared" si="1164"/>
        <v>15</v>
      </c>
      <c r="AE2924" s="1071">
        <f t="shared" si="1181"/>
        <v>0</v>
      </c>
      <c r="AF2924" s="1071">
        <f t="shared" si="1181"/>
        <v>0</v>
      </c>
      <c r="AG2924" s="1071">
        <f t="shared" si="1181"/>
        <v>0</v>
      </c>
      <c r="AH2924" s="1071">
        <f t="shared" si="1181"/>
        <v>0</v>
      </c>
      <c r="AI2924" s="1060">
        <f t="shared" si="1165"/>
        <v>0</v>
      </c>
      <c r="AJ2924" s="1102">
        <f t="shared" si="1174"/>
        <v>0</v>
      </c>
      <c r="AK2924" s="1102">
        <f t="shared" si="1174"/>
        <v>0</v>
      </c>
      <c r="AL2924" s="1102">
        <f t="shared" si="1174"/>
        <v>7</v>
      </c>
      <c r="AM2924" s="1102">
        <f t="shared" si="1175"/>
        <v>0</v>
      </c>
      <c r="AN2924" s="1085">
        <f t="shared" si="1176"/>
        <v>105</v>
      </c>
      <c r="AO2924" s="1061">
        <f t="shared" si="1162"/>
        <v>0</v>
      </c>
      <c r="AP2924" s="1061">
        <f t="shared" si="1162"/>
        <v>0</v>
      </c>
      <c r="AQ2924" s="1061">
        <f t="shared" si="1162"/>
        <v>7</v>
      </c>
      <c r="AR2924" s="1061">
        <f t="shared" si="1162"/>
        <v>0</v>
      </c>
      <c r="AS2924" s="1061">
        <f t="shared" si="1162"/>
        <v>105</v>
      </c>
      <c r="AT2924" s="850">
        <f t="shared" si="1168"/>
        <v>0</v>
      </c>
      <c r="AU2924" s="948"/>
      <c r="AV2924" s="934"/>
      <c r="AW2924" s="934"/>
      <c r="AX2924" s="935"/>
      <c r="AY2924" s="936" t="s">
        <v>29</v>
      </c>
      <c r="AZ2924" s="937">
        <f>AV2924*AX2924</f>
        <v>0</v>
      </c>
    </row>
    <row r="2925" spans="1:52" ht="13.5" customHeight="1">
      <c r="A2925" s="838">
        <f t="shared" si="1182"/>
        <v>50</v>
      </c>
      <c r="B2925" s="1046" t="s">
        <v>918</v>
      </c>
      <c r="C2925" s="844" t="s">
        <v>66</v>
      </c>
      <c r="D2925" s="907">
        <v>15</v>
      </c>
      <c r="E2925" s="1060">
        <v>15</v>
      </c>
      <c r="F2925" s="1140"/>
      <c r="G2925" s="1090"/>
      <c r="H2925" s="1077"/>
      <c r="I2925" s="1077"/>
      <c r="J2925" s="1060">
        <f>SUM(F2925:I2925)*$E2925</f>
        <v>0</v>
      </c>
      <c r="K2925" s="1061"/>
      <c r="L2925" s="1071"/>
      <c r="M2925" s="1063"/>
      <c r="N2925" s="1063"/>
      <c r="O2925" s="1060">
        <f t="shared" si="1172"/>
        <v>0</v>
      </c>
      <c r="P2925" s="1065"/>
      <c r="Q2925" s="1071"/>
      <c r="R2925" s="1062"/>
      <c r="S2925" s="1063"/>
      <c r="T2925" s="1079">
        <f t="shared" si="1180"/>
        <v>0</v>
      </c>
      <c r="U2925" s="1061">
        <f t="shared" si="1177"/>
        <v>0</v>
      </c>
      <c r="V2925" s="1061">
        <f t="shared" si="1170"/>
        <v>0</v>
      </c>
      <c r="W2925" s="1063">
        <f t="shared" si="1170"/>
        <v>0</v>
      </c>
      <c r="X2925" s="1063">
        <f t="shared" si="1170"/>
        <v>0</v>
      </c>
      <c r="Y2925" s="1060">
        <f t="shared" si="1170"/>
        <v>0</v>
      </c>
      <c r="Z2925" s="1080">
        <f t="shared" si="1167"/>
        <v>50</v>
      </c>
      <c r="AA2925" s="1126" t="str">
        <f t="shared" si="1164"/>
        <v>Cà  xanh</v>
      </c>
      <c r="AB2925" s="1082" t="str">
        <f t="shared" si="1164"/>
        <v>kg</v>
      </c>
      <c r="AC2925" s="1083">
        <f t="shared" si="1164"/>
        <v>15</v>
      </c>
      <c r="AD2925" s="1089">
        <f t="shared" si="1164"/>
        <v>15</v>
      </c>
      <c r="AE2925" s="1071">
        <f t="shared" si="1181"/>
        <v>0</v>
      </c>
      <c r="AF2925" s="1071">
        <f t="shared" si="1181"/>
        <v>0</v>
      </c>
      <c r="AG2925" s="1071">
        <f t="shared" si="1181"/>
        <v>0</v>
      </c>
      <c r="AH2925" s="1071">
        <f t="shared" si="1181"/>
        <v>0</v>
      </c>
      <c r="AI2925" s="1060">
        <f t="shared" si="1165"/>
        <v>0</v>
      </c>
      <c r="AJ2925" s="1102">
        <f t="shared" si="1174"/>
        <v>0</v>
      </c>
      <c r="AK2925" s="1102">
        <f t="shared" si="1174"/>
        <v>0</v>
      </c>
      <c r="AL2925" s="1102">
        <f t="shared" si="1174"/>
        <v>0</v>
      </c>
      <c r="AM2925" s="1102">
        <f t="shared" si="1175"/>
        <v>0</v>
      </c>
      <c r="AN2925" s="1085">
        <f t="shared" si="1176"/>
        <v>0</v>
      </c>
      <c r="AO2925" s="1061">
        <f t="shared" si="1162"/>
        <v>0</v>
      </c>
      <c r="AP2925" s="1061">
        <f t="shared" si="1162"/>
        <v>0</v>
      </c>
      <c r="AQ2925" s="1061">
        <f t="shared" si="1162"/>
        <v>0</v>
      </c>
      <c r="AR2925" s="1061">
        <f t="shared" si="1162"/>
        <v>0</v>
      </c>
      <c r="AS2925" s="1061">
        <f t="shared" si="1162"/>
        <v>0</v>
      </c>
      <c r="AT2925" s="850">
        <f t="shared" si="1168"/>
        <v>0</v>
      </c>
      <c r="AU2925" s="1480" t="s">
        <v>916</v>
      </c>
      <c r="AV2925" s="1481"/>
      <c r="AW2925" s="1481"/>
      <c r="AX2925" s="1481"/>
      <c r="AY2925" s="1147" t="str">
        <f>AY2926</f>
        <v>=</v>
      </c>
      <c r="AZ2925" s="937">
        <f ca="1">AZ2848</f>
        <v>22.199999999999591</v>
      </c>
    </row>
    <row r="2926" spans="1:52" ht="13.5" customHeight="1">
      <c r="A2926" s="838">
        <f t="shared" si="1182"/>
        <v>51</v>
      </c>
      <c r="B2926" s="1045" t="s">
        <v>64</v>
      </c>
      <c r="C2926" s="844" t="s">
        <v>66</v>
      </c>
      <c r="D2926" s="907">
        <v>13</v>
      </c>
      <c r="E2926" s="1060">
        <v>13</v>
      </c>
      <c r="F2926" s="1140"/>
      <c r="G2926" s="1086"/>
      <c r="H2926" s="1091"/>
      <c r="I2926" s="1077"/>
      <c r="J2926" s="1060">
        <f t="shared" ref="J2926:J2935" si="1183">SUM(F2926:I2926)*$E2926</f>
        <v>0</v>
      </c>
      <c r="K2926" s="1061"/>
      <c r="L2926" s="1071"/>
      <c r="M2926" s="1063"/>
      <c r="N2926" s="1063"/>
      <c r="O2926" s="1060">
        <f t="shared" si="1172"/>
        <v>0</v>
      </c>
      <c r="P2926" s="1061"/>
      <c r="Q2926" s="1061"/>
      <c r="R2926" s="1063"/>
      <c r="S2926" s="1063"/>
      <c r="T2926" s="1079">
        <f t="shared" si="1180"/>
        <v>0</v>
      </c>
      <c r="U2926" s="1061">
        <f t="shared" si="1177"/>
        <v>0</v>
      </c>
      <c r="V2926" s="1061">
        <f t="shared" si="1170"/>
        <v>0</v>
      </c>
      <c r="W2926" s="1063">
        <f t="shared" si="1170"/>
        <v>0</v>
      </c>
      <c r="X2926" s="1063">
        <f t="shared" si="1170"/>
        <v>0</v>
      </c>
      <c r="Y2926" s="1060">
        <f t="shared" si="1170"/>
        <v>0</v>
      </c>
      <c r="Z2926" s="1080">
        <f t="shared" si="1167"/>
        <v>51</v>
      </c>
      <c r="AA2926" s="1126" t="str">
        <f t="shared" si="1164"/>
        <v>Hành tây</v>
      </c>
      <c r="AB2926" s="1082" t="str">
        <f t="shared" si="1164"/>
        <v>kg</v>
      </c>
      <c r="AC2926" s="1083">
        <f t="shared" si="1164"/>
        <v>13</v>
      </c>
      <c r="AD2926" s="1089">
        <f t="shared" si="1164"/>
        <v>13</v>
      </c>
      <c r="AE2926" s="1071">
        <f t="shared" si="1181"/>
        <v>0</v>
      </c>
      <c r="AF2926" s="1071">
        <f t="shared" si="1181"/>
        <v>0</v>
      </c>
      <c r="AG2926" s="1071">
        <f t="shared" si="1181"/>
        <v>0</v>
      </c>
      <c r="AH2926" s="1071">
        <f t="shared" si="1181"/>
        <v>0</v>
      </c>
      <c r="AI2926" s="1060">
        <f t="shared" si="1165"/>
        <v>0</v>
      </c>
      <c r="AJ2926" s="1102">
        <f t="shared" si="1174"/>
        <v>0</v>
      </c>
      <c r="AK2926" s="1102">
        <f t="shared" si="1174"/>
        <v>0</v>
      </c>
      <c r="AL2926" s="1102">
        <f t="shared" si="1174"/>
        <v>0</v>
      </c>
      <c r="AM2926" s="1102">
        <f t="shared" si="1175"/>
        <v>0</v>
      </c>
      <c r="AN2926" s="1085">
        <f t="shared" si="1176"/>
        <v>0</v>
      </c>
      <c r="AO2926" s="1061">
        <f t="shared" si="1162"/>
        <v>0</v>
      </c>
      <c r="AP2926" s="1061">
        <f t="shared" si="1162"/>
        <v>0</v>
      </c>
      <c r="AQ2926" s="1061">
        <f t="shared" si="1162"/>
        <v>0</v>
      </c>
      <c r="AR2926" s="1061">
        <f t="shared" si="1162"/>
        <v>0</v>
      </c>
      <c r="AS2926" s="1061">
        <f t="shared" si="1162"/>
        <v>0</v>
      </c>
      <c r="AT2926" s="850">
        <f t="shared" si="1168"/>
        <v>0</v>
      </c>
      <c r="AU2926" s="1505" t="s">
        <v>917</v>
      </c>
      <c r="AV2926" s="1506"/>
      <c r="AW2926" s="1506"/>
      <c r="AX2926" s="1506"/>
      <c r="AY2926" s="1147" t="s">
        <v>29</v>
      </c>
      <c r="AZ2926" s="937">
        <f ca="1">SUM(AZ2915:AZ2925)</f>
        <v>155.05999999999958</v>
      </c>
    </row>
    <row r="2927" spans="1:52" ht="13.5" customHeight="1">
      <c r="A2927" s="838">
        <f t="shared" si="1182"/>
        <v>52</v>
      </c>
      <c r="B2927" s="1046" t="s">
        <v>511</v>
      </c>
      <c r="C2927" s="844" t="s">
        <v>66</v>
      </c>
      <c r="D2927" s="907">
        <v>20</v>
      </c>
      <c r="E2927" s="1060">
        <v>15</v>
      </c>
      <c r="F2927" s="1140"/>
      <c r="G2927" s="1086"/>
      <c r="H2927" s="1091"/>
      <c r="I2927" s="1077"/>
      <c r="J2927" s="1060">
        <f t="shared" si="1183"/>
        <v>0</v>
      </c>
      <c r="K2927" s="1061"/>
      <c r="L2927" s="1061"/>
      <c r="M2927" s="1063"/>
      <c r="N2927" s="1063"/>
      <c r="O2927" s="1060">
        <f t="shared" si="1172"/>
        <v>0</v>
      </c>
      <c r="P2927" s="1061"/>
      <c r="Q2927" s="1061"/>
      <c r="R2927" s="1063">
        <v>2</v>
      </c>
      <c r="S2927" s="1063"/>
      <c r="T2927" s="1079">
        <f t="shared" si="1180"/>
        <v>30</v>
      </c>
      <c r="U2927" s="1061">
        <f t="shared" si="1177"/>
        <v>0</v>
      </c>
      <c r="V2927" s="1061">
        <f t="shared" si="1170"/>
        <v>0</v>
      </c>
      <c r="W2927" s="1063">
        <f t="shared" si="1170"/>
        <v>2</v>
      </c>
      <c r="X2927" s="1063">
        <f t="shared" si="1170"/>
        <v>0</v>
      </c>
      <c r="Y2927" s="1060">
        <f t="shared" si="1170"/>
        <v>30</v>
      </c>
      <c r="Z2927" s="1080">
        <f t="shared" si="1167"/>
        <v>52</v>
      </c>
      <c r="AA2927" s="1126" t="str">
        <f t="shared" si="1164"/>
        <v>Sã</v>
      </c>
      <c r="AB2927" s="1082" t="str">
        <f t="shared" si="1164"/>
        <v>kg</v>
      </c>
      <c r="AC2927" s="1083">
        <f t="shared" si="1164"/>
        <v>20</v>
      </c>
      <c r="AD2927" s="1089">
        <f t="shared" si="1164"/>
        <v>15</v>
      </c>
      <c r="AE2927" s="1071">
        <f t="shared" si="1181"/>
        <v>0</v>
      </c>
      <c r="AF2927" s="1071">
        <f t="shared" si="1181"/>
        <v>0</v>
      </c>
      <c r="AG2927" s="1071">
        <f t="shared" si="1181"/>
        <v>0</v>
      </c>
      <c r="AH2927" s="1071">
        <f t="shared" si="1181"/>
        <v>0</v>
      </c>
      <c r="AI2927" s="1060">
        <f t="shared" si="1165"/>
        <v>0</v>
      </c>
      <c r="AJ2927" s="1102">
        <f t="shared" si="1174"/>
        <v>0</v>
      </c>
      <c r="AK2927" s="1102">
        <f t="shared" si="1174"/>
        <v>0</v>
      </c>
      <c r="AL2927" s="1102">
        <f t="shared" si="1174"/>
        <v>2</v>
      </c>
      <c r="AM2927" s="1102">
        <f t="shared" si="1175"/>
        <v>0</v>
      </c>
      <c r="AN2927" s="1085">
        <f t="shared" si="1176"/>
        <v>30</v>
      </c>
      <c r="AO2927" s="1061">
        <f t="shared" ref="AO2927:AS2935" si="1184">U2927</f>
        <v>0</v>
      </c>
      <c r="AP2927" s="1061">
        <f t="shared" si="1184"/>
        <v>0</v>
      </c>
      <c r="AQ2927" s="1061">
        <f t="shared" si="1184"/>
        <v>2</v>
      </c>
      <c r="AR2927" s="1061">
        <f t="shared" si="1184"/>
        <v>0</v>
      </c>
      <c r="AS2927" s="1061">
        <f t="shared" si="1184"/>
        <v>30</v>
      </c>
      <c r="AT2927" s="850">
        <f t="shared" si="1168"/>
        <v>10</v>
      </c>
      <c r="AU2927" s="1480" t="s">
        <v>861</v>
      </c>
      <c r="AV2927" s="1481"/>
      <c r="AW2927" s="1481"/>
      <c r="AX2927" s="1481"/>
      <c r="AY2927" s="1147" t="s">
        <v>29</v>
      </c>
      <c r="AZ2927" s="937">
        <f ca="1">SUMIF(AA2876:AR2941,"Gạo*",AO2876:AO2941)+SUMIF(AA2876:AR2941,"Gạo*",AP2876:AP2941)+SUMIF(AA2876:AR2941,"Gạo*",AQ2876:AQ2941)+SUMIF(AA2876:AR2941,"Gạo*",AR2876:AR2941)</f>
        <v>133</v>
      </c>
    </row>
    <row r="2928" spans="1:52" ht="13.5" customHeight="1">
      <c r="A2928" s="838">
        <f t="shared" si="1182"/>
        <v>53</v>
      </c>
      <c r="B2928" s="908" t="s">
        <v>895</v>
      </c>
      <c r="C2928" s="844" t="s">
        <v>66</v>
      </c>
      <c r="D2928" s="907">
        <v>8</v>
      </c>
      <c r="E2928" s="1060">
        <v>8</v>
      </c>
      <c r="F2928" s="1140"/>
      <c r="G2928" s="1086"/>
      <c r="H2928" s="1077"/>
      <c r="I2928" s="1077"/>
      <c r="J2928" s="1060">
        <f t="shared" si="1183"/>
        <v>0</v>
      </c>
      <c r="K2928" s="1061"/>
      <c r="L2928" s="1071"/>
      <c r="M2928" s="1063">
        <v>6</v>
      </c>
      <c r="N2928" s="1063"/>
      <c r="O2928" s="1060">
        <f t="shared" si="1172"/>
        <v>48</v>
      </c>
      <c r="P2928" s="1061"/>
      <c r="Q2928" s="1061"/>
      <c r="R2928" s="1063"/>
      <c r="S2928" s="1063"/>
      <c r="T2928" s="1079">
        <f t="shared" ref="T2928:T2935" si="1185">SUM(P2928:S2928)*$E2928</f>
        <v>0</v>
      </c>
      <c r="U2928" s="1061">
        <f t="shared" si="1177"/>
        <v>0</v>
      </c>
      <c r="V2928" s="1061">
        <f t="shared" si="1170"/>
        <v>0</v>
      </c>
      <c r="W2928" s="1063">
        <f t="shared" si="1170"/>
        <v>6</v>
      </c>
      <c r="X2928" s="1063">
        <f t="shared" si="1170"/>
        <v>0</v>
      </c>
      <c r="Y2928" s="1060">
        <f t="shared" si="1170"/>
        <v>48</v>
      </c>
      <c r="Z2928" s="1080">
        <f t="shared" si="1167"/>
        <v>53</v>
      </c>
      <c r="AA2928" s="1126" t="str">
        <f t="shared" si="1164"/>
        <v>Mùng bac hà</v>
      </c>
      <c r="AB2928" s="1082" t="str">
        <f t="shared" si="1164"/>
        <v>kg</v>
      </c>
      <c r="AC2928" s="1083">
        <f t="shared" si="1164"/>
        <v>8</v>
      </c>
      <c r="AD2928" s="1089">
        <f t="shared" si="1164"/>
        <v>8</v>
      </c>
      <c r="AE2928" s="1071">
        <f t="shared" si="1181"/>
        <v>0</v>
      </c>
      <c r="AF2928" s="1071">
        <f t="shared" si="1181"/>
        <v>0</v>
      </c>
      <c r="AG2928" s="1071">
        <f t="shared" si="1181"/>
        <v>0</v>
      </c>
      <c r="AH2928" s="1071">
        <f t="shared" si="1181"/>
        <v>0</v>
      </c>
      <c r="AI2928" s="1060">
        <f t="shared" si="1165"/>
        <v>0</v>
      </c>
      <c r="AJ2928" s="1102">
        <f t="shared" si="1174"/>
        <v>0</v>
      </c>
      <c r="AK2928" s="1102">
        <f t="shared" si="1174"/>
        <v>0</v>
      </c>
      <c r="AL2928" s="1102">
        <f t="shared" si="1174"/>
        <v>6</v>
      </c>
      <c r="AM2928" s="1102">
        <f t="shared" si="1175"/>
        <v>0</v>
      </c>
      <c r="AN2928" s="1085">
        <f t="shared" si="1176"/>
        <v>48</v>
      </c>
      <c r="AO2928" s="1061">
        <f t="shared" si="1184"/>
        <v>0</v>
      </c>
      <c r="AP2928" s="1061">
        <f t="shared" si="1184"/>
        <v>0</v>
      </c>
      <c r="AQ2928" s="1061">
        <f t="shared" si="1184"/>
        <v>6</v>
      </c>
      <c r="AR2928" s="1061">
        <f t="shared" si="1184"/>
        <v>0</v>
      </c>
      <c r="AS2928" s="1061">
        <f t="shared" si="1184"/>
        <v>48</v>
      </c>
      <c r="AT2928" s="850">
        <f t="shared" si="1168"/>
        <v>0</v>
      </c>
      <c r="AU2928" s="1480" t="s">
        <v>862</v>
      </c>
      <c r="AV2928" s="1481"/>
      <c r="AW2928" s="1481"/>
      <c r="AX2928" s="1481"/>
      <c r="AY2928" s="1147" t="s">
        <v>29</v>
      </c>
      <c r="AZ2928" s="1148">
        <f ca="1">AZ2849</f>
        <v>0</v>
      </c>
    </row>
    <row r="2929" spans="1:52" ht="13.5" customHeight="1">
      <c r="A2929" s="838">
        <f t="shared" si="1182"/>
        <v>54</v>
      </c>
      <c r="B2929" s="908" t="s">
        <v>512</v>
      </c>
      <c r="C2929" s="844" t="s">
        <v>66</v>
      </c>
      <c r="D2929" s="907">
        <v>20</v>
      </c>
      <c r="E2929" s="1060">
        <v>20</v>
      </c>
      <c r="F2929" s="1140"/>
      <c r="G2929" s="1120"/>
      <c r="H2929" s="1077"/>
      <c r="I2929" s="1077"/>
      <c r="J2929" s="1060">
        <f t="shared" si="1183"/>
        <v>0</v>
      </c>
      <c r="K2929" s="1061"/>
      <c r="L2929" s="1071"/>
      <c r="M2929" s="1063"/>
      <c r="N2929" s="1063"/>
      <c r="O2929" s="1060">
        <f t="shared" si="1172"/>
        <v>0</v>
      </c>
      <c r="P2929" s="1061"/>
      <c r="Q2929" s="1071"/>
      <c r="R2929" s="1063">
        <v>3</v>
      </c>
      <c r="S2929" s="1063"/>
      <c r="T2929" s="1079">
        <f t="shared" si="1185"/>
        <v>60</v>
      </c>
      <c r="U2929" s="1061">
        <f t="shared" si="1177"/>
        <v>0</v>
      </c>
      <c r="V2929" s="1061">
        <f t="shared" si="1170"/>
        <v>0</v>
      </c>
      <c r="W2929" s="1063">
        <f t="shared" si="1170"/>
        <v>3</v>
      </c>
      <c r="X2929" s="1063">
        <f t="shared" si="1170"/>
        <v>0</v>
      </c>
      <c r="Y2929" s="1060">
        <f t="shared" si="1170"/>
        <v>60</v>
      </c>
      <c r="Z2929" s="1080">
        <f t="shared" si="1167"/>
        <v>54</v>
      </c>
      <c r="AA2929" s="1126" t="str">
        <f t="shared" si="1164"/>
        <v>Riềng</v>
      </c>
      <c r="AB2929" s="1082" t="str">
        <f t="shared" si="1164"/>
        <v>kg</v>
      </c>
      <c r="AC2929" s="1083">
        <f t="shared" si="1164"/>
        <v>20</v>
      </c>
      <c r="AD2929" s="1089">
        <f t="shared" si="1164"/>
        <v>20</v>
      </c>
      <c r="AE2929" s="1071">
        <f t="shared" si="1181"/>
        <v>0</v>
      </c>
      <c r="AF2929" s="1071">
        <f t="shared" si="1181"/>
        <v>0</v>
      </c>
      <c r="AG2929" s="1071">
        <f t="shared" si="1181"/>
        <v>0</v>
      </c>
      <c r="AH2929" s="1071">
        <f t="shared" si="1181"/>
        <v>0</v>
      </c>
      <c r="AI2929" s="1060">
        <f t="shared" si="1165"/>
        <v>0</v>
      </c>
      <c r="AJ2929" s="1102">
        <f t="shared" si="1174"/>
        <v>0</v>
      </c>
      <c r="AK2929" s="1102">
        <f t="shared" si="1174"/>
        <v>0</v>
      </c>
      <c r="AL2929" s="1102">
        <f t="shared" si="1174"/>
        <v>3</v>
      </c>
      <c r="AM2929" s="1102">
        <f t="shared" si="1175"/>
        <v>0</v>
      </c>
      <c r="AN2929" s="1085">
        <f t="shared" si="1176"/>
        <v>60</v>
      </c>
      <c r="AO2929" s="1061">
        <f t="shared" si="1184"/>
        <v>0</v>
      </c>
      <c r="AP2929" s="1061">
        <f t="shared" si="1184"/>
        <v>0</v>
      </c>
      <c r="AQ2929" s="1061">
        <f t="shared" si="1184"/>
        <v>3</v>
      </c>
      <c r="AR2929" s="1061">
        <f t="shared" si="1184"/>
        <v>0</v>
      </c>
      <c r="AS2929" s="1061">
        <f t="shared" si="1184"/>
        <v>60</v>
      </c>
      <c r="AT2929" s="850">
        <f t="shared" si="1168"/>
        <v>0</v>
      </c>
      <c r="AU2929" s="1149" t="s">
        <v>863</v>
      </c>
      <c r="AV2929" s="1150"/>
      <c r="AW2929" s="1150"/>
      <c r="AX2929" s="1150"/>
      <c r="AY2929" s="1147" t="s">
        <v>29</v>
      </c>
      <c r="AZ2929" s="937">
        <f ca="1">AZ2927+AZ2928</f>
        <v>133</v>
      </c>
    </row>
    <row r="2930" spans="1:52" ht="13.5" customHeight="1">
      <c r="A2930" s="838">
        <f t="shared" si="1182"/>
        <v>55</v>
      </c>
      <c r="B2930" s="1045" t="s">
        <v>636</v>
      </c>
      <c r="C2930" s="844" t="s">
        <v>66</v>
      </c>
      <c r="D2930" s="907">
        <v>10</v>
      </c>
      <c r="E2930" s="1060">
        <v>10</v>
      </c>
      <c r="F2930" s="1140"/>
      <c r="G2930" s="1086"/>
      <c r="H2930" s="1077"/>
      <c r="I2930" s="1077"/>
      <c r="J2930" s="1060">
        <f t="shared" si="1183"/>
        <v>0</v>
      </c>
      <c r="K2930" s="1061"/>
      <c r="L2930" s="1065"/>
      <c r="M2930" s="1063">
        <v>0.5</v>
      </c>
      <c r="N2930" s="1063"/>
      <c r="O2930" s="1060">
        <f t="shared" si="1172"/>
        <v>5</v>
      </c>
      <c r="P2930" s="1061"/>
      <c r="Q2930" s="1061"/>
      <c r="R2930" s="1063">
        <v>0.5</v>
      </c>
      <c r="S2930" s="1063"/>
      <c r="T2930" s="1079">
        <f t="shared" si="1185"/>
        <v>5</v>
      </c>
      <c r="U2930" s="1061">
        <f t="shared" si="1177"/>
        <v>0</v>
      </c>
      <c r="V2930" s="1061">
        <f t="shared" si="1170"/>
        <v>0</v>
      </c>
      <c r="W2930" s="1063">
        <f t="shared" si="1170"/>
        <v>1</v>
      </c>
      <c r="X2930" s="1063">
        <f t="shared" si="1170"/>
        <v>0</v>
      </c>
      <c r="Y2930" s="1060">
        <f t="shared" si="1170"/>
        <v>10</v>
      </c>
      <c r="Z2930" s="1080">
        <f t="shared" si="1167"/>
        <v>55</v>
      </c>
      <c r="AA2930" s="1126" t="str">
        <f t="shared" si="1164"/>
        <v>Rau mùi</v>
      </c>
      <c r="AB2930" s="1082" t="str">
        <f t="shared" si="1164"/>
        <v>kg</v>
      </c>
      <c r="AC2930" s="1083">
        <f t="shared" si="1164"/>
        <v>10</v>
      </c>
      <c r="AD2930" s="1089">
        <f t="shared" si="1164"/>
        <v>10</v>
      </c>
      <c r="AE2930" s="1071">
        <f>AE2850+AJ2850-AO2850</f>
        <v>0</v>
      </c>
      <c r="AF2930" s="1071">
        <f>AF2850+AK2850-AP2850</f>
        <v>0</v>
      </c>
      <c r="AG2930" s="1071">
        <f>AG2850+AL2850-AQ2850</f>
        <v>0</v>
      </c>
      <c r="AH2930" s="1071">
        <f>AH2850+AM2850-AR2850</f>
        <v>0</v>
      </c>
      <c r="AI2930" s="1060">
        <f t="shared" si="1165"/>
        <v>0</v>
      </c>
      <c r="AJ2930" s="1102">
        <f t="shared" si="1174"/>
        <v>0</v>
      </c>
      <c r="AK2930" s="1102">
        <f t="shared" si="1174"/>
        <v>0</v>
      </c>
      <c r="AL2930" s="1102">
        <f t="shared" si="1174"/>
        <v>1</v>
      </c>
      <c r="AM2930" s="1102">
        <f t="shared" si="1175"/>
        <v>0</v>
      </c>
      <c r="AN2930" s="1085">
        <f t="shared" si="1176"/>
        <v>10</v>
      </c>
      <c r="AO2930" s="1061">
        <f t="shared" si="1184"/>
        <v>0</v>
      </c>
      <c r="AP2930" s="1061">
        <f t="shared" si="1184"/>
        <v>0</v>
      </c>
      <c r="AQ2930" s="1061">
        <f t="shared" si="1184"/>
        <v>1</v>
      </c>
      <c r="AR2930" s="1061">
        <f t="shared" si="1184"/>
        <v>0</v>
      </c>
      <c r="AS2930" s="1061">
        <f t="shared" si="1184"/>
        <v>10</v>
      </c>
      <c r="AT2930" s="850">
        <f t="shared" si="1168"/>
        <v>0</v>
      </c>
      <c r="AU2930" s="1480" t="s">
        <v>864</v>
      </c>
      <c r="AV2930" s="1481"/>
      <c r="AW2930" s="1481"/>
      <c r="AX2930" s="1481"/>
      <c r="AY2930" s="1147" t="s">
        <v>29</v>
      </c>
      <c r="AZ2930" s="937">
        <f ca="1">IF(AZ2926-AZ2929&gt;0,AZ2926-AZ2929,0)</f>
        <v>22.059999999999576</v>
      </c>
    </row>
    <row r="2931" spans="1:52" ht="13.5" customHeight="1">
      <c r="A2931" s="838" t="str">
        <f t="shared" si="1182"/>
        <v/>
      </c>
      <c r="B2931" s="906"/>
      <c r="C2931" s="844"/>
      <c r="D2931" s="907"/>
      <c r="E2931" s="1060"/>
      <c r="F2931" s="1140"/>
      <c r="G2931" s="1086"/>
      <c r="H2931" s="1077"/>
      <c r="I2931" s="1077"/>
      <c r="J2931" s="1060">
        <f t="shared" si="1183"/>
        <v>0</v>
      </c>
      <c r="K2931" s="1061"/>
      <c r="L2931" s="1061"/>
      <c r="M2931" s="1063"/>
      <c r="N2931" s="1063"/>
      <c r="O2931" s="1060">
        <f t="shared" si="1172"/>
        <v>0</v>
      </c>
      <c r="P2931" s="1061"/>
      <c r="Q2931" s="1061"/>
      <c r="R2931" s="1063"/>
      <c r="S2931" s="1063"/>
      <c r="T2931" s="1079">
        <f t="shared" si="1185"/>
        <v>0</v>
      </c>
      <c r="U2931" s="1061">
        <f t="shared" si="1177"/>
        <v>0</v>
      </c>
      <c r="V2931" s="1061">
        <f t="shared" si="1170"/>
        <v>0</v>
      </c>
      <c r="W2931" s="1063">
        <f t="shared" si="1170"/>
        <v>0</v>
      </c>
      <c r="X2931" s="1063">
        <f t="shared" si="1170"/>
        <v>0</v>
      </c>
      <c r="Y2931" s="1060">
        <f t="shared" si="1170"/>
        <v>0</v>
      </c>
      <c r="Z2931" s="1080" t="str">
        <f t="shared" si="1167"/>
        <v/>
      </c>
      <c r="AA2931" s="1126">
        <f t="shared" si="1164"/>
        <v>0</v>
      </c>
      <c r="AB2931" s="1082">
        <f t="shared" si="1164"/>
        <v>0</v>
      </c>
      <c r="AC2931" s="1083">
        <f t="shared" si="1164"/>
        <v>0</v>
      </c>
      <c r="AD2931" s="1089">
        <f t="shared" si="1164"/>
        <v>0</v>
      </c>
      <c r="AE2931" s="1071">
        <f t="shared" ref="AE2931:AH2935" si="1186">AE2852+AJ2852-AO2852</f>
        <v>0</v>
      </c>
      <c r="AF2931" s="1071">
        <f t="shared" si="1186"/>
        <v>0</v>
      </c>
      <c r="AG2931" s="1071">
        <f t="shared" si="1186"/>
        <v>0</v>
      </c>
      <c r="AH2931" s="1071">
        <f t="shared" si="1186"/>
        <v>0</v>
      </c>
      <c r="AI2931" s="1060">
        <f t="shared" si="1165"/>
        <v>0</v>
      </c>
      <c r="AJ2931" s="1102">
        <f t="shared" si="1174"/>
        <v>0</v>
      </c>
      <c r="AK2931" s="1102">
        <f t="shared" si="1174"/>
        <v>0</v>
      </c>
      <c r="AL2931" s="1102">
        <f t="shared" si="1174"/>
        <v>0</v>
      </c>
      <c r="AM2931" s="1102">
        <f t="shared" si="1175"/>
        <v>0</v>
      </c>
      <c r="AN2931" s="1085">
        <f t="shared" si="1176"/>
        <v>0</v>
      </c>
      <c r="AO2931" s="1061">
        <f t="shared" si="1184"/>
        <v>0</v>
      </c>
      <c r="AP2931" s="1061">
        <f t="shared" si="1184"/>
        <v>0</v>
      </c>
      <c r="AQ2931" s="1061">
        <f t="shared" si="1184"/>
        <v>0</v>
      </c>
      <c r="AR2931" s="1061">
        <f t="shared" si="1184"/>
        <v>0</v>
      </c>
      <c r="AS2931" s="1061">
        <f t="shared" si="1184"/>
        <v>0</v>
      </c>
      <c r="AT2931" s="850" t="str">
        <f t="shared" si="1168"/>
        <v/>
      </c>
      <c r="AU2931" s="1482" t="s">
        <v>797</v>
      </c>
      <c r="AV2931" s="1483"/>
      <c r="AW2931" s="1483"/>
      <c r="AX2931" s="1483"/>
      <c r="AY2931" s="894" t="s">
        <v>29</v>
      </c>
      <c r="AZ2931" s="1151">
        <f ca="1">IF(AZ2926-AZ2929&lt;0,AZ2929-AZ2926,0)</f>
        <v>0</v>
      </c>
    </row>
    <row r="2932" spans="1:52" ht="13.5" customHeight="1">
      <c r="A2932" s="838" t="str">
        <f t="shared" si="1182"/>
        <v/>
      </c>
      <c r="B2932" s="906"/>
      <c r="C2932" s="844"/>
      <c r="D2932" s="907"/>
      <c r="E2932" s="1060"/>
      <c r="F2932" s="1140"/>
      <c r="G2932" s="1086"/>
      <c r="H2932" s="1077"/>
      <c r="I2932" s="1077"/>
      <c r="J2932" s="1060">
        <f t="shared" si="1183"/>
        <v>0</v>
      </c>
      <c r="K2932" s="1061"/>
      <c r="L2932" s="1061"/>
      <c r="M2932" s="1063"/>
      <c r="N2932" s="1063"/>
      <c r="O2932" s="1060">
        <f t="shared" si="1172"/>
        <v>0</v>
      </c>
      <c r="P2932" s="1061"/>
      <c r="Q2932" s="1061"/>
      <c r="R2932" s="1063"/>
      <c r="S2932" s="1063"/>
      <c r="T2932" s="1079">
        <f t="shared" si="1185"/>
        <v>0</v>
      </c>
      <c r="U2932" s="1061">
        <f t="shared" si="1177"/>
        <v>0</v>
      </c>
      <c r="V2932" s="1061">
        <f t="shared" si="1170"/>
        <v>0</v>
      </c>
      <c r="W2932" s="1063">
        <f t="shared" si="1170"/>
        <v>0</v>
      </c>
      <c r="X2932" s="1063">
        <f t="shared" si="1170"/>
        <v>0</v>
      </c>
      <c r="Y2932" s="1060">
        <f t="shared" si="1170"/>
        <v>0</v>
      </c>
      <c r="Z2932" s="1080" t="str">
        <f t="shared" si="1167"/>
        <v/>
      </c>
      <c r="AA2932" s="1126">
        <f t="shared" si="1164"/>
        <v>0</v>
      </c>
      <c r="AB2932" s="1082">
        <f t="shared" si="1164"/>
        <v>0</v>
      </c>
      <c r="AC2932" s="1083">
        <f t="shared" si="1164"/>
        <v>0</v>
      </c>
      <c r="AD2932" s="1089">
        <f t="shared" si="1164"/>
        <v>0</v>
      </c>
      <c r="AE2932" s="1071">
        <f t="shared" si="1186"/>
        <v>0</v>
      </c>
      <c r="AF2932" s="1071">
        <f t="shared" si="1186"/>
        <v>0</v>
      </c>
      <c r="AG2932" s="1071">
        <f t="shared" si="1186"/>
        <v>0</v>
      </c>
      <c r="AH2932" s="1071">
        <f t="shared" si="1186"/>
        <v>0</v>
      </c>
      <c r="AI2932" s="1060">
        <f t="shared" si="1165"/>
        <v>0</v>
      </c>
      <c r="AJ2932" s="1102">
        <f t="shared" si="1174"/>
        <v>0</v>
      </c>
      <c r="AK2932" s="1102">
        <f t="shared" si="1174"/>
        <v>0</v>
      </c>
      <c r="AL2932" s="1102">
        <f t="shared" si="1174"/>
        <v>0</v>
      </c>
      <c r="AM2932" s="1102">
        <f t="shared" si="1175"/>
        <v>0</v>
      </c>
      <c r="AN2932" s="1085">
        <f t="shared" si="1176"/>
        <v>0</v>
      </c>
      <c r="AO2932" s="1061">
        <f t="shared" si="1184"/>
        <v>0</v>
      </c>
      <c r="AP2932" s="1061">
        <f t="shared" si="1184"/>
        <v>0</v>
      </c>
      <c r="AQ2932" s="1061">
        <f t="shared" si="1184"/>
        <v>0</v>
      </c>
      <c r="AR2932" s="1061">
        <f t="shared" si="1184"/>
        <v>0</v>
      </c>
      <c r="AS2932" s="1061">
        <f t="shared" si="1184"/>
        <v>0</v>
      </c>
      <c r="AT2932" s="850" t="str">
        <f t="shared" si="1168"/>
        <v/>
      </c>
      <c r="AU2932" s="893"/>
      <c r="AV2932" s="894"/>
      <c r="AW2932" s="894"/>
      <c r="AX2932" s="894"/>
      <c r="AY2932" s="894"/>
      <c r="AZ2932" s="918"/>
    </row>
    <row r="2933" spans="1:52" ht="13.5" customHeight="1">
      <c r="A2933" s="838" t="str">
        <f t="shared" si="1182"/>
        <v/>
      </c>
      <c r="B2933" s="906"/>
      <c r="C2933" s="844"/>
      <c r="D2933" s="907"/>
      <c r="E2933" s="1060"/>
      <c r="F2933" s="1140"/>
      <c r="G2933" s="1086"/>
      <c r="H2933" s="1077"/>
      <c r="I2933" s="1077"/>
      <c r="J2933" s="1060">
        <f t="shared" si="1183"/>
        <v>0</v>
      </c>
      <c r="K2933" s="1061"/>
      <c r="L2933" s="1061"/>
      <c r="M2933" s="1063"/>
      <c r="N2933" s="1063"/>
      <c r="O2933" s="1060">
        <f t="shared" si="1172"/>
        <v>0</v>
      </c>
      <c r="P2933" s="1061"/>
      <c r="Q2933" s="1061"/>
      <c r="R2933" s="1063"/>
      <c r="S2933" s="1063"/>
      <c r="T2933" s="1079">
        <f t="shared" si="1185"/>
        <v>0</v>
      </c>
      <c r="U2933" s="1061">
        <f t="shared" si="1177"/>
        <v>0</v>
      </c>
      <c r="V2933" s="1061">
        <f t="shared" si="1170"/>
        <v>0</v>
      </c>
      <c r="W2933" s="1063">
        <v>0</v>
      </c>
      <c r="X2933" s="1063">
        <f t="shared" si="1170"/>
        <v>0</v>
      </c>
      <c r="Y2933" s="1060">
        <f t="shared" si="1170"/>
        <v>0</v>
      </c>
      <c r="Z2933" s="1080" t="str">
        <f t="shared" si="1167"/>
        <v/>
      </c>
      <c r="AA2933" s="1126">
        <f t="shared" si="1164"/>
        <v>0</v>
      </c>
      <c r="AB2933" s="1082">
        <f t="shared" si="1164"/>
        <v>0</v>
      </c>
      <c r="AC2933" s="1083">
        <f t="shared" si="1164"/>
        <v>0</v>
      </c>
      <c r="AD2933" s="1089">
        <f t="shared" si="1164"/>
        <v>0</v>
      </c>
      <c r="AE2933" s="1071">
        <f t="shared" si="1186"/>
        <v>0</v>
      </c>
      <c r="AF2933" s="1071">
        <f t="shared" si="1186"/>
        <v>0</v>
      </c>
      <c r="AG2933" s="1071">
        <f t="shared" si="1186"/>
        <v>0</v>
      </c>
      <c r="AH2933" s="1071">
        <f t="shared" si="1186"/>
        <v>0</v>
      </c>
      <c r="AI2933" s="1060">
        <f t="shared" si="1165"/>
        <v>0</v>
      </c>
      <c r="AJ2933" s="1102">
        <f t="shared" si="1174"/>
        <v>0</v>
      </c>
      <c r="AK2933" s="1102">
        <f t="shared" si="1174"/>
        <v>0</v>
      </c>
      <c r="AL2933" s="1102">
        <f t="shared" si="1174"/>
        <v>0</v>
      </c>
      <c r="AM2933" s="1102">
        <f t="shared" si="1175"/>
        <v>0</v>
      </c>
      <c r="AN2933" s="1085">
        <f t="shared" si="1176"/>
        <v>0</v>
      </c>
      <c r="AO2933" s="1061">
        <f t="shared" si="1184"/>
        <v>0</v>
      </c>
      <c r="AP2933" s="1061">
        <f t="shared" si="1184"/>
        <v>0</v>
      </c>
      <c r="AQ2933" s="1061">
        <f t="shared" si="1184"/>
        <v>0</v>
      </c>
      <c r="AR2933" s="1061">
        <f t="shared" si="1184"/>
        <v>0</v>
      </c>
      <c r="AS2933" s="1061">
        <f t="shared" si="1184"/>
        <v>0</v>
      </c>
      <c r="AT2933" s="850" t="str">
        <f t="shared" si="1168"/>
        <v/>
      </c>
      <c r="AU2933" s="893"/>
      <c r="AV2933" s="894"/>
      <c r="AW2933" s="894"/>
      <c r="AX2933" s="894"/>
      <c r="AY2933" s="894"/>
      <c r="AZ2933" s="918"/>
    </row>
    <row r="2934" spans="1:52" ht="13.5" customHeight="1">
      <c r="A2934" s="838" t="str">
        <f t="shared" si="1182"/>
        <v/>
      </c>
      <c r="B2934" s="906"/>
      <c r="C2934" s="844"/>
      <c r="D2934" s="907"/>
      <c r="E2934" s="1060"/>
      <c r="F2934" s="1140"/>
      <c r="G2934" s="1086"/>
      <c r="H2934" s="1077"/>
      <c r="I2934" s="1077"/>
      <c r="J2934" s="1060">
        <f t="shared" si="1183"/>
        <v>0</v>
      </c>
      <c r="K2934" s="1061"/>
      <c r="L2934" s="1061"/>
      <c r="M2934" s="1063"/>
      <c r="N2934" s="1063"/>
      <c r="O2934" s="1060">
        <f t="shared" si="1172"/>
        <v>0</v>
      </c>
      <c r="P2934" s="1061"/>
      <c r="Q2934" s="1061"/>
      <c r="R2934" s="1063"/>
      <c r="S2934" s="1063"/>
      <c r="T2934" s="1079">
        <f t="shared" si="1185"/>
        <v>0</v>
      </c>
      <c r="U2934" s="1061">
        <f t="shared" si="1177"/>
        <v>0</v>
      </c>
      <c r="V2934" s="1061">
        <f t="shared" si="1170"/>
        <v>0</v>
      </c>
      <c r="W2934" s="1063">
        <f>SUM(H2934,M2934,R2934)</f>
        <v>0</v>
      </c>
      <c r="X2934" s="1063">
        <f t="shared" si="1170"/>
        <v>0</v>
      </c>
      <c r="Y2934" s="1060">
        <f t="shared" si="1170"/>
        <v>0</v>
      </c>
      <c r="Z2934" s="1080" t="str">
        <f t="shared" si="1167"/>
        <v/>
      </c>
      <c r="AA2934" s="1126">
        <f t="shared" si="1164"/>
        <v>0</v>
      </c>
      <c r="AB2934" s="1082">
        <f t="shared" si="1164"/>
        <v>0</v>
      </c>
      <c r="AC2934" s="1083">
        <f t="shared" si="1164"/>
        <v>0</v>
      </c>
      <c r="AD2934" s="1089">
        <f t="shared" si="1164"/>
        <v>0</v>
      </c>
      <c r="AE2934" s="1071">
        <f t="shared" si="1186"/>
        <v>0</v>
      </c>
      <c r="AF2934" s="1071">
        <f t="shared" si="1186"/>
        <v>0</v>
      </c>
      <c r="AG2934" s="1071">
        <f t="shared" si="1186"/>
        <v>0</v>
      </c>
      <c r="AH2934" s="1071">
        <f t="shared" si="1186"/>
        <v>0</v>
      </c>
      <c r="AI2934" s="1060">
        <f t="shared" si="1165"/>
        <v>0</v>
      </c>
      <c r="AJ2934" s="1102">
        <f t="shared" si="1174"/>
        <v>0</v>
      </c>
      <c r="AK2934" s="1102">
        <f t="shared" si="1174"/>
        <v>0</v>
      </c>
      <c r="AL2934" s="1102">
        <f t="shared" si="1174"/>
        <v>0</v>
      </c>
      <c r="AM2934" s="1102">
        <f t="shared" si="1175"/>
        <v>0</v>
      </c>
      <c r="AN2934" s="1085">
        <f t="shared" si="1176"/>
        <v>0</v>
      </c>
      <c r="AO2934" s="1061">
        <f t="shared" si="1184"/>
        <v>0</v>
      </c>
      <c r="AP2934" s="1061">
        <f t="shared" si="1184"/>
        <v>0</v>
      </c>
      <c r="AQ2934" s="1061">
        <f t="shared" si="1184"/>
        <v>0</v>
      </c>
      <c r="AR2934" s="1061">
        <f t="shared" si="1184"/>
        <v>0</v>
      </c>
      <c r="AS2934" s="1061">
        <f t="shared" si="1184"/>
        <v>0</v>
      </c>
      <c r="AT2934" s="850" t="str">
        <f t="shared" si="1168"/>
        <v/>
      </c>
      <c r="AU2934" s="893"/>
      <c r="AV2934" s="894"/>
      <c r="AW2934" s="894"/>
      <c r="AX2934" s="894"/>
      <c r="AY2934" s="894"/>
      <c r="AZ2934" s="918"/>
    </row>
    <row r="2935" spans="1:52" ht="13.5" customHeight="1">
      <c r="A2935" s="838" t="str">
        <f t="shared" si="1182"/>
        <v/>
      </c>
      <c r="B2935" s="906"/>
      <c r="C2935" s="844"/>
      <c r="D2935" s="907"/>
      <c r="E2935" s="1060"/>
      <c r="F2935" s="1140"/>
      <c r="G2935" s="1086"/>
      <c r="H2935" s="1077"/>
      <c r="I2935" s="1077"/>
      <c r="J2935" s="1060">
        <f t="shared" si="1183"/>
        <v>0</v>
      </c>
      <c r="K2935" s="1061"/>
      <c r="L2935" s="1061"/>
      <c r="M2935" s="1063"/>
      <c r="N2935" s="1063"/>
      <c r="O2935" s="1060">
        <f t="shared" si="1172"/>
        <v>0</v>
      </c>
      <c r="P2935" s="1061"/>
      <c r="Q2935" s="1061"/>
      <c r="R2935" s="1063"/>
      <c r="S2935" s="1063"/>
      <c r="T2935" s="1079">
        <f t="shared" si="1185"/>
        <v>0</v>
      </c>
      <c r="U2935" s="1061">
        <f t="shared" si="1177"/>
        <v>0</v>
      </c>
      <c r="V2935" s="1061">
        <f>SUM(G2935,L2935,Q2935)</f>
        <v>0</v>
      </c>
      <c r="W2935" s="1063">
        <f>SUM(H2935,M2935,R2935)</f>
        <v>0</v>
      </c>
      <c r="X2935" s="1063">
        <f>SUM(I2935,N2935,S2935)</f>
        <v>0</v>
      </c>
      <c r="Y2935" s="1060">
        <f>SUM(J2935,O2935,T2935)</f>
        <v>0</v>
      </c>
      <c r="Z2935" s="1080" t="str">
        <f t="shared" si="1167"/>
        <v/>
      </c>
      <c r="AA2935" s="1126">
        <f t="shared" si="1164"/>
        <v>0</v>
      </c>
      <c r="AB2935" s="1082">
        <f t="shared" si="1164"/>
        <v>0</v>
      </c>
      <c r="AC2935" s="1083">
        <f t="shared" si="1164"/>
        <v>0</v>
      </c>
      <c r="AD2935" s="1089">
        <f t="shared" si="1164"/>
        <v>0</v>
      </c>
      <c r="AE2935" s="1071">
        <f t="shared" si="1186"/>
        <v>0</v>
      </c>
      <c r="AF2935" s="1071">
        <f t="shared" si="1186"/>
        <v>0</v>
      </c>
      <c r="AG2935" s="1071">
        <f t="shared" si="1186"/>
        <v>0</v>
      </c>
      <c r="AH2935" s="1071">
        <f t="shared" si="1186"/>
        <v>0</v>
      </c>
      <c r="AI2935" s="1060">
        <f t="shared" si="1165"/>
        <v>0</v>
      </c>
      <c r="AJ2935" s="1102">
        <f t="shared" si="1174"/>
        <v>0</v>
      </c>
      <c r="AK2935" s="1102">
        <f t="shared" si="1174"/>
        <v>0</v>
      </c>
      <c r="AL2935" s="1102">
        <f t="shared" si="1174"/>
        <v>0</v>
      </c>
      <c r="AM2935" s="1102">
        <f t="shared" si="1175"/>
        <v>0</v>
      </c>
      <c r="AN2935" s="1085">
        <f t="shared" si="1176"/>
        <v>0</v>
      </c>
      <c r="AO2935" s="1061">
        <f t="shared" si="1184"/>
        <v>0</v>
      </c>
      <c r="AP2935" s="1061">
        <f t="shared" si="1184"/>
        <v>0</v>
      </c>
      <c r="AQ2935" s="1061">
        <f t="shared" si="1184"/>
        <v>0</v>
      </c>
      <c r="AR2935" s="1061">
        <f t="shared" si="1184"/>
        <v>0</v>
      </c>
      <c r="AS2935" s="1061">
        <f t="shared" si="1184"/>
        <v>0</v>
      </c>
      <c r="AT2935" s="850" t="str">
        <f t="shared" si="1168"/>
        <v/>
      </c>
      <c r="AU2935" s="893"/>
      <c r="AV2935" s="894"/>
      <c r="AW2935" s="894"/>
      <c r="AX2935" s="894"/>
      <c r="AY2935" s="894"/>
      <c r="AZ2935" s="918"/>
    </row>
    <row r="2936" spans="1:52" ht="13.5" customHeight="1">
      <c r="A2936" s="838"/>
      <c r="B2936" s="906"/>
      <c r="C2936" s="844"/>
      <c r="D2936" s="907"/>
      <c r="E2936" s="1060"/>
      <c r="F2936" s="1140"/>
      <c r="G2936" s="1086"/>
      <c r="H2936" s="1077"/>
      <c r="I2936" s="1077"/>
      <c r="J2936" s="1060"/>
      <c r="K2936" s="1061"/>
      <c r="L2936" s="1061"/>
      <c r="M2936" s="1063"/>
      <c r="N2936" s="1063"/>
      <c r="O2936" s="1060"/>
      <c r="P2936" s="1061"/>
      <c r="Q2936" s="1061"/>
      <c r="R2936" s="1063"/>
      <c r="S2936" s="1063"/>
      <c r="T2936" s="1079"/>
      <c r="U2936" s="1061"/>
      <c r="V2936" s="1061"/>
      <c r="W2936" s="1063"/>
      <c r="X2936" s="1063"/>
      <c r="Y2936" s="1060"/>
      <c r="Z2936" s="1080"/>
      <c r="AA2936" s="1126"/>
      <c r="AB2936" s="1082"/>
      <c r="AC2936" s="1083"/>
      <c r="AD2936" s="1089"/>
      <c r="AE2936" s="1071"/>
      <c r="AF2936" s="1071"/>
      <c r="AG2936" s="1071"/>
      <c r="AH2936" s="1071"/>
      <c r="AI2936" s="1060"/>
      <c r="AJ2936" s="1102"/>
      <c r="AK2936" s="1102"/>
      <c r="AL2936" s="1102"/>
      <c r="AM2936" s="1102"/>
      <c r="AN2936" s="1085"/>
      <c r="AO2936" s="1061"/>
      <c r="AP2936" s="1061"/>
      <c r="AQ2936" s="1061"/>
      <c r="AR2936" s="1061"/>
      <c r="AS2936" s="1061"/>
      <c r="AT2936" s="850"/>
      <c r="AU2936" s="893"/>
      <c r="AV2936" s="894"/>
      <c r="AW2936" s="894"/>
      <c r="AX2936" s="894"/>
      <c r="AY2936" s="894"/>
      <c r="AZ2936" s="918"/>
    </row>
    <row r="2937" spans="1:52" ht="13.5" customHeight="1">
      <c r="A2937" s="838"/>
      <c r="B2937" s="906"/>
      <c r="C2937" s="844"/>
      <c r="D2937" s="907"/>
      <c r="E2937" s="1060"/>
      <c r="F2937" s="1140"/>
      <c r="G2937" s="1086"/>
      <c r="H2937" s="1077"/>
      <c r="I2937" s="1077"/>
      <c r="J2937" s="1060"/>
      <c r="K2937" s="1061"/>
      <c r="L2937" s="1061"/>
      <c r="M2937" s="1063"/>
      <c r="N2937" s="1063"/>
      <c r="O2937" s="1060"/>
      <c r="P2937" s="1061"/>
      <c r="Q2937" s="1061"/>
      <c r="R2937" s="1063"/>
      <c r="S2937" s="1063"/>
      <c r="T2937" s="1079"/>
      <c r="U2937" s="1061"/>
      <c r="V2937" s="1061"/>
      <c r="W2937" s="1063"/>
      <c r="X2937" s="1063"/>
      <c r="Y2937" s="1060"/>
      <c r="Z2937" s="1080"/>
      <c r="AA2937" s="1126"/>
      <c r="AB2937" s="1082"/>
      <c r="AC2937" s="1083"/>
      <c r="AD2937" s="1089"/>
      <c r="AE2937" s="1071"/>
      <c r="AF2937" s="1071"/>
      <c r="AG2937" s="1071"/>
      <c r="AH2937" s="1071"/>
      <c r="AI2937" s="1060"/>
      <c r="AJ2937" s="1102"/>
      <c r="AK2937" s="1102"/>
      <c r="AL2937" s="1102"/>
      <c r="AM2937" s="1102"/>
      <c r="AN2937" s="1085"/>
      <c r="AO2937" s="1061"/>
      <c r="AP2937" s="1061"/>
      <c r="AQ2937" s="1061"/>
      <c r="AR2937" s="1061"/>
      <c r="AS2937" s="1061"/>
      <c r="AT2937" s="850"/>
      <c r="AU2937" s="893"/>
      <c r="AV2937" s="894"/>
      <c r="AW2937" s="894"/>
      <c r="AX2937" s="894"/>
      <c r="AY2937" s="894"/>
      <c r="AZ2937" s="918"/>
    </row>
    <row r="2938" spans="1:52" ht="13.5" customHeight="1">
      <c r="A2938" s="838"/>
      <c r="B2938" s="906"/>
      <c r="C2938" s="844"/>
      <c r="D2938" s="907"/>
      <c r="E2938" s="1060"/>
      <c r="F2938" s="1140"/>
      <c r="G2938" s="1086"/>
      <c r="H2938" s="1077"/>
      <c r="I2938" s="1077"/>
      <c r="J2938" s="1060"/>
      <c r="K2938" s="1061"/>
      <c r="L2938" s="1061"/>
      <c r="M2938" s="1063"/>
      <c r="N2938" s="1063"/>
      <c r="O2938" s="1060"/>
      <c r="P2938" s="1061"/>
      <c r="Q2938" s="1061"/>
      <c r="R2938" s="1063"/>
      <c r="S2938" s="1063"/>
      <c r="T2938" s="1079"/>
      <c r="U2938" s="1061"/>
      <c r="V2938" s="1061"/>
      <c r="W2938" s="1063"/>
      <c r="X2938" s="1063"/>
      <c r="Y2938" s="1060"/>
      <c r="Z2938" s="1080"/>
      <c r="AA2938" s="1126"/>
      <c r="AB2938" s="1082"/>
      <c r="AC2938" s="1083"/>
      <c r="AD2938" s="1089"/>
      <c r="AE2938" s="1071"/>
      <c r="AF2938" s="1071"/>
      <c r="AG2938" s="1071"/>
      <c r="AH2938" s="1071"/>
      <c r="AI2938" s="1060"/>
      <c r="AJ2938" s="1102"/>
      <c r="AK2938" s="1102"/>
      <c r="AL2938" s="1102"/>
      <c r="AM2938" s="1102"/>
      <c r="AN2938" s="1085"/>
      <c r="AO2938" s="1061"/>
      <c r="AP2938" s="1061"/>
      <c r="AQ2938" s="1061"/>
      <c r="AR2938" s="1061"/>
      <c r="AS2938" s="1061"/>
      <c r="AT2938" s="850"/>
      <c r="AU2938" s="893"/>
      <c r="AV2938" s="894"/>
      <c r="AW2938" s="894"/>
      <c r="AX2938" s="894"/>
      <c r="AY2938" s="894"/>
      <c r="AZ2938" s="918"/>
    </row>
    <row r="2939" spans="1:52" ht="13.5" customHeight="1">
      <c r="A2939" s="838" t="str">
        <f>IF(B2939&lt;&gt;"",MAX($A2934:$A2935)+1,"")</f>
        <v/>
      </c>
      <c r="B2939" s="951"/>
      <c r="C2939" s="952"/>
      <c r="D2939" s="1159"/>
      <c r="E2939" s="1060"/>
      <c r="F2939" s="1140"/>
      <c r="G2939" s="1086"/>
      <c r="H2939" s="1077"/>
      <c r="I2939" s="1077"/>
      <c r="J2939" s="1060">
        <f>SUM(F2939:I2939)*$E2939</f>
        <v>0</v>
      </c>
      <c r="K2939" s="1061"/>
      <c r="L2939" s="1061"/>
      <c r="M2939" s="1063"/>
      <c r="N2939" s="1063"/>
      <c r="O2939" s="1060">
        <f>SUM(K2939:N2939)*$E2939</f>
        <v>0</v>
      </c>
      <c r="P2939" s="1061"/>
      <c r="Q2939" s="1061"/>
      <c r="R2939" s="1063"/>
      <c r="S2939" s="1063"/>
      <c r="T2939" s="1079">
        <f>SUM(P2939:S2939)*$E2939</f>
        <v>0</v>
      </c>
      <c r="U2939" s="1061">
        <f t="shared" ref="U2939:Y2941" si="1187">SUM(F2939,K2939,P2939)</f>
        <v>0</v>
      </c>
      <c r="V2939" s="1061">
        <f t="shared" si="1187"/>
        <v>0</v>
      </c>
      <c r="W2939" s="1063">
        <f t="shared" si="1187"/>
        <v>0</v>
      </c>
      <c r="X2939" s="1063">
        <f t="shared" si="1187"/>
        <v>0</v>
      </c>
      <c r="Y2939" s="1060">
        <f t="shared" si="1187"/>
        <v>0</v>
      </c>
      <c r="Z2939" s="1080" t="str">
        <f t="shared" ref="Z2939:AD2941" si="1188">A2939</f>
        <v/>
      </c>
      <c r="AA2939" s="1126">
        <f t="shared" si="1188"/>
        <v>0</v>
      </c>
      <c r="AB2939" s="1082">
        <f t="shared" si="1188"/>
        <v>0</v>
      </c>
      <c r="AC2939" s="1083">
        <f t="shared" si="1188"/>
        <v>0</v>
      </c>
      <c r="AD2939" s="1089">
        <f t="shared" si="1188"/>
        <v>0</v>
      </c>
      <c r="AE2939" s="1071">
        <f t="shared" ref="AE2939:AH2941" si="1189">AE2857+AJ2857-AO2857</f>
        <v>0</v>
      </c>
      <c r="AF2939" s="1071">
        <f t="shared" si="1189"/>
        <v>0</v>
      </c>
      <c r="AG2939" s="1071">
        <f t="shared" si="1189"/>
        <v>0</v>
      </c>
      <c r="AH2939" s="1071">
        <f t="shared" si="1189"/>
        <v>0</v>
      </c>
      <c r="AI2939" s="1060">
        <f>SUM(AE2939:AH2939)*$E2939</f>
        <v>0</v>
      </c>
      <c r="AJ2939" s="1102">
        <f t="shared" ref="AJ2939:AM2941" si="1190">U2939</f>
        <v>0</v>
      </c>
      <c r="AK2939" s="1102">
        <f t="shared" si="1190"/>
        <v>0</v>
      </c>
      <c r="AL2939" s="1102">
        <f t="shared" si="1190"/>
        <v>0</v>
      </c>
      <c r="AM2939" s="1102">
        <f t="shared" si="1190"/>
        <v>0</v>
      </c>
      <c r="AN2939" s="1085">
        <f>SUM(AJ2939:AM2939)*$E2939</f>
        <v>0</v>
      </c>
      <c r="AO2939" s="1061">
        <f t="shared" ref="AO2939:AS2941" si="1191">U2939</f>
        <v>0</v>
      </c>
      <c r="AP2939" s="1061">
        <f t="shared" si="1191"/>
        <v>0</v>
      </c>
      <c r="AQ2939" s="1061">
        <f t="shared" si="1191"/>
        <v>0</v>
      </c>
      <c r="AR2939" s="1061">
        <f t="shared" si="1191"/>
        <v>0</v>
      </c>
      <c r="AS2939" s="1061">
        <f t="shared" si="1191"/>
        <v>0</v>
      </c>
      <c r="AT2939" s="850" t="str">
        <f>IF(AC2939&lt;&gt;0,SUM(AO2939:AR2939)*$AC2939-SUM(AO2939:AR2939)*$AD2939,"")</f>
        <v/>
      </c>
      <c r="AU2939" s="893"/>
      <c r="AV2939" s="894"/>
      <c r="AW2939" s="894"/>
      <c r="AX2939" s="894"/>
      <c r="AY2939" s="894"/>
      <c r="AZ2939" s="954"/>
    </row>
    <row r="2940" spans="1:52" ht="13.5" customHeight="1">
      <c r="A2940" s="838" t="str">
        <f>IF(B2940&lt;&gt;"",MAX($A2935:$A2939)+1,"")</f>
        <v/>
      </c>
      <c r="B2940" s="951"/>
      <c r="C2940" s="952"/>
      <c r="D2940" s="1159"/>
      <c r="E2940" s="1060"/>
      <c r="F2940" s="1140"/>
      <c r="G2940" s="1086"/>
      <c r="H2940" s="1077"/>
      <c r="I2940" s="1077"/>
      <c r="J2940" s="1060">
        <f>SUM(F2940:I2940)*$E2940</f>
        <v>0</v>
      </c>
      <c r="K2940" s="1061"/>
      <c r="L2940" s="1061"/>
      <c r="M2940" s="1063"/>
      <c r="N2940" s="1063"/>
      <c r="O2940" s="1060">
        <f>SUM(K2940:N2940)*$E2940</f>
        <v>0</v>
      </c>
      <c r="P2940" s="1061"/>
      <c r="Q2940" s="1061"/>
      <c r="R2940" s="1063"/>
      <c r="S2940" s="1063"/>
      <c r="T2940" s="1079">
        <f>SUM(P2940:S2940)*$E2940</f>
        <v>0</v>
      </c>
      <c r="U2940" s="1061">
        <f t="shared" si="1187"/>
        <v>0</v>
      </c>
      <c r="V2940" s="1061">
        <f t="shared" si="1187"/>
        <v>0</v>
      </c>
      <c r="W2940" s="1063">
        <f t="shared" si="1187"/>
        <v>0</v>
      </c>
      <c r="X2940" s="1063">
        <f t="shared" si="1187"/>
        <v>0</v>
      </c>
      <c r="Y2940" s="1060">
        <f t="shared" si="1187"/>
        <v>0</v>
      </c>
      <c r="Z2940" s="1080" t="str">
        <f t="shared" si="1188"/>
        <v/>
      </c>
      <c r="AA2940" s="1126">
        <f t="shared" si="1188"/>
        <v>0</v>
      </c>
      <c r="AB2940" s="1082">
        <f t="shared" si="1188"/>
        <v>0</v>
      </c>
      <c r="AC2940" s="1083">
        <f t="shared" si="1188"/>
        <v>0</v>
      </c>
      <c r="AD2940" s="1089">
        <f>E2940</f>
        <v>0</v>
      </c>
      <c r="AE2940" s="1071">
        <f t="shared" si="1189"/>
        <v>0</v>
      </c>
      <c r="AF2940" s="1071">
        <f t="shared" si="1189"/>
        <v>0</v>
      </c>
      <c r="AG2940" s="1071">
        <f t="shared" si="1189"/>
        <v>0</v>
      </c>
      <c r="AH2940" s="1071">
        <f t="shared" si="1189"/>
        <v>0</v>
      </c>
      <c r="AI2940" s="1060">
        <f>SUM(AE2940:AH2940)*$E2940</f>
        <v>0</v>
      </c>
      <c r="AJ2940" s="1102">
        <f t="shared" si="1190"/>
        <v>0</v>
      </c>
      <c r="AK2940" s="1102">
        <f t="shared" si="1190"/>
        <v>0</v>
      </c>
      <c r="AL2940" s="1102">
        <f t="shared" si="1190"/>
        <v>0</v>
      </c>
      <c r="AM2940" s="1102">
        <f t="shared" si="1190"/>
        <v>0</v>
      </c>
      <c r="AN2940" s="1085">
        <f>SUM(AJ2940:AM2940)*$E2940</f>
        <v>0</v>
      </c>
      <c r="AO2940" s="1061">
        <f t="shared" si="1191"/>
        <v>0</v>
      </c>
      <c r="AP2940" s="1061">
        <f t="shared" si="1191"/>
        <v>0</v>
      </c>
      <c r="AQ2940" s="1061">
        <f t="shared" si="1191"/>
        <v>0</v>
      </c>
      <c r="AR2940" s="1061">
        <f t="shared" si="1191"/>
        <v>0</v>
      </c>
      <c r="AS2940" s="1061">
        <f t="shared" si="1191"/>
        <v>0</v>
      </c>
      <c r="AT2940" s="850" t="str">
        <f>IF(AC2940&lt;&gt;0,SUM(AO2940:AR2940)*$AC2940-SUM(AO2940:AR2940)*$AD2940,"")</f>
        <v/>
      </c>
      <c r="AU2940" s="893"/>
      <c r="AV2940" s="894"/>
      <c r="AW2940" s="894"/>
      <c r="AX2940" s="894"/>
      <c r="AY2940" s="894"/>
      <c r="AZ2940" s="954"/>
    </row>
    <row r="2941" spans="1:52" ht="13.5" customHeight="1">
      <c r="A2941" s="838" t="str">
        <f>IF(B2941&lt;&gt;"",MAX($A2939:$A2940)+1,"")</f>
        <v/>
      </c>
      <c r="B2941" s="955"/>
      <c r="C2941" s="956"/>
      <c r="D2941" s="1160"/>
      <c r="E2941" s="1153"/>
      <c r="F2941" s="1154"/>
      <c r="G2941" s="1155"/>
      <c r="H2941" s="1156"/>
      <c r="I2941" s="1156"/>
      <c r="J2941" s="1060">
        <f>SUM(F2941:I2941)*$E2941</f>
        <v>0</v>
      </c>
      <c r="K2941" s="1061"/>
      <c r="L2941" s="1061"/>
      <c r="M2941" s="1063"/>
      <c r="N2941" s="1063"/>
      <c r="O2941" s="1157">
        <f>SUM(K2941:N2941)*$E2941</f>
        <v>0</v>
      </c>
      <c r="P2941" s="1061"/>
      <c r="Q2941" s="1061"/>
      <c r="R2941" s="1063"/>
      <c r="S2941" s="1063"/>
      <c r="T2941" s="1079">
        <f>SUM(P2941:S2941)*$E2941</f>
        <v>0</v>
      </c>
      <c r="U2941" s="1061">
        <f>SUM(F2941,K2941,P2941)</f>
        <v>0</v>
      </c>
      <c r="V2941" s="1061">
        <f t="shared" si="1187"/>
        <v>0</v>
      </c>
      <c r="W2941" s="1063">
        <f t="shared" si="1187"/>
        <v>0</v>
      </c>
      <c r="X2941" s="1063">
        <f>SUM(I2941,N2941,S2941)</f>
        <v>0</v>
      </c>
      <c r="Y2941" s="1060">
        <f>SUM(J2941,O2941,T2941)</f>
        <v>0</v>
      </c>
      <c r="Z2941" s="1080" t="str">
        <f t="shared" si="1188"/>
        <v/>
      </c>
      <c r="AA2941" s="1126">
        <f>B2941</f>
        <v>0</v>
      </c>
      <c r="AB2941" s="1082">
        <f>C2941</f>
        <v>0</v>
      </c>
      <c r="AC2941" s="1158">
        <f>D2941</f>
        <v>0</v>
      </c>
      <c r="AD2941" s="1089">
        <f>E2941</f>
        <v>0</v>
      </c>
      <c r="AE2941" s="1071">
        <f t="shared" si="1189"/>
        <v>0</v>
      </c>
      <c r="AF2941" s="1071">
        <f t="shared" si="1189"/>
        <v>0</v>
      </c>
      <c r="AG2941" s="1071">
        <f t="shared" si="1189"/>
        <v>0</v>
      </c>
      <c r="AH2941" s="1071">
        <f t="shared" si="1189"/>
        <v>0</v>
      </c>
      <c r="AI2941" s="1060">
        <f>SUM(AE2941:AH2941)*$E2941</f>
        <v>0</v>
      </c>
      <c r="AJ2941" s="1102">
        <f t="shared" si="1190"/>
        <v>0</v>
      </c>
      <c r="AK2941" s="1102">
        <f t="shared" si="1190"/>
        <v>0</v>
      </c>
      <c r="AL2941" s="1102">
        <f t="shared" si="1190"/>
        <v>0</v>
      </c>
      <c r="AM2941" s="1102">
        <f t="shared" si="1190"/>
        <v>0</v>
      </c>
      <c r="AN2941" s="1085">
        <f>SUM(AJ2941:AM2941)*$E2941</f>
        <v>0</v>
      </c>
      <c r="AO2941" s="1061">
        <f t="shared" si="1191"/>
        <v>0</v>
      </c>
      <c r="AP2941" s="1061">
        <f t="shared" si="1191"/>
        <v>0</v>
      </c>
      <c r="AQ2941" s="1061">
        <f t="shared" si="1191"/>
        <v>0</v>
      </c>
      <c r="AR2941" s="1061">
        <f t="shared" si="1191"/>
        <v>0</v>
      </c>
      <c r="AS2941" s="1061">
        <f t="shared" si="1191"/>
        <v>0</v>
      </c>
      <c r="AT2941" s="963" t="str">
        <f>IF(AC2941&lt;&gt;0,SUM(AO2941:AR2941)*$AC2941-SUM(AO2941:AR2941)*$AD2941,"")</f>
        <v/>
      </c>
      <c r="AU2941" s="893"/>
      <c r="AV2941" s="894"/>
      <c r="AW2941" s="894"/>
      <c r="AX2941" s="894"/>
      <c r="AY2941" s="894"/>
      <c r="AZ2941" s="954"/>
    </row>
    <row r="2942" spans="1:52" ht="13.5" customHeight="1">
      <c r="A2942" s="964"/>
      <c r="B2942" s="964" t="s">
        <v>6</v>
      </c>
      <c r="C2942" s="965"/>
      <c r="D2942" s="966"/>
      <c r="E2942" s="965"/>
      <c r="F2942" s="965"/>
      <c r="G2942" s="967"/>
      <c r="H2942" s="965"/>
      <c r="I2942" s="965"/>
      <c r="J2942" s="968">
        <f>SUM(J2876:J2941)</f>
        <v>2442.3000000000002</v>
      </c>
      <c r="K2942" s="969"/>
      <c r="L2942" s="969"/>
      <c r="M2942" s="969"/>
      <c r="N2942" s="969"/>
      <c r="O2942" s="968">
        <f>SUM(O2876:O2941)</f>
        <v>4925.2000000000007</v>
      </c>
      <c r="P2942" s="969"/>
      <c r="Q2942" s="969"/>
      <c r="R2942" s="969"/>
      <c r="S2942" s="969"/>
      <c r="T2942" s="968">
        <f>SUM(T2876:T2941)</f>
        <v>5389.3</v>
      </c>
      <c r="U2942" s="969"/>
      <c r="V2942" s="969"/>
      <c r="W2942" s="969"/>
      <c r="X2942" s="969"/>
      <c r="Y2942" s="968">
        <f>SUM(Y2876:Y2941)</f>
        <v>12756.8</v>
      </c>
      <c r="Z2942" s="964"/>
      <c r="AA2942" s="964" t="s">
        <v>6</v>
      </c>
      <c r="AB2942" s="969"/>
      <c r="AC2942" s="970"/>
      <c r="AD2942" s="969"/>
      <c r="AE2942" s="969"/>
      <c r="AF2942" s="969"/>
      <c r="AG2942" s="969"/>
      <c r="AH2942" s="969"/>
      <c r="AI2942" s="971">
        <f>SUM(AI2876:AI2941)</f>
        <v>55920.899999999994</v>
      </c>
      <c r="AJ2942" s="969"/>
      <c r="AK2942" s="969"/>
      <c r="AL2942" s="969"/>
      <c r="AM2942" s="969"/>
      <c r="AN2942" s="969">
        <f>SUM(AN2876:AN2941)</f>
        <v>9483</v>
      </c>
      <c r="AO2942" s="969"/>
      <c r="AP2942" s="969"/>
      <c r="AQ2942" s="969"/>
      <c r="AR2942" s="969"/>
      <c r="AS2942" s="969">
        <f>SUM(AS2876:AS2941)</f>
        <v>12756.8</v>
      </c>
      <c r="AT2942" s="972">
        <f>SUM(AT2876:AT2941)</f>
        <v>494</v>
      </c>
      <c r="AU2942" s="973"/>
      <c r="AV2942" s="974"/>
      <c r="AW2942" s="974"/>
      <c r="AX2942" s="974"/>
      <c r="AY2942" s="974"/>
      <c r="AZ2942" s="975"/>
    </row>
    <row r="2943" spans="1:52" ht="13.5" customHeight="1">
      <c r="A2943" s="976"/>
      <c r="B2943" s="1484" t="s">
        <v>866</v>
      </c>
      <c r="C2943" s="1487" t="s">
        <v>867</v>
      </c>
      <c r="D2943" s="1488"/>
      <c r="E2943" s="1489"/>
      <c r="F2943" s="1490" t="str">
        <f>"Đtượng BB : " &amp; SUM(F2944:F2946) &amp;"đ/c = " &amp; SUM(J2944:J2946) &amp;"k"</f>
        <v>Đtượng BB : 183đ/c = 4758k</v>
      </c>
      <c r="G2943" s="1491"/>
      <c r="H2943" s="1491"/>
      <c r="I2943" s="1491"/>
      <c r="J2943" s="1492"/>
      <c r="K2943" s="1490" t="str">
        <f>"Đtượng BC: " &amp; SUM(K2944:K2946) &amp;"đ/c = " &amp; SUM(O2944:O2946) &amp;"k"</f>
        <v>Đtượng BC: 387đ/c = 7998k</v>
      </c>
      <c r="L2943" s="1491"/>
      <c r="M2943" s="1491"/>
      <c r="N2943" s="1491"/>
      <c r="O2943" s="1492"/>
      <c r="P2943" s="1493" t="s">
        <v>6</v>
      </c>
      <c r="Q2943" s="1494"/>
      <c r="R2943" s="1495"/>
      <c r="S2943" s="977"/>
      <c r="T2943" s="1496" t="s">
        <v>868</v>
      </c>
      <c r="U2943" s="1497"/>
      <c r="V2943" s="1497"/>
      <c r="W2943" s="1497"/>
      <c r="X2943" s="1497"/>
      <c r="Y2943" s="1498"/>
      <c r="Z2943" s="978"/>
      <c r="AA2943" s="930"/>
      <c r="AB2943" s="930"/>
      <c r="AC2943" s="979"/>
      <c r="AD2943" s="930"/>
      <c r="AE2943" s="930"/>
      <c r="AF2943" s="930"/>
      <c r="AG2943" s="930"/>
      <c r="AH2943" s="930"/>
      <c r="AI2943" s="930"/>
      <c r="AJ2943" s="930"/>
      <c r="AK2943" s="930"/>
      <c r="AL2943" s="930"/>
      <c r="AM2943" s="930"/>
      <c r="AN2943" s="930"/>
      <c r="AO2943" s="930"/>
      <c r="AP2943" s="930"/>
      <c r="AQ2943" s="930"/>
      <c r="AR2943" s="930"/>
      <c r="AS2943" s="930"/>
      <c r="AT2943" s="930"/>
      <c r="AU2943" s="980"/>
    </row>
    <row r="2944" spans="1:52" ht="13.5" customHeight="1">
      <c r="A2944" s="981"/>
      <c r="B2944" s="1485"/>
      <c r="C2944" s="1499" t="s">
        <v>856</v>
      </c>
      <c r="D2944" s="1500"/>
      <c r="E2944" s="1501"/>
      <c r="F2944" s="982">
        <v>61</v>
      </c>
      <c r="G2944" s="982" t="s">
        <v>27</v>
      </c>
      <c r="H2944" s="983">
        <v>14</v>
      </c>
      <c r="I2944" s="984" t="s">
        <v>29</v>
      </c>
      <c r="J2944" s="985">
        <f>F2944*H2944</f>
        <v>854</v>
      </c>
      <c r="K2944" s="986">
        <v>129</v>
      </c>
      <c r="L2944" s="984" t="s">
        <v>27</v>
      </c>
      <c r="M2944" s="987">
        <v>14</v>
      </c>
      <c r="N2944" s="984" t="s">
        <v>28</v>
      </c>
      <c r="O2944" s="988">
        <f>K2944*M2944</f>
        <v>1806</v>
      </c>
      <c r="P2944" s="989" t="str">
        <f>F2944+K2944 &amp;"đ/c"</f>
        <v>190đ/c</v>
      </c>
      <c r="Q2944" s="1471">
        <f>J2944+O2944</f>
        <v>2660</v>
      </c>
      <c r="R2944" s="1472"/>
      <c r="S2944" s="990"/>
      <c r="T2944" s="1473" t="s">
        <v>869</v>
      </c>
      <c r="U2944" s="1474"/>
      <c r="V2944" s="1474"/>
      <c r="W2944" s="1474"/>
      <c r="X2944" s="991"/>
      <c r="Y2944" s="992">
        <f>SUM(J2944:J2948)+SUM(O2944:O2946)+Q2947-Q2948</f>
        <v>15021.999999999996</v>
      </c>
      <c r="AB2944" s="993" t="s">
        <v>870</v>
      </c>
      <c r="AC2944" s="994"/>
      <c r="AD2944" s="993"/>
      <c r="AE2944" s="993"/>
      <c r="AF2944" s="993"/>
      <c r="AG2944" s="995"/>
      <c r="AH2944" s="995"/>
      <c r="AI2944" s="1261" t="s">
        <v>871</v>
      </c>
      <c r="AJ2944" s="1261"/>
      <c r="AK2944" s="1261"/>
      <c r="AL2944" s="1261"/>
      <c r="AM2944" s="1261"/>
      <c r="AN2944" s="1261"/>
      <c r="AO2944" s="995"/>
      <c r="AP2944" s="995"/>
      <c r="AQ2944" s="995"/>
      <c r="AR2944" s="995"/>
      <c r="AS2944" s="995"/>
      <c r="AT2944" s="993" t="s">
        <v>21</v>
      </c>
      <c r="AU2944" s="993"/>
      <c r="AV2944" s="996"/>
      <c r="AW2944" s="996"/>
      <c r="AX2944" s="996"/>
    </row>
    <row r="2945" spans="1:52" ht="13.5" customHeight="1">
      <c r="A2945" s="981"/>
      <c r="B2945" s="1485"/>
      <c r="C2945" s="1475" t="s">
        <v>857</v>
      </c>
      <c r="D2945" s="1476"/>
      <c r="E2945" s="1477"/>
      <c r="F2945" s="982">
        <v>61</v>
      </c>
      <c r="G2945" s="997" t="s">
        <v>27</v>
      </c>
      <c r="H2945" s="983">
        <v>32</v>
      </c>
      <c r="I2945" s="998" t="s">
        <v>29</v>
      </c>
      <c r="J2945" s="999">
        <f>F2945*H2945</f>
        <v>1952</v>
      </c>
      <c r="K2945" s="1000">
        <v>129</v>
      </c>
      <c r="L2945" s="998" t="s">
        <v>27</v>
      </c>
      <c r="M2945" s="1001">
        <v>24</v>
      </c>
      <c r="N2945" s="998" t="s">
        <v>28</v>
      </c>
      <c r="O2945" s="1002">
        <f>K2945*M2945</f>
        <v>3096</v>
      </c>
      <c r="P2945" s="1003" t="str">
        <f>F2945+K2945 &amp;"đ/c"</f>
        <v>190đ/c</v>
      </c>
      <c r="Q2945" s="1478">
        <f>J2945+O2945</f>
        <v>5048</v>
      </c>
      <c r="R2945" s="1479"/>
      <c r="S2945" s="990"/>
      <c r="T2945" s="1004" t="s">
        <v>872</v>
      </c>
      <c r="U2945" s="1005"/>
      <c r="V2945" s="1005">
        <f>M2942</f>
        <v>0</v>
      </c>
      <c r="W2945" s="1005"/>
      <c r="X2945" s="991"/>
      <c r="Y2945" s="992">
        <f>Y2942</f>
        <v>12756.8</v>
      </c>
      <c r="Z2945" s="978"/>
      <c r="AA2945" s="930"/>
      <c r="AB2945" s="930"/>
      <c r="AC2945" s="979"/>
      <c r="AD2945" s="930"/>
      <c r="AE2945" s="930"/>
      <c r="AF2945" s="930"/>
      <c r="AG2945" s="930"/>
      <c r="AH2945" s="930"/>
      <c r="AI2945" s="930"/>
      <c r="AJ2945" s="930"/>
      <c r="AK2945" s="930"/>
      <c r="AL2945" s="930"/>
      <c r="AM2945" s="930"/>
      <c r="AN2945" s="930"/>
      <c r="AO2945" s="930"/>
      <c r="AP2945" s="930"/>
      <c r="AQ2945" s="930"/>
      <c r="AR2945" s="930"/>
      <c r="AS2945" s="930"/>
      <c r="AT2945" s="930"/>
      <c r="AU2945" s="1006"/>
    </row>
    <row r="2946" spans="1:52" ht="13.5" customHeight="1">
      <c r="A2946" s="981"/>
      <c r="B2946" s="1486"/>
      <c r="C2946" s="1475" t="s">
        <v>858</v>
      </c>
      <c r="D2946" s="1476"/>
      <c r="E2946" s="1477"/>
      <c r="F2946" s="982">
        <v>61</v>
      </c>
      <c r="G2946" s="998" t="s">
        <v>27</v>
      </c>
      <c r="H2946" s="983">
        <v>32</v>
      </c>
      <c r="I2946" s="998" t="s">
        <v>29</v>
      </c>
      <c r="J2946" s="999">
        <f>F2946*H2946</f>
        <v>1952</v>
      </c>
      <c r="K2946" s="1000">
        <v>129</v>
      </c>
      <c r="L2946" s="998" t="s">
        <v>27</v>
      </c>
      <c r="M2946" s="1001">
        <v>24</v>
      </c>
      <c r="N2946" s="998" t="s">
        <v>28</v>
      </c>
      <c r="O2946" s="1002">
        <f>K2946*M2946</f>
        <v>3096</v>
      </c>
      <c r="P2946" s="1003" t="str">
        <f>F2946+K2946 &amp; "đ/c"</f>
        <v>190đ/c</v>
      </c>
      <c r="Q2946" s="1478">
        <f>J2946+O2946</f>
        <v>5048</v>
      </c>
      <c r="R2946" s="1479"/>
      <c r="S2946" s="990"/>
      <c r="T2946" s="1004" t="s">
        <v>873</v>
      </c>
      <c r="U2946" s="1005"/>
      <c r="V2946" s="1005"/>
      <c r="W2946" s="1005"/>
      <c r="X2946" s="991"/>
      <c r="Y2946" s="992">
        <f>IF(Y2944-Y2945&gt;0,Y2944-Y2945,0)</f>
        <v>2265.1999999999971</v>
      </c>
      <c r="Z2946" s="978"/>
      <c r="AA2946" s="930"/>
      <c r="AB2946" s="930"/>
      <c r="AC2946" s="979"/>
      <c r="AD2946" s="930"/>
      <c r="AE2946" s="930"/>
      <c r="AF2946" s="930"/>
      <c r="AG2946" s="930"/>
      <c r="AH2946" s="930"/>
      <c r="AI2946" s="930"/>
      <c r="AJ2946" s="930"/>
      <c r="AK2946" s="930"/>
      <c r="AL2946" s="930"/>
      <c r="AM2946" s="930"/>
      <c r="AN2946" s="930"/>
      <c r="AO2946" s="930"/>
      <c r="AP2946" s="930"/>
      <c r="AQ2946" s="930"/>
      <c r="AR2946" s="930"/>
      <c r="AS2946" s="930"/>
      <c r="AT2946" s="930"/>
      <c r="AU2946" s="1006"/>
    </row>
    <row r="2947" spans="1:52" ht="13.5" customHeight="1">
      <c r="A2947" s="981"/>
      <c r="B2947" s="1007" t="s">
        <v>874</v>
      </c>
      <c r="C2947" s="1455"/>
      <c r="D2947" s="1455"/>
      <c r="E2947" s="1456"/>
      <c r="F2947" s="1008"/>
      <c r="G2947" s="1009" t="s">
        <v>27</v>
      </c>
      <c r="H2947" s="1010"/>
      <c r="I2947" s="1009" t="s">
        <v>29</v>
      </c>
      <c r="J2947" s="1011">
        <f>F2947*H2947</f>
        <v>0</v>
      </c>
      <c r="K2947" s="1012"/>
      <c r="L2947" s="1457" t="s">
        <v>897</v>
      </c>
      <c r="M2947" s="1458"/>
      <c r="N2947" s="1458"/>
      <c r="O2947" s="1459"/>
      <c r="P2947" s="1013"/>
      <c r="Q2947" s="1460">
        <f>AZ2818</f>
        <v>2265.9999999999964</v>
      </c>
      <c r="R2947" s="1461"/>
      <c r="S2947" s="990"/>
      <c r="T2947" s="1462" t="s">
        <v>865</v>
      </c>
      <c r="U2947" s="1463"/>
      <c r="V2947" s="1463"/>
      <c r="W2947" s="1463"/>
      <c r="X2947" s="991"/>
      <c r="Y2947" s="1014">
        <f>IF(Y2944-Y2945&lt;0,Y2945-Y2944,0)</f>
        <v>0</v>
      </c>
      <c r="AI2947" s="930"/>
    </row>
    <row r="2948" spans="1:52" ht="13.5" customHeight="1">
      <c r="A2948" s="981"/>
      <c r="B2948" s="1464" t="s">
        <v>875</v>
      </c>
      <c r="C2948" s="1465"/>
      <c r="D2948" s="1015"/>
      <c r="E2948" s="1016"/>
      <c r="F2948" s="1017"/>
      <c r="G2948" s="1018" t="s">
        <v>27</v>
      </c>
      <c r="H2948" s="1019"/>
      <c r="I2948" s="1018" t="s">
        <v>29</v>
      </c>
      <c r="J2948" s="1020">
        <f>F2948*H2948</f>
        <v>0</v>
      </c>
      <c r="K2948" s="1021"/>
      <c r="L2948" s="1466" t="s">
        <v>876</v>
      </c>
      <c r="M2948" s="1467"/>
      <c r="N2948" s="1467"/>
      <c r="O2948" s="1468"/>
      <c r="P2948" s="1022"/>
      <c r="Q2948" s="1469">
        <f>AZ2819</f>
        <v>0</v>
      </c>
      <c r="R2948" s="1470"/>
      <c r="S2948" s="1023"/>
      <c r="T2948" s="1023"/>
      <c r="U2948" s="1024"/>
      <c r="V2948" s="1024"/>
      <c r="W2948" s="1024"/>
      <c r="X2948" s="1025"/>
      <c r="Y2948" s="1026"/>
      <c r="AI2948" s="930"/>
    </row>
    <row r="2949" spans="1:52" ht="13.5" customHeight="1">
      <c r="A2949" s="981"/>
      <c r="B2949" s="1452" t="s">
        <v>877</v>
      </c>
      <c r="C2949" s="1452"/>
      <c r="D2949" s="1452"/>
      <c r="E2949" s="1452"/>
      <c r="F2949" s="1452"/>
      <c r="G2949" s="1027"/>
      <c r="H2949" s="1027"/>
      <c r="I2949" s="1027"/>
      <c r="J2949" s="1028"/>
      <c r="K2949" s="1027"/>
      <c r="L2949" s="1453" t="s">
        <v>878</v>
      </c>
      <c r="M2949" s="1453"/>
      <c r="N2949" s="1453"/>
      <c r="O2949" s="993"/>
      <c r="P2949" s="993"/>
      <c r="Q2949" s="993"/>
      <c r="R2949" s="993"/>
      <c r="S2949" s="1453" t="s">
        <v>879</v>
      </c>
      <c r="T2949" s="1453"/>
      <c r="U2949" s="1453"/>
      <c r="X2949" s="981"/>
      <c r="Y2949" s="981"/>
      <c r="AA2949" s="1454" t="s">
        <v>880</v>
      </c>
      <c r="AB2949" s="1454"/>
      <c r="AC2949" s="1454"/>
      <c r="AD2949" s="1454"/>
      <c r="AE2949" s="1454"/>
      <c r="AF2949" s="1454"/>
      <c r="AG2949" s="1454"/>
      <c r="AS2949" s="1454" t="s">
        <v>881</v>
      </c>
      <c r="AT2949" s="1454"/>
      <c r="AU2949" s="1454"/>
      <c r="AV2949" s="1454"/>
      <c r="AW2949" s="1454"/>
    </row>
    <row r="2950" spans="1:52" ht="32.25" customHeight="1">
      <c r="A2950" s="981"/>
      <c r="B2950" s="1029"/>
      <c r="C2950" s="1029"/>
      <c r="D2950" s="1030"/>
      <c r="E2950" s="1029"/>
      <c r="F2950" s="1029"/>
      <c r="J2950" s="1031"/>
      <c r="L2950" s="1032"/>
      <c r="M2950" s="1032"/>
      <c r="N2950" s="1032"/>
      <c r="O2950" s="981"/>
      <c r="P2950" s="981"/>
      <c r="Q2950" s="981"/>
      <c r="R2950" s="981"/>
      <c r="S2950" s="1032"/>
      <c r="T2950" s="1032"/>
      <c r="U2950" s="1032"/>
      <c r="X2950" s="981"/>
      <c r="Y2950" s="981"/>
    </row>
    <row r="2951" spans="1:52" ht="27.75" customHeight="1">
      <c r="A2951" s="981"/>
      <c r="B2951" s="1029"/>
      <c r="C2951" s="1029"/>
      <c r="D2951" s="1030"/>
      <c r="E2951" s="1029"/>
      <c r="F2951" s="1029"/>
      <c r="J2951" s="1031"/>
      <c r="L2951" s="1032"/>
      <c r="M2951" s="1032"/>
      <c r="N2951" s="1032"/>
      <c r="O2951" s="981"/>
      <c r="P2951" s="981"/>
      <c r="Q2951" s="981"/>
      <c r="R2951" s="981"/>
      <c r="S2951" s="1032"/>
      <c r="T2951" s="1032"/>
      <c r="U2951" s="1032"/>
      <c r="X2951" s="981"/>
      <c r="Y2951" s="981"/>
    </row>
    <row r="2952" spans="1:52" ht="13.5" customHeight="1">
      <c r="A2952" s="981"/>
      <c r="B2952" s="1454" t="s">
        <v>881</v>
      </c>
      <c r="C2952" s="1454"/>
      <c r="D2952" s="1454"/>
      <c r="E2952" s="1454"/>
      <c r="F2952" s="1454"/>
      <c r="J2952" s="1031"/>
      <c r="L2952" s="1032"/>
      <c r="M2952" s="1032"/>
      <c r="N2952" s="1032"/>
      <c r="O2952" s="981"/>
      <c r="P2952" s="981"/>
      <c r="Q2952" s="981"/>
      <c r="R2952" s="1454" t="s">
        <v>880</v>
      </c>
      <c r="S2952" s="1454"/>
      <c r="T2952" s="1454"/>
      <c r="U2952" s="1454"/>
      <c r="V2952" s="1454"/>
      <c r="W2952" s="1454"/>
      <c r="X2952" s="981"/>
      <c r="Y2952" s="981"/>
    </row>
    <row r="2953" spans="1:52" ht="13.5" customHeight="1">
      <c r="A2953" s="807" t="s">
        <v>841</v>
      </c>
      <c r="D2953" s="809"/>
      <c r="O2953" s="810" t="s">
        <v>4</v>
      </c>
      <c r="P2953" s="1544">
        <f>P2871+1</f>
        <v>44323</v>
      </c>
      <c r="Q2953" s="1544"/>
      <c r="R2953" s="1544"/>
      <c r="S2953" s="1544"/>
      <c r="T2953" s="1544"/>
      <c r="AU2953" s="812" t="s">
        <v>12</v>
      </c>
    </row>
    <row r="2954" spans="1:52" ht="13.5" customHeight="1">
      <c r="A2954" s="813" t="s">
        <v>11</v>
      </c>
      <c r="B2954" s="1530" t="s">
        <v>842</v>
      </c>
      <c r="C2954" s="1533" t="s">
        <v>5</v>
      </c>
      <c r="D2954" s="1530" t="s">
        <v>843</v>
      </c>
      <c r="E2954" s="1530" t="s">
        <v>844</v>
      </c>
      <c r="F2954" s="1545" t="s">
        <v>24</v>
      </c>
      <c r="G2954" s="1546"/>
      <c r="H2954" s="1546"/>
      <c r="I2954" s="1546"/>
      <c r="J2954" s="1547"/>
      <c r="K2954" s="1548" t="s">
        <v>25</v>
      </c>
      <c r="L2954" s="1549"/>
      <c r="M2954" s="1549"/>
      <c r="N2954" s="1549"/>
      <c r="O2954" s="1550"/>
      <c r="P2954" s="1551" t="s">
        <v>26</v>
      </c>
      <c r="Q2954" s="1552"/>
      <c r="R2954" s="1552"/>
      <c r="S2954" s="1552"/>
      <c r="T2954" s="1553"/>
      <c r="U2954" s="1563" t="s">
        <v>6</v>
      </c>
      <c r="V2954" s="1564"/>
      <c r="W2954" s="1564"/>
      <c r="X2954" s="1564"/>
      <c r="Y2954" s="1565"/>
      <c r="Z2954" s="1527" t="s">
        <v>11</v>
      </c>
      <c r="AA2954" s="1530" t="s">
        <v>845</v>
      </c>
      <c r="AB2954" s="1533" t="s">
        <v>5</v>
      </c>
      <c r="AC2954" s="1530" t="s">
        <v>843</v>
      </c>
      <c r="AD2954" s="1530" t="s">
        <v>844</v>
      </c>
      <c r="AE2954" s="1545" t="s">
        <v>9</v>
      </c>
      <c r="AF2954" s="1546"/>
      <c r="AG2954" s="1546"/>
      <c r="AH2954" s="1546"/>
      <c r="AI2954" s="1547"/>
      <c r="AJ2954" s="1545" t="s">
        <v>846</v>
      </c>
      <c r="AK2954" s="1546"/>
      <c r="AL2954" s="1546"/>
      <c r="AM2954" s="1546"/>
      <c r="AN2954" s="1547"/>
      <c r="AO2954" s="1545" t="s">
        <v>10</v>
      </c>
      <c r="AP2954" s="1546"/>
      <c r="AQ2954" s="1546"/>
      <c r="AR2954" s="1546"/>
      <c r="AS2954" s="1547"/>
      <c r="AT2954" s="1554" t="s">
        <v>23</v>
      </c>
      <c r="AU2954" s="1557">
        <v>42644</v>
      </c>
      <c r="AV2954" s="1558"/>
      <c r="AW2954" s="1558"/>
      <c r="AX2954" s="1558"/>
      <c r="AY2954" s="1558"/>
      <c r="AZ2954" s="1559"/>
    </row>
    <row r="2955" spans="1:52" ht="13.5" customHeight="1">
      <c r="A2955" s="814"/>
      <c r="B2955" s="1531"/>
      <c r="C2955" s="1534"/>
      <c r="D2955" s="1531"/>
      <c r="E2955" s="1531"/>
      <c r="F2955" s="1542" t="s">
        <v>13</v>
      </c>
      <c r="G2955" s="1543"/>
      <c r="H2955" s="1536" t="s">
        <v>8</v>
      </c>
      <c r="I2955" s="1537"/>
      <c r="J2955" s="1310" t="s">
        <v>14</v>
      </c>
      <c r="K2955" s="1542" t="s">
        <v>13</v>
      </c>
      <c r="L2955" s="1543"/>
      <c r="M2955" s="1536" t="s">
        <v>8</v>
      </c>
      <c r="N2955" s="1537"/>
      <c r="O2955" s="1310" t="s">
        <v>14</v>
      </c>
      <c r="P2955" s="1542" t="s">
        <v>13</v>
      </c>
      <c r="Q2955" s="1543"/>
      <c r="R2955" s="1536" t="s">
        <v>8</v>
      </c>
      <c r="S2955" s="1537"/>
      <c r="T2955" s="1310" t="s">
        <v>14</v>
      </c>
      <c r="U2955" s="1542" t="s">
        <v>13</v>
      </c>
      <c r="V2955" s="1543"/>
      <c r="W2955" s="1536" t="s">
        <v>8</v>
      </c>
      <c r="X2955" s="1537"/>
      <c r="Y2955" s="1310" t="s">
        <v>14</v>
      </c>
      <c r="Z2955" s="1528"/>
      <c r="AA2955" s="1531"/>
      <c r="AB2955" s="1534"/>
      <c r="AC2955" s="1531"/>
      <c r="AD2955" s="1531"/>
      <c r="AE2955" s="1542" t="s">
        <v>13</v>
      </c>
      <c r="AF2955" s="1543"/>
      <c r="AG2955" s="1536" t="s">
        <v>8</v>
      </c>
      <c r="AH2955" s="1537"/>
      <c r="AI2955" s="1310" t="s">
        <v>14</v>
      </c>
      <c r="AJ2955" s="1542" t="s">
        <v>13</v>
      </c>
      <c r="AK2955" s="1543"/>
      <c r="AL2955" s="1536" t="s">
        <v>8</v>
      </c>
      <c r="AM2955" s="1537"/>
      <c r="AN2955" s="1310" t="s">
        <v>14</v>
      </c>
      <c r="AO2955" s="1542" t="s">
        <v>13</v>
      </c>
      <c r="AP2955" s="1543"/>
      <c r="AQ2955" s="1536" t="s">
        <v>8</v>
      </c>
      <c r="AR2955" s="1537"/>
      <c r="AS2955" s="1310" t="s">
        <v>14</v>
      </c>
      <c r="AT2955" s="1555"/>
      <c r="AU2955" s="1560"/>
      <c r="AV2955" s="1561"/>
      <c r="AW2955" s="1561"/>
      <c r="AX2955" s="1561"/>
      <c r="AY2955" s="1561"/>
      <c r="AZ2955" s="1562"/>
    </row>
    <row r="2956" spans="1:52" ht="13.5" customHeight="1">
      <c r="A2956" s="814"/>
      <c r="B2956" s="1531"/>
      <c r="C2956" s="1534"/>
      <c r="D2956" s="1531"/>
      <c r="E2956" s="1531"/>
      <c r="F2956" s="1540" t="s">
        <v>15</v>
      </c>
      <c r="G2956" s="1525" t="s">
        <v>22</v>
      </c>
      <c r="H2956" s="1523" t="s">
        <v>15</v>
      </c>
      <c r="I2956" s="1523" t="s">
        <v>22</v>
      </c>
      <c r="J2956" s="1538"/>
      <c r="K2956" s="1525" t="s">
        <v>15</v>
      </c>
      <c r="L2956" s="1525" t="s">
        <v>22</v>
      </c>
      <c r="M2956" s="1523" t="s">
        <v>15</v>
      </c>
      <c r="N2956" s="1523" t="s">
        <v>22</v>
      </c>
      <c r="O2956" s="1538"/>
      <c r="P2956" s="1525" t="s">
        <v>15</v>
      </c>
      <c r="Q2956" s="1525" t="s">
        <v>22</v>
      </c>
      <c r="R2956" s="1523" t="s">
        <v>15</v>
      </c>
      <c r="S2956" s="1523" t="s">
        <v>22</v>
      </c>
      <c r="T2956" s="1538"/>
      <c r="U2956" s="1525" t="s">
        <v>15</v>
      </c>
      <c r="V2956" s="1525" t="s">
        <v>22</v>
      </c>
      <c r="W2956" s="1523" t="s">
        <v>15</v>
      </c>
      <c r="X2956" s="1523" t="s">
        <v>22</v>
      </c>
      <c r="Y2956" s="1538"/>
      <c r="Z2956" s="1528"/>
      <c r="AA2956" s="1531"/>
      <c r="AB2956" s="1534"/>
      <c r="AC2956" s="1531"/>
      <c r="AD2956" s="1531"/>
      <c r="AE2956" s="1310" t="s">
        <v>15</v>
      </c>
      <c r="AF2956" s="1523" t="s">
        <v>22</v>
      </c>
      <c r="AG2956" s="1523" t="s">
        <v>15</v>
      </c>
      <c r="AH2956" s="1523" t="s">
        <v>22</v>
      </c>
      <c r="AI2956" s="1538"/>
      <c r="AJ2956" s="1523" t="s">
        <v>15</v>
      </c>
      <c r="AK2956" s="1523" t="s">
        <v>22</v>
      </c>
      <c r="AL2956" s="1523" t="s">
        <v>15</v>
      </c>
      <c r="AM2956" s="1523" t="s">
        <v>22</v>
      </c>
      <c r="AN2956" s="1538"/>
      <c r="AO2956" s="1523" t="s">
        <v>15</v>
      </c>
      <c r="AP2956" s="1523" t="s">
        <v>22</v>
      </c>
      <c r="AQ2956" s="1523" t="s">
        <v>15</v>
      </c>
      <c r="AR2956" s="1523" t="s">
        <v>22</v>
      </c>
      <c r="AS2956" s="1538"/>
      <c r="AT2956" s="1555"/>
      <c r="AU2956" s="1507">
        <f>P2953</f>
        <v>44323</v>
      </c>
      <c r="AV2956" s="1508"/>
      <c r="AW2956" s="1508"/>
      <c r="AX2956" s="1508"/>
      <c r="AY2956" s="1508"/>
      <c r="AZ2956" s="1509"/>
    </row>
    <row r="2957" spans="1:52" ht="13.5" customHeight="1">
      <c r="A2957" s="815"/>
      <c r="B2957" s="1532"/>
      <c r="C2957" s="1535"/>
      <c r="D2957" s="1532"/>
      <c r="E2957" s="1532"/>
      <c r="F2957" s="1541"/>
      <c r="G2957" s="1526"/>
      <c r="H2957" s="1524"/>
      <c r="I2957" s="1524"/>
      <c r="J2957" s="1539"/>
      <c r="K2957" s="1526"/>
      <c r="L2957" s="1526"/>
      <c r="M2957" s="1524"/>
      <c r="N2957" s="1524"/>
      <c r="O2957" s="1539"/>
      <c r="P2957" s="1526"/>
      <c r="Q2957" s="1526"/>
      <c r="R2957" s="1524"/>
      <c r="S2957" s="1524"/>
      <c r="T2957" s="1539"/>
      <c r="U2957" s="1526"/>
      <c r="V2957" s="1526"/>
      <c r="W2957" s="1524"/>
      <c r="X2957" s="1524"/>
      <c r="Y2957" s="1539"/>
      <c r="Z2957" s="1529"/>
      <c r="AA2957" s="1532"/>
      <c r="AB2957" s="1535"/>
      <c r="AC2957" s="1532"/>
      <c r="AD2957" s="1532"/>
      <c r="AE2957" s="1539"/>
      <c r="AF2957" s="1524"/>
      <c r="AG2957" s="1524"/>
      <c r="AH2957" s="1524"/>
      <c r="AI2957" s="1539"/>
      <c r="AJ2957" s="1524"/>
      <c r="AK2957" s="1524"/>
      <c r="AL2957" s="1524"/>
      <c r="AM2957" s="1524"/>
      <c r="AN2957" s="1539"/>
      <c r="AO2957" s="1524"/>
      <c r="AP2957" s="1524"/>
      <c r="AQ2957" s="1524"/>
      <c r="AR2957" s="1524"/>
      <c r="AS2957" s="1539"/>
      <c r="AT2957" s="1556"/>
      <c r="AU2957" s="1510"/>
      <c r="AV2957" s="1511"/>
      <c r="AW2957" s="1511"/>
      <c r="AX2957" s="1511"/>
      <c r="AY2957" s="1511"/>
      <c r="AZ2957" s="1512"/>
    </row>
    <row r="2958" spans="1:52" ht="13.5" customHeight="1">
      <c r="A2958" s="816">
        <v>1</v>
      </c>
      <c r="B2958" s="1033" t="s">
        <v>229</v>
      </c>
      <c r="C2958" s="817" t="s">
        <v>66</v>
      </c>
      <c r="D2958" s="839">
        <v>2</v>
      </c>
      <c r="E2958" s="1055">
        <v>2</v>
      </c>
      <c r="F2958" s="1056">
        <v>50</v>
      </c>
      <c r="G2958" s="1057"/>
      <c r="H2958" s="1058"/>
      <c r="I2958" s="1059"/>
      <c r="J2958" s="1060">
        <f t="shared" ref="J2958:J3004" si="1192">SUM(F2958:I2958)*$E2958</f>
        <v>100</v>
      </c>
      <c r="K2958" s="1056">
        <v>60</v>
      </c>
      <c r="L2958" s="1061"/>
      <c r="M2958" s="1062"/>
      <c r="N2958" s="1063"/>
      <c r="O2958" s="1060">
        <f>SUM(K2958:N2958)*$E2958</f>
        <v>120</v>
      </c>
      <c r="P2958" s="1056">
        <v>60</v>
      </c>
      <c r="Q2958" s="1061"/>
      <c r="R2958" s="1062"/>
      <c r="S2958" s="1063"/>
      <c r="T2958" s="1064">
        <f t="shared" ref="T2958:T3000" si="1193">SUM(P2958:S2958)*$E2958</f>
        <v>120</v>
      </c>
      <c r="U2958" s="1065">
        <f>SUM(F2958,K2958,P2958)</f>
        <v>170</v>
      </c>
      <c r="V2958" s="1061">
        <f>SUM(G2958,L2958,Q2958)</f>
        <v>0</v>
      </c>
      <c r="W2958" s="1062">
        <f>SUM(H2958,M2958,R2958)</f>
        <v>0</v>
      </c>
      <c r="X2958" s="1063">
        <f>SUM(I2958,N2958,S2958)</f>
        <v>0</v>
      </c>
      <c r="Y2958" s="1064">
        <f>SUM(J2958,O2958,T2958)</f>
        <v>340</v>
      </c>
      <c r="Z2958" s="1066">
        <f>A2958</f>
        <v>1</v>
      </c>
      <c r="AA2958" s="1067" t="str">
        <f>B2958</f>
        <v>Than trấu</v>
      </c>
      <c r="AB2958" s="1068" t="str">
        <f>C2958</f>
        <v>kg</v>
      </c>
      <c r="AC2958" s="1069">
        <f>D2958</f>
        <v>2</v>
      </c>
      <c r="AD2958" s="1070">
        <f>E2958</f>
        <v>2</v>
      </c>
      <c r="AE2958" s="1071">
        <f t="shared" ref="AE2958:AE2974" si="1194">AE2876+AJ2876-AO2876</f>
        <v>7636</v>
      </c>
      <c r="AF2958" s="1071">
        <f t="shared" ref="AF2958:AH2973" si="1195">AF2876+AK2876-AP2876</f>
        <v>0</v>
      </c>
      <c r="AG2958" s="1071">
        <f t="shared" si="1195"/>
        <v>0</v>
      </c>
      <c r="AH2958" s="1071">
        <f t="shared" si="1195"/>
        <v>0</v>
      </c>
      <c r="AI2958" s="1072">
        <f>SUM(AE2958:AH2958)*$E2958</f>
        <v>15272</v>
      </c>
      <c r="AJ2958" s="1073"/>
      <c r="AK2958" s="1063"/>
      <c r="AL2958" s="1063"/>
      <c r="AM2958" s="1063"/>
      <c r="AN2958" s="1072">
        <f t="shared" ref="AN2958:AN2974" si="1196">SUM(AJ2958:AM2958)*$E2958</f>
        <v>0</v>
      </c>
      <c r="AO2958" s="1061">
        <f t="shared" ref="AO2958:AS3008" si="1197">U2958</f>
        <v>170</v>
      </c>
      <c r="AP2958" s="1061">
        <f t="shared" si="1197"/>
        <v>0</v>
      </c>
      <c r="AQ2958" s="1074">
        <f t="shared" si="1197"/>
        <v>0</v>
      </c>
      <c r="AR2958" s="1074">
        <f t="shared" si="1197"/>
        <v>0</v>
      </c>
      <c r="AS2958" s="1075">
        <f t="shared" si="1197"/>
        <v>340</v>
      </c>
      <c r="AT2958" s="837">
        <f>IF(AC2958&lt;&gt;0,SUM(AO2958:AR2958)*$AC2958-SUM(AO2958:AR2958)*$AD2958,"")</f>
        <v>0</v>
      </c>
      <c r="AU2958" s="1513" t="s">
        <v>847</v>
      </c>
      <c r="AV2958" s="1514"/>
      <c r="AW2958" s="1514"/>
      <c r="AX2958" s="1514"/>
      <c r="AY2958" s="1514"/>
      <c r="AZ2958" s="1515"/>
    </row>
    <row r="2959" spans="1:52" ht="13.5" customHeight="1">
      <c r="A2959" s="838">
        <f>IF(B2959&lt;&gt;"",MAX($A2957:$A2958)+1,"")</f>
        <v>2</v>
      </c>
      <c r="B2959" s="1036" t="s">
        <v>848</v>
      </c>
      <c r="C2959" s="817" t="s">
        <v>66</v>
      </c>
      <c r="D2959" s="839">
        <v>2</v>
      </c>
      <c r="E2959" s="921">
        <v>2</v>
      </c>
      <c r="F2959" s="1071"/>
      <c r="G2959" s="1076"/>
      <c r="H2959" s="1077"/>
      <c r="I2959" s="1077"/>
      <c r="J2959" s="1060">
        <f t="shared" si="1192"/>
        <v>0</v>
      </c>
      <c r="K2959" s="1071"/>
      <c r="L2959" s="1061"/>
      <c r="M2959" s="1063"/>
      <c r="N2959" s="1063"/>
      <c r="O2959" s="1060">
        <f>SUM(K2959:N2959)*$E2959</f>
        <v>0</v>
      </c>
      <c r="P2959" s="1078"/>
      <c r="Q2959" s="1061"/>
      <c r="R2959" s="1063"/>
      <c r="S2959" s="1063"/>
      <c r="T2959" s="1079">
        <f t="shared" si="1193"/>
        <v>0</v>
      </c>
      <c r="U2959" s="1071">
        <f t="shared" ref="U2959:Y2974" si="1198">SUM(F2959,K2959,P2959)</f>
        <v>0</v>
      </c>
      <c r="V2959" s="1061">
        <f t="shared" si="1198"/>
        <v>0</v>
      </c>
      <c r="W2959" s="1063">
        <f t="shared" si="1198"/>
        <v>0</v>
      </c>
      <c r="X2959" s="1063">
        <f t="shared" si="1198"/>
        <v>0</v>
      </c>
      <c r="Y2959" s="1060">
        <f>SUM(J2959,O2959,T2959)</f>
        <v>0</v>
      </c>
      <c r="Z2959" s="1080">
        <f>A2959</f>
        <v>2</v>
      </c>
      <c r="AA2959" s="1081" t="str">
        <f t="shared" ref="AA2959:AD3017" si="1199">B2959</f>
        <v>Củi gỗ</v>
      </c>
      <c r="AB2959" s="1082" t="str">
        <f t="shared" si="1199"/>
        <v>kg</v>
      </c>
      <c r="AC2959" s="1083">
        <f t="shared" si="1199"/>
        <v>2</v>
      </c>
      <c r="AD2959" s="1079">
        <f t="shared" si="1199"/>
        <v>2</v>
      </c>
      <c r="AE2959" s="1071">
        <f t="shared" si="1194"/>
        <v>1980</v>
      </c>
      <c r="AF2959" s="1071">
        <f t="shared" si="1195"/>
        <v>0</v>
      </c>
      <c r="AG2959" s="1071">
        <f t="shared" si="1195"/>
        <v>0</v>
      </c>
      <c r="AH2959" s="1071">
        <f t="shared" si="1195"/>
        <v>0</v>
      </c>
      <c r="AI2959" s="1060">
        <f t="shared" ref="AI2959:AI3017" si="1200">SUM(AE2959:AH2959)*$E2959</f>
        <v>3960</v>
      </c>
      <c r="AJ2959" s="1084"/>
      <c r="AK2959" s="1063"/>
      <c r="AL2959" s="1063"/>
      <c r="AM2959" s="1063"/>
      <c r="AN2959" s="1085">
        <f t="shared" si="1196"/>
        <v>0</v>
      </c>
      <c r="AO2959" s="1061">
        <f t="shared" si="1197"/>
        <v>0</v>
      </c>
      <c r="AP2959" s="1061">
        <f t="shared" si="1197"/>
        <v>0</v>
      </c>
      <c r="AQ2959" s="1061">
        <f t="shared" si="1197"/>
        <v>0</v>
      </c>
      <c r="AR2959" s="1061">
        <f t="shared" si="1197"/>
        <v>0</v>
      </c>
      <c r="AS2959" s="1061">
        <f t="shared" si="1197"/>
        <v>0</v>
      </c>
      <c r="AT2959" s="850">
        <f>IF(AC2959&lt;&gt;0,SUM(AO2959:AR2959)*$AC2959-SUM(AO2959:AR2959)*$AD2959,"")</f>
        <v>0</v>
      </c>
      <c r="AU2959" s="1516" t="s">
        <v>827</v>
      </c>
      <c r="AV2959" s="1517"/>
      <c r="AW2959" s="1517"/>
      <c r="AX2959" s="1517"/>
      <c r="AY2959" s="1517"/>
      <c r="AZ2959" s="851"/>
    </row>
    <row r="2960" spans="1:52" ht="13.5" customHeight="1">
      <c r="A2960" s="838">
        <f t="shared" ref="A2960:A3003" si="1201">IF(B2960&lt;&gt;"",MAX($A2958:$A2959)+1,"")</f>
        <v>3</v>
      </c>
      <c r="B2960" s="1033" t="s">
        <v>849</v>
      </c>
      <c r="C2960" s="817" t="s">
        <v>66</v>
      </c>
      <c r="D2960" s="839">
        <v>12.6</v>
      </c>
      <c r="E2960" s="921">
        <v>12.6</v>
      </c>
      <c r="F2960" s="1065">
        <v>31</v>
      </c>
      <c r="G2960" s="1086"/>
      <c r="H2960" s="1087"/>
      <c r="I2960" s="1077"/>
      <c r="J2960" s="1060">
        <f t="shared" si="1192"/>
        <v>390.59999999999997</v>
      </c>
      <c r="K2960" s="1088">
        <v>54</v>
      </c>
      <c r="L2960" s="1061"/>
      <c r="M2960" s="1062"/>
      <c r="N2960" s="1063"/>
      <c r="O2960" s="1060">
        <f>SUM(K2960:N2960)*$E2960</f>
        <v>680.4</v>
      </c>
      <c r="P2960" s="1056">
        <v>50</v>
      </c>
      <c r="Q2960" s="1061"/>
      <c r="R2960" s="1062"/>
      <c r="S2960" s="1063"/>
      <c r="T2960" s="1079">
        <f t="shared" si="1193"/>
        <v>630</v>
      </c>
      <c r="U2960" s="1065">
        <f t="shared" si="1198"/>
        <v>135</v>
      </c>
      <c r="V2960" s="1061">
        <f t="shared" si="1198"/>
        <v>0</v>
      </c>
      <c r="W2960" s="1062">
        <f t="shared" si="1198"/>
        <v>0</v>
      </c>
      <c r="X2960" s="1063">
        <f t="shared" si="1198"/>
        <v>0</v>
      </c>
      <c r="Y2960" s="1060">
        <f t="shared" si="1198"/>
        <v>1701</v>
      </c>
      <c r="Z2960" s="1080">
        <f t="shared" ref="Z2960:Z3017" si="1202">A2960</f>
        <v>3</v>
      </c>
      <c r="AA2960" s="1081" t="str">
        <f t="shared" si="1199"/>
        <v>Gạo X 23</v>
      </c>
      <c r="AB2960" s="1082" t="str">
        <f t="shared" si="1199"/>
        <v>kg</v>
      </c>
      <c r="AC2960" s="1083">
        <f t="shared" si="1199"/>
        <v>12.6</v>
      </c>
      <c r="AD2960" s="1089">
        <f t="shared" si="1199"/>
        <v>12.6</v>
      </c>
      <c r="AE2960" s="1071">
        <f t="shared" si="1194"/>
        <v>2401</v>
      </c>
      <c r="AF2960" s="1071">
        <f t="shared" si="1195"/>
        <v>0</v>
      </c>
      <c r="AG2960" s="1071">
        <f t="shared" si="1195"/>
        <v>0</v>
      </c>
      <c r="AH2960" s="1071">
        <f t="shared" si="1195"/>
        <v>0</v>
      </c>
      <c r="AI2960" s="1060">
        <f t="shared" si="1200"/>
        <v>30252.6</v>
      </c>
      <c r="AJ2960" s="1084"/>
      <c r="AK2960" s="1063"/>
      <c r="AL2960" s="1063"/>
      <c r="AM2960" s="1063"/>
      <c r="AN2960" s="1085">
        <f t="shared" si="1196"/>
        <v>0</v>
      </c>
      <c r="AO2960" s="1061">
        <f t="shared" si="1197"/>
        <v>135</v>
      </c>
      <c r="AP2960" s="1061">
        <f t="shared" si="1197"/>
        <v>0</v>
      </c>
      <c r="AQ2960" s="1061">
        <f t="shared" si="1197"/>
        <v>0</v>
      </c>
      <c r="AR2960" s="1061">
        <f t="shared" si="1197"/>
        <v>0</v>
      </c>
      <c r="AS2960" s="1061">
        <f t="shared" si="1197"/>
        <v>1701</v>
      </c>
      <c r="AT2960" s="850">
        <f t="shared" ref="AT2960:AT3017" si="1203">IF(AC2960&lt;&gt;0,SUM(AO2960:AR2960)*$AC2960-SUM(AO2960:AR2960)*$AD2960,"")</f>
        <v>0</v>
      </c>
      <c r="AU2960" s="859" t="s">
        <v>828</v>
      </c>
      <c r="AV2960" s="1518">
        <f>SUM(AX2961:AX2963)</f>
        <v>78</v>
      </c>
      <c r="AW2960" s="1519"/>
      <c r="AX2960" s="1519"/>
      <c r="AY2960" s="861"/>
      <c r="AZ2960" s="862" t="s">
        <v>829</v>
      </c>
    </row>
    <row r="2961" spans="1:52" ht="13.5" customHeight="1">
      <c r="A2961" s="838">
        <f t="shared" si="1201"/>
        <v>4</v>
      </c>
      <c r="B2961" s="1038" t="s">
        <v>850</v>
      </c>
      <c r="C2961" s="817" t="s">
        <v>389</v>
      </c>
      <c r="D2961" s="839">
        <v>10</v>
      </c>
      <c r="E2961" s="1055">
        <v>10</v>
      </c>
      <c r="F2961" s="1061"/>
      <c r="G2961" s="1090"/>
      <c r="H2961" s="1091"/>
      <c r="I2961" s="1077"/>
      <c r="J2961" s="1060">
        <f t="shared" si="1192"/>
        <v>0</v>
      </c>
      <c r="K2961" s="1092"/>
      <c r="L2961" s="1061"/>
      <c r="M2961" s="1063">
        <v>0.5</v>
      </c>
      <c r="N2961" s="1063"/>
      <c r="O2961" s="1060">
        <f t="shared" ref="O2961:O2967" si="1204">SUM(K2961:N2961)*$E2961</f>
        <v>5</v>
      </c>
      <c r="P2961" s="1093"/>
      <c r="Q2961" s="1061"/>
      <c r="R2961" s="1063">
        <v>0.5</v>
      </c>
      <c r="S2961" s="1063"/>
      <c r="T2961" s="1079">
        <f t="shared" si="1193"/>
        <v>5</v>
      </c>
      <c r="U2961" s="1061">
        <f t="shared" si="1198"/>
        <v>0</v>
      </c>
      <c r="V2961" s="1061">
        <f t="shared" si="1198"/>
        <v>0</v>
      </c>
      <c r="W2961" s="1063">
        <f t="shared" si="1198"/>
        <v>1</v>
      </c>
      <c r="X2961" s="1063">
        <f t="shared" si="1198"/>
        <v>0</v>
      </c>
      <c r="Y2961" s="1060">
        <f t="shared" si="1198"/>
        <v>10</v>
      </c>
      <c r="Z2961" s="1080">
        <f t="shared" si="1202"/>
        <v>4</v>
      </c>
      <c r="AA2961" s="1081" t="str">
        <f t="shared" si="1199"/>
        <v>Bột súp</v>
      </c>
      <c r="AB2961" s="1082" t="str">
        <f t="shared" si="1199"/>
        <v>lít</v>
      </c>
      <c r="AC2961" s="1083">
        <f t="shared" si="1199"/>
        <v>10</v>
      </c>
      <c r="AD2961" s="1089">
        <f t="shared" si="1199"/>
        <v>10</v>
      </c>
      <c r="AE2961" s="1071">
        <f t="shared" si="1194"/>
        <v>0</v>
      </c>
      <c r="AF2961" s="1071">
        <f t="shared" si="1195"/>
        <v>0</v>
      </c>
      <c r="AG2961" s="1071">
        <f t="shared" si="1195"/>
        <v>19</v>
      </c>
      <c r="AH2961" s="1071">
        <f t="shared" si="1195"/>
        <v>0</v>
      </c>
      <c r="AI2961" s="1060">
        <f t="shared" si="1200"/>
        <v>190</v>
      </c>
      <c r="AJ2961" s="1084"/>
      <c r="AK2961" s="1094"/>
      <c r="AL2961" s="1095"/>
      <c r="AM2961" s="1063"/>
      <c r="AN2961" s="1085">
        <f t="shared" si="1196"/>
        <v>0</v>
      </c>
      <c r="AO2961" s="1061">
        <f t="shared" si="1197"/>
        <v>0</v>
      </c>
      <c r="AP2961" s="1061">
        <f t="shared" si="1197"/>
        <v>0</v>
      </c>
      <c r="AQ2961" s="1061">
        <f t="shared" si="1197"/>
        <v>1</v>
      </c>
      <c r="AR2961" s="1061">
        <f t="shared" si="1197"/>
        <v>0</v>
      </c>
      <c r="AS2961" s="1061">
        <f t="shared" si="1197"/>
        <v>10</v>
      </c>
      <c r="AT2961" s="850">
        <f t="shared" si="1203"/>
        <v>0</v>
      </c>
      <c r="AU2961" s="867" t="s">
        <v>830</v>
      </c>
      <c r="AV2961" s="868">
        <f>F3026</f>
        <v>177</v>
      </c>
      <c r="AW2961" s="861" t="s">
        <v>27</v>
      </c>
      <c r="AX2961" s="869">
        <f>H3026</f>
        <v>14</v>
      </c>
      <c r="AY2961" s="861" t="s">
        <v>28</v>
      </c>
      <c r="AZ2961" s="870">
        <f>AX2961*AV2961</f>
        <v>2478</v>
      </c>
    </row>
    <row r="2962" spans="1:52" ht="13.5" customHeight="1">
      <c r="A2962" s="838">
        <f t="shared" si="1201"/>
        <v>5</v>
      </c>
      <c r="B2962" s="1039" t="s">
        <v>851</v>
      </c>
      <c r="C2962" s="817" t="s">
        <v>389</v>
      </c>
      <c r="D2962" s="839">
        <v>30</v>
      </c>
      <c r="E2962" s="1096">
        <v>25</v>
      </c>
      <c r="F2962" s="1061"/>
      <c r="G2962" s="1090">
        <v>1</v>
      </c>
      <c r="H2962" s="1091"/>
      <c r="I2962" s="1077"/>
      <c r="J2962" s="1060">
        <f t="shared" si="1192"/>
        <v>25</v>
      </c>
      <c r="K2962" s="1092"/>
      <c r="L2962" s="1065">
        <v>2.5</v>
      </c>
      <c r="M2962" s="1063"/>
      <c r="N2962" s="1063"/>
      <c r="O2962" s="1060">
        <f t="shared" si="1204"/>
        <v>62.5</v>
      </c>
      <c r="P2962" s="1093"/>
      <c r="Q2962" s="1065">
        <v>2.5</v>
      </c>
      <c r="R2962" s="1063"/>
      <c r="S2962" s="1063"/>
      <c r="T2962" s="1079">
        <f t="shared" si="1193"/>
        <v>62.5</v>
      </c>
      <c r="U2962" s="1061">
        <f t="shared" si="1198"/>
        <v>0</v>
      </c>
      <c r="V2962" s="1065">
        <f t="shared" si="1198"/>
        <v>6</v>
      </c>
      <c r="W2962" s="1063">
        <f t="shared" si="1198"/>
        <v>0</v>
      </c>
      <c r="X2962" s="1063">
        <f t="shared" si="1198"/>
        <v>0</v>
      </c>
      <c r="Y2962" s="1060">
        <f t="shared" si="1198"/>
        <v>150</v>
      </c>
      <c r="Z2962" s="1080">
        <f t="shared" si="1202"/>
        <v>5</v>
      </c>
      <c r="AA2962" s="1081" t="str">
        <f t="shared" si="1199"/>
        <v>Nmắm thường</v>
      </c>
      <c r="AB2962" s="1082" t="str">
        <f t="shared" si="1199"/>
        <v>lít</v>
      </c>
      <c r="AC2962" s="1083">
        <f t="shared" si="1199"/>
        <v>30</v>
      </c>
      <c r="AD2962" s="1089">
        <f t="shared" si="1199"/>
        <v>25</v>
      </c>
      <c r="AE2962" s="1071">
        <f t="shared" si="1194"/>
        <v>0</v>
      </c>
      <c r="AF2962" s="1071">
        <f t="shared" si="1195"/>
        <v>5.5</v>
      </c>
      <c r="AG2962" s="1071">
        <f t="shared" si="1195"/>
        <v>0</v>
      </c>
      <c r="AH2962" s="1071">
        <f t="shared" si="1195"/>
        <v>0</v>
      </c>
      <c r="AI2962" s="1060">
        <f t="shared" si="1200"/>
        <v>137.5</v>
      </c>
      <c r="AJ2962" s="1084"/>
      <c r="AK2962" s="1097">
        <v>40</v>
      </c>
      <c r="AL2962" s="1063"/>
      <c r="AM2962" s="1063"/>
      <c r="AN2962" s="1085">
        <f t="shared" si="1196"/>
        <v>1000</v>
      </c>
      <c r="AO2962" s="1061">
        <f t="shared" si="1197"/>
        <v>0</v>
      </c>
      <c r="AP2962" s="1061">
        <f t="shared" si="1197"/>
        <v>6</v>
      </c>
      <c r="AQ2962" s="1061">
        <f t="shared" si="1197"/>
        <v>0</v>
      </c>
      <c r="AR2962" s="1061">
        <f t="shared" si="1197"/>
        <v>0</v>
      </c>
      <c r="AS2962" s="1061">
        <f t="shared" si="1197"/>
        <v>150</v>
      </c>
      <c r="AT2962" s="850">
        <f t="shared" si="1203"/>
        <v>30</v>
      </c>
      <c r="AU2962" s="867" t="s">
        <v>831</v>
      </c>
      <c r="AV2962" s="874">
        <f>F3027</f>
        <v>177</v>
      </c>
      <c r="AW2962" s="861" t="s">
        <v>27</v>
      </c>
      <c r="AX2962" s="869">
        <f>H3027</f>
        <v>32</v>
      </c>
      <c r="AY2962" s="861" t="s">
        <v>28</v>
      </c>
      <c r="AZ2962" s="870">
        <f>AX2962*AV2962</f>
        <v>5664</v>
      </c>
    </row>
    <row r="2963" spans="1:52" ht="13.5" customHeight="1">
      <c r="A2963" s="838">
        <f t="shared" si="1201"/>
        <v>6</v>
      </c>
      <c r="B2963" s="1039" t="s">
        <v>496</v>
      </c>
      <c r="C2963" s="817" t="s">
        <v>852</v>
      </c>
      <c r="D2963" s="839">
        <v>42</v>
      </c>
      <c r="E2963" s="1098">
        <v>42</v>
      </c>
      <c r="F2963" s="1061"/>
      <c r="G2963" s="1086"/>
      <c r="H2963" s="1063">
        <v>0.3</v>
      </c>
      <c r="I2963" s="1077"/>
      <c r="J2963" s="1060">
        <f t="shared" si="1192"/>
        <v>12.6</v>
      </c>
      <c r="K2963" s="1092"/>
      <c r="L2963" s="1061"/>
      <c r="M2963" s="1099">
        <v>0.6</v>
      </c>
      <c r="N2963" s="1063"/>
      <c r="O2963" s="1060">
        <f t="shared" si="1204"/>
        <v>25.2</v>
      </c>
      <c r="P2963" s="1093"/>
      <c r="Q2963" s="1061"/>
      <c r="R2963" s="1100">
        <v>0.6</v>
      </c>
      <c r="S2963" s="1063"/>
      <c r="T2963" s="1079">
        <f t="shared" si="1193"/>
        <v>25.2</v>
      </c>
      <c r="U2963" s="1061">
        <f t="shared" si="1198"/>
        <v>0</v>
      </c>
      <c r="V2963" s="1061">
        <f t="shared" si="1198"/>
        <v>0</v>
      </c>
      <c r="W2963" s="1063">
        <f t="shared" si="1198"/>
        <v>1.5</v>
      </c>
      <c r="X2963" s="1063">
        <f t="shared" si="1198"/>
        <v>0</v>
      </c>
      <c r="Y2963" s="1060">
        <f t="shared" si="1198"/>
        <v>63</v>
      </c>
      <c r="Z2963" s="1080">
        <f t="shared" si="1202"/>
        <v>6</v>
      </c>
      <c r="AA2963" s="1101" t="str">
        <f t="shared" si="1199"/>
        <v>Mì chính VEDAN</v>
      </c>
      <c r="AB2963" s="1082" t="str">
        <f t="shared" si="1199"/>
        <v>Kg</v>
      </c>
      <c r="AC2963" s="1083">
        <f t="shared" si="1199"/>
        <v>42</v>
      </c>
      <c r="AD2963" s="1089">
        <f t="shared" si="1199"/>
        <v>42</v>
      </c>
      <c r="AE2963" s="1071">
        <f t="shared" si="1194"/>
        <v>0</v>
      </c>
      <c r="AF2963" s="1071">
        <f t="shared" si="1195"/>
        <v>0</v>
      </c>
      <c r="AG2963" s="1071">
        <f t="shared" si="1195"/>
        <v>0.8000000000000016</v>
      </c>
      <c r="AH2963" s="1071">
        <f t="shared" si="1195"/>
        <v>0</v>
      </c>
      <c r="AI2963" s="1060">
        <f t="shared" si="1200"/>
        <v>33.600000000000065</v>
      </c>
      <c r="AJ2963" s="1102"/>
      <c r="AK2963" s="1063"/>
      <c r="AL2963" s="1103">
        <v>25</v>
      </c>
      <c r="AM2963" s="1063"/>
      <c r="AN2963" s="1085">
        <f t="shared" si="1196"/>
        <v>1050</v>
      </c>
      <c r="AO2963" s="1061">
        <f t="shared" si="1197"/>
        <v>0</v>
      </c>
      <c r="AP2963" s="1061">
        <f t="shared" si="1197"/>
        <v>0</v>
      </c>
      <c r="AQ2963" s="1061">
        <f t="shared" si="1197"/>
        <v>1.5</v>
      </c>
      <c r="AR2963" s="1061">
        <f t="shared" si="1197"/>
        <v>0</v>
      </c>
      <c r="AS2963" s="1061">
        <f t="shared" si="1197"/>
        <v>63</v>
      </c>
      <c r="AT2963" s="850">
        <f t="shared" si="1203"/>
        <v>0</v>
      </c>
      <c r="AU2963" s="880" t="s">
        <v>832</v>
      </c>
      <c r="AV2963" s="874">
        <f>F3028</f>
        <v>167</v>
      </c>
      <c r="AW2963" s="861" t="s">
        <v>27</v>
      </c>
      <c r="AX2963" s="869">
        <f>H3028</f>
        <v>32</v>
      </c>
      <c r="AY2963" s="861" t="s">
        <v>28</v>
      </c>
      <c r="AZ2963" s="870">
        <f>AX2963*AV2963</f>
        <v>5344</v>
      </c>
    </row>
    <row r="2964" spans="1:52" ht="13.5" customHeight="1">
      <c r="A2964" s="838">
        <f t="shared" si="1201"/>
        <v>7</v>
      </c>
      <c r="B2964" s="1036" t="s">
        <v>43</v>
      </c>
      <c r="C2964" s="881" t="s">
        <v>66</v>
      </c>
      <c r="D2964" s="882">
        <v>3.5</v>
      </c>
      <c r="E2964" s="1105">
        <v>3.5</v>
      </c>
      <c r="F2964" s="1106"/>
      <c r="G2964" s="1086"/>
      <c r="H2964" s="1107">
        <v>1</v>
      </c>
      <c r="I2964" s="1077"/>
      <c r="J2964" s="1060">
        <f t="shared" si="1192"/>
        <v>3.5</v>
      </c>
      <c r="K2964" s="1092"/>
      <c r="L2964" s="1061"/>
      <c r="M2964" s="1099">
        <v>1</v>
      </c>
      <c r="N2964" s="1063"/>
      <c r="O2964" s="1060">
        <f t="shared" si="1204"/>
        <v>3.5</v>
      </c>
      <c r="P2964" s="1093" t="s">
        <v>883</v>
      </c>
      <c r="Q2964" s="1061"/>
      <c r="R2964" s="1100">
        <v>1</v>
      </c>
      <c r="S2964" s="1063"/>
      <c r="T2964" s="1079">
        <f t="shared" si="1193"/>
        <v>3.5</v>
      </c>
      <c r="U2964" s="1061">
        <f>SUM(F2964,K2964,P2964)</f>
        <v>0</v>
      </c>
      <c r="V2964" s="1061"/>
      <c r="W2964" s="1063">
        <f t="shared" si="1198"/>
        <v>3</v>
      </c>
      <c r="X2964" s="1063">
        <f t="shared" si="1198"/>
        <v>0</v>
      </c>
      <c r="Y2964" s="1060">
        <f t="shared" si="1198"/>
        <v>10.5</v>
      </c>
      <c r="Z2964" s="1080">
        <f t="shared" si="1202"/>
        <v>7</v>
      </c>
      <c r="AA2964" s="1101" t="str">
        <f t="shared" si="1199"/>
        <v>Muối trắng</v>
      </c>
      <c r="AB2964" s="1082" t="str">
        <f t="shared" si="1199"/>
        <v>kg</v>
      </c>
      <c r="AC2964" s="1083">
        <f t="shared" si="1199"/>
        <v>3.5</v>
      </c>
      <c r="AD2964" s="1089">
        <f t="shared" si="1199"/>
        <v>3.5</v>
      </c>
      <c r="AE2964" s="1071">
        <f t="shared" si="1194"/>
        <v>0</v>
      </c>
      <c r="AF2964" s="1071">
        <f t="shared" si="1195"/>
        <v>0</v>
      </c>
      <c r="AG2964" s="1071">
        <f t="shared" si="1195"/>
        <v>50</v>
      </c>
      <c r="AH2964" s="1071">
        <f t="shared" si="1195"/>
        <v>0</v>
      </c>
      <c r="AI2964" s="1060">
        <f t="shared" si="1200"/>
        <v>175</v>
      </c>
      <c r="AJ2964" s="1102"/>
      <c r="AK2964" s="1063"/>
      <c r="AL2964" s="1103"/>
      <c r="AM2964" s="1063"/>
      <c r="AN2964" s="1085">
        <f t="shared" si="1196"/>
        <v>0</v>
      </c>
      <c r="AO2964" s="1061">
        <f t="shared" si="1197"/>
        <v>0</v>
      </c>
      <c r="AP2964" s="1061">
        <f t="shared" si="1197"/>
        <v>0</v>
      </c>
      <c r="AQ2964" s="1061">
        <f t="shared" si="1197"/>
        <v>3</v>
      </c>
      <c r="AR2964" s="1061">
        <f t="shared" si="1197"/>
        <v>0</v>
      </c>
      <c r="AS2964" s="1061">
        <f t="shared" si="1197"/>
        <v>10.5</v>
      </c>
      <c r="AT2964" s="850">
        <f t="shared" si="1203"/>
        <v>0</v>
      </c>
      <c r="AU2964" s="886" t="s">
        <v>833</v>
      </c>
      <c r="AV2964" s="1520">
        <f>SUM(AX2965:AX2967)</f>
        <v>62</v>
      </c>
      <c r="AW2964" s="1520"/>
      <c r="AX2964" s="1520"/>
      <c r="AY2964" s="861"/>
      <c r="AZ2964" s="862" t="s">
        <v>829</v>
      </c>
    </row>
    <row r="2965" spans="1:52" ht="13.5" customHeight="1">
      <c r="A2965" s="838">
        <f t="shared" si="1201"/>
        <v>8</v>
      </c>
      <c r="B2965" s="1039" t="s">
        <v>618</v>
      </c>
      <c r="C2965" s="817" t="s">
        <v>66</v>
      </c>
      <c r="D2965" s="839">
        <v>35</v>
      </c>
      <c r="E2965" s="921">
        <v>35</v>
      </c>
      <c r="F2965" s="1061"/>
      <c r="G2965" s="1086"/>
      <c r="H2965" s="1063">
        <v>0.3</v>
      </c>
      <c r="I2965" s="1077"/>
      <c r="J2965" s="1060">
        <f t="shared" si="1192"/>
        <v>10.5</v>
      </c>
      <c r="K2965" s="1092"/>
      <c r="L2965" s="1061"/>
      <c r="M2965" s="1099">
        <v>0.6</v>
      </c>
      <c r="N2965" s="1063"/>
      <c r="O2965" s="1060">
        <f t="shared" si="1204"/>
        <v>21</v>
      </c>
      <c r="P2965" s="1092"/>
      <c r="Q2965" s="1061"/>
      <c r="R2965" s="1099">
        <v>0.6</v>
      </c>
      <c r="S2965" s="1063"/>
      <c r="T2965" s="1079">
        <f t="shared" si="1193"/>
        <v>21</v>
      </c>
      <c r="U2965" s="1061">
        <f>SUM(F2965,K2965,P2965)</f>
        <v>0</v>
      </c>
      <c r="V2965" s="1061">
        <f t="shared" ref="V2965:Y3016" si="1205">SUM(G2965,L2965,Q2965)</f>
        <v>0</v>
      </c>
      <c r="W2965" s="1063">
        <f t="shared" si="1198"/>
        <v>1.5</v>
      </c>
      <c r="X2965" s="1063">
        <f t="shared" si="1198"/>
        <v>0</v>
      </c>
      <c r="Y2965" s="1060">
        <f t="shared" si="1198"/>
        <v>52.5</v>
      </c>
      <c r="Z2965" s="1080">
        <f t="shared" si="1202"/>
        <v>8</v>
      </c>
      <c r="AA2965" s="1101" t="str">
        <f t="shared" si="1199"/>
        <v xml:space="preserve">Tỏi khô </v>
      </c>
      <c r="AB2965" s="1082" t="str">
        <f t="shared" si="1199"/>
        <v>kg</v>
      </c>
      <c r="AC2965" s="1083">
        <f t="shared" si="1199"/>
        <v>35</v>
      </c>
      <c r="AD2965" s="1089">
        <f t="shared" si="1199"/>
        <v>35</v>
      </c>
      <c r="AE2965" s="1071">
        <f t="shared" si="1194"/>
        <v>0</v>
      </c>
      <c r="AF2965" s="1071">
        <f t="shared" si="1195"/>
        <v>0</v>
      </c>
      <c r="AG2965" s="1071">
        <f t="shared" si="1195"/>
        <v>7.8000000000000007</v>
      </c>
      <c r="AH2965" s="1071">
        <f t="shared" si="1195"/>
        <v>0</v>
      </c>
      <c r="AI2965" s="1060">
        <f t="shared" si="1200"/>
        <v>273</v>
      </c>
      <c r="AJ2965" s="1102"/>
      <c r="AK2965" s="1063"/>
      <c r="AL2965" s="1103"/>
      <c r="AM2965" s="1063"/>
      <c r="AN2965" s="1085">
        <f t="shared" si="1196"/>
        <v>0</v>
      </c>
      <c r="AO2965" s="1061">
        <f t="shared" si="1197"/>
        <v>0</v>
      </c>
      <c r="AP2965" s="1061">
        <f t="shared" si="1197"/>
        <v>0</v>
      </c>
      <c r="AQ2965" s="1061">
        <f t="shared" si="1197"/>
        <v>1.5</v>
      </c>
      <c r="AR2965" s="1061">
        <f t="shared" si="1197"/>
        <v>0</v>
      </c>
      <c r="AS2965" s="1061">
        <f t="shared" si="1197"/>
        <v>52.5</v>
      </c>
      <c r="AT2965" s="850">
        <f t="shared" si="1203"/>
        <v>0</v>
      </c>
      <c r="AU2965" s="880" t="s">
        <v>830</v>
      </c>
      <c r="AV2965" s="868">
        <f>K3026</f>
        <v>13</v>
      </c>
      <c r="AW2965" s="861" t="s">
        <v>27</v>
      </c>
      <c r="AX2965" s="888">
        <f>M3026</f>
        <v>14</v>
      </c>
      <c r="AY2965" s="861" t="s">
        <v>28</v>
      </c>
      <c r="AZ2965" s="870">
        <f>AX2965*AV2965</f>
        <v>182</v>
      </c>
    </row>
    <row r="2966" spans="1:52" ht="13.5" customHeight="1">
      <c r="A2966" s="838">
        <f t="shared" si="1201"/>
        <v>9</v>
      </c>
      <c r="B2966" s="1039" t="s">
        <v>44</v>
      </c>
      <c r="C2966" s="817" t="s">
        <v>66</v>
      </c>
      <c r="D2966" s="839">
        <v>20</v>
      </c>
      <c r="E2966" s="921">
        <v>20</v>
      </c>
      <c r="F2966" s="1061"/>
      <c r="G2966" s="1086"/>
      <c r="H2966" s="1063">
        <v>0.3</v>
      </c>
      <c r="I2966" s="1077"/>
      <c r="J2966" s="1060">
        <f t="shared" si="1192"/>
        <v>6</v>
      </c>
      <c r="K2966" s="1092"/>
      <c r="L2966" s="1061"/>
      <c r="M2966" s="1099">
        <v>0.6</v>
      </c>
      <c r="N2966" s="1063"/>
      <c r="O2966" s="1060">
        <f t="shared" si="1204"/>
        <v>12</v>
      </c>
      <c r="P2966" s="1061"/>
      <c r="Q2966" s="1061" t="s">
        <v>884</v>
      </c>
      <c r="R2966" s="1099">
        <v>0.6</v>
      </c>
      <c r="S2966" s="1063"/>
      <c r="T2966" s="1079">
        <f t="shared" si="1193"/>
        <v>12</v>
      </c>
      <c r="U2966" s="1061"/>
      <c r="V2966" s="1061">
        <f t="shared" si="1205"/>
        <v>0</v>
      </c>
      <c r="W2966" s="1063">
        <f t="shared" si="1198"/>
        <v>1.5</v>
      </c>
      <c r="X2966" s="1063">
        <f t="shared" si="1198"/>
        <v>0</v>
      </c>
      <c r="Y2966" s="1060">
        <f t="shared" si="1198"/>
        <v>30</v>
      </c>
      <c r="Z2966" s="1080">
        <f t="shared" si="1202"/>
        <v>9</v>
      </c>
      <c r="AA2966" s="1101" t="str">
        <f t="shared" si="1199"/>
        <v>Hành củ</v>
      </c>
      <c r="AB2966" s="1082" t="str">
        <f t="shared" si="1199"/>
        <v>kg</v>
      </c>
      <c r="AC2966" s="1083">
        <f t="shared" si="1199"/>
        <v>20</v>
      </c>
      <c r="AD2966" s="1089">
        <f t="shared" si="1199"/>
        <v>20</v>
      </c>
      <c r="AE2966" s="1071">
        <f t="shared" si="1194"/>
        <v>0</v>
      </c>
      <c r="AF2966" s="1071">
        <f t="shared" si="1195"/>
        <v>0</v>
      </c>
      <c r="AG2966" s="1071">
        <f t="shared" si="1195"/>
        <v>7.8000000000000007</v>
      </c>
      <c r="AH2966" s="1071">
        <f t="shared" si="1195"/>
        <v>0</v>
      </c>
      <c r="AI2966" s="1060">
        <f t="shared" si="1200"/>
        <v>156</v>
      </c>
      <c r="AJ2966" s="1102"/>
      <c r="AK2966" s="1063"/>
      <c r="AL2966" s="1103"/>
      <c r="AM2966" s="1063"/>
      <c r="AN2966" s="1108">
        <f t="shared" si="1196"/>
        <v>0</v>
      </c>
      <c r="AO2966" s="1061">
        <f t="shared" si="1197"/>
        <v>0</v>
      </c>
      <c r="AP2966" s="1061">
        <f t="shared" si="1197"/>
        <v>0</v>
      </c>
      <c r="AQ2966" s="1061">
        <f t="shared" si="1197"/>
        <v>1.5</v>
      </c>
      <c r="AR2966" s="1061">
        <f t="shared" si="1197"/>
        <v>0</v>
      </c>
      <c r="AS2966" s="1061">
        <f t="shared" si="1197"/>
        <v>30</v>
      </c>
      <c r="AT2966" s="850">
        <f t="shared" si="1203"/>
        <v>0</v>
      </c>
      <c r="AU2966" s="880" t="s">
        <v>831</v>
      </c>
      <c r="AV2966" s="868">
        <f>K3027</f>
        <v>13</v>
      </c>
      <c r="AW2966" s="861" t="s">
        <v>27</v>
      </c>
      <c r="AX2966" s="888">
        <f>M3027</f>
        <v>24</v>
      </c>
      <c r="AY2966" s="861" t="s">
        <v>28</v>
      </c>
      <c r="AZ2966" s="870">
        <f>AX2966*AV2966</f>
        <v>312</v>
      </c>
    </row>
    <row r="2967" spans="1:52" ht="13.5" customHeight="1">
      <c r="A2967" s="838">
        <f t="shared" si="1201"/>
        <v>10</v>
      </c>
      <c r="B2967" s="1039" t="s">
        <v>593</v>
      </c>
      <c r="C2967" s="817" t="s">
        <v>389</v>
      </c>
      <c r="D2967" s="839">
        <v>22</v>
      </c>
      <c r="E2967" s="921">
        <v>22</v>
      </c>
      <c r="F2967" s="1061"/>
      <c r="G2967" s="1086"/>
      <c r="H2967" s="1063">
        <v>1</v>
      </c>
      <c r="I2967" s="1077"/>
      <c r="J2967" s="1060">
        <f t="shared" si="1192"/>
        <v>22</v>
      </c>
      <c r="K2967" s="1092"/>
      <c r="L2967" s="1061"/>
      <c r="M2967" s="1099">
        <v>1</v>
      </c>
      <c r="N2967" s="1063"/>
      <c r="O2967" s="1060">
        <f t="shared" si="1204"/>
        <v>22</v>
      </c>
      <c r="P2967" s="1093"/>
      <c r="Q2967" s="1061"/>
      <c r="R2967" s="1109">
        <v>3</v>
      </c>
      <c r="S2967" s="1063"/>
      <c r="T2967" s="1079">
        <f t="shared" si="1193"/>
        <v>66</v>
      </c>
      <c r="U2967" s="1061">
        <f>SUM(F2967,K2967,P2967)</f>
        <v>0</v>
      </c>
      <c r="V2967" s="1061">
        <f t="shared" si="1205"/>
        <v>0</v>
      </c>
      <c r="W2967" s="1063">
        <f t="shared" si="1198"/>
        <v>5</v>
      </c>
      <c r="X2967" s="1063">
        <f t="shared" si="1198"/>
        <v>0</v>
      </c>
      <c r="Y2967" s="1060">
        <f t="shared" si="1198"/>
        <v>110</v>
      </c>
      <c r="Z2967" s="1080">
        <f t="shared" si="1202"/>
        <v>10</v>
      </c>
      <c r="AA2967" s="1101" t="str">
        <f t="shared" si="1199"/>
        <v>Dầu ăn Mavela</v>
      </c>
      <c r="AB2967" s="1082" t="str">
        <f t="shared" si="1199"/>
        <v>lít</v>
      </c>
      <c r="AC2967" s="1083">
        <f t="shared" si="1199"/>
        <v>22</v>
      </c>
      <c r="AD2967" s="1089">
        <f t="shared" si="1199"/>
        <v>22</v>
      </c>
      <c r="AE2967" s="1071">
        <f t="shared" si="1194"/>
        <v>0</v>
      </c>
      <c r="AF2967" s="1071">
        <f t="shared" si="1195"/>
        <v>0</v>
      </c>
      <c r="AG2967" s="1071">
        <f t="shared" si="1195"/>
        <v>16.5</v>
      </c>
      <c r="AH2967" s="1071">
        <f t="shared" si="1195"/>
        <v>0</v>
      </c>
      <c r="AI2967" s="1060">
        <f t="shared" si="1200"/>
        <v>363</v>
      </c>
      <c r="AJ2967" s="1102"/>
      <c r="AK2967" s="1063"/>
      <c r="AL2967" s="1103"/>
      <c r="AM2967" s="1063"/>
      <c r="AN2967" s="1085">
        <f t="shared" si="1196"/>
        <v>0</v>
      </c>
      <c r="AO2967" s="1061">
        <f t="shared" si="1197"/>
        <v>0</v>
      </c>
      <c r="AP2967" s="1061">
        <f t="shared" si="1197"/>
        <v>0</v>
      </c>
      <c r="AQ2967" s="1061">
        <f t="shared" si="1197"/>
        <v>5</v>
      </c>
      <c r="AR2967" s="1061">
        <f t="shared" si="1197"/>
        <v>0</v>
      </c>
      <c r="AS2967" s="1061">
        <f t="shared" si="1197"/>
        <v>110</v>
      </c>
      <c r="AT2967" s="850">
        <f t="shared" si="1203"/>
        <v>0</v>
      </c>
      <c r="AU2967" s="880" t="s">
        <v>832</v>
      </c>
      <c r="AV2967" s="868">
        <f>K3028</f>
        <v>7</v>
      </c>
      <c r="AW2967" s="861" t="s">
        <v>27</v>
      </c>
      <c r="AX2967" s="888">
        <f>M3028</f>
        <v>24</v>
      </c>
      <c r="AY2967" s="861" t="s">
        <v>28</v>
      </c>
      <c r="AZ2967" s="870">
        <f>AX2967*AV2967</f>
        <v>168</v>
      </c>
    </row>
    <row r="2968" spans="1:52" ht="13.5" customHeight="1">
      <c r="A2968" s="838">
        <f t="shared" si="1201"/>
        <v>11</v>
      </c>
      <c r="B2968" s="1039" t="s">
        <v>45</v>
      </c>
      <c r="C2968" s="817" t="s">
        <v>66</v>
      </c>
      <c r="D2968" s="839">
        <v>130</v>
      </c>
      <c r="E2968" s="921">
        <v>90</v>
      </c>
      <c r="F2968" s="1061" t="s">
        <v>885</v>
      </c>
      <c r="G2968" s="1086" t="s">
        <v>886</v>
      </c>
      <c r="H2968" s="1063"/>
      <c r="I2968" s="1077"/>
      <c r="J2968" s="1060">
        <f t="shared" si="1192"/>
        <v>0</v>
      </c>
      <c r="K2968" s="1092"/>
      <c r="L2968" s="1061"/>
      <c r="M2968" s="1110">
        <v>0.1</v>
      </c>
      <c r="N2968" s="1063"/>
      <c r="O2968" s="1060">
        <f>SUM(K2968:N2968)*$E2968</f>
        <v>9</v>
      </c>
      <c r="P2968" s="1093"/>
      <c r="Q2968" s="1061"/>
      <c r="R2968" s="1100">
        <v>0.1</v>
      </c>
      <c r="S2968" s="1063"/>
      <c r="T2968" s="1079">
        <f t="shared" si="1193"/>
        <v>9</v>
      </c>
      <c r="U2968" s="1061">
        <f t="shared" ref="U2968:U2974" si="1206">SUM(F2968,K2968,P2968)</f>
        <v>0</v>
      </c>
      <c r="V2968" s="1061">
        <f t="shared" si="1205"/>
        <v>0</v>
      </c>
      <c r="W2968" s="1063">
        <f t="shared" si="1198"/>
        <v>0.2</v>
      </c>
      <c r="X2968" s="1063">
        <f t="shared" si="1198"/>
        <v>0</v>
      </c>
      <c r="Y2968" s="1060">
        <f t="shared" si="1198"/>
        <v>18</v>
      </c>
      <c r="Z2968" s="1080">
        <f t="shared" si="1202"/>
        <v>11</v>
      </c>
      <c r="AA2968" s="1101" t="str">
        <f t="shared" si="1199"/>
        <v>Tiêu bắc</v>
      </c>
      <c r="AB2968" s="1082" t="str">
        <f t="shared" si="1199"/>
        <v>kg</v>
      </c>
      <c r="AC2968" s="1083">
        <f t="shared" si="1199"/>
        <v>130</v>
      </c>
      <c r="AD2968" s="1089">
        <f t="shared" si="1199"/>
        <v>90</v>
      </c>
      <c r="AE2968" s="1071">
        <f t="shared" si="1194"/>
        <v>0</v>
      </c>
      <c r="AF2968" s="1071">
        <f t="shared" si="1195"/>
        <v>0</v>
      </c>
      <c r="AG2968" s="1071">
        <f t="shared" si="1195"/>
        <v>0.79999999999999782</v>
      </c>
      <c r="AH2968" s="1071">
        <f t="shared" si="1195"/>
        <v>0</v>
      </c>
      <c r="AI2968" s="1060">
        <f t="shared" si="1200"/>
        <v>71.999999999999801</v>
      </c>
      <c r="AJ2968" s="1102"/>
      <c r="AK2968" s="1063"/>
      <c r="AL2968" s="1103"/>
      <c r="AM2968" s="1063"/>
      <c r="AN2968" s="1085">
        <f t="shared" si="1196"/>
        <v>0</v>
      </c>
      <c r="AO2968" s="1061">
        <f t="shared" si="1197"/>
        <v>0</v>
      </c>
      <c r="AP2968" s="1061">
        <f t="shared" si="1197"/>
        <v>0</v>
      </c>
      <c r="AQ2968" s="1061">
        <f t="shared" si="1197"/>
        <v>0.2</v>
      </c>
      <c r="AR2968" s="1061">
        <f t="shared" si="1197"/>
        <v>0</v>
      </c>
      <c r="AS2968" s="1061">
        <f t="shared" si="1197"/>
        <v>18</v>
      </c>
      <c r="AT2968" s="850">
        <f t="shared" si="1203"/>
        <v>8</v>
      </c>
      <c r="AU2968" s="1521" t="str">
        <f>B3029</f>
        <v xml:space="preserve">  + Ăn thêm</v>
      </c>
      <c r="AV2968" s="1522"/>
      <c r="AW2968" s="1522"/>
      <c r="AX2968" s="1522"/>
      <c r="AY2968" s="1522"/>
      <c r="AZ2968" s="892">
        <f>J3029</f>
        <v>0</v>
      </c>
    </row>
    <row r="2969" spans="1:52" ht="13.5" customHeight="1">
      <c r="A2969" s="838">
        <f t="shared" si="1201"/>
        <v>12</v>
      </c>
      <c r="B2969" s="1039" t="s">
        <v>46</v>
      </c>
      <c r="C2969" s="817" t="s">
        <v>66</v>
      </c>
      <c r="D2969" s="839">
        <v>35</v>
      </c>
      <c r="E2969" s="921">
        <v>35</v>
      </c>
      <c r="F2969" s="1061"/>
      <c r="G2969" s="1086"/>
      <c r="H2969" s="1063">
        <v>0.1</v>
      </c>
      <c r="I2969" s="1077"/>
      <c r="J2969" s="1060">
        <f t="shared" si="1192"/>
        <v>3.5</v>
      </c>
      <c r="K2969" s="1092"/>
      <c r="L2969" s="1061"/>
      <c r="M2969" s="1110">
        <v>0.2</v>
      </c>
      <c r="N2969" s="1063"/>
      <c r="O2969" s="1060">
        <f t="shared" ref="O2969:O3017" si="1207">SUM(K2969:N2969)*$E2969</f>
        <v>7</v>
      </c>
      <c r="P2969" s="1093"/>
      <c r="Q2969" s="1061"/>
      <c r="R2969" s="1100">
        <v>0.2</v>
      </c>
      <c r="S2969" s="1063"/>
      <c r="T2969" s="1079">
        <f t="shared" si="1193"/>
        <v>7</v>
      </c>
      <c r="U2969" s="1061">
        <f t="shared" si="1206"/>
        <v>0</v>
      </c>
      <c r="V2969" s="1061">
        <f t="shared" si="1205"/>
        <v>0</v>
      </c>
      <c r="W2969" s="1063">
        <f t="shared" si="1198"/>
        <v>0.5</v>
      </c>
      <c r="X2969" s="1063">
        <f t="shared" si="1198"/>
        <v>0</v>
      </c>
      <c r="Y2969" s="1060">
        <f>SUM(J2969,O2969,T2969)</f>
        <v>17.5</v>
      </c>
      <c r="Z2969" s="1080">
        <f t="shared" si="1202"/>
        <v>12</v>
      </c>
      <c r="AA2969" s="1101" t="str">
        <f t="shared" si="1199"/>
        <v>Kẹo đắng</v>
      </c>
      <c r="AB2969" s="1082" t="str">
        <f t="shared" si="1199"/>
        <v>kg</v>
      </c>
      <c r="AC2969" s="1083">
        <f t="shared" si="1199"/>
        <v>35</v>
      </c>
      <c r="AD2969" s="1089">
        <f t="shared" si="1199"/>
        <v>35</v>
      </c>
      <c r="AE2969" s="1071">
        <f t="shared" si="1194"/>
        <v>0</v>
      </c>
      <c r="AF2969" s="1071">
        <f t="shared" si="1195"/>
        <v>0</v>
      </c>
      <c r="AG2969" s="1071">
        <f t="shared" si="1195"/>
        <v>2.2999999999999998</v>
      </c>
      <c r="AH2969" s="1071">
        <f t="shared" si="1195"/>
        <v>0</v>
      </c>
      <c r="AI2969" s="1060">
        <f t="shared" si="1200"/>
        <v>80.5</v>
      </c>
      <c r="AJ2969" s="1102"/>
      <c r="AK2969" s="1063"/>
      <c r="AL2969" s="1103"/>
      <c r="AM2969" s="1063"/>
      <c r="AN2969" s="1085">
        <f t="shared" si="1196"/>
        <v>0</v>
      </c>
      <c r="AO2969" s="1061">
        <f t="shared" si="1197"/>
        <v>0</v>
      </c>
      <c r="AP2969" s="1061">
        <f t="shared" si="1197"/>
        <v>0</v>
      </c>
      <c r="AQ2969" s="1061">
        <f t="shared" si="1197"/>
        <v>0.5</v>
      </c>
      <c r="AR2969" s="1061">
        <f t="shared" si="1197"/>
        <v>0</v>
      </c>
      <c r="AS2969" s="1061">
        <f t="shared" si="1197"/>
        <v>17.5</v>
      </c>
      <c r="AT2969" s="850">
        <f t="shared" si="1203"/>
        <v>0</v>
      </c>
      <c r="AU2969" s="1521" t="str">
        <f>B3030</f>
        <v xml:space="preserve"> + ăn thêm </v>
      </c>
      <c r="AV2969" s="1522"/>
      <c r="AW2969" s="1522"/>
      <c r="AX2969" s="1522"/>
      <c r="AY2969" s="1522"/>
      <c r="AZ2969" s="870">
        <f>J3030</f>
        <v>0</v>
      </c>
    </row>
    <row r="2970" spans="1:52" ht="13.5" customHeight="1">
      <c r="A2970" s="838">
        <f t="shared" si="1201"/>
        <v>13</v>
      </c>
      <c r="B2970" s="1039" t="s">
        <v>47</v>
      </c>
      <c r="C2970" s="817" t="s">
        <v>66</v>
      </c>
      <c r="D2970" s="839">
        <v>17</v>
      </c>
      <c r="E2970" s="921">
        <v>17</v>
      </c>
      <c r="F2970" s="1061"/>
      <c r="G2970" s="1086"/>
      <c r="H2970" s="1063"/>
      <c r="I2970" s="1077"/>
      <c r="J2970" s="1060">
        <f t="shared" si="1192"/>
        <v>0</v>
      </c>
      <c r="K2970" s="1092"/>
      <c r="L2970" s="1061"/>
      <c r="M2970" s="1110"/>
      <c r="N2970" s="1063"/>
      <c r="O2970" s="1060">
        <f t="shared" si="1207"/>
        <v>0</v>
      </c>
      <c r="P2970" s="1093"/>
      <c r="Q2970" s="1061"/>
      <c r="R2970" s="1100"/>
      <c r="S2970" s="1063"/>
      <c r="T2970" s="1079">
        <f t="shared" si="1193"/>
        <v>0</v>
      </c>
      <c r="U2970" s="1061">
        <f t="shared" si="1206"/>
        <v>0</v>
      </c>
      <c r="V2970" s="1061">
        <f t="shared" si="1205"/>
        <v>0</v>
      </c>
      <c r="W2970" s="1063">
        <f t="shared" si="1198"/>
        <v>0</v>
      </c>
      <c r="X2970" s="1063">
        <f t="shared" si="1198"/>
        <v>0</v>
      </c>
      <c r="Y2970" s="1060">
        <f t="shared" si="1198"/>
        <v>0</v>
      </c>
      <c r="Z2970" s="1080">
        <f t="shared" si="1202"/>
        <v>13</v>
      </c>
      <c r="AA2970" s="1101" t="str">
        <f t="shared" si="1199"/>
        <v>Đường trắng</v>
      </c>
      <c r="AB2970" s="1082" t="str">
        <f t="shared" si="1199"/>
        <v>kg</v>
      </c>
      <c r="AC2970" s="1083">
        <f t="shared" si="1199"/>
        <v>17</v>
      </c>
      <c r="AD2970" s="1089">
        <f t="shared" si="1199"/>
        <v>17</v>
      </c>
      <c r="AE2970" s="1071">
        <f t="shared" si="1194"/>
        <v>0</v>
      </c>
      <c r="AF2970" s="1071">
        <f t="shared" si="1195"/>
        <v>0</v>
      </c>
      <c r="AG2970" s="1071">
        <f t="shared" si="1195"/>
        <v>0</v>
      </c>
      <c r="AH2970" s="1071">
        <f t="shared" si="1195"/>
        <v>0</v>
      </c>
      <c r="AI2970" s="1060">
        <f t="shared" si="1200"/>
        <v>0</v>
      </c>
      <c r="AJ2970" s="1102"/>
      <c r="AK2970" s="1063"/>
      <c r="AL2970" s="1103"/>
      <c r="AM2970" s="1063"/>
      <c r="AN2970" s="1085">
        <f t="shared" si="1196"/>
        <v>0</v>
      </c>
      <c r="AO2970" s="1061">
        <f t="shared" si="1197"/>
        <v>0</v>
      </c>
      <c r="AP2970" s="1061">
        <f t="shared" si="1197"/>
        <v>0</v>
      </c>
      <c r="AQ2970" s="1061">
        <f t="shared" si="1197"/>
        <v>0</v>
      </c>
      <c r="AR2970" s="1061">
        <f t="shared" si="1197"/>
        <v>0</v>
      </c>
      <c r="AS2970" s="1061">
        <f t="shared" si="1197"/>
        <v>0</v>
      </c>
      <c r="AT2970" s="850">
        <f t="shared" si="1203"/>
        <v>0</v>
      </c>
      <c r="AU2970" s="893" t="s">
        <v>834</v>
      </c>
      <c r="AV2970" s="894"/>
      <c r="AW2970" s="894"/>
      <c r="AX2970" s="894"/>
      <c r="AY2970" s="894"/>
      <c r="AZ2970" s="870">
        <f>SUM(AZ2960:AZ2969)</f>
        <v>14148</v>
      </c>
    </row>
    <row r="2971" spans="1:52" ht="13.5" customHeight="1">
      <c r="A2971" s="838">
        <f t="shared" si="1201"/>
        <v>14</v>
      </c>
      <c r="B2971" s="1039" t="s">
        <v>48</v>
      </c>
      <c r="C2971" s="817" t="s">
        <v>389</v>
      </c>
      <c r="D2971" s="839">
        <v>23</v>
      </c>
      <c r="E2971" s="921">
        <v>23</v>
      </c>
      <c r="F2971" s="1061"/>
      <c r="G2971" s="1086"/>
      <c r="H2971" s="1063">
        <v>0.3</v>
      </c>
      <c r="I2971" s="1077"/>
      <c r="J2971" s="1060">
        <f t="shared" si="1192"/>
        <v>6.8999999999999995</v>
      </c>
      <c r="K2971" s="1061"/>
      <c r="L2971" s="1061"/>
      <c r="M2971" s="1063">
        <v>0.6</v>
      </c>
      <c r="N2971" s="1063"/>
      <c r="O2971" s="1060">
        <f t="shared" si="1207"/>
        <v>13.799999999999999</v>
      </c>
      <c r="P2971" s="1093"/>
      <c r="Q2971" s="1061"/>
      <c r="R2971" s="1100">
        <v>0.6</v>
      </c>
      <c r="S2971" s="1063"/>
      <c r="T2971" s="1079">
        <f t="shared" si="1193"/>
        <v>13.799999999999999</v>
      </c>
      <c r="U2971" s="1061">
        <f t="shared" si="1206"/>
        <v>0</v>
      </c>
      <c r="V2971" s="1061">
        <f t="shared" si="1205"/>
        <v>0</v>
      </c>
      <c r="W2971" s="1063">
        <f t="shared" si="1198"/>
        <v>1.5</v>
      </c>
      <c r="X2971" s="1063">
        <f t="shared" si="1198"/>
        <v>0</v>
      </c>
      <c r="Y2971" s="1060">
        <f t="shared" si="1198"/>
        <v>34.5</v>
      </c>
      <c r="Z2971" s="1080">
        <f t="shared" si="1202"/>
        <v>14</v>
      </c>
      <c r="AA2971" s="1101" t="str">
        <f t="shared" si="1199"/>
        <v>Mật mía</v>
      </c>
      <c r="AB2971" s="1082" t="str">
        <f t="shared" si="1199"/>
        <v>lít</v>
      </c>
      <c r="AC2971" s="1083">
        <f t="shared" si="1199"/>
        <v>23</v>
      </c>
      <c r="AD2971" s="1089">
        <f t="shared" si="1199"/>
        <v>23</v>
      </c>
      <c r="AE2971" s="1071">
        <f t="shared" si="1194"/>
        <v>0</v>
      </c>
      <c r="AF2971" s="1071">
        <f t="shared" si="1195"/>
        <v>0</v>
      </c>
      <c r="AG2971" s="1071">
        <f t="shared" si="1195"/>
        <v>6.5</v>
      </c>
      <c r="AH2971" s="1071">
        <f t="shared" si="1195"/>
        <v>0</v>
      </c>
      <c r="AI2971" s="1060">
        <f t="shared" si="1200"/>
        <v>149.5</v>
      </c>
      <c r="AJ2971" s="1102"/>
      <c r="AK2971" s="1063"/>
      <c r="AL2971" s="1103"/>
      <c r="AM2971" s="1063"/>
      <c r="AN2971" s="1085">
        <f t="shared" si="1196"/>
        <v>0</v>
      </c>
      <c r="AO2971" s="1061">
        <f t="shared" si="1197"/>
        <v>0</v>
      </c>
      <c r="AP2971" s="1061">
        <f t="shared" si="1197"/>
        <v>0</v>
      </c>
      <c r="AQ2971" s="1061">
        <f t="shared" si="1197"/>
        <v>1.5</v>
      </c>
      <c r="AR2971" s="1061">
        <f t="shared" si="1197"/>
        <v>0</v>
      </c>
      <c r="AS2971" s="1061">
        <f t="shared" si="1197"/>
        <v>34.5</v>
      </c>
      <c r="AT2971" s="850">
        <f t="shared" si="1203"/>
        <v>0</v>
      </c>
      <c r="AU2971" s="1255" t="s">
        <v>835</v>
      </c>
      <c r="AV2971" s="1256"/>
      <c r="AW2971" s="1256"/>
      <c r="AX2971" s="1256"/>
      <c r="AY2971" s="1256"/>
      <c r="AZ2971" s="870">
        <f>Q3029</f>
        <v>2265.1999999999971</v>
      </c>
    </row>
    <row r="2972" spans="1:52" ht="13.5" customHeight="1">
      <c r="A2972" s="838">
        <f t="shared" si="1201"/>
        <v>15</v>
      </c>
      <c r="B2972" s="1039" t="s">
        <v>514</v>
      </c>
      <c r="C2972" s="817" t="s">
        <v>66</v>
      </c>
      <c r="D2972" s="839">
        <v>80</v>
      </c>
      <c r="E2972" s="921">
        <v>80</v>
      </c>
      <c r="F2972" s="1061"/>
      <c r="G2972" s="1086"/>
      <c r="H2972" s="1063">
        <v>0.2</v>
      </c>
      <c r="I2972" s="1077"/>
      <c r="J2972" s="1060">
        <f t="shared" si="1192"/>
        <v>16</v>
      </c>
      <c r="K2972" s="1061"/>
      <c r="L2972" s="1061"/>
      <c r="M2972" s="1063">
        <v>0.2</v>
      </c>
      <c r="N2972" s="1063"/>
      <c r="O2972" s="1060">
        <f t="shared" si="1207"/>
        <v>16</v>
      </c>
      <c r="P2972" s="1093"/>
      <c r="Q2972" s="1061"/>
      <c r="R2972" s="1100">
        <v>0.2</v>
      </c>
      <c r="S2972" s="1063"/>
      <c r="T2972" s="1079">
        <f t="shared" si="1193"/>
        <v>16</v>
      </c>
      <c r="U2972" s="1061">
        <f t="shared" si="1206"/>
        <v>0</v>
      </c>
      <c r="V2972" s="1061">
        <f t="shared" si="1205"/>
        <v>0</v>
      </c>
      <c r="W2972" s="1063">
        <f t="shared" si="1198"/>
        <v>0.60000000000000009</v>
      </c>
      <c r="X2972" s="1063">
        <f t="shared" si="1198"/>
        <v>0</v>
      </c>
      <c r="Y2972" s="1060">
        <f t="shared" si="1198"/>
        <v>48</v>
      </c>
      <c r="Z2972" s="1080">
        <f t="shared" si="1202"/>
        <v>15</v>
      </c>
      <c r="AA2972" s="1101" t="str">
        <f t="shared" si="1199"/>
        <v>Ót bột</v>
      </c>
      <c r="AB2972" s="1082" t="str">
        <f t="shared" si="1199"/>
        <v>kg</v>
      </c>
      <c r="AC2972" s="1083">
        <f t="shared" si="1199"/>
        <v>80</v>
      </c>
      <c r="AD2972" s="1089">
        <f t="shared" si="1199"/>
        <v>80</v>
      </c>
      <c r="AE2972" s="1071">
        <f t="shared" si="1194"/>
        <v>0</v>
      </c>
      <c r="AF2972" s="1071">
        <f t="shared" si="1195"/>
        <v>0</v>
      </c>
      <c r="AG2972" s="1071">
        <f t="shared" si="1195"/>
        <v>6.100000000000005</v>
      </c>
      <c r="AH2972" s="1071">
        <f t="shared" si="1195"/>
        <v>0</v>
      </c>
      <c r="AI2972" s="1060">
        <f t="shared" si="1200"/>
        <v>488.0000000000004</v>
      </c>
      <c r="AJ2972" s="1102"/>
      <c r="AK2972" s="1063"/>
      <c r="AL2972" s="1103"/>
      <c r="AM2972" s="1063"/>
      <c r="AN2972" s="1085">
        <f t="shared" si="1196"/>
        <v>0</v>
      </c>
      <c r="AO2972" s="1061">
        <f t="shared" si="1197"/>
        <v>0</v>
      </c>
      <c r="AP2972" s="1061">
        <f t="shared" si="1197"/>
        <v>0</v>
      </c>
      <c r="AQ2972" s="1061">
        <f t="shared" si="1197"/>
        <v>0.60000000000000009</v>
      </c>
      <c r="AR2972" s="1061">
        <f t="shared" si="1197"/>
        <v>0</v>
      </c>
      <c r="AS2972" s="1061">
        <f t="shared" si="1197"/>
        <v>48</v>
      </c>
      <c r="AT2972" s="850">
        <f t="shared" si="1203"/>
        <v>0</v>
      </c>
      <c r="AU2972" s="1255" t="s">
        <v>836</v>
      </c>
      <c r="AV2972" s="1256"/>
      <c r="AW2972" s="1256"/>
      <c r="AX2972" s="1256"/>
      <c r="AY2972" s="1256"/>
      <c r="AZ2972" s="870"/>
    </row>
    <row r="2973" spans="1:52" ht="13.5" customHeight="1">
      <c r="A2973" s="838">
        <f t="shared" si="1201"/>
        <v>16</v>
      </c>
      <c r="B2973" s="1039" t="s">
        <v>49</v>
      </c>
      <c r="C2973" s="817" t="s">
        <v>66</v>
      </c>
      <c r="D2973" s="839">
        <v>40</v>
      </c>
      <c r="E2973" s="921">
        <v>40</v>
      </c>
      <c r="F2973" s="1061"/>
      <c r="G2973" s="1086"/>
      <c r="H2973" s="1063">
        <v>0.2</v>
      </c>
      <c r="I2973" s="1077"/>
      <c r="J2973" s="1060">
        <f t="shared" si="1192"/>
        <v>8</v>
      </c>
      <c r="K2973" s="1061"/>
      <c r="L2973" s="1061"/>
      <c r="M2973" s="1063">
        <v>0.2</v>
      </c>
      <c r="N2973" s="1063"/>
      <c r="O2973" s="1060">
        <f t="shared" si="1207"/>
        <v>8</v>
      </c>
      <c r="P2973" s="1093"/>
      <c r="Q2973" s="1061"/>
      <c r="R2973" s="1100">
        <v>0.2</v>
      </c>
      <c r="S2973" s="1063"/>
      <c r="T2973" s="1079">
        <f t="shared" si="1193"/>
        <v>8</v>
      </c>
      <c r="U2973" s="1061">
        <f t="shared" si="1206"/>
        <v>0</v>
      </c>
      <c r="V2973" s="1061">
        <f t="shared" si="1205"/>
        <v>0</v>
      </c>
      <c r="W2973" s="1063">
        <f t="shared" si="1198"/>
        <v>0.60000000000000009</v>
      </c>
      <c r="X2973" s="1063">
        <f t="shared" si="1198"/>
        <v>0</v>
      </c>
      <c r="Y2973" s="1111">
        <f t="shared" si="1198"/>
        <v>24</v>
      </c>
      <c r="Z2973" s="1080">
        <f t="shared" si="1202"/>
        <v>16</v>
      </c>
      <c r="AA2973" s="1101" t="str">
        <f t="shared" si="1199"/>
        <v>Bột nghệ</v>
      </c>
      <c r="AB2973" s="1082" t="str">
        <f t="shared" si="1199"/>
        <v>kg</v>
      </c>
      <c r="AC2973" s="1083">
        <f t="shared" si="1199"/>
        <v>40</v>
      </c>
      <c r="AD2973" s="1089">
        <f t="shared" si="1199"/>
        <v>40</v>
      </c>
      <c r="AE2973" s="1071">
        <f t="shared" si="1194"/>
        <v>0</v>
      </c>
      <c r="AF2973" s="1071">
        <f t="shared" si="1195"/>
        <v>0</v>
      </c>
      <c r="AG2973" s="1071">
        <f t="shared" si="1195"/>
        <v>3.0999999999999845</v>
      </c>
      <c r="AH2973" s="1071">
        <f t="shared" si="1195"/>
        <v>0</v>
      </c>
      <c r="AI2973" s="1060">
        <f t="shared" si="1200"/>
        <v>123.99999999999937</v>
      </c>
      <c r="AJ2973" s="1102"/>
      <c r="AK2973" s="1063"/>
      <c r="AL2973" s="1103"/>
      <c r="AM2973" s="1063"/>
      <c r="AN2973" s="1085">
        <f t="shared" si="1196"/>
        <v>0</v>
      </c>
      <c r="AO2973" s="1061">
        <f t="shared" si="1197"/>
        <v>0</v>
      </c>
      <c r="AP2973" s="1061">
        <f t="shared" si="1197"/>
        <v>0</v>
      </c>
      <c r="AQ2973" s="1061">
        <f t="shared" si="1197"/>
        <v>0.60000000000000009</v>
      </c>
      <c r="AR2973" s="1061">
        <f t="shared" si="1197"/>
        <v>0</v>
      </c>
      <c r="AS2973" s="1061">
        <f t="shared" si="1197"/>
        <v>24</v>
      </c>
      <c r="AT2973" s="850">
        <f t="shared" si="1203"/>
        <v>0</v>
      </c>
      <c r="AU2973" s="1255" t="s">
        <v>799</v>
      </c>
      <c r="AV2973" s="1256"/>
      <c r="AW2973" s="1256"/>
      <c r="AX2973" s="1256"/>
      <c r="AY2973" s="1256"/>
      <c r="AZ2973" s="870"/>
    </row>
    <row r="2974" spans="1:52" ht="13.5" customHeight="1">
      <c r="A2974" s="838">
        <f t="shared" si="1201"/>
        <v>17</v>
      </c>
      <c r="B2974" s="920" t="s">
        <v>373</v>
      </c>
      <c r="C2974" s="817" t="s">
        <v>66</v>
      </c>
      <c r="D2974" s="839">
        <v>43</v>
      </c>
      <c r="E2974" s="921">
        <v>43</v>
      </c>
      <c r="F2974" s="1061"/>
      <c r="G2974" s="1086"/>
      <c r="H2974" s="1063">
        <v>0.5</v>
      </c>
      <c r="I2974" s="1077"/>
      <c r="J2974" s="1060">
        <f t="shared" si="1192"/>
        <v>21.5</v>
      </c>
      <c r="K2974" s="1061"/>
      <c r="L2974" s="1061"/>
      <c r="M2974" s="1063">
        <v>1</v>
      </c>
      <c r="N2974" s="1063"/>
      <c r="O2974" s="1060">
        <f t="shared" si="1207"/>
        <v>43</v>
      </c>
      <c r="P2974" s="1093"/>
      <c r="Q2974" s="1061"/>
      <c r="R2974" s="1100">
        <v>1</v>
      </c>
      <c r="S2974" s="1063"/>
      <c r="T2974" s="1079">
        <f t="shared" si="1193"/>
        <v>43</v>
      </c>
      <c r="U2974" s="1061">
        <f t="shared" si="1206"/>
        <v>0</v>
      </c>
      <c r="V2974" s="1061">
        <f t="shared" si="1205"/>
        <v>0</v>
      </c>
      <c r="W2974" s="1063">
        <f t="shared" si="1198"/>
        <v>2.5</v>
      </c>
      <c r="X2974" s="1063">
        <f t="shared" si="1198"/>
        <v>0</v>
      </c>
      <c r="Y2974" s="1060">
        <f t="shared" si="1198"/>
        <v>107.5</v>
      </c>
      <c r="Z2974" s="1080">
        <f t="shared" si="1202"/>
        <v>17</v>
      </c>
      <c r="AA2974" s="1081" t="str">
        <f t="shared" si="1199"/>
        <v>Vừng lạc</v>
      </c>
      <c r="AB2974" s="1082" t="str">
        <f t="shared" si="1199"/>
        <v>kg</v>
      </c>
      <c r="AC2974" s="1083">
        <f t="shared" si="1199"/>
        <v>43</v>
      </c>
      <c r="AD2974" s="1089">
        <f t="shared" si="1199"/>
        <v>43</v>
      </c>
      <c r="AE2974" s="1071">
        <f t="shared" si="1194"/>
        <v>0</v>
      </c>
      <c r="AF2974" s="1071">
        <f>AF2892+AK2892-AP2892</f>
        <v>0</v>
      </c>
      <c r="AG2974" s="1071">
        <f>AG2892+AL2892-AQ2892</f>
        <v>0.80000000000000071</v>
      </c>
      <c r="AH2974" s="1071">
        <f>AH2892+AM2892-AR2892</f>
        <v>0</v>
      </c>
      <c r="AI2974" s="1060">
        <f t="shared" si="1200"/>
        <v>34.400000000000034</v>
      </c>
      <c r="AJ2974" s="1102">
        <f>U2974</f>
        <v>0</v>
      </c>
      <c r="AK2974" s="1102">
        <f>V2974</f>
        <v>0</v>
      </c>
      <c r="AL2974" s="1112">
        <v>10</v>
      </c>
      <c r="AM2974" s="1102">
        <f>X2974</f>
        <v>0</v>
      </c>
      <c r="AN2974" s="1085">
        <f t="shared" si="1196"/>
        <v>430</v>
      </c>
      <c r="AO2974" s="1061">
        <f t="shared" si="1197"/>
        <v>0</v>
      </c>
      <c r="AP2974" s="1061">
        <f t="shared" si="1197"/>
        <v>0</v>
      </c>
      <c r="AQ2974" s="1061">
        <f t="shared" si="1197"/>
        <v>2.5</v>
      </c>
      <c r="AR2974" s="1061">
        <f t="shared" si="1197"/>
        <v>0</v>
      </c>
      <c r="AS2974" s="1061">
        <f t="shared" si="1197"/>
        <v>107.5</v>
      </c>
      <c r="AT2974" s="850">
        <f t="shared" si="1203"/>
        <v>0</v>
      </c>
      <c r="AU2974" s="1255" t="s">
        <v>800</v>
      </c>
      <c r="AV2974" s="1256"/>
      <c r="AW2974" s="1256"/>
      <c r="AX2974" s="1256"/>
      <c r="AY2974" s="1256"/>
      <c r="AZ2974" s="870"/>
    </row>
    <row r="2975" spans="1:52" ht="13.5" customHeight="1">
      <c r="A2975" s="838">
        <f t="shared" si="1201"/>
        <v>18</v>
      </c>
      <c r="B2975" s="931" t="s">
        <v>853</v>
      </c>
      <c r="C2975" s="817" t="s">
        <v>66</v>
      </c>
      <c r="D2975" s="839">
        <v>30</v>
      </c>
      <c r="E2975" s="921">
        <v>6</v>
      </c>
      <c r="F2975" s="1061"/>
      <c r="G2975" s="1086"/>
      <c r="H2975" s="1063">
        <v>0.5</v>
      </c>
      <c r="I2975" s="1077"/>
      <c r="J2975" s="1060">
        <f t="shared" si="1192"/>
        <v>3</v>
      </c>
      <c r="K2975" s="1061"/>
      <c r="L2975" s="1061"/>
      <c r="M2975" s="1063">
        <v>0.5</v>
      </c>
      <c r="N2975" s="1063"/>
      <c r="O2975" s="1060">
        <f t="shared" si="1207"/>
        <v>3</v>
      </c>
      <c r="P2975" s="1093"/>
      <c r="Q2975" s="1061"/>
      <c r="R2975" s="1100">
        <v>0.5</v>
      </c>
      <c r="S2975" s="1063"/>
      <c r="T2975" s="1079">
        <f t="shared" si="1193"/>
        <v>3</v>
      </c>
      <c r="U2975" s="1061"/>
      <c r="V2975" s="1061">
        <f t="shared" si="1205"/>
        <v>0</v>
      </c>
      <c r="W2975" s="1063">
        <f t="shared" si="1205"/>
        <v>1.5</v>
      </c>
      <c r="X2975" s="1063">
        <f t="shared" si="1205"/>
        <v>0</v>
      </c>
      <c r="Y2975" s="1060">
        <f t="shared" si="1205"/>
        <v>9</v>
      </c>
      <c r="Z2975" s="1080">
        <f t="shared" si="1202"/>
        <v>18</v>
      </c>
      <c r="AA2975" s="1081" t="str">
        <f t="shared" si="1199"/>
        <v>Tăm bao tay</v>
      </c>
      <c r="AB2975" s="1082" t="str">
        <f t="shared" si="1199"/>
        <v>kg</v>
      </c>
      <c r="AC2975" s="1083">
        <f t="shared" si="1199"/>
        <v>30</v>
      </c>
      <c r="AD2975" s="1089">
        <f t="shared" si="1199"/>
        <v>6</v>
      </c>
      <c r="AE2975" s="1071">
        <f t="shared" ref="AE2975:AH2990" si="1208">AE2893+AJ2893-AO2893</f>
        <v>0</v>
      </c>
      <c r="AF2975" s="1071">
        <f t="shared" si="1208"/>
        <v>0</v>
      </c>
      <c r="AG2975" s="1071">
        <f t="shared" si="1208"/>
        <v>5.5</v>
      </c>
      <c r="AH2975" s="1071">
        <f t="shared" si="1208"/>
        <v>0</v>
      </c>
      <c r="AI2975" s="1060">
        <f t="shared" si="1200"/>
        <v>33</v>
      </c>
      <c r="AJ2975" s="1102">
        <f t="shared" ref="AJ2975:AL3017" si="1209">U2975</f>
        <v>0</v>
      </c>
      <c r="AK2975" s="1102">
        <f t="shared" si="1209"/>
        <v>0</v>
      </c>
      <c r="AL2975" s="1112"/>
      <c r="AM2975" s="1102">
        <f t="shared" ref="AM2975:AM3017" si="1210">X2975</f>
        <v>0</v>
      </c>
      <c r="AN2975" s="1085">
        <f t="shared" ref="AN2975:AN3017" si="1211">SUM(AJ2975:AM2975)*$E2975</f>
        <v>0</v>
      </c>
      <c r="AO2975" s="1061">
        <f t="shared" si="1197"/>
        <v>0</v>
      </c>
      <c r="AP2975" s="1061">
        <f t="shared" si="1197"/>
        <v>0</v>
      </c>
      <c r="AQ2975" s="1061">
        <f t="shared" si="1197"/>
        <v>1.5</v>
      </c>
      <c r="AR2975" s="1061">
        <f t="shared" si="1197"/>
        <v>0</v>
      </c>
      <c r="AS2975" s="1061">
        <f t="shared" si="1197"/>
        <v>9</v>
      </c>
      <c r="AT2975" s="850">
        <f t="shared" si="1203"/>
        <v>36</v>
      </c>
      <c r="AU2975" s="1255" t="s">
        <v>801</v>
      </c>
      <c r="AV2975" s="1256"/>
      <c r="AW2975" s="1256"/>
      <c r="AX2975" s="1256"/>
      <c r="AY2975" s="1256"/>
      <c r="AZ2975" s="870"/>
    </row>
    <row r="2976" spans="1:52" ht="13.5" customHeight="1">
      <c r="A2976" s="838">
        <f t="shared" si="1201"/>
        <v>19</v>
      </c>
      <c r="B2976" s="931" t="s">
        <v>176</v>
      </c>
      <c r="C2976" s="896" t="s">
        <v>389</v>
      </c>
      <c r="D2976" s="897">
        <v>9</v>
      </c>
      <c r="E2976" s="1114">
        <v>9</v>
      </c>
      <c r="F2976" s="1061"/>
      <c r="G2976" s="1090"/>
      <c r="H2976" s="1063">
        <v>0.5</v>
      </c>
      <c r="I2976" s="1077"/>
      <c r="J2976" s="1060">
        <f t="shared" si="1192"/>
        <v>4.5</v>
      </c>
      <c r="K2976" s="1061" t="s">
        <v>887</v>
      </c>
      <c r="L2976" s="1061"/>
      <c r="M2976" s="1063">
        <v>0.8</v>
      </c>
      <c r="N2976" s="1063"/>
      <c r="O2976" s="1060">
        <f t="shared" si="1207"/>
        <v>7.2</v>
      </c>
      <c r="P2976" s="1093"/>
      <c r="Q2976" s="1065"/>
      <c r="R2976" s="1100">
        <v>0.7</v>
      </c>
      <c r="S2976" s="1063"/>
      <c r="T2976" s="1079">
        <f t="shared" si="1193"/>
        <v>6.3</v>
      </c>
      <c r="U2976" s="1061">
        <f>SUM(F2976,K2976,P2976)</f>
        <v>0</v>
      </c>
      <c r="V2976" s="1061">
        <f t="shared" si="1205"/>
        <v>0</v>
      </c>
      <c r="W2976" s="1063">
        <f t="shared" si="1205"/>
        <v>2</v>
      </c>
      <c r="X2976" s="1063">
        <f t="shared" si="1205"/>
        <v>0</v>
      </c>
      <c r="Y2976" s="1060">
        <f t="shared" si="1205"/>
        <v>18</v>
      </c>
      <c r="Z2976" s="1080">
        <f t="shared" si="1202"/>
        <v>19</v>
      </c>
      <c r="AA2976" s="1081" t="str">
        <f t="shared" si="1199"/>
        <v>Dấm chua</v>
      </c>
      <c r="AB2976" s="1082" t="str">
        <f t="shared" si="1199"/>
        <v>lít</v>
      </c>
      <c r="AC2976" s="1083">
        <f t="shared" si="1199"/>
        <v>9</v>
      </c>
      <c r="AD2976" s="1089">
        <f t="shared" si="1199"/>
        <v>9</v>
      </c>
      <c r="AE2976" s="1071">
        <f t="shared" si="1208"/>
        <v>0</v>
      </c>
      <c r="AF2976" s="1071">
        <f t="shared" si="1208"/>
        <v>0</v>
      </c>
      <c r="AG2976" s="1071">
        <f t="shared" si="1208"/>
        <v>16</v>
      </c>
      <c r="AH2976" s="1071">
        <f t="shared" si="1208"/>
        <v>0</v>
      </c>
      <c r="AI2976" s="1060">
        <f t="shared" si="1200"/>
        <v>144</v>
      </c>
      <c r="AJ2976" s="1102">
        <f t="shared" si="1209"/>
        <v>0</v>
      </c>
      <c r="AK2976" s="1102">
        <f t="shared" si="1209"/>
        <v>0</v>
      </c>
      <c r="AL2976" s="1112"/>
      <c r="AM2976" s="1102">
        <f t="shared" si="1210"/>
        <v>0</v>
      </c>
      <c r="AN2976" s="1085">
        <f t="shared" si="1211"/>
        <v>0</v>
      </c>
      <c r="AO2976" s="1061">
        <f t="shared" si="1197"/>
        <v>0</v>
      </c>
      <c r="AP2976" s="1061">
        <f t="shared" si="1197"/>
        <v>0</v>
      </c>
      <c r="AQ2976" s="1061">
        <f t="shared" si="1197"/>
        <v>2</v>
      </c>
      <c r="AR2976" s="1061">
        <f t="shared" si="1197"/>
        <v>0</v>
      </c>
      <c r="AS2976" s="1061">
        <f t="shared" si="1197"/>
        <v>18</v>
      </c>
      <c r="AT2976" s="850">
        <f t="shared" si="1203"/>
        <v>0</v>
      </c>
      <c r="AU2976" s="893" t="s">
        <v>802</v>
      </c>
      <c r="AV2976" s="894"/>
      <c r="AW2976" s="894"/>
      <c r="AX2976" s="894"/>
      <c r="AY2976" s="894"/>
      <c r="AZ2976" s="870">
        <f>AZ2970+SUM(AZ2971:AZ2975)</f>
        <v>16413.199999999997</v>
      </c>
    </row>
    <row r="2977" spans="1:52" ht="13.5" customHeight="1">
      <c r="A2977" s="838">
        <f t="shared" si="1201"/>
        <v>20</v>
      </c>
      <c r="B2977" s="911" t="s">
        <v>158</v>
      </c>
      <c r="C2977" s="902" t="s">
        <v>66</v>
      </c>
      <c r="D2977" s="903">
        <v>30</v>
      </c>
      <c r="E2977" s="1116">
        <v>30</v>
      </c>
      <c r="F2977" s="1061"/>
      <c r="G2977" s="1090"/>
      <c r="H2977" s="1063">
        <v>0.5</v>
      </c>
      <c r="I2977" s="1077"/>
      <c r="J2977" s="1060">
        <f t="shared" si="1192"/>
        <v>15</v>
      </c>
      <c r="K2977" s="1065"/>
      <c r="L2977" s="1071"/>
      <c r="M2977" s="1063">
        <v>0.5</v>
      </c>
      <c r="N2977" s="1063"/>
      <c r="O2977" s="1060">
        <f t="shared" si="1207"/>
        <v>15</v>
      </c>
      <c r="P2977" s="1088"/>
      <c r="Q2977" s="1071"/>
      <c r="R2977" s="1110">
        <v>0.5</v>
      </c>
      <c r="S2977" s="1063"/>
      <c r="T2977" s="1079">
        <f t="shared" si="1193"/>
        <v>15</v>
      </c>
      <c r="U2977" s="1061">
        <f>SUM(F2977,K2977,P2977)</f>
        <v>0</v>
      </c>
      <c r="V2977" s="1071">
        <f t="shared" si="1205"/>
        <v>0</v>
      </c>
      <c r="W2977" s="1063">
        <f t="shared" si="1205"/>
        <v>1.5</v>
      </c>
      <c r="X2977" s="1063">
        <f t="shared" si="1205"/>
        <v>0</v>
      </c>
      <c r="Y2977" s="1060">
        <f t="shared" si="1205"/>
        <v>45</v>
      </c>
      <c r="Z2977" s="1080">
        <f t="shared" si="1202"/>
        <v>20</v>
      </c>
      <c r="AA2977" s="1081" t="str">
        <f t="shared" si="1199"/>
        <v>Chè vằng</v>
      </c>
      <c r="AB2977" s="1082" t="str">
        <f t="shared" si="1199"/>
        <v>kg</v>
      </c>
      <c r="AC2977" s="1083">
        <f t="shared" si="1199"/>
        <v>30</v>
      </c>
      <c r="AD2977" s="1089">
        <f t="shared" si="1199"/>
        <v>30</v>
      </c>
      <c r="AE2977" s="1071">
        <f t="shared" si="1208"/>
        <v>0</v>
      </c>
      <c r="AF2977" s="1071">
        <f t="shared" si="1208"/>
        <v>0</v>
      </c>
      <c r="AG2977" s="1071">
        <f t="shared" si="1208"/>
        <v>0.5</v>
      </c>
      <c r="AH2977" s="1071">
        <f t="shared" si="1208"/>
        <v>0</v>
      </c>
      <c r="AI2977" s="1060">
        <f t="shared" si="1200"/>
        <v>15</v>
      </c>
      <c r="AJ2977" s="1102">
        <f t="shared" si="1209"/>
        <v>0</v>
      </c>
      <c r="AK2977" s="1102">
        <f t="shared" si="1209"/>
        <v>0</v>
      </c>
      <c r="AL2977" s="1112">
        <v>10</v>
      </c>
      <c r="AM2977" s="1102">
        <f t="shared" si="1210"/>
        <v>0</v>
      </c>
      <c r="AN2977" s="1085">
        <f t="shared" si="1211"/>
        <v>300</v>
      </c>
      <c r="AO2977" s="1061">
        <f t="shared" si="1197"/>
        <v>0</v>
      </c>
      <c r="AP2977" s="1061">
        <f t="shared" si="1197"/>
        <v>0</v>
      </c>
      <c r="AQ2977" s="1061">
        <f t="shared" si="1197"/>
        <v>1.5</v>
      </c>
      <c r="AR2977" s="1061">
        <f t="shared" si="1197"/>
        <v>0</v>
      </c>
      <c r="AS2977" s="1061">
        <f t="shared" si="1197"/>
        <v>45</v>
      </c>
      <c r="AT2977" s="850">
        <f t="shared" si="1203"/>
        <v>0</v>
      </c>
      <c r="AU2977" s="1274" t="s">
        <v>803</v>
      </c>
      <c r="AV2977" s="1275"/>
      <c r="AW2977" s="1275"/>
      <c r="AX2977" s="1275"/>
      <c r="AY2977" s="1275"/>
      <c r="AZ2977" s="870"/>
    </row>
    <row r="2978" spans="1:52" ht="13.5" customHeight="1">
      <c r="A2978" s="838">
        <f t="shared" si="1201"/>
        <v>21</v>
      </c>
      <c r="B2978" s="911" t="s">
        <v>166</v>
      </c>
      <c r="C2978" s="844" t="s">
        <v>66</v>
      </c>
      <c r="D2978" s="907">
        <v>30</v>
      </c>
      <c r="E2978" s="1060">
        <v>30</v>
      </c>
      <c r="F2978" s="1065"/>
      <c r="G2978" s="1090"/>
      <c r="H2978" s="1063">
        <v>0.1</v>
      </c>
      <c r="I2978" s="1091"/>
      <c r="J2978" s="1060">
        <f t="shared" si="1192"/>
        <v>3</v>
      </c>
      <c r="K2978" s="1061"/>
      <c r="L2978" s="1065"/>
      <c r="M2978" s="1063">
        <v>0.2</v>
      </c>
      <c r="N2978" s="1063"/>
      <c r="O2978" s="1060">
        <f t="shared" si="1207"/>
        <v>6</v>
      </c>
      <c r="P2978" s="1056"/>
      <c r="Q2978" s="1065"/>
      <c r="R2978" s="1100">
        <v>0.2</v>
      </c>
      <c r="S2978" s="1063"/>
      <c r="T2978" s="1079">
        <f t="shared" si="1193"/>
        <v>6</v>
      </c>
      <c r="U2978" s="1061">
        <f>SUM(F2978,K2978,P2978)</f>
        <v>0</v>
      </c>
      <c r="V2978" s="1061">
        <f t="shared" si="1205"/>
        <v>0</v>
      </c>
      <c r="W2978" s="1063">
        <f t="shared" si="1205"/>
        <v>0.5</v>
      </c>
      <c r="X2978" s="1063">
        <f t="shared" si="1205"/>
        <v>0</v>
      </c>
      <c r="Y2978" s="1060">
        <f t="shared" si="1205"/>
        <v>15</v>
      </c>
      <c r="Z2978" s="1080">
        <f t="shared" si="1202"/>
        <v>21</v>
      </c>
      <c r="AA2978" s="1081" t="str">
        <f t="shared" si="1199"/>
        <v>Hành tăm</v>
      </c>
      <c r="AB2978" s="1082" t="str">
        <f t="shared" si="1199"/>
        <v>kg</v>
      </c>
      <c r="AC2978" s="1083">
        <f t="shared" si="1199"/>
        <v>30</v>
      </c>
      <c r="AD2978" s="1089">
        <f t="shared" si="1199"/>
        <v>30</v>
      </c>
      <c r="AE2978" s="1071">
        <f t="shared" si="1208"/>
        <v>0</v>
      </c>
      <c r="AF2978" s="1071">
        <f t="shared" si="1208"/>
        <v>0</v>
      </c>
      <c r="AG2978" s="1071">
        <f t="shared" si="1208"/>
        <v>1.2999999999999967</v>
      </c>
      <c r="AH2978" s="1071">
        <f t="shared" si="1208"/>
        <v>0</v>
      </c>
      <c r="AI2978" s="1060">
        <f t="shared" si="1200"/>
        <v>38.999999999999901</v>
      </c>
      <c r="AJ2978" s="1102">
        <f t="shared" si="1209"/>
        <v>0</v>
      </c>
      <c r="AK2978" s="1102">
        <f t="shared" si="1209"/>
        <v>0</v>
      </c>
      <c r="AL2978" s="1112"/>
      <c r="AM2978" s="1102">
        <f t="shared" si="1210"/>
        <v>0</v>
      </c>
      <c r="AN2978" s="1085">
        <f t="shared" si="1211"/>
        <v>0</v>
      </c>
      <c r="AO2978" s="1061">
        <f t="shared" si="1197"/>
        <v>0</v>
      </c>
      <c r="AP2978" s="1061">
        <f t="shared" si="1197"/>
        <v>0</v>
      </c>
      <c r="AQ2978" s="1061">
        <f t="shared" si="1197"/>
        <v>0.5</v>
      </c>
      <c r="AR2978" s="1061">
        <f t="shared" si="1197"/>
        <v>0</v>
      </c>
      <c r="AS2978" s="1061">
        <f t="shared" si="1197"/>
        <v>15</v>
      </c>
      <c r="AT2978" s="850">
        <f t="shared" si="1203"/>
        <v>0</v>
      </c>
      <c r="AU2978" s="4" t="s">
        <v>804</v>
      </c>
      <c r="AV2978" s="3"/>
      <c r="AW2978" s="3"/>
      <c r="AX2978" s="3"/>
      <c r="AY2978" s="3"/>
      <c r="AZ2978" s="870">
        <f>Y3027</f>
        <v>14147</v>
      </c>
    </row>
    <row r="2979" spans="1:52" ht="13.5" customHeight="1">
      <c r="A2979" s="838">
        <f t="shared" si="1201"/>
        <v>22</v>
      </c>
      <c r="B2979" s="911" t="s">
        <v>145</v>
      </c>
      <c r="C2979" s="844" t="s">
        <v>389</v>
      </c>
      <c r="D2979" s="907">
        <v>16</v>
      </c>
      <c r="E2979" s="1060">
        <v>16</v>
      </c>
      <c r="F2979" s="1061"/>
      <c r="G2979" s="1090"/>
      <c r="H2979" s="1063">
        <v>1</v>
      </c>
      <c r="I2979" s="1077"/>
      <c r="J2979" s="1060">
        <f t="shared" si="1192"/>
        <v>16</v>
      </c>
      <c r="K2979" s="1103"/>
      <c r="L2979" s="1071"/>
      <c r="M2979" s="1063">
        <v>1</v>
      </c>
      <c r="N2979" s="1118"/>
      <c r="O2979" s="1060">
        <f t="shared" si="1207"/>
        <v>16</v>
      </c>
      <c r="P2979" s="1056"/>
      <c r="Q2979" s="1071"/>
      <c r="R2979" s="1100">
        <v>1</v>
      </c>
      <c r="S2979" s="1063"/>
      <c r="T2979" s="1079">
        <f t="shared" si="1193"/>
        <v>16</v>
      </c>
      <c r="U2979" s="1061">
        <f t="shared" ref="U2979:U3017" si="1212">SUM(F2979,K2979,P2979)</f>
        <v>0</v>
      </c>
      <c r="V2979" s="1071">
        <f t="shared" si="1205"/>
        <v>0</v>
      </c>
      <c r="W2979" s="1063">
        <f t="shared" si="1205"/>
        <v>3</v>
      </c>
      <c r="X2979" s="1063">
        <f t="shared" si="1205"/>
        <v>0</v>
      </c>
      <c r="Y2979" s="1060">
        <f t="shared" si="1205"/>
        <v>48</v>
      </c>
      <c r="Z2979" s="1080">
        <f t="shared" si="1202"/>
        <v>22</v>
      </c>
      <c r="AA2979" s="1081" t="str">
        <f t="shared" si="1199"/>
        <v>Dầu rửa</v>
      </c>
      <c r="AB2979" s="1082" t="str">
        <f t="shared" si="1199"/>
        <v>lít</v>
      </c>
      <c r="AC2979" s="1083">
        <f t="shared" si="1199"/>
        <v>16</v>
      </c>
      <c r="AD2979" s="1089">
        <f t="shared" si="1199"/>
        <v>16</v>
      </c>
      <c r="AE2979" s="1071">
        <f t="shared" si="1208"/>
        <v>0</v>
      </c>
      <c r="AF2979" s="1071">
        <f t="shared" si="1208"/>
        <v>0</v>
      </c>
      <c r="AG2979" s="1071">
        <f t="shared" si="1208"/>
        <v>8</v>
      </c>
      <c r="AH2979" s="1071">
        <f t="shared" si="1208"/>
        <v>0</v>
      </c>
      <c r="AI2979" s="1060">
        <f t="shared" si="1200"/>
        <v>128</v>
      </c>
      <c r="AJ2979" s="1102">
        <f t="shared" si="1209"/>
        <v>0</v>
      </c>
      <c r="AK2979" s="1102">
        <f t="shared" si="1209"/>
        <v>0</v>
      </c>
      <c r="AL2979" s="1112">
        <v>20</v>
      </c>
      <c r="AM2979" s="1102">
        <f t="shared" si="1210"/>
        <v>0</v>
      </c>
      <c r="AN2979" s="1085">
        <f t="shared" si="1211"/>
        <v>320</v>
      </c>
      <c r="AO2979" s="1061">
        <f t="shared" si="1197"/>
        <v>0</v>
      </c>
      <c r="AP2979" s="1061">
        <f t="shared" si="1197"/>
        <v>0</v>
      </c>
      <c r="AQ2979" s="1061">
        <f t="shared" si="1197"/>
        <v>3</v>
      </c>
      <c r="AR2979" s="1061">
        <f t="shared" si="1197"/>
        <v>0</v>
      </c>
      <c r="AS2979" s="1061">
        <f t="shared" si="1197"/>
        <v>48</v>
      </c>
      <c r="AT2979" s="850">
        <f t="shared" si="1203"/>
        <v>0</v>
      </c>
      <c r="AU2979" s="4" t="s">
        <v>805</v>
      </c>
      <c r="AV2979" s="3"/>
      <c r="AW2979" s="3"/>
      <c r="AX2979" s="3"/>
      <c r="AY2979" s="3"/>
      <c r="AZ2979" s="870">
        <f>Q3030</f>
        <v>0</v>
      </c>
    </row>
    <row r="2980" spans="1:52" ht="13.5" customHeight="1">
      <c r="A2980" s="838">
        <f t="shared" si="1201"/>
        <v>23</v>
      </c>
      <c r="B2980" s="911" t="s">
        <v>136</v>
      </c>
      <c r="C2980" s="844" t="s">
        <v>66</v>
      </c>
      <c r="D2980" s="907">
        <v>120</v>
      </c>
      <c r="E2980" s="1060">
        <v>120</v>
      </c>
      <c r="F2980" s="1061"/>
      <c r="G2980" s="1090"/>
      <c r="H2980" s="1119">
        <v>6</v>
      </c>
      <c r="I2980" s="1077"/>
      <c r="J2980" s="1060">
        <f t="shared" si="1192"/>
        <v>720</v>
      </c>
      <c r="K2980" s="1065"/>
      <c r="L2980" s="1071"/>
      <c r="M2980" s="1119"/>
      <c r="N2980" s="1063"/>
      <c r="O2980" s="1060">
        <f t="shared" si="1207"/>
        <v>0</v>
      </c>
      <c r="P2980" s="1056" t="s">
        <v>883</v>
      </c>
      <c r="Q2980" s="1071"/>
      <c r="R2980" s="1100"/>
      <c r="S2980" s="1063"/>
      <c r="T2980" s="1079">
        <f t="shared" si="1193"/>
        <v>0</v>
      </c>
      <c r="U2980" s="1103">
        <f t="shared" si="1212"/>
        <v>0</v>
      </c>
      <c r="V2980" s="1071">
        <f t="shared" si="1205"/>
        <v>0</v>
      </c>
      <c r="W2980" s="1063">
        <f t="shared" si="1205"/>
        <v>6</v>
      </c>
      <c r="X2980" s="1063">
        <f t="shared" si="1205"/>
        <v>0</v>
      </c>
      <c r="Y2980" s="1060">
        <f t="shared" si="1205"/>
        <v>720</v>
      </c>
      <c r="Z2980" s="1080">
        <f t="shared" si="1202"/>
        <v>23</v>
      </c>
      <c r="AA2980" s="1081" t="str">
        <f t="shared" si="1199"/>
        <v>Cá khô</v>
      </c>
      <c r="AB2980" s="1082" t="str">
        <f t="shared" si="1199"/>
        <v>kg</v>
      </c>
      <c r="AC2980" s="1083">
        <f t="shared" si="1199"/>
        <v>120</v>
      </c>
      <c r="AD2980" s="1089">
        <f t="shared" si="1199"/>
        <v>120</v>
      </c>
      <c r="AE2980" s="1071">
        <f t="shared" si="1208"/>
        <v>0</v>
      </c>
      <c r="AF2980" s="1071">
        <f t="shared" si="1208"/>
        <v>0</v>
      </c>
      <c r="AG2980" s="1071">
        <f t="shared" si="1208"/>
        <v>0.5</v>
      </c>
      <c r="AH2980" s="1071">
        <f t="shared" si="1208"/>
        <v>0</v>
      </c>
      <c r="AI2980" s="1060">
        <f t="shared" si="1200"/>
        <v>60</v>
      </c>
      <c r="AJ2980" s="1102">
        <f t="shared" si="1209"/>
        <v>0</v>
      </c>
      <c r="AK2980" s="1102">
        <f t="shared" si="1209"/>
        <v>0</v>
      </c>
      <c r="AL2980" s="1112">
        <v>20</v>
      </c>
      <c r="AM2980" s="1102">
        <f t="shared" si="1210"/>
        <v>0</v>
      </c>
      <c r="AN2980" s="1085">
        <f t="shared" si="1211"/>
        <v>2400</v>
      </c>
      <c r="AO2980" s="1061">
        <f t="shared" si="1197"/>
        <v>0</v>
      </c>
      <c r="AP2980" s="1061">
        <f t="shared" si="1197"/>
        <v>0</v>
      </c>
      <c r="AQ2980" s="1061">
        <f t="shared" si="1197"/>
        <v>6</v>
      </c>
      <c r="AR2980" s="1061">
        <f t="shared" si="1197"/>
        <v>0</v>
      </c>
      <c r="AS2980" s="1061">
        <f t="shared" si="1197"/>
        <v>720</v>
      </c>
      <c r="AT2980" s="850">
        <f t="shared" si="1203"/>
        <v>0</v>
      </c>
      <c r="AU2980" s="893" t="s">
        <v>806</v>
      </c>
      <c r="AV2980" s="894"/>
      <c r="AW2980" s="894"/>
      <c r="AX2980" s="894"/>
      <c r="AY2980" s="894"/>
      <c r="AZ2980" s="870">
        <f>SUM(AZ2978:AZ2979)</f>
        <v>14147</v>
      </c>
    </row>
    <row r="2981" spans="1:52" ht="13.5" customHeight="1">
      <c r="A2981" s="838">
        <f t="shared" si="1201"/>
        <v>24</v>
      </c>
      <c r="B2981" s="911" t="s">
        <v>183</v>
      </c>
      <c r="C2981" s="844" t="s">
        <v>66</v>
      </c>
      <c r="D2981" s="907">
        <v>30</v>
      </c>
      <c r="E2981" s="1060">
        <v>30</v>
      </c>
      <c r="F2981" s="1103"/>
      <c r="G2981" s="1120"/>
      <c r="H2981" s="1121">
        <v>0.1</v>
      </c>
      <c r="I2981" s="1077"/>
      <c r="J2981" s="1060">
        <f t="shared" si="1192"/>
        <v>3</v>
      </c>
      <c r="K2981" s="1103"/>
      <c r="L2981" s="1071"/>
      <c r="M2981" s="1063">
        <v>0.2</v>
      </c>
      <c r="N2981" s="1063"/>
      <c r="O2981" s="1060">
        <f t="shared" si="1207"/>
        <v>6</v>
      </c>
      <c r="P2981" s="1056"/>
      <c r="Q2981" s="1071"/>
      <c r="R2981" s="1063">
        <v>0.2</v>
      </c>
      <c r="S2981" s="1063"/>
      <c r="T2981" s="1079">
        <f t="shared" si="1193"/>
        <v>6</v>
      </c>
      <c r="U2981" s="1061">
        <f t="shared" si="1212"/>
        <v>0</v>
      </c>
      <c r="V2981" s="1071">
        <f t="shared" si="1205"/>
        <v>0</v>
      </c>
      <c r="W2981" s="1063">
        <f t="shared" si="1205"/>
        <v>0.5</v>
      </c>
      <c r="X2981" s="1063">
        <f t="shared" si="1205"/>
        <v>0</v>
      </c>
      <c r="Y2981" s="1060">
        <f t="shared" si="1205"/>
        <v>15</v>
      </c>
      <c r="Z2981" s="1080">
        <f t="shared" si="1202"/>
        <v>24</v>
      </c>
      <c r="AA2981" s="1081" t="str">
        <f t="shared" si="1199"/>
        <v>Nghệ tươi</v>
      </c>
      <c r="AB2981" s="1082" t="str">
        <f t="shared" si="1199"/>
        <v>kg</v>
      </c>
      <c r="AC2981" s="1083">
        <f t="shared" si="1199"/>
        <v>30</v>
      </c>
      <c r="AD2981" s="1089">
        <f t="shared" si="1199"/>
        <v>30</v>
      </c>
      <c r="AE2981" s="1071">
        <f t="shared" si="1208"/>
        <v>0</v>
      </c>
      <c r="AF2981" s="1071">
        <f t="shared" si="1208"/>
        <v>0</v>
      </c>
      <c r="AG2981" s="1071">
        <f t="shared" si="1208"/>
        <v>2.8</v>
      </c>
      <c r="AH2981" s="1071">
        <f t="shared" si="1208"/>
        <v>0</v>
      </c>
      <c r="AI2981" s="1060">
        <f t="shared" si="1200"/>
        <v>84</v>
      </c>
      <c r="AJ2981" s="1102">
        <f t="shared" si="1209"/>
        <v>0</v>
      </c>
      <c r="AK2981" s="1102">
        <f t="shared" si="1209"/>
        <v>0</v>
      </c>
      <c r="AL2981" s="1112"/>
      <c r="AM2981" s="1102">
        <f t="shared" si="1210"/>
        <v>0</v>
      </c>
      <c r="AN2981" s="1085">
        <f t="shared" si="1211"/>
        <v>0</v>
      </c>
      <c r="AO2981" s="1061">
        <f t="shared" si="1197"/>
        <v>0</v>
      </c>
      <c r="AP2981" s="1061">
        <f t="shared" si="1197"/>
        <v>0</v>
      </c>
      <c r="AQ2981" s="1061">
        <f t="shared" si="1197"/>
        <v>0.5</v>
      </c>
      <c r="AR2981" s="1061">
        <f t="shared" si="1197"/>
        <v>0</v>
      </c>
      <c r="AS2981" s="1061">
        <f t="shared" si="1197"/>
        <v>15</v>
      </c>
      <c r="AT2981" s="850">
        <f t="shared" si="1203"/>
        <v>0</v>
      </c>
      <c r="AU2981" s="893" t="s">
        <v>807</v>
      </c>
      <c r="AV2981" s="894"/>
      <c r="AW2981" s="894"/>
      <c r="AX2981" s="894"/>
      <c r="AY2981" s="894"/>
      <c r="AZ2981" s="912"/>
    </row>
    <row r="2982" spans="1:52" ht="13.5" customHeight="1">
      <c r="A2982" s="838">
        <f t="shared" si="1201"/>
        <v>25</v>
      </c>
      <c r="B2982" s="911" t="s">
        <v>142</v>
      </c>
      <c r="C2982" s="844" t="s">
        <v>66</v>
      </c>
      <c r="D2982" s="907">
        <v>35</v>
      </c>
      <c r="E2982" s="1060">
        <v>35</v>
      </c>
      <c r="F2982" s="1061"/>
      <c r="G2982" s="1120"/>
      <c r="H2982" s="1063">
        <v>0.1</v>
      </c>
      <c r="I2982" s="1077"/>
      <c r="J2982" s="1060">
        <f t="shared" si="1192"/>
        <v>3.5</v>
      </c>
      <c r="K2982" s="1103"/>
      <c r="L2982" s="1071"/>
      <c r="M2982" s="1063">
        <v>0.2</v>
      </c>
      <c r="N2982" s="1063"/>
      <c r="O2982" s="1060">
        <f t="shared" si="1207"/>
        <v>7</v>
      </c>
      <c r="P2982" s="1122"/>
      <c r="Q2982" s="1071"/>
      <c r="R2982" s="1063">
        <v>0.2</v>
      </c>
      <c r="S2982" s="1063"/>
      <c r="T2982" s="1079">
        <f t="shared" si="1193"/>
        <v>7</v>
      </c>
      <c r="U2982" s="1061">
        <f t="shared" si="1212"/>
        <v>0</v>
      </c>
      <c r="V2982" s="1071">
        <f t="shared" si="1205"/>
        <v>0</v>
      </c>
      <c r="W2982" s="1063">
        <f t="shared" si="1205"/>
        <v>0.5</v>
      </c>
      <c r="X2982" s="1063">
        <f t="shared" si="1205"/>
        <v>0</v>
      </c>
      <c r="Y2982" s="1060">
        <f t="shared" si="1205"/>
        <v>17.5</v>
      </c>
      <c r="Z2982" s="1080">
        <f t="shared" si="1202"/>
        <v>25</v>
      </c>
      <c r="AA2982" s="1081" t="str">
        <f t="shared" si="1199"/>
        <v>Gừng tươi</v>
      </c>
      <c r="AB2982" s="1082" t="str">
        <f t="shared" si="1199"/>
        <v>kg</v>
      </c>
      <c r="AC2982" s="1083">
        <f t="shared" si="1199"/>
        <v>35</v>
      </c>
      <c r="AD2982" s="1089">
        <f t="shared" si="1199"/>
        <v>35</v>
      </c>
      <c r="AE2982" s="1071">
        <f t="shared" si="1208"/>
        <v>0</v>
      </c>
      <c r="AF2982" s="1071">
        <f t="shared" si="1208"/>
        <v>0</v>
      </c>
      <c r="AG2982" s="1071">
        <f t="shared" si="1208"/>
        <v>2.799999999999998</v>
      </c>
      <c r="AH2982" s="1071">
        <f t="shared" si="1208"/>
        <v>0</v>
      </c>
      <c r="AI2982" s="1060">
        <f t="shared" si="1200"/>
        <v>97.999999999999929</v>
      </c>
      <c r="AJ2982" s="1102">
        <f t="shared" si="1209"/>
        <v>0</v>
      </c>
      <c r="AK2982" s="1102">
        <f t="shared" si="1209"/>
        <v>0</v>
      </c>
      <c r="AL2982" s="1112"/>
      <c r="AM2982" s="1102">
        <f t="shared" si="1210"/>
        <v>0</v>
      </c>
      <c r="AN2982" s="1085">
        <f t="shared" si="1211"/>
        <v>0</v>
      </c>
      <c r="AO2982" s="1061">
        <f t="shared" si="1197"/>
        <v>0</v>
      </c>
      <c r="AP2982" s="1061">
        <f t="shared" si="1197"/>
        <v>0</v>
      </c>
      <c r="AQ2982" s="1061">
        <f t="shared" si="1197"/>
        <v>0.5</v>
      </c>
      <c r="AR2982" s="1061">
        <f t="shared" si="1197"/>
        <v>0</v>
      </c>
      <c r="AS2982" s="1061">
        <f t="shared" si="1197"/>
        <v>17.5</v>
      </c>
      <c r="AT2982" s="850">
        <f t="shared" si="1203"/>
        <v>0</v>
      </c>
      <c r="AU2982" s="4" t="s">
        <v>808</v>
      </c>
      <c r="AV2982" s="3"/>
      <c r="AW2982" s="3"/>
      <c r="AX2982" s="3"/>
      <c r="AY2982" s="3"/>
      <c r="AZ2982" s="870">
        <f>Y3028</f>
        <v>2266.1999999999971</v>
      </c>
    </row>
    <row r="2983" spans="1:52" ht="13.5" customHeight="1">
      <c r="A2983" s="838">
        <f t="shared" si="1201"/>
        <v>26</v>
      </c>
      <c r="B2983" s="911" t="s">
        <v>51</v>
      </c>
      <c r="C2983" s="844" t="s">
        <v>66</v>
      </c>
      <c r="D2983" s="907">
        <v>100</v>
      </c>
      <c r="E2983" s="1060">
        <v>100</v>
      </c>
      <c r="F2983" s="1061"/>
      <c r="G2983" s="1120"/>
      <c r="H2983" s="1063">
        <v>0.5</v>
      </c>
      <c r="I2983" s="1077"/>
      <c r="J2983" s="1060">
        <f t="shared" si="1192"/>
        <v>50</v>
      </c>
      <c r="K2983" s="1065"/>
      <c r="L2983" s="1071"/>
      <c r="M2983" s="1119">
        <v>0.5</v>
      </c>
      <c r="N2983" s="1063"/>
      <c r="O2983" s="1060">
        <f t="shared" si="1207"/>
        <v>50</v>
      </c>
      <c r="P2983" s="1056"/>
      <c r="Q2983" s="1065"/>
      <c r="R2983" s="1100">
        <v>0.5</v>
      </c>
      <c r="S2983" s="1063"/>
      <c r="T2983" s="1079">
        <f t="shared" si="1193"/>
        <v>50</v>
      </c>
      <c r="U2983" s="1061">
        <f t="shared" si="1212"/>
        <v>0</v>
      </c>
      <c r="V2983" s="1071">
        <f t="shared" si="1205"/>
        <v>0</v>
      </c>
      <c r="W2983" s="1063">
        <f t="shared" si="1205"/>
        <v>1.5</v>
      </c>
      <c r="X2983" s="1063">
        <f t="shared" si="1205"/>
        <v>0</v>
      </c>
      <c r="Y2983" s="1060">
        <f t="shared" si="1205"/>
        <v>150</v>
      </c>
      <c r="Z2983" s="1080">
        <f t="shared" si="1202"/>
        <v>26</v>
      </c>
      <c r="AA2983" s="1081" t="str">
        <f t="shared" si="1199"/>
        <v>Tép khô</v>
      </c>
      <c r="AB2983" s="1082" t="str">
        <f t="shared" si="1199"/>
        <v>kg</v>
      </c>
      <c r="AC2983" s="1083">
        <f t="shared" si="1199"/>
        <v>100</v>
      </c>
      <c r="AD2983" s="1089">
        <f t="shared" si="1199"/>
        <v>100</v>
      </c>
      <c r="AE2983" s="1071">
        <f t="shared" si="1208"/>
        <v>0</v>
      </c>
      <c r="AF2983" s="1071">
        <f t="shared" si="1208"/>
        <v>0</v>
      </c>
      <c r="AG2983" s="1071">
        <f t="shared" si="1208"/>
        <v>2.3999999999999995</v>
      </c>
      <c r="AH2983" s="1071">
        <f t="shared" si="1208"/>
        <v>0</v>
      </c>
      <c r="AI2983" s="1060">
        <f t="shared" si="1200"/>
        <v>239.99999999999994</v>
      </c>
      <c r="AJ2983" s="1102">
        <f t="shared" si="1209"/>
        <v>0</v>
      </c>
      <c r="AK2983" s="1102">
        <f t="shared" si="1209"/>
        <v>0</v>
      </c>
      <c r="AL2983" s="1112"/>
      <c r="AM2983" s="1102">
        <f t="shared" si="1210"/>
        <v>0</v>
      </c>
      <c r="AN2983" s="1085">
        <f t="shared" si="1211"/>
        <v>0</v>
      </c>
      <c r="AO2983" s="1061">
        <f t="shared" si="1197"/>
        <v>0</v>
      </c>
      <c r="AP2983" s="1061">
        <f t="shared" si="1197"/>
        <v>0</v>
      </c>
      <c r="AQ2983" s="1061">
        <f t="shared" si="1197"/>
        <v>1.5</v>
      </c>
      <c r="AR2983" s="1061">
        <f t="shared" si="1197"/>
        <v>0</v>
      </c>
      <c r="AS2983" s="1061">
        <f t="shared" si="1197"/>
        <v>150</v>
      </c>
      <c r="AT2983" s="850">
        <f t="shared" si="1203"/>
        <v>0</v>
      </c>
      <c r="AU2983" s="4" t="s">
        <v>809</v>
      </c>
      <c r="AV2983" s="3"/>
      <c r="AW2983" s="3"/>
      <c r="AX2983" s="3"/>
      <c r="AY2983" s="3"/>
      <c r="AZ2983" s="913">
        <f>Y3029</f>
        <v>0</v>
      </c>
    </row>
    <row r="2984" spans="1:52" ht="13.5" customHeight="1">
      <c r="A2984" s="838">
        <f t="shared" si="1201"/>
        <v>27</v>
      </c>
      <c r="B2984" s="920" t="s">
        <v>854</v>
      </c>
      <c r="C2984" s="817" t="s">
        <v>66</v>
      </c>
      <c r="D2984" s="839">
        <v>50</v>
      </c>
      <c r="E2984" s="921">
        <v>50</v>
      </c>
      <c r="F2984" s="1061"/>
      <c r="G2984" s="1123"/>
      <c r="H2984" s="1063">
        <v>0.3</v>
      </c>
      <c r="I2984" s="1077"/>
      <c r="J2984" s="1060">
        <f t="shared" si="1192"/>
        <v>15</v>
      </c>
      <c r="K2984" s="1065"/>
      <c r="L2984" s="1124"/>
      <c r="M2984" s="1063">
        <v>0.6</v>
      </c>
      <c r="N2984" s="1063"/>
      <c r="O2984" s="1060">
        <f t="shared" si="1207"/>
        <v>30</v>
      </c>
      <c r="P2984" s="1093"/>
      <c r="Q2984" s="1065"/>
      <c r="R2984" s="1100">
        <v>0.6</v>
      </c>
      <c r="S2984" s="1062"/>
      <c r="T2984" s="1079">
        <f t="shared" si="1193"/>
        <v>30</v>
      </c>
      <c r="U2984" s="1061">
        <f t="shared" si="1212"/>
        <v>0</v>
      </c>
      <c r="V2984" s="1061">
        <f t="shared" si="1205"/>
        <v>0</v>
      </c>
      <c r="W2984" s="1063">
        <f t="shared" si="1205"/>
        <v>1.5</v>
      </c>
      <c r="X2984" s="1063">
        <f t="shared" si="1205"/>
        <v>0</v>
      </c>
      <c r="Y2984" s="1060">
        <f t="shared" si="1205"/>
        <v>75</v>
      </c>
      <c r="Z2984" s="1080">
        <f t="shared" si="1202"/>
        <v>27</v>
      </c>
      <c r="AA2984" s="1081" t="str">
        <f t="shared" si="1199"/>
        <v xml:space="preserve">ớt quả </v>
      </c>
      <c r="AB2984" s="1082" t="str">
        <f t="shared" si="1199"/>
        <v>kg</v>
      </c>
      <c r="AC2984" s="1083">
        <f t="shared" si="1199"/>
        <v>50</v>
      </c>
      <c r="AD2984" s="1089">
        <f t="shared" si="1199"/>
        <v>50</v>
      </c>
      <c r="AE2984" s="1071">
        <f t="shared" si="1208"/>
        <v>0</v>
      </c>
      <c r="AF2984" s="1071">
        <f t="shared" si="1208"/>
        <v>0</v>
      </c>
      <c r="AG2984" s="1071">
        <f t="shared" si="1208"/>
        <v>0.90000000000000036</v>
      </c>
      <c r="AH2984" s="1071">
        <f t="shared" si="1208"/>
        <v>0</v>
      </c>
      <c r="AI2984" s="1060">
        <f t="shared" si="1200"/>
        <v>45.000000000000014</v>
      </c>
      <c r="AJ2984" s="1102">
        <f t="shared" si="1209"/>
        <v>0</v>
      </c>
      <c r="AK2984" s="1102">
        <f t="shared" si="1209"/>
        <v>0</v>
      </c>
      <c r="AL2984" s="1112">
        <v>5</v>
      </c>
      <c r="AM2984" s="1102">
        <f t="shared" si="1210"/>
        <v>0</v>
      </c>
      <c r="AN2984" s="1085">
        <f t="shared" si="1211"/>
        <v>250</v>
      </c>
      <c r="AO2984" s="1061">
        <f t="shared" si="1197"/>
        <v>0</v>
      </c>
      <c r="AP2984" s="1061">
        <f t="shared" si="1197"/>
        <v>0</v>
      </c>
      <c r="AQ2984" s="1061">
        <f t="shared" si="1197"/>
        <v>1.5</v>
      </c>
      <c r="AR2984" s="1061">
        <f t="shared" si="1197"/>
        <v>0</v>
      </c>
      <c r="AS2984" s="1061">
        <f t="shared" si="1197"/>
        <v>75</v>
      </c>
      <c r="AT2984" s="850">
        <f t="shared" si="1203"/>
        <v>0</v>
      </c>
      <c r="AU2984" s="893"/>
      <c r="AV2984" s="894"/>
      <c r="AW2984" s="894"/>
      <c r="AX2984" s="894"/>
      <c r="AY2984" s="894"/>
      <c r="AZ2984" s="917"/>
    </row>
    <row r="2985" spans="1:52" ht="13.5" customHeight="1">
      <c r="A2985" s="838">
        <f t="shared" si="1201"/>
        <v>28</v>
      </c>
      <c r="B2985" s="1052" t="s">
        <v>16</v>
      </c>
      <c r="C2985" s="817" t="s">
        <v>66</v>
      </c>
      <c r="D2985" s="839">
        <v>140</v>
      </c>
      <c r="E2985" s="921">
        <v>140</v>
      </c>
      <c r="F2985" s="1061"/>
      <c r="G2985" s="1086"/>
      <c r="H2985" s="1063"/>
      <c r="I2985" s="1077"/>
      <c r="J2985" s="1060">
        <f t="shared" si="1192"/>
        <v>0</v>
      </c>
      <c r="K2985" s="1061"/>
      <c r="L2985" s="1065">
        <v>7</v>
      </c>
      <c r="M2985" s="1063"/>
      <c r="N2985" s="1062"/>
      <c r="O2985" s="1060">
        <f t="shared" si="1207"/>
        <v>980</v>
      </c>
      <c r="P2985" s="1093"/>
      <c r="Q2985" s="1065"/>
      <c r="R2985" s="1100"/>
      <c r="S2985" s="1062"/>
      <c r="T2985" s="1079">
        <f t="shared" si="1193"/>
        <v>0</v>
      </c>
      <c r="U2985" s="1061">
        <f t="shared" si="1212"/>
        <v>0</v>
      </c>
      <c r="V2985" s="1061">
        <f t="shared" si="1205"/>
        <v>7</v>
      </c>
      <c r="W2985" s="1063">
        <f t="shared" si="1205"/>
        <v>0</v>
      </c>
      <c r="X2985" s="1062">
        <f t="shared" si="1205"/>
        <v>0</v>
      </c>
      <c r="Y2985" s="1060">
        <f t="shared" si="1205"/>
        <v>980</v>
      </c>
      <c r="Z2985" s="1080">
        <f t="shared" si="1202"/>
        <v>28</v>
      </c>
      <c r="AA2985" s="1126" t="str">
        <f t="shared" si="1199"/>
        <v>Thịt nạc</v>
      </c>
      <c r="AB2985" s="1082" t="str">
        <f t="shared" si="1199"/>
        <v>kg</v>
      </c>
      <c r="AC2985" s="1083">
        <f t="shared" si="1199"/>
        <v>140</v>
      </c>
      <c r="AD2985" s="1089">
        <f t="shared" si="1199"/>
        <v>140</v>
      </c>
      <c r="AE2985" s="1071">
        <f t="shared" si="1208"/>
        <v>0</v>
      </c>
      <c r="AF2985" s="1071">
        <f t="shared" si="1208"/>
        <v>0</v>
      </c>
      <c r="AG2985" s="1071">
        <f t="shared" si="1208"/>
        <v>0</v>
      </c>
      <c r="AH2985" s="1071">
        <f t="shared" si="1208"/>
        <v>0</v>
      </c>
      <c r="AI2985" s="1060">
        <f t="shared" si="1200"/>
        <v>0</v>
      </c>
      <c r="AJ2985" s="1102">
        <f t="shared" si="1209"/>
        <v>0</v>
      </c>
      <c r="AK2985" s="1102">
        <f t="shared" si="1209"/>
        <v>7</v>
      </c>
      <c r="AL2985" s="1102">
        <f t="shared" si="1209"/>
        <v>0</v>
      </c>
      <c r="AM2985" s="1102">
        <f t="shared" si="1210"/>
        <v>0</v>
      </c>
      <c r="AN2985" s="1085">
        <f t="shared" si="1211"/>
        <v>980</v>
      </c>
      <c r="AO2985" s="1061">
        <f t="shared" si="1197"/>
        <v>0</v>
      </c>
      <c r="AP2985" s="1061">
        <f t="shared" si="1197"/>
        <v>7</v>
      </c>
      <c r="AQ2985" s="1061">
        <f t="shared" si="1197"/>
        <v>0</v>
      </c>
      <c r="AR2985" s="1061">
        <f t="shared" si="1197"/>
        <v>0</v>
      </c>
      <c r="AS2985" s="1061">
        <f t="shared" si="1197"/>
        <v>980</v>
      </c>
      <c r="AT2985" s="850">
        <f t="shared" si="1203"/>
        <v>0</v>
      </c>
      <c r="AU2985" s="893"/>
      <c r="AV2985" s="894"/>
      <c r="AW2985" s="894"/>
      <c r="AX2985" s="894"/>
      <c r="AY2985" s="894"/>
      <c r="AZ2985" s="918"/>
    </row>
    <row r="2986" spans="1:52" ht="13.5" customHeight="1">
      <c r="A2986" s="838">
        <f t="shared" si="1201"/>
        <v>29</v>
      </c>
      <c r="B2986" s="1052" t="s">
        <v>416</v>
      </c>
      <c r="C2986" s="817" t="s">
        <v>66</v>
      </c>
      <c r="D2986" s="839">
        <v>90</v>
      </c>
      <c r="E2986" s="921">
        <v>84</v>
      </c>
      <c r="F2986" s="1061"/>
      <c r="G2986" s="1090"/>
      <c r="H2986" s="1063"/>
      <c r="I2986" s="1077"/>
      <c r="J2986" s="1060">
        <f t="shared" si="1192"/>
        <v>0</v>
      </c>
      <c r="K2986" s="1061"/>
      <c r="L2986" s="1065">
        <v>13</v>
      </c>
      <c r="M2986" s="1063"/>
      <c r="N2986" s="1127"/>
      <c r="O2986" s="1060">
        <f t="shared" si="1207"/>
        <v>1092</v>
      </c>
      <c r="P2986" s="1056"/>
      <c r="Q2986" s="1065"/>
      <c r="R2986" s="1100"/>
      <c r="S2986" s="1062"/>
      <c r="T2986" s="1079">
        <f t="shared" si="1193"/>
        <v>0</v>
      </c>
      <c r="U2986" s="1061">
        <f t="shared" si="1212"/>
        <v>0</v>
      </c>
      <c r="V2986" s="1061">
        <f t="shared" si="1205"/>
        <v>13</v>
      </c>
      <c r="W2986" s="1063">
        <f t="shared" si="1205"/>
        <v>0</v>
      </c>
      <c r="X2986" s="1062">
        <f t="shared" si="1205"/>
        <v>0</v>
      </c>
      <c r="Y2986" s="1060">
        <f t="shared" si="1205"/>
        <v>1092</v>
      </c>
      <c r="Z2986" s="1080">
        <f t="shared" si="1202"/>
        <v>29</v>
      </c>
      <c r="AA2986" s="1126" t="str">
        <f t="shared" si="1199"/>
        <v>Thịt ngan cỏ</v>
      </c>
      <c r="AB2986" s="1082" t="str">
        <f t="shared" si="1199"/>
        <v>kg</v>
      </c>
      <c r="AC2986" s="1083">
        <f t="shared" si="1199"/>
        <v>90</v>
      </c>
      <c r="AD2986" s="1089">
        <f t="shared" si="1199"/>
        <v>84</v>
      </c>
      <c r="AE2986" s="1071">
        <f t="shared" si="1208"/>
        <v>0</v>
      </c>
      <c r="AF2986" s="1071">
        <f t="shared" si="1208"/>
        <v>0</v>
      </c>
      <c r="AG2986" s="1071">
        <f t="shared" si="1208"/>
        <v>0</v>
      </c>
      <c r="AH2986" s="1071">
        <f t="shared" si="1208"/>
        <v>0</v>
      </c>
      <c r="AI2986" s="1060">
        <f t="shared" si="1200"/>
        <v>0</v>
      </c>
      <c r="AJ2986" s="1102">
        <f t="shared" si="1209"/>
        <v>0</v>
      </c>
      <c r="AK2986" s="1102">
        <f t="shared" si="1209"/>
        <v>13</v>
      </c>
      <c r="AL2986" s="1102">
        <f t="shared" si="1209"/>
        <v>0</v>
      </c>
      <c r="AM2986" s="1102">
        <f t="shared" si="1210"/>
        <v>0</v>
      </c>
      <c r="AN2986" s="1085">
        <f t="shared" si="1211"/>
        <v>1092</v>
      </c>
      <c r="AO2986" s="1061">
        <f t="shared" si="1197"/>
        <v>0</v>
      </c>
      <c r="AP2986" s="1061">
        <f t="shared" si="1197"/>
        <v>13</v>
      </c>
      <c r="AQ2986" s="1061">
        <f t="shared" si="1197"/>
        <v>0</v>
      </c>
      <c r="AR2986" s="1061">
        <f t="shared" si="1197"/>
        <v>0</v>
      </c>
      <c r="AS2986" s="1061">
        <f t="shared" si="1197"/>
        <v>1092</v>
      </c>
      <c r="AT2986" s="850">
        <f t="shared" si="1203"/>
        <v>78</v>
      </c>
      <c r="AU2986" s="893"/>
      <c r="AV2986" s="894"/>
      <c r="AW2986" s="894"/>
      <c r="AX2986" s="894"/>
      <c r="AY2986" s="894"/>
      <c r="AZ2986" s="918"/>
    </row>
    <row r="2987" spans="1:52" ht="13.5" customHeight="1">
      <c r="A2987" s="838">
        <f t="shared" si="1201"/>
        <v>30</v>
      </c>
      <c r="B2987" s="1052" t="s">
        <v>67</v>
      </c>
      <c r="C2987" s="817" t="s">
        <v>66</v>
      </c>
      <c r="D2987" s="839">
        <v>30</v>
      </c>
      <c r="E2987" s="921">
        <v>27</v>
      </c>
      <c r="F2987" s="1061"/>
      <c r="G2987" s="1090"/>
      <c r="H2987" s="1063"/>
      <c r="I2987" s="1128"/>
      <c r="J2987" s="1060">
        <f t="shared" si="1192"/>
        <v>0</v>
      </c>
      <c r="K2987" s="1065"/>
      <c r="L2987" s="1065">
        <v>17</v>
      </c>
      <c r="M2987" s="1119"/>
      <c r="N2987" s="1063"/>
      <c r="O2987" s="1060">
        <f t="shared" si="1207"/>
        <v>459</v>
      </c>
      <c r="P2987" s="1056"/>
      <c r="Q2987" s="1065"/>
      <c r="R2987" s="1100"/>
      <c r="S2987" s="1063" t="s">
        <v>888</v>
      </c>
      <c r="T2987" s="1079">
        <f t="shared" si="1193"/>
        <v>0</v>
      </c>
      <c r="U2987" s="1061">
        <f t="shared" si="1212"/>
        <v>0</v>
      </c>
      <c r="V2987" s="1061">
        <f t="shared" si="1205"/>
        <v>17</v>
      </c>
      <c r="W2987" s="1063">
        <f t="shared" si="1205"/>
        <v>0</v>
      </c>
      <c r="X2987" s="1063">
        <f t="shared" si="1205"/>
        <v>0</v>
      </c>
      <c r="Y2987" s="1060">
        <f t="shared" si="1205"/>
        <v>459</v>
      </c>
      <c r="Z2987" s="1080">
        <f t="shared" si="1202"/>
        <v>30</v>
      </c>
      <c r="AA2987" s="1126" t="str">
        <f t="shared" si="1199"/>
        <v>Cá mè</v>
      </c>
      <c r="AB2987" s="1082" t="str">
        <f t="shared" si="1199"/>
        <v>kg</v>
      </c>
      <c r="AC2987" s="1083">
        <f t="shared" si="1199"/>
        <v>30</v>
      </c>
      <c r="AD2987" s="1089">
        <f t="shared" si="1199"/>
        <v>27</v>
      </c>
      <c r="AE2987" s="1071">
        <f t="shared" si="1208"/>
        <v>0</v>
      </c>
      <c r="AF2987" s="1071">
        <f t="shared" si="1208"/>
        <v>0</v>
      </c>
      <c r="AG2987" s="1071">
        <f t="shared" si="1208"/>
        <v>0</v>
      </c>
      <c r="AH2987" s="1071">
        <f t="shared" si="1208"/>
        <v>0</v>
      </c>
      <c r="AI2987" s="1060">
        <f t="shared" si="1200"/>
        <v>0</v>
      </c>
      <c r="AJ2987" s="1102">
        <f t="shared" si="1209"/>
        <v>0</v>
      </c>
      <c r="AK2987" s="1102">
        <f t="shared" si="1209"/>
        <v>17</v>
      </c>
      <c r="AL2987" s="1102">
        <f t="shared" si="1209"/>
        <v>0</v>
      </c>
      <c r="AM2987" s="1102">
        <f t="shared" si="1210"/>
        <v>0</v>
      </c>
      <c r="AN2987" s="1085">
        <f t="shared" si="1211"/>
        <v>459</v>
      </c>
      <c r="AO2987" s="1061">
        <f t="shared" si="1197"/>
        <v>0</v>
      </c>
      <c r="AP2987" s="1061">
        <f t="shared" si="1197"/>
        <v>17</v>
      </c>
      <c r="AQ2987" s="1061">
        <f t="shared" si="1197"/>
        <v>0</v>
      </c>
      <c r="AR2987" s="1061">
        <f t="shared" si="1197"/>
        <v>0</v>
      </c>
      <c r="AS2987" s="1061">
        <f t="shared" si="1197"/>
        <v>459</v>
      </c>
      <c r="AT2987" s="850">
        <f t="shared" si="1203"/>
        <v>51</v>
      </c>
      <c r="AU2987" s="893"/>
      <c r="AV2987" s="894"/>
      <c r="AW2987" s="894"/>
      <c r="AX2987" s="894"/>
      <c r="AY2987" s="894"/>
      <c r="AZ2987" s="918"/>
    </row>
    <row r="2988" spans="1:52" ht="13.5" customHeight="1">
      <c r="A2988" s="838">
        <f t="shared" si="1201"/>
        <v>31</v>
      </c>
      <c r="B2988" s="1053" t="s">
        <v>71</v>
      </c>
      <c r="C2988" s="817" t="s">
        <v>786</v>
      </c>
      <c r="D2988" s="839">
        <v>65</v>
      </c>
      <c r="E2988" s="921">
        <v>55</v>
      </c>
      <c r="F2988" s="1061"/>
      <c r="G2988" s="1086"/>
      <c r="H2988" s="1063" t="s">
        <v>883</v>
      </c>
      <c r="I2988" s="1077" t="s">
        <v>883</v>
      </c>
      <c r="J2988" s="1060">
        <f t="shared" si="1192"/>
        <v>0</v>
      </c>
      <c r="K2988" s="1065"/>
      <c r="L2988" s="1065">
        <v>10</v>
      </c>
      <c r="M2988" s="1063"/>
      <c r="N2988" s="1063"/>
      <c r="O2988" s="1060">
        <f t="shared" si="1207"/>
        <v>550</v>
      </c>
      <c r="P2988" s="1093"/>
      <c r="Q2988" s="1065"/>
      <c r="R2988" s="1100"/>
      <c r="S2988" s="1063"/>
      <c r="T2988" s="1079">
        <f t="shared" si="1193"/>
        <v>0</v>
      </c>
      <c r="U2988" s="1061">
        <f t="shared" si="1212"/>
        <v>0</v>
      </c>
      <c r="V2988" s="1061">
        <f t="shared" si="1205"/>
        <v>10</v>
      </c>
      <c r="W2988" s="1063">
        <f t="shared" si="1205"/>
        <v>0</v>
      </c>
      <c r="X2988" s="1063">
        <f t="shared" si="1205"/>
        <v>0</v>
      </c>
      <c r="Y2988" s="1060">
        <f t="shared" si="1205"/>
        <v>550</v>
      </c>
      <c r="Z2988" s="1080">
        <f t="shared" si="1202"/>
        <v>31</v>
      </c>
      <c r="AA2988" s="1126" t="str">
        <f t="shared" si="1199"/>
        <v>Lòng gà</v>
      </c>
      <c r="AB2988" s="1082" t="str">
        <f t="shared" si="1199"/>
        <v>quả</v>
      </c>
      <c r="AC2988" s="1083">
        <f t="shared" si="1199"/>
        <v>65</v>
      </c>
      <c r="AD2988" s="1089">
        <f t="shared" si="1199"/>
        <v>55</v>
      </c>
      <c r="AE2988" s="1071">
        <f t="shared" si="1208"/>
        <v>0</v>
      </c>
      <c r="AF2988" s="1071">
        <f t="shared" si="1208"/>
        <v>0</v>
      </c>
      <c r="AG2988" s="1071">
        <f t="shared" si="1208"/>
        <v>0</v>
      </c>
      <c r="AH2988" s="1071">
        <f t="shared" si="1208"/>
        <v>0</v>
      </c>
      <c r="AI2988" s="1060">
        <f t="shared" si="1200"/>
        <v>0</v>
      </c>
      <c r="AJ2988" s="1102">
        <f t="shared" si="1209"/>
        <v>0</v>
      </c>
      <c r="AK2988" s="1102">
        <f t="shared" si="1209"/>
        <v>10</v>
      </c>
      <c r="AL2988" s="1102">
        <f t="shared" si="1209"/>
        <v>0</v>
      </c>
      <c r="AM2988" s="1102">
        <f t="shared" si="1210"/>
        <v>0</v>
      </c>
      <c r="AN2988" s="1085">
        <f t="shared" si="1211"/>
        <v>550</v>
      </c>
      <c r="AO2988" s="1061">
        <f t="shared" si="1197"/>
        <v>0</v>
      </c>
      <c r="AP2988" s="1061">
        <f t="shared" si="1197"/>
        <v>10</v>
      </c>
      <c r="AQ2988" s="1061">
        <f t="shared" si="1197"/>
        <v>0</v>
      </c>
      <c r="AR2988" s="1061">
        <f t="shared" si="1197"/>
        <v>0</v>
      </c>
      <c r="AS2988" s="1061">
        <f t="shared" si="1197"/>
        <v>550</v>
      </c>
      <c r="AT2988" s="850">
        <f t="shared" si="1203"/>
        <v>100</v>
      </c>
      <c r="AU2988" s="922"/>
      <c r="AV2988" s="861"/>
      <c r="AW2988" s="861"/>
      <c r="AX2988" s="861"/>
      <c r="AY2988" s="861"/>
      <c r="AZ2988" s="851"/>
    </row>
    <row r="2989" spans="1:52" ht="13.5" customHeight="1">
      <c r="A2989" s="838">
        <f t="shared" si="1201"/>
        <v>32</v>
      </c>
      <c r="B2989" s="1052" t="s">
        <v>3</v>
      </c>
      <c r="C2989" s="817" t="s">
        <v>66</v>
      </c>
      <c r="D2989" s="839">
        <v>12</v>
      </c>
      <c r="E2989" s="921">
        <v>12</v>
      </c>
      <c r="F2989" s="1061"/>
      <c r="G2989" s="1086"/>
      <c r="H2989" s="1129"/>
      <c r="I2989" s="1091"/>
      <c r="J2989" s="1060">
        <f t="shared" si="1192"/>
        <v>0</v>
      </c>
      <c r="K2989" s="1061"/>
      <c r="L2989" s="1065">
        <v>18</v>
      </c>
      <c r="M2989" s="1063"/>
      <c r="N2989" s="1063"/>
      <c r="O2989" s="1060">
        <f t="shared" si="1207"/>
        <v>216</v>
      </c>
      <c r="P2989" s="1093"/>
      <c r="Q2989" s="1065"/>
      <c r="R2989" s="1100"/>
      <c r="S2989" s="1063"/>
      <c r="T2989" s="1079">
        <f t="shared" si="1193"/>
        <v>0</v>
      </c>
      <c r="U2989" s="1061">
        <f t="shared" si="1212"/>
        <v>0</v>
      </c>
      <c r="V2989" s="1061">
        <f t="shared" si="1205"/>
        <v>18</v>
      </c>
      <c r="W2989" s="1063">
        <f t="shared" si="1205"/>
        <v>0</v>
      </c>
      <c r="X2989" s="1063">
        <f t="shared" si="1205"/>
        <v>0</v>
      </c>
      <c r="Y2989" s="1060">
        <f t="shared" si="1205"/>
        <v>216</v>
      </c>
      <c r="Z2989" s="1080">
        <f t="shared" si="1202"/>
        <v>32</v>
      </c>
      <c r="AA2989" s="1126" t="str">
        <f t="shared" si="1199"/>
        <v>Đậu phụ</v>
      </c>
      <c r="AB2989" s="1082" t="str">
        <f t="shared" si="1199"/>
        <v>kg</v>
      </c>
      <c r="AC2989" s="1083">
        <f t="shared" si="1199"/>
        <v>12</v>
      </c>
      <c r="AD2989" s="1089">
        <f t="shared" si="1199"/>
        <v>12</v>
      </c>
      <c r="AE2989" s="1071">
        <f t="shared" si="1208"/>
        <v>0</v>
      </c>
      <c r="AF2989" s="1071">
        <f t="shared" si="1208"/>
        <v>0</v>
      </c>
      <c r="AG2989" s="1071">
        <f t="shared" si="1208"/>
        <v>0</v>
      </c>
      <c r="AH2989" s="1071">
        <f t="shared" si="1208"/>
        <v>0</v>
      </c>
      <c r="AI2989" s="1060">
        <f t="shared" si="1200"/>
        <v>0</v>
      </c>
      <c r="AJ2989" s="1102">
        <f t="shared" si="1209"/>
        <v>0</v>
      </c>
      <c r="AK2989" s="1102">
        <f t="shared" si="1209"/>
        <v>18</v>
      </c>
      <c r="AL2989" s="1102">
        <f t="shared" si="1209"/>
        <v>0</v>
      </c>
      <c r="AM2989" s="1102">
        <f t="shared" si="1210"/>
        <v>0</v>
      </c>
      <c r="AN2989" s="1085">
        <f t="shared" si="1211"/>
        <v>216</v>
      </c>
      <c r="AO2989" s="1061">
        <f t="shared" si="1197"/>
        <v>0</v>
      </c>
      <c r="AP2989" s="1061">
        <f t="shared" si="1197"/>
        <v>18</v>
      </c>
      <c r="AQ2989" s="1061">
        <f t="shared" si="1197"/>
        <v>0</v>
      </c>
      <c r="AR2989" s="1061">
        <f t="shared" si="1197"/>
        <v>0</v>
      </c>
      <c r="AS2989" s="1061">
        <f t="shared" si="1197"/>
        <v>216</v>
      </c>
      <c r="AT2989" s="850">
        <f t="shared" si="1203"/>
        <v>0</v>
      </c>
      <c r="AU2989" s="922"/>
      <c r="AV2989" s="861"/>
      <c r="AW2989" s="861"/>
      <c r="AX2989" s="861"/>
      <c r="AY2989" s="861"/>
      <c r="AZ2989" s="851"/>
    </row>
    <row r="2990" spans="1:52" ht="13.5" customHeight="1">
      <c r="A2990" s="838">
        <f t="shared" si="1201"/>
        <v>33</v>
      </c>
      <c r="B2990" s="1052" t="s">
        <v>926</v>
      </c>
      <c r="C2990" s="817" t="s">
        <v>66</v>
      </c>
      <c r="D2990" s="839">
        <v>125</v>
      </c>
      <c r="E2990" s="921">
        <v>125</v>
      </c>
      <c r="F2990" s="1061"/>
      <c r="G2990" s="1090">
        <v>7</v>
      </c>
      <c r="H2990" s="1063"/>
      <c r="I2990" s="1077"/>
      <c r="J2990" s="1060">
        <f t="shared" si="1192"/>
        <v>875</v>
      </c>
      <c r="K2990" s="1061"/>
      <c r="L2990" s="1065"/>
      <c r="M2990" s="1063"/>
      <c r="N2990" s="1063"/>
      <c r="O2990" s="1060">
        <f t="shared" si="1207"/>
        <v>0</v>
      </c>
      <c r="P2990" s="1093"/>
      <c r="Q2990" s="1065">
        <v>10</v>
      </c>
      <c r="R2990" s="1100"/>
      <c r="S2990" s="1063"/>
      <c r="T2990" s="1079">
        <f t="shared" si="1193"/>
        <v>1250</v>
      </c>
      <c r="U2990" s="1061">
        <f t="shared" si="1212"/>
        <v>0</v>
      </c>
      <c r="V2990" s="1061">
        <f t="shared" si="1205"/>
        <v>17</v>
      </c>
      <c r="W2990" s="1063">
        <f t="shared" si="1205"/>
        <v>0</v>
      </c>
      <c r="X2990" s="1063">
        <f t="shared" si="1205"/>
        <v>0</v>
      </c>
      <c r="Y2990" s="1060">
        <f t="shared" si="1205"/>
        <v>2125</v>
      </c>
      <c r="Z2990" s="1080">
        <f t="shared" si="1202"/>
        <v>33</v>
      </c>
      <c r="AA2990" s="1126" t="str">
        <f t="shared" si="1199"/>
        <v>Thịt lơn ĐL</v>
      </c>
      <c r="AB2990" s="1082" t="str">
        <f t="shared" si="1199"/>
        <v>kg</v>
      </c>
      <c r="AC2990" s="1083">
        <f t="shared" si="1199"/>
        <v>125</v>
      </c>
      <c r="AD2990" s="1089">
        <f t="shared" si="1199"/>
        <v>125</v>
      </c>
      <c r="AE2990" s="1071">
        <f t="shared" si="1208"/>
        <v>0</v>
      </c>
      <c r="AF2990" s="1071">
        <f t="shared" si="1208"/>
        <v>0</v>
      </c>
      <c r="AG2990" s="1071">
        <f t="shared" si="1208"/>
        <v>0</v>
      </c>
      <c r="AH2990" s="1071">
        <f t="shared" si="1208"/>
        <v>0</v>
      </c>
      <c r="AI2990" s="1060">
        <f t="shared" si="1200"/>
        <v>0</v>
      </c>
      <c r="AJ2990" s="1102">
        <f t="shared" si="1209"/>
        <v>0</v>
      </c>
      <c r="AK2990" s="1102">
        <f t="shared" si="1209"/>
        <v>17</v>
      </c>
      <c r="AL2990" s="1102">
        <f t="shared" si="1209"/>
        <v>0</v>
      </c>
      <c r="AM2990" s="1102">
        <f t="shared" si="1210"/>
        <v>0</v>
      </c>
      <c r="AN2990" s="1085">
        <f t="shared" si="1211"/>
        <v>2125</v>
      </c>
      <c r="AO2990" s="1061">
        <f t="shared" si="1197"/>
        <v>0</v>
      </c>
      <c r="AP2990" s="1061">
        <f t="shared" si="1197"/>
        <v>17</v>
      </c>
      <c r="AQ2990" s="1061">
        <f t="shared" si="1197"/>
        <v>0</v>
      </c>
      <c r="AR2990" s="1061">
        <f t="shared" si="1197"/>
        <v>0</v>
      </c>
      <c r="AS2990" s="1061">
        <f t="shared" si="1197"/>
        <v>2125</v>
      </c>
      <c r="AT2990" s="850">
        <f t="shared" si="1203"/>
        <v>0</v>
      </c>
      <c r="AU2990" s="922"/>
      <c r="AV2990" s="861"/>
      <c r="AW2990" s="861"/>
      <c r="AX2990" s="861"/>
      <c r="AY2990" s="861"/>
      <c r="AZ2990" s="851"/>
    </row>
    <row r="2991" spans="1:52" ht="13.5" customHeight="1">
      <c r="A2991" s="838">
        <f t="shared" si="1201"/>
        <v>34</v>
      </c>
      <c r="B2991" s="1052" t="s">
        <v>168</v>
      </c>
      <c r="C2991" s="817" t="s">
        <v>66</v>
      </c>
      <c r="D2991" s="839">
        <v>98</v>
      </c>
      <c r="E2991" s="921">
        <v>92</v>
      </c>
      <c r="F2991" s="1061"/>
      <c r="G2991" s="1090"/>
      <c r="H2991" s="1063"/>
      <c r="I2991" s="1077"/>
      <c r="J2991" s="1060">
        <f t="shared" si="1192"/>
        <v>0</v>
      </c>
      <c r="K2991" s="1061"/>
      <c r="L2991" s="1065"/>
      <c r="M2991" s="1063"/>
      <c r="N2991" s="1063"/>
      <c r="O2991" s="1060">
        <f t="shared" si="1207"/>
        <v>0</v>
      </c>
      <c r="P2991" s="1093"/>
      <c r="Q2991" s="1065">
        <v>13</v>
      </c>
      <c r="R2991" s="1100"/>
      <c r="S2991" s="1063"/>
      <c r="T2991" s="1079">
        <f t="shared" si="1193"/>
        <v>1196</v>
      </c>
      <c r="U2991" s="1061">
        <f t="shared" si="1212"/>
        <v>0</v>
      </c>
      <c r="V2991" s="1061">
        <f t="shared" si="1205"/>
        <v>13</v>
      </c>
      <c r="W2991" s="1063">
        <f t="shared" si="1205"/>
        <v>0</v>
      </c>
      <c r="X2991" s="1063">
        <f t="shared" si="1205"/>
        <v>0</v>
      </c>
      <c r="Y2991" s="1060">
        <f t="shared" si="1205"/>
        <v>1196</v>
      </c>
      <c r="Z2991" s="1080">
        <f t="shared" si="1202"/>
        <v>34</v>
      </c>
      <c r="AA2991" s="1126" t="str">
        <f t="shared" si="1199"/>
        <v>Thịt gà mía</v>
      </c>
      <c r="AB2991" s="1082" t="str">
        <f t="shared" si="1199"/>
        <v>kg</v>
      </c>
      <c r="AC2991" s="1083">
        <f t="shared" si="1199"/>
        <v>98</v>
      </c>
      <c r="AD2991" s="1089">
        <f t="shared" si="1199"/>
        <v>92</v>
      </c>
      <c r="AE2991" s="1071">
        <f t="shared" ref="AE2991:AH3003" si="1213">AE2909+AJ2909-AO2909</f>
        <v>0</v>
      </c>
      <c r="AF2991" s="1071">
        <f t="shared" si="1213"/>
        <v>0</v>
      </c>
      <c r="AG2991" s="1071">
        <f t="shared" si="1213"/>
        <v>0</v>
      </c>
      <c r="AH2991" s="1071">
        <f t="shared" si="1213"/>
        <v>0</v>
      </c>
      <c r="AI2991" s="1060">
        <f t="shared" si="1200"/>
        <v>0</v>
      </c>
      <c r="AJ2991" s="1102">
        <f t="shared" si="1209"/>
        <v>0</v>
      </c>
      <c r="AK2991" s="1102">
        <f t="shared" si="1209"/>
        <v>13</v>
      </c>
      <c r="AL2991" s="1102">
        <f t="shared" si="1209"/>
        <v>0</v>
      </c>
      <c r="AM2991" s="1102">
        <f t="shared" si="1210"/>
        <v>0</v>
      </c>
      <c r="AN2991" s="1085">
        <f t="shared" si="1211"/>
        <v>1196</v>
      </c>
      <c r="AO2991" s="1061">
        <f t="shared" si="1197"/>
        <v>0</v>
      </c>
      <c r="AP2991" s="1061">
        <f t="shared" si="1197"/>
        <v>13</v>
      </c>
      <c r="AQ2991" s="1061">
        <f t="shared" si="1197"/>
        <v>0</v>
      </c>
      <c r="AR2991" s="1061">
        <f t="shared" si="1197"/>
        <v>0</v>
      </c>
      <c r="AS2991" s="1061">
        <f t="shared" si="1197"/>
        <v>1196</v>
      </c>
      <c r="AT2991" s="850">
        <f t="shared" si="1203"/>
        <v>78</v>
      </c>
      <c r="AU2991" s="922"/>
      <c r="AV2991" s="861"/>
      <c r="AW2991" s="861"/>
      <c r="AX2991" s="861"/>
      <c r="AY2991" s="861"/>
      <c r="AZ2991" s="851"/>
    </row>
    <row r="2992" spans="1:52" ht="13.5" customHeight="1">
      <c r="A2992" s="838">
        <f t="shared" si="1201"/>
        <v>35</v>
      </c>
      <c r="B2992" s="1053" t="s">
        <v>203</v>
      </c>
      <c r="C2992" s="817" t="s">
        <v>66</v>
      </c>
      <c r="D2992" s="924">
        <v>65</v>
      </c>
      <c r="E2992" s="1114">
        <v>65</v>
      </c>
      <c r="F2992" s="1061"/>
      <c r="G2992" s="1120"/>
      <c r="H2992" s="1063"/>
      <c r="I2992" s="1077"/>
      <c r="J2992" s="1060">
        <f t="shared" si="1192"/>
        <v>0</v>
      </c>
      <c r="K2992" s="1103"/>
      <c r="L2992" s="1065"/>
      <c r="M2992" s="1062"/>
      <c r="N2992" s="1063"/>
      <c r="O2992" s="1060">
        <f t="shared" si="1207"/>
        <v>0</v>
      </c>
      <c r="P2992" s="1056"/>
      <c r="Q2992" s="1071">
        <v>13</v>
      </c>
      <c r="R2992" s="1131"/>
      <c r="S2992" s="1118"/>
      <c r="T2992" s="1079">
        <f t="shared" si="1193"/>
        <v>845</v>
      </c>
      <c r="U2992" s="1061">
        <f t="shared" si="1212"/>
        <v>0</v>
      </c>
      <c r="V2992" s="1071">
        <f t="shared" si="1205"/>
        <v>13</v>
      </c>
      <c r="W2992" s="1063">
        <f t="shared" si="1205"/>
        <v>0</v>
      </c>
      <c r="X2992" s="1063">
        <f t="shared" si="1205"/>
        <v>0</v>
      </c>
      <c r="Y2992" s="1060">
        <f t="shared" si="1205"/>
        <v>845</v>
      </c>
      <c r="Z2992" s="1080">
        <f t="shared" si="1202"/>
        <v>35</v>
      </c>
      <c r="AA2992" s="1126" t="str">
        <f t="shared" si="1199"/>
        <v>Cá thu cam</v>
      </c>
      <c r="AB2992" s="1082" t="str">
        <f t="shared" si="1199"/>
        <v>kg</v>
      </c>
      <c r="AC2992" s="1083">
        <f t="shared" si="1199"/>
        <v>65</v>
      </c>
      <c r="AD2992" s="1089">
        <f t="shared" si="1199"/>
        <v>65</v>
      </c>
      <c r="AE2992" s="1071">
        <f t="shared" si="1213"/>
        <v>0</v>
      </c>
      <c r="AF2992" s="1071">
        <f t="shared" si="1213"/>
        <v>0</v>
      </c>
      <c r="AG2992" s="1071">
        <f t="shared" si="1213"/>
        <v>0</v>
      </c>
      <c r="AH2992" s="1071">
        <f t="shared" si="1213"/>
        <v>0</v>
      </c>
      <c r="AI2992" s="1060">
        <f t="shared" si="1200"/>
        <v>0</v>
      </c>
      <c r="AJ2992" s="1102">
        <f t="shared" si="1209"/>
        <v>0</v>
      </c>
      <c r="AK2992" s="1102">
        <f t="shared" si="1209"/>
        <v>13</v>
      </c>
      <c r="AL2992" s="1102">
        <f t="shared" si="1209"/>
        <v>0</v>
      </c>
      <c r="AM2992" s="1102">
        <f t="shared" si="1210"/>
        <v>0</v>
      </c>
      <c r="AN2992" s="1085">
        <f t="shared" si="1211"/>
        <v>845</v>
      </c>
      <c r="AO2992" s="1061">
        <f t="shared" si="1197"/>
        <v>0</v>
      </c>
      <c r="AP2992" s="1061">
        <f t="shared" si="1197"/>
        <v>13</v>
      </c>
      <c r="AQ2992" s="1061">
        <f t="shared" si="1197"/>
        <v>0</v>
      </c>
      <c r="AR2992" s="1061">
        <f t="shared" si="1197"/>
        <v>0</v>
      </c>
      <c r="AS2992" s="1061">
        <f t="shared" si="1197"/>
        <v>845</v>
      </c>
      <c r="AT2992" s="850">
        <f t="shared" si="1203"/>
        <v>0</v>
      </c>
      <c r="AU2992" s="922"/>
      <c r="AV2992" s="861"/>
      <c r="AW2992" s="861"/>
      <c r="AX2992" s="861"/>
      <c r="AY2992" s="861"/>
      <c r="AZ2992" s="851"/>
    </row>
    <row r="2993" spans="1:52" ht="13.5" customHeight="1">
      <c r="A2993" s="838">
        <f t="shared" si="1201"/>
        <v>36</v>
      </c>
      <c r="B2993" s="1053" t="s">
        <v>927</v>
      </c>
      <c r="C2993" s="1161" t="s">
        <v>928</v>
      </c>
      <c r="D2993" s="839">
        <v>3.5</v>
      </c>
      <c r="E2993" s="921">
        <v>3.5</v>
      </c>
      <c r="F2993" s="1061"/>
      <c r="G2993" s="1120"/>
      <c r="H2993" s="1063"/>
      <c r="I2993" s="1077"/>
      <c r="J2993" s="1060">
        <f t="shared" si="1192"/>
        <v>0</v>
      </c>
      <c r="K2993" s="1061"/>
      <c r="L2993" s="1065"/>
      <c r="M2993" s="1062"/>
      <c r="N2993" s="1063"/>
      <c r="O2993" s="1060">
        <f t="shared" si="1207"/>
        <v>0</v>
      </c>
      <c r="P2993" s="1093"/>
      <c r="Q2993" s="1065">
        <v>190</v>
      </c>
      <c r="R2993" s="1131"/>
      <c r="S2993" s="1063"/>
      <c r="T2993" s="1079">
        <f t="shared" si="1193"/>
        <v>665</v>
      </c>
      <c r="U2993" s="1061">
        <f t="shared" si="1212"/>
        <v>0</v>
      </c>
      <c r="V2993" s="1061">
        <f t="shared" si="1205"/>
        <v>190</v>
      </c>
      <c r="W2993" s="1063">
        <f t="shared" si="1205"/>
        <v>0</v>
      </c>
      <c r="X2993" s="1063">
        <f t="shared" si="1205"/>
        <v>0</v>
      </c>
      <c r="Y2993" s="1060">
        <f t="shared" si="1205"/>
        <v>665</v>
      </c>
      <c r="Z2993" s="1080">
        <f t="shared" si="1202"/>
        <v>36</v>
      </c>
      <c r="AA2993" s="1126" t="str">
        <f t="shared" si="1199"/>
        <v>Ttứng vịt lôn</v>
      </c>
      <c r="AB2993" s="1082" t="str">
        <f t="shared" si="1199"/>
        <v>Qủa</v>
      </c>
      <c r="AC2993" s="1083">
        <f t="shared" si="1199"/>
        <v>3.5</v>
      </c>
      <c r="AD2993" s="1089">
        <f t="shared" si="1199"/>
        <v>3.5</v>
      </c>
      <c r="AE2993" s="1071">
        <f t="shared" si="1213"/>
        <v>0</v>
      </c>
      <c r="AF2993" s="1071">
        <f t="shared" si="1213"/>
        <v>0</v>
      </c>
      <c r="AG2993" s="1071">
        <f t="shared" si="1213"/>
        <v>0</v>
      </c>
      <c r="AH2993" s="1071">
        <f t="shared" si="1213"/>
        <v>0</v>
      </c>
      <c r="AI2993" s="1060">
        <f t="shared" si="1200"/>
        <v>0</v>
      </c>
      <c r="AJ2993" s="1102">
        <f t="shared" si="1209"/>
        <v>0</v>
      </c>
      <c r="AK2993" s="1102">
        <f t="shared" si="1209"/>
        <v>190</v>
      </c>
      <c r="AL2993" s="1102">
        <f t="shared" si="1209"/>
        <v>0</v>
      </c>
      <c r="AM2993" s="1102">
        <f t="shared" si="1210"/>
        <v>0</v>
      </c>
      <c r="AN2993" s="1085">
        <f t="shared" si="1211"/>
        <v>665</v>
      </c>
      <c r="AO2993" s="1061">
        <f t="shared" si="1197"/>
        <v>0</v>
      </c>
      <c r="AP2993" s="1061">
        <f t="shared" si="1197"/>
        <v>190</v>
      </c>
      <c r="AQ2993" s="1061">
        <f t="shared" si="1197"/>
        <v>0</v>
      </c>
      <c r="AR2993" s="1061">
        <f t="shared" si="1197"/>
        <v>0</v>
      </c>
      <c r="AS2993" s="1061">
        <f t="shared" si="1197"/>
        <v>665</v>
      </c>
      <c r="AT2993" s="850">
        <f t="shared" si="1203"/>
        <v>0</v>
      </c>
      <c r="AU2993" s="922"/>
      <c r="AV2993" s="861"/>
      <c r="AW2993" s="861"/>
      <c r="AX2993" s="861"/>
      <c r="AY2993" s="861"/>
      <c r="AZ2993" s="851"/>
    </row>
    <row r="2994" spans="1:52" ht="13.5" customHeight="1">
      <c r="A2994" s="838">
        <f t="shared" si="1201"/>
        <v>37</v>
      </c>
      <c r="B2994" s="1053" t="s">
        <v>929</v>
      </c>
      <c r="C2994" s="817" t="s">
        <v>66</v>
      </c>
      <c r="D2994" s="839">
        <v>40</v>
      </c>
      <c r="E2994" s="921">
        <v>40</v>
      </c>
      <c r="F2994" s="1061"/>
      <c r="G2994" s="1120"/>
      <c r="H2994" s="1063"/>
      <c r="I2994" s="1077"/>
      <c r="J2994" s="1060">
        <f t="shared" si="1192"/>
        <v>0</v>
      </c>
      <c r="K2994" s="1061"/>
      <c r="L2994" s="1065"/>
      <c r="M2994" s="1062"/>
      <c r="N2994" s="1063"/>
      <c r="O2994" s="1060">
        <f t="shared" si="1207"/>
        <v>0</v>
      </c>
      <c r="P2994" s="1093"/>
      <c r="Q2994" s="1065">
        <v>7</v>
      </c>
      <c r="R2994" s="1131"/>
      <c r="S2994" s="1063"/>
      <c r="T2994" s="1079">
        <f t="shared" si="1193"/>
        <v>280</v>
      </c>
      <c r="U2994" s="1061">
        <f t="shared" si="1212"/>
        <v>0</v>
      </c>
      <c r="V2994" s="1071">
        <f t="shared" si="1205"/>
        <v>7</v>
      </c>
      <c r="W2994" s="1063">
        <f t="shared" si="1205"/>
        <v>0</v>
      </c>
      <c r="X2994" s="1063">
        <f t="shared" si="1205"/>
        <v>0</v>
      </c>
      <c r="Y2994" s="1060">
        <f t="shared" si="1205"/>
        <v>280</v>
      </c>
      <c r="Z2994" s="1080">
        <f t="shared" si="1202"/>
        <v>37</v>
      </c>
      <c r="AA2994" s="1126" t="str">
        <f t="shared" si="1199"/>
        <v>Trứng rán</v>
      </c>
      <c r="AB2994" s="1082" t="str">
        <f t="shared" si="1199"/>
        <v>kg</v>
      </c>
      <c r="AC2994" s="1083">
        <f t="shared" si="1199"/>
        <v>40</v>
      </c>
      <c r="AD2994" s="1089">
        <f t="shared" si="1199"/>
        <v>40</v>
      </c>
      <c r="AE2994" s="1071">
        <f t="shared" si="1213"/>
        <v>0</v>
      </c>
      <c r="AF2994" s="1071">
        <f t="shared" si="1213"/>
        <v>0</v>
      </c>
      <c r="AG2994" s="1071">
        <f t="shared" si="1213"/>
        <v>0</v>
      </c>
      <c r="AH2994" s="1071">
        <f t="shared" si="1213"/>
        <v>0</v>
      </c>
      <c r="AI2994" s="1060">
        <f t="shared" si="1200"/>
        <v>0</v>
      </c>
      <c r="AJ2994" s="1102">
        <f t="shared" si="1209"/>
        <v>0</v>
      </c>
      <c r="AK2994" s="1102">
        <f t="shared" si="1209"/>
        <v>7</v>
      </c>
      <c r="AL2994" s="1102">
        <f t="shared" si="1209"/>
        <v>0</v>
      </c>
      <c r="AM2994" s="1102">
        <f t="shared" si="1210"/>
        <v>0</v>
      </c>
      <c r="AN2994" s="1085">
        <f t="shared" si="1211"/>
        <v>280</v>
      </c>
      <c r="AO2994" s="1061">
        <f t="shared" si="1197"/>
        <v>0</v>
      </c>
      <c r="AP2994" s="1061">
        <f t="shared" si="1197"/>
        <v>7</v>
      </c>
      <c r="AQ2994" s="1061">
        <f t="shared" si="1197"/>
        <v>0</v>
      </c>
      <c r="AR2994" s="1061">
        <f t="shared" si="1197"/>
        <v>0</v>
      </c>
      <c r="AS2994" s="1061">
        <f t="shared" si="1197"/>
        <v>280</v>
      </c>
      <c r="AT2994" s="850">
        <f t="shared" si="1203"/>
        <v>0</v>
      </c>
      <c r="AU2994" s="1502"/>
      <c r="AV2994" s="1503"/>
      <c r="AW2994" s="1503"/>
      <c r="AX2994" s="1503"/>
      <c r="AY2994" s="1503"/>
      <c r="AZ2994" s="927"/>
    </row>
    <row r="2995" spans="1:52" ht="13.5" customHeight="1">
      <c r="A2995" s="838">
        <f t="shared" si="1201"/>
        <v>38</v>
      </c>
      <c r="B2995" s="1053" t="s">
        <v>488</v>
      </c>
      <c r="C2995" s="817" t="s">
        <v>66</v>
      </c>
      <c r="D2995" s="839">
        <v>110</v>
      </c>
      <c r="E2995" s="921">
        <v>106</v>
      </c>
      <c r="F2995" s="1094"/>
      <c r="G2995" s="1090"/>
      <c r="H2995" s="1121"/>
      <c r="I2995" s="1077"/>
      <c r="J2995" s="1060">
        <f t="shared" si="1192"/>
        <v>0</v>
      </c>
      <c r="K2995" s="1061"/>
      <c r="L2995" s="1071"/>
      <c r="M2995" s="1062"/>
      <c r="N2995" s="1063"/>
      <c r="O2995" s="1060">
        <f t="shared" si="1207"/>
        <v>0</v>
      </c>
      <c r="P2995" s="1056"/>
      <c r="Q2995" s="1065"/>
      <c r="R2995" s="1131"/>
      <c r="S2995" s="1063"/>
      <c r="T2995" s="1079">
        <f t="shared" si="1193"/>
        <v>0</v>
      </c>
      <c r="U2995" s="1061">
        <f t="shared" si="1212"/>
        <v>0</v>
      </c>
      <c r="V2995" s="1071">
        <f t="shared" si="1205"/>
        <v>0</v>
      </c>
      <c r="W2995" s="1063">
        <f t="shared" si="1205"/>
        <v>0</v>
      </c>
      <c r="X2995" s="1063">
        <f t="shared" si="1205"/>
        <v>0</v>
      </c>
      <c r="Y2995" s="1060">
        <f t="shared" si="1205"/>
        <v>0</v>
      </c>
      <c r="Z2995" s="1080">
        <f t="shared" si="1202"/>
        <v>38</v>
      </c>
      <c r="AA2995" s="1126" t="str">
        <f t="shared" si="1199"/>
        <v>Thịt xô</v>
      </c>
      <c r="AB2995" s="1082" t="str">
        <f t="shared" si="1199"/>
        <v>kg</v>
      </c>
      <c r="AC2995" s="1083">
        <f t="shared" si="1199"/>
        <v>110</v>
      </c>
      <c r="AD2995" s="1089">
        <f t="shared" si="1199"/>
        <v>106</v>
      </c>
      <c r="AE2995" s="1071">
        <f t="shared" si="1213"/>
        <v>0</v>
      </c>
      <c r="AF2995" s="1071">
        <f t="shared" si="1213"/>
        <v>0</v>
      </c>
      <c r="AG2995" s="1071">
        <f t="shared" si="1213"/>
        <v>0</v>
      </c>
      <c r="AH2995" s="1071">
        <f t="shared" si="1213"/>
        <v>0</v>
      </c>
      <c r="AI2995" s="1060">
        <f t="shared" si="1200"/>
        <v>0</v>
      </c>
      <c r="AJ2995" s="1102">
        <f t="shared" si="1209"/>
        <v>0</v>
      </c>
      <c r="AK2995" s="1102">
        <f t="shared" si="1209"/>
        <v>0</v>
      </c>
      <c r="AL2995" s="1102">
        <f t="shared" si="1209"/>
        <v>0</v>
      </c>
      <c r="AM2995" s="1102">
        <f t="shared" si="1210"/>
        <v>0</v>
      </c>
      <c r="AN2995" s="1085">
        <f t="shared" si="1211"/>
        <v>0</v>
      </c>
      <c r="AO2995" s="1061">
        <f t="shared" si="1197"/>
        <v>0</v>
      </c>
      <c r="AP2995" s="1061">
        <f t="shared" si="1197"/>
        <v>0</v>
      </c>
      <c r="AQ2995" s="1061">
        <f t="shared" si="1197"/>
        <v>0</v>
      </c>
      <c r="AR2995" s="1061">
        <f t="shared" si="1197"/>
        <v>0</v>
      </c>
      <c r="AS2995" s="1061">
        <f t="shared" si="1197"/>
        <v>0</v>
      </c>
      <c r="AT2995" s="850">
        <f t="shared" si="1203"/>
        <v>0</v>
      </c>
      <c r="AU2995" s="1502" t="s">
        <v>855</v>
      </c>
      <c r="AV2995" s="1503"/>
      <c r="AW2995" s="1503"/>
      <c r="AX2995" s="1503"/>
      <c r="AY2995" s="1503"/>
      <c r="AZ2995" s="927"/>
    </row>
    <row r="2996" spans="1:52" ht="13.5" customHeight="1">
      <c r="A2996" s="838">
        <f t="shared" si="1201"/>
        <v>39</v>
      </c>
      <c r="B2996" s="1045" t="s">
        <v>83</v>
      </c>
      <c r="C2996" s="817" t="s">
        <v>786</v>
      </c>
      <c r="D2996" s="839">
        <v>10</v>
      </c>
      <c r="E2996" s="921">
        <v>10</v>
      </c>
      <c r="F2996" s="1061"/>
      <c r="G2996" s="1120"/>
      <c r="H2996" s="1063"/>
      <c r="I2996" s="1077"/>
      <c r="J2996" s="1060">
        <f t="shared" si="1192"/>
        <v>0</v>
      </c>
      <c r="K2996" s="1103"/>
      <c r="L2996" s="1065"/>
      <c r="M2996" s="1062">
        <v>20</v>
      </c>
      <c r="N2996" s="1063"/>
      <c r="O2996" s="1060">
        <f t="shared" si="1207"/>
        <v>200</v>
      </c>
      <c r="P2996" s="1056"/>
      <c r="Q2996" s="1071"/>
      <c r="R2996" s="1100">
        <v>20</v>
      </c>
      <c r="S2996" s="1063"/>
      <c r="T2996" s="1079">
        <f t="shared" si="1193"/>
        <v>200</v>
      </c>
      <c r="U2996" s="1103">
        <f t="shared" si="1212"/>
        <v>0</v>
      </c>
      <c r="V2996" s="1061">
        <f t="shared" si="1205"/>
        <v>0</v>
      </c>
      <c r="W2996" s="1063">
        <f t="shared" si="1205"/>
        <v>40</v>
      </c>
      <c r="X2996" s="1063">
        <f t="shared" si="1205"/>
        <v>0</v>
      </c>
      <c r="Y2996" s="1060">
        <f t="shared" si="1205"/>
        <v>400</v>
      </c>
      <c r="Z2996" s="1080">
        <f t="shared" si="1202"/>
        <v>39</v>
      </c>
      <c r="AA2996" s="1126" t="str">
        <f t="shared" si="1199"/>
        <v>Cam</v>
      </c>
      <c r="AB2996" s="1082" t="str">
        <f t="shared" si="1199"/>
        <v>quả</v>
      </c>
      <c r="AC2996" s="1083">
        <f t="shared" si="1199"/>
        <v>10</v>
      </c>
      <c r="AD2996" s="1089">
        <f t="shared" si="1199"/>
        <v>10</v>
      </c>
      <c r="AE2996" s="1071">
        <f t="shared" si="1213"/>
        <v>0</v>
      </c>
      <c r="AF2996" s="1071">
        <f t="shared" si="1213"/>
        <v>0</v>
      </c>
      <c r="AG2996" s="1071">
        <f t="shared" si="1213"/>
        <v>0</v>
      </c>
      <c r="AH2996" s="1071">
        <f t="shared" si="1213"/>
        <v>0</v>
      </c>
      <c r="AI2996" s="1060">
        <f t="shared" si="1200"/>
        <v>0</v>
      </c>
      <c r="AJ2996" s="1102">
        <f t="shared" si="1209"/>
        <v>0</v>
      </c>
      <c r="AK2996" s="1102">
        <f t="shared" si="1209"/>
        <v>0</v>
      </c>
      <c r="AL2996" s="1102">
        <f t="shared" si="1209"/>
        <v>40</v>
      </c>
      <c r="AM2996" s="1102">
        <f t="shared" si="1210"/>
        <v>0</v>
      </c>
      <c r="AN2996" s="1085">
        <f t="shared" si="1211"/>
        <v>400</v>
      </c>
      <c r="AO2996" s="1061">
        <f t="shared" si="1197"/>
        <v>0</v>
      </c>
      <c r="AP2996" s="1061">
        <f t="shared" si="1197"/>
        <v>0</v>
      </c>
      <c r="AQ2996" s="1061">
        <f t="shared" si="1197"/>
        <v>40</v>
      </c>
      <c r="AR2996" s="1061">
        <f t="shared" si="1197"/>
        <v>0</v>
      </c>
      <c r="AS2996" s="1061">
        <f t="shared" si="1197"/>
        <v>400</v>
      </c>
      <c r="AT2996" s="850">
        <f t="shared" si="1203"/>
        <v>0</v>
      </c>
      <c r="AU2996" s="929" t="s">
        <v>811</v>
      </c>
      <c r="AV2996" s="930"/>
      <c r="AW2996" s="1504">
        <f>SUM(AX2997:AX2999)</f>
        <v>0.74</v>
      </c>
      <c r="AX2996" s="1504"/>
      <c r="AY2996" s="930"/>
      <c r="AZ2996" s="862" t="s">
        <v>70</v>
      </c>
    </row>
    <row r="2997" spans="1:52" ht="13.5" customHeight="1">
      <c r="A2997" s="838">
        <f t="shared" si="1201"/>
        <v>40</v>
      </c>
      <c r="B2997" s="1045" t="s">
        <v>78</v>
      </c>
      <c r="C2997" s="817" t="s">
        <v>66</v>
      </c>
      <c r="D2997" s="839">
        <v>10</v>
      </c>
      <c r="E2997" s="921">
        <v>7</v>
      </c>
      <c r="F2997" s="1061"/>
      <c r="G2997" s="1086"/>
      <c r="H2997" s="1063"/>
      <c r="I2997" s="1077"/>
      <c r="J2997" s="1060">
        <f t="shared" si="1192"/>
        <v>0</v>
      </c>
      <c r="K2997" s="1061"/>
      <c r="L2997" s="1061"/>
      <c r="M2997" s="1063">
        <v>40</v>
      </c>
      <c r="N2997" s="1063"/>
      <c r="O2997" s="1060">
        <f t="shared" si="1207"/>
        <v>280</v>
      </c>
      <c r="P2997" s="1093"/>
      <c r="Q2997" s="1061"/>
      <c r="R2997" s="1100">
        <v>40</v>
      </c>
      <c r="S2997" s="1063"/>
      <c r="T2997" s="1079">
        <f t="shared" si="1193"/>
        <v>280</v>
      </c>
      <c r="U2997" s="1061">
        <f t="shared" si="1212"/>
        <v>0</v>
      </c>
      <c r="V2997" s="1061">
        <f t="shared" si="1205"/>
        <v>0</v>
      </c>
      <c r="W2997" s="1063">
        <f t="shared" si="1205"/>
        <v>80</v>
      </c>
      <c r="X2997" s="1063">
        <f t="shared" si="1205"/>
        <v>0</v>
      </c>
      <c r="Y2997" s="1060">
        <f>SUM(J2997,O2997,T2997)</f>
        <v>560</v>
      </c>
      <c r="Z2997" s="1080">
        <f t="shared" si="1202"/>
        <v>40</v>
      </c>
      <c r="AA2997" s="1126" t="str">
        <f t="shared" si="1199"/>
        <v>Bí xanh</v>
      </c>
      <c r="AB2997" s="1082" t="str">
        <f t="shared" si="1199"/>
        <v>kg</v>
      </c>
      <c r="AC2997" s="1083">
        <f t="shared" si="1199"/>
        <v>10</v>
      </c>
      <c r="AD2997" s="1089">
        <f t="shared" si="1199"/>
        <v>7</v>
      </c>
      <c r="AE2997" s="1071">
        <f t="shared" si="1213"/>
        <v>0</v>
      </c>
      <c r="AF2997" s="1071">
        <f t="shared" si="1213"/>
        <v>0</v>
      </c>
      <c r="AG2997" s="1071">
        <f t="shared" si="1213"/>
        <v>0</v>
      </c>
      <c r="AH2997" s="1071">
        <f t="shared" si="1213"/>
        <v>0</v>
      </c>
      <c r="AI2997" s="1060">
        <f t="shared" si="1200"/>
        <v>0</v>
      </c>
      <c r="AJ2997" s="1102">
        <f t="shared" si="1209"/>
        <v>0</v>
      </c>
      <c r="AK2997" s="1102">
        <f t="shared" si="1209"/>
        <v>0</v>
      </c>
      <c r="AL2997" s="1102">
        <f t="shared" si="1209"/>
        <v>80</v>
      </c>
      <c r="AM2997" s="1102">
        <f t="shared" si="1210"/>
        <v>0</v>
      </c>
      <c r="AN2997" s="1085">
        <f t="shared" si="1211"/>
        <v>560</v>
      </c>
      <c r="AO2997" s="1061">
        <f t="shared" si="1197"/>
        <v>0</v>
      </c>
      <c r="AP2997" s="1061">
        <f t="shared" si="1197"/>
        <v>0</v>
      </c>
      <c r="AQ2997" s="1061">
        <f t="shared" si="1197"/>
        <v>80</v>
      </c>
      <c r="AR2997" s="1061">
        <f t="shared" si="1197"/>
        <v>0</v>
      </c>
      <c r="AS2997" s="1061">
        <f t="shared" si="1197"/>
        <v>560</v>
      </c>
      <c r="AT2997" s="850">
        <f t="shared" si="1203"/>
        <v>240</v>
      </c>
      <c r="AU2997" s="932" t="s">
        <v>856</v>
      </c>
      <c r="AV2997" s="933">
        <f>AV2961</f>
        <v>177</v>
      </c>
      <c r="AW2997" s="934" t="s">
        <v>27</v>
      </c>
      <c r="AX2997" s="935">
        <v>0.16</v>
      </c>
      <c r="AY2997" s="936" t="s">
        <v>29</v>
      </c>
      <c r="AZ2997" s="937">
        <f>AV2997*AX2997</f>
        <v>28.32</v>
      </c>
    </row>
    <row r="2998" spans="1:52" ht="13.5" customHeight="1">
      <c r="A2998" s="838">
        <f t="shared" si="1201"/>
        <v>41</v>
      </c>
      <c r="B2998" s="1045" t="s">
        <v>17</v>
      </c>
      <c r="C2998" s="817" t="s">
        <v>66</v>
      </c>
      <c r="D2998" s="938">
        <v>5</v>
      </c>
      <c r="E2998" s="1133">
        <v>4</v>
      </c>
      <c r="F2998" s="1061"/>
      <c r="G2998" s="1120"/>
      <c r="H2998" s="1063"/>
      <c r="I2998" s="1077"/>
      <c r="J2998" s="1060">
        <f t="shared" si="1192"/>
        <v>0</v>
      </c>
      <c r="K2998" s="1061"/>
      <c r="L2998" s="1071"/>
      <c r="M2998" s="1063"/>
      <c r="N2998" s="1063"/>
      <c r="O2998" s="1060">
        <f t="shared" si="1207"/>
        <v>0</v>
      </c>
      <c r="P2998" s="1078"/>
      <c r="Q2998" s="1071"/>
      <c r="R2998" s="1131"/>
      <c r="S2998" s="1063"/>
      <c r="T2998" s="1079">
        <f t="shared" si="1193"/>
        <v>0</v>
      </c>
      <c r="U2998" s="1061">
        <f t="shared" si="1212"/>
        <v>0</v>
      </c>
      <c r="V2998" s="1071">
        <f t="shared" si="1205"/>
        <v>0</v>
      </c>
      <c r="W2998" s="1063">
        <f t="shared" si="1205"/>
        <v>0</v>
      </c>
      <c r="X2998" s="1063">
        <f t="shared" si="1205"/>
        <v>0</v>
      </c>
      <c r="Y2998" s="1060">
        <f t="shared" si="1205"/>
        <v>0</v>
      </c>
      <c r="Z2998" s="1080">
        <f t="shared" si="1202"/>
        <v>41</v>
      </c>
      <c r="AA2998" s="1126" t="str">
        <f t="shared" si="1199"/>
        <v>Rau muống</v>
      </c>
      <c r="AB2998" s="1082" t="str">
        <f t="shared" si="1199"/>
        <v>kg</v>
      </c>
      <c r="AC2998" s="1083">
        <f t="shared" si="1199"/>
        <v>5</v>
      </c>
      <c r="AD2998" s="1089">
        <f t="shared" si="1199"/>
        <v>4</v>
      </c>
      <c r="AE2998" s="1071">
        <f t="shared" si="1213"/>
        <v>0</v>
      </c>
      <c r="AF2998" s="1071">
        <f t="shared" si="1213"/>
        <v>0</v>
      </c>
      <c r="AG2998" s="1071">
        <f t="shared" si="1213"/>
        <v>0</v>
      </c>
      <c r="AH2998" s="1071">
        <f t="shared" si="1213"/>
        <v>0</v>
      </c>
      <c r="AI2998" s="1060">
        <f t="shared" si="1200"/>
        <v>0</v>
      </c>
      <c r="AJ2998" s="1102">
        <f t="shared" si="1209"/>
        <v>0</v>
      </c>
      <c r="AK2998" s="1102">
        <f t="shared" si="1209"/>
        <v>0</v>
      </c>
      <c r="AL2998" s="1102">
        <f t="shared" si="1209"/>
        <v>0</v>
      </c>
      <c r="AM2998" s="1102">
        <f t="shared" si="1210"/>
        <v>0</v>
      </c>
      <c r="AN2998" s="1085">
        <f t="shared" si="1211"/>
        <v>0</v>
      </c>
      <c r="AO2998" s="1061">
        <f t="shared" si="1197"/>
        <v>0</v>
      </c>
      <c r="AP2998" s="1061">
        <f t="shared" si="1197"/>
        <v>0</v>
      </c>
      <c r="AQ2998" s="1061">
        <f t="shared" si="1197"/>
        <v>0</v>
      </c>
      <c r="AR2998" s="1061">
        <f t="shared" si="1197"/>
        <v>0</v>
      </c>
      <c r="AS2998" s="1061">
        <f t="shared" si="1197"/>
        <v>0</v>
      </c>
      <c r="AT2998" s="850">
        <f t="shared" si="1203"/>
        <v>0</v>
      </c>
      <c r="AU2998" s="932" t="s">
        <v>857</v>
      </c>
      <c r="AV2998" s="933">
        <f t="shared" ref="AV2998:AV3003" si="1214">AV2962</f>
        <v>177</v>
      </c>
      <c r="AW2998" s="934" t="s">
        <v>27</v>
      </c>
      <c r="AX2998" s="935">
        <v>0.28999999999999998</v>
      </c>
      <c r="AY2998" s="936" t="s">
        <v>29</v>
      </c>
      <c r="AZ2998" s="937">
        <f>AV2998*AX2998</f>
        <v>51.33</v>
      </c>
    </row>
    <row r="2999" spans="1:52" ht="13.5" customHeight="1">
      <c r="A2999" s="838">
        <f t="shared" si="1201"/>
        <v>42</v>
      </c>
      <c r="B2999" s="1045" t="s">
        <v>478</v>
      </c>
      <c r="C2999" s="817" t="s">
        <v>66</v>
      </c>
      <c r="D2999" s="839">
        <v>12</v>
      </c>
      <c r="E2999" s="921">
        <v>12</v>
      </c>
      <c r="F2999" s="1071"/>
      <c r="G2999" s="1086"/>
      <c r="H2999" s="1063">
        <v>24</v>
      </c>
      <c r="I2999" s="1077"/>
      <c r="J2999" s="1060">
        <f t="shared" si="1192"/>
        <v>288</v>
      </c>
      <c r="K2999" s="1061"/>
      <c r="L2999" s="1061"/>
      <c r="M2999" s="1134"/>
      <c r="N2999" s="1063"/>
      <c r="O2999" s="1060">
        <f t="shared" si="1207"/>
        <v>0</v>
      </c>
      <c r="P2999" s="1093"/>
      <c r="Q2999" s="1061"/>
      <c r="R2999" s="1100"/>
      <c r="S2999" s="1063"/>
      <c r="T2999" s="1079">
        <f t="shared" si="1193"/>
        <v>0</v>
      </c>
      <c r="U2999" s="1061">
        <f t="shared" si="1212"/>
        <v>0</v>
      </c>
      <c r="V2999" s="1061">
        <f t="shared" si="1205"/>
        <v>0</v>
      </c>
      <c r="W2999" s="1063">
        <f t="shared" si="1205"/>
        <v>24</v>
      </c>
      <c r="X2999" s="1063">
        <f t="shared" si="1205"/>
        <v>0</v>
      </c>
      <c r="Y2999" s="1060">
        <f t="shared" si="1205"/>
        <v>288</v>
      </c>
      <c r="Z2999" s="1080">
        <f t="shared" si="1202"/>
        <v>42</v>
      </c>
      <c r="AA2999" s="1126" t="str">
        <f t="shared" si="1199"/>
        <v>Dưa cải</v>
      </c>
      <c r="AB2999" s="1082" t="str">
        <f t="shared" si="1199"/>
        <v>kg</v>
      </c>
      <c r="AC2999" s="1083">
        <f t="shared" si="1199"/>
        <v>12</v>
      </c>
      <c r="AD2999" s="1089">
        <f t="shared" si="1199"/>
        <v>12</v>
      </c>
      <c r="AE2999" s="1071">
        <f t="shared" si="1213"/>
        <v>0</v>
      </c>
      <c r="AF2999" s="1071">
        <f t="shared" si="1213"/>
        <v>0</v>
      </c>
      <c r="AG2999" s="1071">
        <f t="shared" si="1213"/>
        <v>0</v>
      </c>
      <c r="AH2999" s="1071">
        <f t="shared" si="1213"/>
        <v>0</v>
      </c>
      <c r="AI2999" s="1060">
        <f t="shared" si="1200"/>
        <v>0</v>
      </c>
      <c r="AJ2999" s="1102">
        <f t="shared" si="1209"/>
        <v>0</v>
      </c>
      <c r="AK2999" s="1102">
        <f t="shared" si="1209"/>
        <v>0</v>
      </c>
      <c r="AL2999" s="1102">
        <f t="shared" si="1209"/>
        <v>24</v>
      </c>
      <c r="AM2999" s="1102">
        <f t="shared" si="1210"/>
        <v>0</v>
      </c>
      <c r="AN2999" s="1085">
        <f t="shared" si="1211"/>
        <v>288</v>
      </c>
      <c r="AO2999" s="1061">
        <f t="shared" si="1197"/>
        <v>0</v>
      </c>
      <c r="AP2999" s="1061">
        <f t="shared" si="1197"/>
        <v>0</v>
      </c>
      <c r="AQ2999" s="1061">
        <f t="shared" si="1197"/>
        <v>24</v>
      </c>
      <c r="AR2999" s="1061">
        <f t="shared" si="1197"/>
        <v>0</v>
      </c>
      <c r="AS2999" s="1061">
        <f t="shared" si="1197"/>
        <v>288</v>
      </c>
      <c r="AT2999" s="850">
        <f t="shared" si="1203"/>
        <v>0</v>
      </c>
      <c r="AU2999" s="932" t="s">
        <v>858</v>
      </c>
      <c r="AV2999" s="933">
        <f t="shared" si="1214"/>
        <v>167</v>
      </c>
      <c r="AW2999" s="934" t="s">
        <v>27</v>
      </c>
      <c r="AX2999" s="935">
        <v>0.28999999999999998</v>
      </c>
      <c r="AY2999" s="936" t="s">
        <v>29</v>
      </c>
      <c r="AZ2999" s="937">
        <f>AV2999*AX2999</f>
        <v>48.43</v>
      </c>
    </row>
    <row r="3000" spans="1:52" ht="13.5" customHeight="1">
      <c r="A3000" s="838">
        <f t="shared" si="1201"/>
        <v>43</v>
      </c>
      <c r="B3000" s="1046" t="s">
        <v>60</v>
      </c>
      <c r="C3000" s="817" t="s">
        <v>66</v>
      </c>
      <c r="D3000" s="924">
        <v>20</v>
      </c>
      <c r="E3000" s="1114">
        <v>20</v>
      </c>
      <c r="F3000" s="1065"/>
      <c r="G3000" s="1090"/>
      <c r="H3000" s="1063">
        <v>0.5</v>
      </c>
      <c r="I3000" s="1077"/>
      <c r="J3000" s="1060">
        <f t="shared" si="1192"/>
        <v>10</v>
      </c>
      <c r="K3000" s="1103"/>
      <c r="L3000" s="1071"/>
      <c r="M3000" s="1135">
        <v>1</v>
      </c>
      <c r="N3000" s="1063"/>
      <c r="O3000" s="1060">
        <f t="shared" si="1207"/>
        <v>20</v>
      </c>
      <c r="P3000" s="1122"/>
      <c r="Q3000" s="1071"/>
      <c r="R3000" s="1100">
        <v>0.8</v>
      </c>
      <c r="S3000" s="1063"/>
      <c r="T3000" s="1079">
        <f t="shared" si="1193"/>
        <v>16</v>
      </c>
      <c r="U3000" s="1103">
        <f t="shared" si="1212"/>
        <v>0</v>
      </c>
      <c r="V3000" s="1071">
        <f t="shared" si="1205"/>
        <v>0</v>
      </c>
      <c r="W3000" s="1063">
        <f t="shared" si="1205"/>
        <v>2.2999999999999998</v>
      </c>
      <c r="X3000" s="1063">
        <f t="shared" si="1205"/>
        <v>0</v>
      </c>
      <c r="Y3000" s="1060">
        <f t="shared" si="1205"/>
        <v>46</v>
      </c>
      <c r="Z3000" s="1080">
        <f t="shared" si="1202"/>
        <v>43</v>
      </c>
      <c r="AA3000" s="1126" t="str">
        <f t="shared" si="1199"/>
        <v>Cà chua</v>
      </c>
      <c r="AB3000" s="1082" t="str">
        <f t="shared" si="1199"/>
        <v>kg</v>
      </c>
      <c r="AC3000" s="1083">
        <f t="shared" si="1199"/>
        <v>20</v>
      </c>
      <c r="AD3000" s="1089">
        <f t="shared" si="1199"/>
        <v>20</v>
      </c>
      <c r="AE3000" s="1071">
        <f t="shared" si="1213"/>
        <v>0</v>
      </c>
      <c r="AF3000" s="1071">
        <f t="shared" si="1213"/>
        <v>0</v>
      </c>
      <c r="AG3000" s="1071">
        <f t="shared" si="1213"/>
        <v>0</v>
      </c>
      <c r="AH3000" s="1071">
        <f t="shared" si="1213"/>
        <v>0</v>
      </c>
      <c r="AI3000" s="1060">
        <f t="shared" si="1200"/>
        <v>0</v>
      </c>
      <c r="AJ3000" s="1102">
        <f t="shared" si="1209"/>
        <v>0</v>
      </c>
      <c r="AK3000" s="1102">
        <f t="shared" si="1209"/>
        <v>0</v>
      </c>
      <c r="AL3000" s="1102">
        <f t="shared" si="1209"/>
        <v>2.2999999999999998</v>
      </c>
      <c r="AM3000" s="1102">
        <f t="shared" si="1210"/>
        <v>0</v>
      </c>
      <c r="AN3000" s="1085">
        <f t="shared" si="1211"/>
        <v>46</v>
      </c>
      <c r="AO3000" s="1061">
        <f t="shared" si="1197"/>
        <v>0</v>
      </c>
      <c r="AP3000" s="1061">
        <f t="shared" si="1197"/>
        <v>0</v>
      </c>
      <c r="AQ3000" s="1061">
        <f t="shared" si="1197"/>
        <v>2.2999999999999998</v>
      </c>
      <c r="AR3000" s="1061">
        <f t="shared" si="1197"/>
        <v>0</v>
      </c>
      <c r="AS3000" s="1061">
        <f t="shared" si="1197"/>
        <v>46</v>
      </c>
      <c r="AT3000" s="850">
        <f t="shared" si="1203"/>
        <v>0</v>
      </c>
      <c r="AU3000" s="929" t="s">
        <v>811</v>
      </c>
      <c r="AV3000" s="933"/>
      <c r="AW3000" s="1504">
        <f>SUM(AX3001:AX3003)</f>
        <v>0.68</v>
      </c>
      <c r="AX3000" s="1504"/>
      <c r="AY3000" s="930"/>
      <c r="AZ3000" s="941" t="s">
        <v>70</v>
      </c>
    </row>
    <row r="3001" spans="1:52" ht="13.5" customHeight="1">
      <c r="A3001" s="838">
        <f t="shared" si="1201"/>
        <v>44</v>
      </c>
      <c r="B3001" s="1045" t="s">
        <v>61</v>
      </c>
      <c r="C3001" s="817" t="s">
        <v>66</v>
      </c>
      <c r="D3001" s="924">
        <v>20</v>
      </c>
      <c r="E3001" s="1114">
        <v>20</v>
      </c>
      <c r="F3001" s="1061"/>
      <c r="G3001" s="1120"/>
      <c r="H3001" s="1063">
        <v>0.4</v>
      </c>
      <c r="I3001" s="1077"/>
      <c r="J3001" s="1060">
        <f t="shared" si="1192"/>
        <v>8</v>
      </c>
      <c r="K3001" s="1136"/>
      <c r="L3001" s="1071"/>
      <c r="M3001" s="1063">
        <v>0.8</v>
      </c>
      <c r="N3001" s="1063"/>
      <c r="O3001" s="1060">
        <f t="shared" si="1207"/>
        <v>16</v>
      </c>
      <c r="P3001" s="1122"/>
      <c r="Q3001" s="1071"/>
      <c r="R3001" s="1131">
        <v>0.8</v>
      </c>
      <c r="S3001" s="1063"/>
      <c r="T3001" s="1079">
        <f t="shared" ref="T3001:T3009" si="1215">SUM(P3001:S3001)*$E3001</f>
        <v>16</v>
      </c>
      <c r="U3001" s="1061">
        <f t="shared" si="1212"/>
        <v>0</v>
      </c>
      <c r="V3001" s="1071">
        <f t="shared" si="1205"/>
        <v>0</v>
      </c>
      <c r="W3001" s="1063">
        <f t="shared" si="1205"/>
        <v>2</v>
      </c>
      <c r="X3001" s="1063">
        <f t="shared" si="1205"/>
        <v>0</v>
      </c>
      <c r="Y3001" s="1060">
        <f t="shared" si="1205"/>
        <v>40</v>
      </c>
      <c r="Z3001" s="1080">
        <f t="shared" si="1202"/>
        <v>44</v>
      </c>
      <c r="AA3001" s="1126" t="str">
        <f t="shared" si="1199"/>
        <v>Hành lá</v>
      </c>
      <c r="AB3001" s="1082" t="str">
        <f t="shared" si="1199"/>
        <v>kg</v>
      </c>
      <c r="AC3001" s="1083">
        <f t="shared" si="1199"/>
        <v>20</v>
      </c>
      <c r="AD3001" s="1089">
        <f t="shared" si="1199"/>
        <v>20</v>
      </c>
      <c r="AE3001" s="1071">
        <f t="shared" si="1213"/>
        <v>0</v>
      </c>
      <c r="AF3001" s="1071">
        <f t="shared" si="1213"/>
        <v>0</v>
      </c>
      <c r="AG3001" s="1071">
        <f t="shared" si="1213"/>
        <v>0</v>
      </c>
      <c r="AH3001" s="1071">
        <f t="shared" si="1213"/>
        <v>0</v>
      </c>
      <c r="AI3001" s="1060">
        <f t="shared" si="1200"/>
        <v>0</v>
      </c>
      <c r="AJ3001" s="1102">
        <f t="shared" si="1209"/>
        <v>0</v>
      </c>
      <c r="AK3001" s="1102">
        <f t="shared" si="1209"/>
        <v>0</v>
      </c>
      <c r="AL3001" s="1102">
        <f t="shared" si="1209"/>
        <v>2</v>
      </c>
      <c r="AM3001" s="1102">
        <f t="shared" si="1210"/>
        <v>0</v>
      </c>
      <c r="AN3001" s="1085">
        <f t="shared" si="1211"/>
        <v>40</v>
      </c>
      <c r="AO3001" s="1061">
        <f t="shared" si="1197"/>
        <v>0</v>
      </c>
      <c r="AP3001" s="1061">
        <f t="shared" si="1197"/>
        <v>0</v>
      </c>
      <c r="AQ3001" s="1061">
        <f t="shared" si="1197"/>
        <v>2</v>
      </c>
      <c r="AR3001" s="1061">
        <f t="shared" si="1197"/>
        <v>0</v>
      </c>
      <c r="AS3001" s="1061">
        <f t="shared" si="1197"/>
        <v>40</v>
      </c>
      <c r="AT3001" s="850">
        <f t="shared" si="1203"/>
        <v>0</v>
      </c>
      <c r="AU3001" s="932" t="s">
        <v>856</v>
      </c>
      <c r="AV3001" s="933">
        <f t="shared" si="1214"/>
        <v>13</v>
      </c>
      <c r="AW3001" s="934" t="s">
        <v>27</v>
      </c>
      <c r="AX3001" s="935">
        <v>0.16</v>
      </c>
      <c r="AY3001" s="936" t="s">
        <v>29</v>
      </c>
      <c r="AZ3001" s="937">
        <f>AV3001*AX3001</f>
        <v>2.08</v>
      </c>
    </row>
    <row r="3002" spans="1:52" ht="13.5" customHeight="1">
      <c r="A3002" s="838">
        <f t="shared" si="1201"/>
        <v>45</v>
      </c>
      <c r="B3002" s="1047" t="s">
        <v>160</v>
      </c>
      <c r="C3002" s="817" t="s">
        <v>66</v>
      </c>
      <c r="D3002" s="924">
        <v>14</v>
      </c>
      <c r="E3002" s="1114">
        <v>12</v>
      </c>
      <c r="F3002" s="1071"/>
      <c r="G3002" s="1086"/>
      <c r="H3002" s="1063"/>
      <c r="I3002" s="1077"/>
      <c r="J3002" s="1060">
        <f t="shared" si="1192"/>
        <v>0</v>
      </c>
      <c r="K3002" s="1103"/>
      <c r="L3002" s="1137"/>
      <c r="M3002" s="1135">
        <v>4</v>
      </c>
      <c r="N3002" s="1063"/>
      <c r="O3002" s="1060">
        <f t="shared" si="1207"/>
        <v>48</v>
      </c>
      <c r="P3002" s="1103"/>
      <c r="Q3002" s="1071"/>
      <c r="R3002" s="1062"/>
      <c r="S3002" s="1063"/>
      <c r="T3002" s="1079">
        <f t="shared" si="1215"/>
        <v>0</v>
      </c>
      <c r="U3002" s="1061">
        <f t="shared" si="1212"/>
        <v>0</v>
      </c>
      <c r="V3002" s="1061">
        <f t="shared" si="1205"/>
        <v>0</v>
      </c>
      <c r="W3002" s="1063">
        <f t="shared" si="1205"/>
        <v>4</v>
      </c>
      <c r="X3002" s="1063">
        <f t="shared" si="1205"/>
        <v>0</v>
      </c>
      <c r="Y3002" s="1060">
        <f t="shared" si="1205"/>
        <v>48</v>
      </c>
      <c r="Z3002" s="1080">
        <f t="shared" si="1202"/>
        <v>45</v>
      </c>
      <c r="AA3002" s="1126" t="str">
        <f t="shared" si="1199"/>
        <v>Giá đậu</v>
      </c>
      <c r="AB3002" s="1082" t="str">
        <f t="shared" si="1199"/>
        <v>kg</v>
      </c>
      <c r="AC3002" s="1083">
        <f t="shared" si="1199"/>
        <v>14</v>
      </c>
      <c r="AD3002" s="1089">
        <f t="shared" si="1199"/>
        <v>12</v>
      </c>
      <c r="AE3002" s="1071">
        <f t="shared" si="1213"/>
        <v>0</v>
      </c>
      <c r="AF3002" s="1071">
        <f t="shared" si="1213"/>
        <v>0</v>
      </c>
      <c r="AG3002" s="1071">
        <f t="shared" si="1213"/>
        <v>0</v>
      </c>
      <c r="AH3002" s="1071">
        <f t="shared" si="1213"/>
        <v>0</v>
      </c>
      <c r="AI3002" s="1060">
        <f t="shared" si="1200"/>
        <v>0</v>
      </c>
      <c r="AJ3002" s="1102">
        <f t="shared" si="1209"/>
        <v>0</v>
      </c>
      <c r="AK3002" s="1102">
        <f t="shared" si="1209"/>
        <v>0</v>
      </c>
      <c r="AL3002" s="1102">
        <f t="shared" si="1209"/>
        <v>4</v>
      </c>
      <c r="AM3002" s="1102">
        <f t="shared" si="1210"/>
        <v>0</v>
      </c>
      <c r="AN3002" s="1085">
        <f t="shared" si="1211"/>
        <v>48</v>
      </c>
      <c r="AO3002" s="1061">
        <f t="shared" si="1197"/>
        <v>0</v>
      </c>
      <c r="AP3002" s="1061">
        <f t="shared" si="1197"/>
        <v>0</v>
      </c>
      <c r="AQ3002" s="1061">
        <f t="shared" si="1197"/>
        <v>4</v>
      </c>
      <c r="AR3002" s="1061">
        <f t="shared" si="1197"/>
        <v>0</v>
      </c>
      <c r="AS3002" s="1061">
        <f t="shared" si="1197"/>
        <v>48</v>
      </c>
      <c r="AT3002" s="850">
        <f t="shared" si="1203"/>
        <v>8</v>
      </c>
      <c r="AU3002" s="932" t="s">
        <v>857</v>
      </c>
      <c r="AV3002" s="933">
        <f t="shared" si="1214"/>
        <v>13</v>
      </c>
      <c r="AW3002" s="934" t="s">
        <v>27</v>
      </c>
      <c r="AX3002" s="935">
        <v>0.26</v>
      </c>
      <c r="AY3002" s="944" t="s">
        <v>29</v>
      </c>
      <c r="AZ3002" s="937">
        <f>AV3002*AX3002</f>
        <v>3.38</v>
      </c>
    </row>
    <row r="3003" spans="1:52" ht="13.5" customHeight="1">
      <c r="A3003" s="838">
        <f t="shared" si="1201"/>
        <v>46</v>
      </c>
      <c r="B3003" s="1046" t="s">
        <v>161</v>
      </c>
      <c r="C3003" s="896" t="s">
        <v>389</v>
      </c>
      <c r="D3003" s="897">
        <v>13</v>
      </c>
      <c r="E3003" s="1114">
        <v>13</v>
      </c>
      <c r="F3003" s="1106"/>
      <c r="G3003" s="1086"/>
      <c r="H3003" s="1107"/>
      <c r="I3003" s="1077"/>
      <c r="J3003" s="1060">
        <f t="shared" si="1192"/>
        <v>0</v>
      </c>
      <c r="K3003" s="1071"/>
      <c r="L3003" s="1071"/>
      <c r="M3003" s="1135"/>
      <c r="N3003" s="1063"/>
      <c r="O3003" s="1060">
        <f t="shared" si="1207"/>
        <v>0</v>
      </c>
      <c r="P3003" s="1138"/>
      <c r="Q3003" s="1071"/>
      <c r="R3003" s="1139"/>
      <c r="S3003" s="1063"/>
      <c r="T3003" s="1079">
        <f t="shared" si="1215"/>
        <v>0</v>
      </c>
      <c r="U3003" s="1061">
        <f t="shared" si="1212"/>
        <v>0</v>
      </c>
      <c r="V3003" s="1061">
        <f t="shared" si="1205"/>
        <v>0</v>
      </c>
      <c r="W3003" s="1063">
        <f t="shared" si="1205"/>
        <v>0</v>
      </c>
      <c r="X3003" s="1063">
        <f t="shared" si="1205"/>
        <v>0</v>
      </c>
      <c r="Y3003" s="1060">
        <f t="shared" si="1205"/>
        <v>0</v>
      </c>
      <c r="Z3003" s="1080">
        <f t="shared" si="1202"/>
        <v>46</v>
      </c>
      <c r="AA3003" s="1126" t="str">
        <f t="shared" si="1199"/>
        <v>Rau sống</v>
      </c>
      <c r="AB3003" s="1082" t="str">
        <f t="shared" si="1199"/>
        <v>lít</v>
      </c>
      <c r="AC3003" s="1083">
        <f t="shared" si="1199"/>
        <v>13</v>
      </c>
      <c r="AD3003" s="1089">
        <f t="shared" si="1199"/>
        <v>13</v>
      </c>
      <c r="AE3003" s="1071">
        <f t="shared" si="1213"/>
        <v>0</v>
      </c>
      <c r="AF3003" s="1071">
        <f t="shared" si="1213"/>
        <v>0</v>
      </c>
      <c r="AG3003" s="1071">
        <f t="shared" si="1213"/>
        <v>0</v>
      </c>
      <c r="AH3003" s="1071">
        <f t="shared" si="1213"/>
        <v>0</v>
      </c>
      <c r="AI3003" s="1060">
        <f t="shared" si="1200"/>
        <v>0</v>
      </c>
      <c r="AJ3003" s="1102">
        <f t="shared" si="1209"/>
        <v>0</v>
      </c>
      <c r="AK3003" s="1102">
        <f t="shared" si="1209"/>
        <v>0</v>
      </c>
      <c r="AL3003" s="1102">
        <f t="shared" si="1209"/>
        <v>0</v>
      </c>
      <c r="AM3003" s="1102">
        <f t="shared" si="1210"/>
        <v>0</v>
      </c>
      <c r="AN3003" s="1085">
        <f t="shared" si="1211"/>
        <v>0</v>
      </c>
      <c r="AO3003" s="1061">
        <f t="shared" si="1197"/>
        <v>0</v>
      </c>
      <c r="AP3003" s="1061">
        <f t="shared" si="1197"/>
        <v>0</v>
      </c>
      <c r="AQ3003" s="1061">
        <f t="shared" si="1197"/>
        <v>0</v>
      </c>
      <c r="AR3003" s="1061">
        <f t="shared" si="1197"/>
        <v>0</v>
      </c>
      <c r="AS3003" s="1061">
        <f t="shared" si="1197"/>
        <v>0</v>
      </c>
      <c r="AT3003" s="850">
        <f t="shared" si="1203"/>
        <v>0</v>
      </c>
      <c r="AU3003" s="932" t="s">
        <v>858</v>
      </c>
      <c r="AV3003" s="933">
        <f t="shared" si="1214"/>
        <v>7</v>
      </c>
      <c r="AW3003" s="934" t="s">
        <v>27</v>
      </c>
      <c r="AX3003" s="1048">
        <v>0.26</v>
      </c>
      <c r="AY3003" s="944" t="s">
        <v>29</v>
      </c>
      <c r="AZ3003" s="937">
        <f>AV3003*AX3003</f>
        <v>1.82</v>
      </c>
    </row>
    <row r="3004" spans="1:52" ht="13.5" customHeight="1">
      <c r="A3004" s="838">
        <f>IF(B3004&lt;&gt;"",MAX($A3003:$A3003)+1,"")</f>
        <v>47</v>
      </c>
      <c r="B3004" s="1046" t="s">
        <v>896</v>
      </c>
      <c r="C3004" s="844" t="s">
        <v>66</v>
      </c>
      <c r="D3004" s="907">
        <v>10</v>
      </c>
      <c r="E3004" s="1060">
        <v>10</v>
      </c>
      <c r="F3004" s="1140"/>
      <c r="G3004" s="1086"/>
      <c r="H3004" s="1091">
        <v>5</v>
      </c>
      <c r="I3004" s="1077"/>
      <c r="J3004" s="1060">
        <f t="shared" si="1192"/>
        <v>50</v>
      </c>
      <c r="K3004" s="1061"/>
      <c r="L3004" s="1061"/>
      <c r="M3004" s="1063">
        <v>5</v>
      </c>
      <c r="N3004" s="1063"/>
      <c r="O3004" s="1060">
        <f t="shared" si="1207"/>
        <v>50</v>
      </c>
      <c r="P3004" s="1061"/>
      <c r="Q3004" s="1061"/>
      <c r="R3004" s="1063">
        <v>5</v>
      </c>
      <c r="S3004" s="1063"/>
      <c r="T3004" s="1079">
        <f t="shared" si="1215"/>
        <v>50</v>
      </c>
      <c r="U3004" s="1061">
        <f t="shared" si="1212"/>
        <v>0</v>
      </c>
      <c r="V3004" s="1061">
        <f t="shared" si="1205"/>
        <v>0</v>
      </c>
      <c r="W3004" s="1063">
        <f t="shared" si="1205"/>
        <v>15</v>
      </c>
      <c r="X3004" s="1063">
        <f t="shared" si="1205"/>
        <v>0</v>
      </c>
      <c r="Y3004" s="1060">
        <f t="shared" si="1205"/>
        <v>150</v>
      </c>
      <c r="Z3004" s="1080">
        <f t="shared" si="1202"/>
        <v>47</v>
      </c>
      <c r="AA3004" s="1126" t="str">
        <f t="shared" si="1199"/>
        <v>Rau canh</v>
      </c>
      <c r="AB3004" s="1082" t="str">
        <f t="shared" si="1199"/>
        <v>kg</v>
      </c>
      <c r="AC3004" s="1083">
        <f t="shared" si="1199"/>
        <v>10</v>
      </c>
      <c r="AD3004" s="1089">
        <f t="shared" si="1199"/>
        <v>10</v>
      </c>
      <c r="AE3004" s="1071">
        <f t="shared" ref="AE3004:AH3011" si="1216">AE2923+AJ2923-AO2923</f>
        <v>0</v>
      </c>
      <c r="AF3004" s="1071">
        <f t="shared" si="1216"/>
        <v>0</v>
      </c>
      <c r="AG3004" s="1071">
        <f t="shared" si="1216"/>
        <v>0</v>
      </c>
      <c r="AH3004" s="1071">
        <f t="shared" si="1216"/>
        <v>0</v>
      </c>
      <c r="AI3004" s="1060">
        <f t="shared" si="1200"/>
        <v>0</v>
      </c>
      <c r="AJ3004" s="1102">
        <f t="shared" si="1209"/>
        <v>0</v>
      </c>
      <c r="AK3004" s="1102">
        <f t="shared" si="1209"/>
        <v>0</v>
      </c>
      <c r="AL3004" s="1102">
        <f t="shared" si="1209"/>
        <v>15</v>
      </c>
      <c r="AM3004" s="1102">
        <f t="shared" si="1210"/>
        <v>0</v>
      </c>
      <c r="AN3004" s="1085">
        <f t="shared" si="1211"/>
        <v>150</v>
      </c>
      <c r="AO3004" s="1061">
        <f t="shared" si="1197"/>
        <v>0</v>
      </c>
      <c r="AP3004" s="1061">
        <f t="shared" si="1197"/>
        <v>0</v>
      </c>
      <c r="AQ3004" s="1061">
        <f t="shared" si="1197"/>
        <v>15</v>
      </c>
      <c r="AR3004" s="1061">
        <f t="shared" si="1197"/>
        <v>0</v>
      </c>
      <c r="AS3004" s="1061">
        <f t="shared" si="1197"/>
        <v>150</v>
      </c>
      <c r="AT3004" s="850">
        <f t="shared" si="1203"/>
        <v>0</v>
      </c>
      <c r="AU3004" s="1146" t="s">
        <v>859</v>
      </c>
      <c r="AV3004" s="947"/>
      <c r="AW3004" s="947"/>
      <c r="AX3004" s="947"/>
      <c r="AY3004" s="947"/>
      <c r="AZ3004" s="937"/>
    </row>
    <row r="3005" spans="1:52" ht="13.5" customHeight="1">
      <c r="A3005" s="838">
        <f>IF(B3005&lt;&gt;"",MAX($A3004:$A3004)+1,"")</f>
        <v>48</v>
      </c>
      <c r="B3005" s="1046" t="s">
        <v>893</v>
      </c>
      <c r="C3005" s="844" t="s">
        <v>66</v>
      </c>
      <c r="D3005" s="907">
        <v>25</v>
      </c>
      <c r="E3005" s="1060">
        <v>25</v>
      </c>
      <c r="F3005" s="1140"/>
      <c r="G3005" s="1086"/>
      <c r="H3005" s="1091"/>
      <c r="I3005" s="1077"/>
      <c r="J3005" s="1060">
        <f>SUM(F3005:I3005)*$E3005</f>
        <v>0</v>
      </c>
      <c r="K3005" s="1061"/>
      <c r="L3005" s="1061"/>
      <c r="M3005" s="1063">
        <v>5</v>
      </c>
      <c r="N3005" s="1063"/>
      <c r="O3005" s="1060">
        <f t="shared" si="1207"/>
        <v>125</v>
      </c>
      <c r="P3005" s="1061"/>
      <c r="Q3005" s="1061"/>
      <c r="R3005" s="1063"/>
      <c r="S3005" s="1063"/>
      <c r="T3005" s="1079">
        <f t="shared" si="1215"/>
        <v>0</v>
      </c>
      <c r="U3005" s="1061">
        <f t="shared" si="1212"/>
        <v>0</v>
      </c>
      <c r="V3005" s="1061">
        <f t="shared" si="1205"/>
        <v>0</v>
      </c>
      <c r="W3005" s="1063">
        <f t="shared" si="1205"/>
        <v>5</v>
      </c>
      <c r="X3005" s="1063">
        <f t="shared" si="1205"/>
        <v>0</v>
      </c>
      <c r="Y3005" s="1060">
        <f t="shared" si="1205"/>
        <v>125</v>
      </c>
      <c r="Z3005" s="1080">
        <f t="shared" si="1202"/>
        <v>48</v>
      </c>
      <c r="AA3005" s="1126" t="str">
        <f t="shared" si="1199"/>
        <v>Măng</v>
      </c>
      <c r="AB3005" s="1082" t="str">
        <f t="shared" si="1199"/>
        <v>kg</v>
      </c>
      <c r="AC3005" s="1083">
        <f t="shared" si="1199"/>
        <v>25</v>
      </c>
      <c r="AD3005" s="1089">
        <f t="shared" si="1199"/>
        <v>25</v>
      </c>
      <c r="AE3005" s="1071">
        <f t="shared" si="1216"/>
        <v>0</v>
      </c>
      <c r="AF3005" s="1071">
        <f t="shared" si="1216"/>
        <v>0</v>
      </c>
      <c r="AG3005" s="1071">
        <f t="shared" si="1216"/>
        <v>0</v>
      </c>
      <c r="AH3005" s="1071">
        <f t="shared" si="1216"/>
        <v>0</v>
      </c>
      <c r="AI3005" s="1060">
        <f t="shared" si="1200"/>
        <v>0</v>
      </c>
      <c r="AJ3005" s="1102">
        <f t="shared" si="1209"/>
        <v>0</v>
      </c>
      <c r="AK3005" s="1102">
        <f t="shared" si="1209"/>
        <v>0</v>
      </c>
      <c r="AL3005" s="1102">
        <f t="shared" si="1209"/>
        <v>5</v>
      </c>
      <c r="AM3005" s="1102">
        <f t="shared" si="1210"/>
        <v>0</v>
      </c>
      <c r="AN3005" s="1085">
        <f t="shared" si="1211"/>
        <v>125</v>
      </c>
      <c r="AO3005" s="1061">
        <f t="shared" si="1197"/>
        <v>0</v>
      </c>
      <c r="AP3005" s="1061">
        <f t="shared" si="1197"/>
        <v>0</v>
      </c>
      <c r="AQ3005" s="1061">
        <f t="shared" si="1197"/>
        <v>5</v>
      </c>
      <c r="AR3005" s="1061">
        <f t="shared" si="1197"/>
        <v>0</v>
      </c>
      <c r="AS3005" s="1061">
        <f t="shared" si="1197"/>
        <v>125</v>
      </c>
      <c r="AT3005" s="850">
        <f t="shared" si="1203"/>
        <v>0</v>
      </c>
      <c r="AU3005" s="948"/>
      <c r="AV3005" s="934"/>
      <c r="AW3005" s="934"/>
      <c r="AX3005" s="935"/>
      <c r="AY3005" s="936" t="s">
        <v>29</v>
      </c>
      <c r="AZ3005" s="937">
        <f>AV3005*AX3005</f>
        <v>0</v>
      </c>
    </row>
    <row r="3006" spans="1:52" ht="13.5" customHeight="1">
      <c r="A3006" s="838">
        <f t="shared" ref="A3006:A3017" si="1217">IF(B3006&lt;&gt;"",MAX($A3004:$A3005)+1,"")</f>
        <v>49</v>
      </c>
      <c r="B3006" s="1046" t="s">
        <v>126</v>
      </c>
      <c r="C3006" s="844" t="s">
        <v>66</v>
      </c>
      <c r="D3006" s="949">
        <v>15</v>
      </c>
      <c r="E3006" s="1142">
        <v>15</v>
      </c>
      <c r="F3006" s="1140"/>
      <c r="G3006" s="1120"/>
      <c r="H3006" s="1077"/>
      <c r="I3006" s="1077"/>
      <c r="J3006" s="1060">
        <f>SUM(F3006:I3006)*$E3006</f>
        <v>0</v>
      </c>
      <c r="K3006" s="1103"/>
      <c r="L3006" s="1071"/>
      <c r="M3006" s="1062">
        <v>7</v>
      </c>
      <c r="N3006" s="1063"/>
      <c r="O3006" s="1060">
        <f t="shared" si="1207"/>
        <v>105</v>
      </c>
      <c r="P3006" s="1061"/>
      <c r="Q3006" s="1071"/>
      <c r="R3006" s="1062"/>
      <c r="S3006" s="1063"/>
      <c r="T3006" s="1079">
        <f t="shared" si="1215"/>
        <v>0</v>
      </c>
      <c r="U3006" s="1061">
        <f t="shared" si="1212"/>
        <v>0</v>
      </c>
      <c r="V3006" s="1061">
        <f t="shared" si="1205"/>
        <v>0</v>
      </c>
      <c r="W3006" s="1063">
        <f t="shared" si="1205"/>
        <v>7</v>
      </c>
      <c r="X3006" s="1063">
        <f t="shared" si="1205"/>
        <v>0</v>
      </c>
      <c r="Y3006" s="1060">
        <f t="shared" si="1205"/>
        <v>105</v>
      </c>
      <c r="Z3006" s="1080">
        <f t="shared" si="1202"/>
        <v>49</v>
      </c>
      <c r="AA3006" s="1126" t="str">
        <f t="shared" si="1199"/>
        <v>Mướp đắng</v>
      </c>
      <c r="AB3006" s="1082" t="str">
        <f t="shared" si="1199"/>
        <v>kg</v>
      </c>
      <c r="AC3006" s="1083">
        <f t="shared" si="1199"/>
        <v>15</v>
      </c>
      <c r="AD3006" s="1089">
        <f t="shared" si="1199"/>
        <v>15</v>
      </c>
      <c r="AE3006" s="1071">
        <f t="shared" si="1216"/>
        <v>0</v>
      </c>
      <c r="AF3006" s="1071">
        <f t="shared" si="1216"/>
        <v>0</v>
      </c>
      <c r="AG3006" s="1071">
        <f t="shared" si="1216"/>
        <v>0</v>
      </c>
      <c r="AH3006" s="1071">
        <f t="shared" si="1216"/>
        <v>0</v>
      </c>
      <c r="AI3006" s="1060">
        <f t="shared" si="1200"/>
        <v>0</v>
      </c>
      <c r="AJ3006" s="1102">
        <f t="shared" si="1209"/>
        <v>0</v>
      </c>
      <c r="AK3006" s="1102">
        <f t="shared" si="1209"/>
        <v>0</v>
      </c>
      <c r="AL3006" s="1102">
        <f t="shared" si="1209"/>
        <v>7</v>
      </c>
      <c r="AM3006" s="1102">
        <f t="shared" si="1210"/>
        <v>0</v>
      </c>
      <c r="AN3006" s="1085">
        <f t="shared" si="1211"/>
        <v>105</v>
      </c>
      <c r="AO3006" s="1061">
        <f t="shared" si="1197"/>
        <v>0</v>
      </c>
      <c r="AP3006" s="1061">
        <f t="shared" si="1197"/>
        <v>0</v>
      </c>
      <c r="AQ3006" s="1061">
        <f t="shared" si="1197"/>
        <v>7</v>
      </c>
      <c r="AR3006" s="1061">
        <f t="shared" si="1197"/>
        <v>0</v>
      </c>
      <c r="AS3006" s="1061">
        <f t="shared" si="1197"/>
        <v>105</v>
      </c>
      <c r="AT3006" s="850">
        <f t="shared" si="1203"/>
        <v>0</v>
      </c>
      <c r="AU3006" s="948"/>
      <c r="AV3006" s="934"/>
      <c r="AW3006" s="934"/>
      <c r="AX3006" s="935"/>
      <c r="AY3006" s="936" t="s">
        <v>29</v>
      </c>
      <c r="AZ3006" s="937">
        <f>AV3006*AX3006</f>
        <v>0</v>
      </c>
    </row>
    <row r="3007" spans="1:52" ht="13.5" customHeight="1">
      <c r="A3007" s="838">
        <f t="shared" si="1217"/>
        <v>50</v>
      </c>
      <c r="B3007" s="1046" t="s">
        <v>918</v>
      </c>
      <c r="C3007" s="844" t="s">
        <v>66</v>
      </c>
      <c r="D3007" s="907">
        <v>15</v>
      </c>
      <c r="E3007" s="1060">
        <v>15</v>
      </c>
      <c r="F3007" s="1140"/>
      <c r="G3007" s="1090"/>
      <c r="H3007" s="1077"/>
      <c r="I3007" s="1077"/>
      <c r="J3007" s="1060">
        <f>SUM(F3007:I3007)*$E3007</f>
        <v>0</v>
      </c>
      <c r="K3007" s="1061"/>
      <c r="L3007" s="1071"/>
      <c r="M3007" s="1063"/>
      <c r="N3007" s="1063"/>
      <c r="O3007" s="1060">
        <f t="shared" si="1207"/>
        <v>0</v>
      </c>
      <c r="P3007" s="1065"/>
      <c r="Q3007" s="1071"/>
      <c r="R3007" s="1062"/>
      <c r="S3007" s="1063"/>
      <c r="T3007" s="1079">
        <f t="shared" si="1215"/>
        <v>0</v>
      </c>
      <c r="U3007" s="1061">
        <f t="shared" si="1212"/>
        <v>0</v>
      </c>
      <c r="V3007" s="1061">
        <f t="shared" si="1205"/>
        <v>0</v>
      </c>
      <c r="W3007" s="1063">
        <f t="shared" si="1205"/>
        <v>0</v>
      </c>
      <c r="X3007" s="1063">
        <f t="shared" si="1205"/>
        <v>0</v>
      </c>
      <c r="Y3007" s="1060">
        <f t="shared" si="1205"/>
        <v>0</v>
      </c>
      <c r="Z3007" s="1080">
        <f t="shared" si="1202"/>
        <v>50</v>
      </c>
      <c r="AA3007" s="1126" t="str">
        <f t="shared" si="1199"/>
        <v>Cà  xanh</v>
      </c>
      <c r="AB3007" s="1082" t="str">
        <f t="shared" si="1199"/>
        <v>kg</v>
      </c>
      <c r="AC3007" s="1083">
        <f t="shared" si="1199"/>
        <v>15</v>
      </c>
      <c r="AD3007" s="1089">
        <f t="shared" si="1199"/>
        <v>15</v>
      </c>
      <c r="AE3007" s="1071">
        <f t="shared" si="1216"/>
        <v>0</v>
      </c>
      <c r="AF3007" s="1071">
        <f t="shared" si="1216"/>
        <v>0</v>
      </c>
      <c r="AG3007" s="1071">
        <f t="shared" si="1216"/>
        <v>0</v>
      </c>
      <c r="AH3007" s="1071">
        <f t="shared" si="1216"/>
        <v>0</v>
      </c>
      <c r="AI3007" s="1060">
        <f t="shared" si="1200"/>
        <v>0</v>
      </c>
      <c r="AJ3007" s="1102">
        <f t="shared" si="1209"/>
        <v>0</v>
      </c>
      <c r="AK3007" s="1102">
        <f t="shared" si="1209"/>
        <v>0</v>
      </c>
      <c r="AL3007" s="1102">
        <f t="shared" si="1209"/>
        <v>0</v>
      </c>
      <c r="AM3007" s="1102">
        <f t="shared" si="1210"/>
        <v>0</v>
      </c>
      <c r="AN3007" s="1085">
        <f t="shared" si="1211"/>
        <v>0</v>
      </c>
      <c r="AO3007" s="1061">
        <f t="shared" si="1197"/>
        <v>0</v>
      </c>
      <c r="AP3007" s="1061">
        <f t="shared" si="1197"/>
        <v>0</v>
      </c>
      <c r="AQ3007" s="1061">
        <f t="shared" si="1197"/>
        <v>0</v>
      </c>
      <c r="AR3007" s="1061">
        <f t="shared" si="1197"/>
        <v>0</v>
      </c>
      <c r="AS3007" s="1061">
        <f t="shared" si="1197"/>
        <v>0</v>
      </c>
      <c r="AT3007" s="850">
        <f t="shared" si="1203"/>
        <v>0</v>
      </c>
      <c r="AU3007" s="1480" t="s">
        <v>916</v>
      </c>
      <c r="AV3007" s="1481"/>
      <c r="AW3007" s="1481"/>
      <c r="AX3007" s="1481"/>
      <c r="AY3007" s="1147" t="str">
        <f>AY3008</f>
        <v>=</v>
      </c>
      <c r="AZ3007" s="937">
        <f ca="1">AZ2930</f>
        <v>22.059999999999576</v>
      </c>
    </row>
    <row r="3008" spans="1:52" ht="13.5" customHeight="1">
      <c r="A3008" s="838">
        <f t="shared" si="1217"/>
        <v>51</v>
      </c>
      <c r="B3008" s="1045" t="s">
        <v>64</v>
      </c>
      <c r="C3008" s="844" t="s">
        <v>66</v>
      </c>
      <c r="D3008" s="907">
        <v>13</v>
      </c>
      <c r="E3008" s="1060">
        <v>13</v>
      </c>
      <c r="F3008" s="1140"/>
      <c r="G3008" s="1086"/>
      <c r="H3008" s="1091"/>
      <c r="I3008" s="1077"/>
      <c r="J3008" s="1060">
        <f t="shared" ref="J3008:J3017" si="1218">SUM(F3008:I3008)*$E3008</f>
        <v>0</v>
      </c>
      <c r="K3008" s="1061"/>
      <c r="L3008" s="1071"/>
      <c r="M3008" s="1063"/>
      <c r="N3008" s="1063"/>
      <c r="O3008" s="1060">
        <f t="shared" si="1207"/>
        <v>0</v>
      </c>
      <c r="P3008" s="1061"/>
      <c r="Q3008" s="1061"/>
      <c r="R3008" s="1063"/>
      <c r="S3008" s="1063"/>
      <c r="T3008" s="1079">
        <f t="shared" si="1215"/>
        <v>0</v>
      </c>
      <c r="U3008" s="1061">
        <f t="shared" si="1212"/>
        <v>0</v>
      </c>
      <c r="V3008" s="1061">
        <f t="shared" si="1205"/>
        <v>0</v>
      </c>
      <c r="W3008" s="1063">
        <f t="shared" si="1205"/>
        <v>0</v>
      </c>
      <c r="X3008" s="1063">
        <f t="shared" si="1205"/>
        <v>0</v>
      </c>
      <c r="Y3008" s="1060">
        <f t="shared" si="1205"/>
        <v>0</v>
      </c>
      <c r="Z3008" s="1080">
        <f t="shared" si="1202"/>
        <v>51</v>
      </c>
      <c r="AA3008" s="1126" t="str">
        <f t="shared" si="1199"/>
        <v>Hành tây</v>
      </c>
      <c r="AB3008" s="1082" t="str">
        <f t="shared" si="1199"/>
        <v>kg</v>
      </c>
      <c r="AC3008" s="1083">
        <f t="shared" si="1199"/>
        <v>13</v>
      </c>
      <c r="AD3008" s="1089">
        <f t="shared" si="1199"/>
        <v>13</v>
      </c>
      <c r="AE3008" s="1071">
        <f t="shared" si="1216"/>
        <v>0</v>
      </c>
      <c r="AF3008" s="1071">
        <f t="shared" si="1216"/>
        <v>0</v>
      </c>
      <c r="AG3008" s="1071">
        <f t="shared" si="1216"/>
        <v>0</v>
      </c>
      <c r="AH3008" s="1071">
        <f t="shared" si="1216"/>
        <v>0</v>
      </c>
      <c r="AI3008" s="1060">
        <f t="shared" si="1200"/>
        <v>0</v>
      </c>
      <c r="AJ3008" s="1102">
        <f t="shared" si="1209"/>
        <v>0</v>
      </c>
      <c r="AK3008" s="1102">
        <f t="shared" si="1209"/>
        <v>0</v>
      </c>
      <c r="AL3008" s="1102">
        <f t="shared" si="1209"/>
        <v>0</v>
      </c>
      <c r="AM3008" s="1102">
        <f t="shared" si="1210"/>
        <v>0</v>
      </c>
      <c r="AN3008" s="1085">
        <f t="shared" si="1211"/>
        <v>0</v>
      </c>
      <c r="AO3008" s="1061">
        <f t="shared" si="1197"/>
        <v>0</v>
      </c>
      <c r="AP3008" s="1061">
        <f t="shared" si="1197"/>
        <v>0</v>
      </c>
      <c r="AQ3008" s="1061">
        <f t="shared" si="1197"/>
        <v>0</v>
      </c>
      <c r="AR3008" s="1061">
        <f t="shared" si="1197"/>
        <v>0</v>
      </c>
      <c r="AS3008" s="1061">
        <f t="shared" si="1197"/>
        <v>0</v>
      </c>
      <c r="AT3008" s="850">
        <f t="shared" si="1203"/>
        <v>0</v>
      </c>
      <c r="AU3008" s="1505" t="s">
        <v>917</v>
      </c>
      <c r="AV3008" s="1506"/>
      <c r="AW3008" s="1506"/>
      <c r="AX3008" s="1506"/>
      <c r="AY3008" s="1147" t="s">
        <v>29</v>
      </c>
      <c r="AZ3008" s="937">
        <f ca="1">SUM(AZ2997:AZ3007)</f>
        <v>157.41999999999959</v>
      </c>
    </row>
    <row r="3009" spans="1:52" ht="13.5" customHeight="1">
      <c r="A3009" s="838">
        <f t="shared" si="1217"/>
        <v>52</v>
      </c>
      <c r="B3009" s="1046" t="s">
        <v>511</v>
      </c>
      <c r="C3009" s="844" t="s">
        <v>66</v>
      </c>
      <c r="D3009" s="907">
        <v>20</v>
      </c>
      <c r="E3009" s="1060">
        <v>15</v>
      </c>
      <c r="F3009" s="1140"/>
      <c r="G3009" s="1086"/>
      <c r="H3009" s="1091"/>
      <c r="I3009" s="1077"/>
      <c r="J3009" s="1060">
        <f t="shared" si="1218"/>
        <v>0</v>
      </c>
      <c r="K3009" s="1061"/>
      <c r="L3009" s="1061"/>
      <c r="M3009" s="1063"/>
      <c r="N3009" s="1063"/>
      <c r="O3009" s="1060">
        <f t="shared" si="1207"/>
        <v>0</v>
      </c>
      <c r="P3009" s="1061"/>
      <c r="Q3009" s="1061"/>
      <c r="R3009" s="1063">
        <v>2</v>
      </c>
      <c r="S3009" s="1063"/>
      <c r="T3009" s="1079">
        <f t="shared" si="1215"/>
        <v>30</v>
      </c>
      <c r="U3009" s="1061">
        <f t="shared" si="1212"/>
        <v>0</v>
      </c>
      <c r="V3009" s="1061">
        <f t="shared" si="1205"/>
        <v>0</v>
      </c>
      <c r="W3009" s="1063">
        <f t="shared" si="1205"/>
        <v>2</v>
      </c>
      <c r="X3009" s="1063">
        <f t="shared" si="1205"/>
        <v>0</v>
      </c>
      <c r="Y3009" s="1060">
        <f t="shared" si="1205"/>
        <v>30</v>
      </c>
      <c r="Z3009" s="1080">
        <f t="shared" si="1202"/>
        <v>52</v>
      </c>
      <c r="AA3009" s="1126" t="str">
        <f t="shared" si="1199"/>
        <v>Sã</v>
      </c>
      <c r="AB3009" s="1082" t="str">
        <f t="shared" si="1199"/>
        <v>kg</v>
      </c>
      <c r="AC3009" s="1083">
        <f t="shared" si="1199"/>
        <v>20</v>
      </c>
      <c r="AD3009" s="1089">
        <f t="shared" si="1199"/>
        <v>15</v>
      </c>
      <c r="AE3009" s="1071">
        <f t="shared" si="1216"/>
        <v>0</v>
      </c>
      <c r="AF3009" s="1071">
        <f t="shared" si="1216"/>
        <v>0</v>
      </c>
      <c r="AG3009" s="1071">
        <f t="shared" si="1216"/>
        <v>0</v>
      </c>
      <c r="AH3009" s="1071">
        <f t="shared" si="1216"/>
        <v>0</v>
      </c>
      <c r="AI3009" s="1060">
        <f t="shared" si="1200"/>
        <v>0</v>
      </c>
      <c r="AJ3009" s="1102">
        <f t="shared" si="1209"/>
        <v>0</v>
      </c>
      <c r="AK3009" s="1102">
        <f t="shared" si="1209"/>
        <v>0</v>
      </c>
      <c r="AL3009" s="1102">
        <f t="shared" si="1209"/>
        <v>2</v>
      </c>
      <c r="AM3009" s="1102">
        <f t="shared" si="1210"/>
        <v>0</v>
      </c>
      <c r="AN3009" s="1085">
        <f t="shared" si="1211"/>
        <v>30</v>
      </c>
      <c r="AO3009" s="1061">
        <f t="shared" ref="AO3009:AS3017" si="1219">U3009</f>
        <v>0</v>
      </c>
      <c r="AP3009" s="1061">
        <f t="shared" si="1219"/>
        <v>0</v>
      </c>
      <c r="AQ3009" s="1061">
        <f t="shared" si="1219"/>
        <v>2</v>
      </c>
      <c r="AR3009" s="1061">
        <f t="shared" si="1219"/>
        <v>0</v>
      </c>
      <c r="AS3009" s="1061">
        <f t="shared" si="1219"/>
        <v>30</v>
      </c>
      <c r="AT3009" s="850">
        <f t="shared" si="1203"/>
        <v>10</v>
      </c>
      <c r="AU3009" s="1480" t="s">
        <v>861</v>
      </c>
      <c r="AV3009" s="1481"/>
      <c r="AW3009" s="1481"/>
      <c r="AX3009" s="1481"/>
      <c r="AY3009" s="1147" t="s">
        <v>29</v>
      </c>
      <c r="AZ3009" s="937">
        <f ca="1">SUMIF(AA2958:AR3023,"Gạo*",AO2958:AO3023)+SUMIF(AA2958:AR3023,"Gạo*",AP2958:AP3023)+SUMIF(AA2958:AR3023,"Gạo*",AQ2958:AQ3023)+SUMIF(AA2958:AR3023,"Gạo*",AR2958:AR3023)</f>
        <v>135</v>
      </c>
    </row>
    <row r="3010" spans="1:52" ht="13.5" customHeight="1">
      <c r="A3010" s="838">
        <f t="shared" si="1217"/>
        <v>53</v>
      </c>
      <c r="B3010" s="908" t="s">
        <v>895</v>
      </c>
      <c r="C3010" s="844" t="s">
        <v>66</v>
      </c>
      <c r="D3010" s="907">
        <v>8</v>
      </c>
      <c r="E3010" s="1060">
        <v>8</v>
      </c>
      <c r="F3010" s="1140"/>
      <c r="G3010" s="1086"/>
      <c r="H3010" s="1077"/>
      <c r="I3010" s="1077"/>
      <c r="J3010" s="1060">
        <f t="shared" si="1218"/>
        <v>0</v>
      </c>
      <c r="K3010" s="1061"/>
      <c r="L3010" s="1071"/>
      <c r="M3010" s="1063">
        <v>6</v>
      </c>
      <c r="N3010" s="1063"/>
      <c r="O3010" s="1060">
        <f t="shared" si="1207"/>
        <v>48</v>
      </c>
      <c r="P3010" s="1061"/>
      <c r="Q3010" s="1061"/>
      <c r="R3010" s="1063"/>
      <c r="S3010" s="1063"/>
      <c r="T3010" s="1079">
        <f t="shared" ref="T3010:T3017" si="1220">SUM(P3010:S3010)*$E3010</f>
        <v>0</v>
      </c>
      <c r="U3010" s="1061">
        <f t="shared" si="1212"/>
        <v>0</v>
      </c>
      <c r="V3010" s="1061">
        <f t="shared" si="1205"/>
        <v>0</v>
      </c>
      <c r="W3010" s="1063">
        <f t="shared" si="1205"/>
        <v>6</v>
      </c>
      <c r="X3010" s="1063">
        <f t="shared" si="1205"/>
        <v>0</v>
      </c>
      <c r="Y3010" s="1060">
        <f t="shared" si="1205"/>
        <v>48</v>
      </c>
      <c r="Z3010" s="1080">
        <f t="shared" si="1202"/>
        <v>53</v>
      </c>
      <c r="AA3010" s="1126" t="str">
        <f t="shared" si="1199"/>
        <v>Mùng bac hà</v>
      </c>
      <c r="AB3010" s="1082" t="str">
        <f t="shared" si="1199"/>
        <v>kg</v>
      </c>
      <c r="AC3010" s="1083">
        <f t="shared" si="1199"/>
        <v>8</v>
      </c>
      <c r="AD3010" s="1089">
        <f t="shared" si="1199"/>
        <v>8</v>
      </c>
      <c r="AE3010" s="1071">
        <f t="shared" si="1216"/>
        <v>0</v>
      </c>
      <c r="AF3010" s="1071">
        <f t="shared" si="1216"/>
        <v>0</v>
      </c>
      <c r="AG3010" s="1071">
        <f t="shared" si="1216"/>
        <v>0</v>
      </c>
      <c r="AH3010" s="1071">
        <f t="shared" si="1216"/>
        <v>0</v>
      </c>
      <c r="AI3010" s="1060">
        <f t="shared" si="1200"/>
        <v>0</v>
      </c>
      <c r="AJ3010" s="1102">
        <f t="shared" si="1209"/>
        <v>0</v>
      </c>
      <c r="AK3010" s="1102">
        <f t="shared" si="1209"/>
        <v>0</v>
      </c>
      <c r="AL3010" s="1102">
        <f t="shared" si="1209"/>
        <v>6</v>
      </c>
      <c r="AM3010" s="1102">
        <f t="shared" si="1210"/>
        <v>0</v>
      </c>
      <c r="AN3010" s="1085">
        <f t="shared" si="1211"/>
        <v>48</v>
      </c>
      <c r="AO3010" s="1061">
        <f t="shared" si="1219"/>
        <v>0</v>
      </c>
      <c r="AP3010" s="1061">
        <f t="shared" si="1219"/>
        <v>0</v>
      </c>
      <c r="AQ3010" s="1061">
        <f t="shared" si="1219"/>
        <v>6</v>
      </c>
      <c r="AR3010" s="1061">
        <f t="shared" si="1219"/>
        <v>0</v>
      </c>
      <c r="AS3010" s="1061">
        <f t="shared" si="1219"/>
        <v>48</v>
      </c>
      <c r="AT3010" s="850">
        <f t="shared" si="1203"/>
        <v>0</v>
      </c>
      <c r="AU3010" s="1480" t="s">
        <v>862</v>
      </c>
      <c r="AV3010" s="1481"/>
      <c r="AW3010" s="1481"/>
      <c r="AX3010" s="1481"/>
      <c r="AY3010" s="1147" t="s">
        <v>29</v>
      </c>
      <c r="AZ3010" s="1148">
        <f ca="1">AZ2931</f>
        <v>0</v>
      </c>
    </row>
    <row r="3011" spans="1:52" ht="13.5" customHeight="1">
      <c r="A3011" s="838">
        <f t="shared" si="1217"/>
        <v>54</v>
      </c>
      <c r="B3011" s="908" t="s">
        <v>512</v>
      </c>
      <c r="C3011" s="844" t="s">
        <v>66</v>
      </c>
      <c r="D3011" s="907">
        <v>20</v>
      </c>
      <c r="E3011" s="1060">
        <v>20</v>
      </c>
      <c r="F3011" s="1140"/>
      <c r="G3011" s="1120"/>
      <c r="H3011" s="1077"/>
      <c r="I3011" s="1077"/>
      <c r="J3011" s="1060">
        <f t="shared" si="1218"/>
        <v>0</v>
      </c>
      <c r="K3011" s="1061"/>
      <c r="L3011" s="1071"/>
      <c r="M3011" s="1063"/>
      <c r="N3011" s="1063"/>
      <c r="O3011" s="1060">
        <f t="shared" si="1207"/>
        <v>0</v>
      </c>
      <c r="P3011" s="1061"/>
      <c r="Q3011" s="1071"/>
      <c r="R3011" s="1063">
        <v>3</v>
      </c>
      <c r="S3011" s="1063"/>
      <c r="T3011" s="1079">
        <f t="shared" si="1220"/>
        <v>60</v>
      </c>
      <c r="U3011" s="1061">
        <f t="shared" si="1212"/>
        <v>0</v>
      </c>
      <c r="V3011" s="1061">
        <f t="shared" si="1205"/>
        <v>0</v>
      </c>
      <c r="W3011" s="1063">
        <f t="shared" si="1205"/>
        <v>3</v>
      </c>
      <c r="X3011" s="1063">
        <f t="shared" si="1205"/>
        <v>0</v>
      </c>
      <c r="Y3011" s="1060">
        <f t="shared" si="1205"/>
        <v>60</v>
      </c>
      <c r="Z3011" s="1080">
        <f t="shared" si="1202"/>
        <v>54</v>
      </c>
      <c r="AA3011" s="1126" t="str">
        <f t="shared" si="1199"/>
        <v>Riềng</v>
      </c>
      <c r="AB3011" s="1082" t="str">
        <f t="shared" si="1199"/>
        <v>kg</v>
      </c>
      <c r="AC3011" s="1083">
        <f t="shared" si="1199"/>
        <v>20</v>
      </c>
      <c r="AD3011" s="1089">
        <f t="shared" si="1199"/>
        <v>20</v>
      </c>
      <c r="AE3011" s="1071">
        <f t="shared" si="1216"/>
        <v>0</v>
      </c>
      <c r="AF3011" s="1071">
        <f t="shared" si="1216"/>
        <v>0</v>
      </c>
      <c r="AG3011" s="1071">
        <f t="shared" si="1216"/>
        <v>0</v>
      </c>
      <c r="AH3011" s="1071">
        <f t="shared" si="1216"/>
        <v>0</v>
      </c>
      <c r="AI3011" s="1060">
        <f t="shared" si="1200"/>
        <v>0</v>
      </c>
      <c r="AJ3011" s="1102">
        <f t="shared" si="1209"/>
        <v>0</v>
      </c>
      <c r="AK3011" s="1102">
        <f t="shared" si="1209"/>
        <v>0</v>
      </c>
      <c r="AL3011" s="1102">
        <f t="shared" si="1209"/>
        <v>3</v>
      </c>
      <c r="AM3011" s="1102">
        <f t="shared" si="1210"/>
        <v>0</v>
      </c>
      <c r="AN3011" s="1085">
        <f t="shared" si="1211"/>
        <v>60</v>
      </c>
      <c r="AO3011" s="1061">
        <f t="shared" si="1219"/>
        <v>0</v>
      </c>
      <c r="AP3011" s="1061">
        <f t="shared" si="1219"/>
        <v>0</v>
      </c>
      <c r="AQ3011" s="1061">
        <f t="shared" si="1219"/>
        <v>3</v>
      </c>
      <c r="AR3011" s="1061">
        <f t="shared" si="1219"/>
        <v>0</v>
      </c>
      <c r="AS3011" s="1061">
        <f t="shared" si="1219"/>
        <v>60</v>
      </c>
      <c r="AT3011" s="850">
        <f t="shared" si="1203"/>
        <v>0</v>
      </c>
      <c r="AU3011" s="1149" t="s">
        <v>863</v>
      </c>
      <c r="AV3011" s="1150"/>
      <c r="AW3011" s="1150"/>
      <c r="AX3011" s="1150"/>
      <c r="AY3011" s="1147" t="s">
        <v>29</v>
      </c>
      <c r="AZ3011" s="937">
        <f ca="1">AZ3009+AZ3010</f>
        <v>135</v>
      </c>
    </row>
    <row r="3012" spans="1:52" ht="13.5" customHeight="1">
      <c r="A3012" s="838">
        <f t="shared" si="1217"/>
        <v>55</v>
      </c>
      <c r="B3012" s="1045" t="s">
        <v>636</v>
      </c>
      <c r="C3012" s="844" t="s">
        <v>66</v>
      </c>
      <c r="D3012" s="907">
        <v>10</v>
      </c>
      <c r="E3012" s="1060">
        <v>10</v>
      </c>
      <c r="F3012" s="1140"/>
      <c r="G3012" s="1086"/>
      <c r="H3012" s="1077"/>
      <c r="I3012" s="1077"/>
      <c r="J3012" s="1060">
        <f t="shared" si="1218"/>
        <v>0</v>
      </c>
      <c r="K3012" s="1061"/>
      <c r="L3012" s="1065"/>
      <c r="M3012" s="1063">
        <v>0.5</v>
      </c>
      <c r="N3012" s="1063"/>
      <c r="O3012" s="1060">
        <f t="shared" si="1207"/>
        <v>5</v>
      </c>
      <c r="P3012" s="1061"/>
      <c r="Q3012" s="1061"/>
      <c r="R3012" s="1063">
        <v>0.5</v>
      </c>
      <c r="S3012" s="1063"/>
      <c r="T3012" s="1079">
        <f t="shared" si="1220"/>
        <v>5</v>
      </c>
      <c r="U3012" s="1061">
        <f t="shared" si="1212"/>
        <v>0</v>
      </c>
      <c r="V3012" s="1061">
        <f t="shared" si="1205"/>
        <v>0</v>
      </c>
      <c r="W3012" s="1063">
        <f t="shared" si="1205"/>
        <v>1</v>
      </c>
      <c r="X3012" s="1063">
        <f t="shared" si="1205"/>
        <v>0</v>
      </c>
      <c r="Y3012" s="1060">
        <f t="shared" si="1205"/>
        <v>10</v>
      </c>
      <c r="Z3012" s="1080">
        <f t="shared" si="1202"/>
        <v>55</v>
      </c>
      <c r="AA3012" s="1126" t="str">
        <f t="shared" si="1199"/>
        <v>Rau mùi</v>
      </c>
      <c r="AB3012" s="1082" t="str">
        <f t="shared" si="1199"/>
        <v>kg</v>
      </c>
      <c r="AC3012" s="1083">
        <f t="shared" si="1199"/>
        <v>10</v>
      </c>
      <c r="AD3012" s="1089">
        <f t="shared" si="1199"/>
        <v>10</v>
      </c>
      <c r="AE3012" s="1071">
        <f>AE2932+AJ2932-AO2932</f>
        <v>0</v>
      </c>
      <c r="AF3012" s="1071">
        <f>AF2932+AK2932-AP2932</f>
        <v>0</v>
      </c>
      <c r="AG3012" s="1071">
        <f>AG2932+AL2932-AQ2932</f>
        <v>0</v>
      </c>
      <c r="AH3012" s="1071">
        <f>AH2932+AM2932-AR2932</f>
        <v>0</v>
      </c>
      <c r="AI3012" s="1060">
        <f t="shared" si="1200"/>
        <v>0</v>
      </c>
      <c r="AJ3012" s="1102">
        <f t="shared" si="1209"/>
        <v>0</v>
      </c>
      <c r="AK3012" s="1102">
        <f t="shared" si="1209"/>
        <v>0</v>
      </c>
      <c r="AL3012" s="1102">
        <f t="shared" si="1209"/>
        <v>1</v>
      </c>
      <c r="AM3012" s="1102">
        <f t="shared" si="1210"/>
        <v>0</v>
      </c>
      <c r="AN3012" s="1085">
        <f t="shared" si="1211"/>
        <v>10</v>
      </c>
      <c r="AO3012" s="1061">
        <f t="shared" si="1219"/>
        <v>0</v>
      </c>
      <c r="AP3012" s="1061">
        <f t="shared" si="1219"/>
        <v>0</v>
      </c>
      <c r="AQ3012" s="1061">
        <f t="shared" si="1219"/>
        <v>1</v>
      </c>
      <c r="AR3012" s="1061">
        <f t="shared" si="1219"/>
        <v>0</v>
      </c>
      <c r="AS3012" s="1061">
        <f t="shared" si="1219"/>
        <v>10</v>
      </c>
      <c r="AT3012" s="850">
        <f t="shared" si="1203"/>
        <v>0</v>
      </c>
      <c r="AU3012" s="1480" t="s">
        <v>864</v>
      </c>
      <c r="AV3012" s="1481"/>
      <c r="AW3012" s="1481"/>
      <c r="AX3012" s="1481"/>
      <c r="AY3012" s="1147" t="s">
        <v>29</v>
      </c>
      <c r="AZ3012" s="937">
        <f ca="1">IF(AZ3008-AZ3011&gt;0,AZ3008-AZ3011,0)</f>
        <v>22.41999999999959</v>
      </c>
    </row>
    <row r="3013" spans="1:52" ht="13.5" customHeight="1">
      <c r="A3013" s="838" t="str">
        <f t="shared" si="1217"/>
        <v/>
      </c>
      <c r="B3013" s="906"/>
      <c r="C3013" s="844"/>
      <c r="D3013" s="907"/>
      <c r="E3013" s="1060"/>
      <c r="F3013" s="1140"/>
      <c r="G3013" s="1086"/>
      <c r="H3013" s="1077"/>
      <c r="I3013" s="1077"/>
      <c r="J3013" s="1060">
        <f t="shared" si="1218"/>
        <v>0</v>
      </c>
      <c r="K3013" s="1061"/>
      <c r="L3013" s="1061"/>
      <c r="M3013" s="1063"/>
      <c r="N3013" s="1063"/>
      <c r="O3013" s="1060">
        <f t="shared" si="1207"/>
        <v>0</v>
      </c>
      <c r="P3013" s="1061"/>
      <c r="Q3013" s="1061"/>
      <c r="R3013" s="1063"/>
      <c r="S3013" s="1063"/>
      <c r="T3013" s="1079">
        <f t="shared" si="1220"/>
        <v>0</v>
      </c>
      <c r="U3013" s="1061">
        <f t="shared" si="1212"/>
        <v>0</v>
      </c>
      <c r="V3013" s="1061">
        <f t="shared" si="1205"/>
        <v>0</v>
      </c>
      <c r="W3013" s="1063">
        <f t="shared" si="1205"/>
        <v>0</v>
      </c>
      <c r="X3013" s="1063">
        <f t="shared" si="1205"/>
        <v>0</v>
      </c>
      <c r="Y3013" s="1060">
        <f t="shared" si="1205"/>
        <v>0</v>
      </c>
      <c r="Z3013" s="1080" t="str">
        <f t="shared" si="1202"/>
        <v/>
      </c>
      <c r="AA3013" s="1126">
        <f t="shared" si="1199"/>
        <v>0</v>
      </c>
      <c r="AB3013" s="1082">
        <f t="shared" si="1199"/>
        <v>0</v>
      </c>
      <c r="AC3013" s="1083">
        <f t="shared" si="1199"/>
        <v>0</v>
      </c>
      <c r="AD3013" s="1089">
        <f t="shared" si="1199"/>
        <v>0</v>
      </c>
      <c r="AE3013" s="1071">
        <f t="shared" ref="AE3013:AH3017" si="1221">AE2934+AJ2934-AO2934</f>
        <v>0</v>
      </c>
      <c r="AF3013" s="1071">
        <f t="shared" si="1221"/>
        <v>0</v>
      </c>
      <c r="AG3013" s="1071">
        <f t="shared" si="1221"/>
        <v>0</v>
      </c>
      <c r="AH3013" s="1071">
        <f t="shared" si="1221"/>
        <v>0</v>
      </c>
      <c r="AI3013" s="1060">
        <f t="shared" si="1200"/>
        <v>0</v>
      </c>
      <c r="AJ3013" s="1102">
        <f t="shared" si="1209"/>
        <v>0</v>
      </c>
      <c r="AK3013" s="1102">
        <f t="shared" si="1209"/>
        <v>0</v>
      </c>
      <c r="AL3013" s="1102">
        <f t="shared" si="1209"/>
        <v>0</v>
      </c>
      <c r="AM3013" s="1102">
        <f t="shared" si="1210"/>
        <v>0</v>
      </c>
      <c r="AN3013" s="1085">
        <f t="shared" si="1211"/>
        <v>0</v>
      </c>
      <c r="AO3013" s="1061">
        <f t="shared" si="1219"/>
        <v>0</v>
      </c>
      <c r="AP3013" s="1061">
        <f t="shared" si="1219"/>
        <v>0</v>
      </c>
      <c r="AQ3013" s="1061">
        <f t="shared" si="1219"/>
        <v>0</v>
      </c>
      <c r="AR3013" s="1061">
        <f t="shared" si="1219"/>
        <v>0</v>
      </c>
      <c r="AS3013" s="1061">
        <f t="shared" si="1219"/>
        <v>0</v>
      </c>
      <c r="AT3013" s="850" t="str">
        <f t="shared" si="1203"/>
        <v/>
      </c>
      <c r="AU3013" s="1482" t="s">
        <v>797</v>
      </c>
      <c r="AV3013" s="1483"/>
      <c r="AW3013" s="1483"/>
      <c r="AX3013" s="1483"/>
      <c r="AY3013" s="894" t="s">
        <v>29</v>
      </c>
      <c r="AZ3013" s="1151">
        <f ca="1">IF(AZ3008-AZ3011&lt;0,AZ3011-AZ3008,0)</f>
        <v>0</v>
      </c>
    </row>
    <row r="3014" spans="1:52" ht="13.5" customHeight="1">
      <c r="A3014" s="838" t="str">
        <f t="shared" si="1217"/>
        <v/>
      </c>
      <c r="B3014" s="906"/>
      <c r="C3014" s="844"/>
      <c r="D3014" s="907"/>
      <c r="E3014" s="1060"/>
      <c r="F3014" s="1140"/>
      <c r="G3014" s="1086"/>
      <c r="H3014" s="1077"/>
      <c r="I3014" s="1077"/>
      <c r="J3014" s="1060">
        <f t="shared" si="1218"/>
        <v>0</v>
      </c>
      <c r="K3014" s="1061"/>
      <c r="L3014" s="1061"/>
      <c r="M3014" s="1063"/>
      <c r="N3014" s="1063"/>
      <c r="O3014" s="1060">
        <f t="shared" si="1207"/>
        <v>0</v>
      </c>
      <c r="P3014" s="1061"/>
      <c r="Q3014" s="1061"/>
      <c r="R3014" s="1063"/>
      <c r="S3014" s="1063"/>
      <c r="T3014" s="1079">
        <f t="shared" si="1220"/>
        <v>0</v>
      </c>
      <c r="U3014" s="1061">
        <f t="shared" si="1212"/>
        <v>0</v>
      </c>
      <c r="V3014" s="1061">
        <f t="shared" si="1205"/>
        <v>0</v>
      </c>
      <c r="W3014" s="1063">
        <f t="shared" si="1205"/>
        <v>0</v>
      </c>
      <c r="X3014" s="1063">
        <f t="shared" si="1205"/>
        <v>0</v>
      </c>
      <c r="Y3014" s="1060">
        <f t="shared" si="1205"/>
        <v>0</v>
      </c>
      <c r="Z3014" s="1080" t="str">
        <f t="shared" si="1202"/>
        <v/>
      </c>
      <c r="AA3014" s="1126">
        <f t="shared" si="1199"/>
        <v>0</v>
      </c>
      <c r="AB3014" s="1082">
        <f t="shared" si="1199"/>
        <v>0</v>
      </c>
      <c r="AC3014" s="1083">
        <f t="shared" si="1199"/>
        <v>0</v>
      </c>
      <c r="AD3014" s="1089">
        <f t="shared" si="1199"/>
        <v>0</v>
      </c>
      <c r="AE3014" s="1071">
        <f t="shared" si="1221"/>
        <v>0</v>
      </c>
      <c r="AF3014" s="1071">
        <f t="shared" si="1221"/>
        <v>0</v>
      </c>
      <c r="AG3014" s="1071">
        <f t="shared" si="1221"/>
        <v>0</v>
      </c>
      <c r="AH3014" s="1071">
        <f t="shared" si="1221"/>
        <v>0</v>
      </c>
      <c r="AI3014" s="1060">
        <f t="shared" si="1200"/>
        <v>0</v>
      </c>
      <c r="AJ3014" s="1102">
        <f t="shared" si="1209"/>
        <v>0</v>
      </c>
      <c r="AK3014" s="1102">
        <f t="shared" si="1209"/>
        <v>0</v>
      </c>
      <c r="AL3014" s="1102">
        <f t="shared" si="1209"/>
        <v>0</v>
      </c>
      <c r="AM3014" s="1102">
        <f t="shared" si="1210"/>
        <v>0</v>
      </c>
      <c r="AN3014" s="1085">
        <f t="shared" si="1211"/>
        <v>0</v>
      </c>
      <c r="AO3014" s="1061">
        <f t="shared" si="1219"/>
        <v>0</v>
      </c>
      <c r="AP3014" s="1061">
        <f t="shared" si="1219"/>
        <v>0</v>
      </c>
      <c r="AQ3014" s="1061">
        <f t="shared" si="1219"/>
        <v>0</v>
      </c>
      <c r="AR3014" s="1061">
        <f t="shared" si="1219"/>
        <v>0</v>
      </c>
      <c r="AS3014" s="1061">
        <f t="shared" si="1219"/>
        <v>0</v>
      </c>
      <c r="AT3014" s="850" t="str">
        <f t="shared" si="1203"/>
        <v/>
      </c>
      <c r="AU3014" s="893"/>
      <c r="AV3014" s="894"/>
      <c r="AW3014" s="894"/>
      <c r="AX3014" s="894"/>
      <c r="AY3014" s="894"/>
      <c r="AZ3014" s="918"/>
    </row>
    <row r="3015" spans="1:52" ht="13.5" customHeight="1">
      <c r="A3015" s="838" t="str">
        <f t="shared" si="1217"/>
        <v/>
      </c>
      <c r="B3015" s="906"/>
      <c r="C3015" s="844"/>
      <c r="D3015" s="907"/>
      <c r="E3015" s="1060"/>
      <c r="F3015" s="1140"/>
      <c r="G3015" s="1086"/>
      <c r="H3015" s="1077"/>
      <c r="I3015" s="1077"/>
      <c r="J3015" s="1060">
        <f t="shared" si="1218"/>
        <v>0</v>
      </c>
      <c r="K3015" s="1061"/>
      <c r="L3015" s="1061"/>
      <c r="M3015" s="1063"/>
      <c r="N3015" s="1063"/>
      <c r="O3015" s="1060">
        <f t="shared" si="1207"/>
        <v>0</v>
      </c>
      <c r="P3015" s="1061"/>
      <c r="Q3015" s="1061"/>
      <c r="R3015" s="1063"/>
      <c r="S3015" s="1063"/>
      <c r="T3015" s="1079">
        <f t="shared" si="1220"/>
        <v>0</v>
      </c>
      <c r="U3015" s="1061">
        <f t="shared" si="1212"/>
        <v>0</v>
      </c>
      <c r="V3015" s="1061">
        <f t="shared" si="1205"/>
        <v>0</v>
      </c>
      <c r="W3015" s="1063">
        <v>0</v>
      </c>
      <c r="X3015" s="1063">
        <f t="shared" si="1205"/>
        <v>0</v>
      </c>
      <c r="Y3015" s="1060">
        <f t="shared" si="1205"/>
        <v>0</v>
      </c>
      <c r="Z3015" s="1080" t="str">
        <f t="shared" si="1202"/>
        <v/>
      </c>
      <c r="AA3015" s="1126">
        <f t="shared" si="1199"/>
        <v>0</v>
      </c>
      <c r="AB3015" s="1082">
        <f t="shared" si="1199"/>
        <v>0</v>
      </c>
      <c r="AC3015" s="1083">
        <f t="shared" si="1199"/>
        <v>0</v>
      </c>
      <c r="AD3015" s="1089">
        <f t="shared" si="1199"/>
        <v>0</v>
      </c>
      <c r="AE3015" s="1071">
        <f t="shared" si="1221"/>
        <v>0</v>
      </c>
      <c r="AF3015" s="1071">
        <f t="shared" si="1221"/>
        <v>0</v>
      </c>
      <c r="AG3015" s="1071">
        <f t="shared" si="1221"/>
        <v>0</v>
      </c>
      <c r="AH3015" s="1071">
        <f t="shared" si="1221"/>
        <v>0</v>
      </c>
      <c r="AI3015" s="1060">
        <f t="shared" si="1200"/>
        <v>0</v>
      </c>
      <c r="AJ3015" s="1102">
        <f t="shared" si="1209"/>
        <v>0</v>
      </c>
      <c r="AK3015" s="1102">
        <f t="shared" si="1209"/>
        <v>0</v>
      </c>
      <c r="AL3015" s="1102">
        <f t="shared" si="1209"/>
        <v>0</v>
      </c>
      <c r="AM3015" s="1102">
        <f t="shared" si="1210"/>
        <v>0</v>
      </c>
      <c r="AN3015" s="1085">
        <f t="shared" si="1211"/>
        <v>0</v>
      </c>
      <c r="AO3015" s="1061">
        <f t="shared" si="1219"/>
        <v>0</v>
      </c>
      <c r="AP3015" s="1061">
        <f t="shared" si="1219"/>
        <v>0</v>
      </c>
      <c r="AQ3015" s="1061">
        <f t="shared" si="1219"/>
        <v>0</v>
      </c>
      <c r="AR3015" s="1061">
        <f t="shared" si="1219"/>
        <v>0</v>
      </c>
      <c r="AS3015" s="1061">
        <f t="shared" si="1219"/>
        <v>0</v>
      </c>
      <c r="AT3015" s="850" t="str">
        <f t="shared" si="1203"/>
        <v/>
      </c>
      <c r="AU3015" s="893"/>
      <c r="AV3015" s="894"/>
      <c r="AW3015" s="894"/>
      <c r="AX3015" s="894"/>
      <c r="AY3015" s="894"/>
      <c r="AZ3015" s="918"/>
    </row>
    <row r="3016" spans="1:52" ht="13.5" customHeight="1">
      <c r="A3016" s="838" t="str">
        <f t="shared" si="1217"/>
        <v/>
      </c>
      <c r="B3016" s="906"/>
      <c r="C3016" s="844"/>
      <c r="D3016" s="907"/>
      <c r="E3016" s="1060"/>
      <c r="F3016" s="1140"/>
      <c r="G3016" s="1086"/>
      <c r="H3016" s="1077"/>
      <c r="I3016" s="1077"/>
      <c r="J3016" s="1060">
        <f t="shared" si="1218"/>
        <v>0</v>
      </c>
      <c r="K3016" s="1061"/>
      <c r="L3016" s="1061"/>
      <c r="M3016" s="1063"/>
      <c r="N3016" s="1063"/>
      <c r="O3016" s="1060">
        <f t="shared" si="1207"/>
        <v>0</v>
      </c>
      <c r="P3016" s="1061"/>
      <c r="Q3016" s="1061"/>
      <c r="R3016" s="1063"/>
      <c r="S3016" s="1063"/>
      <c r="T3016" s="1079">
        <f t="shared" si="1220"/>
        <v>0</v>
      </c>
      <c r="U3016" s="1061">
        <f t="shared" si="1212"/>
        <v>0</v>
      </c>
      <c r="V3016" s="1061">
        <f t="shared" si="1205"/>
        <v>0</v>
      </c>
      <c r="W3016" s="1063">
        <f>SUM(H3016,M3016,R3016)</f>
        <v>0</v>
      </c>
      <c r="X3016" s="1063">
        <f t="shared" si="1205"/>
        <v>0</v>
      </c>
      <c r="Y3016" s="1060">
        <f t="shared" si="1205"/>
        <v>0</v>
      </c>
      <c r="Z3016" s="1080" t="str">
        <f t="shared" si="1202"/>
        <v/>
      </c>
      <c r="AA3016" s="1126">
        <f t="shared" si="1199"/>
        <v>0</v>
      </c>
      <c r="AB3016" s="1082">
        <f t="shared" si="1199"/>
        <v>0</v>
      </c>
      <c r="AC3016" s="1083">
        <f t="shared" si="1199"/>
        <v>0</v>
      </c>
      <c r="AD3016" s="1089">
        <f t="shared" si="1199"/>
        <v>0</v>
      </c>
      <c r="AE3016" s="1071">
        <f t="shared" si="1221"/>
        <v>0</v>
      </c>
      <c r="AF3016" s="1071">
        <f t="shared" si="1221"/>
        <v>0</v>
      </c>
      <c r="AG3016" s="1071">
        <f t="shared" si="1221"/>
        <v>0</v>
      </c>
      <c r="AH3016" s="1071">
        <f t="shared" si="1221"/>
        <v>0</v>
      </c>
      <c r="AI3016" s="1060">
        <f t="shared" si="1200"/>
        <v>0</v>
      </c>
      <c r="AJ3016" s="1102">
        <f t="shared" si="1209"/>
        <v>0</v>
      </c>
      <c r="AK3016" s="1102">
        <f t="shared" si="1209"/>
        <v>0</v>
      </c>
      <c r="AL3016" s="1102">
        <f t="shared" si="1209"/>
        <v>0</v>
      </c>
      <c r="AM3016" s="1102">
        <f t="shared" si="1210"/>
        <v>0</v>
      </c>
      <c r="AN3016" s="1085">
        <f t="shared" si="1211"/>
        <v>0</v>
      </c>
      <c r="AO3016" s="1061">
        <f t="shared" si="1219"/>
        <v>0</v>
      </c>
      <c r="AP3016" s="1061">
        <f t="shared" si="1219"/>
        <v>0</v>
      </c>
      <c r="AQ3016" s="1061">
        <f t="shared" si="1219"/>
        <v>0</v>
      </c>
      <c r="AR3016" s="1061">
        <f t="shared" si="1219"/>
        <v>0</v>
      </c>
      <c r="AS3016" s="1061">
        <f t="shared" si="1219"/>
        <v>0</v>
      </c>
      <c r="AT3016" s="850" t="str">
        <f t="shared" si="1203"/>
        <v/>
      </c>
      <c r="AU3016" s="893"/>
      <c r="AV3016" s="894"/>
      <c r="AW3016" s="894"/>
      <c r="AX3016" s="894"/>
      <c r="AY3016" s="894"/>
      <c r="AZ3016" s="918"/>
    </row>
    <row r="3017" spans="1:52" ht="13.5" customHeight="1">
      <c r="A3017" s="838" t="str">
        <f t="shared" si="1217"/>
        <v/>
      </c>
      <c r="B3017" s="906"/>
      <c r="C3017" s="844"/>
      <c r="D3017" s="907"/>
      <c r="E3017" s="1060"/>
      <c r="F3017" s="1140"/>
      <c r="G3017" s="1086"/>
      <c r="H3017" s="1077"/>
      <c r="I3017" s="1077"/>
      <c r="J3017" s="1060">
        <f t="shared" si="1218"/>
        <v>0</v>
      </c>
      <c r="K3017" s="1061"/>
      <c r="L3017" s="1061"/>
      <c r="M3017" s="1063"/>
      <c r="N3017" s="1063"/>
      <c r="O3017" s="1060">
        <f t="shared" si="1207"/>
        <v>0</v>
      </c>
      <c r="P3017" s="1061"/>
      <c r="Q3017" s="1061"/>
      <c r="R3017" s="1063"/>
      <c r="S3017" s="1063"/>
      <c r="T3017" s="1079">
        <f t="shared" si="1220"/>
        <v>0</v>
      </c>
      <c r="U3017" s="1061">
        <f t="shared" si="1212"/>
        <v>0</v>
      </c>
      <c r="V3017" s="1061">
        <f>SUM(G3017,L3017,Q3017)</f>
        <v>0</v>
      </c>
      <c r="W3017" s="1063">
        <f>SUM(H3017,M3017,R3017)</f>
        <v>0</v>
      </c>
      <c r="X3017" s="1063">
        <f>SUM(I3017,N3017,S3017)</f>
        <v>0</v>
      </c>
      <c r="Y3017" s="1060">
        <f>SUM(J3017,O3017,T3017)</f>
        <v>0</v>
      </c>
      <c r="Z3017" s="1080" t="str">
        <f t="shared" si="1202"/>
        <v/>
      </c>
      <c r="AA3017" s="1126">
        <f t="shared" si="1199"/>
        <v>0</v>
      </c>
      <c r="AB3017" s="1082">
        <f t="shared" si="1199"/>
        <v>0</v>
      </c>
      <c r="AC3017" s="1083">
        <f t="shared" si="1199"/>
        <v>0</v>
      </c>
      <c r="AD3017" s="1089">
        <f t="shared" si="1199"/>
        <v>0</v>
      </c>
      <c r="AE3017" s="1071">
        <f t="shared" si="1221"/>
        <v>0</v>
      </c>
      <c r="AF3017" s="1071">
        <f t="shared" si="1221"/>
        <v>0</v>
      </c>
      <c r="AG3017" s="1071">
        <f t="shared" si="1221"/>
        <v>0</v>
      </c>
      <c r="AH3017" s="1071">
        <f t="shared" si="1221"/>
        <v>0</v>
      </c>
      <c r="AI3017" s="1060">
        <f t="shared" si="1200"/>
        <v>0</v>
      </c>
      <c r="AJ3017" s="1102">
        <f t="shared" si="1209"/>
        <v>0</v>
      </c>
      <c r="AK3017" s="1102">
        <f t="shared" si="1209"/>
        <v>0</v>
      </c>
      <c r="AL3017" s="1102">
        <f t="shared" si="1209"/>
        <v>0</v>
      </c>
      <c r="AM3017" s="1102">
        <f t="shared" si="1210"/>
        <v>0</v>
      </c>
      <c r="AN3017" s="1085">
        <f t="shared" si="1211"/>
        <v>0</v>
      </c>
      <c r="AO3017" s="1061">
        <f t="shared" si="1219"/>
        <v>0</v>
      </c>
      <c r="AP3017" s="1061">
        <f t="shared" si="1219"/>
        <v>0</v>
      </c>
      <c r="AQ3017" s="1061">
        <f t="shared" si="1219"/>
        <v>0</v>
      </c>
      <c r="AR3017" s="1061">
        <f t="shared" si="1219"/>
        <v>0</v>
      </c>
      <c r="AS3017" s="1061">
        <f t="shared" si="1219"/>
        <v>0</v>
      </c>
      <c r="AT3017" s="850" t="str">
        <f t="shared" si="1203"/>
        <v/>
      </c>
      <c r="AU3017" s="893"/>
      <c r="AV3017" s="894"/>
      <c r="AW3017" s="894"/>
      <c r="AX3017" s="894"/>
      <c r="AY3017" s="894"/>
      <c r="AZ3017" s="918"/>
    </row>
    <row r="3018" spans="1:52" ht="13.5" customHeight="1">
      <c r="A3018" s="838"/>
      <c r="B3018" s="906"/>
      <c r="C3018" s="844"/>
      <c r="D3018" s="907"/>
      <c r="E3018" s="1060"/>
      <c r="F3018" s="1140"/>
      <c r="G3018" s="1086"/>
      <c r="H3018" s="1077"/>
      <c r="I3018" s="1077"/>
      <c r="J3018" s="1060"/>
      <c r="K3018" s="1061"/>
      <c r="L3018" s="1061"/>
      <c r="M3018" s="1063"/>
      <c r="N3018" s="1063"/>
      <c r="O3018" s="1060"/>
      <c r="P3018" s="1061"/>
      <c r="Q3018" s="1061"/>
      <c r="R3018" s="1063"/>
      <c r="S3018" s="1063"/>
      <c r="T3018" s="1079"/>
      <c r="U3018" s="1061"/>
      <c r="V3018" s="1061"/>
      <c r="W3018" s="1063"/>
      <c r="X3018" s="1063"/>
      <c r="Y3018" s="1060"/>
      <c r="Z3018" s="1080"/>
      <c r="AA3018" s="1126"/>
      <c r="AB3018" s="1082"/>
      <c r="AC3018" s="1083"/>
      <c r="AD3018" s="1089"/>
      <c r="AE3018" s="1071"/>
      <c r="AF3018" s="1071"/>
      <c r="AG3018" s="1071"/>
      <c r="AH3018" s="1071"/>
      <c r="AI3018" s="1060"/>
      <c r="AJ3018" s="1102"/>
      <c r="AK3018" s="1102"/>
      <c r="AL3018" s="1102"/>
      <c r="AM3018" s="1102"/>
      <c r="AN3018" s="1085"/>
      <c r="AO3018" s="1061"/>
      <c r="AP3018" s="1061"/>
      <c r="AQ3018" s="1061"/>
      <c r="AR3018" s="1061"/>
      <c r="AS3018" s="1061"/>
      <c r="AT3018" s="850"/>
      <c r="AU3018" s="893"/>
      <c r="AV3018" s="894"/>
      <c r="AW3018" s="894"/>
      <c r="AX3018" s="894"/>
      <c r="AY3018" s="894"/>
      <c r="AZ3018" s="918"/>
    </row>
    <row r="3019" spans="1:52" ht="13.5" customHeight="1">
      <c r="A3019" s="838"/>
      <c r="B3019" s="906"/>
      <c r="C3019" s="844"/>
      <c r="D3019" s="907"/>
      <c r="E3019" s="1060"/>
      <c r="F3019" s="1140"/>
      <c r="G3019" s="1086"/>
      <c r="H3019" s="1077"/>
      <c r="I3019" s="1077"/>
      <c r="J3019" s="1060"/>
      <c r="K3019" s="1061"/>
      <c r="L3019" s="1061"/>
      <c r="M3019" s="1063"/>
      <c r="N3019" s="1063"/>
      <c r="O3019" s="1060"/>
      <c r="P3019" s="1061"/>
      <c r="Q3019" s="1061"/>
      <c r="R3019" s="1063"/>
      <c r="S3019" s="1063"/>
      <c r="T3019" s="1079"/>
      <c r="U3019" s="1061"/>
      <c r="V3019" s="1061"/>
      <c r="W3019" s="1063"/>
      <c r="X3019" s="1063"/>
      <c r="Y3019" s="1060"/>
      <c r="Z3019" s="1080"/>
      <c r="AA3019" s="1126"/>
      <c r="AB3019" s="1082"/>
      <c r="AC3019" s="1083"/>
      <c r="AD3019" s="1089"/>
      <c r="AE3019" s="1071"/>
      <c r="AF3019" s="1071"/>
      <c r="AG3019" s="1071"/>
      <c r="AH3019" s="1071"/>
      <c r="AI3019" s="1060"/>
      <c r="AJ3019" s="1102"/>
      <c r="AK3019" s="1102"/>
      <c r="AL3019" s="1102"/>
      <c r="AM3019" s="1102"/>
      <c r="AN3019" s="1085"/>
      <c r="AO3019" s="1061"/>
      <c r="AP3019" s="1061"/>
      <c r="AQ3019" s="1061"/>
      <c r="AR3019" s="1061"/>
      <c r="AS3019" s="1061"/>
      <c r="AT3019" s="850"/>
      <c r="AU3019" s="893"/>
      <c r="AV3019" s="894"/>
      <c r="AW3019" s="894"/>
      <c r="AX3019" s="894"/>
      <c r="AY3019" s="894"/>
      <c r="AZ3019" s="918"/>
    </row>
    <row r="3020" spans="1:52" ht="13.5" customHeight="1">
      <c r="A3020" s="838"/>
      <c r="B3020" s="906"/>
      <c r="C3020" s="844"/>
      <c r="D3020" s="907"/>
      <c r="E3020" s="1060"/>
      <c r="F3020" s="1140"/>
      <c r="G3020" s="1086"/>
      <c r="H3020" s="1077"/>
      <c r="I3020" s="1077"/>
      <c r="J3020" s="1060"/>
      <c r="K3020" s="1061"/>
      <c r="L3020" s="1061"/>
      <c r="M3020" s="1063"/>
      <c r="N3020" s="1063"/>
      <c r="O3020" s="1060"/>
      <c r="P3020" s="1061"/>
      <c r="Q3020" s="1061"/>
      <c r="R3020" s="1063"/>
      <c r="S3020" s="1063"/>
      <c r="T3020" s="1079"/>
      <c r="U3020" s="1061"/>
      <c r="V3020" s="1061"/>
      <c r="W3020" s="1063"/>
      <c r="X3020" s="1063"/>
      <c r="Y3020" s="1060"/>
      <c r="Z3020" s="1080"/>
      <c r="AA3020" s="1126"/>
      <c r="AB3020" s="1082"/>
      <c r="AC3020" s="1083"/>
      <c r="AD3020" s="1089"/>
      <c r="AE3020" s="1071"/>
      <c r="AF3020" s="1071"/>
      <c r="AG3020" s="1071"/>
      <c r="AH3020" s="1071"/>
      <c r="AI3020" s="1060"/>
      <c r="AJ3020" s="1102"/>
      <c r="AK3020" s="1102"/>
      <c r="AL3020" s="1102"/>
      <c r="AM3020" s="1102"/>
      <c r="AN3020" s="1085"/>
      <c r="AO3020" s="1061"/>
      <c r="AP3020" s="1061"/>
      <c r="AQ3020" s="1061"/>
      <c r="AR3020" s="1061"/>
      <c r="AS3020" s="1061"/>
      <c r="AT3020" s="850"/>
      <c r="AU3020" s="893"/>
      <c r="AV3020" s="894"/>
      <c r="AW3020" s="894"/>
      <c r="AX3020" s="894"/>
      <c r="AY3020" s="894"/>
      <c r="AZ3020" s="918"/>
    </row>
    <row r="3021" spans="1:52" ht="13.5" customHeight="1">
      <c r="A3021" s="838" t="str">
        <f>IF(B3021&lt;&gt;"",MAX($A3016:$A3017)+1,"")</f>
        <v/>
      </c>
      <c r="B3021" s="951"/>
      <c r="C3021" s="952"/>
      <c r="D3021" s="1159"/>
      <c r="E3021" s="1060"/>
      <c r="F3021" s="1140"/>
      <c r="G3021" s="1086"/>
      <c r="H3021" s="1077"/>
      <c r="I3021" s="1077"/>
      <c r="J3021" s="1060">
        <f>SUM(F3021:I3021)*$E3021</f>
        <v>0</v>
      </c>
      <c r="K3021" s="1061"/>
      <c r="L3021" s="1061"/>
      <c r="M3021" s="1063"/>
      <c r="N3021" s="1063"/>
      <c r="O3021" s="1060">
        <f>SUM(K3021:N3021)*$E3021</f>
        <v>0</v>
      </c>
      <c r="P3021" s="1061"/>
      <c r="Q3021" s="1061"/>
      <c r="R3021" s="1063"/>
      <c r="S3021" s="1063"/>
      <c r="T3021" s="1079">
        <f>SUM(P3021:S3021)*$E3021</f>
        <v>0</v>
      </c>
      <c r="U3021" s="1061">
        <f t="shared" ref="U3021:Y3023" si="1222">SUM(F3021,K3021,P3021)</f>
        <v>0</v>
      </c>
      <c r="V3021" s="1061">
        <f t="shared" si="1222"/>
        <v>0</v>
      </c>
      <c r="W3021" s="1063">
        <f t="shared" si="1222"/>
        <v>0</v>
      </c>
      <c r="X3021" s="1063">
        <f t="shared" si="1222"/>
        <v>0</v>
      </c>
      <c r="Y3021" s="1060">
        <f t="shared" si="1222"/>
        <v>0</v>
      </c>
      <c r="Z3021" s="1080" t="str">
        <f t="shared" ref="Z3021:AD3023" si="1223">A3021</f>
        <v/>
      </c>
      <c r="AA3021" s="1126">
        <f t="shared" si="1223"/>
        <v>0</v>
      </c>
      <c r="AB3021" s="1082">
        <f t="shared" si="1223"/>
        <v>0</v>
      </c>
      <c r="AC3021" s="1083">
        <f t="shared" si="1223"/>
        <v>0</v>
      </c>
      <c r="AD3021" s="1089">
        <f t="shared" si="1223"/>
        <v>0</v>
      </c>
      <c r="AE3021" s="1071">
        <f t="shared" ref="AE3021:AH3023" si="1224">AE2939+AJ2939-AO2939</f>
        <v>0</v>
      </c>
      <c r="AF3021" s="1071">
        <f t="shared" si="1224"/>
        <v>0</v>
      </c>
      <c r="AG3021" s="1071">
        <f t="shared" si="1224"/>
        <v>0</v>
      </c>
      <c r="AH3021" s="1071">
        <f t="shared" si="1224"/>
        <v>0</v>
      </c>
      <c r="AI3021" s="1060">
        <f>SUM(AE3021:AH3021)*$E3021</f>
        <v>0</v>
      </c>
      <c r="AJ3021" s="1102">
        <f t="shared" ref="AJ3021:AM3023" si="1225">U3021</f>
        <v>0</v>
      </c>
      <c r="AK3021" s="1102">
        <f t="shared" si="1225"/>
        <v>0</v>
      </c>
      <c r="AL3021" s="1102">
        <f t="shared" si="1225"/>
        <v>0</v>
      </c>
      <c r="AM3021" s="1102">
        <f t="shared" si="1225"/>
        <v>0</v>
      </c>
      <c r="AN3021" s="1085">
        <f>SUM(AJ3021:AM3021)*$E3021</f>
        <v>0</v>
      </c>
      <c r="AO3021" s="1061">
        <f t="shared" ref="AO3021:AS3023" si="1226">U3021</f>
        <v>0</v>
      </c>
      <c r="AP3021" s="1061">
        <f t="shared" si="1226"/>
        <v>0</v>
      </c>
      <c r="AQ3021" s="1061">
        <f t="shared" si="1226"/>
        <v>0</v>
      </c>
      <c r="AR3021" s="1061">
        <f t="shared" si="1226"/>
        <v>0</v>
      </c>
      <c r="AS3021" s="1061">
        <f t="shared" si="1226"/>
        <v>0</v>
      </c>
      <c r="AT3021" s="850" t="str">
        <f>IF(AC3021&lt;&gt;0,SUM(AO3021:AR3021)*$AC3021-SUM(AO3021:AR3021)*$AD3021,"")</f>
        <v/>
      </c>
      <c r="AU3021" s="893"/>
      <c r="AV3021" s="894"/>
      <c r="AW3021" s="894"/>
      <c r="AX3021" s="894"/>
      <c r="AY3021" s="894"/>
      <c r="AZ3021" s="954"/>
    </row>
    <row r="3022" spans="1:52" ht="13.5" customHeight="1">
      <c r="A3022" s="838" t="str">
        <f>IF(B3022&lt;&gt;"",MAX($A3017:$A3021)+1,"")</f>
        <v/>
      </c>
      <c r="B3022" s="951"/>
      <c r="C3022" s="952"/>
      <c r="D3022" s="1159"/>
      <c r="E3022" s="1060"/>
      <c r="F3022" s="1140"/>
      <c r="G3022" s="1086"/>
      <c r="H3022" s="1077"/>
      <c r="I3022" s="1077"/>
      <c r="J3022" s="1060">
        <f>SUM(F3022:I3022)*$E3022</f>
        <v>0</v>
      </c>
      <c r="K3022" s="1061"/>
      <c r="L3022" s="1061"/>
      <c r="M3022" s="1063"/>
      <c r="N3022" s="1063"/>
      <c r="O3022" s="1060">
        <f>SUM(K3022:N3022)*$E3022</f>
        <v>0</v>
      </c>
      <c r="P3022" s="1061"/>
      <c r="Q3022" s="1061"/>
      <c r="R3022" s="1063"/>
      <c r="S3022" s="1063"/>
      <c r="T3022" s="1079">
        <f>SUM(P3022:S3022)*$E3022</f>
        <v>0</v>
      </c>
      <c r="U3022" s="1061">
        <f t="shared" si="1222"/>
        <v>0</v>
      </c>
      <c r="V3022" s="1061">
        <f t="shared" si="1222"/>
        <v>0</v>
      </c>
      <c r="W3022" s="1063">
        <f t="shared" si="1222"/>
        <v>0</v>
      </c>
      <c r="X3022" s="1063">
        <f t="shared" si="1222"/>
        <v>0</v>
      </c>
      <c r="Y3022" s="1060">
        <f t="shared" si="1222"/>
        <v>0</v>
      </c>
      <c r="Z3022" s="1080" t="str">
        <f t="shared" si="1223"/>
        <v/>
      </c>
      <c r="AA3022" s="1126">
        <f t="shared" si="1223"/>
        <v>0</v>
      </c>
      <c r="AB3022" s="1082">
        <f t="shared" si="1223"/>
        <v>0</v>
      </c>
      <c r="AC3022" s="1083">
        <f t="shared" si="1223"/>
        <v>0</v>
      </c>
      <c r="AD3022" s="1089">
        <f>E3022</f>
        <v>0</v>
      </c>
      <c r="AE3022" s="1071">
        <f t="shared" si="1224"/>
        <v>0</v>
      </c>
      <c r="AF3022" s="1071">
        <f t="shared" si="1224"/>
        <v>0</v>
      </c>
      <c r="AG3022" s="1071">
        <f t="shared" si="1224"/>
        <v>0</v>
      </c>
      <c r="AH3022" s="1071">
        <f t="shared" si="1224"/>
        <v>0</v>
      </c>
      <c r="AI3022" s="1060">
        <f>SUM(AE3022:AH3022)*$E3022</f>
        <v>0</v>
      </c>
      <c r="AJ3022" s="1102">
        <f t="shared" si="1225"/>
        <v>0</v>
      </c>
      <c r="AK3022" s="1102">
        <f t="shared" si="1225"/>
        <v>0</v>
      </c>
      <c r="AL3022" s="1102">
        <f t="shared" si="1225"/>
        <v>0</v>
      </c>
      <c r="AM3022" s="1102">
        <f t="shared" si="1225"/>
        <v>0</v>
      </c>
      <c r="AN3022" s="1085">
        <f>SUM(AJ3022:AM3022)*$E3022</f>
        <v>0</v>
      </c>
      <c r="AO3022" s="1061">
        <f t="shared" si="1226"/>
        <v>0</v>
      </c>
      <c r="AP3022" s="1061">
        <f t="shared" si="1226"/>
        <v>0</v>
      </c>
      <c r="AQ3022" s="1061">
        <f t="shared" si="1226"/>
        <v>0</v>
      </c>
      <c r="AR3022" s="1061">
        <f t="shared" si="1226"/>
        <v>0</v>
      </c>
      <c r="AS3022" s="1061">
        <f t="shared" si="1226"/>
        <v>0</v>
      </c>
      <c r="AT3022" s="850" t="str">
        <f>IF(AC3022&lt;&gt;0,SUM(AO3022:AR3022)*$AC3022-SUM(AO3022:AR3022)*$AD3022,"")</f>
        <v/>
      </c>
      <c r="AU3022" s="893"/>
      <c r="AV3022" s="894"/>
      <c r="AW3022" s="894"/>
      <c r="AX3022" s="894"/>
      <c r="AY3022" s="894"/>
      <c r="AZ3022" s="954"/>
    </row>
    <row r="3023" spans="1:52" ht="13.5" customHeight="1">
      <c r="A3023" s="838" t="str">
        <f>IF(B3023&lt;&gt;"",MAX($A3021:$A3022)+1,"")</f>
        <v/>
      </c>
      <c r="B3023" s="955"/>
      <c r="C3023" s="956"/>
      <c r="D3023" s="1160"/>
      <c r="E3023" s="1153"/>
      <c r="F3023" s="1154"/>
      <c r="G3023" s="1155"/>
      <c r="H3023" s="1156"/>
      <c r="I3023" s="1156"/>
      <c r="J3023" s="1060">
        <f>SUM(F3023:I3023)*$E3023</f>
        <v>0</v>
      </c>
      <c r="K3023" s="1061"/>
      <c r="L3023" s="1061"/>
      <c r="M3023" s="1063"/>
      <c r="N3023" s="1063"/>
      <c r="O3023" s="1157">
        <f>SUM(K3023:N3023)*$E3023</f>
        <v>0</v>
      </c>
      <c r="P3023" s="1061"/>
      <c r="Q3023" s="1061"/>
      <c r="R3023" s="1063"/>
      <c r="S3023" s="1063"/>
      <c r="T3023" s="1079">
        <f>SUM(P3023:S3023)*$E3023</f>
        <v>0</v>
      </c>
      <c r="U3023" s="1061">
        <f>SUM(F3023,K3023,P3023)</f>
        <v>0</v>
      </c>
      <c r="V3023" s="1061">
        <f t="shared" si="1222"/>
        <v>0</v>
      </c>
      <c r="W3023" s="1063">
        <f t="shared" si="1222"/>
        <v>0</v>
      </c>
      <c r="X3023" s="1063">
        <f>SUM(I3023,N3023,S3023)</f>
        <v>0</v>
      </c>
      <c r="Y3023" s="1060">
        <f>SUM(J3023,O3023,T3023)</f>
        <v>0</v>
      </c>
      <c r="Z3023" s="1080" t="str">
        <f t="shared" si="1223"/>
        <v/>
      </c>
      <c r="AA3023" s="1126">
        <f>B3023</f>
        <v>0</v>
      </c>
      <c r="AB3023" s="1082">
        <f>C3023</f>
        <v>0</v>
      </c>
      <c r="AC3023" s="1158">
        <f>D3023</f>
        <v>0</v>
      </c>
      <c r="AD3023" s="1089">
        <f>E3023</f>
        <v>0</v>
      </c>
      <c r="AE3023" s="1071">
        <f t="shared" si="1224"/>
        <v>0</v>
      </c>
      <c r="AF3023" s="1071">
        <f t="shared" si="1224"/>
        <v>0</v>
      </c>
      <c r="AG3023" s="1071">
        <f t="shared" si="1224"/>
        <v>0</v>
      </c>
      <c r="AH3023" s="1071">
        <f t="shared" si="1224"/>
        <v>0</v>
      </c>
      <c r="AI3023" s="1060">
        <f>SUM(AE3023:AH3023)*$E3023</f>
        <v>0</v>
      </c>
      <c r="AJ3023" s="1102">
        <f t="shared" si="1225"/>
        <v>0</v>
      </c>
      <c r="AK3023" s="1102">
        <f t="shared" si="1225"/>
        <v>0</v>
      </c>
      <c r="AL3023" s="1102">
        <f t="shared" si="1225"/>
        <v>0</v>
      </c>
      <c r="AM3023" s="1102">
        <f t="shared" si="1225"/>
        <v>0</v>
      </c>
      <c r="AN3023" s="1085">
        <f>SUM(AJ3023:AM3023)*$E3023</f>
        <v>0</v>
      </c>
      <c r="AO3023" s="1061">
        <f t="shared" si="1226"/>
        <v>0</v>
      </c>
      <c r="AP3023" s="1061">
        <f t="shared" si="1226"/>
        <v>0</v>
      </c>
      <c r="AQ3023" s="1061">
        <f t="shared" si="1226"/>
        <v>0</v>
      </c>
      <c r="AR3023" s="1061">
        <f t="shared" si="1226"/>
        <v>0</v>
      </c>
      <c r="AS3023" s="1061">
        <f t="shared" si="1226"/>
        <v>0</v>
      </c>
      <c r="AT3023" s="963" t="str">
        <f>IF(AC3023&lt;&gt;0,SUM(AO3023:AR3023)*$AC3023-SUM(AO3023:AR3023)*$AD3023,"")</f>
        <v/>
      </c>
      <c r="AU3023" s="893"/>
      <c r="AV3023" s="894"/>
      <c r="AW3023" s="894"/>
      <c r="AX3023" s="894"/>
      <c r="AY3023" s="894"/>
      <c r="AZ3023" s="954"/>
    </row>
    <row r="3024" spans="1:52" ht="13.5" customHeight="1">
      <c r="A3024" s="964"/>
      <c r="B3024" s="964" t="s">
        <v>6</v>
      </c>
      <c r="C3024" s="965"/>
      <c r="D3024" s="966"/>
      <c r="E3024" s="965"/>
      <c r="F3024" s="965"/>
      <c r="G3024" s="967"/>
      <c r="H3024" s="965"/>
      <c r="I3024" s="965"/>
      <c r="J3024" s="968">
        <f>SUM(J2958:J3023)</f>
        <v>2690.1</v>
      </c>
      <c r="K3024" s="969"/>
      <c r="L3024" s="969"/>
      <c r="M3024" s="969"/>
      <c r="N3024" s="969"/>
      <c r="O3024" s="968">
        <f>SUM(O2958:O3023)</f>
        <v>5382.6</v>
      </c>
      <c r="P3024" s="969"/>
      <c r="Q3024" s="969"/>
      <c r="R3024" s="969"/>
      <c r="S3024" s="969"/>
      <c r="T3024" s="968">
        <f>SUM(T2958:T3023)</f>
        <v>6074.3</v>
      </c>
      <c r="U3024" s="969"/>
      <c r="V3024" s="969"/>
      <c r="W3024" s="969"/>
      <c r="X3024" s="969"/>
      <c r="Y3024" s="968">
        <f>SUM(Y2958:Y3023)</f>
        <v>14147</v>
      </c>
      <c r="Z3024" s="964"/>
      <c r="AA3024" s="964" t="s">
        <v>6</v>
      </c>
      <c r="AB3024" s="969"/>
      <c r="AC3024" s="970"/>
      <c r="AD3024" s="969"/>
      <c r="AE3024" s="969"/>
      <c r="AF3024" s="969"/>
      <c r="AG3024" s="969"/>
      <c r="AH3024" s="969"/>
      <c r="AI3024" s="971">
        <f>SUM(AI2958:AI3023)</f>
        <v>52647.1</v>
      </c>
      <c r="AJ3024" s="969"/>
      <c r="AK3024" s="969"/>
      <c r="AL3024" s="969"/>
      <c r="AM3024" s="969"/>
      <c r="AN3024" s="969">
        <f>SUM(AN2958:AN3023)</f>
        <v>16068</v>
      </c>
      <c r="AO3024" s="969"/>
      <c r="AP3024" s="969"/>
      <c r="AQ3024" s="969"/>
      <c r="AR3024" s="969"/>
      <c r="AS3024" s="969">
        <f>SUM(AS2958:AS3023)</f>
        <v>14147</v>
      </c>
      <c r="AT3024" s="972">
        <f>SUM(AT2958:AT3023)</f>
        <v>639</v>
      </c>
      <c r="AU3024" s="973"/>
      <c r="AV3024" s="974"/>
      <c r="AW3024" s="974"/>
      <c r="AX3024" s="974"/>
      <c r="AY3024" s="974"/>
      <c r="AZ3024" s="975"/>
    </row>
    <row r="3025" spans="1:52" ht="13.5" customHeight="1">
      <c r="A3025" s="976"/>
      <c r="B3025" s="1484" t="s">
        <v>866</v>
      </c>
      <c r="C3025" s="1487" t="s">
        <v>867</v>
      </c>
      <c r="D3025" s="1488"/>
      <c r="E3025" s="1489"/>
      <c r="F3025" s="1490" t="str">
        <f>"Đtượng BB : " &amp; SUM(F3026:F3028) &amp;"đ/c = " &amp; SUM(J3026:J3028) &amp;"k"</f>
        <v>Đtượng BB : 521đ/c = 13486k</v>
      </c>
      <c r="G3025" s="1491"/>
      <c r="H3025" s="1491"/>
      <c r="I3025" s="1491"/>
      <c r="J3025" s="1492"/>
      <c r="K3025" s="1490" t="str">
        <f>"Đtượng BC: " &amp; SUM(K3026:K3028) &amp;"đ/c = " &amp; SUM(O3026:O3028) &amp;"k"</f>
        <v>Đtượng BC: 33đ/c = 662k</v>
      </c>
      <c r="L3025" s="1491"/>
      <c r="M3025" s="1491"/>
      <c r="N3025" s="1491"/>
      <c r="O3025" s="1492"/>
      <c r="P3025" s="1493" t="s">
        <v>6</v>
      </c>
      <c r="Q3025" s="1494"/>
      <c r="R3025" s="1495"/>
      <c r="S3025" s="977"/>
      <c r="T3025" s="1496" t="s">
        <v>868</v>
      </c>
      <c r="U3025" s="1497"/>
      <c r="V3025" s="1497"/>
      <c r="W3025" s="1497"/>
      <c r="X3025" s="1497"/>
      <c r="Y3025" s="1498"/>
      <c r="Z3025" s="978"/>
      <c r="AA3025" s="930"/>
      <c r="AB3025" s="930"/>
      <c r="AC3025" s="979"/>
      <c r="AD3025" s="930"/>
      <c r="AE3025" s="930"/>
      <c r="AF3025" s="930"/>
      <c r="AG3025" s="930"/>
      <c r="AH3025" s="930"/>
      <c r="AI3025" s="930"/>
      <c r="AJ3025" s="930"/>
      <c r="AK3025" s="930"/>
      <c r="AL3025" s="930"/>
      <c r="AM3025" s="930"/>
      <c r="AN3025" s="930"/>
      <c r="AO3025" s="930"/>
      <c r="AP3025" s="930"/>
      <c r="AQ3025" s="930"/>
      <c r="AR3025" s="930"/>
      <c r="AS3025" s="930"/>
      <c r="AT3025" s="930"/>
      <c r="AU3025" s="980"/>
    </row>
    <row r="3026" spans="1:52" ht="13.5" customHeight="1">
      <c r="A3026" s="981"/>
      <c r="B3026" s="1485"/>
      <c r="C3026" s="1499" t="s">
        <v>856</v>
      </c>
      <c r="D3026" s="1500"/>
      <c r="E3026" s="1501"/>
      <c r="F3026" s="982">
        <v>177</v>
      </c>
      <c r="G3026" s="982" t="s">
        <v>27</v>
      </c>
      <c r="H3026" s="983">
        <v>14</v>
      </c>
      <c r="I3026" s="984" t="s">
        <v>29</v>
      </c>
      <c r="J3026" s="985">
        <f>F3026*H3026</f>
        <v>2478</v>
      </c>
      <c r="K3026" s="986">
        <v>13</v>
      </c>
      <c r="L3026" s="984" t="s">
        <v>27</v>
      </c>
      <c r="M3026" s="987">
        <v>14</v>
      </c>
      <c r="N3026" s="984" t="s">
        <v>28</v>
      </c>
      <c r="O3026" s="988">
        <f>K3026*M3026</f>
        <v>182</v>
      </c>
      <c r="P3026" s="989" t="str">
        <f>F3026+K3026 &amp;"đ/c"</f>
        <v>190đ/c</v>
      </c>
      <c r="Q3026" s="1471">
        <f>J3026+O3026</f>
        <v>2660</v>
      </c>
      <c r="R3026" s="1472"/>
      <c r="S3026" s="990"/>
      <c r="T3026" s="1473" t="s">
        <v>869</v>
      </c>
      <c r="U3026" s="1474"/>
      <c r="V3026" s="1474"/>
      <c r="W3026" s="1474"/>
      <c r="X3026" s="991"/>
      <c r="Y3026" s="992">
        <f>SUM(J3026:J3030)+SUM(O3026:O3028)+Q3029-Q3030</f>
        <v>16413.199999999997</v>
      </c>
      <c r="AB3026" s="993" t="s">
        <v>870</v>
      </c>
      <c r="AC3026" s="994"/>
      <c r="AD3026" s="993"/>
      <c r="AE3026" s="993"/>
      <c r="AF3026" s="993"/>
      <c r="AG3026" s="995"/>
      <c r="AH3026" s="995"/>
      <c r="AI3026" s="1261" t="s">
        <v>871</v>
      </c>
      <c r="AJ3026" s="1261"/>
      <c r="AK3026" s="1261"/>
      <c r="AL3026" s="1261"/>
      <c r="AM3026" s="1261"/>
      <c r="AN3026" s="1261"/>
      <c r="AO3026" s="995"/>
      <c r="AP3026" s="995"/>
      <c r="AQ3026" s="995"/>
      <c r="AR3026" s="995"/>
      <c r="AS3026" s="995"/>
      <c r="AT3026" s="993" t="s">
        <v>21</v>
      </c>
      <c r="AU3026" s="993"/>
      <c r="AV3026" s="996"/>
      <c r="AW3026" s="996"/>
      <c r="AX3026" s="996"/>
    </row>
    <row r="3027" spans="1:52" ht="13.5" customHeight="1">
      <c r="A3027" s="981"/>
      <c r="B3027" s="1485"/>
      <c r="C3027" s="1475" t="s">
        <v>857</v>
      </c>
      <c r="D3027" s="1476"/>
      <c r="E3027" s="1477"/>
      <c r="F3027" s="982">
        <v>177</v>
      </c>
      <c r="G3027" s="997" t="s">
        <v>27</v>
      </c>
      <c r="H3027" s="983">
        <v>32</v>
      </c>
      <c r="I3027" s="998" t="s">
        <v>29</v>
      </c>
      <c r="J3027" s="999">
        <f>F3027*H3027</f>
        <v>5664</v>
      </c>
      <c r="K3027" s="1000">
        <v>13</v>
      </c>
      <c r="L3027" s="998" t="s">
        <v>27</v>
      </c>
      <c r="M3027" s="1001">
        <v>24</v>
      </c>
      <c r="N3027" s="998" t="s">
        <v>28</v>
      </c>
      <c r="O3027" s="1002">
        <f>K3027*M3027</f>
        <v>312</v>
      </c>
      <c r="P3027" s="1003" t="str">
        <f>F3027+K3027 &amp;"đ/c"</f>
        <v>190đ/c</v>
      </c>
      <c r="Q3027" s="1478">
        <f>J3027+O3027</f>
        <v>5976</v>
      </c>
      <c r="R3027" s="1479"/>
      <c r="S3027" s="990"/>
      <c r="T3027" s="1004" t="s">
        <v>872</v>
      </c>
      <c r="U3027" s="1005"/>
      <c r="V3027" s="1005">
        <f>M3024</f>
        <v>0</v>
      </c>
      <c r="W3027" s="1005"/>
      <c r="X3027" s="991"/>
      <c r="Y3027" s="992">
        <f>Y3024</f>
        <v>14147</v>
      </c>
      <c r="Z3027" s="978"/>
      <c r="AA3027" s="930"/>
      <c r="AB3027" s="930"/>
      <c r="AC3027" s="979"/>
      <c r="AD3027" s="930"/>
      <c r="AE3027" s="930"/>
      <c r="AF3027" s="930"/>
      <c r="AG3027" s="930"/>
      <c r="AH3027" s="930"/>
      <c r="AI3027" s="930"/>
      <c r="AJ3027" s="930"/>
      <c r="AK3027" s="930"/>
      <c r="AL3027" s="930"/>
      <c r="AM3027" s="930"/>
      <c r="AN3027" s="930"/>
      <c r="AO3027" s="930"/>
      <c r="AP3027" s="930"/>
      <c r="AQ3027" s="930"/>
      <c r="AR3027" s="930"/>
      <c r="AS3027" s="930"/>
      <c r="AT3027" s="930"/>
      <c r="AU3027" s="1006"/>
    </row>
    <row r="3028" spans="1:52" ht="13.5" customHeight="1">
      <c r="A3028" s="981"/>
      <c r="B3028" s="1486"/>
      <c r="C3028" s="1475" t="s">
        <v>858</v>
      </c>
      <c r="D3028" s="1476"/>
      <c r="E3028" s="1477"/>
      <c r="F3028" s="982">
        <v>167</v>
      </c>
      <c r="G3028" s="998" t="s">
        <v>27</v>
      </c>
      <c r="H3028" s="983">
        <v>32</v>
      </c>
      <c r="I3028" s="998" t="s">
        <v>29</v>
      </c>
      <c r="J3028" s="999">
        <f>F3028*H3028</f>
        <v>5344</v>
      </c>
      <c r="K3028" s="1000">
        <v>7</v>
      </c>
      <c r="L3028" s="998" t="s">
        <v>27</v>
      </c>
      <c r="M3028" s="1001">
        <v>24</v>
      </c>
      <c r="N3028" s="998" t="s">
        <v>28</v>
      </c>
      <c r="O3028" s="1002">
        <f>K3028*M3028</f>
        <v>168</v>
      </c>
      <c r="P3028" s="1003" t="str">
        <f>F3028+K3028 &amp; "đ/c"</f>
        <v>174đ/c</v>
      </c>
      <c r="Q3028" s="1478">
        <f>J3028+O3028</f>
        <v>5512</v>
      </c>
      <c r="R3028" s="1479"/>
      <c r="S3028" s="990"/>
      <c r="T3028" s="1004" t="s">
        <v>873</v>
      </c>
      <c r="U3028" s="1005"/>
      <c r="V3028" s="1005"/>
      <c r="W3028" s="1005"/>
      <c r="X3028" s="991"/>
      <c r="Y3028" s="992">
        <f>IF(Y3026-Y3027&gt;0,Y3026-Y3027,0)</f>
        <v>2266.1999999999971</v>
      </c>
      <c r="Z3028" s="978"/>
      <c r="AA3028" s="930"/>
      <c r="AB3028" s="930"/>
      <c r="AC3028" s="979"/>
      <c r="AD3028" s="930"/>
      <c r="AE3028" s="930"/>
      <c r="AF3028" s="930"/>
      <c r="AG3028" s="930"/>
      <c r="AH3028" s="930"/>
      <c r="AI3028" s="930"/>
      <c r="AJ3028" s="930"/>
      <c r="AK3028" s="930"/>
      <c r="AL3028" s="930"/>
      <c r="AM3028" s="930"/>
      <c r="AN3028" s="930"/>
      <c r="AO3028" s="930"/>
      <c r="AP3028" s="930"/>
      <c r="AQ3028" s="930"/>
      <c r="AR3028" s="930"/>
      <c r="AS3028" s="930"/>
      <c r="AT3028" s="930"/>
      <c r="AU3028" s="1006"/>
    </row>
    <row r="3029" spans="1:52" ht="13.5" customHeight="1">
      <c r="A3029" s="981"/>
      <c r="B3029" s="1007" t="s">
        <v>874</v>
      </c>
      <c r="C3029" s="1455"/>
      <c r="D3029" s="1455"/>
      <c r="E3029" s="1456"/>
      <c r="F3029" s="1008"/>
      <c r="G3029" s="1009" t="s">
        <v>27</v>
      </c>
      <c r="H3029" s="1010"/>
      <c r="I3029" s="1009" t="s">
        <v>29</v>
      </c>
      <c r="J3029" s="1011">
        <f>F3029*H3029</f>
        <v>0</v>
      </c>
      <c r="K3029" s="1012"/>
      <c r="L3029" s="1457" t="s">
        <v>897</v>
      </c>
      <c r="M3029" s="1458"/>
      <c r="N3029" s="1458"/>
      <c r="O3029" s="1459"/>
      <c r="P3029" s="1013"/>
      <c r="Q3029" s="1460">
        <f>AZ2900</f>
        <v>2265.1999999999971</v>
      </c>
      <c r="R3029" s="1461"/>
      <c r="S3029" s="990"/>
      <c r="T3029" s="1462" t="s">
        <v>865</v>
      </c>
      <c r="U3029" s="1463"/>
      <c r="V3029" s="1463"/>
      <c r="W3029" s="1463"/>
      <c r="X3029" s="991"/>
      <c r="Y3029" s="1014">
        <f>IF(Y3026-Y3027&lt;0,Y3027-Y3026,0)</f>
        <v>0</v>
      </c>
      <c r="AI3029" s="930"/>
    </row>
    <row r="3030" spans="1:52" ht="13.5" customHeight="1">
      <c r="A3030" s="981"/>
      <c r="B3030" s="1464" t="s">
        <v>875</v>
      </c>
      <c r="C3030" s="1465"/>
      <c r="D3030" s="1015"/>
      <c r="E3030" s="1016"/>
      <c r="F3030" s="1017"/>
      <c r="G3030" s="1018" t="s">
        <v>27</v>
      </c>
      <c r="H3030" s="1019"/>
      <c r="I3030" s="1018" t="s">
        <v>29</v>
      </c>
      <c r="J3030" s="1020">
        <f>F3030*H3030</f>
        <v>0</v>
      </c>
      <c r="K3030" s="1021"/>
      <c r="L3030" s="1466" t="s">
        <v>876</v>
      </c>
      <c r="M3030" s="1467"/>
      <c r="N3030" s="1467"/>
      <c r="O3030" s="1468"/>
      <c r="P3030" s="1022"/>
      <c r="Q3030" s="1469">
        <f>AZ2901</f>
        <v>0</v>
      </c>
      <c r="R3030" s="1470"/>
      <c r="S3030" s="1023"/>
      <c r="T3030" s="1023"/>
      <c r="U3030" s="1024"/>
      <c r="V3030" s="1024"/>
      <c r="W3030" s="1024"/>
      <c r="X3030" s="1025"/>
      <c r="Y3030" s="1026"/>
      <c r="AI3030" s="930"/>
    </row>
    <row r="3031" spans="1:52" ht="13.5" customHeight="1">
      <c r="A3031" s="981"/>
      <c r="B3031" s="1452" t="s">
        <v>877</v>
      </c>
      <c r="C3031" s="1452"/>
      <c r="D3031" s="1452"/>
      <c r="E3031" s="1452"/>
      <c r="F3031" s="1452"/>
      <c r="G3031" s="1027"/>
      <c r="H3031" s="1027"/>
      <c r="I3031" s="1027"/>
      <c r="J3031" s="1028"/>
      <c r="K3031" s="1027"/>
      <c r="L3031" s="1453" t="s">
        <v>878</v>
      </c>
      <c r="M3031" s="1453"/>
      <c r="N3031" s="1453"/>
      <c r="O3031" s="993"/>
      <c r="P3031" s="993"/>
      <c r="Q3031" s="993"/>
      <c r="R3031" s="993"/>
      <c r="S3031" s="1453" t="s">
        <v>879</v>
      </c>
      <c r="T3031" s="1453"/>
      <c r="U3031" s="1453"/>
      <c r="X3031" s="981"/>
      <c r="Y3031" s="981"/>
      <c r="AA3031" s="1454" t="s">
        <v>880</v>
      </c>
      <c r="AB3031" s="1454"/>
      <c r="AC3031" s="1454"/>
      <c r="AD3031" s="1454"/>
      <c r="AE3031" s="1454"/>
      <c r="AF3031" s="1454"/>
      <c r="AG3031" s="1454"/>
      <c r="AS3031" s="1454" t="s">
        <v>881</v>
      </c>
      <c r="AT3031" s="1454"/>
      <c r="AU3031" s="1454"/>
      <c r="AV3031" s="1454"/>
      <c r="AW3031" s="1454"/>
    </row>
    <row r="3032" spans="1:52" ht="32.25" customHeight="1">
      <c r="A3032" s="981"/>
      <c r="B3032" s="1029"/>
      <c r="C3032" s="1029"/>
      <c r="D3032" s="1030"/>
      <c r="E3032" s="1029"/>
      <c r="F3032" s="1029"/>
      <c r="J3032" s="1031"/>
      <c r="L3032" s="1032"/>
      <c r="M3032" s="1032"/>
      <c r="N3032" s="1032"/>
      <c r="O3032" s="981"/>
      <c r="P3032" s="981"/>
      <c r="Q3032" s="981"/>
      <c r="R3032" s="981"/>
      <c r="S3032" s="1032"/>
      <c r="T3032" s="1032"/>
      <c r="U3032" s="1032"/>
      <c r="X3032" s="981"/>
      <c r="Y3032" s="981"/>
    </row>
    <row r="3033" spans="1:52" ht="27.75" customHeight="1">
      <c r="A3033" s="981"/>
      <c r="B3033" s="1029"/>
      <c r="C3033" s="1029"/>
      <c r="D3033" s="1030"/>
      <c r="E3033" s="1029"/>
      <c r="F3033" s="1029"/>
      <c r="J3033" s="1031"/>
      <c r="L3033" s="1032"/>
      <c r="M3033" s="1032"/>
      <c r="N3033" s="1032"/>
      <c r="O3033" s="981"/>
      <c r="P3033" s="981"/>
      <c r="Q3033" s="981"/>
      <c r="R3033" s="981"/>
      <c r="S3033" s="1032"/>
      <c r="T3033" s="1032"/>
      <c r="U3033" s="1032"/>
      <c r="X3033" s="981"/>
      <c r="Y3033" s="981"/>
    </row>
    <row r="3034" spans="1:52" ht="13.5" customHeight="1">
      <c r="A3034" s="981"/>
      <c r="B3034" s="1454" t="s">
        <v>881</v>
      </c>
      <c r="C3034" s="1454"/>
      <c r="D3034" s="1454"/>
      <c r="E3034" s="1454"/>
      <c r="F3034" s="1454"/>
      <c r="J3034" s="1031"/>
      <c r="L3034" s="1032"/>
      <c r="M3034" s="1032"/>
      <c r="N3034" s="1032"/>
      <c r="O3034" s="981"/>
      <c r="P3034" s="981"/>
      <c r="Q3034" s="981"/>
      <c r="R3034" s="1454" t="s">
        <v>880</v>
      </c>
      <c r="S3034" s="1454"/>
      <c r="T3034" s="1454"/>
      <c r="U3034" s="1454"/>
      <c r="V3034" s="1454"/>
      <c r="W3034" s="1454"/>
      <c r="X3034" s="981"/>
      <c r="Y3034" s="981"/>
    </row>
    <row r="3035" spans="1:52" ht="13.5" customHeight="1">
      <c r="A3035" s="807" t="s">
        <v>841</v>
      </c>
      <c r="D3035" s="809"/>
      <c r="O3035" s="810" t="s">
        <v>4</v>
      </c>
      <c r="P3035" s="1544">
        <f>P2953+1</f>
        <v>44324</v>
      </c>
      <c r="Q3035" s="1544"/>
      <c r="R3035" s="1544"/>
      <c r="S3035" s="1544"/>
      <c r="T3035" s="1544"/>
      <c r="AU3035" s="812" t="s">
        <v>12</v>
      </c>
    </row>
    <row r="3036" spans="1:52" ht="13.5" customHeight="1">
      <c r="A3036" s="813" t="s">
        <v>11</v>
      </c>
      <c r="B3036" s="1530" t="s">
        <v>842</v>
      </c>
      <c r="C3036" s="1533" t="s">
        <v>5</v>
      </c>
      <c r="D3036" s="1530" t="s">
        <v>843</v>
      </c>
      <c r="E3036" s="1530" t="s">
        <v>844</v>
      </c>
      <c r="F3036" s="1545" t="s">
        <v>24</v>
      </c>
      <c r="G3036" s="1546"/>
      <c r="H3036" s="1546"/>
      <c r="I3036" s="1546"/>
      <c r="J3036" s="1547"/>
      <c r="K3036" s="1548" t="s">
        <v>25</v>
      </c>
      <c r="L3036" s="1549"/>
      <c r="M3036" s="1549"/>
      <c r="N3036" s="1549"/>
      <c r="O3036" s="1550"/>
      <c r="P3036" s="1551" t="s">
        <v>26</v>
      </c>
      <c r="Q3036" s="1552"/>
      <c r="R3036" s="1552"/>
      <c r="S3036" s="1552"/>
      <c r="T3036" s="1553"/>
      <c r="U3036" s="1563" t="s">
        <v>6</v>
      </c>
      <c r="V3036" s="1564"/>
      <c r="W3036" s="1564"/>
      <c r="X3036" s="1564"/>
      <c r="Y3036" s="1565"/>
      <c r="Z3036" s="1527" t="s">
        <v>11</v>
      </c>
      <c r="AA3036" s="1530" t="s">
        <v>845</v>
      </c>
      <c r="AB3036" s="1533" t="s">
        <v>5</v>
      </c>
      <c r="AC3036" s="1530" t="s">
        <v>843</v>
      </c>
      <c r="AD3036" s="1530" t="s">
        <v>844</v>
      </c>
      <c r="AE3036" s="1545" t="s">
        <v>9</v>
      </c>
      <c r="AF3036" s="1546"/>
      <c r="AG3036" s="1546"/>
      <c r="AH3036" s="1546"/>
      <c r="AI3036" s="1547"/>
      <c r="AJ3036" s="1545" t="s">
        <v>846</v>
      </c>
      <c r="AK3036" s="1546"/>
      <c r="AL3036" s="1546"/>
      <c r="AM3036" s="1546"/>
      <c r="AN3036" s="1547"/>
      <c r="AO3036" s="1545" t="s">
        <v>10</v>
      </c>
      <c r="AP3036" s="1546"/>
      <c r="AQ3036" s="1546"/>
      <c r="AR3036" s="1546"/>
      <c r="AS3036" s="1547"/>
      <c r="AT3036" s="1554" t="s">
        <v>23</v>
      </c>
      <c r="AU3036" s="1557">
        <v>42644</v>
      </c>
      <c r="AV3036" s="1558"/>
      <c r="AW3036" s="1558"/>
      <c r="AX3036" s="1558"/>
      <c r="AY3036" s="1558"/>
      <c r="AZ3036" s="1559"/>
    </row>
    <row r="3037" spans="1:52" ht="13.5" customHeight="1">
      <c r="A3037" s="814"/>
      <c r="B3037" s="1531"/>
      <c r="C3037" s="1534"/>
      <c r="D3037" s="1531"/>
      <c r="E3037" s="1531"/>
      <c r="F3037" s="1542" t="s">
        <v>13</v>
      </c>
      <c r="G3037" s="1543"/>
      <c r="H3037" s="1536" t="s">
        <v>8</v>
      </c>
      <c r="I3037" s="1537"/>
      <c r="J3037" s="1310" t="s">
        <v>14</v>
      </c>
      <c r="K3037" s="1542" t="s">
        <v>13</v>
      </c>
      <c r="L3037" s="1543"/>
      <c r="M3037" s="1536" t="s">
        <v>8</v>
      </c>
      <c r="N3037" s="1537"/>
      <c r="O3037" s="1310" t="s">
        <v>14</v>
      </c>
      <c r="P3037" s="1542" t="s">
        <v>13</v>
      </c>
      <c r="Q3037" s="1543"/>
      <c r="R3037" s="1536" t="s">
        <v>8</v>
      </c>
      <c r="S3037" s="1537"/>
      <c r="T3037" s="1310" t="s">
        <v>14</v>
      </c>
      <c r="U3037" s="1542" t="s">
        <v>13</v>
      </c>
      <c r="V3037" s="1543"/>
      <c r="W3037" s="1536" t="s">
        <v>8</v>
      </c>
      <c r="X3037" s="1537"/>
      <c r="Y3037" s="1310" t="s">
        <v>14</v>
      </c>
      <c r="Z3037" s="1528"/>
      <c r="AA3037" s="1531"/>
      <c r="AB3037" s="1534"/>
      <c r="AC3037" s="1531"/>
      <c r="AD3037" s="1531"/>
      <c r="AE3037" s="1542" t="s">
        <v>13</v>
      </c>
      <c r="AF3037" s="1543"/>
      <c r="AG3037" s="1536" t="s">
        <v>8</v>
      </c>
      <c r="AH3037" s="1537"/>
      <c r="AI3037" s="1310" t="s">
        <v>14</v>
      </c>
      <c r="AJ3037" s="1542" t="s">
        <v>13</v>
      </c>
      <c r="AK3037" s="1543"/>
      <c r="AL3037" s="1536" t="s">
        <v>8</v>
      </c>
      <c r="AM3037" s="1537"/>
      <c r="AN3037" s="1310" t="s">
        <v>14</v>
      </c>
      <c r="AO3037" s="1542" t="s">
        <v>13</v>
      </c>
      <c r="AP3037" s="1543"/>
      <c r="AQ3037" s="1536" t="s">
        <v>8</v>
      </c>
      <c r="AR3037" s="1537"/>
      <c r="AS3037" s="1310" t="s">
        <v>14</v>
      </c>
      <c r="AT3037" s="1555"/>
      <c r="AU3037" s="1560"/>
      <c r="AV3037" s="1561"/>
      <c r="AW3037" s="1561"/>
      <c r="AX3037" s="1561"/>
      <c r="AY3037" s="1561"/>
      <c r="AZ3037" s="1562"/>
    </row>
    <row r="3038" spans="1:52" ht="13.5" customHeight="1">
      <c r="A3038" s="814"/>
      <c r="B3038" s="1531"/>
      <c r="C3038" s="1534"/>
      <c r="D3038" s="1531"/>
      <c r="E3038" s="1531"/>
      <c r="F3038" s="1540" t="s">
        <v>15</v>
      </c>
      <c r="G3038" s="1525" t="s">
        <v>22</v>
      </c>
      <c r="H3038" s="1523" t="s">
        <v>15</v>
      </c>
      <c r="I3038" s="1523" t="s">
        <v>22</v>
      </c>
      <c r="J3038" s="1538"/>
      <c r="K3038" s="1525" t="s">
        <v>15</v>
      </c>
      <c r="L3038" s="1525" t="s">
        <v>22</v>
      </c>
      <c r="M3038" s="1523" t="s">
        <v>15</v>
      </c>
      <c r="N3038" s="1523" t="s">
        <v>22</v>
      </c>
      <c r="O3038" s="1538"/>
      <c r="P3038" s="1525" t="s">
        <v>15</v>
      </c>
      <c r="Q3038" s="1525" t="s">
        <v>22</v>
      </c>
      <c r="R3038" s="1523" t="s">
        <v>15</v>
      </c>
      <c r="S3038" s="1523" t="s">
        <v>22</v>
      </c>
      <c r="T3038" s="1538"/>
      <c r="U3038" s="1525" t="s">
        <v>15</v>
      </c>
      <c r="V3038" s="1525" t="s">
        <v>22</v>
      </c>
      <c r="W3038" s="1523" t="s">
        <v>15</v>
      </c>
      <c r="X3038" s="1523" t="s">
        <v>22</v>
      </c>
      <c r="Y3038" s="1538"/>
      <c r="Z3038" s="1528"/>
      <c r="AA3038" s="1531"/>
      <c r="AB3038" s="1534"/>
      <c r="AC3038" s="1531"/>
      <c r="AD3038" s="1531"/>
      <c r="AE3038" s="1310" t="s">
        <v>15</v>
      </c>
      <c r="AF3038" s="1523" t="s">
        <v>22</v>
      </c>
      <c r="AG3038" s="1523" t="s">
        <v>15</v>
      </c>
      <c r="AH3038" s="1523" t="s">
        <v>22</v>
      </c>
      <c r="AI3038" s="1538"/>
      <c r="AJ3038" s="1523" t="s">
        <v>15</v>
      </c>
      <c r="AK3038" s="1523" t="s">
        <v>22</v>
      </c>
      <c r="AL3038" s="1523" t="s">
        <v>15</v>
      </c>
      <c r="AM3038" s="1523" t="s">
        <v>22</v>
      </c>
      <c r="AN3038" s="1538"/>
      <c r="AO3038" s="1523" t="s">
        <v>15</v>
      </c>
      <c r="AP3038" s="1523" t="s">
        <v>22</v>
      </c>
      <c r="AQ3038" s="1523" t="s">
        <v>15</v>
      </c>
      <c r="AR3038" s="1523" t="s">
        <v>22</v>
      </c>
      <c r="AS3038" s="1538"/>
      <c r="AT3038" s="1555"/>
      <c r="AU3038" s="1507">
        <f>P3035</f>
        <v>44324</v>
      </c>
      <c r="AV3038" s="1508"/>
      <c r="AW3038" s="1508"/>
      <c r="AX3038" s="1508"/>
      <c r="AY3038" s="1508"/>
      <c r="AZ3038" s="1509"/>
    </row>
    <row r="3039" spans="1:52" ht="13.5" customHeight="1">
      <c r="A3039" s="815"/>
      <c r="B3039" s="1532"/>
      <c r="C3039" s="1535"/>
      <c r="D3039" s="1532"/>
      <c r="E3039" s="1532"/>
      <c r="F3039" s="1541"/>
      <c r="G3039" s="1526"/>
      <c r="H3039" s="1524"/>
      <c r="I3039" s="1524"/>
      <c r="J3039" s="1539"/>
      <c r="K3039" s="1526"/>
      <c r="L3039" s="1526"/>
      <c r="M3039" s="1524"/>
      <c r="N3039" s="1524"/>
      <c r="O3039" s="1539"/>
      <c r="P3039" s="1526"/>
      <c r="Q3039" s="1526"/>
      <c r="R3039" s="1524"/>
      <c r="S3039" s="1524"/>
      <c r="T3039" s="1539"/>
      <c r="U3039" s="1526"/>
      <c r="V3039" s="1526"/>
      <c r="W3039" s="1524"/>
      <c r="X3039" s="1524"/>
      <c r="Y3039" s="1539"/>
      <c r="Z3039" s="1529"/>
      <c r="AA3039" s="1532"/>
      <c r="AB3039" s="1535"/>
      <c r="AC3039" s="1532"/>
      <c r="AD3039" s="1532"/>
      <c r="AE3039" s="1539"/>
      <c r="AF3039" s="1524"/>
      <c r="AG3039" s="1524"/>
      <c r="AH3039" s="1524"/>
      <c r="AI3039" s="1539"/>
      <c r="AJ3039" s="1524"/>
      <c r="AK3039" s="1524"/>
      <c r="AL3039" s="1524"/>
      <c r="AM3039" s="1524"/>
      <c r="AN3039" s="1539"/>
      <c r="AO3039" s="1524"/>
      <c r="AP3039" s="1524"/>
      <c r="AQ3039" s="1524"/>
      <c r="AR3039" s="1524"/>
      <c r="AS3039" s="1539"/>
      <c r="AT3039" s="1556"/>
      <c r="AU3039" s="1510"/>
      <c r="AV3039" s="1511"/>
      <c r="AW3039" s="1511"/>
      <c r="AX3039" s="1511"/>
      <c r="AY3039" s="1511"/>
      <c r="AZ3039" s="1512"/>
    </row>
    <row r="3040" spans="1:52" ht="13.5" customHeight="1">
      <c r="A3040" s="816">
        <v>1</v>
      </c>
      <c r="B3040" s="1033" t="s">
        <v>229</v>
      </c>
      <c r="C3040" s="817" t="s">
        <v>66</v>
      </c>
      <c r="D3040" s="839">
        <v>2</v>
      </c>
      <c r="E3040" s="1055">
        <v>2</v>
      </c>
      <c r="F3040" s="1056">
        <v>50</v>
      </c>
      <c r="G3040" s="1057"/>
      <c r="H3040" s="1058"/>
      <c r="I3040" s="1059"/>
      <c r="J3040" s="1060">
        <f t="shared" ref="J3040:J3086" si="1227">SUM(F3040:I3040)*$E3040</f>
        <v>100</v>
      </c>
      <c r="K3040" s="1056">
        <v>60</v>
      </c>
      <c r="L3040" s="1061"/>
      <c r="M3040" s="1062"/>
      <c r="N3040" s="1063"/>
      <c r="O3040" s="1060">
        <f>SUM(K3040:N3040)*$E3040</f>
        <v>120</v>
      </c>
      <c r="P3040" s="1056">
        <v>60</v>
      </c>
      <c r="Q3040" s="1061"/>
      <c r="R3040" s="1062"/>
      <c r="S3040" s="1063"/>
      <c r="T3040" s="1064">
        <f t="shared" ref="T3040:T3082" si="1228">SUM(P3040:S3040)*$E3040</f>
        <v>120</v>
      </c>
      <c r="U3040" s="1065">
        <f>SUM(F3040,K3040,P3040)</f>
        <v>170</v>
      </c>
      <c r="V3040" s="1061">
        <f>SUM(G3040,L3040,Q3040)</f>
        <v>0</v>
      </c>
      <c r="W3040" s="1062">
        <f>SUM(H3040,M3040,R3040)</f>
        <v>0</v>
      </c>
      <c r="X3040" s="1063">
        <f>SUM(I3040,N3040,S3040)</f>
        <v>0</v>
      </c>
      <c r="Y3040" s="1064">
        <f>SUM(J3040,O3040,T3040)</f>
        <v>340</v>
      </c>
      <c r="Z3040" s="1066">
        <f>A3040</f>
        <v>1</v>
      </c>
      <c r="AA3040" s="1067" t="str">
        <f>B3040</f>
        <v>Than trấu</v>
      </c>
      <c r="AB3040" s="1068" t="str">
        <f>C3040</f>
        <v>kg</v>
      </c>
      <c r="AC3040" s="1069">
        <f>D3040</f>
        <v>2</v>
      </c>
      <c r="AD3040" s="1070">
        <f>E3040</f>
        <v>2</v>
      </c>
      <c r="AE3040" s="1071">
        <f t="shared" ref="AE3040:AE3056" si="1229">AE2958+AJ2958-AO2958</f>
        <v>7466</v>
      </c>
      <c r="AF3040" s="1071">
        <f t="shared" ref="AF3040:AH3055" si="1230">AF2958+AK2958-AP2958</f>
        <v>0</v>
      </c>
      <c r="AG3040" s="1071">
        <f t="shared" si="1230"/>
        <v>0</v>
      </c>
      <c r="AH3040" s="1071">
        <f t="shared" si="1230"/>
        <v>0</v>
      </c>
      <c r="AI3040" s="1072">
        <f>SUM(AE3040:AH3040)*$E3040</f>
        <v>14932</v>
      </c>
      <c r="AJ3040" s="1073"/>
      <c r="AK3040" s="1063"/>
      <c r="AL3040" s="1063"/>
      <c r="AM3040" s="1063"/>
      <c r="AN3040" s="1072">
        <f t="shared" ref="AN3040:AN3056" si="1231">SUM(AJ3040:AM3040)*$E3040</f>
        <v>0</v>
      </c>
      <c r="AO3040" s="1061">
        <f t="shared" ref="AO3040:AS3090" si="1232">U3040</f>
        <v>170</v>
      </c>
      <c r="AP3040" s="1061">
        <f t="shared" si="1232"/>
        <v>0</v>
      </c>
      <c r="AQ3040" s="1074">
        <f t="shared" si="1232"/>
        <v>0</v>
      </c>
      <c r="AR3040" s="1074">
        <f t="shared" si="1232"/>
        <v>0</v>
      </c>
      <c r="AS3040" s="1075">
        <f t="shared" si="1232"/>
        <v>340</v>
      </c>
      <c r="AT3040" s="837">
        <f>IF(AC3040&lt;&gt;0,SUM(AO3040:AR3040)*$AC3040-SUM(AO3040:AR3040)*$AD3040,"")</f>
        <v>0</v>
      </c>
      <c r="AU3040" s="1513" t="s">
        <v>847</v>
      </c>
      <c r="AV3040" s="1514"/>
      <c r="AW3040" s="1514"/>
      <c r="AX3040" s="1514"/>
      <c r="AY3040" s="1514"/>
      <c r="AZ3040" s="1515"/>
    </row>
    <row r="3041" spans="1:52" ht="13.5" customHeight="1">
      <c r="A3041" s="838">
        <f>IF(B3041&lt;&gt;"",MAX($A3039:$A3040)+1,"")</f>
        <v>2</v>
      </c>
      <c r="B3041" s="1036" t="s">
        <v>848</v>
      </c>
      <c r="C3041" s="817" t="s">
        <v>66</v>
      </c>
      <c r="D3041" s="839">
        <v>2</v>
      </c>
      <c r="E3041" s="921">
        <v>2</v>
      </c>
      <c r="F3041" s="1071"/>
      <c r="G3041" s="1076"/>
      <c r="H3041" s="1077"/>
      <c r="I3041" s="1077"/>
      <c r="J3041" s="1060">
        <f t="shared" si="1227"/>
        <v>0</v>
      </c>
      <c r="K3041" s="1071"/>
      <c r="L3041" s="1061"/>
      <c r="M3041" s="1063"/>
      <c r="N3041" s="1063"/>
      <c r="O3041" s="1060">
        <f>SUM(K3041:N3041)*$E3041</f>
        <v>0</v>
      </c>
      <c r="P3041" s="1078"/>
      <c r="Q3041" s="1061"/>
      <c r="R3041" s="1063"/>
      <c r="S3041" s="1063"/>
      <c r="T3041" s="1079">
        <f t="shared" si="1228"/>
        <v>0</v>
      </c>
      <c r="U3041" s="1071">
        <f t="shared" ref="U3041:Y3056" si="1233">SUM(F3041,K3041,P3041)</f>
        <v>0</v>
      </c>
      <c r="V3041" s="1061">
        <f t="shared" si="1233"/>
        <v>0</v>
      </c>
      <c r="W3041" s="1063">
        <f t="shared" si="1233"/>
        <v>0</v>
      </c>
      <c r="X3041" s="1063">
        <f t="shared" si="1233"/>
        <v>0</v>
      </c>
      <c r="Y3041" s="1060">
        <f>SUM(J3041,O3041,T3041)</f>
        <v>0</v>
      </c>
      <c r="Z3041" s="1080">
        <f>A3041</f>
        <v>2</v>
      </c>
      <c r="AA3041" s="1081" t="str">
        <f t="shared" ref="AA3041:AD3099" si="1234">B3041</f>
        <v>Củi gỗ</v>
      </c>
      <c r="AB3041" s="1082" t="str">
        <f t="shared" si="1234"/>
        <v>kg</v>
      </c>
      <c r="AC3041" s="1083">
        <f t="shared" si="1234"/>
        <v>2</v>
      </c>
      <c r="AD3041" s="1079">
        <f t="shared" si="1234"/>
        <v>2</v>
      </c>
      <c r="AE3041" s="1071">
        <f t="shared" si="1229"/>
        <v>1980</v>
      </c>
      <c r="AF3041" s="1071">
        <f t="shared" si="1230"/>
        <v>0</v>
      </c>
      <c r="AG3041" s="1071">
        <f t="shared" si="1230"/>
        <v>0</v>
      </c>
      <c r="AH3041" s="1071">
        <f t="shared" si="1230"/>
        <v>0</v>
      </c>
      <c r="AI3041" s="1060">
        <f t="shared" ref="AI3041:AI3099" si="1235">SUM(AE3041:AH3041)*$E3041</f>
        <v>3960</v>
      </c>
      <c r="AJ3041" s="1084"/>
      <c r="AK3041" s="1063"/>
      <c r="AL3041" s="1063"/>
      <c r="AM3041" s="1063"/>
      <c r="AN3041" s="1085">
        <f t="shared" si="1231"/>
        <v>0</v>
      </c>
      <c r="AO3041" s="1061">
        <f t="shared" si="1232"/>
        <v>0</v>
      </c>
      <c r="AP3041" s="1061">
        <f t="shared" si="1232"/>
        <v>0</v>
      </c>
      <c r="AQ3041" s="1061">
        <f t="shared" si="1232"/>
        <v>0</v>
      </c>
      <c r="AR3041" s="1061">
        <f t="shared" si="1232"/>
        <v>0</v>
      </c>
      <c r="AS3041" s="1061">
        <f t="shared" si="1232"/>
        <v>0</v>
      </c>
      <c r="AT3041" s="850">
        <f>IF(AC3041&lt;&gt;0,SUM(AO3041:AR3041)*$AC3041-SUM(AO3041:AR3041)*$AD3041,"")</f>
        <v>0</v>
      </c>
      <c r="AU3041" s="1516" t="s">
        <v>827</v>
      </c>
      <c r="AV3041" s="1517"/>
      <c r="AW3041" s="1517"/>
      <c r="AX3041" s="1517"/>
      <c r="AY3041" s="1517"/>
      <c r="AZ3041" s="851"/>
    </row>
    <row r="3042" spans="1:52" ht="13.5" customHeight="1">
      <c r="A3042" s="838">
        <f t="shared" ref="A3042:A3085" si="1236">IF(B3042&lt;&gt;"",MAX($A3040:$A3041)+1,"")</f>
        <v>3</v>
      </c>
      <c r="B3042" s="1033" t="s">
        <v>849</v>
      </c>
      <c r="C3042" s="817" t="s">
        <v>66</v>
      </c>
      <c r="D3042" s="839">
        <v>12.6</v>
      </c>
      <c r="E3042" s="921">
        <v>12.6</v>
      </c>
      <c r="F3042" s="1065">
        <v>31</v>
      </c>
      <c r="G3042" s="1086"/>
      <c r="H3042" s="1087"/>
      <c r="I3042" s="1077"/>
      <c r="J3042" s="1060">
        <f t="shared" si="1227"/>
        <v>390.59999999999997</v>
      </c>
      <c r="K3042" s="1088">
        <v>55</v>
      </c>
      <c r="L3042" s="1061"/>
      <c r="M3042" s="1062"/>
      <c r="N3042" s="1063"/>
      <c r="O3042" s="1060">
        <f>SUM(K3042:N3042)*$E3042</f>
        <v>693</v>
      </c>
      <c r="P3042" s="1056">
        <v>55</v>
      </c>
      <c r="Q3042" s="1061"/>
      <c r="R3042" s="1062"/>
      <c r="S3042" s="1063"/>
      <c r="T3042" s="1079">
        <f t="shared" si="1228"/>
        <v>693</v>
      </c>
      <c r="U3042" s="1065">
        <f t="shared" si="1233"/>
        <v>141</v>
      </c>
      <c r="V3042" s="1061">
        <f t="shared" si="1233"/>
        <v>0</v>
      </c>
      <c r="W3042" s="1062">
        <f t="shared" si="1233"/>
        <v>0</v>
      </c>
      <c r="X3042" s="1063">
        <f t="shared" si="1233"/>
        <v>0</v>
      </c>
      <c r="Y3042" s="1060">
        <f t="shared" si="1233"/>
        <v>1776.6</v>
      </c>
      <c r="Z3042" s="1080">
        <f t="shared" ref="Z3042:Z3099" si="1237">A3042</f>
        <v>3</v>
      </c>
      <c r="AA3042" s="1081" t="str">
        <f t="shared" si="1234"/>
        <v>Gạo X 23</v>
      </c>
      <c r="AB3042" s="1082" t="str">
        <f t="shared" si="1234"/>
        <v>kg</v>
      </c>
      <c r="AC3042" s="1083">
        <f t="shared" si="1234"/>
        <v>12.6</v>
      </c>
      <c r="AD3042" s="1089">
        <f t="shared" si="1234"/>
        <v>12.6</v>
      </c>
      <c r="AE3042" s="1071">
        <f t="shared" si="1229"/>
        <v>2266</v>
      </c>
      <c r="AF3042" s="1071">
        <f t="shared" si="1230"/>
        <v>0</v>
      </c>
      <c r="AG3042" s="1071">
        <f t="shared" si="1230"/>
        <v>0</v>
      </c>
      <c r="AH3042" s="1071">
        <f t="shared" si="1230"/>
        <v>0</v>
      </c>
      <c r="AI3042" s="1060">
        <f t="shared" si="1235"/>
        <v>28551.599999999999</v>
      </c>
      <c r="AJ3042" s="1084"/>
      <c r="AK3042" s="1063"/>
      <c r="AL3042" s="1063"/>
      <c r="AM3042" s="1063"/>
      <c r="AN3042" s="1085">
        <f t="shared" si="1231"/>
        <v>0</v>
      </c>
      <c r="AO3042" s="1061">
        <f t="shared" si="1232"/>
        <v>141</v>
      </c>
      <c r="AP3042" s="1061">
        <f t="shared" si="1232"/>
        <v>0</v>
      </c>
      <c r="AQ3042" s="1061">
        <f t="shared" si="1232"/>
        <v>0</v>
      </c>
      <c r="AR3042" s="1061">
        <f t="shared" si="1232"/>
        <v>0</v>
      </c>
      <c r="AS3042" s="1061">
        <f t="shared" si="1232"/>
        <v>1776.6</v>
      </c>
      <c r="AT3042" s="850">
        <f t="shared" ref="AT3042:AT3099" si="1238">IF(AC3042&lt;&gt;0,SUM(AO3042:AR3042)*$AC3042-SUM(AO3042:AR3042)*$AD3042,"")</f>
        <v>0</v>
      </c>
      <c r="AU3042" s="859" t="s">
        <v>828</v>
      </c>
      <c r="AV3042" s="1518">
        <f>SUM(AX3043:AX3045)</f>
        <v>78</v>
      </c>
      <c r="AW3042" s="1519"/>
      <c r="AX3042" s="1519"/>
      <c r="AY3042" s="861"/>
      <c r="AZ3042" s="862" t="s">
        <v>829</v>
      </c>
    </row>
    <row r="3043" spans="1:52" ht="13.5" customHeight="1">
      <c r="A3043" s="838">
        <f t="shared" si="1236"/>
        <v>4</v>
      </c>
      <c r="B3043" s="1038" t="s">
        <v>850</v>
      </c>
      <c r="C3043" s="817" t="s">
        <v>389</v>
      </c>
      <c r="D3043" s="839">
        <v>10</v>
      </c>
      <c r="E3043" s="1055">
        <v>10</v>
      </c>
      <c r="F3043" s="1061"/>
      <c r="G3043" s="1090"/>
      <c r="H3043" s="1091"/>
      <c r="I3043" s="1077"/>
      <c r="J3043" s="1060">
        <f t="shared" si="1227"/>
        <v>0</v>
      </c>
      <c r="K3043" s="1092"/>
      <c r="L3043" s="1061"/>
      <c r="M3043" s="1063">
        <v>0.5</v>
      </c>
      <c r="N3043" s="1063"/>
      <c r="O3043" s="1060">
        <f t="shared" ref="O3043:O3049" si="1239">SUM(K3043:N3043)*$E3043</f>
        <v>5</v>
      </c>
      <c r="P3043" s="1093"/>
      <c r="Q3043" s="1061"/>
      <c r="R3043" s="1063">
        <v>0.5</v>
      </c>
      <c r="S3043" s="1063"/>
      <c r="T3043" s="1079">
        <f t="shared" si="1228"/>
        <v>5</v>
      </c>
      <c r="U3043" s="1061">
        <f t="shared" si="1233"/>
        <v>0</v>
      </c>
      <c r="V3043" s="1061">
        <f t="shared" si="1233"/>
        <v>0</v>
      </c>
      <c r="W3043" s="1063">
        <f t="shared" si="1233"/>
        <v>1</v>
      </c>
      <c r="X3043" s="1063">
        <f t="shared" si="1233"/>
        <v>0</v>
      </c>
      <c r="Y3043" s="1060">
        <f t="shared" si="1233"/>
        <v>10</v>
      </c>
      <c r="Z3043" s="1080">
        <f t="shared" si="1237"/>
        <v>4</v>
      </c>
      <c r="AA3043" s="1081" t="str">
        <f t="shared" si="1234"/>
        <v>Bột súp</v>
      </c>
      <c r="AB3043" s="1082" t="str">
        <f t="shared" si="1234"/>
        <v>lít</v>
      </c>
      <c r="AC3043" s="1083">
        <f t="shared" si="1234"/>
        <v>10</v>
      </c>
      <c r="AD3043" s="1089">
        <f t="shared" si="1234"/>
        <v>10</v>
      </c>
      <c r="AE3043" s="1071">
        <f t="shared" si="1229"/>
        <v>0</v>
      </c>
      <c r="AF3043" s="1071">
        <f t="shared" si="1230"/>
        <v>0</v>
      </c>
      <c r="AG3043" s="1071">
        <f t="shared" si="1230"/>
        <v>18</v>
      </c>
      <c r="AH3043" s="1071">
        <f t="shared" si="1230"/>
        <v>0</v>
      </c>
      <c r="AI3043" s="1060">
        <f t="shared" si="1235"/>
        <v>180</v>
      </c>
      <c r="AJ3043" s="1084"/>
      <c r="AK3043" s="1094"/>
      <c r="AL3043" s="1095"/>
      <c r="AM3043" s="1063"/>
      <c r="AN3043" s="1085">
        <f t="shared" si="1231"/>
        <v>0</v>
      </c>
      <c r="AO3043" s="1061">
        <f t="shared" si="1232"/>
        <v>0</v>
      </c>
      <c r="AP3043" s="1061">
        <f t="shared" si="1232"/>
        <v>0</v>
      </c>
      <c r="AQ3043" s="1061">
        <f t="shared" si="1232"/>
        <v>1</v>
      </c>
      <c r="AR3043" s="1061">
        <f t="shared" si="1232"/>
        <v>0</v>
      </c>
      <c r="AS3043" s="1061">
        <f t="shared" si="1232"/>
        <v>10</v>
      </c>
      <c r="AT3043" s="850">
        <f t="shared" si="1238"/>
        <v>0</v>
      </c>
      <c r="AU3043" s="867" t="s">
        <v>830</v>
      </c>
      <c r="AV3043" s="868">
        <f>F3108</f>
        <v>177</v>
      </c>
      <c r="AW3043" s="861" t="s">
        <v>27</v>
      </c>
      <c r="AX3043" s="869">
        <f>H3108</f>
        <v>14</v>
      </c>
      <c r="AY3043" s="861" t="s">
        <v>28</v>
      </c>
      <c r="AZ3043" s="870">
        <f>AX3043*AV3043</f>
        <v>2478</v>
      </c>
    </row>
    <row r="3044" spans="1:52" ht="13.5" customHeight="1">
      <c r="A3044" s="838">
        <f t="shared" si="1236"/>
        <v>5</v>
      </c>
      <c r="B3044" s="1039" t="s">
        <v>851</v>
      </c>
      <c r="C3044" s="817" t="s">
        <v>389</v>
      </c>
      <c r="D3044" s="839">
        <v>30</v>
      </c>
      <c r="E3044" s="1096">
        <v>25</v>
      </c>
      <c r="F3044" s="1061"/>
      <c r="G3044" s="1090">
        <v>1</v>
      </c>
      <c r="H3044" s="1091"/>
      <c r="I3044" s="1077"/>
      <c r="J3044" s="1060">
        <f t="shared" si="1227"/>
        <v>25</v>
      </c>
      <c r="K3044" s="1092"/>
      <c r="L3044" s="1065">
        <v>2.5</v>
      </c>
      <c r="M3044" s="1063"/>
      <c r="N3044" s="1063"/>
      <c r="O3044" s="1060">
        <f t="shared" si="1239"/>
        <v>62.5</v>
      </c>
      <c r="P3044" s="1093"/>
      <c r="Q3044" s="1065">
        <v>2.5</v>
      </c>
      <c r="R3044" s="1063"/>
      <c r="S3044" s="1063"/>
      <c r="T3044" s="1079">
        <f t="shared" si="1228"/>
        <v>62.5</v>
      </c>
      <c r="U3044" s="1061">
        <f t="shared" si="1233"/>
        <v>0</v>
      </c>
      <c r="V3044" s="1065">
        <f t="shared" si="1233"/>
        <v>6</v>
      </c>
      <c r="W3044" s="1063">
        <f t="shared" si="1233"/>
        <v>0</v>
      </c>
      <c r="X3044" s="1063">
        <f t="shared" si="1233"/>
        <v>0</v>
      </c>
      <c r="Y3044" s="1060">
        <f t="shared" si="1233"/>
        <v>150</v>
      </c>
      <c r="Z3044" s="1080">
        <f t="shared" si="1237"/>
        <v>5</v>
      </c>
      <c r="AA3044" s="1081" t="str">
        <f t="shared" si="1234"/>
        <v>Nmắm thường</v>
      </c>
      <c r="AB3044" s="1082" t="str">
        <f t="shared" si="1234"/>
        <v>lít</v>
      </c>
      <c r="AC3044" s="1083">
        <f t="shared" si="1234"/>
        <v>30</v>
      </c>
      <c r="AD3044" s="1089">
        <f t="shared" si="1234"/>
        <v>25</v>
      </c>
      <c r="AE3044" s="1071">
        <f t="shared" si="1229"/>
        <v>0</v>
      </c>
      <c r="AF3044" s="1071">
        <f t="shared" si="1230"/>
        <v>39.5</v>
      </c>
      <c r="AG3044" s="1071">
        <f t="shared" si="1230"/>
        <v>0</v>
      </c>
      <c r="AH3044" s="1071">
        <f t="shared" si="1230"/>
        <v>0</v>
      </c>
      <c r="AI3044" s="1060">
        <f t="shared" si="1235"/>
        <v>987.5</v>
      </c>
      <c r="AJ3044" s="1084"/>
      <c r="AK3044" s="1097"/>
      <c r="AL3044" s="1063"/>
      <c r="AM3044" s="1063"/>
      <c r="AN3044" s="1085">
        <f t="shared" si="1231"/>
        <v>0</v>
      </c>
      <c r="AO3044" s="1061">
        <f t="shared" si="1232"/>
        <v>0</v>
      </c>
      <c r="AP3044" s="1061">
        <f t="shared" si="1232"/>
        <v>6</v>
      </c>
      <c r="AQ3044" s="1061">
        <f t="shared" si="1232"/>
        <v>0</v>
      </c>
      <c r="AR3044" s="1061">
        <f t="shared" si="1232"/>
        <v>0</v>
      </c>
      <c r="AS3044" s="1061">
        <f t="shared" si="1232"/>
        <v>150</v>
      </c>
      <c r="AT3044" s="850">
        <f t="shared" si="1238"/>
        <v>30</v>
      </c>
      <c r="AU3044" s="867" t="s">
        <v>831</v>
      </c>
      <c r="AV3044" s="874">
        <f>F3109</f>
        <v>177</v>
      </c>
      <c r="AW3044" s="861" t="s">
        <v>27</v>
      </c>
      <c r="AX3044" s="869">
        <f>H3109</f>
        <v>32</v>
      </c>
      <c r="AY3044" s="861" t="s">
        <v>28</v>
      </c>
      <c r="AZ3044" s="870">
        <f>AX3044*AV3044</f>
        <v>5664</v>
      </c>
    </row>
    <row r="3045" spans="1:52" ht="13.5" customHeight="1">
      <c r="A3045" s="838">
        <f t="shared" si="1236"/>
        <v>6</v>
      </c>
      <c r="B3045" s="1039" t="s">
        <v>496</v>
      </c>
      <c r="C3045" s="817" t="s">
        <v>852</v>
      </c>
      <c r="D3045" s="839">
        <v>42</v>
      </c>
      <c r="E3045" s="1098">
        <v>42</v>
      </c>
      <c r="F3045" s="1061"/>
      <c r="G3045" s="1086"/>
      <c r="H3045" s="1063">
        <v>0.3</v>
      </c>
      <c r="I3045" s="1077"/>
      <c r="J3045" s="1060">
        <f t="shared" si="1227"/>
        <v>12.6</v>
      </c>
      <c r="K3045" s="1092"/>
      <c r="L3045" s="1061"/>
      <c r="M3045" s="1099">
        <v>0.6</v>
      </c>
      <c r="N3045" s="1063"/>
      <c r="O3045" s="1060">
        <f t="shared" si="1239"/>
        <v>25.2</v>
      </c>
      <c r="P3045" s="1093"/>
      <c r="Q3045" s="1061"/>
      <c r="R3045" s="1100">
        <v>0.6</v>
      </c>
      <c r="S3045" s="1063"/>
      <c r="T3045" s="1079">
        <f t="shared" si="1228"/>
        <v>25.2</v>
      </c>
      <c r="U3045" s="1061">
        <f t="shared" si="1233"/>
        <v>0</v>
      </c>
      <c r="V3045" s="1061">
        <f t="shared" si="1233"/>
        <v>0</v>
      </c>
      <c r="W3045" s="1063">
        <f t="shared" si="1233"/>
        <v>1.5</v>
      </c>
      <c r="X3045" s="1063">
        <f t="shared" si="1233"/>
        <v>0</v>
      </c>
      <c r="Y3045" s="1060">
        <f t="shared" si="1233"/>
        <v>63</v>
      </c>
      <c r="Z3045" s="1080">
        <f t="shared" si="1237"/>
        <v>6</v>
      </c>
      <c r="AA3045" s="1101" t="str">
        <f t="shared" si="1234"/>
        <v>Mì chính VEDAN</v>
      </c>
      <c r="AB3045" s="1082" t="str">
        <f t="shared" si="1234"/>
        <v>Kg</v>
      </c>
      <c r="AC3045" s="1083">
        <f t="shared" si="1234"/>
        <v>42</v>
      </c>
      <c r="AD3045" s="1089">
        <f t="shared" si="1234"/>
        <v>42</v>
      </c>
      <c r="AE3045" s="1071">
        <f t="shared" si="1229"/>
        <v>0</v>
      </c>
      <c r="AF3045" s="1071">
        <f t="shared" si="1230"/>
        <v>0</v>
      </c>
      <c r="AG3045" s="1071">
        <f t="shared" si="1230"/>
        <v>24.3</v>
      </c>
      <c r="AH3045" s="1071">
        <f t="shared" si="1230"/>
        <v>0</v>
      </c>
      <c r="AI3045" s="1060">
        <f t="shared" si="1235"/>
        <v>1020.6</v>
      </c>
      <c r="AJ3045" s="1102"/>
      <c r="AK3045" s="1063"/>
      <c r="AL3045" s="1103"/>
      <c r="AM3045" s="1063"/>
      <c r="AN3045" s="1085">
        <f t="shared" si="1231"/>
        <v>0</v>
      </c>
      <c r="AO3045" s="1061">
        <f t="shared" si="1232"/>
        <v>0</v>
      </c>
      <c r="AP3045" s="1061">
        <f t="shared" si="1232"/>
        <v>0</v>
      </c>
      <c r="AQ3045" s="1061">
        <f t="shared" si="1232"/>
        <v>1.5</v>
      </c>
      <c r="AR3045" s="1061">
        <f t="shared" si="1232"/>
        <v>0</v>
      </c>
      <c r="AS3045" s="1061">
        <f t="shared" si="1232"/>
        <v>63</v>
      </c>
      <c r="AT3045" s="850">
        <f t="shared" si="1238"/>
        <v>0</v>
      </c>
      <c r="AU3045" s="880" t="s">
        <v>832</v>
      </c>
      <c r="AV3045" s="874">
        <f>F3110</f>
        <v>177</v>
      </c>
      <c r="AW3045" s="861" t="s">
        <v>27</v>
      </c>
      <c r="AX3045" s="869">
        <f>H3110</f>
        <v>32</v>
      </c>
      <c r="AY3045" s="861" t="s">
        <v>28</v>
      </c>
      <c r="AZ3045" s="870">
        <f>AX3045*AV3045</f>
        <v>5664</v>
      </c>
    </row>
    <row r="3046" spans="1:52" ht="13.5" customHeight="1">
      <c r="A3046" s="838">
        <f t="shared" si="1236"/>
        <v>7</v>
      </c>
      <c r="B3046" s="1036" t="s">
        <v>43</v>
      </c>
      <c r="C3046" s="881" t="s">
        <v>66</v>
      </c>
      <c r="D3046" s="882">
        <v>3.5</v>
      </c>
      <c r="E3046" s="1105">
        <v>3.5</v>
      </c>
      <c r="F3046" s="1106"/>
      <c r="G3046" s="1086"/>
      <c r="H3046" s="1107">
        <v>1</v>
      </c>
      <c r="I3046" s="1077"/>
      <c r="J3046" s="1060">
        <f t="shared" si="1227"/>
        <v>3.5</v>
      </c>
      <c r="K3046" s="1092"/>
      <c r="L3046" s="1061"/>
      <c r="M3046" s="1099">
        <v>1</v>
      </c>
      <c r="N3046" s="1063"/>
      <c r="O3046" s="1060">
        <f t="shared" si="1239"/>
        <v>3.5</v>
      </c>
      <c r="P3046" s="1093" t="s">
        <v>883</v>
      </c>
      <c r="Q3046" s="1061"/>
      <c r="R3046" s="1100">
        <v>1</v>
      </c>
      <c r="S3046" s="1063"/>
      <c r="T3046" s="1079">
        <f t="shared" si="1228"/>
        <v>3.5</v>
      </c>
      <c r="U3046" s="1061">
        <f>SUM(F3046,K3046,P3046)</f>
        <v>0</v>
      </c>
      <c r="V3046" s="1061"/>
      <c r="W3046" s="1063">
        <f t="shared" si="1233"/>
        <v>3</v>
      </c>
      <c r="X3046" s="1063">
        <f t="shared" si="1233"/>
        <v>0</v>
      </c>
      <c r="Y3046" s="1060">
        <f t="shared" si="1233"/>
        <v>10.5</v>
      </c>
      <c r="Z3046" s="1080">
        <f t="shared" si="1237"/>
        <v>7</v>
      </c>
      <c r="AA3046" s="1101" t="str">
        <f t="shared" si="1234"/>
        <v>Muối trắng</v>
      </c>
      <c r="AB3046" s="1082" t="str">
        <f t="shared" si="1234"/>
        <v>kg</v>
      </c>
      <c r="AC3046" s="1083">
        <f t="shared" si="1234"/>
        <v>3.5</v>
      </c>
      <c r="AD3046" s="1089">
        <f t="shared" si="1234"/>
        <v>3.5</v>
      </c>
      <c r="AE3046" s="1071">
        <f t="shared" si="1229"/>
        <v>0</v>
      </c>
      <c r="AF3046" s="1071">
        <f t="shared" si="1230"/>
        <v>0</v>
      </c>
      <c r="AG3046" s="1071">
        <f t="shared" si="1230"/>
        <v>47</v>
      </c>
      <c r="AH3046" s="1071">
        <f t="shared" si="1230"/>
        <v>0</v>
      </c>
      <c r="AI3046" s="1060">
        <f t="shared" si="1235"/>
        <v>164.5</v>
      </c>
      <c r="AJ3046" s="1102"/>
      <c r="AK3046" s="1063"/>
      <c r="AL3046" s="1103"/>
      <c r="AM3046" s="1063"/>
      <c r="AN3046" s="1085">
        <f t="shared" si="1231"/>
        <v>0</v>
      </c>
      <c r="AO3046" s="1061">
        <f t="shared" si="1232"/>
        <v>0</v>
      </c>
      <c r="AP3046" s="1061">
        <f t="shared" si="1232"/>
        <v>0</v>
      </c>
      <c r="AQ3046" s="1061">
        <f t="shared" si="1232"/>
        <v>3</v>
      </c>
      <c r="AR3046" s="1061">
        <f t="shared" si="1232"/>
        <v>0</v>
      </c>
      <c r="AS3046" s="1061">
        <f t="shared" si="1232"/>
        <v>10.5</v>
      </c>
      <c r="AT3046" s="850">
        <f t="shared" si="1238"/>
        <v>0</v>
      </c>
      <c r="AU3046" s="886" t="s">
        <v>833</v>
      </c>
      <c r="AV3046" s="1520">
        <f>SUM(AX3047:AX3049)</f>
        <v>62</v>
      </c>
      <c r="AW3046" s="1520"/>
      <c r="AX3046" s="1520"/>
      <c r="AY3046" s="861"/>
      <c r="AZ3046" s="862" t="s">
        <v>829</v>
      </c>
    </row>
    <row r="3047" spans="1:52" ht="13.5" customHeight="1">
      <c r="A3047" s="838">
        <f t="shared" si="1236"/>
        <v>8</v>
      </c>
      <c r="B3047" s="1039" t="s">
        <v>618</v>
      </c>
      <c r="C3047" s="817" t="s">
        <v>66</v>
      </c>
      <c r="D3047" s="839">
        <v>35</v>
      </c>
      <c r="E3047" s="921">
        <v>35</v>
      </c>
      <c r="F3047" s="1061"/>
      <c r="G3047" s="1086"/>
      <c r="H3047" s="1063">
        <v>0.3</v>
      </c>
      <c r="I3047" s="1077"/>
      <c r="J3047" s="1060">
        <f t="shared" si="1227"/>
        <v>10.5</v>
      </c>
      <c r="K3047" s="1092"/>
      <c r="L3047" s="1061"/>
      <c r="M3047" s="1099">
        <v>0.6</v>
      </c>
      <c r="N3047" s="1063"/>
      <c r="O3047" s="1060">
        <f t="shared" si="1239"/>
        <v>21</v>
      </c>
      <c r="P3047" s="1092"/>
      <c r="Q3047" s="1061"/>
      <c r="R3047" s="1099">
        <v>0.6</v>
      </c>
      <c r="S3047" s="1063"/>
      <c r="T3047" s="1079">
        <f t="shared" si="1228"/>
        <v>21</v>
      </c>
      <c r="U3047" s="1061">
        <f>SUM(F3047,K3047,P3047)</f>
        <v>0</v>
      </c>
      <c r="V3047" s="1061">
        <f t="shared" ref="V3047:Y3098" si="1240">SUM(G3047,L3047,Q3047)</f>
        <v>0</v>
      </c>
      <c r="W3047" s="1063">
        <f t="shared" si="1233"/>
        <v>1.5</v>
      </c>
      <c r="X3047" s="1063">
        <f t="shared" si="1233"/>
        <v>0</v>
      </c>
      <c r="Y3047" s="1060">
        <f t="shared" si="1233"/>
        <v>52.5</v>
      </c>
      <c r="Z3047" s="1080">
        <f t="shared" si="1237"/>
        <v>8</v>
      </c>
      <c r="AA3047" s="1101" t="str">
        <f t="shared" si="1234"/>
        <v xml:space="preserve">Tỏi khô </v>
      </c>
      <c r="AB3047" s="1082" t="str">
        <f t="shared" si="1234"/>
        <v>kg</v>
      </c>
      <c r="AC3047" s="1083">
        <f t="shared" si="1234"/>
        <v>35</v>
      </c>
      <c r="AD3047" s="1089">
        <f t="shared" si="1234"/>
        <v>35</v>
      </c>
      <c r="AE3047" s="1071">
        <f t="shared" si="1229"/>
        <v>0</v>
      </c>
      <c r="AF3047" s="1071">
        <f t="shared" si="1230"/>
        <v>0</v>
      </c>
      <c r="AG3047" s="1071">
        <f t="shared" si="1230"/>
        <v>6.3000000000000007</v>
      </c>
      <c r="AH3047" s="1071">
        <f t="shared" si="1230"/>
        <v>0</v>
      </c>
      <c r="AI3047" s="1060">
        <f t="shared" si="1235"/>
        <v>220.50000000000003</v>
      </c>
      <c r="AJ3047" s="1102"/>
      <c r="AK3047" s="1063"/>
      <c r="AL3047" s="1103"/>
      <c r="AM3047" s="1063"/>
      <c r="AN3047" s="1085">
        <f t="shared" si="1231"/>
        <v>0</v>
      </c>
      <c r="AO3047" s="1061">
        <f t="shared" si="1232"/>
        <v>0</v>
      </c>
      <c r="AP3047" s="1061">
        <f t="shared" si="1232"/>
        <v>0</v>
      </c>
      <c r="AQ3047" s="1061">
        <f t="shared" si="1232"/>
        <v>1.5</v>
      </c>
      <c r="AR3047" s="1061">
        <f t="shared" si="1232"/>
        <v>0</v>
      </c>
      <c r="AS3047" s="1061">
        <f t="shared" si="1232"/>
        <v>52.5</v>
      </c>
      <c r="AT3047" s="850">
        <f t="shared" si="1238"/>
        <v>0</v>
      </c>
      <c r="AU3047" s="880" t="s">
        <v>830</v>
      </c>
      <c r="AV3047" s="868">
        <f>K3108</f>
        <v>14</v>
      </c>
      <c r="AW3047" s="861" t="s">
        <v>27</v>
      </c>
      <c r="AX3047" s="888">
        <f>M3108</f>
        <v>14</v>
      </c>
      <c r="AY3047" s="861" t="s">
        <v>28</v>
      </c>
      <c r="AZ3047" s="870">
        <f>AX3047*AV3047</f>
        <v>196</v>
      </c>
    </row>
    <row r="3048" spans="1:52" ht="13.5" customHeight="1">
      <c r="A3048" s="838">
        <f t="shared" si="1236"/>
        <v>9</v>
      </c>
      <c r="B3048" s="1039" t="s">
        <v>44</v>
      </c>
      <c r="C3048" s="817" t="s">
        <v>66</v>
      </c>
      <c r="D3048" s="839">
        <v>20</v>
      </c>
      <c r="E3048" s="921">
        <v>20</v>
      </c>
      <c r="F3048" s="1061"/>
      <c r="G3048" s="1086"/>
      <c r="H3048" s="1063">
        <v>0.3</v>
      </c>
      <c r="I3048" s="1077"/>
      <c r="J3048" s="1060">
        <f t="shared" si="1227"/>
        <v>6</v>
      </c>
      <c r="K3048" s="1092"/>
      <c r="L3048" s="1061"/>
      <c r="M3048" s="1099">
        <v>0.6</v>
      </c>
      <c r="N3048" s="1063"/>
      <c r="O3048" s="1060">
        <f t="shared" si="1239"/>
        <v>12</v>
      </c>
      <c r="P3048" s="1061"/>
      <c r="Q3048" s="1061" t="s">
        <v>884</v>
      </c>
      <c r="R3048" s="1099">
        <v>0.6</v>
      </c>
      <c r="S3048" s="1063"/>
      <c r="T3048" s="1079">
        <f t="shared" si="1228"/>
        <v>12</v>
      </c>
      <c r="U3048" s="1061"/>
      <c r="V3048" s="1061">
        <f t="shared" si="1240"/>
        <v>0</v>
      </c>
      <c r="W3048" s="1063">
        <f t="shared" si="1233"/>
        <v>1.5</v>
      </c>
      <c r="X3048" s="1063">
        <f t="shared" si="1233"/>
        <v>0</v>
      </c>
      <c r="Y3048" s="1060">
        <f t="shared" si="1233"/>
        <v>30</v>
      </c>
      <c r="Z3048" s="1080">
        <f t="shared" si="1237"/>
        <v>9</v>
      </c>
      <c r="AA3048" s="1101" t="str">
        <f t="shared" si="1234"/>
        <v>Hành củ</v>
      </c>
      <c r="AB3048" s="1082" t="str">
        <f t="shared" si="1234"/>
        <v>kg</v>
      </c>
      <c r="AC3048" s="1083">
        <f t="shared" si="1234"/>
        <v>20</v>
      </c>
      <c r="AD3048" s="1089">
        <f t="shared" si="1234"/>
        <v>20</v>
      </c>
      <c r="AE3048" s="1071">
        <f t="shared" si="1229"/>
        <v>0</v>
      </c>
      <c r="AF3048" s="1071">
        <f t="shared" si="1230"/>
        <v>0</v>
      </c>
      <c r="AG3048" s="1071">
        <f t="shared" si="1230"/>
        <v>6.3000000000000007</v>
      </c>
      <c r="AH3048" s="1071">
        <f t="shared" si="1230"/>
        <v>0</v>
      </c>
      <c r="AI3048" s="1060">
        <f t="shared" si="1235"/>
        <v>126.00000000000001</v>
      </c>
      <c r="AJ3048" s="1102"/>
      <c r="AK3048" s="1063"/>
      <c r="AL3048" s="1103"/>
      <c r="AM3048" s="1063"/>
      <c r="AN3048" s="1108">
        <f t="shared" si="1231"/>
        <v>0</v>
      </c>
      <c r="AO3048" s="1061">
        <f t="shared" si="1232"/>
        <v>0</v>
      </c>
      <c r="AP3048" s="1061">
        <f t="shared" si="1232"/>
        <v>0</v>
      </c>
      <c r="AQ3048" s="1061">
        <f t="shared" si="1232"/>
        <v>1.5</v>
      </c>
      <c r="AR3048" s="1061">
        <f t="shared" si="1232"/>
        <v>0</v>
      </c>
      <c r="AS3048" s="1061">
        <f t="shared" si="1232"/>
        <v>30</v>
      </c>
      <c r="AT3048" s="850">
        <f t="shared" si="1238"/>
        <v>0</v>
      </c>
      <c r="AU3048" s="880" t="s">
        <v>831</v>
      </c>
      <c r="AV3048" s="868">
        <f>K3109</f>
        <v>14</v>
      </c>
      <c r="AW3048" s="861" t="s">
        <v>27</v>
      </c>
      <c r="AX3048" s="888">
        <f>M3109</f>
        <v>24</v>
      </c>
      <c r="AY3048" s="861" t="s">
        <v>28</v>
      </c>
      <c r="AZ3048" s="870">
        <f>AX3048*AV3048</f>
        <v>336</v>
      </c>
    </row>
    <row r="3049" spans="1:52" ht="13.5" customHeight="1">
      <c r="A3049" s="838">
        <f t="shared" si="1236"/>
        <v>10</v>
      </c>
      <c r="B3049" s="1039" t="s">
        <v>593</v>
      </c>
      <c r="C3049" s="817" t="s">
        <v>389</v>
      </c>
      <c r="D3049" s="839">
        <v>22</v>
      </c>
      <c r="E3049" s="921">
        <v>22</v>
      </c>
      <c r="F3049" s="1061"/>
      <c r="G3049" s="1086"/>
      <c r="H3049" s="1063">
        <v>1</v>
      </c>
      <c r="I3049" s="1077"/>
      <c r="J3049" s="1060">
        <f t="shared" si="1227"/>
        <v>22</v>
      </c>
      <c r="K3049" s="1092"/>
      <c r="L3049" s="1061"/>
      <c r="M3049" s="1099">
        <v>1</v>
      </c>
      <c r="N3049" s="1063"/>
      <c r="O3049" s="1060">
        <f t="shared" si="1239"/>
        <v>22</v>
      </c>
      <c r="P3049" s="1093"/>
      <c r="Q3049" s="1061"/>
      <c r="R3049" s="1109">
        <v>3</v>
      </c>
      <c r="S3049" s="1063"/>
      <c r="T3049" s="1079">
        <f t="shared" si="1228"/>
        <v>66</v>
      </c>
      <c r="U3049" s="1061">
        <f>SUM(F3049,K3049,P3049)</f>
        <v>0</v>
      </c>
      <c r="V3049" s="1061">
        <f t="shared" si="1240"/>
        <v>0</v>
      </c>
      <c r="W3049" s="1063">
        <f t="shared" si="1233"/>
        <v>5</v>
      </c>
      <c r="X3049" s="1063">
        <f t="shared" si="1233"/>
        <v>0</v>
      </c>
      <c r="Y3049" s="1060">
        <f t="shared" si="1233"/>
        <v>110</v>
      </c>
      <c r="Z3049" s="1080">
        <f t="shared" si="1237"/>
        <v>10</v>
      </c>
      <c r="AA3049" s="1101" t="str">
        <f t="shared" si="1234"/>
        <v>Dầu ăn Mavela</v>
      </c>
      <c r="AB3049" s="1082" t="str">
        <f t="shared" si="1234"/>
        <v>lít</v>
      </c>
      <c r="AC3049" s="1083">
        <f t="shared" si="1234"/>
        <v>22</v>
      </c>
      <c r="AD3049" s="1089">
        <f t="shared" si="1234"/>
        <v>22</v>
      </c>
      <c r="AE3049" s="1071">
        <f t="shared" si="1229"/>
        <v>0</v>
      </c>
      <c r="AF3049" s="1071">
        <f t="shared" si="1230"/>
        <v>0</v>
      </c>
      <c r="AG3049" s="1071">
        <f t="shared" si="1230"/>
        <v>11.5</v>
      </c>
      <c r="AH3049" s="1071">
        <f t="shared" si="1230"/>
        <v>0</v>
      </c>
      <c r="AI3049" s="1060">
        <f t="shared" si="1235"/>
        <v>253</v>
      </c>
      <c r="AJ3049" s="1102"/>
      <c r="AK3049" s="1063"/>
      <c r="AL3049" s="1103"/>
      <c r="AM3049" s="1063"/>
      <c r="AN3049" s="1085">
        <f t="shared" si="1231"/>
        <v>0</v>
      </c>
      <c r="AO3049" s="1061">
        <f t="shared" si="1232"/>
        <v>0</v>
      </c>
      <c r="AP3049" s="1061">
        <f t="shared" si="1232"/>
        <v>0</v>
      </c>
      <c r="AQ3049" s="1061">
        <f t="shared" si="1232"/>
        <v>5</v>
      </c>
      <c r="AR3049" s="1061">
        <f t="shared" si="1232"/>
        <v>0</v>
      </c>
      <c r="AS3049" s="1061">
        <f t="shared" si="1232"/>
        <v>110</v>
      </c>
      <c r="AT3049" s="850">
        <f t="shared" si="1238"/>
        <v>0</v>
      </c>
      <c r="AU3049" s="880" t="s">
        <v>832</v>
      </c>
      <c r="AV3049" s="868">
        <f>K3110</f>
        <v>14</v>
      </c>
      <c r="AW3049" s="861" t="s">
        <v>27</v>
      </c>
      <c r="AX3049" s="888">
        <f>M3110</f>
        <v>24</v>
      </c>
      <c r="AY3049" s="861" t="s">
        <v>28</v>
      </c>
      <c r="AZ3049" s="870">
        <f>AX3049*AV3049</f>
        <v>336</v>
      </c>
    </row>
    <row r="3050" spans="1:52" ht="13.5" customHeight="1">
      <c r="A3050" s="838">
        <f t="shared" si="1236"/>
        <v>11</v>
      </c>
      <c r="B3050" s="1039" t="s">
        <v>45</v>
      </c>
      <c r="C3050" s="817" t="s">
        <v>66</v>
      </c>
      <c r="D3050" s="839">
        <v>130</v>
      </c>
      <c r="E3050" s="921">
        <v>90</v>
      </c>
      <c r="F3050" s="1061" t="s">
        <v>885</v>
      </c>
      <c r="G3050" s="1086" t="s">
        <v>886</v>
      </c>
      <c r="H3050" s="1063"/>
      <c r="I3050" s="1077"/>
      <c r="J3050" s="1060">
        <f t="shared" si="1227"/>
        <v>0</v>
      </c>
      <c r="K3050" s="1092"/>
      <c r="L3050" s="1061"/>
      <c r="M3050" s="1110">
        <v>0.1</v>
      </c>
      <c r="N3050" s="1063"/>
      <c r="O3050" s="1060">
        <f>SUM(K3050:N3050)*$E3050</f>
        <v>9</v>
      </c>
      <c r="P3050" s="1093"/>
      <c r="Q3050" s="1061"/>
      <c r="R3050" s="1100">
        <v>0.1</v>
      </c>
      <c r="S3050" s="1063"/>
      <c r="T3050" s="1079">
        <f t="shared" si="1228"/>
        <v>9</v>
      </c>
      <c r="U3050" s="1061">
        <f t="shared" ref="U3050:U3056" si="1241">SUM(F3050,K3050,P3050)</f>
        <v>0</v>
      </c>
      <c r="V3050" s="1061">
        <f t="shared" si="1240"/>
        <v>0</v>
      </c>
      <c r="W3050" s="1063">
        <f t="shared" si="1233"/>
        <v>0.2</v>
      </c>
      <c r="X3050" s="1063">
        <f t="shared" si="1233"/>
        <v>0</v>
      </c>
      <c r="Y3050" s="1060">
        <f t="shared" si="1233"/>
        <v>18</v>
      </c>
      <c r="Z3050" s="1080">
        <f t="shared" si="1237"/>
        <v>11</v>
      </c>
      <c r="AA3050" s="1101" t="str">
        <f t="shared" si="1234"/>
        <v>Tiêu bắc</v>
      </c>
      <c r="AB3050" s="1082" t="str">
        <f t="shared" si="1234"/>
        <v>kg</v>
      </c>
      <c r="AC3050" s="1083">
        <f t="shared" si="1234"/>
        <v>130</v>
      </c>
      <c r="AD3050" s="1089">
        <f t="shared" si="1234"/>
        <v>90</v>
      </c>
      <c r="AE3050" s="1071">
        <f t="shared" si="1229"/>
        <v>0</v>
      </c>
      <c r="AF3050" s="1071">
        <f t="shared" si="1230"/>
        <v>0</v>
      </c>
      <c r="AG3050" s="1071">
        <f t="shared" si="1230"/>
        <v>0.59999999999999787</v>
      </c>
      <c r="AH3050" s="1071">
        <f t="shared" si="1230"/>
        <v>0</v>
      </c>
      <c r="AI3050" s="1060">
        <f t="shared" si="1235"/>
        <v>53.999999999999808</v>
      </c>
      <c r="AJ3050" s="1102"/>
      <c r="AK3050" s="1063"/>
      <c r="AL3050" s="1103"/>
      <c r="AM3050" s="1063"/>
      <c r="AN3050" s="1085">
        <f t="shared" si="1231"/>
        <v>0</v>
      </c>
      <c r="AO3050" s="1061">
        <f t="shared" si="1232"/>
        <v>0</v>
      </c>
      <c r="AP3050" s="1061">
        <f t="shared" si="1232"/>
        <v>0</v>
      </c>
      <c r="AQ3050" s="1061">
        <f t="shared" si="1232"/>
        <v>0.2</v>
      </c>
      <c r="AR3050" s="1061">
        <f t="shared" si="1232"/>
        <v>0</v>
      </c>
      <c r="AS3050" s="1061">
        <f t="shared" si="1232"/>
        <v>18</v>
      </c>
      <c r="AT3050" s="850">
        <f t="shared" si="1238"/>
        <v>8</v>
      </c>
      <c r="AU3050" s="1521" t="str">
        <f>B3111</f>
        <v xml:space="preserve">  + Ăn thêm</v>
      </c>
      <c r="AV3050" s="1522"/>
      <c r="AW3050" s="1522"/>
      <c r="AX3050" s="1522"/>
      <c r="AY3050" s="1522"/>
      <c r="AZ3050" s="892">
        <f>J3111</f>
        <v>0</v>
      </c>
    </row>
    <row r="3051" spans="1:52" ht="13.5" customHeight="1">
      <c r="A3051" s="838">
        <f t="shared" si="1236"/>
        <v>12</v>
      </c>
      <c r="B3051" s="1039" t="s">
        <v>46</v>
      </c>
      <c r="C3051" s="817" t="s">
        <v>66</v>
      </c>
      <c r="D3051" s="839">
        <v>35</v>
      </c>
      <c r="E3051" s="921">
        <v>35</v>
      </c>
      <c r="F3051" s="1061"/>
      <c r="G3051" s="1086"/>
      <c r="H3051" s="1063">
        <v>0.1</v>
      </c>
      <c r="I3051" s="1077"/>
      <c r="J3051" s="1060">
        <f t="shared" si="1227"/>
        <v>3.5</v>
      </c>
      <c r="K3051" s="1092"/>
      <c r="L3051" s="1061"/>
      <c r="M3051" s="1110">
        <v>0.2</v>
      </c>
      <c r="N3051" s="1063"/>
      <c r="O3051" s="1060">
        <f t="shared" ref="O3051:O3099" si="1242">SUM(K3051:N3051)*$E3051</f>
        <v>7</v>
      </c>
      <c r="P3051" s="1093"/>
      <c r="Q3051" s="1061"/>
      <c r="R3051" s="1100">
        <v>0.2</v>
      </c>
      <c r="S3051" s="1063"/>
      <c r="T3051" s="1079">
        <f t="shared" si="1228"/>
        <v>7</v>
      </c>
      <c r="U3051" s="1061">
        <f t="shared" si="1241"/>
        <v>0</v>
      </c>
      <c r="V3051" s="1061">
        <f t="shared" si="1240"/>
        <v>0</v>
      </c>
      <c r="W3051" s="1063">
        <f t="shared" si="1233"/>
        <v>0.5</v>
      </c>
      <c r="X3051" s="1063">
        <f t="shared" si="1233"/>
        <v>0</v>
      </c>
      <c r="Y3051" s="1060">
        <f>SUM(J3051,O3051,T3051)</f>
        <v>17.5</v>
      </c>
      <c r="Z3051" s="1080">
        <f t="shared" si="1237"/>
        <v>12</v>
      </c>
      <c r="AA3051" s="1101" t="str">
        <f t="shared" si="1234"/>
        <v>Kẹo đắng</v>
      </c>
      <c r="AB3051" s="1082" t="str">
        <f t="shared" si="1234"/>
        <v>kg</v>
      </c>
      <c r="AC3051" s="1083">
        <f t="shared" si="1234"/>
        <v>35</v>
      </c>
      <c r="AD3051" s="1089">
        <f t="shared" si="1234"/>
        <v>35</v>
      </c>
      <c r="AE3051" s="1071">
        <f t="shared" si="1229"/>
        <v>0</v>
      </c>
      <c r="AF3051" s="1071">
        <f t="shared" si="1230"/>
        <v>0</v>
      </c>
      <c r="AG3051" s="1071">
        <f t="shared" si="1230"/>
        <v>1.7999999999999998</v>
      </c>
      <c r="AH3051" s="1071">
        <f t="shared" si="1230"/>
        <v>0</v>
      </c>
      <c r="AI3051" s="1060">
        <f t="shared" si="1235"/>
        <v>62.999999999999993</v>
      </c>
      <c r="AJ3051" s="1102"/>
      <c r="AK3051" s="1063"/>
      <c r="AL3051" s="1103"/>
      <c r="AM3051" s="1063"/>
      <c r="AN3051" s="1085">
        <f t="shared" si="1231"/>
        <v>0</v>
      </c>
      <c r="AO3051" s="1061">
        <f t="shared" si="1232"/>
        <v>0</v>
      </c>
      <c r="AP3051" s="1061">
        <f t="shared" si="1232"/>
        <v>0</v>
      </c>
      <c r="AQ3051" s="1061">
        <f t="shared" si="1232"/>
        <v>0.5</v>
      </c>
      <c r="AR3051" s="1061">
        <f t="shared" si="1232"/>
        <v>0</v>
      </c>
      <c r="AS3051" s="1061">
        <f t="shared" si="1232"/>
        <v>17.5</v>
      </c>
      <c r="AT3051" s="850">
        <f t="shared" si="1238"/>
        <v>0</v>
      </c>
      <c r="AU3051" s="1521" t="str">
        <f>B3112</f>
        <v xml:space="preserve"> + ăn thêm </v>
      </c>
      <c r="AV3051" s="1522"/>
      <c r="AW3051" s="1522"/>
      <c r="AX3051" s="1522"/>
      <c r="AY3051" s="1522"/>
      <c r="AZ3051" s="870">
        <f>J3112</f>
        <v>0</v>
      </c>
    </row>
    <row r="3052" spans="1:52" ht="13.5" customHeight="1">
      <c r="A3052" s="838">
        <f t="shared" si="1236"/>
        <v>13</v>
      </c>
      <c r="B3052" s="1039" t="s">
        <v>47</v>
      </c>
      <c r="C3052" s="817" t="s">
        <v>66</v>
      </c>
      <c r="D3052" s="839">
        <v>17</v>
      </c>
      <c r="E3052" s="921">
        <v>17</v>
      </c>
      <c r="F3052" s="1061"/>
      <c r="G3052" s="1086"/>
      <c r="H3052" s="1063"/>
      <c r="I3052" s="1077"/>
      <c r="J3052" s="1060">
        <f t="shared" si="1227"/>
        <v>0</v>
      </c>
      <c r="K3052" s="1092"/>
      <c r="L3052" s="1061"/>
      <c r="M3052" s="1110"/>
      <c r="N3052" s="1063"/>
      <c r="O3052" s="1060">
        <f t="shared" si="1242"/>
        <v>0</v>
      </c>
      <c r="P3052" s="1093"/>
      <c r="Q3052" s="1061"/>
      <c r="R3052" s="1100"/>
      <c r="S3052" s="1063"/>
      <c r="T3052" s="1079">
        <f t="shared" si="1228"/>
        <v>0</v>
      </c>
      <c r="U3052" s="1061">
        <f t="shared" si="1241"/>
        <v>0</v>
      </c>
      <c r="V3052" s="1061">
        <f t="shared" si="1240"/>
        <v>0</v>
      </c>
      <c r="W3052" s="1063">
        <f t="shared" si="1233"/>
        <v>0</v>
      </c>
      <c r="X3052" s="1063">
        <f t="shared" si="1233"/>
        <v>0</v>
      </c>
      <c r="Y3052" s="1060">
        <f t="shared" si="1233"/>
        <v>0</v>
      </c>
      <c r="Z3052" s="1080">
        <f t="shared" si="1237"/>
        <v>13</v>
      </c>
      <c r="AA3052" s="1101" t="str">
        <f t="shared" si="1234"/>
        <v>Đường trắng</v>
      </c>
      <c r="AB3052" s="1082" t="str">
        <f t="shared" si="1234"/>
        <v>kg</v>
      </c>
      <c r="AC3052" s="1083">
        <f t="shared" si="1234"/>
        <v>17</v>
      </c>
      <c r="AD3052" s="1089">
        <f t="shared" si="1234"/>
        <v>17</v>
      </c>
      <c r="AE3052" s="1071">
        <f t="shared" si="1229"/>
        <v>0</v>
      </c>
      <c r="AF3052" s="1071">
        <f t="shared" si="1230"/>
        <v>0</v>
      </c>
      <c r="AG3052" s="1071">
        <f t="shared" si="1230"/>
        <v>0</v>
      </c>
      <c r="AH3052" s="1071">
        <f t="shared" si="1230"/>
        <v>0</v>
      </c>
      <c r="AI3052" s="1060">
        <f t="shared" si="1235"/>
        <v>0</v>
      </c>
      <c r="AJ3052" s="1102"/>
      <c r="AK3052" s="1063"/>
      <c r="AL3052" s="1103"/>
      <c r="AM3052" s="1063"/>
      <c r="AN3052" s="1085">
        <f t="shared" si="1231"/>
        <v>0</v>
      </c>
      <c r="AO3052" s="1061">
        <f t="shared" si="1232"/>
        <v>0</v>
      </c>
      <c r="AP3052" s="1061">
        <f t="shared" si="1232"/>
        <v>0</v>
      </c>
      <c r="AQ3052" s="1061">
        <f t="shared" si="1232"/>
        <v>0</v>
      </c>
      <c r="AR3052" s="1061">
        <f t="shared" si="1232"/>
        <v>0</v>
      </c>
      <c r="AS3052" s="1061">
        <f t="shared" si="1232"/>
        <v>0</v>
      </c>
      <c r="AT3052" s="850">
        <f t="shared" si="1238"/>
        <v>0</v>
      </c>
      <c r="AU3052" s="893" t="s">
        <v>834</v>
      </c>
      <c r="AV3052" s="894"/>
      <c r="AW3052" s="894"/>
      <c r="AX3052" s="894"/>
      <c r="AY3052" s="894"/>
      <c r="AZ3052" s="870">
        <f>SUM(AZ3042:AZ3051)</f>
        <v>14674</v>
      </c>
    </row>
    <row r="3053" spans="1:52" ht="13.5" customHeight="1">
      <c r="A3053" s="838">
        <f t="shared" si="1236"/>
        <v>14</v>
      </c>
      <c r="B3053" s="1039" t="s">
        <v>48</v>
      </c>
      <c r="C3053" s="817" t="s">
        <v>389</v>
      </c>
      <c r="D3053" s="839">
        <v>23</v>
      </c>
      <c r="E3053" s="921">
        <v>23</v>
      </c>
      <c r="F3053" s="1061"/>
      <c r="G3053" s="1086"/>
      <c r="H3053" s="1063">
        <v>0.3</v>
      </c>
      <c r="I3053" s="1077"/>
      <c r="J3053" s="1060">
        <f t="shared" si="1227"/>
        <v>6.8999999999999995</v>
      </c>
      <c r="K3053" s="1061"/>
      <c r="L3053" s="1061"/>
      <c r="M3053" s="1063">
        <v>0.6</v>
      </c>
      <c r="N3053" s="1063"/>
      <c r="O3053" s="1060">
        <f t="shared" si="1242"/>
        <v>13.799999999999999</v>
      </c>
      <c r="P3053" s="1093"/>
      <c r="Q3053" s="1061"/>
      <c r="R3053" s="1100">
        <v>0.6</v>
      </c>
      <c r="S3053" s="1063"/>
      <c r="T3053" s="1079">
        <f t="shared" si="1228"/>
        <v>13.799999999999999</v>
      </c>
      <c r="U3053" s="1061">
        <f t="shared" si="1241"/>
        <v>0</v>
      </c>
      <c r="V3053" s="1061">
        <f t="shared" si="1240"/>
        <v>0</v>
      </c>
      <c r="W3053" s="1063">
        <f t="shared" si="1233"/>
        <v>1.5</v>
      </c>
      <c r="X3053" s="1063">
        <f t="shared" si="1233"/>
        <v>0</v>
      </c>
      <c r="Y3053" s="1060">
        <f t="shared" si="1233"/>
        <v>34.5</v>
      </c>
      <c r="Z3053" s="1080">
        <f t="shared" si="1237"/>
        <v>14</v>
      </c>
      <c r="AA3053" s="1101" t="str">
        <f t="shared" si="1234"/>
        <v>Mật mía</v>
      </c>
      <c r="AB3053" s="1082" t="str">
        <f t="shared" si="1234"/>
        <v>lít</v>
      </c>
      <c r="AC3053" s="1083">
        <f t="shared" si="1234"/>
        <v>23</v>
      </c>
      <c r="AD3053" s="1089">
        <f t="shared" si="1234"/>
        <v>23</v>
      </c>
      <c r="AE3053" s="1071">
        <f t="shared" si="1229"/>
        <v>0</v>
      </c>
      <c r="AF3053" s="1071">
        <f t="shared" si="1230"/>
        <v>0</v>
      </c>
      <c r="AG3053" s="1071">
        <f t="shared" si="1230"/>
        <v>5</v>
      </c>
      <c r="AH3053" s="1071">
        <f t="shared" si="1230"/>
        <v>0</v>
      </c>
      <c r="AI3053" s="1060">
        <f t="shared" si="1235"/>
        <v>115</v>
      </c>
      <c r="AJ3053" s="1102"/>
      <c r="AK3053" s="1063"/>
      <c r="AL3053" s="1103"/>
      <c r="AM3053" s="1063"/>
      <c r="AN3053" s="1085">
        <f t="shared" si="1231"/>
        <v>0</v>
      </c>
      <c r="AO3053" s="1061">
        <f t="shared" si="1232"/>
        <v>0</v>
      </c>
      <c r="AP3053" s="1061">
        <f t="shared" si="1232"/>
        <v>0</v>
      </c>
      <c r="AQ3053" s="1061">
        <f t="shared" si="1232"/>
        <v>1.5</v>
      </c>
      <c r="AR3053" s="1061">
        <f t="shared" si="1232"/>
        <v>0</v>
      </c>
      <c r="AS3053" s="1061">
        <f t="shared" si="1232"/>
        <v>34.5</v>
      </c>
      <c r="AT3053" s="850">
        <f t="shared" si="1238"/>
        <v>0</v>
      </c>
      <c r="AU3053" s="1255" t="s">
        <v>835</v>
      </c>
      <c r="AV3053" s="1256"/>
      <c r="AW3053" s="1256"/>
      <c r="AX3053" s="1256"/>
      <c r="AY3053" s="1256"/>
      <c r="AZ3053" s="870">
        <f>Q3111</f>
        <v>2266.1999999999971</v>
      </c>
    </row>
    <row r="3054" spans="1:52" ht="13.5" customHeight="1">
      <c r="A3054" s="838">
        <f t="shared" si="1236"/>
        <v>15</v>
      </c>
      <c r="B3054" s="1039" t="s">
        <v>514</v>
      </c>
      <c r="C3054" s="817" t="s">
        <v>66</v>
      </c>
      <c r="D3054" s="839">
        <v>80</v>
      </c>
      <c r="E3054" s="921">
        <v>80</v>
      </c>
      <c r="F3054" s="1061"/>
      <c r="G3054" s="1086"/>
      <c r="H3054" s="1063">
        <v>0.2</v>
      </c>
      <c r="I3054" s="1077"/>
      <c r="J3054" s="1060">
        <f t="shared" si="1227"/>
        <v>16</v>
      </c>
      <c r="K3054" s="1061"/>
      <c r="L3054" s="1061"/>
      <c r="M3054" s="1063">
        <v>0.2</v>
      </c>
      <c r="N3054" s="1063"/>
      <c r="O3054" s="1060">
        <f t="shared" si="1242"/>
        <v>16</v>
      </c>
      <c r="P3054" s="1093"/>
      <c r="Q3054" s="1061"/>
      <c r="R3054" s="1100">
        <v>0.2</v>
      </c>
      <c r="S3054" s="1063"/>
      <c r="T3054" s="1079">
        <f t="shared" si="1228"/>
        <v>16</v>
      </c>
      <c r="U3054" s="1061">
        <f t="shared" si="1241"/>
        <v>0</v>
      </c>
      <c r="V3054" s="1061">
        <f t="shared" si="1240"/>
        <v>0</v>
      </c>
      <c r="W3054" s="1063">
        <f t="shared" si="1233"/>
        <v>0.60000000000000009</v>
      </c>
      <c r="X3054" s="1063">
        <f t="shared" si="1233"/>
        <v>0</v>
      </c>
      <c r="Y3054" s="1060">
        <f t="shared" si="1233"/>
        <v>48</v>
      </c>
      <c r="Z3054" s="1080">
        <f t="shared" si="1237"/>
        <v>15</v>
      </c>
      <c r="AA3054" s="1101" t="str">
        <f t="shared" si="1234"/>
        <v>Ót bột</v>
      </c>
      <c r="AB3054" s="1082" t="str">
        <f t="shared" si="1234"/>
        <v>kg</v>
      </c>
      <c r="AC3054" s="1083">
        <f t="shared" si="1234"/>
        <v>80</v>
      </c>
      <c r="AD3054" s="1089">
        <f t="shared" si="1234"/>
        <v>80</v>
      </c>
      <c r="AE3054" s="1071">
        <f t="shared" si="1229"/>
        <v>0</v>
      </c>
      <c r="AF3054" s="1071">
        <f t="shared" si="1230"/>
        <v>0</v>
      </c>
      <c r="AG3054" s="1071">
        <f t="shared" si="1230"/>
        <v>5.5000000000000053</v>
      </c>
      <c r="AH3054" s="1071">
        <f t="shared" si="1230"/>
        <v>0</v>
      </c>
      <c r="AI3054" s="1060">
        <f t="shared" si="1235"/>
        <v>440.00000000000045</v>
      </c>
      <c r="AJ3054" s="1102"/>
      <c r="AK3054" s="1063"/>
      <c r="AL3054" s="1103"/>
      <c r="AM3054" s="1063"/>
      <c r="AN3054" s="1085">
        <f t="shared" si="1231"/>
        <v>0</v>
      </c>
      <c r="AO3054" s="1061">
        <f t="shared" si="1232"/>
        <v>0</v>
      </c>
      <c r="AP3054" s="1061">
        <f t="shared" si="1232"/>
        <v>0</v>
      </c>
      <c r="AQ3054" s="1061">
        <f t="shared" si="1232"/>
        <v>0.60000000000000009</v>
      </c>
      <c r="AR3054" s="1061">
        <f t="shared" si="1232"/>
        <v>0</v>
      </c>
      <c r="AS3054" s="1061">
        <f t="shared" si="1232"/>
        <v>48</v>
      </c>
      <c r="AT3054" s="850">
        <f t="shared" si="1238"/>
        <v>0</v>
      </c>
      <c r="AU3054" s="1255" t="s">
        <v>836</v>
      </c>
      <c r="AV3054" s="1256"/>
      <c r="AW3054" s="1256"/>
      <c r="AX3054" s="1256"/>
      <c r="AY3054" s="1256"/>
      <c r="AZ3054" s="870"/>
    </row>
    <row r="3055" spans="1:52" ht="13.5" customHeight="1">
      <c r="A3055" s="838">
        <f t="shared" si="1236"/>
        <v>16</v>
      </c>
      <c r="B3055" s="1039" t="s">
        <v>49</v>
      </c>
      <c r="C3055" s="817" t="s">
        <v>66</v>
      </c>
      <c r="D3055" s="839">
        <v>40</v>
      </c>
      <c r="E3055" s="921">
        <v>40</v>
      </c>
      <c r="F3055" s="1061"/>
      <c r="G3055" s="1086"/>
      <c r="H3055" s="1063">
        <v>0.2</v>
      </c>
      <c r="I3055" s="1077"/>
      <c r="J3055" s="1060">
        <f t="shared" si="1227"/>
        <v>8</v>
      </c>
      <c r="K3055" s="1061"/>
      <c r="L3055" s="1061"/>
      <c r="M3055" s="1063">
        <v>0.2</v>
      </c>
      <c r="N3055" s="1063"/>
      <c r="O3055" s="1060">
        <f t="shared" si="1242"/>
        <v>8</v>
      </c>
      <c r="P3055" s="1093"/>
      <c r="Q3055" s="1061"/>
      <c r="R3055" s="1100">
        <v>0.2</v>
      </c>
      <c r="S3055" s="1063"/>
      <c r="T3055" s="1079">
        <f t="shared" si="1228"/>
        <v>8</v>
      </c>
      <c r="U3055" s="1061">
        <f t="shared" si="1241"/>
        <v>0</v>
      </c>
      <c r="V3055" s="1061">
        <f t="shared" si="1240"/>
        <v>0</v>
      </c>
      <c r="W3055" s="1063">
        <f t="shared" si="1233"/>
        <v>0.60000000000000009</v>
      </c>
      <c r="X3055" s="1063">
        <f t="shared" si="1233"/>
        <v>0</v>
      </c>
      <c r="Y3055" s="1111">
        <f t="shared" si="1233"/>
        <v>24</v>
      </c>
      <c r="Z3055" s="1080">
        <f t="shared" si="1237"/>
        <v>16</v>
      </c>
      <c r="AA3055" s="1101" t="str">
        <f t="shared" si="1234"/>
        <v>Bột nghệ</v>
      </c>
      <c r="AB3055" s="1082" t="str">
        <f t="shared" si="1234"/>
        <v>kg</v>
      </c>
      <c r="AC3055" s="1083">
        <f t="shared" si="1234"/>
        <v>40</v>
      </c>
      <c r="AD3055" s="1089">
        <f t="shared" si="1234"/>
        <v>40</v>
      </c>
      <c r="AE3055" s="1071">
        <f t="shared" si="1229"/>
        <v>0</v>
      </c>
      <c r="AF3055" s="1071">
        <f t="shared" si="1230"/>
        <v>0</v>
      </c>
      <c r="AG3055" s="1071">
        <f t="shared" si="1230"/>
        <v>2.4999999999999845</v>
      </c>
      <c r="AH3055" s="1071">
        <f t="shared" si="1230"/>
        <v>0</v>
      </c>
      <c r="AI3055" s="1060">
        <f t="shared" si="1235"/>
        <v>99.999999999999375</v>
      </c>
      <c r="AJ3055" s="1102"/>
      <c r="AK3055" s="1063"/>
      <c r="AL3055" s="1103"/>
      <c r="AM3055" s="1063"/>
      <c r="AN3055" s="1085">
        <f t="shared" si="1231"/>
        <v>0</v>
      </c>
      <c r="AO3055" s="1061">
        <f t="shared" si="1232"/>
        <v>0</v>
      </c>
      <c r="AP3055" s="1061">
        <f t="shared" si="1232"/>
        <v>0</v>
      </c>
      <c r="AQ3055" s="1061">
        <f t="shared" si="1232"/>
        <v>0.60000000000000009</v>
      </c>
      <c r="AR3055" s="1061">
        <f t="shared" si="1232"/>
        <v>0</v>
      </c>
      <c r="AS3055" s="1061">
        <f t="shared" si="1232"/>
        <v>24</v>
      </c>
      <c r="AT3055" s="850">
        <f t="shared" si="1238"/>
        <v>0</v>
      </c>
      <c r="AU3055" s="1255" t="s">
        <v>799</v>
      </c>
      <c r="AV3055" s="1256"/>
      <c r="AW3055" s="1256"/>
      <c r="AX3055" s="1256"/>
      <c r="AY3055" s="1256"/>
      <c r="AZ3055" s="870"/>
    </row>
    <row r="3056" spans="1:52" ht="13.5" customHeight="1">
      <c r="A3056" s="838">
        <f t="shared" si="1236"/>
        <v>17</v>
      </c>
      <c r="B3056" s="920" t="s">
        <v>373</v>
      </c>
      <c r="C3056" s="817" t="s">
        <v>66</v>
      </c>
      <c r="D3056" s="839">
        <v>43</v>
      </c>
      <c r="E3056" s="921">
        <v>43</v>
      </c>
      <c r="F3056" s="1061"/>
      <c r="G3056" s="1086"/>
      <c r="H3056" s="1063">
        <v>0.5</v>
      </c>
      <c r="I3056" s="1077"/>
      <c r="J3056" s="1060">
        <f t="shared" si="1227"/>
        <v>21.5</v>
      </c>
      <c r="K3056" s="1061"/>
      <c r="L3056" s="1061"/>
      <c r="M3056" s="1063">
        <v>1</v>
      </c>
      <c r="N3056" s="1063"/>
      <c r="O3056" s="1060">
        <f t="shared" si="1242"/>
        <v>43</v>
      </c>
      <c r="P3056" s="1093"/>
      <c r="Q3056" s="1061"/>
      <c r="R3056" s="1100">
        <v>1</v>
      </c>
      <c r="S3056" s="1063"/>
      <c r="T3056" s="1079">
        <f t="shared" si="1228"/>
        <v>43</v>
      </c>
      <c r="U3056" s="1061">
        <f t="shared" si="1241"/>
        <v>0</v>
      </c>
      <c r="V3056" s="1061">
        <f t="shared" si="1240"/>
        <v>0</v>
      </c>
      <c r="W3056" s="1063">
        <f t="shared" si="1233"/>
        <v>2.5</v>
      </c>
      <c r="X3056" s="1063">
        <f t="shared" si="1233"/>
        <v>0</v>
      </c>
      <c r="Y3056" s="1060">
        <f t="shared" si="1233"/>
        <v>107.5</v>
      </c>
      <c r="Z3056" s="1080">
        <f t="shared" si="1237"/>
        <v>17</v>
      </c>
      <c r="AA3056" s="1081" t="str">
        <f t="shared" si="1234"/>
        <v>Vừng lạc</v>
      </c>
      <c r="AB3056" s="1082" t="str">
        <f t="shared" si="1234"/>
        <v>kg</v>
      </c>
      <c r="AC3056" s="1083">
        <f t="shared" si="1234"/>
        <v>43</v>
      </c>
      <c r="AD3056" s="1089">
        <f t="shared" si="1234"/>
        <v>43</v>
      </c>
      <c r="AE3056" s="1071">
        <f t="shared" si="1229"/>
        <v>0</v>
      </c>
      <c r="AF3056" s="1071">
        <f>AF2974+AK2974-AP2974</f>
        <v>0</v>
      </c>
      <c r="AG3056" s="1071">
        <f>AG2974+AL2974-AQ2974</f>
        <v>8.3000000000000007</v>
      </c>
      <c r="AH3056" s="1071">
        <f>AH2974+AM2974-AR2974</f>
        <v>0</v>
      </c>
      <c r="AI3056" s="1060">
        <f t="shared" si="1235"/>
        <v>356.90000000000003</v>
      </c>
      <c r="AJ3056" s="1102">
        <f>U3056</f>
        <v>0</v>
      </c>
      <c r="AK3056" s="1102">
        <f>V3056</f>
        <v>0</v>
      </c>
      <c r="AL3056" s="1112"/>
      <c r="AM3056" s="1102">
        <f>X3056</f>
        <v>0</v>
      </c>
      <c r="AN3056" s="1085">
        <f t="shared" si="1231"/>
        <v>0</v>
      </c>
      <c r="AO3056" s="1061">
        <f t="shared" si="1232"/>
        <v>0</v>
      </c>
      <c r="AP3056" s="1061">
        <f t="shared" si="1232"/>
        <v>0</v>
      </c>
      <c r="AQ3056" s="1061">
        <f t="shared" si="1232"/>
        <v>2.5</v>
      </c>
      <c r="AR3056" s="1061">
        <f t="shared" si="1232"/>
        <v>0</v>
      </c>
      <c r="AS3056" s="1061">
        <f t="shared" si="1232"/>
        <v>107.5</v>
      </c>
      <c r="AT3056" s="850">
        <f t="shared" si="1238"/>
        <v>0</v>
      </c>
      <c r="AU3056" s="1255" t="s">
        <v>800</v>
      </c>
      <c r="AV3056" s="1256"/>
      <c r="AW3056" s="1256"/>
      <c r="AX3056" s="1256"/>
      <c r="AY3056" s="1256"/>
      <c r="AZ3056" s="870"/>
    </row>
    <row r="3057" spans="1:52" ht="13.5" customHeight="1">
      <c r="A3057" s="838">
        <f t="shared" si="1236"/>
        <v>18</v>
      </c>
      <c r="B3057" s="931" t="s">
        <v>853</v>
      </c>
      <c r="C3057" s="817" t="s">
        <v>66</v>
      </c>
      <c r="D3057" s="839">
        <v>30</v>
      </c>
      <c r="E3057" s="921">
        <v>6</v>
      </c>
      <c r="F3057" s="1061"/>
      <c r="G3057" s="1086"/>
      <c r="H3057" s="1063">
        <v>0.5</v>
      </c>
      <c r="I3057" s="1077"/>
      <c r="J3057" s="1060">
        <f t="shared" si="1227"/>
        <v>3</v>
      </c>
      <c r="K3057" s="1061"/>
      <c r="L3057" s="1061"/>
      <c r="M3057" s="1063">
        <v>0.5</v>
      </c>
      <c r="N3057" s="1063"/>
      <c r="O3057" s="1060">
        <f t="shared" si="1242"/>
        <v>3</v>
      </c>
      <c r="P3057" s="1093"/>
      <c r="Q3057" s="1061"/>
      <c r="R3057" s="1100">
        <v>0.5</v>
      </c>
      <c r="S3057" s="1063"/>
      <c r="T3057" s="1079">
        <f t="shared" si="1228"/>
        <v>3</v>
      </c>
      <c r="U3057" s="1061"/>
      <c r="V3057" s="1061">
        <f t="shared" si="1240"/>
        <v>0</v>
      </c>
      <c r="W3057" s="1063">
        <f t="shared" si="1240"/>
        <v>1.5</v>
      </c>
      <c r="X3057" s="1063">
        <f t="shared" si="1240"/>
        <v>0</v>
      </c>
      <c r="Y3057" s="1060">
        <f t="shared" si="1240"/>
        <v>9</v>
      </c>
      <c r="Z3057" s="1080">
        <f t="shared" si="1237"/>
        <v>18</v>
      </c>
      <c r="AA3057" s="1081" t="str">
        <f t="shared" si="1234"/>
        <v>Tăm bao tay</v>
      </c>
      <c r="AB3057" s="1082" t="str">
        <f t="shared" si="1234"/>
        <v>kg</v>
      </c>
      <c r="AC3057" s="1083">
        <f t="shared" si="1234"/>
        <v>30</v>
      </c>
      <c r="AD3057" s="1089">
        <f t="shared" si="1234"/>
        <v>6</v>
      </c>
      <c r="AE3057" s="1071">
        <f t="shared" ref="AE3057:AH3072" si="1243">AE2975+AJ2975-AO2975</f>
        <v>0</v>
      </c>
      <c r="AF3057" s="1071">
        <f t="shared" si="1243"/>
        <v>0</v>
      </c>
      <c r="AG3057" s="1071">
        <f t="shared" si="1243"/>
        <v>4</v>
      </c>
      <c r="AH3057" s="1071">
        <f t="shared" si="1243"/>
        <v>0</v>
      </c>
      <c r="AI3057" s="1060">
        <f t="shared" si="1235"/>
        <v>24</v>
      </c>
      <c r="AJ3057" s="1102">
        <f t="shared" ref="AJ3057:AL3099" si="1244">U3057</f>
        <v>0</v>
      </c>
      <c r="AK3057" s="1102">
        <f t="shared" si="1244"/>
        <v>0</v>
      </c>
      <c r="AL3057" s="1112"/>
      <c r="AM3057" s="1102">
        <f t="shared" ref="AM3057:AM3099" si="1245">X3057</f>
        <v>0</v>
      </c>
      <c r="AN3057" s="1085">
        <f t="shared" ref="AN3057:AN3099" si="1246">SUM(AJ3057:AM3057)*$E3057</f>
        <v>0</v>
      </c>
      <c r="AO3057" s="1061">
        <f t="shared" si="1232"/>
        <v>0</v>
      </c>
      <c r="AP3057" s="1061">
        <f t="shared" si="1232"/>
        <v>0</v>
      </c>
      <c r="AQ3057" s="1061">
        <f t="shared" si="1232"/>
        <v>1.5</v>
      </c>
      <c r="AR3057" s="1061">
        <f t="shared" si="1232"/>
        <v>0</v>
      </c>
      <c r="AS3057" s="1061">
        <f t="shared" si="1232"/>
        <v>9</v>
      </c>
      <c r="AT3057" s="850">
        <f t="shared" si="1238"/>
        <v>36</v>
      </c>
      <c r="AU3057" s="1255" t="s">
        <v>801</v>
      </c>
      <c r="AV3057" s="1256"/>
      <c r="AW3057" s="1256"/>
      <c r="AX3057" s="1256"/>
      <c r="AY3057" s="1256"/>
      <c r="AZ3057" s="870"/>
    </row>
    <row r="3058" spans="1:52" ht="13.5" customHeight="1">
      <c r="A3058" s="838">
        <f t="shared" si="1236"/>
        <v>19</v>
      </c>
      <c r="B3058" s="931" t="s">
        <v>176</v>
      </c>
      <c r="C3058" s="896" t="s">
        <v>389</v>
      </c>
      <c r="D3058" s="897">
        <v>9</v>
      </c>
      <c r="E3058" s="1114">
        <v>9</v>
      </c>
      <c r="F3058" s="1061"/>
      <c r="G3058" s="1090"/>
      <c r="H3058" s="1063">
        <v>0.5</v>
      </c>
      <c r="I3058" s="1077"/>
      <c r="J3058" s="1060">
        <f t="shared" si="1227"/>
        <v>4.5</v>
      </c>
      <c r="K3058" s="1061" t="s">
        <v>887</v>
      </c>
      <c r="L3058" s="1061"/>
      <c r="M3058" s="1063">
        <v>0.8</v>
      </c>
      <c r="N3058" s="1063"/>
      <c r="O3058" s="1060">
        <f t="shared" si="1242"/>
        <v>7.2</v>
      </c>
      <c r="P3058" s="1093"/>
      <c r="Q3058" s="1065"/>
      <c r="R3058" s="1100">
        <v>0.7</v>
      </c>
      <c r="S3058" s="1063"/>
      <c r="T3058" s="1079">
        <f t="shared" si="1228"/>
        <v>6.3</v>
      </c>
      <c r="U3058" s="1061">
        <f>SUM(F3058,K3058,P3058)</f>
        <v>0</v>
      </c>
      <c r="V3058" s="1061">
        <f t="shared" si="1240"/>
        <v>0</v>
      </c>
      <c r="W3058" s="1063">
        <f t="shared" si="1240"/>
        <v>2</v>
      </c>
      <c r="X3058" s="1063">
        <f t="shared" si="1240"/>
        <v>0</v>
      </c>
      <c r="Y3058" s="1060">
        <f t="shared" si="1240"/>
        <v>18</v>
      </c>
      <c r="Z3058" s="1080">
        <f t="shared" si="1237"/>
        <v>19</v>
      </c>
      <c r="AA3058" s="1081" t="str">
        <f t="shared" si="1234"/>
        <v>Dấm chua</v>
      </c>
      <c r="AB3058" s="1082" t="str">
        <f t="shared" si="1234"/>
        <v>lít</v>
      </c>
      <c r="AC3058" s="1083">
        <f t="shared" si="1234"/>
        <v>9</v>
      </c>
      <c r="AD3058" s="1089">
        <f t="shared" si="1234"/>
        <v>9</v>
      </c>
      <c r="AE3058" s="1071">
        <f t="shared" si="1243"/>
        <v>0</v>
      </c>
      <c r="AF3058" s="1071">
        <f t="shared" si="1243"/>
        <v>0</v>
      </c>
      <c r="AG3058" s="1071">
        <f t="shared" si="1243"/>
        <v>14</v>
      </c>
      <c r="AH3058" s="1071">
        <f t="shared" si="1243"/>
        <v>0</v>
      </c>
      <c r="AI3058" s="1060">
        <f t="shared" si="1235"/>
        <v>126</v>
      </c>
      <c r="AJ3058" s="1102">
        <f t="shared" si="1244"/>
        <v>0</v>
      </c>
      <c r="AK3058" s="1102">
        <f t="shared" si="1244"/>
        <v>0</v>
      </c>
      <c r="AL3058" s="1112"/>
      <c r="AM3058" s="1102">
        <f t="shared" si="1245"/>
        <v>0</v>
      </c>
      <c r="AN3058" s="1085">
        <f t="shared" si="1246"/>
        <v>0</v>
      </c>
      <c r="AO3058" s="1061">
        <f t="shared" si="1232"/>
        <v>0</v>
      </c>
      <c r="AP3058" s="1061">
        <f t="shared" si="1232"/>
        <v>0</v>
      </c>
      <c r="AQ3058" s="1061">
        <f t="shared" si="1232"/>
        <v>2</v>
      </c>
      <c r="AR3058" s="1061">
        <f t="shared" si="1232"/>
        <v>0</v>
      </c>
      <c r="AS3058" s="1061">
        <f t="shared" si="1232"/>
        <v>18</v>
      </c>
      <c r="AT3058" s="850">
        <f t="shared" si="1238"/>
        <v>0</v>
      </c>
      <c r="AU3058" s="893" t="s">
        <v>802</v>
      </c>
      <c r="AV3058" s="894"/>
      <c r="AW3058" s="894"/>
      <c r="AX3058" s="894"/>
      <c r="AY3058" s="894"/>
      <c r="AZ3058" s="870">
        <f>AZ3052+SUM(AZ3053:AZ3057)</f>
        <v>16940.199999999997</v>
      </c>
    </row>
    <row r="3059" spans="1:52" ht="13.5" customHeight="1">
      <c r="A3059" s="838">
        <f t="shared" si="1236"/>
        <v>20</v>
      </c>
      <c r="B3059" s="911" t="s">
        <v>158</v>
      </c>
      <c r="C3059" s="902" t="s">
        <v>66</v>
      </c>
      <c r="D3059" s="903">
        <v>30</v>
      </c>
      <c r="E3059" s="1116">
        <v>30</v>
      </c>
      <c r="F3059" s="1061"/>
      <c r="G3059" s="1090"/>
      <c r="H3059" s="1063">
        <v>0.5</v>
      </c>
      <c r="I3059" s="1077"/>
      <c r="J3059" s="1060">
        <f t="shared" si="1227"/>
        <v>15</v>
      </c>
      <c r="K3059" s="1065"/>
      <c r="L3059" s="1071"/>
      <c r="M3059" s="1063">
        <v>0.5</v>
      </c>
      <c r="N3059" s="1063"/>
      <c r="O3059" s="1060">
        <f t="shared" si="1242"/>
        <v>15</v>
      </c>
      <c r="P3059" s="1088"/>
      <c r="Q3059" s="1071"/>
      <c r="R3059" s="1110">
        <v>0.5</v>
      </c>
      <c r="S3059" s="1063"/>
      <c r="T3059" s="1079">
        <f t="shared" si="1228"/>
        <v>15</v>
      </c>
      <c r="U3059" s="1061">
        <f>SUM(F3059,K3059,P3059)</f>
        <v>0</v>
      </c>
      <c r="V3059" s="1071">
        <f t="shared" si="1240"/>
        <v>0</v>
      </c>
      <c r="W3059" s="1063">
        <f t="shared" si="1240"/>
        <v>1.5</v>
      </c>
      <c r="X3059" s="1063">
        <f t="shared" si="1240"/>
        <v>0</v>
      </c>
      <c r="Y3059" s="1060">
        <f t="shared" si="1240"/>
        <v>45</v>
      </c>
      <c r="Z3059" s="1080">
        <f t="shared" si="1237"/>
        <v>20</v>
      </c>
      <c r="AA3059" s="1081" t="str">
        <f t="shared" si="1234"/>
        <v>Chè vằng</v>
      </c>
      <c r="AB3059" s="1082" t="str">
        <f t="shared" si="1234"/>
        <v>kg</v>
      </c>
      <c r="AC3059" s="1083">
        <f t="shared" si="1234"/>
        <v>30</v>
      </c>
      <c r="AD3059" s="1089">
        <f t="shared" si="1234"/>
        <v>30</v>
      </c>
      <c r="AE3059" s="1071">
        <f t="shared" si="1243"/>
        <v>0</v>
      </c>
      <c r="AF3059" s="1071">
        <f t="shared" si="1243"/>
        <v>0</v>
      </c>
      <c r="AG3059" s="1071">
        <f t="shared" si="1243"/>
        <v>9</v>
      </c>
      <c r="AH3059" s="1071">
        <f t="shared" si="1243"/>
        <v>0</v>
      </c>
      <c r="AI3059" s="1060">
        <f t="shared" si="1235"/>
        <v>270</v>
      </c>
      <c r="AJ3059" s="1102">
        <f t="shared" si="1244"/>
        <v>0</v>
      </c>
      <c r="AK3059" s="1102">
        <f t="shared" si="1244"/>
        <v>0</v>
      </c>
      <c r="AL3059" s="1112"/>
      <c r="AM3059" s="1102">
        <f t="shared" si="1245"/>
        <v>0</v>
      </c>
      <c r="AN3059" s="1085">
        <f t="shared" si="1246"/>
        <v>0</v>
      </c>
      <c r="AO3059" s="1061">
        <f t="shared" si="1232"/>
        <v>0</v>
      </c>
      <c r="AP3059" s="1061">
        <f t="shared" si="1232"/>
        <v>0</v>
      </c>
      <c r="AQ3059" s="1061">
        <f t="shared" si="1232"/>
        <v>1.5</v>
      </c>
      <c r="AR3059" s="1061">
        <f t="shared" si="1232"/>
        <v>0</v>
      </c>
      <c r="AS3059" s="1061">
        <f t="shared" si="1232"/>
        <v>45</v>
      </c>
      <c r="AT3059" s="850">
        <f t="shared" si="1238"/>
        <v>0</v>
      </c>
      <c r="AU3059" s="1274" t="s">
        <v>803</v>
      </c>
      <c r="AV3059" s="1275"/>
      <c r="AW3059" s="1275"/>
      <c r="AX3059" s="1275"/>
      <c r="AY3059" s="1275"/>
      <c r="AZ3059" s="870"/>
    </row>
    <row r="3060" spans="1:52" ht="13.5" customHeight="1">
      <c r="A3060" s="838">
        <f t="shared" si="1236"/>
        <v>21</v>
      </c>
      <c r="B3060" s="911" t="s">
        <v>166</v>
      </c>
      <c r="C3060" s="844" t="s">
        <v>66</v>
      </c>
      <c r="D3060" s="907">
        <v>30</v>
      </c>
      <c r="E3060" s="1060">
        <v>30</v>
      </c>
      <c r="F3060" s="1065"/>
      <c r="G3060" s="1090"/>
      <c r="H3060" s="1063">
        <v>0.1</v>
      </c>
      <c r="I3060" s="1091"/>
      <c r="J3060" s="1060">
        <f t="shared" si="1227"/>
        <v>3</v>
      </c>
      <c r="K3060" s="1061"/>
      <c r="L3060" s="1065"/>
      <c r="M3060" s="1063">
        <v>0.2</v>
      </c>
      <c r="N3060" s="1063"/>
      <c r="O3060" s="1060">
        <f t="shared" si="1242"/>
        <v>6</v>
      </c>
      <c r="P3060" s="1056"/>
      <c r="Q3060" s="1065"/>
      <c r="R3060" s="1100">
        <v>0.2</v>
      </c>
      <c r="S3060" s="1063"/>
      <c r="T3060" s="1079">
        <f t="shared" si="1228"/>
        <v>6</v>
      </c>
      <c r="U3060" s="1061">
        <f>SUM(F3060,K3060,P3060)</f>
        <v>0</v>
      </c>
      <c r="V3060" s="1061">
        <f t="shared" si="1240"/>
        <v>0</v>
      </c>
      <c r="W3060" s="1063">
        <f t="shared" si="1240"/>
        <v>0.5</v>
      </c>
      <c r="X3060" s="1063">
        <f t="shared" si="1240"/>
        <v>0</v>
      </c>
      <c r="Y3060" s="1060">
        <f t="shared" si="1240"/>
        <v>15</v>
      </c>
      <c r="Z3060" s="1080">
        <f t="shared" si="1237"/>
        <v>21</v>
      </c>
      <c r="AA3060" s="1081" t="str">
        <f t="shared" si="1234"/>
        <v>Hành tăm</v>
      </c>
      <c r="AB3060" s="1082" t="str">
        <f t="shared" si="1234"/>
        <v>kg</v>
      </c>
      <c r="AC3060" s="1083">
        <f t="shared" si="1234"/>
        <v>30</v>
      </c>
      <c r="AD3060" s="1089">
        <f t="shared" si="1234"/>
        <v>30</v>
      </c>
      <c r="AE3060" s="1071">
        <f t="shared" si="1243"/>
        <v>0</v>
      </c>
      <c r="AF3060" s="1071">
        <f t="shared" si="1243"/>
        <v>0</v>
      </c>
      <c r="AG3060" s="1071">
        <f t="shared" si="1243"/>
        <v>0.79999999999999671</v>
      </c>
      <c r="AH3060" s="1071">
        <f t="shared" si="1243"/>
        <v>0</v>
      </c>
      <c r="AI3060" s="1060">
        <f t="shared" si="1235"/>
        <v>23.999999999999901</v>
      </c>
      <c r="AJ3060" s="1102">
        <f t="shared" si="1244"/>
        <v>0</v>
      </c>
      <c r="AK3060" s="1102">
        <f t="shared" si="1244"/>
        <v>0</v>
      </c>
      <c r="AL3060" s="1112"/>
      <c r="AM3060" s="1102">
        <f t="shared" si="1245"/>
        <v>0</v>
      </c>
      <c r="AN3060" s="1085">
        <f t="shared" si="1246"/>
        <v>0</v>
      </c>
      <c r="AO3060" s="1061">
        <f t="shared" si="1232"/>
        <v>0</v>
      </c>
      <c r="AP3060" s="1061">
        <f t="shared" si="1232"/>
        <v>0</v>
      </c>
      <c r="AQ3060" s="1061">
        <f t="shared" si="1232"/>
        <v>0.5</v>
      </c>
      <c r="AR3060" s="1061">
        <f t="shared" si="1232"/>
        <v>0</v>
      </c>
      <c r="AS3060" s="1061">
        <f t="shared" si="1232"/>
        <v>15</v>
      </c>
      <c r="AT3060" s="850">
        <f t="shared" si="1238"/>
        <v>0</v>
      </c>
      <c r="AU3060" s="4" t="s">
        <v>804</v>
      </c>
      <c r="AV3060" s="3"/>
      <c r="AW3060" s="3"/>
      <c r="AX3060" s="3"/>
      <c r="AY3060" s="3"/>
      <c r="AZ3060" s="870">
        <f>Y3109</f>
        <v>14674.6</v>
      </c>
    </row>
    <row r="3061" spans="1:52" ht="13.5" customHeight="1">
      <c r="A3061" s="838">
        <f t="shared" si="1236"/>
        <v>22</v>
      </c>
      <c r="B3061" s="911" t="s">
        <v>145</v>
      </c>
      <c r="C3061" s="844" t="s">
        <v>389</v>
      </c>
      <c r="D3061" s="907">
        <v>16</v>
      </c>
      <c r="E3061" s="1060">
        <v>16</v>
      </c>
      <c r="F3061" s="1061"/>
      <c r="G3061" s="1090"/>
      <c r="H3061" s="1063">
        <v>1</v>
      </c>
      <c r="I3061" s="1077"/>
      <c r="J3061" s="1060">
        <f t="shared" si="1227"/>
        <v>16</v>
      </c>
      <c r="K3061" s="1103"/>
      <c r="L3061" s="1071"/>
      <c r="M3061" s="1063">
        <v>1</v>
      </c>
      <c r="N3061" s="1118"/>
      <c r="O3061" s="1060">
        <f t="shared" si="1242"/>
        <v>16</v>
      </c>
      <c r="P3061" s="1056"/>
      <c r="Q3061" s="1071"/>
      <c r="R3061" s="1100">
        <v>1</v>
      </c>
      <c r="S3061" s="1063"/>
      <c r="T3061" s="1079">
        <f t="shared" si="1228"/>
        <v>16</v>
      </c>
      <c r="U3061" s="1061">
        <f t="shared" ref="U3061:U3099" si="1247">SUM(F3061,K3061,P3061)</f>
        <v>0</v>
      </c>
      <c r="V3061" s="1071">
        <f t="shared" si="1240"/>
        <v>0</v>
      </c>
      <c r="W3061" s="1063">
        <f t="shared" si="1240"/>
        <v>3</v>
      </c>
      <c r="X3061" s="1063">
        <f t="shared" si="1240"/>
        <v>0</v>
      </c>
      <c r="Y3061" s="1060">
        <f t="shared" si="1240"/>
        <v>48</v>
      </c>
      <c r="Z3061" s="1080">
        <f t="shared" si="1237"/>
        <v>22</v>
      </c>
      <c r="AA3061" s="1081" t="str">
        <f t="shared" si="1234"/>
        <v>Dầu rửa</v>
      </c>
      <c r="AB3061" s="1082" t="str">
        <f t="shared" si="1234"/>
        <v>lít</v>
      </c>
      <c r="AC3061" s="1083">
        <f t="shared" si="1234"/>
        <v>16</v>
      </c>
      <c r="AD3061" s="1089">
        <f t="shared" si="1234"/>
        <v>16</v>
      </c>
      <c r="AE3061" s="1071">
        <f t="shared" si="1243"/>
        <v>0</v>
      </c>
      <c r="AF3061" s="1071">
        <f t="shared" si="1243"/>
        <v>0</v>
      </c>
      <c r="AG3061" s="1071">
        <f t="shared" si="1243"/>
        <v>25</v>
      </c>
      <c r="AH3061" s="1071">
        <f t="shared" si="1243"/>
        <v>0</v>
      </c>
      <c r="AI3061" s="1060">
        <f t="shared" si="1235"/>
        <v>400</v>
      </c>
      <c r="AJ3061" s="1102">
        <f t="shared" si="1244"/>
        <v>0</v>
      </c>
      <c r="AK3061" s="1102">
        <f t="shared" si="1244"/>
        <v>0</v>
      </c>
      <c r="AL3061" s="1112"/>
      <c r="AM3061" s="1102">
        <f t="shared" si="1245"/>
        <v>0</v>
      </c>
      <c r="AN3061" s="1085">
        <f t="shared" si="1246"/>
        <v>0</v>
      </c>
      <c r="AO3061" s="1061">
        <f t="shared" si="1232"/>
        <v>0</v>
      </c>
      <c r="AP3061" s="1061">
        <f t="shared" si="1232"/>
        <v>0</v>
      </c>
      <c r="AQ3061" s="1061">
        <f t="shared" si="1232"/>
        <v>3</v>
      </c>
      <c r="AR3061" s="1061">
        <f t="shared" si="1232"/>
        <v>0</v>
      </c>
      <c r="AS3061" s="1061">
        <f t="shared" si="1232"/>
        <v>48</v>
      </c>
      <c r="AT3061" s="850">
        <f t="shared" si="1238"/>
        <v>0</v>
      </c>
      <c r="AU3061" s="4" t="s">
        <v>805</v>
      </c>
      <c r="AV3061" s="3"/>
      <c r="AW3061" s="3"/>
      <c r="AX3061" s="3"/>
      <c r="AY3061" s="3"/>
      <c r="AZ3061" s="870">
        <f>Q3112</f>
        <v>0</v>
      </c>
    </row>
    <row r="3062" spans="1:52" ht="13.5" customHeight="1">
      <c r="A3062" s="838">
        <f t="shared" si="1236"/>
        <v>23</v>
      </c>
      <c r="B3062" s="911" t="s">
        <v>136</v>
      </c>
      <c r="C3062" s="844" t="s">
        <v>66</v>
      </c>
      <c r="D3062" s="907">
        <v>120</v>
      </c>
      <c r="E3062" s="1060">
        <v>120</v>
      </c>
      <c r="F3062" s="1061"/>
      <c r="G3062" s="1090"/>
      <c r="H3062" s="1119">
        <v>6</v>
      </c>
      <c r="I3062" s="1077"/>
      <c r="J3062" s="1060">
        <f t="shared" si="1227"/>
        <v>720</v>
      </c>
      <c r="K3062" s="1065"/>
      <c r="L3062" s="1071"/>
      <c r="M3062" s="1119"/>
      <c r="N3062" s="1063"/>
      <c r="O3062" s="1060">
        <f t="shared" si="1242"/>
        <v>0</v>
      </c>
      <c r="P3062" s="1056" t="s">
        <v>883</v>
      </c>
      <c r="Q3062" s="1071"/>
      <c r="R3062" s="1100"/>
      <c r="S3062" s="1063"/>
      <c r="T3062" s="1079">
        <f t="shared" si="1228"/>
        <v>0</v>
      </c>
      <c r="U3062" s="1103">
        <f t="shared" si="1247"/>
        <v>0</v>
      </c>
      <c r="V3062" s="1071">
        <f t="shared" si="1240"/>
        <v>0</v>
      </c>
      <c r="W3062" s="1063">
        <f t="shared" si="1240"/>
        <v>6</v>
      </c>
      <c r="X3062" s="1063">
        <f t="shared" si="1240"/>
        <v>0</v>
      </c>
      <c r="Y3062" s="1060">
        <f t="shared" si="1240"/>
        <v>720</v>
      </c>
      <c r="Z3062" s="1080">
        <f t="shared" si="1237"/>
        <v>23</v>
      </c>
      <c r="AA3062" s="1081" t="str">
        <f t="shared" si="1234"/>
        <v>Cá khô</v>
      </c>
      <c r="AB3062" s="1082" t="str">
        <f t="shared" si="1234"/>
        <v>kg</v>
      </c>
      <c r="AC3062" s="1083">
        <f t="shared" si="1234"/>
        <v>120</v>
      </c>
      <c r="AD3062" s="1089">
        <f t="shared" si="1234"/>
        <v>120</v>
      </c>
      <c r="AE3062" s="1071">
        <f t="shared" si="1243"/>
        <v>0</v>
      </c>
      <c r="AF3062" s="1071">
        <f t="shared" si="1243"/>
        <v>0</v>
      </c>
      <c r="AG3062" s="1071">
        <f t="shared" si="1243"/>
        <v>14.5</v>
      </c>
      <c r="AH3062" s="1071">
        <f t="shared" si="1243"/>
        <v>0</v>
      </c>
      <c r="AI3062" s="1060">
        <f t="shared" si="1235"/>
        <v>1740</v>
      </c>
      <c r="AJ3062" s="1102">
        <f t="shared" si="1244"/>
        <v>0</v>
      </c>
      <c r="AK3062" s="1102">
        <f t="shared" si="1244"/>
        <v>0</v>
      </c>
      <c r="AL3062" s="1112"/>
      <c r="AM3062" s="1102">
        <f t="shared" si="1245"/>
        <v>0</v>
      </c>
      <c r="AN3062" s="1085">
        <f t="shared" si="1246"/>
        <v>0</v>
      </c>
      <c r="AO3062" s="1061">
        <f t="shared" si="1232"/>
        <v>0</v>
      </c>
      <c r="AP3062" s="1061">
        <f t="shared" si="1232"/>
        <v>0</v>
      </c>
      <c r="AQ3062" s="1061">
        <f t="shared" si="1232"/>
        <v>6</v>
      </c>
      <c r="AR3062" s="1061">
        <f t="shared" si="1232"/>
        <v>0</v>
      </c>
      <c r="AS3062" s="1061">
        <f t="shared" si="1232"/>
        <v>720</v>
      </c>
      <c r="AT3062" s="850">
        <f t="shared" si="1238"/>
        <v>0</v>
      </c>
      <c r="AU3062" s="893" t="s">
        <v>806</v>
      </c>
      <c r="AV3062" s="894"/>
      <c r="AW3062" s="894"/>
      <c r="AX3062" s="894"/>
      <c r="AY3062" s="894"/>
      <c r="AZ3062" s="870">
        <f>SUM(AZ3060:AZ3061)</f>
        <v>14674.6</v>
      </c>
    </row>
    <row r="3063" spans="1:52" ht="13.5" customHeight="1">
      <c r="A3063" s="838">
        <f t="shared" si="1236"/>
        <v>24</v>
      </c>
      <c r="B3063" s="911" t="s">
        <v>183</v>
      </c>
      <c r="C3063" s="844" t="s">
        <v>66</v>
      </c>
      <c r="D3063" s="907">
        <v>30</v>
      </c>
      <c r="E3063" s="1060">
        <v>30</v>
      </c>
      <c r="F3063" s="1103"/>
      <c r="G3063" s="1120"/>
      <c r="H3063" s="1121">
        <v>0.1</v>
      </c>
      <c r="I3063" s="1077"/>
      <c r="J3063" s="1060">
        <f t="shared" si="1227"/>
        <v>3</v>
      </c>
      <c r="K3063" s="1103"/>
      <c r="L3063" s="1071"/>
      <c r="M3063" s="1063">
        <v>0.2</v>
      </c>
      <c r="N3063" s="1063"/>
      <c r="O3063" s="1060">
        <f t="shared" si="1242"/>
        <v>6</v>
      </c>
      <c r="P3063" s="1056"/>
      <c r="Q3063" s="1071"/>
      <c r="R3063" s="1063">
        <v>0.2</v>
      </c>
      <c r="S3063" s="1063"/>
      <c r="T3063" s="1079">
        <f t="shared" si="1228"/>
        <v>6</v>
      </c>
      <c r="U3063" s="1061">
        <f t="shared" si="1247"/>
        <v>0</v>
      </c>
      <c r="V3063" s="1071">
        <f t="shared" si="1240"/>
        <v>0</v>
      </c>
      <c r="W3063" s="1063">
        <f t="shared" si="1240"/>
        <v>0.5</v>
      </c>
      <c r="X3063" s="1063">
        <f t="shared" si="1240"/>
        <v>0</v>
      </c>
      <c r="Y3063" s="1060">
        <f t="shared" si="1240"/>
        <v>15</v>
      </c>
      <c r="Z3063" s="1080">
        <f t="shared" si="1237"/>
        <v>24</v>
      </c>
      <c r="AA3063" s="1081" t="str">
        <f t="shared" si="1234"/>
        <v>Nghệ tươi</v>
      </c>
      <c r="AB3063" s="1082" t="str">
        <f t="shared" si="1234"/>
        <v>kg</v>
      </c>
      <c r="AC3063" s="1083">
        <f t="shared" si="1234"/>
        <v>30</v>
      </c>
      <c r="AD3063" s="1089">
        <f t="shared" si="1234"/>
        <v>30</v>
      </c>
      <c r="AE3063" s="1071">
        <f t="shared" si="1243"/>
        <v>0</v>
      </c>
      <c r="AF3063" s="1071">
        <f t="shared" si="1243"/>
        <v>0</v>
      </c>
      <c r="AG3063" s="1071">
        <f t="shared" si="1243"/>
        <v>2.2999999999999998</v>
      </c>
      <c r="AH3063" s="1071">
        <f t="shared" si="1243"/>
        <v>0</v>
      </c>
      <c r="AI3063" s="1060">
        <f t="shared" si="1235"/>
        <v>69</v>
      </c>
      <c r="AJ3063" s="1102">
        <f t="shared" si="1244"/>
        <v>0</v>
      </c>
      <c r="AK3063" s="1102">
        <f t="shared" si="1244"/>
        <v>0</v>
      </c>
      <c r="AL3063" s="1112"/>
      <c r="AM3063" s="1102">
        <f t="shared" si="1245"/>
        <v>0</v>
      </c>
      <c r="AN3063" s="1085">
        <f t="shared" si="1246"/>
        <v>0</v>
      </c>
      <c r="AO3063" s="1061">
        <f t="shared" si="1232"/>
        <v>0</v>
      </c>
      <c r="AP3063" s="1061">
        <f t="shared" si="1232"/>
        <v>0</v>
      </c>
      <c r="AQ3063" s="1061">
        <f t="shared" si="1232"/>
        <v>0.5</v>
      </c>
      <c r="AR3063" s="1061">
        <f t="shared" si="1232"/>
        <v>0</v>
      </c>
      <c r="AS3063" s="1061">
        <f t="shared" si="1232"/>
        <v>15</v>
      </c>
      <c r="AT3063" s="850">
        <f t="shared" si="1238"/>
        <v>0</v>
      </c>
      <c r="AU3063" s="893" t="s">
        <v>807</v>
      </c>
      <c r="AV3063" s="894"/>
      <c r="AW3063" s="894"/>
      <c r="AX3063" s="894"/>
      <c r="AY3063" s="894"/>
      <c r="AZ3063" s="912"/>
    </row>
    <row r="3064" spans="1:52" ht="13.5" customHeight="1">
      <c r="A3064" s="838">
        <f t="shared" si="1236"/>
        <v>25</v>
      </c>
      <c r="B3064" s="911" t="s">
        <v>142</v>
      </c>
      <c r="C3064" s="844" t="s">
        <v>66</v>
      </c>
      <c r="D3064" s="907">
        <v>35</v>
      </c>
      <c r="E3064" s="1060">
        <v>35</v>
      </c>
      <c r="F3064" s="1061"/>
      <c r="G3064" s="1120"/>
      <c r="H3064" s="1063">
        <v>0.1</v>
      </c>
      <c r="I3064" s="1077"/>
      <c r="J3064" s="1060">
        <f t="shared" si="1227"/>
        <v>3.5</v>
      </c>
      <c r="K3064" s="1103"/>
      <c r="L3064" s="1071"/>
      <c r="M3064" s="1063">
        <v>0.2</v>
      </c>
      <c r="N3064" s="1063"/>
      <c r="O3064" s="1060">
        <f t="shared" si="1242"/>
        <v>7</v>
      </c>
      <c r="P3064" s="1122"/>
      <c r="Q3064" s="1071"/>
      <c r="R3064" s="1063">
        <v>0.2</v>
      </c>
      <c r="S3064" s="1063"/>
      <c r="T3064" s="1079">
        <f t="shared" si="1228"/>
        <v>7</v>
      </c>
      <c r="U3064" s="1061">
        <f t="shared" si="1247"/>
        <v>0</v>
      </c>
      <c r="V3064" s="1071">
        <f t="shared" si="1240"/>
        <v>0</v>
      </c>
      <c r="W3064" s="1063">
        <f t="shared" si="1240"/>
        <v>0.5</v>
      </c>
      <c r="X3064" s="1063">
        <f t="shared" si="1240"/>
        <v>0</v>
      </c>
      <c r="Y3064" s="1060">
        <f t="shared" si="1240"/>
        <v>17.5</v>
      </c>
      <c r="Z3064" s="1080">
        <f t="shared" si="1237"/>
        <v>25</v>
      </c>
      <c r="AA3064" s="1081" t="str">
        <f t="shared" si="1234"/>
        <v>Gừng tươi</v>
      </c>
      <c r="AB3064" s="1082" t="str">
        <f t="shared" si="1234"/>
        <v>kg</v>
      </c>
      <c r="AC3064" s="1083">
        <f t="shared" si="1234"/>
        <v>35</v>
      </c>
      <c r="AD3064" s="1089">
        <f t="shared" si="1234"/>
        <v>35</v>
      </c>
      <c r="AE3064" s="1071">
        <f t="shared" si="1243"/>
        <v>0</v>
      </c>
      <c r="AF3064" s="1071">
        <f t="shared" si="1243"/>
        <v>0</v>
      </c>
      <c r="AG3064" s="1071">
        <f t="shared" si="1243"/>
        <v>2.299999999999998</v>
      </c>
      <c r="AH3064" s="1071">
        <f t="shared" si="1243"/>
        <v>0</v>
      </c>
      <c r="AI3064" s="1060">
        <f t="shared" si="1235"/>
        <v>80.499999999999929</v>
      </c>
      <c r="AJ3064" s="1102">
        <f t="shared" si="1244"/>
        <v>0</v>
      </c>
      <c r="AK3064" s="1102">
        <f t="shared" si="1244"/>
        <v>0</v>
      </c>
      <c r="AL3064" s="1112"/>
      <c r="AM3064" s="1102">
        <f t="shared" si="1245"/>
        <v>0</v>
      </c>
      <c r="AN3064" s="1085">
        <f t="shared" si="1246"/>
        <v>0</v>
      </c>
      <c r="AO3064" s="1061">
        <f t="shared" si="1232"/>
        <v>0</v>
      </c>
      <c r="AP3064" s="1061">
        <f t="shared" si="1232"/>
        <v>0</v>
      </c>
      <c r="AQ3064" s="1061">
        <f t="shared" si="1232"/>
        <v>0.5</v>
      </c>
      <c r="AR3064" s="1061">
        <f t="shared" si="1232"/>
        <v>0</v>
      </c>
      <c r="AS3064" s="1061">
        <f t="shared" si="1232"/>
        <v>17.5</v>
      </c>
      <c r="AT3064" s="850">
        <f t="shared" si="1238"/>
        <v>0</v>
      </c>
      <c r="AU3064" s="4" t="s">
        <v>808</v>
      </c>
      <c r="AV3064" s="3"/>
      <c r="AW3064" s="3"/>
      <c r="AX3064" s="3"/>
      <c r="AY3064" s="3"/>
      <c r="AZ3064" s="870">
        <f>Y3110</f>
        <v>2265.5999999999967</v>
      </c>
    </row>
    <row r="3065" spans="1:52" ht="13.5" customHeight="1">
      <c r="A3065" s="838">
        <f t="shared" si="1236"/>
        <v>26</v>
      </c>
      <c r="B3065" s="911" t="s">
        <v>51</v>
      </c>
      <c r="C3065" s="844" t="s">
        <v>66</v>
      </c>
      <c r="D3065" s="907">
        <v>100</v>
      </c>
      <c r="E3065" s="1060">
        <v>100</v>
      </c>
      <c r="F3065" s="1061"/>
      <c r="G3065" s="1120"/>
      <c r="H3065" s="1063">
        <v>0.5</v>
      </c>
      <c r="I3065" s="1077"/>
      <c r="J3065" s="1060">
        <f t="shared" si="1227"/>
        <v>50</v>
      </c>
      <c r="K3065" s="1065"/>
      <c r="L3065" s="1071"/>
      <c r="M3065" s="1119"/>
      <c r="N3065" s="1063"/>
      <c r="O3065" s="1060">
        <f t="shared" si="1242"/>
        <v>0</v>
      </c>
      <c r="P3065" s="1056"/>
      <c r="Q3065" s="1065"/>
      <c r="R3065" s="1100">
        <v>0.5</v>
      </c>
      <c r="S3065" s="1063"/>
      <c r="T3065" s="1079">
        <f t="shared" si="1228"/>
        <v>50</v>
      </c>
      <c r="U3065" s="1061">
        <f t="shared" si="1247"/>
        <v>0</v>
      </c>
      <c r="V3065" s="1071">
        <f t="shared" si="1240"/>
        <v>0</v>
      </c>
      <c r="W3065" s="1063">
        <f t="shared" si="1240"/>
        <v>1</v>
      </c>
      <c r="X3065" s="1063">
        <f t="shared" si="1240"/>
        <v>0</v>
      </c>
      <c r="Y3065" s="1060">
        <f t="shared" si="1240"/>
        <v>100</v>
      </c>
      <c r="Z3065" s="1080">
        <f t="shared" si="1237"/>
        <v>26</v>
      </c>
      <c r="AA3065" s="1081" t="str">
        <f t="shared" si="1234"/>
        <v>Tép khô</v>
      </c>
      <c r="AB3065" s="1082" t="str">
        <f t="shared" si="1234"/>
        <v>kg</v>
      </c>
      <c r="AC3065" s="1083">
        <f t="shared" si="1234"/>
        <v>100</v>
      </c>
      <c r="AD3065" s="1089">
        <f t="shared" si="1234"/>
        <v>100</v>
      </c>
      <c r="AE3065" s="1071">
        <f t="shared" si="1243"/>
        <v>0</v>
      </c>
      <c r="AF3065" s="1071">
        <f t="shared" si="1243"/>
        <v>0</v>
      </c>
      <c r="AG3065" s="1071">
        <f t="shared" si="1243"/>
        <v>0.89999999999999947</v>
      </c>
      <c r="AH3065" s="1071">
        <f t="shared" si="1243"/>
        <v>0</v>
      </c>
      <c r="AI3065" s="1060">
        <f t="shared" si="1235"/>
        <v>89.999999999999943</v>
      </c>
      <c r="AJ3065" s="1102">
        <f t="shared" si="1244"/>
        <v>0</v>
      </c>
      <c r="AK3065" s="1102">
        <f t="shared" si="1244"/>
        <v>0</v>
      </c>
      <c r="AL3065" s="1112">
        <v>4</v>
      </c>
      <c r="AM3065" s="1102">
        <f t="shared" si="1245"/>
        <v>0</v>
      </c>
      <c r="AN3065" s="1085">
        <f t="shared" si="1246"/>
        <v>400</v>
      </c>
      <c r="AO3065" s="1061">
        <f t="shared" si="1232"/>
        <v>0</v>
      </c>
      <c r="AP3065" s="1061">
        <f t="shared" si="1232"/>
        <v>0</v>
      </c>
      <c r="AQ3065" s="1061">
        <f t="shared" si="1232"/>
        <v>1</v>
      </c>
      <c r="AR3065" s="1061">
        <f t="shared" si="1232"/>
        <v>0</v>
      </c>
      <c r="AS3065" s="1061">
        <f t="shared" si="1232"/>
        <v>100</v>
      </c>
      <c r="AT3065" s="850">
        <f t="shared" si="1238"/>
        <v>0</v>
      </c>
      <c r="AU3065" s="4" t="s">
        <v>809</v>
      </c>
      <c r="AV3065" s="3"/>
      <c r="AW3065" s="3"/>
      <c r="AX3065" s="3"/>
      <c r="AY3065" s="3"/>
      <c r="AZ3065" s="913">
        <f>Y3111</f>
        <v>0</v>
      </c>
    </row>
    <row r="3066" spans="1:52" ht="13.5" customHeight="1">
      <c r="A3066" s="838">
        <f t="shared" si="1236"/>
        <v>27</v>
      </c>
      <c r="B3066" s="920" t="s">
        <v>854</v>
      </c>
      <c r="C3066" s="817" t="s">
        <v>66</v>
      </c>
      <c r="D3066" s="839">
        <v>50</v>
      </c>
      <c r="E3066" s="921">
        <v>50</v>
      </c>
      <c r="F3066" s="1061"/>
      <c r="G3066" s="1123"/>
      <c r="H3066" s="1063">
        <v>0.3</v>
      </c>
      <c r="I3066" s="1077"/>
      <c r="J3066" s="1060">
        <f t="shared" si="1227"/>
        <v>15</v>
      </c>
      <c r="K3066" s="1065"/>
      <c r="L3066" s="1124"/>
      <c r="M3066" s="1063">
        <v>0.6</v>
      </c>
      <c r="N3066" s="1063"/>
      <c r="O3066" s="1060">
        <f t="shared" si="1242"/>
        <v>30</v>
      </c>
      <c r="P3066" s="1093"/>
      <c r="Q3066" s="1065"/>
      <c r="R3066" s="1100">
        <v>0.6</v>
      </c>
      <c r="S3066" s="1062"/>
      <c r="T3066" s="1079">
        <f t="shared" si="1228"/>
        <v>30</v>
      </c>
      <c r="U3066" s="1061">
        <f t="shared" si="1247"/>
        <v>0</v>
      </c>
      <c r="V3066" s="1061">
        <f t="shared" si="1240"/>
        <v>0</v>
      </c>
      <c r="W3066" s="1063">
        <f t="shared" si="1240"/>
        <v>1.5</v>
      </c>
      <c r="X3066" s="1063">
        <f t="shared" si="1240"/>
        <v>0</v>
      </c>
      <c r="Y3066" s="1060">
        <f t="shared" si="1240"/>
        <v>75</v>
      </c>
      <c r="Z3066" s="1080">
        <f t="shared" si="1237"/>
        <v>27</v>
      </c>
      <c r="AA3066" s="1081" t="str">
        <f t="shared" si="1234"/>
        <v xml:space="preserve">ớt quả </v>
      </c>
      <c r="AB3066" s="1082" t="str">
        <f t="shared" si="1234"/>
        <v>kg</v>
      </c>
      <c r="AC3066" s="1083">
        <f t="shared" si="1234"/>
        <v>50</v>
      </c>
      <c r="AD3066" s="1089">
        <f t="shared" si="1234"/>
        <v>50</v>
      </c>
      <c r="AE3066" s="1071">
        <f t="shared" si="1243"/>
        <v>0</v>
      </c>
      <c r="AF3066" s="1071">
        <f t="shared" si="1243"/>
        <v>0</v>
      </c>
      <c r="AG3066" s="1071">
        <f t="shared" si="1243"/>
        <v>4.4000000000000004</v>
      </c>
      <c r="AH3066" s="1071">
        <f t="shared" si="1243"/>
        <v>0</v>
      </c>
      <c r="AI3066" s="1060">
        <f t="shared" si="1235"/>
        <v>220.00000000000003</v>
      </c>
      <c r="AJ3066" s="1102">
        <f t="shared" si="1244"/>
        <v>0</v>
      </c>
      <c r="AK3066" s="1102">
        <f t="shared" si="1244"/>
        <v>0</v>
      </c>
      <c r="AL3066" s="1112"/>
      <c r="AM3066" s="1102">
        <f t="shared" si="1245"/>
        <v>0</v>
      </c>
      <c r="AN3066" s="1085">
        <f t="shared" si="1246"/>
        <v>0</v>
      </c>
      <c r="AO3066" s="1061">
        <f t="shared" si="1232"/>
        <v>0</v>
      </c>
      <c r="AP3066" s="1061">
        <f t="shared" si="1232"/>
        <v>0</v>
      </c>
      <c r="AQ3066" s="1061">
        <f t="shared" si="1232"/>
        <v>1.5</v>
      </c>
      <c r="AR3066" s="1061">
        <f t="shared" si="1232"/>
        <v>0</v>
      </c>
      <c r="AS3066" s="1061">
        <f t="shared" si="1232"/>
        <v>75</v>
      </c>
      <c r="AT3066" s="850">
        <f t="shared" si="1238"/>
        <v>0</v>
      </c>
      <c r="AU3066" s="893"/>
      <c r="AV3066" s="894"/>
      <c r="AW3066" s="894"/>
      <c r="AX3066" s="894"/>
      <c r="AY3066" s="894"/>
      <c r="AZ3066" s="917"/>
    </row>
    <row r="3067" spans="1:52" ht="13.5" customHeight="1">
      <c r="A3067" s="838">
        <f t="shared" si="1236"/>
        <v>28</v>
      </c>
      <c r="B3067" s="1052" t="s">
        <v>16</v>
      </c>
      <c r="C3067" s="817" t="s">
        <v>66</v>
      </c>
      <c r="D3067" s="839">
        <v>140</v>
      </c>
      <c r="E3067" s="921">
        <v>140</v>
      </c>
      <c r="F3067" s="1061"/>
      <c r="G3067" s="1086"/>
      <c r="H3067" s="1063"/>
      <c r="I3067" s="1077"/>
      <c r="J3067" s="1060">
        <f t="shared" si="1227"/>
        <v>0</v>
      </c>
      <c r="K3067" s="1061"/>
      <c r="L3067" s="1065">
        <v>7</v>
      </c>
      <c r="M3067" s="1063"/>
      <c r="N3067" s="1062"/>
      <c r="O3067" s="1060">
        <f t="shared" si="1242"/>
        <v>980</v>
      </c>
      <c r="P3067" s="1093"/>
      <c r="Q3067" s="1065"/>
      <c r="R3067" s="1100"/>
      <c r="S3067" s="1062"/>
      <c r="T3067" s="1079">
        <f t="shared" si="1228"/>
        <v>0</v>
      </c>
      <c r="U3067" s="1061">
        <f t="shared" si="1247"/>
        <v>0</v>
      </c>
      <c r="V3067" s="1061">
        <f t="shared" si="1240"/>
        <v>7</v>
      </c>
      <c r="W3067" s="1063">
        <f t="shared" si="1240"/>
        <v>0</v>
      </c>
      <c r="X3067" s="1062">
        <f t="shared" si="1240"/>
        <v>0</v>
      </c>
      <c r="Y3067" s="1060">
        <f t="shared" si="1240"/>
        <v>980</v>
      </c>
      <c r="Z3067" s="1080">
        <f t="shared" si="1237"/>
        <v>28</v>
      </c>
      <c r="AA3067" s="1126" t="str">
        <f t="shared" si="1234"/>
        <v>Thịt nạc</v>
      </c>
      <c r="AB3067" s="1082" t="str">
        <f t="shared" si="1234"/>
        <v>kg</v>
      </c>
      <c r="AC3067" s="1083">
        <f t="shared" si="1234"/>
        <v>140</v>
      </c>
      <c r="AD3067" s="1089">
        <f t="shared" si="1234"/>
        <v>140</v>
      </c>
      <c r="AE3067" s="1071">
        <f t="shared" si="1243"/>
        <v>0</v>
      </c>
      <c r="AF3067" s="1071">
        <f t="shared" si="1243"/>
        <v>0</v>
      </c>
      <c r="AG3067" s="1071">
        <f t="shared" si="1243"/>
        <v>0</v>
      </c>
      <c r="AH3067" s="1071">
        <f t="shared" si="1243"/>
        <v>0</v>
      </c>
      <c r="AI3067" s="1060">
        <f t="shared" si="1235"/>
        <v>0</v>
      </c>
      <c r="AJ3067" s="1102">
        <f t="shared" si="1244"/>
        <v>0</v>
      </c>
      <c r="AK3067" s="1102">
        <f t="shared" si="1244"/>
        <v>7</v>
      </c>
      <c r="AL3067" s="1102">
        <f t="shared" si="1244"/>
        <v>0</v>
      </c>
      <c r="AM3067" s="1102">
        <f t="shared" si="1245"/>
        <v>0</v>
      </c>
      <c r="AN3067" s="1085">
        <f t="shared" si="1246"/>
        <v>980</v>
      </c>
      <c r="AO3067" s="1061">
        <f t="shared" si="1232"/>
        <v>0</v>
      </c>
      <c r="AP3067" s="1061">
        <f t="shared" si="1232"/>
        <v>7</v>
      </c>
      <c r="AQ3067" s="1061">
        <f t="shared" si="1232"/>
        <v>0</v>
      </c>
      <c r="AR3067" s="1061">
        <f t="shared" si="1232"/>
        <v>0</v>
      </c>
      <c r="AS3067" s="1061">
        <f t="shared" si="1232"/>
        <v>980</v>
      </c>
      <c r="AT3067" s="850">
        <f t="shared" si="1238"/>
        <v>0</v>
      </c>
      <c r="AU3067" s="893"/>
      <c r="AV3067" s="894"/>
      <c r="AW3067" s="894"/>
      <c r="AX3067" s="894"/>
      <c r="AY3067" s="894"/>
      <c r="AZ3067" s="918"/>
    </row>
    <row r="3068" spans="1:52" ht="13.5" customHeight="1">
      <c r="A3068" s="838">
        <f t="shared" si="1236"/>
        <v>29</v>
      </c>
      <c r="B3068" s="1052" t="s">
        <v>132</v>
      </c>
      <c r="C3068" s="817" t="s">
        <v>66</v>
      </c>
      <c r="D3068" s="839">
        <v>70</v>
      </c>
      <c r="E3068" s="921">
        <v>65</v>
      </c>
      <c r="F3068" s="1061"/>
      <c r="G3068" s="1090"/>
      <c r="H3068" s="1063"/>
      <c r="I3068" s="1077"/>
      <c r="J3068" s="1060">
        <f t="shared" si="1227"/>
        <v>0</v>
      </c>
      <c r="K3068" s="1061"/>
      <c r="L3068" s="1065">
        <v>15</v>
      </c>
      <c r="M3068" s="1063"/>
      <c r="N3068" s="1127"/>
      <c r="O3068" s="1060">
        <f t="shared" si="1242"/>
        <v>975</v>
      </c>
      <c r="P3068" s="1056"/>
      <c r="Q3068" s="1065"/>
      <c r="R3068" s="1100"/>
      <c r="S3068" s="1062"/>
      <c r="T3068" s="1079">
        <f t="shared" si="1228"/>
        <v>0</v>
      </c>
      <c r="U3068" s="1061">
        <f t="shared" si="1247"/>
        <v>0</v>
      </c>
      <c r="V3068" s="1061">
        <f t="shared" si="1240"/>
        <v>15</v>
      </c>
      <c r="W3068" s="1063">
        <f t="shared" si="1240"/>
        <v>0</v>
      </c>
      <c r="X3068" s="1062">
        <f t="shared" si="1240"/>
        <v>0</v>
      </c>
      <c r="Y3068" s="1060">
        <f t="shared" si="1240"/>
        <v>975</v>
      </c>
      <c r="Z3068" s="1080">
        <f t="shared" si="1237"/>
        <v>29</v>
      </c>
      <c r="AA3068" s="1126" t="str">
        <f t="shared" si="1234"/>
        <v>Thịt vịt</v>
      </c>
      <c r="AB3068" s="1082" t="str">
        <f t="shared" si="1234"/>
        <v>kg</v>
      </c>
      <c r="AC3068" s="1083">
        <f t="shared" si="1234"/>
        <v>70</v>
      </c>
      <c r="AD3068" s="1089">
        <f t="shared" si="1234"/>
        <v>65</v>
      </c>
      <c r="AE3068" s="1071">
        <f t="shared" si="1243"/>
        <v>0</v>
      </c>
      <c r="AF3068" s="1071">
        <f t="shared" si="1243"/>
        <v>0</v>
      </c>
      <c r="AG3068" s="1071">
        <f t="shared" si="1243"/>
        <v>0</v>
      </c>
      <c r="AH3068" s="1071">
        <f t="shared" si="1243"/>
        <v>0</v>
      </c>
      <c r="AI3068" s="1060">
        <f t="shared" si="1235"/>
        <v>0</v>
      </c>
      <c r="AJ3068" s="1102">
        <f t="shared" si="1244"/>
        <v>0</v>
      </c>
      <c r="AK3068" s="1102">
        <f t="shared" si="1244"/>
        <v>15</v>
      </c>
      <c r="AL3068" s="1102">
        <f t="shared" si="1244"/>
        <v>0</v>
      </c>
      <c r="AM3068" s="1102">
        <f t="shared" si="1245"/>
        <v>0</v>
      </c>
      <c r="AN3068" s="1085">
        <f t="shared" si="1246"/>
        <v>975</v>
      </c>
      <c r="AO3068" s="1061">
        <f t="shared" si="1232"/>
        <v>0</v>
      </c>
      <c r="AP3068" s="1061">
        <f t="shared" si="1232"/>
        <v>15</v>
      </c>
      <c r="AQ3068" s="1061">
        <f t="shared" si="1232"/>
        <v>0</v>
      </c>
      <c r="AR3068" s="1061">
        <f t="shared" si="1232"/>
        <v>0</v>
      </c>
      <c r="AS3068" s="1061">
        <f t="shared" si="1232"/>
        <v>975</v>
      </c>
      <c r="AT3068" s="850">
        <f t="shared" si="1238"/>
        <v>75</v>
      </c>
      <c r="AU3068" s="893"/>
      <c r="AV3068" s="894"/>
      <c r="AW3068" s="894"/>
      <c r="AX3068" s="894"/>
      <c r="AY3068" s="894"/>
      <c r="AZ3068" s="918"/>
    </row>
    <row r="3069" spans="1:52" ht="13.5" customHeight="1">
      <c r="A3069" s="838">
        <f t="shared" si="1236"/>
        <v>30</v>
      </c>
      <c r="B3069" s="1052" t="s">
        <v>930</v>
      </c>
      <c r="C3069" s="817" t="s">
        <v>66</v>
      </c>
      <c r="D3069" s="839">
        <v>140</v>
      </c>
      <c r="E3069" s="921">
        <v>140</v>
      </c>
      <c r="F3069" s="1061"/>
      <c r="G3069" s="1090"/>
      <c r="H3069" s="1063"/>
      <c r="I3069" s="1128"/>
      <c r="J3069" s="1060">
        <f t="shared" si="1227"/>
        <v>0</v>
      </c>
      <c r="K3069" s="1065"/>
      <c r="L3069" s="1065">
        <v>7</v>
      </c>
      <c r="M3069" s="1119"/>
      <c r="N3069" s="1063"/>
      <c r="O3069" s="1060">
        <f t="shared" si="1242"/>
        <v>980</v>
      </c>
      <c r="P3069" s="1056"/>
      <c r="Q3069" s="1065"/>
      <c r="R3069" s="1100"/>
      <c r="S3069" s="1063" t="s">
        <v>888</v>
      </c>
      <c r="T3069" s="1079">
        <f t="shared" si="1228"/>
        <v>0</v>
      </c>
      <c r="U3069" s="1061">
        <f t="shared" si="1247"/>
        <v>0</v>
      </c>
      <c r="V3069" s="1061">
        <f t="shared" si="1240"/>
        <v>7</v>
      </c>
      <c r="W3069" s="1063">
        <f t="shared" si="1240"/>
        <v>0</v>
      </c>
      <c r="X3069" s="1063">
        <f t="shared" si="1240"/>
        <v>0</v>
      </c>
      <c r="Y3069" s="1060">
        <f t="shared" si="1240"/>
        <v>980</v>
      </c>
      <c r="Z3069" s="1080">
        <f t="shared" si="1237"/>
        <v>30</v>
      </c>
      <c r="AA3069" s="1126" t="str">
        <f t="shared" si="1234"/>
        <v>Tôm rim</v>
      </c>
      <c r="AB3069" s="1082" t="str">
        <f t="shared" si="1234"/>
        <v>kg</v>
      </c>
      <c r="AC3069" s="1083">
        <f t="shared" si="1234"/>
        <v>140</v>
      </c>
      <c r="AD3069" s="1089">
        <f t="shared" si="1234"/>
        <v>140</v>
      </c>
      <c r="AE3069" s="1071">
        <f t="shared" si="1243"/>
        <v>0</v>
      </c>
      <c r="AF3069" s="1071">
        <f t="shared" si="1243"/>
        <v>0</v>
      </c>
      <c r="AG3069" s="1071">
        <f t="shared" si="1243"/>
        <v>0</v>
      </c>
      <c r="AH3069" s="1071">
        <f t="shared" si="1243"/>
        <v>0</v>
      </c>
      <c r="AI3069" s="1060">
        <f t="shared" si="1235"/>
        <v>0</v>
      </c>
      <c r="AJ3069" s="1102">
        <f t="shared" si="1244"/>
        <v>0</v>
      </c>
      <c r="AK3069" s="1102">
        <f t="shared" si="1244"/>
        <v>7</v>
      </c>
      <c r="AL3069" s="1102">
        <f t="shared" si="1244"/>
        <v>0</v>
      </c>
      <c r="AM3069" s="1102">
        <f t="shared" si="1245"/>
        <v>0</v>
      </c>
      <c r="AN3069" s="1085">
        <f t="shared" si="1246"/>
        <v>980</v>
      </c>
      <c r="AO3069" s="1061">
        <f t="shared" si="1232"/>
        <v>0</v>
      </c>
      <c r="AP3069" s="1061">
        <f t="shared" si="1232"/>
        <v>7</v>
      </c>
      <c r="AQ3069" s="1061">
        <f t="shared" si="1232"/>
        <v>0</v>
      </c>
      <c r="AR3069" s="1061">
        <f t="shared" si="1232"/>
        <v>0</v>
      </c>
      <c r="AS3069" s="1061">
        <f t="shared" si="1232"/>
        <v>980</v>
      </c>
      <c r="AT3069" s="850">
        <f t="shared" si="1238"/>
        <v>0</v>
      </c>
      <c r="AU3069" s="893"/>
      <c r="AV3069" s="894"/>
      <c r="AW3069" s="894"/>
      <c r="AX3069" s="894"/>
      <c r="AY3069" s="894"/>
      <c r="AZ3069" s="918"/>
    </row>
    <row r="3070" spans="1:52" ht="13.5" customHeight="1">
      <c r="A3070" s="838">
        <f t="shared" si="1236"/>
        <v>31</v>
      </c>
      <c r="B3070" s="1053" t="s">
        <v>195</v>
      </c>
      <c r="C3070" s="817" t="s">
        <v>786</v>
      </c>
      <c r="D3070" s="839">
        <v>120</v>
      </c>
      <c r="E3070" s="921">
        <v>120</v>
      </c>
      <c r="F3070" s="1061"/>
      <c r="G3070" s="1086"/>
      <c r="H3070" s="1063" t="s">
        <v>883</v>
      </c>
      <c r="I3070" s="1077" t="s">
        <v>883</v>
      </c>
      <c r="J3070" s="1060">
        <f t="shared" si="1227"/>
        <v>0</v>
      </c>
      <c r="K3070" s="1065"/>
      <c r="L3070" s="1065">
        <v>5</v>
      </c>
      <c r="M3070" s="1063"/>
      <c r="N3070" s="1063"/>
      <c r="O3070" s="1060">
        <f t="shared" si="1242"/>
        <v>600</v>
      </c>
      <c r="P3070" s="1093"/>
      <c r="Q3070" s="1065"/>
      <c r="R3070" s="1100"/>
      <c r="S3070" s="1063"/>
      <c r="T3070" s="1079">
        <f t="shared" si="1228"/>
        <v>0</v>
      </c>
      <c r="U3070" s="1061">
        <f t="shared" si="1247"/>
        <v>0</v>
      </c>
      <c r="V3070" s="1061">
        <f t="shared" si="1240"/>
        <v>5</v>
      </c>
      <c r="W3070" s="1063">
        <f t="shared" si="1240"/>
        <v>0</v>
      </c>
      <c r="X3070" s="1063">
        <f t="shared" si="1240"/>
        <v>0</v>
      </c>
      <c r="Y3070" s="1060">
        <f t="shared" si="1240"/>
        <v>600</v>
      </c>
      <c r="Z3070" s="1080">
        <f t="shared" si="1237"/>
        <v>31</v>
      </c>
      <c r="AA3070" s="1126" t="str">
        <f t="shared" si="1234"/>
        <v>Giò nạc</v>
      </c>
      <c r="AB3070" s="1082" t="str">
        <f t="shared" si="1234"/>
        <v>quả</v>
      </c>
      <c r="AC3070" s="1083">
        <f t="shared" si="1234"/>
        <v>120</v>
      </c>
      <c r="AD3070" s="1089">
        <f t="shared" si="1234"/>
        <v>120</v>
      </c>
      <c r="AE3070" s="1071">
        <f t="shared" si="1243"/>
        <v>0</v>
      </c>
      <c r="AF3070" s="1071">
        <f t="shared" si="1243"/>
        <v>0</v>
      </c>
      <c r="AG3070" s="1071">
        <f t="shared" si="1243"/>
        <v>0</v>
      </c>
      <c r="AH3070" s="1071">
        <f t="shared" si="1243"/>
        <v>0</v>
      </c>
      <c r="AI3070" s="1060">
        <f t="shared" si="1235"/>
        <v>0</v>
      </c>
      <c r="AJ3070" s="1102">
        <f t="shared" si="1244"/>
        <v>0</v>
      </c>
      <c r="AK3070" s="1102">
        <f t="shared" si="1244"/>
        <v>5</v>
      </c>
      <c r="AL3070" s="1102">
        <f t="shared" si="1244"/>
        <v>0</v>
      </c>
      <c r="AM3070" s="1102">
        <f t="shared" si="1245"/>
        <v>0</v>
      </c>
      <c r="AN3070" s="1085">
        <f t="shared" si="1246"/>
        <v>600</v>
      </c>
      <c r="AO3070" s="1061">
        <f t="shared" si="1232"/>
        <v>0</v>
      </c>
      <c r="AP3070" s="1061">
        <f t="shared" si="1232"/>
        <v>5</v>
      </c>
      <c r="AQ3070" s="1061">
        <f t="shared" si="1232"/>
        <v>0</v>
      </c>
      <c r="AR3070" s="1061">
        <f t="shared" si="1232"/>
        <v>0</v>
      </c>
      <c r="AS3070" s="1061">
        <f t="shared" si="1232"/>
        <v>600</v>
      </c>
      <c r="AT3070" s="850">
        <f t="shared" si="1238"/>
        <v>0</v>
      </c>
      <c r="AU3070" s="922"/>
      <c r="AV3070" s="861"/>
      <c r="AW3070" s="861"/>
      <c r="AX3070" s="861"/>
      <c r="AY3070" s="861"/>
      <c r="AZ3070" s="851"/>
    </row>
    <row r="3071" spans="1:52" ht="13.5" customHeight="1">
      <c r="A3071" s="838">
        <f t="shared" si="1236"/>
        <v>32</v>
      </c>
      <c r="B3071" s="1052" t="s">
        <v>3</v>
      </c>
      <c r="C3071" s="817" t="s">
        <v>66</v>
      </c>
      <c r="D3071" s="839">
        <v>12</v>
      </c>
      <c r="E3071" s="921">
        <v>12</v>
      </c>
      <c r="F3071" s="1061"/>
      <c r="G3071" s="1086"/>
      <c r="H3071" s="1129"/>
      <c r="I3071" s="1091"/>
      <c r="J3071" s="1060">
        <f t="shared" si="1227"/>
        <v>0</v>
      </c>
      <c r="K3071" s="1061"/>
      <c r="L3071" s="1065">
        <v>18</v>
      </c>
      <c r="M3071" s="1063"/>
      <c r="N3071" s="1063"/>
      <c r="O3071" s="1060">
        <f t="shared" si="1242"/>
        <v>216</v>
      </c>
      <c r="P3071" s="1093"/>
      <c r="Q3071" s="1065"/>
      <c r="R3071" s="1100"/>
      <c r="S3071" s="1063"/>
      <c r="T3071" s="1079">
        <f t="shared" si="1228"/>
        <v>0</v>
      </c>
      <c r="U3071" s="1061">
        <f t="shared" si="1247"/>
        <v>0</v>
      </c>
      <c r="V3071" s="1061">
        <f t="shared" si="1240"/>
        <v>18</v>
      </c>
      <c r="W3071" s="1063">
        <f t="shared" si="1240"/>
        <v>0</v>
      </c>
      <c r="X3071" s="1063">
        <f t="shared" si="1240"/>
        <v>0</v>
      </c>
      <c r="Y3071" s="1060">
        <f t="shared" si="1240"/>
        <v>216</v>
      </c>
      <c r="Z3071" s="1080">
        <f t="shared" si="1237"/>
        <v>32</v>
      </c>
      <c r="AA3071" s="1126" t="str">
        <f t="shared" si="1234"/>
        <v>Đậu phụ</v>
      </c>
      <c r="AB3071" s="1082" t="str">
        <f t="shared" si="1234"/>
        <v>kg</v>
      </c>
      <c r="AC3071" s="1083">
        <f t="shared" si="1234"/>
        <v>12</v>
      </c>
      <c r="AD3071" s="1089">
        <f t="shared" si="1234"/>
        <v>12</v>
      </c>
      <c r="AE3071" s="1071">
        <f t="shared" si="1243"/>
        <v>0</v>
      </c>
      <c r="AF3071" s="1071">
        <f t="shared" si="1243"/>
        <v>0</v>
      </c>
      <c r="AG3071" s="1071">
        <f t="shared" si="1243"/>
        <v>0</v>
      </c>
      <c r="AH3071" s="1071">
        <f t="shared" si="1243"/>
        <v>0</v>
      </c>
      <c r="AI3071" s="1060">
        <f t="shared" si="1235"/>
        <v>0</v>
      </c>
      <c r="AJ3071" s="1102">
        <f t="shared" si="1244"/>
        <v>0</v>
      </c>
      <c r="AK3071" s="1102">
        <f t="shared" si="1244"/>
        <v>18</v>
      </c>
      <c r="AL3071" s="1102">
        <f t="shared" si="1244"/>
        <v>0</v>
      </c>
      <c r="AM3071" s="1102">
        <f t="shared" si="1245"/>
        <v>0</v>
      </c>
      <c r="AN3071" s="1085">
        <f t="shared" si="1246"/>
        <v>216</v>
      </c>
      <c r="AO3071" s="1061">
        <f t="shared" si="1232"/>
        <v>0</v>
      </c>
      <c r="AP3071" s="1061">
        <f t="shared" si="1232"/>
        <v>18</v>
      </c>
      <c r="AQ3071" s="1061">
        <f t="shared" si="1232"/>
        <v>0</v>
      </c>
      <c r="AR3071" s="1061">
        <f t="shared" si="1232"/>
        <v>0</v>
      </c>
      <c r="AS3071" s="1061">
        <f t="shared" si="1232"/>
        <v>216</v>
      </c>
      <c r="AT3071" s="850">
        <f t="shared" si="1238"/>
        <v>0</v>
      </c>
      <c r="AU3071" s="922"/>
      <c r="AV3071" s="861"/>
      <c r="AW3071" s="861"/>
      <c r="AX3071" s="861"/>
      <c r="AY3071" s="861"/>
      <c r="AZ3071" s="851"/>
    </row>
    <row r="3072" spans="1:52" ht="13.5" customHeight="1">
      <c r="A3072" s="838">
        <f t="shared" si="1236"/>
        <v>33</v>
      </c>
      <c r="B3072" s="1052" t="s">
        <v>926</v>
      </c>
      <c r="C3072" s="817" t="s">
        <v>66</v>
      </c>
      <c r="D3072" s="839">
        <v>125</v>
      </c>
      <c r="E3072" s="921">
        <v>125</v>
      </c>
      <c r="F3072" s="1061"/>
      <c r="G3072" s="1090">
        <v>7</v>
      </c>
      <c r="H3072" s="1063"/>
      <c r="I3072" s="1077"/>
      <c r="J3072" s="1060">
        <f t="shared" si="1227"/>
        <v>875</v>
      </c>
      <c r="K3072" s="1061"/>
      <c r="L3072" s="1065"/>
      <c r="M3072" s="1063"/>
      <c r="N3072" s="1063"/>
      <c r="O3072" s="1060">
        <f t="shared" si="1242"/>
        <v>0</v>
      </c>
      <c r="P3072" s="1093"/>
      <c r="Q3072" s="1065">
        <v>12</v>
      </c>
      <c r="R3072" s="1100"/>
      <c r="S3072" s="1063"/>
      <c r="T3072" s="1079">
        <f t="shared" si="1228"/>
        <v>1500</v>
      </c>
      <c r="U3072" s="1061">
        <f t="shared" si="1247"/>
        <v>0</v>
      </c>
      <c r="V3072" s="1061">
        <f t="shared" si="1240"/>
        <v>19</v>
      </c>
      <c r="W3072" s="1063">
        <f t="shared" si="1240"/>
        <v>0</v>
      </c>
      <c r="X3072" s="1063">
        <f t="shared" si="1240"/>
        <v>0</v>
      </c>
      <c r="Y3072" s="1060">
        <f t="shared" si="1240"/>
        <v>2375</v>
      </c>
      <c r="Z3072" s="1080">
        <f t="shared" si="1237"/>
        <v>33</v>
      </c>
      <c r="AA3072" s="1126" t="str">
        <f t="shared" si="1234"/>
        <v>Thịt lơn ĐL</v>
      </c>
      <c r="AB3072" s="1082" t="str">
        <f t="shared" si="1234"/>
        <v>kg</v>
      </c>
      <c r="AC3072" s="1083">
        <f t="shared" si="1234"/>
        <v>125</v>
      </c>
      <c r="AD3072" s="1089">
        <f t="shared" si="1234"/>
        <v>125</v>
      </c>
      <c r="AE3072" s="1071">
        <f t="shared" si="1243"/>
        <v>0</v>
      </c>
      <c r="AF3072" s="1071">
        <f t="shared" si="1243"/>
        <v>0</v>
      </c>
      <c r="AG3072" s="1071">
        <f t="shared" si="1243"/>
        <v>0</v>
      </c>
      <c r="AH3072" s="1071">
        <f t="shared" si="1243"/>
        <v>0</v>
      </c>
      <c r="AI3072" s="1060">
        <f t="shared" si="1235"/>
        <v>0</v>
      </c>
      <c r="AJ3072" s="1102">
        <f t="shared" si="1244"/>
        <v>0</v>
      </c>
      <c r="AK3072" s="1102">
        <f t="shared" si="1244"/>
        <v>19</v>
      </c>
      <c r="AL3072" s="1102">
        <f t="shared" si="1244"/>
        <v>0</v>
      </c>
      <c r="AM3072" s="1102">
        <f t="shared" si="1245"/>
        <v>0</v>
      </c>
      <c r="AN3072" s="1085">
        <f t="shared" si="1246"/>
        <v>2375</v>
      </c>
      <c r="AO3072" s="1061">
        <f t="shared" si="1232"/>
        <v>0</v>
      </c>
      <c r="AP3072" s="1061">
        <f t="shared" si="1232"/>
        <v>19</v>
      </c>
      <c r="AQ3072" s="1061">
        <f t="shared" si="1232"/>
        <v>0</v>
      </c>
      <c r="AR3072" s="1061">
        <f t="shared" si="1232"/>
        <v>0</v>
      </c>
      <c r="AS3072" s="1061">
        <f t="shared" si="1232"/>
        <v>2375</v>
      </c>
      <c r="AT3072" s="850">
        <f t="shared" si="1238"/>
        <v>0</v>
      </c>
      <c r="AU3072" s="922"/>
      <c r="AV3072" s="861"/>
      <c r="AW3072" s="861"/>
      <c r="AX3072" s="861"/>
      <c r="AY3072" s="861"/>
      <c r="AZ3072" s="851"/>
    </row>
    <row r="3073" spans="1:52" ht="13.5" customHeight="1">
      <c r="A3073" s="838">
        <f t="shared" si="1236"/>
        <v>34</v>
      </c>
      <c r="B3073" s="1052" t="s">
        <v>168</v>
      </c>
      <c r="C3073" s="817" t="s">
        <v>66</v>
      </c>
      <c r="D3073" s="839">
        <v>98</v>
      </c>
      <c r="E3073" s="921">
        <v>92</v>
      </c>
      <c r="F3073" s="1061"/>
      <c r="G3073" s="1090"/>
      <c r="H3073" s="1063"/>
      <c r="I3073" s="1077"/>
      <c r="J3073" s="1060">
        <f t="shared" si="1227"/>
        <v>0</v>
      </c>
      <c r="K3073" s="1061"/>
      <c r="L3073" s="1065"/>
      <c r="M3073" s="1063"/>
      <c r="N3073" s="1063"/>
      <c r="O3073" s="1060">
        <f t="shared" si="1242"/>
        <v>0</v>
      </c>
      <c r="P3073" s="1093"/>
      <c r="Q3073" s="1065">
        <v>14</v>
      </c>
      <c r="R3073" s="1100"/>
      <c r="S3073" s="1063"/>
      <c r="T3073" s="1079">
        <f t="shared" si="1228"/>
        <v>1288</v>
      </c>
      <c r="U3073" s="1061">
        <f t="shared" si="1247"/>
        <v>0</v>
      </c>
      <c r="V3073" s="1061">
        <f t="shared" si="1240"/>
        <v>14</v>
      </c>
      <c r="W3073" s="1063">
        <f t="shared" si="1240"/>
        <v>0</v>
      </c>
      <c r="X3073" s="1063">
        <f t="shared" si="1240"/>
        <v>0</v>
      </c>
      <c r="Y3073" s="1060">
        <f t="shared" si="1240"/>
        <v>1288</v>
      </c>
      <c r="Z3073" s="1080">
        <f t="shared" si="1237"/>
        <v>34</v>
      </c>
      <c r="AA3073" s="1126" t="str">
        <f t="shared" si="1234"/>
        <v>Thịt gà mía</v>
      </c>
      <c r="AB3073" s="1082" t="str">
        <f t="shared" si="1234"/>
        <v>kg</v>
      </c>
      <c r="AC3073" s="1083">
        <f t="shared" si="1234"/>
        <v>98</v>
      </c>
      <c r="AD3073" s="1089">
        <f t="shared" si="1234"/>
        <v>92</v>
      </c>
      <c r="AE3073" s="1071">
        <f t="shared" ref="AE3073:AH3085" si="1248">AE2991+AJ2991-AO2991</f>
        <v>0</v>
      </c>
      <c r="AF3073" s="1071">
        <f t="shared" si="1248"/>
        <v>0</v>
      </c>
      <c r="AG3073" s="1071">
        <f t="shared" si="1248"/>
        <v>0</v>
      </c>
      <c r="AH3073" s="1071">
        <f t="shared" si="1248"/>
        <v>0</v>
      </c>
      <c r="AI3073" s="1060">
        <f t="shared" si="1235"/>
        <v>0</v>
      </c>
      <c r="AJ3073" s="1102">
        <f t="shared" si="1244"/>
        <v>0</v>
      </c>
      <c r="AK3073" s="1102">
        <f t="shared" si="1244"/>
        <v>14</v>
      </c>
      <c r="AL3073" s="1102">
        <f t="shared" si="1244"/>
        <v>0</v>
      </c>
      <c r="AM3073" s="1102">
        <f t="shared" si="1245"/>
        <v>0</v>
      </c>
      <c r="AN3073" s="1085">
        <f t="shared" si="1246"/>
        <v>1288</v>
      </c>
      <c r="AO3073" s="1061">
        <f t="shared" si="1232"/>
        <v>0</v>
      </c>
      <c r="AP3073" s="1061">
        <f t="shared" si="1232"/>
        <v>14</v>
      </c>
      <c r="AQ3073" s="1061">
        <f t="shared" si="1232"/>
        <v>0</v>
      </c>
      <c r="AR3073" s="1061">
        <f t="shared" si="1232"/>
        <v>0</v>
      </c>
      <c r="AS3073" s="1061">
        <f t="shared" si="1232"/>
        <v>1288</v>
      </c>
      <c r="AT3073" s="850">
        <f t="shared" si="1238"/>
        <v>84</v>
      </c>
      <c r="AU3073" s="922"/>
      <c r="AV3073" s="861"/>
      <c r="AW3073" s="861"/>
      <c r="AX3073" s="861"/>
      <c r="AY3073" s="861"/>
      <c r="AZ3073" s="851"/>
    </row>
    <row r="3074" spans="1:52" ht="13.5" customHeight="1">
      <c r="A3074" s="838">
        <f t="shared" si="1236"/>
        <v>35</v>
      </c>
      <c r="B3074" s="1053" t="s">
        <v>67</v>
      </c>
      <c r="C3074" s="817" t="s">
        <v>66</v>
      </c>
      <c r="D3074" s="924">
        <v>30</v>
      </c>
      <c r="E3074" s="1114">
        <v>27</v>
      </c>
      <c r="F3074" s="1061"/>
      <c r="G3074" s="1120"/>
      <c r="H3074" s="1063"/>
      <c r="I3074" s="1077"/>
      <c r="J3074" s="1060">
        <f t="shared" si="1227"/>
        <v>0</v>
      </c>
      <c r="K3074" s="1103"/>
      <c r="L3074" s="1065"/>
      <c r="M3074" s="1062"/>
      <c r="N3074" s="1063"/>
      <c r="O3074" s="1060">
        <f t="shared" si="1242"/>
        <v>0</v>
      </c>
      <c r="P3074" s="1056"/>
      <c r="Q3074" s="1071">
        <v>18</v>
      </c>
      <c r="R3074" s="1131"/>
      <c r="S3074" s="1118"/>
      <c r="T3074" s="1079">
        <f t="shared" si="1228"/>
        <v>486</v>
      </c>
      <c r="U3074" s="1061">
        <f t="shared" si="1247"/>
        <v>0</v>
      </c>
      <c r="V3074" s="1071">
        <f t="shared" si="1240"/>
        <v>18</v>
      </c>
      <c r="W3074" s="1063">
        <f t="shared" si="1240"/>
        <v>0</v>
      </c>
      <c r="X3074" s="1063">
        <f t="shared" si="1240"/>
        <v>0</v>
      </c>
      <c r="Y3074" s="1060">
        <f t="shared" si="1240"/>
        <v>486</v>
      </c>
      <c r="Z3074" s="1080">
        <f t="shared" si="1237"/>
        <v>35</v>
      </c>
      <c r="AA3074" s="1126" t="str">
        <f t="shared" si="1234"/>
        <v>Cá mè</v>
      </c>
      <c r="AB3074" s="1082" t="str">
        <f t="shared" si="1234"/>
        <v>kg</v>
      </c>
      <c r="AC3074" s="1083">
        <f t="shared" si="1234"/>
        <v>30</v>
      </c>
      <c r="AD3074" s="1089">
        <f t="shared" si="1234"/>
        <v>27</v>
      </c>
      <c r="AE3074" s="1071">
        <f t="shared" si="1248"/>
        <v>0</v>
      </c>
      <c r="AF3074" s="1071">
        <f t="shared" si="1248"/>
        <v>0</v>
      </c>
      <c r="AG3074" s="1071">
        <f t="shared" si="1248"/>
        <v>0</v>
      </c>
      <c r="AH3074" s="1071">
        <f t="shared" si="1248"/>
        <v>0</v>
      </c>
      <c r="AI3074" s="1060">
        <f t="shared" si="1235"/>
        <v>0</v>
      </c>
      <c r="AJ3074" s="1102">
        <f t="shared" si="1244"/>
        <v>0</v>
      </c>
      <c r="AK3074" s="1102">
        <f t="shared" si="1244"/>
        <v>18</v>
      </c>
      <c r="AL3074" s="1102">
        <f t="shared" si="1244"/>
        <v>0</v>
      </c>
      <c r="AM3074" s="1102">
        <f t="shared" si="1245"/>
        <v>0</v>
      </c>
      <c r="AN3074" s="1085">
        <f t="shared" si="1246"/>
        <v>486</v>
      </c>
      <c r="AO3074" s="1061">
        <f t="shared" si="1232"/>
        <v>0</v>
      </c>
      <c r="AP3074" s="1061">
        <f t="shared" si="1232"/>
        <v>18</v>
      </c>
      <c r="AQ3074" s="1061">
        <f t="shared" si="1232"/>
        <v>0</v>
      </c>
      <c r="AR3074" s="1061">
        <f t="shared" si="1232"/>
        <v>0</v>
      </c>
      <c r="AS3074" s="1061">
        <f t="shared" si="1232"/>
        <v>486</v>
      </c>
      <c r="AT3074" s="850">
        <f t="shared" si="1238"/>
        <v>54</v>
      </c>
      <c r="AU3074" s="922"/>
      <c r="AV3074" s="861"/>
      <c r="AW3074" s="861"/>
      <c r="AX3074" s="861"/>
      <c r="AY3074" s="861"/>
      <c r="AZ3074" s="851"/>
    </row>
    <row r="3075" spans="1:52" ht="13.5" customHeight="1">
      <c r="A3075" s="838">
        <f t="shared" si="1236"/>
        <v>36</v>
      </c>
      <c r="B3075" s="1053" t="s">
        <v>899</v>
      </c>
      <c r="C3075" s="1161" t="s">
        <v>928</v>
      </c>
      <c r="D3075" s="839">
        <v>100</v>
      </c>
      <c r="E3075" s="921">
        <v>100</v>
      </c>
      <c r="F3075" s="1061"/>
      <c r="G3075" s="1120"/>
      <c r="H3075" s="1063"/>
      <c r="I3075" s="1077"/>
      <c r="J3075" s="1060">
        <f t="shared" si="1227"/>
        <v>0</v>
      </c>
      <c r="K3075" s="1061"/>
      <c r="L3075" s="1065"/>
      <c r="M3075" s="1062"/>
      <c r="N3075" s="1063"/>
      <c r="O3075" s="1060">
        <f t="shared" si="1242"/>
        <v>0</v>
      </c>
      <c r="P3075" s="1093"/>
      <c r="Q3075" s="1065">
        <v>7</v>
      </c>
      <c r="R3075" s="1131"/>
      <c r="S3075" s="1063"/>
      <c r="T3075" s="1079">
        <f t="shared" si="1228"/>
        <v>700</v>
      </c>
      <c r="U3075" s="1061">
        <f t="shared" si="1247"/>
        <v>0</v>
      </c>
      <c r="V3075" s="1061">
        <f t="shared" si="1240"/>
        <v>7</v>
      </c>
      <c r="W3075" s="1063">
        <f t="shared" si="1240"/>
        <v>0</v>
      </c>
      <c r="X3075" s="1063">
        <f t="shared" si="1240"/>
        <v>0</v>
      </c>
      <c r="Y3075" s="1060">
        <f t="shared" si="1240"/>
        <v>700</v>
      </c>
      <c r="Z3075" s="1080">
        <f t="shared" si="1237"/>
        <v>36</v>
      </c>
      <c r="AA3075" s="1126" t="str">
        <f t="shared" si="1234"/>
        <v>Chả hải sản</v>
      </c>
      <c r="AB3075" s="1082" t="str">
        <f t="shared" si="1234"/>
        <v>Qủa</v>
      </c>
      <c r="AC3075" s="1083">
        <f t="shared" si="1234"/>
        <v>100</v>
      </c>
      <c r="AD3075" s="1089">
        <f t="shared" si="1234"/>
        <v>100</v>
      </c>
      <c r="AE3075" s="1071">
        <f t="shared" si="1248"/>
        <v>0</v>
      </c>
      <c r="AF3075" s="1071">
        <f t="shared" si="1248"/>
        <v>0</v>
      </c>
      <c r="AG3075" s="1071">
        <f t="shared" si="1248"/>
        <v>0</v>
      </c>
      <c r="AH3075" s="1071">
        <f t="shared" si="1248"/>
        <v>0</v>
      </c>
      <c r="AI3075" s="1060">
        <f t="shared" si="1235"/>
        <v>0</v>
      </c>
      <c r="AJ3075" s="1102">
        <f t="shared" si="1244"/>
        <v>0</v>
      </c>
      <c r="AK3075" s="1102">
        <f t="shared" si="1244"/>
        <v>7</v>
      </c>
      <c r="AL3075" s="1102">
        <f t="shared" si="1244"/>
        <v>0</v>
      </c>
      <c r="AM3075" s="1102">
        <f t="shared" si="1245"/>
        <v>0</v>
      </c>
      <c r="AN3075" s="1085">
        <f t="shared" si="1246"/>
        <v>700</v>
      </c>
      <c r="AO3075" s="1061">
        <f t="shared" si="1232"/>
        <v>0</v>
      </c>
      <c r="AP3075" s="1061">
        <f t="shared" si="1232"/>
        <v>7</v>
      </c>
      <c r="AQ3075" s="1061">
        <f t="shared" si="1232"/>
        <v>0</v>
      </c>
      <c r="AR3075" s="1061">
        <f t="shared" si="1232"/>
        <v>0</v>
      </c>
      <c r="AS3075" s="1061">
        <f t="shared" si="1232"/>
        <v>700</v>
      </c>
      <c r="AT3075" s="850">
        <f t="shared" si="1238"/>
        <v>0</v>
      </c>
      <c r="AU3075" s="922"/>
      <c r="AV3075" s="861"/>
      <c r="AW3075" s="861"/>
      <c r="AX3075" s="861"/>
      <c r="AY3075" s="861"/>
      <c r="AZ3075" s="851"/>
    </row>
    <row r="3076" spans="1:52" ht="13.5" customHeight="1">
      <c r="A3076" s="838">
        <f t="shared" si="1236"/>
        <v>37</v>
      </c>
      <c r="B3076" s="1053" t="s">
        <v>929</v>
      </c>
      <c r="C3076" s="817" t="s">
        <v>66</v>
      </c>
      <c r="D3076" s="839">
        <v>40</v>
      </c>
      <c r="E3076" s="921">
        <v>40</v>
      </c>
      <c r="F3076" s="1061"/>
      <c r="G3076" s="1120"/>
      <c r="H3076" s="1063"/>
      <c r="I3076" s="1077"/>
      <c r="J3076" s="1060">
        <f t="shared" si="1227"/>
        <v>0</v>
      </c>
      <c r="K3076" s="1061"/>
      <c r="L3076" s="1065"/>
      <c r="M3076" s="1062"/>
      <c r="N3076" s="1063"/>
      <c r="O3076" s="1060">
        <f t="shared" si="1242"/>
        <v>0</v>
      </c>
      <c r="P3076" s="1093"/>
      <c r="Q3076" s="1065">
        <v>8</v>
      </c>
      <c r="R3076" s="1131"/>
      <c r="S3076" s="1063"/>
      <c r="T3076" s="1079">
        <f t="shared" si="1228"/>
        <v>320</v>
      </c>
      <c r="U3076" s="1061">
        <f t="shared" si="1247"/>
        <v>0</v>
      </c>
      <c r="V3076" s="1071">
        <f t="shared" si="1240"/>
        <v>8</v>
      </c>
      <c r="W3076" s="1063">
        <f t="shared" si="1240"/>
        <v>0</v>
      </c>
      <c r="X3076" s="1063">
        <f t="shared" si="1240"/>
        <v>0</v>
      </c>
      <c r="Y3076" s="1060">
        <f t="shared" si="1240"/>
        <v>320</v>
      </c>
      <c r="Z3076" s="1080">
        <f t="shared" si="1237"/>
        <v>37</v>
      </c>
      <c r="AA3076" s="1126" t="str">
        <f t="shared" si="1234"/>
        <v>Trứng rán</v>
      </c>
      <c r="AB3076" s="1082" t="str">
        <f t="shared" si="1234"/>
        <v>kg</v>
      </c>
      <c r="AC3076" s="1083">
        <f t="shared" si="1234"/>
        <v>40</v>
      </c>
      <c r="AD3076" s="1089">
        <f t="shared" si="1234"/>
        <v>40</v>
      </c>
      <c r="AE3076" s="1071">
        <f t="shared" si="1248"/>
        <v>0</v>
      </c>
      <c r="AF3076" s="1071">
        <f t="shared" si="1248"/>
        <v>0</v>
      </c>
      <c r="AG3076" s="1071">
        <f t="shared" si="1248"/>
        <v>0</v>
      </c>
      <c r="AH3076" s="1071">
        <f t="shared" si="1248"/>
        <v>0</v>
      </c>
      <c r="AI3076" s="1060">
        <f t="shared" si="1235"/>
        <v>0</v>
      </c>
      <c r="AJ3076" s="1102">
        <f t="shared" si="1244"/>
        <v>0</v>
      </c>
      <c r="AK3076" s="1102">
        <f t="shared" si="1244"/>
        <v>8</v>
      </c>
      <c r="AL3076" s="1102">
        <f t="shared" si="1244"/>
        <v>0</v>
      </c>
      <c r="AM3076" s="1102">
        <f t="shared" si="1245"/>
        <v>0</v>
      </c>
      <c r="AN3076" s="1085">
        <f t="shared" si="1246"/>
        <v>320</v>
      </c>
      <c r="AO3076" s="1061">
        <f t="shared" si="1232"/>
        <v>0</v>
      </c>
      <c r="AP3076" s="1061">
        <f t="shared" si="1232"/>
        <v>8</v>
      </c>
      <c r="AQ3076" s="1061">
        <f t="shared" si="1232"/>
        <v>0</v>
      </c>
      <c r="AR3076" s="1061">
        <f t="shared" si="1232"/>
        <v>0</v>
      </c>
      <c r="AS3076" s="1061">
        <f t="shared" si="1232"/>
        <v>320</v>
      </c>
      <c r="AT3076" s="850">
        <f t="shared" si="1238"/>
        <v>0</v>
      </c>
      <c r="AU3076" s="1502"/>
      <c r="AV3076" s="1503"/>
      <c r="AW3076" s="1503"/>
      <c r="AX3076" s="1503"/>
      <c r="AY3076" s="1503"/>
      <c r="AZ3076" s="927"/>
    </row>
    <row r="3077" spans="1:52" ht="13.5" customHeight="1">
      <c r="A3077" s="838">
        <f t="shared" si="1236"/>
        <v>38</v>
      </c>
      <c r="B3077" s="1053" t="s">
        <v>488</v>
      </c>
      <c r="C3077" s="817" t="s">
        <v>66</v>
      </c>
      <c r="D3077" s="839">
        <v>110</v>
      </c>
      <c r="E3077" s="921">
        <v>106</v>
      </c>
      <c r="F3077" s="1094"/>
      <c r="G3077" s="1090"/>
      <c r="H3077" s="1121"/>
      <c r="I3077" s="1077"/>
      <c r="J3077" s="1060">
        <f t="shared" si="1227"/>
        <v>0</v>
      </c>
      <c r="K3077" s="1061"/>
      <c r="L3077" s="1071"/>
      <c r="M3077" s="1062"/>
      <c r="N3077" s="1063"/>
      <c r="O3077" s="1060">
        <f t="shared" si="1242"/>
        <v>0</v>
      </c>
      <c r="P3077" s="1056"/>
      <c r="Q3077" s="1065"/>
      <c r="R3077" s="1131"/>
      <c r="S3077" s="1063"/>
      <c r="T3077" s="1079">
        <f t="shared" si="1228"/>
        <v>0</v>
      </c>
      <c r="U3077" s="1061">
        <f t="shared" si="1247"/>
        <v>0</v>
      </c>
      <c r="V3077" s="1071">
        <f t="shared" si="1240"/>
        <v>0</v>
      </c>
      <c r="W3077" s="1063">
        <f t="shared" si="1240"/>
        <v>0</v>
      </c>
      <c r="X3077" s="1063">
        <f t="shared" si="1240"/>
        <v>0</v>
      </c>
      <c r="Y3077" s="1060">
        <f t="shared" si="1240"/>
        <v>0</v>
      </c>
      <c r="Z3077" s="1080">
        <f t="shared" si="1237"/>
        <v>38</v>
      </c>
      <c r="AA3077" s="1126" t="str">
        <f t="shared" si="1234"/>
        <v>Thịt xô</v>
      </c>
      <c r="AB3077" s="1082" t="str">
        <f t="shared" si="1234"/>
        <v>kg</v>
      </c>
      <c r="AC3077" s="1083">
        <f t="shared" si="1234"/>
        <v>110</v>
      </c>
      <c r="AD3077" s="1089">
        <f t="shared" si="1234"/>
        <v>106</v>
      </c>
      <c r="AE3077" s="1071">
        <f t="shared" si="1248"/>
        <v>0</v>
      </c>
      <c r="AF3077" s="1071">
        <f t="shared" si="1248"/>
        <v>0</v>
      </c>
      <c r="AG3077" s="1071">
        <f t="shared" si="1248"/>
        <v>0</v>
      </c>
      <c r="AH3077" s="1071">
        <f t="shared" si="1248"/>
        <v>0</v>
      </c>
      <c r="AI3077" s="1060">
        <f t="shared" si="1235"/>
        <v>0</v>
      </c>
      <c r="AJ3077" s="1102">
        <f t="shared" si="1244"/>
        <v>0</v>
      </c>
      <c r="AK3077" s="1102">
        <f t="shared" si="1244"/>
        <v>0</v>
      </c>
      <c r="AL3077" s="1102">
        <f t="shared" si="1244"/>
        <v>0</v>
      </c>
      <c r="AM3077" s="1102">
        <f t="shared" si="1245"/>
        <v>0</v>
      </c>
      <c r="AN3077" s="1085">
        <f t="shared" si="1246"/>
        <v>0</v>
      </c>
      <c r="AO3077" s="1061">
        <f t="shared" si="1232"/>
        <v>0</v>
      </c>
      <c r="AP3077" s="1061">
        <f t="shared" si="1232"/>
        <v>0</v>
      </c>
      <c r="AQ3077" s="1061">
        <f t="shared" si="1232"/>
        <v>0</v>
      </c>
      <c r="AR3077" s="1061">
        <f t="shared" si="1232"/>
        <v>0</v>
      </c>
      <c r="AS3077" s="1061">
        <f t="shared" si="1232"/>
        <v>0</v>
      </c>
      <c r="AT3077" s="850">
        <f t="shared" si="1238"/>
        <v>0</v>
      </c>
      <c r="AU3077" s="1502" t="s">
        <v>855</v>
      </c>
      <c r="AV3077" s="1503"/>
      <c r="AW3077" s="1503"/>
      <c r="AX3077" s="1503"/>
      <c r="AY3077" s="1503"/>
      <c r="AZ3077" s="927"/>
    </row>
    <row r="3078" spans="1:52" ht="13.5" customHeight="1">
      <c r="A3078" s="838">
        <f t="shared" si="1236"/>
        <v>39</v>
      </c>
      <c r="B3078" s="1045" t="s">
        <v>83</v>
      </c>
      <c r="C3078" s="817" t="s">
        <v>786</v>
      </c>
      <c r="D3078" s="839">
        <v>10</v>
      </c>
      <c r="E3078" s="921">
        <v>10</v>
      </c>
      <c r="F3078" s="1061"/>
      <c r="G3078" s="1120"/>
      <c r="H3078" s="1063"/>
      <c r="I3078" s="1077"/>
      <c r="J3078" s="1060">
        <f t="shared" si="1227"/>
        <v>0</v>
      </c>
      <c r="K3078" s="1103"/>
      <c r="L3078" s="1065"/>
      <c r="M3078" s="1062">
        <v>20</v>
      </c>
      <c r="N3078" s="1063"/>
      <c r="O3078" s="1060">
        <f t="shared" si="1242"/>
        <v>200</v>
      </c>
      <c r="P3078" s="1056"/>
      <c r="Q3078" s="1071"/>
      <c r="R3078" s="1100">
        <v>20</v>
      </c>
      <c r="S3078" s="1063"/>
      <c r="T3078" s="1079">
        <f t="shared" si="1228"/>
        <v>200</v>
      </c>
      <c r="U3078" s="1103">
        <f t="shared" si="1247"/>
        <v>0</v>
      </c>
      <c r="V3078" s="1061">
        <f t="shared" si="1240"/>
        <v>0</v>
      </c>
      <c r="W3078" s="1063">
        <f t="shared" si="1240"/>
        <v>40</v>
      </c>
      <c r="X3078" s="1063">
        <f t="shared" si="1240"/>
        <v>0</v>
      </c>
      <c r="Y3078" s="1060">
        <f t="shared" si="1240"/>
        <v>400</v>
      </c>
      <c r="Z3078" s="1080">
        <f t="shared" si="1237"/>
        <v>39</v>
      </c>
      <c r="AA3078" s="1126" t="str">
        <f t="shared" si="1234"/>
        <v>Cam</v>
      </c>
      <c r="AB3078" s="1082" t="str">
        <f t="shared" si="1234"/>
        <v>quả</v>
      </c>
      <c r="AC3078" s="1083">
        <f t="shared" si="1234"/>
        <v>10</v>
      </c>
      <c r="AD3078" s="1089">
        <f t="shared" si="1234"/>
        <v>10</v>
      </c>
      <c r="AE3078" s="1071">
        <f t="shared" si="1248"/>
        <v>0</v>
      </c>
      <c r="AF3078" s="1071">
        <f t="shared" si="1248"/>
        <v>0</v>
      </c>
      <c r="AG3078" s="1071">
        <f t="shared" si="1248"/>
        <v>0</v>
      </c>
      <c r="AH3078" s="1071">
        <f t="shared" si="1248"/>
        <v>0</v>
      </c>
      <c r="AI3078" s="1060">
        <f t="shared" si="1235"/>
        <v>0</v>
      </c>
      <c r="AJ3078" s="1102">
        <f t="shared" si="1244"/>
        <v>0</v>
      </c>
      <c r="AK3078" s="1102">
        <f t="shared" si="1244"/>
        <v>0</v>
      </c>
      <c r="AL3078" s="1102">
        <f t="shared" si="1244"/>
        <v>40</v>
      </c>
      <c r="AM3078" s="1102">
        <f t="shared" si="1245"/>
        <v>0</v>
      </c>
      <c r="AN3078" s="1085">
        <f t="shared" si="1246"/>
        <v>400</v>
      </c>
      <c r="AO3078" s="1061">
        <f t="shared" si="1232"/>
        <v>0</v>
      </c>
      <c r="AP3078" s="1061">
        <f t="shared" si="1232"/>
        <v>0</v>
      </c>
      <c r="AQ3078" s="1061">
        <f t="shared" si="1232"/>
        <v>40</v>
      </c>
      <c r="AR3078" s="1061">
        <f t="shared" si="1232"/>
        <v>0</v>
      </c>
      <c r="AS3078" s="1061">
        <f t="shared" si="1232"/>
        <v>400</v>
      </c>
      <c r="AT3078" s="850">
        <f t="shared" si="1238"/>
        <v>0</v>
      </c>
      <c r="AU3078" s="929" t="s">
        <v>811</v>
      </c>
      <c r="AV3078" s="930"/>
      <c r="AW3078" s="1504">
        <f>SUM(AX3079:AX3081)</f>
        <v>0.74</v>
      </c>
      <c r="AX3078" s="1504"/>
      <c r="AY3078" s="930"/>
      <c r="AZ3078" s="862" t="s">
        <v>70</v>
      </c>
    </row>
    <row r="3079" spans="1:52" ht="13.5" customHeight="1">
      <c r="A3079" s="838">
        <f t="shared" si="1236"/>
        <v>40</v>
      </c>
      <c r="B3079" s="1045" t="s">
        <v>78</v>
      </c>
      <c r="C3079" s="817" t="s">
        <v>66</v>
      </c>
      <c r="D3079" s="839">
        <v>10</v>
      </c>
      <c r="E3079" s="921">
        <v>7</v>
      </c>
      <c r="F3079" s="1061"/>
      <c r="G3079" s="1086"/>
      <c r="H3079" s="1063"/>
      <c r="I3079" s="1077"/>
      <c r="J3079" s="1060">
        <f t="shared" si="1227"/>
        <v>0</v>
      </c>
      <c r="K3079" s="1061"/>
      <c r="L3079" s="1061"/>
      <c r="M3079" s="1063">
        <v>36</v>
      </c>
      <c r="N3079" s="1063"/>
      <c r="O3079" s="1060">
        <f t="shared" si="1242"/>
        <v>252</v>
      </c>
      <c r="P3079" s="1093"/>
      <c r="Q3079" s="1061"/>
      <c r="R3079" s="1100">
        <v>40</v>
      </c>
      <c r="S3079" s="1063"/>
      <c r="T3079" s="1079">
        <f t="shared" si="1228"/>
        <v>280</v>
      </c>
      <c r="U3079" s="1061">
        <f t="shared" si="1247"/>
        <v>0</v>
      </c>
      <c r="V3079" s="1061">
        <f t="shared" si="1240"/>
        <v>0</v>
      </c>
      <c r="W3079" s="1063">
        <f t="shared" si="1240"/>
        <v>76</v>
      </c>
      <c r="X3079" s="1063">
        <f t="shared" si="1240"/>
        <v>0</v>
      </c>
      <c r="Y3079" s="1060">
        <f>SUM(J3079,O3079,T3079)</f>
        <v>532</v>
      </c>
      <c r="Z3079" s="1080">
        <f t="shared" si="1237"/>
        <v>40</v>
      </c>
      <c r="AA3079" s="1126" t="str">
        <f t="shared" si="1234"/>
        <v>Bí xanh</v>
      </c>
      <c r="AB3079" s="1082" t="str">
        <f t="shared" si="1234"/>
        <v>kg</v>
      </c>
      <c r="AC3079" s="1083">
        <f t="shared" si="1234"/>
        <v>10</v>
      </c>
      <c r="AD3079" s="1089">
        <f t="shared" si="1234"/>
        <v>7</v>
      </c>
      <c r="AE3079" s="1071">
        <f t="shared" si="1248"/>
        <v>0</v>
      </c>
      <c r="AF3079" s="1071">
        <f t="shared" si="1248"/>
        <v>0</v>
      </c>
      <c r="AG3079" s="1071">
        <f t="shared" si="1248"/>
        <v>0</v>
      </c>
      <c r="AH3079" s="1071">
        <f t="shared" si="1248"/>
        <v>0</v>
      </c>
      <c r="AI3079" s="1060">
        <f t="shared" si="1235"/>
        <v>0</v>
      </c>
      <c r="AJ3079" s="1102">
        <f t="shared" si="1244"/>
        <v>0</v>
      </c>
      <c r="AK3079" s="1102">
        <f t="shared" si="1244"/>
        <v>0</v>
      </c>
      <c r="AL3079" s="1102">
        <f t="shared" si="1244"/>
        <v>76</v>
      </c>
      <c r="AM3079" s="1102">
        <f t="shared" si="1245"/>
        <v>0</v>
      </c>
      <c r="AN3079" s="1085">
        <f t="shared" si="1246"/>
        <v>532</v>
      </c>
      <c r="AO3079" s="1061">
        <f t="shared" si="1232"/>
        <v>0</v>
      </c>
      <c r="AP3079" s="1061">
        <f t="shared" si="1232"/>
        <v>0</v>
      </c>
      <c r="AQ3079" s="1061">
        <f t="shared" si="1232"/>
        <v>76</v>
      </c>
      <c r="AR3079" s="1061">
        <f t="shared" si="1232"/>
        <v>0</v>
      </c>
      <c r="AS3079" s="1061">
        <f t="shared" si="1232"/>
        <v>532</v>
      </c>
      <c r="AT3079" s="850">
        <f t="shared" si="1238"/>
        <v>228</v>
      </c>
      <c r="AU3079" s="932" t="s">
        <v>856</v>
      </c>
      <c r="AV3079" s="933">
        <f>AV3043</f>
        <v>177</v>
      </c>
      <c r="AW3079" s="934" t="s">
        <v>27</v>
      </c>
      <c r="AX3079" s="935">
        <v>0.16</v>
      </c>
      <c r="AY3079" s="936" t="s">
        <v>29</v>
      </c>
      <c r="AZ3079" s="937">
        <f>AV3079*AX3079</f>
        <v>28.32</v>
      </c>
    </row>
    <row r="3080" spans="1:52" ht="13.5" customHeight="1">
      <c r="A3080" s="838">
        <f t="shared" si="1236"/>
        <v>41</v>
      </c>
      <c r="B3080" s="1045" t="s">
        <v>17</v>
      </c>
      <c r="C3080" s="817" t="s">
        <v>66</v>
      </c>
      <c r="D3080" s="938">
        <v>5</v>
      </c>
      <c r="E3080" s="1133">
        <v>4</v>
      </c>
      <c r="F3080" s="1061"/>
      <c r="G3080" s="1120"/>
      <c r="H3080" s="1063"/>
      <c r="I3080" s="1077"/>
      <c r="J3080" s="1060">
        <f t="shared" si="1227"/>
        <v>0</v>
      </c>
      <c r="K3080" s="1061"/>
      <c r="L3080" s="1071"/>
      <c r="M3080" s="1063"/>
      <c r="N3080" s="1063"/>
      <c r="O3080" s="1060">
        <f t="shared" si="1242"/>
        <v>0</v>
      </c>
      <c r="P3080" s="1078"/>
      <c r="Q3080" s="1071"/>
      <c r="R3080" s="1131"/>
      <c r="S3080" s="1063"/>
      <c r="T3080" s="1079">
        <f t="shared" si="1228"/>
        <v>0</v>
      </c>
      <c r="U3080" s="1061">
        <f t="shared" si="1247"/>
        <v>0</v>
      </c>
      <c r="V3080" s="1071">
        <f t="shared" si="1240"/>
        <v>0</v>
      </c>
      <c r="W3080" s="1063">
        <f t="shared" si="1240"/>
        <v>0</v>
      </c>
      <c r="X3080" s="1063">
        <f t="shared" si="1240"/>
        <v>0</v>
      </c>
      <c r="Y3080" s="1060">
        <f t="shared" si="1240"/>
        <v>0</v>
      </c>
      <c r="Z3080" s="1080">
        <f t="shared" si="1237"/>
        <v>41</v>
      </c>
      <c r="AA3080" s="1126" t="str">
        <f t="shared" si="1234"/>
        <v>Rau muống</v>
      </c>
      <c r="AB3080" s="1082" t="str">
        <f t="shared" si="1234"/>
        <v>kg</v>
      </c>
      <c r="AC3080" s="1083">
        <f t="shared" si="1234"/>
        <v>5</v>
      </c>
      <c r="AD3080" s="1089">
        <f t="shared" si="1234"/>
        <v>4</v>
      </c>
      <c r="AE3080" s="1071">
        <f t="shared" si="1248"/>
        <v>0</v>
      </c>
      <c r="AF3080" s="1071">
        <f t="shared" si="1248"/>
        <v>0</v>
      </c>
      <c r="AG3080" s="1071">
        <f t="shared" si="1248"/>
        <v>0</v>
      </c>
      <c r="AH3080" s="1071">
        <f t="shared" si="1248"/>
        <v>0</v>
      </c>
      <c r="AI3080" s="1060">
        <f t="shared" si="1235"/>
        <v>0</v>
      </c>
      <c r="AJ3080" s="1102">
        <f t="shared" si="1244"/>
        <v>0</v>
      </c>
      <c r="AK3080" s="1102">
        <f t="shared" si="1244"/>
        <v>0</v>
      </c>
      <c r="AL3080" s="1102">
        <f t="shared" si="1244"/>
        <v>0</v>
      </c>
      <c r="AM3080" s="1102">
        <f t="shared" si="1245"/>
        <v>0</v>
      </c>
      <c r="AN3080" s="1085">
        <f t="shared" si="1246"/>
        <v>0</v>
      </c>
      <c r="AO3080" s="1061">
        <f t="shared" si="1232"/>
        <v>0</v>
      </c>
      <c r="AP3080" s="1061">
        <f t="shared" si="1232"/>
        <v>0</v>
      </c>
      <c r="AQ3080" s="1061">
        <f t="shared" si="1232"/>
        <v>0</v>
      </c>
      <c r="AR3080" s="1061">
        <f t="shared" si="1232"/>
        <v>0</v>
      </c>
      <c r="AS3080" s="1061">
        <f t="shared" si="1232"/>
        <v>0</v>
      </c>
      <c r="AT3080" s="850">
        <f t="shared" si="1238"/>
        <v>0</v>
      </c>
      <c r="AU3080" s="932" t="s">
        <v>857</v>
      </c>
      <c r="AV3080" s="933">
        <f t="shared" ref="AV3080:AV3085" si="1249">AV3044</f>
        <v>177</v>
      </c>
      <c r="AW3080" s="934" t="s">
        <v>27</v>
      </c>
      <c r="AX3080" s="935">
        <v>0.28999999999999998</v>
      </c>
      <c r="AY3080" s="936" t="s">
        <v>29</v>
      </c>
      <c r="AZ3080" s="937">
        <f>AV3080*AX3080</f>
        <v>51.33</v>
      </c>
    </row>
    <row r="3081" spans="1:52" ht="13.5" customHeight="1">
      <c r="A3081" s="838">
        <f t="shared" si="1236"/>
        <v>42</v>
      </c>
      <c r="B3081" s="1045" t="s">
        <v>478</v>
      </c>
      <c r="C3081" s="817" t="s">
        <v>66</v>
      </c>
      <c r="D3081" s="839">
        <v>12</v>
      </c>
      <c r="E3081" s="921">
        <v>12</v>
      </c>
      <c r="F3081" s="1071"/>
      <c r="G3081" s="1086"/>
      <c r="H3081" s="1063">
        <v>25</v>
      </c>
      <c r="I3081" s="1077"/>
      <c r="J3081" s="1060">
        <f t="shared" si="1227"/>
        <v>300</v>
      </c>
      <c r="K3081" s="1061"/>
      <c r="L3081" s="1061"/>
      <c r="M3081" s="1134"/>
      <c r="N3081" s="1063"/>
      <c r="O3081" s="1060">
        <f t="shared" si="1242"/>
        <v>0</v>
      </c>
      <c r="P3081" s="1093"/>
      <c r="Q3081" s="1061"/>
      <c r="R3081" s="1100"/>
      <c r="S3081" s="1063"/>
      <c r="T3081" s="1079">
        <f t="shared" si="1228"/>
        <v>0</v>
      </c>
      <c r="U3081" s="1061">
        <f t="shared" si="1247"/>
        <v>0</v>
      </c>
      <c r="V3081" s="1061">
        <f t="shared" si="1240"/>
        <v>0</v>
      </c>
      <c r="W3081" s="1063">
        <f t="shared" si="1240"/>
        <v>25</v>
      </c>
      <c r="X3081" s="1063">
        <f t="shared" si="1240"/>
        <v>0</v>
      </c>
      <c r="Y3081" s="1060">
        <f t="shared" si="1240"/>
        <v>300</v>
      </c>
      <c r="Z3081" s="1080">
        <f t="shared" si="1237"/>
        <v>42</v>
      </c>
      <c r="AA3081" s="1126" t="str">
        <f t="shared" si="1234"/>
        <v>Dưa cải</v>
      </c>
      <c r="AB3081" s="1082" t="str">
        <f t="shared" si="1234"/>
        <v>kg</v>
      </c>
      <c r="AC3081" s="1083">
        <f t="shared" si="1234"/>
        <v>12</v>
      </c>
      <c r="AD3081" s="1089">
        <f t="shared" si="1234"/>
        <v>12</v>
      </c>
      <c r="AE3081" s="1071">
        <f t="shared" si="1248"/>
        <v>0</v>
      </c>
      <c r="AF3081" s="1071">
        <f t="shared" si="1248"/>
        <v>0</v>
      </c>
      <c r="AG3081" s="1071">
        <f t="shared" si="1248"/>
        <v>0</v>
      </c>
      <c r="AH3081" s="1071">
        <f t="shared" si="1248"/>
        <v>0</v>
      </c>
      <c r="AI3081" s="1060">
        <f t="shared" si="1235"/>
        <v>0</v>
      </c>
      <c r="AJ3081" s="1102">
        <f t="shared" si="1244"/>
        <v>0</v>
      </c>
      <c r="AK3081" s="1102">
        <f t="shared" si="1244"/>
        <v>0</v>
      </c>
      <c r="AL3081" s="1102">
        <f t="shared" si="1244"/>
        <v>25</v>
      </c>
      <c r="AM3081" s="1102">
        <f t="shared" si="1245"/>
        <v>0</v>
      </c>
      <c r="AN3081" s="1085">
        <f t="shared" si="1246"/>
        <v>300</v>
      </c>
      <c r="AO3081" s="1061">
        <f t="shared" si="1232"/>
        <v>0</v>
      </c>
      <c r="AP3081" s="1061">
        <f t="shared" si="1232"/>
        <v>0</v>
      </c>
      <c r="AQ3081" s="1061">
        <f t="shared" si="1232"/>
        <v>25</v>
      </c>
      <c r="AR3081" s="1061">
        <f t="shared" si="1232"/>
        <v>0</v>
      </c>
      <c r="AS3081" s="1061">
        <f t="shared" si="1232"/>
        <v>300</v>
      </c>
      <c r="AT3081" s="850">
        <f t="shared" si="1238"/>
        <v>0</v>
      </c>
      <c r="AU3081" s="932" t="s">
        <v>858</v>
      </c>
      <c r="AV3081" s="933">
        <f t="shared" si="1249"/>
        <v>177</v>
      </c>
      <c r="AW3081" s="934" t="s">
        <v>27</v>
      </c>
      <c r="AX3081" s="935">
        <v>0.28999999999999998</v>
      </c>
      <c r="AY3081" s="936" t="s">
        <v>29</v>
      </c>
      <c r="AZ3081" s="937">
        <f>AV3081*AX3081</f>
        <v>51.33</v>
      </c>
    </row>
    <row r="3082" spans="1:52" ht="13.5" customHeight="1">
      <c r="A3082" s="838">
        <f t="shared" si="1236"/>
        <v>43</v>
      </c>
      <c r="B3082" s="1046" t="s">
        <v>60</v>
      </c>
      <c r="C3082" s="817" t="s">
        <v>66</v>
      </c>
      <c r="D3082" s="924">
        <v>20</v>
      </c>
      <c r="E3082" s="1114">
        <v>20</v>
      </c>
      <c r="F3082" s="1065"/>
      <c r="G3082" s="1090"/>
      <c r="H3082" s="1063">
        <v>0.5</v>
      </c>
      <c r="I3082" s="1077"/>
      <c r="J3082" s="1060">
        <f t="shared" si="1227"/>
        <v>10</v>
      </c>
      <c r="K3082" s="1103"/>
      <c r="L3082" s="1071"/>
      <c r="M3082" s="1135">
        <v>1</v>
      </c>
      <c r="N3082" s="1063"/>
      <c r="O3082" s="1060">
        <f t="shared" si="1242"/>
        <v>20</v>
      </c>
      <c r="P3082" s="1122"/>
      <c r="Q3082" s="1071"/>
      <c r="R3082" s="1100">
        <v>1</v>
      </c>
      <c r="S3082" s="1063"/>
      <c r="T3082" s="1079">
        <f t="shared" si="1228"/>
        <v>20</v>
      </c>
      <c r="U3082" s="1103">
        <f t="shared" si="1247"/>
        <v>0</v>
      </c>
      <c r="V3082" s="1071">
        <f t="shared" si="1240"/>
        <v>0</v>
      </c>
      <c r="W3082" s="1063">
        <f t="shared" si="1240"/>
        <v>2.5</v>
      </c>
      <c r="X3082" s="1063">
        <f t="shared" si="1240"/>
        <v>0</v>
      </c>
      <c r="Y3082" s="1060">
        <f t="shared" si="1240"/>
        <v>50</v>
      </c>
      <c r="Z3082" s="1080">
        <f t="shared" si="1237"/>
        <v>43</v>
      </c>
      <c r="AA3082" s="1126" t="str">
        <f t="shared" si="1234"/>
        <v>Cà chua</v>
      </c>
      <c r="AB3082" s="1082" t="str">
        <f t="shared" si="1234"/>
        <v>kg</v>
      </c>
      <c r="AC3082" s="1083">
        <f t="shared" si="1234"/>
        <v>20</v>
      </c>
      <c r="AD3082" s="1089">
        <f t="shared" si="1234"/>
        <v>20</v>
      </c>
      <c r="AE3082" s="1071">
        <f t="shared" si="1248"/>
        <v>0</v>
      </c>
      <c r="AF3082" s="1071">
        <f t="shared" si="1248"/>
        <v>0</v>
      </c>
      <c r="AG3082" s="1071">
        <f t="shared" si="1248"/>
        <v>0</v>
      </c>
      <c r="AH3082" s="1071">
        <f t="shared" si="1248"/>
        <v>0</v>
      </c>
      <c r="AI3082" s="1060">
        <f t="shared" si="1235"/>
        <v>0</v>
      </c>
      <c r="AJ3082" s="1102">
        <f t="shared" si="1244"/>
        <v>0</v>
      </c>
      <c r="AK3082" s="1102">
        <f t="shared" si="1244"/>
        <v>0</v>
      </c>
      <c r="AL3082" s="1102">
        <f t="shared" si="1244"/>
        <v>2.5</v>
      </c>
      <c r="AM3082" s="1102">
        <f t="shared" si="1245"/>
        <v>0</v>
      </c>
      <c r="AN3082" s="1085">
        <f t="shared" si="1246"/>
        <v>50</v>
      </c>
      <c r="AO3082" s="1061">
        <f t="shared" si="1232"/>
        <v>0</v>
      </c>
      <c r="AP3082" s="1061">
        <f t="shared" si="1232"/>
        <v>0</v>
      </c>
      <c r="AQ3082" s="1061">
        <f t="shared" si="1232"/>
        <v>2.5</v>
      </c>
      <c r="AR3082" s="1061">
        <f t="shared" si="1232"/>
        <v>0</v>
      </c>
      <c r="AS3082" s="1061">
        <f t="shared" si="1232"/>
        <v>50</v>
      </c>
      <c r="AT3082" s="850">
        <f t="shared" si="1238"/>
        <v>0</v>
      </c>
      <c r="AU3082" s="929" t="s">
        <v>811</v>
      </c>
      <c r="AV3082" s="933"/>
      <c r="AW3082" s="1504">
        <f>SUM(AX3083:AX3085)</f>
        <v>0.68</v>
      </c>
      <c r="AX3082" s="1504"/>
      <c r="AY3082" s="930"/>
      <c r="AZ3082" s="941" t="s">
        <v>70</v>
      </c>
    </row>
    <row r="3083" spans="1:52" ht="13.5" customHeight="1">
      <c r="A3083" s="838">
        <f t="shared" si="1236"/>
        <v>44</v>
      </c>
      <c r="B3083" s="1045" t="s">
        <v>61</v>
      </c>
      <c r="C3083" s="817" t="s">
        <v>66</v>
      </c>
      <c r="D3083" s="924">
        <v>20</v>
      </c>
      <c r="E3083" s="1114">
        <v>20</v>
      </c>
      <c r="F3083" s="1061"/>
      <c r="G3083" s="1120"/>
      <c r="H3083" s="1063">
        <v>0.5</v>
      </c>
      <c r="I3083" s="1077"/>
      <c r="J3083" s="1060">
        <f t="shared" si="1227"/>
        <v>10</v>
      </c>
      <c r="K3083" s="1136"/>
      <c r="L3083" s="1071"/>
      <c r="M3083" s="1063">
        <v>0.8</v>
      </c>
      <c r="N3083" s="1063"/>
      <c r="O3083" s="1060">
        <f t="shared" si="1242"/>
        <v>16</v>
      </c>
      <c r="P3083" s="1122"/>
      <c r="Q3083" s="1071"/>
      <c r="R3083" s="1131">
        <v>0.8</v>
      </c>
      <c r="S3083" s="1063"/>
      <c r="T3083" s="1079">
        <f t="shared" ref="T3083:T3091" si="1250">SUM(P3083:S3083)*$E3083</f>
        <v>16</v>
      </c>
      <c r="U3083" s="1061">
        <f t="shared" si="1247"/>
        <v>0</v>
      </c>
      <c r="V3083" s="1071">
        <f t="shared" si="1240"/>
        <v>0</v>
      </c>
      <c r="W3083" s="1063">
        <f t="shared" si="1240"/>
        <v>2.1</v>
      </c>
      <c r="X3083" s="1063">
        <f t="shared" si="1240"/>
        <v>0</v>
      </c>
      <c r="Y3083" s="1060">
        <f t="shared" si="1240"/>
        <v>42</v>
      </c>
      <c r="Z3083" s="1080">
        <f t="shared" si="1237"/>
        <v>44</v>
      </c>
      <c r="AA3083" s="1126" t="str">
        <f t="shared" si="1234"/>
        <v>Hành lá</v>
      </c>
      <c r="AB3083" s="1082" t="str">
        <f t="shared" si="1234"/>
        <v>kg</v>
      </c>
      <c r="AC3083" s="1083">
        <f t="shared" si="1234"/>
        <v>20</v>
      </c>
      <c r="AD3083" s="1089">
        <f t="shared" si="1234"/>
        <v>20</v>
      </c>
      <c r="AE3083" s="1071">
        <f t="shared" si="1248"/>
        <v>0</v>
      </c>
      <c r="AF3083" s="1071">
        <f t="shared" si="1248"/>
        <v>0</v>
      </c>
      <c r="AG3083" s="1071">
        <f t="shared" si="1248"/>
        <v>0</v>
      </c>
      <c r="AH3083" s="1071">
        <f t="shared" si="1248"/>
        <v>0</v>
      </c>
      <c r="AI3083" s="1060">
        <f t="shared" si="1235"/>
        <v>0</v>
      </c>
      <c r="AJ3083" s="1102">
        <f t="shared" si="1244"/>
        <v>0</v>
      </c>
      <c r="AK3083" s="1102">
        <f t="shared" si="1244"/>
        <v>0</v>
      </c>
      <c r="AL3083" s="1102">
        <f t="shared" si="1244"/>
        <v>2.1</v>
      </c>
      <c r="AM3083" s="1102">
        <f t="shared" si="1245"/>
        <v>0</v>
      </c>
      <c r="AN3083" s="1085">
        <f t="shared" si="1246"/>
        <v>42</v>
      </c>
      <c r="AO3083" s="1061">
        <f t="shared" si="1232"/>
        <v>0</v>
      </c>
      <c r="AP3083" s="1061">
        <f t="shared" si="1232"/>
        <v>0</v>
      </c>
      <c r="AQ3083" s="1061">
        <f t="shared" si="1232"/>
        <v>2.1</v>
      </c>
      <c r="AR3083" s="1061">
        <f t="shared" si="1232"/>
        <v>0</v>
      </c>
      <c r="AS3083" s="1061">
        <f t="shared" si="1232"/>
        <v>42</v>
      </c>
      <c r="AT3083" s="850">
        <f t="shared" si="1238"/>
        <v>0</v>
      </c>
      <c r="AU3083" s="932" t="s">
        <v>856</v>
      </c>
      <c r="AV3083" s="933">
        <f t="shared" si="1249"/>
        <v>14</v>
      </c>
      <c r="AW3083" s="934" t="s">
        <v>27</v>
      </c>
      <c r="AX3083" s="935">
        <v>0.16</v>
      </c>
      <c r="AY3083" s="936" t="s">
        <v>29</v>
      </c>
      <c r="AZ3083" s="937">
        <f>AV3083*AX3083</f>
        <v>2.2400000000000002</v>
      </c>
    </row>
    <row r="3084" spans="1:52" ht="13.5" customHeight="1">
      <c r="A3084" s="838">
        <f t="shared" si="1236"/>
        <v>45</v>
      </c>
      <c r="B3084" s="1047" t="s">
        <v>160</v>
      </c>
      <c r="C3084" s="817" t="s">
        <v>66</v>
      </c>
      <c r="D3084" s="924">
        <v>14</v>
      </c>
      <c r="E3084" s="1114">
        <v>12</v>
      </c>
      <c r="F3084" s="1071"/>
      <c r="G3084" s="1086"/>
      <c r="H3084" s="1063"/>
      <c r="I3084" s="1077"/>
      <c r="J3084" s="1060">
        <f t="shared" si="1227"/>
        <v>0</v>
      </c>
      <c r="K3084" s="1103"/>
      <c r="L3084" s="1137"/>
      <c r="M3084" s="1135">
        <v>4</v>
      </c>
      <c r="N3084" s="1063"/>
      <c r="O3084" s="1060">
        <f t="shared" si="1242"/>
        <v>48</v>
      </c>
      <c r="P3084" s="1103"/>
      <c r="Q3084" s="1071"/>
      <c r="R3084" s="1062"/>
      <c r="S3084" s="1063"/>
      <c r="T3084" s="1079">
        <f t="shared" si="1250"/>
        <v>0</v>
      </c>
      <c r="U3084" s="1061">
        <f t="shared" si="1247"/>
        <v>0</v>
      </c>
      <c r="V3084" s="1061">
        <f t="shared" si="1240"/>
        <v>0</v>
      </c>
      <c r="W3084" s="1063">
        <f t="shared" si="1240"/>
        <v>4</v>
      </c>
      <c r="X3084" s="1063">
        <f t="shared" si="1240"/>
        <v>0</v>
      </c>
      <c r="Y3084" s="1060">
        <f t="shared" si="1240"/>
        <v>48</v>
      </c>
      <c r="Z3084" s="1080">
        <f t="shared" si="1237"/>
        <v>45</v>
      </c>
      <c r="AA3084" s="1126" t="str">
        <f t="shared" si="1234"/>
        <v>Giá đậu</v>
      </c>
      <c r="AB3084" s="1082" t="str">
        <f t="shared" si="1234"/>
        <v>kg</v>
      </c>
      <c r="AC3084" s="1083">
        <f t="shared" si="1234"/>
        <v>14</v>
      </c>
      <c r="AD3084" s="1089">
        <f t="shared" si="1234"/>
        <v>12</v>
      </c>
      <c r="AE3084" s="1071">
        <f t="shared" si="1248"/>
        <v>0</v>
      </c>
      <c r="AF3084" s="1071">
        <f t="shared" si="1248"/>
        <v>0</v>
      </c>
      <c r="AG3084" s="1071">
        <f t="shared" si="1248"/>
        <v>0</v>
      </c>
      <c r="AH3084" s="1071">
        <f t="shared" si="1248"/>
        <v>0</v>
      </c>
      <c r="AI3084" s="1060">
        <f t="shared" si="1235"/>
        <v>0</v>
      </c>
      <c r="AJ3084" s="1102">
        <f t="shared" si="1244"/>
        <v>0</v>
      </c>
      <c r="AK3084" s="1102">
        <f t="shared" si="1244"/>
        <v>0</v>
      </c>
      <c r="AL3084" s="1102">
        <f t="shared" si="1244"/>
        <v>4</v>
      </c>
      <c r="AM3084" s="1102">
        <f t="shared" si="1245"/>
        <v>0</v>
      </c>
      <c r="AN3084" s="1085">
        <f t="shared" si="1246"/>
        <v>48</v>
      </c>
      <c r="AO3084" s="1061">
        <f t="shared" si="1232"/>
        <v>0</v>
      </c>
      <c r="AP3084" s="1061">
        <f t="shared" si="1232"/>
        <v>0</v>
      </c>
      <c r="AQ3084" s="1061">
        <f t="shared" si="1232"/>
        <v>4</v>
      </c>
      <c r="AR3084" s="1061">
        <f t="shared" si="1232"/>
        <v>0</v>
      </c>
      <c r="AS3084" s="1061">
        <f t="shared" si="1232"/>
        <v>48</v>
      </c>
      <c r="AT3084" s="850">
        <f t="shared" si="1238"/>
        <v>8</v>
      </c>
      <c r="AU3084" s="932" t="s">
        <v>857</v>
      </c>
      <c r="AV3084" s="933">
        <f t="shared" si="1249"/>
        <v>14</v>
      </c>
      <c r="AW3084" s="934" t="s">
        <v>27</v>
      </c>
      <c r="AX3084" s="935">
        <v>0.26</v>
      </c>
      <c r="AY3084" s="944" t="s">
        <v>29</v>
      </c>
      <c r="AZ3084" s="937">
        <f>AV3084*AX3084</f>
        <v>3.64</v>
      </c>
    </row>
    <row r="3085" spans="1:52" ht="13.5" customHeight="1">
      <c r="A3085" s="838">
        <f t="shared" si="1236"/>
        <v>46</v>
      </c>
      <c r="B3085" s="1046" t="s">
        <v>161</v>
      </c>
      <c r="C3085" s="896" t="s">
        <v>389</v>
      </c>
      <c r="D3085" s="897">
        <v>13</v>
      </c>
      <c r="E3085" s="1114">
        <v>13</v>
      </c>
      <c r="F3085" s="1106"/>
      <c r="G3085" s="1086"/>
      <c r="H3085" s="1107"/>
      <c r="I3085" s="1077"/>
      <c r="J3085" s="1060">
        <f t="shared" si="1227"/>
        <v>0</v>
      </c>
      <c r="K3085" s="1071"/>
      <c r="L3085" s="1071"/>
      <c r="M3085" s="1135"/>
      <c r="N3085" s="1063"/>
      <c r="O3085" s="1060">
        <f t="shared" si="1242"/>
        <v>0</v>
      </c>
      <c r="P3085" s="1138"/>
      <c r="Q3085" s="1071"/>
      <c r="R3085" s="1139"/>
      <c r="S3085" s="1063"/>
      <c r="T3085" s="1079">
        <f t="shared" si="1250"/>
        <v>0</v>
      </c>
      <c r="U3085" s="1061">
        <f t="shared" si="1247"/>
        <v>0</v>
      </c>
      <c r="V3085" s="1061">
        <f t="shared" si="1240"/>
        <v>0</v>
      </c>
      <c r="W3085" s="1063">
        <f t="shared" si="1240"/>
        <v>0</v>
      </c>
      <c r="X3085" s="1063">
        <f t="shared" si="1240"/>
        <v>0</v>
      </c>
      <c r="Y3085" s="1060">
        <f t="shared" si="1240"/>
        <v>0</v>
      </c>
      <c r="Z3085" s="1080">
        <f t="shared" si="1237"/>
        <v>46</v>
      </c>
      <c r="AA3085" s="1126" t="str">
        <f t="shared" si="1234"/>
        <v>Rau sống</v>
      </c>
      <c r="AB3085" s="1082" t="str">
        <f t="shared" si="1234"/>
        <v>lít</v>
      </c>
      <c r="AC3085" s="1083">
        <f t="shared" si="1234"/>
        <v>13</v>
      </c>
      <c r="AD3085" s="1089">
        <f t="shared" si="1234"/>
        <v>13</v>
      </c>
      <c r="AE3085" s="1071">
        <f t="shared" si="1248"/>
        <v>0</v>
      </c>
      <c r="AF3085" s="1071">
        <f t="shared" si="1248"/>
        <v>0</v>
      </c>
      <c r="AG3085" s="1071">
        <f t="shared" si="1248"/>
        <v>0</v>
      </c>
      <c r="AH3085" s="1071">
        <f t="shared" si="1248"/>
        <v>0</v>
      </c>
      <c r="AI3085" s="1060">
        <f t="shared" si="1235"/>
        <v>0</v>
      </c>
      <c r="AJ3085" s="1102">
        <f t="shared" si="1244"/>
        <v>0</v>
      </c>
      <c r="AK3085" s="1102">
        <f t="shared" si="1244"/>
        <v>0</v>
      </c>
      <c r="AL3085" s="1102">
        <f t="shared" si="1244"/>
        <v>0</v>
      </c>
      <c r="AM3085" s="1102">
        <f t="shared" si="1245"/>
        <v>0</v>
      </c>
      <c r="AN3085" s="1085">
        <f t="shared" si="1246"/>
        <v>0</v>
      </c>
      <c r="AO3085" s="1061">
        <f t="shared" si="1232"/>
        <v>0</v>
      </c>
      <c r="AP3085" s="1061">
        <f t="shared" si="1232"/>
        <v>0</v>
      </c>
      <c r="AQ3085" s="1061">
        <f t="shared" si="1232"/>
        <v>0</v>
      </c>
      <c r="AR3085" s="1061">
        <f t="shared" si="1232"/>
        <v>0</v>
      </c>
      <c r="AS3085" s="1061">
        <f t="shared" si="1232"/>
        <v>0</v>
      </c>
      <c r="AT3085" s="850">
        <f t="shared" si="1238"/>
        <v>0</v>
      </c>
      <c r="AU3085" s="932" t="s">
        <v>858</v>
      </c>
      <c r="AV3085" s="933">
        <f t="shared" si="1249"/>
        <v>14</v>
      </c>
      <c r="AW3085" s="934" t="s">
        <v>27</v>
      </c>
      <c r="AX3085" s="1048">
        <v>0.26</v>
      </c>
      <c r="AY3085" s="944" t="s">
        <v>29</v>
      </c>
      <c r="AZ3085" s="937">
        <f>AV3085*AX3085</f>
        <v>3.64</v>
      </c>
    </row>
    <row r="3086" spans="1:52" ht="13.5" customHeight="1">
      <c r="A3086" s="838">
        <f>IF(B3086&lt;&gt;"",MAX($A3085:$A3085)+1,"")</f>
        <v>47</v>
      </c>
      <c r="B3086" s="1046" t="s">
        <v>896</v>
      </c>
      <c r="C3086" s="844" t="s">
        <v>66</v>
      </c>
      <c r="D3086" s="907">
        <v>10</v>
      </c>
      <c r="E3086" s="1060">
        <v>10</v>
      </c>
      <c r="F3086" s="1140"/>
      <c r="G3086" s="1086"/>
      <c r="H3086" s="1091">
        <v>5</v>
      </c>
      <c r="I3086" s="1077"/>
      <c r="J3086" s="1060">
        <f t="shared" si="1227"/>
        <v>50</v>
      </c>
      <c r="K3086" s="1061"/>
      <c r="L3086" s="1061"/>
      <c r="M3086" s="1063">
        <v>5</v>
      </c>
      <c r="N3086" s="1063"/>
      <c r="O3086" s="1060">
        <f t="shared" si="1242"/>
        <v>50</v>
      </c>
      <c r="P3086" s="1061"/>
      <c r="Q3086" s="1061"/>
      <c r="R3086" s="1063">
        <v>5</v>
      </c>
      <c r="S3086" s="1063"/>
      <c r="T3086" s="1079">
        <f t="shared" si="1250"/>
        <v>50</v>
      </c>
      <c r="U3086" s="1061">
        <f t="shared" si="1247"/>
        <v>0</v>
      </c>
      <c r="V3086" s="1061">
        <f t="shared" si="1240"/>
        <v>0</v>
      </c>
      <c r="W3086" s="1063">
        <f t="shared" si="1240"/>
        <v>15</v>
      </c>
      <c r="X3086" s="1063">
        <f t="shared" si="1240"/>
        <v>0</v>
      </c>
      <c r="Y3086" s="1060">
        <f t="shared" si="1240"/>
        <v>150</v>
      </c>
      <c r="Z3086" s="1080">
        <f t="shared" si="1237"/>
        <v>47</v>
      </c>
      <c r="AA3086" s="1126" t="str">
        <f t="shared" si="1234"/>
        <v>Rau canh</v>
      </c>
      <c r="AB3086" s="1082" t="str">
        <f t="shared" si="1234"/>
        <v>kg</v>
      </c>
      <c r="AC3086" s="1083">
        <f t="shared" si="1234"/>
        <v>10</v>
      </c>
      <c r="AD3086" s="1089">
        <f t="shared" si="1234"/>
        <v>10</v>
      </c>
      <c r="AE3086" s="1071">
        <f t="shared" ref="AE3086:AH3093" si="1251">AE3005+AJ3005-AO3005</f>
        <v>0</v>
      </c>
      <c r="AF3086" s="1071">
        <f t="shared" si="1251"/>
        <v>0</v>
      </c>
      <c r="AG3086" s="1071">
        <f t="shared" si="1251"/>
        <v>0</v>
      </c>
      <c r="AH3086" s="1071">
        <f t="shared" si="1251"/>
        <v>0</v>
      </c>
      <c r="AI3086" s="1060">
        <f t="shared" si="1235"/>
        <v>0</v>
      </c>
      <c r="AJ3086" s="1102">
        <f t="shared" si="1244"/>
        <v>0</v>
      </c>
      <c r="AK3086" s="1102">
        <f t="shared" si="1244"/>
        <v>0</v>
      </c>
      <c r="AL3086" s="1102">
        <f t="shared" si="1244"/>
        <v>15</v>
      </c>
      <c r="AM3086" s="1102">
        <f t="shared" si="1245"/>
        <v>0</v>
      </c>
      <c r="AN3086" s="1085">
        <f t="shared" si="1246"/>
        <v>150</v>
      </c>
      <c r="AO3086" s="1061">
        <f t="shared" si="1232"/>
        <v>0</v>
      </c>
      <c r="AP3086" s="1061">
        <f t="shared" si="1232"/>
        <v>0</v>
      </c>
      <c r="AQ3086" s="1061">
        <f t="shared" si="1232"/>
        <v>15</v>
      </c>
      <c r="AR3086" s="1061">
        <f t="shared" si="1232"/>
        <v>0</v>
      </c>
      <c r="AS3086" s="1061">
        <f t="shared" si="1232"/>
        <v>150</v>
      </c>
      <c r="AT3086" s="850">
        <f t="shared" si="1238"/>
        <v>0</v>
      </c>
      <c r="AU3086" s="1146" t="s">
        <v>859</v>
      </c>
      <c r="AV3086" s="947"/>
      <c r="AW3086" s="947"/>
      <c r="AX3086" s="947"/>
      <c r="AY3086" s="947"/>
      <c r="AZ3086" s="937"/>
    </row>
    <row r="3087" spans="1:52" ht="13.5" customHeight="1">
      <c r="A3087" s="838">
        <f>IF(B3087&lt;&gt;"",MAX($A3086:$A3086)+1,"")</f>
        <v>48</v>
      </c>
      <c r="B3087" s="1046" t="s">
        <v>893</v>
      </c>
      <c r="C3087" s="844" t="s">
        <v>66</v>
      </c>
      <c r="D3087" s="907">
        <v>25</v>
      </c>
      <c r="E3087" s="1060">
        <v>25</v>
      </c>
      <c r="F3087" s="1140"/>
      <c r="G3087" s="1086"/>
      <c r="H3087" s="1091"/>
      <c r="I3087" s="1077"/>
      <c r="J3087" s="1060">
        <f>SUM(F3087:I3087)*$E3087</f>
        <v>0</v>
      </c>
      <c r="K3087" s="1061"/>
      <c r="L3087" s="1061"/>
      <c r="M3087" s="1063">
        <v>5</v>
      </c>
      <c r="N3087" s="1063"/>
      <c r="O3087" s="1060">
        <f t="shared" si="1242"/>
        <v>125</v>
      </c>
      <c r="P3087" s="1061"/>
      <c r="Q3087" s="1061"/>
      <c r="R3087" s="1063"/>
      <c r="S3087" s="1063"/>
      <c r="T3087" s="1079">
        <f t="shared" si="1250"/>
        <v>0</v>
      </c>
      <c r="U3087" s="1061">
        <f t="shared" si="1247"/>
        <v>0</v>
      </c>
      <c r="V3087" s="1061">
        <f t="shared" si="1240"/>
        <v>0</v>
      </c>
      <c r="W3087" s="1063">
        <f t="shared" si="1240"/>
        <v>5</v>
      </c>
      <c r="X3087" s="1063">
        <f t="shared" si="1240"/>
        <v>0</v>
      </c>
      <c r="Y3087" s="1060">
        <f t="shared" si="1240"/>
        <v>125</v>
      </c>
      <c r="Z3087" s="1080">
        <f t="shared" si="1237"/>
        <v>48</v>
      </c>
      <c r="AA3087" s="1126" t="str">
        <f t="shared" si="1234"/>
        <v>Măng</v>
      </c>
      <c r="AB3087" s="1082" t="str">
        <f t="shared" si="1234"/>
        <v>kg</v>
      </c>
      <c r="AC3087" s="1083">
        <f t="shared" si="1234"/>
        <v>25</v>
      </c>
      <c r="AD3087" s="1089">
        <f t="shared" si="1234"/>
        <v>25</v>
      </c>
      <c r="AE3087" s="1071">
        <f t="shared" si="1251"/>
        <v>0</v>
      </c>
      <c r="AF3087" s="1071">
        <f t="shared" si="1251"/>
        <v>0</v>
      </c>
      <c r="AG3087" s="1071">
        <f t="shared" si="1251"/>
        <v>0</v>
      </c>
      <c r="AH3087" s="1071">
        <f t="shared" si="1251"/>
        <v>0</v>
      </c>
      <c r="AI3087" s="1060">
        <f t="shared" si="1235"/>
        <v>0</v>
      </c>
      <c r="AJ3087" s="1102">
        <f t="shared" si="1244"/>
        <v>0</v>
      </c>
      <c r="AK3087" s="1102">
        <f t="shared" si="1244"/>
        <v>0</v>
      </c>
      <c r="AL3087" s="1102">
        <f t="shared" si="1244"/>
        <v>5</v>
      </c>
      <c r="AM3087" s="1102">
        <f t="shared" si="1245"/>
        <v>0</v>
      </c>
      <c r="AN3087" s="1085">
        <f t="shared" si="1246"/>
        <v>125</v>
      </c>
      <c r="AO3087" s="1061">
        <f t="shared" si="1232"/>
        <v>0</v>
      </c>
      <c r="AP3087" s="1061">
        <f t="shared" si="1232"/>
        <v>0</v>
      </c>
      <c r="AQ3087" s="1061">
        <f t="shared" si="1232"/>
        <v>5</v>
      </c>
      <c r="AR3087" s="1061">
        <f t="shared" si="1232"/>
        <v>0</v>
      </c>
      <c r="AS3087" s="1061">
        <f t="shared" si="1232"/>
        <v>125</v>
      </c>
      <c r="AT3087" s="850">
        <f t="shared" si="1238"/>
        <v>0</v>
      </c>
      <c r="AU3087" s="948"/>
      <c r="AV3087" s="934"/>
      <c r="AW3087" s="934"/>
      <c r="AX3087" s="935"/>
      <c r="AY3087" s="936" t="s">
        <v>29</v>
      </c>
      <c r="AZ3087" s="937">
        <f>AV3087*AX3087</f>
        <v>0</v>
      </c>
    </row>
    <row r="3088" spans="1:52" ht="13.5" customHeight="1">
      <c r="A3088" s="838">
        <f t="shared" ref="A3088:A3099" si="1252">IF(B3088&lt;&gt;"",MAX($A3086:$A3087)+1,"")</f>
        <v>49</v>
      </c>
      <c r="B3088" s="1046" t="s">
        <v>126</v>
      </c>
      <c r="C3088" s="844" t="s">
        <v>66</v>
      </c>
      <c r="D3088" s="949">
        <v>15</v>
      </c>
      <c r="E3088" s="1142">
        <v>15</v>
      </c>
      <c r="F3088" s="1140"/>
      <c r="G3088" s="1120"/>
      <c r="H3088" s="1077"/>
      <c r="I3088" s="1077"/>
      <c r="J3088" s="1060">
        <f>SUM(F3088:I3088)*$E3088</f>
        <v>0</v>
      </c>
      <c r="K3088" s="1103"/>
      <c r="L3088" s="1071"/>
      <c r="M3088" s="1062">
        <v>7</v>
      </c>
      <c r="N3088" s="1063"/>
      <c r="O3088" s="1060">
        <f t="shared" si="1242"/>
        <v>105</v>
      </c>
      <c r="P3088" s="1061"/>
      <c r="Q3088" s="1071"/>
      <c r="R3088" s="1062"/>
      <c r="S3088" s="1063"/>
      <c r="T3088" s="1079">
        <f t="shared" si="1250"/>
        <v>0</v>
      </c>
      <c r="U3088" s="1061">
        <f t="shared" si="1247"/>
        <v>0</v>
      </c>
      <c r="V3088" s="1061">
        <f t="shared" si="1240"/>
        <v>0</v>
      </c>
      <c r="W3088" s="1063">
        <f t="shared" si="1240"/>
        <v>7</v>
      </c>
      <c r="X3088" s="1063">
        <f t="shared" si="1240"/>
        <v>0</v>
      </c>
      <c r="Y3088" s="1060">
        <f t="shared" si="1240"/>
        <v>105</v>
      </c>
      <c r="Z3088" s="1080">
        <f t="shared" si="1237"/>
        <v>49</v>
      </c>
      <c r="AA3088" s="1126" t="str">
        <f t="shared" si="1234"/>
        <v>Mướp đắng</v>
      </c>
      <c r="AB3088" s="1082" t="str">
        <f t="shared" si="1234"/>
        <v>kg</v>
      </c>
      <c r="AC3088" s="1083">
        <f t="shared" si="1234"/>
        <v>15</v>
      </c>
      <c r="AD3088" s="1089">
        <f t="shared" si="1234"/>
        <v>15</v>
      </c>
      <c r="AE3088" s="1071">
        <f t="shared" si="1251"/>
        <v>0</v>
      </c>
      <c r="AF3088" s="1071">
        <f t="shared" si="1251"/>
        <v>0</v>
      </c>
      <c r="AG3088" s="1071">
        <f t="shared" si="1251"/>
        <v>0</v>
      </c>
      <c r="AH3088" s="1071">
        <f t="shared" si="1251"/>
        <v>0</v>
      </c>
      <c r="AI3088" s="1060">
        <f t="shared" si="1235"/>
        <v>0</v>
      </c>
      <c r="AJ3088" s="1102">
        <f t="shared" si="1244"/>
        <v>0</v>
      </c>
      <c r="AK3088" s="1102">
        <f t="shared" si="1244"/>
        <v>0</v>
      </c>
      <c r="AL3088" s="1102">
        <f t="shared" si="1244"/>
        <v>7</v>
      </c>
      <c r="AM3088" s="1102">
        <f t="shared" si="1245"/>
        <v>0</v>
      </c>
      <c r="AN3088" s="1085">
        <f t="shared" si="1246"/>
        <v>105</v>
      </c>
      <c r="AO3088" s="1061">
        <f t="shared" si="1232"/>
        <v>0</v>
      </c>
      <c r="AP3088" s="1061">
        <f t="shared" si="1232"/>
        <v>0</v>
      </c>
      <c r="AQ3088" s="1061">
        <f t="shared" si="1232"/>
        <v>7</v>
      </c>
      <c r="AR3088" s="1061">
        <f t="shared" si="1232"/>
        <v>0</v>
      </c>
      <c r="AS3088" s="1061">
        <f t="shared" si="1232"/>
        <v>105</v>
      </c>
      <c r="AT3088" s="850">
        <f t="shared" si="1238"/>
        <v>0</v>
      </c>
      <c r="AU3088" s="948"/>
      <c r="AV3088" s="934"/>
      <c r="AW3088" s="934"/>
      <c r="AX3088" s="935"/>
      <c r="AY3088" s="936" t="s">
        <v>29</v>
      </c>
      <c r="AZ3088" s="937">
        <f>AV3088*AX3088</f>
        <v>0</v>
      </c>
    </row>
    <row r="3089" spans="1:52" ht="13.5" customHeight="1">
      <c r="A3089" s="838">
        <f t="shared" si="1252"/>
        <v>50</v>
      </c>
      <c r="B3089" s="1046" t="s">
        <v>918</v>
      </c>
      <c r="C3089" s="844" t="s">
        <v>66</v>
      </c>
      <c r="D3089" s="907">
        <v>15</v>
      </c>
      <c r="E3089" s="1060">
        <v>15</v>
      </c>
      <c r="F3089" s="1140"/>
      <c r="G3089" s="1090"/>
      <c r="H3089" s="1077"/>
      <c r="I3089" s="1077"/>
      <c r="J3089" s="1060">
        <f>SUM(F3089:I3089)*$E3089</f>
        <v>0</v>
      </c>
      <c r="K3089" s="1061"/>
      <c r="L3089" s="1071"/>
      <c r="M3089" s="1063"/>
      <c r="N3089" s="1063"/>
      <c r="O3089" s="1060">
        <f t="shared" si="1242"/>
        <v>0</v>
      </c>
      <c r="P3089" s="1065"/>
      <c r="Q3089" s="1071"/>
      <c r="R3089" s="1062"/>
      <c r="S3089" s="1063"/>
      <c r="T3089" s="1079">
        <f t="shared" si="1250"/>
        <v>0</v>
      </c>
      <c r="U3089" s="1061">
        <f t="shared" si="1247"/>
        <v>0</v>
      </c>
      <c r="V3089" s="1061">
        <f t="shared" si="1240"/>
        <v>0</v>
      </c>
      <c r="W3089" s="1063">
        <f t="shared" si="1240"/>
        <v>0</v>
      </c>
      <c r="X3089" s="1063">
        <f t="shared" si="1240"/>
        <v>0</v>
      </c>
      <c r="Y3089" s="1060">
        <f t="shared" si="1240"/>
        <v>0</v>
      </c>
      <c r="Z3089" s="1080">
        <f t="shared" si="1237"/>
        <v>50</v>
      </c>
      <c r="AA3089" s="1126" t="str">
        <f t="shared" si="1234"/>
        <v>Cà  xanh</v>
      </c>
      <c r="AB3089" s="1082" t="str">
        <f t="shared" si="1234"/>
        <v>kg</v>
      </c>
      <c r="AC3089" s="1083">
        <f t="shared" si="1234"/>
        <v>15</v>
      </c>
      <c r="AD3089" s="1089">
        <f t="shared" si="1234"/>
        <v>15</v>
      </c>
      <c r="AE3089" s="1071">
        <f t="shared" si="1251"/>
        <v>0</v>
      </c>
      <c r="AF3089" s="1071">
        <f t="shared" si="1251"/>
        <v>0</v>
      </c>
      <c r="AG3089" s="1071">
        <f t="shared" si="1251"/>
        <v>0</v>
      </c>
      <c r="AH3089" s="1071">
        <f t="shared" si="1251"/>
        <v>0</v>
      </c>
      <c r="AI3089" s="1060">
        <f t="shared" si="1235"/>
        <v>0</v>
      </c>
      <c r="AJ3089" s="1102">
        <f t="shared" si="1244"/>
        <v>0</v>
      </c>
      <c r="AK3089" s="1102">
        <f t="shared" si="1244"/>
        <v>0</v>
      </c>
      <c r="AL3089" s="1102">
        <f t="shared" si="1244"/>
        <v>0</v>
      </c>
      <c r="AM3089" s="1102">
        <f t="shared" si="1245"/>
        <v>0</v>
      </c>
      <c r="AN3089" s="1085">
        <f t="shared" si="1246"/>
        <v>0</v>
      </c>
      <c r="AO3089" s="1061">
        <f t="shared" si="1232"/>
        <v>0</v>
      </c>
      <c r="AP3089" s="1061">
        <f t="shared" si="1232"/>
        <v>0</v>
      </c>
      <c r="AQ3089" s="1061">
        <f t="shared" si="1232"/>
        <v>0</v>
      </c>
      <c r="AR3089" s="1061">
        <f t="shared" si="1232"/>
        <v>0</v>
      </c>
      <c r="AS3089" s="1061">
        <f t="shared" si="1232"/>
        <v>0</v>
      </c>
      <c r="AT3089" s="850">
        <f t="shared" si="1238"/>
        <v>0</v>
      </c>
      <c r="AU3089" s="1480" t="s">
        <v>916</v>
      </c>
      <c r="AV3089" s="1481"/>
      <c r="AW3089" s="1481"/>
      <c r="AX3089" s="1481"/>
      <c r="AY3089" s="1147" t="str">
        <f>AY3090</f>
        <v>=</v>
      </c>
      <c r="AZ3089" s="937">
        <f ca="1">AZ3012</f>
        <v>22.41999999999959</v>
      </c>
    </row>
    <row r="3090" spans="1:52" ht="13.5" customHeight="1">
      <c r="A3090" s="838">
        <f t="shared" si="1252"/>
        <v>51</v>
      </c>
      <c r="B3090" s="1045" t="s">
        <v>64</v>
      </c>
      <c r="C3090" s="844" t="s">
        <v>66</v>
      </c>
      <c r="D3090" s="907">
        <v>13</v>
      </c>
      <c r="E3090" s="1060">
        <v>13</v>
      </c>
      <c r="F3090" s="1140"/>
      <c r="G3090" s="1086"/>
      <c r="H3090" s="1091"/>
      <c r="I3090" s="1077"/>
      <c r="J3090" s="1060">
        <f t="shared" ref="J3090:J3099" si="1253">SUM(F3090:I3090)*$E3090</f>
        <v>0</v>
      </c>
      <c r="K3090" s="1061"/>
      <c r="L3090" s="1071"/>
      <c r="M3090" s="1063"/>
      <c r="N3090" s="1063"/>
      <c r="O3090" s="1060">
        <f t="shared" si="1242"/>
        <v>0</v>
      </c>
      <c r="P3090" s="1061"/>
      <c r="Q3090" s="1061"/>
      <c r="R3090" s="1063"/>
      <c r="S3090" s="1063"/>
      <c r="T3090" s="1079">
        <f t="shared" si="1250"/>
        <v>0</v>
      </c>
      <c r="U3090" s="1061">
        <f t="shared" si="1247"/>
        <v>0</v>
      </c>
      <c r="V3090" s="1061">
        <f t="shared" si="1240"/>
        <v>0</v>
      </c>
      <c r="W3090" s="1063">
        <f t="shared" si="1240"/>
        <v>0</v>
      </c>
      <c r="X3090" s="1063">
        <f t="shared" si="1240"/>
        <v>0</v>
      </c>
      <c r="Y3090" s="1060">
        <f t="shared" si="1240"/>
        <v>0</v>
      </c>
      <c r="Z3090" s="1080">
        <f t="shared" si="1237"/>
        <v>51</v>
      </c>
      <c r="AA3090" s="1126" t="str">
        <f t="shared" si="1234"/>
        <v>Hành tây</v>
      </c>
      <c r="AB3090" s="1082" t="str">
        <f t="shared" si="1234"/>
        <v>kg</v>
      </c>
      <c r="AC3090" s="1083">
        <f t="shared" si="1234"/>
        <v>13</v>
      </c>
      <c r="AD3090" s="1089">
        <f t="shared" si="1234"/>
        <v>13</v>
      </c>
      <c r="AE3090" s="1071">
        <f t="shared" si="1251"/>
        <v>0</v>
      </c>
      <c r="AF3090" s="1071">
        <f t="shared" si="1251"/>
        <v>0</v>
      </c>
      <c r="AG3090" s="1071">
        <f t="shared" si="1251"/>
        <v>0</v>
      </c>
      <c r="AH3090" s="1071">
        <f t="shared" si="1251"/>
        <v>0</v>
      </c>
      <c r="AI3090" s="1060">
        <f t="shared" si="1235"/>
        <v>0</v>
      </c>
      <c r="AJ3090" s="1102">
        <f t="shared" si="1244"/>
        <v>0</v>
      </c>
      <c r="AK3090" s="1102">
        <f t="shared" si="1244"/>
        <v>0</v>
      </c>
      <c r="AL3090" s="1102">
        <f t="shared" si="1244"/>
        <v>0</v>
      </c>
      <c r="AM3090" s="1102">
        <f t="shared" si="1245"/>
        <v>0</v>
      </c>
      <c r="AN3090" s="1085">
        <f t="shared" si="1246"/>
        <v>0</v>
      </c>
      <c r="AO3090" s="1061">
        <f t="shared" si="1232"/>
        <v>0</v>
      </c>
      <c r="AP3090" s="1061">
        <f t="shared" si="1232"/>
        <v>0</v>
      </c>
      <c r="AQ3090" s="1061">
        <f t="shared" si="1232"/>
        <v>0</v>
      </c>
      <c r="AR3090" s="1061">
        <f t="shared" si="1232"/>
        <v>0</v>
      </c>
      <c r="AS3090" s="1061">
        <f t="shared" si="1232"/>
        <v>0</v>
      </c>
      <c r="AT3090" s="850">
        <f t="shared" si="1238"/>
        <v>0</v>
      </c>
      <c r="AU3090" s="1505" t="s">
        <v>917</v>
      </c>
      <c r="AV3090" s="1506"/>
      <c r="AW3090" s="1506"/>
      <c r="AX3090" s="1506"/>
      <c r="AY3090" s="1147" t="s">
        <v>29</v>
      </c>
      <c r="AZ3090" s="937">
        <f ca="1">SUM(AZ3079:AZ3089)</f>
        <v>162.91999999999959</v>
      </c>
    </row>
    <row r="3091" spans="1:52" ht="13.5" customHeight="1">
      <c r="A3091" s="838">
        <f t="shared" si="1252"/>
        <v>52</v>
      </c>
      <c r="B3091" s="1046" t="s">
        <v>511</v>
      </c>
      <c r="C3091" s="844" t="s">
        <v>66</v>
      </c>
      <c r="D3091" s="907">
        <v>20</v>
      </c>
      <c r="E3091" s="1060">
        <v>15</v>
      </c>
      <c r="F3091" s="1140"/>
      <c r="G3091" s="1086"/>
      <c r="H3091" s="1091"/>
      <c r="I3091" s="1077"/>
      <c r="J3091" s="1060">
        <f t="shared" si="1253"/>
        <v>0</v>
      </c>
      <c r="K3091" s="1061"/>
      <c r="L3091" s="1061"/>
      <c r="M3091" s="1063"/>
      <c r="N3091" s="1063"/>
      <c r="O3091" s="1060">
        <f t="shared" si="1242"/>
        <v>0</v>
      </c>
      <c r="P3091" s="1061"/>
      <c r="Q3091" s="1061"/>
      <c r="R3091" s="1063">
        <v>2</v>
      </c>
      <c r="S3091" s="1063"/>
      <c r="T3091" s="1079">
        <f t="shared" si="1250"/>
        <v>30</v>
      </c>
      <c r="U3091" s="1061">
        <f t="shared" si="1247"/>
        <v>0</v>
      </c>
      <c r="V3091" s="1061">
        <f t="shared" si="1240"/>
        <v>0</v>
      </c>
      <c r="W3091" s="1063">
        <f t="shared" si="1240"/>
        <v>2</v>
      </c>
      <c r="X3091" s="1063">
        <f t="shared" si="1240"/>
        <v>0</v>
      </c>
      <c r="Y3091" s="1060">
        <f t="shared" si="1240"/>
        <v>30</v>
      </c>
      <c r="Z3091" s="1080">
        <f t="shared" si="1237"/>
        <v>52</v>
      </c>
      <c r="AA3091" s="1126" t="str">
        <f t="shared" si="1234"/>
        <v>Sã</v>
      </c>
      <c r="AB3091" s="1082" t="str">
        <f t="shared" si="1234"/>
        <v>kg</v>
      </c>
      <c r="AC3091" s="1083">
        <f t="shared" si="1234"/>
        <v>20</v>
      </c>
      <c r="AD3091" s="1089">
        <f t="shared" si="1234"/>
        <v>15</v>
      </c>
      <c r="AE3091" s="1071">
        <f t="shared" si="1251"/>
        <v>0</v>
      </c>
      <c r="AF3091" s="1071">
        <f t="shared" si="1251"/>
        <v>0</v>
      </c>
      <c r="AG3091" s="1071">
        <f t="shared" si="1251"/>
        <v>0</v>
      </c>
      <c r="AH3091" s="1071">
        <f t="shared" si="1251"/>
        <v>0</v>
      </c>
      <c r="AI3091" s="1060">
        <f t="shared" si="1235"/>
        <v>0</v>
      </c>
      <c r="AJ3091" s="1102">
        <f t="shared" si="1244"/>
        <v>0</v>
      </c>
      <c r="AK3091" s="1102">
        <f t="shared" si="1244"/>
        <v>0</v>
      </c>
      <c r="AL3091" s="1102">
        <f t="shared" si="1244"/>
        <v>2</v>
      </c>
      <c r="AM3091" s="1102">
        <f t="shared" si="1245"/>
        <v>0</v>
      </c>
      <c r="AN3091" s="1085">
        <f t="shared" si="1246"/>
        <v>30</v>
      </c>
      <c r="AO3091" s="1061">
        <f t="shared" ref="AO3091:AS3099" si="1254">U3091</f>
        <v>0</v>
      </c>
      <c r="AP3091" s="1061">
        <f t="shared" si="1254"/>
        <v>0</v>
      </c>
      <c r="AQ3091" s="1061">
        <f t="shared" si="1254"/>
        <v>2</v>
      </c>
      <c r="AR3091" s="1061">
        <f t="shared" si="1254"/>
        <v>0</v>
      </c>
      <c r="AS3091" s="1061">
        <f t="shared" si="1254"/>
        <v>30</v>
      </c>
      <c r="AT3091" s="850">
        <f t="shared" si="1238"/>
        <v>10</v>
      </c>
      <c r="AU3091" s="1480" t="s">
        <v>861</v>
      </c>
      <c r="AV3091" s="1481"/>
      <c r="AW3091" s="1481"/>
      <c r="AX3091" s="1481"/>
      <c r="AY3091" s="1147" t="s">
        <v>29</v>
      </c>
      <c r="AZ3091" s="937">
        <f ca="1">SUMIF(AA3040:AR3105,"Gạo*",AO3040:AO3105)+SUMIF(AA3040:AR3105,"Gạo*",AP3040:AP3105)+SUMIF(AA3040:AR3105,"Gạo*",AQ3040:AQ3105)+SUMIF(AA3040:AR3105,"Gạo*",AR3040:AR3105)</f>
        <v>141</v>
      </c>
    </row>
    <row r="3092" spans="1:52" ht="13.5" customHeight="1">
      <c r="A3092" s="838">
        <f t="shared" si="1252"/>
        <v>53</v>
      </c>
      <c r="B3092" s="908" t="s">
        <v>895</v>
      </c>
      <c r="C3092" s="844" t="s">
        <v>66</v>
      </c>
      <c r="D3092" s="907">
        <v>8</v>
      </c>
      <c r="E3092" s="1060">
        <v>8</v>
      </c>
      <c r="F3092" s="1140"/>
      <c r="G3092" s="1086"/>
      <c r="H3092" s="1077"/>
      <c r="I3092" s="1077"/>
      <c r="J3092" s="1060">
        <f t="shared" si="1253"/>
        <v>0</v>
      </c>
      <c r="K3092" s="1061"/>
      <c r="L3092" s="1071"/>
      <c r="M3092" s="1063">
        <v>6</v>
      </c>
      <c r="N3092" s="1063"/>
      <c r="O3092" s="1060">
        <f t="shared" si="1242"/>
        <v>48</v>
      </c>
      <c r="P3092" s="1061"/>
      <c r="Q3092" s="1061"/>
      <c r="R3092" s="1063"/>
      <c r="S3092" s="1063"/>
      <c r="T3092" s="1079">
        <f t="shared" ref="T3092:T3099" si="1255">SUM(P3092:S3092)*$E3092</f>
        <v>0</v>
      </c>
      <c r="U3092" s="1061">
        <f t="shared" si="1247"/>
        <v>0</v>
      </c>
      <c r="V3092" s="1061">
        <f t="shared" si="1240"/>
        <v>0</v>
      </c>
      <c r="W3092" s="1063">
        <f t="shared" si="1240"/>
        <v>6</v>
      </c>
      <c r="X3092" s="1063">
        <f t="shared" si="1240"/>
        <v>0</v>
      </c>
      <c r="Y3092" s="1060">
        <f t="shared" si="1240"/>
        <v>48</v>
      </c>
      <c r="Z3092" s="1080">
        <f t="shared" si="1237"/>
        <v>53</v>
      </c>
      <c r="AA3092" s="1126" t="str">
        <f t="shared" si="1234"/>
        <v>Mùng bac hà</v>
      </c>
      <c r="AB3092" s="1082" t="str">
        <f t="shared" si="1234"/>
        <v>kg</v>
      </c>
      <c r="AC3092" s="1083">
        <f t="shared" si="1234"/>
        <v>8</v>
      </c>
      <c r="AD3092" s="1089">
        <f t="shared" si="1234"/>
        <v>8</v>
      </c>
      <c r="AE3092" s="1071">
        <f t="shared" si="1251"/>
        <v>0</v>
      </c>
      <c r="AF3092" s="1071">
        <f t="shared" si="1251"/>
        <v>0</v>
      </c>
      <c r="AG3092" s="1071">
        <f t="shared" si="1251"/>
        <v>0</v>
      </c>
      <c r="AH3092" s="1071">
        <f t="shared" si="1251"/>
        <v>0</v>
      </c>
      <c r="AI3092" s="1060">
        <f t="shared" si="1235"/>
        <v>0</v>
      </c>
      <c r="AJ3092" s="1102">
        <f t="shared" si="1244"/>
        <v>0</v>
      </c>
      <c r="AK3092" s="1102">
        <f t="shared" si="1244"/>
        <v>0</v>
      </c>
      <c r="AL3092" s="1102">
        <f t="shared" si="1244"/>
        <v>6</v>
      </c>
      <c r="AM3092" s="1102">
        <f t="shared" si="1245"/>
        <v>0</v>
      </c>
      <c r="AN3092" s="1085">
        <f t="shared" si="1246"/>
        <v>48</v>
      </c>
      <c r="AO3092" s="1061">
        <f t="shared" si="1254"/>
        <v>0</v>
      </c>
      <c r="AP3092" s="1061">
        <f t="shared" si="1254"/>
        <v>0</v>
      </c>
      <c r="AQ3092" s="1061">
        <f t="shared" si="1254"/>
        <v>6</v>
      </c>
      <c r="AR3092" s="1061">
        <f t="shared" si="1254"/>
        <v>0</v>
      </c>
      <c r="AS3092" s="1061">
        <f t="shared" si="1254"/>
        <v>48</v>
      </c>
      <c r="AT3092" s="850">
        <f t="shared" si="1238"/>
        <v>0</v>
      </c>
      <c r="AU3092" s="1480" t="s">
        <v>862</v>
      </c>
      <c r="AV3092" s="1481"/>
      <c r="AW3092" s="1481"/>
      <c r="AX3092" s="1481"/>
      <c r="AY3092" s="1147" t="s">
        <v>29</v>
      </c>
      <c r="AZ3092" s="1148">
        <f ca="1">AZ3013</f>
        <v>0</v>
      </c>
    </row>
    <row r="3093" spans="1:52" ht="13.5" customHeight="1">
      <c r="A3093" s="838">
        <f t="shared" si="1252"/>
        <v>54</v>
      </c>
      <c r="B3093" s="908" t="s">
        <v>512</v>
      </c>
      <c r="C3093" s="844" t="s">
        <v>66</v>
      </c>
      <c r="D3093" s="907">
        <v>20</v>
      </c>
      <c r="E3093" s="1060">
        <v>20</v>
      </c>
      <c r="F3093" s="1140"/>
      <c r="G3093" s="1120"/>
      <c r="H3093" s="1077"/>
      <c r="I3093" s="1077"/>
      <c r="J3093" s="1060">
        <f t="shared" si="1253"/>
        <v>0</v>
      </c>
      <c r="K3093" s="1061"/>
      <c r="L3093" s="1071"/>
      <c r="M3093" s="1063"/>
      <c r="N3093" s="1063"/>
      <c r="O3093" s="1060">
        <f t="shared" si="1242"/>
        <v>0</v>
      </c>
      <c r="P3093" s="1061"/>
      <c r="Q3093" s="1071"/>
      <c r="R3093" s="1063">
        <v>3</v>
      </c>
      <c r="S3093" s="1063"/>
      <c r="T3093" s="1079">
        <f t="shared" si="1255"/>
        <v>60</v>
      </c>
      <c r="U3093" s="1061">
        <f t="shared" si="1247"/>
        <v>0</v>
      </c>
      <c r="V3093" s="1061">
        <f t="shared" si="1240"/>
        <v>0</v>
      </c>
      <c r="W3093" s="1063">
        <f t="shared" si="1240"/>
        <v>3</v>
      </c>
      <c r="X3093" s="1063">
        <f t="shared" si="1240"/>
        <v>0</v>
      </c>
      <c r="Y3093" s="1060">
        <f t="shared" si="1240"/>
        <v>60</v>
      </c>
      <c r="Z3093" s="1080">
        <f t="shared" si="1237"/>
        <v>54</v>
      </c>
      <c r="AA3093" s="1126" t="str">
        <f t="shared" si="1234"/>
        <v>Riềng</v>
      </c>
      <c r="AB3093" s="1082" t="str">
        <f t="shared" si="1234"/>
        <v>kg</v>
      </c>
      <c r="AC3093" s="1083">
        <f t="shared" si="1234"/>
        <v>20</v>
      </c>
      <c r="AD3093" s="1089">
        <f t="shared" si="1234"/>
        <v>20</v>
      </c>
      <c r="AE3093" s="1071">
        <f t="shared" si="1251"/>
        <v>0</v>
      </c>
      <c r="AF3093" s="1071">
        <f t="shared" si="1251"/>
        <v>0</v>
      </c>
      <c r="AG3093" s="1071">
        <f t="shared" si="1251"/>
        <v>0</v>
      </c>
      <c r="AH3093" s="1071">
        <f t="shared" si="1251"/>
        <v>0</v>
      </c>
      <c r="AI3093" s="1060">
        <f t="shared" si="1235"/>
        <v>0</v>
      </c>
      <c r="AJ3093" s="1102">
        <f t="shared" si="1244"/>
        <v>0</v>
      </c>
      <c r="AK3093" s="1102">
        <f t="shared" si="1244"/>
        <v>0</v>
      </c>
      <c r="AL3093" s="1102">
        <f t="shared" si="1244"/>
        <v>3</v>
      </c>
      <c r="AM3093" s="1102">
        <f t="shared" si="1245"/>
        <v>0</v>
      </c>
      <c r="AN3093" s="1085">
        <f t="shared" si="1246"/>
        <v>60</v>
      </c>
      <c r="AO3093" s="1061">
        <f t="shared" si="1254"/>
        <v>0</v>
      </c>
      <c r="AP3093" s="1061">
        <f t="shared" si="1254"/>
        <v>0</v>
      </c>
      <c r="AQ3093" s="1061">
        <f t="shared" si="1254"/>
        <v>3</v>
      </c>
      <c r="AR3093" s="1061">
        <f t="shared" si="1254"/>
        <v>0</v>
      </c>
      <c r="AS3093" s="1061">
        <f t="shared" si="1254"/>
        <v>60</v>
      </c>
      <c r="AT3093" s="850">
        <f t="shared" si="1238"/>
        <v>0</v>
      </c>
      <c r="AU3093" s="1149" t="s">
        <v>863</v>
      </c>
      <c r="AV3093" s="1150"/>
      <c r="AW3093" s="1150"/>
      <c r="AX3093" s="1150"/>
      <c r="AY3093" s="1147" t="s">
        <v>29</v>
      </c>
      <c r="AZ3093" s="937">
        <f ca="1">AZ3091+AZ3092</f>
        <v>141</v>
      </c>
    </row>
    <row r="3094" spans="1:52" ht="13.5" customHeight="1">
      <c r="A3094" s="838">
        <f t="shared" si="1252"/>
        <v>55</v>
      </c>
      <c r="B3094" s="1045" t="s">
        <v>636</v>
      </c>
      <c r="C3094" s="844" t="s">
        <v>66</v>
      </c>
      <c r="D3094" s="907">
        <v>10</v>
      </c>
      <c r="E3094" s="1060">
        <v>10</v>
      </c>
      <c r="F3094" s="1140"/>
      <c r="G3094" s="1086"/>
      <c r="H3094" s="1077"/>
      <c r="I3094" s="1077"/>
      <c r="J3094" s="1060">
        <f t="shared" si="1253"/>
        <v>0</v>
      </c>
      <c r="K3094" s="1061"/>
      <c r="L3094" s="1065"/>
      <c r="M3094" s="1063">
        <v>0.5</v>
      </c>
      <c r="N3094" s="1063"/>
      <c r="O3094" s="1060">
        <f t="shared" si="1242"/>
        <v>5</v>
      </c>
      <c r="P3094" s="1061"/>
      <c r="Q3094" s="1061"/>
      <c r="R3094" s="1063">
        <v>0.5</v>
      </c>
      <c r="S3094" s="1063"/>
      <c r="T3094" s="1079">
        <f t="shared" si="1255"/>
        <v>5</v>
      </c>
      <c r="U3094" s="1061">
        <f t="shared" si="1247"/>
        <v>0</v>
      </c>
      <c r="V3094" s="1061">
        <f t="shared" si="1240"/>
        <v>0</v>
      </c>
      <c r="W3094" s="1063">
        <f t="shared" si="1240"/>
        <v>1</v>
      </c>
      <c r="X3094" s="1063">
        <f t="shared" si="1240"/>
        <v>0</v>
      </c>
      <c r="Y3094" s="1060">
        <f t="shared" si="1240"/>
        <v>10</v>
      </c>
      <c r="Z3094" s="1080">
        <f t="shared" si="1237"/>
        <v>55</v>
      </c>
      <c r="AA3094" s="1126" t="str">
        <f t="shared" si="1234"/>
        <v>Rau mùi</v>
      </c>
      <c r="AB3094" s="1082" t="str">
        <f t="shared" si="1234"/>
        <v>kg</v>
      </c>
      <c r="AC3094" s="1083">
        <f t="shared" si="1234"/>
        <v>10</v>
      </c>
      <c r="AD3094" s="1089">
        <f t="shared" si="1234"/>
        <v>10</v>
      </c>
      <c r="AE3094" s="1071">
        <f>AE3014+AJ3014-AO3014</f>
        <v>0</v>
      </c>
      <c r="AF3094" s="1071">
        <f>AF3014+AK3014-AP3014</f>
        <v>0</v>
      </c>
      <c r="AG3094" s="1071">
        <f>AG3014+AL3014-AQ3014</f>
        <v>0</v>
      </c>
      <c r="AH3094" s="1071">
        <f>AH3014+AM3014-AR3014</f>
        <v>0</v>
      </c>
      <c r="AI3094" s="1060">
        <f t="shared" si="1235"/>
        <v>0</v>
      </c>
      <c r="AJ3094" s="1102">
        <f t="shared" si="1244"/>
        <v>0</v>
      </c>
      <c r="AK3094" s="1102">
        <f t="shared" si="1244"/>
        <v>0</v>
      </c>
      <c r="AL3094" s="1102">
        <f t="shared" si="1244"/>
        <v>1</v>
      </c>
      <c r="AM3094" s="1102">
        <f t="shared" si="1245"/>
        <v>0</v>
      </c>
      <c r="AN3094" s="1085">
        <f t="shared" si="1246"/>
        <v>10</v>
      </c>
      <c r="AO3094" s="1061">
        <f t="shared" si="1254"/>
        <v>0</v>
      </c>
      <c r="AP3094" s="1061">
        <f t="shared" si="1254"/>
        <v>0</v>
      </c>
      <c r="AQ3094" s="1061">
        <f t="shared" si="1254"/>
        <v>1</v>
      </c>
      <c r="AR3094" s="1061">
        <f t="shared" si="1254"/>
        <v>0</v>
      </c>
      <c r="AS3094" s="1061">
        <f t="shared" si="1254"/>
        <v>10</v>
      </c>
      <c r="AT3094" s="850">
        <f t="shared" si="1238"/>
        <v>0</v>
      </c>
      <c r="AU3094" s="1480" t="s">
        <v>864</v>
      </c>
      <c r="AV3094" s="1481"/>
      <c r="AW3094" s="1481"/>
      <c r="AX3094" s="1481"/>
      <c r="AY3094" s="1147" t="s">
        <v>29</v>
      </c>
      <c r="AZ3094" s="937">
        <f ca="1">IF(AZ3090-AZ3093&gt;0,AZ3090-AZ3093,0)</f>
        <v>21.91999999999959</v>
      </c>
    </row>
    <row r="3095" spans="1:52" ht="13.5" customHeight="1">
      <c r="A3095" s="838" t="str">
        <f t="shared" si="1252"/>
        <v/>
      </c>
      <c r="B3095" s="906"/>
      <c r="C3095" s="844"/>
      <c r="D3095" s="907"/>
      <c r="E3095" s="1060"/>
      <c r="F3095" s="1140"/>
      <c r="G3095" s="1086"/>
      <c r="H3095" s="1077"/>
      <c r="I3095" s="1077"/>
      <c r="J3095" s="1060">
        <f t="shared" si="1253"/>
        <v>0</v>
      </c>
      <c r="K3095" s="1061"/>
      <c r="L3095" s="1061"/>
      <c r="M3095" s="1063"/>
      <c r="N3095" s="1063"/>
      <c r="O3095" s="1060">
        <f t="shared" si="1242"/>
        <v>0</v>
      </c>
      <c r="P3095" s="1061"/>
      <c r="Q3095" s="1061"/>
      <c r="R3095" s="1063"/>
      <c r="S3095" s="1063"/>
      <c r="T3095" s="1079">
        <f t="shared" si="1255"/>
        <v>0</v>
      </c>
      <c r="U3095" s="1061">
        <f t="shared" si="1247"/>
        <v>0</v>
      </c>
      <c r="V3095" s="1061">
        <f t="shared" si="1240"/>
        <v>0</v>
      </c>
      <c r="W3095" s="1063">
        <f t="shared" si="1240"/>
        <v>0</v>
      </c>
      <c r="X3095" s="1063">
        <f t="shared" si="1240"/>
        <v>0</v>
      </c>
      <c r="Y3095" s="1060">
        <f t="shared" si="1240"/>
        <v>0</v>
      </c>
      <c r="Z3095" s="1080" t="str">
        <f t="shared" si="1237"/>
        <v/>
      </c>
      <c r="AA3095" s="1126">
        <f t="shared" si="1234"/>
        <v>0</v>
      </c>
      <c r="AB3095" s="1082">
        <f t="shared" si="1234"/>
        <v>0</v>
      </c>
      <c r="AC3095" s="1083">
        <f t="shared" si="1234"/>
        <v>0</v>
      </c>
      <c r="AD3095" s="1089">
        <f t="shared" si="1234"/>
        <v>0</v>
      </c>
      <c r="AE3095" s="1071">
        <f t="shared" ref="AE3095:AH3099" si="1256">AE3016+AJ3016-AO3016</f>
        <v>0</v>
      </c>
      <c r="AF3095" s="1071">
        <f t="shared" si="1256"/>
        <v>0</v>
      </c>
      <c r="AG3095" s="1071">
        <f t="shared" si="1256"/>
        <v>0</v>
      </c>
      <c r="AH3095" s="1071">
        <f t="shared" si="1256"/>
        <v>0</v>
      </c>
      <c r="AI3095" s="1060">
        <f t="shared" si="1235"/>
        <v>0</v>
      </c>
      <c r="AJ3095" s="1102">
        <f t="shared" si="1244"/>
        <v>0</v>
      </c>
      <c r="AK3095" s="1102">
        <f t="shared" si="1244"/>
        <v>0</v>
      </c>
      <c r="AL3095" s="1102">
        <f t="shared" si="1244"/>
        <v>0</v>
      </c>
      <c r="AM3095" s="1102">
        <f t="shared" si="1245"/>
        <v>0</v>
      </c>
      <c r="AN3095" s="1085">
        <f t="shared" si="1246"/>
        <v>0</v>
      </c>
      <c r="AO3095" s="1061">
        <f t="shared" si="1254"/>
        <v>0</v>
      </c>
      <c r="AP3095" s="1061">
        <f t="shared" si="1254"/>
        <v>0</v>
      </c>
      <c r="AQ3095" s="1061">
        <f t="shared" si="1254"/>
        <v>0</v>
      </c>
      <c r="AR3095" s="1061">
        <f t="shared" si="1254"/>
        <v>0</v>
      </c>
      <c r="AS3095" s="1061">
        <f t="shared" si="1254"/>
        <v>0</v>
      </c>
      <c r="AT3095" s="850" t="str">
        <f t="shared" si="1238"/>
        <v/>
      </c>
      <c r="AU3095" s="1482" t="s">
        <v>797</v>
      </c>
      <c r="AV3095" s="1483"/>
      <c r="AW3095" s="1483"/>
      <c r="AX3095" s="1483"/>
      <c r="AY3095" s="894" t="s">
        <v>29</v>
      </c>
      <c r="AZ3095" s="1151">
        <f ca="1">IF(AZ3090-AZ3093&lt;0,AZ3093-AZ3090,0)</f>
        <v>0</v>
      </c>
    </row>
    <row r="3096" spans="1:52" ht="13.5" customHeight="1">
      <c r="A3096" s="838" t="str">
        <f t="shared" si="1252"/>
        <v/>
      </c>
      <c r="B3096" s="906"/>
      <c r="C3096" s="844"/>
      <c r="D3096" s="907"/>
      <c r="E3096" s="1060"/>
      <c r="F3096" s="1140"/>
      <c r="G3096" s="1086"/>
      <c r="H3096" s="1077"/>
      <c r="I3096" s="1077"/>
      <c r="J3096" s="1060">
        <f t="shared" si="1253"/>
        <v>0</v>
      </c>
      <c r="K3096" s="1061"/>
      <c r="L3096" s="1061"/>
      <c r="M3096" s="1063"/>
      <c r="N3096" s="1063"/>
      <c r="O3096" s="1060">
        <f t="shared" si="1242"/>
        <v>0</v>
      </c>
      <c r="P3096" s="1061"/>
      <c r="Q3096" s="1061"/>
      <c r="R3096" s="1063"/>
      <c r="S3096" s="1063"/>
      <c r="T3096" s="1079">
        <f t="shared" si="1255"/>
        <v>0</v>
      </c>
      <c r="U3096" s="1061">
        <f t="shared" si="1247"/>
        <v>0</v>
      </c>
      <c r="V3096" s="1061">
        <f t="shared" si="1240"/>
        <v>0</v>
      </c>
      <c r="W3096" s="1063">
        <f t="shared" si="1240"/>
        <v>0</v>
      </c>
      <c r="X3096" s="1063">
        <f t="shared" si="1240"/>
        <v>0</v>
      </c>
      <c r="Y3096" s="1060">
        <f t="shared" si="1240"/>
        <v>0</v>
      </c>
      <c r="Z3096" s="1080" t="str">
        <f t="shared" si="1237"/>
        <v/>
      </c>
      <c r="AA3096" s="1126">
        <f t="shared" si="1234"/>
        <v>0</v>
      </c>
      <c r="AB3096" s="1082">
        <f t="shared" si="1234"/>
        <v>0</v>
      </c>
      <c r="AC3096" s="1083">
        <f t="shared" si="1234"/>
        <v>0</v>
      </c>
      <c r="AD3096" s="1089">
        <f t="shared" si="1234"/>
        <v>0</v>
      </c>
      <c r="AE3096" s="1071">
        <f t="shared" si="1256"/>
        <v>0</v>
      </c>
      <c r="AF3096" s="1071">
        <f t="shared" si="1256"/>
        <v>0</v>
      </c>
      <c r="AG3096" s="1071">
        <f t="shared" si="1256"/>
        <v>0</v>
      </c>
      <c r="AH3096" s="1071">
        <f t="shared" si="1256"/>
        <v>0</v>
      </c>
      <c r="AI3096" s="1060">
        <f t="shared" si="1235"/>
        <v>0</v>
      </c>
      <c r="AJ3096" s="1102">
        <f t="shared" si="1244"/>
        <v>0</v>
      </c>
      <c r="AK3096" s="1102">
        <f t="shared" si="1244"/>
        <v>0</v>
      </c>
      <c r="AL3096" s="1102">
        <f t="shared" si="1244"/>
        <v>0</v>
      </c>
      <c r="AM3096" s="1102">
        <f t="shared" si="1245"/>
        <v>0</v>
      </c>
      <c r="AN3096" s="1085">
        <f t="shared" si="1246"/>
        <v>0</v>
      </c>
      <c r="AO3096" s="1061">
        <f t="shared" si="1254"/>
        <v>0</v>
      </c>
      <c r="AP3096" s="1061">
        <f t="shared" si="1254"/>
        <v>0</v>
      </c>
      <c r="AQ3096" s="1061">
        <f t="shared" si="1254"/>
        <v>0</v>
      </c>
      <c r="AR3096" s="1061">
        <f t="shared" si="1254"/>
        <v>0</v>
      </c>
      <c r="AS3096" s="1061">
        <f t="shared" si="1254"/>
        <v>0</v>
      </c>
      <c r="AT3096" s="850" t="str">
        <f t="shared" si="1238"/>
        <v/>
      </c>
      <c r="AU3096" s="893"/>
      <c r="AV3096" s="894"/>
      <c r="AW3096" s="894"/>
      <c r="AX3096" s="894"/>
      <c r="AY3096" s="894"/>
      <c r="AZ3096" s="918"/>
    </row>
    <row r="3097" spans="1:52" ht="13.5" customHeight="1">
      <c r="A3097" s="838" t="str">
        <f t="shared" si="1252"/>
        <v/>
      </c>
      <c r="B3097" s="906"/>
      <c r="C3097" s="844"/>
      <c r="D3097" s="907"/>
      <c r="E3097" s="1060"/>
      <c r="F3097" s="1140"/>
      <c r="G3097" s="1086"/>
      <c r="H3097" s="1077"/>
      <c r="I3097" s="1077"/>
      <c r="J3097" s="1060">
        <f t="shared" si="1253"/>
        <v>0</v>
      </c>
      <c r="K3097" s="1061"/>
      <c r="L3097" s="1061"/>
      <c r="M3097" s="1063"/>
      <c r="N3097" s="1063"/>
      <c r="O3097" s="1060">
        <f t="shared" si="1242"/>
        <v>0</v>
      </c>
      <c r="P3097" s="1061"/>
      <c r="Q3097" s="1061"/>
      <c r="R3097" s="1063"/>
      <c r="S3097" s="1063"/>
      <c r="T3097" s="1079">
        <f t="shared" si="1255"/>
        <v>0</v>
      </c>
      <c r="U3097" s="1061">
        <f t="shared" si="1247"/>
        <v>0</v>
      </c>
      <c r="V3097" s="1061">
        <f t="shared" si="1240"/>
        <v>0</v>
      </c>
      <c r="W3097" s="1063">
        <v>0</v>
      </c>
      <c r="X3097" s="1063">
        <f t="shared" si="1240"/>
        <v>0</v>
      </c>
      <c r="Y3097" s="1060">
        <f t="shared" si="1240"/>
        <v>0</v>
      </c>
      <c r="Z3097" s="1080" t="str">
        <f t="shared" si="1237"/>
        <v/>
      </c>
      <c r="AA3097" s="1126">
        <f t="shared" si="1234"/>
        <v>0</v>
      </c>
      <c r="AB3097" s="1082">
        <f t="shared" si="1234"/>
        <v>0</v>
      </c>
      <c r="AC3097" s="1083">
        <f t="shared" si="1234"/>
        <v>0</v>
      </c>
      <c r="AD3097" s="1089">
        <f t="shared" si="1234"/>
        <v>0</v>
      </c>
      <c r="AE3097" s="1071">
        <f t="shared" si="1256"/>
        <v>0</v>
      </c>
      <c r="AF3097" s="1071">
        <f t="shared" si="1256"/>
        <v>0</v>
      </c>
      <c r="AG3097" s="1071">
        <f t="shared" si="1256"/>
        <v>0</v>
      </c>
      <c r="AH3097" s="1071">
        <f t="shared" si="1256"/>
        <v>0</v>
      </c>
      <c r="AI3097" s="1060">
        <f t="shared" si="1235"/>
        <v>0</v>
      </c>
      <c r="AJ3097" s="1102">
        <f t="shared" si="1244"/>
        <v>0</v>
      </c>
      <c r="AK3097" s="1102">
        <f t="shared" si="1244"/>
        <v>0</v>
      </c>
      <c r="AL3097" s="1102">
        <f t="shared" si="1244"/>
        <v>0</v>
      </c>
      <c r="AM3097" s="1102">
        <f t="shared" si="1245"/>
        <v>0</v>
      </c>
      <c r="AN3097" s="1085">
        <f t="shared" si="1246"/>
        <v>0</v>
      </c>
      <c r="AO3097" s="1061">
        <f t="shared" si="1254"/>
        <v>0</v>
      </c>
      <c r="AP3097" s="1061">
        <f t="shared" si="1254"/>
        <v>0</v>
      </c>
      <c r="AQ3097" s="1061">
        <f t="shared" si="1254"/>
        <v>0</v>
      </c>
      <c r="AR3097" s="1061">
        <f t="shared" si="1254"/>
        <v>0</v>
      </c>
      <c r="AS3097" s="1061">
        <f t="shared" si="1254"/>
        <v>0</v>
      </c>
      <c r="AT3097" s="850" t="str">
        <f t="shared" si="1238"/>
        <v/>
      </c>
      <c r="AU3097" s="893"/>
      <c r="AV3097" s="894"/>
      <c r="AW3097" s="894"/>
      <c r="AX3097" s="894"/>
      <c r="AY3097" s="894"/>
      <c r="AZ3097" s="918"/>
    </row>
    <row r="3098" spans="1:52" ht="13.5" customHeight="1">
      <c r="A3098" s="838" t="str">
        <f t="shared" si="1252"/>
        <v/>
      </c>
      <c r="B3098" s="906"/>
      <c r="C3098" s="844"/>
      <c r="D3098" s="907"/>
      <c r="E3098" s="1060"/>
      <c r="F3098" s="1140"/>
      <c r="G3098" s="1086"/>
      <c r="H3098" s="1077"/>
      <c r="I3098" s="1077"/>
      <c r="J3098" s="1060">
        <f t="shared" si="1253"/>
        <v>0</v>
      </c>
      <c r="K3098" s="1061"/>
      <c r="L3098" s="1061"/>
      <c r="M3098" s="1063"/>
      <c r="N3098" s="1063"/>
      <c r="O3098" s="1060">
        <f t="shared" si="1242"/>
        <v>0</v>
      </c>
      <c r="P3098" s="1061"/>
      <c r="Q3098" s="1061"/>
      <c r="R3098" s="1063"/>
      <c r="S3098" s="1063"/>
      <c r="T3098" s="1079">
        <f t="shared" si="1255"/>
        <v>0</v>
      </c>
      <c r="U3098" s="1061">
        <f t="shared" si="1247"/>
        <v>0</v>
      </c>
      <c r="V3098" s="1061">
        <f t="shared" si="1240"/>
        <v>0</v>
      </c>
      <c r="W3098" s="1063">
        <f>SUM(H3098,M3098,R3098)</f>
        <v>0</v>
      </c>
      <c r="X3098" s="1063">
        <f t="shared" si="1240"/>
        <v>0</v>
      </c>
      <c r="Y3098" s="1060">
        <f t="shared" si="1240"/>
        <v>0</v>
      </c>
      <c r="Z3098" s="1080" t="str">
        <f t="shared" si="1237"/>
        <v/>
      </c>
      <c r="AA3098" s="1126">
        <f t="shared" si="1234"/>
        <v>0</v>
      </c>
      <c r="AB3098" s="1082">
        <f t="shared" si="1234"/>
        <v>0</v>
      </c>
      <c r="AC3098" s="1083">
        <f t="shared" si="1234"/>
        <v>0</v>
      </c>
      <c r="AD3098" s="1089">
        <f t="shared" si="1234"/>
        <v>0</v>
      </c>
      <c r="AE3098" s="1071">
        <f t="shared" si="1256"/>
        <v>0</v>
      </c>
      <c r="AF3098" s="1071">
        <f t="shared" si="1256"/>
        <v>0</v>
      </c>
      <c r="AG3098" s="1071">
        <f t="shared" si="1256"/>
        <v>0</v>
      </c>
      <c r="AH3098" s="1071">
        <f t="shared" si="1256"/>
        <v>0</v>
      </c>
      <c r="AI3098" s="1060">
        <f t="shared" si="1235"/>
        <v>0</v>
      </c>
      <c r="AJ3098" s="1102">
        <f t="shared" si="1244"/>
        <v>0</v>
      </c>
      <c r="AK3098" s="1102">
        <f t="shared" si="1244"/>
        <v>0</v>
      </c>
      <c r="AL3098" s="1102">
        <f t="shared" si="1244"/>
        <v>0</v>
      </c>
      <c r="AM3098" s="1102">
        <f t="shared" si="1245"/>
        <v>0</v>
      </c>
      <c r="AN3098" s="1085">
        <f t="shared" si="1246"/>
        <v>0</v>
      </c>
      <c r="AO3098" s="1061">
        <f t="shared" si="1254"/>
        <v>0</v>
      </c>
      <c r="AP3098" s="1061">
        <f t="shared" si="1254"/>
        <v>0</v>
      </c>
      <c r="AQ3098" s="1061">
        <f t="shared" si="1254"/>
        <v>0</v>
      </c>
      <c r="AR3098" s="1061">
        <f t="shared" si="1254"/>
        <v>0</v>
      </c>
      <c r="AS3098" s="1061">
        <f t="shared" si="1254"/>
        <v>0</v>
      </c>
      <c r="AT3098" s="850" t="str">
        <f t="shared" si="1238"/>
        <v/>
      </c>
      <c r="AU3098" s="893"/>
      <c r="AV3098" s="894"/>
      <c r="AW3098" s="894"/>
      <c r="AX3098" s="894"/>
      <c r="AY3098" s="894"/>
      <c r="AZ3098" s="918"/>
    </row>
    <row r="3099" spans="1:52" ht="13.5" customHeight="1">
      <c r="A3099" s="838" t="str">
        <f t="shared" si="1252"/>
        <v/>
      </c>
      <c r="B3099" s="906"/>
      <c r="C3099" s="844"/>
      <c r="D3099" s="907"/>
      <c r="E3099" s="1060"/>
      <c r="F3099" s="1140"/>
      <c r="G3099" s="1086"/>
      <c r="H3099" s="1077"/>
      <c r="I3099" s="1077"/>
      <c r="J3099" s="1060">
        <f t="shared" si="1253"/>
        <v>0</v>
      </c>
      <c r="K3099" s="1061"/>
      <c r="L3099" s="1061"/>
      <c r="M3099" s="1063"/>
      <c r="N3099" s="1063"/>
      <c r="O3099" s="1060">
        <f t="shared" si="1242"/>
        <v>0</v>
      </c>
      <c r="P3099" s="1061"/>
      <c r="Q3099" s="1061"/>
      <c r="R3099" s="1063"/>
      <c r="S3099" s="1063"/>
      <c r="T3099" s="1079">
        <f t="shared" si="1255"/>
        <v>0</v>
      </c>
      <c r="U3099" s="1061">
        <f t="shared" si="1247"/>
        <v>0</v>
      </c>
      <c r="V3099" s="1061">
        <f>SUM(G3099,L3099,Q3099)</f>
        <v>0</v>
      </c>
      <c r="W3099" s="1063">
        <f>SUM(H3099,M3099,R3099)</f>
        <v>0</v>
      </c>
      <c r="X3099" s="1063">
        <f>SUM(I3099,N3099,S3099)</f>
        <v>0</v>
      </c>
      <c r="Y3099" s="1060">
        <f>SUM(J3099,O3099,T3099)</f>
        <v>0</v>
      </c>
      <c r="Z3099" s="1080" t="str">
        <f t="shared" si="1237"/>
        <v/>
      </c>
      <c r="AA3099" s="1126">
        <f t="shared" si="1234"/>
        <v>0</v>
      </c>
      <c r="AB3099" s="1082">
        <f t="shared" si="1234"/>
        <v>0</v>
      </c>
      <c r="AC3099" s="1083">
        <f t="shared" si="1234"/>
        <v>0</v>
      </c>
      <c r="AD3099" s="1089">
        <f t="shared" si="1234"/>
        <v>0</v>
      </c>
      <c r="AE3099" s="1071">
        <f t="shared" si="1256"/>
        <v>0</v>
      </c>
      <c r="AF3099" s="1071">
        <f t="shared" si="1256"/>
        <v>0</v>
      </c>
      <c r="AG3099" s="1071">
        <f t="shared" si="1256"/>
        <v>0</v>
      </c>
      <c r="AH3099" s="1071">
        <f t="shared" si="1256"/>
        <v>0</v>
      </c>
      <c r="AI3099" s="1060">
        <f t="shared" si="1235"/>
        <v>0</v>
      </c>
      <c r="AJ3099" s="1102">
        <f t="shared" si="1244"/>
        <v>0</v>
      </c>
      <c r="AK3099" s="1102">
        <f t="shared" si="1244"/>
        <v>0</v>
      </c>
      <c r="AL3099" s="1102">
        <f t="shared" si="1244"/>
        <v>0</v>
      </c>
      <c r="AM3099" s="1102">
        <f t="shared" si="1245"/>
        <v>0</v>
      </c>
      <c r="AN3099" s="1085">
        <f t="shared" si="1246"/>
        <v>0</v>
      </c>
      <c r="AO3099" s="1061">
        <f t="shared" si="1254"/>
        <v>0</v>
      </c>
      <c r="AP3099" s="1061">
        <f t="shared" si="1254"/>
        <v>0</v>
      </c>
      <c r="AQ3099" s="1061">
        <f t="shared" si="1254"/>
        <v>0</v>
      </c>
      <c r="AR3099" s="1061">
        <f t="shared" si="1254"/>
        <v>0</v>
      </c>
      <c r="AS3099" s="1061">
        <f t="shared" si="1254"/>
        <v>0</v>
      </c>
      <c r="AT3099" s="850" t="str">
        <f t="shared" si="1238"/>
        <v/>
      </c>
      <c r="AU3099" s="893"/>
      <c r="AV3099" s="894"/>
      <c r="AW3099" s="894"/>
      <c r="AX3099" s="894"/>
      <c r="AY3099" s="894"/>
      <c r="AZ3099" s="918"/>
    </row>
    <row r="3100" spans="1:52" ht="13.5" customHeight="1">
      <c r="A3100" s="838"/>
      <c r="B3100" s="906"/>
      <c r="C3100" s="844"/>
      <c r="D3100" s="907"/>
      <c r="E3100" s="1060"/>
      <c r="F3100" s="1140"/>
      <c r="G3100" s="1086"/>
      <c r="H3100" s="1077"/>
      <c r="I3100" s="1077"/>
      <c r="J3100" s="1060"/>
      <c r="K3100" s="1061"/>
      <c r="L3100" s="1061"/>
      <c r="M3100" s="1063"/>
      <c r="N3100" s="1063"/>
      <c r="O3100" s="1060"/>
      <c r="P3100" s="1061"/>
      <c r="Q3100" s="1061"/>
      <c r="R3100" s="1063"/>
      <c r="S3100" s="1063"/>
      <c r="T3100" s="1079"/>
      <c r="U3100" s="1061"/>
      <c r="V3100" s="1061"/>
      <c r="W3100" s="1063"/>
      <c r="X3100" s="1063"/>
      <c r="Y3100" s="1060"/>
      <c r="Z3100" s="1080"/>
      <c r="AA3100" s="1126"/>
      <c r="AB3100" s="1082"/>
      <c r="AC3100" s="1083"/>
      <c r="AD3100" s="1089"/>
      <c r="AE3100" s="1071"/>
      <c r="AF3100" s="1071"/>
      <c r="AG3100" s="1071"/>
      <c r="AH3100" s="1071"/>
      <c r="AI3100" s="1060"/>
      <c r="AJ3100" s="1102"/>
      <c r="AK3100" s="1102"/>
      <c r="AL3100" s="1102"/>
      <c r="AM3100" s="1102"/>
      <c r="AN3100" s="1085"/>
      <c r="AO3100" s="1061"/>
      <c r="AP3100" s="1061"/>
      <c r="AQ3100" s="1061"/>
      <c r="AR3100" s="1061"/>
      <c r="AS3100" s="1061"/>
      <c r="AT3100" s="850"/>
      <c r="AU3100" s="893"/>
      <c r="AV3100" s="894"/>
      <c r="AW3100" s="894"/>
      <c r="AX3100" s="894"/>
      <c r="AY3100" s="894"/>
      <c r="AZ3100" s="918"/>
    </row>
    <row r="3101" spans="1:52" ht="13.5" customHeight="1">
      <c r="A3101" s="838"/>
      <c r="B3101" s="906"/>
      <c r="C3101" s="844"/>
      <c r="D3101" s="907"/>
      <c r="E3101" s="1060"/>
      <c r="F3101" s="1140"/>
      <c r="G3101" s="1086"/>
      <c r="H3101" s="1077"/>
      <c r="I3101" s="1077"/>
      <c r="J3101" s="1060"/>
      <c r="K3101" s="1061"/>
      <c r="L3101" s="1061"/>
      <c r="M3101" s="1063"/>
      <c r="N3101" s="1063"/>
      <c r="O3101" s="1060"/>
      <c r="P3101" s="1061"/>
      <c r="Q3101" s="1061"/>
      <c r="R3101" s="1063"/>
      <c r="S3101" s="1063"/>
      <c r="T3101" s="1079"/>
      <c r="U3101" s="1061"/>
      <c r="V3101" s="1061"/>
      <c r="W3101" s="1063"/>
      <c r="X3101" s="1063"/>
      <c r="Y3101" s="1060"/>
      <c r="Z3101" s="1080"/>
      <c r="AA3101" s="1126"/>
      <c r="AB3101" s="1082"/>
      <c r="AC3101" s="1083"/>
      <c r="AD3101" s="1089"/>
      <c r="AE3101" s="1071"/>
      <c r="AF3101" s="1071"/>
      <c r="AG3101" s="1071"/>
      <c r="AH3101" s="1071"/>
      <c r="AI3101" s="1060"/>
      <c r="AJ3101" s="1102"/>
      <c r="AK3101" s="1102"/>
      <c r="AL3101" s="1102"/>
      <c r="AM3101" s="1102"/>
      <c r="AN3101" s="1085"/>
      <c r="AO3101" s="1061"/>
      <c r="AP3101" s="1061"/>
      <c r="AQ3101" s="1061"/>
      <c r="AR3101" s="1061"/>
      <c r="AS3101" s="1061"/>
      <c r="AT3101" s="850"/>
      <c r="AU3101" s="893"/>
      <c r="AV3101" s="894"/>
      <c r="AW3101" s="894"/>
      <c r="AX3101" s="894"/>
      <c r="AY3101" s="894"/>
      <c r="AZ3101" s="918"/>
    </row>
    <row r="3102" spans="1:52" ht="13.5" customHeight="1">
      <c r="A3102" s="838"/>
      <c r="B3102" s="906"/>
      <c r="C3102" s="844"/>
      <c r="D3102" s="907"/>
      <c r="E3102" s="1060"/>
      <c r="F3102" s="1140"/>
      <c r="G3102" s="1086"/>
      <c r="H3102" s="1077"/>
      <c r="I3102" s="1077"/>
      <c r="J3102" s="1060"/>
      <c r="K3102" s="1061"/>
      <c r="L3102" s="1061"/>
      <c r="M3102" s="1063"/>
      <c r="N3102" s="1063"/>
      <c r="O3102" s="1060"/>
      <c r="P3102" s="1061"/>
      <c r="Q3102" s="1061"/>
      <c r="R3102" s="1063"/>
      <c r="S3102" s="1063"/>
      <c r="T3102" s="1079"/>
      <c r="U3102" s="1061"/>
      <c r="V3102" s="1061"/>
      <c r="W3102" s="1063"/>
      <c r="X3102" s="1063"/>
      <c r="Y3102" s="1060"/>
      <c r="Z3102" s="1080"/>
      <c r="AA3102" s="1126"/>
      <c r="AB3102" s="1082"/>
      <c r="AC3102" s="1083"/>
      <c r="AD3102" s="1089"/>
      <c r="AE3102" s="1071"/>
      <c r="AF3102" s="1071"/>
      <c r="AG3102" s="1071"/>
      <c r="AH3102" s="1071"/>
      <c r="AI3102" s="1060"/>
      <c r="AJ3102" s="1102"/>
      <c r="AK3102" s="1102"/>
      <c r="AL3102" s="1102"/>
      <c r="AM3102" s="1102"/>
      <c r="AN3102" s="1085"/>
      <c r="AO3102" s="1061"/>
      <c r="AP3102" s="1061"/>
      <c r="AQ3102" s="1061"/>
      <c r="AR3102" s="1061"/>
      <c r="AS3102" s="1061"/>
      <c r="AT3102" s="850"/>
      <c r="AU3102" s="893"/>
      <c r="AV3102" s="894"/>
      <c r="AW3102" s="894"/>
      <c r="AX3102" s="894"/>
      <c r="AY3102" s="894"/>
      <c r="AZ3102" s="918"/>
    </row>
    <row r="3103" spans="1:52" ht="13.5" customHeight="1">
      <c r="A3103" s="838" t="str">
        <f>IF(B3103&lt;&gt;"",MAX($A3098:$A3099)+1,"")</f>
        <v/>
      </c>
      <c r="B3103" s="951"/>
      <c r="C3103" s="952"/>
      <c r="D3103" s="1159"/>
      <c r="E3103" s="1060"/>
      <c r="F3103" s="1140"/>
      <c r="G3103" s="1086"/>
      <c r="H3103" s="1077"/>
      <c r="I3103" s="1077"/>
      <c r="J3103" s="1060">
        <f>SUM(F3103:I3103)*$E3103</f>
        <v>0</v>
      </c>
      <c r="K3103" s="1061"/>
      <c r="L3103" s="1061"/>
      <c r="M3103" s="1063"/>
      <c r="N3103" s="1063"/>
      <c r="O3103" s="1060">
        <f>SUM(K3103:N3103)*$E3103</f>
        <v>0</v>
      </c>
      <c r="P3103" s="1061"/>
      <c r="Q3103" s="1061"/>
      <c r="R3103" s="1063"/>
      <c r="S3103" s="1063"/>
      <c r="T3103" s="1079">
        <f>SUM(P3103:S3103)*$E3103</f>
        <v>0</v>
      </c>
      <c r="U3103" s="1061">
        <f t="shared" ref="U3103:Y3105" si="1257">SUM(F3103,K3103,P3103)</f>
        <v>0</v>
      </c>
      <c r="V3103" s="1061">
        <f t="shared" si="1257"/>
        <v>0</v>
      </c>
      <c r="W3103" s="1063">
        <f t="shared" si="1257"/>
        <v>0</v>
      </c>
      <c r="X3103" s="1063">
        <f t="shared" si="1257"/>
        <v>0</v>
      </c>
      <c r="Y3103" s="1060">
        <f t="shared" si="1257"/>
        <v>0</v>
      </c>
      <c r="Z3103" s="1080" t="str">
        <f t="shared" ref="Z3103:AD3105" si="1258">A3103</f>
        <v/>
      </c>
      <c r="AA3103" s="1126">
        <f t="shared" si="1258"/>
        <v>0</v>
      </c>
      <c r="AB3103" s="1082">
        <f t="shared" si="1258"/>
        <v>0</v>
      </c>
      <c r="AC3103" s="1083">
        <f t="shared" si="1258"/>
        <v>0</v>
      </c>
      <c r="AD3103" s="1089">
        <f t="shared" si="1258"/>
        <v>0</v>
      </c>
      <c r="AE3103" s="1071">
        <f t="shared" ref="AE3103:AH3105" si="1259">AE3021+AJ3021-AO3021</f>
        <v>0</v>
      </c>
      <c r="AF3103" s="1071">
        <f t="shared" si="1259"/>
        <v>0</v>
      </c>
      <c r="AG3103" s="1071">
        <f t="shared" si="1259"/>
        <v>0</v>
      </c>
      <c r="AH3103" s="1071">
        <f t="shared" si="1259"/>
        <v>0</v>
      </c>
      <c r="AI3103" s="1060">
        <f>SUM(AE3103:AH3103)*$E3103</f>
        <v>0</v>
      </c>
      <c r="AJ3103" s="1102">
        <f t="shared" ref="AJ3103:AM3105" si="1260">U3103</f>
        <v>0</v>
      </c>
      <c r="AK3103" s="1102">
        <f t="shared" si="1260"/>
        <v>0</v>
      </c>
      <c r="AL3103" s="1102">
        <f t="shared" si="1260"/>
        <v>0</v>
      </c>
      <c r="AM3103" s="1102">
        <f t="shared" si="1260"/>
        <v>0</v>
      </c>
      <c r="AN3103" s="1085">
        <f>SUM(AJ3103:AM3103)*$E3103</f>
        <v>0</v>
      </c>
      <c r="AO3103" s="1061">
        <f t="shared" ref="AO3103:AS3105" si="1261">U3103</f>
        <v>0</v>
      </c>
      <c r="AP3103" s="1061">
        <f t="shared" si="1261"/>
        <v>0</v>
      </c>
      <c r="AQ3103" s="1061">
        <f t="shared" si="1261"/>
        <v>0</v>
      </c>
      <c r="AR3103" s="1061">
        <f t="shared" si="1261"/>
        <v>0</v>
      </c>
      <c r="AS3103" s="1061">
        <f t="shared" si="1261"/>
        <v>0</v>
      </c>
      <c r="AT3103" s="850" t="str">
        <f>IF(AC3103&lt;&gt;0,SUM(AO3103:AR3103)*$AC3103-SUM(AO3103:AR3103)*$AD3103,"")</f>
        <v/>
      </c>
      <c r="AU3103" s="893"/>
      <c r="AV3103" s="894"/>
      <c r="AW3103" s="894"/>
      <c r="AX3103" s="894"/>
      <c r="AY3103" s="894"/>
      <c r="AZ3103" s="954"/>
    </row>
    <row r="3104" spans="1:52" ht="13.5" customHeight="1">
      <c r="A3104" s="838" t="str">
        <f>IF(B3104&lt;&gt;"",MAX($A3099:$A3103)+1,"")</f>
        <v/>
      </c>
      <c r="B3104" s="951"/>
      <c r="C3104" s="952"/>
      <c r="D3104" s="1159"/>
      <c r="E3104" s="1060"/>
      <c r="F3104" s="1140"/>
      <c r="G3104" s="1086"/>
      <c r="H3104" s="1077"/>
      <c r="I3104" s="1077"/>
      <c r="J3104" s="1060">
        <f>SUM(F3104:I3104)*$E3104</f>
        <v>0</v>
      </c>
      <c r="K3104" s="1061"/>
      <c r="L3104" s="1061"/>
      <c r="M3104" s="1063"/>
      <c r="N3104" s="1063"/>
      <c r="O3104" s="1060">
        <f>SUM(K3104:N3104)*$E3104</f>
        <v>0</v>
      </c>
      <c r="P3104" s="1061"/>
      <c r="Q3104" s="1061"/>
      <c r="R3104" s="1063"/>
      <c r="S3104" s="1063"/>
      <c r="T3104" s="1079">
        <f>SUM(P3104:S3104)*$E3104</f>
        <v>0</v>
      </c>
      <c r="U3104" s="1061">
        <f t="shared" si="1257"/>
        <v>0</v>
      </c>
      <c r="V3104" s="1061">
        <f t="shared" si="1257"/>
        <v>0</v>
      </c>
      <c r="W3104" s="1063">
        <f t="shared" si="1257"/>
        <v>0</v>
      </c>
      <c r="X3104" s="1063">
        <f t="shared" si="1257"/>
        <v>0</v>
      </c>
      <c r="Y3104" s="1060">
        <f t="shared" si="1257"/>
        <v>0</v>
      </c>
      <c r="Z3104" s="1080" t="str">
        <f t="shared" si="1258"/>
        <v/>
      </c>
      <c r="AA3104" s="1126">
        <f t="shared" si="1258"/>
        <v>0</v>
      </c>
      <c r="AB3104" s="1082">
        <f t="shared" si="1258"/>
        <v>0</v>
      </c>
      <c r="AC3104" s="1083">
        <f t="shared" si="1258"/>
        <v>0</v>
      </c>
      <c r="AD3104" s="1089">
        <f>E3104</f>
        <v>0</v>
      </c>
      <c r="AE3104" s="1071">
        <f t="shared" si="1259"/>
        <v>0</v>
      </c>
      <c r="AF3104" s="1071">
        <f t="shared" si="1259"/>
        <v>0</v>
      </c>
      <c r="AG3104" s="1071">
        <f t="shared" si="1259"/>
        <v>0</v>
      </c>
      <c r="AH3104" s="1071">
        <f t="shared" si="1259"/>
        <v>0</v>
      </c>
      <c r="AI3104" s="1060">
        <f>SUM(AE3104:AH3104)*$E3104</f>
        <v>0</v>
      </c>
      <c r="AJ3104" s="1102">
        <f t="shared" si="1260"/>
        <v>0</v>
      </c>
      <c r="AK3104" s="1102">
        <f t="shared" si="1260"/>
        <v>0</v>
      </c>
      <c r="AL3104" s="1102">
        <f t="shared" si="1260"/>
        <v>0</v>
      </c>
      <c r="AM3104" s="1102">
        <f t="shared" si="1260"/>
        <v>0</v>
      </c>
      <c r="AN3104" s="1085">
        <f>SUM(AJ3104:AM3104)*$E3104</f>
        <v>0</v>
      </c>
      <c r="AO3104" s="1061">
        <f t="shared" si="1261"/>
        <v>0</v>
      </c>
      <c r="AP3104" s="1061">
        <f t="shared" si="1261"/>
        <v>0</v>
      </c>
      <c r="AQ3104" s="1061">
        <f t="shared" si="1261"/>
        <v>0</v>
      </c>
      <c r="AR3104" s="1061">
        <f t="shared" si="1261"/>
        <v>0</v>
      </c>
      <c r="AS3104" s="1061">
        <f t="shared" si="1261"/>
        <v>0</v>
      </c>
      <c r="AT3104" s="850" t="str">
        <f>IF(AC3104&lt;&gt;0,SUM(AO3104:AR3104)*$AC3104-SUM(AO3104:AR3104)*$AD3104,"")</f>
        <v/>
      </c>
      <c r="AU3104" s="893"/>
      <c r="AV3104" s="894"/>
      <c r="AW3104" s="894"/>
      <c r="AX3104" s="894"/>
      <c r="AY3104" s="894"/>
      <c r="AZ3104" s="954"/>
    </row>
    <row r="3105" spans="1:52" ht="13.5" customHeight="1">
      <c r="A3105" s="838" t="str">
        <f>IF(B3105&lt;&gt;"",MAX($A3103:$A3104)+1,"")</f>
        <v/>
      </c>
      <c r="B3105" s="955"/>
      <c r="C3105" s="956"/>
      <c r="D3105" s="1160"/>
      <c r="E3105" s="1153"/>
      <c r="F3105" s="1154"/>
      <c r="G3105" s="1155"/>
      <c r="H3105" s="1156"/>
      <c r="I3105" s="1156"/>
      <c r="J3105" s="1060">
        <f>SUM(F3105:I3105)*$E3105</f>
        <v>0</v>
      </c>
      <c r="K3105" s="1061"/>
      <c r="L3105" s="1061"/>
      <c r="M3105" s="1063"/>
      <c r="N3105" s="1063"/>
      <c r="O3105" s="1157">
        <f>SUM(K3105:N3105)*$E3105</f>
        <v>0</v>
      </c>
      <c r="P3105" s="1061"/>
      <c r="Q3105" s="1061"/>
      <c r="R3105" s="1063"/>
      <c r="S3105" s="1063"/>
      <c r="T3105" s="1079">
        <f>SUM(P3105:S3105)*$E3105</f>
        <v>0</v>
      </c>
      <c r="U3105" s="1061">
        <f>SUM(F3105,K3105,P3105)</f>
        <v>0</v>
      </c>
      <c r="V3105" s="1061">
        <f t="shared" si="1257"/>
        <v>0</v>
      </c>
      <c r="W3105" s="1063">
        <f t="shared" si="1257"/>
        <v>0</v>
      </c>
      <c r="X3105" s="1063">
        <f>SUM(I3105,N3105,S3105)</f>
        <v>0</v>
      </c>
      <c r="Y3105" s="1060">
        <f>SUM(J3105,O3105,T3105)</f>
        <v>0</v>
      </c>
      <c r="Z3105" s="1080" t="str">
        <f t="shared" si="1258"/>
        <v/>
      </c>
      <c r="AA3105" s="1126">
        <f>B3105</f>
        <v>0</v>
      </c>
      <c r="AB3105" s="1082">
        <f>C3105</f>
        <v>0</v>
      </c>
      <c r="AC3105" s="1158">
        <f>D3105</f>
        <v>0</v>
      </c>
      <c r="AD3105" s="1089">
        <f>E3105</f>
        <v>0</v>
      </c>
      <c r="AE3105" s="1071">
        <f t="shared" si="1259"/>
        <v>0</v>
      </c>
      <c r="AF3105" s="1071">
        <f t="shared" si="1259"/>
        <v>0</v>
      </c>
      <c r="AG3105" s="1071">
        <f t="shared" si="1259"/>
        <v>0</v>
      </c>
      <c r="AH3105" s="1071">
        <f t="shared" si="1259"/>
        <v>0</v>
      </c>
      <c r="AI3105" s="1060">
        <f>SUM(AE3105:AH3105)*$E3105</f>
        <v>0</v>
      </c>
      <c r="AJ3105" s="1102">
        <f t="shared" si="1260"/>
        <v>0</v>
      </c>
      <c r="AK3105" s="1102">
        <f t="shared" si="1260"/>
        <v>0</v>
      </c>
      <c r="AL3105" s="1102">
        <f t="shared" si="1260"/>
        <v>0</v>
      </c>
      <c r="AM3105" s="1102">
        <f t="shared" si="1260"/>
        <v>0</v>
      </c>
      <c r="AN3105" s="1085">
        <f>SUM(AJ3105:AM3105)*$E3105</f>
        <v>0</v>
      </c>
      <c r="AO3105" s="1061">
        <f t="shared" si="1261"/>
        <v>0</v>
      </c>
      <c r="AP3105" s="1061">
        <f t="shared" si="1261"/>
        <v>0</v>
      </c>
      <c r="AQ3105" s="1061">
        <f t="shared" si="1261"/>
        <v>0</v>
      </c>
      <c r="AR3105" s="1061">
        <f t="shared" si="1261"/>
        <v>0</v>
      </c>
      <c r="AS3105" s="1061">
        <f t="shared" si="1261"/>
        <v>0</v>
      </c>
      <c r="AT3105" s="963" t="str">
        <f>IF(AC3105&lt;&gt;0,SUM(AO3105:AR3105)*$AC3105-SUM(AO3105:AR3105)*$AD3105,"")</f>
        <v/>
      </c>
      <c r="AU3105" s="893"/>
      <c r="AV3105" s="894"/>
      <c r="AW3105" s="894"/>
      <c r="AX3105" s="894"/>
      <c r="AY3105" s="894"/>
      <c r="AZ3105" s="954"/>
    </row>
    <row r="3106" spans="1:52" ht="13.5" customHeight="1">
      <c r="A3106" s="964"/>
      <c r="B3106" s="964" t="s">
        <v>6</v>
      </c>
      <c r="C3106" s="965"/>
      <c r="D3106" s="966"/>
      <c r="E3106" s="965"/>
      <c r="F3106" s="965"/>
      <c r="G3106" s="967"/>
      <c r="H3106" s="965"/>
      <c r="I3106" s="965"/>
      <c r="J3106" s="968">
        <f>SUM(J3040:J3105)</f>
        <v>2704.1</v>
      </c>
      <c r="K3106" s="969"/>
      <c r="L3106" s="969"/>
      <c r="M3106" s="969"/>
      <c r="N3106" s="969"/>
      <c r="O3106" s="968">
        <f>SUM(O3040:O3105)</f>
        <v>5771.2</v>
      </c>
      <c r="P3106" s="969"/>
      <c r="Q3106" s="969"/>
      <c r="R3106" s="969"/>
      <c r="S3106" s="969"/>
      <c r="T3106" s="968">
        <f>SUM(T3040:T3105)</f>
        <v>6199.3</v>
      </c>
      <c r="U3106" s="969"/>
      <c r="V3106" s="969"/>
      <c r="W3106" s="969"/>
      <c r="X3106" s="969"/>
      <c r="Y3106" s="968">
        <f>SUM(Y3040:Y3105)</f>
        <v>14674.6</v>
      </c>
      <c r="Z3106" s="964"/>
      <c r="AA3106" s="964" t="s">
        <v>6</v>
      </c>
      <c r="AB3106" s="969"/>
      <c r="AC3106" s="970"/>
      <c r="AD3106" s="969"/>
      <c r="AE3106" s="969"/>
      <c r="AF3106" s="969"/>
      <c r="AG3106" s="969"/>
      <c r="AH3106" s="969"/>
      <c r="AI3106" s="971">
        <f>SUM(AI3040:AI3105)</f>
        <v>54568.1</v>
      </c>
      <c r="AJ3106" s="969"/>
      <c r="AK3106" s="969"/>
      <c r="AL3106" s="969"/>
      <c r="AM3106" s="969"/>
      <c r="AN3106" s="969">
        <f>SUM(AN3040:AN3105)</f>
        <v>11220</v>
      </c>
      <c r="AO3106" s="969"/>
      <c r="AP3106" s="969"/>
      <c r="AQ3106" s="969"/>
      <c r="AR3106" s="969"/>
      <c r="AS3106" s="969">
        <f>SUM(AS3040:AS3105)</f>
        <v>14674.6</v>
      </c>
      <c r="AT3106" s="972">
        <f>SUM(AT3040:AT3105)</f>
        <v>533</v>
      </c>
      <c r="AU3106" s="973"/>
      <c r="AV3106" s="974"/>
      <c r="AW3106" s="974"/>
      <c r="AX3106" s="974"/>
      <c r="AY3106" s="974"/>
      <c r="AZ3106" s="975"/>
    </row>
    <row r="3107" spans="1:52" ht="13.5" customHeight="1">
      <c r="A3107" s="976"/>
      <c r="B3107" s="1484" t="s">
        <v>866</v>
      </c>
      <c r="C3107" s="1487" t="s">
        <v>867</v>
      </c>
      <c r="D3107" s="1488"/>
      <c r="E3107" s="1489"/>
      <c r="F3107" s="1490" t="str">
        <f>"Đtượng BB : " &amp; SUM(F3108:F3110) &amp;"đ/c = " &amp; SUM(J3108:J3110) &amp;"k"</f>
        <v>Đtượng BB : 531đ/c = 13806k</v>
      </c>
      <c r="G3107" s="1491"/>
      <c r="H3107" s="1491"/>
      <c r="I3107" s="1491"/>
      <c r="J3107" s="1492"/>
      <c r="K3107" s="1490" t="str">
        <f>"Đtượng BC: " &amp; SUM(K3108:K3110) &amp;"đ/c = " &amp; SUM(O3108:O3110) &amp;"k"</f>
        <v>Đtượng BC: 42đ/c = 868k</v>
      </c>
      <c r="L3107" s="1491"/>
      <c r="M3107" s="1491"/>
      <c r="N3107" s="1491"/>
      <c r="O3107" s="1492"/>
      <c r="P3107" s="1493" t="s">
        <v>6</v>
      </c>
      <c r="Q3107" s="1494"/>
      <c r="R3107" s="1495"/>
      <c r="S3107" s="977"/>
      <c r="T3107" s="1496" t="s">
        <v>868</v>
      </c>
      <c r="U3107" s="1497"/>
      <c r="V3107" s="1497"/>
      <c r="W3107" s="1497"/>
      <c r="X3107" s="1497"/>
      <c r="Y3107" s="1498"/>
      <c r="Z3107" s="978"/>
      <c r="AA3107" s="930"/>
      <c r="AB3107" s="930"/>
      <c r="AC3107" s="979"/>
      <c r="AD3107" s="930"/>
      <c r="AE3107" s="930"/>
      <c r="AF3107" s="930"/>
      <c r="AG3107" s="930"/>
      <c r="AH3107" s="930"/>
      <c r="AI3107" s="930"/>
      <c r="AJ3107" s="930"/>
      <c r="AK3107" s="930"/>
      <c r="AL3107" s="930"/>
      <c r="AM3107" s="930"/>
      <c r="AN3107" s="930"/>
      <c r="AO3107" s="930"/>
      <c r="AP3107" s="930"/>
      <c r="AQ3107" s="930"/>
      <c r="AR3107" s="930"/>
      <c r="AS3107" s="930"/>
      <c r="AT3107" s="930"/>
      <c r="AU3107" s="980"/>
    </row>
    <row r="3108" spans="1:52" ht="13.5" customHeight="1">
      <c r="A3108" s="981"/>
      <c r="B3108" s="1485"/>
      <c r="C3108" s="1499" t="s">
        <v>856</v>
      </c>
      <c r="D3108" s="1500"/>
      <c r="E3108" s="1501"/>
      <c r="F3108" s="982">
        <v>177</v>
      </c>
      <c r="G3108" s="982" t="s">
        <v>27</v>
      </c>
      <c r="H3108" s="983">
        <v>14</v>
      </c>
      <c r="I3108" s="984" t="s">
        <v>29</v>
      </c>
      <c r="J3108" s="985">
        <f>F3108*H3108</f>
        <v>2478</v>
      </c>
      <c r="K3108" s="986">
        <v>14</v>
      </c>
      <c r="L3108" s="984" t="s">
        <v>27</v>
      </c>
      <c r="M3108" s="987">
        <v>14</v>
      </c>
      <c r="N3108" s="984" t="s">
        <v>28</v>
      </c>
      <c r="O3108" s="988">
        <f>K3108*M3108</f>
        <v>196</v>
      </c>
      <c r="P3108" s="989" t="str">
        <f>F3108+K3108 &amp;"đ/c"</f>
        <v>191đ/c</v>
      </c>
      <c r="Q3108" s="1471">
        <f>J3108+O3108</f>
        <v>2674</v>
      </c>
      <c r="R3108" s="1472"/>
      <c r="S3108" s="990"/>
      <c r="T3108" s="1473" t="s">
        <v>869</v>
      </c>
      <c r="U3108" s="1474"/>
      <c r="V3108" s="1474"/>
      <c r="W3108" s="1474"/>
      <c r="X3108" s="991"/>
      <c r="Y3108" s="992">
        <f>SUM(J3108:J3112)+SUM(O3108:O3110)+Q3111-Q3112</f>
        <v>16940.199999999997</v>
      </c>
      <c r="AB3108" s="993" t="s">
        <v>870</v>
      </c>
      <c r="AC3108" s="994"/>
      <c r="AD3108" s="993"/>
      <c r="AE3108" s="993"/>
      <c r="AF3108" s="993"/>
      <c r="AG3108" s="995"/>
      <c r="AH3108" s="995"/>
      <c r="AI3108" s="1261" t="s">
        <v>871</v>
      </c>
      <c r="AJ3108" s="1261"/>
      <c r="AK3108" s="1261"/>
      <c r="AL3108" s="1261"/>
      <c r="AM3108" s="1261"/>
      <c r="AN3108" s="1261"/>
      <c r="AO3108" s="995"/>
      <c r="AP3108" s="995"/>
      <c r="AQ3108" s="995"/>
      <c r="AR3108" s="995"/>
      <c r="AS3108" s="995"/>
      <c r="AT3108" s="993" t="s">
        <v>21</v>
      </c>
      <c r="AU3108" s="993"/>
      <c r="AV3108" s="996"/>
      <c r="AW3108" s="996"/>
      <c r="AX3108" s="996"/>
    </row>
    <row r="3109" spans="1:52" ht="13.5" customHeight="1">
      <c r="A3109" s="981"/>
      <c r="B3109" s="1485"/>
      <c r="C3109" s="1475" t="s">
        <v>857</v>
      </c>
      <c r="D3109" s="1476"/>
      <c r="E3109" s="1477"/>
      <c r="F3109" s="982">
        <v>177</v>
      </c>
      <c r="G3109" s="997" t="s">
        <v>27</v>
      </c>
      <c r="H3109" s="983">
        <v>32</v>
      </c>
      <c r="I3109" s="998" t="s">
        <v>29</v>
      </c>
      <c r="J3109" s="999">
        <f>F3109*H3109</f>
        <v>5664</v>
      </c>
      <c r="K3109" s="1000">
        <v>14</v>
      </c>
      <c r="L3109" s="998" t="s">
        <v>27</v>
      </c>
      <c r="M3109" s="1001">
        <v>24</v>
      </c>
      <c r="N3109" s="998" t="s">
        <v>28</v>
      </c>
      <c r="O3109" s="1002">
        <f>K3109*M3109</f>
        <v>336</v>
      </c>
      <c r="P3109" s="1003" t="str">
        <f>F3109+K3109 &amp;"đ/c"</f>
        <v>191đ/c</v>
      </c>
      <c r="Q3109" s="1478">
        <f>J3109+O3109</f>
        <v>6000</v>
      </c>
      <c r="R3109" s="1479"/>
      <c r="S3109" s="990"/>
      <c r="T3109" s="1004" t="s">
        <v>872</v>
      </c>
      <c r="U3109" s="1005"/>
      <c r="V3109" s="1005">
        <f>M3106</f>
        <v>0</v>
      </c>
      <c r="W3109" s="1005"/>
      <c r="X3109" s="991"/>
      <c r="Y3109" s="992">
        <f>Y3106</f>
        <v>14674.6</v>
      </c>
      <c r="Z3109" s="978"/>
      <c r="AA3109" s="930"/>
      <c r="AB3109" s="930"/>
      <c r="AC3109" s="979"/>
      <c r="AD3109" s="930"/>
      <c r="AE3109" s="930"/>
      <c r="AF3109" s="930"/>
      <c r="AG3109" s="930"/>
      <c r="AH3109" s="930"/>
      <c r="AI3109" s="930"/>
      <c r="AJ3109" s="930"/>
      <c r="AK3109" s="930"/>
      <c r="AL3109" s="930"/>
      <c r="AM3109" s="930"/>
      <c r="AN3109" s="930"/>
      <c r="AO3109" s="930"/>
      <c r="AP3109" s="930"/>
      <c r="AQ3109" s="930"/>
      <c r="AR3109" s="930"/>
      <c r="AS3109" s="930"/>
      <c r="AT3109" s="930"/>
      <c r="AU3109" s="1006"/>
    </row>
    <row r="3110" spans="1:52" ht="13.5" customHeight="1">
      <c r="A3110" s="981"/>
      <c r="B3110" s="1486"/>
      <c r="C3110" s="1475" t="s">
        <v>858</v>
      </c>
      <c r="D3110" s="1476"/>
      <c r="E3110" s="1477"/>
      <c r="F3110" s="982">
        <v>177</v>
      </c>
      <c r="G3110" s="998" t="s">
        <v>27</v>
      </c>
      <c r="H3110" s="983">
        <v>32</v>
      </c>
      <c r="I3110" s="998" t="s">
        <v>29</v>
      </c>
      <c r="J3110" s="999">
        <f>F3110*H3110</f>
        <v>5664</v>
      </c>
      <c r="K3110" s="1000">
        <v>14</v>
      </c>
      <c r="L3110" s="998" t="s">
        <v>27</v>
      </c>
      <c r="M3110" s="1001">
        <v>24</v>
      </c>
      <c r="N3110" s="998" t="s">
        <v>28</v>
      </c>
      <c r="O3110" s="1002">
        <f>K3110*M3110</f>
        <v>336</v>
      </c>
      <c r="P3110" s="1003" t="str">
        <f>F3110+K3110 &amp; "đ/c"</f>
        <v>191đ/c</v>
      </c>
      <c r="Q3110" s="1478">
        <f>J3110+O3110</f>
        <v>6000</v>
      </c>
      <c r="R3110" s="1479"/>
      <c r="S3110" s="990"/>
      <c r="T3110" s="1004" t="s">
        <v>873</v>
      </c>
      <c r="U3110" s="1005"/>
      <c r="V3110" s="1005"/>
      <c r="W3110" s="1005"/>
      <c r="X3110" s="991"/>
      <c r="Y3110" s="992">
        <f>IF(Y3108-Y3109&gt;0,Y3108-Y3109,0)</f>
        <v>2265.5999999999967</v>
      </c>
      <c r="Z3110" s="978"/>
      <c r="AA3110" s="930"/>
      <c r="AB3110" s="930"/>
      <c r="AC3110" s="979"/>
      <c r="AD3110" s="930"/>
      <c r="AE3110" s="930"/>
      <c r="AF3110" s="930"/>
      <c r="AG3110" s="930"/>
      <c r="AH3110" s="930"/>
      <c r="AI3110" s="930"/>
      <c r="AJ3110" s="930"/>
      <c r="AK3110" s="930"/>
      <c r="AL3110" s="930"/>
      <c r="AM3110" s="930"/>
      <c r="AN3110" s="930"/>
      <c r="AO3110" s="930"/>
      <c r="AP3110" s="930"/>
      <c r="AQ3110" s="930"/>
      <c r="AR3110" s="930"/>
      <c r="AS3110" s="930"/>
      <c r="AT3110" s="930"/>
      <c r="AU3110" s="1006"/>
    </row>
    <row r="3111" spans="1:52" ht="13.5" customHeight="1">
      <c r="A3111" s="981"/>
      <c r="B3111" s="1007" t="s">
        <v>874</v>
      </c>
      <c r="C3111" s="1455"/>
      <c r="D3111" s="1455"/>
      <c r="E3111" s="1456"/>
      <c r="F3111" s="1008"/>
      <c r="G3111" s="1009" t="s">
        <v>27</v>
      </c>
      <c r="H3111" s="1010"/>
      <c r="I3111" s="1009" t="s">
        <v>29</v>
      </c>
      <c r="J3111" s="1011">
        <f>F3111*H3111</f>
        <v>0</v>
      </c>
      <c r="K3111" s="1012"/>
      <c r="L3111" s="1457" t="s">
        <v>897</v>
      </c>
      <c r="M3111" s="1458"/>
      <c r="N3111" s="1458"/>
      <c r="O3111" s="1459"/>
      <c r="P3111" s="1013"/>
      <c r="Q3111" s="1460">
        <f>AZ2982</f>
        <v>2266.1999999999971</v>
      </c>
      <c r="R3111" s="1461"/>
      <c r="S3111" s="990"/>
      <c r="T3111" s="1462" t="s">
        <v>865</v>
      </c>
      <c r="U3111" s="1463"/>
      <c r="V3111" s="1463"/>
      <c r="W3111" s="1463"/>
      <c r="X3111" s="991"/>
      <c r="Y3111" s="1014">
        <f>IF(Y3108-Y3109&lt;0,Y3109-Y3108,0)</f>
        <v>0</v>
      </c>
      <c r="AI3111" s="930"/>
    </row>
    <row r="3112" spans="1:52" ht="13.5" customHeight="1">
      <c r="A3112" s="981"/>
      <c r="B3112" s="1464" t="s">
        <v>875</v>
      </c>
      <c r="C3112" s="1465"/>
      <c r="D3112" s="1015"/>
      <c r="E3112" s="1016"/>
      <c r="F3112" s="1017"/>
      <c r="G3112" s="1018" t="s">
        <v>27</v>
      </c>
      <c r="H3112" s="1019"/>
      <c r="I3112" s="1018" t="s">
        <v>29</v>
      </c>
      <c r="J3112" s="1020">
        <f>F3112*H3112</f>
        <v>0</v>
      </c>
      <c r="K3112" s="1021"/>
      <c r="L3112" s="1466" t="s">
        <v>876</v>
      </c>
      <c r="M3112" s="1467"/>
      <c r="N3112" s="1467"/>
      <c r="O3112" s="1468"/>
      <c r="P3112" s="1022"/>
      <c r="Q3112" s="1469">
        <f>AZ2983</f>
        <v>0</v>
      </c>
      <c r="R3112" s="1470"/>
      <c r="S3112" s="1023"/>
      <c r="T3112" s="1023"/>
      <c r="U3112" s="1024"/>
      <c r="V3112" s="1024"/>
      <c r="W3112" s="1024"/>
      <c r="X3112" s="1025"/>
      <c r="Y3112" s="1026"/>
      <c r="AI3112" s="930"/>
    </row>
    <row r="3113" spans="1:52" ht="13.5" customHeight="1">
      <c r="A3113" s="981"/>
      <c r="B3113" s="1452" t="s">
        <v>877</v>
      </c>
      <c r="C3113" s="1452"/>
      <c r="D3113" s="1452"/>
      <c r="E3113" s="1452"/>
      <c r="F3113" s="1452"/>
      <c r="G3113" s="1027"/>
      <c r="H3113" s="1027"/>
      <c r="I3113" s="1027"/>
      <c r="J3113" s="1028"/>
      <c r="K3113" s="1027"/>
      <c r="L3113" s="1453" t="s">
        <v>878</v>
      </c>
      <c r="M3113" s="1453"/>
      <c r="N3113" s="1453"/>
      <c r="O3113" s="993"/>
      <c r="P3113" s="993"/>
      <c r="Q3113" s="993"/>
      <c r="R3113" s="993"/>
      <c r="S3113" s="1453" t="s">
        <v>879</v>
      </c>
      <c r="T3113" s="1453"/>
      <c r="U3113" s="1453"/>
      <c r="X3113" s="981"/>
      <c r="Y3113" s="981"/>
      <c r="AA3113" s="1454" t="s">
        <v>880</v>
      </c>
      <c r="AB3113" s="1454"/>
      <c r="AC3113" s="1454"/>
      <c r="AD3113" s="1454"/>
      <c r="AE3113" s="1454"/>
      <c r="AF3113" s="1454"/>
      <c r="AG3113" s="1454"/>
      <c r="AS3113" s="1454" t="s">
        <v>881</v>
      </c>
      <c r="AT3113" s="1454"/>
      <c r="AU3113" s="1454"/>
      <c r="AV3113" s="1454"/>
      <c r="AW3113" s="1454"/>
    </row>
    <row r="3114" spans="1:52" ht="32.25" customHeight="1">
      <c r="A3114" s="981"/>
      <c r="B3114" s="1029"/>
      <c r="C3114" s="1029"/>
      <c r="D3114" s="1030"/>
      <c r="E3114" s="1029"/>
      <c r="F3114" s="1029"/>
      <c r="J3114" s="1031"/>
      <c r="L3114" s="1032"/>
      <c r="M3114" s="1032"/>
      <c r="N3114" s="1032"/>
      <c r="O3114" s="981"/>
      <c r="P3114" s="981"/>
      <c r="Q3114" s="981"/>
      <c r="R3114" s="981"/>
      <c r="S3114" s="1032"/>
      <c r="T3114" s="1032"/>
      <c r="U3114" s="1032"/>
      <c r="X3114" s="981"/>
      <c r="Y3114" s="981"/>
    </row>
    <row r="3115" spans="1:52" ht="27.75" customHeight="1">
      <c r="A3115" s="981"/>
      <c r="B3115" s="1029"/>
      <c r="C3115" s="1029"/>
      <c r="D3115" s="1030"/>
      <c r="E3115" s="1029"/>
      <c r="F3115" s="1029"/>
      <c r="J3115" s="1031"/>
      <c r="L3115" s="1032"/>
      <c r="M3115" s="1032"/>
      <c r="N3115" s="1032"/>
      <c r="O3115" s="981"/>
      <c r="P3115" s="981"/>
      <c r="Q3115" s="981"/>
      <c r="R3115" s="981"/>
      <c r="S3115" s="1032"/>
      <c r="T3115" s="1032"/>
      <c r="U3115" s="1032"/>
      <c r="X3115" s="981"/>
      <c r="Y3115" s="981"/>
    </row>
    <row r="3116" spans="1:52" ht="13.5" customHeight="1">
      <c r="A3116" s="981"/>
      <c r="B3116" s="1454" t="s">
        <v>881</v>
      </c>
      <c r="C3116" s="1454"/>
      <c r="D3116" s="1454"/>
      <c r="E3116" s="1454"/>
      <c r="F3116" s="1454"/>
      <c r="J3116" s="1031"/>
      <c r="L3116" s="1032"/>
      <c r="M3116" s="1032"/>
      <c r="N3116" s="1032"/>
      <c r="O3116" s="981"/>
      <c r="P3116" s="981"/>
      <c r="Q3116" s="981"/>
      <c r="R3116" s="1454" t="s">
        <v>880</v>
      </c>
      <c r="S3116" s="1454"/>
      <c r="T3116" s="1454"/>
      <c r="U3116" s="1454"/>
      <c r="V3116" s="1454"/>
      <c r="W3116" s="1454"/>
      <c r="X3116" s="981"/>
      <c r="Y3116" s="981"/>
    </row>
    <row r="3117" spans="1:52" ht="13.5" customHeight="1">
      <c r="A3117" s="807" t="s">
        <v>841</v>
      </c>
      <c r="D3117" s="809"/>
      <c r="O3117" s="810" t="s">
        <v>4</v>
      </c>
      <c r="P3117" s="1544">
        <f>P3035+1</f>
        <v>44325</v>
      </c>
      <c r="Q3117" s="1544"/>
      <c r="R3117" s="1544"/>
      <c r="S3117" s="1544"/>
      <c r="T3117" s="1544"/>
      <c r="AU3117" s="812" t="s">
        <v>12</v>
      </c>
    </row>
    <row r="3118" spans="1:52" ht="13.5" customHeight="1">
      <c r="A3118" s="813" t="s">
        <v>11</v>
      </c>
      <c r="B3118" s="1530" t="s">
        <v>842</v>
      </c>
      <c r="C3118" s="1533" t="s">
        <v>5</v>
      </c>
      <c r="D3118" s="1530" t="s">
        <v>843</v>
      </c>
      <c r="E3118" s="1530" t="s">
        <v>844</v>
      </c>
      <c r="F3118" s="1545" t="s">
        <v>24</v>
      </c>
      <c r="G3118" s="1546"/>
      <c r="H3118" s="1546"/>
      <c r="I3118" s="1546"/>
      <c r="J3118" s="1547"/>
      <c r="K3118" s="1548" t="s">
        <v>25</v>
      </c>
      <c r="L3118" s="1549"/>
      <c r="M3118" s="1549"/>
      <c r="N3118" s="1549"/>
      <c r="O3118" s="1550"/>
      <c r="P3118" s="1551" t="s">
        <v>26</v>
      </c>
      <c r="Q3118" s="1552"/>
      <c r="R3118" s="1552"/>
      <c r="S3118" s="1552"/>
      <c r="T3118" s="1553"/>
      <c r="U3118" s="1563" t="s">
        <v>6</v>
      </c>
      <c r="V3118" s="1564"/>
      <c r="W3118" s="1564"/>
      <c r="X3118" s="1564"/>
      <c r="Y3118" s="1565"/>
      <c r="Z3118" s="1527" t="s">
        <v>11</v>
      </c>
      <c r="AA3118" s="1530" t="s">
        <v>845</v>
      </c>
      <c r="AB3118" s="1533" t="s">
        <v>5</v>
      </c>
      <c r="AC3118" s="1530" t="s">
        <v>843</v>
      </c>
      <c r="AD3118" s="1530" t="s">
        <v>844</v>
      </c>
      <c r="AE3118" s="1545" t="s">
        <v>9</v>
      </c>
      <c r="AF3118" s="1546"/>
      <c r="AG3118" s="1546"/>
      <c r="AH3118" s="1546"/>
      <c r="AI3118" s="1547"/>
      <c r="AJ3118" s="1545" t="s">
        <v>846</v>
      </c>
      <c r="AK3118" s="1546"/>
      <c r="AL3118" s="1546"/>
      <c r="AM3118" s="1546"/>
      <c r="AN3118" s="1547"/>
      <c r="AO3118" s="1545" t="s">
        <v>10</v>
      </c>
      <c r="AP3118" s="1546"/>
      <c r="AQ3118" s="1546"/>
      <c r="AR3118" s="1546"/>
      <c r="AS3118" s="1547"/>
      <c r="AT3118" s="1554" t="s">
        <v>23</v>
      </c>
      <c r="AU3118" s="1557">
        <v>42644</v>
      </c>
      <c r="AV3118" s="1558"/>
      <c r="AW3118" s="1558"/>
      <c r="AX3118" s="1558"/>
      <c r="AY3118" s="1558"/>
      <c r="AZ3118" s="1559"/>
    </row>
    <row r="3119" spans="1:52" ht="13.5" customHeight="1">
      <c r="A3119" s="814"/>
      <c r="B3119" s="1531"/>
      <c r="C3119" s="1534"/>
      <c r="D3119" s="1531"/>
      <c r="E3119" s="1531"/>
      <c r="F3119" s="1542" t="s">
        <v>13</v>
      </c>
      <c r="G3119" s="1543"/>
      <c r="H3119" s="1536" t="s">
        <v>8</v>
      </c>
      <c r="I3119" s="1537"/>
      <c r="J3119" s="1310" t="s">
        <v>14</v>
      </c>
      <c r="K3119" s="1542" t="s">
        <v>13</v>
      </c>
      <c r="L3119" s="1543"/>
      <c r="M3119" s="1536" t="s">
        <v>8</v>
      </c>
      <c r="N3119" s="1537"/>
      <c r="O3119" s="1310" t="s">
        <v>14</v>
      </c>
      <c r="P3119" s="1542" t="s">
        <v>13</v>
      </c>
      <c r="Q3119" s="1543"/>
      <c r="R3119" s="1536" t="s">
        <v>8</v>
      </c>
      <c r="S3119" s="1537"/>
      <c r="T3119" s="1310" t="s">
        <v>14</v>
      </c>
      <c r="U3119" s="1542" t="s">
        <v>13</v>
      </c>
      <c r="V3119" s="1543"/>
      <c r="W3119" s="1536" t="s">
        <v>8</v>
      </c>
      <c r="X3119" s="1537"/>
      <c r="Y3119" s="1310" t="s">
        <v>14</v>
      </c>
      <c r="Z3119" s="1528"/>
      <c r="AA3119" s="1531"/>
      <c r="AB3119" s="1534"/>
      <c r="AC3119" s="1531"/>
      <c r="AD3119" s="1531"/>
      <c r="AE3119" s="1542" t="s">
        <v>13</v>
      </c>
      <c r="AF3119" s="1543"/>
      <c r="AG3119" s="1536" t="s">
        <v>8</v>
      </c>
      <c r="AH3119" s="1537"/>
      <c r="AI3119" s="1310" t="s">
        <v>14</v>
      </c>
      <c r="AJ3119" s="1542" t="s">
        <v>13</v>
      </c>
      <c r="AK3119" s="1543"/>
      <c r="AL3119" s="1536" t="s">
        <v>8</v>
      </c>
      <c r="AM3119" s="1537"/>
      <c r="AN3119" s="1310" t="s">
        <v>14</v>
      </c>
      <c r="AO3119" s="1542" t="s">
        <v>13</v>
      </c>
      <c r="AP3119" s="1543"/>
      <c r="AQ3119" s="1536" t="s">
        <v>8</v>
      </c>
      <c r="AR3119" s="1537"/>
      <c r="AS3119" s="1310" t="s">
        <v>14</v>
      </c>
      <c r="AT3119" s="1555"/>
      <c r="AU3119" s="1560"/>
      <c r="AV3119" s="1561"/>
      <c r="AW3119" s="1561"/>
      <c r="AX3119" s="1561"/>
      <c r="AY3119" s="1561"/>
      <c r="AZ3119" s="1562"/>
    </row>
    <row r="3120" spans="1:52" ht="13.5" customHeight="1">
      <c r="A3120" s="814"/>
      <c r="B3120" s="1531"/>
      <c r="C3120" s="1534"/>
      <c r="D3120" s="1531"/>
      <c r="E3120" s="1531"/>
      <c r="F3120" s="1540" t="s">
        <v>15</v>
      </c>
      <c r="G3120" s="1525" t="s">
        <v>22</v>
      </c>
      <c r="H3120" s="1523" t="s">
        <v>15</v>
      </c>
      <c r="I3120" s="1523" t="s">
        <v>22</v>
      </c>
      <c r="J3120" s="1538"/>
      <c r="K3120" s="1525" t="s">
        <v>15</v>
      </c>
      <c r="L3120" s="1525" t="s">
        <v>22</v>
      </c>
      <c r="M3120" s="1523" t="s">
        <v>15</v>
      </c>
      <c r="N3120" s="1523" t="s">
        <v>22</v>
      </c>
      <c r="O3120" s="1538"/>
      <c r="P3120" s="1525" t="s">
        <v>15</v>
      </c>
      <c r="Q3120" s="1525" t="s">
        <v>22</v>
      </c>
      <c r="R3120" s="1523" t="s">
        <v>15</v>
      </c>
      <c r="S3120" s="1523" t="s">
        <v>22</v>
      </c>
      <c r="T3120" s="1538"/>
      <c r="U3120" s="1525" t="s">
        <v>15</v>
      </c>
      <c r="V3120" s="1525" t="s">
        <v>22</v>
      </c>
      <c r="W3120" s="1523" t="s">
        <v>15</v>
      </c>
      <c r="X3120" s="1523" t="s">
        <v>22</v>
      </c>
      <c r="Y3120" s="1538"/>
      <c r="Z3120" s="1528"/>
      <c r="AA3120" s="1531"/>
      <c r="AB3120" s="1534"/>
      <c r="AC3120" s="1531"/>
      <c r="AD3120" s="1531"/>
      <c r="AE3120" s="1310" t="s">
        <v>15</v>
      </c>
      <c r="AF3120" s="1523" t="s">
        <v>22</v>
      </c>
      <c r="AG3120" s="1523" t="s">
        <v>15</v>
      </c>
      <c r="AH3120" s="1523" t="s">
        <v>22</v>
      </c>
      <c r="AI3120" s="1538"/>
      <c r="AJ3120" s="1523" t="s">
        <v>15</v>
      </c>
      <c r="AK3120" s="1523" t="s">
        <v>22</v>
      </c>
      <c r="AL3120" s="1523" t="s">
        <v>15</v>
      </c>
      <c r="AM3120" s="1523" t="s">
        <v>22</v>
      </c>
      <c r="AN3120" s="1538"/>
      <c r="AO3120" s="1523" t="s">
        <v>15</v>
      </c>
      <c r="AP3120" s="1523" t="s">
        <v>22</v>
      </c>
      <c r="AQ3120" s="1523" t="s">
        <v>15</v>
      </c>
      <c r="AR3120" s="1523" t="s">
        <v>22</v>
      </c>
      <c r="AS3120" s="1538"/>
      <c r="AT3120" s="1555"/>
      <c r="AU3120" s="1507">
        <f>P3117</f>
        <v>44325</v>
      </c>
      <c r="AV3120" s="1508"/>
      <c r="AW3120" s="1508"/>
      <c r="AX3120" s="1508"/>
      <c r="AY3120" s="1508"/>
      <c r="AZ3120" s="1509"/>
    </row>
    <row r="3121" spans="1:52" ht="13.5" customHeight="1">
      <c r="A3121" s="815"/>
      <c r="B3121" s="1532"/>
      <c r="C3121" s="1535"/>
      <c r="D3121" s="1532"/>
      <c r="E3121" s="1532"/>
      <c r="F3121" s="1541"/>
      <c r="G3121" s="1526"/>
      <c r="H3121" s="1524"/>
      <c r="I3121" s="1524"/>
      <c r="J3121" s="1539"/>
      <c r="K3121" s="1526"/>
      <c r="L3121" s="1526"/>
      <c r="M3121" s="1524"/>
      <c r="N3121" s="1524"/>
      <c r="O3121" s="1539"/>
      <c r="P3121" s="1526"/>
      <c r="Q3121" s="1526"/>
      <c r="R3121" s="1524"/>
      <c r="S3121" s="1524"/>
      <c r="T3121" s="1539"/>
      <c r="U3121" s="1526"/>
      <c r="V3121" s="1526"/>
      <c r="W3121" s="1524"/>
      <c r="X3121" s="1524"/>
      <c r="Y3121" s="1539"/>
      <c r="Z3121" s="1529"/>
      <c r="AA3121" s="1532"/>
      <c r="AB3121" s="1535"/>
      <c r="AC3121" s="1532"/>
      <c r="AD3121" s="1532"/>
      <c r="AE3121" s="1539"/>
      <c r="AF3121" s="1524"/>
      <c r="AG3121" s="1524"/>
      <c r="AH3121" s="1524"/>
      <c r="AI3121" s="1539"/>
      <c r="AJ3121" s="1524"/>
      <c r="AK3121" s="1524"/>
      <c r="AL3121" s="1524"/>
      <c r="AM3121" s="1524"/>
      <c r="AN3121" s="1539"/>
      <c r="AO3121" s="1524"/>
      <c r="AP3121" s="1524"/>
      <c r="AQ3121" s="1524"/>
      <c r="AR3121" s="1524"/>
      <c r="AS3121" s="1539"/>
      <c r="AT3121" s="1556"/>
      <c r="AU3121" s="1510"/>
      <c r="AV3121" s="1511"/>
      <c r="AW3121" s="1511"/>
      <c r="AX3121" s="1511"/>
      <c r="AY3121" s="1511"/>
      <c r="AZ3121" s="1512"/>
    </row>
    <row r="3122" spans="1:52" ht="13.5" customHeight="1">
      <c r="A3122" s="816">
        <v>1</v>
      </c>
      <c r="B3122" s="1033" t="s">
        <v>229</v>
      </c>
      <c r="C3122" s="817" t="s">
        <v>66</v>
      </c>
      <c r="D3122" s="839">
        <v>2</v>
      </c>
      <c r="E3122" s="1055">
        <v>2</v>
      </c>
      <c r="F3122" s="1056">
        <v>50</v>
      </c>
      <c r="G3122" s="1057"/>
      <c r="H3122" s="1058"/>
      <c r="I3122" s="1059"/>
      <c r="J3122" s="1060">
        <f t="shared" ref="J3122:J3168" si="1262">SUM(F3122:I3122)*$E3122</f>
        <v>100</v>
      </c>
      <c r="K3122" s="1056">
        <v>60</v>
      </c>
      <c r="L3122" s="1061"/>
      <c r="M3122" s="1062"/>
      <c r="N3122" s="1063"/>
      <c r="O3122" s="1060">
        <f>SUM(K3122:N3122)*$E3122</f>
        <v>120</v>
      </c>
      <c r="P3122" s="1056">
        <v>60</v>
      </c>
      <c r="Q3122" s="1061"/>
      <c r="R3122" s="1062"/>
      <c r="S3122" s="1063"/>
      <c r="T3122" s="1064">
        <f t="shared" ref="T3122:T3164" si="1263">SUM(P3122:S3122)*$E3122</f>
        <v>120</v>
      </c>
      <c r="U3122" s="1065">
        <f>SUM(F3122,K3122,P3122)</f>
        <v>170</v>
      </c>
      <c r="V3122" s="1061">
        <f>SUM(G3122,L3122,Q3122)</f>
        <v>0</v>
      </c>
      <c r="W3122" s="1062">
        <f>SUM(H3122,M3122,R3122)</f>
        <v>0</v>
      </c>
      <c r="X3122" s="1063">
        <f>SUM(I3122,N3122,S3122)</f>
        <v>0</v>
      </c>
      <c r="Y3122" s="1064">
        <f>SUM(J3122,O3122,T3122)</f>
        <v>340</v>
      </c>
      <c r="Z3122" s="1066">
        <f>A3122</f>
        <v>1</v>
      </c>
      <c r="AA3122" s="1067" t="str">
        <f>B3122</f>
        <v>Than trấu</v>
      </c>
      <c r="AB3122" s="1068" t="str">
        <f>C3122</f>
        <v>kg</v>
      </c>
      <c r="AC3122" s="1069">
        <f>D3122</f>
        <v>2</v>
      </c>
      <c r="AD3122" s="1070">
        <f>E3122</f>
        <v>2</v>
      </c>
      <c r="AE3122" s="1071">
        <f t="shared" ref="AE3122:AE3138" si="1264">AE3040+AJ3040-AO3040</f>
        <v>7296</v>
      </c>
      <c r="AF3122" s="1071">
        <f t="shared" ref="AF3122:AH3137" si="1265">AF3040+AK3040-AP3040</f>
        <v>0</v>
      </c>
      <c r="AG3122" s="1071">
        <f t="shared" si="1265"/>
        <v>0</v>
      </c>
      <c r="AH3122" s="1071">
        <f t="shared" si="1265"/>
        <v>0</v>
      </c>
      <c r="AI3122" s="1072">
        <f>SUM(AE3122:AH3122)*$E3122</f>
        <v>14592</v>
      </c>
      <c r="AJ3122" s="1073"/>
      <c r="AK3122" s="1063"/>
      <c r="AL3122" s="1063"/>
      <c r="AM3122" s="1063"/>
      <c r="AN3122" s="1072">
        <f t="shared" ref="AN3122:AN3138" si="1266">SUM(AJ3122:AM3122)*$E3122</f>
        <v>0</v>
      </c>
      <c r="AO3122" s="1061">
        <f t="shared" ref="AO3122:AS3172" si="1267">U3122</f>
        <v>170</v>
      </c>
      <c r="AP3122" s="1061">
        <f t="shared" si="1267"/>
        <v>0</v>
      </c>
      <c r="AQ3122" s="1074">
        <f t="shared" si="1267"/>
        <v>0</v>
      </c>
      <c r="AR3122" s="1074">
        <f t="shared" si="1267"/>
        <v>0</v>
      </c>
      <c r="AS3122" s="1075">
        <f t="shared" si="1267"/>
        <v>340</v>
      </c>
      <c r="AT3122" s="837">
        <f>IF(AC3122&lt;&gt;0,SUM(AO3122:AR3122)*$AC3122-SUM(AO3122:AR3122)*$AD3122,"")</f>
        <v>0</v>
      </c>
      <c r="AU3122" s="1513" t="s">
        <v>847</v>
      </c>
      <c r="AV3122" s="1514"/>
      <c r="AW3122" s="1514"/>
      <c r="AX3122" s="1514"/>
      <c r="AY3122" s="1514"/>
      <c r="AZ3122" s="1515"/>
    </row>
    <row r="3123" spans="1:52" ht="13.5" customHeight="1">
      <c r="A3123" s="838">
        <f>IF(B3123&lt;&gt;"",MAX($A3121:$A3122)+1,"")</f>
        <v>2</v>
      </c>
      <c r="B3123" s="1036" t="s">
        <v>848</v>
      </c>
      <c r="C3123" s="817" t="s">
        <v>66</v>
      </c>
      <c r="D3123" s="839">
        <v>2</v>
      </c>
      <c r="E3123" s="921">
        <v>2</v>
      </c>
      <c r="F3123" s="1071"/>
      <c r="G3123" s="1076"/>
      <c r="H3123" s="1077"/>
      <c r="I3123" s="1077"/>
      <c r="J3123" s="1060">
        <f t="shared" si="1262"/>
        <v>0</v>
      </c>
      <c r="K3123" s="1071"/>
      <c r="L3123" s="1061"/>
      <c r="M3123" s="1063"/>
      <c r="N3123" s="1063"/>
      <c r="O3123" s="1060">
        <f>SUM(K3123:N3123)*$E3123</f>
        <v>0</v>
      </c>
      <c r="P3123" s="1078"/>
      <c r="Q3123" s="1061"/>
      <c r="R3123" s="1063"/>
      <c r="S3123" s="1063"/>
      <c r="T3123" s="1079">
        <f t="shared" si="1263"/>
        <v>0</v>
      </c>
      <c r="U3123" s="1071">
        <f t="shared" ref="U3123:Y3138" si="1268">SUM(F3123,K3123,P3123)</f>
        <v>0</v>
      </c>
      <c r="V3123" s="1061">
        <f t="shared" si="1268"/>
        <v>0</v>
      </c>
      <c r="W3123" s="1063">
        <f t="shared" si="1268"/>
        <v>0</v>
      </c>
      <c r="X3123" s="1063">
        <f t="shared" si="1268"/>
        <v>0</v>
      </c>
      <c r="Y3123" s="1060">
        <f>SUM(J3123,O3123,T3123)</f>
        <v>0</v>
      </c>
      <c r="Z3123" s="1080">
        <f>A3123</f>
        <v>2</v>
      </c>
      <c r="AA3123" s="1081" t="str">
        <f t="shared" ref="AA3123:AD3181" si="1269">B3123</f>
        <v>Củi gỗ</v>
      </c>
      <c r="AB3123" s="1082" t="str">
        <f t="shared" si="1269"/>
        <v>kg</v>
      </c>
      <c r="AC3123" s="1083">
        <f t="shared" si="1269"/>
        <v>2</v>
      </c>
      <c r="AD3123" s="1079">
        <f t="shared" si="1269"/>
        <v>2</v>
      </c>
      <c r="AE3123" s="1071">
        <f t="shared" si="1264"/>
        <v>1980</v>
      </c>
      <c r="AF3123" s="1071">
        <f t="shared" si="1265"/>
        <v>0</v>
      </c>
      <c r="AG3123" s="1071">
        <f t="shared" si="1265"/>
        <v>0</v>
      </c>
      <c r="AH3123" s="1071">
        <f t="shared" si="1265"/>
        <v>0</v>
      </c>
      <c r="AI3123" s="1060">
        <f t="shared" ref="AI3123:AI3181" si="1270">SUM(AE3123:AH3123)*$E3123</f>
        <v>3960</v>
      </c>
      <c r="AJ3123" s="1084"/>
      <c r="AK3123" s="1063"/>
      <c r="AL3123" s="1063"/>
      <c r="AM3123" s="1063"/>
      <c r="AN3123" s="1085">
        <f t="shared" si="1266"/>
        <v>0</v>
      </c>
      <c r="AO3123" s="1061">
        <f t="shared" si="1267"/>
        <v>0</v>
      </c>
      <c r="AP3123" s="1061">
        <f t="shared" si="1267"/>
        <v>0</v>
      </c>
      <c r="AQ3123" s="1061">
        <f t="shared" si="1267"/>
        <v>0</v>
      </c>
      <c r="AR3123" s="1061">
        <f t="shared" si="1267"/>
        <v>0</v>
      </c>
      <c r="AS3123" s="1061">
        <f t="shared" si="1267"/>
        <v>0</v>
      </c>
      <c r="AT3123" s="850">
        <f>IF(AC3123&lt;&gt;0,SUM(AO3123:AR3123)*$AC3123-SUM(AO3123:AR3123)*$AD3123,"")</f>
        <v>0</v>
      </c>
      <c r="AU3123" s="1516" t="s">
        <v>827</v>
      </c>
      <c r="AV3123" s="1517"/>
      <c r="AW3123" s="1517"/>
      <c r="AX3123" s="1517"/>
      <c r="AY3123" s="1517"/>
      <c r="AZ3123" s="851"/>
    </row>
    <row r="3124" spans="1:52" ht="13.5" customHeight="1">
      <c r="A3124" s="838">
        <f t="shared" ref="A3124:A3167" si="1271">IF(B3124&lt;&gt;"",MAX($A3122:$A3123)+1,"")</f>
        <v>3</v>
      </c>
      <c r="B3124" s="1033" t="s">
        <v>849</v>
      </c>
      <c r="C3124" s="817" t="s">
        <v>66</v>
      </c>
      <c r="D3124" s="839">
        <v>12.6</v>
      </c>
      <c r="E3124" s="921">
        <v>12.6</v>
      </c>
      <c r="F3124" s="1065">
        <v>32</v>
      </c>
      <c r="G3124" s="1086"/>
      <c r="H3124" s="1087"/>
      <c r="I3124" s="1077"/>
      <c r="J3124" s="1060">
        <f t="shared" si="1262"/>
        <v>403.2</v>
      </c>
      <c r="K3124" s="1088">
        <v>56</v>
      </c>
      <c r="L3124" s="1061"/>
      <c r="M3124" s="1062"/>
      <c r="N3124" s="1063"/>
      <c r="O3124" s="1060">
        <f>SUM(K3124:N3124)*$E3124</f>
        <v>705.6</v>
      </c>
      <c r="P3124" s="1056">
        <v>56</v>
      </c>
      <c r="Q3124" s="1061"/>
      <c r="R3124" s="1062"/>
      <c r="S3124" s="1063"/>
      <c r="T3124" s="1079">
        <f t="shared" si="1263"/>
        <v>705.6</v>
      </c>
      <c r="U3124" s="1065">
        <f t="shared" si="1268"/>
        <v>144</v>
      </c>
      <c r="V3124" s="1061">
        <f t="shared" si="1268"/>
        <v>0</v>
      </c>
      <c r="W3124" s="1062">
        <f t="shared" si="1268"/>
        <v>0</v>
      </c>
      <c r="X3124" s="1063">
        <f t="shared" si="1268"/>
        <v>0</v>
      </c>
      <c r="Y3124" s="1060">
        <f t="shared" si="1268"/>
        <v>1814.4</v>
      </c>
      <c r="Z3124" s="1080">
        <f t="shared" ref="Z3124:Z3181" si="1272">A3124</f>
        <v>3</v>
      </c>
      <c r="AA3124" s="1081" t="str">
        <f t="shared" si="1269"/>
        <v>Gạo X 23</v>
      </c>
      <c r="AB3124" s="1082" t="str">
        <f t="shared" si="1269"/>
        <v>kg</v>
      </c>
      <c r="AC3124" s="1083">
        <f t="shared" si="1269"/>
        <v>12.6</v>
      </c>
      <c r="AD3124" s="1089">
        <f t="shared" si="1269"/>
        <v>12.6</v>
      </c>
      <c r="AE3124" s="1071">
        <f t="shared" si="1264"/>
        <v>2125</v>
      </c>
      <c r="AF3124" s="1071">
        <f t="shared" si="1265"/>
        <v>0</v>
      </c>
      <c r="AG3124" s="1071">
        <f t="shared" si="1265"/>
        <v>0</v>
      </c>
      <c r="AH3124" s="1071">
        <f t="shared" si="1265"/>
        <v>0</v>
      </c>
      <c r="AI3124" s="1060">
        <f t="shared" si="1270"/>
        <v>26775</v>
      </c>
      <c r="AJ3124" s="1084"/>
      <c r="AK3124" s="1063"/>
      <c r="AL3124" s="1063"/>
      <c r="AM3124" s="1063"/>
      <c r="AN3124" s="1085">
        <f t="shared" si="1266"/>
        <v>0</v>
      </c>
      <c r="AO3124" s="1061">
        <f t="shared" si="1267"/>
        <v>144</v>
      </c>
      <c r="AP3124" s="1061">
        <f t="shared" si="1267"/>
        <v>0</v>
      </c>
      <c r="AQ3124" s="1061">
        <f t="shared" si="1267"/>
        <v>0</v>
      </c>
      <c r="AR3124" s="1061">
        <f t="shared" si="1267"/>
        <v>0</v>
      </c>
      <c r="AS3124" s="1061">
        <f t="shared" si="1267"/>
        <v>1814.4</v>
      </c>
      <c r="AT3124" s="850">
        <f t="shared" ref="AT3124:AT3181" si="1273">IF(AC3124&lt;&gt;0,SUM(AO3124:AR3124)*$AC3124-SUM(AO3124:AR3124)*$AD3124,"")</f>
        <v>0</v>
      </c>
      <c r="AU3124" s="859" t="s">
        <v>828</v>
      </c>
      <c r="AV3124" s="1518">
        <f>SUM(AX3125:AX3127)</f>
        <v>78</v>
      </c>
      <c r="AW3124" s="1519"/>
      <c r="AX3124" s="1519"/>
      <c r="AY3124" s="861"/>
      <c r="AZ3124" s="862" t="s">
        <v>829</v>
      </c>
    </row>
    <row r="3125" spans="1:52" ht="13.5" customHeight="1">
      <c r="A3125" s="838">
        <f t="shared" si="1271"/>
        <v>4</v>
      </c>
      <c r="B3125" s="1038" t="s">
        <v>850</v>
      </c>
      <c r="C3125" s="817" t="s">
        <v>389</v>
      </c>
      <c r="D3125" s="839">
        <v>10</v>
      </c>
      <c r="E3125" s="1055">
        <v>10</v>
      </c>
      <c r="F3125" s="1061"/>
      <c r="G3125" s="1090"/>
      <c r="H3125" s="1091"/>
      <c r="I3125" s="1077"/>
      <c r="J3125" s="1060">
        <f t="shared" si="1262"/>
        <v>0</v>
      </c>
      <c r="K3125" s="1092"/>
      <c r="L3125" s="1061"/>
      <c r="M3125" s="1063">
        <v>0.5</v>
      </c>
      <c r="N3125" s="1063"/>
      <c r="O3125" s="1060">
        <f t="shared" ref="O3125:O3131" si="1274">SUM(K3125:N3125)*$E3125</f>
        <v>5</v>
      </c>
      <c r="P3125" s="1093"/>
      <c r="Q3125" s="1061"/>
      <c r="R3125" s="1063">
        <v>0.5</v>
      </c>
      <c r="S3125" s="1063"/>
      <c r="T3125" s="1079">
        <f t="shared" si="1263"/>
        <v>5</v>
      </c>
      <c r="U3125" s="1061">
        <f t="shared" si="1268"/>
        <v>0</v>
      </c>
      <c r="V3125" s="1061">
        <f t="shared" si="1268"/>
        <v>0</v>
      </c>
      <c r="W3125" s="1063">
        <f t="shared" si="1268"/>
        <v>1</v>
      </c>
      <c r="X3125" s="1063">
        <f t="shared" si="1268"/>
        <v>0</v>
      </c>
      <c r="Y3125" s="1060">
        <f t="shared" si="1268"/>
        <v>10</v>
      </c>
      <c r="Z3125" s="1080">
        <f t="shared" si="1272"/>
        <v>4</v>
      </c>
      <c r="AA3125" s="1081" t="str">
        <f t="shared" si="1269"/>
        <v>Bột súp</v>
      </c>
      <c r="AB3125" s="1082" t="str">
        <f t="shared" si="1269"/>
        <v>lít</v>
      </c>
      <c r="AC3125" s="1083">
        <f t="shared" si="1269"/>
        <v>10</v>
      </c>
      <c r="AD3125" s="1089">
        <f t="shared" si="1269"/>
        <v>10</v>
      </c>
      <c r="AE3125" s="1071">
        <f t="shared" si="1264"/>
        <v>0</v>
      </c>
      <c r="AF3125" s="1071">
        <f t="shared" si="1265"/>
        <v>0</v>
      </c>
      <c r="AG3125" s="1071">
        <f t="shared" si="1265"/>
        <v>17</v>
      </c>
      <c r="AH3125" s="1071">
        <f t="shared" si="1265"/>
        <v>0</v>
      </c>
      <c r="AI3125" s="1060">
        <f t="shared" si="1270"/>
        <v>170</v>
      </c>
      <c r="AJ3125" s="1084"/>
      <c r="AK3125" s="1094"/>
      <c r="AL3125" s="1095"/>
      <c r="AM3125" s="1063"/>
      <c r="AN3125" s="1085">
        <f t="shared" si="1266"/>
        <v>0</v>
      </c>
      <c r="AO3125" s="1061">
        <f t="shared" si="1267"/>
        <v>0</v>
      </c>
      <c r="AP3125" s="1061">
        <f t="shared" si="1267"/>
        <v>0</v>
      </c>
      <c r="AQ3125" s="1061">
        <f t="shared" si="1267"/>
        <v>1</v>
      </c>
      <c r="AR3125" s="1061">
        <f t="shared" si="1267"/>
        <v>0</v>
      </c>
      <c r="AS3125" s="1061">
        <f t="shared" si="1267"/>
        <v>10</v>
      </c>
      <c r="AT3125" s="850">
        <f t="shared" si="1273"/>
        <v>0</v>
      </c>
      <c r="AU3125" s="867" t="s">
        <v>830</v>
      </c>
      <c r="AV3125" s="868">
        <f>F3190</f>
        <v>177</v>
      </c>
      <c r="AW3125" s="861" t="s">
        <v>27</v>
      </c>
      <c r="AX3125" s="869">
        <f>H3190</f>
        <v>14</v>
      </c>
      <c r="AY3125" s="861" t="s">
        <v>28</v>
      </c>
      <c r="AZ3125" s="870">
        <f>AX3125*AV3125</f>
        <v>2478</v>
      </c>
    </row>
    <row r="3126" spans="1:52" ht="13.5" customHeight="1">
      <c r="A3126" s="838">
        <f t="shared" si="1271"/>
        <v>5</v>
      </c>
      <c r="B3126" s="1039" t="s">
        <v>851</v>
      </c>
      <c r="C3126" s="817" t="s">
        <v>389</v>
      </c>
      <c r="D3126" s="839">
        <v>30</v>
      </c>
      <c r="E3126" s="1096">
        <v>25</v>
      </c>
      <c r="F3126" s="1061"/>
      <c r="G3126" s="1090">
        <v>1</v>
      </c>
      <c r="H3126" s="1091"/>
      <c r="I3126" s="1077"/>
      <c r="J3126" s="1060">
        <f t="shared" si="1262"/>
        <v>25</v>
      </c>
      <c r="K3126" s="1092"/>
      <c r="L3126" s="1065">
        <v>2.5</v>
      </c>
      <c r="M3126" s="1063"/>
      <c r="N3126" s="1063"/>
      <c r="O3126" s="1060">
        <f t="shared" si="1274"/>
        <v>62.5</v>
      </c>
      <c r="P3126" s="1093"/>
      <c r="Q3126" s="1065">
        <v>2.5</v>
      </c>
      <c r="R3126" s="1063"/>
      <c r="S3126" s="1063"/>
      <c r="T3126" s="1079">
        <f t="shared" si="1263"/>
        <v>62.5</v>
      </c>
      <c r="U3126" s="1061">
        <f t="shared" si="1268"/>
        <v>0</v>
      </c>
      <c r="V3126" s="1065">
        <f t="shared" si="1268"/>
        <v>6</v>
      </c>
      <c r="W3126" s="1063">
        <f t="shared" si="1268"/>
        <v>0</v>
      </c>
      <c r="X3126" s="1063">
        <f t="shared" si="1268"/>
        <v>0</v>
      </c>
      <c r="Y3126" s="1060">
        <f t="shared" si="1268"/>
        <v>150</v>
      </c>
      <c r="Z3126" s="1080">
        <f t="shared" si="1272"/>
        <v>5</v>
      </c>
      <c r="AA3126" s="1081" t="str">
        <f t="shared" si="1269"/>
        <v>Nmắm thường</v>
      </c>
      <c r="AB3126" s="1082" t="str">
        <f t="shared" si="1269"/>
        <v>lít</v>
      </c>
      <c r="AC3126" s="1083">
        <f t="shared" si="1269"/>
        <v>30</v>
      </c>
      <c r="AD3126" s="1089">
        <f t="shared" si="1269"/>
        <v>25</v>
      </c>
      <c r="AE3126" s="1071">
        <f t="shared" si="1264"/>
        <v>0</v>
      </c>
      <c r="AF3126" s="1071">
        <f t="shared" si="1265"/>
        <v>33.5</v>
      </c>
      <c r="AG3126" s="1071">
        <f t="shared" si="1265"/>
        <v>0</v>
      </c>
      <c r="AH3126" s="1071">
        <f t="shared" si="1265"/>
        <v>0</v>
      </c>
      <c r="AI3126" s="1060">
        <f t="shared" si="1270"/>
        <v>837.5</v>
      </c>
      <c r="AJ3126" s="1084"/>
      <c r="AK3126" s="1097"/>
      <c r="AL3126" s="1063"/>
      <c r="AM3126" s="1063"/>
      <c r="AN3126" s="1085">
        <f t="shared" si="1266"/>
        <v>0</v>
      </c>
      <c r="AO3126" s="1061">
        <f t="shared" si="1267"/>
        <v>0</v>
      </c>
      <c r="AP3126" s="1061">
        <f t="shared" si="1267"/>
        <v>6</v>
      </c>
      <c r="AQ3126" s="1061">
        <f t="shared" si="1267"/>
        <v>0</v>
      </c>
      <c r="AR3126" s="1061">
        <f t="shared" si="1267"/>
        <v>0</v>
      </c>
      <c r="AS3126" s="1061">
        <f t="shared" si="1267"/>
        <v>150</v>
      </c>
      <c r="AT3126" s="850">
        <f t="shared" si="1273"/>
        <v>30</v>
      </c>
      <c r="AU3126" s="867" t="s">
        <v>831</v>
      </c>
      <c r="AV3126" s="874">
        <f>F3191</f>
        <v>177</v>
      </c>
      <c r="AW3126" s="861" t="s">
        <v>27</v>
      </c>
      <c r="AX3126" s="869">
        <f>H3191</f>
        <v>32</v>
      </c>
      <c r="AY3126" s="861" t="s">
        <v>28</v>
      </c>
      <c r="AZ3126" s="870">
        <f>AX3126*AV3126</f>
        <v>5664</v>
      </c>
    </row>
    <row r="3127" spans="1:52" ht="13.5" customHeight="1">
      <c r="A3127" s="838">
        <f t="shared" si="1271"/>
        <v>6</v>
      </c>
      <c r="B3127" s="1039" t="s">
        <v>496</v>
      </c>
      <c r="C3127" s="817" t="s">
        <v>852</v>
      </c>
      <c r="D3127" s="839">
        <v>42</v>
      </c>
      <c r="E3127" s="1098">
        <v>42</v>
      </c>
      <c r="F3127" s="1061"/>
      <c r="G3127" s="1086"/>
      <c r="H3127" s="1063">
        <v>0.3</v>
      </c>
      <c r="I3127" s="1077"/>
      <c r="J3127" s="1060">
        <f t="shared" si="1262"/>
        <v>12.6</v>
      </c>
      <c r="K3127" s="1092"/>
      <c r="L3127" s="1061"/>
      <c r="M3127" s="1099">
        <v>0.6</v>
      </c>
      <c r="N3127" s="1063"/>
      <c r="O3127" s="1060">
        <f t="shared" si="1274"/>
        <v>25.2</v>
      </c>
      <c r="P3127" s="1093"/>
      <c r="Q3127" s="1061"/>
      <c r="R3127" s="1100">
        <v>0.6</v>
      </c>
      <c r="S3127" s="1063"/>
      <c r="T3127" s="1079">
        <f t="shared" si="1263"/>
        <v>25.2</v>
      </c>
      <c r="U3127" s="1061">
        <f t="shared" si="1268"/>
        <v>0</v>
      </c>
      <c r="V3127" s="1061">
        <f t="shared" si="1268"/>
        <v>0</v>
      </c>
      <c r="W3127" s="1063">
        <f t="shared" si="1268"/>
        <v>1.5</v>
      </c>
      <c r="X3127" s="1063">
        <f t="shared" si="1268"/>
        <v>0</v>
      </c>
      <c r="Y3127" s="1060">
        <f t="shared" si="1268"/>
        <v>63</v>
      </c>
      <c r="Z3127" s="1080">
        <f t="shared" si="1272"/>
        <v>6</v>
      </c>
      <c r="AA3127" s="1101" t="str">
        <f t="shared" si="1269"/>
        <v>Mì chính VEDAN</v>
      </c>
      <c r="AB3127" s="1082" t="str">
        <f t="shared" si="1269"/>
        <v>Kg</v>
      </c>
      <c r="AC3127" s="1083">
        <f t="shared" si="1269"/>
        <v>42</v>
      </c>
      <c r="AD3127" s="1089">
        <f t="shared" si="1269"/>
        <v>42</v>
      </c>
      <c r="AE3127" s="1071">
        <f t="shared" si="1264"/>
        <v>0</v>
      </c>
      <c r="AF3127" s="1071">
        <f t="shared" si="1265"/>
        <v>0</v>
      </c>
      <c r="AG3127" s="1071">
        <f t="shared" si="1265"/>
        <v>22.8</v>
      </c>
      <c r="AH3127" s="1071">
        <f t="shared" si="1265"/>
        <v>0</v>
      </c>
      <c r="AI3127" s="1060">
        <f t="shared" si="1270"/>
        <v>957.6</v>
      </c>
      <c r="AJ3127" s="1102"/>
      <c r="AK3127" s="1063"/>
      <c r="AL3127" s="1103"/>
      <c r="AM3127" s="1063"/>
      <c r="AN3127" s="1085">
        <f t="shared" si="1266"/>
        <v>0</v>
      </c>
      <c r="AO3127" s="1061">
        <f t="shared" si="1267"/>
        <v>0</v>
      </c>
      <c r="AP3127" s="1061">
        <f t="shared" si="1267"/>
        <v>0</v>
      </c>
      <c r="AQ3127" s="1061">
        <f t="shared" si="1267"/>
        <v>1.5</v>
      </c>
      <c r="AR3127" s="1061">
        <f t="shared" si="1267"/>
        <v>0</v>
      </c>
      <c r="AS3127" s="1061">
        <f t="shared" si="1267"/>
        <v>63</v>
      </c>
      <c r="AT3127" s="850">
        <f t="shared" si="1273"/>
        <v>0</v>
      </c>
      <c r="AU3127" s="880" t="s">
        <v>832</v>
      </c>
      <c r="AV3127" s="874">
        <f>F3192</f>
        <v>177</v>
      </c>
      <c r="AW3127" s="861" t="s">
        <v>27</v>
      </c>
      <c r="AX3127" s="869">
        <f>H3192</f>
        <v>32</v>
      </c>
      <c r="AY3127" s="861" t="s">
        <v>28</v>
      </c>
      <c r="AZ3127" s="870">
        <f>AX3127*AV3127</f>
        <v>5664</v>
      </c>
    </row>
    <row r="3128" spans="1:52" ht="13.5" customHeight="1">
      <c r="A3128" s="838">
        <f t="shared" si="1271"/>
        <v>7</v>
      </c>
      <c r="B3128" s="1036" t="s">
        <v>43</v>
      </c>
      <c r="C3128" s="881" t="s">
        <v>66</v>
      </c>
      <c r="D3128" s="882">
        <v>3.5</v>
      </c>
      <c r="E3128" s="1105">
        <v>3.5</v>
      </c>
      <c r="F3128" s="1106"/>
      <c r="G3128" s="1086"/>
      <c r="H3128" s="1107">
        <v>1</v>
      </c>
      <c r="I3128" s="1077"/>
      <c r="J3128" s="1060">
        <f t="shared" si="1262"/>
        <v>3.5</v>
      </c>
      <c r="K3128" s="1092"/>
      <c r="L3128" s="1061"/>
      <c r="M3128" s="1099">
        <v>1</v>
      </c>
      <c r="N3128" s="1063"/>
      <c r="O3128" s="1060">
        <f t="shared" si="1274"/>
        <v>3.5</v>
      </c>
      <c r="P3128" s="1093" t="s">
        <v>883</v>
      </c>
      <c r="Q3128" s="1061"/>
      <c r="R3128" s="1100">
        <v>1</v>
      </c>
      <c r="S3128" s="1063"/>
      <c r="T3128" s="1079">
        <f t="shared" si="1263"/>
        <v>3.5</v>
      </c>
      <c r="U3128" s="1061">
        <f>SUM(F3128,K3128,P3128)</f>
        <v>0</v>
      </c>
      <c r="V3128" s="1061"/>
      <c r="W3128" s="1063">
        <f t="shared" si="1268"/>
        <v>3</v>
      </c>
      <c r="X3128" s="1063">
        <f t="shared" si="1268"/>
        <v>0</v>
      </c>
      <c r="Y3128" s="1060">
        <f t="shared" si="1268"/>
        <v>10.5</v>
      </c>
      <c r="Z3128" s="1080">
        <f t="shared" si="1272"/>
        <v>7</v>
      </c>
      <c r="AA3128" s="1101" t="str">
        <f t="shared" si="1269"/>
        <v>Muối trắng</v>
      </c>
      <c r="AB3128" s="1082" t="str">
        <f t="shared" si="1269"/>
        <v>kg</v>
      </c>
      <c r="AC3128" s="1083">
        <f t="shared" si="1269"/>
        <v>3.5</v>
      </c>
      <c r="AD3128" s="1089">
        <f t="shared" si="1269"/>
        <v>3.5</v>
      </c>
      <c r="AE3128" s="1071">
        <f t="shared" si="1264"/>
        <v>0</v>
      </c>
      <c r="AF3128" s="1071">
        <f t="shared" si="1265"/>
        <v>0</v>
      </c>
      <c r="AG3128" s="1071">
        <f t="shared" si="1265"/>
        <v>44</v>
      </c>
      <c r="AH3128" s="1071">
        <f t="shared" si="1265"/>
        <v>0</v>
      </c>
      <c r="AI3128" s="1060">
        <f t="shared" si="1270"/>
        <v>154</v>
      </c>
      <c r="AJ3128" s="1102"/>
      <c r="AK3128" s="1063"/>
      <c r="AL3128" s="1103"/>
      <c r="AM3128" s="1063"/>
      <c r="AN3128" s="1085">
        <f t="shared" si="1266"/>
        <v>0</v>
      </c>
      <c r="AO3128" s="1061">
        <f t="shared" si="1267"/>
        <v>0</v>
      </c>
      <c r="AP3128" s="1061">
        <f t="shared" si="1267"/>
        <v>0</v>
      </c>
      <c r="AQ3128" s="1061">
        <f t="shared" si="1267"/>
        <v>3</v>
      </c>
      <c r="AR3128" s="1061">
        <f t="shared" si="1267"/>
        <v>0</v>
      </c>
      <c r="AS3128" s="1061">
        <f t="shared" si="1267"/>
        <v>10.5</v>
      </c>
      <c r="AT3128" s="850">
        <f t="shared" si="1273"/>
        <v>0</v>
      </c>
      <c r="AU3128" s="886" t="s">
        <v>833</v>
      </c>
      <c r="AV3128" s="1520">
        <f>SUM(AX3129:AX3131)</f>
        <v>62</v>
      </c>
      <c r="AW3128" s="1520"/>
      <c r="AX3128" s="1520"/>
      <c r="AY3128" s="861"/>
      <c r="AZ3128" s="862" t="s">
        <v>829</v>
      </c>
    </row>
    <row r="3129" spans="1:52" ht="13.5" customHeight="1">
      <c r="A3129" s="838">
        <f t="shared" si="1271"/>
        <v>8</v>
      </c>
      <c r="B3129" s="1039" t="s">
        <v>618</v>
      </c>
      <c r="C3129" s="817" t="s">
        <v>66</v>
      </c>
      <c r="D3129" s="839">
        <v>35</v>
      </c>
      <c r="E3129" s="921">
        <v>35</v>
      </c>
      <c r="F3129" s="1061"/>
      <c r="G3129" s="1086"/>
      <c r="H3129" s="1063">
        <v>0.3</v>
      </c>
      <c r="I3129" s="1077"/>
      <c r="J3129" s="1060">
        <f t="shared" si="1262"/>
        <v>10.5</v>
      </c>
      <c r="K3129" s="1092"/>
      <c r="L3129" s="1061"/>
      <c r="M3129" s="1099">
        <v>0.6</v>
      </c>
      <c r="N3129" s="1063"/>
      <c r="O3129" s="1060">
        <f t="shared" si="1274"/>
        <v>21</v>
      </c>
      <c r="P3129" s="1092"/>
      <c r="Q3129" s="1061"/>
      <c r="R3129" s="1099">
        <v>0.6</v>
      </c>
      <c r="S3129" s="1063"/>
      <c r="T3129" s="1079">
        <f t="shared" si="1263"/>
        <v>21</v>
      </c>
      <c r="U3129" s="1061">
        <f>SUM(F3129,K3129,P3129)</f>
        <v>0</v>
      </c>
      <c r="V3129" s="1061">
        <f t="shared" ref="V3129:Y3180" si="1275">SUM(G3129,L3129,Q3129)</f>
        <v>0</v>
      </c>
      <c r="W3129" s="1063">
        <f t="shared" si="1268"/>
        <v>1.5</v>
      </c>
      <c r="X3129" s="1063">
        <f t="shared" si="1268"/>
        <v>0</v>
      </c>
      <c r="Y3129" s="1060">
        <f t="shared" si="1268"/>
        <v>52.5</v>
      </c>
      <c r="Z3129" s="1080">
        <f t="shared" si="1272"/>
        <v>8</v>
      </c>
      <c r="AA3129" s="1101" t="str">
        <f t="shared" si="1269"/>
        <v xml:space="preserve">Tỏi khô </v>
      </c>
      <c r="AB3129" s="1082" t="str">
        <f t="shared" si="1269"/>
        <v>kg</v>
      </c>
      <c r="AC3129" s="1083">
        <f t="shared" si="1269"/>
        <v>35</v>
      </c>
      <c r="AD3129" s="1089">
        <f t="shared" si="1269"/>
        <v>35</v>
      </c>
      <c r="AE3129" s="1071">
        <f t="shared" si="1264"/>
        <v>0</v>
      </c>
      <c r="AF3129" s="1071">
        <f t="shared" si="1265"/>
        <v>0</v>
      </c>
      <c r="AG3129" s="1071">
        <f t="shared" si="1265"/>
        <v>4.8000000000000007</v>
      </c>
      <c r="AH3129" s="1071">
        <f t="shared" si="1265"/>
        <v>0</v>
      </c>
      <c r="AI3129" s="1060">
        <f t="shared" si="1270"/>
        <v>168.00000000000003</v>
      </c>
      <c r="AJ3129" s="1102"/>
      <c r="AK3129" s="1063"/>
      <c r="AL3129" s="1103"/>
      <c r="AM3129" s="1063"/>
      <c r="AN3129" s="1085">
        <f t="shared" si="1266"/>
        <v>0</v>
      </c>
      <c r="AO3129" s="1061">
        <f t="shared" si="1267"/>
        <v>0</v>
      </c>
      <c r="AP3129" s="1061">
        <f t="shared" si="1267"/>
        <v>0</v>
      </c>
      <c r="AQ3129" s="1061">
        <f t="shared" si="1267"/>
        <v>1.5</v>
      </c>
      <c r="AR3129" s="1061">
        <f t="shared" si="1267"/>
        <v>0</v>
      </c>
      <c r="AS3129" s="1061">
        <f t="shared" si="1267"/>
        <v>52.5</v>
      </c>
      <c r="AT3129" s="850">
        <f t="shared" si="1273"/>
        <v>0</v>
      </c>
      <c r="AU3129" s="880" t="s">
        <v>830</v>
      </c>
      <c r="AV3129" s="868">
        <f>K3190</f>
        <v>20</v>
      </c>
      <c r="AW3129" s="861" t="s">
        <v>27</v>
      </c>
      <c r="AX3129" s="888">
        <f>M3190</f>
        <v>14</v>
      </c>
      <c r="AY3129" s="861" t="s">
        <v>28</v>
      </c>
      <c r="AZ3129" s="870">
        <f>AX3129*AV3129</f>
        <v>280</v>
      </c>
    </row>
    <row r="3130" spans="1:52" ht="13.5" customHeight="1">
      <c r="A3130" s="838">
        <f t="shared" si="1271"/>
        <v>9</v>
      </c>
      <c r="B3130" s="1039" t="s">
        <v>44</v>
      </c>
      <c r="C3130" s="817" t="s">
        <v>66</v>
      </c>
      <c r="D3130" s="839">
        <v>20</v>
      </c>
      <c r="E3130" s="921">
        <v>20</v>
      </c>
      <c r="F3130" s="1061"/>
      <c r="G3130" s="1086"/>
      <c r="H3130" s="1063">
        <v>0.3</v>
      </c>
      <c r="I3130" s="1077"/>
      <c r="J3130" s="1060">
        <f t="shared" si="1262"/>
        <v>6</v>
      </c>
      <c r="K3130" s="1092"/>
      <c r="L3130" s="1061"/>
      <c r="M3130" s="1099">
        <v>0.6</v>
      </c>
      <c r="N3130" s="1063"/>
      <c r="O3130" s="1060">
        <f t="shared" si="1274"/>
        <v>12</v>
      </c>
      <c r="P3130" s="1061"/>
      <c r="Q3130" s="1061" t="s">
        <v>884</v>
      </c>
      <c r="R3130" s="1099">
        <v>0.6</v>
      </c>
      <c r="S3130" s="1063"/>
      <c r="T3130" s="1079">
        <f t="shared" si="1263"/>
        <v>12</v>
      </c>
      <c r="U3130" s="1061"/>
      <c r="V3130" s="1061">
        <f t="shared" si="1275"/>
        <v>0</v>
      </c>
      <c r="W3130" s="1063">
        <f t="shared" si="1268"/>
        <v>1.5</v>
      </c>
      <c r="X3130" s="1063">
        <f t="shared" si="1268"/>
        <v>0</v>
      </c>
      <c r="Y3130" s="1060">
        <f t="shared" si="1268"/>
        <v>30</v>
      </c>
      <c r="Z3130" s="1080">
        <f t="shared" si="1272"/>
        <v>9</v>
      </c>
      <c r="AA3130" s="1101" t="str">
        <f t="shared" si="1269"/>
        <v>Hành củ</v>
      </c>
      <c r="AB3130" s="1082" t="str">
        <f t="shared" si="1269"/>
        <v>kg</v>
      </c>
      <c r="AC3130" s="1083">
        <f t="shared" si="1269"/>
        <v>20</v>
      </c>
      <c r="AD3130" s="1089">
        <f t="shared" si="1269"/>
        <v>20</v>
      </c>
      <c r="AE3130" s="1071">
        <f t="shared" si="1264"/>
        <v>0</v>
      </c>
      <c r="AF3130" s="1071">
        <f t="shared" si="1265"/>
        <v>0</v>
      </c>
      <c r="AG3130" s="1071">
        <f t="shared" si="1265"/>
        <v>4.8000000000000007</v>
      </c>
      <c r="AH3130" s="1071">
        <f t="shared" si="1265"/>
        <v>0</v>
      </c>
      <c r="AI3130" s="1060">
        <f t="shared" si="1270"/>
        <v>96.000000000000014</v>
      </c>
      <c r="AJ3130" s="1102"/>
      <c r="AK3130" s="1063"/>
      <c r="AL3130" s="1103"/>
      <c r="AM3130" s="1063"/>
      <c r="AN3130" s="1108">
        <f t="shared" si="1266"/>
        <v>0</v>
      </c>
      <c r="AO3130" s="1061">
        <f t="shared" si="1267"/>
        <v>0</v>
      </c>
      <c r="AP3130" s="1061">
        <f t="shared" si="1267"/>
        <v>0</v>
      </c>
      <c r="AQ3130" s="1061">
        <f t="shared" si="1267"/>
        <v>1.5</v>
      </c>
      <c r="AR3130" s="1061">
        <f t="shared" si="1267"/>
        <v>0</v>
      </c>
      <c r="AS3130" s="1061">
        <f t="shared" si="1267"/>
        <v>30</v>
      </c>
      <c r="AT3130" s="850">
        <f t="shared" si="1273"/>
        <v>0</v>
      </c>
      <c r="AU3130" s="880" t="s">
        <v>831</v>
      </c>
      <c r="AV3130" s="868">
        <f>K3191</f>
        <v>20</v>
      </c>
      <c r="AW3130" s="861" t="s">
        <v>27</v>
      </c>
      <c r="AX3130" s="888">
        <f>M3191</f>
        <v>24</v>
      </c>
      <c r="AY3130" s="861" t="s">
        <v>28</v>
      </c>
      <c r="AZ3130" s="870">
        <f>AX3130*AV3130</f>
        <v>480</v>
      </c>
    </row>
    <row r="3131" spans="1:52" ht="13.5" customHeight="1">
      <c r="A3131" s="838">
        <f t="shared" si="1271"/>
        <v>10</v>
      </c>
      <c r="B3131" s="1039" t="s">
        <v>593</v>
      </c>
      <c r="C3131" s="817" t="s">
        <v>389</v>
      </c>
      <c r="D3131" s="839">
        <v>22</v>
      </c>
      <c r="E3131" s="921">
        <v>22</v>
      </c>
      <c r="F3131" s="1061"/>
      <c r="G3131" s="1086"/>
      <c r="H3131" s="1063">
        <v>1</v>
      </c>
      <c r="I3131" s="1077"/>
      <c r="J3131" s="1060">
        <f t="shared" si="1262"/>
        <v>22</v>
      </c>
      <c r="K3131" s="1092"/>
      <c r="L3131" s="1061"/>
      <c r="M3131" s="1099">
        <v>1</v>
      </c>
      <c r="N3131" s="1063"/>
      <c r="O3131" s="1060">
        <f t="shared" si="1274"/>
        <v>22</v>
      </c>
      <c r="P3131" s="1093"/>
      <c r="Q3131" s="1061"/>
      <c r="R3131" s="1109">
        <v>3</v>
      </c>
      <c r="S3131" s="1063"/>
      <c r="T3131" s="1079">
        <f t="shared" si="1263"/>
        <v>66</v>
      </c>
      <c r="U3131" s="1061">
        <f>SUM(F3131,K3131,P3131)</f>
        <v>0</v>
      </c>
      <c r="V3131" s="1061">
        <f t="shared" si="1275"/>
        <v>0</v>
      </c>
      <c r="W3131" s="1063">
        <f t="shared" si="1268"/>
        <v>5</v>
      </c>
      <c r="X3131" s="1063">
        <f t="shared" si="1268"/>
        <v>0</v>
      </c>
      <c r="Y3131" s="1060">
        <f t="shared" si="1268"/>
        <v>110</v>
      </c>
      <c r="Z3131" s="1080">
        <f t="shared" si="1272"/>
        <v>10</v>
      </c>
      <c r="AA3131" s="1101" t="str">
        <f t="shared" si="1269"/>
        <v>Dầu ăn Mavela</v>
      </c>
      <c r="AB3131" s="1082" t="str">
        <f t="shared" si="1269"/>
        <v>lít</v>
      </c>
      <c r="AC3131" s="1083">
        <f t="shared" si="1269"/>
        <v>22</v>
      </c>
      <c r="AD3131" s="1089">
        <f t="shared" si="1269"/>
        <v>22</v>
      </c>
      <c r="AE3131" s="1071">
        <f t="shared" si="1264"/>
        <v>0</v>
      </c>
      <c r="AF3131" s="1071">
        <f t="shared" si="1265"/>
        <v>0</v>
      </c>
      <c r="AG3131" s="1071">
        <f t="shared" si="1265"/>
        <v>6.5</v>
      </c>
      <c r="AH3131" s="1071">
        <f t="shared" si="1265"/>
        <v>0</v>
      </c>
      <c r="AI3131" s="1060">
        <f t="shared" si="1270"/>
        <v>143</v>
      </c>
      <c r="AJ3131" s="1102"/>
      <c r="AK3131" s="1063"/>
      <c r="AL3131" s="1103"/>
      <c r="AM3131" s="1063"/>
      <c r="AN3131" s="1085">
        <f t="shared" si="1266"/>
        <v>0</v>
      </c>
      <c r="AO3131" s="1061">
        <f t="shared" si="1267"/>
        <v>0</v>
      </c>
      <c r="AP3131" s="1061">
        <f t="shared" si="1267"/>
        <v>0</v>
      </c>
      <c r="AQ3131" s="1061">
        <f t="shared" si="1267"/>
        <v>5</v>
      </c>
      <c r="AR3131" s="1061">
        <f t="shared" si="1267"/>
        <v>0</v>
      </c>
      <c r="AS3131" s="1061">
        <f t="shared" si="1267"/>
        <v>110</v>
      </c>
      <c r="AT3131" s="850">
        <f t="shared" si="1273"/>
        <v>0</v>
      </c>
      <c r="AU3131" s="880" t="s">
        <v>832</v>
      </c>
      <c r="AV3131" s="868">
        <f>K3192</f>
        <v>20</v>
      </c>
      <c r="AW3131" s="861" t="s">
        <v>27</v>
      </c>
      <c r="AX3131" s="888">
        <f>M3192</f>
        <v>24</v>
      </c>
      <c r="AY3131" s="861" t="s">
        <v>28</v>
      </c>
      <c r="AZ3131" s="870">
        <f>AX3131*AV3131</f>
        <v>480</v>
      </c>
    </row>
    <row r="3132" spans="1:52" ht="13.5" customHeight="1">
      <c r="A3132" s="838">
        <f t="shared" si="1271"/>
        <v>11</v>
      </c>
      <c r="B3132" s="1039" t="s">
        <v>45</v>
      </c>
      <c r="C3132" s="817" t="s">
        <v>66</v>
      </c>
      <c r="D3132" s="839">
        <v>130</v>
      </c>
      <c r="E3132" s="921">
        <v>90</v>
      </c>
      <c r="F3132" s="1061" t="s">
        <v>885</v>
      </c>
      <c r="G3132" s="1086" t="s">
        <v>886</v>
      </c>
      <c r="H3132" s="1063"/>
      <c r="I3132" s="1077"/>
      <c r="J3132" s="1060">
        <f t="shared" si="1262"/>
        <v>0</v>
      </c>
      <c r="K3132" s="1092"/>
      <c r="L3132" s="1061"/>
      <c r="M3132" s="1110">
        <v>0.1</v>
      </c>
      <c r="N3132" s="1063"/>
      <c r="O3132" s="1060">
        <f>SUM(K3132:N3132)*$E3132</f>
        <v>9</v>
      </c>
      <c r="P3132" s="1093"/>
      <c r="Q3132" s="1061"/>
      <c r="R3132" s="1100">
        <v>0.1</v>
      </c>
      <c r="S3132" s="1063"/>
      <c r="T3132" s="1079">
        <f t="shared" si="1263"/>
        <v>9</v>
      </c>
      <c r="U3132" s="1061">
        <f t="shared" ref="U3132:U3138" si="1276">SUM(F3132,K3132,P3132)</f>
        <v>0</v>
      </c>
      <c r="V3132" s="1061">
        <f t="shared" si="1275"/>
        <v>0</v>
      </c>
      <c r="W3132" s="1063">
        <f t="shared" si="1268"/>
        <v>0.2</v>
      </c>
      <c r="X3132" s="1063">
        <f t="shared" si="1268"/>
        <v>0</v>
      </c>
      <c r="Y3132" s="1060">
        <f t="shared" si="1268"/>
        <v>18</v>
      </c>
      <c r="Z3132" s="1080">
        <f t="shared" si="1272"/>
        <v>11</v>
      </c>
      <c r="AA3132" s="1101" t="str">
        <f t="shared" si="1269"/>
        <v>Tiêu bắc</v>
      </c>
      <c r="AB3132" s="1082" t="str">
        <f t="shared" si="1269"/>
        <v>kg</v>
      </c>
      <c r="AC3132" s="1083">
        <f t="shared" si="1269"/>
        <v>130</v>
      </c>
      <c r="AD3132" s="1089">
        <f t="shared" si="1269"/>
        <v>90</v>
      </c>
      <c r="AE3132" s="1071">
        <f t="shared" si="1264"/>
        <v>0</v>
      </c>
      <c r="AF3132" s="1071">
        <f t="shared" si="1265"/>
        <v>0</v>
      </c>
      <c r="AG3132" s="1071">
        <f t="shared" si="1265"/>
        <v>0.39999999999999786</v>
      </c>
      <c r="AH3132" s="1071">
        <f t="shared" si="1265"/>
        <v>0</v>
      </c>
      <c r="AI3132" s="1060">
        <f t="shared" si="1270"/>
        <v>35.999999999999808</v>
      </c>
      <c r="AJ3132" s="1102"/>
      <c r="AK3132" s="1063"/>
      <c r="AL3132" s="1103"/>
      <c r="AM3132" s="1063"/>
      <c r="AN3132" s="1085">
        <f t="shared" si="1266"/>
        <v>0</v>
      </c>
      <c r="AO3132" s="1061">
        <f t="shared" si="1267"/>
        <v>0</v>
      </c>
      <c r="AP3132" s="1061">
        <f t="shared" si="1267"/>
        <v>0</v>
      </c>
      <c r="AQ3132" s="1061">
        <f t="shared" si="1267"/>
        <v>0.2</v>
      </c>
      <c r="AR3132" s="1061">
        <f t="shared" si="1267"/>
        <v>0</v>
      </c>
      <c r="AS3132" s="1061">
        <f t="shared" si="1267"/>
        <v>18</v>
      </c>
      <c r="AT3132" s="850">
        <f t="shared" si="1273"/>
        <v>8</v>
      </c>
      <c r="AU3132" s="1521" t="str">
        <f>B3193</f>
        <v xml:space="preserve">  + Ăn thêm</v>
      </c>
      <c r="AV3132" s="1522"/>
      <c r="AW3132" s="1522"/>
      <c r="AX3132" s="1522"/>
      <c r="AY3132" s="1522"/>
      <c r="AZ3132" s="892">
        <f>J3193</f>
        <v>0</v>
      </c>
    </row>
    <row r="3133" spans="1:52" ht="13.5" customHeight="1">
      <c r="A3133" s="838">
        <f t="shared" si="1271"/>
        <v>12</v>
      </c>
      <c r="B3133" s="1039" t="s">
        <v>46</v>
      </c>
      <c r="C3133" s="817" t="s">
        <v>66</v>
      </c>
      <c r="D3133" s="839">
        <v>35</v>
      </c>
      <c r="E3133" s="921">
        <v>35</v>
      </c>
      <c r="F3133" s="1061"/>
      <c r="G3133" s="1086"/>
      <c r="H3133" s="1063">
        <v>0.1</v>
      </c>
      <c r="I3133" s="1077"/>
      <c r="J3133" s="1060">
        <f t="shared" si="1262"/>
        <v>3.5</v>
      </c>
      <c r="K3133" s="1092"/>
      <c r="L3133" s="1061"/>
      <c r="M3133" s="1110">
        <v>0.2</v>
      </c>
      <c r="N3133" s="1063"/>
      <c r="O3133" s="1060">
        <f t="shared" ref="O3133:O3181" si="1277">SUM(K3133:N3133)*$E3133</f>
        <v>7</v>
      </c>
      <c r="P3133" s="1093"/>
      <c r="Q3133" s="1061"/>
      <c r="R3133" s="1100">
        <v>0.2</v>
      </c>
      <c r="S3133" s="1063"/>
      <c r="T3133" s="1079">
        <f t="shared" si="1263"/>
        <v>7</v>
      </c>
      <c r="U3133" s="1061">
        <f t="shared" si="1276"/>
        <v>0</v>
      </c>
      <c r="V3133" s="1061">
        <f t="shared" si="1275"/>
        <v>0</v>
      </c>
      <c r="W3133" s="1063">
        <f t="shared" si="1268"/>
        <v>0.5</v>
      </c>
      <c r="X3133" s="1063">
        <f t="shared" si="1268"/>
        <v>0</v>
      </c>
      <c r="Y3133" s="1060">
        <f>SUM(J3133,O3133,T3133)</f>
        <v>17.5</v>
      </c>
      <c r="Z3133" s="1080">
        <f t="shared" si="1272"/>
        <v>12</v>
      </c>
      <c r="AA3133" s="1101" t="str">
        <f t="shared" si="1269"/>
        <v>Kẹo đắng</v>
      </c>
      <c r="AB3133" s="1082" t="str">
        <f t="shared" si="1269"/>
        <v>kg</v>
      </c>
      <c r="AC3133" s="1083">
        <f t="shared" si="1269"/>
        <v>35</v>
      </c>
      <c r="AD3133" s="1089">
        <f t="shared" si="1269"/>
        <v>35</v>
      </c>
      <c r="AE3133" s="1071">
        <f t="shared" si="1264"/>
        <v>0</v>
      </c>
      <c r="AF3133" s="1071">
        <f t="shared" si="1265"/>
        <v>0</v>
      </c>
      <c r="AG3133" s="1071">
        <f t="shared" si="1265"/>
        <v>1.2999999999999998</v>
      </c>
      <c r="AH3133" s="1071">
        <f t="shared" si="1265"/>
        <v>0</v>
      </c>
      <c r="AI3133" s="1060">
        <f t="shared" si="1270"/>
        <v>45.499999999999993</v>
      </c>
      <c r="AJ3133" s="1102"/>
      <c r="AK3133" s="1063"/>
      <c r="AL3133" s="1103">
        <v>5</v>
      </c>
      <c r="AM3133" s="1063"/>
      <c r="AN3133" s="1085">
        <f t="shared" si="1266"/>
        <v>175</v>
      </c>
      <c r="AO3133" s="1061">
        <f t="shared" si="1267"/>
        <v>0</v>
      </c>
      <c r="AP3133" s="1061">
        <f t="shared" si="1267"/>
        <v>0</v>
      </c>
      <c r="AQ3133" s="1061">
        <f t="shared" si="1267"/>
        <v>0.5</v>
      </c>
      <c r="AR3133" s="1061">
        <f t="shared" si="1267"/>
        <v>0</v>
      </c>
      <c r="AS3133" s="1061">
        <f t="shared" si="1267"/>
        <v>17.5</v>
      </c>
      <c r="AT3133" s="850">
        <f t="shared" si="1273"/>
        <v>0</v>
      </c>
      <c r="AU3133" s="1521" t="str">
        <f>B3194</f>
        <v xml:space="preserve"> + ăn thêm </v>
      </c>
      <c r="AV3133" s="1522"/>
      <c r="AW3133" s="1522"/>
      <c r="AX3133" s="1522"/>
      <c r="AY3133" s="1522"/>
      <c r="AZ3133" s="870">
        <f>J3194</f>
        <v>0</v>
      </c>
    </row>
    <row r="3134" spans="1:52" ht="13.5" customHeight="1">
      <c r="A3134" s="838">
        <f t="shared" si="1271"/>
        <v>13</v>
      </c>
      <c r="B3134" s="1039" t="s">
        <v>47</v>
      </c>
      <c r="C3134" s="817" t="s">
        <v>66</v>
      </c>
      <c r="D3134" s="839">
        <v>17</v>
      </c>
      <c r="E3134" s="921">
        <v>17</v>
      </c>
      <c r="F3134" s="1061"/>
      <c r="G3134" s="1086"/>
      <c r="H3134" s="1063"/>
      <c r="I3134" s="1077"/>
      <c r="J3134" s="1060">
        <f t="shared" si="1262"/>
        <v>0</v>
      </c>
      <c r="K3134" s="1092"/>
      <c r="L3134" s="1061"/>
      <c r="M3134" s="1110"/>
      <c r="N3134" s="1063"/>
      <c r="O3134" s="1060">
        <f t="shared" si="1277"/>
        <v>0</v>
      </c>
      <c r="P3134" s="1093"/>
      <c r="Q3134" s="1061"/>
      <c r="R3134" s="1100"/>
      <c r="S3134" s="1063"/>
      <c r="T3134" s="1079">
        <f t="shared" si="1263"/>
        <v>0</v>
      </c>
      <c r="U3134" s="1061">
        <f t="shared" si="1276"/>
        <v>0</v>
      </c>
      <c r="V3134" s="1061">
        <f t="shared" si="1275"/>
        <v>0</v>
      </c>
      <c r="W3134" s="1063">
        <f t="shared" si="1268"/>
        <v>0</v>
      </c>
      <c r="X3134" s="1063">
        <f t="shared" si="1268"/>
        <v>0</v>
      </c>
      <c r="Y3134" s="1060">
        <f t="shared" si="1268"/>
        <v>0</v>
      </c>
      <c r="Z3134" s="1080">
        <f t="shared" si="1272"/>
        <v>13</v>
      </c>
      <c r="AA3134" s="1101" t="str">
        <f t="shared" si="1269"/>
        <v>Đường trắng</v>
      </c>
      <c r="AB3134" s="1082" t="str">
        <f t="shared" si="1269"/>
        <v>kg</v>
      </c>
      <c r="AC3134" s="1083">
        <f t="shared" si="1269"/>
        <v>17</v>
      </c>
      <c r="AD3134" s="1089">
        <f t="shared" si="1269"/>
        <v>17</v>
      </c>
      <c r="AE3134" s="1071">
        <f t="shared" si="1264"/>
        <v>0</v>
      </c>
      <c r="AF3134" s="1071">
        <f t="shared" si="1265"/>
        <v>0</v>
      </c>
      <c r="AG3134" s="1071">
        <f t="shared" si="1265"/>
        <v>0</v>
      </c>
      <c r="AH3134" s="1071">
        <f t="shared" si="1265"/>
        <v>0</v>
      </c>
      <c r="AI3134" s="1060">
        <f t="shared" si="1270"/>
        <v>0</v>
      </c>
      <c r="AJ3134" s="1102"/>
      <c r="AK3134" s="1063"/>
      <c r="AL3134" s="1103"/>
      <c r="AM3134" s="1063"/>
      <c r="AN3134" s="1085">
        <f t="shared" si="1266"/>
        <v>0</v>
      </c>
      <c r="AO3134" s="1061">
        <f t="shared" si="1267"/>
        <v>0</v>
      </c>
      <c r="AP3134" s="1061">
        <f t="shared" si="1267"/>
        <v>0</v>
      </c>
      <c r="AQ3134" s="1061">
        <f t="shared" si="1267"/>
        <v>0</v>
      </c>
      <c r="AR3134" s="1061">
        <f t="shared" si="1267"/>
        <v>0</v>
      </c>
      <c r="AS3134" s="1061">
        <f t="shared" si="1267"/>
        <v>0</v>
      </c>
      <c r="AT3134" s="850">
        <f t="shared" si="1273"/>
        <v>0</v>
      </c>
      <c r="AU3134" s="893" t="s">
        <v>834</v>
      </c>
      <c r="AV3134" s="894"/>
      <c r="AW3134" s="894"/>
      <c r="AX3134" s="894"/>
      <c r="AY3134" s="894"/>
      <c r="AZ3134" s="870">
        <f>SUM(AZ3124:AZ3133)</f>
        <v>15046</v>
      </c>
    </row>
    <row r="3135" spans="1:52" ht="13.5" customHeight="1">
      <c r="A3135" s="838">
        <f t="shared" si="1271"/>
        <v>14</v>
      </c>
      <c r="B3135" s="1039" t="s">
        <v>48</v>
      </c>
      <c r="C3135" s="817" t="s">
        <v>389</v>
      </c>
      <c r="D3135" s="839">
        <v>23</v>
      </c>
      <c r="E3135" s="921">
        <v>23</v>
      </c>
      <c r="F3135" s="1061"/>
      <c r="G3135" s="1086"/>
      <c r="H3135" s="1063">
        <v>0.3</v>
      </c>
      <c r="I3135" s="1077"/>
      <c r="J3135" s="1060">
        <f t="shared" si="1262"/>
        <v>6.8999999999999995</v>
      </c>
      <c r="K3135" s="1061"/>
      <c r="L3135" s="1061"/>
      <c r="M3135" s="1063">
        <v>0.6</v>
      </c>
      <c r="N3135" s="1063"/>
      <c r="O3135" s="1060">
        <f t="shared" si="1277"/>
        <v>13.799999999999999</v>
      </c>
      <c r="P3135" s="1093"/>
      <c r="Q3135" s="1061"/>
      <c r="R3135" s="1100">
        <v>0.6</v>
      </c>
      <c r="S3135" s="1063"/>
      <c r="T3135" s="1079">
        <f t="shared" si="1263"/>
        <v>13.799999999999999</v>
      </c>
      <c r="U3135" s="1061">
        <f t="shared" si="1276"/>
        <v>0</v>
      </c>
      <c r="V3135" s="1061">
        <f t="shared" si="1275"/>
        <v>0</v>
      </c>
      <c r="W3135" s="1063">
        <f t="shared" si="1268"/>
        <v>1.5</v>
      </c>
      <c r="X3135" s="1063">
        <f t="shared" si="1268"/>
        <v>0</v>
      </c>
      <c r="Y3135" s="1060">
        <f t="shared" si="1268"/>
        <v>34.5</v>
      </c>
      <c r="Z3135" s="1080">
        <f t="shared" si="1272"/>
        <v>14</v>
      </c>
      <c r="AA3135" s="1101" t="str">
        <f t="shared" si="1269"/>
        <v>Mật mía</v>
      </c>
      <c r="AB3135" s="1082" t="str">
        <f t="shared" si="1269"/>
        <v>lít</v>
      </c>
      <c r="AC3135" s="1083">
        <f t="shared" si="1269"/>
        <v>23</v>
      </c>
      <c r="AD3135" s="1089">
        <f t="shared" si="1269"/>
        <v>23</v>
      </c>
      <c r="AE3135" s="1071">
        <f t="shared" si="1264"/>
        <v>0</v>
      </c>
      <c r="AF3135" s="1071">
        <f t="shared" si="1265"/>
        <v>0</v>
      </c>
      <c r="AG3135" s="1071">
        <f t="shared" si="1265"/>
        <v>3.5</v>
      </c>
      <c r="AH3135" s="1071">
        <f t="shared" si="1265"/>
        <v>0</v>
      </c>
      <c r="AI3135" s="1060">
        <f t="shared" si="1270"/>
        <v>80.5</v>
      </c>
      <c r="AJ3135" s="1102"/>
      <c r="AK3135" s="1063"/>
      <c r="AL3135" s="1103"/>
      <c r="AM3135" s="1063"/>
      <c r="AN3135" s="1085">
        <f t="shared" si="1266"/>
        <v>0</v>
      </c>
      <c r="AO3135" s="1061">
        <f t="shared" si="1267"/>
        <v>0</v>
      </c>
      <c r="AP3135" s="1061">
        <f t="shared" si="1267"/>
        <v>0</v>
      </c>
      <c r="AQ3135" s="1061">
        <f t="shared" si="1267"/>
        <v>1.5</v>
      </c>
      <c r="AR3135" s="1061">
        <f t="shared" si="1267"/>
        <v>0</v>
      </c>
      <c r="AS3135" s="1061">
        <f t="shared" si="1267"/>
        <v>34.5</v>
      </c>
      <c r="AT3135" s="850">
        <f t="shared" si="1273"/>
        <v>0</v>
      </c>
      <c r="AU3135" s="1255" t="s">
        <v>835</v>
      </c>
      <c r="AV3135" s="1256"/>
      <c r="AW3135" s="1256"/>
      <c r="AX3135" s="1256"/>
      <c r="AY3135" s="1256"/>
      <c r="AZ3135" s="870">
        <f>Q3193</f>
        <v>2265.5999999999967</v>
      </c>
    </row>
    <row r="3136" spans="1:52" ht="13.5" customHeight="1">
      <c r="A3136" s="838">
        <f t="shared" si="1271"/>
        <v>15</v>
      </c>
      <c r="B3136" s="1039" t="s">
        <v>514</v>
      </c>
      <c r="C3136" s="817" t="s">
        <v>66</v>
      </c>
      <c r="D3136" s="839">
        <v>80</v>
      </c>
      <c r="E3136" s="921">
        <v>80</v>
      </c>
      <c r="F3136" s="1061"/>
      <c r="G3136" s="1086"/>
      <c r="H3136" s="1063">
        <v>0.2</v>
      </c>
      <c r="I3136" s="1077"/>
      <c r="J3136" s="1060">
        <f t="shared" si="1262"/>
        <v>16</v>
      </c>
      <c r="K3136" s="1061"/>
      <c r="L3136" s="1061"/>
      <c r="M3136" s="1063">
        <v>0.2</v>
      </c>
      <c r="N3136" s="1063"/>
      <c r="O3136" s="1060">
        <f t="shared" si="1277"/>
        <v>16</v>
      </c>
      <c r="P3136" s="1093"/>
      <c r="Q3136" s="1061"/>
      <c r="R3136" s="1100">
        <v>0.2</v>
      </c>
      <c r="S3136" s="1063"/>
      <c r="T3136" s="1079">
        <f t="shared" si="1263"/>
        <v>16</v>
      </c>
      <c r="U3136" s="1061">
        <f t="shared" si="1276"/>
        <v>0</v>
      </c>
      <c r="V3136" s="1061">
        <f t="shared" si="1275"/>
        <v>0</v>
      </c>
      <c r="W3136" s="1063">
        <f t="shared" si="1268"/>
        <v>0.60000000000000009</v>
      </c>
      <c r="X3136" s="1063">
        <f t="shared" si="1268"/>
        <v>0</v>
      </c>
      <c r="Y3136" s="1060">
        <f t="shared" si="1268"/>
        <v>48</v>
      </c>
      <c r="Z3136" s="1080">
        <f t="shared" si="1272"/>
        <v>15</v>
      </c>
      <c r="AA3136" s="1101" t="str">
        <f t="shared" si="1269"/>
        <v>Ót bột</v>
      </c>
      <c r="AB3136" s="1082" t="str">
        <f t="shared" si="1269"/>
        <v>kg</v>
      </c>
      <c r="AC3136" s="1083">
        <f t="shared" si="1269"/>
        <v>80</v>
      </c>
      <c r="AD3136" s="1089">
        <f t="shared" si="1269"/>
        <v>80</v>
      </c>
      <c r="AE3136" s="1071">
        <f t="shared" si="1264"/>
        <v>0</v>
      </c>
      <c r="AF3136" s="1071">
        <f t="shared" si="1265"/>
        <v>0</v>
      </c>
      <c r="AG3136" s="1071">
        <f t="shared" si="1265"/>
        <v>4.9000000000000057</v>
      </c>
      <c r="AH3136" s="1071">
        <f t="shared" si="1265"/>
        <v>0</v>
      </c>
      <c r="AI3136" s="1060">
        <f t="shared" si="1270"/>
        <v>392.00000000000045</v>
      </c>
      <c r="AJ3136" s="1102"/>
      <c r="AK3136" s="1063"/>
      <c r="AL3136" s="1103"/>
      <c r="AM3136" s="1063"/>
      <c r="AN3136" s="1085">
        <f t="shared" si="1266"/>
        <v>0</v>
      </c>
      <c r="AO3136" s="1061">
        <f t="shared" si="1267"/>
        <v>0</v>
      </c>
      <c r="AP3136" s="1061">
        <f t="shared" si="1267"/>
        <v>0</v>
      </c>
      <c r="AQ3136" s="1061">
        <f t="shared" si="1267"/>
        <v>0.60000000000000009</v>
      </c>
      <c r="AR3136" s="1061">
        <f t="shared" si="1267"/>
        <v>0</v>
      </c>
      <c r="AS3136" s="1061">
        <f t="shared" si="1267"/>
        <v>48</v>
      </c>
      <c r="AT3136" s="850">
        <f t="shared" si="1273"/>
        <v>0</v>
      </c>
      <c r="AU3136" s="1255" t="s">
        <v>836</v>
      </c>
      <c r="AV3136" s="1256"/>
      <c r="AW3136" s="1256"/>
      <c r="AX3136" s="1256"/>
      <c r="AY3136" s="1256"/>
      <c r="AZ3136" s="870"/>
    </row>
    <row r="3137" spans="1:52" ht="13.5" customHeight="1">
      <c r="A3137" s="838">
        <f t="shared" si="1271"/>
        <v>16</v>
      </c>
      <c r="B3137" s="1039" t="s">
        <v>49</v>
      </c>
      <c r="C3137" s="817" t="s">
        <v>66</v>
      </c>
      <c r="D3137" s="839">
        <v>40</v>
      </c>
      <c r="E3137" s="921">
        <v>40</v>
      </c>
      <c r="F3137" s="1061"/>
      <c r="G3137" s="1086"/>
      <c r="H3137" s="1063">
        <v>0.2</v>
      </c>
      <c r="I3137" s="1077"/>
      <c r="J3137" s="1060">
        <f t="shared" si="1262"/>
        <v>8</v>
      </c>
      <c r="K3137" s="1061"/>
      <c r="L3137" s="1061"/>
      <c r="M3137" s="1063">
        <v>0.2</v>
      </c>
      <c r="N3137" s="1063"/>
      <c r="O3137" s="1060">
        <f t="shared" si="1277"/>
        <v>8</v>
      </c>
      <c r="P3137" s="1093"/>
      <c r="Q3137" s="1061"/>
      <c r="R3137" s="1100">
        <v>0.2</v>
      </c>
      <c r="S3137" s="1063"/>
      <c r="T3137" s="1079">
        <f t="shared" si="1263"/>
        <v>8</v>
      </c>
      <c r="U3137" s="1061">
        <f t="shared" si="1276"/>
        <v>0</v>
      </c>
      <c r="V3137" s="1061">
        <f t="shared" si="1275"/>
        <v>0</v>
      </c>
      <c r="W3137" s="1063">
        <f t="shared" si="1268"/>
        <v>0.60000000000000009</v>
      </c>
      <c r="X3137" s="1063">
        <f t="shared" si="1268"/>
        <v>0</v>
      </c>
      <c r="Y3137" s="1111">
        <f t="shared" si="1268"/>
        <v>24</v>
      </c>
      <c r="Z3137" s="1080">
        <f t="shared" si="1272"/>
        <v>16</v>
      </c>
      <c r="AA3137" s="1101" t="str">
        <f t="shared" si="1269"/>
        <v>Bột nghệ</v>
      </c>
      <c r="AB3137" s="1082" t="str">
        <f t="shared" si="1269"/>
        <v>kg</v>
      </c>
      <c r="AC3137" s="1083">
        <f t="shared" si="1269"/>
        <v>40</v>
      </c>
      <c r="AD3137" s="1089">
        <f t="shared" si="1269"/>
        <v>40</v>
      </c>
      <c r="AE3137" s="1071">
        <f t="shared" si="1264"/>
        <v>0</v>
      </c>
      <c r="AF3137" s="1071">
        <f t="shared" si="1265"/>
        <v>0</v>
      </c>
      <c r="AG3137" s="1071">
        <f t="shared" si="1265"/>
        <v>1.8999999999999844</v>
      </c>
      <c r="AH3137" s="1071">
        <f t="shared" si="1265"/>
        <v>0</v>
      </c>
      <c r="AI3137" s="1060">
        <f t="shared" si="1270"/>
        <v>75.999999999999375</v>
      </c>
      <c r="AJ3137" s="1102"/>
      <c r="AK3137" s="1063"/>
      <c r="AL3137" s="1103">
        <v>20</v>
      </c>
      <c r="AM3137" s="1063"/>
      <c r="AN3137" s="1085">
        <f t="shared" si="1266"/>
        <v>800</v>
      </c>
      <c r="AO3137" s="1061">
        <f t="shared" si="1267"/>
        <v>0</v>
      </c>
      <c r="AP3137" s="1061">
        <f t="shared" si="1267"/>
        <v>0</v>
      </c>
      <c r="AQ3137" s="1061">
        <f t="shared" si="1267"/>
        <v>0.60000000000000009</v>
      </c>
      <c r="AR3137" s="1061">
        <f t="shared" si="1267"/>
        <v>0</v>
      </c>
      <c r="AS3137" s="1061">
        <f t="shared" si="1267"/>
        <v>24</v>
      </c>
      <c r="AT3137" s="850">
        <f t="shared" si="1273"/>
        <v>0</v>
      </c>
      <c r="AU3137" s="1255" t="s">
        <v>799</v>
      </c>
      <c r="AV3137" s="1256"/>
      <c r="AW3137" s="1256"/>
      <c r="AX3137" s="1256"/>
      <c r="AY3137" s="1256"/>
      <c r="AZ3137" s="870"/>
    </row>
    <row r="3138" spans="1:52" ht="13.5" customHeight="1">
      <c r="A3138" s="838">
        <f t="shared" si="1271"/>
        <v>17</v>
      </c>
      <c r="B3138" s="920" t="s">
        <v>373</v>
      </c>
      <c r="C3138" s="817" t="s">
        <v>66</v>
      </c>
      <c r="D3138" s="839">
        <v>43</v>
      </c>
      <c r="E3138" s="921">
        <v>43</v>
      </c>
      <c r="F3138" s="1061"/>
      <c r="G3138" s="1086"/>
      <c r="H3138" s="1063">
        <v>0.5</v>
      </c>
      <c r="I3138" s="1077"/>
      <c r="J3138" s="1060">
        <f t="shared" si="1262"/>
        <v>21.5</v>
      </c>
      <c r="K3138" s="1061"/>
      <c r="L3138" s="1061"/>
      <c r="M3138" s="1063">
        <v>1</v>
      </c>
      <c r="N3138" s="1063"/>
      <c r="O3138" s="1060">
        <f t="shared" si="1277"/>
        <v>43</v>
      </c>
      <c r="P3138" s="1093"/>
      <c r="Q3138" s="1061"/>
      <c r="R3138" s="1100">
        <v>1</v>
      </c>
      <c r="S3138" s="1063"/>
      <c r="T3138" s="1079">
        <f t="shared" si="1263"/>
        <v>43</v>
      </c>
      <c r="U3138" s="1061">
        <f t="shared" si="1276"/>
        <v>0</v>
      </c>
      <c r="V3138" s="1061">
        <f t="shared" si="1275"/>
        <v>0</v>
      </c>
      <c r="W3138" s="1063">
        <f t="shared" si="1268"/>
        <v>2.5</v>
      </c>
      <c r="X3138" s="1063">
        <f t="shared" si="1268"/>
        <v>0</v>
      </c>
      <c r="Y3138" s="1060">
        <f t="shared" si="1268"/>
        <v>107.5</v>
      </c>
      <c r="Z3138" s="1080">
        <f t="shared" si="1272"/>
        <v>17</v>
      </c>
      <c r="AA3138" s="1081" t="str">
        <f t="shared" si="1269"/>
        <v>Vừng lạc</v>
      </c>
      <c r="AB3138" s="1082" t="str">
        <f t="shared" si="1269"/>
        <v>kg</v>
      </c>
      <c r="AC3138" s="1083">
        <f t="shared" si="1269"/>
        <v>43</v>
      </c>
      <c r="AD3138" s="1089">
        <f t="shared" si="1269"/>
        <v>43</v>
      </c>
      <c r="AE3138" s="1071">
        <f t="shared" si="1264"/>
        <v>0</v>
      </c>
      <c r="AF3138" s="1071">
        <f>AF3056+AK3056-AP3056</f>
        <v>0</v>
      </c>
      <c r="AG3138" s="1071">
        <f>AG3056+AL3056-AQ3056</f>
        <v>5.8000000000000007</v>
      </c>
      <c r="AH3138" s="1071">
        <f>AH3056+AM3056-AR3056</f>
        <v>0</v>
      </c>
      <c r="AI3138" s="1060">
        <f t="shared" si="1270"/>
        <v>249.40000000000003</v>
      </c>
      <c r="AJ3138" s="1102">
        <f>U3138</f>
        <v>0</v>
      </c>
      <c r="AK3138" s="1102">
        <f>V3138</f>
        <v>0</v>
      </c>
      <c r="AL3138" s="1112"/>
      <c r="AM3138" s="1102">
        <f>X3138</f>
        <v>0</v>
      </c>
      <c r="AN3138" s="1085">
        <f t="shared" si="1266"/>
        <v>0</v>
      </c>
      <c r="AO3138" s="1061">
        <f t="shared" si="1267"/>
        <v>0</v>
      </c>
      <c r="AP3138" s="1061">
        <f t="shared" si="1267"/>
        <v>0</v>
      </c>
      <c r="AQ3138" s="1061">
        <f t="shared" si="1267"/>
        <v>2.5</v>
      </c>
      <c r="AR3138" s="1061">
        <f t="shared" si="1267"/>
        <v>0</v>
      </c>
      <c r="AS3138" s="1061">
        <f t="shared" si="1267"/>
        <v>107.5</v>
      </c>
      <c r="AT3138" s="850">
        <f t="shared" si="1273"/>
        <v>0</v>
      </c>
      <c r="AU3138" s="1255" t="s">
        <v>800</v>
      </c>
      <c r="AV3138" s="1256"/>
      <c r="AW3138" s="1256"/>
      <c r="AX3138" s="1256"/>
      <c r="AY3138" s="1256"/>
      <c r="AZ3138" s="870"/>
    </row>
    <row r="3139" spans="1:52" ht="13.5" customHeight="1">
      <c r="A3139" s="838">
        <f t="shared" si="1271"/>
        <v>18</v>
      </c>
      <c r="B3139" s="931" t="s">
        <v>853</v>
      </c>
      <c r="C3139" s="817" t="s">
        <v>66</v>
      </c>
      <c r="D3139" s="839">
        <v>30</v>
      </c>
      <c r="E3139" s="921">
        <v>6</v>
      </c>
      <c r="F3139" s="1061"/>
      <c r="G3139" s="1086"/>
      <c r="H3139" s="1063">
        <v>0.5</v>
      </c>
      <c r="I3139" s="1077"/>
      <c r="J3139" s="1060">
        <f t="shared" si="1262"/>
        <v>3</v>
      </c>
      <c r="K3139" s="1061"/>
      <c r="L3139" s="1061"/>
      <c r="M3139" s="1063">
        <v>0.5</v>
      </c>
      <c r="N3139" s="1063"/>
      <c r="O3139" s="1060">
        <f t="shared" si="1277"/>
        <v>3</v>
      </c>
      <c r="P3139" s="1093"/>
      <c r="Q3139" s="1061"/>
      <c r="R3139" s="1100">
        <v>0.5</v>
      </c>
      <c r="S3139" s="1063"/>
      <c r="T3139" s="1079">
        <f t="shared" si="1263"/>
        <v>3</v>
      </c>
      <c r="U3139" s="1061"/>
      <c r="V3139" s="1061">
        <f t="shared" si="1275"/>
        <v>0</v>
      </c>
      <c r="W3139" s="1063">
        <f t="shared" si="1275"/>
        <v>1.5</v>
      </c>
      <c r="X3139" s="1063">
        <f t="shared" si="1275"/>
        <v>0</v>
      </c>
      <c r="Y3139" s="1060">
        <f t="shared" si="1275"/>
        <v>9</v>
      </c>
      <c r="Z3139" s="1080">
        <f t="shared" si="1272"/>
        <v>18</v>
      </c>
      <c r="AA3139" s="1081" t="str">
        <f t="shared" si="1269"/>
        <v>Tăm bao tay</v>
      </c>
      <c r="AB3139" s="1082" t="str">
        <f t="shared" si="1269"/>
        <v>kg</v>
      </c>
      <c r="AC3139" s="1083">
        <f t="shared" si="1269"/>
        <v>30</v>
      </c>
      <c r="AD3139" s="1089">
        <f t="shared" si="1269"/>
        <v>6</v>
      </c>
      <c r="AE3139" s="1071">
        <f t="shared" ref="AE3139:AH3154" si="1278">AE3057+AJ3057-AO3057</f>
        <v>0</v>
      </c>
      <c r="AF3139" s="1071">
        <f t="shared" si="1278"/>
        <v>0</v>
      </c>
      <c r="AG3139" s="1071">
        <f t="shared" si="1278"/>
        <v>2.5</v>
      </c>
      <c r="AH3139" s="1071">
        <f t="shared" si="1278"/>
        <v>0</v>
      </c>
      <c r="AI3139" s="1060">
        <f t="shared" si="1270"/>
        <v>15</v>
      </c>
      <c r="AJ3139" s="1102">
        <f t="shared" ref="AJ3139:AL3181" si="1279">U3139</f>
        <v>0</v>
      </c>
      <c r="AK3139" s="1102">
        <f t="shared" si="1279"/>
        <v>0</v>
      </c>
      <c r="AL3139" s="1112"/>
      <c r="AM3139" s="1102">
        <f t="shared" ref="AM3139:AM3181" si="1280">X3139</f>
        <v>0</v>
      </c>
      <c r="AN3139" s="1085">
        <f t="shared" ref="AN3139:AN3181" si="1281">SUM(AJ3139:AM3139)*$E3139</f>
        <v>0</v>
      </c>
      <c r="AO3139" s="1061">
        <f t="shared" si="1267"/>
        <v>0</v>
      </c>
      <c r="AP3139" s="1061">
        <f t="shared" si="1267"/>
        <v>0</v>
      </c>
      <c r="AQ3139" s="1061">
        <f t="shared" si="1267"/>
        <v>1.5</v>
      </c>
      <c r="AR3139" s="1061">
        <f t="shared" si="1267"/>
        <v>0</v>
      </c>
      <c r="AS3139" s="1061">
        <f t="shared" si="1267"/>
        <v>9</v>
      </c>
      <c r="AT3139" s="850">
        <f t="shared" si="1273"/>
        <v>36</v>
      </c>
      <c r="AU3139" s="1255" t="s">
        <v>801</v>
      </c>
      <c r="AV3139" s="1256"/>
      <c r="AW3139" s="1256"/>
      <c r="AX3139" s="1256"/>
      <c r="AY3139" s="1256"/>
      <c r="AZ3139" s="870"/>
    </row>
    <row r="3140" spans="1:52" ht="13.5" customHeight="1">
      <c r="A3140" s="838">
        <f t="shared" si="1271"/>
        <v>19</v>
      </c>
      <c r="B3140" s="931" t="s">
        <v>176</v>
      </c>
      <c r="C3140" s="896" t="s">
        <v>389</v>
      </c>
      <c r="D3140" s="897">
        <v>9</v>
      </c>
      <c r="E3140" s="1114">
        <v>9</v>
      </c>
      <c r="F3140" s="1061"/>
      <c r="G3140" s="1090"/>
      <c r="H3140" s="1063">
        <v>0.5</v>
      </c>
      <c r="I3140" s="1077"/>
      <c r="J3140" s="1060">
        <f t="shared" si="1262"/>
        <v>4.5</v>
      </c>
      <c r="K3140" s="1061" t="s">
        <v>887</v>
      </c>
      <c r="L3140" s="1061"/>
      <c r="M3140" s="1063">
        <v>0.8</v>
      </c>
      <c r="N3140" s="1063"/>
      <c r="O3140" s="1060">
        <f t="shared" si="1277"/>
        <v>7.2</v>
      </c>
      <c r="P3140" s="1093"/>
      <c r="Q3140" s="1065"/>
      <c r="R3140" s="1100">
        <v>0.7</v>
      </c>
      <c r="S3140" s="1063"/>
      <c r="T3140" s="1079">
        <f t="shared" si="1263"/>
        <v>6.3</v>
      </c>
      <c r="U3140" s="1061">
        <f>SUM(F3140,K3140,P3140)</f>
        <v>0</v>
      </c>
      <c r="V3140" s="1061">
        <f t="shared" si="1275"/>
        <v>0</v>
      </c>
      <c r="W3140" s="1063">
        <f t="shared" si="1275"/>
        <v>2</v>
      </c>
      <c r="X3140" s="1063">
        <f t="shared" si="1275"/>
        <v>0</v>
      </c>
      <c r="Y3140" s="1060">
        <f t="shared" si="1275"/>
        <v>18</v>
      </c>
      <c r="Z3140" s="1080">
        <f t="shared" si="1272"/>
        <v>19</v>
      </c>
      <c r="AA3140" s="1081" t="str">
        <f t="shared" si="1269"/>
        <v>Dấm chua</v>
      </c>
      <c r="AB3140" s="1082" t="str">
        <f t="shared" si="1269"/>
        <v>lít</v>
      </c>
      <c r="AC3140" s="1083">
        <f t="shared" si="1269"/>
        <v>9</v>
      </c>
      <c r="AD3140" s="1089">
        <f t="shared" si="1269"/>
        <v>9</v>
      </c>
      <c r="AE3140" s="1071">
        <f t="shared" si="1278"/>
        <v>0</v>
      </c>
      <c r="AF3140" s="1071">
        <f t="shared" si="1278"/>
        <v>0</v>
      </c>
      <c r="AG3140" s="1071">
        <f t="shared" si="1278"/>
        <v>12</v>
      </c>
      <c r="AH3140" s="1071">
        <f t="shared" si="1278"/>
        <v>0</v>
      </c>
      <c r="AI3140" s="1060">
        <f t="shared" si="1270"/>
        <v>108</v>
      </c>
      <c r="AJ3140" s="1102">
        <f t="shared" si="1279"/>
        <v>0</v>
      </c>
      <c r="AK3140" s="1102">
        <f t="shared" si="1279"/>
        <v>0</v>
      </c>
      <c r="AL3140" s="1112"/>
      <c r="AM3140" s="1102">
        <f t="shared" si="1280"/>
        <v>0</v>
      </c>
      <c r="AN3140" s="1085">
        <f t="shared" si="1281"/>
        <v>0</v>
      </c>
      <c r="AO3140" s="1061">
        <f t="shared" si="1267"/>
        <v>0</v>
      </c>
      <c r="AP3140" s="1061">
        <f t="shared" si="1267"/>
        <v>0</v>
      </c>
      <c r="AQ3140" s="1061">
        <f t="shared" si="1267"/>
        <v>2</v>
      </c>
      <c r="AR3140" s="1061">
        <f t="shared" si="1267"/>
        <v>0</v>
      </c>
      <c r="AS3140" s="1061">
        <f t="shared" si="1267"/>
        <v>18</v>
      </c>
      <c r="AT3140" s="850">
        <f t="shared" si="1273"/>
        <v>0</v>
      </c>
      <c r="AU3140" s="893" t="s">
        <v>802</v>
      </c>
      <c r="AV3140" s="894"/>
      <c r="AW3140" s="894"/>
      <c r="AX3140" s="894"/>
      <c r="AY3140" s="894"/>
      <c r="AZ3140" s="870">
        <f>AZ3134+SUM(AZ3135:AZ3139)</f>
        <v>17311.599999999999</v>
      </c>
    </row>
    <row r="3141" spans="1:52" ht="13.5" customHeight="1">
      <c r="A3141" s="838">
        <f t="shared" si="1271"/>
        <v>20</v>
      </c>
      <c r="B3141" s="911" t="s">
        <v>158</v>
      </c>
      <c r="C3141" s="902" t="s">
        <v>66</v>
      </c>
      <c r="D3141" s="903">
        <v>30</v>
      </c>
      <c r="E3141" s="1116">
        <v>30</v>
      </c>
      <c r="F3141" s="1061"/>
      <c r="G3141" s="1090"/>
      <c r="H3141" s="1063">
        <v>0.5</v>
      </c>
      <c r="I3141" s="1077"/>
      <c r="J3141" s="1060">
        <f t="shared" si="1262"/>
        <v>15</v>
      </c>
      <c r="K3141" s="1065"/>
      <c r="L3141" s="1071"/>
      <c r="M3141" s="1063">
        <v>0.5</v>
      </c>
      <c r="N3141" s="1063"/>
      <c r="O3141" s="1060">
        <f t="shared" si="1277"/>
        <v>15</v>
      </c>
      <c r="P3141" s="1088"/>
      <c r="Q3141" s="1071"/>
      <c r="R3141" s="1110">
        <v>0.5</v>
      </c>
      <c r="S3141" s="1063"/>
      <c r="T3141" s="1079">
        <f t="shared" si="1263"/>
        <v>15</v>
      </c>
      <c r="U3141" s="1061">
        <f>SUM(F3141,K3141,P3141)</f>
        <v>0</v>
      </c>
      <c r="V3141" s="1071">
        <f t="shared" si="1275"/>
        <v>0</v>
      </c>
      <c r="W3141" s="1063">
        <f t="shared" si="1275"/>
        <v>1.5</v>
      </c>
      <c r="X3141" s="1063">
        <f t="shared" si="1275"/>
        <v>0</v>
      </c>
      <c r="Y3141" s="1060">
        <f t="shared" si="1275"/>
        <v>45</v>
      </c>
      <c r="Z3141" s="1080">
        <f t="shared" si="1272"/>
        <v>20</v>
      </c>
      <c r="AA3141" s="1081" t="str">
        <f t="shared" si="1269"/>
        <v>Chè vằng</v>
      </c>
      <c r="AB3141" s="1082" t="str">
        <f t="shared" si="1269"/>
        <v>kg</v>
      </c>
      <c r="AC3141" s="1083">
        <f t="shared" si="1269"/>
        <v>30</v>
      </c>
      <c r="AD3141" s="1089">
        <f t="shared" si="1269"/>
        <v>30</v>
      </c>
      <c r="AE3141" s="1071">
        <f t="shared" si="1278"/>
        <v>0</v>
      </c>
      <c r="AF3141" s="1071">
        <f t="shared" si="1278"/>
        <v>0</v>
      </c>
      <c r="AG3141" s="1071">
        <f t="shared" si="1278"/>
        <v>7.5</v>
      </c>
      <c r="AH3141" s="1071">
        <f t="shared" si="1278"/>
        <v>0</v>
      </c>
      <c r="AI3141" s="1060">
        <f t="shared" si="1270"/>
        <v>225</v>
      </c>
      <c r="AJ3141" s="1102">
        <f t="shared" si="1279"/>
        <v>0</v>
      </c>
      <c r="AK3141" s="1102">
        <f t="shared" si="1279"/>
        <v>0</v>
      </c>
      <c r="AL3141" s="1112"/>
      <c r="AM3141" s="1102">
        <f t="shared" si="1280"/>
        <v>0</v>
      </c>
      <c r="AN3141" s="1085">
        <f t="shared" si="1281"/>
        <v>0</v>
      </c>
      <c r="AO3141" s="1061">
        <f t="shared" si="1267"/>
        <v>0</v>
      </c>
      <c r="AP3141" s="1061">
        <f t="shared" si="1267"/>
        <v>0</v>
      </c>
      <c r="AQ3141" s="1061">
        <f t="shared" si="1267"/>
        <v>1.5</v>
      </c>
      <c r="AR3141" s="1061">
        <f t="shared" si="1267"/>
        <v>0</v>
      </c>
      <c r="AS3141" s="1061">
        <f t="shared" si="1267"/>
        <v>45</v>
      </c>
      <c r="AT3141" s="850">
        <f t="shared" si="1273"/>
        <v>0</v>
      </c>
      <c r="AU3141" s="1274" t="s">
        <v>803</v>
      </c>
      <c r="AV3141" s="1275"/>
      <c r="AW3141" s="1275"/>
      <c r="AX3141" s="1275"/>
      <c r="AY3141" s="1275"/>
      <c r="AZ3141" s="870"/>
    </row>
    <row r="3142" spans="1:52" ht="13.5" customHeight="1">
      <c r="A3142" s="838">
        <f t="shared" si="1271"/>
        <v>21</v>
      </c>
      <c r="B3142" s="911" t="s">
        <v>166</v>
      </c>
      <c r="C3142" s="844" t="s">
        <v>66</v>
      </c>
      <c r="D3142" s="907">
        <v>30</v>
      </c>
      <c r="E3142" s="1060">
        <v>30</v>
      </c>
      <c r="F3142" s="1065"/>
      <c r="G3142" s="1090"/>
      <c r="H3142" s="1063">
        <v>0.1</v>
      </c>
      <c r="I3142" s="1091"/>
      <c r="J3142" s="1060">
        <f t="shared" si="1262"/>
        <v>3</v>
      </c>
      <c r="K3142" s="1061"/>
      <c r="L3142" s="1065"/>
      <c r="M3142" s="1063">
        <v>0.2</v>
      </c>
      <c r="N3142" s="1063"/>
      <c r="O3142" s="1060">
        <f t="shared" si="1277"/>
        <v>6</v>
      </c>
      <c r="P3142" s="1056"/>
      <c r="Q3142" s="1065"/>
      <c r="R3142" s="1100">
        <v>0.2</v>
      </c>
      <c r="S3142" s="1063"/>
      <c r="T3142" s="1079">
        <f t="shared" si="1263"/>
        <v>6</v>
      </c>
      <c r="U3142" s="1061">
        <f>SUM(F3142,K3142,P3142)</f>
        <v>0</v>
      </c>
      <c r="V3142" s="1061">
        <f t="shared" si="1275"/>
        <v>0</v>
      </c>
      <c r="W3142" s="1063">
        <f t="shared" si="1275"/>
        <v>0.5</v>
      </c>
      <c r="X3142" s="1063">
        <f t="shared" si="1275"/>
        <v>0</v>
      </c>
      <c r="Y3142" s="1060">
        <f t="shared" si="1275"/>
        <v>15</v>
      </c>
      <c r="Z3142" s="1080">
        <f t="shared" si="1272"/>
        <v>21</v>
      </c>
      <c r="AA3142" s="1081" t="str">
        <f t="shared" si="1269"/>
        <v>Hành tăm</v>
      </c>
      <c r="AB3142" s="1082" t="str">
        <f t="shared" si="1269"/>
        <v>kg</v>
      </c>
      <c r="AC3142" s="1083">
        <f t="shared" si="1269"/>
        <v>30</v>
      </c>
      <c r="AD3142" s="1089">
        <f t="shared" si="1269"/>
        <v>30</v>
      </c>
      <c r="AE3142" s="1071">
        <f t="shared" si="1278"/>
        <v>0</v>
      </c>
      <c r="AF3142" s="1071">
        <f t="shared" si="1278"/>
        <v>0</v>
      </c>
      <c r="AG3142" s="1071">
        <f t="shared" si="1278"/>
        <v>0.29999999999999671</v>
      </c>
      <c r="AH3142" s="1071">
        <f t="shared" si="1278"/>
        <v>0</v>
      </c>
      <c r="AI3142" s="1060">
        <f t="shared" si="1270"/>
        <v>8.9999999999999005</v>
      </c>
      <c r="AJ3142" s="1102">
        <f t="shared" si="1279"/>
        <v>0</v>
      </c>
      <c r="AK3142" s="1102">
        <f t="shared" si="1279"/>
        <v>0</v>
      </c>
      <c r="AL3142" s="1112">
        <v>5</v>
      </c>
      <c r="AM3142" s="1102">
        <f t="shared" si="1280"/>
        <v>0</v>
      </c>
      <c r="AN3142" s="1085">
        <f t="shared" si="1281"/>
        <v>150</v>
      </c>
      <c r="AO3142" s="1061">
        <f t="shared" si="1267"/>
        <v>0</v>
      </c>
      <c r="AP3142" s="1061">
        <f t="shared" si="1267"/>
        <v>0</v>
      </c>
      <c r="AQ3142" s="1061">
        <f t="shared" si="1267"/>
        <v>0.5</v>
      </c>
      <c r="AR3142" s="1061">
        <f t="shared" si="1267"/>
        <v>0</v>
      </c>
      <c r="AS3142" s="1061">
        <f t="shared" si="1267"/>
        <v>15</v>
      </c>
      <c r="AT3142" s="850">
        <f t="shared" si="1273"/>
        <v>0</v>
      </c>
      <c r="AU3142" s="4" t="s">
        <v>804</v>
      </c>
      <c r="AV3142" s="3"/>
      <c r="AW3142" s="3"/>
      <c r="AX3142" s="3"/>
      <c r="AY3142" s="3"/>
      <c r="AZ3142" s="870">
        <f>Y3191</f>
        <v>15045.4</v>
      </c>
    </row>
    <row r="3143" spans="1:52" ht="13.5" customHeight="1">
      <c r="A3143" s="838">
        <f t="shared" si="1271"/>
        <v>22</v>
      </c>
      <c r="B3143" s="911" t="s">
        <v>145</v>
      </c>
      <c r="C3143" s="844" t="s">
        <v>389</v>
      </c>
      <c r="D3143" s="907">
        <v>16</v>
      </c>
      <c r="E3143" s="1060">
        <v>16</v>
      </c>
      <c r="F3143" s="1061"/>
      <c r="G3143" s="1090"/>
      <c r="H3143" s="1063">
        <v>1</v>
      </c>
      <c r="I3143" s="1077"/>
      <c r="J3143" s="1060">
        <f t="shared" si="1262"/>
        <v>16</v>
      </c>
      <c r="K3143" s="1103"/>
      <c r="L3143" s="1071"/>
      <c r="M3143" s="1063">
        <v>1</v>
      </c>
      <c r="N3143" s="1118"/>
      <c r="O3143" s="1060">
        <f t="shared" si="1277"/>
        <v>16</v>
      </c>
      <c r="P3143" s="1056"/>
      <c r="Q3143" s="1071"/>
      <c r="R3143" s="1100">
        <v>1</v>
      </c>
      <c r="S3143" s="1063"/>
      <c r="T3143" s="1079">
        <f t="shared" si="1263"/>
        <v>16</v>
      </c>
      <c r="U3143" s="1061">
        <f t="shared" ref="U3143:U3181" si="1282">SUM(F3143,K3143,P3143)</f>
        <v>0</v>
      </c>
      <c r="V3143" s="1071">
        <f t="shared" si="1275"/>
        <v>0</v>
      </c>
      <c r="W3143" s="1063">
        <f t="shared" si="1275"/>
        <v>3</v>
      </c>
      <c r="X3143" s="1063">
        <f t="shared" si="1275"/>
        <v>0</v>
      </c>
      <c r="Y3143" s="1060">
        <f t="shared" si="1275"/>
        <v>48</v>
      </c>
      <c r="Z3143" s="1080">
        <f t="shared" si="1272"/>
        <v>22</v>
      </c>
      <c r="AA3143" s="1081" t="str">
        <f t="shared" si="1269"/>
        <v>Dầu rửa</v>
      </c>
      <c r="AB3143" s="1082" t="str">
        <f t="shared" si="1269"/>
        <v>lít</v>
      </c>
      <c r="AC3143" s="1083">
        <f t="shared" si="1269"/>
        <v>16</v>
      </c>
      <c r="AD3143" s="1089">
        <f t="shared" si="1269"/>
        <v>16</v>
      </c>
      <c r="AE3143" s="1071">
        <f t="shared" si="1278"/>
        <v>0</v>
      </c>
      <c r="AF3143" s="1071">
        <f t="shared" si="1278"/>
        <v>0</v>
      </c>
      <c r="AG3143" s="1071">
        <f t="shared" si="1278"/>
        <v>22</v>
      </c>
      <c r="AH3143" s="1071">
        <f t="shared" si="1278"/>
        <v>0</v>
      </c>
      <c r="AI3143" s="1060">
        <f t="shared" si="1270"/>
        <v>352</v>
      </c>
      <c r="AJ3143" s="1102">
        <f t="shared" si="1279"/>
        <v>0</v>
      </c>
      <c r="AK3143" s="1102">
        <f t="shared" si="1279"/>
        <v>0</v>
      </c>
      <c r="AL3143" s="1112"/>
      <c r="AM3143" s="1102">
        <f t="shared" si="1280"/>
        <v>0</v>
      </c>
      <c r="AN3143" s="1085">
        <f t="shared" si="1281"/>
        <v>0</v>
      </c>
      <c r="AO3143" s="1061">
        <f t="shared" si="1267"/>
        <v>0</v>
      </c>
      <c r="AP3143" s="1061">
        <f t="shared" si="1267"/>
        <v>0</v>
      </c>
      <c r="AQ3143" s="1061">
        <f t="shared" si="1267"/>
        <v>3</v>
      </c>
      <c r="AR3143" s="1061">
        <f t="shared" si="1267"/>
        <v>0</v>
      </c>
      <c r="AS3143" s="1061">
        <f t="shared" si="1267"/>
        <v>48</v>
      </c>
      <c r="AT3143" s="850">
        <f t="shared" si="1273"/>
        <v>0</v>
      </c>
      <c r="AU3143" s="4" t="s">
        <v>805</v>
      </c>
      <c r="AV3143" s="3"/>
      <c r="AW3143" s="3"/>
      <c r="AX3143" s="3"/>
      <c r="AY3143" s="3"/>
      <c r="AZ3143" s="870">
        <f>Q3194</f>
        <v>0</v>
      </c>
    </row>
    <row r="3144" spans="1:52" ht="13.5" customHeight="1">
      <c r="A3144" s="838">
        <f t="shared" si="1271"/>
        <v>23</v>
      </c>
      <c r="B3144" s="911" t="s">
        <v>136</v>
      </c>
      <c r="C3144" s="844" t="s">
        <v>66</v>
      </c>
      <c r="D3144" s="907">
        <v>120</v>
      </c>
      <c r="E3144" s="1060">
        <v>120</v>
      </c>
      <c r="F3144" s="1061"/>
      <c r="G3144" s="1090"/>
      <c r="H3144" s="1119">
        <v>5</v>
      </c>
      <c r="I3144" s="1077"/>
      <c r="J3144" s="1060">
        <f t="shared" si="1262"/>
        <v>600</v>
      </c>
      <c r="K3144" s="1065"/>
      <c r="L3144" s="1071"/>
      <c r="M3144" s="1119"/>
      <c r="N3144" s="1063"/>
      <c r="O3144" s="1060">
        <f t="shared" si="1277"/>
        <v>0</v>
      </c>
      <c r="P3144" s="1056" t="s">
        <v>883</v>
      </c>
      <c r="Q3144" s="1071"/>
      <c r="R3144" s="1100"/>
      <c r="S3144" s="1063"/>
      <c r="T3144" s="1079">
        <f t="shared" si="1263"/>
        <v>0</v>
      </c>
      <c r="U3144" s="1103">
        <f t="shared" si="1282"/>
        <v>0</v>
      </c>
      <c r="V3144" s="1071">
        <f t="shared" si="1275"/>
        <v>0</v>
      </c>
      <c r="W3144" s="1063">
        <f t="shared" si="1275"/>
        <v>5</v>
      </c>
      <c r="X3144" s="1063">
        <f t="shared" si="1275"/>
        <v>0</v>
      </c>
      <c r="Y3144" s="1060">
        <f t="shared" si="1275"/>
        <v>600</v>
      </c>
      <c r="Z3144" s="1080">
        <f t="shared" si="1272"/>
        <v>23</v>
      </c>
      <c r="AA3144" s="1081" t="str">
        <f t="shared" si="1269"/>
        <v>Cá khô</v>
      </c>
      <c r="AB3144" s="1082" t="str">
        <f t="shared" si="1269"/>
        <v>kg</v>
      </c>
      <c r="AC3144" s="1083">
        <f t="shared" si="1269"/>
        <v>120</v>
      </c>
      <c r="AD3144" s="1089">
        <f t="shared" si="1269"/>
        <v>120</v>
      </c>
      <c r="AE3144" s="1071">
        <f t="shared" si="1278"/>
        <v>0</v>
      </c>
      <c r="AF3144" s="1071">
        <f t="shared" si="1278"/>
        <v>0</v>
      </c>
      <c r="AG3144" s="1071">
        <f t="shared" si="1278"/>
        <v>8.5</v>
      </c>
      <c r="AH3144" s="1071">
        <f t="shared" si="1278"/>
        <v>0</v>
      </c>
      <c r="AI3144" s="1060">
        <f t="shared" si="1270"/>
        <v>1020</v>
      </c>
      <c r="AJ3144" s="1102">
        <f t="shared" si="1279"/>
        <v>0</v>
      </c>
      <c r="AK3144" s="1102">
        <f t="shared" si="1279"/>
        <v>0</v>
      </c>
      <c r="AL3144" s="1112"/>
      <c r="AM3144" s="1102">
        <f t="shared" si="1280"/>
        <v>0</v>
      </c>
      <c r="AN3144" s="1085">
        <f t="shared" si="1281"/>
        <v>0</v>
      </c>
      <c r="AO3144" s="1061">
        <f t="shared" si="1267"/>
        <v>0</v>
      </c>
      <c r="AP3144" s="1061">
        <f t="shared" si="1267"/>
        <v>0</v>
      </c>
      <c r="AQ3144" s="1061">
        <f t="shared" si="1267"/>
        <v>5</v>
      </c>
      <c r="AR3144" s="1061">
        <f t="shared" si="1267"/>
        <v>0</v>
      </c>
      <c r="AS3144" s="1061">
        <f t="shared" si="1267"/>
        <v>600</v>
      </c>
      <c r="AT3144" s="850">
        <f t="shared" si="1273"/>
        <v>0</v>
      </c>
      <c r="AU3144" s="893" t="s">
        <v>806</v>
      </c>
      <c r="AV3144" s="894"/>
      <c r="AW3144" s="894"/>
      <c r="AX3144" s="894"/>
      <c r="AY3144" s="894"/>
      <c r="AZ3144" s="870">
        <f>SUM(AZ3142:AZ3143)</f>
        <v>15045.4</v>
      </c>
    </row>
    <row r="3145" spans="1:52" ht="13.5" customHeight="1">
      <c r="A3145" s="838">
        <f t="shared" si="1271"/>
        <v>24</v>
      </c>
      <c r="B3145" s="911" t="s">
        <v>183</v>
      </c>
      <c r="C3145" s="844" t="s">
        <v>66</v>
      </c>
      <c r="D3145" s="907">
        <v>30</v>
      </c>
      <c r="E3145" s="1060">
        <v>30</v>
      </c>
      <c r="F3145" s="1103"/>
      <c r="G3145" s="1120"/>
      <c r="H3145" s="1121">
        <v>0.1</v>
      </c>
      <c r="I3145" s="1077"/>
      <c r="J3145" s="1060">
        <f t="shared" si="1262"/>
        <v>3</v>
      </c>
      <c r="K3145" s="1103"/>
      <c r="L3145" s="1071"/>
      <c r="M3145" s="1063">
        <v>0.2</v>
      </c>
      <c r="N3145" s="1063"/>
      <c r="O3145" s="1060">
        <f t="shared" si="1277"/>
        <v>6</v>
      </c>
      <c r="P3145" s="1056"/>
      <c r="Q3145" s="1071"/>
      <c r="R3145" s="1063">
        <v>0.2</v>
      </c>
      <c r="S3145" s="1063"/>
      <c r="T3145" s="1079">
        <f t="shared" si="1263"/>
        <v>6</v>
      </c>
      <c r="U3145" s="1061">
        <f t="shared" si="1282"/>
        <v>0</v>
      </c>
      <c r="V3145" s="1071">
        <f t="shared" si="1275"/>
        <v>0</v>
      </c>
      <c r="W3145" s="1063">
        <f t="shared" si="1275"/>
        <v>0.5</v>
      </c>
      <c r="X3145" s="1063">
        <f t="shared" si="1275"/>
        <v>0</v>
      </c>
      <c r="Y3145" s="1060">
        <f t="shared" si="1275"/>
        <v>15</v>
      </c>
      <c r="Z3145" s="1080">
        <f t="shared" si="1272"/>
        <v>24</v>
      </c>
      <c r="AA3145" s="1081" t="str">
        <f t="shared" si="1269"/>
        <v>Nghệ tươi</v>
      </c>
      <c r="AB3145" s="1082" t="str">
        <f t="shared" si="1269"/>
        <v>kg</v>
      </c>
      <c r="AC3145" s="1083">
        <f t="shared" si="1269"/>
        <v>30</v>
      </c>
      <c r="AD3145" s="1089">
        <f t="shared" si="1269"/>
        <v>30</v>
      </c>
      <c r="AE3145" s="1071">
        <f t="shared" si="1278"/>
        <v>0</v>
      </c>
      <c r="AF3145" s="1071">
        <f t="shared" si="1278"/>
        <v>0</v>
      </c>
      <c r="AG3145" s="1071">
        <f t="shared" si="1278"/>
        <v>1.7999999999999998</v>
      </c>
      <c r="AH3145" s="1071">
        <f t="shared" si="1278"/>
        <v>0</v>
      </c>
      <c r="AI3145" s="1060">
        <f t="shared" si="1270"/>
        <v>53.999999999999993</v>
      </c>
      <c r="AJ3145" s="1102">
        <f t="shared" si="1279"/>
        <v>0</v>
      </c>
      <c r="AK3145" s="1102">
        <f t="shared" si="1279"/>
        <v>0</v>
      </c>
      <c r="AL3145" s="1112">
        <v>20</v>
      </c>
      <c r="AM3145" s="1102">
        <f t="shared" si="1280"/>
        <v>0</v>
      </c>
      <c r="AN3145" s="1085">
        <f t="shared" si="1281"/>
        <v>600</v>
      </c>
      <c r="AO3145" s="1061">
        <f t="shared" si="1267"/>
        <v>0</v>
      </c>
      <c r="AP3145" s="1061">
        <f t="shared" si="1267"/>
        <v>0</v>
      </c>
      <c r="AQ3145" s="1061">
        <f t="shared" si="1267"/>
        <v>0.5</v>
      </c>
      <c r="AR3145" s="1061">
        <f t="shared" si="1267"/>
        <v>0</v>
      </c>
      <c r="AS3145" s="1061">
        <f t="shared" si="1267"/>
        <v>15</v>
      </c>
      <c r="AT3145" s="850">
        <f t="shared" si="1273"/>
        <v>0</v>
      </c>
      <c r="AU3145" s="893" t="s">
        <v>807</v>
      </c>
      <c r="AV3145" s="894"/>
      <c r="AW3145" s="894"/>
      <c r="AX3145" s="894"/>
      <c r="AY3145" s="894"/>
      <c r="AZ3145" s="912"/>
    </row>
    <row r="3146" spans="1:52" ht="13.5" customHeight="1">
      <c r="A3146" s="838">
        <f t="shared" si="1271"/>
        <v>25</v>
      </c>
      <c r="B3146" s="911" t="s">
        <v>142</v>
      </c>
      <c r="C3146" s="844" t="s">
        <v>66</v>
      </c>
      <c r="D3146" s="907">
        <v>35</v>
      </c>
      <c r="E3146" s="1060">
        <v>35</v>
      </c>
      <c r="F3146" s="1061"/>
      <c r="G3146" s="1120"/>
      <c r="H3146" s="1063">
        <v>0.1</v>
      </c>
      <c r="I3146" s="1077"/>
      <c r="J3146" s="1060">
        <f t="shared" si="1262"/>
        <v>3.5</v>
      </c>
      <c r="K3146" s="1103"/>
      <c r="L3146" s="1071"/>
      <c r="M3146" s="1063">
        <v>0.2</v>
      </c>
      <c r="N3146" s="1063"/>
      <c r="O3146" s="1060">
        <f t="shared" si="1277"/>
        <v>7</v>
      </c>
      <c r="P3146" s="1122"/>
      <c r="Q3146" s="1071"/>
      <c r="R3146" s="1063">
        <v>0.2</v>
      </c>
      <c r="S3146" s="1063"/>
      <c r="T3146" s="1079">
        <f t="shared" si="1263"/>
        <v>7</v>
      </c>
      <c r="U3146" s="1061">
        <f t="shared" si="1282"/>
        <v>0</v>
      </c>
      <c r="V3146" s="1071">
        <f t="shared" si="1275"/>
        <v>0</v>
      </c>
      <c r="W3146" s="1063">
        <f t="shared" si="1275"/>
        <v>0.5</v>
      </c>
      <c r="X3146" s="1063">
        <f t="shared" si="1275"/>
        <v>0</v>
      </c>
      <c r="Y3146" s="1060">
        <f t="shared" si="1275"/>
        <v>17.5</v>
      </c>
      <c r="Z3146" s="1080">
        <f t="shared" si="1272"/>
        <v>25</v>
      </c>
      <c r="AA3146" s="1081" t="str">
        <f t="shared" si="1269"/>
        <v>Gừng tươi</v>
      </c>
      <c r="AB3146" s="1082" t="str">
        <f t="shared" si="1269"/>
        <v>kg</v>
      </c>
      <c r="AC3146" s="1083">
        <f t="shared" si="1269"/>
        <v>35</v>
      </c>
      <c r="AD3146" s="1089">
        <f t="shared" si="1269"/>
        <v>35</v>
      </c>
      <c r="AE3146" s="1071">
        <f t="shared" si="1278"/>
        <v>0</v>
      </c>
      <c r="AF3146" s="1071">
        <f t="shared" si="1278"/>
        <v>0</v>
      </c>
      <c r="AG3146" s="1071">
        <f t="shared" si="1278"/>
        <v>1.799999999999998</v>
      </c>
      <c r="AH3146" s="1071">
        <f t="shared" si="1278"/>
        <v>0</v>
      </c>
      <c r="AI3146" s="1060">
        <f t="shared" si="1270"/>
        <v>62.999999999999929</v>
      </c>
      <c r="AJ3146" s="1102">
        <f t="shared" si="1279"/>
        <v>0</v>
      </c>
      <c r="AK3146" s="1102">
        <f t="shared" si="1279"/>
        <v>0</v>
      </c>
      <c r="AL3146" s="1112">
        <v>5</v>
      </c>
      <c r="AM3146" s="1102">
        <f t="shared" si="1280"/>
        <v>0</v>
      </c>
      <c r="AN3146" s="1085">
        <f t="shared" si="1281"/>
        <v>175</v>
      </c>
      <c r="AO3146" s="1061">
        <f t="shared" si="1267"/>
        <v>0</v>
      </c>
      <c r="AP3146" s="1061">
        <f t="shared" si="1267"/>
        <v>0</v>
      </c>
      <c r="AQ3146" s="1061">
        <f t="shared" si="1267"/>
        <v>0.5</v>
      </c>
      <c r="AR3146" s="1061">
        <f t="shared" si="1267"/>
        <v>0</v>
      </c>
      <c r="AS3146" s="1061">
        <f t="shared" si="1267"/>
        <v>17.5</v>
      </c>
      <c r="AT3146" s="850">
        <f t="shared" si="1273"/>
        <v>0</v>
      </c>
      <c r="AU3146" s="4" t="s">
        <v>808</v>
      </c>
      <c r="AV3146" s="3"/>
      <c r="AW3146" s="3"/>
      <c r="AX3146" s="3"/>
      <c r="AY3146" s="3"/>
      <c r="AZ3146" s="870">
        <f>Y3192</f>
        <v>2266.1999999999989</v>
      </c>
    </row>
    <row r="3147" spans="1:52" ht="13.5" customHeight="1">
      <c r="A3147" s="838">
        <f t="shared" si="1271"/>
        <v>26</v>
      </c>
      <c r="B3147" s="911" t="s">
        <v>51</v>
      </c>
      <c r="C3147" s="844" t="s">
        <v>66</v>
      </c>
      <c r="D3147" s="907">
        <v>100</v>
      </c>
      <c r="E3147" s="1060">
        <v>100</v>
      </c>
      <c r="F3147" s="1061"/>
      <c r="G3147" s="1120"/>
      <c r="H3147" s="1063">
        <v>0.5</v>
      </c>
      <c r="I3147" s="1077"/>
      <c r="J3147" s="1060">
        <f t="shared" si="1262"/>
        <v>50</v>
      </c>
      <c r="K3147" s="1065"/>
      <c r="L3147" s="1071"/>
      <c r="M3147" s="1119"/>
      <c r="N3147" s="1063"/>
      <c r="O3147" s="1060">
        <f t="shared" si="1277"/>
        <v>0</v>
      </c>
      <c r="P3147" s="1056"/>
      <c r="Q3147" s="1065"/>
      <c r="R3147" s="1100">
        <v>0.5</v>
      </c>
      <c r="S3147" s="1063"/>
      <c r="T3147" s="1079">
        <f t="shared" si="1263"/>
        <v>50</v>
      </c>
      <c r="U3147" s="1061">
        <f t="shared" si="1282"/>
        <v>0</v>
      </c>
      <c r="V3147" s="1071">
        <f t="shared" si="1275"/>
        <v>0</v>
      </c>
      <c r="W3147" s="1063">
        <f t="shared" si="1275"/>
        <v>1</v>
      </c>
      <c r="X3147" s="1063">
        <f t="shared" si="1275"/>
        <v>0</v>
      </c>
      <c r="Y3147" s="1060">
        <f t="shared" si="1275"/>
        <v>100</v>
      </c>
      <c r="Z3147" s="1080">
        <f t="shared" si="1272"/>
        <v>26</v>
      </c>
      <c r="AA3147" s="1081" t="str">
        <f t="shared" si="1269"/>
        <v>Tép khô</v>
      </c>
      <c r="AB3147" s="1082" t="str">
        <f t="shared" si="1269"/>
        <v>kg</v>
      </c>
      <c r="AC3147" s="1083">
        <f t="shared" si="1269"/>
        <v>100</v>
      </c>
      <c r="AD3147" s="1089">
        <f t="shared" si="1269"/>
        <v>100</v>
      </c>
      <c r="AE3147" s="1071">
        <f t="shared" si="1278"/>
        <v>0</v>
      </c>
      <c r="AF3147" s="1071">
        <f t="shared" si="1278"/>
        <v>0</v>
      </c>
      <c r="AG3147" s="1071">
        <f t="shared" si="1278"/>
        <v>3.8999999999999995</v>
      </c>
      <c r="AH3147" s="1071">
        <f t="shared" si="1278"/>
        <v>0</v>
      </c>
      <c r="AI3147" s="1060">
        <f t="shared" si="1270"/>
        <v>389.99999999999994</v>
      </c>
      <c r="AJ3147" s="1102">
        <f t="shared" si="1279"/>
        <v>0</v>
      </c>
      <c r="AK3147" s="1102">
        <f t="shared" si="1279"/>
        <v>0</v>
      </c>
      <c r="AL3147" s="1112"/>
      <c r="AM3147" s="1102">
        <f t="shared" si="1280"/>
        <v>0</v>
      </c>
      <c r="AN3147" s="1085">
        <f t="shared" si="1281"/>
        <v>0</v>
      </c>
      <c r="AO3147" s="1061">
        <f t="shared" si="1267"/>
        <v>0</v>
      </c>
      <c r="AP3147" s="1061">
        <f t="shared" si="1267"/>
        <v>0</v>
      </c>
      <c r="AQ3147" s="1061">
        <f t="shared" si="1267"/>
        <v>1</v>
      </c>
      <c r="AR3147" s="1061">
        <f t="shared" si="1267"/>
        <v>0</v>
      </c>
      <c r="AS3147" s="1061">
        <f t="shared" si="1267"/>
        <v>100</v>
      </c>
      <c r="AT3147" s="850">
        <f t="shared" si="1273"/>
        <v>0</v>
      </c>
      <c r="AU3147" s="4" t="s">
        <v>809</v>
      </c>
      <c r="AV3147" s="3"/>
      <c r="AW3147" s="3"/>
      <c r="AX3147" s="3"/>
      <c r="AY3147" s="3"/>
      <c r="AZ3147" s="913">
        <f>Y3193</f>
        <v>0</v>
      </c>
    </row>
    <row r="3148" spans="1:52" ht="13.5" customHeight="1">
      <c r="A3148" s="838">
        <f t="shared" si="1271"/>
        <v>27</v>
      </c>
      <c r="B3148" s="920" t="s">
        <v>854</v>
      </c>
      <c r="C3148" s="817" t="s">
        <v>66</v>
      </c>
      <c r="D3148" s="839">
        <v>50</v>
      </c>
      <c r="E3148" s="921">
        <v>50</v>
      </c>
      <c r="F3148" s="1061"/>
      <c r="G3148" s="1123"/>
      <c r="H3148" s="1063">
        <v>0.3</v>
      </c>
      <c r="I3148" s="1077"/>
      <c r="J3148" s="1060">
        <f t="shared" si="1262"/>
        <v>15</v>
      </c>
      <c r="K3148" s="1065"/>
      <c r="L3148" s="1124"/>
      <c r="M3148" s="1063">
        <v>0.6</v>
      </c>
      <c r="N3148" s="1063"/>
      <c r="O3148" s="1060">
        <f t="shared" si="1277"/>
        <v>30</v>
      </c>
      <c r="P3148" s="1093"/>
      <c r="Q3148" s="1065"/>
      <c r="R3148" s="1100">
        <v>0.6</v>
      </c>
      <c r="S3148" s="1062"/>
      <c r="T3148" s="1079">
        <f t="shared" si="1263"/>
        <v>30</v>
      </c>
      <c r="U3148" s="1061">
        <f t="shared" si="1282"/>
        <v>0</v>
      </c>
      <c r="V3148" s="1061">
        <f t="shared" si="1275"/>
        <v>0</v>
      </c>
      <c r="W3148" s="1063">
        <f t="shared" si="1275"/>
        <v>1.5</v>
      </c>
      <c r="X3148" s="1063">
        <f t="shared" si="1275"/>
        <v>0</v>
      </c>
      <c r="Y3148" s="1060">
        <f t="shared" si="1275"/>
        <v>75</v>
      </c>
      <c r="Z3148" s="1080">
        <f t="shared" si="1272"/>
        <v>27</v>
      </c>
      <c r="AA3148" s="1081" t="str">
        <f t="shared" si="1269"/>
        <v xml:space="preserve">ớt quả </v>
      </c>
      <c r="AB3148" s="1082" t="str">
        <f t="shared" si="1269"/>
        <v>kg</v>
      </c>
      <c r="AC3148" s="1083">
        <f t="shared" si="1269"/>
        <v>50</v>
      </c>
      <c r="AD3148" s="1089">
        <f t="shared" si="1269"/>
        <v>50</v>
      </c>
      <c r="AE3148" s="1071">
        <f t="shared" si="1278"/>
        <v>0</v>
      </c>
      <c r="AF3148" s="1071">
        <f t="shared" si="1278"/>
        <v>0</v>
      </c>
      <c r="AG3148" s="1071">
        <f t="shared" si="1278"/>
        <v>2.9000000000000004</v>
      </c>
      <c r="AH3148" s="1071">
        <f t="shared" si="1278"/>
        <v>0</v>
      </c>
      <c r="AI3148" s="1060">
        <f t="shared" si="1270"/>
        <v>145.00000000000003</v>
      </c>
      <c r="AJ3148" s="1102">
        <f t="shared" si="1279"/>
        <v>0</v>
      </c>
      <c r="AK3148" s="1102">
        <f t="shared" si="1279"/>
        <v>0</v>
      </c>
      <c r="AL3148" s="1112"/>
      <c r="AM3148" s="1102">
        <f t="shared" si="1280"/>
        <v>0</v>
      </c>
      <c r="AN3148" s="1085">
        <f t="shared" si="1281"/>
        <v>0</v>
      </c>
      <c r="AO3148" s="1061">
        <f t="shared" si="1267"/>
        <v>0</v>
      </c>
      <c r="AP3148" s="1061">
        <f t="shared" si="1267"/>
        <v>0</v>
      </c>
      <c r="AQ3148" s="1061">
        <f t="shared" si="1267"/>
        <v>1.5</v>
      </c>
      <c r="AR3148" s="1061">
        <f t="shared" si="1267"/>
        <v>0</v>
      </c>
      <c r="AS3148" s="1061">
        <f t="shared" si="1267"/>
        <v>75</v>
      </c>
      <c r="AT3148" s="850">
        <f t="shared" si="1273"/>
        <v>0</v>
      </c>
      <c r="AU3148" s="893"/>
      <c r="AV3148" s="894"/>
      <c r="AW3148" s="894"/>
      <c r="AX3148" s="894"/>
      <c r="AY3148" s="894"/>
      <c r="AZ3148" s="917"/>
    </row>
    <row r="3149" spans="1:52" ht="13.5" customHeight="1">
      <c r="A3149" s="838">
        <f t="shared" si="1271"/>
        <v>28</v>
      </c>
      <c r="B3149" s="1052" t="s">
        <v>16</v>
      </c>
      <c r="C3149" s="817" t="s">
        <v>66</v>
      </c>
      <c r="D3149" s="839">
        <v>140</v>
      </c>
      <c r="E3149" s="921">
        <v>140</v>
      </c>
      <c r="F3149" s="1061"/>
      <c r="G3149" s="1086"/>
      <c r="H3149" s="1063"/>
      <c r="I3149" s="1077"/>
      <c r="J3149" s="1060">
        <f t="shared" si="1262"/>
        <v>0</v>
      </c>
      <c r="K3149" s="1061"/>
      <c r="L3149" s="1065"/>
      <c r="M3149" s="1063"/>
      <c r="N3149" s="1062"/>
      <c r="O3149" s="1060">
        <f t="shared" si="1277"/>
        <v>0</v>
      </c>
      <c r="P3149" s="1093"/>
      <c r="Q3149" s="1065">
        <v>6.5</v>
      </c>
      <c r="R3149" s="1100"/>
      <c r="S3149" s="1062"/>
      <c r="T3149" s="1079">
        <f t="shared" si="1263"/>
        <v>910</v>
      </c>
      <c r="U3149" s="1061">
        <f t="shared" si="1282"/>
        <v>0</v>
      </c>
      <c r="V3149" s="1061">
        <f t="shared" si="1275"/>
        <v>6.5</v>
      </c>
      <c r="W3149" s="1063">
        <f t="shared" si="1275"/>
        <v>0</v>
      </c>
      <c r="X3149" s="1062">
        <f t="shared" si="1275"/>
        <v>0</v>
      </c>
      <c r="Y3149" s="1060">
        <f t="shared" si="1275"/>
        <v>910</v>
      </c>
      <c r="Z3149" s="1080">
        <f t="shared" si="1272"/>
        <v>28</v>
      </c>
      <c r="AA3149" s="1126" t="str">
        <f t="shared" si="1269"/>
        <v>Thịt nạc</v>
      </c>
      <c r="AB3149" s="1082" t="str">
        <f t="shared" si="1269"/>
        <v>kg</v>
      </c>
      <c r="AC3149" s="1083">
        <f t="shared" si="1269"/>
        <v>140</v>
      </c>
      <c r="AD3149" s="1089">
        <f t="shared" si="1269"/>
        <v>140</v>
      </c>
      <c r="AE3149" s="1071">
        <f t="shared" si="1278"/>
        <v>0</v>
      </c>
      <c r="AF3149" s="1071">
        <f t="shared" si="1278"/>
        <v>0</v>
      </c>
      <c r="AG3149" s="1071">
        <f t="shared" si="1278"/>
        <v>0</v>
      </c>
      <c r="AH3149" s="1071">
        <f t="shared" si="1278"/>
        <v>0</v>
      </c>
      <c r="AI3149" s="1060">
        <f t="shared" si="1270"/>
        <v>0</v>
      </c>
      <c r="AJ3149" s="1102">
        <f t="shared" si="1279"/>
        <v>0</v>
      </c>
      <c r="AK3149" s="1102">
        <f t="shared" si="1279"/>
        <v>6.5</v>
      </c>
      <c r="AL3149" s="1102">
        <f t="shared" si="1279"/>
        <v>0</v>
      </c>
      <c r="AM3149" s="1102">
        <f t="shared" si="1280"/>
        <v>0</v>
      </c>
      <c r="AN3149" s="1085">
        <f t="shared" si="1281"/>
        <v>910</v>
      </c>
      <c r="AO3149" s="1061">
        <f t="shared" si="1267"/>
        <v>0</v>
      </c>
      <c r="AP3149" s="1061">
        <f t="shared" si="1267"/>
        <v>6.5</v>
      </c>
      <c r="AQ3149" s="1061">
        <f t="shared" si="1267"/>
        <v>0</v>
      </c>
      <c r="AR3149" s="1061">
        <f t="shared" si="1267"/>
        <v>0</v>
      </c>
      <c r="AS3149" s="1061">
        <f t="shared" si="1267"/>
        <v>910</v>
      </c>
      <c r="AT3149" s="850">
        <f t="shared" si="1273"/>
        <v>0</v>
      </c>
      <c r="AU3149" s="893"/>
      <c r="AV3149" s="894"/>
      <c r="AW3149" s="894"/>
      <c r="AX3149" s="894"/>
      <c r="AY3149" s="894"/>
      <c r="AZ3149" s="918"/>
    </row>
    <row r="3150" spans="1:52" ht="13.5" customHeight="1">
      <c r="A3150" s="838">
        <f t="shared" si="1271"/>
        <v>29</v>
      </c>
      <c r="B3150" s="1052" t="s">
        <v>412</v>
      </c>
      <c r="C3150" s="817" t="s">
        <v>66</v>
      </c>
      <c r="D3150" s="839">
        <v>83</v>
      </c>
      <c r="E3150" s="921">
        <v>76</v>
      </c>
      <c r="F3150" s="1061"/>
      <c r="G3150" s="1090"/>
      <c r="H3150" s="1063"/>
      <c r="I3150" s="1077"/>
      <c r="J3150" s="1060">
        <f t="shared" si="1262"/>
        <v>0</v>
      </c>
      <c r="K3150" s="1061"/>
      <c r="L3150" s="1065"/>
      <c r="M3150" s="1063"/>
      <c r="N3150" s="1127"/>
      <c r="O3150" s="1060">
        <f t="shared" si="1277"/>
        <v>0</v>
      </c>
      <c r="P3150" s="1056"/>
      <c r="Q3150" s="1065">
        <v>14</v>
      </c>
      <c r="R3150" s="1100"/>
      <c r="S3150" s="1062"/>
      <c r="T3150" s="1079">
        <f t="shared" si="1263"/>
        <v>1064</v>
      </c>
      <c r="U3150" s="1061">
        <f t="shared" si="1282"/>
        <v>0</v>
      </c>
      <c r="V3150" s="1061">
        <f t="shared" si="1275"/>
        <v>14</v>
      </c>
      <c r="W3150" s="1063">
        <f t="shared" si="1275"/>
        <v>0</v>
      </c>
      <c r="X3150" s="1062">
        <f t="shared" si="1275"/>
        <v>0</v>
      </c>
      <c r="Y3150" s="1060">
        <f t="shared" si="1275"/>
        <v>1064</v>
      </c>
      <c r="Z3150" s="1080">
        <f t="shared" si="1272"/>
        <v>29</v>
      </c>
      <c r="AA3150" s="1126" t="str">
        <f t="shared" si="1269"/>
        <v>Thịt ngan lai</v>
      </c>
      <c r="AB3150" s="1082" t="str">
        <f t="shared" si="1269"/>
        <v>kg</v>
      </c>
      <c r="AC3150" s="1083">
        <f t="shared" si="1269"/>
        <v>83</v>
      </c>
      <c r="AD3150" s="1089">
        <f t="shared" si="1269"/>
        <v>76</v>
      </c>
      <c r="AE3150" s="1071">
        <f t="shared" si="1278"/>
        <v>0</v>
      </c>
      <c r="AF3150" s="1071">
        <f t="shared" si="1278"/>
        <v>0</v>
      </c>
      <c r="AG3150" s="1071">
        <f t="shared" si="1278"/>
        <v>0</v>
      </c>
      <c r="AH3150" s="1071">
        <f t="shared" si="1278"/>
        <v>0</v>
      </c>
      <c r="AI3150" s="1060">
        <f t="shared" si="1270"/>
        <v>0</v>
      </c>
      <c r="AJ3150" s="1102">
        <f t="shared" si="1279"/>
        <v>0</v>
      </c>
      <c r="AK3150" s="1102">
        <f t="shared" si="1279"/>
        <v>14</v>
      </c>
      <c r="AL3150" s="1102">
        <f t="shared" si="1279"/>
        <v>0</v>
      </c>
      <c r="AM3150" s="1102">
        <f t="shared" si="1280"/>
        <v>0</v>
      </c>
      <c r="AN3150" s="1085">
        <f t="shared" si="1281"/>
        <v>1064</v>
      </c>
      <c r="AO3150" s="1061">
        <f t="shared" si="1267"/>
        <v>0</v>
      </c>
      <c r="AP3150" s="1061">
        <f t="shared" si="1267"/>
        <v>14</v>
      </c>
      <c r="AQ3150" s="1061">
        <f t="shared" si="1267"/>
        <v>0</v>
      </c>
      <c r="AR3150" s="1061">
        <f t="shared" si="1267"/>
        <v>0</v>
      </c>
      <c r="AS3150" s="1061">
        <f t="shared" si="1267"/>
        <v>1064</v>
      </c>
      <c r="AT3150" s="850">
        <f t="shared" si="1273"/>
        <v>98</v>
      </c>
      <c r="AU3150" s="893"/>
      <c r="AV3150" s="894"/>
      <c r="AW3150" s="894"/>
      <c r="AX3150" s="894"/>
      <c r="AY3150" s="894"/>
      <c r="AZ3150" s="918"/>
    </row>
    <row r="3151" spans="1:52" ht="13.5" customHeight="1">
      <c r="A3151" s="838">
        <f t="shared" si="1271"/>
        <v>30</v>
      </c>
      <c r="B3151" s="1052" t="s">
        <v>134</v>
      </c>
      <c r="C3151" s="817" t="s">
        <v>66</v>
      </c>
      <c r="D3151" s="839">
        <v>39</v>
      </c>
      <c r="E3151" s="921">
        <v>39</v>
      </c>
      <c r="F3151" s="1061"/>
      <c r="G3151" s="1090"/>
      <c r="H3151" s="1063"/>
      <c r="I3151" s="1128"/>
      <c r="J3151" s="1060">
        <f t="shared" si="1262"/>
        <v>0</v>
      </c>
      <c r="K3151" s="1065"/>
      <c r="L3151" s="1065"/>
      <c r="M3151" s="1119"/>
      <c r="N3151" s="1063"/>
      <c r="O3151" s="1060">
        <f t="shared" si="1277"/>
        <v>0</v>
      </c>
      <c r="P3151" s="1056"/>
      <c r="Q3151" s="1065">
        <v>15</v>
      </c>
      <c r="R3151" s="1100"/>
      <c r="S3151" s="1063" t="s">
        <v>888</v>
      </c>
      <c r="T3151" s="1079">
        <f t="shared" si="1263"/>
        <v>585</v>
      </c>
      <c r="U3151" s="1061">
        <f t="shared" si="1282"/>
        <v>0</v>
      </c>
      <c r="V3151" s="1061">
        <f t="shared" si="1275"/>
        <v>15</v>
      </c>
      <c r="W3151" s="1063">
        <f t="shared" si="1275"/>
        <v>0</v>
      </c>
      <c r="X3151" s="1063">
        <f t="shared" si="1275"/>
        <v>0</v>
      </c>
      <c r="Y3151" s="1060">
        <f t="shared" si="1275"/>
        <v>585</v>
      </c>
      <c r="Z3151" s="1080">
        <f t="shared" si="1272"/>
        <v>30</v>
      </c>
      <c r="AA3151" s="1126" t="str">
        <f t="shared" si="1269"/>
        <v>Cá bạc má</v>
      </c>
      <c r="AB3151" s="1082" t="str">
        <f t="shared" si="1269"/>
        <v>kg</v>
      </c>
      <c r="AC3151" s="1083">
        <f t="shared" si="1269"/>
        <v>39</v>
      </c>
      <c r="AD3151" s="1089">
        <f t="shared" si="1269"/>
        <v>39</v>
      </c>
      <c r="AE3151" s="1071">
        <f t="shared" si="1278"/>
        <v>0</v>
      </c>
      <c r="AF3151" s="1071">
        <f t="shared" si="1278"/>
        <v>0</v>
      </c>
      <c r="AG3151" s="1071">
        <f t="shared" si="1278"/>
        <v>0</v>
      </c>
      <c r="AH3151" s="1071">
        <f t="shared" si="1278"/>
        <v>0</v>
      </c>
      <c r="AI3151" s="1060">
        <f t="shared" si="1270"/>
        <v>0</v>
      </c>
      <c r="AJ3151" s="1102">
        <f t="shared" si="1279"/>
        <v>0</v>
      </c>
      <c r="AK3151" s="1102">
        <f t="shared" si="1279"/>
        <v>15</v>
      </c>
      <c r="AL3151" s="1102">
        <f t="shared" si="1279"/>
        <v>0</v>
      </c>
      <c r="AM3151" s="1102">
        <f t="shared" si="1280"/>
        <v>0</v>
      </c>
      <c r="AN3151" s="1085">
        <f t="shared" si="1281"/>
        <v>585</v>
      </c>
      <c r="AO3151" s="1061">
        <f t="shared" si="1267"/>
        <v>0</v>
      </c>
      <c r="AP3151" s="1061">
        <f t="shared" si="1267"/>
        <v>15</v>
      </c>
      <c r="AQ3151" s="1061">
        <f t="shared" si="1267"/>
        <v>0</v>
      </c>
      <c r="AR3151" s="1061">
        <f t="shared" si="1267"/>
        <v>0</v>
      </c>
      <c r="AS3151" s="1061">
        <f t="shared" si="1267"/>
        <v>585</v>
      </c>
      <c r="AT3151" s="850">
        <f t="shared" si="1273"/>
        <v>0</v>
      </c>
      <c r="AU3151" s="893"/>
      <c r="AV3151" s="894"/>
      <c r="AW3151" s="894"/>
      <c r="AX3151" s="894"/>
      <c r="AY3151" s="894"/>
      <c r="AZ3151" s="918"/>
    </row>
    <row r="3152" spans="1:52" ht="13.5" customHeight="1">
      <c r="A3152" s="838">
        <f t="shared" si="1271"/>
        <v>31</v>
      </c>
      <c r="B3152" s="1053" t="s">
        <v>232</v>
      </c>
      <c r="C3152" s="817" t="s">
        <v>66</v>
      </c>
      <c r="D3152" s="839">
        <v>160</v>
      </c>
      <c r="E3152" s="921">
        <v>160</v>
      </c>
      <c r="F3152" s="1061"/>
      <c r="G3152" s="1086"/>
      <c r="H3152" s="1063" t="s">
        <v>883</v>
      </c>
      <c r="I3152" s="1077" t="s">
        <v>883</v>
      </c>
      <c r="J3152" s="1060">
        <f t="shared" si="1262"/>
        <v>0</v>
      </c>
      <c r="K3152" s="1065"/>
      <c r="L3152" s="1065">
        <v>5</v>
      </c>
      <c r="M3152" s="1063"/>
      <c r="N3152" s="1063"/>
      <c r="O3152" s="1060">
        <f t="shared" si="1277"/>
        <v>800</v>
      </c>
      <c r="P3152" s="1093"/>
      <c r="Q3152" s="1065"/>
      <c r="R3152" s="1100"/>
      <c r="S3152" s="1063"/>
      <c r="T3152" s="1079">
        <f t="shared" si="1263"/>
        <v>0</v>
      </c>
      <c r="U3152" s="1061">
        <f t="shared" si="1282"/>
        <v>0</v>
      </c>
      <c r="V3152" s="1061">
        <f t="shared" si="1275"/>
        <v>5</v>
      </c>
      <c r="W3152" s="1063">
        <f t="shared" si="1275"/>
        <v>0</v>
      </c>
      <c r="X3152" s="1063">
        <f t="shared" si="1275"/>
        <v>0</v>
      </c>
      <c r="Y3152" s="1060">
        <f t="shared" si="1275"/>
        <v>800</v>
      </c>
      <c r="Z3152" s="1080">
        <f t="shared" si="1272"/>
        <v>31</v>
      </c>
      <c r="AA3152" s="1126" t="str">
        <f t="shared" si="1269"/>
        <v>Mực</v>
      </c>
      <c r="AB3152" s="1082" t="str">
        <f t="shared" si="1269"/>
        <v>kg</v>
      </c>
      <c r="AC3152" s="1083">
        <f t="shared" si="1269"/>
        <v>160</v>
      </c>
      <c r="AD3152" s="1089">
        <f t="shared" si="1269"/>
        <v>160</v>
      </c>
      <c r="AE3152" s="1071">
        <f t="shared" si="1278"/>
        <v>0</v>
      </c>
      <c r="AF3152" s="1071">
        <f t="shared" si="1278"/>
        <v>0</v>
      </c>
      <c r="AG3152" s="1071">
        <f t="shared" si="1278"/>
        <v>0</v>
      </c>
      <c r="AH3152" s="1071">
        <f t="shared" si="1278"/>
        <v>0</v>
      </c>
      <c r="AI3152" s="1060">
        <f t="shared" si="1270"/>
        <v>0</v>
      </c>
      <c r="AJ3152" s="1102">
        <f t="shared" si="1279"/>
        <v>0</v>
      </c>
      <c r="AK3152" s="1102">
        <f t="shared" si="1279"/>
        <v>5</v>
      </c>
      <c r="AL3152" s="1102">
        <f t="shared" si="1279"/>
        <v>0</v>
      </c>
      <c r="AM3152" s="1102">
        <f t="shared" si="1280"/>
        <v>0</v>
      </c>
      <c r="AN3152" s="1085">
        <f t="shared" si="1281"/>
        <v>800</v>
      </c>
      <c r="AO3152" s="1061">
        <f t="shared" si="1267"/>
        <v>0</v>
      </c>
      <c r="AP3152" s="1061">
        <f t="shared" si="1267"/>
        <v>5</v>
      </c>
      <c r="AQ3152" s="1061">
        <f t="shared" si="1267"/>
        <v>0</v>
      </c>
      <c r="AR3152" s="1061">
        <f t="shared" si="1267"/>
        <v>0</v>
      </c>
      <c r="AS3152" s="1061">
        <f t="shared" si="1267"/>
        <v>800</v>
      </c>
      <c r="AT3152" s="850">
        <f t="shared" si="1273"/>
        <v>0</v>
      </c>
      <c r="AU3152" s="922"/>
      <c r="AV3152" s="861"/>
      <c r="AW3152" s="861"/>
      <c r="AX3152" s="861"/>
      <c r="AY3152" s="861"/>
      <c r="AZ3152" s="851"/>
    </row>
    <row r="3153" spans="1:52" ht="13.5" customHeight="1">
      <c r="A3153" s="838">
        <f t="shared" si="1271"/>
        <v>32</v>
      </c>
      <c r="B3153" s="1052" t="s">
        <v>931</v>
      </c>
      <c r="C3153" s="817" t="s">
        <v>66</v>
      </c>
      <c r="D3153" s="839">
        <v>120</v>
      </c>
      <c r="E3153" s="921">
        <v>120</v>
      </c>
      <c r="F3153" s="1061"/>
      <c r="G3153" s="1086"/>
      <c r="H3153" s="1129"/>
      <c r="I3153" s="1091"/>
      <c r="J3153" s="1060">
        <f t="shared" si="1262"/>
        <v>0</v>
      </c>
      <c r="K3153" s="1061"/>
      <c r="L3153" s="1065">
        <v>5</v>
      </c>
      <c r="M3153" s="1063"/>
      <c r="N3153" s="1063"/>
      <c r="O3153" s="1060">
        <f t="shared" si="1277"/>
        <v>600</v>
      </c>
      <c r="P3153" s="1093"/>
      <c r="Q3153" s="1065"/>
      <c r="R3153" s="1100"/>
      <c r="S3153" s="1063"/>
      <c r="T3153" s="1079">
        <f t="shared" si="1263"/>
        <v>0</v>
      </c>
      <c r="U3153" s="1061">
        <f t="shared" si="1282"/>
        <v>0</v>
      </c>
      <c r="V3153" s="1061">
        <f t="shared" si="1275"/>
        <v>5</v>
      </c>
      <c r="W3153" s="1063">
        <f t="shared" si="1275"/>
        <v>0</v>
      </c>
      <c r="X3153" s="1063">
        <f t="shared" si="1275"/>
        <v>0</v>
      </c>
      <c r="Y3153" s="1060">
        <f t="shared" si="1275"/>
        <v>600</v>
      </c>
      <c r="Z3153" s="1080">
        <f t="shared" si="1272"/>
        <v>32</v>
      </c>
      <c r="AA3153" s="1126" t="str">
        <f t="shared" si="1269"/>
        <v>Giò</v>
      </c>
      <c r="AB3153" s="1082" t="str">
        <f t="shared" si="1269"/>
        <v>kg</v>
      </c>
      <c r="AC3153" s="1083">
        <f t="shared" si="1269"/>
        <v>120</v>
      </c>
      <c r="AD3153" s="1089">
        <f t="shared" si="1269"/>
        <v>120</v>
      </c>
      <c r="AE3153" s="1071">
        <f t="shared" si="1278"/>
        <v>0</v>
      </c>
      <c r="AF3153" s="1071">
        <f t="shared" si="1278"/>
        <v>0</v>
      </c>
      <c r="AG3153" s="1071">
        <f t="shared" si="1278"/>
        <v>0</v>
      </c>
      <c r="AH3153" s="1071">
        <f t="shared" si="1278"/>
        <v>0</v>
      </c>
      <c r="AI3153" s="1060">
        <f t="shared" si="1270"/>
        <v>0</v>
      </c>
      <c r="AJ3153" s="1102">
        <f t="shared" si="1279"/>
        <v>0</v>
      </c>
      <c r="AK3153" s="1102">
        <f t="shared" si="1279"/>
        <v>5</v>
      </c>
      <c r="AL3153" s="1102">
        <f t="shared" si="1279"/>
        <v>0</v>
      </c>
      <c r="AM3153" s="1102">
        <f t="shared" si="1280"/>
        <v>0</v>
      </c>
      <c r="AN3153" s="1085">
        <f t="shared" si="1281"/>
        <v>600</v>
      </c>
      <c r="AO3153" s="1061">
        <f t="shared" si="1267"/>
        <v>0</v>
      </c>
      <c r="AP3153" s="1061">
        <f t="shared" si="1267"/>
        <v>5</v>
      </c>
      <c r="AQ3153" s="1061">
        <f t="shared" si="1267"/>
        <v>0</v>
      </c>
      <c r="AR3153" s="1061">
        <f t="shared" si="1267"/>
        <v>0</v>
      </c>
      <c r="AS3153" s="1061">
        <f t="shared" si="1267"/>
        <v>600</v>
      </c>
      <c r="AT3153" s="850">
        <f t="shared" si="1273"/>
        <v>0</v>
      </c>
      <c r="AU3153" s="922"/>
      <c r="AV3153" s="861"/>
      <c r="AW3153" s="861"/>
      <c r="AX3153" s="861"/>
      <c r="AY3153" s="861"/>
      <c r="AZ3153" s="851"/>
    </row>
    <row r="3154" spans="1:52" ht="13.5" customHeight="1">
      <c r="A3154" s="838">
        <f t="shared" si="1271"/>
        <v>33</v>
      </c>
      <c r="B3154" s="1052" t="s">
        <v>926</v>
      </c>
      <c r="C3154" s="817" t="s">
        <v>66</v>
      </c>
      <c r="D3154" s="839">
        <v>125</v>
      </c>
      <c r="E3154" s="921">
        <v>125</v>
      </c>
      <c r="F3154" s="1061"/>
      <c r="G3154" s="1090">
        <v>7</v>
      </c>
      <c r="H3154" s="1063"/>
      <c r="I3154" s="1077"/>
      <c r="J3154" s="1060">
        <f t="shared" si="1262"/>
        <v>875</v>
      </c>
      <c r="K3154" s="1061"/>
      <c r="L3154" s="1065">
        <v>12</v>
      </c>
      <c r="M3154" s="1063"/>
      <c r="N3154" s="1063"/>
      <c r="O3154" s="1060">
        <f t="shared" si="1277"/>
        <v>1500</v>
      </c>
      <c r="P3154" s="1093"/>
      <c r="Q3154" s="1065"/>
      <c r="R3154" s="1100"/>
      <c r="S3154" s="1063"/>
      <c r="T3154" s="1079">
        <f t="shared" si="1263"/>
        <v>0</v>
      </c>
      <c r="U3154" s="1061">
        <f t="shared" si="1282"/>
        <v>0</v>
      </c>
      <c r="V3154" s="1061">
        <f t="shared" si="1275"/>
        <v>19</v>
      </c>
      <c r="W3154" s="1063">
        <f t="shared" si="1275"/>
        <v>0</v>
      </c>
      <c r="X3154" s="1063">
        <f t="shared" si="1275"/>
        <v>0</v>
      </c>
      <c r="Y3154" s="1060">
        <f t="shared" si="1275"/>
        <v>2375</v>
      </c>
      <c r="Z3154" s="1080">
        <f t="shared" si="1272"/>
        <v>33</v>
      </c>
      <c r="AA3154" s="1126" t="str">
        <f t="shared" si="1269"/>
        <v>Thịt lơn ĐL</v>
      </c>
      <c r="AB3154" s="1082" t="str">
        <f t="shared" si="1269"/>
        <v>kg</v>
      </c>
      <c r="AC3154" s="1083">
        <f t="shared" si="1269"/>
        <v>125</v>
      </c>
      <c r="AD3154" s="1089">
        <f t="shared" si="1269"/>
        <v>125</v>
      </c>
      <c r="AE3154" s="1071">
        <f t="shared" si="1278"/>
        <v>0</v>
      </c>
      <c r="AF3154" s="1071">
        <f t="shared" si="1278"/>
        <v>0</v>
      </c>
      <c r="AG3154" s="1071">
        <f t="shared" si="1278"/>
        <v>0</v>
      </c>
      <c r="AH3154" s="1071">
        <f t="shared" si="1278"/>
        <v>0</v>
      </c>
      <c r="AI3154" s="1060">
        <f t="shared" si="1270"/>
        <v>0</v>
      </c>
      <c r="AJ3154" s="1102">
        <f t="shared" si="1279"/>
        <v>0</v>
      </c>
      <c r="AK3154" s="1102">
        <f t="shared" si="1279"/>
        <v>19</v>
      </c>
      <c r="AL3154" s="1102">
        <f t="shared" si="1279"/>
        <v>0</v>
      </c>
      <c r="AM3154" s="1102">
        <f t="shared" si="1280"/>
        <v>0</v>
      </c>
      <c r="AN3154" s="1085">
        <f t="shared" si="1281"/>
        <v>2375</v>
      </c>
      <c r="AO3154" s="1061">
        <f t="shared" si="1267"/>
        <v>0</v>
      </c>
      <c r="AP3154" s="1061">
        <f t="shared" si="1267"/>
        <v>19</v>
      </c>
      <c r="AQ3154" s="1061">
        <f t="shared" si="1267"/>
        <v>0</v>
      </c>
      <c r="AR3154" s="1061">
        <f t="shared" si="1267"/>
        <v>0</v>
      </c>
      <c r="AS3154" s="1061">
        <f t="shared" si="1267"/>
        <v>2375</v>
      </c>
      <c r="AT3154" s="850">
        <f t="shared" si="1273"/>
        <v>0</v>
      </c>
      <c r="AU3154" s="922"/>
      <c r="AV3154" s="861"/>
      <c r="AW3154" s="861"/>
      <c r="AX3154" s="861"/>
      <c r="AY3154" s="861"/>
      <c r="AZ3154" s="851"/>
    </row>
    <row r="3155" spans="1:52" ht="13.5" customHeight="1">
      <c r="A3155" s="838">
        <f t="shared" si="1271"/>
        <v>34</v>
      </c>
      <c r="B3155" s="1052" t="s">
        <v>168</v>
      </c>
      <c r="C3155" s="817" t="s">
        <v>66</v>
      </c>
      <c r="D3155" s="839">
        <v>98</v>
      </c>
      <c r="E3155" s="921">
        <v>92</v>
      </c>
      <c r="F3155" s="1061"/>
      <c r="G3155" s="1090"/>
      <c r="H3155" s="1063"/>
      <c r="I3155" s="1077"/>
      <c r="J3155" s="1060">
        <f t="shared" si="1262"/>
        <v>0</v>
      </c>
      <c r="K3155" s="1061"/>
      <c r="L3155" s="1065">
        <v>13</v>
      </c>
      <c r="M3155" s="1063"/>
      <c r="N3155" s="1063"/>
      <c r="O3155" s="1060">
        <f t="shared" si="1277"/>
        <v>1196</v>
      </c>
      <c r="P3155" s="1093"/>
      <c r="Q3155" s="1065"/>
      <c r="R3155" s="1100"/>
      <c r="S3155" s="1063"/>
      <c r="T3155" s="1079">
        <f t="shared" si="1263"/>
        <v>0</v>
      </c>
      <c r="U3155" s="1061">
        <f t="shared" si="1282"/>
        <v>0</v>
      </c>
      <c r="V3155" s="1061">
        <f t="shared" si="1275"/>
        <v>13</v>
      </c>
      <c r="W3155" s="1063">
        <f t="shared" si="1275"/>
        <v>0</v>
      </c>
      <c r="X3155" s="1063">
        <f t="shared" si="1275"/>
        <v>0</v>
      </c>
      <c r="Y3155" s="1060">
        <f t="shared" si="1275"/>
        <v>1196</v>
      </c>
      <c r="Z3155" s="1080">
        <f t="shared" si="1272"/>
        <v>34</v>
      </c>
      <c r="AA3155" s="1126" t="str">
        <f t="shared" si="1269"/>
        <v>Thịt gà mía</v>
      </c>
      <c r="AB3155" s="1082" t="str">
        <f t="shared" si="1269"/>
        <v>kg</v>
      </c>
      <c r="AC3155" s="1083">
        <f t="shared" si="1269"/>
        <v>98</v>
      </c>
      <c r="AD3155" s="1089">
        <f t="shared" si="1269"/>
        <v>92</v>
      </c>
      <c r="AE3155" s="1071">
        <f t="shared" ref="AE3155:AH3167" si="1283">AE3073+AJ3073-AO3073</f>
        <v>0</v>
      </c>
      <c r="AF3155" s="1071">
        <f t="shared" si="1283"/>
        <v>0</v>
      </c>
      <c r="AG3155" s="1071">
        <f t="shared" si="1283"/>
        <v>0</v>
      </c>
      <c r="AH3155" s="1071">
        <f t="shared" si="1283"/>
        <v>0</v>
      </c>
      <c r="AI3155" s="1060">
        <f t="shared" si="1270"/>
        <v>0</v>
      </c>
      <c r="AJ3155" s="1102">
        <f t="shared" si="1279"/>
        <v>0</v>
      </c>
      <c r="AK3155" s="1102">
        <f t="shared" si="1279"/>
        <v>13</v>
      </c>
      <c r="AL3155" s="1102">
        <f t="shared" si="1279"/>
        <v>0</v>
      </c>
      <c r="AM3155" s="1102">
        <f t="shared" si="1280"/>
        <v>0</v>
      </c>
      <c r="AN3155" s="1085">
        <f t="shared" si="1281"/>
        <v>1196</v>
      </c>
      <c r="AO3155" s="1061">
        <f t="shared" si="1267"/>
        <v>0</v>
      </c>
      <c r="AP3155" s="1061">
        <f t="shared" si="1267"/>
        <v>13</v>
      </c>
      <c r="AQ3155" s="1061">
        <f t="shared" si="1267"/>
        <v>0</v>
      </c>
      <c r="AR3155" s="1061">
        <f t="shared" si="1267"/>
        <v>0</v>
      </c>
      <c r="AS3155" s="1061">
        <f t="shared" si="1267"/>
        <v>1196</v>
      </c>
      <c r="AT3155" s="850">
        <f t="shared" si="1273"/>
        <v>78</v>
      </c>
      <c r="AU3155" s="922"/>
      <c r="AV3155" s="861"/>
      <c r="AW3155" s="861"/>
      <c r="AX3155" s="861"/>
      <c r="AY3155" s="861"/>
      <c r="AZ3155" s="851"/>
    </row>
    <row r="3156" spans="1:52" ht="13.5" customHeight="1">
      <c r="A3156" s="838">
        <f t="shared" si="1271"/>
        <v>35</v>
      </c>
      <c r="B3156" s="1053" t="s">
        <v>53</v>
      </c>
      <c r="C3156" s="817" t="s">
        <v>66</v>
      </c>
      <c r="D3156" s="924">
        <v>40</v>
      </c>
      <c r="E3156" s="1114">
        <v>38</v>
      </c>
      <c r="F3156" s="1061"/>
      <c r="G3156" s="1120"/>
      <c r="H3156" s="1063"/>
      <c r="I3156" s="1077"/>
      <c r="J3156" s="1060">
        <f t="shared" si="1262"/>
        <v>0</v>
      </c>
      <c r="K3156" s="1103"/>
      <c r="L3156" s="1065">
        <v>17</v>
      </c>
      <c r="M3156" s="1062"/>
      <c r="N3156" s="1063"/>
      <c r="O3156" s="1060">
        <f t="shared" si="1277"/>
        <v>646</v>
      </c>
      <c r="P3156" s="1056"/>
      <c r="Q3156" s="1071"/>
      <c r="R3156" s="1131"/>
      <c r="S3156" s="1118"/>
      <c r="T3156" s="1079">
        <f t="shared" si="1263"/>
        <v>0</v>
      </c>
      <c r="U3156" s="1061">
        <f t="shared" si="1282"/>
        <v>0</v>
      </c>
      <c r="V3156" s="1071">
        <f t="shared" si="1275"/>
        <v>17</v>
      </c>
      <c r="W3156" s="1063">
        <f t="shared" si="1275"/>
        <v>0</v>
      </c>
      <c r="X3156" s="1063">
        <f t="shared" si="1275"/>
        <v>0</v>
      </c>
      <c r="Y3156" s="1060">
        <f t="shared" si="1275"/>
        <v>646</v>
      </c>
      <c r="Z3156" s="1080">
        <f t="shared" si="1272"/>
        <v>35</v>
      </c>
      <c r="AA3156" s="1126" t="str">
        <f t="shared" si="1269"/>
        <v>Cá trôi</v>
      </c>
      <c r="AB3156" s="1082" t="str">
        <f t="shared" si="1269"/>
        <v>kg</v>
      </c>
      <c r="AC3156" s="1083">
        <f t="shared" si="1269"/>
        <v>40</v>
      </c>
      <c r="AD3156" s="1089">
        <f t="shared" si="1269"/>
        <v>38</v>
      </c>
      <c r="AE3156" s="1071">
        <f t="shared" si="1283"/>
        <v>0</v>
      </c>
      <c r="AF3156" s="1071">
        <f t="shared" si="1283"/>
        <v>0</v>
      </c>
      <c r="AG3156" s="1071">
        <f t="shared" si="1283"/>
        <v>0</v>
      </c>
      <c r="AH3156" s="1071">
        <f t="shared" si="1283"/>
        <v>0</v>
      </c>
      <c r="AI3156" s="1060">
        <f t="shared" si="1270"/>
        <v>0</v>
      </c>
      <c r="AJ3156" s="1102">
        <f t="shared" si="1279"/>
        <v>0</v>
      </c>
      <c r="AK3156" s="1102">
        <f t="shared" si="1279"/>
        <v>17</v>
      </c>
      <c r="AL3156" s="1102">
        <f t="shared" si="1279"/>
        <v>0</v>
      </c>
      <c r="AM3156" s="1102">
        <f t="shared" si="1280"/>
        <v>0</v>
      </c>
      <c r="AN3156" s="1085">
        <f t="shared" si="1281"/>
        <v>646</v>
      </c>
      <c r="AO3156" s="1061">
        <f t="shared" si="1267"/>
        <v>0</v>
      </c>
      <c r="AP3156" s="1061">
        <f t="shared" si="1267"/>
        <v>17</v>
      </c>
      <c r="AQ3156" s="1061">
        <f t="shared" si="1267"/>
        <v>0</v>
      </c>
      <c r="AR3156" s="1061">
        <f t="shared" si="1267"/>
        <v>0</v>
      </c>
      <c r="AS3156" s="1061">
        <f t="shared" si="1267"/>
        <v>646</v>
      </c>
      <c r="AT3156" s="850">
        <f t="shared" si="1273"/>
        <v>34</v>
      </c>
      <c r="AU3156" s="922"/>
      <c r="AV3156" s="861"/>
      <c r="AW3156" s="861"/>
      <c r="AX3156" s="861"/>
      <c r="AY3156" s="861"/>
      <c r="AZ3156" s="851"/>
    </row>
    <row r="3157" spans="1:52" ht="13.5" customHeight="1">
      <c r="A3157" s="838">
        <f t="shared" si="1271"/>
        <v>36</v>
      </c>
      <c r="B3157" s="1053" t="s">
        <v>171</v>
      </c>
      <c r="C3157" s="1161" t="s">
        <v>928</v>
      </c>
      <c r="D3157" s="839">
        <v>215</v>
      </c>
      <c r="E3157" s="921">
        <v>215</v>
      </c>
      <c r="F3157" s="1061"/>
      <c r="G3157" s="1120"/>
      <c r="H3157" s="1063"/>
      <c r="I3157" s="1077"/>
      <c r="J3157" s="1060">
        <f t="shared" si="1262"/>
        <v>0</v>
      </c>
      <c r="K3157" s="1061"/>
      <c r="L3157" s="1065"/>
      <c r="M3157" s="1062"/>
      <c r="N3157" s="1063"/>
      <c r="O3157" s="1060">
        <f t="shared" si="1277"/>
        <v>0</v>
      </c>
      <c r="P3157" s="1093"/>
      <c r="Q3157" s="1065">
        <v>4</v>
      </c>
      <c r="R3157" s="1131"/>
      <c r="S3157" s="1063"/>
      <c r="T3157" s="1079">
        <f t="shared" si="1263"/>
        <v>860</v>
      </c>
      <c r="U3157" s="1061">
        <f t="shared" si="1282"/>
        <v>0</v>
      </c>
      <c r="V3157" s="1061">
        <f t="shared" si="1275"/>
        <v>4</v>
      </c>
      <c r="W3157" s="1063">
        <f t="shared" si="1275"/>
        <v>0</v>
      </c>
      <c r="X3157" s="1063">
        <f t="shared" si="1275"/>
        <v>0</v>
      </c>
      <c r="Y3157" s="1060">
        <f t="shared" si="1275"/>
        <v>860</v>
      </c>
      <c r="Z3157" s="1080">
        <f t="shared" si="1272"/>
        <v>36</v>
      </c>
      <c r="AA3157" s="1126" t="str">
        <f t="shared" si="1269"/>
        <v>Thịt me</v>
      </c>
      <c r="AB3157" s="1082" t="str">
        <f t="shared" si="1269"/>
        <v>Qủa</v>
      </c>
      <c r="AC3157" s="1083">
        <f t="shared" si="1269"/>
        <v>215</v>
      </c>
      <c r="AD3157" s="1089">
        <f t="shared" si="1269"/>
        <v>215</v>
      </c>
      <c r="AE3157" s="1071">
        <f t="shared" si="1283"/>
        <v>0</v>
      </c>
      <c r="AF3157" s="1071">
        <f t="shared" si="1283"/>
        <v>0</v>
      </c>
      <c r="AG3157" s="1071">
        <f t="shared" si="1283"/>
        <v>0</v>
      </c>
      <c r="AH3157" s="1071">
        <f t="shared" si="1283"/>
        <v>0</v>
      </c>
      <c r="AI3157" s="1060">
        <f t="shared" si="1270"/>
        <v>0</v>
      </c>
      <c r="AJ3157" s="1102">
        <f t="shared" si="1279"/>
        <v>0</v>
      </c>
      <c r="AK3157" s="1102">
        <f t="shared" si="1279"/>
        <v>4</v>
      </c>
      <c r="AL3157" s="1102">
        <f t="shared" si="1279"/>
        <v>0</v>
      </c>
      <c r="AM3157" s="1102">
        <f t="shared" si="1280"/>
        <v>0</v>
      </c>
      <c r="AN3157" s="1085">
        <f t="shared" si="1281"/>
        <v>860</v>
      </c>
      <c r="AO3157" s="1061">
        <f t="shared" si="1267"/>
        <v>0</v>
      </c>
      <c r="AP3157" s="1061">
        <f t="shared" si="1267"/>
        <v>4</v>
      </c>
      <c r="AQ3157" s="1061">
        <f t="shared" si="1267"/>
        <v>0</v>
      </c>
      <c r="AR3157" s="1061">
        <f t="shared" si="1267"/>
        <v>0</v>
      </c>
      <c r="AS3157" s="1061">
        <f t="shared" si="1267"/>
        <v>860</v>
      </c>
      <c r="AT3157" s="850">
        <f t="shared" si="1273"/>
        <v>0</v>
      </c>
      <c r="AU3157" s="922"/>
      <c r="AV3157" s="861"/>
      <c r="AW3157" s="861"/>
      <c r="AX3157" s="861"/>
      <c r="AY3157" s="861"/>
      <c r="AZ3157" s="851"/>
    </row>
    <row r="3158" spans="1:52" ht="13.5" customHeight="1">
      <c r="A3158" s="838">
        <f t="shared" si="1271"/>
        <v>37</v>
      </c>
      <c r="B3158" s="1053" t="s">
        <v>929</v>
      </c>
      <c r="C3158" s="817" t="s">
        <v>66</v>
      </c>
      <c r="D3158" s="839">
        <v>40</v>
      </c>
      <c r="E3158" s="921">
        <v>40</v>
      </c>
      <c r="F3158" s="1061"/>
      <c r="G3158" s="1120"/>
      <c r="H3158" s="1063"/>
      <c r="I3158" s="1077"/>
      <c r="J3158" s="1060">
        <f t="shared" si="1262"/>
        <v>0</v>
      </c>
      <c r="K3158" s="1061"/>
      <c r="L3158" s="1065"/>
      <c r="M3158" s="1062"/>
      <c r="N3158" s="1063"/>
      <c r="O3158" s="1060">
        <f t="shared" si="1277"/>
        <v>0</v>
      </c>
      <c r="P3158" s="1093"/>
      <c r="Q3158" s="1065">
        <v>8</v>
      </c>
      <c r="R3158" s="1131"/>
      <c r="S3158" s="1063"/>
      <c r="T3158" s="1079">
        <f t="shared" si="1263"/>
        <v>320</v>
      </c>
      <c r="U3158" s="1061">
        <f t="shared" si="1282"/>
        <v>0</v>
      </c>
      <c r="V3158" s="1071">
        <f t="shared" si="1275"/>
        <v>8</v>
      </c>
      <c r="W3158" s="1063">
        <f t="shared" si="1275"/>
        <v>0</v>
      </c>
      <c r="X3158" s="1063">
        <f t="shared" si="1275"/>
        <v>0</v>
      </c>
      <c r="Y3158" s="1060">
        <f t="shared" si="1275"/>
        <v>320</v>
      </c>
      <c r="Z3158" s="1080">
        <f t="shared" si="1272"/>
        <v>37</v>
      </c>
      <c r="AA3158" s="1126" t="str">
        <f t="shared" si="1269"/>
        <v>Trứng rán</v>
      </c>
      <c r="AB3158" s="1082" t="str">
        <f t="shared" si="1269"/>
        <v>kg</v>
      </c>
      <c r="AC3158" s="1083">
        <f t="shared" si="1269"/>
        <v>40</v>
      </c>
      <c r="AD3158" s="1089">
        <f t="shared" si="1269"/>
        <v>40</v>
      </c>
      <c r="AE3158" s="1071">
        <f t="shared" si="1283"/>
        <v>0</v>
      </c>
      <c r="AF3158" s="1071">
        <f t="shared" si="1283"/>
        <v>0</v>
      </c>
      <c r="AG3158" s="1071">
        <f t="shared" si="1283"/>
        <v>0</v>
      </c>
      <c r="AH3158" s="1071">
        <f t="shared" si="1283"/>
        <v>0</v>
      </c>
      <c r="AI3158" s="1060">
        <f t="shared" si="1270"/>
        <v>0</v>
      </c>
      <c r="AJ3158" s="1102">
        <f t="shared" si="1279"/>
        <v>0</v>
      </c>
      <c r="AK3158" s="1102">
        <f t="shared" si="1279"/>
        <v>8</v>
      </c>
      <c r="AL3158" s="1102">
        <f t="shared" si="1279"/>
        <v>0</v>
      </c>
      <c r="AM3158" s="1102">
        <f t="shared" si="1280"/>
        <v>0</v>
      </c>
      <c r="AN3158" s="1085">
        <f t="shared" si="1281"/>
        <v>320</v>
      </c>
      <c r="AO3158" s="1061">
        <f t="shared" si="1267"/>
        <v>0</v>
      </c>
      <c r="AP3158" s="1061">
        <f t="shared" si="1267"/>
        <v>8</v>
      </c>
      <c r="AQ3158" s="1061">
        <f t="shared" si="1267"/>
        <v>0</v>
      </c>
      <c r="AR3158" s="1061">
        <f t="shared" si="1267"/>
        <v>0</v>
      </c>
      <c r="AS3158" s="1061">
        <f t="shared" si="1267"/>
        <v>320</v>
      </c>
      <c r="AT3158" s="850">
        <f t="shared" si="1273"/>
        <v>0</v>
      </c>
      <c r="AU3158" s="1502"/>
      <c r="AV3158" s="1503"/>
      <c r="AW3158" s="1503"/>
      <c r="AX3158" s="1503"/>
      <c r="AY3158" s="1503"/>
      <c r="AZ3158" s="927"/>
    </row>
    <row r="3159" spans="1:52" ht="13.5" customHeight="1">
      <c r="A3159" s="838">
        <f t="shared" si="1271"/>
        <v>38</v>
      </c>
      <c r="B3159" s="1053" t="s">
        <v>488</v>
      </c>
      <c r="C3159" s="817" t="s">
        <v>66</v>
      </c>
      <c r="D3159" s="839">
        <v>110</v>
      </c>
      <c r="E3159" s="921">
        <v>106</v>
      </c>
      <c r="F3159" s="1094"/>
      <c r="G3159" s="1090"/>
      <c r="H3159" s="1121"/>
      <c r="I3159" s="1077"/>
      <c r="J3159" s="1060">
        <f t="shared" si="1262"/>
        <v>0</v>
      </c>
      <c r="K3159" s="1061"/>
      <c r="L3159" s="1071"/>
      <c r="M3159" s="1062"/>
      <c r="N3159" s="1063"/>
      <c r="O3159" s="1060">
        <f t="shared" si="1277"/>
        <v>0</v>
      </c>
      <c r="P3159" s="1056"/>
      <c r="Q3159" s="1065"/>
      <c r="R3159" s="1131"/>
      <c r="S3159" s="1063"/>
      <c r="T3159" s="1079">
        <f t="shared" si="1263"/>
        <v>0</v>
      </c>
      <c r="U3159" s="1061">
        <f t="shared" si="1282"/>
        <v>0</v>
      </c>
      <c r="V3159" s="1071">
        <f t="shared" si="1275"/>
        <v>0</v>
      </c>
      <c r="W3159" s="1063">
        <f t="shared" si="1275"/>
        <v>0</v>
      </c>
      <c r="X3159" s="1063">
        <f t="shared" si="1275"/>
        <v>0</v>
      </c>
      <c r="Y3159" s="1060">
        <f t="shared" si="1275"/>
        <v>0</v>
      </c>
      <c r="Z3159" s="1080">
        <f t="shared" si="1272"/>
        <v>38</v>
      </c>
      <c r="AA3159" s="1126" t="str">
        <f t="shared" si="1269"/>
        <v>Thịt xô</v>
      </c>
      <c r="AB3159" s="1082" t="str">
        <f t="shared" si="1269"/>
        <v>kg</v>
      </c>
      <c r="AC3159" s="1083">
        <f t="shared" si="1269"/>
        <v>110</v>
      </c>
      <c r="AD3159" s="1089">
        <f t="shared" si="1269"/>
        <v>106</v>
      </c>
      <c r="AE3159" s="1071">
        <f t="shared" si="1283"/>
        <v>0</v>
      </c>
      <c r="AF3159" s="1071">
        <f t="shared" si="1283"/>
        <v>0</v>
      </c>
      <c r="AG3159" s="1071">
        <f t="shared" si="1283"/>
        <v>0</v>
      </c>
      <c r="AH3159" s="1071">
        <f t="shared" si="1283"/>
        <v>0</v>
      </c>
      <c r="AI3159" s="1060">
        <f t="shared" si="1270"/>
        <v>0</v>
      </c>
      <c r="AJ3159" s="1102">
        <f t="shared" si="1279"/>
        <v>0</v>
      </c>
      <c r="AK3159" s="1102">
        <f t="shared" si="1279"/>
        <v>0</v>
      </c>
      <c r="AL3159" s="1102">
        <f t="shared" si="1279"/>
        <v>0</v>
      </c>
      <c r="AM3159" s="1102">
        <f t="shared" si="1280"/>
        <v>0</v>
      </c>
      <c r="AN3159" s="1085">
        <f t="shared" si="1281"/>
        <v>0</v>
      </c>
      <c r="AO3159" s="1061">
        <f t="shared" si="1267"/>
        <v>0</v>
      </c>
      <c r="AP3159" s="1061">
        <f t="shared" si="1267"/>
        <v>0</v>
      </c>
      <c r="AQ3159" s="1061">
        <f t="shared" si="1267"/>
        <v>0</v>
      </c>
      <c r="AR3159" s="1061">
        <f t="shared" si="1267"/>
        <v>0</v>
      </c>
      <c r="AS3159" s="1061">
        <f t="shared" si="1267"/>
        <v>0</v>
      </c>
      <c r="AT3159" s="850">
        <f t="shared" si="1273"/>
        <v>0</v>
      </c>
      <c r="AU3159" s="1502" t="s">
        <v>855</v>
      </c>
      <c r="AV3159" s="1503"/>
      <c r="AW3159" s="1503"/>
      <c r="AX3159" s="1503"/>
      <c r="AY3159" s="1503"/>
      <c r="AZ3159" s="927"/>
    </row>
    <row r="3160" spans="1:52" ht="13.5" customHeight="1">
      <c r="A3160" s="838">
        <f t="shared" si="1271"/>
        <v>39</v>
      </c>
      <c r="B3160" s="1045" t="s">
        <v>83</v>
      </c>
      <c r="C3160" s="817" t="s">
        <v>786</v>
      </c>
      <c r="D3160" s="839">
        <v>10</v>
      </c>
      <c r="E3160" s="921">
        <v>10</v>
      </c>
      <c r="F3160" s="1061"/>
      <c r="G3160" s="1120"/>
      <c r="H3160" s="1063"/>
      <c r="I3160" s="1077"/>
      <c r="J3160" s="1060">
        <f t="shared" si="1262"/>
        <v>0</v>
      </c>
      <c r="K3160" s="1103"/>
      <c r="L3160" s="1065"/>
      <c r="M3160" s="1062">
        <v>20</v>
      </c>
      <c r="N3160" s="1063"/>
      <c r="O3160" s="1060">
        <f t="shared" si="1277"/>
        <v>200</v>
      </c>
      <c r="P3160" s="1056"/>
      <c r="Q3160" s="1071"/>
      <c r="R3160" s="1100">
        <v>20</v>
      </c>
      <c r="S3160" s="1063"/>
      <c r="T3160" s="1079">
        <f t="shared" si="1263"/>
        <v>200</v>
      </c>
      <c r="U3160" s="1103">
        <f t="shared" si="1282"/>
        <v>0</v>
      </c>
      <c r="V3160" s="1061">
        <f t="shared" si="1275"/>
        <v>0</v>
      </c>
      <c r="W3160" s="1063">
        <f t="shared" si="1275"/>
        <v>40</v>
      </c>
      <c r="X3160" s="1063">
        <f t="shared" si="1275"/>
        <v>0</v>
      </c>
      <c r="Y3160" s="1060">
        <f t="shared" si="1275"/>
        <v>400</v>
      </c>
      <c r="Z3160" s="1080">
        <f t="shared" si="1272"/>
        <v>39</v>
      </c>
      <c r="AA3160" s="1126" t="str">
        <f t="shared" si="1269"/>
        <v>Cam</v>
      </c>
      <c r="AB3160" s="1082" t="str">
        <f t="shared" si="1269"/>
        <v>quả</v>
      </c>
      <c r="AC3160" s="1083">
        <f t="shared" si="1269"/>
        <v>10</v>
      </c>
      <c r="AD3160" s="1089">
        <f t="shared" si="1269"/>
        <v>10</v>
      </c>
      <c r="AE3160" s="1071">
        <f t="shared" si="1283"/>
        <v>0</v>
      </c>
      <c r="AF3160" s="1071">
        <f t="shared" si="1283"/>
        <v>0</v>
      </c>
      <c r="AG3160" s="1071">
        <f t="shared" si="1283"/>
        <v>0</v>
      </c>
      <c r="AH3160" s="1071">
        <f t="shared" si="1283"/>
        <v>0</v>
      </c>
      <c r="AI3160" s="1060">
        <f t="shared" si="1270"/>
        <v>0</v>
      </c>
      <c r="AJ3160" s="1102">
        <f t="shared" si="1279"/>
        <v>0</v>
      </c>
      <c r="AK3160" s="1102">
        <f t="shared" si="1279"/>
        <v>0</v>
      </c>
      <c r="AL3160" s="1102">
        <f t="shared" si="1279"/>
        <v>40</v>
      </c>
      <c r="AM3160" s="1102">
        <f t="shared" si="1280"/>
        <v>0</v>
      </c>
      <c r="AN3160" s="1085">
        <f t="shared" si="1281"/>
        <v>400</v>
      </c>
      <c r="AO3160" s="1061">
        <f t="shared" si="1267"/>
        <v>0</v>
      </c>
      <c r="AP3160" s="1061">
        <f t="shared" si="1267"/>
        <v>0</v>
      </c>
      <c r="AQ3160" s="1061">
        <f t="shared" si="1267"/>
        <v>40</v>
      </c>
      <c r="AR3160" s="1061">
        <f t="shared" si="1267"/>
        <v>0</v>
      </c>
      <c r="AS3160" s="1061">
        <f t="shared" si="1267"/>
        <v>400</v>
      </c>
      <c r="AT3160" s="850">
        <f t="shared" si="1273"/>
        <v>0</v>
      </c>
      <c r="AU3160" s="929" t="s">
        <v>811</v>
      </c>
      <c r="AV3160" s="930"/>
      <c r="AW3160" s="1504">
        <f>SUM(AX3161:AX3163)</f>
        <v>0.74</v>
      </c>
      <c r="AX3160" s="1504"/>
      <c r="AY3160" s="930"/>
      <c r="AZ3160" s="862" t="s">
        <v>70</v>
      </c>
    </row>
    <row r="3161" spans="1:52" ht="13.5" customHeight="1">
      <c r="A3161" s="838">
        <f t="shared" si="1271"/>
        <v>40</v>
      </c>
      <c r="B3161" s="1045" t="s">
        <v>78</v>
      </c>
      <c r="C3161" s="817" t="s">
        <v>66</v>
      </c>
      <c r="D3161" s="839">
        <v>10</v>
      </c>
      <c r="E3161" s="921">
        <v>7</v>
      </c>
      <c r="F3161" s="1061"/>
      <c r="G3161" s="1086"/>
      <c r="H3161" s="1063"/>
      <c r="I3161" s="1077"/>
      <c r="J3161" s="1060">
        <f t="shared" si="1262"/>
        <v>0</v>
      </c>
      <c r="K3161" s="1061"/>
      <c r="L3161" s="1061"/>
      <c r="M3161" s="1063">
        <v>40</v>
      </c>
      <c r="N3161" s="1063"/>
      <c r="O3161" s="1060">
        <f t="shared" si="1277"/>
        <v>280</v>
      </c>
      <c r="P3161" s="1093"/>
      <c r="Q3161" s="1061"/>
      <c r="R3161" s="1100">
        <v>37</v>
      </c>
      <c r="S3161" s="1063"/>
      <c r="T3161" s="1079">
        <f t="shared" si="1263"/>
        <v>259</v>
      </c>
      <c r="U3161" s="1061">
        <f t="shared" si="1282"/>
        <v>0</v>
      </c>
      <c r="V3161" s="1061">
        <f t="shared" si="1275"/>
        <v>0</v>
      </c>
      <c r="W3161" s="1063">
        <f t="shared" si="1275"/>
        <v>77</v>
      </c>
      <c r="X3161" s="1063">
        <f t="shared" si="1275"/>
        <v>0</v>
      </c>
      <c r="Y3161" s="1060">
        <f>SUM(J3161,O3161,T3161)</f>
        <v>539</v>
      </c>
      <c r="Z3161" s="1080">
        <f t="shared" si="1272"/>
        <v>40</v>
      </c>
      <c r="AA3161" s="1126" t="str">
        <f t="shared" si="1269"/>
        <v>Bí xanh</v>
      </c>
      <c r="AB3161" s="1082" t="str">
        <f t="shared" si="1269"/>
        <v>kg</v>
      </c>
      <c r="AC3161" s="1083">
        <f t="shared" si="1269"/>
        <v>10</v>
      </c>
      <c r="AD3161" s="1089">
        <f t="shared" si="1269"/>
        <v>7</v>
      </c>
      <c r="AE3161" s="1071">
        <f t="shared" si="1283"/>
        <v>0</v>
      </c>
      <c r="AF3161" s="1071">
        <f t="shared" si="1283"/>
        <v>0</v>
      </c>
      <c r="AG3161" s="1071">
        <f t="shared" si="1283"/>
        <v>0</v>
      </c>
      <c r="AH3161" s="1071">
        <f t="shared" si="1283"/>
        <v>0</v>
      </c>
      <c r="AI3161" s="1060">
        <f t="shared" si="1270"/>
        <v>0</v>
      </c>
      <c r="AJ3161" s="1102">
        <f t="shared" si="1279"/>
        <v>0</v>
      </c>
      <c r="AK3161" s="1102">
        <f t="shared" si="1279"/>
        <v>0</v>
      </c>
      <c r="AL3161" s="1102">
        <f t="shared" si="1279"/>
        <v>77</v>
      </c>
      <c r="AM3161" s="1102">
        <f t="shared" si="1280"/>
        <v>0</v>
      </c>
      <c r="AN3161" s="1085">
        <f t="shared" si="1281"/>
        <v>539</v>
      </c>
      <c r="AO3161" s="1061">
        <f t="shared" si="1267"/>
        <v>0</v>
      </c>
      <c r="AP3161" s="1061">
        <f t="shared" si="1267"/>
        <v>0</v>
      </c>
      <c r="AQ3161" s="1061">
        <f t="shared" si="1267"/>
        <v>77</v>
      </c>
      <c r="AR3161" s="1061">
        <f t="shared" si="1267"/>
        <v>0</v>
      </c>
      <c r="AS3161" s="1061">
        <f t="shared" si="1267"/>
        <v>539</v>
      </c>
      <c r="AT3161" s="850">
        <f t="shared" si="1273"/>
        <v>231</v>
      </c>
      <c r="AU3161" s="932" t="s">
        <v>856</v>
      </c>
      <c r="AV3161" s="933">
        <f>AV3125</f>
        <v>177</v>
      </c>
      <c r="AW3161" s="934" t="s">
        <v>27</v>
      </c>
      <c r="AX3161" s="935">
        <v>0.16</v>
      </c>
      <c r="AY3161" s="936" t="s">
        <v>29</v>
      </c>
      <c r="AZ3161" s="937">
        <f>AV3161*AX3161</f>
        <v>28.32</v>
      </c>
    </row>
    <row r="3162" spans="1:52" ht="13.5" customHeight="1">
      <c r="A3162" s="838">
        <f t="shared" si="1271"/>
        <v>41</v>
      </c>
      <c r="B3162" s="1045" t="s">
        <v>17</v>
      </c>
      <c r="C3162" s="817" t="s">
        <v>66</v>
      </c>
      <c r="D3162" s="938">
        <v>5</v>
      </c>
      <c r="E3162" s="1133">
        <v>4</v>
      </c>
      <c r="F3162" s="1061"/>
      <c r="G3162" s="1120"/>
      <c r="H3162" s="1063"/>
      <c r="I3162" s="1077"/>
      <c r="J3162" s="1060">
        <f t="shared" si="1262"/>
        <v>0</v>
      </c>
      <c r="K3162" s="1061"/>
      <c r="L3162" s="1071"/>
      <c r="M3162" s="1063"/>
      <c r="N3162" s="1063"/>
      <c r="O3162" s="1060">
        <f t="shared" si="1277"/>
        <v>0</v>
      </c>
      <c r="P3162" s="1078"/>
      <c r="Q3162" s="1071"/>
      <c r="R3162" s="1131"/>
      <c r="S3162" s="1063"/>
      <c r="T3162" s="1079">
        <f t="shared" si="1263"/>
        <v>0</v>
      </c>
      <c r="U3162" s="1061">
        <f t="shared" si="1282"/>
        <v>0</v>
      </c>
      <c r="V3162" s="1071">
        <f t="shared" si="1275"/>
        <v>0</v>
      </c>
      <c r="W3162" s="1063">
        <f t="shared" si="1275"/>
        <v>0</v>
      </c>
      <c r="X3162" s="1063">
        <f t="shared" si="1275"/>
        <v>0</v>
      </c>
      <c r="Y3162" s="1060">
        <f t="shared" si="1275"/>
        <v>0</v>
      </c>
      <c r="Z3162" s="1080">
        <f t="shared" si="1272"/>
        <v>41</v>
      </c>
      <c r="AA3162" s="1126" t="str">
        <f t="shared" si="1269"/>
        <v>Rau muống</v>
      </c>
      <c r="AB3162" s="1082" t="str">
        <f t="shared" si="1269"/>
        <v>kg</v>
      </c>
      <c r="AC3162" s="1083">
        <f t="shared" si="1269"/>
        <v>5</v>
      </c>
      <c r="AD3162" s="1089">
        <f t="shared" si="1269"/>
        <v>4</v>
      </c>
      <c r="AE3162" s="1071">
        <f t="shared" si="1283"/>
        <v>0</v>
      </c>
      <c r="AF3162" s="1071">
        <f t="shared" si="1283"/>
        <v>0</v>
      </c>
      <c r="AG3162" s="1071">
        <f t="shared" si="1283"/>
        <v>0</v>
      </c>
      <c r="AH3162" s="1071">
        <f t="shared" si="1283"/>
        <v>0</v>
      </c>
      <c r="AI3162" s="1060">
        <f t="shared" si="1270"/>
        <v>0</v>
      </c>
      <c r="AJ3162" s="1102">
        <f t="shared" si="1279"/>
        <v>0</v>
      </c>
      <c r="AK3162" s="1102">
        <f t="shared" si="1279"/>
        <v>0</v>
      </c>
      <c r="AL3162" s="1102">
        <f t="shared" si="1279"/>
        <v>0</v>
      </c>
      <c r="AM3162" s="1102">
        <f t="shared" si="1280"/>
        <v>0</v>
      </c>
      <c r="AN3162" s="1085">
        <f t="shared" si="1281"/>
        <v>0</v>
      </c>
      <c r="AO3162" s="1061">
        <f t="shared" si="1267"/>
        <v>0</v>
      </c>
      <c r="AP3162" s="1061">
        <f t="shared" si="1267"/>
        <v>0</v>
      </c>
      <c r="AQ3162" s="1061">
        <f t="shared" si="1267"/>
        <v>0</v>
      </c>
      <c r="AR3162" s="1061">
        <f t="shared" si="1267"/>
        <v>0</v>
      </c>
      <c r="AS3162" s="1061">
        <f t="shared" si="1267"/>
        <v>0</v>
      </c>
      <c r="AT3162" s="850">
        <f t="shared" si="1273"/>
        <v>0</v>
      </c>
      <c r="AU3162" s="932" t="s">
        <v>857</v>
      </c>
      <c r="AV3162" s="933">
        <f t="shared" ref="AV3162:AV3167" si="1284">AV3126</f>
        <v>177</v>
      </c>
      <c r="AW3162" s="934" t="s">
        <v>27</v>
      </c>
      <c r="AX3162" s="935">
        <v>0.28999999999999998</v>
      </c>
      <c r="AY3162" s="936" t="s">
        <v>29</v>
      </c>
      <c r="AZ3162" s="937">
        <f>AV3162*AX3162</f>
        <v>51.33</v>
      </c>
    </row>
    <row r="3163" spans="1:52" ht="13.5" customHeight="1">
      <c r="A3163" s="838">
        <f t="shared" si="1271"/>
        <v>42</v>
      </c>
      <c r="B3163" s="1045" t="s">
        <v>478</v>
      </c>
      <c r="C3163" s="817" t="s">
        <v>66</v>
      </c>
      <c r="D3163" s="839">
        <v>12</v>
      </c>
      <c r="E3163" s="921">
        <v>12</v>
      </c>
      <c r="F3163" s="1071"/>
      <c r="G3163" s="1086"/>
      <c r="H3163" s="1063">
        <v>20</v>
      </c>
      <c r="I3163" s="1077"/>
      <c r="J3163" s="1060">
        <f t="shared" si="1262"/>
        <v>240</v>
      </c>
      <c r="K3163" s="1061"/>
      <c r="L3163" s="1061"/>
      <c r="M3163" s="1134">
        <v>6</v>
      </c>
      <c r="N3163" s="1063"/>
      <c r="O3163" s="1060">
        <f t="shared" si="1277"/>
        <v>72</v>
      </c>
      <c r="P3163" s="1093"/>
      <c r="Q3163" s="1061"/>
      <c r="R3163" s="1100"/>
      <c r="S3163" s="1063"/>
      <c r="T3163" s="1079">
        <f t="shared" si="1263"/>
        <v>0</v>
      </c>
      <c r="U3163" s="1061">
        <f t="shared" si="1282"/>
        <v>0</v>
      </c>
      <c r="V3163" s="1061">
        <f t="shared" si="1275"/>
        <v>0</v>
      </c>
      <c r="W3163" s="1063">
        <f t="shared" si="1275"/>
        <v>26</v>
      </c>
      <c r="X3163" s="1063">
        <f t="shared" si="1275"/>
        <v>0</v>
      </c>
      <c r="Y3163" s="1060">
        <f t="shared" si="1275"/>
        <v>312</v>
      </c>
      <c r="Z3163" s="1080">
        <f t="shared" si="1272"/>
        <v>42</v>
      </c>
      <c r="AA3163" s="1126" t="str">
        <f t="shared" si="1269"/>
        <v>Dưa cải</v>
      </c>
      <c r="AB3163" s="1082" t="str">
        <f t="shared" si="1269"/>
        <v>kg</v>
      </c>
      <c r="AC3163" s="1083">
        <f t="shared" si="1269"/>
        <v>12</v>
      </c>
      <c r="AD3163" s="1089">
        <f t="shared" si="1269"/>
        <v>12</v>
      </c>
      <c r="AE3163" s="1071">
        <f t="shared" si="1283"/>
        <v>0</v>
      </c>
      <c r="AF3163" s="1071">
        <f t="shared" si="1283"/>
        <v>0</v>
      </c>
      <c r="AG3163" s="1071">
        <f t="shared" si="1283"/>
        <v>0</v>
      </c>
      <c r="AH3163" s="1071">
        <f t="shared" si="1283"/>
        <v>0</v>
      </c>
      <c r="AI3163" s="1060">
        <f t="shared" si="1270"/>
        <v>0</v>
      </c>
      <c r="AJ3163" s="1102">
        <f t="shared" si="1279"/>
        <v>0</v>
      </c>
      <c r="AK3163" s="1102">
        <f t="shared" si="1279"/>
        <v>0</v>
      </c>
      <c r="AL3163" s="1102">
        <f t="shared" si="1279"/>
        <v>26</v>
      </c>
      <c r="AM3163" s="1102">
        <f t="shared" si="1280"/>
        <v>0</v>
      </c>
      <c r="AN3163" s="1085">
        <f t="shared" si="1281"/>
        <v>312</v>
      </c>
      <c r="AO3163" s="1061">
        <f t="shared" si="1267"/>
        <v>0</v>
      </c>
      <c r="AP3163" s="1061">
        <f t="shared" si="1267"/>
        <v>0</v>
      </c>
      <c r="AQ3163" s="1061">
        <f t="shared" si="1267"/>
        <v>26</v>
      </c>
      <c r="AR3163" s="1061">
        <f t="shared" si="1267"/>
        <v>0</v>
      </c>
      <c r="AS3163" s="1061">
        <f t="shared" si="1267"/>
        <v>312</v>
      </c>
      <c r="AT3163" s="850">
        <f t="shared" si="1273"/>
        <v>0</v>
      </c>
      <c r="AU3163" s="932" t="s">
        <v>858</v>
      </c>
      <c r="AV3163" s="933">
        <f t="shared" si="1284"/>
        <v>177</v>
      </c>
      <c r="AW3163" s="934" t="s">
        <v>27</v>
      </c>
      <c r="AX3163" s="935">
        <v>0.28999999999999998</v>
      </c>
      <c r="AY3163" s="936" t="s">
        <v>29</v>
      </c>
      <c r="AZ3163" s="937">
        <f>AV3163*AX3163</f>
        <v>51.33</v>
      </c>
    </row>
    <row r="3164" spans="1:52" ht="13.5" customHeight="1">
      <c r="A3164" s="838">
        <f t="shared" si="1271"/>
        <v>43</v>
      </c>
      <c r="B3164" s="1046" t="s">
        <v>60</v>
      </c>
      <c r="C3164" s="817" t="s">
        <v>66</v>
      </c>
      <c r="D3164" s="924">
        <v>20</v>
      </c>
      <c r="E3164" s="1114">
        <v>20</v>
      </c>
      <c r="F3164" s="1065"/>
      <c r="G3164" s="1090"/>
      <c r="H3164" s="1063">
        <v>0.5</v>
      </c>
      <c r="I3164" s="1077"/>
      <c r="J3164" s="1060">
        <f t="shared" si="1262"/>
        <v>10</v>
      </c>
      <c r="K3164" s="1103"/>
      <c r="L3164" s="1071"/>
      <c r="M3164" s="1135">
        <v>1</v>
      </c>
      <c r="N3164" s="1063"/>
      <c r="O3164" s="1060">
        <f t="shared" si="1277"/>
        <v>20</v>
      </c>
      <c r="P3164" s="1122"/>
      <c r="Q3164" s="1071"/>
      <c r="R3164" s="1100">
        <v>1</v>
      </c>
      <c r="S3164" s="1063"/>
      <c r="T3164" s="1079">
        <f t="shared" si="1263"/>
        <v>20</v>
      </c>
      <c r="U3164" s="1103">
        <f t="shared" si="1282"/>
        <v>0</v>
      </c>
      <c r="V3164" s="1071">
        <f t="shared" si="1275"/>
        <v>0</v>
      </c>
      <c r="W3164" s="1063">
        <f t="shared" si="1275"/>
        <v>2.5</v>
      </c>
      <c r="X3164" s="1063">
        <f t="shared" si="1275"/>
        <v>0</v>
      </c>
      <c r="Y3164" s="1060">
        <f t="shared" si="1275"/>
        <v>50</v>
      </c>
      <c r="Z3164" s="1080">
        <f t="shared" si="1272"/>
        <v>43</v>
      </c>
      <c r="AA3164" s="1126" t="str">
        <f t="shared" si="1269"/>
        <v>Cà chua</v>
      </c>
      <c r="AB3164" s="1082" t="str">
        <f t="shared" si="1269"/>
        <v>kg</v>
      </c>
      <c r="AC3164" s="1083">
        <f t="shared" si="1269"/>
        <v>20</v>
      </c>
      <c r="AD3164" s="1089">
        <f t="shared" si="1269"/>
        <v>20</v>
      </c>
      <c r="AE3164" s="1071">
        <f t="shared" si="1283"/>
        <v>0</v>
      </c>
      <c r="AF3164" s="1071">
        <f t="shared" si="1283"/>
        <v>0</v>
      </c>
      <c r="AG3164" s="1071">
        <f t="shared" si="1283"/>
        <v>0</v>
      </c>
      <c r="AH3164" s="1071">
        <f t="shared" si="1283"/>
        <v>0</v>
      </c>
      <c r="AI3164" s="1060">
        <f t="shared" si="1270"/>
        <v>0</v>
      </c>
      <c r="AJ3164" s="1102">
        <f t="shared" si="1279"/>
        <v>0</v>
      </c>
      <c r="AK3164" s="1102">
        <f t="shared" si="1279"/>
        <v>0</v>
      </c>
      <c r="AL3164" s="1102">
        <f t="shared" si="1279"/>
        <v>2.5</v>
      </c>
      <c r="AM3164" s="1102">
        <f t="shared" si="1280"/>
        <v>0</v>
      </c>
      <c r="AN3164" s="1085">
        <f t="shared" si="1281"/>
        <v>50</v>
      </c>
      <c r="AO3164" s="1061">
        <f t="shared" si="1267"/>
        <v>0</v>
      </c>
      <c r="AP3164" s="1061">
        <f t="shared" si="1267"/>
        <v>0</v>
      </c>
      <c r="AQ3164" s="1061">
        <f t="shared" si="1267"/>
        <v>2.5</v>
      </c>
      <c r="AR3164" s="1061">
        <f t="shared" si="1267"/>
        <v>0</v>
      </c>
      <c r="AS3164" s="1061">
        <f t="shared" si="1267"/>
        <v>50</v>
      </c>
      <c r="AT3164" s="850">
        <f t="shared" si="1273"/>
        <v>0</v>
      </c>
      <c r="AU3164" s="929" t="s">
        <v>811</v>
      </c>
      <c r="AV3164" s="933"/>
      <c r="AW3164" s="1504">
        <f>SUM(AX3165:AX3167)</f>
        <v>0.68</v>
      </c>
      <c r="AX3164" s="1504"/>
      <c r="AY3164" s="930"/>
      <c r="AZ3164" s="941" t="s">
        <v>70</v>
      </c>
    </row>
    <row r="3165" spans="1:52" ht="13.5" customHeight="1">
      <c r="A3165" s="838">
        <f t="shared" si="1271"/>
        <v>44</v>
      </c>
      <c r="B3165" s="1045" t="s">
        <v>61</v>
      </c>
      <c r="C3165" s="817" t="s">
        <v>66</v>
      </c>
      <c r="D3165" s="924">
        <v>20</v>
      </c>
      <c r="E3165" s="1114">
        <v>20</v>
      </c>
      <c r="F3165" s="1061"/>
      <c r="G3165" s="1120"/>
      <c r="H3165" s="1063">
        <v>0.5</v>
      </c>
      <c r="I3165" s="1077"/>
      <c r="J3165" s="1060">
        <f t="shared" si="1262"/>
        <v>10</v>
      </c>
      <c r="K3165" s="1136"/>
      <c r="L3165" s="1071"/>
      <c r="M3165" s="1063">
        <v>0.8</v>
      </c>
      <c r="N3165" s="1063"/>
      <c r="O3165" s="1060">
        <f t="shared" si="1277"/>
        <v>16</v>
      </c>
      <c r="P3165" s="1122"/>
      <c r="Q3165" s="1071"/>
      <c r="R3165" s="1131">
        <v>0.7</v>
      </c>
      <c r="S3165" s="1063"/>
      <c r="T3165" s="1079">
        <f t="shared" ref="T3165:T3173" si="1285">SUM(P3165:S3165)*$E3165</f>
        <v>14</v>
      </c>
      <c r="U3165" s="1061">
        <f t="shared" si="1282"/>
        <v>0</v>
      </c>
      <c r="V3165" s="1071">
        <f t="shared" si="1275"/>
        <v>0</v>
      </c>
      <c r="W3165" s="1063">
        <f t="shared" si="1275"/>
        <v>2</v>
      </c>
      <c r="X3165" s="1063">
        <f t="shared" si="1275"/>
        <v>0</v>
      </c>
      <c r="Y3165" s="1060">
        <f t="shared" si="1275"/>
        <v>40</v>
      </c>
      <c r="Z3165" s="1080">
        <f t="shared" si="1272"/>
        <v>44</v>
      </c>
      <c r="AA3165" s="1126" t="str">
        <f t="shared" si="1269"/>
        <v>Hành lá</v>
      </c>
      <c r="AB3165" s="1082" t="str">
        <f t="shared" si="1269"/>
        <v>kg</v>
      </c>
      <c r="AC3165" s="1083">
        <f t="shared" si="1269"/>
        <v>20</v>
      </c>
      <c r="AD3165" s="1089">
        <f t="shared" si="1269"/>
        <v>20</v>
      </c>
      <c r="AE3165" s="1071">
        <f t="shared" si="1283"/>
        <v>0</v>
      </c>
      <c r="AF3165" s="1071">
        <f t="shared" si="1283"/>
        <v>0</v>
      </c>
      <c r="AG3165" s="1071">
        <f t="shared" si="1283"/>
        <v>0</v>
      </c>
      <c r="AH3165" s="1071">
        <f t="shared" si="1283"/>
        <v>0</v>
      </c>
      <c r="AI3165" s="1060">
        <f t="shared" si="1270"/>
        <v>0</v>
      </c>
      <c r="AJ3165" s="1102">
        <f t="shared" si="1279"/>
        <v>0</v>
      </c>
      <c r="AK3165" s="1102">
        <f t="shared" si="1279"/>
        <v>0</v>
      </c>
      <c r="AL3165" s="1102">
        <f t="shared" si="1279"/>
        <v>2</v>
      </c>
      <c r="AM3165" s="1102">
        <f t="shared" si="1280"/>
        <v>0</v>
      </c>
      <c r="AN3165" s="1085">
        <f t="shared" si="1281"/>
        <v>40</v>
      </c>
      <c r="AO3165" s="1061">
        <f t="shared" si="1267"/>
        <v>0</v>
      </c>
      <c r="AP3165" s="1061">
        <f t="shared" si="1267"/>
        <v>0</v>
      </c>
      <c r="AQ3165" s="1061">
        <f t="shared" si="1267"/>
        <v>2</v>
      </c>
      <c r="AR3165" s="1061">
        <f t="shared" si="1267"/>
        <v>0</v>
      </c>
      <c r="AS3165" s="1061">
        <f t="shared" si="1267"/>
        <v>40</v>
      </c>
      <c r="AT3165" s="850">
        <f t="shared" si="1273"/>
        <v>0</v>
      </c>
      <c r="AU3165" s="932" t="s">
        <v>856</v>
      </c>
      <c r="AV3165" s="933">
        <f t="shared" si="1284"/>
        <v>20</v>
      </c>
      <c r="AW3165" s="934" t="s">
        <v>27</v>
      </c>
      <c r="AX3165" s="935">
        <v>0.16</v>
      </c>
      <c r="AY3165" s="936" t="s">
        <v>29</v>
      </c>
      <c r="AZ3165" s="937">
        <f>AV3165*AX3165</f>
        <v>3.2</v>
      </c>
    </row>
    <row r="3166" spans="1:52" ht="13.5" customHeight="1">
      <c r="A3166" s="838">
        <f t="shared" si="1271"/>
        <v>45</v>
      </c>
      <c r="B3166" s="1047" t="s">
        <v>160</v>
      </c>
      <c r="C3166" s="817" t="s">
        <v>66</v>
      </c>
      <c r="D3166" s="924">
        <v>14</v>
      </c>
      <c r="E3166" s="1114">
        <v>12</v>
      </c>
      <c r="F3166" s="1071"/>
      <c r="G3166" s="1086"/>
      <c r="H3166" s="1063"/>
      <c r="I3166" s="1077"/>
      <c r="J3166" s="1060">
        <f t="shared" si="1262"/>
        <v>0</v>
      </c>
      <c r="K3166" s="1103"/>
      <c r="L3166" s="1137"/>
      <c r="M3166" s="1135">
        <v>4</v>
      </c>
      <c r="N3166" s="1063"/>
      <c r="O3166" s="1060">
        <f t="shared" si="1277"/>
        <v>48</v>
      </c>
      <c r="P3166" s="1103"/>
      <c r="Q3166" s="1071"/>
      <c r="R3166" s="1062"/>
      <c r="S3166" s="1063"/>
      <c r="T3166" s="1079">
        <f t="shared" si="1285"/>
        <v>0</v>
      </c>
      <c r="U3166" s="1061">
        <f t="shared" si="1282"/>
        <v>0</v>
      </c>
      <c r="V3166" s="1061">
        <f t="shared" si="1275"/>
        <v>0</v>
      </c>
      <c r="W3166" s="1063">
        <f t="shared" si="1275"/>
        <v>4</v>
      </c>
      <c r="X3166" s="1063">
        <f t="shared" si="1275"/>
        <v>0</v>
      </c>
      <c r="Y3166" s="1060">
        <f t="shared" si="1275"/>
        <v>48</v>
      </c>
      <c r="Z3166" s="1080">
        <f t="shared" si="1272"/>
        <v>45</v>
      </c>
      <c r="AA3166" s="1126" t="str">
        <f t="shared" si="1269"/>
        <v>Giá đậu</v>
      </c>
      <c r="AB3166" s="1082" t="str">
        <f t="shared" si="1269"/>
        <v>kg</v>
      </c>
      <c r="AC3166" s="1083">
        <f t="shared" si="1269"/>
        <v>14</v>
      </c>
      <c r="AD3166" s="1089">
        <f t="shared" si="1269"/>
        <v>12</v>
      </c>
      <c r="AE3166" s="1071">
        <f t="shared" si="1283"/>
        <v>0</v>
      </c>
      <c r="AF3166" s="1071">
        <f t="shared" si="1283"/>
        <v>0</v>
      </c>
      <c r="AG3166" s="1071">
        <f t="shared" si="1283"/>
        <v>0</v>
      </c>
      <c r="AH3166" s="1071">
        <f t="shared" si="1283"/>
        <v>0</v>
      </c>
      <c r="AI3166" s="1060">
        <f t="shared" si="1270"/>
        <v>0</v>
      </c>
      <c r="AJ3166" s="1102">
        <f t="shared" si="1279"/>
        <v>0</v>
      </c>
      <c r="AK3166" s="1102">
        <f t="shared" si="1279"/>
        <v>0</v>
      </c>
      <c r="AL3166" s="1102">
        <f t="shared" si="1279"/>
        <v>4</v>
      </c>
      <c r="AM3166" s="1102">
        <f t="shared" si="1280"/>
        <v>0</v>
      </c>
      <c r="AN3166" s="1085">
        <f t="shared" si="1281"/>
        <v>48</v>
      </c>
      <c r="AO3166" s="1061">
        <f t="shared" si="1267"/>
        <v>0</v>
      </c>
      <c r="AP3166" s="1061">
        <f t="shared" si="1267"/>
        <v>0</v>
      </c>
      <c r="AQ3166" s="1061">
        <f t="shared" si="1267"/>
        <v>4</v>
      </c>
      <c r="AR3166" s="1061">
        <f t="shared" si="1267"/>
        <v>0</v>
      </c>
      <c r="AS3166" s="1061">
        <f t="shared" si="1267"/>
        <v>48</v>
      </c>
      <c r="AT3166" s="850">
        <f t="shared" si="1273"/>
        <v>8</v>
      </c>
      <c r="AU3166" s="932" t="s">
        <v>857</v>
      </c>
      <c r="AV3166" s="933">
        <f t="shared" si="1284"/>
        <v>20</v>
      </c>
      <c r="AW3166" s="934" t="s">
        <v>27</v>
      </c>
      <c r="AX3166" s="935">
        <v>0.26</v>
      </c>
      <c r="AY3166" s="944" t="s">
        <v>29</v>
      </c>
      <c r="AZ3166" s="937">
        <f>AV3166*AX3166</f>
        <v>5.2</v>
      </c>
    </row>
    <row r="3167" spans="1:52" ht="13.5" customHeight="1">
      <c r="A3167" s="838">
        <f t="shared" si="1271"/>
        <v>46</v>
      </c>
      <c r="B3167" s="1046" t="s">
        <v>161</v>
      </c>
      <c r="C3167" s="896" t="s">
        <v>389</v>
      </c>
      <c r="D3167" s="897">
        <v>13</v>
      </c>
      <c r="E3167" s="1114">
        <v>13</v>
      </c>
      <c r="F3167" s="1106"/>
      <c r="G3167" s="1086"/>
      <c r="H3167" s="1107"/>
      <c r="I3167" s="1077"/>
      <c r="J3167" s="1060">
        <f t="shared" si="1262"/>
        <v>0</v>
      </c>
      <c r="K3167" s="1071"/>
      <c r="L3167" s="1071"/>
      <c r="M3167" s="1135"/>
      <c r="N3167" s="1063"/>
      <c r="O3167" s="1060">
        <f t="shared" si="1277"/>
        <v>0</v>
      </c>
      <c r="P3167" s="1138"/>
      <c r="Q3167" s="1071"/>
      <c r="R3167" s="1139"/>
      <c r="S3167" s="1063"/>
      <c r="T3167" s="1079">
        <f t="shared" si="1285"/>
        <v>0</v>
      </c>
      <c r="U3167" s="1061">
        <f t="shared" si="1282"/>
        <v>0</v>
      </c>
      <c r="V3167" s="1061">
        <f t="shared" si="1275"/>
        <v>0</v>
      </c>
      <c r="W3167" s="1063">
        <f t="shared" si="1275"/>
        <v>0</v>
      </c>
      <c r="X3167" s="1063">
        <f t="shared" si="1275"/>
        <v>0</v>
      </c>
      <c r="Y3167" s="1060">
        <f t="shared" si="1275"/>
        <v>0</v>
      </c>
      <c r="Z3167" s="1080">
        <f t="shared" si="1272"/>
        <v>46</v>
      </c>
      <c r="AA3167" s="1126" t="str">
        <f t="shared" si="1269"/>
        <v>Rau sống</v>
      </c>
      <c r="AB3167" s="1082" t="str">
        <f t="shared" si="1269"/>
        <v>lít</v>
      </c>
      <c r="AC3167" s="1083">
        <f t="shared" si="1269"/>
        <v>13</v>
      </c>
      <c r="AD3167" s="1089">
        <f t="shared" si="1269"/>
        <v>13</v>
      </c>
      <c r="AE3167" s="1071">
        <f t="shared" si="1283"/>
        <v>0</v>
      </c>
      <c r="AF3167" s="1071">
        <f t="shared" si="1283"/>
        <v>0</v>
      </c>
      <c r="AG3167" s="1071">
        <f t="shared" si="1283"/>
        <v>0</v>
      </c>
      <c r="AH3167" s="1071">
        <f t="shared" si="1283"/>
        <v>0</v>
      </c>
      <c r="AI3167" s="1060">
        <f t="shared" si="1270"/>
        <v>0</v>
      </c>
      <c r="AJ3167" s="1102">
        <f t="shared" si="1279"/>
        <v>0</v>
      </c>
      <c r="AK3167" s="1102">
        <f t="shared" si="1279"/>
        <v>0</v>
      </c>
      <c r="AL3167" s="1102">
        <f t="shared" si="1279"/>
        <v>0</v>
      </c>
      <c r="AM3167" s="1102">
        <f t="shared" si="1280"/>
        <v>0</v>
      </c>
      <c r="AN3167" s="1085">
        <f t="shared" si="1281"/>
        <v>0</v>
      </c>
      <c r="AO3167" s="1061">
        <f t="shared" si="1267"/>
        <v>0</v>
      </c>
      <c r="AP3167" s="1061">
        <f t="shared" si="1267"/>
        <v>0</v>
      </c>
      <c r="AQ3167" s="1061">
        <f t="shared" si="1267"/>
        <v>0</v>
      </c>
      <c r="AR3167" s="1061">
        <f t="shared" si="1267"/>
        <v>0</v>
      </c>
      <c r="AS3167" s="1061">
        <f t="shared" si="1267"/>
        <v>0</v>
      </c>
      <c r="AT3167" s="850">
        <f t="shared" si="1273"/>
        <v>0</v>
      </c>
      <c r="AU3167" s="932" t="s">
        <v>858</v>
      </c>
      <c r="AV3167" s="933">
        <f t="shared" si="1284"/>
        <v>20</v>
      </c>
      <c r="AW3167" s="934" t="s">
        <v>27</v>
      </c>
      <c r="AX3167" s="1048">
        <v>0.26</v>
      </c>
      <c r="AY3167" s="944" t="s">
        <v>29</v>
      </c>
      <c r="AZ3167" s="937">
        <f>AV3167*AX3167</f>
        <v>5.2</v>
      </c>
    </row>
    <row r="3168" spans="1:52" ht="13.5" customHeight="1">
      <c r="A3168" s="838">
        <f>IF(B3168&lt;&gt;"",MAX($A3167:$A3167)+1,"")</f>
        <v>47</v>
      </c>
      <c r="B3168" s="1046" t="s">
        <v>896</v>
      </c>
      <c r="C3168" s="844" t="s">
        <v>66</v>
      </c>
      <c r="D3168" s="907">
        <v>10</v>
      </c>
      <c r="E3168" s="1060">
        <v>10</v>
      </c>
      <c r="F3168" s="1140"/>
      <c r="G3168" s="1086"/>
      <c r="H3168" s="1091">
        <v>5</v>
      </c>
      <c r="I3168" s="1077"/>
      <c r="J3168" s="1060">
        <f t="shared" si="1262"/>
        <v>50</v>
      </c>
      <c r="K3168" s="1061"/>
      <c r="L3168" s="1061"/>
      <c r="M3168" s="1063">
        <v>5</v>
      </c>
      <c r="N3168" s="1063"/>
      <c r="O3168" s="1060">
        <f t="shared" si="1277"/>
        <v>50</v>
      </c>
      <c r="P3168" s="1061"/>
      <c r="Q3168" s="1061"/>
      <c r="R3168" s="1063">
        <v>5</v>
      </c>
      <c r="S3168" s="1063"/>
      <c r="T3168" s="1079">
        <f t="shared" si="1285"/>
        <v>50</v>
      </c>
      <c r="U3168" s="1061">
        <f t="shared" si="1282"/>
        <v>0</v>
      </c>
      <c r="V3168" s="1061">
        <f t="shared" si="1275"/>
        <v>0</v>
      </c>
      <c r="W3168" s="1063">
        <f t="shared" si="1275"/>
        <v>15</v>
      </c>
      <c r="X3168" s="1063">
        <f t="shared" si="1275"/>
        <v>0</v>
      </c>
      <c r="Y3168" s="1060">
        <f t="shared" si="1275"/>
        <v>150</v>
      </c>
      <c r="Z3168" s="1080">
        <f t="shared" si="1272"/>
        <v>47</v>
      </c>
      <c r="AA3168" s="1126" t="str">
        <f t="shared" si="1269"/>
        <v>Rau canh</v>
      </c>
      <c r="AB3168" s="1082" t="str">
        <f t="shared" si="1269"/>
        <v>kg</v>
      </c>
      <c r="AC3168" s="1083">
        <f t="shared" si="1269"/>
        <v>10</v>
      </c>
      <c r="AD3168" s="1089">
        <f t="shared" si="1269"/>
        <v>10</v>
      </c>
      <c r="AE3168" s="1071">
        <f t="shared" ref="AE3168:AH3175" si="1286">AE3087+AJ3087-AO3087</f>
        <v>0</v>
      </c>
      <c r="AF3168" s="1071">
        <f t="shared" si="1286"/>
        <v>0</v>
      </c>
      <c r="AG3168" s="1071">
        <f t="shared" si="1286"/>
        <v>0</v>
      </c>
      <c r="AH3168" s="1071">
        <f t="shared" si="1286"/>
        <v>0</v>
      </c>
      <c r="AI3168" s="1060">
        <f t="shared" si="1270"/>
        <v>0</v>
      </c>
      <c r="AJ3168" s="1102">
        <f t="shared" si="1279"/>
        <v>0</v>
      </c>
      <c r="AK3168" s="1102">
        <f t="shared" si="1279"/>
        <v>0</v>
      </c>
      <c r="AL3168" s="1102">
        <f t="shared" si="1279"/>
        <v>15</v>
      </c>
      <c r="AM3168" s="1102">
        <f t="shared" si="1280"/>
        <v>0</v>
      </c>
      <c r="AN3168" s="1085">
        <f t="shared" si="1281"/>
        <v>150</v>
      </c>
      <c r="AO3168" s="1061">
        <f t="shared" si="1267"/>
        <v>0</v>
      </c>
      <c r="AP3168" s="1061">
        <f t="shared" si="1267"/>
        <v>0</v>
      </c>
      <c r="AQ3168" s="1061">
        <f t="shared" si="1267"/>
        <v>15</v>
      </c>
      <c r="AR3168" s="1061">
        <f t="shared" si="1267"/>
        <v>0</v>
      </c>
      <c r="AS3168" s="1061">
        <f t="shared" si="1267"/>
        <v>150</v>
      </c>
      <c r="AT3168" s="850">
        <f t="shared" si="1273"/>
        <v>0</v>
      </c>
      <c r="AU3168" s="1146" t="s">
        <v>859</v>
      </c>
      <c r="AV3168" s="947"/>
      <c r="AW3168" s="947"/>
      <c r="AX3168" s="947"/>
      <c r="AY3168" s="947"/>
      <c r="AZ3168" s="937"/>
    </row>
    <row r="3169" spans="1:52" ht="13.5" customHeight="1">
      <c r="A3169" s="838">
        <f>IF(B3169&lt;&gt;"",MAX($A3168:$A3168)+1,"")</f>
        <v>48</v>
      </c>
      <c r="B3169" s="1046" t="s">
        <v>893</v>
      </c>
      <c r="C3169" s="844" t="s">
        <v>66</v>
      </c>
      <c r="D3169" s="907">
        <v>25</v>
      </c>
      <c r="E3169" s="1060">
        <v>25</v>
      </c>
      <c r="F3169" s="1140"/>
      <c r="G3169" s="1086"/>
      <c r="H3169" s="1091"/>
      <c r="I3169" s="1077"/>
      <c r="J3169" s="1060">
        <f>SUM(F3169:I3169)*$E3169</f>
        <v>0</v>
      </c>
      <c r="K3169" s="1061"/>
      <c r="L3169" s="1061"/>
      <c r="M3169" s="1063">
        <v>5</v>
      </c>
      <c r="N3169" s="1063"/>
      <c r="O3169" s="1060">
        <f t="shared" si="1277"/>
        <v>125</v>
      </c>
      <c r="P3169" s="1061"/>
      <c r="Q3169" s="1061"/>
      <c r="R3169" s="1063"/>
      <c r="S3169" s="1063"/>
      <c r="T3169" s="1079">
        <f t="shared" si="1285"/>
        <v>0</v>
      </c>
      <c r="U3169" s="1061">
        <f t="shared" si="1282"/>
        <v>0</v>
      </c>
      <c r="V3169" s="1061">
        <f t="shared" si="1275"/>
        <v>0</v>
      </c>
      <c r="W3169" s="1063">
        <f t="shared" si="1275"/>
        <v>5</v>
      </c>
      <c r="X3169" s="1063">
        <f t="shared" si="1275"/>
        <v>0</v>
      </c>
      <c r="Y3169" s="1060">
        <f t="shared" si="1275"/>
        <v>125</v>
      </c>
      <c r="Z3169" s="1080">
        <f t="shared" si="1272"/>
        <v>48</v>
      </c>
      <c r="AA3169" s="1126" t="str">
        <f t="shared" si="1269"/>
        <v>Măng</v>
      </c>
      <c r="AB3169" s="1082" t="str">
        <f t="shared" si="1269"/>
        <v>kg</v>
      </c>
      <c r="AC3169" s="1083">
        <f t="shared" si="1269"/>
        <v>25</v>
      </c>
      <c r="AD3169" s="1089">
        <f t="shared" si="1269"/>
        <v>25</v>
      </c>
      <c r="AE3169" s="1071">
        <f t="shared" si="1286"/>
        <v>0</v>
      </c>
      <c r="AF3169" s="1071">
        <f t="shared" si="1286"/>
        <v>0</v>
      </c>
      <c r="AG3169" s="1071">
        <f t="shared" si="1286"/>
        <v>0</v>
      </c>
      <c r="AH3169" s="1071">
        <f t="shared" si="1286"/>
        <v>0</v>
      </c>
      <c r="AI3169" s="1060">
        <f t="shared" si="1270"/>
        <v>0</v>
      </c>
      <c r="AJ3169" s="1102">
        <f t="shared" si="1279"/>
        <v>0</v>
      </c>
      <c r="AK3169" s="1102">
        <f t="shared" si="1279"/>
        <v>0</v>
      </c>
      <c r="AL3169" s="1102">
        <f t="shared" si="1279"/>
        <v>5</v>
      </c>
      <c r="AM3169" s="1102">
        <f t="shared" si="1280"/>
        <v>0</v>
      </c>
      <c r="AN3169" s="1085">
        <f t="shared" si="1281"/>
        <v>125</v>
      </c>
      <c r="AO3169" s="1061">
        <f t="shared" si="1267"/>
        <v>0</v>
      </c>
      <c r="AP3169" s="1061">
        <f t="shared" si="1267"/>
        <v>0</v>
      </c>
      <c r="AQ3169" s="1061">
        <f t="shared" si="1267"/>
        <v>5</v>
      </c>
      <c r="AR3169" s="1061">
        <f t="shared" si="1267"/>
        <v>0</v>
      </c>
      <c r="AS3169" s="1061">
        <f t="shared" si="1267"/>
        <v>125</v>
      </c>
      <c r="AT3169" s="850">
        <f t="shared" si="1273"/>
        <v>0</v>
      </c>
      <c r="AU3169" s="948"/>
      <c r="AV3169" s="934"/>
      <c r="AW3169" s="934"/>
      <c r="AX3169" s="935"/>
      <c r="AY3169" s="936" t="s">
        <v>29</v>
      </c>
      <c r="AZ3169" s="937">
        <f>AV3169*AX3169</f>
        <v>0</v>
      </c>
    </row>
    <row r="3170" spans="1:52" ht="13.5" customHeight="1">
      <c r="A3170" s="838">
        <f t="shared" ref="A3170:A3181" si="1287">IF(B3170&lt;&gt;"",MAX($A3168:$A3169)+1,"")</f>
        <v>49</v>
      </c>
      <c r="B3170" s="1046" t="s">
        <v>126</v>
      </c>
      <c r="C3170" s="844" t="s">
        <v>66</v>
      </c>
      <c r="D3170" s="949">
        <v>15</v>
      </c>
      <c r="E3170" s="1142">
        <v>15</v>
      </c>
      <c r="F3170" s="1140"/>
      <c r="G3170" s="1120"/>
      <c r="H3170" s="1077"/>
      <c r="I3170" s="1077"/>
      <c r="J3170" s="1060">
        <f>SUM(F3170:I3170)*$E3170</f>
        <v>0</v>
      </c>
      <c r="K3170" s="1103"/>
      <c r="L3170" s="1071"/>
      <c r="M3170" s="1062">
        <v>7</v>
      </c>
      <c r="N3170" s="1063"/>
      <c r="O3170" s="1060">
        <f t="shared" si="1277"/>
        <v>105</v>
      </c>
      <c r="P3170" s="1061"/>
      <c r="Q3170" s="1071"/>
      <c r="R3170" s="1062"/>
      <c r="S3170" s="1063"/>
      <c r="T3170" s="1079">
        <f t="shared" si="1285"/>
        <v>0</v>
      </c>
      <c r="U3170" s="1061">
        <f t="shared" si="1282"/>
        <v>0</v>
      </c>
      <c r="V3170" s="1061">
        <f t="shared" si="1275"/>
        <v>0</v>
      </c>
      <c r="W3170" s="1063">
        <f t="shared" si="1275"/>
        <v>7</v>
      </c>
      <c r="X3170" s="1063">
        <f t="shared" si="1275"/>
        <v>0</v>
      </c>
      <c r="Y3170" s="1060">
        <f t="shared" si="1275"/>
        <v>105</v>
      </c>
      <c r="Z3170" s="1080">
        <f t="shared" si="1272"/>
        <v>49</v>
      </c>
      <c r="AA3170" s="1126" t="str">
        <f t="shared" si="1269"/>
        <v>Mướp đắng</v>
      </c>
      <c r="AB3170" s="1082" t="str">
        <f t="shared" si="1269"/>
        <v>kg</v>
      </c>
      <c r="AC3170" s="1083">
        <f t="shared" si="1269"/>
        <v>15</v>
      </c>
      <c r="AD3170" s="1089">
        <f t="shared" si="1269"/>
        <v>15</v>
      </c>
      <c r="AE3170" s="1071">
        <f t="shared" si="1286"/>
        <v>0</v>
      </c>
      <c r="AF3170" s="1071">
        <f t="shared" si="1286"/>
        <v>0</v>
      </c>
      <c r="AG3170" s="1071">
        <f t="shared" si="1286"/>
        <v>0</v>
      </c>
      <c r="AH3170" s="1071">
        <f t="shared" si="1286"/>
        <v>0</v>
      </c>
      <c r="AI3170" s="1060">
        <f t="shared" si="1270"/>
        <v>0</v>
      </c>
      <c r="AJ3170" s="1102">
        <f t="shared" si="1279"/>
        <v>0</v>
      </c>
      <c r="AK3170" s="1102">
        <f t="shared" si="1279"/>
        <v>0</v>
      </c>
      <c r="AL3170" s="1102">
        <f t="shared" si="1279"/>
        <v>7</v>
      </c>
      <c r="AM3170" s="1102">
        <f t="shared" si="1280"/>
        <v>0</v>
      </c>
      <c r="AN3170" s="1085">
        <f t="shared" si="1281"/>
        <v>105</v>
      </c>
      <c r="AO3170" s="1061">
        <f t="shared" si="1267"/>
        <v>0</v>
      </c>
      <c r="AP3170" s="1061">
        <f t="shared" si="1267"/>
        <v>0</v>
      </c>
      <c r="AQ3170" s="1061">
        <f t="shared" si="1267"/>
        <v>7</v>
      </c>
      <c r="AR3170" s="1061">
        <f t="shared" si="1267"/>
        <v>0</v>
      </c>
      <c r="AS3170" s="1061">
        <f t="shared" si="1267"/>
        <v>105</v>
      </c>
      <c r="AT3170" s="850">
        <f t="shared" si="1273"/>
        <v>0</v>
      </c>
      <c r="AU3170" s="948"/>
      <c r="AV3170" s="934"/>
      <c r="AW3170" s="934"/>
      <c r="AX3170" s="935"/>
      <c r="AY3170" s="936" t="s">
        <v>29</v>
      </c>
      <c r="AZ3170" s="937">
        <f>AV3170*AX3170</f>
        <v>0</v>
      </c>
    </row>
    <row r="3171" spans="1:52" ht="13.5" customHeight="1">
      <c r="A3171" s="838">
        <f t="shared" si="1287"/>
        <v>50</v>
      </c>
      <c r="B3171" s="1046" t="s">
        <v>918</v>
      </c>
      <c r="C3171" s="844" t="s">
        <v>66</v>
      </c>
      <c r="D3171" s="907">
        <v>15</v>
      </c>
      <c r="E3171" s="1060">
        <v>15</v>
      </c>
      <c r="F3171" s="1140"/>
      <c r="G3171" s="1090"/>
      <c r="H3171" s="1077"/>
      <c r="I3171" s="1077"/>
      <c r="J3171" s="1060">
        <f>SUM(F3171:I3171)*$E3171</f>
        <v>0</v>
      </c>
      <c r="K3171" s="1061"/>
      <c r="L3171" s="1071"/>
      <c r="M3171" s="1063"/>
      <c r="N3171" s="1063"/>
      <c r="O3171" s="1060">
        <f t="shared" si="1277"/>
        <v>0</v>
      </c>
      <c r="P3171" s="1065"/>
      <c r="Q3171" s="1071"/>
      <c r="R3171" s="1062"/>
      <c r="S3171" s="1063"/>
      <c r="T3171" s="1079">
        <f t="shared" si="1285"/>
        <v>0</v>
      </c>
      <c r="U3171" s="1061">
        <f t="shared" si="1282"/>
        <v>0</v>
      </c>
      <c r="V3171" s="1061">
        <f t="shared" si="1275"/>
        <v>0</v>
      </c>
      <c r="W3171" s="1063">
        <f t="shared" si="1275"/>
        <v>0</v>
      </c>
      <c r="X3171" s="1063">
        <f t="shared" si="1275"/>
        <v>0</v>
      </c>
      <c r="Y3171" s="1060">
        <f t="shared" si="1275"/>
        <v>0</v>
      </c>
      <c r="Z3171" s="1080">
        <f t="shared" si="1272"/>
        <v>50</v>
      </c>
      <c r="AA3171" s="1126" t="str">
        <f t="shared" si="1269"/>
        <v>Cà  xanh</v>
      </c>
      <c r="AB3171" s="1082" t="str">
        <f t="shared" si="1269"/>
        <v>kg</v>
      </c>
      <c r="AC3171" s="1083">
        <f t="shared" si="1269"/>
        <v>15</v>
      </c>
      <c r="AD3171" s="1089">
        <f t="shared" si="1269"/>
        <v>15</v>
      </c>
      <c r="AE3171" s="1071">
        <f t="shared" si="1286"/>
        <v>0</v>
      </c>
      <c r="AF3171" s="1071">
        <f t="shared" si="1286"/>
        <v>0</v>
      </c>
      <c r="AG3171" s="1071">
        <f t="shared" si="1286"/>
        <v>0</v>
      </c>
      <c r="AH3171" s="1071">
        <f t="shared" si="1286"/>
        <v>0</v>
      </c>
      <c r="AI3171" s="1060">
        <f t="shared" si="1270"/>
        <v>0</v>
      </c>
      <c r="AJ3171" s="1102">
        <f t="shared" si="1279"/>
        <v>0</v>
      </c>
      <c r="AK3171" s="1102">
        <f t="shared" si="1279"/>
        <v>0</v>
      </c>
      <c r="AL3171" s="1102">
        <f t="shared" si="1279"/>
        <v>0</v>
      </c>
      <c r="AM3171" s="1102">
        <f t="shared" si="1280"/>
        <v>0</v>
      </c>
      <c r="AN3171" s="1085">
        <f t="shared" si="1281"/>
        <v>0</v>
      </c>
      <c r="AO3171" s="1061">
        <f t="shared" si="1267"/>
        <v>0</v>
      </c>
      <c r="AP3171" s="1061">
        <f t="shared" si="1267"/>
        <v>0</v>
      </c>
      <c r="AQ3171" s="1061">
        <f t="shared" si="1267"/>
        <v>0</v>
      </c>
      <c r="AR3171" s="1061">
        <f t="shared" si="1267"/>
        <v>0</v>
      </c>
      <c r="AS3171" s="1061">
        <f t="shared" si="1267"/>
        <v>0</v>
      </c>
      <c r="AT3171" s="850">
        <f t="shared" si="1273"/>
        <v>0</v>
      </c>
      <c r="AU3171" s="1480" t="s">
        <v>916</v>
      </c>
      <c r="AV3171" s="1481"/>
      <c r="AW3171" s="1481"/>
      <c r="AX3171" s="1481"/>
      <c r="AY3171" s="1147" t="str">
        <f>AY3172</f>
        <v>=</v>
      </c>
      <c r="AZ3171" s="937">
        <f ca="1">AZ3094</f>
        <v>21.91999999999959</v>
      </c>
    </row>
    <row r="3172" spans="1:52" ht="13.5" customHeight="1">
      <c r="A3172" s="838">
        <f t="shared" si="1287"/>
        <v>51</v>
      </c>
      <c r="B3172" s="1045" t="s">
        <v>64</v>
      </c>
      <c r="C3172" s="844" t="s">
        <v>66</v>
      </c>
      <c r="D3172" s="907">
        <v>13</v>
      </c>
      <c r="E3172" s="1060">
        <v>13</v>
      </c>
      <c r="F3172" s="1140"/>
      <c r="G3172" s="1086"/>
      <c r="H3172" s="1091"/>
      <c r="I3172" s="1077"/>
      <c r="J3172" s="1060">
        <f t="shared" ref="J3172:J3181" si="1288">SUM(F3172:I3172)*$E3172</f>
        <v>0</v>
      </c>
      <c r="K3172" s="1061"/>
      <c r="L3172" s="1071"/>
      <c r="M3172" s="1063"/>
      <c r="N3172" s="1063"/>
      <c r="O3172" s="1060">
        <f t="shared" si="1277"/>
        <v>0</v>
      </c>
      <c r="P3172" s="1061"/>
      <c r="Q3172" s="1061"/>
      <c r="R3172" s="1063"/>
      <c r="S3172" s="1063"/>
      <c r="T3172" s="1079">
        <f t="shared" si="1285"/>
        <v>0</v>
      </c>
      <c r="U3172" s="1061">
        <f t="shared" si="1282"/>
        <v>0</v>
      </c>
      <c r="V3172" s="1061">
        <f t="shared" si="1275"/>
        <v>0</v>
      </c>
      <c r="W3172" s="1063">
        <f t="shared" si="1275"/>
        <v>0</v>
      </c>
      <c r="X3172" s="1063">
        <f t="shared" si="1275"/>
        <v>0</v>
      </c>
      <c r="Y3172" s="1060">
        <f t="shared" si="1275"/>
        <v>0</v>
      </c>
      <c r="Z3172" s="1080">
        <f t="shared" si="1272"/>
        <v>51</v>
      </c>
      <c r="AA3172" s="1126" t="str">
        <f t="shared" si="1269"/>
        <v>Hành tây</v>
      </c>
      <c r="AB3172" s="1082" t="str">
        <f t="shared" si="1269"/>
        <v>kg</v>
      </c>
      <c r="AC3172" s="1083">
        <f t="shared" si="1269"/>
        <v>13</v>
      </c>
      <c r="AD3172" s="1089">
        <f t="shared" si="1269"/>
        <v>13</v>
      </c>
      <c r="AE3172" s="1071">
        <f t="shared" si="1286"/>
        <v>0</v>
      </c>
      <c r="AF3172" s="1071">
        <f t="shared" si="1286"/>
        <v>0</v>
      </c>
      <c r="AG3172" s="1071">
        <f t="shared" si="1286"/>
        <v>0</v>
      </c>
      <c r="AH3172" s="1071">
        <f t="shared" si="1286"/>
        <v>0</v>
      </c>
      <c r="AI3172" s="1060">
        <f t="shared" si="1270"/>
        <v>0</v>
      </c>
      <c r="AJ3172" s="1102">
        <f t="shared" si="1279"/>
        <v>0</v>
      </c>
      <c r="AK3172" s="1102">
        <f t="shared" si="1279"/>
        <v>0</v>
      </c>
      <c r="AL3172" s="1102">
        <f t="shared" si="1279"/>
        <v>0</v>
      </c>
      <c r="AM3172" s="1102">
        <f t="shared" si="1280"/>
        <v>0</v>
      </c>
      <c r="AN3172" s="1085">
        <f t="shared" si="1281"/>
        <v>0</v>
      </c>
      <c r="AO3172" s="1061">
        <f t="shared" si="1267"/>
        <v>0</v>
      </c>
      <c r="AP3172" s="1061">
        <f t="shared" si="1267"/>
        <v>0</v>
      </c>
      <c r="AQ3172" s="1061">
        <f t="shared" si="1267"/>
        <v>0</v>
      </c>
      <c r="AR3172" s="1061">
        <f t="shared" si="1267"/>
        <v>0</v>
      </c>
      <c r="AS3172" s="1061">
        <f t="shared" si="1267"/>
        <v>0</v>
      </c>
      <c r="AT3172" s="850">
        <f t="shared" si="1273"/>
        <v>0</v>
      </c>
      <c r="AU3172" s="1505" t="s">
        <v>917</v>
      </c>
      <c r="AV3172" s="1506"/>
      <c r="AW3172" s="1506"/>
      <c r="AX3172" s="1506"/>
      <c r="AY3172" s="1147" t="s">
        <v>29</v>
      </c>
      <c r="AZ3172" s="937">
        <f ca="1">SUM(AZ3161:AZ3171)</f>
        <v>166.49999999999957</v>
      </c>
    </row>
    <row r="3173" spans="1:52" ht="13.5" customHeight="1">
      <c r="A3173" s="838">
        <f t="shared" si="1287"/>
        <v>52</v>
      </c>
      <c r="B3173" s="1046" t="s">
        <v>511</v>
      </c>
      <c r="C3173" s="844" t="s">
        <v>66</v>
      </c>
      <c r="D3173" s="907">
        <v>20</v>
      </c>
      <c r="E3173" s="1060">
        <v>15</v>
      </c>
      <c r="F3173" s="1140"/>
      <c r="G3173" s="1086"/>
      <c r="H3173" s="1091"/>
      <c r="I3173" s="1077"/>
      <c r="J3173" s="1060">
        <f t="shared" si="1288"/>
        <v>0</v>
      </c>
      <c r="K3173" s="1061"/>
      <c r="L3173" s="1061"/>
      <c r="M3173" s="1063"/>
      <c r="N3173" s="1063"/>
      <c r="O3173" s="1060">
        <f t="shared" si="1277"/>
        <v>0</v>
      </c>
      <c r="P3173" s="1061"/>
      <c r="Q3173" s="1061"/>
      <c r="R3173" s="1063">
        <v>2</v>
      </c>
      <c r="S3173" s="1063"/>
      <c r="T3173" s="1079">
        <f t="shared" si="1285"/>
        <v>30</v>
      </c>
      <c r="U3173" s="1061">
        <f t="shared" si="1282"/>
        <v>0</v>
      </c>
      <c r="V3173" s="1061">
        <f t="shared" si="1275"/>
        <v>0</v>
      </c>
      <c r="W3173" s="1063">
        <f t="shared" si="1275"/>
        <v>2</v>
      </c>
      <c r="X3173" s="1063">
        <f t="shared" si="1275"/>
        <v>0</v>
      </c>
      <c r="Y3173" s="1060">
        <f t="shared" si="1275"/>
        <v>30</v>
      </c>
      <c r="Z3173" s="1080">
        <f t="shared" si="1272"/>
        <v>52</v>
      </c>
      <c r="AA3173" s="1126" t="str">
        <f t="shared" si="1269"/>
        <v>Sã</v>
      </c>
      <c r="AB3173" s="1082" t="str">
        <f t="shared" si="1269"/>
        <v>kg</v>
      </c>
      <c r="AC3173" s="1083">
        <f t="shared" si="1269"/>
        <v>20</v>
      </c>
      <c r="AD3173" s="1089">
        <f t="shared" si="1269"/>
        <v>15</v>
      </c>
      <c r="AE3173" s="1071">
        <f t="shared" si="1286"/>
        <v>0</v>
      </c>
      <c r="AF3173" s="1071">
        <f t="shared" si="1286"/>
        <v>0</v>
      </c>
      <c r="AG3173" s="1071">
        <f t="shared" si="1286"/>
        <v>0</v>
      </c>
      <c r="AH3173" s="1071">
        <f t="shared" si="1286"/>
        <v>0</v>
      </c>
      <c r="AI3173" s="1060">
        <f t="shared" si="1270"/>
        <v>0</v>
      </c>
      <c r="AJ3173" s="1102">
        <f t="shared" si="1279"/>
        <v>0</v>
      </c>
      <c r="AK3173" s="1102">
        <f t="shared" si="1279"/>
        <v>0</v>
      </c>
      <c r="AL3173" s="1102">
        <f t="shared" si="1279"/>
        <v>2</v>
      </c>
      <c r="AM3173" s="1102">
        <f t="shared" si="1280"/>
        <v>0</v>
      </c>
      <c r="AN3173" s="1085">
        <f t="shared" si="1281"/>
        <v>30</v>
      </c>
      <c r="AO3173" s="1061">
        <f t="shared" ref="AO3173:AS3181" si="1289">U3173</f>
        <v>0</v>
      </c>
      <c r="AP3173" s="1061">
        <f t="shared" si="1289"/>
        <v>0</v>
      </c>
      <c r="AQ3173" s="1061">
        <f t="shared" si="1289"/>
        <v>2</v>
      </c>
      <c r="AR3173" s="1061">
        <f t="shared" si="1289"/>
        <v>0</v>
      </c>
      <c r="AS3173" s="1061">
        <f t="shared" si="1289"/>
        <v>30</v>
      </c>
      <c r="AT3173" s="850">
        <f t="shared" si="1273"/>
        <v>10</v>
      </c>
      <c r="AU3173" s="1480" t="s">
        <v>861</v>
      </c>
      <c r="AV3173" s="1481"/>
      <c r="AW3173" s="1481"/>
      <c r="AX3173" s="1481"/>
      <c r="AY3173" s="1147" t="s">
        <v>29</v>
      </c>
      <c r="AZ3173" s="937">
        <f ca="1">SUMIF(AA3122:AR3187,"Gạo*",AO3122:AO3187)+SUMIF(AA3122:AR3187,"Gạo*",AP3122:AP3187)+SUMIF(AA3122:AR3187,"Gạo*",AQ3122:AQ3187)+SUMIF(AA3122:AR3187,"Gạo*",AR3122:AR3187)</f>
        <v>144</v>
      </c>
    </row>
    <row r="3174" spans="1:52" ht="13.5" customHeight="1">
      <c r="A3174" s="838">
        <f t="shared" si="1287"/>
        <v>53</v>
      </c>
      <c r="B3174" s="908" t="s">
        <v>895</v>
      </c>
      <c r="C3174" s="844" t="s">
        <v>66</v>
      </c>
      <c r="D3174" s="907">
        <v>8</v>
      </c>
      <c r="E3174" s="1060">
        <v>8</v>
      </c>
      <c r="F3174" s="1140"/>
      <c r="G3174" s="1086"/>
      <c r="H3174" s="1077"/>
      <c r="I3174" s="1077"/>
      <c r="J3174" s="1060">
        <f t="shared" si="1288"/>
        <v>0</v>
      </c>
      <c r="K3174" s="1061"/>
      <c r="L3174" s="1071"/>
      <c r="M3174" s="1063">
        <v>6</v>
      </c>
      <c r="N3174" s="1063"/>
      <c r="O3174" s="1060">
        <f t="shared" si="1277"/>
        <v>48</v>
      </c>
      <c r="P3174" s="1061"/>
      <c r="Q3174" s="1061"/>
      <c r="R3174" s="1063"/>
      <c r="S3174" s="1063"/>
      <c r="T3174" s="1079">
        <f t="shared" ref="T3174:T3181" si="1290">SUM(P3174:S3174)*$E3174</f>
        <v>0</v>
      </c>
      <c r="U3174" s="1061">
        <f t="shared" si="1282"/>
        <v>0</v>
      </c>
      <c r="V3174" s="1061">
        <f t="shared" si="1275"/>
        <v>0</v>
      </c>
      <c r="W3174" s="1063">
        <f t="shared" si="1275"/>
        <v>6</v>
      </c>
      <c r="X3174" s="1063">
        <f t="shared" si="1275"/>
        <v>0</v>
      </c>
      <c r="Y3174" s="1060">
        <f t="shared" si="1275"/>
        <v>48</v>
      </c>
      <c r="Z3174" s="1080">
        <f t="shared" si="1272"/>
        <v>53</v>
      </c>
      <c r="AA3174" s="1126" t="str">
        <f t="shared" si="1269"/>
        <v>Mùng bac hà</v>
      </c>
      <c r="AB3174" s="1082" t="str">
        <f t="shared" si="1269"/>
        <v>kg</v>
      </c>
      <c r="AC3174" s="1083">
        <f t="shared" si="1269"/>
        <v>8</v>
      </c>
      <c r="AD3174" s="1089">
        <f t="shared" si="1269"/>
        <v>8</v>
      </c>
      <c r="AE3174" s="1071">
        <f t="shared" si="1286"/>
        <v>0</v>
      </c>
      <c r="AF3174" s="1071">
        <f t="shared" si="1286"/>
        <v>0</v>
      </c>
      <c r="AG3174" s="1071">
        <f t="shared" si="1286"/>
        <v>0</v>
      </c>
      <c r="AH3174" s="1071">
        <f t="shared" si="1286"/>
        <v>0</v>
      </c>
      <c r="AI3174" s="1060">
        <f t="shared" si="1270"/>
        <v>0</v>
      </c>
      <c r="AJ3174" s="1102">
        <f t="shared" si="1279"/>
        <v>0</v>
      </c>
      <c r="AK3174" s="1102">
        <f t="shared" si="1279"/>
        <v>0</v>
      </c>
      <c r="AL3174" s="1102">
        <f t="shared" si="1279"/>
        <v>6</v>
      </c>
      <c r="AM3174" s="1102">
        <f t="shared" si="1280"/>
        <v>0</v>
      </c>
      <c r="AN3174" s="1085">
        <f t="shared" si="1281"/>
        <v>48</v>
      </c>
      <c r="AO3174" s="1061">
        <f t="shared" si="1289"/>
        <v>0</v>
      </c>
      <c r="AP3174" s="1061">
        <f t="shared" si="1289"/>
        <v>0</v>
      </c>
      <c r="AQ3174" s="1061">
        <f t="shared" si="1289"/>
        <v>6</v>
      </c>
      <c r="AR3174" s="1061">
        <f t="shared" si="1289"/>
        <v>0</v>
      </c>
      <c r="AS3174" s="1061">
        <f t="shared" si="1289"/>
        <v>48</v>
      </c>
      <c r="AT3174" s="850">
        <f t="shared" si="1273"/>
        <v>0</v>
      </c>
      <c r="AU3174" s="1480" t="s">
        <v>862</v>
      </c>
      <c r="AV3174" s="1481"/>
      <c r="AW3174" s="1481"/>
      <c r="AX3174" s="1481"/>
      <c r="AY3174" s="1147" t="s">
        <v>29</v>
      </c>
      <c r="AZ3174" s="1148">
        <f ca="1">AZ3095</f>
        <v>0</v>
      </c>
    </row>
    <row r="3175" spans="1:52" ht="13.5" customHeight="1">
      <c r="A3175" s="838">
        <f t="shared" si="1287"/>
        <v>54</v>
      </c>
      <c r="B3175" s="908" t="s">
        <v>512</v>
      </c>
      <c r="C3175" s="844" t="s">
        <v>66</v>
      </c>
      <c r="D3175" s="907">
        <v>20</v>
      </c>
      <c r="E3175" s="1060">
        <v>20</v>
      </c>
      <c r="F3175" s="1140"/>
      <c r="G3175" s="1120"/>
      <c r="H3175" s="1077"/>
      <c r="I3175" s="1077"/>
      <c r="J3175" s="1060">
        <f t="shared" si="1288"/>
        <v>0</v>
      </c>
      <c r="K3175" s="1061"/>
      <c r="L3175" s="1071"/>
      <c r="M3175" s="1063"/>
      <c r="N3175" s="1063"/>
      <c r="O3175" s="1060">
        <f t="shared" si="1277"/>
        <v>0</v>
      </c>
      <c r="P3175" s="1061"/>
      <c r="Q3175" s="1071"/>
      <c r="R3175" s="1063">
        <v>3</v>
      </c>
      <c r="S3175" s="1063"/>
      <c r="T3175" s="1079">
        <f t="shared" si="1290"/>
        <v>60</v>
      </c>
      <c r="U3175" s="1061">
        <f t="shared" si="1282"/>
        <v>0</v>
      </c>
      <c r="V3175" s="1061">
        <f t="shared" si="1275"/>
        <v>0</v>
      </c>
      <c r="W3175" s="1063">
        <f t="shared" si="1275"/>
        <v>3</v>
      </c>
      <c r="X3175" s="1063">
        <f t="shared" si="1275"/>
        <v>0</v>
      </c>
      <c r="Y3175" s="1060">
        <f t="shared" si="1275"/>
        <v>60</v>
      </c>
      <c r="Z3175" s="1080">
        <f t="shared" si="1272"/>
        <v>54</v>
      </c>
      <c r="AA3175" s="1126" t="str">
        <f t="shared" si="1269"/>
        <v>Riềng</v>
      </c>
      <c r="AB3175" s="1082" t="str">
        <f t="shared" si="1269"/>
        <v>kg</v>
      </c>
      <c r="AC3175" s="1083">
        <f t="shared" si="1269"/>
        <v>20</v>
      </c>
      <c r="AD3175" s="1089">
        <f t="shared" si="1269"/>
        <v>20</v>
      </c>
      <c r="AE3175" s="1071">
        <f t="shared" si="1286"/>
        <v>0</v>
      </c>
      <c r="AF3175" s="1071">
        <f t="shared" si="1286"/>
        <v>0</v>
      </c>
      <c r="AG3175" s="1071">
        <f t="shared" si="1286"/>
        <v>0</v>
      </c>
      <c r="AH3175" s="1071">
        <f t="shared" si="1286"/>
        <v>0</v>
      </c>
      <c r="AI3175" s="1060">
        <f t="shared" si="1270"/>
        <v>0</v>
      </c>
      <c r="AJ3175" s="1102">
        <f t="shared" si="1279"/>
        <v>0</v>
      </c>
      <c r="AK3175" s="1102">
        <f t="shared" si="1279"/>
        <v>0</v>
      </c>
      <c r="AL3175" s="1102">
        <f t="shared" si="1279"/>
        <v>3</v>
      </c>
      <c r="AM3175" s="1102">
        <f t="shared" si="1280"/>
        <v>0</v>
      </c>
      <c r="AN3175" s="1085">
        <f t="shared" si="1281"/>
        <v>60</v>
      </c>
      <c r="AO3175" s="1061">
        <f t="shared" si="1289"/>
        <v>0</v>
      </c>
      <c r="AP3175" s="1061">
        <f t="shared" si="1289"/>
        <v>0</v>
      </c>
      <c r="AQ3175" s="1061">
        <f t="shared" si="1289"/>
        <v>3</v>
      </c>
      <c r="AR3175" s="1061">
        <f t="shared" si="1289"/>
        <v>0</v>
      </c>
      <c r="AS3175" s="1061">
        <f t="shared" si="1289"/>
        <v>60</v>
      </c>
      <c r="AT3175" s="850">
        <f t="shared" si="1273"/>
        <v>0</v>
      </c>
      <c r="AU3175" s="1149" t="s">
        <v>863</v>
      </c>
      <c r="AV3175" s="1150"/>
      <c r="AW3175" s="1150"/>
      <c r="AX3175" s="1150"/>
      <c r="AY3175" s="1147" t="s">
        <v>29</v>
      </c>
      <c r="AZ3175" s="937">
        <f ca="1">AZ3173+AZ3174</f>
        <v>144</v>
      </c>
    </row>
    <row r="3176" spans="1:52" ht="13.5" customHeight="1">
      <c r="A3176" s="838">
        <f t="shared" si="1287"/>
        <v>55</v>
      </c>
      <c r="B3176" s="1045" t="s">
        <v>636</v>
      </c>
      <c r="C3176" s="844" t="s">
        <v>66</v>
      </c>
      <c r="D3176" s="907">
        <v>10</v>
      </c>
      <c r="E3176" s="1060">
        <v>10</v>
      </c>
      <c r="F3176" s="1140"/>
      <c r="G3176" s="1086"/>
      <c r="H3176" s="1077"/>
      <c r="I3176" s="1077"/>
      <c r="J3176" s="1060">
        <f t="shared" si="1288"/>
        <v>0</v>
      </c>
      <c r="K3176" s="1061"/>
      <c r="L3176" s="1065"/>
      <c r="M3176" s="1063">
        <v>0.5</v>
      </c>
      <c r="N3176" s="1063"/>
      <c r="O3176" s="1060">
        <f t="shared" si="1277"/>
        <v>5</v>
      </c>
      <c r="P3176" s="1061"/>
      <c r="Q3176" s="1061"/>
      <c r="R3176" s="1063">
        <v>0.5</v>
      </c>
      <c r="S3176" s="1063"/>
      <c r="T3176" s="1079">
        <f t="shared" si="1290"/>
        <v>5</v>
      </c>
      <c r="U3176" s="1061">
        <f t="shared" si="1282"/>
        <v>0</v>
      </c>
      <c r="V3176" s="1061">
        <f t="shared" si="1275"/>
        <v>0</v>
      </c>
      <c r="W3176" s="1063">
        <f t="shared" si="1275"/>
        <v>1</v>
      </c>
      <c r="X3176" s="1063">
        <f t="shared" si="1275"/>
        <v>0</v>
      </c>
      <c r="Y3176" s="1060">
        <f t="shared" si="1275"/>
        <v>10</v>
      </c>
      <c r="Z3176" s="1080">
        <f t="shared" si="1272"/>
        <v>55</v>
      </c>
      <c r="AA3176" s="1126" t="str">
        <f t="shared" si="1269"/>
        <v>Rau mùi</v>
      </c>
      <c r="AB3176" s="1082" t="str">
        <f t="shared" si="1269"/>
        <v>kg</v>
      </c>
      <c r="AC3176" s="1083">
        <f t="shared" si="1269"/>
        <v>10</v>
      </c>
      <c r="AD3176" s="1089">
        <f t="shared" si="1269"/>
        <v>10</v>
      </c>
      <c r="AE3176" s="1071">
        <f>AE3096+AJ3096-AO3096</f>
        <v>0</v>
      </c>
      <c r="AF3176" s="1071">
        <f>AF3096+AK3096-AP3096</f>
        <v>0</v>
      </c>
      <c r="AG3176" s="1071">
        <f>AG3096+AL3096-AQ3096</f>
        <v>0</v>
      </c>
      <c r="AH3176" s="1071">
        <f>AH3096+AM3096-AR3096</f>
        <v>0</v>
      </c>
      <c r="AI3176" s="1060">
        <f t="shared" si="1270"/>
        <v>0</v>
      </c>
      <c r="AJ3176" s="1102">
        <f t="shared" si="1279"/>
        <v>0</v>
      </c>
      <c r="AK3176" s="1102">
        <f t="shared" si="1279"/>
        <v>0</v>
      </c>
      <c r="AL3176" s="1102">
        <f t="shared" si="1279"/>
        <v>1</v>
      </c>
      <c r="AM3176" s="1102">
        <f t="shared" si="1280"/>
        <v>0</v>
      </c>
      <c r="AN3176" s="1085">
        <f t="shared" si="1281"/>
        <v>10</v>
      </c>
      <c r="AO3176" s="1061">
        <f t="shared" si="1289"/>
        <v>0</v>
      </c>
      <c r="AP3176" s="1061">
        <f t="shared" si="1289"/>
        <v>0</v>
      </c>
      <c r="AQ3176" s="1061">
        <f t="shared" si="1289"/>
        <v>1</v>
      </c>
      <c r="AR3176" s="1061">
        <f t="shared" si="1289"/>
        <v>0</v>
      </c>
      <c r="AS3176" s="1061">
        <f t="shared" si="1289"/>
        <v>10</v>
      </c>
      <c r="AT3176" s="850">
        <f t="shared" si="1273"/>
        <v>0</v>
      </c>
      <c r="AU3176" s="1480" t="s">
        <v>864</v>
      </c>
      <c r="AV3176" s="1481"/>
      <c r="AW3176" s="1481"/>
      <c r="AX3176" s="1481"/>
      <c r="AY3176" s="1147" t="s">
        <v>29</v>
      </c>
      <c r="AZ3176" s="937">
        <f ca="1">IF(AZ3172-AZ3175&gt;0,AZ3172-AZ3175,0)</f>
        <v>22.499999999999574</v>
      </c>
    </row>
    <row r="3177" spans="1:52" ht="13.5" customHeight="1">
      <c r="A3177" s="838" t="str">
        <f t="shared" si="1287"/>
        <v/>
      </c>
      <c r="B3177" s="906"/>
      <c r="C3177" s="844"/>
      <c r="D3177" s="907"/>
      <c r="E3177" s="1060"/>
      <c r="F3177" s="1140"/>
      <c r="G3177" s="1086"/>
      <c r="H3177" s="1077"/>
      <c r="I3177" s="1077"/>
      <c r="J3177" s="1060">
        <f t="shared" si="1288"/>
        <v>0</v>
      </c>
      <c r="K3177" s="1061"/>
      <c r="L3177" s="1061"/>
      <c r="M3177" s="1063"/>
      <c r="N3177" s="1063"/>
      <c r="O3177" s="1060">
        <f t="shared" si="1277"/>
        <v>0</v>
      </c>
      <c r="P3177" s="1061"/>
      <c r="Q3177" s="1061"/>
      <c r="R3177" s="1063"/>
      <c r="S3177" s="1063"/>
      <c r="T3177" s="1079">
        <f t="shared" si="1290"/>
        <v>0</v>
      </c>
      <c r="U3177" s="1061">
        <f t="shared" si="1282"/>
        <v>0</v>
      </c>
      <c r="V3177" s="1061">
        <f t="shared" si="1275"/>
        <v>0</v>
      </c>
      <c r="W3177" s="1063">
        <f t="shared" si="1275"/>
        <v>0</v>
      </c>
      <c r="X3177" s="1063">
        <f t="shared" si="1275"/>
        <v>0</v>
      </c>
      <c r="Y3177" s="1060">
        <f t="shared" si="1275"/>
        <v>0</v>
      </c>
      <c r="Z3177" s="1080" t="str">
        <f t="shared" si="1272"/>
        <v/>
      </c>
      <c r="AA3177" s="1126">
        <f t="shared" si="1269"/>
        <v>0</v>
      </c>
      <c r="AB3177" s="1082">
        <f t="shared" si="1269"/>
        <v>0</v>
      </c>
      <c r="AC3177" s="1083">
        <f t="shared" si="1269"/>
        <v>0</v>
      </c>
      <c r="AD3177" s="1089">
        <f t="shared" si="1269"/>
        <v>0</v>
      </c>
      <c r="AE3177" s="1071">
        <f t="shared" ref="AE3177:AH3181" si="1291">AE3098+AJ3098-AO3098</f>
        <v>0</v>
      </c>
      <c r="AF3177" s="1071">
        <f t="shared" si="1291"/>
        <v>0</v>
      </c>
      <c r="AG3177" s="1071">
        <f t="shared" si="1291"/>
        <v>0</v>
      </c>
      <c r="AH3177" s="1071">
        <f t="shared" si="1291"/>
        <v>0</v>
      </c>
      <c r="AI3177" s="1060">
        <f t="shared" si="1270"/>
        <v>0</v>
      </c>
      <c r="AJ3177" s="1102">
        <f t="shared" si="1279"/>
        <v>0</v>
      </c>
      <c r="AK3177" s="1102">
        <f t="shared" si="1279"/>
        <v>0</v>
      </c>
      <c r="AL3177" s="1102">
        <f t="shared" si="1279"/>
        <v>0</v>
      </c>
      <c r="AM3177" s="1102">
        <f t="shared" si="1280"/>
        <v>0</v>
      </c>
      <c r="AN3177" s="1085">
        <f t="shared" si="1281"/>
        <v>0</v>
      </c>
      <c r="AO3177" s="1061">
        <f t="shared" si="1289"/>
        <v>0</v>
      </c>
      <c r="AP3177" s="1061">
        <f t="shared" si="1289"/>
        <v>0</v>
      </c>
      <c r="AQ3177" s="1061">
        <f t="shared" si="1289"/>
        <v>0</v>
      </c>
      <c r="AR3177" s="1061">
        <f t="shared" si="1289"/>
        <v>0</v>
      </c>
      <c r="AS3177" s="1061">
        <f t="shared" si="1289"/>
        <v>0</v>
      </c>
      <c r="AT3177" s="850" t="str">
        <f t="shared" si="1273"/>
        <v/>
      </c>
      <c r="AU3177" s="1482" t="s">
        <v>797</v>
      </c>
      <c r="AV3177" s="1483"/>
      <c r="AW3177" s="1483"/>
      <c r="AX3177" s="1483"/>
      <c r="AY3177" s="894" t="s">
        <v>29</v>
      </c>
      <c r="AZ3177" s="1151">
        <f ca="1">IF(AZ3172-AZ3175&lt;0,AZ3175-AZ3172,0)</f>
        <v>0</v>
      </c>
    </row>
    <row r="3178" spans="1:52" ht="13.5" customHeight="1">
      <c r="A3178" s="838" t="str">
        <f t="shared" si="1287"/>
        <v/>
      </c>
      <c r="B3178" s="906"/>
      <c r="C3178" s="844"/>
      <c r="D3178" s="907"/>
      <c r="E3178" s="1060"/>
      <c r="F3178" s="1140"/>
      <c r="G3178" s="1086"/>
      <c r="H3178" s="1077"/>
      <c r="I3178" s="1077"/>
      <c r="J3178" s="1060">
        <f t="shared" si="1288"/>
        <v>0</v>
      </c>
      <c r="K3178" s="1061"/>
      <c r="L3178" s="1061"/>
      <c r="M3178" s="1063"/>
      <c r="N3178" s="1063"/>
      <c r="O3178" s="1060">
        <f t="shared" si="1277"/>
        <v>0</v>
      </c>
      <c r="P3178" s="1061"/>
      <c r="Q3178" s="1061"/>
      <c r="R3178" s="1063"/>
      <c r="S3178" s="1063"/>
      <c r="T3178" s="1079">
        <f t="shared" si="1290"/>
        <v>0</v>
      </c>
      <c r="U3178" s="1061">
        <f t="shared" si="1282"/>
        <v>0</v>
      </c>
      <c r="V3178" s="1061">
        <f t="shared" si="1275"/>
        <v>0</v>
      </c>
      <c r="W3178" s="1063">
        <f t="shared" si="1275"/>
        <v>0</v>
      </c>
      <c r="X3178" s="1063">
        <f t="shared" si="1275"/>
        <v>0</v>
      </c>
      <c r="Y3178" s="1060">
        <f t="shared" si="1275"/>
        <v>0</v>
      </c>
      <c r="Z3178" s="1080" t="str">
        <f t="shared" si="1272"/>
        <v/>
      </c>
      <c r="AA3178" s="1126">
        <f t="shared" si="1269"/>
        <v>0</v>
      </c>
      <c r="AB3178" s="1082">
        <f t="shared" si="1269"/>
        <v>0</v>
      </c>
      <c r="AC3178" s="1083">
        <f t="shared" si="1269"/>
        <v>0</v>
      </c>
      <c r="AD3178" s="1089">
        <f t="shared" si="1269"/>
        <v>0</v>
      </c>
      <c r="AE3178" s="1071">
        <f t="shared" si="1291"/>
        <v>0</v>
      </c>
      <c r="AF3178" s="1071">
        <f t="shared" si="1291"/>
        <v>0</v>
      </c>
      <c r="AG3178" s="1071">
        <f t="shared" si="1291"/>
        <v>0</v>
      </c>
      <c r="AH3178" s="1071">
        <f t="shared" si="1291"/>
        <v>0</v>
      </c>
      <c r="AI3178" s="1060">
        <f t="shared" si="1270"/>
        <v>0</v>
      </c>
      <c r="AJ3178" s="1102">
        <f t="shared" si="1279"/>
        <v>0</v>
      </c>
      <c r="AK3178" s="1102">
        <f t="shared" si="1279"/>
        <v>0</v>
      </c>
      <c r="AL3178" s="1102">
        <f t="shared" si="1279"/>
        <v>0</v>
      </c>
      <c r="AM3178" s="1102">
        <f t="shared" si="1280"/>
        <v>0</v>
      </c>
      <c r="AN3178" s="1085">
        <f t="shared" si="1281"/>
        <v>0</v>
      </c>
      <c r="AO3178" s="1061">
        <f t="shared" si="1289"/>
        <v>0</v>
      </c>
      <c r="AP3178" s="1061">
        <f t="shared" si="1289"/>
        <v>0</v>
      </c>
      <c r="AQ3178" s="1061">
        <f t="shared" si="1289"/>
        <v>0</v>
      </c>
      <c r="AR3178" s="1061">
        <f t="shared" si="1289"/>
        <v>0</v>
      </c>
      <c r="AS3178" s="1061">
        <f t="shared" si="1289"/>
        <v>0</v>
      </c>
      <c r="AT3178" s="850" t="str">
        <f t="shared" si="1273"/>
        <v/>
      </c>
      <c r="AU3178" s="893"/>
      <c r="AV3178" s="894"/>
      <c r="AW3178" s="894"/>
      <c r="AX3178" s="894"/>
      <c r="AY3178" s="894"/>
      <c r="AZ3178" s="918"/>
    </row>
    <row r="3179" spans="1:52" ht="13.5" customHeight="1">
      <c r="A3179" s="838" t="str">
        <f t="shared" si="1287"/>
        <v/>
      </c>
      <c r="B3179" s="906"/>
      <c r="C3179" s="844"/>
      <c r="D3179" s="907"/>
      <c r="E3179" s="1060"/>
      <c r="F3179" s="1140"/>
      <c r="G3179" s="1086"/>
      <c r="H3179" s="1077"/>
      <c r="I3179" s="1077"/>
      <c r="J3179" s="1060">
        <f t="shared" si="1288"/>
        <v>0</v>
      </c>
      <c r="K3179" s="1061"/>
      <c r="L3179" s="1061"/>
      <c r="M3179" s="1063"/>
      <c r="N3179" s="1063"/>
      <c r="O3179" s="1060">
        <f t="shared" si="1277"/>
        <v>0</v>
      </c>
      <c r="P3179" s="1061"/>
      <c r="Q3179" s="1061"/>
      <c r="R3179" s="1063"/>
      <c r="S3179" s="1063"/>
      <c r="T3179" s="1079">
        <f t="shared" si="1290"/>
        <v>0</v>
      </c>
      <c r="U3179" s="1061">
        <f t="shared" si="1282"/>
        <v>0</v>
      </c>
      <c r="V3179" s="1061">
        <f t="shared" si="1275"/>
        <v>0</v>
      </c>
      <c r="W3179" s="1063">
        <v>0</v>
      </c>
      <c r="X3179" s="1063">
        <f t="shared" si="1275"/>
        <v>0</v>
      </c>
      <c r="Y3179" s="1060">
        <f t="shared" si="1275"/>
        <v>0</v>
      </c>
      <c r="Z3179" s="1080" t="str">
        <f t="shared" si="1272"/>
        <v/>
      </c>
      <c r="AA3179" s="1126">
        <f t="shared" si="1269"/>
        <v>0</v>
      </c>
      <c r="AB3179" s="1082">
        <f t="shared" si="1269"/>
        <v>0</v>
      </c>
      <c r="AC3179" s="1083">
        <f t="shared" si="1269"/>
        <v>0</v>
      </c>
      <c r="AD3179" s="1089">
        <f t="shared" si="1269"/>
        <v>0</v>
      </c>
      <c r="AE3179" s="1071">
        <f t="shared" si="1291"/>
        <v>0</v>
      </c>
      <c r="AF3179" s="1071">
        <f t="shared" si="1291"/>
        <v>0</v>
      </c>
      <c r="AG3179" s="1071">
        <f t="shared" si="1291"/>
        <v>0</v>
      </c>
      <c r="AH3179" s="1071">
        <f t="shared" si="1291"/>
        <v>0</v>
      </c>
      <c r="AI3179" s="1060">
        <f t="shared" si="1270"/>
        <v>0</v>
      </c>
      <c r="AJ3179" s="1102">
        <f t="shared" si="1279"/>
        <v>0</v>
      </c>
      <c r="AK3179" s="1102">
        <f t="shared" si="1279"/>
        <v>0</v>
      </c>
      <c r="AL3179" s="1102">
        <f t="shared" si="1279"/>
        <v>0</v>
      </c>
      <c r="AM3179" s="1102">
        <f t="shared" si="1280"/>
        <v>0</v>
      </c>
      <c r="AN3179" s="1085">
        <f t="shared" si="1281"/>
        <v>0</v>
      </c>
      <c r="AO3179" s="1061">
        <f t="shared" si="1289"/>
        <v>0</v>
      </c>
      <c r="AP3179" s="1061">
        <f t="shared" si="1289"/>
        <v>0</v>
      </c>
      <c r="AQ3179" s="1061">
        <f t="shared" si="1289"/>
        <v>0</v>
      </c>
      <c r="AR3179" s="1061">
        <f t="shared" si="1289"/>
        <v>0</v>
      </c>
      <c r="AS3179" s="1061">
        <f t="shared" si="1289"/>
        <v>0</v>
      </c>
      <c r="AT3179" s="850" t="str">
        <f t="shared" si="1273"/>
        <v/>
      </c>
      <c r="AU3179" s="893"/>
      <c r="AV3179" s="894"/>
      <c r="AW3179" s="894"/>
      <c r="AX3179" s="894"/>
      <c r="AY3179" s="894"/>
      <c r="AZ3179" s="918"/>
    </row>
    <row r="3180" spans="1:52" ht="13.5" customHeight="1">
      <c r="A3180" s="838" t="str">
        <f t="shared" si="1287"/>
        <v/>
      </c>
      <c r="B3180" s="906"/>
      <c r="C3180" s="844"/>
      <c r="D3180" s="907"/>
      <c r="E3180" s="1060"/>
      <c r="F3180" s="1140"/>
      <c r="G3180" s="1086"/>
      <c r="H3180" s="1077"/>
      <c r="I3180" s="1077"/>
      <c r="J3180" s="1060">
        <f t="shared" si="1288"/>
        <v>0</v>
      </c>
      <c r="K3180" s="1061"/>
      <c r="L3180" s="1061"/>
      <c r="M3180" s="1063"/>
      <c r="N3180" s="1063"/>
      <c r="O3180" s="1060">
        <f t="shared" si="1277"/>
        <v>0</v>
      </c>
      <c r="P3180" s="1061"/>
      <c r="Q3180" s="1061"/>
      <c r="R3180" s="1063"/>
      <c r="S3180" s="1063"/>
      <c r="T3180" s="1079">
        <f t="shared" si="1290"/>
        <v>0</v>
      </c>
      <c r="U3180" s="1061">
        <f t="shared" si="1282"/>
        <v>0</v>
      </c>
      <c r="V3180" s="1061">
        <f t="shared" si="1275"/>
        <v>0</v>
      </c>
      <c r="W3180" s="1063">
        <f>SUM(H3180,M3180,R3180)</f>
        <v>0</v>
      </c>
      <c r="X3180" s="1063">
        <f t="shared" si="1275"/>
        <v>0</v>
      </c>
      <c r="Y3180" s="1060">
        <f t="shared" si="1275"/>
        <v>0</v>
      </c>
      <c r="Z3180" s="1080" t="str">
        <f t="shared" si="1272"/>
        <v/>
      </c>
      <c r="AA3180" s="1126">
        <f t="shared" si="1269"/>
        <v>0</v>
      </c>
      <c r="AB3180" s="1082">
        <f t="shared" si="1269"/>
        <v>0</v>
      </c>
      <c r="AC3180" s="1083">
        <f t="shared" si="1269"/>
        <v>0</v>
      </c>
      <c r="AD3180" s="1089">
        <f t="shared" si="1269"/>
        <v>0</v>
      </c>
      <c r="AE3180" s="1071">
        <f t="shared" si="1291"/>
        <v>0</v>
      </c>
      <c r="AF3180" s="1071">
        <f t="shared" si="1291"/>
        <v>0</v>
      </c>
      <c r="AG3180" s="1071">
        <f t="shared" si="1291"/>
        <v>0</v>
      </c>
      <c r="AH3180" s="1071">
        <f t="shared" si="1291"/>
        <v>0</v>
      </c>
      <c r="AI3180" s="1060">
        <f t="shared" si="1270"/>
        <v>0</v>
      </c>
      <c r="AJ3180" s="1102">
        <f t="shared" si="1279"/>
        <v>0</v>
      </c>
      <c r="AK3180" s="1102">
        <f t="shared" si="1279"/>
        <v>0</v>
      </c>
      <c r="AL3180" s="1102">
        <f t="shared" si="1279"/>
        <v>0</v>
      </c>
      <c r="AM3180" s="1102">
        <f t="shared" si="1280"/>
        <v>0</v>
      </c>
      <c r="AN3180" s="1085">
        <f t="shared" si="1281"/>
        <v>0</v>
      </c>
      <c r="AO3180" s="1061">
        <f t="shared" si="1289"/>
        <v>0</v>
      </c>
      <c r="AP3180" s="1061">
        <f t="shared" si="1289"/>
        <v>0</v>
      </c>
      <c r="AQ3180" s="1061">
        <f t="shared" si="1289"/>
        <v>0</v>
      </c>
      <c r="AR3180" s="1061">
        <f t="shared" si="1289"/>
        <v>0</v>
      </c>
      <c r="AS3180" s="1061">
        <f t="shared" si="1289"/>
        <v>0</v>
      </c>
      <c r="AT3180" s="850" t="str">
        <f t="shared" si="1273"/>
        <v/>
      </c>
      <c r="AU3180" s="893"/>
      <c r="AV3180" s="894"/>
      <c r="AW3180" s="894"/>
      <c r="AX3180" s="894"/>
      <c r="AY3180" s="894"/>
      <c r="AZ3180" s="918"/>
    </row>
    <row r="3181" spans="1:52" ht="13.5" customHeight="1">
      <c r="A3181" s="838" t="str">
        <f t="shared" si="1287"/>
        <v/>
      </c>
      <c r="B3181" s="906"/>
      <c r="C3181" s="844"/>
      <c r="D3181" s="907"/>
      <c r="E3181" s="1060"/>
      <c r="F3181" s="1140"/>
      <c r="G3181" s="1086"/>
      <c r="H3181" s="1077"/>
      <c r="I3181" s="1077"/>
      <c r="J3181" s="1060">
        <f t="shared" si="1288"/>
        <v>0</v>
      </c>
      <c r="K3181" s="1061"/>
      <c r="L3181" s="1061"/>
      <c r="M3181" s="1063"/>
      <c r="N3181" s="1063"/>
      <c r="O3181" s="1060">
        <f t="shared" si="1277"/>
        <v>0</v>
      </c>
      <c r="P3181" s="1061"/>
      <c r="Q3181" s="1061"/>
      <c r="R3181" s="1063"/>
      <c r="S3181" s="1063"/>
      <c r="T3181" s="1079">
        <f t="shared" si="1290"/>
        <v>0</v>
      </c>
      <c r="U3181" s="1061">
        <f t="shared" si="1282"/>
        <v>0</v>
      </c>
      <c r="V3181" s="1061">
        <f>SUM(G3181,L3181,Q3181)</f>
        <v>0</v>
      </c>
      <c r="W3181" s="1063">
        <f>SUM(H3181,M3181,R3181)</f>
        <v>0</v>
      </c>
      <c r="X3181" s="1063">
        <f>SUM(I3181,N3181,S3181)</f>
        <v>0</v>
      </c>
      <c r="Y3181" s="1060">
        <f>SUM(J3181,O3181,T3181)</f>
        <v>0</v>
      </c>
      <c r="Z3181" s="1080" t="str">
        <f t="shared" si="1272"/>
        <v/>
      </c>
      <c r="AA3181" s="1126">
        <f t="shared" si="1269"/>
        <v>0</v>
      </c>
      <c r="AB3181" s="1082">
        <f t="shared" si="1269"/>
        <v>0</v>
      </c>
      <c r="AC3181" s="1083">
        <f t="shared" si="1269"/>
        <v>0</v>
      </c>
      <c r="AD3181" s="1089">
        <f t="shared" si="1269"/>
        <v>0</v>
      </c>
      <c r="AE3181" s="1071">
        <f t="shared" si="1291"/>
        <v>0</v>
      </c>
      <c r="AF3181" s="1071">
        <f t="shared" si="1291"/>
        <v>0</v>
      </c>
      <c r="AG3181" s="1071">
        <f t="shared" si="1291"/>
        <v>0</v>
      </c>
      <c r="AH3181" s="1071">
        <f t="shared" si="1291"/>
        <v>0</v>
      </c>
      <c r="AI3181" s="1060">
        <f t="shared" si="1270"/>
        <v>0</v>
      </c>
      <c r="AJ3181" s="1102">
        <f t="shared" si="1279"/>
        <v>0</v>
      </c>
      <c r="AK3181" s="1102">
        <f t="shared" si="1279"/>
        <v>0</v>
      </c>
      <c r="AL3181" s="1102">
        <f t="shared" si="1279"/>
        <v>0</v>
      </c>
      <c r="AM3181" s="1102">
        <f t="shared" si="1280"/>
        <v>0</v>
      </c>
      <c r="AN3181" s="1085">
        <f t="shared" si="1281"/>
        <v>0</v>
      </c>
      <c r="AO3181" s="1061">
        <f t="shared" si="1289"/>
        <v>0</v>
      </c>
      <c r="AP3181" s="1061">
        <f t="shared" si="1289"/>
        <v>0</v>
      </c>
      <c r="AQ3181" s="1061">
        <f t="shared" si="1289"/>
        <v>0</v>
      </c>
      <c r="AR3181" s="1061">
        <f t="shared" si="1289"/>
        <v>0</v>
      </c>
      <c r="AS3181" s="1061">
        <f t="shared" si="1289"/>
        <v>0</v>
      </c>
      <c r="AT3181" s="850" t="str">
        <f t="shared" si="1273"/>
        <v/>
      </c>
      <c r="AU3181" s="893"/>
      <c r="AV3181" s="894"/>
      <c r="AW3181" s="894"/>
      <c r="AX3181" s="894"/>
      <c r="AY3181" s="894"/>
      <c r="AZ3181" s="918"/>
    </row>
    <row r="3182" spans="1:52" ht="13.5" customHeight="1">
      <c r="A3182" s="838"/>
      <c r="B3182" s="906"/>
      <c r="C3182" s="844"/>
      <c r="D3182" s="907"/>
      <c r="E3182" s="1060"/>
      <c r="F3182" s="1140"/>
      <c r="G3182" s="1086"/>
      <c r="H3182" s="1077"/>
      <c r="I3182" s="1077"/>
      <c r="J3182" s="1060"/>
      <c r="K3182" s="1061"/>
      <c r="L3182" s="1061"/>
      <c r="M3182" s="1063"/>
      <c r="N3182" s="1063"/>
      <c r="O3182" s="1060"/>
      <c r="P3182" s="1061"/>
      <c r="Q3182" s="1061"/>
      <c r="R3182" s="1063"/>
      <c r="S3182" s="1063"/>
      <c r="T3182" s="1079"/>
      <c r="U3182" s="1061"/>
      <c r="V3182" s="1061"/>
      <c r="W3182" s="1063"/>
      <c r="X3182" s="1063"/>
      <c r="Y3182" s="1060"/>
      <c r="Z3182" s="1080"/>
      <c r="AA3182" s="1126"/>
      <c r="AB3182" s="1082"/>
      <c r="AC3182" s="1083"/>
      <c r="AD3182" s="1089"/>
      <c r="AE3182" s="1071"/>
      <c r="AF3182" s="1071"/>
      <c r="AG3182" s="1071"/>
      <c r="AH3182" s="1071"/>
      <c r="AI3182" s="1060"/>
      <c r="AJ3182" s="1102"/>
      <c r="AK3182" s="1102"/>
      <c r="AL3182" s="1102"/>
      <c r="AM3182" s="1102"/>
      <c r="AN3182" s="1085"/>
      <c r="AO3182" s="1061"/>
      <c r="AP3182" s="1061"/>
      <c r="AQ3182" s="1061"/>
      <c r="AR3182" s="1061"/>
      <c r="AS3182" s="1061"/>
      <c r="AT3182" s="850"/>
      <c r="AU3182" s="893"/>
      <c r="AV3182" s="894"/>
      <c r="AW3182" s="894"/>
      <c r="AX3182" s="894"/>
      <c r="AY3182" s="894"/>
      <c r="AZ3182" s="918"/>
    </row>
    <row r="3183" spans="1:52" ht="13.5" customHeight="1">
      <c r="A3183" s="838"/>
      <c r="B3183" s="906"/>
      <c r="C3183" s="844"/>
      <c r="D3183" s="907"/>
      <c r="E3183" s="1060"/>
      <c r="F3183" s="1140"/>
      <c r="G3183" s="1086"/>
      <c r="H3183" s="1077"/>
      <c r="I3183" s="1077"/>
      <c r="J3183" s="1060"/>
      <c r="K3183" s="1061"/>
      <c r="L3183" s="1061"/>
      <c r="M3183" s="1063"/>
      <c r="N3183" s="1063"/>
      <c r="O3183" s="1060"/>
      <c r="P3183" s="1061"/>
      <c r="Q3183" s="1061"/>
      <c r="R3183" s="1063"/>
      <c r="S3183" s="1063"/>
      <c r="T3183" s="1079"/>
      <c r="U3183" s="1061"/>
      <c r="V3183" s="1061"/>
      <c r="W3183" s="1063"/>
      <c r="X3183" s="1063"/>
      <c r="Y3183" s="1060"/>
      <c r="Z3183" s="1080"/>
      <c r="AA3183" s="1126"/>
      <c r="AB3183" s="1082"/>
      <c r="AC3183" s="1083"/>
      <c r="AD3183" s="1089"/>
      <c r="AE3183" s="1071"/>
      <c r="AF3183" s="1071"/>
      <c r="AG3183" s="1071"/>
      <c r="AH3183" s="1071"/>
      <c r="AI3183" s="1060"/>
      <c r="AJ3183" s="1102"/>
      <c r="AK3183" s="1102"/>
      <c r="AL3183" s="1102"/>
      <c r="AM3183" s="1102"/>
      <c r="AN3183" s="1085"/>
      <c r="AO3183" s="1061"/>
      <c r="AP3183" s="1061"/>
      <c r="AQ3183" s="1061"/>
      <c r="AR3183" s="1061"/>
      <c r="AS3183" s="1061"/>
      <c r="AT3183" s="850"/>
      <c r="AU3183" s="893"/>
      <c r="AV3183" s="894"/>
      <c r="AW3183" s="894"/>
      <c r="AX3183" s="894"/>
      <c r="AY3183" s="894"/>
      <c r="AZ3183" s="918"/>
    </row>
    <row r="3184" spans="1:52" ht="13.5" customHeight="1">
      <c r="A3184" s="838"/>
      <c r="B3184" s="906"/>
      <c r="C3184" s="844"/>
      <c r="D3184" s="907"/>
      <c r="E3184" s="1060"/>
      <c r="F3184" s="1140"/>
      <c r="G3184" s="1086"/>
      <c r="H3184" s="1077"/>
      <c r="I3184" s="1077"/>
      <c r="J3184" s="1060"/>
      <c r="K3184" s="1061"/>
      <c r="L3184" s="1061"/>
      <c r="M3184" s="1063"/>
      <c r="N3184" s="1063"/>
      <c r="O3184" s="1060"/>
      <c r="P3184" s="1061"/>
      <c r="Q3184" s="1061"/>
      <c r="R3184" s="1063"/>
      <c r="S3184" s="1063"/>
      <c r="T3184" s="1079"/>
      <c r="U3184" s="1061"/>
      <c r="V3184" s="1061"/>
      <c r="W3184" s="1063"/>
      <c r="X3184" s="1063"/>
      <c r="Y3184" s="1060"/>
      <c r="Z3184" s="1080"/>
      <c r="AA3184" s="1126"/>
      <c r="AB3184" s="1082"/>
      <c r="AC3184" s="1083"/>
      <c r="AD3184" s="1089"/>
      <c r="AE3184" s="1071"/>
      <c r="AF3184" s="1071"/>
      <c r="AG3184" s="1071"/>
      <c r="AH3184" s="1071"/>
      <c r="AI3184" s="1060"/>
      <c r="AJ3184" s="1102"/>
      <c r="AK3184" s="1102"/>
      <c r="AL3184" s="1102"/>
      <c r="AM3184" s="1102"/>
      <c r="AN3184" s="1085"/>
      <c r="AO3184" s="1061"/>
      <c r="AP3184" s="1061"/>
      <c r="AQ3184" s="1061"/>
      <c r="AR3184" s="1061"/>
      <c r="AS3184" s="1061"/>
      <c r="AT3184" s="850"/>
      <c r="AU3184" s="893"/>
      <c r="AV3184" s="894"/>
      <c r="AW3184" s="894"/>
      <c r="AX3184" s="894"/>
      <c r="AY3184" s="894"/>
      <c r="AZ3184" s="918"/>
    </row>
    <row r="3185" spans="1:52" ht="13.5" customHeight="1">
      <c r="A3185" s="838" t="str">
        <f>IF(B3185&lt;&gt;"",MAX($A3180:$A3181)+1,"")</f>
        <v/>
      </c>
      <c r="B3185" s="951"/>
      <c r="C3185" s="952"/>
      <c r="D3185" s="1159"/>
      <c r="E3185" s="1060"/>
      <c r="F3185" s="1140"/>
      <c r="G3185" s="1086"/>
      <c r="H3185" s="1077"/>
      <c r="I3185" s="1077"/>
      <c r="J3185" s="1060">
        <f>SUM(F3185:I3185)*$E3185</f>
        <v>0</v>
      </c>
      <c r="K3185" s="1061"/>
      <c r="L3185" s="1061"/>
      <c r="M3185" s="1063"/>
      <c r="N3185" s="1063"/>
      <c r="O3185" s="1060">
        <f>SUM(K3185:N3185)*$E3185</f>
        <v>0</v>
      </c>
      <c r="P3185" s="1061"/>
      <c r="Q3185" s="1061"/>
      <c r="R3185" s="1063"/>
      <c r="S3185" s="1063"/>
      <c r="T3185" s="1079">
        <f>SUM(P3185:S3185)*$E3185</f>
        <v>0</v>
      </c>
      <c r="U3185" s="1061">
        <f t="shared" ref="U3185:Y3187" si="1292">SUM(F3185,K3185,P3185)</f>
        <v>0</v>
      </c>
      <c r="V3185" s="1061">
        <f t="shared" si="1292"/>
        <v>0</v>
      </c>
      <c r="W3185" s="1063">
        <f t="shared" si="1292"/>
        <v>0</v>
      </c>
      <c r="X3185" s="1063">
        <f t="shared" si="1292"/>
        <v>0</v>
      </c>
      <c r="Y3185" s="1060">
        <f t="shared" si="1292"/>
        <v>0</v>
      </c>
      <c r="Z3185" s="1080" t="str">
        <f t="shared" ref="Z3185:AD3187" si="1293">A3185</f>
        <v/>
      </c>
      <c r="AA3185" s="1126">
        <f t="shared" si="1293"/>
        <v>0</v>
      </c>
      <c r="AB3185" s="1082">
        <f t="shared" si="1293"/>
        <v>0</v>
      </c>
      <c r="AC3185" s="1083">
        <f t="shared" si="1293"/>
        <v>0</v>
      </c>
      <c r="AD3185" s="1089">
        <f t="shared" si="1293"/>
        <v>0</v>
      </c>
      <c r="AE3185" s="1071">
        <f t="shared" ref="AE3185:AH3187" si="1294">AE3103+AJ3103-AO3103</f>
        <v>0</v>
      </c>
      <c r="AF3185" s="1071">
        <f t="shared" si="1294"/>
        <v>0</v>
      </c>
      <c r="AG3185" s="1071">
        <f t="shared" si="1294"/>
        <v>0</v>
      </c>
      <c r="AH3185" s="1071">
        <f t="shared" si="1294"/>
        <v>0</v>
      </c>
      <c r="AI3185" s="1060">
        <f>SUM(AE3185:AH3185)*$E3185</f>
        <v>0</v>
      </c>
      <c r="AJ3185" s="1102">
        <f t="shared" ref="AJ3185:AM3187" si="1295">U3185</f>
        <v>0</v>
      </c>
      <c r="AK3185" s="1102">
        <f t="shared" si="1295"/>
        <v>0</v>
      </c>
      <c r="AL3185" s="1102">
        <f t="shared" si="1295"/>
        <v>0</v>
      </c>
      <c r="AM3185" s="1102">
        <f t="shared" si="1295"/>
        <v>0</v>
      </c>
      <c r="AN3185" s="1085">
        <f>SUM(AJ3185:AM3185)*$E3185</f>
        <v>0</v>
      </c>
      <c r="AO3185" s="1061">
        <f t="shared" ref="AO3185:AS3187" si="1296">U3185</f>
        <v>0</v>
      </c>
      <c r="AP3185" s="1061">
        <f t="shared" si="1296"/>
        <v>0</v>
      </c>
      <c r="AQ3185" s="1061">
        <f t="shared" si="1296"/>
        <v>0</v>
      </c>
      <c r="AR3185" s="1061">
        <f t="shared" si="1296"/>
        <v>0</v>
      </c>
      <c r="AS3185" s="1061">
        <f t="shared" si="1296"/>
        <v>0</v>
      </c>
      <c r="AT3185" s="850" t="str">
        <f>IF(AC3185&lt;&gt;0,SUM(AO3185:AR3185)*$AC3185-SUM(AO3185:AR3185)*$AD3185,"")</f>
        <v/>
      </c>
      <c r="AU3185" s="893"/>
      <c r="AV3185" s="894"/>
      <c r="AW3185" s="894"/>
      <c r="AX3185" s="894"/>
      <c r="AY3185" s="894"/>
      <c r="AZ3185" s="954"/>
    </row>
    <row r="3186" spans="1:52" ht="13.5" customHeight="1">
      <c r="A3186" s="838" t="str">
        <f>IF(B3186&lt;&gt;"",MAX($A3181:$A3185)+1,"")</f>
        <v/>
      </c>
      <c r="B3186" s="951"/>
      <c r="C3186" s="952"/>
      <c r="D3186" s="1159"/>
      <c r="E3186" s="1060"/>
      <c r="F3186" s="1140"/>
      <c r="G3186" s="1086"/>
      <c r="H3186" s="1077"/>
      <c r="I3186" s="1077"/>
      <c r="J3186" s="1060">
        <f>SUM(F3186:I3186)*$E3186</f>
        <v>0</v>
      </c>
      <c r="K3186" s="1061"/>
      <c r="L3186" s="1061"/>
      <c r="M3186" s="1063"/>
      <c r="N3186" s="1063"/>
      <c r="O3186" s="1060">
        <f>SUM(K3186:N3186)*$E3186</f>
        <v>0</v>
      </c>
      <c r="P3186" s="1061"/>
      <c r="Q3186" s="1061"/>
      <c r="R3186" s="1063"/>
      <c r="S3186" s="1063"/>
      <c r="T3186" s="1079">
        <f>SUM(P3186:S3186)*$E3186</f>
        <v>0</v>
      </c>
      <c r="U3186" s="1061">
        <f t="shared" si="1292"/>
        <v>0</v>
      </c>
      <c r="V3186" s="1061">
        <f t="shared" si="1292"/>
        <v>0</v>
      </c>
      <c r="W3186" s="1063">
        <f t="shared" si="1292"/>
        <v>0</v>
      </c>
      <c r="X3186" s="1063">
        <f t="shared" si="1292"/>
        <v>0</v>
      </c>
      <c r="Y3186" s="1060">
        <f t="shared" si="1292"/>
        <v>0</v>
      </c>
      <c r="Z3186" s="1080" t="str">
        <f t="shared" si="1293"/>
        <v/>
      </c>
      <c r="AA3186" s="1126">
        <f t="shared" si="1293"/>
        <v>0</v>
      </c>
      <c r="AB3186" s="1082">
        <f t="shared" si="1293"/>
        <v>0</v>
      </c>
      <c r="AC3186" s="1083">
        <f t="shared" si="1293"/>
        <v>0</v>
      </c>
      <c r="AD3186" s="1089">
        <f>E3186</f>
        <v>0</v>
      </c>
      <c r="AE3186" s="1071">
        <f t="shared" si="1294"/>
        <v>0</v>
      </c>
      <c r="AF3186" s="1071">
        <f t="shared" si="1294"/>
        <v>0</v>
      </c>
      <c r="AG3186" s="1071">
        <f t="shared" si="1294"/>
        <v>0</v>
      </c>
      <c r="AH3186" s="1071">
        <f t="shared" si="1294"/>
        <v>0</v>
      </c>
      <c r="AI3186" s="1060">
        <f>SUM(AE3186:AH3186)*$E3186</f>
        <v>0</v>
      </c>
      <c r="AJ3186" s="1102">
        <f t="shared" si="1295"/>
        <v>0</v>
      </c>
      <c r="AK3186" s="1102">
        <f t="shared" si="1295"/>
        <v>0</v>
      </c>
      <c r="AL3186" s="1102">
        <f t="shared" si="1295"/>
        <v>0</v>
      </c>
      <c r="AM3186" s="1102">
        <f t="shared" si="1295"/>
        <v>0</v>
      </c>
      <c r="AN3186" s="1085">
        <f>SUM(AJ3186:AM3186)*$E3186</f>
        <v>0</v>
      </c>
      <c r="AO3186" s="1061">
        <f t="shared" si="1296"/>
        <v>0</v>
      </c>
      <c r="AP3186" s="1061">
        <f t="shared" si="1296"/>
        <v>0</v>
      </c>
      <c r="AQ3186" s="1061">
        <f t="shared" si="1296"/>
        <v>0</v>
      </c>
      <c r="AR3186" s="1061">
        <f t="shared" si="1296"/>
        <v>0</v>
      </c>
      <c r="AS3186" s="1061">
        <f t="shared" si="1296"/>
        <v>0</v>
      </c>
      <c r="AT3186" s="850" t="str">
        <f>IF(AC3186&lt;&gt;0,SUM(AO3186:AR3186)*$AC3186-SUM(AO3186:AR3186)*$AD3186,"")</f>
        <v/>
      </c>
      <c r="AU3186" s="893"/>
      <c r="AV3186" s="894"/>
      <c r="AW3186" s="894"/>
      <c r="AX3186" s="894"/>
      <c r="AY3186" s="894"/>
      <c r="AZ3186" s="954"/>
    </row>
    <row r="3187" spans="1:52" ht="13.5" customHeight="1">
      <c r="A3187" s="838" t="str">
        <f>IF(B3187&lt;&gt;"",MAX($A3185:$A3186)+1,"")</f>
        <v/>
      </c>
      <c r="B3187" s="955"/>
      <c r="C3187" s="956"/>
      <c r="D3187" s="1160"/>
      <c r="E3187" s="1153"/>
      <c r="F3187" s="1154"/>
      <c r="G3187" s="1155"/>
      <c r="H3187" s="1156"/>
      <c r="I3187" s="1156"/>
      <c r="J3187" s="1060">
        <f>SUM(F3187:I3187)*$E3187</f>
        <v>0</v>
      </c>
      <c r="K3187" s="1061"/>
      <c r="L3187" s="1061"/>
      <c r="M3187" s="1063"/>
      <c r="N3187" s="1063"/>
      <c r="O3187" s="1157">
        <f>SUM(K3187:N3187)*$E3187</f>
        <v>0</v>
      </c>
      <c r="P3187" s="1061"/>
      <c r="Q3187" s="1061"/>
      <c r="R3187" s="1063"/>
      <c r="S3187" s="1063"/>
      <c r="T3187" s="1079">
        <f>SUM(P3187:S3187)*$E3187</f>
        <v>0</v>
      </c>
      <c r="U3187" s="1061">
        <f>SUM(F3187,K3187,P3187)</f>
        <v>0</v>
      </c>
      <c r="V3187" s="1061">
        <f t="shared" si="1292"/>
        <v>0</v>
      </c>
      <c r="W3187" s="1063">
        <f t="shared" si="1292"/>
        <v>0</v>
      </c>
      <c r="X3187" s="1063">
        <f>SUM(I3187,N3187,S3187)</f>
        <v>0</v>
      </c>
      <c r="Y3187" s="1060">
        <f>SUM(J3187,O3187,T3187)</f>
        <v>0</v>
      </c>
      <c r="Z3187" s="1080" t="str">
        <f t="shared" si="1293"/>
        <v/>
      </c>
      <c r="AA3187" s="1126">
        <f>B3187</f>
        <v>0</v>
      </c>
      <c r="AB3187" s="1082">
        <f>C3187</f>
        <v>0</v>
      </c>
      <c r="AC3187" s="1158">
        <f>D3187</f>
        <v>0</v>
      </c>
      <c r="AD3187" s="1089">
        <f>E3187</f>
        <v>0</v>
      </c>
      <c r="AE3187" s="1071">
        <f t="shared" si="1294"/>
        <v>0</v>
      </c>
      <c r="AF3187" s="1071">
        <f t="shared" si="1294"/>
        <v>0</v>
      </c>
      <c r="AG3187" s="1071">
        <f t="shared" si="1294"/>
        <v>0</v>
      </c>
      <c r="AH3187" s="1071">
        <f t="shared" si="1294"/>
        <v>0</v>
      </c>
      <c r="AI3187" s="1060">
        <f>SUM(AE3187:AH3187)*$E3187</f>
        <v>0</v>
      </c>
      <c r="AJ3187" s="1102">
        <f t="shared" si="1295"/>
        <v>0</v>
      </c>
      <c r="AK3187" s="1102">
        <f t="shared" si="1295"/>
        <v>0</v>
      </c>
      <c r="AL3187" s="1102">
        <f t="shared" si="1295"/>
        <v>0</v>
      </c>
      <c r="AM3187" s="1102">
        <f t="shared" si="1295"/>
        <v>0</v>
      </c>
      <c r="AN3187" s="1085">
        <f>SUM(AJ3187:AM3187)*$E3187</f>
        <v>0</v>
      </c>
      <c r="AO3187" s="1061">
        <f t="shared" si="1296"/>
        <v>0</v>
      </c>
      <c r="AP3187" s="1061">
        <f t="shared" si="1296"/>
        <v>0</v>
      </c>
      <c r="AQ3187" s="1061">
        <f t="shared" si="1296"/>
        <v>0</v>
      </c>
      <c r="AR3187" s="1061">
        <f t="shared" si="1296"/>
        <v>0</v>
      </c>
      <c r="AS3187" s="1061">
        <f t="shared" si="1296"/>
        <v>0</v>
      </c>
      <c r="AT3187" s="963" t="str">
        <f>IF(AC3187&lt;&gt;0,SUM(AO3187:AR3187)*$AC3187-SUM(AO3187:AR3187)*$AD3187,"")</f>
        <v/>
      </c>
      <c r="AU3187" s="893"/>
      <c r="AV3187" s="894"/>
      <c r="AW3187" s="894"/>
      <c r="AX3187" s="894"/>
      <c r="AY3187" s="894"/>
      <c r="AZ3187" s="954"/>
    </row>
    <row r="3188" spans="1:52" ht="13.5" customHeight="1">
      <c r="A3188" s="964"/>
      <c r="B3188" s="964" t="s">
        <v>6</v>
      </c>
      <c r="C3188" s="965"/>
      <c r="D3188" s="966"/>
      <c r="E3188" s="965"/>
      <c r="F3188" s="965"/>
      <c r="G3188" s="967"/>
      <c r="H3188" s="965"/>
      <c r="I3188" s="965"/>
      <c r="J3188" s="968">
        <f>SUM(J3122:J3187)</f>
        <v>2536.6999999999998</v>
      </c>
      <c r="K3188" s="969"/>
      <c r="L3188" s="969"/>
      <c r="M3188" s="969"/>
      <c r="N3188" s="969"/>
      <c r="O3188" s="968">
        <f>SUM(O3122:O3187)</f>
        <v>6874.8</v>
      </c>
      <c r="P3188" s="969"/>
      <c r="Q3188" s="969"/>
      <c r="R3188" s="969"/>
      <c r="S3188" s="969"/>
      <c r="T3188" s="968">
        <f>SUM(T3122:T3187)</f>
        <v>5633.9</v>
      </c>
      <c r="U3188" s="969"/>
      <c r="V3188" s="969"/>
      <c r="W3188" s="969"/>
      <c r="X3188" s="969"/>
      <c r="Y3188" s="968">
        <f>SUM(Y3122:Y3187)</f>
        <v>15045.4</v>
      </c>
      <c r="Z3188" s="964"/>
      <c r="AA3188" s="964" t="s">
        <v>6</v>
      </c>
      <c r="AB3188" s="969"/>
      <c r="AC3188" s="970"/>
      <c r="AD3188" s="969"/>
      <c r="AE3188" s="969"/>
      <c r="AF3188" s="969"/>
      <c r="AG3188" s="969"/>
      <c r="AH3188" s="969"/>
      <c r="AI3188" s="971">
        <f>SUM(AI3122:AI3187)</f>
        <v>51113.5</v>
      </c>
      <c r="AJ3188" s="969"/>
      <c r="AK3188" s="969"/>
      <c r="AL3188" s="969"/>
      <c r="AM3188" s="969"/>
      <c r="AN3188" s="969">
        <f>SUM(AN3122:AN3187)</f>
        <v>13173</v>
      </c>
      <c r="AO3188" s="969"/>
      <c r="AP3188" s="969"/>
      <c r="AQ3188" s="969"/>
      <c r="AR3188" s="969"/>
      <c r="AS3188" s="969">
        <f>SUM(AS3122:AS3187)</f>
        <v>15045.4</v>
      </c>
      <c r="AT3188" s="972">
        <f>SUM(AT3122:AT3187)</f>
        <v>533</v>
      </c>
      <c r="AU3188" s="973"/>
      <c r="AV3188" s="974"/>
      <c r="AW3188" s="974"/>
      <c r="AX3188" s="974"/>
      <c r="AY3188" s="974"/>
      <c r="AZ3188" s="975"/>
    </row>
    <row r="3189" spans="1:52" ht="13.5" customHeight="1">
      <c r="A3189" s="976"/>
      <c r="B3189" s="1484" t="s">
        <v>866</v>
      </c>
      <c r="C3189" s="1487" t="s">
        <v>867</v>
      </c>
      <c r="D3189" s="1488"/>
      <c r="E3189" s="1489"/>
      <c r="F3189" s="1490" t="str">
        <f>"Đtượng BB : " &amp; SUM(F3190:F3192) &amp;"đ/c = " &amp; SUM(J3190:J3192) &amp;"k"</f>
        <v>Đtượng BB : 531đ/c = 13806k</v>
      </c>
      <c r="G3189" s="1491"/>
      <c r="H3189" s="1491"/>
      <c r="I3189" s="1491"/>
      <c r="J3189" s="1492"/>
      <c r="K3189" s="1490" t="str">
        <f>"Đtượng BC: " &amp; SUM(K3190:K3192) &amp;"đ/c = " &amp; SUM(O3190:O3192) &amp;"k"</f>
        <v>Đtượng BC: 60đ/c = 1240k</v>
      </c>
      <c r="L3189" s="1491"/>
      <c r="M3189" s="1491"/>
      <c r="N3189" s="1491"/>
      <c r="O3189" s="1492"/>
      <c r="P3189" s="1493" t="s">
        <v>6</v>
      </c>
      <c r="Q3189" s="1494"/>
      <c r="R3189" s="1495"/>
      <c r="S3189" s="977"/>
      <c r="T3189" s="1496" t="s">
        <v>868</v>
      </c>
      <c r="U3189" s="1497"/>
      <c r="V3189" s="1497"/>
      <c r="W3189" s="1497"/>
      <c r="X3189" s="1497"/>
      <c r="Y3189" s="1498"/>
      <c r="Z3189" s="978"/>
      <c r="AA3189" s="930"/>
      <c r="AB3189" s="930"/>
      <c r="AC3189" s="979"/>
      <c r="AD3189" s="930"/>
      <c r="AE3189" s="930"/>
      <c r="AF3189" s="930"/>
      <c r="AG3189" s="930"/>
      <c r="AH3189" s="930"/>
      <c r="AI3189" s="930"/>
      <c r="AJ3189" s="930"/>
      <c r="AK3189" s="930"/>
      <c r="AL3189" s="930"/>
      <c r="AM3189" s="930"/>
      <c r="AN3189" s="930"/>
      <c r="AO3189" s="930"/>
      <c r="AP3189" s="930"/>
      <c r="AQ3189" s="930"/>
      <c r="AR3189" s="930"/>
      <c r="AS3189" s="930"/>
      <c r="AT3189" s="930"/>
      <c r="AU3189" s="980"/>
    </row>
    <row r="3190" spans="1:52" ht="13.5" customHeight="1">
      <c r="A3190" s="981"/>
      <c r="B3190" s="1485"/>
      <c r="C3190" s="1499" t="s">
        <v>856</v>
      </c>
      <c r="D3190" s="1500"/>
      <c r="E3190" s="1501"/>
      <c r="F3190" s="982">
        <v>177</v>
      </c>
      <c r="G3190" s="982" t="s">
        <v>27</v>
      </c>
      <c r="H3190" s="983">
        <v>14</v>
      </c>
      <c r="I3190" s="984" t="s">
        <v>29</v>
      </c>
      <c r="J3190" s="985">
        <f>F3190*H3190</f>
        <v>2478</v>
      </c>
      <c r="K3190" s="986">
        <v>20</v>
      </c>
      <c r="L3190" s="984" t="s">
        <v>27</v>
      </c>
      <c r="M3190" s="987">
        <v>14</v>
      </c>
      <c r="N3190" s="984" t="s">
        <v>28</v>
      </c>
      <c r="O3190" s="988">
        <f>K3190*M3190</f>
        <v>280</v>
      </c>
      <c r="P3190" s="989" t="str">
        <f>F3190+K3190 &amp;"đ/c"</f>
        <v>197đ/c</v>
      </c>
      <c r="Q3190" s="1471">
        <f>J3190+O3190</f>
        <v>2758</v>
      </c>
      <c r="R3190" s="1472"/>
      <c r="S3190" s="990"/>
      <c r="T3190" s="1473" t="s">
        <v>869</v>
      </c>
      <c r="U3190" s="1474"/>
      <c r="V3190" s="1474"/>
      <c r="W3190" s="1474"/>
      <c r="X3190" s="991"/>
      <c r="Y3190" s="992">
        <f>SUM(J3190:J3194)+SUM(O3190:O3192)+Q3193-Q3194</f>
        <v>17311.599999999999</v>
      </c>
      <c r="AB3190" s="993" t="s">
        <v>870</v>
      </c>
      <c r="AC3190" s="994"/>
      <c r="AD3190" s="993"/>
      <c r="AE3190" s="993"/>
      <c r="AF3190" s="993"/>
      <c r="AG3190" s="995"/>
      <c r="AH3190" s="995"/>
      <c r="AI3190" s="1261" t="s">
        <v>871</v>
      </c>
      <c r="AJ3190" s="1261"/>
      <c r="AK3190" s="1261"/>
      <c r="AL3190" s="1261"/>
      <c r="AM3190" s="1261"/>
      <c r="AN3190" s="1261"/>
      <c r="AO3190" s="995"/>
      <c r="AP3190" s="995"/>
      <c r="AQ3190" s="995"/>
      <c r="AR3190" s="995"/>
      <c r="AS3190" s="995"/>
      <c r="AT3190" s="993" t="s">
        <v>21</v>
      </c>
      <c r="AU3190" s="993"/>
      <c r="AV3190" s="996"/>
      <c r="AW3190" s="996"/>
      <c r="AX3190" s="996"/>
    </row>
    <row r="3191" spans="1:52" ht="13.5" customHeight="1">
      <c r="A3191" s="981"/>
      <c r="B3191" s="1485"/>
      <c r="C3191" s="1475" t="s">
        <v>857</v>
      </c>
      <c r="D3191" s="1476"/>
      <c r="E3191" s="1477"/>
      <c r="F3191" s="982">
        <v>177</v>
      </c>
      <c r="G3191" s="997" t="s">
        <v>27</v>
      </c>
      <c r="H3191" s="983">
        <v>32</v>
      </c>
      <c r="I3191" s="998" t="s">
        <v>29</v>
      </c>
      <c r="J3191" s="999">
        <f>F3191*H3191</f>
        <v>5664</v>
      </c>
      <c r="K3191" s="1000">
        <v>20</v>
      </c>
      <c r="L3191" s="998" t="s">
        <v>27</v>
      </c>
      <c r="M3191" s="1001">
        <v>24</v>
      </c>
      <c r="N3191" s="998" t="s">
        <v>28</v>
      </c>
      <c r="O3191" s="1002">
        <f>K3191*M3191</f>
        <v>480</v>
      </c>
      <c r="P3191" s="1003" t="str">
        <f>F3191+K3191 &amp;"đ/c"</f>
        <v>197đ/c</v>
      </c>
      <c r="Q3191" s="1478">
        <f>J3191+O3191</f>
        <v>6144</v>
      </c>
      <c r="R3191" s="1479"/>
      <c r="S3191" s="990"/>
      <c r="T3191" s="1004" t="s">
        <v>872</v>
      </c>
      <c r="U3191" s="1005"/>
      <c r="V3191" s="1005">
        <f>M3188</f>
        <v>0</v>
      </c>
      <c r="W3191" s="1005"/>
      <c r="X3191" s="991"/>
      <c r="Y3191" s="992">
        <f>Y3188</f>
        <v>15045.4</v>
      </c>
      <c r="Z3191" s="978"/>
      <c r="AA3191" s="930"/>
      <c r="AB3191" s="930"/>
      <c r="AC3191" s="979"/>
      <c r="AD3191" s="930"/>
      <c r="AE3191" s="930"/>
      <c r="AF3191" s="930"/>
      <c r="AG3191" s="930"/>
      <c r="AH3191" s="930"/>
      <c r="AI3191" s="930"/>
      <c r="AJ3191" s="930"/>
      <c r="AK3191" s="930"/>
      <c r="AL3191" s="930"/>
      <c r="AM3191" s="930"/>
      <c r="AN3191" s="930"/>
      <c r="AO3191" s="930"/>
      <c r="AP3191" s="930"/>
      <c r="AQ3191" s="930"/>
      <c r="AR3191" s="930"/>
      <c r="AS3191" s="930"/>
      <c r="AT3191" s="930"/>
      <c r="AU3191" s="1006"/>
    </row>
    <row r="3192" spans="1:52" ht="13.5" customHeight="1">
      <c r="A3192" s="981"/>
      <c r="B3192" s="1486"/>
      <c r="C3192" s="1475" t="s">
        <v>858</v>
      </c>
      <c r="D3192" s="1476"/>
      <c r="E3192" s="1477"/>
      <c r="F3192" s="982">
        <v>177</v>
      </c>
      <c r="G3192" s="998" t="s">
        <v>27</v>
      </c>
      <c r="H3192" s="983">
        <v>32</v>
      </c>
      <c r="I3192" s="998" t="s">
        <v>29</v>
      </c>
      <c r="J3192" s="999">
        <f>F3192*H3192</f>
        <v>5664</v>
      </c>
      <c r="K3192" s="1000">
        <v>20</v>
      </c>
      <c r="L3192" s="998" t="s">
        <v>27</v>
      </c>
      <c r="M3192" s="1001">
        <v>24</v>
      </c>
      <c r="N3192" s="998" t="s">
        <v>28</v>
      </c>
      <c r="O3192" s="1002">
        <f>K3192*M3192</f>
        <v>480</v>
      </c>
      <c r="P3192" s="1003" t="str">
        <f>F3192+K3192 &amp; "đ/c"</f>
        <v>197đ/c</v>
      </c>
      <c r="Q3192" s="1478">
        <f>J3192+O3192</f>
        <v>6144</v>
      </c>
      <c r="R3192" s="1479"/>
      <c r="S3192" s="990"/>
      <c r="T3192" s="1004" t="s">
        <v>873</v>
      </c>
      <c r="U3192" s="1005"/>
      <c r="V3192" s="1005"/>
      <c r="W3192" s="1005"/>
      <c r="X3192" s="991"/>
      <c r="Y3192" s="992">
        <f>IF(Y3190-Y3191&gt;0,Y3190-Y3191,0)</f>
        <v>2266.1999999999989</v>
      </c>
      <c r="Z3192" s="978"/>
      <c r="AA3192" s="930"/>
      <c r="AB3192" s="930"/>
      <c r="AC3192" s="979"/>
      <c r="AD3192" s="930"/>
      <c r="AE3192" s="930"/>
      <c r="AF3192" s="930"/>
      <c r="AG3192" s="930"/>
      <c r="AH3192" s="930"/>
      <c r="AI3192" s="930"/>
      <c r="AJ3192" s="930"/>
      <c r="AK3192" s="930"/>
      <c r="AL3192" s="930"/>
      <c r="AM3192" s="930"/>
      <c r="AN3192" s="930"/>
      <c r="AO3192" s="930"/>
      <c r="AP3192" s="930"/>
      <c r="AQ3192" s="930"/>
      <c r="AR3192" s="930"/>
      <c r="AS3192" s="930"/>
      <c r="AT3192" s="930"/>
      <c r="AU3192" s="1006"/>
    </row>
    <row r="3193" spans="1:52" ht="13.5" customHeight="1">
      <c r="A3193" s="981"/>
      <c r="B3193" s="1007" t="s">
        <v>874</v>
      </c>
      <c r="C3193" s="1455"/>
      <c r="D3193" s="1455"/>
      <c r="E3193" s="1456"/>
      <c r="F3193" s="1008"/>
      <c r="G3193" s="1009" t="s">
        <v>27</v>
      </c>
      <c r="H3193" s="1010"/>
      <c r="I3193" s="1009" t="s">
        <v>29</v>
      </c>
      <c r="J3193" s="1011">
        <f>F3193*H3193</f>
        <v>0</v>
      </c>
      <c r="K3193" s="1012"/>
      <c r="L3193" s="1457" t="s">
        <v>897</v>
      </c>
      <c r="M3193" s="1458"/>
      <c r="N3193" s="1458"/>
      <c r="O3193" s="1459"/>
      <c r="P3193" s="1013"/>
      <c r="Q3193" s="1460">
        <f>AZ3064</f>
        <v>2265.5999999999967</v>
      </c>
      <c r="R3193" s="1461"/>
      <c r="S3193" s="990"/>
      <c r="T3193" s="1462" t="s">
        <v>865</v>
      </c>
      <c r="U3193" s="1463"/>
      <c r="V3193" s="1463"/>
      <c r="W3193" s="1463"/>
      <c r="X3193" s="991"/>
      <c r="Y3193" s="1014">
        <f>IF(Y3190-Y3191&lt;0,Y3191-Y3190,0)</f>
        <v>0</v>
      </c>
      <c r="AI3193" s="930"/>
    </row>
    <row r="3194" spans="1:52" ht="13.5" customHeight="1">
      <c r="A3194" s="981"/>
      <c r="B3194" s="1464" t="s">
        <v>875</v>
      </c>
      <c r="C3194" s="1465"/>
      <c r="D3194" s="1015"/>
      <c r="E3194" s="1016"/>
      <c r="F3194" s="1017"/>
      <c r="G3194" s="1018" t="s">
        <v>27</v>
      </c>
      <c r="H3194" s="1019"/>
      <c r="I3194" s="1018" t="s">
        <v>29</v>
      </c>
      <c r="J3194" s="1020">
        <f>F3194*H3194</f>
        <v>0</v>
      </c>
      <c r="K3194" s="1021"/>
      <c r="L3194" s="1466" t="s">
        <v>876</v>
      </c>
      <c r="M3194" s="1467"/>
      <c r="N3194" s="1467"/>
      <c r="O3194" s="1468"/>
      <c r="P3194" s="1022"/>
      <c r="Q3194" s="1469">
        <f>AZ3065</f>
        <v>0</v>
      </c>
      <c r="R3194" s="1470"/>
      <c r="S3194" s="1023"/>
      <c r="T3194" s="1023"/>
      <c r="U3194" s="1024"/>
      <c r="V3194" s="1024"/>
      <c r="W3194" s="1024"/>
      <c r="X3194" s="1025"/>
      <c r="Y3194" s="1026"/>
      <c r="AI3194" s="930"/>
    </row>
    <row r="3195" spans="1:52" ht="13.5" customHeight="1">
      <c r="A3195" s="981"/>
      <c r="B3195" s="1452" t="s">
        <v>877</v>
      </c>
      <c r="C3195" s="1452"/>
      <c r="D3195" s="1452"/>
      <c r="E3195" s="1452"/>
      <c r="F3195" s="1452"/>
      <c r="G3195" s="1027"/>
      <c r="H3195" s="1027"/>
      <c r="I3195" s="1027"/>
      <c r="J3195" s="1028"/>
      <c r="K3195" s="1027"/>
      <c r="L3195" s="1453" t="s">
        <v>878</v>
      </c>
      <c r="M3195" s="1453"/>
      <c r="N3195" s="1453"/>
      <c r="O3195" s="993"/>
      <c r="P3195" s="993"/>
      <c r="Q3195" s="993"/>
      <c r="R3195" s="993"/>
      <c r="S3195" s="1453" t="s">
        <v>879</v>
      </c>
      <c r="T3195" s="1453"/>
      <c r="U3195" s="1453"/>
      <c r="X3195" s="981"/>
      <c r="Y3195" s="981"/>
      <c r="AA3195" s="1454" t="s">
        <v>880</v>
      </c>
      <c r="AB3195" s="1454"/>
      <c r="AC3195" s="1454"/>
      <c r="AD3195" s="1454"/>
      <c r="AE3195" s="1454"/>
      <c r="AF3195" s="1454"/>
      <c r="AG3195" s="1454"/>
      <c r="AS3195" s="1454" t="s">
        <v>881</v>
      </c>
      <c r="AT3195" s="1454"/>
      <c r="AU3195" s="1454"/>
      <c r="AV3195" s="1454"/>
      <c r="AW3195" s="1454"/>
    </row>
    <row r="3196" spans="1:52" ht="32.25" customHeight="1">
      <c r="A3196" s="981"/>
      <c r="B3196" s="1029"/>
      <c r="C3196" s="1029"/>
      <c r="D3196" s="1030"/>
      <c r="E3196" s="1029"/>
      <c r="F3196" s="1029"/>
      <c r="J3196" s="1031"/>
      <c r="L3196" s="1032"/>
      <c r="M3196" s="1032"/>
      <c r="N3196" s="1032"/>
      <c r="O3196" s="981"/>
      <c r="P3196" s="981"/>
      <c r="Q3196" s="981"/>
      <c r="R3196" s="981"/>
      <c r="S3196" s="1032"/>
      <c r="T3196" s="1032"/>
      <c r="U3196" s="1032"/>
      <c r="X3196" s="981"/>
      <c r="Y3196" s="981"/>
    </row>
    <row r="3197" spans="1:52" ht="27.75" customHeight="1">
      <c r="A3197" s="981"/>
      <c r="B3197" s="1029"/>
      <c r="C3197" s="1029"/>
      <c r="D3197" s="1030"/>
      <c r="E3197" s="1029"/>
      <c r="F3197" s="1029"/>
      <c r="J3197" s="1031"/>
      <c r="L3197" s="1032"/>
      <c r="M3197" s="1032"/>
      <c r="N3197" s="1032"/>
      <c r="O3197" s="981"/>
      <c r="P3197" s="981"/>
      <c r="Q3197" s="981"/>
      <c r="R3197" s="981"/>
      <c r="S3197" s="1032"/>
      <c r="T3197" s="1032"/>
      <c r="U3197" s="1032"/>
      <c r="X3197" s="981"/>
      <c r="Y3197" s="981"/>
    </row>
    <row r="3198" spans="1:52" ht="13.5" customHeight="1">
      <c r="A3198" s="981"/>
      <c r="B3198" s="1454" t="s">
        <v>881</v>
      </c>
      <c r="C3198" s="1454"/>
      <c r="D3198" s="1454"/>
      <c r="E3198" s="1454"/>
      <c r="F3198" s="1454"/>
      <c r="J3198" s="1031"/>
      <c r="L3198" s="1032"/>
      <c r="M3198" s="1032"/>
      <c r="N3198" s="1032"/>
      <c r="O3198" s="981"/>
      <c r="P3198" s="981"/>
      <c r="Q3198" s="981"/>
      <c r="R3198" s="1454" t="s">
        <v>880</v>
      </c>
      <c r="S3198" s="1454"/>
      <c r="T3198" s="1454"/>
      <c r="U3198" s="1454"/>
      <c r="V3198" s="1454"/>
      <c r="W3198" s="1454"/>
      <c r="X3198" s="981"/>
      <c r="Y3198" s="981"/>
    </row>
    <row r="3199" spans="1:52" ht="13.5" customHeight="1">
      <c r="A3199" s="807" t="s">
        <v>841</v>
      </c>
      <c r="D3199" s="809"/>
      <c r="O3199" s="810" t="s">
        <v>4</v>
      </c>
      <c r="P3199" s="1544">
        <f>P3117+1</f>
        <v>44326</v>
      </c>
      <c r="Q3199" s="1544"/>
      <c r="R3199" s="1544"/>
      <c r="S3199" s="1544"/>
      <c r="T3199" s="1544"/>
      <c r="AU3199" s="812" t="s">
        <v>12</v>
      </c>
    </row>
    <row r="3200" spans="1:52" ht="13.5" customHeight="1">
      <c r="A3200" s="813" t="s">
        <v>11</v>
      </c>
      <c r="B3200" s="1530" t="s">
        <v>842</v>
      </c>
      <c r="C3200" s="1533" t="s">
        <v>5</v>
      </c>
      <c r="D3200" s="1530" t="s">
        <v>843</v>
      </c>
      <c r="E3200" s="1530" t="s">
        <v>844</v>
      </c>
      <c r="F3200" s="1545" t="s">
        <v>24</v>
      </c>
      <c r="G3200" s="1546"/>
      <c r="H3200" s="1546"/>
      <c r="I3200" s="1546"/>
      <c r="J3200" s="1547"/>
      <c r="K3200" s="1548" t="s">
        <v>25</v>
      </c>
      <c r="L3200" s="1549"/>
      <c r="M3200" s="1549"/>
      <c r="N3200" s="1549"/>
      <c r="O3200" s="1550"/>
      <c r="P3200" s="1551" t="s">
        <v>26</v>
      </c>
      <c r="Q3200" s="1552"/>
      <c r="R3200" s="1552"/>
      <c r="S3200" s="1552"/>
      <c r="T3200" s="1553"/>
      <c r="U3200" s="1563" t="s">
        <v>6</v>
      </c>
      <c r="V3200" s="1564"/>
      <c r="W3200" s="1564"/>
      <c r="X3200" s="1564"/>
      <c r="Y3200" s="1565"/>
      <c r="Z3200" s="1527" t="s">
        <v>11</v>
      </c>
      <c r="AA3200" s="1530" t="s">
        <v>845</v>
      </c>
      <c r="AB3200" s="1533" t="s">
        <v>5</v>
      </c>
      <c r="AC3200" s="1530" t="s">
        <v>843</v>
      </c>
      <c r="AD3200" s="1530" t="s">
        <v>844</v>
      </c>
      <c r="AE3200" s="1545" t="s">
        <v>9</v>
      </c>
      <c r="AF3200" s="1546"/>
      <c r="AG3200" s="1546"/>
      <c r="AH3200" s="1546"/>
      <c r="AI3200" s="1547"/>
      <c r="AJ3200" s="1545" t="s">
        <v>846</v>
      </c>
      <c r="AK3200" s="1546"/>
      <c r="AL3200" s="1546"/>
      <c r="AM3200" s="1546"/>
      <c r="AN3200" s="1547"/>
      <c r="AO3200" s="1545" t="s">
        <v>10</v>
      </c>
      <c r="AP3200" s="1546"/>
      <c r="AQ3200" s="1546"/>
      <c r="AR3200" s="1546"/>
      <c r="AS3200" s="1547"/>
      <c r="AT3200" s="1554" t="s">
        <v>23</v>
      </c>
      <c r="AU3200" s="1557">
        <v>42644</v>
      </c>
      <c r="AV3200" s="1558"/>
      <c r="AW3200" s="1558"/>
      <c r="AX3200" s="1558"/>
      <c r="AY3200" s="1558"/>
      <c r="AZ3200" s="1559"/>
    </row>
    <row r="3201" spans="1:52" ht="13.5" customHeight="1">
      <c r="A3201" s="814"/>
      <c r="B3201" s="1531"/>
      <c r="C3201" s="1534"/>
      <c r="D3201" s="1531"/>
      <c r="E3201" s="1531"/>
      <c r="F3201" s="1542" t="s">
        <v>13</v>
      </c>
      <c r="G3201" s="1543"/>
      <c r="H3201" s="1536" t="s">
        <v>8</v>
      </c>
      <c r="I3201" s="1537"/>
      <c r="J3201" s="1310" t="s">
        <v>14</v>
      </c>
      <c r="K3201" s="1542" t="s">
        <v>13</v>
      </c>
      <c r="L3201" s="1543"/>
      <c r="M3201" s="1536" t="s">
        <v>8</v>
      </c>
      <c r="N3201" s="1537"/>
      <c r="O3201" s="1310" t="s">
        <v>14</v>
      </c>
      <c r="P3201" s="1542" t="s">
        <v>13</v>
      </c>
      <c r="Q3201" s="1543"/>
      <c r="R3201" s="1536" t="s">
        <v>8</v>
      </c>
      <c r="S3201" s="1537"/>
      <c r="T3201" s="1310" t="s">
        <v>14</v>
      </c>
      <c r="U3201" s="1542" t="s">
        <v>13</v>
      </c>
      <c r="V3201" s="1543"/>
      <c r="W3201" s="1536" t="s">
        <v>8</v>
      </c>
      <c r="X3201" s="1537"/>
      <c r="Y3201" s="1310" t="s">
        <v>14</v>
      </c>
      <c r="Z3201" s="1528"/>
      <c r="AA3201" s="1531"/>
      <c r="AB3201" s="1534"/>
      <c r="AC3201" s="1531"/>
      <c r="AD3201" s="1531"/>
      <c r="AE3201" s="1542" t="s">
        <v>13</v>
      </c>
      <c r="AF3201" s="1543"/>
      <c r="AG3201" s="1536" t="s">
        <v>8</v>
      </c>
      <c r="AH3201" s="1537"/>
      <c r="AI3201" s="1310" t="s">
        <v>14</v>
      </c>
      <c r="AJ3201" s="1542" t="s">
        <v>13</v>
      </c>
      <c r="AK3201" s="1543"/>
      <c r="AL3201" s="1536" t="s">
        <v>8</v>
      </c>
      <c r="AM3201" s="1537"/>
      <c r="AN3201" s="1310" t="s">
        <v>14</v>
      </c>
      <c r="AO3201" s="1542" t="s">
        <v>13</v>
      </c>
      <c r="AP3201" s="1543"/>
      <c r="AQ3201" s="1536" t="s">
        <v>8</v>
      </c>
      <c r="AR3201" s="1537"/>
      <c r="AS3201" s="1310" t="s">
        <v>14</v>
      </c>
      <c r="AT3201" s="1555"/>
      <c r="AU3201" s="1560"/>
      <c r="AV3201" s="1561"/>
      <c r="AW3201" s="1561"/>
      <c r="AX3201" s="1561"/>
      <c r="AY3201" s="1561"/>
      <c r="AZ3201" s="1562"/>
    </row>
    <row r="3202" spans="1:52" ht="13.5" customHeight="1">
      <c r="A3202" s="814"/>
      <c r="B3202" s="1531"/>
      <c r="C3202" s="1534"/>
      <c r="D3202" s="1531"/>
      <c r="E3202" s="1531"/>
      <c r="F3202" s="1540" t="s">
        <v>15</v>
      </c>
      <c r="G3202" s="1525" t="s">
        <v>22</v>
      </c>
      <c r="H3202" s="1523" t="s">
        <v>15</v>
      </c>
      <c r="I3202" s="1523" t="s">
        <v>22</v>
      </c>
      <c r="J3202" s="1538"/>
      <c r="K3202" s="1525" t="s">
        <v>15</v>
      </c>
      <c r="L3202" s="1525" t="s">
        <v>22</v>
      </c>
      <c r="M3202" s="1523" t="s">
        <v>15</v>
      </c>
      <c r="N3202" s="1523" t="s">
        <v>22</v>
      </c>
      <c r="O3202" s="1538"/>
      <c r="P3202" s="1525" t="s">
        <v>15</v>
      </c>
      <c r="Q3202" s="1525" t="s">
        <v>22</v>
      </c>
      <c r="R3202" s="1523" t="s">
        <v>15</v>
      </c>
      <c r="S3202" s="1523" t="s">
        <v>22</v>
      </c>
      <c r="T3202" s="1538"/>
      <c r="U3202" s="1525" t="s">
        <v>15</v>
      </c>
      <c r="V3202" s="1525" t="s">
        <v>22</v>
      </c>
      <c r="W3202" s="1523" t="s">
        <v>15</v>
      </c>
      <c r="X3202" s="1523" t="s">
        <v>22</v>
      </c>
      <c r="Y3202" s="1538"/>
      <c r="Z3202" s="1528"/>
      <c r="AA3202" s="1531"/>
      <c r="AB3202" s="1534"/>
      <c r="AC3202" s="1531"/>
      <c r="AD3202" s="1531"/>
      <c r="AE3202" s="1310" t="s">
        <v>15</v>
      </c>
      <c r="AF3202" s="1523" t="s">
        <v>22</v>
      </c>
      <c r="AG3202" s="1523" t="s">
        <v>15</v>
      </c>
      <c r="AH3202" s="1523" t="s">
        <v>22</v>
      </c>
      <c r="AI3202" s="1538"/>
      <c r="AJ3202" s="1523" t="s">
        <v>15</v>
      </c>
      <c r="AK3202" s="1523" t="s">
        <v>22</v>
      </c>
      <c r="AL3202" s="1523" t="s">
        <v>15</v>
      </c>
      <c r="AM3202" s="1523" t="s">
        <v>22</v>
      </c>
      <c r="AN3202" s="1538"/>
      <c r="AO3202" s="1523" t="s">
        <v>15</v>
      </c>
      <c r="AP3202" s="1523" t="s">
        <v>22</v>
      </c>
      <c r="AQ3202" s="1523" t="s">
        <v>15</v>
      </c>
      <c r="AR3202" s="1523" t="s">
        <v>22</v>
      </c>
      <c r="AS3202" s="1538"/>
      <c r="AT3202" s="1555"/>
      <c r="AU3202" s="1507">
        <f>P3199</f>
        <v>44326</v>
      </c>
      <c r="AV3202" s="1508"/>
      <c r="AW3202" s="1508"/>
      <c r="AX3202" s="1508"/>
      <c r="AY3202" s="1508"/>
      <c r="AZ3202" s="1509"/>
    </row>
    <row r="3203" spans="1:52" ht="13.5" customHeight="1">
      <c r="A3203" s="815"/>
      <c r="B3203" s="1532"/>
      <c r="C3203" s="1535"/>
      <c r="D3203" s="1532"/>
      <c r="E3203" s="1532"/>
      <c r="F3203" s="1541"/>
      <c r="G3203" s="1526"/>
      <c r="H3203" s="1524"/>
      <c r="I3203" s="1524"/>
      <c r="J3203" s="1539"/>
      <c r="K3203" s="1526"/>
      <c r="L3203" s="1526"/>
      <c r="M3203" s="1524"/>
      <c r="N3203" s="1524"/>
      <c r="O3203" s="1539"/>
      <c r="P3203" s="1526"/>
      <c r="Q3203" s="1526"/>
      <c r="R3203" s="1524"/>
      <c r="S3203" s="1524"/>
      <c r="T3203" s="1539"/>
      <c r="U3203" s="1526"/>
      <c r="V3203" s="1526"/>
      <c r="W3203" s="1524"/>
      <c r="X3203" s="1524"/>
      <c r="Y3203" s="1539"/>
      <c r="Z3203" s="1529"/>
      <c r="AA3203" s="1532"/>
      <c r="AB3203" s="1535"/>
      <c r="AC3203" s="1532"/>
      <c r="AD3203" s="1532"/>
      <c r="AE3203" s="1539"/>
      <c r="AF3203" s="1524"/>
      <c r="AG3203" s="1524"/>
      <c r="AH3203" s="1524"/>
      <c r="AI3203" s="1539"/>
      <c r="AJ3203" s="1524"/>
      <c r="AK3203" s="1524"/>
      <c r="AL3203" s="1524"/>
      <c r="AM3203" s="1524"/>
      <c r="AN3203" s="1539"/>
      <c r="AO3203" s="1524"/>
      <c r="AP3203" s="1524"/>
      <c r="AQ3203" s="1524"/>
      <c r="AR3203" s="1524"/>
      <c r="AS3203" s="1539"/>
      <c r="AT3203" s="1556"/>
      <c r="AU3203" s="1510"/>
      <c r="AV3203" s="1511"/>
      <c r="AW3203" s="1511"/>
      <c r="AX3203" s="1511"/>
      <c r="AY3203" s="1511"/>
      <c r="AZ3203" s="1512"/>
    </row>
    <row r="3204" spans="1:52" ht="13.5" customHeight="1">
      <c r="A3204" s="816">
        <v>1</v>
      </c>
      <c r="B3204" s="1033" t="s">
        <v>229</v>
      </c>
      <c r="C3204" s="817" t="s">
        <v>66</v>
      </c>
      <c r="D3204" s="839">
        <v>2</v>
      </c>
      <c r="E3204" s="1055">
        <v>2</v>
      </c>
      <c r="F3204" s="1056">
        <v>50</v>
      </c>
      <c r="G3204" s="1057"/>
      <c r="H3204" s="1058"/>
      <c r="I3204" s="1059"/>
      <c r="J3204" s="1060">
        <f t="shared" ref="J3204:J3250" si="1297">SUM(F3204:I3204)*$E3204</f>
        <v>100</v>
      </c>
      <c r="K3204" s="1056">
        <v>70</v>
      </c>
      <c r="L3204" s="1061"/>
      <c r="M3204" s="1062"/>
      <c r="N3204" s="1063"/>
      <c r="O3204" s="1060">
        <f>SUM(K3204:N3204)*$E3204</f>
        <v>140</v>
      </c>
      <c r="P3204" s="1056">
        <v>70</v>
      </c>
      <c r="Q3204" s="1061"/>
      <c r="R3204" s="1062"/>
      <c r="S3204" s="1063"/>
      <c r="T3204" s="1064">
        <f t="shared" ref="T3204:T3246" si="1298">SUM(P3204:S3204)*$E3204</f>
        <v>140</v>
      </c>
      <c r="U3204" s="1065">
        <f>SUM(F3204,K3204,P3204)</f>
        <v>190</v>
      </c>
      <c r="V3204" s="1061">
        <f>SUM(G3204,L3204,Q3204)</f>
        <v>0</v>
      </c>
      <c r="W3204" s="1062">
        <f>SUM(H3204,M3204,R3204)</f>
        <v>0</v>
      </c>
      <c r="X3204" s="1063">
        <f>SUM(I3204,N3204,S3204)</f>
        <v>0</v>
      </c>
      <c r="Y3204" s="1064">
        <f>SUM(J3204,O3204,T3204)</f>
        <v>380</v>
      </c>
      <c r="Z3204" s="1066">
        <f>A3204</f>
        <v>1</v>
      </c>
      <c r="AA3204" s="1067" t="str">
        <f>B3204</f>
        <v>Than trấu</v>
      </c>
      <c r="AB3204" s="1068" t="str">
        <f>C3204</f>
        <v>kg</v>
      </c>
      <c r="AC3204" s="1069">
        <f>D3204</f>
        <v>2</v>
      </c>
      <c r="AD3204" s="1070">
        <f>E3204</f>
        <v>2</v>
      </c>
      <c r="AE3204" s="1071">
        <f t="shared" ref="AE3204:AE3220" si="1299">AE3122+AJ3122-AO3122</f>
        <v>7126</v>
      </c>
      <c r="AF3204" s="1071">
        <f t="shared" ref="AF3204:AH3219" si="1300">AF3122+AK3122-AP3122</f>
        <v>0</v>
      </c>
      <c r="AG3204" s="1071">
        <f t="shared" si="1300"/>
        <v>0</v>
      </c>
      <c r="AH3204" s="1071">
        <f t="shared" si="1300"/>
        <v>0</v>
      </c>
      <c r="AI3204" s="1072">
        <f>SUM(AE3204:AH3204)*$E3204</f>
        <v>14252</v>
      </c>
      <c r="AJ3204" s="1073"/>
      <c r="AK3204" s="1063"/>
      <c r="AL3204" s="1063"/>
      <c r="AM3204" s="1063"/>
      <c r="AN3204" s="1072">
        <f t="shared" ref="AN3204:AN3220" si="1301">SUM(AJ3204:AM3204)*$E3204</f>
        <v>0</v>
      </c>
      <c r="AO3204" s="1061">
        <f t="shared" ref="AO3204:AS3254" si="1302">U3204</f>
        <v>190</v>
      </c>
      <c r="AP3204" s="1061">
        <f t="shared" si="1302"/>
        <v>0</v>
      </c>
      <c r="AQ3204" s="1074">
        <f t="shared" si="1302"/>
        <v>0</v>
      </c>
      <c r="AR3204" s="1074">
        <f t="shared" si="1302"/>
        <v>0</v>
      </c>
      <c r="AS3204" s="1075">
        <f t="shared" si="1302"/>
        <v>380</v>
      </c>
      <c r="AT3204" s="837">
        <f>IF(AC3204&lt;&gt;0,SUM(AO3204:AR3204)*$AC3204-SUM(AO3204:AR3204)*$AD3204,"")</f>
        <v>0</v>
      </c>
      <c r="AU3204" s="1513" t="s">
        <v>847</v>
      </c>
      <c r="AV3204" s="1514"/>
      <c r="AW3204" s="1514"/>
      <c r="AX3204" s="1514"/>
      <c r="AY3204" s="1514"/>
      <c r="AZ3204" s="1515"/>
    </row>
    <row r="3205" spans="1:52" ht="13.5" customHeight="1">
      <c r="A3205" s="838">
        <f>IF(B3205&lt;&gt;"",MAX($A3203:$A3204)+1,"")</f>
        <v>2</v>
      </c>
      <c r="B3205" s="1036" t="s">
        <v>848</v>
      </c>
      <c r="C3205" s="817" t="s">
        <v>66</v>
      </c>
      <c r="D3205" s="839">
        <v>2</v>
      </c>
      <c r="E3205" s="921">
        <v>2</v>
      </c>
      <c r="F3205" s="1071"/>
      <c r="G3205" s="1076"/>
      <c r="H3205" s="1077"/>
      <c r="I3205" s="1077"/>
      <c r="J3205" s="1060">
        <f t="shared" si="1297"/>
        <v>0</v>
      </c>
      <c r="K3205" s="1071"/>
      <c r="L3205" s="1061"/>
      <c r="M3205" s="1063"/>
      <c r="N3205" s="1063"/>
      <c r="O3205" s="1060">
        <f>SUM(K3205:N3205)*$E3205</f>
        <v>0</v>
      </c>
      <c r="P3205" s="1078"/>
      <c r="Q3205" s="1061"/>
      <c r="R3205" s="1063"/>
      <c r="S3205" s="1063"/>
      <c r="T3205" s="1079">
        <f t="shared" si="1298"/>
        <v>0</v>
      </c>
      <c r="U3205" s="1071">
        <f t="shared" ref="U3205:Y3220" si="1303">SUM(F3205,K3205,P3205)</f>
        <v>0</v>
      </c>
      <c r="V3205" s="1061">
        <f t="shared" si="1303"/>
        <v>0</v>
      </c>
      <c r="W3205" s="1063">
        <f t="shared" si="1303"/>
        <v>0</v>
      </c>
      <c r="X3205" s="1063">
        <f t="shared" si="1303"/>
        <v>0</v>
      </c>
      <c r="Y3205" s="1060">
        <f>SUM(J3205,O3205,T3205)</f>
        <v>0</v>
      </c>
      <c r="Z3205" s="1080">
        <f>A3205</f>
        <v>2</v>
      </c>
      <c r="AA3205" s="1081" t="str">
        <f t="shared" ref="AA3205:AD3263" si="1304">B3205</f>
        <v>Củi gỗ</v>
      </c>
      <c r="AB3205" s="1082" t="str">
        <f t="shared" si="1304"/>
        <v>kg</v>
      </c>
      <c r="AC3205" s="1083">
        <f t="shared" si="1304"/>
        <v>2</v>
      </c>
      <c r="AD3205" s="1079">
        <f t="shared" si="1304"/>
        <v>2</v>
      </c>
      <c r="AE3205" s="1071">
        <f t="shared" si="1299"/>
        <v>1980</v>
      </c>
      <c r="AF3205" s="1071">
        <f t="shared" si="1300"/>
        <v>0</v>
      </c>
      <c r="AG3205" s="1071">
        <f t="shared" si="1300"/>
        <v>0</v>
      </c>
      <c r="AH3205" s="1071">
        <f t="shared" si="1300"/>
        <v>0</v>
      </c>
      <c r="AI3205" s="1060">
        <f t="shared" ref="AI3205:AI3263" si="1305">SUM(AE3205:AH3205)*$E3205</f>
        <v>3960</v>
      </c>
      <c r="AJ3205" s="1084"/>
      <c r="AK3205" s="1063"/>
      <c r="AL3205" s="1063"/>
      <c r="AM3205" s="1063"/>
      <c r="AN3205" s="1085">
        <f t="shared" si="1301"/>
        <v>0</v>
      </c>
      <c r="AO3205" s="1061">
        <f t="shared" si="1302"/>
        <v>0</v>
      </c>
      <c r="AP3205" s="1061">
        <f t="shared" si="1302"/>
        <v>0</v>
      </c>
      <c r="AQ3205" s="1061">
        <f t="shared" si="1302"/>
        <v>0</v>
      </c>
      <c r="AR3205" s="1061">
        <f t="shared" si="1302"/>
        <v>0</v>
      </c>
      <c r="AS3205" s="1061">
        <f t="shared" si="1302"/>
        <v>0</v>
      </c>
      <c r="AT3205" s="850">
        <f>IF(AC3205&lt;&gt;0,SUM(AO3205:AR3205)*$AC3205-SUM(AO3205:AR3205)*$AD3205,"")</f>
        <v>0</v>
      </c>
      <c r="AU3205" s="1516" t="s">
        <v>827</v>
      </c>
      <c r="AV3205" s="1517"/>
      <c r="AW3205" s="1517"/>
      <c r="AX3205" s="1517"/>
      <c r="AY3205" s="1517"/>
      <c r="AZ3205" s="851"/>
    </row>
    <row r="3206" spans="1:52" ht="13.5" customHeight="1">
      <c r="A3206" s="838">
        <f t="shared" ref="A3206:A3249" si="1306">IF(B3206&lt;&gt;"",MAX($A3204:$A3205)+1,"")</f>
        <v>3</v>
      </c>
      <c r="B3206" s="1033" t="s">
        <v>849</v>
      </c>
      <c r="C3206" s="817" t="s">
        <v>66</v>
      </c>
      <c r="D3206" s="839">
        <v>12.6</v>
      </c>
      <c r="E3206" s="921">
        <v>12.6</v>
      </c>
      <c r="F3206" s="1065">
        <v>33</v>
      </c>
      <c r="G3206" s="1086"/>
      <c r="H3206" s="1087"/>
      <c r="I3206" s="1077"/>
      <c r="J3206" s="1060">
        <f t="shared" si="1297"/>
        <v>415.8</v>
      </c>
      <c r="K3206" s="1088">
        <v>56</v>
      </c>
      <c r="L3206" s="1061"/>
      <c r="M3206" s="1062"/>
      <c r="N3206" s="1063"/>
      <c r="O3206" s="1060">
        <f>SUM(K3206:N3206)*$E3206</f>
        <v>705.6</v>
      </c>
      <c r="P3206" s="1056">
        <v>56</v>
      </c>
      <c r="Q3206" s="1061"/>
      <c r="R3206" s="1062"/>
      <c r="S3206" s="1063"/>
      <c r="T3206" s="1079">
        <f t="shared" si="1298"/>
        <v>705.6</v>
      </c>
      <c r="U3206" s="1065">
        <f t="shared" si="1303"/>
        <v>145</v>
      </c>
      <c r="V3206" s="1061">
        <f t="shared" si="1303"/>
        <v>0</v>
      </c>
      <c r="W3206" s="1062">
        <f t="shared" si="1303"/>
        <v>0</v>
      </c>
      <c r="X3206" s="1063">
        <f t="shared" si="1303"/>
        <v>0</v>
      </c>
      <c r="Y3206" s="1060">
        <f t="shared" si="1303"/>
        <v>1827</v>
      </c>
      <c r="Z3206" s="1080">
        <f t="shared" ref="Z3206:Z3263" si="1307">A3206</f>
        <v>3</v>
      </c>
      <c r="AA3206" s="1081" t="str">
        <f t="shared" si="1304"/>
        <v>Gạo X 23</v>
      </c>
      <c r="AB3206" s="1082" t="str">
        <f t="shared" si="1304"/>
        <v>kg</v>
      </c>
      <c r="AC3206" s="1083">
        <f t="shared" si="1304"/>
        <v>12.6</v>
      </c>
      <c r="AD3206" s="1089">
        <f t="shared" si="1304"/>
        <v>12.6</v>
      </c>
      <c r="AE3206" s="1071">
        <f t="shared" si="1299"/>
        <v>1981</v>
      </c>
      <c r="AF3206" s="1071">
        <f t="shared" si="1300"/>
        <v>0</v>
      </c>
      <c r="AG3206" s="1071">
        <f t="shared" si="1300"/>
        <v>0</v>
      </c>
      <c r="AH3206" s="1071">
        <f t="shared" si="1300"/>
        <v>0</v>
      </c>
      <c r="AI3206" s="1060">
        <f t="shared" si="1305"/>
        <v>24960.6</v>
      </c>
      <c r="AJ3206" s="1084"/>
      <c r="AK3206" s="1063"/>
      <c r="AL3206" s="1063"/>
      <c r="AM3206" s="1063"/>
      <c r="AN3206" s="1085">
        <f t="shared" si="1301"/>
        <v>0</v>
      </c>
      <c r="AO3206" s="1061">
        <f t="shared" si="1302"/>
        <v>145</v>
      </c>
      <c r="AP3206" s="1061">
        <f t="shared" si="1302"/>
        <v>0</v>
      </c>
      <c r="AQ3206" s="1061">
        <f t="shared" si="1302"/>
        <v>0</v>
      </c>
      <c r="AR3206" s="1061">
        <f t="shared" si="1302"/>
        <v>0</v>
      </c>
      <c r="AS3206" s="1061">
        <f t="shared" si="1302"/>
        <v>1827</v>
      </c>
      <c r="AT3206" s="850">
        <f t="shared" ref="AT3206:AT3263" si="1308">IF(AC3206&lt;&gt;0,SUM(AO3206:AR3206)*$AC3206-SUM(AO3206:AR3206)*$AD3206,"")</f>
        <v>0</v>
      </c>
      <c r="AU3206" s="859" t="s">
        <v>828</v>
      </c>
      <c r="AV3206" s="1518">
        <f>SUM(AX3207:AX3209)</f>
        <v>78</v>
      </c>
      <c r="AW3206" s="1519"/>
      <c r="AX3206" s="1519"/>
      <c r="AY3206" s="861"/>
      <c r="AZ3206" s="862" t="s">
        <v>829</v>
      </c>
    </row>
    <row r="3207" spans="1:52" ht="13.5" customHeight="1">
      <c r="A3207" s="838">
        <f t="shared" si="1306"/>
        <v>4</v>
      </c>
      <c r="B3207" s="1038" t="s">
        <v>850</v>
      </c>
      <c r="C3207" s="817" t="s">
        <v>389</v>
      </c>
      <c r="D3207" s="839">
        <v>10</v>
      </c>
      <c r="E3207" s="1055">
        <v>10</v>
      </c>
      <c r="F3207" s="1061"/>
      <c r="G3207" s="1090"/>
      <c r="H3207" s="1091"/>
      <c r="I3207" s="1077"/>
      <c r="J3207" s="1060">
        <f t="shared" si="1297"/>
        <v>0</v>
      </c>
      <c r="K3207" s="1092"/>
      <c r="L3207" s="1061"/>
      <c r="M3207" s="1063">
        <v>0.5</v>
      </c>
      <c r="N3207" s="1063"/>
      <c r="O3207" s="1060">
        <f t="shared" ref="O3207:O3213" si="1309">SUM(K3207:N3207)*$E3207</f>
        <v>5</v>
      </c>
      <c r="P3207" s="1093"/>
      <c r="Q3207" s="1061"/>
      <c r="R3207" s="1063">
        <v>0.5</v>
      </c>
      <c r="S3207" s="1063"/>
      <c r="T3207" s="1079">
        <f t="shared" si="1298"/>
        <v>5</v>
      </c>
      <c r="U3207" s="1061">
        <f t="shared" si="1303"/>
        <v>0</v>
      </c>
      <c r="V3207" s="1061">
        <f t="shared" si="1303"/>
        <v>0</v>
      </c>
      <c r="W3207" s="1063">
        <f t="shared" si="1303"/>
        <v>1</v>
      </c>
      <c r="X3207" s="1063">
        <f t="shared" si="1303"/>
        <v>0</v>
      </c>
      <c r="Y3207" s="1060">
        <f t="shared" si="1303"/>
        <v>10</v>
      </c>
      <c r="Z3207" s="1080">
        <f t="shared" si="1307"/>
        <v>4</v>
      </c>
      <c r="AA3207" s="1081" t="str">
        <f t="shared" si="1304"/>
        <v>Bột súp</v>
      </c>
      <c r="AB3207" s="1082" t="str">
        <f t="shared" si="1304"/>
        <v>lít</v>
      </c>
      <c r="AC3207" s="1083">
        <f t="shared" si="1304"/>
        <v>10</v>
      </c>
      <c r="AD3207" s="1089">
        <f t="shared" si="1304"/>
        <v>10</v>
      </c>
      <c r="AE3207" s="1071">
        <f t="shared" si="1299"/>
        <v>0</v>
      </c>
      <c r="AF3207" s="1071">
        <f t="shared" si="1300"/>
        <v>0</v>
      </c>
      <c r="AG3207" s="1071">
        <f t="shared" si="1300"/>
        <v>16</v>
      </c>
      <c r="AH3207" s="1071">
        <f t="shared" si="1300"/>
        <v>0</v>
      </c>
      <c r="AI3207" s="1060">
        <f t="shared" si="1305"/>
        <v>160</v>
      </c>
      <c r="AJ3207" s="1084"/>
      <c r="AK3207" s="1094"/>
      <c r="AL3207" s="1095"/>
      <c r="AM3207" s="1063"/>
      <c r="AN3207" s="1085">
        <f t="shared" si="1301"/>
        <v>0</v>
      </c>
      <c r="AO3207" s="1061">
        <f t="shared" si="1302"/>
        <v>0</v>
      </c>
      <c r="AP3207" s="1061">
        <f t="shared" si="1302"/>
        <v>0</v>
      </c>
      <c r="AQ3207" s="1061">
        <f t="shared" si="1302"/>
        <v>1</v>
      </c>
      <c r="AR3207" s="1061">
        <f t="shared" si="1302"/>
        <v>0</v>
      </c>
      <c r="AS3207" s="1061">
        <f t="shared" si="1302"/>
        <v>10</v>
      </c>
      <c r="AT3207" s="850">
        <f t="shared" si="1308"/>
        <v>0</v>
      </c>
      <c r="AU3207" s="867" t="s">
        <v>830</v>
      </c>
      <c r="AV3207" s="868">
        <f>F3272</f>
        <v>177</v>
      </c>
      <c r="AW3207" s="861" t="s">
        <v>27</v>
      </c>
      <c r="AX3207" s="869">
        <f>H3272</f>
        <v>14</v>
      </c>
      <c r="AY3207" s="861" t="s">
        <v>28</v>
      </c>
      <c r="AZ3207" s="870">
        <f>AX3207*AV3207</f>
        <v>2478</v>
      </c>
    </row>
    <row r="3208" spans="1:52" ht="13.5" customHeight="1">
      <c r="A3208" s="838">
        <f t="shared" si="1306"/>
        <v>5</v>
      </c>
      <c r="B3208" s="1039" t="s">
        <v>851</v>
      </c>
      <c r="C3208" s="817" t="s">
        <v>389</v>
      </c>
      <c r="D3208" s="839">
        <v>30</v>
      </c>
      <c r="E3208" s="1096">
        <v>25</v>
      </c>
      <c r="F3208" s="1061"/>
      <c r="G3208" s="1090">
        <v>2</v>
      </c>
      <c r="H3208" s="1091"/>
      <c r="I3208" s="1077"/>
      <c r="J3208" s="1060">
        <f t="shared" si="1297"/>
        <v>50</v>
      </c>
      <c r="K3208" s="1092"/>
      <c r="L3208" s="1065">
        <v>3</v>
      </c>
      <c r="M3208" s="1063"/>
      <c r="N3208" s="1063"/>
      <c r="O3208" s="1060">
        <f t="shared" si="1309"/>
        <v>75</v>
      </c>
      <c r="P3208" s="1093"/>
      <c r="Q3208" s="1065">
        <v>3</v>
      </c>
      <c r="R3208" s="1063"/>
      <c r="S3208" s="1063"/>
      <c r="T3208" s="1079">
        <f t="shared" si="1298"/>
        <v>75</v>
      </c>
      <c r="U3208" s="1061">
        <f t="shared" si="1303"/>
        <v>0</v>
      </c>
      <c r="V3208" s="1065">
        <f t="shared" si="1303"/>
        <v>8</v>
      </c>
      <c r="W3208" s="1063">
        <f t="shared" si="1303"/>
        <v>0</v>
      </c>
      <c r="X3208" s="1063">
        <f t="shared" si="1303"/>
        <v>0</v>
      </c>
      <c r="Y3208" s="1060">
        <f t="shared" si="1303"/>
        <v>200</v>
      </c>
      <c r="Z3208" s="1080">
        <f t="shared" si="1307"/>
        <v>5</v>
      </c>
      <c r="AA3208" s="1081" t="str">
        <f t="shared" si="1304"/>
        <v>Nmắm thường</v>
      </c>
      <c r="AB3208" s="1082" t="str">
        <f t="shared" si="1304"/>
        <v>lít</v>
      </c>
      <c r="AC3208" s="1083">
        <f t="shared" si="1304"/>
        <v>30</v>
      </c>
      <c r="AD3208" s="1089">
        <f t="shared" si="1304"/>
        <v>25</v>
      </c>
      <c r="AE3208" s="1071">
        <f t="shared" si="1299"/>
        <v>0</v>
      </c>
      <c r="AF3208" s="1071">
        <f t="shared" si="1300"/>
        <v>27.5</v>
      </c>
      <c r="AG3208" s="1071">
        <f t="shared" si="1300"/>
        <v>0</v>
      </c>
      <c r="AH3208" s="1071">
        <f t="shared" si="1300"/>
        <v>0</v>
      </c>
      <c r="AI3208" s="1060">
        <f t="shared" si="1305"/>
        <v>687.5</v>
      </c>
      <c r="AJ3208" s="1084"/>
      <c r="AK3208" s="1097"/>
      <c r="AL3208" s="1063"/>
      <c r="AM3208" s="1063"/>
      <c r="AN3208" s="1085">
        <f t="shared" si="1301"/>
        <v>0</v>
      </c>
      <c r="AO3208" s="1061">
        <f t="shared" si="1302"/>
        <v>0</v>
      </c>
      <c r="AP3208" s="1061">
        <f t="shared" si="1302"/>
        <v>8</v>
      </c>
      <c r="AQ3208" s="1061">
        <f t="shared" si="1302"/>
        <v>0</v>
      </c>
      <c r="AR3208" s="1061">
        <f t="shared" si="1302"/>
        <v>0</v>
      </c>
      <c r="AS3208" s="1061">
        <f t="shared" si="1302"/>
        <v>200</v>
      </c>
      <c r="AT3208" s="850">
        <f t="shared" si="1308"/>
        <v>40</v>
      </c>
      <c r="AU3208" s="867" t="s">
        <v>831</v>
      </c>
      <c r="AV3208" s="874">
        <f>F3273</f>
        <v>177</v>
      </c>
      <c r="AW3208" s="861" t="s">
        <v>27</v>
      </c>
      <c r="AX3208" s="869">
        <f>H3273</f>
        <v>32</v>
      </c>
      <c r="AY3208" s="861" t="s">
        <v>28</v>
      </c>
      <c r="AZ3208" s="870">
        <f>AX3208*AV3208</f>
        <v>5664</v>
      </c>
    </row>
    <row r="3209" spans="1:52" ht="13.5" customHeight="1">
      <c r="A3209" s="838">
        <f t="shared" si="1306"/>
        <v>6</v>
      </c>
      <c r="B3209" s="1039" t="s">
        <v>496</v>
      </c>
      <c r="C3209" s="817" t="s">
        <v>852</v>
      </c>
      <c r="D3209" s="839">
        <v>42</v>
      </c>
      <c r="E3209" s="1098">
        <v>42</v>
      </c>
      <c r="F3209" s="1061"/>
      <c r="G3209" s="1086"/>
      <c r="H3209" s="1063">
        <v>0.4</v>
      </c>
      <c r="I3209" s="1077"/>
      <c r="J3209" s="1060">
        <f t="shared" si="1297"/>
        <v>16.8</v>
      </c>
      <c r="K3209" s="1092"/>
      <c r="L3209" s="1061"/>
      <c r="M3209" s="1099">
        <v>0.8</v>
      </c>
      <c r="N3209" s="1063"/>
      <c r="O3209" s="1060">
        <f t="shared" si="1309"/>
        <v>33.6</v>
      </c>
      <c r="P3209" s="1093"/>
      <c r="Q3209" s="1061"/>
      <c r="R3209" s="1100">
        <v>0.8</v>
      </c>
      <c r="S3209" s="1063"/>
      <c r="T3209" s="1079">
        <f t="shared" si="1298"/>
        <v>33.6</v>
      </c>
      <c r="U3209" s="1061">
        <f t="shared" si="1303"/>
        <v>0</v>
      </c>
      <c r="V3209" s="1061">
        <f t="shared" si="1303"/>
        <v>0</v>
      </c>
      <c r="W3209" s="1063">
        <f t="shared" si="1303"/>
        <v>2</v>
      </c>
      <c r="X3209" s="1063">
        <f t="shared" si="1303"/>
        <v>0</v>
      </c>
      <c r="Y3209" s="1060">
        <f t="shared" si="1303"/>
        <v>84</v>
      </c>
      <c r="Z3209" s="1080">
        <f t="shared" si="1307"/>
        <v>6</v>
      </c>
      <c r="AA3209" s="1101" t="str">
        <f t="shared" si="1304"/>
        <v>Mì chính VEDAN</v>
      </c>
      <c r="AB3209" s="1082" t="str">
        <f t="shared" si="1304"/>
        <v>Kg</v>
      </c>
      <c r="AC3209" s="1083">
        <f t="shared" si="1304"/>
        <v>42</v>
      </c>
      <c r="AD3209" s="1089">
        <f t="shared" si="1304"/>
        <v>42</v>
      </c>
      <c r="AE3209" s="1071">
        <f t="shared" si="1299"/>
        <v>0</v>
      </c>
      <c r="AF3209" s="1071">
        <f t="shared" si="1300"/>
        <v>0</v>
      </c>
      <c r="AG3209" s="1071">
        <f t="shared" si="1300"/>
        <v>21.3</v>
      </c>
      <c r="AH3209" s="1071">
        <f t="shared" si="1300"/>
        <v>0</v>
      </c>
      <c r="AI3209" s="1060">
        <f t="shared" si="1305"/>
        <v>894.6</v>
      </c>
      <c r="AJ3209" s="1102"/>
      <c r="AK3209" s="1063"/>
      <c r="AL3209" s="1103"/>
      <c r="AM3209" s="1063"/>
      <c r="AN3209" s="1085">
        <f t="shared" si="1301"/>
        <v>0</v>
      </c>
      <c r="AO3209" s="1061">
        <f t="shared" si="1302"/>
        <v>0</v>
      </c>
      <c r="AP3209" s="1061">
        <f t="shared" si="1302"/>
        <v>0</v>
      </c>
      <c r="AQ3209" s="1061">
        <f t="shared" si="1302"/>
        <v>2</v>
      </c>
      <c r="AR3209" s="1061">
        <f t="shared" si="1302"/>
        <v>0</v>
      </c>
      <c r="AS3209" s="1061">
        <f t="shared" si="1302"/>
        <v>84</v>
      </c>
      <c r="AT3209" s="850">
        <f t="shared" si="1308"/>
        <v>0</v>
      </c>
      <c r="AU3209" s="880" t="s">
        <v>832</v>
      </c>
      <c r="AV3209" s="874">
        <f>F3274</f>
        <v>177</v>
      </c>
      <c r="AW3209" s="861" t="s">
        <v>27</v>
      </c>
      <c r="AX3209" s="869">
        <f>H3274</f>
        <v>32</v>
      </c>
      <c r="AY3209" s="861" t="s">
        <v>28</v>
      </c>
      <c r="AZ3209" s="870">
        <f>AX3209*AV3209</f>
        <v>5664</v>
      </c>
    </row>
    <row r="3210" spans="1:52" ht="13.5" customHeight="1">
      <c r="A3210" s="838">
        <f t="shared" si="1306"/>
        <v>7</v>
      </c>
      <c r="B3210" s="1036" t="s">
        <v>43</v>
      </c>
      <c r="C3210" s="881" t="s">
        <v>66</v>
      </c>
      <c r="D3210" s="882">
        <v>3.5</v>
      </c>
      <c r="E3210" s="1105">
        <v>3.5</v>
      </c>
      <c r="F3210" s="1106"/>
      <c r="G3210" s="1086"/>
      <c r="H3210" s="1107">
        <v>1</v>
      </c>
      <c r="I3210" s="1077"/>
      <c r="J3210" s="1060">
        <f t="shared" si="1297"/>
        <v>3.5</v>
      </c>
      <c r="K3210" s="1092"/>
      <c r="L3210" s="1061"/>
      <c r="M3210" s="1099">
        <v>1</v>
      </c>
      <c r="N3210" s="1063"/>
      <c r="O3210" s="1060">
        <f t="shared" si="1309"/>
        <v>3.5</v>
      </c>
      <c r="P3210" s="1093" t="s">
        <v>883</v>
      </c>
      <c r="Q3210" s="1061"/>
      <c r="R3210" s="1100">
        <v>1</v>
      </c>
      <c r="S3210" s="1063"/>
      <c r="T3210" s="1079">
        <f t="shared" si="1298"/>
        <v>3.5</v>
      </c>
      <c r="U3210" s="1061">
        <f>SUM(F3210,K3210,P3210)</f>
        <v>0</v>
      </c>
      <c r="V3210" s="1061"/>
      <c r="W3210" s="1063">
        <f t="shared" si="1303"/>
        <v>3</v>
      </c>
      <c r="X3210" s="1063">
        <f t="shared" si="1303"/>
        <v>0</v>
      </c>
      <c r="Y3210" s="1060">
        <f t="shared" si="1303"/>
        <v>10.5</v>
      </c>
      <c r="Z3210" s="1080">
        <f t="shared" si="1307"/>
        <v>7</v>
      </c>
      <c r="AA3210" s="1101" t="str">
        <f t="shared" si="1304"/>
        <v>Muối trắng</v>
      </c>
      <c r="AB3210" s="1082" t="str">
        <f t="shared" si="1304"/>
        <v>kg</v>
      </c>
      <c r="AC3210" s="1083">
        <f t="shared" si="1304"/>
        <v>3.5</v>
      </c>
      <c r="AD3210" s="1089">
        <f t="shared" si="1304"/>
        <v>3.5</v>
      </c>
      <c r="AE3210" s="1071">
        <f t="shared" si="1299"/>
        <v>0</v>
      </c>
      <c r="AF3210" s="1071">
        <f t="shared" si="1300"/>
        <v>0</v>
      </c>
      <c r="AG3210" s="1071">
        <f t="shared" si="1300"/>
        <v>41</v>
      </c>
      <c r="AH3210" s="1071">
        <f t="shared" si="1300"/>
        <v>0</v>
      </c>
      <c r="AI3210" s="1060">
        <f t="shared" si="1305"/>
        <v>143.5</v>
      </c>
      <c r="AJ3210" s="1102"/>
      <c r="AK3210" s="1063"/>
      <c r="AL3210" s="1103"/>
      <c r="AM3210" s="1063"/>
      <c r="AN3210" s="1085">
        <f t="shared" si="1301"/>
        <v>0</v>
      </c>
      <c r="AO3210" s="1061">
        <f t="shared" si="1302"/>
        <v>0</v>
      </c>
      <c r="AP3210" s="1061">
        <f t="shared" si="1302"/>
        <v>0</v>
      </c>
      <c r="AQ3210" s="1061">
        <f t="shared" si="1302"/>
        <v>3</v>
      </c>
      <c r="AR3210" s="1061">
        <f t="shared" si="1302"/>
        <v>0</v>
      </c>
      <c r="AS3210" s="1061">
        <f t="shared" si="1302"/>
        <v>10.5</v>
      </c>
      <c r="AT3210" s="850">
        <f t="shared" si="1308"/>
        <v>0</v>
      </c>
      <c r="AU3210" s="886" t="s">
        <v>833</v>
      </c>
      <c r="AV3210" s="1520">
        <f>SUM(AX3211:AX3213)</f>
        <v>62</v>
      </c>
      <c r="AW3210" s="1520"/>
      <c r="AX3210" s="1520"/>
      <c r="AY3210" s="861"/>
      <c r="AZ3210" s="862" t="s">
        <v>829</v>
      </c>
    </row>
    <row r="3211" spans="1:52" ht="13.5" customHeight="1">
      <c r="A3211" s="838">
        <f t="shared" si="1306"/>
        <v>8</v>
      </c>
      <c r="B3211" s="1039" t="s">
        <v>618</v>
      </c>
      <c r="C3211" s="817" t="s">
        <v>66</v>
      </c>
      <c r="D3211" s="839">
        <v>35</v>
      </c>
      <c r="E3211" s="921">
        <v>35</v>
      </c>
      <c r="F3211" s="1061"/>
      <c r="G3211" s="1086"/>
      <c r="H3211" s="1063">
        <v>0.3</v>
      </c>
      <c r="I3211" s="1077"/>
      <c r="J3211" s="1060">
        <f t="shared" si="1297"/>
        <v>10.5</v>
      </c>
      <c r="K3211" s="1092"/>
      <c r="L3211" s="1061"/>
      <c r="M3211" s="1099">
        <v>0.6</v>
      </c>
      <c r="N3211" s="1063"/>
      <c r="O3211" s="1060">
        <f t="shared" si="1309"/>
        <v>21</v>
      </c>
      <c r="P3211" s="1092"/>
      <c r="Q3211" s="1061"/>
      <c r="R3211" s="1099">
        <v>0.6</v>
      </c>
      <c r="S3211" s="1063"/>
      <c r="T3211" s="1079">
        <f t="shared" si="1298"/>
        <v>21</v>
      </c>
      <c r="U3211" s="1061">
        <f>SUM(F3211,K3211,P3211)</f>
        <v>0</v>
      </c>
      <c r="V3211" s="1061">
        <f t="shared" ref="V3211:Y3262" si="1310">SUM(G3211,L3211,Q3211)</f>
        <v>0</v>
      </c>
      <c r="W3211" s="1063">
        <f t="shared" si="1303"/>
        <v>1.5</v>
      </c>
      <c r="X3211" s="1063">
        <f t="shared" si="1303"/>
        <v>0</v>
      </c>
      <c r="Y3211" s="1060">
        <f t="shared" si="1303"/>
        <v>52.5</v>
      </c>
      <c r="Z3211" s="1080">
        <f t="shared" si="1307"/>
        <v>8</v>
      </c>
      <c r="AA3211" s="1101" t="str">
        <f t="shared" si="1304"/>
        <v xml:space="preserve">Tỏi khô </v>
      </c>
      <c r="AB3211" s="1082" t="str">
        <f t="shared" si="1304"/>
        <v>kg</v>
      </c>
      <c r="AC3211" s="1083">
        <f t="shared" si="1304"/>
        <v>35</v>
      </c>
      <c r="AD3211" s="1089">
        <f t="shared" si="1304"/>
        <v>35</v>
      </c>
      <c r="AE3211" s="1071">
        <f t="shared" si="1299"/>
        <v>0</v>
      </c>
      <c r="AF3211" s="1071">
        <f t="shared" si="1300"/>
        <v>0</v>
      </c>
      <c r="AG3211" s="1071">
        <f t="shared" si="1300"/>
        <v>3.3000000000000007</v>
      </c>
      <c r="AH3211" s="1071">
        <f t="shared" si="1300"/>
        <v>0</v>
      </c>
      <c r="AI3211" s="1060">
        <f t="shared" si="1305"/>
        <v>115.50000000000003</v>
      </c>
      <c r="AJ3211" s="1102"/>
      <c r="AK3211" s="1063"/>
      <c r="AL3211" s="1103"/>
      <c r="AM3211" s="1063"/>
      <c r="AN3211" s="1085">
        <f t="shared" si="1301"/>
        <v>0</v>
      </c>
      <c r="AO3211" s="1061">
        <f t="shared" si="1302"/>
        <v>0</v>
      </c>
      <c r="AP3211" s="1061">
        <f t="shared" si="1302"/>
        <v>0</v>
      </c>
      <c r="AQ3211" s="1061">
        <f t="shared" si="1302"/>
        <v>1.5</v>
      </c>
      <c r="AR3211" s="1061">
        <f t="shared" si="1302"/>
        <v>0</v>
      </c>
      <c r="AS3211" s="1061">
        <f t="shared" si="1302"/>
        <v>52.5</v>
      </c>
      <c r="AT3211" s="850">
        <f t="shared" si="1308"/>
        <v>0</v>
      </c>
      <c r="AU3211" s="880" t="s">
        <v>830</v>
      </c>
      <c r="AV3211" s="868">
        <f>K3272</f>
        <v>20</v>
      </c>
      <c r="AW3211" s="861" t="s">
        <v>27</v>
      </c>
      <c r="AX3211" s="888">
        <f>M3272</f>
        <v>14</v>
      </c>
      <c r="AY3211" s="861" t="s">
        <v>28</v>
      </c>
      <c r="AZ3211" s="870">
        <f>AX3211*AV3211</f>
        <v>280</v>
      </c>
    </row>
    <row r="3212" spans="1:52" ht="13.5" customHeight="1">
      <c r="A3212" s="838">
        <f t="shared" si="1306"/>
        <v>9</v>
      </c>
      <c r="B3212" s="1039" t="s">
        <v>44</v>
      </c>
      <c r="C3212" s="817" t="s">
        <v>66</v>
      </c>
      <c r="D3212" s="839">
        <v>20</v>
      </c>
      <c r="E3212" s="921">
        <v>20</v>
      </c>
      <c r="F3212" s="1061"/>
      <c r="G3212" s="1086"/>
      <c r="H3212" s="1063">
        <v>0.3</v>
      </c>
      <c r="I3212" s="1077"/>
      <c r="J3212" s="1060">
        <f t="shared" si="1297"/>
        <v>6</v>
      </c>
      <c r="K3212" s="1092"/>
      <c r="L3212" s="1061"/>
      <c r="M3212" s="1099">
        <v>0.6</v>
      </c>
      <c r="N3212" s="1063"/>
      <c r="O3212" s="1060">
        <f t="shared" si="1309"/>
        <v>12</v>
      </c>
      <c r="P3212" s="1061"/>
      <c r="Q3212" s="1061" t="s">
        <v>884</v>
      </c>
      <c r="R3212" s="1099">
        <v>0.6</v>
      </c>
      <c r="S3212" s="1063"/>
      <c r="T3212" s="1079">
        <f t="shared" si="1298"/>
        <v>12</v>
      </c>
      <c r="U3212" s="1061"/>
      <c r="V3212" s="1061">
        <f t="shared" si="1310"/>
        <v>0</v>
      </c>
      <c r="W3212" s="1063">
        <f t="shared" si="1303"/>
        <v>1.5</v>
      </c>
      <c r="X3212" s="1063">
        <f t="shared" si="1303"/>
        <v>0</v>
      </c>
      <c r="Y3212" s="1060">
        <f t="shared" si="1303"/>
        <v>30</v>
      </c>
      <c r="Z3212" s="1080">
        <f t="shared" si="1307"/>
        <v>9</v>
      </c>
      <c r="AA3212" s="1101" t="str">
        <f t="shared" si="1304"/>
        <v>Hành củ</v>
      </c>
      <c r="AB3212" s="1082" t="str">
        <f t="shared" si="1304"/>
        <v>kg</v>
      </c>
      <c r="AC3212" s="1083">
        <f t="shared" si="1304"/>
        <v>20</v>
      </c>
      <c r="AD3212" s="1089">
        <f t="shared" si="1304"/>
        <v>20</v>
      </c>
      <c r="AE3212" s="1071">
        <f t="shared" si="1299"/>
        <v>0</v>
      </c>
      <c r="AF3212" s="1071">
        <f t="shared" si="1300"/>
        <v>0</v>
      </c>
      <c r="AG3212" s="1071">
        <f t="shared" si="1300"/>
        <v>3.3000000000000007</v>
      </c>
      <c r="AH3212" s="1071">
        <f t="shared" si="1300"/>
        <v>0</v>
      </c>
      <c r="AI3212" s="1060">
        <f t="shared" si="1305"/>
        <v>66.000000000000014</v>
      </c>
      <c r="AJ3212" s="1102"/>
      <c r="AK3212" s="1063"/>
      <c r="AL3212" s="1103"/>
      <c r="AM3212" s="1063"/>
      <c r="AN3212" s="1108">
        <f t="shared" si="1301"/>
        <v>0</v>
      </c>
      <c r="AO3212" s="1061">
        <f t="shared" si="1302"/>
        <v>0</v>
      </c>
      <c r="AP3212" s="1061">
        <f t="shared" si="1302"/>
        <v>0</v>
      </c>
      <c r="AQ3212" s="1061">
        <f t="shared" si="1302"/>
        <v>1.5</v>
      </c>
      <c r="AR3212" s="1061">
        <f t="shared" si="1302"/>
        <v>0</v>
      </c>
      <c r="AS3212" s="1061">
        <f t="shared" si="1302"/>
        <v>30</v>
      </c>
      <c r="AT3212" s="850">
        <f t="shared" si="1308"/>
        <v>0</v>
      </c>
      <c r="AU3212" s="880" t="s">
        <v>831</v>
      </c>
      <c r="AV3212" s="868">
        <f>K3273</f>
        <v>20</v>
      </c>
      <c r="AW3212" s="861" t="s">
        <v>27</v>
      </c>
      <c r="AX3212" s="888">
        <f>M3273</f>
        <v>24</v>
      </c>
      <c r="AY3212" s="861" t="s">
        <v>28</v>
      </c>
      <c r="AZ3212" s="870">
        <f>AX3212*AV3212</f>
        <v>480</v>
      </c>
    </row>
    <row r="3213" spans="1:52" ht="13.5" customHeight="1">
      <c r="A3213" s="838">
        <f t="shared" si="1306"/>
        <v>10</v>
      </c>
      <c r="B3213" s="1039" t="s">
        <v>593</v>
      </c>
      <c r="C3213" s="817" t="s">
        <v>389</v>
      </c>
      <c r="D3213" s="839">
        <v>22</v>
      </c>
      <c r="E3213" s="921">
        <v>22</v>
      </c>
      <c r="F3213" s="1061"/>
      <c r="G3213" s="1086"/>
      <c r="H3213" s="1063">
        <v>1</v>
      </c>
      <c r="I3213" s="1077"/>
      <c r="J3213" s="1060">
        <f t="shared" si="1297"/>
        <v>22</v>
      </c>
      <c r="K3213" s="1092"/>
      <c r="L3213" s="1061"/>
      <c r="M3213" s="1099">
        <v>1</v>
      </c>
      <c r="N3213" s="1063"/>
      <c r="O3213" s="1060">
        <f t="shared" si="1309"/>
        <v>22</v>
      </c>
      <c r="P3213" s="1093"/>
      <c r="Q3213" s="1061"/>
      <c r="R3213" s="1109">
        <v>3</v>
      </c>
      <c r="S3213" s="1063"/>
      <c r="T3213" s="1079">
        <f t="shared" si="1298"/>
        <v>66</v>
      </c>
      <c r="U3213" s="1061">
        <f>SUM(F3213,K3213,P3213)</f>
        <v>0</v>
      </c>
      <c r="V3213" s="1061">
        <f t="shared" si="1310"/>
        <v>0</v>
      </c>
      <c r="W3213" s="1063">
        <f t="shared" si="1303"/>
        <v>5</v>
      </c>
      <c r="X3213" s="1063">
        <f t="shared" si="1303"/>
        <v>0</v>
      </c>
      <c r="Y3213" s="1060">
        <f t="shared" si="1303"/>
        <v>110</v>
      </c>
      <c r="Z3213" s="1080">
        <f t="shared" si="1307"/>
        <v>10</v>
      </c>
      <c r="AA3213" s="1101" t="str">
        <f t="shared" si="1304"/>
        <v>Dầu ăn Mavela</v>
      </c>
      <c r="AB3213" s="1082" t="str">
        <f t="shared" si="1304"/>
        <v>lít</v>
      </c>
      <c r="AC3213" s="1083">
        <f t="shared" si="1304"/>
        <v>22</v>
      </c>
      <c r="AD3213" s="1089">
        <f t="shared" si="1304"/>
        <v>22</v>
      </c>
      <c r="AE3213" s="1071">
        <f t="shared" si="1299"/>
        <v>0</v>
      </c>
      <c r="AF3213" s="1071">
        <f t="shared" si="1300"/>
        <v>0</v>
      </c>
      <c r="AG3213" s="1071">
        <f t="shared" si="1300"/>
        <v>1.5</v>
      </c>
      <c r="AH3213" s="1071">
        <f t="shared" si="1300"/>
        <v>0</v>
      </c>
      <c r="AI3213" s="1060">
        <f t="shared" si="1305"/>
        <v>33</v>
      </c>
      <c r="AJ3213" s="1102"/>
      <c r="AK3213" s="1063"/>
      <c r="AL3213" s="1103">
        <v>30</v>
      </c>
      <c r="AM3213" s="1063"/>
      <c r="AN3213" s="1085">
        <f t="shared" si="1301"/>
        <v>660</v>
      </c>
      <c r="AO3213" s="1061">
        <f t="shared" si="1302"/>
        <v>0</v>
      </c>
      <c r="AP3213" s="1061">
        <f t="shared" si="1302"/>
        <v>0</v>
      </c>
      <c r="AQ3213" s="1061">
        <f t="shared" si="1302"/>
        <v>5</v>
      </c>
      <c r="AR3213" s="1061">
        <f t="shared" si="1302"/>
        <v>0</v>
      </c>
      <c r="AS3213" s="1061">
        <f t="shared" si="1302"/>
        <v>110</v>
      </c>
      <c r="AT3213" s="850">
        <f t="shared" si="1308"/>
        <v>0</v>
      </c>
      <c r="AU3213" s="880" t="s">
        <v>832</v>
      </c>
      <c r="AV3213" s="868">
        <f>K3274</f>
        <v>20</v>
      </c>
      <c r="AW3213" s="861" t="s">
        <v>27</v>
      </c>
      <c r="AX3213" s="888">
        <f>M3274</f>
        <v>24</v>
      </c>
      <c r="AY3213" s="861" t="s">
        <v>28</v>
      </c>
      <c r="AZ3213" s="870">
        <f>AX3213*AV3213</f>
        <v>480</v>
      </c>
    </row>
    <row r="3214" spans="1:52" ht="13.5" customHeight="1">
      <c r="A3214" s="838">
        <f t="shared" si="1306"/>
        <v>11</v>
      </c>
      <c r="B3214" s="1039" t="s">
        <v>45</v>
      </c>
      <c r="C3214" s="817" t="s">
        <v>66</v>
      </c>
      <c r="D3214" s="839">
        <v>130</v>
      </c>
      <c r="E3214" s="921">
        <v>90</v>
      </c>
      <c r="F3214" s="1061" t="s">
        <v>885</v>
      </c>
      <c r="G3214" s="1086" t="s">
        <v>886</v>
      </c>
      <c r="H3214" s="1063"/>
      <c r="I3214" s="1077"/>
      <c r="J3214" s="1060">
        <f t="shared" si="1297"/>
        <v>0</v>
      </c>
      <c r="K3214" s="1092"/>
      <c r="L3214" s="1061"/>
      <c r="M3214" s="1110">
        <v>0.1</v>
      </c>
      <c r="N3214" s="1063"/>
      <c r="O3214" s="1060">
        <f>SUM(K3214:N3214)*$E3214</f>
        <v>9</v>
      </c>
      <c r="P3214" s="1093"/>
      <c r="Q3214" s="1061"/>
      <c r="R3214" s="1100">
        <v>0.1</v>
      </c>
      <c r="S3214" s="1063"/>
      <c r="T3214" s="1079">
        <f t="shared" si="1298"/>
        <v>9</v>
      </c>
      <c r="U3214" s="1061">
        <f t="shared" ref="U3214:U3220" si="1311">SUM(F3214,K3214,P3214)</f>
        <v>0</v>
      </c>
      <c r="V3214" s="1061">
        <f t="shared" si="1310"/>
        <v>0</v>
      </c>
      <c r="W3214" s="1063">
        <f t="shared" si="1303"/>
        <v>0.2</v>
      </c>
      <c r="X3214" s="1063">
        <f t="shared" si="1303"/>
        <v>0</v>
      </c>
      <c r="Y3214" s="1060">
        <f t="shared" si="1303"/>
        <v>18</v>
      </c>
      <c r="Z3214" s="1080">
        <f t="shared" si="1307"/>
        <v>11</v>
      </c>
      <c r="AA3214" s="1101" t="str">
        <f t="shared" si="1304"/>
        <v>Tiêu bắc</v>
      </c>
      <c r="AB3214" s="1082" t="str">
        <f t="shared" si="1304"/>
        <v>kg</v>
      </c>
      <c r="AC3214" s="1083">
        <f t="shared" si="1304"/>
        <v>130</v>
      </c>
      <c r="AD3214" s="1089">
        <f t="shared" si="1304"/>
        <v>90</v>
      </c>
      <c r="AE3214" s="1071">
        <f t="shared" si="1299"/>
        <v>0</v>
      </c>
      <c r="AF3214" s="1071">
        <f t="shared" si="1300"/>
        <v>0</v>
      </c>
      <c r="AG3214" s="1071">
        <f t="shared" si="1300"/>
        <v>0.19999999999999785</v>
      </c>
      <c r="AH3214" s="1071">
        <f t="shared" si="1300"/>
        <v>0</v>
      </c>
      <c r="AI3214" s="1060">
        <f t="shared" si="1305"/>
        <v>17.999999999999805</v>
      </c>
      <c r="AJ3214" s="1102"/>
      <c r="AK3214" s="1063"/>
      <c r="AL3214" s="1103"/>
      <c r="AM3214" s="1063"/>
      <c r="AN3214" s="1085">
        <f t="shared" si="1301"/>
        <v>0</v>
      </c>
      <c r="AO3214" s="1061">
        <f t="shared" si="1302"/>
        <v>0</v>
      </c>
      <c r="AP3214" s="1061">
        <f t="shared" si="1302"/>
        <v>0</v>
      </c>
      <c r="AQ3214" s="1061">
        <f t="shared" si="1302"/>
        <v>0.2</v>
      </c>
      <c r="AR3214" s="1061">
        <f t="shared" si="1302"/>
        <v>0</v>
      </c>
      <c r="AS3214" s="1061">
        <f t="shared" si="1302"/>
        <v>18</v>
      </c>
      <c r="AT3214" s="850">
        <f t="shared" si="1308"/>
        <v>8</v>
      </c>
      <c r="AU3214" s="1521" t="str">
        <f>B3275</f>
        <v xml:space="preserve">  + Ăn thêm</v>
      </c>
      <c r="AV3214" s="1522"/>
      <c r="AW3214" s="1522"/>
      <c r="AX3214" s="1522"/>
      <c r="AY3214" s="1522"/>
      <c r="AZ3214" s="892">
        <f>J3275</f>
        <v>0</v>
      </c>
    </row>
    <row r="3215" spans="1:52" ht="13.5" customHeight="1">
      <c r="A3215" s="838">
        <f t="shared" si="1306"/>
        <v>12</v>
      </c>
      <c r="B3215" s="1039" t="s">
        <v>46</v>
      </c>
      <c r="C3215" s="817" t="s">
        <v>66</v>
      </c>
      <c r="D3215" s="839">
        <v>35</v>
      </c>
      <c r="E3215" s="921">
        <v>35</v>
      </c>
      <c r="F3215" s="1061"/>
      <c r="G3215" s="1086"/>
      <c r="H3215" s="1063">
        <v>0.1</v>
      </c>
      <c r="I3215" s="1077"/>
      <c r="J3215" s="1060">
        <f t="shared" si="1297"/>
        <v>3.5</v>
      </c>
      <c r="K3215" s="1092"/>
      <c r="L3215" s="1061"/>
      <c r="M3215" s="1110">
        <v>0.2</v>
      </c>
      <c r="N3215" s="1063"/>
      <c r="O3215" s="1060">
        <f t="shared" ref="O3215:O3263" si="1312">SUM(K3215:N3215)*$E3215</f>
        <v>7</v>
      </c>
      <c r="P3215" s="1093"/>
      <c r="Q3215" s="1061"/>
      <c r="R3215" s="1100">
        <v>0.2</v>
      </c>
      <c r="S3215" s="1063"/>
      <c r="T3215" s="1079">
        <f t="shared" si="1298"/>
        <v>7</v>
      </c>
      <c r="U3215" s="1061">
        <f t="shared" si="1311"/>
        <v>0</v>
      </c>
      <c r="V3215" s="1061">
        <f t="shared" si="1310"/>
        <v>0</v>
      </c>
      <c r="W3215" s="1063">
        <f t="shared" si="1303"/>
        <v>0.5</v>
      </c>
      <c r="X3215" s="1063">
        <f t="shared" si="1303"/>
        <v>0</v>
      </c>
      <c r="Y3215" s="1060">
        <f>SUM(J3215,O3215,T3215)</f>
        <v>17.5</v>
      </c>
      <c r="Z3215" s="1080">
        <f t="shared" si="1307"/>
        <v>12</v>
      </c>
      <c r="AA3215" s="1101" t="str">
        <f t="shared" si="1304"/>
        <v>Kẹo đắng</v>
      </c>
      <c r="AB3215" s="1082" t="str">
        <f t="shared" si="1304"/>
        <v>kg</v>
      </c>
      <c r="AC3215" s="1083">
        <f t="shared" si="1304"/>
        <v>35</v>
      </c>
      <c r="AD3215" s="1089">
        <f t="shared" si="1304"/>
        <v>35</v>
      </c>
      <c r="AE3215" s="1071">
        <f t="shared" si="1299"/>
        <v>0</v>
      </c>
      <c r="AF3215" s="1071">
        <f t="shared" si="1300"/>
        <v>0</v>
      </c>
      <c r="AG3215" s="1071">
        <f t="shared" si="1300"/>
        <v>5.8</v>
      </c>
      <c r="AH3215" s="1071">
        <f t="shared" si="1300"/>
        <v>0</v>
      </c>
      <c r="AI3215" s="1060">
        <f t="shared" si="1305"/>
        <v>203</v>
      </c>
      <c r="AJ3215" s="1102"/>
      <c r="AK3215" s="1063"/>
      <c r="AL3215" s="1103"/>
      <c r="AM3215" s="1063"/>
      <c r="AN3215" s="1085">
        <f t="shared" si="1301"/>
        <v>0</v>
      </c>
      <c r="AO3215" s="1061">
        <f t="shared" si="1302"/>
        <v>0</v>
      </c>
      <c r="AP3215" s="1061">
        <f t="shared" si="1302"/>
        <v>0</v>
      </c>
      <c r="AQ3215" s="1061">
        <f t="shared" si="1302"/>
        <v>0.5</v>
      </c>
      <c r="AR3215" s="1061">
        <f t="shared" si="1302"/>
        <v>0</v>
      </c>
      <c r="AS3215" s="1061">
        <f t="shared" si="1302"/>
        <v>17.5</v>
      </c>
      <c r="AT3215" s="850">
        <f t="shared" si="1308"/>
        <v>0</v>
      </c>
      <c r="AU3215" s="1521" t="str">
        <f>B3276</f>
        <v xml:space="preserve"> + ăn thêm </v>
      </c>
      <c r="AV3215" s="1522"/>
      <c r="AW3215" s="1522"/>
      <c r="AX3215" s="1522"/>
      <c r="AY3215" s="1522"/>
      <c r="AZ3215" s="870">
        <f>J3276</f>
        <v>0</v>
      </c>
    </row>
    <row r="3216" spans="1:52" ht="13.5" customHeight="1">
      <c r="A3216" s="838">
        <f t="shared" si="1306"/>
        <v>13</v>
      </c>
      <c r="B3216" s="1039" t="s">
        <v>47</v>
      </c>
      <c r="C3216" s="817" t="s">
        <v>66</v>
      </c>
      <c r="D3216" s="839">
        <v>17</v>
      </c>
      <c r="E3216" s="921">
        <v>17</v>
      </c>
      <c r="F3216" s="1061"/>
      <c r="G3216" s="1086"/>
      <c r="H3216" s="1063"/>
      <c r="I3216" s="1077"/>
      <c r="J3216" s="1060">
        <f t="shared" si="1297"/>
        <v>0</v>
      </c>
      <c r="K3216" s="1092"/>
      <c r="L3216" s="1061"/>
      <c r="M3216" s="1110"/>
      <c r="N3216" s="1063"/>
      <c r="O3216" s="1060">
        <f t="shared" si="1312"/>
        <v>0</v>
      </c>
      <c r="P3216" s="1093"/>
      <c r="Q3216" s="1061"/>
      <c r="R3216" s="1100"/>
      <c r="S3216" s="1063"/>
      <c r="T3216" s="1079">
        <f t="shared" si="1298"/>
        <v>0</v>
      </c>
      <c r="U3216" s="1061">
        <f t="shared" si="1311"/>
        <v>0</v>
      </c>
      <c r="V3216" s="1061">
        <f t="shared" si="1310"/>
        <v>0</v>
      </c>
      <c r="W3216" s="1063">
        <f t="shared" si="1303"/>
        <v>0</v>
      </c>
      <c r="X3216" s="1063">
        <f t="shared" si="1303"/>
        <v>0</v>
      </c>
      <c r="Y3216" s="1060">
        <f t="shared" si="1303"/>
        <v>0</v>
      </c>
      <c r="Z3216" s="1080">
        <f t="shared" si="1307"/>
        <v>13</v>
      </c>
      <c r="AA3216" s="1101" t="str">
        <f t="shared" si="1304"/>
        <v>Đường trắng</v>
      </c>
      <c r="AB3216" s="1082" t="str">
        <f t="shared" si="1304"/>
        <v>kg</v>
      </c>
      <c r="AC3216" s="1083">
        <f t="shared" si="1304"/>
        <v>17</v>
      </c>
      <c r="AD3216" s="1089">
        <f t="shared" si="1304"/>
        <v>17</v>
      </c>
      <c r="AE3216" s="1071">
        <f t="shared" si="1299"/>
        <v>0</v>
      </c>
      <c r="AF3216" s="1071">
        <f t="shared" si="1300"/>
        <v>0</v>
      </c>
      <c r="AG3216" s="1071">
        <f t="shared" si="1300"/>
        <v>0</v>
      </c>
      <c r="AH3216" s="1071">
        <f t="shared" si="1300"/>
        <v>0</v>
      </c>
      <c r="AI3216" s="1060">
        <f t="shared" si="1305"/>
        <v>0</v>
      </c>
      <c r="AJ3216" s="1102"/>
      <c r="AK3216" s="1063"/>
      <c r="AL3216" s="1103"/>
      <c r="AM3216" s="1063"/>
      <c r="AN3216" s="1085">
        <f t="shared" si="1301"/>
        <v>0</v>
      </c>
      <c r="AO3216" s="1061">
        <f t="shared" si="1302"/>
        <v>0</v>
      </c>
      <c r="AP3216" s="1061">
        <f t="shared" si="1302"/>
        <v>0</v>
      </c>
      <c r="AQ3216" s="1061">
        <f t="shared" si="1302"/>
        <v>0</v>
      </c>
      <c r="AR3216" s="1061">
        <f t="shared" si="1302"/>
        <v>0</v>
      </c>
      <c r="AS3216" s="1061">
        <f t="shared" si="1302"/>
        <v>0</v>
      </c>
      <c r="AT3216" s="850">
        <f t="shared" si="1308"/>
        <v>0</v>
      </c>
      <c r="AU3216" s="893" t="s">
        <v>834</v>
      </c>
      <c r="AV3216" s="894"/>
      <c r="AW3216" s="894"/>
      <c r="AX3216" s="894"/>
      <c r="AY3216" s="894"/>
      <c r="AZ3216" s="870">
        <f>SUM(AZ3206:AZ3215)</f>
        <v>15046</v>
      </c>
    </row>
    <row r="3217" spans="1:52" ht="13.5" customHeight="1">
      <c r="A3217" s="838">
        <f t="shared" si="1306"/>
        <v>14</v>
      </c>
      <c r="B3217" s="1039" t="s">
        <v>48</v>
      </c>
      <c r="C3217" s="817" t="s">
        <v>389</v>
      </c>
      <c r="D3217" s="839">
        <v>23</v>
      </c>
      <c r="E3217" s="921">
        <v>23</v>
      </c>
      <c r="F3217" s="1061"/>
      <c r="G3217" s="1086"/>
      <c r="H3217" s="1063">
        <v>0.3</v>
      </c>
      <c r="I3217" s="1077"/>
      <c r="J3217" s="1060">
        <f t="shared" si="1297"/>
        <v>6.8999999999999995</v>
      </c>
      <c r="K3217" s="1061"/>
      <c r="L3217" s="1061"/>
      <c r="M3217" s="1063">
        <v>0.6</v>
      </c>
      <c r="N3217" s="1063"/>
      <c r="O3217" s="1060">
        <f t="shared" si="1312"/>
        <v>13.799999999999999</v>
      </c>
      <c r="P3217" s="1093"/>
      <c r="Q3217" s="1061"/>
      <c r="R3217" s="1100">
        <v>0.6</v>
      </c>
      <c r="S3217" s="1063"/>
      <c r="T3217" s="1079">
        <f t="shared" si="1298"/>
        <v>13.799999999999999</v>
      </c>
      <c r="U3217" s="1061">
        <f t="shared" si="1311"/>
        <v>0</v>
      </c>
      <c r="V3217" s="1061">
        <f t="shared" si="1310"/>
        <v>0</v>
      </c>
      <c r="W3217" s="1063">
        <f t="shared" si="1303"/>
        <v>1.5</v>
      </c>
      <c r="X3217" s="1063">
        <f t="shared" si="1303"/>
        <v>0</v>
      </c>
      <c r="Y3217" s="1060">
        <f t="shared" si="1303"/>
        <v>34.5</v>
      </c>
      <c r="Z3217" s="1080">
        <f t="shared" si="1307"/>
        <v>14</v>
      </c>
      <c r="AA3217" s="1101" t="str">
        <f t="shared" si="1304"/>
        <v>Mật mía</v>
      </c>
      <c r="AB3217" s="1082" t="str">
        <f t="shared" si="1304"/>
        <v>lít</v>
      </c>
      <c r="AC3217" s="1083">
        <f t="shared" si="1304"/>
        <v>23</v>
      </c>
      <c r="AD3217" s="1089">
        <f t="shared" si="1304"/>
        <v>23</v>
      </c>
      <c r="AE3217" s="1071">
        <f t="shared" si="1299"/>
        <v>0</v>
      </c>
      <c r="AF3217" s="1071">
        <f t="shared" si="1300"/>
        <v>0</v>
      </c>
      <c r="AG3217" s="1071">
        <f t="shared" si="1300"/>
        <v>2</v>
      </c>
      <c r="AH3217" s="1071">
        <f t="shared" si="1300"/>
        <v>0</v>
      </c>
      <c r="AI3217" s="1060">
        <f t="shared" si="1305"/>
        <v>46</v>
      </c>
      <c r="AJ3217" s="1102"/>
      <c r="AK3217" s="1063"/>
      <c r="AL3217" s="1103"/>
      <c r="AM3217" s="1063"/>
      <c r="AN3217" s="1085">
        <f t="shared" si="1301"/>
        <v>0</v>
      </c>
      <c r="AO3217" s="1061">
        <f t="shared" si="1302"/>
        <v>0</v>
      </c>
      <c r="AP3217" s="1061">
        <f t="shared" si="1302"/>
        <v>0</v>
      </c>
      <c r="AQ3217" s="1061">
        <f t="shared" si="1302"/>
        <v>1.5</v>
      </c>
      <c r="AR3217" s="1061">
        <f t="shared" si="1302"/>
        <v>0</v>
      </c>
      <c r="AS3217" s="1061">
        <f t="shared" si="1302"/>
        <v>34.5</v>
      </c>
      <c r="AT3217" s="850">
        <f t="shared" si="1308"/>
        <v>0</v>
      </c>
      <c r="AU3217" s="1255" t="s">
        <v>835</v>
      </c>
      <c r="AV3217" s="1256"/>
      <c r="AW3217" s="1256"/>
      <c r="AX3217" s="1256"/>
      <c r="AY3217" s="1256"/>
      <c r="AZ3217" s="870">
        <f>Q3275</f>
        <v>2266.1999999999989</v>
      </c>
    </row>
    <row r="3218" spans="1:52" ht="13.5" customHeight="1">
      <c r="A3218" s="838">
        <f t="shared" si="1306"/>
        <v>15</v>
      </c>
      <c r="B3218" s="1039" t="s">
        <v>514</v>
      </c>
      <c r="C3218" s="817" t="s">
        <v>66</v>
      </c>
      <c r="D3218" s="839">
        <v>80</v>
      </c>
      <c r="E3218" s="921">
        <v>80</v>
      </c>
      <c r="F3218" s="1061"/>
      <c r="G3218" s="1086"/>
      <c r="H3218" s="1063">
        <v>0.2</v>
      </c>
      <c r="I3218" s="1077"/>
      <c r="J3218" s="1060">
        <f t="shared" si="1297"/>
        <v>16</v>
      </c>
      <c r="K3218" s="1061"/>
      <c r="L3218" s="1061"/>
      <c r="M3218" s="1063">
        <v>0.2</v>
      </c>
      <c r="N3218" s="1063"/>
      <c r="O3218" s="1060">
        <f t="shared" si="1312"/>
        <v>16</v>
      </c>
      <c r="P3218" s="1093"/>
      <c r="Q3218" s="1061"/>
      <c r="R3218" s="1100">
        <v>0.2</v>
      </c>
      <c r="S3218" s="1063"/>
      <c r="T3218" s="1079">
        <f t="shared" si="1298"/>
        <v>16</v>
      </c>
      <c r="U3218" s="1061">
        <f t="shared" si="1311"/>
        <v>0</v>
      </c>
      <c r="V3218" s="1061">
        <f t="shared" si="1310"/>
        <v>0</v>
      </c>
      <c r="W3218" s="1063">
        <f t="shared" si="1303"/>
        <v>0.60000000000000009</v>
      </c>
      <c r="X3218" s="1063">
        <f t="shared" si="1303"/>
        <v>0</v>
      </c>
      <c r="Y3218" s="1060">
        <f t="shared" si="1303"/>
        <v>48</v>
      </c>
      <c r="Z3218" s="1080">
        <f t="shared" si="1307"/>
        <v>15</v>
      </c>
      <c r="AA3218" s="1101" t="str">
        <f t="shared" si="1304"/>
        <v>Ót bột</v>
      </c>
      <c r="AB3218" s="1082" t="str">
        <f t="shared" si="1304"/>
        <v>kg</v>
      </c>
      <c r="AC3218" s="1083">
        <f t="shared" si="1304"/>
        <v>80</v>
      </c>
      <c r="AD3218" s="1089">
        <f t="shared" si="1304"/>
        <v>80</v>
      </c>
      <c r="AE3218" s="1071">
        <f t="shared" si="1299"/>
        <v>0</v>
      </c>
      <c r="AF3218" s="1071">
        <f t="shared" si="1300"/>
        <v>0</v>
      </c>
      <c r="AG3218" s="1071">
        <f t="shared" si="1300"/>
        <v>4.300000000000006</v>
      </c>
      <c r="AH3218" s="1071">
        <f t="shared" si="1300"/>
        <v>0</v>
      </c>
      <c r="AI3218" s="1060">
        <f t="shared" si="1305"/>
        <v>344.00000000000045</v>
      </c>
      <c r="AJ3218" s="1102"/>
      <c r="AK3218" s="1063"/>
      <c r="AL3218" s="1103"/>
      <c r="AM3218" s="1063"/>
      <c r="AN3218" s="1085">
        <f t="shared" si="1301"/>
        <v>0</v>
      </c>
      <c r="AO3218" s="1061">
        <f t="shared" si="1302"/>
        <v>0</v>
      </c>
      <c r="AP3218" s="1061">
        <f t="shared" si="1302"/>
        <v>0</v>
      </c>
      <c r="AQ3218" s="1061">
        <f t="shared" si="1302"/>
        <v>0.60000000000000009</v>
      </c>
      <c r="AR3218" s="1061">
        <f t="shared" si="1302"/>
        <v>0</v>
      </c>
      <c r="AS3218" s="1061">
        <f t="shared" si="1302"/>
        <v>48</v>
      </c>
      <c r="AT3218" s="850">
        <f t="shared" si="1308"/>
        <v>0</v>
      </c>
      <c r="AU3218" s="1255" t="s">
        <v>836</v>
      </c>
      <c r="AV3218" s="1256"/>
      <c r="AW3218" s="1256"/>
      <c r="AX3218" s="1256"/>
      <c r="AY3218" s="1256"/>
      <c r="AZ3218" s="870"/>
    </row>
    <row r="3219" spans="1:52" ht="13.5" customHeight="1">
      <c r="A3219" s="838">
        <f t="shared" si="1306"/>
        <v>16</v>
      </c>
      <c r="B3219" s="1039" t="s">
        <v>49</v>
      </c>
      <c r="C3219" s="817" t="s">
        <v>66</v>
      </c>
      <c r="D3219" s="839">
        <v>40</v>
      </c>
      <c r="E3219" s="921">
        <v>40</v>
      </c>
      <c r="F3219" s="1061"/>
      <c r="G3219" s="1086"/>
      <c r="H3219" s="1063">
        <v>0.2</v>
      </c>
      <c r="I3219" s="1077"/>
      <c r="J3219" s="1060">
        <f t="shared" si="1297"/>
        <v>8</v>
      </c>
      <c r="K3219" s="1061"/>
      <c r="L3219" s="1061"/>
      <c r="M3219" s="1063">
        <v>0.2</v>
      </c>
      <c r="N3219" s="1063"/>
      <c r="O3219" s="1060">
        <f t="shared" si="1312"/>
        <v>8</v>
      </c>
      <c r="P3219" s="1093"/>
      <c r="Q3219" s="1061"/>
      <c r="R3219" s="1100">
        <v>0.2</v>
      </c>
      <c r="S3219" s="1063"/>
      <c r="T3219" s="1079">
        <f t="shared" si="1298"/>
        <v>8</v>
      </c>
      <c r="U3219" s="1061">
        <f t="shared" si="1311"/>
        <v>0</v>
      </c>
      <c r="V3219" s="1061">
        <f t="shared" si="1310"/>
        <v>0</v>
      </c>
      <c r="W3219" s="1063">
        <f t="shared" si="1303"/>
        <v>0.60000000000000009</v>
      </c>
      <c r="X3219" s="1063">
        <f t="shared" si="1303"/>
        <v>0</v>
      </c>
      <c r="Y3219" s="1111">
        <f t="shared" si="1303"/>
        <v>24</v>
      </c>
      <c r="Z3219" s="1080">
        <f t="shared" si="1307"/>
        <v>16</v>
      </c>
      <c r="AA3219" s="1101" t="str">
        <f t="shared" si="1304"/>
        <v>Bột nghệ</v>
      </c>
      <c r="AB3219" s="1082" t="str">
        <f t="shared" si="1304"/>
        <v>kg</v>
      </c>
      <c r="AC3219" s="1083">
        <f t="shared" si="1304"/>
        <v>40</v>
      </c>
      <c r="AD3219" s="1089">
        <f t="shared" si="1304"/>
        <v>40</v>
      </c>
      <c r="AE3219" s="1071">
        <f t="shared" si="1299"/>
        <v>0</v>
      </c>
      <c r="AF3219" s="1071">
        <f t="shared" si="1300"/>
        <v>0</v>
      </c>
      <c r="AG3219" s="1071">
        <f t="shared" si="1300"/>
        <v>21.299999999999983</v>
      </c>
      <c r="AH3219" s="1071">
        <f t="shared" si="1300"/>
        <v>0</v>
      </c>
      <c r="AI3219" s="1060">
        <f t="shared" si="1305"/>
        <v>851.99999999999932</v>
      </c>
      <c r="AJ3219" s="1102"/>
      <c r="AK3219" s="1063"/>
      <c r="AL3219" s="1103"/>
      <c r="AM3219" s="1063"/>
      <c r="AN3219" s="1085">
        <f t="shared" si="1301"/>
        <v>0</v>
      </c>
      <c r="AO3219" s="1061">
        <f t="shared" si="1302"/>
        <v>0</v>
      </c>
      <c r="AP3219" s="1061">
        <f t="shared" si="1302"/>
        <v>0</v>
      </c>
      <c r="AQ3219" s="1061">
        <f t="shared" si="1302"/>
        <v>0.60000000000000009</v>
      </c>
      <c r="AR3219" s="1061">
        <f t="shared" si="1302"/>
        <v>0</v>
      </c>
      <c r="AS3219" s="1061">
        <f t="shared" si="1302"/>
        <v>24</v>
      </c>
      <c r="AT3219" s="850">
        <f t="shared" si="1308"/>
        <v>0</v>
      </c>
      <c r="AU3219" s="1255" t="s">
        <v>799</v>
      </c>
      <c r="AV3219" s="1256"/>
      <c r="AW3219" s="1256"/>
      <c r="AX3219" s="1256"/>
      <c r="AY3219" s="1256"/>
      <c r="AZ3219" s="870"/>
    </row>
    <row r="3220" spans="1:52" ht="13.5" customHeight="1">
      <c r="A3220" s="838">
        <f t="shared" si="1306"/>
        <v>17</v>
      </c>
      <c r="B3220" s="920" t="s">
        <v>373</v>
      </c>
      <c r="C3220" s="817" t="s">
        <v>66</v>
      </c>
      <c r="D3220" s="839">
        <v>43</v>
      </c>
      <c r="E3220" s="921">
        <v>43</v>
      </c>
      <c r="F3220" s="1061"/>
      <c r="G3220" s="1086"/>
      <c r="H3220" s="1063">
        <v>0.5</v>
      </c>
      <c r="I3220" s="1077"/>
      <c r="J3220" s="1060">
        <f t="shared" si="1297"/>
        <v>21.5</v>
      </c>
      <c r="K3220" s="1061"/>
      <c r="L3220" s="1061"/>
      <c r="M3220" s="1063">
        <v>1</v>
      </c>
      <c r="N3220" s="1063"/>
      <c r="O3220" s="1060">
        <f t="shared" si="1312"/>
        <v>43</v>
      </c>
      <c r="P3220" s="1093"/>
      <c r="Q3220" s="1061"/>
      <c r="R3220" s="1100">
        <v>1</v>
      </c>
      <c r="S3220" s="1063"/>
      <c r="T3220" s="1079">
        <f t="shared" si="1298"/>
        <v>43</v>
      </c>
      <c r="U3220" s="1061">
        <f t="shared" si="1311"/>
        <v>0</v>
      </c>
      <c r="V3220" s="1061">
        <f t="shared" si="1310"/>
        <v>0</v>
      </c>
      <c r="W3220" s="1063">
        <f t="shared" si="1303"/>
        <v>2.5</v>
      </c>
      <c r="X3220" s="1063">
        <f t="shared" si="1303"/>
        <v>0</v>
      </c>
      <c r="Y3220" s="1060">
        <f t="shared" si="1303"/>
        <v>107.5</v>
      </c>
      <c r="Z3220" s="1080">
        <f t="shared" si="1307"/>
        <v>17</v>
      </c>
      <c r="AA3220" s="1081" t="str">
        <f t="shared" si="1304"/>
        <v>Vừng lạc</v>
      </c>
      <c r="AB3220" s="1082" t="str">
        <f t="shared" si="1304"/>
        <v>kg</v>
      </c>
      <c r="AC3220" s="1083">
        <f t="shared" si="1304"/>
        <v>43</v>
      </c>
      <c r="AD3220" s="1089">
        <f t="shared" si="1304"/>
        <v>43</v>
      </c>
      <c r="AE3220" s="1071">
        <f t="shared" si="1299"/>
        <v>0</v>
      </c>
      <c r="AF3220" s="1071">
        <f>AF3138+AK3138-AP3138</f>
        <v>0</v>
      </c>
      <c r="AG3220" s="1071">
        <f>AG3138+AL3138-AQ3138</f>
        <v>3.3000000000000007</v>
      </c>
      <c r="AH3220" s="1071">
        <f>AH3138+AM3138-AR3138</f>
        <v>0</v>
      </c>
      <c r="AI3220" s="1060">
        <f t="shared" si="1305"/>
        <v>141.90000000000003</v>
      </c>
      <c r="AJ3220" s="1102">
        <f>U3220</f>
        <v>0</v>
      </c>
      <c r="AK3220" s="1102">
        <f>V3220</f>
        <v>0</v>
      </c>
      <c r="AL3220" s="1112"/>
      <c r="AM3220" s="1102">
        <f>X3220</f>
        <v>0</v>
      </c>
      <c r="AN3220" s="1085">
        <f t="shared" si="1301"/>
        <v>0</v>
      </c>
      <c r="AO3220" s="1061">
        <f t="shared" si="1302"/>
        <v>0</v>
      </c>
      <c r="AP3220" s="1061">
        <f t="shared" si="1302"/>
        <v>0</v>
      </c>
      <c r="AQ3220" s="1061">
        <f t="shared" si="1302"/>
        <v>2.5</v>
      </c>
      <c r="AR3220" s="1061">
        <f t="shared" si="1302"/>
        <v>0</v>
      </c>
      <c r="AS3220" s="1061">
        <f t="shared" si="1302"/>
        <v>107.5</v>
      </c>
      <c r="AT3220" s="850">
        <f t="shared" si="1308"/>
        <v>0</v>
      </c>
      <c r="AU3220" s="1255" t="s">
        <v>800</v>
      </c>
      <c r="AV3220" s="1256"/>
      <c r="AW3220" s="1256"/>
      <c r="AX3220" s="1256"/>
      <c r="AY3220" s="1256"/>
      <c r="AZ3220" s="870"/>
    </row>
    <row r="3221" spans="1:52" ht="13.5" customHeight="1">
      <c r="A3221" s="838">
        <f t="shared" si="1306"/>
        <v>18</v>
      </c>
      <c r="B3221" s="931" t="s">
        <v>853</v>
      </c>
      <c r="C3221" s="817" t="s">
        <v>66</v>
      </c>
      <c r="D3221" s="839">
        <v>30</v>
      </c>
      <c r="E3221" s="921">
        <v>6</v>
      </c>
      <c r="F3221" s="1061"/>
      <c r="G3221" s="1086"/>
      <c r="H3221" s="1063">
        <v>0.5</v>
      </c>
      <c r="I3221" s="1077"/>
      <c r="J3221" s="1060">
        <f t="shared" si="1297"/>
        <v>3</v>
      </c>
      <c r="K3221" s="1061"/>
      <c r="L3221" s="1061"/>
      <c r="M3221" s="1063">
        <v>0.5</v>
      </c>
      <c r="N3221" s="1063"/>
      <c r="O3221" s="1060">
        <f t="shared" si="1312"/>
        <v>3</v>
      </c>
      <c r="P3221" s="1093"/>
      <c r="Q3221" s="1061"/>
      <c r="R3221" s="1100">
        <v>0.5</v>
      </c>
      <c r="S3221" s="1063"/>
      <c r="T3221" s="1079">
        <f t="shared" si="1298"/>
        <v>3</v>
      </c>
      <c r="U3221" s="1061"/>
      <c r="V3221" s="1061">
        <f t="shared" si="1310"/>
        <v>0</v>
      </c>
      <c r="W3221" s="1063">
        <f t="shared" si="1310"/>
        <v>1.5</v>
      </c>
      <c r="X3221" s="1063">
        <f t="shared" si="1310"/>
        <v>0</v>
      </c>
      <c r="Y3221" s="1060">
        <f t="shared" si="1310"/>
        <v>9</v>
      </c>
      <c r="Z3221" s="1080">
        <f t="shared" si="1307"/>
        <v>18</v>
      </c>
      <c r="AA3221" s="1081" t="str">
        <f t="shared" si="1304"/>
        <v>Tăm bao tay</v>
      </c>
      <c r="AB3221" s="1082" t="str">
        <f t="shared" si="1304"/>
        <v>kg</v>
      </c>
      <c r="AC3221" s="1083">
        <f t="shared" si="1304"/>
        <v>30</v>
      </c>
      <c r="AD3221" s="1089">
        <f t="shared" si="1304"/>
        <v>6</v>
      </c>
      <c r="AE3221" s="1071">
        <f t="shared" ref="AE3221:AH3236" si="1313">AE3139+AJ3139-AO3139</f>
        <v>0</v>
      </c>
      <c r="AF3221" s="1071">
        <f t="shared" si="1313"/>
        <v>0</v>
      </c>
      <c r="AG3221" s="1071">
        <f t="shared" si="1313"/>
        <v>1</v>
      </c>
      <c r="AH3221" s="1071">
        <f t="shared" si="1313"/>
        <v>0</v>
      </c>
      <c r="AI3221" s="1060">
        <f t="shared" si="1305"/>
        <v>6</v>
      </c>
      <c r="AJ3221" s="1102">
        <f t="shared" ref="AJ3221:AL3263" si="1314">U3221</f>
        <v>0</v>
      </c>
      <c r="AK3221" s="1102">
        <f t="shared" si="1314"/>
        <v>0</v>
      </c>
      <c r="AL3221" s="1112">
        <v>10</v>
      </c>
      <c r="AM3221" s="1102">
        <f t="shared" ref="AM3221:AM3263" si="1315">X3221</f>
        <v>0</v>
      </c>
      <c r="AN3221" s="1085">
        <f t="shared" ref="AN3221:AN3263" si="1316">SUM(AJ3221:AM3221)*$E3221</f>
        <v>60</v>
      </c>
      <c r="AO3221" s="1061">
        <f t="shared" si="1302"/>
        <v>0</v>
      </c>
      <c r="AP3221" s="1061">
        <f t="shared" si="1302"/>
        <v>0</v>
      </c>
      <c r="AQ3221" s="1061">
        <f t="shared" si="1302"/>
        <v>1.5</v>
      </c>
      <c r="AR3221" s="1061">
        <f t="shared" si="1302"/>
        <v>0</v>
      </c>
      <c r="AS3221" s="1061">
        <f t="shared" si="1302"/>
        <v>9</v>
      </c>
      <c r="AT3221" s="850">
        <f t="shared" si="1308"/>
        <v>36</v>
      </c>
      <c r="AU3221" s="1255" t="s">
        <v>801</v>
      </c>
      <c r="AV3221" s="1256"/>
      <c r="AW3221" s="1256"/>
      <c r="AX3221" s="1256"/>
      <c r="AY3221" s="1256"/>
      <c r="AZ3221" s="870"/>
    </row>
    <row r="3222" spans="1:52" ht="13.5" customHeight="1">
      <c r="A3222" s="838">
        <f t="shared" si="1306"/>
        <v>19</v>
      </c>
      <c r="B3222" s="931" t="s">
        <v>176</v>
      </c>
      <c r="C3222" s="896" t="s">
        <v>389</v>
      </c>
      <c r="D3222" s="897">
        <v>9</v>
      </c>
      <c r="E3222" s="1114">
        <v>9</v>
      </c>
      <c r="F3222" s="1061"/>
      <c r="G3222" s="1090"/>
      <c r="H3222" s="1063">
        <v>0.5</v>
      </c>
      <c r="I3222" s="1077"/>
      <c r="J3222" s="1060">
        <f t="shared" si="1297"/>
        <v>4.5</v>
      </c>
      <c r="K3222" s="1061" t="s">
        <v>887</v>
      </c>
      <c r="L3222" s="1061"/>
      <c r="M3222" s="1063">
        <v>0.8</v>
      </c>
      <c r="N3222" s="1063"/>
      <c r="O3222" s="1060">
        <f t="shared" si="1312"/>
        <v>7.2</v>
      </c>
      <c r="P3222" s="1093"/>
      <c r="Q3222" s="1065"/>
      <c r="R3222" s="1100">
        <v>0.7</v>
      </c>
      <c r="S3222" s="1063"/>
      <c r="T3222" s="1079">
        <f t="shared" si="1298"/>
        <v>6.3</v>
      </c>
      <c r="U3222" s="1061">
        <f>SUM(F3222,K3222,P3222)</f>
        <v>0</v>
      </c>
      <c r="V3222" s="1061">
        <f t="shared" si="1310"/>
        <v>0</v>
      </c>
      <c r="W3222" s="1063">
        <f t="shared" si="1310"/>
        <v>2</v>
      </c>
      <c r="X3222" s="1063">
        <f t="shared" si="1310"/>
        <v>0</v>
      </c>
      <c r="Y3222" s="1060">
        <f t="shared" si="1310"/>
        <v>18</v>
      </c>
      <c r="Z3222" s="1080">
        <f t="shared" si="1307"/>
        <v>19</v>
      </c>
      <c r="AA3222" s="1081" t="str">
        <f t="shared" si="1304"/>
        <v>Dấm chua</v>
      </c>
      <c r="AB3222" s="1082" t="str">
        <f t="shared" si="1304"/>
        <v>lít</v>
      </c>
      <c r="AC3222" s="1083">
        <f t="shared" si="1304"/>
        <v>9</v>
      </c>
      <c r="AD3222" s="1089">
        <f t="shared" si="1304"/>
        <v>9</v>
      </c>
      <c r="AE3222" s="1071">
        <f t="shared" si="1313"/>
        <v>0</v>
      </c>
      <c r="AF3222" s="1071">
        <f t="shared" si="1313"/>
        <v>0</v>
      </c>
      <c r="AG3222" s="1071">
        <f t="shared" si="1313"/>
        <v>10</v>
      </c>
      <c r="AH3222" s="1071">
        <f t="shared" si="1313"/>
        <v>0</v>
      </c>
      <c r="AI3222" s="1060">
        <f t="shared" si="1305"/>
        <v>90</v>
      </c>
      <c r="AJ3222" s="1102">
        <f t="shared" si="1314"/>
        <v>0</v>
      </c>
      <c r="AK3222" s="1102">
        <f t="shared" si="1314"/>
        <v>0</v>
      </c>
      <c r="AL3222" s="1112"/>
      <c r="AM3222" s="1102">
        <f t="shared" si="1315"/>
        <v>0</v>
      </c>
      <c r="AN3222" s="1085">
        <f t="shared" si="1316"/>
        <v>0</v>
      </c>
      <c r="AO3222" s="1061">
        <f t="shared" si="1302"/>
        <v>0</v>
      </c>
      <c r="AP3222" s="1061">
        <f t="shared" si="1302"/>
        <v>0</v>
      </c>
      <c r="AQ3222" s="1061">
        <f t="shared" si="1302"/>
        <v>2</v>
      </c>
      <c r="AR3222" s="1061">
        <f t="shared" si="1302"/>
        <v>0</v>
      </c>
      <c r="AS3222" s="1061">
        <f t="shared" si="1302"/>
        <v>18</v>
      </c>
      <c r="AT3222" s="850">
        <f t="shared" si="1308"/>
        <v>0</v>
      </c>
      <c r="AU3222" s="893" t="s">
        <v>802</v>
      </c>
      <c r="AV3222" s="894"/>
      <c r="AW3222" s="894"/>
      <c r="AX3222" s="894"/>
      <c r="AY3222" s="894"/>
      <c r="AZ3222" s="870">
        <f>AZ3216+SUM(AZ3217:AZ3221)</f>
        <v>17312.199999999997</v>
      </c>
    </row>
    <row r="3223" spans="1:52" ht="13.5" customHeight="1">
      <c r="A3223" s="838">
        <f t="shared" si="1306"/>
        <v>20</v>
      </c>
      <c r="B3223" s="911" t="s">
        <v>158</v>
      </c>
      <c r="C3223" s="902" t="s">
        <v>66</v>
      </c>
      <c r="D3223" s="903">
        <v>30</v>
      </c>
      <c r="E3223" s="1116">
        <v>30</v>
      </c>
      <c r="F3223" s="1061"/>
      <c r="G3223" s="1090"/>
      <c r="H3223" s="1063">
        <v>0.5</v>
      </c>
      <c r="I3223" s="1077"/>
      <c r="J3223" s="1060">
        <f t="shared" si="1297"/>
        <v>15</v>
      </c>
      <c r="K3223" s="1065"/>
      <c r="L3223" s="1071"/>
      <c r="M3223" s="1063">
        <v>0.5</v>
      </c>
      <c r="N3223" s="1063"/>
      <c r="O3223" s="1060">
        <f t="shared" si="1312"/>
        <v>15</v>
      </c>
      <c r="P3223" s="1088"/>
      <c r="Q3223" s="1071"/>
      <c r="R3223" s="1110">
        <v>0.5</v>
      </c>
      <c r="S3223" s="1063"/>
      <c r="T3223" s="1079">
        <f t="shared" si="1298"/>
        <v>15</v>
      </c>
      <c r="U3223" s="1061">
        <f>SUM(F3223,K3223,P3223)</f>
        <v>0</v>
      </c>
      <c r="V3223" s="1071">
        <f t="shared" si="1310"/>
        <v>0</v>
      </c>
      <c r="W3223" s="1063">
        <f t="shared" si="1310"/>
        <v>1.5</v>
      </c>
      <c r="X3223" s="1063">
        <f t="shared" si="1310"/>
        <v>0</v>
      </c>
      <c r="Y3223" s="1060">
        <f t="shared" si="1310"/>
        <v>45</v>
      </c>
      <c r="Z3223" s="1080">
        <f t="shared" si="1307"/>
        <v>20</v>
      </c>
      <c r="AA3223" s="1081" t="str">
        <f t="shared" si="1304"/>
        <v>Chè vằng</v>
      </c>
      <c r="AB3223" s="1082" t="str">
        <f t="shared" si="1304"/>
        <v>kg</v>
      </c>
      <c r="AC3223" s="1083">
        <f t="shared" si="1304"/>
        <v>30</v>
      </c>
      <c r="AD3223" s="1089">
        <f t="shared" si="1304"/>
        <v>30</v>
      </c>
      <c r="AE3223" s="1071">
        <f t="shared" si="1313"/>
        <v>0</v>
      </c>
      <c r="AF3223" s="1071">
        <f t="shared" si="1313"/>
        <v>0</v>
      </c>
      <c r="AG3223" s="1071">
        <f t="shared" si="1313"/>
        <v>6</v>
      </c>
      <c r="AH3223" s="1071">
        <f t="shared" si="1313"/>
        <v>0</v>
      </c>
      <c r="AI3223" s="1060">
        <f t="shared" si="1305"/>
        <v>180</v>
      </c>
      <c r="AJ3223" s="1102">
        <f t="shared" si="1314"/>
        <v>0</v>
      </c>
      <c r="AK3223" s="1102">
        <f t="shared" si="1314"/>
        <v>0</v>
      </c>
      <c r="AL3223" s="1112"/>
      <c r="AM3223" s="1102">
        <f t="shared" si="1315"/>
        <v>0</v>
      </c>
      <c r="AN3223" s="1085">
        <f t="shared" si="1316"/>
        <v>0</v>
      </c>
      <c r="AO3223" s="1061">
        <f t="shared" si="1302"/>
        <v>0</v>
      </c>
      <c r="AP3223" s="1061">
        <f t="shared" si="1302"/>
        <v>0</v>
      </c>
      <c r="AQ3223" s="1061">
        <f t="shared" si="1302"/>
        <v>1.5</v>
      </c>
      <c r="AR3223" s="1061">
        <f t="shared" si="1302"/>
        <v>0</v>
      </c>
      <c r="AS3223" s="1061">
        <f t="shared" si="1302"/>
        <v>45</v>
      </c>
      <c r="AT3223" s="850">
        <f t="shared" si="1308"/>
        <v>0</v>
      </c>
      <c r="AU3223" s="1274" t="s">
        <v>803</v>
      </c>
      <c r="AV3223" s="1275"/>
      <c r="AW3223" s="1275"/>
      <c r="AX3223" s="1275"/>
      <c r="AY3223" s="1275"/>
      <c r="AZ3223" s="870"/>
    </row>
    <row r="3224" spans="1:52" ht="13.5" customHeight="1">
      <c r="A3224" s="838">
        <f t="shared" si="1306"/>
        <v>21</v>
      </c>
      <c r="B3224" s="911" t="s">
        <v>166</v>
      </c>
      <c r="C3224" s="844" t="s">
        <v>66</v>
      </c>
      <c r="D3224" s="907">
        <v>30</v>
      </c>
      <c r="E3224" s="1060">
        <v>30</v>
      </c>
      <c r="F3224" s="1065"/>
      <c r="G3224" s="1090"/>
      <c r="H3224" s="1063">
        <v>0.1</v>
      </c>
      <c r="I3224" s="1091"/>
      <c r="J3224" s="1060">
        <f t="shared" si="1297"/>
        <v>3</v>
      </c>
      <c r="K3224" s="1061"/>
      <c r="L3224" s="1065"/>
      <c r="M3224" s="1063">
        <v>0.2</v>
      </c>
      <c r="N3224" s="1063"/>
      <c r="O3224" s="1060">
        <f t="shared" si="1312"/>
        <v>6</v>
      </c>
      <c r="P3224" s="1056"/>
      <c r="Q3224" s="1065"/>
      <c r="R3224" s="1100">
        <v>0.2</v>
      </c>
      <c r="S3224" s="1063"/>
      <c r="T3224" s="1079">
        <f t="shared" si="1298"/>
        <v>6</v>
      </c>
      <c r="U3224" s="1061">
        <f>SUM(F3224,K3224,P3224)</f>
        <v>0</v>
      </c>
      <c r="V3224" s="1061">
        <f t="shared" si="1310"/>
        <v>0</v>
      </c>
      <c r="W3224" s="1063">
        <f t="shared" si="1310"/>
        <v>0.5</v>
      </c>
      <c r="X3224" s="1063">
        <f t="shared" si="1310"/>
        <v>0</v>
      </c>
      <c r="Y3224" s="1060">
        <f t="shared" si="1310"/>
        <v>15</v>
      </c>
      <c r="Z3224" s="1080">
        <f t="shared" si="1307"/>
        <v>21</v>
      </c>
      <c r="AA3224" s="1081" t="str">
        <f t="shared" si="1304"/>
        <v>Hành tăm</v>
      </c>
      <c r="AB3224" s="1082" t="str">
        <f t="shared" si="1304"/>
        <v>kg</v>
      </c>
      <c r="AC3224" s="1083">
        <f t="shared" si="1304"/>
        <v>30</v>
      </c>
      <c r="AD3224" s="1089">
        <f t="shared" si="1304"/>
        <v>30</v>
      </c>
      <c r="AE3224" s="1071">
        <f t="shared" si="1313"/>
        <v>0</v>
      </c>
      <c r="AF3224" s="1071">
        <f t="shared" si="1313"/>
        <v>0</v>
      </c>
      <c r="AG3224" s="1071">
        <f t="shared" si="1313"/>
        <v>4.7999999999999972</v>
      </c>
      <c r="AH3224" s="1071">
        <f t="shared" si="1313"/>
        <v>0</v>
      </c>
      <c r="AI3224" s="1060">
        <f t="shared" si="1305"/>
        <v>143.99999999999991</v>
      </c>
      <c r="AJ3224" s="1102">
        <f t="shared" si="1314"/>
        <v>0</v>
      </c>
      <c r="AK3224" s="1102">
        <f t="shared" si="1314"/>
        <v>0</v>
      </c>
      <c r="AL3224" s="1112"/>
      <c r="AM3224" s="1102">
        <f t="shared" si="1315"/>
        <v>0</v>
      </c>
      <c r="AN3224" s="1085">
        <f t="shared" si="1316"/>
        <v>0</v>
      </c>
      <c r="AO3224" s="1061">
        <f t="shared" si="1302"/>
        <v>0</v>
      </c>
      <c r="AP3224" s="1061">
        <f t="shared" si="1302"/>
        <v>0</v>
      </c>
      <c r="AQ3224" s="1061">
        <f t="shared" si="1302"/>
        <v>0.5</v>
      </c>
      <c r="AR3224" s="1061">
        <f t="shared" si="1302"/>
        <v>0</v>
      </c>
      <c r="AS3224" s="1061">
        <f t="shared" si="1302"/>
        <v>15</v>
      </c>
      <c r="AT3224" s="850">
        <f t="shared" si="1308"/>
        <v>0</v>
      </c>
      <c r="AU3224" s="4" t="s">
        <v>804</v>
      </c>
      <c r="AV3224" s="3"/>
      <c r="AW3224" s="3"/>
      <c r="AX3224" s="3"/>
      <c r="AY3224" s="3"/>
      <c r="AZ3224" s="870">
        <f>Y3273</f>
        <v>15045.5</v>
      </c>
    </row>
    <row r="3225" spans="1:52" ht="13.5" customHeight="1">
      <c r="A3225" s="838">
        <f t="shared" si="1306"/>
        <v>22</v>
      </c>
      <c r="B3225" s="911" t="s">
        <v>145</v>
      </c>
      <c r="C3225" s="844" t="s">
        <v>389</v>
      </c>
      <c r="D3225" s="907">
        <v>16</v>
      </c>
      <c r="E3225" s="1060">
        <v>16</v>
      </c>
      <c r="F3225" s="1061"/>
      <c r="G3225" s="1090"/>
      <c r="H3225" s="1063">
        <v>1</v>
      </c>
      <c r="I3225" s="1077"/>
      <c r="J3225" s="1060">
        <f t="shared" si="1297"/>
        <v>16</v>
      </c>
      <c r="K3225" s="1103"/>
      <c r="L3225" s="1071"/>
      <c r="M3225" s="1063">
        <v>1</v>
      </c>
      <c r="N3225" s="1118"/>
      <c r="O3225" s="1060">
        <f t="shared" si="1312"/>
        <v>16</v>
      </c>
      <c r="P3225" s="1056"/>
      <c r="Q3225" s="1071"/>
      <c r="R3225" s="1100">
        <v>1</v>
      </c>
      <c r="S3225" s="1063"/>
      <c r="T3225" s="1079">
        <f t="shared" si="1298"/>
        <v>16</v>
      </c>
      <c r="U3225" s="1061">
        <f t="shared" ref="U3225:U3263" si="1317">SUM(F3225,K3225,P3225)</f>
        <v>0</v>
      </c>
      <c r="V3225" s="1071">
        <f t="shared" si="1310"/>
        <v>0</v>
      </c>
      <c r="W3225" s="1063">
        <f t="shared" si="1310"/>
        <v>3</v>
      </c>
      <c r="X3225" s="1063">
        <f t="shared" si="1310"/>
        <v>0</v>
      </c>
      <c r="Y3225" s="1060">
        <f t="shared" si="1310"/>
        <v>48</v>
      </c>
      <c r="Z3225" s="1080">
        <f t="shared" si="1307"/>
        <v>22</v>
      </c>
      <c r="AA3225" s="1081" t="str">
        <f t="shared" si="1304"/>
        <v>Dầu rửa</v>
      </c>
      <c r="AB3225" s="1082" t="str">
        <f t="shared" si="1304"/>
        <v>lít</v>
      </c>
      <c r="AC3225" s="1083">
        <f t="shared" si="1304"/>
        <v>16</v>
      </c>
      <c r="AD3225" s="1089">
        <f t="shared" si="1304"/>
        <v>16</v>
      </c>
      <c r="AE3225" s="1071">
        <f t="shared" si="1313"/>
        <v>0</v>
      </c>
      <c r="AF3225" s="1071">
        <f t="shared" si="1313"/>
        <v>0</v>
      </c>
      <c r="AG3225" s="1071">
        <f t="shared" si="1313"/>
        <v>19</v>
      </c>
      <c r="AH3225" s="1071">
        <f t="shared" si="1313"/>
        <v>0</v>
      </c>
      <c r="AI3225" s="1060">
        <f t="shared" si="1305"/>
        <v>304</v>
      </c>
      <c r="AJ3225" s="1102">
        <f t="shared" si="1314"/>
        <v>0</v>
      </c>
      <c r="AK3225" s="1102">
        <f t="shared" si="1314"/>
        <v>0</v>
      </c>
      <c r="AL3225" s="1112"/>
      <c r="AM3225" s="1102">
        <f t="shared" si="1315"/>
        <v>0</v>
      </c>
      <c r="AN3225" s="1085">
        <f t="shared" si="1316"/>
        <v>0</v>
      </c>
      <c r="AO3225" s="1061">
        <f t="shared" si="1302"/>
        <v>0</v>
      </c>
      <c r="AP3225" s="1061">
        <f t="shared" si="1302"/>
        <v>0</v>
      </c>
      <c r="AQ3225" s="1061">
        <f t="shared" si="1302"/>
        <v>3</v>
      </c>
      <c r="AR3225" s="1061">
        <f t="shared" si="1302"/>
        <v>0</v>
      </c>
      <c r="AS3225" s="1061">
        <f t="shared" si="1302"/>
        <v>48</v>
      </c>
      <c r="AT3225" s="850">
        <f t="shared" si="1308"/>
        <v>0</v>
      </c>
      <c r="AU3225" s="4" t="s">
        <v>805</v>
      </c>
      <c r="AV3225" s="3"/>
      <c r="AW3225" s="3"/>
      <c r="AX3225" s="3"/>
      <c r="AY3225" s="3"/>
      <c r="AZ3225" s="870">
        <f>Q3276</f>
        <v>0</v>
      </c>
    </row>
    <row r="3226" spans="1:52" ht="13.5" customHeight="1">
      <c r="A3226" s="838">
        <f t="shared" si="1306"/>
        <v>23</v>
      </c>
      <c r="B3226" s="911" t="s">
        <v>136</v>
      </c>
      <c r="C3226" s="844" t="s">
        <v>66</v>
      </c>
      <c r="D3226" s="907">
        <v>120</v>
      </c>
      <c r="E3226" s="1060">
        <v>120</v>
      </c>
      <c r="F3226" s="1061"/>
      <c r="G3226" s="1090"/>
      <c r="H3226" s="1119">
        <v>8</v>
      </c>
      <c r="I3226" s="1077"/>
      <c r="J3226" s="1060">
        <f t="shared" si="1297"/>
        <v>960</v>
      </c>
      <c r="K3226" s="1065"/>
      <c r="L3226" s="1071"/>
      <c r="M3226" s="1119"/>
      <c r="N3226" s="1063"/>
      <c r="O3226" s="1060">
        <f t="shared" si="1312"/>
        <v>0</v>
      </c>
      <c r="P3226" s="1056" t="s">
        <v>883</v>
      </c>
      <c r="Q3226" s="1071"/>
      <c r="R3226" s="1100"/>
      <c r="S3226" s="1063"/>
      <c r="T3226" s="1079">
        <f t="shared" si="1298"/>
        <v>0</v>
      </c>
      <c r="U3226" s="1103">
        <f t="shared" si="1317"/>
        <v>0</v>
      </c>
      <c r="V3226" s="1071">
        <f t="shared" si="1310"/>
        <v>0</v>
      </c>
      <c r="W3226" s="1063">
        <f t="shared" si="1310"/>
        <v>8</v>
      </c>
      <c r="X3226" s="1063">
        <f t="shared" si="1310"/>
        <v>0</v>
      </c>
      <c r="Y3226" s="1060">
        <f t="shared" si="1310"/>
        <v>960</v>
      </c>
      <c r="Z3226" s="1080">
        <f t="shared" si="1307"/>
        <v>23</v>
      </c>
      <c r="AA3226" s="1081" t="str">
        <f t="shared" si="1304"/>
        <v>Cá khô</v>
      </c>
      <c r="AB3226" s="1082" t="str">
        <f t="shared" si="1304"/>
        <v>kg</v>
      </c>
      <c r="AC3226" s="1083">
        <f t="shared" si="1304"/>
        <v>120</v>
      </c>
      <c r="AD3226" s="1089">
        <f t="shared" si="1304"/>
        <v>120</v>
      </c>
      <c r="AE3226" s="1071">
        <f t="shared" si="1313"/>
        <v>0</v>
      </c>
      <c r="AF3226" s="1071">
        <f t="shared" si="1313"/>
        <v>0</v>
      </c>
      <c r="AG3226" s="1071">
        <f t="shared" si="1313"/>
        <v>3.5</v>
      </c>
      <c r="AH3226" s="1071">
        <f t="shared" si="1313"/>
        <v>0</v>
      </c>
      <c r="AI3226" s="1060">
        <f t="shared" si="1305"/>
        <v>420</v>
      </c>
      <c r="AJ3226" s="1102">
        <f t="shared" si="1314"/>
        <v>0</v>
      </c>
      <c r="AK3226" s="1102">
        <f t="shared" si="1314"/>
        <v>0</v>
      </c>
      <c r="AL3226" s="1112">
        <v>10</v>
      </c>
      <c r="AM3226" s="1102">
        <f t="shared" si="1315"/>
        <v>0</v>
      </c>
      <c r="AN3226" s="1085">
        <f t="shared" si="1316"/>
        <v>1200</v>
      </c>
      <c r="AO3226" s="1061">
        <f t="shared" si="1302"/>
        <v>0</v>
      </c>
      <c r="AP3226" s="1061">
        <f t="shared" si="1302"/>
        <v>0</v>
      </c>
      <c r="AQ3226" s="1061">
        <f t="shared" si="1302"/>
        <v>8</v>
      </c>
      <c r="AR3226" s="1061">
        <f t="shared" si="1302"/>
        <v>0</v>
      </c>
      <c r="AS3226" s="1061">
        <f t="shared" si="1302"/>
        <v>960</v>
      </c>
      <c r="AT3226" s="850">
        <f t="shared" si="1308"/>
        <v>0</v>
      </c>
      <c r="AU3226" s="893" t="s">
        <v>806</v>
      </c>
      <c r="AV3226" s="894"/>
      <c r="AW3226" s="894"/>
      <c r="AX3226" s="894"/>
      <c r="AY3226" s="894"/>
      <c r="AZ3226" s="870">
        <f>SUM(AZ3224:AZ3225)</f>
        <v>15045.5</v>
      </c>
    </row>
    <row r="3227" spans="1:52" ht="13.5" customHeight="1">
      <c r="A3227" s="838">
        <f t="shared" si="1306"/>
        <v>24</v>
      </c>
      <c r="B3227" s="911" t="s">
        <v>183</v>
      </c>
      <c r="C3227" s="844" t="s">
        <v>66</v>
      </c>
      <c r="D3227" s="907">
        <v>30</v>
      </c>
      <c r="E3227" s="1060">
        <v>30</v>
      </c>
      <c r="F3227" s="1103"/>
      <c r="G3227" s="1120"/>
      <c r="H3227" s="1121">
        <v>0.1</v>
      </c>
      <c r="I3227" s="1077"/>
      <c r="J3227" s="1060">
        <f t="shared" si="1297"/>
        <v>3</v>
      </c>
      <c r="K3227" s="1103"/>
      <c r="L3227" s="1071"/>
      <c r="M3227" s="1063">
        <v>0.2</v>
      </c>
      <c r="N3227" s="1063"/>
      <c r="O3227" s="1060">
        <f t="shared" si="1312"/>
        <v>6</v>
      </c>
      <c r="P3227" s="1056"/>
      <c r="Q3227" s="1071"/>
      <c r="R3227" s="1063">
        <v>0.2</v>
      </c>
      <c r="S3227" s="1063"/>
      <c r="T3227" s="1079">
        <f t="shared" si="1298"/>
        <v>6</v>
      </c>
      <c r="U3227" s="1061">
        <f t="shared" si="1317"/>
        <v>0</v>
      </c>
      <c r="V3227" s="1071">
        <f t="shared" si="1310"/>
        <v>0</v>
      </c>
      <c r="W3227" s="1063">
        <f t="shared" si="1310"/>
        <v>0.5</v>
      </c>
      <c r="X3227" s="1063">
        <f t="shared" si="1310"/>
        <v>0</v>
      </c>
      <c r="Y3227" s="1060">
        <f t="shared" si="1310"/>
        <v>15</v>
      </c>
      <c r="Z3227" s="1080">
        <f t="shared" si="1307"/>
        <v>24</v>
      </c>
      <c r="AA3227" s="1081" t="str">
        <f t="shared" si="1304"/>
        <v>Nghệ tươi</v>
      </c>
      <c r="AB3227" s="1082" t="str">
        <f t="shared" si="1304"/>
        <v>kg</v>
      </c>
      <c r="AC3227" s="1083">
        <f t="shared" si="1304"/>
        <v>30</v>
      </c>
      <c r="AD3227" s="1089">
        <f t="shared" si="1304"/>
        <v>30</v>
      </c>
      <c r="AE3227" s="1071">
        <f t="shared" si="1313"/>
        <v>0</v>
      </c>
      <c r="AF3227" s="1071">
        <f t="shared" si="1313"/>
        <v>0</v>
      </c>
      <c r="AG3227" s="1071">
        <f t="shared" si="1313"/>
        <v>21.3</v>
      </c>
      <c r="AH3227" s="1071">
        <f t="shared" si="1313"/>
        <v>0</v>
      </c>
      <c r="AI3227" s="1060">
        <f t="shared" si="1305"/>
        <v>639</v>
      </c>
      <c r="AJ3227" s="1102">
        <f t="shared" si="1314"/>
        <v>0</v>
      </c>
      <c r="AK3227" s="1102">
        <f t="shared" si="1314"/>
        <v>0</v>
      </c>
      <c r="AL3227" s="1112"/>
      <c r="AM3227" s="1102">
        <f t="shared" si="1315"/>
        <v>0</v>
      </c>
      <c r="AN3227" s="1085">
        <f t="shared" si="1316"/>
        <v>0</v>
      </c>
      <c r="AO3227" s="1061">
        <f t="shared" si="1302"/>
        <v>0</v>
      </c>
      <c r="AP3227" s="1061">
        <f t="shared" si="1302"/>
        <v>0</v>
      </c>
      <c r="AQ3227" s="1061">
        <f t="shared" si="1302"/>
        <v>0.5</v>
      </c>
      <c r="AR3227" s="1061">
        <f t="shared" si="1302"/>
        <v>0</v>
      </c>
      <c r="AS3227" s="1061">
        <f t="shared" si="1302"/>
        <v>15</v>
      </c>
      <c r="AT3227" s="850">
        <f t="shared" si="1308"/>
        <v>0</v>
      </c>
      <c r="AU3227" s="893" t="s">
        <v>807</v>
      </c>
      <c r="AV3227" s="894"/>
      <c r="AW3227" s="894"/>
      <c r="AX3227" s="894"/>
      <c r="AY3227" s="894"/>
      <c r="AZ3227" s="912"/>
    </row>
    <row r="3228" spans="1:52" ht="13.5" customHeight="1">
      <c r="A3228" s="838">
        <f t="shared" si="1306"/>
        <v>25</v>
      </c>
      <c r="B3228" s="911" t="s">
        <v>142</v>
      </c>
      <c r="C3228" s="844" t="s">
        <v>66</v>
      </c>
      <c r="D3228" s="907">
        <v>35</v>
      </c>
      <c r="E3228" s="1060">
        <v>35</v>
      </c>
      <c r="F3228" s="1061"/>
      <c r="G3228" s="1120"/>
      <c r="H3228" s="1063">
        <v>0.1</v>
      </c>
      <c r="I3228" s="1077"/>
      <c r="J3228" s="1060">
        <f t="shared" si="1297"/>
        <v>3.5</v>
      </c>
      <c r="K3228" s="1103"/>
      <c r="L3228" s="1071"/>
      <c r="M3228" s="1063">
        <v>0.2</v>
      </c>
      <c r="N3228" s="1063"/>
      <c r="O3228" s="1060">
        <f t="shared" si="1312"/>
        <v>7</v>
      </c>
      <c r="P3228" s="1122"/>
      <c r="Q3228" s="1071"/>
      <c r="R3228" s="1063">
        <v>0.2</v>
      </c>
      <c r="S3228" s="1063"/>
      <c r="T3228" s="1079">
        <f t="shared" si="1298"/>
        <v>7</v>
      </c>
      <c r="U3228" s="1061">
        <f t="shared" si="1317"/>
        <v>0</v>
      </c>
      <c r="V3228" s="1071">
        <f t="shared" si="1310"/>
        <v>0</v>
      </c>
      <c r="W3228" s="1063">
        <f t="shared" si="1310"/>
        <v>0.5</v>
      </c>
      <c r="X3228" s="1063">
        <f t="shared" si="1310"/>
        <v>0</v>
      </c>
      <c r="Y3228" s="1060">
        <f t="shared" si="1310"/>
        <v>17.5</v>
      </c>
      <c r="Z3228" s="1080">
        <f t="shared" si="1307"/>
        <v>25</v>
      </c>
      <c r="AA3228" s="1081" t="str">
        <f t="shared" si="1304"/>
        <v>Gừng tươi</v>
      </c>
      <c r="AB3228" s="1082" t="str">
        <f t="shared" si="1304"/>
        <v>kg</v>
      </c>
      <c r="AC3228" s="1083">
        <f t="shared" si="1304"/>
        <v>35</v>
      </c>
      <c r="AD3228" s="1089">
        <f t="shared" si="1304"/>
        <v>35</v>
      </c>
      <c r="AE3228" s="1071">
        <f t="shared" si="1313"/>
        <v>0</v>
      </c>
      <c r="AF3228" s="1071">
        <f t="shared" si="1313"/>
        <v>0</v>
      </c>
      <c r="AG3228" s="1071">
        <f t="shared" si="1313"/>
        <v>6.299999999999998</v>
      </c>
      <c r="AH3228" s="1071">
        <f t="shared" si="1313"/>
        <v>0</v>
      </c>
      <c r="AI3228" s="1060">
        <f t="shared" si="1305"/>
        <v>220.49999999999994</v>
      </c>
      <c r="AJ3228" s="1102">
        <f t="shared" si="1314"/>
        <v>0</v>
      </c>
      <c r="AK3228" s="1102">
        <f t="shared" si="1314"/>
        <v>0</v>
      </c>
      <c r="AL3228" s="1112"/>
      <c r="AM3228" s="1102">
        <f t="shared" si="1315"/>
        <v>0</v>
      </c>
      <c r="AN3228" s="1085">
        <f t="shared" si="1316"/>
        <v>0</v>
      </c>
      <c r="AO3228" s="1061">
        <f t="shared" si="1302"/>
        <v>0</v>
      </c>
      <c r="AP3228" s="1061">
        <f t="shared" si="1302"/>
        <v>0</v>
      </c>
      <c r="AQ3228" s="1061">
        <f t="shared" si="1302"/>
        <v>0.5</v>
      </c>
      <c r="AR3228" s="1061">
        <f t="shared" si="1302"/>
        <v>0</v>
      </c>
      <c r="AS3228" s="1061">
        <f t="shared" si="1302"/>
        <v>17.5</v>
      </c>
      <c r="AT3228" s="850">
        <f t="shared" si="1308"/>
        <v>0</v>
      </c>
      <c r="AU3228" s="4" t="s">
        <v>808</v>
      </c>
      <c r="AV3228" s="3"/>
      <c r="AW3228" s="3"/>
      <c r="AX3228" s="3"/>
      <c r="AY3228" s="3"/>
      <c r="AZ3228" s="870">
        <f>Y3274</f>
        <v>2266.6999999999971</v>
      </c>
    </row>
    <row r="3229" spans="1:52" ht="13.5" customHeight="1">
      <c r="A3229" s="838">
        <f t="shared" si="1306"/>
        <v>26</v>
      </c>
      <c r="B3229" s="911" t="s">
        <v>51</v>
      </c>
      <c r="C3229" s="844" t="s">
        <v>66</v>
      </c>
      <c r="D3229" s="907">
        <v>100</v>
      </c>
      <c r="E3229" s="1060">
        <v>100</v>
      </c>
      <c r="F3229" s="1061"/>
      <c r="G3229" s="1120"/>
      <c r="H3229" s="1063">
        <v>0.5</v>
      </c>
      <c r="I3229" s="1077"/>
      <c r="J3229" s="1060">
        <f t="shared" si="1297"/>
        <v>50</v>
      </c>
      <c r="K3229" s="1065"/>
      <c r="L3229" s="1071"/>
      <c r="M3229" s="1119">
        <v>0.5</v>
      </c>
      <c r="N3229" s="1063"/>
      <c r="O3229" s="1060">
        <f t="shared" si="1312"/>
        <v>50</v>
      </c>
      <c r="P3229" s="1056"/>
      <c r="Q3229" s="1065"/>
      <c r="R3229" s="1100">
        <v>0.5</v>
      </c>
      <c r="S3229" s="1063"/>
      <c r="T3229" s="1079">
        <f t="shared" si="1298"/>
        <v>50</v>
      </c>
      <c r="U3229" s="1061">
        <f t="shared" si="1317"/>
        <v>0</v>
      </c>
      <c r="V3229" s="1071">
        <f t="shared" si="1310"/>
        <v>0</v>
      </c>
      <c r="W3229" s="1063">
        <f t="shared" si="1310"/>
        <v>1.5</v>
      </c>
      <c r="X3229" s="1063">
        <f t="shared" si="1310"/>
        <v>0</v>
      </c>
      <c r="Y3229" s="1060">
        <f t="shared" si="1310"/>
        <v>150</v>
      </c>
      <c r="Z3229" s="1080">
        <f t="shared" si="1307"/>
        <v>26</v>
      </c>
      <c r="AA3229" s="1081" t="str">
        <f t="shared" si="1304"/>
        <v>Tép khô</v>
      </c>
      <c r="AB3229" s="1082" t="str">
        <f t="shared" si="1304"/>
        <v>kg</v>
      </c>
      <c r="AC3229" s="1083">
        <f t="shared" si="1304"/>
        <v>100</v>
      </c>
      <c r="AD3229" s="1089">
        <f t="shared" si="1304"/>
        <v>100</v>
      </c>
      <c r="AE3229" s="1071">
        <f t="shared" si="1313"/>
        <v>0</v>
      </c>
      <c r="AF3229" s="1071">
        <f t="shared" si="1313"/>
        <v>0</v>
      </c>
      <c r="AG3229" s="1071">
        <f t="shared" si="1313"/>
        <v>2.8999999999999995</v>
      </c>
      <c r="AH3229" s="1071">
        <f t="shared" si="1313"/>
        <v>0</v>
      </c>
      <c r="AI3229" s="1060">
        <f t="shared" si="1305"/>
        <v>289.99999999999994</v>
      </c>
      <c r="AJ3229" s="1102">
        <f t="shared" si="1314"/>
        <v>0</v>
      </c>
      <c r="AK3229" s="1102">
        <f t="shared" si="1314"/>
        <v>0</v>
      </c>
      <c r="AL3229" s="1112"/>
      <c r="AM3229" s="1102">
        <f t="shared" si="1315"/>
        <v>0</v>
      </c>
      <c r="AN3229" s="1085">
        <f t="shared" si="1316"/>
        <v>0</v>
      </c>
      <c r="AO3229" s="1061">
        <f t="shared" si="1302"/>
        <v>0</v>
      </c>
      <c r="AP3229" s="1061">
        <f t="shared" si="1302"/>
        <v>0</v>
      </c>
      <c r="AQ3229" s="1061">
        <f t="shared" si="1302"/>
        <v>1.5</v>
      </c>
      <c r="AR3229" s="1061">
        <f t="shared" si="1302"/>
        <v>0</v>
      </c>
      <c r="AS3229" s="1061">
        <f t="shared" si="1302"/>
        <v>150</v>
      </c>
      <c r="AT3229" s="850">
        <f t="shared" si="1308"/>
        <v>0</v>
      </c>
      <c r="AU3229" s="4" t="s">
        <v>809</v>
      </c>
      <c r="AV3229" s="3"/>
      <c r="AW3229" s="3"/>
      <c r="AX3229" s="3"/>
      <c r="AY3229" s="3"/>
      <c r="AZ3229" s="913">
        <f>Y3275</f>
        <v>0</v>
      </c>
    </row>
    <row r="3230" spans="1:52" ht="13.5" customHeight="1">
      <c r="A3230" s="838">
        <f t="shared" si="1306"/>
        <v>27</v>
      </c>
      <c r="B3230" s="920" t="s">
        <v>854</v>
      </c>
      <c r="C3230" s="817" t="s">
        <v>66</v>
      </c>
      <c r="D3230" s="839">
        <v>50</v>
      </c>
      <c r="E3230" s="921">
        <v>50</v>
      </c>
      <c r="F3230" s="1061"/>
      <c r="G3230" s="1123"/>
      <c r="H3230" s="1063">
        <v>0.3</v>
      </c>
      <c r="I3230" s="1077"/>
      <c r="J3230" s="1060">
        <f t="shared" si="1297"/>
        <v>15</v>
      </c>
      <c r="K3230" s="1065"/>
      <c r="L3230" s="1124"/>
      <c r="M3230" s="1063">
        <v>0.6</v>
      </c>
      <c r="N3230" s="1063"/>
      <c r="O3230" s="1060">
        <f t="shared" si="1312"/>
        <v>30</v>
      </c>
      <c r="P3230" s="1093"/>
      <c r="Q3230" s="1065"/>
      <c r="R3230" s="1100">
        <v>0.6</v>
      </c>
      <c r="S3230" s="1062"/>
      <c r="T3230" s="1079">
        <f t="shared" si="1298"/>
        <v>30</v>
      </c>
      <c r="U3230" s="1061">
        <f t="shared" si="1317"/>
        <v>0</v>
      </c>
      <c r="V3230" s="1061">
        <f t="shared" si="1310"/>
        <v>0</v>
      </c>
      <c r="W3230" s="1063">
        <f t="shared" si="1310"/>
        <v>1.5</v>
      </c>
      <c r="X3230" s="1063">
        <f t="shared" si="1310"/>
        <v>0</v>
      </c>
      <c r="Y3230" s="1060">
        <f t="shared" si="1310"/>
        <v>75</v>
      </c>
      <c r="Z3230" s="1080">
        <f t="shared" si="1307"/>
        <v>27</v>
      </c>
      <c r="AA3230" s="1081" t="str">
        <f t="shared" si="1304"/>
        <v xml:space="preserve">ớt quả </v>
      </c>
      <c r="AB3230" s="1082" t="str">
        <f t="shared" si="1304"/>
        <v>kg</v>
      </c>
      <c r="AC3230" s="1083">
        <f t="shared" si="1304"/>
        <v>50</v>
      </c>
      <c r="AD3230" s="1089">
        <f t="shared" si="1304"/>
        <v>50</v>
      </c>
      <c r="AE3230" s="1071">
        <f t="shared" si="1313"/>
        <v>0</v>
      </c>
      <c r="AF3230" s="1071">
        <f t="shared" si="1313"/>
        <v>0</v>
      </c>
      <c r="AG3230" s="1071">
        <f t="shared" si="1313"/>
        <v>1.4000000000000004</v>
      </c>
      <c r="AH3230" s="1071">
        <f t="shared" si="1313"/>
        <v>0</v>
      </c>
      <c r="AI3230" s="1060">
        <f t="shared" si="1305"/>
        <v>70.000000000000014</v>
      </c>
      <c r="AJ3230" s="1102">
        <f t="shared" si="1314"/>
        <v>0</v>
      </c>
      <c r="AK3230" s="1102">
        <f t="shared" si="1314"/>
        <v>0</v>
      </c>
      <c r="AL3230" s="1112">
        <v>5</v>
      </c>
      <c r="AM3230" s="1102">
        <f t="shared" si="1315"/>
        <v>0</v>
      </c>
      <c r="AN3230" s="1085">
        <f t="shared" si="1316"/>
        <v>250</v>
      </c>
      <c r="AO3230" s="1061">
        <f t="shared" si="1302"/>
        <v>0</v>
      </c>
      <c r="AP3230" s="1061">
        <f t="shared" si="1302"/>
        <v>0</v>
      </c>
      <c r="AQ3230" s="1061">
        <f t="shared" si="1302"/>
        <v>1.5</v>
      </c>
      <c r="AR3230" s="1061">
        <f t="shared" si="1302"/>
        <v>0</v>
      </c>
      <c r="AS3230" s="1061">
        <f t="shared" si="1302"/>
        <v>75</v>
      </c>
      <c r="AT3230" s="850">
        <f t="shared" si="1308"/>
        <v>0</v>
      </c>
      <c r="AU3230" s="893"/>
      <c r="AV3230" s="894"/>
      <c r="AW3230" s="894"/>
      <c r="AX3230" s="894"/>
      <c r="AY3230" s="894"/>
      <c r="AZ3230" s="917"/>
    </row>
    <row r="3231" spans="1:52" ht="13.5" customHeight="1">
      <c r="A3231" s="838">
        <f t="shared" si="1306"/>
        <v>28</v>
      </c>
      <c r="B3231" s="1052" t="s">
        <v>16</v>
      </c>
      <c r="C3231" s="817" t="s">
        <v>66</v>
      </c>
      <c r="D3231" s="839">
        <v>140</v>
      </c>
      <c r="E3231" s="921">
        <v>140</v>
      </c>
      <c r="F3231" s="1061"/>
      <c r="G3231" s="1086"/>
      <c r="H3231" s="1063"/>
      <c r="I3231" s="1077"/>
      <c r="J3231" s="1060">
        <f t="shared" si="1297"/>
        <v>0</v>
      </c>
      <c r="K3231" s="1061"/>
      <c r="L3231" s="1065"/>
      <c r="M3231" s="1063"/>
      <c r="N3231" s="1062"/>
      <c r="O3231" s="1060">
        <f t="shared" si="1312"/>
        <v>0</v>
      </c>
      <c r="P3231" s="1093"/>
      <c r="Q3231" s="1065">
        <v>6.5</v>
      </c>
      <c r="R3231" s="1100"/>
      <c r="S3231" s="1062"/>
      <c r="T3231" s="1079">
        <f t="shared" si="1298"/>
        <v>910</v>
      </c>
      <c r="U3231" s="1061">
        <f t="shared" si="1317"/>
        <v>0</v>
      </c>
      <c r="V3231" s="1061">
        <f t="shared" si="1310"/>
        <v>6.5</v>
      </c>
      <c r="W3231" s="1063">
        <f t="shared" si="1310"/>
        <v>0</v>
      </c>
      <c r="X3231" s="1062">
        <f t="shared" si="1310"/>
        <v>0</v>
      </c>
      <c r="Y3231" s="1060">
        <f t="shared" si="1310"/>
        <v>910</v>
      </c>
      <c r="Z3231" s="1080">
        <f t="shared" si="1307"/>
        <v>28</v>
      </c>
      <c r="AA3231" s="1126" t="str">
        <f t="shared" si="1304"/>
        <v>Thịt nạc</v>
      </c>
      <c r="AB3231" s="1082" t="str">
        <f t="shared" si="1304"/>
        <v>kg</v>
      </c>
      <c r="AC3231" s="1083">
        <f t="shared" si="1304"/>
        <v>140</v>
      </c>
      <c r="AD3231" s="1089">
        <f t="shared" si="1304"/>
        <v>140</v>
      </c>
      <c r="AE3231" s="1071">
        <f t="shared" si="1313"/>
        <v>0</v>
      </c>
      <c r="AF3231" s="1071">
        <f t="shared" si="1313"/>
        <v>0</v>
      </c>
      <c r="AG3231" s="1071">
        <f t="shared" si="1313"/>
        <v>0</v>
      </c>
      <c r="AH3231" s="1071">
        <f t="shared" si="1313"/>
        <v>0</v>
      </c>
      <c r="AI3231" s="1060">
        <f t="shared" si="1305"/>
        <v>0</v>
      </c>
      <c r="AJ3231" s="1102">
        <f t="shared" si="1314"/>
        <v>0</v>
      </c>
      <c r="AK3231" s="1102">
        <f t="shared" si="1314"/>
        <v>6.5</v>
      </c>
      <c r="AL3231" s="1102">
        <f t="shared" si="1314"/>
        <v>0</v>
      </c>
      <c r="AM3231" s="1102">
        <f t="shared" si="1315"/>
        <v>0</v>
      </c>
      <c r="AN3231" s="1085">
        <f t="shared" si="1316"/>
        <v>910</v>
      </c>
      <c r="AO3231" s="1061">
        <f t="shared" si="1302"/>
        <v>0</v>
      </c>
      <c r="AP3231" s="1061">
        <f t="shared" si="1302"/>
        <v>6.5</v>
      </c>
      <c r="AQ3231" s="1061">
        <f t="shared" si="1302"/>
        <v>0</v>
      </c>
      <c r="AR3231" s="1061">
        <f t="shared" si="1302"/>
        <v>0</v>
      </c>
      <c r="AS3231" s="1061">
        <f t="shared" si="1302"/>
        <v>910</v>
      </c>
      <c r="AT3231" s="850">
        <f t="shared" si="1308"/>
        <v>0</v>
      </c>
      <c r="AU3231" s="893"/>
      <c r="AV3231" s="894"/>
      <c r="AW3231" s="894"/>
      <c r="AX3231" s="894"/>
      <c r="AY3231" s="894"/>
      <c r="AZ3231" s="918"/>
    </row>
    <row r="3232" spans="1:52" ht="13.5" customHeight="1">
      <c r="A3232" s="838">
        <f t="shared" si="1306"/>
        <v>29</v>
      </c>
      <c r="B3232" s="1052" t="s">
        <v>412</v>
      </c>
      <c r="C3232" s="817" t="s">
        <v>66</v>
      </c>
      <c r="D3232" s="839">
        <v>83</v>
      </c>
      <c r="E3232" s="921">
        <v>76</v>
      </c>
      <c r="F3232" s="1061"/>
      <c r="G3232" s="1090"/>
      <c r="H3232" s="1063"/>
      <c r="I3232" s="1077"/>
      <c r="J3232" s="1060">
        <f t="shared" si="1297"/>
        <v>0</v>
      </c>
      <c r="K3232" s="1061"/>
      <c r="L3232" s="1065"/>
      <c r="M3232" s="1063"/>
      <c r="N3232" s="1127"/>
      <c r="O3232" s="1060">
        <f t="shared" si="1312"/>
        <v>0</v>
      </c>
      <c r="P3232" s="1056"/>
      <c r="Q3232" s="1065">
        <v>13</v>
      </c>
      <c r="R3232" s="1100"/>
      <c r="S3232" s="1062"/>
      <c r="T3232" s="1079">
        <f t="shared" si="1298"/>
        <v>988</v>
      </c>
      <c r="U3232" s="1061">
        <f t="shared" si="1317"/>
        <v>0</v>
      </c>
      <c r="V3232" s="1061">
        <f t="shared" si="1310"/>
        <v>13</v>
      </c>
      <c r="W3232" s="1063">
        <f t="shared" si="1310"/>
        <v>0</v>
      </c>
      <c r="X3232" s="1062">
        <f t="shared" si="1310"/>
        <v>0</v>
      </c>
      <c r="Y3232" s="1060">
        <f t="shared" si="1310"/>
        <v>988</v>
      </c>
      <c r="Z3232" s="1080">
        <f t="shared" si="1307"/>
        <v>29</v>
      </c>
      <c r="AA3232" s="1126" t="str">
        <f t="shared" si="1304"/>
        <v>Thịt ngan lai</v>
      </c>
      <c r="AB3232" s="1082" t="str">
        <f t="shared" si="1304"/>
        <v>kg</v>
      </c>
      <c r="AC3232" s="1083">
        <f t="shared" si="1304"/>
        <v>83</v>
      </c>
      <c r="AD3232" s="1089">
        <f t="shared" si="1304"/>
        <v>76</v>
      </c>
      <c r="AE3232" s="1071">
        <f t="shared" si="1313"/>
        <v>0</v>
      </c>
      <c r="AF3232" s="1071">
        <f t="shared" si="1313"/>
        <v>0</v>
      </c>
      <c r="AG3232" s="1071">
        <f t="shared" si="1313"/>
        <v>0</v>
      </c>
      <c r="AH3232" s="1071">
        <f t="shared" si="1313"/>
        <v>0</v>
      </c>
      <c r="AI3232" s="1060">
        <f t="shared" si="1305"/>
        <v>0</v>
      </c>
      <c r="AJ3232" s="1102">
        <f t="shared" si="1314"/>
        <v>0</v>
      </c>
      <c r="AK3232" s="1102">
        <f t="shared" si="1314"/>
        <v>13</v>
      </c>
      <c r="AL3232" s="1102">
        <f t="shared" si="1314"/>
        <v>0</v>
      </c>
      <c r="AM3232" s="1102">
        <f t="shared" si="1315"/>
        <v>0</v>
      </c>
      <c r="AN3232" s="1085">
        <f t="shared" si="1316"/>
        <v>988</v>
      </c>
      <c r="AO3232" s="1061">
        <f t="shared" si="1302"/>
        <v>0</v>
      </c>
      <c r="AP3232" s="1061">
        <f t="shared" si="1302"/>
        <v>13</v>
      </c>
      <c r="AQ3232" s="1061">
        <f t="shared" si="1302"/>
        <v>0</v>
      </c>
      <c r="AR3232" s="1061">
        <f t="shared" si="1302"/>
        <v>0</v>
      </c>
      <c r="AS3232" s="1061">
        <f t="shared" si="1302"/>
        <v>988</v>
      </c>
      <c r="AT3232" s="850">
        <f t="shared" si="1308"/>
        <v>91</v>
      </c>
      <c r="AU3232" s="893"/>
      <c r="AV3232" s="894"/>
      <c r="AW3232" s="894"/>
      <c r="AX3232" s="894"/>
      <c r="AY3232" s="894"/>
      <c r="AZ3232" s="918"/>
    </row>
    <row r="3233" spans="1:52" ht="13.5" customHeight="1">
      <c r="A3233" s="838">
        <f t="shared" si="1306"/>
        <v>30</v>
      </c>
      <c r="B3233" s="1052" t="s">
        <v>67</v>
      </c>
      <c r="C3233" s="817" t="s">
        <v>66</v>
      </c>
      <c r="D3233" s="839">
        <v>30</v>
      </c>
      <c r="E3233" s="921">
        <v>27</v>
      </c>
      <c r="F3233" s="1061"/>
      <c r="G3233" s="1090"/>
      <c r="H3233" s="1063"/>
      <c r="I3233" s="1128"/>
      <c r="J3233" s="1060">
        <f t="shared" si="1297"/>
        <v>0</v>
      </c>
      <c r="K3233" s="1065"/>
      <c r="L3233" s="1065"/>
      <c r="M3233" s="1119"/>
      <c r="N3233" s="1063"/>
      <c r="O3233" s="1060">
        <f t="shared" si="1312"/>
        <v>0</v>
      </c>
      <c r="P3233" s="1056"/>
      <c r="Q3233" s="1065">
        <v>18</v>
      </c>
      <c r="R3233" s="1100"/>
      <c r="S3233" s="1063" t="s">
        <v>888</v>
      </c>
      <c r="T3233" s="1079">
        <f t="shared" si="1298"/>
        <v>486</v>
      </c>
      <c r="U3233" s="1061">
        <f t="shared" si="1317"/>
        <v>0</v>
      </c>
      <c r="V3233" s="1061">
        <f t="shared" si="1310"/>
        <v>18</v>
      </c>
      <c r="W3233" s="1063">
        <f t="shared" si="1310"/>
        <v>0</v>
      </c>
      <c r="X3233" s="1063">
        <f t="shared" si="1310"/>
        <v>0</v>
      </c>
      <c r="Y3233" s="1060">
        <f t="shared" si="1310"/>
        <v>486</v>
      </c>
      <c r="Z3233" s="1080">
        <f t="shared" si="1307"/>
        <v>30</v>
      </c>
      <c r="AA3233" s="1126" t="str">
        <f t="shared" si="1304"/>
        <v>Cá mè</v>
      </c>
      <c r="AB3233" s="1082" t="str">
        <f t="shared" si="1304"/>
        <v>kg</v>
      </c>
      <c r="AC3233" s="1083">
        <f t="shared" si="1304"/>
        <v>30</v>
      </c>
      <c r="AD3233" s="1089">
        <f t="shared" si="1304"/>
        <v>27</v>
      </c>
      <c r="AE3233" s="1071">
        <f t="shared" si="1313"/>
        <v>0</v>
      </c>
      <c r="AF3233" s="1071">
        <f t="shared" si="1313"/>
        <v>0</v>
      </c>
      <c r="AG3233" s="1071">
        <f t="shared" si="1313"/>
        <v>0</v>
      </c>
      <c r="AH3233" s="1071">
        <f t="shared" si="1313"/>
        <v>0</v>
      </c>
      <c r="AI3233" s="1060">
        <f t="shared" si="1305"/>
        <v>0</v>
      </c>
      <c r="AJ3233" s="1102">
        <f t="shared" si="1314"/>
        <v>0</v>
      </c>
      <c r="AK3233" s="1102">
        <f t="shared" si="1314"/>
        <v>18</v>
      </c>
      <c r="AL3233" s="1102">
        <f t="shared" si="1314"/>
        <v>0</v>
      </c>
      <c r="AM3233" s="1102">
        <f t="shared" si="1315"/>
        <v>0</v>
      </c>
      <c r="AN3233" s="1085">
        <f t="shared" si="1316"/>
        <v>486</v>
      </c>
      <c r="AO3233" s="1061">
        <f t="shared" si="1302"/>
        <v>0</v>
      </c>
      <c r="AP3233" s="1061">
        <f t="shared" si="1302"/>
        <v>18</v>
      </c>
      <c r="AQ3233" s="1061">
        <f t="shared" si="1302"/>
        <v>0</v>
      </c>
      <c r="AR3233" s="1061">
        <f t="shared" si="1302"/>
        <v>0</v>
      </c>
      <c r="AS3233" s="1061">
        <f t="shared" si="1302"/>
        <v>486</v>
      </c>
      <c r="AT3233" s="850">
        <f t="shared" si="1308"/>
        <v>54</v>
      </c>
      <c r="AU3233" s="893"/>
      <c r="AV3233" s="894"/>
      <c r="AW3233" s="894"/>
      <c r="AX3233" s="894"/>
      <c r="AY3233" s="894"/>
      <c r="AZ3233" s="918"/>
    </row>
    <row r="3234" spans="1:52" ht="13.5" customHeight="1">
      <c r="A3234" s="838">
        <f t="shared" si="1306"/>
        <v>31</v>
      </c>
      <c r="B3234" s="1053" t="s">
        <v>233</v>
      </c>
      <c r="C3234" s="817" t="s">
        <v>66</v>
      </c>
      <c r="D3234" s="839">
        <v>105</v>
      </c>
      <c r="E3234" s="921">
        <v>105</v>
      </c>
      <c r="F3234" s="1061"/>
      <c r="G3234" s="1086"/>
      <c r="H3234" s="1063" t="s">
        <v>883</v>
      </c>
      <c r="I3234" s="1077" t="s">
        <v>883</v>
      </c>
      <c r="J3234" s="1060">
        <f t="shared" si="1297"/>
        <v>0</v>
      </c>
      <c r="K3234" s="1065"/>
      <c r="L3234" s="1065"/>
      <c r="M3234" s="1063"/>
      <c r="N3234" s="1063"/>
      <c r="O3234" s="1060">
        <f t="shared" si="1312"/>
        <v>0</v>
      </c>
      <c r="P3234" s="1093"/>
      <c r="Q3234" s="1065">
        <v>6</v>
      </c>
      <c r="R3234" s="1100"/>
      <c r="S3234" s="1063"/>
      <c r="T3234" s="1079">
        <f t="shared" si="1298"/>
        <v>630</v>
      </c>
      <c r="U3234" s="1061">
        <f t="shared" si="1317"/>
        <v>0</v>
      </c>
      <c r="V3234" s="1061">
        <f t="shared" si="1310"/>
        <v>6</v>
      </c>
      <c r="W3234" s="1063">
        <f t="shared" si="1310"/>
        <v>0</v>
      </c>
      <c r="X3234" s="1063">
        <f t="shared" si="1310"/>
        <v>0</v>
      </c>
      <c r="Y3234" s="1060">
        <f t="shared" si="1310"/>
        <v>630</v>
      </c>
      <c r="Z3234" s="1080">
        <f t="shared" si="1307"/>
        <v>31</v>
      </c>
      <c r="AA3234" s="1126" t="str">
        <f t="shared" si="1304"/>
        <v>Thịt ếch</v>
      </c>
      <c r="AB3234" s="1082" t="str">
        <f t="shared" si="1304"/>
        <v>kg</v>
      </c>
      <c r="AC3234" s="1083">
        <f t="shared" si="1304"/>
        <v>105</v>
      </c>
      <c r="AD3234" s="1089">
        <f t="shared" si="1304"/>
        <v>105</v>
      </c>
      <c r="AE3234" s="1071">
        <f t="shared" si="1313"/>
        <v>0</v>
      </c>
      <c r="AF3234" s="1071">
        <f t="shared" si="1313"/>
        <v>0</v>
      </c>
      <c r="AG3234" s="1071">
        <f t="shared" si="1313"/>
        <v>0</v>
      </c>
      <c r="AH3234" s="1071">
        <f t="shared" si="1313"/>
        <v>0</v>
      </c>
      <c r="AI3234" s="1060">
        <f t="shared" si="1305"/>
        <v>0</v>
      </c>
      <c r="AJ3234" s="1102">
        <f t="shared" si="1314"/>
        <v>0</v>
      </c>
      <c r="AK3234" s="1102">
        <f t="shared" si="1314"/>
        <v>6</v>
      </c>
      <c r="AL3234" s="1102">
        <f t="shared" si="1314"/>
        <v>0</v>
      </c>
      <c r="AM3234" s="1102">
        <f t="shared" si="1315"/>
        <v>0</v>
      </c>
      <c r="AN3234" s="1085">
        <f t="shared" si="1316"/>
        <v>630</v>
      </c>
      <c r="AO3234" s="1061">
        <f t="shared" si="1302"/>
        <v>0</v>
      </c>
      <c r="AP3234" s="1061">
        <f t="shared" si="1302"/>
        <v>6</v>
      </c>
      <c r="AQ3234" s="1061">
        <f t="shared" si="1302"/>
        <v>0</v>
      </c>
      <c r="AR3234" s="1061">
        <f t="shared" si="1302"/>
        <v>0</v>
      </c>
      <c r="AS3234" s="1061">
        <f t="shared" si="1302"/>
        <v>630</v>
      </c>
      <c r="AT3234" s="850">
        <f t="shared" si="1308"/>
        <v>0</v>
      </c>
      <c r="AU3234" s="922"/>
      <c r="AV3234" s="861"/>
      <c r="AW3234" s="861"/>
      <c r="AX3234" s="861"/>
      <c r="AY3234" s="861"/>
      <c r="AZ3234" s="851"/>
    </row>
    <row r="3235" spans="1:52" ht="13.5" customHeight="1">
      <c r="A3235" s="838">
        <f t="shared" si="1306"/>
        <v>32</v>
      </c>
      <c r="B3235" s="1052" t="s">
        <v>175</v>
      </c>
      <c r="C3235" s="817" t="s">
        <v>66</v>
      </c>
      <c r="D3235" s="839">
        <v>100</v>
      </c>
      <c r="E3235" s="921">
        <v>100</v>
      </c>
      <c r="F3235" s="1061"/>
      <c r="G3235" s="1086"/>
      <c r="H3235" s="1129"/>
      <c r="I3235" s="1091"/>
      <c r="J3235" s="1060">
        <f t="shared" si="1297"/>
        <v>0</v>
      </c>
      <c r="K3235" s="1061"/>
      <c r="L3235" s="1065">
        <v>7</v>
      </c>
      <c r="M3235" s="1063"/>
      <c r="N3235" s="1063"/>
      <c r="O3235" s="1060">
        <f t="shared" si="1312"/>
        <v>700</v>
      </c>
      <c r="P3235" s="1093"/>
      <c r="Q3235" s="1065"/>
      <c r="R3235" s="1100"/>
      <c r="S3235" s="1063"/>
      <c r="T3235" s="1079">
        <f t="shared" si="1298"/>
        <v>0</v>
      </c>
      <c r="U3235" s="1061">
        <f t="shared" si="1317"/>
        <v>0</v>
      </c>
      <c r="V3235" s="1061">
        <f t="shared" si="1310"/>
        <v>7</v>
      </c>
      <c r="W3235" s="1063">
        <f t="shared" si="1310"/>
        <v>0</v>
      </c>
      <c r="X3235" s="1063">
        <f t="shared" si="1310"/>
        <v>0</v>
      </c>
      <c r="Y3235" s="1060">
        <f t="shared" si="1310"/>
        <v>700</v>
      </c>
      <c r="Z3235" s="1080">
        <f t="shared" si="1307"/>
        <v>32</v>
      </c>
      <c r="AA3235" s="1126" t="str">
        <f t="shared" si="1304"/>
        <v>Chả cá</v>
      </c>
      <c r="AB3235" s="1082" t="str">
        <f t="shared" si="1304"/>
        <v>kg</v>
      </c>
      <c r="AC3235" s="1083">
        <f t="shared" si="1304"/>
        <v>100</v>
      </c>
      <c r="AD3235" s="1089">
        <f t="shared" si="1304"/>
        <v>100</v>
      </c>
      <c r="AE3235" s="1071">
        <f t="shared" si="1313"/>
        <v>0</v>
      </c>
      <c r="AF3235" s="1071">
        <f t="shared" si="1313"/>
        <v>0</v>
      </c>
      <c r="AG3235" s="1071">
        <f t="shared" si="1313"/>
        <v>0</v>
      </c>
      <c r="AH3235" s="1071">
        <f t="shared" si="1313"/>
        <v>0</v>
      </c>
      <c r="AI3235" s="1060">
        <f t="shared" si="1305"/>
        <v>0</v>
      </c>
      <c r="AJ3235" s="1102">
        <f t="shared" si="1314"/>
        <v>0</v>
      </c>
      <c r="AK3235" s="1102">
        <f t="shared" si="1314"/>
        <v>7</v>
      </c>
      <c r="AL3235" s="1102">
        <f t="shared" si="1314"/>
        <v>0</v>
      </c>
      <c r="AM3235" s="1102">
        <f t="shared" si="1315"/>
        <v>0</v>
      </c>
      <c r="AN3235" s="1085">
        <f t="shared" si="1316"/>
        <v>700</v>
      </c>
      <c r="AO3235" s="1061">
        <f t="shared" si="1302"/>
        <v>0</v>
      </c>
      <c r="AP3235" s="1061">
        <f t="shared" si="1302"/>
        <v>7</v>
      </c>
      <c r="AQ3235" s="1061">
        <f t="shared" si="1302"/>
        <v>0</v>
      </c>
      <c r="AR3235" s="1061">
        <f t="shared" si="1302"/>
        <v>0</v>
      </c>
      <c r="AS3235" s="1061">
        <f t="shared" si="1302"/>
        <v>700</v>
      </c>
      <c r="AT3235" s="850">
        <f t="shared" si="1308"/>
        <v>0</v>
      </c>
      <c r="AU3235" s="922"/>
      <c r="AV3235" s="861"/>
      <c r="AW3235" s="861"/>
      <c r="AX3235" s="861"/>
      <c r="AY3235" s="861"/>
      <c r="AZ3235" s="851"/>
    </row>
    <row r="3236" spans="1:52" ht="13.5" customHeight="1">
      <c r="A3236" s="838">
        <f t="shared" si="1306"/>
        <v>33</v>
      </c>
      <c r="B3236" s="1052" t="s">
        <v>926</v>
      </c>
      <c r="C3236" s="817" t="s">
        <v>66</v>
      </c>
      <c r="D3236" s="839">
        <v>125</v>
      </c>
      <c r="E3236" s="921">
        <v>125</v>
      </c>
      <c r="F3236" s="1061"/>
      <c r="G3236" s="1090">
        <v>7</v>
      </c>
      <c r="H3236" s="1063"/>
      <c r="I3236" s="1077"/>
      <c r="J3236" s="1060">
        <f t="shared" si="1297"/>
        <v>875</v>
      </c>
      <c r="K3236" s="1061"/>
      <c r="L3236" s="1065">
        <v>11.5</v>
      </c>
      <c r="M3236" s="1063"/>
      <c r="N3236" s="1063"/>
      <c r="O3236" s="1060">
        <f t="shared" si="1312"/>
        <v>1437.5</v>
      </c>
      <c r="P3236" s="1093"/>
      <c r="Q3236" s="1065"/>
      <c r="R3236" s="1100"/>
      <c r="S3236" s="1063"/>
      <c r="T3236" s="1079">
        <f t="shared" si="1298"/>
        <v>0</v>
      </c>
      <c r="U3236" s="1061">
        <f t="shared" si="1317"/>
        <v>0</v>
      </c>
      <c r="V3236" s="1061">
        <f t="shared" si="1310"/>
        <v>18.5</v>
      </c>
      <c r="W3236" s="1063">
        <f t="shared" si="1310"/>
        <v>0</v>
      </c>
      <c r="X3236" s="1063">
        <f t="shared" si="1310"/>
        <v>0</v>
      </c>
      <c r="Y3236" s="1060">
        <f t="shared" si="1310"/>
        <v>2312.5</v>
      </c>
      <c r="Z3236" s="1080">
        <f t="shared" si="1307"/>
        <v>33</v>
      </c>
      <c r="AA3236" s="1126" t="str">
        <f t="shared" si="1304"/>
        <v>Thịt lơn ĐL</v>
      </c>
      <c r="AB3236" s="1082" t="str">
        <f t="shared" si="1304"/>
        <v>kg</v>
      </c>
      <c r="AC3236" s="1083">
        <f t="shared" si="1304"/>
        <v>125</v>
      </c>
      <c r="AD3236" s="1089">
        <f t="shared" si="1304"/>
        <v>125</v>
      </c>
      <c r="AE3236" s="1071">
        <f t="shared" si="1313"/>
        <v>0</v>
      </c>
      <c r="AF3236" s="1071">
        <f t="shared" si="1313"/>
        <v>0</v>
      </c>
      <c r="AG3236" s="1071">
        <f t="shared" si="1313"/>
        <v>0</v>
      </c>
      <c r="AH3236" s="1071">
        <f t="shared" si="1313"/>
        <v>0</v>
      </c>
      <c r="AI3236" s="1060">
        <f t="shared" si="1305"/>
        <v>0</v>
      </c>
      <c r="AJ3236" s="1102">
        <f t="shared" si="1314"/>
        <v>0</v>
      </c>
      <c r="AK3236" s="1102">
        <f t="shared" si="1314"/>
        <v>18.5</v>
      </c>
      <c r="AL3236" s="1102">
        <f t="shared" si="1314"/>
        <v>0</v>
      </c>
      <c r="AM3236" s="1102">
        <f t="shared" si="1315"/>
        <v>0</v>
      </c>
      <c r="AN3236" s="1085">
        <f t="shared" si="1316"/>
        <v>2312.5</v>
      </c>
      <c r="AO3236" s="1061">
        <f t="shared" si="1302"/>
        <v>0</v>
      </c>
      <c r="AP3236" s="1061">
        <f t="shared" si="1302"/>
        <v>18.5</v>
      </c>
      <c r="AQ3236" s="1061">
        <f t="shared" si="1302"/>
        <v>0</v>
      </c>
      <c r="AR3236" s="1061">
        <f t="shared" si="1302"/>
        <v>0</v>
      </c>
      <c r="AS3236" s="1061">
        <f t="shared" si="1302"/>
        <v>2312.5</v>
      </c>
      <c r="AT3236" s="850">
        <f t="shared" si="1308"/>
        <v>0</v>
      </c>
      <c r="AU3236" s="922"/>
      <c r="AV3236" s="861"/>
      <c r="AW3236" s="861"/>
      <c r="AX3236" s="861"/>
      <c r="AY3236" s="861"/>
      <c r="AZ3236" s="851"/>
    </row>
    <row r="3237" spans="1:52" ht="13.5" customHeight="1">
      <c r="A3237" s="838">
        <f t="shared" si="1306"/>
        <v>34</v>
      </c>
      <c r="B3237" s="1052" t="s">
        <v>168</v>
      </c>
      <c r="C3237" s="817" t="s">
        <v>66</v>
      </c>
      <c r="D3237" s="839">
        <v>98</v>
      </c>
      <c r="E3237" s="921">
        <v>92</v>
      </c>
      <c r="F3237" s="1061"/>
      <c r="G3237" s="1090"/>
      <c r="H3237" s="1063"/>
      <c r="I3237" s="1077"/>
      <c r="J3237" s="1060">
        <f t="shared" si="1297"/>
        <v>0</v>
      </c>
      <c r="K3237" s="1061"/>
      <c r="L3237" s="1065">
        <v>13</v>
      </c>
      <c r="M3237" s="1063"/>
      <c r="N3237" s="1063"/>
      <c r="O3237" s="1060">
        <f t="shared" si="1312"/>
        <v>1196</v>
      </c>
      <c r="P3237" s="1093"/>
      <c r="Q3237" s="1065"/>
      <c r="R3237" s="1100"/>
      <c r="S3237" s="1063"/>
      <c r="T3237" s="1079">
        <f t="shared" si="1298"/>
        <v>0</v>
      </c>
      <c r="U3237" s="1061">
        <f t="shared" si="1317"/>
        <v>0</v>
      </c>
      <c r="V3237" s="1061">
        <f t="shared" si="1310"/>
        <v>13</v>
      </c>
      <c r="W3237" s="1063">
        <f t="shared" si="1310"/>
        <v>0</v>
      </c>
      <c r="X3237" s="1063">
        <f t="shared" si="1310"/>
        <v>0</v>
      </c>
      <c r="Y3237" s="1060">
        <f t="shared" si="1310"/>
        <v>1196</v>
      </c>
      <c r="Z3237" s="1080">
        <f t="shared" si="1307"/>
        <v>34</v>
      </c>
      <c r="AA3237" s="1126" t="str">
        <f t="shared" si="1304"/>
        <v>Thịt gà mía</v>
      </c>
      <c r="AB3237" s="1082" t="str">
        <f t="shared" si="1304"/>
        <v>kg</v>
      </c>
      <c r="AC3237" s="1083">
        <f t="shared" si="1304"/>
        <v>98</v>
      </c>
      <c r="AD3237" s="1089">
        <f t="shared" si="1304"/>
        <v>92</v>
      </c>
      <c r="AE3237" s="1071">
        <f t="shared" ref="AE3237:AH3249" si="1318">AE3155+AJ3155-AO3155</f>
        <v>0</v>
      </c>
      <c r="AF3237" s="1071">
        <f t="shared" si="1318"/>
        <v>0</v>
      </c>
      <c r="AG3237" s="1071">
        <f t="shared" si="1318"/>
        <v>0</v>
      </c>
      <c r="AH3237" s="1071">
        <f t="shared" si="1318"/>
        <v>0</v>
      </c>
      <c r="AI3237" s="1060">
        <f t="shared" si="1305"/>
        <v>0</v>
      </c>
      <c r="AJ3237" s="1102">
        <f t="shared" si="1314"/>
        <v>0</v>
      </c>
      <c r="AK3237" s="1102">
        <f t="shared" si="1314"/>
        <v>13</v>
      </c>
      <c r="AL3237" s="1102">
        <f t="shared" si="1314"/>
        <v>0</v>
      </c>
      <c r="AM3237" s="1102">
        <f t="shared" si="1315"/>
        <v>0</v>
      </c>
      <c r="AN3237" s="1085">
        <f t="shared" si="1316"/>
        <v>1196</v>
      </c>
      <c r="AO3237" s="1061">
        <f t="shared" si="1302"/>
        <v>0</v>
      </c>
      <c r="AP3237" s="1061">
        <f t="shared" si="1302"/>
        <v>13</v>
      </c>
      <c r="AQ3237" s="1061">
        <f t="shared" si="1302"/>
        <v>0</v>
      </c>
      <c r="AR3237" s="1061">
        <f t="shared" si="1302"/>
        <v>0</v>
      </c>
      <c r="AS3237" s="1061">
        <f t="shared" si="1302"/>
        <v>1196</v>
      </c>
      <c r="AT3237" s="850">
        <f t="shared" si="1308"/>
        <v>78</v>
      </c>
      <c r="AU3237" s="922"/>
      <c r="AV3237" s="861"/>
      <c r="AW3237" s="861"/>
      <c r="AX3237" s="861"/>
      <c r="AY3237" s="861"/>
      <c r="AZ3237" s="851"/>
    </row>
    <row r="3238" spans="1:52" ht="13.5" customHeight="1">
      <c r="A3238" s="838">
        <f t="shared" si="1306"/>
        <v>35</v>
      </c>
      <c r="B3238" s="1053" t="s">
        <v>157</v>
      </c>
      <c r="C3238" s="817" t="s">
        <v>66</v>
      </c>
      <c r="D3238" s="924">
        <v>140</v>
      </c>
      <c r="E3238" s="1114">
        <v>140</v>
      </c>
      <c r="F3238" s="1061"/>
      <c r="G3238" s="1120"/>
      <c r="H3238" s="1063"/>
      <c r="I3238" s="1077"/>
      <c r="J3238" s="1060">
        <f t="shared" si="1297"/>
        <v>0</v>
      </c>
      <c r="K3238" s="1103"/>
      <c r="L3238" s="1065">
        <v>6.5</v>
      </c>
      <c r="M3238" s="1062"/>
      <c r="N3238" s="1063"/>
      <c r="O3238" s="1060">
        <f t="shared" si="1312"/>
        <v>910</v>
      </c>
      <c r="P3238" s="1056"/>
      <c r="Q3238" s="1071"/>
      <c r="R3238" s="1131"/>
      <c r="S3238" s="1118"/>
      <c r="T3238" s="1079">
        <f t="shared" si="1298"/>
        <v>0</v>
      </c>
      <c r="U3238" s="1061">
        <f t="shared" si="1317"/>
        <v>0</v>
      </c>
      <c r="V3238" s="1071">
        <f t="shared" si="1310"/>
        <v>6.5</v>
      </c>
      <c r="W3238" s="1063">
        <f t="shared" si="1310"/>
        <v>0</v>
      </c>
      <c r="X3238" s="1063">
        <f t="shared" si="1310"/>
        <v>0</v>
      </c>
      <c r="Y3238" s="1060">
        <f t="shared" si="1310"/>
        <v>910</v>
      </c>
      <c r="Z3238" s="1080">
        <f t="shared" si="1307"/>
        <v>35</v>
      </c>
      <c r="AA3238" s="1126" t="str">
        <f t="shared" si="1304"/>
        <v>Tôm</v>
      </c>
      <c r="AB3238" s="1082" t="str">
        <f t="shared" si="1304"/>
        <v>kg</v>
      </c>
      <c r="AC3238" s="1083">
        <f t="shared" si="1304"/>
        <v>140</v>
      </c>
      <c r="AD3238" s="1089">
        <f t="shared" si="1304"/>
        <v>140</v>
      </c>
      <c r="AE3238" s="1071">
        <f t="shared" si="1318"/>
        <v>0</v>
      </c>
      <c r="AF3238" s="1071">
        <f t="shared" si="1318"/>
        <v>0</v>
      </c>
      <c r="AG3238" s="1071">
        <f t="shared" si="1318"/>
        <v>0</v>
      </c>
      <c r="AH3238" s="1071">
        <f t="shared" si="1318"/>
        <v>0</v>
      </c>
      <c r="AI3238" s="1060">
        <f t="shared" si="1305"/>
        <v>0</v>
      </c>
      <c r="AJ3238" s="1102">
        <f t="shared" si="1314"/>
        <v>0</v>
      </c>
      <c r="AK3238" s="1102">
        <f t="shared" si="1314"/>
        <v>6.5</v>
      </c>
      <c r="AL3238" s="1102">
        <f t="shared" si="1314"/>
        <v>0</v>
      </c>
      <c r="AM3238" s="1102">
        <f t="shared" si="1315"/>
        <v>0</v>
      </c>
      <c r="AN3238" s="1085">
        <f t="shared" si="1316"/>
        <v>910</v>
      </c>
      <c r="AO3238" s="1061">
        <f t="shared" si="1302"/>
        <v>0</v>
      </c>
      <c r="AP3238" s="1061">
        <f t="shared" si="1302"/>
        <v>6.5</v>
      </c>
      <c r="AQ3238" s="1061">
        <f t="shared" si="1302"/>
        <v>0</v>
      </c>
      <c r="AR3238" s="1061">
        <f t="shared" si="1302"/>
        <v>0</v>
      </c>
      <c r="AS3238" s="1061">
        <f t="shared" si="1302"/>
        <v>910</v>
      </c>
      <c r="AT3238" s="850">
        <f t="shared" si="1308"/>
        <v>0</v>
      </c>
      <c r="AU3238" s="922"/>
      <c r="AV3238" s="861"/>
      <c r="AW3238" s="861"/>
      <c r="AX3238" s="861"/>
      <c r="AY3238" s="861"/>
      <c r="AZ3238" s="851"/>
    </row>
    <row r="3239" spans="1:52" ht="13.5" customHeight="1">
      <c r="A3239" s="838">
        <f t="shared" si="1306"/>
        <v>36</v>
      </c>
      <c r="B3239" s="1053" t="s">
        <v>3</v>
      </c>
      <c r="C3239" s="1161" t="s">
        <v>928</v>
      </c>
      <c r="D3239" s="839">
        <v>12</v>
      </c>
      <c r="E3239" s="921">
        <v>12</v>
      </c>
      <c r="F3239" s="1061"/>
      <c r="G3239" s="1120"/>
      <c r="H3239" s="1063"/>
      <c r="I3239" s="1077"/>
      <c r="J3239" s="1060">
        <f t="shared" si="1297"/>
        <v>0</v>
      </c>
      <c r="K3239" s="1061"/>
      <c r="L3239" s="1065">
        <v>18</v>
      </c>
      <c r="M3239" s="1062"/>
      <c r="N3239" s="1063"/>
      <c r="O3239" s="1060">
        <f t="shared" si="1312"/>
        <v>216</v>
      </c>
      <c r="P3239" s="1093"/>
      <c r="Q3239" s="1065"/>
      <c r="R3239" s="1131"/>
      <c r="S3239" s="1063"/>
      <c r="T3239" s="1079">
        <f t="shared" si="1298"/>
        <v>0</v>
      </c>
      <c r="U3239" s="1061">
        <f t="shared" si="1317"/>
        <v>0</v>
      </c>
      <c r="V3239" s="1061">
        <f t="shared" si="1310"/>
        <v>18</v>
      </c>
      <c r="W3239" s="1063">
        <f t="shared" si="1310"/>
        <v>0</v>
      </c>
      <c r="X3239" s="1063">
        <f t="shared" si="1310"/>
        <v>0</v>
      </c>
      <c r="Y3239" s="1060">
        <f t="shared" si="1310"/>
        <v>216</v>
      </c>
      <c r="Z3239" s="1080">
        <f t="shared" si="1307"/>
        <v>36</v>
      </c>
      <c r="AA3239" s="1126" t="str">
        <f t="shared" si="1304"/>
        <v>Đậu phụ</v>
      </c>
      <c r="AB3239" s="1082" t="str">
        <f t="shared" si="1304"/>
        <v>Qủa</v>
      </c>
      <c r="AC3239" s="1083">
        <f t="shared" si="1304"/>
        <v>12</v>
      </c>
      <c r="AD3239" s="1089">
        <f t="shared" si="1304"/>
        <v>12</v>
      </c>
      <c r="AE3239" s="1071">
        <f t="shared" si="1318"/>
        <v>0</v>
      </c>
      <c r="AF3239" s="1071">
        <f t="shared" si="1318"/>
        <v>0</v>
      </c>
      <c r="AG3239" s="1071">
        <f t="shared" si="1318"/>
        <v>0</v>
      </c>
      <c r="AH3239" s="1071">
        <f t="shared" si="1318"/>
        <v>0</v>
      </c>
      <c r="AI3239" s="1060">
        <f t="shared" si="1305"/>
        <v>0</v>
      </c>
      <c r="AJ3239" s="1102">
        <f t="shared" si="1314"/>
        <v>0</v>
      </c>
      <c r="AK3239" s="1102">
        <f t="shared" si="1314"/>
        <v>18</v>
      </c>
      <c r="AL3239" s="1102">
        <f t="shared" si="1314"/>
        <v>0</v>
      </c>
      <c r="AM3239" s="1102">
        <f t="shared" si="1315"/>
        <v>0</v>
      </c>
      <c r="AN3239" s="1085">
        <f t="shared" si="1316"/>
        <v>216</v>
      </c>
      <c r="AO3239" s="1061">
        <f t="shared" si="1302"/>
        <v>0</v>
      </c>
      <c r="AP3239" s="1061">
        <f t="shared" si="1302"/>
        <v>18</v>
      </c>
      <c r="AQ3239" s="1061">
        <f t="shared" si="1302"/>
        <v>0</v>
      </c>
      <c r="AR3239" s="1061">
        <f t="shared" si="1302"/>
        <v>0</v>
      </c>
      <c r="AS3239" s="1061">
        <f t="shared" si="1302"/>
        <v>216</v>
      </c>
      <c r="AT3239" s="850">
        <f t="shared" si="1308"/>
        <v>0</v>
      </c>
      <c r="AU3239" s="922"/>
      <c r="AV3239" s="861"/>
      <c r="AW3239" s="861"/>
      <c r="AX3239" s="861"/>
      <c r="AY3239" s="861"/>
      <c r="AZ3239" s="851"/>
    </row>
    <row r="3240" spans="1:52" ht="13.5" customHeight="1">
      <c r="A3240" s="838">
        <f t="shared" si="1306"/>
        <v>37</v>
      </c>
      <c r="B3240" s="1053" t="s">
        <v>929</v>
      </c>
      <c r="C3240" s="817" t="s">
        <v>66</v>
      </c>
      <c r="D3240" s="839">
        <v>40</v>
      </c>
      <c r="E3240" s="921">
        <v>40</v>
      </c>
      <c r="F3240" s="1061"/>
      <c r="G3240" s="1120"/>
      <c r="H3240" s="1063"/>
      <c r="I3240" s="1077"/>
      <c r="J3240" s="1060">
        <f t="shared" si="1297"/>
        <v>0</v>
      </c>
      <c r="K3240" s="1061"/>
      <c r="L3240" s="1065"/>
      <c r="M3240" s="1062"/>
      <c r="N3240" s="1063"/>
      <c r="O3240" s="1060">
        <f t="shared" si="1312"/>
        <v>0</v>
      </c>
      <c r="P3240" s="1093"/>
      <c r="Q3240" s="1065">
        <v>7.5</v>
      </c>
      <c r="R3240" s="1131"/>
      <c r="S3240" s="1063"/>
      <c r="T3240" s="1079">
        <f t="shared" si="1298"/>
        <v>300</v>
      </c>
      <c r="U3240" s="1061">
        <f t="shared" si="1317"/>
        <v>0</v>
      </c>
      <c r="V3240" s="1071">
        <f t="shared" si="1310"/>
        <v>7.5</v>
      </c>
      <c r="W3240" s="1063">
        <f t="shared" si="1310"/>
        <v>0</v>
      </c>
      <c r="X3240" s="1063">
        <f t="shared" si="1310"/>
        <v>0</v>
      </c>
      <c r="Y3240" s="1060">
        <f t="shared" si="1310"/>
        <v>300</v>
      </c>
      <c r="Z3240" s="1080">
        <f t="shared" si="1307"/>
        <v>37</v>
      </c>
      <c r="AA3240" s="1126" t="str">
        <f t="shared" si="1304"/>
        <v>Trứng rán</v>
      </c>
      <c r="AB3240" s="1082" t="str">
        <f t="shared" si="1304"/>
        <v>kg</v>
      </c>
      <c r="AC3240" s="1083">
        <f t="shared" si="1304"/>
        <v>40</v>
      </c>
      <c r="AD3240" s="1089">
        <f t="shared" si="1304"/>
        <v>40</v>
      </c>
      <c r="AE3240" s="1071">
        <f t="shared" si="1318"/>
        <v>0</v>
      </c>
      <c r="AF3240" s="1071">
        <f t="shared" si="1318"/>
        <v>0</v>
      </c>
      <c r="AG3240" s="1071">
        <f t="shared" si="1318"/>
        <v>0</v>
      </c>
      <c r="AH3240" s="1071">
        <f t="shared" si="1318"/>
        <v>0</v>
      </c>
      <c r="AI3240" s="1060">
        <f t="shared" si="1305"/>
        <v>0</v>
      </c>
      <c r="AJ3240" s="1102">
        <f t="shared" si="1314"/>
        <v>0</v>
      </c>
      <c r="AK3240" s="1102">
        <f t="shared" si="1314"/>
        <v>7.5</v>
      </c>
      <c r="AL3240" s="1102">
        <f t="shared" si="1314"/>
        <v>0</v>
      </c>
      <c r="AM3240" s="1102">
        <f t="shared" si="1315"/>
        <v>0</v>
      </c>
      <c r="AN3240" s="1085">
        <f t="shared" si="1316"/>
        <v>300</v>
      </c>
      <c r="AO3240" s="1061">
        <f t="shared" si="1302"/>
        <v>0</v>
      </c>
      <c r="AP3240" s="1061">
        <f t="shared" si="1302"/>
        <v>7.5</v>
      </c>
      <c r="AQ3240" s="1061">
        <f t="shared" si="1302"/>
        <v>0</v>
      </c>
      <c r="AR3240" s="1061">
        <f t="shared" si="1302"/>
        <v>0</v>
      </c>
      <c r="AS3240" s="1061">
        <f t="shared" si="1302"/>
        <v>300</v>
      </c>
      <c r="AT3240" s="850">
        <f t="shared" si="1308"/>
        <v>0</v>
      </c>
      <c r="AU3240" s="1502"/>
      <c r="AV3240" s="1503"/>
      <c r="AW3240" s="1503"/>
      <c r="AX3240" s="1503"/>
      <c r="AY3240" s="1503"/>
      <c r="AZ3240" s="927"/>
    </row>
    <row r="3241" spans="1:52" ht="13.5" customHeight="1">
      <c r="A3241" s="838">
        <f t="shared" si="1306"/>
        <v>38</v>
      </c>
      <c r="B3241" s="1053" t="s">
        <v>488</v>
      </c>
      <c r="C3241" s="817" t="s">
        <v>66</v>
      </c>
      <c r="D3241" s="839">
        <v>110</v>
      </c>
      <c r="E3241" s="921">
        <v>106</v>
      </c>
      <c r="F3241" s="1094"/>
      <c r="G3241" s="1090"/>
      <c r="H3241" s="1121"/>
      <c r="I3241" s="1077"/>
      <c r="J3241" s="1060">
        <f t="shared" si="1297"/>
        <v>0</v>
      </c>
      <c r="K3241" s="1061"/>
      <c r="L3241" s="1071"/>
      <c r="M3241" s="1062"/>
      <c r="N3241" s="1063"/>
      <c r="O3241" s="1060">
        <f t="shared" si="1312"/>
        <v>0</v>
      </c>
      <c r="P3241" s="1056"/>
      <c r="Q3241" s="1065"/>
      <c r="R3241" s="1131"/>
      <c r="S3241" s="1063"/>
      <c r="T3241" s="1079">
        <f t="shared" si="1298"/>
        <v>0</v>
      </c>
      <c r="U3241" s="1061">
        <f t="shared" si="1317"/>
        <v>0</v>
      </c>
      <c r="V3241" s="1071">
        <f t="shared" si="1310"/>
        <v>0</v>
      </c>
      <c r="W3241" s="1063">
        <f t="shared" si="1310"/>
        <v>0</v>
      </c>
      <c r="X3241" s="1063">
        <f t="shared" si="1310"/>
        <v>0</v>
      </c>
      <c r="Y3241" s="1060">
        <f t="shared" si="1310"/>
        <v>0</v>
      </c>
      <c r="Z3241" s="1080">
        <f t="shared" si="1307"/>
        <v>38</v>
      </c>
      <c r="AA3241" s="1126" t="str">
        <f t="shared" si="1304"/>
        <v>Thịt xô</v>
      </c>
      <c r="AB3241" s="1082" t="str">
        <f t="shared" si="1304"/>
        <v>kg</v>
      </c>
      <c r="AC3241" s="1083">
        <f t="shared" si="1304"/>
        <v>110</v>
      </c>
      <c r="AD3241" s="1089">
        <f t="shared" si="1304"/>
        <v>106</v>
      </c>
      <c r="AE3241" s="1071">
        <f t="shared" si="1318"/>
        <v>0</v>
      </c>
      <c r="AF3241" s="1071">
        <f t="shared" si="1318"/>
        <v>0</v>
      </c>
      <c r="AG3241" s="1071">
        <f t="shared" si="1318"/>
        <v>0</v>
      </c>
      <c r="AH3241" s="1071">
        <f t="shared" si="1318"/>
        <v>0</v>
      </c>
      <c r="AI3241" s="1060">
        <f t="shared" si="1305"/>
        <v>0</v>
      </c>
      <c r="AJ3241" s="1102">
        <f t="shared" si="1314"/>
        <v>0</v>
      </c>
      <c r="AK3241" s="1102">
        <f t="shared" si="1314"/>
        <v>0</v>
      </c>
      <c r="AL3241" s="1102">
        <f t="shared" si="1314"/>
        <v>0</v>
      </c>
      <c r="AM3241" s="1102">
        <f t="shared" si="1315"/>
        <v>0</v>
      </c>
      <c r="AN3241" s="1085">
        <f t="shared" si="1316"/>
        <v>0</v>
      </c>
      <c r="AO3241" s="1061">
        <f t="shared" si="1302"/>
        <v>0</v>
      </c>
      <c r="AP3241" s="1061">
        <f t="shared" si="1302"/>
        <v>0</v>
      </c>
      <c r="AQ3241" s="1061">
        <f t="shared" si="1302"/>
        <v>0</v>
      </c>
      <c r="AR3241" s="1061">
        <f t="shared" si="1302"/>
        <v>0</v>
      </c>
      <c r="AS3241" s="1061">
        <f t="shared" si="1302"/>
        <v>0</v>
      </c>
      <c r="AT3241" s="850">
        <f t="shared" si="1308"/>
        <v>0</v>
      </c>
      <c r="AU3241" s="1502" t="s">
        <v>855</v>
      </c>
      <c r="AV3241" s="1503"/>
      <c r="AW3241" s="1503"/>
      <c r="AX3241" s="1503"/>
      <c r="AY3241" s="1503"/>
      <c r="AZ3241" s="927"/>
    </row>
    <row r="3242" spans="1:52" ht="13.5" customHeight="1">
      <c r="A3242" s="838">
        <f t="shared" si="1306"/>
        <v>39</v>
      </c>
      <c r="B3242" s="1045" t="s">
        <v>83</v>
      </c>
      <c r="C3242" s="817" t="s">
        <v>786</v>
      </c>
      <c r="D3242" s="839">
        <v>10</v>
      </c>
      <c r="E3242" s="921">
        <v>10</v>
      </c>
      <c r="F3242" s="1061"/>
      <c r="G3242" s="1120"/>
      <c r="H3242" s="1063"/>
      <c r="I3242" s="1077"/>
      <c r="J3242" s="1060">
        <f t="shared" si="1297"/>
        <v>0</v>
      </c>
      <c r="K3242" s="1103"/>
      <c r="L3242" s="1065"/>
      <c r="M3242" s="1062">
        <v>20</v>
      </c>
      <c r="N3242" s="1063"/>
      <c r="O3242" s="1060">
        <f t="shared" si="1312"/>
        <v>200</v>
      </c>
      <c r="P3242" s="1056"/>
      <c r="Q3242" s="1071"/>
      <c r="R3242" s="1100">
        <v>20</v>
      </c>
      <c r="S3242" s="1063"/>
      <c r="T3242" s="1079">
        <f t="shared" si="1298"/>
        <v>200</v>
      </c>
      <c r="U3242" s="1103">
        <f t="shared" si="1317"/>
        <v>0</v>
      </c>
      <c r="V3242" s="1061">
        <f t="shared" si="1310"/>
        <v>0</v>
      </c>
      <c r="W3242" s="1063">
        <f t="shared" si="1310"/>
        <v>40</v>
      </c>
      <c r="X3242" s="1063">
        <f t="shared" si="1310"/>
        <v>0</v>
      </c>
      <c r="Y3242" s="1060">
        <f t="shared" si="1310"/>
        <v>400</v>
      </c>
      <c r="Z3242" s="1080">
        <f t="shared" si="1307"/>
        <v>39</v>
      </c>
      <c r="AA3242" s="1126" t="str">
        <f t="shared" si="1304"/>
        <v>Cam</v>
      </c>
      <c r="AB3242" s="1082" t="str">
        <f t="shared" si="1304"/>
        <v>quả</v>
      </c>
      <c r="AC3242" s="1083">
        <f t="shared" si="1304"/>
        <v>10</v>
      </c>
      <c r="AD3242" s="1089">
        <f t="shared" si="1304"/>
        <v>10</v>
      </c>
      <c r="AE3242" s="1071">
        <f t="shared" si="1318"/>
        <v>0</v>
      </c>
      <c r="AF3242" s="1071">
        <f t="shared" si="1318"/>
        <v>0</v>
      </c>
      <c r="AG3242" s="1071">
        <f t="shared" si="1318"/>
        <v>0</v>
      </c>
      <c r="AH3242" s="1071">
        <f t="shared" si="1318"/>
        <v>0</v>
      </c>
      <c r="AI3242" s="1060">
        <f t="shared" si="1305"/>
        <v>0</v>
      </c>
      <c r="AJ3242" s="1102">
        <f t="shared" si="1314"/>
        <v>0</v>
      </c>
      <c r="AK3242" s="1102">
        <f t="shared" si="1314"/>
        <v>0</v>
      </c>
      <c r="AL3242" s="1102">
        <f t="shared" si="1314"/>
        <v>40</v>
      </c>
      <c r="AM3242" s="1102">
        <f t="shared" si="1315"/>
        <v>0</v>
      </c>
      <c r="AN3242" s="1085">
        <f t="shared" si="1316"/>
        <v>400</v>
      </c>
      <c r="AO3242" s="1061">
        <f t="shared" si="1302"/>
        <v>0</v>
      </c>
      <c r="AP3242" s="1061">
        <f t="shared" si="1302"/>
        <v>0</v>
      </c>
      <c r="AQ3242" s="1061">
        <f t="shared" si="1302"/>
        <v>40</v>
      </c>
      <c r="AR3242" s="1061">
        <f t="shared" si="1302"/>
        <v>0</v>
      </c>
      <c r="AS3242" s="1061">
        <f t="shared" si="1302"/>
        <v>400</v>
      </c>
      <c r="AT3242" s="850">
        <f t="shared" si="1308"/>
        <v>0</v>
      </c>
      <c r="AU3242" s="929" t="s">
        <v>811</v>
      </c>
      <c r="AV3242" s="930"/>
      <c r="AW3242" s="1504">
        <f>SUM(AX3243:AX3245)</f>
        <v>0.74</v>
      </c>
      <c r="AX3242" s="1504"/>
      <c r="AY3242" s="930"/>
      <c r="AZ3242" s="862" t="s">
        <v>70</v>
      </c>
    </row>
    <row r="3243" spans="1:52" ht="13.5" customHeight="1">
      <c r="A3243" s="838">
        <f t="shared" si="1306"/>
        <v>40</v>
      </c>
      <c r="B3243" s="1045" t="s">
        <v>78</v>
      </c>
      <c r="C3243" s="817" t="s">
        <v>66</v>
      </c>
      <c r="D3243" s="839">
        <v>10</v>
      </c>
      <c r="E3243" s="921">
        <v>7</v>
      </c>
      <c r="F3243" s="1061"/>
      <c r="G3243" s="1086"/>
      <c r="H3243" s="1063"/>
      <c r="I3243" s="1077"/>
      <c r="J3243" s="1060">
        <f t="shared" si="1297"/>
        <v>0</v>
      </c>
      <c r="K3243" s="1061"/>
      <c r="L3243" s="1061"/>
      <c r="M3243" s="1063">
        <v>40</v>
      </c>
      <c r="N3243" s="1063"/>
      <c r="O3243" s="1060">
        <f t="shared" si="1312"/>
        <v>280</v>
      </c>
      <c r="P3243" s="1093"/>
      <c r="Q3243" s="1061"/>
      <c r="R3243" s="1100">
        <v>40</v>
      </c>
      <c r="S3243" s="1063"/>
      <c r="T3243" s="1079">
        <f t="shared" si="1298"/>
        <v>280</v>
      </c>
      <c r="U3243" s="1061">
        <f t="shared" si="1317"/>
        <v>0</v>
      </c>
      <c r="V3243" s="1061">
        <f t="shared" si="1310"/>
        <v>0</v>
      </c>
      <c r="W3243" s="1063">
        <f t="shared" si="1310"/>
        <v>80</v>
      </c>
      <c r="X3243" s="1063">
        <f t="shared" si="1310"/>
        <v>0</v>
      </c>
      <c r="Y3243" s="1060">
        <f>SUM(J3243,O3243,T3243)</f>
        <v>560</v>
      </c>
      <c r="Z3243" s="1080">
        <f t="shared" si="1307"/>
        <v>40</v>
      </c>
      <c r="AA3243" s="1126" t="str">
        <f t="shared" si="1304"/>
        <v>Bí xanh</v>
      </c>
      <c r="AB3243" s="1082" t="str">
        <f t="shared" si="1304"/>
        <v>kg</v>
      </c>
      <c r="AC3243" s="1083">
        <f t="shared" si="1304"/>
        <v>10</v>
      </c>
      <c r="AD3243" s="1089">
        <f t="shared" si="1304"/>
        <v>7</v>
      </c>
      <c r="AE3243" s="1071">
        <f t="shared" si="1318"/>
        <v>0</v>
      </c>
      <c r="AF3243" s="1071">
        <f t="shared" si="1318"/>
        <v>0</v>
      </c>
      <c r="AG3243" s="1071">
        <f t="shared" si="1318"/>
        <v>0</v>
      </c>
      <c r="AH3243" s="1071">
        <f t="shared" si="1318"/>
        <v>0</v>
      </c>
      <c r="AI3243" s="1060">
        <f t="shared" si="1305"/>
        <v>0</v>
      </c>
      <c r="AJ3243" s="1102">
        <f t="shared" si="1314"/>
        <v>0</v>
      </c>
      <c r="AK3243" s="1102">
        <f t="shared" si="1314"/>
        <v>0</v>
      </c>
      <c r="AL3243" s="1102">
        <f t="shared" si="1314"/>
        <v>80</v>
      </c>
      <c r="AM3243" s="1102">
        <f t="shared" si="1315"/>
        <v>0</v>
      </c>
      <c r="AN3243" s="1085">
        <f t="shared" si="1316"/>
        <v>560</v>
      </c>
      <c r="AO3243" s="1061">
        <f t="shared" si="1302"/>
        <v>0</v>
      </c>
      <c r="AP3243" s="1061">
        <f t="shared" si="1302"/>
        <v>0</v>
      </c>
      <c r="AQ3243" s="1061">
        <f t="shared" si="1302"/>
        <v>80</v>
      </c>
      <c r="AR3243" s="1061">
        <f t="shared" si="1302"/>
        <v>0</v>
      </c>
      <c r="AS3243" s="1061">
        <f t="shared" si="1302"/>
        <v>560</v>
      </c>
      <c r="AT3243" s="850">
        <f t="shared" si="1308"/>
        <v>240</v>
      </c>
      <c r="AU3243" s="932" t="s">
        <v>856</v>
      </c>
      <c r="AV3243" s="933">
        <f>AV3207</f>
        <v>177</v>
      </c>
      <c r="AW3243" s="934" t="s">
        <v>27</v>
      </c>
      <c r="AX3243" s="935">
        <v>0.16</v>
      </c>
      <c r="AY3243" s="936" t="s">
        <v>29</v>
      </c>
      <c r="AZ3243" s="937">
        <f>AV3243*AX3243</f>
        <v>28.32</v>
      </c>
    </row>
    <row r="3244" spans="1:52" ht="13.5" customHeight="1">
      <c r="A3244" s="838">
        <f t="shared" si="1306"/>
        <v>41</v>
      </c>
      <c r="B3244" s="1045" t="s">
        <v>17</v>
      </c>
      <c r="C3244" s="817" t="s">
        <v>66</v>
      </c>
      <c r="D3244" s="938">
        <v>5</v>
      </c>
      <c r="E3244" s="1133">
        <v>4</v>
      </c>
      <c r="F3244" s="1061"/>
      <c r="G3244" s="1120"/>
      <c r="H3244" s="1063"/>
      <c r="I3244" s="1077"/>
      <c r="J3244" s="1060">
        <f t="shared" si="1297"/>
        <v>0</v>
      </c>
      <c r="K3244" s="1061"/>
      <c r="L3244" s="1071"/>
      <c r="M3244" s="1063"/>
      <c r="N3244" s="1063"/>
      <c r="O3244" s="1060">
        <f t="shared" si="1312"/>
        <v>0</v>
      </c>
      <c r="P3244" s="1078"/>
      <c r="Q3244" s="1071"/>
      <c r="R3244" s="1131"/>
      <c r="S3244" s="1063"/>
      <c r="T3244" s="1079">
        <f t="shared" si="1298"/>
        <v>0</v>
      </c>
      <c r="U3244" s="1061">
        <f t="shared" si="1317"/>
        <v>0</v>
      </c>
      <c r="V3244" s="1071">
        <f t="shared" si="1310"/>
        <v>0</v>
      </c>
      <c r="W3244" s="1063">
        <f t="shared" si="1310"/>
        <v>0</v>
      </c>
      <c r="X3244" s="1063">
        <f t="shared" si="1310"/>
        <v>0</v>
      </c>
      <c r="Y3244" s="1060">
        <f t="shared" si="1310"/>
        <v>0</v>
      </c>
      <c r="Z3244" s="1080">
        <f t="shared" si="1307"/>
        <v>41</v>
      </c>
      <c r="AA3244" s="1126" t="str">
        <f t="shared" si="1304"/>
        <v>Rau muống</v>
      </c>
      <c r="AB3244" s="1082" t="str">
        <f t="shared" si="1304"/>
        <v>kg</v>
      </c>
      <c r="AC3244" s="1083">
        <f t="shared" si="1304"/>
        <v>5</v>
      </c>
      <c r="AD3244" s="1089">
        <f t="shared" si="1304"/>
        <v>4</v>
      </c>
      <c r="AE3244" s="1071">
        <f t="shared" si="1318"/>
        <v>0</v>
      </c>
      <c r="AF3244" s="1071">
        <f t="shared" si="1318"/>
        <v>0</v>
      </c>
      <c r="AG3244" s="1071">
        <f t="shared" si="1318"/>
        <v>0</v>
      </c>
      <c r="AH3244" s="1071">
        <f t="shared" si="1318"/>
        <v>0</v>
      </c>
      <c r="AI3244" s="1060">
        <f t="shared" si="1305"/>
        <v>0</v>
      </c>
      <c r="AJ3244" s="1102">
        <f t="shared" si="1314"/>
        <v>0</v>
      </c>
      <c r="AK3244" s="1102">
        <f t="shared" si="1314"/>
        <v>0</v>
      </c>
      <c r="AL3244" s="1102">
        <f t="shared" si="1314"/>
        <v>0</v>
      </c>
      <c r="AM3244" s="1102">
        <f t="shared" si="1315"/>
        <v>0</v>
      </c>
      <c r="AN3244" s="1085">
        <f t="shared" si="1316"/>
        <v>0</v>
      </c>
      <c r="AO3244" s="1061">
        <f t="shared" si="1302"/>
        <v>0</v>
      </c>
      <c r="AP3244" s="1061">
        <f t="shared" si="1302"/>
        <v>0</v>
      </c>
      <c r="AQ3244" s="1061">
        <f t="shared" si="1302"/>
        <v>0</v>
      </c>
      <c r="AR3244" s="1061">
        <f t="shared" si="1302"/>
        <v>0</v>
      </c>
      <c r="AS3244" s="1061">
        <f t="shared" si="1302"/>
        <v>0</v>
      </c>
      <c r="AT3244" s="850">
        <f t="shared" si="1308"/>
        <v>0</v>
      </c>
      <c r="AU3244" s="932" t="s">
        <v>857</v>
      </c>
      <c r="AV3244" s="933">
        <f t="shared" ref="AV3244:AV3249" si="1319">AV3208</f>
        <v>177</v>
      </c>
      <c r="AW3244" s="934" t="s">
        <v>27</v>
      </c>
      <c r="AX3244" s="935">
        <v>0.28999999999999998</v>
      </c>
      <c r="AY3244" s="936" t="s">
        <v>29</v>
      </c>
      <c r="AZ3244" s="937">
        <f>AV3244*AX3244</f>
        <v>51.33</v>
      </c>
    </row>
    <row r="3245" spans="1:52" ht="13.5" customHeight="1">
      <c r="A3245" s="838">
        <f t="shared" si="1306"/>
        <v>42</v>
      </c>
      <c r="B3245" s="1045" t="s">
        <v>478</v>
      </c>
      <c r="C3245" s="817" t="s">
        <v>66</v>
      </c>
      <c r="D3245" s="839">
        <v>12</v>
      </c>
      <c r="E3245" s="921">
        <v>12</v>
      </c>
      <c r="F3245" s="1071"/>
      <c r="G3245" s="1086"/>
      <c r="H3245" s="1063">
        <v>24</v>
      </c>
      <c r="I3245" s="1077"/>
      <c r="J3245" s="1060">
        <f t="shared" si="1297"/>
        <v>288</v>
      </c>
      <c r="K3245" s="1061"/>
      <c r="L3245" s="1061"/>
      <c r="M3245" s="1134">
        <v>6</v>
      </c>
      <c r="N3245" s="1063"/>
      <c r="O3245" s="1060">
        <f t="shared" si="1312"/>
        <v>72</v>
      </c>
      <c r="P3245" s="1093"/>
      <c r="Q3245" s="1061"/>
      <c r="R3245" s="1100"/>
      <c r="S3245" s="1063"/>
      <c r="T3245" s="1079">
        <f t="shared" si="1298"/>
        <v>0</v>
      </c>
      <c r="U3245" s="1061">
        <f t="shared" si="1317"/>
        <v>0</v>
      </c>
      <c r="V3245" s="1061">
        <f t="shared" si="1310"/>
        <v>0</v>
      </c>
      <c r="W3245" s="1063">
        <f t="shared" si="1310"/>
        <v>30</v>
      </c>
      <c r="X3245" s="1063">
        <f t="shared" si="1310"/>
        <v>0</v>
      </c>
      <c r="Y3245" s="1060">
        <f t="shared" si="1310"/>
        <v>360</v>
      </c>
      <c r="Z3245" s="1080">
        <f t="shared" si="1307"/>
        <v>42</v>
      </c>
      <c r="AA3245" s="1126" t="str">
        <f t="shared" si="1304"/>
        <v>Dưa cải</v>
      </c>
      <c r="AB3245" s="1082" t="str">
        <f t="shared" si="1304"/>
        <v>kg</v>
      </c>
      <c r="AC3245" s="1083">
        <f t="shared" si="1304"/>
        <v>12</v>
      </c>
      <c r="AD3245" s="1089">
        <f t="shared" si="1304"/>
        <v>12</v>
      </c>
      <c r="AE3245" s="1071">
        <f t="shared" si="1318"/>
        <v>0</v>
      </c>
      <c r="AF3245" s="1071">
        <f t="shared" si="1318"/>
        <v>0</v>
      </c>
      <c r="AG3245" s="1071">
        <f t="shared" si="1318"/>
        <v>0</v>
      </c>
      <c r="AH3245" s="1071">
        <f t="shared" si="1318"/>
        <v>0</v>
      </c>
      <c r="AI3245" s="1060">
        <f t="shared" si="1305"/>
        <v>0</v>
      </c>
      <c r="AJ3245" s="1102">
        <f t="shared" si="1314"/>
        <v>0</v>
      </c>
      <c r="AK3245" s="1102">
        <f t="shared" si="1314"/>
        <v>0</v>
      </c>
      <c r="AL3245" s="1102">
        <f t="shared" si="1314"/>
        <v>30</v>
      </c>
      <c r="AM3245" s="1102">
        <f t="shared" si="1315"/>
        <v>0</v>
      </c>
      <c r="AN3245" s="1085">
        <f t="shared" si="1316"/>
        <v>360</v>
      </c>
      <c r="AO3245" s="1061">
        <f t="shared" si="1302"/>
        <v>0</v>
      </c>
      <c r="AP3245" s="1061">
        <f t="shared" si="1302"/>
        <v>0</v>
      </c>
      <c r="AQ3245" s="1061">
        <f t="shared" si="1302"/>
        <v>30</v>
      </c>
      <c r="AR3245" s="1061">
        <f t="shared" si="1302"/>
        <v>0</v>
      </c>
      <c r="AS3245" s="1061">
        <f t="shared" si="1302"/>
        <v>360</v>
      </c>
      <c r="AT3245" s="850">
        <f t="shared" si="1308"/>
        <v>0</v>
      </c>
      <c r="AU3245" s="932" t="s">
        <v>858</v>
      </c>
      <c r="AV3245" s="933">
        <f t="shared" si="1319"/>
        <v>177</v>
      </c>
      <c r="AW3245" s="934" t="s">
        <v>27</v>
      </c>
      <c r="AX3245" s="935">
        <v>0.28999999999999998</v>
      </c>
      <c r="AY3245" s="936" t="s">
        <v>29</v>
      </c>
      <c r="AZ3245" s="937">
        <f>AV3245*AX3245</f>
        <v>51.33</v>
      </c>
    </row>
    <row r="3246" spans="1:52" ht="13.5" customHeight="1">
      <c r="A3246" s="838">
        <f t="shared" si="1306"/>
        <v>43</v>
      </c>
      <c r="B3246" s="1046" t="s">
        <v>60</v>
      </c>
      <c r="C3246" s="817" t="s">
        <v>66</v>
      </c>
      <c r="D3246" s="924">
        <v>20</v>
      </c>
      <c r="E3246" s="1114">
        <v>20</v>
      </c>
      <c r="F3246" s="1065"/>
      <c r="G3246" s="1090"/>
      <c r="H3246" s="1063">
        <v>0.5</v>
      </c>
      <c r="I3246" s="1077"/>
      <c r="J3246" s="1060">
        <f t="shared" si="1297"/>
        <v>10</v>
      </c>
      <c r="K3246" s="1103"/>
      <c r="L3246" s="1071"/>
      <c r="M3246" s="1135">
        <v>1</v>
      </c>
      <c r="N3246" s="1063"/>
      <c r="O3246" s="1060">
        <f t="shared" si="1312"/>
        <v>20</v>
      </c>
      <c r="P3246" s="1122"/>
      <c r="Q3246" s="1071"/>
      <c r="R3246" s="1100">
        <v>1</v>
      </c>
      <c r="S3246" s="1063"/>
      <c r="T3246" s="1079">
        <f t="shared" si="1298"/>
        <v>20</v>
      </c>
      <c r="U3246" s="1103">
        <f t="shared" si="1317"/>
        <v>0</v>
      </c>
      <c r="V3246" s="1071">
        <f t="shared" si="1310"/>
        <v>0</v>
      </c>
      <c r="W3246" s="1063">
        <f t="shared" si="1310"/>
        <v>2.5</v>
      </c>
      <c r="X3246" s="1063">
        <f t="shared" si="1310"/>
        <v>0</v>
      </c>
      <c r="Y3246" s="1060">
        <f t="shared" si="1310"/>
        <v>50</v>
      </c>
      <c r="Z3246" s="1080">
        <f t="shared" si="1307"/>
        <v>43</v>
      </c>
      <c r="AA3246" s="1126" t="str">
        <f t="shared" si="1304"/>
        <v>Cà chua</v>
      </c>
      <c r="AB3246" s="1082" t="str">
        <f t="shared" si="1304"/>
        <v>kg</v>
      </c>
      <c r="AC3246" s="1083">
        <f t="shared" si="1304"/>
        <v>20</v>
      </c>
      <c r="AD3246" s="1089">
        <f t="shared" si="1304"/>
        <v>20</v>
      </c>
      <c r="AE3246" s="1071">
        <f t="shared" si="1318"/>
        <v>0</v>
      </c>
      <c r="AF3246" s="1071">
        <f t="shared" si="1318"/>
        <v>0</v>
      </c>
      <c r="AG3246" s="1071">
        <f t="shared" si="1318"/>
        <v>0</v>
      </c>
      <c r="AH3246" s="1071">
        <f t="shared" si="1318"/>
        <v>0</v>
      </c>
      <c r="AI3246" s="1060">
        <f t="shared" si="1305"/>
        <v>0</v>
      </c>
      <c r="AJ3246" s="1102">
        <f t="shared" si="1314"/>
        <v>0</v>
      </c>
      <c r="AK3246" s="1102">
        <f t="shared" si="1314"/>
        <v>0</v>
      </c>
      <c r="AL3246" s="1102">
        <f t="shared" si="1314"/>
        <v>2.5</v>
      </c>
      <c r="AM3246" s="1102">
        <f t="shared" si="1315"/>
        <v>0</v>
      </c>
      <c r="AN3246" s="1085">
        <f t="shared" si="1316"/>
        <v>50</v>
      </c>
      <c r="AO3246" s="1061">
        <f t="shared" si="1302"/>
        <v>0</v>
      </c>
      <c r="AP3246" s="1061">
        <f t="shared" si="1302"/>
        <v>0</v>
      </c>
      <c r="AQ3246" s="1061">
        <f t="shared" si="1302"/>
        <v>2.5</v>
      </c>
      <c r="AR3246" s="1061">
        <f t="shared" si="1302"/>
        <v>0</v>
      </c>
      <c r="AS3246" s="1061">
        <f t="shared" si="1302"/>
        <v>50</v>
      </c>
      <c r="AT3246" s="850">
        <f t="shared" si="1308"/>
        <v>0</v>
      </c>
      <c r="AU3246" s="929" t="s">
        <v>811</v>
      </c>
      <c r="AV3246" s="933"/>
      <c r="AW3246" s="1504">
        <f>SUM(AX3247:AX3249)</f>
        <v>0.68</v>
      </c>
      <c r="AX3246" s="1504"/>
      <c r="AY3246" s="930"/>
      <c r="AZ3246" s="941" t="s">
        <v>70</v>
      </c>
    </row>
    <row r="3247" spans="1:52" ht="13.5" customHeight="1">
      <c r="A3247" s="838">
        <f t="shared" si="1306"/>
        <v>44</v>
      </c>
      <c r="B3247" s="1045" t="s">
        <v>61</v>
      </c>
      <c r="C3247" s="817" t="s">
        <v>66</v>
      </c>
      <c r="D3247" s="924">
        <v>20</v>
      </c>
      <c r="E3247" s="1114">
        <v>20</v>
      </c>
      <c r="F3247" s="1061"/>
      <c r="G3247" s="1120"/>
      <c r="H3247" s="1063">
        <v>0.5</v>
      </c>
      <c r="I3247" s="1077"/>
      <c r="J3247" s="1060">
        <f t="shared" si="1297"/>
        <v>10</v>
      </c>
      <c r="K3247" s="1136"/>
      <c r="L3247" s="1071"/>
      <c r="M3247" s="1063">
        <v>0.8</v>
      </c>
      <c r="N3247" s="1063"/>
      <c r="O3247" s="1060">
        <f t="shared" si="1312"/>
        <v>16</v>
      </c>
      <c r="P3247" s="1122"/>
      <c r="Q3247" s="1071"/>
      <c r="R3247" s="1131">
        <v>0.7</v>
      </c>
      <c r="S3247" s="1063"/>
      <c r="T3247" s="1079">
        <f t="shared" ref="T3247:T3255" si="1320">SUM(P3247:S3247)*$E3247</f>
        <v>14</v>
      </c>
      <c r="U3247" s="1061">
        <f t="shared" si="1317"/>
        <v>0</v>
      </c>
      <c r="V3247" s="1071">
        <f t="shared" si="1310"/>
        <v>0</v>
      </c>
      <c r="W3247" s="1063">
        <f t="shared" si="1310"/>
        <v>2</v>
      </c>
      <c r="X3247" s="1063">
        <f t="shared" si="1310"/>
        <v>0</v>
      </c>
      <c r="Y3247" s="1060">
        <f t="shared" si="1310"/>
        <v>40</v>
      </c>
      <c r="Z3247" s="1080">
        <f t="shared" si="1307"/>
        <v>44</v>
      </c>
      <c r="AA3247" s="1126" t="str">
        <f t="shared" si="1304"/>
        <v>Hành lá</v>
      </c>
      <c r="AB3247" s="1082" t="str">
        <f t="shared" si="1304"/>
        <v>kg</v>
      </c>
      <c r="AC3247" s="1083">
        <f t="shared" si="1304"/>
        <v>20</v>
      </c>
      <c r="AD3247" s="1089">
        <f t="shared" si="1304"/>
        <v>20</v>
      </c>
      <c r="AE3247" s="1071">
        <f t="shared" si="1318"/>
        <v>0</v>
      </c>
      <c r="AF3247" s="1071">
        <f t="shared" si="1318"/>
        <v>0</v>
      </c>
      <c r="AG3247" s="1071">
        <f t="shared" si="1318"/>
        <v>0</v>
      </c>
      <c r="AH3247" s="1071">
        <f t="shared" si="1318"/>
        <v>0</v>
      </c>
      <c r="AI3247" s="1060">
        <f t="shared" si="1305"/>
        <v>0</v>
      </c>
      <c r="AJ3247" s="1102">
        <f t="shared" si="1314"/>
        <v>0</v>
      </c>
      <c r="AK3247" s="1102">
        <f t="shared" si="1314"/>
        <v>0</v>
      </c>
      <c r="AL3247" s="1102">
        <f t="shared" si="1314"/>
        <v>2</v>
      </c>
      <c r="AM3247" s="1102">
        <f t="shared" si="1315"/>
        <v>0</v>
      </c>
      <c r="AN3247" s="1085">
        <f t="shared" si="1316"/>
        <v>40</v>
      </c>
      <c r="AO3247" s="1061">
        <f t="shared" si="1302"/>
        <v>0</v>
      </c>
      <c r="AP3247" s="1061">
        <f t="shared" si="1302"/>
        <v>0</v>
      </c>
      <c r="AQ3247" s="1061">
        <f t="shared" si="1302"/>
        <v>2</v>
      </c>
      <c r="AR3247" s="1061">
        <f t="shared" si="1302"/>
        <v>0</v>
      </c>
      <c r="AS3247" s="1061">
        <f t="shared" si="1302"/>
        <v>40</v>
      </c>
      <c r="AT3247" s="850">
        <f t="shared" si="1308"/>
        <v>0</v>
      </c>
      <c r="AU3247" s="932" t="s">
        <v>856</v>
      </c>
      <c r="AV3247" s="933">
        <f t="shared" si="1319"/>
        <v>20</v>
      </c>
      <c r="AW3247" s="934" t="s">
        <v>27</v>
      </c>
      <c r="AX3247" s="935">
        <v>0.16</v>
      </c>
      <c r="AY3247" s="936" t="s">
        <v>29</v>
      </c>
      <c r="AZ3247" s="937">
        <f>AV3247*AX3247</f>
        <v>3.2</v>
      </c>
    </row>
    <row r="3248" spans="1:52" ht="13.5" customHeight="1">
      <c r="A3248" s="838">
        <f t="shared" si="1306"/>
        <v>45</v>
      </c>
      <c r="B3248" s="1047" t="s">
        <v>160</v>
      </c>
      <c r="C3248" s="817" t="s">
        <v>66</v>
      </c>
      <c r="D3248" s="924">
        <v>14</v>
      </c>
      <c r="E3248" s="1114">
        <v>12</v>
      </c>
      <c r="F3248" s="1071"/>
      <c r="G3248" s="1086"/>
      <c r="H3248" s="1063"/>
      <c r="I3248" s="1077"/>
      <c r="J3248" s="1060">
        <f t="shared" si="1297"/>
        <v>0</v>
      </c>
      <c r="K3248" s="1103"/>
      <c r="L3248" s="1137"/>
      <c r="M3248" s="1135">
        <v>4</v>
      </c>
      <c r="N3248" s="1063"/>
      <c r="O3248" s="1060">
        <f t="shared" si="1312"/>
        <v>48</v>
      </c>
      <c r="P3248" s="1103"/>
      <c r="Q3248" s="1071"/>
      <c r="R3248" s="1062"/>
      <c r="S3248" s="1063"/>
      <c r="T3248" s="1079">
        <f t="shared" si="1320"/>
        <v>0</v>
      </c>
      <c r="U3248" s="1061">
        <f t="shared" si="1317"/>
        <v>0</v>
      </c>
      <c r="V3248" s="1061">
        <f t="shared" si="1310"/>
        <v>0</v>
      </c>
      <c r="W3248" s="1063">
        <f t="shared" si="1310"/>
        <v>4</v>
      </c>
      <c r="X3248" s="1063">
        <f t="shared" si="1310"/>
        <v>0</v>
      </c>
      <c r="Y3248" s="1060">
        <f t="shared" si="1310"/>
        <v>48</v>
      </c>
      <c r="Z3248" s="1080">
        <f t="shared" si="1307"/>
        <v>45</v>
      </c>
      <c r="AA3248" s="1126" t="str">
        <f t="shared" si="1304"/>
        <v>Giá đậu</v>
      </c>
      <c r="AB3248" s="1082" t="str">
        <f t="shared" si="1304"/>
        <v>kg</v>
      </c>
      <c r="AC3248" s="1083">
        <f t="shared" si="1304"/>
        <v>14</v>
      </c>
      <c r="AD3248" s="1089">
        <f t="shared" si="1304"/>
        <v>12</v>
      </c>
      <c r="AE3248" s="1071">
        <f t="shared" si="1318"/>
        <v>0</v>
      </c>
      <c r="AF3248" s="1071">
        <f t="shared" si="1318"/>
        <v>0</v>
      </c>
      <c r="AG3248" s="1071">
        <f t="shared" si="1318"/>
        <v>0</v>
      </c>
      <c r="AH3248" s="1071">
        <f t="shared" si="1318"/>
        <v>0</v>
      </c>
      <c r="AI3248" s="1060">
        <f t="shared" si="1305"/>
        <v>0</v>
      </c>
      <c r="AJ3248" s="1102">
        <f t="shared" si="1314"/>
        <v>0</v>
      </c>
      <c r="AK3248" s="1102">
        <f t="shared" si="1314"/>
        <v>0</v>
      </c>
      <c r="AL3248" s="1102">
        <f t="shared" si="1314"/>
        <v>4</v>
      </c>
      <c r="AM3248" s="1102">
        <f t="shared" si="1315"/>
        <v>0</v>
      </c>
      <c r="AN3248" s="1085">
        <f t="shared" si="1316"/>
        <v>48</v>
      </c>
      <c r="AO3248" s="1061">
        <f t="shared" si="1302"/>
        <v>0</v>
      </c>
      <c r="AP3248" s="1061">
        <f t="shared" si="1302"/>
        <v>0</v>
      </c>
      <c r="AQ3248" s="1061">
        <f t="shared" si="1302"/>
        <v>4</v>
      </c>
      <c r="AR3248" s="1061">
        <f t="shared" si="1302"/>
        <v>0</v>
      </c>
      <c r="AS3248" s="1061">
        <f t="shared" si="1302"/>
        <v>48</v>
      </c>
      <c r="AT3248" s="850">
        <f t="shared" si="1308"/>
        <v>8</v>
      </c>
      <c r="AU3248" s="932" t="s">
        <v>857</v>
      </c>
      <c r="AV3248" s="933">
        <f t="shared" si="1319"/>
        <v>20</v>
      </c>
      <c r="AW3248" s="934" t="s">
        <v>27</v>
      </c>
      <c r="AX3248" s="935">
        <v>0.26</v>
      </c>
      <c r="AY3248" s="944" t="s">
        <v>29</v>
      </c>
      <c r="AZ3248" s="937">
        <f>AV3248*AX3248</f>
        <v>5.2</v>
      </c>
    </row>
    <row r="3249" spans="1:52" ht="13.5" customHeight="1">
      <c r="A3249" s="838">
        <f t="shared" si="1306"/>
        <v>46</v>
      </c>
      <c r="B3249" s="1046" t="s">
        <v>161</v>
      </c>
      <c r="C3249" s="896" t="s">
        <v>389</v>
      </c>
      <c r="D3249" s="897">
        <v>13</v>
      </c>
      <c r="E3249" s="1114">
        <v>13</v>
      </c>
      <c r="F3249" s="1106"/>
      <c r="G3249" s="1086"/>
      <c r="H3249" s="1107"/>
      <c r="I3249" s="1077"/>
      <c r="J3249" s="1060">
        <f t="shared" si="1297"/>
        <v>0</v>
      </c>
      <c r="K3249" s="1071"/>
      <c r="L3249" s="1071"/>
      <c r="M3249" s="1135"/>
      <c r="N3249" s="1063"/>
      <c r="O3249" s="1060">
        <f t="shared" si="1312"/>
        <v>0</v>
      </c>
      <c r="P3249" s="1138"/>
      <c r="Q3249" s="1071"/>
      <c r="R3249" s="1139"/>
      <c r="S3249" s="1063"/>
      <c r="T3249" s="1079">
        <f t="shared" si="1320"/>
        <v>0</v>
      </c>
      <c r="U3249" s="1061">
        <f t="shared" si="1317"/>
        <v>0</v>
      </c>
      <c r="V3249" s="1061">
        <f t="shared" si="1310"/>
        <v>0</v>
      </c>
      <c r="W3249" s="1063">
        <f t="shared" si="1310"/>
        <v>0</v>
      </c>
      <c r="X3249" s="1063">
        <f t="shared" si="1310"/>
        <v>0</v>
      </c>
      <c r="Y3249" s="1060">
        <f t="shared" si="1310"/>
        <v>0</v>
      </c>
      <c r="Z3249" s="1080">
        <f t="shared" si="1307"/>
        <v>46</v>
      </c>
      <c r="AA3249" s="1126" t="str">
        <f t="shared" si="1304"/>
        <v>Rau sống</v>
      </c>
      <c r="AB3249" s="1082" t="str">
        <f t="shared" si="1304"/>
        <v>lít</v>
      </c>
      <c r="AC3249" s="1083">
        <f t="shared" si="1304"/>
        <v>13</v>
      </c>
      <c r="AD3249" s="1089">
        <f t="shared" si="1304"/>
        <v>13</v>
      </c>
      <c r="AE3249" s="1071">
        <f t="shared" si="1318"/>
        <v>0</v>
      </c>
      <c r="AF3249" s="1071">
        <f t="shared" si="1318"/>
        <v>0</v>
      </c>
      <c r="AG3249" s="1071">
        <f t="shared" si="1318"/>
        <v>0</v>
      </c>
      <c r="AH3249" s="1071">
        <f t="shared" si="1318"/>
        <v>0</v>
      </c>
      <c r="AI3249" s="1060">
        <f t="shared" si="1305"/>
        <v>0</v>
      </c>
      <c r="AJ3249" s="1102">
        <f t="shared" si="1314"/>
        <v>0</v>
      </c>
      <c r="AK3249" s="1102">
        <f t="shared" si="1314"/>
        <v>0</v>
      </c>
      <c r="AL3249" s="1102">
        <f t="shared" si="1314"/>
        <v>0</v>
      </c>
      <c r="AM3249" s="1102">
        <f t="shared" si="1315"/>
        <v>0</v>
      </c>
      <c r="AN3249" s="1085">
        <f t="shared" si="1316"/>
        <v>0</v>
      </c>
      <c r="AO3249" s="1061">
        <f t="shared" si="1302"/>
        <v>0</v>
      </c>
      <c r="AP3249" s="1061">
        <f t="shared" si="1302"/>
        <v>0</v>
      </c>
      <c r="AQ3249" s="1061">
        <f t="shared" si="1302"/>
        <v>0</v>
      </c>
      <c r="AR3249" s="1061">
        <f t="shared" si="1302"/>
        <v>0</v>
      </c>
      <c r="AS3249" s="1061">
        <f t="shared" si="1302"/>
        <v>0</v>
      </c>
      <c r="AT3249" s="850">
        <f t="shared" si="1308"/>
        <v>0</v>
      </c>
      <c r="AU3249" s="932" t="s">
        <v>858</v>
      </c>
      <c r="AV3249" s="933">
        <f t="shared" si="1319"/>
        <v>20</v>
      </c>
      <c r="AW3249" s="934" t="s">
        <v>27</v>
      </c>
      <c r="AX3249" s="1048">
        <v>0.26</v>
      </c>
      <c r="AY3249" s="944" t="s">
        <v>29</v>
      </c>
      <c r="AZ3249" s="937">
        <f>AV3249*AX3249</f>
        <v>5.2</v>
      </c>
    </row>
    <row r="3250" spans="1:52" ht="13.5" customHeight="1">
      <c r="A3250" s="838">
        <f>IF(B3250&lt;&gt;"",MAX($A3249:$A3249)+1,"")</f>
        <v>47</v>
      </c>
      <c r="B3250" s="1046" t="s">
        <v>896</v>
      </c>
      <c r="C3250" s="844" t="s">
        <v>66</v>
      </c>
      <c r="D3250" s="907">
        <v>10</v>
      </c>
      <c r="E3250" s="1060">
        <v>10</v>
      </c>
      <c r="F3250" s="1140"/>
      <c r="G3250" s="1086"/>
      <c r="H3250" s="1091">
        <v>5</v>
      </c>
      <c r="I3250" s="1077"/>
      <c r="J3250" s="1060">
        <f t="shared" si="1297"/>
        <v>50</v>
      </c>
      <c r="K3250" s="1061"/>
      <c r="L3250" s="1061"/>
      <c r="M3250" s="1063">
        <v>5</v>
      </c>
      <c r="N3250" s="1063"/>
      <c r="O3250" s="1060">
        <f t="shared" si="1312"/>
        <v>50</v>
      </c>
      <c r="P3250" s="1061"/>
      <c r="Q3250" s="1061"/>
      <c r="R3250" s="1063">
        <v>5</v>
      </c>
      <c r="S3250" s="1063"/>
      <c r="T3250" s="1079">
        <f t="shared" si="1320"/>
        <v>50</v>
      </c>
      <c r="U3250" s="1061">
        <f t="shared" si="1317"/>
        <v>0</v>
      </c>
      <c r="V3250" s="1061">
        <f t="shared" si="1310"/>
        <v>0</v>
      </c>
      <c r="W3250" s="1063">
        <f t="shared" si="1310"/>
        <v>15</v>
      </c>
      <c r="X3250" s="1063">
        <f t="shared" si="1310"/>
        <v>0</v>
      </c>
      <c r="Y3250" s="1060">
        <f t="shared" si="1310"/>
        <v>150</v>
      </c>
      <c r="Z3250" s="1080">
        <f t="shared" si="1307"/>
        <v>47</v>
      </c>
      <c r="AA3250" s="1126" t="str">
        <f t="shared" si="1304"/>
        <v>Rau canh</v>
      </c>
      <c r="AB3250" s="1082" t="str">
        <f t="shared" si="1304"/>
        <v>kg</v>
      </c>
      <c r="AC3250" s="1083">
        <f t="shared" si="1304"/>
        <v>10</v>
      </c>
      <c r="AD3250" s="1089">
        <f t="shared" si="1304"/>
        <v>10</v>
      </c>
      <c r="AE3250" s="1071">
        <f t="shared" ref="AE3250:AH3257" si="1321">AE3169+AJ3169-AO3169</f>
        <v>0</v>
      </c>
      <c r="AF3250" s="1071">
        <f t="shared" si="1321"/>
        <v>0</v>
      </c>
      <c r="AG3250" s="1071">
        <f t="shared" si="1321"/>
        <v>0</v>
      </c>
      <c r="AH3250" s="1071">
        <f t="shared" si="1321"/>
        <v>0</v>
      </c>
      <c r="AI3250" s="1060">
        <f t="shared" si="1305"/>
        <v>0</v>
      </c>
      <c r="AJ3250" s="1102">
        <f t="shared" si="1314"/>
        <v>0</v>
      </c>
      <c r="AK3250" s="1102">
        <f t="shared" si="1314"/>
        <v>0</v>
      </c>
      <c r="AL3250" s="1102">
        <f t="shared" si="1314"/>
        <v>15</v>
      </c>
      <c r="AM3250" s="1102">
        <f t="shared" si="1315"/>
        <v>0</v>
      </c>
      <c r="AN3250" s="1085">
        <f t="shared" si="1316"/>
        <v>150</v>
      </c>
      <c r="AO3250" s="1061">
        <f t="shared" si="1302"/>
        <v>0</v>
      </c>
      <c r="AP3250" s="1061">
        <f t="shared" si="1302"/>
        <v>0</v>
      </c>
      <c r="AQ3250" s="1061">
        <f t="shared" si="1302"/>
        <v>15</v>
      </c>
      <c r="AR3250" s="1061">
        <f t="shared" si="1302"/>
        <v>0</v>
      </c>
      <c r="AS3250" s="1061">
        <f t="shared" si="1302"/>
        <v>150</v>
      </c>
      <c r="AT3250" s="850">
        <f t="shared" si="1308"/>
        <v>0</v>
      </c>
      <c r="AU3250" s="1146" t="s">
        <v>859</v>
      </c>
      <c r="AV3250" s="947"/>
      <c r="AW3250" s="947"/>
      <c r="AX3250" s="947"/>
      <c r="AY3250" s="947"/>
      <c r="AZ3250" s="937"/>
    </row>
    <row r="3251" spans="1:52" ht="13.5" customHeight="1">
      <c r="A3251" s="838">
        <f>IF(B3251&lt;&gt;"",MAX($A3250:$A3250)+1,"")</f>
        <v>48</v>
      </c>
      <c r="B3251" s="1046" t="s">
        <v>893</v>
      </c>
      <c r="C3251" s="844" t="s">
        <v>66</v>
      </c>
      <c r="D3251" s="907">
        <v>25</v>
      </c>
      <c r="E3251" s="1060">
        <v>25</v>
      </c>
      <c r="F3251" s="1140"/>
      <c r="G3251" s="1086"/>
      <c r="H3251" s="1091"/>
      <c r="I3251" s="1077"/>
      <c r="J3251" s="1060">
        <f>SUM(F3251:I3251)*$E3251</f>
        <v>0</v>
      </c>
      <c r="K3251" s="1061"/>
      <c r="L3251" s="1061"/>
      <c r="M3251" s="1063">
        <v>5</v>
      </c>
      <c r="N3251" s="1063"/>
      <c r="O3251" s="1060">
        <f t="shared" si="1312"/>
        <v>125</v>
      </c>
      <c r="P3251" s="1061"/>
      <c r="Q3251" s="1061"/>
      <c r="R3251" s="1063"/>
      <c r="S3251" s="1063"/>
      <c r="T3251" s="1079">
        <f t="shared" si="1320"/>
        <v>0</v>
      </c>
      <c r="U3251" s="1061">
        <f t="shared" si="1317"/>
        <v>0</v>
      </c>
      <c r="V3251" s="1061">
        <f t="shared" si="1310"/>
        <v>0</v>
      </c>
      <c r="W3251" s="1063">
        <f t="shared" si="1310"/>
        <v>5</v>
      </c>
      <c r="X3251" s="1063">
        <f t="shared" si="1310"/>
        <v>0</v>
      </c>
      <c r="Y3251" s="1060">
        <f t="shared" si="1310"/>
        <v>125</v>
      </c>
      <c r="Z3251" s="1080">
        <f t="shared" si="1307"/>
        <v>48</v>
      </c>
      <c r="AA3251" s="1126" t="str">
        <f t="shared" si="1304"/>
        <v>Măng</v>
      </c>
      <c r="AB3251" s="1082" t="str">
        <f t="shared" si="1304"/>
        <v>kg</v>
      </c>
      <c r="AC3251" s="1083">
        <f t="shared" si="1304"/>
        <v>25</v>
      </c>
      <c r="AD3251" s="1089">
        <f t="shared" si="1304"/>
        <v>25</v>
      </c>
      <c r="AE3251" s="1071">
        <f t="shared" si="1321"/>
        <v>0</v>
      </c>
      <c r="AF3251" s="1071">
        <f t="shared" si="1321"/>
        <v>0</v>
      </c>
      <c r="AG3251" s="1071">
        <f t="shared" si="1321"/>
        <v>0</v>
      </c>
      <c r="AH3251" s="1071">
        <f t="shared" si="1321"/>
        <v>0</v>
      </c>
      <c r="AI3251" s="1060">
        <f t="shared" si="1305"/>
        <v>0</v>
      </c>
      <c r="AJ3251" s="1102">
        <f t="shared" si="1314"/>
        <v>0</v>
      </c>
      <c r="AK3251" s="1102">
        <f t="shared" si="1314"/>
        <v>0</v>
      </c>
      <c r="AL3251" s="1102">
        <f t="shared" si="1314"/>
        <v>5</v>
      </c>
      <c r="AM3251" s="1102">
        <f t="shared" si="1315"/>
        <v>0</v>
      </c>
      <c r="AN3251" s="1085">
        <f t="shared" si="1316"/>
        <v>125</v>
      </c>
      <c r="AO3251" s="1061">
        <f t="shared" si="1302"/>
        <v>0</v>
      </c>
      <c r="AP3251" s="1061">
        <f t="shared" si="1302"/>
        <v>0</v>
      </c>
      <c r="AQ3251" s="1061">
        <f t="shared" si="1302"/>
        <v>5</v>
      </c>
      <c r="AR3251" s="1061">
        <f t="shared" si="1302"/>
        <v>0</v>
      </c>
      <c r="AS3251" s="1061">
        <f t="shared" si="1302"/>
        <v>125</v>
      </c>
      <c r="AT3251" s="850">
        <f t="shared" si="1308"/>
        <v>0</v>
      </c>
      <c r="AU3251" s="948"/>
      <c r="AV3251" s="934"/>
      <c r="AW3251" s="934"/>
      <c r="AX3251" s="935"/>
      <c r="AY3251" s="936" t="s">
        <v>29</v>
      </c>
      <c r="AZ3251" s="937">
        <f>AV3251*AX3251</f>
        <v>0</v>
      </c>
    </row>
    <row r="3252" spans="1:52" ht="13.5" customHeight="1">
      <c r="A3252" s="838">
        <f t="shared" ref="A3252:A3263" si="1322">IF(B3252&lt;&gt;"",MAX($A3250:$A3251)+1,"")</f>
        <v>49</v>
      </c>
      <c r="B3252" s="1046" t="s">
        <v>126</v>
      </c>
      <c r="C3252" s="844" t="s">
        <v>66</v>
      </c>
      <c r="D3252" s="949">
        <v>15</v>
      </c>
      <c r="E3252" s="1142">
        <v>15</v>
      </c>
      <c r="F3252" s="1140"/>
      <c r="G3252" s="1120"/>
      <c r="H3252" s="1077"/>
      <c r="I3252" s="1077"/>
      <c r="J3252" s="1060">
        <f>SUM(F3252:I3252)*$E3252</f>
        <v>0</v>
      </c>
      <c r="K3252" s="1103"/>
      <c r="L3252" s="1071"/>
      <c r="M3252" s="1062">
        <v>7</v>
      </c>
      <c r="N3252" s="1063"/>
      <c r="O3252" s="1060">
        <f t="shared" si="1312"/>
        <v>105</v>
      </c>
      <c r="P3252" s="1061"/>
      <c r="Q3252" s="1071"/>
      <c r="R3252" s="1062"/>
      <c r="S3252" s="1063"/>
      <c r="T3252" s="1079">
        <f t="shared" si="1320"/>
        <v>0</v>
      </c>
      <c r="U3252" s="1061">
        <f t="shared" si="1317"/>
        <v>0</v>
      </c>
      <c r="V3252" s="1061">
        <f t="shared" si="1310"/>
        <v>0</v>
      </c>
      <c r="W3252" s="1063">
        <f t="shared" si="1310"/>
        <v>7</v>
      </c>
      <c r="X3252" s="1063">
        <f t="shared" si="1310"/>
        <v>0</v>
      </c>
      <c r="Y3252" s="1060">
        <f t="shared" si="1310"/>
        <v>105</v>
      </c>
      <c r="Z3252" s="1080">
        <f t="shared" si="1307"/>
        <v>49</v>
      </c>
      <c r="AA3252" s="1126" t="str">
        <f t="shared" si="1304"/>
        <v>Mướp đắng</v>
      </c>
      <c r="AB3252" s="1082" t="str">
        <f t="shared" si="1304"/>
        <v>kg</v>
      </c>
      <c r="AC3252" s="1083">
        <f t="shared" si="1304"/>
        <v>15</v>
      </c>
      <c r="AD3252" s="1089">
        <f t="shared" si="1304"/>
        <v>15</v>
      </c>
      <c r="AE3252" s="1071">
        <f t="shared" si="1321"/>
        <v>0</v>
      </c>
      <c r="AF3252" s="1071">
        <f t="shared" si="1321"/>
        <v>0</v>
      </c>
      <c r="AG3252" s="1071">
        <f t="shared" si="1321"/>
        <v>0</v>
      </c>
      <c r="AH3252" s="1071">
        <f t="shared" si="1321"/>
        <v>0</v>
      </c>
      <c r="AI3252" s="1060">
        <f t="shared" si="1305"/>
        <v>0</v>
      </c>
      <c r="AJ3252" s="1102">
        <f t="shared" si="1314"/>
        <v>0</v>
      </c>
      <c r="AK3252" s="1102">
        <f t="shared" si="1314"/>
        <v>0</v>
      </c>
      <c r="AL3252" s="1102">
        <f t="shared" si="1314"/>
        <v>7</v>
      </c>
      <c r="AM3252" s="1102">
        <f t="shared" si="1315"/>
        <v>0</v>
      </c>
      <c r="AN3252" s="1085">
        <f t="shared" si="1316"/>
        <v>105</v>
      </c>
      <c r="AO3252" s="1061">
        <f t="shared" si="1302"/>
        <v>0</v>
      </c>
      <c r="AP3252" s="1061">
        <f t="shared" si="1302"/>
        <v>0</v>
      </c>
      <c r="AQ3252" s="1061">
        <f t="shared" si="1302"/>
        <v>7</v>
      </c>
      <c r="AR3252" s="1061">
        <f t="shared" si="1302"/>
        <v>0</v>
      </c>
      <c r="AS3252" s="1061">
        <f t="shared" si="1302"/>
        <v>105</v>
      </c>
      <c r="AT3252" s="850">
        <f t="shared" si="1308"/>
        <v>0</v>
      </c>
      <c r="AU3252" s="948"/>
      <c r="AV3252" s="934"/>
      <c r="AW3252" s="934"/>
      <c r="AX3252" s="935"/>
      <c r="AY3252" s="936" t="s">
        <v>29</v>
      </c>
      <c r="AZ3252" s="937">
        <f>AV3252*AX3252</f>
        <v>0</v>
      </c>
    </row>
    <row r="3253" spans="1:52" ht="13.5" customHeight="1">
      <c r="A3253" s="838">
        <f t="shared" si="1322"/>
        <v>50</v>
      </c>
      <c r="B3253" s="1046" t="s">
        <v>918</v>
      </c>
      <c r="C3253" s="844" t="s">
        <v>66</v>
      </c>
      <c r="D3253" s="907">
        <v>15</v>
      </c>
      <c r="E3253" s="1060">
        <v>15</v>
      </c>
      <c r="F3253" s="1140"/>
      <c r="G3253" s="1090"/>
      <c r="H3253" s="1077"/>
      <c r="I3253" s="1077"/>
      <c r="J3253" s="1060">
        <f>SUM(F3253:I3253)*$E3253</f>
        <v>0</v>
      </c>
      <c r="K3253" s="1061"/>
      <c r="L3253" s="1071"/>
      <c r="M3253" s="1063"/>
      <c r="N3253" s="1063"/>
      <c r="O3253" s="1060">
        <f t="shared" si="1312"/>
        <v>0</v>
      </c>
      <c r="P3253" s="1065"/>
      <c r="Q3253" s="1071"/>
      <c r="R3253" s="1062">
        <v>7</v>
      </c>
      <c r="S3253" s="1063"/>
      <c r="T3253" s="1079">
        <f t="shared" si="1320"/>
        <v>105</v>
      </c>
      <c r="U3253" s="1061">
        <f t="shared" si="1317"/>
        <v>0</v>
      </c>
      <c r="V3253" s="1061">
        <f t="shared" si="1310"/>
        <v>0</v>
      </c>
      <c r="W3253" s="1063">
        <f t="shared" si="1310"/>
        <v>7</v>
      </c>
      <c r="X3253" s="1063">
        <f t="shared" si="1310"/>
        <v>0</v>
      </c>
      <c r="Y3253" s="1060">
        <f t="shared" si="1310"/>
        <v>105</v>
      </c>
      <c r="Z3253" s="1080">
        <f t="shared" si="1307"/>
        <v>50</v>
      </c>
      <c r="AA3253" s="1126" t="str">
        <f t="shared" si="1304"/>
        <v>Cà  xanh</v>
      </c>
      <c r="AB3253" s="1082" t="str">
        <f t="shared" si="1304"/>
        <v>kg</v>
      </c>
      <c r="AC3253" s="1083">
        <f t="shared" si="1304"/>
        <v>15</v>
      </c>
      <c r="AD3253" s="1089">
        <f t="shared" si="1304"/>
        <v>15</v>
      </c>
      <c r="AE3253" s="1071">
        <f t="shared" si="1321"/>
        <v>0</v>
      </c>
      <c r="AF3253" s="1071">
        <f t="shared" si="1321"/>
        <v>0</v>
      </c>
      <c r="AG3253" s="1071">
        <f t="shared" si="1321"/>
        <v>0</v>
      </c>
      <c r="AH3253" s="1071">
        <f t="shared" si="1321"/>
        <v>0</v>
      </c>
      <c r="AI3253" s="1060">
        <f t="shared" si="1305"/>
        <v>0</v>
      </c>
      <c r="AJ3253" s="1102">
        <f t="shared" si="1314"/>
        <v>0</v>
      </c>
      <c r="AK3253" s="1102">
        <f t="shared" si="1314"/>
        <v>0</v>
      </c>
      <c r="AL3253" s="1102">
        <f t="shared" si="1314"/>
        <v>7</v>
      </c>
      <c r="AM3253" s="1102">
        <f t="shared" si="1315"/>
        <v>0</v>
      </c>
      <c r="AN3253" s="1085">
        <f t="shared" si="1316"/>
        <v>105</v>
      </c>
      <c r="AO3253" s="1061">
        <f t="shared" si="1302"/>
        <v>0</v>
      </c>
      <c r="AP3253" s="1061">
        <f t="shared" si="1302"/>
        <v>0</v>
      </c>
      <c r="AQ3253" s="1061">
        <f t="shared" si="1302"/>
        <v>7</v>
      </c>
      <c r="AR3253" s="1061">
        <f t="shared" si="1302"/>
        <v>0</v>
      </c>
      <c r="AS3253" s="1061">
        <f t="shared" si="1302"/>
        <v>105</v>
      </c>
      <c r="AT3253" s="850">
        <f t="shared" si="1308"/>
        <v>0</v>
      </c>
      <c r="AU3253" s="1480" t="s">
        <v>916</v>
      </c>
      <c r="AV3253" s="1481"/>
      <c r="AW3253" s="1481"/>
      <c r="AX3253" s="1481"/>
      <c r="AY3253" s="1147" t="str">
        <f>AY3254</f>
        <v>=</v>
      </c>
      <c r="AZ3253" s="937">
        <f ca="1">AZ3176</f>
        <v>22.499999999999574</v>
      </c>
    </row>
    <row r="3254" spans="1:52" ht="13.5" customHeight="1">
      <c r="A3254" s="838">
        <f t="shared" si="1322"/>
        <v>51</v>
      </c>
      <c r="B3254" s="1045" t="s">
        <v>64</v>
      </c>
      <c r="C3254" s="844" t="s">
        <v>66</v>
      </c>
      <c r="D3254" s="907">
        <v>13</v>
      </c>
      <c r="E3254" s="1060">
        <v>13</v>
      </c>
      <c r="F3254" s="1140"/>
      <c r="G3254" s="1086"/>
      <c r="H3254" s="1091"/>
      <c r="I3254" s="1077"/>
      <c r="J3254" s="1060">
        <f t="shared" ref="J3254:J3263" si="1323">SUM(F3254:I3254)*$E3254</f>
        <v>0</v>
      </c>
      <c r="K3254" s="1061"/>
      <c r="L3254" s="1071"/>
      <c r="M3254" s="1063"/>
      <c r="N3254" s="1063"/>
      <c r="O3254" s="1060">
        <f t="shared" si="1312"/>
        <v>0</v>
      </c>
      <c r="P3254" s="1061"/>
      <c r="Q3254" s="1061"/>
      <c r="R3254" s="1063"/>
      <c r="S3254" s="1063"/>
      <c r="T3254" s="1079">
        <f t="shared" si="1320"/>
        <v>0</v>
      </c>
      <c r="U3254" s="1061">
        <f t="shared" si="1317"/>
        <v>0</v>
      </c>
      <c r="V3254" s="1061">
        <f t="shared" si="1310"/>
        <v>0</v>
      </c>
      <c r="W3254" s="1063">
        <f t="shared" si="1310"/>
        <v>0</v>
      </c>
      <c r="X3254" s="1063">
        <f t="shared" si="1310"/>
        <v>0</v>
      </c>
      <c r="Y3254" s="1060">
        <f t="shared" si="1310"/>
        <v>0</v>
      </c>
      <c r="Z3254" s="1080">
        <f t="shared" si="1307"/>
        <v>51</v>
      </c>
      <c r="AA3254" s="1126" t="str">
        <f t="shared" si="1304"/>
        <v>Hành tây</v>
      </c>
      <c r="AB3254" s="1082" t="str">
        <f t="shared" si="1304"/>
        <v>kg</v>
      </c>
      <c r="AC3254" s="1083">
        <f t="shared" si="1304"/>
        <v>13</v>
      </c>
      <c r="AD3254" s="1089">
        <f t="shared" si="1304"/>
        <v>13</v>
      </c>
      <c r="AE3254" s="1071">
        <f t="shared" si="1321"/>
        <v>0</v>
      </c>
      <c r="AF3254" s="1071">
        <f t="shared" si="1321"/>
        <v>0</v>
      </c>
      <c r="AG3254" s="1071">
        <f t="shared" si="1321"/>
        <v>0</v>
      </c>
      <c r="AH3254" s="1071">
        <f t="shared" si="1321"/>
        <v>0</v>
      </c>
      <c r="AI3254" s="1060">
        <f t="shared" si="1305"/>
        <v>0</v>
      </c>
      <c r="AJ3254" s="1102">
        <f t="shared" si="1314"/>
        <v>0</v>
      </c>
      <c r="AK3254" s="1102">
        <f t="shared" si="1314"/>
        <v>0</v>
      </c>
      <c r="AL3254" s="1102">
        <f t="shared" si="1314"/>
        <v>0</v>
      </c>
      <c r="AM3254" s="1102">
        <f t="shared" si="1315"/>
        <v>0</v>
      </c>
      <c r="AN3254" s="1085">
        <f t="shared" si="1316"/>
        <v>0</v>
      </c>
      <c r="AO3254" s="1061">
        <f t="shared" si="1302"/>
        <v>0</v>
      </c>
      <c r="AP3254" s="1061">
        <f t="shared" si="1302"/>
        <v>0</v>
      </c>
      <c r="AQ3254" s="1061">
        <f t="shared" si="1302"/>
        <v>0</v>
      </c>
      <c r="AR3254" s="1061">
        <f t="shared" si="1302"/>
        <v>0</v>
      </c>
      <c r="AS3254" s="1061">
        <f t="shared" si="1302"/>
        <v>0</v>
      </c>
      <c r="AT3254" s="850">
        <f t="shared" si="1308"/>
        <v>0</v>
      </c>
      <c r="AU3254" s="1505" t="s">
        <v>917</v>
      </c>
      <c r="AV3254" s="1506"/>
      <c r="AW3254" s="1506"/>
      <c r="AX3254" s="1506"/>
      <c r="AY3254" s="1147" t="s">
        <v>29</v>
      </c>
      <c r="AZ3254" s="937">
        <f ca="1">SUM(AZ3243:AZ3253)</f>
        <v>167.07999999999956</v>
      </c>
    </row>
    <row r="3255" spans="1:52" ht="13.5" customHeight="1">
      <c r="A3255" s="838">
        <f t="shared" si="1322"/>
        <v>52</v>
      </c>
      <c r="B3255" s="1046" t="s">
        <v>511</v>
      </c>
      <c r="C3255" s="844" t="s">
        <v>66</v>
      </c>
      <c r="D3255" s="907">
        <v>20</v>
      </c>
      <c r="E3255" s="1060">
        <v>15</v>
      </c>
      <c r="F3255" s="1140"/>
      <c r="G3255" s="1086"/>
      <c r="H3255" s="1091"/>
      <c r="I3255" s="1077"/>
      <c r="J3255" s="1060">
        <f t="shared" si="1323"/>
        <v>0</v>
      </c>
      <c r="K3255" s="1061"/>
      <c r="L3255" s="1061"/>
      <c r="M3255" s="1063"/>
      <c r="N3255" s="1063"/>
      <c r="O3255" s="1060">
        <f t="shared" si="1312"/>
        <v>0</v>
      </c>
      <c r="P3255" s="1061"/>
      <c r="Q3255" s="1061"/>
      <c r="R3255" s="1063">
        <v>2</v>
      </c>
      <c r="S3255" s="1063"/>
      <c r="T3255" s="1079">
        <f t="shared" si="1320"/>
        <v>30</v>
      </c>
      <c r="U3255" s="1061">
        <f t="shared" si="1317"/>
        <v>0</v>
      </c>
      <c r="V3255" s="1061">
        <f t="shared" si="1310"/>
        <v>0</v>
      </c>
      <c r="W3255" s="1063">
        <f t="shared" si="1310"/>
        <v>2</v>
      </c>
      <c r="X3255" s="1063">
        <f t="shared" si="1310"/>
        <v>0</v>
      </c>
      <c r="Y3255" s="1060">
        <f t="shared" si="1310"/>
        <v>30</v>
      </c>
      <c r="Z3255" s="1080">
        <f t="shared" si="1307"/>
        <v>52</v>
      </c>
      <c r="AA3255" s="1126" t="str">
        <f t="shared" si="1304"/>
        <v>Sã</v>
      </c>
      <c r="AB3255" s="1082" t="str">
        <f t="shared" si="1304"/>
        <v>kg</v>
      </c>
      <c r="AC3255" s="1083">
        <f t="shared" si="1304"/>
        <v>20</v>
      </c>
      <c r="AD3255" s="1089">
        <f t="shared" si="1304"/>
        <v>15</v>
      </c>
      <c r="AE3255" s="1071">
        <f t="shared" si="1321"/>
        <v>0</v>
      </c>
      <c r="AF3255" s="1071">
        <f t="shared" si="1321"/>
        <v>0</v>
      </c>
      <c r="AG3255" s="1071">
        <f t="shared" si="1321"/>
        <v>0</v>
      </c>
      <c r="AH3255" s="1071">
        <f t="shared" si="1321"/>
        <v>0</v>
      </c>
      <c r="AI3255" s="1060">
        <f t="shared" si="1305"/>
        <v>0</v>
      </c>
      <c r="AJ3255" s="1102">
        <f t="shared" si="1314"/>
        <v>0</v>
      </c>
      <c r="AK3255" s="1102">
        <f t="shared" si="1314"/>
        <v>0</v>
      </c>
      <c r="AL3255" s="1102">
        <f t="shared" si="1314"/>
        <v>2</v>
      </c>
      <c r="AM3255" s="1102">
        <f t="shared" si="1315"/>
        <v>0</v>
      </c>
      <c r="AN3255" s="1085">
        <f t="shared" si="1316"/>
        <v>30</v>
      </c>
      <c r="AO3255" s="1061">
        <f t="shared" ref="AO3255:AS3263" si="1324">U3255</f>
        <v>0</v>
      </c>
      <c r="AP3255" s="1061">
        <f t="shared" si="1324"/>
        <v>0</v>
      </c>
      <c r="AQ3255" s="1061">
        <f t="shared" si="1324"/>
        <v>2</v>
      </c>
      <c r="AR3255" s="1061">
        <f t="shared" si="1324"/>
        <v>0</v>
      </c>
      <c r="AS3255" s="1061">
        <f t="shared" si="1324"/>
        <v>30</v>
      </c>
      <c r="AT3255" s="850">
        <f t="shared" si="1308"/>
        <v>10</v>
      </c>
      <c r="AU3255" s="1480" t="s">
        <v>861</v>
      </c>
      <c r="AV3255" s="1481"/>
      <c r="AW3255" s="1481"/>
      <c r="AX3255" s="1481"/>
      <c r="AY3255" s="1147" t="s">
        <v>29</v>
      </c>
      <c r="AZ3255" s="937">
        <f ca="1">SUMIF(AA3204:AR3269,"Gạo*",AO3204:AO3269)+SUMIF(AA3204:AR3269,"Gạo*",AP3204:AP3269)+SUMIF(AA3204:AR3269,"Gạo*",AQ3204:AQ3269)+SUMIF(AA3204:AR3269,"Gạo*",AR3204:AR3269)</f>
        <v>145</v>
      </c>
    </row>
    <row r="3256" spans="1:52" ht="13.5" customHeight="1">
      <c r="A3256" s="838">
        <f t="shared" si="1322"/>
        <v>53</v>
      </c>
      <c r="B3256" s="908" t="s">
        <v>895</v>
      </c>
      <c r="C3256" s="844" t="s">
        <v>66</v>
      </c>
      <c r="D3256" s="907">
        <v>8</v>
      </c>
      <c r="E3256" s="1060">
        <v>8</v>
      </c>
      <c r="F3256" s="1140"/>
      <c r="G3256" s="1086"/>
      <c r="H3256" s="1077"/>
      <c r="I3256" s="1077"/>
      <c r="J3256" s="1060">
        <f t="shared" si="1323"/>
        <v>0</v>
      </c>
      <c r="K3256" s="1061"/>
      <c r="L3256" s="1071"/>
      <c r="M3256" s="1063">
        <v>6</v>
      </c>
      <c r="N3256" s="1063"/>
      <c r="O3256" s="1060">
        <f t="shared" si="1312"/>
        <v>48</v>
      </c>
      <c r="P3256" s="1061"/>
      <c r="Q3256" s="1061"/>
      <c r="R3256" s="1063"/>
      <c r="S3256" s="1063"/>
      <c r="T3256" s="1079">
        <f t="shared" ref="T3256:T3263" si="1325">SUM(P3256:S3256)*$E3256</f>
        <v>0</v>
      </c>
      <c r="U3256" s="1061">
        <f t="shared" si="1317"/>
        <v>0</v>
      </c>
      <c r="V3256" s="1061">
        <f t="shared" si="1310"/>
        <v>0</v>
      </c>
      <c r="W3256" s="1063">
        <f t="shared" si="1310"/>
        <v>6</v>
      </c>
      <c r="X3256" s="1063">
        <f t="shared" si="1310"/>
        <v>0</v>
      </c>
      <c r="Y3256" s="1060">
        <f t="shared" si="1310"/>
        <v>48</v>
      </c>
      <c r="Z3256" s="1080">
        <f t="shared" si="1307"/>
        <v>53</v>
      </c>
      <c r="AA3256" s="1126" t="str">
        <f t="shared" si="1304"/>
        <v>Mùng bac hà</v>
      </c>
      <c r="AB3256" s="1082" t="str">
        <f t="shared" si="1304"/>
        <v>kg</v>
      </c>
      <c r="AC3256" s="1083">
        <f t="shared" si="1304"/>
        <v>8</v>
      </c>
      <c r="AD3256" s="1089">
        <f t="shared" si="1304"/>
        <v>8</v>
      </c>
      <c r="AE3256" s="1071">
        <f t="shared" si="1321"/>
        <v>0</v>
      </c>
      <c r="AF3256" s="1071">
        <f t="shared" si="1321"/>
        <v>0</v>
      </c>
      <c r="AG3256" s="1071">
        <f t="shared" si="1321"/>
        <v>0</v>
      </c>
      <c r="AH3256" s="1071">
        <f t="shared" si="1321"/>
        <v>0</v>
      </c>
      <c r="AI3256" s="1060">
        <f t="shared" si="1305"/>
        <v>0</v>
      </c>
      <c r="AJ3256" s="1102">
        <f t="shared" si="1314"/>
        <v>0</v>
      </c>
      <c r="AK3256" s="1102">
        <f t="shared" si="1314"/>
        <v>0</v>
      </c>
      <c r="AL3256" s="1102">
        <f t="shared" si="1314"/>
        <v>6</v>
      </c>
      <c r="AM3256" s="1102">
        <f t="shared" si="1315"/>
        <v>0</v>
      </c>
      <c r="AN3256" s="1085">
        <f t="shared" si="1316"/>
        <v>48</v>
      </c>
      <c r="AO3256" s="1061">
        <f t="shared" si="1324"/>
        <v>0</v>
      </c>
      <c r="AP3256" s="1061">
        <f t="shared" si="1324"/>
        <v>0</v>
      </c>
      <c r="AQ3256" s="1061">
        <f t="shared" si="1324"/>
        <v>6</v>
      </c>
      <c r="AR3256" s="1061">
        <f t="shared" si="1324"/>
        <v>0</v>
      </c>
      <c r="AS3256" s="1061">
        <f t="shared" si="1324"/>
        <v>48</v>
      </c>
      <c r="AT3256" s="850">
        <f t="shared" si="1308"/>
        <v>0</v>
      </c>
      <c r="AU3256" s="1480" t="s">
        <v>862</v>
      </c>
      <c r="AV3256" s="1481"/>
      <c r="AW3256" s="1481"/>
      <c r="AX3256" s="1481"/>
      <c r="AY3256" s="1147" t="s">
        <v>29</v>
      </c>
      <c r="AZ3256" s="1148">
        <f ca="1">AZ3177</f>
        <v>0</v>
      </c>
    </row>
    <row r="3257" spans="1:52" ht="13.5" customHeight="1">
      <c r="A3257" s="838">
        <f t="shared" si="1322"/>
        <v>54</v>
      </c>
      <c r="B3257" s="908" t="s">
        <v>512</v>
      </c>
      <c r="C3257" s="844" t="s">
        <v>66</v>
      </c>
      <c r="D3257" s="907">
        <v>20</v>
      </c>
      <c r="E3257" s="1060">
        <v>20</v>
      </c>
      <c r="F3257" s="1140"/>
      <c r="G3257" s="1120"/>
      <c r="H3257" s="1077"/>
      <c r="I3257" s="1077"/>
      <c r="J3257" s="1060">
        <f t="shared" si="1323"/>
        <v>0</v>
      </c>
      <c r="K3257" s="1061"/>
      <c r="L3257" s="1071"/>
      <c r="M3257" s="1063"/>
      <c r="N3257" s="1063"/>
      <c r="O3257" s="1060">
        <f t="shared" si="1312"/>
        <v>0</v>
      </c>
      <c r="P3257" s="1061"/>
      <c r="Q3257" s="1071"/>
      <c r="R3257" s="1063">
        <v>3</v>
      </c>
      <c r="S3257" s="1063"/>
      <c r="T3257" s="1079">
        <f t="shared" si="1325"/>
        <v>60</v>
      </c>
      <c r="U3257" s="1061">
        <f t="shared" si="1317"/>
        <v>0</v>
      </c>
      <c r="V3257" s="1061">
        <f t="shared" si="1310"/>
        <v>0</v>
      </c>
      <c r="W3257" s="1063">
        <f t="shared" si="1310"/>
        <v>3</v>
      </c>
      <c r="X3257" s="1063">
        <f t="shared" si="1310"/>
        <v>0</v>
      </c>
      <c r="Y3257" s="1060">
        <f t="shared" si="1310"/>
        <v>60</v>
      </c>
      <c r="Z3257" s="1080">
        <f t="shared" si="1307"/>
        <v>54</v>
      </c>
      <c r="AA3257" s="1126" t="str">
        <f t="shared" si="1304"/>
        <v>Riềng</v>
      </c>
      <c r="AB3257" s="1082" t="str">
        <f t="shared" si="1304"/>
        <v>kg</v>
      </c>
      <c r="AC3257" s="1083">
        <f t="shared" si="1304"/>
        <v>20</v>
      </c>
      <c r="AD3257" s="1089">
        <f t="shared" si="1304"/>
        <v>20</v>
      </c>
      <c r="AE3257" s="1071">
        <f t="shared" si="1321"/>
        <v>0</v>
      </c>
      <c r="AF3257" s="1071">
        <f t="shared" si="1321"/>
        <v>0</v>
      </c>
      <c r="AG3257" s="1071">
        <f t="shared" si="1321"/>
        <v>0</v>
      </c>
      <c r="AH3257" s="1071">
        <f t="shared" si="1321"/>
        <v>0</v>
      </c>
      <c r="AI3257" s="1060">
        <f t="shared" si="1305"/>
        <v>0</v>
      </c>
      <c r="AJ3257" s="1102">
        <f t="shared" si="1314"/>
        <v>0</v>
      </c>
      <c r="AK3257" s="1102">
        <f t="shared" si="1314"/>
        <v>0</v>
      </c>
      <c r="AL3257" s="1102">
        <f t="shared" si="1314"/>
        <v>3</v>
      </c>
      <c r="AM3257" s="1102">
        <f t="shared" si="1315"/>
        <v>0</v>
      </c>
      <c r="AN3257" s="1085">
        <f t="shared" si="1316"/>
        <v>60</v>
      </c>
      <c r="AO3257" s="1061">
        <f t="shared" si="1324"/>
        <v>0</v>
      </c>
      <c r="AP3257" s="1061">
        <f t="shared" si="1324"/>
        <v>0</v>
      </c>
      <c r="AQ3257" s="1061">
        <f t="shared" si="1324"/>
        <v>3</v>
      </c>
      <c r="AR3257" s="1061">
        <f t="shared" si="1324"/>
        <v>0</v>
      </c>
      <c r="AS3257" s="1061">
        <f t="shared" si="1324"/>
        <v>60</v>
      </c>
      <c r="AT3257" s="850">
        <f t="shared" si="1308"/>
        <v>0</v>
      </c>
      <c r="AU3257" s="1149" t="s">
        <v>863</v>
      </c>
      <c r="AV3257" s="1150"/>
      <c r="AW3257" s="1150"/>
      <c r="AX3257" s="1150"/>
      <c r="AY3257" s="1147" t="s">
        <v>29</v>
      </c>
      <c r="AZ3257" s="937">
        <f ca="1">AZ3255+AZ3256</f>
        <v>145</v>
      </c>
    </row>
    <row r="3258" spans="1:52" ht="13.5" customHeight="1">
      <c r="A3258" s="838">
        <f t="shared" si="1322"/>
        <v>55</v>
      </c>
      <c r="B3258" s="1045" t="s">
        <v>636</v>
      </c>
      <c r="C3258" s="844" t="s">
        <v>66</v>
      </c>
      <c r="D3258" s="907">
        <v>10</v>
      </c>
      <c r="E3258" s="1060">
        <v>10</v>
      </c>
      <c r="F3258" s="1140"/>
      <c r="G3258" s="1086"/>
      <c r="H3258" s="1077"/>
      <c r="I3258" s="1077"/>
      <c r="J3258" s="1060">
        <f t="shared" si="1323"/>
        <v>0</v>
      </c>
      <c r="K3258" s="1061"/>
      <c r="L3258" s="1065"/>
      <c r="M3258" s="1063">
        <v>0.5</v>
      </c>
      <c r="N3258" s="1063"/>
      <c r="O3258" s="1060">
        <f t="shared" si="1312"/>
        <v>5</v>
      </c>
      <c r="P3258" s="1061"/>
      <c r="Q3258" s="1061"/>
      <c r="R3258" s="1063">
        <v>0.5</v>
      </c>
      <c r="S3258" s="1063"/>
      <c r="T3258" s="1079">
        <f t="shared" si="1325"/>
        <v>5</v>
      </c>
      <c r="U3258" s="1061">
        <f t="shared" si="1317"/>
        <v>0</v>
      </c>
      <c r="V3258" s="1061">
        <f t="shared" si="1310"/>
        <v>0</v>
      </c>
      <c r="W3258" s="1063">
        <f t="shared" si="1310"/>
        <v>1</v>
      </c>
      <c r="X3258" s="1063">
        <f t="shared" si="1310"/>
        <v>0</v>
      </c>
      <c r="Y3258" s="1060">
        <f t="shared" si="1310"/>
        <v>10</v>
      </c>
      <c r="Z3258" s="1080">
        <f t="shared" si="1307"/>
        <v>55</v>
      </c>
      <c r="AA3258" s="1126" t="str">
        <f t="shared" si="1304"/>
        <v>Rau mùi</v>
      </c>
      <c r="AB3258" s="1082" t="str">
        <f t="shared" si="1304"/>
        <v>kg</v>
      </c>
      <c r="AC3258" s="1083">
        <f t="shared" si="1304"/>
        <v>10</v>
      </c>
      <c r="AD3258" s="1089">
        <f t="shared" si="1304"/>
        <v>10</v>
      </c>
      <c r="AE3258" s="1071">
        <f>AE3178+AJ3178-AO3178</f>
        <v>0</v>
      </c>
      <c r="AF3258" s="1071">
        <f>AF3178+AK3178-AP3178</f>
        <v>0</v>
      </c>
      <c r="AG3258" s="1071">
        <f>AG3178+AL3178-AQ3178</f>
        <v>0</v>
      </c>
      <c r="AH3258" s="1071">
        <f>AH3178+AM3178-AR3178</f>
        <v>0</v>
      </c>
      <c r="AI3258" s="1060">
        <f t="shared" si="1305"/>
        <v>0</v>
      </c>
      <c r="AJ3258" s="1102">
        <f t="shared" si="1314"/>
        <v>0</v>
      </c>
      <c r="AK3258" s="1102">
        <f t="shared" si="1314"/>
        <v>0</v>
      </c>
      <c r="AL3258" s="1102">
        <f t="shared" si="1314"/>
        <v>1</v>
      </c>
      <c r="AM3258" s="1102">
        <f t="shared" si="1315"/>
        <v>0</v>
      </c>
      <c r="AN3258" s="1085">
        <f t="shared" si="1316"/>
        <v>10</v>
      </c>
      <c r="AO3258" s="1061">
        <f t="shared" si="1324"/>
        <v>0</v>
      </c>
      <c r="AP3258" s="1061">
        <f t="shared" si="1324"/>
        <v>0</v>
      </c>
      <c r="AQ3258" s="1061">
        <f t="shared" si="1324"/>
        <v>1</v>
      </c>
      <c r="AR3258" s="1061">
        <f t="shared" si="1324"/>
        <v>0</v>
      </c>
      <c r="AS3258" s="1061">
        <f t="shared" si="1324"/>
        <v>10</v>
      </c>
      <c r="AT3258" s="850">
        <f t="shared" si="1308"/>
        <v>0</v>
      </c>
      <c r="AU3258" s="1480" t="s">
        <v>864</v>
      </c>
      <c r="AV3258" s="1481"/>
      <c r="AW3258" s="1481"/>
      <c r="AX3258" s="1481"/>
      <c r="AY3258" s="1147" t="s">
        <v>29</v>
      </c>
      <c r="AZ3258" s="937">
        <f ca="1">IF(AZ3254-AZ3257&gt;0,AZ3254-AZ3257,0)</f>
        <v>22.079999999999558</v>
      </c>
    </row>
    <row r="3259" spans="1:52" ht="13.5" customHeight="1">
      <c r="A3259" s="838" t="str">
        <f t="shared" si="1322"/>
        <v/>
      </c>
      <c r="B3259" s="906"/>
      <c r="C3259" s="844"/>
      <c r="D3259" s="907"/>
      <c r="E3259" s="1060"/>
      <c r="F3259" s="1140"/>
      <c r="G3259" s="1086"/>
      <c r="H3259" s="1077"/>
      <c r="I3259" s="1077"/>
      <c r="J3259" s="1060">
        <f t="shared" si="1323"/>
        <v>0</v>
      </c>
      <c r="K3259" s="1061"/>
      <c r="L3259" s="1061"/>
      <c r="M3259" s="1063"/>
      <c r="N3259" s="1063"/>
      <c r="O3259" s="1060">
        <f t="shared" si="1312"/>
        <v>0</v>
      </c>
      <c r="P3259" s="1061"/>
      <c r="Q3259" s="1061"/>
      <c r="R3259" s="1063"/>
      <c r="S3259" s="1063"/>
      <c r="T3259" s="1079">
        <f t="shared" si="1325"/>
        <v>0</v>
      </c>
      <c r="U3259" s="1061">
        <f t="shared" si="1317"/>
        <v>0</v>
      </c>
      <c r="V3259" s="1061">
        <f t="shared" si="1310"/>
        <v>0</v>
      </c>
      <c r="W3259" s="1063">
        <f t="shared" si="1310"/>
        <v>0</v>
      </c>
      <c r="X3259" s="1063">
        <f t="shared" si="1310"/>
        <v>0</v>
      </c>
      <c r="Y3259" s="1060">
        <f t="shared" si="1310"/>
        <v>0</v>
      </c>
      <c r="Z3259" s="1080" t="str">
        <f t="shared" si="1307"/>
        <v/>
      </c>
      <c r="AA3259" s="1126">
        <f t="shared" si="1304"/>
        <v>0</v>
      </c>
      <c r="AB3259" s="1082">
        <f t="shared" si="1304"/>
        <v>0</v>
      </c>
      <c r="AC3259" s="1083">
        <f t="shared" si="1304"/>
        <v>0</v>
      </c>
      <c r="AD3259" s="1089">
        <f t="shared" si="1304"/>
        <v>0</v>
      </c>
      <c r="AE3259" s="1071">
        <f t="shared" ref="AE3259:AH3263" si="1326">AE3180+AJ3180-AO3180</f>
        <v>0</v>
      </c>
      <c r="AF3259" s="1071">
        <f t="shared" si="1326"/>
        <v>0</v>
      </c>
      <c r="AG3259" s="1071">
        <f t="shared" si="1326"/>
        <v>0</v>
      </c>
      <c r="AH3259" s="1071">
        <f t="shared" si="1326"/>
        <v>0</v>
      </c>
      <c r="AI3259" s="1060">
        <f t="shared" si="1305"/>
        <v>0</v>
      </c>
      <c r="AJ3259" s="1102">
        <f t="shared" si="1314"/>
        <v>0</v>
      </c>
      <c r="AK3259" s="1102">
        <f t="shared" si="1314"/>
        <v>0</v>
      </c>
      <c r="AL3259" s="1102">
        <f t="shared" si="1314"/>
        <v>0</v>
      </c>
      <c r="AM3259" s="1102">
        <f t="shared" si="1315"/>
        <v>0</v>
      </c>
      <c r="AN3259" s="1085">
        <f t="shared" si="1316"/>
        <v>0</v>
      </c>
      <c r="AO3259" s="1061">
        <f t="shared" si="1324"/>
        <v>0</v>
      </c>
      <c r="AP3259" s="1061">
        <f t="shared" si="1324"/>
        <v>0</v>
      </c>
      <c r="AQ3259" s="1061">
        <f t="shared" si="1324"/>
        <v>0</v>
      </c>
      <c r="AR3259" s="1061">
        <f t="shared" si="1324"/>
        <v>0</v>
      </c>
      <c r="AS3259" s="1061">
        <f t="shared" si="1324"/>
        <v>0</v>
      </c>
      <c r="AT3259" s="850" t="str">
        <f t="shared" si="1308"/>
        <v/>
      </c>
      <c r="AU3259" s="1482" t="s">
        <v>797</v>
      </c>
      <c r="AV3259" s="1483"/>
      <c r="AW3259" s="1483"/>
      <c r="AX3259" s="1483"/>
      <c r="AY3259" s="894" t="s">
        <v>29</v>
      </c>
      <c r="AZ3259" s="1151">
        <f ca="1">IF(AZ3254-AZ3257&lt;0,AZ3257-AZ3254,0)</f>
        <v>0</v>
      </c>
    </row>
    <row r="3260" spans="1:52" ht="13.5" customHeight="1">
      <c r="A3260" s="838" t="str">
        <f t="shared" si="1322"/>
        <v/>
      </c>
      <c r="B3260" s="906"/>
      <c r="C3260" s="844"/>
      <c r="D3260" s="907"/>
      <c r="E3260" s="1060"/>
      <c r="F3260" s="1140"/>
      <c r="G3260" s="1086"/>
      <c r="H3260" s="1077"/>
      <c r="I3260" s="1077"/>
      <c r="J3260" s="1060">
        <f t="shared" si="1323"/>
        <v>0</v>
      </c>
      <c r="K3260" s="1061"/>
      <c r="L3260" s="1061"/>
      <c r="M3260" s="1063"/>
      <c r="N3260" s="1063"/>
      <c r="O3260" s="1060">
        <f t="shared" si="1312"/>
        <v>0</v>
      </c>
      <c r="P3260" s="1061"/>
      <c r="Q3260" s="1061"/>
      <c r="R3260" s="1063"/>
      <c r="S3260" s="1063"/>
      <c r="T3260" s="1079">
        <f t="shared" si="1325"/>
        <v>0</v>
      </c>
      <c r="U3260" s="1061">
        <f t="shared" si="1317"/>
        <v>0</v>
      </c>
      <c r="V3260" s="1061">
        <f t="shared" si="1310"/>
        <v>0</v>
      </c>
      <c r="W3260" s="1063">
        <f t="shared" si="1310"/>
        <v>0</v>
      </c>
      <c r="X3260" s="1063">
        <f t="shared" si="1310"/>
        <v>0</v>
      </c>
      <c r="Y3260" s="1060">
        <f t="shared" si="1310"/>
        <v>0</v>
      </c>
      <c r="Z3260" s="1080" t="str">
        <f t="shared" si="1307"/>
        <v/>
      </c>
      <c r="AA3260" s="1126">
        <f t="shared" si="1304"/>
        <v>0</v>
      </c>
      <c r="AB3260" s="1082">
        <f t="shared" si="1304"/>
        <v>0</v>
      </c>
      <c r="AC3260" s="1083">
        <f t="shared" si="1304"/>
        <v>0</v>
      </c>
      <c r="AD3260" s="1089">
        <f t="shared" si="1304"/>
        <v>0</v>
      </c>
      <c r="AE3260" s="1071">
        <f t="shared" si="1326"/>
        <v>0</v>
      </c>
      <c r="AF3260" s="1071">
        <f t="shared" si="1326"/>
        <v>0</v>
      </c>
      <c r="AG3260" s="1071">
        <f t="shared" si="1326"/>
        <v>0</v>
      </c>
      <c r="AH3260" s="1071">
        <f t="shared" si="1326"/>
        <v>0</v>
      </c>
      <c r="AI3260" s="1060">
        <f t="shared" si="1305"/>
        <v>0</v>
      </c>
      <c r="AJ3260" s="1102">
        <f t="shared" si="1314"/>
        <v>0</v>
      </c>
      <c r="AK3260" s="1102">
        <f t="shared" si="1314"/>
        <v>0</v>
      </c>
      <c r="AL3260" s="1102">
        <f t="shared" si="1314"/>
        <v>0</v>
      </c>
      <c r="AM3260" s="1102">
        <f t="shared" si="1315"/>
        <v>0</v>
      </c>
      <c r="AN3260" s="1085">
        <f t="shared" si="1316"/>
        <v>0</v>
      </c>
      <c r="AO3260" s="1061">
        <f t="shared" si="1324"/>
        <v>0</v>
      </c>
      <c r="AP3260" s="1061">
        <f t="shared" si="1324"/>
        <v>0</v>
      </c>
      <c r="AQ3260" s="1061">
        <f t="shared" si="1324"/>
        <v>0</v>
      </c>
      <c r="AR3260" s="1061">
        <f t="shared" si="1324"/>
        <v>0</v>
      </c>
      <c r="AS3260" s="1061">
        <f t="shared" si="1324"/>
        <v>0</v>
      </c>
      <c r="AT3260" s="850" t="str">
        <f t="shared" si="1308"/>
        <v/>
      </c>
      <c r="AU3260" s="893"/>
      <c r="AV3260" s="894"/>
      <c r="AW3260" s="894"/>
      <c r="AX3260" s="894"/>
      <c r="AY3260" s="894"/>
      <c r="AZ3260" s="918"/>
    </row>
    <row r="3261" spans="1:52" ht="13.5" customHeight="1">
      <c r="A3261" s="838" t="str">
        <f t="shared" si="1322"/>
        <v/>
      </c>
      <c r="B3261" s="906"/>
      <c r="C3261" s="844"/>
      <c r="D3261" s="907"/>
      <c r="E3261" s="1060"/>
      <c r="F3261" s="1140"/>
      <c r="G3261" s="1086"/>
      <c r="H3261" s="1077"/>
      <c r="I3261" s="1077"/>
      <c r="J3261" s="1060">
        <f t="shared" si="1323"/>
        <v>0</v>
      </c>
      <c r="K3261" s="1061"/>
      <c r="L3261" s="1061"/>
      <c r="M3261" s="1063"/>
      <c r="N3261" s="1063"/>
      <c r="O3261" s="1060">
        <f t="shared" si="1312"/>
        <v>0</v>
      </c>
      <c r="P3261" s="1061"/>
      <c r="Q3261" s="1061"/>
      <c r="R3261" s="1063"/>
      <c r="S3261" s="1063"/>
      <c r="T3261" s="1079">
        <f t="shared" si="1325"/>
        <v>0</v>
      </c>
      <c r="U3261" s="1061">
        <f t="shared" si="1317"/>
        <v>0</v>
      </c>
      <c r="V3261" s="1061">
        <f t="shared" si="1310"/>
        <v>0</v>
      </c>
      <c r="W3261" s="1063">
        <v>0</v>
      </c>
      <c r="X3261" s="1063">
        <f t="shared" si="1310"/>
        <v>0</v>
      </c>
      <c r="Y3261" s="1060">
        <f t="shared" si="1310"/>
        <v>0</v>
      </c>
      <c r="Z3261" s="1080" t="str">
        <f t="shared" si="1307"/>
        <v/>
      </c>
      <c r="AA3261" s="1126">
        <f t="shared" si="1304"/>
        <v>0</v>
      </c>
      <c r="AB3261" s="1082">
        <f t="shared" si="1304"/>
        <v>0</v>
      </c>
      <c r="AC3261" s="1083">
        <f t="shared" si="1304"/>
        <v>0</v>
      </c>
      <c r="AD3261" s="1089">
        <f t="shared" si="1304"/>
        <v>0</v>
      </c>
      <c r="AE3261" s="1071">
        <f t="shared" si="1326"/>
        <v>0</v>
      </c>
      <c r="AF3261" s="1071">
        <f t="shared" si="1326"/>
        <v>0</v>
      </c>
      <c r="AG3261" s="1071">
        <f t="shared" si="1326"/>
        <v>0</v>
      </c>
      <c r="AH3261" s="1071">
        <f t="shared" si="1326"/>
        <v>0</v>
      </c>
      <c r="AI3261" s="1060">
        <f t="shared" si="1305"/>
        <v>0</v>
      </c>
      <c r="AJ3261" s="1102">
        <f t="shared" si="1314"/>
        <v>0</v>
      </c>
      <c r="AK3261" s="1102">
        <f t="shared" si="1314"/>
        <v>0</v>
      </c>
      <c r="AL3261" s="1102">
        <f t="shared" si="1314"/>
        <v>0</v>
      </c>
      <c r="AM3261" s="1102">
        <f t="shared" si="1315"/>
        <v>0</v>
      </c>
      <c r="AN3261" s="1085">
        <f t="shared" si="1316"/>
        <v>0</v>
      </c>
      <c r="AO3261" s="1061">
        <f t="shared" si="1324"/>
        <v>0</v>
      </c>
      <c r="AP3261" s="1061">
        <f t="shared" si="1324"/>
        <v>0</v>
      </c>
      <c r="AQ3261" s="1061">
        <f t="shared" si="1324"/>
        <v>0</v>
      </c>
      <c r="AR3261" s="1061">
        <f t="shared" si="1324"/>
        <v>0</v>
      </c>
      <c r="AS3261" s="1061">
        <f t="shared" si="1324"/>
        <v>0</v>
      </c>
      <c r="AT3261" s="850" t="str">
        <f t="shared" si="1308"/>
        <v/>
      </c>
      <c r="AU3261" s="893"/>
      <c r="AV3261" s="894"/>
      <c r="AW3261" s="894"/>
      <c r="AX3261" s="894"/>
      <c r="AY3261" s="894"/>
      <c r="AZ3261" s="918"/>
    </row>
    <row r="3262" spans="1:52" ht="13.5" customHeight="1">
      <c r="A3262" s="838" t="str">
        <f t="shared" si="1322"/>
        <v/>
      </c>
      <c r="B3262" s="906"/>
      <c r="C3262" s="844"/>
      <c r="D3262" s="907"/>
      <c r="E3262" s="1060"/>
      <c r="F3262" s="1140"/>
      <c r="G3262" s="1086"/>
      <c r="H3262" s="1077"/>
      <c r="I3262" s="1077"/>
      <c r="J3262" s="1060">
        <f t="shared" si="1323"/>
        <v>0</v>
      </c>
      <c r="K3262" s="1061"/>
      <c r="L3262" s="1061"/>
      <c r="M3262" s="1063"/>
      <c r="N3262" s="1063"/>
      <c r="O3262" s="1060">
        <f t="shared" si="1312"/>
        <v>0</v>
      </c>
      <c r="P3262" s="1061"/>
      <c r="Q3262" s="1061"/>
      <c r="R3262" s="1063"/>
      <c r="S3262" s="1063"/>
      <c r="T3262" s="1079">
        <f t="shared" si="1325"/>
        <v>0</v>
      </c>
      <c r="U3262" s="1061">
        <f t="shared" si="1317"/>
        <v>0</v>
      </c>
      <c r="V3262" s="1061">
        <f t="shared" si="1310"/>
        <v>0</v>
      </c>
      <c r="W3262" s="1063">
        <f>SUM(H3262,M3262,R3262)</f>
        <v>0</v>
      </c>
      <c r="X3262" s="1063">
        <f t="shared" si="1310"/>
        <v>0</v>
      </c>
      <c r="Y3262" s="1060">
        <f t="shared" si="1310"/>
        <v>0</v>
      </c>
      <c r="Z3262" s="1080" t="str">
        <f t="shared" si="1307"/>
        <v/>
      </c>
      <c r="AA3262" s="1126">
        <f t="shared" si="1304"/>
        <v>0</v>
      </c>
      <c r="AB3262" s="1082">
        <f t="shared" si="1304"/>
        <v>0</v>
      </c>
      <c r="AC3262" s="1083">
        <f t="shared" si="1304"/>
        <v>0</v>
      </c>
      <c r="AD3262" s="1089">
        <f t="shared" si="1304"/>
        <v>0</v>
      </c>
      <c r="AE3262" s="1071">
        <f t="shared" si="1326"/>
        <v>0</v>
      </c>
      <c r="AF3262" s="1071">
        <f t="shared" si="1326"/>
        <v>0</v>
      </c>
      <c r="AG3262" s="1071">
        <f t="shared" si="1326"/>
        <v>0</v>
      </c>
      <c r="AH3262" s="1071">
        <f t="shared" si="1326"/>
        <v>0</v>
      </c>
      <c r="AI3262" s="1060">
        <f t="shared" si="1305"/>
        <v>0</v>
      </c>
      <c r="AJ3262" s="1102">
        <f t="shared" si="1314"/>
        <v>0</v>
      </c>
      <c r="AK3262" s="1102">
        <f t="shared" si="1314"/>
        <v>0</v>
      </c>
      <c r="AL3262" s="1102">
        <f t="shared" si="1314"/>
        <v>0</v>
      </c>
      <c r="AM3262" s="1102">
        <f t="shared" si="1315"/>
        <v>0</v>
      </c>
      <c r="AN3262" s="1085">
        <f t="shared" si="1316"/>
        <v>0</v>
      </c>
      <c r="AO3262" s="1061">
        <f t="shared" si="1324"/>
        <v>0</v>
      </c>
      <c r="AP3262" s="1061">
        <f t="shared" si="1324"/>
        <v>0</v>
      </c>
      <c r="AQ3262" s="1061">
        <f t="shared" si="1324"/>
        <v>0</v>
      </c>
      <c r="AR3262" s="1061">
        <f t="shared" si="1324"/>
        <v>0</v>
      </c>
      <c r="AS3262" s="1061">
        <f t="shared" si="1324"/>
        <v>0</v>
      </c>
      <c r="AT3262" s="850" t="str">
        <f t="shared" si="1308"/>
        <v/>
      </c>
      <c r="AU3262" s="893"/>
      <c r="AV3262" s="894"/>
      <c r="AW3262" s="894"/>
      <c r="AX3262" s="894"/>
      <c r="AY3262" s="894"/>
      <c r="AZ3262" s="918"/>
    </row>
    <row r="3263" spans="1:52" ht="13.5" customHeight="1">
      <c r="A3263" s="838" t="str">
        <f t="shared" si="1322"/>
        <v/>
      </c>
      <c r="B3263" s="906"/>
      <c r="C3263" s="844"/>
      <c r="D3263" s="907"/>
      <c r="E3263" s="1060"/>
      <c r="F3263" s="1140"/>
      <c r="G3263" s="1086"/>
      <c r="H3263" s="1077"/>
      <c r="I3263" s="1077"/>
      <c r="J3263" s="1060">
        <f t="shared" si="1323"/>
        <v>0</v>
      </c>
      <c r="K3263" s="1061"/>
      <c r="L3263" s="1061"/>
      <c r="M3263" s="1063"/>
      <c r="N3263" s="1063"/>
      <c r="O3263" s="1060">
        <f t="shared" si="1312"/>
        <v>0</v>
      </c>
      <c r="P3263" s="1061"/>
      <c r="Q3263" s="1061"/>
      <c r="R3263" s="1063"/>
      <c r="S3263" s="1063"/>
      <c r="T3263" s="1079">
        <f t="shared" si="1325"/>
        <v>0</v>
      </c>
      <c r="U3263" s="1061">
        <f t="shared" si="1317"/>
        <v>0</v>
      </c>
      <c r="V3263" s="1061">
        <f>SUM(G3263,L3263,Q3263)</f>
        <v>0</v>
      </c>
      <c r="W3263" s="1063">
        <f>SUM(H3263,M3263,R3263)</f>
        <v>0</v>
      </c>
      <c r="X3263" s="1063">
        <f>SUM(I3263,N3263,S3263)</f>
        <v>0</v>
      </c>
      <c r="Y3263" s="1060">
        <f>SUM(J3263,O3263,T3263)</f>
        <v>0</v>
      </c>
      <c r="Z3263" s="1080" t="str">
        <f t="shared" si="1307"/>
        <v/>
      </c>
      <c r="AA3263" s="1126">
        <f t="shared" si="1304"/>
        <v>0</v>
      </c>
      <c r="AB3263" s="1082">
        <f t="shared" si="1304"/>
        <v>0</v>
      </c>
      <c r="AC3263" s="1083">
        <f t="shared" si="1304"/>
        <v>0</v>
      </c>
      <c r="AD3263" s="1089">
        <f t="shared" si="1304"/>
        <v>0</v>
      </c>
      <c r="AE3263" s="1071">
        <f t="shared" si="1326"/>
        <v>0</v>
      </c>
      <c r="AF3263" s="1071">
        <f t="shared" si="1326"/>
        <v>0</v>
      </c>
      <c r="AG3263" s="1071">
        <f t="shared" si="1326"/>
        <v>0</v>
      </c>
      <c r="AH3263" s="1071">
        <f t="shared" si="1326"/>
        <v>0</v>
      </c>
      <c r="AI3263" s="1060">
        <f t="shared" si="1305"/>
        <v>0</v>
      </c>
      <c r="AJ3263" s="1102">
        <f t="shared" si="1314"/>
        <v>0</v>
      </c>
      <c r="AK3263" s="1102">
        <f t="shared" si="1314"/>
        <v>0</v>
      </c>
      <c r="AL3263" s="1102">
        <f t="shared" si="1314"/>
        <v>0</v>
      </c>
      <c r="AM3263" s="1102">
        <f t="shared" si="1315"/>
        <v>0</v>
      </c>
      <c r="AN3263" s="1085">
        <f t="shared" si="1316"/>
        <v>0</v>
      </c>
      <c r="AO3263" s="1061">
        <f t="shared" si="1324"/>
        <v>0</v>
      </c>
      <c r="AP3263" s="1061">
        <f t="shared" si="1324"/>
        <v>0</v>
      </c>
      <c r="AQ3263" s="1061">
        <f t="shared" si="1324"/>
        <v>0</v>
      </c>
      <c r="AR3263" s="1061">
        <f t="shared" si="1324"/>
        <v>0</v>
      </c>
      <c r="AS3263" s="1061">
        <f t="shared" si="1324"/>
        <v>0</v>
      </c>
      <c r="AT3263" s="850" t="str">
        <f t="shared" si="1308"/>
        <v/>
      </c>
      <c r="AU3263" s="893"/>
      <c r="AV3263" s="894"/>
      <c r="AW3263" s="894"/>
      <c r="AX3263" s="894"/>
      <c r="AY3263" s="894"/>
      <c r="AZ3263" s="918"/>
    </row>
    <row r="3264" spans="1:52" ht="13.5" customHeight="1">
      <c r="A3264" s="838"/>
      <c r="B3264" s="906"/>
      <c r="C3264" s="844"/>
      <c r="D3264" s="907"/>
      <c r="E3264" s="1060"/>
      <c r="F3264" s="1140"/>
      <c r="G3264" s="1086"/>
      <c r="H3264" s="1077"/>
      <c r="I3264" s="1077"/>
      <c r="J3264" s="1060"/>
      <c r="K3264" s="1061"/>
      <c r="L3264" s="1061"/>
      <c r="M3264" s="1063"/>
      <c r="N3264" s="1063"/>
      <c r="O3264" s="1060"/>
      <c r="P3264" s="1061"/>
      <c r="Q3264" s="1061"/>
      <c r="R3264" s="1063"/>
      <c r="S3264" s="1063"/>
      <c r="T3264" s="1079"/>
      <c r="U3264" s="1061"/>
      <c r="V3264" s="1061"/>
      <c r="W3264" s="1063"/>
      <c r="X3264" s="1063"/>
      <c r="Y3264" s="1060"/>
      <c r="Z3264" s="1080"/>
      <c r="AA3264" s="1126"/>
      <c r="AB3264" s="1082"/>
      <c r="AC3264" s="1083"/>
      <c r="AD3264" s="1089"/>
      <c r="AE3264" s="1071"/>
      <c r="AF3264" s="1071"/>
      <c r="AG3264" s="1071"/>
      <c r="AH3264" s="1071"/>
      <c r="AI3264" s="1060"/>
      <c r="AJ3264" s="1102"/>
      <c r="AK3264" s="1102"/>
      <c r="AL3264" s="1102"/>
      <c r="AM3264" s="1102"/>
      <c r="AN3264" s="1085"/>
      <c r="AO3264" s="1061"/>
      <c r="AP3264" s="1061"/>
      <c r="AQ3264" s="1061"/>
      <c r="AR3264" s="1061"/>
      <c r="AS3264" s="1061"/>
      <c r="AT3264" s="850"/>
      <c r="AU3264" s="893"/>
      <c r="AV3264" s="894"/>
      <c r="AW3264" s="894"/>
      <c r="AX3264" s="894"/>
      <c r="AY3264" s="894"/>
      <c r="AZ3264" s="918"/>
    </row>
    <row r="3265" spans="1:52" ht="13.5" customHeight="1">
      <c r="A3265" s="838"/>
      <c r="B3265" s="906"/>
      <c r="C3265" s="844"/>
      <c r="D3265" s="907"/>
      <c r="E3265" s="1060"/>
      <c r="F3265" s="1140"/>
      <c r="G3265" s="1086"/>
      <c r="H3265" s="1077"/>
      <c r="I3265" s="1077"/>
      <c r="J3265" s="1060"/>
      <c r="K3265" s="1061"/>
      <c r="L3265" s="1061"/>
      <c r="M3265" s="1063"/>
      <c r="N3265" s="1063"/>
      <c r="O3265" s="1060"/>
      <c r="P3265" s="1061"/>
      <c r="Q3265" s="1061"/>
      <c r="R3265" s="1063"/>
      <c r="S3265" s="1063"/>
      <c r="T3265" s="1079"/>
      <c r="U3265" s="1061"/>
      <c r="V3265" s="1061"/>
      <c r="W3265" s="1063"/>
      <c r="X3265" s="1063"/>
      <c r="Y3265" s="1060"/>
      <c r="Z3265" s="1080"/>
      <c r="AA3265" s="1126"/>
      <c r="AB3265" s="1082"/>
      <c r="AC3265" s="1083"/>
      <c r="AD3265" s="1089"/>
      <c r="AE3265" s="1071"/>
      <c r="AF3265" s="1071"/>
      <c r="AG3265" s="1071"/>
      <c r="AH3265" s="1071"/>
      <c r="AI3265" s="1060"/>
      <c r="AJ3265" s="1102"/>
      <c r="AK3265" s="1102"/>
      <c r="AL3265" s="1102"/>
      <c r="AM3265" s="1102"/>
      <c r="AN3265" s="1085"/>
      <c r="AO3265" s="1061"/>
      <c r="AP3265" s="1061"/>
      <c r="AQ3265" s="1061"/>
      <c r="AR3265" s="1061"/>
      <c r="AS3265" s="1061"/>
      <c r="AT3265" s="850"/>
      <c r="AU3265" s="893"/>
      <c r="AV3265" s="894"/>
      <c r="AW3265" s="894"/>
      <c r="AX3265" s="894"/>
      <c r="AY3265" s="894"/>
      <c r="AZ3265" s="918"/>
    </row>
    <row r="3266" spans="1:52" ht="13.5" customHeight="1">
      <c r="A3266" s="838"/>
      <c r="B3266" s="906"/>
      <c r="C3266" s="844"/>
      <c r="D3266" s="907"/>
      <c r="E3266" s="1060"/>
      <c r="F3266" s="1140"/>
      <c r="G3266" s="1086"/>
      <c r="H3266" s="1077"/>
      <c r="I3266" s="1077"/>
      <c r="J3266" s="1060"/>
      <c r="K3266" s="1061"/>
      <c r="L3266" s="1061"/>
      <c r="M3266" s="1063"/>
      <c r="N3266" s="1063"/>
      <c r="O3266" s="1060"/>
      <c r="P3266" s="1061"/>
      <c r="Q3266" s="1061"/>
      <c r="R3266" s="1063"/>
      <c r="S3266" s="1063"/>
      <c r="T3266" s="1079"/>
      <c r="U3266" s="1061"/>
      <c r="V3266" s="1061"/>
      <c r="W3266" s="1063"/>
      <c r="X3266" s="1063"/>
      <c r="Y3266" s="1060"/>
      <c r="Z3266" s="1080"/>
      <c r="AA3266" s="1126"/>
      <c r="AB3266" s="1082"/>
      <c r="AC3266" s="1083"/>
      <c r="AD3266" s="1089"/>
      <c r="AE3266" s="1071"/>
      <c r="AF3266" s="1071"/>
      <c r="AG3266" s="1071"/>
      <c r="AH3266" s="1071"/>
      <c r="AI3266" s="1060"/>
      <c r="AJ3266" s="1102"/>
      <c r="AK3266" s="1102"/>
      <c r="AL3266" s="1102"/>
      <c r="AM3266" s="1102"/>
      <c r="AN3266" s="1085"/>
      <c r="AO3266" s="1061"/>
      <c r="AP3266" s="1061"/>
      <c r="AQ3266" s="1061"/>
      <c r="AR3266" s="1061"/>
      <c r="AS3266" s="1061"/>
      <c r="AT3266" s="850"/>
      <c r="AU3266" s="893"/>
      <c r="AV3266" s="894"/>
      <c r="AW3266" s="894"/>
      <c r="AX3266" s="894"/>
      <c r="AY3266" s="894"/>
      <c r="AZ3266" s="918"/>
    </row>
    <row r="3267" spans="1:52" ht="13.5" customHeight="1">
      <c r="A3267" s="838" t="str">
        <f>IF(B3267&lt;&gt;"",MAX($A3262:$A3263)+1,"")</f>
        <v/>
      </c>
      <c r="B3267" s="951"/>
      <c r="C3267" s="952"/>
      <c r="D3267" s="1159"/>
      <c r="E3267" s="1060"/>
      <c r="F3267" s="1140"/>
      <c r="G3267" s="1086"/>
      <c r="H3267" s="1077"/>
      <c r="I3267" s="1077"/>
      <c r="J3267" s="1060">
        <f>SUM(F3267:I3267)*$E3267</f>
        <v>0</v>
      </c>
      <c r="K3267" s="1061"/>
      <c r="L3267" s="1061"/>
      <c r="M3267" s="1063"/>
      <c r="N3267" s="1063"/>
      <c r="O3267" s="1060">
        <f>SUM(K3267:N3267)*$E3267</f>
        <v>0</v>
      </c>
      <c r="P3267" s="1061"/>
      <c r="Q3267" s="1061"/>
      <c r="R3267" s="1063"/>
      <c r="S3267" s="1063"/>
      <c r="T3267" s="1079">
        <f>SUM(P3267:S3267)*$E3267</f>
        <v>0</v>
      </c>
      <c r="U3267" s="1061">
        <f t="shared" ref="U3267:Y3269" si="1327">SUM(F3267,K3267,P3267)</f>
        <v>0</v>
      </c>
      <c r="V3267" s="1061">
        <f t="shared" si="1327"/>
        <v>0</v>
      </c>
      <c r="W3267" s="1063">
        <f t="shared" si="1327"/>
        <v>0</v>
      </c>
      <c r="X3267" s="1063">
        <f t="shared" si="1327"/>
        <v>0</v>
      </c>
      <c r="Y3267" s="1060">
        <f t="shared" si="1327"/>
        <v>0</v>
      </c>
      <c r="Z3267" s="1080" t="str">
        <f t="shared" ref="Z3267:AD3269" si="1328">A3267</f>
        <v/>
      </c>
      <c r="AA3267" s="1126">
        <f t="shared" si="1328"/>
        <v>0</v>
      </c>
      <c r="AB3267" s="1082">
        <f t="shared" si="1328"/>
        <v>0</v>
      </c>
      <c r="AC3267" s="1083">
        <f t="shared" si="1328"/>
        <v>0</v>
      </c>
      <c r="AD3267" s="1089">
        <f t="shared" si="1328"/>
        <v>0</v>
      </c>
      <c r="AE3267" s="1071">
        <f t="shared" ref="AE3267:AH3269" si="1329">AE3185+AJ3185-AO3185</f>
        <v>0</v>
      </c>
      <c r="AF3267" s="1071">
        <f t="shared" si="1329"/>
        <v>0</v>
      </c>
      <c r="AG3267" s="1071">
        <f t="shared" si="1329"/>
        <v>0</v>
      </c>
      <c r="AH3267" s="1071">
        <f t="shared" si="1329"/>
        <v>0</v>
      </c>
      <c r="AI3267" s="1060">
        <f>SUM(AE3267:AH3267)*$E3267</f>
        <v>0</v>
      </c>
      <c r="AJ3267" s="1102">
        <f t="shared" ref="AJ3267:AM3269" si="1330">U3267</f>
        <v>0</v>
      </c>
      <c r="AK3267" s="1102">
        <f t="shared" si="1330"/>
        <v>0</v>
      </c>
      <c r="AL3267" s="1102">
        <f t="shared" si="1330"/>
        <v>0</v>
      </c>
      <c r="AM3267" s="1102">
        <f t="shared" si="1330"/>
        <v>0</v>
      </c>
      <c r="AN3267" s="1085">
        <f>SUM(AJ3267:AM3267)*$E3267</f>
        <v>0</v>
      </c>
      <c r="AO3267" s="1061">
        <f t="shared" ref="AO3267:AS3269" si="1331">U3267</f>
        <v>0</v>
      </c>
      <c r="AP3267" s="1061">
        <f t="shared" si="1331"/>
        <v>0</v>
      </c>
      <c r="AQ3267" s="1061">
        <f t="shared" si="1331"/>
        <v>0</v>
      </c>
      <c r="AR3267" s="1061">
        <f t="shared" si="1331"/>
        <v>0</v>
      </c>
      <c r="AS3267" s="1061">
        <f t="shared" si="1331"/>
        <v>0</v>
      </c>
      <c r="AT3267" s="850" t="str">
        <f>IF(AC3267&lt;&gt;0,SUM(AO3267:AR3267)*$AC3267-SUM(AO3267:AR3267)*$AD3267,"")</f>
        <v/>
      </c>
      <c r="AU3267" s="893"/>
      <c r="AV3267" s="894"/>
      <c r="AW3267" s="894"/>
      <c r="AX3267" s="894"/>
      <c r="AY3267" s="894"/>
      <c r="AZ3267" s="954"/>
    </row>
    <row r="3268" spans="1:52" ht="13.5" customHeight="1">
      <c r="A3268" s="838" t="str">
        <f>IF(B3268&lt;&gt;"",MAX($A3263:$A3267)+1,"")</f>
        <v/>
      </c>
      <c r="B3268" s="951"/>
      <c r="C3268" s="952"/>
      <c r="D3268" s="1159"/>
      <c r="E3268" s="1060"/>
      <c r="F3268" s="1140"/>
      <c r="G3268" s="1086"/>
      <c r="H3268" s="1077"/>
      <c r="I3268" s="1077"/>
      <c r="J3268" s="1060">
        <f>SUM(F3268:I3268)*$E3268</f>
        <v>0</v>
      </c>
      <c r="K3268" s="1061"/>
      <c r="L3268" s="1061"/>
      <c r="M3268" s="1063"/>
      <c r="N3268" s="1063"/>
      <c r="O3268" s="1060">
        <f>SUM(K3268:N3268)*$E3268</f>
        <v>0</v>
      </c>
      <c r="P3268" s="1061"/>
      <c r="Q3268" s="1061"/>
      <c r="R3268" s="1063"/>
      <c r="S3268" s="1063"/>
      <c r="T3268" s="1079">
        <f>SUM(P3268:S3268)*$E3268</f>
        <v>0</v>
      </c>
      <c r="U3268" s="1061">
        <f t="shared" si="1327"/>
        <v>0</v>
      </c>
      <c r="V3268" s="1061">
        <f t="shared" si="1327"/>
        <v>0</v>
      </c>
      <c r="W3268" s="1063">
        <f t="shared" si="1327"/>
        <v>0</v>
      </c>
      <c r="X3268" s="1063">
        <f t="shared" si="1327"/>
        <v>0</v>
      </c>
      <c r="Y3268" s="1060">
        <f t="shared" si="1327"/>
        <v>0</v>
      </c>
      <c r="Z3268" s="1080" t="str">
        <f t="shared" si="1328"/>
        <v/>
      </c>
      <c r="AA3268" s="1126">
        <f t="shared" si="1328"/>
        <v>0</v>
      </c>
      <c r="AB3268" s="1082">
        <f t="shared" si="1328"/>
        <v>0</v>
      </c>
      <c r="AC3268" s="1083">
        <f t="shared" si="1328"/>
        <v>0</v>
      </c>
      <c r="AD3268" s="1089">
        <f>E3268</f>
        <v>0</v>
      </c>
      <c r="AE3268" s="1071">
        <f t="shared" si="1329"/>
        <v>0</v>
      </c>
      <c r="AF3268" s="1071">
        <f t="shared" si="1329"/>
        <v>0</v>
      </c>
      <c r="AG3268" s="1071">
        <f t="shared" si="1329"/>
        <v>0</v>
      </c>
      <c r="AH3268" s="1071">
        <f t="shared" si="1329"/>
        <v>0</v>
      </c>
      <c r="AI3268" s="1060">
        <f>SUM(AE3268:AH3268)*$E3268</f>
        <v>0</v>
      </c>
      <c r="AJ3268" s="1102">
        <f t="shared" si="1330"/>
        <v>0</v>
      </c>
      <c r="AK3268" s="1102">
        <f t="shared" si="1330"/>
        <v>0</v>
      </c>
      <c r="AL3268" s="1102">
        <f t="shared" si="1330"/>
        <v>0</v>
      </c>
      <c r="AM3268" s="1102">
        <f t="shared" si="1330"/>
        <v>0</v>
      </c>
      <c r="AN3268" s="1085">
        <f>SUM(AJ3268:AM3268)*$E3268</f>
        <v>0</v>
      </c>
      <c r="AO3268" s="1061">
        <f t="shared" si="1331"/>
        <v>0</v>
      </c>
      <c r="AP3268" s="1061">
        <f t="shared" si="1331"/>
        <v>0</v>
      </c>
      <c r="AQ3268" s="1061">
        <f t="shared" si="1331"/>
        <v>0</v>
      </c>
      <c r="AR3268" s="1061">
        <f t="shared" si="1331"/>
        <v>0</v>
      </c>
      <c r="AS3268" s="1061">
        <f t="shared" si="1331"/>
        <v>0</v>
      </c>
      <c r="AT3268" s="850" t="str">
        <f>IF(AC3268&lt;&gt;0,SUM(AO3268:AR3268)*$AC3268-SUM(AO3268:AR3268)*$AD3268,"")</f>
        <v/>
      </c>
      <c r="AU3268" s="893"/>
      <c r="AV3268" s="894"/>
      <c r="AW3268" s="894"/>
      <c r="AX3268" s="894"/>
      <c r="AY3268" s="894"/>
      <c r="AZ3268" s="954"/>
    </row>
    <row r="3269" spans="1:52" ht="13.5" customHeight="1">
      <c r="A3269" s="838" t="str">
        <f>IF(B3269&lt;&gt;"",MAX($A3267:$A3268)+1,"")</f>
        <v/>
      </c>
      <c r="B3269" s="955"/>
      <c r="C3269" s="956"/>
      <c r="D3269" s="1160"/>
      <c r="E3269" s="1153"/>
      <c r="F3269" s="1154"/>
      <c r="G3269" s="1155"/>
      <c r="H3269" s="1156"/>
      <c r="I3269" s="1156"/>
      <c r="J3269" s="1060">
        <f>SUM(F3269:I3269)*$E3269</f>
        <v>0</v>
      </c>
      <c r="K3269" s="1061"/>
      <c r="L3269" s="1061"/>
      <c r="M3269" s="1063"/>
      <c r="N3269" s="1063"/>
      <c r="O3269" s="1157">
        <f>SUM(K3269:N3269)*$E3269</f>
        <v>0</v>
      </c>
      <c r="P3269" s="1061"/>
      <c r="Q3269" s="1061"/>
      <c r="R3269" s="1063"/>
      <c r="S3269" s="1063"/>
      <c r="T3269" s="1079">
        <f>SUM(P3269:S3269)*$E3269</f>
        <v>0</v>
      </c>
      <c r="U3269" s="1061">
        <f>SUM(F3269,K3269,P3269)</f>
        <v>0</v>
      </c>
      <c r="V3269" s="1061">
        <f t="shared" si="1327"/>
        <v>0</v>
      </c>
      <c r="W3269" s="1063">
        <f t="shared" si="1327"/>
        <v>0</v>
      </c>
      <c r="X3269" s="1063">
        <f>SUM(I3269,N3269,S3269)</f>
        <v>0</v>
      </c>
      <c r="Y3269" s="1060">
        <f>SUM(J3269,O3269,T3269)</f>
        <v>0</v>
      </c>
      <c r="Z3269" s="1080" t="str">
        <f t="shared" si="1328"/>
        <v/>
      </c>
      <c r="AA3269" s="1126">
        <f>B3269</f>
        <v>0</v>
      </c>
      <c r="AB3269" s="1082">
        <f>C3269</f>
        <v>0</v>
      </c>
      <c r="AC3269" s="1158">
        <f>D3269</f>
        <v>0</v>
      </c>
      <c r="AD3269" s="1089">
        <f>E3269</f>
        <v>0</v>
      </c>
      <c r="AE3269" s="1071">
        <f t="shared" si="1329"/>
        <v>0</v>
      </c>
      <c r="AF3269" s="1071">
        <f t="shared" si="1329"/>
        <v>0</v>
      </c>
      <c r="AG3269" s="1071">
        <f t="shared" si="1329"/>
        <v>0</v>
      </c>
      <c r="AH3269" s="1071">
        <f t="shared" si="1329"/>
        <v>0</v>
      </c>
      <c r="AI3269" s="1060">
        <f>SUM(AE3269:AH3269)*$E3269</f>
        <v>0</v>
      </c>
      <c r="AJ3269" s="1102">
        <f t="shared" si="1330"/>
        <v>0</v>
      </c>
      <c r="AK3269" s="1102">
        <f t="shared" si="1330"/>
        <v>0</v>
      </c>
      <c r="AL3269" s="1102">
        <f t="shared" si="1330"/>
        <v>0</v>
      </c>
      <c r="AM3269" s="1102">
        <f t="shared" si="1330"/>
        <v>0</v>
      </c>
      <c r="AN3269" s="1085">
        <f>SUM(AJ3269:AM3269)*$E3269</f>
        <v>0</v>
      </c>
      <c r="AO3269" s="1061">
        <f t="shared" si="1331"/>
        <v>0</v>
      </c>
      <c r="AP3269" s="1061">
        <f t="shared" si="1331"/>
        <v>0</v>
      </c>
      <c r="AQ3269" s="1061">
        <f t="shared" si="1331"/>
        <v>0</v>
      </c>
      <c r="AR3269" s="1061">
        <f t="shared" si="1331"/>
        <v>0</v>
      </c>
      <c r="AS3269" s="1061">
        <f t="shared" si="1331"/>
        <v>0</v>
      </c>
      <c r="AT3269" s="963" t="str">
        <f>IF(AC3269&lt;&gt;0,SUM(AO3269:AR3269)*$AC3269-SUM(AO3269:AR3269)*$AD3269,"")</f>
        <v/>
      </c>
      <c r="AU3269" s="893"/>
      <c r="AV3269" s="894"/>
      <c r="AW3269" s="894"/>
      <c r="AX3269" s="894"/>
      <c r="AY3269" s="894"/>
      <c r="AZ3269" s="954"/>
    </row>
    <row r="3270" spans="1:52" ht="13.5" customHeight="1">
      <c r="A3270" s="964"/>
      <c r="B3270" s="964" t="s">
        <v>6</v>
      </c>
      <c r="C3270" s="965"/>
      <c r="D3270" s="966"/>
      <c r="E3270" s="965"/>
      <c r="F3270" s="965"/>
      <c r="G3270" s="967"/>
      <c r="H3270" s="965"/>
      <c r="I3270" s="965"/>
      <c r="J3270" s="968">
        <f>SUM(J3204:J3269)</f>
        <v>2986.5</v>
      </c>
      <c r="K3270" s="969"/>
      <c r="L3270" s="969"/>
      <c r="M3270" s="969"/>
      <c r="N3270" s="969"/>
      <c r="O3270" s="968">
        <f>SUM(O3204:O3269)</f>
        <v>6683.2</v>
      </c>
      <c r="P3270" s="969"/>
      <c r="Q3270" s="969"/>
      <c r="R3270" s="969"/>
      <c r="S3270" s="969"/>
      <c r="T3270" s="968">
        <f>SUM(T3204:T3269)</f>
        <v>5375.8</v>
      </c>
      <c r="U3270" s="969"/>
      <c r="V3270" s="969"/>
      <c r="W3270" s="969"/>
      <c r="X3270" s="969"/>
      <c r="Y3270" s="968">
        <f>SUM(Y3204:Y3269)</f>
        <v>15045.5</v>
      </c>
      <c r="Z3270" s="964"/>
      <c r="AA3270" s="964" t="s">
        <v>6</v>
      </c>
      <c r="AB3270" s="969"/>
      <c r="AC3270" s="970"/>
      <c r="AD3270" s="969"/>
      <c r="AE3270" s="969"/>
      <c r="AF3270" s="969"/>
      <c r="AG3270" s="969"/>
      <c r="AH3270" s="969"/>
      <c r="AI3270" s="971">
        <f>SUM(AI3204:AI3269)</f>
        <v>49241.1</v>
      </c>
      <c r="AJ3270" s="969"/>
      <c r="AK3270" s="969"/>
      <c r="AL3270" s="969"/>
      <c r="AM3270" s="969"/>
      <c r="AN3270" s="969">
        <f>SUM(AN3204:AN3269)</f>
        <v>12909.5</v>
      </c>
      <c r="AO3270" s="969"/>
      <c r="AP3270" s="969"/>
      <c r="AQ3270" s="969"/>
      <c r="AR3270" s="969"/>
      <c r="AS3270" s="969">
        <f>SUM(AS3204:AS3269)</f>
        <v>15045.5</v>
      </c>
      <c r="AT3270" s="972">
        <f>SUM(AT3204:AT3269)</f>
        <v>565</v>
      </c>
      <c r="AU3270" s="973"/>
      <c r="AV3270" s="974"/>
      <c r="AW3270" s="974"/>
      <c r="AX3270" s="974"/>
      <c r="AY3270" s="974"/>
      <c r="AZ3270" s="975"/>
    </row>
    <row r="3271" spans="1:52" ht="13.5" customHeight="1">
      <c r="A3271" s="976"/>
      <c r="B3271" s="1484" t="s">
        <v>866</v>
      </c>
      <c r="C3271" s="1487" t="s">
        <v>867</v>
      </c>
      <c r="D3271" s="1488"/>
      <c r="E3271" s="1489"/>
      <c r="F3271" s="1490" t="str">
        <f>"Đtượng BB : " &amp; SUM(F3272:F3274) &amp;"đ/c = " &amp; SUM(J3272:J3274) &amp;"k"</f>
        <v>Đtượng BB : 531đ/c = 13806k</v>
      </c>
      <c r="G3271" s="1491"/>
      <c r="H3271" s="1491"/>
      <c r="I3271" s="1491"/>
      <c r="J3271" s="1492"/>
      <c r="K3271" s="1490" t="str">
        <f>"Đtượng BC: " &amp; SUM(K3272:K3274) &amp;"đ/c = " &amp; SUM(O3272:O3274) &amp;"k"</f>
        <v>Đtượng BC: 60đ/c = 1240k</v>
      </c>
      <c r="L3271" s="1491"/>
      <c r="M3271" s="1491"/>
      <c r="N3271" s="1491"/>
      <c r="O3271" s="1492"/>
      <c r="P3271" s="1493" t="s">
        <v>6</v>
      </c>
      <c r="Q3271" s="1494"/>
      <c r="R3271" s="1495"/>
      <c r="S3271" s="977"/>
      <c r="T3271" s="1496" t="s">
        <v>868</v>
      </c>
      <c r="U3271" s="1497"/>
      <c r="V3271" s="1497"/>
      <c r="W3271" s="1497"/>
      <c r="X3271" s="1497"/>
      <c r="Y3271" s="1498"/>
      <c r="Z3271" s="978"/>
      <c r="AA3271" s="930"/>
      <c r="AB3271" s="930"/>
      <c r="AC3271" s="979"/>
      <c r="AD3271" s="930"/>
      <c r="AE3271" s="930"/>
      <c r="AF3271" s="930"/>
      <c r="AG3271" s="930"/>
      <c r="AH3271" s="930"/>
      <c r="AI3271" s="930"/>
      <c r="AJ3271" s="930"/>
      <c r="AK3271" s="930"/>
      <c r="AL3271" s="930"/>
      <c r="AM3271" s="930"/>
      <c r="AN3271" s="930"/>
      <c r="AO3271" s="930"/>
      <c r="AP3271" s="930"/>
      <c r="AQ3271" s="930"/>
      <c r="AR3271" s="930"/>
      <c r="AS3271" s="930"/>
      <c r="AT3271" s="930"/>
      <c r="AU3271" s="980"/>
    </row>
    <row r="3272" spans="1:52" ht="13.5" customHeight="1">
      <c r="A3272" s="981"/>
      <c r="B3272" s="1485"/>
      <c r="C3272" s="1499" t="s">
        <v>856</v>
      </c>
      <c r="D3272" s="1500"/>
      <c r="E3272" s="1501"/>
      <c r="F3272" s="982">
        <v>177</v>
      </c>
      <c r="G3272" s="982" t="s">
        <v>27</v>
      </c>
      <c r="H3272" s="983">
        <v>14</v>
      </c>
      <c r="I3272" s="984" t="s">
        <v>29</v>
      </c>
      <c r="J3272" s="985">
        <f>F3272*H3272</f>
        <v>2478</v>
      </c>
      <c r="K3272" s="986">
        <v>20</v>
      </c>
      <c r="L3272" s="984" t="s">
        <v>27</v>
      </c>
      <c r="M3272" s="987">
        <v>14</v>
      </c>
      <c r="N3272" s="984" t="s">
        <v>28</v>
      </c>
      <c r="O3272" s="988">
        <f>K3272*M3272</f>
        <v>280</v>
      </c>
      <c r="P3272" s="989" t="str">
        <f>F3272+K3272 &amp;"đ/c"</f>
        <v>197đ/c</v>
      </c>
      <c r="Q3272" s="1471">
        <f>J3272+O3272</f>
        <v>2758</v>
      </c>
      <c r="R3272" s="1472"/>
      <c r="S3272" s="990"/>
      <c r="T3272" s="1473" t="s">
        <v>869</v>
      </c>
      <c r="U3272" s="1474"/>
      <c r="V3272" s="1474"/>
      <c r="W3272" s="1474"/>
      <c r="X3272" s="991"/>
      <c r="Y3272" s="992">
        <f>SUM(J3272:J3276)+SUM(O3272:O3274)+Q3275-Q3276</f>
        <v>17312.199999999997</v>
      </c>
      <c r="AB3272" s="993" t="s">
        <v>870</v>
      </c>
      <c r="AC3272" s="994"/>
      <c r="AD3272" s="993"/>
      <c r="AE3272" s="993"/>
      <c r="AF3272" s="993"/>
      <c r="AG3272" s="995"/>
      <c r="AH3272" s="995"/>
      <c r="AI3272" s="1261" t="s">
        <v>871</v>
      </c>
      <c r="AJ3272" s="1261"/>
      <c r="AK3272" s="1261"/>
      <c r="AL3272" s="1261"/>
      <c r="AM3272" s="1261"/>
      <c r="AN3272" s="1261"/>
      <c r="AO3272" s="995"/>
      <c r="AP3272" s="995"/>
      <c r="AQ3272" s="995"/>
      <c r="AR3272" s="995"/>
      <c r="AS3272" s="995"/>
      <c r="AT3272" s="993" t="s">
        <v>21</v>
      </c>
      <c r="AU3272" s="993"/>
      <c r="AV3272" s="996"/>
      <c r="AW3272" s="996"/>
      <c r="AX3272" s="996"/>
    </row>
    <row r="3273" spans="1:52" ht="13.5" customHeight="1">
      <c r="A3273" s="981"/>
      <c r="B3273" s="1485"/>
      <c r="C3273" s="1475" t="s">
        <v>857</v>
      </c>
      <c r="D3273" s="1476"/>
      <c r="E3273" s="1477"/>
      <c r="F3273" s="982">
        <v>177</v>
      </c>
      <c r="G3273" s="997" t="s">
        <v>27</v>
      </c>
      <c r="H3273" s="983">
        <v>32</v>
      </c>
      <c r="I3273" s="998" t="s">
        <v>29</v>
      </c>
      <c r="J3273" s="999">
        <f>F3273*H3273</f>
        <v>5664</v>
      </c>
      <c r="K3273" s="1000">
        <v>20</v>
      </c>
      <c r="L3273" s="998" t="s">
        <v>27</v>
      </c>
      <c r="M3273" s="1001">
        <v>24</v>
      </c>
      <c r="N3273" s="998" t="s">
        <v>28</v>
      </c>
      <c r="O3273" s="1002">
        <f>K3273*M3273</f>
        <v>480</v>
      </c>
      <c r="P3273" s="1003" t="str">
        <f>F3273+K3273 &amp;"đ/c"</f>
        <v>197đ/c</v>
      </c>
      <c r="Q3273" s="1478">
        <f>J3273+O3273</f>
        <v>6144</v>
      </c>
      <c r="R3273" s="1479"/>
      <c r="S3273" s="990"/>
      <c r="T3273" s="1004" t="s">
        <v>872</v>
      </c>
      <c r="U3273" s="1005"/>
      <c r="V3273" s="1005">
        <f>M3270</f>
        <v>0</v>
      </c>
      <c r="W3273" s="1005"/>
      <c r="X3273" s="991"/>
      <c r="Y3273" s="992">
        <f>Y3270</f>
        <v>15045.5</v>
      </c>
      <c r="Z3273" s="978"/>
      <c r="AA3273" s="930"/>
      <c r="AB3273" s="930"/>
      <c r="AC3273" s="979"/>
      <c r="AD3273" s="930"/>
      <c r="AE3273" s="930"/>
      <c r="AF3273" s="930"/>
      <c r="AG3273" s="930"/>
      <c r="AH3273" s="930"/>
      <c r="AI3273" s="930"/>
      <c r="AJ3273" s="930"/>
      <c r="AK3273" s="930"/>
      <c r="AL3273" s="930"/>
      <c r="AM3273" s="930"/>
      <c r="AN3273" s="930"/>
      <c r="AO3273" s="930"/>
      <c r="AP3273" s="930"/>
      <c r="AQ3273" s="930"/>
      <c r="AR3273" s="930"/>
      <c r="AS3273" s="930"/>
      <c r="AT3273" s="930"/>
      <c r="AU3273" s="1006"/>
    </row>
    <row r="3274" spans="1:52" ht="13.5" customHeight="1">
      <c r="A3274" s="981"/>
      <c r="B3274" s="1486"/>
      <c r="C3274" s="1475" t="s">
        <v>858</v>
      </c>
      <c r="D3274" s="1476"/>
      <c r="E3274" s="1477"/>
      <c r="F3274" s="982">
        <v>177</v>
      </c>
      <c r="G3274" s="998" t="s">
        <v>27</v>
      </c>
      <c r="H3274" s="983">
        <v>32</v>
      </c>
      <c r="I3274" s="998" t="s">
        <v>29</v>
      </c>
      <c r="J3274" s="999">
        <f>F3274*H3274</f>
        <v>5664</v>
      </c>
      <c r="K3274" s="1000">
        <v>20</v>
      </c>
      <c r="L3274" s="998" t="s">
        <v>27</v>
      </c>
      <c r="M3274" s="1001">
        <v>24</v>
      </c>
      <c r="N3274" s="998" t="s">
        <v>28</v>
      </c>
      <c r="O3274" s="1002">
        <f>K3274*M3274</f>
        <v>480</v>
      </c>
      <c r="P3274" s="1003" t="str">
        <f>F3274+K3274 &amp; "đ/c"</f>
        <v>197đ/c</v>
      </c>
      <c r="Q3274" s="1478">
        <f>J3274+O3274</f>
        <v>6144</v>
      </c>
      <c r="R3274" s="1479"/>
      <c r="S3274" s="990"/>
      <c r="T3274" s="1004" t="s">
        <v>873</v>
      </c>
      <c r="U3274" s="1005"/>
      <c r="V3274" s="1005"/>
      <c r="W3274" s="1005"/>
      <c r="X3274" s="991"/>
      <c r="Y3274" s="992">
        <f>IF(Y3272-Y3273&gt;0,Y3272-Y3273,0)</f>
        <v>2266.6999999999971</v>
      </c>
      <c r="Z3274" s="978"/>
      <c r="AA3274" s="930"/>
      <c r="AB3274" s="930"/>
      <c r="AC3274" s="979"/>
      <c r="AD3274" s="930"/>
      <c r="AE3274" s="930"/>
      <c r="AF3274" s="930"/>
      <c r="AG3274" s="930"/>
      <c r="AH3274" s="930"/>
      <c r="AI3274" s="930"/>
      <c r="AJ3274" s="930"/>
      <c r="AK3274" s="930"/>
      <c r="AL3274" s="930"/>
      <c r="AM3274" s="930"/>
      <c r="AN3274" s="930"/>
      <c r="AO3274" s="930"/>
      <c r="AP3274" s="930"/>
      <c r="AQ3274" s="930"/>
      <c r="AR3274" s="930"/>
      <c r="AS3274" s="930"/>
      <c r="AT3274" s="930"/>
      <c r="AU3274" s="1006"/>
    </row>
    <row r="3275" spans="1:52" ht="13.5" customHeight="1">
      <c r="A3275" s="981"/>
      <c r="B3275" s="1007" t="s">
        <v>874</v>
      </c>
      <c r="C3275" s="1455"/>
      <c r="D3275" s="1455"/>
      <c r="E3275" s="1456"/>
      <c r="F3275" s="1008"/>
      <c r="G3275" s="1009" t="s">
        <v>27</v>
      </c>
      <c r="H3275" s="1010"/>
      <c r="I3275" s="1009" t="s">
        <v>29</v>
      </c>
      <c r="J3275" s="1011">
        <f>F3275*H3275</f>
        <v>0</v>
      </c>
      <c r="K3275" s="1012"/>
      <c r="L3275" s="1457" t="s">
        <v>897</v>
      </c>
      <c r="M3275" s="1458"/>
      <c r="N3275" s="1458"/>
      <c r="O3275" s="1459"/>
      <c r="P3275" s="1013"/>
      <c r="Q3275" s="1460">
        <f>AZ3146</f>
        <v>2266.1999999999989</v>
      </c>
      <c r="R3275" s="1461"/>
      <c r="S3275" s="990"/>
      <c r="T3275" s="1462" t="s">
        <v>865</v>
      </c>
      <c r="U3275" s="1463"/>
      <c r="V3275" s="1463"/>
      <c r="W3275" s="1463"/>
      <c r="X3275" s="991"/>
      <c r="Y3275" s="1014">
        <f>IF(Y3272-Y3273&lt;0,Y3273-Y3272,0)</f>
        <v>0</v>
      </c>
      <c r="AI3275" s="930"/>
    </row>
    <row r="3276" spans="1:52" ht="13.5" customHeight="1">
      <c r="A3276" s="981"/>
      <c r="B3276" s="1464" t="s">
        <v>875</v>
      </c>
      <c r="C3276" s="1465"/>
      <c r="D3276" s="1015"/>
      <c r="E3276" s="1016"/>
      <c r="F3276" s="1017"/>
      <c r="G3276" s="1018" t="s">
        <v>27</v>
      </c>
      <c r="H3276" s="1019"/>
      <c r="I3276" s="1018" t="s">
        <v>29</v>
      </c>
      <c r="J3276" s="1020">
        <f>F3276*H3276</f>
        <v>0</v>
      </c>
      <c r="K3276" s="1021"/>
      <c r="L3276" s="1466" t="s">
        <v>876</v>
      </c>
      <c r="M3276" s="1467"/>
      <c r="N3276" s="1467"/>
      <c r="O3276" s="1468"/>
      <c r="P3276" s="1022"/>
      <c r="Q3276" s="1469">
        <f>AZ3147</f>
        <v>0</v>
      </c>
      <c r="R3276" s="1470"/>
      <c r="S3276" s="1023"/>
      <c r="T3276" s="1023"/>
      <c r="U3276" s="1024"/>
      <c r="V3276" s="1024"/>
      <c r="W3276" s="1024"/>
      <c r="X3276" s="1025"/>
      <c r="Y3276" s="1026"/>
      <c r="AI3276" s="930"/>
    </row>
    <row r="3277" spans="1:52" ht="13.5" customHeight="1">
      <c r="A3277" s="981"/>
      <c r="B3277" s="1452" t="s">
        <v>877</v>
      </c>
      <c r="C3277" s="1452"/>
      <c r="D3277" s="1452"/>
      <c r="E3277" s="1452"/>
      <c r="F3277" s="1452"/>
      <c r="G3277" s="1027"/>
      <c r="H3277" s="1027"/>
      <c r="I3277" s="1027"/>
      <c r="J3277" s="1028"/>
      <c r="K3277" s="1027"/>
      <c r="L3277" s="1453" t="s">
        <v>878</v>
      </c>
      <c r="M3277" s="1453"/>
      <c r="N3277" s="1453"/>
      <c r="O3277" s="993"/>
      <c r="P3277" s="993"/>
      <c r="Q3277" s="993"/>
      <c r="R3277" s="993"/>
      <c r="S3277" s="1453" t="s">
        <v>879</v>
      </c>
      <c r="T3277" s="1453"/>
      <c r="U3277" s="1453"/>
      <c r="X3277" s="981"/>
      <c r="Y3277" s="981"/>
      <c r="AA3277" s="1454" t="s">
        <v>880</v>
      </c>
      <c r="AB3277" s="1454"/>
      <c r="AC3277" s="1454"/>
      <c r="AD3277" s="1454"/>
      <c r="AE3277" s="1454"/>
      <c r="AF3277" s="1454"/>
      <c r="AG3277" s="1454"/>
      <c r="AS3277" s="1454" t="s">
        <v>881</v>
      </c>
      <c r="AT3277" s="1454"/>
      <c r="AU3277" s="1454"/>
      <c r="AV3277" s="1454"/>
      <c r="AW3277" s="1454"/>
    </row>
    <row r="3278" spans="1:52" ht="32.25" customHeight="1">
      <c r="A3278" s="981"/>
      <c r="B3278" s="1029"/>
      <c r="C3278" s="1029"/>
      <c r="D3278" s="1030"/>
      <c r="E3278" s="1029"/>
      <c r="F3278" s="1029"/>
      <c r="J3278" s="1031"/>
      <c r="L3278" s="1032"/>
      <c r="M3278" s="1032"/>
      <c r="N3278" s="1032"/>
      <c r="O3278" s="981"/>
      <c r="P3278" s="981"/>
      <c r="Q3278" s="981"/>
      <c r="R3278" s="981"/>
      <c r="S3278" s="1032"/>
      <c r="T3278" s="1032"/>
      <c r="U3278" s="1032"/>
      <c r="X3278" s="981"/>
      <c r="Y3278" s="981"/>
    </row>
    <row r="3279" spans="1:52" ht="27.75" customHeight="1">
      <c r="A3279" s="981"/>
      <c r="B3279" s="1029"/>
      <c r="C3279" s="1029"/>
      <c r="D3279" s="1030"/>
      <c r="E3279" s="1029"/>
      <c r="F3279" s="1029"/>
      <c r="J3279" s="1031"/>
      <c r="L3279" s="1032"/>
      <c r="M3279" s="1032"/>
      <c r="N3279" s="1032"/>
      <c r="O3279" s="981"/>
      <c r="P3279" s="981"/>
      <c r="Q3279" s="981"/>
      <c r="R3279" s="981"/>
      <c r="S3279" s="1032"/>
      <c r="T3279" s="1032"/>
      <c r="U3279" s="1032"/>
      <c r="X3279" s="981"/>
      <c r="Y3279" s="981"/>
    </row>
    <row r="3280" spans="1:52" ht="13.5" customHeight="1">
      <c r="A3280" s="981"/>
      <c r="B3280" s="1454" t="s">
        <v>881</v>
      </c>
      <c r="C3280" s="1454"/>
      <c r="D3280" s="1454"/>
      <c r="E3280" s="1454"/>
      <c r="F3280" s="1454"/>
      <c r="J3280" s="1031"/>
      <c r="L3280" s="1032"/>
      <c r="M3280" s="1032"/>
      <c r="N3280" s="1032"/>
      <c r="O3280" s="981"/>
      <c r="P3280" s="981"/>
      <c r="Q3280" s="981"/>
      <c r="R3280" s="1454" t="s">
        <v>880</v>
      </c>
      <c r="S3280" s="1454"/>
      <c r="T3280" s="1454"/>
      <c r="U3280" s="1454"/>
      <c r="V3280" s="1454"/>
      <c r="W3280" s="1454"/>
      <c r="X3280" s="981"/>
      <c r="Y3280" s="981"/>
    </row>
    <row r="3281" spans="1:52" ht="13.5" customHeight="1">
      <c r="A3281" s="807" t="s">
        <v>841</v>
      </c>
      <c r="D3281" s="809"/>
      <c r="O3281" s="810" t="s">
        <v>4</v>
      </c>
      <c r="P3281" s="1544">
        <f>P3199+1</f>
        <v>44327</v>
      </c>
      <c r="Q3281" s="1544"/>
      <c r="R3281" s="1544"/>
      <c r="S3281" s="1544"/>
      <c r="T3281" s="1544"/>
      <c r="AU3281" s="812" t="s">
        <v>12</v>
      </c>
    </row>
    <row r="3282" spans="1:52" ht="13.5" customHeight="1">
      <c r="A3282" s="813" t="s">
        <v>11</v>
      </c>
      <c r="B3282" s="1530" t="s">
        <v>842</v>
      </c>
      <c r="C3282" s="1533" t="s">
        <v>5</v>
      </c>
      <c r="D3282" s="1530" t="s">
        <v>843</v>
      </c>
      <c r="E3282" s="1530" t="s">
        <v>844</v>
      </c>
      <c r="F3282" s="1545" t="s">
        <v>24</v>
      </c>
      <c r="G3282" s="1546"/>
      <c r="H3282" s="1546"/>
      <c r="I3282" s="1546"/>
      <c r="J3282" s="1547"/>
      <c r="K3282" s="1548" t="s">
        <v>25</v>
      </c>
      <c r="L3282" s="1549"/>
      <c r="M3282" s="1549"/>
      <c r="N3282" s="1549"/>
      <c r="O3282" s="1550"/>
      <c r="P3282" s="1551" t="s">
        <v>26</v>
      </c>
      <c r="Q3282" s="1552"/>
      <c r="R3282" s="1552"/>
      <c r="S3282" s="1552"/>
      <c r="T3282" s="1553"/>
      <c r="U3282" s="1563" t="s">
        <v>6</v>
      </c>
      <c r="V3282" s="1564"/>
      <c r="W3282" s="1564"/>
      <c r="X3282" s="1564"/>
      <c r="Y3282" s="1565"/>
      <c r="Z3282" s="1527" t="s">
        <v>11</v>
      </c>
      <c r="AA3282" s="1530" t="s">
        <v>845</v>
      </c>
      <c r="AB3282" s="1533" t="s">
        <v>5</v>
      </c>
      <c r="AC3282" s="1530" t="s">
        <v>843</v>
      </c>
      <c r="AD3282" s="1530" t="s">
        <v>844</v>
      </c>
      <c r="AE3282" s="1545" t="s">
        <v>9</v>
      </c>
      <c r="AF3282" s="1546"/>
      <c r="AG3282" s="1546"/>
      <c r="AH3282" s="1546"/>
      <c r="AI3282" s="1547"/>
      <c r="AJ3282" s="1545" t="s">
        <v>846</v>
      </c>
      <c r="AK3282" s="1546"/>
      <c r="AL3282" s="1546"/>
      <c r="AM3282" s="1546"/>
      <c r="AN3282" s="1547"/>
      <c r="AO3282" s="1545" t="s">
        <v>10</v>
      </c>
      <c r="AP3282" s="1546"/>
      <c r="AQ3282" s="1546"/>
      <c r="AR3282" s="1546"/>
      <c r="AS3282" s="1547"/>
      <c r="AT3282" s="1554" t="s">
        <v>23</v>
      </c>
      <c r="AU3282" s="1557">
        <v>42644</v>
      </c>
      <c r="AV3282" s="1558"/>
      <c r="AW3282" s="1558"/>
      <c r="AX3282" s="1558"/>
      <c r="AY3282" s="1558"/>
      <c r="AZ3282" s="1559"/>
    </row>
    <row r="3283" spans="1:52" ht="13.5" customHeight="1">
      <c r="A3283" s="814"/>
      <c r="B3283" s="1531"/>
      <c r="C3283" s="1534"/>
      <c r="D3283" s="1531"/>
      <c r="E3283" s="1531"/>
      <c r="F3283" s="1542" t="s">
        <v>13</v>
      </c>
      <c r="G3283" s="1543"/>
      <c r="H3283" s="1536" t="s">
        <v>8</v>
      </c>
      <c r="I3283" s="1537"/>
      <c r="J3283" s="1310" t="s">
        <v>14</v>
      </c>
      <c r="K3283" s="1542" t="s">
        <v>13</v>
      </c>
      <c r="L3283" s="1543"/>
      <c r="M3283" s="1536" t="s">
        <v>8</v>
      </c>
      <c r="N3283" s="1537"/>
      <c r="O3283" s="1310" t="s">
        <v>14</v>
      </c>
      <c r="P3283" s="1542" t="s">
        <v>13</v>
      </c>
      <c r="Q3283" s="1543"/>
      <c r="R3283" s="1536" t="s">
        <v>8</v>
      </c>
      <c r="S3283" s="1537"/>
      <c r="T3283" s="1310" t="s">
        <v>14</v>
      </c>
      <c r="U3283" s="1542" t="s">
        <v>13</v>
      </c>
      <c r="V3283" s="1543"/>
      <c r="W3283" s="1536" t="s">
        <v>8</v>
      </c>
      <c r="X3283" s="1537"/>
      <c r="Y3283" s="1310" t="s">
        <v>14</v>
      </c>
      <c r="Z3283" s="1528"/>
      <c r="AA3283" s="1531"/>
      <c r="AB3283" s="1534"/>
      <c r="AC3283" s="1531"/>
      <c r="AD3283" s="1531"/>
      <c r="AE3283" s="1542" t="s">
        <v>13</v>
      </c>
      <c r="AF3283" s="1543"/>
      <c r="AG3283" s="1536" t="s">
        <v>8</v>
      </c>
      <c r="AH3283" s="1537"/>
      <c r="AI3283" s="1310" t="s">
        <v>14</v>
      </c>
      <c r="AJ3283" s="1542" t="s">
        <v>13</v>
      </c>
      <c r="AK3283" s="1543"/>
      <c r="AL3283" s="1536" t="s">
        <v>8</v>
      </c>
      <c r="AM3283" s="1537"/>
      <c r="AN3283" s="1310" t="s">
        <v>14</v>
      </c>
      <c r="AO3283" s="1542" t="s">
        <v>13</v>
      </c>
      <c r="AP3283" s="1543"/>
      <c r="AQ3283" s="1536" t="s">
        <v>8</v>
      </c>
      <c r="AR3283" s="1537"/>
      <c r="AS3283" s="1310" t="s">
        <v>14</v>
      </c>
      <c r="AT3283" s="1555"/>
      <c r="AU3283" s="1560"/>
      <c r="AV3283" s="1561"/>
      <c r="AW3283" s="1561"/>
      <c r="AX3283" s="1561"/>
      <c r="AY3283" s="1561"/>
      <c r="AZ3283" s="1562"/>
    </row>
    <row r="3284" spans="1:52" ht="13.5" customHeight="1">
      <c r="A3284" s="814"/>
      <c r="B3284" s="1531"/>
      <c r="C3284" s="1534"/>
      <c r="D3284" s="1531"/>
      <c r="E3284" s="1531"/>
      <c r="F3284" s="1540" t="s">
        <v>15</v>
      </c>
      <c r="G3284" s="1525" t="s">
        <v>22</v>
      </c>
      <c r="H3284" s="1523" t="s">
        <v>15</v>
      </c>
      <c r="I3284" s="1523" t="s">
        <v>22</v>
      </c>
      <c r="J3284" s="1538"/>
      <c r="K3284" s="1525" t="s">
        <v>15</v>
      </c>
      <c r="L3284" s="1525" t="s">
        <v>22</v>
      </c>
      <c r="M3284" s="1523" t="s">
        <v>15</v>
      </c>
      <c r="N3284" s="1523" t="s">
        <v>22</v>
      </c>
      <c r="O3284" s="1538"/>
      <c r="P3284" s="1525" t="s">
        <v>15</v>
      </c>
      <c r="Q3284" s="1525" t="s">
        <v>22</v>
      </c>
      <c r="R3284" s="1523" t="s">
        <v>15</v>
      </c>
      <c r="S3284" s="1523" t="s">
        <v>22</v>
      </c>
      <c r="T3284" s="1538"/>
      <c r="U3284" s="1525" t="s">
        <v>15</v>
      </c>
      <c r="V3284" s="1525" t="s">
        <v>22</v>
      </c>
      <c r="W3284" s="1523" t="s">
        <v>15</v>
      </c>
      <c r="X3284" s="1523" t="s">
        <v>22</v>
      </c>
      <c r="Y3284" s="1538"/>
      <c r="Z3284" s="1528"/>
      <c r="AA3284" s="1531"/>
      <c r="AB3284" s="1534"/>
      <c r="AC3284" s="1531"/>
      <c r="AD3284" s="1531"/>
      <c r="AE3284" s="1310" t="s">
        <v>15</v>
      </c>
      <c r="AF3284" s="1523" t="s">
        <v>22</v>
      </c>
      <c r="AG3284" s="1523" t="s">
        <v>15</v>
      </c>
      <c r="AH3284" s="1523" t="s">
        <v>22</v>
      </c>
      <c r="AI3284" s="1538"/>
      <c r="AJ3284" s="1523" t="s">
        <v>15</v>
      </c>
      <c r="AK3284" s="1523" t="s">
        <v>22</v>
      </c>
      <c r="AL3284" s="1523" t="s">
        <v>15</v>
      </c>
      <c r="AM3284" s="1523" t="s">
        <v>22</v>
      </c>
      <c r="AN3284" s="1538"/>
      <c r="AO3284" s="1523" t="s">
        <v>15</v>
      </c>
      <c r="AP3284" s="1523" t="s">
        <v>22</v>
      </c>
      <c r="AQ3284" s="1523" t="s">
        <v>15</v>
      </c>
      <c r="AR3284" s="1523" t="s">
        <v>22</v>
      </c>
      <c r="AS3284" s="1538"/>
      <c r="AT3284" s="1555"/>
      <c r="AU3284" s="1507">
        <f>P3281</f>
        <v>44327</v>
      </c>
      <c r="AV3284" s="1508"/>
      <c r="AW3284" s="1508"/>
      <c r="AX3284" s="1508"/>
      <c r="AY3284" s="1508"/>
      <c r="AZ3284" s="1509"/>
    </row>
    <row r="3285" spans="1:52" ht="13.5" customHeight="1">
      <c r="A3285" s="815"/>
      <c r="B3285" s="1532"/>
      <c r="C3285" s="1535"/>
      <c r="D3285" s="1532"/>
      <c r="E3285" s="1532"/>
      <c r="F3285" s="1541"/>
      <c r="G3285" s="1526"/>
      <c r="H3285" s="1524"/>
      <c r="I3285" s="1524"/>
      <c r="J3285" s="1539"/>
      <c r="K3285" s="1526"/>
      <c r="L3285" s="1526"/>
      <c r="M3285" s="1524"/>
      <c r="N3285" s="1524"/>
      <c r="O3285" s="1539"/>
      <c r="P3285" s="1526"/>
      <c r="Q3285" s="1526"/>
      <c r="R3285" s="1524"/>
      <c r="S3285" s="1524"/>
      <c r="T3285" s="1539"/>
      <c r="U3285" s="1526"/>
      <c r="V3285" s="1526"/>
      <c r="W3285" s="1524"/>
      <c r="X3285" s="1524"/>
      <c r="Y3285" s="1539"/>
      <c r="Z3285" s="1529"/>
      <c r="AA3285" s="1532"/>
      <c r="AB3285" s="1535"/>
      <c r="AC3285" s="1532"/>
      <c r="AD3285" s="1532"/>
      <c r="AE3285" s="1539"/>
      <c r="AF3285" s="1524"/>
      <c r="AG3285" s="1524"/>
      <c r="AH3285" s="1524"/>
      <c r="AI3285" s="1539"/>
      <c r="AJ3285" s="1524"/>
      <c r="AK3285" s="1524"/>
      <c r="AL3285" s="1524"/>
      <c r="AM3285" s="1524"/>
      <c r="AN3285" s="1539"/>
      <c r="AO3285" s="1524"/>
      <c r="AP3285" s="1524"/>
      <c r="AQ3285" s="1524"/>
      <c r="AR3285" s="1524"/>
      <c r="AS3285" s="1539"/>
      <c r="AT3285" s="1556"/>
      <c r="AU3285" s="1510"/>
      <c r="AV3285" s="1511"/>
      <c r="AW3285" s="1511"/>
      <c r="AX3285" s="1511"/>
      <c r="AY3285" s="1511"/>
      <c r="AZ3285" s="1512"/>
    </row>
    <row r="3286" spans="1:52" ht="13.5" customHeight="1">
      <c r="A3286" s="816">
        <v>1</v>
      </c>
      <c r="B3286" s="1033" t="s">
        <v>229</v>
      </c>
      <c r="C3286" s="817" t="s">
        <v>66</v>
      </c>
      <c r="D3286" s="839">
        <v>2</v>
      </c>
      <c r="E3286" s="1055">
        <v>2</v>
      </c>
      <c r="F3286" s="1056">
        <v>60</v>
      </c>
      <c r="G3286" s="1057"/>
      <c r="H3286" s="1058"/>
      <c r="I3286" s="1059"/>
      <c r="J3286" s="1060">
        <f t="shared" ref="J3286:J3332" si="1332">SUM(F3286:I3286)*$E3286</f>
        <v>120</v>
      </c>
      <c r="K3286" s="1056">
        <v>70</v>
      </c>
      <c r="L3286" s="1061"/>
      <c r="M3286" s="1062"/>
      <c r="N3286" s="1063"/>
      <c r="O3286" s="1060">
        <f>SUM(K3286:N3286)*$E3286</f>
        <v>140</v>
      </c>
      <c r="P3286" s="1056">
        <v>70</v>
      </c>
      <c r="Q3286" s="1061"/>
      <c r="R3286" s="1062"/>
      <c r="S3286" s="1063"/>
      <c r="T3286" s="1064">
        <f t="shared" ref="T3286:T3328" si="1333">SUM(P3286:S3286)*$E3286</f>
        <v>140</v>
      </c>
      <c r="U3286" s="1065">
        <f>SUM(F3286,K3286,P3286)</f>
        <v>200</v>
      </c>
      <c r="V3286" s="1061">
        <f>SUM(G3286,L3286,Q3286)</f>
        <v>0</v>
      </c>
      <c r="W3286" s="1062">
        <f>SUM(H3286,M3286,R3286)</f>
        <v>0</v>
      </c>
      <c r="X3286" s="1063">
        <f>SUM(I3286,N3286,S3286)</f>
        <v>0</v>
      </c>
      <c r="Y3286" s="1064">
        <f>SUM(J3286,O3286,T3286)</f>
        <v>400</v>
      </c>
      <c r="Z3286" s="1066">
        <f>A3286</f>
        <v>1</v>
      </c>
      <c r="AA3286" s="1067" t="str">
        <f>B3286</f>
        <v>Than trấu</v>
      </c>
      <c r="AB3286" s="1068" t="str">
        <f>C3286</f>
        <v>kg</v>
      </c>
      <c r="AC3286" s="1069">
        <f>D3286</f>
        <v>2</v>
      </c>
      <c r="AD3286" s="1070">
        <f>E3286</f>
        <v>2</v>
      </c>
      <c r="AE3286" s="1071">
        <f t="shared" ref="AE3286:AE3302" si="1334">AE3204+AJ3204-AO3204</f>
        <v>6936</v>
      </c>
      <c r="AF3286" s="1071">
        <f t="shared" ref="AF3286:AH3301" si="1335">AF3204+AK3204-AP3204</f>
        <v>0</v>
      </c>
      <c r="AG3286" s="1071">
        <f t="shared" si="1335"/>
        <v>0</v>
      </c>
      <c r="AH3286" s="1071">
        <f t="shared" si="1335"/>
        <v>0</v>
      </c>
      <c r="AI3286" s="1072">
        <f>SUM(AE3286:AH3286)*$E3286</f>
        <v>13872</v>
      </c>
      <c r="AJ3286" s="1073"/>
      <c r="AK3286" s="1063"/>
      <c r="AL3286" s="1063"/>
      <c r="AM3286" s="1063"/>
      <c r="AN3286" s="1072">
        <f t="shared" ref="AN3286:AN3302" si="1336">SUM(AJ3286:AM3286)*$E3286</f>
        <v>0</v>
      </c>
      <c r="AO3286" s="1061">
        <f t="shared" ref="AO3286:AS3336" si="1337">U3286</f>
        <v>200</v>
      </c>
      <c r="AP3286" s="1061">
        <f t="shared" si="1337"/>
        <v>0</v>
      </c>
      <c r="AQ3286" s="1074">
        <f t="shared" si="1337"/>
        <v>0</v>
      </c>
      <c r="AR3286" s="1074">
        <f t="shared" si="1337"/>
        <v>0</v>
      </c>
      <c r="AS3286" s="1075">
        <f t="shared" si="1337"/>
        <v>400</v>
      </c>
      <c r="AT3286" s="837">
        <f>IF(AC3286&lt;&gt;0,SUM(AO3286:AR3286)*$AC3286-SUM(AO3286:AR3286)*$AD3286,"")</f>
        <v>0</v>
      </c>
      <c r="AU3286" s="1513" t="s">
        <v>847</v>
      </c>
      <c r="AV3286" s="1514"/>
      <c r="AW3286" s="1514"/>
      <c r="AX3286" s="1514"/>
      <c r="AY3286" s="1514"/>
      <c r="AZ3286" s="1515"/>
    </row>
    <row r="3287" spans="1:52" ht="13.5" customHeight="1">
      <c r="A3287" s="838">
        <f>IF(B3287&lt;&gt;"",MAX($A3285:$A3286)+1,"")</f>
        <v>2</v>
      </c>
      <c r="B3287" s="1036" t="s">
        <v>848</v>
      </c>
      <c r="C3287" s="817" t="s">
        <v>66</v>
      </c>
      <c r="D3287" s="839">
        <v>2</v>
      </c>
      <c r="E3287" s="921">
        <v>2</v>
      </c>
      <c r="F3287" s="1071"/>
      <c r="G3287" s="1076"/>
      <c r="H3287" s="1077"/>
      <c r="I3287" s="1077"/>
      <c r="J3287" s="1060">
        <f t="shared" si="1332"/>
        <v>0</v>
      </c>
      <c r="K3287" s="1071"/>
      <c r="L3287" s="1061"/>
      <c r="M3287" s="1063"/>
      <c r="N3287" s="1063"/>
      <c r="O3287" s="1060">
        <f>SUM(K3287:N3287)*$E3287</f>
        <v>0</v>
      </c>
      <c r="P3287" s="1078"/>
      <c r="Q3287" s="1061"/>
      <c r="R3287" s="1063"/>
      <c r="S3287" s="1063"/>
      <c r="T3287" s="1079">
        <f t="shared" si="1333"/>
        <v>0</v>
      </c>
      <c r="U3287" s="1071">
        <f t="shared" ref="U3287:Y3302" si="1338">SUM(F3287,K3287,P3287)</f>
        <v>0</v>
      </c>
      <c r="V3287" s="1061">
        <f t="shared" si="1338"/>
        <v>0</v>
      </c>
      <c r="W3287" s="1063">
        <f t="shared" si="1338"/>
        <v>0</v>
      </c>
      <c r="X3287" s="1063">
        <f t="shared" si="1338"/>
        <v>0</v>
      </c>
      <c r="Y3287" s="1060">
        <f>SUM(J3287,O3287,T3287)</f>
        <v>0</v>
      </c>
      <c r="Z3287" s="1080">
        <f>A3287</f>
        <v>2</v>
      </c>
      <c r="AA3287" s="1081" t="str">
        <f t="shared" ref="AA3287:AD3345" si="1339">B3287</f>
        <v>Củi gỗ</v>
      </c>
      <c r="AB3287" s="1082" t="str">
        <f t="shared" si="1339"/>
        <v>kg</v>
      </c>
      <c r="AC3287" s="1083">
        <f t="shared" si="1339"/>
        <v>2</v>
      </c>
      <c r="AD3287" s="1079">
        <f t="shared" si="1339"/>
        <v>2</v>
      </c>
      <c r="AE3287" s="1071">
        <f t="shared" si="1334"/>
        <v>1980</v>
      </c>
      <c r="AF3287" s="1071">
        <f t="shared" si="1335"/>
        <v>0</v>
      </c>
      <c r="AG3287" s="1071">
        <f t="shared" si="1335"/>
        <v>0</v>
      </c>
      <c r="AH3287" s="1071">
        <f t="shared" si="1335"/>
        <v>0</v>
      </c>
      <c r="AI3287" s="1060">
        <f t="shared" ref="AI3287:AI3345" si="1340">SUM(AE3287:AH3287)*$E3287</f>
        <v>3960</v>
      </c>
      <c r="AJ3287" s="1084"/>
      <c r="AK3287" s="1063"/>
      <c r="AL3287" s="1063"/>
      <c r="AM3287" s="1063"/>
      <c r="AN3287" s="1085">
        <f t="shared" si="1336"/>
        <v>0</v>
      </c>
      <c r="AO3287" s="1061">
        <f t="shared" si="1337"/>
        <v>0</v>
      </c>
      <c r="AP3287" s="1061">
        <f t="shared" si="1337"/>
        <v>0</v>
      </c>
      <c r="AQ3287" s="1061">
        <f t="shared" si="1337"/>
        <v>0</v>
      </c>
      <c r="AR3287" s="1061">
        <f t="shared" si="1337"/>
        <v>0</v>
      </c>
      <c r="AS3287" s="1061">
        <f t="shared" si="1337"/>
        <v>0</v>
      </c>
      <c r="AT3287" s="850">
        <f>IF(AC3287&lt;&gt;0,SUM(AO3287:AR3287)*$AC3287-SUM(AO3287:AR3287)*$AD3287,"")</f>
        <v>0</v>
      </c>
      <c r="AU3287" s="1516" t="s">
        <v>827</v>
      </c>
      <c r="AV3287" s="1517"/>
      <c r="AW3287" s="1517"/>
      <c r="AX3287" s="1517"/>
      <c r="AY3287" s="1517"/>
      <c r="AZ3287" s="851"/>
    </row>
    <row r="3288" spans="1:52" ht="13.5" customHeight="1">
      <c r="A3288" s="838">
        <f t="shared" ref="A3288:A3331" si="1341">IF(B3288&lt;&gt;"",MAX($A3286:$A3287)+1,"")</f>
        <v>3</v>
      </c>
      <c r="B3288" s="1033" t="s">
        <v>849</v>
      </c>
      <c r="C3288" s="817" t="s">
        <v>66</v>
      </c>
      <c r="D3288" s="839">
        <v>12.6</v>
      </c>
      <c r="E3288" s="921">
        <v>12.6</v>
      </c>
      <c r="F3288" s="1065">
        <v>33</v>
      </c>
      <c r="G3288" s="1086"/>
      <c r="H3288" s="1087"/>
      <c r="I3288" s="1077"/>
      <c r="J3288" s="1060">
        <f t="shared" si="1332"/>
        <v>415.8</v>
      </c>
      <c r="K3288" s="1088">
        <v>57</v>
      </c>
      <c r="L3288" s="1061"/>
      <c r="M3288" s="1062"/>
      <c r="N3288" s="1063"/>
      <c r="O3288" s="1060">
        <f>SUM(K3288:N3288)*$E3288</f>
        <v>718.19999999999993</v>
      </c>
      <c r="P3288" s="1056">
        <v>57</v>
      </c>
      <c r="Q3288" s="1061"/>
      <c r="R3288" s="1062"/>
      <c r="S3288" s="1063"/>
      <c r="T3288" s="1079">
        <f t="shared" si="1333"/>
        <v>718.19999999999993</v>
      </c>
      <c r="U3288" s="1065">
        <f t="shared" si="1338"/>
        <v>147</v>
      </c>
      <c r="V3288" s="1061">
        <f t="shared" si="1338"/>
        <v>0</v>
      </c>
      <c r="W3288" s="1062">
        <f t="shared" si="1338"/>
        <v>0</v>
      </c>
      <c r="X3288" s="1063">
        <f t="shared" si="1338"/>
        <v>0</v>
      </c>
      <c r="Y3288" s="1060">
        <f t="shared" si="1338"/>
        <v>1852.1999999999998</v>
      </c>
      <c r="Z3288" s="1080">
        <f t="shared" ref="Z3288:Z3345" si="1342">A3288</f>
        <v>3</v>
      </c>
      <c r="AA3288" s="1081" t="str">
        <f t="shared" si="1339"/>
        <v>Gạo X 23</v>
      </c>
      <c r="AB3288" s="1082" t="str">
        <f t="shared" si="1339"/>
        <v>kg</v>
      </c>
      <c r="AC3288" s="1083">
        <f t="shared" si="1339"/>
        <v>12.6</v>
      </c>
      <c r="AD3288" s="1089">
        <f t="shared" si="1339"/>
        <v>12.6</v>
      </c>
      <c r="AE3288" s="1071">
        <f t="shared" si="1334"/>
        <v>1836</v>
      </c>
      <c r="AF3288" s="1071">
        <f t="shared" si="1335"/>
        <v>0</v>
      </c>
      <c r="AG3288" s="1071">
        <f t="shared" si="1335"/>
        <v>0</v>
      </c>
      <c r="AH3288" s="1071">
        <f t="shared" si="1335"/>
        <v>0</v>
      </c>
      <c r="AI3288" s="1060">
        <f t="shared" si="1340"/>
        <v>23133.599999999999</v>
      </c>
      <c r="AJ3288" s="1084"/>
      <c r="AK3288" s="1063"/>
      <c r="AL3288" s="1063"/>
      <c r="AM3288" s="1063"/>
      <c r="AN3288" s="1085">
        <f t="shared" si="1336"/>
        <v>0</v>
      </c>
      <c r="AO3288" s="1061">
        <f t="shared" si="1337"/>
        <v>147</v>
      </c>
      <c r="AP3288" s="1061">
        <f t="shared" si="1337"/>
        <v>0</v>
      </c>
      <c r="AQ3288" s="1061">
        <f t="shared" si="1337"/>
        <v>0</v>
      </c>
      <c r="AR3288" s="1061">
        <f t="shared" si="1337"/>
        <v>0</v>
      </c>
      <c r="AS3288" s="1061">
        <f t="shared" si="1337"/>
        <v>1852.1999999999998</v>
      </c>
      <c r="AT3288" s="850">
        <f t="shared" ref="AT3288:AT3345" si="1343">IF(AC3288&lt;&gt;0,SUM(AO3288:AR3288)*$AC3288-SUM(AO3288:AR3288)*$AD3288,"")</f>
        <v>0</v>
      </c>
      <c r="AU3288" s="859" t="s">
        <v>828</v>
      </c>
      <c r="AV3288" s="1518">
        <f>SUM(AX3289:AX3291)</f>
        <v>78</v>
      </c>
      <c r="AW3288" s="1519"/>
      <c r="AX3288" s="1519"/>
      <c r="AY3288" s="861"/>
      <c r="AZ3288" s="862" t="s">
        <v>829</v>
      </c>
    </row>
    <row r="3289" spans="1:52" ht="13.5" customHeight="1">
      <c r="A3289" s="838">
        <f t="shared" si="1341"/>
        <v>4</v>
      </c>
      <c r="B3289" s="1038" t="s">
        <v>850</v>
      </c>
      <c r="C3289" s="817" t="s">
        <v>389</v>
      </c>
      <c r="D3289" s="839">
        <v>10</v>
      </c>
      <c r="E3289" s="1055">
        <v>10</v>
      </c>
      <c r="F3289" s="1061"/>
      <c r="G3289" s="1090"/>
      <c r="H3289" s="1091">
        <v>0.5</v>
      </c>
      <c r="I3289" s="1077"/>
      <c r="J3289" s="1060">
        <f t="shared" si="1332"/>
        <v>5</v>
      </c>
      <c r="K3289" s="1092"/>
      <c r="L3289" s="1061"/>
      <c r="M3289" s="1063">
        <v>0.5</v>
      </c>
      <c r="N3289" s="1063"/>
      <c r="O3289" s="1060">
        <f t="shared" ref="O3289:O3295" si="1344">SUM(K3289:N3289)*$E3289</f>
        <v>5</v>
      </c>
      <c r="P3289" s="1093"/>
      <c r="Q3289" s="1061"/>
      <c r="R3289" s="1063">
        <v>0.5</v>
      </c>
      <c r="S3289" s="1063"/>
      <c r="T3289" s="1079">
        <f t="shared" si="1333"/>
        <v>5</v>
      </c>
      <c r="U3289" s="1061">
        <f t="shared" si="1338"/>
        <v>0</v>
      </c>
      <c r="V3289" s="1061">
        <f t="shared" si="1338"/>
        <v>0</v>
      </c>
      <c r="W3289" s="1063">
        <f t="shared" si="1338"/>
        <v>1.5</v>
      </c>
      <c r="X3289" s="1063">
        <f t="shared" si="1338"/>
        <v>0</v>
      </c>
      <c r="Y3289" s="1060">
        <f t="shared" si="1338"/>
        <v>15</v>
      </c>
      <c r="Z3289" s="1080">
        <f t="shared" si="1342"/>
        <v>4</v>
      </c>
      <c r="AA3289" s="1081" t="str">
        <f t="shared" si="1339"/>
        <v>Bột súp</v>
      </c>
      <c r="AB3289" s="1082" t="str">
        <f t="shared" si="1339"/>
        <v>lít</v>
      </c>
      <c r="AC3289" s="1083">
        <f t="shared" si="1339"/>
        <v>10</v>
      </c>
      <c r="AD3289" s="1089">
        <f t="shared" si="1339"/>
        <v>10</v>
      </c>
      <c r="AE3289" s="1071">
        <f t="shared" si="1334"/>
        <v>0</v>
      </c>
      <c r="AF3289" s="1071">
        <f t="shared" si="1335"/>
        <v>0</v>
      </c>
      <c r="AG3289" s="1071">
        <f t="shared" si="1335"/>
        <v>15</v>
      </c>
      <c r="AH3289" s="1071">
        <f t="shared" si="1335"/>
        <v>0</v>
      </c>
      <c r="AI3289" s="1060">
        <f t="shared" si="1340"/>
        <v>150</v>
      </c>
      <c r="AJ3289" s="1084"/>
      <c r="AK3289" s="1094"/>
      <c r="AL3289" s="1095"/>
      <c r="AM3289" s="1063"/>
      <c r="AN3289" s="1085">
        <f t="shared" si="1336"/>
        <v>0</v>
      </c>
      <c r="AO3289" s="1061">
        <f t="shared" si="1337"/>
        <v>0</v>
      </c>
      <c r="AP3289" s="1061">
        <f t="shared" si="1337"/>
        <v>0</v>
      </c>
      <c r="AQ3289" s="1061">
        <f t="shared" si="1337"/>
        <v>1.5</v>
      </c>
      <c r="AR3289" s="1061">
        <f t="shared" si="1337"/>
        <v>0</v>
      </c>
      <c r="AS3289" s="1061">
        <f t="shared" si="1337"/>
        <v>15</v>
      </c>
      <c r="AT3289" s="850">
        <f t="shared" si="1343"/>
        <v>0</v>
      </c>
      <c r="AU3289" s="867" t="s">
        <v>830</v>
      </c>
      <c r="AV3289" s="868">
        <f>F3354</f>
        <v>177</v>
      </c>
      <c r="AW3289" s="861" t="s">
        <v>27</v>
      </c>
      <c r="AX3289" s="869">
        <f>H3354</f>
        <v>14</v>
      </c>
      <c r="AY3289" s="861" t="s">
        <v>28</v>
      </c>
      <c r="AZ3289" s="870">
        <f>AX3289*AV3289</f>
        <v>2478</v>
      </c>
    </row>
    <row r="3290" spans="1:52" ht="13.5" customHeight="1">
      <c r="A3290" s="838">
        <f t="shared" si="1341"/>
        <v>5</v>
      </c>
      <c r="B3290" s="1039" t="s">
        <v>851</v>
      </c>
      <c r="C3290" s="817" t="s">
        <v>389</v>
      </c>
      <c r="D3290" s="839">
        <v>30</v>
      </c>
      <c r="E3290" s="1096">
        <v>25</v>
      </c>
      <c r="F3290" s="1061"/>
      <c r="G3290" s="1090">
        <v>2</v>
      </c>
      <c r="H3290" s="1091"/>
      <c r="I3290" s="1077"/>
      <c r="J3290" s="1060">
        <f t="shared" si="1332"/>
        <v>50</v>
      </c>
      <c r="K3290" s="1092"/>
      <c r="L3290" s="1065">
        <v>3</v>
      </c>
      <c r="M3290" s="1063"/>
      <c r="N3290" s="1063"/>
      <c r="O3290" s="1060">
        <f t="shared" si="1344"/>
        <v>75</v>
      </c>
      <c r="P3290" s="1093"/>
      <c r="Q3290" s="1065">
        <v>3</v>
      </c>
      <c r="R3290" s="1063"/>
      <c r="S3290" s="1063"/>
      <c r="T3290" s="1079">
        <f t="shared" si="1333"/>
        <v>75</v>
      </c>
      <c r="U3290" s="1061">
        <f t="shared" si="1338"/>
        <v>0</v>
      </c>
      <c r="V3290" s="1065">
        <f t="shared" si="1338"/>
        <v>8</v>
      </c>
      <c r="W3290" s="1063">
        <f t="shared" si="1338"/>
        <v>0</v>
      </c>
      <c r="X3290" s="1063">
        <f t="shared" si="1338"/>
        <v>0</v>
      </c>
      <c r="Y3290" s="1060">
        <f t="shared" si="1338"/>
        <v>200</v>
      </c>
      <c r="Z3290" s="1080">
        <f t="shared" si="1342"/>
        <v>5</v>
      </c>
      <c r="AA3290" s="1081" t="str">
        <f t="shared" si="1339"/>
        <v>Nmắm thường</v>
      </c>
      <c r="AB3290" s="1082" t="str">
        <f t="shared" si="1339"/>
        <v>lít</v>
      </c>
      <c r="AC3290" s="1083">
        <f t="shared" si="1339"/>
        <v>30</v>
      </c>
      <c r="AD3290" s="1089">
        <f t="shared" si="1339"/>
        <v>25</v>
      </c>
      <c r="AE3290" s="1071">
        <f t="shared" si="1334"/>
        <v>0</v>
      </c>
      <c r="AF3290" s="1071">
        <f t="shared" si="1335"/>
        <v>19.5</v>
      </c>
      <c r="AG3290" s="1071">
        <f t="shared" si="1335"/>
        <v>0</v>
      </c>
      <c r="AH3290" s="1071">
        <f t="shared" si="1335"/>
        <v>0</v>
      </c>
      <c r="AI3290" s="1060">
        <f t="shared" si="1340"/>
        <v>487.5</v>
      </c>
      <c r="AJ3290" s="1084"/>
      <c r="AK3290" s="1097"/>
      <c r="AL3290" s="1063"/>
      <c r="AM3290" s="1063"/>
      <c r="AN3290" s="1085">
        <f t="shared" si="1336"/>
        <v>0</v>
      </c>
      <c r="AO3290" s="1061">
        <f t="shared" si="1337"/>
        <v>0</v>
      </c>
      <c r="AP3290" s="1061">
        <f t="shared" si="1337"/>
        <v>8</v>
      </c>
      <c r="AQ3290" s="1061">
        <f t="shared" si="1337"/>
        <v>0</v>
      </c>
      <c r="AR3290" s="1061">
        <f t="shared" si="1337"/>
        <v>0</v>
      </c>
      <c r="AS3290" s="1061">
        <f t="shared" si="1337"/>
        <v>200</v>
      </c>
      <c r="AT3290" s="850">
        <f t="shared" si="1343"/>
        <v>40</v>
      </c>
      <c r="AU3290" s="867" t="s">
        <v>831</v>
      </c>
      <c r="AV3290" s="874">
        <f>F3355</f>
        <v>177</v>
      </c>
      <c r="AW3290" s="861" t="s">
        <v>27</v>
      </c>
      <c r="AX3290" s="869">
        <f>H3355</f>
        <v>32</v>
      </c>
      <c r="AY3290" s="861" t="s">
        <v>28</v>
      </c>
      <c r="AZ3290" s="870">
        <f>AX3290*AV3290</f>
        <v>5664</v>
      </c>
    </row>
    <row r="3291" spans="1:52" ht="13.5" customHeight="1">
      <c r="A3291" s="838">
        <f t="shared" si="1341"/>
        <v>6</v>
      </c>
      <c r="B3291" s="1039" t="s">
        <v>496</v>
      </c>
      <c r="C3291" s="817" t="s">
        <v>852</v>
      </c>
      <c r="D3291" s="839">
        <v>42</v>
      </c>
      <c r="E3291" s="1098">
        <v>42</v>
      </c>
      <c r="F3291" s="1061"/>
      <c r="G3291" s="1086"/>
      <c r="H3291" s="1063">
        <v>0.4</v>
      </c>
      <c r="I3291" s="1077"/>
      <c r="J3291" s="1060">
        <f t="shared" si="1332"/>
        <v>16.8</v>
      </c>
      <c r="K3291" s="1092"/>
      <c r="L3291" s="1061"/>
      <c r="M3291" s="1099">
        <v>0.8</v>
      </c>
      <c r="N3291" s="1063"/>
      <c r="O3291" s="1060">
        <f t="shared" si="1344"/>
        <v>33.6</v>
      </c>
      <c r="P3291" s="1093"/>
      <c r="Q3291" s="1061"/>
      <c r="R3291" s="1100">
        <v>0.8</v>
      </c>
      <c r="S3291" s="1063"/>
      <c r="T3291" s="1079">
        <f t="shared" si="1333"/>
        <v>33.6</v>
      </c>
      <c r="U3291" s="1061">
        <f t="shared" si="1338"/>
        <v>0</v>
      </c>
      <c r="V3291" s="1061">
        <f t="shared" si="1338"/>
        <v>0</v>
      </c>
      <c r="W3291" s="1063">
        <f t="shared" si="1338"/>
        <v>2</v>
      </c>
      <c r="X3291" s="1063">
        <f t="shared" si="1338"/>
        <v>0</v>
      </c>
      <c r="Y3291" s="1060">
        <f t="shared" si="1338"/>
        <v>84</v>
      </c>
      <c r="Z3291" s="1080">
        <f t="shared" si="1342"/>
        <v>6</v>
      </c>
      <c r="AA3291" s="1101" t="str">
        <f t="shared" si="1339"/>
        <v>Mì chính VEDAN</v>
      </c>
      <c r="AB3291" s="1082" t="str">
        <f t="shared" si="1339"/>
        <v>Kg</v>
      </c>
      <c r="AC3291" s="1083">
        <f t="shared" si="1339"/>
        <v>42</v>
      </c>
      <c r="AD3291" s="1089">
        <f t="shared" si="1339"/>
        <v>42</v>
      </c>
      <c r="AE3291" s="1071">
        <f t="shared" si="1334"/>
        <v>0</v>
      </c>
      <c r="AF3291" s="1071">
        <f t="shared" si="1335"/>
        <v>0</v>
      </c>
      <c r="AG3291" s="1071">
        <f t="shared" si="1335"/>
        <v>19.3</v>
      </c>
      <c r="AH3291" s="1071">
        <f t="shared" si="1335"/>
        <v>0</v>
      </c>
      <c r="AI3291" s="1060">
        <f t="shared" si="1340"/>
        <v>810.6</v>
      </c>
      <c r="AJ3291" s="1102"/>
      <c r="AK3291" s="1063"/>
      <c r="AL3291" s="1103"/>
      <c r="AM3291" s="1063"/>
      <c r="AN3291" s="1085">
        <f t="shared" si="1336"/>
        <v>0</v>
      </c>
      <c r="AO3291" s="1061">
        <f t="shared" si="1337"/>
        <v>0</v>
      </c>
      <c r="AP3291" s="1061">
        <f t="shared" si="1337"/>
        <v>0</v>
      </c>
      <c r="AQ3291" s="1061">
        <f t="shared" si="1337"/>
        <v>2</v>
      </c>
      <c r="AR3291" s="1061">
        <f t="shared" si="1337"/>
        <v>0</v>
      </c>
      <c r="AS3291" s="1061">
        <f t="shared" si="1337"/>
        <v>84</v>
      </c>
      <c r="AT3291" s="850">
        <f t="shared" si="1343"/>
        <v>0</v>
      </c>
      <c r="AU3291" s="880" t="s">
        <v>832</v>
      </c>
      <c r="AV3291" s="874">
        <f>F3356</f>
        <v>177</v>
      </c>
      <c r="AW3291" s="861" t="s">
        <v>27</v>
      </c>
      <c r="AX3291" s="869">
        <f>H3356</f>
        <v>32</v>
      </c>
      <c r="AY3291" s="861" t="s">
        <v>28</v>
      </c>
      <c r="AZ3291" s="870">
        <f>AX3291*AV3291</f>
        <v>5664</v>
      </c>
    </row>
    <row r="3292" spans="1:52" ht="13.5" customHeight="1">
      <c r="A3292" s="838">
        <f t="shared" si="1341"/>
        <v>7</v>
      </c>
      <c r="B3292" s="1036" t="s">
        <v>43</v>
      </c>
      <c r="C3292" s="881" t="s">
        <v>66</v>
      </c>
      <c r="D3292" s="882">
        <v>3.5</v>
      </c>
      <c r="E3292" s="1105">
        <v>3.5</v>
      </c>
      <c r="F3292" s="1106"/>
      <c r="G3292" s="1086"/>
      <c r="H3292" s="1107">
        <v>1</v>
      </c>
      <c r="I3292" s="1077"/>
      <c r="J3292" s="1060">
        <f t="shared" si="1332"/>
        <v>3.5</v>
      </c>
      <c r="K3292" s="1092"/>
      <c r="L3292" s="1061"/>
      <c r="M3292" s="1099">
        <v>1</v>
      </c>
      <c r="N3292" s="1063"/>
      <c r="O3292" s="1060">
        <f t="shared" si="1344"/>
        <v>3.5</v>
      </c>
      <c r="P3292" s="1093" t="s">
        <v>883</v>
      </c>
      <c r="Q3292" s="1061"/>
      <c r="R3292" s="1100">
        <v>1</v>
      </c>
      <c r="S3292" s="1063"/>
      <c r="T3292" s="1079">
        <f t="shared" si="1333"/>
        <v>3.5</v>
      </c>
      <c r="U3292" s="1061">
        <f>SUM(F3292,K3292,P3292)</f>
        <v>0</v>
      </c>
      <c r="V3292" s="1061"/>
      <c r="W3292" s="1063">
        <f t="shared" si="1338"/>
        <v>3</v>
      </c>
      <c r="X3292" s="1063">
        <f t="shared" si="1338"/>
        <v>0</v>
      </c>
      <c r="Y3292" s="1060">
        <f t="shared" si="1338"/>
        <v>10.5</v>
      </c>
      <c r="Z3292" s="1080">
        <f t="shared" si="1342"/>
        <v>7</v>
      </c>
      <c r="AA3292" s="1101" t="str">
        <f t="shared" si="1339"/>
        <v>Muối trắng</v>
      </c>
      <c r="AB3292" s="1082" t="str">
        <f t="shared" si="1339"/>
        <v>kg</v>
      </c>
      <c r="AC3292" s="1083">
        <f t="shared" si="1339"/>
        <v>3.5</v>
      </c>
      <c r="AD3292" s="1089">
        <f t="shared" si="1339"/>
        <v>3.5</v>
      </c>
      <c r="AE3292" s="1071">
        <f t="shared" si="1334"/>
        <v>0</v>
      </c>
      <c r="AF3292" s="1071">
        <f t="shared" si="1335"/>
        <v>0</v>
      </c>
      <c r="AG3292" s="1071">
        <f t="shared" si="1335"/>
        <v>38</v>
      </c>
      <c r="AH3292" s="1071">
        <f t="shared" si="1335"/>
        <v>0</v>
      </c>
      <c r="AI3292" s="1060">
        <f t="shared" si="1340"/>
        <v>133</v>
      </c>
      <c r="AJ3292" s="1102"/>
      <c r="AK3292" s="1063"/>
      <c r="AL3292" s="1103"/>
      <c r="AM3292" s="1063"/>
      <c r="AN3292" s="1085">
        <f t="shared" si="1336"/>
        <v>0</v>
      </c>
      <c r="AO3292" s="1061">
        <f t="shared" si="1337"/>
        <v>0</v>
      </c>
      <c r="AP3292" s="1061">
        <f t="shared" si="1337"/>
        <v>0</v>
      </c>
      <c r="AQ3292" s="1061">
        <f t="shared" si="1337"/>
        <v>3</v>
      </c>
      <c r="AR3292" s="1061">
        <f t="shared" si="1337"/>
        <v>0</v>
      </c>
      <c r="AS3292" s="1061">
        <f t="shared" si="1337"/>
        <v>10.5</v>
      </c>
      <c r="AT3292" s="850">
        <f t="shared" si="1343"/>
        <v>0</v>
      </c>
      <c r="AU3292" s="886" t="s">
        <v>833</v>
      </c>
      <c r="AV3292" s="1520">
        <f>SUM(AX3293:AX3295)</f>
        <v>62</v>
      </c>
      <c r="AW3292" s="1520"/>
      <c r="AX3292" s="1520"/>
      <c r="AY3292" s="861"/>
      <c r="AZ3292" s="862" t="s">
        <v>829</v>
      </c>
    </row>
    <row r="3293" spans="1:52" ht="13.5" customHeight="1">
      <c r="A3293" s="838">
        <f t="shared" si="1341"/>
        <v>8</v>
      </c>
      <c r="B3293" s="1039" t="s">
        <v>618</v>
      </c>
      <c r="C3293" s="817" t="s">
        <v>66</v>
      </c>
      <c r="D3293" s="839">
        <v>35</v>
      </c>
      <c r="E3293" s="921">
        <v>35</v>
      </c>
      <c r="F3293" s="1061"/>
      <c r="G3293" s="1086"/>
      <c r="H3293" s="1063">
        <v>0.3</v>
      </c>
      <c r="I3293" s="1077"/>
      <c r="J3293" s="1060">
        <f t="shared" si="1332"/>
        <v>10.5</v>
      </c>
      <c r="K3293" s="1092"/>
      <c r="L3293" s="1061"/>
      <c r="M3293" s="1099">
        <v>0.6</v>
      </c>
      <c r="N3293" s="1063"/>
      <c r="O3293" s="1060">
        <f t="shared" si="1344"/>
        <v>21</v>
      </c>
      <c r="P3293" s="1092"/>
      <c r="Q3293" s="1061"/>
      <c r="R3293" s="1099">
        <v>0.6</v>
      </c>
      <c r="S3293" s="1063"/>
      <c r="T3293" s="1079">
        <f t="shared" si="1333"/>
        <v>21</v>
      </c>
      <c r="U3293" s="1061">
        <f>SUM(F3293,K3293,P3293)</f>
        <v>0</v>
      </c>
      <c r="V3293" s="1061">
        <f t="shared" ref="V3293:Y3344" si="1345">SUM(G3293,L3293,Q3293)</f>
        <v>0</v>
      </c>
      <c r="W3293" s="1063">
        <f t="shared" si="1338"/>
        <v>1.5</v>
      </c>
      <c r="X3293" s="1063">
        <f t="shared" si="1338"/>
        <v>0</v>
      </c>
      <c r="Y3293" s="1060">
        <f t="shared" si="1338"/>
        <v>52.5</v>
      </c>
      <c r="Z3293" s="1080">
        <f t="shared" si="1342"/>
        <v>8</v>
      </c>
      <c r="AA3293" s="1101" t="str">
        <f t="shared" si="1339"/>
        <v xml:space="preserve">Tỏi khô </v>
      </c>
      <c r="AB3293" s="1082" t="str">
        <f t="shared" si="1339"/>
        <v>kg</v>
      </c>
      <c r="AC3293" s="1083">
        <f t="shared" si="1339"/>
        <v>35</v>
      </c>
      <c r="AD3293" s="1089">
        <f t="shared" si="1339"/>
        <v>35</v>
      </c>
      <c r="AE3293" s="1071">
        <f t="shared" si="1334"/>
        <v>0</v>
      </c>
      <c r="AF3293" s="1071">
        <f t="shared" si="1335"/>
        <v>0</v>
      </c>
      <c r="AG3293" s="1071">
        <f t="shared" si="1335"/>
        <v>1.8000000000000007</v>
      </c>
      <c r="AH3293" s="1071">
        <f t="shared" si="1335"/>
        <v>0</v>
      </c>
      <c r="AI3293" s="1060">
        <f t="shared" si="1340"/>
        <v>63.000000000000028</v>
      </c>
      <c r="AJ3293" s="1102"/>
      <c r="AK3293" s="1063"/>
      <c r="AL3293" s="1103">
        <v>5</v>
      </c>
      <c r="AM3293" s="1063"/>
      <c r="AN3293" s="1085">
        <f t="shared" si="1336"/>
        <v>175</v>
      </c>
      <c r="AO3293" s="1061">
        <f t="shared" si="1337"/>
        <v>0</v>
      </c>
      <c r="AP3293" s="1061">
        <f t="shared" si="1337"/>
        <v>0</v>
      </c>
      <c r="AQ3293" s="1061">
        <f t="shared" si="1337"/>
        <v>1.5</v>
      </c>
      <c r="AR3293" s="1061">
        <f t="shared" si="1337"/>
        <v>0</v>
      </c>
      <c r="AS3293" s="1061">
        <f t="shared" si="1337"/>
        <v>52.5</v>
      </c>
      <c r="AT3293" s="850">
        <f t="shared" si="1343"/>
        <v>0</v>
      </c>
      <c r="AU3293" s="880" t="s">
        <v>830</v>
      </c>
      <c r="AV3293" s="868">
        <f>K3354</f>
        <v>24</v>
      </c>
      <c r="AW3293" s="861" t="s">
        <v>27</v>
      </c>
      <c r="AX3293" s="888">
        <f>M3354</f>
        <v>14</v>
      </c>
      <c r="AY3293" s="861" t="s">
        <v>28</v>
      </c>
      <c r="AZ3293" s="870">
        <f>AX3293*AV3293</f>
        <v>336</v>
      </c>
    </row>
    <row r="3294" spans="1:52" ht="13.5" customHeight="1">
      <c r="A3294" s="838">
        <f t="shared" si="1341"/>
        <v>9</v>
      </c>
      <c r="B3294" s="1039" t="s">
        <v>44</v>
      </c>
      <c r="C3294" s="817" t="s">
        <v>66</v>
      </c>
      <c r="D3294" s="839">
        <v>20</v>
      </c>
      <c r="E3294" s="921">
        <v>20</v>
      </c>
      <c r="F3294" s="1061"/>
      <c r="G3294" s="1086"/>
      <c r="H3294" s="1063">
        <v>0.3</v>
      </c>
      <c r="I3294" s="1077"/>
      <c r="J3294" s="1060">
        <f t="shared" si="1332"/>
        <v>6</v>
      </c>
      <c r="K3294" s="1092"/>
      <c r="L3294" s="1061"/>
      <c r="M3294" s="1099">
        <v>0.6</v>
      </c>
      <c r="N3294" s="1063"/>
      <c r="O3294" s="1060">
        <f t="shared" si="1344"/>
        <v>12</v>
      </c>
      <c r="P3294" s="1061"/>
      <c r="Q3294" s="1061" t="s">
        <v>884</v>
      </c>
      <c r="R3294" s="1099">
        <v>0.6</v>
      </c>
      <c r="S3294" s="1063"/>
      <c r="T3294" s="1079">
        <f t="shared" si="1333"/>
        <v>12</v>
      </c>
      <c r="U3294" s="1061"/>
      <c r="V3294" s="1061">
        <f t="shared" si="1345"/>
        <v>0</v>
      </c>
      <c r="W3294" s="1063">
        <f t="shared" si="1338"/>
        <v>1.5</v>
      </c>
      <c r="X3294" s="1063">
        <f t="shared" si="1338"/>
        <v>0</v>
      </c>
      <c r="Y3294" s="1060">
        <f t="shared" si="1338"/>
        <v>30</v>
      </c>
      <c r="Z3294" s="1080">
        <f t="shared" si="1342"/>
        <v>9</v>
      </c>
      <c r="AA3294" s="1101" t="str">
        <f t="shared" si="1339"/>
        <v>Hành củ</v>
      </c>
      <c r="AB3294" s="1082" t="str">
        <f t="shared" si="1339"/>
        <v>kg</v>
      </c>
      <c r="AC3294" s="1083">
        <f t="shared" si="1339"/>
        <v>20</v>
      </c>
      <c r="AD3294" s="1089">
        <f t="shared" si="1339"/>
        <v>20</v>
      </c>
      <c r="AE3294" s="1071">
        <f t="shared" si="1334"/>
        <v>0</v>
      </c>
      <c r="AF3294" s="1071">
        <f t="shared" si="1335"/>
        <v>0</v>
      </c>
      <c r="AG3294" s="1071">
        <f t="shared" si="1335"/>
        <v>1.8000000000000007</v>
      </c>
      <c r="AH3294" s="1071">
        <f t="shared" si="1335"/>
        <v>0</v>
      </c>
      <c r="AI3294" s="1060">
        <f t="shared" si="1340"/>
        <v>36.000000000000014</v>
      </c>
      <c r="AJ3294" s="1102"/>
      <c r="AK3294" s="1063"/>
      <c r="AL3294" s="1103">
        <v>5</v>
      </c>
      <c r="AM3294" s="1063"/>
      <c r="AN3294" s="1108">
        <f t="shared" si="1336"/>
        <v>100</v>
      </c>
      <c r="AO3294" s="1061">
        <f t="shared" si="1337"/>
        <v>0</v>
      </c>
      <c r="AP3294" s="1061">
        <f t="shared" si="1337"/>
        <v>0</v>
      </c>
      <c r="AQ3294" s="1061">
        <f t="shared" si="1337"/>
        <v>1.5</v>
      </c>
      <c r="AR3294" s="1061">
        <f t="shared" si="1337"/>
        <v>0</v>
      </c>
      <c r="AS3294" s="1061">
        <f t="shared" si="1337"/>
        <v>30</v>
      </c>
      <c r="AT3294" s="850">
        <f t="shared" si="1343"/>
        <v>0</v>
      </c>
      <c r="AU3294" s="880" t="s">
        <v>831</v>
      </c>
      <c r="AV3294" s="868">
        <f>K3355</f>
        <v>24</v>
      </c>
      <c r="AW3294" s="861" t="s">
        <v>27</v>
      </c>
      <c r="AX3294" s="888">
        <f>M3355</f>
        <v>24</v>
      </c>
      <c r="AY3294" s="861" t="s">
        <v>28</v>
      </c>
      <c r="AZ3294" s="870">
        <f>AX3294*AV3294</f>
        <v>576</v>
      </c>
    </row>
    <row r="3295" spans="1:52" ht="13.5" customHeight="1">
      <c r="A3295" s="838">
        <f t="shared" si="1341"/>
        <v>10</v>
      </c>
      <c r="B3295" s="1039" t="s">
        <v>593</v>
      </c>
      <c r="C3295" s="817" t="s">
        <v>389</v>
      </c>
      <c r="D3295" s="839">
        <v>22</v>
      </c>
      <c r="E3295" s="921">
        <v>22</v>
      </c>
      <c r="F3295" s="1061"/>
      <c r="G3295" s="1086"/>
      <c r="H3295" s="1063">
        <v>1</v>
      </c>
      <c r="I3295" s="1077"/>
      <c r="J3295" s="1060">
        <f t="shared" si="1332"/>
        <v>22</v>
      </c>
      <c r="K3295" s="1092"/>
      <c r="L3295" s="1061"/>
      <c r="M3295" s="1099">
        <v>1</v>
      </c>
      <c r="N3295" s="1063"/>
      <c r="O3295" s="1060">
        <f t="shared" si="1344"/>
        <v>22</v>
      </c>
      <c r="P3295" s="1093"/>
      <c r="Q3295" s="1061"/>
      <c r="R3295" s="1109">
        <v>3</v>
      </c>
      <c r="S3295" s="1063"/>
      <c r="T3295" s="1079">
        <f t="shared" si="1333"/>
        <v>66</v>
      </c>
      <c r="U3295" s="1061">
        <f>SUM(F3295,K3295,P3295)</f>
        <v>0</v>
      </c>
      <c r="V3295" s="1061">
        <f t="shared" si="1345"/>
        <v>0</v>
      </c>
      <c r="W3295" s="1063">
        <f t="shared" si="1338"/>
        <v>5</v>
      </c>
      <c r="X3295" s="1063">
        <f t="shared" si="1338"/>
        <v>0</v>
      </c>
      <c r="Y3295" s="1060">
        <f t="shared" si="1338"/>
        <v>110</v>
      </c>
      <c r="Z3295" s="1080">
        <f t="shared" si="1342"/>
        <v>10</v>
      </c>
      <c r="AA3295" s="1101" t="str">
        <f t="shared" si="1339"/>
        <v>Dầu ăn Mavela</v>
      </c>
      <c r="AB3295" s="1082" t="str">
        <f t="shared" si="1339"/>
        <v>lít</v>
      </c>
      <c r="AC3295" s="1083">
        <f t="shared" si="1339"/>
        <v>22</v>
      </c>
      <c r="AD3295" s="1089">
        <f t="shared" si="1339"/>
        <v>22</v>
      </c>
      <c r="AE3295" s="1071">
        <f t="shared" si="1334"/>
        <v>0</v>
      </c>
      <c r="AF3295" s="1071">
        <f t="shared" si="1335"/>
        <v>0</v>
      </c>
      <c r="AG3295" s="1071">
        <f t="shared" si="1335"/>
        <v>26.5</v>
      </c>
      <c r="AH3295" s="1071">
        <f t="shared" si="1335"/>
        <v>0</v>
      </c>
      <c r="AI3295" s="1060">
        <f t="shared" si="1340"/>
        <v>583</v>
      </c>
      <c r="AJ3295" s="1102"/>
      <c r="AK3295" s="1063"/>
      <c r="AL3295" s="1103"/>
      <c r="AM3295" s="1063"/>
      <c r="AN3295" s="1085">
        <f t="shared" si="1336"/>
        <v>0</v>
      </c>
      <c r="AO3295" s="1061">
        <f t="shared" si="1337"/>
        <v>0</v>
      </c>
      <c r="AP3295" s="1061">
        <f t="shared" si="1337"/>
        <v>0</v>
      </c>
      <c r="AQ3295" s="1061">
        <f t="shared" si="1337"/>
        <v>5</v>
      </c>
      <c r="AR3295" s="1061">
        <f t="shared" si="1337"/>
        <v>0</v>
      </c>
      <c r="AS3295" s="1061">
        <f t="shared" si="1337"/>
        <v>110</v>
      </c>
      <c r="AT3295" s="850">
        <f t="shared" si="1343"/>
        <v>0</v>
      </c>
      <c r="AU3295" s="880" t="s">
        <v>832</v>
      </c>
      <c r="AV3295" s="868">
        <f>K3356</f>
        <v>24</v>
      </c>
      <c r="AW3295" s="861" t="s">
        <v>27</v>
      </c>
      <c r="AX3295" s="888">
        <f>M3356</f>
        <v>24</v>
      </c>
      <c r="AY3295" s="861" t="s">
        <v>28</v>
      </c>
      <c r="AZ3295" s="870">
        <f>AX3295*AV3295</f>
        <v>576</v>
      </c>
    </row>
    <row r="3296" spans="1:52" ht="13.5" customHeight="1">
      <c r="A3296" s="838">
        <f t="shared" si="1341"/>
        <v>11</v>
      </c>
      <c r="B3296" s="1039" t="s">
        <v>45</v>
      </c>
      <c r="C3296" s="817" t="s">
        <v>66</v>
      </c>
      <c r="D3296" s="839">
        <v>130</v>
      </c>
      <c r="E3296" s="921">
        <v>90</v>
      </c>
      <c r="F3296" s="1061" t="s">
        <v>885</v>
      </c>
      <c r="G3296" s="1086" t="s">
        <v>886</v>
      </c>
      <c r="H3296" s="1063"/>
      <c r="I3296" s="1077"/>
      <c r="J3296" s="1060">
        <f t="shared" si="1332"/>
        <v>0</v>
      </c>
      <c r="K3296" s="1092"/>
      <c r="L3296" s="1061"/>
      <c r="M3296" s="1110">
        <v>0.1</v>
      </c>
      <c r="N3296" s="1063"/>
      <c r="O3296" s="1060">
        <f>SUM(K3296:N3296)*$E3296</f>
        <v>9</v>
      </c>
      <c r="P3296" s="1093"/>
      <c r="Q3296" s="1061"/>
      <c r="R3296" s="1100">
        <v>0.1</v>
      </c>
      <c r="S3296" s="1063"/>
      <c r="T3296" s="1079">
        <f t="shared" si="1333"/>
        <v>9</v>
      </c>
      <c r="U3296" s="1061">
        <f t="shared" ref="U3296:U3302" si="1346">SUM(F3296,K3296,P3296)</f>
        <v>0</v>
      </c>
      <c r="V3296" s="1061">
        <f t="shared" si="1345"/>
        <v>0</v>
      </c>
      <c r="W3296" s="1063">
        <f t="shared" si="1338"/>
        <v>0.2</v>
      </c>
      <c r="X3296" s="1063">
        <f t="shared" si="1338"/>
        <v>0</v>
      </c>
      <c r="Y3296" s="1060">
        <f t="shared" si="1338"/>
        <v>18</v>
      </c>
      <c r="Z3296" s="1080">
        <f t="shared" si="1342"/>
        <v>11</v>
      </c>
      <c r="AA3296" s="1101" t="str">
        <f t="shared" si="1339"/>
        <v>Tiêu bắc</v>
      </c>
      <c r="AB3296" s="1082" t="str">
        <f t="shared" si="1339"/>
        <v>kg</v>
      </c>
      <c r="AC3296" s="1083">
        <f t="shared" si="1339"/>
        <v>130</v>
      </c>
      <c r="AD3296" s="1089">
        <f t="shared" si="1339"/>
        <v>90</v>
      </c>
      <c r="AE3296" s="1071">
        <f t="shared" si="1334"/>
        <v>0</v>
      </c>
      <c r="AF3296" s="1071">
        <f t="shared" si="1335"/>
        <v>0</v>
      </c>
      <c r="AG3296" s="1071">
        <f t="shared" si="1335"/>
        <v>-2.1649348980190553E-15</v>
      </c>
      <c r="AH3296" s="1071">
        <f t="shared" si="1335"/>
        <v>0</v>
      </c>
      <c r="AI3296" s="1060">
        <f t="shared" si="1340"/>
        <v>-1.9484414082171497E-13</v>
      </c>
      <c r="AJ3296" s="1102"/>
      <c r="AK3296" s="1063"/>
      <c r="AL3296" s="1103">
        <v>2</v>
      </c>
      <c r="AM3296" s="1063"/>
      <c r="AN3296" s="1085">
        <f t="shared" si="1336"/>
        <v>180</v>
      </c>
      <c r="AO3296" s="1061">
        <f t="shared" si="1337"/>
        <v>0</v>
      </c>
      <c r="AP3296" s="1061">
        <f t="shared" si="1337"/>
        <v>0</v>
      </c>
      <c r="AQ3296" s="1061">
        <f t="shared" si="1337"/>
        <v>0.2</v>
      </c>
      <c r="AR3296" s="1061">
        <f t="shared" si="1337"/>
        <v>0</v>
      </c>
      <c r="AS3296" s="1061">
        <f t="shared" si="1337"/>
        <v>18</v>
      </c>
      <c r="AT3296" s="850">
        <f t="shared" si="1343"/>
        <v>8</v>
      </c>
      <c r="AU3296" s="1521" t="str">
        <f>B3357</f>
        <v xml:space="preserve">  + Ăn thêm</v>
      </c>
      <c r="AV3296" s="1522"/>
      <c r="AW3296" s="1522"/>
      <c r="AX3296" s="1522"/>
      <c r="AY3296" s="1522"/>
      <c r="AZ3296" s="892">
        <f>J3357</f>
        <v>0</v>
      </c>
    </row>
    <row r="3297" spans="1:52" ht="13.5" customHeight="1">
      <c r="A3297" s="838">
        <f t="shared" si="1341"/>
        <v>12</v>
      </c>
      <c r="B3297" s="1039" t="s">
        <v>46</v>
      </c>
      <c r="C3297" s="817" t="s">
        <v>66</v>
      </c>
      <c r="D3297" s="839">
        <v>35</v>
      </c>
      <c r="E3297" s="921">
        <v>35</v>
      </c>
      <c r="F3297" s="1061"/>
      <c r="G3297" s="1086"/>
      <c r="H3297" s="1063">
        <v>0.1</v>
      </c>
      <c r="I3297" s="1077"/>
      <c r="J3297" s="1060">
        <f t="shared" si="1332"/>
        <v>3.5</v>
      </c>
      <c r="K3297" s="1092"/>
      <c r="L3297" s="1061"/>
      <c r="M3297" s="1110">
        <v>0.2</v>
      </c>
      <c r="N3297" s="1063"/>
      <c r="O3297" s="1060">
        <f t="shared" ref="O3297:O3345" si="1347">SUM(K3297:N3297)*$E3297</f>
        <v>7</v>
      </c>
      <c r="P3297" s="1093"/>
      <c r="Q3297" s="1061"/>
      <c r="R3297" s="1100">
        <v>0.2</v>
      </c>
      <c r="S3297" s="1063"/>
      <c r="T3297" s="1079">
        <f t="shared" si="1333"/>
        <v>7</v>
      </c>
      <c r="U3297" s="1061">
        <f t="shared" si="1346"/>
        <v>0</v>
      </c>
      <c r="V3297" s="1061">
        <f t="shared" si="1345"/>
        <v>0</v>
      </c>
      <c r="W3297" s="1063">
        <f t="shared" si="1338"/>
        <v>0.5</v>
      </c>
      <c r="X3297" s="1063">
        <f t="shared" si="1338"/>
        <v>0</v>
      </c>
      <c r="Y3297" s="1060">
        <f>SUM(J3297,O3297,T3297)</f>
        <v>17.5</v>
      </c>
      <c r="Z3297" s="1080">
        <f t="shared" si="1342"/>
        <v>12</v>
      </c>
      <c r="AA3297" s="1101" t="str">
        <f t="shared" si="1339"/>
        <v>Kẹo đắng</v>
      </c>
      <c r="AB3297" s="1082" t="str">
        <f t="shared" si="1339"/>
        <v>kg</v>
      </c>
      <c r="AC3297" s="1083">
        <f t="shared" si="1339"/>
        <v>35</v>
      </c>
      <c r="AD3297" s="1089">
        <f t="shared" si="1339"/>
        <v>35</v>
      </c>
      <c r="AE3297" s="1071">
        <f t="shared" si="1334"/>
        <v>0</v>
      </c>
      <c r="AF3297" s="1071">
        <f t="shared" si="1335"/>
        <v>0</v>
      </c>
      <c r="AG3297" s="1071">
        <f t="shared" si="1335"/>
        <v>5.3</v>
      </c>
      <c r="AH3297" s="1071">
        <f t="shared" si="1335"/>
        <v>0</v>
      </c>
      <c r="AI3297" s="1060">
        <f t="shared" si="1340"/>
        <v>185.5</v>
      </c>
      <c r="AJ3297" s="1102"/>
      <c r="AK3297" s="1063"/>
      <c r="AL3297" s="1103"/>
      <c r="AM3297" s="1063"/>
      <c r="AN3297" s="1085">
        <f t="shared" si="1336"/>
        <v>0</v>
      </c>
      <c r="AO3297" s="1061">
        <f t="shared" si="1337"/>
        <v>0</v>
      </c>
      <c r="AP3297" s="1061">
        <f t="shared" si="1337"/>
        <v>0</v>
      </c>
      <c r="AQ3297" s="1061">
        <f t="shared" si="1337"/>
        <v>0.5</v>
      </c>
      <c r="AR3297" s="1061">
        <f t="shared" si="1337"/>
        <v>0</v>
      </c>
      <c r="AS3297" s="1061">
        <f t="shared" si="1337"/>
        <v>17.5</v>
      </c>
      <c r="AT3297" s="850">
        <f t="shared" si="1343"/>
        <v>0</v>
      </c>
      <c r="AU3297" s="1521" t="str">
        <f>B3358</f>
        <v xml:space="preserve"> + ăn thêm </v>
      </c>
      <c r="AV3297" s="1522"/>
      <c r="AW3297" s="1522"/>
      <c r="AX3297" s="1522"/>
      <c r="AY3297" s="1522"/>
      <c r="AZ3297" s="870">
        <f>J3358</f>
        <v>0</v>
      </c>
    </row>
    <row r="3298" spans="1:52" ht="13.5" customHeight="1">
      <c r="A3298" s="838">
        <f t="shared" si="1341"/>
        <v>13</v>
      </c>
      <c r="B3298" s="1039" t="s">
        <v>47</v>
      </c>
      <c r="C3298" s="817" t="s">
        <v>66</v>
      </c>
      <c r="D3298" s="839">
        <v>17</v>
      </c>
      <c r="E3298" s="921">
        <v>17</v>
      </c>
      <c r="F3298" s="1061"/>
      <c r="G3298" s="1086"/>
      <c r="H3298" s="1063"/>
      <c r="I3298" s="1077"/>
      <c r="J3298" s="1060">
        <f t="shared" si="1332"/>
        <v>0</v>
      </c>
      <c r="K3298" s="1092"/>
      <c r="L3298" s="1061"/>
      <c r="M3298" s="1110"/>
      <c r="N3298" s="1063"/>
      <c r="O3298" s="1060">
        <f t="shared" si="1347"/>
        <v>0</v>
      </c>
      <c r="P3298" s="1093"/>
      <c r="Q3298" s="1061"/>
      <c r="R3298" s="1100"/>
      <c r="S3298" s="1063"/>
      <c r="T3298" s="1079">
        <f t="shared" si="1333"/>
        <v>0</v>
      </c>
      <c r="U3298" s="1061">
        <f t="shared" si="1346"/>
        <v>0</v>
      </c>
      <c r="V3298" s="1061">
        <f t="shared" si="1345"/>
        <v>0</v>
      </c>
      <c r="W3298" s="1063">
        <f t="shared" si="1338"/>
        <v>0</v>
      </c>
      <c r="X3298" s="1063">
        <f t="shared" si="1338"/>
        <v>0</v>
      </c>
      <c r="Y3298" s="1060">
        <f t="shared" si="1338"/>
        <v>0</v>
      </c>
      <c r="Z3298" s="1080">
        <f t="shared" si="1342"/>
        <v>13</v>
      </c>
      <c r="AA3298" s="1101" t="str">
        <f t="shared" si="1339"/>
        <v>Đường trắng</v>
      </c>
      <c r="AB3298" s="1082" t="str">
        <f t="shared" si="1339"/>
        <v>kg</v>
      </c>
      <c r="AC3298" s="1083">
        <f t="shared" si="1339"/>
        <v>17</v>
      </c>
      <c r="AD3298" s="1089">
        <f t="shared" si="1339"/>
        <v>17</v>
      </c>
      <c r="AE3298" s="1071">
        <f t="shared" si="1334"/>
        <v>0</v>
      </c>
      <c r="AF3298" s="1071">
        <f t="shared" si="1335"/>
        <v>0</v>
      </c>
      <c r="AG3298" s="1071">
        <f t="shared" si="1335"/>
        <v>0</v>
      </c>
      <c r="AH3298" s="1071">
        <f t="shared" si="1335"/>
        <v>0</v>
      </c>
      <c r="AI3298" s="1060">
        <f t="shared" si="1340"/>
        <v>0</v>
      </c>
      <c r="AJ3298" s="1102"/>
      <c r="AK3298" s="1063"/>
      <c r="AL3298" s="1103"/>
      <c r="AM3298" s="1063"/>
      <c r="AN3298" s="1085">
        <f t="shared" si="1336"/>
        <v>0</v>
      </c>
      <c r="AO3298" s="1061">
        <f t="shared" si="1337"/>
        <v>0</v>
      </c>
      <c r="AP3298" s="1061">
        <f t="shared" si="1337"/>
        <v>0</v>
      </c>
      <c r="AQ3298" s="1061">
        <f t="shared" si="1337"/>
        <v>0</v>
      </c>
      <c r="AR3298" s="1061">
        <f t="shared" si="1337"/>
        <v>0</v>
      </c>
      <c r="AS3298" s="1061">
        <f t="shared" si="1337"/>
        <v>0</v>
      </c>
      <c r="AT3298" s="850">
        <f t="shared" si="1343"/>
        <v>0</v>
      </c>
      <c r="AU3298" s="893" t="s">
        <v>834</v>
      </c>
      <c r="AV3298" s="894"/>
      <c r="AW3298" s="894"/>
      <c r="AX3298" s="894"/>
      <c r="AY3298" s="894"/>
      <c r="AZ3298" s="870">
        <f>SUM(AZ3288:AZ3297)</f>
        <v>15294</v>
      </c>
    </row>
    <row r="3299" spans="1:52" ht="13.5" customHeight="1">
      <c r="A3299" s="838">
        <f t="shared" si="1341"/>
        <v>14</v>
      </c>
      <c r="B3299" s="1039" t="s">
        <v>48</v>
      </c>
      <c r="C3299" s="817" t="s">
        <v>389</v>
      </c>
      <c r="D3299" s="839">
        <v>23</v>
      </c>
      <c r="E3299" s="921">
        <v>23</v>
      </c>
      <c r="F3299" s="1061"/>
      <c r="G3299" s="1086"/>
      <c r="H3299" s="1063">
        <v>0.3</v>
      </c>
      <c r="I3299" s="1077"/>
      <c r="J3299" s="1060">
        <f t="shared" si="1332"/>
        <v>6.8999999999999995</v>
      </c>
      <c r="K3299" s="1061"/>
      <c r="L3299" s="1061"/>
      <c r="M3299" s="1063">
        <v>0.6</v>
      </c>
      <c r="N3299" s="1063"/>
      <c r="O3299" s="1060">
        <f t="shared" si="1347"/>
        <v>13.799999999999999</v>
      </c>
      <c r="P3299" s="1093"/>
      <c r="Q3299" s="1061"/>
      <c r="R3299" s="1100">
        <v>0.6</v>
      </c>
      <c r="S3299" s="1063"/>
      <c r="T3299" s="1079">
        <f t="shared" si="1333"/>
        <v>13.799999999999999</v>
      </c>
      <c r="U3299" s="1061">
        <f t="shared" si="1346"/>
        <v>0</v>
      </c>
      <c r="V3299" s="1061">
        <f t="shared" si="1345"/>
        <v>0</v>
      </c>
      <c r="W3299" s="1063">
        <f t="shared" si="1338"/>
        <v>1.5</v>
      </c>
      <c r="X3299" s="1063">
        <f t="shared" si="1338"/>
        <v>0</v>
      </c>
      <c r="Y3299" s="1060">
        <f t="shared" si="1338"/>
        <v>34.5</v>
      </c>
      <c r="Z3299" s="1080">
        <f t="shared" si="1342"/>
        <v>14</v>
      </c>
      <c r="AA3299" s="1101" t="str">
        <f t="shared" si="1339"/>
        <v>Mật mía</v>
      </c>
      <c r="AB3299" s="1082" t="str">
        <f t="shared" si="1339"/>
        <v>lít</v>
      </c>
      <c r="AC3299" s="1083">
        <f t="shared" si="1339"/>
        <v>23</v>
      </c>
      <c r="AD3299" s="1089">
        <f t="shared" si="1339"/>
        <v>23</v>
      </c>
      <c r="AE3299" s="1071">
        <f t="shared" si="1334"/>
        <v>0</v>
      </c>
      <c r="AF3299" s="1071">
        <f t="shared" si="1335"/>
        <v>0</v>
      </c>
      <c r="AG3299" s="1071">
        <f t="shared" si="1335"/>
        <v>0.5</v>
      </c>
      <c r="AH3299" s="1071">
        <f t="shared" si="1335"/>
        <v>0</v>
      </c>
      <c r="AI3299" s="1060">
        <f t="shared" si="1340"/>
        <v>11.5</v>
      </c>
      <c r="AJ3299" s="1102"/>
      <c r="AK3299" s="1063"/>
      <c r="AL3299" s="1103">
        <v>20</v>
      </c>
      <c r="AM3299" s="1063"/>
      <c r="AN3299" s="1085">
        <f t="shared" si="1336"/>
        <v>460</v>
      </c>
      <c r="AO3299" s="1061">
        <f t="shared" si="1337"/>
        <v>0</v>
      </c>
      <c r="AP3299" s="1061">
        <f t="shared" si="1337"/>
        <v>0</v>
      </c>
      <c r="AQ3299" s="1061">
        <f t="shared" si="1337"/>
        <v>1.5</v>
      </c>
      <c r="AR3299" s="1061">
        <f t="shared" si="1337"/>
        <v>0</v>
      </c>
      <c r="AS3299" s="1061">
        <f t="shared" si="1337"/>
        <v>34.5</v>
      </c>
      <c r="AT3299" s="850">
        <f t="shared" si="1343"/>
        <v>0</v>
      </c>
      <c r="AU3299" s="1255" t="s">
        <v>835</v>
      </c>
      <c r="AV3299" s="1256"/>
      <c r="AW3299" s="1256"/>
      <c r="AX3299" s="1256"/>
      <c r="AY3299" s="1256"/>
      <c r="AZ3299" s="870">
        <f>Q3357</f>
        <v>2266.6999999999971</v>
      </c>
    </row>
    <row r="3300" spans="1:52" ht="13.5" customHeight="1">
      <c r="A3300" s="838">
        <f t="shared" si="1341"/>
        <v>15</v>
      </c>
      <c r="B3300" s="1039" t="s">
        <v>514</v>
      </c>
      <c r="C3300" s="817" t="s">
        <v>66</v>
      </c>
      <c r="D3300" s="839">
        <v>80</v>
      </c>
      <c r="E3300" s="921">
        <v>80</v>
      </c>
      <c r="F3300" s="1061"/>
      <c r="G3300" s="1086"/>
      <c r="H3300" s="1063">
        <v>0.2</v>
      </c>
      <c r="I3300" s="1077"/>
      <c r="J3300" s="1060">
        <f t="shared" si="1332"/>
        <v>16</v>
      </c>
      <c r="K3300" s="1061"/>
      <c r="L3300" s="1061"/>
      <c r="M3300" s="1063">
        <v>0.2</v>
      </c>
      <c r="N3300" s="1063"/>
      <c r="O3300" s="1060">
        <f t="shared" si="1347"/>
        <v>16</v>
      </c>
      <c r="P3300" s="1093"/>
      <c r="Q3300" s="1061"/>
      <c r="R3300" s="1100">
        <v>0.2</v>
      </c>
      <c r="S3300" s="1063"/>
      <c r="T3300" s="1079">
        <f t="shared" si="1333"/>
        <v>16</v>
      </c>
      <c r="U3300" s="1061">
        <f t="shared" si="1346"/>
        <v>0</v>
      </c>
      <c r="V3300" s="1061">
        <f t="shared" si="1345"/>
        <v>0</v>
      </c>
      <c r="W3300" s="1063">
        <f t="shared" si="1338"/>
        <v>0.60000000000000009</v>
      </c>
      <c r="X3300" s="1063">
        <f t="shared" si="1338"/>
        <v>0</v>
      </c>
      <c r="Y3300" s="1060">
        <f t="shared" si="1338"/>
        <v>48</v>
      </c>
      <c r="Z3300" s="1080">
        <f t="shared" si="1342"/>
        <v>15</v>
      </c>
      <c r="AA3300" s="1101" t="str">
        <f t="shared" si="1339"/>
        <v>Ót bột</v>
      </c>
      <c r="AB3300" s="1082" t="str">
        <f t="shared" si="1339"/>
        <v>kg</v>
      </c>
      <c r="AC3300" s="1083">
        <f t="shared" si="1339"/>
        <v>80</v>
      </c>
      <c r="AD3300" s="1089">
        <f t="shared" si="1339"/>
        <v>80</v>
      </c>
      <c r="AE3300" s="1071">
        <f t="shared" si="1334"/>
        <v>0</v>
      </c>
      <c r="AF3300" s="1071">
        <f t="shared" si="1335"/>
        <v>0</v>
      </c>
      <c r="AG3300" s="1071">
        <f t="shared" si="1335"/>
        <v>3.700000000000006</v>
      </c>
      <c r="AH3300" s="1071">
        <f t="shared" si="1335"/>
        <v>0</v>
      </c>
      <c r="AI3300" s="1060">
        <f t="shared" si="1340"/>
        <v>296.00000000000045</v>
      </c>
      <c r="AJ3300" s="1102"/>
      <c r="AK3300" s="1063"/>
      <c r="AL3300" s="1103"/>
      <c r="AM3300" s="1063"/>
      <c r="AN3300" s="1085">
        <f t="shared" si="1336"/>
        <v>0</v>
      </c>
      <c r="AO3300" s="1061">
        <f t="shared" si="1337"/>
        <v>0</v>
      </c>
      <c r="AP3300" s="1061">
        <f t="shared" si="1337"/>
        <v>0</v>
      </c>
      <c r="AQ3300" s="1061">
        <f t="shared" si="1337"/>
        <v>0.60000000000000009</v>
      </c>
      <c r="AR3300" s="1061">
        <f t="shared" si="1337"/>
        <v>0</v>
      </c>
      <c r="AS3300" s="1061">
        <f t="shared" si="1337"/>
        <v>48</v>
      </c>
      <c r="AT3300" s="850">
        <f t="shared" si="1343"/>
        <v>0</v>
      </c>
      <c r="AU3300" s="1255" t="s">
        <v>836</v>
      </c>
      <c r="AV3300" s="1256"/>
      <c r="AW3300" s="1256"/>
      <c r="AX3300" s="1256"/>
      <c r="AY3300" s="1256"/>
      <c r="AZ3300" s="870"/>
    </row>
    <row r="3301" spans="1:52" ht="13.5" customHeight="1">
      <c r="A3301" s="838">
        <f t="shared" si="1341"/>
        <v>16</v>
      </c>
      <c r="B3301" s="1039" t="s">
        <v>49</v>
      </c>
      <c r="C3301" s="817" t="s">
        <v>66</v>
      </c>
      <c r="D3301" s="839">
        <v>40</v>
      </c>
      <c r="E3301" s="921">
        <v>40</v>
      </c>
      <c r="F3301" s="1061"/>
      <c r="G3301" s="1086"/>
      <c r="H3301" s="1063">
        <v>0.2</v>
      </c>
      <c r="I3301" s="1077"/>
      <c r="J3301" s="1060">
        <f t="shared" si="1332"/>
        <v>8</v>
      </c>
      <c r="K3301" s="1061"/>
      <c r="L3301" s="1061"/>
      <c r="M3301" s="1063">
        <v>0.2</v>
      </c>
      <c r="N3301" s="1063"/>
      <c r="O3301" s="1060">
        <f t="shared" si="1347"/>
        <v>8</v>
      </c>
      <c r="P3301" s="1093"/>
      <c r="Q3301" s="1061"/>
      <c r="R3301" s="1100">
        <v>0.2</v>
      </c>
      <c r="S3301" s="1063"/>
      <c r="T3301" s="1079">
        <f t="shared" si="1333"/>
        <v>8</v>
      </c>
      <c r="U3301" s="1061">
        <f t="shared" si="1346"/>
        <v>0</v>
      </c>
      <c r="V3301" s="1061">
        <f t="shared" si="1345"/>
        <v>0</v>
      </c>
      <c r="W3301" s="1063">
        <f t="shared" si="1338"/>
        <v>0.60000000000000009</v>
      </c>
      <c r="X3301" s="1063">
        <f t="shared" si="1338"/>
        <v>0</v>
      </c>
      <c r="Y3301" s="1111">
        <f t="shared" si="1338"/>
        <v>24</v>
      </c>
      <c r="Z3301" s="1080">
        <f t="shared" si="1342"/>
        <v>16</v>
      </c>
      <c r="AA3301" s="1101" t="str">
        <f t="shared" si="1339"/>
        <v>Bột nghệ</v>
      </c>
      <c r="AB3301" s="1082" t="str">
        <f t="shared" si="1339"/>
        <v>kg</v>
      </c>
      <c r="AC3301" s="1083">
        <f t="shared" si="1339"/>
        <v>40</v>
      </c>
      <c r="AD3301" s="1089">
        <f t="shared" si="1339"/>
        <v>40</v>
      </c>
      <c r="AE3301" s="1071">
        <f t="shared" si="1334"/>
        <v>0</v>
      </c>
      <c r="AF3301" s="1071">
        <f t="shared" si="1335"/>
        <v>0</v>
      </c>
      <c r="AG3301" s="1071">
        <f t="shared" si="1335"/>
        <v>20.699999999999982</v>
      </c>
      <c r="AH3301" s="1071">
        <f t="shared" si="1335"/>
        <v>0</v>
      </c>
      <c r="AI3301" s="1060">
        <f t="shared" si="1340"/>
        <v>827.99999999999932</v>
      </c>
      <c r="AJ3301" s="1102"/>
      <c r="AK3301" s="1063"/>
      <c r="AL3301" s="1103"/>
      <c r="AM3301" s="1063"/>
      <c r="AN3301" s="1085">
        <f t="shared" si="1336"/>
        <v>0</v>
      </c>
      <c r="AO3301" s="1061">
        <f t="shared" si="1337"/>
        <v>0</v>
      </c>
      <c r="AP3301" s="1061">
        <f t="shared" si="1337"/>
        <v>0</v>
      </c>
      <c r="AQ3301" s="1061">
        <f t="shared" si="1337"/>
        <v>0.60000000000000009</v>
      </c>
      <c r="AR3301" s="1061">
        <f t="shared" si="1337"/>
        <v>0</v>
      </c>
      <c r="AS3301" s="1061">
        <f t="shared" si="1337"/>
        <v>24</v>
      </c>
      <c r="AT3301" s="850">
        <f t="shared" si="1343"/>
        <v>0</v>
      </c>
      <c r="AU3301" s="1255" t="s">
        <v>799</v>
      </c>
      <c r="AV3301" s="1256"/>
      <c r="AW3301" s="1256"/>
      <c r="AX3301" s="1256"/>
      <c r="AY3301" s="1256"/>
      <c r="AZ3301" s="870"/>
    </row>
    <row r="3302" spans="1:52" ht="13.5" customHeight="1">
      <c r="A3302" s="838">
        <f t="shared" si="1341"/>
        <v>17</v>
      </c>
      <c r="B3302" s="920" t="s">
        <v>373</v>
      </c>
      <c r="C3302" s="817" t="s">
        <v>66</v>
      </c>
      <c r="D3302" s="839">
        <v>43</v>
      </c>
      <c r="E3302" s="921">
        <v>43</v>
      </c>
      <c r="F3302" s="1061"/>
      <c r="G3302" s="1086"/>
      <c r="H3302" s="1063">
        <v>0.5</v>
      </c>
      <c r="I3302" s="1077"/>
      <c r="J3302" s="1060">
        <f t="shared" si="1332"/>
        <v>21.5</v>
      </c>
      <c r="K3302" s="1061"/>
      <c r="L3302" s="1061"/>
      <c r="M3302" s="1063">
        <v>1</v>
      </c>
      <c r="N3302" s="1063"/>
      <c r="O3302" s="1060">
        <f t="shared" si="1347"/>
        <v>43</v>
      </c>
      <c r="P3302" s="1093"/>
      <c r="Q3302" s="1061"/>
      <c r="R3302" s="1100">
        <v>1</v>
      </c>
      <c r="S3302" s="1063"/>
      <c r="T3302" s="1079">
        <f t="shared" si="1333"/>
        <v>43</v>
      </c>
      <c r="U3302" s="1061">
        <f t="shared" si="1346"/>
        <v>0</v>
      </c>
      <c r="V3302" s="1061">
        <f t="shared" si="1345"/>
        <v>0</v>
      </c>
      <c r="W3302" s="1063">
        <f t="shared" si="1338"/>
        <v>2.5</v>
      </c>
      <c r="X3302" s="1063">
        <f t="shared" si="1338"/>
        <v>0</v>
      </c>
      <c r="Y3302" s="1060">
        <f t="shared" si="1338"/>
        <v>107.5</v>
      </c>
      <c r="Z3302" s="1080">
        <f t="shared" si="1342"/>
        <v>17</v>
      </c>
      <c r="AA3302" s="1081" t="str">
        <f t="shared" si="1339"/>
        <v>Vừng lạc</v>
      </c>
      <c r="AB3302" s="1082" t="str">
        <f t="shared" si="1339"/>
        <v>kg</v>
      </c>
      <c r="AC3302" s="1083">
        <f t="shared" si="1339"/>
        <v>43</v>
      </c>
      <c r="AD3302" s="1089">
        <f t="shared" si="1339"/>
        <v>43</v>
      </c>
      <c r="AE3302" s="1071">
        <f t="shared" si="1334"/>
        <v>0</v>
      </c>
      <c r="AF3302" s="1071">
        <f>AF3220+AK3220-AP3220</f>
        <v>0</v>
      </c>
      <c r="AG3302" s="1071">
        <f>AG3220+AL3220-AQ3220</f>
        <v>0.80000000000000071</v>
      </c>
      <c r="AH3302" s="1071">
        <f>AH3220+AM3220-AR3220</f>
        <v>0</v>
      </c>
      <c r="AI3302" s="1060">
        <f t="shared" si="1340"/>
        <v>34.400000000000034</v>
      </c>
      <c r="AJ3302" s="1102">
        <f>U3302</f>
        <v>0</v>
      </c>
      <c r="AK3302" s="1102">
        <f>V3302</f>
        <v>0</v>
      </c>
      <c r="AL3302" s="1112">
        <v>20</v>
      </c>
      <c r="AM3302" s="1102">
        <f>X3302</f>
        <v>0</v>
      </c>
      <c r="AN3302" s="1085">
        <f t="shared" si="1336"/>
        <v>860</v>
      </c>
      <c r="AO3302" s="1061">
        <f t="shared" si="1337"/>
        <v>0</v>
      </c>
      <c r="AP3302" s="1061">
        <f t="shared" si="1337"/>
        <v>0</v>
      </c>
      <c r="AQ3302" s="1061">
        <f t="shared" si="1337"/>
        <v>2.5</v>
      </c>
      <c r="AR3302" s="1061">
        <f t="shared" si="1337"/>
        <v>0</v>
      </c>
      <c r="AS3302" s="1061">
        <f t="shared" si="1337"/>
        <v>107.5</v>
      </c>
      <c r="AT3302" s="850">
        <f t="shared" si="1343"/>
        <v>0</v>
      </c>
      <c r="AU3302" s="1255" t="s">
        <v>800</v>
      </c>
      <c r="AV3302" s="1256"/>
      <c r="AW3302" s="1256"/>
      <c r="AX3302" s="1256"/>
      <c r="AY3302" s="1256"/>
      <c r="AZ3302" s="870"/>
    </row>
    <row r="3303" spans="1:52" ht="13.5" customHeight="1">
      <c r="A3303" s="838">
        <f t="shared" si="1341"/>
        <v>18</v>
      </c>
      <c r="B3303" s="931" t="s">
        <v>853</v>
      </c>
      <c r="C3303" s="817" t="s">
        <v>66</v>
      </c>
      <c r="D3303" s="839">
        <v>30</v>
      </c>
      <c r="E3303" s="921">
        <v>6</v>
      </c>
      <c r="F3303" s="1061"/>
      <c r="G3303" s="1086"/>
      <c r="H3303" s="1063">
        <v>0.5</v>
      </c>
      <c r="I3303" s="1077"/>
      <c r="J3303" s="1060">
        <f t="shared" si="1332"/>
        <v>3</v>
      </c>
      <c r="K3303" s="1061"/>
      <c r="L3303" s="1061"/>
      <c r="M3303" s="1063">
        <v>0.5</v>
      </c>
      <c r="N3303" s="1063"/>
      <c r="O3303" s="1060">
        <f t="shared" si="1347"/>
        <v>3</v>
      </c>
      <c r="P3303" s="1093"/>
      <c r="Q3303" s="1061"/>
      <c r="R3303" s="1100">
        <v>0.5</v>
      </c>
      <c r="S3303" s="1063"/>
      <c r="T3303" s="1079">
        <f t="shared" si="1333"/>
        <v>3</v>
      </c>
      <c r="U3303" s="1061"/>
      <c r="V3303" s="1061">
        <f t="shared" si="1345"/>
        <v>0</v>
      </c>
      <c r="W3303" s="1063">
        <f t="shared" si="1345"/>
        <v>1.5</v>
      </c>
      <c r="X3303" s="1063">
        <f t="shared" si="1345"/>
        <v>0</v>
      </c>
      <c r="Y3303" s="1060">
        <f t="shared" si="1345"/>
        <v>9</v>
      </c>
      <c r="Z3303" s="1080">
        <f t="shared" si="1342"/>
        <v>18</v>
      </c>
      <c r="AA3303" s="1081" t="str">
        <f t="shared" si="1339"/>
        <v>Tăm bao tay</v>
      </c>
      <c r="AB3303" s="1082" t="str">
        <f t="shared" si="1339"/>
        <v>kg</v>
      </c>
      <c r="AC3303" s="1083">
        <f t="shared" si="1339"/>
        <v>30</v>
      </c>
      <c r="AD3303" s="1089">
        <f t="shared" si="1339"/>
        <v>6</v>
      </c>
      <c r="AE3303" s="1071">
        <f t="shared" ref="AE3303:AH3318" si="1348">AE3221+AJ3221-AO3221</f>
        <v>0</v>
      </c>
      <c r="AF3303" s="1071">
        <f t="shared" si="1348"/>
        <v>0</v>
      </c>
      <c r="AG3303" s="1071">
        <f t="shared" si="1348"/>
        <v>9.5</v>
      </c>
      <c r="AH3303" s="1071">
        <f t="shared" si="1348"/>
        <v>0</v>
      </c>
      <c r="AI3303" s="1060">
        <f t="shared" si="1340"/>
        <v>57</v>
      </c>
      <c r="AJ3303" s="1102">
        <f t="shared" ref="AJ3303:AL3345" si="1349">U3303</f>
        <v>0</v>
      </c>
      <c r="AK3303" s="1102">
        <f t="shared" si="1349"/>
        <v>0</v>
      </c>
      <c r="AL3303" s="1112"/>
      <c r="AM3303" s="1102">
        <f t="shared" ref="AM3303:AM3345" si="1350">X3303</f>
        <v>0</v>
      </c>
      <c r="AN3303" s="1085">
        <f t="shared" ref="AN3303:AN3345" si="1351">SUM(AJ3303:AM3303)*$E3303</f>
        <v>0</v>
      </c>
      <c r="AO3303" s="1061">
        <f t="shared" si="1337"/>
        <v>0</v>
      </c>
      <c r="AP3303" s="1061">
        <f t="shared" si="1337"/>
        <v>0</v>
      </c>
      <c r="AQ3303" s="1061">
        <f t="shared" si="1337"/>
        <v>1.5</v>
      </c>
      <c r="AR3303" s="1061">
        <f t="shared" si="1337"/>
        <v>0</v>
      </c>
      <c r="AS3303" s="1061">
        <f t="shared" si="1337"/>
        <v>9</v>
      </c>
      <c r="AT3303" s="850">
        <f t="shared" si="1343"/>
        <v>36</v>
      </c>
      <c r="AU3303" s="1255" t="s">
        <v>801</v>
      </c>
      <c r="AV3303" s="1256"/>
      <c r="AW3303" s="1256"/>
      <c r="AX3303" s="1256"/>
      <c r="AY3303" s="1256"/>
      <c r="AZ3303" s="870"/>
    </row>
    <row r="3304" spans="1:52" ht="13.5" customHeight="1">
      <c r="A3304" s="838">
        <f t="shared" si="1341"/>
        <v>19</v>
      </c>
      <c r="B3304" s="931" t="s">
        <v>176</v>
      </c>
      <c r="C3304" s="896" t="s">
        <v>389</v>
      </c>
      <c r="D3304" s="897">
        <v>9</v>
      </c>
      <c r="E3304" s="1114">
        <v>9</v>
      </c>
      <c r="F3304" s="1061"/>
      <c r="G3304" s="1090"/>
      <c r="H3304" s="1063">
        <v>0.5</v>
      </c>
      <c r="I3304" s="1077"/>
      <c r="J3304" s="1060">
        <f t="shared" si="1332"/>
        <v>4.5</v>
      </c>
      <c r="K3304" s="1061" t="s">
        <v>887</v>
      </c>
      <c r="L3304" s="1061"/>
      <c r="M3304" s="1063">
        <v>0.8</v>
      </c>
      <c r="N3304" s="1063"/>
      <c r="O3304" s="1060">
        <f t="shared" si="1347"/>
        <v>7.2</v>
      </c>
      <c r="P3304" s="1093"/>
      <c r="Q3304" s="1065"/>
      <c r="R3304" s="1100">
        <v>0.7</v>
      </c>
      <c r="S3304" s="1063"/>
      <c r="T3304" s="1079">
        <f t="shared" si="1333"/>
        <v>6.3</v>
      </c>
      <c r="U3304" s="1061">
        <f>SUM(F3304,K3304,P3304)</f>
        <v>0</v>
      </c>
      <c r="V3304" s="1061">
        <f t="shared" si="1345"/>
        <v>0</v>
      </c>
      <c r="W3304" s="1063">
        <f t="shared" si="1345"/>
        <v>2</v>
      </c>
      <c r="X3304" s="1063">
        <f t="shared" si="1345"/>
        <v>0</v>
      </c>
      <c r="Y3304" s="1060">
        <f t="shared" si="1345"/>
        <v>18</v>
      </c>
      <c r="Z3304" s="1080">
        <f t="shared" si="1342"/>
        <v>19</v>
      </c>
      <c r="AA3304" s="1081" t="str">
        <f t="shared" si="1339"/>
        <v>Dấm chua</v>
      </c>
      <c r="AB3304" s="1082" t="str">
        <f t="shared" si="1339"/>
        <v>lít</v>
      </c>
      <c r="AC3304" s="1083">
        <f t="shared" si="1339"/>
        <v>9</v>
      </c>
      <c r="AD3304" s="1089">
        <f t="shared" si="1339"/>
        <v>9</v>
      </c>
      <c r="AE3304" s="1071">
        <f t="shared" si="1348"/>
        <v>0</v>
      </c>
      <c r="AF3304" s="1071">
        <f t="shared" si="1348"/>
        <v>0</v>
      </c>
      <c r="AG3304" s="1071">
        <f t="shared" si="1348"/>
        <v>8</v>
      </c>
      <c r="AH3304" s="1071">
        <f t="shared" si="1348"/>
        <v>0</v>
      </c>
      <c r="AI3304" s="1060">
        <f t="shared" si="1340"/>
        <v>72</v>
      </c>
      <c r="AJ3304" s="1102">
        <f t="shared" si="1349"/>
        <v>0</v>
      </c>
      <c r="AK3304" s="1102">
        <f t="shared" si="1349"/>
        <v>0</v>
      </c>
      <c r="AL3304" s="1112"/>
      <c r="AM3304" s="1102">
        <f t="shared" si="1350"/>
        <v>0</v>
      </c>
      <c r="AN3304" s="1085">
        <f t="shared" si="1351"/>
        <v>0</v>
      </c>
      <c r="AO3304" s="1061">
        <f t="shared" si="1337"/>
        <v>0</v>
      </c>
      <c r="AP3304" s="1061">
        <f t="shared" si="1337"/>
        <v>0</v>
      </c>
      <c r="AQ3304" s="1061">
        <f t="shared" si="1337"/>
        <v>2</v>
      </c>
      <c r="AR3304" s="1061">
        <f t="shared" si="1337"/>
        <v>0</v>
      </c>
      <c r="AS3304" s="1061">
        <f t="shared" si="1337"/>
        <v>18</v>
      </c>
      <c r="AT3304" s="850">
        <f t="shared" si="1343"/>
        <v>0</v>
      </c>
      <c r="AU3304" s="893" t="s">
        <v>802</v>
      </c>
      <c r="AV3304" s="894"/>
      <c r="AW3304" s="894"/>
      <c r="AX3304" s="894"/>
      <c r="AY3304" s="894"/>
      <c r="AZ3304" s="870">
        <f>AZ3298+SUM(AZ3299:AZ3303)</f>
        <v>17560.699999999997</v>
      </c>
    </row>
    <row r="3305" spans="1:52" ht="13.5" customHeight="1">
      <c r="A3305" s="838">
        <f t="shared" si="1341"/>
        <v>20</v>
      </c>
      <c r="B3305" s="911" t="s">
        <v>158</v>
      </c>
      <c r="C3305" s="902" t="s">
        <v>66</v>
      </c>
      <c r="D3305" s="903">
        <v>30</v>
      </c>
      <c r="E3305" s="1116">
        <v>30</v>
      </c>
      <c r="F3305" s="1061"/>
      <c r="G3305" s="1090"/>
      <c r="H3305" s="1063">
        <v>0.5</v>
      </c>
      <c r="I3305" s="1077"/>
      <c r="J3305" s="1060">
        <f t="shared" si="1332"/>
        <v>15</v>
      </c>
      <c r="K3305" s="1065"/>
      <c r="L3305" s="1071"/>
      <c r="M3305" s="1063">
        <v>0.5</v>
      </c>
      <c r="N3305" s="1063"/>
      <c r="O3305" s="1060">
        <f t="shared" si="1347"/>
        <v>15</v>
      </c>
      <c r="P3305" s="1088"/>
      <c r="Q3305" s="1071"/>
      <c r="R3305" s="1110">
        <v>0.5</v>
      </c>
      <c r="S3305" s="1063"/>
      <c r="T3305" s="1079">
        <f t="shared" si="1333"/>
        <v>15</v>
      </c>
      <c r="U3305" s="1061">
        <f>SUM(F3305,K3305,P3305)</f>
        <v>0</v>
      </c>
      <c r="V3305" s="1071">
        <f t="shared" si="1345"/>
        <v>0</v>
      </c>
      <c r="W3305" s="1063">
        <f t="shared" si="1345"/>
        <v>1.5</v>
      </c>
      <c r="X3305" s="1063">
        <f t="shared" si="1345"/>
        <v>0</v>
      </c>
      <c r="Y3305" s="1060">
        <f t="shared" si="1345"/>
        <v>45</v>
      </c>
      <c r="Z3305" s="1080">
        <f t="shared" si="1342"/>
        <v>20</v>
      </c>
      <c r="AA3305" s="1081" t="str">
        <f t="shared" si="1339"/>
        <v>Chè vằng</v>
      </c>
      <c r="AB3305" s="1082" t="str">
        <f t="shared" si="1339"/>
        <v>kg</v>
      </c>
      <c r="AC3305" s="1083">
        <f t="shared" si="1339"/>
        <v>30</v>
      </c>
      <c r="AD3305" s="1089">
        <f t="shared" si="1339"/>
        <v>30</v>
      </c>
      <c r="AE3305" s="1071">
        <f t="shared" si="1348"/>
        <v>0</v>
      </c>
      <c r="AF3305" s="1071">
        <f t="shared" si="1348"/>
        <v>0</v>
      </c>
      <c r="AG3305" s="1071">
        <f t="shared" si="1348"/>
        <v>4.5</v>
      </c>
      <c r="AH3305" s="1071">
        <f t="shared" si="1348"/>
        <v>0</v>
      </c>
      <c r="AI3305" s="1060">
        <f t="shared" si="1340"/>
        <v>135</v>
      </c>
      <c r="AJ3305" s="1102">
        <f t="shared" si="1349"/>
        <v>0</v>
      </c>
      <c r="AK3305" s="1102">
        <f t="shared" si="1349"/>
        <v>0</v>
      </c>
      <c r="AL3305" s="1112"/>
      <c r="AM3305" s="1102">
        <f t="shared" si="1350"/>
        <v>0</v>
      </c>
      <c r="AN3305" s="1085">
        <f t="shared" si="1351"/>
        <v>0</v>
      </c>
      <c r="AO3305" s="1061">
        <f t="shared" si="1337"/>
        <v>0</v>
      </c>
      <c r="AP3305" s="1061">
        <f t="shared" si="1337"/>
        <v>0</v>
      </c>
      <c r="AQ3305" s="1061">
        <f t="shared" si="1337"/>
        <v>1.5</v>
      </c>
      <c r="AR3305" s="1061">
        <f t="shared" si="1337"/>
        <v>0</v>
      </c>
      <c r="AS3305" s="1061">
        <f t="shared" si="1337"/>
        <v>45</v>
      </c>
      <c r="AT3305" s="850">
        <f t="shared" si="1343"/>
        <v>0</v>
      </c>
      <c r="AU3305" s="1274" t="s">
        <v>803</v>
      </c>
      <c r="AV3305" s="1275"/>
      <c r="AW3305" s="1275"/>
      <c r="AX3305" s="1275"/>
      <c r="AY3305" s="1275"/>
      <c r="AZ3305" s="870"/>
    </row>
    <row r="3306" spans="1:52" ht="13.5" customHeight="1">
      <c r="A3306" s="838">
        <f t="shared" si="1341"/>
        <v>21</v>
      </c>
      <c r="B3306" s="911" t="s">
        <v>166</v>
      </c>
      <c r="C3306" s="844" t="s">
        <v>66</v>
      </c>
      <c r="D3306" s="907">
        <v>30</v>
      </c>
      <c r="E3306" s="1060">
        <v>30</v>
      </c>
      <c r="F3306" s="1065"/>
      <c r="G3306" s="1090"/>
      <c r="H3306" s="1063">
        <v>0.1</v>
      </c>
      <c r="I3306" s="1091"/>
      <c r="J3306" s="1060">
        <f t="shared" si="1332"/>
        <v>3</v>
      </c>
      <c r="K3306" s="1061"/>
      <c r="L3306" s="1065"/>
      <c r="M3306" s="1063">
        <v>0.2</v>
      </c>
      <c r="N3306" s="1063"/>
      <c r="O3306" s="1060">
        <f t="shared" si="1347"/>
        <v>6</v>
      </c>
      <c r="P3306" s="1056"/>
      <c r="Q3306" s="1065"/>
      <c r="R3306" s="1100">
        <v>0.2</v>
      </c>
      <c r="S3306" s="1063"/>
      <c r="T3306" s="1079">
        <f t="shared" si="1333"/>
        <v>6</v>
      </c>
      <c r="U3306" s="1061">
        <f>SUM(F3306,K3306,P3306)</f>
        <v>0</v>
      </c>
      <c r="V3306" s="1061">
        <f t="shared" si="1345"/>
        <v>0</v>
      </c>
      <c r="W3306" s="1063">
        <f t="shared" si="1345"/>
        <v>0.5</v>
      </c>
      <c r="X3306" s="1063">
        <f t="shared" si="1345"/>
        <v>0</v>
      </c>
      <c r="Y3306" s="1060">
        <f t="shared" si="1345"/>
        <v>15</v>
      </c>
      <c r="Z3306" s="1080">
        <f t="shared" si="1342"/>
        <v>21</v>
      </c>
      <c r="AA3306" s="1081" t="str">
        <f t="shared" si="1339"/>
        <v>Hành tăm</v>
      </c>
      <c r="AB3306" s="1082" t="str">
        <f t="shared" si="1339"/>
        <v>kg</v>
      </c>
      <c r="AC3306" s="1083">
        <f t="shared" si="1339"/>
        <v>30</v>
      </c>
      <c r="AD3306" s="1089">
        <f t="shared" si="1339"/>
        <v>30</v>
      </c>
      <c r="AE3306" s="1071">
        <f t="shared" si="1348"/>
        <v>0</v>
      </c>
      <c r="AF3306" s="1071">
        <f t="shared" si="1348"/>
        <v>0</v>
      </c>
      <c r="AG3306" s="1071">
        <f t="shared" si="1348"/>
        <v>4.2999999999999972</v>
      </c>
      <c r="AH3306" s="1071">
        <f t="shared" si="1348"/>
        <v>0</v>
      </c>
      <c r="AI3306" s="1060">
        <f t="shared" si="1340"/>
        <v>128.99999999999991</v>
      </c>
      <c r="AJ3306" s="1102">
        <f t="shared" si="1349"/>
        <v>0</v>
      </c>
      <c r="AK3306" s="1102">
        <f t="shared" si="1349"/>
        <v>0</v>
      </c>
      <c r="AL3306" s="1112"/>
      <c r="AM3306" s="1102">
        <f t="shared" si="1350"/>
        <v>0</v>
      </c>
      <c r="AN3306" s="1085">
        <f t="shared" si="1351"/>
        <v>0</v>
      </c>
      <c r="AO3306" s="1061">
        <f t="shared" si="1337"/>
        <v>0</v>
      </c>
      <c r="AP3306" s="1061">
        <f t="shared" si="1337"/>
        <v>0</v>
      </c>
      <c r="AQ3306" s="1061">
        <f t="shared" si="1337"/>
        <v>0.5</v>
      </c>
      <c r="AR3306" s="1061">
        <f t="shared" si="1337"/>
        <v>0</v>
      </c>
      <c r="AS3306" s="1061">
        <f t="shared" si="1337"/>
        <v>15</v>
      </c>
      <c r="AT3306" s="850">
        <f t="shared" si="1343"/>
        <v>0</v>
      </c>
      <c r="AU3306" s="4" t="s">
        <v>804</v>
      </c>
      <c r="AV3306" s="3"/>
      <c r="AW3306" s="3"/>
      <c r="AX3306" s="3"/>
      <c r="AY3306" s="3"/>
      <c r="AZ3306" s="870">
        <f>Y3355</f>
        <v>15319.7</v>
      </c>
    </row>
    <row r="3307" spans="1:52" ht="13.5" customHeight="1">
      <c r="A3307" s="838">
        <f t="shared" si="1341"/>
        <v>22</v>
      </c>
      <c r="B3307" s="911" t="s">
        <v>145</v>
      </c>
      <c r="C3307" s="844" t="s">
        <v>389</v>
      </c>
      <c r="D3307" s="907">
        <v>16</v>
      </c>
      <c r="E3307" s="1060">
        <v>16</v>
      </c>
      <c r="F3307" s="1061"/>
      <c r="G3307" s="1090"/>
      <c r="H3307" s="1063">
        <v>1</v>
      </c>
      <c r="I3307" s="1077"/>
      <c r="J3307" s="1060">
        <f t="shared" si="1332"/>
        <v>16</v>
      </c>
      <c r="K3307" s="1103"/>
      <c r="L3307" s="1071"/>
      <c r="M3307" s="1063">
        <v>1</v>
      </c>
      <c r="N3307" s="1118"/>
      <c r="O3307" s="1060">
        <f t="shared" si="1347"/>
        <v>16</v>
      </c>
      <c r="P3307" s="1056"/>
      <c r="Q3307" s="1071"/>
      <c r="R3307" s="1100">
        <v>1</v>
      </c>
      <c r="S3307" s="1063"/>
      <c r="T3307" s="1079">
        <f t="shared" si="1333"/>
        <v>16</v>
      </c>
      <c r="U3307" s="1061">
        <f t="shared" ref="U3307:U3345" si="1352">SUM(F3307,K3307,P3307)</f>
        <v>0</v>
      </c>
      <c r="V3307" s="1071">
        <f t="shared" si="1345"/>
        <v>0</v>
      </c>
      <c r="W3307" s="1063">
        <f t="shared" si="1345"/>
        <v>3</v>
      </c>
      <c r="X3307" s="1063">
        <f t="shared" si="1345"/>
        <v>0</v>
      </c>
      <c r="Y3307" s="1060">
        <f t="shared" si="1345"/>
        <v>48</v>
      </c>
      <c r="Z3307" s="1080">
        <f t="shared" si="1342"/>
        <v>22</v>
      </c>
      <c r="AA3307" s="1081" t="str">
        <f t="shared" si="1339"/>
        <v>Dầu rửa</v>
      </c>
      <c r="AB3307" s="1082" t="str">
        <f t="shared" si="1339"/>
        <v>lít</v>
      </c>
      <c r="AC3307" s="1083">
        <f t="shared" si="1339"/>
        <v>16</v>
      </c>
      <c r="AD3307" s="1089">
        <f t="shared" si="1339"/>
        <v>16</v>
      </c>
      <c r="AE3307" s="1071">
        <f t="shared" si="1348"/>
        <v>0</v>
      </c>
      <c r="AF3307" s="1071">
        <f t="shared" si="1348"/>
        <v>0</v>
      </c>
      <c r="AG3307" s="1071">
        <f t="shared" si="1348"/>
        <v>16</v>
      </c>
      <c r="AH3307" s="1071">
        <f t="shared" si="1348"/>
        <v>0</v>
      </c>
      <c r="AI3307" s="1060">
        <f t="shared" si="1340"/>
        <v>256</v>
      </c>
      <c r="AJ3307" s="1102">
        <f t="shared" si="1349"/>
        <v>0</v>
      </c>
      <c r="AK3307" s="1102">
        <f t="shared" si="1349"/>
        <v>0</v>
      </c>
      <c r="AL3307" s="1112"/>
      <c r="AM3307" s="1102">
        <f t="shared" si="1350"/>
        <v>0</v>
      </c>
      <c r="AN3307" s="1085">
        <f t="shared" si="1351"/>
        <v>0</v>
      </c>
      <c r="AO3307" s="1061">
        <f t="shared" si="1337"/>
        <v>0</v>
      </c>
      <c r="AP3307" s="1061">
        <f t="shared" si="1337"/>
        <v>0</v>
      </c>
      <c r="AQ3307" s="1061">
        <f t="shared" si="1337"/>
        <v>3</v>
      </c>
      <c r="AR3307" s="1061">
        <f t="shared" si="1337"/>
        <v>0</v>
      </c>
      <c r="AS3307" s="1061">
        <f t="shared" si="1337"/>
        <v>48</v>
      </c>
      <c r="AT3307" s="850">
        <f t="shared" si="1343"/>
        <v>0</v>
      </c>
      <c r="AU3307" s="4" t="s">
        <v>805</v>
      </c>
      <c r="AV3307" s="3"/>
      <c r="AW3307" s="3"/>
      <c r="AX3307" s="3"/>
      <c r="AY3307" s="3"/>
      <c r="AZ3307" s="870">
        <f>Q3358</f>
        <v>0</v>
      </c>
    </row>
    <row r="3308" spans="1:52" ht="13.5" customHeight="1">
      <c r="A3308" s="838">
        <f t="shared" si="1341"/>
        <v>23</v>
      </c>
      <c r="B3308" s="911" t="s">
        <v>136</v>
      </c>
      <c r="C3308" s="844" t="s">
        <v>66</v>
      </c>
      <c r="D3308" s="907">
        <v>120</v>
      </c>
      <c r="E3308" s="1060">
        <v>120</v>
      </c>
      <c r="F3308" s="1061"/>
      <c r="G3308" s="1090"/>
      <c r="H3308" s="1119">
        <v>5</v>
      </c>
      <c r="I3308" s="1077"/>
      <c r="J3308" s="1060">
        <f t="shared" si="1332"/>
        <v>600</v>
      </c>
      <c r="K3308" s="1065"/>
      <c r="L3308" s="1071"/>
      <c r="M3308" s="1119"/>
      <c r="N3308" s="1063"/>
      <c r="O3308" s="1060">
        <f t="shared" si="1347"/>
        <v>0</v>
      </c>
      <c r="P3308" s="1056" t="s">
        <v>883</v>
      </c>
      <c r="Q3308" s="1071"/>
      <c r="R3308" s="1100"/>
      <c r="S3308" s="1063"/>
      <c r="T3308" s="1079">
        <f t="shared" si="1333"/>
        <v>0</v>
      </c>
      <c r="U3308" s="1103">
        <f t="shared" si="1352"/>
        <v>0</v>
      </c>
      <c r="V3308" s="1071">
        <f t="shared" si="1345"/>
        <v>0</v>
      </c>
      <c r="W3308" s="1063">
        <f t="shared" si="1345"/>
        <v>5</v>
      </c>
      <c r="X3308" s="1063">
        <f t="shared" si="1345"/>
        <v>0</v>
      </c>
      <c r="Y3308" s="1060">
        <f t="shared" si="1345"/>
        <v>600</v>
      </c>
      <c r="Z3308" s="1080">
        <f t="shared" si="1342"/>
        <v>23</v>
      </c>
      <c r="AA3308" s="1081" t="str">
        <f t="shared" si="1339"/>
        <v>Cá khô</v>
      </c>
      <c r="AB3308" s="1082" t="str">
        <f t="shared" si="1339"/>
        <v>kg</v>
      </c>
      <c r="AC3308" s="1083">
        <f t="shared" si="1339"/>
        <v>120</v>
      </c>
      <c r="AD3308" s="1089">
        <f t="shared" si="1339"/>
        <v>120</v>
      </c>
      <c r="AE3308" s="1071">
        <f t="shared" si="1348"/>
        <v>0</v>
      </c>
      <c r="AF3308" s="1071">
        <f t="shared" si="1348"/>
        <v>0</v>
      </c>
      <c r="AG3308" s="1071">
        <f t="shared" si="1348"/>
        <v>5.5</v>
      </c>
      <c r="AH3308" s="1071">
        <f t="shared" si="1348"/>
        <v>0</v>
      </c>
      <c r="AI3308" s="1060">
        <f t="shared" si="1340"/>
        <v>660</v>
      </c>
      <c r="AJ3308" s="1102">
        <f t="shared" si="1349"/>
        <v>0</v>
      </c>
      <c r="AK3308" s="1102">
        <f t="shared" si="1349"/>
        <v>0</v>
      </c>
      <c r="AL3308" s="1112"/>
      <c r="AM3308" s="1102">
        <f t="shared" si="1350"/>
        <v>0</v>
      </c>
      <c r="AN3308" s="1085">
        <f t="shared" si="1351"/>
        <v>0</v>
      </c>
      <c r="AO3308" s="1061">
        <f t="shared" si="1337"/>
        <v>0</v>
      </c>
      <c r="AP3308" s="1061">
        <f t="shared" si="1337"/>
        <v>0</v>
      </c>
      <c r="AQ3308" s="1061">
        <f t="shared" si="1337"/>
        <v>5</v>
      </c>
      <c r="AR3308" s="1061">
        <f t="shared" si="1337"/>
        <v>0</v>
      </c>
      <c r="AS3308" s="1061">
        <f t="shared" si="1337"/>
        <v>600</v>
      </c>
      <c r="AT3308" s="850">
        <f t="shared" si="1343"/>
        <v>0</v>
      </c>
      <c r="AU3308" s="893" t="s">
        <v>806</v>
      </c>
      <c r="AV3308" s="894"/>
      <c r="AW3308" s="894"/>
      <c r="AX3308" s="894"/>
      <c r="AY3308" s="894"/>
      <c r="AZ3308" s="870">
        <f>SUM(AZ3306:AZ3307)</f>
        <v>15319.7</v>
      </c>
    </row>
    <row r="3309" spans="1:52" ht="13.5" customHeight="1">
      <c r="A3309" s="838">
        <f t="shared" si="1341"/>
        <v>24</v>
      </c>
      <c r="B3309" s="911" t="s">
        <v>183</v>
      </c>
      <c r="C3309" s="844" t="s">
        <v>66</v>
      </c>
      <c r="D3309" s="907">
        <v>30</v>
      </c>
      <c r="E3309" s="1060">
        <v>30</v>
      </c>
      <c r="F3309" s="1103"/>
      <c r="G3309" s="1120"/>
      <c r="H3309" s="1121">
        <v>0.1</v>
      </c>
      <c r="I3309" s="1077"/>
      <c r="J3309" s="1060">
        <f t="shared" si="1332"/>
        <v>3</v>
      </c>
      <c r="K3309" s="1103"/>
      <c r="L3309" s="1071"/>
      <c r="M3309" s="1063">
        <v>0.2</v>
      </c>
      <c r="N3309" s="1063"/>
      <c r="O3309" s="1060">
        <f t="shared" si="1347"/>
        <v>6</v>
      </c>
      <c r="P3309" s="1056"/>
      <c r="Q3309" s="1071"/>
      <c r="R3309" s="1063">
        <v>0.2</v>
      </c>
      <c r="S3309" s="1063"/>
      <c r="T3309" s="1079">
        <f t="shared" si="1333"/>
        <v>6</v>
      </c>
      <c r="U3309" s="1061">
        <f t="shared" si="1352"/>
        <v>0</v>
      </c>
      <c r="V3309" s="1071">
        <f t="shared" si="1345"/>
        <v>0</v>
      </c>
      <c r="W3309" s="1063">
        <f t="shared" si="1345"/>
        <v>0.5</v>
      </c>
      <c r="X3309" s="1063">
        <f t="shared" si="1345"/>
        <v>0</v>
      </c>
      <c r="Y3309" s="1060">
        <f t="shared" si="1345"/>
        <v>15</v>
      </c>
      <c r="Z3309" s="1080">
        <f t="shared" si="1342"/>
        <v>24</v>
      </c>
      <c r="AA3309" s="1081" t="str">
        <f t="shared" si="1339"/>
        <v>Nghệ tươi</v>
      </c>
      <c r="AB3309" s="1082" t="str">
        <f t="shared" si="1339"/>
        <v>kg</v>
      </c>
      <c r="AC3309" s="1083">
        <f t="shared" si="1339"/>
        <v>30</v>
      </c>
      <c r="AD3309" s="1089">
        <f t="shared" si="1339"/>
        <v>30</v>
      </c>
      <c r="AE3309" s="1071">
        <f t="shared" si="1348"/>
        <v>0</v>
      </c>
      <c r="AF3309" s="1071">
        <f t="shared" si="1348"/>
        <v>0</v>
      </c>
      <c r="AG3309" s="1071">
        <f t="shared" si="1348"/>
        <v>20.8</v>
      </c>
      <c r="AH3309" s="1071">
        <f t="shared" si="1348"/>
        <v>0</v>
      </c>
      <c r="AI3309" s="1060">
        <f t="shared" si="1340"/>
        <v>624</v>
      </c>
      <c r="AJ3309" s="1102">
        <f t="shared" si="1349"/>
        <v>0</v>
      </c>
      <c r="AK3309" s="1102">
        <f t="shared" si="1349"/>
        <v>0</v>
      </c>
      <c r="AL3309" s="1112"/>
      <c r="AM3309" s="1102">
        <f t="shared" si="1350"/>
        <v>0</v>
      </c>
      <c r="AN3309" s="1085">
        <f t="shared" si="1351"/>
        <v>0</v>
      </c>
      <c r="AO3309" s="1061">
        <f t="shared" si="1337"/>
        <v>0</v>
      </c>
      <c r="AP3309" s="1061">
        <f t="shared" si="1337"/>
        <v>0</v>
      </c>
      <c r="AQ3309" s="1061">
        <f t="shared" si="1337"/>
        <v>0.5</v>
      </c>
      <c r="AR3309" s="1061">
        <f t="shared" si="1337"/>
        <v>0</v>
      </c>
      <c r="AS3309" s="1061">
        <f t="shared" si="1337"/>
        <v>15</v>
      </c>
      <c r="AT3309" s="850">
        <f t="shared" si="1343"/>
        <v>0</v>
      </c>
      <c r="AU3309" s="893" t="s">
        <v>807</v>
      </c>
      <c r="AV3309" s="894"/>
      <c r="AW3309" s="894"/>
      <c r="AX3309" s="894"/>
      <c r="AY3309" s="894"/>
      <c r="AZ3309" s="912"/>
    </row>
    <row r="3310" spans="1:52" ht="13.5" customHeight="1">
      <c r="A3310" s="838">
        <f t="shared" si="1341"/>
        <v>25</v>
      </c>
      <c r="B3310" s="911" t="s">
        <v>142</v>
      </c>
      <c r="C3310" s="844" t="s">
        <v>66</v>
      </c>
      <c r="D3310" s="907">
        <v>35</v>
      </c>
      <c r="E3310" s="1060">
        <v>35</v>
      </c>
      <c r="F3310" s="1061"/>
      <c r="G3310" s="1120"/>
      <c r="H3310" s="1063">
        <v>0.1</v>
      </c>
      <c r="I3310" s="1077"/>
      <c r="J3310" s="1060">
        <f t="shared" si="1332"/>
        <v>3.5</v>
      </c>
      <c r="K3310" s="1103"/>
      <c r="L3310" s="1071"/>
      <c r="M3310" s="1063">
        <v>0.2</v>
      </c>
      <c r="N3310" s="1063"/>
      <c r="O3310" s="1060">
        <f t="shared" si="1347"/>
        <v>7</v>
      </c>
      <c r="P3310" s="1122"/>
      <c r="Q3310" s="1071"/>
      <c r="R3310" s="1063">
        <v>0.2</v>
      </c>
      <c r="S3310" s="1063"/>
      <c r="T3310" s="1079">
        <f t="shared" si="1333"/>
        <v>7</v>
      </c>
      <c r="U3310" s="1061">
        <f t="shared" si="1352"/>
        <v>0</v>
      </c>
      <c r="V3310" s="1071">
        <f t="shared" si="1345"/>
        <v>0</v>
      </c>
      <c r="W3310" s="1063">
        <f t="shared" si="1345"/>
        <v>0.5</v>
      </c>
      <c r="X3310" s="1063">
        <f t="shared" si="1345"/>
        <v>0</v>
      </c>
      <c r="Y3310" s="1060">
        <f t="shared" si="1345"/>
        <v>17.5</v>
      </c>
      <c r="Z3310" s="1080">
        <f t="shared" si="1342"/>
        <v>25</v>
      </c>
      <c r="AA3310" s="1081" t="str">
        <f t="shared" si="1339"/>
        <v>Gừng tươi</v>
      </c>
      <c r="AB3310" s="1082" t="str">
        <f t="shared" si="1339"/>
        <v>kg</v>
      </c>
      <c r="AC3310" s="1083">
        <f t="shared" si="1339"/>
        <v>35</v>
      </c>
      <c r="AD3310" s="1089">
        <f t="shared" si="1339"/>
        <v>35</v>
      </c>
      <c r="AE3310" s="1071">
        <f t="shared" si="1348"/>
        <v>0</v>
      </c>
      <c r="AF3310" s="1071">
        <f t="shared" si="1348"/>
        <v>0</v>
      </c>
      <c r="AG3310" s="1071">
        <f t="shared" si="1348"/>
        <v>5.799999999999998</v>
      </c>
      <c r="AH3310" s="1071">
        <f t="shared" si="1348"/>
        <v>0</v>
      </c>
      <c r="AI3310" s="1060">
        <f t="shared" si="1340"/>
        <v>202.99999999999994</v>
      </c>
      <c r="AJ3310" s="1102">
        <f t="shared" si="1349"/>
        <v>0</v>
      </c>
      <c r="AK3310" s="1102">
        <f t="shared" si="1349"/>
        <v>0</v>
      </c>
      <c r="AL3310" s="1112"/>
      <c r="AM3310" s="1102">
        <f t="shared" si="1350"/>
        <v>0</v>
      </c>
      <c r="AN3310" s="1085">
        <f t="shared" si="1351"/>
        <v>0</v>
      </c>
      <c r="AO3310" s="1061">
        <f t="shared" si="1337"/>
        <v>0</v>
      </c>
      <c r="AP3310" s="1061">
        <f t="shared" si="1337"/>
        <v>0</v>
      </c>
      <c r="AQ3310" s="1061">
        <f t="shared" si="1337"/>
        <v>0.5</v>
      </c>
      <c r="AR3310" s="1061">
        <f t="shared" si="1337"/>
        <v>0</v>
      </c>
      <c r="AS3310" s="1061">
        <f t="shared" si="1337"/>
        <v>17.5</v>
      </c>
      <c r="AT3310" s="850">
        <f t="shared" si="1343"/>
        <v>0</v>
      </c>
      <c r="AU3310" s="4" t="s">
        <v>808</v>
      </c>
      <c r="AV3310" s="3"/>
      <c r="AW3310" s="3"/>
      <c r="AX3310" s="3"/>
      <c r="AY3310" s="3"/>
      <c r="AZ3310" s="870">
        <f>Y3356</f>
        <v>2240.9999999999964</v>
      </c>
    </row>
    <row r="3311" spans="1:52" ht="13.5" customHeight="1">
      <c r="A3311" s="838">
        <f t="shared" si="1341"/>
        <v>26</v>
      </c>
      <c r="B3311" s="911" t="s">
        <v>51</v>
      </c>
      <c r="C3311" s="844" t="s">
        <v>66</v>
      </c>
      <c r="D3311" s="907">
        <v>100</v>
      </c>
      <c r="E3311" s="1060">
        <v>100</v>
      </c>
      <c r="F3311" s="1061"/>
      <c r="G3311" s="1120"/>
      <c r="H3311" s="1063">
        <v>0.5</v>
      </c>
      <c r="I3311" s="1077"/>
      <c r="J3311" s="1060">
        <f t="shared" si="1332"/>
        <v>50</v>
      </c>
      <c r="K3311" s="1065"/>
      <c r="L3311" s="1071"/>
      <c r="M3311" s="1119"/>
      <c r="N3311" s="1063"/>
      <c r="O3311" s="1060">
        <f t="shared" si="1347"/>
        <v>0</v>
      </c>
      <c r="P3311" s="1056"/>
      <c r="Q3311" s="1065"/>
      <c r="R3311" s="1100">
        <v>0.5</v>
      </c>
      <c r="S3311" s="1063"/>
      <c r="T3311" s="1079">
        <f t="shared" si="1333"/>
        <v>50</v>
      </c>
      <c r="U3311" s="1061">
        <f t="shared" si="1352"/>
        <v>0</v>
      </c>
      <c r="V3311" s="1071">
        <f t="shared" si="1345"/>
        <v>0</v>
      </c>
      <c r="W3311" s="1063">
        <f t="shared" si="1345"/>
        <v>1</v>
      </c>
      <c r="X3311" s="1063">
        <f t="shared" si="1345"/>
        <v>0</v>
      </c>
      <c r="Y3311" s="1060">
        <f t="shared" si="1345"/>
        <v>100</v>
      </c>
      <c r="Z3311" s="1080">
        <f t="shared" si="1342"/>
        <v>26</v>
      </c>
      <c r="AA3311" s="1081" t="str">
        <f t="shared" si="1339"/>
        <v>Tép khô</v>
      </c>
      <c r="AB3311" s="1082" t="str">
        <f t="shared" si="1339"/>
        <v>kg</v>
      </c>
      <c r="AC3311" s="1083">
        <f t="shared" si="1339"/>
        <v>100</v>
      </c>
      <c r="AD3311" s="1089">
        <f t="shared" si="1339"/>
        <v>100</v>
      </c>
      <c r="AE3311" s="1071">
        <f t="shared" si="1348"/>
        <v>0</v>
      </c>
      <c r="AF3311" s="1071">
        <f t="shared" si="1348"/>
        <v>0</v>
      </c>
      <c r="AG3311" s="1071">
        <f t="shared" si="1348"/>
        <v>1.3999999999999995</v>
      </c>
      <c r="AH3311" s="1071">
        <f t="shared" si="1348"/>
        <v>0</v>
      </c>
      <c r="AI3311" s="1060">
        <f t="shared" si="1340"/>
        <v>139.99999999999994</v>
      </c>
      <c r="AJ3311" s="1102">
        <f t="shared" si="1349"/>
        <v>0</v>
      </c>
      <c r="AK3311" s="1102">
        <f t="shared" si="1349"/>
        <v>0</v>
      </c>
      <c r="AL3311" s="1112"/>
      <c r="AM3311" s="1102">
        <f t="shared" si="1350"/>
        <v>0</v>
      </c>
      <c r="AN3311" s="1085">
        <f t="shared" si="1351"/>
        <v>0</v>
      </c>
      <c r="AO3311" s="1061">
        <f t="shared" si="1337"/>
        <v>0</v>
      </c>
      <c r="AP3311" s="1061">
        <f t="shared" si="1337"/>
        <v>0</v>
      </c>
      <c r="AQ3311" s="1061">
        <f t="shared" si="1337"/>
        <v>1</v>
      </c>
      <c r="AR3311" s="1061">
        <f t="shared" si="1337"/>
        <v>0</v>
      </c>
      <c r="AS3311" s="1061">
        <f t="shared" si="1337"/>
        <v>100</v>
      </c>
      <c r="AT3311" s="850">
        <f t="shared" si="1343"/>
        <v>0</v>
      </c>
      <c r="AU3311" s="4" t="s">
        <v>809</v>
      </c>
      <c r="AV3311" s="3"/>
      <c r="AW3311" s="3"/>
      <c r="AX3311" s="3"/>
      <c r="AY3311" s="3"/>
      <c r="AZ3311" s="913">
        <f>Y3357</f>
        <v>0</v>
      </c>
    </row>
    <row r="3312" spans="1:52" ht="13.5" customHeight="1">
      <c r="A3312" s="838">
        <f t="shared" si="1341"/>
        <v>27</v>
      </c>
      <c r="B3312" s="920" t="s">
        <v>854</v>
      </c>
      <c r="C3312" s="817" t="s">
        <v>66</v>
      </c>
      <c r="D3312" s="839">
        <v>50</v>
      </c>
      <c r="E3312" s="921">
        <v>50</v>
      </c>
      <c r="F3312" s="1061"/>
      <c r="G3312" s="1123"/>
      <c r="H3312" s="1063">
        <v>0.3</v>
      </c>
      <c r="I3312" s="1077"/>
      <c r="J3312" s="1060">
        <f t="shared" si="1332"/>
        <v>15</v>
      </c>
      <c r="K3312" s="1065"/>
      <c r="L3312" s="1124"/>
      <c r="M3312" s="1063">
        <v>0.6</v>
      </c>
      <c r="N3312" s="1063"/>
      <c r="O3312" s="1060">
        <f t="shared" si="1347"/>
        <v>30</v>
      </c>
      <c r="P3312" s="1093"/>
      <c r="Q3312" s="1065"/>
      <c r="R3312" s="1100">
        <v>0.6</v>
      </c>
      <c r="S3312" s="1062"/>
      <c r="T3312" s="1079">
        <f t="shared" si="1333"/>
        <v>30</v>
      </c>
      <c r="U3312" s="1061">
        <f t="shared" si="1352"/>
        <v>0</v>
      </c>
      <c r="V3312" s="1061">
        <f t="shared" si="1345"/>
        <v>0</v>
      </c>
      <c r="W3312" s="1063">
        <f t="shared" si="1345"/>
        <v>1.5</v>
      </c>
      <c r="X3312" s="1063">
        <f t="shared" si="1345"/>
        <v>0</v>
      </c>
      <c r="Y3312" s="1060">
        <f t="shared" si="1345"/>
        <v>75</v>
      </c>
      <c r="Z3312" s="1080">
        <f t="shared" si="1342"/>
        <v>27</v>
      </c>
      <c r="AA3312" s="1081" t="str">
        <f t="shared" si="1339"/>
        <v xml:space="preserve">ớt quả </v>
      </c>
      <c r="AB3312" s="1082" t="str">
        <f t="shared" si="1339"/>
        <v>kg</v>
      </c>
      <c r="AC3312" s="1083">
        <f t="shared" si="1339"/>
        <v>50</v>
      </c>
      <c r="AD3312" s="1089">
        <f t="shared" si="1339"/>
        <v>50</v>
      </c>
      <c r="AE3312" s="1071">
        <f t="shared" si="1348"/>
        <v>0</v>
      </c>
      <c r="AF3312" s="1071">
        <f t="shared" si="1348"/>
        <v>0</v>
      </c>
      <c r="AG3312" s="1071">
        <f t="shared" si="1348"/>
        <v>4.9000000000000004</v>
      </c>
      <c r="AH3312" s="1071">
        <f t="shared" si="1348"/>
        <v>0</v>
      </c>
      <c r="AI3312" s="1060">
        <f t="shared" si="1340"/>
        <v>245.00000000000003</v>
      </c>
      <c r="AJ3312" s="1102">
        <f t="shared" si="1349"/>
        <v>0</v>
      </c>
      <c r="AK3312" s="1102">
        <f t="shared" si="1349"/>
        <v>0</v>
      </c>
      <c r="AL3312" s="1112"/>
      <c r="AM3312" s="1102">
        <f t="shared" si="1350"/>
        <v>0</v>
      </c>
      <c r="AN3312" s="1085">
        <f t="shared" si="1351"/>
        <v>0</v>
      </c>
      <c r="AO3312" s="1061">
        <f t="shared" si="1337"/>
        <v>0</v>
      </c>
      <c r="AP3312" s="1061">
        <f t="shared" si="1337"/>
        <v>0</v>
      </c>
      <c r="AQ3312" s="1061">
        <f t="shared" si="1337"/>
        <v>1.5</v>
      </c>
      <c r="AR3312" s="1061">
        <f t="shared" si="1337"/>
        <v>0</v>
      </c>
      <c r="AS3312" s="1061">
        <f t="shared" si="1337"/>
        <v>75</v>
      </c>
      <c r="AT3312" s="850">
        <f t="shared" si="1343"/>
        <v>0</v>
      </c>
      <c r="AU3312" s="893"/>
      <c r="AV3312" s="894"/>
      <c r="AW3312" s="894"/>
      <c r="AX3312" s="894"/>
      <c r="AY3312" s="894"/>
      <c r="AZ3312" s="917"/>
    </row>
    <row r="3313" spans="1:52" ht="13.5" customHeight="1">
      <c r="A3313" s="838">
        <f t="shared" si="1341"/>
        <v>28</v>
      </c>
      <c r="B3313" s="1052" t="s">
        <v>16</v>
      </c>
      <c r="C3313" s="817" t="s">
        <v>66</v>
      </c>
      <c r="D3313" s="839">
        <v>140</v>
      </c>
      <c r="E3313" s="921">
        <v>140</v>
      </c>
      <c r="F3313" s="1061"/>
      <c r="G3313" s="1086"/>
      <c r="H3313" s="1063"/>
      <c r="I3313" s="1077"/>
      <c r="J3313" s="1060">
        <f t="shared" si="1332"/>
        <v>0</v>
      </c>
      <c r="K3313" s="1061"/>
      <c r="L3313" s="1065">
        <v>6.5</v>
      </c>
      <c r="M3313" s="1063"/>
      <c r="N3313" s="1062"/>
      <c r="O3313" s="1060">
        <f t="shared" si="1347"/>
        <v>910</v>
      </c>
      <c r="P3313" s="1093"/>
      <c r="Q3313" s="1065"/>
      <c r="R3313" s="1100"/>
      <c r="S3313" s="1062"/>
      <c r="T3313" s="1079">
        <f t="shared" si="1333"/>
        <v>0</v>
      </c>
      <c r="U3313" s="1061">
        <f t="shared" si="1352"/>
        <v>0</v>
      </c>
      <c r="V3313" s="1061">
        <f t="shared" si="1345"/>
        <v>6.5</v>
      </c>
      <c r="W3313" s="1063">
        <f t="shared" si="1345"/>
        <v>0</v>
      </c>
      <c r="X3313" s="1062">
        <f t="shared" si="1345"/>
        <v>0</v>
      </c>
      <c r="Y3313" s="1060">
        <f t="shared" si="1345"/>
        <v>910</v>
      </c>
      <c r="Z3313" s="1080">
        <f t="shared" si="1342"/>
        <v>28</v>
      </c>
      <c r="AA3313" s="1126" t="str">
        <f t="shared" si="1339"/>
        <v>Thịt nạc</v>
      </c>
      <c r="AB3313" s="1082" t="str">
        <f t="shared" si="1339"/>
        <v>kg</v>
      </c>
      <c r="AC3313" s="1083">
        <f t="shared" si="1339"/>
        <v>140</v>
      </c>
      <c r="AD3313" s="1089">
        <f t="shared" si="1339"/>
        <v>140</v>
      </c>
      <c r="AE3313" s="1071">
        <f t="shared" si="1348"/>
        <v>0</v>
      </c>
      <c r="AF3313" s="1071">
        <f t="shared" si="1348"/>
        <v>0</v>
      </c>
      <c r="AG3313" s="1071">
        <f t="shared" si="1348"/>
        <v>0</v>
      </c>
      <c r="AH3313" s="1071">
        <f t="shared" si="1348"/>
        <v>0</v>
      </c>
      <c r="AI3313" s="1060">
        <f t="shared" si="1340"/>
        <v>0</v>
      </c>
      <c r="AJ3313" s="1102">
        <f t="shared" si="1349"/>
        <v>0</v>
      </c>
      <c r="AK3313" s="1102">
        <f t="shared" si="1349"/>
        <v>6.5</v>
      </c>
      <c r="AL3313" s="1102">
        <f t="shared" si="1349"/>
        <v>0</v>
      </c>
      <c r="AM3313" s="1102">
        <f t="shared" si="1350"/>
        <v>0</v>
      </c>
      <c r="AN3313" s="1085">
        <f t="shared" si="1351"/>
        <v>910</v>
      </c>
      <c r="AO3313" s="1061">
        <f t="shared" si="1337"/>
        <v>0</v>
      </c>
      <c r="AP3313" s="1061">
        <f t="shared" si="1337"/>
        <v>6.5</v>
      </c>
      <c r="AQ3313" s="1061">
        <f t="shared" si="1337"/>
        <v>0</v>
      </c>
      <c r="AR3313" s="1061">
        <f t="shared" si="1337"/>
        <v>0</v>
      </c>
      <c r="AS3313" s="1061">
        <f t="shared" si="1337"/>
        <v>910</v>
      </c>
      <c r="AT3313" s="850">
        <f t="shared" si="1343"/>
        <v>0</v>
      </c>
      <c r="AU3313" s="893"/>
      <c r="AV3313" s="894"/>
      <c r="AW3313" s="894"/>
      <c r="AX3313" s="894"/>
      <c r="AY3313" s="894"/>
      <c r="AZ3313" s="918"/>
    </row>
    <row r="3314" spans="1:52" ht="13.5" customHeight="1">
      <c r="A3314" s="838">
        <f t="shared" si="1341"/>
        <v>29</v>
      </c>
      <c r="B3314" s="1052" t="s">
        <v>132</v>
      </c>
      <c r="C3314" s="817" t="s">
        <v>66</v>
      </c>
      <c r="D3314" s="839">
        <v>70</v>
      </c>
      <c r="E3314" s="921">
        <v>65</v>
      </c>
      <c r="F3314" s="1061"/>
      <c r="G3314" s="1090"/>
      <c r="H3314" s="1063"/>
      <c r="I3314" s="1077"/>
      <c r="J3314" s="1060">
        <f t="shared" si="1332"/>
        <v>0</v>
      </c>
      <c r="K3314" s="1061"/>
      <c r="L3314" s="1065">
        <v>14</v>
      </c>
      <c r="M3314" s="1063"/>
      <c r="N3314" s="1127"/>
      <c r="O3314" s="1060">
        <f t="shared" si="1347"/>
        <v>910</v>
      </c>
      <c r="P3314" s="1056"/>
      <c r="Q3314" s="1065"/>
      <c r="R3314" s="1100"/>
      <c r="S3314" s="1062"/>
      <c r="T3314" s="1079">
        <f t="shared" si="1333"/>
        <v>0</v>
      </c>
      <c r="U3314" s="1061">
        <f t="shared" si="1352"/>
        <v>0</v>
      </c>
      <c r="V3314" s="1061">
        <f t="shared" si="1345"/>
        <v>14</v>
      </c>
      <c r="W3314" s="1063">
        <f t="shared" si="1345"/>
        <v>0</v>
      </c>
      <c r="X3314" s="1062">
        <f t="shared" si="1345"/>
        <v>0</v>
      </c>
      <c r="Y3314" s="1060">
        <f t="shared" si="1345"/>
        <v>910</v>
      </c>
      <c r="Z3314" s="1080">
        <f t="shared" si="1342"/>
        <v>29</v>
      </c>
      <c r="AA3314" s="1126" t="str">
        <f t="shared" si="1339"/>
        <v>Thịt vịt</v>
      </c>
      <c r="AB3314" s="1082" t="str">
        <f t="shared" si="1339"/>
        <v>kg</v>
      </c>
      <c r="AC3314" s="1083">
        <f t="shared" si="1339"/>
        <v>70</v>
      </c>
      <c r="AD3314" s="1089">
        <f t="shared" si="1339"/>
        <v>65</v>
      </c>
      <c r="AE3314" s="1071">
        <f t="shared" si="1348"/>
        <v>0</v>
      </c>
      <c r="AF3314" s="1071">
        <f t="shared" si="1348"/>
        <v>0</v>
      </c>
      <c r="AG3314" s="1071">
        <f t="shared" si="1348"/>
        <v>0</v>
      </c>
      <c r="AH3314" s="1071">
        <f t="shared" si="1348"/>
        <v>0</v>
      </c>
      <c r="AI3314" s="1060">
        <f t="shared" si="1340"/>
        <v>0</v>
      </c>
      <c r="AJ3314" s="1102">
        <f t="shared" si="1349"/>
        <v>0</v>
      </c>
      <c r="AK3314" s="1102">
        <f t="shared" si="1349"/>
        <v>14</v>
      </c>
      <c r="AL3314" s="1102">
        <f t="shared" si="1349"/>
        <v>0</v>
      </c>
      <c r="AM3314" s="1102">
        <f t="shared" si="1350"/>
        <v>0</v>
      </c>
      <c r="AN3314" s="1085">
        <f t="shared" si="1351"/>
        <v>910</v>
      </c>
      <c r="AO3314" s="1061">
        <f t="shared" si="1337"/>
        <v>0</v>
      </c>
      <c r="AP3314" s="1061">
        <f t="shared" si="1337"/>
        <v>14</v>
      </c>
      <c r="AQ3314" s="1061">
        <f t="shared" si="1337"/>
        <v>0</v>
      </c>
      <c r="AR3314" s="1061">
        <f t="shared" si="1337"/>
        <v>0</v>
      </c>
      <c r="AS3314" s="1061">
        <f t="shared" si="1337"/>
        <v>910</v>
      </c>
      <c r="AT3314" s="850">
        <f t="shared" si="1343"/>
        <v>70</v>
      </c>
      <c r="AU3314" s="893"/>
      <c r="AV3314" s="894"/>
      <c r="AW3314" s="894"/>
      <c r="AX3314" s="894"/>
      <c r="AY3314" s="894"/>
      <c r="AZ3314" s="918"/>
    </row>
    <row r="3315" spans="1:52" ht="13.5" customHeight="1">
      <c r="A3315" s="838">
        <f t="shared" si="1341"/>
        <v>30</v>
      </c>
      <c r="B3315" s="1052" t="s">
        <v>53</v>
      </c>
      <c r="C3315" s="817" t="s">
        <v>66</v>
      </c>
      <c r="D3315" s="839">
        <v>40</v>
      </c>
      <c r="E3315" s="921">
        <v>38</v>
      </c>
      <c r="F3315" s="1061"/>
      <c r="G3315" s="1090"/>
      <c r="H3315" s="1063"/>
      <c r="I3315" s="1128"/>
      <c r="J3315" s="1060">
        <f t="shared" si="1332"/>
        <v>0</v>
      </c>
      <c r="K3315" s="1065"/>
      <c r="L3315" s="1065">
        <v>17</v>
      </c>
      <c r="M3315" s="1119"/>
      <c r="N3315" s="1063"/>
      <c r="O3315" s="1060">
        <f t="shared" si="1347"/>
        <v>646</v>
      </c>
      <c r="P3315" s="1056"/>
      <c r="Q3315" s="1065"/>
      <c r="R3315" s="1100"/>
      <c r="S3315" s="1063" t="s">
        <v>888</v>
      </c>
      <c r="T3315" s="1079">
        <f t="shared" si="1333"/>
        <v>0</v>
      </c>
      <c r="U3315" s="1061">
        <f t="shared" si="1352"/>
        <v>0</v>
      </c>
      <c r="V3315" s="1061">
        <f t="shared" si="1345"/>
        <v>17</v>
      </c>
      <c r="W3315" s="1063">
        <f t="shared" si="1345"/>
        <v>0</v>
      </c>
      <c r="X3315" s="1063">
        <f t="shared" si="1345"/>
        <v>0</v>
      </c>
      <c r="Y3315" s="1060">
        <f t="shared" si="1345"/>
        <v>646</v>
      </c>
      <c r="Z3315" s="1080">
        <f t="shared" si="1342"/>
        <v>30</v>
      </c>
      <c r="AA3315" s="1126" t="str">
        <f t="shared" si="1339"/>
        <v>Cá trôi</v>
      </c>
      <c r="AB3315" s="1082" t="str">
        <f t="shared" si="1339"/>
        <v>kg</v>
      </c>
      <c r="AC3315" s="1083">
        <f t="shared" si="1339"/>
        <v>40</v>
      </c>
      <c r="AD3315" s="1089">
        <f t="shared" si="1339"/>
        <v>38</v>
      </c>
      <c r="AE3315" s="1071">
        <f t="shared" si="1348"/>
        <v>0</v>
      </c>
      <c r="AF3315" s="1071">
        <f t="shared" si="1348"/>
        <v>0</v>
      </c>
      <c r="AG3315" s="1071">
        <f t="shared" si="1348"/>
        <v>0</v>
      </c>
      <c r="AH3315" s="1071">
        <f t="shared" si="1348"/>
        <v>0</v>
      </c>
      <c r="AI3315" s="1060">
        <f t="shared" si="1340"/>
        <v>0</v>
      </c>
      <c r="AJ3315" s="1102">
        <f t="shared" si="1349"/>
        <v>0</v>
      </c>
      <c r="AK3315" s="1102">
        <f t="shared" si="1349"/>
        <v>17</v>
      </c>
      <c r="AL3315" s="1102">
        <f t="shared" si="1349"/>
        <v>0</v>
      </c>
      <c r="AM3315" s="1102">
        <f t="shared" si="1350"/>
        <v>0</v>
      </c>
      <c r="AN3315" s="1085">
        <f t="shared" si="1351"/>
        <v>646</v>
      </c>
      <c r="AO3315" s="1061">
        <f t="shared" si="1337"/>
        <v>0</v>
      </c>
      <c r="AP3315" s="1061">
        <f t="shared" si="1337"/>
        <v>17</v>
      </c>
      <c r="AQ3315" s="1061">
        <f t="shared" si="1337"/>
        <v>0</v>
      </c>
      <c r="AR3315" s="1061">
        <f t="shared" si="1337"/>
        <v>0</v>
      </c>
      <c r="AS3315" s="1061">
        <f t="shared" si="1337"/>
        <v>646</v>
      </c>
      <c r="AT3315" s="850">
        <f t="shared" si="1343"/>
        <v>34</v>
      </c>
      <c r="AU3315" s="893"/>
      <c r="AV3315" s="894"/>
      <c r="AW3315" s="894"/>
      <c r="AX3315" s="894"/>
      <c r="AY3315" s="894"/>
      <c r="AZ3315" s="918"/>
    </row>
    <row r="3316" spans="1:52" ht="13.5" customHeight="1">
      <c r="A3316" s="838">
        <f t="shared" si="1341"/>
        <v>31</v>
      </c>
      <c r="B3316" s="1053" t="s">
        <v>3</v>
      </c>
      <c r="C3316" s="817" t="s">
        <v>66</v>
      </c>
      <c r="D3316" s="839">
        <v>12</v>
      </c>
      <c r="E3316" s="921">
        <v>12</v>
      </c>
      <c r="F3316" s="1061"/>
      <c r="G3316" s="1086"/>
      <c r="H3316" s="1063" t="s">
        <v>883</v>
      </c>
      <c r="I3316" s="1077" t="s">
        <v>883</v>
      </c>
      <c r="J3316" s="1060">
        <f t="shared" si="1332"/>
        <v>0</v>
      </c>
      <c r="K3316" s="1065"/>
      <c r="L3316" s="1065">
        <v>18</v>
      </c>
      <c r="M3316" s="1063"/>
      <c r="N3316" s="1063"/>
      <c r="O3316" s="1060">
        <f t="shared" si="1347"/>
        <v>216</v>
      </c>
      <c r="P3316" s="1093"/>
      <c r="Q3316" s="1065"/>
      <c r="R3316" s="1100"/>
      <c r="S3316" s="1063"/>
      <c r="T3316" s="1079">
        <f t="shared" si="1333"/>
        <v>0</v>
      </c>
      <c r="U3316" s="1061">
        <f t="shared" si="1352"/>
        <v>0</v>
      </c>
      <c r="V3316" s="1061">
        <f t="shared" si="1345"/>
        <v>18</v>
      </c>
      <c r="W3316" s="1063">
        <f t="shared" si="1345"/>
        <v>0</v>
      </c>
      <c r="X3316" s="1063">
        <f t="shared" si="1345"/>
        <v>0</v>
      </c>
      <c r="Y3316" s="1060">
        <f t="shared" si="1345"/>
        <v>216</v>
      </c>
      <c r="Z3316" s="1080">
        <f t="shared" si="1342"/>
        <v>31</v>
      </c>
      <c r="AA3316" s="1126" t="str">
        <f t="shared" si="1339"/>
        <v>Đậu phụ</v>
      </c>
      <c r="AB3316" s="1082" t="str">
        <f t="shared" si="1339"/>
        <v>kg</v>
      </c>
      <c r="AC3316" s="1083">
        <f t="shared" si="1339"/>
        <v>12</v>
      </c>
      <c r="AD3316" s="1089">
        <f t="shared" si="1339"/>
        <v>12</v>
      </c>
      <c r="AE3316" s="1071">
        <f t="shared" si="1348"/>
        <v>0</v>
      </c>
      <c r="AF3316" s="1071">
        <f t="shared" si="1348"/>
        <v>0</v>
      </c>
      <c r="AG3316" s="1071">
        <f t="shared" si="1348"/>
        <v>0</v>
      </c>
      <c r="AH3316" s="1071">
        <f t="shared" si="1348"/>
        <v>0</v>
      </c>
      <c r="AI3316" s="1060">
        <f t="shared" si="1340"/>
        <v>0</v>
      </c>
      <c r="AJ3316" s="1102">
        <f t="shared" si="1349"/>
        <v>0</v>
      </c>
      <c r="AK3316" s="1102">
        <f t="shared" si="1349"/>
        <v>18</v>
      </c>
      <c r="AL3316" s="1102">
        <f t="shared" si="1349"/>
        <v>0</v>
      </c>
      <c r="AM3316" s="1102">
        <f t="shared" si="1350"/>
        <v>0</v>
      </c>
      <c r="AN3316" s="1085">
        <f t="shared" si="1351"/>
        <v>216</v>
      </c>
      <c r="AO3316" s="1061">
        <f t="shared" si="1337"/>
        <v>0</v>
      </c>
      <c r="AP3316" s="1061">
        <f t="shared" si="1337"/>
        <v>18</v>
      </c>
      <c r="AQ3316" s="1061">
        <f t="shared" si="1337"/>
        <v>0</v>
      </c>
      <c r="AR3316" s="1061">
        <f t="shared" si="1337"/>
        <v>0</v>
      </c>
      <c r="AS3316" s="1061">
        <f t="shared" si="1337"/>
        <v>216</v>
      </c>
      <c r="AT3316" s="850">
        <f t="shared" si="1343"/>
        <v>0</v>
      </c>
      <c r="AU3316" s="922"/>
      <c r="AV3316" s="861"/>
      <c r="AW3316" s="861"/>
      <c r="AX3316" s="861"/>
      <c r="AY3316" s="861"/>
      <c r="AZ3316" s="851"/>
    </row>
    <row r="3317" spans="1:52" ht="13.5" customHeight="1">
      <c r="A3317" s="838">
        <f t="shared" si="1341"/>
        <v>32</v>
      </c>
      <c r="B3317" s="1052" t="s">
        <v>195</v>
      </c>
      <c r="C3317" s="817" t="s">
        <v>66</v>
      </c>
      <c r="D3317" s="839">
        <v>120</v>
      </c>
      <c r="E3317" s="921">
        <v>120</v>
      </c>
      <c r="F3317" s="1061"/>
      <c r="G3317" s="1086"/>
      <c r="H3317" s="1129"/>
      <c r="I3317" s="1091"/>
      <c r="J3317" s="1060">
        <f t="shared" si="1332"/>
        <v>0</v>
      </c>
      <c r="K3317" s="1061"/>
      <c r="L3317" s="1065">
        <v>8</v>
      </c>
      <c r="M3317" s="1063"/>
      <c r="N3317" s="1063"/>
      <c r="O3317" s="1060">
        <f t="shared" si="1347"/>
        <v>960</v>
      </c>
      <c r="P3317" s="1093"/>
      <c r="Q3317" s="1065"/>
      <c r="R3317" s="1100"/>
      <c r="S3317" s="1063"/>
      <c r="T3317" s="1079">
        <f t="shared" si="1333"/>
        <v>0</v>
      </c>
      <c r="U3317" s="1061">
        <f t="shared" si="1352"/>
        <v>0</v>
      </c>
      <c r="V3317" s="1061">
        <f t="shared" si="1345"/>
        <v>8</v>
      </c>
      <c r="W3317" s="1063">
        <f t="shared" si="1345"/>
        <v>0</v>
      </c>
      <c r="X3317" s="1063">
        <f t="shared" si="1345"/>
        <v>0</v>
      </c>
      <c r="Y3317" s="1060">
        <f t="shared" si="1345"/>
        <v>960</v>
      </c>
      <c r="Z3317" s="1080">
        <f t="shared" si="1342"/>
        <v>32</v>
      </c>
      <c r="AA3317" s="1126" t="str">
        <f t="shared" si="1339"/>
        <v>Giò nạc</v>
      </c>
      <c r="AB3317" s="1082" t="str">
        <f t="shared" si="1339"/>
        <v>kg</v>
      </c>
      <c r="AC3317" s="1083">
        <f t="shared" si="1339"/>
        <v>120</v>
      </c>
      <c r="AD3317" s="1089">
        <f t="shared" si="1339"/>
        <v>120</v>
      </c>
      <c r="AE3317" s="1071">
        <f t="shared" si="1348"/>
        <v>0</v>
      </c>
      <c r="AF3317" s="1071">
        <f t="shared" si="1348"/>
        <v>0</v>
      </c>
      <c r="AG3317" s="1071">
        <f t="shared" si="1348"/>
        <v>0</v>
      </c>
      <c r="AH3317" s="1071">
        <f t="shared" si="1348"/>
        <v>0</v>
      </c>
      <c r="AI3317" s="1060">
        <f t="shared" si="1340"/>
        <v>0</v>
      </c>
      <c r="AJ3317" s="1102">
        <f t="shared" si="1349"/>
        <v>0</v>
      </c>
      <c r="AK3317" s="1102">
        <f t="shared" si="1349"/>
        <v>8</v>
      </c>
      <c r="AL3317" s="1102">
        <f t="shared" si="1349"/>
        <v>0</v>
      </c>
      <c r="AM3317" s="1102">
        <f t="shared" si="1350"/>
        <v>0</v>
      </c>
      <c r="AN3317" s="1085">
        <f t="shared" si="1351"/>
        <v>960</v>
      </c>
      <c r="AO3317" s="1061">
        <f t="shared" si="1337"/>
        <v>0</v>
      </c>
      <c r="AP3317" s="1061">
        <f t="shared" si="1337"/>
        <v>8</v>
      </c>
      <c r="AQ3317" s="1061">
        <f t="shared" si="1337"/>
        <v>0</v>
      </c>
      <c r="AR3317" s="1061">
        <f t="shared" si="1337"/>
        <v>0</v>
      </c>
      <c r="AS3317" s="1061">
        <f t="shared" si="1337"/>
        <v>960</v>
      </c>
      <c r="AT3317" s="850">
        <f t="shared" si="1343"/>
        <v>0</v>
      </c>
      <c r="AU3317" s="922"/>
      <c r="AV3317" s="861"/>
      <c r="AW3317" s="861"/>
      <c r="AX3317" s="861"/>
      <c r="AY3317" s="861"/>
      <c r="AZ3317" s="851"/>
    </row>
    <row r="3318" spans="1:52" ht="13.5" customHeight="1">
      <c r="A3318" s="838">
        <f t="shared" si="1341"/>
        <v>33</v>
      </c>
      <c r="B3318" s="1052" t="s">
        <v>926</v>
      </c>
      <c r="C3318" s="817" t="s">
        <v>66</v>
      </c>
      <c r="D3318" s="839">
        <v>125</v>
      </c>
      <c r="E3318" s="921">
        <v>125</v>
      </c>
      <c r="F3318" s="1061"/>
      <c r="G3318" s="1090">
        <v>7</v>
      </c>
      <c r="H3318" s="1063"/>
      <c r="I3318" s="1077"/>
      <c r="J3318" s="1060">
        <f t="shared" si="1332"/>
        <v>875</v>
      </c>
      <c r="K3318" s="1061"/>
      <c r="L3318" s="1065"/>
      <c r="M3318" s="1063"/>
      <c r="N3318" s="1063"/>
      <c r="O3318" s="1060">
        <f t="shared" si="1347"/>
        <v>0</v>
      </c>
      <c r="P3318" s="1093"/>
      <c r="Q3318" s="1065">
        <v>11.5</v>
      </c>
      <c r="R3318" s="1100"/>
      <c r="S3318" s="1063"/>
      <c r="T3318" s="1079">
        <f t="shared" si="1333"/>
        <v>1437.5</v>
      </c>
      <c r="U3318" s="1061">
        <f t="shared" si="1352"/>
        <v>0</v>
      </c>
      <c r="V3318" s="1061">
        <f t="shared" si="1345"/>
        <v>18.5</v>
      </c>
      <c r="W3318" s="1063">
        <f t="shared" si="1345"/>
        <v>0</v>
      </c>
      <c r="X3318" s="1063">
        <f t="shared" si="1345"/>
        <v>0</v>
      </c>
      <c r="Y3318" s="1060">
        <f t="shared" si="1345"/>
        <v>2312.5</v>
      </c>
      <c r="Z3318" s="1080">
        <f t="shared" si="1342"/>
        <v>33</v>
      </c>
      <c r="AA3318" s="1126" t="str">
        <f t="shared" si="1339"/>
        <v>Thịt lơn ĐL</v>
      </c>
      <c r="AB3318" s="1082" t="str">
        <f t="shared" si="1339"/>
        <v>kg</v>
      </c>
      <c r="AC3318" s="1083">
        <f t="shared" si="1339"/>
        <v>125</v>
      </c>
      <c r="AD3318" s="1089">
        <f t="shared" si="1339"/>
        <v>125</v>
      </c>
      <c r="AE3318" s="1071">
        <f t="shared" si="1348"/>
        <v>0</v>
      </c>
      <c r="AF3318" s="1071">
        <f t="shared" si="1348"/>
        <v>0</v>
      </c>
      <c r="AG3318" s="1071">
        <f t="shared" si="1348"/>
        <v>0</v>
      </c>
      <c r="AH3318" s="1071">
        <f t="shared" si="1348"/>
        <v>0</v>
      </c>
      <c r="AI3318" s="1060">
        <f t="shared" si="1340"/>
        <v>0</v>
      </c>
      <c r="AJ3318" s="1102">
        <f t="shared" si="1349"/>
        <v>0</v>
      </c>
      <c r="AK3318" s="1102">
        <f t="shared" si="1349"/>
        <v>18.5</v>
      </c>
      <c r="AL3318" s="1102">
        <f t="shared" si="1349"/>
        <v>0</v>
      </c>
      <c r="AM3318" s="1102">
        <f t="shared" si="1350"/>
        <v>0</v>
      </c>
      <c r="AN3318" s="1085">
        <f t="shared" si="1351"/>
        <v>2312.5</v>
      </c>
      <c r="AO3318" s="1061">
        <f t="shared" si="1337"/>
        <v>0</v>
      </c>
      <c r="AP3318" s="1061">
        <f t="shared" si="1337"/>
        <v>18.5</v>
      </c>
      <c r="AQ3318" s="1061">
        <f t="shared" si="1337"/>
        <v>0</v>
      </c>
      <c r="AR3318" s="1061">
        <f t="shared" si="1337"/>
        <v>0</v>
      </c>
      <c r="AS3318" s="1061">
        <f t="shared" si="1337"/>
        <v>2312.5</v>
      </c>
      <c r="AT3318" s="850">
        <f t="shared" si="1343"/>
        <v>0</v>
      </c>
      <c r="AU3318" s="922"/>
      <c r="AV3318" s="861"/>
      <c r="AW3318" s="861"/>
      <c r="AX3318" s="861"/>
      <c r="AY3318" s="861"/>
      <c r="AZ3318" s="851"/>
    </row>
    <row r="3319" spans="1:52" ht="13.5" customHeight="1">
      <c r="A3319" s="838">
        <f t="shared" si="1341"/>
        <v>34</v>
      </c>
      <c r="B3319" s="1052" t="s">
        <v>168</v>
      </c>
      <c r="C3319" s="817" t="s">
        <v>66</v>
      </c>
      <c r="D3319" s="839">
        <v>98</v>
      </c>
      <c r="E3319" s="921">
        <v>92</v>
      </c>
      <c r="F3319" s="1061"/>
      <c r="G3319" s="1090"/>
      <c r="H3319" s="1063"/>
      <c r="I3319" s="1077"/>
      <c r="J3319" s="1060">
        <f t="shared" si="1332"/>
        <v>0</v>
      </c>
      <c r="K3319" s="1061"/>
      <c r="L3319" s="1065"/>
      <c r="M3319" s="1063"/>
      <c r="N3319" s="1063"/>
      <c r="O3319" s="1060">
        <f t="shared" si="1347"/>
        <v>0</v>
      </c>
      <c r="P3319" s="1093"/>
      <c r="Q3319" s="1065">
        <v>13</v>
      </c>
      <c r="R3319" s="1100"/>
      <c r="S3319" s="1063"/>
      <c r="T3319" s="1079">
        <f t="shared" si="1333"/>
        <v>1196</v>
      </c>
      <c r="U3319" s="1061">
        <f t="shared" si="1352"/>
        <v>0</v>
      </c>
      <c r="V3319" s="1061">
        <f t="shared" si="1345"/>
        <v>13</v>
      </c>
      <c r="W3319" s="1063">
        <f t="shared" si="1345"/>
        <v>0</v>
      </c>
      <c r="X3319" s="1063">
        <f t="shared" si="1345"/>
        <v>0</v>
      </c>
      <c r="Y3319" s="1060">
        <f t="shared" si="1345"/>
        <v>1196</v>
      </c>
      <c r="Z3319" s="1080">
        <f t="shared" si="1342"/>
        <v>34</v>
      </c>
      <c r="AA3319" s="1126" t="str">
        <f t="shared" si="1339"/>
        <v>Thịt gà mía</v>
      </c>
      <c r="AB3319" s="1082" t="str">
        <f t="shared" si="1339"/>
        <v>kg</v>
      </c>
      <c r="AC3319" s="1083">
        <f t="shared" si="1339"/>
        <v>98</v>
      </c>
      <c r="AD3319" s="1089">
        <f t="shared" si="1339"/>
        <v>92</v>
      </c>
      <c r="AE3319" s="1071">
        <f t="shared" ref="AE3319:AH3331" si="1353">AE3237+AJ3237-AO3237</f>
        <v>0</v>
      </c>
      <c r="AF3319" s="1071">
        <f t="shared" si="1353"/>
        <v>0</v>
      </c>
      <c r="AG3319" s="1071">
        <f t="shared" si="1353"/>
        <v>0</v>
      </c>
      <c r="AH3319" s="1071">
        <f t="shared" si="1353"/>
        <v>0</v>
      </c>
      <c r="AI3319" s="1060">
        <f t="shared" si="1340"/>
        <v>0</v>
      </c>
      <c r="AJ3319" s="1102">
        <f t="shared" si="1349"/>
        <v>0</v>
      </c>
      <c r="AK3319" s="1102">
        <f t="shared" si="1349"/>
        <v>13</v>
      </c>
      <c r="AL3319" s="1102">
        <f t="shared" si="1349"/>
        <v>0</v>
      </c>
      <c r="AM3319" s="1102">
        <f t="shared" si="1350"/>
        <v>0</v>
      </c>
      <c r="AN3319" s="1085">
        <f t="shared" si="1351"/>
        <v>1196</v>
      </c>
      <c r="AO3319" s="1061">
        <f t="shared" si="1337"/>
        <v>0</v>
      </c>
      <c r="AP3319" s="1061">
        <f t="shared" si="1337"/>
        <v>13</v>
      </c>
      <c r="AQ3319" s="1061">
        <f t="shared" si="1337"/>
        <v>0</v>
      </c>
      <c r="AR3319" s="1061">
        <f t="shared" si="1337"/>
        <v>0</v>
      </c>
      <c r="AS3319" s="1061">
        <f t="shared" si="1337"/>
        <v>1196</v>
      </c>
      <c r="AT3319" s="850">
        <f t="shared" si="1343"/>
        <v>78</v>
      </c>
      <c r="AU3319" s="922"/>
      <c r="AV3319" s="861"/>
      <c r="AW3319" s="861"/>
      <c r="AX3319" s="861"/>
      <c r="AY3319" s="861"/>
      <c r="AZ3319" s="851"/>
    </row>
    <row r="3320" spans="1:52" ht="13.5" customHeight="1">
      <c r="A3320" s="838">
        <f t="shared" si="1341"/>
        <v>35</v>
      </c>
      <c r="B3320" s="1053" t="s">
        <v>203</v>
      </c>
      <c r="C3320" s="817" t="s">
        <v>66</v>
      </c>
      <c r="D3320" s="924">
        <v>65</v>
      </c>
      <c r="E3320" s="1114">
        <v>65</v>
      </c>
      <c r="F3320" s="1061"/>
      <c r="G3320" s="1120"/>
      <c r="H3320" s="1063"/>
      <c r="I3320" s="1077"/>
      <c r="J3320" s="1060">
        <f t="shared" si="1332"/>
        <v>0</v>
      </c>
      <c r="K3320" s="1103"/>
      <c r="L3320" s="1065"/>
      <c r="M3320" s="1062"/>
      <c r="N3320" s="1063"/>
      <c r="O3320" s="1060">
        <f t="shared" si="1347"/>
        <v>0</v>
      </c>
      <c r="P3320" s="1056"/>
      <c r="Q3320" s="1065">
        <v>13</v>
      </c>
      <c r="R3320" s="1131"/>
      <c r="S3320" s="1118"/>
      <c r="T3320" s="1079">
        <f t="shared" si="1333"/>
        <v>845</v>
      </c>
      <c r="U3320" s="1061">
        <f t="shared" si="1352"/>
        <v>0</v>
      </c>
      <c r="V3320" s="1065">
        <f t="shared" si="1345"/>
        <v>13</v>
      </c>
      <c r="W3320" s="1063">
        <f t="shared" si="1345"/>
        <v>0</v>
      </c>
      <c r="X3320" s="1063">
        <f t="shared" si="1345"/>
        <v>0</v>
      </c>
      <c r="Y3320" s="1060">
        <f t="shared" si="1345"/>
        <v>845</v>
      </c>
      <c r="Z3320" s="1080">
        <f t="shared" si="1342"/>
        <v>35</v>
      </c>
      <c r="AA3320" s="1126" t="str">
        <f t="shared" si="1339"/>
        <v>Cá thu cam</v>
      </c>
      <c r="AB3320" s="1082" t="str">
        <f t="shared" si="1339"/>
        <v>kg</v>
      </c>
      <c r="AC3320" s="1083">
        <f t="shared" si="1339"/>
        <v>65</v>
      </c>
      <c r="AD3320" s="1089">
        <f t="shared" si="1339"/>
        <v>65</v>
      </c>
      <c r="AE3320" s="1071">
        <f t="shared" si="1353"/>
        <v>0</v>
      </c>
      <c r="AF3320" s="1071">
        <f t="shared" si="1353"/>
        <v>0</v>
      </c>
      <c r="AG3320" s="1071">
        <f t="shared" si="1353"/>
        <v>0</v>
      </c>
      <c r="AH3320" s="1071">
        <f t="shared" si="1353"/>
        <v>0</v>
      </c>
      <c r="AI3320" s="1060">
        <f t="shared" si="1340"/>
        <v>0</v>
      </c>
      <c r="AJ3320" s="1102">
        <f t="shared" si="1349"/>
        <v>0</v>
      </c>
      <c r="AK3320" s="1102">
        <f t="shared" si="1349"/>
        <v>13</v>
      </c>
      <c r="AL3320" s="1102">
        <f t="shared" si="1349"/>
        <v>0</v>
      </c>
      <c r="AM3320" s="1102">
        <f t="shared" si="1350"/>
        <v>0</v>
      </c>
      <c r="AN3320" s="1085">
        <f t="shared" si="1351"/>
        <v>845</v>
      </c>
      <c r="AO3320" s="1061">
        <f t="shared" si="1337"/>
        <v>0</v>
      </c>
      <c r="AP3320" s="1061">
        <f t="shared" si="1337"/>
        <v>13</v>
      </c>
      <c r="AQ3320" s="1061">
        <f t="shared" si="1337"/>
        <v>0</v>
      </c>
      <c r="AR3320" s="1061">
        <f t="shared" si="1337"/>
        <v>0</v>
      </c>
      <c r="AS3320" s="1061">
        <f t="shared" si="1337"/>
        <v>845</v>
      </c>
      <c r="AT3320" s="850">
        <f t="shared" si="1343"/>
        <v>0</v>
      </c>
      <c r="AU3320" s="922"/>
      <c r="AV3320" s="861"/>
      <c r="AW3320" s="861"/>
      <c r="AX3320" s="861"/>
      <c r="AY3320" s="861"/>
      <c r="AZ3320" s="851"/>
    </row>
    <row r="3321" spans="1:52" ht="13.5" customHeight="1">
      <c r="A3321" s="838">
        <f t="shared" si="1341"/>
        <v>36</v>
      </c>
      <c r="B3321" s="1053" t="s">
        <v>63</v>
      </c>
      <c r="C3321" s="1161" t="s">
        <v>66</v>
      </c>
      <c r="D3321" s="839">
        <v>200</v>
      </c>
      <c r="E3321" s="921">
        <v>200</v>
      </c>
      <c r="F3321" s="1061"/>
      <c r="G3321" s="1120"/>
      <c r="H3321" s="1063"/>
      <c r="I3321" s="1077"/>
      <c r="J3321" s="1060">
        <f t="shared" si="1332"/>
        <v>0</v>
      </c>
      <c r="K3321" s="1061"/>
      <c r="L3321" s="1065"/>
      <c r="M3321" s="1062"/>
      <c r="N3321" s="1063"/>
      <c r="O3321" s="1060">
        <f t="shared" si="1347"/>
        <v>0</v>
      </c>
      <c r="P3321" s="1093"/>
      <c r="Q3321" s="1065">
        <v>5</v>
      </c>
      <c r="R3321" s="1131"/>
      <c r="S3321" s="1063"/>
      <c r="T3321" s="1079">
        <f t="shared" si="1333"/>
        <v>1000</v>
      </c>
      <c r="U3321" s="1061">
        <f t="shared" si="1352"/>
        <v>0</v>
      </c>
      <c r="V3321" s="1061">
        <f t="shared" si="1345"/>
        <v>5</v>
      </c>
      <c r="W3321" s="1063">
        <f t="shared" si="1345"/>
        <v>0</v>
      </c>
      <c r="X3321" s="1063">
        <f t="shared" si="1345"/>
        <v>0</v>
      </c>
      <c r="Y3321" s="1060">
        <f t="shared" si="1345"/>
        <v>1000</v>
      </c>
      <c r="Z3321" s="1080">
        <f t="shared" si="1342"/>
        <v>36</v>
      </c>
      <c r="AA3321" s="1126" t="str">
        <f t="shared" si="1339"/>
        <v>Lươn</v>
      </c>
      <c r="AB3321" s="1082" t="str">
        <f t="shared" si="1339"/>
        <v>kg</v>
      </c>
      <c r="AC3321" s="1083">
        <f t="shared" si="1339"/>
        <v>200</v>
      </c>
      <c r="AD3321" s="1089">
        <f t="shared" si="1339"/>
        <v>200</v>
      </c>
      <c r="AE3321" s="1071">
        <f t="shared" si="1353"/>
        <v>0</v>
      </c>
      <c r="AF3321" s="1071">
        <f t="shared" si="1353"/>
        <v>0</v>
      </c>
      <c r="AG3321" s="1071">
        <f t="shared" si="1353"/>
        <v>0</v>
      </c>
      <c r="AH3321" s="1071">
        <f t="shared" si="1353"/>
        <v>0</v>
      </c>
      <c r="AI3321" s="1060">
        <f t="shared" si="1340"/>
        <v>0</v>
      </c>
      <c r="AJ3321" s="1102">
        <f t="shared" si="1349"/>
        <v>0</v>
      </c>
      <c r="AK3321" s="1102">
        <f t="shared" si="1349"/>
        <v>5</v>
      </c>
      <c r="AL3321" s="1102">
        <f t="shared" si="1349"/>
        <v>0</v>
      </c>
      <c r="AM3321" s="1102">
        <f t="shared" si="1350"/>
        <v>0</v>
      </c>
      <c r="AN3321" s="1085">
        <f t="shared" si="1351"/>
        <v>1000</v>
      </c>
      <c r="AO3321" s="1061">
        <f t="shared" si="1337"/>
        <v>0</v>
      </c>
      <c r="AP3321" s="1061">
        <f t="shared" si="1337"/>
        <v>5</v>
      </c>
      <c r="AQ3321" s="1061">
        <f t="shared" si="1337"/>
        <v>0</v>
      </c>
      <c r="AR3321" s="1061">
        <f t="shared" si="1337"/>
        <v>0</v>
      </c>
      <c r="AS3321" s="1061">
        <f t="shared" si="1337"/>
        <v>1000</v>
      </c>
      <c r="AT3321" s="850">
        <f t="shared" si="1343"/>
        <v>0</v>
      </c>
      <c r="AU3321" s="922"/>
      <c r="AV3321" s="861"/>
      <c r="AW3321" s="861"/>
      <c r="AX3321" s="861"/>
      <c r="AY3321" s="861"/>
      <c r="AZ3321" s="851"/>
    </row>
    <row r="3322" spans="1:52" ht="13.5" customHeight="1">
      <c r="A3322" s="838">
        <f t="shared" si="1341"/>
        <v>37</v>
      </c>
      <c r="B3322" s="1053" t="s">
        <v>929</v>
      </c>
      <c r="C3322" s="817" t="s">
        <v>66</v>
      </c>
      <c r="D3322" s="839">
        <v>40</v>
      </c>
      <c r="E3322" s="921">
        <v>40</v>
      </c>
      <c r="F3322" s="1061"/>
      <c r="G3322" s="1120"/>
      <c r="H3322" s="1063"/>
      <c r="I3322" s="1077"/>
      <c r="J3322" s="1060">
        <f t="shared" si="1332"/>
        <v>0</v>
      </c>
      <c r="K3322" s="1061"/>
      <c r="L3322" s="1065"/>
      <c r="M3322" s="1062"/>
      <c r="N3322" s="1063"/>
      <c r="O3322" s="1060">
        <f t="shared" si="1347"/>
        <v>0</v>
      </c>
      <c r="P3322" s="1093"/>
      <c r="Q3322" s="1065">
        <v>7.5</v>
      </c>
      <c r="R3322" s="1131"/>
      <c r="S3322" s="1063"/>
      <c r="T3322" s="1079">
        <f t="shared" si="1333"/>
        <v>300</v>
      </c>
      <c r="U3322" s="1061">
        <f t="shared" si="1352"/>
        <v>0</v>
      </c>
      <c r="V3322" s="1065">
        <f t="shared" si="1345"/>
        <v>7.5</v>
      </c>
      <c r="W3322" s="1063">
        <f t="shared" si="1345"/>
        <v>0</v>
      </c>
      <c r="X3322" s="1063">
        <f t="shared" si="1345"/>
        <v>0</v>
      </c>
      <c r="Y3322" s="1060">
        <f t="shared" si="1345"/>
        <v>300</v>
      </c>
      <c r="Z3322" s="1080">
        <f t="shared" si="1342"/>
        <v>37</v>
      </c>
      <c r="AA3322" s="1126" t="str">
        <f t="shared" si="1339"/>
        <v>Trứng rán</v>
      </c>
      <c r="AB3322" s="1082" t="str">
        <f t="shared" si="1339"/>
        <v>kg</v>
      </c>
      <c r="AC3322" s="1083">
        <f t="shared" si="1339"/>
        <v>40</v>
      </c>
      <c r="AD3322" s="1089">
        <f t="shared" si="1339"/>
        <v>40</v>
      </c>
      <c r="AE3322" s="1071">
        <f t="shared" si="1353"/>
        <v>0</v>
      </c>
      <c r="AF3322" s="1071">
        <f t="shared" si="1353"/>
        <v>0</v>
      </c>
      <c r="AG3322" s="1071">
        <f t="shared" si="1353"/>
        <v>0</v>
      </c>
      <c r="AH3322" s="1071">
        <f t="shared" si="1353"/>
        <v>0</v>
      </c>
      <c r="AI3322" s="1060">
        <f t="shared" si="1340"/>
        <v>0</v>
      </c>
      <c r="AJ3322" s="1102">
        <f t="shared" si="1349"/>
        <v>0</v>
      </c>
      <c r="AK3322" s="1102">
        <f t="shared" si="1349"/>
        <v>7.5</v>
      </c>
      <c r="AL3322" s="1102">
        <f t="shared" si="1349"/>
        <v>0</v>
      </c>
      <c r="AM3322" s="1102">
        <f t="shared" si="1350"/>
        <v>0</v>
      </c>
      <c r="AN3322" s="1085">
        <f t="shared" si="1351"/>
        <v>300</v>
      </c>
      <c r="AO3322" s="1061">
        <f t="shared" si="1337"/>
        <v>0</v>
      </c>
      <c r="AP3322" s="1061">
        <f t="shared" si="1337"/>
        <v>7.5</v>
      </c>
      <c r="AQ3322" s="1061">
        <f t="shared" si="1337"/>
        <v>0</v>
      </c>
      <c r="AR3322" s="1061">
        <f t="shared" si="1337"/>
        <v>0</v>
      </c>
      <c r="AS3322" s="1061">
        <f t="shared" si="1337"/>
        <v>300</v>
      </c>
      <c r="AT3322" s="850">
        <f t="shared" si="1343"/>
        <v>0</v>
      </c>
      <c r="AU3322" s="1502"/>
      <c r="AV3322" s="1503"/>
      <c r="AW3322" s="1503"/>
      <c r="AX3322" s="1503"/>
      <c r="AY3322" s="1503"/>
      <c r="AZ3322" s="927"/>
    </row>
    <row r="3323" spans="1:52" ht="13.5" customHeight="1">
      <c r="A3323" s="838">
        <f t="shared" si="1341"/>
        <v>38</v>
      </c>
      <c r="B3323" s="1053" t="s">
        <v>488</v>
      </c>
      <c r="C3323" s="817" t="s">
        <v>66</v>
      </c>
      <c r="D3323" s="839">
        <v>110</v>
      </c>
      <c r="E3323" s="921">
        <v>106</v>
      </c>
      <c r="F3323" s="1094"/>
      <c r="G3323" s="1090"/>
      <c r="H3323" s="1121"/>
      <c r="I3323" s="1077"/>
      <c r="J3323" s="1060">
        <f t="shared" si="1332"/>
        <v>0</v>
      </c>
      <c r="K3323" s="1061"/>
      <c r="L3323" s="1071"/>
      <c r="M3323" s="1062"/>
      <c r="N3323" s="1063"/>
      <c r="O3323" s="1060">
        <f t="shared" si="1347"/>
        <v>0</v>
      </c>
      <c r="P3323" s="1056"/>
      <c r="Q3323" s="1065"/>
      <c r="R3323" s="1131"/>
      <c r="S3323" s="1063"/>
      <c r="T3323" s="1079">
        <f t="shared" si="1333"/>
        <v>0</v>
      </c>
      <c r="U3323" s="1061">
        <f t="shared" si="1352"/>
        <v>0</v>
      </c>
      <c r="V3323" s="1071">
        <f t="shared" si="1345"/>
        <v>0</v>
      </c>
      <c r="W3323" s="1063">
        <f t="shared" si="1345"/>
        <v>0</v>
      </c>
      <c r="X3323" s="1063">
        <f t="shared" si="1345"/>
        <v>0</v>
      </c>
      <c r="Y3323" s="1060">
        <f t="shared" si="1345"/>
        <v>0</v>
      </c>
      <c r="Z3323" s="1080">
        <f t="shared" si="1342"/>
        <v>38</v>
      </c>
      <c r="AA3323" s="1126" t="str">
        <f t="shared" si="1339"/>
        <v>Thịt xô</v>
      </c>
      <c r="AB3323" s="1082" t="str">
        <f t="shared" si="1339"/>
        <v>kg</v>
      </c>
      <c r="AC3323" s="1083">
        <f t="shared" si="1339"/>
        <v>110</v>
      </c>
      <c r="AD3323" s="1089">
        <f t="shared" si="1339"/>
        <v>106</v>
      </c>
      <c r="AE3323" s="1071">
        <f t="shared" si="1353"/>
        <v>0</v>
      </c>
      <c r="AF3323" s="1071">
        <f t="shared" si="1353"/>
        <v>0</v>
      </c>
      <c r="AG3323" s="1071">
        <f t="shared" si="1353"/>
        <v>0</v>
      </c>
      <c r="AH3323" s="1071">
        <f t="shared" si="1353"/>
        <v>0</v>
      </c>
      <c r="AI3323" s="1060">
        <f t="shared" si="1340"/>
        <v>0</v>
      </c>
      <c r="AJ3323" s="1102">
        <f t="shared" si="1349"/>
        <v>0</v>
      </c>
      <c r="AK3323" s="1102">
        <f t="shared" si="1349"/>
        <v>0</v>
      </c>
      <c r="AL3323" s="1102">
        <f t="shared" si="1349"/>
        <v>0</v>
      </c>
      <c r="AM3323" s="1102">
        <f t="shared" si="1350"/>
        <v>0</v>
      </c>
      <c r="AN3323" s="1085">
        <f t="shared" si="1351"/>
        <v>0</v>
      </c>
      <c r="AO3323" s="1061">
        <f t="shared" si="1337"/>
        <v>0</v>
      </c>
      <c r="AP3323" s="1061">
        <f t="shared" si="1337"/>
        <v>0</v>
      </c>
      <c r="AQ3323" s="1061">
        <f t="shared" si="1337"/>
        <v>0</v>
      </c>
      <c r="AR3323" s="1061">
        <f t="shared" si="1337"/>
        <v>0</v>
      </c>
      <c r="AS3323" s="1061">
        <f t="shared" si="1337"/>
        <v>0</v>
      </c>
      <c r="AT3323" s="850">
        <f t="shared" si="1343"/>
        <v>0</v>
      </c>
      <c r="AU3323" s="1502" t="s">
        <v>855</v>
      </c>
      <c r="AV3323" s="1503"/>
      <c r="AW3323" s="1503"/>
      <c r="AX3323" s="1503"/>
      <c r="AY3323" s="1503"/>
      <c r="AZ3323" s="927"/>
    </row>
    <row r="3324" spans="1:52" ht="13.5" customHeight="1">
      <c r="A3324" s="838">
        <f t="shared" si="1341"/>
        <v>39</v>
      </c>
      <c r="B3324" s="1045" t="s">
        <v>83</v>
      </c>
      <c r="C3324" s="817" t="s">
        <v>786</v>
      </c>
      <c r="D3324" s="839">
        <v>10</v>
      </c>
      <c r="E3324" s="921">
        <v>10</v>
      </c>
      <c r="F3324" s="1061"/>
      <c r="G3324" s="1120"/>
      <c r="H3324" s="1063"/>
      <c r="I3324" s="1077"/>
      <c r="J3324" s="1060">
        <f t="shared" si="1332"/>
        <v>0</v>
      </c>
      <c r="K3324" s="1103"/>
      <c r="L3324" s="1065"/>
      <c r="M3324" s="1062">
        <v>21</v>
      </c>
      <c r="N3324" s="1063"/>
      <c r="O3324" s="1060">
        <f t="shared" si="1347"/>
        <v>210</v>
      </c>
      <c r="P3324" s="1056"/>
      <c r="Q3324" s="1071"/>
      <c r="R3324" s="1100">
        <v>21</v>
      </c>
      <c r="S3324" s="1063"/>
      <c r="T3324" s="1079">
        <f t="shared" si="1333"/>
        <v>210</v>
      </c>
      <c r="U3324" s="1103">
        <f t="shared" si="1352"/>
        <v>0</v>
      </c>
      <c r="V3324" s="1061">
        <f t="shared" si="1345"/>
        <v>0</v>
      </c>
      <c r="W3324" s="1063">
        <f t="shared" si="1345"/>
        <v>42</v>
      </c>
      <c r="X3324" s="1063">
        <f t="shared" si="1345"/>
        <v>0</v>
      </c>
      <c r="Y3324" s="1060">
        <f t="shared" si="1345"/>
        <v>420</v>
      </c>
      <c r="Z3324" s="1080">
        <f t="shared" si="1342"/>
        <v>39</v>
      </c>
      <c r="AA3324" s="1126" t="str">
        <f t="shared" si="1339"/>
        <v>Cam</v>
      </c>
      <c r="AB3324" s="1082" t="str">
        <f t="shared" si="1339"/>
        <v>quả</v>
      </c>
      <c r="AC3324" s="1083">
        <f t="shared" si="1339"/>
        <v>10</v>
      </c>
      <c r="AD3324" s="1089">
        <f t="shared" si="1339"/>
        <v>10</v>
      </c>
      <c r="AE3324" s="1071">
        <f t="shared" si="1353"/>
        <v>0</v>
      </c>
      <c r="AF3324" s="1071">
        <f t="shared" si="1353"/>
        <v>0</v>
      </c>
      <c r="AG3324" s="1071">
        <f t="shared" si="1353"/>
        <v>0</v>
      </c>
      <c r="AH3324" s="1071">
        <f t="shared" si="1353"/>
        <v>0</v>
      </c>
      <c r="AI3324" s="1060">
        <f t="shared" si="1340"/>
        <v>0</v>
      </c>
      <c r="AJ3324" s="1102">
        <f t="shared" si="1349"/>
        <v>0</v>
      </c>
      <c r="AK3324" s="1102">
        <f t="shared" si="1349"/>
        <v>0</v>
      </c>
      <c r="AL3324" s="1102">
        <f t="shared" si="1349"/>
        <v>42</v>
      </c>
      <c r="AM3324" s="1102">
        <f t="shared" si="1350"/>
        <v>0</v>
      </c>
      <c r="AN3324" s="1085">
        <f t="shared" si="1351"/>
        <v>420</v>
      </c>
      <c r="AO3324" s="1061">
        <f t="shared" si="1337"/>
        <v>0</v>
      </c>
      <c r="AP3324" s="1061">
        <f t="shared" si="1337"/>
        <v>0</v>
      </c>
      <c r="AQ3324" s="1061">
        <f t="shared" si="1337"/>
        <v>42</v>
      </c>
      <c r="AR3324" s="1061">
        <f t="shared" si="1337"/>
        <v>0</v>
      </c>
      <c r="AS3324" s="1061">
        <f t="shared" si="1337"/>
        <v>420</v>
      </c>
      <c r="AT3324" s="850">
        <f t="shared" si="1343"/>
        <v>0</v>
      </c>
      <c r="AU3324" s="929" t="s">
        <v>811</v>
      </c>
      <c r="AV3324" s="930"/>
      <c r="AW3324" s="1504">
        <f>SUM(AX3325:AX3327)</f>
        <v>0.74</v>
      </c>
      <c r="AX3324" s="1504"/>
      <c r="AY3324" s="930"/>
      <c r="AZ3324" s="862" t="s">
        <v>70</v>
      </c>
    </row>
    <row r="3325" spans="1:52" ht="13.5" customHeight="1">
      <c r="A3325" s="838">
        <f t="shared" si="1341"/>
        <v>40</v>
      </c>
      <c r="B3325" s="1045" t="s">
        <v>78</v>
      </c>
      <c r="C3325" s="817" t="s">
        <v>66</v>
      </c>
      <c r="D3325" s="839">
        <v>10</v>
      </c>
      <c r="E3325" s="921">
        <v>7</v>
      </c>
      <c r="F3325" s="1061"/>
      <c r="G3325" s="1086"/>
      <c r="H3325" s="1063"/>
      <c r="I3325" s="1077"/>
      <c r="J3325" s="1060">
        <f t="shared" si="1332"/>
        <v>0</v>
      </c>
      <c r="K3325" s="1061"/>
      <c r="L3325" s="1061"/>
      <c r="M3325" s="1063">
        <v>40</v>
      </c>
      <c r="N3325" s="1063"/>
      <c r="O3325" s="1060">
        <f t="shared" si="1347"/>
        <v>280</v>
      </c>
      <c r="P3325" s="1093"/>
      <c r="Q3325" s="1061"/>
      <c r="R3325" s="1100"/>
      <c r="S3325" s="1063"/>
      <c r="T3325" s="1079">
        <f t="shared" si="1333"/>
        <v>0</v>
      </c>
      <c r="U3325" s="1061">
        <f t="shared" si="1352"/>
        <v>0</v>
      </c>
      <c r="V3325" s="1061">
        <f t="shared" si="1345"/>
        <v>0</v>
      </c>
      <c r="W3325" s="1063">
        <f t="shared" si="1345"/>
        <v>40</v>
      </c>
      <c r="X3325" s="1063">
        <f t="shared" si="1345"/>
        <v>0</v>
      </c>
      <c r="Y3325" s="1060">
        <f>SUM(J3325,O3325,T3325)</f>
        <v>280</v>
      </c>
      <c r="Z3325" s="1080">
        <f t="shared" si="1342"/>
        <v>40</v>
      </c>
      <c r="AA3325" s="1126" t="str">
        <f t="shared" si="1339"/>
        <v>Bí xanh</v>
      </c>
      <c r="AB3325" s="1082" t="str">
        <f t="shared" si="1339"/>
        <v>kg</v>
      </c>
      <c r="AC3325" s="1083">
        <f t="shared" si="1339"/>
        <v>10</v>
      </c>
      <c r="AD3325" s="1089">
        <f t="shared" si="1339"/>
        <v>7</v>
      </c>
      <c r="AE3325" s="1071">
        <f t="shared" si="1353"/>
        <v>0</v>
      </c>
      <c r="AF3325" s="1071">
        <f t="shared" si="1353"/>
        <v>0</v>
      </c>
      <c r="AG3325" s="1071">
        <f t="shared" si="1353"/>
        <v>0</v>
      </c>
      <c r="AH3325" s="1071">
        <f t="shared" si="1353"/>
        <v>0</v>
      </c>
      <c r="AI3325" s="1060">
        <f t="shared" si="1340"/>
        <v>0</v>
      </c>
      <c r="AJ3325" s="1102">
        <f t="shared" si="1349"/>
        <v>0</v>
      </c>
      <c r="AK3325" s="1102">
        <f t="shared" si="1349"/>
        <v>0</v>
      </c>
      <c r="AL3325" s="1102">
        <f t="shared" si="1349"/>
        <v>40</v>
      </c>
      <c r="AM3325" s="1102">
        <f t="shared" si="1350"/>
        <v>0</v>
      </c>
      <c r="AN3325" s="1085">
        <f t="shared" si="1351"/>
        <v>280</v>
      </c>
      <c r="AO3325" s="1061">
        <f t="shared" si="1337"/>
        <v>0</v>
      </c>
      <c r="AP3325" s="1061">
        <f t="shared" si="1337"/>
        <v>0</v>
      </c>
      <c r="AQ3325" s="1061">
        <f t="shared" si="1337"/>
        <v>40</v>
      </c>
      <c r="AR3325" s="1061">
        <f t="shared" si="1337"/>
        <v>0</v>
      </c>
      <c r="AS3325" s="1061">
        <f t="shared" si="1337"/>
        <v>280</v>
      </c>
      <c r="AT3325" s="850">
        <f t="shared" si="1343"/>
        <v>120</v>
      </c>
      <c r="AU3325" s="932" t="s">
        <v>856</v>
      </c>
      <c r="AV3325" s="933">
        <f>AV3289</f>
        <v>177</v>
      </c>
      <c r="AW3325" s="934" t="s">
        <v>27</v>
      </c>
      <c r="AX3325" s="935">
        <v>0.16</v>
      </c>
      <c r="AY3325" s="936" t="s">
        <v>29</v>
      </c>
      <c r="AZ3325" s="937">
        <f>AV3325*AX3325</f>
        <v>28.32</v>
      </c>
    </row>
    <row r="3326" spans="1:52" ht="13.5" customHeight="1">
      <c r="A3326" s="838">
        <f t="shared" si="1341"/>
        <v>41</v>
      </c>
      <c r="B3326" s="1045" t="s">
        <v>17</v>
      </c>
      <c r="C3326" s="817" t="s">
        <v>66</v>
      </c>
      <c r="D3326" s="938">
        <v>5</v>
      </c>
      <c r="E3326" s="1133">
        <v>4</v>
      </c>
      <c r="F3326" s="1061"/>
      <c r="G3326" s="1120"/>
      <c r="H3326" s="1063"/>
      <c r="I3326" s="1077"/>
      <c r="J3326" s="1060">
        <f t="shared" si="1332"/>
        <v>0</v>
      </c>
      <c r="K3326" s="1061"/>
      <c r="L3326" s="1071"/>
      <c r="M3326" s="1063"/>
      <c r="N3326" s="1063"/>
      <c r="O3326" s="1060">
        <f t="shared" si="1347"/>
        <v>0</v>
      </c>
      <c r="P3326" s="1078"/>
      <c r="Q3326" s="1071"/>
      <c r="R3326" s="1131">
        <v>40</v>
      </c>
      <c r="S3326" s="1063"/>
      <c r="T3326" s="1079">
        <f t="shared" si="1333"/>
        <v>160</v>
      </c>
      <c r="U3326" s="1061">
        <f t="shared" si="1352"/>
        <v>0</v>
      </c>
      <c r="V3326" s="1071">
        <f t="shared" si="1345"/>
        <v>0</v>
      </c>
      <c r="W3326" s="1063">
        <f t="shared" si="1345"/>
        <v>40</v>
      </c>
      <c r="X3326" s="1063">
        <f t="shared" si="1345"/>
        <v>0</v>
      </c>
      <c r="Y3326" s="1060">
        <f t="shared" si="1345"/>
        <v>160</v>
      </c>
      <c r="Z3326" s="1080">
        <f t="shared" si="1342"/>
        <v>41</v>
      </c>
      <c r="AA3326" s="1126" t="str">
        <f t="shared" si="1339"/>
        <v>Rau muống</v>
      </c>
      <c r="AB3326" s="1082" t="str">
        <f t="shared" si="1339"/>
        <v>kg</v>
      </c>
      <c r="AC3326" s="1083">
        <f t="shared" si="1339"/>
        <v>5</v>
      </c>
      <c r="AD3326" s="1089">
        <f t="shared" si="1339"/>
        <v>4</v>
      </c>
      <c r="AE3326" s="1071">
        <f t="shared" si="1353"/>
        <v>0</v>
      </c>
      <c r="AF3326" s="1071">
        <f t="shared" si="1353"/>
        <v>0</v>
      </c>
      <c r="AG3326" s="1071">
        <f t="shared" si="1353"/>
        <v>0</v>
      </c>
      <c r="AH3326" s="1071">
        <f t="shared" si="1353"/>
        <v>0</v>
      </c>
      <c r="AI3326" s="1060">
        <f t="shared" si="1340"/>
        <v>0</v>
      </c>
      <c r="AJ3326" s="1102">
        <f t="shared" si="1349"/>
        <v>0</v>
      </c>
      <c r="AK3326" s="1102">
        <f t="shared" si="1349"/>
        <v>0</v>
      </c>
      <c r="AL3326" s="1102">
        <f t="shared" si="1349"/>
        <v>40</v>
      </c>
      <c r="AM3326" s="1102">
        <f t="shared" si="1350"/>
        <v>0</v>
      </c>
      <c r="AN3326" s="1085">
        <f t="shared" si="1351"/>
        <v>160</v>
      </c>
      <c r="AO3326" s="1061">
        <f t="shared" si="1337"/>
        <v>0</v>
      </c>
      <c r="AP3326" s="1061">
        <f t="shared" si="1337"/>
        <v>0</v>
      </c>
      <c r="AQ3326" s="1061">
        <f t="shared" si="1337"/>
        <v>40</v>
      </c>
      <c r="AR3326" s="1061">
        <f t="shared" si="1337"/>
        <v>0</v>
      </c>
      <c r="AS3326" s="1061">
        <f t="shared" si="1337"/>
        <v>160</v>
      </c>
      <c r="AT3326" s="850">
        <f t="shared" si="1343"/>
        <v>40</v>
      </c>
      <c r="AU3326" s="932" t="s">
        <v>857</v>
      </c>
      <c r="AV3326" s="933">
        <f t="shared" ref="AV3326:AV3331" si="1354">AV3290</f>
        <v>177</v>
      </c>
      <c r="AW3326" s="934" t="s">
        <v>27</v>
      </c>
      <c r="AX3326" s="935">
        <v>0.28999999999999998</v>
      </c>
      <c r="AY3326" s="936" t="s">
        <v>29</v>
      </c>
      <c r="AZ3326" s="937">
        <f>AV3326*AX3326</f>
        <v>51.33</v>
      </c>
    </row>
    <row r="3327" spans="1:52" ht="13.5" customHeight="1">
      <c r="A3327" s="838">
        <f t="shared" si="1341"/>
        <v>42</v>
      </c>
      <c r="B3327" s="1045" t="s">
        <v>478</v>
      </c>
      <c r="C3327" s="817" t="s">
        <v>66</v>
      </c>
      <c r="D3327" s="839">
        <v>12</v>
      </c>
      <c r="E3327" s="921">
        <v>12</v>
      </c>
      <c r="F3327" s="1071"/>
      <c r="G3327" s="1086"/>
      <c r="H3327" s="1063">
        <v>25</v>
      </c>
      <c r="I3327" s="1077"/>
      <c r="J3327" s="1060">
        <f t="shared" si="1332"/>
        <v>300</v>
      </c>
      <c r="K3327" s="1061"/>
      <c r="L3327" s="1061"/>
      <c r="M3327" s="1134">
        <v>7</v>
      </c>
      <c r="N3327" s="1063"/>
      <c r="O3327" s="1060">
        <f t="shared" si="1347"/>
        <v>84</v>
      </c>
      <c r="P3327" s="1093"/>
      <c r="Q3327" s="1061"/>
      <c r="R3327" s="1100"/>
      <c r="S3327" s="1063"/>
      <c r="T3327" s="1079">
        <f t="shared" si="1333"/>
        <v>0</v>
      </c>
      <c r="U3327" s="1061">
        <f t="shared" si="1352"/>
        <v>0</v>
      </c>
      <c r="V3327" s="1061">
        <f t="shared" si="1345"/>
        <v>0</v>
      </c>
      <c r="W3327" s="1063">
        <f t="shared" si="1345"/>
        <v>32</v>
      </c>
      <c r="X3327" s="1063">
        <f t="shared" si="1345"/>
        <v>0</v>
      </c>
      <c r="Y3327" s="1060">
        <f t="shared" si="1345"/>
        <v>384</v>
      </c>
      <c r="Z3327" s="1080">
        <f t="shared" si="1342"/>
        <v>42</v>
      </c>
      <c r="AA3327" s="1126" t="str">
        <f t="shared" si="1339"/>
        <v>Dưa cải</v>
      </c>
      <c r="AB3327" s="1082" t="str">
        <f t="shared" si="1339"/>
        <v>kg</v>
      </c>
      <c r="AC3327" s="1083">
        <f t="shared" si="1339"/>
        <v>12</v>
      </c>
      <c r="AD3327" s="1089">
        <f t="shared" si="1339"/>
        <v>12</v>
      </c>
      <c r="AE3327" s="1071">
        <f t="shared" si="1353"/>
        <v>0</v>
      </c>
      <c r="AF3327" s="1071">
        <f t="shared" si="1353"/>
        <v>0</v>
      </c>
      <c r="AG3327" s="1071">
        <f t="shared" si="1353"/>
        <v>0</v>
      </c>
      <c r="AH3327" s="1071">
        <f t="shared" si="1353"/>
        <v>0</v>
      </c>
      <c r="AI3327" s="1060">
        <f t="shared" si="1340"/>
        <v>0</v>
      </c>
      <c r="AJ3327" s="1102">
        <f t="shared" si="1349"/>
        <v>0</v>
      </c>
      <c r="AK3327" s="1102">
        <f t="shared" si="1349"/>
        <v>0</v>
      </c>
      <c r="AL3327" s="1102">
        <f t="shared" si="1349"/>
        <v>32</v>
      </c>
      <c r="AM3327" s="1102">
        <f t="shared" si="1350"/>
        <v>0</v>
      </c>
      <c r="AN3327" s="1085">
        <f t="shared" si="1351"/>
        <v>384</v>
      </c>
      <c r="AO3327" s="1061">
        <f t="shared" si="1337"/>
        <v>0</v>
      </c>
      <c r="AP3327" s="1061">
        <f t="shared" si="1337"/>
        <v>0</v>
      </c>
      <c r="AQ3327" s="1061">
        <f t="shared" si="1337"/>
        <v>32</v>
      </c>
      <c r="AR3327" s="1061">
        <f t="shared" si="1337"/>
        <v>0</v>
      </c>
      <c r="AS3327" s="1061">
        <f t="shared" si="1337"/>
        <v>384</v>
      </c>
      <c r="AT3327" s="850">
        <f t="shared" si="1343"/>
        <v>0</v>
      </c>
      <c r="AU3327" s="932" t="s">
        <v>858</v>
      </c>
      <c r="AV3327" s="933">
        <f t="shared" si="1354"/>
        <v>177</v>
      </c>
      <c r="AW3327" s="934" t="s">
        <v>27</v>
      </c>
      <c r="AX3327" s="935">
        <v>0.28999999999999998</v>
      </c>
      <c r="AY3327" s="936" t="s">
        <v>29</v>
      </c>
      <c r="AZ3327" s="937">
        <f>AV3327*AX3327</f>
        <v>51.33</v>
      </c>
    </row>
    <row r="3328" spans="1:52" ht="13.5" customHeight="1">
      <c r="A3328" s="838">
        <f t="shared" si="1341"/>
        <v>43</v>
      </c>
      <c r="B3328" s="1046" t="s">
        <v>60</v>
      </c>
      <c r="C3328" s="817" t="s">
        <v>66</v>
      </c>
      <c r="D3328" s="924">
        <v>20</v>
      </c>
      <c r="E3328" s="1114">
        <v>20</v>
      </c>
      <c r="F3328" s="1065"/>
      <c r="G3328" s="1090"/>
      <c r="H3328" s="1063">
        <v>1</v>
      </c>
      <c r="I3328" s="1077"/>
      <c r="J3328" s="1060">
        <f t="shared" si="1332"/>
        <v>20</v>
      </c>
      <c r="K3328" s="1103"/>
      <c r="L3328" s="1071"/>
      <c r="M3328" s="1135">
        <v>2</v>
      </c>
      <c r="N3328" s="1063"/>
      <c r="O3328" s="1060">
        <f t="shared" si="1347"/>
        <v>40</v>
      </c>
      <c r="P3328" s="1122"/>
      <c r="Q3328" s="1071"/>
      <c r="R3328" s="1100">
        <v>1</v>
      </c>
      <c r="S3328" s="1063"/>
      <c r="T3328" s="1079">
        <f t="shared" si="1333"/>
        <v>20</v>
      </c>
      <c r="U3328" s="1103">
        <f t="shared" si="1352"/>
        <v>0</v>
      </c>
      <c r="V3328" s="1071">
        <f t="shared" si="1345"/>
        <v>0</v>
      </c>
      <c r="W3328" s="1063">
        <f t="shared" si="1345"/>
        <v>4</v>
      </c>
      <c r="X3328" s="1063">
        <f t="shared" si="1345"/>
        <v>0</v>
      </c>
      <c r="Y3328" s="1060">
        <f t="shared" si="1345"/>
        <v>80</v>
      </c>
      <c r="Z3328" s="1080">
        <f t="shared" si="1342"/>
        <v>43</v>
      </c>
      <c r="AA3328" s="1126" t="str">
        <f t="shared" si="1339"/>
        <v>Cà chua</v>
      </c>
      <c r="AB3328" s="1082" t="str">
        <f t="shared" si="1339"/>
        <v>kg</v>
      </c>
      <c r="AC3328" s="1083">
        <f t="shared" si="1339"/>
        <v>20</v>
      </c>
      <c r="AD3328" s="1089">
        <f t="shared" si="1339"/>
        <v>20</v>
      </c>
      <c r="AE3328" s="1071">
        <f t="shared" si="1353"/>
        <v>0</v>
      </c>
      <c r="AF3328" s="1071">
        <f t="shared" si="1353"/>
        <v>0</v>
      </c>
      <c r="AG3328" s="1071">
        <f t="shared" si="1353"/>
        <v>0</v>
      </c>
      <c r="AH3328" s="1071">
        <f t="shared" si="1353"/>
        <v>0</v>
      </c>
      <c r="AI3328" s="1060">
        <f t="shared" si="1340"/>
        <v>0</v>
      </c>
      <c r="AJ3328" s="1102">
        <f t="shared" si="1349"/>
        <v>0</v>
      </c>
      <c r="AK3328" s="1102">
        <f t="shared" si="1349"/>
        <v>0</v>
      </c>
      <c r="AL3328" s="1102">
        <f t="shared" si="1349"/>
        <v>4</v>
      </c>
      <c r="AM3328" s="1102">
        <f t="shared" si="1350"/>
        <v>0</v>
      </c>
      <c r="AN3328" s="1085">
        <f t="shared" si="1351"/>
        <v>80</v>
      </c>
      <c r="AO3328" s="1061">
        <f t="shared" si="1337"/>
        <v>0</v>
      </c>
      <c r="AP3328" s="1061">
        <f t="shared" si="1337"/>
        <v>0</v>
      </c>
      <c r="AQ3328" s="1061">
        <f t="shared" si="1337"/>
        <v>4</v>
      </c>
      <c r="AR3328" s="1061">
        <f t="shared" si="1337"/>
        <v>0</v>
      </c>
      <c r="AS3328" s="1061">
        <f t="shared" si="1337"/>
        <v>80</v>
      </c>
      <c r="AT3328" s="850">
        <f t="shared" si="1343"/>
        <v>0</v>
      </c>
      <c r="AU3328" s="929" t="s">
        <v>811</v>
      </c>
      <c r="AV3328" s="933"/>
      <c r="AW3328" s="1504">
        <f>SUM(AX3329:AX3331)</f>
        <v>0.68</v>
      </c>
      <c r="AX3328" s="1504"/>
      <c r="AY3328" s="930"/>
      <c r="AZ3328" s="941" t="s">
        <v>70</v>
      </c>
    </row>
    <row r="3329" spans="1:52" ht="13.5" customHeight="1">
      <c r="A3329" s="838">
        <f t="shared" si="1341"/>
        <v>44</v>
      </c>
      <c r="B3329" s="1045" t="s">
        <v>61</v>
      </c>
      <c r="C3329" s="817" t="s">
        <v>66</v>
      </c>
      <c r="D3329" s="924">
        <v>20</v>
      </c>
      <c r="E3329" s="1114">
        <v>20</v>
      </c>
      <c r="F3329" s="1061"/>
      <c r="G3329" s="1120"/>
      <c r="H3329" s="1063">
        <v>0.6</v>
      </c>
      <c r="I3329" s="1077"/>
      <c r="J3329" s="1060">
        <f t="shared" si="1332"/>
        <v>12</v>
      </c>
      <c r="K3329" s="1136"/>
      <c r="L3329" s="1071"/>
      <c r="M3329" s="1063">
        <v>1</v>
      </c>
      <c r="N3329" s="1063"/>
      <c r="O3329" s="1060">
        <f t="shared" si="1347"/>
        <v>20</v>
      </c>
      <c r="P3329" s="1122"/>
      <c r="Q3329" s="1071"/>
      <c r="R3329" s="1131">
        <v>0.8</v>
      </c>
      <c r="S3329" s="1063"/>
      <c r="T3329" s="1079">
        <f t="shared" ref="T3329:T3337" si="1355">SUM(P3329:S3329)*$E3329</f>
        <v>16</v>
      </c>
      <c r="U3329" s="1061">
        <f t="shared" si="1352"/>
        <v>0</v>
      </c>
      <c r="V3329" s="1071">
        <f t="shared" si="1345"/>
        <v>0</v>
      </c>
      <c r="W3329" s="1063">
        <f t="shared" si="1345"/>
        <v>2.4000000000000004</v>
      </c>
      <c r="X3329" s="1063">
        <f t="shared" si="1345"/>
        <v>0</v>
      </c>
      <c r="Y3329" s="1060">
        <f t="shared" si="1345"/>
        <v>48</v>
      </c>
      <c r="Z3329" s="1080">
        <f t="shared" si="1342"/>
        <v>44</v>
      </c>
      <c r="AA3329" s="1126" t="str">
        <f t="shared" si="1339"/>
        <v>Hành lá</v>
      </c>
      <c r="AB3329" s="1082" t="str">
        <f t="shared" si="1339"/>
        <v>kg</v>
      </c>
      <c r="AC3329" s="1083">
        <f t="shared" si="1339"/>
        <v>20</v>
      </c>
      <c r="AD3329" s="1089">
        <f t="shared" si="1339"/>
        <v>20</v>
      </c>
      <c r="AE3329" s="1071">
        <f t="shared" si="1353"/>
        <v>0</v>
      </c>
      <c r="AF3329" s="1071">
        <f t="shared" si="1353"/>
        <v>0</v>
      </c>
      <c r="AG3329" s="1071">
        <f t="shared" si="1353"/>
        <v>0</v>
      </c>
      <c r="AH3329" s="1071">
        <f t="shared" si="1353"/>
        <v>0</v>
      </c>
      <c r="AI3329" s="1060">
        <f t="shared" si="1340"/>
        <v>0</v>
      </c>
      <c r="AJ3329" s="1102">
        <f t="shared" si="1349"/>
        <v>0</v>
      </c>
      <c r="AK3329" s="1102">
        <f t="shared" si="1349"/>
        <v>0</v>
      </c>
      <c r="AL3329" s="1102">
        <f t="shared" si="1349"/>
        <v>2.4000000000000004</v>
      </c>
      <c r="AM3329" s="1102">
        <f t="shared" si="1350"/>
        <v>0</v>
      </c>
      <c r="AN3329" s="1085">
        <f t="shared" si="1351"/>
        <v>48.000000000000007</v>
      </c>
      <c r="AO3329" s="1061">
        <f t="shared" si="1337"/>
        <v>0</v>
      </c>
      <c r="AP3329" s="1061">
        <f t="shared" si="1337"/>
        <v>0</v>
      </c>
      <c r="AQ3329" s="1061">
        <f t="shared" si="1337"/>
        <v>2.4000000000000004</v>
      </c>
      <c r="AR3329" s="1061">
        <f t="shared" si="1337"/>
        <v>0</v>
      </c>
      <c r="AS3329" s="1061">
        <f t="shared" si="1337"/>
        <v>48</v>
      </c>
      <c r="AT3329" s="850">
        <f t="shared" si="1343"/>
        <v>0</v>
      </c>
      <c r="AU3329" s="932" t="s">
        <v>856</v>
      </c>
      <c r="AV3329" s="933">
        <f t="shared" si="1354"/>
        <v>24</v>
      </c>
      <c r="AW3329" s="934" t="s">
        <v>27</v>
      </c>
      <c r="AX3329" s="935">
        <v>0.16</v>
      </c>
      <c r="AY3329" s="936" t="s">
        <v>29</v>
      </c>
      <c r="AZ3329" s="937">
        <f>AV3329*AX3329</f>
        <v>3.84</v>
      </c>
    </row>
    <row r="3330" spans="1:52" ht="13.5" customHeight="1">
      <c r="A3330" s="838">
        <f t="shared" si="1341"/>
        <v>45</v>
      </c>
      <c r="B3330" s="1047" t="s">
        <v>160</v>
      </c>
      <c r="C3330" s="817" t="s">
        <v>66</v>
      </c>
      <c r="D3330" s="924">
        <v>14</v>
      </c>
      <c r="E3330" s="1114">
        <v>12</v>
      </c>
      <c r="F3330" s="1071"/>
      <c r="G3330" s="1086"/>
      <c r="H3330" s="1063"/>
      <c r="I3330" s="1077"/>
      <c r="J3330" s="1060">
        <f t="shared" si="1332"/>
        <v>0</v>
      </c>
      <c r="K3330" s="1103"/>
      <c r="L3330" s="1137"/>
      <c r="M3330" s="1135"/>
      <c r="N3330" s="1063"/>
      <c r="O3330" s="1060">
        <f t="shared" si="1347"/>
        <v>0</v>
      </c>
      <c r="P3330" s="1103"/>
      <c r="Q3330" s="1071"/>
      <c r="R3330" s="1062">
        <v>4</v>
      </c>
      <c r="S3330" s="1063"/>
      <c r="T3330" s="1079">
        <f t="shared" si="1355"/>
        <v>48</v>
      </c>
      <c r="U3330" s="1061">
        <f t="shared" si="1352"/>
        <v>0</v>
      </c>
      <c r="V3330" s="1061">
        <f t="shared" si="1345"/>
        <v>0</v>
      </c>
      <c r="W3330" s="1063">
        <f t="shared" si="1345"/>
        <v>4</v>
      </c>
      <c r="X3330" s="1063">
        <f t="shared" si="1345"/>
        <v>0</v>
      </c>
      <c r="Y3330" s="1060">
        <f t="shared" si="1345"/>
        <v>48</v>
      </c>
      <c r="Z3330" s="1080">
        <f t="shared" si="1342"/>
        <v>45</v>
      </c>
      <c r="AA3330" s="1126" t="str">
        <f t="shared" si="1339"/>
        <v>Giá đậu</v>
      </c>
      <c r="AB3330" s="1082" t="str">
        <f t="shared" si="1339"/>
        <v>kg</v>
      </c>
      <c r="AC3330" s="1083">
        <f t="shared" si="1339"/>
        <v>14</v>
      </c>
      <c r="AD3330" s="1089">
        <f t="shared" si="1339"/>
        <v>12</v>
      </c>
      <c r="AE3330" s="1071">
        <f t="shared" si="1353"/>
        <v>0</v>
      </c>
      <c r="AF3330" s="1071">
        <f t="shared" si="1353"/>
        <v>0</v>
      </c>
      <c r="AG3330" s="1071">
        <f t="shared" si="1353"/>
        <v>0</v>
      </c>
      <c r="AH3330" s="1071">
        <f t="shared" si="1353"/>
        <v>0</v>
      </c>
      <c r="AI3330" s="1060">
        <f t="shared" si="1340"/>
        <v>0</v>
      </c>
      <c r="AJ3330" s="1102">
        <f t="shared" si="1349"/>
        <v>0</v>
      </c>
      <c r="AK3330" s="1102">
        <f t="shared" si="1349"/>
        <v>0</v>
      </c>
      <c r="AL3330" s="1102">
        <f t="shared" si="1349"/>
        <v>4</v>
      </c>
      <c r="AM3330" s="1102">
        <f t="shared" si="1350"/>
        <v>0</v>
      </c>
      <c r="AN3330" s="1085">
        <f t="shared" si="1351"/>
        <v>48</v>
      </c>
      <c r="AO3330" s="1061">
        <f t="shared" si="1337"/>
        <v>0</v>
      </c>
      <c r="AP3330" s="1061">
        <f t="shared" si="1337"/>
        <v>0</v>
      </c>
      <c r="AQ3330" s="1061">
        <f t="shared" si="1337"/>
        <v>4</v>
      </c>
      <c r="AR3330" s="1061">
        <f t="shared" si="1337"/>
        <v>0</v>
      </c>
      <c r="AS3330" s="1061">
        <f t="shared" si="1337"/>
        <v>48</v>
      </c>
      <c r="AT3330" s="850">
        <f t="shared" si="1343"/>
        <v>8</v>
      </c>
      <c r="AU3330" s="932" t="s">
        <v>857</v>
      </c>
      <c r="AV3330" s="933">
        <f t="shared" si="1354"/>
        <v>24</v>
      </c>
      <c r="AW3330" s="934" t="s">
        <v>27</v>
      </c>
      <c r="AX3330" s="935">
        <v>0.26</v>
      </c>
      <c r="AY3330" s="944" t="s">
        <v>29</v>
      </c>
      <c r="AZ3330" s="937">
        <f>AV3330*AX3330</f>
        <v>6.24</v>
      </c>
    </row>
    <row r="3331" spans="1:52" ht="13.5" customHeight="1">
      <c r="A3331" s="838">
        <f t="shared" si="1341"/>
        <v>46</v>
      </c>
      <c r="B3331" s="1046" t="s">
        <v>161</v>
      </c>
      <c r="C3331" s="896" t="s">
        <v>389</v>
      </c>
      <c r="D3331" s="897">
        <v>13</v>
      </c>
      <c r="E3331" s="1114">
        <v>13</v>
      </c>
      <c r="F3331" s="1106"/>
      <c r="G3331" s="1086"/>
      <c r="H3331" s="1107"/>
      <c r="I3331" s="1077"/>
      <c r="J3331" s="1060">
        <f t="shared" si="1332"/>
        <v>0</v>
      </c>
      <c r="K3331" s="1071"/>
      <c r="L3331" s="1071"/>
      <c r="M3331" s="1135"/>
      <c r="N3331" s="1063"/>
      <c r="O3331" s="1060">
        <f t="shared" si="1347"/>
        <v>0</v>
      </c>
      <c r="P3331" s="1138"/>
      <c r="Q3331" s="1071"/>
      <c r="R3331" s="1139"/>
      <c r="S3331" s="1063"/>
      <c r="T3331" s="1079">
        <f t="shared" si="1355"/>
        <v>0</v>
      </c>
      <c r="U3331" s="1061">
        <f t="shared" si="1352"/>
        <v>0</v>
      </c>
      <c r="V3331" s="1061">
        <f t="shared" si="1345"/>
        <v>0</v>
      </c>
      <c r="W3331" s="1063">
        <f t="shared" si="1345"/>
        <v>0</v>
      </c>
      <c r="X3331" s="1063">
        <f t="shared" si="1345"/>
        <v>0</v>
      </c>
      <c r="Y3331" s="1060">
        <f t="shared" si="1345"/>
        <v>0</v>
      </c>
      <c r="Z3331" s="1080">
        <f t="shared" si="1342"/>
        <v>46</v>
      </c>
      <c r="AA3331" s="1126" t="str">
        <f t="shared" si="1339"/>
        <v>Rau sống</v>
      </c>
      <c r="AB3331" s="1082" t="str">
        <f t="shared" si="1339"/>
        <v>lít</v>
      </c>
      <c r="AC3331" s="1083">
        <f t="shared" si="1339"/>
        <v>13</v>
      </c>
      <c r="AD3331" s="1089">
        <f t="shared" si="1339"/>
        <v>13</v>
      </c>
      <c r="AE3331" s="1071">
        <f t="shared" si="1353"/>
        <v>0</v>
      </c>
      <c r="AF3331" s="1071">
        <f t="shared" si="1353"/>
        <v>0</v>
      </c>
      <c r="AG3331" s="1071">
        <f t="shared" si="1353"/>
        <v>0</v>
      </c>
      <c r="AH3331" s="1071">
        <f t="shared" si="1353"/>
        <v>0</v>
      </c>
      <c r="AI3331" s="1060">
        <f t="shared" si="1340"/>
        <v>0</v>
      </c>
      <c r="AJ3331" s="1102">
        <f t="shared" si="1349"/>
        <v>0</v>
      </c>
      <c r="AK3331" s="1102">
        <f t="shared" si="1349"/>
        <v>0</v>
      </c>
      <c r="AL3331" s="1102">
        <f t="shared" si="1349"/>
        <v>0</v>
      </c>
      <c r="AM3331" s="1102">
        <f t="shared" si="1350"/>
        <v>0</v>
      </c>
      <c r="AN3331" s="1085">
        <f t="shared" si="1351"/>
        <v>0</v>
      </c>
      <c r="AO3331" s="1061">
        <f t="shared" si="1337"/>
        <v>0</v>
      </c>
      <c r="AP3331" s="1061">
        <f t="shared" si="1337"/>
        <v>0</v>
      </c>
      <c r="AQ3331" s="1061">
        <f t="shared" si="1337"/>
        <v>0</v>
      </c>
      <c r="AR3331" s="1061">
        <f t="shared" si="1337"/>
        <v>0</v>
      </c>
      <c r="AS3331" s="1061">
        <f t="shared" si="1337"/>
        <v>0</v>
      </c>
      <c r="AT3331" s="850">
        <f t="shared" si="1343"/>
        <v>0</v>
      </c>
      <c r="AU3331" s="932" t="s">
        <v>858</v>
      </c>
      <c r="AV3331" s="933">
        <f t="shared" si="1354"/>
        <v>24</v>
      </c>
      <c r="AW3331" s="934" t="s">
        <v>27</v>
      </c>
      <c r="AX3331" s="1048">
        <v>0.26</v>
      </c>
      <c r="AY3331" s="944" t="s">
        <v>29</v>
      </c>
      <c r="AZ3331" s="937">
        <f>AV3331*AX3331</f>
        <v>6.24</v>
      </c>
    </row>
    <row r="3332" spans="1:52" ht="13.5" customHeight="1">
      <c r="A3332" s="838">
        <f>IF(B3332&lt;&gt;"",MAX($A3331:$A3331)+1,"")</f>
        <v>47</v>
      </c>
      <c r="B3332" s="1046" t="s">
        <v>896</v>
      </c>
      <c r="C3332" s="844" t="s">
        <v>66</v>
      </c>
      <c r="D3332" s="907">
        <v>10</v>
      </c>
      <c r="E3332" s="1060">
        <v>10</v>
      </c>
      <c r="F3332" s="1140"/>
      <c r="G3332" s="1086"/>
      <c r="H3332" s="1091">
        <v>7</v>
      </c>
      <c r="I3332" s="1077"/>
      <c r="J3332" s="1060">
        <f t="shared" si="1332"/>
        <v>70</v>
      </c>
      <c r="K3332" s="1061"/>
      <c r="L3332" s="1061"/>
      <c r="M3332" s="1063"/>
      <c r="N3332" s="1063"/>
      <c r="O3332" s="1060">
        <f t="shared" si="1347"/>
        <v>0</v>
      </c>
      <c r="P3332" s="1061"/>
      <c r="Q3332" s="1061"/>
      <c r="R3332" s="1063">
        <v>7</v>
      </c>
      <c r="S3332" s="1063"/>
      <c r="T3332" s="1079">
        <f t="shared" si="1355"/>
        <v>70</v>
      </c>
      <c r="U3332" s="1061">
        <f t="shared" si="1352"/>
        <v>0</v>
      </c>
      <c r="V3332" s="1061">
        <f t="shared" si="1345"/>
        <v>0</v>
      </c>
      <c r="W3332" s="1063">
        <f t="shared" si="1345"/>
        <v>14</v>
      </c>
      <c r="X3332" s="1063">
        <f t="shared" si="1345"/>
        <v>0</v>
      </c>
      <c r="Y3332" s="1060">
        <f t="shared" si="1345"/>
        <v>140</v>
      </c>
      <c r="Z3332" s="1080">
        <f t="shared" si="1342"/>
        <v>47</v>
      </c>
      <c r="AA3332" s="1126" t="str">
        <f t="shared" si="1339"/>
        <v>Rau canh</v>
      </c>
      <c r="AB3332" s="1082" t="str">
        <f t="shared" si="1339"/>
        <v>kg</v>
      </c>
      <c r="AC3332" s="1083">
        <f t="shared" si="1339"/>
        <v>10</v>
      </c>
      <c r="AD3332" s="1089">
        <f t="shared" si="1339"/>
        <v>10</v>
      </c>
      <c r="AE3332" s="1071">
        <f t="shared" ref="AE3332:AH3339" si="1356">AE3251+AJ3251-AO3251</f>
        <v>0</v>
      </c>
      <c r="AF3332" s="1071">
        <f t="shared" si="1356"/>
        <v>0</v>
      </c>
      <c r="AG3332" s="1071">
        <f t="shared" si="1356"/>
        <v>0</v>
      </c>
      <c r="AH3332" s="1071">
        <f t="shared" si="1356"/>
        <v>0</v>
      </c>
      <c r="AI3332" s="1060">
        <f t="shared" si="1340"/>
        <v>0</v>
      </c>
      <c r="AJ3332" s="1102">
        <f t="shared" si="1349"/>
        <v>0</v>
      </c>
      <c r="AK3332" s="1102">
        <f t="shared" si="1349"/>
        <v>0</v>
      </c>
      <c r="AL3332" s="1102">
        <f t="shared" si="1349"/>
        <v>14</v>
      </c>
      <c r="AM3332" s="1102">
        <f t="shared" si="1350"/>
        <v>0</v>
      </c>
      <c r="AN3332" s="1085">
        <f t="shared" si="1351"/>
        <v>140</v>
      </c>
      <c r="AO3332" s="1061">
        <f t="shared" si="1337"/>
        <v>0</v>
      </c>
      <c r="AP3332" s="1061">
        <f t="shared" si="1337"/>
        <v>0</v>
      </c>
      <c r="AQ3332" s="1061">
        <f t="shared" si="1337"/>
        <v>14</v>
      </c>
      <c r="AR3332" s="1061">
        <f t="shared" si="1337"/>
        <v>0</v>
      </c>
      <c r="AS3332" s="1061">
        <f t="shared" si="1337"/>
        <v>140</v>
      </c>
      <c r="AT3332" s="850">
        <f t="shared" si="1343"/>
        <v>0</v>
      </c>
      <c r="AU3332" s="1146" t="s">
        <v>859</v>
      </c>
      <c r="AV3332" s="947"/>
      <c r="AW3332" s="947"/>
      <c r="AX3332" s="947"/>
      <c r="AY3332" s="947"/>
      <c r="AZ3332" s="937"/>
    </row>
    <row r="3333" spans="1:52" ht="13.5" customHeight="1">
      <c r="A3333" s="838">
        <f>IF(B3333&lt;&gt;"",MAX($A3332:$A3332)+1,"")</f>
        <v>48</v>
      </c>
      <c r="B3333" s="1046" t="s">
        <v>893</v>
      </c>
      <c r="C3333" s="844" t="s">
        <v>66</v>
      </c>
      <c r="D3333" s="907">
        <v>25</v>
      </c>
      <c r="E3333" s="1060">
        <v>25</v>
      </c>
      <c r="F3333" s="1140"/>
      <c r="G3333" s="1086"/>
      <c r="H3333" s="1091"/>
      <c r="I3333" s="1077"/>
      <c r="J3333" s="1060">
        <f>SUM(F3333:I3333)*$E3333</f>
        <v>0</v>
      </c>
      <c r="K3333" s="1061"/>
      <c r="L3333" s="1061"/>
      <c r="M3333" s="1063">
        <v>7</v>
      </c>
      <c r="N3333" s="1063"/>
      <c r="O3333" s="1060">
        <f t="shared" si="1347"/>
        <v>175</v>
      </c>
      <c r="P3333" s="1061"/>
      <c r="Q3333" s="1061"/>
      <c r="R3333" s="1063"/>
      <c r="S3333" s="1063"/>
      <c r="T3333" s="1079">
        <f t="shared" si="1355"/>
        <v>0</v>
      </c>
      <c r="U3333" s="1061">
        <f t="shared" si="1352"/>
        <v>0</v>
      </c>
      <c r="V3333" s="1061">
        <f t="shared" si="1345"/>
        <v>0</v>
      </c>
      <c r="W3333" s="1063">
        <f t="shared" si="1345"/>
        <v>7</v>
      </c>
      <c r="X3333" s="1063">
        <f t="shared" si="1345"/>
        <v>0</v>
      </c>
      <c r="Y3333" s="1060">
        <f t="shared" si="1345"/>
        <v>175</v>
      </c>
      <c r="Z3333" s="1080">
        <f t="shared" si="1342"/>
        <v>48</v>
      </c>
      <c r="AA3333" s="1126" t="str">
        <f t="shared" si="1339"/>
        <v>Măng</v>
      </c>
      <c r="AB3333" s="1082" t="str">
        <f t="shared" si="1339"/>
        <v>kg</v>
      </c>
      <c r="AC3333" s="1083">
        <f t="shared" si="1339"/>
        <v>25</v>
      </c>
      <c r="AD3333" s="1089">
        <f t="shared" si="1339"/>
        <v>25</v>
      </c>
      <c r="AE3333" s="1071">
        <f t="shared" si="1356"/>
        <v>0</v>
      </c>
      <c r="AF3333" s="1071">
        <f t="shared" si="1356"/>
        <v>0</v>
      </c>
      <c r="AG3333" s="1071">
        <f t="shared" si="1356"/>
        <v>0</v>
      </c>
      <c r="AH3333" s="1071">
        <f t="shared" si="1356"/>
        <v>0</v>
      </c>
      <c r="AI3333" s="1060">
        <f t="shared" si="1340"/>
        <v>0</v>
      </c>
      <c r="AJ3333" s="1102">
        <f t="shared" si="1349"/>
        <v>0</v>
      </c>
      <c r="AK3333" s="1102">
        <f t="shared" si="1349"/>
        <v>0</v>
      </c>
      <c r="AL3333" s="1102">
        <f t="shared" si="1349"/>
        <v>7</v>
      </c>
      <c r="AM3333" s="1102">
        <f t="shared" si="1350"/>
        <v>0</v>
      </c>
      <c r="AN3333" s="1085">
        <f t="shared" si="1351"/>
        <v>175</v>
      </c>
      <c r="AO3333" s="1061">
        <f t="shared" si="1337"/>
        <v>0</v>
      </c>
      <c r="AP3333" s="1061">
        <f t="shared" si="1337"/>
        <v>0</v>
      </c>
      <c r="AQ3333" s="1061">
        <f t="shared" si="1337"/>
        <v>7</v>
      </c>
      <c r="AR3333" s="1061">
        <f t="shared" si="1337"/>
        <v>0</v>
      </c>
      <c r="AS3333" s="1061">
        <f t="shared" si="1337"/>
        <v>175</v>
      </c>
      <c r="AT3333" s="850">
        <f t="shared" si="1343"/>
        <v>0</v>
      </c>
      <c r="AU3333" s="948"/>
      <c r="AV3333" s="934"/>
      <c r="AW3333" s="934"/>
      <c r="AX3333" s="935"/>
      <c r="AY3333" s="936" t="s">
        <v>29</v>
      </c>
      <c r="AZ3333" s="937">
        <f>AV3333*AX3333</f>
        <v>0</v>
      </c>
    </row>
    <row r="3334" spans="1:52" ht="13.5" customHeight="1">
      <c r="A3334" s="838">
        <f t="shared" ref="A3334:A3345" si="1357">IF(B3334&lt;&gt;"",MAX($A3332:$A3333)+1,"")</f>
        <v>49</v>
      </c>
      <c r="B3334" s="1046" t="s">
        <v>126</v>
      </c>
      <c r="C3334" s="844" t="s">
        <v>66</v>
      </c>
      <c r="D3334" s="949">
        <v>15</v>
      </c>
      <c r="E3334" s="1142">
        <v>15</v>
      </c>
      <c r="F3334" s="1140"/>
      <c r="G3334" s="1120"/>
      <c r="H3334" s="1077"/>
      <c r="I3334" s="1077"/>
      <c r="J3334" s="1060">
        <f>SUM(F3334:I3334)*$E3334</f>
        <v>0</v>
      </c>
      <c r="K3334" s="1103"/>
      <c r="L3334" s="1071"/>
      <c r="M3334" s="1062">
        <v>7</v>
      </c>
      <c r="N3334" s="1063"/>
      <c r="O3334" s="1060">
        <f t="shared" si="1347"/>
        <v>105</v>
      </c>
      <c r="P3334" s="1061"/>
      <c r="Q3334" s="1071"/>
      <c r="R3334" s="1062"/>
      <c r="S3334" s="1063"/>
      <c r="T3334" s="1079">
        <f t="shared" si="1355"/>
        <v>0</v>
      </c>
      <c r="U3334" s="1061">
        <f t="shared" si="1352"/>
        <v>0</v>
      </c>
      <c r="V3334" s="1061">
        <f t="shared" si="1345"/>
        <v>0</v>
      </c>
      <c r="W3334" s="1063">
        <f t="shared" si="1345"/>
        <v>7</v>
      </c>
      <c r="X3334" s="1063">
        <f t="shared" si="1345"/>
        <v>0</v>
      </c>
      <c r="Y3334" s="1060">
        <f t="shared" si="1345"/>
        <v>105</v>
      </c>
      <c r="Z3334" s="1080">
        <f t="shared" si="1342"/>
        <v>49</v>
      </c>
      <c r="AA3334" s="1126" t="str">
        <f t="shared" si="1339"/>
        <v>Mướp đắng</v>
      </c>
      <c r="AB3334" s="1082" t="str">
        <f t="shared" si="1339"/>
        <v>kg</v>
      </c>
      <c r="AC3334" s="1083">
        <f t="shared" si="1339"/>
        <v>15</v>
      </c>
      <c r="AD3334" s="1089">
        <f t="shared" si="1339"/>
        <v>15</v>
      </c>
      <c r="AE3334" s="1071">
        <f t="shared" si="1356"/>
        <v>0</v>
      </c>
      <c r="AF3334" s="1071">
        <f t="shared" si="1356"/>
        <v>0</v>
      </c>
      <c r="AG3334" s="1071">
        <f t="shared" si="1356"/>
        <v>0</v>
      </c>
      <c r="AH3334" s="1071">
        <f t="shared" si="1356"/>
        <v>0</v>
      </c>
      <c r="AI3334" s="1060">
        <f t="shared" si="1340"/>
        <v>0</v>
      </c>
      <c r="AJ3334" s="1102">
        <f t="shared" si="1349"/>
        <v>0</v>
      </c>
      <c r="AK3334" s="1102">
        <f t="shared" si="1349"/>
        <v>0</v>
      </c>
      <c r="AL3334" s="1102">
        <f t="shared" si="1349"/>
        <v>7</v>
      </c>
      <c r="AM3334" s="1102">
        <f t="shared" si="1350"/>
        <v>0</v>
      </c>
      <c r="AN3334" s="1085">
        <f t="shared" si="1351"/>
        <v>105</v>
      </c>
      <c r="AO3334" s="1061">
        <f t="shared" si="1337"/>
        <v>0</v>
      </c>
      <c r="AP3334" s="1061">
        <f t="shared" si="1337"/>
        <v>0</v>
      </c>
      <c r="AQ3334" s="1061">
        <f t="shared" si="1337"/>
        <v>7</v>
      </c>
      <c r="AR3334" s="1061">
        <f t="shared" si="1337"/>
        <v>0</v>
      </c>
      <c r="AS3334" s="1061">
        <f t="shared" si="1337"/>
        <v>105</v>
      </c>
      <c r="AT3334" s="850">
        <f t="shared" si="1343"/>
        <v>0</v>
      </c>
      <c r="AU3334" s="948"/>
      <c r="AV3334" s="934"/>
      <c r="AW3334" s="934"/>
      <c r="AX3334" s="935"/>
      <c r="AY3334" s="936" t="s">
        <v>29</v>
      </c>
      <c r="AZ3334" s="937">
        <f>AV3334*AX3334</f>
        <v>0</v>
      </c>
    </row>
    <row r="3335" spans="1:52" ht="13.5" customHeight="1">
      <c r="A3335" s="838">
        <f t="shared" si="1357"/>
        <v>50</v>
      </c>
      <c r="B3335" s="1046" t="s">
        <v>918</v>
      </c>
      <c r="C3335" s="844" t="s">
        <v>66</v>
      </c>
      <c r="D3335" s="907">
        <v>15</v>
      </c>
      <c r="E3335" s="1060">
        <v>15</v>
      </c>
      <c r="F3335" s="1140"/>
      <c r="G3335" s="1090"/>
      <c r="H3335" s="1077"/>
      <c r="I3335" s="1077"/>
      <c r="J3335" s="1060">
        <f>SUM(F3335:I3335)*$E3335</f>
        <v>0</v>
      </c>
      <c r="K3335" s="1061"/>
      <c r="L3335" s="1071"/>
      <c r="M3335" s="1063"/>
      <c r="N3335" s="1063"/>
      <c r="O3335" s="1060">
        <f t="shared" si="1347"/>
        <v>0</v>
      </c>
      <c r="P3335" s="1065"/>
      <c r="Q3335" s="1071"/>
      <c r="R3335" s="1062">
        <v>7</v>
      </c>
      <c r="S3335" s="1063"/>
      <c r="T3335" s="1079">
        <f t="shared" si="1355"/>
        <v>105</v>
      </c>
      <c r="U3335" s="1061">
        <f t="shared" si="1352"/>
        <v>0</v>
      </c>
      <c r="V3335" s="1061">
        <f t="shared" si="1345"/>
        <v>0</v>
      </c>
      <c r="W3335" s="1063">
        <f t="shared" si="1345"/>
        <v>7</v>
      </c>
      <c r="X3335" s="1063">
        <f t="shared" si="1345"/>
        <v>0</v>
      </c>
      <c r="Y3335" s="1060">
        <f t="shared" si="1345"/>
        <v>105</v>
      </c>
      <c r="Z3335" s="1080">
        <f t="shared" si="1342"/>
        <v>50</v>
      </c>
      <c r="AA3335" s="1126" t="str">
        <f t="shared" si="1339"/>
        <v>Cà  xanh</v>
      </c>
      <c r="AB3335" s="1082" t="str">
        <f t="shared" si="1339"/>
        <v>kg</v>
      </c>
      <c r="AC3335" s="1083">
        <f t="shared" si="1339"/>
        <v>15</v>
      </c>
      <c r="AD3335" s="1089">
        <f t="shared" si="1339"/>
        <v>15</v>
      </c>
      <c r="AE3335" s="1071">
        <f t="shared" si="1356"/>
        <v>0</v>
      </c>
      <c r="AF3335" s="1071">
        <f t="shared" si="1356"/>
        <v>0</v>
      </c>
      <c r="AG3335" s="1071">
        <f t="shared" si="1356"/>
        <v>0</v>
      </c>
      <c r="AH3335" s="1071">
        <f t="shared" si="1356"/>
        <v>0</v>
      </c>
      <c r="AI3335" s="1060">
        <f t="shared" si="1340"/>
        <v>0</v>
      </c>
      <c r="AJ3335" s="1102">
        <f t="shared" si="1349"/>
        <v>0</v>
      </c>
      <c r="AK3335" s="1102">
        <f t="shared" si="1349"/>
        <v>0</v>
      </c>
      <c r="AL3335" s="1102">
        <f t="shared" si="1349"/>
        <v>7</v>
      </c>
      <c r="AM3335" s="1102">
        <f t="shared" si="1350"/>
        <v>0</v>
      </c>
      <c r="AN3335" s="1085">
        <f t="shared" si="1351"/>
        <v>105</v>
      </c>
      <c r="AO3335" s="1061">
        <f t="shared" si="1337"/>
        <v>0</v>
      </c>
      <c r="AP3335" s="1061">
        <f t="shared" si="1337"/>
        <v>0</v>
      </c>
      <c r="AQ3335" s="1061">
        <f t="shared" si="1337"/>
        <v>7</v>
      </c>
      <c r="AR3335" s="1061">
        <f t="shared" si="1337"/>
        <v>0</v>
      </c>
      <c r="AS3335" s="1061">
        <f t="shared" si="1337"/>
        <v>105</v>
      </c>
      <c r="AT3335" s="850">
        <f t="shared" si="1343"/>
        <v>0</v>
      </c>
      <c r="AU3335" s="1480" t="s">
        <v>916</v>
      </c>
      <c r="AV3335" s="1481"/>
      <c r="AW3335" s="1481"/>
      <c r="AX3335" s="1481"/>
      <c r="AY3335" s="1147" t="str">
        <f>AY3336</f>
        <v>=</v>
      </c>
      <c r="AZ3335" s="937">
        <f ca="1">AZ3258</f>
        <v>22.079999999999558</v>
      </c>
    </row>
    <row r="3336" spans="1:52" ht="13.5" customHeight="1">
      <c r="A3336" s="838">
        <f t="shared" si="1357"/>
        <v>51</v>
      </c>
      <c r="B3336" s="1045" t="s">
        <v>64</v>
      </c>
      <c r="C3336" s="844" t="s">
        <v>66</v>
      </c>
      <c r="D3336" s="907">
        <v>13</v>
      </c>
      <c r="E3336" s="1060">
        <v>13</v>
      </c>
      <c r="F3336" s="1140"/>
      <c r="G3336" s="1086"/>
      <c r="H3336" s="1091"/>
      <c r="I3336" s="1077"/>
      <c r="J3336" s="1060">
        <f t="shared" ref="J3336:J3345" si="1358">SUM(F3336:I3336)*$E3336</f>
        <v>0</v>
      </c>
      <c r="K3336" s="1061"/>
      <c r="L3336" s="1071"/>
      <c r="M3336" s="1063"/>
      <c r="N3336" s="1063"/>
      <c r="O3336" s="1060">
        <f t="shared" si="1347"/>
        <v>0</v>
      </c>
      <c r="P3336" s="1061"/>
      <c r="Q3336" s="1061"/>
      <c r="R3336" s="1063"/>
      <c r="S3336" s="1063"/>
      <c r="T3336" s="1079">
        <f t="shared" si="1355"/>
        <v>0</v>
      </c>
      <c r="U3336" s="1061">
        <f t="shared" si="1352"/>
        <v>0</v>
      </c>
      <c r="V3336" s="1061">
        <f t="shared" si="1345"/>
        <v>0</v>
      </c>
      <c r="W3336" s="1063">
        <f t="shared" si="1345"/>
        <v>0</v>
      </c>
      <c r="X3336" s="1063">
        <f t="shared" si="1345"/>
        <v>0</v>
      </c>
      <c r="Y3336" s="1060">
        <f t="shared" si="1345"/>
        <v>0</v>
      </c>
      <c r="Z3336" s="1080">
        <f t="shared" si="1342"/>
        <v>51</v>
      </c>
      <c r="AA3336" s="1126" t="str">
        <f t="shared" si="1339"/>
        <v>Hành tây</v>
      </c>
      <c r="AB3336" s="1082" t="str">
        <f t="shared" si="1339"/>
        <v>kg</v>
      </c>
      <c r="AC3336" s="1083">
        <f t="shared" si="1339"/>
        <v>13</v>
      </c>
      <c r="AD3336" s="1089">
        <f t="shared" si="1339"/>
        <v>13</v>
      </c>
      <c r="AE3336" s="1071">
        <f t="shared" si="1356"/>
        <v>0</v>
      </c>
      <c r="AF3336" s="1071">
        <f t="shared" si="1356"/>
        <v>0</v>
      </c>
      <c r="AG3336" s="1071">
        <f t="shared" si="1356"/>
        <v>0</v>
      </c>
      <c r="AH3336" s="1071">
        <f t="shared" si="1356"/>
        <v>0</v>
      </c>
      <c r="AI3336" s="1060">
        <f t="shared" si="1340"/>
        <v>0</v>
      </c>
      <c r="AJ3336" s="1102">
        <f t="shared" si="1349"/>
        <v>0</v>
      </c>
      <c r="AK3336" s="1102">
        <f t="shared" si="1349"/>
        <v>0</v>
      </c>
      <c r="AL3336" s="1102">
        <f t="shared" si="1349"/>
        <v>0</v>
      </c>
      <c r="AM3336" s="1102">
        <f t="shared" si="1350"/>
        <v>0</v>
      </c>
      <c r="AN3336" s="1085">
        <f t="shared" si="1351"/>
        <v>0</v>
      </c>
      <c r="AO3336" s="1061">
        <f t="shared" si="1337"/>
        <v>0</v>
      </c>
      <c r="AP3336" s="1061">
        <f t="shared" si="1337"/>
        <v>0</v>
      </c>
      <c r="AQ3336" s="1061">
        <f t="shared" si="1337"/>
        <v>0</v>
      </c>
      <c r="AR3336" s="1061">
        <f t="shared" si="1337"/>
        <v>0</v>
      </c>
      <c r="AS3336" s="1061">
        <f t="shared" si="1337"/>
        <v>0</v>
      </c>
      <c r="AT3336" s="850">
        <f t="shared" si="1343"/>
        <v>0</v>
      </c>
      <c r="AU3336" s="1505" t="s">
        <v>917</v>
      </c>
      <c r="AV3336" s="1506"/>
      <c r="AW3336" s="1506"/>
      <c r="AX3336" s="1506"/>
      <c r="AY3336" s="1147" t="s">
        <v>29</v>
      </c>
      <c r="AZ3336" s="937">
        <f ca="1">SUM(AZ3325:AZ3335)</f>
        <v>169.3799999999996</v>
      </c>
    </row>
    <row r="3337" spans="1:52" ht="13.5" customHeight="1">
      <c r="A3337" s="838">
        <f t="shared" si="1357"/>
        <v>52</v>
      </c>
      <c r="B3337" s="1046" t="s">
        <v>62</v>
      </c>
      <c r="C3337" s="844" t="s">
        <v>66</v>
      </c>
      <c r="D3337" s="907">
        <v>8</v>
      </c>
      <c r="E3337" s="1060">
        <v>8</v>
      </c>
      <c r="F3337" s="1140"/>
      <c r="G3337" s="1086"/>
      <c r="H3337" s="1091"/>
      <c r="I3337" s="1077"/>
      <c r="J3337" s="1060">
        <f t="shared" si="1358"/>
        <v>0</v>
      </c>
      <c r="K3337" s="1061"/>
      <c r="L3337" s="1061"/>
      <c r="M3337" s="1063"/>
      <c r="N3337" s="1063"/>
      <c r="O3337" s="1060">
        <f t="shared" si="1347"/>
        <v>0</v>
      </c>
      <c r="P3337" s="1061"/>
      <c r="Q3337" s="1061"/>
      <c r="R3337" s="1063">
        <v>9</v>
      </c>
      <c r="S3337" s="1063"/>
      <c r="T3337" s="1079">
        <f t="shared" si="1355"/>
        <v>72</v>
      </c>
      <c r="U3337" s="1061">
        <f t="shared" si="1352"/>
        <v>0</v>
      </c>
      <c r="V3337" s="1061">
        <f t="shared" si="1345"/>
        <v>0</v>
      </c>
      <c r="W3337" s="1063">
        <f t="shared" si="1345"/>
        <v>9</v>
      </c>
      <c r="X3337" s="1063">
        <f t="shared" si="1345"/>
        <v>0</v>
      </c>
      <c r="Y3337" s="1060">
        <f t="shared" si="1345"/>
        <v>72</v>
      </c>
      <c r="Z3337" s="1080">
        <f t="shared" si="1342"/>
        <v>52</v>
      </c>
      <c r="AA3337" s="1126" t="str">
        <f t="shared" si="1339"/>
        <v>Chuối xanh</v>
      </c>
      <c r="AB3337" s="1082" t="str">
        <f t="shared" si="1339"/>
        <v>kg</v>
      </c>
      <c r="AC3337" s="1083">
        <f t="shared" si="1339"/>
        <v>8</v>
      </c>
      <c r="AD3337" s="1089">
        <f t="shared" si="1339"/>
        <v>8</v>
      </c>
      <c r="AE3337" s="1071">
        <f t="shared" si="1356"/>
        <v>0</v>
      </c>
      <c r="AF3337" s="1071">
        <f t="shared" si="1356"/>
        <v>0</v>
      </c>
      <c r="AG3337" s="1071">
        <f t="shared" si="1356"/>
        <v>0</v>
      </c>
      <c r="AH3337" s="1071">
        <f t="shared" si="1356"/>
        <v>0</v>
      </c>
      <c r="AI3337" s="1060">
        <f t="shared" si="1340"/>
        <v>0</v>
      </c>
      <c r="AJ3337" s="1102">
        <f t="shared" si="1349"/>
        <v>0</v>
      </c>
      <c r="AK3337" s="1102">
        <f t="shared" si="1349"/>
        <v>0</v>
      </c>
      <c r="AL3337" s="1102">
        <f t="shared" si="1349"/>
        <v>9</v>
      </c>
      <c r="AM3337" s="1102">
        <f t="shared" si="1350"/>
        <v>0</v>
      </c>
      <c r="AN3337" s="1085">
        <f t="shared" si="1351"/>
        <v>72</v>
      </c>
      <c r="AO3337" s="1061">
        <f t="shared" ref="AO3337:AS3345" si="1359">U3337</f>
        <v>0</v>
      </c>
      <c r="AP3337" s="1061">
        <f t="shared" si="1359"/>
        <v>0</v>
      </c>
      <c r="AQ3337" s="1061">
        <f t="shared" si="1359"/>
        <v>9</v>
      </c>
      <c r="AR3337" s="1061">
        <f t="shared" si="1359"/>
        <v>0</v>
      </c>
      <c r="AS3337" s="1061">
        <f t="shared" si="1359"/>
        <v>72</v>
      </c>
      <c r="AT3337" s="850">
        <f t="shared" si="1343"/>
        <v>0</v>
      </c>
      <c r="AU3337" s="1480" t="s">
        <v>861</v>
      </c>
      <c r="AV3337" s="1481"/>
      <c r="AW3337" s="1481"/>
      <c r="AX3337" s="1481"/>
      <c r="AY3337" s="1147" t="s">
        <v>29</v>
      </c>
      <c r="AZ3337" s="937">
        <f ca="1">SUMIF(AA3286:AR3351,"Gạo*",AO3286:AO3351)+SUMIF(AA3286:AR3351,"Gạo*",AP3286:AP3351)+SUMIF(AA3286:AR3351,"Gạo*",AQ3286:AQ3351)+SUMIF(AA3286:AR3351,"Gạo*",AR3286:AR3351)</f>
        <v>147</v>
      </c>
    </row>
    <row r="3338" spans="1:52" ht="13.5" customHeight="1">
      <c r="A3338" s="838">
        <f t="shared" si="1357"/>
        <v>53</v>
      </c>
      <c r="B3338" s="908" t="s">
        <v>895</v>
      </c>
      <c r="C3338" s="844" t="s">
        <v>66</v>
      </c>
      <c r="D3338" s="907">
        <v>8</v>
      </c>
      <c r="E3338" s="1060">
        <v>8</v>
      </c>
      <c r="F3338" s="1140"/>
      <c r="G3338" s="1086"/>
      <c r="H3338" s="1077"/>
      <c r="I3338" s="1077"/>
      <c r="J3338" s="1060">
        <f t="shared" si="1358"/>
        <v>0</v>
      </c>
      <c r="K3338" s="1061"/>
      <c r="L3338" s="1071"/>
      <c r="M3338" s="1063"/>
      <c r="N3338" s="1063"/>
      <c r="O3338" s="1060">
        <f t="shared" si="1347"/>
        <v>0</v>
      </c>
      <c r="P3338" s="1061"/>
      <c r="Q3338" s="1061"/>
      <c r="R3338" s="1063">
        <v>7</v>
      </c>
      <c r="S3338" s="1063"/>
      <c r="T3338" s="1079">
        <f t="shared" ref="T3338:T3345" si="1360">SUM(P3338:S3338)*$E3338</f>
        <v>56</v>
      </c>
      <c r="U3338" s="1061">
        <f t="shared" si="1352"/>
        <v>0</v>
      </c>
      <c r="V3338" s="1061">
        <f t="shared" si="1345"/>
        <v>0</v>
      </c>
      <c r="W3338" s="1063">
        <f t="shared" si="1345"/>
        <v>7</v>
      </c>
      <c r="X3338" s="1063">
        <f t="shared" si="1345"/>
        <v>0</v>
      </c>
      <c r="Y3338" s="1060">
        <f t="shared" si="1345"/>
        <v>56</v>
      </c>
      <c r="Z3338" s="1080">
        <f t="shared" si="1342"/>
        <v>53</v>
      </c>
      <c r="AA3338" s="1126" t="str">
        <f t="shared" si="1339"/>
        <v>Mùng bac hà</v>
      </c>
      <c r="AB3338" s="1082" t="str">
        <f t="shared" si="1339"/>
        <v>kg</v>
      </c>
      <c r="AC3338" s="1083">
        <f t="shared" si="1339"/>
        <v>8</v>
      </c>
      <c r="AD3338" s="1089">
        <f t="shared" si="1339"/>
        <v>8</v>
      </c>
      <c r="AE3338" s="1071">
        <f t="shared" si="1356"/>
        <v>0</v>
      </c>
      <c r="AF3338" s="1071">
        <f t="shared" si="1356"/>
        <v>0</v>
      </c>
      <c r="AG3338" s="1071">
        <f t="shared" si="1356"/>
        <v>0</v>
      </c>
      <c r="AH3338" s="1071">
        <f t="shared" si="1356"/>
        <v>0</v>
      </c>
      <c r="AI3338" s="1060">
        <f t="shared" si="1340"/>
        <v>0</v>
      </c>
      <c r="AJ3338" s="1102">
        <f t="shared" si="1349"/>
        <v>0</v>
      </c>
      <c r="AK3338" s="1102">
        <f t="shared" si="1349"/>
        <v>0</v>
      </c>
      <c r="AL3338" s="1102">
        <f t="shared" si="1349"/>
        <v>7</v>
      </c>
      <c r="AM3338" s="1102">
        <f t="shared" si="1350"/>
        <v>0</v>
      </c>
      <c r="AN3338" s="1085">
        <f t="shared" si="1351"/>
        <v>56</v>
      </c>
      <c r="AO3338" s="1061">
        <f t="shared" si="1359"/>
        <v>0</v>
      </c>
      <c r="AP3338" s="1061">
        <f t="shared" si="1359"/>
        <v>0</v>
      </c>
      <c r="AQ3338" s="1061">
        <f t="shared" si="1359"/>
        <v>7</v>
      </c>
      <c r="AR3338" s="1061">
        <f t="shared" si="1359"/>
        <v>0</v>
      </c>
      <c r="AS3338" s="1061">
        <f t="shared" si="1359"/>
        <v>56</v>
      </c>
      <c r="AT3338" s="850">
        <f t="shared" si="1343"/>
        <v>0</v>
      </c>
      <c r="AU3338" s="1480" t="s">
        <v>862</v>
      </c>
      <c r="AV3338" s="1481"/>
      <c r="AW3338" s="1481"/>
      <c r="AX3338" s="1481"/>
      <c r="AY3338" s="1147" t="s">
        <v>29</v>
      </c>
      <c r="AZ3338" s="1148">
        <f ca="1">AZ3259</f>
        <v>0</v>
      </c>
    </row>
    <row r="3339" spans="1:52" ht="13.5" customHeight="1">
      <c r="A3339" s="838">
        <f t="shared" si="1357"/>
        <v>54</v>
      </c>
      <c r="B3339" s="908" t="s">
        <v>512</v>
      </c>
      <c r="C3339" s="844" t="s">
        <v>66</v>
      </c>
      <c r="D3339" s="907">
        <v>20</v>
      </c>
      <c r="E3339" s="1060">
        <v>20</v>
      </c>
      <c r="F3339" s="1140"/>
      <c r="G3339" s="1120"/>
      <c r="H3339" s="1077"/>
      <c r="I3339" s="1077"/>
      <c r="J3339" s="1060">
        <f t="shared" si="1358"/>
        <v>0</v>
      </c>
      <c r="K3339" s="1061"/>
      <c r="L3339" s="1071"/>
      <c r="M3339" s="1063"/>
      <c r="N3339" s="1063"/>
      <c r="O3339" s="1060">
        <f t="shared" si="1347"/>
        <v>0</v>
      </c>
      <c r="P3339" s="1061"/>
      <c r="Q3339" s="1071"/>
      <c r="R3339" s="1063"/>
      <c r="S3339" s="1063"/>
      <c r="T3339" s="1079">
        <f t="shared" si="1360"/>
        <v>0</v>
      </c>
      <c r="U3339" s="1061">
        <f t="shared" si="1352"/>
        <v>0</v>
      </c>
      <c r="V3339" s="1061">
        <f t="shared" si="1345"/>
        <v>0</v>
      </c>
      <c r="W3339" s="1063">
        <f t="shared" si="1345"/>
        <v>0</v>
      </c>
      <c r="X3339" s="1063">
        <f t="shared" si="1345"/>
        <v>0</v>
      </c>
      <c r="Y3339" s="1060">
        <f t="shared" si="1345"/>
        <v>0</v>
      </c>
      <c r="Z3339" s="1080">
        <f t="shared" si="1342"/>
        <v>54</v>
      </c>
      <c r="AA3339" s="1126" t="str">
        <f t="shared" si="1339"/>
        <v>Riềng</v>
      </c>
      <c r="AB3339" s="1082" t="str">
        <f t="shared" si="1339"/>
        <v>kg</v>
      </c>
      <c r="AC3339" s="1083">
        <f t="shared" si="1339"/>
        <v>20</v>
      </c>
      <c r="AD3339" s="1089">
        <f t="shared" si="1339"/>
        <v>20</v>
      </c>
      <c r="AE3339" s="1071">
        <f t="shared" si="1356"/>
        <v>0</v>
      </c>
      <c r="AF3339" s="1071">
        <f t="shared" si="1356"/>
        <v>0</v>
      </c>
      <c r="AG3339" s="1071">
        <f t="shared" si="1356"/>
        <v>0</v>
      </c>
      <c r="AH3339" s="1071">
        <f t="shared" si="1356"/>
        <v>0</v>
      </c>
      <c r="AI3339" s="1060">
        <f t="shared" si="1340"/>
        <v>0</v>
      </c>
      <c r="AJ3339" s="1102">
        <f t="shared" si="1349"/>
        <v>0</v>
      </c>
      <c r="AK3339" s="1102">
        <f t="shared" si="1349"/>
        <v>0</v>
      </c>
      <c r="AL3339" s="1102">
        <f t="shared" si="1349"/>
        <v>0</v>
      </c>
      <c r="AM3339" s="1102">
        <f t="shared" si="1350"/>
        <v>0</v>
      </c>
      <c r="AN3339" s="1085">
        <f t="shared" si="1351"/>
        <v>0</v>
      </c>
      <c r="AO3339" s="1061">
        <f t="shared" si="1359"/>
        <v>0</v>
      </c>
      <c r="AP3339" s="1061">
        <f t="shared" si="1359"/>
        <v>0</v>
      </c>
      <c r="AQ3339" s="1061">
        <f t="shared" si="1359"/>
        <v>0</v>
      </c>
      <c r="AR3339" s="1061">
        <f t="shared" si="1359"/>
        <v>0</v>
      </c>
      <c r="AS3339" s="1061">
        <f t="shared" si="1359"/>
        <v>0</v>
      </c>
      <c r="AT3339" s="850">
        <f t="shared" si="1343"/>
        <v>0</v>
      </c>
      <c r="AU3339" s="1149" t="s">
        <v>863</v>
      </c>
      <c r="AV3339" s="1150"/>
      <c r="AW3339" s="1150"/>
      <c r="AX3339" s="1150"/>
      <c r="AY3339" s="1147" t="s">
        <v>29</v>
      </c>
      <c r="AZ3339" s="937">
        <f ca="1">AZ3337+AZ3338</f>
        <v>147</v>
      </c>
    </row>
    <row r="3340" spans="1:52" ht="13.5" customHeight="1">
      <c r="A3340" s="838">
        <f t="shared" si="1357"/>
        <v>55</v>
      </c>
      <c r="B3340" s="1045" t="s">
        <v>636</v>
      </c>
      <c r="C3340" s="844" t="s">
        <v>66</v>
      </c>
      <c r="D3340" s="907">
        <v>10</v>
      </c>
      <c r="E3340" s="1060">
        <v>10</v>
      </c>
      <c r="F3340" s="1140"/>
      <c r="G3340" s="1086"/>
      <c r="H3340" s="1077"/>
      <c r="I3340" s="1077"/>
      <c r="J3340" s="1060">
        <f t="shared" si="1358"/>
        <v>0</v>
      </c>
      <c r="K3340" s="1061"/>
      <c r="L3340" s="1065"/>
      <c r="M3340" s="1063"/>
      <c r="N3340" s="1063"/>
      <c r="O3340" s="1060">
        <f t="shared" si="1347"/>
        <v>0</v>
      </c>
      <c r="P3340" s="1061"/>
      <c r="Q3340" s="1061"/>
      <c r="R3340" s="1063">
        <v>0.5</v>
      </c>
      <c r="S3340" s="1063"/>
      <c r="T3340" s="1079">
        <f t="shared" si="1360"/>
        <v>5</v>
      </c>
      <c r="U3340" s="1061">
        <f t="shared" si="1352"/>
        <v>0</v>
      </c>
      <c r="V3340" s="1061">
        <f t="shared" si="1345"/>
        <v>0</v>
      </c>
      <c r="W3340" s="1063">
        <f t="shared" si="1345"/>
        <v>0.5</v>
      </c>
      <c r="X3340" s="1063">
        <f t="shared" si="1345"/>
        <v>0</v>
      </c>
      <c r="Y3340" s="1060">
        <f t="shared" si="1345"/>
        <v>5</v>
      </c>
      <c r="Z3340" s="1080">
        <f t="shared" si="1342"/>
        <v>55</v>
      </c>
      <c r="AA3340" s="1126" t="str">
        <f t="shared" si="1339"/>
        <v>Rau mùi</v>
      </c>
      <c r="AB3340" s="1082" t="str">
        <f t="shared" si="1339"/>
        <v>kg</v>
      </c>
      <c r="AC3340" s="1083">
        <f t="shared" si="1339"/>
        <v>10</v>
      </c>
      <c r="AD3340" s="1089">
        <f t="shared" si="1339"/>
        <v>10</v>
      </c>
      <c r="AE3340" s="1071">
        <f>AE3260+AJ3260-AO3260</f>
        <v>0</v>
      </c>
      <c r="AF3340" s="1071">
        <f>AF3260+AK3260-AP3260</f>
        <v>0</v>
      </c>
      <c r="AG3340" s="1071">
        <f>AG3260+AL3260-AQ3260</f>
        <v>0</v>
      </c>
      <c r="AH3340" s="1071">
        <f>AH3260+AM3260-AR3260</f>
        <v>0</v>
      </c>
      <c r="AI3340" s="1060">
        <f t="shared" si="1340"/>
        <v>0</v>
      </c>
      <c r="AJ3340" s="1102">
        <f t="shared" si="1349"/>
        <v>0</v>
      </c>
      <c r="AK3340" s="1102">
        <f t="shared" si="1349"/>
        <v>0</v>
      </c>
      <c r="AL3340" s="1102">
        <f t="shared" si="1349"/>
        <v>0.5</v>
      </c>
      <c r="AM3340" s="1102">
        <f t="shared" si="1350"/>
        <v>0</v>
      </c>
      <c r="AN3340" s="1085">
        <f t="shared" si="1351"/>
        <v>5</v>
      </c>
      <c r="AO3340" s="1061">
        <f t="shared" si="1359"/>
        <v>0</v>
      </c>
      <c r="AP3340" s="1061">
        <f t="shared" si="1359"/>
        <v>0</v>
      </c>
      <c r="AQ3340" s="1061">
        <f t="shared" si="1359"/>
        <v>0.5</v>
      </c>
      <c r="AR3340" s="1061">
        <f t="shared" si="1359"/>
        <v>0</v>
      </c>
      <c r="AS3340" s="1061">
        <f t="shared" si="1359"/>
        <v>5</v>
      </c>
      <c r="AT3340" s="850">
        <f t="shared" si="1343"/>
        <v>0</v>
      </c>
      <c r="AU3340" s="1480" t="s">
        <v>864</v>
      </c>
      <c r="AV3340" s="1481"/>
      <c r="AW3340" s="1481"/>
      <c r="AX3340" s="1481"/>
      <c r="AY3340" s="1147" t="s">
        <v>29</v>
      </c>
      <c r="AZ3340" s="937">
        <f ca="1">IF(AZ3336-AZ3339&gt;0,AZ3336-AZ3339,0)</f>
        <v>22.379999999999598</v>
      </c>
    </row>
    <row r="3341" spans="1:52" ht="13.5" customHeight="1">
      <c r="A3341" s="838" t="str">
        <f t="shared" si="1357"/>
        <v/>
      </c>
      <c r="B3341" s="906"/>
      <c r="C3341" s="844"/>
      <c r="D3341" s="907"/>
      <c r="E3341" s="1060"/>
      <c r="F3341" s="1140"/>
      <c r="G3341" s="1086"/>
      <c r="H3341" s="1077"/>
      <c r="I3341" s="1077"/>
      <c r="J3341" s="1060">
        <f t="shared" si="1358"/>
        <v>0</v>
      </c>
      <c r="K3341" s="1061"/>
      <c r="L3341" s="1061"/>
      <c r="M3341" s="1063"/>
      <c r="N3341" s="1063"/>
      <c r="O3341" s="1060">
        <f t="shared" si="1347"/>
        <v>0</v>
      </c>
      <c r="P3341" s="1061"/>
      <c r="Q3341" s="1061"/>
      <c r="R3341" s="1063"/>
      <c r="S3341" s="1063"/>
      <c r="T3341" s="1079">
        <f t="shared" si="1360"/>
        <v>0</v>
      </c>
      <c r="U3341" s="1061">
        <f t="shared" si="1352"/>
        <v>0</v>
      </c>
      <c r="V3341" s="1061">
        <f t="shared" si="1345"/>
        <v>0</v>
      </c>
      <c r="W3341" s="1063">
        <f t="shared" si="1345"/>
        <v>0</v>
      </c>
      <c r="X3341" s="1063">
        <f t="shared" si="1345"/>
        <v>0</v>
      </c>
      <c r="Y3341" s="1060">
        <f t="shared" si="1345"/>
        <v>0</v>
      </c>
      <c r="Z3341" s="1080" t="str">
        <f t="shared" si="1342"/>
        <v/>
      </c>
      <c r="AA3341" s="1126">
        <f t="shared" si="1339"/>
        <v>0</v>
      </c>
      <c r="AB3341" s="1082">
        <f t="shared" si="1339"/>
        <v>0</v>
      </c>
      <c r="AC3341" s="1083">
        <f t="shared" si="1339"/>
        <v>0</v>
      </c>
      <c r="AD3341" s="1089">
        <f t="shared" si="1339"/>
        <v>0</v>
      </c>
      <c r="AE3341" s="1071">
        <f t="shared" ref="AE3341:AH3345" si="1361">AE3262+AJ3262-AO3262</f>
        <v>0</v>
      </c>
      <c r="AF3341" s="1071">
        <f t="shared" si="1361"/>
        <v>0</v>
      </c>
      <c r="AG3341" s="1071">
        <f t="shared" si="1361"/>
        <v>0</v>
      </c>
      <c r="AH3341" s="1071">
        <f t="shared" si="1361"/>
        <v>0</v>
      </c>
      <c r="AI3341" s="1060">
        <f t="shared" si="1340"/>
        <v>0</v>
      </c>
      <c r="AJ3341" s="1102">
        <f t="shared" si="1349"/>
        <v>0</v>
      </c>
      <c r="AK3341" s="1102">
        <f t="shared" si="1349"/>
        <v>0</v>
      </c>
      <c r="AL3341" s="1102">
        <f t="shared" si="1349"/>
        <v>0</v>
      </c>
      <c r="AM3341" s="1102">
        <f t="shared" si="1350"/>
        <v>0</v>
      </c>
      <c r="AN3341" s="1085">
        <f t="shared" si="1351"/>
        <v>0</v>
      </c>
      <c r="AO3341" s="1061">
        <f t="shared" si="1359"/>
        <v>0</v>
      </c>
      <c r="AP3341" s="1061">
        <f t="shared" si="1359"/>
        <v>0</v>
      </c>
      <c r="AQ3341" s="1061">
        <f t="shared" si="1359"/>
        <v>0</v>
      </c>
      <c r="AR3341" s="1061">
        <f t="shared" si="1359"/>
        <v>0</v>
      </c>
      <c r="AS3341" s="1061">
        <f t="shared" si="1359"/>
        <v>0</v>
      </c>
      <c r="AT3341" s="850" t="str">
        <f t="shared" si="1343"/>
        <v/>
      </c>
      <c r="AU3341" s="1482" t="s">
        <v>797</v>
      </c>
      <c r="AV3341" s="1483"/>
      <c r="AW3341" s="1483"/>
      <c r="AX3341" s="1483"/>
      <c r="AY3341" s="894" t="s">
        <v>29</v>
      </c>
      <c r="AZ3341" s="1151">
        <f ca="1">IF(AZ3336-AZ3339&lt;0,AZ3339-AZ3336,0)</f>
        <v>0</v>
      </c>
    </row>
    <row r="3342" spans="1:52" ht="13.5" customHeight="1">
      <c r="A3342" s="838" t="str">
        <f t="shared" si="1357"/>
        <v/>
      </c>
      <c r="B3342" s="906"/>
      <c r="C3342" s="844"/>
      <c r="D3342" s="907"/>
      <c r="E3342" s="1060"/>
      <c r="F3342" s="1140"/>
      <c r="G3342" s="1086"/>
      <c r="H3342" s="1077"/>
      <c r="I3342" s="1077"/>
      <c r="J3342" s="1060">
        <f t="shared" si="1358"/>
        <v>0</v>
      </c>
      <c r="K3342" s="1061"/>
      <c r="L3342" s="1061"/>
      <c r="M3342" s="1063"/>
      <c r="N3342" s="1063"/>
      <c r="O3342" s="1060">
        <f t="shared" si="1347"/>
        <v>0</v>
      </c>
      <c r="P3342" s="1061"/>
      <c r="Q3342" s="1061"/>
      <c r="R3342" s="1063"/>
      <c r="S3342" s="1063"/>
      <c r="T3342" s="1079">
        <f t="shared" si="1360"/>
        <v>0</v>
      </c>
      <c r="U3342" s="1061">
        <f t="shared" si="1352"/>
        <v>0</v>
      </c>
      <c r="V3342" s="1061">
        <f t="shared" si="1345"/>
        <v>0</v>
      </c>
      <c r="W3342" s="1063">
        <f t="shared" si="1345"/>
        <v>0</v>
      </c>
      <c r="X3342" s="1063">
        <f t="shared" si="1345"/>
        <v>0</v>
      </c>
      <c r="Y3342" s="1060">
        <f t="shared" si="1345"/>
        <v>0</v>
      </c>
      <c r="Z3342" s="1080" t="str">
        <f t="shared" si="1342"/>
        <v/>
      </c>
      <c r="AA3342" s="1126">
        <f t="shared" si="1339"/>
        <v>0</v>
      </c>
      <c r="AB3342" s="1082">
        <f t="shared" si="1339"/>
        <v>0</v>
      </c>
      <c r="AC3342" s="1083">
        <f t="shared" si="1339"/>
        <v>0</v>
      </c>
      <c r="AD3342" s="1089">
        <f t="shared" si="1339"/>
        <v>0</v>
      </c>
      <c r="AE3342" s="1071">
        <f t="shared" si="1361"/>
        <v>0</v>
      </c>
      <c r="AF3342" s="1071">
        <f t="shared" si="1361"/>
        <v>0</v>
      </c>
      <c r="AG3342" s="1071">
        <f t="shared" si="1361"/>
        <v>0</v>
      </c>
      <c r="AH3342" s="1071">
        <f t="shared" si="1361"/>
        <v>0</v>
      </c>
      <c r="AI3342" s="1060">
        <f t="shared" si="1340"/>
        <v>0</v>
      </c>
      <c r="AJ3342" s="1102">
        <f t="shared" si="1349"/>
        <v>0</v>
      </c>
      <c r="AK3342" s="1102">
        <f t="shared" si="1349"/>
        <v>0</v>
      </c>
      <c r="AL3342" s="1102">
        <f t="shared" si="1349"/>
        <v>0</v>
      </c>
      <c r="AM3342" s="1102">
        <f t="shared" si="1350"/>
        <v>0</v>
      </c>
      <c r="AN3342" s="1085">
        <f t="shared" si="1351"/>
        <v>0</v>
      </c>
      <c r="AO3342" s="1061">
        <f t="shared" si="1359"/>
        <v>0</v>
      </c>
      <c r="AP3342" s="1061">
        <f t="shared" si="1359"/>
        <v>0</v>
      </c>
      <c r="AQ3342" s="1061">
        <f t="shared" si="1359"/>
        <v>0</v>
      </c>
      <c r="AR3342" s="1061">
        <f t="shared" si="1359"/>
        <v>0</v>
      </c>
      <c r="AS3342" s="1061">
        <f t="shared" si="1359"/>
        <v>0</v>
      </c>
      <c r="AT3342" s="850" t="str">
        <f t="shared" si="1343"/>
        <v/>
      </c>
      <c r="AU3342" s="893"/>
      <c r="AV3342" s="894"/>
      <c r="AW3342" s="894"/>
      <c r="AX3342" s="894"/>
      <c r="AY3342" s="894"/>
      <c r="AZ3342" s="918"/>
    </row>
    <row r="3343" spans="1:52" ht="13.5" customHeight="1">
      <c r="A3343" s="838" t="str">
        <f t="shared" si="1357"/>
        <v/>
      </c>
      <c r="B3343" s="906"/>
      <c r="C3343" s="844"/>
      <c r="D3343" s="907"/>
      <c r="E3343" s="1060"/>
      <c r="F3343" s="1140"/>
      <c r="G3343" s="1086"/>
      <c r="H3343" s="1077"/>
      <c r="I3343" s="1077"/>
      <c r="J3343" s="1060">
        <f t="shared" si="1358"/>
        <v>0</v>
      </c>
      <c r="K3343" s="1061"/>
      <c r="L3343" s="1061"/>
      <c r="M3343" s="1063"/>
      <c r="N3343" s="1063"/>
      <c r="O3343" s="1060">
        <f t="shared" si="1347"/>
        <v>0</v>
      </c>
      <c r="P3343" s="1061"/>
      <c r="Q3343" s="1061"/>
      <c r="R3343" s="1063"/>
      <c r="S3343" s="1063"/>
      <c r="T3343" s="1079">
        <f t="shared" si="1360"/>
        <v>0</v>
      </c>
      <c r="U3343" s="1061">
        <f t="shared" si="1352"/>
        <v>0</v>
      </c>
      <c r="V3343" s="1061">
        <f t="shared" si="1345"/>
        <v>0</v>
      </c>
      <c r="W3343" s="1063">
        <v>0</v>
      </c>
      <c r="X3343" s="1063">
        <f t="shared" si="1345"/>
        <v>0</v>
      </c>
      <c r="Y3343" s="1060">
        <f t="shared" si="1345"/>
        <v>0</v>
      </c>
      <c r="Z3343" s="1080" t="str">
        <f t="shared" si="1342"/>
        <v/>
      </c>
      <c r="AA3343" s="1126">
        <f t="shared" si="1339"/>
        <v>0</v>
      </c>
      <c r="AB3343" s="1082">
        <f t="shared" si="1339"/>
        <v>0</v>
      </c>
      <c r="AC3343" s="1083">
        <f t="shared" si="1339"/>
        <v>0</v>
      </c>
      <c r="AD3343" s="1089">
        <f t="shared" si="1339"/>
        <v>0</v>
      </c>
      <c r="AE3343" s="1071">
        <f t="shared" si="1361"/>
        <v>0</v>
      </c>
      <c r="AF3343" s="1071">
        <f t="shared" si="1361"/>
        <v>0</v>
      </c>
      <c r="AG3343" s="1071">
        <f t="shared" si="1361"/>
        <v>0</v>
      </c>
      <c r="AH3343" s="1071">
        <f t="shared" si="1361"/>
        <v>0</v>
      </c>
      <c r="AI3343" s="1060">
        <f t="shared" si="1340"/>
        <v>0</v>
      </c>
      <c r="AJ3343" s="1102">
        <f t="shared" si="1349"/>
        <v>0</v>
      </c>
      <c r="AK3343" s="1102">
        <f t="shared" si="1349"/>
        <v>0</v>
      </c>
      <c r="AL3343" s="1102">
        <f t="shared" si="1349"/>
        <v>0</v>
      </c>
      <c r="AM3343" s="1102">
        <f t="shared" si="1350"/>
        <v>0</v>
      </c>
      <c r="AN3343" s="1085">
        <f t="shared" si="1351"/>
        <v>0</v>
      </c>
      <c r="AO3343" s="1061">
        <f t="shared" si="1359"/>
        <v>0</v>
      </c>
      <c r="AP3343" s="1061">
        <f t="shared" si="1359"/>
        <v>0</v>
      </c>
      <c r="AQ3343" s="1061">
        <f t="shared" si="1359"/>
        <v>0</v>
      </c>
      <c r="AR3343" s="1061">
        <f t="shared" si="1359"/>
        <v>0</v>
      </c>
      <c r="AS3343" s="1061">
        <f t="shared" si="1359"/>
        <v>0</v>
      </c>
      <c r="AT3343" s="850" t="str">
        <f t="shared" si="1343"/>
        <v/>
      </c>
      <c r="AU3343" s="893"/>
      <c r="AV3343" s="894"/>
      <c r="AW3343" s="894"/>
      <c r="AX3343" s="894"/>
      <c r="AY3343" s="894"/>
      <c r="AZ3343" s="918"/>
    </row>
    <row r="3344" spans="1:52" ht="13.5" customHeight="1">
      <c r="A3344" s="838" t="str">
        <f t="shared" si="1357"/>
        <v/>
      </c>
      <c r="B3344" s="906"/>
      <c r="C3344" s="844"/>
      <c r="D3344" s="907"/>
      <c r="E3344" s="1060"/>
      <c r="F3344" s="1140"/>
      <c r="G3344" s="1086"/>
      <c r="H3344" s="1077"/>
      <c r="I3344" s="1077"/>
      <c r="J3344" s="1060">
        <f t="shared" si="1358"/>
        <v>0</v>
      </c>
      <c r="K3344" s="1061"/>
      <c r="L3344" s="1061"/>
      <c r="M3344" s="1063"/>
      <c r="N3344" s="1063"/>
      <c r="O3344" s="1060">
        <f t="shared" si="1347"/>
        <v>0</v>
      </c>
      <c r="P3344" s="1061"/>
      <c r="Q3344" s="1061"/>
      <c r="R3344" s="1063"/>
      <c r="S3344" s="1063"/>
      <c r="T3344" s="1079">
        <f t="shared" si="1360"/>
        <v>0</v>
      </c>
      <c r="U3344" s="1061">
        <f t="shared" si="1352"/>
        <v>0</v>
      </c>
      <c r="V3344" s="1061">
        <f t="shared" si="1345"/>
        <v>0</v>
      </c>
      <c r="W3344" s="1063">
        <f>SUM(H3344,M3344,R3344)</f>
        <v>0</v>
      </c>
      <c r="X3344" s="1063">
        <f t="shared" si="1345"/>
        <v>0</v>
      </c>
      <c r="Y3344" s="1060">
        <f t="shared" si="1345"/>
        <v>0</v>
      </c>
      <c r="Z3344" s="1080" t="str">
        <f t="shared" si="1342"/>
        <v/>
      </c>
      <c r="AA3344" s="1126">
        <f t="shared" si="1339"/>
        <v>0</v>
      </c>
      <c r="AB3344" s="1082">
        <f t="shared" si="1339"/>
        <v>0</v>
      </c>
      <c r="AC3344" s="1083">
        <f t="shared" si="1339"/>
        <v>0</v>
      </c>
      <c r="AD3344" s="1089">
        <f t="shared" si="1339"/>
        <v>0</v>
      </c>
      <c r="AE3344" s="1071">
        <f t="shared" si="1361"/>
        <v>0</v>
      </c>
      <c r="AF3344" s="1071">
        <f t="shared" si="1361"/>
        <v>0</v>
      </c>
      <c r="AG3344" s="1071">
        <f t="shared" si="1361"/>
        <v>0</v>
      </c>
      <c r="AH3344" s="1071">
        <f t="shared" si="1361"/>
        <v>0</v>
      </c>
      <c r="AI3344" s="1060">
        <f t="shared" si="1340"/>
        <v>0</v>
      </c>
      <c r="AJ3344" s="1102">
        <f t="shared" si="1349"/>
        <v>0</v>
      </c>
      <c r="AK3344" s="1102">
        <f t="shared" si="1349"/>
        <v>0</v>
      </c>
      <c r="AL3344" s="1102">
        <f t="shared" si="1349"/>
        <v>0</v>
      </c>
      <c r="AM3344" s="1102">
        <f t="shared" si="1350"/>
        <v>0</v>
      </c>
      <c r="AN3344" s="1085">
        <f t="shared" si="1351"/>
        <v>0</v>
      </c>
      <c r="AO3344" s="1061">
        <f t="shared" si="1359"/>
        <v>0</v>
      </c>
      <c r="AP3344" s="1061">
        <f t="shared" si="1359"/>
        <v>0</v>
      </c>
      <c r="AQ3344" s="1061">
        <f t="shared" si="1359"/>
        <v>0</v>
      </c>
      <c r="AR3344" s="1061">
        <f t="shared" si="1359"/>
        <v>0</v>
      </c>
      <c r="AS3344" s="1061">
        <f t="shared" si="1359"/>
        <v>0</v>
      </c>
      <c r="AT3344" s="850" t="str">
        <f t="shared" si="1343"/>
        <v/>
      </c>
      <c r="AU3344" s="893"/>
      <c r="AV3344" s="894"/>
      <c r="AW3344" s="894"/>
      <c r="AX3344" s="894"/>
      <c r="AY3344" s="894"/>
      <c r="AZ3344" s="918"/>
    </row>
    <row r="3345" spans="1:52" ht="13.5" customHeight="1">
      <c r="A3345" s="838" t="str">
        <f t="shared" si="1357"/>
        <v/>
      </c>
      <c r="B3345" s="906"/>
      <c r="C3345" s="844"/>
      <c r="D3345" s="907"/>
      <c r="E3345" s="1060"/>
      <c r="F3345" s="1140"/>
      <c r="G3345" s="1086"/>
      <c r="H3345" s="1077"/>
      <c r="I3345" s="1077"/>
      <c r="J3345" s="1060">
        <f t="shared" si="1358"/>
        <v>0</v>
      </c>
      <c r="K3345" s="1061"/>
      <c r="L3345" s="1061"/>
      <c r="M3345" s="1063"/>
      <c r="N3345" s="1063"/>
      <c r="O3345" s="1060">
        <f t="shared" si="1347"/>
        <v>0</v>
      </c>
      <c r="P3345" s="1061"/>
      <c r="Q3345" s="1061"/>
      <c r="R3345" s="1063"/>
      <c r="S3345" s="1063"/>
      <c r="T3345" s="1079">
        <f t="shared" si="1360"/>
        <v>0</v>
      </c>
      <c r="U3345" s="1061">
        <f t="shared" si="1352"/>
        <v>0</v>
      </c>
      <c r="V3345" s="1061">
        <f>SUM(G3345,L3345,Q3345)</f>
        <v>0</v>
      </c>
      <c r="W3345" s="1063">
        <f>SUM(H3345,M3345,R3345)</f>
        <v>0</v>
      </c>
      <c r="X3345" s="1063">
        <f>SUM(I3345,N3345,S3345)</f>
        <v>0</v>
      </c>
      <c r="Y3345" s="1060">
        <f>SUM(J3345,O3345,T3345)</f>
        <v>0</v>
      </c>
      <c r="Z3345" s="1080" t="str">
        <f t="shared" si="1342"/>
        <v/>
      </c>
      <c r="AA3345" s="1126">
        <f t="shared" si="1339"/>
        <v>0</v>
      </c>
      <c r="AB3345" s="1082">
        <f t="shared" si="1339"/>
        <v>0</v>
      </c>
      <c r="AC3345" s="1083">
        <f t="shared" si="1339"/>
        <v>0</v>
      </c>
      <c r="AD3345" s="1089">
        <f t="shared" si="1339"/>
        <v>0</v>
      </c>
      <c r="AE3345" s="1071">
        <f t="shared" si="1361"/>
        <v>0</v>
      </c>
      <c r="AF3345" s="1071">
        <f t="shared" si="1361"/>
        <v>0</v>
      </c>
      <c r="AG3345" s="1071">
        <f t="shared" si="1361"/>
        <v>0</v>
      </c>
      <c r="AH3345" s="1071">
        <f t="shared" si="1361"/>
        <v>0</v>
      </c>
      <c r="AI3345" s="1060">
        <f t="shared" si="1340"/>
        <v>0</v>
      </c>
      <c r="AJ3345" s="1102">
        <f t="shared" si="1349"/>
        <v>0</v>
      </c>
      <c r="AK3345" s="1102">
        <f t="shared" si="1349"/>
        <v>0</v>
      </c>
      <c r="AL3345" s="1102">
        <f t="shared" si="1349"/>
        <v>0</v>
      </c>
      <c r="AM3345" s="1102">
        <f t="shared" si="1350"/>
        <v>0</v>
      </c>
      <c r="AN3345" s="1085">
        <f t="shared" si="1351"/>
        <v>0</v>
      </c>
      <c r="AO3345" s="1061">
        <f t="shared" si="1359"/>
        <v>0</v>
      </c>
      <c r="AP3345" s="1061">
        <f t="shared" si="1359"/>
        <v>0</v>
      </c>
      <c r="AQ3345" s="1061">
        <f t="shared" si="1359"/>
        <v>0</v>
      </c>
      <c r="AR3345" s="1061">
        <f t="shared" si="1359"/>
        <v>0</v>
      </c>
      <c r="AS3345" s="1061">
        <f t="shared" si="1359"/>
        <v>0</v>
      </c>
      <c r="AT3345" s="850" t="str">
        <f t="shared" si="1343"/>
        <v/>
      </c>
      <c r="AU3345" s="893"/>
      <c r="AV3345" s="894"/>
      <c r="AW3345" s="894"/>
      <c r="AX3345" s="894"/>
      <c r="AY3345" s="894"/>
      <c r="AZ3345" s="918"/>
    </row>
    <row r="3346" spans="1:52" ht="13.5" customHeight="1">
      <c r="A3346" s="838"/>
      <c r="B3346" s="906"/>
      <c r="C3346" s="844"/>
      <c r="D3346" s="907"/>
      <c r="E3346" s="1060"/>
      <c r="F3346" s="1140"/>
      <c r="G3346" s="1086"/>
      <c r="H3346" s="1077"/>
      <c r="I3346" s="1077"/>
      <c r="J3346" s="1060"/>
      <c r="K3346" s="1061"/>
      <c r="L3346" s="1061"/>
      <c r="M3346" s="1063"/>
      <c r="N3346" s="1063"/>
      <c r="O3346" s="1060"/>
      <c r="P3346" s="1061"/>
      <c r="Q3346" s="1061"/>
      <c r="R3346" s="1063"/>
      <c r="S3346" s="1063"/>
      <c r="T3346" s="1079"/>
      <c r="U3346" s="1061"/>
      <c r="V3346" s="1061"/>
      <c r="W3346" s="1063"/>
      <c r="X3346" s="1063"/>
      <c r="Y3346" s="1060"/>
      <c r="Z3346" s="1080"/>
      <c r="AA3346" s="1126"/>
      <c r="AB3346" s="1082"/>
      <c r="AC3346" s="1083"/>
      <c r="AD3346" s="1089"/>
      <c r="AE3346" s="1071"/>
      <c r="AF3346" s="1071"/>
      <c r="AG3346" s="1071"/>
      <c r="AH3346" s="1071"/>
      <c r="AI3346" s="1060"/>
      <c r="AJ3346" s="1102"/>
      <c r="AK3346" s="1102"/>
      <c r="AL3346" s="1102"/>
      <c r="AM3346" s="1102"/>
      <c r="AN3346" s="1085"/>
      <c r="AO3346" s="1061"/>
      <c r="AP3346" s="1061"/>
      <c r="AQ3346" s="1061"/>
      <c r="AR3346" s="1061"/>
      <c r="AS3346" s="1061"/>
      <c r="AT3346" s="850"/>
      <c r="AU3346" s="893"/>
      <c r="AV3346" s="894"/>
      <c r="AW3346" s="894"/>
      <c r="AX3346" s="894"/>
      <c r="AY3346" s="894"/>
      <c r="AZ3346" s="918"/>
    </row>
    <row r="3347" spans="1:52" ht="13.5" customHeight="1">
      <c r="A3347" s="838"/>
      <c r="B3347" s="906"/>
      <c r="C3347" s="844"/>
      <c r="D3347" s="907"/>
      <c r="E3347" s="1060"/>
      <c r="F3347" s="1140"/>
      <c r="G3347" s="1086"/>
      <c r="H3347" s="1077"/>
      <c r="I3347" s="1077"/>
      <c r="J3347" s="1060"/>
      <c r="K3347" s="1061"/>
      <c r="L3347" s="1061"/>
      <c r="M3347" s="1063"/>
      <c r="N3347" s="1063"/>
      <c r="O3347" s="1060"/>
      <c r="P3347" s="1061"/>
      <c r="Q3347" s="1061"/>
      <c r="R3347" s="1063"/>
      <c r="S3347" s="1063"/>
      <c r="T3347" s="1079"/>
      <c r="U3347" s="1061"/>
      <c r="V3347" s="1061"/>
      <c r="W3347" s="1063"/>
      <c r="X3347" s="1063"/>
      <c r="Y3347" s="1060"/>
      <c r="Z3347" s="1080"/>
      <c r="AA3347" s="1126"/>
      <c r="AB3347" s="1082"/>
      <c r="AC3347" s="1083"/>
      <c r="AD3347" s="1089"/>
      <c r="AE3347" s="1071"/>
      <c r="AF3347" s="1071"/>
      <c r="AG3347" s="1071"/>
      <c r="AH3347" s="1071"/>
      <c r="AI3347" s="1060"/>
      <c r="AJ3347" s="1102"/>
      <c r="AK3347" s="1102"/>
      <c r="AL3347" s="1102"/>
      <c r="AM3347" s="1102"/>
      <c r="AN3347" s="1085"/>
      <c r="AO3347" s="1061"/>
      <c r="AP3347" s="1061"/>
      <c r="AQ3347" s="1061"/>
      <c r="AR3347" s="1061"/>
      <c r="AS3347" s="1061"/>
      <c r="AT3347" s="850"/>
      <c r="AU3347" s="893"/>
      <c r="AV3347" s="894"/>
      <c r="AW3347" s="894"/>
      <c r="AX3347" s="894"/>
      <c r="AY3347" s="894"/>
      <c r="AZ3347" s="918"/>
    </row>
    <row r="3348" spans="1:52" ht="13.5" customHeight="1">
      <c r="A3348" s="838"/>
      <c r="B3348" s="906"/>
      <c r="C3348" s="844"/>
      <c r="D3348" s="907"/>
      <c r="E3348" s="1060"/>
      <c r="F3348" s="1140"/>
      <c r="G3348" s="1086"/>
      <c r="H3348" s="1077"/>
      <c r="I3348" s="1077"/>
      <c r="J3348" s="1060"/>
      <c r="K3348" s="1061"/>
      <c r="L3348" s="1061"/>
      <c r="M3348" s="1063"/>
      <c r="N3348" s="1063"/>
      <c r="O3348" s="1060"/>
      <c r="P3348" s="1061"/>
      <c r="Q3348" s="1061"/>
      <c r="R3348" s="1063"/>
      <c r="S3348" s="1063"/>
      <c r="T3348" s="1079"/>
      <c r="U3348" s="1061"/>
      <c r="V3348" s="1061"/>
      <c r="W3348" s="1063"/>
      <c r="X3348" s="1063"/>
      <c r="Y3348" s="1060"/>
      <c r="Z3348" s="1080"/>
      <c r="AA3348" s="1126"/>
      <c r="AB3348" s="1082"/>
      <c r="AC3348" s="1083"/>
      <c r="AD3348" s="1089"/>
      <c r="AE3348" s="1071"/>
      <c r="AF3348" s="1071"/>
      <c r="AG3348" s="1071"/>
      <c r="AH3348" s="1071"/>
      <c r="AI3348" s="1060"/>
      <c r="AJ3348" s="1102"/>
      <c r="AK3348" s="1102"/>
      <c r="AL3348" s="1102"/>
      <c r="AM3348" s="1102"/>
      <c r="AN3348" s="1085"/>
      <c r="AO3348" s="1061"/>
      <c r="AP3348" s="1061"/>
      <c r="AQ3348" s="1061"/>
      <c r="AR3348" s="1061"/>
      <c r="AS3348" s="1061"/>
      <c r="AT3348" s="850"/>
      <c r="AU3348" s="893"/>
      <c r="AV3348" s="894"/>
      <c r="AW3348" s="894"/>
      <c r="AX3348" s="894"/>
      <c r="AY3348" s="894"/>
      <c r="AZ3348" s="918"/>
    </row>
    <row r="3349" spans="1:52" ht="13.5" customHeight="1">
      <c r="A3349" s="838" t="str">
        <f>IF(B3349&lt;&gt;"",MAX($A3344:$A3345)+1,"")</f>
        <v/>
      </c>
      <c r="B3349" s="951"/>
      <c r="C3349" s="952"/>
      <c r="D3349" s="1159"/>
      <c r="E3349" s="1060"/>
      <c r="F3349" s="1140"/>
      <c r="G3349" s="1086"/>
      <c r="H3349" s="1077"/>
      <c r="I3349" s="1077"/>
      <c r="J3349" s="1060">
        <f>SUM(F3349:I3349)*$E3349</f>
        <v>0</v>
      </c>
      <c r="K3349" s="1061"/>
      <c r="L3349" s="1061"/>
      <c r="M3349" s="1063"/>
      <c r="N3349" s="1063"/>
      <c r="O3349" s="1060">
        <f>SUM(K3349:N3349)*$E3349</f>
        <v>0</v>
      </c>
      <c r="P3349" s="1061"/>
      <c r="Q3349" s="1061"/>
      <c r="R3349" s="1063"/>
      <c r="S3349" s="1063"/>
      <c r="T3349" s="1079">
        <f>SUM(P3349:S3349)*$E3349</f>
        <v>0</v>
      </c>
      <c r="U3349" s="1061">
        <f t="shared" ref="U3349:Y3351" si="1362">SUM(F3349,K3349,P3349)</f>
        <v>0</v>
      </c>
      <c r="V3349" s="1061">
        <f t="shared" si="1362"/>
        <v>0</v>
      </c>
      <c r="W3349" s="1063">
        <f t="shared" si="1362"/>
        <v>0</v>
      </c>
      <c r="X3349" s="1063">
        <f t="shared" si="1362"/>
        <v>0</v>
      </c>
      <c r="Y3349" s="1060">
        <f t="shared" si="1362"/>
        <v>0</v>
      </c>
      <c r="Z3349" s="1080" t="str">
        <f t="shared" ref="Z3349:AD3351" si="1363">A3349</f>
        <v/>
      </c>
      <c r="AA3349" s="1126">
        <f t="shared" si="1363"/>
        <v>0</v>
      </c>
      <c r="AB3349" s="1082">
        <f t="shared" si="1363"/>
        <v>0</v>
      </c>
      <c r="AC3349" s="1083">
        <f t="shared" si="1363"/>
        <v>0</v>
      </c>
      <c r="AD3349" s="1089">
        <f t="shared" si="1363"/>
        <v>0</v>
      </c>
      <c r="AE3349" s="1071">
        <f t="shared" ref="AE3349:AH3351" si="1364">AE3267+AJ3267-AO3267</f>
        <v>0</v>
      </c>
      <c r="AF3349" s="1071">
        <f t="shared" si="1364"/>
        <v>0</v>
      </c>
      <c r="AG3349" s="1071">
        <f t="shared" si="1364"/>
        <v>0</v>
      </c>
      <c r="AH3349" s="1071">
        <f t="shared" si="1364"/>
        <v>0</v>
      </c>
      <c r="AI3349" s="1060">
        <f>SUM(AE3349:AH3349)*$E3349</f>
        <v>0</v>
      </c>
      <c r="AJ3349" s="1102">
        <f t="shared" ref="AJ3349:AM3351" si="1365">U3349</f>
        <v>0</v>
      </c>
      <c r="AK3349" s="1102">
        <f t="shared" si="1365"/>
        <v>0</v>
      </c>
      <c r="AL3349" s="1102">
        <f t="shared" si="1365"/>
        <v>0</v>
      </c>
      <c r="AM3349" s="1102">
        <f t="shared" si="1365"/>
        <v>0</v>
      </c>
      <c r="AN3349" s="1085">
        <f>SUM(AJ3349:AM3349)*$E3349</f>
        <v>0</v>
      </c>
      <c r="AO3349" s="1061">
        <f t="shared" ref="AO3349:AS3351" si="1366">U3349</f>
        <v>0</v>
      </c>
      <c r="AP3349" s="1061">
        <f t="shared" si="1366"/>
        <v>0</v>
      </c>
      <c r="AQ3349" s="1061">
        <f t="shared" si="1366"/>
        <v>0</v>
      </c>
      <c r="AR3349" s="1061">
        <f t="shared" si="1366"/>
        <v>0</v>
      </c>
      <c r="AS3349" s="1061">
        <f t="shared" si="1366"/>
        <v>0</v>
      </c>
      <c r="AT3349" s="850" t="str">
        <f>IF(AC3349&lt;&gt;0,SUM(AO3349:AR3349)*$AC3349-SUM(AO3349:AR3349)*$AD3349,"")</f>
        <v/>
      </c>
      <c r="AU3349" s="893"/>
      <c r="AV3349" s="894"/>
      <c r="AW3349" s="894"/>
      <c r="AX3349" s="894"/>
      <c r="AY3349" s="894"/>
      <c r="AZ3349" s="954"/>
    </row>
    <row r="3350" spans="1:52" ht="13.5" customHeight="1">
      <c r="A3350" s="838" t="str">
        <f>IF(B3350&lt;&gt;"",MAX($A3345:$A3349)+1,"")</f>
        <v/>
      </c>
      <c r="B3350" s="951"/>
      <c r="C3350" s="952"/>
      <c r="D3350" s="1159"/>
      <c r="E3350" s="1060"/>
      <c r="F3350" s="1140"/>
      <c r="G3350" s="1086"/>
      <c r="H3350" s="1077"/>
      <c r="I3350" s="1077"/>
      <c r="J3350" s="1060">
        <f>SUM(F3350:I3350)*$E3350</f>
        <v>0</v>
      </c>
      <c r="K3350" s="1061"/>
      <c r="L3350" s="1061"/>
      <c r="M3350" s="1063"/>
      <c r="N3350" s="1063"/>
      <c r="O3350" s="1060">
        <f>SUM(K3350:N3350)*$E3350</f>
        <v>0</v>
      </c>
      <c r="P3350" s="1061"/>
      <c r="Q3350" s="1061"/>
      <c r="R3350" s="1063"/>
      <c r="S3350" s="1063"/>
      <c r="T3350" s="1079">
        <f>SUM(P3350:S3350)*$E3350</f>
        <v>0</v>
      </c>
      <c r="U3350" s="1061">
        <f t="shared" si="1362"/>
        <v>0</v>
      </c>
      <c r="V3350" s="1061">
        <f t="shared" si="1362"/>
        <v>0</v>
      </c>
      <c r="W3350" s="1063">
        <f t="shared" si="1362"/>
        <v>0</v>
      </c>
      <c r="X3350" s="1063">
        <f t="shared" si="1362"/>
        <v>0</v>
      </c>
      <c r="Y3350" s="1060">
        <f t="shared" si="1362"/>
        <v>0</v>
      </c>
      <c r="Z3350" s="1080" t="str">
        <f t="shared" si="1363"/>
        <v/>
      </c>
      <c r="AA3350" s="1126">
        <f t="shared" si="1363"/>
        <v>0</v>
      </c>
      <c r="AB3350" s="1082">
        <f t="shared" si="1363"/>
        <v>0</v>
      </c>
      <c r="AC3350" s="1083">
        <f t="shared" si="1363"/>
        <v>0</v>
      </c>
      <c r="AD3350" s="1089">
        <f>E3350</f>
        <v>0</v>
      </c>
      <c r="AE3350" s="1071">
        <f t="shared" si="1364"/>
        <v>0</v>
      </c>
      <c r="AF3350" s="1071">
        <f t="shared" si="1364"/>
        <v>0</v>
      </c>
      <c r="AG3350" s="1071">
        <f t="shared" si="1364"/>
        <v>0</v>
      </c>
      <c r="AH3350" s="1071">
        <f t="shared" si="1364"/>
        <v>0</v>
      </c>
      <c r="AI3350" s="1060">
        <f>SUM(AE3350:AH3350)*$E3350</f>
        <v>0</v>
      </c>
      <c r="AJ3350" s="1102">
        <f t="shared" si="1365"/>
        <v>0</v>
      </c>
      <c r="AK3350" s="1102">
        <f t="shared" si="1365"/>
        <v>0</v>
      </c>
      <c r="AL3350" s="1102">
        <f t="shared" si="1365"/>
        <v>0</v>
      </c>
      <c r="AM3350" s="1102">
        <f t="shared" si="1365"/>
        <v>0</v>
      </c>
      <c r="AN3350" s="1085">
        <f>SUM(AJ3350:AM3350)*$E3350</f>
        <v>0</v>
      </c>
      <c r="AO3350" s="1061">
        <f t="shared" si="1366"/>
        <v>0</v>
      </c>
      <c r="AP3350" s="1061">
        <f t="shared" si="1366"/>
        <v>0</v>
      </c>
      <c r="AQ3350" s="1061">
        <f t="shared" si="1366"/>
        <v>0</v>
      </c>
      <c r="AR3350" s="1061">
        <f t="shared" si="1366"/>
        <v>0</v>
      </c>
      <c r="AS3350" s="1061">
        <f t="shared" si="1366"/>
        <v>0</v>
      </c>
      <c r="AT3350" s="850" t="str">
        <f>IF(AC3350&lt;&gt;0,SUM(AO3350:AR3350)*$AC3350-SUM(AO3350:AR3350)*$AD3350,"")</f>
        <v/>
      </c>
      <c r="AU3350" s="893"/>
      <c r="AV3350" s="894"/>
      <c r="AW3350" s="894"/>
      <c r="AX3350" s="894"/>
      <c r="AY3350" s="894"/>
      <c r="AZ3350" s="954"/>
    </row>
    <row r="3351" spans="1:52" ht="13.5" customHeight="1">
      <c r="A3351" s="838" t="str">
        <f>IF(B3351&lt;&gt;"",MAX($A3349:$A3350)+1,"")</f>
        <v/>
      </c>
      <c r="B3351" s="955"/>
      <c r="C3351" s="956"/>
      <c r="D3351" s="1160"/>
      <c r="E3351" s="1153"/>
      <c r="F3351" s="1154"/>
      <c r="G3351" s="1155"/>
      <c r="H3351" s="1156"/>
      <c r="I3351" s="1156"/>
      <c r="J3351" s="1060">
        <f>SUM(F3351:I3351)*$E3351</f>
        <v>0</v>
      </c>
      <c r="K3351" s="1061"/>
      <c r="L3351" s="1061"/>
      <c r="M3351" s="1063"/>
      <c r="N3351" s="1063"/>
      <c r="O3351" s="1157">
        <f>SUM(K3351:N3351)*$E3351</f>
        <v>0</v>
      </c>
      <c r="P3351" s="1061"/>
      <c r="Q3351" s="1061"/>
      <c r="R3351" s="1063"/>
      <c r="S3351" s="1063"/>
      <c r="T3351" s="1079">
        <f>SUM(P3351:S3351)*$E3351</f>
        <v>0</v>
      </c>
      <c r="U3351" s="1061">
        <f>SUM(F3351,K3351,P3351)</f>
        <v>0</v>
      </c>
      <c r="V3351" s="1061">
        <f t="shared" si="1362"/>
        <v>0</v>
      </c>
      <c r="W3351" s="1063">
        <f t="shared" si="1362"/>
        <v>0</v>
      </c>
      <c r="X3351" s="1063">
        <f>SUM(I3351,N3351,S3351)</f>
        <v>0</v>
      </c>
      <c r="Y3351" s="1060">
        <f>SUM(J3351,O3351,T3351)</f>
        <v>0</v>
      </c>
      <c r="Z3351" s="1080" t="str">
        <f t="shared" si="1363"/>
        <v/>
      </c>
      <c r="AA3351" s="1126">
        <f>B3351</f>
        <v>0</v>
      </c>
      <c r="AB3351" s="1082">
        <f>C3351</f>
        <v>0</v>
      </c>
      <c r="AC3351" s="1158">
        <f>D3351</f>
        <v>0</v>
      </c>
      <c r="AD3351" s="1089">
        <f>E3351</f>
        <v>0</v>
      </c>
      <c r="AE3351" s="1071">
        <f t="shared" si="1364"/>
        <v>0</v>
      </c>
      <c r="AF3351" s="1071">
        <f t="shared" si="1364"/>
        <v>0</v>
      </c>
      <c r="AG3351" s="1071">
        <f t="shared" si="1364"/>
        <v>0</v>
      </c>
      <c r="AH3351" s="1071">
        <f t="shared" si="1364"/>
        <v>0</v>
      </c>
      <c r="AI3351" s="1060">
        <f>SUM(AE3351:AH3351)*$E3351</f>
        <v>0</v>
      </c>
      <c r="AJ3351" s="1102">
        <f t="shared" si="1365"/>
        <v>0</v>
      </c>
      <c r="AK3351" s="1102">
        <f t="shared" si="1365"/>
        <v>0</v>
      </c>
      <c r="AL3351" s="1102">
        <f t="shared" si="1365"/>
        <v>0</v>
      </c>
      <c r="AM3351" s="1102">
        <f t="shared" si="1365"/>
        <v>0</v>
      </c>
      <c r="AN3351" s="1085">
        <f>SUM(AJ3351:AM3351)*$E3351</f>
        <v>0</v>
      </c>
      <c r="AO3351" s="1061">
        <f t="shared" si="1366"/>
        <v>0</v>
      </c>
      <c r="AP3351" s="1061">
        <f t="shared" si="1366"/>
        <v>0</v>
      </c>
      <c r="AQ3351" s="1061">
        <f t="shared" si="1366"/>
        <v>0</v>
      </c>
      <c r="AR3351" s="1061">
        <f t="shared" si="1366"/>
        <v>0</v>
      </c>
      <c r="AS3351" s="1061">
        <f t="shared" si="1366"/>
        <v>0</v>
      </c>
      <c r="AT3351" s="963" t="str">
        <f>IF(AC3351&lt;&gt;0,SUM(AO3351:AR3351)*$AC3351-SUM(AO3351:AR3351)*$AD3351,"")</f>
        <v/>
      </c>
      <c r="AU3351" s="893"/>
      <c r="AV3351" s="894"/>
      <c r="AW3351" s="894"/>
      <c r="AX3351" s="894"/>
      <c r="AY3351" s="894"/>
      <c r="AZ3351" s="954"/>
    </row>
    <row r="3352" spans="1:52" ht="13.5" customHeight="1">
      <c r="A3352" s="964"/>
      <c r="B3352" s="964" t="s">
        <v>6</v>
      </c>
      <c r="C3352" s="965"/>
      <c r="D3352" s="966"/>
      <c r="E3352" s="965"/>
      <c r="F3352" s="965"/>
      <c r="G3352" s="967"/>
      <c r="H3352" s="965"/>
      <c r="I3352" s="965"/>
      <c r="J3352" s="968">
        <f>SUM(J3286:J3351)</f>
        <v>2695.5</v>
      </c>
      <c r="K3352" s="969"/>
      <c r="L3352" s="969"/>
      <c r="M3352" s="969"/>
      <c r="N3352" s="969"/>
      <c r="O3352" s="968">
        <f>SUM(O3286:O3351)</f>
        <v>5773.3</v>
      </c>
      <c r="P3352" s="969"/>
      <c r="Q3352" s="969"/>
      <c r="R3352" s="969"/>
      <c r="S3352" s="969"/>
      <c r="T3352" s="968">
        <f>SUM(T3286:T3351)</f>
        <v>6850.9</v>
      </c>
      <c r="U3352" s="969"/>
      <c r="V3352" s="969"/>
      <c r="W3352" s="969"/>
      <c r="X3352" s="969"/>
      <c r="Y3352" s="968">
        <f>SUM(Y3286:Y3351)</f>
        <v>15319.7</v>
      </c>
      <c r="Z3352" s="964"/>
      <c r="AA3352" s="964" t="s">
        <v>6</v>
      </c>
      <c r="AB3352" s="969"/>
      <c r="AC3352" s="970"/>
      <c r="AD3352" s="969"/>
      <c r="AE3352" s="969"/>
      <c r="AF3352" s="969"/>
      <c r="AG3352" s="969"/>
      <c r="AH3352" s="969"/>
      <c r="AI3352" s="971">
        <f>SUM(AI3286:AI3351)</f>
        <v>47105.1</v>
      </c>
      <c r="AJ3352" s="969"/>
      <c r="AK3352" s="969"/>
      <c r="AL3352" s="969"/>
      <c r="AM3352" s="969"/>
      <c r="AN3352" s="969">
        <f>SUM(AN3286:AN3351)</f>
        <v>13148.5</v>
      </c>
      <c r="AO3352" s="969"/>
      <c r="AP3352" s="969"/>
      <c r="AQ3352" s="969"/>
      <c r="AR3352" s="969"/>
      <c r="AS3352" s="969">
        <f>SUM(AS3286:AS3351)</f>
        <v>15319.7</v>
      </c>
      <c r="AT3352" s="972">
        <f>SUM(AT3286:AT3351)</f>
        <v>434</v>
      </c>
      <c r="AU3352" s="973"/>
      <c r="AV3352" s="974"/>
      <c r="AW3352" s="974"/>
      <c r="AX3352" s="974"/>
      <c r="AY3352" s="974"/>
      <c r="AZ3352" s="975"/>
    </row>
    <row r="3353" spans="1:52" ht="13.5" customHeight="1">
      <c r="A3353" s="976"/>
      <c r="B3353" s="1484" t="s">
        <v>866</v>
      </c>
      <c r="C3353" s="1487" t="s">
        <v>867</v>
      </c>
      <c r="D3353" s="1488"/>
      <c r="E3353" s="1489"/>
      <c r="F3353" s="1490" t="str">
        <f>"Đtượng BB : " &amp; SUM(F3354:F3356) &amp;"đ/c = " &amp; SUM(J3354:J3356) &amp;"k"</f>
        <v>Đtượng BB : 531đ/c = 13806k</v>
      </c>
      <c r="G3353" s="1491"/>
      <c r="H3353" s="1491"/>
      <c r="I3353" s="1491"/>
      <c r="J3353" s="1492"/>
      <c r="K3353" s="1490" t="str">
        <f>"Đtượng BC: " &amp; SUM(K3354:K3356) &amp;"đ/c = " &amp; SUM(O3354:O3356) &amp;"k"</f>
        <v>Đtượng BC: 72đ/c = 1488k</v>
      </c>
      <c r="L3353" s="1491"/>
      <c r="M3353" s="1491"/>
      <c r="N3353" s="1491"/>
      <c r="O3353" s="1492"/>
      <c r="P3353" s="1493" t="s">
        <v>6</v>
      </c>
      <c r="Q3353" s="1494"/>
      <c r="R3353" s="1495"/>
      <c r="S3353" s="977"/>
      <c r="T3353" s="1496" t="s">
        <v>868</v>
      </c>
      <c r="U3353" s="1497"/>
      <c r="V3353" s="1497"/>
      <c r="W3353" s="1497"/>
      <c r="X3353" s="1497"/>
      <c r="Y3353" s="1498"/>
      <c r="Z3353" s="978"/>
      <c r="AA3353" s="930"/>
      <c r="AB3353" s="930"/>
      <c r="AC3353" s="979"/>
      <c r="AD3353" s="930"/>
      <c r="AE3353" s="930"/>
      <c r="AF3353" s="930"/>
      <c r="AG3353" s="930"/>
      <c r="AH3353" s="930"/>
      <c r="AI3353" s="930"/>
      <c r="AJ3353" s="930"/>
      <c r="AK3353" s="930"/>
      <c r="AL3353" s="930"/>
      <c r="AM3353" s="930"/>
      <c r="AN3353" s="930"/>
      <c r="AO3353" s="930"/>
      <c r="AP3353" s="930"/>
      <c r="AQ3353" s="930"/>
      <c r="AR3353" s="930"/>
      <c r="AS3353" s="930"/>
      <c r="AT3353" s="930"/>
      <c r="AU3353" s="980"/>
    </row>
    <row r="3354" spans="1:52" ht="13.5" customHeight="1">
      <c r="A3354" s="981"/>
      <c r="B3354" s="1485"/>
      <c r="C3354" s="1499" t="s">
        <v>856</v>
      </c>
      <c r="D3354" s="1500"/>
      <c r="E3354" s="1501"/>
      <c r="F3354" s="982">
        <v>177</v>
      </c>
      <c r="G3354" s="982" t="s">
        <v>27</v>
      </c>
      <c r="H3354" s="983">
        <v>14</v>
      </c>
      <c r="I3354" s="984" t="s">
        <v>29</v>
      </c>
      <c r="J3354" s="985">
        <f>F3354*H3354</f>
        <v>2478</v>
      </c>
      <c r="K3354" s="986">
        <v>24</v>
      </c>
      <c r="L3354" s="984" t="s">
        <v>27</v>
      </c>
      <c r="M3354" s="987">
        <v>14</v>
      </c>
      <c r="N3354" s="984" t="s">
        <v>28</v>
      </c>
      <c r="O3354" s="988">
        <f>K3354*M3354</f>
        <v>336</v>
      </c>
      <c r="P3354" s="989" t="str">
        <f>F3354+K3354 &amp;"đ/c"</f>
        <v>201đ/c</v>
      </c>
      <c r="Q3354" s="1471">
        <f>J3354+O3354</f>
        <v>2814</v>
      </c>
      <c r="R3354" s="1472"/>
      <c r="S3354" s="990"/>
      <c r="T3354" s="1473" t="s">
        <v>869</v>
      </c>
      <c r="U3354" s="1474"/>
      <c r="V3354" s="1474"/>
      <c r="W3354" s="1474"/>
      <c r="X3354" s="991"/>
      <c r="Y3354" s="992">
        <f>SUM(J3354:J3358)+SUM(O3354:O3356)+Q3357-Q3358</f>
        <v>17560.699999999997</v>
      </c>
      <c r="AB3354" s="993" t="s">
        <v>870</v>
      </c>
      <c r="AC3354" s="994"/>
      <c r="AD3354" s="993"/>
      <c r="AE3354" s="993"/>
      <c r="AF3354" s="993"/>
      <c r="AG3354" s="995"/>
      <c r="AH3354" s="995"/>
      <c r="AI3354" s="1261" t="s">
        <v>871</v>
      </c>
      <c r="AJ3354" s="1261"/>
      <c r="AK3354" s="1261"/>
      <c r="AL3354" s="1261"/>
      <c r="AM3354" s="1261"/>
      <c r="AN3354" s="1261"/>
      <c r="AO3354" s="995"/>
      <c r="AP3354" s="995"/>
      <c r="AQ3354" s="995"/>
      <c r="AR3354" s="995"/>
      <c r="AS3354" s="995"/>
      <c r="AT3354" s="993" t="s">
        <v>21</v>
      </c>
      <c r="AU3354" s="993"/>
      <c r="AV3354" s="996"/>
      <c r="AW3354" s="996"/>
      <c r="AX3354" s="996"/>
    </row>
    <row r="3355" spans="1:52" ht="13.5" customHeight="1">
      <c r="A3355" s="981"/>
      <c r="B3355" s="1485"/>
      <c r="C3355" s="1475" t="s">
        <v>857</v>
      </c>
      <c r="D3355" s="1476"/>
      <c r="E3355" s="1477"/>
      <c r="F3355" s="982">
        <v>177</v>
      </c>
      <c r="G3355" s="997" t="s">
        <v>27</v>
      </c>
      <c r="H3355" s="983">
        <v>32</v>
      </c>
      <c r="I3355" s="998" t="s">
        <v>29</v>
      </c>
      <c r="J3355" s="999">
        <f>F3355*H3355</f>
        <v>5664</v>
      </c>
      <c r="K3355" s="1000">
        <v>24</v>
      </c>
      <c r="L3355" s="998" t="s">
        <v>27</v>
      </c>
      <c r="M3355" s="1001">
        <v>24</v>
      </c>
      <c r="N3355" s="998" t="s">
        <v>28</v>
      </c>
      <c r="O3355" s="1002">
        <f>K3355*M3355</f>
        <v>576</v>
      </c>
      <c r="P3355" s="1003" t="str">
        <f>F3355+K3355 &amp;"đ/c"</f>
        <v>201đ/c</v>
      </c>
      <c r="Q3355" s="1478">
        <f>J3355+O3355</f>
        <v>6240</v>
      </c>
      <c r="R3355" s="1479"/>
      <c r="S3355" s="990"/>
      <c r="T3355" s="1004" t="s">
        <v>872</v>
      </c>
      <c r="U3355" s="1005"/>
      <c r="V3355" s="1005">
        <f>M3352</f>
        <v>0</v>
      </c>
      <c r="W3355" s="1005"/>
      <c r="X3355" s="991"/>
      <c r="Y3355" s="992">
        <f>Y3352</f>
        <v>15319.7</v>
      </c>
      <c r="Z3355" s="978"/>
      <c r="AA3355" s="930"/>
      <c r="AB3355" s="930"/>
      <c r="AC3355" s="979"/>
      <c r="AD3355" s="930"/>
      <c r="AE3355" s="930"/>
      <c r="AF3355" s="930"/>
      <c r="AG3355" s="930"/>
      <c r="AH3355" s="930"/>
      <c r="AI3355" s="930"/>
      <c r="AJ3355" s="930"/>
      <c r="AK3355" s="930"/>
      <c r="AL3355" s="930"/>
      <c r="AM3355" s="930"/>
      <c r="AN3355" s="930"/>
      <c r="AO3355" s="930"/>
      <c r="AP3355" s="930"/>
      <c r="AQ3355" s="930"/>
      <c r="AR3355" s="930"/>
      <c r="AS3355" s="930"/>
      <c r="AT3355" s="930"/>
      <c r="AU3355" s="1006"/>
    </row>
    <row r="3356" spans="1:52" ht="13.5" customHeight="1">
      <c r="A3356" s="981"/>
      <c r="B3356" s="1486"/>
      <c r="C3356" s="1475" t="s">
        <v>858</v>
      </c>
      <c r="D3356" s="1476"/>
      <c r="E3356" s="1477"/>
      <c r="F3356" s="982">
        <v>177</v>
      </c>
      <c r="G3356" s="998" t="s">
        <v>27</v>
      </c>
      <c r="H3356" s="983">
        <v>32</v>
      </c>
      <c r="I3356" s="998" t="s">
        <v>29</v>
      </c>
      <c r="J3356" s="999">
        <f>F3356*H3356</f>
        <v>5664</v>
      </c>
      <c r="K3356" s="1000">
        <v>24</v>
      </c>
      <c r="L3356" s="998" t="s">
        <v>27</v>
      </c>
      <c r="M3356" s="1001">
        <v>24</v>
      </c>
      <c r="N3356" s="998" t="s">
        <v>28</v>
      </c>
      <c r="O3356" s="1002">
        <f>K3356*M3356</f>
        <v>576</v>
      </c>
      <c r="P3356" s="1003" t="str">
        <f>F3356+K3356 &amp; "đ/c"</f>
        <v>201đ/c</v>
      </c>
      <c r="Q3356" s="1478">
        <f>J3356+O3356</f>
        <v>6240</v>
      </c>
      <c r="R3356" s="1479"/>
      <c r="S3356" s="990"/>
      <c r="T3356" s="1004" t="s">
        <v>873</v>
      </c>
      <c r="U3356" s="1005"/>
      <c r="V3356" s="1005"/>
      <c r="W3356" s="1005"/>
      <c r="X3356" s="991"/>
      <c r="Y3356" s="992">
        <f>IF(Y3354-Y3355&gt;0,Y3354-Y3355,0)</f>
        <v>2240.9999999999964</v>
      </c>
      <c r="Z3356" s="978"/>
      <c r="AA3356" s="930"/>
      <c r="AB3356" s="930"/>
      <c r="AC3356" s="979"/>
      <c r="AD3356" s="930"/>
      <c r="AE3356" s="930"/>
      <c r="AF3356" s="930"/>
      <c r="AG3356" s="930"/>
      <c r="AH3356" s="930"/>
      <c r="AI3356" s="930"/>
      <c r="AJ3356" s="930"/>
      <c r="AK3356" s="930"/>
      <c r="AL3356" s="930"/>
      <c r="AM3356" s="930"/>
      <c r="AN3356" s="930"/>
      <c r="AO3356" s="930"/>
      <c r="AP3356" s="930"/>
      <c r="AQ3356" s="930"/>
      <c r="AR3356" s="930"/>
      <c r="AS3356" s="930"/>
      <c r="AT3356" s="930"/>
      <c r="AU3356" s="1006"/>
    </row>
    <row r="3357" spans="1:52" ht="13.5" customHeight="1">
      <c r="A3357" s="981"/>
      <c r="B3357" s="1007" t="s">
        <v>874</v>
      </c>
      <c r="C3357" s="1455"/>
      <c r="D3357" s="1455"/>
      <c r="E3357" s="1456"/>
      <c r="F3357" s="1008"/>
      <c r="G3357" s="1009" t="s">
        <v>27</v>
      </c>
      <c r="H3357" s="1010"/>
      <c r="I3357" s="1009" t="s">
        <v>29</v>
      </c>
      <c r="J3357" s="1011">
        <f>F3357*H3357</f>
        <v>0</v>
      </c>
      <c r="K3357" s="1012"/>
      <c r="L3357" s="1457" t="s">
        <v>897</v>
      </c>
      <c r="M3357" s="1458"/>
      <c r="N3357" s="1458"/>
      <c r="O3357" s="1459"/>
      <c r="P3357" s="1013"/>
      <c r="Q3357" s="1460">
        <f>AZ3228</f>
        <v>2266.6999999999971</v>
      </c>
      <c r="R3357" s="1461"/>
      <c r="S3357" s="990"/>
      <c r="T3357" s="1462" t="s">
        <v>865</v>
      </c>
      <c r="U3357" s="1463"/>
      <c r="V3357" s="1463"/>
      <c r="W3357" s="1463"/>
      <c r="X3357" s="991"/>
      <c r="Y3357" s="1014">
        <f>IF(Y3354-Y3355&lt;0,Y3355-Y3354,0)</f>
        <v>0</v>
      </c>
      <c r="AI3357" s="930"/>
    </row>
    <row r="3358" spans="1:52" ht="13.5" customHeight="1">
      <c r="A3358" s="981"/>
      <c r="B3358" s="1464" t="s">
        <v>875</v>
      </c>
      <c r="C3358" s="1465"/>
      <c r="D3358" s="1015"/>
      <c r="E3358" s="1016"/>
      <c r="F3358" s="1017"/>
      <c r="G3358" s="1018" t="s">
        <v>27</v>
      </c>
      <c r="H3358" s="1019"/>
      <c r="I3358" s="1018" t="s">
        <v>29</v>
      </c>
      <c r="J3358" s="1020">
        <f>F3358*H3358</f>
        <v>0</v>
      </c>
      <c r="K3358" s="1021"/>
      <c r="L3358" s="1466" t="s">
        <v>876</v>
      </c>
      <c r="M3358" s="1467"/>
      <c r="N3358" s="1467"/>
      <c r="O3358" s="1468"/>
      <c r="P3358" s="1022"/>
      <c r="Q3358" s="1469">
        <f>AZ3229</f>
        <v>0</v>
      </c>
      <c r="R3358" s="1470"/>
      <c r="S3358" s="1023"/>
      <c r="T3358" s="1023"/>
      <c r="U3358" s="1024"/>
      <c r="V3358" s="1024"/>
      <c r="W3358" s="1024"/>
      <c r="X3358" s="1025"/>
      <c r="Y3358" s="1026"/>
      <c r="AI3358" s="930"/>
    </row>
    <row r="3359" spans="1:52" ht="13.5" customHeight="1">
      <c r="A3359" s="981"/>
      <c r="B3359" s="1452" t="s">
        <v>877</v>
      </c>
      <c r="C3359" s="1452"/>
      <c r="D3359" s="1452"/>
      <c r="E3359" s="1452"/>
      <c r="F3359" s="1452"/>
      <c r="G3359" s="1027"/>
      <c r="H3359" s="1027"/>
      <c r="I3359" s="1027"/>
      <c r="J3359" s="1028"/>
      <c r="K3359" s="1027"/>
      <c r="L3359" s="1453" t="s">
        <v>878</v>
      </c>
      <c r="M3359" s="1453"/>
      <c r="N3359" s="1453"/>
      <c r="O3359" s="993"/>
      <c r="P3359" s="993"/>
      <c r="Q3359" s="993"/>
      <c r="R3359" s="993"/>
      <c r="S3359" s="1453" t="s">
        <v>879</v>
      </c>
      <c r="T3359" s="1453"/>
      <c r="U3359" s="1453"/>
      <c r="X3359" s="981"/>
      <c r="Y3359" s="981"/>
      <c r="AA3359" s="1454" t="s">
        <v>880</v>
      </c>
      <c r="AB3359" s="1454"/>
      <c r="AC3359" s="1454"/>
      <c r="AD3359" s="1454"/>
      <c r="AE3359" s="1454"/>
      <c r="AF3359" s="1454"/>
      <c r="AG3359" s="1454"/>
      <c r="AS3359" s="1454" t="s">
        <v>881</v>
      </c>
      <c r="AT3359" s="1454"/>
      <c r="AU3359" s="1454"/>
      <c r="AV3359" s="1454"/>
      <c r="AW3359" s="1454"/>
    </row>
    <row r="3360" spans="1:52" ht="32.25" customHeight="1">
      <c r="A3360" s="981"/>
      <c r="B3360" s="1029"/>
      <c r="C3360" s="1029"/>
      <c r="D3360" s="1030"/>
      <c r="E3360" s="1029"/>
      <c r="F3360" s="1029"/>
      <c r="J3360" s="1031"/>
      <c r="L3360" s="1032"/>
      <c r="M3360" s="1032"/>
      <c r="N3360" s="1032"/>
      <c r="O3360" s="981"/>
      <c r="P3360" s="981"/>
      <c r="Q3360" s="981"/>
      <c r="R3360" s="981"/>
      <c r="S3360" s="1032"/>
      <c r="T3360" s="1032"/>
      <c r="U3360" s="1032"/>
      <c r="X3360" s="981"/>
      <c r="Y3360" s="981"/>
    </row>
    <row r="3361" spans="1:52" ht="27.75" customHeight="1">
      <c r="A3361" s="981"/>
      <c r="B3361" s="1029"/>
      <c r="C3361" s="1029"/>
      <c r="D3361" s="1030"/>
      <c r="E3361" s="1029"/>
      <c r="F3361" s="1029"/>
      <c r="J3361" s="1031"/>
      <c r="L3361" s="1032"/>
      <c r="M3361" s="1032"/>
      <c r="N3361" s="1032"/>
      <c r="O3361" s="981"/>
      <c r="P3361" s="981"/>
      <c r="Q3361" s="981"/>
      <c r="R3361" s="981"/>
      <c r="S3361" s="1032"/>
      <c r="T3361" s="1032"/>
      <c r="U3361" s="1032"/>
      <c r="X3361" s="981"/>
      <c r="Y3361" s="981"/>
    </row>
    <row r="3362" spans="1:52" ht="13.5" customHeight="1">
      <c r="A3362" s="981"/>
      <c r="B3362" s="1454" t="s">
        <v>881</v>
      </c>
      <c r="C3362" s="1454"/>
      <c r="D3362" s="1454"/>
      <c r="E3362" s="1454"/>
      <c r="F3362" s="1454"/>
      <c r="J3362" s="1031"/>
      <c r="L3362" s="1032"/>
      <c r="M3362" s="1032"/>
      <c r="N3362" s="1032"/>
      <c r="O3362" s="981"/>
      <c r="P3362" s="981"/>
      <c r="Q3362" s="981"/>
      <c r="R3362" s="1454" t="s">
        <v>880</v>
      </c>
      <c r="S3362" s="1454"/>
      <c r="T3362" s="1454"/>
      <c r="U3362" s="1454"/>
      <c r="V3362" s="1454"/>
      <c r="W3362" s="1454"/>
      <c r="X3362" s="981"/>
      <c r="Y3362" s="981"/>
    </row>
    <row r="3363" spans="1:52" ht="13.5" customHeight="1">
      <c r="A3363" s="807" t="s">
        <v>841</v>
      </c>
      <c r="D3363" s="809"/>
      <c r="O3363" s="810" t="s">
        <v>4</v>
      </c>
      <c r="P3363" s="1544">
        <f>P3281+1</f>
        <v>44328</v>
      </c>
      <c r="Q3363" s="1544"/>
      <c r="R3363" s="1544"/>
      <c r="S3363" s="1544"/>
      <c r="T3363" s="1544"/>
      <c r="AU3363" s="812" t="s">
        <v>12</v>
      </c>
    </row>
    <row r="3364" spans="1:52" ht="13.5" customHeight="1">
      <c r="A3364" s="813" t="s">
        <v>11</v>
      </c>
      <c r="B3364" s="1530" t="s">
        <v>842</v>
      </c>
      <c r="C3364" s="1533" t="s">
        <v>5</v>
      </c>
      <c r="D3364" s="1530" t="s">
        <v>843</v>
      </c>
      <c r="E3364" s="1530" t="s">
        <v>844</v>
      </c>
      <c r="F3364" s="1545" t="s">
        <v>24</v>
      </c>
      <c r="G3364" s="1546"/>
      <c r="H3364" s="1546"/>
      <c r="I3364" s="1546"/>
      <c r="J3364" s="1547"/>
      <c r="K3364" s="1548" t="s">
        <v>25</v>
      </c>
      <c r="L3364" s="1549"/>
      <c r="M3364" s="1549"/>
      <c r="N3364" s="1549"/>
      <c r="O3364" s="1550"/>
      <c r="P3364" s="1551" t="s">
        <v>26</v>
      </c>
      <c r="Q3364" s="1552"/>
      <c r="R3364" s="1552"/>
      <c r="S3364" s="1552"/>
      <c r="T3364" s="1553"/>
      <c r="U3364" s="1563" t="s">
        <v>6</v>
      </c>
      <c r="V3364" s="1564"/>
      <c r="W3364" s="1564"/>
      <c r="X3364" s="1564"/>
      <c r="Y3364" s="1565"/>
      <c r="Z3364" s="1527" t="s">
        <v>11</v>
      </c>
      <c r="AA3364" s="1530" t="s">
        <v>845</v>
      </c>
      <c r="AB3364" s="1533" t="s">
        <v>5</v>
      </c>
      <c r="AC3364" s="1530" t="s">
        <v>843</v>
      </c>
      <c r="AD3364" s="1530" t="s">
        <v>844</v>
      </c>
      <c r="AE3364" s="1545" t="s">
        <v>9</v>
      </c>
      <c r="AF3364" s="1546"/>
      <c r="AG3364" s="1546"/>
      <c r="AH3364" s="1546"/>
      <c r="AI3364" s="1547"/>
      <c r="AJ3364" s="1545" t="s">
        <v>846</v>
      </c>
      <c r="AK3364" s="1546"/>
      <c r="AL3364" s="1546"/>
      <c r="AM3364" s="1546"/>
      <c r="AN3364" s="1547"/>
      <c r="AO3364" s="1545" t="s">
        <v>10</v>
      </c>
      <c r="AP3364" s="1546"/>
      <c r="AQ3364" s="1546"/>
      <c r="AR3364" s="1546"/>
      <c r="AS3364" s="1547"/>
      <c r="AT3364" s="1554" t="s">
        <v>23</v>
      </c>
      <c r="AU3364" s="1557">
        <v>42644</v>
      </c>
      <c r="AV3364" s="1558"/>
      <c r="AW3364" s="1558"/>
      <c r="AX3364" s="1558"/>
      <c r="AY3364" s="1558"/>
      <c r="AZ3364" s="1559"/>
    </row>
    <row r="3365" spans="1:52" ht="13.5" customHeight="1">
      <c r="A3365" s="814"/>
      <c r="B3365" s="1531"/>
      <c r="C3365" s="1534"/>
      <c r="D3365" s="1531"/>
      <c r="E3365" s="1531"/>
      <c r="F3365" s="1542" t="s">
        <v>13</v>
      </c>
      <c r="G3365" s="1543"/>
      <c r="H3365" s="1536" t="s">
        <v>8</v>
      </c>
      <c r="I3365" s="1537"/>
      <c r="J3365" s="1310" t="s">
        <v>14</v>
      </c>
      <c r="K3365" s="1542" t="s">
        <v>13</v>
      </c>
      <c r="L3365" s="1543"/>
      <c r="M3365" s="1536" t="s">
        <v>8</v>
      </c>
      <c r="N3365" s="1537"/>
      <c r="O3365" s="1310" t="s">
        <v>14</v>
      </c>
      <c r="P3365" s="1542" t="s">
        <v>13</v>
      </c>
      <c r="Q3365" s="1543"/>
      <c r="R3365" s="1536" t="s">
        <v>8</v>
      </c>
      <c r="S3365" s="1537"/>
      <c r="T3365" s="1310" t="s">
        <v>14</v>
      </c>
      <c r="U3365" s="1542" t="s">
        <v>13</v>
      </c>
      <c r="V3365" s="1543"/>
      <c r="W3365" s="1536" t="s">
        <v>8</v>
      </c>
      <c r="X3365" s="1537"/>
      <c r="Y3365" s="1310" t="s">
        <v>14</v>
      </c>
      <c r="Z3365" s="1528"/>
      <c r="AA3365" s="1531"/>
      <c r="AB3365" s="1534"/>
      <c r="AC3365" s="1531"/>
      <c r="AD3365" s="1531"/>
      <c r="AE3365" s="1542" t="s">
        <v>13</v>
      </c>
      <c r="AF3365" s="1543"/>
      <c r="AG3365" s="1536" t="s">
        <v>8</v>
      </c>
      <c r="AH3365" s="1537"/>
      <c r="AI3365" s="1310" t="s">
        <v>14</v>
      </c>
      <c r="AJ3365" s="1542" t="s">
        <v>13</v>
      </c>
      <c r="AK3365" s="1543"/>
      <c r="AL3365" s="1536" t="s">
        <v>8</v>
      </c>
      <c r="AM3365" s="1537"/>
      <c r="AN3365" s="1310" t="s">
        <v>14</v>
      </c>
      <c r="AO3365" s="1542" t="s">
        <v>13</v>
      </c>
      <c r="AP3365" s="1543"/>
      <c r="AQ3365" s="1536" t="s">
        <v>8</v>
      </c>
      <c r="AR3365" s="1537"/>
      <c r="AS3365" s="1310" t="s">
        <v>14</v>
      </c>
      <c r="AT3365" s="1555"/>
      <c r="AU3365" s="1560"/>
      <c r="AV3365" s="1561"/>
      <c r="AW3365" s="1561"/>
      <c r="AX3365" s="1561"/>
      <c r="AY3365" s="1561"/>
      <c r="AZ3365" s="1562"/>
    </row>
    <row r="3366" spans="1:52" ht="13.5" customHeight="1">
      <c r="A3366" s="814"/>
      <c r="B3366" s="1531"/>
      <c r="C3366" s="1534"/>
      <c r="D3366" s="1531"/>
      <c r="E3366" s="1531"/>
      <c r="F3366" s="1540" t="s">
        <v>15</v>
      </c>
      <c r="G3366" s="1525" t="s">
        <v>22</v>
      </c>
      <c r="H3366" s="1523" t="s">
        <v>15</v>
      </c>
      <c r="I3366" s="1523" t="s">
        <v>22</v>
      </c>
      <c r="J3366" s="1538"/>
      <c r="K3366" s="1525" t="s">
        <v>15</v>
      </c>
      <c r="L3366" s="1525" t="s">
        <v>22</v>
      </c>
      <c r="M3366" s="1523" t="s">
        <v>15</v>
      </c>
      <c r="N3366" s="1523" t="s">
        <v>22</v>
      </c>
      <c r="O3366" s="1538"/>
      <c r="P3366" s="1525" t="s">
        <v>15</v>
      </c>
      <c r="Q3366" s="1525" t="s">
        <v>22</v>
      </c>
      <c r="R3366" s="1523" t="s">
        <v>15</v>
      </c>
      <c r="S3366" s="1523" t="s">
        <v>22</v>
      </c>
      <c r="T3366" s="1538"/>
      <c r="U3366" s="1525" t="s">
        <v>15</v>
      </c>
      <c r="V3366" s="1525" t="s">
        <v>22</v>
      </c>
      <c r="W3366" s="1523" t="s">
        <v>15</v>
      </c>
      <c r="X3366" s="1523" t="s">
        <v>22</v>
      </c>
      <c r="Y3366" s="1538"/>
      <c r="Z3366" s="1528"/>
      <c r="AA3366" s="1531"/>
      <c r="AB3366" s="1534"/>
      <c r="AC3366" s="1531"/>
      <c r="AD3366" s="1531"/>
      <c r="AE3366" s="1310" t="s">
        <v>15</v>
      </c>
      <c r="AF3366" s="1523" t="s">
        <v>22</v>
      </c>
      <c r="AG3366" s="1523" t="s">
        <v>15</v>
      </c>
      <c r="AH3366" s="1523" t="s">
        <v>22</v>
      </c>
      <c r="AI3366" s="1538"/>
      <c r="AJ3366" s="1523" t="s">
        <v>15</v>
      </c>
      <c r="AK3366" s="1523" t="s">
        <v>22</v>
      </c>
      <c r="AL3366" s="1523" t="s">
        <v>15</v>
      </c>
      <c r="AM3366" s="1523" t="s">
        <v>22</v>
      </c>
      <c r="AN3366" s="1538"/>
      <c r="AO3366" s="1523" t="s">
        <v>15</v>
      </c>
      <c r="AP3366" s="1523" t="s">
        <v>22</v>
      </c>
      <c r="AQ3366" s="1523" t="s">
        <v>15</v>
      </c>
      <c r="AR3366" s="1523" t="s">
        <v>22</v>
      </c>
      <c r="AS3366" s="1538"/>
      <c r="AT3366" s="1555"/>
      <c r="AU3366" s="1507">
        <f>P3363</f>
        <v>44328</v>
      </c>
      <c r="AV3366" s="1508"/>
      <c r="AW3366" s="1508"/>
      <c r="AX3366" s="1508"/>
      <c r="AY3366" s="1508"/>
      <c r="AZ3366" s="1509"/>
    </row>
    <row r="3367" spans="1:52" ht="13.5" customHeight="1">
      <c r="A3367" s="815"/>
      <c r="B3367" s="1532"/>
      <c r="C3367" s="1535"/>
      <c r="D3367" s="1532"/>
      <c r="E3367" s="1532"/>
      <c r="F3367" s="1541"/>
      <c r="G3367" s="1526"/>
      <c r="H3367" s="1524"/>
      <c r="I3367" s="1524"/>
      <c r="J3367" s="1539"/>
      <c r="K3367" s="1526"/>
      <c r="L3367" s="1526"/>
      <c r="M3367" s="1524"/>
      <c r="N3367" s="1524"/>
      <c r="O3367" s="1539"/>
      <c r="P3367" s="1526"/>
      <c r="Q3367" s="1526"/>
      <c r="R3367" s="1524"/>
      <c r="S3367" s="1524"/>
      <c r="T3367" s="1539"/>
      <c r="U3367" s="1526"/>
      <c r="V3367" s="1526"/>
      <c r="W3367" s="1524"/>
      <c r="X3367" s="1524"/>
      <c r="Y3367" s="1539"/>
      <c r="Z3367" s="1529"/>
      <c r="AA3367" s="1532"/>
      <c r="AB3367" s="1535"/>
      <c r="AC3367" s="1532"/>
      <c r="AD3367" s="1532"/>
      <c r="AE3367" s="1539"/>
      <c r="AF3367" s="1524"/>
      <c r="AG3367" s="1524"/>
      <c r="AH3367" s="1524"/>
      <c r="AI3367" s="1539"/>
      <c r="AJ3367" s="1524"/>
      <c r="AK3367" s="1524"/>
      <c r="AL3367" s="1524"/>
      <c r="AM3367" s="1524"/>
      <c r="AN3367" s="1539"/>
      <c r="AO3367" s="1524"/>
      <c r="AP3367" s="1524"/>
      <c r="AQ3367" s="1524"/>
      <c r="AR3367" s="1524"/>
      <c r="AS3367" s="1539"/>
      <c r="AT3367" s="1556"/>
      <c r="AU3367" s="1510"/>
      <c r="AV3367" s="1511"/>
      <c r="AW3367" s="1511"/>
      <c r="AX3367" s="1511"/>
      <c r="AY3367" s="1511"/>
      <c r="AZ3367" s="1512"/>
    </row>
    <row r="3368" spans="1:52" ht="13.5" customHeight="1">
      <c r="A3368" s="816">
        <v>1</v>
      </c>
      <c r="B3368" s="1033" t="s">
        <v>229</v>
      </c>
      <c r="C3368" s="817" t="s">
        <v>66</v>
      </c>
      <c r="D3368" s="839">
        <v>2</v>
      </c>
      <c r="E3368" s="1055">
        <v>2</v>
      </c>
      <c r="F3368" s="1056">
        <v>60</v>
      </c>
      <c r="G3368" s="1057"/>
      <c r="H3368" s="1058"/>
      <c r="I3368" s="1059"/>
      <c r="J3368" s="1060">
        <f t="shared" ref="J3368:J3414" si="1367">SUM(F3368:I3368)*$E3368</f>
        <v>120</v>
      </c>
      <c r="K3368" s="1056">
        <v>70</v>
      </c>
      <c r="L3368" s="1061"/>
      <c r="M3368" s="1062"/>
      <c r="N3368" s="1063"/>
      <c r="O3368" s="1060">
        <f>SUM(K3368:N3368)*$E3368</f>
        <v>140</v>
      </c>
      <c r="P3368" s="1056">
        <v>70</v>
      </c>
      <c r="Q3368" s="1061"/>
      <c r="R3368" s="1062"/>
      <c r="S3368" s="1063"/>
      <c r="T3368" s="1064">
        <f t="shared" ref="T3368:T3410" si="1368">SUM(P3368:S3368)*$E3368</f>
        <v>140</v>
      </c>
      <c r="U3368" s="1065">
        <f>SUM(F3368,K3368,P3368)</f>
        <v>200</v>
      </c>
      <c r="V3368" s="1061">
        <f>SUM(G3368,L3368,Q3368)</f>
        <v>0</v>
      </c>
      <c r="W3368" s="1062">
        <f>SUM(H3368,M3368,R3368)</f>
        <v>0</v>
      </c>
      <c r="X3368" s="1063">
        <f>SUM(I3368,N3368,S3368)</f>
        <v>0</v>
      </c>
      <c r="Y3368" s="1064">
        <f>SUM(J3368,O3368,T3368)</f>
        <v>400</v>
      </c>
      <c r="Z3368" s="1066">
        <f>A3368</f>
        <v>1</v>
      </c>
      <c r="AA3368" s="1067" t="str">
        <f>B3368</f>
        <v>Than trấu</v>
      </c>
      <c r="AB3368" s="1068" t="str">
        <f>C3368</f>
        <v>kg</v>
      </c>
      <c r="AC3368" s="1069">
        <f>D3368</f>
        <v>2</v>
      </c>
      <c r="AD3368" s="1070">
        <f>E3368</f>
        <v>2</v>
      </c>
      <c r="AE3368" s="1071">
        <f t="shared" ref="AE3368:AE3384" si="1369">AE3286+AJ3286-AO3286</f>
        <v>6736</v>
      </c>
      <c r="AF3368" s="1071">
        <f t="shared" ref="AF3368:AH3383" si="1370">AF3286+AK3286-AP3286</f>
        <v>0</v>
      </c>
      <c r="AG3368" s="1071">
        <f t="shared" si="1370"/>
        <v>0</v>
      </c>
      <c r="AH3368" s="1071">
        <f t="shared" si="1370"/>
        <v>0</v>
      </c>
      <c r="AI3368" s="1072">
        <f>SUM(AE3368:AH3368)*$E3368</f>
        <v>13472</v>
      </c>
      <c r="AJ3368" s="1073"/>
      <c r="AK3368" s="1063"/>
      <c r="AL3368" s="1063"/>
      <c r="AM3368" s="1063"/>
      <c r="AN3368" s="1072">
        <f t="shared" ref="AN3368:AN3384" si="1371">SUM(AJ3368:AM3368)*$E3368</f>
        <v>0</v>
      </c>
      <c r="AO3368" s="1061">
        <f t="shared" ref="AO3368:AS3418" si="1372">U3368</f>
        <v>200</v>
      </c>
      <c r="AP3368" s="1061">
        <f t="shared" si="1372"/>
        <v>0</v>
      </c>
      <c r="AQ3368" s="1074">
        <f t="shared" si="1372"/>
        <v>0</v>
      </c>
      <c r="AR3368" s="1074">
        <f t="shared" si="1372"/>
        <v>0</v>
      </c>
      <c r="AS3368" s="1075">
        <f t="shared" si="1372"/>
        <v>400</v>
      </c>
      <c r="AT3368" s="837">
        <f>IF(AC3368&lt;&gt;0,SUM(AO3368:AR3368)*$AC3368-SUM(AO3368:AR3368)*$AD3368,"")</f>
        <v>0</v>
      </c>
      <c r="AU3368" s="1513" t="s">
        <v>847</v>
      </c>
      <c r="AV3368" s="1514"/>
      <c r="AW3368" s="1514"/>
      <c r="AX3368" s="1514"/>
      <c r="AY3368" s="1514"/>
      <c r="AZ3368" s="1515"/>
    </row>
    <row r="3369" spans="1:52" ht="13.5" customHeight="1">
      <c r="A3369" s="838">
        <f>IF(B3369&lt;&gt;"",MAX($A3367:$A3368)+1,"")</f>
        <v>2</v>
      </c>
      <c r="B3369" s="1036" t="s">
        <v>848</v>
      </c>
      <c r="C3369" s="817" t="s">
        <v>66</v>
      </c>
      <c r="D3369" s="839">
        <v>2</v>
      </c>
      <c r="E3369" s="921">
        <v>2</v>
      </c>
      <c r="F3369" s="1071"/>
      <c r="G3369" s="1076"/>
      <c r="H3369" s="1077"/>
      <c r="I3369" s="1077"/>
      <c r="J3369" s="1060">
        <f t="shared" si="1367"/>
        <v>0</v>
      </c>
      <c r="K3369" s="1071"/>
      <c r="L3369" s="1061"/>
      <c r="M3369" s="1063"/>
      <c r="N3369" s="1063"/>
      <c r="O3369" s="1060">
        <f>SUM(K3369:N3369)*$E3369</f>
        <v>0</v>
      </c>
      <c r="P3369" s="1078"/>
      <c r="Q3369" s="1061"/>
      <c r="R3369" s="1063"/>
      <c r="S3369" s="1063"/>
      <c r="T3369" s="1079">
        <f t="shared" si="1368"/>
        <v>0</v>
      </c>
      <c r="U3369" s="1071">
        <f t="shared" ref="U3369:Y3384" si="1373">SUM(F3369,K3369,P3369)</f>
        <v>0</v>
      </c>
      <c r="V3369" s="1061">
        <f t="shared" si="1373"/>
        <v>0</v>
      </c>
      <c r="W3369" s="1063">
        <f t="shared" si="1373"/>
        <v>0</v>
      </c>
      <c r="X3369" s="1063">
        <f t="shared" si="1373"/>
        <v>0</v>
      </c>
      <c r="Y3369" s="1060">
        <f>SUM(J3369,O3369,T3369)</f>
        <v>0</v>
      </c>
      <c r="Z3369" s="1080">
        <f>A3369</f>
        <v>2</v>
      </c>
      <c r="AA3369" s="1081" t="str">
        <f t="shared" ref="AA3369:AD3427" si="1374">B3369</f>
        <v>Củi gỗ</v>
      </c>
      <c r="AB3369" s="1082" t="str">
        <f t="shared" si="1374"/>
        <v>kg</v>
      </c>
      <c r="AC3369" s="1083">
        <f t="shared" si="1374"/>
        <v>2</v>
      </c>
      <c r="AD3369" s="1079">
        <f t="shared" si="1374"/>
        <v>2</v>
      </c>
      <c r="AE3369" s="1071">
        <f t="shared" si="1369"/>
        <v>1980</v>
      </c>
      <c r="AF3369" s="1071">
        <f t="shared" si="1370"/>
        <v>0</v>
      </c>
      <c r="AG3369" s="1071">
        <f t="shared" si="1370"/>
        <v>0</v>
      </c>
      <c r="AH3369" s="1071">
        <f t="shared" si="1370"/>
        <v>0</v>
      </c>
      <c r="AI3369" s="1060">
        <f t="shared" ref="AI3369:AI3427" si="1375">SUM(AE3369:AH3369)*$E3369</f>
        <v>3960</v>
      </c>
      <c r="AJ3369" s="1084"/>
      <c r="AK3369" s="1063"/>
      <c r="AL3369" s="1063"/>
      <c r="AM3369" s="1063"/>
      <c r="AN3369" s="1085">
        <f t="shared" si="1371"/>
        <v>0</v>
      </c>
      <c r="AO3369" s="1061">
        <f t="shared" si="1372"/>
        <v>0</v>
      </c>
      <c r="AP3369" s="1061">
        <f t="shared" si="1372"/>
        <v>0</v>
      </c>
      <c r="AQ3369" s="1061">
        <f t="shared" si="1372"/>
        <v>0</v>
      </c>
      <c r="AR3369" s="1061">
        <f t="shared" si="1372"/>
        <v>0</v>
      </c>
      <c r="AS3369" s="1061">
        <f t="shared" si="1372"/>
        <v>0</v>
      </c>
      <c r="AT3369" s="850">
        <f>IF(AC3369&lt;&gt;0,SUM(AO3369:AR3369)*$AC3369-SUM(AO3369:AR3369)*$AD3369,"")</f>
        <v>0</v>
      </c>
      <c r="AU3369" s="1516" t="s">
        <v>827</v>
      </c>
      <c r="AV3369" s="1517"/>
      <c r="AW3369" s="1517"/>
      <c r="AX3369" s="1517"/>
      <c r="AY3369" s="1517"/>
      <c r="AZ3369" s="851"/>
    </row>
    <row r="3370" spans="1:52" ht="13.5" customHeight="1">
      <c r="A3370" s="838">
        <f t="shared" ref="A3370:A3413" si="1376">IF(B3370&lt;&gt;"",MAX($A3368:$A3369)+1,"")</f>
        <v>3</v>
      </c>
      <c r="B3370" s="1033" t="s">
        <v>849</v>
      </c>
      <c r="C3370" s="817" t="s">
        <v>66</v>
      </c>
      <c r="D3370" s="839">
        <v>12.6</v>
      </c>
      <c r="E3370" s="921">
        <v>12.6</v>
      </c>
      <c r="F3370" s="1065">
        <v>33</v>
      </c>
      <c r="G3370" s="1086"/>
      <c r="H3370" s="1087"/>
      <c r="I3370" s="1077"/>
      <c r="J3370" s="1060">
        <f t="shared" si="1367"/>
        <v>415.8</v>
      </c>
      <c r="K3370" s="1088">
        <v>57</v>
      </c>
      <c r="L3370" s="1061"/>
      <c r="M3370" s="1062"/>
      <c r="N3370" s="1063"/>
      <c r="O3370" s="1060">
        <f>SUM(K3370:N3370)*$E3370</f>
        <v>718.19999999999993</v>
      </c>
      <c r="P3370" s="1056">
        <v>57</v>
      </c>
      <c r="Q3370" s="1061"/>
      <c r="R3370" s="1062"/>
      <c r="S3370" s="1063"/>
      <c r="T3370" s="1079">
        <f t="shared" si="1368"/>
        <v>718.19999999999993</v>
      </c>
      <c r="U3370" s="1065">
        <f t="shared" si="1373"/>
        <v>147</v>
      </c>
      <c r="V3370" s="1061">
        <f t="shared" si="1373"/>
        <v>0</v>
      </c>
      <c r="W3370" s="1062">
        <f t="shared" si="1373"/>
        <v>0</v>
      </c>
      <c r="X3370" s="1063">
        <f t="shared" si="1373"/>
        <v>0</v>
      </c>
      <c r="Y3370" s="1060">
        <f t="shared" si="1373"/>
        <v>1852.1999999999998</v>
      </c>
      <c r="Z3370" s="1080">
        <f t="shared" ref="Z3370:Z3427" si="1377">A3370</f>
        <v>3</v>
      </c>
      <c r="AA3370" s="1081" t="str">
        <f t="shared" si="1374"/>
        <v>Gạo X 23</v>
      </c>
      <c r="AB3370" s="1082" t="str">
        <f t="shared" si="1374"/>
        <v>kg</v>
      </c>
      <c r="AC3370" s="1083">
        <f t="shared" si="1374"/>
        <v>12.6</v>
      </c>
      <c r="AD3370" s="1089">
        <f t="shared" si="1374"/>
        <v>12.6</v>
      </c>
      <c r="AE3370" s="1071">
        <f t="shared" si="1369"/>
        <v>1689</v>
      </c>
      <c r="AF3370" s="1071">
        <f t="shared" si="1370"/>
        <v>0</v>
      </c>
      <c r="AG3370" s="1071">
        <f t="shared" si="1370"/>
        <v>0</v>
      </c>
      <c r="AH3370" s="1071">
        <f t="shared" si="1370"/>
        <v>0</v>
      </c>
      <c r="AI3370" s="1060">
        <f t="shared" si="1375"/>
        <v>21281.399999999998</v>
      </c>
      <c r="AJ3370" s="1084"/>
      <c r="AK3370" s="1063"/>
      <c r="AL3370" s="1063"/>
      <c r="AM3370" s="1063"/>
      <c r="AN3370" s="1085">
        <f t="shared" si="1371"/>
        <v>0</v>
      </c>
      <c r="AO3370" s="1061">
        <f t="shared" si="1372"/>
        <v>147</v>
      </c>
      <c r="AP3370" s="1061">
        <f t="shared" si="1372"/>
        <v>0</v>
      </c>
      <c r="AQ3370" s="1061">
        <f t="shared" si="1372"/>
        <v>0</v>
      </c>
      <c r="AR3370" s="1061">
        <f t="shared" si="1372"/>
        <v>0</v>
      </c>
      <c r="AS3370" s="1061">
        <f t="shared" si="1372"/>
        <v>1852.1999999999998</v>
      </c>
      <c r="AT3370" s="850">
        <f t="shared" ref="AT3370:AT3427" si="1378">IF(AC3370&lt;&gt;0,SUM(AO3370:AR3370)*$AC3370-SUM(AO3370:AR3370)*$AD3370,"")</f>
        <v>0</v>
      </c>
      <c r="AU3370" s="859" t="s">
        <v>828</v>
      </c>
      <c r="AV3370" s="1518">
        <f>SUM(AX3371:AX3373)</f>
        <v>78</v>
      </c>
      <c r="AW3370" s="1519"/>
      <c r="AX3370" s="1519"/>
      <c r="AY3370" s="861"/>
      <c r="AZ3370" s="862" t="s">
        <v>829</v>
      </c>
    </row>
    <row r="3371" spans="1:52" ht="13.5" customHeight="1">
      <c r="A3371" s="838">
        <f t="shared" si="1376"/>
        <v>4</v>
      </c>
      <c r="B3371" s="1038" t="s">
        <v>850</v>
      </c>
      <c r="C3371" s="817" t="s">
        <v>389</v>
      </c>
      <c r="D3371" s="839">
        <v>10</v>
      </c>
      <c r="E3371" s="1055">
        <v>10</v>
      </c>
      <c r="F3371" s="1061"/>
      <c r="G3371" s="1090"/>
      <c r="H3371" s="1091">
        <v>0.5</v>
      </c>
      <c r="I3371" s="1077"/>
      <c r="J3371" s="1060">
        <f t="shared" si="1367"/>
        <v>5</v>
      </c>
      <c r="K3371" s="1092"/>
      <c r="L3371" s="1061"/>
      <c r="M3371" s="1063">
        <v>0.5</v>
      </c>
      <c r="N3371" s="1063"/>
      <c r="O3371" s="1060">
        <f t="shared" ref="O3371:O3377" si="1379">SUM(K3371:N3371)*$E3371</f>
        <v>5</v>
      </c>
      <c r="P3371" s="1093"/>
      <c r="Q3371" s="1061"/>
      <c r="R3371" s="1063">
        <v>0.5</v>
      </c>
      <c r="S3371" s="1063"/>
      <c r="T3371" s="1079">
        <f t="shared" si="1368"/>
        <v>5</v>
      </c>
      <c r="U3371" s="1061">
        <f t="shared" si="1373"/>
        <v>0</v>
      </c>
      <c r="V3371" s="1061">
        <f t="shared" si="1373"/>
        <v>0</v>
      </c>
      <c r="W3371" s="1063">
        <f t="shared" si="1373"/>
        <v>1.5</v>
      </c>
      <c r="X3371" s="1063">
        <f t="shared" si="1373"/>
        <v>0</v>
      </c>
      <c r="Y3371" s="1060">
        <f t="shared" si="1373"/>
        <v>15</v>
      </c>
      <c r="Z3371" s="1080">
        <f t="shared" si="1377"/>
        <v>4</v>
      </c>
      <c r="AA3371" s="1081" t="str">
        <f t="shared" si="1374"/>
        <v>Bột súp</v>
      </c>
      <c r="AB3371" s="1082" t="str">
        <f t="shared" si="1374"/>
        <v>lít</v>
      </c>
      <c r="AC3371" s="1083">
        <f t="shared" si="1374"/>
        <v>10</v>
      </c>
      <c r="AD3371" s="1089">
        <f t="shared" si="1374"/>
        <v>10</v>
      </c>
      <c r="AE3371" s="1071">
        <f t="shared" si="1369"/>
        <v>0</v>
      </c>
      <c r="AF3371" s="1071">
        <f t="shared" si="1370"/>
        <v>0</v>
      </c>
      <c r="AG3371" s="1071">
        <f t="shared" si="1370"/>
        <v>13.5</v>
      </c>
      <c r="AH3371" s="1071">
        <f t="shared" si="1370"/>
        <v>0</v>
      </c>
      <c r="AI3371" s="1060">
        <f t="shared" si="1375"/>
        <v>135</v>
      </c>
      <c r="AJ3371" s="1084"/>
      <c r="AK3371" s="1094"/>
      <c r="AL3371" s="1095"/>
      <c r="AM3371" s="1063"/>
      <c r="AN3371" s="1085">
        <f t="shared" si="1371"/>
        <v>0</v>
      </c>
      <c r="AO3371" s="1061">
        <f t="shared" si="1372"/>
        <v>0</v>
      </c>
      <c r="AP3371" s="1061">
        <f t="shared" si="1372"/>
        <v>0</v>
      </c>
      <c r="AQ3371" s="1061">
        <f t="shared" si="1372"/>
        <v>1.5</v>
      </c>
      <c r="AR3371" s="1061">
        <f t="shared" si="1372"/>
        <v>0</v>
      </c>
      <c r="AS3371" s="1061">
        <f t="shared" si="1372"/>
        <v>15</v>
      </c>
      <c r="AT3371" s="850">
        <f t="shared" si="1378"/>
        <v>0</v>
      </c>
      <c r="AU3371" s="867" t="s">
        <v>830</v>
      </c>
      <c r="AV3371" s="868">
        <f>F3436</f>
        <v>177</v>
      </c>
      <c r="AW3371" s="861" t="s">
        <v>27</v>
      </c>
      <c r="AX3371" s="869">
        <f>H3436</f>
        <v>14</v>
      </c>
      <c r="AY3371" s="861" t="s">
        <v>28</v>
      </c>
      <c r="AZ3371" s="870">
        <f>AX3371*AV3371</f>
        <v>2478</v>
      </c>
    </row>
    <row r="3372" spans="1:52" ht="13.5" customHeight="1">
      <c r="A3372" s="838">
        <f t="shared" si="1376"/>
        <v>5</v>
      </c>
      <c r="B3372" s="1039" t="s">
        <v>851</v>
      </c>
      <c r="C3372" s="817" t="s">
        <v>389</v>
      </c>
      <c r="D3372" s="839">
        <v>30</v>
      </c>
      <c r="E3372" s="1096">
        <v>25</v>
      </c>
      <c r="F3372" s="1061"/>
      <c r="G3372" s="1090">
        <v>2</v>
      </c>
      <c r="H3372" s="1091"/>
      <c r="I3372" s="1077"/>
      <c r="J3372" s="1060">
        <f t="shared" si="1367"/>
        <v>50</v>
      </c>
      <c r="K3372" s="1092"/>
      <c r="L3372" s="1065">
        <v>3</v>
      </c>
      <c r="M3372" s="1063"/>
      <c r="N3372" s="1063"/>
      <c r="O3372" s="1060">
        <f t="shared" si="1379"/>
        <v>75</v>
      </c>
      <c r="P3372" s="1093"/>
      <c r="Q3372" s="1065">
        <v>3</v>
      </c>
      <c r="R3372" s="1063"/>
      <c r="S3372" s="1063"/>
      <c r="T3372" s="1079">
        <f t="shared" si="1368"/>
        <v>75</v>
      </c>
      <c r="U3372" s="1061">
        <f t="shared" si="1373"/>
        <v>0</v>
      </c>
      <c r="V3372" s="1065">
        <f t="shared" si="1373"/>
        <v>8</v>
      </c>
      <c r="W3372" s="1063">
        <f t="shared" si="1373"/>
        <v>0</v>
      </c>
      <c r="X3372" s="1063">
        <f t="shared" si="1373"/>
        <v>0</v>
      </c>
      <c r="Y3372" s="1060">
        <f t="shared" si="1373"/>
        <v>200</v>
      </c>
      <c r="Z3372" s="1080">
        <f t="shared" si="1377"/>
        <v>5</v>
      </c>
      <c r="AA3372" s="1081" t="str">
        <f t="shared" si="1374"/>
        <v>Nmắm thường</v>
      </c>
      <c r="AB3372" s="1082" t="str">
        <f t="shared" si="1374"/>
        <v>lít</v>
      </c>
      <c r="AC3372" s="1083">
        <f t="shared" si="1374"/>
        <v>30</v>
      </c>
      <c r="AD3372" s="1089">
        <f t="shared" si="1374"/>
        <v>25</v>
      </c>
      <c r="AE3372" s="1071">
        <f t="shared" si="1369"/>
        <v>0</v>
      </c>
      <c r="AF3372" s="1071">
        <f t="shared" si="1370"/>
        <v>11.5</v>
      </c>
      <c r="AG3372" s="1071">
        <f t="shared" si="1370"/>
        <v>0</v>
      </c>
      <c r="AH3372" s="1071">
        <f t="shared" si="1370"/>
        <v>0</v>
      </c>
      <c r="AI3372" s="1060">
        <f t="shared" si="1375"/>
        <v>287.5</v>
      </c>
      <c r="AJ3372" s="1084"/>
      <c r="AK3372" s="1097"/>
      <c r="AL3372" s="1063"/>
      <c r="AM3372" s="1063"/>
      <c r="AN3372" s="1085">
        <f t="shared" si="1371"/>
        <v>0</v>
      </c>
      <c r="AO3372" s="1061">
        <f t="shared" si="1372"/>
        <v>0</v>
      </c>
      <c r="AP3372" s="1061">
        <f t="shared" si="1372"/>
        <v>8</v>
      </c>
      <c r="AQ3372" s="1061">
        <f t="shared" si="1372"/>
        <v>0</v>
      </c>
      <c r="AR3372" s="1061">
        <f t="shared" si="1372"/>
        <v>0</v>
      </c>
      <c r="AS3372" s="1061">
        <f t="shared" si="1372"/>
        <v>200</v>
      </c>
      <c r="AT3372" s="850">
        <f t="shared" si="1378"/>
        <v>40</v>
      </c>
      <c r="AU3372" s="867" t="s">
        <v>831</v>
      </c>
      <c r="AV3372" s="874">
        <f>F3437</f>
        <v>177</v>
      </c>
      <c r="AW3372" s="861" t="s">
        <v>27</v>
      </c>
      <c r="AX3372" s="869">
        <f>H3437</f>
        <v>32</v>
      </c>
      <c r="AY3372" s="861" t="s">
        <v>28</v>
      </c>
      <c r="AZ3372" s="870">
        <f>AX3372*AV3372</f>
        <v>5664</v>
      </c>
    </row>
    <row r="3373" spans="1:52" ht="13.5" customHeight="1">
      <c r="A3373" s="838">
        <f t="shared" si="1376"/>
        <v>6</v>
      </c>
      <c r="B3373" s="1039" t="s">
        <v>496</v>
      </c>
      <c r="C3373" s="817" t="s">
        <v>852</v>
      </c>
      <c r="D3373" s="839">
        <v>42</v>
      </c>
      <c r="E3373" s="1098">
        <v>42</v>
      </c>
      <c r="F3373" s="1061"/>
      <c r="G3373" s="1086"/>
      <c r="H3373" s="1063">
        <v>0.4</v>
      </c>
      <c r="I3373" s="1077"/>
      <c r="J3373" s="1060">
        <f t="shared" si="1367"/>
        <v>16.8</v>
      </c>
      <c r="K3373" s="1092"/>
      <c r="L3373" s="1061"/>
      <c r="M3373" s="1099">
        <v>0.8</v>
      </c>
      <c r="N3373" s="1063"/>
      <c r="O3373" s="1060">
        <f t="shared" si="1379"/>
        <v>33.6</v>
      </c>
      <c r="P3373" s="1093"/>
      <c r="Q3373" s="1061"/>
      <c r="R3373" s="1100">
        <v>0.8</v>
      </c>
      <c r="S3373" s="1063"/>
      <c r="T3373" s="1079">
        <f t="shared" si="1368"/>
        <v>33.6</v>
      </c>
      <c r="U3373" s="1061">
        <f t="shared" si="1373"/>
        <v>0</v>
      </c>
      <c r="V3373" s="1061">
        <f t="shared" si="1373"/>
        <v>0</v>
      </c>
      <c r="W3373" s="1063">
        <f t="shared" si="1373"/>
        <v>2</v>
      </c>
      <c r="X3373" s="1063">
        <f t="shared" si="1373"/>
        <v>0</v>
      </c>
      <c r="Y3373" s="1060">
        <f t="shared" si="1373"/>
        <v>84</v>
      </c>
      <c r="Z3373" s="1080">
        <f t="shared" si="1377"/>
        <v>6</v>
      </c>
      <c r="AA3373" s="1101" t="str">
        <f t="shared" si="1374"/>
        <v>Mì chính VEDAN</v>
      </c>
      <c r="AB3373" s="1082" t="str">
        <f t="shared" si="1374"/>
        <v>Kg</v>
      </c>
      <c r="AC3373" s="1083">
        <f t="shared" si="1374"/>
        <v>42</v>
      </c>
      <c r="AD3373" s="1089">
        <f t="shared" si="1374"/>
        <v>42</v>
      </c>
      <c r="AE3373" s="1071">
        <f t="shared" si="1369"/>
        <v>0</v>
      </c>
      <c r="AF3373" s="1071">
        <f t="shared" si="1370"/>
        <v>0</v>
      </c>
      <c r="AG3373" s="1071">
        <f t="shared" si="1370"/>
        <v>17.3</v>
      </c>
      <c r="AH3373" s="1071">
        <f t="shared" si="1370"/>
        <v>0</v>
      </c>
      <c r="AI3373" s="1060">
        <f t="shared" si="1375"/>
        <v>726.6</v>
      </c>
      <c r="AJ3373" s="1102"/>
      <c r="AK3373" s="1063"/>
      <c r="AL3373" s="1103"/>
      <c r="AM3373" s="1063"/>
      <c r="AN3373" s="1085">
        <f t="shared" si="1371"/>
        <v>0</v>
      </c>
      <c r="AO3373" s="1061">
        <f t="shared" si="1372"/>
        <v>0</v>
      </c>
      <c r="AP3373" s="1061">
        <f t="shared" si="1372"/>
        <v>0</v>
      </c>
      <c r="AQ3373" s="1061">
        <f t="shared" si="1372"/>
        <v>2</v>
      </c>
      <c r="AR3373" s="1061">
        <f t="shared" si="1372"/>
        <v>0</v>
      </c>
      <c r="AS3373" s="1061">
        <f t="shared" si="1372"/>
        <v>84</v>
      </c>
      <c r="AT3373" s="850">
        <f t="shared" si="1378"/>
        <v>0</v>
      </c>
      <c r="AU3373" s="880" t="s">
        <v>832</v>
      </c>
      <c r="AV3373" s="874">
        <f>F3438</f>
        <v>177</v>
      </c>
      <c r="AW3373" s="861" t="s">
        <v>27</v>
      </c>
      <c r="AX3373" s="869">
        <f>H3438</f>
        <v>32</v>
      </c>
      <c r="AY3373" s="861" t="s">
        <v>28</v>
      </c>
      <c r="AZ3373" s="870">
        <f>AX3373*AV3373</f>
        <v>5664</v>
      </c>
    </row>
    <row r="3374" spans="1:52" ht="13.5" customHeight="1">
      <c r="A3374" s="838">
        <f t="shared" si="1376"/>
        <v>7</v>
      </c>
      <c r="B3374" s="1036" t="s">
        <v>43</v>
      </c>
      <c r="C3374" s="881" t="s">
        <v>66</v>
      </c>
      <c r="D3374" s="882">
        <v>3.5</v>
      </c>
      <c r="E3374" s="1105">
        <v>3.5</v>
      </c>
      <c r="F3374" s="1106"/>
      <c r="G3374" s="1086"/>
      <c r="H3374" s="1107">
        <v>1</v>
      </c>
      <c r="I3374" s="1077"/>
      <c r="J3374" s="1060">
        <f t="shared" si="1367"/>
        <v>3.5</v>
      </c>
      <c r="K3374" s="1092"/>
      <c r="L3374" s="1061"/>
      <c r="M3374" s="1099">
        <v>1</v>
      </c>
      <c r="N3374" s="1063"/>
      <c r="O3374" s="1060">
        <f t="shared" si="1379"/>
        <v>3.5</v>
      </c>
      <c r="P3374" s="1093" t="s">
        <v>883</v>
      </c>
      <c r="Q3374" s="1061"/>
      <c r="R3374" s="1100">
        <v>1</v>
      </c>
      <c r="S3374" s="1063"/>
      <c r="T3374" s="1079">
        <f t="shared" si="1368"/>
        <v>3.5</v>
      </c>
      <c r="U3374" s="1061">
        <f>SUM(F3374,K3374,P3374)</f>
        <v>0</v>
      </c>
      <c r="V3374" s="1061"/>
      <c r="W3374" s="1063">
        <f t="shared" si="1373"/>
        <v>3</v>
      </c>
      <c r="X3374" s="1063">
        <f t="shared" si="1373"/>
        <v>0</v>
      </c>
      <c r="Y3374" s="1060">
        <f t="shared" si="1373"/>
        <v>10.5</v>
      </c>
      <c r="Z3374" s="1080">
        <f t="shared" si="1377"/>
        <v>7</v>
      </c>
      <c r="AA3374" s="1101" t="str">
        <f t="shared" si="1374"/>
        <v>Muối trắng</v>
      </c>
      <c r="AB3374" s="1082" t="str">
        <f t="shared" si="1374"/>
        <v>kg</v>
      </c>
      <c r="AC3374" s="1083">
        <f t="shared" si="1374"/>
        <v>3.5</v>
      </c>
      <c r="AD3374" s="1089">
        <f t="shared" si="1374"/>
        <v>3.5</v>
      </c>
      <c r="AE3374" s="1071">
        <f t="shared" si="1369"/>
        <v>0</v>
      </c>
      <c r="AF3374" s="1071">
        <f t="shared" si="1370"/>
        <v>0</v>
      </c>
      <c r="AG3374" s="1071">
        <f t="shared" si="1370"/>
        <v>35</v>
      </c>
      <c r="AH3374" s="1071">
        <f t="shared" si="1370"/>
        <v>0</v>
      </c>
      <c r="AI3374" s="1060">
        <f t="shared" si="1375"/>
        <v>122.5</v>
      </c>
      <c r="AJ3374" s="1102"/>
      <c r="AK3374" s="1063"/>
      <c r="AL3374" s="1103"/>
      <c r="AM3374" s="1063"/>
      <c r="AN3374" s="1085">
        <f t="shared" si="1371"/>
        <v>0</v>
      </c>
      <c r="AO3374" s="1061">
        <f t="shared" si="1372"/>
        <v>0</v>
      </c>
      <c r="AP3374" s="1061">
        <f t="shared" si="1372"/>
        <v>0</v>
      </c>
      <c r="AQ3374" s="1061">
        <f t="shared" si="1372"/>
        <v>3</v>
      </c>
      <c r="AR3374" s="1061">
        <f t="shared" si="1372"/>
        <v>0</v>
      </c>
      <c r="AS3374" s="1061">
        <f t="shared" si="1372"/>
        <v>10.5</v>
      </c>
      <c r="AT3374" s="850">
        <f t="shared" si="1378"/>
        <v>0</v>
      </c>
      <c r="AU3374" s="886" t="s">
        <v>833</v>
      </c>
      <c r="AV3374" s="1520">
        <f>SUM(AX3375:AX3377)</f>
        <v>62</v>
      </c>
      <c r="AW3374" s="1520"/>
      <c r="AX3374" s="1520"/>
      <c r="AY3374" s="861"/>
      <c r="AZ3374" s="862" t="s">
        <v>829</v>
      </c>
    </row>
    <row r="3375" spans="1:52" ht="13.5" customHeight="1">
      <c r="A3375" s="838">
        <f t="shared" si="1376"/>
        <v>8</v>
      </c>
      <c r="B3375" s="1039" t="s">
        <v>618</v>
      </c>
      <c r="C3375" s="817" t="s">
        <v>66</v>
      </c>
      <c r="D3375" s="839">
        <v>35</v>
      </c>
      <c r="E3375" s="921">
        <v>35</v>
      </c>
      <c r="F3375" s="1061"/>
      <c r="G3375" s="1086"/>
      <c r="H3375" s="1063">
        <v>0.3</v>
      </c>
      <c r="I3375" s="1077"/>
      <c r="J3375" s="1060">
        <f t="shared" si="1367"/>
        <v>10.5</v>
      </c>
      <c r="K3375" s="1092"/>
      <c r="L3375" s="1061"/>
      <c r="M3375" s="1099">
        <v>0.6</v>
      </c>
      <c r="N3375" s="1063"/>
      <c r="O3375" s="1060">
        <f t="shared" si="1379"/>
        <v>21</v>
      </c>
      <c r="P3375" s="1092"/>
      <c r="Q3375" s="1061"/>
      <c r="R3375" s="1099">
        <v>0.6</v>
      </c>
      <c r="S3375" s="1063"/>
      <c r="T3375" s="1079">
        <f t="shared" si="1368"/>
        <v>21</v>
      </c>
      <c r="U3375" s="1061">
        <f>SUM(F3375,K3375,P3375)</f>
        <v>0</v>
      </c>
      <c r="V3375" s="1061">
        <f t="shared" ref="V3375:Y3426" si="1380">SUM(G3375,L3375,Q3375)</f>
        <v>0</v>
      </c>
      <c r="W3375" s="1063">
        <f t="shared" si="1373"/>
        <v>1.5</v>
      </c>
      <c r="X3375" s="1063">
        <f t="shared" si="1373"/>
        <v>0</v>
      </c>
      <c r="Y3375" s="1060">
        <f t="shared" si="1373"/>
        <v>52.5</v>
      </c>
      <c r="Z3375" s="1080">
        <f t="shared" si="1377"/>
        <v>8</v>
      </c>
      <c r="AA3375" s="1101" t="str">
        <f t="shared" si="1374"/>
        <v xml:space="preserve">Tỏi khô </v>
      </c>
      <c r="AB3375" s="1082" t="str">
        <f t="shared" si="1374"/>
        <v>kg</v>
      </c>
      <c r="AC3375" s="1083">
        <f t="shared" si="1374"/>
        <v>35</v>
      </c>
      <c r="AD3375" s="1089">
        <f t="shared" si="1374"/>
        <v>35</v>
      </c>
      <c r="AE3375" s="1071">
        <f t="shared" si="1369"/>
        <v>0</v>
      </c>
      <c r="AF3375" s="1071">
        <f t="shared" si="1370"/>
        <v>0</v>
      </c>
      <c r="AG3375" s="1071">
        <f t="shared" si="1370"/>
        <v>5.3000000000000007</v>
      </c>
      <c r="AH3375" s="1071">
        <f t="shared" si="1370"/>
        <v>0</v>
      </c>
      <c r="AI3375" s="1060">
        <f t="shared" si="1375"/>
        <v>185.50000000000003</v>
      </c>
      <c r="AJ3375" s="1102"/>
      <c r="AK3375" s="1063"/>
      <c r="AL3375" s="1103"/>
      <c r="AM3375" s="1063"/>
      <c r="AN3375" s="1085">
        <f t="shared" si="1371"/>
        <v>0</v>
      </c>
      <c r="AO3375" s="1061">
        <f t="shared" si="1372"/>
        <v>0</v>
      </c>
      <c r="AP3375" s="1061">
        <f t="shared" si="1372"/>
        <v>0</v>
      </c>
      <c r="AQ3375" s="1061">
        <f t="shared" si="1372"/>
        <v>1.5</v>
      </c>
      <c r="AR3375" s="1061">
        <f t="shared" si="1372"/>
        <v>0</v>
      </c>
      <c r="AS3375" s="1061">
        <f t="shared" si="1372"/>
        <v>52.5</v>
      </c>
      <c r="AT3375" s="850">
        <f t="shared" si="1378"/>
        <v>0</v>
      </c>
      <c r="AU3375" s="880" t="s">
        <v>830</v>
      </c>
      <c r="AV3375" s="868">
        <f>K3436</f>
        <v>23</v>
      </c>
      <c r="AW3375" s="861" t="s">
        <v>27</v>
      </c>
      <c r="AX3375" s="888">
        <f>M3436</f>
        <v>14</v>
      </c>
      <c r="AY3375" s="861" t="s">
        <v>28</v>
      </c>
      <c r="AZ3375" s="870">
        <f>AX3375*AV3375</f>
        <v>322</v>
      </c>
    </row>
    <row r="3376" spans="1:52" ht="13.5" customHeight="1">
      <c r="A3376" s="838">
        <f t="shared" si="1376"/>
        <v>9</v>
      </c>
      <c r="B3376" s="1039" t="s">
        <v>44</v>
      </c>
      <c r="C3376" s="817" t="s">
        <v>66</v>
      </c>
      <c r="D3376" s="839">
        <v>20</v>
      </c>
      <c r="E3376" s="921">
        <v>20</v>
      </c>
      <c r="F3376" s="1061"/>
      <c r="G3376" s="1086"/>
      <c r="H3376" s="1063">
        <v>0.3</v>
      </c>
      <c r="I3376" s="1077"/>
      <c r="J3376" s="1060">
        <f t="shared" si="1367"/>
        <v>6</v>
      </c>
      <c r="K3376" s="1092"/>
      <c r="L3376" s="1061"/>
      <c r="M3376" s="1099">
        <v>0.6</v>
      </c>
      <c r="N3376" s="1063"/>
      <c r="O3376" s="1060">
        <f t="shared" si="1379"/>
        <v>12</v>
      </c>
      <c r="P3376" s="1061"/>
      <c r="Q3376" s="1061" t="s">
        <v>884</v>
      </c>
      <c r="R3376" s="1099">
        <v>0.6</v>
      </c>
      <c r="S3376" s="1063"/>
      <c r="T3376" s="1079">
        <f t="shared" si="1368"/>
        <v>12</v>
      </c>
      <c r="U3376" s="1061"/>
      <c r="V3376" s="1061">
        <f t="shared" si="1380"/>
        <v>0</v>
      </c>
      <c r="W3376" s="1063">
        <f t="shared" si="1373"/>
        <v>1.5</v>
      </c>
      <c r="X3376" s="1063">
        <f t="shared" si="1373"/>
        <v>0</v>
      </c>
      <c r="Y3376" s="1060">
        <f t="shared" si="1373"/>
        <v>30</v>
      </c>
      <c r="Z3376" s="1080">
        <f t="shared" si="1377"/>
        <v>9</v>
      </c>
      <c r="AA3376" s="1101" t="str">
        <f t="shared" si="1374"/>
        <v>Hành củ</v>
      </c>
      <c r="AB3376" s="1082" t="str">
        <f t="shared" si="1374"/>
        <v>kg</v>
      </c>
      <c r="AC3376" s="1083">
        <f t="shared" si="1374"/>
        <v>20</v>
      </c>
      <c r="AD3376" s="1089">
        <f t="shared" si="1374"/>
        <v>20</v>
      </c>
      <c r="AE3376" s="1071">
        <f t="shared" si="1369"/>
        <v>0</v>
      </c>
      <c r="AF3376" s="1071">
        <f t="shared" si="1370"/>
        <v>0</v>
      </c>
      <c r="AG3376" s="1071">
        <f t="shared" si="1370"/>
        <v>5.3000000000000007</v>
      </c>
      <c r="AH3376" s="1071">
        <f t="shared" si="1370"/>
        <v>0</v>
      </c>
      <c r="AI3376" s="1060">
        <f t="shared" si="1375"/>
        <v>106.00000000000001</v>
      </c>
      <c r="AJ3376" s="1102"/>
      <c r="AK3376" s="1063"/>
      <c r="AL3376" s="1103"/>
      <c r="AM3376" s="1063"/>
      <c r="AN3376" s="1108">
        <f t="shared" si="1371"/>
        <v>0</v>
      </c>
      <c r="AO3376" s="1061">
        <f t="shared" si="1372"/>
        <v>0</v>
      </c>
      <c r="AP3376" s="1061">
        <f t="shared" si="1372"/>
        <v>0</v>
      </c>
      <c r="AQ3376" s="1061">
        <f t="shared" si="1372"/>
        <v>1.5</v>
      </c>
      <c r="AR3376" s="1061">
        <f t="shared" si="1372"/>
        <v>0</v>
      </c>
      <c r="AS3376" s="1061">
        <f t="shared" si="1372"/>
        <v>30</v>
      </c>
      <c r="AT3376" s="850">
        <f t="shared" si="1378"/>
        <v>0</v>
      </c>
      <c r="AU3376" s="880" t="s">
        <v>831</v>
      </c>
      <c r="AV3376" s="868">
        <f>K3437</f>
        <v>23</v>
      </c>
      <c r="AW3376" s="861" t="s">
        <v>27</v>
      </c>
      <c r="AX3376" s="888">
        <f>M3437</f>
        <v>24</v>
      </c>
      <c r="AY3376" s="861" t="s">
        <v>28</v>
      </c>
      <c r="AZ3376" s="870">
        <f>AX3376*AV3376</f>
        <v>552</v>
      </c>
    </row>
    <row r="3377" spans="1:52" ht="13.5" customHeight="1">
      <c r="A3377" s="838">
        <f t="shared" si="1376"/>
        <v>10</v>
      </c>
      <c r="B3377" s="1039" t="s">
        <v>593</v>
      </c>
      <c r="C3377" s="817" t="s">
        <v>389</v>
      </c>
      <c r="D3377" s="839">
        <v>22</v>
      </c>
      <c r="E3377" s="921">
        <v>22</v>
      </c>
      <c r="F3377" s="1061"/>
      <c r="G3377" s="1086"/>
      <c r="H3377" s="1063">
        <v>1</v>
      </c>
      <c r="I3377" s="1077"/>
      <c r="J3377" s="1060">
        <f t="shared" si="1367"/>
        <v>22</v>
      </c>
      <c r="K3377" s="1092"/>
      <c r="L3377" s="1061"/>
      <c r="M3377" s="1099">
        <v>1</v>
      </c>
      <c r="N3377" s="1063"/>
      <c r="O3377" s="1060">
        <f t="shared" si="1379"/>
        <v>22</v>
      </c>
      <c r="P3377" s="1093"/>
      <c r="Q3377" s="1061"/>
      <c r="R3377" s="1109">
        <v>3</v>
      </c>
      <c r="S3377" s="1063"/>
      <c r="T3377" s="1079">
        <f t="shared" si="1368"/>
        <v>66</v>
      </c>
      <c r="U3377" s="1061">
        <f>SUM(F3377,K3377,P3377)</f>
        <v>0</v>
      </c>
      <c r="V3377" s="1061">
        <f t="shared" si="1380"/>
        <v>0</v>
      </c>
      <c r="W3377" s="1063">
        <f t="shared" si="1373"/>
        <v>5</v>
      </c>
      <c r="X3377" s="1063">
        <f t="shared" si="1373"/>
        <v>0</v>
      </c>
      <c r="Y3377" s="1060">
        <f t="shared" si="1373"/>
        <v>110</v>
      </c>
      <c r="Z3377" s="1080">
        <f t="shared" si="1377"/>
        <v>10</v>
      </c>
      <c r="AA3377" s="1101" t="str">
        <f t="shared" si="1374"/>
        <v>Dầu ăn Mavela</v>
      </c>
      <c r="AB3377" s="1082" t="str">
        <f t="shared" si="1374"/>
        <v>lít</v>
      </c>
      <c r="AC3377" s="1083">
        <f t="shared" si="1374"/>
        <v>22</v>
      </c>
      <c r="AD3377" s="1089">
        <f t="shared" si="1374"/>
        <v>22</v>
      </c>
      <c r="AE3377" s="1071">
        <f t="shared" si="1369"/>
        <v>0</v>
      </c>
      <c r="AF3377" s="1071">
        <f t="shared" si="1370"/>
        <v>0</v>
      </c>
      <c r="AG3377" s="1071">
        <f t="shared" si="1370"/>
        <v>21.5</v>
      </c>
      <c r="AH3377" s="1071">
        <f t="shared" si="1370"/>
        <v>0</v>
      </c>
      <c r="AI3377" s="1060">
        <f t="shared" si="1375"/>
        <v>473</v>
      </c>
      <c r="AJ3377" s="1102"/>
      <c r="AK3377" s="1063"/>
      <c r="AL3377" s="1103"/>
      <c r="AM3377" s="1063"/>
      <c r="AN3377" s="1085">
        <f t="shared" si="1371"/>
        <v>0</v>
      </c>
      <c r="AO3377" s="1061">
        <f t="shared" si="1372"/>
        <v>0</v>
      </c>
      <c r="AP3377" s="1061">
        <f t="shared" si="1372"/>
        <v>0</v>
      </c>
      <c r="AQ3377" s="1061">
        <f t="shared" si="1372"/>
        <v>5</v>
      </c>
      <c r="AR3377" s="1061">
        <f t="shared" si="1372"/>
        <v>0</v>
      </c>
      <c r="AS3377" s="1061">
        <f t="shared" si="1372"/>
        <v>110</v>
      </c>
      <c r="AT3377" s="850">
        <f t="shared" si="1378"/>
        <v>0</v>
      </c>
      <c r="AU3377" s="880" t="s">
        <v>832</v>
      </c>
      <c r="AV3377" s="868">
        <f>K3438</f>
        <v>23</v>
      </c>
      <c r="AW3377" s="861" t="s">
        <v>27</v>
      </c>
      <c r="AX3377" s="888">
        <f>M3438</f>
        <v>24</v>
      </c>
      <c r="AY3377" s="861" t="s">
        <v>28</v>
      </c>
      <c r="AZ3377" s="870">
        <f>AX3377*AV3377</f>
        <v>552</v>
      </c>
    </row>
    <row r="3378" spans="1:52" ht="13.5" customHeight="1">
      <c r="A3378" s="838">
        <f t="shared" si="1376"/>
        <v>11</v>
      </c>
      <c r="B3378" s="1039" t="s">
        <v>45</v>
      </c>
      <c r="C3378" s="817" t="s">
        <v>66</v>
      </c>
      <c r="D3378" s="839">
        <v>130</v>
      </c>
      <c r="E3378" s="921">
        <v>90</v>
      </c>
      <c r="F3378" s="1061" t="s">
        <v>885</v>
      </c>
      <c r="G3378" s="1086" t="s">
        <v>886</v>
      </c>
      <c r="H3378" s="1063"/>
      <c r="I3378" s="1077"/>
      <c r="J3378" s="1060">
        <f t="shared" si="1367"/>
        <v>0</v>
      </c>
      <c r="K3378" s="1092"/>
      <c r="L3378" s="1061"/>
      <c r="M3378" s="1110">
        <v>0.1</v>
      </c>
      <c r="N3378" s="1063"/>
      <c r="O3378" s="1060">
        <f>SUM(K3378:N3378)*$E3378</f>
        <v>9</v>
      </c>
      <c r="P3378" s="1093"/>
      <c r="Q3378" s="1061"/>
      <c r="R3378" s="1100">
        <v>0.1</v>
      </c>
      <c r="S3378" s="1063"/>
      <c r="T3378" s="1079">
        <f t="shared" si="1368"/>
        <v>9</v>
      </c>
      <c r="U3378" s="1061">
        <f t="shared" ref="U3378:U3384" si="1381">SUM(F3378,K3378,P3378)</f>
        <v>0</v>
      </c>
      <c r="V3378" s="1061">
        <f t="shared" si="1380"/>
        <v>0</v>
      </c>
      <c r="W3378" s="1063">
        <f t="shared" si="1373"/>
        <v>0.2</v>
      </c>
      <c r="X3378" s="1063">
        <f t="shared" si="1373"/>
        <v>0</v>
      </c>
      <c r="Y3378" s="1060">
        <f t="shared" si="1373"/>
        <v>18</v>
      </c>
      <c r="Z3378" s="1080">
        <f t="shared" si="1377"/>
        <v>11</v>
      </c>
      <c r="AA3378" s="1101" t="str">
        <f t="shared" si="1374"/>
        <v>Tiêu bắc</v>
      </c>
      <c r="AB3378" s="1082" t="str">
        <f t="shared" si="1374"/>
        <v>kg</v>
      </c>
      <c r="AC3378" s="1083">
        <f t="shared" si="1374"/>
        <v>130</v>
      </c>
      <c r="AD3378" s="1089">
        <f t="shared" si="1374"/>
        <v>90</v>
      </c>
      <c r="AE3378" s="1071">
        <f t="shared" si="1369"/>
        <v>0</v>
      </c>
      <c r="AF3378" s="1071">
        <f t="shared" si="1370"/>
        <v>0</v>
      </c>
      <c r="AG3378" s="1071">
        <f t="shared" si="1370"/>
        <v>1.7999999999999978</v>
      </c>
      <c r="AH3378" s="1071">
        <f t="shared" si="1370"/>
        <v>0</v>
      </c>
      <c r="AI3378" s="1060">
        <f t="shared" si="1375"/>
        <v>161.9999999999998</v>
      </c>
      <c r="AJ3378" s="1102"/>
      <c r="AK3378" s="1063"/>
      <c r="AL3378" s="1103"/>
      <c r="AM3378" s="1063"/>
      <c r="AN3378" s="1085">
        <f t="shared" si="1371"/>
        <v>0</v>
      </c>
      <c r="AO3378" s="1061">
        <f t="shared" si="1372"/>
        <v>0</v>
      </c>
      <c r="AP3378" s="1061">
        <f t="shared" si="1372"/>
        <v>0</v>
      </c>
      <c r="AQ3378" s="1061">
        <f t="shared" si="1372"/>
        <v>0.2</v>
      </c>
      <c r="AR3378" s="1061">
        <f t="shared" si="1372"/>
        <v>0</v>
      </c>
      <c r="AS3378" s="1061">
        <f t="shared" si="1372"/>
        <v>18</v>
      </c>
      <c r="AT3378" s="850">
        <f t="shared" si="1378"/>
        <v>8</v>
      </c>
      <c r="AU3378" s="1521" t="str">
        <f>B3439</f>
        <v xml:space="preserve">  + Ăn thêm</v>
      </c>
      <c r="AV3378" s="1522"/>
      <c r="AW3378" s="1522"/>
      <c r="AX3378" s="1522"/>
      <c r="AY3378" s="1522"/>
      <c r="AZ3378" s="892">
        <f>J3439</f>
        <v>0</v>
      </c>
    </row>
    <row r="3379" spans="1:52" ht="13.5" customHeight="1">
      <c r="A3379" s="838">
        <f t="shared" si="1376"/>
        <v>12</v>
      </c>
      <c r="B3379" s="1039" t="s">
        <v>46</v>
      </c>
      <c r="C3379" s="817" t="s">
        <v>66</v>
      </c>
      <c r="D3379" s="839">
        <v>35</v>
      </c>
      <c r="E3379" s="921">
        <v>35</v>
      </c>
      <c r="F3379" s="1061"/>
      <c r="G3379" s="1086"/>
      <c r="H3379" s="1063">
        <v>0.1</v>
      </c>
      <c r="I3379" s="1077"/>
      <c r="J3379" s="1060">
        <f t="shared" si="1367"/>
        <v>3.5</v>
      </c>
      <c r="K3379" s="1092"/>
      <c r="L3379" s="1061"/>
      <c r="M3379" s="1110">
        <v>0.2</v>
      </c>
      <c r="N3379" s="1063"/>
      <c r="O3379" s="1060">
        <f t="shared" ref="O3379:O3427" si="1382">SUM(K3379:N3379)*$E3379</f>
        <v>7</v>
      </c>
      <c r="P3379" s="1093"/>
      <c r="Q3379" s="1061"/>
      <c r="R3379" s="1100">
        <v>0.2</v>
      </c>
      <c r="S3379" s="1063"/>
      <c r="T3379" s="1079">
        <f t="shared" si="1368"/>
        <v>7</v>
      </c>
      <c r="U3379" s="1061">
        <f t="shared" si="1381"/>
        <v>0</v>
      </c>
      <c r="V3379" s="1061">
        <f t="shared" si="1380"/>
        <v>0</v>
      </c>
      <c r="W3379" s="1063">
        <f t="shared" si="1373"/>
        <v>0.5</v>
      </c>
      <c r="X3379" s="1063">
        <f t="shared" si="1373"/>
        <v>0</v>
      </c>
      <c r="Y3379" s="1060">
        <f>SUM(J3379,O3379,T3379)</f>
        <v>17.5</v>
      </c>
      <c r="Z3379" s="1080">
        <f t="shared" si="1377"/>
        <v>12</v>
      </c>
      <c r="AA3379" s="1101" t="str">
        <f t="shared" si="1374"/>
        <v>Kẹo đắng</v>
      </c>
      <c r="AB3379" s="1082" t="str">
        <f t="shared" si="1374"/>
        <v>kg</v>
      </c>
      <c r="AC3379" s="1083">
        <f t="shared" si="1374"/>
        <v>35</v>
      </c>
      <c r="AD3379" s="1089">
        <f t="shared" si="1374"/>
        <v>35</v>
      </c>
      <c r="AE3379" s="1071">
        <f t="shared" si="1369"/>
        <v>0</v>
      </c>
      <c r="AF3379" s="1071">
        <f t="shared" si="1370"/>
        <v>0</v>
      </c>
      <c r="AG3379" s="1071">
        <f t="shared" si="1370"/>
        <v>4.8</v>
      </c>
      <c r="AH3379" s="1071">
        <f t="shared" si="1370"/>
        <v>0</v>
      </c>
      <c r="AI3379" s="1060">
        <f t="shared" si="1375"/>
        <v>168</v>
      </c>
      <c r="AJ3379" s="1102"/>
      <c r="AK3379" s="1063"/>
      <c r="AL3379" s="1103"/>
      <c r="AM3379" s="1063"/>
      <c r="AN3379" s="1085">
        <f t="shared" si="1371"/>
        <v>0</v>
      </c>
      <c r="AO3379" s="1061">
        <f t="shared" si="1372"/>
        <v>0</v>
      </c>
      <c r="AP3379" s="1061">
        <f t="shared" si="1372"/>
        <v>0</v>
      </c>
      <c r="AQ3379" s="1061">
        <f t="shared" si="1372"/>
        <v>0.5</v>
      </c>
      <c r="AR3379" s="1061">
        <f t="shared" si="1372"/>
        <v>0</v>
      </c>
      <c r="AS3379" s="1061">
        <f t="shared" si="1372"/>
        <v>17.5</v>
      </c>
      <c r="AT3379" s="850">
        <f t="shared" si="1378"/>
        <v>0</v>
      </c>
      <c r="AU3379" s="1521" t="str">
        <f>B3440</f>
        <v xml:space="preserve"> + ăn thêm </v>
      </c>
      <c r="AV3379" s="1522"/>
      <c r="AW3379" s="1522"/>
      <c r="AX3379" s="1522"/>
      <c r="AY3379" s="1522"/>
      <c r="AZ3379" s="870">
        <f>J3440</f>
        <v>0</v>
      </c>
    </row>
    <row r="3380" spans="1:52" ht="13.5" customHeight="1">
      <c r="A3380" s="838">
        <f t="shared" si="1376"/>
        <v>13</v>
      </c>
      <c r="B3380" s="1039" t="s">
        <v>47</v>
      </c>
      <c r="C3380" s="817" t="s">
        <v>66</v>
      </c>
      <c r="D3380" s="839">
        <v>17</v>
      </c>
      <c r="E3380" s="921">
        <v>17</v>
      </c>
      <c r="F3380" s="1061"/>
      <c r="G3380" s="1086"/>
      <c r="H3380" s="1063"/>
      <c r="I3380" s="1077"/>
      <c r="J3380" s="1060">
        <f t="shared" si="1367"/>
        <v>0</v>
      </c>
      <c r="K3380" s="1092"/>
      <c r="L3380" s="1061"/>
      <c r="M3380" s="1110"/>
      <c r="N3380" s="1063"/>
      <c r="O3380" s="1060">
        <f t="shared" si="1382"/>
        <v>0</v>
      </c>
      <c r="P3380" s="1093"/>
      <c r="Q3380" s="1061"/>
      <c r="R3380" s="1100"/>
      <c r="S3380" s="1063"/>
      <c r="T3380" s="1079">
        <f t="shared" si="1368"/>
        <v>0</v>
      </c>
      <c r="U3380" s="1061">
        <f t="shared" si="1381"/>
        <v>0</v>
      </c>
      <c r="V3380" s="1061">
        <f t="shared" si="1380"/>
        <v>0</v>
      </c>
      <c r="W3380" s="1063">
        <f t="shared" si="1373"/>
        <v>0</v>
      </c>
      <c r="X3380" s="1063">
        <f t="shared" si="1373"/>
        <v>0</v>
      </c>
      <c r="Y3380" s="1060">
        <f t="shared" si="1373"/>
        <v>0</v>
      </c>
      <c r="Z3380" s="1080">
        <f t="shared" si="1377"/>
        <v>13</v>
      </c>
      <c r="AA3380" s="1101" t="str">
        <f t="shared" si="1374"/>
        <v>Đường trắng</v>
      </c>
      <c r="AB3380" s="1082" t="str">
        <f t="shared" si="1374"/>
        <v>kg</v>
      </c>
      <c r="AC3380" s="1083">
        <f t="shared" si="1374"/>
        <v>17</v>
      </c>
      <c r="AD3380" s="1089">
        <f t="shared" si="1374"/>
        <v>17</v>
      </c>
      <c r="AE3380" s="1071">
        <f t="shared" si="1369"/>
        <v>0</v>
      </c>
      <c r="AF3380" s="1071">
        <f t="shared" si="1370"/>
        <v>0</v>
      </c>
      <c r="AG3380" s="1071">
        <f t="shared" si="1370"/>
        <v>0</v>
      </c>
      <c r="AH3380" s="1071">
        <f t="shared" si="1370"/>
        <v>0</v>
      </c>
      <c r="AI3380" s="1060">
        <f t="shared" si="1375"/>
        <v>0</v>
      </c>
      <c r="AJ3380" s="1102"/>
      <c r="AK3380" s="1063"/>
      <c r="AL3380" s="1103"/>
      <c r="AM3380" s="1063"/>
      <c r="AN3380" s="1085">
        <f t="shared" si="1371"/>
        <v>0</v>
      </c>
      <c r="AO3380" s="1061">
        <f t="shared" si="1372"/>
        <v>0</v>
      </c>
      <c r="AP3380" s="1061">
        <f t="shared" si="1372"/>
        <v>0</v>
      </c>
      <c r="AQ3380" s="1061">
        <f t="shared" si="1372"/>
        <v>0</v>
      </c>
      <c r="AR3380" s="1061">
        <f t="shared" si="1372"/>
        <v>0</v>
      </c>
      <c r="AS3380" s="1061">
        <f t="shared" si="1372"/>
        <v>0</v>
      </c>
      <c r="AT3380" s="850">
        <f t="shared" si="1378"/>
        <v>0</v>
      </c>
      <c r="AU3380" s="893" t="s">
        <v>834</v>
      </c>
      <c r="AV3380" s="894"/>
      <c r="AW3380" s="894"/>
      <c r="AX3380" s="894"/>
      <c r="AY3380" s="894"/>
      <c r="AZ3380" s="870">
        <f>SUM(AZ3370:AZ3379)</f>
        <v>15232</v>
      </c>
    </row>
    <row r="3381" spans="1:52" ht="13.5" customHeight="1">
      <c r="A3381" s="838">
        <f t="shared" si="1376"/>
        <v>14</v>
      </c>
      <c r="B3381" s="1039" t="s">
        <v>48</v>
      </c>
      <c r="C3381" s="817" t="s">
        <v>389</v>
      </c>
      <c r="D3381" s="839">
        <v>23</v>
      </c>
      <c r="E3381" s="921">
        <v>23</v>
      </c>
      <c r="F3381" s="1061"/>
      <c r="G3381" s="1086"/>
      <c r="H3381" s="1063">
        <v>0.3</v>
      </c>
      <c r="I3381" s="1077"/>
      <c r="J3381" s="1060">
        <f t="shared" si="1367"/>
        <v>6.8999999999999995</v>
      </c>
      <c r="K3381" s="1061"/>
      <c r="L3381" s="1061"/>
      <c r="M3381" s="1063">
        <v>0.6</v>
      </c>
      <c r="N3381" s="1063"/>
      <c r="O3381" s="1060">
        <f t="shared" si="1382"/>
        <v>13.799999999999999</v>
      </c>
      <c r="P3381" s="1093"/>
      <c r="Q3381" s="1061"/>
      <c r="R3381" s="1100">
        <v>0.6</v>
      </c>
      <c r="S3381" s="1063"/>
      <c r="T3381" s="1079">
        <f t="shared" si="1368"/>
        <v>13.799999999999999</v>
      </c>
      <c r="U3381" s="1061">
        <f t="shared" si="1381"/>
        <v>0</v>
      </c>
      <c r="V3381" s="1061">
        <f t="shared" si="1380"/>
        <v>0</v>
      </c>
      <c r="W3381" s="1063">
        <f t="shared" si="1373"/>
        <v>1.5</v>
      </c>
      <c r="X3381" s="1063">
        <f t="shared" si="1373"/>
        <v>0</v>
      </c>
      <c r="Y3381" s="1060">
        <f t="shared" si="1373"/>
        <v>34.5</v>
      </c>
      <c r="Z3381" s="1080">
        <f t="shared" si="1377"/>
        <v>14</v>
      </c>
      <c r="AA3381" s="1101" t="str">
        <f t="shared" si="1374"/>
        <v>Mật mía</v>
      </c>
      <c r="AB3381" s="1082" t="str">
        <f t="shared" si="1374"/>
        <v>lít</v>
      </c>
      <c r="AC3381" s="1083">
        <f t="shared" si="1374"/>
        <v>23</v>
      </c>
      <c r="AD3381" s="1089">
        <f t="shared" si="1374"/>
        <v>23</v>
      </c>
      <c r="AE3381" s="1071">
        <f t="shared" si="1369"/>
        <v>0</v>
      </c>
      <c r="AF3381" s="1071">
        <f t="shared" si="1370"/>
        <v>0</v>
      </c>
      <c r="AG3381" s="1071">
        <f t="shared" si="1370"/>
        <v>19</v>
      </c>
      <c r="AH3381" s="1071">
        <f t="shared" si="1370"/>
        <v>0</v>
      </c>
      <c r="AI3381" s="1060">
        <f t="shared" si="1375"/>
        <v>437</v>
      </c>
      <c r="AJ3381" s="1102"/>
      <c r="AK3381" s="1063"/>
      <c r="AL3381" s="1103"/>
      <c r="AM3381" s="1063"/>
      <c r="AN3381" s="1085">
        <f t="shared" si="1371"/>
        <v>0</v>
      </c>
      <c r="AO3381" s="1061">
        <f t="shared" si="1372"/>
        <v>0</v>
      </c>
      <c r="AP3381" s="1061">
        <f t="shared" si="1372"/>
        <v>0</v>
      </c>
      <c r="AQ3381" s="1061">
        <f t="shared" si="1372"/>
        <v>1.5</v>
      </c>
      <c r="AR3381" s="1061">
        <f t="shared" si="1372"/>
        <v>0</v>
      </c>
      <c r="AS3381" s="1061">
        <f t="shared" si="1372"/>
        <v>34.5</v>
      </c>
      <c r="AT3381" s="850">
        <f t="shared" si="1378"/>
        <v>0</v>
      </c>
      <c r="AU3381" s="1255" t="s">
        <v>835</v>
      </c>
      <c r="AV3381" s="1256"/>
      <c r="AW3381" s="1256"/>
      <c r="AX3381" s="1256"/>
      <c r="AY3381" s="1256"/>
      <c r="AZ3381" s="870">
        <f>Q3439</f>
        <v>2240.9999999999964</v>
      </c>
    </row>
    <row r="3382" spans="1:52" ht="13.5" customHeight="1">
      <c r="A3382" s="838">
        <f t="shared" si="1376"/>
        <v>15</v>
      </c>
      <c r="B3382" s="1039" t="s">
        <v>514</v>
      </c>
      <c r="C3382" s="817" t="s">
        <v>66</v>
      </c>
      <c r="D3382" s="839">
        <v>80</v>
      </c>
      <c r="E3382" s="921">
        <v>80</v>
      </c>
      <c r="F3382" s="1061"/>
      <c r="G3382" s="1086"/>
      <c r="H3382" s="1063">
        <v>0.2</v>
      </c>
      <c r="I3382" s="1077"/>
      <c r="J3382" s="1060">
        <f t="shared" si="1367"/>
        <v>16</v>
      </c>
      <c r="K3382" s="1061"/>
      <c r="L3382" s="1061"/>
      <c r="M3382" s="1063">
        <v>0.2</v>
      </c>
      <c r="N3382" s="1063"/>
      <c r="O3382" s="1060">
        <f t="shared" si="1382"/>
        <v>16</v>
      </c>
      <c r="P3382" s="1093"/>
      <c r="Q3382" s="1061"/>
      <c r="R3382" s="1100">
        <v>0.2</v>
      </c>
      <c r="S3382" s="1063"/>
      <c r="T3382" s="1079">
        <f t="shared" si="1368"/>
        <v>16</v>
      </c>
      <c r="U3382" s="1061">
        <f t="shared" si="1381"/>
        <v>0</v>
      </c>
      <c r="V3382" s="1061">
        <f t="shared" si="1380"/>
        <v>0</v>
      </c>
      <c r="W3382" s="1063">
        <f t="shared" si="1373"/>
        <v>0.60000000000000009</v>
      </c>
      <c r="X3382" s="1063">
        <f t="shared" si="1373"/>
        <v>0</v>
      </c>
      <c r="Y3382" s="1060">
        <f t="shared" si="1373"/>
        <v>48</v>
      </c>
      <c r="Z3382" s="1080">
        <f t="shared" si="1377"/>
        <v>15</v>
      </c>
      <c r="AA3382" s="1101" t="str">
        <f t="shared" si="1374"/>
        <v>Ót bột</v>
      </c>
      <c r="AB3382" s="1082" t="str">
        <f t="shared" si="1374"/>
        <v>kg</v>
      </c>
      <c r="AC3382" s="1083">
        <f t="shared" si="1374"/>
        <v>80</v>
      </c>
      <c r="AD3382" s="1089">
        <f t="shared" si="1374"/>
        <v>80</v>
      </c>
      <c r="AE3382" s="1071">
        <f t="shared" si="1369"/>
        <v>0</v>
      </c>
      <c r="AF3382" s="1071">
        <f t="shared" si="1370"/>
        <v>0</v>
      </c>
      <c r="AG3382" s="1071">
        <f t="shared" si="1370"/>
        <v>3.1000000000000059</v>
      </c>
      <c r="AH3382" s="1071">
        <f t="shared" si="1370"/>
        <v>0</v>
      </c>
      <c r="AI3382" s="1060">
        <f t="shared" si="1375"/>
        <v>248.00000000000045</v>
      </c>
      <c r="AJ3382" s="1102"/>
      <c r="AK3382" s="1063"/>
      <c r="AL3382" s="1103"/>
      <c r="AM3382" s="1063"/>
      <c r="AN3382" s="1085">
        <f t="shared" si="1371"/>
        <v>0</v>
      </c>
      <c r="AO3382" s="1061">
        <f t="shared" si="1372"/>
        <v>0</v>
      </c>
      <c r="AP3382" s="1061">
        <f t="shared" si="1372"/>
        <v>0</v>
      </c>
      <c r="AQ3382" s="1061">
        <f t="shared" si="1372"/>
        <v>0.60000000000000009</v>
      </c>
      <c r="AR3382" s="1061">
        <f t="shared" si="1372"/>
        <v>0</v>
      </c>
      <c r="AS3382" s="1061">
        <f t="shared" si="1372"/>
        <v>48</v>
      </c>
      <c r="AT3382" s="850">
        <f t="shared" si="1378"/>
        <v>0</v>
      </c>
      <c r="AU3382" s="1255" t="s">
        <v>836</v>
      </c>
      <c r="AV3382" s="1256"/>
      <c r="AW3382" s="1256"/>
      <c r="AX3382" s="1256"/>
      <c r="AY3382" s="1256"/>
      <c r="AZ3382" s="870"/>
    </row>
    <row r="3383" spans="1:52" ht="13.5" customHeight="1">
      <c r="A3383" s="838">
        <f t="shared" si="1376"/>
        <v>16</v>
      </c>
      <c r="B3383" s="1039" t="s">
        <v>49</v>
      </c>
      <c r="C3383" s="817" t="s">
        <v>66</v>
      </c>
      <c r="D3383" s="839">
        <v>40</v>
      </c>
      <c r="E3383" s="921">
        <v>40</v>
      </c>
      <c r="F3383" s="1061"/>
      <c r="G3383" s="1086"/>
      <c r="H3383" s="1063">
        <v>0.2</v>
      </c>
      <c r="I3383" s="1077"/>
      <c r="J3383" s="1060">
        <f t="shared" si="1367"/>
        <v>8</v>
      </c>
      <c r="K3383" s="1061"/>
      <c r="L3383" s="1061"/>
      <c r="M3383" s="1063">
        <v>0.2</v>
      </c>
      <c r="N3383" s="1063"/>
      <c r="O3383" s="1060">
        <f t="shared" si="1382"/>
        <v>8</v>
      </c>
      <c r="P3383" s="1093"/>
      <c r="Q3383" s="1061"/>
      <c r="R3383" s="1100">
        <v>0.2</v>
      </c>
      <c r="S3383" s="1063"/>
      <c r="T3383" s="1079">
        <f t="shared" si="1368"/>
        <v>8</v>
      </c>
      <c r="U3383" s="1061">
        <f t="shared" si="1381"/>
        <v>0</v>
      </c>
      <c r="V3383" s="1061">
        <f t="shared" si="1380"/>
        <v>0</v>
      </c>
      <c r="W3383" s="1063">
        <f t="shared" si="1373"/>
        <v>0.60000000000000009</v>
      </c>
      <c r="X3383" s="1063">
        <f t="shared" si="1373"/>
        <v>0</v>
      </c>
      <c r="Y3383" s="1111">
        <f t="shared" si="1373"/>
        <v>24</v>
      </c>
      <c r="Z3383" s="1080">
        <f t="shared" si="1377"/>
        <v>16</v>
      </c>
      <c r="AA3383" s="1101" t="str">
        <f t="shared" si="1374"/>
        <v>Bột nghệ</v>
      </c>
      <c r="AB3383" s="1082" t="str">
        <f t="shared" si="1374"/>
        <v>kg</v>
      </c>
      <c r="AC3383" s="1083">
        <f t="shared" si="1374"/>
        <v>40</v>
      </c>
      <c r="AD3383" s="1089">
        <f t="shared" si="1374"/>
        <v>40</v>
      </c>
      <c r="AE3383" s="1071">
        <f t="shared" si="1369"/>
        <v>0</v>
      </c>
      <c r="AF3383" s="1071">
        <f t="shared" si="1370"/>
        <v>0</v>
      </c>
      <c r="AG3383" s="1071">
        <f t="shared" si="1370"/>
        <v>20.09999999999998</v>
      </c>
      <c r="AH3383" s="1071">
        <f t="shared" si="1370"/>
        <v>0</v>
      </c>
      <c r="AI3383" s="1060">
        <f t="shared" si="1375"/>
        <v>803.9999999999992</v>
      </c>
      <c r="AJ3383" s="1102"/>
      <c r="AK3383" s="1063"/>
      <c r="AL3383" s="1103"/>
      <c r="AM3383" s="1063"/>
      <c r="AN3383" s="1085">
        <f t="shared" si="1371"/>
        <v>0</v>
      </c>
      <c r="AO3383" s="1061">
        <f t="shared" si="1372"/>
        <v>0</v>
      </c>
      <c r="AP3383" s="1061">
        <f t="shared" si="1372"/>
        <v>0</v>
      </c>
      <c r="AQ3383" s="1061">
        <f t="shared" si="1372"/>
        <v>0.60000000000000009</v>
      </c>
      <c r="AR3383" s="1061">
        <f t="shared" si="1372"/>
        <v>0</v>
      </c>
      <c r="AS3383" s="1061">
        <f t="shared" si="1372"/>
        <v>24</v>
      </c>
      <c r="AT3383" s="850">
        <f t="shared" si="1378"/>
        <v>0</v>
      </c>
      <c r="AU3383" s="1255" t="s">
        <v>799</v>
      </c>
      <c r="AV3383" s="1256"/>
      <c r="AW3383" s="1256"/>
      <c r="AX3383" s="1256"/>
      <c r="AY3383" s="1256"/>
      <c r="AZ3383" s="870"/>
    </row>
    <row r="3384" spans="1:52" ht="13.5" customHeight="1">
      <c r="A3384" s="838">
        <f t="shared" si="1376"/>
        <v>17</v>
      </c>
      <c r="B3384" s="920" t="s">
        <v>373</v>
      </c>
      <c r="C3384" s="817" t="s">
        <v>66</v>
      </c>
      <c r="D3384" s="839">
        <v>43</v>
      </c>
      <c r="E3384" s="921">
        <v>43</v>
      </c>
      <c r="F3384" s="1061"/>
      <c r="G3384" s="1086"/>
      <c r="H3384" s="1063">
        <v>1</v>
      </c>
      <c r="I3384" s="1077"/>
      <c r="J3384" s="1060">
        <f t="shared" si="1367"/>
        <v>43</v>
      </c>
      <c r="K3384" s="1061"/>
      <c r="L3384" s="1061"/>
      <c r="M3384" s="1063">
        <v>1</v>
      </c>
      <c r="N3384" s="1063"/>
      <c r="O3384" s="1060">
        <f t="shared" si="1382"/>
        <v>43</v>
      </c>
      <c r="P3384" s="1093"/>
      <c r="Q3384" s="1061"/>
      <c r="R3384" s="1100">
        <v>1</v>
      </c>
      <c r="S3384" s="1063"/>
      <c r="T3384" s="1079">
        <f t="shared" si="1368"/>
        <v>43</v>
      </c>
      <c r="U3384" s="1061">
        <f t="shared" si="1381"/>
        <v>0</v>
      </c>
      <c r="V3384" s="1061">
        <f t="shared" si="1380"/>
        <v>0</v>
      </c>
      <c r="W3384" s="1063">
        <f t="shared" si="1373"/>
        <v>3</v>
      </c>
      <c r="X3384" s="1063">
        <f t="shared" si="1373"/>
        <v>0</v>
      </c>
      <c r="Y3384" s="1060">
        <f t="shared" si="1373"/>
        <v>129</v>
      </c>
      <c r="Z3384" s="1080">
        <f t="shared" si="1377"/>
        <v>17</v>
      </c>
      <c r="AA3384" s="1081" t="str">
        <f t="shared" si="1374"/>
        <v>Vừng lạc</v>
      </c>
      <c r="AB3384" s="1082" t="str">
        <f t="shared" si="1374"/>
        <v>kg</v>
      </c>
      <c r="AC3384" s="1083">
        <f t="shared" si="1374"/>
        <v>43</v>
      </c>
      <c r="AD3384" s="1089">
        <f t="shared" si="1374"/>
        <v>43</v>
      </c>
      <c r="AE3384" s="1071">
        <f t="shared" si="1369"/>
        <v>0</v>
      </c>
      <c r="AF3384" s="1071">
        <f>AF3302+AK3302-AP3302</f>
        <v>0</v>
      </c>
      <c r="AG3384" s="1071">
        <f>AG3302+AL3302-AQ3302</f>
        <v>18.3</v>
      </c>
      <c r="AH3384" s="1071">
        <f>AH3302+AM3302-AR3302</f>
        <v>0</v>
      </c>
      <c r="AI3384" s="1060">
        <f t="shared" si="1375"/>
        <v>786.9</v>
      </c>
      <c r="AJ3384" s="1102">
        <f>U3384</f>
        <v>0</v>
      </c>
      <c r="AK3384" s="1102">
        <f>V3384</f>
        <v>0</v>
      </c>
      <c r="AL3384" s="1112"/>
      <c r="AM3384" s="1102">
        <f>X3384</f>
        <v>0</v>
      </c>
      <c r="AN3384" s="1085">
        <f t="shared" si="1371"/>
        <v>0</v>
      </c>
      <c r="AO3384" s="1061">
        <f t="shared" si="1372"/>
        <v>0</v>
      </c>
      <c r="AP3384" s="1061">
        <f t="shared" si="1372"/>
        <v>0</v>
      </c>
      <c r="AQ3384" s="1061">
        <f t="shared" si="1372"/>
        <v>3</v>
      </c>
      <c r="AR3384" s="1061">
        <f t="shared" si="1372"/>
        <v>0</v>
      </c>
      <c r="AS3384" s="1061">
        <f t="shared" si="1372"/>
        <v>129</v>
      </c>
      <c r="AT3384" s="850">
        <f t="shared" si="1378"/>
        <v>0</v>
      </c>
      <c r="AU3384" s="1255" t="s">
        <v>800</v>
      </c>
      <c r="AV3384" s="1256"/>
      <c r="AW3384" s="1256"/>
      <c r="AX3384" s="1256"/>
      <c r="AY3384" s="1256"/>
      <c r="AZ3384" s="870"/>
    </row>
    <row r="3385" spans="1:52" ht="13.5" customHeight="1">
      <c r="A3385" s="838">
        <f t="shared" si="1376"/>
        <v>18</v>
      </c>
      <c r="B3385" s="931" t="s">
        <v>853</v>
      </c>
      <c r="C3385" s="817" t="s">
        <v>66</v>
      </c>
      <c r="D3385" s="839">
        <v>30</v>
      </c>
      <c r="E3385" s="921">
        <v>6</v>
      </c>
      <c r="F3385" s="1061"/>
      <c r="G3385" s="1086"/>
      <c r="H3385" s="1063">
        <v>0.5</v>
      </c>
      <c r="I3385" s="1077"/>
      <c r="J3385" s="1060">
        <f t="shared" si="1367"/>
        <v>3</v>
      </c>
      <c r="K3385" s="1061"/>
      <c r="L3385" s="1061"/>
      <c r="M3385" s="1063">
        <v>0.5</v>
      </c>
      <c r="N3385" s="1063"/>
      <c r="O3385" s="1060">
        <f t="shared" si="1382"/>
        <v>3</v>
      </c>
      <c r="P3385" s="1093"/>
      <c r="Q3385" s="1061"/>
      <c r="R3385" s="1100">
        <v>0.5</v>
      </c>
      <c r="S3385" s="1063"/>
      <c r="T3385" s="1079">
        <f t="shared" si="1368"/>
        <v>3</v>
      </c>
      <c r="U3385" s="1061"/>
      <c r="V3385" s="1061">
        <f t="shared" si="1380"/>
        <v>0</v>
      </c>
      <c r="W3385" s="1063">
        <f t="shared" si="1380"/>
        <v>1.5</v>
      </c>
      <c r="X3385" s="1063">
        <f t="shared" si="1380"/>
        <v>0</v>
      </c>
      <c r="Y3385" s="1060">
        <f t="shared" si="1380"/>
        <v>9</v>
      </c>
      <c r="Z3385" s="1080">
        <f t="shared" si="1377"/>
        <v>18</v>
      </c>
      <c r="AA3385" s="1081" t="str">
        <f t="shared" si="1374"/>
        <v>Tăm bao tay</v>
      </c>
      <c r="AB3385" s="1082" t="str">
        <f t="shared" si="1374"/>
        <v>kg</v>
      </c>
      <c r="AC3385" s="1083">
        <f t="shared" si="1374"/>
        <v>30</v>
      </c>
      <c r="AD3385" s="1089">
        <f t="shared" si="1374"/>
        <v>6</v>
      </c>
      <c r="AE3385" s="1071">
        <f t="shared" ref="AE3385:AH3400" si="1383">AE3303+AJ3303-AO3303</f>
        <v>0</v>
      </c>
      <c r="AF3385" s="1071">
        <f t="shared" si="1383"/>
        <v>0</v>
      </c>
      <c r="AG3385" s="1071">
        <f t="shared" si="1383"/>
        <v>8</v>
      </c>
      <c r="AH3385" s="1071">
        <f t="shared" si="1383"/>
        <v>0</v>
      </c>
      <c r="AI3385" s="1060">
        <f t="shared" si="1375"/>
        <v>48</v>
      </c>
      <c r="AJ3385" s="1102">
        <f t="shared" ref="AJ3385:AL3427" si="1384">U3385</f>
        <v>0</v>
      </c>
      <c r="AK3385" s="1102">
        <f t="shared" si="1384"/>
        <v>0</v>
      </c>
      <c r="AL3385" s="1112"/>
      <c r="AM3385" s="1102">
        <f t="shared" ref="AM3385:AM3427" si="1385">X3385</f>
        <v>0</v>
      </c>
      <c r="AN3385" s="1085">
        <f t="shared" ref="AN3385:AN3427" si="1386">SUM(AJ3385:AM3385)*$E3385</f>
        <v>0</v>
      </c>
      <c r="AO3385" s="1061">
        <f t="shared" si="1372"/>
        <v>0</v>
      </c>
      <c r="AP3385" s="1061">
        <f t="shared" si="1372"/>
        <v>0</v>
      </c>
      <c r="AQ3385" s="1061">
        <f t="shared" si="1372"/>
        <v>1.5</v>
      </c>
      <c r="AR3385" s="1061">
        <f t="shared" si="1372"/>
        <v>0</v>
      </c>
      <c r="AS3385" s="1061">
        <f t="shared" si="1372"/>
        <v>9</v>
      </c>
      <c r="AT3385" s="850">
        <f t="shared" si="1378"/>
        <v>36</v>
      </c>
      <c r="AU3385" s="1255" t="s">
        <v>801</v>
      </c>
      <c r="AV3385" s="1256"/>
      <c r="AW3385" s="1256"/>
      <c r="AX3385" s="1256"/>
      <c r="AY3385" s="1256"/>
      <c r="AZ3385" s="870"/>
    </row>
    <row r="3386" spans="1:52" ht="13.5" customHeight="1">
      <c r="A3386" s="838">
        <f t="shared" si="1376"/>
        <v>19</v>
      </c>
      <c r="B3386" s="931" t="s">
        <v>176</v>
      </c>
      <c r="C3386" s="896" t="s">
        <v>389</v>
      </c>
      <c r="D3386" s="897">
        <v>9</v>
      </c>
      <c r="E3386" s="1114">
        <v>9</v>
      </c>
      <c r="F3386" s="1061"/>
      <c r="G3386" s="1090"/>
      <c r="H3386" s="1063">
        <v>0.5</v>
      </c>
      <c r="I3386" s="1077"/>
      <c r="J3386" s="1060">
        <f t="shared" si="1367"/>
        <v>4.5</v>
      </c>
      <c r="K3386" s="1061" t="s">
        <v>887</v>
      </c>
      <c r="L3386" s="1061"/>
      <c r="M3386" s="1063">
        <v>0.8</v>
      </c>
      <c r="N3386" s="1063"/>
      <c r="O3386" s="1060">
        <f t="shared" si="1382"/>
        <v>7.2</v>
      </c>
      <c r="P3386" s="1093"/>
      <c r="Q3386" s="1065"/>
      <c r="R3386" s="1100">
        <v>0.7</v>
      </c>
      <c r="S3386" s="1063"/>
      <c r="T3386" s="1079">
        <f t="shared" si="1368"/>
        <v>6.3</v>
      </c>
      <c r="U3386" s="1061">
        <f>SUM(F3386,K3386,P3386)</f>
        <v>0</v>
      </c>
      <c r="V3386" s="1061">
        <f t="shared" si="1380"/>
        <v>0</v>
      </c>
      <c r="W3386" s="1063">
        <f t="shared" si="1380"/>
        <v>2</v>
      </c>
      <c r="X3386" s="1063">
        <f t="shared" si="1380"/>
        <v>0</v>
      </c>
      <c r="Y3386" s="1060">
        <f t="shared" si="1380"/>
        <v>18</v>
      </c>
      <c r="Z3386" s="1080">
        <f t="shared" si="1377"/>
        <v>19</v>
      </c>
      <c r="AA3386" s="1081" t="str">
        <f t="shared" si="1374"/>
        <v>Dấm chua</v>
      </c>
      <c r="AB3386" s="1082" t="str">
        <f t="shared" si="1374"/>
        <v>lít</v>
      </c>
      <c r="AC3386" s="1083">
        <f t="shared" si="1374"/>
        <v>9</v>
      </c>
      <c r="AD3386" s="1089">
        <f t="shared" si="1374"/>
        <v>9</v>
      </c>
      <c r="AE3386" s="1071">
        <f t="shared" si="1383"/>
        <v>0</v>
      </c>
      <c r="AF3386" s="1071">
        <f t="shared" si="1383"/>
        <v>0</v>
      </c>
      <c r="AG3386" s="1071">
        <f t="shared" si="1383"/>
        <v>6</v>
      </c>
      <c r="AH3386" s="1071">
        <f t="shared" si="1383"/>
        <v>0</v>
      </c>
      <c r="AI3386" s="1060">
        <f t="shared" si="1375"/>
        <v>54</v>
      </c>
      <c r="AJ3386" s="1102">
        <f t="shared" si="1384"/>
        <v>0</v>
      </c>
      <c r="AK3386" s="1102">
        <f t="shared" si="1384"/>
        <v>0</v>
      </c>
      <c r="AL3386" s="1112"/>
      <c r="AM3386" s="1102">
        <f t="shared" si="1385"/>
        <v>0</v>
      </c>
      <c r="AN3386" s="1085">
        <f t="shared" si="1386"/>
        <v>0</v>
      </c>
      <c r="AO3386" s="1061">
        <f t="shared" si="1372"/>
        <v>0</v>
      </c>
      <c r="AP3386" s="1061">
        <f t="shared" si="1372"/>
        <v>0</v>
      </c>
      <c r="AQ3386" s="1061">
        <f t="shared" si="1372"/>
        <v>2</v>
      </c>
      <c r="AR3386" s="1061">
        <f t="shared" si="1372"/>
        <v>0</v>
      </c>
      <c r="AS3386" s="1061">
        <f t="shared" si="1372"/>
        <v>18</v>
      </c>
      <c r="AT3386" s="850">
        <f t="shared" si="1378"/>
        <v>0</v>
      </c>
      <c r="AU3386" s="893" t="s">
        <v>802</v>
      </c>
      <c r="AV3386" s="894"/>
      <c r="AW3386" s="894"/>
      <c r="AX3386" s="894"/>
      <c r="AY3386" s="894"/>
      <c r="AZ3386" s="870">
        <f>AZ3380+SUM(AZ3381:AZ3385)</f>
        <v>17472.999999999996</v>
      </c>
    </row>
    <row r="3387" spans="1:52" ht="13.5" customHeight="1">
      <c r="A3387" s="838">
        <f t="shared" si="1376"/>
        <v>20</v>
      </c>
      <c r="B3387" s="911" t="s">
        <v>158</v>
      </c>
      <c r="C3387" s="902" t="s">
        <v>66</v>
      </c>
      <c r="D3387" s="903">
        <v>30</v>
      </c>
      <c r="E3387" s="1116">
        <v>30</v>
      </c>
      <c r="F3387" s="1061"/>
      <c r="G3387" s="1090"/>
      <c r="H3387" s="1063">
        <v>0.5</v>
      </c>
      <c r="I3387" s="1077"/>
      <c r="J3387" s="1060">
        <f t="shared" si="1367"/>
        <v>15</v>
      </c>
      <c r="K3387" s="1065"/>
      <c r="L3387" s="1071"/>
      <c r="M3387" s="1063">
        <v>0.5</v>
      </c>
      <c r="N3387" s="1063"/>
      <c r="O3387" s="1060">
        <f t="shared" si="1382"/>
        <v>15</v>
      </c>
      <c r="P3387" s="1088"/>
      <c r="Q3387" s="1071"/>
      <c r="R3387" s="1110">
        <v>0.5</v>
      </c>
      <c r="S3387" s="1063"/>
      <c r="T3387" s="1079">
        <f t="shared" si="1368"/>
        <v>15</v>
      </c>
      <c r="U3387" s="1061">
        <f>SUM(F3387,K3387,P3387)</f>
        <v>0</v>
      </c>
      <c r="V3387" s="1071">
        <f t="shared" si="1380"/>
        <v>0</v>
      </c>
      <c r="W3387" s="1063">
        <f t="shared" si="1380"/>
        <v>1.5</v>
      </c>
      <c r="X3387" s="1063">
        <f t="shared" si="1380"/>
        <v>0</v>
      </c>
      <c r="Y3387" s="1060">
        <f t="shared" si="1380"/>
        <v>45</v>
      </c>
      <c r="Z3387" s="1080">
        <f t="shared" si="1377"/>
        <v>20</v>
      </c>
      <c r="AA3387" s="1081" t="str">
        <f t="shared" si="1374"/>
        <v>Chè vằng</v>
      </c>
      <c r="AB3387" s="1082" t="str">
        <f t="shared" si="1374"/>
        <v>kg</v>
      </c>
      <c r="AC3387" s="1083">
        <f t="shared" si="1374"/>
        <v>30</v>
      </c>
      <c r="AD3387" s="1089">
        <f t="shared" si="1374"/>
        <v>30</v>
      </c>
      <c r="AE3387" s="1071">
        <f t="shared" si="1383"/>
        <v>0</v>
      </c>
      <c r="AF3387" s="1071">
        <f t="shared" si="1383"/>
        <v>0</v>
      </c>
      <c r="AG3387" s="1071">
        <f t="shared" si="1383"/>
        <v>3</v>
      </c>
      <c r="AH3387" s="1071">
        <f t="shared" si="1383"/>
        <v>0</v>
      </c>
      <c r="AI3387" s="1060">
        <f t="shared" si="1375"/>
        <v>90</v>
      </c>
      <c r="AJ3387" s="1102">
        <f t="shared" si="1384"/>
        <v>0</v>
      </c>
      <c r="AK3387" s="1102">
        <f t="shared" si="1384"/>
        <v>0</v>
      </c>
      <c r="AL3387" s="1112"/>
      <c r="AM3387" s="1102">
        <f t="shared" si="1385"/>
        <v>0</v>
      </c>
      <c r="AN3387" s="1085">
        <f t="shared" si="1386"/>
        <v>0</v>
      </c>
      <c r="AO3387" s="1061">
        <f t="shared" si="1372"/>
        <v>0</v>
      </c>
      <c r="AP3387" s="1061">
        <f t="shared" si="1372"/>
        <v>0</v>
      </c>
      <c r="AQ3387" s="1061">
        <f t="shared" si="1372"/>
        <v>1.5</v>
      </c>
      <c r="AR3387" s="1061">
        <f t="shared" si="1372"/>
        <v>0</v>
      </c>
      <c r="AS3387" s="1061">
        <f t="shared" si="1372"/>
        <v>45</v>
      </c>
      <c r="AT3387" s="850">
        <f t="shared" si="1378"/>
        <v>0</v>
      </c>
      <c r="AU3387" s="1274" t="s">
        <v>803</v>
      </c>
      <c r="AV3387" s="1275"/>
      <c r="AW3387" s="1275"/>
      <c r="AX3387" s="1275"/>
      <c r="AY3387" s="1275"/>
      <c r="AZ3387" s="870"/>
    </row>
    <row r="3388" spans="1:52" ht="13.5" customHeight="1">
      <c r="A3388" s="838">
        <f t="shared" si="1376"/>
        <v>21</v>
      </c>
      <c r="B3388" s="911" t="s">
        <v>166</v>
      </c>
      <c r="C3388" s="844" t="s">
        <v>66</v>
      </c>
      <c r="D3388" s="907">
        <v>30</v>
      </c>
      <c r="E3388" s="1060">
        <v>30</v>
      </c>
      <c r="F3388" s="1065"/>
      <c r="G3388" s="1090"/>
      <c r="H3388" s="1063">
        <v>0.1</v>
      </c>
      <c r="I3388" s="1091"/>
      <c r="J3388" s="1060">
        <f t="shared" si="1367"/>
        <v>3</v>
      </c>
      <c r="K3388" s="1061"/>
      <c r="L3388" s="1065"/>
      <c r="M3388" s="1063">
        <v>0.2</v>
      </c>
      <c r="N3388" s="1063"/>
      <c r="O3388" s="1060">
        <f t="shared" si="1382"/>
        <v>6</v>
      </c>
      <c r="P3388" s="1056"/>
      <c r="Q3388" s="1065"/>
      <c r="R3388" s="1100">
        <v>0.2</v>
      </c>
      <c r="S3388" s="1063"/>
      <c r="T3388" s="1079">
        <f t="shared" si="1368"/>
        <v>6</v>
      </c>
      <c r="U3388" s="1061">
        <f>SUM(F3388,K3388,P3388)</f>
        <v>0</v>
      </c>
      <c r="V3388" s="1061">
        <f t="shared" si="1380"/>
        <v>0</v>
      </c>
      <c r="W3388" s="1063">
        <f t="shared" si="1380"/>
        <v>0.5</v>
      </c>
      <c r="X3388" s="1063">
        <f t="shared" si="1380"/>
        <v>0</v>
      </c>
      <c r="Y3388" s="1060">
        <f t="shared" si="1380"/>
        <v>15</v>
      </c>
      <c r="Z3388" s="1080">
        <f t="shared" si="1377"/>
        <v>21</v>
      </c>
      <c r="AA3388" s="1081" t="str">
        <f t="shared" si="1374"/>
        <v>Hành tăm</v>
      </c>
      <c r="AB3388" s="1082" t="str">
        <f t="shared" si="1374"/>
        <v>kg</v>
      </c>
      <c r="AC3388" s="1083">
        <f t="shared" si="1374"/>
        <v>30</v>
      </c>
      <c r="AD3388" s="1089">
        <f t="shared" si="1374"/>
        <v>30</v>
      </c>
      <c r="AE3388" s="1071">
        <f t="shared" si="1383"/>
        <v>0</v>
      </c>
      <c r="AF3388" s="1071">
        <f t="shared" si="1383"/>
        <v>0</v>
      </c>
      <c r="AG3388" s="1071">
        <f t="shared" si="1383"/>
        <v>3.7999999999999972</v>
      </c>
      <c r="AH3388" s="1071">
        <f t="shared" si="1383"/>
        <v>0</v>
      </c>
      <c r="AI3388" s="1060">
        <f t="shared" si="1375"/>
        <v>113.99999999999991</v>
      </c>
      <c r="AJ3388" s="1102">
        <f t="shared" si="1384"/>
        <v>0</v>
      </c>
      <c r="AK3388" s="1102">
        <f t="shared" si="1384"/>
        <v>0</v>
      </c>
      <c r="AL3388" s="1112"/>
      <c r="AM3388" s="1102">
        <f t="shared" si="1385"/>
        <v>0</v>
      </c>
      <c r="AN3388" s="1085">
        <f t="shared" si="1386"/>
        <v>0</v>
      </c>
      <c r="AO3388" s="1061">
        <f t="shared" si="1372"/>
        <v>0</v>
      </c>
      <c r="AP3388" s="1061">
        <f t="shared" si="1372"/>
        <v>0</v>
      </c>
      <c r="AQ3388" s="1061">
        <f t="shared" si="1372"/>
        <v>0.5</v>
      </c>
      <c r="AR3388" s="1061">
        <f t="shared" si="1372"/>
        <v>0</v>
      </c>
      <c r="AS3388" s="1061">
        <f t="shared" si="1372"/>
        <v>15</v>
      </c>
      <c r="AT3388" s="850">
        <f t="shared" si="1378"/>
        <v>0</v>
      </c>
      <c r="AU3388" s="4" t="s">
        <v>804</v>
      </c>
      <c r="AV3388" s="3"/>
      <c r="AW3388" s="3"/>
      <c r="AX3388" s="3"/>
      <c r="AY3388" s="3"/>
      <c r="AZ3388" s="870">
        <f>Y3437</f>
        <v>15206.2</v>
      </c>
    </row>
    <row r="3389" spans="1:52" ht="13.5" customHeight="1">
      <c r="A3389" s="838">
        <f t="shared" si="1376"/>
        <v>22</v>
      </c>
      <c r="B3389" s="911" t="s">
        <v>145</v>
      </c>
      <c r="C3389" s="844" t="s">
        <v>389</v>
      </c>
      <c r="D3389" s="907">
        <v>16</v>
      </c>
      <c r="E3389" s="1060">
        <v>16</v>
      </c>
      <c r="F3389" s="1061"/>
      <c r="G3389" s="1090"/>
      <c r="H3389" s="1063">
        <v>1</v>
      </c>
      <c r="I3389" s="1077"/>
      <c r="J3389" s="1060">
        <f t="shared" si="1367"/>
        <v>16</v>
      </c>
      <c r="K3389" s="1103"/>
      <c r="L3389" s="1071"/>
      <c r="M3389" s="1063">
        <v>1</v>
      </c>
      <c r="N3389" s="1118"/>
      <c r="O3389" s="1060">
        <f t="shared" si="1382"/>
        <v>16</v>
      </c>
      <c r="P3389" s="1056"/>
      <c r="Q3389" s="1071"/>
      <c r="R3389" s="1100">
        <v>1</v>
      </c>
      <c r="S3389" s="1063"/>
      <c r="T3389" s="1079">
        <f t="shared" si="1368"/>
        <v>16</v>
      </c>
      <c r="U3389" s="1061">
        <f t="shared" ref="U3389:U3427" si="1387">SUM(F3389,K3389,P3389)</f>
        <v>0</v>
      </c>
      <c r="V3389" s="1071">
        <f t="shared" si="1380"/>
        <v>0</v>
      </c>
      <c r="W3389" s="1063">
        <f t="shared" si="1380"/>
        <v>3</v>
      </c>
      <c r="X3389" s="1063">
        <f t="shared" si="1380"/>
        <v>0</v>
      </c>
      <c r="Y3389" s="1060">
        <f t="shared" si="1380"/>
        <v>48</v>
      </c>
      <c r="Z3389" s="1080">
        <f t="shared" si="1377"/>
        <v>22</v>
      </c>
      <c r="AA3389" s="1081" t="str">
        <f t="shared" si="1374"/>
        <v>Dầu rửa</v>
      </c>
      <c r="AB3389" s="1082" t="str">
        <f t="shared" si="1374"/>
        <v>lít</v>
      </c>
      <c r="AC3389" s="1083">
        <f t="shared" si="1374"/>
        <v>16</v>
      </c>
      <c r="AD3389" s="1089">
        <f t="shared" si="1374"/>
        <v>16</v>
      </c>
      <c r="AE3389" s="1071">
        <f t="shared" si="1383"/>
        <v>0</v>
      </c>
      <c r="AF3389" s="1071">
        <f t="shared" si="1383"/>
        <v>0</v>
      </c>
      <c r="AG3389" s="1071">
        <f t="shared" si="1383"/>
        <v>13</v>
      </c>
      <c r="AH3389" s="1071">
        <f t="shared" si="1383"/>
        <v>0</v>
      </c>
      <c r="AI3389" s="1060">
        <f t="shared" si="1375"/>
        <v>208</v>
      </c>
      <c r="AJ3389" s="1102">
        <f t="shared" si="1384"/>
        <v>0</v>
      </c>
      <c r="AK3389" s="1102">
        <f t="shared" si="1384"/>
        <v>0</v>
      </c>
      <c r="AL3389" s="1112"/>
      <c r="AM3389" s="1102">
        <f t="shared" si="1385"/>
        <v>0</v>
      </c>
      <c r="AN3389" s="1085">
        <f t="shared" si="1386"/>
        <v>0</v>
      </c>
      <c r="AO3389" s="1061">
        <f t="shared" si="1372"/>
        <v>0</v>
      </c>
      <c r="AP3389" s="1061">
        <f t="shared" si="1372"/>
        <v>0</v>
      </c>
      <c r="AQ3389" s="1061">
        <f t="shared" si="1372"/>
        <v>3</v>
      </c>
      <c r="AR3389" s="1061">
        <f t="shared" si="1372"/>
        <v>0</v>
      </c>
      <c r="AS3389" s="1061">
        <f t="shared" si="1372"/>
        <v>48</v>
      </c>
      <c r="AT3389" s="850">
        <f t="shared" si="1378"/>
        <v>0</v>
      </c>
      <c r="AU3389" s="4" t="s">
        <v>805</v>
      </c>
      <c r="AV3389" s="3"/>
      <c r="AW3389" s="3"/>
      <c r="AX3389" s="3"/>
      <c r="AY3389" s="3"/>
      <c r="AZ3389" s="870">
        <f>Q3440</f>
        <v>0</v>
      </c>
    </row>
    <row r="3390" spans="1:52" ht="13.5" customHeight="1">
      <c r="A3390" s="838">
        <f t="shared" si="1376"/>
        <v>23</v>
      </c>
      <c r="B3390" s="911" t="s">
        <v>136</v>
      </c>
      <c r="C3390" s="844" t="s">
        <v>66</v>
      </c>
      <c r="D3390" s="907">
        <v>120</v>
      </c>
      <c r="E3390" s="1060">
        <v>120</v>
      </c>
      <c r="F3390" s="1061"/>
      <c r="G3390" s="1090"/>
      <c r="H3390" s="1119">
        <v>1</v>
      </c>
      <c r="I3390" s="1077"/>
      <c r="J3390" s="1060">
        <f t="shared" si="1367"/>
        <v>120</v>
      </c>
      <c r="K3390" s="1065"/>
      <c r="L3390" s="1071"/>
      <c r="M3390" s="1119"/>
      <c r="N3390" s="1063"/>
      <c r="O3390" s="1060">
        <f t="shared" si="1382"/>
        <v>0</v>
      </c>
      <c r="P3390" s="1056" t="s">
        <v>883</v>
      </c>
      <c r="Q3390" s="1071"/>
      <c r="R3390" s="1100"/>
      <c r="S3390" s="1063"/>
      <c r="T3390" s="1079">
        <f t="shared" si="1368"/>
        <v>0</v>
      </c>
      <c r="U3390" s="1103">
        <f t="shared" si="1387"/>
        <v>0</v>
      </c>
      <c r="V3390" s="1071">
        <f t="shared" si="1380"/>
        <v>0</v>
      </c>
      <c r="W3390" s="1063">
        <f t="shared" si="1380"/>
        <v>1</v>
      </c>
      <c r="X3390" s="1063">
        <f t="shared" si="1380"/>
        <v>0</v>
      </c>
      <c r="Y3390" s="1060">
        <f t="shared" si="1380"/>
        <v>120</v>
      </c>
      <c r="Z3390" s="1080">
        <f t="shared" si="1377"/>
        <v>23</v>
      </c>
      <c r="AA3390" s="1081" t="str">
        <f t="shared" si="1374"/>
        <v>Cá khô</v>
      </c>
      <c r="AB3390" s="1082" t="str">
        <f t="shared" si="1374"/>
        <v>kg</v>
      </c>
      <c r="AC3390" s="1083">
        <f t="shared" si="1374"/>
        <v>120</v>
      </c>
      <c r="AD3390" s="1089">
        <f t="shared" si="1374"/>
        <v>120</v>
      </c>
      <c r="AE3390" s="1071">
        <f t="shared" si="1383"/>
        <v>0</v>
      </c>
      <c r="AF3390" s="1071">
        <f t="shared" si="1383"/>
        <v>0</v>
      </c>
      <c r="AG3390" s="1071">
        <f t="shared" si="1383"/>
        <v>0.5</v>
      </c>
      <c r="AH3390" s="1071">
        <f t="shared" si="1383"/>
        <v>0</v>
      </c>
      <c r="AI3390" s="1060">
        <f t="shared" si="1375"/>
        <v>60</v>
      </c>
      <c r="AJ3390" s="1102">
        <f t="shared" si="1384"/>
        <v>0</v>
      </c>
      <c r="AK3390" s="1102">
        <f t="shared" si="1384"/>
        <v>0</v>
      </c>
      <c r="AL3390" s="1112">
        <v>20</v>
      </c>
      <c r="AM3390" s="1102">
        <f t="shared" si="1385"/>
        <v>0</v>
      </c>
      <c r="AN3390" s="1085">
        <f t="shared" si="1386"/>
        <v>2400</v>
      </c>
      <c r="AO3390" s="1061">
        <f t="shared" si="1372"/>
        <v>0</v>
      </c>
      <c r="AP3390" s="1061">
        <f t="shared" si="1372"/>
        <v>0</v>
      </c>
      <c r="AQ3390" s="1061">
        <f t="shared" si="1372"/>
        <v>1</v>
      </c>
      <c r="AR3390" s="1061">
        <f t="shared" si="1372"/>
        <v>0</v>
      </c>
      <c r="AS3390" s="1061">
        <f t="shared" si="1372"/>
        <v>120</v>
      </c>
      <c r="AT3390" s="850">
        <f t="shared" si="1378"/>
        <v>0</v>
      </c>
      <c r="AU3390" s="893" t="s">
        <v>806</v>
      </c>
      <c r="AV3390" s="894"/>
      <c r="AW3390" s="894"/>
      <c r="AX3390" s="894"/>
      <c r="AY3390" s="894"/>
      <c r="AZ3390" s="870">
        <f>SUM(AZ3388:AZ3389)</f>
        <v>15206.2</v>
      </c>
    </row>
    <row r="3391" spans="1:52" ht="13.5" customHeight="1">
      <c r="A3391" s="838">
        <f t="shared" si="1376"/>
        <v>24</v>
      </c>
      <c r="B3391" s="911" t="s">
        <v>183</v>
      </c>
      <c r="C3391" s="844" t="s">
        <v>66</v>
      </c>
      <c r="D3391" s="907">
        <v>30</v>
      </c>
      <c r="E3391" s="1060">
        <v>30</v>
      </c>
      <c r="F3391" s="1103"/>
      <c r="G3391" s="1120"/>
      <c r="H3391" s="1121">
        <v>0.1</v>
      </c>
      <c r="I3391" s="1077"/>
      <c r="J3391" s="1060">
        <f t="shared" si="1367"/>
        <v>3</v>
      </c>
      <c r="K3391" s="1103"/>
      <c r="L3391" s="1071"/>
      <c r="M3391" s="1063">
        <v>0.2</v>
      </c>
      <c r="N3391" s="1063"/>
      <c r="O3391" s="1060">
        <f t="shared" si="1382"/>
        <v>6</v>
      </c>
      <c r="P3391" s="1056"/>
      <c r="Q3391" s="1071"/>
      <c r="R3391" s="1063">
        <v>0.2</v>
      </c>
      <c r="S3391" s="1063"/>
      <c r="T3391" s="1079">
        <f t="shared" si="1368"/>
        <v>6</v>
      </c>
      <c r="U3391" s="1061">
        <f t="shared" si="1387"/>
        <v>0</v>
      </c>
      <c r="V3391" s="1071">
        <f t="shared" si="1380"/>
        <v>0</v>
      </c>
      <c r="W3391" s="1063">
        <f t="shared" si="1380"/>
        <v>0.5</v>
      </c>
      <c r="X3391" s="1063">
        <f t="shared" si="1380"/>
        <v>0</v>
      </c>
      <c r="Y3391" s="1060">
        <f t="shared" si="1380"/>
        <v>15</v>
      </c>
      <c r="Z3391" s="1080">
        <f t="shared" si="1377"/>
        <v>24</v>
      </c>
      <c r="AA3391" s="1081" t="str">
        <f t="shared" si="1374"/>
        <v>Nghệ tươi</v>
      </c>
      <c r="AB3391" s="1082" t="str">
        <f t="shared" si="1374"/>
        <v>kg</v>
      </c>
      <c r="AC3391" s="1083">
        <f t="shared" si="1374"/>
        <v>30</v>
      </c>
      <c r="AD3391" s="1089">
        <f t="shared" si="1374"/>
        <v>30</v>
      </c>
      <c r="AE3391" s="1071">
        <f t="shared" si="1383"/>
        <v>0</v>
      </c>
      <c r="AF3391" s="1071">
        <f t="shared" si="1383"/>
        <v>0</v>
      </c>
      <c r="AG3391" s="1071">
        <f t="shared" si="1383"/>
        <v>20.3</v>
      </c>
      <c r="AH3391" s="1071">
        <f t="shared" si="1383"/>
        <v>0</v>
      </c>
      <c r="AI3391" s="1060">
        <f t="shared" si="1375"/>
        <v>609</v>
      </c>
      <c r="AJ3391" s="1102">
        <f t="shared" si="1384"/>
        <v>0</v>
      </c>
      <c r="AK3391" s="1102">
        <f t="shared" si="1384"/>
        <v>0</v>
      </c>
      <c r="AL3391" s="1112"/>
      <c r="AM3391" s="1102">
        <f t="shared" si="1385"/>
        <v>0</v>
      </c>
      <c r="AN3391" s="1085">
        <f t="shared" si="1386"/>
        <v>0</v>
      </c>
      <c r="AO3391" s="1061">
        <f t="shared" si="1372"/>
        <v>0</v>
      </c>
      <c r="AP3391" s="1061">
        <f t="shared" si="1372"/>
        <v>0</v>
      </c>
      <c r="AQ3391" s="1061">
        <f t="shared" si="1372"/>
        <v>0.5</v>
      </c>
      <c r="AR3391" s="1061">
        <f t="shared" si="1372"/>
        <v>0</v>
      </c>
      <c r="AS3391" s="1061">
        <f t="shared" si="1372"/>
        <v>15</v>
      </c>
      <c r="AT3391" s="850">
        <f t="shared" si="1378"/>
        <v>0</v>
      </c>
      <c r="AU3391" s="893" t="s">
        <v>807</v>
      </c>
      <c r="AV3391" s="894"/>
      <c r="AW3391" s="894"/>
      <c r="AX3391" s="894"/>
      <c r="AY3391" s="894"/>
      <c r="AZ3391" s="912"/>
    </row>
    <row r="3392" spans="1:52" ht="13.5" customHeight="1">
      <c r="A3392" s="838">
        <f t="shared" si="1376"/>
        <v>25</v>
      </c>
      <c r="B3392" s="911" t="s">
        <v>142</v>
      </c>
      <c r="C3392" s="844" t="s">
        <v>66</v>
      </c>
      <c r="D3392" s="907">
        <v>35</v>
      </c>
      <c r="E3392" s="1060">
        <v>35</v>
      </c>
      <c r="F3392" s="1061"/>
      <c r="G3392" s="1120"/>
      <c r="H3392" s="1063">
        <v>0.1</v>
      </c>
      <c r="I3392" s="1077"/>
      <c r="J3392" s="1060">
        <f t="shared" si="1367"/>
        <v>3.5</v>
      </c>
      <c r="K3392" s="1103"/>
      <c r="L3392" s="1071"/>
      <c r="M3392" s="1063">
        <v>0.2</v>
      </c>
      <c r="N3392" s="1063"/>
      <c r="O3392" s="1060">
        <f t="shared" si="1382"/>
        <v>7</v>
      </c>
      <c r="P3392" s="1122"/>
      <c r="Q3392" s="1071"/>
      <c r="R3392" s="1063">
        <v>0.2</v>
      </c>
      <c r="S3392" s="1063"/>
      <c r="T3392" s="1079">
        <f t="shared" si="1368"/>
        <v>7</v>
      </c>
      <c r="U3392" s="1061">
        <f t="shared" si="1387"/>
        <v>0</v>
      </c>
      <c r="V3392" s="1071">
        <f t="shared" si="1380"/>
        <v>0</v>
      </c>
      <c r="W3392" s="1063">
        <f t="shared" si="1380"/>
        <v>0.5</v>
      </c>
      <c r="X3392" s="1063">
        <f t="shared" si="1380"/>
        <v>0</v>
      </c>
      <c r="Y3392" s="1060">
        <f t="shared" si="1380"/>
        <v>17.5</v>
      </c>
      <c r="Z3392" s="1080">
        <f t="shared" si="1377"/>
        <v>25</v>
      </c>
      <c r="AA3392" s="1081" t="str">
        <f t="shared" si="1374"/>
        <v>Gừng tươi</v>
      </c>
      <c r="AB3392" s="1082" t="str">
        <f t="shared" si="1374"/>
        <v>kg</v>
      </c>
      <c r="AC3392" s="1083">
        <f t="shared" si="1374"/>
        <v>35</v>
      </c>
      <c r="AD3392" s="1089">
        <f t="shared" si="1374"/>
        <v>35</v>
      </c>
      <c r="AE3392" s="1071">
        <f t="shared" si="1383"/>
        <v>0</v>
      </c>
      <c r="AF3392" s="1071">
        <f t="shared" si="1383"/>
        <v>0</v>
      </c>
      <c r="AG3392" s="1071">
        <f t="shared" si="1383"/>
        <v>5.299999999999998</v>
      </c>
      <c r="AH3392" s="1071">
        <f t="shared" si="1383"/>
        <v>0</v>
      </c>
      <c r="AI3392" s="1060">
        <f t="shared" si="1375"/>
        <v>185.49999999999994</v>
      </c>
      <c r="AJ3392" s="1102">
        <f t="shared" si="1384"/>
        <v>0</v>
      </c>
      <c r="AK3392" s="1102">
        <f t="shared" si="1384"/>
        <v>0</v>
      </c>
      <c r="AL3392" s="1112"/>
      <c r="AM3392" s="1102">
        <f t="shared" si="1385"/>
        <v>0</v>
      </c>
      <c r="AN3392" s="1085">
        <f t="shared" si="1386"/>
        <v>0</v>
      </c>
      <c r="AO3392" s="1061">
        <f t="shared" si="1372"/>
        <v>0</v>
      </c>
      <c r="AP3392" s="1061">
        <f t="shared" si="1372"/>
        <v>0</v>
      </c>
      <c r="AQ3392" s="1061">
        <f t="shared" si="1372"/>
        <v>0.5</v>
      </c>
      <c r="AR3392" s="1061">
        <f t="shared" si="1372"/>
        <v>0</v>
      </c>
      <c r="AS3392" s="1061">
        <f t="shared" si="1372"/>
        <v>17.5</v>
      </c>
      <c r="AT3392" s="850">
        <f t="shared" si="1378"/>
        <v>0</v>
      </c>
      <c r="AU3392" s="4" t="s">
        <v>808</v>
      </c>
      <c r="AV3392" s="3"/>
      <c r="AW3392" s="3"/>
      <c r="AX3392" s="3"/>
      <c r="AY3392" s="3"/>
      <c r="AZ3392" s="870">
        <f>Y3438</f>
        <v>2266.7999999999956</v>
      </c>
    </row>
    <row r="3393" spans="1:52" ht="13.5" customHeight="1">
      <c r="A3393" s="838">
        <f t="shared" si="1376"/>
        <v>26</v>
      </c>
      <c r="B3393" s="911" t="s">
        <v>51</v>
      </c>
      <c r="C3393" s="844" t="s">
        <v>66</v>
      </c>
      <c r="D3393" s="907">
        <v>100</v>
      </c>
      <c r="E3393" s="1060">
        <v>100</v>
      </c>
      <c r="F3393" s="1061"/>
      <c r="G3393" s="1120"/>
      <c r="H3393" s="1063">
        <v>0.5</v>
      </c>
      <c r="I3393" s="1077"/>
      <c r="J3393" s="1060">
        <f t="shared" si="1367"/>
        <v>50</v>
      </c>
      <c r="K3393" s="1065"/>
      <c r="L3393" s="1071"/>
      <c r="M3393" s="1119"/>
      <c r="N3393" s="1063"/>
      <c r="O3393" s="1060">
        <f t="shared" si="1382"/>
        <v>0</v>
      </c>
      <c r="P3393" s="1056"/>
      <c r="Q3393" s="1065"/>
      <c r="R3393" s="1100">
        <v>0.5</v>
      </c>
      <c r="S3393" s="1063"/>
      <c r="T3393" s="1079">
        <f t="shared" si="1368"/>
        <v>50</v>
      </c>
      <c r="U3393" s="1061">
        <f t="shared" si="1387"/>
        <v>0</v>
      </c>
      <c r="V3393" s="1071">
        <f t="shared" si="1380"/>
        <v>0</v>
      </c>
      <c r="W3393" s="1063">
        <f t="shared" si="1380"/>
        <v>1</v>
      </c>
      <c r="X3393" s="1063">
        <f t="shared" si="1380"/>
        <v>0</v>
      </c>
      <c r="Y3393" s="1060">
        <f t="shared" si="1380"/>
        <v>100</v>
      </c>
      <c r="Z3393" s="1080">
        <f t="shared" si="1377"/>
        <v>26</v>
      </c>
      <c r="AA3393" s="1081" t="str">
        <f t="shared" si="1374"/>
        <v>Tép khô</v>
      </c>
      <c r="AB3393" s="1082" t="str">
        <f t="shared" si="1374"/>
        <v>kg</v>
      </c>
      <c r="AC3393" s="1083">
        <f t="shared" si="1374"/>
        <v>100</v>
      </c>
      <c r="AD3393" s="1089">
        <f t="shared" si="1374"/>
        <v>100</v>
      </c>
      <c r="AE3393" s="1071">
        <f t="shared" si="1383"/>
        <v>0</v>
      </c>
      <c r="AF3393" s="1071">
        <f t="shared" si="1383"/>
        <v>0</v>
      </c>
      <c r="AG3393" s="1071">
        <f t="shared" si="1383"/>
        <v>0.39999999999999947</v>
      </c>
      <c r="AH3393" s="1071">
        <f t="shared" si="1383"/>
        <v>0</v>
      </c>
      <c r="AI3393" s="1060">
        <f t="shared" si="1375"/>
        <v>39.999999999999943</v>
      </c>
      <c r="AJ3393" s="1102">
        <f t="shared" si="1384"/>
        <v>0</v>
      </c>
      <c r="AK3393" s="1102">
        <f t="shared" si="1384"/>
        <v>0</v>
      </c>
      <c r="AL3393" s="1112">
        <v>10</v>
      </c>
      <c r="AM3393" s="1102">
        <f t="shared" si="1385"/>
        <v>0</v>
      </c>
      <c r="AN3393" s="1085">
        <f t="shared" si="1386"/>
        <v>1000</v>
      </c>
      <c r="AO3393" s="1061">
        <f t="shared" si="1372"/>
        <v>0</v>
      </c>
      <c r="AP3393" s="1061">
        <f t="shared" si="1372"/>
        <v>0</v>
      </c>
      <c r="AQ3393" s="1061">
        <f t="shared" si="1372"/>
        <v>1</v>
      </c>
      <c r="AR3393" s="1061">
        <f t="shared" si="1372"/>
        <v>0</v>
      </c>
      <c r="AS3393" s="1061">
        <f t="shared" si="1372"/>
        <v>100</v>
      </c>
      <c r="AT3393" s="850">
        <f t="shared" si="1378"/>
        <v>0</v>
      </c>
      <c r="AU3393" s="4" t="s">
        <v>809</v>
      </c>
      <c r="AV3393" s="3"/>
      <c r="AW3393" s="3"/>
      <c r="AX3393" s="3"/>
      <c r="AY3393" s="3"/>
      <c r="AZ3393" s="913">
        <f>Y3439</f>
        <v>0</v>
      </c>
    </row>
    <row r="3394" spans="1:52" ht="13.5" customHeight="1">
      <c r="A3394" s="838">
        <f t="shared" si="1376"/>
        <v>27</v>
      </c>
      <c r="B3394" s="920" t="s">
        <v>854</v>
      </c>
      <c r="C3394" s="817" t="s">
        <v>66</v>
      </c>
      <c r="D3394" s="839">
        <v>50</v>
      </c>
      <c r="E3394" s="921">
        <v>50</v>
      </c>
      <c r="F3394" s="1061"/>
      <c r="G3394" s="1123"/>
      <c r="H3394" s="1063">
        <v>0.3</v>
      </c>
      <c r="I3394" s="1077"/>
      <c r="J3394" s="1060">
        <f t="shared" si="1367"/>
        <v>15</v>
      </c>
      <c r="K3394" s="1065"/>
      <c r="L3394" s="1124"/>
      <c r="M3394" s="1063">
        <v>0.6</v>
      </c>
      <c r="N3394" s="1063"/>
      <c r="O3394" s="1060">
        <f t="shared" si="1382"/>
        <v>30</v>
      </c>
      <c r="P3394" s="1093"/>
      <c r="Q3394" s="1065"/>
      <c r="R3394" s="1100">
        <v>0.6</v>
      </c>
      <c r="S3394" s="1062"/>
      <c r="T3394" s="1079">
        <f t="shared" si="1368"/>
        <v>30</v>
      </c>
      <c r="U3394" s="1061">
        <f t="shared" si="1387"/>
        <v>0</v>
      </c>
      <c r="V3394" s="1061">
        <f t="shared" si="1380"/>
        <v>0</v>
      </c>
      <c r="W3394" s="1063">
        <f t="shared" si="1380"/>
        <v>1.5</v>
      </c>
      <c r="X3394" s="1063">
        <f t="shared" si="1380"/>
        <v>0</v>
      </c>
      <c r="Y3394" s="1060">
        <f t="shared" si="1380"/>
        <v>75</v>
      </c>
      <c r="Z3394" s="1080">
        <f t="shared" si="1377"/>
        <v>27</v>
      </c>
      <c r="AA3394" s="1081" t="str">
        <f t="shared" si="1374"/>
        <v xml:space="preserve">ớt quả </v>
      </c>
      <c r="AB3394" s="1082" t="str">
        <f t="shared" si="1374"/>
        <v>kg</v>
      </c>
      <c r="AC3394" s="1083">
        <f t="shared" si="1374"/>
        <v>50</v>
      </c>
      <c r="AD3394" s="1089">
        <f t="shared" si="1374"/>
        <v>50</v>
      </c>
      <c r="AE3394" s="1071">
        <f t="shared" si="1383"/>
        <v>0</v>
      </c>
      <c r="AF3394" s="1071">
        <f t="shared" si="1383"/>
        <v>0</v>
      </c>
      <c r="AG3394" s="1071">
        <f t="shared" si="1383"/>
        <v>3.4000000000000004</v>
      </c>
      <c r="AH3394" s="1071">
        <f t="shared" si="1383"/>
        <v>0</v>
      </c>
      <c r="AI3394" s="1060">
        <f t="shared" si="1375"/>
        <v>170.00000000000003</v>
      </c>
      <c r="AJ3394" s="1102">
        <f t="shared" si="1384"/>
        <v>0</v>
      </c>
      <c r="AK3394" s="1102">
        <f t="shared" si="1384"/>
        <v>0</v>
      </c>
      <c r="AL3394" s="1112"/>
      <c r="AM3394" s="1102">
        <f t="shared" si="1385"/>
        <v>0</v>
      </c>
      <c r="AN3394" s="1085">
        <f t="shared" si="1386"/>
        <v>0</v>
      </c>
      <c r="AO3394" s="1061">
        <f t="shared" si="1372"/>
        <v>0</v>
      </c>
      <c r="AP3394" s="1061">
        <f t="shared" si="1372"/>
        <v>0</v>
      </c>
      <c r="AQ3394" s="1061">
        <f t="shared" si="1372"/>
        <v>1.5</v>
      </c>
      <c r="AR3394" s="1061">
        <f t="shared" si="1372"/>
        <v>0</v>
      </c>
      <c r="AS3394" s="1061">
        <f t="shared" si="1372"/>
        <v>75</v>
      </c>
      <c r="AT3394" s="850">
        <f t="shared" si="1378"/>
        <v>0</v>
      </c>
      <c r="AU3394" s="893"/>
      <c r="AV3394" s="894"/>
      <c r="AW3394" s="894"/>
      <c r="AX3394" s="894"/>
      <c r="AY3394" s="894"/>
      <c r="AZ3394" s="917"/>
    </row>
    <row r="3395" spans="1:52" ht="13.5" customHeight="1">
      <c r="A3395" s="838">
        <f t="shared" si="1376"/>
        <v>28</v>
      </c>
      <c r="B3395" s="1052" t="s">
        <v>16</v>
      </c>
      <c r="C3395" s="817" t="s">
        <v>66</v>
      </c>
      <c r="D3395" s="839">
        <v>140</v>
      </c>
      <c r="E3395" s="921">
        <v>140</v>
      </c>
      <c r="F3395" s="1061"/>
      <c r="G3395" s="1086"/>
      <c r="H3395" s="1063"/>
      <c r="I3395" s="1077"/>
      <c r="J3395" s="1060">
        <f t="shared" si="1367"/>
        <v>0</v>
      </c>
      <c r="K3395" s="1061"/>
      <c r="L3395" s="1065">
        <v>7</v>
      </c>
      <c r="M3395" s="1063"/>
      <c r="N3395" s="1062"/>
      <c r="O3395" s="1060">
        <f t="shared" si="1382"/>
        <v>980</v>
      </c>
      <c r="P3395" s="1093"/>
      <c r="Q3395" s="1065"/>
      <c r="R3395" s="1100"/>
      <c r="S3395" s="1062"/>
      <c r="T3395" s="1079">
        <f t="shared" si="1368"/>
        <v>0</v>
      </c>
      <c r="U3395" s="1061">
        <f t="shared" si="1387"/>
        <v>0</v>
      </c>
      <c r="V3395" s="1061">
        <f t="shared" si="1380"/>
        <v>7</v>
      </c>
      <c r="W3395" s="1063">
        <f t="shared" si="1380"/>
        <v>0</v>
      </c>
      <c r="X3395" s="1062">
        <f t="shared" si="1380"/>
        <v>0</v>
      </c>
      <c r="Y3395" s="1060">
        <f t="shared" si="1380"/>
        <v>980</v>
      </c>
      <c r="Z3395" s="1080">
        <f t="shared" si="1377"/>
        <v>28</v>
      </c>
      <c r="AA3395" s="1126" t="str">
        <f t="shared" si="1374"/>
        <v>Thịt nạc</v>
      </c>
      <c r="AB3395" s="1082" t="str">
        <f t="shared" si="1374"/>
        <v>kg</v>
      </c>
      <c r="AC3395" s="1083">
        <f t="shared" si="1374"/>
        <v>140</v>
      </c>
      <c r="AD3395" s="1089">
        <f t="shared" si="1374"/>
        <v>140</v>
      </c>
      <c r="AE3395" s="1071">
        <f t="shared" si="1383"/>
        <v>0</v>
      </c>
      <c r="AF3395" s="1071">
        <f t="shared" si="1383"/>
        <v>0</v>
      </c>
      <c r="AG3395" s="1071">
        <f t="shared" si="1383"/>
        <v>0</v>
      </c>
      <c r="AH3395" s="1071">
        <f t="shared" si="1383"/>
        <v>0</v>
      </c>
      <c r="AI3395" s="1060">
        <f t="shared" si="1375"/>
        <v>0</v>
      </c>
      <c r="AJ3395" s="1102">
        <f t="shared" si="1384"/>
        <v>0</v>
      </c>
      <c r="AK3395" s="1102">
        <f t="shared" si="1384"/>
        <v>7</v>
      </c>
      <c r="AL3395" s="1102">
        <f t="shared" si="1384"/>
        <v>0</v>
      </c>
      <c r="AM3395" s="1102">
        <f t="shared" si="1385"/>
        <v>0</v>
      </c>
      <c r="AN3395" s="1085">
        <f t="shared" si="1386"/>
        <v>980</v>
      </c>
      <c r="AO3395" s="1061">
        <f t="shared" si="1372"/>
        <v>0</v>
      </c>
      <c r="AP3395" s="1061">
        <f t="shared" si="1372"/>
        <v>7</v>
      </c>
      <c r="AQ3395" s="1061">
        <f t="shared" si="1372"/>
        <v>0</v>
      </c>
      <c r="AR3395" s="1061">
        <f t="shared" si="1372"/>
        <v>0</v>
      </c>
      <c r="AS3395" s="1061">
        <f t="shared" si="1372"/>
        <v>980</v>
      </c>
      <c r="AT3395" s="850">
        <f t="shared" si="1378"/>
        <v>0</v>
      </c>
      <c r="AU3395" s="893"/>
      <c r="AV3395" s="894"/>
      <c r="AW3395" s="894"/>
      <c r="AX3395" s="894"/>
      <c r="AY3395" s="894"/>
      <c r="AZ3395" s="918"/>
    </row>
    <row r="3396" spans="1:52" ht="13.5" customHeight="1">
      <c r="A3396" s="838">
        <f t="shared" si="1376"/>
        <v>29</v>
      </c>
      <c r="B3396" s="1052" t="s">
        <v>412</v>
      </c>
      <c r="C3396" s="817" t="s">
        <v>66</v>
      </c>
      <c r="D3396" s="839">
        <v>84</v>
      </c>
      <c r="E3396" s="921">
        <v>76</v>
      </c>
      <c r="F3396" s="1061"/>
      <c r="G3396" s="1090"/>
      <c r="H3396" s="1063"/>
      <c r="I3396" s="1077"/>
      <c r="J3396" s="1060">
        <f t="shared" si="1367"/>
        <v>0</v>
      </c>
      <c r="K3396" s="1061"/>
      <c r="L3396" s="1065">
        <v>14</v>
      </c>
      <c r="M3396" s="1063"/>
      <c r="N3396" s="1127"/>
      <c r="O3396" s="1060">
        <f t="shared" si="1382"/>
        <v>1064</v>
      </c>
      <c r="P3396" s="1056"/>
      <c r="Q3396" s="1065"/>
      <c r="R3396" s="1100"/>
      <c r="S3396" s="1062"/>
      <c r="T3396" s="1079">
        <f t="shared" si="1368"/>
        <v>0</v>
      </c>
      <c r="U3396" s="1061">
        <f t="shared" si="1387"/>
        <v>0</v>
      </c>
      <c r="V3396" s="1061">
        <f t="shared" si="1380"/>
        <v>14</v>
      </c>
      <c r="W3396" s="1063">
        <f t="shared" si="1380"/>
        <v>0</v>
      </c>
      <c r="X3396" s="1062">
        <f t="shared" si="1380"/>
        <v>0</v>
      </c>
      <c r="Y3396" s="1060">
        <f t="shared" si="1380"/>
        <v>1064</v>
      </c>
      <c r="Z3396" s="1080">
        <f t="shared" si="1377"/>
        <v>29</v>
      </c>
      <c r="AA3396" s="1126" t="str">
        <f t="shared" si="1374"/>
        <v>Thịt ngan lai</v>
      </c>
      <c r="AB3396" s="1082" t="str">
        <f t="shared" si="1374"/>
        <v>kg</v>
      </c>
      <c r="AC3396" s="1083">
        <f t="shared" si="1374"/>
        <v>84</v>
      </c>
      <c r="AD3396" s="1089">
        <f t="shared" si="1374"/>
        <v>76</v>
      </c>
      <c r="AE3396" s="1071">
        <f t="shared" si="1383"/>
        <v>0</v>
      </c>
      <c r="AF3396" s="1071">
        <f t="shared" si="1383"/>
        <v>0</v>
      </c>
      <c r="AG3396" s="1071">
        <f t="shared" si="1383"/>
        <v>0</v>
      </c>
      <c r="AH3396" s="1071">
        <f t="shared" si="1383"/>
        <v>0</v>
      </c>
      <c r="AI3396" s="1060">
        <f t="shared" si="1375"/>
        <v>0</v>
      </c>
      <c r="AJ3396" s="1102">
        <f t="shared" si="1384"/>
        <v>0</v>
      </c>
      <c r="AK3396" s="1102">
        <f t="shared" si="1384"/>
        <v>14</v>
      </c>
      <c r="AL3396" s="1102">
        <f t="shared" si="1384"/>
        <v>0</v>
      </c>
      <c r="AM3396" s="1102">
        <f t="shared" si="1385"/>
        <v>0</v>
      </c>
      <c r="AN3396" s="1085">
        <f t="shared" si="1386"/>
        <v>1064</v>
      </c>
      <c r="AO3396" s="1061">
        <f t="shared" si="1372"/>
        <v>0</v>
      </c>
      <c r="AP3396" s="1061">
        <f t="shared" si="1372"/>
        <v>14</v>
      </c>
      <c r="AQ3396" s="1061">
        <f t="shared" si="1372"/>
        <v>0</v>
      </c>
      <c r="AR3396" s="1061">
        <f t="shared" si="1372"/>
        <v>0</v>
      </c>
      <c r="AS3396" s="1061">
        <f t="shared" si="1372"/>
        <v>1064</v>
      </c>
      <c r="AT3396" s="850">
        <f t="shared" si="1378"/>
        <v>112</v>
      </c>
      <c r="AU3396" s="893"/>
      <c r="AV3396" s="894"/>
      <c r="AW3396" s="894"/>
      <c r="AX3396" s="894"/>
      <c r="AY3396" s="894"/>
      <c r="AZ3396" s="918"/>
    </row>
    <row r="3397" spans="1:52" ht="13.5" customHeight="1">
      <c r="A3397" s="838">
        <f t="shared" si="1376"/>
        <v>30</v>
      </c>
      <c r="B3397" s="1052" t="s">
        <v>157</v>
      </c>
      <c r="C3397" s="817" t="s">
        <v>66</v>
      </c>
      <c r="D3397" s="839">
        <v>140</v>
      </c>
      <c r="E3397" s="921">
        <v>140</v>
      </c>
      <c r="F3397" s="1061"/>
      <c r="G3397" s="1090"/>
      <c r="H3397" s="1063"/>
      <c r="I3397" s="1128"/>
      <c r="J3397" s="1060">
        <f t="shared" si="1367"/>
        <v>0</v>
      </c>
      <c r="K3397" s="1065"/>
      <c r="L3397" s="1065">
        <v>6.5</v>
      </c>
      <c r="M3397" s="1119"/>
      <c r="N3397" s="1063"/>
      <c r="O3397" s="1060">
        <f t="shared" si="1382"/>
        <v>910</v>
      </c>
      <c r="P3397" s="1056"/>
      <c r="Q3397" s="1065"/>
      <c r="R3397" s="1100"/>
      <c r="S3397" s="1063" t="s">
        <v>888</v>
      </c>
      <c r="T3397" s="1079">
        <f t="shared" si="1368"/>
        <v>0</v>
      </c>
      <c r="U3397" s="1061">
        <f t="shared" si="1387"/>
        <v>0</v>
      </c>
      <c r="V3397" s="1061">
        <f t="shared" si="1380"/>
        <v>6.5</v>
      </c>
      <c r="W3397" s="1063">
        <f t="shared" si="1380"/>
        <v>0</v>
      </c>
      <c r="X3397" s="1063">
        <f t="shared" si="1380"/>
        <v>0</v>
      </c>
      <c r="Y3397" s="1060">
        <f t="shared" si="1380"/>
        <v>910</v>
      </c>
      <c r="Z3397" s="1080">
        <f t="shared" si="1377"/>
        <v>30</v>
      </c>
      <c r="AA3397" s="1126" t="str">
        <f t="shared" si="1374"/>
        <v>Tôm</v>
      </c>
      <c r="AB3397" s="1082" t="str">
        <f t="shared" si="1374"/>
        <v>kg</v>
      </c>
      <c r="AC3397" s="1083">
        <f t="shared" si="1374"/>
        <v>140</v>
      </c>
      <c r="AD3397" s="1089">
        <f t="shared" si="1374"/>
        <v>140</v>
      </c>
      <c r="AE3397" s="1071">
        <f t="shared" si="1383"/>
        <v>0</v>
      </c>
      <c r="AF3397" s="1071">
        <f t="shared" si="1383"/>
        <v>0</v>
      </c>
      <c r="AG3397" s="1071">
        <f t="shared" si="1383"/>
        <v>0</v>
      </c>
      <c r="AH3397" s="1071">
        <f t="shared" si="1383"/>
        <v>0</v>
      </c>
      <c r="AI3397" s="1060">
        <f t="shared" si="1375"/>
        <v>0</v>
      </c>
      <c r="AJ3397" s="1102">
        <f t="shared" si="1384"/>
        <v>0</v>
      </c>
      <c r="AK3397" s="1102">
        <f t="shared" si="1384"/>
        <v>6.5</v>
      </c>
      <c r="AL3397" s="1102">
        <f t="shared" si="1384"/>
        <v>0</v>
      </c>
      <c r="AM3397" s="1102">
        <f t="shared" si="1385"/>
        <v>0</v>
      </c>
      <c r="AN3397" s="1085">
        <f t="shared" si="1386"/>
        <v>910</v>
      </c>
      <c r="AO3397" s="1061">
        <f t="shared" si="1372"/>
        <v>0</v>
      </c>
      <c r="AP3397" s="1061">
        <f t="shared" si="1372"/>
        <v>6.5</v>
      </c>
      <c r="AQ3397" s="1061">
        <f t="shared" si="1372"/>
        <v>0</v>
      </c>
      <c r="AR3397" s="1061">
        <f t="shared" si="1372"/>
        <v>0</v>
      </c>
      <c r="AS3397" s="1061">
        <f t="shared" si="1372"/>
        <v>910</v>
      </c>
      <c r="AT3397" s="850">
        <f t="shared" si="1378"/>
        <v>0</v>
      </c>
      <c r="AU3397" s="893"/>
      <c r="AV3397" s="894"/>
      <c r="AW3397" s="894"/>
      <c r="AX3397" s="894"/>
      <c r="AY3397" s="894"/>
      <c r="AZ3397" s="918"/>
    </row>
    <row r="3398" spans="1:52" ht="13.5" customHeight="1">
      <c r="A3398" s="838">
        <f t="shared" si="1376"/>
        <v>31</v>
      </c>
      <c r="B3398" s="1053" t="s">
        <v>3</v>
      </c>
      <c r="C3398" s="817" t="s">
        <v>66</v>
      </c>
      <c r="D3398" s="839">
        <v>12</v>
      </c>
      <c r="E3398" s="921">
        <v>12</v>
      </c>
      <c r="F3398" s="1061"/>
      <c r="G3398" s="1086"/>
      <c r="H3398" s="1063" t="s">
        <v>883</v>
      </c>
      <c r="I3398" s="1077" t="s">
        <v>883</v>
      </c>
      <c r="J3398" s="1060">
        <f t="shared" si="1367"/>
        <v>0</v>
      </c>
      <c r="K3398" s="1065"/>
      <c r="L3398" s="1065">
        <v>18</v>
      </c>
      <c r="M3398" s="1063"/>
      <c r="N3398" s="1063"/>
      <c r="O3398" s="1060">
        <f t="shared" si="1382"/>
        <v>216</v>
      </c>
      <c r="P3398" s="1093"/>
      <c r="Q3398" s="1065"/>
      <c r="R3398" s="1100"/>
      <c r="S3398" s="1063"/>
      <c r="T3398" s="1079">
        <f t="shared" si="1368"/>
        <v>0</v>
      </c>
      <c r="U3398" s="1061">
        <f t="shared" si="1387"/>
        <v>0</v>
      </c>
      <c r="V3398" s="1061">
        <f t="shared" si="1380"/>
        <v>18</v>
      </c>
      <c r="W3398" s="1063">
        <f t="shared" si="1380"/>
        <v>0</v>
      </c>
      <c r="X3398" s="1063">
        <f t="shared" si="1380"/>
        <v>0</v>
      </c>
      <c r="Y3398" s="1060">
        <f t="shared" si="1380"/>
        <v>216</v>
      </c>
      <c r="Z3398" s="1080">
        <f t="shared" si="1377"/>
        <v>31</v>
      </c>
      <c r="AA3398" s="1126" t="str">
        <f t="shared" si="1374"/>
        <v>Đậu phụ</v>
      </c>
      <c r="AB3398" s="1082" t="str">
        <f t="shared" si="1374"/>
        <v>kg</v>
      </c>
      <c r="AC3398" s="1083">
        <f t="shared" si="1374"/>
        <v>12</v>
      </c>
      <c r="AD3398" s="1089">
        <f t="shared" si="1374"/>
        <v>12</v>
      </c>
      <c r="AE3398" s="1071">
        <f t="shared" si="1383"/>
        <v>0</v>
      </c>
      <c r="AF3398" s="1071">
        <f t="shared" si="1383"/>
        <v>0</v>
      </c>
      <c r="AG3398" s="1071">
        <f t="shared" si="1383"/>
        <v>0</v>
      </c>
      <c r="AH3398" s="1071">
        <f t="shared" si="1383"/>
        <v>0</v>
      </c>
      <c r="AI3398" s="1060">
        <f t="shared" si="1375"/>
        <v>0</v>
      </c>
      <c r="AJ3398" s="1102">
        <f t="shared" si="1384"/>
        <v>0</v>
      </c>
      <c r="AK3398" s="1102">
        <f t="shared" si="1384"/>
        <v>18</v>
      </c>
      <c r="AL3398" s="1102">
        <f t="shared" si="1384"/>
        <v>0</v>
      </c>
      <c r="AM3398" s="1102">
        <f t="shared" si="1385"/>
        <v>0</v>
      </c>
      <c r="AN3398" s="1085">
        <f t="shared" si="1386"/>
        <v>216</v>
      </c>
      <c r="AO3398" s="1061">
        <f t="shared" si="1372"/>
        <v>0</v>
      </c>
      <c r="AP3398" s="1061">
        <f t="shared" si="1372"/>
        <v>18</v>
      </c>
      <c r="AQ3398" s="1061">
        <f t="shared" si="1372"/>
        <v>0</v>
      </c>
      <c r="AR3398" s="1061">
        <f t="shared" si="1372"/>
        <v>0</v>
      </c>
      <c r="AS3398" s="1061">
        <f t="shared" si="1372"/>
        <v>216</v>
      </c>
      <c r="AT3398" s="850">
        <f t="shared" si="1378"/>
        <v>0</v>
      </c>
      <c r="AU3398" s="922"/>
      <c r="AV3398" s="861"/>
      <c r="AW3398" s="861"/>
      <c r="AX3398" s="861"/>
      <c r="AY3398" s="861"/>
      <c r="AZ3398" s="851"/>
    </row>
    <row r="3399" spans="1:52" ht="13.5" customHeight="1">
      <c r="A3399" s="838">
        <f t="shared" si="1376"/>
        <v>32</v>
      </c>
      <c r="B3399" s="1052" t="s">
        <v>171</v>
      </c>
      <c r="C3399" s="817" t="s">
        <v>66</v>
      </c>
      <c r="D3399" s="839">
        <v>215</v>
      </c>
      <c r="E3399" s="921">
        <v>215</v>
      </c>
      <c r="F3399" s="1061"/>
      <c r="G3399" s="1086"/>
      <c r="H3399" s="1129"/>
      <c r="I3399" s="1091"/>
      <c r="J3399" s="1060">
        <f t="shared" si="1367"/>
        <v>0</v>
      </c>
      <c r="K3399" s="1061"/>
      <c r="L3399" s="1065">
        <v>5</v>
      </c>
      <c r="M3399" s="1063"/>
      <c r="N3399" s="1063"/>
      <c r="O3399" s="1060">
        <f t="shared" si="1382"/>
        <v>1075</v>
      </c>
      <c r="P3399" s="1093"/>
      <c r="Q3399" s="1065"/>
      <c r="R3399" s="1100"/>
      <c r="S3399" s="1063"/>
      <c r="T3399" s="1079">
        <f t="shared" si="1368"/>
        <v>0</v>
      </c>
      <c r="U3399" s="1061">
        <f t="shared" si="1387"/>
        <v>0</v>
      </c>
      <c r="V3399" s="1061">
        <f t="shared" si="1380"/>
        <v>5</v>
      </c>
      <c r="W3399" s="1063">
        <f t="shared" si="1380"/>
        <v>0</v>
      </c>
      <c r="X3399" s="1063">
        <f t="shared" si="1380"/>
        <v>0</v>
      </c>
      <c r="Y3399" s="1060">
        <f t="shared" si="1380"/>
        <v>1075</v>
      </c>
      <c r="Z3399" s="1080">
        <f t="shared" si="1377"/>
        <v>32</v>
      </c>
      <c r="AA3399" s="1126" t="str">
        <f t="shared" si="1374"/>
        <v>Thịt me</v>
      </c>
      <c r="AB3399" s="1082" t="str">
        <f t="shared" si="1374"/>
        <v>kg</v>
      </c>
      <c r="AC3399" s="1083">
        <f t="shared" si="1374"/>
        <v>215</v>
      </c>
      <c r="AD3399" s="1089">
        <f t="shared" si="1374"/>
        <v>215</v>
      </c>
      <c r="AE3399" s="1071">
        <f t="shared" si="1383"/>
        <v>0</v>
      </c>
      <c r="AF3399" s="1071">
        <f t="shared" si="1383"/>
        <v>0</v>
      </c>
      <c r="AG3399" s="1071">
        <f t="shared" si="1383"/>
        <v>0</v>
      </c>
      <c r="AH3399" s="1071">
        <f t="shared" si="1383"/>
        <v>0</v>
      </c>
      <c r="AI3399" s="1060">
        <f t="shared" si="1375"/>
        <v>0</v>
      </c>
      <c r="AJ3399" s="1102">
        <f t="shared" si="1384"/>
        <v>0</v>
      </c>
      <c r="AK3399" s="1102">
        <f t="shared" si="1384"/>
        <v>5</v>
      </c>
      <c r="AL3399" s="1102">
        <f t="shared" si="1384"/>
        <v>0</v>
      </c>
      <c r="AM3399" s="1102">
        <f t="shared" si="1385"/>
        <v>0</v>
      </c>
      <c r="AN3399" s="1085">
        <f t="shared" si="1386"/>
        <v>1075</v>
      </c>
      <c r="AO3399" s="1061">
        <f t="shared" si="1372"/>
        <v>0</v>
      </c>
      <c r="AP3399" s="1061">
        <f t="shared" si="1372"/>
        <v>5</v>
      </c>
      <c r="AQ3399" s="1061">
        <f t="shared" si="1372"/>
        <v>0</v>
      </c>
      <c r="AR3399" s="1061">
        <f t="shared" si="1372"/>
        <v>0</v>
      </c>
      <c r="AS3399" s="1061">
        <f t="shared" si="1372"/>
        <v>1075</v>
      </c>
      <c r="AT3399" s="850">
        <f t="shared" si="1378"/>
        <v>0</v>
      </c>
      <c r="AU3399" s="922"/>
      <c r="AV3399" s="861"/>
      <c r="AW3399" s="861"/>
      <c r="AX3399" s="861"/>
      <c r="AY3399" s="861"/>
      <c r="AZ3399" s="851"/>
    </row>
    <row r="3400" spans="1:52" ht="13.5" customHeight="1">
      <c r="A3400" s="838">
        <f t="shared" si="1376"/>
        <v>33</v>
      </c>
      <c r="B3400" s="1052" t="s">
        <v>926</v>
      </c>
      <c r="C3400" s="817" t="s">
        <v>66</v>
      </c>
      <c r="D3400" s="839">
        <v>125</v>
      </c>
      <c r="E3400" s="921">
        <v>125</v>
      </c>
      <c r="F3400" s="1061"/>
      <c r="G3400" s="1090">
        <v>7</v>
      </c>
      <c r="H3400" s="1063"/>
      <c r="I3400" s="1077"/>
      <c r="J3400" s="1060">
        <f t="shared" si="1367"/>
        <v>875</v>
      </c>
      <c r="K3400" s="1061"/>
      <c r="L3400" s="1065"/>
      <c r="M3400" s="1063"/>
      <c r="N3400" s="1063"/>
      <c r="O3400" s="1060">
        <f t="shared" si="1382"/>
        <v>0</v>
      </c>
      <c r="P3400" s="1093"/>
      <c r="Q3400" s="1065">
        <v>11.5</v>
      </c>
      <c r="R3400" s="1100"/>
      <c r="S3400" s="1063"/>
      <c r="T3400" s="1079">
        <f t="shared" si="1368"/>
        <v>1437.5</v>
      </c>
      <c r="U3400" s="1061">
        <f t="shared" si="1387"/>
        <v>0</v>
      </c>
      <c r="V3400" s="1061">
        <f t="shared" si="1380"/>
        <v>18.5</v>
      </c>
      <c r="W3400" s="1063">
        <f t="shared" si="1380"/>
        <v>0</v>
      </c>
      <c r="X3400" s="1063">
        <f t="shared" si="1380"/>
        <v>0</v>
      </c>
      <c r="Y3400" s="1060">
        <f t="shared" si="1380"/>
        <v>2312.5</v>
      </c>
      <c r="Z3400" s="1080">
        <f t="shared" si="1377"/>
        <v>33</v>
      </c>
      <c r="AA3400" s="1126" t="str">
        <f t="shared" si="1374"/>
        <v>Thịt lơn ĐL</v>
      </c>
      <c r="AB3400" s="1082" t="str">
        <f t="shared" si="1374"/>
        <v>kg</v>
      </c>
      <c r="AC3400" s="1083">
        <f t="shared" si="1374"/>
        <v>125</v>
      </c>
      <c r="AD3400" s="1089">
        <f t="shared" si="1374"/>
        <v>125</v>
      </c>
      <c r="AE3400" s="1071">
        <f t="shared" si="1383"/>
        <v>0</v>
      </c>
      <c r="AF3400" s="1071">
        <f t="shared" si="1383"/>
        <v>0</v>
      </c>
      <c r="AG3400" s="1071">
        <f t="shared" si="1383"/>
        <v>0</v>
      </c>
      <c r="AH3400" s="1071">
        <f t="shared" si="1383"/>
        <v>0</v>
      </c>
      <c r="AI3400" s="1060">
        <f t="shared" si="1375"/>
        <v>0</v>
      </c>
      <c r="AJ3400" s="1102">
        <f t="shared" si="1384"/>
        <v>0</v>
      </c>
      <c r="AK3400" s="1102">
        <f t="shared" si="1384"/>
        <v>18.5</v>
      </c>
      <c r="AL3400" s="1102">
        <f t="shared" si="1384"/>
        <v>0</v>
      </c>
      <c r="AM3400" s="1102">
        <f t="shared" si="1385"/>
        <v>0</v>
      </c>
      <c r="AN3400" s="1085">
        <f t="shared" si="1386"/>
        <v>2312.5</v>
      </c>
      <c r="AO3400" s="1061">
        <f t="shared" si="1372"/>
        <v>0</v>
      </c>
      <c r="AP3400" s="1061">
        <f t="shared" si="1372"/>
        <v>18.5</v>
      </c>
      <c r="AQ3400" s="1061">
        <f t="shared" si="1372"/>
        <v>0</v>
      </c>
      <c r="AR3400" s="1061">
        <f t="shared" si="1372"/>
        <v>0</v>
      </c>
      <c r="AS3400" s="1061">
        <f t="shared" si="1372"/>
        <v>2312.5</v>
      </c>
      <c r="AT3400" s="850">
        <f t="shared" si="1378"/>
        <v>0</v>
      </c>
      <c r="AU3400" s="922"/>
      <c r="AV3400" s="861"/>
      <c r="AW3400" s="861"/>
      <c r="AX3400" s="861"/>
      <c r="AY3400" s="861"/>
      <c r="AZ3400" s="851"/>
    </row>
    <row r="3401" spans="1:52" ht="13.5" customHeight="1">
      <c r="A3401" s="838">
        <f t="shared" si="1376"/>
        <v>34</v>
      </c>
      <c r="B3401" s="1052" t="s">
        <v>168</v>
      </c>
      <c r="C3401" s="817" t="s">
        <v>66</v>
      </c>
      <c r="D3401" s="839">
        <v>98</v>
      </c>
      <c r="E3401" s="921">
        <v>92</v>
      </c>
      <c r="F3401" s="1061"/>
      <c r="G3401" s="1090"/>
      <c r="H3401" s="1063"/>
      <c r="I3401" s="1077"/>
      <c r="J3401" s="1060">
        <f t="shared" si="1367"/>
        <v>0</v>
      </c>
      <c r="K3401" s="1061"/>
      <c r="L3401" s="1065"/>
      <c r="M3401" s="1063"/>
      <c r="N3401" s="1063"/>
      <c r="O3401" s="1060">
        <f t="shared" si="1382"/>
        <v>0</v>
      </c>
      <c r="P3401" s="1093"/>
      <c r="Q3401" s="1065">
        <v>13</v>
      </c>
      <c r="R3401" s="1100"/>
      <c r="S3401" s="1063"/>
      <c r="T3401" s="1079">
        <f t="shared" si="1368"/>
        <v>1196</v>
      </c>
      <c r="U3401" s="1061">
        <f t="shared" si="1387"/>
        <v>0</v>
      </c>
      <c r="V3401" s="1061">
        <f t="shared" si="1380"/>
        <v>13</v>
      </c>
      <c r="W3401" s="1063">
        <f t="shared" si="1380"/>
        <v>0</v>
      </c>
      <c r="X3401" s="1063">
        <f t="shared" si="1380"/>
        <v>0</v>
      </c>
      <c r="Y3401" s="1060">
        <f t="shared" si="1380"/>
        <v>1196</v>
      </c>
      <c r="Z3401" s="1080">
        <f t="shared" si="1377"/>
        <v>34</v>
      </c>
      <c r="AA3401" s="1126" t="str">
        <f t="shared" si="1374"/>
        <v>Thịt gà mía</v>
      </c>
      <c r="AB3401" s="1082" t="str">
        <f t="shared" si="1374"/>
        <v>kg</v>
      </c>
      <c r="AC3401" s="1083">
        <f t="shared" si="1374"/>
        <v>98</v>
      </c>
      <c r="AD3401" s="1089">
        <f t="shared" si="1374"/>
        <v>92</v>
      </c>
      <c r="AE3401" s="1071">
        <f t="shared" ref="AE3401:AH3413" si="1388">AE3319+AJ3319-AO3319</f>
        <v>0</v>
      </c>
      <c r="AF3401" s="1071">
        <f t="shared" si="1388"/>
        <v>0</v>
      </c>
      <c r="AG3401" s="1071">
        <f t="shared" si="1388"/>
        <v>0</v>
      </c>
      <c r="AH3401" s="1071">
        <f t="shared" si="1388"/>
        <v>0</v>
      </c>
      <c r="AI3401" s="1060">
        <f t="shared" si="1375"/>
        <v>0</v>
      </c>
      <c r="AJ3401" s="1102">
        <f t="shared" si="1384"/>
        <v>0</v>
      </c>
      <c r="AK3401" s="1102">
        <f t="shared" si="1384"/>
        <v>13</v>
      </c>
      <c r="AL3401" s="1102">
        <f t="shared" si="1384"/>
        <v>0</v>
      </c>
      <c r="AM3401" s="1102">
        <f t="shared" si="1385"/>
        <v>0</v>
      </c>
      <c r="AN3401" s="1085">
        <f t="shared" si="1386"/>
        <v>1196</v>
      </c>
      <c r="AO3401" s="1061">
        <f t="shared" si="1372"/>
        <v>0</v>
      </c>
      <c r="AP3401" s="1061">
        <f t="shared" si="1372"/>
        <v>13</v>
      </c>
      <c r="AQ3401" s="1061">
        <f t="shared" si="1372"/>
        <v>0</v>
      </c>
      <c r="AR3401" s="1061">
        <f t="shared" si="1372"/>
        <v>0</v>
      </c>
      <c r="AS3401" s="1061">
        <f t="shared" si="1372"/>
        <v>1196</v>
      </c>
      <c r="AT3401" s="850">
        <f t="shared" si="1378"/>
        <v>78</v>
      </c>
      <c r="AU3401" s="922"/>
      <c r="AV3401" s="861"/>
      <c r="AW3401" s="861"/>
      <c r="AX3401" s="861"/>
      <c r="AY3401" s="861"/>
      <c r="AZ3401" s="851"/>
    </row>
    <row r="3402" spans="1:52" ht="13.5" customHeight="1">
      <c r="A3402" s="838">
        <f t="shared" si="1376"/>
        <v>35</v>
      </c>
      <c r="B3402" s="1053" t="s">
        <v>67</v>
      </c>
      <c r="C3402" s="817" t="s">
        <v>66</v>
      </c>
      <c r="D3402" s="924">
        <v>30</v>
      </c>
      <c r="E3402" s="1114">
        <v>27</v>
      </c>
      <c r="F3402" s="1061"/>
      <c r="G3402" s="1120"/>
      <c r="H3402" s="1063"/>
      <c r="I3402" s="1077"/>
      <c r="J3402" s="1060">
        <f t="shared" si="1367"/>
        <v>0</v>
      </c>
      <c r="K3402" s="1103"/>
      <c r="L3402" s="1065"/>
      <c r="M3402" s="1062"/>
      <c r="N3402" s="1063"/>
      <c r="O3402" s="1060">
        <f t="shared" si="1382"/>
        <v>0</v>
      </c>
      <c r="P3402" s="1056"/>
      <c r="Q3402" s="1065">
        <v>18</v>
      </c>
      <c r="R3402" s="1131"/>
      <c r="S3402" s="1118"/>
      <c r="T3402" s="1079">
        <f t="shared" si="1368"/>
        <v>486</v>
      </c>
      <c r="U3402" s="1061">
        <f t="shared" si="1387"/>
        <v>0</v>
      </c>
      <c r="V3402" s="1065">
        <f t="shared" si="1380"/>
        <v>18</v>
      </c>
      <c r="W3402" s="1063">
        <f t="shared" si="1380"/>
        <v>0</v>
      </c>
      <c r="X3402" s="1063">
        <f t="shared" si="1380"/>
        <v>0</v>
      </c>
      <c r="Y3402" s="1060">
        <f t="shared" si="1380"/>
        <v>486</v>
      </c>
      <c r="Z3402" s="1080">
        <f t="shared" si="1377"/>
        <v>35</v>
      </c>
      <c r="AA3402" s="1126" t="str">
        <f t="shared" si="1374"/>
        <v>Cá mè</v>
      </c>
      <c r="AB3402" s="1082" t="str">
        <f t="shared" si="1374"/>
        <v>kg</v>
      </c>
      <c r="AC3402" s="1083">
        <f t="shared" si="1374"/>
        <v>30</v>
      </c>
      <c r="AD3402" s="1089">
        <f t="shared" si="1374"/>
        <v>27</v>
      </c>
      <c r="AE3402" s="1071">
        <f t="shared" si="1388"/>
        <v>0</v>
      </c>
      <c r="AF3402" s="1071">
        <f t="shared" si="1388"/>
        <v>0</v>
      </c>
      <c r="AG3402" s="1071">
        <f t="shared" si="1388"/>
        <v>0</v>
      </c>
      <c r="AH3402" s="1071">
        <f t="shared" si="1388"/>
        <v>0</v>
      </c>
      <c r="AI3402" s="1060">
        <f t="shared" si="1375"/>
        <v>0</v>
      </c>
      <c r="AJ3402" s="1102">
        <f t="shared" si="1384"/>
        <v>0</v>
      </c>
      <c r="AK3402" s="1102">
        <f t="shared" si="1384"/>
        <v>18</v>
      </c>
      <c r="AL3402" s="1102">
        <f t="shared" si="1384"/>
        <v>0</v>
      </c>
      <c r="AM3402" s="1102">
        <f t="shared" si="1385"/>
        <v>0</v>
      </c>
      <c r="AN3402" s="1085">
        <f t="shared" si="1386"/>
        <v>486</v>
      </c>
      <c r="AO3402" s="1061">
        <f t="shared" si="1372"/>
        <v>0</v>
      </c>
      <c r="AP3402" s="1061">
        <f t="shared" si="1372"/>
        <v>18</v>
      </c>
      <c r="AQ3402" s="1061">
        <f t="shared" si="1372"/>
        <v>0</v>
      </c>
      <c r="AR3402" s="1061">
        <f t="shared" si="1372"/>
        <v>0</v>
      </c>
      <c r="AS3402" s="1061">
        <f t="shared" si="1372"/>
        <v>486</v>
      </c>
      <c r="AT3402" s="850">
        <f t="shared" si="1378"/>
        <v>54</v>
      </c>
      <c r="AU3402" s="922"/>
      <c r="AV3402" s="861"/>
      <c r="AW3402" s="861"/>
      <c r="AX3402" s="861"/>
      <c r="AY3402" s="861"/>
      <c r="AZ3402" s="851"/>
    </row>
    <row r="3403" spans="1:52" ht="13.5" customHeight="1">
      <c r="A3403" s="838">
        <f t="shared" si="1376"/>
        <v>36</v>
      </c>
      <c r="B3403" s="1053" t="s">
        <v>899</v>
      </c>
      <c r="C3403" s="1161" t="s">
        <v>66</v>
      </c>
      <c r="D3403" s="839">
        <v>100</v>
      </c>
      <c r="E3403" s="921">
        <v>100</v>
      </c>
      <c r="F3403" s="1061"/>
      <c r="G3403" s="1120"/>
      <c r="H3403" s="1063"/>
      <c r="I3403" s="1077"/>
      <c r="J3403" s="1060">
        <f t="shared" si="1367"/>
        <v>0</v>
      </c>
      <c r="K3403" s="1061"/>
      <c r="L3403" s="1065"/>
      <c r="M3403" s="1062"/>
      <c r="N3403" s="1063"/>
      <c r="O3403" s="1060">
        <f t="shared" si="1382"/>
        <v>0</v>
      </c>
      <c r="P3403" s="1093"/>
      <c r="Q3403" s="1065">
        <v>8</v>
      </c>
      <c r="R3403" s="1131"/>
      <c r="S3403" s="1063"/>
      <c r="T3403" s="1079">
        <f t="shared" si="1368"/>
        <v>800</v>
      </c>
      <c r="U3403" s="1061">
        <f t="shared" si="1387"/>
        <v>0</v>
      </c>
      <c r="V3403" s="1061">
        <f t="shared" si="1380"/>
        <v>8</v>
      </c>
      <c r="W3403" s="1063">
        <f t="shared" si="1380"/>
        <v>0</v>
      </c>
      <c r="X3403" s="1063">
        <f t="shared" si="1380"/>
        <v>0</v>
      </c>
      <c r="Y3403" s="1060">
        <f t="shared" si="1380"/>
        <v>800</v>
      </c>
      <c r="Z3403" s="1080">
        <f t="shared" si="1377"/>
        <v>36</v>
      </c>
      <c r="AA3403" s="1126" t="str">
        <f t="shared" si="1374"/>
        <v>Chả hải sản</v>
      </c>
      <c r="AB3403" s="1082" t="str">
        <f t="shared" si="1374"/>
        <v>kg</v>
      </c>
      <c r="AC3403" s="1083">
        <f t="shared" si="1374"/>
        <v>100</v>
      </c>
      <c r="AD3403" s="1089">
        <f t="shared" si="1374"/>
        <v>100</v>
      </c>
      <c r="AE3403" s="1071">
        <f t="shared" si="1388"/>
        <v>0</v>
      </c>
      <c r="AF3403" s="1071">
        <f t="shared" si="1388"/>
        <v>0</v>
      </c>
      <c r="AG3403" s="1071">
        <f t="shared" si="1388"/>
        <v>0</v>
      </c>
      <c r="AH3403" s="1071">
        <f t="shared" si="1388"/>
        <v>0</v>
      </c>
      <c r="AI3403" s="1060">
        <f t="shared" si="1375"/>
        <v>0</v>
      </c>
      <c r="AJ3403" s="1102">
        <f t="shared" si="1384"/>
        <v>0</v>
      </c>
      <c r="AK3403" s="1102">
        <f t="shared" si="1384"/>
        <v>8</v>
      </c>
      <c r="AL3403" s="1102">
        <f t="shared" si="1384"/>
        <v>0</v>
      </c>
      <c r="AM3403" s="1102">
        <f t="shared" si="1385"/>
        <v>0</v>
      </c>
      <c r="AN3403" s="1085">
        <f t="shared" si="1386"/>
        <v>800</v>
      </c>
      <c r="AO3403" s="1061">
        <f t="shared" si="1372"/>
        <v>0</v>
      </c>
      <c r="AP3403" s="1061">
        <f t="shared" si="1372"/>
        <v>8</v>
      </c>
      <c r="AQ3403" s="1061">
        <f t="shared" si="1372"/>
        <v>0</v>
      </c>
      <c r="AR3403" s="1061">
        <f t="shared" si="1372"/>
        <v>0</v>
      </c>
      <c r="AS3403" s="1061">
        <f t="shared" si="1372"/>
        <v>800</v>
      </c>
      <c r="AT3403" s="850">
        <f t="shared" si="1378"/>
        <v>0</v>
      </c>
      <c r="AU3403" s="922"/>
      <c r="AV3403" s="861"/>
      <c r="AW3403" s="861"/>
      <c r="AX3403" s="861"/>
      <c r="AY3403" s="861"/>
      <c r="AZ3403" s="851"/>
    </row>
    <row r="3404" spans="1:52" ht="13.5" customHeight="1">
      <c r="A3404" s="838">
        <f t="shared" si="1376"/>
        <v>37</v>
      </c>
      <c r="B3404" s="1053" t="s">
        <v>929</v>
      </c>
      <c r="C3404" s="817" t="s">
        <v>66</v>
      </c>
      <c r="D3404" s="839">
        <v>40</v>
      </c>
      <c r="E3404" s="921">
        <v>40</v>
      </c>
      <c r="F3404" s="1061"/>
      <c r="G3404" s="1120">
        <v>7</v>
      </c>
      <c r="H3404" s="1063"/>
      <c r="I3404" s="1077"/>
      <c r="J3404" s="1060">
        <f t="shared" si="1367"/>
        <v>280</v>
      </c>
      <c r="K3404" s="1061"/>
      <c r="L3404" s="1065"/>
      <c r="M3404" s="1062"/>
      <c r="N3404" s="1063"/>
      <c r="O3404" s="1060">
        <f t="shared" si="1382"/>
        <v>0</v>
      </c>
      <c r="P3404" s="1093"/>
      <c r="Q3404" s="1065">
        <v>8</v>
      </c>
      <c r="R3404" s="1131"/>
      <c r="S3404" s="1063"/>
      <c r="T3404" s="1079">
        <f t="shared" si="1368"/>
        <v>320</v>
      </c>
      <c r="U3404" s="1061">
        <f t="shared" si="1387"/>
        <v>0</v>
      </c>
      <c r="V3404" s="1065">
        <f t="shared" si="1380"/>
        <v>15</v>
      </c>
      <c r="W3404" s="1063">
        <f t="shared" si="1380"/>
        <v>0</v>
      </c>
      <c r="X3404" s="1063">
        <f t="shared" si="1380"/>
        <v>0</v>
      </c>
      <c r="Y3404" s="1060">
        <f t="shared" si="1380"/>
        <v>600</v>
      </c>
      <c r="Z3404" s="1080">
        <f t="shared" si="1377"/>
        <v>37</v>
      </c>
      <c r="AA3404" s="1126" t="str">
        <f t="shared" si="1374"/>
        <v>Trứng rán</v>
      </c>
      <c r="AB3404" s="1082" t="str">
        <f t="shared" si="1374"/>
        <v>kg</v>
      </c>
      <c r="AC3404" s="1083">
        <f t="shared" si="1374"/>
        <v>40</v>
      </c>
      <c r="AD3404" s="1089">
        <f t="shared" si="1374"/>
        <v>40</v>
      </c>
      <c r="AE3404" s="1071">
        <f t="shared" si="1388"/>
        <v>0</v>
      </c>
      <c r="AF3404" s="1071">
        <f t="shared" si="1388"/>
        <v>0</v>
      </c>
      <c r="AG3404" s="1071">
        <f t="shared" si="1388"/>
        <v>0</v>
      </c>
      <c r="AH3404" s="1071">
        <f t="shared" si="1388"/>
        <v>0</v>
      </c>
      <c r="AI3404" s="1060">
        <f t="shared" si="1375"/>
        <v>0</v>
      </c>
      <c r="AJ3404" s="1102">
        <f t="shared" si="1384"/>
        <v>0</v>
      </c>
      <c r="AK3404" s="1102">
        <f t="shared" si="1384"/>
        <v>15</v>
      </c>
      <c r="AL3404" s="1102">
        <f t="shared" si="1384"/>
        <v>0</v>
      </c>
      <c r="AM3404" s="1102">
        <f t="shared" si="1385"/>
        <v>0</v>
      </c>
      <c r="AN3404" s="1085">
        <f t="shared" si="1386"/>
        <v>600</v>
      </c>
      <c r="AO3404" s="1061">
        <f t="shared" si="1372"/>
        <v>0</v>
      </c>
      <c r="AP3404" s="1061">
        <f t="shared" si="1372"/>
        <v>15</v>
      </c>
      <c r="AQ3404" s="1061">
        <f t="shared" si="1372"/>
        <v>0</v>
      </c>
      <c r="AR3404" s="1061">
        <f t="shared" si="1372"/>
        <v>0</v>
      </c>
      <c r="AS3404" s="1061">
        <f t="shared" si="1372"/>
        <v>600</v>
      </c>
      <c r="AT3404" s="850">
        <f t="shared" si="1378"/>
        <v>0</v>
      </c>
      <c r="AU3404" s="1502"/>
      <c r="AV3404" s="1503"/>
      <c r="AW3404" s="1503"/>
      <c r="AX3404" s="1503"/>
      <c r="AY3404" s="1503"/>
      <c r="AZ3404" s="927"/>
    </row>
    <row r="3405" spans="1:52" ht="13.5" customHeight="1">
      <c r="A3405" s="838">
        <f t="shared" si="1376"/>
        <v>38</v>
      </c>
      <c r="B3405" s="1053" t="s">
        <v>488</v>
      </c>
      <c r="C3405" s="817" t="s">
        <v>66</v>
      </c>
      <c r="D3405" s="839">
        <v>110</v>
      </c>
      <c r="E3405" s="921">
        <v>106</v>
      </c>
      <c r="F3405" s="1094"/>
      <c r="G3405" s="1090"/>
      <c r="H3405" s="1121"/>
      <c r="I3405" s="1077"/>
      <c r="J3405" s="1060">
        <f t="shared" si="1367"/>
        <v>0</v>
      </c>
      <c r="K3405" s="1061"/>
      <c r="L3405" s="1071"/>
      <c r="M3405" s="1062"/>
      <c r="N3405" s="1063"/>
      <c r="O3405" s="1060">
        <f t="shared" si="1382"/>
        <v>0</v>
      </c>
      <c r="P3405" s="1056"/>
      <c r="Q3405" s="1065"/>
      <c r="R3405" s="1131"/>
      <c r="S3405" s="1063"/>
      <c r="T3405" s="1079">
        <f t="shared" si="1368"/>
        <v>0</v>
      </c>
      <c r="U3405" s="1061">
        <f t="shared" si="1387"/>
        <v>0</v>
      </c>
      <c r="V3405" s="1071">
        <f t="shared" si="1380"/>
        <v>0</v>
      </c>
      <c r="W3405" s="1063">
        <f t="shared" si="1380"/>
        <v>0</v>
      </c>
      <c r="X3405" s="1063">
        <f t="shared" si="1380"/>
        <v>0</v>
      </c>
      <c r="Y3405" s="1060">
        <f t="shared" si="1380"/>
        <v>0</v>
      </c>
      <c r="Z3405" s="1080">
        <f t="shared" si="1377"/>
        <v>38</v>
      </c>
      <c r="AA3405" s="1126" t="str">
        <f t="shared" si="1374"/>
        <v>Thịt xô</v>
      </c>
      <c r="AB3405" s="1082" t="str">
        <f t="shared" si="1374"/>
        <v>kg</v>
      </c>
      <c r="AC3405" s="1083">
        <f t="shared" si="1374"/>
        <v>110</v>
      </c>
      <c r="AD3405" s="1089">
        <f t="shared" si="1374"/>
        <v>106</v>
      </c>
      <c r="AE3405" s="1071">
        <f t="shared" si="1388"/>
        <v>0</v>
      </c>
      <c r="AF3405" s="1071">
        <f t="shared" si="1388"/>
        <v>0</v>
      </c>
      <c r="AG3405" s="1071">
        <f t="shared" si="1388"/>
        <v>0</v>
      </c>
      <c r="AH3405" s="1071">
        <f t="shared" si="1388"/>
        <v>0</v>
      </c>
      <c r="AI3405" s="1060">
        <f t="shared" si="1375"/>
        <v>0</v>
      </c>
      <c r="AJ3405" s="1102">
        <f t="shared" si="1384"/>
        <v>0</v>
      </c>
      <c r="AK3405" s="1102">
        <f t="shared" si="1384"/>
        <v>0</v>
      </c>
      <c r="AL3405" s="1102">
        <f t="shared" si="1384"/>
        <v>0</v>
      </c>
      <c r="AM3405" s="1102">
        <f t="shared" si="1385"/>
        <v>0</v>
      </c>
      <c r="AN3405" s="1085">
        <f t="shared" si="1386"/>
        <v>0</v>
      </c>
      <c r="AO3405" s="1061">
        <f t="shared" si="1372"/>
        <v>0</v>
      </c>
      <c r="AP3405" s="1061">
        <f t="shared" si="1372"/>
        <v>0</v>
      </c>
      <c r="AQ3405" s="1061">
        <f t="shared" si="1372"/>
        <v>0</v>
      </c>
      <c r="AR3405" s="1061">
        <f t="shared" si="1372"/>
        <v>0</v>
      </c>
      <c r="AS3405" s="1061">
        <f t="shared" si="1372"/>
        <v>0</v>
      </c>
      <c r="AT3405" s="850">
        <f t="shared" si="1378"/>
        <v>0</v>
      </c>
      <c r="AU3405" s="1502" t="s">
        <v>855</v>
      </c>
      <c r="AV3405" s="1503"/>
      <c r="AW3405" s="1503"/>
      <c r="AX3405" s="1503"/>
      <c r="AY3405" s="1503"/>
      <c r="AZ3405" s="927"/>
    </row>
    <row r="3406" spans="1:52" ht="13.5" customHeight="1">
      <c r="A3406" s="838">
        <f t="shared" si="1376"/>
        <v>39</v>
      </c>
      <c r="B3406" s="1045" t="s">
        <v>83</v>
      </c>
      <c r="C3406" s="817" t="s">
        <v>786</v>
      </c>
      <c r="D3406" s="839">
        <v>10</v>
      </c>
      <c r="E3406" s="921">
        <v>10</v>
      </c>
      <c r="F3406" s="1061"/>
      <c r="G3406" s="1120"/>
      <c r="H3406" s="1063"/>
      <c r="I3406" s="1077"/>
      <c r="J3406" s="1060">
        <f t="shared" si="1367"/>
        <v>0</v>
      </c>
      <c r="K3406" s="1103"/>
      <c r="L3406" s="1065"/>
      <c r="M3406" s="1062">
        <v>21</v>
      </c>
      <c r="N3406" s="1063"/>
      <c r="O3406" s="1060">
        <f t="shared" si="1382"/>
        <v>210</v>
      </c>
      <c r="P3406" s="1056"/>
      <c r="Q3406" s="1071"/>
      <c r="R3406" s="1100">
        <v>21</v>
      </c>
      <c r="S3406" s="1063"/>
      <c r="T3406" s="1079">
        <f t="shared" si="1368"/>
        <v>210</v>
      </c>
      <c r="U3406" s="1103">
        <f t="shared" si="1387"/>
        <v>0</v>
      </c>
      <c r="V3406" s="1061">
        <f t="shared" si="1380"/>
        <v>0</v>
      </c>
      <c r="W3406" s="1063">
        <f t="shared" si="1380"/>
        <v>42</v>
      </c>
      <c r="X3406" s="1063">
        <f t="shared" si="1380"/>
        <v>0</v>
      </c>
      <c r="Y3406" s="1060">
        <f t="shared" si="1380"/>
        <v>420</v>
      </c>
      <c r="Z3406" s="1080">
        <f t="shared" si="1377"/>
        <v>39</v>
      </c>
      <c r="AA3406" s="1126" t="str">
        <f t="shared" si="1374"/>
        <v>Cam</v>
      </c>
      <c r="AB3406" s="1082" t="str">
        <f t="shared" si="1374"/>
        <v>quả</v>
      </c>
      <c r="AC3406" s="1083">
        <f t="shared" si="1374"/>
        <v>10</v>
      </c>
      <c r="AD3406" s="1089">
        <f t="shared" si="1374"/>
        <v>10</v>
      </c>
      <c r="AE3406" s="1071">
        <f t="shared" si="1388"/>
        <v>0</v>
      </c>
      <c r="AF3406" s="1071">
        <f t="shared" si="1388"/>
        <v>0</v>
      </c>
      <c r="AG3406" s="1071">
        <f t="shared" si="1388"/>
        <v>0</v>
      </c>
      <c r="AH3406" s="1071">
        <f t="shared" si="1388"/>
        <v>0</v>
      </c>
      <c r="AI3406" s="1060">
        <f t="shared" si="1375"/>
        <v>0</v>
      </c>
      <c r="AJ3406" s="1102">
        <f t="shared" si="1384"/>
        <v>0</v>
      </c>
      <c r="AK3406" s="1102">
        <f t="shared" si="1384"/>
        <v>0</v>
      </c>
      <c r="AL3406" s="1102">
        <f t="shared" si="1384"/>
        <v>42</v>
      </c>
      <c r="AM3406" s="1102">
        <f t="shared" si="1385"/>
        <v>0</v>
      </c>
      <c r="AN3406" s="1085">
        <f t="shared" si="1386"/>
        <v>420</v>
      </c>
      <c r="AO3406" s="1061">
        <f t="shared" si="1372"/>
        <v>0</v>
      </c>
      <c r="AP3406" s="1061">
        <f t="shared" si="1372"/>
        <v>0</v>
      </c>
      <c r="AQ3406" s="1061">
        <f t="shared" si="1372"/>
        <v>42</v>
      </c>
      <c r="AR3406" s="1061">
        <f t="shared" si="1372"/>
        <v>0</v>
      </c>
      <c r="AS3406" s="1061">
        <f t="shared" si="1372"/>
        <v>420</v>
      </c>
      <c r="AT3406" s="850">
        <f t="shared" si="1378"/>
        <v>0</v>
      </c>
      <c r="AU3406" s="929" t="s">
        <v>811</v>
      </c>
      <c r="AV3406" s="930"/>
      <c r="AW3406" s="1504">
        <f>SUM(AX3407:AX3409)</f>
        <v>0.74</v>
      </c>
      <c r="AX3406" s="1504"/>
      <c r="AY3406" s="930"/>
      <c r="AZ3406" s="862" t="s">
        <v>70</v>
      </c>
    </row>
    <row r="3407" spans="1:52" ht="13.5" customHeight="1">
      <c r="A3407" s="838">
        <f t="shared" si="1376"/>
        <v>40</v>
      </c>
      <c r="B3407" s="1045" t="s">
        <v>692</v>
      </c>
      <c r="C3407" s="817" t="s">
        <v>66</v>
      </c>
      <c r="D3407" s="839">
        <v>10</v>
      </c>
      <c r="E3407" s="921">
        <v>7</v>
      </c>
      <c r="F3407" s="1061"/>
      <c r="G3407" s="1086"/>
      <c r="H3407" s="1063"/>
      <c r="I3407" s="1077"/>
      <c r="J3407" s="1060">
        <f t="shared" si="1367"/>
        <v>0</v>
      </c>
      <c r="K3407" s="1061"/>
      <c r="L3407" s="1061"/>
      <c r="M3407" s="1063">
        <v>44</v>
      </c>
      <c r="N3407" s="1063"/>
      <c r="O3407" s="1060">
        <f t="shared" si="1382"/>
        <v>308</v>
      </c>
      <c r="P3407" s="1093"/>
      <c r="Q3407" s="1061"/>
      <c r="R3407" s="1100"/>
      <c r="S3407" s="1063"/>
      <c r="T3407" s="1079">
        <f t="shared" si="1368"/>
        <v>0</v>
      </c>
      <c r="U3407" s="1061">
        <f t="shared" si="1387"/>
        <v>0</v>
      </c>
      <c r="V3407" s="1061">
        <f t="shared" si="1380"/>
        <v>0</v>
      </c>
      <c r="W3407" s="1063">
        <f t="shared" si="1380"/>
        <v>44</v>
      </c>
      <c r="X3407" s="1063">
        <f t="shared" si="1380"/>
        <v>0</v>
      </c>
      <c r="Y3407" s="1060">
        <f>SUM(J3407,O3407,T3407)</f>
        <v>308</v>
      </c>
      <c r="Z3407" s="1080">
        <f t="shared" si="1377"/>
        <v>40</v>
      </c>
      <c r="AA3407" s="1126" t="str">
        <f t="shared" si="1374"/>
        <v>Bí đỏ</v>
      </c>
      <c r="AB3407" s="1082" t="str">
        <f t="shared" si="1374"/>
        <v>kg</v>
      </c>
      <c r="AC3407" s="1083">
        <f t="shared" si="1374"/>
        <v>10</v>
      </c>
      <c r="AD3407" s="1089">
        <f t="shared" si="1374"/>
        <v>7</v>
      </c>
      <c r="AE3407" s="1071">
        <f t="shared" si="1388"/>
        <v>0</v>
      </c>
      <c r="AF3407" s="1071">
        <f t="shared" si="1388"/>
        <v>0</v>
      </c>
      <c r="AG3407" s="1071">
        <f t="shared" si="1388"/>
        <v>0</v>
      </c>
      <c r="AH3407" s="1071">
        <f t="shared" si="1388"/>
        <v>0</v>
      </c>
      <c r="AI3407" s="1060">
        <f t="shared" si="1375"/>
        <v>0</v>
      </c>
      <c r="AJ3407" s="1102">
        <f t="shared" si="1384"/>
        <v>0</v>
      </c>
      <c r="AK3407" s="1102">
        <f t="shared" si="1384"/>
        <v>0</v>
      </c>
      <c r="AL3407" s="1102">
        <f t="shared" si="1384"/>
        <v>44</v>
      </c>
      <c r="AM3407" s="1102">
        <f t="shared" si="1385"/>
        <v>0</v>
      </c>
      <c r="AN3407" s="1085">
        <f t="shared" si="1386"/>
        <v>308</v>
      </c>
      <c r="AO3407" s="1061">
        <f t="shared" si="1372"/>
        <v>0</v>
      </c>
      <c r="AP3407" s="1061">
        <f t="shared" si="1372"/>
        <v>0</v>
      </c>
      <c r="AQ3407" s="1061">
        <f t="shared" si="1372"/>
        <v>44</v>
      </c>
      <c r="AR3407" s="1061">
        <f t="shared" si="1372"/>
        <v>0</v>
      </c>
      <c r="AS3407" s="1061">
        <f t="shared" si="1372"/>
        <v>308</v>
      </c>
      <c r="AT3407" s="850">
        <f t="shared" si="1378"/>
        <v>132</v>
      </c>
      <c r="AU3407" s="932" t="s">
        <v>856</v>
      </c>
      <c r="AV3407" s="933">
        <f>AV3371</f>
        <v>177</v>
      </c>
      <c r="AW3407" s="934" t="s">
        <v>27</v>
      </c>
      <c r="AX3407" s="935">
        <v>0.16</v>
      </c>
      <c r="AY3407" s="936" t="s">
        <v>29</v>
      </c>
      <c r="AZ3407" s="937">
        <f>AV3407*AX3407</f>
        <v>28.32</v>
      </c>
    </row>
    <row r="3408" spans="1:52" ht="13.5" customHeight="1">
      <c r="A3408" s="838">
        <f t="shared" si="1376"/>
        <v>41</v>
      </c>
      <c r="B3408" s="1045" t="s">
        <v>17</v>
      </c>
      <c r="C3408" s="817" t="s">
        <v>66</v>
      </c>
      <c r="D3408" s="938">
        <v>5</v>
      </c>
      <c r="E3408" s="1133">
        <v>4</v>
      </c>
      <c r="F3408" s="1061"/>
      <c r="G3408" s="1120"/>
      <c r="H3408" s="1063"/>
      <c r="I3408" s="1077"/>
      <c r="J3408" s="1060">
        <f t="shared" si="1367"/>
        <v>0</v>
      </c>
      <c r="K3408" s="1061"/>
      <c r="L3408" s="1071"/>
      <c r="M3408" s="1063"/>
      <c r="N3408" s="1063"/>
      <c r="O3408" s="1060">
        <f t="shared" si="1382"/>
        <v>0</v>
      </c>
      <c r="P3408" s="1078"/>
      <c r="Q3408" s="1071"/>
      <c r="R3408" s="1131">
        <v>50</v>
      </c>
      <c r="S3408" s="1063"/>
      <c r="T3408" s="1079">
        <f t="shared" si="1368"/>
        <v>200</v>
      </c>
      <c r="U3408" s="1061">
        <f t="shared" si="1387"/>
        <v>0</v>
      </c>
      <c r="V3408" s="1071">
        <f t="shared" si="1380"/>
        <v>0</v>
      </c>
      <c r="W3408" s="1063">
        <f t="shared" si="1380"/>
        <v>50</v>
      </c>
      <c r="X3408" s="1063">
        <f t="shared" si="1380"/>
        <v>0</v>
      </c>
      <c r="Y3408" s="1060">
        <f t="shared" si="1380"/>
        <v>200</v>
      </c>
      <c r="Z3408" s="1080">
        <f t="shared" si="1377"/>
        <v>41</v>
      </c>
      <c r="AA3408" s="1126" t="str">
        <f t="shared" si="1374"/>
        <v>Rau muống</v>
      </c>
      <c r="AB3408" s="1082" t="str">
        <f t="shared" si="1374"/>
        <v>kg</v>
      </c>
      <c r="AC3408" s="1083">
        <f t="shared" si="1374"/>
        <v>5</v>
      </c>
      <c r="AD3408" s="1089">
        <f t="shared" si="1374"/>
        <v>4</v>
      </c>
      <c r="AE3408" s="1071">
        <f t="shared" si="1388"/>
        <v>0</v>
      </c>
      <c r="AF3408" s="1071">
        <f t="shared" si="1388"/>
        <v>0</v>
      </c>
      <c r="AG3408" s="1071">
        <f t="shared" si="1388"/>
        <v>0</v>
      </c>
      <c r="AH3408" s="1071">
        <f t="shared" si="1388"/>
        <v>0</v>
      </c>
      <c r="AI3408" s="1060">
        <f t="shared" si="1375"/>
        <v>0</v>
      </c>
      <c r="AJ3408" s="1102">
        <f t="shared" si="1384"/>
        <v>0</v>
      </c>
      <c r="AK3408" s="1102">
        <f t="shared" si="1384"/>
        <v>0</v>
      </c>
      <c r="AL3408" s="1102">
        <f t="shared" si="1384"/>
        <v>50</v>
      </c>
      <c r="AM3408" s="1102">
        <f t="shared" si="1385"/>
        <v>0</v>
      </c>
      <c r="AN3408" s="1085">
        <f t="shared" si="1386"/>
        <v>200</v>
      </c>
      <c r="AO3408" s="1061">
        <f t="shared" si="1372"/>
        <v>0</v>
      </c>
      <c r="AP3408" s="1061">
        <f t="shared" si="1372"/>
        <v>0</v>
      </c>
      <c r="AQ3408" s="1061">
        <f t="shared" si="1372"/>
        <v>50</v>
      </c>
      <c r="AR3408" s="1061">
        <f t="shared" si="1372"/>
        <v>0</v>
      </c>
      <c r="AS3408" s="1061">
        <f t="shared" si="1372"/>
        <v>200</v>
      </c>
      <c r="AT3408" s="850">
        <f t="shared" si="1378"/>
        <v>50</v>
      </c>
      <c r="AU3408" s="932" t="s">
        <v>857</v>
      </c>
      <c r="AV3408" s="933">
        <f t="shared" ref="AV3408:AV3413" si="1389">AV3372</f>
        <v>177</v>
      </c>
      <c r="AW3408" s="934" t="s">
        <v>27</v>
      </c>
      <c r="AX3408" s="935">
        <v>0.28999999999999998</v>
      </c>
      <c r="AY3408" s="936" t="s">
        <v>29</v>
      </c>
      <c r="AZ3408" s="937">
        <f>AV3408*AX3408</f>
        <v>51.33</v>
      </c>
    </row>
    <row r="3409" spans="1:52" ht="13.5" customHeight="1">
      <c r="A3409" s="838">
        <f t="shared" si="1376"/>
        <v>42</v>
      </c>
      <c r="B3409" s="1045" t="s">
        <v>478</v>
      </c>
      <c r="C3409" s="817" t="s">
        <v>66</v>
      </c>
      <c r="D3409" s="839">
        <v>12</v>
      </c>
      <c r="E3409" s="921">
        <v>12</v>
      </c>
      <c r="F3409" s="1071"/>
      <c r="G3409" s="1086"/>
      <c r="H3409" s="1063">
        <v>25</v>
      </c>
      <c r="I3409" s="1077"/>
      <c r="J3409" s="1060">
        <f t="shared" si="1367"/>
        <v>300</v>
      </c>
      <c r="K3409" s="1061"/>
      <c r="L3409" s="1061"/>
      <c r="M3409" s="1134">
        <v>8</v>
      </c>
      <c r="N3409" s="1063"/>
      <c r="O3409" s="1060">
        <f t="shared" si="1382"/>
        <v>96</v>
      </c>
      <c r="P3409" s="1093"/>
      <c r="Q3409" s="1061"/>
      <c r="R3409" s="1100"/>
      <c r="S3409" s="1063"/>
      <c r="T3409" s="1079">
        <f t="shared" si="1368"/>
        <v>0</v>
      </c>
      <c r="U3409" s="1061">
        <f t="shared" si="1387"/>
        <v>0</v>
      </c>
      <c r="V3409" s="1061">
        <f t="shared" si="1380"/>
        <v>0</v>
      </c>
      <c r="W3409" s="1063">
        <f t="shared" si="1380"/>
        <v>33</v>
      </c>
      <c r="X3409" s="1063">
        <f t="shared" si="1380"/>
        <v>0</v>
      </c>
      <c r="Y3409" s="1060">
        <f t="shared" si="1380"/>
        <v>396</v>
      </c>
      <c r="Z3409" s="1080">
        <f t="shared" si="1377"/>
        <v>42</v>
      </c>
      <c r="AA3409" s="1126" t="str">
        <f t="shared" si="1374"/>
        <v>Dưa cải</v>
      </c>
      <c r="AB3409" s="1082" t="str">
        <f t="shared" si="1374"/>
        <v>kg</v>
      </c>
      <c r="AC3409" s="1083">
        <f t="shared" si="1374"/>
        <v>12</v>
      </c>
      <c r="AD3409" s="1089">
        <f t="shared" si="1374"/>
        <v>12</v>
      </c>
      <c r="AE3409" s="1071">
        <f t="shared" si="1388"/>
        <v>0</v>
      </c>
      <c r="AF3409" s="1071">
        <f t="shared" si="1388"/>
        <v>0</v>
      </c>
      <c r="AG3409" s="1071">
        <f t="shared" si="1388"/>
        <v>0</v>
      </c>
      <c r="AH3409" s="1071">
        <f t="shared" si="1388"/>
        <v>0</v>
      </c>
      <c r="AI3409" s="1060">
        <f t="shared" si="1375"/>
        <v>0</v>
      </c>
      <c r="AJ3409" s="1102">
        <f t="shared" si="1384"/>
        <v>0</v>
      </c>
      <c r="AK3409" s="1102">
        <f t="shared" si="1384"/>
        <v>0</v>
      </c>
      <c r="AL3409" s="1102">
        <f t="shared" si="1384"/>
        <v>33</v>
      </c>
      <c r="AM3409" s="1102">
        <f t="shared" si="1385"/>
        <v>0</v>
      </c>
      <c r="AN3409" s="1085">
        <f t="shared" si="1386"/>
        <v>396</v>
      </c>
      <c r="AO3409" s="1061">
        <f t="shared" si="1372"/>
        <v>0</v>
      </c>
      <c r="AP3409" s="1061">
        <f t="shared" si="1372"/>
        <v>0</v>
      </c>
      <c r="AQ3409" s="1061">
        <f t="shared" si="1372"/>
        <v>33</v>
      </c>
      <c r="AR3409" s="1061">
        <f t="shared" si="1372"/>
        <v>0</v>
      </c>
      <c r="AS3409" s="1061">
        <f t="shared" si="1372"/>
        <v>396</v>
      </c>
      <c r="AT3409" s="850">
        <f t="shared" si="1378"/>
        <v>0</v>
      </c>
      <c r="AU3409" s="932" t="s">
        <v>858</v>
      </c>
      <c r="AV3409" s="933">
        <f t="shared" si="1389"/>
        <v>177</v>
      </c>
      <c r="AW3409" s="934" t="s">
        <v>27</v>
      </c>
      <c r="AX3409" s="935">
        <v>0.28999999999999998</v>
      </c>
      <c r="AY3409" s="936" t="s">
        <v>29</v>
      </c>
      <c r="AZ3409" s="937">
        <f>AV3409*AX3409</f>
        <v>51.33</v>
      </c>
    </row>
    <row r="3410" spans="1:52" ht="13.5" customHeight="1">
      <c r="A3410" s="838">
        <f t="shared" si="1376"/>
        <v>43</v>
      </c>
      <c r="B3410" s="1046" t="s">
        <v>60</v>
      </c>
      <c r="C3410" s="817" t="s">
        <v>66</v>
      </c>
      <c r="D3410" s="924">
        <v>20</v>
      </c>
      <c r="E3410" s="1114">
        <v>20</v>
      </c>
      <c r="F3410" s="1065"/>
      <c r="G3410" s="1090"/>
      <c r="H3410" s="1063">
        <v>1</v>
      </c>
      <c r="I3410" s="1077"/>
      <c r="J3410" s="1060">
        <f t="shared" si="1367"/>
        <v>20</v>
      </c>
      <c r="K3410" s="1103"/>
      <c r="L3410" s="1071"/>
      <c r="M3410" s="1135">
        <v>3</v>
      </c>
      <c r="N3410" s="1063"/>
      <c r="O3410" s="1060">
        <f t="shared" si="1382"/>
        <v>60</v>
      </c>
      <c r="P3410" s="1122"/>
      <c r="Q3410" s="1071"/>
      <c r="R3410" s="1100">
        <v>1</v>
      </c>
      <c r="S3410" s="1063"/>
      <c r="T3410" s="1079">
        <f t="shared" si="1368"/>
        <v>20</v>
      </c>
      <c r="U3410" s="1103">
        <f t="shared" si="1387"/>
        <v>0</v>
      </c>
      <c r="V3410" s="1071">
        <f t="shared" si="1380"/>
        <v>0</v>
      </c>
      <c r="W3410" s="1063">
        <f t="shared" si="1380"/>
        <v>5</v>
      </c>
      <c r="X3410" s="1063">
        <f t="shared" si="1380"/>
        <v>0</v>
      </c>
      <c r="Y3410" s="1060">
        <f t="shared" si="1380"/>
        <v>100</v>
      </c>
      <c r="Z3410" s="1080">
        <f t="shared" si="1377"/>
        <v>43</v>
      </c>
      <c r="AA3410" s="1126" t="str">
        <f t="shared" si="1374"/>
        <v>Cà chua</v>
      </c>
      <c r="AB3410" s="1082" t="str">
        <f t="shared" si="1374"/>
        <v>kg</v>
      </c>
      <c r="AC3410" s="1083">
        <f t="shared" si="1374"/>
        <v>20</v>
      </c>
      <c r="AD3410" s="1089">
        <f t="shared" si="1374"/>
        <v>20</v>
      </c>
      <c r="AE3410" s="1071">
        <f t="shared" si="1388"/>
        <v>0</v>
      </c>
      <c r="AF3410" s="1071">
        <f t="shared" si="1388"/>
        <v>0</v>
      </c>
      <c r="AG3410" s="1071">
        <f t="shared" si="1388"/>
        <v>0</v>
      </c>
      <c r="AH3410" s="1071">
        <f t="shared" si="1388"/>
        <v>0</v>
      </c>
      <c r="AI3410" s="1060">
        <f t="shared" si="1375"/>
        <v>0</v>
      </c>
      <c r="AJ3410" s="1102">
        <f t="shared" si="1384"/>
        <v>0</v>
      </c>
      <c r="AK3410" s="1102">
        <f t="shared" si="1384"/>
        <v>0</v>
      </c>
      <c r="AL3410" s="1102">
        <f t="shared" si="1384"/>
        <v>5</v>
      </c>
      <c r="AM3410" s="1102">
        <f t="shared" si="1385"/>
        <v>0</v>
      </c>
      <c r="AN3410" s="1085">
        <f t="shared" si="1386"/>
        <v>100</v>
      </c>
      <c r="AO3410" s="1061">
        <f t="shared" si="1372"/>
        <v>0</v>
      </c>
      <c r="AP3410" s="1061">
        <f t="shared" si="1372"/>
        <v>0</v>
      </c>
      <c r="AQ3410" s="1061">
        <f t="shared" si="1372"/>
        <v>5</v>
      </c>
      <c r="AR3410" s="1061">
        <f t="shared" si="1372"/>
        <v>0</v>
      </c>
      <c r="AS3410" s="1061">
        <f t="shared" si="1372"/>
        <v>100</v>
      </c>
      <c r="AT3410" s="850">
        <f t="shared" si="1378"/>
        <v>0</v>
      </c>
      <c r="AU3410" s="929" t="s">
        <v>811</v>
      </c>
      <c r="AV3410" s="933"/>
      <c r="AW3410" s="1504">
        <f>SUM(AX3411:AX3413)</f>
        <v>0.68</v>
      </c>
      <c r="AX3410" s="1504"/>
      <c r="AY3410" s="930"/>
      <c r="AZ3410" s="941" t="s">
        <v>70</v>
      </c>
    </row>
    <row r="3411" spans="1:52" ht="13.5" customHeight="1">
      <c r="A3411" s="838">
        <f t="shared" si="1376"/>
        <v>44</v>
      </c>
      <c r="B3411" s="1045" t="s">
        <v>61</v>
      </c>
      <c r="C3411" s="817" t="s">
        <v>66</v>
      </c>
      <c r="D3411" s="924">
        <v>20</v>
      </c>
      <c r="E3411" s="1114">
        <v>20</v>
      </c>
      <c r="F3411" s="1061"/>
      <c r="G3411" s="1120"/>
      <c r="H3411" s="1063">
        <v>0.6</v>
      </c>
      <c r="I3411" s="1077"/>
      <c r="J3411" s="1060">
        <f t="shared" si="1367"/>
        <v>12</v>
      </c>
      <c r="K3411" s="1136"/>
      <c r="L3411" s="1071"/>
      <c r="M3411" s="1063">
        <v>1</v>
      </c>
      <c r="N3411" s="1063"/>
      <c r="O3411" s="1060">
        <f t="shared" si="1382"/>
        <v>20</v>
      </c>
      <c r="P3411" s="1122"/>
      <c r="Q3411" s="1071"/>
      <c r="R3411" s="1131">
        <v>1</v>
      </c>
      <c r="S3411" s="1063"/>
      <c r="T3411" s="1079">
        <f t="shared" ref="T3411:T3419" si="1390">SUM(P3411:S3411)*$E3411</f>
        <v>20</v>
      </c>
      <c r="U3411" s="1061">
        <f t="shared" si="1387"/>
        <v>0</v>
      </c>
      <c r="V3411" s="1071">
        <f t="shared" si="1380"/>
        <v>0</v>
      </c>
      <c r="W3411" s="1063">
        <f t="shared" si="1380"/>
        <v>2.6</v>
      </c>
      <c r="X3411" s="1063">
        <f t="shared" si="1380"/>
        <v>0</v>
      </c>
      <c r="Y3411" s="1060">
        <f t="shared" si="1380"/>
        <v>52</v>
      </c>
      <c r="Z3411" s="1080">
        <f t="shared" si="1377"/>
        <v>44</v>
      </c>
      <c r="AA3411" s="1126" t="str">
        <f t="shared" si="1374"/>
        <v>Hành lá</v>
      </c>
      <c r="AB3411" s="1082" t="str">
        <f t="shared" si="1374"/>
        <v>kg</v>
      </c>
      <c r="AC3411" s="1083">
        <f t="shared" si="1374"/>
        <v>20</v>
      </c>
      <c r="AD3411" s="1089">
        <f t="shared" si="1374"/>
        <v>20</v>
      </c>
      <c r="AE3411" s="1071">
        <f t="shared" si="1388"/>
        <v>0</v>
      </c>
      <c r="AF3411" s="1071">
        <f t="shared" si="1388"/>
        <v>0</v>
      </c>
      <c r="AG3411" s="1071">
        <f t="shared" si="1388"/>
        <v>0</v>
      </c>
      <c r="AH3411" s="1071">
        <f t="shared" si="1388"/>
        <v>0</v>
      </c>
      <c r="AI3411" s="1060">
        <f t="shared" si="1375"/>
        <v>0</v>
      </c>
      <c r="AJ3411" s="1102">
        <f t="shared" si="1384"/>
        <v>0</v>
      </c>
      <c r="AK3411" s="1102">
        <f t="shared" si="1384"/>
        <v>0</v>
      </c>
      <c r="AL3411" s="1102">
        <f t="shared" si="1384"/>
        <v>2.6</v>
      </c>
      <c r="AM3411" s="1102">
        <f t="shared" si="1385"/>
        <v>0</v>
      </c>
      <c r="AN3411" s="1085">
        <f t="shared" si="1386"/>
        <v>52</v>
      </c>
      <c r="AO3411" s="1061">
        <f t="shared" si="1372"/>
        <v>0</v>
      </c>
      <c r="AP3411" s="1061">
        <f t="shared" si="1372"/>
        <v>0</v>
      </c>
      <c r="AQ3411" s="1061">
        <f t="shared" si="1372"/>
        <v>2.6</v>
      </c>
      <c r="AR3411" s="1061">
        <f t="shared" si="1372"/>
        <v>0</v>
      </c>
      <c r="AS3411" s="1061">
        <f t="shared" si="1372"/>
        <v>52</v>
      </c>
      <c r="AT3411" s="850">
        <f t="shared" si="1378"/>
        <v>0</v>
      </c>
      <c r="AU3411" s="932" t="s">
        <v>856</v>
      </c>
      <c r="AV3411" s="933">
        <f t="shared" si="1389"/>
        <v>23</v>
      </c>
      <c r="AW3411" s="934" t="s">
        <v>27</v>
      </c>
      <c r="AX3411" s="935">
        <v>0.16</v>
      </c>
      <c r="AY3411" s="936" t="s">
        <v>29</v>
      </c>
      <c r="AZ3411" s="937">
        <f>AV3411*AX3411</f>
        <v>3.68</v>
      </c>
    </row>
    <row r="3412" spans="1:52" ht="13.5" customHeight="1">
      <c r="A3412" s="838">
        <f t="shared" si="1376"/>
        <v>45</v>
      </c>
      <c r="B3412" s="1047" t="s">
        <v>160</v>
      </c>
      <c r="C3412" s="817" t="s">
        <v>66</v>
      </c>
      <c r="D3412" s="924">
        <v>14</v>
      </c>
      <c r="E3412" s="1114">
        <v>12</v>
      </c>
      <c r="F3412" s="1071"/>
      <c r="G3412" s="1086"/>
      <c r="H3412" s="1063"/>
      <c r="I3412" s="1077"/>
      <c r="J3412" s="1060">
        <f t="shared" si="1367"/>
        <v>0</v>
      </c>
      <c r="K3412" s="1103"/>
      <c r="L3412" s="1137"/>
      <c r="M3412" s="1135">
        <v>5</v>
      </c>
      <c r="N3412" s="1063"/>
      <c r="O3412" s="1060">
        <f t="shared" si="1382"/>
        <v>60</v>
      </c>
      <c r="P3412" s="1103"/>
      <c r="Q3412" s="1071"/>
      <c r="R3412" s="1062"/>
      <c r="S3412" s="1063"/>
      <c r="T3412" s="1079">
        <f t="shared" si="1390"/>
        <v>0</v>
      </c>
      <c r="U3412" s="1061">
        <f t="shared" si="1387"/>
        <v>0</v>
      </c>
      <c r="V3412" s="1061">
        <f t="shared" si="1380"/>
        <v>0</v>
      </c>
      <c r="W3412" s="1063">
        <f t="shared" si="1380"/>
        <v>5</v>
      </c>
      <c r="X3412" s="1063">
        <f t="shared" si="1380"/>
        <v>0</v>
      </c>
      <c r="Y3412" s="1060">
        <f t="shared" si="1380"/>
        <v>60</v>
      </c>
      <c r="Z3412" s="1080">
        <f t="shared" si="1377"/>
        <v>45</v>
      </c>
      <c r="AA3412" s="1126" t="str">
        <f t="shared" si="1374"/>
        <v>Giá đậu</v>
      </c>
      <c r="AB3412" s="1082" t="str">
        <f t="shared" si="1374"/>
        <v>kg</v>
      </c>
      <c r="AC3412" s="1083">
        <f t="shared" si="1374"/>
        <v>14</v>
      </c>
      <c r="AD3412" s="1089">
        <f t="shared" si="1374"/>
        <v>12</v>
      </c>
      <c r="AE3412" s="1071">
        <f t="shared" si="1388"/>
        <v>0</v>
      </c>
      <c r="AF3412" s="1071">
        <f t="shared" si="1388"/>
        <v>0</v>
      </c>
      <c r="AG3412" s="1071">
        <f t="shared" si="1388"/>
        <v>0</v>
      </c>
      <c r="AH3412" s="1071">
        <f t="shared" si="1388"/>
        <v>0</v>
      </c>
      <c r="AI3412" s="1060">
        <f t="shared" si="1375"/>
        <v>0</v>
      </c>
      <c r="AJ3412" s="1102">
        <f t="shared" si="1384"/>
        <v>0</v>
      </c>
      <c r="AK3412" s="1102">
        <f t="shared" si="1384"/>
        <v>0</v>
      </c>
      <c r="AL3412" s="1102">
        <f t="shared" si="1384"/>
        <v>5</v>
      </c>
      <c r="AM3412" s="1102">
        <f t="shared" si="1385"/>
        <v>0</v>
      </c>
      <c r="AN3412" s="1085">
        <f t="shared" si="1386"/>
        <v>60</v>
      </c>
      <c r="AO3412" s="1061">
        <f t="shared" si="1372"/>
        <v>0</v>
      </c>
      <c r="AP3412" s="1061">
        <f t="shared" si="1372"/>
        <v>0</v>
      </c>
      <c r="AQ3412" s="1061">
        <f t="shared" si="1372"/>
        <v>5</v>
      </c>
      <c r="AR3412" s="1061">
        <f t="shared" si="1372"/>
        <v>0</v>
      </c>
      <c r="AS3412" s="1061">
        <f t="shared" si="1372"/>
        <v>60</v>
      </c>
      <c r="AT3412" s="850">
        <f t="shared" si="1378"/>
        <v>10</v>
      </c>
      <c r="AU3412" s="932" t="s">
        <v>857</v>
      </c>
      <c r="AV3412" s="933">
        <f t="shared" si="1389"/>
        <v>23</v>
      </c>
      <c r="AW3412" s="934" t="s">
        <v>27</v>
      </c>
      <c r="AX3412" s="935">
        <v>0.26</v>
      </c>
      <c r="AY3412" s="944" t="s">
        <v>29</v>
      </c>
      <c r="AZ3412" s="937">
        <f>AV3412*AX3412</f>
        <v>5.98</v>
      </c>
    </row>
    <row r="3413" spans="1:52" ht="13.5" customHeight="1">
      <c r="A3413" s="838">
        <f t="shared" si="1376"/>
        <v>46</v>
      </c>
      <c r="B3413" s="1046" t="s">
        <v>161</v>
      </c>
      <c r="C3413" s="896" t="s">
        <v>389</v>
      </c>
      <c r="D3413" s="897">
        <v>13</v>
      </c>
      <c r="E3413" s="1114">
        <v>13</v>
      </c>
      <c r="F3413" s="1106"/>
      <c r="G3413" s="1086"/>
      <c r="H3413" s="1107"/>
      <c r="I3413" s="1077"/>
      <c r="J3413" s="1060">
        <f t="shared" si="1367"/>
        <v>0</v>
      </c>
      <c r="K3413" s="1071"/>
      <c r="L3413" s="1071"/>
      <c r="M3413" s="1135">
        <v>6</v>
      </c>
      <c r="N3413" s="1063"/>
      <c r="O3413" s="1060">
        <f t="shared" si="1382"/>
        <v>78</v>
      </c>
      <c r="P3413" s="1138"/>
      <c r="Q3413" s="1071"/>
      <c r="R3413" s="1139"/>
      <c r="S3413" s="1063"/>
      <c r="T3413" s="1079">
        <f t="shared" si="1390"/>
        <v>0</v>
      </c>
      <c r="U3413" s="1061">
        <f t="shared" si="1387"/>
        <v>0</v>
      </c>
      <c r="V3413" s="1061">
        <f t="shared" si="1380"/>
        <v>0</v>
      </c>
      <c r="W3413" s="1063">
        <f t="shared" si="1380"/>
        <v>6</v>
      </c>
      <c r="X3413" s="1063">
        <f t="shared" si="1380"/>
        <v>0</v>
      </c>
      <c r="Y3413" s="1060">
        <f t="shared" si="1380"/>
        <v>78</v>
      </c>
      <c r="Z3413" s="1080">
        <f t="shared" si="1377"/>
        <v>46</v>
      </c>
      <c r="AA3413" s="1126" t="str">
        <f t="shared" si="1374"/>
        <v>Rau sống</v>
      </c>
      <c r="AB3413" s="1082" t="str">
        <f t="shared" si="1374"/>
        <v>lít</v>
      </c>
      <c r="AC3413" s="1083">
        <f t="shared" si="1374"/>
        <v>13</v>
      </c>
      <c r="AD3413" s="1089">
        <f t="shared" si="1374"/>
        <v>13</v>
      </c>
      <c r="AE3413" s="1071">
        <f t="shared" si="1388"/>
        <v>0</v>
      </c>
      <c r="AF3413" s="1071">
        <f t="shared" si="1388"/>
        <v>0</v>
      </c>
      <c r="AG3413" s="1071">
        <f t="shared" si="1388"/>
        <v>0</v>
      </c>
      <c r="AH3413" s="1071">
        <f t="shared" si="1388"/>
        <v>0</v>
      </c>
      <c r="AI3413" s="1060">
        <f t="shared" si="1375"/>
        <v>0</v>
      </c>
      <c r="AJ3413" s="1102">
        <f t="shared" si="1384"/>
        <v>0</v>
      </c>
      <c r="AK3413" s="1102">
        <f t="shared" si="1384"/>
        <v>0</v>
      </c>
      <c r="AL3413" s="1102">
        <f t="shared" si="1384"/>
        <v>6</v>
      </c>
      <c r="AM3413" s="1102">
        <f t="shared" si="1385"/>
        <v>0</v>
      </c>
      <c r="AN3413" s="1085">
        <f t="shared" si="1386"/>
        <v>78</v>
      </c>
      <c r="AO3413" s="1061">
        <f t="shared" si="1372"/>
        <v>0</v>
      </c>
      <c r="AP3413" s="1061">
        <f t="shared" si="1372"/>
        <v>0</v>
      </c>
      <c r="AQ3413" s="1061">
        <f t="shared" si="1372"/>
        <v>6</v>
      </c>
      <c r="AR3413" s="1061">
        <f t="shared" si="1372"/>
        <v>0</v>
      </c>
      <c r="AS3413" s="1061">
        <f t="shared" si="1372"/>
        <v>78</v>
      </c>
      <c r="AT3413" s="850">
        <f t="shared" si="1378"/>
        <v>0</v>
      </c>
      <c r="AU3413" s="932" t="s">
        <v>858</v>
      </c>
      <c r="AV3413" s="933">
        <f t="shared" si="1389"/>
        <v>23</v>
      </c>
      <c r="AW3413" s="934" t="s">
        <v>27</v>
      </c>
      <c r="AX3413" s="1048">
        <v>0.26</v>
      </c>
      <c r="AY3413" s="944" t="s">
        <v>29</v>
      </c>
      <c r="AZ3413" s="937">
        <f>AV3413*AX3413</f>
        <v>5.98</v>
      </c>
    </row>
    <row r="3414" spans="1:52" ht="13.5" customHeight="1">
      <c r="A3414" s="838">
        <f>IF(B3414&lt;&gt;"",MAX($A3413:$A3413)+1,"")</f>
        <v>47</v>
      </c>
      <c r="B3414" s="1046" t="s">
        <v>896</v>
      </c>
      <c r="C3414" s="844" t="s">
        <v>66</v>
      </c>
      <c r="D3414" s="907">
        <v>10</v>
      </c>
      <c r="E3414" s="1060">
        <v>10</v>
      </c>
      <c r="F3414" s="1140"/>
      <c r="G3414" s="1086"/>
      <c r="H3414" s="1091">
        <v>7</v>
      </c>
      <c r="I3414" s="1077"/>
      <c r="J3414" s="1060">
        <f t="shared" si="1367"/>
        <v>70</v>
      </c>
      <c r="K3414" s="1061"/>
      <c r="L3414" s="1061"/>
      <c r="M3414" s="1063"/>
      <c r="N3414" s="1063"/>
      <c r="O3414" s="1060">
        <f t="shared" si="1382"/>
        <v>0</v>
      </c>
      <c r="P3414" s="1061"/>
      <c r="Q3414" s="1061"/>
      <c r="R3414" s="1063">
        <v>7</v>
      </c>
      <c r="S3414" s="1063"/>
      <c r="T3414" s="1079">
        <f t="shared" si="1390"/>
        <v>70</v>
      </c>
      <c r="U3414" s="1061">
        <f t="shared" si="1387"/>
        <v>0</v>
      </c>
      <c r="V3414" s="1061">
        <f t="shared" si="1380"/>
        <v>0</v>
      </c>
      <c r="W3414" s="1063">
        <f t="shared" si="1380"/>
        <v>14</v>
      </c>
      <c r="X3414" s="1063">
        <f t="shared" si="1380"/>
        <v>0</v>
      </c>
      <c r="Y3414" s="1060">
        <f t="shared" si="1380"/>
        <v>140</v>
      </c>
      <c r="Z3414" s="1080">
        <f t="shared" si="1377"/>
        <v>47</v>
      </c>
      <c r="AA3414" s="1126" t="str">
        <f t="shared" si="1374"/>
        <v>Rau canh</v>
      </c>
      <c r="AB3414" s="1082" t="str">
        <f t="shared" si="1374"/>
        <v>kg</v>
      </c>
      <c r="AC3414" s="1083">
        <f t="shared" si="1374"/>
        <v>10</v>
      </c>
      <c r="AD3414" s="1089">
        <f t="shared" si="1374"/>
        <v>10</v>
      </c>
      <c r="AE3414" s="1071">
        <f t="shared" ref="AE3414:AH3421" si="1391">AE3333+AJ3333-AO3333</f>
        <v>0</v>
      </c>
      <c r="AF3414" s="1071">
        <f t="shared" si="1391"/>
        <v>0</v>
      </c>
      <c r="AG3414" s="1071">
        <f t="shared" si="1391"/>
        <v>0</v>
      </c>
      <c r="AH3414" s="1071">
        <f t="shared" si="1391"/>
        <v>0</v>
      </c>
      <c r="AI3414" s="1060">
        <f t="shared" si="1375"/>
        <v>0</v>
      </c>
      <c r="AJ3414" s="1102">
        <f t="shared" si="1384"/>
        <v>0</v>
      </c>
      <c r="AK3414" s="1102">
        <f t="shared" si="1384"/>
        <v>0</v>
      </c>
      <c r="AL3414" s="1102">
        <f t="shared" si="1384"/>
        <v>14</v>
      </c>
      <c r="AM3414" s="1102">
        <f t="shared" si="1385"/>
        <v>0</v>
      </c>
      <c r="AN3414" s="1085">
        <f t="shared" si="1386"/>
        <v>140</v>
      </c>
      <c r="AO3414" s="1061">
        <f t="shared" si="1372"/>
        <v>0</v>
      </c>
      <c r="AP3414" s="1061">
        <f t="shared" si="1372"/>
        <v>0</v>
      </c>
      <c r="AQ3414" s="1061">
        <f t="shared" si="1372"/>
        <v>14</v>
      </c>
      <c r="AR3414" s="1061">
        <f t="shared" si="1372"/>
        <v>0</v>
      </c>
      <c r="AS3414" s="1061">
        <f t="shared" si="1372"/>
        <v>140</v>
      </c>
      <c r="AT3414" s="850">
        <f t="shared" si="1378"/>
        <v>0</v>
      </c>
      <c r="AU3414" s="1146" t="s">
        <v>859</v>
      </c>
      <c r="AV3414" s="947"/>
      <c r="AW3414" s="947"/>
      <c r="AX3414" s="947"/>
      <c r="AY3414" s="947"/>
      <c r="AZ3414" s="937"/>
    </row>
    <row r="3415" spans="1:52" ht="13.5" customHeight="1">
      <c r="A3415" s="838">
        <f>IF(B3415&lt;&gt;"",MAX($A3414:$A3414)+1,"")</f>
        <v>48</v>
      </c>
      <c r="B3415" s="1046" t="s">
        <v>893</v>
      </c>
      <c r="C3415" s="844" t="s">
        <v>66</v>
      </c>
      <c r="D3415" s="907">
        <v>25</v>
      </c>
      <c r="E3415" s="1060">
        <v>25</v>
      </c>
      <c r="F3415" s="1140"/>
      <c r="G3415" s="1086"/>
      <c r="H3415" s="1091"/>
      <c r="I3415" s="1077"/>
      <c r="J3415" s="1060">
        <f>SUM(F3415:I3415)*$E3415</f>
        <v>0</v>
      </c>
      <c r="K3415" s="1061"/>
      <c r="L3415" s="1061"/>
      <c r="M3415" s="1063"/>
      <c r="N3415" s="1063"/>
      <c r="O3415" s="1060">
        <f t="shared" si="1382"/>
        <v>0</v>
      </c>
      <c r="P3415" s="1061"/>
      <c r="Q3415" s="1061"/>
      <c r="R3415" s="1063"/>
      <c r="S3415" s="1063"/>
      <c r="T3415" s="1079">
        <f t="shared" si="1390"/>
        <v>0</v>
      </c>
      <c r="U3415" s="1061">
        <f t="shared" si="1387"/>
        <v>0</v>
      </c>
      <c r="V3415" s="1061">
        <f t="shared" si="1380"/>
        <v>0</v>
      </c>
      <c r="W3415" s="1063">
        <f t="shared" si="1380"/>
        <v>0</v>
      </c>
      <c r="X3415" s="1063">
        <f t="shared" si="1380"/>
        <v>0</v>
      </c>
      <c r="Y3415" s="1060">
        <f t="shared" si="1380"/>
        <v>0</v>
      </c>
      <c r="Z3415" s="1080">
        <f t="shared" si="1377"/>
        <v>48</v>
      </c>
      <c r="AA3415" s="1126" t="str">
        <f t="shared" si="1374"/>
        <v>Măng</v>
      </c>
      <c r="AB3415" s="1082" t="str">
        <f t="shared" si="1374"/>
        <v>kg</v>
      </c>
      <c r="AC3415" s="1083">
        <f t="shared" si="1374"/>
        <v>25</v>
      </c>
      <c r="AD3415" s="1089">
        <f t="shared" si="1374"/>
        <v>25</v>
      </c>
      <c r="AE3415" s="1071">
        <f t="shared" si="1391"/>
        <v>0</v>
      </c>
      <c r="AF3415" s="1071">
        <f t="shared" si="1391"/>
        <v>0</v>
      </c>
      <c r="AG3415" s="1071">
        <f t="shared" si="1391"/>
        <v>0</v>
      </c>
      <c r="AH3415" s="1071">
        <f t="shared" si="1391"/>
        <v>0</v>
      </c>
      <c r="AI3415" s="1060">
        <f t="shared" si="1375"/>
        <v>0</v>
      </c>
      <c r="AJ3415" s="1102">
        <f t="shared" si="1384"/>
        <v>0</v>
      </c>
      <c r="AK3415" s="1102">
        <f t="shared" si="1384"/>
        <v>0</v>
      </c>
      <c r="AL3415" s="1102">
        <f t="shared" si="1384"/>
        <v>0</v>
      </c>
      <c r="AM3415" s="1102">
        <f t="shared" si="1385"/>
        <v>0</v>
      </c>
      <c r="AN3415" s="1085">
        <f t="shared" si="1386"/>
        <v>0</v>
      </c>
      <c r="AO3415" s="1061">
        <f t="shared" si="1372"/>
        <v>0</v>
      </c>
      <c r="AP3415" s="1061">
        <f t="shared" si="1372"/>
        <v>0</v>
      </c>
      <c r="AQ3415" s="1061">
        <f t="shared" si="1372"/>
        <v>0</v>
      </c>
      <c r="AR3415" s="1061">
        <f t="shared" si="1372"/>
        <v>0</v>
      </c>
      <c r="AS3415" s="1061">
        <f t="shared" si="1372"/>
        <v>0</v>
      </c>
      <c r="AT3415" s="850">
        <f t="shared" si="1378"/>
        <v>0</v>
      </c>
      <c r="AU3415" s="948"/>
      <c r="AV3415" s="934"/>
      <c r="AW3415" s="934"/>
      <c r="AX3415" s="935"/>
      <c r="AY3415" s="936" t="s">
        <v>29</v>
      </c>
      <c r="AZ3415" s="937">
        <f>AV3415*AX3415</f>
        <v>0</v>
      </c>
    </row>
    <row r="3416" spans="1:52" ht="13.5" customHeight="1">
      <c r="A3416" s="838">
        <f t="shared" ref="A3416:A3427" si="1392">IF(B3416&lt;&gt;"",MAX($A3414:$A3415)+1,"")</f>
        <v>49</v>
      </c>
      <c r="B3416" s="1046" t="s">
        <v>126</v>
      </c>
      <c r="C3416" s="844" t="s">
        <v>66</v>
      </c>
      <c r="D3416" s="949">
        <v>15</v>
      </c>
      <c r="E3416" s="1142">
        <v>15</v>
      </c>
      <c r="F3416" s="1140"/>
      <c r="G3416" s="1120"/>
      <c r="H3416" s="1077"/>
      <c r="I3416" s="1077"/>
      <c r="J3416" s="1060">
        <f>SUM(F3416:I3416)*$E3416</f>
        <v>0</v>
      </c>
      <c r="K3416" s="1103"/>
      <c r="L3416" s="1071"/>
      <c r="M3416" s="1062">
        <v>8</v>
      </c>
      <c r="N3416" s="1063"/>
      <c r="O3416" s="1060">
        <f t="shared" si="1382"/>
        <v>120</v>
      </c>
      <c r="P3416" s="1061"/>
      <c r="Q3416" s="1071"/>
      <c r="R3416" s="1062"/>
      <c r="S3416" s="1063"/>
      <c r="T3416" s="1079">
        <f t="shared" si="1390"/>
        <v>0</v>
      </c>
      <c r="U3416" s="1061">
        <f t="shared" si="1387"/>
        <v>0</v>
      </c>
      <c r="V3416" s="1061">
        <f t="shared" si="1380"/>
        <v>0</v>
      </c>
      <c r="W3416" s="1063">
        <f t="shared" si="1380"/>
        <v>8</v>
      </c>
      <c r="X3416" s="1063">
        <f t="shared" si="1380"/>
        <v>0</v>
      </c>
      <c r="Y3416" s="1060">
        <f t="shared" si="1380"/>
        <v>120</v>
      </c>
      <c r="Z3416" s="1080">
        <f t="shared" si="1377"/>
        <v>49</v>
      </c>
      <c r="AA3416" s="1126" t="str">
        <f t="shared" si="1374"/>
        <v>Mướp đắng</v>
      </c>
      <c r="AB3416" s="1082" t="str">
        <f t="shared" si="1374"/>
        <v>kg</v>
      </c>
      <c r="AC3416" s="1083">
        <f t="shared" si="1374"/>
        <v>15</v>
      </c>
      <c r="AD3416" s="1089">
        <f t="shared" si="1374"/>
        <v>15</v>
      </c>
      <c r="AE3416" s="1071">
        <f t="shared" si="1391"/>
        <v>0</v>
      </c>
      <c r="AF3416" s="1071">
        <f t="shared" si="1391"/>
        <v>0</v>
      </c>
      <c r="AG3416" s="1071">
        <f t="shared" si="1391"/>
        <v>0</v>
      </c>
      <c r="AH3416" s="1071">
        <f t="shared" si="1391"/>
        <v>0</v>
      </c>
      <c r="AI3416" s="1060">
        <f t="shared" si="1375"/>
        <v>0</v>
      </c>
      <c r="AJ3416" s="1102">
        <f t="shared" si="1384"/>
        <v>0</v>
      </c>
      <c r="AK3416" s="1102">
        <f t="shared" si="1384"/>
        <v>0</v>
      </c>
      <c r="AL3416" s="1102">
        <f t="shared" si="1384"/>
        <v>8</v>
      </c>
      <c r="AM3416" s="1102">
        <f t="shared" si="1385"/>
        <v>0</v>
      </c>
      <c r="AN3416" s="1085">
        <f t="shared" si="1386"/>
        <v>120</v>
      </c>
      <c r="AO3416" s="1061">
        <f t="shared" si="1372"/>
        <v>0</v>
      </c>
      <c r="AP3416" s="1061">
        <f t="shared" si="1372"/>
        <v>0</v>
      </c>
      <c r="AQ3416" s="1061">
        <f t="shared" si="1372"/>
        <v>8</v>
      </c>
      <c r="AR3416" s="1061">
        <f t="shared" si="1372"/>
        <v>0</v>
      </c>
      <c r="AS3416" s="1061">
        <f t="shared" si="1372"/>
        <v>120</v>
      </c>
      <c r="AT3416" s="850">
        <f t="shared" si="1378"/>
        <v>0</v>
      </c>
      <c r="AU3416" s="948"/>
      <c r="AV3416" s="934"/>
      <c r="AW3416" s="934"/>
      <c r="AX3416" s="935"/>
      <c r="AY3416" s="936" t="s">
        <v>29</v>
      </c>
      <c r="AZ3416" s="937">
        <f>AV3416*AX3416</f>
        <v>0</v>
      </c>
    </row>
    <row r="3417" spans="1:52" ht="13.5" customHeight="1">
      <c r="A3417" s="838">
        <f t="shared" si="1392"/>
        <v>50</v>
      </c>
      <c r="B3417" s="1046" t="s">
        <v>918</v>
      </c>
      <c r="C3417" s="844" t="s">
        <v>66</v>
      </c>
      <c r="D3417" s="907">
        <v>15</v>
      </c>
      <c r="E3417" s="1060">
        <v>15</v>
      </c>
      <c r="F3417" s="1140"/>
      <c r="G3417" s="1090"/>
      <c r="H3417" s="1077"/>
      <c r="I3417" s="1077"/>
      <c r="J3417" s="1060">
        <f>SUM(F3417:I3417)*$E3417</f>
        <v>0</v>
      </c>
      <c r="K3417" s="1061"/>
      <c r="L3417" s="1071"/>
      <c r="M3417" s="1063"/>
      <c r="N3417" s="1063"/>
      <c r="O3417" s="1060">
        <f t="shared" si="1382"/>
        <v>0</v>
      </c>
      <c r="P3417" s="1065"/>
      <c r="Q3417" s="1071"/>
      <c r="R3417" s="1062"/>
      <c r="S3417" s="1063"/>
      <c r="T3417" s="1079">
        <f t="shared" si="1390"/>
        <v>0</v>
      </c>
      <c r="U3417" s="1061">
        <f t="shared" si="1387"/>
        <v>0</v>
      </c>
      <c r="V3417" s="1061">
        <f t="shared" si="1380"/>
        <v>0</v>
      </c>
      <c r="W3417" s="1063">
        <f t="shared" si="1380"/>
        <v>0</v>
      </c>
      <c r="X3417" s="1063">
        <f t="shared" si="1380"/>
        <v>0</v>
      </c>
      <c r="Y3417" s="1060">
        <f t="shared" si="1380"/>
        <v>0</v>
      </c>
      <c r="Z3417" s="1080">
        <f t="shared" si="1377"/>
        <v>50</v>
      </c>
      <c r="AA3417" s="1126" t="str">
        <f t="shared" si="1374"/>
        <v>Cà  xanh</v>
      </c>
      <c r="AB3417" s="1082" t="str">
        <f t="shared" si="1374"/>
        <v>kg</v>
      </c>
      <c r="AC3417" s="1083">
        <f t="shared" si="1374"/>
        <v>15</v>
      </c>
      <c r="AD3417" s="1089">
        <f t="shared" si="1374"/>
        <v>15</v>
      </c>
      <c r="AE3417" s="1071">
        <f t="shared" si="1391"/>
        <v>0</v>
      </c>
      <c r="AF3417" s="1071">
        <f t="shared" si="1391"/>
        <v>0</v>
      </c>
      <c r="AG3417" s="1071">
        <f t="shared" si="1391"/>
        <v>0</v>
      </c>
      <c r="AH3417" s="1071">
        <f t="shared" si="1391"/>
        <v>0</v>
      </c>
      <c r="AI3417" s="1060">
        <f t="shared" si="1375"/>
        <v>0</v>
      </c>
      <c r="AJ3417" s="1102">
        <f t="shared" si="1384"/>
        <v>0</v>
      </c>
      <c r="AK3417" s="1102">
        <f t="shared" si="1384"/>
        <v>0</v>
      </c>
      <c r="AL3417" s="1102">
        <f t="shared" si="1384"/>
        <v>0</v>
      </c>
      <c r="AM3417" s="1102">
        <f t="shared" si="1385"/>
        <v>0</v>
      </c>
      <c r="AN3417" s="1085">
        <f t="shared" si="1386"/>
        <v>0</v>
      </c>
      <c r="AO3417" s="1061">
        <f t="shared" si="1372"/>
        <v>0</v>
      </c>
      <c r="AP3417" s="1061">
        <f t="shared" si="1372"/>
        <v>0</v>
      </c>
      <c r="AQ3417" s="1061">
        <f t="shared" si="1372"/>
        <v>0</v>
      </c>
      <c r="AR3417" s="1061">
        <f t="shared" si="1372"/>
        <v>0</v>
      </c>
      <c r="AS3417" s="1061">
        <f t="shared" si="1372"/>
        <v>0</v>
      </c>
      <c r="AT3417" s="850">
        <f t="shared" si="1378"/>
        <v>0</v>
      </c>
      <c r="AU3417" s="1480" t="s">
        <v>916</v>
      </c>
      <c r="AV3417" s="1481"/>
      <c r="AW3417" s="1481"/>
      <c r="AX3417" s="1481"/>
      <c r="AY3417" s="1147" t="str">
        <f>AY3418</f>
        <v>=</v>
      </c>
      <c r="AZ3417" s="937">
        <f ca="1">AZ3340</f>
        <v>22.379999999999598</v>
      </c>
    </row>
    <row r="3418" spans="1:52" ht="13.5" customHeight="1">
      <c r="A3418" s="838">
        <f t="shared" si="1392"/>
        <v>51</v>
      </c>
      <c r="B3418" s="1045" t="s">
        <v>64</v>
      </c>
      <c r="C3418" s="844" t="s">
        <v>66</v>
      </c>
      <c r="D3418" s="907">
        <v>13</v>
      </c>
      <c r="E3418" s="1060">
        <v>13</v>
      </c>
      <c r="F3418" s="1140"/>
      <c r="G3418" s="1086"/>
      <c r="H3418" s="1091"/>
      <c r="I3418" s="1077"/>
      <c r="J3418" s="1060">
        <f t="shared" ref="J3418:J3427" si="1393">SUM(F3418:I3418)*$E3418</f>
        <v>0</v>
      </c>
      <c r="K3418" s="1061"/>
      <c r="L3418" s="1071"/>
      <c r="M3418" s="1063">
        <v>3</v>
      </c>
      <c r="N3418" s="1063"/>
      <c r="O3418" s="1060">
        <f t="shared" si="1382"/>
        <v>39</v>
      </c>
      <c r="P3418" s="1061"/>
      <c r="Q3418" s="1061"/>
      <c r="R3418" s="1063"/>
      <c r="S3418" s="1063"/>
      <c r="T3418" s="1079">
        <f t="shared" si="1390"/>
        <v>0</v>
      </c>
      <c r="U3418" s="1061">
        <f t="shared" si="1387"/>
        <v>0</v>
      </c>
      <c r="V3418" s="1061">
        <f t="shared" si="1380"/>
        <v>0</v>
      </c>
      <c r="W3418" s="1063">
        <f t="shared" si="1380"/>
        <v>3</v>
      </c>
      <c r="X3418" s="1063">
        <f t="shared" si="1380"/>
        <v>0</v>
      </c>
      <c r="Y3418" s="1060">
        <f t="shared" si="1380"/>
        <v>39</v>
      </c>
      <c r="Z3418" s="1080">
        <f t="shared" si="1377"/>
        <v>51</v>
      </c>
      <c r="AA3418" s="1126" t="str">
        <f t="shared" si="1374"/>
        <v>Hành tây</v>
      </c>
      <c r="AB3418" s="1082" t="str">
        <f t="shared" si="1374"/>
        <v>kg</v>
      </c>
      <c r="AC3418" s="1083">
        <f t="shared" si="1374"/>
        <v>13</v>
      </c>
      <c r="AD3418" s="1089">
        <f t="shared" si="1374"/>
        <v>13</v>
      </c>
      <c r="AE3418" s="1071">
        <f t="shared" si="1391"/>
        <v>0</v>
      </c>
      <c r="AF3418" s="1071">
        <f t="shared" si="1391"/>
        <v>0</v>
      </c>
      <c r="AG3418" s="1071">
        <f t="shared" si="1391"/>
        <v>0</v>
      </c>
      <c r="AH3418" s="1071">
        <f t="shared" si="1391"/>
        <v>0</v>
      </c>
      <c r="AI3418" s="1060">
        <f t="shared" si="1375"/>
        <v>0</v>
      </c>
      <c r="AJ3418" s="1102">
        <f t="shared" si="1384"/>
        <v>0</v>
      </c>
      <c r="AK3418" s="1102">
        <f t="shared" si="1384"/>
        <v>0</v>
      </c>
      <c r="AL3418" s="1102">
        <f t="shared" si="1384"/>
        <v>3</v>
      </c>
      <c r="AM3418" s="1102">
        <f t="shared" si="1385"/>
        <v>0</v>
      </c>
      <c r="AN3418" s="1085">
        <f t="shared" si="1386"/>
        <v>39</v>
      </c>
      <c r="AO3418" s="1061">
        <f t="shared" si="1372"/>
        <v>0</v>
      </c>
      <c r="AP3418" s="1061">
        <f t="shared" si="1372"/>
        <v>0</v>
      </c>
      <c r="AQ3418" s="1061">
        <f t="shared" si="1372"/>
        <v>3</v>
      </c>
      <c r="AR3418" s="1061">
        <f t="shared" si="1372"/>
        <v>0</v>
      </c>
      <c r="AS3418" s="1061">
        <f t="shared" si="1372"/>
        <v>39</v>
      </c>
      <c r="AT3418" s="850">
        <f t="shared" si="1378"/>
        <v>0</v>
      </c>
      <c r="AU3418" s="1505" t="s">
        <v>917</v>
      </c>
      <c r="AV3418" s="1506"/>
      <c r="AW3418" s="1506"/>
      <c r="AX3418" s="1506"/>
      <c r="AY3418" s="1147" t="s">
        <v>29</v>
      </c>
      <c r="AZ3418" s="937">
        <f ca="1">SUM(AZ3407:AZ3417)</f>
        <v>168.9999999999996</v>
      </c>
    </row>
    <row r="3419" spans="1:52" ht="13.5" customHeight="1">
      <c r="A3419" s="838">
        <f t="shared" si="1392"/>
        <v>52</v>
      </c>
      <c r="B3419" s="1046" t="s">
        <v>914</v>
      </c>
      <c r="C3419" s="844" t="s">
        <v>66</v>
      </c>
      <c r="D3419" s="907">
        <v>15</v>
      </c>
      <c r="E3419" s="1060">
        <v>15</v>
      </c>
      <c r="F3419" s="1140"/>
      <c r="G3419" s="1086"/>
      <c r="H3419" s="1091"/>
      <c r="I3419" s="1077"/>
      <c r="J3419" s="1060">
        <f t="shared" si="1393"/>
        <v>0</v>
      </c>
      <c r="K3419" s="1061"/>
      <c r="L3419" s="1061"/>
      <c r="M3419" s="1063">
        <v>3</v>
      </c>
      <c r="N3419" s="1063"/>
      <c r="O3419" s="1060">
        <f t="shared" si="1382"/>
        <v>45</v>
      </c>
      <c r="P3419" s="1061"/>
      <c r="Q3419" s="1061"/>
      <c r="R3419" s="1063"/>
      <c r="S3419" s="1063"/>
      <c r="T3419" s="1079">
        <f t="shared" si="1390"/>
        <v>0</v>
      </c>
      <c r="U3419" s="1061">
        <f t="shared" si="1387"/>
        <v>0</v>
      </c>
      <c r="V3419" s="1061">
        <f t="shared" si="1380"/>
        <v>0</v>
      </c>
      <c r="W3419" s="1063">
        <f t="shared" si="1380"/>
        <v>3</v>
      </c>
      <c r="X3419" s="1063">
        <f t="shared" si="1380"/>
        <v>0</v>
      </c>
      <c r="Y3419" s="1060">
        <f t="shared" si="1380"/>
        <v>45</v>
      </c>
      <c r="Z3419" s="1080">
        <f t="shared" si="1377"/>
        <v>52</v>
      </c>
      <c r="AA3419" s="1126" t="str">
        <f t="shared" si="1374"/>
        <v>Sả</v>
      </c>
      <c r="AB3419" s="1082" t="str">
        <f t="shared" si="1374"/>
        <v>kg</v>
      </c>
      <c r="AC3419" s="1083">
        <f t="shared" si="1374"/>
        <v>15</v>
      </c>
      <c r="AD3419" s="1089">
        <f t="shared" si="1374"/>
        <v>15</v>
      </c>
      <c r="AE3419" s="1071">
        <f t="shared" si="1391"/>
        <v>0</v>
      </c>
      <c r="AF3419" s="1071">
        <f t="shared" si="1391"/>
        <v>0</v>
      </c>
      <c r="AG3419" s="1071">
        <f t="shared" si="1391"/>
        <v>0</v>
      </c>
      <c r="AH3419" s="1071">
        <f t="shared" si="1391"/>
        <v>0</v>
      </c>
      <c r="AI3419" s="1060">
        <f t="shared" si="1375"/>
        <v>0</v>
      </c>
      <c r="AJ3419" s="1102">
        <f t="shared" si="1384"/>
        <v>0</v>
      </c>
      <c r="AK3419" s="1102">
        <f t="shared" si="1384"/>
        <v>0</v>
      </c>
      <c r="AL3419" s="1102">
        <f t="shared" si="1384"/>
        <v>3</v>
      </c>
      <c r="AM3419" s="1102">
        <f t="shared" si="1385"/>
        <v>0</v>
      </c>
      <c r="AN3419" s="1085">
        <f t="shared" si="1386"/>
        <v>45</v>
      </c>
      <c r="AO3419" s="1061">
        <f t="shared" ref="AO3419:AS3427" si="1394">U3419</f>
        <v>0</v>
      </c>
      <c r="AP3419" s="1061">
        <f t="shared" si="1394"/>
        <v>0</v>
      </c>
      <c r="AQ3419" s="1061">
        <f t="shared" si="1394"/>
        <v>3</v>
      </c>
      <c r="AR3419" s="1061">
        <f t="shared" si="1394"/>
        <v>0</v>
      </c>
      <c r="AS3419" s="1061">
        <f t="shared" si="1394"/>
        <v>45</v>
      </c>
      <c r="AT3419" s="850">
        <f t="shared" si="1378"/>
        <v>0</v>
      </c>
      <c r="AU3419" s="1480" t="s">
        <v>861</v>
      </c>
      <c r="AV3419" s="1481"/>
      <c r="AW3419" s="1481"/>
      <c r="AX3419" s="1481"/>
      <c r="AY3419" s="1147" t="s">
        <v>29</v>
      </c>
      <c r="AZ3419" s="937">
        <f ca="1">SUMIF(AA3368:AR3433,"Gạo*",AO3368:AO3433)+SUMIF(AA3368:AR3433,"Gạo*",AP3368:AP3433)+SUMIF(AA3368:AR3433,"Gạo*",AQ3368:AQ3433)+SUMIF(AA3368:AR3433,"Gạo*",AR3368:AR3433)</f>
        <v>147</v>
      </c>
    </row>
    <row r="3420" spans="1:52" ht="13.5" customHeight="1">
      <c r="A3420" s="838">
        <f t="shared" si="1392"/>
        <v>53</v>
      </c>
      <c r="B3420" s="908" t="s">
        <v>895</v>
      </c>
      <c r="C3420" s="844" t="s">
        <v>66</v>
      </c>
      <c r="D3420" s="907">
        <v>8</v>
      </c>
      <c r="E3420" s="1060">
        <v>8</v>
      </c>
      <c r="F3420" s="1140"/>
      <c r="G3420" s="1086"/>
      <c r="H3420" s="1077"/>
      <c r="I3420" s="1077"/>
      <c r="J3420" s="1060">
        <f t="shared" si="1393"/>
        <v>0</v>
      </c>
      <c r="K3420" s="1061"/>
      <c r="L3420" s="1071"/>
      <c r="M3420" s="1063"/>
      <c r="N3420" s="1063"/>
      <c r="O3420" s="1060">
        <f t="shared" si="1382"/>
        <v>0</v>
      </c>
      <c r="P3420" s="1061"/>
      <c r="Q3420" s="1061"/>
      <c r="R3420" s="1063">
        <v>7</v>
      </c>
      <c r="S3420" s="1063"/>
      <c r="T3420" s="1079">
        <f t="shared" ref="T3420:T3427" si="1395">SUM(P3420:S3420)*$E3420</f>
        <v>56</v>
      </c>
      <c r="U3420" s="1061">
        <f t="shared" si="1387"/>
        <v>0</v>
      </c>
      <c r="V3420" s="1061">
        <f t="shared" si="1380"/>
        <v>0</v>
      </c>
      <c r="W3420" s="1063">
        <f t="shared" si="1380"/>
        <v>7</v>
      </c>
      <c r="X3420" s="1063">
        <f t="shared" si="1380"/>
        <v>0</v>
      </c>
      <c r="Y3420" s="1060">
        <f t="shared" si="1380"/>
        <v>56</v>
      </c>
      <c r="Z3420" s="1080">
        <f t="shared" si="1377"/>
        <v>53</v>
      </c>
      <c r="AA3420" s="1126" t="str">
        <f t="shared" si="1374"/>
        <v>Mùng bac hà</v>
      </c>
      <c r="AB3420" s="1082" t="str">
        <f t="shared" si="1374"/>
        <v>kg</v>
      </c>
      <c r="AC3420" s="1083">
        <f t="shared" si="1374"/>
        <v>8</v>
      </c>
      <c r="AD3420" s="1089">
        <f t="shared" si="1374"/>
        <v>8</v>
      </c>
      <c r="AE3420" s="1071">
        <f t="shared" si="1391"/>
        <v>0</v>
      </c>
      <c r="AF3420" s="1071">
        <f t="shared" si="1391"/>
        <v>0</v>
      </c>
      <c r="AG3420" s="1071">
        <f t="shared" si="1391"/>
        <v>0</v>
      </c>
      <c r="AH3420" s="1071">
        <f t="shared" si="1391"/>
        <v>0</v>
      </c>
      <c r="AI3420" s="1060">
        <f t="shared" si="1375"/>
        <v>0</v>
      </c>
      <c r="AJ3420" s="1102">
        <f t="shared" si="1384"/>
        <v>0</v>
      </c>
      <c r="AK3420" s="1102">
        <f t="shared" si="1384"/>
        <v>0</v>
      </c>
      <c r="AL3420" s="1102">
        <f t="shared" si="1384"/>
        <v>7</v>
      </c>
      <c r="AM3420" s="1102">
        <f t="shared" si="1385"/>
        <v>0</v>
      </c>
      <c r="AN3420" s="1085">
        <f t="shared" si="1386"/>
        <v>56</v>
      </c>
      <c r="AO3420" s="1061">
        <f t="shared" si="1394"/>
        <v>0</v>
      </c>
      <c r="AP3420" s="1061">
        <f t="shared" si="1394"/>
        <v>0</v>
      </c>
      <c r="AQ3420" s="1061">
        <f t="shared" si="1394"/>
        <v>7</v>
      </c>
      <c r="AR3420" s="1061">
        <f t="shared" si="1394"/>
        <v>0</v>
      </c>
      <c r="AS3420" s="1061">
        <f t="shared" si="1394"/>
        <v>56</v>
      </c>
      <c r="AT3420" s="850">
        <f t="shared" si="1378"/>
        <v>0</v>
      </c>
      <c r="AU3420" s="1480" t="s">
        <v>862</v>
      </c>
      <c r="AV3420" s="1481"/>
      <c r="AW3420" s="1481"/>
      <c r="AX3420" s="1481"/>
      <c r="AY3420" s="1147" t="s">
        <v>29</v>
      </c>
      <c r="AZ3420" s="1148">
        <f ca="1">AZ3341</f>
        <v>0</v>
      </c>
    </row>
    <row r="3421" spans="1:52" ht="13.5" customHeight="1">
      <c r="A3421" s="838">
        <f t="shared" si="1392"/>
        <v>54</v>
      </c>
      <c r="B3421" s="908" t="s">
        <v>512</v>
      </c>
      <c r="C3421" s="844" t="s">
        <v>66</v>
      </c>
      <c r="D3421" s="907">
        <v>20</v>
      </c>
      <c r="E3421" s="1060">
        <v>20</v>
      </c>
      <c r="F3421" s="1140"/>
      <c r="G3421" s="1120"/>
      <c r="H3421" s="1077"/>
      <c r="I3421" s="1077"/>
      <c r="J3421" s="1060">
        <f t="shared" si="1393"/>
        <v>0</v>
      </c>
      <c r="K3421" s="1061"/>
      <c r="L3421" s="1071"/>
      <c r="M3421" s="1063">
        <v>3</v>
      </c>
      <c r="N3421" s="1063"/>
      <c r="O3421" s="1060">
        <f t="shared" si="1382"/>
        <v>60</v>
      </c>
      <c r="P3421" s="1061"/>
      <c r="Q3421" s="1071"/>
      <c r="R3421" s="1063"/>
      <c r="S3421" s="1063"/>
      <c r="T3421" s="1079">
        <f t="shared" si="1395"/>
        <v>0</v>
      </c>
      <c r="U3421" s="1061">
        <f t="shared" si="1387"/>
        <v>0</v>
      </c>
      <c r="V3421" s="1061">
        <f t="shared" si="1380"/>
        <v>0</v>
      </c>
      <c r="W3421" s="1063">
        <f t="shared" si="1380"/>
        <v>3</v>
      </c>
      <c r="X3421" s="1063">
        <f t="shared" si="1380"/>
        <v>0</v>
      </c>
      <c r="Y3421" s="1060">
        <f t="shared" si="1380"/>
        <v>60</v>
      </c>
      <c r="Z3421" s="1080">
        <f t="shared" si="1377"/>
        <v>54</v>
      </c>
      <c r="AA3421" s="1126" t="str">
        <f t="shared" si="1374"/>
        <v>Riềng</v>
      </c>
      <c r="AB3421" s="1082" t="str">
        <f t="shared" si="1374"/>
        <v>kg</v>
      </c>
      <c r="AC3421" s="1083">
        <f t="shared" si="1374"/>
        <v>20</v>
      </c>
      <c r="AD3421" s="1089">
        <f t="shared" si="1374"/>
        <v>20</v>
      </c>
      <c r="AE3421" s="1071">
        <f t="shared" si="1391"/>
        <v>0</v>
      </c>
      <c r="AF3421" s="1071">
        <f t="shared" si="1391"/>
        <v>0</v>
      </c>
      <c r="AG3421" s="1071">
        <f t="shared" si="1391"/>
        <v>0</v>
      </c>
      <c r="AH3421" s="1071">
        <f t="shared" si="1391"/>
        <v>0</v>
      </c>
      <c r="AI3421" s="1060">
        <f t="shared" si="1375"/>
        <v>0</v>
      </c>
      <c r="AJ3421" s="1102">
        <f t="shared" si="1384"/>
        <v>0</v>
      </c>
      <c r="AK3421" s="1102">
        <f t="shared" si="1384"/>
        <v>0</v>
      </c>
      <c r="AL3421" s="1102">
        <f t="shared" si="1384"/>
        <v>3</v>
      </c>
      <c r="AM3421" s="1102">
        <f t="shared" si="1385"/>
        <v>0</v>
      </c>
      <c r="AN3421" s="1085">
        <f t="shared" si="1386"/>
        <v>60</v>
      </c>
      <c r="AO3421" s="1061">
        <f t="shared" si="1394"/>
        <v>0</v>
      </c>
      <c r="AP3421" s="1061">
        <f t="shared" si="1394"/>
        <v>0</v>
      </c>
      <c r="AQ3421" s="1061">
        <f t="shared" si="1394"/>
        <v>3</v>
      </c>
      <c r="AR3421" s="1061">
        <f t="shared" si="1394"/>
        <v>0</v>
      </c>
      <c r="AS3421" s="1061">
        <f t="shared" si="1394"/>
        <v>60</v>
      </c>
      <c r="AT3421" s="850">
        <f t="shared" si="1378"/>
        <v>0</v>
      </c>
      <c r="AU3421" s="1149" t="s">
        <v>863</v>
      </c>
      <c r="AV3421" s="1150"/>
      <c r="AW3421" s="1150"/>
      <c r="AX3421" s="1150"/>
      <c r="AY3421" s="1147" t="s">
        <v>29</v>
      </c>
      <c r="AZ3421" s="937">
        <f ca="1">AZ3419+AZ3420</f>
        <v>147</v>
      </c>
    </row>
    <row r="3422" spans="1:52" ht="13.5" customHeight="1">
      <c r="A3422" s="838">
        <f t="shared" si="1392"/>
        <v>55</v>
      </c>
      <c r="B3422" s="1045" t="s">
        <v>636</v>
      </c>
      <c r="C3422" s="844" t="s">
        <v>66</v>
      </c>
      <c r="D3422" s="907">
        <v>10</v>
      </c>
      <c r="E3422" s="1060">
        <v>10</v>
      </c>
      <c r="F3422" s="1140"/>
      <c r="G3422" s="1086"/>
      <c r="H3422" s="1077"/>
      <c r="I3422" s="1077"/>
      <c r="J3422" s="1060">
        <f t="shared" si="1393"/>
        <v>0</v>
      </c>
      <c r="K3422" s="1061"/>
      <c r="L3422" s="1065"/>
      <c r="M3422" s="1063"/>
      <c r="N3422" s="1063"/>
      <c r="O3422" s="1060">
        <f t="shared" si="1382"/>
        <v>0</v>
      </c>
      <c r="P3422" s="1061"/>
      <c r="Q3422" s="1061"/>
      <c r="R3422" s="1063">
        <v>0.5</v>
      </c>
      <c r="S3422" s="1063"/>
      <c r="T3422" s="1079">
        <f t="shared" si="1395"/>
        <v>5</v>
      </c>
      <c r="U3422" s="1061">
        <f t="shared" si="1387"/>
        <v>0</v>
      </c>
      <c r="V3422" s="1061">
        <f t="shared" si="1380"/>
        <v>0</v>
      </c>
      <c r="W3422" s="1063">
        <f t="shared" si="1380"/>
        <v>0.5</v>
      </c>
      <c r="X3422" s="1063">
        <f t="shared" si="1380"/>
        <v>0</v>
      </c>
      <c r="Y3422" s="1060">
        <f t="shared" si="1380"/>
        <v>5</v>
      </c>
      <c r="Z3422" s="1080">
        <f t="shared" si="1377"/>
        <v>55</v>
      </c>
      <c r="AA3422" s="1126" t="str">
        <f t="shared" si="1374"/>
        <v>Rau mùi</v>
      </c>
      <c r="AB3422" s="1082" t="str">
        <f t="shared" si="1374"/>
        <v>kg</v>
      </c>
      <c r="AC3422" s="1083">
        <f t="shared" si="1374"/>
        <v>10</v>
      </c>
      <c r="AD3422" s="1089">
        <f t="shared" si="1374"/>
        <v>10</v>
      </c>
      <c r="AE3422" s="1071">
        <f>AE3342+AJ3342-AO3342</f>
        <v>0</v>
      </c>
      <c r="AF3422" s="1071">
        <f>AF3342+AK3342-AP3342</f>
        <v>0</v>
      </c>
      <c r="AG3422" s="1071">
        <f>AG3342+AL3342-AQ3342</f>
        <v>0</v>
      </c>
      <c r="AH3422" s="1071">
        <f>AH3342+AM3342-AR3342</f>
        <v>0</v>
      </c>
      <c r="AI3422" s="1060">
        <f t="shared" si="1375"/>
        <v>0</v>
      </c>
      <c r="AJ3422" s="1102">
        <f t="shared" si="1384"/>
        <v>0</v>
      </c>
      <c r="AK3422" s="1102">
        <f t="shared" si="1384"/>
        <v>0</v>
      </c>
      <c r="AL3422" s="1102">
        <f t="shared" si="1384"/>
        <v>0.5</v>
      </c>
      <c r="AM3422" s="1102">
        <f t="shared" si="1385"/>
        <v>0</v>
      </c>
      <c r="AN3422" s="1085">
        <f t="shared" si="1386"/>
        <v>5</v>
      </c>
      <c r="AO3422" s="1061">
        <f t="shared" si="1394"/>
        <v>0</v>
      </c>
      <c r="AP3422" s="1061">
        <f t="shared" si="1394"/>
        <v>0</v>
      </c>
      <c r="AQ3422" s="1061">
        <f t="shared" si="1394"/>
        <v>0.5</v>
      </c>
      <c r="AR3422" s="1061">
        <f t="shared" si="1394"/>
        <v>0</v>
      </c>
      <c r="AS3422" s="1061">
        <f t="shared" si="1394"/>
        <v>5</v>
      </c>
      <c r="AT3422" s="850">
        <f t="shared" si="1378"/>
        <v>0</v>
      </c>
      <c r="AU3422" s="1480" t="s">
        <v>864</v>
      </c>
      <c r="AV3422" s="1481"/>
      <c r="AW3422" s="1481"/>
      <c r="AX3422" s="1481"/>
      <c r="AY3422" s="1147" t="s">
        <v>29</v>
      </c>
      <c r="AZ3422" s="937">
        <f ca="1">IF(AZ3418-AZ3421&gt;0,AZ3418-AZ3421,0)</f>
        <v>21.999999999999602</v>
      </c>
    </row>
    <row r="3423" spans="1:52" ht="13.5" customHeight="1">
      <c r="A3423" s="838" t="str">
        <f t="shared" si="1392"/>
        <v/>
      </c>
      <c r="B3423" s="906"/>
      <c r="C3423" s="844"/>
      <c r="D3423" s="907"/>
      <c r="E3423" s="1060"/>
      <c r="F3423" s="1140"/>
      <c r="G3423" s="1086"/>
      <c r="H3423" s="1077"/>
      <c r="I3423" s="1077"/>
      <c r="J3423" s="1060">
        <f t="shared" si="1393"/>
        <v>0</v>
      </c>
      <c r="K3423" s="1061"/>
      <c r="L3423" s="1061"/>
      <c r="M3423" s="1063"/>
      <c r="N3423" s="1063"/>
      <c r="O3423" s="1060">
        <f t="shared" si="1382"/>
        <v>0</v>
      </c>
      <c r="P3423" s="1061"/>
      <c r="Q3423" s="1061"/>
      <c r="R3423" s="1063"/>
      <c r="S3423" s="1063"/>
      <c r="T3423" s="1079">
        <f t="shared" si="1395"/>
        <v>0</v>
      </c>
      <c r="U3423" s="1061">
        <f t="shared" si="1387"/>
        <v>0</v>
      </c>
      <c r="V3423" s="1061">
        <f t="shared" si="1380"/>
        <v>0</v>
      </c>
      <c r="W3423" s="1063">
        <f t="shared" si="1380"/>
        <v>0</v>
      </c>
      <c r="X3423" s="1063">
        <f t="shared" si="1380"/>
        <v>0</v>
      </c>
      <c r="Y3423" s="1060">
        <f t="shared" si="1380"/>
        <v>0</v>
      </c>
      <c r="Z3423" s="1080" t="str">
        <f t="shared" si="1377"/>
        <v/>
      </c>
      <c r="AA3423" s="1126">
        <f t="shared" si="1374"/>
        <v>0</v>
      </c>
      <c r="AB3423" s="1082">
        <f t="shared" si="1374"/>
        <v>0</v>
      </c>
      <c r="AC3423" s="1083">
        <f t="shared" si="1374"/>
        <v>0</v>
      </c>
      <c r="AD3423" s="1089">
        <f t="shared" si="1374"/>
        <v>0</v>
      </c>
      <c r="AE3423" s="1071">
        <f t="shared" ref="AE3423:AH3427" si="1396">AE3344+AJ3344-AO3344</f>
        <v>0</v>
      </c>
      <c r="AF3423" s="1071">
        <f t="shared" si="1396"/>
        <v>0</v>
      </c>
      <c r="AG3423" s="1071">
        <f t="shared" si="1396"/>
        <v>0</v>
      </c>
      <c r="AH3423" s="1071">
        <f t="shared" si="1396"/>
        <v>0</v>
      </c>
      <c r="AI3423" s="1060">
        <f t="shared" si="1375"/>
        <v>0</v>
      </c>
      <c r="AJ3423" s="1102">
        <f t="shared" si="1384"/>
        <v>0</v>
      </c>
      <c r="AK3423" s="1102">
        <f t="shared" si="1384"/>
        <v>0</v>
      </c>
      <c r="AL3423" s="1102">
        <f t="shared" si="1384"/>
        <v>0</v>
      </c>
      <c r="AM3423" s="1102">
        <f t="shared" si="1385"/>
        <v>0</v>
      </c>
      <c r="AN3423" s="1085">
        <f t="shared" si="1386"/>
        <v>0</v>
      </c>
      <c r="AO3423" s="1061">
        <f t="shared" si="1394"/>
        <v>0</v>
      </c>
      <c r="AP3423" s="1061">
        <f t="shared" si="1394"/>
        <v>0</v>
      </c>
      <c r="AQ3423" s="1061">
        <f t="shared" si="1394"/>
        <v>0</v>
      </c>
      <c r="AR3423" s="1061">
        <f t="shared" si="1394"/>
        <v>0</v>
      </c>
      <c r="AS3423" s="1061">
        <f t="shared" si="1394"/>
        <v>0</v>
      </c>
      <c r="AT3423" s="850" t="str">
        <f t="shared" si="1378"/>
        <v/>
      </c>
      <c r="AU3423" s="1482" t="s">
        <v>797</v>
      </c>
      <c r="AV3423" s="1483"/>
      <c r="AW3423" s="1483"/>
      <c r="AX3423" s="1483"/>
      <c r="AY3423" s="894" t="s">
        <v>29</v>
      </c>
      <c r="AZ3423" s="1151">
        <f ca="1">IF(AZ3418-AZ3421&lt;0,AZ3421-AZ3418,0)</f>
        <v>0</v>
      </c>
    </row>
    <row r="3424" spans="1:52" ht="13.5" customHeight="1">
      <c r="A3424" s="838" t="str">
        <f t="shared" si="1392"/>
        <v/>
      </c>
      <c r="B3424" s="906"/>
      <c r="C3424" s="844"/>
      <c r="D3424" s="907"/>
      <c r="E3424" s="1060"/>
      <c r="F3424" s="1140"/>
      <c r="G3424" s="1086"/>
      <c r="H3424" s="1077"/>
      <c r="I3424" s="1077"/>
      <c r="J3424" s="1060">
        <f t="shared" si="1393"/>
        <v>0</v>
      </c>
      <c r="K3424" s="1061"/>
      <c r="L3424" s="1061"/>
      <c r="M3424" s="1063"/>
      <c r="N3424" s="1063"/>
      <c r="O3424" s="1060">
        <f t="shared" si="1382"/>
        <v>0</v>
      </c>
      <c r="P3424" s="1061"/>
      <c r="Q3424" s="1061"/>
      <c r="R3424" s="1063"/>
      <c r="S3424" s="1063"/>
      <c r="T3424" s="1079">
        <f t="shared" si="1395"/>
        <v>0</v>
      </c>
      <c r="U3424" s="1061">
        <f t="shared" si="1387"/>
        <v>0</v>
      </c>
      <c r="V3424" s="1061">
        <f t="shared" si="1380"/>
        <v>0</v>
      </c>
      <c r="W3424" s="1063">
        <f t="shared" si="1380"/>
        <v>0</v>
      </c>
      <c r="X3424" s="1063">
        <f t="shared" si="1380"/>
        <v>0</v>
      </c>
      <c r="Y3424" s="1060">
        <f t="shared" si="1380"/>
        <v>0</v>
      </c>
      <c r="Z3424" s="1080" t="str">
        <f t="shared" si="1377"/>
        <v/>
      </c>
      <c r="AA3424" s="1126">
        <f t="shared" si="1374"/>
        <v>0</v>
      </c>
      <c r="AB3424" s="1082">
        <f t="shared" si="1374"/>
        <v>0</v>
      </c>
      <c r="AC3424" s="1083">
        <f t="shared" si="1374"/>
        <v>0</v>
      </c>
      <c r="AD3424" s="1089">
        <f t="shared" si="1374"/>
        <v>0</v>
      </c>
      <c r="AE3424" s="1071">
        <f t="shared" si="1396"/>
        <v>0</v>
      </c>
      <c r="AF3424" s="1071">
        <f t="shared" si="1396"/>
        <v>0</v>
      </c>
      <c r="AG3424" s="1071">
        <f t="shared" si="1396"/>
        <v>0</v>
      </c>
      <c r="AH3424" s="1071">
        <f t="shared" si="1396"/>
        <v>0</v>
      </c>
      <c r="AI3424" s="1060">
        <f t="shared" si="1375"/>
        <v>0</v>
      </c>
      <c r="AJ3424" s="1102">
        <f t="shared" si="1384"/>
        <v>0</v>
      </c>
      <c r="AK3424" s="1102">
        <f t="shared" si="1384"/>
        <v>0</v>
      </c>
      <c r="AL3424" s="1102">
        <f t="shared" si="1384"/>
        <v>0</v>
      </c>
      <c r="AM3424" s="1102">
        <f t="shared" si="1385"/>
        <v>0</v>
      </c>
      <c r="AN3424" s="1085">
        <f t="shared" si="1386"/>
        <v>0</v>
      </c>
      <c r="AO3424" s="1061">
        <f t="shared" si="1394"/>
        <v>0</v>
      </c>
      <c r="AP3424" s="1061">
        <f t="shared" si="1394"/>
        <v>0</v>
      </c>
      <c r="AQ3424" s="1061">
        <f t="shared" si="1394"/>
        <v>0</v>
      </c>
      <c r="AR3424" s="1061">
        <f t="shared" si="1394"/>
        <v>0</v>
      </c>
      <c r="AS3424" s="1061">
        <f t="shared" si="1394"/>
        <v>0</v>
      </c>
      <c r="AT3424" s="850" t="str">
        <f t="shared" si="1378"/>
        <v/>
      </c>
      <c r="AU3424" s="893"/>
      <c r="AV3424" s="894"/>
      <c r="AW3424" s="894"/>
      <c r="AX3424" s="894"/>
      <c r="AY3424" s="894"/>
      <c r="AZ3424" s="918"/>
    </row>
    <row r="3425" spans="1:52" ht="13.5" customHeight="1">
      <c r="A3425" s="838" t="str">
        <f t="shared" si="1392"/>
        <v/>
      </c>
      <c r="B3425" s="906"/>
      <c r="C3425" s="844"/>
      <c r="D3425" s="907"/>
      <c r="E3425" s="1060"/>
      <c r="F3425" s="1140"/>
      <c r="G3425" s="1086"/>
      <c r="H3425" s="1077"/>
      <c r="I3425" s="1077"/>
      <c r="J3425" s="1060">
        <f t="shared" si="1393"/>
        <v>0</v>
      </c>
      <c r="K3425" s="1061"/>
      <c r="L3425" s="1061"/>
      <c r="M3425" s="1063"/>
      <c r="N3425" s="1063"/>
      <c r="O3425" s="1060">
        <f t="shared" si="1382"/>
        <v>0</v>
      </c>
      <c r="P3425" s="1061"/>
      <c r="Q3425" s="1061"/>
      <c r="R3425" s="1063"/>
      <c r="S3425" s="1063"/>
      <c r="T3425" s="1079">
        <f t="shared" si="1395"/>
        <v>0</v>
      </c>
      <c r="U3425" s="1061">
        <f t="shared" si="1387"/>
        <v>0</v>
      </c>
      <c r="V3425" s="1061">
        <f t="shared" si="1380"/>
        <v>0</v>
      </c>
      <c r="W3425" s="1063">
        <v>0</v>
      </c>
      <c r="X3425" s="1063">
        <f t="shared" si="1380"/>
        <v>0</v>
      </c>
      <c r="Y3425" s="1060">
        <f t="shared" si="1380"/>
        <v>0</v>
      </c>
      <c r="Z3425" s="1080" t="str">
        <f t="shared" si="1377"/>
        <v/>
      </c>
      <c r="AA3425" s="1126">
        <f t="shared" si="1374"/>
        <v>0</v>
      </c>
      <c r="AB3425" s="1082">
        <f t="shared" si="1374"/>
        <v>0</v>
      </c>
      <c r="AC3425" s="1083">
        <f t="shared" si="1374"/>
        <v>0</v>
      </c>
      <c r="AD3425" s="1089">
        <f t="shared" si="1374"/>
        <v>0</v>
      </c>
      <c r="AE3425" s="1071">
        <f t="shared" si="1396"/>
        <v>0</v>
      </c>
      <c r="AF3425" s="1071">
        <f t="shared" si="1396"/>
        <v>0</v>
      </c>
      <c r="AG3425" s="1071">
        <f t="shared" si="1396"/>
        <v>0</v>
      </c>
      <c r="AH3425" s="1071">
        <f t="shared" si="1396"/>
        <v>0</v>
      </c>
      <c r="AI3425" s="1060">
        <f t="shared" si="1375"/>
        <v>0</v>
      </c>
      <c r="AJ3425" s="1102">
        <f t="shared" si="1384"/>
        <v>0</v>
      </c>
      <c r="AK3425" s="1102">
        <f t="shared" si="1384"/>
        <v>0</v>
      </c>
      <c r="AL3425" s="1102">
        <f t="shared" si="1384"/>
        <v>0</v>
      </c>
      <c r="AM3425" s="1102">
        <f t="shared" si="1385"/>
        <v>0</v>
      </c>
      <c r="AN3425" s="1085">
        <f t="shared" si="1386"/>
        <v>0</v>
      </c>
      <c r="AO3425" s="1061">
        <f t="shared" si="1394"/>
        <v>0</v>
      </c>
      <c r="AP3425" s="1061">
        <f t="shared" si="1394"/>
        <v>0</v>
      </c>
      <c r="AQ3425" s="1061">
        <f t="shared" si="1394"/>
        <v>0</v>
      </c>
      <c r="AR3425" s="1061">
        <f t="shared" si="1394"/>
        <v>0</v>
      </c>
      <c r="AS3425" s="1061">
        <f t="shared" si="1394"/>
        <v>0</v>
      </c>
      <c r="AT3425" s="850" t="str">
        <f t="shared" si="1378"/>
        <v/>
      </c>
      <c r="AU3425" s="893"/>
      <c r="AV3425" s="894"/>
      <c r="AW3425" s="894"/>
      <c r="AX3425" s="894"/>
      <c r="AY3425" s="894"/>
      <c r="AZ3425" s="918"/>
    </row>
    <row r="3426" spans="1:52" ht="13.5" customHeight="1">
      <c r="A3426" s="838" t="str">
        <f t="shared" si="1392"/>
        <v/>
      </c>
      <c r="B3426" s="906"/>
      <c r="C3426" s="844"/>
      <c r="D3426" s="907"/>
      <c r="E3426" s="1060"/>
      <c r="F3426" s="1140"/>
      <c r="G3426" s="1086"/>
      <c r="H3426" s="1077"/>
      <c r="I3426" s="1077"/>
      <c r="J3426" s="1060">
        <f t="shared" si="1393"/>
        <v>0</v>
      </c>
      <c r="K3426" s="1061"/>
      <c r="L3426" s="1061"/>
      <c r="M3426" s="1063"/>
      <c r="N3426" s="1063"/>
      <c r="O3426" s="1060">
        <f t="shared" si="1382"/>
        <v>0</v>
      </c>
      <c r="P3426" s="1061"/>
      <c r="Q3426" s="1061"/>
      <c r="R3426" s="1063"/>
      <c r="S3426" s="1063"/>
      <c r="T3426" s="1079">
        <f t="shared" si="1395"/>
        <v>0</v>
      </c>
      <c r="U3426" s="1061">
        <f t="shared" si="1387"/>
        <v>0</v>
      </c>
      <c r="V3426" s="1061">
        <f t="shared" si="1380"/>
        <v>0</v>
      </c>
      <c r="W3426" s="1063">
        <f>SUM(H3426,M3426,R3426)</f>
        <v>0</v>
      </c>
      <c r="X3426" s="1063">
        <f t="shared" si="1380"/>
        <v>0</v>
      </c>
      <c r="Y3426" s="1060">
        <f t="shared" si="1380"/>
        <v>0</v>
      </c>
      <c r="Z3426" s="1080" t="str">
        <f t="shared" si="1377"/>
        <v/>
      </c>
      <c r="AA3426" s="1126">
        <f t="shared" si="1374"/>
        <v>0</v>
      </c>
      <c r="AB3426" s="1082">
        <f t="shared" si="1374"/>
        <v>0</v>
      </c>
      <c r="AC3426" s="1083">
        <f t="shared" si="1374"/>
        <v>0</v>
      </c>
      <c r="AD3426" s="1089">
        <f t="shared" si="1374"/>
        <v>0</v>
      </c>
      <c r="AE3426" s="1071">
        <f t="shared" si="1396"/>
        <v>0</v>
      </c>
      <c r="AF3426" s="1071">
        <f t="shared" si="1396"/>
        <v>0</v>
      </c>
      <c r="AG3426" s="1071">
        <f t="shared" si="1396"/>
        <v>0</v>
      </c>
      <c r="AH3426" s="1071">
        <f t="shared" si="1396"/>
        <v>0</v>
      </c>
      <c r="AI3426" s="1060">
        <f t="shared" si="1375"/>
        <v>0</v>
      </c>
      <c r="AJ3426" s="1102">
        <f t="shared" si="1384"/>
        <v>0</v>
      </c>
      <c r="AK3426" s="1102">
        <f t="shared" si="1384"/>
        <v>0</v>
      </c>
      <c r="AL3426" s="1102">
        <f t="shared" si="1384"/>
        <v>0</v>
      </c>
      <c r="AM3426" s="1102">
        <f t="shared" si="1385"/>
        <v>0</v>
      </c>
      <c r="AN3426" s="1085">
        <f t="shared" si="1386"/>
        <v>0</v>
      </c>
      <c r="AO3426" s="1061">
        <f t="shared" si="1394"/>
        <v>0</v>
      </c>
      <c r="AP3426" s="1061">
        <f t="shared" si="1394"/>
        <v>0</v>
      </c>
      <c r="AQ3426" s="1061">
        <f t="shared" si="1394"/>
        <v>0</v>
      </c>
      <c r="AR3426" s="1061">
        <f t="shared" si="1394"/>
        <v>0</v>
      </c>
      <c r="AS3426" s="1061">
        <f t="shared" si="1394"/>
        <v>0</v>
      </c>
      <c r="AT3426" s="850" t="str">
        <f t="shared" si="1378"/>
        <v/>
      </c>
      <c r="AU3426" s="893"/>
      <c r="AV3426" s="894"/>
      <c r="AW3426" s="894"/>
      <c r="AX3426" s="894"/>
      <c r="AY3426" s="894"/>
      <c r="AZ3426" s="918"/>
    </row>
    <row r="3427" spans="1:52" ht="13.5" customHeight="1">
      <c r="A3427" s="838" t="str">
        <f t="shared" si="1392"/>
        <v/>
      </c>
      <c r="B3427" s="906"/>
      <c r="C3427" s="844"/>
      <c r="D3427" s="907"/>
      <c r="E3427" s="1060"/>
      <c r="F3427" s="1140"/>
      <c r="G3427" s="1086"/>
      <c r="H3427" s="1077"/>
      <c r="I3427" s="1077"/>
      <c r="J3427" s="1060">
        <f t="shared" si="1393"/>
        <v>0</v>
      </c>
      <c r="K3427" s="1061"/>
      <c r="L3427" s="1061"/>
      <c r="M3427" s="1063"/>
      <c r="N3427" s="1063"/>
      <c r="O3427" s="1060">
        <f t="shared" si="1382"/>
        <v>0</v>
      </c>
      <c r="P3427" s="1061"/>
      <c r="Q3427" s="1061"/>
      <c r="R3427" s="1063"/>
      <c r="S3427" s="1063"/>
      <c r="T3427" s="1079">
        <f t="shared" si="1395"/>
        <v>0</v>
      </c>
      <c r="U3427" s="1061">
        <f t="shared" si="1387"/>
        <v>0</v>
      </c>
      <c r="V3427" s="1061">
        <f>SUM(G3427,L3427,Q3427)</f>
        <v>0</v>
      </c>
      <c r="W3427" s="1063">
        <f>SUM(H3427,M3427,R3427)</f>
        <v>0</v>
      </c>
      <c r="X3427" s="1063">
        <f>SUM(I3427,N3427,S3427)</f>
        <v>0</v>
      </c>
      <c r="Y3427" s="1060">
        <f>SUM(J3427,O3427,T3427)</f>
        <v>0</v>
      </c>
      <c r="Z3427" s="1080" t="str">
        <f t="shared" si="1377"/>
        <v/>
      </c>
      <c r="AA3427" s="1126">
        <f t="shared" si="1374"/>
        <v>0</v>
      </c>
      <c r="AB3427" s="1082">
        <f t="shared" si="1374"/>
        <v>0</v>
      </c>
      <c r="AC3427" s="1083">
        <f t="shared" si="1374"/>
        <v>0</v>
      </c>
      <c r="AD3427" s="1089">
        <f t="shared" si="1374"/>
        <v>0</v>
      </c>
      <c r="AE3427" s="1071">
        <f t="shared" si="1396"/>
        <v>0</v>
      </c>
      <c r="AF3427" s="1071">
        <f t="shared" si="1396"/>
        <v>0</v>
      </c>
      <c r="AG3427" s="1071">
        <f t="shared" si="1396"/>
        <v>0</v>
      </c>
      <c r="AH3427" s="1071">
        <f t="shared" si="1396"/>
        <v>0</v>
      </c>
      <c r="AI3427" s="1060">
        <f t="shared" si="1375"/>
        <v>0</v>
      </c>
      <c r="AJ3427" s="1102">
        <f t="shared" si="1384"/>
        <v>0</v>
      </c>
      <c r="AK3427" s="1102">
        <f t="shared" si="1384"/>
        <v>0</v>
      </c>
      <c r="AL3427" s="1102">
        <f t="shared" si="1384"/>
        <v>0</v>
      </c>
      <c r="AM3427" s="1102">
        <f t="shared" si="1385"/>
        <v>0</v>
      </c>
      <c r="AN3427" s="1085">
        <f t="shared" si="1386"/>
        <v>0</v>
      </c>
      <c r="AO3427" s="1061">
        <f t="shared" si="1394"/>
        <v>0</v>
      </c>
      <c r="AP3427" s="1061">
        <f t="shared" si="1394"/>
        <v>0</v>
      </c>
      <c r="AQ3427" s="1061">
        <f t="shared" si="1394"/>
        <v>0</v>
      </c>
      <c r="AR3427" s="1061">
        <f t="shared" si="1394"/>
        <v>0</v>
      </c>
      <c r="AS3427" s="1061">
        <f t="shared" si="1394"/>
        <v>0</v>
      </c>
      <c r="AT3427" s="850" t="str">
        <f t="shared" si="1378"/>
        <v/>
      </c>
      <c r="AU3427" s="893"/>
      <c r="AV3427" s="894"/>
      <c r="AW3427" s="894"/>
      <c r="AX3427" s="894"/>
      <c r="AY3427" s="894"/>
      <c r="AZ3427" s="918"/>
    </row>
    <row r="3428" spans="1:52" ht="13.5" customHeight="1">
      <c r="A3428" s="838"/>
      <c r="B3428" s="906"/>
      <c r="C3428" s="844"/>
      <c r="D3428" s="907"/>
      <c r="E3428" s="1060"/>
      <c r="F3428" s="1140"/>
      <c r="G3428" s="1086"/>
      <c r="H3428" s="1077"/>
      <c r="I3428" s="1077"/>
      <c r="J3428" s="1060"/>
      <c r="K3428" s="1061"/>
      <c r="L3428" s="1061"/>
      <c r="M3428" s="1063"/>
      <c r="N3428" s="1063"/>
      <c r="O3428" s="1060"/>
      <c r="P3428" s="1061"/>
      <c r="Q3428" s="1061"/>
      <c r="R3428" s="1063"/>
      <c r="S3428" s="1063"/>
      <c r="T3428" s="1079"/>
      <c r="U3428" s="1061"/>
      <c r="V3428" s="1061"/>
      <c r="W3428" s="1063"/>
      <c r="X3428" s="1063"/>
      <c r="Y3428" s="1060"/>
      <c r="Z3428" s="1080"/>
      <c r="AA3428" s="1126"/>
      <c r="AB3428" s="1082"/>
      <c r="AC3428" s="1083"/>
      <c r="AD3428" s="1089"/>
      <c r="AE3428" s="1071"/>
      <c r="AF3428" s="1071"/>
      <c r="AG3428" s="1071"/>
      <c r="AH3428" s="1071"/>
      <c r="AI3428" s="1060"/>
      <c r="AJ3428" s="1102"/>
      <c r="AK3428" s="1102"/>
      <c r="AL3428" s="1102"/>
      <c r="AM3428" s="1102"/>
      <c r="AN3428" s="1085"/>
      <c r="AO3428" s="1061"/>
      <c r="AP3428" s="1061"/>
      <c r="AQ3428" s="1061"/>
      <c r="AR3428" s="1061"/>
      <c r="AS3428" s="1061"/>
      <c r="AT3428" s="850"/>
      <c r="AU3428" s="893"/>
      <c r="AV3428" s="894"/>
      <c r="AW3428" s="894"/>
      <c r="AX3428" s="894"/>
      <c r="AY3428" s="894"/>
      <c r="AZ3428" s="918"/>
    </row>
    <row r="3429" spans="1:52" ht="13.5" customHeight="1">
      <c r="A3429" s="838"/>
      <c r="B3429" s="906"/>
      <c r="C3429" s="844"/>
      <c r="D3429" s="907"/>
      <c r="E3429" s="1060"/>
      <c r="F3429" s="1140"/>
      <c r="G3429" s="1086"/>
      <c r="H3429" s="1077"/>
      <c r="I3429" s="1077"/>
      <c r="J3429" s="1060"/>
      <c r="K3429" s="1061"/>
      <c r="L3429" s="1061"/>
      <c r="M3429" s="1063"/>
      <c r="N3429" s="1063"/>
      <c r="O3429" s="1060"/>
      <c r="P3429" s="1061"/>
      <c r="Q3429" s="1061"/>
      <c r="R3429" s="1063"/>
      <c r="S3429" s="1063"/>
      <c r="T3429" s="1079"/>
      <c r="U3429" s="1061"/>
      <c r="V3429" s="1061"/>
      <c r="W3429" s="1063"/>
      <c r="X3429" s="1063"/>
      <c r="Y3429" s="1060"/>
      <c r="Z3429" s="1080"/>
      <c r="AA3429" s="1126"/>
      <c r="AB3429" s="1082"/>
      <c r="AC3429" s="1083"/>
      <c r="AD3429" s="1089"/>
      <c r="AE3429" s="1071"/>
      <c r="AF3429" s="1071"/>
      <c r="AG3429" s="1071"/>
      <c r="AH3429" s="1071"/>
      <c r="AI3429" s="1060"/>
      <c r="AJ3429" s="1102"/>
      <c r="AK3429" s="1102"/>
      <c r="AL3429" s="1102"/>
      <c r="AM3429" s="1102"/>
      <c r="AN3429" s="1085"/>
      <c r="AO3429" s="1061"/>
      <c r="AP3429" s="1061"/>
      <c r="AQ3429" s="1061"/>
      <c r="AR3429" s="1061"/>
      <c r="AS3429" s="1061"/>
      <c r="AT3429" s="850"/>
      <c r="AU3429" s="893"/>
      <c r="AV3429" s="894"/>
      <c r="AW3429" s="894"/>
      <c r="AX3429" s="894"/>
      <c r="AY3429" s="894"/>
      <c r="AZ3429" s="918"/>
    </row>
    <row r="3430" spans="1:52" ht="13.5" customHeight="1">
      <c r="A3430" s="838"/>
      <c r="B3430" s="906"/>
      <c r="C3430" s="844"/>
      <c r="D3430" s="907"/>
      <c r="E3430" s="1060"/>
      <c r="F3430" s="1140"/>
      <c r="G3430" s="1086"/>
      <c r="H3430" s="1077"/>
      <c r="I3430" s="1077"/>
      <c r="J3430" s="1060"/>
      <c r="K3430" s="1061"/>
      <c r="L3430" s="1061"/>
      <c r="M3430" s="1063"/>
      <c r="N3430" s="1063"/>
      <c r="O3430" s="1060"/>
      <c r="P3430" s="1061"/>
      <c r="Q3430" s="1061"/>
      <c r="R3430" s="1063"/>
      <c r="S3430" s="1063"/>
      <c r="T3430" s="1079"/>
      <c r="U3430" s="1061"/>
      <c r="V3430" s="1061"/>
      <c r="W3430" s="1063"/>
      <c r="X3430" s="1063"/>
      <c r="Y3430" s="1060"/>
      <c r="Z3430" s="1080"/>
      <c r="AA3430" s="1126"/>
      <c r="AB3430" s="1082"/>
      <c r="AC3430" s="1083"/>
      <c r="AD3430" s="1089"/>
      <c r="AE3430" s="1071"/>
      <c r="AF3430" s="1071"/>
      <c r="AG3430" s="1071"/>
      <c r="AH3430" s="1071"/>
      <c r="AI3430" s="1060"/>
      <c r="AJ3430" s="1102"/>
      <c r="AK3430" s="1102"/>
      <c r="AL3430" s="1102"/>
      <c r="AM3430" s="1102"/>
      <c r="AN3430" s="1085"/>
      <c r="AO3430" s="1061"/>
      <c r="AP3430" s="1061"/>
      <c r="AQ3430" s="1061"/>
      <c r="AR3430" s="1061"/>
      <c r="AS3430" s="1061"/>
      <c r="AT3430" s="850"/>
      <c r="AU3430" s="893"/>
      <c r="AV3430" s="894"/>
      <c r="AW3430" s="894"/>
      <c r="AX3430" s="894"/>
      <c r="AY3430" s="894"/>
      <c r="AZ3430" s="918"/>
    </row>
    <row r="3431" spans="1:52" ht="13.5" customHeight="1">
      <c r="A3431" s="838" t="str">
        <f>IF(B3431&lt;&gt;"",MAX($A3426:$A3427)+1,"")</f>
        <v/>
      </c>
      <c r="B3431" s="951"/>
      <c r="C3431" s="952"/>
      <c r="D3431" s="1159"/>
      <c r="E3431" s="1060"/>
      <c r="F3431" s="1140"/>
      <c r="G3431" s="1086"/>
      <c r="H3431" s="1077"/>
      <c r="I3431" s="1077"/>
      <c r="J3431" s="1060">
        <f>SUM(F3431:I3431)*$E3431</f>
        <v>0</v>
      </c>
      <c r="K3431" s="1061"/>
      <c r="L3431" s="1061"/>
      <c r="M3431" s="1063"/>
      <c r="N3431" s="1063"/>
      <c r="O3431" s="1060">
        <f>SUM(K3431:N3431)*$E3431</f>
        <v>0</v>
      </c>
      <c r="P3431" s="1061"/>
      <c r="Q3431" s="1061"/>
      <c r="R3431" s="1063"/>
      <c r="S3431" s="1063"/>
      <c r="T3431" s="1079">
        <f>SUM(P3431:S3431)*$E3431</f>
        <v>0</v>
      </c>
      <c r="U3431" s="1061">
        <f t="shared" ref="U3431:Y3433" si="1397">SUM(F3431,K3431,P3431)</f>
        <v>0</v>
      </c>
      <c r="V3431" s="1061">
        <f t="shared" si="1397"/>
        <v>0</v>
      </c>
      <c r="W3431" s="1063">
        <f t="shared" si="1397"/>
        <v>0</v>
      </c>
      <c r="X3431" s="1063">
        <f t="shared" si="1397"/>
        <v>0</v>
      </c>
      <c r="Y3431" s="1060">
        <f t="shared" si="1397"/>
        <v>0</v>
      </c>
      <c r="Z3431" s="1080" t="str">
        <f t="shared" ref="Z3431:AD3433" si="1398">A3431</f>
        <v/>
      </c>
      <c r="AA3431" s="1126">
        <f t="shared" si="1398"/>
        <v>0</v>
      </c>
      <c r="AB3431" s="1082">
        <f t="shared" si="1398"/>
        <v>0</v>
      </c>
      <c r="AC3431" s="1083">
        <f t="shared" si="1398"/>
        <v>0</v>
      </c>
      <c r="AD3431" s="1089">
        <f t="shared" si="1398"/>
        <v>0</v>
      </c>
      <c r="AE3431" s="1071">
        <f t="shared" ref="AE3431:AH3433" si="1399">AE3349+AJ3349-AO3349</f>
        <v>0</v>
      </c>
      <c r="AF3431" s="1071">
        <f t="shared" si="1399"/>
        <v>0</v>
      </c>
      <c r="AG3431" s="1071">
        <f t="shared" si="1399"/>
        <v>0</v>
      </c>
      <c r="AH3431" s="1071">
        <f t="shared" si="1399"/>
        <v>0</v>
      </c>
      <c r="AI3431" s="1060">
        <f>SUM(AE3431:AH3431)*$E3431</f>
        <v>0</v>
      </c>
      <c r="AJ3431" s="1102">
        <f t="shared" ref="AJ3431:AM3433" si="1400">U3431</f>
        <v>0</v>
      </c>
      <c r="AK3431" s="1102">
        <f t="shared" si="1400"/>
        <v>0</v>
      </c>
      <c r="AL3431" s="1102">
        <f t="shared" si="1400"/>
        <v>0</v>
      </c>
      <c r="AM3431" s="1102">
        <f t="shared" si="1400"/>
        <v>0</v>
      </c>
      <c r="AN3431" s="1085">
        <f>SUM(AJ3431:AM3431)*$E3431</f>
        <v>0</v>
      </c>
      <c r="AO3431" s="1061">
        <f t="shared" ref="AO3431:AS3433" si="1401">U3431</f>
        <v>0</v>
      </c>
      <c r="AP3431" s="1061">
        <f t="shared" si="1401"/>
        <v>0</v>
      </c>
      <c r="AQ3431" s="1061">
        <f t="shared" si="1401"/>
        <v>0</v>
      </c>
      <c r="AR3431" s="1061">
        <f t="shared" si="1401"/>
        <v>0</v>
      </c>
      <c r="AS3431" s="1061">
        <f t="shared" si="1401"/>
        <v>0</v>
      </c>
      <c r="AT3431" s="850" t="str">
        <f>IF(AC3431&lt;&gt;0,SUM(AO3431:AR3431)*$AC3431-SUM(AO3431:AR3431)*$AD3431,"")</f>
        <v/>
      </c>
      <c r="AU3431" s="893"/>
      <c r="AV3431" s="894"/>
      <c r="AW3431" s="894"/>
      <c r="AX3431" s="894"/>
      <c r="AY3431" s="894"/>
      <c r="AZ3431" s="954"/>
    </row>
    <row r="3432" spans="1:52" ht="13.5" customHeight="1">
      <c r="A3432" s="838" t="str">
        <f>IF(B3432&lt;&gt;"",MAX($A3427:$A3431)+1,"")</f>
        <v/>
      </c>
      <c r="B3432" s="951"/>
      <c r="C3432" s="952"/>
      <c r="D3432" s="1159"/>
      <c r="E3432" s="1060"/>
      <c r="F3432" s="1140"/>
      <c r="G3432" s="1086"/>
      <c r="H3432" s="1077"/>
      <c r="I3432" s="1077"/>
      <c r="J3432" s="1060">
        <f>SUM(F3432:I3432)*$E3432</f>
        <v>0</v>
      </c>
      <c r="K3432" s="1061"/>
      <c r="L3432" s="1061"/>
      <c r="M3432" s="1063"/>
      <c r="N3432" s="1063"/>
      <c r="O3432" s="1060">
        <f>SUM(K3432:N3432)*$E3432</f>
        <v>0</v>
      </c>
      <c r="P3432" s="1061"/>
      <c r="Q3432" s="1061"/>
      <c r="R3432" s="1063"/>
      <c r="S3432" s="1063"/>
      <c r="T3432" s="1079">
        <f>SUM(P3432:S3432)*$E3432</f>
        <v>0</v>
      </c>
      <c r="U3432" s="1061">
        <f t="shared" si="1397"/>
        <v>0</v>
      </c>
      <c r="V3432" s="1061">
        <f t="shared" si="1397"/>
        <v>0</v>
      </c>
      <c r="W3432" s="1063">
        <f t="shared" si="1397"/>
        <v>0</v>
      </c>
      <c r="X3432" s="1063">
        <f t="shared" si="1397"/>
        <v>0</v>
      </c>
      <c r="Y3432" s="1060">
        <f t="shared" si="1397"/>
        <v>0</v>
      </c>
      <c r="Z3432" s="1080" t="str">
        <f t="shared" si="1398"/>
        <v/>
      </c>
      <c r="AA3432" s="1126">
        <f t="shared" si="1398"/>
        <v>0</v>
      </c>
      <c r="AB3432" s="1082">
        <f t="shared" si="1398"/>
        <v>0</v>
      </c>
      <c r="AC3432" s="1083">
        <f t="shared" si="1398"/>
        <v>0</v>
      </c>
      <c r="AD3432" s="1089">
        <f>E3432</f>
        <v>0</v>
      </c>
      <c r="AE3432" s="1071">
        <f t="shared" si="1399"/>
        <v>0</v>
      </c>
      <c r="AF3432" s="1071">
        <f t="shared" si="1399"/>
        <v>0</v>
      </c>
      <c r="AG3432" s="1071">
        <f t="shared" si="1399"/>
        <v>0</v>
      </c>
      <c r="AH3432" s="1071">
        <f t="shared" si="1399"/>
        <v>0</v>
      </c>
      <c r="AI3432" s="1060">
        <f>SUM(AE3432:AH3432)*$E3432</f>
        <v>0</v>
      </c>
      <c r="AJ3432" s="1102">
        <f t="shared" si="1400"/>
        <v>0</v>
      </c>
      <c r="AK3432" s="1102">
        <f t="shared" si="1400"/>
        <v>0</v>
      </c>
      <c r="AL3432" s="1102">
        <f t="shared" si="1400"/>
        <v>0</v>
      </c>
      <c r="AM3432" s="1102">
        <f t="shared" si="1400"/>
        <v>0</v>
      </c>
      <c r="AN3432" s="1085">
        <f>SUM(AJ3432:AM3432)*$E3432</f>
        <v>0</v>
      </c>
      <c r="AO3432" s="1061">
        <f t="shared" si="1401"/>
        <v>0</v>
      </c>
      <c r="AP3432" s="1061">
        <f t="shared" si="1401"/>
        <v>0</v>
      </c>
      <c r="AQ3432" s="1061">
        <f t="shared" si="1401"/>
        <v>0</v>
      </c>
      <c r="AR3432" s="1061">
        <f t="shared" si="1401"/>
        <v>0</v>
      </c>
      <c r="AS3432" s="1061">
        <f t="shared" si="1401"/>
        <v>0</v>
      </c>
      <c r="AT3432" s="850" t="str">
        <f>IF(AC3432&lt;&gt;0,SUM(AO3432:AR3432)*$AC3432-SUM(AO3432:AR3432)*$AD3432,"")</f>
        <v/>
      </c>
      <c r="AU3432" s="893"/>
      <c r="AV3432" s="894"/>
      <c r="AW3432" s="894"/>
      <c r="AX3432" s="894"/>
      <c r="AY3432" s="894"/>
      <c r="AZ3432" s="954"/>
    </row>
    <row r="3433" spans="1:52" ht="13.5" customHeight="1">
      <c r="A3433" s="838" t="str">
        <f>IF(B3433&lt;&gt;"",MAX($A3431:$A3432)+1,"")</f>
        <v/>
      </c>
      <c r="B3433" s="955"/>
      <c r="C3433" s="956"/>
      <c r="D3433" s="1160"/>
      <c r="E3433" s="1153"/>
      <c r="F3433" s="1154"/>
      <c r="G3433" s="1155"/>
      <c r="H3433" s="1156"/>
      <c r="I3433" s="1156"/>
      <c r="J3433" s="1060">
        <f>SUM(F3433:I3433)*$E3433</f>
        <v>0</v>
      </c>
      <c r="K3433" s="1061"/>
      <c r="L3433" s="1061"/>
      <c r="M3433" s="1063"/>
      <c r="N3433" s="1063"/>
      <c r="O3433" s="1157">
        <f>SUM(K3433:N3433)*$E3433</f>
        <v>0</v>
      </c>
      <c r="P3433" s="1061"/>
      <c r="Q3433" s="1061"/>
      <c r="R3433" s="1063"/>
      <c r="S3433" s="1063"/>
      <c r="T3433" s="1079">
        <f>SUM(P3433:S3433)*$E3433</f>
        <v>0</v>
      </c>
      <c r="U3433" s="1061">
        <f>SUM(F3433,K3433,P3433)</f>
        <v>0</v>
      </c>
      <c r="V3433" s="1061">
        <f t="shared" si="1397"/>
        <v>0</v>
      </c>
      <c r="W3433" s="1063">
        <f t="shared" si="1397"/>
        <v>0</v>
      </c>
      <c r="X3433" s="1063">
        <f>SUM(I3433,N3433,S3433)</f>
        <v>0</v>
      </c>
      <c r="Y3433" s="1060">
        <f>SUM(J3433,O3433,T3433)</f>
        <v>0</v>
      </c>
      <c r="Z3433" s="1080" t="str">
        <f t="shared" si="1398"/>
        <v/>
      </c>
      <c r="AA3433" s="1126">
        <f>B3433</f>
        <v>0</v>
      </c>
      <c r="AB3433" s="1082">
        <f>C3433</f>
        <v>0</v>
      </c>
      <c r="AC3433" s="1158">
        <f>D3433</f>
        <v>0</v>
      </c>
      <c r="AD3433" s="1089">
        <f>E3433</f>
        <v>0</v>
      </c>
      <c r="AE3433" s="1071">
        <f t="shared" si="1399"/>
        <v>0</v>
      </c>
      <c r="AF3433" s="1071">
        <f t="shared" si="1399"/>
        <v>0</v>
      </c>
      <c r="AG3433" s="1071">
        <f t="shared" si="1399"/>
        <v>0</v>
      </c>
      <c r="AH3433" s="1071">
        <f t="shared" si="1399"/>
        <v>0</v>
      </c>
      <c r="AI3433" s="1060">
        <f>SUM(AE3433:AH3433)*$E3433</f>
        <v>0</v>
      </c>
      <c r="AJ3433" s="1102">
        <f t="shared" si="1400"/>
        <v>0</v>
      </c>
      <c r="AK3433" s="1102">
        <f t="shared" si="1400"/>
        <v>0</v>
      </c>
      <c r="AL3433" s="1102">
        <f t="shared" si="1400"/>
        <v>0</v>
      </c>
      <c r="AM3433" s="1102">
        <f t="shared" si="1400"/>
        <v>0</v>
      </c>
      <c r="AN3433" s="1085">
        <f>SUM(AJ3433:AM3433)*$E3433</f>
        <v>0</v>
      </c>
      <c r="AO3433" s="1061">
        <f t="shared" si="1401"/>
        <v>0</v>
      </c>
      <c r="AP3433" s="1061">
        <f t="shared" si="1401"/>
        <v>0</v>
      </c>
      <c r="AQ3433" s="1061">
        <f t="shared" si="1401"/>
        <v>0</v>
      </c>
      <c r="AR3433" s="1061">
        <f t="shared" si="1401"/>
        <v>0</v>
      </c>
      <c r="AS3433" s="1061">
        <f t="shared" si="1401"/>
        <v>0</v>
      </c>
      <c r="AT3433" s="963" t="str">
        <f>IF(AC3433&lt;&gt;0,SUM(AO3433:AR3433)*$AC3433-SUM(AO3433:AR3433)*$AD3433,"")</f>
        <v/>
      </c>
      <c r="AU3433" s="893"/>
      <c r="AV3433" s="894"/>
      <c r="AW3433" s="894"/>
      <c r="AX3433" s="894"/>
      <c r="AY3433" s="894"/>
      <c r="AZ3433" s="954"/>
    </row>
    <row r="3434" spans="1:52" ht="13.5" customHeight="1">
      <c r="A3434" s="964"/>
      <c r="B3434" s="964" t="s">
        <v>6</v>
      </c>
      <c r="C3434" s="965"/>
      <c r="D3434" s="966"/>
      <c r="E3434" s="965"/>
      <c r="F3434" s="965"/>
      <c r="G3434" s="967"/>
      <c r="H3434" s="965"/>
      <c r="I3434" s="965"/>
      <c r="J3434" s="968">
        <f>SUM(J3368:J3433)</f>
        <v>2517</v>
      </c>
      <c r="K3434" s="969"/>
      <c r="L3434" s="969"/>
      <c r="M3434" s="969"/>
      <c r="N3434" s="969"/>
      <c r="O3434" s="968">
        <f>SUM(O3368:O3433)</f>
        <v>6558.3</v>
      </c>
      <c r="P3434" s="969"/>
      <c r="Q3434" s="969"/>
      <c r="R3434" s="969"/>
      <c r="S3434" s="969"/>
      <c r="T3434" s="968">
        <f>SUM(T3368:T3433)</f>
        <v>6130.9</v>
      </c>
      <c r="U3434" s="969"/>
      <c r="V3434" s="969"/>
      <c r="W3434" s="969"/>
      <c r="X3434" s="969"/>
      <c r="Y3434" s="968">
        <f>SUM(Y3368:Y3433)</f>
        <v>15206.2</v>
      </c>
      <c r="Z3434" s="964"/>
      <c r="AA3434" s="964" t="s">
        <v>6</v>
      </c>
      <c r="AB3434" s="969"/>
      <c r="AC3434" s="970"/>
      <c r="AD3434" s="969"/>
      <c r="AE3434" s="969"/>
      <c r="AF3434" s="969"/>
      <c r="AG3434" s="969"/>
      <c r="AH3434" s="969"/>
      <c r="AI3434" s="971">
        <f>SUM(AI3368:AI3433)</f>
        <v>44933.899999999994</v>
      </c>
      <c r="AJ3434" s="969"/>
      <c r="AK3434" s="969"/>
      <c r="AL3434" s="969"/>
      <c r="AM3434" s="969"/>
      <c r="AN3434" s="969">
        <f>SUM(AN3368:AN3433)</f>
        <v>15118.5</v>
      </c>
      <c r="AO3434" s="969"/>
      <c r="AP3434" s="969"/>
      <c r="AQ3434" s="969"/>
      <c r="AR3434" s="969"/>
      <c r="AS3434" s="969">
        <f>SUM(AS3368:AS3433)</f>
        <v>15206.2</v>
      </c>
      <c r="AT3434" s="972">
        <f>SUM(AT3368:AT3433)</f>
        <v>520</v>
      </c>
      <c r="AU3434" s="973"/>
      <c r="AV3434" s="974"/>
      <c r="AW3434" s="974"/>
      <c r="AX3434" s="974"/>
      <c r="AY3434" s="974"/>
      <c r="AZ3434" s="975"/>
    </row>
    <row r="3435" spans="1:52" ht="13.5" customHeight="1">
      <c r="A3435" s="976"/>
      <c r="B3435" s="1484" t="s">
        <v>866</v>
      </c>
      <c r="C3435" s="1487" t="s">
        <v>867</v>
      </c>
      <c r="D3435" s="1488"/>
      <c r="E3435" s="1489"/>
      <c r="F3435" s="1490" t="str">
        <f>"Đtượng BB : " &amp; SUM(F3436:F3438) &amp;"đ/c = " &amp; SUM(J3436:J3438) &amp;"k"</f>
        <v>Đtượng BB : 531đ/c = 13806k</v>
      </c>
      <c r="G3435" s="1491"/>
      <c r="H3435" s="1491"/>
      <c r="I3435" s="1491"/>
      <c r="J3435" s="1492"/>
      <c r="K3435" s="1490" t="str">
        <f>"Đtượng BC: " &amp; SUM(K3436:K3438) &amp;"đ/c = " &amp; SUM(O3436:O3438) &amp;"k"</f>
        <v>Đtượng BC: 69đ/c = 1426k</v>
      </c>
      <c r="L3435" s="1491"/>
      <c r="M3435" s="1491"/>
      <c r="N3435" s="1491"/>
      <c r="O3435" s="1492"/>
      <c r="P3435" s="1493" t="s">
        <v>6</v>
      </c>
      <c r="Q3435" s="1494"/>
      <c r="R3435" s="1495"/>
      <c r="S3435" s="977"/>
      <c r="T3435" s="1496" t="s">
        <v>868</v>
      </c>
      <c r="U3435" s="1497"/>
      <c r="V3435" s="1497"/>
      <c r="W3435" s="1497"/>
      <c r="X3435" s="1497"/>
      <c r="Y3435" s="1498"/>
      <c r="Z3435" s="978"/>
      <c r="AA3435" s="930"/>
      <c r="AB3435" s="930"/>
      <c r="AC3435" s="979"/>
      <c r="AD3435" s="930"/>
      <c r="AE3435" s="930"/>
      <c r="AF3435" s="930"/>
      <c r="AG3435" s="930"/>
      <c r="AH3435" s="930"/>
      <c r="AI3435" s="930"/>
      <c r="AJ3435" s="930"/>
      <c r="AK3435" s="930"/>
      <c r="AL3435" s="930"/>
      <c r="AM3435" s="930"/>
      <c r="AN3435" s="930"/>
      <c r="AO3435" s="930"/>
      <c r="AP3435" s="930"/>
      <c r="AQ3435" s="930"/>
      <c r="AR3435" s="930"/>
      <c r="AS3435" s="930"/>
      <c r="AT3435" s="930"/>
      <c r="AU3435" s="980"/>
    </row>
    <row r="3436" spans="1:52" ht="13.5" customHeight="1">
      <c r="A3436" s="981"/>
      <c r="B3436" s="1485"/>
      <c r="C3436" s="1499" t="s">
        <v>856</v>
      </c>
      <c r="D3436" s="1500"/>
      <c r="E3436" s="1501"/>
      <c r="F3436" s="982">
        <v>177</v>
      </c>
      <c r="G3436" s="982" t="s">
        <v>27</v>
      </c>
      <c r="H3436" s="983">
        <v>14</v>
      </c>
      <c r="I3436" s="984" t="s">
        <v>29</v>
      </c>
      <c r="J3436" s="985">
        <f>F3436*H3436</f>
        <v>2478</v>
      </c>
      <c r="K3436" s="986">
        <v>23</v>
      </c>
      <c r="L3436" s="984" t="s">
        <v>27</v>
      </c>
      <c r="M3436" s="987">
        <v>14</v>
      </c>
      <c r="N3436" s="984" t="s">
        <v>28</v>
      </c>
      <c r="O3436" s="988">
        <f>K3436*M3436</f>
        <v>322</v>
      </c>
      <c r="P3436" s="989" t="str">
        <f>F3436+K3436 &amp;"đ/c"</f>
        <v>200đ/c</v>
      </c>
      <c r="Q3436" s="1471">
        <f>J3436+O3436</f>
        <v>2800</v>
      </c>
      <c r="R3436" s="1472"/>
      <c r="S3436" s="990"/>
      <c r="T3436" s="1473" t="s">
        <v>869</v>
      </c>
      <c r="U3436" s="1474"/>
      <c r="V3436" s="1474"/>
      <c r="W3436" s="1474"/>
      <c r="X3436" s="991"/>
      <c r="Y3436" s="992">
        <f>SUM(J3436:J3440)+SUM(O3436:O3438)+Q3439-Q3440</f>
        <v>17472.999999999996</v>
      </c>
      <c r="AB3436" s="993" t="s">
        <v>870</v>
      </c>
      <c r="AC3436" s="994"/>
      <c r="AD3436" s="993"/>
      <c r="AE3436" s="993"/>
      <c r="AF3436" s="993"/>
      <c r="AG3436" s="995"/>
      <c r="AH3436" s="995"/>
      <c r="AI3436" s="1261" t="s">
        <v>871</v>
      </c>
      <c r="AJ3436" s="1261"/>
      <c r="AK3436" s="1261"/>
      <c r="AL3436" s="1261"/>
      <c r="AM3436" s="1261"/>
      <c r="AN3436" s="1261"/>
      <c r="AO3436" s="995"/>
      <c r="AP3436" s="995"/>
      <c r="AQ3436" s="995"/>
      <c r="AR3436" s="995"/>
      <c r="AS3436" s="995"/>
      <c r="AT3436" s="993" t="s">
        <v>21</v>
      </c>
      <c r="AU3436" s="993"/>
      <c r="AV3436" s="996"/>
      <c r="AW3436" s="996"/>
      <c r="AX3436" s="996"/>
    </row>
    <row r="3437" spans="1:52" ht="13.5" customHeight="1">
      <c r="A3437" s="981"/>
      <c r="B3437" s="1485"/>
      <c r="C3437" s="1475" t="s">
        <v>857</v>
      </c>
      <c r="D3437" s="1476"/>
      <c r="E3437" s="1477"/>
      <c r="F3437" s="982">
        <v>177</v>
      </c>
      <c r="G3437" s="997" t="s">
        <v>27</v>
      </c>
      <c r="H3437" s="983">
        <v>32</v>
      </c>
      <c r="I3437" s="998" t="s">
        <v>29</v>
      </c>
      <c r="J3437" s="999">
        <f>F3437*H3437</f>
        <v>5664</v>
      </c>
      <c r="K3437" s="1000">
        <v>23</v>
      </c>
      <c r="L3437" s="998" t="s">
        <v>27</v>
      </c>
      <c r="M3437" s="1001">
        <v>24</v>
      </c>
      <c r="N3437" s="998" t="s">
        <v>28</v>
      </c>
      <c r="O3437" s="1002">
        <f>K3437*M3437</f>
        <v>552</v>
      </c>
      <c r="P3437" s="1003" t="str">
        <f>F3437+K3437 &amp;"đ/c"</f>
        <v>200đ/c</v>
      </c>
      <c r="Q3437" s="1478">
        <f>J3437+O3437</f>
        <v>6216</v>
      </c>
      <c r="R3437" s="1479"/>
      <c r="S3437" s="990"/>
      <c r="T3437" s="1004" t="s">
        <v>872</v>
      </c>
      <c r="U3437" s="1005"/>
      <c r="V3437" s="1005">
        <f>M3434</f>
        <v>0</v>
      </c>
      <c r="W3437" s="1005"/>
      <c r="X3437" s="991"/>
      <c r="Y3437" s="992">
        <f>Y3434</f>
        <v>15206.2</v>
      </c>
      <c r="Z3437" s="978"/>
      <c r="AA3437" s="930"/>
      <c r="AB3437" s="930"/>
      <c r="AC3437" s="979"/>
      <c r="AD3437" s="930"/>
      <c r="AE3437" s="930"/>
      <c r="AF3437" s="930"/>
      <c r="AG3437" s="930"/>
      <c r="AH3437" s="930"/>
      <c r="AI3437" s="930"/>
      <c r="AJ3437" s="930"/>
      <c r="AK3437" s="930"/>
      <c r="AL3437" s="930"/>
      <c r="AM3437" s="930"/>
      <c r="AN3437" s="930"/>
      <c r="AO3437" s="930"/>
      <c r="AP3437" s="930"/>
      <c r="AQ3437" s="930"/>
      <c r="AR3437" s="930"/>
      <c r="AS3437" s="930"/>
      <c r="AT3437" s="930"/>
      <c r="AU3437" s="1006"/>
    </row>
    <row r="3438" spans="1:52" ht="13.5" customHeight="1">
      <c r="A3438" s="981"/>
      <c r="B3438" s="1486"/>
      <c r="C3438" s="1475" t="s">
        <v>858</v>
      </c>
      <c r="D3438" s="1476"/>
      <c r="E3438" s="1477"/>
      <c r="F3438" s="982">
        <v>177</v>
      </c>
      <c r="G3438" s="998" t="s">
        <v>27</v>
      </c>
      <c r="H3438" s="983">
        <v>32</v>
      </c>
      <c r="I3438" s="998" t="s">
        <v>29</v>
      </c>
      <c r="J3438" s="999">
        <f>F3438*H3438</f>
        <v>5664</v>
      </c>
      <c r="K3438" s="1000">
        <v>23</v>
      </c>
      <c r="L3438" s="998" t="s">
        <v>27</v>
      </c>
      <c r="M3438" s="1001">
        <v>24</v>
      </c>
      <c r="N3438" s="998" t="s">
        <v>28</v>
      </c>
      <c r="O3438" s="1002">
        <f>K3438*M3438</f>
        <v>552</v>
      </c>
      <c r="P3438" s="1003" t="str">
        <f>F3438+K3438 &amp; "đ/c"</f>
        <v>200đ/c</v>
      </c>
      <c r="Q3438" s="1478">
        <f>J3438+O3438</f>
        <v>6216</v>
      </c>
      <c r="R3438" s="1479"/>
      <c r="S3438" s="990"/>
      <c r="T3438" s="1004" t="s">
        <v>873</v>
      </c>
      <c r="U3438" s="1005"/>
      <c r="V3438" s="1005"/>
      <c r="W3438" s="1005"/>
      <c r="X3438" s="991"/>
      <c r="Y3438" s="992">
        <f>IF(Y3436-Y3437&gt;0,Y3436-Y3437,0)</f>
        <v>2266.7999999999956</v>
      </c>
      <c r="Z3438" s="978"/>
      <c r="AA3438" s="930"/>
      <c r="AB3438" s="930"/>
      <c r="AC3438" s="979"/>
      <c r="AD3438" s="930"/>
      <c r="AE3438" s="930"/>
      <c r="AF3438" s="930"/>
      <c r="AG3438" s="930"/>
      <c r="AH3438" s="930"/>
      <c r="AI3438" s="930"/>
      <c r="AJ3438" s="930"/>
      <c r="AK3438" s="930"/>
      <c r="AL3438" s="930"/>
      <c r="AM3438" s="930"/>
      <c r="AN3438" s="930"/>
      <c r="AO3438" s="930"/>
      <c r="AP3438" s="930"/>
      <c r="AQ3438" s="930"/>
      <c r="AR3438" s="930"/>
      <c r="AS3438" s="930"/>
      <c r="AT3438" s="930"/>
      <c r="AU3438" s="1006"/>
    </row>
    <row r="3439" spans="1:52" ht="13.5" customHeight="1">
      <c r="A3439" s="981"/>
      <c r="B3439" s="1007" t="s">
        <v>874</v>
      </c>
      <c r="C3439" s="1455"/>
      <c r="D3439" s="1455"/>
      <c r="E3439" s="1456"/>
      <c r="F3439" s="1008"/>
      <c r="G3439" s="1009" t="s">
        <v>27</v>
      </c>
      <c r="H3439" s="1010"/>
      <c r="I3439" s="1009" t="s">
        <v>29</v>
      </c>
      <c r="J3439" s="1011">
        <f>F3439*H3439</f>
        <v>0</v>
      </c>
      <c r="K3439" s="1012"/>
      <c r="L3439" s="1457" t="s">
        <v>897</v>
      </c>
      <c r="M3439" s="1458"/>
      <c r="N3439" s="1458"/>
      <c r="O3439" s="1459"/>
      <c r="P3439" s="1013"/>
      <c r="Q3439" s="1460">
        <f>AZ3310</f>
        <v>2240.9999999999964</v>
      </c>
      <c r="R3439" s="1461"/>
      <c r="S3439" s="990"/>
      <c r="T3439" s="1462" t="s">
        <v>865</v>
      </c>
      <c r="U3439" s="1463"/>
      <c r="V3439" s="1463"/>
      <c r="W3439" s="1463"/>
      <c r="X3439" s="991"/>
      <c r="Y3439" s="1014">
        <f>IF(Y3436-Y3437&lt;0,Y3437-Y3436,0)</f>
        <v>0</v>
      </c>
      <c r="AI3439" s="930"/>
    </row>
    <row r="3440" spans="1:52" ht="13.5" customHeight="1">
      <c r="A3440" s="981"/>
      <c r="B3440" s="1464" t="s">
        <v>875</v>
      </c>
      <c r="C3440" s="1465"/>
      <c r="D3440" s="1015"/>
      <c r="E3440" s="1016"/>
      <c r="F3440" s="1017"/>
      <c r="G3440" s="1018" t="s">
        <v>27</v>
      </c>
      <c r="H3440" s="1019"/>
      <c r="I3440" s="1018" t="s">
        <v>29</v>
      </c>
      <c r="J3440" s="1020">
        <f>F3440*H3440</f>
        <v>0</v>
      </c>
      <c r="K3440" s="1021"/>
      <c r="L3440" s="1466" t="s">
        <v>876</v>
      </c>
      <c r="M3440" s="1467"/>
      <c r="N3440" s="1467"/>
      <c r="O3440" s="1468"/>
      <c r="P3440" s="1022"/>
      <c r="Q3440" s="1469">
        <f>AZ3311</f>
        <v>0</v>
      </c>
      <c r="R3440" s="1470"/>
      <c r="S3440" s="1023"/>
      <c r="T3440" s="1023"/>
      <c r="U3440" s="1024"/>
      <c r="V3440" s="1024"/>
      <c r="W3440" s="1024"/>
      <c r="X3440" s="1025"/>
      <c r="Y3440" s="1026"/>
      <c r="AI3440" s="930"/>
    </row>
    <row r="3441" spans="1:52" ht="13.5" customHeight="1">
      <c r="A3441" s="981"/>
      <c r="B3441" s="1452" t="s">
        <v>877</v>
      </c>
      <c r="C3441" s="1452"/>
      <c r="D3441" s="1452"/>
      <c r="E3441" s="1452"/>
      <c r="F3441" s="1452"/>
      <c r="G3441" s="1027"/>
      <c r="H3441" s="1027"/>
      <c r="I3441" s="1027"/>
      <c r="J3441" s="1028"/>
      <c r="K3441" s="1027"/>
      <c r="L3441" s="1453" t="s">
        <v>878</v>
      </c>
      <c r="M3441" s="1453"/>
      <c r="N3441" s="1453"/>
      <c r="O3441" s="993"/>
      <c r="P3441" s="993"/>
      <c r="Q3441" s="993"/>
      <c r="R3441" s="993"/>
      <c r="S3441" s="1453" t="s">
        <v>879</v>
      </c>
      <c r="T3441" s="1453"/>
      <c r="U3441" s="1453"/>
      <c r="X3441" s="981"/>
      <c r="Y3441" s="981"/>
      <c r="AA3441" s="1454" t="s">
        <v>880</v>
      </c>
      <c r="AB3441" s="1454"/>
      <c r="AC3441" s="1454"/>
      <c r="AD3441" s="1454"/>
      <c r="AE3441" s="1454"/>
      <c r="AF3441" s="1454"/>
      <c r="AG3441" s="1454"/>
      <c r="AS3441" s="1454" t="s">
        <v>881</v>
      </c>
      <c r="AT3441" s="1454"/>
      <c r="AU3441" s="1454"/>
      <c r="AV3441" s="1454"/>
      <c r="AW3441" s="1454"/>
    </row>
    <row r="3442" spans="1:52" ht="32.25" customHeight="1">
      <c r="A3442" s="981"/>
      <c r="B3442" s="1029"/>
      <c r="C3442" s="1029"/>
      <c r="D3442" s="1030"/>
      <c r="E3442" s="1029"/>
      <c r="F3442" s="1029"/>
      <c r="J3442" s="1031"/>
      <c r="L3442" s="1032"/>
      <c r="M3442" s="1032"/>
      <c r="N3442" s="1032"/>
      <c r="O3442" s="981"/>
      <c r="P3442" s="981"/>
      <c r="Q3442" s="981"/>
      <c r="R3442" s="981"/>
      <c r="S3442" s="1032"/>
      <c r="T3442" s="1032"/>
      <c r="U3442" s="1032"/>
      <c r="X3442" s="981"/>
      <c r="Y3442" s="981"/>
    </row>
    <row r="3443" spans="1:52" ht="27.75" customHeight="1">
      <c r="A3443" s="981"/>
      <c r="B3443" s="1029"/>
      <c r="C3443" s="1029"/>
      <c r="D3443" s="1030"/>
      <c r="E3443" s="1029"/>
      <c r="F3443" s="1029"/>
      <c r="J3443" s="1031"/>
      <c r="L3443" s="1032"/>
      <c r="M3443" s="1032"/>
      <c r="N3443" s="1032"/>
      <c r="O3443" s="981"/>
      <c r="P3443" s="981"/>
      <c r="Q3443" s="981"/>
      <c r="R3443" s="981"/>
      <c r="S3443" s="1032"/>
      <c r="T3443" s="1032"/>
      <c r="U3443" s="1032"/>
      <c r="X3443" s="981"/>
      <c r="Y3443" s="981"/>
    </row>
    <row r="3444" spans="1:52" ht="13.5" customHeight="1">
      <c r="A3444" s="981"/>
      <c r="B3444" s="1454" t="s">
        <v>881</v>
      </c>
      <c r="C3444" s="1454"/>
      <c r="D3444" s="1454"/>
      <c r="E3444" s="1454"/>
      <c r="F3444" s="1454"/>
      <c r="J3444" s="1031"/>
      <c r="L3444" s="1032"/>
      <c r="M3444" s="1032"/>
      <c r="N3444" s="1032"/>
      <c r="O3444" s="981"/>
      <c r="P3444" s="981"/>
      <c r="Q3444" s="981"/>
      <c r="R3444" s="1454" t="s">
        <v>880</v>
      </c>
      <c r="S3444" s="1454"/>
      <c r="T3444" s="1454"/>
      <c r="U3444" s="1454"/>
      <c r="V3444" s="1454"/>
      <c r="W3444" s="1454"/>
      <c r="X3444" s="981"/>
      <c r="Y3444" s="981"/>
    </row>
    <row r="3445" spans="1:52" ht="13.5" customHeight="1">
      <c r="A3445" s="807" t="s">
        <v>841</v>
      </c>
      <c r="D3445" s="809"/>
      <c r="O3445" s="810" t="s">
        <v>4</v>
      </c>
      <c r="P3445" s="1544">
        <f>P3363+1</f>
        <v>44329</v>
      </c>
      <c r="Q3445" s="1544"/>
      <c r="R3445" s="1544"/>
      <c r="S3445" s="1544"/>
      <c r="T3445" s="1544"/>
      <c r="AU3445" s="812" t="s">
        <v>12</v>
      </c>
    </row>
    <row r="3446" spans="1:52" ht="13.5" customHeight="1">
      <c r="A3446" s="813" t="s">
        <v>11</v>
      </c>
      <c r="B3446" s="1530" t="s">
        <v>842</v>
      </c>
      <c r="C3446" s="1533" t="s">
        <v>5</v>
      </c>
      <c r="D3446" s="1530" t="s">
        <v>843</v>
      </c>
      <c r="E3446" s="1530" t="s">
        <v>844</v>
      </c>
      <c r="F3446" s="1545" t="s">
        <v>24</v>
      </c>
      <c r="G3446" s="1546"/>
      <c r="H3446" s="1546"/>
      <c r="I3446" s="1546"/>
      <c r="J3446" s="1547"/>
      <c r="K3446" s="1548" t="s">
        <v>25</v>
      </c>
      <c r="L3446" s="1549"/>
      <c r="M3446" s="1549"/>
      <c r="N3446" s="1549"/>
      <c r="O3446" s="1550"/>
      <c r="P3446" s="1551" t="s">
        <v>26</v>
      </c>
      <c r="Q3446" s="1552"/>
      <c r="R3446" s="1552"/>
      <c r="S3446" s="1552"/>
      <c r="T3446" s="1553"/>
      <c r="U3446" s="1563" t="s">
        <v>6</v>
      </c>
      <c r="V3446" s="1564"/>
      <c r="W3446" s="1564"/>
      <c r="X3446" s="1564"/>
      <c r="Y3446" s="1565"/>
      <c r="Z3446" s="1527" t="s">
        <v>11</v>
      </c>
      <c r="AA3446" s="1530" t="s">
        <v>845</v>
      </c>
      <c r="AB3446" s="1533" t="s">
        <v>5</v>
      </c>
      <c r="AC3446" s="1530" t="s">
        <v>843</v>
      </c>
      <c r="AD3446" s="1530" t="s">
        <v>844</v>
      </c>
      <c r="AE3446" s="1545" t="s">
        <v>9</v>
      </c>
      <c r="AF3446" s="1546"/>
      <c r="AG3446" s="1546"/>
      <c r="AH3446" s="1546"/>
      <c r="AI3446" s="1547"/>
      <c r="AJ3446" s="1545" t="s">
        <v>846</v>
      </c>
      <c r="AK3446" s="1546"/>
      <c r="AL3446" s="1546"/>
      <c r="AM3446" s="1546"/>
      <c r="AN3446" s="1547"/>
      <c r="AO3446" s="1545" t="s">
        <v>10</v>
      </c>
      <c r="AP3446" s="1546"/>
      <c r="AQ3446" s="1546"/>
      <c r="AR3446" s="1546"/>
      <c r="AS3446" s="1547"/>
      <c r="AT3446" s="1554" t="s">
        <v>23</v>
      </c>
      <c r="AU3446" s="1557">
        <v>42644</v>
      </c>
      <c r="AV3446" s="1558"/>
      <c r="AW3446" s="1558"/>
      <c r="AX3446" s="1558"/>
      <c r="AY3446" s="1558"/>
      <c r="AZ3446" s="1559"/>
    </row>
    <row r="3447" spans="1:52" ht="13.5" customHeight="1">
      <c r="A3447" s="814"/>
      <c r="B3447" s="1531"/>
      <c r="C3447" s="1534"/>
      <c r="D3447" s="1531"/>
      <c r="E3447" s="1531"/>
      <c r="F3447" s="1542" t="s">
        <v>13</v>
      </c>
      <c r="G3447" s="1543"/>
      <c r="H3447" s="1536" t="s">
        <v>8</v>
      </c>
      <c r="I3447" s="1537"/>
      <c r="J3447" s="1310" t="s">
        <v>14</v>
      </c>
      <c r="K3447" s="1542" t="s">
        <v>13</v>
      </c>
      <c r="L3447" s="1543"/>
      <c r="M3447" s="1536" t="s">
        <v>8</v>
      </c>
      <c r="N3447" s="1537"/>
      <c r="O3447" s="1310" t="s">
        <v>14</v>
      </c>
      <c r="P3447" s="1542" t="s">
        <v>13</v>
      </c>
      <c r="Q3447" s="1543"/>
      <c r="R3447" s="1536" t="s">
        <v>8</v>
      </c>
      <c r="S3447" s="1537"/>
      <c r="T3447" s="1310" t="s">
        <v>14</v>
      </c>
      <c r="U3447" s="1542" t="s">
        <v>13</v>
      </c>
      <c r="V3447" s="1543"/>
      <c r="W3447" s="1536" t="s">
        <v>8</v>
      </c>
      <c r="X3447" s="1537"/>
      <c r="Y3447" s="1310" t="s">
        <v>14</v>
      </c>
      <c r="Z3447" s="1528"/>
      <c r="AA3447" s="1531"/>
      <c r="AB3447" s="1534"/>
      <c r="AC3447" s="1531"/>
      <c r="AD3447" s="1531"/>
      <c r="AE3447" s="1542" t="s">
        <v>13</v>
      </c>
      <c r="AF3447" s="1543"/>
      <c r="AG3447" s="1536" t="s">
        <v>8</v>
      </c>
      <c r="AH3447" s="1537"/>
      <c r="AI3447" s="1310" t="s">
        <v>14</v>
      </c>
      <c r="AJ3447" s="1542" t="s">
        <v>13</v>
      </c>
      <c r="AK3447" s="1543"/>
      <c r="AL3447" s="1536" t="s">
        <v>8</v>
      </c>
      <c r="AM3447" s="1537"/>
      <c r="AN3447" s="1310" t="s">
        <v>14</v>
      </c>
      <c r="AO3447" s="1542" t="s">
        <v>13</v>
      </c>
      <c r="AP3447" s="1543"/>
      <c r="AQ3447" s="1536" t="s">
        <v>8</v>
      </c>
      <c r="AR3447" s="1537"/>
      <c r="AS3447" s="1310" t="s">
        <v>14</v>
      </c>
      <c r="AT3447" s="1555"/>
      <c r="AU3447" s="1560"/>
      <c r="AV3447" s="1561"/>
      <c r="AW3447" s="1561"/>
      <c r="AX3447" s="1561"/>
      <c r="AY3447" s="1561"/>
      <c r="AZ3447" s="1562"/>
    </row>
    <row r="3448" spans="1:52" ht="13.5" customHeight="1">
      <c r="A3448" s="814"/>
      <c r="B3448" s="1531"/>
      <c r="C3448" s="1534"/>
      <c r="D3448" s="1531"/>
      <c r="E3448" s="1531"/>
      <c r="F3448" s="1540" t="s">
        <v>15</v>
      </c>
      <c r="G3448" s="1525" t="s">
        <v>22</v>
      </c>
      <c r="H3448" s="1523" t="s">
        <v>15</v>
      </c>
      <c r="I3448" s="1523" t="s">
        <v>22</v>
      </c>
      <c r="J3448" s="1538"/>
      <c r="K3448" s="1525" t="s">
        <v>15</v>
      </c>
      <c r="L3448" s="1525" t="s">
        <v>22</v>
      </c>
      <c r="M3448" s="1523" t="s">
        <v>15</v>
      </c>
      <c r="N3448" s="1523" t="s">
        <v>22</v>
      </c>
      <c r="O3448" s="1538"/>
      <c r="P3448" s="1525" t="s">
        <v>15</v>
      </c>
      <c r="Q3448" s="1525" t="s">
        <v>22</v>
      </c>
      <c r="R3448" s="1523" t="s">
        <v>15</v>
      </c>
      <c r="S3448" s="1523" t="s">
        <v>22</v>
      </c>
      <c r="T3448" s="1538"/>
      <c r="U3448" s="1525" t="s">
        <v>15</v>
      </c>
      <c r="V3448" s="1525" t="s">
        <v>22</v>
      </c>
      <c r="W3448" s="1523" t="s">
        <v>15</v>
      </c>
      <c r="X3448" s="1523" t="s">
        <v>22</v>
      </c>
      <c r="Y3448" s="1538"/>
      <c r="Z3448" s="1528"/>
      <c r="AA3448" s="1531"/>
      <c r="AB3448" s="1534"/>
      <c r="AC3448" s="1531"/>
      <c r="AD3448" s="1531"/>
      <c r="AE3448" s="1310" t="s">
        <v>15</v>
      </c>
      <c r="AF3448" s="1523" t="s">
        <v>22</v>
      </c>
      <c r="AG3448" s="1523" t="s">
        <v>15</v>
      </c>
      <c r="AH3448" s="1523" t="s">
        <v>22</v>
      </c>
      <c r="AI3448" s="1538"/>
      <c r="AJ3448" s="1523" t="s">
        <v>15</v>
      </c>
      <c r="AK3448" s="1523" t="s">
        <v>22</v>
      </c>
      <c r="AL3448" s="1523" t="s">
        <v>15</v>
      </c>
      <c r="AM3448" s="1523" t="s">
        <v>22</v>
      </c>
      <c r="AN3448" s="1538"/>
      <c r="AO3448" s="1523" t="s">
        <v>15</v>
      </c>
      <c r="AP3448" s="1523" t="s">
        <v>22</v>
      </c>
      <c r="AQ3448" s="1523" t="s">
        <v>15</v>
      </c>
      <c r="AR3448" s="1523" t="s">
        <v>22</v>
      </c>
      <c r="AS3448" s="1538"/>
      <c r="AT3448" s="1555"/>
      <c r="AU3448" s="1507">
        <f>P3445</f>
        <v>44329</v>
      </c>
      <c r="AV3448" s="1508"/>
      <c r="AW3448" s="1508"/>
      <c r="AX3448" s="1508"/>
      <c r="AY3448" s="1508"/>
      <c r="AZ3448" s="1509"/>
    </row>
    <row r="3449" spans="1:52" ht="13.5" customHeight="1">
      <c r="A3449" s="815"/>
      <c r="B3449" s="1532"/>
      <c r="C3449" s="1535"/>
      <c r="D3449" s="1532"/>
      <c r="E3449" s="1532"/>
      <c r="F3449" s="1541"/>
      <c r="G3449" s="1526"/>
      <c r="H3449" s="1524"/>
      <c r="I3449" s="1524"/>
      <c r="J3449" s="1539"/>
      <c r="K3449" s="1526"/>
      <c r="L3449" s="1526"/>
      <c r="M3449" s="1524"/>
      <c r="N3449" s="1524"/>
      <c r="O3449" s="1539"/>
      <c r="P3449" s="1526"/>
      <c r="Q3449" s="1526"/>
      <c r="R3449" s="1524"/>
      <c r="S3449" s="1524"/>
      <c r="T3449" s="1539"/>
      <c r="U3449" s="1526"/>
      <c r="V3449" s="1526"/>
      <c r="W3449" s="1524"/>
      <c r="X3449" s="1524"/>
      <c r="Y3449" s="1539"/>
      <c r="Z3449" s="1529"/>
      <c r="AA3449" s="1532"/>
      <c r="AB3449" s="1535"/>
      <c r="AC3449" s="1532"/>
      <c r="AD3449" s="1532"/>
      <c r="AE3449" s="1539"/>
      <c r="AF3449" s="1524"/>
      <c r="AG3449" s="1524"/>
      <c r="AH3449" s="1524"/>
      <c r="AI3449" s="1539"/>
      <c r="AJ3449" s="1524"/>
      <c r="AK3449" s="1524"/>
      <c r="AL3449" s="1524"/>
      <c r="AM3449" s="1524"/>
      <c r="AN3449" s="1539"/>
      <c r="AO3449" s="1524"/>
      <c r="AP3449" s="1524"/>
      <c r="AQ3449" s="1524"/>
      <c r="AR3449" s="1524"/>
      <c r="AS3449" s="1539"/>
      <c r="AT3449" s="1556"/>
      <c r="AU3449" s="1510"/>
      <c r="AV3449" s="1511"/>
      <c r="AW3449" s="1511"/>
      <c r="AX3449" s="1511"/>
      <c r="AY3449" s="1511"/>
      <c r="AZ3449" s="1512"/>
    </row>
    <row r="3450" spans="1:52" ht="13.5" customHeight="1">
      <c r="A3450" s="816">
        <v>1</v>
      </c>
      <c r="B3450" s="1033" t="s">
        <v>229</v>
      </c>
      <c r="C3450" s="817" t="s">
        <v>66</v>
      </c>
      <c r="D3450" s="839">
        <v>2</v>
      </c>
      <c r="E3450" s="1055">
        <v>2</v>
      </c>
      <c r="F3450" s="1056">
        <v>60</v>
      </c>
      <c r="G3450" s="1057"/>
      <c r="H3450" s="1058"/>
      <c r="I3450" s="1059"/>
      <c r="J3450" s="1060">
        <f t="shared" ref="J3450:J3496" si="1402">SUM(F3450:I3450)*$E3450</f>
        <v>120</v>
      </c>
      <c r="K3450" s="1056">
        <v>70</v>
      </c>
      <c r="L3450" s="1061"/>
      <c r="M3450" s="1062"/>
      <c r="N3450" s="1063"/>
      <c r="O3450" s="1060">
        <f>SUM(K3450:N3450)*$E3450</f>
        <v>140</v>
      </c>
      <c r="P3450" s="1056">
        <v>70</v>
      </c>
      <c r="Q3450" s="1061"/>
      <c r="R3450" s="1062"/>
      <c r="S3450" s="1063"/>
      <c r="T3450" s="1064">
        <f t="shared" ref="T3450:T3492" si="1403">SUM(P3450:S3450)*$E3450</f>
        <v>140</v>
      </c>
      <c r="U3450" s="1065">
        <f>SUM(F3450,K3450,P3450)</f>
        <v>200</v>
      </c>
      <c r="V3450" s="1061">
        <f>SUM(G3450,L3450,Q3450)</f>
        <v>0</v>
      </c>
      <c r="W3450" s="1062">
        <f>SUM(H3450,M3450,R3450)</f>
        <v>0</v>
      </c>
      <c r="X3450" s="1063">
        <f>SUM(I3450,N3450,S3450)</f>
        <v>0</v>
      </c>
      <c r="Y3450" s="1064">
        <f>SUM(J3450,O3450,T3450)</f>
        <v>400</v>
      </c>
      <c r="Z3450" s="1066">
        <f>A3450</f>
        <v>1</v>
      </c>
      <c r="AA3450" s="1067" t="str">
        <f>B3450</f>
        <v>Than trấu</v>
      </c>
      <c r="AB3450" s="1068" t="str">
        <f>C3450</f>
        <v>kg</v>
      </c>
      <c r="AC3450" s="1069">
        <f>D3450</f>
        <v>2</v>
      </c>
      <c r="AD3450" s="1070">
        <f>E3450</f>
        <v>2</v>
      </c>
      <c r="AE3450" s="1071">
        <f t="shared" ref="AE3450:AE3466" si="1404">AE3368+AJ3368-AO3368</f>
        <v>6536</v>
      </c>
      <c r="AF3450" s="1071">
        <f t="shared" ref="AF3450:AH3465" si="1405">AF3368+AK3368-AP3368</f>
        <v>0</v>
      </c>
      <c r="AG3450" s="1071">
        <f t="shared" si="1405"/>
        <v>0</v>
      </c>
      <c r="AH3450" s="1071">
        <f t="shared" si="1405"/>
        <v>0</v>
      </c>
      <c r="AI3450" s="1072">
        <f>SUM(AE3450:AH3450)*$E3450</f>
        <v>13072</v>
      </c>
      <c r="AJ3450" s="1073"/>
      <c r="AK3450" s="1063"/>
      <c r="AL3450" s="1063"/>
      <c r="AM3450" s="1063"/>
      <c r="AN3450" s="1072">
        <f t="shared" ref="AN3450:AN3466" si="1406">SUM(AJ3450:AM3450)*$E3450</f>
        <v>0</v>
      </c>
      <c r="AO3450" s="1061">
        <f t="shared" ref="AO3450:AS3500" si="1407">U3450</f>
        <v>200</v>
      </c>
      <c r="AP3450" s="1061">
        <f t="shared" si="1407"/>
        <v>0</v>
      </c>
      <c r="AQ3450" s="1074">
        <f t="shared" si="1407"/>
        <v>0</v>
      </c>
      <c r="AR3450" s="1074">
        <f t="shared" si="1407"/>
        <v>0</v>
      </c>
      <c r="AS3450" s="1075">
        <f t="shared" si="1407"/>
        <v>400</v>
      </c>
      <c r="AT3450" s="837">
        <f>IF(AC3450&lt;&gt;0,SUM(AO3450:AR3450)*$AC3450-SUM(AO3450:AR3450)*$AD3450,"")</f>
        <v>0</v>
      </c>
      <c r="AU3450" s="1513" t="s">
        <v>847</v>
      </c>
      <c r="AV3450" s="1514"/>
      <c r="AW3450" s="1514"/>
      <c r="AX3450" s="1514"/>
      <c r="AY3450" s="1514"/>
      <c r="AZ3450" s="1515"/>
    </row>
    <row r="3451" spans="1:52" ht="13.5" customHeight="1">
      <c r="A3451" s="838">
        <f>IF(B3451&lt;&gt;"",MAX($A3449:$A3450)+1,"")</f>
        <v>2</v>
      </c>
      <c r="B3451" s="1036" t="s">
        <v>848</v>
      </c>
      <c r="C3451" s="817" t="s">
        <v>66</v>
      </c>
      <c r="D3451" s="839">
        <v>2</v>
      </c>
      <c r="E3451" s="921">
        <v>2</v>
      </c>
      <c r="F3451" s="1071"/>
      <c r="G3451" s="1076"/>
      <c r="H3451" s="1077"/>
      <c r="I3451" s="1077"/>
      <c r="J3451" s="1060">
        <f t="shared" si="1402"/>
        <v>0</v>
      </c>
      <c r="K3451" s="1071"/>
      <c r="L3451" s="1061"/>
      <c r="M3451" s="1063"/>
      <c r="N3451" s="1063"/>
      <c r="O3451" s="1060">
        <f>SUM(K3451:N3451)*$E3451</f>
        <v>0</v>
      </c>
      <c r="P3451" s="1078"/>
      <c r="Q3451" s="1061"/>
      <c r="R3451" s="1063"/>
      <c r="S3451" s="1063"/>
      <c r="T3451" s="1079">
        <f t="shared" si="1403"/>
        <v>0</v>
      </c>
      <c r="U3451" s="1071">
        <f t="shared" ref="U3451:Y3466" si="1408">SUM(F3451,K3451,P3451)</f>
        <v>0</v>
      </c>
      <c r="V3451" s="1061">
        <f t="shared" si="1408"/>
        <v>0</v>
      </c>
      <c r="W3451" s="1063">
        <f t="shared" si="1408"/>
        <v>0</v>
      </c>
      <c r="X3451" s="1063">
        <f t="shared" si="1408"/>
        <v>0</v>
      </c>
      <c r="Y3451" s="1060">
        <f>SUM(J3451,O3451,T3451)</f>
        <v>0</v>
      </c>
      <c r="Z3451" s="1080">
        <f>A3451</f>
        <v>2</v>
      </c>
      <c r="AA3451" s="1081" t="str">
        <f t="shared" ref="AA3451:AD3509" si="1409">B3451</f>
        <v>Củi gỗ</v>
      </c>
      <c r="AB3451" s="1082" t="str">
        <f t="shared" si="1409"/>
        <v>kg</v>
      </c>
      <c r="AC3451" s="1083">
        <f t="shared" si="1409"/>
        <v>2</v>
      </c>
      <c r="AD3451" s="1079">
        <f t="shared" si="1409"/>
        <v>2</v>
      </c>
      <c r="AE3451" s="1071">
        <f t="shared" si="1404"/>
        <v>1980</v>
      </c>
      <c r="AF3451" s="1071">
        <f t="shared" si="1405"/>
        <v>0</v>
      </c>
      <c r="AG3451" s="1071">
        <f t="shared" si="1405"/>
        <v>0</v>
      </c>
      <c r="AH3451" s="1071">
        <f t="shared" si="1405"/>
        <v>0</v>
      </c>
      <c r="AI3451" s="1060">
        <f t="shared" ref="AI3451:AI3509" si="1410">SUM(AE3451:AH3451)*$E3451</f>
        <v>3960</v>
      </c>
      <c r="AJ3451" s="1084"/>
      <c r="AK3451" s="1063"/>
      <c r="AL3451" s="1063"/>
      <c r="AM3451" s="1063"/>
      <c r="AN3451" s="1085">
        <f t="shared" si="1406"/>
        <v>0</v>
      </c>
      <c r="AO3451" s="1061">
        <f t="shared" si="1407"/>
        <v>0</v>
      </c>
      <c r="AP3451" s="1061">
        <f t="shared" si="1407"/>
        <v>0</v>
      </c>
      <c r="AQ3451" s="1061">
        <f t="shared" si="1407"/>
        <v>0</v>
      </c>
      <c r="AR3451" s="1061">
        <f t="shared" si="1407"/>
        <v>0</v>
      </c>
      <c r="AS3451" s="1061">
        <f t="shared" si="1407"/>
        <v>0</v>
      </c>
      <c r="AT3451" s="850">
        <f>IF(AC3451&lt;&gt;0,SUM(AO3451:AR3451)*$AC3451-SUM(AO3451:AR3451)*$AD3451,"")</f>
        <v>0</v>
      </c>
      <c r="AU3451" s="1516" t="s">
        <v>827</v>
      </c>
      <c r="AV3451" s="1517"/>
      <c r="AW3451" s="1517"/>
      <c r="AX3451" s="1517"/>
      <c r="AY3451" s="1517"/>
      <c r="AZ3451" s="851"/>
    </row>
    <row r="3452" spans="1:52" ht="13.5" customHeight="1">
      <c r="A3452" s="838">
        <f t="shared" ref="A3452:A3495" si="1411">IF(B3452&lt;&gt;"",MAX($A3450:$A3451)+1,"")</f>
        <v>3</v>
      </c>
      <c r="B3452" s="1033" t="s">
        <v>849</v>
      </c>
      <c r="C3452" s="817" t="s">
        <v>66</v>
      </c>
      <c r="D3452" s="839">
        <v>12.6</v>
      </c>
      <c r="E3452" s="921">
        <v>12.6</v>
      </c>
      <c r="F3452" s="1065">
        <v>32</v>
      </c>
      <c r="G3452" s="1086"/>
      <c r="H3452" s="1087"/>
      <c r="I3452" s="1077"/>
      <c r="J3452" s="1060">
        <f t="shared" si="1402"/>
        <v>403.2</v>
      </c>
      <c r="K3452" s="1088">
        <v>57</v>
      </c>
      <c r="L3452" s="1061"/>
      <c r="M3452" s="1062"/>
      <c r="N3452" s="1063"/>
      <c r="O3452" s="1060">
        <f>SUM(K3452:N3452)*$E3452</f>
        <v>718.19999999999993</v>
      </c>
      <c r="P3452" s="1056">
        <v>57</v>
      </c>
      <c r="Q3452" s="1061"/>
      <c r="R3452" s="1062"/>
      <c r="S3452" s="1063"/>
      <c r="T3452" s="1079">
        <f t="shared" si="1403"/>
        <v>718.19999999999993</v>
      </c>
      <c r="U3452" s="1065">
        <f t="shared" si="1408"/>
        <v>146</v>
      </c>
      <c r="V3452" s="1061">
        <f t="shared" si="1408"/>
        <v>0</v>
      </c>
      <c r="W3452" s="1062">
        <f t="shared" si="1408"/>
        <v>0</v>
      </c>
      <c r="X3452" s="1063">
        <f t="shared" si="1408"/>
        <v>0</v>
      </c>
      <c r="Y3452" s="1060">
        <f t="shared" si="1408"/>
        <v>1839.6</v>
      </c>
      <c r="Z3452" s="1080">
        <f t="shared" ref="Z3452:Z3509" si="1412">A3452</f>
        <v>3</v>
      </c>
      <c r="AA3452" s="1081" t="str">
        <f t="shared" si="1409"/>
        <v>Gạo X 23</v>
      </c>
      <c r="AB3452" s="1082" t="str">
        <f t="shared" si="1409"/>
        <v>kg</v>
      </c>
      <c r="AC3452" s="1083">
        <f t="shared" si="1409"/>
        <v>12.6</v>
      </c>
      <c r="AD3452" s="1089">
        <f t="shared" si="1409"/>
        <v>12.6</v>
      </c>
      <c r="AE3452" s="1071">
        <f t="shared" si="1404"/>
        <v>1542</v>
      </c>
      <c r="AF3452" s="1071">
        <f t="shared" si="1405"/>
        <v>0</v>
      </c>
      <c r="AG3452" s="1071">
        <f t="shared" si="1405"/>
        <v>0</v>
      </c>
      <c r="AH3452" s="1071">
        <f t="shared" si="1405"/>
        <v>0</v>
      </c>
      <c r="AI3452" s="1060">
        <f t="shared" si="1410"/>
        <v>19429.2</v>
      </c>
      <c r="AJ3452" s="1084"/>
      <c r="AK3452" s="1063"/>
      <c r="AL3452" s="1063"/>
      <c r="AM3452" s="1063"/>
      <c r="AN3452" s="1085">
        <f t="shared" si="1406"/>
        <v>0</v>
      </c>
      <c r="AO3452" s="1061">
        <f t="shared" si="1407"/>
        <v>146</v>
      </c>
      <c r="AP3452" s="1061">
        <f t="shared" si="1407"/>
        <v>0</v>
      </c>
      <c r="AQ3452" s="1061">
        <f t="shared" si="1407"/>
        <v>0</v>
      </c>
      <c r="AR3452" s="1061">
        <f t="shared" si="1407"/>
        <v>0</v>
      </c>
      <c r="AS3452" s="1061">
        <f t="shared" si="1407"/>
        <v>1839.6</v>
      </c>
      <c r="AT3452" s="850">
        <f t="shared" ref="AT3452:AT3509" si="1413">IF(AC3452&lt;&gt;0,SUM(AO3452:AR3452)*$AC3452-SUM(AO3452:AR3452)*$AD3452,"")</f>
        <v>0</v>
      </c>
      <c r="AU3452" s="859" t="s">
        <v>828</v>
      </c>
      <c r="AV3452" s="1518">
        <f>SUM(AX3453:AX3455)</f>
        <v>78</v>
      </c>
      <c r="AW3452" s="1519"/>
      <c r="AX3452" s="1519"/>
      <c r="AY3452" s="861"/>
      <c r="AZ3452" s="862" t="s">
        <v>829</v>
      </c>
    </row>
    <row r="3453" spans="1:52" ht="13.5" customHeight="1">
      <c r="A3453" s="838">
        <f t="shared" si="1411"/>
        <v>4</v>
      </c>
      <c r="B3453" s="1038" t="s">
        <v>850</v>
      </c>
      <c r="C3453" s="817" t="s">
        <v>389</v>
      </c>
      <c r="D3453" s="839">
        <v>10</v>
      </c>
      <c r="E3453" s="1055">
        <v>10</v>
      </c>
      <c r="F3453" s="1061"/>
      <c r="G3453" s="1090"/>
      <c r="H3453" s="1091">
        <v>0.5</v>
      </c>
      <c r="I3453" s="1077"/>
      <c r="J3453" s="1060">
        <f t="shared" si="1402"/>
        <v>5</v>
      </c>
      <c r="K3453" s="1092"/>
      <c r="L3453" s="1061"/>
      <c r="M3453" s="1063">
        <v>0.5</v>
      </c>
      <c r="N3453" s="1063"/>
      <c r="O3453" s="1060">
        <f t="shared" ref="O3453:O3459" si="1414">SUM(K3453:N3453)*$E3453</f>
        <v>5</v>
      </c>
      <c r="P3453" s="1093"/>
      <c r="Q3453" s="1061"/>
      <c r="R3453" s="1063">
        <v>0.5</v>
      </c>
      <c r="S3453" s="1063"/>
      <c r="T3453" s="1079">
        <f t="shared" si="1403"/>
        <v>5</v>
      </c>
      <c r="U3453" s="1061">
        <f t="shared" si="1408"/>
        <v>0</v>
      </c>
      <c r="V3453" s="1061">
        <f t="shared" si="1408"/>
        <v>0</v>
      </c>
      <c r="W3453" s="1063">
        <f t="shared" si="1408"/>
        <v>1.5</v>
      </c>
      <c r="X3453" s="1063">
        <f t="shared" si="1408"/>
        <v>0</v>
      </c>
      <c r="Y3453" s="1060">
        <f t="shared" si="1408"/>
        <v>15</v>
      </c>
      <c r="Z3453" s="1080">
        <f t="shared" si="1412"/>
        <v>4</v>
      </c>
      <c r="AA3453" s="1081" t="str">
        <f t="shared" si="1409"/>
        <v>Bột súp</v>
      </c>
      <c r="AB3453" s="1082" t="str">
        <f t="shared" si="1409"/>
        <v>lít</v>
      </c>
      <c r="AC3453" s="1083">
        <f t="shared" si="1409"/>
        <v>10</v>
      </c>
      <c r="AD3453" s="1089">
        <f t="shared" si="1409"/>
        <v>10</v>
      </c>
      <c r="AE3453" s="1071">
        <f t="shared" si="1404"/>
        <v>0</v>
      </c>
      <c r="AF3453" s="1071">
        <f t="shared" si="1405"/>
        <v>0</v>
      </c>
      <c r="AG3453" s="1071">
        <f t="shared" si="1405"/>
        <v>12</v>
      </c>
      <c r="AH3453" s="1071">
        <f t="shared" si="1405"/>
        <v>0</v>
      </c>
      <c r="AI3453" s="1060">
        <f t="shared" si="1410"/>
        <v>120</v>
      </c>
      <c r="AJ3453" s="1084"/>
      <c r="AK3453" s="1094"/>
      <c r="AL3453" s="1095"/>
      <c r="AM3453" s="1063"/>
      <c r="AN3453" s="1085">
        <f t="shared" si="1406"/>
        <v>0</v>
      </c>
      <c r="AO3453" s="1061">
        <f t="shared" si="1407"/>
        <v>0</v>
      </c>
      <c r="AP3453" s="1061">
        <f t="shared" si="1407"/>
        <v>0</v>
      </c>
      <c r="AQ3453" s="1061">
        <f t="shared" si="1407"/>
        <v>1.5</v>
      </c>
      <c r="AR3453" s="1061">
        <f t="shared" si="1407"/>
        <v>0</v>
      </c>
      <c r="AS3453" s="1061">
        <f t="shared" si="1407"/>
        <v>15</v>
      </c>
      <c r="AT3453" s="850">
        <f t="shared" si="1413"/>
        <v>0</v>
      </c>
      <c r="AU3453" s="867" t="s">
        <v>830</v>
      </c>
      <c r="AV3453" s="868">
        <f>F3518</f>
        <v>177</v>
      </c>
      <c r="AW3453" s="861" t="s">
        <v>27</v>
      </c>
      <c r="AX3453" s="869">
        <f>H3518</f>
        <v>14</v>
      </c>
      <c r="AY3453" s="861" t="s">
        <v>28</v>
      </c>
      <c r="AZ3453" s="870">
        <f>AX3453*AV3453</f>
        <v>2478</v>
      </c>
    </row>
    <row r="3454" spans="1:52" ht="13.5" customHeight="1">
      <c r="A3454" s="838">
        <f t="shared" si="1411"/>
        <v>5</v>
      </c>
      <c r="B3454" s="1039" t="s">
        <v>851</v>
      </c>
      <c r="C3454" s="817" t="s">
        <v>389</v>
      </c>
      <c r="D3454" s="839">
        <v>30</v>
      </c>
      <c r="E3454" s="1096">
        <v>25</v>
      </c>
      <c r="F3454" s="1061"/>
      <c r="G3454" s="1090">
        <v>2</v>
      </c>
      <c r="H3454" s="1091"/>
      <c r="I3454" s="1077"/>
      <c r="J3454" s="1060">
        <f t="shared" si="1402"/>
        <v>50</v>
      </c>
      <c r="K3454" s="1092"/>
      <c r="L3454" s="1065">
        <v>3</v>
      </c>
      <c r="M3454" s="1063"/>
      <c r="N3454" s="1063"/>
      <c r="O3454" s="1060">
        <f t="shared" si="1414"/>
        <v>75</v>
      </c>
      <c r="P3454" s="1093"/>
      <c r="Q3454" s="1065">
        <v>3</v>
      </c>
      <c r="R3454" s="1063"/>
      <c r="S3454" s="1063"/>
      <c r="T3454" s="1079">
        <f t="shared" si="1403"/>
        <v>75</v>
      </c>
      <c r="U3454" s="1061">
        <f t="shared" si="1408"/>
        <v>0</v>
      </c>
      <c r="V3454" s="1065">
        <f t="shared" si="1408"/>
        <v>8</v>
      </c>
      <c r="W3454" s="1063">
        <f t="shared" si="1408"/>
        <v>0</v>
      </c>
      <c r="X3454" s="1063">
        <f t="shared" si="1408"/>
        <v>0</v>
      </c>
      <c r="Y3454" s="1060">
        <f t="shared" si="1408"/>
        <v>200</v>
      </c>
      <c r="Z3454" s="1080">
        <f t="shared" si="1412"/>
        <v>5</v>
      </c>
      <c r="AA3454" s="1081" t="str">
        <f t="shared" si="1409"/>
        <v>Nmắm thường</v>
      </c>
      <c r="AB3454" s="1082" t="str">
        <f t="shared" si="1409"/>
        <v>lít</v>
      </c>
      <c r="AC3454" s="1083">
        <f t="shared" si="1409"/>
        <v>30</v>
      </c>
      <c r="AD3454" s="1089">
        <f t="shared" si="1409"/>
        <v>25</v>
      </c>
      <c r="AE3454" s="1071">
        <f t="shared" si="1404"/>
        <v>0</v>
      </c>
      <c r="AF3454" s="1071">
        <f t="shared" si="1405"/>
        <v>3.5</v>
      </c>
      <c r="AG3454" s="1071">
        <f t="shared" si="1405"/>
        <v>0</v>
      </c>
      <c r="AH3454" s="1071">
        <f t="shared" si="1405"/>
        <v>0</v>
      </c>
      <c r="AI3454" s="1060">
        <f t="shared" si="1410"/>
        <v>87.5</v>
      </c>
      <c r="AJ3454" s="1084"/>
      <c r="AK3454" s="1097">
        <v>40</v>
      </c>
      <c r="AL3454" s="1063"/>
      <c r="AM3454" s="1063"/>
      <c r="AN3454" s="1085">
        <f t="shared" si="1406"/>
        <v>1000</v>
      </c>
      <c r="AO3454" s="1061">
        <f t="shared" si="1407"/>
        <v>0</v>
      </c>
      <c r="AP3454" s="1061">
        <f t="shared" si="1407"/>
        <v>8</v>
      </c>
      <c r="AQ3454" s="1061">
        <f t="shared" si="1407"/>
        <v>0</v>
      </c>
      <c r="AR3454" s="1061">
        <f t="shared" si="1407"/>
        <v>0</v>
      </c>
      <c r="AS3454" s="1061">
        <f t="shared" si="1407"/>
        <v>200</v>
      </c>
      <c r="AT3454" s="850">
        <f t="shared" si="1413"/>
        <v>40</v>
      </c>
      <c r="AU3454" s="867" t="s">
        <v>831</v>
      </c>
      <c r="AV3454" s="874">
        <f>F3519</f>
        <v>177</v>
      </c>
      <c r="AW3454" s="861" t="s">
        <v>27</v>
      </c>
      <c r="AX3454" s="869">
        <f>H3519</f>
        <v>32</v>
      </c>
      <c r="AY3454" s="861" t="s">
        <v>28</v>
      </c>
      <c r="AZ3454" s="870">
        <f>AX3454*AV3454</f>
        <v>5664</v>
      </c>
    </row>
    <row r="3455" spans="1:52" ht="13.5" customHeight="1">
      <c r="A3455" s="838">
        <f t="shared" si="1411"/>
        <v>6</v>
      </c>
      <c r="B3455" s="1039" t="s">
        <v>496</v>
      </c>
      <c r="C3455" s="817" t="s">
        <v>852</v>
      </c>
      <c r="D3455" s="839">
        <v>42</v>
      </c>
      <c r="E3455" s="1098">
        <v>42</v>
      </c>
      <c r="F3455" s="1061"/>
      <c r="G3455" s="1086"/>
      <c r="H3455" s="1063">
        <v>0.4</v>
      </c>
      <c r="I3455" s="1077"/>
      <c r="J3455" s="1060">
        <f t="shared" si="1402"/>
        <v>16.8</v>
      </c>
      <c r="K3455" s="1092"/>
      <c r="L3455" s="1061"/>
      <c r="M3455" s="1099">
        <v>0.8</v>
      </c>
      <c r="N3455" s="1063"/>
      <c r="O3455" s="1060">
        <f t="shared" si="1414"/>
        <v>33.6</v>
      </c>
      <c r="P3455" s="1093"/>
      <c r="Q3455" s="1061"/>
      <c r="R3455" s="1100">
        <v>0.8</v>
      </c>
      <c r="S3455" s="1063"/>
      <c r="T3455" s="1079">
        <f t="shared" si="1403"/>
        <v>33.6</v>
      </c>
      <c r="U3455" s="1061">
        <f t="shared" si="1408"/>
        <v>0</v>
      </c>
      <c r="V3455" s="1061">
        <f t="shared" si="1408"/>
        <v>0</v>
      </c>
      <c r="W3455" s="1063">
        <f t="shared" si="1408"/>
        <v>2</v>
      </c>
      <c r="X3455" s="1063">
        <f t="shared" si="1408"/>
        <v>0</v>
      </c>
      <c r="Y3455" s="1060">
        <f t="shared" si="1408"/>
        <v>84</v>
      </c>
      <c r="Z3455" s="1080">
        <f t="shared" si="1412"/>
        <v>6</v>
      </c>
      <c r="AA3455" s="1101" t="str">
        <f t="shared" si="1409"/>
        <v>Mì chính VEDAN</v>
      </c>
      <c r="AB3455" s="1082" t="str">
        <f t="shared" si="1409"/>
        <v>Kg</v>
      </c>
      <c r="AC3455" s="1083">
        <f t="shared" si="1409"/>
        <v>42</v>
      </c>
      <c r="AD3455" s="1089">
        <f t="shared" si="1409"/>
        <v>42</v>
      </c>
      <c r="AE3455" s="1071">
        <f t="shared" si="1404"/>
        <v>0</v>
      </c>
      <c r="AF3455" s="1071">
        <f t="shared" si="1405"/>
        <v>0</v>
      </c>
      <c r="AG3455" s="1071">
        <f t="shared" si="1405"/>
        <v>15.3</v>
      </c>
      <c r="AH3455" s="1071">
        <f t="shared" si="1405"/>
        <v>0</v>
      </c>
      <c r="AI3455" s="1060">
        <f t="shared" si="1410"/>
        <v>642.6</v>
      </c>
      <c r="AJ3455" s="1102"/>
      <c r="AK3455" s="1063"/>
      <c r="AL3455" s="1103"/>
      <c r="AM3455" s="1063"/>
      <c r="AN3455" s="1085">
        <f t="shared" si="1406"/>
        <v>0</v>
      </c>
      <c r="AO3455" s="1061">
        <f t="shared" si="1407"/>
        <v>0</v>
      </c>
      <c r="AP3455" s="1061">
        <f t="shared" si="1407"/>
        <v>0</v>
      </c>
      <c r="AQ3455" s="1061">
        <f t="shared" si="1407"/>
        <v>2</v>
      </c>
      <c r="AR3455" s="1061">
        <f t="shared" si="1407"/>
        <v>0</v>
      </c>
      <c r="AS3455" s="1061">
        <f t="shared" si="1407"/>
        <v>84</v>
      </c>
      <c r="AT3455" s="850">
        <f t="shared" si="1413"/>
        <v>0</v>
      </c>
      <c r="AU3455" s="880" t="s">
        <v>832</v>
      </c>
      <c r="AV3455" s="874">
        <f>F3520</f>
        <v>177</v>
      </c>
      <c r="AW3455" s="861" t="s">
        <v>27</v>
      </c>
      <c r="AX3455" s="869">
        <f>H3520</f>
        <v>32</v>
      </c>
      <c r="AY3455" s="861" t="s">
        <v>28</v>
      </c>
      <c r="AZ3455" s="870">
        <f>AX3455*AV3455</f>
        <v>5664</v>
      </c>
    </row>
    <row r="3456" spans="1:52" ht="13.5" customHeight="1">
      <c r="A3456" s="838">
        <f t="shared" si="1411"/>
        <v>7</v>
      </c>
      <c r="B3456" s="1036" t="s">
        <v>43</v>
      </c>
      <c r="C3456" s="881" t="s">
        <v>66</v>
      </c>
      <c r="D3456" s="882">
        <v>3.5</v>
      </c>
      <c r="E3456" s="1105">
        <v>3.5</v>
      </c>
      <c r="F3456" s="1106"/>
      <c r="G3456" s="1086"/>
      <c r="H3456" s="1107">
        <v>1</v>
      </c>
      <c r="I3456" s="1077"/>
      <c r="J3456" s="1060">
        <f t="shared" si="1402"/>
        <v>3.5</v>
      </c>
      <c r="K3456" s="1092"/>
      <c r="L3456" s="1061"/>
      <c r="M3456" s="1099">
        <v>1</v>
      </c>
      <c r="N3456" s="1063"/>
      <c r="O3456" s="1060">
        <f t="shared" si="1414"/>
        <v>3.5</v>
      </c>
      <c r="P3456" s="1093" t="s">
        <v>883</v>
      </c>
      <c r="Q3456" s="1061"/>
      <c r="R3456" s="1100">
        <v>1</v>
      </c>
      <c r="S3456" s="1063"/>
      <c r="T3456" s="1079">
        <f t="shared" si="1403"/>
        <v>3.5</v>
      </c>
      <c r="U3456" s="1061">
        <f>SUM(F3456,K3456,P3456)</f>
        <v>0</v>
      </c>
      <c r="V3456" s="1061"/>
      <c r="W3456" s="1063">
        <f t="shared" si="1408"/>
        <v>3</v>
      </c>
      <c r="X3456" s="1063">
        <f t="shared" si="1408"/>
        <v>0</v>
      </c>
      <c r="Y3456" s="1060">
        <f t="shared" si="1408"/>
        <v>10.5</v>
      </c>
      <c r="Z3456" s="1080">
        <f t="shared" si="1412"/>
        <v>7</v>
      </c>
      <c r="AA3456" s="1101" t="str">
        <f t="shared" si="1409"/>
        <v>Muối trắng</v>
      </c>
      <c r="AB3456" s="1082" t="str">
        <f t="shared" si="1409"/>
        <v>kg</v>
      </c>
      <c r="AC3456" s="1083">
        <f t="shared" si="1409"/>
        <v>3.5</v>
      </c>
      <c r="AD3456" s="1089">
        <f t="shared" si="1409"/>
        <v>3.5</v>
      </c>
      <c r="AE3456" s="1071">
        <f t="shared" si="1404"/>
        <v>0</v>
      </c>
      <c r="AF3456" s="1071">
        <f t="shared" si="1405"/>
        <v>0</v>
      </c>
      <c r="AG3456" s="1071">
        <f t="shared" si="1405"/>
        <v>32</v>
      </c>
      <c r="AH3456" s="1071">
        <f t="shared" si="1405"/>
        <v>0</v>
      </c>
      <c r="AI3456" s="1060">
        <f t="shared" si="1410"/>
        <v>112</v>
      </c>
      <c r="AJ3456" s="1102"/>
      <c r="AK3456" s="1063"/>
      <c r="AL3456" s="1103"/>
      <c r="AM3456" s="1063"/>
      <c r="AN3456" s="1085">
        <f t="shared" si="1406"/>
        <v>0</v>
      </c>
      <c r="AO3456" s="1061">
        <f t="shared" si="1407"/>
        <v>0</v>
      </c>
      <c r="AP3456" s="1061">
        <f t="shared" si="1407"/>
        <v>0</v>
      </c>
      <c r="AQ3456" s="1061">
        <f t="shared" si="1407"/>
        <v>3</v>
      </c>
      <c r="AR3456" s="1061">
        <f t="shared" si="1407"/>
        <v>0</v>
      </c>
      <c r="AS3456" s="1061">
        <f t="shared" si="1407"/>
        <v>10.5</v>
      </c>
      <c r="AT3456" s="850">
        <f t="shared" si="1413"/>
        <v>0</v>
      </c>
      <c r="AU3456" s="886" t="s">
        <v>833</v>
      </c>
      <c r="AV3456" s="1520">
        <f>SUM(AX3457:AX3459)</f>
        <v>62</v>
      </c>
      <c r="AW3456" s="1520"/>
      <c r="AX3456" s="1520"/>
      <c r="AY3456" s="861"/>
      <c r="AZ3456" s="862" t="s">
        <v>829</v>
      </c>
    </row>
    <row r="3457" spans="1:52" ht="13.5" customHeight="1">
      <c r="A3457" s="838">
        <f t="shared" si="1411"/>
        <v>8</v>
      </c>
      <c r="B3457" s="1039" t="s">
        <v>618</v>
      </c>
      <c r="C3457" s="817" t="s">
        <v>66</v>
      </c>
      <c r="D3457" s="839">
        <v>35</v>
      </c>
      <c r="E3457" s="921">
        <v>35</v>
      </c>
      <c r="F3457" s="1061"/>
      <c r="G3457" s="1086"/>
      <c r="H3457" s="1063">
        <v>0.3</v>
      </c>
      <c r="I3457" s="1077"/>
      <c r="J3457" s="1060">
        <f t="shared" si="1402"/>
        <v>10.5</v>
      </c>
      <c r="K3457" s="1092"/>
      <c r="L3457" s="1061"/>
      <c r="M3457" s="1099">
        <v>0.6</v>
      </c>
      <c r="N3457" s="1063"/>
      <c r="O3457" s="1060">
        <f t="shared" si="1414"/>
        <v>21</v>
      </c>
      <c r="P3457" s="1092"/>
      <c r="Q3457" s="1061"/>
      <c r="R3457" s="1099">
        <v>0.6</v>
      </c>
      <c r="S3457" s="1063"/>
      <c r="T3457" s="1079">
        <f t="shared" si="1403"/>
        <v>21</v>
      </c>
      <c r="U3457" s="1061">
        <f>SUM(F3457,K3457,P3457)</f>
        <v>0</v>
      </c>
      <c r="V3457" s="1061">
        <f t="shared" ref="V3457:Y3508" si="1415">SUM(G3457,L3457,Q3457)</f>
        <v>0</v>
      </c>
      <c r="W3457" s="1063">
        <f t="shared" si="1408"/>
        <v>1.5</v>
      </c>
      <c r="X3457" s="1063">
        <f t="shared" si="1408"/>
        <v>0</v>
      </c>
      <c r="Y3457" s="1060">
        <f t="shared" si="1408"/>
        <v>52.5</v>
      </c>
      <c r="Z3457" s="1080">
        <f t="shared" si="1412"/>
        <v>8</v>
      </c>
      <c r="AA3457" s="1101" t="str">
        <f t="shared" si="1409"/>
        <v xml:space="preserve">Tỏi khô </v>
      </c>
      <c r="AB3457" s="1082" t="str">
        <f t="shared" si="1409"/>
        <v>kg</v>
      </c>
      <c r="AC3457" s="1083">
        <f t="shared" si="1409"/>
        <v>35</v>
      </c>
      <c r="AD3457" s="1089">
        <f t="shared" si="1409"/>
        <v>35</v>
      </c>
      <c r="AE3457" s="1071">
        <f t="shared" si="1404"/>
        <v>0</v>
      </c>
      <c r="AF3457" s="1071">
        <f t="shared" si="1405"/>
        <v>0</v>
      </c>
      <c r="AG3457" s="1071">
        <f t="shared" si="1405"/>
        <v>3.8000000000000007</v>
      </c>
      <c r="AH3457" s="1071">
        <f t="shared" si="1405"/>
        <v>0</v>
      </c>
      <c r="AI3457" s="1060">
        <f t="shared" si="1410"/>
        <v>133.00000000000003</v>
      </c>
      <c r="AJ3457" s="1102"/>
      <c r="AK3457" s="1063"/>
      <c r="AL3457" s="1103"/>
      <c r="AM3457" s="1063"/>
      <c r="AN3457" s="1085">
        <f t="shared" si="1406"/>
        <v>0</v>
      </c>
      <c r="AO3457" s="1061">
        <f t="shared" si="1407"/>
        <v>0</v>
      </c>
      <c r="AP3457" s="1061">
        <f t="shared" si="1407"/>
        <v>0</v>
      </c>
      <c r="AQ3457" s="1061">
        <f t="shared" si="1407"/>
        <v>1.5</v>
      </c>
      <c r="AR3457" s="1061">
        <f t="shared" si="1407"/>
        <v>0</v>
      </c>
      <c r="AS3457" s="1061">
        <f t="shared" si="1407"/>
        <v>52.5</v>
      </c>
      <c r="AT3457" s="850">
        <f t="shared" si="1413"/>
        <v>0</v>
      </c>
      <c r="AU3457" s="880" t="s">
        <v>830</v>
      </c>
      <c r="AV3457" s="868">
        <f>K3518</f>
        <v>22</v>
      </c>
      <c r="AW3457" s="861" t="s">
        <v>27</v>
      </c>
      <c r="AX3457" s="888">
        <f>M3518</f>
        <v>14</v>
      </c>
      <c r="AY3457" s="861" t="s">
        <v>28</v>
      </c>
      <c r="AZ3457" s="870">
        <f>AX3457*AV3457</f>
        <v>308</v>
      </c>
    </row>
    <row r="3458" spans="1:52" ht="13.5" customHeight="1">
      <c r="A3458" s="838">
        <f t="shared" si="1411"/>
        <v>9</v>
      </c>
      <c r="B3458" s="1039" t="s">
        <v>44</v>
      </c>
      <c r="C3458" s="817" t="s">
        <v>66</v>
      </c>
      <c r="D3458" s="839">
        <v>20</v>
      </c>
      <c r="E3458" s="921">
        <v>20</v>
      </c>
      <c r="F3458" s="1061"/>
      <c r="G3458" s="1086"/>
      <c r="H3458" s="1063">
        <v>0.3</v>
      </c>
      <c r="I3458" s="1077"/>
      <c r="J3458" s="1060">
        <f t="shared" si="1402"/>
        <v>6</v>
      </c>
      <c r="K3458" s="1092"/>
      <c r="L3458" s="1061"/>
      <c r="M3458" s="1099">
        <v>0.6</v>
      </c>
      <c r="N3458" s="1063"/>
      <c r="O3458" s="1060">
        <f t="shared" si="1414"/>
        <v>12</v>
      </c>
      <c r="P3458" s="1061"/>
      <c r="Q3458" s="1061" t="s">
        <v>884</v>
      </c>
      <c r="R3458" s="1099">
        <v>0.6</v>
      </c>
      <c r="S3458" s="1063"/>
      <c r="T3458" s="1079">
        <f t="shared" si="1403"/>
        <v>12</v>
      </c>
      <c r="U3458" s="1061"/>
      <c r="V3458" s="1061">
        <f t="shared" si="1415"/>
        <v>0</v>
      </c>
      <c r="W3458" s="1063">
        <f t="shared" si="1408"/>
        <v>1.5</v>
      </c>
      <c r="X3458" s="1063">
        <f t="shared" si="1408"/>
        <v>0</v>
      </c>
      <c r="Y3458" s="1060">
        <f t="shared" si="1408"/>
        <v>30</v>
      </c>
      <c r="Z3458" s="1080">
        <f t="shared" si="1412"/>
        <v>9</v>
      </c>
      <c r="AA3458" s="1101" t="str">
        <f t="shared" si="1409"/>
        <v>Hành củ</v>
      </c>
      <c r="AB3458" s="1082" t="str">
        <f t="shared" si="1409"/>
        <v>kg</v>
      </c>
      <c r="AC3458" s="1083">
        <f t="shared" si="1409"/>
        <v>20</v>
      </c>
      <c r="AD3458" s="1089">
        <f t="shared" si="1409"/>
        <v>20</v>
      </c>
      <c r="AE3458" s="1071">
        <f t="shared" si="1404"/>
        <v>0</v>
      </c>
      <c r="AF3458" s="1071">
        <f t="shared" si="1405"/>
        <v>0</v>
      </c>
      <c r="AG3458" s="1071">
        <f t="shared" si="1405"/>
        <v>3.8000000000000007</v>
      </c>
      <c r="AH3458" s="1071">
        <f t="shared" si="1405"/>
        <v>0</v>
      </c>
      <c r="AI3458" s="1060">
        <f t="shared" si="1410"/>
        <v>76.000000000000014</v>
      </c>
      <c r="AJ3458" s="1102"/>
      <c r="AK3458" s="1063"/>
      <c r="AL3458" s="1103"/>
      <c r="AM3458" s="1063"/>
      <c r="AN3458" s="1108">
        <f t="shared" si="1406"/>
        <v>0</v>
      </c>
      <c r="AO3458" s="1061">
        <f t="shared" si="1407"/>
        <v>0</v>
      </c>
      <c r="AP3458" s="1061">
        <f t="shared" si="1407"/>
        <v>0</v>
      </c>
      <c r="AQ3458" s="1061">
        <f t="shared" si="1407"/>
        <v>1.5</v>
      </c>
      <c r="AR3458" s="1061">
        <f t="shared" si="1407"/>
        <v>0</v>
      </c>
      <c r="AS3458" s="1061">
        <f t="shared" si="1407"/>
        <v>30</v>
      </c>
      <c r="AT3458" s="850">
        <f t="shared" si="1413"/>
        <v>0</v>
      </c>
      <c r="AU3458" s="880" t="s">
        <v>831</v>
      </c>
      <c r="AV3458" s="868">
        <f>K3519</f>
        <v>22</v>
      </c>
      <c r="AW3458" s="861" t="s">
        <v>27</v>
      </c>
      <c r="AX3458" s="888">
        <f>M3519</f>
        <v>24</v>
      </c>
      <c r="AY3458" s="861" t="s">
        <v>28</v>
      </c>
      <c r="AZ3458" s="870">
        <f>AX3458*AV3458</f>
        <v>528</v>
      </c>
    </row>
    <row r="3459" spans="1:52" ht="13.5" customHeight="1">
      <c r="A3459" s="838">
        <f t="shared" si="1411"/>
        <v>10</v>
      </c>
      <c r="B3459" s="1039" t="s">
        <v>593</v>
      </c>
      <c r="C3459" s="817" t="s">
        <v>389</v>
      </c>
      <c r="D3459" s="839">
        <v>22</v>
      </c>
      <c r="E3459" s="921">
        <v>22</v>
      </c>
      <c r="F3459" s="1061"/>
      <c r="G3459" s="1086"/>
      <c r="H3459" s="1063">
        <v>1</v>
      </c>
      <c r="I3459" s="1077"/>
      <c r="J3459" s="1060">
        <f t="shared" si="1402"/>
        <v>22</v>
      </c>
      <c r="K3459" s="1092"/>
      <c r="L3459" s="1061"/>
      <c r="M3459" s="1099">
        <v>1</v>
      </c>
      <c r="N3459" s="1063"/>
      <c r="O3459" s="1060">
        <f t="shared" si="1414"/>
        <v>22</v>
      </c>
      <c r="P3459" s="1093"/>
      <c r="Q3459" s="1061"/>
      <c r="R3459" s="1109">
        <v>3</v>
      </c>
      <c r="S3459" s="1063"/>
      <c r="T3459" s="1079">
        <f t="shared" si="1403"/>
        <v>66</v>
      </c>
      <c r="U3459" s="1061">
        <f>SUM(F3459,K3459,P3459)</f>
        <v>0</v>
      </c>
      <c r="V3459" s="1061">
        <f t="shared" si="1415"/>
        <v>0</v>
      </c>
      <c r="W3459" s="1063">
        <f t="shared" si="1408"/>
        <v>5</v>
      </c>
      <c r="X3459" s="1063">
        <f t="shared" si="1408"/>
        <v>0</v>
      </c>
      <c r="Y3459" s="1060">
        <f t="shared" si="1408"/>
        <v>110</v>
      </c>
      <c r="Z3459" s="1080">
        <f t="shared" si="1412"/>
        <v>10</v>
      </c>
      <c r="AA3459" s="1101" t="str">
        <f t="shared" si="1409"/>
        <v>Dầu ăn Mavela</v>
      </c>
      <c r="AB3459" s="1082" t="str">
        <f t="shared" si="1409"/>
        <v>lít</v>
      </c>
      <c r="AC3459" s="1083">
        <f t="shared" si="1409"/>
        <v>22</v>
      </c>
      <c r="AD3459" s="1089">
        <f t="shared" si="1409"/>
        <v>22</v>
      </c>
      <c r="AE3459" s="1071">
        <f t="shared" si="1404"/>
        <v>0</v>
      </c>
      <c r="AF3459" s="1071">
        <f t="shared" si="1405"/>
        <v>0</v>
      </c>
      <c r="AG3459" s="1071">
        <f t="shared" si="1405"/>
        <v>16.5</v>
      </c>
      <c r="AH3459" s="1071">
        <f t="shared" si="1405"/>
        <v>0</v>
      </c>
      <c r="AI3459" s="1060">
        <f t="shared" si="1410"/>
        <v>363</v>
      </c>
      <c r="AJ3459" s="1102"/>
      <c r="AK3459" s="1063"/>
      <c r="AL3459" s="1103"/>
      <c r="AM3459" s="1063"/>
      <c r="AN3459" s="1085">
        <f t="shared" si="1406"/>
        <v>0</v>
      </c>
      <c r="AO3459" s="1061">
        <f t="shared" si="1407"/>
        <v>0</v>
      </c>
      <c r="AP3459" s="1061">
        <f t="shared" si="1407"/>
        <v>0</v>
      </c>
      <c r="AQ3459" s="1061">
        <f t="shared" si="1407"/>
        <v>5</v>
      </c>
      <c r="AR3459" s="1061">
        <f t="shared" si="1407"/>
        <v>0</v>
      </c>
      <c r="AS3459" s="1061">
        <f t="shared" si="1407"/>
        <v>110</v>
      </c>
      <c r="AT3459" s="850">
        <f t="shared" si="1413"/>
        <v>0</v>
      </c>
      <c r="AU3459" s="880" t="s">
        <v>832</v>
      </c>
      <c r="AV3459" s="868">
        <f>K3520</f>
        <v>22</v>
      </c>
      <c r="AW3459" s="861" t="s">
        <v>27</v>
      </c>
      <c r="AX3459" s="888">
        <f>M3520</f>
        <v>24</v>
      </c>
      <c r="AY3459" s="861" t="s">
        <v>28</v>
      </c>
      <c r="AZ3459" s="870">
        <f>AX3459*AV3459</f>
        <v>528</v>
      </c>
    </row>
    <row r="3460" spans="1:52" ht="13.5" customHeight="1">
      <c r="A3460" s="838">
        <f t="shared" si="1411"/>
        <v>11</v>
      </c>
      <c r="B3460" s="1039" t="s">
        <v>45</v>
      </c>
      <c r="C3460" s="817" t="s">
        <v>66</v>
      </c>
      <c r="D3460" s="839">
        <v>130</v>
      </c>
      <c r="E3460" s="921">
        <v>90</v>
      </c>
      <c r="F3460" s="1061" t="s">
        <v>885</v>
      </c>
      <c r="G3460" s="1086" t="s">
        <v>886</v>
      </c>
      <c r="H3460" s="1063"/>
      <c r="I3460" s="1077"/>
      <c r="J3460" s="1060">
        <f t="shared" si="1402"/>
        <v>0</v>
      </c>
      <c r="K3460" s="1092"/>
      <c r="L3460" s="1061"/>
      <c r="M3460" s="1110">
        <v>0.1</v>
      </c>
      <c r="N3460" s="1063"/>
      <c r="O3460" s="1060">
        <f>SUM(K3460:N3460)*$E3460</f>
        <v>9</v>
      </c>
      <c r="P3460" s="1093"/>
      <c r="Q3460" s="1061"/>
      <c r="R3460" s="1100">
        <v>0.1</v>
      </c>
      <c r="S3460" s="1063"/>
      <c r="T3460" s="1079">
        <f t="shared" si="1403"/>
        <v>9</v>
      </c>
      <c r="U3460" s="1061">
        <f t="shared" ref="U3460:U3466" si="1416">SUM(F3460,K3460,P3460)</f>
        <v>0</v>
      </c>
      <c r="V3460" s="1061">
        <f t="shared" si="1415"/>
        <v>0</v>
      </c>
      <c r="W3460" s="1063">
        <f t="shared" si="1408"/>
        <v>0.2</v>
      </c>
      <c r="X3460" s="1063">
        <f t="shared" si="1408"/>
        <v>0</v>
      </c>
      <c r="Y3460" s="1060">
        <f t="shared" si="1408"/>
        <v>18</v>
      </c>
      <c r="Z3460" s="1080">
        <f t="shared" si="1412"/>
        <v>11</v>
      </c>
      <c r="AA3460" s="1101" t="str">
        <f t="shared" si="1409"/>
        <v>Tiêu bắc</v>
      </c>
      <c r="AB3460" s="1082" t="str">
        <f t="shared" si="1409"/>
        <v>kg</v>
      </c>
      <c r="AC3460" s="1083">
        <f t="shared" si="1409"/>
        <v>130</v>
      </c>
      <c r="AD3460" s="1089">
        <f t="shared" si="1409"/>
        <v>90</v>
      </c>
      <c r="AE3460" s="1071">
        <f t="shared" si="1404"/>
        <v>0</v>
      </c>
      <c r="AF3460" s="1071">
        <f t="shared" si="1405"/>
        <v>0</v>
      </c>
      <c r="AG3460" s="1071">
        <f t="shared" si="1405"/>
        <v>1.5999999999999979</v>
      </c>
      <c r="AH3460" s="1071">
        <f t="shared" si="1405"/>
        <v>0</v>
      </c>
      <c r="AI3460" s="1060">
        <f t="shared" si="1410"/>
        <v>143.9999999999998</v>
      </c>
      <c r="AJ3460" s="1102"/>
      <c r="AK3460" s="1063"/>
      <c r="AL3460" s="1103"/>
      <c r="AM3460" s="1063"/>
      <c r="AN3460" s="1085">
        <f t="shared" si="1406"/>
        <v>0</v>
      </c>
      <c r="AO3460" s="1061">
        <f t="shared" si="1407"/>
        <v>0</v>
      </c>
      <c r="AP3460" s="1061">
        <f t="shared" si="1407"/>
        <v>0</v>
      </c>
      <c r="AQ3460" s="1061">
        <f t="shared" si="1407"/>
        <v>0.2</v>
      </c>
      <c r="AR3460" s="1061">
        <f t="shared" si="1407"/>
        <v>0</v>
      </c>
      <c r="AS3460" s="1061">
        <f t="shared" si="1407"/>
        <v>18</v>
      </c>
      <c r="AT3460" s="850">
        <f t="shared" si="1413"/>
        <v>8</v>
      </c>
      <c r="AU3460" s="1521" t="str">
        <f>B3521</f>
        <v xml:space="preserve">  + Ăn thêm</v>
      </c>
      <c r="AV3460" s="1522"/>
      <c r="AW3460" s="1522"/>
      <c r="AX3460" s="1522"/>
      <c r="AY3460" s="1522"/>
      <c r="AZ3460" s="892">
        <f>J3521</f>
        <v>0</v>
      </c>
    </row>
    <row r="3461" spans="1:52" ht="13.5" customHeight="1">
      <c r="A3461" s="838">
        <f t="shared" si="1411"/>
        <v>12</v>
      </c>
      <c r="B3461" s="1039" t="s">
        <v>46</v>
      </c>
      <c r="C3461" s="817" t="s">
        <v>66</v>
      </c>
      <c r="D3461" s="839">
        <v>35</v>
      </c>
      <c r="E3461" s="921">
        <v>35</v>
      </c>
      <c r="F3461" s="1061"/>
      <c r="G3461" s="1086"/>
      <c r="H3461" s="1063">
        <v>0.1</v>
      </c>
      <c r="I3461" s="1077"/>
      <c r="J3461" s="1060">
        <f t="shared" si="1402"/>
        <v>3.5</v>
      </c>
      <c r="K3461" s="1092"/>
      <c r="L3461" s="1061"/>
      <c r="M3461" s="1110">
        <v>0.2</v>
      </c>
      <c r="N3461" s="1063"/>
      <c r="O3461" s="1060">
        <f t="shared" ref="O3461:O3509" si="1417">SUM(K3461:N3461)*$E3461</f>
        <v>7</v>
      </c>
      <c r="P3461" s="1093"/>
      <c r="Q3461" s="1061"/>
      <c r="R3461" s="1100">
        <v>0.2</v>
      </c>
      <c r="S3461" s="1063"/>
      <c r="T3461" s="1079">
        <f t="shared" si="1403"/>
        <v>7</v>
      </c>
      <c r="U3461" s="1061">
        <f t="shared" si="1416"/>
        <v>0</v>
      </c>
      <c r="V3461" s="1061">
        <f t="shared" si="1415"/>
        <v>0</v>
      </c>
      <c r="W3461" s="1063">
        <f t="shared" si="1408"/>
        <v>0.5</v>
      </c>
      <c r="X3461" s="1063">
        <f t="shared" si="1408"/>
        <v>0</v>
      </c>
      <c r="Y3461" s="1060">
        <f>SUM(J3461,O3461,T3461)</f>
        <v>17.5</v>
      </c>
      <c r="Z3461" s="1080">
        <f t="shared" si="1412"/>
        <v>12</v>
      </c>
      <c r="AA3461" s="1101" t="str">
        <f t="shared" si="1409"/>
        <v>Kẹo đắng</v>
      </c>
      <c r="AB3461" s="1082" t="str">
        <f t="shared" si="1409"/>
        <v>kg</v>
      </c>
      <c r="AC3461" s="1083">
        <f t="shared" si="1409"/>
        <v>35</v>
      </c>
      <c r="AD3461" s="1089">
        <f t="shared" si="1409"/>
        <v>35</v>
      </c>
      <c r="AE3461" s="1071">
        <f t="shared" si="1404"/>
        <v>0</v>
      </c>
      <c r="AF3461" s="1071">
        <f t="shared" si="1405"/>
        <v>0</v>
      </c>
      <c r="AG3461" s="1071">
        <f t="shared" si="1405"/>
        <v>4.3</v>
      </c>
      <c r="AH3461" s="1071">
        <f t="shared" si="1405"/>
        <v>0</v>
      </c>
      <c r="AI3461" s="1060">
        <f t="shared" si="1410"/>
        <v>150.5</v>
      </c>
      <c r="AJ3461" s="1102"/>
      <c r="AK3461" s="1063"/>
      <c r="AL3461" s="1103"/>
      <c r="AM3461" s="1063"/>
      <c r="AN3461" s="1085">
        <f t="shared" si="1406"/>
        <v>0</v>
      </c>
      <c r="AO3461" s="1061">
        <f t="shared" si="1407"/>
        <v>0</v>
      </c>
      <c r="AP3461" s="1061">
        <f t="shared" si="1407"/>
        <v>0</v>
      </c>
      <c r="AQ3461" s="1061">
        <f t="shared" si="1407"/>
        <v>0.5</v>
      </c>
      <c r="AR3461" s="1061">
        <f t="shared" si="1407"/>
        <v>0</v>
      </c>
      <c r="AS3461" s="1061">
        <f t="shared" si="1407"/>
        <v>17.5</v>
      </c>
      <c r="AT3461" s="850">
        <f t="shared" si="1413"/>
        <v>0</v>
      </c>
      <c r="AU3461" s="1521" t="str">
        <f>B3522</f>
        <v xml:space="preserve"> + ăn thêm </v>
      </c>
      <c r="AV3461" s="1522"/>
      <c r="AW3461" s="1522"/>
      <c r="AX3461" s="1522"/>
      <c r="AY3461" s="1522"/>
      <c r="AZ3461" s="870">
        <f>J3522</f>
        <v>0</v>
      </c>
    </row>
    <row r="3462" spans="1:52" ht="13.5" customHeight="1">
      <c r="A3462" s="838">
        <f t="shared" si="1411"/>
        <v>13</v>
      </c>
      <c r="B3462" s="1039" t="s">
        <v>47</v>
      </c>
      <c r="C3462" s="817" t="s">
        <v>66</v>
      </c>
      <c r="D3462" s="839">
        <v>17</v>
      </c>
      <c r="E3462" s="921">
        <v>17</v>
      </c>
      <c r="F3462" s="1061"/>
      <c r="G3462" s="1086"/>
      <c r="H3462" s="1063"/>
      <c r="I3462" s="1077"/>
      <c r="J3462" s="1060">
        <f t="shared" si="1402"/>
        <v>0</v>
      </c>
      <c r="K3462" s="1092"/>
      <c r="L3462" s="1061"/>
      <c r="M3462" s="1110"/>
      <c r="N3462" s="1063"/>
      <c r="O3462" s="1060">
        <f t="shared" si="1417"/>
        <v>0</v>
      </c>
      <c r="P3462" s="1093"/>
      <c r="Q3462" s="1061"/>
      <c r="R3462" s="1100"/>
      <c r="S3462" s="1063"/>
      <c r="T3462" s="1079">
        <f t="shared" si="1403"/>
        <v>0</v>
      </c>
      <c r="U3462" s="1061">
        <f t="shared" si="1416"/>
        <v>0</v>
      </c>
      <c r="V3462" s="1061">
        <f t="shared" si="1415"/>
        <v>0</v>
      </c>
      <c r="W3462" s="1063">
        <f t="shared" si="1408"/>
        <v>0</v>
      </c>
      <c r="X3462" s="1063">
        <f t="shared" si="1408"/>
        <v>0</v>
      </c>
      <c r="Y3462" s="1060">
        <f t="shared" si="1408"/>
        <v>0</v>
      </c>
      <c r="Z3462" s="1080">
        <f t="shared" si="1412"/>
        <v>13</v>
      </c>
      <c r="AA3462" s="1101" t="str">
        <f t="shared" si="1409"/>
        <v>Đường trắng</v>
      </c>
      <c r="AB3462" s="1082" t="str">
        <f t="shared" si="1409"/>
        <v>kg</v>
      </c>
      <c r="AC3462" s="1083">
        <f t="shared" si="1409"/>
        <v>17</v>
      </c>
      <c r="AD3462" s="1089">
        <f t="shared" si="1409"/>
        <v>17</v>
      </c>
      <c r="AE3462" s="1071">
        <f t="shared" si="1404"/>
        <v>0</v>
      </c>
      <c r="AF3462" s="1071">
        <f t="shared" si="1405"/>
        <v>0</v>
      </c>
      <c r="AG3462" s="1071">
        <f t="shared" si="1405"/>
        <v>0</v>
      </c>
      <c r="AH3462" s="1071">
        <f t="shared" si="1405"/>
        <v>0</v>
      </c>
      <c r="AI3462" s="1060">
        <f t="shared" si="1410"/>
        <v>0</v>
      </c>
      <c r="AJ3462" s="1102"/>
      <c r="AK3462" s="1063"/>
      <c r="AL3462" s="1103"/>
      <c r="AM3462" s="1063"/>
      <c r="AN3462" s="1085">
        <f t="shared" si="1406"/>
        <v>0</v>
      </c>
      <c r="AO3462" s="1061">
        <f t="shared" si="1407"/>
        <v>0</v>
      </c>
      <c r="AP3462" s="1061">
        <f t="shared" si="1407"/>
        <v>0</v>
      </c>
      <c r="AQ3462" s="1061">
        <f t="shared" si="1407"/>
        <v>0</v>
      </c>
      <c r="AR3462" s="1061">
        <f t="shared" si="1407"/>
        <v>0</v>
      </c>
      <c r="AS3462" s="1061">
        <f t="shared" si="1407"/>
        <v>0</v>
      </c>
      <c r="AT3462" s="850">
        <f t="shared" si="1413"/>
        <v>0</v>
      </c>
      <c r="AU3462" s="893" t="s">
        <v>834</v>
      </c>
      <c r="AV3462" s="894"/>
      <c r="AW3462" s="894"/>
      <c r="AX3462" s="894"/>
      <c r="AY3462" s="894"/>
      <c r="AZ3462" s="870">
        <f>SUM(AZ3452:AZ3461)</f>
        <v>15170</v>
      </c>
    </row>
    <row r="3463" spans="1:52" ht="13.5" customHeight="1">
      <c r="A3463" s="838">
        <f t="shared" si="1411"/>
        <v>14</v>
      </c>
      <c r="B3463" s="1039" t="s">
        <v>48</v>
      </c>
      <c r="C3463" s="817" t="s">
        <v>389</v>
      </c>
      <c r="D3463" s="839">
        <v>23</v>
      </c>
      <c r="E3463" s="921">
        <v>23</v>
      </c>
      <c r="F3463" s="1061"/>
      <c r="G3463" s="1086"/>
      <c r="H3463" s="1063">
        <v>0.3</v>
      </c>
      <c r="I3463" s="1077"/>
      <c r="J3463" s="1060">
        <f t="shared" si="1402"/>
        <v>6.8999999999999995</v>
      </c>
      <c r="K3463" s="1061"/>
      <c r="L3463" s="1061"/>
      <c r="M3463" s="1063">
        <v>0.6</v>
      </c>
      <c r="N3463" s="1063"/>
      <c r="O3463" s="1060">
        <f t="shared" si="1417"/>
        <v>13.799999999999999</v>
      </c>
      <c r="P3463" s="1093"/>
      <c r="Q3463" s="1061"/>
      <c r="R3463" s="1100">
        <v>0.6</v>
      </c>
      <c r="S3463" s="1063"/>
      <c r="T3463" s="1079">
        <f t="shared" si="1403"/>
        <v>13.799999999999999</v>
      </c>
      <c r="U3463" s="1061">
        <f t="shared" si="1416"/>
        <v>0</v>
      </c>
      <c r="V3463" s="1061">
        <f t="shared" si="1415"/>
        <v>0</v>
      </c>
      <c r="W3463" s="1063">
        <f t="shared" si="1408"/>
        <v>1.5</v>
      </c>
      <c r="X3463" s="1063">
        <f t="shared" si="1408"/>
        <v>0</v>
      </c>
      <c r="Y3463" s="1060">
        <f t="shared" si="1408"/>
        <v>34.5</v>
      </c>
      <c r="Z3463" s="1080">
        <f t="shared" si="1412"/>
        <v>14</v>
      </c>
      <c r="AA3463" s="1101" t="str">
        <f t="shared" si="1409"/>
        <v>Mật mía</v>
      </c>
      <c r="AB3463" s="1082" t="str">
        <f t="shared" si="1409"/>
        <v>lít</v>
      </c>
      <c r="AC3463" s="1083">
        <f t="shared" si="1409"/>
        <v>23</v>
      </c>
      <c r="AD3463" s="1089">
        <f t="shared" si="1409"/>
        <v>23</v>
      </c>
      <c r="AE3463" s="1071">
        <f t="shared" si="1404"/>
        <v>0</v>
      </c>
      <c r="AF3463" s="1071">
        <f t="shared" si="1405"/>
        <v>0</v>
      </c>
      <c r="AG3463" s="1071">
        <f t="shared" si="1405"/>
        <v>17.5</v>
      </c>
      <c r="AH3463" s="1071">
        <f t="shared" si="1405"/>
        <v>0</v>
      </c>
      <c r="AI3463" s="1060">
        <f t="shared" si="1410"/>
        <v>402.5</v>
      </c>
      <c r="AJ3463" s="1102"/>
      <c r="AK3463" s="1063"/>
      <c r="AL3463" s="1103"/>
      <c r="AM3463" s="1063"/>
      <c r="AN3463" s="1085">
        <f t="shared" si="1406"/>
        <v>0</v>
      </c>
      <c r="AO3463" s="1061">
        <f t="shared" si="1407"/>
        <v>0</v>
      </c>
      <c r="AP3463" s="1061">
        <f t="shared" si="1407"/>
        <v>0</v>
      </c>
      <c r="AQ3463" s="1061">
        <f t="shared" si="1407"/>
        <v>1.5</v>
      </c>
      <c r="AR3463" s="1061">
        <f t="shared" si="1407"/>
        <v>0</v>
      </c>
      <c r="AS3463" s="1061">
        <f t="shared" si="1407"/>
        <v>34.5</v>
      </c>
      <c r="AT3463" s="850">
        <f t="shared" si="1413"/>
        <v>0</v>
      </c>
      <c r="AU3463" s="1255" t="s">
        <v>835</v>
      </c>
      <c r="AV3463" s="1256"/>
      <c r="AW3463" s="1256"/>
      <c r="AX3463" s="1256"/>
      <c r="AY3463" s="1256"/>
      <c r="AZ3463" s="870">
        <f>Q3521</f>
        <v>2266.7999999999956</v>
      </c>
    </row>
    <row r="3464" spans="1:52" ht="13.5" customHeight="1">
      <c r="A3464" s="838">
        <f t="shared" si="1411"/>
        <v>15</v>
      </c>
      <c r="B3464" s="1039" t="s">
        <v>514</v>
      </c>
      <c r="C3464" s="817" t="s">
        <v>66</v>
      </c>
      <c r="D3464" s="839">
        <v>80</v>
      </c>
      <c r="E3464" s="921">
        <v>80</v>
      </c>
      <c r="F3464" s="1061"/>
      <c r="G3464" s="1086"/>
      <c r="H3464" s="1063">
        <v>0.2</v>
      </c>
      <c r="I3464" s="1077"/>
      <c r="J3464" s="1060">
        <f t="shared" si="1402"/>
        <v>16</v>
      </c>
      <c r="K3464" s="1061"/>
      <c r="L3464" s="1061"/>
      <c r="M3464" s="1063">
        <v>0.2</v>
      </c>
      <c r="N3464" s="1063"/>
      <c r="O3464" s="1060">
        <f t="shared" si="1417"/>
        <v>16</v>
      </c>
      <c r="P3464" s="1093"/>
      <c r="Q3464" s="1061"/>
      <c r="R3464" s="1100">
        <v>0.2</v>
      </c>
      <c r="S3464" s="1063"/>
      <c r="T3464" s="1079">
        <f t="shared" si="1403"/>
        <v>16</v>
      </c>
      <c r="U3464" s="1061">
        <f t="shared" si="1416"/>
        <v>0</v>
      </c>
      <c r="V3464" s="1061">
        <f t="shared" si="1415"/>
        <v>0</v>
      </c>
      <c r="W3464" s="1063">
        <f t="shared" si="1408"/>
        <v>0.60000000000000009</v>
      </c>
      <c r="X3464" s="1063">
        <f t="shared" si="1408"/>
        <v>0</v>
      </c>
      <c r="Y3464" s="1060">
        <f t="shared" si="1408"/>
        <v>48</v>
      </c>
      <c r="Z3464" s="1080">
        <f t="shared" si="1412"/>
        <v>15</v>
      </c>
      <c r="AA3464" s="1101" t="str">
        <f t="shared" si="1409"/>
        <v>Ót bột</v>
      </c>
      <c r="AB3464" s="1082" t="str">
        <f t="shared" si="1409"/>
        <v>kg</v>
      </c>
      <c r="AC3464" s="1083">
        <f t="shared" si="1409"/>
        <v>80</v>
      </c>
      <c r="AD3464" s="1089">
        <f t="shared" si="1409"/>
        <v>80</v>
      </c>
      <c r="AE3464" s="1071">
        <f t="shared" si="1404"/>
        <v>0</v>
      </c>
      <c r="AF3464" s="1071">
        <f t="shared" si="1405"/>
        <v>0</v>
      </c>
      <c r="AG3464" s="1071">
        <f t="shared" si="1405"/>
        <v>2.5000000000000058</v>
      </c>
      <c r="AH3464" s="1071">
        <f t="shared" si="1405"/>
        <v>0</v>
      </c>
      <c r="AI3464" s="1060">
        <f t="shared" si="1410"/>
        <v>200.00000000000045</v>
      </c>
      <c r="AJ3464" s="1102"/>
      <c r="AK3464" s="1063"/>
      <c r="AL3464" s="1103"/>
      <c r="AM3464" s="1063"/>
      <c r="AN3464" s="1085">
        <f t="shared" si="1406"/>
        <v>0</v>
      </c>
      <c r="AO3464" s="1061">
        <f t="shared" si="1407"/>
        <v>0</v>
      </c>
      <c r="AP3464" s="1061">
        <f t="shared" si="1407"/>
        <v>0</v>
      </c>
      <c r="AQ3464" s="1061">
        <f t="shared" si="1407"/>
        <v>0.60000000000000009</v>
      </c>
      <c r="AR3464" s="1061">
        <f t="shared" si="1407"/>
        <v>0</v>
      </c>
      <c r="AS3464" s="1061">
        <f t="shared" si="1407"/>
        <v>48</v>
      </c>
      <c r="AT3464" s="850">
        <f t="shared" si="1413"/>
        <v>0</v>
      </c>
      <c r="AU3464" s="1255" t="s">
        <v>836</v>
      </c>
      <c r="AV3464" s="1256"/>
      <c r="AW3464" s="1256"/>
      <c r="AX3464" s="1256"/>
      <c r="AY3464" s="1256"/>
      <c r="AZ3464" s="870"/>
    </row>
    <row r="3465" spans="1:52" ht="13.5" customHeight="1">
      <c r="A3465" s="838">
        <f t="shared" si="1411"/>
        <v>16</v>
      </c>
      <c r="B3465" s="1039" t="s">
        <v>49</v>
      </c>
      <c r="C3465" s="817" t="s">
        <v>66</v>
      </c>
      <c r="D3465" s="839">
        <v>40</v>
      </c>
      <c r="E3465" s="921">
        <v>40</v>
      </c>
      <c r="F3465" s="1061"/>
      <c r="G3465" s="1086"/>
      <c r="H3465" s="1063">
        <v>0.2</v>
      </c>
      <c r="I3465" s="1077"/>
      <c r="J3465" s="1060">
        <f t="shared" si="1402"/>
        <v>8</v>
      </c>
      <c r="K3465" s="1061"/>
      <c r="L3465" s="1061"/>
      <c r="M3465" s="1063">
        <v>0.2</v>
      </c>
      <c r="N3465" s="1063"/>
      <c r="O3465" s="1060">
        <f t="shared" si="1417"/>
        <v>8</v>
      </c>
      <c r="P3465" s="1093"/>
      <c r="Q3465" s="1061"/>
      <c r="R3465" s="1100">
        <v>0.2</v>
      </c>
      <c r="S3465" s="1063"/>
      <c r="T3465" s="1079">
        <f t="shared" si="1403"/>
        <v>8</v>
      </c>
      <c r="U3465" s="1061">
        <f t="shared" si="1416"/>
        <v>0</v>
      </c>
      <c r="V3465" s="1061">
        <f t="shared" si="1415"/>
        <v>0</v>
      </c>
      <c r="W3465" s="1063">
        <f t="shared" si="1408"/>
        <v>0.60000000000000009</v>
      </c>
      <c r="X3465" s="1063">
        <f t="shared" si="1408"/>
        <v>0</v>
      </c>
      <c r="Y3465" s="1111">
        <f t="shared" si="1408"/>
        <v>24</v>
      </c>
      <c r="Z3465" s="1080">
        <f t="shared" si="1412"/>
        <v>16</v>
      </c>
      <c r="AA3465" s="1101" t="str">
        <f t="shared" si="1409"/>
        <v>Bột nghệ</v>
      </c>
      <c r="AB3465" s="1082" t="str">
        <f t="shared" si="1409"/>
        <v>kg</v>
      </c>
      <c r="AC3465" s="1083">
        <f t="shared" si="1409"/>
        <v>40</v>
      </c>
      <c r="AD3465" s="1089">
        <f t="shared" si="1409"/>
        <v>40</v>
      </c>
      <c r="AE3465" s="1071">
        <f t="shared" si="1404"/>
        <v>0</v>
      </c>
      <c r="AF3465" s="1071">
        <f t="shared" si="1405"/>
        <v>0</v>
      </c>
      <c r="AG3465" s="1071">
        <f t="shared" si="1405"/>
        <v>19.499999999999979</v>
      </c>
      <c r="AH3465" s="1071">
        <f t="shared" si="1405"/>
        <v>0</v>
      </c>
      <c r="AI3465" s="1060">
        <f t="shared" si="1410"/>
        <v>779.99999999999909</v>
      </c>
      <c r="AJ3465" s="1102"/>
      <c r="AK3465" s="1063"/>
      <c r="AL3465" s="1103"/>
      <c r="AM3465" s="1063"/>
      <c r="AN3465" s="1085">
        <f t="shared" si="1406"/>
        <v>0</v>
      </c>
      <c r="AO3465" s="1061">
        <f t="shared" si="1407"/>
        <v>0</v>
      </c>
      <c r="AP3465" s="1061">
        <f t="shared" si="1407"/>
        <v>0</v>
      </c>
      <c r="AQ3465" s="1061">
        <f t="shared" si="1407"/>
        <v>0.60000000000000009</v>
      </c>
      <c r="AR3465" s="1061">
        <f t="shared" si="1407"/>
        <v>0</v>
      </c>
      <c r="AS3465" s="1061">
        <f t="shared" si="1407"/>
        <v>24</v>
      </c>
      <c r="AT3465" s="850">
        <f t="shared" si="1413"/>
        <v>0</v>
      </c>
      <c r="AU3465" s="1255" t="s">
        <v>799</v>
      </c>
      <c r="AV3465" s="1256"/>
      <c r="AW3465" s="1256"/>
      <c r="AX3465" s="1256"/>
      <c r="AY3465" s="1256"/>
      <c r="AZ3465" s="870"/>
    </row>
    <row r="3466" spans="1:52" ht="13.5" customHeight="1">
      <c r="A3466" s="838">
        <f t="shared" si="1411"/>
        <v>17</v>
      </c>
      <c r="B3466" s="920" t="s">
        <v>373</v>
      </c>
      <c r="C3466" s="817" t="s">
        <v>66</v>
      </c>
      <c r="D3466" s="839">
        <v>43</v>
      </c>
      <c r="E3466" s="921">
        <v>43</v>
      </c>
      <c r="F3466" s="1061"/>
      <c r="G3466" s="1086"/>
      <c r="H3466" s="1063">
        <v>1</v>
      </c>
      <c r="I3466" s="1077"/>
      <c r="J3466" s="1060">
        <f t="shared" si="1402"/>
        <v>43</v>
      </c>
      <c r="K3466" s="1061"/>
      <c r="L3466" s="1061"/>
      <c r="M3466" s="1063">
        <v>1</v>
      </c>
      <c r="N3466" s="1063"/>
      <c r="O3466" s="1060">
        <f t="shared" si="1417"/>
        <v>43</v>
      </c>
      <c r="P3466" s="1093"/>
      <c r="Q3466" s="1061"/>
      <c r="R3466" s="1100">
        <v>1</v>
      </c>
      <c r="S3466" s="1063"/>
      <c r="T3466" s="1079">
        <f t="shared" si="1403"/>
        <v>43</v>
      </c>
      <c r="U3466" s="1061">
        <f t="shared" si="1416"/>
        <v>0</v>
      </c>
      <c r="V3466" s="1061">
        <f t="shared" si="1415"/>
        <v>0</v>
      </c>
      <c r="W3466" s="1063">
        <f t="shared" si="1408"/>
        <v>3</v>
      </c>
      <c r="X3466" s="1063">
        <f t="shared" si="1408"/>
        <v>0</v>
      </c>
      <c r="Y3466" s="1060">
        <f t="shared" si="1408"/>
        <v>129</v>
      </c>
      <c r="Z3466" s="1080">
        <f t="shared" si="1412"/>
        <v>17</v>
      </c>
      <c r="AA3466" s="1081" t="str">
        <f t="shared" si="1409"/>
        <v>Vừng lạc</v>
      </c>
      <c r="AB3466" s="1082" t="str">
        <f t="shared" si="1409"/>
        <v>kg</v>
      </c>
      <c r="AC3466" s="1083">
        <f t="shared" si="1409"/>
        <v>43</v>
      </c>
      <c r="AD3466" s="1089">
        <f t="shared" si="1409"/>
        <v>43</v>
      </c>
      <c r="AE3466" s="1071">
        <f t="shared" si="1404"/>
        <v>0</v>
      </c>
      <c r="AF3466" s="1071">
        <f>AF3384+AK3384-AP3384</f>
        <v>0</v>
      </c>
      <c r="AG3466" s="1071">
        <f>AG3384+AL3384-AQ3384</f>
        <v>15.3</v>
      </c>
      <c r="AH3466" s="1071">
        <f>AH3384+AM3384-AR3384</f>
        <v>0</v>
      </c>
      <c r="AI3466" s="1060">
        <f t="shared" si="1410"/>
        <v>657.9</v>
      </c>
      <c r="AJ3466" s="1102">
        <f>U3466</f>
        <v>0</v>
      </c>
      <c r="AK3466" s="1102">
        <f>V3466</f>
        <v>0</v>
      </c>
      <c r="AL3466" s="1112"/>
      <c r="AM3466" s="1102">
        <f>X3466</f>
        <v>0</v>
      </c>
      <c r="AN3466" s="1085">
        <f t="shared" si="1406"/>
        <v>0</v>
      </c>
      <c r="AO3466" s="1061">
        <f t="shared" si="1407"/>
        <v>0</v>
      </c>
      <c r="AP3466" s="1061">
        <f t="shared" si="1407"/>
        <v>0</v>
      </c>
      <c r="AQ3466" s="1061">
        <f t="shared" si="1407"/>
        <v>3</v>
      </c>
      <c r="AR3466" s="1061">
        <f t="shared" si="1407"/>
        <v>0</v>
      </c>
      <c r="AS3466" s="1061">
        <f t="shared" si="1407"/>
        <v>129</v>
      </c>
      <c r="AT3466" s="850">
        <f t="shared" si="1413"/>
        <v>0</v>
      </c>
      <c r="AU3466" s="1255" t="s">
        <v>800</v>
      </c>
      <c r="AV3466" s="1256"/>
      <c r="AW3466" s="1256"/>
      <c r="AX3466" s="1256"/>
      <c r="AY3466" s="1256"/>
      <c r="AZ3466" s="870"/>
    </row>
    <row r="3467" spans="1:52" ht="13.5" customHeight="1">
      <c r="A3467" s="838">
        <f t="shared" si="1411"/>
        <v>18</v>
      </c>
      <c r="B3467" s="931" t="s">
        <v>853</v>
      </c>
      <c r="C3467" s="817" t="s">
        <v>66</v>
      </c>
      <c r="D3467" s="839">
        <v>30</v>
      </c>
      <c r="E3467" s="921">
        <v>6</v>
      </c>
      <c r="F3467" s="1061"/>
      <c r="G3467" s="1086"/>
      <c r="H3467" s="1063">
        <v>0.5</v>
      </c>
      <c r="I3467" s="1077"/>
      <c r="J3467" s="1060">
        <f t="shared" si="1402"/>
        <v>3</v>
      </c>
      <c r="K3467" s="1061"/>
      <c r="L3467" s="1061"/>
      <c r="M3467" s="1063">
        <v>0.5</v>
      </c>
      <c r="N3467" s="1063"/>
      <c r="O3467" s="1060">
        <f t="shared" si="1417"/>
        <v>3</v>
      </c>
      <c r="P3467" s="1093"/>
      <c r="Q3467" s="1061"/>
      <c r="R3467" s="1100">
        <v>0.5</v>
      </c>
      <c r="S3467" s="1063"/>
      <c r="T3467" s="1079">
        <f t="shared" si="1403"/>
        <v>3</v>
      </c>
      <c r="U3467" s="1061"/>
      <c r="V3467" s="1061">
        <f t="shared" si="1415"/>
        <v>0</v>
      </c>
      <c r="W3467" s="1063">
        <f t="shared" si="1415"/>
        <v>1.5</v>
      </c>
      <c r="X3467" s="1063">
        <f t="shared" si="1415"/>
        <v>0</v>
      </c>
      <c r="Y3467" s="1060">
        <f t="shared" si="1415"/>
        <v>9</v>
      </c>
      <c r="Z3467" s="1080">
        <f t="shared" si="1412"/>
        <v>18</v>
      </c>
      <c r="AA3467" s="1081" t="str">
        <f t="shared" si="1409"/>
        <v>Tăm bao tay</v>
      </c>
      <c r="AB3467" s="1082" t="str">
        <f t="shared" si="1409"/>
        <v>kg</v>
      </c>
      <c r="AC3467" s="1083">
        <f t="shared" si="1409"/>
        <v>30</v>
      </c>
      <c r="AD3467" s="1089">
        <f t="shared" si="1409"/>
        <v>6</v>
      </c>
      <c r="AE3467" s="1071">
        <f t="shared" ref="AE3467:AH3482" si="1418">AE3385+AJ3385-AO3385</f>
        <v>0</v>
      </c>
      <c r="AF3467" s="1071">
        <f t="shared" si="1418"/>
        <v>0</v>
      </c>
      <c r="AG3467" s="1071">
        <f t="shared" si="1418"/>
        <v>6.5</v>
      </c>
      <c r="AH3467" s="1071">
        <f t="shared" si="1418"/>
        <v>0</v>
      </c>
      <c r="AI3467" s="1060">
        <f t="shared" si="1410"/>
        <v>39</v>
      </c>
      <c r="AJ3467" s="1102">
        <f t="shared" ref="AJ3467:AL3509" si="1419">U3467</f>
        <v>0</v>
      </c>
      <c r="AK3467" s="1102">
        <f t="shared" si="1419"/>
        <v>0</v>
      </c>
      <c r="AL3467" s="1112"/>
      <c r="AM3467" s="1102">
        <f t="shared" ref="AM3467:AM3509" si="1420">X3467</f>
        <v>0</v>
      </c>
      <c r="AN3467" s="1085">
        <f t="shared" ref="AN3467:AN3509" si="1421">SUM(AJ3467:AM3467)*$E3467</f>
        <v>0</v>
      </c>
      <c r="AO3467" s="1061">
        <f t="shared" si="1407"/>
        <v>0</v>
      </c>
      <c r="AP3467" s="1061">
        <f t="shared" si="1407"/>
        <v>0</v>
      </c>
      <c r="AQ3467" s="1061">
        <f t="shared" si="1407"/>
        <v>1.5</v>
      </c>
      <c r="AR3467" s="1061">
        <f t="shared" si="1407"/>
        <v>0</v>
      </c>
      <c r="AS3467" s="1061">
        <f t="shared" si="1407"/>
        <v>9</v>
      </c>
      <c r="AT3467" s="850">
        <f t="shared" si="1413"/>
        <v>36</v>
      </c>
      <c r="AU3467" s="1255" t="s">
        <v>801</v>
      </c>
      <c r="AV3467" s="1256"/>
      <c r="AW3467" s="1256"/>
      <c r="AX3467" s="1256"/>
      <c r="AY3467" s="1256"/>
      <c r="AZ3467" s="870"/>
    </row>
    <row r="3468" spans="1:52" ht="13.5" customHeight="1">
      <c r="A3468" s="838">
        <f t="shared" si="1411"/>
        <v>19</v>
      </c>
      <c r="B3468" s="931" t="s">
        <v>176</v>
      </c>
      <c r="C3468" s="896" t="s">
        <v>389</v>
      </c>
      <c r="D3468" s="897">
        <v>9</v>
      </c>
      <c r="E3468" s="1114">
        <v>9</v>
      </c>
      <c r="F3468" s="1061"/>
      <c r="G3468" s="1090"/>
      <c r="H3468" s="1063">
        <v>0.5</v>
      </c>
      <c r="I3468" s="1077"/>
      <c r="J3468" s="1060">
        <f t="shared" si="1402"/>
        <v>4.5</v>
      </c>
      <c r="K3468" s="1061" t="s">
        <v>887</v>
      </c>
      <c r="L3468" s="1061"/>
      <c r="M3468" s="1063">
        <v>0.8</v>
      </c>
      <c r="N3468" s="1063"/>
      <c r="O3468" s="1060">
        <f t="shared" si="1417"/>
        <v>7.2</v>
      </c>
      <c r="P3468" s="1093"/>
      <c r="Q3468" s="1065"/>
      <c r="R3468" s="1100">
        <v>0.7</v>
      </c>
      <c r="S3468" s="1063"/>
      <c r="T3468" s="1079">
        <f t="shared" si="1403"/>
        <v>6.3</v>
      </c>
      <c r="U3468" s="1061">
        <f>SUM(F3468,K3468,P3468)</f>
        <v>0</v>
      </c>
      <c r="V3468" s="1061">
        <f t="shared" si="1415"/>
        <v>0</v>
      </c>
      <c r="W3468" s="1063">
        <f t="shared" si="1415"/>
        <v>2</v>
      </c>
      <c r="X3468" s="1063">
        <f t="shared" si="1415"/>
        <v>0</v>
      </c>
      <c r="Y3468" s="1060">
        <f t="shared" si="1415"/>
        <v>18</v>
      </c>
      <c r="Z3468" s="1080">
        <f t="shared" si="1412"/>
        <v>19</v>
      </c>
      <c r="AA3468" s="1081" t="str">
        <f t="shared" si="1409"/>
        <v>Dấm chua</v>
      </c>
      <c r="AB3468" s="1082" t="str">
        <f t="shared" si="1409"/>
        <v>lít</v>
      </c>
      <c r="AC3468" s="1083">
        <f t="shared" si="1409"/>
        <v>9</v>
      </c>
      <c r="AD3468" s="1089">
        <f t="shared" si="1409"/>
        <v>9</v>
      </c>
      <c r="AE3468" s="1071">
        <f t="shared" si="1418"/>
        <v>0</v>
      </c>
      <c r="AF3468" s="1071">
        <f t="shared" si="1418"/>
        <v>0</v>
      </c>
      <c r="AG3468" s="1071">
        <f t="shared" si="1418"/>
        <v>4</v>
      </c>
      <c r="AH3468" s="1071">
        <f t="shared" si="1418"/>
        <v>0</v>
      </c>
      <c r="AI3468" s="1060">
        <f t="shared" si="1410"/>
        <v>36</v>
      </c>
      <c r="AJ3468" s="1102">
        <f t="shared" si="1419"/>
        <v>0</v>
      </c>
      <c r="AK3468" s="1102">
        <f t="shared" si="1419"/>
        <v>0</v>
      </c>
      <c r="AL3468" s="1112"/>
      <c r="AM3468" s="1102">
        <f t="shared" si="1420"/>
        <v>0</v>
      </c>
      <c r="AN3468" s="1085">
        <f t="shared" si="1421"/>
        <v>0</v>
      </c>
      <c r="AO3468" s="1061">
        <f t="shared" si="1407"/>
        <v>0</v>
      </c>
      <c r="AP3468" s="1061">
        <f t="shared" si="1407"/>
        <v>0</v>
      </c>
      <c r="AQ3468" s="1061">
        <f t="shared" si="1407"/>
        <v>2</v>
      </c>
      <c r="AR3468" s="1061">
        <f t="shared" si="1407"/>
        <v>0</v>
      </c>
      <c r="AS3468" s="1061">
        <f t="shared" si="1407"/>
        <v>18</v>
      </c>
      <c r="AT3468" s="850">
        <f t="shared" si="1413"/>
        <v>0</v>
      </c>
      <c r="AU3468" s="893" t="s">
        <v>802</v>
      </c>
      <c r="AV3468" s="894"/>
      <c r="AW3468" s="894"/>
      <c r="AX3468" s="894"/>
      <c r="AY3468" s="894"/>
      <c r="AZ3468" s="870">
        <f>AZ3462+SUM(AZ3463:AZ3467)</f>
        <v>17436.799999999996</v>
      </c>
    </row>
    <row r="3469" spans="1:52" ht="13.5" customHeight="1">
      <c r="A3469" s="838">
        <f t="shared" si="1411"/>
        <v>20</v>
      </c>
      <c r="B3469" s="911" t="s">
        <v>158</v>
      </c>
      <c r="C3469" s="902" t="s">
        <v>66</v>
      </c>
      <c r="D3469" s="903">
        <v>30</v>
      </c>
      <c r="E3469" s="1116">
        <v>30</v>
      </c>
      <c r="F3469" s="1061"/>
      <c r="G3469" s="1090"/>
      <c r="H3469" s="1063">
        <v>0.5</v>
      </c>
      <c r="I3469" s="1077"/>
      <c r="J3469" s="1060">
        <f t="shared" si="1402"/>
        <v>15</v>
      </c>
      <c r="K3469" s="1065"/>
      <c r="L3469" s="1071"/>
      <c r="M3469" s="1063">
        <v>0.5</v>
      </c>
      <c r="N3469" s="1063"/>
      <c r="O3469" s="1060">
        <f t="shared" si="1417"/>
        <v>15</v>
      </c>
      <c r="P3469" s="1088"/>
      <c r="Q3469" s="1071"/>
      <c r="R3469" s="1110">
        <v>0.5</v>
      </c>
      <c r="S3469" s="1063"/>
      <c r="T3469" s="1079">
        <f t="shared" si="1403"/>
        <v>15</v>
      </c>
      <c r="U3469" s="1061">
        <f>SUM(F3469,K3469,P3469)</f>
        <v>0</v>
      </c>
      <c r="V3469" s="1071">
        <f t="shared" si="1415"/>
        <v>0</v>
      </c>
      <c r="W3469" s="1063">
        <f t="shared" si="1415"/>
        <v>1.5</v>
      </c>
      <c r="X3469" s="1063">
        <f t="shared" si="1415"/>
        <v>0</v>
      </c>
      <c r="Y3469" s="1060">
        <f t="shared" si="1415"/>
        <v>45</v>
      </c>
      <c r="Z3469" s="1080">
        <f t="shared" si="1412"/>
        <v>20</v>
      </c>
      <c r="AA3469" s="1081" t="str">
        <f t="shared" si="1409"/>
        <v>Chè vằng</v>
      </c>
      <c r="AB3469" s="1082" t="str">
        <f t="shared" si="1409"/>
        <v>kg</v>
      </c>
      <c r="AC3469" s="1083">
        <f t="shared" si="1409"/>
        <v>30</v>
      </c>
      <c r="AD3469" s="1089">
        <f t="shared" si="1409"/>
        <v>30</v>
      </c>
      <c r="AE3469" s="1071">
        <f t="shared" si="1418"/>
        <v>0</v>
      </c>
      <c r="AF3469" s="1071">
        <f t="shared" si="1418"/>
        <v>0</v>
      </c>
      <c r="AG3469" s="1071">
        <f t="shared" si="1418"/>
        <v>1.5</v>
      </c>
      <c r="AH3469" s="1071">
        <f t="shared" si="1418"/>
        <v>0</v>
      </c>
      <c r="AI3469" s="1060">
        <f t="shared" si="1410"/>
        <v>45</v>
      </c>
      <c r="AJ3469" s="1102">
        <f t="shared" si="1419"/>
        <v>0</v>
      </c>
      <c r="AK3469" s="1102">
        <f t="shared" si="1419"/>
        <v>0</v>
      </c>
      <c r="AL3469" s="1112"/>
      <c r="AM3469" s="1102">
        <f t="shared" si="1420"/>
        <v>0</v>
      </c>
      <c r="AN3469" s="1085">
        <f t="shared" si="1421"/>
        <v>0</v>
      </c>
      <c r="AO3469" s="1061">
        <f t="shared" si="1407"/>
        <v>0</v>
      </c>
      <c r="AP3469" s="1061">
        <f t="shared" si="1407"/>
        <v>0</v>
      </c>
      <c r="AQ3469" s="1061">
        <f t="shared" si="1407"/>
        <v>1.5</v>
      </c>
      <c r="AR3469" s="1061">
        <f t="shared" si="1407"/>
        <v>0</v>
      </c>
      <c r="AS3469" s="1061">
        <f t="shared" si="1407"/>
        <v>45</v>
      </c>
      <c r="AT3469" s="850">
        <f t="shared" si="1413"/>
        <v>0</v>
      </c>
      <c r="AU3469" s="1274" t="s">
        <v>803</v>
      </c>
      <c r="AV3469" s="1275"/>
      <c r="AW3469" s="1275"/>
      <c r="AX3469" s="1275"/>
      <c r="AY3469" s="1275"/>
      <c r="AZ3469" s="870"/>
    </row>
    <row r="3470" spans="1:52" ht="13.5" customHeight="1">
      <c r="A3470" s="838">
        <f t="shared" si="1411"/>
        <v>21</v>
      </c>
      <c r="B3470" s="911" t="s">
        <v>166</v>
      </c>
      <c r="C3470" s="844" t="s">
        <v>66</v>
      </c>
      <c r="D3470" s="907">
        <v>30</v>
      </c>
      <c r="E3470" s="1060">
        <v>30</v>
      </c>
      <c r="F3470" s="1065"/>
      <c r="G3470" s="1090"/>
      <c r="H3470" s="1063">
        <v>0.1</v>
      </c>
      <c r="I3470" s="1091"/>
      <c r="J3470" s="1060">
        <f t="shared" si="1402"/>
        <v>3</v>
      </c>
      <c r="K3470" s="1061"/>
      <c r="L3470" s="1065"/>
      <c r="M3470" s="1063">
        <v>0.2</v>
      </c>
      <c r="N3470" s="1063"/>
      <c r="O3470" s="1060">
        <f t="shared" si="1417"/>
        <v>6</v>
      </c>
      <c r="P3470" s="1056"/>
      <c r="Q3470" s="1065"/>
      <c r="R3470" s="1100">
        <v>0.2</v>
      </c>
      <c r="S3470" s="1063"/>
      <c r="T3470" s="1079">
        <f t="shared" si="1403"/>
        <v>6</v>
      </c>
      <c r="U3470" s="1061">
        <f>SUM(F3470,K3470,P3470)</f>
        <v>0</v>
      </c>
      <c r="V3470" s="1061">
        <f t="shared" si="1415"/>
        <v>0</v>
      </c>
      <c r="W3470" s="1063">
        <f t="shared" si="1415"/>
        <v>0.5</v>
      </c>
      <c r="X3470" s="1063">
        <f t="shared" si="1415"/>
        <v>0</v>
      </c>
      <c r="Y3470" s="1060">
        <f t="shared" si="1415"/>
        <v>15</v>
      </c>
      <c r="Z3470" s="1080">
        <f t="shared" si="1412"/>
        <v>21</v>
      </c>
      <c r="AA3470" s="1081" t="str">
        <f t="shared" si="1409"/>
        <v>Hành tăm</v>
      </c>
      <c r="AB3470" s="1082" t="str">
        <f t="shared" si="1409"/>
        <v>kg</v>
      </c>
      <c r="AC3470" s="1083">
        <f t="shared" si="1409"/>
        <v>30</v>
      </c>
      <c r="AD3470" s="1089">
        <f t="shared" si="1409"/>
        <v>30</v>
      </c>
      <c r="AE3470" s="1071">
        <f t="shared" si="1418"/>
        <v>0</v>
      </c>
      <c r="AF3470" s="1071">
        <f t="shared" si="1418"/>
        <v>0</v>
      </c>
      <c r="AG3470" s="1071">
        <f t="shared" si="1418"/>
        <v>3.2999999999999972</v>
      </c>
      <c r="AH3470" s="1071">
        <f t="shared" si="1418"/>
        <v>0</v>
      </c>
      <c r="AI3470" s="1060">
        <f t="shared" si="1410"/>
        <v>98.999999999999915</v>
      </c>
      <c r="AJ3470" s="1102">
        <f t="shared" si="1419"/>
        <v>0</v>
      </c>
      <c r="AK3470" s="1102">
        <f t="shared" si="1419"/>
        <v>0</v>
      </c>
      <c r="AL3470" s="1112"/>
      <c r="AM3470" s="1102">
        <f t="shared" si="1420"/>
        <v>0</v>
      </c>
      <c r="AN3470" s="1085">
        <f t="shared" si="1421"/>
        <v>0</v>
      </c>
      <c r="AO3470" s="1061">
        <f t="shared" si="1407"/>
        <v>0</v>
      </c>
      <c r="AP3470" s="1061">
        <f t="shared" si="1407"/>
        <v>0</v>
      </c>
      <c r="AQ3470" s="1061">
        <f t="shared" si="1407"/>
        <v>0.5</v>
      </c>
      <c r="AR3470" s="1061">
        <f t="shared" si="1407"/>
        <v>0</v>
      </c>
      <c r="AS3470" s="1061">
        <f t="shared" si="1407"/>
        <v>15</v>
      </c>
      <c r="AT3470" s="850">
        <f t="shared" si="1413"/>
        <v>0</v>
      </c>
      <c r="AU3470" s="4" t="s">
        <v>804</v>
      </c>
      <c r="AV3470" s="3"/>
      <c r="AW3470" s="3"/>
      <c r="AX3470" s="3"/>
      <c r="AY3470" s="3"/>
      <c r="AZ3470" s="870">
        <f>Y3519</f>
        <v>15171.6</v>
      </c>
    </row>
    <row r="3471" spans="1:52" ht="13.5" customHeight="1">
      <c r="A3471" s="838">
        <f t="shared" si="1411"/>
        <v>22</v>
      </c>
      <c r="B3471" s="911" t="s">
        <v>145</v>
      </c>
      <c r="C3471" s="844" t="s">
        <v>389</v>
      </c>
      <c r="D3471" s="907">
        <v>16</v>
      </c>
      <c r="E3471" s="1060">
        <v>16</v>
      </c>
      <c r="F3471" s="1061"/>
      <c r="G3471" s="1090"/>
      <c r="H3471" s="1063">
        <v>1</v>
      </c>
      <c r="I3471" s="1077"/>
      <c r="J3471" s="1060">
        <f t="shared" si="1402"/>
        <v>16</v>
      </c>
      <c r="K3471" s="1103"/>
      <c r="L3471" s="1071"/>
      <c r="M3471" s="1063">
        <v>1</v>
      </c>
      <c r="N3471" s="1118"/>
      <c r="O3471" s="1060">
        <f t="shared" si="1417"/>
        <v>16</v>
      </c>
      <c r="P3471" s="1056"/>
      <c r="Q3471" s="1071"/>
      <c r="R3471" s="1100">
        <v>1</v>
      </c>
      <c r="S3471" s="1063"/>
      <c r="T3471" s="1079">
        <f t="shared" si="1403"/>
        <v>16</v>
      </c>
      <c r="U3471" s="1061">
        <f t="shared" ref="U3471:U3509" si="1422">SUM(F3471,K3471,P3471)</f>
        <v>0</v>
      </c>
      <c r="V3471" s="1071">
        <f t="shared" si="1415"/>
        <v>0</v>
      </c>
      <c r="W3471" s="1063">
        <f t="shared" si="1415"/>
        <v>3</v>
      </c>
      <c r="X3471" s="1063">
        <f t="shared" si="1415"/>
        <v>0</v>
      </c>
      <c r="Y3471" s="1060">
        <f t="shared" si="1415"/>
        <v>48</v>
      </c>
      <c r="Z3471" s="1080">
        <f t="shared" si="1412"/>
        <v>22</v>
      </c>
      <c r="AA3471" s="1081" t="str">
        <f t="shared" si="1409"/>
        <v>Dầu rửa</v>
      </c>
      <c r="AB3471" s="1082" t="str">
        <f t="shared" si="1409"/>
        <v>lít</v>
      </c>
      <c r="AC3471" s="1083">
        <f t="shared" si="1409"/>
        <v>16</v>
      </c>
      <c r="AD3471" s="1089">
        <f t="shared" si="1409"/>
        <v>16</v>
      </c>
      <c r="AE3471" s="1071">
        <f t="shared" si="1418"/>
        <v>0</v>
      </c>
      <c r="AF3471" s="1071">
        <f t="shared" si="1418"/>
        <v>0</v>
      </c>
      <c r="AG3471" s="1071">
        <f t="shared" si="1418"/>
        <v>10</v>
      </c>
      <c r="AH3471" s="1071">
        <f t="shared" si="1418"/>
        <v>0</v>
      </c>
      <c r="AI3471" s="1060">
        <f t="shared" si="1410"/>
        <v>160</v>
      </c>
      <c r="AJ3471" s="1102">
        <f t="shared" si="1419"/>
        <v>0</v>
      </c>
      <c r="AK3471" s="1102">
        <f t="shared" si="1419"/>
        <v>0</v>
      </c>
      <c r="AL3471" s="1112"/>
      <c r="AM3471" s="1102">
        <f t="shared" si="1420"/>
        <v>0</v>
      </c>
      <c r="AN3471" s="1085">
        <f t="shared" si="1421"/>
        <v>0</v>
      </c>
      <c r="AO3471" s="1061">
        <f t="shared" si="1407"/>
        <v>0</v>
      </c>
      <c r="AP3471" s="1061">
        <f t="shared" si="1407"/>
        <v>0</v>
      </c>
      <c r="AQ3471" s="1061">
        <f t="shared" si="1407"/>
        <v>3</v>
      </c>
      <c r="AR3471" s="1061">
        <f t="shared" si="1407"/>
        <v>0</v>
      </c>
      <c r="AS3471" s="1061">
        <f t="shared" si="1407"/>
        <v>48</v>
      </c>
      <c r="AT3471" s="850">
        <f t="shared" si="1413"/>
        <v>0</v>
      </c>
      <c r="AU3471" s="4" t="s">
        <v>805</v>
      </c>
      <c r="AV3471" s="3"/>
      <c r="AW3471" s="3"/>
      <c r="AX3471" s="3"/>
      <c r="AY3471" s="3"/>
      <c r="AZ3471" s="870">
        <f>Q3522</f>
        <v>0</v>
      </c>
    </row>
    <row r="3472" spans="1:52" ht="13.5" customHeight="1">
      <c r="A3472" s="838">
        <f t="shared" si="1411"/>
        <v>23</v>
      </c>
      <c r="B3472" s="911" t="s">
        <v>136</v>
      </c>
      <c r="C3472" s="844" t="s">
        <v>66</v>
      </c>
      <c r="D3472" s="907">
        <v>120</v>
      </c>
      <c r="E3472" s="1060">
        <v>120</v>
      </c>
      <c r="F3472" s="1061"/>
      <c r="G3472" s="1090"/>
      <c r="H3472" s="1119">
        <v>5</v>
      </c>
      <c r="I3472" s="1077"/>
      <c r="J3472" s="1060">
        <f t="shared" si="1402"/>
        <v>600</v>
      </c>
      <c r="K3472" s="1065"/>
      <c r="L3472" s="1071"/>
      <c r="M3472" s="1119"/>
      <c r="N3472" s="1063"/>
      <c r="O3472" s="1060">
        <f t="shared" si="1417"/>
        <v>0</v>
      </c>
      <c r="P3472" s="1056" t="s">
        <v>883</v>
      </c>
      <c r="Q3472" s="1071"/>
      <c r="R3472" s="1100"/>
      <c r="S3472" s="1063"/>
      <c r="T3472" s="1079">
        <f t="shared" si="1403"/>
        <v>0</v>
      </c>
      <c r="U3472" s="1103">
        <f t="shared" si="1422"/>
        <v>0</v>
      </c>
      <c r="V3472" s="1071">
        <f t="shared" si="1415"/>
        <v>0</v>
      </c>
      <c r="W3472" s="1063">
        <f t="shared" si="1415"/>
        <v>5</v>
      </c>
      <c r="X3472" s="1063">
        <f t="shared" si="1415"/>
        <v>0</v>
      </c>
      <c r="Y3472" s="1060">
        <f t="shared" si="1415"/>
        <v>600</v>
      </c>
      <c r="Z3472" s="1080">
        <f t="shared" si="1412"/>
        <v>23</v>
      </c>
      <c r="AA3472" s="1081" t="str">
        <f t="shared" si="1409"/>
        <v>Cá khô</v>
      </c>
      <c r="AB3472" s="1082" t="str">
        <f t="shared" si="1409"/>
        <v>kg</v>
      </c>
      <c r="AC3472" s="1083">
        <f t="shared" si="1409"/>
        <v>120</v>
      </c>
      <c r="AD3472" s="1089">
        <f t="shared" si="1409"/>
        <v>120</v>
      </c>
      <c r="AE3472" s="1071">
        <f t="shared" si="1418"/>
        <v>0</v>
      </c>
      <c r="AF3472" s="1071">
        <f t="shared" si="1418"/>
        <v>0</v>
      </c>
      <c r="AG3472" s="1071">
        <f t="shared" si="1418"/>
        <v>19.5</v>
      </c>
      <c r="AH3472" s="1071">
        <f t="shared" si="1418"/>
        <v>0</v>
      </c>
      <c r="AI3472" s="1060">
        <f t="shared" si="1410"/>
        <v>2340</v>
      </c>
      <c r="AJ3472" s="1102">
        <f t="shared" si="1419"/>
        <v>0</v>
      </c>
      <c r="AK3472" s="1102">
        <f t="shared" si="1419"/>
        <v>0</v>
      </c>
      <c r="AL3472" s="1112"/>
      <c r="AM3472" s="1102">
        <f t="shared" si="1420"/>
        <v>0</v>
      </c>
      <c r="AN3472" s="1085">
        <f t="shared" si="1421"/>
        <v>0</v>
      </c>
      <c r="AO3472" s="1061">
        <f t="shared" si="1407"/>
        <v>0</v>
      </c>
      <c r="AP3472" s="1061">
        <f t="shared" si="1407"/>
        <v>0</v>
      </c>
      <c r="AQ3472" s="1061">
        <f t="shared" si="1407"/>
        <v>5</v>
      </c>
      <c r="AR3472" s="1061">
        <f t="shared" si="1407"/>
        <v>0</v>
      </c>
      <c r="AS3472" s="1061">
        <f t="shared" si="1407"/>
        <v>600</v>
      </c>
      <c r="AT3472" s="850">
        <f t="shared" si="1413"/>
        <v>0</v>
      </c>
      <c r="AU3472" s="893" t="s">
        <v>806</v>
      </c>
      <c r="AV3472" s="894"/>
      <c r="AW3472" s="894"/>
      <c r="AX3472" s="894"/>
      <c r="AY3472" s="894"/>
      <c r="AZ3472" s="870">
        <f>SUM(AZ3470:AZ3471)</f>
        <v>15171.6</v>
      </c>
    </row>
    <row r="3473" spans="1:52" ht="13.5" customHeight="1">
      <c r="A3473" s="838">
        <f t="shared" si="1411"/>
        <v>24</v>
      </c>
      <c r="B3473" s="911" t="s">
        <v>183</v>
      </c>
      <c r="C3473" s="844" t="s">
        <v>66</v>
      </c>
      <c r="D3473" s="907">
        <v>30</v>
      </c>
      <c r="E3473" s="1060">
        <v>30</v>
      </c>
      <c r="F3473" s="1103"/>
      <c r="G3473" s="1120"/>
      <c r="H3473" s="1121">
        <v>0.1</v>
      </c>
      <c r="I3473" s="1077"/>
      <c r="J3473" s="1060">
        <f t="shared" si="1402"/>
        <v>3</v>
      </c>
      <c r="K3473" s="1103"/>
      <c r="L3473" s="1071"/>
      <c r="M3473" s="1063">
        <v>0.2</v>
      </c>
      <c r="N3473" s="1063"/>
      <c r="O3473" s="1060">
        <f t="shared" si="1417"/>
        <v>6</v>
      </c>
      <c r="P3473" s="1056"/>
      <c r="Q3473" s="1071"/>
      <c r="R3473" s="1063">
        <v>0.2</v>
      </c>
      <c r="S3473" s="1063"/>
      <c r="T3473" s="1079">
        <f t="shared" si="1403"/>
        <v>6</v>
      </c>
      <c r="U3473" s="1061">
        <f t="shared" si="1422"/>
        <v>0</v>
      </c>
      <c r="V3473" s="1071">
        <f t="shared" si="1415"/>
        <v>0</v>
      </c>
      <c r="W3473" s="1063">
        <f t="shared" si="1415"/>
        <v>0.5</v>
      </c>
      <c r="X3473" s="1063">
        <f t="shared" si="1415"/>
        <v>0</v>
      </c>
      <c r="Y3473" s="1060">
        <f t="shared" si="1415"/>
        <v>15</v>
      </c>
      <c r="Z3473" s="1080">
        <f t="shared" si="1412"/>
        <v>24</v>
      </c>
      <c r="AA3473" s="1081" t="str">
        <f t="shared" si="1409"/>
        <v>Nghệ tươi</v>
      </c>
      <c r="AB3473" s="1082" t="str">
        <f t="shared" si="1409"/>
        <v>kg</v>
      </c>
      <c r="AC3473" s="1083">
        <f t="shared" si="1409"/>
        <v>30</v>
      </c>
      <c r="AD3473" s="1089">
        <f t="shared" si="1409"/>
        <v>30</v>
      </c>
      <c r="AE3473" s="1071">
        <f t="shared" si="1418"/>
        <v>0</v>
      </c>
      <c r="AF3473" s="1071">
        <f t="shared" si="1418"/>
        <v>0</v>
      </c>
      <c r="AG3473" s="1071">
        <f t="shared" si="1418"/>
        <v>19.8</v>
      </c>
      <c r="AH3473" s="1071">
        <f t="shared" si="1418"/>
        <v>0</v>
      </c>
      <c r="AI3473" s="1060">
        <f t="shared" si="1410"/>
        <v>594</v>
      </c>
      <c r="AJ3473" s="1102">
        <f t="shared" si="1419"/>
        <v>0</v>
      </c>
      <c r="AK3473" s="1102">
        <f t="shared" si="1419"/>
        <v>0</v>
      </c>
      <c r="AL3473" s="1112"/>
      <c r="AM3473" s="1102">
        <f t="shared" si="1420"/>
        <v>0</v>
      </c>
      <c r="AN3473" s="1085">
        <f t="shared" si="1421"/>
        <v>0</v>
      </c>
      <c r="AO3473" s="1061">
        <f t="shared" si="1407"/>
        <v>0</v>
      </c>
      <c r="AP3473" s="1061">
        <f t="shared" si="1407"/>
        <v>0</v>
      </c>
      <c r="AQ3473" s="1061">
        <f t="shared" si="1407"/>
        <v>0.5</v>
      </c>
      <c r="AR3473" s="1061">
        <f t="shared" si="1407"/>
        <v>0</v>
      </c>
      <c r="AS3473" s="1061">
        <f t="shared" si="1407"/>
        <v>15</v>
      </c>
      <c r="AT3473" s="850">
        <f t="shared" si="1413"/>
        <v>0</v>
      </c>
      <c r="AU3473" s="893" t="s">
        <v>807</v>
      </c>
      <c r="AV3473" s="894"/>
      <c r="AW3473" s="894"/>
      <c r="AX3473" s="894"/>
      <c r="AY3473" s="894"/>
      <c r="AZ3473" s="912"/>
    </row>
    <row r="3474" spans="1:52" ht="13.5" customHeight="1">
      <c r="A3474" s="838">
        <f t="shared" si="1411"/>
        <v>25</v>
      </c>
      <c r="B3474" s="911" t="s">
        <v>142</v>
      </c>
      <c r="C3474" s="844" t="s">
        <v>66</v>
      </c>
      <c r="D3474" s="907">
        <v>35</v>
      </c>
      <c r="E3474" s="1060">
        <v>35</v>
      </c>
      <c r="F3474" s="1061"/>
      <c r="G3474" s="1120"/>
      <c r="H3474" s="1063">
        <v>0.1</v>
      </c>
      <c r="I3474" s="1077"/>
      <c r="J3474" s="1060">
        <f t="shared" si="1402"/>
        <v>3.5</v>
      </c>
      <c r="K3474" s="1103"/>
      <c r="L3474" s="1071"/>
      <c r="M3474" s="1063">
        <v>0.2</v>
      </c>
      <c r="N3474" s="1063"/>
      <c r="O3474" s="1060">
        <f t="shared" si="1417"/>
        <v>7</v>
      </c>
      <c r="P3474" s="1122"/>
      <c r="Q3474" s="1071"/>
      <c r="R3474" s="1063">
        <v>0.2</v>
      </c>
      <c r="S3474" s="1063"/>
      <c r="T3474" s="1079">
        <f t="shared" si="1403"/>
        <v>7</v>
      </c>
      <c r="U3474" s="1061">
        <f t="shared" si="1422"/>
        <v>0</v>
      </c>
      <c r="V3474" s="1071">
        <f t="shared" si="1415"/>
        <v>0</v>
      </c>
      <c r="W3474" s="1063">
        <f t="shared" si="1415"/>
        <v>0.5</v>
      </c>
      <c r="X3474" s="1063">
        <f t="shared" si="1415"/>
        <v>0</v>
      </c>
      <c r="Y3474" s="1060">
        <f t="shared" si="1415"/>
        <v>17.5</v>
      </c>
      <c r="Z3474" s="1080">
        <f t="shared" si="1412"/>
        <v>25</v>
      </c>
      <c r="AA3474" s="1081" t="str">
        <f t="shared" si="1409"/>
        <v>Gừng tươi</v>
      </c>
      <c r="AB3474" s="1082" t="str">
        <f t="shared" si="1409"/>
        <v>kg</v>
      </c>
      <c r="AC3474" s="1083">
        <f t="shared" si="1409"/>
        <v>35</v>
      </c>
      <c r="AD3474" s="1089">
        <f t="shared" si="1409"/>
        <v>35</v>
      </c>
      <c r="AE3474" s="1071">
        <f t="shared" si="1418"/>
        <v>0</v>
      </c>
      <c r="AF3474" s="1071">
        <f t="shared" si="1418"/>
        <v>0</v>
      </c>
      <c r="AG3474" s="1071">
        <f t="shared" si="1418"/>
        <v>4.799999999999998</v>
      </c>
      <c r="AH3474" s="1071">
        <f t="shared" si="1418"/>
        <v>0</v>
      </c>
      <c r="AI3474" s="1060">
        <f t="shared" si="1410"/>
        <v>167.99999999999994</v>
      </c>
      <c r="AJ3474" s="1102">
        <f t="shared" si="1419"/>
        <v>0</v>
      </c>
      <c r="AK3474" s="1102">
        <f t="shared" si="1419"/>
        <v>0</v>
      </c>
      <c r="AL3474" s="1112"/>
      <c r="AM3474" s="1102">
        <f t="shared" si="1420"/>
        <v>0</v>
      </c>
      <c r="AN3474" s="1085">
        <f t="shared" si="1421"/>
        <v>0</v>
      </c>
      <c r="AO3474" s="1061">
        <f t="shared" si="1407"/>
        <v>0</v>
      </c>
      <c r="AP3474" s="1061">
        <f t="shared" si="1407"/>
        <v>0</v>
      </c>
      <c r="AQ3474" s="1061">
        <f t="shared" si="1407"/>
        <v>0.5</v>
      </c>
      <c r="AR3474" s="1061">
        <f t="shared" si="1407"/>
        <v>0</v>
      </c>
      <c r="AS3474" s="1061">
        <f t="shared" si="1407"/>
        <v>17.5</v>
      </c>
      <c r="AT3474" s="850">
        <f t="shared" si="1413"/>
        <v>0</v>
      </c>
      <c r="AU3474" s="4" t="s">
        <v>808</v>
      </c>
      <c r="AV3474" s="3"/>
      <c r="AW3474" s="3"/>
      <c r="AX3474" s="3"/>
      <c r="AY3474" s="3"/>
      <c r="AZ3474" s="870">
        <f>Y3520</f>
        <v>2265.1999999999953</v>
      </c>
    </row>
    <row r="3475" spans="1:52" ht="13.5" customHeight="1">
      <c r="A3475" s="838">
        <f t="shared" si="1411"/>
        <v>26</v>
      </c>
      <c r="B3475" s="911" t="s">
        <v>51</v>
      </c>
      <c r="C3475" s="844" t="s">
        <v>66</v>
      </c>
      <c r="D3475" s="907">
        <v>100</v>
      </c>
      <c r="E3475" s="1060">
        <v>100</v>
      </c>
      <c r="F3475" s="1061"/>
      <c r="G3475" s="1120"/>
      <c r="H3475" s="1063">
        <v>0.5</v>
      </c>
      <c r="I3475" s="1077"/>
      <c r="J3475" s="1060">
        <f t="shared" si="1402"/>
        <v>50</v>
      </c>
      <c r="K3475" s="1065"/>
      <c r="L3475" s="1071"/>
      <c r="M3475" s="1119"/>
      <c r="N3475" s="1063"/>
      <c r="O3475" s="1060">
        <f t="shared" si="1417"/>
        <v>0</v>
      </c>
      <c r="P3475" s="1056"/>
      <c r="Q3475" s="1065"/>
      <c r="R3475" s="1100">
        <v>0.5</v>
      </c>
      <c r="S3475" s="1063"/>
      <c r="T3475" s="1079">
        <f t="shared" si="1403"/>
        <v>50</v>
      </c>
      <c r="U3475" s="1061">
        <f t="shared" si="1422"/>
        <v>0</v>
      </c>
      <c r="V3475" s="1071">
        <f t="shared" si="1415"/>
        <v>0</v>
      </c>
      <c r="W3475" s="1063">
        <f t="shared" si="1415"/>
        <v>1</v>
      </c>
      <c r="X3475" s="1063">
        <f t="shared" si="1415"/>
        <v>0</v>
      </c>
      <c r="Y3475" s="1060">
        <f t="shared" si="1415"/>
        <v>100</v>
      </c>
      <c r="Z3475" s="1080">
        <f t="shared" si="1412"/>
        <v>26</v>
      </c>
      <c r="AA3475" s="1081" t="str">
        <f t="shared" si="1409"/>
        <v>Tép khô</v>
      </c>
      <c r="AB3475" s="1082" t="str">
        <f t="shared" si="1409"/>
        <v>kg</v>
      </c>
      <c r="AC3475" s="1083">
        <f t="shared" si="1409"/>
        <v>100</v>
      </c>
      <c r="AD3475" s="1089">
        <f t="shared" si="1409"/>
        <v>100</v>
      </c>
      <c r="AE3475" s="1071">
        <f t="shared" si="1418"/>
        <v>0</v>
      </c>
      <c r="AF3475" s="1071">
        <f t="shared" si="1418"/>
        <v>0</v>
      </c>
      <c r="AG3475" s="1071">
        <f t="shared" si="1418"/>
        <v>9.3999999999999986</v>
      </c>
      <c r="AH3475" s="1071">
        <f t="shared" si="1418"/>
        <v>0</v>
      </c>
      <c r="AI3475" s="1060">
        <f t="shared" si="1410"/>
        <v>939.99999999999989</v>
      </c>
      <c r="AJ3475" s="1102">
        <f t="shared" si="1419"/>
        <v>0</v>
      </c>
      <c r="AK3475" s="1102">
        <f t="shared" si="1419"/>
        <v>0</v>
      </c>
      <c r="AL3475" s="1112"/>
      <c r="AM3475" s="1102">
        <f t="shared" si="1420"/>
        <v>0</v>
      </c>
      <c r="AN3475" s="1085">
        <f t="shared" si="1421"/>
        <v>0</v>
      </c>
      <c r="AO3475" s="1061">
        <f t="shared" si="1407"/>
        <v>0</v>
      </c>
      <c r="AP3475" s="1061">
        <f t="shared" si="1407"/>
        <v>0</v>
      </c>
      <c r="AQ3475" s="1061">
        <f t="shared" si="1407"/>
        <v>1</v>
      </c>
      <c r="AR3475" s="1061">
        <f t="shared" si="1407"/>
        <v>0</v>
      </c>
      <c r="AS3475" s="1061">
        <f t="shared" si="1407"/>
        <v>100</v>
      </c>
      <c r="AT3475" s="850">
        <f t="shared" si="1413"/>
        <v>0</v>
      </c>
      <c r="AU3475" s="4" t="s">
        <v>809</v>
      </c>
      <c r="AV3475" s="3"/>
      <c r="AW3475" s="3"/>
      <c r="AX3475" s="3"/>
      <c r="AY3475" s="3"/>
      <c r="AZ3475" s="913">
        <f>Y3521</f>
        <v>0</v>
      </c>
    </row>
    <row r="3476" spans="1:52" ht="13.5" customHeight="1">
      <c r="A3476" s="838">
        <f t="shared" si="1411"/>
        <v>27</v>
      </c>
      <c r="B3476" s="920" t="s">
        <v>854</v>
      </c>
      <c r="C3476" s="817" t="s">
        <v>66</v>
      </c>
      <c r="D3476" s="839">
        <v>50</v>
      </c>
      <c r="E3476" s="921">
        <v>50</v>
      </c>
      <c r="F3476" s="1061"/>
      <c r="G3476" s="1123"/>
      <c r="H3476" s="1063">
        <v>0.3</v>
      </c>
      <c r="I3476" s="1077"/>
      <c r="J3476" s="1060">
        <f t="shared" si="1402"/>
        <v>15</v>
      </c>
      <c r="K3476" s="1065"/>
      <c r="L3476" s="1124"/>
      <c r="M3476" s="1063">
        <v>0.6</v>
      </c>
      <c r="N3476" s="1063"/>
      <c r="O3476" s="1060">
        <f t="shared" si="1417"/>
        <v>30</v>
      </c>
      <c r="P3476" s="1093"/>
      <c r="Q3476" s="1065"/>
      <c r="R3476" s="1100">
        <v>0.6</v>
      </c>
      <c r="S3476" s="1062"/>
      <c r="T3476" s="1079">
        <f t="shared" si="1403"/>
        <v>30</v>
      </c>
      <c r="U3476" s="1061">
        <f t="shared" si="1422"/>
        <v>0</v>
      </c>
      <c r="V3476" s="1061">
        <f t="shared" si="1415"/>
        <v>0</v>
      </c>
      <c r="W3476" s="1063">
        <f t="shared" si="1415"/>
        <v>1.5</v>
      </c>
      <c r="X3476" s="1063">
        <f t="shared" si="1415"/>
        <v>0</v>
      </c>
      <c r="Y3476" s="1060">
        <f t="shared" si="1415"/>
        <v>75</v>
      </c>
      <c r="Z3476" s="1080">
        <f t="shared" si="1412"/>
        <v>27</v>
      </c>
      <c r="AA3476" s="1081" t="str">
        <f t="shared" si="1409"/>
        <v xml:space="preserve">ớt quả </v>
      </c>
      <c r="AB3476" s="1082" t="str">
        <f t="shared" si="1409"/>
        <v>kg</v>
      </c>
      <c r="AC3476" s="1083">
        <f t="shared" si="1409"/>
        <v>50</v>
      </c>
      <c r="AD3476" s="1089">
        <f t="shared" si="1409"/>
        <v>50</v>
      </c>
      <c r="AE3476" s="1071">
        <f t="shared" si="1418"/>
        <v>0</v>
      </c>
      <c r="AF3476" s="1071">
        <f t="shared" si="1418"/>
        <v>0</v>
      </c>
      <c r="AG3476" s="1071">
        <f t="shared" si="1418"/>
        <v>1.9000000000000004</v>
      </c>
      <c r="AH3476" s="1071">
        <f t="shared" si="1418"/>
        <v>0</v>
      </c>
      <c r="AI3476" s="1060">
        <f t="shared" si="1410"/>
        <v>95.000000000000014</v>
      </c>
      <c r="AJ3476" s="1102">
        <f t="shared" si="1419"/>
        <v>0</v>
      </c>
      <c r="AK3476" s="1102">
        <f t="shared" si="1419"/>
        <v>0</v>
      </c>
      <c r="AL3476" s="1112"/>
      <c r="AM3476" s="1102">
        <f t="shared" si="1420"/>
        <v>0</v>
      </c>
      <c r="AN3476" s="1085">
        <f t="shared" si="1421"/>
        <v>0</v>
      </c>
      <c r="AO3476" s="1061">
        <f t="shared" si="1407"/>
        <v>0</v>
      </c>
      <c r="AP3476" s="1061">
        <f t="shared" si="1407"/>
        <v>0</v>
      </c>
      <c r="AQ3476" s="1061">
        <f t="shared" si="1407"/>
        <v>1.5</v>
      </c>
      <c r="AR3476" s="1061">
        <f t="shared" si="1407"/>
        <v>0</v>
      </c>
      <c r="AS3476" s="1061">
        <f t="shared" si="1407"/>
        <v>75</v>
      </c>
      <c r="AT3476" s="850">
        <f t="shared" si="1413"/>
        <v>0</v>
      </c>
      <c r="AU3476" s="893"/>
      <c r="AV3476" s="894"/>
      <c r="AW3476" s="894"/>
      <c r="AX3476" s="894"/>
      <c r="AY3476" s="894"/>
      <c r="AZ3476" s="917"/>
    </row>
    <row r="3477" spans="1:52" ht="13.5" customHeight="1">
      <c r="A3477" s="838">
        <f t="shared" si="1411"/>
        <v>28</v>
      </c>
      <c r="B3477" s="1052" t="s">
        <v>171</v>
      </c>
      <c r="C3477" s="817" t="s">
        <v>66</v>
      </c>
      <c r="D3477" s="839">
        <v>215</v>
      </c>
      <c r="E3477" s="921">
        <v>215</v>
      </c>
      <c r="F3477" s="1061"/>
      <c r="G3477" s="1086"/>
      <c r="H3477" s="1063"/>
      <c r="I3477" s="1077"/>
      <c r="J3477" s="1060">
        <f t="shared" si="1402"/>
        <v>0</v>
      </c>
      <c r="K3477" s="1061"/>
      <c r="L3477" s="1065">
        <v>6</v>
      </c>
      <c r="M3477" s="1063"/>
      <c r="N3477" s="1062"/>
      <c r="O3477" s="1060">
        <f t="shared" si="1417"/>
        <v>1290</v>
      </c>
      <c r="P3477" s="1093"/>
      <c r="Q3477" s="1065"/>
      <c r="R3477" s="1100"/>
      <c r="S3477" s="1062"/>
      <c r="T3477" s="1079">
        <f t="shared" si="1403"/>
        <v>0</v>
      </c>
      <c r="U3477" s="1061">
        <f t="shared" si="1422"/>
        <v>0</v>
      </c>
      <c r="V3477" s="1061">
        <f t="shared" si="1415"/>
        <v>6</v>
      </c>
      <c r="W3477" s="1063">
        <f t="shared" si="1415"/>
        <v>0</v>
      </c>
      <c r="X3477" s="1062">
        <f t="shared" si="1415"/>
        <v>0</v>
      </c>
      <c r="Y3477" s="1060">
        <f t="shared" si="1415"/>
        <v>1290</v>
      </c>
      <c r="Z3477" s="1080">
        <f t="shared" si="1412"/>
        <v>28</v>
      </c>
      <c r="AA3477" s="1126" t="str">
        <f t="shared" si="1409"/>
        <v>Thịt me</v>
      </c>
      <c r="AB3477" s="1082" t="str">
        <f t="shared" si="1409"/>
        <v>kg</v>
      </c>
      <c r="AC3477" s="1083">
        <f t="shared" si="1409"/>
        <v>215</v>
      </c>
      <c r="AD3477" s="1089">
        <f t="shared" si="1409"/>
        <v>215</v>
      </c>
      <c r="AE3477" s="1071">
        <f t="shared" si="1418"/>
        <v>0</v>
      </c>
      <c r="AF3477" s="1071">
        <f t="shared" si="1418"/>
        <v>0</v>
      </c>
      <c r="AG3477" s="1071">
        <f t="shared" si="1418"/>
        <v>0</v>
      </c>
      <c r="AH3477" s="1071">
        <f t="shared" si="1418"/>
        <v>0</v>
      </c>
      <c r="AI3477" s="1060">
        <f t="shared" si="1410"/>
        <v>0</v>
      </c>
      <c r="AJ3477" s="1102">
        <f t="shared" si="1419"/>
        <v>0</v>
      </c>
      <c r="AK3477" s="1102">
        <f t="shared" si="1419"/>
        <v>6</v>
      </c>
      <c r="AL3477" s="1102">
        <f t="shared" si="1419"/>
        <v>0</v>
      </c>
      <c r="AM3477" s="1102">
        <f t="shared" si="1420"/>
        <v>0</v>
      </c>
      <c r="AN3477" s="1085">
        <f t="shared" si="1421"/>
        <v>1290</v>
      </c>
      <c r="AO3477" s="1061">
        <f t="shared" si="1407"/>
        <v>0</v>
      </c>
      <c r="AP3477" s="1061">
        <f t="shared" si="1407"/>
        <v>6</v>
      </c>
      <c r="AQ3477" s="1061">
        <f t="shared" si="1407"/>
        <v>0</v>
      </c>
      <c r="AR3477" s="1061">
        <f t="shared" si="1407"/>
        <v>0</v>
      </c>
      <c r="AS3477" s="1061">
        <f t="shared" si="1407"/>
        <v>1290</v>
      </c>
      <c r="AT3477" s="850">
        <f t="shared" si="1413"/>
        <v>0</v>
      </c>
      <c r="AU3477" s="893"/>
      <c r="AV3477" s="894"/>
      <c r="AW3477" s="894"/>
      <c r="AX3477" s="894"/>
      <c r="AY3477" s="894"/>
      <c r="AZ3477" s="918"/>
    </row>
    <row r="3478" spans="1:52" ht="13.5" customHeight="1">
      <c r="A3478" s="838">
        <f t="shared" si="1411"/>
        <v>29</v>
      </c>
      <c r="B3478" s="1052" t="s">
        <v>132</v>
      </c>
      <c r="C3478" s="817" t="s">
        <v>66</v>
      </c>
      <c r="D3478" s="839">
        <v>70</v>
      </c>
      <c r="E3478" s="921">
        <v>65</v>
      </c>
      <c r="F3478" s="1061"/>
      <c r="G3478" s="1090"/>
      <c r="H3478" s="1063"/>
      <c r="I3478" s="1077"/>
      <c r="J3478" s="1060">
        <f t="shared" si="1402"/>
        <v>0</v>
      </c>
      <c r="K3478" s="1061"/>
      <c r="L3478" s="1065">
        <v>14</v>
      </c>
      <c r="M3478" s="1063"/>
      <c r="N3478" s="1127"/>
      <c r="O3478" s="1060">
        <f t="shared" si="1417"/>
        <v>910</v>
      </c>
      <c r="P3478" s="1056"/>
      <c r="Q3478" s="1065"/>
      <c r="R3478" s="1100"/>
      <c r="S3478" s="1062"/>
      <c r="T3478" s="1079">
        <f t="shared" si="1403"/>
        <v>0</v>
      </c>
      <c r="U3478" s="1061">
        <f t="shared" si="1422"/>
        <v>0</v>
      </c>
      <c r="V3478" s="1061">
        <f t="shared" si="1415"/>
        <v>14</v>
      </c>
      <c r="W3478" s="1063">
        <f t="shared" si="1415"/>
        <v>0</v>
      </c>
      <c r="X3478" s="1062">
        <f t="shared" si="1415"/>
        <v>0</v>
      </c>
      <c r="Y3478" s="1060">
        <f t="shared" si="1415"/>
        <v>910</v>
      </c>
      <c r="Z3478" s="1080">
        <f t="shared" si="1412"/>
        <v>29</v>
      </c>
      <c r="AA3478" s="1126" t="str">
        <f t="shared" si="1409"/>
        <v>Thịt vịt</v>
      </c>
      <c r="AB3478" s="1082" t="str">
        <f t="shared" si="1409"/>
        <v>kg</v>
      </c>
      <c r="AC3478" s="1083">
        <f t="shared" si="1409"/>
        <v>70</v>
      </c>
      <c r="AD3478" s="1089">
        <f t="shared" si="1409"/>
        <v>65</v>
      </c>
      <c r="AE3478" s="1071">
        <f t="shared" si="1418"/>
        <v>0</v>
      </c>
      <c r="AF3478" s="1071">
        <f t="shared" si="1418"/>
        <v>0</v>
      </c>
      <c r="AG3478" s="1071">
        <f t="shared" si="1418"/>
        <v>0</v>
      </c>
      <c r="AH3478" s="1071">
        <f t="shared" si="1418"/>
        <v>0</v>
      </c>
      <c r="AI3478" s="1060">
        <f t="shared" si="1410"/>
        <v>0</v>
      </c>
      <c r="AJ3478" s="1102">
        <f t="shared" si="1419"/>
        <v>0</v>
      </c>
      <c r="AK3478" s="1102">
        <f t="shared" si="1419"/>
        <v>14</v>
      </c>
      <c r="AL3478" s="1102">
        <f t="shared" si="1419"/>
        <v>0</v>
      </c>
      <c r="AM3478" s="1102">
        <f t="shared" si="1420"/>
        <v>0</v>
      </c>
      <c r="AN3478" s="1085">
        <f t="shared" si="1421"/>
        <v>910</v>
      </c>
      <c r="AO3478" s="1061">
        <f t="shared" si="1407"/>
        <v>0</v>
      </c>
      <c r="AP3478" s="1061">
        <f t="shared" si="1407"/>
        <v>14</v>
      </c>
      <c r="AQ3478" s="1061">
        <f t="shared" si="1407"/>
        <v>0</v>
      </c>
      <c r="AR3478" s="1061">
        <f t="shared" si="1407"/>
        <v>0</v>
      </c>
      <c r="AS3478" s="1061">
        <f t="shared" si="1407"/>
        <v>910</v>
      </c>
      <c r="AT3478" s="850">
        <f t="shared" si="1413"/>
        <v>70</v>
      </c>
      <c r="AU3478" s="893"/>
      <c r="AV3478" s="894"/>
      <c r="AW3478" s="894"/>
      <c r="AX3478" s="894"/>
      <c r="AY3478" s="894"/>
      <c r="AZ3478" s="918"/>
    </row>
    <row r="3479" spans="1:52" ht="13.5" customHeight="1">
      <c r="A3479" s="838">
        <f t="shared" si="1411"/>
        <v>30</v>
      </c>
      <c r="B3479" s="1052" t="s">
        <v>67</v>
      </c>
      <c r="C3479" s="817" t="s">
        <v>66</v>
      </c>
      <c r="D3479" s="839">
        <v>30</v>
      </c>
      <c r="E3479" s="921">
        <v>27</v>
      </c>
      <c r="F3479" s="1061"/>
      <c r="G3479" s="1090"/>
      <c r="H3479" s="1063"/>
      <c r="I3479" s="1128"/>
      <c r="J3479" s="1060">
        <f t="shared" si="1402"/>
        <v>0</v>
      </c>
      <c r="K3479" s="1065"/>
      <c r="L3479" s="1065">
        <v>18</v>
      </c>
      <c r="M3479" s="1119"/>
      <c r="N3479" s="1063"/>
      <c r="O3479" s="1060">
        <f t="shared" si="1417"/>
        <v>486</v>
      </c>
      <c r="P3479" s="1056"/>
      <c r="Q3479" s="1065"/>
      <c r="R3479" s="1100"/>
      <c r="S3479" s="1063" t="s">
        <v>888</v>
      </c>
      <c r="T3479" s="1079">
        <f t="shared" si="1403"/>
        <v>0</v>
      </c>
      <c r="U3479" s="1061">
        <f t="shared" si="1422"/>
        <v>0</v>
      </c>
      <c r="V3479" s="1061">
        <f t="shared" si="1415"/>
        <v>18</v>
      </c>
      <c r="W3479" s="1063">
        <f t="shared" si="1415"/>
        <v>0</v>
      </c>
      <c r="X3479" s="1063">
        <f t="shared" si="1415"/>
        <v>0</v>
      </c>
      <c r="Y3479" s="1060">
        <f t="shared" si="1415"/>
        <v>486</v>
      </c>
      <c r="Z3479" s="1080">
        <f t="shared" si="1412"/>
        <v>30</v>
      </c>
      <c r="AA3479" s="1126" t="str">
        <f t="shared" si="1409"/>
        <v>Cá mè</v>
      </c>
      <c r="AB3479" s="1082" t="str">
        <f t="shared" si="1409"/>
        <v>kg</v>
      </c>
      <c r="AC3479" s="1083">
        <f t="shared" si="1409"/>
        <v>30</v>
      </c>
      <c r="AD3479" s="1089">
        <f t="shared" si="1409"/>
        <v>27</v>
      </c>
      <c r="AE3479" s="1071">
        <f t="shared" si="1418"/>
        <v>0</v>
      </c>
      <c r="AF3479" s="1071">
        <f t="shared" si="1418"/>
        <v>0</v>
      </c>
      <c r="AG3479" s="1071">
        <f t="shared" si="1418"/>
        <v>0</v>
      </c>
      <c r="AH3479" s="1071">
        <f t="shared" si="1418"/>
        <v>0</v>
      </c>
      <c r="AI3479" s="1060">
        <f t="shared" si="1410"/>
        <v>0</v>
      </c>
      <c r="AJ3479" s="1102">
        <f t="shared" si="1419"/>
        <v>0</v>
      </c>
      <c r="AK3479" s="1102">
        <f t="shared" si="1419"/>
        <v>18</v>
      </c>
      <c r="AL3479" s="1102">
        <f t="shared" si="1419"/>
        <v>0</v>
      </c>
      <c r="AM3479" s="1102">
        <f t="shared" si="1420"/>
        <v>0</v>
      </c>
      <c r="AN3479" s="1085">
        <f t="shared" si="1421"/>
        <v>486</v>
      </c>
      <c r="AO3479" s="1061">
        <f t="shared" si="1407"/>
        <v>0</v>
      </c>
      <c r="AP3479" s="1061">
        <f t="shared" si="1407"/>
        <v>18</v>
      </c>
      <c r="AQ3479" s="1061">
        <f t="shared" si="1407"/>
        <v>0</v>
      </c>
      <c r="AR3479" s="1061">
        <f t="shared" si="1407"/>
        <v>0</v>
      </c>
      <c r="AS3479" s="1061">
        <f t="shared" si="1407"/>
        <v>486</v>
      </c>
      <c r="AT3479" s="850">
        <f t="shared" si="1413"/>
        <v>54</v>
      </c>
      <c r="AU3479" s="893"/>
      <c r="AV3479" s="894"/>
      <c r="AW3479" s="894"/>
      <c r="AX3479" s="894"/>
      <c r="AY3479" s="894"/>
      <c r="AZ3479" s="918"/>
    </row>
    <row r="3480" spans="1:52" ht="13.5" customHeight="1">
      <c r="A3480" s="838">
        <f t="shared" si="1411"/>
        <v>31</v>
      </c>
      <c r="B3480" s="1053" t="s">
        <v>3</v>
      </c>
      <c r="C3480" s="817" t="s">
        <v>66</v>
      </c>
      <c r="D3480" s="839">
        <v>12</v>
      </c>
      <c r="E3480" s="921">
        <v>12</v>
      </c>
      <c r="F3480" s="1061"/>
      <c r="G3480" s="1086"/>
      <c r="H3480" s="1063" t="s">
        <v>883</v>
      </c>
      <c r="I3480" s="1077" t="s">
        <v>883</v>
      </c>
      <c r="J3480" s="1060">
        <f t="shared" si="1402"/>
        <v>0</v>
      </c>
      <c r="K3480" s="1065"/>
      <c r="L3480" s="1065">
        <v>18</v>
      </c>
      <c r="M3480" s="1063"/>
      <c r="N3480" s="1063"/>
      <c r="O3480" s="1060">
        <f t="shared" si="1417"/>
        <v>216</v>
      </c>
      <c r="P3480" s="1093"/>
      <c r="Q3480" s="1065"/>
      <c r="R3480" s="1100"/>
      <c r="S3480" s="1063"/>
      <c r="T3480" s="1079">
        <f t="shared" si="1403"/>
        <v>0</v>
      </c>
      <c r="U3480" s="1061">
        <f t="shared" si="1422"/>
        <v>0</v>
      </c>
      <c r="V3480" s="1061">
        <f t="shared" si="1415"/>
        <v>18</v>
      </c>
      <c r="W3480" s="1063">
        <f t="shared" si="1415"/>
        <v>0</v>
      </c>
      <c r="X3480" s="1063">
        <f t="shared" si="1415"/>
        <v>0</v>
      </c>
      <c r="Y3480" s="1060">
        <f t="shared" si="1415"/>
        <v>216</v>
      </c>
      <c r="Z3480" s="1080">
        <f t="shared" si="1412"/>
        <v>31</v>
      </c>
      <c r="AA3480" s="1126" t="str">
        <f t="shared" si="1409"/>
        <v>Đậu phụ</v>
      </c>
      <c r="AB3480" s="1082" t="str">
        <f t="shared" si="1409"/>
        <v>kg</v>
      </c>
      <c r="AC3480" s="1083">
        <f t="shared" si="1409"/>
        <v>12</v>
      </c>
      <c r="AD3480" s="1089">
        <f t="shared" si="1409"/>
        <v>12</v>
      </c>
      <c r="AE3480" s="1071">
        <f t="shared" si="1418"/>
        <v>0</v>
      </c>
      <c r="AF3480" s="1071">
        <f t="shared" si="1418"/>
        <v>0</v>
      </c>
      <c r="AG3480" s="1071">
        <f t="shared" si="1418"/>
        <v>0</v>
      </c>
      <c r="AH3480" s="1071">
        <f t="shared" si="1418"/>
        <v>0</v>
      </c>
      <c r="AI3480" s="1060">
        <f t="shared" si="1410"/>
        <v>0</v>
      </c>
      <c r="AJ3480" s="1102">
        <f t="shared" si="1419"/>
        <v>0</v>
      </c>
      <c r="AK3480" s="1102">
        <f t="shared" si="1419"/>
        <v>18</v>
      </c>
      <c r="AL3480" s="1102">
        <f t="shared" si="1419"/>
        <v>0</v>
      </c>
      <c r="AM3480" s="1102">
        <f t="shared" si="1420"/>
        <v>0</v>
      </c>
      <c r="AN3480" s="1085">
        <f t="shared" si="1421"/>
        <v>216</v>
      </c>
      <c r="AO3480" s="1061">
        <f t="shared" si="1407"/>
        <v>0</v>
      </c>
      <c r="AP3480" s="1061">
        <f t="shared" si="1407"/>
        <v>18</v>
      </c>
      <c r="AQ3480" s="1061">
        <f t="shared" si="1407"/>
        <v>0</v>
      </c>
      <c r="AR3480" s="1061">
        <f t="shared" si="1407"/>
        <v>0</v>
      </c>
      <c r="AS3480" s="1061">
        <f t="shared" si="1407"/>
        <v>216</v>
      </c>
      <c r="AT3480" s="850">
        <f t="shared" si="1413"/>
        <v>0</v>
      </c>
      <c r="AU3480" s="922"/>
      <c r="AV3480" s="861"/>
      <c r="AW3480" s="861"/>
      <c r="AX3480" s="861"/>
      <c r="AY3480" s="861"/>
      <c r="AZ3480" s="851"/>
    </row>
    <row r="3481" spans="1:52" ht="13.5" customHeight="1">
      <c r="A3481" s="838">
        <f t="shared" si="1411"/>
        <v>32</v>
      </c>
      <c r="B3481" s="1052" t="s">
        <v>195</v>
      </c>
      <c r="C3481" s="817" t="s">
        <v>66</v>
      </c>
      <c r="D3481" s="839">
        <v>120</v>
      </c>
      <c r="E3481" s="921">
        <v>120</v>
      </c>
      <c r="F3481" s="1061"/>
      <c r="G3481" s="1086"/>
      <c r="H3481" s="1129"/>
      <c r="I3481" s="1091"/>
      <c r="J3481" s="1060">
        <f t="shared" si="1402"/>
        <v>0</v>
      </c>
      <c r="K3481" s="1061"/>
      <c r="L3481" s="1065">
        <v>7</v>
      </c>
      <c r="M3481" s="1063"/>
      <c r="N3481" s="1063"/>
      <c r="O3481" s="1060">
        <f t="shared" si="1417"/>
        <v>840</v>
      </c>
      <c r="P3481" s="1093"/>
      <c r="Q3481" s="1065"/>
      <c r="R3481" s="1100"/>
      <c r="S3481" s="1063"/>
      <c r="T3481" s="1079">
        <f t="shared" si="1403"/>
        <v>0</v>
      </c>
      <c r="U3481" s="1061">
        <f t="shared" si="1422"/>
        <v>0</v>
      </c>
      <c r="V3481" s="1061">
        <f t="shared" si="1415"/>
        <v>7</v>
      </c>
      <c r="W3481" s="1063">
        <f t="shared" si="1415"/>
        <v>0</v>
      </c>
      <c r="X3481" s="1063">
        <f t="shared" si="1415"/>
        <v>0</v>
      </c>
      <c r="Y3481" s="1060">
        <f t="shared" si="1415"/>
        <v>840</v>
      </c>
      <c r="Z3481" s="1080">
        <f t="shared" si="1412"/>
        <v>32</v>
      </c>
      <c r="AA3481" s="1126" t="str">
        <f t="shared" si="1409"/>
        <v>Giò nạc</v>
      </c>
      <c r="AB3481" s="1082" t="str">
        <f t="shared" si="1409"/>
        <v>kg</v>
      </c>
      <c r="AC3481" s="1083">
        <f t="shared" si="1409"/>
        <v>120</v>
      </c>
      <c r="AD3481" s="1089">
        <f t="shared" si="1409"/>
        <v>120</v>
      </c>
      <c r="AE3481" s="1071">
        <f t="shared" si="1418"/>
        <v>0</v>
      </c>
      <c r="AF3481" s="1071">
        <f t="shared" si="1418"/>
        <v>0</v>
      </c>
      <c r="AG3481" s="1071">
        <f t="shared" si="1418"/>
        <v>0</v>
      </c>
      <c r="AH3481" s="1071">
        <f t="shared" si="1418"/>
        <v>0</v>
      </c>
      <c r="AI3481" s="1060">
        <f t="shared" si="1410"/>
        <v>0</v>
      </c>
      <c r="AJ3481" s="1102">
        <f t="shared" si="1419"/>
        <v>0</v>
      </c>
      <c r="AK3481" s="1102">
        <f t="shared" si="1419"/>
        <v>7</v>
      </c>
      <c r="AL3481" s="1102">
        <f t="shared" si="1419"/>
        <v>0</v>
      </c>
      <c r="AM3481" s="1102">
        <f t="shared" si="1420"/>
        <v>0</v>
      </c>
      <c r="AN3481" s="1085">
        <f t="shared" si="1421"/>
        <v>840</v>
      </c>
      <c r="AO3481" s="1061">
        <f t="shared" si="1407"/>
        <v>0</v>
      </c>
      <c r="AP3481" s="1061">
        <f t="shared" si="1407"/>
        <v>7</v>
      </c>
      <c r="AQ3481" s="1061">
        <f t="shared" si="1407"/>
        <v>0</v>
      </c>
      <c r="AR3481" s="1061">
        <f t="shared" si="1407"/>
        <v>0</v>
      </c>
      <c r="AS3481" s="1061">
        <f t="shared" si="1407"/>
        <v>840</v>
      </c>
      <c r="AT3481" s="850">
        <f t="shared" si="1413"/>
        <v>0</v>
      </c>
      <c r="AU3481" s="922"/>
      <c r="AV3481" s="861"/>
      <c r="AW3481" s="861"/>
      <c r="AX3481" s="861"/>
      <c r="AY3481" s="861"/>
      <c r="AZ3481" s="851"/>
    </row>
    <row r="3482" spans="1:52" ht="13.5" customHeight="1">
      <c r="A3482" s="838">
        <f t="shared" si="1411"/>
        <v>33</v>
      </c>
      <c r="B3482" s="1052" t="s">
        <v>926</v>
      </c>
      <c r="C3482" s="817" t="s">
        <v>66</v>
      </c>
      <c r="D3482" s="839">
        <v>125</v>
      </c>
      <c r="E3482" s="921">
        <v>125</v>
      </c>
      <c r="F3482" s="1061"/>
      <c r="G3482" s="1090">
        <v>7</v>
      </c>
      <c r="H3482" s="1063"/>
      <c r="I3482" s="1077"/>
      <c r="J3482" s="1060">
        <f t="shared" si="1402"/>
        <v>875</v>
      </c>
      <c r="K3482" s="1061"/>
      <c r="L3482" s="1065"/>
      <c r="M3482" s="1063"/>
      <c r="N3482" s="1063"/>
      <c r="O3482" s="1060">
        <f t="shared" si="1417"/>
        <v>0</v>
      </c>
      <c r="P3482" s="1093"/>
      <c r="Q3482" s="1065"/>
      <c r="R3482" s="1100"/>
      <c r="S3482" s="1063"/>
      <c r="T3482" s="1079">
        <f t="shared" si="1403"/>
        <v>0</v>
      </c>
      <c r="U3482" s="1061">
        <f t="shared" si="1422"/>
        <v>0</v>
      </c>
      <c r="V3482" s="1061">
        <f t="shared" si="1415"/>
        <v>7</v>
      </c>
      <c r="W3482" s="1063">
        <f t="shared" si="1415"/>
        <v>0</v>
      </c>
      <c r="X3482" s="1063">
        <f t="shared" si="1415"/>
        <v>0</v>
      </c>
      <c r="Y3482" s="1060">
        <f t="shared" si="1415"/>
        <v>875</v>
      </c>
      <c r="Z3482" s="1080">
        <f t="shared" si="1412"/>
        <v>33</v>
      </c>
      <c r="AA3482" s="1126" t="str">
        <f t="shared" si="1409"/>
        <v>Thịt lơn ĐL</v>
      </c>
      <c r="AB3482" s="1082" t="str">
        <f t="shared" si="1409"/>
        <v>kg</v>
      </c>
      <c r="AC3482" s="1083">
        <f t="shared" si="1409"/>
        <v>125</v>
      </c>
      <c r="AD3482" s="1089">
        <f t="shared" si="1409"/>
        <v>125</v>
      </c>
      <c r="AE3482" s="1071">
        <f t="shared" si="1418"/>
        <v>0</v>
      </c>
      <c r="AF3482" s="1071">
        <f t="shared" si="1418"/>
        <v>0</v>
      </c>
      <c r="AG3482" s="1071">
        <f t="shared" si="1418"/>
        <v>0</v>
      </c>
      <c r="AH3482" s="1071">
        <f t="shared" si="1418"/>
        <v>0</v>
      </c>
      <c r="AI3482" s="1060">
        <f t="shared" si="1410"/>
        <v>0</v>
      </c>
      <c r="AJ3482" s="1102">
        <f t="shared" si="1419"/>
        <v>0</v>
      </c>
      <c r="AK3482" s="1102">
        <f t="shared" si="1419"/>
        <v>7</v>
      </c>
      <c r="AL3482" s="1102">
        <f t="shared" si="1419"/>
        <v>0</v>
      </c>
      <c r="AM3482" s="1102">
        <f t="shared" si="1420"/>
        <v>0</v>
      </c>
      <c r="AN3482" s="1085">
        <f t="shared" si="1421"/>
        <v>875</v>
      </c>
      <c r="AO3482" s="1061">
        <f t="shared" si="1407"/>
        <v>0</v>
      </c>
      <c r="AP3482" s="1061">
        <f t="shared" si="1407"/>
        <v>7</v>
      </c>
      <c r="AQ3482" s="1061">
        <f t="shared" si="1407"/>
        <v>0</v>
      </c>
      <c r="AR3482" s="1061">
        <f t="shared" si="1407"/>
        <v>0</v>
      </c>
      <c r="AS3482" s="1061">
        <f t="shared" si="1407"/>
        <v>875</v>
      </c>
      <c r="AT3482" s="850">
        <f t="shared" si="1413"/>
        <v>0</v>
      </c>
      <c r="AU3482" s="922"/>
      <c r="AV3482" s="861"/>
      <c r="AW3482" s="861"/>
      <c r="AX3482" s="861"/>
      <c r="AY3482" s="861"/>
      <c r="AZ3482" s="851"/>
    </row>
    <row r="3483" spans="1:52" ht="13.5" customHeight="1">
      <c r="A3483" s="838">
        <f t="shared" si="1411"/>
        <v>34</v>
      </c>
      <c r="B3483" s="1052" t="s">
        <v>168</v>
      </c>
      <c r="C3483" s="817" t="s">
        <v>66</v>
      </c>
      <c r="D3483" s="839">
        <v>98</v>
      </c>
      <c r="E3483" s="921">
        <v>92</v>
      </c>
      <c r="F3483" s="1061"/>
      <c r="G3483" s="1090"/>
      <c r="H3483" s="1063"/>
      <c r="I3483" s="1077"/>
      <c r="J3483" s="1060">
        <f t="shared" si="1402"/>
        <v>0</v>
      </c>
      <c r="K3483" s="1061"/>
      <c r="L3483" s="1065"/>
      <c r="M3483" s="1063"/>
      <c r="N3483" s="1063"/>
      <c r="O3483" s="1060">
        <f t="shared" si="1417"/>
        <v>0</v>
      </c>
      <c r="P3483" s="1093"/>
      <c r="Q3483" s="1065">
        <v>14</v>
      </c>
      <c r="R3483" s="1100"/>
      <c r="S3483" s="1063"/>
      <c r="T3483" s="1079">
        <f t="shared" si="1403"/>
        <v>1288</v>
      </c>
      <c r="U3483" s="1061">
        <f t="shared" si="1422"/>
        <v>0</v>
      </c>
      <c r="V3483" s="1061">
        <f t="shared" si="1415"/>
        <v>14</v>
      </c>
      <c r="W3483" s="1063">
        <f t="shared" si="1415"/>
        <v>0</v>
      </c>
      <c r="X3483" s="1063">
        <f t="shared" si="1415"/>
        <v>0</v>
      </c>
      <c r="Y3483" s="1060">
        <f t="shared" si="1415"/>
        <v>1288</v>
      </c>
      <c r="Z3483" s="1080">
        <f t="shared" si="1412"/>
        <v>34</v>
      </c>
      <c r="AA3483" s="1126" t="str">
        <f t="shared" si="1409"/>
        <v>Thịt gà mía</v>
      </c>
      <c r="AB3483" s="1082" t="str">
        <f t="shared" si="1409"/>
        <v>kg</v>
      </c>
      <c r="AC3483" s="1083">
        <f t="shared" si="1409"/>
        <v>98</v>
      </c>
      <c r="AD3483" s="1089">
        <f t="shared" si="1409"/>
        <v>92</v>
      </c>
      <c r="AE3483" s="1071">
        <f t="shared" ref="AE3483:AH3495" si="1423">AE3401+AJ3401-AO3401</f>
        <v>0</v>
      </c>
      <c r="AF3483" s="1071">
        <f t="shared" si="1423"/>
        <v>0</v>
      </c>
      <c r="AG3483" s="1071">
        <f t="shared" si="1423"/>
        <v>0</v>
      </c>
      <c r="AH3483" s="1071">
        <f t="shared" si="1423"/>
        <v>0</v>
      </c>
      <c r="AI3483" s="1060">
        <f t="shared" si="1410"/>
        <v>0</v>
      </c>
      <c r="AJ3483" s="1102">
        <f t="shared" si="1419"/>
        <v>0</v>
      </c>
      <c r="AK3483" s="1102">
        <f t="shared" si="1419"/>
        <v>14</v>
      </c>
      <c r="AL3483" s="1102">
        <f t="shared" si="1419"/>
        <v>0</v>
      </c>
      <c r="AM3483" s="1102">
        <f t="shared" si="1420"/>
        <v>0</v>
      </c>
      <c r="AN3483" s="1085">
        <f t="shared" si="1421"/>
        <v>1288</v>
      </c>
      <c r="AO3483" s="1061">
        <f t="shared" si="1407"/>
        <v>0</v>
      </c>
      <c r="AP3483" s="1061">
        <f t="shared" si="1407"/>
        <v>14</v>
      </c>
      <c r="AQ3483" s="1061">
        <f t="shared" si="1407"/>
        <v>0</v>
      </c>
      <c r="AR3483" s="1061">
        <f t="shared" si="1407"/>
        <v>0</v>
      </c>
      <c r="AS3483" s="1061">
        <f t="shared" si="1407"/>
        <v>1288</v>
      </c>
      <c r="AT3483" s="850">
        <f t="shared" si="1413"/>
        <v>84</v>
      </c>
      <c r="AU3483" s="922"/>
      <c r="AV3483" s="861"/>
      <c r="AW3483" s="861"/>
      <c r="AX3483" s="861"/>
      <c r="AY3483" s="861"/>
      <c r="AZ3483" s="851"/>
    </row>
    <row r="3484" spans="1:52" ht="13.5" customHeight="1">
      <c r="A3484" s="838">
        <f t="shared" si="1411"/>
        <v>35</v>
      </c>
      <c r="B3484" s="1053" t="s">
        <v>134</v>
      </c>
      <c r="C3484" s="817" t="s">
        <v>66</v>
      </c>
      <c r="D3484" s="924">
        <v>39</v>
      </c>
      <c r="E3484" s="1114">
        <v>39</v>
      </c>
      <c r="F3484" s="1061"/>
      <c r="G3484" s="1120"/>
      <c r="H3484" s="1063"/>
      <c r="I3484" s="1077"/>
      <c r="J3484" s="1060">
        <f t="shared" si="1402"/>
        <v>0</v>
      </c>
      <c r="K3484" s="1103"/>
      <c r="L3484" s="1065"/>
      <c r="M3484" s="1062"/>
      <c r="N3484" s="1063"/>
      <c r="O3484" s="1060">
        <f t="shared" si="1417"/>
        <v>0</v>
      </c>
      <c r="P3484" s="1056"/>
      <c r="Q3484" s="1065">
        <v>17</v>
      </c>
      <c r="R3484" s="1131"/>
      <c r="S3484" s="1118"/>
      <c r="T3484" s="1079">
        <f t="shared" si="1403"/>
        <v>663</v>
      </c>
      <c r="U3484" s="1061">
        <f t="shared" si="1422"/>
        <v>0</v>
      </c>
      <c r="V3484" s="1065">
        <f t="shared" si="1415"/>
        <v>17</v>
      </c>
      <c r="W3484" s="1063">
        <f t="shared" si="1415"/>
        <v>0</v>
      </c>
      <c r="X3484" s="1063">
        <f t="shared" si="1415"/>
        <v>0</v>
      </c>
      <c r="Y3484" s="1060">
        <f t="shared" si="1415"/>
        <v>663</v>
      </c>
      <c r="Z3484" s="1080">
        <f t="shared" si="1412"/>
        <v>35</v>
      </c>
      <c r="AA3484" s="1126" t="str">
        <f t="shared" si="1409"/>
        <v>Cá bạc má</v>
      </c>
      <c r="AB3484" s="1082" t="str">
        <f t="shared" si="1409"/>
        <v>kg</v>
      </c>
      <c r="AC3484" s="1083">
        <f t="shared" si="1409"/>
        <v>39</v>
      </c>
      <c r="AD3484" s="1089">
        <f t="shared" si="1409"/>
        <v>39</v>
      </c>
      <c r="AE3484" s="1071">
        <f t="shared" si="1423"/>
        <v>0</v>
      </c>
      <c r="AF3484" s="1071">
        <f t="shared" si="1423"/>
        <v>0</v>
      </c>
      <c r="AG3484" s="1071">
        <f t="shared" si="1423"/>
        <v>0</v>
      </c>
      <c r="AH3484" s="1071">
        <f t="shared" si="1423"/>
        <v>0</v>
      </c>
      <c r="AI3484" s="1060">
        <f t="shared" si="1410"/>
        <v>0</v>
      </c>
      <c r="AJ3484" s="1102">
        <f t="shared" si="1419"/>
        <v>0</v>
      </c>
      <c r="AK3484" s="1102">
        <f t="shared" si="1419"/>
        <v>17</v>
      </c>
      <c r="AL3484" s="1102">
        <f t="shared" si="1419"/>
        <v>0</v>
      </c>
      <c r="AM3484" s="1102">
        <f t="shared" si="1420"/>
        <v>0</v>
      </c>
      <c r="AN3484" s="1085">
        <f t="shared" si="1421"/>
        <v>663</v>
      </c>
      <c r="AO3484" s="1061">
        <f t="shared" si="1407"/>
        <v>0</v>
      </c>
      <c r="AP3484" s="1061">
        <f t="shared" si="1407"/>
        <v>17</v>
      </c>
      <c r="AQ3484" s="1061">
        <f t="shared" si="1407"/>
        <v>0</v>
      </c>
      <c r="AR3484" s="1061">
        <f t="shared" si="1407"/>
        <v>0</v>
      </c>
      <c r="AS3484" s="1061">
        <f t="shared" si="1407"/>
        <v>663</v>
      </c>
      <c r="AT3484" s="850">
        <f t="shared" si="1413"/>
        <v>0</v>
      </c>
      <c r="AU3484" s="922"/>
      <c r="AV3484" s="861"/>
      <c r="AW3484" s="861"/>
      <c r="AX3484" s="861"/>
      <c r="AY3484" s="861"/>
      <c r="AZ3484" s="851"/>
    </row>
    <row r="3485" spans="1:52" ht="13.5" customHeight="1">
      <c r="A3485" s="838">
        <f t="shared" si="1411"/>
        <v>36</v>
      </c>
      <c r="B3485" s="1053" t="s">
        <v>141</v>
      </c>
      <c r="C3485" s="1161" t="s">
        <v>66</v>
      </c>
      <c r="D3485" s="839">
        <v>3.5</v>
      </c>
      <c r="E3485" s="921">
        <v>3.5</v>
      </c>
      <c r="F3485" s="1061"/>
      <c r="G3485" s="1120"/>
      <c r="H3485" s="1063"/>
      <c r="I3485" s="1077"/>
      <c r="J3485" s="1060">
        <f t="shared" si="1402"/>
        <v>0</v>
      </c>
      <c r="K3485" s="1061"/>
      <c r="L3485" s="1065"/>
      <c r="M3485" s="1062"/>
      <c r="N3485" s="1063"/>
      <c r="O3485" s="1060">
        <f t="shared" si="1417"/>
        <v>0</v>
      </c>
      <c r="P3485" s="1093"/>
      <c r="Q3485" s="1065">
        <v>205</v>
      </c>
      <c r="R3485" s="1131"/>
      <c r="S3485" s="1063"/>
      <c r="T3485" s="1079">
        <f t="shared" si="1403"/>
        <v>717.5</v>
      </c>
      <c r="U3485" s="1061">
        <f t="shared" si="1422"/>
        <v>0</v>
      </c>
      <c r="V3485" s="1061">
        <f t="shared" si="1415"/>
        <v>205</v>
      </c>
      <c r="W3485" s="1063">
        <f t="shared" si="1415"/>
        <v>0</v>
      </c>
      <c r="X3485" s="1063">
        <f t="shared" si="1415"/>
        <v>0</v>
      </c>
      <c r="Y3485" s="1060">
        <f t="shared" si="1415"/>
        <v>717.5</v>
      </c>
      <c r="Z3485" s="1080">
        <f t="shared" si="1412"/>
        <v>36</v>
      </c>
      <c r="AA3485" s="1126" t="str">
        <f t="shared" si="1409"/>
        <v>Trứng vịt lộn</v>
      </c>
      <c r="AB3485" s="1082" t="str">
        <f t="shared" si="1409"/>
        <v>kg</v>
      </c>
      <c r="AC3485" s="1083">
        <f t="shared" si="1409"/>
        <v>3.5</v>
      </c>
      <c r="AD3485" s="1089">
        <f t="shared" si="1409"/>
        <v>3.5</v>
      </c>
      <c r="AE3485" s="1071">
        <f t="shared" si="1423"/>
        <v>0</v>
      </c>
      <c r="AF3485" s="1071">
        <f t="shared" si="1423"/>
        <v>0</v>
      </c>
      <c r="AG3485" s="1071">
        <f t="shared" si="1423"/>
        <v>0</v>
      </c>
      <c r="AH3485" s="1071">
        <f t="shared" si="1423"/>
        <v>0</v>
      </c>
      <c r="AI3485" s="1060">
        <f t="shared" si="1410"/>
        <v>0</v>
      </c>
      <c r="AJ3485" s="1102">
        <f t="shared" si="1419"/>
        <v>0</v>
      </c>
      <c r="AK3485" s="1102">
        <f t="shared" si="1419"/>
        <v>205</v>
      </c>
      <c r="AL3485" s="1102">
        <f t="shared" si="1419"/>
        <v>0</v>
      </c>
      <c r="AM3485" s="1102">
        <f t="shared" si="1420"/>
        <v>0</v>
      </c>
      <c r="AN3485" s="1085">
        <f t="shared" si="1421"/>
        <v>717.5</v>
      </c>
      <c r="AO3485" s="1061">
        <f t="shared" si="1407"/>
        <v>0</v>
      </c>
      <c r="AP3485" s="1061">
        <f t="shared" si="1407"/>
        <v>205</v>
      </c>
      <c r="AQ3485" s="1061">
        <f t="shared" si="1407"/>
        <v>0</v>
      </c>
      <c r="AR3485" s="1061">
        <f t="shared" si="1407"/>
        <v>0</v>
      </c>
      <c r="AS3485" s="1061">
        <f t="shared" si="1407"/>
        <v>717.5</v>
      </c>
      <c r="AT3485" s="850">
        <f t="shared" si="1413"/>
        <v>0</v>
      </c>
      <c r="AU3485" s="922"/>
      <c r="AV3485" s="861"/>
      <c r="AW3485" s="861"/>
      <c r="AX3485" s="861"/>
      <c r="AY3485" s="861"/>
      <c r="AZ3485" s="851"/>
    </row>
    <row r="3486" spans="1:52" ht="13.5" customHeight="1">
      <c r="A3486" s="838">
        <f t="shared" si="1411"/>
        <v>37</v>
      </c>
      <c r="B3486" s="1053" t="s">
        <v>929</v>
      </c>
      <c r="C3486" s="817" t="s">
        <v>66</v>
      </c>
      <c r="D3486" s="839">
        <v>40</v>
      </c>
      <c r="E3486" s="921">
        <v>40</v>
      </c>
      <c r="F3486" s="1061"/>
      <c r="G3486" s="1120"/>
      <c r="H3486" s="1063"/>
      <c r="I3486" s="1077"/>
      <c r="J3486" s="1060">
        <f t="shared" si="1402"/>
        <v>0</v>
      </c>
      <c r="K3486" s="1061"/>
      <c r="L3486" s="1065"/>
      <c r="M3486" s="1062"/>
      <c r="N3486" s="1063"/>
      <c r="O3486" s="1060">
        <f t="shared" si="1417"/>
        <v>0</v>
      </c>
      <c r="P3486" s="1093"/>
      <c r="Q3486" s="1065">
        <v>8</v>
      </c>
      <c r="R3486" s="1131"/>
      <c r="S3486" s="1063"/>
      <c r="T3486" s="1079">
        <f t="shared" si="1403"/>
        <v>320</v>
      </c>
      <c r="U3486" s="1061">
        <f t="shared" si="1422"/>
        <v>0</v>
      </c>
      <c r="V3486" s="1065">
        <f t="shared" si="1415"/>
        <v>8</v>
      </c>
      <c r="W3486" s="1063">
        <f t="shared" si="1415"/>
        <v>0</v>
      </c>
      <c r="X3486" s="1063">
        <f t="shared" si="1415"/>
        <v>0</v>
      </c>
      <c r="Y3486" s="1060">
        <f t="shared" si="1415"/>
        <v>320</v>
      </c>
      <c r="Z3486" s="1080">
        <f t="shared" si="1412"/>
        <v>37</v>
      </c>
      <c r="AA3486" s="1126" t="str">
        <f t="shared" si="1409"/>
        <v>Trứng rán</v>
      </c>
      <c r="AB3486" s="1082" t="str">
        <f t="shared" si="1409"/>
        <v>kg</v>
      </c>
      <c r="AC3486" s="1083">
        <f t="shared" si="1409"/>
        <v>40</v>
      </c>
      <c r="AD3486" s="1089">
        <f t="shared" si="1409"/>
        <v>40</v>
      </c>
      <c r="AE3486" s="1071">
        <f t="shared" si="1423"/>
        <v>0</v>
      </c>
      <c r="AF3486" s="1071">
        <f t="shared" si="1423"/>
        <v>0</v>
      </c>
      <c r="AG3486" s="1071">
        <f t="shared" si="1423"/>
        <v>0</v>
      </c>
      <c r="AH3486" s="1071">
        <f t="shared" si="1423"/>
        <v>0</v>
      </c>
      <c r="AI3486" s="1060">
        <f t="shared" si="1410"/>
        <v>0</v>
      </c>
      <c r="AJ3486" s="1102">
        <f t="shared" si="1419"/>
        <v>0</v>
      </c>
      <c r="AK3486" s="1102">
        <f t="shared" si="1419"/>
        <v>8</v>
      </c>
      <c r="AL3486" s="1102">
        <f t="shared" si="1419"/>
        <v>0</v>
      </c>
      <c r="AM3486" s="1102">
        <f t="shared" si="1420"/>
        <v>0</v>
      </c>
      <c r="AN3486" s="1085">
        <f t="shared" si="1421"/>
        <v>320</v>
      </c>
      <c r="AO3486" s="1061">
        <f t="shared" si="1407"/>
        <v>0</v>
      </c>
      <c r="AP3486" s="1061">
        <f t="shared" si="1407"/>
        <v>8</v>
      </c>
      <c r="AQ3486" s="1061">
        <f t="shared" si="1407"/>
        <v>0</v>
      </c>
      <c r="AR3486" s="1061">
        <f t="shared" si="1407"/>
        <v>0</v>
      </c>
      <c r="AS3486" s="1061">
        <f t="shared" si="1407"/>
        <v>320</v>
      </c>
      <c r="AT3486" s="850">
        <f t="shared" si="1413"/>
        <v>0</v>
      </c>
      <c r="AU3486" s="1502"/>
      <c r="AV3486" s="1503"/>
      <c r="AW3486" s="1503"/>
      <c r="AX3486" s="1503"/>
      <c r="AY3486" s="1503"/>
      <c r="AZ3486" s="927"/>
    </row>
    <row r="3487" spans="1:52" ht="13.5" customHeight="1">
      <c r="A3487" s="838">
        <f t="shared" si="1411"/>
        <v>38</v>
      </c>
      <c r="B3487" s="1053" t="s">
        <v>488</v>
      </c>
      <c r="C3487" s="817" t="s">
        <v>66</v>
      </c>
      <c r="D3487" s="839">
        <v>110</v>
      </c>
      <c r="E3487" s="921">
        <v>106</v>
      </c>
      <c r="F3487" s="1094"/>
      <c r="G3487" s="1090"/>
      <c r="H3487" s="1121"/>
      <c r="I3487" s="1077"/>
      <c r="J3487" s="1060">
        <f t="shared" si="1402"/>
        <v>0</v>
      </c>
      <c r="K3487" s="1061"/>
      <c r="L3487" s="1071"/>
      <c r="M3487" s="1062"/>
      <c r="N3487" s="1063"/>
      <c r="O3487" s="1060">
        <f t="shared" si="1417"/>
        <v>0</v>
      </c>
      <c r="P3487" s="1056"/>
      <c r="Q3487" s="1065">
        <v>13</v>
      </c>
      <c r="R3487" s="1131"/>
      <c r="S3487" s="1063"/>
      <c r="T3487" s="1079">
        <f t="shared" si="1403"/>
        <v>1378</v>
      </c>
      <c r="U3487" s="1061">
        <f t="shared" si="1422"/>
        <v>0</v>
      </c>
      <c r="V3487" s="1071">
        <f t="shared" si="1415"/>
        <v>13</v>
      </c>
      <c r="W3487" s="1063">
        <f t="shared" si="1415"/>
        <v>0</v>
      </c>
      <c r="X3487" s="1063">
        <f t="shared" si="1415"/>
        <v>0</v>
      </c>
      <c r="Y3487" s="1060">
        <f t="shared" si="1415"/>
        <v>1378</v>
      </c>
      <c r="Z3487" s="1080">
        <f t="shared" si="1412"/>
        <v>38</v>
      </c>
      <c r="AA3487" s="1126" t="str">
        <f t="shared" si="1409"/>
        <v>Thịt xô</v>
      </c>
      <c r="AB3487" s="1082" t="str">
        <f t="shared" si="1409"/>
        <v>kg</v>
      </c>
      <c r="AC3487" s="1083">
        <f t="shared" si="1409"/>
        <v>110</v>
      </c>
      <c r="AD3487" s="1089">
        <f t="shared" si="1409"/>
        <v>106</v>
      </c>
      <c r="AE3487" s="1071">
        <f t="shared" si="1423"/>
        <v>0</v>
      </c>
      <c r="AF3487" s="1071">
        <f t="shared" si="1423"/>
        <v>0</v>
      </c>
      <c r="AG3487" s="1071">
        <f t="shared" si="1423"/>
        <v>0</v>
      </c>
      <c r="AH3487" s="1071">
        <f t="shared" si="1423"/>
        <v>0</v>
      </c>
      <c r="AI3487" s="1060">
        <f t="shared" si="1410"/>
        <v>0</v>
      </c>
      <c r="AJ3487" s="1102">
        <f t="shared" si="1419"/>
        <v>0</v>
      </c>
      <c r="AK3487" s="1102">
        <f t="shared" si="1419"/>
        <v>13</v>
      </c>
      <c r="AL3487" s="1102">
        <f t="shared" si="1419"/>
        <v>0</v>
      </c>
      <c r="AM3487" s="1102">
        <f t="shared" si="1420"/>
        <v>0</v>
      </c>
      <c r="AN3487" s="1085">
        <f t="shared" si="1421"/>
        <v>1378</v>
      </c>
      <c r="AO3487" s="1061">
        <f t="shared" si="1407"/>
        <v>0</v>
      </c>
      <c r="AP3487" s="1061">
        <f t="shared" si="1407"/>
        <v>13</v>
      </c>
      <c r="AQ3487" s="1061">
        <f t="shared" si="1407"/>
        <v>0</v>
      </c>
      <c r="AR3487" s="1061">
        <f t="shared" si="1407"/>
        <v>0</v>
      </c>
      <c r="AS3487" s="1061">
        <f t="shared" si="1407"/>
        <v>1378</v>
      </c>
      <c r="AT3487" s="850">
        <f t="shared" si="1413"/>
        <v>52</v>
      </c>
      <c r="AU3487" s="1502" t="s">
        <v>855</v>
      </c>
      <c r="AV3487" s="1503"/>
      <c r="AW3487" s="1503"/>
      <c r="AX3487" s="1503"/>
      <c r="AY3487" s="1503"/>
      <c r="AZ3487" s="927"/>
    </row>
    <row r="3488" spans="1:52" ht="13.5" customHeight="1">
      <c r="A3488" s="838">
        <f t="shared" si="1411"/>
        <v>39</v>
      </c>
      <c r="B3488" s="1045" t="s">
        <v>83</v>
      </c>
      <c r="C3488" s="817" t="s">
        <v>786</v>
      </c>
      <c r="D3488" s="839">
        <v>12</v>
      </c>
      <c r="E3488" s="921">
        <v>12</v>
      </c>
      <c r="F3488" s="1061"/>
      <c r="G3488" s="1120"/>
      <c r="H3488" s="1063"/>
      <c r="I3488" s="1077"/>
      <c r="J3488" s="1060">
        <f t="shared" si="1402"/>
        <v>0</v>
      </c>
      <c r="K3488" s="1103"/>
      <c r="L3488" s="1065"/>
      <c r="M3488" s="1062">
        <v>21</v>
      </c>
      <c r="N3488" s="1063"/>
      <c r="O3488" s="1060">
        <f t="shared" si="1417"/>
        <v>252</v>
      </c>
      <c r="P3488" s="1056"/>
      <c r="Q3488" s="1071"/>
      <c r="R3488" s="1100">
        <v>21</v>
      </c>
      <c r="S3488" s="1063"/>
      <c r="T3488" s="1079">
        <f t="shared" si="1403"/>
        <v>252</v>
      </c>
      <c r="U3488" s="1103">
        <f t="shared" si="1422"/>
        <v>0</v>
      </c>
      <c r="V3488" s="1061">
        <f t="shared" si="1415"/>
        <v>0</v>
      </c>
      <c r="W3488" s="1063">
        <f t="shared" si="1415"/>
        <v>42</v>
      </c>
      <c r="X3488" s="1063">
        <f t="shared" si="1415"/>
        <v>0</v>
      </c>
      <c r="Y3488" s="1060">
        <f t="shared" si="1415"/>
        <v>504</v>
      </c>
      <c r="Z3488" s="1080">
        <f t="shared" si="1412"/>
        <v>39</v>
      </c>
      <c r="AA3488" s="1126" t="str">
        <f t="shared" si="1409"/>
        <v>Cam</v>
      </c>
      <c r="AB3488" s="1082" t="str">
        <f t="shared" si="1409"/>
        <v>quả</v>
      </c>
      <c r="AC3488" s="1083">
        <f t="shared" si="1409"/>
        <v>12</v>
      </c>
      <c r="AD3488" s="1089">
        <f t="shared" si="1409"/>
        <v>12</v>
      </c>
      <c r="AE3488" s="1071">
        <f t="shared" si="1423"/>
        <v>0</v>
      </c>
      <c r="AF3488" s="1071">
        <f t="shared" si="1423"/>
        <v>0</v>
      </c>
      <c r="AG3488" s="1071">
        <f t="shared" si="1423"/>
        <v>0</v>
      </c>
      <c r="AH3488" s="1071">
        <f t="shared" si="1423"/>
        <v>0</v>
      </c>
      <c r="AI3488" s="1060">
        <f t="shared" si="1410"/>
        <v>0</v>
      </c>
      <c r="AJ3488" s="1102">
        <f t="shared" si="1419"/>
        <v>0</v>
      </c>
      <c r="AK3488" s="1102">
        <f t="shared" si="1419"/>
        <v>0</v>
      </c>
      <c r="AL3488" s="1102">
        <f t="shared" si="1419"/>
        <v>42</v>
      </c>
      <c r="AM3488" s="1102">
        <f t="shared" si="1420"/>
        <v>0</v>
      </c>
      <c r="AN3488" s="1085">
        <f t="shared" si="1421"/>
        <v>504</v>
      </c>
      <c r="AO3488" s="1061">
        <f t="shared" si="1407"/>
        <v>0</v>
      </c>
      <c r="AP3488" s="1061">
        <f t="shared" si="1407"/>
        <v>0</v>
      </c>
      <c r="AQ3488" s="1061">
        <f t="shared" si="1407"/>
        <v>42</v>
      </c>
      <c r="AR3488" s="1061">
        <f t="shared" si="1407"/>
        <v>0</v>
      </c>
      <c r="AS3488" s="1061">
        <f t="shared" si="1407"/>
        <v>504</v>
      </c>
      <c r="AT3488" s="850">
        <f t="shared" si="1413"/>
        <v>0</v>
      </c>
      <c r="AU3488" s="929" t="s">
        <v>811</v>
      </c>
      <c r="AV3488" s="930"/>
      <c r="AW3488" s="1504">
        <f>SUM(AX3489:AX3491)</f>
        <v>0.74</v>
      </c>
      <c r="AX3488" s="1504"/>
      <c r="AY3488" s="930"/>
      <c r="AZ3488" s="862" t="s">
        <v>70</v>
      </c>
    </row>
    <row r="3489" spans="1:52" ht="13.5" customHeight="1">
      <c r="A3489" s="838">
        <f t="shared" si="1411"/>
        <v>40</v>
      </c>
      <c r="B3489" s="1045" t="s">
        <v>692</v>
      </c>
      <c r="C3489" s="817" t="s">
        <v>66</v>
      </c>
      <c r="D3489" s="839">
        <v>10</v>
      </c>
      <c r="E3489" s="921">
        <v>7</v>
      </c>
      <c r="F3489" s="1061"/>
      <c r="G3489" s="1086"/>
      <c r="H3489" s="1063"/>
      <c r="I3489" s="1077"/>
      <c r="J3489" s="1060">
        <f t="shared" si="1402"/>
        <v>0</v>
      </c>
      <c r="K3489" s="1061"/>
      <c r="L3489" s="1061"/>
      <c r="M3489" s="1063">
        <v>47</v>
      </c>
      <c r="N3489" s="1063"/>
      <c r="O3489" s="1060">
        <f t="shared" si="1417"/>
        <v>329</v>
      </c>
      <c r="P3489" s="1093"/>
      <c r="Q3489" s="1061"/>
      <c r="R3489" s="1100"/>
      <c r="S3489" s="1063"/>
      <c r="T3489" s="1079">
        <f t="shared" si="1403"/>
        <v>0</v>
      </c>
      <c r="U3489" s="1061">
        <f t="shared" si="1422"/>
        <v>0</v>
      </c>
      <c r="V3489" s="1061">
        <f t="shared" si="1415"/>
        <v>0</v>
      </c>
      <c r="W3489" s="1063">
        <f t="shared" si="1415"/>
        <v>47</v>
      </c>
      <c r="X3489" s="1063">
        <f t="shared" si="1415"/>
        <v>0</v>
      </c>
      <c r="Y3489" s="1060">
        <f>SUM(J3489,O3489,T3489)</f>
        <v>329</v>
      </c>
      <c r="Z3489" s="1080">
        <f t="shared" si="1412"/>
        <v>40</v>
      </c>
      <c r="AA3489" s="1126" t="str">
        <f t="shared" si="1409"/>
        <v>Bí đỏ</v>
      </c>
      <c r="AB3489" s="1082" t="str">
        <f t="shared" si="1409"/>
        <v>kg</v>
      </c>
      <c r="AC3489" s="1083">
        <f t="shared" si="1409"/>
        <v>10</v>
      </c>
      <c r="AD3489" s="1089">
        <f t="shared" si="1409"/>
        <v>7</v>
      </c>
      <c r="AE3489" s="1071">
        <f t="shared" si="1423"/>
        <v>0</v>
      </c>
      <c r="AF3489" s="1071">
        <f t="shared" si="1423"/>
        <v>0</v>
      </c>
      <c r="AG3489" s="1071">
        <f t="shared" si="1423"/>
        <v>0</v>
      </c>
      <c r="AH3489" s="1071">
        <f t="shared" si="1423"/>
        <v>0</v>
      </c>
      <c r="AI3489" s="1060">
        <f t="shared" si="1410"/>
        <v>0</v>
      </c>
      <c r="AJ3489" s="1102">
        <f t="shared" si="1419"/>
        <v>0</v>
      </c>
      <c r="AK3489" s="1102">
        <f t="shared" si="1419"/>
        <v>0</v>
      </c>
      <c r="AL3489" s="1102">
        <f t="shared" si="1419"/>
        <v>47</v>
      </c>
      <c r="AM3489" s="1102">
        <f t="shared" si="1420"/>
        <v>0</v>
      </c>
      <c r="AN3489" s="1085">
        <f t="shared" si="1421"/>
        <v>329</v>
      </c>
      <c r="AO3489" s="1061">
        <f t="shared" si="1407"/>
        <v>0</v>
      </c>
      <c r="AP3489" s="1061">
        <f t="shared" si="1407"/>
        <v>0</v>
      </c>
      <c r="AQ3489" s="1061">
        <f t="shared" si="1407"/>
        <v>47</v>
      </c>
      <c r="AR3489" s="1061">
        <f t="shared" si="1407"/>
        <v>0</v>
      </c>
      <c r="AS3489" s="1061">
        <f t="shared" si="1407"/>
        <v>329</v>
      </c>
      <c r="AT3489" s="850">
        <f t="shared" si="1413"/>
        <v>141</v>
      </c>
      <c r="AU3489" s="932" t="s">
        <v>856</v>
      </c>
      <c r="AV3489" s="933">
        <f>AV3453</f>
        <v>177</v>
      </c>
      <c r="AW3489" s="934" t="s">
        <v>27</v>
      </c>
      <c r="AX3489" s="935">
        <v>0.16</v>
      </c>
      <c r="AY3489" s="936" t="s">
        <v>29</v>
      </c>
      <c r="AZ3489" s="937">
        <f>AV3489*AX3489</f>
        <v>28.32</v>
      </c>
    </row>
    <row r="3490" spans="1:52" ht="13.5" customHeight="1">
      <c r="A3490" s="838">
        <f t="shared" si="1411"/>
        <v>41</v>
      </c>
      <c r="B3490" s="1045" t="s">
        <v>17</v>
      </c>
      <c r="C3490" s="817" t="s">
        <v>66</v>
      </c>
      <c r="D3490" s="938">
        <v>5</v>
      </c>
      <c r="E3490" s="1133">
        <v>4</v>
      </c>
      <c r="F3490" s="1061"/>
      <c r="G3490" s="1120"/>
      <c r="H3490" s="1063"/>
      <c r="I3490" s="1077"/>
      <c r="J3490" s="1060">
        <f t="shared" si="1402"/>
        <v>0</v>
      </c>
      <c r="K3490" s="1061"/>
      <c r="L3490" s="1071"/>
      <c r="M3490" s="1063"/>
      <c r="N3490" s="1063"/>
      <c r="O3490" s="1060">
        <f t="shared" si="1417"/>
        <v>0</v>
      </c>
      <c r="P3490" s="1078"/>
      <c r="Q3490" s="1071"/>
      <c r="R3490" s="1131">
        <v>50</v>
      </c>
      <c r="S3490" s="1063"/>
      <c r="T3490" s="1079">
        <f t="shared" si="1403"/>
        <v>200</v>
      </c>
      <c r="U3490" s="1061">
        <f t="shared" si="1422"/>
        <v>0</v>
      </c>
      <c r="V3490" s="1071">
        <f t="shared" si="1415"/>
        <v>0</v>
      </c>
      <c r="W3490" s="1063">
        <f t="shared" si="1415"/>
        <v>50</v>
      </c>
      <c r="X3490" s="1063">
        <f t="shared" si="1415"/>
        <v>0</v>
      </c>
      <c r="Y3490" s="1060">
        <f t="shared" si="1415"/>
        <v>200</v>
      </c>
      <c r="Z3490" s="1080">
        <f t="shared" si="1412"/>
        <v>41</v>
      </c>
      <c r="AA3490" s="1126" t="str">
        <f t="shared" si="1409"/>
        <v>Rau muống</v>
      </c>
      <c r="AB3490" s="1082" t="str">
        <f t="shared" si="1409"/>
        <v>kg</v>
      </c>
      <c r="AC3490" s="1083">
        <f t="shared" si="1409"/>
        <v>5</v>
      </c>
      <c r="AD3490" s="1089">
        <f t="shared" si="1409"/>
        <v>4</v>
      </c>
      <c r="AE3490" s="1071">
        <f t="shared" si="1423"/>
        <v>0</v>
      </c>
      <c r="AF3490" s="1071">
        <f t="shared" si="1423"/>
        <v>0</v>
      </c>
      <c r="AG3490" s="1071">
        <f t="shared" si="1423"/>
        <v>0</v>
      </c>
      <c r="AH3490" s="1071">
        <f t="shared" si="1423"/>
        <v>0</v>
      </c>
      <c r="AI3490" s="1060">
        <f t="shared" si="1410"/>
        <v>0</v>
      </c>
      <c r="AJ3490" s="1102">
        <f t="shared" si="1419"/>
        <v>0</v>
      </c>
      <c r="AK3490" s="1102">
        <f t="shared" si="1419"/>
        <v>0</v>
      </c>
      <c r="AL3490" s="1102">
        <f t="shared" si="1419"/>
        <v>50</v>
      </c>
      <c r="AM3490" s="1102">
        <f t="shared" si="1420"/>
        <v>0</v>
      </c>
      <c r="AN3490" s="1085">
        <f t="shared" si="1421"/>
        <v>200</v>
      </c>
      <c r="AO3490" s="1061">
        <f t="shared" si="1407"/>
        <v>0</v>
      </c>
      <c r="AP3490" s="1061">
        <f t="shared" si="1407"/>
        <v>0</v>
      </c>
      <c r="AQ3490" s="1061">
        <f t="shared" si="1407"/>
        <v>50</v>
      </c>
      <c r="AR3490" s="1061">
        <f t="shared" si="1407"/>
        <v>0</v>
      </c>
      <c r="AS3490" s="1061">
        <f t="shared" si="1407"/>
        <v>200</v>
      </c>
      <c r="AT3490" s="850">
        <f t="shared" si="1413"/>
        <v>50</v>
      </c>
      <c r="AU3490" s="932" t="s">
        <v>857</v>
      </c>
      <c r="AV3490" s="933">
        <f t="shared" ref="AV3490:AV3495" si="1424">AV3454</f>
        <v>177</v>
      </c>
      <c r="AW3490" s="934" t="s">
        <v>27</v>
      </c>
      <c r="AX3490" s="935">
        <v>0.28999999999999998</v>
      </c>
      <c r="AY3490" s="936" t="s">
        <v>29</v>
      </c>
      <c r="AZ3490" s="937">
        <f>AV3490*AX3490</f>
        <v>51.33</v>
      </c>
    </row>
    <row r="3491" spans="1:52" ht="13.5" customHeight="1">
      <c r="A3491" s="838">
        <f t="shared" si="1411"/>
        <v>42</v>
      </c>
      <c r="B3491" s="1045" t="s">
        <v>478</v>
      </c>
      <c r="C3491" s="817" t="s">
        <v>66</v>
      </c>
      <c r="D3491" s="839">
        <v>12</v>
      </c>
      <c r="E3491" s="921">
        <v>12</v>
      </c>
      <c r="F3491" s="1071"/>
      <c r="G3491" s="1086"/>
      <c r="H3491" s="1063">
        <v>25</v>
      </c>
      <c r="I3491" s="1077"/>
      <c r="J3491" s="1060">
        <f t="shared" si="1402"/>
        <v>300</v>
      </c>
      <c r="K3491" s="1061"/>
      <c r="L3491" s="1061"/>
      <c r="M3491" s="1134">
        <v>8</v>
      </c>
      <c r="N3491" s="1063"/>
      <c r="O3491" s="1060">
        <f t="shared" si="1417"/>
        <v>96</v>
      </c>
      <c r="P3491" s="1093"/>
      <c r="Q3491" s="1061"/>
      <c r="R3491" s="1100"/>
      <c r="S3491" s="1063"/>
      <c r="T3491" s="1079">
        <f t="shared" si="1403"/>
        <v>0</v>
      </c>
      <c r="U3491" s="1061">
        <f t="shared" si="1422"/>
        <v>0</v>
      </c>
      <c r="V3491" s="1061">
        <f t="shared" si="1415"/>
        <v>0</v>
      </c>
      <c r="W3491" s="1063">
        <f t="shared" si="1415"/>
        <v>33</v>
      </c>
      <c r="X3491" s="1063">
        <f t="shared" si="1415"/>
        <v>0</v>
      </c>
      <c r="Y3491" s="1060">
        <f t="shared" si="1415"/>
        <v>396</v>
      </c>
      <c r="Z3491" s="1080">
        <f t="shared" si="1412"/>
        <v>42</v>
      </c>
      <c r="AA3491" s="1126" t="str">
        <f t="shared" si="1409"/>
        <v>Dưa cải</v>
      </c>
      <c r="AB3491" s="1082" t="str">
        <f t="shared" si="1409"/>
        <v>kg</v>
      </c>
      <c r="AC3491" s="1083">
        <f t="shared" si="1409"/>
        <v>12</v>
      </c>
      <c r="AD3491" s="1089">
        <f t="shared" si="1409"/>
        <v>12</v>
      </c>
      <c r="AE3491" s="1071">
        <f t="shared" si="1423"/>
        <v>0</v>
      </c>
      <c r="AF3491" s="1071">
        <f t="shared" si="1423"/>
        <v>0</v>
      </c>
      <c r="AG3491" s="1071">
        <f t="shared" si="1423"/>
        <v>0</v>
      </c>
      <c r="AH3491" s="1071">
        <f t="shared" si="1423"/>
        <v>0</v>
      </c>
      <c r="AI3491" s="1060">
        <f t="shared" si="1410"/>
        <v>0</v>
      </c>
      <c r="AJ3491" s="1102">
        <f t="shared" si="1419"/>
        <v>0</v>
      </c>
      <c r="AK3491" s="1102">
        <f t="shared" si="1419"/>
        <v>0</v>
      </c>
      <c r="AL3491" s="1102">
        <f t="shared" si="1419"/>
        <v>33</v>
      </c>
      <c r="AM3491" s="1102">
        <f t="shared" si="1420"/>
        <v>0</v>
      </c>
      <c r="AN3491" s="1085">
        <f t="shared" si="1421"/>
        <v>396</v>
      </c>
      <c r="AO3491" s="1061">
        <f t="shared" si="1407"/>
        <v>0</v>
      </c>
      <c r="AP3491" s="1061">
        <f t="shared" si="1407"/>
        <v>0</v>
      </c>
      <c r="AQ3491" s="1061">
        <f t="shared" si="1407"/>
        <v>33</v>
      </c>
      <c r="AR3491" s="1061">
        <f t="shared" si="1407"/>
        <v>0</v>
      </c>
      <c r="AS3491" s="1061">
        <f t="shared" si="1407"/>
        <v>396</v>
      </c>
      <c r="AT3491" s="850">
        <f t="shared" si="1413"/>
        <v>0</v>
      </c>
      <c r="AU3491" s="932" t="s">
        <v>858</v>
      </c>
      <c r="AV3491" s="933">
        <f t="shared" si="1424"/>
        <v>177</v>
      </c>
      <c r="AW3491" s="934" t="s">
        <v>27</v>
      </c>
      <c r="AX3491" s="935">
        <v>0.28999999999999998</v>
      </c>
      <c r="AY3491" s="936" t="s">
        <v>29</v>
      </c>
      <c r="AZ3491" s="937">
        <f>AV3491*AX3491</f>
        <v>51.33</v>
      </c>
    </row>
    <row r="3492" spans="1:52" ht="13.5" customHeight="1">
      <c r="A3492" s="838">
        <f t="shared" si="1411"/>
        <v>43</v>
      </c>
      <c r="B3492" s="1046" t="s">
        <v>60</v>
      </c>
      <c r="C3492" s="817" t="s">
        <v>66</v>
      </c>
      <c r="D3492" s="924">
        <v>20</v>
      </c>
      <c r="E3492" s="1114">
        <v>20</v>
      </c>
      <c r="F3492" s="1065"/>
      <c r="G3492" s="1090"/>
      <c r="H3492" s="1063">
        <v>1</v>
      </c>
      <c r="I3492" s="1077"/>
      <c r="J3492" s="1060">
        <f t="shared" si="1402"/>
        <v>20</v>
      </c>
      <c r="K3492" s="1103"/>
      <c r="L3492" s="1071"/>
      <c r="M3492" s="1135">
        <v>3</v>
      </c>
      <c r="N3492" s="1063"/>
      <c r="O3492" s="1060">
        <f t="shared" si="1417"/>
        <v>60</v>
      </c>
      <c r="P3492" s="1122"/>
      <c r="Q3492" s="1071"/>
      <c r="R3492" s="1100">
        <v>1</v>
      </c>
      <c r="S3492" s="1063"/>
      <c r="T3492" s="1079">
        <f t="shared" si="1403"/>
        <v>20</v>
      </c>
      <c r="U3492" s="1103">
        <f t="shared" si="1422"/>
        <v>0</v>
      </c>
      <c r="V3492" s="1071">
        <f t="shared" si="1415"/>
        <v>0</v>
      </c>
      <c r="W3492" s="1063">
        <f t="shared" si="1415"/>
        <v>5</v>
      </c>
      <c r="X3492" s="1063">
        <f t="shared" si="1415"/>
        <v>0</v>
      </c>
      <c r="Y3492" s="1060">
        <f t="shared" si="1415"/>
        <v>100</v>
      </c>
      <c r="Z3492" s="1080">
        <f t="shared" si="1412"/>
        <v>43</v>
      </c>
      <c r="AA3492" s="1126" t="str">
        <f t="shared" si="1409"/>
        <v>Cà chua</v>
      </c>
      <c r="AB3492" s="1082" t="str">
        <f t="shared" si="1409"/>
        <v>kg</v>
      </c>
      <c r="AC3492" s="1083">
        <f t="shared" si="1409"/>
        <v>20</v>
      </c>
      <c r="AD3492" s="1089">
        <f t="shared" si="1409"/>
        <v>20</v>
      </c>
      <c r="AE3492" s="1071">
        <f t="shared" si="1423"/>
        <v>0</v>
      </c>
      <c r="AF3492" s="1071">
        <f t="shared" si="1423"/>
        <v>0</v>
      </c>
      <c r="AG3492" s="1071">
        <f t="shared" si="1423"/>
        <v>0</v>
      </c>
      <c r="AH3492" s="1071">
        <f t="shared" si="1423"/>
        <v>0</v>
      </c>
      <c r="AI3492" s="1060">
        <f t="shared" si="1410"/>
        <v>0</v>
      </c>
      <c r="AJ3492" s="1102">
        <f t="shared" si="1419"/>
        <v>0</v>
      </c>
      <c r="AK3492" s="1102">
        <f t="shared" si="1419"/>
        <v>0</v>
      </c>
      <c r="AL3492" s="1102">
        <f t="shared" si="1419"/>
        <v>5</v>
      </c>
      <c r="AM3492" s="1102">
        <f t="shared" si="1420"/>
        <v>0</v>
      </c>
      <c r="AN3492" s="1085">
        <f t="shared" si="1421"/>
        <v>100</v>
      </c>
      <c r="AO3492" s="1061">
        <f t="shared" si="1407"/>
        <v>0</v>
      </c>
      <c r="AP3492" s="1061">
        <f t="shared" si="1407"/>
        <v>0</v>
      </c>
      <c r="AQ3492" s="1061">
        <f t="shared" si="1407"/>
        <v>5</v>
      </c>
      <c r="AR3492" s="1061">
        <f t="shared" si="1407"/>
        <v>0</v>
      </c>
      <c r="AS3492" s="1061">
        <f t="shared" si="1407"/>
        <v>100</v>
      </c>
      <c r="AT3492" s="850">
        <f t="shared" si="1413"/>
        <v>0</v>
      </c>
      <c r="AU3492" s="929" t="s">
        <v>811</v>
      </c>
      <c r="AV3492" s="933"/>
      <c r="AW3492" s="1504">
        <f>SUM(AX3493:AX3495)</f>
        <v>0.68</v>
      </c>
      <c r="AX3492" s="1504"/>
      <c r="AY3492" s="930"/>
      <c r="AZ3492" s="941" t="s">
        <v>70</v>
      </c>
    </row>
    <row r="3493" spans="1:52" ht="13.5" customHeight="1">
      <c r="A3493" s="838">
        <f t="shared" si="1411"/>
        <v>44</v>
      </c>
      <c r="B3493" s="1045" t="s">
        <v>61</v>
      </c>
      <c r="C3493" s="817" t="s">
        <v>66</v>
      </c>
      <c r="D3493" s="924">
        <v>20</v>
      </c>
      <c r="E3493" s="1114">
        <v>20</v>
      </c>
      <c r="F3493" s="1061"/>
      <c r="G3493" s="1120"/>
      <c r="H3493" s="1063">
        <v>0.4</v>
      </c>
      <c r="I3493" s="1077"/>
      <c r="J3493" s="1060">
        <f t="shared" si="1402"/>
        <v>8</v>
      </c>
      <c r="K3493" s="1136"/>
      <c r="L3493" s="1071"/>
      <c r="M3493" s="1063">
        <v>1</v>
      </c>
      <c r="N3493" s="1063"/>
      <c r="O3493" s="1060">
        <f t="shared" si="1417"/>
        <v>20</v>
      </c>
      <c r="P3493" s="1122"/>
      <c r="Q3493" s="1071"/>
      <c r="R3493" s="1131">
        <v>1</v>
      </c>
      <c r="S3493" s="1063"/>
      <c r="T3493" s="1079">
        <f t="shared" ref="T3493:T3501" si="1425">SUM(P3493:S3493)*$E3493</f>
        <v>20</v>
      </c>
      <c r="U3493" s="1061">
        <f t="shared" si="1422"/>
        <v>0</v>
      </c>
      <c r="V3493" s="1071">
        <f t="shared" si="1415"/>
        <v>0</v>
      </c>
      <c r="W3493" s="1063">
        <f t="shared" si="1415"/>
        <v>2.4</v>
      </c>
      <c r="X3493" s="1063">
        <f t="shared" si="1415"/>
        <v>0</v>
      </c>
      <c r="Y3493" s="1060">
        <f t="shared" si="1415"/>
        <v>48</v>
      </c>
      <c r="Z3493" s="1080">
        <f t="shared" si="1412"/>
        <v>44</v>
      </c>
      <c r="AA3493" s="1126" t="str">
        <f t="shared" si="1409"/>
        <v>Hành lá</v>
      </c>
      <c r="AB3493" s="1082" t="str">
        <f t="shared" si="1409"/>
        <v>kg</v>
      </c>
      <c r="AC3493" s="1083">
        <f t="shared" si="1409"/>
        <v>20</v>
      </c>
      <c r="AD3493" s="1089">
        <f t="shared" si="1409"/>
        <v>20</v>
      </c>
      <c r="AE3493" s="1071">
        <f t="shared" si="1423"/>
        <v>0</v>
      </c>
      <c r="AF3493" s="1071">
        <f t="shared" si="1423"/>
        <v>0</v>
      </c>
      <c r="AG3493" s="1071">
        <f t="shared" si="1423"/>
        <v>0</v>
      </c>
      <c r="AH3493" s="1071">
        <f t="shared" si="1423"/>
        <v>0</v>
      </c>
      <c r="AI3493" s="1060">
        <f t="shared" si="1410"/>
        <v>0</v>
      </c>
      <c r="AJ3493" s="1102">
        <f t="shared" si="1419"/>
        <v>0</v>
      </c>
      <c r="AK3493" s="1102">
        <f t="shared" si="1419"/>
        <v>0</v>
      </c>
      <c r="AL3493" s="1102">
        <f t="shared" si="1419"/>
        <v>2.4</v>
      </c>
      <c r="AM3493" s="1102">
        <f t="shared" si="1420"/>
        <v>0</v>
      </c>
      <c r="AN3493" s="1085">
        <f t="shared" si="1421"/>
        <v>48</v>
      </c>
      <c r="AO3493" s="1061">
        <f t="shared" si="1407"/>
        <v>0</v>
      </c>
      <c r="AP3493" s="1061">
        <f t="shared" si="1407"/>
        <v>0</v>
      </c>
      <c r="AQ3493" s="1061">
        <f t="shared" si="1407"/>
        <v>2.4</v>
      </c>
      <c r="AR3493" s="1061">
        <f t="shared" si="1407"/>
        <v>0</v>
      </c>
      <c r="AS3493" s="1061">
        <f t="shared" si="1407"/>
        <v>48</v>
      </c>
      <c r="AT3493" s="850">
        <f t="shared" si="1413"/>
        <v>0</v>
      </c>
      <c r="AU3493" s="932" t="s">
        <v>856</v>
      </c>
      <c r="AV3493" s="933">
        <f t="shared" si="1424"/>
        <v>22</v>
      </c>
      <c r="AW3493" s="934" t="s">
        <v>27</v>
      </c>
      <c r="AX3493" s="935">
        <v>0.16</v>
      </c>
      <c r="AY3493" s="936" t="s">
        <v>29</v>
      </c>
      <c r="AZ3493" s="937">
        <f>AV3493*AX3493</f>
        <v>3.52</v>
      </c>
    </row>
    <row r="3494" spans="1:52" ht="13.5" customHeight="1">
      <c r="A3494" s="838">
        <f t="shared" si="1411"/>
        <v>45</v>
      </c>
      <c r="B3494" s="1047" t="s">
        <v>160</v>
      </c>
      <c r="C3494" s="817" t="s">
        <v>66</v>
      </c>
      <c r="D3494" s="924">
        <v>14</v>
      </c>
      <c r="E3494" s="1114">
        <v>12</v>
      </c>
      <c r="F3494" s="1071"/>
      <c r="G3494" s="1086"/>
      <c r="H3494" s="1063"/>
      <c r="I3494" s="1077"/>
      <c r="J3494" s="1060">
        <f t="shared" si="1402"/>
        <v>0</v>
      </c>
      <c r="K3494" s="1103"/>
      <c r="L3494" s="1137"/>
      <c r="M3494" s="1135"/>
      <c r="N3494" s="1063"/>
      <c r="O3494" s="1060">
        <f t="shared" si="1417"/>
        <v>0</v>
      </c>
      <c r="P3494" s="1103"/>
      <c r="Q3494" s="1071"/>
      <c r="R3494" s="1062">
        <v>5</v>
      </c>
      <c r="S3494" s="1063"/>
      <c r="T3494" s="1079">
        <f t="shared" si="1425"/>
        <v>60</v>
      </c>
      <c r="U3494" s="1061">
        <f t="shared" si="1422"/>
        <v>0</v>
      </c>
      <c r="V3494" s="1061">
        <f t="shared" si="1415"/>
        <v>0</v>
      </c>
      <c r="W3494" s="1063">
        <f t="shared" si="1415"/>
        <v>5</v>
      </c>
      <c r="X3494" s="1063">
        <f t="shared" si="1415"/>
        <v>0</v>
      </c>
      <c r="Y3494" s="1060">
        <f t="shared" si="1415"/>
        <v>60</v>
      </c>
      <c r="Z3494" s="1080">
        <f t="shared" si="1412"/>
        <v>45</v>
      </c>
      <c r="AA3494" s="1126" t="str">
        <f t="shared" si="1409"/>
        <v>Giá đậu</v>
      </c>
      <c r="AB3494" s="1082" t="str">
        <f t="shared" si="1409"/>
        <v>kg</v>
      </c>
      <c r="AC3494" s="1083">
        <f t="shared" si="1409"/>
        <v>14</v>
      </c>
      <c r="AD3494" s="1089">
        <f t="shared" si="1409"/>
        <v>12</v>
      </c>
      <c r="AE3494" s="1071">
        <f t="shared" si="1423"/>
        <v>0</v>
      </c>
      <c r="AF3494" s="1071">
        <f t="shared" si="1423"/>
        <v>0</v>
      </c>
      <c r="AG3494" s="1071">
        <f t="shared" si="1423"/>
        <v>0</v>
      </c>
      <c r="AH3494" s="1071">
        <f t="shared" si="1423"/>
        <v>0</v>
      </c>
      <c r="AI3494" s="1060">
        <f t="shared" si="1410"/>
        <v>0</v>
      </c>
      <c r="AJ3494" s="1102">
        <f t="shared" si="1419"/>
        <v>0</v>
      </c>
      <c r="AK3494" s="1102">
        <f t="shared" si="1419"/>
        <v>0</v>
      </c>
      <c r="AL3494" s="1102">
        <f t="shared" si="1419"/>
        <v>5</v>
      </c>
      <c r="AM3494" s="1102">
        <f t="shared" si="1420"/>
        <v>0</v>
      </c>
      <c r="AN3494" s="1085">
        <f t="shared" si="1421"/>
        <v>60</v>
      </c>
      <c r="AO3494" s="1061">
        <f t="shared" si="1407"/>
        <v>0</v>
      </c>
      <c r="AP3494" s="1061">
        <f t="shared" si="1407"/>
        <v>0</v>
      </c>
      <c r="AQ3494" s="1061">
        <f t="shared" si="1407"/>
        <v>5</v>
      </c>
      <c r="AR3494" s="1061">
        <f t="shared" si="1407"/>
        <v>0</v>
      </c>
      <c r="AS3494" s="1061">
        <f t="shared" si="1407"/>
        <v>60</v>
      </c>
      <c r="AT3494" s="850">
        <f t="shared" si="1413"/>
        <v>10</v>
      </c>
      <c r="AU3494" s="932" t="s">
        <v>857</v>
      </c>
      <c r="AV3494" s="933">
        <f t="shared" si="1424"/>
        <v>22</v>
      </c>
      <c r="AW3494" s="934" t="s">
        <v>27</v>
      </c>
      <c r="AX3494" s="935">
        <v>0.26</v>
      </c>
      <c r="AY3494" s="944" t="s">
        <v>29</v>
      </c>
      <c r="AZ3494" s="937">
        <f>AV3494*AX3494</f>
        <v>5.7200000000000006</v>
      </c>
    </row>
    <row r="3495" spans="1:52" ht="13.5" customHeight="1">
      <c r="A3495" s="838">
        <f t="shared" si="1411"/>
        <v>46</v>
      </c>
      <c r="B3495" s="1046" t="s">
        <v>161</v>
      </c>
      <c r="C3495" s="896" t="s">
        <v>389</v>
      </c>
      <c r="D3495" s="897">
        <v>13</v>
      </c>
      <c r="E3495" s="1114">
        <v>13</v>
      </c>
      <c r="F3495" s="1106"/>
      <c r="G3495" s="1086"/>
      <c r="H3495" s="1107"/>
      <c r="I3495" s="1077"/>
      <c r="J3495" s="1060">
        <f t="shared" si="1402"/>
        <v>0</v>
      </c>
      <c r="K3495" s="1071"/>
      <c r="L3495" s="1071"/>
      <c r="M3495" s="1135">
        <v>6</v>
      </c>
      <c r="N3495" s="1063"/>
      <c r="O3495" s="1060">
        <f t="shared" si="1417"/>
        <v>78</v>
      </c>
      <c r="P3495" s="1138"/>
      <c r="Q3495" s="1071"/>
      <c r="R3495" s="1139"/>
      <c r="S3495" s="1063"/>
      <c r="T3495" s="1079">
        <f t="shared" si="1425"/>
        <v>0</v>
      </c>
      <c r="U3495" s="1061">
        <f t="shared" si="1422"/>
        <v>0</v>
      </c>
      <c r="V3495" s="1061">
        <f t="shared" si="1415"/>
        <v>0</v>
      </c>
      <c r="W3495" s="1063">
        <f t="shared" si="1415"/>
        <v>6</v>
      </c>
      <c r="X3495" s="1063">
        <f t="shared" si="1415"/>
        <v>0</v>
      </c>
      <c r="Y3495" s="1060">
        <f t="shared" si="1415"/>
        <v>78</v>
      </c>
      <c r="Z3495" s="1080">
        <f t="shared" si="1412"/>
        <v>46</v>
      </c>
      <c r="AA3495" s="1126" t="str">
        <f t="shared" si="1409"/>
        <v>Rau sống</v>
      </c>
      <c r="AB3495" s="1082" t="str">
        <f t="shared" si="1409"/>
        <v>lít</v>
      </c>
      <c r="AC3495" s="1083">
        <f t="shared" si="1409"/>
        <v>13</v>
      </c>
      <c r="AD3495" s="1089">
        <f t="shared" si="1409"/>
        <v>13</v>
      </c>
      <c r="AE3495" s="1071">
        <f t="shared" si="1423"/>
        <v>0</v>
      </c>
      <c r="AF3495" s="1071">
        <f t="shared" si="1423"/>
        <v>0</v>
      </c>
      <c r="AG3495" s="1071">
        <f t="shared" si="1423"/>
        <v>0</v>
      </c>
      <c r="AH3495" s="1071">
        <f t="shared" si="1423"/>
        <v>0</v>
      </c>
      <c r="AI3495" s="1060">
        <f t="shared" si="1410"/>
        <v>0</v>
      </c>
      <c r="AJ3495" s="1102">
        <f t="shared" si="1419"/>
        <v>0</v>
      </c>
      <c r="AK3495" s="1102">
        <f t="shared" si="1419"/>
        <v>0</v>
      </c>
      <c r="AL3495" s="1102">
        <f t="shared" si="1419"/>
        <v>6</v>
      </c>
      <c r="AM3495" s="1102">
        <f t="shared" si="1420"/>
        <v>0</v>
      </c>
      <c r="AN3495" s="1085">
        <f t="shared" si="1421"/>
        <v>78</v>
      </c>
      <c r="AO3495" s="1061">
        <f t="shared" si="1407"/>
        <v>0</v>
      </c>
      <c r="AP3495" s="1061">
        <f t="shared" si="1407"/>
        <v>0</v>
      </c>
      <c r="AQ3495" s="1061">
        <f t="shared" si="1407"/>
        <v>6</v>
      </c>
      <c r="AR3495" s="1061">
        <f t="shared" si="1407"/>
        <v>0</v>
      </c>
      <c r="AS3495" s="1061">
        <f t="shared" si="1407"/>
        <v>78</v>
      </c>
      <c r="AT3495" s="850">
        <f t="shared" si="1413"/>
        <v>0</v>
      </c>
      <c r="AU3495" s="932" t="s">
        <v>858</v>
      </c>
      <c r="AV3495" s="933">
        <f t="shared" si="1424"/>
        <v>22</v>
      </c>
      <c r="AW3495" s="934" t="s">
        <v>27</v>
      </c>
      <c r="AX3495" s="1048">
        <v>0.26</v>
      </c>
      <c r="AY3495" s="944" t="s">
        <v>29</v>
      </c>
      <c r="AZ3495" s="937">
        <f>AV3495*AX3495</f>
        <v>5.7200000000000006</v>
      </c>
    </row>
    <row r="3496" spans="1:52" ht="13.5" customHeight="1">
      <c r="A3496" s="838">
        <f>IF(B3496&lt;&gt;"",MAX($A3495:$A3495)+1,"")</f>
        <v>47</v>
      </c>
      <c r="B3496" s="1046" t="s">
        <v>896</v>
      </c>
      <c r="C3496" s="844" t="s">
        <v>66</v>
      </c>
      <c r="D3496" s="907">
        <v>10</v>
      </c>
      <c r="E3496" s="1060">
        <v>10</v>
      </c>
      <c r="F3496" s="1140"/>
      <c r="G3496" s="1086"/>
      <c r="H3496" s="1091">
        <v>7</v>
      </c>
      <c r="I3496" s="1077"/>
      <c r="J3496" s="1060">
        <f t="shared" si="1402"/>
        <v>70</v>
      </c>
      <c r="K3496" s="1061"/>
      <c r="L3496" s="1061"/>
      <c r="M3496" s="1063"/>
      <c r="N3496" s="1063"/>
      <c r="O3496" s="1060">
        <f t="shared" si="1417"/>
        <v>0</v>
      </c>
      <c r="P3496" s="1061"/>
      <c r="Q3496" s="1061"/>
      <c r="R3496" s="1063">
        <v>7</v>
      </c>
      <c r="S3496" s="1063"/>
      <c r="T3496" s="1079">
        <f t="shared" si="1425"/>
        <v>70</v>
      </c>
      <c r="U3496" s="1061">
        <f t="shared" si="1422"/>
        <v>0</v>
      </c>
      <c r="V3496" s="1061">
        <f t="shared" si="1415"/>
        <v>0</v>
      </c>
      <c r="W3496" s="1063">
        <f t="shared" si="1415"/>
        <v>14</v>
      </c>
      <c r="X3496" s="1063">
        <f t="shared" si="1415"/>
        <v>0</v>
      </c>
      <c r="Y3496" s="1060">
        <f t="shared" si="1415"/>
        <v>140</v>
      </c>
      <c r="Z3496" s="1080">
        <f t="shared" si="1412"/>
        <v>47</v>
      </c>
      <c r="AA3496" s="1126" t="str">
        <f t="shared" si="1409"/>
        <v>Rau canh</v>
      </c>
      <c r="AB3496" s="1082" t="str">
        <f t="shared" si="1409"/>
        <v>kg</v>
      </c>
      <c r="AC3496" s="1083">
        <f t="shared" si="1409"/>
        <v>10</v>
      </c>
      <c r="AD3496" s="1089">
        <f t="shared" si="1409"/>
        <v>10</v>
      </c>
      <c r="AE3496" s="1071">
        <f t="shared" ref="AE3496:AH3503" si="1426">AE3415+AJ3415-AO3415</f>
        <v>0</v>
      </c>
      <c r="AF3496" s="1071">
        <f t="shared" si="1426"/>
        <v>0</v>
      </c>
      <c r="AG3496" s="1071">
        <f t="shared" si="1426"/>
        <v>0</v>
      </c>
      <c r="AH3496" s="1071">
        <f t="shared" si="1426"/>
        <v>0</v>
      </c>
      <c r="AI3496" s="1060">
        <f t="shared" si="1410"/>
        <v>0</v>
      </c>
      <c r="AJ3496" s="1102">
        <f t="shared" si="1419"/>
        <v>0</v>
      </c>
      <c r="AK3496" s="1102">
        <f t="shared" si="1419"/>
        <v>0</v>
      </c>
      <c r="AL3496" s="1102">
        <f t="shared" si="1419"/>
        <v>14</v>
      </c>
      <c r="AM3496" s="1102">
        <f t="shared" si="1420"/>
        <v>0</v>
      </c>
      <c r="AN3496" s="1085">
        <f t="shared" si="1421"/>
        <v>140</v>
      </c>
      <c r="AO3496" s="1061">
        <f t="shared" si="1407"/>
        <v>0</v>
      </c>
      <c r="AP3496" s="1061">
        <f t="shared" si="1407"/>
        <v>0</v>
      </c>
      <c r="AQ3496" s="1061">
        <f t="shared" si="1407"/>
        <v>14</v>
      </c>
      <c r="AR3496" s="1061">
        <f t="shared" si="1407"/>
        <v>0</v>
      </c>
      <c r="AS3496" s="1061">
        <f t="shared" si="1407"/>
        <v>140</v>
      </c>
      <c r="AT3496" s="850">
        <f t="shared" si="1413"/>
        <v>0</v>
      </c>
      <c r="AU3496" s="1146" t="s">
        <v>859</v>
      </c>
      <c r="AV3496" s="947"/>
      <c r="AW3496" s="947"/>
      <c r="AX3496" s="947"/>
      <c r="AY3496" s="947"/>
      <c r="AZ3496" s="937"/>
    </row>
    <row r="3497" spans="1:52" ht="13.5" customHeight="1">
      <c r="A3497" s="838">
        <f>IF(B3497&lt;&gt;"",MAX($A3496:$A3496)+1,"")</f>
        <v>48</v>
      </c>
      <c r="B3497" s="1046" t="s">
        <v>893</v>
      </c>
      <c r="C3497" s="844" t="s">
        <v>66</v>
      </c>
      <c r="D3497" s="907">
        <v>25</v>
      </c>
      <c r="E3497" s="1060">
        <v>25</v>
      </c>
      <c r="F3497" s="1140"/>
      <c r="G3497" s="1086"/>
      <c r="H3497" s="1091"/>
      <c r="I3497" s="1077"/>
      <c r="J3497" s="1060">
        <f>SUM(F3497:I3497)*$E3497</f>
        <v>0</v>
      </c>
      <c r="K3497" s="1061"/>
      <c r="L3497" s="1061"/>
      <c r="M3497" s="1063">
        <v>8</v>
      </c>
      <c r="N3497" s="1063"/>
      <c r="O3497" s="1060">
        <f t="shared" si="1417"/>
        <v>200</v>
      </c>
      <c r="P3497" s="1061"/>
      <c r="Q3497" s="1061"/>
      <c r="R3497" s="1063"/>
      <c r="S3497" s="1063"/>
      <c r="T3497" s="1079">
        <f t="shared" si="1425"/>
        <v>0</v>
      </c>
      <c r="U3497" s="1061">
        <f t="shared" si="1422"/>
        <v>0</v>
      </c>
      <c r="V3497" s="1061">
        <f t="shared" si="1415"/>
        <v>0</v>
      </c>
      <c r="W3497" s="1063">
        <f t="shared" si="1415"/>
        <v>8</v>
      </c>
      <c r="X3497" s="1063">
        <f t="shared" si="1415"/>
        <v>0</v>
      </c>
      <c r="Y3497" s="1060">
        <f t="shared" si="1415"/>
        <v>200</v>
      </c>
      <c r="Z3497" s="1080">
        <f t="shared" si="1412"/>
        <v>48</v>
      </c>
      <c r="AA3497" s="1126" t="str">
        <f t="shared" si="1409"/>
        <v>Măng</v>
      </c>
      <c r="AB3497" s="1082" t="str">
        <f t="shared" si="1409"/>
        <v>kg</v>
      </c>
      <c r="AC3497" s="1083">
        <f t="shared" si="1409"/>
        <v>25</v>
      </c>
      <c r="AD3497" s="1089">
        <f t="shared" si="1409"/>
        <v>25</v>
      </c>
      <c r="AE3497" s="1071">
        <f t="shared" si="1426"/>
        <v>0</v>
      </c>
      <c r="AF3497" s="1071">
        <f t="shared" si="1426"/>
        <v>0</v>
      </c>
      <c r="AG3497" s="1071">
        <f t="shared" si="1426"/>
        <v>0</v>
      </c>
      <c r="AH3497" s="1071">
        <f t="shared" si="1426"/>
        <v>0</v>
      </c>
      <c r="AI3497" s="1060">
        <f t="shared" si="1410"/>
        <v>0</v>
      </c>
      <c r="AJ3497" s="1102">
        <f t="shared" si="1419"/>
        <v>0</v>
      </c>
      <c r="AK3497" s="1102">
        <f t="shared" si="1419"/>
        <v>0</v>
      </c>
      <c r="AL3497" s="1102">
        <f t="shared" si="1419"/>
        <v>8</v>
      </c>
      <c r="AM3497" s="1102">
        <f t="shared" si="1420"/>
        <v>0</v>
      </c>
      <c r="AN3497" s="1085">
        <f t="shared" si="1421"/>
        <v>200</v>
      </c>
      <c r="AO3497" s="1061">
        <f t="shared" si="1407"/>
        <v>0</v>
      </c>
      <c r="AP3497" s="1061">
        <f t="shared" si="1407"/>
        <v>0</v>
      </c>
      <c r="AQ3497" s="1061">
        <f t="shared" si="1407"/>
        <v>8</v>
      </c>
      <c r="AR3497" s="1061">
        <f t="shared" si="1407"/>
        <v>0</v>
      </c>
      <c r="AS3497" s="1061">
        <f t="shared" si="1407"/>
        <v>200</v>
      </c>
      <c r="AT3497" s="850">
        <f t="shared" si="1413"/>
        <v>0</v>
      </c>
      <c r="AU3497" s="948"/>
      <c r="AV3497" s="934"/>
      <c r="AW3497" s="934"/>
      <c r="AX3497" s="935"/>
      <c r="AY3497" s="936" t="s">
        <v>29</v>
      </c>
      <c r="AZ3497" s="937">
        <f>AV3497*AX3497</f>
        <v>0</v>
      </c>
    </row>
    <row r="3498" spans="1:52" ht="13.5" customHeight="1">
      <c r="A3498" s="838">
        <f t="shared" ref="A3498:A3509" si="1427">IF(B3498&lt;&gt;"",MAX($A3496:$A3497)+1,"")</f>
        <v>49</v>
      </c>
      <c r="B3498" s="1046" t="s">
        <v>126</v>
      </c>
      <c r="C3498" s="844" t="s">
        <v>66</v>
      </c>
      <c r="D3498" s="949">
        <v>15</v>
      </c>
      <c r="E3498" s="1142">
        <v>15</v>
      </c>
      <c r="F3498" s="1140"/>
      <c r="G3498" s="1120"/>
      <c r="H3498" s="1077"/>
      <c r="I3498" s="1077"/>
      <c r="J3498" s="1060">
        <f>SUM(F3498:I3498)*$E3498</f>
        <v>0</v>
      </c>
      <c r="K3498" s="1103"/>
      <c r="L3498" s="1071"/>
      <c r="M3498" s="1062"/>
      <c r="N3498" s="1063"/>
      <c r="O3498" s="1060">
        <f t="shared" si="1417"/>
        <v>0</v>
      </c>
      <c r="P3498" s="1061"/>
      <c r="Q3498" s="1071"/>
      <c r="R3498" s="1062"/>
      <c r="S3498" s="1063"/>
      <c r="T3498" s="1079">
        <f t="shared" si="1425"/>
        <v>0</v>
      </c>
      <c r="U3498" s="1061">
        <f t="shared" si="1422"/>
        <v>0</v>
      </c>
      <c r="V3498" s="1061">
        <f t="shared" si="1415"/>
        <v>0</v>
      </c>
      <c r="W3498" s="1063">
        <f t="shared" si="1415"/>
        <v>0</v>
      </c>
      <c r="X3498" s="1063">
        <f t="shared" si="1415"/>
        <v>0</v>
      </c>
      <c r="Y3498" s="1060">
        <f t="shared" si="1415"/>
        <v>0</v>
      </c>
      <c r="Z3498" s="1080">
        <f t="shared" si="1412"/>
        <v>49</v>
      </c>
      <c r="AA3498" s="1126" t="str">
        <f t="shared" si="1409"/>
        <v>Mướp đắng</v>
      </c>
      <c r="AB3498" s="1082" t="str">
        <f t="shared" si="1409"/>
        <v>kg</v>
      </c>
      <c r="AC3498" s="1083">
        <f t="shared" si="1409"/>
        <v>15</v>
      </c>
      <c r="AD3498" s="1089">
        <f t="shared" si="1409"/>
        <v>15</v>
      </c>
      <c r="AE3498" s="1071">
        <f t="shared" si="1426"/>
        <v>0</v>
      </c>
      <c r="AF3498" s="1071">
        <f t="shared" si="1426"/>
        <v>0</v>
      </c>
      <c r="AG3498" s="1071">
        <f t="shared" si="1426"/>
        <v>0</v>
      </c>
      <c r="AH3498" s="1071">
        <f t="shared" si="1426"/>
        <v>0</v>
      </c>
      <c r="AI3498" s="1060">
        <f t="shared" si="1410"/>
        <v>0</v>
      </c>
      <c r="AJ3498" s="1102">
        <f t="shared" si="1419"/>
        <v>0</v>
      </c>
      <c r="AK3498" s="1102">
        <f t="shared" si="1419"/>
        <v>0</v>
      </c>
      <c r="AL3498" s="1102">
        <f t="shared" si="1419"/>
        <v>0</v>
      </c>
      <c r="AM3498" s="1102">
        <f t="shared" si="1420"/>
        <v>0</v>
      </c>
      <c r="AN3498" s="1085">
        <f t="shared" si="1421"/>
        <v>0</v>
      </c>
      <c r="AO3498" s="1061">
        <f t="shared" si="1407"/>
        <v>0</v>
      </c>
      <c r="AP3498" s="1061">
        <f t="shared" si="1407"/>
        <v>0</v>
      </c>
      <c r="AQ3498" s="1061">
        <f t="shared" si="1407"/>
        <v>0</v>
      </c>
      <c r="AR3498" s="1061">
        <f t="shared" si="1407"/>
        <v>0</v>
      </c>
      <c r="AS3498" s="1061">
        <f t="shared" si="1407"/>
        <v>0</v>
      </c>
      <c r="AT3498" s="850">
        <f t="shared" si="1413"/>
        <v>0</v>
      </c>
      <c r="AU3498" s="948"/>
      <c r="AV3498" s="934"/>
      <c r="AW3498" s="934"/>
      <c r="AX3498" s="935"/>
      <c r="AY3498" s="936" t="s">
        <v>29</v>
      </c>
      <c r="AZ3498" s="937">
        <f>AV3498*AX3498</f>
        <v>0</v>
      </c>
    </row>
    <row r="3499" spans="1:52" ht="13.5" customHeight="1">
      <c r="A3499" s="838">
        <f t="shared" si="1427"/>
        <v>50</v>
      </c>
      <c r="B3499" s="1046" t="s">
        <v>918</v>
      </c>
      <c r="C3499" s="844" t="s">
        <v>66</v>
      </c>
      <c r="D3499" s="907">
        <v>15</v>
      </c>
      <c r="E3499" s="1060">
        <v>15</v>
      </c>
      <c r="F3499" s="1140"/>
      <c r="G3499" s="1090"/>
      <c r="H3499" s="1077"/>
      <c r="I3499" s="1077"/>
      <c r="J3499" s="1060">
        <f>SUM(F3499:I3499)*$E3499</f>
        <v>0</v>
      </c>
      <c r="K3499" s="1061"/>
      <c r="L3499" s="1071"/>
      <c r="M3499" s="1063"/>
      <c r="N3499" s="1063"/>
      <c r="O3499" s="1060">
        <f t="shared" si="1417"/>
        <v>0</v>
      </c>
      <c r="P3499" s="1065"/>
      <c r="Q3499" s="1071"/>
      <c r="R3499" s="1062"/>
      <c r="S3499" s="1063"/>
      <c r="T3499" s="1079">
        <f t="shared" si="1425"/>
        <v>0</v>
      </c>
      <c r="U3499" s="1061">
        <f t="shared" si="1422"/>
        <v>0</v>
      </c>
      <c r="V3499" s="1061">
        <f t="shared" si="1415"/>
        <v>0</v>
      </c>
      <c r="W3499" s="1063">
        <f t="shared" si="1415"/>
        <v>0</v>
      </c>
      <c r="X3499" s="1063">
        <f t="shared" si="1415"/>
        <v>0</v>
      </c>
      <c r="Y3499" s="1060">
        <f t="shared" si="1415"/>
        <v>0</v>
      </c>
      <c r="Z3499" s="1080">
        <f t="shared" si="1412"/>
        <v>50</v>
      </c>
      <c r="AA3499" s="1126" t="str">
        <f t="shared" si="1409"/>
        <v>Cà  xanh</v>
      </c>
      <c r="AB3499" s="1082" t="str">
        <f t="shared" si="1409"/>
        <v>kg</v>
      </c>
      <c r="AC3499" s="1083">
        <f t="shared" si="1409"/>
        <v>15</v>
      </c>
      <c r="AD3499" s="1089">
        <f t="shared" si="1409"/>
        <v>15</v>
      </c>
      <c r="AE3499" s="1071">
        <f t="shared" si="1426"/>
        <v>0</v>
      </c>
      <c r="AF3499" s="1071">
        <f t="shared" si="1426"/>
        <v>0</v>
      </c>
      <c r="AG3499" s="1071">
        <f t="shared" si="1426"/>
        <v>0</v>
      </c>
      <c r="AH3499" s="1071">
        <f t="shared" si="1426"/>
        <v>0</v>
      </c>
      <c r="AI3499" s="1060">
        <f t="shared" si="1410"/>
        <v>0</v>
      </c>
      <c r="AJ3499" s="1102">
        <f t="shared" si="1419"/>
        <v>0</v>
      </c>
      <c r="AK3499" s="1102">
        <f t="shared" si="1419"/>
        <v>0</v>
      </c>
      <c r="AL3499" s="1102">
        <f t="shared" si="1419"/>
        <v>0</v>
      </c>
      <c r="AM3499" s="1102">
        <f t="shared" si="1420"/>
        <v>0</v>
      </c>
      <c r="AN3499" s="1085">
        <f t="shared" si="1421"/>
        <v>0</v>
      </c>
      <c r="AO3499" s="1061">
        <f t="shared" si="1407"/>
        <v>0</v>
      </c>
      <c r="AP3499" s="1061">
        <f t="shared" si="1407"/>
        <v>0</v>
      </c>
      <c r="AQ3499" s="1061">
        <f t="shared" si="1407"/>
        <v>0</v>
      </c>
      <c r="AR3499" s="1061">
        <f t="shared" si="1407"/>
        <v>0</v>
      </c>
      <c r="AS3499" s="1061">
        <f t="shared" si="1407"/>
        <v>0</v>
      </c>
      <c r="AT3499" s="850">
        <f t="shared" si="1413"/>
        <v>0</v>
      </c>
      <c r="AU3499" s="1480" t="s">
        <v>916</v>
      </c>
      <c r="AV3499" s="1481"/>
      <c r="AW3499" s="1481"/>
      <c r="AX3499" s="1481"/>
      <c r="AY3499" s="1147" t="str">
        <f>AY3500</f>
        <v>=</v>
      </c>
      <c r="AZ3499" s="937">
        <f ca="1">AZ3422</f>
        <v>21.999999999999602</v>
      </c>
    </row>
    <row r="3500" spans="1:52" ht="13.5" customHeight="1">
      <c r="A3500" s="838">
        <f t="shared" si="1427"/>
        <v>51</v>
      </c>
      <c r="B3500" s="1045" t="s">
        <v>64</v>
      </c>
      <c r="C3500" s="844" t="s">
        <v>66</v>
      </c>
      <c r="D3500" s="907">
        <v>13</v>
      </c>
      <c r="E3500" s="1060">
        <v>13</v>
      </c>
      <c r="F3500" s="1140"/>
      <c r="G3500" s="1086"/>
      <c r="H3500" s="1091"/>
      <c r="I3500" s="1077"/>
      <c r="J3500" s="1060">
        <f t="shared" ref="J3500:J3509" si="1428">SUM(F3500:I3500)*$E3500</f>
        <v>0</v>
      </c>
      <c r="K3500" s="1061"/>
      <c r="L3500" s="1071"/>
      <c r="M3500" s="1063">
        <v>9</v>
      </c>
      <c r="N3500" s="1063"/>
      <c r="O3500" s="1060">
        <f t="shared" si="1417"/>
        <v>117</v>
      </c>
      <c r="P3500" s="1061"/>
      <c r="Q3500" s="1061"/>
      <c r="R3500" s="1063"/>
      <c r="S3500" s="1063"/>
      <c r="T3500" s="1079">
        <f t="shared" si="1425"/>
        <v>0</v>
      </c>
      <c r="U3500" s="1061">
        <f t="shared" si="1422"/>
        <v>0</v>
      </c>
      <c r="V3500" s="1061">
        <f t="shared" si="1415"/>
        <v>0</v>
      </c>
      <c r="W3500" s="1063">
        <f t="shared" si="1415"/>
        <v>9</v>
      </c>
      <c r="X3500" s="1063">
        <f t="shared" si="1415"/>
        <v>0</v>
      </c>
      <c r="Y3500" s="1060">
        <f t="shared" si="1415"/>
        <v>117</v>
      </c>
      <c r="Z3500" s="1080">
        <f t="shared" si="1412"/>
        <v>51</v>
      </c>
      <c r="AA3500" s="1126" t="str">
        <f t="shared" si="1409"/>
        <v>Hành tây</v>
      </c>
      <c r="AB3500" s="1082" t="str">
        <f t="shared" si="1409"/>
        <v>kg</v>
      </c>
      <c r="AC3500" s="1083">
        <f t="shared" si="1409"/>
        <v>13</v>
      </c>
      <c r="AD3500" s="1089">
        <f t="shared" si="1409"/>
        <v>13</v>
      </c>
      <c r="AE3500" s="1071">
        <f t="shared" si="1426"/>
        <v>0</v>
      </c>
      <c r="AF3500" s="1071">
        <f t="shared" si="1426"/>
        <v>0</v>
      </c>
      <c r="AG3500" s="1071">
        <f t="shared" si="1426"/>
        <v>0</v>
      </c>
      <c r="AH3500" s="1071">
        <f t="shared" si="1426"/>
        <v>0</v>
      </c>
      <c r="AI3500" s="1060">
        <f t="shared" si="1410"/>
        <v>0</v>
      </c>
      <c r="AJ3500" s="1102">
        <f t="shared" si="1419"/>
        <v>0</v>
      </c>
      <c r="AK3500" s="1102">
        <f t="shared" si="1419"/>
        <v>0</v>
      </c>
      <c r="AL3500" s="1102">
        <f t="shared" si="1419"/>
        <v>9</v>
      </c>
      <c r="AM3500" s="1102">
        <f t="shared" si="1420"/>
        <v>0</v>
      </c>
      <c r="AN3500" s="1085">
        <f t="shared" si="1421"/>
        <v>117</v>
      </c>
      <c r="AO3500" s="1061">
        <f t="shared" si="1407"/>
        <v>0</v>
      </c>
      <c r="AP3500" s="1061">
        <f t="shared" si="1407"/>
        <v>0</v>
      </c>
      <c r="AQ3500" s="1061">
        <f t="shared" si="1407"/>
        <v>9</v>
      </c>
      <c r="AR3500" s="1061">
        <f t="shared" si="1407"/>
        <v>0</v>
      </c>
      <c r="AS3500" s="1061">
        <f t="shared" si="1407"/>
        <v>117</v>
      </c>
      <c r="AT3500" s="850">
        <f t="shared" si="1413"/>
        <v>0</v>
      </c>
      <c r="AU3500" s="1505" t="s">
        <v>917</v>
      </c>
      <c r="AV3500" s="1506"/>
      <c r="AW3500" s="1506"/>
      <c r="AX3500" s="1506"/>
      <c r="AY3500" s="1147" t="s">
        <v>29</v>
      </c>
      <c r="AZ3500" s="937">
        <f ca="1">SUM(AZ3489:AZ3499)</f>
        <v>167.93999999999963</v>
      </c>
    </row>
    <row r="3501" spans="1:52" ht="13.5" customHeight="1">
      <c r="A3501" s="838">
        <f t="shared" si="1427"/>
        <v>52</v>
      </c>
      <c r="B3501" s="1046" t="s">
        <v>914</v>
      </c>
      <c r="C3501" s="844" t="s">
        <v>66</v>
      </c>
      <c r="D3501" s="907">
        <v>15</v>
      </c>
      <c r="E3501" s="1060">
        <v>15</v>
      </c>
      <c r="F3501" s="1140"/>
      <c r="G3501" s="1086"/>
      <c r="H3501" s="1091"/>
      <c r="I3501" s="1077"/>
      <c r="J3501" s="1060">
        <f t="shared" si="1428"/>
        <v>0</v>
      </c>
      <c r="K3501" s="1061"/>
      <c r="L3501" s="1061"/>
      <c r="M3501" s="1063"/>
      <c r="N3501" s="1063"/>
      <c r="O3501" s="1060">
        <f t="shared" si="1417"/>
        <v>0</v>
      </c>
      <c r="P3501" s="1061"/>
      <c r="Q3501" s="1061"/>
      <c r="R3501" s="1063"/>
      <c r="S3501" s="1063"/>
      <c r="T3501" s="1079">
        <f t="shared" si="1425"/>
        <v>0</v>
      </c>
      <c r="U3501" s="1061">
        <f t="shared" si="1422"/>
        <v>0</v>
      </c>
      <c r="V3501" s="1061">
        <f t="shared" si="1415"/>
        <v>0</v>
      </c>
      <c r="W3501" s="1063">
        <f t="shared" si="1415"/>
        <v>0</v>
      </c>
      <c r="X3501" s="1063">
        <f t="shared" si="1415"/>
        <v>0</v>
      </c>
      <c r="Y3501" s="1060">
        <f t="shared" si="1415"/>
        <v>0</v>
      </c>
      <c r="Z3501" s="1080">
        <f t="shared" si="1412"/>
        <v>52</v>
      </c>
      <c r="AA3501" s="1126" t="str">
        <f t="shared" si="1409"/>
        <v>Sả</v>
      </c>
      <c r="AB3501" s="1082" t="str">
        <f t="shared" si="1409"/>
        <v>kg</v>
      </c>
      <c r="AC3501" s="1083">
        <f t="shared" si="1409"/>
        <v>15</v>
      </c>
      <c r="AD3501" s="1089">
        <f t="shared" si="1409"/>
        <v>15</v>
      </c>
      <c r="AE3501" s="1071">
        <f t="shared" si="1426"/>
        <v>0</v>
      </c>
      <c r="AF3501" s="1071">
        <f t="shared" si="1426"/>
        <v>0</v>
      </c>
      <c r="AG3501" s="1071">
        <f t="shared" si="1426"/>
        <v>0</v>
      </c>
      <c r="AH3501" s="1071">
        <f t="shared" si="1426"/>
        <v>0</v>
      </c>
      <c r="AI3501" s="1060">
        <f t="shared" si="1410"/>
        <v>0</v>
      </c>
      <c r="AJ3501" s="1102">
        <f t="shared" si="1419"/>
        <v>0</v>
      </c>
      <c r="AK3501" s="1102">
        <f t="shared" si="1419"/>
        <v>0</v>
      </c>
      <c r="AL3501" s="1102">
        <f t="shared" si="1419"/>
        <v>0</v>
      </c>
      <c r="AM3501" s="1102">
        <f t="shared" si="1420"/>
        <v>0</v>
      </c>
      <c r="AN3501" s="1085">
        <f t="shared" si="1421"/>
        <v>0</v>
      </c>
      <c r="AO3501" s="1061">
        <f t="shared" ref="AO3501:AS3509" si="1429">U3501</f>
        <v>0</v>
      </c>
      <c r="AP3501" s="1061">
        <f t="shared" si="1429"/>
        <v>0</v>
      </c>
      <c r="AQ3501" s="1061">
        <f t="shared" si="1429"/>
        <v>0</v>
      </c>
      <c r="AR3501" s="1061">
        <f t="shared" si="1429"/>
        <v>0</v>
      </c>
      <c r="AS3501" s="1061">
        <f t="shared" si="1429"/>
        <v>0</v>
      </c>
      <c r="AT3501" s="850">
        <f t="shared" si="1413"/>
        <v>0</v>
      </c>
      <c r="AU3501" s="1480" t="s">
        <v>861</v>
      </c>
      <c r="AV3501" s="1481"/>
      <c r="AW3501" s="1481"/>
      <c r="AX3501" s="1481"/>
      <c r="AY3501" s="1147" t="s">
        <v>29</v>
      </c>
      <c r="AZ3501" s="937">
        <f ca="1">SUMIF(AA3450:AR3515,"Gạo*",AO3450:AO3515)+SUMIF(AA3450:AR3515,"Gạo*",AP3450:AP3515)+SUMIF(AA3450:AR3515,"Gạo*",AQ3450:AQ3515)+SUMIF(AA3450:AR3515,"Gạo*",AR3450:AR3515)</f>
        <v>146</v>
      </c>
    </row>
    <row r="3502" spans="1:52" ht="13.5" customHeight="1">
      <c r="A3502" s="838">
        <f t="shared" si="1427"/>
        <v>53</v>
      </c>
      <c r="B3502" s="908" t="s">
        <v>895</v>
      </c>
      <c r="C3502" s="844" t="s">
        <v>66</v>
      </c>
      <c r="D3502" s="907">
        <v>8</v>
      </c>
      <c r="E3502" s="1060">
        <v>8</v>
      </c>
      <c r="F3502" s="1140"/>
      <c r="G3502" s="1086"/>
      <c r="H3502" s="1077"/>
      <c r="I3502" s="1077"/>
      <c r="J3502" s="1060">
        <f t="shared" si="1428"/>
        <v>0</v>
      </c>
      <c r="K3502" s="1061"/>
      <c r="L3502" s="1071"/>
      <c r="M3502" s="1063"/>
      <c r="N3502" s="1063"/>
      <c r="O3502" s="1060">
        <f t="shared" si="1417"/>
        <v>0</v>
      </c>
      <c r="P3502" s="1061"/>
      <c r="Q3502" s="1061"/>
      <c r="R3502" s="1063">
        <v>7</v>
      </c>
      <c r="S3502" s="1063"/>
      <c r="T3502" s="1079">
        <f t="shared" ref="T3502:T3509" si="1430">SUM(P3502:S3502)*$E3502</f>
        <v>56</v>
      </c>
      <c r="U3502" s="1061">
        <f t="shared" si="1422"/>
        <v>0</v>
      </c>
      <c r="V3502" s="1061">
        <f t="shared" si="1415"/>
        <v>0</v>
      </c>
      <c r="W3502" s="1063">
        <f t="shared" si="1415"/>
        <v>7</v>
      </c>
      <c r="X3502" s="1063">
        <f t="shared" si="1415"/>
        <v>0</v>
      </c>
      <c r="Y3502" s="1060">
        <f t="shared" si="1415"/>
        <v>56</v>
      </c>
      <c r="Z3502" s="1080">
        <f t="shared" si="1412"/>
        <v>53</v>
      </c>
      <c r="AA3502" s="1126" t="str">
        <f t="shared" si="1409"/>
        <v>Mùng bac hà</v>
      </c>
      <c r="AB3502" s="1082" t="str">
        <f t="shared" si="1409"/>
        <v>kg</v>
      </c>
      <c r="AC3502" s="1083">
        <f t="shared" si="1409"/>
        <v>8</v>
      </c>
      <c r="AD3502" s="1089">
        <f t="shared" si="1409"/>
        <v>8</v>
      </c>
      <c r="AE3502" s="1071">
        <f t="shared" si="1426"/>
        <v>0</v>
      </c>
      <c r="AF3502" s="1071">
        <f t="shared" si="1426"/>
        <v>0</v>
      </c>
      <c r="AG3502" s="1071">
        <f t="shared" si="1426"/>
        <v>0</v>
      </c>
      <c r="AH3502" s="1071">
        <f t="shared" si="1426"/>
        <v>0</v>
      </c>
      <c r="AI3502" s="1060">
        <f t="shared" si="1410"/>
        <v>0</v>
      </c>
      <c r="AJ3502" s="1102">
        <f t="shared" si="1419"/>
        <v>0</v>
      </c>
      <c r="AK3502" s="1102">
        <f t="shared" si="1419"/>
        <v>0</v>
      </c>
      <c r="AL3502" s="1102">
        <f t="shared" si="1419"/>
        <v>7</v>
      </c>
      <c r="AM3502" s="1102">
        <f t="shared" si="1420"/>
        <v>0</v>
      </c>
      <c r="AN3502" s="1085">
        <f t="shared" si="1421"/>
        <v>56</v>
      </c>
      <c r="AO3502" s="1061">
        <f t="shared" si="1429"/>
        <v>0</v>
      </c>
      <c r="AP3502" s="1061">
        <f t="shared" si="1429"/>
        <v>0</v>
      </c>
      <c r="AQ3502" s="1061">
        <f t="shared" si="1429"/>
        <v>7</v>
      </c>
      <c r="AR3502" s="1061">
        <f t="shared" si="1429"/>
        <v>0</v>
      </c>
      <c r="AS3502" s="1061">
        <f t="shared" si="1429"/>
        <v>56</v>
      </c>
      <c r="AT3502" s="850">
        <f t="shared" si="1413"/>
        <v>0</v>
      </c>
      <c r="AU3502" s="1480" t="s">
        <v>862</v>
      </c>
      <c r="AV3502" s="1481"/>
      <c r="AW3502" s="1481"/>
      <c r="AX3502" s="1481"/>
      <c r="AY3502" s="1147" t="s">
        <v>29</v>
      </c>
      <c r="AZ3502" s="1148">
        <f ca="1">AZ3423</f>
        <v>0</v>
      </c>
    </row>
    <row r="3503" spans="1:52" ht="13.5" customHeight="1">
      <c r="A3503" s="838">
        <f t="shared" si="1427"/>
        <v>54</v>
      </c>
      <c r="B3503" s="908" t="s">
        <v>512</v>
      </c>
      <c r="C3503" s="844" t="s">
        <v>66</v>
      </c>
      <c r="D3503" s="907">
        <v>20</v>
      </c>
      <c r="E3503" s="1060">
        <v>20</v>
      </c>
      <c r="F3503" s="1140"/>
      <c r="G3503" s="1120"/>
      <c r="H3503" s="1077"/>
      <c r="I3503" s="1077"/>
      <c r="J3503" s="1060">
        <f t="shared" si="1428"/>
        <v>0</v>
      </c>
      <c r="K3503" s="1061"/>
      <c r="L3503" s="1071"/>
      <c r="M3503" s="1063"/>
      <c r="N3503" s="1063"/>
      <c r="O3503" s="1060">
        <f t="shared" si="1417"/>
        <v>0</v>
      </c>
      <c r="P3503" s="1061"/>
      <c r="Q3503" s="1071"/>
      <c r="R3503" s="1063"/>
      <c r="S3503" s="1063"/>
      <c r="T3503" s="1079">
        <f t="shared" si="1430"/>
        <v>0</v>
      </c>
      <c r="U3503" s="1061">
        <f t="shared" si="1422"/>
        <v>0</v>
      </c>
      <c r="V3503" s="1061">
        <f t="shared" si="1415"/>
        <v>0</v>
      </c>
      <c r="W3503" s="1063">
        <f t="shared" si="1415"/>
        <v>0</v>
      </c>
      <c r="X3503" s="1063">
        <f t="shared" si="1415"/>
        <v>0</v>
      </c>
      <c r="Y3503" s="1060">
        <f t="shared" si="1415"/>
        <v>0</v>
      </c>
      <c r="Z3503" s="1080">
        <f t="shared" si="1412"/>
        <v>54</v>
      </c>
      <c r="AA3503" s="1126" t="str">
        <f t="shared" si="1409"/>
        <v>Riềng</v>
      </c>
      <c r="AB3503" s="1082" t="str">
        <f t="shared" si="1409"/>
        <v>kg</v>
      </c>
      <c r="AC3503" s="1083">
        <f t="shared" si="1409"/>
        <v>20</v>
      </c>
      <c r="AD3503" s="1089">
        <f t="shared" si="1409"/>
        <v>20</v>
      </c>
      <c r="AE3503" s="1071">
        <f t="shared" si="1426"/>
        <v>0</v>
      </c>
      <c r="AF3503" s="1071">
        <f t="shared" si="1426"/>
        <v>0</v>
      </c>
      <c r="AG3503" s="1071">
        <f t="shared" si="1426"/>
        <v>0</v>
      </c>
      <c r="AH3503" s="1071">
        <f t="shared" si="1426"/>
        <v>0</v>
      </c>
      <c r="AI3503" s="1060">
        <f t="shared" si="1410"/>
        <v>0</v>
      </c>
      <c r="AJ3503" s="1102">
        <f t="shared" si="1419"/>
        <v>0</v>
      </c>
      <c r="AK3503" s="1102">
        <f t="shared" si="1419"/>
        <v>0</v>
      </c>
      <c r="AL3503" s="1102">
        <f t="shared" si="1419"/>
        <v>0</v>
      </c>
      <c r="AM3503" s="1102">
        <f t="shared" si="1420"/>
        <v>0</v>
      </c>
      <c r="AN3503" s="1085">
        <f t="shared" si="1421"/>
        <v>0</v>
      </c>
      <c r="AO3503" s="1061">
        <f t="shared" si="1429"/>
        <v>0</v>
      </c>
      <c r="AP3503" s="1061">
        <f t="shared" si="1429"/>
        <v>0</v>
      </c>
      <c r="AQ3503" s="1061">
        <f t="shared" si="1429"/>
        <v>0</v>
      </c>
      <c r="AR3503" s="1061">
        <f t="shared" si="1429"/>
        <v>0</v>
      </c>
      <c r="AS3503" s="1061">
        <f t="shared" si="1429"/>
        <v>0</v>
      </c>
      <c r="AT3503" s="850">
        <f t="shared" si="1413"/>
        <v>0</v>
      </c>
      <c r="AU3503" s="1149" t="s">
        <v>863</v>
      </c>
      <c r="AV3503" s="1150"/>
      <c r="AW3503" s="1150"/>
      <c r="AX3503" s="1150"/>
      <c r="AY3503" s="1147" t="s">
        <v>29</v>
      </c>
      <c r="AZ3503" s="937">
        <f ca="1">AZ3501+AZ3502</f>
        <v>146</v>
      </c>
    </row>
    <row r="3504" spans="1:52" ht="13.5" customHeight="1">
      <c r="A3504" s="838">
        <f t="shared" si="1427"/>
        <v>55</v>
      </c>
      <c r="B3504" s="1045" t="s">
        <v>636</v>
      </c>
      <c r="C3504" s="844" t="s">
        <v>66</v>
      </c>
      <c r="D3504" s="907">
        <v>10</v>
      </c>
      <c r="E3504" s="1060">
        <v>10</v>
      </c>
      <c r="F3504" s="1140"/>
      <c r="G3504" s="1086"/>
      <c r="H3504" s="1077"/>
      <c r="I3504" s="1077"/>
      <c r="J3504" s="1060">
        <f t="shared" si="1428"/>
        <v>0</v>
      </c>
      <c r="K3504" s="1061"/>
      <c r="L3504" s="1065"/>
      <c r="M3504" s="1063"/>
      <c r="N3504" s="1063"/>
      <c r="O3504" s="1060">
        <f t="shared" si="1417"/>
        <v>0</v>
      </c>
      <c r="P3504" s="1061"/>
      <c r="Q3504" s="1061"/>
      <c r="R3504" s="1063">
        <v>0.5</v>
      </c>
      <c r="S3504" s="1063"/>
      <c r="T3504" s="1079">
        <f t="shared" si="1430"/>
        <v>5</v>
      </c>
      <c r="U3504" s="1061">
        <f t="shared" si="1422"/>
        <v>0</v>
      </c>
      <c r="V3504" s="1061">
        <f t="shared" si="1415"/>
        <v>0</v>
      </c>
      <c r="W3504" s="1063">
        <f t="shared" si="1415"/>
        <v>0.5</v>
      </c>
      <c r="X3504" s="1063">
        <f t="shared" si="1415"/>
        <v>0</v>
      </c>
      <c r="Y3504" s="1060">
        <f t="shared" si="1415"/>
        <v>5</v>
      </c>
      <c r="Z3504" s="1080">
        <f t="shared" si="1412"/>
        <v>55</v>
      </c>
      <c r="AA3504" s="1126" t="str">
        <f t="shared" si="1409"/>
        <v>Rau mùi</v>
      </c>
      <c r="AB3504" s="1082" t="str">
        <f t="shared" si="1409"/>
        <v>kg</v>
      </c>
      <c r="AC3504" s="1083">
        <f t="shared" si="1409"/>
        <v>10</v>
      </c>
      <c r="AD3504" s="1089">
        <f t="shared" si="1409"/>
        <v>10</v>
      </c>
      <c r="AE3504" s="1071">
        <f>AE3424+AJ3424-AO3424</f>
        <v>0</v>
      </c>
      <c r="AF3504" s="1071">
        <f>AF3424+AK3424-AP3424</f>
        <v>0</v>
      </c>
      <c r="AG3504" s="1071">
        <f>AG3424+AL3424-AQ3424</f>
        <v>0</v>
      </c>
      <c r="AH3504" s="1071">
        <f>AH3424+AM3424-AR3424</f>
        <v>0</v>
      </c>
      <c r="AI3504" s="1060">
        <f t="shared" si="1410"/>
        <v>0</v>
      </c>
      <c r="AJ3504" s="1102">
        <f t="shared" si="1419"/>
        <v>0</v>
      </c>
      <c r="AK3504" s="1102">
        <f t="shared" si="1419"/>
        <v>0</v>
      </c>
      <c r="AL3504" s="1102">
        <f t="shared" si="1419"/>
        <v>0.5</v>
      </c>
      <c r="AM3504" s="1102">
        <f t="shared" si="1420"/>
        <v>0</v>
      </c>
      <c r="AN3504" s="1085">
        <f t="shared" si="1421"/>
        <v>5</v>
      </c>
      <c r="AO3504" s="1061">
        <f t="shared" si="1429"/>
        <v>0</v>
      </c>
      <c r="AP3504" s="1061">
        <f t="shared" si="1429"/>
        <v>0</v>
      </c>
      <c r="AQ3504" s="1061">
        <f t="shared" si="1429"/>
        <v>0.5</v>
      </c>
      <c r="AR3504" s="1061">
        <f t="shared" si="1429"/>
        <v>0</v>
      </c>
      <c r="AS3504" s="1061">
        <f t="shared" si="1429"/>
        <v>5</v>
      </c>
      <c r="AT3504" s="850">
        <f t="shared" si="1413"/>
        <v>0</v>
      </c>
      <c r="AU3504" s="1480" t="s">
        <v>864</v>
      </c>
      <c r="AV3504" s="1481"/>
      <c r="AW3504" s="1481"/>
      <c r="AX3504" s="1481"/>
      <c r="AY3504" s="1147" t="s">
        <v>29</v>
      </c>
      <c r="AZ3504" s="937">
        <f ca="1">IF(AZ3500-AZ3503&gt;0,AZ3500-AZ3503,0)</f>
        <v>21.939999999999628</v>
      </c>
    </row>
    <row r="3505" spans="1:52" ht="13.5" customHeight="1">
      <c r="A3505" s="838" t="str">
        <f t="shared" si="1427"/>
        <v/>
      </c>
      <c r="B3505" s="906"/>
      <c r="C3505" s="844"/>
      <c r="D3505" s="907"/>
      <c r="E3505" s="1060"/>
      <c r="F3505" s="1140"/>
      <c r="G3505" s="1086"/>
      <c r="H3505" s="1077"/>
      <c r="I3505" s="1077"/>
      <c r="J3505" s="1060">
        <f t="shared" si="1428"/>
        <v>0</v>
      </c>
      <c r="K3505" s="1061"/>
      <c r="L3505" s="1061"/>
      <c r="M3505" s="1063"/>
      <c r="N3505" s="1063"/>
      <c r="O3505" s="1060">
        <f t="shared" si="1417"/>
        <v>0</v>
      </c>
      <c r="P3505" s="1061"/>
      <c r="Q3505" s="1061"/>
      <c r="R3505" s="1063"/>
      <c r="S3505" s="1063"/>
      <c r="T3505" s="1079">
        <f t="shared" si="1430"/>
        <v>0</v>
      </c>
      <c r="U3505" s="1061">
        <f t="shared" si="1422"/>
        <v>0</v>
      </c>
      <c r="V3505" s="1061">
        <f t="shared" si="1415"/>
        <v>0</v>
      </c>
      <c r="W3505" s="1063">
        <f t="shared" si="1415"/>
        <v>0</v>
      </c>
      <c r="X3505" s="1063">
        <f t="shared" si="1415"/>
        <v>0</v>
      </c>
      <c r="Y3505" s="1060">
        <f t="shared" si="1415"/>
        <v>0</v>
      </c>
      <c r="Z3505" s="1080" t="str">
        <f t="shared" si="1412"/>
        <v/>
      </c>
      <c r="AA3505" s="1126">
        <f t="shared" si="1409"/>
        <v>0</v>
      </c>
      <c r="AB3505" s="1082">
        <f t="shared" si="1409"/>
        <v>0</v>
      </c>
      <c r="AC3505" s="1083">
        <f t="shared" si="1409"/>
        <v>0</v>
      </c>
      <c r="AD3505" s="1089">
        <f t="shared" si="1409"/>
        <v>0</v>
      </c>
      <c r="AE3505" s="1071">
        <f t="shared" ref="AE3505:AH3509" si="1431">AE3426+AJ3426-AO3426</f>
        <v>0</v>
      </c>
      <c r="AF3505" s="1071">
        <f t="shared" si="1431"/>
        <v>0</v>
      </c>
      <c r="AG3505" s="1071">
        <f t="shared" si="1431"/>
        <v>0</v>
      </c>
      <c r="AH3505" s="1071">
        <f t="shared" si="1431"/>
        <v>0</v>
      </c>
      <c r="AI3505" s="1060">
        <f t="shared" si="1410"/>
        <v>0</v>
      </c>
      <c r="AJ3505" s="1102">
        <f t="shared" si="1419"/>
        <v>0</v>
      </c>
      <c r="AK3505" s="1102">
        <f t="shared" si="1419"/>
        <v>0</v>
      </c>
      <c r="AL3505" s="1102">
        <f t="shared" si="1419"/>
        <v>0</v>
      </c>
      <c r="AM3505" s="1102">
        <f t="shared" si="1420"/>
        <v>0</v>
      </c>
      <c r="AN3505" s="1085">
        <f t="shared" si="1421"/>
        <v>0</v>
      </c>
      <c r="AO3505" s="1061">
        <f t="shared" si="1429"/>
        <v>0</v>
      </c>
      <c r="AP3505" s="1061">
        <f t="shared" si="1429"/>
        <v>0</v>
      </c>
      <c r="AQ3505" s="1061">
        <f t="shared" si="1429"/>
        <v>0</v>
      </c>
      <c r="AR3505" s="1061">
        <f t="shared" si="1429"/>
        <v>0</v>
      </c>
      <c r="AS3505" s="1061">
        <f t="shared" si="1429"/>
        <v>0</v>
      </c>
      <c r="AT3505" s="850" t="str">
        <f t="shared" si="1413"/>
        <v/>
      </c>
      <c r="AU3505" s="1482" t="s">
        <v>797</v>
      </c>
      <c r="AV3505" s="1483"/>
      <c r="AW3505" s="1483"/>
      <c r="AX3505" s="1483"/>
      <c r="AY3505" s="894" t="s">
        <v>29</v>
      </c>
      <c r="AZ3505" s="1151">
        <f ca="1">IF(AZ3500-AZ3503&lt;0,AZ3503-AZ3500,0)</f>
        <v>0</v>
      </c>
    </row>
    <row r="3506" spans="1:52" ht="13.5" customHeight="1">
      <c r="A3506" s="838" t="str">
        <f t="shared" si="1427"/>
        <v/>
      </c>
      <c r="B3506" s="906"/>
      <c r="C3506" s="844"/>
      <c r="D3506" s="907"/>
      <c r="E3506" s="1060"/>
      <c r="F3506" s="1140"/>
      <c r="G3506" s="1086"/>
      <c r="H3506" s="1077"/>
      <c r="I3506" s="1077"/>
      <c r="J3506" s="1060">
        <f t="shared" si="1428"/>
        <v>0</v>
      </c>
      <c r="K3506" s="1061"/>
      <c r="L3506" s="1061"/>
      <c r="M3506" s="1063"/>
      <c r="N3506" s="1063"/>
      <c r="O3506" s="1060">
        <f t="shared" si="1417"/>
        <v>0</v>
      </c>
      <c r="P3506" s="1061"/>
      <c r="Q3506" s="1061"/>
      <c r="R3506" s="1063"/>
      <c r="S3506" s="1063"/>
      <c r="T3506" s="1079">
        <f t="shared" si="1430"/>
        <v>0</v>
      </c>
      <c r="U3506" s="1061">
        <f t="shared" si="1422"/>
        <v>0</v>
      </c>
      <c r="V3506" s="1061">
        <f t="shared" si="1415"/>
        <v>0</v>
      </c>
      <c r="W3506" s="1063">
        <f t="shared" si="1415"/>
        <v>0</v>
      </c>
      <c r="X3506" s="1063">
        <f t="shared" si="1415"/>
        <v>0</v>
      </c>
      <c r="Y3506" s="1060">
        <f t="shared" si="1415"/>
        <v>0</v>
      </c>
      <c r="Z3506" s="1080" t="str">
        <f t="shared" si="1412"/>
        <v/>
      </c>
      <c r="AA3506" s="1126">
        <f t="shared" si="1409"/>
        <v>0</v>
      </c>
      <c r="AB3506" s="1082">
        <f t="shared" si="1409"/>
        <v>0</v>
      </c>
      <c r="AC3506" s="1083">
        <f t="shared" si="1409"/>
        <v>0</v>
      </c>
      <c r="AD3506" s="1089">
        <f t="shared" si="1409"/>
        <v>0</v>
      </c>
      <c r="AE3506" s="1071">
        <f t="shared" si="1431"/>
        <v>0</v>
      </c>
      <c r="AF3506" s="1071">
        <f t="shared" si="1431"/>
        <v>0</v>
      </c>
      <c r="AG3506" s="1071">
        <f t="shared" si="1431"/>
        <v>0</v>
      </c>
      <c r="AH3506" s="1071">
        <f t="shared" si="1431"/>
        <v>0</v>
      </c>
      <c r="AI3506" s="1060">
        <f t="shared" si="1410"/>
        <v>0</v>
      </c>
      <c r="AJ3506" s="1102">
        <f t="shared" si="1419"/>
        <v>0</v>
      </c>
      <c r="AK3506" s="1102">
        <f t="shared" si="1419"/>
        <v>0</v>
      </c>
      <c r="AL3506" s="1102">
        <f t="shared" si="1419"/>
        <v>0</v>
      </c>
      <c r="AM3506" s="1102">
        <f t="shared" si="1420"/>
        <v>0</v>
      </c>
      <c r="AN3506" s="1085">
        <f t="shared" si="1421"/>
        <v>0</v>
      </c>
      <c r="AO3506" s="1061">
        <f t="shared" si="1429"/>
        <v>0</v>
      </c>
      <c r="AP3506" s="1061">
        <f t="shared" si="1429"/>
        <v>0</v>
      </c>
      <c r="AQ3506" s="1061">
        <f t="shared" si="1429"/>
        <v>0</v>
      </c>
      <c r="AR3506" s="1061">
        <f t="shared" si="1429"/>
        <v>0</v>
      </c>
      <c r="AS3506" s="1061">
        <f t="shared" si="1429"/>
        <v>0</v>
      </c>
      <c r="AT3506" s="850" t="str">
        <f t="shared" si="1413"/>
        <v/>
      </c>
      <c r="AU3506" s="893"/>
      <c r="AV3506" s="894"/>
      <c r="AW3506" s="894"/>
      <c r="AX3506" s="894"/>
      <c r="AY3506" s="894"/>
      <c r="AZ3506" s="918"/>
    </row>
    <row r="3507" spans="1:52" ht="13.5" customHeight="1">
      <c r="A3507" s="838" t="str">
        <f t="shared" si="1427"/>
        <v/>
      </c>
      <c r="B3507" s="906"/>
      <c r="C3507" s="844"/>
      <c r="D3507" s="907"/>
      <c r="E3507" s="1060"/>
      <c r="F3507" s="1140"/>
      <c r="G3507" s="1086"/>
      <c r="H3507" s="1077"/>
      <c r="I3507" s="1077"/>
      <c r="J3507" s="1060">
        <f t="shared" si="1428"/>
        <v>0</v>
      </c>
      <c r="K3507" s="1061"/>
      <c r="L3507" s="1061"/>
      <c r="M3507" s="1063"/>
      <c r="N3507" s="1063"/>
      <c r="O3507" s="1060">
        <f t="shared" si="1417"/>
        <v>0</v>
      </c>
      <c r="P3507" s="1061"/>
      <c r="Q3507" s="1061"/>
      <c r="R3507" s="1063"/>
      <c r="S3507" s="1063"/>
      <c r="T3507" s="1079">
        <f t="shared" si="1430"/>
        <v>0</v>
      </c>
      <c r="U3507" s="1061">
        <f t="shared" si="1422"/>
        <v>0</v>
      </c>
      <c r="V3507" s="1061">
        <f t="shared" si="1415"/>
        <v>0</v>
      </c>
      <c r="W3507" s="1063">
        <v>0</v>
      </c>
      <c r="X3507" s="1063">
        <f t="shared" si="1415"/>
        <v>0</v>
      </c>
      <c r="Y3507" s="1060">
        <f t="shared" si="1415"/>
        <v>0</v>
      </c>
      <c r="Z3507" s="1080" t="str">
        <f t="shared" si="1412"/>
        <v/>
      </c>
      <c r="AA3507" s="1126">
        <f t="shared" si="1409"/>
        <v>0</v>
      </c>
      <c r="AB3507" s="1082">
        <f t="shared" si="1409"/>
        <v>0</v>
      </c>
      <c r="AC3507" s="1083">
        <f t="shared" si="1409"/>
        <v>0</v>
      </c>
      <c r="AD3507" s="1089">
        <f t="shared" si="1409"/>
        <v>0</v>
      </c>
      <c r="AE3507" s="1071">
        <f t="shared" si="1431"/>
        <v>0</v>
      </c>
      <c r="AF3507" s="1071">
        <f t="shared" si="1431"/>
        <v>0</v>
      </c>
      <c r="AG3507" s="1071">
        <f t="shared" si="1431"/>
        <v>0</v>
      </c>
      <c r="AH3507" s="1071">
        <f t="shared" si="1431"/>
        <v>0</v>
      </c>
      <c r="AI3507" s="1060">
        <f t="shared" si="1410"/>
        <v>0</v>
      </c>
      <c r="AJ3507" s="1102">
        <f t="shared" si="1419"/>
        <v>0</v>
      </c>
      <c r="AK3507" s="1102">
        <f t="shared" si="1419"/>
        <v>0</v>
      </c>
      <c r="AL3507" s="1102">
        <f t="shared" si="1419"/>
        <v>0</v>
      </c>
      <c r="AM3507" s="1102">
        <f t="shared" si="1420"/>
        <v>0</v>
      </c>
      <c r="AN3507" s="1085">
        <f t="shared" si="1421"/>
        <v>0</v>
      </c>
      <c r="AO3507" s="1061">
        <f t="shared" si="1429"/>
        <v>0</v>
      </c>
      <c r="AP3507" s="1061">
        <f t="shared" si="1429"/>
        <v>0</v>
      </c>
      <c r="AQ3507" s="1061">
        <f t="shared" si="1429"/>
        <v>0</v>
      </c>
      <c r="AR3507" s="1061">
        <f t="shared" si="1429"/>
        <v>0</v>
      </c>
      <c r="AS3507" s="1061">
        <f t="shared" si="1429"/>
        <v>0</v>
      </c>
      <c r="AT3507" s="850" t="str">
        <f t="shared" si="1413"/>
        <v/>
      </c>
      <c r="AU3507" s="893"/>
      <c r="AV3507" s="894"/>
      <c r="AW3507" s="894"/>
      <c r="AX3507" s="894"/>
      <c r="AY3507" s="894"/>
      <c r="AZ3507" s="918"/>
    </row>
    <row r="3508" spans="1:52" ht="13.5" customHeight="1">
      <c r="A3508" s="838" t="str">
        <f t="shared" si="1427"/>
        <v/>
      </c>
      <c r="B3508" s="906"/>
      <c r="C3508" s="844"/>
      <c r="D3508" s="907"/>
      <c r="E3508" s="1060"/>
      <c r="F3508" s="1140"/>
      <c r="G3508" s="1086"/>
      <c r="H3508" s="1077"/>
      <c r="I3508" s="1077"/>
      <c r="J3508" s="1060">
        <f t="shared" si="1428"/>
        <v>0</v>
      </c>
      <c r="K3508" s="1061"/>
      <c r="L3508" s="1061"/>
      <c r="M3508" s="1063"/>
      <c r="N3508" s="1063"/>
      <c r="O3508" s="1060">
        <f t="shared" si="1417"/>
        <v>0</v>
      </c>
      <c r="P3508" s="1061"/>
      <c r="Q3508" s="1061"/>
      <c r="R3508" s="1063"/>
      <c r="S3508" s="1063"/>
      <c r="T3508" s="1079">
        <f t="shared" si="1430"/>
        <v>0</v>
      </c>
      <c r="U3508" s="1061">
        <f t="shared" si="1422"/>
        <v>0</v>
      </c>
      <c r="V3508" s="1061">
        <f t="shared" si="1415"/>
        <v>0</v>
      </c>
      <c r="W3508" s="1063">
        <f>SUM(H3508,M3508,R3508)</f>
        <v>0</v>
      </c>
      <c r="X3508" s="1063">
        <f t="shared" si="1415"/>
        <v>0</v>
      </c>
      <c r="Y3508" s="1060">
        <f t="shared" si="1415"/>
        <v>0</v>
      </c>
      <c r="Z3508" s="1080" t="str">
        <f t="shared" si="1412"/>
        <v/>
      </c>
      <c r="AA3508" s="1126">
        <f t="shared" si="1409"/>
        <v>0</v>
      </c>
      <c r="AB3508" s="1082">
        <f t="shared" si="1409"/>
        <v>0</v>
      </c>
      <c r="AC3508" s="1083">
        <f t="shared" si="1409"/>
        <v>0</v>
      </c>
      <c r="AD3508" s="1089">
        <f t="shared" si="1409"/>
        <v>0</v>
      </c>
      <c r="AE3508" s="1071">
        <f t="shared" si="1431"/>
        <v>0</v>
      </c>
      <c r="AF3508" s="1071">
        <f t="shared" si="1431"/>
        <v>0</v>
      </c>
      <c r="AG3508" s="1071">
        <f t="shared" si="1431"/>
        <v>0</v>
      </c>
      <c r="AH3508" s="1071">
        <f t="shared" si="1431"/>
        <v>0</v>
      </c>
      <c r="AI3508" s="1060">
        <f t="shared" si="1410"/>
        <v>0</v>
      </c>
      <c r="AJ3508" s="1102">
        <f t="shared" si="1419"/>
        <v>0</v>
      </c>
      <c r="AK3508" s="1102">
        <f t="shared" si="1419"/>
        <v>0</v>
      </c>
      <c r="AL3508" s="1102">
        <f t="shared" si="1419"/>
        <v>0</v>
      </c>
      <c r="AM3508" s="1102">
        <f t="shared" si="1420"/>
        <v>0</v>
      </c>
      <c r="AN3508" s="1085">
        <f t="shared" si="1421"/>
        <v>0</v>
      </c>
      <c r="AO3508" s="1061">
        <f t="shared" si="1429"/>
        <v>0</v>
      </c>
      <c r="AP3508" s="1061">
        <f t="shared" si="1429"/>
        <v>0</v>
      </c>
      <c r="AQ3508" s="1061">
        <f t="shared" si="1429"/>
        <v>0</v>
      </c>
      <c r="AR3508" s="1061">
        <f t="shared" si="1429"/>
        <v>0</v>
      </c>
      <c r="AS3508" s="1061">
        <f t="shared" si="1429"/>
        <v>0</v>
      </c>
      <c r="AT3508" s="850" t="str">
        <f t="shared" si="1413"/>
        <v/>
      </c>
      <c r="AU3508" s="893"/>
      <c r="AV3508" s="894"/>
      <c r="AW3508" s="894"/>
      <c r="AX3508" s="894"/>
      <c r="AY3508" s="894"/>
      <c r="AZ3508" s="918"/>
    </row>
    <row r="3509" spans="1:52" ht="13.5" customHeight="1">
      <c r="A3509" s="838" t="str">
        <f t="shared" si="1427"/>
        <v/>
      </c>
      <c r="B3509" s="906"/>
      <c r="C3509" s="844"/>
      <c r="D3509" s="907"/>
      <c r="E3509" s="1060"/>
      <c r="F3509" s="1140"/>
      <c r="G3509" s="1086"/>
      <c r="H3509" s="1077"/>
      <c r="I3509" s="1077"/>
      <c r="J3509" s="1060">
        <f t="shared" si="1428"/>
        <v>0</v>
      </c>
      <c r="K3509" s="1061"/>
      <c r="L3509" s="1061"/>
      <c r="M3509" s="1063"/>
      <c r="N3509" s="1063"/>
      <c r="O3509" s="1060">
        <f t="shared" si="1417"/>
        <v>0</v>
      </c>
      <c r="P3509" s="1061"/>
      <c r="Q3509" s="1061"/>
      <c r="R3509" s="1063"/>
      <c r="S3509" s="1063"/>
      <c r="T3509" s="1079">
        <f t="shared" si="1430"/>
        <v>0</v>
      </c>
      <c r="U3509" s="1061">
        <f t="shared" si="1422"/>
        <v>0</v>
      </c>
      <c r="V3509" s="1061">
        <f>SUM(G3509,L3509,Q3509)</f>
        <v>0</v>
      </c>
      <c r="W3509" s="1063">
        <f>SUM(H3509,M3509,R3509)</f>
        <v>0</v>
      </c>
      <c r="X3509" s="1063">
        <f>SUM(I3509,N3509,S3509)</f>
        <v>0</v>
      </c>
      <c r="Y3509" s="1060">
        <f>SUM(J3509,O3509,T3509)</f>
        <v>0</v>
      </c>
      <c r="Z3509" s="1080" t="str">
        <f t="shared" si="1412"/>
        <v/>
      </c>
      <c r="AA3509" s="1126">
        <f t="shared" si="1409"/>
        <v>0</v>
      </c>
      <c r="AB3509" s="1082">
        <f t="shared" si="1409"/>
        <v>0</v>
      </c>
      <c r="AC3509" s="1083">
        <f t="shared" si="1409"/>
        <v>0</v>
      </c>
      <c r="AD3509" s="1089">
        <f t="shared" si="1409"/>
        <v>0</v>
      </c>
      <c r="AE3509" s="1071">
        <f t="shared" si="1431"/>
        <v>0</v>
      </c>
      <c r="AF3509" s="1071">
        <f t="shared" si="1431"/>
        <v>0</v>
      </c>
      <c r="AG3509" s="1071">
        <f t="shared" si="1431"/>
        <v>0</v>
      </c>
      <c r="AH3509" s="1071">
        <f t="shared" si="1431"/>
        <v>0</v>
      </c>
      <c r="AI3509" s="1060">
        <f t="shared" si="1410"/>
        <v>0</v>
      </c>
      <c r="AJ3509" s="1102">
        <f t="shared" si="1419"/>
        <v>0</v>
      </c>
      <c r="AK3509" s="1102">
        <f t="shared" si="1419"/>
        <v>0</v>
      </c>
      <c r="AL3509" s="1102">
        <f t="shared" si="1419"/>
        <v>0</v>
      </c>
      <c r="AM3509" s="1102">
        <f t="shared" si="1420"/>
        <v>0</v>
      </c>
      <c r="AN3509" s="1085">
        <f t="shared" si="1421"/>
        <v>0</v>
      </c>
      <c r="AO3509" s="1061">
        <f t="shared" si="1429"/>
        <v>0</v>
      </c>
      <c r="AP3509" s="1061">
        <f t="shared" si="1429"/>
        <v>0</v>
      </c>
      <c r="AQ3509" s="1061">
        <f t="shared" si="1429"/>
        <v>0</v>
      </c>
      <c r="AR3509" s="1061">
        <f t="shared" si="1429"/>
        <v>0</v>
      </c>
      <c r="AS3509" s="1061">
        <f t="shared" si="1429"/>
        <v>0</v>
      </c>
      <c r="AT3509" s="850" t="str">
        <f t="shared" si="1413"/>
        <v/>
      </c>
      <c r="AU3509" s="893"/>
      <c r="AV3509" s="894"/>
      <c r="AW3509" s="894"/>
      <c r="AX3509" s="894"/>
      <c r="AY3509" s="894"/>
      <c r="AZ3509" s="918"/>
    </row>
    <row r="3510" spans="1:52" ht="13.5" customHeight="1">
      <c r="A3510" s="838"/>
      <c r="B3510" s="906"/>
      <c r="C3510" s="844"/>
      <c r="D3510" s="907"/>
      <c r="E3510" s="1060"/>
      <c r="F3510" s="1140"/>
      <c r="G3510" s="1086"/>
      <c r="H3510" s="1077"/>
      <c r="I3510" s="1077"/>
      <c r="J3510" s="1060"/>
      <c r="K3510" s="1061"/>
      <c r="L3510" s="1061"/>
      <c r="M3510" s="1063"/>
      <c r="N3510" s="1063"/>
      <c r="O3510" s="1060"/>
      <c r="P3510" s="1061"/>
      <c r="Q3510" s="1061"/>
      <c r="R3510" s="1063"/>
      <c r="S3510" s="1063"/>
      <c r="T3510" s="1079"/>
      <c r="U3510" s="1061"/>
      <c r="V3510" s="1061"/>
      <c r="W3510" s="1063"/>
      <c r="X3510" s="1063"/>
      <c r="Y3510" s="1060"/>
      <c r="Z3510" s="1080"/>
      <c r="AA3510" s="1126"/>
      <c r="AB3510" s="1082"/>
      <c r="AC3510" s="1083"/>
      <c r="AD3510" s="1089"/>
      <c r="AE3510" s="1071"/>
      <c r="AF3510" s="1071"/>
      <c r="AG3510" s="1071"/>
      <c r="AH3510" s="1071"/>
      <c r="AI3510" s="1060"/>
      <c r="AJ3510" s="1102"/>
      <c r="AK3510" s="1102"/>
      <c r="AL3510" s="1102"/>
      <c r="AM3510" s="1102"/>
      <c r="AN3510" s="1085"/>
      <c r="AO3510" s="1061"/>
      <c r="AP3510" s="1061"/>
      <c r="AQ3510" s="1061"/>
      <c r="AR3510" s="1061"/>
      <c r="AS3510" s="1061"/>
      <c r="AT3510" s="850"/>
      <c r="AU3510" s="893"/>
      <c r="AV3510" s="894"/>
      <c r="AW3510" s="894"/>
      <c r="AX3510" s="894"/>
      <c r="AY3510" s="894"/>
      <c r="AZ3510" s="918"/>
    </row>
    <row r="3511" spans="1:52" ht="13.5" customHeight="1">
      <c r="A3511" s="838"/>
      <c r="B3511" s="906"/>
      <c r="C3511" s="844"/>
      <c r="D3511" s="907"/>
      <c r="E3511" s="1060"/>
      <c r="F3511" s="1140"/>
      <c r="G3511" s="1086"/>
      <c r="H3511" s="1077"/>
      <c r="I3511" s="1077"/>
      <c r="J3511" s="1060"/>
      <c r="K3511" s="1061"/>
      <c r="L3511" s="1061"/>
      <c r="M3511" s="1063"/>
      <c r="N3511" s="1063"/>
      <c r="O3511" s="1060"/>
      <c r="P3511" s="1061"/>
      <c r="Q3511" s="1061"/>
      <c r="R3511" s="1063"/>
      <c r="S3511" s="1063"/>
      <c r="T3511" s="1079"/>
      <c r="U3511" s="1061"/>
      <c r="V3511" s="1061"/>
      <c r="W3511" s="1063"/>
      <c r="X3511" s="1063"/>
      <c r="Y3511" s="1060"/>
      <c r="Z3511" s="1080"/>
      <c r="AA3511" s="1126"/>
      <c r="AB3511" s="1082"/>
      <c r="AC3511" s="1083"/>
      <c r="AD3511" s="1089"/>
      <c r="AE3511" s="1071"/>
      <c r="AF3511" s="1071"/>
      <c r="AG3511" s="1071"/>
      <c r="AH3511" s="1071"/>
      <c r="AI3511" s="1060"/>
      <c r="AJ3511" s="1102"/>
      <c r="AK3511" s="1102"/>
      <c r="AL3511" s="1102"/>
      <c r="AM3511" s="1102"/>
      <c r="AN3511" s="1085"/>
      <c r="AO3511" s="1061"/>
      <c r="AP3511" s="1061"/>
      <c r="AQ3511" s="1061"/>
      <c r="AR3511" s="1061"/>
      <c r="AS3511" s="1061"/>
      <c r="AT3511" s="850"/>
      <c r="AU3511" s="893"/>
      <c r="AV3511" s="894"/>
      <c r="AW3511" s="894"/>
      <c r="AX3511" s="894"/>
      <c r="AY3511" s="894"/>
      <c r="AZ3511" s="918"/>
    </row>
    <row r="3512" spans="1:52" ht="13.5" customHeight="1">
      <c r="A3512" s="838"/>
      <c r="B3512" s="906"/>
      <c r="C3512" s="844"/>
      <c r="D3512" s="907"/>
      <c r="E3512" s="1060"/>
      <c r="F3512" s="1140"/>
      <c r="G3512" s="1086"/>
      <c r="H3512" s="1077"/>
      <c r="I3512" s="1077"/>
      <c r="J3512" s="1060"/>
      <c r="K3512" s="1061"/>
      <c r="L3512" s="1061"/>
      <c r="M3512" s="1063"/>
      <c r="N3512" s="1063"/>
      <c r="O3512" s="1060"/>
      <c r="P3512" s="1061"/>
      <c r="Q3512" s="1061"/>
      <c r="R3512" s="1063"/>
      <c r="S3512" s="1063"/>
      <c r="T3512" s="1079"/>
      <c r="U3512" s="1061"/>
      <c r="V3512" s="1061"/>
      <c r="W3512" s="1063"/>
      <c r="X3512" s="1063"/>
      <c r="Y3512" s="1060"/>
      <c r="Z3512" s="1080"/>
      <c r="AA3512" s="1126"/>
      <c r="AB3512" s="1082"/>
      <c r="AC3512" s="1083"/>
      <c r="AD3512" s="1089"/>
      <c r="AE3512" s="1071"/>
      <c r="AF3512" s="1071"/>
      <c r="AG3512" s="1071"/>
      <c r="AH3512" s="1071"/>
      <c r="AI3512" s="1060"/>
      <c r="AJ3512" s="1102"/>
      <c r="AK3512" s="1102"/>
      <c r="AL3512" s="1102"/>
      <c r="AM3512" s="1102"/>
      <c r="AN3512" s="1085"/>
      <c r="AO3512" s="1061"/>
      <c r="AP3512" s="1061"/>
      <c r="AQ3512" s="1061"/>
      <c r="AR3512" s="1061"/>
      <c r="AS3512" s="1061"/>
      <c r="AT3512" s="850"/>
      <c r="AU3512" s="893"/>
      <c r="AV3512" s="894"/>
      <c r="AW3512" s="894"/>
      <c r="AX3512" s="894"/>
      <c r="AY3512" s="894"/>
      <c r="AZ3512" s="918"/>
    </row>
    <row r="3513" spans="1:52" ht="13.5" customHeight="1">
      <c r="A3513" s="838" t="str">
        <f>IF(B3513&lt;&gt;"",MAX($A3508:$A3509)+1,"")</f>
        <v/>
      </c>
      <c r="B3513" s="951"/>
      <c r="C3513" s="952"/>
      <c r="D3513" s="1159"/>
      <c r="E3513" s="1060"/>
      <c r="F3513" s="1140"/>
      <c r="G3513" s="1086"/>
      <c r="H3513" s="1077"/>
      <c r="I3513" s="1077"/>
      <c r="J3513" s="1060">
        <f>SUM(F3513:I3513)*$E3513</f>
        <v>0</v>
      </c>
      <c r="K3513" s="1061"/>
      <c r="L3513" s="1061"/>
      <c r="M3513" s="1063"/>
      <c r="N3513" s="1063"/>
      <c r="O3513" s="1060">
        <f>SUM(K3513:N3513)*$E3513</f>
        <v>0</v>
      </c>
      <c r="P3513" s="1061"/>
      <c r="Q3513" s="1061"/>
      <c r="R3513" s="1063"/>
      <c r="S3513" s="1063"/>
      <c r="T3513" s="1079">
        <f>SUM(P3513:S3513)*$E3513</f>
        <v>0</v>
      </c>
      <c r="U3513" s="1061">
        <f t="shared" ref="U3513:Y3515" si="1432">SUM(F3513,K3513,P3513)</f>
        <v>0</v>
      </c>
      <c r="V3513" s="1061">
        <f t="shared" si="1432"/>
        <v>0</v>
      </c>
      <c r="W3513" s="1063">
        <f t="shared" si="1432"/>
        <v>0</v>
      </c>
      <c r="X3513" s="1063">
        <f t="shared" si="1432"/>
        <v>0</v>
      </c>
      <c r="Y3513" s="1060">
        <f t="shared" si="1432"/>
        <v>0</v>
      </c>
      <c r="Z3513" s="1080" t="str">
        <f t="shared" ref="Z3513:AD3515" si="1433">A3513</f>
        <v/>
      </c>
      <c r="AA3513" s="1126">
        <f t="shared" si="1433"/>
        <v>0</v>
      </c>
      <c r="AB3513" s="1082">
        <f t="shared" si="1433"/>
        <v>0</v>
      </c>
      <c r="AC3513" s="1083">
        <f t="shared" si="1433"/>
        <v>0</v>
      </c>
      <c r="AD3513" s="1089">
        <f t="shared" si="1433"/>
        <v>0</v>
      </c>
      <c r="AE3513" s="1071">
        <f t="shared" ref="AE3513:AH3515" si="1434">AE3431+AJ3431-AO3431</f>
        <v>0</v>
      </c>
      <c r="AF3513" s="1071">
        <f t="shared" si="1434"/>
        <v>0</v>
      </c>
      <c r="AG3513" s="1071">
        <f t="shared" si="1434"/>
        <v>0</v>
      </c>
      <c r="AH3513" s="1071">
        <f t="shared" si="1434"/>
        <v>0</v>
      </c>
      <c r="AI3513" s="1060">
        <f>SUM(AE3513:AH3513)*$E3513</f>
        <v>0</v>
      </c>
      <c r="AJ3513" s="1102">
        <f t="shared" ref="AJ3513:AM3515" si="1435">U3513</f>
        <v>0</v>
      </c>
      <c r="AK3513" s="1102">
        <f t="shared" si="1435"/>
        <v>0</v>
      </c>
      <c r="AL3513" s="1102">
        <f t="shared" si="1435"/>
        <v>0</v>
      </c>
      <c r="AM3513" s="1102">
        <f t="shared" si="1435"/>
        <v>0</v>
      </c>
      <c r="AN3513" s="1085">
        <f>SUM(AJ3513:AM3513)*$E3513</f>
        <v>0</v>
      </c>
      <c r="AO3513" s="1061">
        <f t="shared" ref="AO3513:AS3515" si="1436">U3513</f>
        <v>0</v>
      </c>
      <c r="AP3513" s="1061">
        <f t="shared" si="1436"/>
        <v>0</v>
      </c>
      <c r="AQ3513" s="1061">
        <f t="shared" si="1436"/>
        <v>0</v>
      </c>
      <c r="AR3513" s="1061">
        <f t="shared" si="1436"/>
        <v>0</v>
      </c>
      <c r="AS3513" s="1061">
        <f t="shared" si="1436"/>
        <v>0</v>
      </c>
      <c r="AT3513" s="850" t="str">
        <f>IF(AC3513&lt;&gt;0,SUM(AO3513:AR3513)*$AC3513-SUM(AO3513:AR3513)*$AD3513,"")</f>
        <v/>
      </c>
      <c r="AU3513" s="893"/>
      <c r="AV3513" s="894"/>
      <c r="AW3513" s="894"/>
      <c r="AX3513" s="894"/>
      <c r="AY3513" s="894"/>
      <c r="AZ3513" s="954"/>
    </row>
    <row r="3514" spans="1:52" ht="13.5" customHeight="1">
      <c r="A3514" s="838" t="str">
        <f>IF(B3514&lt;&gt;"",MAX($A3509:$A3513)+1,"")</f>
        <v/>
      </c>
      <c r="B3514" s="951"/>
      <c r="C3514" s="952"/>
      <c r="D3514" s="1159"/>
      <c r="E3514" s="1060"/>
      <c r="F3514" s="1140"/>
      <c r="G3514" s="1086"/>
      <c r="H3514" s="1077"/>
      <c r="I3514" s="1077"/>
      <c r="J3514" s="1060">
        <f>SUM(F3514:I3514)*$E3514</f>
        <v>0</v>
      </c>
      <c r="K3514" s="1061"/>
      <c r="L3514" s="1061"/>
      <c r="M3514" s="1063"/>
      <c r="N3514" s="1063"/>
      <c r="O3514" s="1060">
        <f>SUM(K3514:N3514)*$E3514</f>
        <v>0</v>
      </c>
      <c r="P3514" s="1061"/>
      <c r="Q3514" s="1061"/>
      <c r="R3514" s="1063"/>
      <c r="S3514" s="1063"/>
      <c r="T3514" s="1079">
        <f>SUM(P3514:S3514)*$E3514</f>
        <v>0</v>
      </c>
      <c r="U3514" s="1061">
        <f t="shared" si="1432"/>
        <v>0</v>
      </c>
      <c r="V3514" s="1061">
        <f t="shared" si="1432"/>
        <v>0</v>
      </c>
      <c r="W3514" s="1063">
        <f t="shared" si="1432"/>
        <v>0</v>
      </c>
      <c r="X3514" s="1063">
        <f t="shared" si="1432"/>
        <v>0</v>
      </c>
      <c r="Y3514" s="1060">
        <f t="shared" si="1432"/>
        <v>0</v>
      </c>
      <c r="Z3514" s="1080" t="str">
        <f t="shared" si="1433"/>
        <v/>
      </c>
      <c r="AA3514" s="1126">
        <f t="shared" si="1433"/>
        <v>0</v>
      </c>
      <c r="AB3514" s="1082">
        <f t="shared" si="1433"/>
        <v>0</v>
      </c>
      <c r="AC3514" s="1083">
        <f t="shared" si="1433"/>
        <v>0</v>
      </c>
      <c r="AD3514" s="1089">
        <f>E3514</f>
        <v>0</v>
      </c>
      <c r="AE3514" s="1071">
        <f t="shared" si="1434"/>
        <v>0</v>
      </c>
      <c r="AF3514" s="1071">
        <f t="shared" si="1434"/>
        <v>0</v>
      </c>
      <c r="AG3514" s="1071">
        <f t="shared" si="1434"/>
        <v>0</v>
      </c>
      <c r="AH3514" s="1071">
        <f t="shared" si="1434"/>
        <v>0</v>
      </c>
      <c r="AI3514" s="1060">
        <f>SUM(AE3514:AH3514)*$E3514</f>
        <v>0</v>
      </c>
      <c r="AJ3514" s="1102">
        <f t="shared" si="1435"/>
        <v>0</v>
      </c>
      <c r="AK3514" s="1102">
        <f t="shared" si="1435"/>
        <v>0</v>
      </c>
      <c r="AL3514" s="1102">
        <f t="shared" si="1435"/>
        <v>0</v>
      </c>
      <c r="AM3514" s="1102">
        <f t="shared" si="1435"/>
        <v>0</v>
      </c>
      <c r="AN3514" s="1085">
        <f>SUM(AJ3514:AM3514)*$E3514</f>
        <v>0</v>
      </c>
      <c r="AO3514" s="1061">
        <f t="shared" si="1436"/>
        <v>0</v>
      </c>
      <c r="AP3514" s="1061">
        <f t="shared" si="1436"/>
        <v>0</v>
      </c>
      <c r="AQ3514" s="1061">
        <f t="shared" si="1436"/>
        <v>0</v>
      </c>
      <c r="AR3514" s="1061">
        <f t="shared" si="1436"/>
        <v>0</v>
      </c>
      <c r="AS3514" s="1061">
        <f t="shared" si="1436"/>
        <v>0</v>
      </c>
      <c r="AT3514" s="850" t="str">
        <f>IF(AC3514&lt;&gt;0,SUM(AO3514:AR3514)*$AC3514-SUM(AO3514:AR3514)*$AD3514,"")</f>
        <v/>
      </c>
      <c r="AU3514" s="893"/>
      <c r="AV3514" s="894"/>
      <c r="AW3514" s="894"/>
      <c r="AX3514" s="894"/>
      <c r="AY3514" s="894"/>
      <c r="AZ3514" s="954"/>
    </row>
    <row r="3515" spans="1:52" ht="13.5" customHeight="1">
      <c r="A3515" s="838" t="str">
        <f>IF(B3515&lt;&gt;"",MAX($A3513:$A3514)+1,"")</f>
        <v/>
      </c>
      <c r="B3515" s="955"/>
      <c r="C3515" s="956"/>
      <c r="D3515" s="1160"/>
      <c r="E3515" s="1153"/>
      <c r="F3515" s="1154"/>
      <c r="G3515" s="1155"/>
      <c r="H3515" s="1156"/>
      <c r="I3515" s="1156"/>
      <c r="J3515" s="1060">
        <f>SUM(F3515:I3515)*$E3515</f>
        <v>0</v>
      </c>
      <c r="K3515" s="1061"/>
      <c r="L3515" s="1061"/>
      <c r="M3515" s="1063"/>
      <c r="N3515" s="1063"/>
      <c r="O3515" s="1157">
        <f>SUM(K3515:N3515)*$E3515</f>
        <v>0</v>
      </c>
      <c r="P3515" s="1061"/>
      <c r="Q3515" s="1061"/>
      <c r="R3515" s="1063"/>
      <c r="S3515" s="1063"/>
      <c r="T3515" s="1079">
        <f>SUM(P3515:S3515)*$E3515</f>
        <v>0</v>
      </c>
      <c r="U3515" s="1061">
        <f>SUM(F3515,K3515,P3515)</f>
        <v>0</v>
      </c>
      <c r="V3515" s="1061">
        <f t="shared" si="1432"/>
        <v>0</v>
      </c>
      <c r="W3515" s="1063">
        <f t="shared" si="1432"/>
        <v>0</v>
      </c>
      <c r="X3515" s="1063">
        <f>SUM(I3515,N3515,S3515)</f>
        <v>0</v>
      </c>
      <c r="Y3515" s="1060">
        <f>SUM(J3515,O3515,T3515)</f>
        <v>0</v>
      </c>
      <c r="Z3515" s="1080" t="str">
        <f t="shared" si="1433"/>
        <v/>
      </c>
      <c r="AA3515" s="1126">
        <f>B3515</f>
        <v>0</v>
      </c>
      <c r="AB3515" s="1082">
        <f>C3515</f>
        <v>0</v>
      </c>
      <c r="AC3515" s="1158">
        <f>D3515</f>
        <v>0</v>
      </c>
      <c r="AD3515" s="1089">
        <f>E3515</f>
        <v>0</v>
      </c>
      <c r="AE3515" s="1071">
        <f t="shared" si="1434"/>
        <v>0</v>
      </c>
      <c r="AF3515" s="1071">
        <f t="shared" si="1434"/>
        <v>0</v>
      </c>
      <c r="AG3515" s="1071">
        <f t="shared" si="1434"/>
        <v>0</v>
      </c>
      <c r="AH3515" s="1071">
        <f t="shared" si="1434"/>
        <v>0</v>
      </c>
      <c r="AI3515" s="1060">
        <f>SUM(AE3515:AH3515)*$E3515</f>
        <v>0</v>
      </c>
      <c r="AJ3515" s="1102">
        <f t="shared" si="1435"/>
        <v>0</v>
      </c>
      <c r="AK3515" s="1102">
        <f t="shared" si="1435"/>
        <v>0</v>
      </c>
      <c r="AL3515" s="1102">
        <f t="shared" si="1435"/>
        <v>0</v>
      </c>
      <c r="AM3515" s="1102">
        <f t="shared" si="1435"/>
        <v>0</v>
      </c>
      <c r="AN3515" s="1085">
        <f>SUM(AJ3515:AM3515)*$E3515</f>
        <v>0</v>
      </c>
      <c r="AO3515" s="1061">
        <f t="shared" si="1436"/>
        <v>0</v>
      </c>
      <c r="AP3515" s="1061">
        <f t="shared" si="1436"/>
        <v>0</v>
      </c>
      <c r="AQ3515" s="1061">
        <f t="shared" si="1436"/>
        <v>0</v>
      </c>
      <c r="AR3515" s="1061">
        <f t="shared" si="1436"/>
        <v>0</v>
      </c>
      <c r="AS3515" s="1061">
        <f t="shared" si="1436"/>
        <v>0</v>
      </c>
      <c r="AT3515" s="963" t="str">
        <f>IF(AC3515&lt;&gt;0,SUM(AO3515:AR3515)*$AC3515-SUM(AO3515:AR3515)*$AD3515,"")</f>
        <v/>
      </c>
      <c r="AU3515" s="893"/>
      <c r="AV3515" s="894"/>
      <c r="AW3515" s="894"/>
      <c r="AX3515" s="894"/>
      <c r="AY3515" s="894"/>
      <c r="AZ3515" s="954"/>
    </row>
    <row r="3516" spans="1:52" ht="13.5" customHeight="1">
      <c r="A3516" s="964"/>
      <c r="B3516" s="964" t="s">
        <v>6</v>
      </c>
      <c r="C3516" s="965"/>
      <c r="D3516" s="966"/>
      <c r="E3516" s="965"/>
      <c r="F3516" s="965"/>
      <c r="G3516" s="967"/>
      <c r="H3516" s="965"/>
      <c r="I3516" s="965"/>
      <c r="J3516" s="968">
        <f>SUM(J3450:J3515)</f>
        <v>2700.4</v>
      </c>
      <c r="K3516" s="969"/>
      <c r="L3516" s="969"/>
      <c r="M3516" s="969"/>
      <c r="N3516" s="969"/>
      <c r="O3516" s="968">
        <f>SUM(O3450:O3515)</f>
        <v>6111.3</v>
      </c>
      <c r="P3516" s="969"/>
      <c r="Q3516" s="969"/>
      <c r="R3516" s="969"/>
      <c r="S3516" s="969"/>
      <c r="T3516" s="968">
        <f>SUM(T3450:T3515)</f>
        <v>6359.9</v>
      </c>
      <c r="U3516" s="969"/>
      <c r="V3516" s="969"/>
      <c r="W3516" s="969"/>
      <c r="X3516" s="969"/>
      <c r="Y3516" s="968">
        <f>SUM(Y3450:Y3515)</f>
        <v>15171.6</v>
      </c>
      <c r="Z3516" s="964"/>
      <c r="AA3516" s="964" t="s">
        <v>6</v>
      </c>
      <c r="AB3516" s="969"/>
      <c r="AC3516" s="970"/>
      <c r="AD3516" s="969"/>
      <c r="AE3516" s="969"/>
      <c r="AF3516" s="969"/>
      <c r="AG3516" s="969"/>
      <c r="AH3516" s="969"/>
      <c r="AI3516" s="971">
        <f>SUM(AI3450:AI3515)</f>
        <v>44846.2</v>
      </c>
      <c r="AJ3516" s="969"/>
      <c r="AK3516" s="969"/>
      <c r="AL3516" s="969"/>
      <c r="AM3516" s="969"/>
      <c r="AN3516" s="969">
        <f>SUM(AN3450:AN3515)</f>
        <v>12216.5</v>
      </c>
      <c r="AO3516" s="969"/>
      <c r="AP3516" s="969"/>
      <c r="AQ3516" s="969"/>
      <c r="AR3516" s="969"/>
      <c r="AS3516" s="969">
        <f>SUM(AS3450:AS3515)</f>
        <v>15171.6</v>
      </c>
      <c r="AT3516" s="972">
        <f>SUM(AT3450:AT3515)</f>
        <v>545</v>
      </c>
      <c r="AU3516" s="973"/>
      <c r="AV3516" s="974"/>
      <c r="AW3516" s="974"/>
      <c r="AX3516" s="974"/>
      <c r="AY3516" s="974"/>
      <c r="AZ3516" s="975"/>
    </row>
    <row r="3517" spans="1:52" ht="13.5" customHeight="1">
      <c r="A3517" s="976"/>
      <c r="B3517" s="1484" t="s">
        <v>866</v>
      </c>
      <c r="C3517" s="1487" t="s">
        <v>867</v>
      </c>
      <c r="D3517" s="1488"/>
      <c r="E3517" s="1489"/>
      <c r="F3517" s="1490" t="str">
        <f>"Đtượng BB : " &amp; SUM(F3518:F3520) &amp;"đ/c = " &amp; SUM(J3518:J3520) &amp;"k"</f>
        <v>Đtượng BB : 531đ/c = 13806k</v>
      </c>
      <c r="G3517" s="1491"/>
      <c r="H3517" s="1491"/>
      <c r="I3517" s="1491"/>
      <c r="J3517" s="1492"/>
      <c r="K3517" s="1490" t="str">
        <f>"Đtượng BC: " &amp; SUM(K3518:K3520) &amp;"đ/c = " &amp; SUM(O3518:O3520) &amp;"k"</f>
        <v>Đtượng BC: 66đ/c = 1364k</v>
      </c>
      <c r="L3517" s="1491"/>
      <c r="M3517" s="1491"/>
      <c r="N3517" s="1491"/>
      <c r="O3517" s="1492"/>
      <c r="P3517" s="1493" t="s">
        <v>6</v>
      </c>
      <c r="Q3517" s="1494"/>
      <c r="R3517" s="1495"/>
      <c r="S3517" s="977"/>
      <c r="T3517" s="1496" t="s">
        <v>868</v>
      </c>
      <c r="U3517" s="1497"/>
      <c r="V3517" s="1497"/>
      <c r="W3517" s="1497"/>
      <c r="X3517" s="1497"/>
      <c r="Y3517" s="1498"/>
      <c r="Z3517" s="978"/>
      <c r="AA3517" s="930"/>
      <c r="AB3517" s="930"/>
      <c r="AC3517" s="979"/>
      <c r="AD3517" s="930"/>
      <c r="AE3517" s="930"/>
      <c r="AF3517" s="930"/>
      <c r="AG3517" s="930"/>
      <c r="AH3517" s="930"/>
      <c r="AI3517" s="930"/>
      <c r="AJ3517" s="930"/>
      <c r="AK3517" s="930"/>
      <c r="AL3517" s="930"/>
      <c r="AM3517" s="930"/>
      <c r="AN3517" s="930"/>
      <c r="AO3517" s="930"/>
      <c r="AP3517" s="930"/>
      <c r="AQ3517" s="930"/>
      <c r="AR3517" s="930"/>
      <c r="AS3517" s="930"/>
      <c r="AT3517" s="930"/>
      <c r="AU3517" s="980"/>
    </row>
    <row r="3518" spans="1:52" ht="13.5" customHeight="1">
      <c r="A3518" s="981"/>
      <c r="B3518" s="1485"/>
      <c r="C3518" s="1499" t="s">
        <v>856</v>
      </c>
      <c r="D3518" s="1500"/>
      <c r="E3518" s="1501"/>
      <c r="F3518" s="982">
        <v>177</v>
      </c>
      <c r="G3518" s="982" t="s">
        <v>27</v>
      </c>
      <c r="H3518" s="983">
        <v>14</v>
      </c>
      <c r="I3518" s="984" t="s">
        <v>29</v>
      </c>
      <c r="J3518" s="985">
        <f>F3518*H3518</f>
        <v>2478</v>
      </c>
      <c r="K3518" s="986">
        <v>22</v>
      </c>
      <c r="L3518" s="984" t="s">
        <v>27</v>
      </c>
      <c r="M3518" s="987">
        <v>14</v>
      </c>
      <c r="N3518" s="984" t="s">
        <v>28</v>
      </c>
      <c r="O3518" s="988">
        <f>K3518*M3518</f>
        <v>308</v>
      </c>
      <c r="P3518" s="989" t="str">
        <f>F3518+K3518 &amp;"đ/c"</f>
        <v>199đ/c</v>
      </c>
      <c r="Q3518" s="1471">
        <f>J3518+O3518</f>
        <v>2786</v>
      </c>
      <c r="R3518" s="1472"/>
      <c r="S3518" s="990"/>
      <c r="T3518" s="1473" t="s">
        <v>869</v>
      </c>
      <c r="U3518" s="1474"/>
      <c r="V3518" s="1474"/>
      <c r="W3518" s="1474"/>
      <c r="X3518" s="991"/>
      <c r="Y3518" s="992">
        <f>SUM(J3518:J3522)+SUM(O3518:O3520)+Q3521-Q3522</f>
        <v>17436.799999999996</v>
      </c>
      <c r="AB3518" s="993" t="s">
        <v>870</v>
      </c>
      <c r="AC3518" s="994"/>
      <c r="AD3518" s="993"/>
      <c r="AE3518" s="993"/>
      <c r="AF3518" s="993"/>
      <c r="AG3518" s="995"/>
      <c r="AH3518" s="995"/>
      <c r="AI3518" s="1261" t="s">
        <v>871</v>
      </c>
      <c r="AJ3518" s="1261"/>
      <c r="AK3518" s="1261"/>
      <c r="AL3518" s="1261"/>
      <c r="AM3518" s="1261"/>
      <c r="AN3518" s="1261"/>
      <c r="AO3518" s="995"/>
      <c r="AP3518" s="995"/>
      <c r="AQ3518" s="995"/>
      <c r="AR3518" s="995"/>
      <c r="AS3518" s="995"/>
      <c r="AT3518" s="993" t="s">
        <v>21</v>
      </c>
      <c r="AU3518" s="993"/>
      <c r="AV3518" s="996"/>
      <c r="AW3518" s="996"/>
      <c r="AX3518" s="996"/>
    </row>
    <row r="3519" spans="1:52" ht="13.5" customHeight="1">
      <c r="A3519" s="981"/>
      <c r="B3519" s="1485"/>
      <c r="C3519" s="1475" t="s">
        <v>857</v>
      </c>
      <c r="D3519" s="1476"/>
      <c r="E3519" s="1477"/>
      <c r="F3519" s="982">
        <v>177</v>
      </c>
      <c r="G3519" s="997" t="s">
        <v>27</v>
      </c>
      <c r="H3519" s="983">
        <v>32</v>
      </c>
      <c r="I3519" s="998" t="s">
        <v>29</v>
      </c>
      <c r="J3519" s="999">
        <f>F3519*H3519</f>
        <v>5664</v>
      </c>
      <c r="K3519" s="1000">
        <v>22</v>
      </c>
      <c r="L3519" s="998" t="s">
        <v>27</v>
      </c>
      <c r="M3519" s="1001">
        <v>24</v>
      </c>
      <c r="N3519" s="998" t="s">
        <v>28</v>
      </c>
      <c r="O3519" s="1002">
        <f>K3519*M3519</f>
        <v>528</v>
      </c>
      <c r="P3519" s="1003" t="str">
        <f>F3519+K3519 &amp;"đ/c"</f>
        <v>199đ/c</v>
      </c>
      <c r="Q3519" s="1478">
        <f>J3519+O3519</f>
        <v>6192</v>
      </c>
      <c r="R3519" s="1479"/>
      <c r="S3519" s="990"/>
      <c r="T3519" s="1004" t="s">
        <v>872</v>
      </c>
      <c r="U3519" s="1005"/>
      <c r="V3519" s="1005">
        <f>M3516</f>
        <v>0</v>
      </c>
      <c r="W3519" s="1005"/>
      <c r="X3519" s="991"/>
      <c r="Y3519" s="992">
        <f>Y3516</f>
        <v>15171.6</v>
      </c>
      <c r="Z3519" s="978"/>
      <c r="AA3519" s="930"/>
      <c r="AB3519" s="930"/>
      <c r="AC3519" s="979"/>
      <c r="AD3519" s="930"/>
      <c r="AE3519" s="930"/>
      <c r="AF3519" s="930"/>
      <c r="AG3519" s="930"/>
      <c r="AH3519" s="930"/>
      <c r="AI3519" s="930"/>
      <c r="AJ3519" s="930"/>
      <c r="AK3519" s="930"/>
      <c r="AL3519" s="930"/>
      <c r="AM3519" s="930"/>
      <c r="AN3519" s="930"/>
      <c r="AO3519" s="930"/>
      <c r="AP3519" s="930"/>
      <c r="AQ3519" s="930"/>
      <c r="AR3519" s="930"/>
      <c r="AS3519" s="930"/>
      <c r="AT3519" s="930"/>
      <c r="AU3519" s="1006"/>
    </row>
    <row r="3520" spans="1:52" ht="13.5" customHeight="1">
      <c r="A3520" s="981"/>
      <c r="B3520" s="1486"/>
      <c r="C3520" s="1475" t="s">
        <v>858</v>
      </c>
      <c r="D3520" s="1476"/>
      <c r="E3520" s="1477"/>
      <c r="F3520" s="982">
        <v>177</v>
      </c>
      <c r="G3520" s="998" t="s">
        <v>27</v>
      </c>
      <c r="H3520" s="983">
        <v>32</v>
      </c>
      <c r="I3520" s="998" t="s">
        <v>29</v>
      </c>
      <c r="J3520" s="999">
        <f>F3520*H3520</f>
        <v>5664</v>
      </c>
      <c r="K3520" s="1000">
        <v>22</v>
      </c>
      <c r="L3520" s="998" t="s">
        <v>27</v>
      </c>
      <c r="M3520" s="1001">
        <v>24</v>
      </c>
      <c r="N3520" s="998" t="s">
        <v>28</v>
      </c>
      <c r="O3520" s="1002">
        <f>K3520*M3520</f>
        <v>528</v>
      </c>
      <c r="P3520" s="1003" t="str">
        <f>F3520+K3520 &amp; "đ/c"</f>
        <v>199đ/c</v>
      </c>
      <c r="Q3520" s="1478">
        <f>J3520+O3520</f>
        <v>6192</v>
      </c>
      <c r="R3520" s="1479"/>
      <c r="S3520" s="990"/>
      <c r="T3520" s="1004" t="s">
        <v>873</v>
      </c>
      <c r="U3520" s="1005"/>
      <c r="V3520" s="1005"/>
      <c r="W3520" s="1005"/>
      <c r="X3520" s="991"/>
      <c r="Y3520" s="992">
        <f>IF(Y3518-Y3519&gt;0,Y3518-Y3519,0)</f>
        <v>2265.1999999999953</v>
      </c>
      <c r="Z3520" s="978"/>
      <c r="AA3520" s="930"/>
      <c r="AB3520" s="930"/>
      <c r="AC3520" s="979"/>
      <c r="AD3520" s="930"/>
      <c r="AE3520" s="930"/>
      <c r="AF3520" s="930"/>
      <c r="AG3520" s="930"/>
      <c r="AH3520" s="930"/>
      <c r="AI3520" s="930"/>
      <c r="AJ3520" s="930"/>
      <c r="AK3520" s="930"/>
      <c r="AL3520" s="930"/>
      <c r="AM3520" s="930"/>
      <c r="AN3520" s="930"/>
      <c r="AO3520" s="930"/>
      <c r="AP3520" s="930"/>
      <c r="AQ3520" s="930"/>
      <c r="AR3520" s="930"/>
      <c r="AS3520" s="930"/>
      <c r="AT3520" s="930"/>
      <c r="AU3520" s="1006"/>
    </row>
    <row r="3521" spans="1:52" ht="13.5" customHeight="1">
      <c r="A3521" s="981"/>
      <c r="B3521" s="1007" t="s">
        <v>874</v>
      </c>
      <c r="C3521" s="1455"/>
      <c r="D3521" s="1455"/>
      <c r="E3521" s="1456"/>
      <c r="F3521" s="1008"/>
      <c r="G3521" s="1009" t="s">
        <v>27</v>
      </c>
      <c r="H3521" s="1010"/>
      <c r="I3521" s="1009" t="s">
        <v>29</v>
      </c>
      <c r="J3521" s="1011">
        <f>F3521*H3521</f>
        <v>0</v>
      </c>
      <c r="K3521" s="1012"/>
      <c r="L3521" s="1457" t="s">
        <v>897</v>
      </c>
      <c r="M3521" s="1458"/>
      <c r="N3521" s="1458"/>
      <c r="O3521" s="1459"/>
      <c r="P3521" s="1013"/>
      <c r="Q3521" s="1460">
        <f>AZ3392</f>
        <v>2266.7999999999956</v>
      </c>
      <c r="R3521" s="1461"/>
      <c r="S3521" s="990"/>
      <c r="T3521" s="1462" t="s">
        <v>865</v>
      </c>
      <c r="U3521" s="1463"/>
      <c r="V3521" s="1463"/>
      <c r="W3521" s="1463"/>
      <c r="X3521" s="991"/>
      <c r="Y3521" s="1014">
        <f>IF(Y3518-Y3519&lt;0,Y3519-Y3518,0)</f>
        <v>0</v>
      </c>
      <c r="AI3521" s="930"/>
    </row>
    <row r="3522" spans="1:52" ht="13.5" customHeight="1">
      <c r="A3522" s="981"/>
      <c r="B3522" s="1464" t="s">
        <v>875</v>
      </c>
      <c r="C3522" s="1465"/>
      <c r="D3522" s="1015"/>
      <c r="E3522" s="1016"/>
      <c r="F3522" s="1017"/>
      <c r="G3522" s="1018" t="s">
        <v>27</v>
      </c>
      <c r="H3522" s="1019"/>
      <c r="I3522" s="1018" t="s">
        <v>29</v>
      </c>
      <c r="J3522" s="1020">
        <f>F3522*H3522</f>
        <v>0</v>
      </c>
      <c r="K3522" s="1021"/>
      <c r="L3522" s="1466" t="s">
        <v>876</v>
      </c>
      <c r="M3522" s="1467"/>
      <c r="N3522" s="1467"/>
      <c r="O3522" s="1468"/>
      <c r="P3522" s="1022"/>
      <c r="Q3522" s="1469">
        <f>AZ3393</f>
        <v>0</v>
      </c>
      <c r="R3522" s="1470"/>
      <c r="S3522" s="1023"/>
      <c r="T3522" s="1023"/>
      <c r="U3522" s="1024"/>
      <c r="V3522" s="1024"/>
      <c r="W3522" s="1024"/>
      <c r="X3522" s="1025"/>
      <c r="Y3522" s="1026"/>
      <c r="AI3522" s="930"/>
    </row>
    <row r="3523" spans="1:52" ht="13.5" customHeight="1">
      <c r="A3523" s="981"/>
      <c r="B3523" s="1452" t="s">
        <v>877</v>
      </c>
      <c r="C3523" s="1452"/>
      <c r="D3523" s="1452"/>
      <c r="E3523" s="1452"/>
      <c r="F3523" s="1452"/>
      <c r="G3523" s="1027"/>
      <c r="H3523" s="1027"/>
      <c r="I3523" s="1027"/>
      <c r="J3523" s="1028"/>
      <c r="K3523" s="1027"/>
      <c r="L3523" s="1453" t="s">
        <v>878</v>
      </c>
      <c r="M3523" s="1453"/>
      <c r="N3523" s="1453"/>
      <c r="O3523" s="993"/>
      <c r="P3523" s="993"/>
      <c r="Q3523" s="993"/>
      <c r="R3523" s="993"/>
      <c r="S3523" s="1453" t="s">
        <v>879</v>
      </c>
      <c r="T3523" s="1453"/>
      <c r="U3523" s="1453"/>
      <c r="X3523" s="981"/>
      <c r="Y3523" s="981"/>
      <c r="AA3523" s="1454" t="s">
        <v>880</v>
      </c>
      <c r="AB3523" s="1454"/>
      <c r="AC3523" s="1454"/>
      <c r="AD3523" s="1454"/>
      <c r="AE3523" s="1454"/>
      <c r="AF3523" s="1454"/>
      <c r="AG3523" s="1454"/>
      <c r="AS3523" s="1454" t="s">
        <v>881</v>
      </c>
      <c r="AT3523" s="1454"/>
      <c r="AU3523" s="1454"/>
      <c r="AV3523" s="1454"/>
      <c r="AW3523" s="1454"/>
    </row>
    <row r="3524" spans="1:52" ht="32.25" customHeight="1">
      <c r="A3524" s="981"/>
      <c r="B3524" s="1029"/>
      <c r="C3524" s="1029"/>
      <c r="D3524" s="1030"/>
      <c r="E3524" s="1029"/>
      <c r="F3524" s="1029"/>
      <c r="J3524" s="1031"/>
      <c r="L3524" s="1032"/>
      <c r="M3524" s="1032"/>
      <c r="N3524" s="1032"/>
      <c r="O3524" s="981"/>
      <c r="P3524" s="981"/>
      <c r="Q3524" s="981"/>
      <c r="R3524" s="981"/>
      <c r="S3524" s="1032"/>
      <c r="T3524" s="1032"/>
      <c r="U3524" s="1032"/>
      <c r="X3524" s="981"/>
      <c r="Y3524" s="981"/>
    </row>
    <row r="3525" spans="1:52" ht="27.75" customHeight="1">
      <c r="A3525" s="981"/>
      <c r="B3525" s="1029"/>
      <c r="C3525" s="1029"/>
      <c r="D3525" s="1030"/>
      <c r="E3525" s="1029"/>
      <c r="F3525" s="1029"/>
      <c r="J3525" s="1031"/>
      <c r="L3525" s="1032"/>
      <c r="M3525" s="1032"/>
      <c r="N3525" s="1032"/>
      <c r="O3525" s="981"/>
      <c r="P3525" s="981"/>
      <c r="Q3525" s="981"/>
      <c r="R3525" s="981"/>
      <c r="S3525" s="1032"/>
      <c r="T3525" s="1032"/>
      <c r="U3525" s="1032"/>
      <c r="X3525" s="981"/>
      <c r="Y3525" s="981"/>
    </row>
    <row r="3526" spans="1:52" ht="13.5" customHeight="1">
      <c r="A3526" s="981"/>
      <c r="B3526" s="1454" t="s">
        <v>881</v>
      </c>
      <c r="C3526" s="1454"/>
      <c r="D3526" s="1454"/>
      <c r="E3526" s="1454"/>
      <c r="F3526" s="1454"/>
      <c r="J3526" s="1031"/>
      <c r="L3526" s="1032"/>
      <c r="M3526" s="1032"/>
      <c r="N3526" s="1032"/>
      <c r="O3526" s="981"/>
      <c r="P3526" s="981"/>
      <c r="Q3526" s="981"/>
      <c r="R3526" s="1454" t="s">
        <v>880</v>
      </c>
      <c r="S3526" s="1454"/>
      <c r="T3526" s="1454"/>
      <c r="U3526" s="1454"/>
      <c r="V3526" s="1454"/>
      <c r="W3526" s="1454"/>
      <c r="X3526" s="981"/>
      <c r="Y3526" s="981"/>
    </row>
    <row r="3527" spans="1:52" ht="13.5" customHeight="1">
      <c r="A3527" s="807" t="s">
        <v>841</v>
      </c>
      <c r="D3527" s="809"/>
      <c r="O3527" s="810" t="s">
        <v>4</v>
      </c>
      <c r="P3527" s="1544">
        <f>P3445+1</f>
        <v>44330</v>
      </c>
      <c r="Q3527" s="1544"/>
      <c r="R3527" s="1544"/>
      <c r="S3527" s="1544"/>
      <c r="T3527" s="1544"/>
      <c r="AU3527" s="812" t="s">
        <v>12</v>
      </c>
    </row>
    <row r="3528" spans="1:52" ht="13.5" customHeight="1">
      <c r="A3528" s="813" t="s">
        <v>11</v>
      </c>
      <c r="B3528" s="1530" t="s">
        <v>842</v>
      </c>
      <c r="C3528" s="1533" t="s">
        <v>5</v>
      </c>
      <c r="D3528" s="1530" t="s">
        <v>843</v>
      </c>
      <c r="E3528" s="1530" t="s">
        <v>844</v>
      </c>
      <c r="F3528" s="1545" t="s">
        <v>24</v>
      </c>
      <c r="G3528" s="1546"/>
      <c r="H3528" s="1546"/>
      <c r="I3528" s="1546"/>
      <c r="J3528" s="1547"/>
      <c r="K3528" s="1548" t="s">
        <v>25</v>
      </c>
      <c r="L3528" s="1549"/>
      <c r="M3528" s="1549"/>
      <c r="N3528" s="1549"/>
      <c r="O3528" s="1550"/>
      <c r="P3528" s="1551" t="s">
        <v>26</v>
      </c>
      <c r="Q3528" s="1552"/>
      <c r="R3528" s="1552"/>
      <c r="S3528" s="1552"/>
      <c r="T3528" s="1553"/>
      <c r="U3528" s="1563" t="s">
        <v>6</v>
      </c>
      <c r="V3528" s="1564"/>
      <c r="W3528" s="1564"/>
      <c r="X3528" s="1564"/>
      <c r="Y3528" s="1565"/>
      <c r="Z3528" s="1527" t="s">
        <v>11</v>
      </c>
      <c r="AA3528" s="1530" t="s">
        <v>845</v>
      </c>
      <c r="AB3528" s="1533" t="s">
        <v>5</v>
      </c>
      <c r="AC3528" s="1530" t="s">
        <v>843</v>
      </c>
      <c r="AD3528" s="1530" t="s">
        <v>844</v>
      </c>
      <c r="AE3528" s="1545" t="s">
        <v>9</v>
      </c>
      <c r="AF3528" s="1546"/>
      <c r="AG3528" s="1546"/>
      <c r="AH3528" s="1546"/>
      <c r="AI3528" s="1547"/>
      <c r="AJ3528" s="1545" t="s">
        <v>846</v>
      </c>
      <c r="AK3528" s="1546"/>
      <c r="AL3528" s="1546"/>
      <c r="AM3528" s="1546"/>
      <c r="AN3528" s="1547"/>
      <c r="AO3528" s="1545" t="s">
        <v>10</v>
      </c>
      <c r="AP3528" s="1546"/>
      <c r="AQ3528" s="1546"/>
      <c r="AR3528" s="1546"/>
      <c r="AS3528" s="1547"/>
      <c r="AT3528" s="1554" t="s">
        <v>23</v>
      </c>
      <c r="AU3528" s="1557">
        <v>42644</v>
      </c>
      <c r="AV3528" s="1558"/>
      <c r="AW3528" s="1558"/>
      <c r="AX3528" s="1558"/>
      <c r="AY3528" s="1558"/>
      <c r="AZ3528" s="1559"/>
    </row>
    <row r="3529" spans="1:52" ht="13.5" customHeight="1">
      <c r="A3529" s="814"/>
      <c r="B3529" s="1531"/>
      <c r="C3529" s="1534"/>
      <c r="D3529" s="1531"/>
      <c r="E3529" s="1531"/>
      <c r="F3529" s="1542" t="s">
        <v>13</v>
      </c>
      <c r="G3529" s="1543"/>
      <c r="H3529" s="1536" t="s">
        <v>8</v>
      </c>
      <c r="I3529" s="1537"/>
      <c r="J3529" s="1310" t="s">
        <v>14</v>
      </c>
      <c r="K3529" s="1542" t="s">
        <v>13</v>
      </c>
      <c r="L3529" s="1543"/>
      <c r="M3529" s="1536" t="s">
        <v>8</v>
      </c>
      <c r="N3529" s="1537"/>
      <c r="O3529" s="1310" t="s">
        <v>14</v>
      </c>
      <c r="P3529" s="1542" t="s">
        <v>13</v>
      </c>
      <c r="Q3529" s="1543"/>
      <c r="R3529" s="1536" t="s">
        <v>8</v>
      </c>
      <c r="S3529" s="1537"/>
      <c r="T3529" s="1310" t="s">
        <v>14</v>
      </c>
      <c r="U3529" s="1542" t="s">
        <v>13</v>
      </c>
      <c r="V3529" s="1543"/>
      <c r="W3529" s="1536" t="s">
        <v>8</v>
      </c>
      <c r="X3529" s="1537"/>
      <c r="Y3529" s="1310" t="s">
        <v>14</v>
      </c>
      <c r="Z3529" s="1528"/>
      <c r="AA3529" s="1531"/>
      <c r="AB3529" s="1534"/>
      <c r="AC3529" s="1531"/>
      <c r="AD3529" s="1531"/>
      <c r="AE3529" s="1542" t="s">
        <v>13</v>
      </c>
      <c r="AF3529" s="1543"/>
      <c r="AG3529" s="1536" t="s">
        <v>8</v>
      </c>
      <c r="AH3529" s="1537"/>
      <c r="AI3529" s="1310" t="s">
        <v>14</v>
      </c>
      <c r="AJ3529" s="1542" t="s">
        <v>13</v>
      </c>
      <c r="AK3529" s="1543"/>
      <c r="AL3529" s="1536" t="s">
        <v>8</v>
      </c>
      <c r="AM3529" s="1537"/>
      <c r="AN3529" s="1310" t="s">
        <v>14</v>
      </c>
      <c r="AO3529" s="1542" t="s">
        <v>13</v>
      </c>
      <c r="AP3529" s="1543"/>
      <c r="AQ3529" s="1536" t="s">
        <v>8</v>
      </c>
      <c r="AR3529" s="1537"/>
      <c r="AS3529" s="1310" t="s">
        <v>14</v>
      </c>
      <c r="AT3529" s="1555"/>
      <c r="AU3529" s="1560"/>
      <c r="AV3529" s="1561"/>
      <c r="AW3529" s="1561"/>
      <c r="AX3529" s="1561"/>
      <c r="AY3529" s="1561"/>
      <c r="AZ3529" s="1562"/>
    </row>
    <row r="3530" spans="1:52" ht="13.5" customHeight="1">
      <c r="A3530" s="814"/>
      <c r="B3530" s="1531"/>
      <c r="C3530" s="1534"/>
      <c r="D3530" s="1531"/>
      <c r="E3530" s="1531"/>
      <c r="F3530" s="1540" t="s">
        <v>15</v>
      </c>
      <c r="G3530" s="1525" t="s">
        <v>22</v>
      </c>
      <c r="H3530" s="1523" t="s">
        <v>15</v>
      </c>
      <c r="I3530" s="1523" t="s">
        <v>22</v>
      </c>
      <c r="J3530" s="1538"/>
      <c r="K3530" s="1525" t="s">
        <v>15</v>
      </c>
      <c r="L3530" s="1525" t="s">
        <v>22</v>
      </c>
      <c r="M3530" s="1523" t="s">
        <v>15</v>
      </c>
      <c r="N3530" s="1523" t="s">
        <v>22</v>
      </c>
      <c r="O3530" s="1538"/>
      <c r="P3530" s="1525" t="s">
        <v>15</v>
      </c>
      <c r="Q3530" s="1525" t="s">
        <v>22</v>
      </c>
      <c r="R3530" s="1523" t="s">
        <v>15</v>
      </c>
      <c r="S3530" s="1523" t="s">
        <v>22</v>
      </c>
      <c r="T3530" s="1538"/>
      <c r="U3530" s="1525" t="s">
        <v>15</v>
      </c>
      <c r="V3530" s="1525" t="s">
        <v>22</v>
      </c>
      <c r="W3530" s="1523" t="s">
        <v>15</v>
      </c>
      <c r="X3530" s="1523" t="s">
        <v>22</v>
      </c>
      <c r="Y3530" s="1538"/>
      <c r="Z3530" s="1528"/>
      <c r="AA3530" s="1531"/>
      <c r="AB3530" s="1534"/>
      <c r="AC3530" s="1531"/>
      <c r="AD3530" s="1531"/>
      <c r="AE3530" s="1310" t="s">
        <v>15</v>
      </c>
      <c r="AF3530" s="1523" t="s">
        <v>22</v>
      </c>
      <c r="AG3530" s="1523" t="s">
        <v>15</v>
      </c>
      <c r="AH3530" s="1523" t="s">
        <v>22</v>
      </c>
      <c r="AI3530" s="1538"/>
      <c r="AJ3530" s="1523" t="s">
        <v>15</v>
      </c>
      <c r="AK3530" s="1523" t="s">
        <v>22</v>
      </c>
      <c r="AL3530" s="1523" t="s">
        <v>15</v>
      </c>
      <c r="AM3530" s="1523" t="s">
        <v>22</v>
      </c>
      <c r="AN3530" s="1538"/>
      <c r="AO3530" s="1523" t="s">
        <v>15</v>
      </c>
      <c r="AP3530" s="1523" t="s">
        <v>22</v>
      </c>
      <c r="AQ3530" s="1523" t="s">
        <v>15</v>
      </c>
      <c r="AR3530" s="1523" t="s">
        <v>22</v>
      </c>
      <c r="AS3530" s="1538"/>
      <c r="AT3530" s="1555"/>
      <c r="AU3530" s="1507">
        <f>P3527</f>
        <v>44330</v>
      </c>
      <c r="AV3530" s="1508"/>
      <c r="AW3530" s="1508"/>
      <c r="AX3530" s="1508"/>
      <c r="AY3530" s="1508"/>
      <c r="AZ3530" s="1509"/>
    </row>
    <row r="3531" spans="1:52" ht="13.5" customHeight="1">
      <c r="A3531" s="815"/>
      <c r="B3531" s="1532"/>
      <c r="C3531" s="1535"/>
      <c r="D3531" s="1532"/>
      <c r="E3531" s="1532"/>
      <c r="F3531" s="1541"/>
      <c r="G3531" s="1526"/>
      <c r="H3531" s="1524"/>
      <c r="I3531" s="1524"/>
      <c r="J3531" s="1539"/>
      <c r="K3531" s="1526"/>
      <c r="L3531" s="1526"/>
      <c r="M3531" s="1524"/>
      <c r="N3531" s="1524"/>
      <c r="O3531" s="1539"/>
      <c r="P3531" s="1526"/>
      <c r="Q3531" s="1526"/>
      <c r="R3531" s="1524"/>
      <c r="S3531" s="1524"/>
      <c r="T3531" s="1539"/>
      <c r="U3531" s="1526"/>
      <c r="V3531" s="1526"/>
      <c r="W3531" s="1524"/>
      <c r="X3531" s="1524"/>
      <c r="Y3531" s="1539"/>
      <c r="Z3531" s="1529"/>
      <c r="AA3531" s="1532"/>
      <c r="AB3531" s="1535"/>
      <c r="AC3531" s="1532"/>
      <c r="AD3531" s="1532"/>
      <c r="AE3531" s="1539"/>
      <c r="AF3531" s="1524"/>
      <c r="AG3531" s="1524"/>
      <c r="AH3531" s="1524"/>
      <c r="AI3531" s="1539"/>
      <c r="AJ3531" s="1524"/>
      <c r="AK3531" s="1524"/>
      <c r="AL3531" s="1524"/>
      <c r="AM3531" s="1524"/>
      <c r="AN3531" s="1539"/>
      <c r="AO3531" s="1524"/>
      <c r="AP3531" s="1524"/>
      <c r="AQ3531" s="1524"/>
      <c r="AR3531" s="1524"/>
      <c r="AS3531" s="1539"/>
      <c r="AT3531" s="1556"/>
      <c r="AU3531" s="1510"/>
      <c r="AV3531" s="1511"/>
      <c r="AW3531" s="1511"/>
      <c r="AX3531" s="1511"/>
      <c r="AY3531" s="1511"/>
      <c r="AZ3531" s="1512"/>
    </row>
    <row r="3532" spans="1:52" ht="13.5" customHeight="1">
      <c r="A3532" s="816">
        <v>1</v>
      </c>
      <c r="B3532" s="1033" t="s">
        <v>229</v>
      </c>
      <c r="C3532" s="817" t="s">
        <v>66</v>
      </c>
      <c r="D3532" s="839">
        <v>2</v>
      </c>
      <c r="E3532" s="1055">
        <v>2</v>
      </c>
      <c r="F3532" s="1056">
        <v>60</v>
      </c>
      <c r="G3532" s="1057"/>
      <c r="H3532" s="1058"/>
      <c r="I3532" s="1059"/>
      <c r="J3532" s="1060">
        <f t="shared" ref="J3532:J3578" si="1437">SUM(F3532:I3532)*$E3532</f>
        <v>120</v>
      </c>
      <c r="K3532" s="1056">
        <v>70</v>
      </c>
      <c r="L3532" s="1061"/>
      <c r="M3532" s="1062"/>
      <c r="N3532" s="1063"/>
      <c r="O3532" s="1060">
        <f>SUM(K3532:N3532)*$E3532</f>
        <v>140</v>
      </c>
      <c r="P3532" s="1056">
        <v>70</v>
      </c>
      <c r="Q3532" s="1061"/>
      <c r="R3532" s="1062"/>
      <c r="S3532" s="1063"/>
      <c r="T3532" s="1064">
        <f t="shared" ref="T3532:T3574" si="1438">SUM(P3532:S3532)*$E3532</f>
        <v>140</v>
      </c>
      <c r="U3532" s="1065">
        <f>SUM(F3532,K3532,P3532)</f>
        <v>200</v>
      </c>
      <c r="V3532" s="1061">
        <f>SUM(G3532,L3532,Q3532)</f>
        <v>0</v>
      </c>
      <c r="W3532" s="1062">
        <f>SUM(H3532,M3532,R3532)</f>
        <v>0</v>
      </c>
      <c r="X3532" s="1063">
        <f>SUM(I3532,N3532,S3532)</f>
        <v>0</v>
      </c>
      <c r="Y3532" s="1064">
        <f>SUM(J3532,O3532,T3532)</f>
        <v>400</v>
      </c>
      <c r="Z3532" s="1066">
        <f>A3532</f>
        <v>1</v>
      </c>
      <c r="AA3532" s="1067" t="str">
        <f>B3532</f>
        <v>Than trấu</v>
      </c>
      <c r="AB3532" s="1068" t="str">
        <f>C3532</f>
        <v>kg</v>
      </c>
      <c r="AC3532" s="1069">
        <f>D3532</f>
        <v>2</v>
      </c>
      <c r="AD3532" s="1070">
        <f>E3532</f>
        <v>2</v>
      </c>
      <c r="AE3532" s="1071">
        <f t="shared" ref="AE3532:AE3548" si="1439">AE3450+AJ3450-AO3450</f>
        <v>6336</v>
      </c>
      <c r="AF3532" s="1071">
        <f t="shared" ref="AF3532:AH3547" si="1440">AF3450+AK3450-AP3450</f>
        <v>0</v>
      </c>
      <c r="AG3532" s="1071">
        <f t="shared" si="1440"/>
        <v>0</v>
      </c>
      <c r="AH3532" s="1071">
        <f t="shared" si="1440"/>
        <v>0</v>
      </c>
      <c r="AI3532" s="1072">
        <f>SUM(AE3532:AH3532)*$E3532</f>
        <v>12672</v>
      </c>
      <c r="AJ3532" s="1073"/>
      <c r="AK3532" s="1063"/>
      <c r="AL3532" s="1063"/>
      <c r="AM3532" s="1063"/>
      <c r="AN3532" s="1072">
        <f t="shared" ref="AN3532:AN3548" si="1441">SUM(AJ3532:AM3532)*$E3532</f>
        <v>0</v>
      </c>
      <c r="AO3532" s="1061">
        <f t="shared" ref="AO3532:AS3582" si="1442">U3532</f>
        <v>200</v>
      </c>
      <c r="AP3532" s="1061">
        <f t="shared" si="1442"/>
        <v>0</v>
      </c>
      <c r="AQ3532" s="1074">
        <f t="shared" si="1442"/>
        <v>0</v>
      </c>
      <c r="AR3532" s="1074">
        <f t="shared" si="1442"/>
        <v>0</v>
      </c>
      <c r="AS3532" s="1075">
        <f t="shared" si="1442"/>
        <v>400</v>
      </c>
      <c r="AT3532" s="837">
        <f>IF(AC3532&lt;&gt;0,SUM(AO3532:AR3532)*$AC3532-SUM(AO3532:AR3532)*$AD3532,"")</f>
        <v>0</v>
      </c>
      <c r="AU3532" s="1513" t="s">
        <v>847</v>
      </c>
      <c r="AV3532" s="1514"/>
      <c r="AW3532" s="1514"/>
      <c r="AX3532" s="1514"/>
      <c r="AY3532" s="1514"/>
      <c r="AZ3532" s="1515"/>
    </row>
    <row r="3533" spans="1:52" ht="13.5" customHeight="1">
      <c r="A3533" s="838">
        <f>IF(B3533&lt;&gt;"",MAX($A3531:$A3532)+1,"")</f>
        <v>2</v>
      </c>
      <c r="B3533" s="1036" t="s">
        <v>848</v>
      </c>
      <c r="C3533" s="817" t="s">
        <v>66</v>
      </c>
      <c r="D3533" s="839">
        <v>2</v>
      </c>
      <c r="E3533" s="921">
        <v>2</v>
      </c>
      <c r="F3533" s="1071"/>
      <c r="G3533" s="1076"/>
      <c r="H3533" s="1077"/>
      <c r="I3533" s="1077"/>
      <c r="J3533" s="1060">
        <f t="shared" si="1437"/>
        <v>0</v>
      </c>
      <c r="K3533" s="1071"/>
      <c r="L3533" s="1061"/>
      <c r="M3533" s="1063"/>
      <c r="N3533" s="1063"/>
      <c r="O3533" s="1060">
        <f>SUM(K3533:N3533)*$E3533</f>
        <v>0</v>
      </c>
      <c r="P3533" s="1078"/>
      <c r="Q3533" s="1061"/>
      <c r="R3533" s="1063"/>
      <c r="S3533" s="1063"/>
      <c r="T3533" s="1079">
        <f t="shared" si="1438"/>
        <v>0</v>
      </c>
      <c r="U3533" s="1071">
        <f t="shared" ref="U3533:Y3548" si="1443">SUM(F3533,K3533,P3533)</f>
        <v>0</v>
      </c>
      <c r="V3533" s="1061">
        <f t="shared" si="1443"/>
        <v>0</v>
      </c>
      <c r="W3533" s="1063">
        <f t="shared" si="1443"/>
        <v>0</v>
      </c>
      <c r="X3533" s="1063">
        <f t="shared" si="1443"/>
        <v>0</v>
      </c>
      <c r="Y3533" s="1060">
        <f>SUM(J3533,O3533,T3533)</f>
        <v>0</v>
      </c>
      <c r="Z3533" s="1080">
        <f>A3533</f>
        <v>2</v>
      </c>
      <c r="AA3533" s="1081" t="str">
        <f t="shared" ref="AA3533:AD3591" si="1444">B3533</f>
        <v>Củi gỗ</v>
      </c>
      <c r="AB3533" s="1082" t="str">
        <f t="shared" si="1444"/>
        <v>kg</v>
      </c>
      <c r="AC3533" s="1083">
        <f t="shared" si="1444"/>
        <v>2</v>
      </c>
      <c r="AD3533" s="1079">
        <f t="shared" si="1444"/>
        <v>2</v>
      </c>
      <c r="AE3533" s="1071">
        <f t="shared" si="1439"/>
        <v>1980</v>
      </c>
      <c r="AF3533" s="1071">
        <f t="shared" si="1440"/>
        <v>0</v>
      </c>
      <c r="AG3533" s="1071">
        <f t="shared" si="1440"/>
        <v>0</v>
      </c>
      <c r="AH3533" s="1071">
        <f t="shared" si="1440"/>
        <v>0</v>
      </c>
      <c r="AI3533" s="1060">
        <f t="shared" ref="AI3533:AI3591" si="1445">SUM(AE3533:AH3533)*$E3533</f>
        <v>3960</v>
      </c>
      <c r="AJ3533" s="1084"/>
      <c r="AK3533" s="1063"/>
      <c r="AL3533" s="1063"/>
      <c r="AM3533" s="1063"/>
      <c r="AN3533" s="1085">
        <f t="shared" si="1441"/>
        <v>0</v>
      </c>
      <c r="AO3533" s="1061">
        <f t="shared" si="1442"/>
        <v>0</v>
      </c>
      <c r="AP3533" s="1061">
        <f t="shared" si="1442"/>
        <v>0</v>
      </c>
      <c r="AQ3533" s="1061">
        <f t="shared" si="1442"/>
        <v>0</v>
      </c>
      <c r="AR3533" s="1061">
        <f t="shared" si="1442"/>
        <v>0</v>
      </c>
      <c r="AS3533" s="1061">
        <f t="shared" si="1442"/>
        <v>0</v>
      </c>
      <c r="AT3533" s="850">
        <f>IF(AC3533&lt;&gt;0,SUM(AO3533:AR3533)*$AC3533-SUM(AO3533:AR3533)*$AD3533,"")</f>
        <v>0</v>
      </c>
      <c r="AU3533" s="1516" t="s">
        <v>827</v>
      </c>
      <c r="AV3533" s="1517"/>
      <c r="AW3533" s="1517"/>
      <c r="AX3533" s="1517"/>
      <c r="AY3533" s="1517"/>
      <c r="AZ3533" s="851"/>
    </row>
    <row r="3534" spans="1:52" ht="13.5" customHeight="1">
      <c r="A3534" s="838">
        <f t="shared" ref="A3534:A3577" si="1446">IF(B3534&lt;&gt;"",MAX($A3532:$A3533)+1,"")</f>
        <v>3</v>
      </c>
      <c r="B3534" s="1033" t="s">
        <v>849</v>
      </c>
      <c r="C3534" s="817" t="s">
        <v>66</v>
      </c>
      <c r="D3534" s="839">
        <v>12.6</v>
      </c>
      <c r="E3534" s="921">
        <v>12.6</v>
      </c>
      <c r="F3534" s="1065">
        <v>32</v>
      </c>
      <c r="G3534" s="1086"/>
      <c r="H3534" s="1087"/>
      <c r="I3534" s="1077"/>
      <c r="J3534" s="1060">
        <f t="shared" si="1437"/>
        <v>403.2</v>
      </c>
      <c r="K3534" s="1088">
        <v>57</v>
      </c>
      <c r="L3534" s="1061"/>
      <c r="M3534" s="1062"/>
      <c r="N3534" s="1063"/>
      <c r="O3534" s="1060">
        <f>SUM(K3534:N3534)*$E3534</f>
        <v>718.19999999999993</v>
      </c>
      <c r="P3534" s="1056">
        <v>57</v>
      </c>
      <c r="Q3534" s="1061"/>
      <c r="R3534" s="1062"/>
      <c r="S3534" s="1063"/>
      <c r="T3534" s="1079">
        <f t="shared" si="1438"/>
        <v>718.19999999999993</v>
      </c>
      <c r="U3534" s="1065">
        <f t="shared" si="1443"/>
        <v>146</v>
      </c>
      <c r="V3534" s="1061">
        <f t="shared" si="1443"/>
        <v>0</v>
      </c>
      <c r="W3534" s="1062">
        <f t="shared" si="1443"/>
        <v>0</v>
      </c>
      <c r="X3534" s="1063">
        <f t="shared" si="1443"/>
        <v>0</v>
      </c>
      <c r="Y3534" s="1060">
        <f t="shared" si="1443"/>
        <v>1839.6</v>
      </c>
      <c r="Z3534" s="1080">
        <f t="shared" ref="Z3534:Z3591" si="1447">A3534</f>
        <v>3</v>
      </c>
      <c r="AA3534" s="1081" t="str">
        <f t="shared" si="1444"/>
        <v>Gạo X 23</v>
      </c>
      <c r="AB3534" s="1082" t="str">
        <f t="shared" si="1444"/>
        <v>kg</v>
      </c>
      <c r="AC3534" s="1083">
        <f t="shared" si="1444"/>
        <v>12.6</v>
      </c>
      <c r="AD3534" s="1089">
        <f t="shared" si="1444"/>
        <v>12.6</v>
      </c>
      <c r="AE3534" s="1071">
        <f t="shared" si="1439"/>
        <v>1396</v>
      </c>
      <c r="AF3534" s="1071">
        <f t="shared" si="1440"/>
        <v>0</v>
      </c>
      <c r="AG3534" s="1071">
        <f t="shared" si="1440"/>
        <v>0</v>
      </c>
      <c r="AH3534" s="1071">
        <f t="shared" si="1440"/>
        <v>0</v>
      </c>
      <c r="AI3534" s="1060">
        <f t="shared" si="1445"/>
        <v>17589.599999999999</v>
      </c>
      <c r="AJ3534" s="1084"/>
      <c r="AK3534" s="1063"/>
      <c r="AL3534" s="1063"/>
      <c r="AM3534" s="1063"/>
      <c r="AN3534" s="1085">
        <f t="shared" si="1441"/>
        <v>0</v>
      </c>
      <c r="AO3534" s="1061">
        <f t="shared" si="1442"/>
        <v>146</v>
      </c>
      <c r="AP3534" s="1061">
        <f t="shared" si="1442"/>
        <v>0</v>
      </c>
      <c r="AQ3534" s="1061">
        <f t="shared" si="1442"/>
        <v>0</v>
      </c>
      <c r="AR3534" s="1061">
        <f t="shared" si="1442"/>
        <v>0</v>
      </c>
      <c r="AS3534" s="1061">
        <f t="shared" si="1442"/>
        <v>1839.6</v>
      </c>
      <c r="AT3534" s="850">
        <f t="shared" ref="AT3534:AT3591" si="1448">IF(AC3534&lt;&gt;0,SUM(AO3534:AR3534)*$AC3534-SUM(AO3534:AR3534)*$AD3534,"")</f>
        <v>0</v>
      </c>
      <c r="AU3534" s="859" t="s">
        <v>828</v>
      </c>
      <c r="AV3534" s="1518">
        <f>SUM(AX3535:AX3537)</f>
        <v>78</v>
      </c>
      <c r="AW3534" s="1519"/>
      <c r="AX3534" s="1519"/>
      <c r="AY3534" s="861"/>
      <c r="AZ3534" s="862" t="s">
        <v>829</v>
      </c>
    </row>
    <row r="3535" spans="1:52" ht="13.5" customHeight="1">
      <c r="A3535" s="838">
        <f t="shared" si="1446"/>
        <v>4</v>
      </c>
      <c r="B3535" s="1038" t="s">
        <v>850</v>
      </c>
      <c r="C3535" s="817" t="s">
        <v>389</v>
      </c>
      <c r="D3535" s="839">
        <v>10</v>
      </c>
      <c r="E3535" s="1055">
        <v>10</v>
      </c>
      <c r="F3535" s="1061"/>
      <c r="G3535" s="1090"/>
      <c r="H3535" s="1091">
        <v>0.5</v>
      </c>
      <c r="I3535" s="1077"/>
      <c r="J3535" s="1060">
        <f t="shared" si="1437"/>
        <v>5</v>
      </c>
      <c r="K3535" s="1092"/>
      <c r="L3535" s="1061"/>
      <c r="M3535" s="1063">
        <v>0.5</v>
      </c>
      <c r="N3535" s="1063"/>
      <c r="O3535" s="1060">
        <f t="shared" ref="O3535:O3541" si="1449">SUM(K3535:N3535)*$E3535</f>
        <v>5</v>
      </c>
      <c r="P3535" s="1093"/>
      <c r="Q3535" s="1061"/>
      <c r="R3535" s="1063">
        <v>0.5</v>
      </c>
      <c r="S3535" s="1063"/>
      <c r="T3535" s="1079">
        <f t="shared" si="1438"/>
        <v>5</v>
      </c>
      <c r="U3535" s="1061">
        <f t="shared" si="1443"/>
        <v>0</v>
      </c>
      <c r="V3535" s="1061">
        <f t="shared" si="1443"/>
        <v>0</v>
      </c>
      <c r="W3535" s="1063">
        <f t="shared" si="1443"/>
        <v>1.5</v>
      </c>
      <c r="X3535" s="1063">
        <f t="shared" si="1443"/>
        <v>0</v>
      </c>
      <c r="Y3535" s="1060">
        <f t="shared" si="1443"/>
        <v>15</v>
      </c>
      <c r="Z3535" s="1080">
        <f t="shared" si="1447"/>
        <v>4</v>
      </c>
      <c r="AA3535" s="1081" t="str">
        <f t="shared" si="1444"/>
        <v>Bột súp</v>
      </c>
      <c r="AB3535" s="1082" t="str">
        <f t="shared" si="1444"/>
        <v>lít</v>
      </c>
      <c r="AC3535" s="1083">
        <f t="shared" si="1444"/>
        <v>10</v>
      </c>
      <c r="AD3535" s="1089">
        <f t="shared" si="1444"/>
        <v>10</v>
      </c>
      <c r="AE3535" s="1071">
        <f t="shared" si="1439"/>
        <v>0</v>
      </c>
      <c r="AF3535" s="1071">
        <f t="shared" si="1440"/>
        <v>0</v>
      </c>
      <c r="AG3535" s="1071">
        <f t="shared" si="1440"/>
        <v>10.5</v>
      </c>
      <c r="AH3535" s="1071">
        <f t="shared" si="1440"/>
        <v>0</v>
      </c>
      <c r="AI3535" s="1060">
        <f t="shared" si="1445"/>
        <v>105</v>
      </c>
      <c r="AJ3535" s="1084"/>
      <c r="AK3535" s="1094"/>
      <c r="AL3535" s="1095"/>
      <c r="AM3535" s="1063"/>
      <c r="AN3535" s="1085">
        <f t="shared" si="1441"/>
        <v>0</v>
      </c>
      <c r="AO3535" s="1061">
        <f t="shared" si="1442"/>
        <v>0</v>
      </c>
      <c r="AP3535" s="1061">
        <f t="shared" si="1442"/>
        <v>0</v>
      </c>
      <c r="AQ3535" s="1061">
        <f t="shared" si="1442"/>
        <v>1.5</v>
      </c>
      <c r="AR3535" s="1061">
        <f t="shared" si="1442"/>
        <v>0</v>
      </c>
      <c r="AS3535" s="1061">
        <f t="shared" si="1442"/>
        <v>15</v>
      </c>
      <c r="AT3535" s="850">
        <f t="shared" si="1448"/>
        <v>0</v>
      </c>
      <c r="AU3535" s="867" t="s">
        <v>830</v>
      </c>
      <c r="AV3535" s="868">
        <f>F3600</f>
        <v>177</v>
      </c>
      <c r="AW3535" s="861" t="s">
        <v>27</v>
      </c>
      <c r="AX3535" s="869">
        <f>H3600</f>
        <v>14</v>
      </c>
      <c r="AY3535" s="861" t="s">
        <v>28</v>
      </c>
      <c r="AZ3535" s="870">
        <f>AX3535*AV3535</f>
        <v>2478</v>
      </c>
    </row>
    <row r="3536" spans="1:52" ht="13.5" customHeight="1">
      <c r="A3536" s="838">
        <f t="shared" si="1446"/>
        <v>5</v>
      </c>
      <c r="B3536" s="1039" t="s">
        <v>851</v>
      </c>
      <c r="C3536" s="817" t="s">
        <v>389</v>
      </c>
      <c r="D3536" s="839">
        <v>30</v>
      </c>
      <c r="E3536" s="1096">
        <v>25</v>
      </c>
      <c r="F3536" s="1061"/>
      <c r="G3536" s="1090">
        <v>2</v>
      </c>
      <c r="H3536" s="1091"/>
      <c r="I3536" s="1077"/>
      <c r="J3536" s="1060">
        <f t="shared" si="1437"/>
        <v>50</v>
      </c>
      <c r="K3536" s="1092"/>
      <c r="L3536" s="1065">
        <v>3</v>
      </c>
      <c r="M3536" s="1063"/>
      <c r="N3536" s="1063"/>
      <c r="O3536" s="1060">
        <f t="shared" si="1449"/>
        <v>75</v>
      </c>
      <c r="P3536" s="1093"/>
      <c r="Q3536" s="1065">
        <v>3</v>
      </c>
      <c r="R3536" s="1063"/>
      <c r="S3536" s="1063"/>
      <c r="T3536" s="1079">
        <f t="shared" si="1438"/>
        <v>75</v>
      </c>
      <c r="U3536" s="1061">
        <f t="shared" si="1443"/>
        <v>0</v>
      </c>
      <c r="V3536" s="1065">
        <f t="shared" si="1443"/>
        <v>8</v>
      </c>
      <c r="W3536" s="1063">
        <f t="shared" si="1443"/>
        <v>0</v>
      </c>
      <c r="X3536" s="1063">
        <f t="shared" si="1443"/>
        <v>0</v>
      </c>
      <c r="Y3536" s="1060">
        <f t="shared" si="1443"/>
        <v>200</v>
      </c>
      <c r="Z3536" s="1080">
        <f t="shared" si="1447"/>
        <v>5</v>
      </c>
      <c r="AA3536" s="1081" t="str">
        <f t="shared" si="1444"/>
        <v>Nmắm thường</v>
      </c>
      <c r="AB3536" s="1082" t="str">
        <f t="shared" si="1444"/>
        <v>lít</v>
      </c>
      <c r="AC3536" s="1083">
        <f t="shared" si="1444"/>
        <v>30</v>
      </c>
      <c r="AD3536" s="1089">
        <f t="shared" si="1444"/>
        <v>25</v>
      </c>
      <c r="AE3536" s="1071">
        <f t="shared" si="1439"/>
        <v>0</v>
      </c>
      <c r="AF3536" s="1071">
        <f t="shared" si="1440"/>
        <v>35.5</v>
      </c>
      <c r="AG3536" s="1071">
        <f t="shared" si="1440"/>
        <v>0</v>
      </c>
      <c r="AH3536" s="1071">
        <f t="shared" si="1440"/>
        <v>0</v>
      </c>
      <c r="AI3536" s="1060">
        <f t="shared" si="1445"/>
        <v>887.5</v>
      </c>
      <c r="AJ3536" s="1084"/>
      <c r="AK3536" s="1097"/>
      <c r="AL3536" s="1063"/>
      <c r="AM3536" s="1063"/>
      <c r="AN3536" s="1085">
        <f t="shared" si="1441"/>
        <v>0</v>
      </c>
      <c r="AO3536" s="1061">
        <f t="shared" si="1442"/>
        <v>0</v>
      </c>
      <c r="AP3536" s="1061">
        <f t="shared" si="1442"/>
        <v>8</v>
      </c>
      <c r="AQ3536" s="1061">
        <f t="shared" si="1442"/>
        <v>0</v>
      </c>
      <c r="AR3536" s="1061">
        <f t="shared" si="1442"/>
        <v>0</v>
      </c>
      <c r="AS3536" s="1061">
        <f t="shared" si="1442"/>
        <v>200</v>
      </c>
      <c r="AT3536" s="850">
        <f t="shared" si="1448"/>
        <v>40</v>
      </c>
      <c r="AU3536" s="867" t="s">
        <v>831</v>
      </c>
      <c r="AV3536" s="874">
        <f>F3601</f>
        <v>177</v>
      </c>
      <c r="AW3536" s="861" t="s">
        <v>27</v>
      </c>
      <c r="AX3536" s="869">
        <f>H3601</f>
        <v>32</v>
      </c>
      <c r="AY3536" s="861" t="s">
        <v>28</v>
      </c>
      <c r="AZ3536" s="870">
        <f>AX3536*AV3536</f>
        <v>5664</v>
      </c>
    </row>
    <row r="3537" spans="1:52" ht="13.5" customHeight="1">
      <c r="A3537" s="838">
        <f t="shared" si="1446"/>
        <v>6</v>
      </c>
      <c r="B3537" s="1039" t="s">
        <v>496</v>
      </c>
      <c r="C3537" s="817" t="s">
        <v>852</v>
      </c>
      <c r="D3537" s="839">
        <v>42</v>
      </c>
      <c r="E3537" s="1098">
        <v>42</v>
      </c>
      <c r="F3537" s="1061"/>
      <c r="G3537" s="1086"/>
      <c r="H3537" s="1063">
        <v>0.4</v>
      </c>
      <c r="I3537" s="1077"/>
      <c r="J3537" s="1060">
        <f t="shared" si="1437"/>
        <v>16.8</v>
      </c>
      <c r="K3537" s="1092"/>
      <c r="L3537" s="1061"/>
      <c r="M3537" s="1099">
        <v>0.8</v>
      </c>
      <c r="N3537" s="1063"/>
      <c r="O3537" s="1060">
        <f t="shared" si="1449"/>
        <v>33.6</v>
      </c>
      <c r="P3537" s="1093"/>
      <c r="Q3537" s="1061"/>
      <c r="R3537" s="1100">
        <v>0.8</v>
      </c>
      <c r="S3537" s="1063"/>
      <c r="T3537" s="1079">
        <f t="shared" si="1438"/>
        <v>33.6</v>
      </c>
      <c r="U3537" s="1061">
        <f t="shared" si="1443"/>
        <v>0</v>
      </c>
      <c r="V3537" s="1061">
        <f t="shared" si="1443"/>
        <v>0</v>
      </c>
      <c r="W3537" s="1063">
        <f t="shared" si="1443"/>
        <v>2</v>
      </c>
      <c r="X3537" s="1063">
        <f t="shared" si="1443"/>
        <v>0</v>
      </c>
      <c r="Y3537" s="1060">
        <f t="shared" si="1443"/>
        <v>84</v>
      </c>
      <c r="Z3537" s="1080">
        <f t="shared" si="1447"/>
        <v>6</v>
      </c>
      <c r="AA3537" s="1101" t="str">
        <f t="shared" si="1444"/>
        <v>Mì chính VEDAN</v>
      </c>
      <c r="AB3537" s="1082" t="str">
        <f t="shared" si="1444"/>
        <v>Kg</v>
      </c>
      <c r="AC3537" s="1083">
        <f t="shared" si="1444"/>
        <v>42</v>
      </c>
      <c r="AD3537" s="1089">
        <f t="shared" si="1444"/>
        <v>42</v>
      </c>
      <c r="AE3537" s="1071">
        <f t="shared" si="1439"/>
        <v>0</v>
      </c>
      <c r="AF3537" s="1071">
        <f t="shared" si="1440"/>
        <v>0</v>
      </c>
      <c r="AG3537" s="1071">
        <f t="shared" si="1440"/>
        <v>13.3</v>
      </c>
      <c r="AH3537" s="1071">
        <f t="shared" si="1440"/>
        <v>0</v>
      </c>
      <c r="AI3537" s="1060">
        <f t="shared" si="1445"/>
        <v>558.6</v>
      </c>
      <c r="AJ3537" s="1102"/>
      <c r="AK3537" s="1063"/>
      <c r="AL3537" s="1103"/>
      <c r="AM3537" s="1063"/>
      <c r="AN3537" s="1085">
        <f t="shared" si="1441"/>
        <v>0</v>
      </c>
      <c r="AO3537" s="1061">
        <f t="shared" si="1442"/>
        <v>0</v>
      </c>
      <c r="AP3537" s="1061">
        <f t="shared" si="1442"/>
        <v>0</v>
      </c>
      <c r="AQ3537" s="1061">
        <f t="shared" si="1442"/>
        <v>2</v>
      </c>
      <c r="AR3537" s="1061">
        <f t="shared" si="1442"/>
        <v>0</v>
      </c>
      <c r="AS3537" s="1061">
        <f t="shared" si="1442"/>
        <v>84</v>
      </c>
      <c r="AT3537" s="850">
        <f t="shared" si="1448"/>
        <v>0</v>
      </c>
      <c r="AU3537" s="880" t="s">
        <v>832</v>
      </c>
      <c r="AV3537" s="874">
        <f>F3602</f>
        <v>177</v>
      </c>
      <c r="AW3537" s="861" t="s">
        <v>27</v>
      </c>
      <c r="AX3537" s="869">
        <f>H3602</f>
        <v>32</v>
      </c>
      <c r="AY3537" s="861" t="s">
        <v>28</v>
      </c>
      <c r="AZ3537" s="870">
        <f>AX3537*AV3537</f>
        <v>5664</v>
      </c>
    </row>
    <row r="3538" spans="1:52" ht="13.5" customHeight="1">
      <c r="A3538" s="838">
        <f t="shared" si="1446"/>
        <v>7</v>
      </c>
      <c r="B3538" s="1036" t="s">
        <v>43</v>
      </c>
      <c r="C3538" s="881" t="s">
        <v>66</v>
      </c>
      <c r="D3538" s="882">
        <v>3.5</v>
      </c>
      <c r="E3538" s="1105">
        <v>3.5</v>
      </c>
      <c r="F3538" s="1106"/>
      <c r="G3538" s="1086"/>
      <c r="H3538" s="1107">
        <v>2</v>
      </c>
      <c r="I3538" s="1077"/>
      <c r="J3538" s="1060">
        <f t="shared" si="1437"/>
        <v>7</v>
      </c>
      <c r="K3538" s="1092"/>
      <c r="L3538" s="1061"/>
      <c r="M3538" s="1099">
        <v>2</v>
      </c>
      <c r="N3538" s="1063"/>
      <c r="O3538" s="1060">
        <f t="shared" si="1449"/>
        <v>7</v>
      </c>
      <c r="P3538" s="1093" t="s">
        <v>883</v>
      </c>
      <c r="Q3538" s="1061"/>
      <c r="R3538" s="1100">
        <v>2</v>
      </c>
      <c r="S3538" s="1063"/>
      <c r="T3538" s="1079">
        <f t="shared" si="1438"/>
        <v>7</v>
      </c>
      <c r="U3538" s="1061">
        <f>SUM(F3538,K3538,P3538)</f>
        <v>0</v>
      </c>
      <c r="V3538" s="1061"/>
      <c r="W3538" s="1063">
        <f t="shared" si="1443"/>
        <v>6</v>
      </c>
      <c r="X3538" s="1063">
        <f t="shared" si="1443"/>
        <v>0</v>
      </c>
      <c r="Y3538" s="1060">
        <f t="shared" si="1443"/>
        <v>21</v>
      </c>
      <c r="Z3538" s="1080">
        <f t="shared" si="1447"/>
        <v>7</v>
      </c>
      <c r="AA3538" s="1101" t="str">
        <f t="shared" si="1444"/>
        <v>Muối trắng</v>
      </c>
      <c r="AB3538" s="1082" t="str">
        <f t="shared" si="1444"/>
        <v>kg</v>
      </c>
      <c r="AC3538" s="1083">
        <f t="shared" si="1444"/>
        <v>3.5</v>
      </c>
      <c r="AD3538" s="1089">
        <f t="shared" si="1444"/>
        <v>3.5</v>
      </c>
      <c r="AE3538" s="1071">
        <f t="shared" si="1439"/>
        <v>0</v>
      </c>
      <c r="AF3538" s="1071">
        <f t="shared" si="1440"/>
        <v>0</v>
      </c>
      <c r="AG3538" s="1071">
        <f t="shared" si="1440"/>
        <v>29</v>
      </c>
      <c r="AH3538" s="1071">
        <f t="shared" si="1440"/>
        <v>0</v>
      </c>
      <c r="AI3538" s="1060">
        <f t="shared" si="1445"/>
        <v>101.5</v>
      </c>
      <c r="AJ3538" s="1102"/>
      <c r="AK3538" s="1063"/>
      <c r="AL3538" s="1103"/>
      <c r="AM3538" s="1063"/>
      <c r="AN3538" s="1085">
        <f t="shared" si="1441"/>
        <v>0</v>
      </c>
      <c r="AO3538" s="1061">
        <f t="shared" si="1442"/>
        <v>0</v>
      </c>
      <c r="AP3538" s="1061">
        <f t="shared" si="1442"/>
        <v>0</v>
      </c>
      <c r="AQ3538" s="1061">
        <f t="shared" si="1442"/>
        <v>6</v>
      </c>
      <c r="AR3538" s="1061">
        <f t="shared" si="1442"/>
        <v>0</v>
      </c>
      <c r="AS3538" s="1061">
        <f t="shared" si="1442"/>
        <v>21</v>
      </c>
      <c r="AT3538" s="850">
        <f t="shared" si="1448"/>
        <v>0</v>
      </c>
      <c r="AU3538" s="886" t="s">
        <v>833</v>
      </c>
      <c r="AV3538" s="1520">
        <f>SUM(AX3539:AX3541)</f>
        <v>62</v>
      </c>
      <c r="AW3538" s="1520"/>
      <c r="AX3538" s="1520"/>
      <c r="AY3538" s="861"/>
      <c r="AZ3538" s="862" t="s">
        <v>829</v>
      </c>
    </row>
    <row r="3539" spans="1:52" ht="13.5" customHeight="1">
      <c r="A3539" s="838">
        <f t="shared" si="1446"/>
        <v>8</v>
      </c>
      <c r="B3539" s="1039" t="s">
        <v>618</v>
      </c>
      <c r="C3539" s="817" t="s">
        <v>66</v>
      </c>
      <c r="D3539" s="839">
        <v>35</v>
      </c>
      <c r="E3539" s="921">
        <v>35</v>
      </c>
      <c r="F3539" s="1061"/>
      <c r="G3539" s="1086"/>
      <c r="H3539" s="1063">
        <v>0.3</v>
      </c>
      <c r="I3539" s="1077"/>
      <c r="J3539" s="1060">
        <f t="shared" si="1437"/>
        <v>10.5</v>
      </c>
      <c r="K3539" s="1092"/>
      <c r="L3539" s="1061"/>
      <c r="M3539" s="1099">
        <v>0.6</v>
      </c>
      <c r="N3539" s="1063"/>
      <c r="O3539" s="1060">
        <f t="shared" si="1449"/>
        <v>21</v>
      </c>
      <c r="P3539" s="1092"/>
      <c r="Q3539" s="1061"/>
      <c r="R3539" s="1099">
        <v>0.6</v>
      </c>
      <c r="S3539" s="1063"/>
      <c r="T3539" s="1079">
        <f t="shared" si="1438"/>
        <v>21</v>
      </c>
      <c r="U3539" s="1061">
        <f>SUM(F3539,K3539,P3539)</f>
        <v>0</v>
      </c>
      <c r="V3539" s="1061">
        <f t="shared" ref="V3539:Y3590" si="1450">SUM(G3539,L3539,Q3539)</f>
        <v>0</v>
      </c>
      <c r="W3539" s="1063">
        <f t="shared" si="1443"/>
        <v>1.5</v>
      </c>
      <c r="X3539" s="1063">
        <f t="shared" si="1443"/>
        <v>0</v>
      </c>
      <c r="Y3539" s="1060">
        <f t="shared" si="1443"/>
        <v>52.5</v>
      </c>
      <c r="Z3539" s="1080">
        <f t="shared" si="1447"/>
        <v>8</v>
      </c>
      <c r="AA3539" s="1101" t="str">
        <f t="shared" si="1444"/>
        <v xml:space="preserve">Tỏi khô </v>
      </c>
      <c r="AB3539" s="1082" t="str">
        <f t="shared" si="1444"/>
        <v>kg</v>
      </c>
      <c r="AC3539" s="1083">
        <f t="shared" si="1444"/>
        <v>35</v>
      </c>
      <c r="AD3539" s="1089">
        <f t="shared" si="1444"/>
        <v>35</v>
      </c>
      <c r="AE3539" s="1071">
        <f t="shared" si="1439"/>
        <v>0</v>
      </c>
      <c r="AF3539" s="1071">
        <f t="shared" si="1440"/>
        <v>0</v>
      </c>
      <c r="AG3539" s="1071">
        <f t="shared" si="1440"/>
        <v>2.3000000000000007</v>
      </c>
      <c r="AH3539" s="1071">
        <f t="shared" si="1440"/>
        <v>0</v>
      </c>
      <c r="AI3539" s="1060">
        <f t="shared" si="1445"/>
        <v>80.500000000000028</v>
      </c>
      <c r="AJ3539" s="1102"/>
      <c r="AK3539" s="1063"/>
      <c r="AL3539" s="1103"/>
      <c r="AM3539" s="1063"/>
      <c r="AN3539" s="1085">
        <f t="shared" si="1441"/>
        <v>0</v>
      </c>
      <c r="AO3539" s="1061">
        <f t="shared" si="1442"/>
        <v>0</v>
      </c>
      <c r="AP3539" s="1061">
        <f t="shared" si="1442"/>
        <v>0</v>
      </c>
      <c r="AQ3539" s="1061">
        <f t="shared" si="1442"/>
        <v>1.5</v>
      </c>
      <c r="AR3539" s="1061">
        <f t="shared" si="1442"/>
        <v>0</v>
      </c>
      <c r="AS3539" s="1061">
        <f t="shared" si="1442"/>
        <v>52.5</v>
      </c>
      <c r="AT3539" s="850">
        <f t="shared" si="1448"/>
        <v>0</v>
      </c>
      <c r="AU3539" s="880" t="s">
        <v>830</v>
      </c>
      <c r="AV3539" s="868">
        <f>K3600</f>
        <v>22</v>
      </c>
      <c r="AW3539" s="861" t="s">
        <v>27</v>
      </c>
      <c r="AX3539" s="888">
        <f>M3600</f>
        <v>14</v>
      </c>
      <c r="AY3539" s="861" t="s">
        <v>28</v>
      </c>
      <c r="AZ3539" s="870">
        <f>AX3539*AV3539</f>
        <v>308</v>
      </c>
    </row>
    <row r="3540" spans="1:52" ht="13.5" customHeight="1">
      <c r="A3540" s="838">
        <f t="shared" si="1446"/>
        <v>9</v>
      </c>
      <c r="B3540" s="1039" t="s">
        <v>44</v>
      </c>
      <c r="C3540" s="817" t="s">
        <v>66</v>
      </c>
      <c r="D3540" s="839">
        <v>20</v>
      </c>
      <c r="E3540" s="921">
        <v>20</v>
      </c>
      <c r="F3540" s="1061"/>
      <c r="G3540" s="1086"/>
      <c r="H3540" s="1063">
        <v>0.3</v>
      </c>
      <c r="I3540" s="1077"/>
      <c r="J3540" s="1060">
        <f t="shared" si="1437"/>
        <v>6</v>
      </c>
      <c r="K3540" s="1092"/>
      <c r="L3540" s="1061"/>
      <c r="M3540" s="1099">
        <v>0.6</v>
      </c>
      <c r="N3540" s="1063"/>
      <c r="O3540" s="1060">
        <f t="shared" si="1449"/>
        <v>12</v>
      </c>
      <c r="P3540" s="1061"/>
      <c r="Q3540" s="1061" t="s">
        <v>884</v>
      </c>
      <c r="R3540" s="1099">
        <v>0.6</v>
      </c>
      <c r="S3540" s="1063"/>
      <c r="T3540" s="1079">
        <f t="shared" si="1438"/>
        <v>12</v>
      </c>
      <c r="U3540" s="1061"/>
      <c r="V3540" s="1061">
        <f t="shared" si="1450"/>
        <v>0</v>
      </c>
      <c r="W3540" s="1063">
        <f t="shared" si="1443"/>
        <v>1.5</v>
      </c>
      <c r="X3540" s="1063">
        <f t="shared" si="1443"/>
        <v>0</v>
      </c>
      <c r="Y3540" s="1060">
        <f t="shared" si="1443"/>
        <v>30</v>
      </c>
      <c r="Z3540" s="1080">
        <f t="shared" si="1447"/>
        <v>9</v>
      </c>
      <c r="AA3540" s="1101" t="str">
        <f t="shared" si="1444"/>
        <v>Hành củ</v>
      </c>
      <c r="AB3540" s="1082" t="str">
        <f t="shared" si="1444"/>
        <v>kg</v>
      </c>
      <c r="AC3540" s="1083">
        <f t="shared" si="1444"/>
        <v>20</v>
      </c>
      <c r="AD3540" s="1089">
        <f t="shared" si="1444"/>
        <v>20</v>
      </c>
      <c r="AE3540" s="1071">
        <f t="shared" si="1439"/>
        <v>0</v>
      </c>
      <c r="AF3540" s="1071">
        <f t="shared" si="1440"/>
        <v>0</v>
      </c>
      <c r="AG3540" s="1071">
        <f t="shared" si="1440"/>
        <v>2.3000000000000007</v>
      </c>
      <c r="AH3540" s="1071">
        <f t="shared" si="1440"/>
        <v>0</v>
      </c>
      <c r="AI3540" s="1060">
        <f t="shared" si="1445"/>
        <v>46.000000000000014</v>
      </c>
      <c r="AJ3540" s="1102"/>
      <c r="AK3540" s="1063"/>
      <c r="AL3540" s="1103"/>
      <c r="AM3540" s="1063"/>
      <c r="AN3540" s="1108">
        <f t="shared" si="1441"/>
        <v>0</v>
      </c>
      <c r="AO3540" s="1061">
        <f t="shared" si="1442"/>
        <v>0</v>
      </c>
      <c r="AP3540" s="1061">
        <f t="shared" si="1442"/>
        <v>0</v>
      </c>
      <c r="AQ3540" s="1061">
        <f t="shared" si="1442"/>
        <v>1.5</v>
      </c>
      <c r="AR3540" s="1061">
        <f t="shared" si="1442"/>
        <v>0</v>
      </c>
      <c r="AS3540" s="1061">
        <f t="shared" si="1442"/>
        <v>30</v>
      </c>
      <c r="AT3540" s="850">
        <f t="shared" si="1448"/>
        <v>0</v>
      </c>
      <c r="AU3540" s="880" t="s">
        <v>831</v>
      </c>
      <c r="AV3540" s="868">
        <f>K3601</f>
        <v>22</v>
      </c>
      <c r="AW3540" s="861" t="s">
        <v>27</v>
      </c>
      <c r="AX3540" s="888">
        <f>M3601</f>
        <v>24</v>
      </c>
      <c r="AY3540" s="861" t="s">
        <v>28</v>
      </c>
      <c r="AZ3540" s="870">
        <f>AX3540*AV3540</f>
        <v>528</v>
      </c>
    </row>
    <row r="3541" spans="1:52" ht="13.5" customHeight="1">
      <c r="A3541" s="838">
        <f t="shared" si="1446"/>
        <v>10</v>
      </c>
      <c r="B3541" s="1039" t="s">
        <v>593</v>
      </c>
      <c r="C3541" s="817" t="s">
        <v>389</v>
      </c>
      <c r="D3541" s="839">
        <v>22</v>
      </c>
      <c r="E3541" s="921">
        <v>22</v>
      </c>
      <c r="F3541" s="1061"/>
      <c r="G3541" s="1086"/>
      <c r="H3541" s="1063">
        <v>1</v>
      </c>
      <c r="I3541" s="1077"/>
      <c r="J3541" s="1060">
        <f t="shared" si="1437"/>
        <v>22</v>
      </c>
      <c r="K3541" s="1092"/>
      <c r="L3541" s="1061"/>
      <c r="M3541" s="1099">
        <v>1</v>
      </c>
      <c r="N3541" s="1063"/>
      <c r="O3541" s="1060">
        <f t="shared" si="1449"/>
        <v>22</v>
      </c>
      <c r="P3541" s="1093"/>
      <c r="Q3541" s="1061"/>
      <c r="R3541" s="1109">
        <v>3</v>
      </c>
      <c r="S3541" s="1063"/>
      <c r="T3541" s="1079">
        <f t="shared" si="1438"/>
        <v>66</v>
      </c>
      <c r="U3541" s="1061">
        <f>SUM(F3541,K3541,P3541)</f>
        <v>0</v>
      </c>
      <c r="V3541" s="1061">
        <f t="shared" si="1450"/>
        <v>0</v>
      </c>
      <c r="W3541" s="1063">
        <f t="shared" si="1443"/>
        <v>5</v>
      </c>
      <c r="X3541" s="1063">
        <f t="shared" si="1443"/>
        <v>0</v>
      </c>
      <c r="Y3541" s="1060">
        <f t="shared" si="1443"/>
        <v>110</v>
      </c>
      <c r="Z3541" s="1080">
        <f t="shared" si="1447"/>
        <v>10</v>
      </c>
      <c r="AA3541" s="1101" t="str">
        <f t="shared" si="1444"/>
        <v>Dầu ăn Mavela</v>
      </c>
      <c r="AB3541" s="1082" t="str">
        <f t="shared" si="1444"/>
        <v>lít</v>
      </c>
      <c r="AC3541" s="1083">
        <f t="shared" si="1444"/>
        <v>22</v>
      </c>
      <c r="AD3541" s="1089">
        <f t="shared" si="1444"/>
        <v>22</v>
      </c>
      <c r="AE3541" s="1071">
        <f t="shared" si="1439"/>
        <v>0</v>
      </c>
      <c r="AF3541" s="1071">
        <f t="shared" si="1440"/>
        <v>0</v>
      </c>
      <c r="AG3541" s="1071">
        <f t="shared" si="1440"/>
        <v>11.5</v>
      </c>
      <c r="AH3541" s="1071">
        <f t="shared" si="1440"/>
        <v>0</v>
      </c>
      <c r="AI3541" s="1060">
        <f t="shared" si="1445"/>
        <v>253</v>
      </c>
      <c r="AJ3541" s="1102"/>
      <c r="AK3541" s="1063"/>
      <c r="AL3541" s="1103"/>
      <c r="AM3541" s="1063"/>
      <c r="AN3541" s="1085">
        <f t="shared" si="1441"/>
        <v>0</v>
      </c>
      <c r="AO3541" s="1061">
        <f t="shared" si="1442"/>
        <v>0</v>
      </c>
      <c r="AP3541" s="1061">
        <f t="shared" si="1442"/>
        <v>0</v>
      </c>
      <c r="AQ3541" s="1061">
        <f t="shared" si="1442"/>
        <v>5</v>
      </c>
      <c r="AR3541" s="1061">
        <f t="shared" si="1442"/>
        <v>0</v>
      </c>
      <c r="AS3541" s="1061">
        <f t="shared" si="1442"/>
        <v>110</v>
      </c>
      <c r="AT3541" s="850">
        <f t="shared" si="1448"/>
        <v>0</v>
      </c>
      <c r="AU3541" s="880" t="s">
        <v>832</v>
      </c>
      <c r="AV3541" s="868">
        <f>K3602</f>
        <v>22</v>
      </c>
      <c r="AW3541" s="861" t="s">
        <v>27</v>
      </c>
      <c r="AX3541" s="888">
        <f>M3602</f>
        <v>24</v>
      </c>
      <c r="AY3541" s="861" t="s">
        <v>28</v>
      </c>
      <c r="AZ3541" s="870">
        <f>AX3541*AV3541</f>
        <v>528</v>
      </c>
    </row>
    <row r="3542" spans="1:52" ht="13.5" customHeight="1">
      <c r="A3542" s="838">
        <f t="shared" si="1446"/>
        <v>11</v>
      </c>
      <c r="B3542" s="1039" t="s">
        <v>45</v>
      </c>
      <c r="C3542" s="817" t="s">
        <v>66</v>
      </c>
      <c r="D3542" s="839">
        <v>130</v>
      </c>
      <c r="E3542" s="921">
        <v>90</v>
      </c>
      <c r="F3542" s="1061" t="s">
        <v>885</v>
      </c>
      <c r="G3542" s="1086" t="s">
        <v>886</v>
      </c>
      <c r="H3542" s="1063"/>
      <c r="I3542" s="1077"/>
      <c r="J3542" s="1060">
        <f t="shared" si="1437"/>
        <v>0</v>
      </c>
      <c r="K3542" s="1092"/>
      <c r="L3542" s="1061"/>
      <c r="M3542" s="1110">
        <v>0.1</v>
      </c>
      <c r="N3542" s="1063"/>
      <c r="O3542" s="1060">
        <f>SUM(K3542:N3542)*$E3542</f>
        <v>9</v>
      </c>
      <c r="P3542" s="1093"/>
      <c r="Q3542" s="1061"/>
      <c r="R3542" s="1100">
        <v>0.1</v>
      </c>
      <c r="S3542" s="1063"/>
      <c r="T3542" s="1079">
        <f t="shared" si="1438"/>
        <v>9</v>
      </c>
      <c r="U3542" s="1061">
        <f t="shared" ref="U3542:U3548" si="1451">SUM(F3542,K3542,P3542)</f>
        <v>0</v>
      </c>
      <c r="V3542" s="1061">
        <f t="shared" si="1450"/>
        <v>0</v>
      </c>
      <c r="W3542" s="1063">
        <f t="shared" si="1443"/>
        <v>0.2</v>
      </c>
      <c r="X3542" s="1063">
        <f t="shared" si="1443"/>
        <v>0</v>
      </c>
      <c r="Y3542" s="1060">
        <f t="shared" si="1443"/>
        <v>18</v>
      </c>
      <c r="Z3542" s="1080">
        <f t="shared" si="1447"/>
        <v>11</v>
      </c>
      <c r="AA3542" s="1101" t="str">
        <f t="shared" si="1444"/>
        <v>Tiêu bắc</v>
      </c>
      <c r="AB3542" s="1082" t="str">
        <f t="shared" si="1444"/>
        <v>kg</v>
      </c>
      <c r="AC3542" s="1083">
        <f t="shared" si="1444"/>
        <v>130</v>
      </c>
      <c r="AD3542" s="1089">
        <f t="shared" si="1444"/>
        <v>90</v>
      </c>
      <c r="AE3542" s="1071">
        <f t="shared" si="1439"/>
        <v>0</v>
      </c>
      <c r="AF3542" s="1071">
        <f t="shared" si="1440"/>
        <v>0</v>
      </c>
      <c r="AG3542" s="1071">
        <f t="shared" si="1440"/>
        <v>1.3999999999999979</v>
      </c>
      <c r="AH3542" s="1071">
        <f t="shared" si="1440"/>
        <v>0</v>
      </c>
      <c r="AI3542" s="1060">
        <f t="shared" si="1445"/>
        <v>125.99999999999982</v>
      </c>
      <c r="AJ3542" s="1102"/>
      <c r="AK3542" s="1063"/>
      <c r="AL3542" s="1103"/>
      <c r="AM3542" s="1063"/>
      <c r="AN3542" s="1085">
        <f t="shared" si="1441"/>
        <v>0</v>
      </c>
      <c r="AO3542" s="1061">
        <f t="shared" si="1442"/>
        <v>0</v>
      </c>
      <c r="AP3542" s="1061">
        <f t="shared" si="1442"/>
        <v>0</v>
      </c>
      <c r="AQ3542" s="1061">
        <f t="shared" si="1442"/>
        <v>0.2</v>
      </c>
      <c r="AR3542" s="1061">
        <f t="shared" si="1442"/>
        <v>0</v>
      </c>
      <c r="AS3542" s="1061">
        <f t="shared" si="1442"/>
        <v>18</v>
      </c>
      <c r="AT3542" s="850">
        <f t="shared" si="1448"/>
        <v>8</v>
      </c>
      <c r="AU3542" s="1521" t="str">
        <f>B3603</f>
        <v xml:space="preserve">  + Ăn thêm</v>
      </c>
      <c r="AV3542" s="1522"/>
      <c r="AW3542" s="1522"/>
      <c r="AX3542" s="1522"/>
      <c r="AY3542" s="1522"/>
      <c r="AZ3542" s="892">
        <f>J3603</f>
        <v>0</v>
      </c>
    </row>
    <row r="3543" spans="1:52" ht="13.5" customHeight="1">
      <c r="A3543" s="838">
        <f t="shared" si="1446"/>
        <v>12</v>
      </c>
      <c r="B3543" s="1039" t="s">
        <v>46</v>
      </c>
      <c r="C3543" s="817" t="s">
        <v>66</v>
      </c>
      <c r="D3543" s="839">
        <v>35</v>
      </c>
      <c r="E3543" s="921">
        <v>35</v>
      </c>
      <c r="F3543" s="1061"/>
      <c r="G3543" s="1086"/>
      <c r="H3543" s="1063">
        <v>0.1</v>
      </c>
      <c r="I3543" s="1077"/>
      <c r="J3543" s="1060">
        <f t="shared" si="1437"/>
        <v>3.5</v>
      </c>
      <c r="K3543" s="1092"/>
      <c r="L3543" s="1061"/>
      <c r="M3543" s="1110">
        <v>0.2</v>
      </c>
      <c r="N3543" s="1063"/>
      <c r="O3543" s="1060">
        <f t="shared" ref="O3543:O3591" si="1452">SUM(K3543:N3543)*$E3543</f>
        <v>7</v>
      </c>
      <c r="P3543" s="1093"/>
      <c r="Q3543" s="1061"/>
      <c r="R3543" s="1100">
        <v>0.2</v>
      </c>
      <c r="S3543" s="1063"/>
      <c r="T3543" s="1079">
        <f t="shared" si="1438"/>
        <v>7</v>
      </c>
      <c r="U3543" s="1061">
        <f t="shared" si="1451"/>
        <v>0</v>
      </c>
      <c r="V3543" s="1061">
        <f t="shared" si="1450"/>
        <v>0</v>
      </c>
      <c r="W3543" s="1063">
        <f t="shared" si="1443"/>
        <v>0.5</v>
      </c>
      <c r="X3543" s="1063">
        <f t="shared" si="1443"/>
        <v>0</v>
      </c>
      <c r="Y3543" s="1060">
        <f>SUM(J3543,O3543,T3543)</f>
        <v>17.5</v>
      </c>
      <c r="Z3543" s="1080">
        <f t="shared" si="1447"/>
        <v>12</v>
      </c>
      <c r="AA3543" s="1101" t="str">
        <f t="shared" si="1444"/>
        <v>Kẹo đắng</v>
      </c>
      <c r="AB3543" s="1082" t="str">
        <f t="shared" si="1444"/>
        <v>kg</v>
      </c>
      <c r="AC3543" s="1083">
        <f t="shared" si="1444"/>
        <v>35</v>
      </c>
      <c r="AD3543" s="1089">
        <f t="shared" si="1444"/>
        <v>35</v>
      </c>
      <c r="AE3543" s="1071">
        <f t="shared" si="1439"/>
        <v>0</v>
      </c>
      <c r="AF3543" s="1071">
        <f t="shared" si="1440"/>
        <v>0</v>
      </c>
      <c r="AG3543" s="1071">
        <f t="shared" si="1440"/>
        <v>3.8</v>
      </c>
      <c r="AH3543" s="1071">
        <f t="shared" si="1440"/>
        <v>0</v>
      </c>
      <c r="AI3543" s="1060">
        <f t="shared" si="1445"/>
        <v>133</v>
      </c>
      <c r="AJ3543" s="1102"/>
      <c r="AK3543" s="1063"/>
      <c r="AL3543" s="1103"/>
      <c r="AM3543" s="1063"/>
      <c r="AN3543" s="1085">
        <f t="shared" si="1441"/>
        <v>0</v>
      </c>
      <c r="AO3543" s="1061">
        <f t="shared" si="1442"/>
        <v>0</v>
      </c>
      <c r="AP3543" s="1061">
        <f t="shared" si="1442"/>
        <v>0</v>
      </c>
      <c r="AQ3543" s="1061">
        <f t="shared" si="1442"/>
        <v>0.5</v>
      </c>
      <c r="AR3543" s="1061">
        <f t="shared" si="1442"/>
        <v>0</v>
      </c>
      <c r="AS3543" s="1061">
        <f t="shared" si="1442"/>
        <v>17.5</v>
      </c>
      <c r="AT3543" s="850">
        <f t="shared" si="1448"/>
        <v>0</v>
      </c>
      <c r="AU3543" s="1521" t="str">
        <f>B3604</f>
        <v xml:space="preserve"> + ăn thêm </v>
      </c>
      <c r="AV3543" s="1522"/>
      <c r="AW3543" s="1522"/>
      <c r="AX3543" s="1522"/>
      <c r="AY3543" s="1522"/>
      <c r="AZ3543" s="870">
        <f>J3604</f>
        <v>0</v>
      </c>
    </row>
    <row r="3544" spans="1:52" ht="13.5" customHeight="1">
      <c r="A3544" s="838">
        <f t="shared" si="1446"/>
        <v>13</v>
      </c>
      <c r="B3544" s="1039" t="s">
        <v>47</v>
      </c>
      <c r="C3544" s="817" t="s">
        <v>66</v>
      </c>
      <c r="D3544" s="839">
        <v>17</v>
      </c>
      <c r="E3544" s="921">
        <v>17</v>
      </c>
      <c r="F3544" s="1061"/>
      <c r="G3544" s="1086"/>
      <c r="H3544" s="1063"/>
      <c r="I3544" s="1077"/>
      <c r="J3544" s="1060">
        <f t="shared" si="1437"/>
        <v>0</v>
      </c>
      <c r="K3544" s="1092"/>
      <c r="L3544" s="1061"/>
      <c r="M3544" s="1110"/>
      <c r="N3544" s="1063"/>
      <c r="O3544" s="1060">
        <f t="shared" si="1452"/>
        <v>0</v>
      </c>
      <c r="P3544" s="1093"/>
      <c r="Q3544" s="1061"/>
      <c r="R3544" s="1100"/>
      <c r="S3544" s="1063"/>
      <c r="T3544" s="1079">
        <f t="shared" si="1438"/>
        <v>0</v>
      </c>
      <c r="U3544" s="1061">
        <f t="shared" si="1451"/>
        <v>0</v>
      </c>
      <c r="V3544" s="1061">
        <f t="shared" si="1450"/>
        <v>0</v>
      </c>
      <c r="W3544" s="1063">
        <f t="shared" si="1443"/>
        <v>0</v>
      </c>
      <c r="X3544" s="1063">
        <f t="shared" si="1443"/>
        <v>0</v>
      </c>
      <c r="Y3544" s="1060">
        <f t="shared" si="1443"/>
        <v>0</v>
      </c>
      <c r="Z3544" s="1080">
        <f t="shared" si="1447"/>
        <v>13</v>
      </c>
      <c r="AA3544" s="1101" t="str">
        <f t="shared" si="1444"/>
        <v>Đường trắng</v>
      </c>
      <c r="AB3544" s="1082" t="str">
        <f t="shared" si="1444"/>
        <v>kg</v>
      </c>
      <c r="AC3544" s="1083">
        <f t="shared" si="1444"/>
        <v>17</v>
      </c>
      <c r="AD3544" s="1089">
        <f t="shared" si="1444"/>
        <v>17</v>
      </c>
      <c r="AE3544" s="1071">
        <f t="shared" si="1439"/>
        <v>0</v>
      </c>
      <c r="AF3544" s="1071">
        <f t="shared" si="1440"/>
        <v>0</v>
      </c>
      <c r="AG3544" s="1071">
        <f t="shared" si="1440"/>
        <v>0</v>
      </c>
      <c r="AH3544" s="1071">
        <f t="shared" si="1440"/>
        <v>0</v>
      </c>
      <c r="AI3544" s="1060">
        <f t="shared" si="1445"/>
        <v>0</v>
      </c>
      <c r="AJ3544" s="1102"/>
      <c r="AK3544" s="1063"/>
      <c r="AL3544" s="1103"/>
      <c r="AM3544" s="1063"/>
      <c r="AN3544" s="1085">
        <f t="shared" si="1441"/>
        <v>0</v>
      </c>
      <c r="AO3544" s="1061">
        <f t="shared" si="1442"/>
        <v>0</v>
      </c>
      <c r="AP3544" s="1061">
        <f t="shared" si="1442"/>
        <v>0</v>
      </c>
      <c r="AQ3544" s="1061">
        <f t="shared" si="1442"/>
        <v>0</v>
      </c>
      <c r="AR3544" s="1061">
        <f t="shared" si="1442"/>
        <v>0</v>
      </c>
      <c r="AS3544" s="1061">
        <f t="shared" si="1442"/>
        <v>0</v>
      </c>
      <c r="AT3544" s="850">
        <f t="shared" si="1448"/>
        <v>0</v>
      </c>
      <c r="AU3544" s="893" t="s">
        <v>834</v>
      </c>
      <c r="AV3544" s="894"/>
      <c r="AW3544" s="894"/>
      <c r="AX3544" s="894"/>
      <c r="AY3544" s="894"/>
      <c r="AZ3544" s="870">
        <f>SUM(AZ3534:AZ3543)</f>
        <v>15170</v>
      </c>
    </row>
    <row r="3545" spans="1:52" ht="13.5" customHeight="1">
      <c r="A3545" s="838">
        <f t="shared" si="1446"/>
        <v>14</v>
      </c>
      <c r="B3545" s="1039" t="s">
        <v>48</v>
      </c>
      <c r="C3545" s="817" t="s">
        <v>389</v>
      </c>
      <c r="D3545" s="839">
        <v>23</v>
      </c>
      <c r="E3545" s="921">
        <v>23</v>
      </c>
      <c r="F3545" s="1061"/>
      <c r="G3545" s="1086"/>
      <c r="H3545" s="1063">
        <v>0.3</v>
      </c>
      <c r="I3545" s="1077"/>
      <c r="J3545" s="1060">
        <f t="shared" si="1437"/>
        <v>6.8999999999999995</v>
      </c>
      <c r="K3545" s="1061"/>
      <c r="L3545" s="1061"/>
      <c r="M3545" s="1063">
        <v>0.6</v>
      </c>
      <c r="N3545" s="1063"/>
      <c r="O3545" s="1060">
        <f t="shared" si="1452"/>
        <v>13.799999999999999</v>
      </c>
      <c r="P3545" s="1093"/>
      <c r="Q3545" s="1061"/>
      <c r="R3545" s="1100">
        <v>0.6</v>
      </c>
      <c r="S3545" s="1063"/>
      <c r="T3545" s="1079">
        <f t="shared" si="1438"/>
        <v>13.799999999999999</v>
      </c>
      <c r="U3545" s="1061">
        <f t="shared" si="1451"/>
        <v>0</v>
      </c>
      <c r="V3545" s="1061">
        <f t="shared" si="1450"/>
        <v>0</v>
      </c>
      <c r="W3545" s="1063">
        <f t="shared" si="1443"/>
        <v>1.5</v>
      </c>
      <c r="X3545" s="1063">
        <f t="shared" si="1443"/>
        <v>0</v>
      </c>
      <c r="Y3545" s="1060">
        <f t="shared" si="1443"/>
        <v>34.5</v>
      </c>
      <c r="Z3545" s="1080">
        <f t="shared" si="1447"/>
        <v>14</v>
      </c>
      <c r="AA3545" s="1101" t="str">
        <f t="shared" si="1444"/>
        <v>Mật mía</v>
      </c>
      <c r="AB3545" s="1082" t="str">
        <f t="shared" si="1444"/>
        <v>lít</v>
      </c>
      <c r="AC3545" s="1083">
        <f t="shared" si="1444"/>
        <v>23</v>
      </c>
      <c r="AD3545" s="1089">
        <f t="shared" si="1444"/>
        <v>23</v>
      </c>
      <c r="AE3545" s="1071">
        <f t="shared" si="1439"/>
        <v>0</v>
      </c>
      <c r="AF3545" s="1071">
        <f t="shared" si="1440"/>
        <v>0</v>
      </c>
      <c r="AG3545" s="1071">
        <f t="shared" si="1440"/>
        <v>16</v>
      </c>
      <c r="AH3545" s="1071">
        <f t="shared" si="1440"/>
        <v>0</v>
      </c>
      <c r="AI3545" s="1060">
        <f t="shared" si="1445"/>
        <v>368</v>
      </c>
      <c r="AJ3545" s="1102"/>
      <c r="AK3545" s="1063"/>
      <c r="AL3545" s="1103"/>
      <c r="AM3545" s="1063"/>
      <c r="AN3545" s="1085">
        <f t="shared" si="1441"/>
        <v>0</v>
      </c>
      <c r="AO3545" s="1061">
        <f t="shared" si="1442"/>
        <v>0</v>
      </c>
      <c r="AP3545" s="1061">
        <f t="shared" si="1442"/>
        <v>0</v>
      </c>
      <c r="AQ3545" s="1061">
        <f t="shared" si="1442"/>
        <v>1.5</v>
      </c>
      <c r="AR3545" s="1061">
        <f t="shared" si="1442"/>
        <v>0</v>
      </c>
      <c r="AS3545" s="1061">
        <f t="shared" si="1442"/>
        <v>34.5</v>
      </c>
      <c r="AT3545" s="850">
        <f t="shared" si="1448"/>
        <v>0</v>
      </c>
      <c r="AU3545" s="1255" t="s">
        <v>835</v>
      </c>
      <c r="AV3545" s="1256"/>
      <c r="AW3545" s="1256"/>
      <c r="AX3545" s="1256"/>
      <c r="AY3545" s="1256"/>
      <c r="AZ3545" s="870">
        <f>Q3603</f>
        <v>2265.1999999999953</v>
      </c>
    </row>
    <row r="3546" spans="1:52" ht="13.5" customHeight="1">
      <c r="A3546" s="838">
        <f t="shared" si="1446"/>
        <v>15</v>
      </c>
      <c r="B3546" s="1039" t="s">
        <v>514</v>
      </c>
      <c r="C3546" s="817" t="s">
        <v>66</v>
      </c>
      <c r="D3546" s="839">
        <v>80</v>
      </c>
      <c r="E3546" s="921">
        <v>80</v>
      </c>
      <c r="F3546" s="1061"/>
      <c r="G3546" s="1086"/>
      <c r="H3546" s="1063">
        <v>0.2</v>
      </c>
      <c r="I3546" s="1077"/>
      <c r="J3546" s="1060">
        <f t="shared" si="1437"/>
        <v>16</v>
      </c>
      <c r="K3546" s="1061"/>
      <c r="L3546" s="1061"/>
      <c r="M3546" s="1063">
        <v>0.2</v>
      </c>
      <c r="N3546" s="1063"/>
      <c r="O3546" s="1060">
        <f t="shared" si="1452"/>
        <v>16</v>
      </c>
      <c r="P3546" s="1093"/>
      <c r="Q3546" s="1061"/>
      <c r="R3546" s="1100">
        <v>0.2</v>
      </c>
      <c r="S3546" s="1063"/>
      <c r="T3546" s="1079">
        <f t="shared" si="1438"/>
        <v>16</v>
      </c>
      <c r="U3546" s="1061">
        <f t="shared" si="1451"/>
        <v>0</v>
      </c>
      <c r="V3546" s="1061">
        <f t="shared" si="1450"/>
        <v>0</v>
      </c>
      <c r="W3546" s="1063">
        <f t="shared" si="1443"/>
        <v>0.60000000000000009</v>
      </c>
      <c r="X3546" s="1063">
        <f t="shared" si="1443"/>
        <v>0</v>
      </c>
      <c r="Y3546" s="1060">
        <f t="shared" si="1443"/>
        <v>48</v>
      </c>
      <c r="Z3546" s="1080">
        <f t="shared" si="1447"/>
        <v>15</v>
      </c>
      <c r="AA3546" s="1101" t="str">
        <f t="shared" si="1444"/>
        <v>Ót bột</v>
      </c>
      <c r="AB3546" s="1082" t="str">
        <f t="shared" si="1444"/>
        <v>kg</v>
      </c>
      <c r="AC3546" s="1083">
        <f t="shared" si="1444"/>
        <v>80</v>
      </c>
      <c r="AD3546" s="1089">
        <f t="shared" si="1444"/>
        <v>80</v>
      </c>
      <c r="AE3546" s="1071">
        <f t="shared" si="1439"/>
        <v>0</v>
      </c>
      <c r="AF3546" s="1071">
        <f t="shared" si="1440"/>
        <v>0</v>
      </c>
      <c r="AG3546" s="1071">
        <f t="shared" si="1440"/>
        <v>1.9000000000000057</v>
      </c>
      <c r="AH3546" s="1071">
        <f t="shared" si="1440"/>
        <v>0</v>
      </c>
      <c r="AI3546" s="1060">
        <f t="shared" si="1445"/>
        <v>152.00000000000045</v>
      </c>
      <c r="AJ3546" s="1102"/>
      <c r="AK3546" s="1063"/>
      <c r="AL3546" s="1103"/>
      <c r="AM3546" s="1063"/>
      <c r="AN3546" s="1085">
        <f t="shared" si="1441"/>
        <v>0</v>
      </c>
      <c r="AO3546" s="1061">
        <f t="shared" si="1442"/>
        <v>0</v>
      </c>
      <c r="AP3546" s="1061">
        <f t="shared" si="1442"/>
        <v>0</v>
      </c>
      <c r="AQ3546" s="1061">
        <f t="shared" si="1442"/>
        <v>0.60000000000000009</v>
      </c>
      <c r="AR3546" s="1061">
        <f t="shared" si="1442"/>
        <v>0</v>
      </c>
      <c r="AS3546" s="1061">
        <f t="shared" si="1442"/>
        <v>48</v>
      </c>
      <c r="AT3546" s="850">
        <f t="shared" si="1448"/>
        <v>0</v>
      </c>
      <c r="AU3546" s="1255" t="s">
        <v>836</v>
      </c>
      <c r="AV3546" s="1256"/>
      <c r="AW3546" s="1256"/>
      <c r="AX3546" s="1256"/>
      <c r="AY3546" s="1256"/>
      <c r="AZ3546" s="870"/>
    </row>
    <row r="3547" spans="1:52" ht="13.5" customHeight="1">
      <c r="A3547" s="838">
        <f t="shared" si="1446"/>
        <v>16</v>
      </c>
      <c r="B3547" s="1039" t="s">
        <v>49</v>
      </c>
      <c r="C3547" s="817" t="s">
        <v>66</v>
      </c>
      <c r="D3547" s="839">
        <v>40</v>
      </c>
      <c r="E3547" s="921">
        <v>40</v>
      </c>
      <c r="F3547" s="1061"/>
      <c r="G3547" s="1086"/>
      <c r="H3547" s="1063">
        <v>0.2</v>
      </c>
      <c r="I3547" s="1077"/>
      <c r="J3547" s="1060">
        <f t="shared" si="1437"/>
        <v>8</v>
      </c>
      <c r="K3547" s="1061"/>
      <c r="L3547" s="1061"/>
      <c r="M3547" s="1063">
        <v>0.2</v>
      </c>
      <c r="N3547" s="1063"/>
      <c r="O3547" s="1060">
        <f t="shared" si="1452"/>
        <v>8</v>
      </c>
      <c r="P3547" s="1093"/>
      <c r="Q3547" s="1061"/>
      <c r="R3547" s="1100">
        <v>0.2</v>
      </c>
      <c r="S3547" s="1063"/>
      <c r="T3547" s="1079">
        <f t="shared" si="1438"/>
        <v>8</v>
      </c>
      <c r="U3547" s="1061">
        <f t="shared" si="1451"/>
        <v>0</v>
      </c>
      <c r="V3547" s="1061">
        <f t="shared" si="1450"/>
        <v>0</v>
      </c>
      <c r="W3547" s="1063">
        <f t="shared" si="1443"/>
        <v>0.60000000000000009</v>
      </c>
      <c r="X3547" s="1063">
        <f t="shared" si="1443"/>
        <v>0</v>
      </c>
      <c r="Y3547" s="1111">
        <f t="shared" si="1443"/>
        <v>24</v>
      </c>
      <c r="Z3547" s="1080">
        <f t="shared" si="1447"/>
        <v>16</v>
      </c>
      <c r="AA3547" s="1101" t="str">
        <f t="shared" si="1444"/>
        <v>Bột nghệ</v>
      </c>
      <c r="AB3547" s="1082" t="str">
        <f t="shared" si="1444"/>
        <v>kg</v>
      </c>
      <c r="AC3547" s="1083">
        <f t="shared" si="1444"/>
        <v>40</v>
      </c>
      <c r="AD3547" s="1089">
        <f t="shared" si="1444"/>
        <v>40</v>
      </c>
      <c r="AE3547" s="1071">
        <f t="shared" si="1439"/>
        <v>0</v>
      </c>
      <c r="AF3547" s="1071">
        <f t="shared" si="1440"/>
        <v>0</v>
      </c>
      <c r="AG3547" s="1071">
        <f t="shared" si="1440"/>
        <v>18.899999999999977</v>
      </c>
      <c r="AH3547" s="1071">
        <f t="shared" si="1440"/>
        <v>0</v>
      </c>
      <c r="AI3547" s="1060">
        <f t="shared" si="1445"/>
        <v>755.99999999999909</v>
      </c>
      <c r="AJ3547" s="1102"/>
      <c r="AK3547" s="1063"/>
      <c r="AL3547" s="1103"/>
      <c r="AM3547" s="1063"/>
      <c r="AN3547" s="1085">
        <f t="shared" si="1441"/>
        <v>0</v>
      </c>
      <c r="AO3547" s="1061">
        <f t="shared" si="1442"/>
        <v>0</v>
      </c>
      <c r="AP3547" s="1061">
        <f t="shared" si="1442"/>
        <v>0</v>
      </c>
      <c r="AQ3547" s="1061">
        <f t="shared" si="1442"/>
        <v>0.60000000000000009</v>
      </c>
      <c r="AR3547" s="1061">
        <f t="shared" si="1442"/>
        <v>0</v>
      </c>
      <c r="AS3547" s="1061">
        <f t="shared" si="1442"/>
        <v>24</v>
      </c>
      <c r="AT3547" s="850">
        <f t="shared" si="1448"/>
        <v>0</v>
      </c>
      <c r="AU3547" s="1255" t="s">
        <v>799</v>
      </c>
      <c r="AV3547" s="1256"/>
      <c r="AW3547" s="1256"/>
      <c r="AX3547" s="1256"/>
      <c r="AY3547" s="1256"/>
      <c r="AZ3547" s="870"/>
    </row>
    <row r="3548" spans="1:52" ht="13.5" customHeight="1">
      <c r="A3548" s="838">
        <f t="shared" si="1446"/>
        <v>17</v>
      </c>
      <c r="B3548" s="920" t="s">
        <v>373</v>
      </c>
      <c r="C3548" s="817" t="s">
        <v>66</v>
      </c>
      <c r="D3548" s="839">
        <v>43</v>
      </c>
      <c r="E3548" s="921">
        <v>43</v>
      </c>
      <c r="F3548" s="1061"/>
      <c r="G3548" s="1086"/>
      <c r="H3548" s="1063">
        <v>1</v>
      </c>
      <c r="I3548" s="1077"/>
      <c r="J3548" s="1060">
        <f t="shared" si="1437"/>
        <v>43</v>
      </c>
      <c r="K3548" s="1061"/>
      <c r="L3548" s="1061"/>
      <c r="M3548" s="1063">
        <v>1</v>
      </c>
      <c r="N3548" s="1063"/>
      <c r="O3548" s="1060">
        <f t="shared" si="1452"/>
        <v>43</v>
      </c>
      <c r="P3548" s="1093"/>
      <c r="Q3548" s="1061"/>
      <c r="R3548" s="1100">
        <v>1</v>
      </c>
      <c r="S3548" s="1063"/>
      <c r="T3548" s="1079">
        <f t="shared" si="1438"/>
        <v>43</v>
      </c>
      <c r="U3548" s="1061">
        <f t="shared" si="1451"/>
        <v>0</v>
      </c>
      <c r="V3548" s="1061">
        <f t="shared" si="1450"/>
        <v>0</v>
      </c>
      <c r="W3548" s="1063">
        <f t="shared" si="1443"/>
        <v>3</v>
      </c>
      <c r="X3548" s="1063">
        <f t="shared" si="1443"/>
        <v>0</v>
      </c>
      <c r="Y3548" s="1060">
        <f t="shared" si="1443"/>
        <v>129</v>
      </c>
      <c r="Z3548" s="1080">
        <f t="shared" si="1447"/>
        <v>17</v>
      </c>
      <c r="AA3548" s="1081" t="str">
        <f t="shared" si="1444"/>
        <v>Vừng lạc</v>
      </c>
      <c r="AB3548" s="1082" t="str">
        <f t="shared" si="1444"/>
        <v>kg</v>
      </c>
      <c r="AC3548" s="1083">
        <f t="shared" si="1444"/>
        <v>43</v>
      </c>
      <c r="AD3548" s="1089">
        <f t="shared" si="1444"/>
        <v>43</v>
      </c>
      <c r="AE3548" s="1071">
        <f t="shared" si="1439"/>
        <v>0</v>
      </c>
      <c r="AF3548" s="1071">
        <f>AF3466+AK3466-AP3466</f>
        <v>0</v>
      </c>
      <c r="AG3548" s="1071">
        <f>AG3466+AL3466-AQ3466</f>
        <v>12.3</v>
      </c>
      <c r="AH3548" s="1071">
        <f>AH3466+AM3466-AR3466</f>
        <v>0</v>
      </c>
      <c r="AI3548" s="1060">
        <f t="shared" si="1445"/>
        <v>528.9</v>
      </c>
      <c r="AJ3548" s="1102">
        <f>U3548</f>
        <v>0</v>
      </c>
      <c r="AK3548" s="1102">
        <f>V3548</f>
        <v>0</v>
      </c>
      <c r="AL3548" s="1112"/>
      <c r="AM3548" s="1102">
        <f>X3548</f>
        <v>0</v>
      </c>
      <c r="AN3548" s="1085">
        <f t="shared" si="1441"/>
        <v>0</v>
      </c>
      <c r="AO3548" s="1061">
        <f t="shared" si="1442"/>
        <v>0</v>
      </c>
      <c r="AP3548" s="1061">
        <f t="shared" si="1442"/>
        <v>0</v>
      </c>
      <c r="AQ3548" s="1061">
        <f t="shared" si="1442"/>
        <v>3</v>
      </c>
      <c r="AR3548" s="1061">
        <f t="shared" si="1442"/>
        <v>0</v>
      </c>
      <c r="AS3548" s="1061">
        <f t="shared" si="1442"/>
        <v>129</v>
      </c>
      <c r="AT3548" s="850">
        <f t="shared" si="1448"/>
        <v>0</v>
      </c>
      <c r="AU3548" s="1255" t="s">
        <v>800</v>
      </c>
      <c r="AV3548" s="1256"/>
      <c r="AW3548" s="1256"/>
      <c r="AX3548" s="1256"/>
      <c r="AY3548" s="1256"/>
      <c r="AZ3548" s="870"/>
    </row>
    <row r="3549" spans="1:52" ht="13.5" customHeight="1">
      <c r="A3549" s="838">
        <f t="shared" si="1446"/>
        <v>18</v>
      </c>
      <c r="B3549" s="931" t="s">
        <v>853</v>
      </c>
      <c r="C3549" s="817" t="s">
        <v>66</v>
      </c>
      <c r="D3549" s="839">
        <v>30</v>
      </c>
      <c r="E3549" s="921">
        <v>6</v>
      </c>
      <c r="F3549" s="1061"/>
      <c r="G3549" s="1086"/>
      <c r="H3549" s="1063">
        <v>0.5</v>
      </c>
      <c r="I3549" s="1077"/>
      <c r="J3549" s="1060">
        <f t="shared" si="1437"/>
        <v>3</v>
      </c>
      <c r="K3549" s="1061"/>
      <c r="L3549" s="1061"/>
      <c r="M3549" s="1063">
        <v>0.5</v>
      </c>
      <c r="N3549" s="1063"/>
      <c r="O3549" s="1060">
        <f t="shared" si="1452"/>
        <v>3</v>
      </c>
      <c r="P3549" s="1093"/>
      <c r="Q3549" s="1061"/>
      <c r="R3549" s="1100">
        <v>0.5</v>
      </c>
      <c r="S3549" s="1063"/>
      <c r="T3549" s="1079">
        <f t="shared" si="1438"/>
        <v>3</v>
      </c>
      <c r="U3549" s="1061"/>
      <c r="V3549" s="1061">
        <f t="shared" si="1450"/>
        <v>0</v>
      </c>
      <c r="W3549" s="1063">
        <f t="shared" si="1450"/>
        <v>1.5</v>
      </c>
      <c r="X3549" s="1063">
        <f t="shared" si="1450"/>
        <v>0</v>
      </c>
      <c r="Y3549" s="1060">
        <f t="shared" si="1450"/>
        <v>9</v>
      </c>
      <c r="Z3549" s="1080">
        <f t="shared" si="1447"/>
        <v>18</v>
      </c>
      <c r="AA3549" s="1081" t="str">
        <f t="shared" si="1444"/>
        <v>Tăm bao tay</v>
      </c>
      <c r="AB3549" s="1082" t="str">
        <f t="shared" si="1444"/>
        <v>kg</v>
      </c>
      <c r="AC3549" s="1083">
        <f t="shared" si="1444"/>
        <v>30</v>
      </c>
      <c r="AD3549" s="1089">
        <f t="shared" si="1444"/>
        <v>6</v>
      </c>
      <c r="AE3549" s="1071">
        <f t="shared" ref="AE3549:AH3564" si="1453">AE3467+AJ3467-AO3467</f>
        <v>0</v>
      </c>
      <c r="AF3549" s="1071">
        <f t="shared" si="1453"/>
        <v>0</v>
      </c>
      <c r="AG3549" s="1071">
        <f t="shared" si="1453"/>
        <v>5</v>
      </c>
      <c r="AH3549" s="1071">
        <f t="shared" si="1453"/>
        <v>0</v>
      </c>
      <c r="AI3549" s="1060">
        <f t="shared" si="1445"/>
        <v>30</v>
      </c>
      <c r="AJ3549" s="1102">
        <f t="shared" ref="AJ3549:AL3591" si="1454">U3549</f>
        <v>0</v>
      </c>
      <c r="AK3549" s="1102">
        <f t="shared" si="1454"/>
        <v>0</v>
      </c>
      <c r="AL3549" s="1112"/>
      <c r="AM3549" s="1102">
        <f t="shared" ref="AM3549:AM3591" si="1455">X3549</f>
        <v>0</v>
      </c>
      <c r="AN3549" s="1085">
        <f t="shared" ref="AN3549:AN3591" si="1456">SUM(AJ3549:AM3549)*$E3549</f>
        <v>0</v>
      </c>
      <c r="AO3549" s="1061">
        <f t="shared" si="1442"/>
        <v>0</v>
      </c>
      <c r="AP3549" s="1061">
        <f t="shared" si="1442"/>
        <v>0</v>
      </c>
      <c r="AQ3549" s="1061">
        <f t="shared" si="1442"/>
        <v>1.5</v>
      </c>
      <c r="AR3549" s="1061">
        <f t="shared" si="1442"/>
        <v>0</v>
      </c>
      <c r="AS3549" s="1061">
        <f t="shared" si="1442"/>
        <v>9</v>
      </c>
      <c r="AT3549" s="850">
        <f t="shared" si="1448"/>
        <v>36</v>
      </c>
      <c r="AU3549" s="1255" t="s">
        <v>801</v>
      </c>
      <c r="AV3549" s="1256"/>
      <c r="AW3549" s="1256"/>
      <c r="AX3549" s="1256"/>
      <c r="AY3549" s="1256"/>
      <c r="AZ3549" s="870"/>
    </row>
    <row r="3550" spans="1:52" ht="13.5" customHeight="1">
      <c r="A3550" s="838">
        <f t="shared" si="1446"/>
        <v>19</v>
      </c>
      <c r="B3550" s="931" t="s">
        <v>176</v>
      </c>
      <c r="C3550" s="896" t="s">
        <v>389</v>
      </c>
      <c r="D3550" s="897">
        <v>9</v>
      </c>
      <c r="E3550" s="1114">
        <v>9</v>
      </c>
      <c r="F3550" s="1061"/>
      <c r="G3550" s="1090"/>
      <c r="H3550" s="1063">
        <v>0.5</v>
      </c>
      <c r="I3550" s="1077"/>
      <c r="J3550" s="1060">
        <f t="shared" si="1437"/>
        <v>4.5</v>
      </c>
      <c r="K3550" s="1061" t="s">
        <v>887</v>
      </c>
      <c r="L3550" s="1061"/>
      <c r="M3550" s="1063">
        <v>0.8</v>
      </c>
      <c r="N3550" s="1063"/>
      <c r="O3550" s="1060">
        <f t="shared" si="1452"/>
        <v>7.2</v>
      </c>
      <c r="P3550" s="1093"/>
      <c r="Q3550" s="1065"/>
      <c r="R3550" s="1100">
        <v>0.7</v>
      </c>
      <c r="S3550" s="1063"/>
      <c r="T3550" s="1079">
        <f t="shared" si="1438"/>
        <v>6.3</v>
      </c>
      <c r="U3550" s="1061">
        <f>SUM(F3550,K3550,P3550)</f>
        <v>0</v>
      </c>
      <c r="V3550" s="1061">
        <f t="shared" si="1450"/>
        <v>0</v>
      </c>
      <c r="W3550" s="1063">
        <f t="shared" si="1450"/>
        <v>2</v>
      </c>
      <c r="X3550" s="1063">
        <f t="shared" si="1450"/>
        <v>0</v>
      </c>
      <c r="Y3550" s="1060">
        <f t="shared" si="1450"/>
        <v>18</v>
      </c>
      <c r="Z3550" s="1080">
        <f t="shared" si="1447"/>
        <v>19</v>
      </c>
      <c r="AA3550" s="1081" t="str">
        <f t="shared" si="1444"/>
        <v>Dấm chua</v>
      </c>
      <c r="AB3550" s="1082" t="str">
        <f t="shared" si="1444"/>
        <v>lít</v>
      </c>
      <c r="AC3550" s="1083">
        <f t="shared" si="1444"/>
        <v>9</v>
      </c>
      <c r="AD3550" s="1089">
        <f t="shared" si="1444"/>
        <v>9</v>
      </c>
      <c r="AE3550" s="1071">
        <f t="shared" si="1453"/>
        <v>0</v>
      </c>
      <c r="AF3550" s="1071">
        <f t="shared" si="1453"/>
        <v>0</v>
      </c>
      <c r="AG3550" s="1071">
        <f t="shared" si="1453"/>
        <v>2</v>
      </c>
      <c r="AH3550" s="1071">
        <f t="shared" si="1453"/>
        <v>0</v>
      </c>
      <c r="AI3550" s="1060">
        <f t="shared" si="1445"/>
        <v>18</v>
      </c>
      <c r="AJ3550" s="1102">
        <f t="shared" si="1454"/>
        <v>0</v>
      </c>
      <c r="AK3550" s="1102">
        <f t="shared" si="1454"/>
        <v>0</v>
      </c>
      <c r="AL3550" s="1112"/>
      <c r="AM3550" s="1102">
        <f t="shared" si="1455"/>
        <v>0</v>
      </c>
      <c r="AN3550" s="1085">
        <f t="shared" si="1456"/>
        <v>0</v>
      </c>
      <c r="AO3550" s="1061">
        <f t="shared" si="1442"/>
        <v>0</v>
      </c>
      <c r="AP3550" s="1061">
        <f t="shared" si="1442"/>
        <v>0</v>
      </c>
      <c r="AQ3550" s="1061">
        <f t="shared" si="1442"/>
        <v>2</v>
      </c>
      <c r="AR3550" s="1061">
        <f t="shared" si="1442"/>
        <v>0</v>
      </c>
      <c r="AS3550" s="1061">
        <f t="shared" si="1442"/>
        <v>18</v>
      </c>
      <c r="AT3550" s="850">
        <f t="shared" si="1448"/>
        <v>0</v>
      </c>
      <c r="AU3550" s="893" t="s">
        <v>802</v>
      </c>
      <c r="AV3550" s="894"/>
      <c r="AW3550" s="894"/>
      <c r="AX3550" s="894"/>
      <c r="AY3550" s="894"/>
      <c r="AZ3550" s="870">
        <f>AZ3544+SUM(AZ3545:AZ3549)</f>
        <v>17435.199999999997</v>
      </c>
    </row>
    <row r="3551" spans="1:52" ht="13.5" customHeight="1">
      <c r="A3551" s="838">
        <f t="shared" si="1446"/>
        <v>20</v>
      </c>
      <c r="B3551" s="911" t="s">
        <v>158</v>
      </c>
      <c r="C3551" s="902" t="s">
        <v>66</v>
      </c>
      <c r="D3551" s="903">
        <v>30</v>
      </c>
      <c r="E3551" s="1116">
        <v>30</v>
      </c>
      <c r="F3551" s="1061"/>
      <c r="G3551" s="1090"/>
      <c r="H3551" s="1063">
        <v>0.5</v>
      </c>
      <c r="I3551" s="1077"/>
      <c r="J3551" s="1060">
        <f t="shared" si="1437"/>
        <v>15</v>
      </c>
      <c r="K3551" s="1065"/>
      <c r="L3551" s="1071"/>
      <c r="M3551" s="1063">
        <v>0.5</v>
      </c>
      <c r="N3551" s="1063"/>
      <c r="O3551" s="1060">
        <f t="shared" si="1452"/>
        <v>15</v>
      </c>
      <c r="P3551" s="1088"/>
      <c r="Q3551" s="1071"/>
      <c r="R3551" s="1110">
        <v>0.5</v>
      </c>
      <c r="S3551" s="1063"/>
      <c r="T3551" s="1079">
        <f t="shared" si="1438"/>
        <v>15</v>
      </c>
      <c r="U3551" s="1061">
        <f>SUM(F3551,K3551,P3551)</f>
        <v>0</v>
      </c>
      <c r="V3551" s="1071">
        <f t="shared" si="1450"/>
        <v>0</v>
      </c>
      <c r="W3551" s="1063">
        <f t="shared" si="1450"/>
        <v>1.5</v>
      </c>
      <c r="X3551" s="1063">
        <f t="shared" si="1450"/>
        <v>0</v>
      </c>
      <c r="Y3551" s="1060">
        <f t="shared" si="1450"/>
        <v>45</v>
      </c>
      <c r="Z3551" s="1080">
        <f t="shared" si="1447"/>
        <v>20</v>
      </c>
      <c r="AA3551" s="1081" t="str">
        <f t="shared" si="1444"/>
        <v>Chè vằng</v>
      </c>
      <c r="AB3551" s="1082" t="str">
        <f t="shared" si="1444"/>
        <v>kg</v>
      </c>
      <c r="AC3551" s="1083">
        <f t="shared" si="1444"/>
        <v>30</v>
      </c>
      <c r="AD3551" s="1089">
        <f t="shared" si="1444"/>
        <v>30</v>
      </c>
      <c r="AE3551" s="1071">
        <f t="shared" si="1453"/>
        <v>0</v>
      </c>
      <c r="AF3551" s="1071">
        <f t="shared" si="1453"/>
        <v>0</v>
      </c>
      <c r="AG3551" s="1071">
        <f t="shared" si="1453"/>
        <v>0</v>
      </c>
      <c r="AH3551" s="1071">
        <f t="shared" si="1453"/>
        <v>0</v>
      </c>
      <c r="AI3551" s="1060">
        <f t="shared" si="1445"/>
        <v>0</v>
      </c>
      <c r="AJ3551" s="1102">
        <f t="shared" si="1454"/>
        <v>0</v>
      </c>
      <c r="AK3551" s="1102">
        <f t="shared" si="1454"/>
        <v>0</v>
      </c>
      <c r="AL3551" s="1112">
        <v>10</v>
      </c>
      <c r="AM3551" s="1102">
        <f t="shared" si="1455"/>
        <v>0</v>
      </c>
      <c r="AN3551" s="1085">
        <f t="shared" si="1456"/>
        <v>300</v>
      </c>
      <c r="AO3551" s="1061">
        <f t="shared" si="1442"/>
        <v>0</v>
      </c>
      <c r="AP3551" s="1061">
        <f t="shared" si="1442"/>
        <v>0</v>
      </c>
      <c r="AQ3551" s="1061">
        <f t="shared" si="1442"/>
        <v>1.5</v>
      </c>
      <c r="AR3551" s="1061">
        <f t="shared" si="1442"/>
        <v>0</v>
      </c>
      <c r="AS3551" s="1061">
        <f t="shared" si="1442"/>
        <v>45</v>
      </c>
      <c r="AT3551" s="850">
        <f t="shared" si="1448"/>
        <v>0</v>
      </c>
      <c r="AU3551" s="1274" t="s">
        <v>803</v>
      </c>
      <c r="AV3551" s="1275"/>
      <c r="AW3551" s="1275"/>
      <c r="AX3551" s="1275"/>
      <c r="AY3551" s="1275"/>
      <c r="AZ3551" s="870"/>
    </row>
    <row r="3552" spans="1:52" ht="13.5" customHeight="1">
      <c r="A3552" s="838">
        <f t="shared" si="1446"/>
        <v>21</v>
      </c>
      <c r="B3552" s="911" t="s">
        <v>166</v>
      </c>
      <c r="C3552" s="844" t="s">
        <v>66</v>
      </c>
      <c r="D3552" s="907">
        <v>30</v>
      </c>
      <c r="E3552" s="1060">
        <v>30</v>
      </c>
      <c r="F3552" s="1065"/>
      <c r="G3552" s="1090"/>
      <c r="H3552" s="1063">
        <v>0.1</v>
      </c>
      <c r="I3552" s="1091"/>
      <c r="J3552" s="1060">
        <f t="shared" si="1437"/>
        <v>3</v>
      </c>
      <c r="K3552" s="1061"/>
      <c r="L3552" s="1065"/>
      <c r="M3552" s="1063">
        <v>0.2</v>
      </c>
      <c r="N3552" s="1063"/>
      <c r="O3552" s="1060">
        <f t="shared" si="1452"/>
        <v>6</v>
      </c>
      <c r="P3552" s="1056"/>
      <c r="Q3552" s="1065"/>
      <c r="R3552" s="1100">
        <v>0.2</v>
      </c>
      <c r="S3552" s="1063"/>
      <c r="T3552" s="1079">
        <f t="shared" si="1438"/>
        <v>6</v>
      </c>
      <c r="U3552" s="1061">
        <f>SUM(F3552,K3552,P3552)</f>
        <v>0</v>
      </c>
      <c r="V3552" s="1061">
        <f t="shared" si="1450"/>
        <v>0</v>
      </c>
      <c r="W3552" s="1063">
        <f t="shared" si="1450"/>
        <v>0.5</v>
      </c>
      <c r="X3552" s="1063">
        <f t="shared" si="1450"/>
        <v>0</v>
      </c>
      <c r="Y3552" s="1060">
        <f t="shared" si="1450"/>
        <v>15</v>
      </c>
      <c r="Z3552" s="1080">
        <f t="shared" si="1447"/>
        <v>21</v>
      </c>
      <c r="AA3552" s="1081" t="str">
        <f t="shared" si="1444"/>
        <v>Hành tăm</v>
      </c>
      <c r="AB3552" s="1082" t="str">
        <f t="shared" si="1444"/>
        <v>kg</v>
      </c>
      <c r="AC3552" s="1083">
        <f t="shared" si="1444"/>
        <v>30</v>
      </c>
      <c r="AD3552" s="1089">
        <f t="shared" si="1444"/>
        <v>30</v>
      </c>
      <c r="AE3552" s="1071">
        <f t="shared" si="1453"/>
        <v>0</v>
      </c>
      <c r="AF3552" s="1071">
        <f t="shared" si="1453"/>
        <v>0</v>
      </c>
      <c r="AG3552" s="1071">
        <f t="shared" si="1453"/>
        <v>2.7999999999999972</v>
      </c>
      <c r="AH3552" s="1071">
        <f t="shared" si="1453"/>
        <v>0</v>
      </c>
      <c r="AI3552" s="1060">
        <f t="shared" si="1445"/>
        <v>83.999999999999915</v>
      </c>
      <c r="AJ3552" s="1102">
        <f t="shared" si="1454"/>
        <v>0</v>
      </c>
      <c r="AK3552" s="1102">
        <f t="shared" si="1454"/>
        <v>0</v>
      </c>
      <c r="AL3552" s="1112"/>
      <c r="AM3552" s="1102">
        <f t="shared" si="1455"/>
        <v>0</v>
      </c>
      <c r="AN3552" s="1085">
        <f t="shared" si="1456"/>
        <v>0</v>
      </c>
      <c r="AO3552" s="1061">
        <f t="shared" si="1442"/>
        <v>0</v>
      </c>
      <c r="AP3552" s="1061">
        <f t="shared" si="1442"/>
        <v>0</v>
      </c>
      <c r="AQ3552" s="1061">
        <f t="shared" si="1442"/>
        <v>0.5</v>
      </c>
      <c r="AR3552" s="1061">
        <f t="shared" si="1442"/>
        <v>0</v>
      </c>
      <c r="AS3552" s="1061">
        <f t="shared" si="1442"/>
        <v>15</v>
      </c>
      <c r="AT3552" s="850">
        <f t="shared" si="1448"/>
        <v>0</v>
      </c>
      <c r="AU3552" s="4" t="s">
        <v>804</v>
      </c>
      <c r="AV3552" s="3"/>
      <c r="AW3552" s="3"/>
      <c r="AX3552" s="3"/>
      <c r="AY3552" s="3"/>
      <c r="AZ3552" s="870">
        <f>Y3601</f>
        <v>15168.6</v>
      </c>
    </row>
    <row r="3553" spans="1:52" ht="13.5" customHeight="1">
      <c r="A3553" s="838">
        <f t="shared" si="1446"/>
        <v>22</v>
      </c>
      <c r="B3553" s="911" t="s">
        <v>145</v>
      </c>
      <c r="C3553" s="844" t="s">
        <v>389</v>
      </c>
      <c r="D3553" s="907">
        <v>16</v>
      </c>
      <c r="E3553" s="1060">
        <v>16</v>
      </c>
      <c r="F3553" s="1061"/>
      <c r="G3553" s="1090"/>
      <c r="H3553" s="1063">
        <v>1</v>
      </c>
      <c r="I3553" s="1077"/>
      <c r="J3553" s="1060">
        <f t="shared" si="1437"/>
        <v>16</v>
      </c>
      <c r="K3553" s="1103"/>
      <c r="L3553" s="1071"/>
      <c r="M3553" s="1063">
        <v>1</v>
      </c>
      <c r="N3553" s="1118"/>
      <c r="O3553" s="1060">
        <f t="shared" si="1452"/>
        <v>16</v>
      </c>
      <c r="P3553" s="1056"/>
      <c r="Q3553" s="1071"/>
      <c r="R3553" s="1100">
        <v>1</v>
      </c>
      <c r="S3553" s="1063"/>
      <c r="T3553" s="1079">
        <f t="shared" si="1438"/>
        <v>16</v>
      </c>
      <c r="U3553" s="1061">
        <f t="shared" ref="U3553:U3591" si="1457">SUM(F3553,K3553,P3553)</f>
        <v>0</v>
      </c>
      <c r="V3553" s="1071">
        <f t="shared" si="1450"/>
        <v>0</v>
      </c>
      <c r="W3553" s="1063">
        <f t="shared" si="1450"/>
        <v>3</v>
      </c>
      <c r="X3553" s="1063">
        <f t="shared" si="1450"/>
        <v>0</v>
      </c>
      <c r="Y3553" s="1060">
        <f t="shared" si="1450"/>
        <v>48</v>
      </c>
      <c r="Z3553" s="1080">
        <f t="shared" si="1447"/>
        <v>22</v>
      </c>
      <c r="AA3553" s="1081" t="str">
        <f t="shared" si="1444"/>
        <v>Dầu rửa</v>
      </c>
      <c r="AB3553" s="1082" t="str">
        <f t="shared" si="1444"/>
        <v>lít</v>
      </c>
      <c r="AC3553" s="1083">
        <f t="shared" si="1444"/>
        <v>16</v>
      </c>
      <c r="AD3553" s="1089">
        <f t="shared" si="1444"/>
        <v>16</v>
      </c>
      <c r="AE3553" s="1071">
        <f t="shared" si="1453"/>
        <v>0</v>
      </c>
      <c r="AF3553" s="1071">
        <f t="shared" si="1453"/>
        <v>0</v>
      </c>
      <c r="AG3553" s="1071">
        <f t="shared" si="1453"/>
        <v>7</v>
      </c>
      <c r="AH3553" s="1071">
        <f t="shared" si="1453"/>
        <v>0</v>
      </c>
      <c r="AI3553" s="1060">
        <f t="shared" si="1445"/>
        <v>112</v>
      </c>
      <c r="AJ3553" s="1102">
        <f t="shared" si="1454"/>
        <v>0</v>
      </c>
      <c r="AK3553" s="1102">
        <f t="shared" si="1454"/>
        <v>0</v>
      </c>
      <c r="AL3553" s="1112"/>
      <c r="AM3553" s="1102">
        <f t="shared" si="1455"/>
        <v>0</v>
      </c>
      <c r="AN3553" s="1085">
        <f t="shared" si="1456"/>
        <v>0</v>
      </c>
      <c r="AO3553" s="1061">
        <f t="shared" si="1442"/>
        <v>0</v>
      </c>
      <c r="AP3553" s="1061">
        <f t="shared" si="1442"/>
        <v>0</v>
      </c>
      <c r="AQ3553" s="1061">
        <f t="shared" si="1442"/>
        <v>3</v>
      </c>
      <c r="AR3553" s="1061">
        <f t="shared" si="1442"/>
        <v>0</v>
      </c>
      <c r="AS3553" s="1061">
        <f t="shared" si="1442"/>
        <v>48</v>
      </c>
      <c r="AT3553" s="850">
        <f t="shared" si="1448"/>
        <v>0</v>
      </c>
      <c r="AU3553" s="4" t="s">
        <v>805</v>
      </c>
      <c r="AV3553" s="3"/>
      <c r="AW3553" s="3"/>
      <c r="AX3553" s="3"/>
      <c r="AY3553" s="3"/>
      <c r="AZ3553" s="870">
        <f>Q3604</f>
        <v>0</v>
      </c>
    </row>
    <row r="3554" spans="1:52" ht="13.5" customHeight="1">
      <c r="A3554" s="838">
        <f t="shared" si="1446"/>
        <v>23</v>
      </c>
      <c r="B3554" s="911" t="s">
        <v>136</v>
      </c>
      <c r="C3554" s="844" t="s">
        <v>66</v>
      </c>
      <c r="D3554" s="907">
        <v>120</v>
      </c>
      <c r="E3554" s="1060">
        <v>120</v>
      </c>
      <c r="F3554" s="1061"/>
      <c r="G3554" s="1090"/>
      <c r="H3554" s="1119">
        <v>2</v>
      </c>
      <c r="I3554" s="1077"/>
      <c r="J3554" s="1060">
        <f t="shared" si="1437"/>
        <v>240</v>
      </c>
      <c r="K3554" s="1065"/>
      <c r="L3554" s="1071"/>
      <c r="M3554" s="1119"/>
      <c r="N3554" s="1063"/>
      <c r="O3554" s="1060">
        <f t="shared" si="1452"/>
        <v>0</v>
      </c>
      <c r="P3554" s="1056" t="s">
        <v>883</v>
      </c>
      <c r="Q3554" s="1071"/>
      <c r="R3554" s="1100"/>
      <c r="S3554" s="1063"/>
      <c r="T3554" s="1079">
        <f t="shared" si="1438"/>
        <v>0</v>
      </c>
      <c r="U3554" s="1103">
        <f t="shared" si="1457"/>
        <v>0</v>
      </c>
      <c r="V3554" s="1071">
        <f t="shared" si="1450"/>
        <v>0</v>
      </c>
      <c r="W3554" s="1063">
        <f t="shared" si="1450"/>
        <v>2</v>
      </c>
      <c r="X3554" s="1063">
        <f t="shared" si="1450"/>
        <v>0</v>
      </c>
      <c r="Y3554" s="1060">
        <f t="shared" si="1450"/>
        <v>240</v>
      </c>
      <c r="Z3554" s="1080">
        <f t="shared" si="1447"/>
        <v>23</v>
      </c>
      <c r="AA3554" s="1081" t="str">
        <f t="shared" si="1444"/>
        <v>Cá khô</v>
      </c>
      <c r="AB3554" s="1082" t="str">
        <f t="shared" si="1444"/>
        <v>kg</v>
      </c>
      <c r="AC3554" s="1083">
        <f t="shared" si="1444"/>
        <v>120</v>
      </c>
      <c r="AD3554" s="1089">
        <f t="shared" si="1444"/>
        <v>120</v>
      </c>
      <c r="AE3554" s="1071">
        <f t="shared" si="1453"/>
        <v>0</v>
      </c>
      <c r="AF3554" s="1071">
        <f t="shared" si="1453"/>
        <v>0</v>
      </c>
      <c r="AG3554" s="1071">
        <f t="shared" si="1453"/>
        <v>14.5</v>
      </c>
      <c r="AH3554" s="1071">
        <f t="shared" si="1453"/>
        <v>0</v>
      </c>
      <c r="AI3554" s="1060">
        <f t="shared" si="1445"/>
        <v>1740</v>
      </c>
      <c r="AJ3554" s="1102">
        <f t="shared" si="1454"/>
        <v>0</v>
      </c>
      <c r="AK3554" s="1102">
        <f t="shared" si="1454"/>
        <v>0</v>
      </c>
      <c r="AL3554" s="1112"/>
      <c r="AM3554" s="1102">
        <f t="shared" si="1455"/>
        <v>0</v>
      </c>
      <c r="AN3554" s="1085">
        <f t="shared" si="1456"/>
        <v>0</v>
      </c>
      <c r="AO3554" s="1061">
        <f t="shared" si="1442"/>
        <v>0</v>
      </c>
      <c r="AP3554" s="1061">
        <f t="shared" si="1442"/>
        <v>0</v>
      </c>
      <c r="AQ3554" s="1061">
        <f t="shared" si="1442"/>
        <v>2</v>
      </c>
      <c r="AR3554" s="1061">
        <f t="shared" si="1442"/>
        <v>0</v>
      </c>
      <c r="AS3554" s="1061">
        <f t="shared" si="1442"/>
        <v>240</v>
      </c>
      <c r="AT3554" s="850">
        <f t="shared" si="1448"/>
        <v>0</v>
      </c>
      <c r="AU3554" s="893" t="s">
        <v>806</v>
      </c>
      <c r="AV3554" s="894"/>
      <c r="AW3554" s="894"/>
      <c r="AX3554" s="894"/>
      <c r="AY3554" s="894"/>
      <c r="AZ3554" s="870">
        <f>SUM(AZ3552:AZ3553)</f>
        <v>15168.6</v>
      </c>
    </row>
    <row r="3555" spans="1:52" ht="13.5" customHeight="1">
      <c r="A3555" s="838">
        <f t="shared" si="1446"/>
        <v>24</v>
      </c>
      <c r="B3555" s="911" t="s">
        <v>183</v>
      </c>
      <c r="C3555" s="844" t="s">
        <v>66</v>
      </c>
      <c r="D3555" s="907">
        <v>30</v>
      </c>
      <c r="E3555" s="1060">
        <v>30</v>
      </c>
      <c r="F3555" s="1103"/>
      <c r="G3555" s="1120"/>
      <c r="H3555" s="1121">
        <v>0.1</v>
      </c>
      <c r="I3555" s="1077"/>
      <c r="J3555" s="1060">
        <f t="shared" si="1437"/>
        <v>3</v>
      </c>
      <c r="K3555" s="1103"/>
      <c r="L3555" s="1071"/>
      <c r="M3555" s="1063">
        <v>0.2</v>
      </c>
      <c r="N3555" s="1063"/>
      <c r="O3555" s="1060">
        <f t="shared" si="1452"/>
        <v>6</v>
      </c>
      <c r="P3555" s="1056"/>
      <c r="Q3555" s="1071"/>
      <c r="R3555" s="1063">
        <v>0.2</v>
      </c>
      <c r="S3555" s="1063"/>
      <c r="T3555" s="1079">
        <f t="shared" si="1438"/>
        <v>6</v>
      </c>
      <c r="U3555" s="1061">
        <f t="shared" si="1457"/>
        <v>0</v>
      </c>
      <c r="V3555" s="1071">
        <f t="shared" si="1450"/>
        <v>0</v>
      </c>
      <c r="W3555" s="1063">
        <f t="shared" si="1450"/>
        <v>0.5</v>
      </c>
      <c r="X3555" s="1063">
        <f t="shared" si="1450"/>
        <v>0</v>
      </c>
      <c r="Y3555" s="1060">
        <f t="shared" si="1450"/>
        <v>15</v>
      </c>
      <c r="Z3555" s="1080">
        <f t="shared" si="1447"/>
        <v>24</v>
      </c>
      <c r="AA3555" s="1081" t="str">
        <f t="shared" si="1444"/>
        <v>Nghệ tươi</v>
      </c>
      <c r="AB3555" s="1082" t="str">
        <f t="shared" si="1444"/>
        <v>kg</v>
      </c>
      <c r="AC3555" s="1083">
        <f t="shared" si="1444"/>
        <v>30</v>
      </c>
      <c r="AD3555" s="1089">
        <f t="shared" si="1444"/>
        <v>30</v>
      </c>
      <c r="AE3555" s="1071">
        <f t="shared" si="1453"/>
        <v>0</v>
      </c>
      <c r="AF3555" s="1071">
        <f t="shared" si="1453"/>
        <v>0</v>
      </c>
      <c r="AG3555" s="1071">
        <f t="shared" si="1453"/>
        <v>19.3</v>
      </c>
      <c r="AH3555" s="1071">
        <f t="shared" si="1453"/>
        <v>0</v>
      </c>
      <c r="AI3555" s="1060">
        <f t="shared" si="1445"/>
        <v>579</v>
      </c>
      <c r="AJ3555" s="1102">
        <f t="shared" si="1454"/>
        <v>0</v>
      </c>
      <c r="AK3555" s="1102">
        <f t="shared" si="1454"/>
        <v>0</v>
      </c>
      <c r="AL3555" s="1112"/>
      <c r="AM3555" s="1102">
        <f t="shared" si="1455"/>
        <v>0</v>
      </c>
      <c r="AN3555" s="1085">
        <f t="shared" si="1456"/>
        <v>0</v>
      </c>
      <c r="AO3555" s="1061">
        <f t="shared" si="1442"/>
        <v>0</v>
      </c>
      <c r="AP3555" s="1061">
        <f t="shared" si="1442"/>
        <v>0</v>
      </c>
      <c r="AQ3555" s="1061">
        <f t="shared" si="1442"/>
        <v>0.5</v>
      </c>
      <c r="AR3555" s="1061">
        <f t="shared" si="1442"/>
        <v>0</v>
      </c>
      <c r="AS3555" s="1061">
        <f t="shared" si="1442"/>
        <v>15</v>
      </c>
      <c r="AT3555" s="850">
        <f t="shared" si="1448"/>
        <v>0</v>
      </c>
      <c r="AU3555" s="893" t="s">
        <v>807</v>
      </c>
      <c r="AV3555" s="894"/>
      <c r="AW3555" s="894"/>
      <c r="AX3555" s="894"/>
      <c r="AY3555" s="894"/>
      <c r="AZ3555" s="912"/>
    </row>
    <row r="3556" spans="1:52" ht="13.5" customHeight="1">
      <c r="A3556" s="838">
        <f t="shared" si="1446"/>
        <v>25</v>
      </c>
      <c r="B3556" s="911" t="s">
        <v>142</v>
      </c>
      <c r="C3556" s="844" t="s">
        <v>66</v>
      </c>
      <c r="D3556" s="907">
        <v>35</v>
      </c>
      <c r="E3556" s="1060">
        <v>35</v>
      </c>
      <c r="F3556" s="1061"/>
      <c r="G3556" s="1120"/>
      <c r="H3556" s="1063">
        <v>0.1</v>
      </c>
      <c r="I3556" s="1077"/>
      <c r="J3556" s="1060">
        <f t="shared" si="1437"/>
        <v>3.5</v>
      </c>
      <c r="K3556" s="1103"/>
      <c r="L3556" s="1071"/>
      <c r="M3556" s="1063">
        <v>0.2</v>
      </c>
      <c r="N3556" s="1063"/>
      <c r="O3556" s="1060">
        <f t="shared" si="1452"/>
        <v>7</v>
      </c>
      <c r="P3556" s="1122"/>
      <c r="Q3556" s="1071"/>
      <c r="R3556" s="1063">
        <v>0.2</v>
      </c>
      <c r="S3556" s="1063"/>
      <c r="T3556" s="1079">
        <f t="shared" si="1438"/>
        <v>7</v>
      </c>
      <c r="U3556" s="1061">
        <f t="shared" si="1457"/>
        <v>0</v>
      </c>
      <c r="V3556" s="1071">
        <f t="shared" si="1450"/>
        <v>0</v>
      </c>
      <c r="W3556" s="1063">
        <f t="shared" si="1450"/>
        <v>0.5</v>
      </c>
      <c r="X3556" s="1063">
        <f t="shared" si="1450"/>
        <v>0</v>
      </c>
      <c r="Y3556" s="1060">
        <f t="shared" si="1450"/>
        <v>17.5</v>
      </c>
      <c r="Z3556" s="1080">
        <f t="shared" si="1447"/>
        <v>25</v>
      </c>
      <c r="AA3556" s="1081" t="str">
        <f t="shared" si="1444"/>
        <v>Gừng tươi</v>
      </c>
      <c r="AB3556" s="1082" t="str">
        <f t="shared" si="1444"/>
        <v>kg</v>
      </c>
      <c r="AC3556" s="1083">
        <f t="shared" si="1444"/>
        <v>35</v>
      </c>
      <c r="AD3556" s="1089">
        <f t="shared" si="1444"/>
        <v>35</v>
      </c>
      <c r="AE3556" s="1071">
        <f t="shared" si="1453"/>
        <v>0</v>
      </c>
      <c r="AF3556" s="1071">
        <f t="shared" si="1453"/>
        <v>0</v>
      </c>
      <c r="AG3556" s="1071">
        <f t="shared" si="1453"/>
        <v>4.299999999999998</v>
      </c>
      <c r="AH3556" s="1071">
        <f t="shared" si="1453"/>
        <v>0</v>
      </c>
      <c r="AI3556" s="1060">
        <f t="shared" si="1445"/>
        <v>150.49999999999994</v>
      </c>
      <c r="AJ3556" s="1102">
        <f t="shared" si="1454"/>
        <v>0</v>
      </c>
      <c r="AK3556" s="1102">
        <f t="shared" si="1454"/>
        <v>0</v>
      </c>
      <c r="AL3556" s="1112"/>
      <c r="AM3556" s="1102">
        <f t="shared" si="1455"/>
        <v>0</v>
      </c>
      <c r="AN3556" s="1085">
        <f t="shared" si="1456"/>
        <v>0</v>
      </c>
      <c r="AO3556" s="1061">
        <f t="shared" si="1442"/>
        <v>0</v>
      </c>
      <c r="AP3556" s="1061">
        <f t="shared" si="1442"/>
        <v>0</v>
      </c>
      <c r="AQ3556" s="1061">
        <f t="shared" si="1442"/>
        <v>0.5</v>
      </c>
      <c r="AR3556" s="1061">
        <f t="shared" si="1442"/>
        <v>0</v>
      </c>
      <c r="AS3556" s="1061">
        <f t="shared" si="1442"/>
        <v>17.5</v>
      </c>
      <c r="AT3556" s="850">
        <f t="shared" si="1448"/>
        <v>0</v>
      </c>
      <c r="AU3556" s="4" t="s">
        <v>808</v>
      </c>
      <c r="AV3556" s="3"/>
      <c r="AW3556" s="3"/>
      <c r="AX3556" s="3"/>
      <c r="AY3556" s="3"/>
      <c r="AZ3556" s="870">
        <f>Y3602</f>
        <v>2266.5999999999967</v>
      </c>
    </row>
    <row r="3557" spans="1:52" ht="13.5" customHeight="1">
      <c r="A3557" s="838">
        <f t="shared" si="1446"/>
        <v>26</v>
      </c>
      <c r="B3557" s="911" t="s">
        <v>51</v>
      </c>
      <c r="C3557" s="844" t="s">
        <v>66</v>
      </c>
      <c r="D3557" s="907">
        <v>100</v>
      </c>
      <c r="E3557" s="1060">
        <v>100</v>
      </c>
      <c r="F3557" s="1061"/>
      <c r="G3557" s="1120"/>
      <c r="H3557" s="1063">
        <v>0.5</v>
      </c>
      <c r="I3557" s="1077"/>
      <c r="J3557" s="1060">
        <f t="shared" si="1437"/>
        <v>50</v>
      </c>
      <c r="K3557" s="1065"/>
      <c r="L3557" s="1071"/>
      <c r="M3557" s="1119"/>
      <c r="N3557" s="1063"/>
      <c r="O3557" s="1060">
        <f t="shared" si="1452"/>
        <v>0</v>
      </c>
      <c r="P3557" s="1056"/>
      <c r="Q3557" s="1065"/>
      <c r="R3557" s="1100">
        <v>0.5</v>
      </c>
      <c r="S3557" s="1063"/>
      <c r="T3557" s="1079">
        <f t="shared" si="1438"/>
        <v>50</v>
      </c>
      <c r="U3557" s="1061">
        <f t="shared" si="1457"/>
        <v>0</v>
      </c>
      <c r="V3557" s="1071">
        <f t="shared" si="1450"/>
        <v>0</v>
      </c>
      <c r="W3557" s="1063">
        <f t="shared" si="1450"/>
        <v>1</v>
      </c>
      <c r="X3557" s="1063">
        <f t="shared" si="1450"/>
        <v>0</v>
      </c>
      <c r="Y3557" s="1060">
        <f t="shared" si="1450"/>
        <v>100</v>
      </c>
      <c r="Z3557" s="1080">
        <f t="shared" si="1447"/>
        <v>26</v>
      </c>
      <c r="AA3557" s="1081" t="str">
        <f t="shared" si="1444"/>
        <v>Tép khô</v>
      </c>
      <c r="AB3557" s="1082" t="str">
        <f t="shared" si="1444"/>
        <v>kg</v>
      </c>
      <c r="AC3557" s="1083">
        <f t="shared" si="1444"/>
        <v>100</v>
      </c>
      <c r="AD3557" s="1089">
        <f t="shared" si="1444"/>
        <v>100</v>
      </c>
      <c r="AE3557" s="1071">
        <f t="shared" si="1453"/>
        <v>0</v>
      </c>
      <c r="AF3557" s="1071">
        <f t="shared" si="1453"/>
        <v>0</v>
      </c>
      <c r="AG3557" s="1071">
        <f t="shared" si="1453"/>
        <v>8.3999999999999986</v>
      </c>
      <c r="AH3557" s="1071">
        <f t="shared" si="1453"/>
        <v>0</v>
      </c>
      <c r="AI3557" s="1060">
        <f t="shared" si="1445"/>
        <v>839.99999999999989</v>
      </c>
      <c r="AJ3557" s="1102">
        <f t="shared" si="1454"/>
        <v>0</v>
      </c>
      <c r="AK3557" s="1102">
        <f t="shared" si="1454"/>
        <v>0</v>
      </c>
      <c r="AL3557" s="1112"/>
      <c r="AM3557" s="1102">
        <f t="shared" si="1455"/>
        <v>0</v>
      </c>
      <c r="AN3557" s="1085">
        <f t="shared" si="1456"/>
        <v>0</v>
      </c>
      <c r="AO3557" s="1061">
        <f t="shared" si="1442"/>
        <v>0</v>
      </c>
      <c r="AP3557" s="1061">
        <f t="shared" si="1442"/>
        <v>0</v>
      </c>
      <c r="AQ3557" s="1061">
        <f t="shared" si="1442"/>
        <v>1</v>
      </c>
      <c r="AR3557" s="1061">
        <f t="shared" si="1442"/>
        <v>0</v>
      </c>
      <c r="AS3557" s="1061">
        <f t="shared" si="1442"/>
        <v>100</v>
      </c>
      <c r="AT3557" s="850">
        <f t="shared" si="1448"/>
        <v>0</v>
      </c>
      <c r="AU3557" s="4" t="s">
        <v>809</v>
      </c>
      <c r="AV3557" s="3"/>
      <c r="AW3557" s="3"/>
      <c r="AX3557" s="3"/>
      <c r="AY3557" s="3"/>
      <c r="AZ3557" s="913">
        <f>Y3603</f>
        <v>0</v>
      </c>
    </row>
    <row r="3558" spans="1:52" ht="13.5" customHeight="1">
      <c r="A3558" s="838">
        <f t="shared" si="1446"/>
        <v>27</v>
      </c>
      <c r="B3558" s="920" t="s">
        <v>854</v>
      </c>
      <c r="C3558" s="817" t="s">
        <v>66</v>
      </c>
      <c r="D3558" s="839">
        <v>50</v>
      </c>
      <c r="E3558" s="921">
        <v>50</v>
      </c>
      <c r="F3558" s="1061"/>
      <c r="G3558" s="1123"/>
      <c r="H3558" s="1063">
        <v>0.3</v>
      </c>
      <c r="I3558" s="1077"/>
      <c r="J3558" s="1060">
        <f t="shared" si="1437"/>
        <v>15</v>
      </c>
      <c r="K3558" s="1065"/>
      <c r="L3558" s="1124"/>
      <c r="M3558" s="1063">
        <v>0.6</v>
      </c>
      <c r="N3558" s="1063"/>
      <c r="O3558" s="1060">
        <f t="shared" si="1452"/>
        <v>30</v>
      </c>
      <c r="P3558" s="1093"/>
      <c r="Q3558" s="1065"/>
      <c r="R3558" s="1100">
        <v>0.6</v>
      </c>
      <c r="S3558" s="1062"/>
      <c r="T3558" s="1079">
        <f t="shared" si="1438"/>
        <v>30</v>
      </c>
      <c r="U3558" s="1061">
        <f t="shared" si="1457"/>
        <v>0</v>
      </c>
      <c r="V3558" s="1061">
        <f t="shared" si="1450"/>
        <v>0</v>
      </c>
      <c r="W3558" s="1063">
        <f t="shared" si="1450"/>
        <v>1.5</v>
      </c>
      <c r="X3558" s="1063">
        <f t="shared" si="1450"/>
        <v>0</v>
      </c>
      <c r="Y3558" s="1060">
        <f t="shared" si="1450"/>
        <v>75</v>
      </c>
      <c r="Z3558" s="1080">
        <f t="shared" si="1447"/>
        <v>27</v>
      </c>
      <c r="AA3558" s="1081" t="str">
        <f t="shared" si="1444"/>
        <v xml:space="preserve">ớt quả </v>
      </c>
      <c r="AB3558" s="1082" t="str">
        <f t="shared" si="1444"/>
        <v>kg</v>
      </c>
      <c r="AC3558" s="1083">
        <f t="shared" si="1444"/>
        <v>50</v>
      </c>
      <c r="AD3558" s="1089">
        <f t="shared" si="1444"/>
        <v>50</v>
      </c>
      <c r="AE3558" s="1071">
        <f t="shared" si="1453"/>
        <v>0</v>
      </c>
      <c r="AF3558" s="1071">
        <f t="shared" si="1453"/>
        <v>0</v>
      </c>
      <c r="AG3558" s="1071">
        <f t="shared" si="1453"/>
        <v>0.40000000000000036</v>
      </c>
      <c r="AH3558" s="1071">
        <f t="shared" si="1453"/>
        <v>0</v>
      </c>
      <c r="AI3558" s="1060">
        <f t="shared" si="1445"/>
        <v>20.000000000000018</v>
      </c>
      <c r="AJ3558" s="1102">
        <f t="shared" si="1454"/>
        <v>0</v>
      </c>
      <c r="AK3558" s="1102">
        <f t="shared" si="1454"/>
        <v>0</v>
      </c>
      <c r="AL3558" s="1112">
        <v>10</v>
      </c>
      <c r="AM3558" s="1102">
        <f t="shared" si="1455"/>
        <v>0</v>
      </c>
      <c r="AN3558" s="1085">
        <f t="shared" si="1456"/>
        <v>500</v>
      </c>
      <c r="AO3558" s="1061">
        <f t="shared" si="1442"/>
        <v>0</v>
      </c>
      <c r="AP3558" s="1061">
        <f t="shared" si="1442"/>
        <v>0</v>
      </c>
      <c r="AQ3558" s="1061">
        <f t="shared" si="1442"/>
        <v>1.5</v>
      </c>
      <c r="AR3558" s="1061">
        <f t="shared" si="1442"/>
        <v>0</v>
      </c>
      <c r="AS3558" s="1061">
        <f t="shared" si="1442"/>
        <v>75</v>
      </c>
      <c r="AT3558" s="850">
        <f t="shared" si="1448"/>
        <v>0</v>
      </c>
      <c r="AU3558" s="893"/>
      <c r="AV3558" s="894"/>
      <c r="AW3558" s="894"/>
      <c r="AX3558" s="894"/>
      <c r="AY3558" s="894"/>
      <c r="AZ3558" s="917"/>
    </row>
    <row r="3559" spans="1:52" ht="13.5" customHeight="1">
      <c r="A3559" s="838">
        <f t="shared" si="1446"/>
        <v>28</v>
      </c>
      <c r="B3559" s="1052" t="s">
        <v>16</v>
      </c>
      <c r="C3559" s="817" t="s">
        <v>66</v>
      </c>
      <c r="D3559" s="839">
        <v>140</v>
      </c>
      <c r="E3559" s="921">
        <v>140</v>
      </c>
      <c r="F3559" s="1061"/>
      <c r="G3559" s="1086"/>
      <c r="H3559" s="1063"/>
      <c r="I3559" s="1077"/>
      <c r="J3559" s="1060">
        <f t="shared" si="1437"/>
        <v>0</v>
      </c>
      <c r="K3559" s="1061"/>
      <c r="L3559" s="1065"/>
      <c r="M3559" s="1063"/>
      <c r="N3559" s="1062"/>
      <c r="O3559" s="1060">
        <f t="shared" si="1452"/>
        <v>0</v>
      </c>
      <c r="P3559" s="1093"/>
      <c r="Q3559" s="1065">
        <v>7</v>
      </c>
      <c r="R3559" s="1100"/>
      <c r="S3559" s="1062"/>
      <c r="T3559" s="1079">
        <f t="shared" si="1438"/>
        <v>980</v>
      </c>
      <c r="U3559" s="1061">
        <f t="shared" si="1457"/>
        <v>0</v>
      </c>
      <c r="V3559" s="1061">
        <f t="shared" si="1450"/>
        <v>7</v>
      </c>
      <c r="W3559" s="1063">
        <f t="shared" si="1450"/>
        <v>0</v>
      </c>
      <c r="X3559" s="1062">
        <f t="shared" si="1450"/>
        <v>0</v>
      </c>
      <c r="Y3559" s="1060">
        <f t="shared" si="1450"/>
        <v>980</v>
      </c>
      <c r="Z3559" s="1080">
        <f t="shared" si="1447"/>
        <v>28</v>
      </c>
      <c r="AA3559" s="1126" t="str">
        <f t="shared" si="1444"/>
        <v>Thịt nạc</v>
      </c>
      <c r="AB3559" s="1082" t="str">
        <f t="shared" si="1444"/>
        <v>kg</v>
      </c>
      <c r="AC3559" s="1083">
        <f t="shared" si="1444"/>
        <v>140</v>
      </c>
      <c r="AD3559" s="1089">
        <f t="shared" si="1444"/>
        <v>140</v>
      </c>
      <c r="AE3559" s="1071">
        <f t="shared" si="1453"/>
        <v>0</v>
      </c>
      <c r="AF3559" s="1071">
        <f t="shared" si="1453"/>
        <v>0</v>
      </c>
      <c r="AG3559" s="1071">
        <f t="shared" si="1453"/>
        <v>0</v>
      </c>
      <c r="AH3559" s="1071">
        <f t="shared" si="1453"/>
        <v>0</v>
      </c>
      <c r="AI3559" s="1060">
        <f t="shared" si="1445"/>
        <v>0</v>
      </c>
      <c r="AJ3559" s="1102">
        <f t="shared" si="1454"/>
        <v>0</v>
      </c>
      <c r="AK3559" s="1102">
        <f t="shared" si="1454"/>
        <v>7</v>
      </c>
      <c r="AL3559" s="1102">
        <f t="shared" si="1454"/>
        <v>0</v>
      </c>
      <c r="AM3559" s="1102">
        <f t="shared" si="1455"/>
        <v>0</v>
      </c>
      <c r="AN3559" s="1085">
        <f t="shared" si="1456"/>
        <v>980</v>
      </c>
      <c r="AO3559" s="1061">
        <f t="shared" si="1442"/>
        <v>0</v>
      </c>
      <c r="AP3559" s="1061">
        <f t="shared" si="1442"/>
        <v>7</v>
      </c>
      <c r="AQ3559" s="1061">
        <f t="shared" si="1442"/>
        <v>0</v>
      </c>
      <c r="AR3559" s="1061">
        <f t="shared" si="1442"/>
        <v>0</v>
      </c>
      <c r="AS3559" s="1061">
        <f t="shared" si="1442"/>
        <v>980</v>
      </c>
      <c r="AT3559" s="850">
        <f t="shared" si="1448"/>
        <v>0</v>
      </c>
      <c r="AU3559" s="893"/>
      <c r="AV3559" s="894"/>
      <c r="AW3559" s="894"/>
      <c r="AX3559" s="894"/>
      <c r="AY3559" s="894"/>
      <c r="AZ3559" s="918"/>
    </row>
    <row r="3560" spans="1:52" ht="13.5" customHeight="1">
      <c r="A3560" s="838">
        <f t="shared" si="1446"/>
        <v>29</v>
      </c>
      <c r="B3560" s="1052" t="s">
        <v>412</v>
      </c>
      <c r="C3560" s="817" t="s">
        <v>66</v>
      </c>
      <c r="D3560" s="839">
        <v>80</v>
      </c>
      <c r="E3560" s="921">
        <v>76</v>
      </c>
      <c r="F3560" s="1061"/>
      <c r="G3560" s="1090"/>
      <c r="H3560" s="1063"/>
      <c r="I3560" s="1077"/>
      <c r="J3560" s="1060">
        <f t="shared" si="1437"/>
        <v>0</v>
      </c>
      <c r="K3560" s="1061"/>
      <c r="L3560" s="1065"/>
      <c r="M3560" s="1063"/>
      <c r="N3560" s="1127"/>
      <c r="O3560" s="1060">
        <f t="shared" si="1452"/>
        <v>0</v>
      </c>
      <c r="P3560" s="1056"/>
      <c r="Q3560" s="1065">
        <v>14</v>
      </c>
      <c r="R3560" s="1100"/>
      <c r="S3560" s="1062"/>
      <c r="T3560" s="1079">
        <f t="shared" si="1438"/>
        <v>1064</v>
      </c>
      <c r="U3560" s="1061">
        <f t="shared" si="1457"/>
        <v>0</v>
      </c>
      <c r="V3560" s="1061">
        <f t="shared" si="1450"/>
        <v>14</v>
      </c>
      <c r="W3560" s="1063">
        <f t="shared" si="1450"/>
        <v>0</v>
      </c>
      <c r="X3560" s="1062">
        <f t="shared" si="1450"/>
        <v>0</v>
      </c>
      <c r="Y3560" s="1060">
        <f t="shared" si="1450"/>
        <v>1064</v>
      </c>
      <c r="Z3560" s="1080">
        <f t="shared" si="1447"/>
        <v>29</v>
      </c>
      <c r="AA3560" s="1126" t="str">
        <f t="shared" si="1444"/>
        <v>Thịt ngan lai</v>
      </c>
      <c r="AB3560" s="1082" t="str">
        <f t="shared" si="1444"/>
        <v>kg</v>
      </c>
      <c r="AC3560" s="1083">
        <f t="shared" si="1444"/>
        <v>80</v>
      </c>
      <c r="AD3560" s="1089">
        <f t="shared" si="1444"/>
        <v>76</v>
      </c>
      <c r="AE3560" s="1071">
        <f t="shared" si="1453"/>
        <v>0</v>
      </c>
      <c r="AF3560" s="1071">
        <f t="shared" si="1453"/>
        <v>0</v>
      </c>
      <c r="AG3560" s="1071">
        <f t="shared" si="1453"/>
        <v>0</v>
      </c>
      <c r="AH3560" s="1071">
        <f t="shared" si="1453"/>
        <v>0</v>
      </c>
      <c r="AI3560" s="1060">
        <f t="shared" si="1445"/>
        <v>0</v>
      </c>
      <c r="AJ3560" s="1102">
        <f t="shared" si="1454"/>
        <v>0</v>
      </c>
      <c r="AK3560" s="1102">
        <f t="shared" si="1454"/>
        <v>14</v>
      </c>
      <c r="AL3560" s="1102">
        <f t="shared" si="1454"/>
        <v>0</v>
      </c>
      <c r="AM3560" s="1102">
        <f t="shared" si="1455"/>
        <v>0</v>
      </c>
      <c r="AN3560" s="1085">
        <f t="shared" si="1456"/>
        <v>1064</v>
      </c>
      <c r="AO3560" s="1061">
        <f t="shared" si="1442"/>
        <v>0</v>
      </c>
      <c r="AP3560" s="1061">
        <f t="shared" si="1442"/>
        <v>14</v>
      </c>
      <c r="AQ3560" s="1061">
        <f t="shared" si="1442"/>
        <v>0</v>
      </c>
      <c r="AR3560" s="1061">
        <f t="shared" si="1442"/>
        <v>0</v>
      </c>
      <c r="AS3560" s="1061">
        <f t="shared" si="1442"/>
        <v>1064</v>
      </c>
      <c r="AT3560" s="850">
        <f t="shared" si="1448"/>
        <v>56</v>
      </c>
      <c r="AU3560" s="893"/>
      <c r="AV3560" s="894"/>
      <c r="AW3560" s="894"/>
      <c r="AX3560" s="894"/>
      <c r="AY3560" s="894"/>
      <c r="AZ3560" s="918"/>
    </row>
    <row r="3561" spans="1:52" ht="13.5" customHeight="1">
      <c r="A3561" s="838">
        <f t="shared" si="1446"/>
        <v>30</v>
      </c>
      <c r="B3561" s="1052" t="s">
        <v>67</v>
      </c>
      <c r="C3561" s="817" t="s">
        <v>66</v>
      </c>
      <c r="D3561" s="839">
        <v>30</v>
      </c>
      <c r="E3561" s="921">
        <v>27</v>
      </c>
      <c r="F3561" s="1061"/>
      <c r="G3561" s="1090"/>
      <c r="H3561" s="1063"/>
      <c r="I3561" s="1128"/>
      <c r="J3561" s="1060">
        <f t="shared" si="1437"/>
        <v>0</v>
      </c>
      <c r="K3561" s="1065"/>
      <c r="L3561" s="1065">
        <v>18</v>
      </c>
      <c r="M3561" s="1119"/>
      <c r="N3561" s="1063"/>
      <c r="O3561" s="1060">
        <f t="shared" si="1452"/>
        <v>486</v>
      </c>
      <c r="P3561" s="1056"/>
      <c r="Q3561" s="1065"/>
      <c r="R3561" s="1100"/>
      <c r="S3561" s="1063" t="s">
        <v>888</v>
      </c>
      <c r="T3561" s="1079">
        <f t="shared" si="1438"/>
        <v>0</v>
      </c>
      <c r="U3561" s="1061">
        <f t="shared" si="1457"/>
        <v>0</v>
      </c>
      <c r="V3561" s="1061">
        <f t="shared" si="1450"/>
        <v>18</v>
      </c>
      <c r="W3561" s="1063">
        <f t="shared" si="1450"/>
        <v>0</v>
      </c>
      <c r="X3561" s="1063">
        <f t="shared" si="1450"/>
        <v>0</v>
      </c>
      <c r="Y3561" s="1060">
        <f t="shared" si="1450"/>
        <v>486</v>
      </c>
      <c r="Z3561" s="1080">
        <f t="shared" si="1447"/>
        <v>30</v>
      </c>
      <c r="AA3561" s="1126" t="str">
        <f t="shared" si="1444"/>
        <v>Cá mè</v>
      </c>
      <c r="AB3561" s="1082" t="str">
        <f t="shared" si="1444"/>
        <v>kg</v>
      </c>
      <c r="AC3561" s="1083">
        <f t="shared" si="1444"/>
        <v>30</v>
      </c>
      <c r="AD3561" s="1089">
        <f t="shared" si="1444"/>
        <v>27</v>
      </c>
      <c r="AE3561" s="1071">
        <f t="shared" si="1453"/>
        <v>0</v>
      </c>
      <c r="AF3561" s="1071">
        <f t="shared" si="1453"/>
        <v>0</v>
      </c>
      <c r="AG3561" s="1071">
        <f t="shared" si="1453"/>
        <v>0</v>
      </c>
      <c r="AH3561" s="1071">
        <f t="shared" si="1453"/>
        <v>0</v>
      </c>
      <c r="AI3561" s="1060">
        <f t="shared" si="1445"/>
        <v>0</v>
      </c>
      <c r="AJ3561" s="1102">
        <f t="shared" si="1454"/>
        <v>0</v>
      </c>
      <c r="AK3561" s="1102">
        <f t="shared" si="1454"/>
        <v>18</v>
      </c>
      <c r="AL3561" s="1102">
        <f t="shared" si="1454"/>
        <v>0</v>
      </c>
      <c r="AM3561" s="1102">
        <f t="shared" si="1455"/>
        <v>0</v>
      </c>
      <c r="AN3561" s="1085">
        <f t="shared" si="1456"/>
        <v>486</v>
      </c>
      <c r="AO3561" s="1061">
        <f t="shared" si="1442"/>
        <v>0</v>
      </c>
      <c r="AP3561" s="1061">
        <f t="shared" si="1442"/>
        <v>18</v>
      </c>
      <c r="AQ3561" s="1061">
        <f t="shared" si="1442"/>
        <v>0</v>
      </c>
      <c r="AR3561" s="1061">
        <f t="shared" si="1442"/>
        <v>0</v>
      </c>
      <c r="AS3561" s="1061">
        <f t="shared" si="1442"/>
        <v>486</v>
      </c>
      <c r="AT3561" s="850">
        <f t="shared" si="1448"/>
        <v>54</v>
      </c>
      <c r="AU3561" s="893"/>
      <c r="AV3561" s="894"/>
      <c r="AW3561" s="894"/>
      <c r="AX3561" s="894"/>
      <c r="AY3561" s="894"/>
      <c r="AZ3561" s="918"/>
    </row>
    <row r="3562" spans="1:52" ht="13.5" customHeight="1">
      <c r="A3562" s="838">
        <f t="shared" si="1446"/>
        <v>31</v>
      </c>
      <c r="B3562" s="1053" t="s">
        <v>3</v>
      </c>
      <c r="C3562" s="817" t="s">
        <v>66</v>
      </c>
      <c r="D3562" s="839">
        <v>12</v>
      </c>
      <c r="E3562" s="921">
        <v>12</v>
      </c>
      <c r="F3562" s="1061"/>
      <c r="G3562" s="1086"/>
      <c r="H3562" s="1063" t="s">
        <v>883</v>
      </c>
      <c r="I3562" s="1077" t="s">
        <v>883</v>
      </c>
      <c r="J3562" s="1060">
        <f t="shared" si="1437"/>
        <v>0</v>
      </c>
      <c r="K3562" s="1065"/>
      <c r="L3562" s="1065">
        <v>18</v>
      </c>
      <c r="M3562" s="1063"/>
      <c r="N3562" s="1063"/>
      <c r="O3562" s="1060">
        <f t="shared" si="1452"/>
        <v>216</v>
      </c>
      <c r="P3562" s="1093"/>
      <c r="Q3562" s="1065"/>
      <c r="R3562" s="1100"/>
      <c r="S3562" s="1063"/>
      <c r="T3562" s="1079">
        <f t="shared" si="1438"/>
        <v>0</v>
      </c>
      <c r="U3562" s="1061">
        <f t="shared" si="1457"/>
        <v>0</v>
      </c>
      <c r="V3562" s="1061">
        <f t="shared" si="1450"/>
        <v>18</v>
      </c>
      <c r="W3562" s="1063">
        <f t="shared" si="1450"/>
        <v>0</v>
      </c>
      <c r="X3562" s="1063">
        <f t="shared" si="1450"/>
        <v>0</v>
      </c>
      <c r="Y3562" s="1060">
        <f t="shared" si="1450"/>
        <v>216</v>
      </c>
      <c r="Z3562" s="1080">
        <f t="shared" si="1447"/>
        <v>31</v>
      </c>
      <c r="AA3562" s="1126" t="str">
        <f t="shared" si="1444"/>
        <v>Đậu phụ</v>
      </c>
      <c r="AB3562" s="1082" t="str">
        <f t="shared" si="1444"/>
        <v>kg</v>
      </c>
      <c r="AC3562" s="1083">
        <f t="shared" si="1444"/>
        <v>12</v>
      </c>
      <c r="AD3562" s="1089">
        <f t="shared" si="1444"/>
        <v>12</v>
      </c>
      <c r="AE3562" s="1071">
        <f t="shared" si="1453"/>
        <v>0</v>
      </c>
      <c r="AF3562" s="1071">
        <f t="shared" si="1453"/>
        <v>0</v>
      </c>
      <c r="AG3562" s="1071">
        <f t="shared" si="1453"/>
        <v>0</v>
      </c>
      <c r="AH3562" s="1071">
        <f t="shared" si="1453"/>
        <v>0</v>
      </c>
      <c r="AI3562" s="1060">
        <f t="shared" si="1445"/>
        <v>0</v>
      </c>
      <c r="AJ3562" s="1102">
        <f t="shared" si="1454"/>
        <v>0</v>
      </c>
      <c r="AK3562" s="1102">
        <f t="shared" si="1454"/>
        <v>18</v>
      </c>
      <c r="AL3562" s="1102">
        <f t="shared" si="1454"/>
        <v>0</v>
      </c>
      <c r="AM3562" s="1102">
        <f t="shared" si="1455"/>
        <v>0</v>
      </c>
      <c r="AN3562" s="1085">
        <f t="shared" si="1456"/>
        <v>216</v>
      </c>
      <c r="AO3562" s="1061">
        <f t="shared" si="1442"/>
        <v>0</v>
      </c>
      <c r="AP3562" s="1061">
        <f t="shared" si="1442"/>
        <v>18</v>
      </c>
      <c r="AQ3562" s="1061">
        <f t="shared" si="1442"/>
        <v>0</v>
      </c>
      <c r="AR3562" s="1061">
        <f t="shared" si="1442"/>
        <v>0</v>
      </c>
      <c r="AS3562" s="1061">
        <f t="shared" si="1442"/>
        <v>216</v>
      </c>
      <c r="AT3562" s="850">
        <f t="shared" si="1448"/>
        <v>0</v>
      </c>
      <c r="AU3562" s="922"/>
      <c r="AV3562" s="861"/>
      <c r="AW3562" s="861"/>
      <c r="AX3562" s="861"/>
      <c r="AY3562" s="861"/>
      <c r="AZ3562" s="851"/>
    </row>
    <row r="3563" spans="1:52" ht="13.5" customHeight="1">
      <c r="A3563" s="838">
        <f t="shared" si="1446"/>
        <v>32</v>
      </c>
      <c r="B3563" s="1052" t="s">
        <v>71</v>
      </c>
      <c r="C3563" s="817" t="s">
        <v>66</v>
      </c>
      <c r="D3563" s="839">
        <v>65</v>
      </c>
      <c r="E3563" s="921">
        <v>55</v>
      </c>
      <c r="F3563" s="1061"/>
      <c r="G3563" s="1086"/>
      <c r="H3563" s="1129"/>
      <c r="I3563" s="1091"/>
      <c r="J3563" s="1060">
        <f t="shared" si="1437"/>
        <v>0</v>
      </c>
      <c r="K3563" s="1061"/>
      <c r="L3563" s="1065">
        <v>10</v>
      </c>
      <c r="M3563" s="1063"/>
      <c r="N3563" s="1063"/>
      <c r="O3563" s="1060">
        <f t="shared" si="1452"/>
        <v>550</v>
      </c>
      <c r="P3563" s="1093"/>
      <c r="Q3563" s="1065"/>
      <c r="R3563" s="1100"/>
      <c r="S3563" s="1063"/>
      <c r="T3563" s="1079">
        <f t="shared" si="1438"/>
        <v>0</v>
      </c>
      <c r="U3563" s="1061">
        <f t="shared" si="1457"/>
        <v>0</v>
      </c>
      <c r="V3563" s="1061">
        <f t="shared" si="1450"/>
        <v>10</v>
      </c>
      <c r="W3563" s="1063">
        <f t="shared" si="1450"/>
        <v>0</v>
      </c>
      <c r="X3563" s="1063">
        <f t="shared" si="1450"/>
        <v>0</v>
      </c>
      <c r="Y3563" s="1060">
        <f t="shared" si="1450"/>
        <v>550</v>
      </c>
      <c r="Z3563" s="1080">
        <f t="shared" si="1447"/>
        <v>32</v>
      </c>
      <c r="AA3563" s="1126" t="str">
        <f t="shared" si="1444"/>
        <v>Lòng gà</v>
      </c>
      <c r="AB3563" s="1082" t="str">
        <f t="shared" si="1444"/>
        <v>kg</v>
      </c>
      <c r="AC3563" s="1083">
        <f t="shared" si="1444"/>
        <v>65</v>
      </c>
      <c r="AD3563" s="1089">
        <f t="shared" si="1444"/>
        <v>55</v>
      </c>
      <c r="AE3563" s="1071">
        <f t="shared" si="1453"/>
        <v>0</v>
      </c>
      <c r="AF3563" s="1071">
        <f t="shared" si="1453"/>
        <v>0</v>
      </c>
      <c r="AG3563" s="1071">
        <f t="shared" si="1453"/>
        <v>0</v>
      </c>
      <c r="AH3563" s="1071">
        <f t="shared" si="1453"/>
        <v>0</v>
      </c>
      <c r="AI3563" s="1060">
        <f t="shared" si="1445"/>
        <v>0</v>
      </c>
      <c r="AJ3563" s="1102">
        <f t="shared" si="1454"/>
        <v>0</v>
      </c>
      <c r="AK3563" s="1102">
        <f t="shared" si="1454"/>
        <v>10</v>
      </c>
      <c r="AL3563" s="1102">
        <f t="shared" si="1454"/>
        <v>0</v>
      </c>
      <c r="AM3563" s="1102">
        <f t="shared" si="1455"/>
        <v>0</v>
      </c>
      <c r="AN3563" s="1085">
        <f t="shared" si="1456"/>
        <v>550</v>
      </c>
      <c r="AO3563" s="1061">
        <f t="shared" si="1442"/>
        <v>0</v>
      </c>
      <c r="AP3563" s="1061">
        <f t="shared" si="1442"/>
        <v>10</v>
      </c>
      <c r="AQ3563" s="1061">
        <f t="shared" si="1442"/>
        <v>0</v>
      </c>
      <c r="AR3563" s="1061">
        <f t="shared" si="1442"/>
        <v>0</v>
      </c>
      <c r="AS3563" s="1061">
        <f t="shared" si="1442"/>
        <v>550</v>
      </c>
      <c r="AT3563" s="850">
        <f t="shared" si="1448"/>
        <v>100</v>
      </c>
      <c r="AU3563" s="922"/>
      <c r="AV3563" s="861"/>
      <c r="AW3563" s="861"/>
      <c r="AX3563" s="861"/>
      <c r="AY3563" s="861"/>
      <c r="AZ3563" s="851"/>
    </row>
    <row r="3564" spans="1:52" ht="13.5" customHeight="1">
      <c r="A3564" s="838">
        <f t="shared" si="1446"/>
        <v>33</v>
      </c>
      <c r="B3564" s="1052" t="s">
        <v>926</v>
      </c>
      <c r="C3564" s="817" t="s">
        <v>66</v>
      </c>
      <c r="D3564" s="839">
        <v>125</v>
      </c>
      <c r="E3564" s="921">
        <v>125</v>
      </c>
      <c r="F3564" s="1061"/>
      <c r="G3564" s="1090"/>
      <c r="H3564" s="1063"/>
      <c r="I3564" s="1077"/>
      <c r="J3564" s="1060">
        <f t="shared" si="1437"/>
        <v>0</v>
      </c>
      <c r="K3564" s="1061"/>
      <c r="L3564" s="1065"/>
      <c r="M3564" s="1063"/>
      <c r="N3564" s="1063"/>
      <c r="O3564" s="1060">
        <f t="shared" si="1452"/>
        <v>0</v>
      </c>
      <c r="P3564" s="1093"/>
      <c r="Q3564" s="1065"/>
      <c r="R3564" s="1100"/>
      <c r="S3564" s="1063"/>
      <c r="T3564" s="1079">
        <f t="shared" si="1438"/>
        <v>0</v>
      </c>
      <c r="U3564" s="1061">
        <f t="shared" si="1457"/>
        <v>0</v>
      </c>
      <c r="V3564" s="1061">
        <f t="shared" si="1450"/>
        <v>0</v>
      </c>
      <c r="W3564" s="1063">
        <f t="shared" si="1450"/>
        <v>0</v>
      </c>
      <c r="X3564" s="1063">
        <f t="shared" si="1450"/>
        <v>0</v>
      </c>
      <c r="Y3564" s="1060">
        <f t="shared" si="1450"/>
        <v>0</v>
      </c>
      <c r="Z3564" s="1080">
        <f t="shared" si="1447"/>
        <v>33</v>
      </c>
      <c r="AA3564" s="1126" t="str">
        <f t="shared" si="1444"/>
        <v>Thịt lơn ĐL</v>
      </c>
      <c r="AB3564" s="1082" t="str">
        <f t="shared" si="1444"/>
        <v>kg</v>
      </c>
      <c r="AC3564" s="1083">
        <f t="shared" si="1444"/>
        <v>125</v>
      </c>
      <c r="AD3564" s="1089">
        <f t="shared" si="1444"/>
        <v>125</v>
      </c>
      <c r="AE3564" s="1071">
        <f t="shared" si="1453"/>
        <v>0</v>
      </c>
      <c r="AF3564" s="1071">
        <f t="shared" si="1453"/>
        <v>0</v>
      </c>
      <c r="AG3564" s="1071">
        <f t="shared" si="1453"/>
        <v>0</v>
      </c>
      <c r="AH3564" s="1071">
        <f t="shared" si="1453"/>
        <v>0</v>
      </c>
      <c r="AI3564" s="1060">
        <f t="shared" si="1445"/>
        <v>0</v>
      </c>
      <c r="AJ3564" s="1102">
        <f t="shared" si="1454"/>
        <v>0</v>
      </c>
      <c r="AK3564" s="1102">
        <f t="shared" si="1454"/>
        <v>0</v>
      </c>
      <c r="AL3564" s="1102">
        <f t="shared" si="1454"/>
        <v>0</v>
      </c>
      <c r="AM3564" s="1102">
        <f t="shared" si="1455"/>
        <v>0</v>
      </c>
      <c r="AN3564" s="1085">
        <f t="shared" si="1456"/>
        <v>0</v>
      </c>
      <c r="AO3564" s="1061">
        <f t="shared" si="1442"/>
        <v>0</v>
      </c>
      <c r="AP3564" s="1061">
        <f t="shared" si="1442"/>
        <v>0</v>
      </c>
      <c r="AQ3564" s="1061">
        <f t="shared" si="1442"/>
        <v>0</v>
      </c>
      <c r="AR3564" s="1061">
        <f t="shared" si="1442"/>
        <v>0</v>
      </c>
      <c r="AS3564" s="1061">
        <f t="shared" si="1442"/>
        <v>0</v>
      </c>
      <c r="AT3564" s="850">
        <f t="shared" si="1448"/>
        <v>0</v>
      </c>
      <c r="AU3564" s="922"/>
      <c r="AV3564" s="861"/>
      <c r="AW3564" s="861"/>
      <c r="AX3564" s="861"/>
      <c r="AY3564" s="861"/>
      <c r="AZ3564" s="851"/>
    </row>
    <row r="3565" spans="1:52" ht="13.5" customHeight="1">
      <c r="A3565" s="838">
        <f t="shared" si="1446"/>
        <v>34</v>
      </c>
      <c r="B3565" s="1052" t="s">
        <v>168</v>
      </c>
      <c r="C3565" s="817" t="s">
        <v>66</v>
      </c>
      <c r="D3565" s="839">
        <v>98</v>
      </c>
      <c r="E3565" s="921">
        <v>92</v>
      </c>
      <c r="F3565" s="1061"/>
      <c r="G3565" s="1090"/>
      <c r="H3565" s="1063"/>
      <c r="I3565" s="1077"/>
      <c r="J3565" s="1060">
        <f t="shared" si="1437"/>
        <v>0</v>
      </c>
      <c r="K3565" s="1061"/>
      <c r="L3565" s="1065">
        <v>14</v>
      </c>
      <c r="M3565" s="1063"/>
      <c r="N3565" s="1063"/>
      <c r="O3565" s="1060">
        <f t="shared" si="1452"/>
        <v>1288</v>
      </c>
      <c r="P3565" s="1093"/>
      <c r="Q3565" s="1065"/>
      <c r="R3565" s="1100"/>
      <c r="S3565" s="1063"/>
      <c r="T3565" s="1079">
        <f t="shared" si="1438"/>
        <v>0</v>
      </c>
      <c r="U3565" s="1061">
        <f t="shared" si="1457"/>
        <v>0</v>
      </c>
      <c r="V3565" s="1061">
        <f t="shared" si="1450"/>
        <v>14</v>
      </c>
      <c r="W3565" s="1063">
        <f t="shared" si="1450"/>
        <v>0</v>
      </c>
      <c r="X3565" s="1063">
        <f t="shared" si="1450"/>
        <v>0</v>
      </c>
      <c r="Y3565" s="1060">
        <f t="shared" si="1450"/>
        <v>1288</v>
      </c>
      <c r="Z3565" s="1080">
        <f t="shared" si="1447"/>
        <v>34</v>
      </c>
      <c r="AA3565" s="1126" t="str">
        <f t="shared" si="1444"/>
        <v>Thịt gà mía</v>
      </c>
      <c r="AB3565" s="1082" t="str">
        <f t="shared" si="1444"/>
        <v>kg</v>
      </c>
      <c r="AC3565" s="1083">
        <f t="shared" si="1444"/>
        <v>98</v>
      </c>
      <c r="AD3565" s="1089">
        <f t="shared" si="1444"/>
        <v>92</v>
      </c>
      <c r="AE3565" s="1071">
        <f t="shared" ref="AE3565:AH3577" si="1458">AE3483+AJ3483-AO3483</f>
        <v>0</v>
      </c>
      <c r="AF3565" s="1071">
        <f t="shared" si="1458"/>
        <v>0</v>
      </c>
      <c r="AG3565" s="1071">
        <f t="shared" si="1458"/>
        <v>0</v>
      </c>
      <c r="AH3565" s="1071">
        <f t="shared" si="1458"/>
        <v>0</v>
      </c>
      <c r="AI3565" s="1060">
        <f t="shared" si="1445"/>
        <v>0</v>
      </c>
      <c r="AJ3565" s="1102">
        <f t="shared" si="1454"/>
        <v>0</v>
      </c>
      <c r="AK3565" s="1102">
        <f t="shared" si="1454"/>
        <v>14</v>
      </c>
      <c r="AL3565" s="1102">
        <f t="shared" si="1454"/>
        <v>0</v>
      </c>
      <c r="AM3565" s="1102">
        <f t="shared" si="1455"/>
        <v>0</v>
      </c>
      <c r="AN3565" s="1085">
        <f t="shared" si="1456"/>
        <v>1288</v>
      </c>
      <c r="AO3565" s="1061">
        <f t="shared" si="1442"/>
        <v>0</v>
      </c>
      <c r="AP3565" s="1061">
        <f t="shared" si="1442"/>
        <v>14</v>
      </c>
      <c r="AQ3565" s="1061">
        <f t="shared" si="1442"/>
        <v>0</v>
      </c>
      <c r="AR3565" s="1061">
        <f t="shared" si="1442"/>
        <v>0</v>
      </c>
      <c r="AS3565" s="1061">
        <f t="shared" si="1442"/>
        <v>1288</v>
      </c>
      <c r="AT3565" s="850">
        <f t="shared" si="1448"/>
        <v>84</v>
      </c>
      <c r="AU3565" s="922"/>
      <c r="AV3565" s="861"/>
      <c r="AW3565" s="861"/>
      <c r="AX3565" s="861"/>
      <c r="AY3565" s="861"/>
      <c r="AZ3565" s="851"/>
    </row>
    <row r="3566" spans="1:52" ht="13.5" customHeight="1">
      <c r="A3566" s="838">
        <f t="shared" si="1446"/>
        <v>35</v>
      </c>
      <c r="B3566" s="1053" t="s">
        <v>203</v>
      </c>
      <c r="C3566" s="817" t="s">
        <v>66</v>
      </c>
      <c r="D3566" s="924">
        <v>65</v>
      </c>
      <c r="E3566" s="1114">
        <v>65</v>
      </c>
      <c r="F3566" s="1061"/>
      <c r="G3566" s="1120"/>
      <c r="H3566" s="1063"/>
      <c r="I3566" s="1077"/>
      <c r="J3566" s="1060">
        <f t="shared" si="1437"/>
        <v>0</v>
      </c>
      <c r="K3566" s="1103"/>
      <c r="L3566" s="1065"/>
      <c r="M3566" s="1062"/>
      <c r="N3566" s="1063"/>
      <c r="O3566" s="1060">
        <f t="shared" si="1452"/>
        <v>0</v>
      </c>
      <c r="P3566" s="1056"/>
      <c r="Q3566" s="1065">
        <v>13</v>
      </c>
      <c r="R3566" s="1131"/>
      <c r="S3566" s="1118"/>
      <c r="T3566" s="1079">
        <f t="shared" si="1438"/>
        <v>845</v>
      </c>
      <c r="U3566" s="1061">
        <f t="shared" si="1457"/>
        <v>0</v>
      </c>
      <c r="V3566" s="1065">
        <f t="shared" si="1450"/>
        <v>13</v>
      </c>
      <c r="W3566" s="1063">
        <f t="shared" si="1450"/>
        <v>0</v>
      </c>
      <c r="X3566" s="1063">
        <f t="shared" si="1450"/>
        <v>0</v>
      </c>
      <c r="Y3566" s="1060">
        <f t="shared" si="1450"/>
        <v>845</v>
      </c>
      <c r="Z3566" s="1080">
        <f t="shared" si="1447"/>
        <v>35</v>
      </c>
      <c r="AA3566" s="1126" t="str">
        <f t="shared" si="1444"/>
        <v>Cá thu cam</v>
      </c>
      <c r="AB3566" s="1082" t="str">
        <f t="shared" si="1444"/>
        <v>kg</v>
      </c>
      <c r="AC3566" s="1083">
        <f t="shared" si="1444"/>
        <v>65</v>
      </c>
      <c r="AD3566" s="1089">
        <f t="shared" si="1444"/>
        <v>65</v>
      </c>
      <c r="AE3566" s="1071">
        <f t="shared" si="1458"/>
        <v>0</v>
      </c>
      <c r="AF3566" s="1071">
        <f t="shared" si="1458"/>
        <v>0</v>
      </c>
      <c r="AG3566" s="1071">
        <f t="shared" si="1458"/>
        <v>0</v>
      </c>
      <c r="AH3566" s="1071">
        <f t="shared" si="1458"/>
        <v>0</v>
      </c>
      <c r="AI3566" s="1060">
        <f t="shared" si="1445"/>
        <v>0</v>
      </c>
      <c r="AJ3566" s="1102">
        <f t="shared" si="1454"/>
        <v>0</v>
      </c>
      <c r="AK3566" s="1102">
        <f t="shared" si="1454"/>
        <v>13</v>
      </c>
      <c r="AL3566" s="1102">
        <f t="shared" si="1454"/>
        <v>0</v>
      </c>
      <c r="AM3566" s="1102">
        <f t="shared" si="1455"/>
        <v>0</v>
      </c>
      <c r="AN3566" s="1085">
        <f t="shared" si="1456"/>
        <v>845</v>
      </c>
      <c r="AO3566" s="1061">
        <f t="shared" si="1442"/>
        <v>0</v>
      </c>
      <c r="AP3566" s="1061">
        <f t="shared" si="1442"/>
        <v>13</v>
      </c>
      <c r="AQ3566" s="1061">
        <f t="shared" si="1442"/>
        <v>0</v>
      </c>
      <c r="AR3566" s="1061">
        <f t="shared" si="1442"/>
        <v>0</v>
      </c>
      <c r="AS3566" s="1061">
        <f t="shared" si="1442"/>
        <v>845</v>
      </c>
      <c r="AT3566" s="850">
        <f t="shared" si="1448"/>
        <v>0</v>
      </c>
      <c r="AU3566" s="922"/>
      <c r="AV3566" s="861"/>
      <c r="AW3566" s="861"/>
      <c r="AX3566" s="861"/>
      <c r="AY3566" s="861"/>
      <c r="AZ3566" s="851"/>
    </row>
    <row r="3567" spans="1:52" ht="13.5" customHeight="1">
      <c r="A3567" s="838">
        <f t="shared" si="1446"/>
        <v>36</v>
      </c>
      <c r="B3567" s="1053" t="s">
        <v>233</v>
      </c>
      <c r="C3567" s="1161" t="s">
        <v>66</v>
      </c>
      <c r="D3567" s="839">
        <v>105</v>
      </c>
      <c r="E3567" s="921">
        <v>105</v>
      </c>
      <c r="F3567" s="1061"/>
      <c r="G3567" s="1120"/>
      <c r="H3567" s="1063"/>
      <c r="I3567" s="1077"/>
      <c r="J3567" s="1060">
        <f t="shared" si="1437"/>
        <v>0</v>
      </c>
      <c r="K3567" s="1061"/>
      <c r="L3567" s="1065"/>
      <c r="M3567" s="1062"/>
      <c r="N3567" s="1063"/>
      <c r="O3567" s="1060">
        <f t="shared" si="1452"/>
        <v>0</v>
      </c>
      <c r="P3567" s="1093"/>
      <c r="Q3567" s="1065">
        <v>8</v>
      </c>
      <c r="R3567" s="1131"/>
      <c r="S3567" s="1063"/>
      <c r="T3567" s="1079">
        <f t="shared" si="1438"/>
        <v>840</v>
      </c>
      <c r="U3567" s="1061">
        <f t="shared" si="1457"/>
        <v>0</v>
      </c>
      <c r="V3567" s="1061">
        <f t="shared" si="1450"/>
        <v>8</v>
      </c>
      <c r="W3567" s="1063">
        <f t="shared" si="1450"/>
        <v>0</v>
      </c>
      <c r="X3567" s="1063">
        <f t="shared" si="1450"/>
        <v>0</v>
      </c>
      <c r="Y3567" s="1060">
        <f t="shared" si="1450"/>
        <v>840</v>
      </c>
      <c r="Z3567" s="1080">
        <f t="shared" si="1447"/>
        <v>36</v>
      </c>
      <c r="AA3567" s="1126" t="str">
        <f t="shared" si="1444"/>
        <v>Thịt ếch</v>
      </c>
      <c r="AB3567" s="1082" t="str">
        <f t="shared" si="1444"/>
        <v>kg</v>
      </c>
      <c r="AC3567" s="1083">
        <f t="shared" si="1444"/>
        <v>105</v>
      </c>
      <c r="AD3567" s="1089">
        <f t="shared" si="1444"/>
        <v>105</v>
      </c>
      <c r="AE3567" s="1071">
        <f t="shared" si="1458"/>
        <v>0</v>
      </c>
      <c r="AF3567" s="1071">
        <f t="shared" si="1458"/>
        <v>0</v>
      </c>
      <c r="AG3567" s="1071">
        <f t="shared" si="1458"/>
        <v>0</v>
      </c>
      <c r="AH3567" s="1071">
        <f t="shared" si="1458"/>
        <v>0</v>
      </c>
      <c r="AI3567" s="1060">
        <f t="shared" si="1445"/>
        <v>0</v>
      </c>
      <c r="AJ3567" s="1102">
        <f t="shared" si="1454"/>
        <v>0</v>
      </c>
      <c r="AK3567" s="1102">
        <f t="shared" si="1454"/>
        <v>8</v>
      </c>
      <c r="AL3567" s="1102">
        <f t="shared" si="1454"/>
        <v>0</v>
      </c>
      <c r="AM3567" s="1102">
        <f t="shared" si="1455"/>
        <v>0</v>
      </c>
      <c r="AN3567" s="1085">
        <f t="shared" si="1456"/>
        <v>840</v>
      </c>
      <c r="AO3567" s="1061">
        <f t="shared" si="1442"/>
        <v>0</v>
      </c>
      <c r="AP3567" s="1061">
        <f t="shared" si="1442"/>
        <v>8</v>
      </c>
      <c r="AQ3567" s="1061">
        <f t="shared" si="1442"/>
        <v>0</v>
      </c>
      <c r="AR3567" s="1061">
        <f t="shared" si="1442"/>
        <v>0</v>
      </c>
      <c r="AS3567" s="1061">
        <f t="shared" si="1442"/>
        <v>840</v>
      </c>
      <c r="AT3567" s="850">
        <f t="shared" si="1448"/>
        <v>0</v>
      </c>
      <c r="AU3567" s="922"/>
      <c r="AV3567" s="861"/>
      <c r="AW3567" s="861"/>
      <c r="AX3567" s="861"/>
      <c r="AY3567" s="861"/>
      <c r="AZ3567" s="851"/>
    </row>
    <row r="3568" spans="1:52" ht="13.5" customHeight="1">
      <c r="A3568" s="838">
        <f t="shared" si="1446"/>
        <v>37</v>
      </c>
      <c r="B3568" s="1053" t="s">
        <v>929</v>
      </c>
      <c r="C3568" s="817" t="s">
        <v>66</v>
      </c>
      <c r="D3568" s="839">
        <v>40</v>
      </c>
      <c r="E3568" s="921">
        <v>40</v>
      </c>
      <c r="F3568" s="1061"/>
      <c r="G3568" s="1120">
        <v>7</v>
      </c>
      <c r="H3568" s="1063"/>
      <c r="I3568" s="1077"/>
      <c r="J3568" s="1060">
        <f t="shared" si="1437"/>
        <v>280</v>
      </c>
      <c r="K3568" s="1061"/>
      <c r="L3568" s="1065"/>
      <c r="M3568" s="1062"/>
      <c r="N3568" s="1063"/>
      <c r="O3568" s="1060">
        <f t="shared" si="1452"/>
        <v>0</v>
      </c>
      <c r="P3568" s="1093"/>
      <c r="Q3568" s="1065">
        <v>8</v>
      </c>
      <c r="R3568" s="1131"/>
      <c r="S3568" s="1063"/>
      <c r="T3568" s="1079">
        <f t="shared" si="1438"/>
        <v>320</v>
      </c>
      <c r="U3568" s="1061">
        <f t="shared" si="1457"/>
        <v>0</v>
      </c>
      <c r="V3568" s="1065">
        <f t="shared" si="1450"/>
        <v>15</v>
      </c>
      <c r="W3568" s="1063">
        <f t="shared" si="1450"/>
        <v>0</v>
      </c>
      <c r="X3568" s="1063">
        <f t="shared" si="1450"/>
        <v>0</v>
      </c>
      <c r="Y3568" s="1060">
        <f t="shared" si="1450"/>
        <v>600</v>
      </c>
      <c r="Z3568" s="1080">
        <f t="shared" si="1447"/>
        <v>37</v>
      </c>
      <c r="AA3568" s="1126" t="str">
        <f t="shared" si="1444"/>
        <v>Trứng rán</v>
      </c>
      <c r="AB3568" s="1082" t="str">
        <f t="shared" si="1444"/>
        <v>kg</v>
      </c>
      <c r="AC3568" s="1083">
        <f t="shared" si="1444"/>
        <v>40</v>
      </c>
      <c r="AD3568" s="1089">
        <f t="shared" si="1444"/>
        <v>40</v>
      </c>
      <c r="AE3568" s="1071">
        <f t="shared" si="1458"/>
        <v>0</v>
      </c>
      <c r="AF3568" s="1071">
        <f t="shared" si="1458"/>
        <v>0</v>
      </c>
      <c r="AG3568" s="1071">
        <f t="shared" si="1458"/>
        <v>0</v>
      </c>
      <c r="AH3568" s="1071">
        <f t="shared" si="1458"/>
        <v>0</v>
      </c>
      <c r="AI3568" s="1060">
        <f t="shared" si="1445"/>
        <v>0</v>
      </c>
      <c r="AJ3568" s="1102">
        <f t="shared" si="1454"/>
        <v>0</v>
      </c>
      <c r="AK3568" s="1102">
        <f t="shared" si="1454"/>
        <v>15</v>
      </c>
      <c r="AL3568" s="1102">
        <f t="shared" si="1454"/>
        <v>0</v>
      </c>
      <c r="AM3568" s="1102">
        <f t="shared" si="1455"/>
        <v>0</v>
      </c>
      <c r="AN3568" s="1085">
        <f t="shared" si="1456"/>
        <v>600</v>
      </c>
      <c r="AO3568" s="1061">
        <f t="shared" si="1442"/>
        <v>0</v>
      </c>
      <c r="AP3568" s="1061">
        <f t="shared" si="1442"/>
        <v>15</v>
      </c>
      <c r="AQ3568" s="1061">
        <f t="shared" si="1442"/>
        <v>0</v>
      </c>
      <c r="AR3568" s="1061">
        <f t="shared" si="1442"/>
        <v>0</v>
      </c>
      <c r="AS3568" s="1061">
        <f t="shared" si="1442"/>
        <v>600</v>
      </c>
      <c r="AT3568" s="850">
        <f t="shared" si="1448"/>
        <v>0</v>
      </c>
      <c r="AU3568" s="1502"/>
      <c r="AV3568" s="1503"/>
      <c r="AW3568" s="1503"/>
      <c r="AX3568" s="1503"/>
      <c r="AY3568" s="1503"/>
      <c r="AZ3568" s="927"/>
    </row>
    <row r="3569" spans="1:52" ht="13.5" customHeight="1">
      <c r="A3569" s="838">
        <f t="shared" si="1446"/>
        <v>38</v>
      </c>
      <c r="B3569" s="1053" t="s">
        <v>488</v>
      </c>
      <c r="C3569" s="817" t="s">
        <v>66</v>
      </c>
      <c r="D3569" s="839">
        <v>110</v>
      </c>
      <c r="E3569" s="921">
        <v>106</v>
      </c>
      <c r="F3569" s="1094"/>
      <c r="G3569" s="1090">
        <v>8.5</v>
      </c>
      <c r="H3569" s="1121"/>
      <c r="I3569" s="1077"/>
      <c r="J3569" s="1060">
        <f t="shared" si="1437"/>
        <v>901</v>
      </c>
      <c r="K3569" s="1061"/>
      <c r="L3569" s="1065">
        <v>13</v>
      </c>
      <c r="M3569" s="1062"/>
      <c r="N3569" s="1063"/>
      <c r="O3569" s="1060">
        <f t="shared" si="1452"/>
        <v>1378</v>
      </c>
      <c r="P3569" s="1056"/>
      <c r="Q3569" s="1065"/>
      <c r="R3569" s="1131"/>
      <c r="S3569" s="1063"/>
      <c r="T3569" s="1079">
        <f t="shared" si="1438"/>
        <v>0</v>
      </c>
      <c r="U3569" s="1061">
        <f t="shared" si="1457"/>
        <v>0</v>
      </c>
      <c r="V3569" s="1071">
        <f t="shared" si="1450"/>
        <v>21.5</v>
      </c>
      <c r="W3569" s="1063">
        <f t="shared" si="1450"/>
        <v>0</v>
      </c>
      <c r="X3569" s="1063">
        <f t="shared" si="1450"/>
        <v>0</v>
      </c>
      <c r="Y3569" s="1060">
        <f t="shared" si="1450"/>
        <v>2279</v>
      </c>
      <c r="Z3569" s="1080">
        <f t="shared" si="1447"/>
        <v>38</v>
      </c>
      <c r="AA3569" s="1126" t="str">
        <f t="shared" si="1444"/>
        <v>Thịt xô</v>
      </c>
      <c r="AB3569" s="1082" t="str">
        <f t="shared" si="1444"/>
        <v>kg</v>
      </c>
      <c r="AC3569" s="1083">
        <f t="shared" si="1444"/>
        <v>110</v>
      </c>
      <c r="AD3569" s="1089">
        <f t="shared" si="1444"/>
        <v>106</v>
      </c>
      <c r="AE3569" s="1071">
        <f t="shared" si="1458"/>
        <v>0</v>
      </c>
      <c r="AF3569" s="1071">
        <f t="shared" si="1458"/>
        <v>0</v>
      </c>
      <c r="AG3569" s="1071">
        <f t="shared" si="1458"/>
        <v>0</v>
      </c>
      <c r="AH3569" s="1071">
        <f t="shared" si="1458"/>
        <v>0</v>
      </c>
      <c r="AI3569" s="1060">
        <f t="shared" si="1445"/>
        <v>0</v>
      </c>
      <c r="AJ3569" s="1102">
        <f t="shared" si="1454"/>
        <v>0</v>
      </c>
      <c r="AK3569" s="1102">
        <f t="shared" si="1454"/>
        <v>21.5</v>
      </c>
      <c r="AL3569" s="1102">
        <f t="shared" si="1454"/>
        <v>0</v>
      </c>
      <c r="AM3569" s="1102">
        <f t="shared" si="1455"/>
        <v>0</v>
      </c>
      <c r="AN3569" s="1085">
        <f t="shared" si="1456"/>
        <v>2279</v>
      </c>
      <c r="AO3569" s="1061">
        <f t="shared" si="1442"/>
        <v>0</v>
      </c>
      <c r="AP3569" s="1061">
        <f t="shared" si="1442"/>
        <v>21.5</v>
      </c>
      <c r="AQ3569" s="1061">
        <f t="shared" si="1442"/>
        <v>0</v>
      </c>
      <c r="AR3569" s="1061">
        <f t="shared" si="1442"/>
        <v>0</v>
      </c>
      <c r="AS3569" s="1061">
        <f t="shared" si="1442"/>
        <v>2279</v>
      </c>
      <c r="AT3569" s="850">
        <f t="shared" si="1448"/>
        <v>86</v>
      </c>
      <c r="AU3569" s="1502" t="s">
        <v>855</v>
      </c>
      <c r="AV3569" s="1503"/>
      <c r="AW3569" s="1503"/>
      <c r="AX3569" s="1503"/>
      <c r="AY3569" s="1503"/>
      <c r="AZ3569" s="927"/>
    </row>
    <row r="3570" spans="1:52" ht="13.5" customHeight="1">
      <c r="A3570" s="838">
        <f t="shared" si="1446"/>
        <v>39</v>
      </c>
      <c r="B3570" s="1045" t="s">
        <v>83</v>
      </c>
      <c r="C3570" s="817" t="s">
        <v>786</v>
      </c>
      <c r="D3570" s="839">
        <v>12</v>
      </c>
      <c r="E3570" s="921">
        <v>12</v>
      </c>
      <c r="F3570" s="1061"/>
      <c r="G3570" s="1120"/>
      <c r="H3570" s="1063"/>
      <c r="I3570" s="1077"/>
      <c r="J3570" s="1060">
        <f t="shared" si="1437"/>
        <v>0</v>
      </c>
      <c r="K3570" s="1103"/>
      <c r="L3570" s="1065"/>
      <c r="M3570" s="1062">
        <v>22</v>
      </c>
      <c r="N3570" s="1063"/>
      <c r="O3570" s="1060">
        <f t="shared" si="1452"/>
        <v>264</v>
      </c>
      <c r="P3570" s="1056"/>
      <c r="Q3570" s="1071"/>
      <c r="R3570" s="1100">
        <v>22</v>
      </c>
      <c r="S3570" s="1063"/>
      <c r="T3570" s="1079">
        <f t="shared" si="1438"/>
        <v>264</v>
      </c>
      <c r="U3570" s="1103">
        <f t="shared" si="1457"/>
        <v>0</v>
      </c>
      <c r="V3570" s="1061">
        <f t="shared" si="1450"/>
        <v>0</v>
      </c>
      <c r="W3570" s="1063">
        <f t="shared" si="1450"/>
        <v>44</v>
      </c>
      <c r="X3570" s="1063">
        <f t="shared" si="1450"/>
        <v>0</v>
      </c>
      <c r="Y3570" s="1060">
        <f t="shared" si="1450"/>
        <v>528</v>
      </c>
      <c r="Z3570" s="1080">
        <f t="shared" si="1447"/>
        <v>39</v>
      </c>
      <c r="AA3570" s="1126" t="str">
        <f t="shared" si="1444"/>
        <v>Cam</v>
      </c>
      <c r="AB3570" s="1082" t="str">
        <f t="shared" si="1444"/>
        <v>quả</v>
      </c>
      <c r="AC3570" s="1083">
        <f t="shared" si="1444"/>
        <v>12</v>
      </c>
      <c r="AD3570" s="1089">
        <f t="shared" si="1444"/>
        <v>12</v>
      </c>
      <c r="AE3570" s="1071">
        <f t="shared" si="1458"/>
        <v>0</v>
      </c>
      <c r="AF3570" s="1071">
        <f t="shared" si="1458"/>
        <v>0</v>
      </c>
      <c r="AG3570" s="1071">
        <f t="shared" si="1458"/>
        <v>0</v>
      </c>
      <c r="AH3570" s="1071">
        <f t="shared" si="1458"/>
        <v>0</v>
      </c>
      <c r="AI3570" s="1060">
        <f t="shared" si="1445"/>
        <v>0</v>
      </c>
      <c r="AJ3570" s="1102">
        <f t="shared" si="1454"/>
        <v>0</v>
      </c>
      <c r="AK3570" s="1102">
        <f t="shared" si="1454"/>
        <v>0</v>
      </c>
      <c r="AL3570" s="1102">
        <f t="shared" si="1454"/>
        <v>44</v>
      </c>
      <c r="AM3570" s="1102">
        <f t="shared" si="1455"/>
        <v>0</v>
      </c>
      <c r="AN3570" s="1085">
        <f t="shared" si="1456"/>
        <v>528</v>
      </c>
      <c r="AO3570" s="1061">
        <f t="shared" si="1442"/>
        <v>0</v>
      </c>
      <c r="AP3570" s="1061">
        <f t="shared" si="1442"/>
        <v>0</v>
      </c>
      <c r="AQ3570" s="1061">
        <f t="shared" si="1442"/>
        <v>44</v>
      </c>
      <c r="AR3570" s="1061">
        <f t="shared" si="1442"/>
        <v>0</v>
      </c>
      <c r="AS3570" s="1061">
        <f t="shared" si="1442"/>
        <v>528</v>
      </c>
      <c r="AT3570" s="850">
        <f t="shared" si="1448"/>
        <v>0</v>
      </c>
      <c r="AU3570" s="929" t="s">
        <v>811</v>
      </c>
      <c r="AV3570" s="930"/>
      <c r="AW3570" s="1504">
        <f>SUM(AX3571:AX3573)</f>
        <v>0.74</v>
      </c>
      <c r="AX3570" s="1504"/>
      <c r="AY3570" s="930"/>
      <c r="AZ3570" s="862" t="s">
        <v>70</v>
      </c>
    </row>
    <row r="3571" spans="1:52" ht="13.5" customHeight="1">
      <c r="A3571" s="838">
        <f t="shared" si="1446"/>
        <v>40</v>
      </c>
      <c r="B3571" s="1045" t="s">
        <v>692</v>
      </c>
      <c r="C3571" s="817" t="s">
        <v>66</v>
      </c>
      <c r="D3571" s="839">
        <v>10</v>
      </c>
      <c r="E3571" s="921">
        <v>7</v>
      </c>
      <c r="F3571" s="1061"/>
      <c r="G3571" s="1086"/>
      <c r="H3571" s="1063"/>
      <c r="I3571" s="1077"/>
      <c r="J3571" s="1060">
        <f t="shared" si="1437"/>
        <v>0</v>
      </c>
      <c r="K3571" s="1061"/>
      <c r="L3571" s="1061"/>
      <c r="M3571" s="1063">
        <v>44</v>
      </c>
      <c r="N3571" s="1063"/>
      <c r="O3571" s="1060">
        <f t="shared" si="1452"/>
        <v>308</v>
      </c>
      <c r="P3571" s="1093"/>
      <c r="Q3571" s="1061"/>
      <c r="R3571" s="1100"/>
      <c r="S3571" s="1063"/>
      <c r="T3571" s="1079">
        <f t="shared" si="1438"/>
        <v>0</v>
      </c>
      <c r="U3571" s="1061">
        <f t="shared" si="1457"/>
        <v>0</v>
      </c>
      <c r="V3571" s="1061">
        <f t="shared" si="1450"/>
        <v>0</v>
      </c>
      <c r="W3571" s="1063">
        <f t="shared" si="1450"/>
        <v>44</v>
      </c>
      <c r="X3571" s="1063">
        <f t="shared" si="1450"/>
        <v>0</v>
      </c>
      <c r="Y3571" s="1060">
        <f>SUM(J3571,O3571,T3571)</f>
        <v>308</v>
      </c>
      <c r="Z3571" s="1080">
        <f t="shared" si="1447"/>
        <v>40</v>
      </c>
      <c r="AA3571" s="1126" t="str">
        <f t="shared" si="1444"/>
        <v>Bí đỏ</v>
      </c>
      <c r="AB3571" s="1082" t="str">
        <f t="shared" si="1444"/>
        <v>kg</v>
      </c>
      <c r="AC3571" s="1083">
        <f t="shared" si="1444"/>
        <v>10</v>
      </c>
      <c r="AD3571" s="1089">
        <f t="shared" si="1444"/>
        <v>7</v>
      </c>
      <c r="AE3571" s="1071">
        <f t="shared" si="1458"/>
        <v>0</v>
      </c>
      <c r="AF3571" s="1071">
        <f t="shared" si="1458"/>
        <v>0</v>
      </c>
      <c r="AG3571" s="1071">
        <f t="shared" si="1458"/>
        <v>0</v>
      </c>
      <c r="AH3571" s="1071">
        <f t="shared" si="1458"/>
        <v>0</v>
      </c>
      <c r="AI3571" s="1060">
        <f t="shared" si="1445"/>
        <v>0</v>
      </c>
      <c r="AJ3571" s="1102">
        <f t="shared" si="1454"/>
        <v>0</v>
      </c>
      <c r="AK3571" s="1102">
        <f t="shared" si="1454"/>
        <v>0</v>
      </c>
      <c r="AL3571" s="1102">
        <f t="shared" si="1454"/>
        <v>44</v>
      </c>
      <c r="AM3571" s="1102">
        <f t="shared" si="1455"/>
        <v>0</v>
      </c>
      <c r="AN3571" s="1085">
        <f t="shared" si="1456"/>
        <v>308</v>
      </c>
      <c r="AO3571" s="1061">
        <f t="shared" si="1442"/>
        <v>0</v>
      </c>
      <c r="AP3571" s="1061">
        <f t="shared" si="1442"/>
        <v>0</v>
      </c>
      <c r="AQ3571" s="1061">
        <f t="shared" si="1442"/>
        <v>44</v>
      </c>
      <c r="AR3571" s="1061">
        <f t="shared" si="1442"/>
        <v>0</v>
      </c>
      <c r="AS3571" s="1061">
        <f t="shared" si="1442"/>
        <v>308</v>
      </c>
      <c r="AT3571" s="850">
        <f t="shared" si="1448"/>
        <v>132</v>
      </c>
      <c r="AU3571" s="932" t="s">
        <v>856</v>
      </c>
      <c r="AV3571" s="933">
        <f>AV3535</f>
        <v>177</v>
      </c>
      <c r="AW3571" s="934" t="s">
        <v>27</v>
      </c>
      <c r="AX3571" s="935">
        <v>0.16</v>
      </c>
      <c r="AY3571" s="936" t="s">
        <v>29</v>
      </c>
      <c r="AZ3571" s="937">
        <f>AV3571*AX3571</f>
        <v>28.32</v>
      </c>
    </row>
    <row r="3572" spans="1:52" ht="13.5" customHeight="1">
      <c r="A3572" s="838">
        <f t="shared" si="1446"/>
        <v>41</v>
      </c>
      <c r="B3572" s="1045" t="s">
        <v>17</v>
      </c>
      <c r="C3572" s="817" t="s">
        <v>66</v>
      </c>
      <c r="D3572" s="938">
        <v>5</v>
      </c>
      <c r="E3572" s="1133">
        <v>4</v>
      </c>
      <c r="F3572" s="1061"/>
      <c r="G3572" s="1120"/>
      <c r="H3572" s="1063"/>
      <c r="I3572" s="1077"/>
      <c r="J3572" s="1060">
        <f t="shared" si="1437"/>
        <v>0</v>
      </c>
      <c r="K3572" s="1061"/>
      <c r="L3572" s="1071"/>
      <c r="M3572" s="1063"/>
      <c r="N3572" s="1063"/>
      <c r="O3572" s="1060">
        <f t="shared" si="1452"/>
        <v>0</v>
      </c>
      <c r="P3572" s="1078"/>
      <c r="Q3572" s="1071"/>
      <c r="R3572" s="1131">
        <v>45</v>
      </c>
      <c r="S3572" s="1063"/>
      <c r="T3572" s="1079">
        <f t="shared" si="1438"/>
        <v>180</v>
      </c>
      <c r="U3572" s="1061">
        <f t="shared" si="1457"/>
        <v>0</v>
      </c>
      <c r="V3572" s="1071">
        <f t="shared" si="1450"/>
        <v>0</v>
      </c>
      <c r="W3572" s="1063">
        <f t="shared" si="1450"/>
        <v>45</v>
      </c>
      <c r="X3572" s="1063">
        <f t="shared" si="1450"/>
        <v>0</v>
      </c>
      <c r="Y3572" s="1060">
        <f t="shared" si="1450"/>
        <v>180</v>
      </c>
      <c r="Z3572" s="1080">
        <f t="shared" si="1447"/>
        <v>41</v>
      </c>
      <c r="AA3572" s="1126" t="str">
        <f t="shared" si="1444"/>
        <v>Rau muống</v>
      </c>
      <c r="AB3572" s="1082" t="str">
        <f t="shared" si="1444"/>
        <v>kg</v>
      </c>
      <c r="AC3572" s="1083">
        <f t="shared" si="1444"/>
        <v>5</v>
      </c>
      <c r="AD3572" s="1089">
        <f t="shared" si="1444"/>
        <v>4</v>
      </c>
      <c r="AE3572" s="1071">
        <f t="shared" si="1458"/>
        <v>0</v>
      </c>
      <c r="AF3572" s="1071">
        <f t="shared" si="1458"/>
        <v>0</v>
      </c>
      <c r="AG3572" s="1071">
        <f t="shared" si="1458"/>
        <v>0</v>
      </c>
      <c r="AH3572" s="1071">
        <f t="shared" si="1458"/>
        <v>0</v>
      </c>
      <c r="AI3572" s="1060">
        <f t="shared" si="1445"/>
        <v>0</v>
      </c>
      <c r="AJ3572" s="1102">
        <f t="shared" si="1454"/>
        <v>0</v>
      </c>
      <c r="AK3572" s="1102">
        <f t="shared" si="1454"/>
        <v>0</v>
      </c>
      <c r="AL3572" s="1102">
        <f t="shared" si="1454"/>
        <v>45</v>
      </c>
      <c r="AM3572" s="1102">
        <f t="shared" si="1455"/>
        <v>0</v>
      </c>
      <c r="AN3572" s="1085">
        <f t="shared" si="1456"/>
        <v>180</v>
      </c>
      <c r="AO3572" s="1061">
        <f t="shared" si="1442"/>
        <v>0</v>
      </c>
      <c r="AP3572" s="1061">
        <f t="shared" si="1442"/>
        <v>0</v>
      </c>
      <c r="AQ3572" s="1061">
        <f t="shared" si="1442"/>
        <v>45</v>
      </c>
      <c r="AR3572" s="1061">
        <f t="shared" si="1442"/>
        <v>0</v>
      </c>
      <c r="AS3572" s="1061">
        <f t="shared" si="1442"/>
        <v>180</v>
      </c>
      <c r="AT3572" s="850">
        <f t="shared" si="1448"/>
        <v>45</v>
      </c>
      <c r="AU3572" s="932" t="s">
        <v>857</v>
      </c>
      <c r="AV3572" s="933">
        <f t="shared" ref="AV3572:AV3577" si="1459">AV3536</f>
        <v>177</v>
      </c>
      <c r="AW3572" s="934" t="s">
        <v>27</v>
      </c>
      <c r="AX3572" s="935">
        <v>0.28999999999999998</v>
      </c>
      <c r="AY3572" s="936" t="s">
        <v>29</v>
      </c>
      <c r="AZ3572" s="937">
        <f>AV3572*AX3572</f>
        <v>51.33</v>
      </c>
    </row>
    <row r="3573" spans="1:52" ht="13.5" customHeight="1">
      <c r="A3573" s="838">
        <f t="shared" si="1446"/>
        <v>42</v>
      </c>
      <c r="B3573" s="1045" t="s">
        <v>478</v>
      </c>
      <c r="C3573" s="817" t="s">
        <v>66</v>
      </c>
      <c r="D3573" s="839">
        <v>12</v>
      </c>
      <c r="E3573" s="921">
        <v>12</v>
      </c>
      <c r="F3573" s="1071"/>
      <c r="G3573" s="1086"/>
      <c r="H3573" s="1063">
        <v>23</v>
      </c>
      <c r="I3573" s="1077"/>
      <c r="J3573" s="1060">
        <f t="shared" si="1437"/>
        <v>276</v>
      </c>
      <c r="K3573" s="1061"/>
      <c r="L3573" s="1061"/>
      <c r="M3573" s="1134">
        <v>10</v>
      </c>
      <c r="N3573" s="1063"/>
      <c r="O3573" s="1060">
        <f t="shared" si="1452"/>
        <v>120</v>
      </c>
      <c r="P3573" s="1093"/>
      <c r="Q3573" s="1061"/>
      <c r="R3573" s="1100"/>
      <c r="S3573" s="1063"/>
      <c r="T3573" s="1079">
        <f t="shared" si="1438"/>
        <v>0</v>
      </c>
      <c r="U3573" s="1061">
        <f t="shared" si="1457"/>
        <v>0</v>
      </c>
      <c r="V3573" s="1061">
        <f t="shared" si="1450"/>
        <v>0</v>
      </c>
      <c r="W3573" s="1063">
        <f t="shared" si="1450"/>
        <v>33</v>
      </c>
      <c r="X3573" s="1063">
        <f t="shared" si="1450"/>
        <v>0</v>
      </c>
      <c r="Y3573" s="1060">
        <f t="shared" si="1450"/>
        <v>396</v>
      </c>
      <c r="Z3573" s="1080">
        <f t="shared" si="1447"/>
        <v>42</v>
      </c>
      <c r="AA3573" s="1126" t="str">
        <f t="shared" si="1444"/>
        <v>Dưa cải</v>
      </c>
      <c r="AB3573" s="1082" t="str">
        <f t="shared" si="1444"/>
        <v>kg</v>
      </c>
      <c r="AC3573" s="1083">
        <f t="shared" si="1444"/>
        <v>12</v>
      </c>
      <c r="AD3573" s="1089">
        <f t="shared" si="1444"/>
        <v>12</v>
      </c>
      <c r="AE3573" s="1071">
        <f t="shared" si="1458"/>
        <v>0</v>
      </c>
      <c r="AF3573" s="1071">
        <f t="shared" si="1458"/>
        <v>0</v>
      </c>
      <c r="AG3573" s="1071">
        <f t="shared" si="1458"/>
        <v>0</v>
      </c>
      <c r="AH3573" s="1071">
        <f t="shared" si="1458"/>
        <v>0</v>
      </c>
      <c r="AI3573" s="1060">
        <f t="shared" si="1445"/>
        <v>0</v>
      </c>
      <c r="AJ3573" s="1102">
        <f t="shared" si="1454"/>
        <v>0</v>
      </c>
      <c r="AK3573" s="1102">
        <f t="shared" si="1454"/>
        <v>0</v>
      </c>
      <c r="AL3573" s="1102">
        <f t="shared" si="1454"/>
        <v>33</v>
      </c>
      <c r="AM3573" s="1102">
        <f t="shared" si="1455"/>
        <v>0</v>
      </c>
      <c r="AN3573" s="1085">
        <f t="shared" si="1456"/>
        <v>396</v>
      </c>
      <c r="AO3573" s="1061">
        <f t="shared" si="1442"/>
        <v>0</v>
      </c>
      <c r="AP3573" s="1061">
        <f t="shared" si="1442"/>
        <v>0</v>
      </c>
      <c r="AQ3573" s="1061">
        <f t="shared" si="1442"/>
        <v>33</v>
      </c>
      <c r="AR3573" s="1061">
        <f t="shared" si="1442"/>
        <v>0</v>
      </c>
      <c r="AS3573" s="1061">
        <f t="shared" si="1442"/>
        <v>396</v>
      </c>
      <c r="AT3573" s="850">
        <f t="shared" si="1448"/>
        <v>0</v>
      </c>
      <c r="AU3573" s="932" t="s">
        <v>858</v>
      </c>
      <c r="AV3573" s="933">
        <f t="shared" si="1459"/>
        <v>177</v>
      </c>
      <c r="AW3573" s="934" t="s">
        <v>27</v>
      </c>
      <c r="AX3573" s="935">
        <v>0.28999999999999998</v>
      </c>
      <c r="AY3573" s="936" t="s">
        <v>29</v>
      </c>
      <c r="AZ3573" s="937">
        <f>AV3573*AX3573</f>
        <v>51.33</v>
      </c>
    </row>
    <row r="3574" spans="1:52" ht="13.5" customHeight="1">
      <c r="A3574" s="838">
        <f t="shared" si="1446"/>
        <v>43</v>
      </c>
      <c r="B3574" s="1046" t="s">
        <v>60</v>
      </c>
      <c r="C3574" s="817" t="s">
        <v>66</v>
      </c>
      <c r="D3574" s="924">
        <v>20</v>
      </c>
      <c r="E3574" s="1114">
        <v>20</v>
      </c>
      <c r="F3574" s="1065"/>
      <c r="G3574" s="1090"/>
      <c r="H3574" s="1063">
        <v>1</v>
      </c>
      <c r="I3574" s="1077"/>
      <c r="J3574" s="1060">
        <f t="shared" si="1437"/>
        <v>20</v>
      </c>
      <c r="K3574" s="1103"/>
      <c r="L3574" s="1071"/>
      <c r="M3574" s="1135">
        <v>3</v>
      </c>
      <c r="N3574" s="1063"/>
      <c r="O3574" s="1060">
        <f t="shared" si="1452"/>
        <v>60</v>
      </c>
      <c r="P3574" s="1122"/>
      <c r="Q3574" s="1071"/>
      <c r="R3574" s="1100">
        <v>1</v>
      </c>
      <c r="S3574" s="1063"/>
      <c r="T3574" s="1079">
        <f t="shared" si="1438"/>
        <v>20</v>
      </c>
      <c r="U3574" s="1103">
        <f t="shared" si="1457"/>
        <v>0</v>
      </c>
      <c r="V3574" s="1071">
        <f t="shared" si="1450"/>
        <v>0</v>
      </c>
      <c r="W3574" s="1063">
        <f t="shared" si="1450"/>
        <v>5</v>
      </c>
      <c r="X3574" s="1063">
        <f t="shared" si="1450"/>
        <v>0</v>
      </c>
      <c r="Y3574" s="1060">
        <f t="shared" si="1450"/>
        <v>100</v>
      </c>
      <c r="Z3574" s="1080">
        <f t="shared" si="1447"/>
        <v>43</v>
      </c>
      <c r="AA3574" s="1126" t="str">
        <f t="shared" si="1444"/>
        <v>Cà chua</v>
      </c>
      <c r="AB3574" s="1082" t="str">
        <f t="shared" si="1444"/>
        <v>kg</v>
      </c>
      <c r="AC3574" s="1083">
        <f t="shared" si="1444"/>
        <v>20</v>
      </c>
      <c r="AD3574" s="1089">
        <f t="shared" si="1444"/>
        <v>20</v>
      </c>
      <c r="AE3574" s="1071">
        <f t="shared" si="1458"/>
        <v>0</v>
      </c>
      <c r="AF3574" s="1071">
        <f t="shared" si="1458"/>
        <v>0</v>
      </c>
      <c r="AG3574" s="1071">
        <f t="shared" si="1458"/>
        <v>0</v>
      </c>
      <c r="AH3574" s="1071">
        <f t="shared" si="1458"/>
        <v>0</v>
      </c>
      <c r="AI3574" s="1060">
        <f t="shared" si="1445"/>
        <v>0</v>
      </c>
      <c r="AJ3574" s="1102">
        <f t="shared" si="1454"/>
        <v>0</v>
      </c>
      <c r="AK3574" s="1102">
        <f t="shared" si="1454"/>
        <v>0</v>
      </c>
      <c r="AL3574" s="1102">
        <f t="shared" si="1454"/>
        <v>5</v>
      </c>
      <c r="AM3574" s="1102">
        <f t="shared" si="1455"/>
        <v>0</v>
      </c>
      <c r="AN3574" s="1085">
        <f t="shared" si="1456"/>
        <v>100</v>
      </c>
      <c r="AO3574" s="1061">
        <f t="shared" si="1442"/>
        <v>0</v>
      </c>
      <c r="AP3574" s="1061">
        <f t="shared" si="1442"/>
        <v>0</v>
      </c>
      <c r="AQ3574" s="1061">
        <f t="shared" si="1442"/>
        <v>5</v>
      </c>
      <c r="AR3574" s="1061">
        <f t="shared" si="1442"/>
        <v>0</v>
      </c>
      <c r="AS3574" s="1061">
        <f t="shared" si="1442"/>
        <v>100</v>
      </c>
      <c r="AT3574" s="850">
        <f t="shared" si="1448"/>
        <v>0</v>
      </c>
      <c r="AU3574" s="929" t="s">
        <v>811</v>
      </c>
      <c r="AV3574" s="933"/>
      <c r="AW3574" s="1504">
        <f>SUM(AX3575:AX3577)</f>
        <v>0.68</v>
      </c>
      <c r="AX3574" s="1504"/>
      <c r="AY3574" s="930"/>
      <c r="AZ3574" s="941" t="s">
        <v>70</v>
      </c>
    </row>
    <row r="3575" spans="1:52" ht="13.5" customHeight="1">
      <c r="A3575" s="838">
        <f t="shared" si="1446"/>
        <v>44</v>
      </c>
      <c r="B3575" s="1045" t="s">
        <v>61</v>
      </c>
      <c r="C3575" s="817" t="s">
        <v>66</v>
      </c>
      <c r="D3575" s="924">
        <v>20</v>
      </c>
      <c r="E3575" s="1114">
        <v>20</v>
      </c>
      <c r="F3575" s="1061"/>
      <c r="G3575" s="1120"/>
      <c r="H3575" s="1063">
        <v>0.5</v>
      </c>
      <c r="I3575" s="1077"/>
      <c r="J3575" s="1060">
        <f t="shared" si="1437"/>
        <v>10</v>
      </c>
      <c r="K3575" s="1136"/>
      <c r="L3575" s="1071"/>
      <c r="M3575" s="1063">
        <v>1</v>
      </c>
      <c r="N3575" s="1063"/>
      <c r="O3575" s="1060">
        <f t="shared" si="1452"/>
        <v>20</v>
      </c>
      <c r="P3575" s="1122"/>
      <c r="Q3575" s="1071"/>
      <c r="R3575" s="1131">
        <v>0.7</v>
      </c>
      <c r="S3575" s="1063"/>
      <c r="T3575" s="1079">
        <f t="shared" ref="T3575:T3583" si="1460">SUM(P3575:S3575)*$E3575</f>
        <v>14</v>
      </c>
      <c r="U3575" s="1061">
        <f t="shared" si="1457"/>
        <v>0</v>
      </c>
      <c r="V3575" s="1071">
        <f t="shared" si="1450"/>
        <v>0</v>
      </c>
      <c r="W3575" s="1063">
        <f t="shared" si="1450"/>
        <v>2.2000000000000002</v>
      </c>
      <c r="X3575" s="1063">
        <f t="shared" si="1450"/>
        <v>0</v>
      </c>
      <c r="Y3575" s="1060">
        <f t="shared" si="1450"/>
        <v>44</v>
      </c>
      <c r="Z3575" s="1080">
        <f t="shared" si="1447"/>
        <v>44</v>
      </c>
      <c r="AA3575" s="1126" t="str">
        <f t="shared" si="1444"/>
        <v>Hành lá</v>
      </c>
      <c r="AB3575" s="1082" t="str">
        <f t="shared" si="1444"/>
        <v>kg</v>
      </c>
      <c r="AC3575" s="1083">
        <f t="shared" si="1444"/>
        <v>20</v>
      </c>
      <c r="AD3575" s="1089">
        <f t="shared" si="1444"/>
        <v>20</v>
      </c>
      <c r="AE3575" s="1071">
        <f t="shared" si="1458"/>
        <v>0</v>
      </c>
      <c r="AF3575" s="1071">
        <f t="shared" si="1458"/>
        <v>0</v>
      </c>
      <c r="AG3575" s="1071">
        <f t="shared" si="1458"/>
        <v>0</v>
      </c>
      <c r="AH3575" s="1071">
        <f t="shared" si="1458"/>
        <v>0</v>
      </c>
      <c r="AI3575" s="1060">
        <f t="shared" si="1445"/>
        <v>0</v>
      </c>
      <c r="AJ3575" s="1102">
        <f t="shared" si="1454"/>
        <v>0</v>
      </c>
      <c r="AK3575" s="1102">
        <f t="shared" si="1454"/>
        <v>0</v>
      </c>
      <c r="AL3575" s="1102">
        <f t="shared" si="1454"/>
        <v>2.2000000000000002</v>
      </c>
      <c r="AM3575" s="1102">
        <f t="shared" si="1455"/>
        <v>0</v>
      </c>
      <c r="AN3575" s="1085">
        <f t="shared" si="1456"/>
        <v>44</v>
      </c>
      <c r="AO3575" s="1061">
        <f t="shared" si="1442"/>
        <v>0</v>
      </c>
      <c r="AP3575" s="1061">
        <f t="shared" si="1442"/>
        <v>0</v>
      </c>
      <c r="AQ3575" s="1061">
        <f t="shared" si="1442"/>
        <v>2.2000000000000002</v>
      </c>
      <c r="AR3575" s="1061">
        <f t="shared" si="1442"/>
        <v>0</v>
      </c>
      <c r="AS3575" s="1061">
        <f t="shared" si="1442"/>
        <v>44</v>
      </c>
      <c r="AT3575" s="850">
        <f t="shared" si="1448"/>
        <v>0</v>
      </c>
      <c r="AU3575" s="932" t="s">
        <v>856</v>
      </c>
      <c r="AV3575" s="933">
        <f t="shared" si="1459"/>
        <v>22</v>
      </c>
      <c r="AW3575" s="934" t="s">
        <v>27</v>
      </c>
      <c r="AX3575" s="935">
        <v>0.16</v>
      </c>
      <c r="AY3575" s="936" t="s">
        <v>29</v>
      </c>
      <c r="AZ3575" s="937">
        <f>AV3575*AX3575</f>
        <v>3.52</v>
      </c>
    </row>
    <row r="3576" spans="1:52" ht="13.5" customHeight="1">
      <c r="A3576" s="838">
        <f t="shared" si="1446"/>
        <v>45</v>
      </c>
      <c r="B3576" s="1047" t="s">
        <v>160</v>
      </c>
      <c r="C3576" s="817" t="s">
        <v>66</v>
      </c>
      <c r="D3576" s="924">
        <v>14</v>
      </c>
      <c r="E3576" s="1114">
        <v>12</v>
      </c>
      <c r="F3576" s="1071"/>
      <c r="G3576" s="1086"/>
      <c r="H3576" s="1063"/>
      <c r="I3576" s="1077"/>
      <c r="J3576" s="1060">
        <f t="shared" si="1437"/>
        <v>0</v>
      </c>
      <c r="K3576" s="1103"/>
      <c r="L3576" s="1137"/>
      <c r="M3576" s="1135">
        <v>5</v>
      </c>
      <c r="N3576" s="1063"/>
      <c r="O3576" s="1060">
        <f t="shared" si="1452"/>
        <v>60</v>
      </c>
      <c r="P3576" s="1103"/>
      <c r="Q3576" s="1071"/>
      <c r="R3576" s="1062"/>
      <c r="S3576" s="1063"/>
      <c r="T3576" s="1079">
        <f t="shared" si="1460"/>
        <v>0</v>
      </c>
      <c r="U3576" s="1061">
        <f t="shared" si="1457"/>
        <v>0</v>
      </c>
      <c r="V3576" s="1061">
        <f t="shared" si="1450"/>
        <v>0</v>
      </c>
      <c r="W3576" s="1063">
        <f t="shared" si="1450"/>
        <v>5</v>
      </c>
      <c r="X3576" s="1063">
        <f t="shared" si="1450"/>
        <v>0</v>
      </c>
      <c r="Y3576" s="1060">
        <f t="shared" si="1450"/>
        <v>60</v>
      </c>
      <c r="Z3576" s="1080">
        <f t="shared" si="1447"/>
        <v>45</v>
      </c>
      <c r="AA3576" s="1126" t="str">
        <f t="shared" si="1444"/>
        <v>Giá đậu</v>
      </c>
      <c r="AB3576" s="1082" t="str">
        <f t="shared" si="1444"/>
        <v>kg</v>
      </c>
      <c r="AC3576" s="1083">
        <f t="shared" si="1444"/>
        <v>14</v>
      </c>
      <c r="AD3576" s="1089">
        <f t="shared" si="1444"/>
        <v>12</v>
      </c>
      <c r="AE3576" s="1071">
        <f t="shared" si="1458"/>
        <v>0</v>
      </c>
      <c r="AF3576" s="1071">
        <f t="shared" si="1458"/>
        <v>0</v>
      </c>
      <c r="AG3576" s="1071">
        <f t="shared" si="1458"/>
        <v>0</v>
      </c>
      <c r="AH3576" s="1071">
        <f t="shared" si="1458"/>
        <v>0</v>
      </c>
      <c r="AI3576" s="1060">
        <f t="shared" si="1445"/>
        <v>0</v>
      </c>
      <c r="AJ3576" s="1102">
        <f t="shared" si="1454"/>
        <v>0</v>
      </c>
      <c r="AK3576" s="1102">
        <f t="shared" si="1454"/>
        <v>0</v>
      </c>
      <c r="AL3576" s="1102">
        <f t="shared" si="1454"/>
        <v>5</v>
      </c>
      <c r="AM3576" s="1102">
        <f t="shared" si="1455"/>
        <v>0</v>
      </c>
      <c r="AN3576" s="1085">
        <f t="shared" si="1456"/>
        <v>60</v>
      </c>
      <c r="AO3576" s="1061">
        <f t="shared" si="1442"/>
        <v>0</v>
      </c>
      <c r="AP3576" s="1061">
        <f t="shared" si="1442"/>
        <v>0</v>
      </c>
      <c r="AQ3576" s="1061">
        <f t="shared" si="1442"/>
        <v>5</v>
      </c>
      <c r="AR3576" s="1061">
        <f t="shared" si="1442"/>
        <v>0</v>
      </c>
      <c r="AS3576" s="1061">
        <f t="shared" si="1442"/>
        <v>60</v>
      </c>
      <c r="AT3576" s="850">
        <f t="shared" si="1448"/>
        <v>10</v>
      </c>
      <c r="AU3576" s="932" t="s">
        <v>857</v>
      </c>
      <c r="AV3576" s="933">
        <f t="shared" si="1459"/>
        <v>22</v>
      </c>
      <c r="AW3576" s="934" t="s">
        <v>27</v>
      </c>
      <c r="AX3576" s="935">
        <v>0.26</v>
      </c>
      <c r="AY3576" s="944" t="s">
        <v>29</v>
      </c>
      <c r="AZ3576" s="937">
        <f>AV3576*AX3576</f>
        <v>5.7200000000000006</v>
      </c>
    </row>
    <row r="3577" spans="1:52" ht="13.5" customHeight="1">
      <c r="A3577" s="838">
        <f t="shared" si="1446"/>
        <v>46</v>
      </c>
      <c r="B3577" s="1046" t="s">
        <v>161</v>
      </c>
      <c r="C3577" s="896" t="s">
        <v>389</v>
      </c>
      <c r="D3577" s="897">
        <v>13</v>
      </c>
      <c r="E3577" s="1114">
        <v>13</v>
      </c>
      <c r="F3577" s="1106"/>
      <c r="G3577" s="1086"/>
      <c r="H3577" s="1107"/>
      <c r="I3577" s="1077"/>
      <c r="J3577" s="1060">
        <f t="shared" si="1437"/>
        <v>0</v>
      </c>
      <c r="K3577" s="1071"/>
      <c r="L3577" s="1071"/>
      <c r="M3577" s="1135">
        <v>8</v>
      </c>
      <c r="N3577" s="1063"/>
      <c r="O3577" s="1060">
        <f t="shared" si="1452"/>
        <v>104</v>
      </c>
      <c r="P3577" s="1138"/>
      <c r="Q3577" s="1071"/>
      <c r="R3577" s="1139"/>
      <c r="S3577" s="1063"/>
      <c r="T3577" s="1079">
        <f t="shared" si="1460"/>
        <v>0</v>
      </c>
      <c r="U3577" s="1061">
        <f t="shared" si="1457"/>
        <v>0</v>
      </c>
      <c r="V3577" s="1061">
        <f t="shared" si="1450"/>
        <v>0</v>
      </c>
      <c r="W3577" s="1063">
        <f t="shared" si="1450"/>
        <v>8</v>
      </c>
      <c r="X3577" s="1063">
        <f t="shared" si="1450"/>
        <v>0</v>
      </c>
      <c r="Y3577" s="1060">
        <f t="shared" si="1450"/>
        <v>104</v>
      </c>
      <c r="Z3577" s="1080">
        <f t="shared" si="1447"/>
        <v>46</v>
      </c>
      <c r="AA3577" s="1126" t="str">
        <f t="shared" si="1444"/>
        <v>Rau sống</v>
      </c>
      <c r="AB3577" s="1082" t="str">
        <f t="shared" si="1444"/>
        <v>lít</v>
      </c>
      <c r="AC3577" s="1083">
        <f t="shared" si="1444"/>
        <v>13</v>
      </c>
      <c r="AD3577" s="1089">
        <f t="shared" si="1444"/>
        <v>13</v>
      </c>
      <c r="AE3577" s="1071">
        <f t="shared" si="1458"/>
        <v>0</v>
      </c>
      <c r="AF3577" s="1071">
        <f t="shared" si="1458"/>
        <v>0</v>
      </c>
      <c r="AG3577" s="1071">
        <f t="shared" si="1458"/>
        <v>0</v>
      </c>
      <c r="AH3577" s="1071">
        <f t="shared" si="1458"/>
        <v>0</v>
      </c>
      <c r="AI3577" s="1060">
        <f t="shared" si="1445"/>
        <v>0</v>
      </c>
      <c r="AJ3577" s="1102">
        <f t="shared" si="1454"/>
        <v>0</v>
      </c>
      <c r="AK3577" s="1102">
        <f t="shared" si="1454"/>
        <v>0</v>
      </c>
      <c r="AL3577" s="1102">
        <f t="shared" si="1454"/>
        <v>8</v>
      </c>
      <c r="AM3577" s="1102">
        <f t="shared" si="1455"/>
        <v>0</v>
      </c>
      <c r="AN3577" s="1085">
        <f t="shared" si="1456"/>
        <v>104</v>
      </c>
      <c r="AO3577" s="1061">
        <f t="shared" si="1442"/>
        <v>0</v>
      </c>
      <c r="AP3577" s="1061">
        <f t="shared" si="1442"/>
        <v>0</v>
      </c>
      <c r="AQ3577" s="1061">
        <f t="shared" si="1442"/>
        <v>8</v>
      </c>
      <c r="AR3577" s="1061">
        <f t="shared" si="1442"/>
        <v>0</v>
      </c>
      <c r="AS3577" s="1061">
        <f t="shared" si="1442"/>
        <v>104</v>
      </c>
      <c r="AT3577" s="850">
        <f t="shared" si="1448"/>
        <v>0</v>
      </c>
      <c r="AU3577" s="932" t="s">
        <v>858</v>
      </c>
      <c r="AV3577" s="933">
        <f t="shared" si="1459"/>
        <v>22</v>
      </c>
      <c r="AW3577" s="934" t="s">
        <v>27</v>
      </c>
      <c r="AX3577" s="1048">
        <v>0.26</v>
      </c>
      <c r="AY3577" s="944" t="s">
        <v>29</v>
      </c>
      <c r="AZ3577" s="937">
        <f>AV3577*AX3577</f>
        <v>5.7200000000000006</v>
      </c>
    </row>
    <row r="3578" spans="1:52" ht="13.5" customHeight="1">
      <c r="A3578" s="838">
        <f>IF(B3578&lt;&gt;"",MAX($A3577:$A3577)+1,"")</f>
        <v>47</v>
      </c>
      <c r="B3578" s="1046" t="s">
        <v>896</v>
      </c>
      <c r="C3578" s="844" t="s">
        <v>66</v>
      </c>
      <c r="D3578" s="907">
        <v>10</v>
      </c>
      <c r="E3578" s="1060">
        <v>10</v>
      </c>
      <c r="F3578" s="1140"/>
      <c r="G3578" s="1086"/>
      <c r="H3578" s="1091">
        <v>7</v>
      </c>
      <c r="I3578" s="1077"/>
      <c r="J3578" s="1060">
        <f t="shared" si="1437"/>
        <v>70</v>
      </c>
      <c r="K3578" s="1061"/>
      <c r="L3578" s="1061"/>
      <c r="M3578" s="1063">
        <v>7</v>
      </c>
      <c r="N3578" s="1063"/>
      <c r="O3578" s="1060">
        <f t="shared" si="1452"/>
        <v>70</v>
      </c>
      <c r="P3578" s="1061"/>
      <c r="Q3578" s="1061"/>
      <c r="R3578" s="1063">
        <v>7</v>
      </c>
      <c r="S3578" s="1063"/>
      <c r="T3578" s="1079">
        <f t="shared" si="1460"/>
        <v>70</v>
      </c>
      <c r="U3578" s="1061">
        <f t="shared" si="1457"/>
        <v>0</v>
      </c>
      <c r="V3578" s="1061">
        <f t="shared" si="1450"/>
        <v>0</v>
      </c>
      <c r="W3578" s="1063">
        <f t="shared" si="1450"/>
        <v>21</v>
      </c>
      <c r="X3578" s="1063">
        <f t="shared" si="1450"/>
        <v>0</v>
      </c>
      <c r="Y3578" s="1060">
        <f t="shared" si="1450"/>
        <v>210</v>
      </c>
      <c r="Z3578" s="1080">
        <f t="shared" si="1447"/>
        <v>47</v>
      </c>
      <c r="AA3578" s="1126" t="str">
        <f t="shared" si="1444"/>
        <v>Rau canh</v>
      </c>
      <c r="AB3578" s="1082" t="str">
        <f t="shared" si="1444"/>
        <v>kg</v>
      </c>
      <c r="AC3578" s="1083">
        <f t="shared" si="1444"/>
        <v>10</v>
      </c>
      <c r="AD3578" s="1089">
        <f t="shared" si="1444"/>
        <v>10</v>
      </c>
      <c r="AE3578" s="1071">
        <f t="shared" ref="AE3578:AH3585" si="1461">AE3497+AJ3497-AO3497</f>
        <v>0</v>
      </c>
      <c r="AF3578" s="1071">
        <f t="shared" si="1461"/>
        <v>0</v>
      </c>
      <c r="AG3578" s="1071">
        <f t="shared" si="1461"/>
        <v>0</v>
      </c>
      <c r="AH3578" s="1071">
        <f t="shared" si="1461"/>
        <v>0</v>
      </c>
      <c r="AI3578" s="1060">
        <f t="shared" si="1445"/>
        <v>0</v>
      </c>
      <c r="AJ3578" s="1102">
        <f t="shared" si="1454"/>
        <v>0</v>
      </c>
      <c r="AK3578" s="1102">
        <f t="shared" si="1454"/>
        <v>0</v>
      </c>
      <c r="AL3578" s="1102">
        <f t="shared" si="1454"/>
        <v>21</v>
      </c>
      <c r="AM3578" s="1102">
        <f t="shared" si="1455"/>
        <v>0</v>
      </c>
      <c r="AN3578" s="1085">
        <f t="shared" si="1456"/>
        <v>210</v>
      </c>
      <c r="AO3578" s="1061">
        <f t="shared" si="1442"/>
        <v>0</v>
      </c>
      <c r="AP3578" s="1061">
        <f t="shared" si="1442"/>
        <v>0</v>
      </c>
      <c r="AQ3578" s="1061">
        <f t="shared" si="1442"/>
        <v>21</v>
      </c>
      <c r="AR3578" s="1061">
        <f t="shared" si="1442"/>
        <v>0</v>
      </c>
      <c r="AS3578" s="1061">
        <f t="shared" si="1442"/>
        <v>210</v>
      </c>
      <c r="AT3578" s="850">
        <f t="shared" si="1448"/>
        <v>0</v>
      </c>
      <c r="AU3578" s="1146" t="s">
        <v>859</v>
      </c>
      <c r="AV3578" s="947"/>
      <c r="AW3578" s="947"/>
      <c r="AX3578" s="947"/>
      <c r="AY3578" s="947"/>
      <c r="AZ3578" s="937"/>
    </row>
    <row r="3579" spans="1:52" ht="13.5" customHeight="1">
      <c r="A3579" s="838">
        <f>IF(B3579&lt;&gt;"",MAX($A3578:$A3578)+1,"")</f>
        <v>48</v>
      </c>
      <c r="B3579" s="1046" t="s">
        <v>893</v>
      </c>
      <c r="C3579" s="844" t="s">
        <v>66</v>
      </c>
      <c r="D3579" s="907">
        <v>25</v>
      </c>
      <c r="E3579" s="1060">
        <v>25</v>
      </c>
      <c r="F3579" s="1140"/>
      <c r="G3579" s="1086"/>
      <c r="H3579" s="1091"/>
      <c r="I3579" s="1077"/>
      <c r="J3579" s="1060">
        <f>SUM(F3579:I3579)*$E3579</f>
        <v>0</v>
      </c>
      <c r="K3579" s="1061"/>
      <c r="L3579" s="1061"/>
      <c r="M3579" s="1063">
        <v>8</v>
      </c>
      <c r="N3579" s="1063"/>
      <c r="O3579" s="1060">
        <f t="shared" si="1452"/>
        <v>200</v>
      </c>
      <c r="P3579" s="1061"/>
      <c r="Q3579" s="1061"/>
      <c r="R3579" s="1063"/>
      <c r="S3579" s="1063"/>
      <c r="T3579" s="1079">
        <f t="shared" si="1460"/>
        <v>0</v>
      </c>
      <c r="U3579" s="1061">
        <f t="shared" si="1457"/>
        <v>0</v>
      </c>
      <c r="V3579" s="1061">
        <f t="shared" si="1450"/>
        <v>0</v>
      </c>
      <c r="W3579" s="1063">
        <f t="shared" si="1450"/>
        <v>8</v>
      </c>
      <c r="X3579" s="1063">
        <f t="shared" si="1450"/>
        <v>0</v>
      </c>
      <c r="Y3579" s="1060">
        <f t="shared" si="1450"/>
        <v>200</v>
      </c>
      <c r="Z3579" s="1080">
        <f t="shared" si="1447"/>
        <v>48</v>
      </c>
      <c r="AA3579" s="1126" t="str">
        <f t="shared" si="1444"/>
        <v>Măng</v>
      </c>
      <c r="AB3579" s="1082" t="str">
        <f t="shared" si="1444"/>
        <v>kg</v>
      </c>
      <c r="AC3579" s="1083">
        <f t="shared" si="1444"/>
        <v>25</v>
      </c>
      <c r="AD3579" s="1089">
        <f t="shared" si="1444"/>
        <v>25</v>
      </c>
      <c r="AE3579" s="1071">
        <f t="shared" si="1461"/>
        <v>0</v>
      </c>
      <c r="AF3579" s="1071">
        <f t="shared" si="1461"/>
        <v>0</v>
      </c>
      <c r="AG3579" s="1071">
        <f t="shared" si="1461"/>
        <v>0</v>
      </c>
      <c r="AH3579" s="1071">
        <f t="shared" si="1461"/>
        <v>0</v>
      </c>
      <c r="AI3579" s="1060">
        <f t="shared" si="1445"/>
        <v>0</v>
      </c>
      <c r="AJ3579" s="1102">
        <f t="shared" si="1454"/>
        <v>0</v>
      </c>
      <c r="AK3579" s="1102">
        <f t="shared" si="1454"/>
        <v>0</v>
      </c>
      <c r="AL3579" s="1102">
        <f t="shared" si="1454"/>
        <v>8</v>
      </c>
      <c r="AM3579" s="1102">
        <f t="shared" si="1455"/>
        <v>0</v>
      </c>
      <c r="AN3579" s="1085">
        <f t="shared" si="1456"/>
        <v>200</v>
      </c>
      <c r="AO3579" s="1061">
        <f t="shared" si="1442"/>
        <v>0</v>
      </c>
      <c r="AP3579" s="1061">
        <f t="shared" si="1442"/>
        <v>0</v>
      </c>
      <c r="AQ3579" s="1061">
        <f t="shared" si="1442"/>
        <v>8</v>
      </c>
      <c r="AR3579" s="1061">
        <f t="shared" si="1442"/>
        <v>0</v>
      </c>
      <c r="AS3579" s="1061">
        <f t="shared" si="1442"/>
        <v>200</v>
      </c>
      <c r="AT3579" s="850">
        <f t="shared" si="1448"/>
        <v>0</v>
      </c>
      <c r="AU3579" s="948"/>
      <c r="AV3579" s="934"/>
      <c r="AW3579" s="934"/>
      <c r="AX3579" s="935"/>
      <c r="AY3579" s="936" t="s">
        <v>29</v>
      </c>
      <c r="AZ3579" s="937">
        <f>AV3579*AX3579</f>
        <v>0</v>
      </c>
    </row>
    <row r="3580" spans="1:52" ht="13.5" customHeight="1">
      <c r="A3580" s="838">
        <f t="shared" ref="A3580:A3591" si="1462">IF(B3580&lt;&gt;"",MAX($A3578:$A3579)+1,"")</f>
        <v>49</v>
      </c>
      <c r="B3580" s="1046" t="s">
        <v>126</v>
      </c>
      <c r="C3580" s="844" t="s">
        <v>66</v>
      </c>
      <c r="D3580" s="949">
        <v>15</v>
      </c>
      <c r="E3580" s="1142">
        <v>15</v>
      </c>
      <c r="F3580" s="1140"/>
      <c r="G3580" s="1120"/>
      <c r="H3580" s="1077"/>
      <c r="I3580" s="1077"/>
      <c r="J3580" s="1060">
        <f>SUM(F3580:I3580)*$E3580</f>
        <v>0</v>
      </c>
      <c r="K3580" s="1103"/>
      <c r="L3580" s="1071"/>
      <c r="M3580" s="1062"/>
      <c r="N3580" s="1063"/>
      <c r="O3580" s="1060">
        <f t="shared" si="1452"/>
        <v>0</v>
      </c>
      <c r="P3580" s="1061"/>
      <c r="Q3580" s="1071"/>
      <c r="R3580" s="1062">
        <v>9</v>
      </c>
      <c r="S3580" s="1063"/>
      <c r="T3580" s="1079">
        <f t="shared" si="1460"/>
        <v>135</v>
      </c>
      <c r="U3580" s="1061">
        <f t="shared" si="1457"/>
        <v>0</v>
      </c>
      <c r="V3580" s="1061">
        <f t="shared" si="1450"/>
        <v>0</v>
      </c>
      <c r="W3580" s="1063">
        <f t="shared" si="1450"/>
        <v>9</v>
      </c>
      <c r="X3580" s="1063">
        <f t="shared" si="1450"/>
        <v>0</v>
      </c>
      <c r="Y3580" s="1060">
        <f t="shared" si="1450"/>
        <v>135</v>
      </c>
      <c r="Z3580" s="1080">
        <f t="shared" si="1447"/>
        <v>49</v>
      </c>
      <c r="AA3580" s="1126" t="str">
        <f t="shared" si="1444"/>
        <v>Mướp đắng</v>
      </c>
      <c r="AB3580" s="1082" t="str">
        <f t="shared" si="1444"/>
        <v>kg</v>
      </c>
      <c r="AC3580" s="1083">
        <f t="shared" si="1444"/>
        <v>15</v>
      </c>
      <c r="AD3580" s="1089">
        <f t="shared" si="1444"/>
        <v>15</v>
      </c>
      <c r="AE3580" s="1071">
        <f t="shared" si="1461"/>
        <v>0</v>
      </c>
      <c r="AF3580" s="1071">
        <f t="shared" si="1461"/>
        <v>0</v>
      </c>
      <c r="AG3580" s="1071">
        <f t="shared" si="1461"/>
        <v>0</v>
      </c>
      <c r="AH3580" s="1071">
        <f t="shared" si="1461"/>
        <v>0</v>
      </c>
      <c r="AI3580" s="1060">
        <f t="shared" si="1445"/>
        <v>0</v>
      </c>
      <c r="AJ3580" s="1102">
        <f t="shared" si="1454"/>
        <v>0</v>
      </c>
      <c r="AK3580" s="1102">
        <f t="shared" si="1454"/>
        <v>0</v>
      </c>
      <c r="AL3580" s="1102">
        <f t="shared" si="1454"/>
        <v>9</v>
      </c>
      <c r="AM3580" s="1102">
        <f t="shared" si="1455"/>
        <v>0</v>
      </c>
      <c r="AN3580" s="1085">
        <f t="shared" si="1456"/>
        <v>135</v>
      </c>
      <c r="AO3580" s="1061">
        <f t="shared" si="1442"/>
        <v>0</v>
      </c>
      <c r="AP3580" s="1061">
        <f t="shared" si="1442"/>
        <v>0</v>
      </c>
      <c r="AQ3580" s="1061">
        <f t="shared" si="1442"/>
        <v>9</v>
      </c>
      <c r="AR3580" s="1061">
        <f t="shared" si="1442"/>
        <v>0</v>
      </c>
      <c r="AS3580" s="1061">
        <f t="shared" si="1442"/>
        <v>135</v>
      </c>
      <c r="AT3580" s="850">
        <f t="shared" si="1448"/>
        <v>0</v>
      </c>
      <c r="AU3580" s="948"/>
      <c r="AV3580" s="934"/>
      <c r="AW3580" s="934"/>
      <c r="AX3580" s="935"/>
      <c r="AY3580" s="936" t="s">
        <v>29</v>
      </c>
      <c r="AZ3580" s="937">
        <f>AV3580*AX3580</f>
        <v>0</v>
      </c>
    </row>
    <row r="3581" spans="1:52" ht="13.5" customHeight="1">
      <c r="A3581" s="838">
        <f t="shared" si="1462"/>
        <v>50</v>
      </c>
      <c r="B3581" s="1046" t="s">
        <v>918</v>
      </c>
      <c r="C3581" s="844" t="s">
        <v>66</v>
      </c>
      <c r="D3581" s="907">
        <v>15</v>
      </c>
      <c r="E3581" s="1060">
        <v>15</v>
      </c>
      <c r="F3581" s="1140"/>
      <c r="G3581" s="1090"/>
      <c r="H3581" s="1077"/>
      <c r="I3581" s="1077"/>
      <c r="J3581" s="1060">
        <f>SUM(F3581:I3581)*$E3581</f>
        <v>0</v>
      </c>
      <c r="K3581" s="1061"/>
      <c r="L3581" s="1071"/>
      <c r="M3581" s="1063"/>
      <c r="N3581" s="1063"/>
      <c r="O3581" s="1060">
        <f t="shared" si="1452"/>
        <v>0</v>
      </c>
      <c r="P3581" s="1065"/>
      <c r="Q3581" s="1071"/>
      <c r="R3581" s="1062"/>
      <c r="S3581" s="1063"/>
      <c r="T3581" s="1079">
        <f t="shared" si="1460"/>
        <v>0</v>
      </c>
      <c r="U3581" s="1061">
        <f t="shared" si="1457"/>
        <v>0</v>
      </c>
      <c r="V3581" s="1061">
        <f t="shared" si="1450"/>
        <v>0</v>
      </c>
      <c r="W3581" s="1063">
        <f t="shared" si="1450"/>
        <v>0</v>
      </c>
      <c r="X3581" s="1063">
        <f t="shared" si="1450"/>
        <v>0</v>
      </c>
      <c r="Y3581" s="1060">
        <f t="shared" si="1450"/>
        <v>0</v>
      </c>
      <c r="Z3581" s="1080">
        <f t="shared" si="1447"/>
        <v>50</v>
      </c>
      <c r="AA3581" s="1126" t="str">
        <f t="shared" si="1444"/>
        <v>Cà  xanh</v>
      </c>
      <c r="AB3581" s="1082" t="str">
        <f t="shared" si="1444"/>
        <v>kg</v>
      </c>
      <c r="AC3581" s="1083">
        <f t="shared" si="1444"/>
        <v>15</v>
      </c>
      <c r="AD3581" s="1089">
        <f t="shared" si="1444"/>
        <v>15</v>
      </c>
      <c r="AE3581" s="1071">
        <f t="shared" si="1461"/>
        <v>0</v>
      </c>
      <c r="AF3581" s="1071">
        <f t="shared" si="1461"/>
        <v>0</v>
      </c>
      <c r="AG3581" s="1071">
        <f t="shared" si="1461"/>
        <v>0</v>
      </c>
      <c r="AH3581" s="1071">
        <f t="shared" si="1461"/>
        <v>0</v>
      </c>
      <c r="AI3581" s="1060">
        <f t="shared" si="1445"/>
        <v>0</v>
      </c>
      <c r="AJ3581" s="1102">
        <f t="shared" si="1454"/>
        <v>0</v>
      </c>
      <c r="AK3581" s="1102">
        <f t="shared" si="1454"/>
        <v>0</v>
      </c>
      <c r="AL3581" s="1102">
        <f t="shared" si="1454"/>
        <v>0</v>
      </c>
      <c r="AM3581" s="1102">
        <f t="shared" si="1455"/>
        <v>0</v>
      </c>
      <c r="AN3581" s="1085">
        <f t="shared" si="1456"/>
        <v>0</v>
      </c>
      <c r="AO3581" s="1061">
        <f t="shared" si="1442"/>
        <v>0</v>
      </c>
      <c r="AP3581" s="1061">
        <f t="shared" si="1442"/>
        <v>0</v>
      </c>
      <c r="AQ3581" s="1061">
        <f t="shared" si="1442"/>
        <v>0</v>
      </c>
      <c r="AR3581" s="1061">
        <f t="shared" si="1442"/>
        <v>0</v>
      </c>
      <c r="AS3581" s="1061">
        <f t="shared" si="1442"/>
        <v>0</v>
      </c>
      <c r="AT3581" s="850">
        <f t="shared" si="1448"/>
        <v>0</v>
      </c>
      <c r="AU3581" s="1480" t="s">
        <v>916</v>
      </c>
      <c r="AV3581" s="1481"/>
      <c r="AW3581" s="1481"/>
      <c r="AX3581" s="1481"/>
      <c r="AY3581" s="1147" t="str">
        <f>AY3582</f>
        <v>=</v>
      </c>
      <c r="AZ3581" s="937">
        <f ca="1">AZ3504</f>
        <v>21.939999999999628</v>
      </c>
    </row>
    <row r="3582" spans="1:52" ht="13.5" customHeight="1">
      <c r="A3582" s="838">
        <f t="shared" si="1462"/>
        <v>51</v>
      </c>
      <c r="B3582" s="1045" t="s">
        <v>64</v>
      </c>
      <c r="C3582" s="844" t="s">
        <v>66</v>
      </c>
      <c r="D3582" s="907">
        <v>13</v>
      </c>
      <c r="E3582" s="1060">
        <v>13</v>
      </c>
      <c r="F3582" s="1140"/>
      <c r="G3582" s="1086"/>
      <c r="H3582" s="1091"/>
      <c r="I3582" s="1077"/>
      <c r="J3582" s="1060">
        <f t="shared" ref="J3582:J3591" si="1463">SUM(F3582:I3582)*$E3582</f>
        <v>0</v>
      </c>
      <c r="K3582" s="1061"/>
      <c r="L3582" s="1071"/>
      <c r="M3582" s="1063"/>
      <c r="N3582" s="1063"/>
      <c r="O3582" s="1060">
        <f t="shared" si="1452"/>
        <v>0</v>
      </c>
      <c r="P3582" s="1061"/>
      <c r="Q3582" s="1061"/>
      <c r="R3582" s="1063"/>
      <c r="S3582" s="1063"/>
      <c r="T3582" s="1079">
        <f t="shared" si="1460"/>
        <v>0</v>
      </c>
      <c r="U3582" s="1061">
        <f t="shared" si="1457"/>
        <v>0</v>
      </c>
      <c r="V3582" s="1061">
        <f t="shared" si="1450"/>
        <v>0</v>
      </c>
      <c r="W3582" s="1063">
        <f t="shared" si="1450"/>
        <v>0</v>
      </c>
      <c r="X3582" s="1063">
        <f t="shared" si="1450"/>
        <v>0</v>
      </c>
      <c r="Y3582" s="1060">
        <f t="shared" si="1450"/>
        <v>0</v>
      </c>
      <c r="Z3582" s="1080">
        <f t="shared" si="1447"/>
        <v>51</v>
      </c>
      <c r="AA3582" s="1126" t="str">
        <f t="shared" si="1444"/>
        <v>Hành tây</v>
      </c>
      <c r="AB3582" s="1082" t="str">
        <f t="shared" si="1444"/>
        <v>kg</v>
      </c>
      <c r="AC3582" s="1083">
        <f t="shared" si="1444"/>
        <v>13</v>
      </c>
      <c r="AD3582" s="1089">
        <f t="shared" si="1444"/>
        <v>13</v>
      </c>
      <c r="AE3582" s="1071">
        <f t="shared" si="1461"/>
        <v>0</v>
      </c>
      <c r="AF3582" s="1071">
        <f t="shared" si="1461"/>
        <v>0</v>
      </c>
      <c r="AG3582" s="1071">
        <f t="shared" si="1461"/>
        <v>0</v>
      </c>
      <c r="AH3582" s="1071">
        <f t="shared" si="1461"/>
        <v>0</v>
      </c>
      <c r="AI3582" s="1060">
        <f t="shared" si="1445"/>
        <v>0</v>
      </c>
      <c r="AJ3582" s="1102">
        <f t="shared" si="1454"/>
        <v>0</v>
      </c>
      <c r="AK3582" s="1102">
        <f t="shared" si="1454"/>
        <v>0</v>
      </c>
      <c r="AL3582" s="1102">
        <f t="shared" si="1454"/>
        <v>0</v>
      </c>
      <c r="AM3582" s="1102">
        <f t="shared" si="1455"/>
        <v>0</v>
      </c>
      <c r="AN3582" s="1085">
        <f t="shared" si="1456"/>
        <v>0</v>
      </c>
      <c r="AO3582" s="1061">
        <f t="shared" si="1442"/>
        <v>0</v>
      </c>
      <c r="AP3582" s="1061">
        <f t="shared" si="1442"/>
        <v>0</v>
      </c>
      <c r="AQ3582" s="1061">
        <f t="shared" si="1442"/>
        <v>0</v>
      </c>
      <c r="AR3582" s="1061">
        <f t="shared" si="1442"/>
        <v>0</v>
      </c>
      <c r="AS3582" s="1061">
        <f t="shared" si="1442"/>
        <v>0</v>
      </c>
      <c r="AT3582" s="850">
        <f t="shared" si="1448"/>
        <v>0</v>
      </c>
      <c r="AU3582" s="1505" t="s">
        <v>917</v>
      </c>
      <c r="AV3582" s="1506"/>
      <c r="AW3582" s="1506"/>
      <c r="AX3582" s="1506"/>
      <c r="AY3582" s="1147" t="s">
        <v>29</v>
      </c>
      <c r="AZ3582" s="937">
        <f ca="1">SUM(AZ3571:AZ3581)</f>
        <v>167.87999999999965</v>
      </c>
    </row>
    <row r="3583" spans="1:52" ht="13.5" customHeight="1">
      <c r="A3583" s="838">
        <f t="shared" si="1462"/>
        <v>52</v>
      </c>
      <c r="B3583" s="1046" t="s">
        <v>914</v>
      </c>
      <c r="C3583" s="844" t="s">
        <v>66</v>
      </c>
      <c r="D3583" s="907">
        <v>15</v>
      </c>
      <c r="E3583" s="1060">
        <v>15</v>
      </c>
      <c r="F3583" s="1140"/>
      <c r="G3583" s="1086"/>
      <c r="H3583" s="1091"/>
      <c r="I3583" s="1077"/>
      <c r="J3583" s="1060">
        <f t="shared" si="1463"/>
        <v>0</v>
      </c>
      <c r="K3583" s="1061"/>
      <c r="L3583" s="1061"/>
      <c r="M3583" s="1063">
        <v>4</v>
      </c>
      <c r="N3583" s="1063"/>
      <c r="O3583" s="1060">
        <f t="shared" si="1452"/>
        <v>60</v>
      </c>
      <c r="P3583" s="1061"/>
      <c r="Q3583" s="1061"/>
      <c r="R3583" s="1063">
        <v>3</v>
      </c>
      <c r="S3583" s="1063"/>
      <c r="T3583" s="1079">
        <f t="shared" si="1460"/>
        <v>45</v>
      </c>
      <c r="U3583" s="1061">
        <f t="shared" si="1457"/>
        <v>0</v>
      </c>
      <c r="V3583" s="1061">
        <f t="shared" si="1450"/>
        <v>0</v>
      </c>
      <c r="W3583" s="1063">
        <f t="shared" si="1450"/>
        <v>7</v>
      </c>
      <c r="X3583" s="1063">
        <f t="shared" si="1450"/>
        <v>0</v>
      </c>
      <c r="Y3583" s="1060">
        <f t="shared" si="1450"/>
        <v>105</v>
      </c>
      <c r="Z3583" s="1080">
        <f t="shared" si="1447"/>
        <v>52</v>
      </c>
      <c r="AA3583" s="1126" t="str">
        <f t="shared" si="1444"/>
        <v>Sả</v>
      </c>
      <c r="AB3583" s="1082" t="str">
        <f t="shared" si="1444"/>
        <v>kg</v>
      </c>
      <c r="AC3583" s="1083">
        <f t="shared" si="1444"/>
        <v>15</v>
      </c>
      <c r="AD3583" s="1089">
        <f t="shared" si="1444"/>
        <v>15</v>
      </c>
      <c r="AE3583" s="1071">
        <f t="shared" si="1461"/>
        <v>0</v>
      </c>
      <c r="AF3583" s="1071">
        <f t="shared" si="1461"/>
        <v>0</v>
      </c>
      <c r="AG3583" s="1071">
        <f t="shared" si="1461"/>
        <v>0</v>
      </c>
      <c r="AH3583" s="1071">
        <f t="shared" si="1461"/>
        <v>0</v>
      </c>
      <c r="AI3583" s="1060">
        <f t="shared" si="1445"/>
        <v>0</v>
      </c>
      <c r="AJ3583" s="1102">
        <f t="shared" si="1454"/>
        <v>0</v>
      </c>
      <c r="AK3583" s="1102">
        <f t="shared" si="1454"/>
        <v>0</v>
      </c>
      <c r="AL3583" s="1102">
        <f t="shared" si="1454"/>
        <v>7</v>
      </c>
      <c r="AM3583" s="1102">
        <f t="shared" si="1455"/>
        <v>0</v>
      </c>
      <c r="AN3583" s="1085">
        <f t="shared" si="1456"/>
        <v>105</v>
      </c>
      <c r="AO3583" s="1061">
        <f t="shared" ref="AO3583:AS3591" si="1464">U3583</f>
        <v>0</v>
      </c>
      <c r="AP3583" s="1061">
        <f t="shared" si="1464"/>
        <v>0</v>
      </c>
      <c r="AQ3583" s="1061">
        <f t="shared" si="1464"/>
        <v>7</v>
      </c>
      <c r="AR3583" s="1061">
        <f t="shared" si="1464"/>
        <v>0</v>
      </c>
      <c r="AS3583" s="1061">
        <f t="shared" si="1464"/>
        <v>105</v>
      </c>
      <c r="AT3583" s="850">
        <f t="shared" si="1448"/>
        <v>0</v>
      </c>
      <c r="AU3583" s="1480" t="s">
        <v>861</v>
      </c>
      <c r="AV3583" s="1481"/>
      <c r="AW3583" s="1481"/>
      <c r="AX3583" s="1481"/>
      <c r="AY3583" s="1147" t="s">
        <v>29</v>
      </c>
      <c r="AZ3583" s="937">
        <f ca="1">SUMIF(AA3532:AR3597,"Gạo*",AO3532:AO3597)+SUMIF(AA3532:AR3597,"Gạo*",AP3532:AP3597)+SUMIF(AA3532:AR3597,"Gạo*",AQ3532:AQ3597)+SUMIF(AA3532:AR3597,"Gạo*",AR3532:AR3597)</f>
        <v>146</v>
      </c>
    </row>
    <row r="3584" spans="1:52" ht="13.5" customHeight="1">
      <c r="A3584" s="838">
        <f t="shared" si="1462"/>
        <v>53</v>
      </c>
      <c r="B3584" s="908" t="s">
        <v>895</v>
      </c>
      <c r="C3584" s="844" t="s">
        <v>66</v>
      </c>
      <c r="D3584" s="907">
        <v>8</v>
      </c>
      <c r="E3584" s="1060">
        <v>8</v>
      </c>
      <c r="F3584" s="1140"/>
      <c r="G3584" s="1086"/>
      <c r="H3584" s="1077"/>
      <c r="I3584" s="1077"/>
      <c r="J3584" s="1060">
        <f t="shared" si="1463"/>
        <v>0</v>
      </c>
      <c r="K3584" s="1061"/>
      <c r="L3584" s="1071"/>
      <c r="M3584" s="1063"/>
      <c r="N3584" s="1063"/>
      <c r="O3584" s="1060">
        <f t="shared" si="1452"/>
        <v>0</v>
      </c>
      <c r="P3584" s="1061"/>
      <c r="Q3584" s="1061"/>
      <c r="R3584" s="1063"/>
      <c r="S3584" s="1063"/>
      <c r="T3584" s="1079">
        <f t="shared" ref="T3584:T3591" si="1465">SUM(P3584:S3584)*$E3584</f>
        <v>0</v>
      </c>
      <c r="U3584" s="1061">
        <f t="shared" si="1457"/>
        <v>0</v>
      </c>
      <c r="V3584" s="1061">
        <f t="shared" si="1450"/>
        <v>0</v>
      </c>
      <c r="W3584" s="1063">
        <f t="shared" si="1450"/>
        <v>0</v>
      </c>
      <c r="X3584" s="1063">
        <f t="shared" si="1450"/>
        <v>0</v>
      </c>
      <c r="Y3584" s="1060">
        <f t="shared" si="1450"/>
        <v>0</v>
      </c>
      <c r="Z3584" s="1080">
        <f t="shared" si="1447"/>
        <v>53</v>
      </c>
      <c r="AA3584" s="1126" t="str">
        <f t="shared" si="1444"/>
        <v>Mùng bac hà</v>
      </c>
      <c r="AB3584" s="1082" t="str">
        <f t="shared" si="1444"/>
        <v>kg</v>
      </c>
      <c r="AC3584" s="1083">
        <f t="shared" si="1444"/>
        <v>8</v>
      </c>
      <c r="AD3584" s="1089">
        <f t="shared" si="1444"/>
        <v>8</v>
      </c>
      <c r="AE3584" s="1071">
        <f t="shared" si="1461"/>
        <v>0</v>
      </c>
      <c r="AF3584" s="1071">
        <f t="shared" si="1461"/>
        <v>0</v>
      </c>
      <c r="AG3584" s="1071">
        <f t="shared" si="1461"/>
        <v>0</v>
      </c>
      <c r="AH3584" s="1071">
        <f t="shared" si="1461"/>
        <v>0</v>
      </c>
      <c r="AI3584" s="1060">
        <f t="shared" si="1445"/>
        <v>0</v>
      </c>
      <c r="AJ3584" s="1102">
        <f t="shared" si="1454"/>
        <v>0</v>
      </c>
      <c r="AK3584" s="1102">
        <f t="shared" si="1454"/>
        <v>0</v>
      </c>
      <c r="AL3584" s="1102">
        <f t="shared" si="1454"/>
        <v>0</v>
      </c>
      <c r="AM3584" s="1102">
        <f t="shared" si="1455"/>
        <v>0</v>
      </c>
      <c r="AN3584" s="1085">
        <f t="shared" si="1456"/>
        <v>0</v>
      </c>
      <c r="AO3584" s="1061">
        <f t="shared" si="1464"/>
        <v>0</v>
      </c>
      <c r="AP3584" s="1061">
        <f t="shared" si="1464"/>
        <v>0</v>
      </c>
      <c r="AQ3584" s="1061">
        <f t="shared" si="1464"/>
        <v>0</v>
      </c>
      <c r="AR3584" s="1061">
        <f t="shared" si="1464"/>
        <v>0</v>
      </c>
      <c r="AS3584" s="1061">
        <f t="shared" si="1464"/>
        <v>0</v>
      </c>
      <c r="AT3584" s="850">
        <f t="shared" si="1448"/>
        <v>0</v>
      </c>
      <c r="AU3584" s="1480" t="s">
        <v>862</v>
      </c>
      <c r="AV3584" s="1481"/>
      <c r="AW3584" s="1481"/>
      <c r="AX3584" s="1481"/>
      <c r="AY3584" s="1147" t="s">
        <v>29</v>
      </c>
      <c r="AZ3584" s="1148">
        <f ca="1">AZ3505</f>
        <v>0</v>
      </c>
    </row>
    <row r="3585" spans="1:52" ht="13.5" customHeight="1">
      <c r="A3585" s="838">
        <f t="shared" si="1462"/>
        <v>54</v>
      </c>
      <c r="B3585" s="908" t="s">
        <v>512</v>
      </c>
      <c r="C3585" s="844" t="s">
        <v>66</v>
      </c>
      <c r="D3585" s="907">
        <v>20</v>
      </c>
      <c r="E3585" s="1060">
        <v>20</v>
      </c>
      <c r="F3585" s="1140"/>
      <c r="G3585" s="1120"/>
      <c r="H3585" s="1077"/>
      <c r="I3585" s="1077"/>
      <c r="J3585" s="1060">
        <f t="shared" si="1463"/>
        <v>0</v>
      </c>
      <c r="K3585" s="1061"/>
      <c r="L3585" s="1071"/>
      <c r="M3585" s="1063"/>
      <c r="N3585" s="1063"/>
      <c r="O3585" s="1060">
        <f t="shared" si="1452"/>
        <v>0</v>
      </c>
      <c r="P3585" s="1061"/>
      <c r="Q3585" s="1071"/>
      <c r="R3585" s="1063">
        <v>2</v>
      </c>
      <c r="S3585" s="1063"/>
      <c r="T3585" s="1079">
        <f t="shared" si="1465"/>
        <v>40</v>
      </c>
      <c r="U3585" s="1061">
        <f t="shared" si="1457"/>
        <v>0</v>
      </c>
      <c r="V3585" s="1061">
        <f t="shared" si="1450"/>
        <v>0</v>
      </c>
      <c r="W3585" s="1063">
        <f t="shared" si="1450"/>
        <v>2</v>
      </c>
      <c r="X3585" s="1063">
        <f t="shared" si="1450"/>
        <v>0</v>
      </c>
      <c r="Y3585" s="1060">
        <f t="shared" si="1450"/>
        <v>40</v>
      </c>
      <c r="Z3585" s="1080">
        <f t="shared" si="1447"/>
        <v>54</v>
      </c>
      <c r="AA3585" s="1126" t="str">
        <f t="shared" si="1444"/>
        <v>Riềng</v>
      </c>
      <c r="AB3585" s="1082" t="str">
        <f t="shared" si="1444"/>
        <v>kg</v>
      </c>
      <c r="AC3585" s="1083">
        <f t="shared" si="1444"/>
        <v>20</v>
      </c>
      <c r="AD3585" s="1089">
        <f t="shared" si="1444"/>
        <v>20</v>
      </c>
      <c r="AE3585" s="1071">
        <f t="shared" si="1461"/>
        <v>0</v>
      </c>
      <c r="AF3585" s="1071">
        <f t="shared" si="1461"/>
        <v>0</v>
      </c>
      <c r="AG3585" s="1071">
        <f t="shared" si="1461"/>
        <v>0</v>
      </c>
      <c r="AH3585" s="1071">
        <f t="shared" si="1461"/>
        <v>0</v>
      </c>
      <c r="AI3585" s="1060">
        <f t="shared" si="1445"/>
        <v>0</v>
      </c>
      <c r="AJ3585" s="1102">
        <f t="shared" si="1454"/>
        <v>0</v>
      </c>
      <c r="AK3585" s="1102">
        <f t="shared" si="1454"/>
        <v>0</v>
      </c>
      <c r="AL3585" s="1102">
        <f t="shared" si="1454"/>
        <v>2</v>
      </c>
      <c r="AM3585" s="1102">
        <f t="shared" si="1455"/>
        <v>0</v>
      </c>
      <c r="AN3585" s="1085">
        <f t="shared" si="1456"/>
        <v>40</v>
      </c>
      <c r="AO3585" s="1061">
        <f t="shared" si="1464"/>
        <v>0</v>
      </c>
      <c r="AP3585" s="1061">
        <f t="shared" si="1464"/>
        <v>0</v>
      </c>
      <c r="AQ3585" s="1061">
        <f t="shared" si="1464"/>
        <v>2</v>
      </c>
      <c r="AR3585" s="1061">
        <f t="shared" si="1464"/>
        <v>0</v>
      </c>
      <c r="AS3585" s="1061">
        <f t="shared" si="1464"/>
        <v>40</v>
      </c>
      <c r="AT3585" s="850">
        <f t="shared" si="1448"/>
        <v>0</v>
      </c>
      <c r="AU3585" s="1149" t="s">
        <v>863</v>
      </c>
      <c r="AV3585" s="1150"/>
      <c r="AW3585" s="1150"/>
      <c r="AX3585" s="1150"/>
      <c r="AY3585" s="1147" t="s">
        <v>29</v>
      </c>
      <c r="AZ3585" s="937">
        <f ca="1">AZ3583+AZ3584</f>
        <v>146</v>
      </c>
    </row>
    <row r="3586" spans="1:52" ht="13.5" customHeight="1">
      <c r="A3586" s="838">
        <f t="shared" si="1462"/>
        <v>55</v>
      </c>
      <c r="B3586" s="1045" t="s">
        <v>636</v>
      </c>
      <c r="C3586" s="844" t="s">
        <v>66</v>
      </c>
      <c r="D3586" s="907">
        <v>10</v>
      </c>
      <c r="E3586" s="1060">
        <v>10</v>
      </c>
      <c r="F3586" s="1140"/>
      <c r="G3586" s="1086"/>
      <c r="H3586" s="1077"/>
      <c r="I3586" s="1077"/>
      <c r="J3586" s="1060">
        <f t="shared" si="1463"/>
        <v>0</v>
      </c>
      <c r="K3586" s="1061"/>
      <c r="L3586" s="1065"/>
      <c r="M3586" s="1063"/>
      <c r="N3586" s="1063"/>
      <c r="O3586" s="1060">
        <f t="shared" si="1452"/>
        <v>0</v>
      </c>
      <c r="P3586" s="1061"/>
      <c r="Q3586" s="1061"/>
      <c r="R3586" s="1063">
        <v>0.5</v>
      </c>
      <c r="S3586" s="1063"/>
      <c r="T3586" s="1079">
        <f t="shared" si="1465"/>
        <v>5</v>
      </c>
      <c r="U3586" s="1061">
        <f t="shared" si="1457"/>
        <v>0</v>
      </c>
      <c r="V3586" s="1061">
        <f t="shared" si="1450"/>
        <v>0</v>
      </c>
      <c r="W3586" s="1063">
        <f t="shared" si="1450"/>
        <v>0.5</v>
      </c>
      <c r="X3586" s="1063">
        <f t="shared" si="1450"/>
        <v>0</v>
      </c>
      <c r="Y3586" s="1060">
        <f t="shared" si="1450"/>
        <v>5</v>
      </c>
      <c r="Z3586" s="1080">
        <f t="shared" si="1447"/>
        <v>55</v>
      </c>
      <c r="AA3586" s="1126" t="str">
        <f t="shared" si="1444"/>
        <v>Rau mùi</v>
      </c>
      <c r="AB3586" s="1082" t="str">
        <f t="shared" si="1444"/>
        <v>kg</v>
      </c>
      <c r="AC3586" s="1083">
        <f t="shared" si="1444"/>
        <v>10</v>
      </c>
      <c r="AD3586" s="1089">
        <f t="shared" si="1444"/>
        <v>10</v>
      </c>
      <c r="AE3586" s="1071">
        <f>AE3506+AJ3506-AO3506</f>
        <v>0</v>
      </c>
      <c r="AF3586" s="1071">
        <f>AF3506+AK3506-AP3506</f>
        <v>0</v>
      </c>
      <c r="AG3586" s="1071">
        <f>AG3506+AL3506-AQ3506</f>
        <v>0</v>
      </c>
      <c r="AH3586" s="1071">
        <f>AH3506+AM3506-AR3506</f>
        <v>0</v>
      </c>
      <c r="AI3586" s="1060">
        <f t="shared" si="1445"/>
        <v>0</v>
      </c>
      <c r="AJ3586" s="1102">
        <f t="shared" si="1454"/>
        <v>0</v>
      </c>
      <c r="AK3586" s="1102">
        <f t="shared" si="1454"/>
        <v>0</v>
      </c>
      <c r="AL3586" s="1102">
        <f t="shared" si="1454"/>
        <v>0.5</v>
      </c>
      <c r="AM3586" s="1102">
        <f t="shared" si="1455"/>
        <v>0</v>
      </c>
      <c r="AN3586" s="1085">
        <f t="shared" si="1456"/>
        <v>5</v>
      </c>
      <c r="AO3586" s="1061">
        <f t="shared" si="1464"/>
        <v>0</v>
      </c>
      <c r="AP3586" s="1061">
        <f t="shared" si="1464"/>
        <v>0</v>
      </c>
      <c r="AQ3586" s="1061">
        <f t="shared" si="1464"/>
        <v>0.5</v>
      </c>
      <c r="AR3586" s="1061">
        <f t="shared" si="1464"/>
        <v>0</v>
      </c>
      <c r="AS3586" s="1061">
        <f t="shared" si="1464"/>
        <v>5</v>
      </c>
      <c r="AT3586" s="850">
        <f t="shared" si="1448"/>
        <v>0</v>
      </c>
      <c r="AU3586" s="1480" t="s">
        <v>864</v>
      </c>
      <c r="AV3586" s="1481"/>
      <c r="AW3586" s="1481"/>
      <c r="AX3586" s="1481"/>
      <c r="AY3586" s="1147" t="s">
        <v>29</v>
      </c>
      <c r="AZ3586" s="937">
        <f ca="1">IF(AZ3582-AZ3585&gt;0,AZ3582-AZ3585,0)</f>
        <v>21.879999999999654</v>
      </c>
    </row>
    <row r="3587" spans="1:52" ht="13.5" customHeight="1">
      <c r="A3587" s="838" t="str">
        <f t="shared" si="1462"/>
        <v/>
      </c>
      <c r="B3587" s="906"/>
      <c r="C3587" s="844"/>
      <c r="D3587" s="907"/>
      <c r="E3587" s="1060"/>
      <c r="F3587" s="1140"/>
      <c r="G3587" s="1086"/>
      <c r="H3587" s="1077"/>
      <c r="I3587" s="1077"/>
      <c r="J3587" s="1060">
        <f t="shared" si="1463"/>
        <v>0</v>
      </c>
      <c r="K3587" s="1061"/>
      <c r="L3587" s="1061"/>
      <c r="M3587" s="1063"/>
      <c r="N3587" s="1063"/>
      <c r="O3587" s="1060">
        <f t="shared" si="1452"/>
        <v>0</v>
      </c>
      <c r="P3587" s="1061"/>
      <c r="Q3587" s="1061"/>
      <c r="R3587" s="1063"/>
      <c r="S3587" s="1063"/>
      <c r="T3587" s="1079">
        <f t="shared" si="1465"/>
        <v>0</v>
      </c>
      <c r="U3587" s="1061">
        <f t="shared" si="1457"/>
        <v>0</v>
      </c>
      <c r="V3587" s="1061">
        <f t="shared" si="1450"/>
        <v>0</v>
      </c>
      <c r="W3587" s="1063">
        <f t="shared" si="1450"/>
        <v>0</v>
      </c>
      <c r="X3587" s="1063">
        <f t="shared" si="1450"/>
        <v>0</v>
      </c>
      <c r="Y3587" s="1060">
        <f t="shared" si="1450"/>
        <v>0</v>
      </c>
      <c r="Z3587" s="1080" t="str">
        <f t="shared" si="1447"/>
        <v/>
      </c>
      <c r="AA3587" s="1126">
        <f t="shared" si="1444"/>
        <v>0</v>
      </c>
      <c r="AB3587" s="1082">
        <f t="shared" si="1444"/>
        <v>0</v>
      </c>
      <c r="AC3587" s="1083">
        <f t="shared" si="1444"/>
        <v>0</v>
      </c>
      <c r="AD3587" s="1089">
        <f t="shared" si="1444"/>
        <v>0</v>
      </c>
      <c r="AE3587" s="1071">
        <f t="shared" ref="AE3587:AH3591" si="1466">AE3508+AJ3508-AO3508</f>
        <v>0</v>
      </c>
      <c r="AF3587" s="1071">
        <f t="shared" si="1466"/>
        <v>0</v>
      </c>
      <c r="AG3587" s="1071">
        <f t="shared" si="1466"/>
        <v>0</v>
      </c>
      <c r="AH3587" s="1071">
        <f t="shared" si="1466"/>
        <v>0</v>
      </c>
      <c r="AI3587" s="1060">
        <f t="shared" si="1445"/>
        <v>0</v>
      </c>
      <c r="AJ3587" s="1102">
        <f t="shared" si="1454"/>
        <v>0</v>
      </c>
      <c r="AK3587" s="1102">
        <f t="shared" si="1454"/>
        <v>0</v>
      </c>
      <c r="AL3587" s="1102">
        <f t="shared" si="1454"/>
        <v>0</v>
      </c>
      <c r="AM3587" s="1102">
        <f t="shared" si="1455"/>
        <v>0</v>
      </c>
      <c r="AN3587" s="1085">
        <f t="shared" si="1456"/>
        <v>0</v>
      </c>
      <c r="AO3587" s="1061">
        <f t="shared" si="1464"/>
        <v>0</v>
      </c>
      <c r="AP3587" s="1061">
        <f t="shared" si="1464"/>
        <v>0</v>
      </c>
      <c r="AQ3587" s="1061">
        <f t="shared" si="1464"/>
        <v>0</v>
      </c>
      <c r="AR3587" s="1061">
        <f t="shared" si="1464"/>
        <v>0</v>
      </c>
      <c r="AS3587" s="1061">
        <f t="shared" si="1464"/>
        <v>0</v>
      </c>
      <c r="AT3587" s="850" t="str">
        <f t="shared" si="1448"/>
        <v/>
      </c>
      <c r="AU3587" s="1482" t="s">
        <v>797</v>
      </c>
      <c r="AV3587" s="1483"/>
      <c r="AW3587" s="1483"/>
      <c r="AX3587" s="1483"/>
      <c r="AY3587" s="894" t="s">
        <v>29</v>
      </c>
      <c r="AZ3587" s="1151">
        <f ca="1">IF(AZ3582-AZ3585&lt;0,AZ3585-AZ3582,0)</f>
        <v>0</v>
      </c>
    </row>
    <row r="3588" spans="1:52" ht="13.5" customHeight="1">
      <c r="A3588" s="838" t="str">
        <f t="shared" si="1462"/>
        <v/>
      </c>
      <c r="B3588" s="906"/>
      <c r="C3588" s="844"/>
      <c r="D3588" s="907"/>
      <c r="E3588" s="1060"/>
      <c r="F3588" s="1140"/>
      <c r="G3588" s="1086"/>
      <c r="H3588" s="1077"/>
      <c r="I3588" s="1077"/>
      <c r="J3588" s="1060">
        <f t="shared" si="1463"/>
        <v>0</v>
      </c>
      <c r="K3588" s="1061"/>
      <c r="L3588" s="1061"/>
      <c r="M3588" s="1063"/>
      <c r="N3588" s="1063"/>
      <c r="O3588" s="1060">
        <f t="shared" si="1452"/>
        <v>0</v>
      </c>
      <c r="P3588" s="1061"/>
      <c r="Q3588" s="1061"/>
      <c r="R3588" s="1063"/>
      <c r="S3588" s="1063"/>
      <c r="T3588" s="1079">
        <f t="shared" si="1465"/>
        <v>0</v>
      </c>
      <c r="U3588" s="1061">
        <f t="shared" si="1457"/>
        <v>0</v>
      </c>
      <c r="V3588" s="1061">
        <f t="shared" si="1450"/>
        <v>0</v>
      </c>
      <c r="W3588" s="1063">
        <f t="shared" si="1450"/>
        <v>0</v>
      </c>
      <c r="X3588" s="1063">
        <f t="shared" si="1450"/>
        <v>0</v>
      </c>
      <c r="Y3588" s="1060">
        <f t="shared" si="1450"/>
        <v>0</v>
      </c>
      <c r="Z3588" s="1080" t="str">
        <f t="shared" si="1447"/>
        <v/>
      </c>
      <c r="AA3588" s="1126">
        <f t="shared" si="1444"/>
        <v>0</v>
      </c>
      <c r="AB3588" s="1082">
        <f t="shared" si="1444"/>
        <v>0</v>
      </c>
      <c r="AC3588" s="1083">
        <f t="shared" si="1444"/>
        <v>0</v>
      </c>
      <c r="AD3588" s="1089">
        <f t="shared" si="1444"/>
        <v>0</v>
      </c>
      <c r="AE3588" s="1071">
        <f t="shared" si="1466"/>
        <v>0</v>
      </c>
      <c r="AF3588" s="1071">
        <f t="shared" si="1466"/>
        <v>0</v>
      </c>
      <c r="AG3588" s="1071">
        <f t="shared" si="1466"/>
        <v>0</v>
      </c>
      <c r="AH3588" s="1071">
        <f t="shared" si="1466"/>
        <v>0</v>
      </c>
      <c r="AI3588" s="1060">
        <f t="shared" si="1445"/>
        <v>0</v>
      </c>
      <c r="AJ3588" s="1102">
        <f t="shared" si="1454"/>
        <v>0</v>
      </c>
      <c r="AK3588" s="1102">
        <f t="shared" si="1454"/>
        <v>0</v>
      </c>
      <c r="AL3588" s="1102">
        <f t="shared" si="1454"/>
        <v>0</v>
      </c>
      <c r="AM3588" s="1102">
        <f t="shared" si="1455"/>
        <v>0</v>
      </c>
      <c r="AN3588" s="1085">
        <f t="shared" si="1456"/>
        <v>0</v>
      </c>
      <c r="AO3588" s="1061">
        <f t="shared" si="1464"/>
        <v>0</v>
      </c>
      <c r="AP3588" s="1061">
        <f t="shared" si="1464"/>
        <v>0</v>
      </c>
      <c r="AQ3588" s="1061">
        <f t="shared" si="1464"/>
        <v>0</v>
      </c>
      <c r="AR3588" s="1061">
        <f t="shared" si="1464"/>
        <v>0</v>
      </c>
      <c r="AS3588" s="1061">
        <f t="shared" si="1464"/>
        <v>0</v>
      </c>
      <c r="AT3588" s="850" t="str">
        <f t="shared" si="1448"/>
        <v/>
      </c>
      <c r="AU3588" s="893"/>
      <c r="AV3588" s="894"/>
      <c r="AW3588" s="894"/>
      <c r="AX3588" s="894"/>
      <c r="AY3588" s="894"/>
      <c r="AZ3588" s="918"/>
    </row>
    <row r="3589" spans="1:52" ht="13.5" customHeight="1">
      <c r="A3589" s="838" t="str">
        <f t="shared" si="1462"/>
        <v/>
      </c>
      <c r="B3589" s="906"/>
      <c r="C3589" s="844"/>
      <c r="D3589" s="907"/>
      <c r="E3589" s="1060"/>
      <c r="F3589" s="1140"/>
      <c r="G3589" s="1086"/>
      <c r="H3589" s="1077"/>
      <c r="I3589" s="1077"/>
      <c r="J3589" s="1060">
        <f t="shared" si="1463"/>
        <v>0</v>
      </c>
      <c r="K3589" s="1061"/>
      <c r="L3589" s="1061"/>
      <c r="M3589" s="1063"/>
      <c r="N3589" s="1063"/>
      <c r="O3589" s="1060">
        <f t="shared" si="1452"/>
        <v>0</v>
      </c>
      <c r="P3589" s="1061"/>
      <c r="Q3589" s="1061"/>
      <c r="R3589" s="1063"/>
      <c r="S3589" s="1063"/>
      <c r="T3589" s="1079">
        <f t="shared" si="1465"/>
        <v>0</v>
      </c>
      <c r="U3589" s="1061">
        <f t="shared" si="1457"/>
        <v>0</v>
      </c>
      <c r="V3589" s="1061">
        <f t="shared" si="1450"/>
        <v>0</v>
      </c>
      <c r="W3589" s="1063">
        <v>0</v>
      </c>
      <c r="X3589" s="1063">
        <f t="shared" si="1450"/>
        <v>0</v>
      </c>
      <c r="Y3589" s="1060">
        <f t="shared" si="1450"/>
        <v>0</v>
      </c>
      <c r="Z3589" s="1080" t="str">
        <f t="shared" si="1447"/>
        <v/>
      </c>
      <c r="AA3589" s="1126">
        <f t="shared" si="1444"/>
        <v>0</v>
      </c>
      <c r="AB3589" s="1082">
        <f t="shared" si="1444"/>
        <v>0</v>
      </c>
      <c r="AC3589" s="1083">
        <f t="shared" si="1444"/>
        <v>0</v>
      </c>
      <c r="AD3589" s="1089">
        <f t="shared" si="1444"/>
        <v>0</v>
      </c>
      <c r="AE3589" s="1071">
        <f t="shared" si="1466"/>
        <v>0</v>
      </c>
      <c r="AF3589" s="1071">
        <f t="shared" si="1466"/>
        <v>0</v>
      </c>
      <c r="AG3589" s="1071">
        <f t="shared" si="1466"/>
        <v>0</v>
      </c>
      <c r="AH3589" s="1071">
        <f t="shared" si="1466"/>
        <v>0</v>
      </c>
      <c r="AI3589" s="1060">
        <f t="shared" si="1445"/>
        <v>0</v>
      </c>
      <c r="AJ3589" s="1102">
        <f t="shared" si="1454"/>
        <v>0</v>
      </c>
      <c r="AK3589" s="1102">
        <f t="shared" si="1454"/>
        <v>0</v>
      </c>
      <c r="AL3589" s="1102">
        <f t="shared" si="1454"/>
        <v>0</v>
      </c>
      <c r="AM3589" s="1102">
        <f t="shared" si="1455"/>
        <v>0</v>
      </c>
      <c r="AN3589" s="1085">
        <f t="shared" si="1456"/>
        <v>0</v>
      </c>
      <c r="AO3589" s="1061">
        <f t="shared" si="1464"/>
        <v>0</v>
      </c>
      <c r="AP3589" s="1061">
        <f t="shared" si="1464"/>
        <v>0</v>
      </c>
      <c r="AQ3589" s="1061">
        <f t="shared" si="1464"/>
        <v>0</v>
      </c>
      <c r="AR3589" s="1061">
        <f t="shared" si="1464"/>
        <v>0</v>
      </c>
      <c r="AS3589" s="1061">
        <f t="shared" si="1464"/>
        <v>0</v>
      </c>
      <c r="AT3589" s="850" t="str">
        <f t="shared" si="1448"/>
        <v/>
      </c>
      <c r="AU3589" s="893"/>
      <c r="AV3589" s="894"/>
      <c r="AW3589" s="894"/>
      <c r="AX3589" s="894"/>
      <c r="AY3589" s="894"/>
      <c r="AZ3589" s="918"/>
    </row>
    <row r="3590" spans="1:52" ht="13.5" customHeight="1">
      <c r="A3590" s="838" t="str">
        <f t="shared" si="1462"/>
        <v/>
      </c>
      <c r="B3590" s="906"/>
      <c r="C3590" s="844"/>
      <c r="D3590" s="907"/>
      <c r="E3590" s="1060"/>
      <c r="F3590" s="1140"/>
      <c r="G3590" s="1086"/>
      <c r="H3590" s="1077"/>
      <c r="I3590" s="1077"/>
      <c r="J3590" s="1060">
        <f t="shared" si="1463"/>
        <v>0</v>
      </c>
      <c r="K3590" s="1061"/>
      <c r="L3590" s="1061"/>
      <c r="M3590" s="1063"/>
      <c r="N3590" s="1063"/>
      <c r="O3590" s="1060">
        <f t="shared" si="1452"/>
        <v>0</v>
      </c>
      <c r="P3590" s="1061"/>
      <c r="Q3590" s="1061"/>
      <c r="R3590" s="1063"/>
      <c r="S3590" s="1063"/>
      <c r="T3590" s="1079">
        <f t="shared" si="1465"/>
        <v>0</v>
      </c>
      <c r="U3590" s="1061">
        <f t="shared" si="1457"/>
        <v>0</v>
      </c>
      <c r="V3590" s="1061">
        <f t="shared" si="1450"/>
        <v>0</v>
      </c>
      <c r="W3590" s="1063">
        <f>SUM(H3590,M3590,R3590)</f>
        <v>0</v>
      </c>
      <c r="X3590" s="1063">
        <f t="shared" si="1450"/>
        <v>0</v>
      </c>
      <c r="Y3590" s="1060">
        <f t="shared" si="1450"/>
        <v>0</v>
      </c>
      <c r="Z3590" s="1080" t="str">
        <f t="shared" si="1447"/>
        <v/>
      </c>
      <c r="AA3590" s="1126">
        <f t="shared" si="1444"/>
        <v>0</v>
      </c>
      <c r="AB3590" s="1082">
        <f t="shared" si="1444"/>
        <v>0</v>
      </c>
      <c r="AC3590" s="1083">
        <f t="shared" si="1444"/>
        <v>0</v>
      </c>
      <c r="AD3590" s="1089">
        <f t="shared" si="1444"/>
        <v>0</v>
      </c>
      <c r="AE3590" s="1071">
        <f t="shared" si="1466"/>
        <v>0</v>
      </c>
      <c r="AF3590" s="1071">
        <f t="shared" si="1466"/>
        <v>0</v>
      </c>
      <c r="AG3590" s="1071">
        <f t="shared" si="1466"/>
        <v>0</v>
      </c>
      <c r="AH3590" s="1071">
        <f t="shared" si="1466"/>
        <v>0</v>
      </c>
      <c r="AI3590" s="1060">
        <f t="shared" si="1445"/>
        <v>0</v>
      </c>
      <c r="AJ3590" s="1102">
        <f t="shared" si="1454"/>
        <v>0</v>
      </c>
      <c r="AK3590" s="1102">
        <f t="shared" si="1454"/>
        <v>0</v>
      </c>
      <c r="AL3590" s="1102">
        <f t="shared" si="1454"/>
        <v>0</v>
      </c>
      <c r="AM3590" s="1102">
        <f t="shared" si="1455"/>
        <v>0</v>
      </c>
      <c r="AN3590" s="1085">
        <f t="shared" si="1456"/>
        <v>0</v>
      </c>
      <c r="AO3590" s="1061">
        <f t="shared" si="1464"/>
        <v>0</v>
      </c>
      <c r="AP3590" s="1061">
        <f t="shared" si="1464"/>
        <v>0</v>
      </c>
      <c r="AQ3590" s="1061">
        <f t="shared" si="1464"/>
        <v>0</v>
      </c>
      <c r="AR3590" s="1061">
        <f t="shared" si="1464"/>
        <v>0</v>
      </c>
      <c r="AS3590" s="1061">
        <f t="shared" si="1464"/>
        <v>0</v>
      </c>
      <c r="AT3590" s="850" t="str">
        <f t="shared" si="1448"/>
        <v/>
      </c>
      <c r="AU3590" s="893"/>
      <c r="AV3590" s="894"/>
      <c r="AW3590" s="894"/>
      <c r="AX3590" s="894"/>
      <c r="AY3590" s="894"/>
      <c r="AZ3590" s="918"/>
    </row>
    <row r="3591" spans="1:52" ht="13.5" customHeight="1">
      <c r="A3591" s="838" t="str">
        <f t="shared" si="1462"/>
        <v/>
      </c>
      <c r="B3591" s="906"/>
      <c r="C3591" s="844"/>
      <c r="D3591" s="907"/>
      <c r="E3591" s="1060"/>
      <c r="F3591" s="1140"/>
      <c r="G3591" s="1086"/>
      <c r="H3591" s="1077"/>
      <c r="I3591" s="1077"/>
      <c r="J3591" s="1060">
        <f t="shared" si="1463"/>
        <v>0</v>
      </c>
      <c r="K3591" s="1061"/>
      <c r="L3591" s="1061"/>
      <c r="M3591" s="1063"/>
      <c r="N3591" s="1063"/>
      <c r="O3591" s="1060">
        <f t="shared" si="1452"/>
        <v>0</v>
      </c>
      <c r="P3591" s="1061"/>
      <c r="Q3591" s="1061"/>
      <c r="R3591" s="1063"/>
      <c r="S3591" s="1063"/>
      <c r="T3591" s="1079">
        <f t="shared" si="1465"/>
        <v>0</v>
      </c>
      <c r="U3591" s="1061">
        <f t="shared" si="1457"/>
        <v>0</v>
      </c>
      <c r="V3591" s="1061">
        <f>SUM(G3591,L3591,Q3591)</f>
        <v>0</v>
      </c>
      <c r="W3591" s="1063">
        <f>SUM(H3591,M3591,R3591)</f>
        <v>0</v>
      </c>
      <c r="X3591" s="1063">
        <f>SUM(I3591,N3591,S3591)</f>
        <v>0</v>
      </c>
      <c r="Y3591" s="1060">
        <f>SUM(J3591,O3591,T3591)</f>
        <v>0</v>
      </c>
      <c r="Z3591" s="1080" t="str">
        <f t="shared" si="1447"/>
        <v/>
      </c>
      <c r="AA3591" s="1126">
        <f t="shared" si="1444"/>
        <v>0</v>
      </c>
      <c r="AB3591" s="1082">
        <f t="shared" si="1444"/>
        <v>0</v>
      </c>
      <c r="AC3591" s="1083">
        <f t="shared" si="1444"/>
        <v>0</v>
      </c>
      <c r="AD3591" s="1089">
        <f t="shared" si="1444"/>
        <v>0</v>
      </c>
      <c r="AE3591" s="1071">
        <f t="shared" si="1466"/>
        <v>0</v>
      </c>
      <c r="AF3591" s="1071">
        <f t="shared" si="1466"/>
        <v>0</v>
      </c>
      <c r="AG3591" s="1071">
        <f t="shared" si="1466"/>
        <v>0</v>
      </c>
      <c r="AH3591" s="1071">
        <f t="shared" si="1466"/>
        <v>0</v>
      </c>
      <c r="AI3591" s="1060">
        <f t="shared" si="1445"/>
        <v>0</v>
      </c>
      <c r="AJ3591" s="1102">
        <f t="shared" si="1454"/>
        <v>0</v>
      </c>
      <c r="AK3591" s="1102">
        <f t="shared" si="1454"/>
        <v>0</v>
      </c>
      <c r="AL3591" s="1102">
        <f t="shared" si="1454"/>
        <v>0</v>
      </c>
      <c r="AM3591" s="1102">
        <f t="shared" si="1455"/>
        <v>0</v>
      </c>
      <c r="AN3591" s="1085">
        <f t="shared" si="1456"/>
        <v>0</v>
      </c>
      <c r="AO3591" s="1061">
        <f t="shared" si="1464"/>
        <v>0</v>
      </c>
      <c r="AP3591" s="1061">
        <f t="shared" si="1464"/>
        <v>0</v>
      </c>
      <c r="AQ3591" s="1061">
        <f t="shared" si="1464"/>
        <v>0</v>
      </c>
      <c r="AR3591" s="1061">
        <f t="shared" si="1464"/>
        <v>0</v>
      </c>
      <c r="AS3591" s="1061">
        <f t="shared" si="1464"/>
        <v>0</v>
      </c>
      <c r="AT3591" s="850" t="str">
        <f t="shared" si="1448"/>
        <v/>
      </c>
      <c r="AU3591" s="893"/>
      <c r="AV3591" s="894"/>
      <c r="AW3591" s="894"/>
      <c r="AX3591" s="894"/>
      <c r="AY3591" s="894"/>
      <c r="AZ3591" s="918"/>
    </row>
    <row r="3592" spans="1:52" ht="13.5" customHeight="1">
      <c r="A3592" s="838"/>
      <c r="B3592" s="906"/>
      <c r="C3592" s="844"/>
      <c r="D3592" s="907"/>
      <c r="E3592" s="1060"/>
      <c r="F3592" s="1140"/>
      <c r="G3592" s="1086"/>
      <c r="H3592" s="1077"/>
      <c r="I3592" s="1077"/>
      <c r="J3592" s="1060"/>
      <c r="K3592" s="1061"/>
      <c r="L3592" s="1061"/>
      <c r="M3592" s="1063"/>
      <c r="N3592" s="1063"/>
      <c r="O3592" s="1060"/>
      <c r="P3592" s="1061"/>
      <c r="Q3592" s="1061"/>
      <c r="R3592" s="1063"/>
      <c r="S3592" s="1063"/>
      <c r="T3592" s="1079"/>
      <c r="U3592" s="1061"/>
      <c r="V3592" s="1061"/>
      <c r="W3592" s="1063"/>
      <c r="X3592" s="1063"/>
      <c r="Y3592" s="1060"/>
      <c r="Z3592" s="1080"/>
      <c r="AA3592" s="1126"/>
      <c r="AB3592" s="1082"/>
      <c r="AC3592" s="1083"/>
      <c r="AD3592" s="1089"/>
      <c r="AE3592" s="1071"/>
      <c r="AF3592" s="1071"/>
      <c r="AG3592" s="1071"/>
      <c r="AH3592" s="1071"/>
      <c r="AI3592" s="1060"/>
      <c r="AJ3592" s="1102"/>
      <c r="AK3592" s="1102"/>
      <c r="AL3592" s="1102"/>
      <c r="AM3592" s="1102"/>
      <c r="AN3592" s="1085"/>
      <c r="AO3592" s="1061"/>
      <c r="AP3592" s="1061"/>
      <c r="AQ3592" s="1061"/>
      <c r="AR3592" s="1061"/>
      <c r="AS3592" s="1061"/>
      <c r="AT3592" s="850"/>
      <c r="AU3592" s="893"/>
      <c r="AV3592" s="894"/>
      <c r="AW3592" s="894"/>
      <c r="AX3592" s="894"/>
      <c r="AY3592" s="894"/>
      <c r="AZ3592" s="918"/>
    </row>
    <row r="3593" spans="1:52" ht="13.5" customHeight="1">
      <c r="A3593" s="838"/>
      <c r="B3593" s="906"/>
      <c r="C3593" s="844"/>
      <c r="D3593" s="907"/>
      <c r="E3593" s="1060"/>
      <c r="F3593" s="1140"/>
      <c r="G3593" s="1086"/>
      <c r="H3593" s="1077"/>
      <c r="I3593" s="1077"/>
      <c r="J3593" s="1060"/>
      <c r="K3593" s="1061"/>
      <c r="L3593" s="1061"/>
      <c r="M3593" s="1063"/>
      <c r="N3593" s="1063"/>
      <c r="O3593" s="1060"/>
      <c r="P3593" s="1061"/>
      <c r="Q3593" s="1061"/>
      <c r="R3593" s="1063"/>
      <c r="S3593" s="1063"/>
      <c r="T3593" s="1079"/>
      <c r="U3593" s="1061"/>
      <c r="V3593" s="1061"/>
      <c r="W3593" s="1063"/>
      <c r="X3593" s="1063"/>
      <c r="Y3593" s="1060"/>
      <c r="Z3593" s="1080"/>
      <c r="AA3593" s="1126"/>
      <c r="AB3593" s="1082"/>
      <c r="AC3593" s="1083"/>
      <c r="AD3593" s="1089"/>
      <c r="AE3593" s="1071"/>
      <c r="AF3593" s="1071"/>
      <c r="AG3593" s="1071"/>
      <c r="AH3593" s="1071"/>
      <c r="AI3593" s="1060"/>
      <c r="AJ3593" s="1102"/>
      <c r="AK3593" s="1102"/>
      <c r="AL3593" s="1102"/>
      <c r="AM3593" s="1102"/>
      <c r="AN3593" s="1085"/>
      <c r="AO3593" s="1061"/>
      <c r="AP3593" s="1061"/>
      <c r="AQ3593" s="1061"/>
      <c r="AR3593" s="1061"/>
      <c r="AS3593" s="1061"/>
      <c r="AT3593" s="850"/>
      <c r="AU3593" s="893"/>
      <c r="AV3593" s="894"/>
      <c r="AW3593" s="894"/>
      <c r="AX3593" s="894"/>
      <c r="AY3593" s="894"/>
      <c r="AZ3593" s="918"/>
    </row>
    <row r="3594" spans="1:52" ht="13.5" customHeight="1">
      <c r="A3594" s="838"/>
      <c r="B3594" s="906"/>
      <c r="C3594" s="844"/>
      <c r="D3594" s="907"/>
      <c r="E3594" s="1060"/>
      <c r="F3594" s="1140"/>
      <c r="G3594" s="1086"/>
      <c r="H3594" s="1077"/>
      <c r="I3594" s="1077"/>
      <c r="J3594" s="1060"/>
      <c r="K3594" s="1061"/>
      <c r="L3594" s="1061"/>
      <c r="M3594" s="1063"/>
      <c r="N3594" s="1063"/>
      <c r="O3594" s="1060"/>
      <c r="P3594" s="1061"/>
      <c r="Q3594" s="1061"/>
      <c r="R3594" s="1063"/>
      <c r="S3594" s="1063"/>
      <c r="T3594" s="1079"/>
      <c r="U3594" s="1061"/>
      <c r="V3594" s="1061"/>
      <c r="W3594" s="1063"/>
      <c r="X3594" s="1063"/>
      <c r="Y3594" s="1060"/>
      <c r="Z3594" s="1080"/>
      <c r="AA3594" s="1126"/>
      <c r="AB3594" s="1082"/>
      <c r="AC3594" s="1083"/>
      <c r="AD3594" s="1089"/>
      <c r="AE3594" s="1071"/>
      <c r="AF3594" s="1071"/>
      <c r="AG3594" s="1071"/>
      <c r="AH3594" s="1071"/>
      <c r="AI3594" s="1060"/>
      <c r="AJ3594" s="1102"/>
      <c r="AK3594" s="1102"/>
      <c r="AL3594" s="1102"/>
      <c r="AM3594" s="1102"/>
      <c r="AN3594" s="1085"/>
      <c r="AO3594" s="1061"/>
      <c r="AP3594" s="1061"/>
      <c r="AQ3594" s="1061"/>
      <c r="AR3594" s="1061"/>
      <c r="AS3594" s="1061"/>
      <c r="AT3594" s="850"/>
      <c r="AU3594" s="893"/>
      <c r="AV3594" s="894"/>
      <c r="AW3594" s="894"/>
      <c r="AX3594" s="894"/>
      <c r="AY3594" s="894"/>
      <c r="AZ3594" s="918"/>
    </row>
    <row r="3595" spans="1:52" ht="13.5" customHeight="1">
      <c r="A3595" s="838" t="str">
        <f>IF(B3595&lt;&gt;"",MAX($A3590:$A3591)+1,"")</f>
        <v/>
      </c>
      <c r="B3595" s="951"/>
      <c r="C3595" s="952"/>
      <c r="D3595" s="1159"/>
      <c r="E3595" s="1060"/>
      <c r="F3595" s="1140"/>
      <c r="G3595" s="1086"/>
      <c r="H3595" s="1077"/>
      <c r="I3595" s="1077"/>
      <c r="J3595" s="1060">
        <f>SUM(F3595:I3595)*$E3595</f>
        <v>0</v>
      </c>
      <c r="K3595" s="1061"/>
      <c r="L3595" s="1061"/>
      <c r="M3595" s="1063"/>
      <c r="N3595" s="1063"/>
      <c r="O3595" s="1060">
        <f>SUM(K3595:N3595)*$E3595</f>
        <v>0</v>
      </c>
      <c r="P3595" s="1061"/>
      <c r="Q3595" s="1061"/>
      <c r="R3595" s="1063"/>
      <c r="S3595" s="1063"/>
      <c r="T3595" s="1079">
        <f>SUM(P3595:S3595)*$E3595</f>
        <v>0</v>
      </c>
      <c r="U3595" s="1061">
        <f t="shared" ref="U3595:Y3597" si="1467">SUM(F3595,K3595,P3595)</f>
        <v>0</v>
      </c>
      <c r="V3595" s="1061">
        <f t="shared" si="1467"/>
        <v>0</v>
      </c>
      <c r="W3595" s="1063">
        <f t="shared" si="1467"/>
        <v>0</v>
      </c>
      <c r="X3595" s="1063">
        <f t="shared" si="1467"/>
        <v>0</v>
      </c>
      <c r="Y3595" s="1060">
        <f t="shared" si="1467"/>
        <v>0</v>
      </c>
      <c r="Z3595" s="1080" t="str">
        <f t="shared" ref="Z3595:AD3597" si="1468">A3595</f>
        <v/>
      </c>
      <c r="AA3595" s="1126">
        <f t="shared" si="1468"/>
        <v>0</v>
      </c>
      <c r="AB3595" s="1082">
        <f t="shared" si="1468"/>
        <v>0</v>
      </c>
      <c r="AC3595" s="1083">
        <f t="shared" si="1468"/>
        <v>0</v>
      </c>
      <c r="AD3595" s="1089">
        <f t="shared" si="1468"/>
        <v>0</v>
      </c>
      <c r="AE3595" s="1071">
        <f t="shared" ref="AE3595:AH3597" si="1469">AE3513+AJ3513-AO3513</f>
        <v>0</v>
      </c>
      <c r="AF3595" s="1071">
        <f t="shared" si="1469"/>
        <v>0</v>
      </c>
      <c r="AG3595" s="1071">
        <f t="shared" si="1469"/>
        <v>0</v>
      </c>
      <c r="AH3595" s="1071">
        <f t="shared" si="1469"/>
        <v>0</v>
      </c>
      <c r="AI3595" s="1060">
        <f>SUM(AE3595:AH3595)*$E3595</f>
        <v>0</v>
      </c>
      <c r="AJ3595" s="1102">
        <f t="shared" ref="AJ3595:AM3597" si="1470">U3595</f>
        <v>0</v>
      </c>
      <c r="AK3595" s="1102">
        <f t="shared" si="1470"/>
        <v>0</v>
      </c>
      <c r="AL3595" s="1102">
        <f t="shared" si="1470"/>
        <v>0</v>
      </c>
      <c r="AM3595" s="1102">
        <f t="shared" si="1470"/>
        <v>0</v>
      </c>
      <c r="AN3595" s="1085">
        <f>SUM(AJ3595:AM3595)*$E3595</f>
        <v>0</v>
      </c>
      <c r="AO3595" s="1061">
        <f t="shared" ref="AO3595:AS3597" si="1471">U3595</f>
        <v>0</v>
      </c>
      <c r="AP3595" s="1061">
        <f t="shared" si="1471"/>
        <v>0</v>
      </c>
      <c r="AQ3595" s="1061">
        <f t="shared" si="1471"/>
        <v>0</v>
      </c>
      <c r="AR3595" s="1061">
        <f t="shared" si="1471"/>
        <v>0</v>
      </c>
      <c r="AS3595" s="1061">
        <f t="shared" si="1471"/>
        <v>0</v>
      </c>
      <c r="AT3595" s="850" t="str">
        <f>IF(AC3595&lt;&gt;0,SUM(AO3595:AR3595)*$AC3595-SUM(AO3595:AR3595)*$AD3595,"")</f>
        <v/>
      </c>
      <c r="AU3595" s="893"/>
      <c r="AV3595" s="894"/>
      <c r="AW3595" s="894"/>
      <c r="AX3595" s="894"/>
      <c r="AY3595" s="894"/>
      <c r="AZ3595" s="954"/>
    </row>
    <row r="3596" spans="1:52" ht="13.5" customHeight="1">
      <c r="A3596" s="838" t="str">
        <f>IF(B3596&lt;&gt;"",MAX($A3591:$A3595)+1,"")</f>
        <v/>
      </c>
      <c r="B3596" s="951"/>
      <c r="C3596" s="952"/>
      <c r="D3596" s="1159"/>
      <c r="E3596" s="1060"/>
      <c r="F3596" s="1140"/>
      <c r="G3596" s="1086"/>
      <c r="H3596" s="1077"/>
      <c r="I3596" s="1077"/>
      <c r="J3596" s="1060">
        <f>SUM(F3596:I3596)*$E3596</f>
        <v>0</v>
      </c>
      <c r="K3596" s="1061"/>
      <c r="L3596" s="1061"/>
      <c r="M3596" s="1063"/>
      <c r="N3596" s="1063"/>
      <c r="O3596" s="1060">
        <f>SUM(K3596:N3596)*$E3596</f>
        <v>0</v>
      </c>
      <c r="P3596" s="1061"/>
      <c r="Q3596" s="1061"/>
      <c r="R3596" s="1063"/>
      <c r="S3596" s="1063"/>
      <c r="T3596" s="1079">
        <f>SUM(P3596:S3596)*$E3596</f>
        <v>0</v>
      </c>
      <c r="U3596" s="1061">
        <f t="shared" si="1467"/>
        <v>0</v>
      </c>
      <c r="V3596" s="1061">
        <f t="shared" si="1467"/>
        <v>0</v>
      </c>
      <c r="W3596" s="1063">
        <f t="shared" si="1467"/>
        <v>0</v>
      </c>
      <c r="X3596" s="1063">
        <f t="shared" si="1467"/>
        <v>0</v>
      </c>
      <c r="Y3596" s="1060">
        <f t="shared" si="1467"/>
        <v>0</v>
      </c>
      <c r="Z3596" s="1080" t="str">
        <f t="shared" si="1468"/>
        <v/>
      </c>
      <c r="AA3596" s="1126">
        <f t="shared" si="1468"/>
        <v>0</v>
      </c>
      <c r="AB3596" s="1082">
        <f t="shared" si="1468"/>
        <v>0</v>
      </c>
      <c r="AC3596" s="1083">
        <f t="shared" si="1468"/>
        <v>0</v>
      </c>
      <c r="AD3596" s="1089">
        <f>E3596</f>
        <v>0</v>
      </c>
      <c r="AE3596" s="1071">
        <f t="shared" si="1469"/>
        <v>0</v>
      </c>
      <c r="AF3596" s="1071">
        <f t="shared" si="1469"/>
        <v>0</v>
      </c>
      <c r="AG3596" s="1071">
        <f t="shared" si="1469"/>
        <v>0</v>
      </c>
      <c r="AH3596" s="1071">
        <f t="shared" si="1469"/>
        <v>0</v>
      </c>
      <c r="AI3596" s="1060">
        <f>SUM(AE3596:AH3596)*$E3596</f>
        <v>0</v>
      </c>
      <c r="AJ3596" s="1102">
        <f t="shared" si="1470"/>
        <v>0</v>
      </c>
      <c r="AK3596" s="1102">
        <f t="shared" si="1470"/>
        <v>0</v>
      </c>
      <c r="AL3596" s="1102">
        <f t="shared" si="1470"/>
        <v>0</v>
      </c>
      <c r="AM3596" s="1102">
        <f t="shared" si="1470"/>
        <v>0</v>
      </c>
      <c r="AN3596" s="1085">
        <f>SUM(AJ3596:AM3596)*$E3596</f>
        <v>0</v>
      </c>
      <c r="AO3596" s="1061">
        <f t="shared" si="1471"/>
        <v>0</v>
      </c>
      <c r="AP3596" s="1061">
        <f t="shared" si="1471"/>
        <v>0</v>
      </c>
      <c r="AQ3596" s="1061">
        <f t="shared" si="1471"/>
        <v>0</v>
      </c>
      <c r="AR3596" s="1061">
        <f t="shared" si="1471"/>
        <v>0</v>
      </c>
      <c r="AS3596" s="1061">
        <f t="shared" si="1471"/>
        <v>0</v>
      </c>
      <c r="AT3596" s="850" t="str">
        <f>IF(AC3596&lt;&gt;0,SUM(AO3596:AR3596)*$AC3596-SUM(AO3596:AR3596)*$AD3596,"")</f>
        <v/>
      </c>
      <c r="AU3596" s="893"/>
      <c r="AV3596" s="894"/>
      <c r="AW3596" s="894"/>
      <c r="AX3596" s="894"/>
      <c r="AY3596" s="894"/>
      <c r="AZ3596" s="954"/>
    </row>
    <row r="3597" spans="1:52" ht="13.5" customHeight="1">
      <c r="A3597" s="838" t="str">
        <f>IF(B3597&lt;&gt;"",MAX($A3595:$A3596)+1,"")</f>
        <v/>
      </c>
      <c r="B3597" s="955"/>
      <c r="C3597" s="956"/>
      <c r="D3597" s="1160"/>
      <c r="E3597" s="1153"/>
      <c r="F3597" s="1154"/>
      <c r="G3597" s="1155"/>
      <c r="H3597" s="1156"/>
      <c r="I3597" s="1156"/>
      <c r="J3597" s="1060">
        <f>SUM(F3597:I3597)*$E3597</f>
        <v>0</v>
      </c>
      <c r="K3597" s="1061"/>
      <c r="L3597" s="1061"/>
      <c r="M3597" s="1063"/>
      <c r="N3597" s="1063"/>
      <c r="O3597" s="1157">
        <f>SUM(K3597:N3597)*$E3597</f>
        <v>0</v>
      </c>
      <c r="P3597" s="1061"/>
      <c r="Q3597" s="1061"/>
      <c r="R3597" s="1063"/>
      <c r="S3597" s="1063"/>
      <c r="T3597" s="1079">
        <f>SUM(P3597:S3597)*$E3597</f>
        <v>0</v>
      </c>
      <c r="U3597" s="1061">
        <f>SUM(F3597,K3597,P3597)</f>
        <v>0</v>
      </c>
      <c r="V3597" s="1061">
        <f t="shared" si="1467"/>
        <v>0</v>
      </c>
      <c r="W3597" s="1063">
        <f t="shared" si="1467"/>
        <v>0</v>
      </c>
      <c r="X3597" s="1063">
        <f>SUM(I3597,N3597,S3597)</f>
        <v>0</v>
      </c>
      <c r="Y3597" s="1060">
        <f>SUM(J3597,O3597,T3597)</f>
        <v>0</v>
      </c>
      <c r="Z3597" s="1080" t="str">
        <f t="shared" si="1468"/>
        <v/>
      </c>
      <c r="AA3597" s="1126">
        <f>B3597</f>
        <v>0</v>
      </c>
      <c r="AB3597" s="1082">
        <f>C3597</f>
        <v>0</v>
      </c>
      <c r="AC3597" s="1158">
        <f>D3597</f>
        <v>0</v>
      </c>
      <c r="AD3597" s="1089">
        <f>E3597</f>
        <v>0</v>
      </c>
      <c r="AE3597" s="1071">
        <f t="shared" si="1469"/>
        <v>0</v>
      </c>
      <c r="AF3597" s="1071">
        <f t="shared" si="1469"/>
        <v>0</v>
      </c>
      <c r="AG3597" s="1071">
        <f t="shared" si="1469"/>
        <v>0</v>
      </c>
      <c r="AH3597" s="1071">
        <f t="shared" si="1469"/>
        <v>0</v>
      </c>
      <c r="AI3597" s="1060">
        <f>SUM(AE3597:AH3597)*$E3597</f>
        <v>0</v>
      </c>
      <c r="AJ3597" s="1102">
        <f t="shared" si="1470"/>
        <v>0</v>
      </c>
      <c r="AK3597" s="1102">
        <f t="shared" si="1470"/>
        <v>0</v>
      </c>
      <c r="AL3597" s="1102">
        <f t="shared" si="1470"/>
        <v>0</v>
      </c>
      <c r="AM3597" s="1102">
        <f t="shared" si="1470"/>
        <v>0</v>
      </c>
      <c r="AN3597" s="1085">
        <f>SUM(AJ3597:AM3597)*$E3597</f>
        <v>0</v>
      </c>
      <c r="AO3597" s="1061">
        <f t="shared" si="1471"/>
        <v>0</v>
      </c>
      <c r="AP3597" s="1061">
        <f t="shared" si="1471"/>
        <v>0</v>
      </c>
      <c r="AQ3597" s="1061">
        <f t="shared" si="1471"/>
        <v>0</v>
      </c>
      <c r="AR3597" s="1061">
        <f t="shared" si="1471"/>
        <v>0</v>
      </c>
      <c r="AS3597" s="1061">
        <f t="shared" si="1471"/>
        <v>0</v>
      </c>
      <c r="AT3597" s="963" t="str">
        <f>IF(AC3597&lt;&gt;0,SUM(AO3597:AR3597)*$AC3597-SUM(AO3597:AR3597)*$AD3597,"")</f>
        <v/>
      </c>
      <c r="AU3597" s="893"/>
      <c r="AV3597" s="894"/>
      <c r="AW3597" s="894"/>
      <c r="AX3597" s="894"/>
      <c r="AY3597" s="894"/>
      <c r="AZ3597" s="954"/>
    </row>
    <row r="3598" spans="1:52" ht="13.5" customHeight="1">
      <c r="A3598" s="964"/>
      <c r="B3598" s="964" t="s">
        <v>6</v>
      </c>
      <c r="C3598" s="965"/>
      <c r="D3598" s="966"/>
      <c r="E3598" s="965"/>
      <c r="F3598" s="965"/>
      <c r="G3598" s="967"/>
      <c r="H3598" s="965"/>
      <c r="I3598" s="965"/>
      <c r="J3598" s="968">
        <f>SUM(J3532:J3597)</f>
        <v>2627.9</v>
      </c>
      <c r="K3598" s="969"/>
      <c r="L3598" s="969"/>
      <c r="M3598" s="969"/>
      <c r="N3598" s="969"/>
      <c r="O3598" s="968">
        <f>SUM(O3532:O3597)</f>
        <v>6404.8</v>
      </c>
      <c r="P3598" s="969"/>
      <c r="Q3598" s="969"/>
      <c r="R3598" s="969"/>
      <c r="S3598" s="969"/>
      <c r="T3598" s="968">
        <f>SUM(T3532:T3597)</f>
        <v>6135.9</v>
      </c>
      <c r="U3598" s="969"/>
      <c r="V3598" s="969"/>
      <c r="W3598" s="969"/>
      <c r="X3598" s="969"/>
      <c r="Y3598" s="968">
        <f>SUM(Y3532:Y3597)</f>
        <v>15168.6</v>
      </c>
      <c r="Z3598" s="964"/>
      <c r="AA3598" s="964" t="s">
        <v>6</v>
      </c>
      <c r="AB3598" s="969"/>
      <c r="AC3598" s="970"/>
      <c r="AD3598" s="969"/>
      <c r="AE3598" s="969"/>
      <c r="AF3598" s="969"/>
      <c r="AG3598" s="969"/>
      <c r="AH3598" s="969"/>
      <c r="AI3598" s="971">
        <f>SUM(AI3532:AI3597)</f>
        <v>41891.1</v>
      </c>
      <c r="AJ3598" s="969"/>
      <c r="AK3598" s="969"/>
      <c r="AL3598" s="969"/>
      <c r="AM3598" s="969"/>
      <c r="AN3598" s="969">
        <f>SUM(AN3532:AN3597)</f>
        <v>12363</v>
      </c>
      <c r="AO3598" s="969"/>
      <c r="AP3598" s="969"/>
      <c r="AQ3598" s="969"/>
      <c r="AR3598" s="969"/>
      <c r="AS3598" s="969">
        <f>SUM(AS3532:AS3597)</f>
        <v>15168.6</v>
      </c>
      <c r="AT3598" s="972">
        <f>SUM(AT3532:AT3597)</f>
        <v>651</v>
      </c>
      <c r="AU3598" s="973"/>
      <c r="AV3598" s="974"/>
      <c r="AW3598" s="974"/>
      <c r="AX3598" s="974"/>
      <c r="AY3598" s="974"/>
      <c r="AZ3598" s="975"/>
    </row>
    <row r="3599" spans="1:52" ht="13.5" customHeight="1">
      <c r="A3599" s="976"/>
      <c r="B3599" s="1484" t="s">
        <v>866</v>
      </c>
      <c r="C3599" s="1487" t="s">
        <v>867</v>
      </c>
      <c r="D3599" s="1488"/>
      <c r="E3599" s="1489"/>
      <c r="F3599" s="1490" t="str">
        <f>"Đtượng BB : " &amp; SUM(F3600:F3602) &amp;"đ/c = " &amp; SUM(J3600:J3602) &amp;"k"</f>
        <v>Đtượng BB : 531đ/c = 13806k</v>
      </c>
      <c r="G3599" s="1491"/>
      <c r="H3599" s="1491"/>
      <c r="I3599" s="1491"/>
      <c r="J3599" s="1492"/>
      <c r="K3599" s="1490" t="str">
        <f>"Đtượng BC: " &amp; SUM(K3600:K3602) &amp;"đ/c = " &amp; SUM(O3600:O3602) &amp;"k"</f>
        <v>Đtượng BC: 66đ/c = 1364k</v>
      </c>
      <c r="L3599" s="1491"/>
      <c r="M3599" s="1491"/>
      <c r="N3599" s="1491"/>
      <c r="O3599" s="1492"/>
      <c r="P3599" s="1493" t="s">
        <v>6</v>
      </c>
      <c r="Q3599" s="1494"/>
      <c r="R3599" s="1495"/>
      <c r="S3599" s="977"/>
      <c r="T3599" s="1496" t="s">
        <v>868</v>
      </c>
      <c r="U3599" s="1497"/>
      <c r="V3599" s="1497"/>
      <c r="W3599" s="1497"/>
      <c r="X3599" s="1497"/>
      <c r="Y3599" s="1498"/>
      <c r="Z3599" s="978"/>
      <c r="AA3599" s="930"/>
      <c r="AB3599" s="930"/>
      <c r="AC3599" s="979"/>
      <c r="AD3599" s="930"/>
      <c r="AE3599" s="930"/>
      <c r="AF3599" s="930"/>
      <c r="AG3599" s="930"/>
      <c r="AH3599" s="930"/>
      <c r="AI3599" s="930"/>
      <c r="AJ3599" s="930"/>
      <c r="AK3599" s="930"/>
      <c r="AL3599" s="930"/>
      <c r="AM3599" s="930"/>
      <c r="AN3599" s="930"/>
      <c r="AO3599" s="930"/>
      <c r="AP3599" s="930"/>
      <c r="AQ3599" s="930"/>
      <c r="AR3599" s="930"/>
      <c r="AS3599" s="930"/>
      <c r="AT3599" s="930"/>
      <c r="AU3599" s="980"/>
    </row>
    <row r="3600" spans="1:52" ht="13.5" customHeight="1">
      <c r="A3600" s="981"/>
      <c r="B3600" s="1485"/>
      <c r="C3600" s="1499" t="s">
        <v>856</v>
      </c>
      <c r="D3600" s="1500"/>
      <c r="E3600" s="1501"/>
      <c r="F3600" s="982">
        <v>177</v>
      </c>
      <c r="G3600" s="982" t="s">
        <v>27</v>
      </c>
      <c r="H3600" s="983">
        <v>14</v>
      </c>
      <c r="I3600" s="984" t="s">
        <v>29</v>
      </c>
      <c r="J3600" s="985">
        <f>F3600*H3600</f>
        <v>2478</v>
      </c>
      <c r="K3600" s="986">
        <v>22</v>
      </c>
      <c r="L3600" s="984" t="s">
        <v>27</v>
      </c>
      <c r="M3600" s="987">
        <v>14</v>
      </c>
      <c r="N3600" s="984" t="s">
        <v>28</v>
      </c>
      <c r="O3600" s="988">
        <f>K3600*M3600</f>
        <v>308</v>
      </c>
      <c r="P3600" s="989" t="str">
        <f>F3600+K3600 &amp;"đ/c"</f>
        <v>199đ/c</v>
      </c>
      <c r="Q3600" s="1471">
        <f>J3600+O3600</f>
        <v>2786</v>
      </c>
      <c r="R3600" s="1472"/>
      <c r="S3600" s="990"/>
      <c r="T3600" s="1473" t="s">
        <v>869</v>
      </c>
      <c r="U3600" s="1474"/>
      <c r="V3600" s="1474"/>
      <c r="W3600" s="1474"/>
      <c r="X3600" s="991"/>
      <c r="Y3600" s="992">
        <f>SUM(J3600:J3604)+SUM(O3600:O3602)+Q3603-Q3604</f>
        <v>17435.199999999997</v>
      </c>
      <c r="AB3600" s="993" t="s">
        <v>870</v>
      </c>
      <c r="AC3600" s="994"/>
      <c r="AD3600" s="993"/>
      <c r="AE3600" s="993"/>
      <c r="AF3600" s="993"/>
      <c r="AG3600" s="995"/>
      <c r="AH3600" s="995"/>
      <c r="AI3600" s="1261" t="s">
        <v>871</v>
      </c>
      <c r="AJ3600" s="1261"/>
      <c r="AK3600" s="1261"/>
      <c r="AL3600" s="1261"/>
      <c r="AM3600" s="1261"/>
      <c r="AN3600" s="1261"/>
      <c r="AO3600" s="995"/>
      <c r="AP3600" s="995"/>
      <c r="AQ3600" s="995"/>
      <c r="AR3600" s="995"/>
      <c r="AS3600" s="995"/>
      <c r="AT3600" s="993" t="s">
        <v>21</v>
      </c>
      <c r="AU3600" s="993"/>
      <c r="AV3600" s="996"/>
      <c r="AW3600" s="996"/>
      <c r="AX3600" s="996"/>
    </row>
    <row r="3601" spans="1:52" ht="13.5" customHeight="1">
      <c r="A3601" s="981"/>
      <c r="B3601" s="1485"/>
      <c r="C3601" s="1475" t="s">
        <v>857</v>
      </c>
      <c r="D3601" s="1476"/>
      <c r="E3601" s="1477"/>
      <c r="F3601" s="982">
        <v>177</v>
      </c>
      <c r="G3601" s="997" t="s">
        <v>27</v>
      </c>
      <c r="H3601" s="983">
        <v>32</v>
      </c>
      <c r="I3601" s="998" t="s">
        <v>29</v>
      </c>
      <c r="J3601" s="999">
        <f>F3601*H3601</f>
        <v>5664</v>
      </c>
      <c r="K3601" s="1000">
        <v>22</v>
      </c>
      <c r="L3601" s="998" t="s">
        <v>27</v>
      </c>
      <c r="M3601" s="1001">
        <v>24</v>
      </c>
      <c r="N3601" s="998" t="s">
        <v>28</v>
      </c>
      <c r="O3601" s="1002">
        <f>K3601*M3601</f>
        <v>528</v>
      </c>
      <c r="P3601" s="1003" t="str">
        <f>F3601+K3601 &amp;"đ/c"</f>
        <v>199đ/c</v>
      </c>
      <c r="Q3601" s="1478">
        <f>J3601+O3601</f>
        <v>6192</v>
      </c>
      <c r="R3601" s="1479"/>
      <c r="S3601" s="990"/>
      <c r="T3601" s="1004" t="s">
        <v>872</v>
      </c>
      <c r="U3601" s="1005"/>
      <c r="V3601" s="1005">
        <f>M3598</f>
        <v>0</v>
      </c>
      <c r="W3601" s="1005"/>
      <c r="X3601" s="991"/>
      <c r="Y3601" s="992">
        <f>Y3598</f>
        <v>15168.6</v>
      </c>
      <c r="Z3601" s="978"/>
      <c r="AA3601" s="930"/>
      <c r="AB3601" s="930"/>
      <c r="AC3601" s="979"/>
      <c r="AD3601" s="930"/>
      <c r="AE3601" s="930"/>
      <c r="AF3601" s="930"/>
      <c r="AG3601" s="930"/>
      <c r="AH3601" s="930"/>
      <c r="AI3601" s="930"/>
      <c r="AJ3601" s="930"/>
      <c r="AK3601" s="930"/>
      <c r="AL3601" s="930"/>
      <c r="AM3601" s="930"/>
      <c r="AN3601" s="930"/>
      <c r="AO3601" s="930"/>
      <c r="AP3601" s="930"/>
      <c r="AQ3601" s="930"/>
      <c r="AR3601" s="930"/>
      <c r="AS3601" s="930"/>
      <c r="AT3601" s="930"/>
      <c r="AU3601" s="1006"/>
    </row>
    <row r="3602" spans="1:52" ht="13.5" customHeight="1">
      <c r="A3602" s="981"/>
      <c r="B3602" s="1486"/>
      <c r="C3602" s="1475" t="s">
        <v>858</v>
      </c>
      <c r="D3602" s="1476"/>
      <c r="E3602" s="1477"/>
      <c r="F3602" s="982">
        <v>177</v>
      </c>
      <c r="G3602" s="998" t="s">
        <v>27</v>
      </c>
      <c r="H3602" s="983">
        <v>32</v>
      </c>
      <c r="I3602" s="998" t="s">
        <v>29</v>
      </c>
      <c r="J3602" s="999">
        <f>F3602*H3602</f>
        <v>5664</v>
      </c>
      <c r="K3602" s="1000">
        <v>22</v>
      </c>
      <c r="L3602" s="998" t="s">
        <v>27</v>
      </c>
      <c r="M3602" s="1001">
        <v>24</v>
      </c>
      <c r="N3602" s="998" t="s">
        <v>28</v>
      </c>
      <c r="O3602" s="1002">
        <f>K3602*M3602</f>
        <v>528</v>
      </c>
      <c r="P3602" s="1003" t="str">
        <f>F3602+K3602 &amp; "đ/c"</f>
        <v>199đ/c</v>
      </c>
      <c r="Q3602" s="1478">
        <f>J3602+O3602</f>
        <v>6192</v>
      </c>
      <c r="R3602" s="1479"/>
      <c r="S3602" s="990"/>
      <c r="T3602" s="1004" t="s">
        <v>873</v>
      </c>
      <c r="U3602" s="1005"/>
      <c r="V3602" s="1005"/>
      <c r="W3602" s="1005"/>
      <c r="X3602" s="991"/>
      <c r="Y3602" s="992">
        <f>IF(Y3600-Y3601&gt;0,Y3600-Y3601,0)</f>
        <v>2266.5999999999967</v>
      </c>
      <c r="Z3602" s="978"/>
      <c r="AA3602" s="930"/>
      <c r="AB3602" s="930"/>
      <c r="AC3602" s="979"/>
      <c r="AD3602" s="930"/>
      <c r="AE3602" s="930"/>
      <c r="AF3602" s="930"/>
      <c r="AG3602" s="930"/>
      <c r="AH3602" s="930"/>
      <c r="AI3602" s="930"/>
      <c r="AJ3602" s="930"/>
      <c r="AK3602" s="930"/>
      <c r="AL3602" s="930"/>
      <c r="AM3602" s="930"/>
      <c r="AN3602" s="930"/>
      <c r="AO3602" s="930"/>
      <c r="AP3602" s="930"/>
      <c r="AQ3602" s="930"/>
      <c r="AR3602" s="930"/>
      <c r="AS3602" s="930"/>
      <c r="AT3602" s="930"/>
      <c r="AU3602" s="1006"/>
    </row>
    <row r="3603" spans="1:52" ht="13.5" customHeight="1">
      <c r="A3603" s="981"/>
      <c r="B3603" s="1007" t="s">
        <v>874</v>
      </c>
      <c r="C3603" s="1455"/>
      <c r="D3603" s="1455"/>
      <c r="E3603" s="1456"/>
      <c r="F3603" s="1008"/>
      <c r="G3603" s="1009" t="s">
        <v>27</v>
      </c>
      <c r="H3603" s="1010"/>
      <c r="I3603" s="1009" t="s">
        <v>29</v>
      </c>
      <c r="J3603" s="1011">
        <f>F3603*H3603</f>
        <v>0</v>
      </c>
      <c r="K3603" s="1012"/>
      <c r="L3603" s="1457" t="s">
        <v>897</v>
      </c>
      <c r="M3603" s="1458"/>
      <c r="N3603" s="1458"/>
      <c r="O3603" s="1459"/>
      <c r="P3603" s="1013"/>
      <c r="Q3603" s="1460">
        <f>AZ3474</f>
        <v>2265.1999999999953</v>
      </c>
      <c r="R3603" s="1461"/>
      <c r="S3603" s="990"/>
      <c r="T3603" s="1462" t="s">
        <v>865</v>
      </c>
      <c r="U3603" s="1463"/>
      <c r="V3603" s="1463"/>
      <c r="W3603" s="1463"/>
      <c r="X3603" s="991"/>
      <c r="Y3603" s="1014">
        <f>IF(Y3600-Y3601&lt;0,Y3601-Y3600,0)</f>
        <v>0</v>
      </c>
      <c r="AI3603" s="930"/>
    </row>
    <row r="3604" spans="1:52" ht="13.5" customHeight="1">
      <c r="A3604" s="981"/>
      <c r="B3604" s="1464" t="s">
        <v>875</v>
      </c>
      <c r="C3604" s="1465"/>
      <c r="D3604" s="1015"/>
      <c r="E3604" s="1016"/>
      <c r="F3604" s="1017"/>
      <c r="G3604" s="1018" t="s">
        <v>27</v>
      </c>
      <c r="H3604" s="1019"/>
      <c r="I3604" s="1018" t="s">
        <v>29</v>
      </c>
      <c r="J3604" s="1020">
        <f>F3604*H3604</f>
        <v>0</v>
      </c>
      <c r="K3604" s="1021"/>
      <c r="L3604" s="1466" t="s">
        <v>876</v>
      </c>
      <c r="M3604" s="1467"/>
      <c r="N3604" s="1467"/>
      <c r="O3604" s="1468"/>
      <c r="P3604" s="1022"/>
      <c r="Q3604" s="1469">
        <f>AZ3475</f>
        <v>0</v>
      </c>
      <c r="R3604" s="1470"/>
      <c r="S3604" s="1023"/>
      <c r="T3604" s="1023"/>
      <c r="U3604" s="1024"/>
      <c r="V3604" s="1024"/>
      <c r="W3604" s="1024"/>
      <c r="X3604" s="1025"/>
      <c r="Y3604" s="1026"/>
      <c r="AI3604" s="930"/>
    </row>
    <row r="3605" spans="1:52" ht="13.5" customHeight="1">
      <c r="A3605" s="981"/>
      <c r="B3605" s="1452" t="s">
        <v>877</v>
      </c>
      <c r="C3605" s="1452"/>
      <c r="D3605" s="1452"/>
      <c r="E3605" s="1452"/>
      <c r="F3605" s="1452"/>
      <c r="G3605" s="1027"/>
      <c r="H3605" s="1027"/>
      <c r="I3605" s="1027"/>
      <c r="J3605" s="1028"/>
      <c r="K3605" s="1027"/>
      <c r="L3605" s="1453" t="s">
        <v>878</v>
      </c>
      <c r="M3605" s="1453"/>
      <c r="N3605" s="1453"/>
      <c r="O3605" s="993"/>
      <c r="P3605" s="993"/>
      <c r="Q3605" s="993"/>
      <c r="R3605" s="993"/>
      <c r="S3605" s="1453" t="s">
        <v>879</v>
      </c>
      <c r="T3605" s="1453"/>
      <c r="U3605" s="1453"/>
      <c r="X3605" s="981"/>
      <c r="Y3605" s="981"/>
      <c r="AA3605" s="1454" t="s">
        <v>880</v>
      </c>
      <c r="AB3605" s="1454"/>
      <c r="AC3605" s="1454"/>
      <c r="AD3605" s="1454"/>
      <c r="AE3605" s="1454"/>
      <c r="AF3605" s="1454"/>
      <c r="AG3605" s="1454"/>
      <c r="AS3605" s="1454" t="s">
        <v>881</v>
      </c>
      <c r="AT3605" s="1454"/>
      <c r="AU3605" s="1454"/>
      <c r="AV3605" s="1454"/>
      <c r="AW3605" s="1454"/>
    </row>
    <row r="3606" spans="1:52" ht="32.25" customHeight="1">
      <c r="A3606" s="981"/>
      <c r="B3606" s="1029"/>
      <c r="C3606" s="1029"/>
      <c r="D3606" s="1030"/>
      <c r="E3606" s="1029"/>
      <c r="F3606" s="1029"/>
      <c r="J3606" s="1031"/>
      <c r="L3606" s="1032"/>
      <c r="M3606" s="1032"/>
      <c r="N3606" s="1032"/>
      <c r="O3606" s="981"/>
      <c r="P3606" s="981"/>
      <c r="Q3606" s="981"/>
      <c r="R3606" s="981"/>
      <c r="S3606" s="1032"/>
      <c r="T3606" s="1032"/>
      <c r="U3606" s="1032"/>
      <c r="X3606" s="981"/>
      <c r="Y3606" s="981"/>
    </row>
    <row r="3607" spans="1:52" ht="27.75" customHeight="1">
      <c r="A3607" s="981"/>
      <c r="B3607" s="1029"/>
      <c r="C3607" s="1029"/>
      <c r="D3607" s="1030"/>
      <c r="E3607" s="1029"/>
      <c r="F3607" s="1029"/>
      <c r="J3607" s="1031"/>
      <c r="L3607" s="1032"/>
      <c r="M3607" s="1032"/>
      <c r="N3607" s="1032"/>
      <c r="O3607" s="981"/>
      <c r="P3607" s="981"/>
      <c r="Q3607" s="981"/>
      <c r="R3607" s="981"/>
      <c r="S3607" s="1032"/>
      <c r="T3607" s="1032"/>
      <c r="U3607" s="1032"/>
      <c r="X3607" s="981"/>
      <c r="Y3607" s="981"/>
    </row>
    <row r="3608" spans="1:52" ht="13.5" customHeight="1">
      <c r="A3608" s="981"/>
      <c r="B3608" s="1454" t="s">
        <v>881</v>
      </c>
      <c r="C3608" s="1454"/>
      <c r="D3608" s="1454"/>
      <c r="E3608" s="1454"/>
      <c r="F3608" s="1454"/>
      <c r="J3608" s="1031"/>
      <c r="L3608" s="1032"/>
      <c r="M3608" s="1032"/>
      <c r="N3608" s="1032"/>
      <c r="O3608" s="981"/>
      <c r="P3608" s="981"/>
      <c r="Q3608" s="981"/>
      <c r="R3608" s="1454" t="s">
        <v>880</v>
      </c>
      <c r="S3608" s="1454"/>
      <c r="T3608" s="1454"/>
      <c r="U3608" s="1454"/>
      <c r="V3608" s="1454"/>
      <c r="W3608" s="1454"/>
      <c r="X3608" s="981"/>
      <c r="Y3608" s="981"/>
    </row>
    <row r="3609" spans="1:52" ht="13.5" customHeight="1">
      <c r="A3609" s="807" t="s">
        <v>841</v>
      </c>
      <c r="D3609" s="809"/>
      <c r="O3609" s="810" t="s">
        <v>4</v>
      </c>
      <c r="P3609" s="1544">
        <f>P3527+1</f>
        <v>44331</v>
      </c>
      <c r="Q3609" s="1544"/>
      <c r="R3609" s="1544"/>
      <c r="S3609" s="1544"/>
      <c r="T3609" s="1544"/>
      <c r="AU3609" s="812" t="s">
        <v>12</v>
      </c>
    </row>
    <row r="3610" spans="1:52" ht="13.5" customHeight="1">
      <c r="A3610" s="813" t="s">
        <v>11</v>
      </c>
      <c r="B3610" s="1530" t="s">
        <v>842</v>
      </c>
      <c r="C3610" s="1533" t="s">
        <v>5</v>
      </c>
      <c r="D3610" s="1530" t="s">
        <v>843</v>
      </c>
      <c r="E3610" s="1530" t="s">
        <v>844</v>
      </c>
      <c r="F3610" s="1545" t="s">
        <v>24</v>
      </c>
      <c r="G3610" s="1546"/>
      <c r="H3610" s="1546"/>
      <c r="I3610" s="1546"/>
      <c r="J3610" s="1547"/>
      <c r="K3610" s="1548" t="s">
        <v>25</v>
      </c>
      <c r="L3610" s="1549"/>
      <c r="M3610" s="1549"/>
      <c r="N3610" s="1549"/>
      <c r="O3610" s="1550"/>
      <c r="P3610" s="1551" t="s">
        <v>26</v>
      </c>
      <c r="Q3610" s="1552"/>
      <c r="R3610" s="1552"/>
      <c r="S3610" s="1552"/>
      <c r="T3610" s="1553"/>
      <c r="U3610" s="1563" t="s">
        <v>6</v>
      </c>
      <c r="V3610" s="1564"/>
      <c r="W3610" s="1564"/>
      <c r="X3610" s="1564"/>
      <c r="Y3610" s="1565"/>
      <c r="Z3610" s="1527" t="s">
        <v>11</v>
      </c>
      <c r="AA3610" s="1530" t="s">
        <v>845</v>
      </c>
      <c r="AB3610" s="1533" t="s">
        <v>5</v>
      </c>
      <c r="AC3610" s="1530" t="s">
        <v>843</v>
      </c>
      <c r="AD3610" s="1530" t="s">
        <v>844</v>
      </c>
      <c r="AE3610" s="1545" t="s">
        <v>9</v>
      </c>
      <c r="AF3610" s="1546"/>
      <c r="AG3610" s="1546"/>
      <c r="AH3610" s="1546"/>
      <c r="AI3610" s="1547"/>
      <c r="AJ3610" s="1545" t="s">
        <v>846</v>
      </c>
      <c r="AK3610" s="1546"/>
      <c r="AL3610" s="1546"/>
      <c r="AM3610" s="1546"/>
      <c r="AN3610" s="1547"/>
      <c r="AO3610" s="1545" t="s">
        <v>10</v>
      </c>
      <c r="AP3610" s="1546"/>
      <c r="AQ3610" s="1546"/>
      <c r="AR3610" s="1546"/>
      <c r="AS3610" s="1547"/>
      <c r="AT3610" s="1554" t="s">
        <v>23</v>
      </c>
      <c r="AU3610" s="1557">
        <v>42644</v>
      </c>
      <c r="AV3610" s="1558"/>
      <c r="AW3610" s="1558"/>
      <c r="AX3610" s="1558"/>
      <c r="AY3610" s="1558"/>
      <c r="AZ3610" s="1559"/>
    </row>
    <row r="3611" spans="1:52" ht="13.5" customHeight="1">
      <c r="A3611" s="814"/>
      <c r="B3611" s="1531"/>
      <c r="C3611" s="1534"/>
      <c r="D3611" s="1531"/>
      <c r="E3611" s="1531"/>
      <c r="F3611" s="1542" t="s">
        <v>13</v>
      </c>
      <c r="G3611" s="1543"/>
      <c r="H3611" s="1536" t="s">
        <v>8</v>
      </c>
      <c r="I3611" s="1537"/>
      <c r="J3611" s="1310" t="s">
        <v>14</v>
      </c>
      <c r="K3611" s="1542" t="s">
        <v>13</v>
      </c>
      <c r="L3611" s="1543"/>
      <c r="M3611" s="1536" t="s">
        <v>8</v>
      </c>
      <c r="N3611" s="1537"/>
      <c r="O3611" s="1310" t="s">
        <v>14</v>
      </c>
      <c r="P3611" s="1542" t="s">
        <v>13</v>
      </c>
      <c r="Q3611" s="1543"/>
      <c r="R3611" s="1536" t="s">
        <v>8</v>
      </c>
      <c r="S3611" s="1537"/>
      <c r="T3611" s="1310" t="s">
        <v>14</v>
      </c>
      <c r="U3611" s="1542" t="s">
        <v>13</v>
      </c>
      <c r="V3611" s="1543"/>
      <c r="W3611" s="1536" t="s">
        <v>8</v>
      </c>
      <c r="X3611" s="1537"/>
      <c r="Y3611" s="1310" t="s">
        <v>14</v>
      </c>
      <c r="Z3611" s="1528"/>
      <c r="AA3611" s="1531"/>
      <c r="AB3611" s="1534"/>
      <c r="AC3611" s="1531"/>
      <c r="AD3611" s="1531"/>
      <c r="AE3611" s="1542" t="s">
        <v>13</v>
      </c>
      <c r="AF3611" s="1543"/>
      <c r="AG3611" s="1536" t="s">
        <v>8</v>
      </c>
      <c r="AH3611" s="1537"/>
      <c r="AI3611" s="1310" t="s">
        <v>14</v>
      </c>
      <c r="AJ3611" s="1542" t="s">
        <v>13</v>
      </c>
      <c r="AK3611" s="1543"/>
      <c r="AL3611" s="1536" t="s">
        <v>8</v>
      </c>
      <c r="AM3611" s="1537"/>
      <c r="AN3611" s="1310" t="s">
        <v>14</v>
      </c>
      <c r="AO3611" s="1542" t="s">
        <v>13</v>
      </c>
      <c r="AP3611" s="1543"/>
      <c r="AQ3611" s="1536" t="s">
        <v>8</v>
      </c>
      <c r="AR3611" s="1537"/>
      <c r="AS3611" s="1310" t="s">
        <v>14</v>
      </c>
      <c r="AT3611" s="1555"/>
      <c r="AU3611" s="1560"/>
      <c r="AV3611" s="1561"/>
      <c r="AW3611" s="1561"/>
      <c r="AX3611" s="1561"/>
      <c r="AY3611" s="1561"/>
      <c r="AZ3611" s="1562"/>
    </row>
    <row r="3612" spans="1:52" ht="13.5" customHeight="1">
      <c r="A3612" s="814"/>
      <c r="B3612" s="1531"/>
      <c r="C3612" s="1534"/>
      <c r="D3612" s="1531"/>
      <c r="E3612" s="1531"/>
      <c r="F3612" s="1540" t="s">
        <v>15</v>
      </c>
      <c r="G3612" s="1525" t="s">
        <v>22</v>
      </c>
      <c r="H3612" s="1523" t="s">
        <v>15</v>
      </c>
      <c r="I3612" s="1523" t="s">
        <v>22</v>
      </c>
      <c r="J3612" s="1538"/>
      <c r="K3612" s="1525" t="s">
        <v>15</v>
      </c>
      <c r="L3612" s="1525" t="s">
        <v>22</v>
      </c>
      <c r="M3612" s="1523" t="s">
        <v>15</v>
      </c>
      <c r="N3612" s="1523" t="s">
        <v>22</v>
      </c>
      <c r="O3612" s="1538"/>
      <c r="P3612" s="1525" t="s">
        <v>15</v>
      </c>
      <c r="Q3612" s="1525" t="s">
        <v>22</v>
      </c>
      <c r="R3612" s="1523" t="s">
        <v>15</v>
      </c>
      <c r="S3612" s="1523" t="s">
        <v>22</v>
      </c>
      <c r="T3612" s="1538"/>
      <c r="U3612" s="1525" t="s">
        <v>15</v>
      </c>
      <c r="V3612" s="1525" t="s">
        <v>22</v>
      </c>
      <c r="W3612" s="1523" t="s">
        <v>15</v>
      </c>
      <c r="X3612" s="1523" t="s">
        <v>22</v>
      </c>
      <c r="Y3612" s="1538"/>
      <c r="Z3612" s="1528"/>
      <c r="AA3612" s="1531"/>
      <c r="AB3612" s="1534"/>
      <c r="AC3612" s="1531"/>
      <c r="AD3612" s="1531"/>
      <c r="AE3612" s="1310" t="s">
        <v>15</v>
      </c>
      <c r="AF3612" s="1523" t="s">
        <v>22</v>
      </c>
      <c r="AG3612" s="1523" t="s">
        <v>15</v>
      </c>
      <c r="AH3612" s="1523" t="s">
        <v>22</v>
      </c>
      <c r="AI3612" s="1538"/>
      <c r="AJ3612" s="1523" t="s">
        <v>15</v>
      </c>
      <c r="AK3612" s="1523" t="s">
        <v>22</v>
      </c>
      <c r="AL3612" s="1523" t="s">
        <v>15</v>
      </c>
      <c r="AM3612" s="1523" t="s">
        <v>22</v>
      </c>
      <c r="AN3612" s="1538"/>
      <c r="AO3612" s="1523" t="s">
        <v>15</v>
      </c>
      <c r="AP3612" s="1523" t="s">
        <v>22</v>
      </c>
      <c r="AQ3612" s="1523" t="s">
        <v>15</v>
      </c>
      <c r="AR3612" s="1523" t="s">
        <v>22</v>
      </c>
      <c r="AS3612" s="1538"/>
      <c r="AT3612" s="1555"/>
      <c r="AU3612" s="1507">
        <f>P3609</f>
        <v>44331</v>
      </c>
      <c r="AV3612" s="1508"/>
      <c r="AW3612" s="1508"/>
      <c r="AX3612" s="1508"/>
      <c r="AY3612" s="1508"/>
      <c r="AZ3612" s="1509"/>
    </row>
    <row r="3613" spans="1:52" ht="13.5" customHeight="1">
      <c r="A3613" s="815"/>
      <c r="B3613" s="1532"/>
      <c r="C3613" s="1535"/>
      <c r="D3613" s="1532"/>
      <c r="E3613" s="1532"/>
      <c r="F3613" s="1541"/>
      <c r="G3613" s="1526"/>
      <c r="H3613" s="1524"/>
      <c r="I3613" s="1524"/>
      <c r="J3613" s="1539"/>
      <c r="K3613" s="1526"/>
      <c r="L3613" s="1526"/>
      <c r="M3613" s="1524"/>
      <c r="N3613" s="1524"/>
      <c r="O3613" s="1539"/>
      <c r="P3613" s="1526"/>
      <c r="Q3613" s="1526"/>
      <c r="R3613" s="1524"/>
      <c r="S3613" s="1524"/>
      <c r="T3613" s="1539"/>
      <c r="U3613" s="1526"/>
      <c r="V3613" s="1526"/>
      <c r="W3613" s="1524"/>
      <c r="X3613" s="1524"/>
      <c r="Y3613" s="1539"/>
      <c r="Z3613" s="1529"/>
      <c r="AA3613" s="1532"/>
      <c r="AB3613" s="1535"/>
      <c r="AC3613" s="1532"/>
      <c r="AD3613" s="1532"/>
      <c r="AE3613" s="1539"/>
      <c r="AF3613" s="1524"/>
      <c r="AG3613" s="1524"/>
      <c r="AH3613" s="1524"/>
      <c r="AI3613" s="1539"/>
      <c r="AJ3613" s="1524"/>
      <c r="AK3613" s="1524"/>
      <c r="AL3613" s="1524"/>
      <c r="AM3613" s="1524"/>
      <c r="AN3613" s="1539"/>
      <c r="AO3613" s="1524"/>
      <c r="AP3613" s="1524"/>
      <c r="AQ3613" s="1524"/>
      <c r="AR3613" s="1524"/>
      <c r="AS3613" s="1539"/>
      <c r="AT3613" s="1556"/>
      <c r="AU3613" s="1510"/>
      <c r="AV3613" s="1511"/>
      <c r="AW3613" s="1511"/>
      <c r="AX3613" s="1511"/>
      <c r="AY3613" s="1511"/>
      <c r="AZ3613" s="1512"/>
    </row>
    <row r="3614" spans="1:52" ht="13.5" customHeight="1">
      <c r="A3614" s="816">
        <v>1</v>
      </c>
      <c r="B3614" s="1033" t="s">
        <v>229</v>
      </c>
      <c r="C3614" s="817" t="s">
        <v>66</v>
      </c>
      <c r="D3614" s="839">
        <v>2</v>
      </c>
      <c r="E3614" s="1055">
        <v>2</v>
      </c>
      <c r="F3614" s="1056">
        <v>60</v>
      </c>
      <c r="G3614" s="1057"/>
      <c r="H3614" s="1058"/>
      <c r="I3614" s="1059"/>
      <c r="J3614" s="1060">
        <f t="shared" ref="J3614:J3660" si="1472">SUM(F3614:I3614)*$E3614</f>
        <v>120</v>
      </c>
      <c r="K3614" s="1056">
        <v>70</v>
      </c>
      <c r="L3614" s="1061"/>
      <c r="M3614" s="1062"/>
      <c r="N3614" s="1063"/>
      <c r="O3614" s="1060">
        <f>SUM(K3614:N3614)*$E3614</f>
        <v>140</v>
      </c>
      <c r="P3614" s="1056">
        <v>70</v>
      </c>
      <c r="Q3614" s="1061"/>
      <c r="R3614" s="1062"/>
      <c r="S3614" s="1063"/>
      <c r="T3614" s="1064">
        <f t="shared" ref="T3614:T3656" si="1473">SUM(P3614:S3614)*$E3614</f>
        <v>140</v>
      </c>
      <c r="U3614" s="1065">
        <f>SUM(F3614,K3614,P3614)</f>
        <v>200</v>
      </c>
      <c r="V3614" s="1061">
        <f>SUM(G3614,L3614,Q3614)</f>
        <v>0</v>
      </c>
      <c r="W3614" s="1062">
        <f>SUM(H3614,M3614,R3614)</f>
        <v>0</v>
      </c>
      <c r="X3614" s="1063">
        <f>SUM(I3614,N3614,S3614)</f>
        <v>0</v>
      </c>
      <c r="Y3614" s="1064">
        <f>SUM(J3614,O3614,T3614)</f>
        <v>400</v>
      </c>
      <c r="Z3614" s="1066">
        <f>A3614</f>
        <v>1</v>
      </c>
      <c r="AA3614" s="1067" t="str">
        <f>B3614</f>
        <v>Than trấu</v>
      </c>
      <c r="AB3614" s="1068" t="str">
        <f>C3614</f>
        <v>kg</v>
      </c>
      <c r="AC3614" s="1069">
        <f>D3614</f>
        <v>2</v>
      </c>
      <c r="AD3614" s="1070">
        <f>E3614</f>
        <v>2</v>
      </c>
      <c r="AE3614" s="1071">
        <f t="shared" ref="AE3614:AE3630" si="1474">AE3532+AJ3532-AO3532</f>
        <v>6136</v>
      </c>
      <c r="AF3614" s="1071">
        <f t="shared" ref="AF3614:AH3629" si="1475">AF3532+AK3532-AP3532</f>
        <v>0</v>
      </c>
      <c r="AG3614" s="1071">
        <f t="shared" si="1475"/>
        <v>0</v>
      </c>
      <c r="AH3614" s="1071">
        <f t="shared" si="1475"/>
        <v>0</v>
      </c>
      <c r="AI3614" s="1072">
        <f>SUM(AE3614:AH3614)*$E3614</f>
        <v>12272</v>
      </c>
      <c r="AJ3614" s="1073"/>
      <c r="AK3614" s="1063"/>
      <c r="AL3614" s="1063"/>
      <c r="AM3614" s="1063"/>
      <c r="AN3614" s="1072">
        <f t="shared" ref="AN3614:AN3630" si="1476">SUM(AJ3614:AM3614)*$E3614</f>
        <v>0</v>
      </c>
      <c r="AO3614" s="1061">
        <f t="shared" ref="AO3614:AS3664" si="1477">U3614</f>
        <v>200</v>
      </c>
      <c r="AP3614" s="1061">
        <f t="shared" si="1477"/>
        <v>0</v>
      </c>
      <c r="AQ3614" s="1074">
        <f t="shared" si="1477"/>
        <v>0</v>
      </c>
      <c r="AR3614" s="1074">
        <f t="shared" si="1477"/>
        <v>0</v>
      </c>
      <c r="AS3614" s="1075">
        <f t="shared" si="1477"/>
        <v>400</v>
      </c>
      <c r="AT3614" s="837">
        <f>IF(AC3614&lt;&gt;0,SUM(AO3614:AR3614)*$AC3614-SUM(AO3614:AR3614)*$AD3614,"")</f>
        <v>0</v>
      </c>
      <c r="AU3614" s="1513" t="s">
        <v>847</v>
      </c>
      <c r="AV3614" s="1514"/>
      <c r="AW3614" s="1514"/>
      <c r="AX3614" s="1514"/>
      <c r="AY3614" s="1514"/>
      <c r="AZ3614" s="1515"/>
    </row>
    <row r="3615" spans="1:52" ht="13.5" customHeight="1">
      <c r="A3615" s="838">
        <f>IF(B3615&lt;&gt;"",MAX($A3613:$A3614)+1,"")</f>
        <v>2</v>
      </c>
      <c r="B3615" s="1036" t="s">
        <v>848</v>
      </c>
      <c r="C3615" s="817" t="s">
        <v>66</v>
      </c>
      <c r="D3615" s="839">
        <v>2</v>
      </c>
      <c r="E3615" s="921">
        <v>2</v>
      </c>
      <c r="F3615" s="1071"/>
      <c r="G3615" s="1076"/>
      <c r="H3615" s="1077"/>
      <c r="I3615" s="1077"/>
      <c r="J3615" s="1060">
        <f t="shared" si="1472"/>
        <v>0</v>
      </c>
      <c r="K3615" s="1071"/>
      <c r="L3615" s="1061"/>
      <c r="M3615" s="1063"/>
      <c r="N3615" s="1063"/>
      <c r="O3615" s="1060">
        <f>SUM(K3615:N3615)*$E3615</f>
        <v>0</v>
      </c>
      <c r="P3615" s="1078"/>
      <c r="Q3615" s="1061"/>
      <c r="R3615" s="1063"/>
      <c r="S3615" s="1063"/>
      <c r="T3615" s="1079">
        <f t="shared" si="1473"/>
        <v>0</v>
      </c>
      <c r="U3615" s="1071">
        <f t="shared" ref="U3615:Y3630" si="1478">SUM(F3615,K3615,P3615)</f>
        <v>0</v>
      </c>
      <c r="V3615" s="1061">
        <f t="shared" si="1478"/>
        <v>0</v>
      </c>
      <c r="W3615" s="1063">
        <f t="shared" si="1478"/>
        <v>0</v>
      </c>
      <c r="X3615" s="1063">
        <f t="shared" si="1478"/>
        <v>0</v>
      </c>
      <c r="Y3615" s="1060">
        <f>SUM(J3615,O3615,T3615)</f>
        <v>0</v>
      </c>
      <c r="Z3615" s="1080">
        <f>A3615</f>
        <v>2</v>
      </c>
      <c r="AA3615" s="1081" t="str">
        <f t="shared" ref="AA3615:AD3673" si="1479">B3615</f>
        <v>Củi gỗ</v>
      </c>
      <c r="AB3615" s="1082" t="str">
        <f t="shared" si="1479"/>
        <v>kg</v>
      </c>
      <c r="AC3615" s="1083">
        <f t="shared" si="1479"/>
        <v>2</v>
      </c>
      <c r="AD3615" s="1079">
        <f t="shared" si="1479"/>
        <v>2</v>
      </c>
      <c r="AE3615" s="1071">
        <f t="shared" si="1474"/>
        <v>1980</v>
      </c>
      <c r="AF3615" s="1071">
        <f t="shared" si="1475"/>
        <v>0</v>
      </c>
      <c r="AG3615" s="1071">
        <f t="shared" si="1475"/>
        <v>0</v>
      </c>
      <c r="AH3615" s="1071">
        <f t="shared" si="1475"/>
        <v>0</v>
      </c>
      <c r="AI3615" s="1060">
        <f t="shared" ref="AI3615:AI3673" si="1480">SUM(AE3615:AH3615)*$E3615</f>
        <v>3960</v>
      </c>
      <c r="AJ3615" s="1084"/>
      <c r="AK3615" s="1063"/>
      <c r="AL3615" s="1063"/>
      <c r="AM3615" s="1063"/>
      <c r="AN3615" s="1085">
        <f t="shared" si="1476"/>
        <v>0</v>
      </c>
      <c r="AO3615" s="1061">
        <f t="shared" si="1477"/>
        <v>0</v>
      </c>
      <c r="AP3615" s="1061">
        <f t="shared" si="1477"/>
        <v>0</v>
      </c>
      <c r="AQ3615" s="1061">
        <f t="shared" si="1477"/>
        <v>0</v>
      </c>
      <c r="AR3615" s="1061">
        <f t="shared" si="1477"/>
        <v>0</v>
      </c>
      <c r="AS3615" s="1061">
        <f t="shared" si="1477"/>
        <v>0</v>
      </c>
      <c r="AT3615" s="850">
        <f>IF(AC3615&lt;&gt;0,SUM(AO3615:AR3615)*$AC3615-SUM(AO3615:AR3615)*$AD3615,"")</f>
        <v>0</v>
      </c>
      <c r="AU3615" s="1516" t="s">
        <v>827</v>
      </c>
      <c r="AV3615" s="1517"/>
      <c r="AW3615" s="1517"/>
      <c r="AX3615" s="1517"/>
      <c r="AY3615" s="1517"/>
      <c r="AZ3615" s="851"/>
    </row>
    <row r="3616" spans="1:52" ht="13.5" customHeight="1">
      <c r="A3616" s="838">
        <f t="shared" ref="A3616:A3659" si="1481">IF(B3616&lt;&gt;"",MAX($A3614:$A3615)+1,"")</f>
        <v>3</v>
      </c>
      <c r="B3616" s="1033" t="s">
        <v>849</v>
      </c>
      <c r="C3616" s="817" t="s">
        <v>66</v>
      </c>
      <c r="D3616" s="839">
        <v>12.6</v>
      </c>
      <c r="E3616" s="921">
        <v>12.6</v>
      </c>
      <c r="F3616" s="1065">
        <v>32</v>
      </c>
      <c r="G3616" s="1086"/>
      <c r="H3616" s="1087"/>
      <c r="I3616" s="1077"/>
      <c r="J3616" s="1060">
        <f t="shared" si="1472"/>
        <v>403.2</v>
      </c>
      <c r="K3616" s="1088">
        <v>57</v>
      </c>
      <c r="L3616" s="1061"/>
      <c r="M3616" s="1062"/>
      <c r="N3616" s="1063"/>
      <c r="O3616" s="1060">
        <f>SUM(K3616:N3616)*$E3616</f>
        <v>718.19999999999993</v>
      </c>
      <c r="P3616" s="1056">
        <v>57</v>
      </c>
      <c r="Q3616" s="1061"/>
      <c r="R3616" s="1062"/>
      <c r="S3616" s="1063"/>
      <c r="T3616" s="1079">
        <f t="shared" si="1473"/>
        <v>718.19999999999993</v>
      </c>
      <c r="U3616" s="1065">
        <f t="shared" si="1478"/>
        <v>146</v>
      </c>
      <c r="V3616" s="1061">
        <f t="shared" si="1478"/>
        <v>0</v>
      </c>
      <c r="W3616" s="1062">
        <f t="shared" si="1478"/>
        <v>0</v>
      </c>
      <c r="X3616" s="1063">
        <f t="shared" si="1478"/>
        <v>0</v>
      </c>
      <c r="Y3616" s="1060">
        <f t="shared" si="1478"/>
        <v>1839.6</v>
      </c>
      <c r="Z3616" s="1080">
        <f t="shared" ref="Z3616:Z3673" si="1482">A3616</f>
        <v>3</v>
      </c>
      <c r="AA3616" s="1081" t="str">
        <f t="shared" si="1479"/>
        <v>Gạo X 23</v>
      </c>
      <c r="AB3616" s="1082" t="str">
        <f t="shared" si="1479"/>
        <v>kg</v>
      </c>
      <c r="AC3616" s="1083">
        <f t="shared" si="1479"/>
        <v>12.6</v>
      </c>
      <c r="AD3616" s="1089">
        <f t="shared" si="1479"/>
        <v>12.6</v>
      </c>
      <c r="AE3616" s="1071">
        <f t="shared" si="1474"/>
        <v>1250</v>
      </c>
      <c r="AF3616" s="1071">
        <f t="shared" si="1475"/>
        <v>0</v>
      </c>
      <c r="AG3616" s="1071">
        <f t="shared" si="1475"/>
        <v>0</v>
      </c>
      <c r="AH3616" s="1071">
        <f t="shared" si="1475"/>
        <v>0</v>
      </c>
      <c r="AI3616" s="1060">
        <f t="shared" si="1480"/>
        <v>15750</v>
      </c>
      <c r="AJ3616" s="1084"/>
      <c r="AK3616" s="1063"/>
      <c r="AL3616" s="1063"/>
      <c r="AM3616" s="1063"/>
      <c r="AN3616" s="1085">
        <f t="shared" si="1476"/>
        <v>0</v>
      </c>
      <c r="AO3616" s="1061">
        <f t="shared" si="1477"/>
        <v>146</v>
      </c>
      <c r="AP3616" s="1061">
        <f t="shared" si="1477"/>
        <v>0</v>
      </c>
      <c r="AQ3616" s="1061">
        <f t="shared" si="1477"/>
        <v>0</v>
      </c>
      <c r="AR3616" s="1061">
        <f t="shared" si="1477"/>
        <v>0</v>
      </c>
      <c r="AS3616" s="1061">
        <f t="shared" si="1477"/>
        <v>1839.6</v>
      </c>
      <c r="AT3616" s="850">
        <f t="shared" ref="AT3616:AT3673" si="1483">IF(AC3616&lt;&gt;0,SUM(AO3616:AR3616)*$AC3616-SUM(AO3616:AR3616)*$AD3616,"")</f>
        <v>0</v>
      </c>
      <c r="AU3616" s="859" t="s">
        <v>828</v>
      </c>
      <c r="AV3616" s="1518">
        <f>SUM(AX3617:AX3619)</f>
        <v>78</v>
      </c>
      <c r="AW3616" s="1519"/>
      <c r="AX3616" s="1519"/>
      <c r="AY3616" s="861"/>
      <c r="AZ3616" s="862" t="s">
        <v>829</v>
      </c>
    </row>
    <row r="3617" spans="1:52" ht="13.5" customHeight="1">
      <c r="A3617" s="838">
        <f t="shared" si="1481"/>
        <v>4</v>
      </c>
      <c r="B3617" s="1038" t="s">
        <v>850</v>
      </c>
      <c r="C3617" s="817" t="s">
        <v>389</v>
      </c>
      <c r="D3617" s="839">
        <v>10</v>
      </c>
      <c r="E3617" s="1055">
        <v>10</v>
      </c>
      <c r="F3617" s="1061"/>
      <c r="G3617" s="1090"/>
      <c r="H3617" s="1091">
        <v>0.5</v>
      </c>
      <c r="I3617" s="1077"/>
      <c r="J3617" s="1060">
        <f t="shared" si="1472"/>
        <v>5</v>
      </c>
      <c r="K3617" s="1092"/>
      <c r="L3617" s="1061"/>
      <c r="M3617" s="1063">
        <v>0.5</v>
      </c>
      <c r="N3617" s="1063"/>
      <c r="O3617" s="1060">
        <f t="shared" ref="O3617:O3623" si="1484">SUM(K3617:N3617)*$E3617</f>
        <v>5</v>
      </c>
      <c r="P3617" s="1093"/>
      <c r="Q3617" s="1061"/>
      <c r="R3617" s="1063">
        <v>0.5</v>
      </c>
      <c r="S3617" s="1063"/>
      <c r="T3617" s="1079">
        <f t="shared" si="1473"/>
        <v>5</v>
      </c>
      <c r="U3617" s="1061">
        <f t="shared" si="1478"/>
        <v>0</v>
      </c>
      <c r="V3617" s="1061">
        <f t="shared" si="1478"/>
        <v>0</v>
      </c>
      <c r="W3617" s="1063">
        <f t="shared" si="1478"/>
        <v>1.5</v>
      </c>
      <c r="X3617" s="1063">
        <f t="shared" si="1478"/>
        <v>0</v>
      </c>
      <c r="Y3617" s="1060">
        <f t="shared" si="1478"/>
        <v>15</v>
      </c>
      <c r="Z3617" s="1080">
        <f t="shared" si="1482"/>
        <v>4</v>
      </c>
      <c r="AA3617" s="1081" t="str">
        <f t="shared" si="1479"/>
        <v>Bột súp</v>
      </c>
      <c r="AB3617" s="1082" t="str">
        <f t="shared" si="1479"/>
        <v>lít</v>
      </c>
      <c r="AC3617" s="1083">
        <f t="shared" si="1479"/>
        <v>10</v>
      </c>
      <c r="AD3617" s="1089">
        <f t="shared" si="1479"/>
        <v>10</v>
      </c>
      <c r="AE3617" s="1071">
        <f t="shared" si="1474"/>
        <v>0</v>
      </c>
      <c r="AF3617" s="1071">
        <f t="shared" si="1475"/>
        <v>0</v>
      </c>
      <c r="AG3617" s="1071">
        <f t="shared" si="1475"/>
        <v>9</v>
      </c>
      <c r="AH3617" s="1071">
        <f t="shared" si="1475"/>
        <v>0</v>
      </c>
      <c r="AI3617" s="1060">
        <f t="shared" si="1480"/>
        <v>90</v>
      </c>
      <c r="AJ3617" s="1084"/>
      <c r="AK3617" s="1094"/>
      <c r="AL3617" s="1095"/>
      <c r="AM3617" s="1063"/>
      <c r="AN3617" s="1085">
        <f t="shared" si="1476"/>
        <v>0</v>
      </c>
      <c r="AO3617" s="1061">
        <f t="shared" si="1477"/>
        <v>0</v>
      </c>
      <c r="AP3617" s="1061">
        <f t="shared" si="1477"/>
        <v>0</v>
      </c>
      <c r="AQ3617" s="1061">
        <f t="shared" si="1477"/>
        <v>1.5</v>
      </c>
      <c r="AR3617" s="1061">
        <f t="shared" si="1477"/>
        <v>0</v>
      </c>
      <c r="AS3617" s="1061">
        <f t="shared" si="1477"/>
        <v>15</v>
      </c>
      <c r="AT3617" s="850">
        <f t="shared" si="1483"/>
        <v>0</v>
      </c>
      <c r="AU3617" s="867" t="s">
        <v>830</v>
      </c>
      <c r="AV3617" s="868">
        <f>F3682</f>
        <v>177</v>
      </c>
      <c r="AW3617" s="861" t="s">
        <v>27</v>
      </c>
      <c r="AX3617" s="869">
        <f>H3682</f>
        <v>14</v>
      </c>
      <c r="AY3617" s="861" t="s">
        <v>28</v>
      </c>
      <c r="AZ3617" s="870">
        <f>AX3617*AV3617</f>
        <v>2478</v>
      </c>
    </row>
    <row r="3618" spans="1:52" ht="13.5" customHeight="1">
      <c r="A3618" s="838">
        <f t="shared" si="1481"/>
        <v>5</v>
      </c>
      <c r="B3618" s="1039" t="s">
        <v>851</v>
      </c>
      <c r="C3618" s="817" t="s">
        <v>389</v>
      </c>
      <c r="D3618" s="839">
        <v>30</v>
      </c>
      <c r="E3618" s="1096">
        <v>25</v>
      </c>
      <c r="F3618" s="1061"/>
      <c r="G3618" s="1090">
        <v>2</v>
      </c>
      <c r="H3618" s="1091"/>
      <c r="I3618" s="1077"/>
      <c r="J3618" s="1060">
        <f t="shared" si="1472"/>
        <v>50</v>
      </c>
      <c r="K3618" s="1092"/>
      <c r="L3618" s="1065">
        <v>3</v>
      </c>
      <c r="M3618" s="1063"/>
      <c r="N3618" s="1063"/>
      <c r="O3618" s="1060">
        <f t="shared" si="1484"/>
        <v>75</v>
      </c>
      <c r="P3618" s="1093"/>
      <c r="Q3618" s="1065">
        <v>3</v>
      </c>
      <c r="R3618" s="1063"/>
      <c r="S3618" s="1063"/>
      <c r="T3618" s="1079">
        <f t="shared" si="1473"/>
        <v>75</v>
      </c>
      <c r="U3618" s="1061">
        <f t="shared" si="1478"/>
        <v>0</v>
      </c>
      <c r="V3618" s="1065">
        <f t="shared" si="1478"/>
        <v>8</v>
      </c>
      <c r="W3618" s="1063">
        <f t="shared" si="1478"/>
        <v>0</v>
      </c>
      <c r="X3618" s="1063">
        <f t="shared" si="1478"/>
        <v>0</v>
      </c>
      <c r="Y3618" s="1060">
        <f t="shared" si="1478"/>
        <v>200</v>
      </c>
      <c r="Z3618" s="1080">
        <f t="shared" si="1482"/>
        <v>5</v>
      </c>
      <c r="AA3618" s="1081" t="str">
        <f t="shared" si="1479"/>
        <v>Nmắm thường</v>
      </c>
      <c r="AB3618" s="1082" t="str">
        <f t="shared" si="1479"/>
        <v>lít</v>
      </c>
      <c r="AC3618" s="1083">
        <f t="shared" si="1479"/>
        <v>30</v>
      </c>
      <c r="AD3618" s="1089">
        <f t="shared" si="1479"/>
        <v>25</v>
      </c>
      <c r="AE3618" s="1071">
        <f t="shared" si="1474"/>
        <v>0</v>
      </c>
      <c r="AF3618" s="1071">
        <f t="shared" si="1475"/>
        <v>27.5</v>
      </c>
      <c r="AG3618" s="1071">
        <f t="shared" si="1475"/>
        <v>0</v>
      </c>
      <c r="AH3618" s="1071">
        <f t="shared" si="1475"/>
        <v>0</v>
      </c>
      <c r="AI3618" s="1060">
        <f t="shared" si="1480"/>
        <v>687.5</v>
      </c>
      <c r="AJ3618" s="1084"/>
      <c r="AK3618" s="1097"/>
      <c r="AL3618" s="1063"/>
      <c r="AM3618" s="1063"/>
      <c r="AN3618" s="1085">
        <f t="shared" si="1476"/>
        <v>0</v>
      </c>
      <c r="AO3618" s="1061">
        <f t="shared" si="1477"/>
        <v>0</v>
      </c>
      <c r="AP3618" s="1061">
        <f t="shared" si="1477"/>
        <v>8</v>
      </c>
      <c r="AQ3618" s="1061">
        <f t="shared" si="1477"/>
        <v>0</v>
      </c>
      <c r="AR3618" s="1061">
        <f t="shared" si="1477"/>
        <v>0</v>
      </c>
      <c r="AS3618" s="1061">
        <f t="shared" si="1477"/>
        <v>200</v>
      </c>
      <c r="AT3618" s="850">
        <f t="shared" si="1483"/>
        <v>40</v>
      </c>
      <c r="AU3618" s="867" t="s">
        <v>831</v>
      </c>
      <c r="AV3618" s="874">
        <f>F3683</f>
        <v>177</v>
      </c>
      <c r="AW3618" s="861" t="s">
        <v>27</v>
      </c>
      <c r="AX3618" s="869">
        <f>H3683</f>
        <v>32</v>
      </c>
      <c r="AY3618" s="861" t="s">
        <v>28</v>
      </c>
      <c r="AZ3618" s="870">
        <f>AX3618*AV3618</f>
        <v>5664</v>
      </c>
    </row>
    <row r="3619" spans="1:52" ht="13.5" customHeight="1">
      <c r="A3619" s="838">
        <f t="shared" si="1481"/>
        <v>6</v>
      </c>
      <c r="B3619" s="1039" t="s">
        <v>496</v>
      </c>
      <c r="C3619" s="817" t="s">
        <v>852</v>
      </c>
      <c r="D3619" s="839">
        <v>42</v>
      </c>
      <c r="E3619" s="1098">
        <v>42</v>
      </c>
      <c r="F3619" s="1061"/>
      <c r="G3619" s="1086"/>
      <c r="H3619" s="1063">
        <v>0.4</v>
      </c>
      <c r="I3619" s="1077"/>
      <c r="J3619" s="1060">
        <f t="shared" si="1472"/>
        <v>16.8</v>
      </c>
      <c r="K3619" s="1092"/>
      <c r="L3619" s="1061"/>
      <c r="M3619" s="1099">
        <v>0.8</v>
      </c>
      <c r="N3619" s="1063"/>
      <c r="O3619" s="1060">
        <f t="shared" si="1484"/>
        <v>33.6</v>
      </c>
      <c r="P3619" s="1093"/>
      <c r="Q3619" s="1061"/>
      <c r="R3619" s="1100">
        <v>0.8</v>
      </c>
      <c r="S3619" s="1063"/>
      <c r="T3619" s="1079">
        <f t="shared" si="1473"/>
        <v>33.6</v>
      </c>
      <c r="U3619" s="1061">
        <f t="shared" si="1478"/>
        <v>0</v>
      </c>
      <c r="V3619" s="1061">
        <f t="shared" si="1478"/>
        <v>0</v>
      </c>
      <c r="W3619" s="1063">
        <f t="shared" si="1478"/>
        <v>2</v>
      </c>
      <c r="X3619" s="1063">
        <f t="shared" si="1478"/>
        <v>0</v>
      </c>
      <c r="Y3619" s="1060">
        <f t="shared" si="1478"/>
        <v>84</v>
      </c>
      <c r="Z3619" s="1080">
        <f t="shared" si="1482"/>
        <v>6</v>
      </c>
      <c r="AA3619" s="1101" t="str">
        <f t="shared" si="1479"/>
        <v>Mì chính VEDAN</v>
      </c>
      <c r="AB3619" s="1082" t="str">
        <f t="shared" si="1479"/>
        <v>Kg</v>
      </c>
      <c r="AC3619" s="1083">
        <f t="shared" si="1479"/>
        <v>42</v>
      </c>
      <c r="AD3619" s="1089">
        <f t="shared" si="1479"/>
        <v>42</v>
      </c>
      <c r="AE3619" s="1071">
        <f t="shared" si="1474"/>
        <v>0</v>
      </c>
      <c r="AF3619" s="1071">
        <f t="shared" si="1475"/>
        <v>0</v>
      </c>
      <c r="AG3619" s="1071">
        <f t="shared" si="1475"/>
        <v>11.3</v>
      </c>
      <c r="AH3619" s="1071">
        <f t="shared" si="1475"/>
        <v>0</v>
      </c>
      <c r="AI3619" s="1060">
        <f t="shared" si="1480"/>
        <v>474.6</v>
      </c>
      <c r="AJ3619" s="1102"/>
      <c r="AK3619" s="1063"/>
      <c r="AL3619" s="1103"/>
      <c r="AM3619" s="1063"/>
      <c r="AN3619" s="1085">
        <f t="shared" si="1476"/>
        <v>0</v>
      </c>
      <c r="AO3619" s="1061">
        <f t="shared" si="1477"/>
        <v>0</v>
      </c>
      <c r="AP3619" s="1061">
        <f t="shared" si="1477"/>
        <v>0</v>
      </c>
      <c r="AQ3619" s="1061">
        <f t="shared" si="1477"/>
        <v>2</v>
      </c>
      <c r="AR3619" s="1061">
        <f t="shared" si="1477"/>
        <v>0</v>
      </c>
      <c r="AS3619" s="1061">
        <f t="shared" si="1477"/>
        <v>84</v>
      </c>
      <c r="AT3619" s="850">
        <f t="shared" si="1483"/>
        <v>0</v>
      </c>
      <c r="AU3619" s="880" t="s">
        <v>832</v>
      </c>
      <c r="AV3619" s="874">
        <f>F3684</f>
        <v>177</v>
      </c>
      <c r="AW3619" s="861" t="s">
        <v>27</v>
      </c>
      <c r="AX3619" s="869">
        <f>H3684</f>
        <v>32</v>
      </c>
      <c r="AY3619" s="861" t="s">
        <v>28</v>
      </c>
      <c r="AZ3619" s="870">
        <f>AX3619*AV3619</f>
        <v>5664</v>
      </c>
    </row>
    <row r="3620" spans="1:52" ht="13.5" customHeight="1">
      <c r="A3620" s="838">
        <f t="shared" si="1481"/>
        <v>7</v>
      </c>
      <c r="B3620" s="1036" t="s">
        <v>43</v>
      </c>
      <c r="C3620" s="881" t="s">
        <v>66</v>
      </c>
      <c r="D3620" s="882">
        <v>3.5</v>
      </c>
      <c r="E3620" s="1105">
        <v>3.5</v>
      </c>
      <c r="F3620" s="1106"/>
      <c r="G3620" s="1086"/>
      <c r="H3620" s="1107">
        <v>2</v>
      </c>
      <c r="I3620" s="1077"/>
      <c r="J3620" s="1060">
        <f t="shared" si="1472"/>
        <v>7</v>
      </c>
      <c r="K3620" s="1092"/>
      <c r="L3620" s="1061"/>
      <c r="M3620" s="1099">
        <v>2</v>
      </c>
      <c r="N3620" s="1063"/>
      <c r="O3620" s="1060">
        <f t="shared" si="1484"/>
        <v>7</v>
      </c>
      <c r="P3620" s="1093" t="s">
        <v>883</v>
      </c>
      <c r="Q3620" s="1061"/>
      <c r="R3620" s="1100">
        <v>2</v>
      </c>
      <c r="S3620" s="1063"/>
      <c r="T3620" s="1079">
        <f t="shared" si="1473"/>
        <v>7</v>
      </c>
      <c r="U3620" s="1061">
        <f>SUM(F3620,K3620,P3620)</f>
        <v>0</v>
      </c>
      <c r="V3620" s="1061"/>
      <c r="W3620" s="1063">
        <f t="shared" si="1478"/>
        <v>6</v>
      </c>
      <c r="X3620" s="1063">
        <f t="shared" si="1478"/>
        <v>0</v>
      </c>
      <c r="Y3620" s="1060">
        <f t="shared" si="1478"/>
        <v>21</v>
      </c>
      <c r="Z3620" s="1080">
        <f t="shared" si="1482"/>
        <v>7</v>
      </c>
      <c r="AA3620" s="1101" t="str">
        <f t="shared" si="1479"/>
        <v>Muối trắng</v>
      </c>
      <c r="AB3620" s="1082" t="str">
        <f t="shared" si="1479"/>
        <v>kg</v>
      </c>
      <c r="AC3620" s="1083">
        <f t="shared" si="1479"/>
        <v>3.5</v>
      </c>
      <c r="AD3620" s="1089">
        <f t="shared" si="1479"/>
        <v>3.5</v>
      </c>
      <c r="AE3620" s="1071">
        <f t="shared" si="1474"/>
        <v>0</v>
      </c>
      <c r="AF3620" s="1071">
        <f t="shared" si="1475"/>
        <v>0</v>
      </c>
      <c r="AG3620" s="1071">
        <f t="shared" si="1475"/>
        <v>23</v>
      </c>
      <c r="AH3620" s="1071">
        <f t="shared" si="1475"/>
        <v>0</v>
      </c>
      <c r="AI3620" s="1060">
        <f t="shared" si="1480"/>
        <v>80.5</v>
      </c>
      <c r="AJ3620" s="1102"/>
      <c r="AK3620" s="1063"/>
      <c r="AL3620" s="1103"/>
      <c r="AM3620" s="1063"/>
      <c r="AN3620" s="1085">
        <f t="shared" si="1476"/>
        <v>0</v>
      </c>
      <c r="AO3620" s="1061">
        <f t="shared" si="1477"/>
        <v>0</v>
      </c>
      <c r="AP3620" s="1061">
        <f t="shared" si="1477"/>
        <v>0</v>
      </c>
      <c r="AQ3620" s="1061">
        <f t="shared" si="1477"/>
        <v>6</v>
      </c>
      <c r="AR3620" s="1061">
        <f t="shared" si="1477"/>
        <v>0</v>
      </c>
      <c r="AS3620" s="1061">
        <f t="shared" si="1477"/>
        <v>21</v>
      </c>
      <c r="AT3620" s="850">
        <f t="shared" si="1483"/>
        <v>0</v>
      </c>
      <c r="AU3620" s="886" t="s">
        <v>833</v>
      </c>
      <c r="AV3620" s="1520">
        <f>SUM(AX3621:AX3623)</f>
        <v>62</v>
      </c>
      <c r="AW3620" s="1520"/>
      <c r="AX3620" s="1520"/>
      <c r="AY3620" s="861"/>
      <c r="AZ3620" s="862" t="s">
        <v>829</v>
      </c>
    </row>
    <row r="3621" spans="1:52" ht="13.5" customHeight="1">
      <c r="A3621" s="838">
        <f t="shared" si="1481"/>
        <v>8</v>
      </c>
      <c r="B3621" s="1039" t="s">
        <v>618</v>
      </c>
      <c r="C3621" s="817" t="s">
        <v>66</v>
      </c>
      <c r="D3621" s="839">
        <v>35</v>
      </c>
      <c r="E3621" s="921">
        <v>35</v>
      </c>
      <c r="F3621" s="1061"/>
      <c r="G3621" s="1086"/>
      <c r="H3621" s="1063">
        <v>0.3</v>
      </c>
      <c r="I3621" s="1077"/>
      <c r="J3621" s="1060">
        <f t="shared" si="1472"/>
        <v>10.5</v>
      </c>
      <c r="K3621" s="1092"/>
      <c r="L3621" s="1061"/>
      <c r="M3621" s="1099">
        <v>0.6</v>
      </c>
      <c r="N3621" s="1063"/>
      <c r="O3621" s="1060">
        <f t="shared" si="1484"/>
        <v>21</v>
      </c>
      <c r="P3621" s="1092"/>
      <c r="Q3621" s="1061"/>
      <c r="R3621" s="1099">
        <v>0.6</v>
      </c>
      <c r="S3621" s="1063"/>
      <c r="T3621" s="1079">
        <f t="shared" si="1473"/>
        <v>21</v>
      </c>
      <c r="U3621" s="1061">
        <f>SUM(F3621,K3621,P3621)</f>
        <v>0</v>
      </c>
      <c r="V3621" s="1061">
        <f t="shared" ref="V3621:Y3672" si="1485">SUM(G3621,L3621,Q3621)</f>
        <v>0</v>
      </c>
      <c r="W3621" s="1063">
        <f t="shared" si="1478"/>
        <v>1.5</v>
      </c>
      <c r="X3621" s="1063">
        <f t="shared" si="1478"/>
        <v>0</v>
      </c>
      <c r="Y3621" s="1060">
        <f t="shared" si="1478"/>
        <v>52.5</v>
      </c>
      <c r="Z3621" s="1080">
        <f t="shared" si="1482"/>
        <v>8</v>
      </c>
      <c r="AA3621" s="1101" t="str">
        <f t="shared" si="1479"/>
        <v xml:space="preserve">Tỏi khô </v>
      </c>
      <c r="AB3621" s="1082" t="str">
        <f t="shared" si="1479"/>
        <v>kg</v>
      </c>
      <c r="AC3621" s="1083">
        <f t="shared" si="1479"/>
        <v>35</v>
      </c>
      <c r="AD3621" s="1089">
        <f t="shared" si="1479"/>
        <v>35</v>
      </c>
      <c r="AE3621" s="1071">
        <f t="shared" si="1474"/>
        <v>0</v>
      </c>
      <c r="AF3621" s="1071">
        <f t="shared" si="1475"/>
        <v>0</v>
      </c>
      <c r="AG3621" s="1071">
        <f t="shared" si="1475"/>
        <v>0.80000000000000071</v>
      </c>
      <c r="AH3621" s="1071">
        <f t="shared" si="1475"/>
        <v>0</v>
      </c>
      <c r="AI3621" s="1060">
        <f t="shared" si="1480"/>
        <v>28.000000000000025</v>
      </c>
      <c r="AJ3621" s="1102"/>
      <c r="AK3621" s="1063"/>
      <c r="AL3621" s="1103">
        <v>5</v>
      </c>
      <c r="AM3621" s="1063"/>
      <c r="AN3621" s="1085">
        <f t="shared" si="1476"/>
        <v>175</v>
      </c>
      <c r="AO3621" s="1061">
        <f t="shared" si="1477"/>
        <v>0</v>
      </c>
      <c r="AP3621" s="1061">
        <f t="shared" si="1477"/>
        <v>0</v>
      </c>
      <c r="AQ3621" s="1061">
        <f t="shared" si="1477"/>
        <v>1.5</v>
      </c>
      <c r="AR3621" s="1061">
        <f t="shared" si="1477"/>
        <v>0</v>
      </c>
      <c r="AS3621" s="1061">
        <f t="shared" si="1477"/>
        <v>52.5</v>
      </c>
      <c r="AT3621" s="850">
        <f t="shared" si="1483"/>
        <v>0</v>
      </c>
      <c r="AU3621" s="880" t="s">
        <v>830</v>
      </c>
      <c r="AV3621" s="868">
        <f>K3682</f>
        <v>22</v>
      </c>
      <c r="AW3621" s="861" t="s">
        <v>27</v>
      </c>
      <c r="AX3621" s="888">
        <f>M3682</f>
        <v>14</v>
      </c>
      <c r="AY3621" s="861" t="s">
        <v>28</v>
      </c>
      <c r="AZ3621" s="870">
        <f>AX3621*AV3621</f>
        <v>308</v>
      </c>
    </row>
    <row r="3622" spans="1:52" ht="13.5" customHeight="1">
      <c r="A3622" s="838">
        <f t="shared" si="1481"/>
        <v>9</v>
      </c>
      <c r="B3622" s="1039" t="s">
        <v>44</v>
      </c>
      <c r="C3622" s="817" t="s">
        <v>66</v>
      </c>
      <c r="D3622" s="839">
        <v>20</v>
      </c>
      <c r="E3622" s="921">
        <v>20</v>
      </c>
      <c r="F3622" s="1061"/>
      <c r="G3622" s="1086"/>
      <c r="H3622" s="1063">
        <v>0.3</v>
      </c>
      <c r="I3622" s="1077"/>
      <c r="J3622" s="1060">
        <f t="shared" si="1472"/>
        <v>6</v>
      </c>
      <c r="K3622" s="1092"/>
      <c r="L3622" s="1061"/>
      <c r="M3622" s="1099">
        <v>0.6</v>
      </c>
      <c r="N3622" s="1063"/>
      <c r="O3622" s="1060">
        <f t="shared" si="1484"/>
        <v>12</v>
      </c>
      <c r="P3622" s="1061"/>
      <c r="Q3622" s="1061" t="s">
        <v>884</v>
      </c>
      <c r="R3622" s="1099">
        <v>0.6</v>
      </c>
      <c r="S3622" s="1063"/>
      <c r="T3622" s="1079">
        <f t="shared" si="1473"/>
        <v>12</v>
      </c>
      <c r="U3622" s="1061"/>
      <c r="V3622" s="1061">
        <f t="shared" si="1485"/>
        <v>0</v>
      </c>
      <c r="W3622" s="1063">
        <f t="shared" si="1478"/>
        <v>1.5</v>
      </c>
      <c r="X3622" s="1063">
        <f t="shared" si="1478"/>
        <v>0</v>
      </c>
      <c r="Y3622" s="1060">
        <f t="shared" si="1478"/>
        <v>30</v>
      </c>
      <c r="Z3622" s="1080">
        <f t="shared" si="1482"/>
        <v>9</v>
      </c>
      <c r="AA3622" s="1101" t="str">
        <f t="shared" si="1479"/>
        <v>Hành củ</v>
      </c>
      <c r="AB3622" s="1082" t="str">
        <f t="shared" si="1479"/>
        <v>kg</v>
      </c>
      <c r="AC3622" s="1083">
        <f t="shared" si="1479"/>
        <v>20</v>
      </c>
      <c r="AD3622" s="1089">
        <f t="shared" si="1479"/>
        <v>20</v>
      </c>
      <c r="AE3622" s="1071">
        <f t="shared" si="1474"/>
        <v>0</v>
      </c>
      <c r="AF3622" s="1071">
        <f t="shared" si="1475"/>
        <v>0</v>
      </c>
      <c r="AG3622" s="1071">
        <f t="shared" si="1475"/>
        <v>0.80000000000000071</v>
      </c>
      <c r="AH3622" s="1071">
        <f t="shared" si="1475"/>
        <v>0</v>
      </c>
      <c r="AI3622" s="1060">
        <f t="shared" si="1480"/>
        <v>16.000000000000014</v>
      </c>
      <c r="AJ3622" s="1102"/>
      <c r="AK3622" s="1063"/>
      <c r="AL3622" s="1103">
        <v>5</v>
      </c>
      <c r="AM3622" s="1063"/>
      <c r="AN3622" s="1108">
        <f t="shared" si="1476"/>
        <v>100</v>
      </c>
      <c r="AO3622" s="1061">
        <f t="shared" si="1477"/>
        <v>0</v>
      </c>
      <c r="AP3622" s="1061">
        <f t="shared" si="1477"/>
        <v>0</v>
      </c>
      <c r="AQ3622" s="1061">
        <f t="shared" si="1477"/>
        <v>1.5</v>
      </c>
      <c r="AR3622" s="1061">
        <f t="shared" si="1477"/>
        <v>0</v>
      </c>
      <c r="AS3622" s="1061">
        <f t="shared" si="1477"/>
        <v>30</v>
      </c>
      <c r="AT3622" s="850">
        <f t="shared" si="1483"/>
        <v>0</v>
      </c>
      <c r="AU3622" s="880" t="s">
        <v>831</v>
      </c>
      <c r="AV3622" s="868">
        <f>K3683</f>
        <v>22</v>
      </c>
      <c r="AW3622" s="861" t="s">
        <v>27</v>
      </c>
      <c r="AX3622" s="888">
        <f>M3683</f>
        <v>24</v>
      </c>
      <c r="AY3622" s="861" t="s">
        <v>28</v>
      </c>
      <c r="AZ3622" s="870">
        <f>AX3622*AV3622</f>
        <v>528</v>
      </c>
    </row>
    <row r="3623" spans="1:52" ht="13.5" customHeight="1">
      <c r="A3623" s="838">
        <f t="shared" si="1481"/>
        <v>10</v>
      </c>
      <c r="B3623" s="1039" t="s">
        <v>593</v>
      </c>
      <c r="C3623" s="817" t="s">
        <v>389</v>
      </c>
      <c r="D3623" s="839">
        <v>22</v>
      </c>
      <c r="E3623" s="921">
        <v>22</v>
      </c>
      <c r="F3623" s="1061"/>
      <c r="G3623" s="1086"/>
      <c r="H3623" s="1063">
        <v>1</v>
      </c>
      <c r="I3623" s="1077"/>
      <c r="J3623" s="1060">
        <f t="shared" si="1472"/>
        <v>22</v>
      </c>
      <c r="K3623" s="1092"/>
      <c r="L3623" s="1061"/>
      <c r="M3623" s="1099">
        <v>1</v>
      </c>
      <c r="N3623" s="1063"/>
      <c r="O3623" s="1060">
        <f t="shared" si="1484"/>
        <v>22</v>
      </c>
      <c r="P3623" s="1093"/>
      <c r="Q3623" s="1061"/>
      <c r="R3623" s="1109">
        <v>3</v>
      </c>
      <c r="S3623" s="1063"/>
      <c r="T3623" s="1079">
        <f t="shared" si="1473"/>
        <v>66</v>
      </c>
      <c r="U3623" s="1061">
        <f>SUM(F3623,K3623,P3623)</f>
        <v>0</v>
      </c>
      <c r="V3623" s="1061">
        <f t="shared" si="1485"/>
        <v>0</v>
      </c>
      <c r="W3623" s="1063">
        <f t="shared" si="1478"/>
        <v>5</v>
      </c>
      <c r="X3623" s="1063">
        <f t="shared" si="1478"/>
        <v>0</v>
      </c>
      <c r="Y3623" s="1060">
        <f t="shared" si="1478"/>
        <v>110</v>
      </c>
      <c r="Z3623" s="1080">
        <f t="shared" si="1482"/>
        <v>10</v>
      </c>
      <c r="AA3623" s="1101" t="str">
        <f t="shared" si="1479"/>
        <v>Dầu ăn Mavela</v>
      </c>
      <c r="AB3623" s="1082" t="str">
        <f t="shared" si="1479"/>
        <v>lít</v>
      </c>
      <c r="AC3623" s="1083">
        <f t="shared" si="1479"/>
        <v>22</v>
      </c>
      <c r="AD3623" s="1089">
        <f t="shared" si="1479"/>
        <v>22</v>
      </c>
      <c r="AE3623" s="1071">
        <f t="shared" si="1474"/>
        <v>0</v>
      </c>
      <c r="AF3623" s="1071">
        <f t="shared" si="1475"/>
        <v>0</v>
      </c>
      <c r="AG3623" s="1071">
        <f t="shared" si="1475"/>
        <v>6.5</v>
      </c>
      <c r="AH3623" s="1071">
        <f t="shared" si="1475"/>
        <v>0</v>
      </c>
      <c r="AI3623" s="1060">
        <f t="shared" si="1480"/>
        <v>143</v>
      </c>
      <c r="AJ3623" s="1102"/>
      <c r="AK3623" s="1063"/>
      <c r="AL3623" s="1103"/>
      <c r="AM3623" s="1063"/>
      <c r="AN3623" s="1085">
        <f t="shared" si="1476"/>
        <v>0</v>
      </c>
      <c r="AO3623" s="1061">
        <f t="shared" si="1477"/>
        <v>0</v>
      </c>
      <c r="AP3623" s="1061">
        <f t="shared" si="1477"/>
        <v>0</v>
      </c>
      <c r="AQ3623" s="1061">
        <f t="shared" si="1477"/>
        <v>5</v>
      </c>
      <c r="AR3623" s="1061">
        <f t="shared" si="1477"/>
        <v>0</v>
      </c>
      <c r="AS3623" s="1061">
        <f t="shared" si="1477"/>
        <v>110</v>
      </c>
      <c r="AT3623" s="850">
        <f t="shared" si="1483"/>
        <v>0</v>
      </c>
      <c r="AU3623" s="880" t="s">
        <v>832</v>
      </c>
      <c r="AV3623" s="868">
        <f>K3684</f>
        <v>22</v>
      </c>
      <c r="AW3623" s="861" t="s">
        <v>27</v>
      </c>
      <c r="AX3623" s="888">
        <f>M3684</f>
        <v>24</v>
      </c>
      <c r="AY3623" s="861" t="s">
        <v>28</v>
      </c>
      <c r="AZ3623" s="870">
        <f>AX3623*AV3623</f>
        <v>528</v>
      </c>
    </row>
    <row r="3624" spans="1:52" ht="13.5" customHeight="1">
      <c r="A3624" s="838">
        <f t="shared" si="1481"/>
        <v>11</v>
      </c>
      <c r="B3624" s="1039" t="s">
        <v>45</v>
      </c>
      <c r="C3624" s="817" t="s">
        <v>66</v>
      </c>
      <c r="D3624" s="839">
        <v>130</v>
      </c>
      <c r="E3624" s="921">
        <v>90</v>
      </c>
      <c r="F3624" s="1061" t="s">
        <v>885</v>
      </c>
      <c r="G3624" s="1086" t="s">
        <v>886</v>
      </c>
      <c r="H3624" s="1063"/>
      <c r="I3624" s="1077"/>
      <c r="J3624" s="1060">
        <f t="shared" si="1472"/>
        <v>0</v>
      </c>
      <c r="K3624" s="1092"/>
      <c r="L3624" s="1061"/>
      <c r="M3624" s="1110">
        <v>0.1</v>
      </c>
      <c r="N3624" s="1063"/>
      <c r="O3624" s="1060">
        <f>SUM(K3624:N3624)*$E3624</f>
        <v>9</v>
      </c>
      <c r="P3624" s="1093"/>
      <c r="Q3624" s="1061"/>
      <c r="R3624" s="1100">
        <v>0.1</v>
      </c>
      <c r="S3624" s="1063"/>
      <c r="T3624" s="1079">
        <f t="shared" si="1473"/>
        <v>9</v>
      </c>
      <c r="U3624" s="1061">
        <f t="shared" ref="U3624:U3630" si="1486">SUM(F3624,K3624,P3624)</f>
        <v>0</v>
      </c>
      <c r="V3624" s="1061">
        <f t="shared" si="1485"/>
        <v>0</v>
      </c>
      <c r="W3624" s="1063">
        <f t="shared" si="1478"/>
        <v>0.2</v>
      </c>
      <c r="X3624" s="1063">
        <f t="shared" si="1478"/>
        <v>0</v>
      </c>
      <c r="Y3624" s="1060">
        <f t="shared" si="1478"/>
        <v>18</v>
      </c>
      <c r="Z3624" s="1080">
        <f t="shared" si="1482"/>
        <v>11</v>
      </c>
      <c r="AA3624" s="1101" t="str">
        <f t="shared" si="1479"/>
        <v>Tiêu bắc</v>
      </c>
      <c r="AB3624" s="1082" t="str">
        <f t="shared" si="1479"/>
        <v>kg</v>
      </c>
      <c r="AC3624" s="1083">
        <f t="shared" si="1479"/>
        <v>130</v>
      </c>
      <c r="AD3624" s="1089">
        <f t="shared" si="1479"/>
        <v>90</v>
      </c>
      <c r="AE3624" s="1071">
        <f t="shared" si="1474"/>
        <v>0</v>
      </c>
      <c r="AF3624" s="1071">
        <f t="shared" si="1475"/>
        <v>0</v>
      </c>
      <c r="AG3624" s="1071">
        <f t="shared" si="1475"/>
        <v>1.199999999999998</v>
      </c>
      <c r="AH3624" s="1071">
        <f t="shared" si="1475"/>
        <v>0</v>
      </c>
      <c r="AI3624" s="1060">
        <f t="shared" si="1480"/>
        <v>107.99999999999982</v>
      </c>
      <c r="AJ3624" s="1102"/>
      <c r="AK3624" s="1063"/>
      <c r="AL3624" s="1103"/>
      <c r="AM3624" s="1063"/>
      <c r="AN3624" s="1085">
        <f t="shared" si="1476"/>
        <v>0</v>
      </c>
      <c r="AO3624" s="1061">
        <f t="shared" si="1477"/>
        <v>0</v>
      </c>
      <c r="AP3624" s="1061">
        <f t="shared" si="1477"/>
        <v>0</v>
      </c>
      <c r="AQ3624" s="1061">
        <f t="shared" si="1477"/>
        <v>0.2</v>
      </c>
      <c r="AR3624" s="1061">
        <f t="shared" si="1477"/>
        <v>0</v>
      </c>
      <c r="AS3624" s="1061">
        <f t="shared" si="1477"/>
        <v>18</v>
      </c>
      <c r="AT3624" s="850">
        <f t="shared" si="1483"/>
        <v>8</v>
      </c>
      <c r="AU3624" s="1521" t="str">
        <f>B3685</f>
        <v xml:space="preserve">  + Ăn thêm</v>
      </c>
      <c r="AV3624" s="1522"/>
      <c r="AW3624" s="1522"/>
      <c r="AX3624" s="1522"/>
      <c r="AY3624" s="1522"/>
      <c r="AZ3624" s="892">
        <f>J3685</f>
        <v>0</v>
      </c>
    </row>
    <row r="3625" spans="1:52" ht="13.5" customHeight="1">
      <c r="A3625" s="838">
        <f t="shared" si="1481"/>
        <v>12</v>
      </c>
      <c r="B3625" s="1039" t="s">
        <v>46</v>
      </c>
      <c r="C3625" s="817" t="s">
        <v>66</v>
      </c>
      <c r="D3625" s="839">
        <v>35</v>
      </c>
      <c r="E3625" s="921">
        <v>35</v>
      </c>
      <c r="F3625" s="1061"/>
      <c r="G3625" s="1086"/>
      <c r="H3625" s="1063">
        <v>0.1</v>
      </c>
      <c r="I3625" s="1077"/>
      <c r="J3625" s="1060">
        <f t="shared" si="1472"/>
        <v>3.5</v>
      </c>
      <c r="K3625" s="1092"/>
      <c r="L3625" s="1061"/>
      <c r="M3625" s="1110">
        <v>0.2</v>
      </c>
      <c r="N3625" s="1063"/>
      <c r="O3625" s="1060">
        <f t="shared" ref="O3625:O3673" si="1487">SUM(K3625:N3625)*$E3625</f>
        <v>7</v>
      </c>
      <c r="P3625" s="1093"/>
      <c r="Q3625" s="1061"/>
      <c r="R3625" s="1100">
        <v>0.2</v>
      </c>
      <c r="S3625" s="1063"/>
      <c r="T3625" s="1079">
        <f t="shared" si="1473"/>
        <v>7</v>
      </c>
      <c r="U3625" s="1061">
        <f t="shared" si="1486"/>
        <v>0</v>
      </c>
      <c r="V3625" s="1061">
        <f t="shared" si="1485"/>
        <v>0</v>
      </c>
      <c r="W3625" s="1063">
        <f t="shared" si="1478"/>
        <v>0.5</v>
      </c>
      <c r="X3625" s="1063">
        <f t="shared" si="1478"/>
        <v>0</v>
      </c>
      <c r="Y3625" s="1060">
        <f>SUM(J3625,O3625,T3625)</f>
        <v>17.5</v>
      </c>
      <c r="Z3625" s="1080">
        <f t="shared" si="1482"/>
        <v>12</v>
      </c>
      <c r="AA3625" s="1101" t="str">
        <f t="shared" si="1479"/>
        <v>Kẹo đắng</v>
      </c>
      <c r="AB3625" s="1082" t="str">
        <f t="shared" si="1479"/>
        <v>kg</v>
      </c>
      <c r="AC3625" s="1083">
        <f t="shared" si="1479"/>
        <v>35</v>
      </c>
      <c r="AD3625" s="1089">
        <f t="shared" si="1479"/>
        <v>35</v>
      </c>
      <c r="AE3625" s="1071">
        <f t="shared" si="1474"/>
        <v>0</v>
      </c>
      <c r="AF3625" s="1071">
        <f t="shared" si="1475"/>
        <v>0</v>
      </c>
      <c r="AG3625" s="1071">
        <f t="shared" si="1475"/>
        <v>3.3</v>
      </c>
      <c r="AH3625" s="1071">
        <f t="shared" si="1475"/>
        <v>0</v>
      </c>
      <c r="AI3625" s="1060">
        <f t="shared" si="1480"/>
        <v>115.5</v>
      </c>
      <c r="AJ3625" s="1102"/>
      <c r="AK3625" s="1063"/>
      <c r="AL3625" s="1103"/>
      <c r="AM3625" s="1063"/>
      <c r="AN3625" s="1085">
        <f t="shared" si="1476"/>
        <v>0</v>
      </c>
      <c r="AO3625" s="1061">
        <f t="shared" si="1477"/>
        <v>0</v>
      </c>
      <c r="AP3625" s="1061">
        <f t="shared" si="1477"/>
        <v>0</v>
      </c>
      <c r="AQ3625" s="1061">
        <f t="shared" si="1477"/>
        <v>0.5</v>
      </c>
      <c r="AR3625" s="1061">
        <f t="shared" si="1477"/>
        <v>0</v>
      </c>
      <c r="AS3625" s="1061">
        <f t="shared" si="1477"/>
        <v>17.5</v>
      </c>
      <c r="AT3625" s="850">
        <f t="shared" si="1483"/>
        <v>0</v>
      </c>
      <c r="AU3625" s="1521" t="str">
        <f>B3686</f>
        <v xml:space="preserve"> + ăn thêm </v>
      </c>
      <c r="AV3625" s="1522"/>
      <c r="AW3625" s="1522"/>
      <c r="AX3625" s="1522"/>
      <c r="AY3625" s="1522"/>
      <c r="AZ3625" s="870">
        <f>J3686</f>
        <v>0</v>
      </c>
    </row>
    <row r="3626" spans="1:52" ht="13.5" customHeight="1">
      <c r="A3626" s="838">
        <f t="shared" si="1481"/>
        <v>13</v>
      </c>
      <c r="B3626" s="1039" t="s">
        <v>47</v>
      </c>
      <c r="C3626" s="817" t="s">
        <v>66</v>
      </c>
      <c r="D3626" s="839">
        <v>17</v>
      </c>
      <c r="E3626" s="921">
        <v>17</v>
      </c>
      <c r="F3626" s="1061"/>
      <c r="G3626" s="1086"/>
      <c r="H3626" s="1063"/>
      <c r="I3626" s="1077"/>
      <c r="J3626" s="1060">
        <f t="shared" si="1472"/>
        <v>0</v>
      </c>
      <c r="K3626" s="1092"/>
      <c r="L3626" s="1061"/>
      <c r="M3626" s="1110"/>
      <c r="N3626" s="1063"/>
      <c r="O3626" s="1060">
        <f t="shared" si="1487"/>
        <v>0</v>
      </c>
      <c r="P3626" s="1093"/>
      <c r="Q3626" s="1061"/>
      <c r="R3626" s="1100"/>
      <c r="S3626" s="1063"/>
      <c r="T3626" s="1079">
        <f t="shared" si="1473"/>
        <v>0</v>
      </c>
      <c r="U3626" s="1061">
        <f t="shared" si="1486"/>
        <v>0</v>
      </c>
      <c r="V3626" s="1061">
        <f t="shared" si="1485"/>
        <v>0</v>
      </c>
      <c r="W3626" s="1063">
        <f t="shared" si="1478"/>
        <v>0</v>
      </c>
      <c r="X3626" s="1063">
        <f t="shared" si="1478"/>
        <v>0</v>
      </c>
      <c r="Y3626" s="1060">
        <f t="shared" si="1478"/>
        <v>0</v>
      </c>
      <c r="Z3626" s="1080">
        <f t="shared" si="1482"/>
        <v>13</v>
      </c>
      <c r="AA3626" s="1101" t="str">
        <f t="shared" si="1479"/>
        <v>Đường trắng</v>
      </c>
      <c r="AB3626" s="1082" t="str">
        <f t="shared" si="1479"/>
        <v>kg</v>
      </c>
      <c r="AC3626" s="1083">
        <f t="shared" si="1479"/>
        <v>17</v>
      </c>
      <c r="AD3626" s="1089">
        <f t="shared" si="1479"/>
        <v>17</v>
      </c>
      <c r="AE3626" s="1071">
        <f t="shared" si="1474"/>
        <v>0</v>
      </c>
      <c r="AF3626" s="1071">
        <f t="shared" si="1475"/>
        <v>0</v>
      </c>
      <c r="AG3626" s="1071">
        <f t="shared" si="1475"/>
        <v>0</v>
      </c>
      <c r="AH3626" s="1071">
        <f t="shared" si="1475"/>
        <v>0</v>
      </c>
      <c r="AI3626" s="1060">
        <f t="shared" si="1480"/>
        <v>0</v>
      </c>
      <c r="AJ3626" s="1102"/>
      <c r="AK3626" s="1063"/>
      <c r="AL3626" s="1103"/>
      <c r="AM3626" s="1063"/>
      <c r="AN3626" s="1085">
        <f t="shared" si="1476"/>
        <v>0</v>
      </c>
      <c r="AO3626" s="1061">
        <f t="shared" si="1477"/>
        <v>0</v>
      </c>
      <c r="AP3626" s="1061">
        <f t="shared" si="1477"/>
        <v>0</v>
      </c>
      <c r="AQ3626" s="1061">
        <f t="shared" si="1477"/>
        <v>0</v>
      </c>
      <c r="AR3626" s="1061">
        <f t="shared" si="1477"/>
        <v>0</v>
      </c>
      <c r="AS3626" s="1061">
        <f t="shared" si="1477"/>
        <v>0</v>
      </c>
      <c r="AT3626" s="850">
        <f t="shared" si="1483"/>
        <v>0</v>
      </c>
      <c r="AU3626" s="893" t="s">
        <v>834</v>
      </c>
      <c r="AV3626" s="894"/>
      <c r="AW3626" s="894"/>
      <c r="AX3626" s="894"/>
      <c r="AY3626" s="894"/>
      <c r="AZ3626" s="870">
        <f>SUM(AZ3616:AZ3625)</f>
        <v>15170</v>
      </c>
    </row>
    <row r="3627" spans="1:52" ht="13.5" customHeight="1">
      <c r="A3627" s="838">
        <f t="shared" si="1481"/>
        <v>14</v>
      </c>
      <c r="B3627" s="1039" t="s">
        <v>48</v>
      </c>
      <c r="C3627" s="817" t="s">
        <v>389</v>
      </c>
      <c r="D3627" s="839">
        <v>23</v>
      </c>
      <c r="E3627" s="921">
        <v>23</v>
      </c>
      <c r="F3627" s="1061"/>
      <c r="G3627" s="1086"/>
      <c r="H3627" s="1063">
        <v>0.3</v>
      </c>
      <c r="I3627" s="1077"/>
      <c r="J3627" s="1060">
        <f t="shared" si="1472"/>
        <v>6.8999999999999995</v>
      </c>
      <c r="K3627" s="1061"/>
      <c r="L3627" s="1061"/>
      <c r="M3627" s="1063">
        <v>0.6</v>
      </c>
      <c r="N3627" s="1063"/>
      <c r="O3627" s="1060">
        <f t="shared" si="1487"/>
        <v>13.799999999999999</v>
      </c>
      <c r="P3627" s="1093"/>
      <c r="Q3627" s="1061"/>
      <c r="R3627" s="1100">
        <v>0.6</v>
      </c>
      <c r="S3627" s="1063"/>
      <c r="T3627" s="1079">
        <f t="shared" si="1473"/>
        <v>13.799999999999999</v>
      </c>
      <c r="U3627" s="1061">
        <f t="shared" si="1486"/>
        <v>0</v>
      </c>
      <c r="V3627" s="1061">
        <f t="shared" si="1485"/>
        <v>0</v>
      </c>
      <c r="W3627" s="1063">
        <f t="shared" si="1478"/>
        <v>1.5</v>
      </c>
      <c r="X3627" s="1063">
        <f t="shared" si="1478"/>
        <v>0</v>
      </c>
      <c r="Y3627" s="1060">
        <f t="shared" si="1478"/>
        <v>34.5</v>
      </c>
      <c r="Z3627" s="1080">
        <f t="shared" si="1482"/>
        <v>14</v>
      </c>
      <c r="AA3627" s="1101" t="str">
        <f t="shared" si="1479"/>
        <v>Mật mía</v>
      </c>
      <c r="AB3627" s="1082" t="str">
        <f t="shared" si="1479"/>
        <v>lít</v>
      </c>
      <c r="AC3627" s="1083">
        <f t="shared" si="1479"/>
        <v>23</v>
      </c>
      <c r="AD3627" s="1089">
        <f t="shared" si="1479"/>
        <v>23</v>
      </c>
      <c r="AE3627" s="1071">
        <f t="shared" si="1474"/>
        <v>0</v>
      </c>
      <c r="AF3627" s="1071">
        <f t="shared" si="1475"/>
        <v>0</v>
      </c>
      <c r="AG3627" s="1071">
        <f t="shared" si="1475"/>
        <v>14.5</v>
      </c>
      <c r="AH3627" s="1071">
        <f t="shared" si="1475"/>
        <v>0</v>
      </c>
      <c r="AI3627" s="1060">
        <f t="shared" si="1480"/>
        <v>333.5</v>
      </c>
      <c r="AJ3627" s="1102"/>
      <c r="AK3627" s="1063"/>
      <c r="AL3627" s="1103"/>
      <c r="AM3627" s="1063"/>
      <c r="AN3627" s="1085">
        <f t="shared" si="1476"/>
        <v>0</v>
      </c>
      <c r="AO3627" s="1061">
        <f t="shared" si="1477"/>
        <v>0</v>
      </c>
      <c r="AP3627" s="1061">
        <f t="shared" si="1477"/>
        <v>0</v>
      </c>
      <c r="AQ3627" s="1061">
        <f t="shared" si="1477"/>
        <v>1.5</v>
      </c>
      <c r="AR3627" s="1061">
        <f t="shared" si="1477"/>
        <v>0</v>
      </c>
      <c r="AS3627" s="1061">
        <f t="shared" si="1477"/>
        <v>34.5</v>
      </c>
      <c r="AT3627" s="850">
        <f t="shared" si="1483"/>
        <v>0</v>
      </c>
      <c r="AU3627" s="1255" t="s">
        <v>835</v>
      </c>
      <c r="AV3627" s="1256"/>
      <c r="AW3627" s="1256"/>
      <c r="AX3627" s="1256"/>
      <c r="AY3627" s="1256"/>
      <c r="AZ3627" s="870">
        <f>Q3685</f>
        <v>2266.5999999999967</v>
      </c>
    </row>
    <row r="3628" spans="1:52" ht="13.5" customHeight="1">
      <c r="A3628" s="838">
        <f t="shared" si="1481"/>
        <v>15</v>
      </c>
      <c r="B3628" s="1039" t="s">
        <v>514</v>
      </c>
      <c r="C3628" s="817" t="s">
        <v>66</v>
      </c>
      <c r="D3628" s="839">
        <v>80</v>
      </c>
      <c r="E3628" s="921">
        <v>80</v>
      </c>
      <c r="F3628" s="1061"/>
      <c r="G3628" s="1086"/>
      <c r="H3628" s="1063">
        <v>0.2</v>
      </c>
      <c r="I3628" s="1077"/>
      <c r="J3628" s="1060">
        <f t="shared" si="1472"/>
        <v>16</v>
      </c>
      <c r="K3628" s="1061"/>
      <c r="L3628" s="1061"/>
      <c r="M3628" s="1063">
        <v>0.2</v>
      </c>
      <c r="N3628" s="1063"/>
      <c r="O3628" s="1060">
        <f t="shared" si="1487"/>
        <v>16</v>
      </c>
      <c r="P3628" s="1093"/>
      <c r="Q3628" s="1061"/>
      <c r="R3628" s="1100">
        <v>0.2</v>
      </c>
      <c r="S3628" s="1063"/>
      <c r="T3628" s="1079">
        <f t="shared" si="1473"/>
        <v>16</v>
      </c>
      <c r="U3628" s="1061">
        <f t="shared" si="1486"/>
        <v>0</v>
      </c>
      <c r="V3628" s="1061">
        <f t="shared" si="1485"/>
        <v>0</v>
      </c>
      <c r="W3628" s="1063">
        <f t="shared" si="1478"/>
        <v>0.60000000000000009</v>
      </c>
      <c r="X3628" s="1063">
        <f t="shared" si="1478"/>
        <v>0</v>
      </c>
      <c r="Y3628" s="1060">
        <f t="shared" si="1478"/>
        <v>48</v>
      </c>
      <c r="Z3628" s="1080">
        <f t="shared" si="1482"/>
        <v>15</v>
      </c>
      <c r="AA3628" s="1101" t="str">
        <f t="shared" si="1479"/>
        <v>Ót bột</v>
      </c>
      <c r="AB3628" s="1082" t="str">
        <f t="shared" si="1479"/>
        <v>kg</v>
      </c>
      <c r="AC3628" s="1083">
        <f t="shared" si="1479"/>
        <v>80</v>
      </c>
      <c r="AD3628" s="1089">
        <f t="shared" si="1479"/>
        <v>80</v>
      </c>
      <c r="AE3628" s="1071">
        <f t="shared" si="1474"/>
        <v>0</v>
      </c>
      <c r="AF3628" s="1071">
        <f t="shared" si="1475"/>
        <v>0</v>
      </c>
      <c r="AG3628" s="1071">
        <f t="shared" si="1475"/>
        <v>1.3000000000000056</v>
      </c>
      <c r="AH3628" s="1071">
        <f t="shared" si="1475"/>
        <v>0</v>
      </c>
      <c r="AI3628" s="1060">
        <f t="shared" si="1480"/>
        <v>104.00000000000045</v>
      </c>
      <c r="AJ3628" s="1102"/>
      <c r="AK3628" s="1063"/>
      <c r="AL3628" s="1103">
        <v>5</v>
      </c>
      <c r="AM3628" s="1063"/>
      <c r="AN3628" s="1085">
        <f t="shared" si="1476"/>
        <v>400</v>
      </c>
      <c r="AO3628" s="1061">
        <f t="shared" si="1477"/>
        <v>0</v>
      </c>
      <c r="AP3628" s="1061">
        <f t="shared" si="1477"/>
        <v>0</v>
      </c>
      <c r="AQ3628" s="1061">
        <f t="shared" si="1477"/>
        <v>0.60000000000000009</v>
      </c>
      <c r="AR3628" s="1061">
        <f t="shared" si="1477"/>
        <v>0</v>
      </c>
      <c r="AS3628" s="1061">
        <f t="shared" si="1477"/>
        <v>48</v>
      </c>
      <c r="AT3628" s="850">
        <f t="shared" si="1483"/>
        <v>0</v>
      </c>
      <c r="AU3628" s="1255" t="s">
        <v>836</v>
      </c>
      <c r="AV3628" s="1256"/>
      <c r="AW3628" s="1256"/>
      <c r="AX3628" s="1256"/>
      <c r="AY3628" s="1256"/>
      <c r="AZ3628" s="870"/>
    </row>
    <row r="3629" spans="1:52" ht="13.5" customHeight="1">
      <c r="A3629" s="838">
        <f t="shared" si="1481"/>
        <v>16</v>
      </c>
      <c r="B3629" s="1039" t="s">
        <v>49</v>
      </c>
      <c r="C3629" s="817" t="s">
        <v>66</v>
      </c>
      <c r="D3629" s="839">
        <v>40</v>
      </c>
      <c r="E3629" s="921">
        <v>40</v>
      </c>
      <c r="F3629" s="1061"/>
      <c r="G3629" s="1086"/>
      <c r="H3629" s="1063">
        <v>0.2</v>
      </c>
      <c r="I3629" s="1077"/>
      <c r="J3629" s="1060">
        <f t="shared" si="1472"/>
        <v>8</v>
      </c>
      <c r="K3629" s="1061"/>
      <c r="L3629" s="1061"/>
      <c r="M3629" s="1063">
        <v>0.2</v>
      </c>
      <c r="N3629" s="1063"/>
      <c r="O3629" s="1060">
        <f t="shared" si="1487"/>
        <v>8</v>
      </c>
      <c r="P3629" s="1093"/>
      <c r="Q3629" s="1061"/>
      <c r="R3629" s="1100">
        <v>0.2</v>
      </c>
      <c r="S3629" s="1063"/>
      <c r="T3629" s="1079">
        <f t="shared" si="1473"/>
        <v>8</v>
      </c>
      <c r="U3629" s="1061">
        <f t="shared" si="1486"/>
        <v>0</v>
      </c>
      <c r="V3629" s="1061">
        <f t="shared" si="1485"/>
        <v>0</v>
      </c>
      <c r="W3629" s="1063">
        <f t="shared" si="1478"/>
        <v>0.60000000000000009</v>
      </c>
      <c r="X3629" s="1063">
        <f t="shared" si="1478"/>
        <v>0</v>
      </c>
      <c r="Y3629" s="1111">
        <f t="shared" si="1478"/>
        <v>24</v>
      </c>
      <c r="Z3629" s="1080">
        <f t="shared" si="1482"/>
        <v>16</v>
      </c>
      <c r="AA3629" s="1101" t="str">
        <f t="shared" si="1479"/>
        <v>Bột nghệ</v>
      </c>
      <c r="AB3629" s="1082" t="str">
        <f t="shared" si="1479"/>
        <v>kg</v>
      </c>
      <c r="AC3629" s="1083">
        <f t="shared" si="1479"/>
        <v>40</v>
      </c>
      <c r="AD3629" s="1089">
        <f t="shared" si="1479"/>
        <v>40</v>
      </c>
      <c r="AE3629" s="1071">
        <f t="shared" si="1474"/>
        <v>0</v>
      </c>
      <c r="AF3629" s="1071">
        <f t="shared" si="1475"/>
        <v>0</v>
      </c>
      <c r="AG3629" s="1071">
        <f t="shared" si="1475"/>
        <v>18.299999999999976</v>
      </c>
      <c r="AH3629" s="1071">
        <f t="shared" si="1475"/>
        <v>0</v>
      </c>
      <c r="AI3629" s="1060">
        <f t="shared" si="1480"/>
        <v>731.99999999999909</v>
      </c>
      <c r="AJ3629" s="1102"/>
      <c r="AK3629" s="1063"/>
      <c r="AL3629" s="1103"/>
      <c r="AM3629" s="1063"/>
      <c r="AN3629" s="1085">
        <f t="shared" si="1476"/>
        <v>0</v>
      </c>
      <c r="AO3629" s="1061">
        <f t="shared" si="1477"/>
        <v>0</v>
      </c>
      <c r="AP3629" s="1061">
        <f t="shared" si="1477"/>
        <v>0</v>
      </c>
      <c r="AQ3629" s="1061">
        <f t="shared" si="1477"/>
        <v>0.60000000000000009</v>
      </c>
      <c r="AR3629" s="1061">
        <f t="shared" si="1477"/>
        <v>0</v>
      </c>
      <c r="AS3629" s="1061">
        <f t="shared" si="1477"/>
        <v>24</v>
      </c>
      <c r="AT3629" s="850">
        <f t="shared" si="1483"/>
        <v>0</v>
      </c>
      <c r="AU3629" s="1255" t="s">
        <v>799</v>
      </c>
      <c r="AV3629" s="1256"/>
      <c r="AW3629" s="1256"/>
      <c r="AX3629" s="1256"/>
      <c r="AY3629" s="1256"/>
      <c r="AZ3629" s="870"/>
    </row>
    <row r="3630" spans="1:52" ht="13.5" customHeight="1">
      <c r="A3630" s="838">
        <f t="shared" si="1481"/>
        <v>17</v>
      </c>
      <c r="B3630" s="920" t="s">
        <v>373</v>
      </c>
      <c r="C3630" s="817" t="s">
        <v>66</v>
      </c>
      <c r="D3630" s="839">
        <v>43</v>
      </c>
      <c r="E3630" s="921">
        <v>43</v>
      </c>
      <c r="F3630" s="1061"/>
      <c r="G3630" s="1086"/>
      <c r="H3630" s="1063">
        <v>1</v>
      </c>
      <c r="I3630" s="1077"/>
      <c r="J3630" s="1060">
        <f t="shared" si="1472"/>
        <v>43</v>
      </c>
      <c r="K3630" s="1061"/>
      <c r="L3630" s="1061"/>
      <c r="M3630" s="1063">
        <v>1</v>
      </c>
      <c r="N3630" s="1063"/>
      <c r="O3630" s="1060">
        <f t="shared" si="1487"/>
        <v>43</v>
      </c>
      <c r="P3630" s="1093"/>
      <c r="Q3630" s="1061"/>
      <c r="R3630" s="1100">
        <v>1</v>
      </c>
      <c r="S3630" s="1063"/>
      <c r="T3630" s="1079">
        <f t="shared" si="1473"/>
        <v>43</v>
      </c>
      <c r="U3630" s="1061">
        <f t="shared" si="1486"/>
        <v>0</v>
      </c>
      <c r="V3630" s="1061">
        <f t="shared" si="1485"/>
        <v>0</v>
      </c>
      <c r="W3630" s="1063">
        <f t="shared" si="1478"/>
        <v>3</v>
      </c>
      <c r="X3630" s="1063">
        <f t="shared" si="1478"/>
        <v>0</v>
      </c>
      <c r="Y3630" s="1060">
        <f t="shared" si="1478"/>
        <v>129</v>
      </c>
      <c r="Z3630" s="1080">
        <f t="shared" si="1482"/>
        <v>17</v>
      </c>
      <c r="AA3630" s="1081" t="str">
        <f t="shared" si="1479"/>
        <v>Vừng lạc</v>
      </c>
      <c r="AB3630" s="1082" t="str">
        <f t="shared" si="1479"/>
        <v>kg</v>
      </c>
      <c r="AC3630" s="1083">
        <f t="shared" si="1479"/>
        <v>43</v>
      </c>
      <c r="AD3630" s="1089">
        <f t="shared" si="1479"/>
        <v>43</v>
      </c>
      <c r="AE3630" s="1071">
        <f t="shared" si="1474"/>
        <v>0</v>
      </c>
      <c r="AF3630" s="1071">
        <f>AF3548+AK3548-AP3548</f>
        <v>0</v>
      </c>
      <c r="AG3630" s="1071">
        <f>AG3548+AL3548-AQ3548</f>
        <v>9.3000000000000007</v>
      </c>
      <c r="AH3630" s="1071">
        <f>AH3548+AM3548-AR3548</f>
        <v>0</v>
      </c>
      <c r="AI3630" s="1060">
        <f t="shared" si="1480"/>
        <v>399.90000000000003</v>
      </c>
      <c r="AJ3630" s="1102">
        <f>U3630</f>
        <v>0</v>
      </c>
      <c r="AK3630" s="1102">
        <f>V3630</f>
        <v>0</v>
      </c>
      <c r="AL3630" s="1112"/>
      <c r="AM3630" s="1102">
        <f>X3630</f>
        <v>0</v>
      </c>
      <c r="AN3630" s="1085">
        <f t="shared" si="1476"/>
        <v>0</v>
      </c>
      <c r="AO3630" s="1061">
        <f t="shared" si="1477"/>
        <v>0</v>
      </c>
      <c r="AP3630" s="1061">
        <f t="shared" si="1477"/>
        <v>0</v>
      </c>
      <c r="AQ3630" s="1061">
        <f t="shared" si="1477"/>
        <v>3</v>
      </c>
      <c r="AR3630" s="1061">
        <f t="shared" si="1477"/>
        <v>0</v>
      </c>
      <c r="AS3630" s="1061">
        <f t="shared" si="1477"/>
        <v>129</v>
      </c>
      <c r="AT3630" s="850">
        <f t="shared" si="1483"/>
        <v>0</v>
      </c>
      <c r="AU3630" s="1255" t="s">
        <v>800</v>
      </c>
      <c r="AV3630" s="1256"/>
      <c r="AW3630" s="1256"/>
      <c r="AX3630" s="1256"/>
      <c r="AY3630" s="1256"/>
      <c r="AZ3630" s="870"/>
    </row>
    <row r="3631" spans="1:52" ht="13.5" customHeight="1">
      <c r="A3631" s="838">
        <f t="shared" si="1481"/>
        <v>18</v>
      </c>
      <c r="B3631" s="931" t="s">
        <v>853</v>
      </c>
      <c r="C3631" s="817" t="s">
        <v>66</v>
      </c>
      <c r="D3631" s="839">
        <v>30</v>
      </c>
      <c r="E3631" s="921">
        <v>6</v>
      </c>
      <c r="F3631" s="1061"/>
      <c r="G3631" s="1086"/>
      <c r="H3631" s="1063">
        <v>0.5</v>
      </c>
      <c r="I3631" s="1077"/>
      <c r="J3631" s="1060">
        <f t="shared" si="1472"/>
        <v>3</v>
      </c>
      <c r="K3631" s="1061"/>
      <c r="L3631" s="1061"/>
      <c r="M3631" s="1063">
        <v>0.5</v>
      </c>
      <c r="N3631" s="1063"/>
      <c r="O3631" s="1060">
        <f t="shared" si="1487"/>
        <v>3</v>
      </c>
      <c r="P3631" s="1093"/>
      <c r="Q3631" s="1061"/>
      <c r="R3631" s="1100">
        <v>0.5</v>
      </c>
      <c r="S3631" s="1063"/>
      <c r="T3631" s="1079">
        <f t="shared" si="1473"/>
        <v>3</v>
      </c>
      <c r="U3631" s="1061"/>
      <c r="V3631" s="1061">
        <f t="shared" si="1485"/>
        <v>0</v>
      </c>
      <c r="W3631" s="1063">
        <f t="shared" si="1485"/>
        <v>1.5</v>
      </c>
      <c r="X3631" s="1063">
        <f t="shared" si="1485"/>
        <v>0</v>
      </c>
      <c r="Y3631" s="1060">
        <f t="shared" si="1485"/>
        <v>9</v>
      </c>
      <c r="Z3631" s="1080">
        <f t="shared" si="1482"/>
        <v>18</v>
      </c>
      <c r="AA3631" s="1081" t="str">
        <f t="shared" si="1479"/>
        <v>Tăm bao tay</v>
      </c>
      <c r="AB3631" s="1082" t="str">
        <f t="shared" si="1479"/>
        <v>kg</v>
      </c>
      <c r="AC3631" s="1083">
        <f t="shared" si="1479"/>
        <v>30</v>
      </c>
      <c r="AD3631" s="1089">
        <f t="shared" si="1479"/>
        <v>6</v>
      </c>
      <c r="AE3631" s="1071">
        <f t="shared" ref="AE3631:AH3646" si="1488">AE3549+AJ3549-AO3549</f>
        <v>0</v>
      </c>
      <c r="AF3631" s="1071">
        <f t="shared" si="1488"/>
        <v>0</v>
      </c>
      <c r="AG3631" s="1071">
        <f t="shared" si="1488"/>
        <v>3.5</v>
      </c>
      <c r="AH3631" s="1071">
        <f t="shared" si="1488"/>
        <v>0</v>
      </c>
      <c r="AI3631" s="1060">
        <f t="shared" si="1480"/>
        <v>21</v>
      </c>
      <c r="AJ3631" s="1102">
        <f t="shared" ref="AJ3631:AL3673" si="1489">U3631</f>
        <v>0</v>
      </c>
      <c r="AK3631" s="1102">
        <f t="shared" si="1489"/>
        <v>0</v>
      </c>
      <c r="AL3631" s="1112"/>
      <c r="AM3631" s="1102">
        <f t="shared" ref="AM3631:AM3673" si="1490">X3631</f>
        <v>0</v>
      </c>
      <c r="AN3631" s="1085">
        <f t="shared" ref="AN3631:AN3673" si="1491">SUM(AJ3631:AM3631)*$E3631</f>
        <v>0</v>
      </c>
      <c r="AO3631" s="1061">
        <f t="shared" si="1477"/>
        <v>0</v>
      </c>
      <c r="AP3631" s="1061">
        <f t="shared" si="1477"/>
        <v>0</v>
      </c>
      <c r="AQ3631" s="1061">
        <f t="shared" si="1477"/>
        <v>1.5</v>
      </c>
      <c r="AR3631" s="1061">
        <f t="shared" si="1477"/>
        <v>0</v>
      </c>
      <c r="AS3631" s="1061">
        <f t="shared" si="1477"/>
        <v>9</v>
      </c>
      <c r="AT3631" s="850">
        <f t="shared" si="1483"/>
        <v>36</v>
      </c>
      <c r="AU3631" s="1255" t="s">
        <v>801</v>
      </c>
      <c r="AV3631" s="1256"/>
      <c r="AW3631" s="1256"/>
      <c r="AX3631" s="1256"/>
      <c r="AY3631" s="1256"/>
      <c r="AZ3631" s="870"/>
    </row>
    <row r="3632" spans="1:52" ht="13.5" customHeight="1">
      <c r="A3632" s="838">
        <f t="shared" si="1481"/>
        <v>19</v>
      </c>
      <c r="B3632" s="931" t="s">
        <v>176</v>
      </c>
      <c r="C3632" s="896" t="s">
        <v>389</v>
      </c>
      <c r="D3632" s="897">
        <v>9</v>
      </c>
      <c r="E3632" s="1114">
        <v>9</v>
      </c>
      <c r="F3632" s="1061"/>
      <c r="G3632" s="1090"/>
      <c r="H3632" s="1063">
        <v>0.5</v>
      </c>
      <c r="I3632" s="1077"/>
      <c r="J3632" s="1060">
        <f t="shared" si="1472"/>
        <v>4.5</v>
      </c>
      <c r="K3632" s="1061" t="s">
        <v>887</v>
      </c>
      <c r="L3632" s="1061"/>
      <c r="M3632" s="1063">
        <v>0.8</v>
      </c>
      <c r="N3632" s="1063"/>
      <c r="O3632" s="1060">
        <f t="shared" si="1487"/>
        <v>7.2</v>
      </c>
      <c r="P3632" s="1093"/>
      <c r="Q3632" s="1065"/>
      <c r="R3632" s="1100">
        <v>0.7</v>
      </c>
      <c r="S3632" s="1063"/>
      <c r="T3632" s="1079">
        <f t="shared" si="1473"/>
        <v>6.3</v>
      </c>
      <c r="U3632" s="1061">
        <f>SUM(F3632,K3632,P3632)</f>
        <v>0</v>
      </c>
      <c r="V3632" s="1061">
        <f t="shared" si="1485"/>
        <v>0</v>
      </c>
      <c r="W3632" s="1063">
        <f t="shared" si="1485"/>
        <v>2</v>
      </c>
      <c r="X3632" s="1063">
        <f t="shared" si="1485"/>
        <v>0</v>
      </c>
      <c r="Y3632" s="1060">
        <f t="shared" si="1485"/>
        <v>18</v>
      </c>
      <c r="Z3632" s="1080">
        <f t="shared" si="1482"/>
        <v>19</v>
      </c>
      <c r="AA3632" s="1081" t="str">
        <f t="shared" si="1479"/>
        <v>Dấm chua</v>
      </c>
      <c r="AB3632" s="1082" t="str">
        <f t="shared" si="1479"/>
        <v>lít</v>
      </c>
      <c r="AC3632" s="1083">
        <f t="shared" si="1479"/>
        <v>9</v>
      </c>
      <c r="AD3632" s="1089">
        <f t="shared" si="1479"/>
        <v>9</v>
      </c>
      <c r="AE3632" s="1071">
        <f t="shared" si="1488"/>
        <v>0</v>
      </c>
      <c r="AF3632" s="1071">
        <f t="shared" si="1488"/>
        <v>0</v>
      </c>
      <c r="AG3632" s="1071">
        <f t="shared" si="1488"/>
        <v>0</v>
      </c>
      <c r="AH3632" s="1071">
        <f t="shared" si="1488"/>
        <v>0</v>
      </c>
      <c r="AI3632" s="1060">
        <f t="shared" si="1480"/>
        <v>0</v>
      </c>
      <c r="AJ3632" s="1102">
        <f t="shared" si="1489"/>
        <v>0</v>
      </c>
      <c r="AK3632" s="1102">
        <f t="shared" si="1489"/>
        <v>0</v>
      </c>
      <c r="AL3632" s="1112">
        <v>20</v>
      </c>
      <c r="AM3632" s="1102">
        <f t="shared" si="1490"/>
        <v>0</v>
      </c>
      <c r="AN3632" s="1085">
        <f t="shared" si="1491"/>
        <v>180</v>
      </c>
      <c r="AO3632" s="1061">
        <f t="shared" si="1477"/>
        <v>0</v>
      </c>
      <c r="AP3632" s="1061">
        <f t="shared" si="1477"/>
        <v>0</v>
      </c>
      <c r="AQ3632" s="1061">
        <f t="shared" si="1477"/>
        <v>2</v>
      </c>
      <c r="AR3632" s="1061">
        <f t="shared" si="1477"/>
        <v>0</v>
      </c>
      <c r="AS3632" s="1061">
        <f t="shared" si="1477"/>
        <v>18</v>
      </c>
      <c r="AT3632" s="850">
        <f t="shared" si="1483"/>
        <v>0</v>
      </c>
      <c r="AU3632" s="893" t="s">
        <v>802</v>
      </c>
      <c r="AV3632" s="894"/>
      <c r="AW3632" s="894"/>
      <c r="AX3632" s="894"/>
      <c r="AY3632" s="894"/>
      <c r="AZ3632" s="870">
        <f>AZ3626+SUM(AZ3627:AZ3631)</f>
        <v>17436.599999999999</v>
      </c>
    </row>
    <row r="3633" spans="1:52" ht="13.5" customHeight="1">
      <c r="A3633" s="838">
        <f t="shared" si="1481"/>
        <v>20</v>
      </c>
      <c r="B3633" s="911" t="s">
        <v>158</v>
      </c>
      <c r="C3633" s="902" t="s">
        <v>66</v>
      </c>
      <c r="D3633" s="903">
        <v>30</v>
      </c>
      <c r="E3633" s="1116">
        <v>30</v>
      </c>
      <c r="F3633" s="1061"/>
      <c r="G3633" s="1090"/>
      <c r="H3633" s="1063">
        <v>0.5</v>
      </c>
      <c r="I3633" s="1077"/>
      <c r="J3633" s="1060">
        <f t="shared" si="1472"/>
        <v>15</v>
      </c>
      <c r="K3633" s="1065"/>
      <c r="L3633" s="1071"/>
      <c r="M3633" s="1063">
        <v>0.5</v>
      </c>
      <c r="N3633" s="1063"/>
      <c r="O3633" s="1060">
        <f t="shared" si="1487"/>
        <v>15</v>
      </c>
      <c r="P3633" s="1088"/>
      <c r="Q3633" s="1071"/>
      <c r="R3633" s="1110">
        <v>0.5</v>
      </c>
      <c r="S3633" s="1063"/>
      <c r="T3633" s="1079">
        <f t="shared" si="1473"/>
        <v>15</v>
      </c>
      <c r="U3633" s="1061">
        <f>SUM(F3633,K3633,P3633)</f>
        <v>0</v>
      </c>
      <c r="V3633" s="1071">
        <f t="shared" si="1485"/>
        <v>0</v>
      </c>
      <c r="W3633" s="1063">
        <f t="shared" si="1485"/>
        <v>1.5</v>
      </c>
      <c r="X3633" s="1063">
        <f t="shared" si="1485"/>
        <v>0</v>
      </c>
      <c r="Y3633" s="1060">
        <f t="shared" si="1485"/>
        <v>45</v>
      </c>
      <c r="Z3633" s="1080">
        <f t="shared" si="1482"/>
        <v>20</v>
      </c>
      <c r="AA3633" s="1081" t="str">
        <f t="shared" si="1479"/>
        <v>Chè vằng</v>
      </c>
      <c r="AB3633" s="1082" t="str">
        <f t="shared" si="1479"/>
        <v>kg</v>
      </c>
      <c r="AC3633" s="1083">
        <f t="shared" si="1479"/>
        <v>30</v>
      </c>
      <c r="AD3633" s="1089">
        <f t="shared" si="1479"/>
        <v>30</v>
      </c>
      <c r="AE3633" s="1071">
        <f t="shared" si="1488"/>
        <v>0</v>
      </c>
      <c r="AF3633" s="1071">
        <f t="shared" si="1488"/>
        <v>0</v>
      </c>
      <c r="AG3633" s="1071">
        <f t="shared" si="1488"/>
        <v>8.5</v>
      </c>
      <c r="AH3633" s="1071">
        <f t="shared" si="1488"/>
        <v>0</v>
      </c>
      <c r="AI3633" s="1060">
        <f t="shared" si="1480"/>
        <v>255</v>
      </c>
      <c r="AJ3633" s="1102">
        <f t="shared" si="1489"/>
        <v>0</v>
      </c>
      <c r="AK3633" s="1102">
        <f t="shared" si="1489"/>
        <v>0</v>
      </c>
      <c r="AL3633" s="1112"/>
      <c r="AM3633" s="1102">
        <f t="shared" si="1490"/>
        <v>0</v>
      </c>
      <c r="AN3633" s="1085">
        <f t="shared" si="1491"/>
        <v>0</v>
      </c>
      <c r="AO3633" s="1061">
        <f t="shared" si="1477"/>
        <v>0</v>
      </c>
      <c r="AP3633" s="1061">
        <f t="shared" si="1477"/>
        <v>0</v>
      </c>
      <c r="AQ3633" s="1061">
        <f t="shared" si="1477"/>
        <v>1.5</v>
      </c>
      <c r="AR3633" s="1061">
        <f t="shared" si="1477"/>
        <v>0</v>
      </c>
      <c r="AS3633" s="1061">
        <f t="shared" si="1477"/>
        <v>45</v>
      </c>
      <c r="AT3633" s="850">
        <f t="shared" si="1483"/>
        <v>0</v>
      </c>
      <c r="AU3633" s="1274" t="s">
        <v>803</v>
      </c>
      <c r="AV3633" s="1275"/>
      <c r="AW3633" s="1275"/>
      <c r="AX3633" s="1275"/>
      <c r="AY3633" s="1275"/>
      <c r="AZ3633" s="870"/>
    </row>
    <row r="3634" spans="1:52" ht="13.5" customHeight="1">
      <c r="A3634" s="838">
        <f t="shared" si="1481"/>
        <v>21</v>
      </c>
      <c r="B3634" s="911" t="s">
        <v>166</v>
      </c>
      <c r="C3634" s="844" t="s">
        <v>66</v>
      </c>
      <c r="D3634" s="907">
        <v>30</v>
      </c>
      <c r="E3634" s="1060">
        <v>30</v>
      </c>
      <c r="F3634" s="1065"/>
      <c r="G3634" s="1090"/>
      <c r="H3634" s="1063">
        <v>0.1</v>
      </c>
      <c r="I3634" s="1091"/>
      <c r="J3634" s="1060">
        <f t="shared" si="1472"/>
        <v>3</v>
      </c>
      <c r="K3634" s="1061"/>
      <c r="L3634" s="1065"/>
      <c r="M3634" s="1063">
        <v>0.2</v>
      </c>
      <c r="N3634" s="1063"/>
      <c r="O3634" s="1060">
        <f t="shared" si="1487"/>
        <v>6</v>
      </c>
      <c r="P3634" s="1056"/>
      <c r="Q3634" s="1065"/>
      <c r="R3634" s="1100">
        <v>0.2</v>
      </c>
      <c r="S3634" s="1063"/>
      <c r="T3634" s="1079">
        <f t="shared" si="1473"/>
        <v>6</v>
      </c>
      <c r="U3634" s="1061">
        <f>SUM(F3634,K3634,P3634)</f>
        <v>0</v>
      </c>
      <c r="V3634" s="1061">
        <f t="shared" si="1485"/>
        <v>0</v>
      </c>
      <c r="W3634" s="1063">
        <f t="shared" si="1485"/>
        <v>0.5</v>
      </c>
      <c r="X3634" s="1063">
        <f t="shared" si="1485"/>
        <v>0</v>
      </c>
      <c r="Y3634" s="1060">
        <f t="shared" si="1485"/>
        <v>15</v>
      </c>
      <c r="Z3634" s="1080">
        <f t="shared" si="1482"/>
        <v>21</v>
      </c>
      <c r="AA3634" s="1081" t="str">
        <f t="shared" si="1479"/>
        <v>Hành tăm</v>
      </c>
      <c r="AB3634" s="1082" t="str">
        <f t="shared" si="1479"/>
        <v>kg</v>
      </c>
      <c r="AC3634" s="1083">
        <f t="shared" si="1479"/>
        <v>30</v>
      </c>
      <c r="AD3634" s="1089">
        <f t="shared" si="1479"/>
        <v>30</v>
      </c>
      <c r="AE3634" s="1071">
        <f t="shared" si="1488"/>
        <v>0</v>
      </c>
      <c r="AF3634" s="1071">
        <f t="shared" si="1488"/>
        <v>0</v>
      </c>
      <c r="AG3634" s="1071">
        <f t="shared" si="1488"/>
        <v>2.2999999999999972</v>
      </c>
      <c r="AH3634" s="1071">
        <f t="shared" si="1488"/>
        <v>0</v>
      </c>
      <c r="AI3634" s="1060">
        <f t="shared" si="1480"/>
        <v>68.999999999999915</v>
      </c>
      <c r="AJ3634" s="1102">
        <f t="shared" si="1489"/>
        <v>0</v>
      </c>
      <c r="AK3634" s="1102">
        <f t="shared" si="1489"/>
        <v>0</v>
      </c>
      <c r="AL3634" s="1112"/>
      <c r="AM3634" s="1102">
        <f t="shared" si="1490"/>
        <v>0</v>
      </c>
      <c r="AN3634" s="1085">
        <f t="shared" si="1491"/>
        <v>0</v>
      </c>
      <c r="AO3634" s="1061">
        <f t="shared" si="1477"/>
        <v>0</v>
      </c>
      <c r="AP3634" s="1061">
        <f t="shared" si="1477"/>
        <v>0</v>
      </c>
      <c r="AQ3634" s="1061">
        <f t="shared" si="1477"/>
        <v>0.5</v>
      </c>
      <c r="AR3634" s="1061">
        <f t="shared" si="1477"/>
        <v>0</v>
      </c>
      <c r="AS3634" s="1061">
        <f t="shared" si="1477"/>
        <v>15</v>
      </c>
      <c r="AT3634" s="850">
        <f t="shared" si="1483"/>
        <v>0</v>
      </c>
      <c r="AU3634" s="4" t="s">
        <v>804</v>
      </c>
      <c r="AV3634" s="3"/>
      <c r="AW3634" s="3"/>
      <c r="AX3634" s="3"/>
      <c r="AY3634" s="3"/>
      <c r="AZ3634" s="870">
        <f>Y3683</f>
        <v>15170.6</v>
      </c>
    </row>
    <row r="3635" spans="1:52" ht="13.5" customHeight="1">
      <c r="A3635" s="838">
        <f t="shared" si="1481"/>
        <v>22</v>
      </c>
      <c r="B3635" s="911" t="s">
        <v>145</v>
      </c>
      <c r="C3635" s="844" t="s">
        <v>389</v>
      </c>
      <c r="D3635" s="907">
        <v>16</v>
      </c>
      <c r="E3635" s="1060">
        <v>16</v>
      </c>
      <c r="F3635" s="1061"/>
      <c r="G3635" s="1090"/>
      <c r="H3635" s="1063">
        <v>1</v>
      </c>
      <c r="I3635" s="1077"/>
      <c r="J3635" s="1060">
        <f t="shared" si="1472"/>
        <v>16</v>
      </c>
      <c r="K3635" s="1103"/>
      <c r="L3635" s="1071"/>
      <c r="M3635" s="1063">
        <v>1</v>
      </c>
      <c r="N3635" s="1118"/>
      <c r="O3635" s="1060">
        <f t="shared" si="1487"/>
        <v>16</v>
      </c>
      <c r="P3635" s="1056"/>
      <c r="Q3635" s="1071"/>
      <c r="R3635" s="1100">
        <v>1</v>
      </c>
      <c r="S3635" s="1063"/>
      <c r="T3635" s="1079">
        <f t="shared" si="1473"/>
        <v>16</v>
      </c>
      <c r="U3635" s="1061">
        <f t="shared" ref="U3635:U3673" si="1492">SUM(F3635,K3635,P3635)</f>
        <v>0</v>
      </c>
      <c r="V3635" s="1071">
        <f t="shared" si="1485"/>
        <v>0</v>
      </c>
      <c r="W3635" s="1063">
        <f t="shared" si="1485"/>
        <v>3</v>
      </c>
      <c r="X3635" s="1063">
        <f t="shared" si="1485"/>
        <v>0</v>
      </c>
      <c r="Y3635" s="1060">
        <f t="shared" si="1485"/>
        <v>48</v>
      </c>
      <c r="Z3635" s="1080">
        <f t="shared" si="1482"/>
        <v>22</v>
      </c>
      <c r="AA3635" s="1081" t="str">
        <f t="shared" si="1479"/>
        <v>Dầu rửa</v>
      </c>
      <c r="AB3635" s="1082" t="str">
        <f t="shared" si="1479"/>
        <v>lít</v>
      </c>
      <c r="AC3635" s="1083">
        <f t="shared" si="1479"/>
        <v>16</v>
      </c>
      <c r="AD3635" s="1089">
        <f t="shared" si="1479"/>
        <v>16</v>
      </c>
      <c r="AE3635" s="1071">
        <f t="shared" si="1488"/>
        <v>0</v>
      </c>
      <c r="AF3635" s="1071">
        <f t="shared" si="1488"/>
        <v>0</v>
      </c>
      <c r="AG3635" s="1071">
        <f t="shared" si="1488"/>
        <v>4</v>
      </c>
      <c r="AH3635" s="1071">
        <f t="shared" si="1488"/>
        <v>0</v>
      </c>
      <c r="AI3635" s="1060">
        <f t="shared" si="1480"/>
        <v>64</v>
      </c>
      <c r="AJ3635" s="1102">
        <f t="shared" si="1489"/>
        <v>0</v>
      </c>
      <c r="AK3635" s="1102">
        <f t="shared" si="1489"/>
        <v>0</v>
      </c>
      <c r="AL3635" s="1112"/>
      <c r="AM3635" s="1102">
        <f t="shared" si="1490"/>
        <v>0</v>
      </c>
      <c r="AN3635" s="1085">
        <f t="shared" si="1491"/>
        <v>0</v>
      </c>
      <c r="AO3635" s="1061">
        <f t="shared" si="1477"/>
        <v>0</v>
      </c>
      <c r="AP3635" s="1061">
        <f t="shared" si="1477"/>
        <v>0</v>
      </c>
      <c r="AQ3635" s="1061">
        <f t="shared" si="1477"/>
        <v>3</v>
      </c>
      <c r="AR3635" s="1061">
        <f t="shared" si="1477"/>
        <v>0</v>
      </c>
      <c r="AS3635" s="1061">
        <f t="shared" si="1477"/>
        <v>48</v>
      </c>
      <c r="AT3635" s="850">
        <f t="shared" si="1483"/>
        <v>0</v>
      </c>
      <c r="AU3635" s="4" t="s">
        <v>805</v>
      </c>
      <c r="AV3635" s="3"/>
      <c r="AW3635" s="3"/>
      <c r="AX3635" s="3"/>
      <c r="AY3635" s="3"/>
      <c r="AZ3635" s="870">
        <f>Q3686</f>
        <v>0</v>
      </c>
    </row>
    <row r="3636" spans="1:52" ht="13.5" customHeight="1">
      <c r="A3636" s="838">
        <f t="shared" si="1481"/>
        <v>23</v>
      </c>
      <c r="B3636" s="911" t="s">
        <v>136</v>
      </c>
      <c r="C3636" s="844" t="s">
        <v>66</v>
      </c>
      <c r="D3636" s="907">
        <v>120</v>
      </c>
      <c r="E3636" s="1060">
        <v>120</v>
      </c>
      <c r="F3636" s="1061"/>
      <c r="G3636" s="1090"/>
      <c r="H3636" s="1119">
        <v>5</v>
      </c>
      <c r="I3636" s="1077"/>
      <c r="J3636" s="1060">
        <f t="shared" si="1472"/>
        <v>600</v>
      </c>
      <c r="K3636" s="1065"/>
      <c r="L3636" s="1071"/>
      <c r="M3636" s="1119"/>
      <c r="N3636" s="1063"/>
      <c r="O3636" s="1060">
        <f t="shared" si="1487"/>
        <v>0</v>
      </c>
      <c r="P3636" s="1056" t="s">
        <v>883</v>
      </c>
      <c r="Q3636" s="1071"/>
      <c r="R3636" s="1100"/>
      <c r="S3636" s="1063"/>
      <c r="T3636" s="1079">
        <f t="shared" si="1473"/>
        <v>0</v>
      </c>
      <c r="U3636" s="1103">
        <f t="shared" si="1492"/>
        <v>0</v>
      </c>
      <c r="V3636" s="1071">
        <f t="shared" si="1485"/>
        <v>0</v>
      </c>
      <c r="W3636" s="1063">
        <f t="shared" si="1485"/>
        <v>5</v>
      </c>
      <c r="X3636" s="1063">
        <f t="shared" si="1485"/>
        <v>0</v>
      </c>
      <c r="Y3636" s="1060">
        <f t="shared" si="1485"/>
        <v>600</v>
      </c>
      <c r="Z3636" s="1080">
        <f t="shared" si="1482"/>
        <v>23</v>
      </c>
      <c r="AA3636" s="1081" t="str">
        <f t="shared" si="1479"/>
        <v>Cá khô</v>
      </c>
      <c r="AB3636" s="1082" t="str">
        <f t="shared" si="1479"/>
        <v>kg</v>
      </c>
      <c r="AC3636" s="1083">
        <f t="shared" si="1479"/>
        <v>120</v>
      </c>
      <c r="AD3636" s="1089">
        <f t="shared" si="1479"/>
        <v>120</v>
      </c>
      <c r="AE3636" s="1071">
        <f t="shared" si="1488"/>
        <v>0</v>
      </c>
      <c r="AF3636" s="1071">
        <f t="shared" si="1488"/>
        <v>0</v>
      </c>
      <c r="AG3636" s="1071">
        <f t="shared" si="1488"/>
        <v>12.5</v>
      </c>
      <c r="AH3636" s="1071">
        <f t="shared" si="1488"/>
        <v>0</v>
      </c>
      <c r="AI3636" s="1060">
        <f t="shared" si="1480"/>
        <v>1500</v>
      </c>
      <c r="AJ3636" s="1102">
        <f t="shared" si="1489"/>
        <v>0</v>
      </c>
      <c r="AK3636" s="1102">
        <f t="shared" si="1489"/>
        <v>0</v>
      </c>
      <c r="AL3636" s="1112"/>
      <c r="AM3636" s="1102">
        <f t="shared" si="1490"/>
        <v>0</v>
      </c>
      <c r="AN3636" s="1085">
        <f t="shared" si="1491"/>
        <v>0</v>
      </c>
      <c r="AO3636" s="1061">
        <f t="shared" si="1477"/>
        <v>0</v>
      </c>
      <c r="AP3636" s="1061">
        <f t="shared" si="1477"/>
        <v>0</v>
      </c>
      <c r="AQ3636" s="1061">
        <f t="shared" si="1477"/>
        <v>5</v>
      </c>
      <c r="AR3636" s="1061">
        <f t="shared" si="1477"/>
        <v>0</v>
      </c>
      <c r="AS3636" s="1061">
        <f t="shared" si="1477"/>
        <v>600</v>
      </c>
      <c r="AT3636" s="850">
        <f t="shared" si="1483"/>
        <v>0</v>
      </c>
      <c r="AU3636" s="893" t="s">
        <v>806</v>
      </c>
      <c r="AV3636" s="894"/>
      <c r="AW3636" s="894"/>
      <c r="AX3636" s="894"/>
      <c r="AY3636" s="894"/>
      <c r="AZ3636" s="870">
        <f>SUM(AZ3634:AZ3635)</f>
        <v>15170.6</v>
      </c>
    </row>
    <row r="3637" spans="1:52" ht="13.5" customHeight="1">
      <c r="A3637" s="838">
        <f t="shared" si="1481"/>
        <v>24</v>
      </c>
      <c r="B3637" s="911" t="s">
        <v>183</v>
      </c>
      <c r="C3637" s="844" t="s">
        <v>66</v>
      </c>
      <c r="D3637" s="907">
        <v>30</v>
      </c>
      <c r="E3637" s="1060">
        <v>30</v>
      </c>
      <c r="F3637" s="1103"/>
      <c r="G3637" s="1120"/>
      <c r="H3637" s="1121">
        <v>0.1</v>
      </c>
      <c r="I3637" s="1077"/>
      <c r="J3637" s="1060">
        <f t="shared" si="1472"/>
        <v>3</v>
      </c>
      <c r="K3637" s="1103"/>
      <c r="L3637" s="1071"/>
      <c r="M3637" s="1063">
        <v>0.2</v>
      </c>
      <c r="N3637" s="1063"/>
      <c r="O3637" s="1060">
        <f t="shared" si="1487"/>
        <v>6</v>
      </c>
      <c r="P3637" s="1056"/>
      <c r="Q3637" s="1071"/>
      <c r="R3637" s="1063">
        <v>0.2</v>
      </c>
      <c r="S3637" s="1063"/>
      <c r="T3637" s="1079">
        <f t="shared" si="1473"/>
        <v>6</v>
      </c>
      <c r="U3637" s="1061">
        <f t="shared" si="1492"/>
        <v>0</v>
      </c>
      <c r="V3637" s="1071">
        <f t="shared" si="1485"/>
        <v>0</v>
      </c>
      <c r="W3637" s="1063">
        <f t="shared" si="1485"/>
        <v>0.5</v>
      </c>
      <c r="X3637" s="1063">
        <f t="shared" si="1485"/>
        <v>0</v>
      </c>
      <c r="Y3637" s="1060">
        <f t="shared" si="1485"/>
        <v>15</v>
      </c>
      <c r="Z3637" s="1080">
        <f t="shared" si="1482"/>
        <v>24</v>
      </c>
      <c r="AA3637" s="1081" t="str">
        <f t="shared" si="1479"/>
        <v>Nghệ tươi</v>
      </c>
      <c r="AB3637" s="1082" t="str">
        <f t="shared" si="1479"/>
        <v>kg</v>
      </c>
      <c r="AC3637" s="1083">
        <f t="shared" si="1479"/>
        <v>30</v>
      </c>
      <c r="AD3637" s="1089">
        <f t="shared" si="1479"/>
        <v>30</v>
      </c>
      <c r="AE3637" s="1071">
        <f t="shared" si="1488"/>
        <v>0</v>
      </c>
      <c r="AF3637" s="1071">
        <f t="shared" si="1488"/>
        <v>0</v>
      </c>
      <c r="AG3637" s="1071">
        <f t="shared" si="1488"/>
        <v>18.8</v>
      </c>
      <c r="AH3637" s="1071">
        <f t="shared" si="1488"/>
        <v>0</v>
      </c>
      <c r="AI3637" s="1060">
        <f t="shared" si="1480"/>
        <v>564</v>
      </c>
      <c r="AJ3637" s="1102">
        <f t="shared" si="1489"/>
        <v>0</v>
      </c>
      <c r="AK3637" s="1102">
        <f t="shared" si="1489"/>
        <v>0</v>
      </c>
      <c r="AL3637" s="1112"/>
      <c r="AM3637" s="1102">
        <f t="shared" si="1490"/>
        <v>0</v>
      </c>
      <c r="AN3637" s="1085">
        <f t="shared" si="1491"/>
        <v>0</v>
      </c>
      <c r="AO3637" s="1061">
        <f t="shared" si="1477"/>
        <v>0</v>
      </c>
      <c r="AP3637" s="1061">
        <f t="shared" si="1477"/>
        <v>0</v>
      </c>
      <c r="AQ3637" s="1061">
        <f t="shared" si="1477"/>
        <v>0.5</v>
      </c>
      <c r="AR3637" s="1061">
        <f t="shared" si="1477"/>
        <v>0</v>
      </c>
      <c r="AS3637" s="1061">
        <f t="shared" si="1477"/>
        <v>15</v>
      </c>
      <c r="AT3637" s="850">
        <f t="shared" si="1483"/>
        <v>0</v>
      </c>
      <c r="AU3637" s="893" t="s">
        <v>807</v>
      </c>
      <c r="AV3637" s="894"/>
      <c r="AW3637" s="894"/>
      <c r="AX3637" s="894"/>
      <c r="AY3637" s="894"/>
      <c r="AZ3637" s="912"/>
    </row>
    <row r="3638" spans="1:52" ht="13.5" customHeight="1">
      <c r="A3638" s="838">
        <f t="shared" si="1481"/>
        <v>25</v>
      </c>
      <c r="B3638" s="911" t="s">
        <v>142</v>
      </c>
      <c r="C3638" s="844" t="s">
        <v>66</v>
      </c>
      <c r="D3638" s="907">
        <v>35</v>
      </c>
      <c r="E3638" s="1060">
        <v>35</v>
      </c>
      <c r="F3638" s="1061"/>
      <c r="G3638" s="1120"/>
      <c r="H3638" s="1063">
        <v>0.1</v>
      </c>
      <c r="I3638" s="1077"/>
      <c r="J3638" s="1060">
        <f t="shared" si="1472"/>
        <v>3.5</v>
      </c>
      <c r="K3638" s="1103"/>
      <c r="L3638" s="1071"/>
      <c r="M3638" s="1063">
        <v>0.2</v>
      </c>
      <c r="N3638" s="1063"/>
      <c r="O3638" s="1060">
        <f t="shared" si="1487"/>
        <v>7</v>
      </c>
      <c r="P3638" s="1122"/>
      <c r="Q3638" s="1071"/>
      <c r="R3638" s="1063">
        <v>0.2</v>
      </c>
      <c r="S3638" s="1063"/>
      <c r="T3638" s="1079">
        <f t="shared" si="1473"/>
        <v>7</v>
      </c>
      <c r="U3638" s="1061">
        <f t="shared" si="1492"/>
        <v>0</v>
      </c>
      <c r="V3638" s="1071">
        <f t="shared" si="1485"/>
        <v>0</v>
      </c>
      <c r="W3638" s="1063">
        <f t="shared" si="1485"/>
        <v>0.5</v>
      </c>
      <c r="X3638" s="1063">
        <f t="shared" si="1485"/>
        <v>0</v>
      </c>
      <c r="Y3638" s="1060">
        <f t="shared" si="1485"/>
        <v>17.5</v>
      </c>
      <c r="Z3638" s="1080">
        <f t="shared" si="1482"/>
        <v>25</v>
      </c>
      <c r="AA3638" s="1081" t="str">
        <f t="shared" si="1479"/>
        <v>Gừng tươi</v>
      </c>
      <c r="AB3638" s="1082" t="str">
        <f t="shared" si="1479"/>
        <v>kg</v>
      </c>
      <c r="AC3638" s="1083">
        <f t="shared" si="1479"/>
        <v>35</v>
      </c>
      <c r="AD3638" s="1089">
        <f t="shared" si="1479"/>
        <v>35</v>
      </c>
      <c r="AE3638" s="1071">
        <f t="shared" si="1488"/>
        <v>0</v>
      </c>
      <c r="AF3638" s="1071">
        <f t="shared" si="1488"/>
        <v>0</v>
      </c>
      <c r="AG3638" s="1071">
        <f t="shared" si="1488"/>
        <v>3.799999999999998</v>
      </c>
      <c r="AH3638" s="1071">
        <f t="shared" si="1488"/>
        <v>0</v>
      </c>
      <c r="AI3638" s="1060">
        <f t="shared" si="1480"/>
        <v>132.99999999999994</v>
      </c>
      <c r="AJ3638" s="1102">
        <f t="shared" si="1489"/>
        <v>0</v>
      </c>
      <c r="AK3638" s="1102">
        <f t="shared" si="1489"/>
        <v>0</v>
      </c>
      <c r="AL3638" s="1112"/>
      <c r="AM3638" s="1102">
        <f t="shared" si="1490"/>
        <v>0</v>
      </c>
      <c r="AN3638" s="1085">
        <f t="shared" si="1491"/>
        <v>0</v>
      </c>
      <c r="AO3638" s="1061">
        <f t="shared" si="1477"/>
        <v>0</v>
      </c>
      <c r="AP3638" s="1061">
        <f t="shared" si="1477"/>
        <v>0</v>
      </c>
      <c r="AQ3638" s="1061">
        <f t="shared" si="1477"/>
        <v>0.5</v>
      </c>
      <c r="AR3638" s="1061">
        <f t="shared" si="1477"/>
        <v>0</v>
      </c>
      <c r="AS3638" s="1061">
        <f t="shared" si="1477"/>
        <v>17.5</v>
      </c>
      <c r="AT3638" s="850">
        <f t="shared" si="1483"/>
        <v>0</v>
      </c>
      <c r="AU3638" s="4" t="s">
        <v>808</v>
      </c>
      <c r="AV3638" s="3"/>
      <c r="AW3638" s="3"/>
      <c r="AX3638" s="3"/>
      <c r="AY3638" s="3"/>
      <c r="AZ3638" s="870">
        <f>Y3684</f>
        <v>2265.9999999999982</v>
      </c>
    </row>
    <row r="3639" spans="1:52" ht="13.5" customHeight="1">
      <c r="A3639" s="838">
        <f t="shared" si="1481"/>
        <v>26</v>
      </c>
      <c r="B3639" s="911" t="s">
        <v>51</v>
      </c>
      <c r="C3639" s="844" t="s">
        <v>66</v>
      </c>
      <c r="D3639" s="907">
        <v>100</v>
      </c>
      <c r="E3639" s="1060">
        <v>100</v>
      </c>
      <c r="F3639" s="1061"/>
      <c r="G3639" s="1120"/>
      <c r="H3639" s="1063">
        <v>0.5</v>
      </c>
      <c r="I3639" s="1077"/>
      <c r="J3639" s="1060">
        <f t="shared" si="1472"/>
        <v>50</v>
      </c>
      <c r="K3639" s="1065"/>
      <c r="L3639" s="1071"/>
      <c r="M3639" s="1119"/>
      <c r="N3639" s="1063"/>
      <c r="O3639" s="1060">
        <f t="shared" si="1487"/>
        <v>0</v>
      </c>
      <c r="P3639" s="1056"/>
      <c r="Q3639" s="1065"/>
      <c r="R3639" s="1100">
        <v>0.5</v>
      </c>
      <c r="S3639" s="1063"/>
      <c r="T3639" s="1079">
        <f t="shared" si="1473"/>
        <v>50</v>
      </c>
      <c r="U3639" s="1061">
        <f t="shared" si="1492"/>
        <v>0</v>
      </c>
      <c r="V3639" s="1071">
        <f t="shared" si="1485"/>
        <v>0</v>
      </c>
      <c r="W3639" s="1063">
        <f t="shared" si="1485"/>
        <v>1</v>
      </c>
      <c r="X3639" s="1063">
        <f t="shared" si="1485"/>
        <v>0</v>
      </c>
      <c r="Y3639" s="1060">
        <f t="shared" si="1485"/>
        <v>100</v>
      </c>
      <c r="Z3639" s="1080">
        <f t="shared" si="1482"/>
        <v>26</v>
      </c>
      <c r="AA3639" s="1081" t="str">
        <f t="shared" si="1479"/>
        <v>Tép khô</v>
      </c>
      <c r="AB3639" s="1082" t="str">
        <f t="shared" si="1479"/>
        <v>kg</v>
      </c>
      <c r="AC3639" s="1083">
        <f t="shared" si="1479"/>
        <v>100</v>
      </c>
      <c r="AD3639" s="1089">
        <f t="shared" si="1479"/>
        <v>100</v>
      </c>
      <c r="AE3639" s="1071">
        <f t="shared" si="1488"/>
        <v>0</v>
      </c>
      <c r="AF3639" s="1071">
        <f t="shared" si="1488"/>
        <v>0</v>
      </c>
      <c r="AG3639" s="1071">
        <f t="shared" si="1488"/>
        <v>7.3999999999999986</v>
      </c>
      <c r="AH3639" s="1071">
        <f t="shared" si="1488"/>
        <v>0</v>
      </c>
      <c r="AI3639" s="1060">
        <f t="shared" si="1480"/>
        <v>739.99999999999989</v>
      </c>
      <c r="AJ3639" s="1102">
        <f t="shared" si="1489"/>
        <v>0</v>
      </c>
      <c r="AK3639" s="1102">
        <f t="shared" si="1489"/>
        <v>0</v>
      </c>
      <c r="AL3639" s="1112"/>
      <c r="AM3639" s="1102">
        <f t="shared" si="1490"/>
        <v>0</v>
      </c>
      <c r="AN3639" s="1085">
        <f t="shared" si="1491"/>
        <v>0</v>
      </c>
      <c r="AO3639" s="1061">
        <f t="shared" si="1477"/>
        <v>0</v>
      </c>
      <c r="AP3639" s="1061">
        <f t="shared" si="1477"/>
        <v>0</v>
      </c>
      <c r="AQ3639" s="1061">
        <f t="shared" si="1477"/>
        <v>1</v>
      </c>
      <c r="AR3639" s="1061">
        <f t="shared" si="1477"/>
        <v>0</v>
      </c>
      <c r="AS3639" s="1061">
        <f t="shared" si="1477"/>
        <v>100</v>
      </c>
      <c r="AT3639" s="850">
        <f t="shared" si="1483"/>
        <v>0</v>
      </c>
      <c r="AU3639" s="4" t="s">
        <v>809</v>
      </c>
      <c r="AV3639" s="3"/>
      <c r="AW3639" s="3"/>
      <c r="AX3639" s="3"/>
      <c r="AY3639" s="3"/>
      <c r="AZ3639" s="913">
        <f>Y3685</f>
        <v>0</v>
      </c>
    </row>
    <row r="3640" spans="1:52" ht="13.5" customHeight="1">
      <c r="A3640" s="838">
        <f t="shared" si="1481"/>
        <v>27</v>
      </c>
      <c r="B3640" s="920" t="s">
        <v>854</v>
      </c>
      <c r="C3640" s="817" t="s">
        <v>66</v>
      </c>
      <c r="D3640" s="839">
        <v>50</v>
      </c>
      <c r="E3640" s="921">
        <v>50</v>
      </c>
      <c r="F3640" s="1061"/>
      <c r="G3640" s="1123"/>
      <c r="H3640" s="1063">
        <v>0.3</v>
      </c>
      <c r="I3640" s="1077"/>
      <c r="J3640" s="1060">
        <f t="shared" si="1472"/>
        <v>15</v>
      </c>
      <c r="K3640" s="1065"/>
      <c r="L3640" s="1124"/>
      <c r="M3640" s="1063">
        <v>0.6</v>
      </c>
      <c r="N3640" s="1063"/>
      <c r="O3640" s="1060">
        <f t="shared" si="1487"/>
        <v>30</v>
      </c>
      <c r="P3640" s="1093"/>
      <c r="Q3640" s="1065"/>
      <c r="R3640" s="1100">
        <v>0.6</v>
      </c>
      <c r="S3640" s="1062"/>
      <c r="T3640" s="1079">
        <f t="shared" si="1473"/>
        <v>30</v>
      </c>
      <c r="U3640" s="1061">
        <f t="shared" si="1492"/>
        <v>0</v>
      </c>
      <c r="V3640" s="1061">
        <f t="shared" si="1485"/>
        <v>0</v>
      </c>
      <c r="W3640" s="1063">
        <f t="shared" si="1485"/>
        <v>1.5</v>
      </c>
      <c r="X3640" s="1063">
        <f t="shared" si="1485"/>
        <v>0</v>
      </c>
      <c r="Y3640" s="1060">
        <f t="shared" si="1485"/>
        <v>75</v>
      </c>
      <c r="Z3640" s="1080">
        <f t="shared" si="1482"/>
        <v>27</v>
      </c>
      <c r="AA3640" s="1081" t="str">
        <f t="shared" si="1479"/>
        <v xml:space="preserve">ớt quả </v>
      </c>
      <c r="AB3640" s="1082" t="str">
        <f t="shared" si="1479"/>
        <v>kg</v>
      </c>
      <c r="AC3640" s="1083">
        <f t="shared" si="1479"/>
        <v>50</v>
      </c>
      <c r="AD3640" s="1089">
        <f t="shared" si="1479"/>
        <v>50</v>
      </c>
      <c r="AE3640" s="1071">
        <f t="shared" si="1488"/>
        <v>0</v>
      </c>
      <c r="AF3640" s="1071">
        <f t="shared" si="1488"/>
        <v>0</v>
      </c>
      <c r="AG3640" s="1071">
        <f t="shared" si="1488"/>
        <v>8.9</v>
      </c>
      <c r="AH3640" s="1071">
        <f t="shared" si="1488"/>
        <v>0</v>
      </c>
      <c r="AI3640" s="1060">
        <f t="shared" si="1480"/>
        <v>445</v>
      </c>
      <c r="AJ3640" s="1102">
        <f t="shared" si="1489"/>
        <v>0</v>
      </c>
      <c r="AK3640" s="1102">
        <f t="shared" si="1489"/>
        <v>0</v>
      </c>
      <c r="AL3640" s="1112"/>
      <c r="AM3640" s="1102">
        <f t="shared" si="1490"/>
        <v>0</v>
      </c>
      <c r="AN3640" s="1085">
        <f t="shared" si="1491"/>
        <v>0</v>
      </c>
      <c r="AO3640" s="1061">
        <f t="shared" si="1477"/>
        <v>0</v>
      </c>
      <c r="AP3640" s="1061">
        <f t="shared" si="1477"/>
        <v>0</v>
      </c>
      <c r="AQ3640" s="1061">
        <f t="shared" si="1477"/>
        <v>1.5</v>
      </c>
      <c r="AR3640" s="1061">
        <f t="shared" si="1477"/>
        <v>0</v>
      </c>
      <c r="AS3640" s="1061">
        <f t="shared" si="1477"/>
        <v>75</v>
      </c>
      <c r="AT3640" s="850">
        <f t="shared" si="1483"/>
        <v>0</v>
      </c>
      <c r="AU3640" s="893"/>
      <c r="AV3640" s="894"/>
      <c r="AW3640" s="894"/>
      <c r="AX3640" s="894"/>
      <c r="AY3640" s="894"/>
      <c r="AZ3640" s="917"/>
    </row>
    <row r="3641" spans="1:52" ht="13.5" customHeight="1">
      <c r="A3641" s="838">
        <f t="shared" si="1481"/>
        <v>28</v>
      </c>
      <c r="B3641" s="1052" t="s">
        <v>16</v>
      </c>
      <c r="C3641" s="817" t="s">
        <v>66</v>
      </c>
      <c r="D3641" s="839">
        <v>140</v>
      </c>
      <c r="E3641" s="921">
        <v>140</v>
      </c>
      <c r="F3641" s="1061"/>
      <c r="G3641" s="1086"/>
      <c r="H3641" s="1063"/>
      <c r="I3641" s="1077"/>
      <c r="J3641" s="1060">
        <f t="shared" si="1472"/>
        <v>0</v>
      </c>
      <c r="K3641" s="1061"/>
      <c r="L3641" s="1065">
        <v>7</v>
      </c>
      <c r="M3641" s="1063"/>
      <c r="N3641" s="1062"/>
      <c r="O3641" s="1060">
        <f t="shared" si="1487"/>
        <v>980</v>
      </c>
      <c r="P3641" s="1093"/>
      <c r="Q3641" s="1065"/>
      <c r="R3641" s="1100"/>
      <c r="S3641" s="1062"/>
      <c r="T3641" s="1079">
        <f t="shared" si="1473"/>
        <v>0</v>
      </c>
      <c r="U3641" s="1061">
        <f t="shared" si="1492"/>
        <v>0</v>
      </c>
      <c r="V3641" s="1061">
        <f t="shared" si="1485"/>
        <v>7</v>
      </c>
      <c r="W3641" s="1063">
        <f t="shared" si="1485"/>
        <v>0</v>
      </c>
      <c r="X3641" s="1062">
        <f t="shared" si="1485"/>
        <v>0</v>
      </c>
      <c r="Y3641" s="1060">
        <f t="shared" si="1485"/>
        <v>980</v>
      </c>
      <c r="Z3641" s="1080">
        <f t="shared" si="1482"/>
        <v>28</v>
      </c>
      <c r="AA3641" s="1126" t="str">
        <f t="shared" si="1479"/>
        <v>Thịt nạc</v>
      </c>
      <c r="AB3641" s="1082" t="str">
        <f t="shared" si="1479"/>
        <v>kg</v>
      </c>
      <c r="AC3641" s="1083">
        <f t="shared" si="1479"/>
        <v>140</v>
      </c>
      <c r="AD3641" s="1089">
        <f t="shared" si="1479"/>
        <v>140</v>
      </c>
      <c r="AE3641" s="1071">
        <f t="shared" si="1488"/>
        <v>0</v>
      </c>
      <c r="AF3641" s="1071">
        <f t="shared" si="1488"/>
        <v>0</v>
      </c>
      <c r="AG3641" s="1071">
        <f t="shared" si="1488"/>
        <v>0</v>
      </c>
      <c r="AH3641" s="1071">
        <f t="shared" si="1488"/>
        <v>0</v>
      </c>
      <c r="AI3641" s="1060">
        <f t="shared" si="1480"/>
        <v>0</v>
      </c>
      <c r="AJ3641" s="1102">
        <f t="shared" si="1489"/>
        <v>0</v>
      </c>
      <c r="AK3641" s="1102">
        <f t="shared" si="1489"/>
        <v>7</v>
      </c>
      <c r="AL3641" s="1102">
        <f t="shared" si="1489"/>
        <v>0</v>
      </c>
      <c r="AM3641" s="1102">
        <f t="shared" si="1490"/>
        <v>0</v>
      </c>
      <c r="AN3641" s="1085">
        <f t="shared" si="1491"/>
        <v>980</v>
      </c>
      <c r="AO3641" s="1061">
        <f t="shared" si="1477"/>
        <v>0</v>
      </c>
      <c r="AP3641" s="1061">
        <f t="shared" si="1477"/>
        <v>7</v>
      </c>
      <c r="AQ3641" s="1061">
        <f t="shared" si="1477"/>
        <v>0</v>
      </c>
      <c r="AR3641" s="1061">
        <f t="shared" si="1477"/>
        <v>0</v>
      </c>
      <c r="AS3641" s="1061">
        <f t="shared" si="1477"/>
        <v>980</v>
      </c>
      <c r="AT3641" s="850">
        <f t="shared" si="1483"/>
        <v>0</v>
      </c>
      <c r="AU3641" s="893"/>
      <c r="AV3641" s="894"/>
      <c r="AW3641" s="894"/>
      <c r="AX3641" s="894"/>
      <c r="AY3641" s="894"/>
      <c r="AZ3641" s="918"/>
    </row>
    <row r="3642" spans="1:52" ht="13.5" customHeight="1">
      <c r="A3642" s="838">
        <f t="shared" si="1481"/>
        <v>29</v>
      </c>
      <c r="B3642" s="1052" t="s">
        <v>132</v>
      </c>
      <c r="C3642" s="817" t="s">
        <v>66</v>
      </c>
      <c r="D3642" s="839">
        <v>74</v>
      </c>
      <c r="E3642" s="921">
        <v>65</v>
      </c>
      <c r="F3642" s="1061"/>
      <c r="G3642" s="1090"/>
      <c r="H3642" s="1063"/>
      <c r="I3642" s="1077"/>
      <c r="J3642" s="1060">
        <f t="shared" si="1472"/>
        <v>0</v>
      </c>
      <c r="K3642" s="1061"/>
      <c r="L3642" s="1065">
        <v>14</v>
      </c>
      <c r="M3642" s="1063"/>
      <c r="N3642" s="1127"/>
      <c r="O3642" s="1060">
        <f t="shared" si="1487"/>
        <v>910</v>
      </c>
      <c r="P3642" s="1056"/>
      <c r="Q3642" s="1065"/>
      <c r="R3642" s="1100"/>
      <c r="S3642" s="1062"/>
      <c r="T3642" s="1079">
        <f t="shared" si="1473"/>
        <v>0</v>
      </c>
      <c r="U3642" s="1061">
        <f t="shared" si="1492"/>
        <v>0</v>
      </c>
      <c r="V3642" s="1061">
        <f t="shared" si="1485"/>
        <v>14</v>
      </c>
      <c r="W3642" s="1063">
        <f t="shared" si="1485"/>
        <v>0</v>
      </c>
      <c r="X3642" s="1062">
        <f t="shared" si="1485"/>
        <v>0</v>
      </c>
      <c r="Y3642" s="1060">
        <f t="shared" si="1485"/>
        <v>910</v>
      </c>
      <c r="Z3642" s="1080">
        <f t="shared" si="1482"/>
        <v>29</v>
      </c>
      <c r="AA3642" s="1126" t="str">
        <f t="shared" si="1479"/>
        <v>Thịt vịt</v>
      </c>
      <c r="AB3642" s="1082" t="str">
        <f t="shared" si="1479"/>
        <v>kg</v>
      </c>
      <c r="AC3642" s="1083">
        <f t="shared" si="1479"/>
        <v>74</v>
      </c>
      <c r="AD3642" s="1089">
        <f t="shared" si="1479"/>
        <v>65</v>
      </c>
      <c r="AE3642" s="1071">
        <f t="shared" si="1488"/>
        <v>0</v>
      </c>
      <c r="AF3642" s="1071">
        <f t="shared" si="1488"/>
        <v>0</v>
      </c>
      <c r="AG3642" s="1071">
        <f t="shared" si="1488"/>
        <v>0</v>
      </c>
      <c r="AH3642" s="1071">
        <f t="shared" si="1488"/>
        <v>0</v>
      </c>
      <c r="AI3642" s="1060">
        <f t="shared" si="1480"/>
        <v>0</v>
      </c>
      <c r="AJ3642" s="1102">
        <f t="shared" si="1489"/>
        <v>0</v>
      </c>
      <c r="AK3642" s="1102">
        <f t="shared" si="1489"/>
        <v>14</v>
      </c>
      <c r="AL3642" s="1102">
        <f t="shared" si="1489"/>
        <v>0</v>
      </c>
      <c r="AM3642" s="1102">
        <f t="shared" si="1490"/>
        <v>0</v>
      </c>
      <c r="AN3642" s="1085">
        <f t="shared" si="1491"/>
        <v>910</v>
      </c>
      <c r="AO3642" s="1061">
        <f t="shared" si="1477"/>
        <v>0</v>
      </c>
      <c r="AP3642" s="1061">
        <f t="shared" si="1477"/>
        <v>14</v>
      </c>
      <c r="AQ3642" s="1061">
        <f t="shared" si="1477"/>
        <v>0</v>
      </c>
      <c r="AR3642" s="1061">
        <f t="shared" si="1477"/>
        <v>0</v>
      </c>
      <c r="AS3642" s="1061">
        <f t="shared" si="1477"/>
        <v>910</v>
      </c>
      <c r="AT3642" s="850">
        <f t="shared" si="1483"/>
        <v>126</v>
      </c>
      <c r="AU3642" s="893"/>
      <c r="AV3642" s="894"/>
      <c r="AW3642" s="894"/>
      <c r="AX3642" s="894"/>
      <c r="AY3642" s="894"/>
      <c r="AZ3642" s="918"/>
    </row>
    <row r="3643" spans="1:52" ht="13.5" customHeight="1">
      <c r="A3643" s="838">
        <f t="shared" si="1481"/>
        <v>30</v>
      </c>
      <c r="B3643" s="1052" t="s">
        <v>157</v>
      </c>
      <c r="C3643" s="817" t="s">
        <v>66</v>
      </c>
      <c r="D3643" s="839">
        <v>140</v>
      </c>
      <c r="E3643" s="921">
        <v>140</v>
      </c>
      <c r="F3643" s="1061"/>
      <c r="G3643" s="1090"/>
      <c r="H3643" s="1063"/>
      <c r="I3643" s="1128"/>
      <c r="J3643" s="1060">
        <f t="shared" si="1472"/>
        <v>0</v>
      </c>
      <c r="K3643" s="1065"/>
      <c r="L3643" s="1065">
        <v>6.5</v>
      </c>
      <c r="M3643" s="1119"/>
      <c r="N3643" s="1063"/>
      <c r="O3643" s="1060">
        <f t="shared" si="1487"/>
        <v>910</v>
      </c>
      <c r="P3643" s="1056"/>
      <c r="Q3643" s="1065"/>
      <c r="R3643" s="1100"/>
      <c r="S3643" s="1063" t="s">
        <v>888</v>
      </c>
      <c r="T3643" s="1079">
        <f t="shared" si="1473"/>
        <v>0</v>
      </c>
      <c r="U3643" s="1061">
        <f t="shared" si="1492"/>
        <v>0</v>
      </c>
      <c r="V3643" s="1061">
        <f t="shared" si="1485"/>
        <v>6.5</v>
      </c>
      <c r="W3643" s="1063">
        <f t="shared" si="1485"/>
        <v>0</v>
      </c>
      <c r="X3643" s="1063">
        <f t="shared" si="1485"/>
        <v>0</v>
      </c>
      <c r="Y3643" s="1060">
        <f t="shared" si="1485"/>
        <v>910</v>
      </c>
      <c r="Z3643" s="1080">
        <f t="shared" si="1482"/>
        <v>30</v>
      </c>
      <c r="AA3643" s="1126" t="str">
        <f t="shared" si="1479"/>
        <v>Tôm</v>
      </c>
      <c r="AB3643" s="1082" t="str">
        <f t="shared" si="1479"/>
        <v>kg</v>
      </c>
      <c r="AC3643" s="1083">
        <f t="shared" si="1479"/>
        <v>140</v>
      </c>
      <c r="AD3643" s="1089">
        <f t="shared" si="1479"/>
        <v>140</v>
      </c>
      <c r="AE3643" s="1071">
        <f t="shared" si="1488"/>
        <v>0</v>
      </c>
      <c r="AF3643" s="1071">
        <f t="shared" si="1488"/>
        <v>0</v>
      </c>
      <c r="AG3643" s="1071">
        <f t="shared" si="1488"/>
        <v>0</v>
      </c>
      <c r="AH3643" s="1071">
        <f t="shared" si="1488"/>
        <v>0</v>
      </c>
      <c r="AI3643" s="1060">
        <f t="shared" si="1480"/>
        <v>0</v>
      </c>
      <c r="AJ3643" s="1102">
        <f t="shared" si="1489"/>
        <v>0</v>
      </c>
      <c r="AK3643" s="1102">
        <f t="shared" si="1489"/>
        <v>6.5</v>
      </c>
      <c r="AL3643" s="1102">
        <f t="shared" si="1489"/>
        <v>0</v>
      </c>
      <c r="AM3643" s="1102">
        <f t="shared" si="1490"/>
        <v>0</v>
      </c>
      <c r="AN3643" s="1085">
        <f t="shared" si="1491"/>
        <v>910</v>
      </c>
      <c r="AO3643" s="1061">
        <f t="shared" si="1477"/>
        <v>0</v>
      </c>
      <c r="AP3643" s="1061">
        <f t="shared" si="1477"/>
        <v>6.5</v>
      </c>
      <c r="AQ3643" s="1061">
        <f t="shared" si="1477"/>
        <v>0</v>
      </c>
      <c r="AR3643" s="1061">
        <f t="shared" si="1477"/>
        <v>0</v>
      </c>
      <c r="AS3643" s="1061">
        <f t="shared" si="1477"/>
        <v>910</v>
      </c>
      <c r="AT3643" s="850">
        <f t="shared" si="1483"/>
        <v>0</v>
      </c>
      <c r="AU3643" s="893"/>
      <c r="AV3643" s="894"/>
      <c r="AW3643" s="894"/>
      <c r="AX3643" s="894"/>
      <c r="AY3643" s="894"/>
      <c r="AZ3643" s="918"/>
    </row>
    <row r="3644" spans="1:52" ht="13.5" customHeight="1">
      <c r="A3644" s="838">
        <f t="shared" si="1481"/>
        <v>31</v>
      </c>
      <c r="B3644" s="1053" t="s">
        <v>3</v>
      </c>
      <c r="C3644" s="817" t="s">
        <v>66</v>
      </c>
      <c r="D3644" s="839">
        <v>12</v>
      </c>
      <c r="E3644" s="921">
        <v>12</v>
      </c>
      <c r="F3644" s="1061"/>
      <c r="G3644" s="1086"/>
      <c r="H3644" s="1063" t="s">
        <v>883</v>
      </c>
      <c r="I3644" s="1077" t="s">
        <v>883</v>
      </c>
      <c r="J3644" s="1060">
        <f t="shared" si="1472"/>
        <v>0</v>
      </c>
      <c r="K3644" s="1065"/>
      <c r="L3644" s="1065">
        <v>18</v>
      </c>
      <c r="M3644" s="1063"/>
      <c r="N3644" s="1063"/>
      <c r="O3644" s="1060">
        <f t="shared" si="1487"/>
        <v>216</v>
      </c>
      <c r="P3644" s="1093"/>
      <c r="Q3644" s="1065"/>
      <c r="R3644" s="1100"/>
      <c r="S3644" s="1063"/>
      <c r="T3644" s="1079">
        <f t="shared" si="1473"/>
        <v>0</v>
      </c>
      <c r="U3644" s="1061">
        <f t="shared" si="1492"/>
        <v>0</v>
      </c>
      <c r="V3644" s="1061">
        <f t="shared" si="1485"/>
        <v>18</v>
      </c>
      <c r="W3644" s="1063">
        <f t="shared" si="1485"/>
        <v>0</v>
      </c>
      <c r="X3644" s="1063">
        <f t="shared" si="1485"/>
        <v>0</v>
      </c>
      <c r="Y3644" s="1060">
        <f t="shared" si="1485"/>
        <v>216</v>
      </c>
      <c r="Z3644" s="1080">
        <f t="shared" si="1482"/>
        <v>31</v>
      </c>
      <c r="AA3644" s="1126" t="str">
        <f t="shared" si="1479"/>
        <v>Đậu phụ</v>
      </c>
      <c r="AB3644" s="1082" t="str">
        <f t="shared" si="1479"/>
        <v>kg</v>
      </c>
      <c r="AC3644" s="1083">
        <f t="shared" si="1479"/>
        <v>12</v>
      </c>
      <c r="AD3644" s="1089">
        <f t="shared" si="1479"/>
        <v>12</v>
      </c>
      <c r="AE3644" s="1071">
        <f t="shared" si="1488"/>
        <v>0</v>
      </c>
      <c r="AF3644" s="1071">
        <f t="shared" si="1488"/>
        <v>0</v>
      </c>
      <c r="AG3644" s="1071">
        <f t="shared" si="1488"/>
        <v>0</v>
      </c>
      <c r="AH3644" s="1071">
        <f t="shared" si="1488"/>
        <v>0</v>
      </c>
      <c r="AI3644" s="1060">
        <f t="shared" si="1480"/>
        <v>0</v>
      </c>
      <c r="AJ3644" s="1102">
        <f t="shared" si="1489"/>
        <v>0</v>
      </c>
      <c r="AK3644" s="1102">
        <f t="shared" si="1489"/>
        <v>18</v>
      </c>
      <c r="AL3644" s="1102">
        <f t="shared" si="1489"/>
        <v>0</v>
      </c>
      <c r="AM3644" s="1102">
        <f t="shared" si="1490"/>
        <v>0</v>
      </c>
      <c r="AN3644" s="1085">
        <f t="shared" si="1491"/>
        <v>216</v>
      </c>
      <c r="AO3644" s="1061">
        <f t="shared" si="1477"/>
        <v>0</v>
      </c>
      <c r="AP3644" s="1061">
        <f t="shared" si="1477"/>
        <v>18</v>
      </c>
      <c r="AQ3644" s="1061">
        <f t="shared" si="1477"/>
        <v>0</v>
      </c>
      <c r="AR3644" s="1061">
        <f t="shared" si="1477"/>
        <v>0</v>
      </c>
      <c r="AS3644" s="1061">
        <f t="shared" si="1477"/>
        <v>216</v>
      </c>
      <c r="AT3644" s="850">
        <f t="shared" si="1483"/>
        <v>0</v>
      </c>
      <c r="AU3644" s="922"/>
      <c r="AV3644" s="861"/>
      <c r="AW3644" s="861"/>
      <c r="AX3644" s="861"/>
      <c r="AY3644" s="861"/>
      <c r="AZ3644" s="851"/>
    </row>
    <row r="3645" spans="1:52" ht="13.5" customHeight="1">
      <c r="A3645" s="838">
        <f t="shared" si="1481"/>
        <v>32</v>
      </c>
      <c r="B3645" s="1052" t="s">
        <v>195</v>
      </c>
      <c r="C3645" s="817" t="s">
        <v>66</v>
      </c>
      <c r="D3645" s="839">
        <v>120</v>
      </c>
      <c r="E3645" s="921">
        <v>120</v>
      </c>
      <c r="F3645" s="1061"/>
      <c r="G3645" s="1086"/>
      <c r="H3645" s="1129"/>
      <c r="I3645" s="1091"/>
      <c r="J3645" s="1060">
        <f t="shared" si="1472"/>
        <v>0</v>
      </c>
      <c r="K3645" s="1061"/>
      <c r="L3645" s="1065">
        <v>7</v>
      </c>
      <c r="M3645" s="1063"/>
      <c r="N3645" s="1063"/>
      <c r="O3645" s="1060">
        <f t="shared" si="1487"/>
        <v>840</v>
      </c>
      <c r="P3645" s="1093"/>
      <c r="Q3645" s="1065"/>
      <c r="R3645" s="1100"/>
      <c r="S3645" s="1063"/>
      <c r="T3645" s="1079">
        <f t="shared" si="1473"/>
        <v>0</v>
      </c>
      <c r="U3645" s="1061">
        <f t="shared" si="1492"/>
        <v>0</v>
      </c>
      <c r="V3645" s="1061">
        <f t="shared" si="1485"/>
        <v>7</v>
      </c>
      <c r="W3645" s="1063">
        <f t="shared" si="1485"/>
        <v>0</v>
      </c>
      <c r="X3645" s="1063">
        <f t="shared" si="1485"/>
        <v>0</v>
      </c>
      <c r="Y3645" s="1060">
        <f t="shared" si="1485"/>
        <v>840</v>
      </c>
      <c r="Z3645" s="1080">
        <f t="shared" si="1482"/>
        <v>32</v>
      </c>
      <c r="AA3645" s="1126" t="str">
        <f t="shared" si="1479"/>
        <v>Giò nạc</v>
      </c>
      <c r="AB3645" s="1082" t="str">
        <f t="shared" si="1479"/>
        <v>kg</v>
      </c>
      <c r="AC3645" s="1083">
        <f t="shared" si="1479"/>
        <v>120</v>
      </c>
      <c r="AD3645" s="1089">
        <f t="shared" si="1479"/>
        <v>120</v>
      </c>
      <c r="AE3645" s="1071">
        <f t="shared" si="1488"/>
        <v>0</v>
      </c>
      <c r="AF3645" s="1071">
        <f t="shared" si="1488"/>
        <v>0</v>
      </c>
      <c r="AG3645" s="1071">
        <f t="shared" si="1488"/>
        <v>0</v>
      </c>
      <c r="AH3645" s="1071">
        <f t="shared" si="1488"/>
        <v>0</v>
      </c>
      <c r="AI3645" s="1060">
        <f t="shared" si="1480"/>
        <v>0</v>
      </c>
      <c r="AJ3645" s="1102">
        <f t="shared" si="1489"/>
        <v>0</v>
      </c>
      <c r="AK3645" s="1102">
        <f t="shared" si="1489"/>
        <v>7</v>
      </c>
      <c r="AL3645" s="1102">
        <f t="shared" si="1489"/>
        <v>0</v>
      </c>
      <c r="AM3645" s="1102">
        <f t="shared" si="1490"/>
        <v>0</v>
      </c>
      <c r="AN3645" s="1085">
        <f t="shared" si="1491"/>
        <v>840</v>
      </c>
      <c r="AO3645" s="1061">
        <f t="shared" si="1477"/>
        <v>0</v>
      </c>
      <c r="AP3645" s="1061">
        <f t="shared" si="1477"/>
        <v>7</v>
      </c>
      <c r="AQ3645" s="1061">
        <f t="shared" si="1477"/>
        <v>0</v>
      </c>
      <c r="AR3645" s="1061">
        <f t="shared" si="1477"/>
        <v>0</v>
      </c>
      <c r="AS3645" s="1061">
        <f t="shared" si="1477"/>
        <v>840</v>
      </c>
      <c r="AT3645" s="850">
        <f t="shared" si="1483"/>
        <v>0</v>
      </c>
      <c r="AU3645" s="922"/>
      <c r="AV3645" s="861"/>
      <c r="AW3645" s="861"/>
      <c r="AX3645" s="861"/>
      <c r="AY3645" s="861"/>
      <c r="AZ3645" s="851"/>
    </row>
    <row r="3646" spans="1:52" ht="13.5" customHeight="1">
      <c r="A3646" s="838">
        <f t="shared" si="1481"/>
        <v>33</v>
      </c>
      <c r="B3646" s="1052" t="s">
        <v>926</v>
      </c>
      <c r="C3646" s="817" t="s">
        <v>66</v>
      </c>
      <c r="D3646" s="839">
        <v>125</v>
      </c>
      <c r="E3646" s="921">
        <v>125</v>
      </c>
      <c r="F3646" s="1061"/>
      <c r="G3646" s="1090"/>
      <c r="H3646" s="1063"/>
      <c r="I3646" s="1077"/>
      <c r="J3646" s="1060">
        <f t="shared" si="1472"/>
        <v>0</v>
      </c>
      <c r="K3646" s="1061"/>
      <c r="L3646" s="1065"/>
      <c r="M3646" s="1063"/>
      <c r="N3646" s="1063"/>
      <c r="O3646" s="1060">
        <f t="shared" si="1487"/>
        <v>0</v>
      </c>
      <c r="P3646" s="1093"/>
      <c r="Q3646" s="1065"/>
      <c r="R3646" s="1100"/>
      <c r="S3646" s="1063"/>
      <c r="T3646" s="1079">
        <f t="shared" si="1473"/>
        <v>0</v>
      </c>
      <c r="U3646" s="1061">
        <f t="shared" si="1492"/>
        <v>0</v>
      </c>
      <c r="V3646" s="1061">
        <f t="shared" si="1485"/>
        <v>0</v>
      </c>
      <c r="W3646" s="1063">
        <f t="shared" si="1485"/>
        <v>0</v>
      </c>
      <c r="X3646" s="1063">
        <f t="shared" si="1485"/>
        <v>0</v>
      </c>
      <c r="Y3646" s="1060">
        <f t="shared" si="1485"/>
        <v>0</v>
      </c>
      <c r="Z3646" s="1080">
        <f t="shared" si="1482"/>
        <v>33</v>
      </c>
      <c r="AA3646" s="1126" t="str">
        <f t="shared" si="1479"/>
        <v>Thịt lơn ĐL</v>
      </c>
      <c r="AB3646" s="1082" t="str">
        <f t="shared" si="1479"/>
        <v>kg</v>
      </c>
      <c r="AC3646" s="1083">
        <f t="shared" si="1479"/>
        <v>125</v>
      </c>
      <c r="AD3646" s="1089">
        <f t="shared" si="1479"/>
        <v>125</v>
      </c>
      <c r="AE3646" s="1071">
        <f t="shared" si="1488"/>
        <v>0</v>
      </c>
      <c r="AF3646" s="1071">
        <f t="shared" si="1488"/>
        <v>0</v>
      </c>
      <c r="AG3646" s="1071">
        <f t="shared" si="1488"/>
        <v>0</v>
      </c>
      <c r="AH3646" s="1071">
        <f t="shared" si="1488"/>
        <v>0</v>
      </c>
      <c r="AI3646" s="1060">
        <f t="shared" si="1480"/>
        <v>0</v>
      </c>
      <c r="AJ3646" s="1102">
        <f t="shared" si="1489"/>
        <v>0</v>
      </c>
      <c r="AK3646" s="1102">
        <f t="shared" si="1489"/>
        <v>0</v>
      </c>
      <c r="AL3646" s="1102">
        <f t="shared" si="1489"/>
        <v>0</v>
      </c>
      <c r="AM3646" s="1102">
        <f t="shared" si="1490"/>
        <v>0</v>
      </c>
      <c r="AN3646" s="1085">
        <f t="shared" si="1491"/>
        <v>0</v>
      </c>
      <c r="AO3646" s="1061">
        <f t="shared" si="1477"/>
        <v>0</v>
      </c>
      <c r="AP3646" s="1061">
        <f t="shared" si="1477"/>
        <v>0</v>
      </c>
      <c r="AQ3646" s="1061">
        <f t="shared" si="1477"/>
        <v>0</v>
      </c>
      <c r="AR3646" s="1061">
        <f t="shared" si="1477"/>
        <v>0</v>
      </c>
      <c r="AS3646" s="1061">
        <f t="shared" si="1477"/>
        <v>0</v>
      </c>
      <c r="AT3646" s="850">
        <f t="shared" si="1483"/>
        <v>0</v>
      </c>
      <c r="AU3646" s="922"/>
      <c r="AV3646" s="861"/>
      <c r="AW3646" s="861"/>
      <c r="AX3646" s="861"/>
      <c r="AY3646" s="861"/>
      <c r="AZ3646" s="851"/>
    </row>
    <row r="3647" spans="1:52" ht="13.5" customHeight="1">
      <c r="A3647" s="838">
        <f t="shared" si="1481"/>
        <v>34</v>
      </c>
      <c r="B3647" s="1052" t="s">
        <v>168</v>
      </c>
      <c r="C3647" s="817" t="s">
        <v>66</v>
      </c>
      <c r="D3647" s="839">
        <v>98</v>
      </c>
      <c r="E3647" s="921">
        <v>92</v>
      </c>
      <c r="F3647" s="1061"/>
      <c r="G3647" s="1090"/>
      <c r="H3647" s="1063"/>
      <c r="I3647" s="1077"/>
      <c r="J3647" s="1060">
        <f t="shared" si="1472"/>
        <v>0</v>
      </c>
      <c r="K3647" s="1061"/>
      <c r="L3647" s="1065"/>
      <c r="M3647" s="1063"/>
      <c r="N3647" s="1063"/>
      <c r="O3647" s="1060">
        <f t="shared" si="1487"/>
        <v>0</v>
      </c>
      <c r="P3647" s="1093"/>
      <c r="Q3647" s="1065">
        <v>13</v>
      </c>
      <c r="R3647" s="1100"/>
      <c r="S3647" s="1063"/>
      <c r="T3647" s="1079">
        <f t="shared" si="1473"/>
        <v>1196</v>
      </c>
      <c r="U3647" s="1061">
        <f t="shared" si="1492"/>
        <v>0</v>
      </c>
      <c r="V3647" s="1061">
        <f t="shared" si="1485"/>
        <v>13</v>
      </c>
      <c r="W3647" s="1063">
        <f t="shared" si="1485"/>
        <v>0</v>
      </c>
      <c r="X3647" s="1063">
        <f t="shared" si="1485"/>
        <v>0</v>
      </c>
      <c r="Y3647" s="1060">
        <f t="shared" si="1485"/>
        <v>1196</v>
      </c>
      <c r="Z3647" s="1080">
        <f t="shared" si="1482"/>
        <v>34</v>
      </c>
      <c r="AA3647" s="1126" t="str">
        <f t="shared" si="1479"/>
        <v>Thịt gà mía</v>
      </c>
      <c r="AB3647" s="1082" t="str">
        <f t="shared" si="1479"/>
        <v>kg</v>
      </c>
      <c r="AC3647" s="1083">
        <f t="shared" si="1479"/>
        <v>98</v>
      </c>
      <c r="AD3647" s="1089">
        <f t="shared" si="1479"/>
        <v>92</v>
      </c>
      <c r="AE3647" s="1071">
        <f t="shared" ref="AE3647:AH3659" si="1493">AE3565+AJ3565-AO3565</f>
        <v>0</v>
      </c>
      <c r="AF3647" s="1071">
        <f t="shared" si="1493"/>
        <v>0</v>
      </c>
      <c r="AG3647" s="1071">
        <f t="shared" si="1493"/>
        <v>0</v>
      </c>
      <c r="AH3647" s="1071">
        <f t="shared" si="1493"/>
        <v>0</v>
      </c>
      <c r="AI3647" s="1060">
        <f t="shared" si="1480"/>
        <v>0</v>
      </c>
      <c r="AJ3647" s="1102">
        <f t="shared" si="1489"/>
        <v>0</v>
      </c>
      <c r="AK3647" s="1102">
        <f t="shared" si="1489"/>
        <v>13</v>
      </c>
      <c r="AL3647" s="1102">
        <f t="shared" si="1489"/>
        <v>0</v>
      </c>
      <c r="AM3647" s="1102">
        <f t="shared" si="1490"/>
        <v>0</v>
      </c>
      <c r="AN3647" s="1085">
        <f t="shared" si="1491"/>
        <v>1196</v>
      </c>
      <c r="AO3647" s="1061">
        <f t="shared" si="1477"/>
        <v>0</v>
      </c>
      <c r="AP3647" s="1061">
        <f t="shared" si="1477"/>
        <v>13</v>
      </c>
      <c r="AQ3647" s="1061">
        <f t="shared" si="1477"/>
        <v>0</v>
      </c>
      <c r="AR3647" s="1061">
        <f t="shared" si="1477"/>
        <v>0</v>
      </c>
      <c r="AS3647" s="1061">
        <f t="shared" si="1477"/>
        <v>1196</v>
      </c>
      <c r="AT3647" s="850">
        <f t="shared" si="1483"/>
        <v>78</v>
      </c>
      <c r="AU3647" s="922"/>
      <c r="AV3647" s="861"/>
      <c r="AW3647" s="861"/>
      <c r="AX3647" s="861"/>
      <c r="AY3647" s="861"/>
      <c r="AZ3647" s="851"/>
    </row>
    <row r="3648" spans="1:52" ht="13.5" customHeight="1">
      <c r="A3648" s="838">
        <f t="shared" si="1481"/>
        <v>35</v>
      </c>
      <c r="B3648" s="1053" t="s">
        <v>199</v>
      </c>
      <c r="C3648" s="817" t="s">
        <v>66</v>
      </c>
      <c r="D3648" s="924">
        <v>27</v>
      </c>
      <c r="E3648" s="1114">
        <v>25</v>
      </c>
      <c r="F3648" s="1061"/>
      <c r="G3648" s="1120"/>
      <c r="H3648" s="1063"/>
      <c r="I3648" s="1077"/>
      <c r="J3648" s="1060">
        <f t="shared" si="1472"/>
        <v>0</v>
      </c>
      <c r="K3648" s="1103"/>
      <c r="L3648" s="1065"/>
      <c r="M3648" s="1062"/>
      <c r="N3648" s="1063"/>
      <c r="O3648" s="1060">
        <f t="shared" si="1487"/>
        <v>0</v>
      </c>
      <c r="P3648" s="1056"/>
      <c r="Q3648" s="1065">
        <v>20</v>
      </c>
      <c r="R3648" s="1131"/>
      <c r="S3648" s="1118"/>
      <c r="T3648" s="1079">
        <f t="shared" si="1473"/>
        <v>500</v>
      </c>
      <c r="U3648" s="1061">
        <f t="shared" si="1492"/>
        <v>0</v>
      </c>
      <c r="V3648" s="1065">
        <f t="shared" si="1485"/>
        <v>20</v>
      </c>
      <c r="W3648" s="1063">
        <f t="shared" si="1485"/>
        <v>0</v>
      </c>
      <c r="X3648" s="1063">
        <f t="shared" si="1485"/>
        <v>0</v>
      </c>
      <c r="Y3648" s="1060">
        <f t="shared" si="1485"/>
        <v>500</v>
      </c>
      <c r="Z3648" s="1080">
        <f t="shared" si="1482"/>
        <v>35</v>
      </c>
      <c r="AA3648" s="1126" t="str">
        <f t="shared" si="1479"/>
        <v>Cá trê phi</v>
      </c>
      <c r="AB3648" s="1082" t="str">
        <f t="shared" si="1479"/>
        <v>kg</v>
      </c>
      <c r="AC3648" s="1083">
        <f t="shared" si="1479"/>
        <v>27</v>
      </c>
      <c r="AD3648" s="1089">
        <f t="shared" si="1479"/>
        <v>25</v>
      </c>
      <c r="AE3648" s="1071">
        <f t="shared" si="1493"/>
        <v>0</v>
      </c>
      <c r="AF3648" s="1071">
        <f t="shared" si="1493"/>
        <v>0</v>
      </c>
      <c r="AG3648" s="1071">
        <f t="shared" si="1493"/>
        <v>0</v>
      </c>
      <c r="AH3648" s="1071">
        <f t="shared" si="1493"/>
        <v>0</v>
      </c>
      <c r="AI3648" s="1060">
        <f t="shared" si="1480"/>
        <v>0</v>
      </c>
      <c r="AJ3648" s="1102">
        <f t="shared" si="1489"/>
        <v>0</v>
      </c>
      <c r="AK3648" s="1102">
        <f t="shared" si="1489"/>
        <v>20</v>
      </c>
      <c r="AL3648" s="1102">
        <f t="shared" si="1489"/>
        <v>0</v>
      </c>
      <c r="AM3648" s="1102">
        <f t="shared" si="1490"/>
        <v>0</v>
      </c>
      <c r="AN3648" s="1085">
        <f t="shared" si="1491"/>
        <v>500</v>
      </c>
      <c r="AO3648" s="1061">
        <f t="shared" si="1477"/>
        <v>0</v>
      </c>
      <c r="AP3648" s="1061">
        <f t="shared" si="1477"/>
        <v>20</v>
      </c>
      <c r="AQ3648" s="1061">
        <f t="shared" si="1477"/>
        <v>0</v>
      </c>
      <c r="AR3648" s="1061">
        <f t="shared" si="1477"/>
        <v>0</v>
      </c>
      <c r="AS3648" s="1061">
        <f t="shared" si="1477"/>
        <v>500</v>
      </c>
      <c r="AT3648" s="850">
        <f t="shared" si="1483"/>
        <v>40</v>
      </c>
      <c r="AU3648" s="922"/>
      <c r="AV3648" s="861"/>
      <c r="AW3648" s="861"/>
      <c r="AX3648" s="861"/>
      <c r="AY3648" s="861"/>
      <c r="AZ3648" s="851"/>
    </row>
    <row r="3649" spans="1:52" ht="13.5" customHeight="1">
      <c r="A3649" s="838">
        <f t="shared" si="1481"/>
        <v>36</v>
      </c>
      <c r="B3649" s="1053" t="s">
        <v>899</v>
      </c>
      <c r="C3649" s="1161" t="s">
        <v>66</v>
      </c>
      <c r="D3649" s="839">
        <v>100</v>
      </c>
      <c r="E3649" s="921">
        <v>100</v>
      </c>
      <c r="F3649" s="1061"/>
      <c r="G3649" s="1120"/>
      <c r="H3649" s="1063"/>
      <c r="I3649" s="1077"/>
      <c r="J3649" s="1060">
        <f t="shared" si="1472"/>
        <v>0</v>
      </c>
      <c r="K3649" s="1061"/>
      <c r="L3649" s="1065"/>
      <c r="M3649" s="1062"/>
      <c r="N3649" s="1063"/>
      <c r="O3649" s="1060">
        <f t="shared" si="1487"/>
        <v>0</v>
      </c>
      <c r="P3649" s="1093"/>
      <c r="Q3649" s="1065">
        <v>7.5</v>
      </c>
      <c r="R3649" s="1131"/>
      <c r="S3649" s="1063"/>
      <c r="T3649" s="1079">
        <f t="shared" si="1473"/>
        <v>750</v>
      </c>
      <c r="U3649" s="1061">
        <f t="shared" si="1492"/>
        <v>0</v>
      </c>
      <c r="V3649" s="1061">
        <f t="shared" si="1485"/>
        <v>7.5</v>
      </c>
      <c r="W3649" s="1063">
        <f t="shared" si="1485"/>
        <v>0</v>
      </c>
      <c r="X3649" s="1063">
        <f t="shared" si="1485"/>
        <v>0</v>
      </c>
      <c r="Y3649" s="1060">
        <f t="shared" si="1485"/>
        <v>750</v>
      </c>
      <c r="Z3649" s="1080">
        <f t="shared" si="1482"/>
        <v>36</v>
      </c>
      <c r="AA3649" s="1126" t="str">
        <f t="shared" si="1479"/>
        <v>Chả hải sản</v>
      </c>
      <c r="AB3649" s="1082" t="str">
        <f t="shared" si="1479"/>
        <v>kg</v>
      </c>
      <c r="AC3649" s="1083">
        <f t="shared" si="1479"/>
        <v>100</v>
      </c>
      <c r="AD3649" s="1089">
        <f t="shared" si="1479"/>
        <v>100</v>
      </c>
      <c r="AE3649" s="1071">
        <f t="shared" si="1493"/>
        <v>0</v>
      </c>
      <c r="AF3649" s="1071">
        <f t="shared" si="1493"/>
        <v>0</v>
      </c>
      <c r="AG3649" s="1071">
        <f t="shared" si="1493"/>
        <v>0</v>
      </c>
      <c r="AH3649" s="1071">
        <f t="shared" si="1493"/>
        <v>0</v>
      </c>
      <c r="AI3649" s="1060">
        <f t="shared" si="1480"/>
        <v>0</v>
      </c>
      <c r="AJ3649" s="1102">
        <f t="shared" si="1489"/>
        <v>0</v>
      </c>
      <c r="AK3649" s="1102">
        <f t="shared" si="1489"/>
        <v>7.5</v>
      </c>
      <c r="AL3649" s="1102">
        <f t="shared" si="1489"/>
        <v>0</v>
      </c>
      <c r="AM3649" s="1102">
        <f t="shared" si="1490"/>
        <v>0</v>
      </c>
      <c r="AN3649" s="1085">
        <f t="shared" si="1491"/>
        <v>750</v>
      </c>
      <c r="AO3649" s="1061">
        <f t="shared" si="1477"/>
        <v>0</v>
      </c>
      <c r="AP3649" s="1061">
        <f t="shared" si="1477"/>
        <v>7.5</v>
      </c>
      <c r="AQ3649" s="1061">
        <f t="shared" si="1477"/>
        <v>0</v>
      </c>
      <c r="AR3649" s="1061">
        <f t="shared" si="1477"/>
        <v>0</v>
      </c>
      <c r="AS3649" s="1061">
        <f t="shared" si="1477"/>
        <v>750</v>
      </c>
      <c r="AT3649" s="850">
        <f t="shared" si="1483"/>
        <v>0</v>
      </c>
      <c r="AU3649" s="922"/>
      <c r="AV3649" s="861"/>
      <c r="AW3649" s="861"/>
      <c r="AX3649" s="861"/>
      <c r="AY3649" s="861"/>
      <c r="AZ3649" s="851"/>
    </row>
    <row r="3650" spans="1:52" ht="13.5" customHeight="1">
      <c r="A3650" s="838">
        <f t="shared" si="1481"/>
        <v>37</v>
      </c>
      <c r="B3650" s="1053" t="s">
        <v>929</v>
      </c>
      <c r="C3650" s="817" t="s">
        <v>66</v>
      </c>
      <c r="D3650" s="839">
        <v>40</v>
      </c>
      <c r="E3650" s="921">
        <v>40</v>
      </c>
      <c r="F3650" s="1061"/>
      <c r="G3650" s="1120"/>
      <c r="H3650" s="1063"/>
      <c r="I3650" s="1077"/>
      <c r="J3650" s="1060">
        <f t="shared" si="1472"/>
        <v>0</v>
      </c>
      <c r="K3650" s="1061"/>
      <c r="L3650" s="1065"/>
      <c r="M3650" s="1062"/>
      <c r="N3650" s="1063"/>
      <c r="O3650" s="1060">
        <f t="shared" si="1487"/>
        <v>0</v>
      </c>
      <c r="P3650" s="1093"/>
      <c r="Q3650" s="1065">
        <v>8</v>
      </c>
      <c r="R3650" s="1131"/>
      <c r="S3650" s="1063"/>
      <c r="T3650" s="1079">
        <f t="shared" si="1473"/>
        <v>320</v>
      </c>
      <c r="U3650" s="1061">
        <f t="shared" si="1492"/>
        <v>0</v>
      </c>
      <c r="V3650" s="1065">
        <f t="shared" si="1485"/>
        <v>8</v>
      </c>
      <c r="W3650" s="1063">
        <f t="shared" si="1485"/>
        <v>0</v>
      </c>
      <c r="X3650" s="1063">
        <f t="shared" si="1485"/>
        <v>0</v>
      </c>
      <c r="Y3650" s="1060">
        <f t="shared" si="1485"/>
        <v>320</v>
      </c>
      <c r="Z3650" s="1080">
        <f t="shared" si="1482"/>
        <v>37</v>
      </c>
      <c r="AA3650" s="1126" t="str">
        <f t="shared" si="1479"/>
        <v>Trứng rán</v>
      </c>
      <c r="AB3650" s="1082" t="str">
        <f t="shared" si="1479"/>
        <v>kg</v>
      </c>
      <c r="AC3650" s="1083">
        <f t="shared" si="1479"/>
        <v>40</v>
      </c>
      <c r="AD3650" s="1089">
        <f t="shared" si="1479"/>
        <v>40</v>
      </c>
      <c r="AE3650" s="1071">
        <f t="shared" si="1493"/>
        <v>0</v>
      </c>
      <c r="AF3650" s="1071">
        <f t="shared" si="1493"/>
        <v>0</v>
      </c>
      <c r="AG3650" s="1071">
        <f t="shared" si="1493"/>
        <v>0</v>
      </c>
      <c r="AH3650" s="1071">
        <f t="shared" si="1493"/>
        <v>0</v>
      </c>
      <c r="AI3650" s="1060">
        <f t="shared" si="1480"/>
        <v>0</v>
      </c>
      <c r="AJ3650" s="1102">
        <f t="shared" si="1489"/>
        <v>0</v>
      </c>
      <c r="AK3650" s="1102">
        <f t="shared" si="1489"/>
        <v>8</v>
      </c>
      <c r="AL3650" s="1102">
        <f t="shared" si="1489"/>
        <v>0</v>
      </c>
      <c r="AM3650" s="1102">
        <f t="shared" si="1490"/>
        <v>0</v>
      </c>
      <c r="AN3650" s="1085">
        <f t="shared" si="1491"/>
        <v>320</v>
      </c>
      <c r="AO3650" s="1061">
        <f t="shared" si="1477"/>
        <v>0</v>
      </c>
      <c r="AP3650" s="1061">
        <f t="shared" si="1477"/>
        <v>8</v>
      </c>
      <c r="AQ3650" s="1061">
        <f t="shared" si="1477"/>
        <v>0</v>
      </c>
      <c r="AR3650" s="1061">
        <f t="shared" si="1477"/>
        <v>0</v>
      </c>
      <c r="AS3650" s="1061">
        <f t="shared" si="1477"/>
        <v>320</v>
      </c>
      <c r="AT3650" s="850">
        <f t="shared" si="1483"/>
        <v>0</v>
      </c>
      <c r="AU3650" s="1502"/>
      <c r="AV3650" s="1503"/>
      <c r="AW3650" s="1503"/>
      <c r="AX3650" s="1503"/>
      <c r="AY3650" s="1503"/>
      <c r="AZ3650" s="927"/>
    </row>
    <row r="3651" spans="1:52" ht="13.5" customHeight="1">
      <c r="A3651" s="838">
        <f t="shared" si="1481"/>
        <v>38</v>
      </c>
      <c r="B3651" s="1053" t="s">
        <v>488</v>
      </c>
      <c r="C3651" s="817" t="s">
        <v>66</v>
      </c>
      <c r="D3651" s="839">
        <v>110</v>
      </c>
      <c r="E3651" s="921">
        <v>106</v>
      </c>
      <c r="F3651" s="1094"/>
      <c r="G3651" s="1090">
        <v>8</v>
      </c>
      <c r="H3651" s="1121"/>
      <c r="I3651" s="1077"/>
      <c r="J3651" s="1060">
        <f t="shared" si="1472"/>
        <v>848</v>
      </c>
      <c r="K3651" s="1061"/>
      <c r="L3651" s="1065"/>
      <c r="M3651" s="1062"/>
      <c r="N3651" s="1063"/>
      <c r="O3651" s="1060">
        <f t="shared" si="1487"/>
        <v>0</v>
      </c>
      <c r="P3651" s="1056"/>
      <c r="Q3651" s="1065">
        <v>13</v>
      </c>
      <c r="R3651" s="1131"/>
      <c r="S3651" s="1063"/>
      <c r="T3651" s="1079">
        <f t="shared" si="1473"/>
        <v>1378</v>
      </c>
      <c r="U3651" s="1061">
        <f t="shared" si="1492"/>
        <v>0</v>
      </c>
      <c r="V3651" s="1071">
        <f t="shared" si="1485"/>
        <v>21</v>
      </c>
      <c r="W3651" s="1063">
        <f t="shared" si="1485"/>
        <v>0</v>
      </c>
      <c r="X3651" s="1063">
        <f t="shared" si="1485"/>
        <v>0</v>
      </c>
      <c r="Y3651" s="1060">
        <f t="shared" si="1485"/>
        <v>2226</v>
      </c>
      <c r="Z3651" s="1080">
        <f t="shared" si="1482"/>
        <v>38</v>
      </c>
      <c r="AA3651" s="1126" t="str">
        <f t="shared" si="1479"/>
        <v>Thịt xô</v>
      </c>
      <c r="AB3651" s="1082" t="str">
        <f t="shared" si="1479"/>
        <v>kg</v>
      </c>
      <c r="AC3651" s="1083">
        <f t="shared" si="1479"/>
        <v>110</v>
      </c>
      <c r="AD3651" s="1089">
        <f t="shared" si="1479"/>
        <v>106</v>
      </c>
      <c r="AE3651" s="1071">
        <f t="shared" si="1493"/>
        <v>0</v>
      </c>
      <c r="AF3651" s="1071">
        <f t="shared" si="1493"/>
        <v>0</v>
      </c>
      <c r="AG3651" s="1071">
        <f t="shared" si="1493"/>
        <v>0</v>
      </c>
      <c r="AH3651" s="1071">
        <f t="shared" si="1493"/>
        <v>0</v>
      </c>
      <c r="AI3651" s="1060">
        <f t="shared" si="1480"/>
        <v>0</v>
      </c>
      <c r="AJ3651" s="1102">
        <f t="shared" si="1489"/>
        <v>0</v>
      </c>
      <c r="AK3651" s="1102">
        <f t="shared" si="1489"/>
        <v>21</v>
      </c>
      <c r="AL3651" s="1102">
        <f t="shared" si="1489"/>
        <v>0</v>
      </c>
      <c r="AM3651" s="1102">
        <f t="shared" si="1490"/>
        <v>0</v>
      </c>
      <c r="AN3651" s="1085">
        <f t="shared" si="1491"/>
        <v>2226</v>
      </c>
      <c r="AO3651" s="1061">
        <f t="shared" si="1477"/>
        <v>0</v>
      </c>
      <c r="AP3651" s="1061">
        <f t="shared" si="1477"/>
        <v>21</v>
      </c>
      <c r="AQ3651" s="1061">
        <f t="shared" si="1477"/>
        <v>0</v>
      </c>
      <c r="AR3651" s="1061">
        <f t="shared" si="1477"/>
        <v>0</v>
      </c>
      <c r="AS3651" s="1061">
        <f t="shared" si="1477"/>
        <v>2226</v>
      </c>
      <c r="AT3651" s="850">
        <f t="shared" si="1483"/>
        <v>84</v>
      </c>
      <c r="AU3651" s="1502" t="s">
        <v>855</v>
      </c>
      <c r="AV3651" s="1503"/>
      <c r="AW3651" s="1503"/>
      <c r="AX3651" s="1503"/>
      <c r="AY3651" s="1503"/>
      <c r="AZ3651" s="927"/>
    </row>
    <row r="3652" spans="1:52" ht="13.5" customHeight="1">
      <c r="A3652" s="838">
        <f t="shared" si="1481"/>
        <v>39</v>
      </c>
      <c r="B3652" s="1045" t="s">
        <v>83</v>
      </c>
      <c r="C3652" s="817" t="s">
        <v>786</v>
      </c>
      <c r="D3652" s="839">
        <v>12</v>
      </c>
      <c r="E3652" s="921">
        <v>12</v>
      </c>
      <c r="F3652" s="1061"/>
      <c r="G3652" s="1120"/>
      <c r="H3652" s="1063"/>
      <c r="I3652" s="1077"/>
      <c r="J3652" s="1060">
        <f t="shared" si="1472"/>
        <v>0</v>
      </c>
      <c r="K3652" s="1103"/>
      <c r="L3652" s="1065"/>
      <c r="M3652" s="1062">
        <v>22</v>
      </c>
      <c r="N3652" s="1063"/>
      <c r="O3652" s="1060">
        <f t="shared" si="1487"/>
        <v>264</v>
      </c>
      <c r="P3652" s="1056"/>
      <c r="Q3652" s="1071"/>
      <c r="R3652" s="1100">
        <v>22</v>
      </c>
      <c r="S3652" s="1063"/>
      <c r="T3652" s="1079">
        <f t="shared" si="1473"/>
        <v>264</v>
      </c>
      <c r="U3652" s="1103">
        <f t="shared" si="1492"/>
        <v>0</v>
      </c>
      <c r="V3652" s="1061">
        <f t="shared" si="1485"/>
        <v>0</v>
      </c>
      <c r="W3652" s="1063">
        <f t="shared" si="1485"/>
        <v>44</v>
      </c>
      <c r="X3652" s="1063">
        <f t="shared" si="1485"/>
        <v>0</v>
      </c>
      <c r="Y3652" s="1060">
        <f t="shared" si="1485"/>
        <v>528</v>
      </c>
      <c r="Z3652" s="1080">
        <f t="shared" si="1482"/>
        <v>39</v>
      </c>
      <c r="AA3652" s="1126" t="str">
        <f t="shared" si="1479"/>
        <v>Cam</v>
      </c>
      <c r="AB3652" s="1082" t="str">
        <f t="shared" si="1479"/>
        <v>quả</v>
      </c>
      <c r="AC3652" s="1083">
        <f t="shared" si="1479"/>
        <v>12</v>
      </c>
      <c r="AD3652" s="1089">
        <f t="shared" si="1479"/>
        <v>12</v>
      </c>
      <c r="AE3652" s="1071">
        <f t="shared" si="1493"/>
        <v>0</v>
      </c>
      <c r="AF3652" s="1071">
        <f t="shared" si="1493"/>
        <v>0</v>
      </c>
      <c r="AG3652" s="1071">
        <f t="shared" si="1493"/>
        <v>0</v>
      </c>
      <c r="AH3652" s="1071">
        <f t="shared" si="1493"/>
        <v>0</v>
      </c>
      <c r="AI3652" s="1060">
        <f t="shared" si="1480"/>
        <v>0</v>
      </c>
      <c r="AJ3652" s="1102">
        <f t="shared" si="1489"/>
        <v>0</v>
      </c>
      <c r="AK3652" s="1102">
        <f t="shared" si="1489"/>
        <v>0</v>
      </c>
      <c r="AL3652" s="1102">
        <f t="shared" si="1489"/>
        <v>44</v>
      </c>
      <c r="AM3652" s="1102">
        <f t="shared" si="1490"/>
        <v>0</v>
      </c>
      <c r="AN3652" s="1085">
        <f t="shared" si="1491"/>
        <v>528</v>
      </c>
      <c r="AO3652" s="1061">
        <f t="shared" si="1477"/>
        <v>0</v>
      </c>
      <c r="AP3652" s="1061">
        <f t="shared" si="1477"/>
        <v>0</v>
      </c>
      <c r="AQ3652" s="1061">
        <f t="shared" si="1477"/>
        <v>44</v>
      </c>
      <c r="AR3652" s="1061">
        <f t="shared" si="1477"/>
        <v>0</v>
      </c>
      <c r="AS3652" s="1061">
        <f t="shared" si="1477"/>
        <v>528</v>
      </c>
      <c r="AT3652" s="850">
        <f t="shared" si="1483"/>
        <v>0</v>
      </c>
      <c r="AU3652" s="929" t="s">
        <v>811</v>
      </c>
      <c r="AV3652" s="930"/>
      <c r="AW3652" s="1504">
        <f>SUM(AX3653:AX3655)</f>
        <v>0.74</v>
      </c>
      <c r="AX3652" s="1504"/>
      <c r="AY3652" s="930"/>
      <c r="AZ3652" s="862" t="s">
        <v>70</v>
      </c>
    </row>
    <row r="3653" spans="1:52" ht="13.5" customHeight="1">
      <c r="A3653" s="838">
        <f t="shared" si="1481"/>
        <v>40</v>
      </c>
      <c r="B3653" s="1045" t="s">
        <v>692</v>
      </c>
      <c r="C3653" s="817" t="s">
        <v>66</v>
      </c>
      <c r="D3653" s="839">
        <v>10</v>
      </c>
      <c r="E3653" s="921">
        <v>7</v>
      </c>
      <c r="F3653" s="1061"/>
      <c r="G3653" s="1086"/>
      <c r="H3653" s="1063"/>
      <c r="I3653" s="1077"/>
      <c r="J3653" s="1060">
        <f t="shared" si="1472"/>
        <v>0</v>
      </c>
      <c r="K3653" s="1061"/>
      <c r="L3653" s="1061"/>
      <c r="M3653" s="1063">
        <v>45</v>
      </c>
      <c r="N3653" s="1063"/>
      <c r="O3653" s="1060">
        <f t="shared" si="1487"/>
        <v>315</v>
      </c>
      <c r="P3653" s="1093"/>
      <c r="Q3653" s="1061"/>
      <c r="R3653" s="1100"/>
      <c r="S3653" s="1063"/>
      <c r="T3653" s="1079">
        <f t="shared" si="1473"/>
        <v>0</v>
      </c>
      <c r="U3653" s="1061">
        <f t="shared" si="1492"/>
        <v>0</v>
      </c>
      <c r="V3653" s="1061">
        <f t="shared" si="1485"/>
        <v>0</v>
      </c>
      <c r="W3653" s="1063">
        <f t="shared" si="1485"/>
        <v>45</v>
      </c>
      <c r="X3653" s="1063">
        <f t="shared" si="1485"/>
        <v>0</v>
      </c>
      <c r="Y3653" s="1060">
        <f>SUM(J3653,O3653,T3653)</f>
        <v>315</v>
      </c>
      <c r="Z3653" s="1080">
        <f t="shared" si="1482"/>
        <v>40</v>
      </c>
      <c r="AA3653" s="1126" t="str">
        <f t="shared" si="1479"/>
        <v>Bí đỏ</v>
      </c>
      <c r="AB3653" s="1082" t="str">
        <f t="shared" si="1479"/>
        <v>kg</v>
      </c>
      <c r="AC3653" s="1083">
        <f t="shared" si="1479"/>
        <v>10</v>
      </c>
      <c r="AD3653" s="1089">
        <f t="shared" si="1479"/>
        <v>7</v>
      </c>
      <c r="AE3653" s="1071">
        <f t="shared" si="1493"/>
        <v>0</v>
      </c>
      <c r="AF3653" s="1071">
        <f t="shared" si="1493"/>
        <v>0</v>
      </c>
      <c r="AG3653" s="1071">
        <f t="shared" si="1493"/>
        <v>0</v>
      </c>
      <c r="AH3653" s="1071">
        <f t="shared" si="1493"/>
        <v>0</v>
      </c>
      <c r="AI3653" s="1060">
        <f t="shared" si="1480"/>
        <v>0</v>
      </c>
      <c r="AJ3653" s="1102">
        <f t="shared" si="1489"/>
        <v>0</v>
      </c>
      <c r="AK3653" s="1102">
        <f t="shared" si="1489"/>
        <v>0</v>
      </c>
      <c r="AL3653" s="1102">
        <f t="shared" si="1489"/>
        <v>45</v>
      </c>
      <c r="AM3653" s="1102">
        <f t="shared" si="1490"/>
        <v>0</v>
      </c>
      <c r="AN3653" s="1085">
        <f t="shared" si="1491"/>
        <v>315</v>
      </c>
      <c r="AO3653" s="1061">
        <f t="shared" si="1477"/>
        <v>0</v>
      </c>
      <c r="AP3653" s="1061">
        <f t="shared" si="1477"/>
        <v>0</v>
      </c>
      <c r="AQ3653" s="1061">
        <f t="shared" si="1477"/>
        <v>45</v>
      </c>
      <c r="AR3653" s="1061">
        <f t="shared" si="1477"/>
        <v>0</v>
      </c>
      <c r="AS3653" s="1061">
        <f t="shared" si="1477"/>
        <v>315</v>
      </c>
      <c r="AT3653" s="850">
        <f t="shared" si="1483"/>
        <v>135</v>
      </c>
      <c r="AU3653" s="932" t="s">
        <v>856</v>
      </c>
      <c r="AV3653" s="933">
        <f>AV3617</f>
        <v>177</v>
      </c>
      <c r="AW3653" s="934" t="s">
        <v>27</v>
      </c>
      <c r="AX3653" s="935">
        <v>0.16</v>
      </c>
      <c r="AY3653" s="936" t="s">
        <v>29</v>
      </c>
      <c r="AZ3653" s="937">
        <f>AV3653*AX3653</f>
        <v>28.32</v>
      </c>
    </row>
    <row r="3654" spans="1:52" ht="13.5" customHeight="1">
      <c r="A3654" s="838">
        <f t="shared" si="1481"/>
        <v>41</v>
      </c>
      <c r="B3654" s="1045" t="s">
        <v>17</v>
      </c>
      <c r="C3654" s="817" t="s">
        <v>66</v>
      </c>
      <c r="D3654" s="938">
        <v>5</v>
      </c>
      <c r="E3654" s="1133">
        <v>4</v>
      </c>
      <c r="F3654" s="1061"/>
      <c r="G3654" s="1120"/>
      <c r="H3654" s="1063"/>
      <c r="I3654" s="1077"/>
      <c r="J3654" s="1060">
        <f t="shared" si="1472"/>
        <v>0</v>
      </c>
      <c r="K3654" s="1061"/>
      <c r="L3654" s="1071"/>
      <c r="M3654" s="1063"/>
      <c r="N3654" s="1063"/>
      <c r="O3654" s="1060">
        <f t="shared" si="1487"/>
        <v>0</v>
      </c>
      <c r="P3654" s="1078"/>
      <c r="Q3654" s="1071"/>
      <c r="R3654" s="1131">
        <v>45</v>
      </c>
      <c r="S3654" s="1063"/>
      <c r="T3654" s="1079">
        <f t="shared" si="1473"/>
        <v>180</v>
      </c>
      <c r="U3654" s="1061">
        <f t="shared" si="1492"/>
        <v>0</v>
      </c>
      <c r="V3654" s="1071">
        <f t="shared" si="1485"/>
        <v>0</v>
      </c>
      <c r="W3654" s="1063">
        <f t="shared" si="1485"/>
        <v>45</v>
      </c>
      <c r="X3654" s="1063">
        <f t="shared" si="1485"/>
        <v>0</v>
      </c>
      <c r="Y3654" s="1060">
        <f t="shared" si="1485"/>
        <v>180</v>
      </c>
      <c r="Z3654" s="1080">
        <f t="shared" si="1482"/>
        <v>41</v>
      </c>
      <c r="AA3654" s="1126" t="str">
        <f t="shared" si="1479"/>
        <v>Rau muống</v>
      </c>
      <c r="AB3654" s="1082" t="str">
        <f t="shared" si="1479"/>
        <v>kg</v>
      </c>
      <c r="AC3654" s="1083">
        <f t="shared" si="1479"/>
        <v>5</v>
      </c>
      <c r="AD3654" s="1089">
        <f t="shared" si="1479"/>
        <v>4</v>
      </c>
      <c r="AE3654" s="1071">
        <f t="shared" si="1493"/>
        <v>0</v>
      </c>
      <c r="AF3654" s="1071">
        <f t="shared" si="1493"/>
        <v>0</v>
      </c>
      <c r="AG3654" s="1071">
        <f t="shared" si="1493"/>
        <v>0</v>
      </c>
      <c r="AH3654" s="1071">
        <f t="shared" si="1493"/>
        <v>0</v>
      </c>
      <c r="AI3654" s="1060">
        <f t="shared" si="1480"/>
        <v>0</v>
      </c>
      <c r="AJ3654" s="1102">
        <f t="shared" si="1489"/>
        <v>0</v>
      </c>
      <c r="AK3654" s="1102">
        <f t="shared" si="1489"/>
        <v>0</v>
      </c>
      <c r="AL3654" s="1102">
        <f t="shared" si="1489"/>
        <v>45</v>
      </c>
      <c r="AM3654" s="1102">
        <f t="shared" si="1490"/>
        <v>0</v>
      </c>
      <c r="AN3654" s="1085">
        <f t="shared" si="1491"/>
        <v>180</v>
      </c>
      <c r="AO3654" s="1061">
        <f t="shared" si="1477"/>
        <v>0</v>
      </c>
      <c r="AP3654" s="1061">
        <f t="shared" si="1477"/>
        <v>0</v>
      </c>
      <c r="AQ3654" s="1061">
        <f t="shared" si="1477"/>
        <v>45</v>
      </c>
      <c r="AR3654" s="1061">
        <f t="shared" si="1477"/>
        <v>0</v>
      </c>
      <c r="AS3654" s="1061">
        <f t="shared" si="1477"/>
        <v>180</v>
      </c>
      <c r="AT3654" s="850">
        <f t="shared" si="1483"/>
        <v>45</v>
      </c>
      <c r="AU3654" s="932" t="s">
        <v>857</v>
      </c>
      <c r="AV3654" s="933">
        <f t="shared" ref="AV3654:AV3659" si="1494">AV3618</f>
        <v>177</v>
      </c>
      <c r="AW3654" s="934" t="s">
        <v>27</v>
      </c>
      <c r="AX3654" s="935">
        <v>0.28999999999999998</v>
      </c>
      <c r="AY3654" s="936" t="s">
        <v>29</v>
      </c>
      <c r="AZ3654" s="937">
        <f>AV3654*AX3654</f>
        <v>51.33</v>
      </c>
    </row>
    <row r="3655" spans="1:52" ht="13.5" customHeight="1">
      <c r="A3655" s="838">
        <f t="shared" si="1481"/>
        <v>42</v>
      </c>
      <c r="B3655" s="1045" t="s">
        <v>478</v>
      </c>
      <c r="C3655" s="817" t="s">
        <v>66</v>
      </c>
      <c r="D3655" s="839">
        <v>12</v>
      </c>
      <c r="E3655" s="921">
        <v>12</v>
      </c>
      <c r="F3655" s="1071"/>
      <c r="G3655" s="1086"/>
      <c r="H3655" s="1063">
        <v>22</v>
      </c>
      <c r="I3655" s="1077"/>
      <c r="J3655" s="1060">
        <f t="shared" si="1472"/>
        <v>264</v>
      </c>
      <c r="K3655" s="1061"/>
      <c r="L3655" s="1061"/>
      <c r="M3655" s="1134"/>
      <c r="N3655" s="1063"/>
      <c r="O3655" s="1060">
        <f t="shared" si="1487"/>
        <v>0</v>
      </c>
      <c r="P3655" s="1093"/>
      <c r="Q3655" s="1061"/>
      <c r="R3655" s="1100">
        <v>9</v>
      </c>
      <c r="S3655" s="1063"/>
      <c r="T3655" s="1079">
        <f t="shared" si="1473"/>
        <v>108</v>
      </c>
      <c r="U3655" s="1061">
        <f t="shared" si="1492"/>
        <v>0</v>
      </c>
      <c r="V3655" s="1061">
        <f t="shared" si="1485"/>
        <v>0</v>
      </c>
      <c r="W3655" s="1063">
        <f t="shared" si="1485"/>
        <v>31</v>
      </c>
      <c r="X3655" s="1063">
        <f t="shared" si="1485"/>
        <v>0</v>
      </c>
      <c r="Y3655" s="1060">
        <f t="shared" si="1485"/>
        <v>372</v>
      </c>
      <c r="Z3655" s="1080">
        <f t="shared" si="1482"/>
        <v>42</v>
      </c>
      <c r="AA3655" s="1126" t="str">
        <f t="shared" si="1479"/>
        <v>Dưa cải</v>
      </c>
      <c r="AB3655" s="1082" t="str">
        <f t="shared" si="1479"/>
        <v>kg</v>
      </c>
      <c r="AC3655" s="1083">
        <f t="shared" si="1479"/>
        <v>12</v>
      </c>
      <c r="AD3655" s="1089">
        <f t="shared" si="1479"/>
        <v>12</v>
      </c>
      <c r="AE3655" s="1071">
        <f t="shared" si="1493"/>
        <v>0</v>
      </c>
      <c r="AF3655" s="1071">
        <f t="shared" si="1493"/>
        <v>0</v>
      </c>
      <c r="AG3655" s="1071">
        <f t="shared" si="1493"/>
        <v>0</v>
      </c>
      <c r="AH3655" s="1071">
        <f t="shared" si="1493"/>
        <v>0</v>
      </c>
      <c r="AI3655" s="1060">
        <f t="shared" si="1480"/>
        <v>0</v>
      </c>
      <c r="AJ3655" s="1102">
        <f t="shared" si="1489"/>
        <v>0</v>
      </c>
      <c r="AK3655" s="1102">
        <f t="shared" si="1489"/>
        <v>0</v>
      </c>
      <c r="AL3655" s="1102">
        <f t="shared" si="1489"/>
        <v>31</v>
      </c>
      <c r="AM3655" s="1102">
        <f t="shared" si="1490"/>
        <v>0</v>
      </c>
      <c r="AN3655" s="1085">
        <f t="shared" si="1491"/>
        <v>372</v>
      </c>
      <c r="AO3655" s="1061">
        <f t="shared" si="1477"/>
        <v>0</v>
      </c>
      <c r="AP3655" s="1061">
        <f t="shared" si="1477"/>
        <v>0</v>
      </c>
      <c r="AQ3655" s="1061">
        <f t="shared" si="1477"/>
        <v>31</v>
      </c>
      <c r="AR3655" s="1061">
        <f t="shared" si="1477"/>
        <v>0</v>
      </c>
      <c r="AS3655" s="1061">
        <f t="shared" si="1477"/>
        <v>372</v>
      </c>
      <c r="AT3655" s="850">
        <f t="shared" si="1483"/>
        <v>0</v>
      </c>
      <c r="AU3655" s="932" t="s">
        <v>858</v>
      </c>
      <c r="AV3655" s="933">
        <f t="shared" si="1494"/>
        <v>177</v>
      </c>
      <c r="AW3655" s="934" t="s">
        <v>27</v>
      </c>
      <c r="AX3655" s="935">
        <v>0.28999999999999998</v>
      </c>
      <c r="AY3655" s="936" t="s">
        <v>29</v>
      </c>
      <c r="AZ3655" s="937">
        <f>AV3655*AX3655</f>
        <v>51.33</v>
      </c>
    </row>
    <row r="3656" spans="1:52" ht="13.5" customHeight="1">
      <c r="A3656" s="838">
        <f t="shared" si="1481"/>
        <v>43</v>
      </c>
      <c r="B3656" s="1046" t="s">
        <v>60</v>
      </c>
      <c r="C3656" s="817" t="s">
        <v>66</v>
      </c>
      <c r="D3656" s="924">
        <v>20</v>
      </c>
      <c r="E3656" s="1114">
        <v>20</v>
      </c>
      <c r="F3656" s="1065"/>
      <c r="G3656" s="1090"/>
      <c r="H3656" s="1063">
        <v>1</v>
      </c>
      <c r="I3656" s="1077"/>
      <c r="J3656" s="1060">
        <f t="shared" si="1472"/>
        <v>20</v>
      </c>
      <c r="K3656" s="1103"/>
      <c r="L3656" s="1071"/>
      <c r="M3656" s="1135">
        <v>1</v>
      </c>
      <c r="N3656" s="1063"/>
      <c r="O3656" s="1060">
        <f t="shared" si="1487"/>
        <v>20</v>
      </c>
      <c r="P3656" s="1122"/>
      <c r="Q3656" s="1071"/>
      <c r="R3656" s="1100">
        <v>3</v>
      </c>
      <c r="S3656" s="1063"/>
      <c r="T3656" s="1079">
        <f t="shared" si="1473"/>
        <v>60</v>
      </c>
      <c r="U3656" s="1103">
        <f t="shared" si="1492"/>
        <v>0</v>
      </c>
      <c r="V3656" s="1071">
        <f t="shared" si="1485"/>
        <v>0</v>
      </c>
      <c r="W3656" s="1063">
        <f t="shared" si="1485"/>
        <v>5</v>
      </c>
      <c r="X3656" s="1063">
        <f t="shared" si="1485"/>
        <v>0</v>
      </c>
      <c r="Y3656" s="1060">
        <f t="shared" si="1485"/>
        <v>100</v>
      </c>
      <c r="Z3656" s="1080">
        <f t="shared" si="1482"/>
        <v>43</v>
      </c>
      <c r="AA3656" s="1126" t="str">
        <f t="shared" si="1479"/>
        <v>Cà chua</v>
      </c>
      <c r="AB3656" s="1082" t="str">
        <f t="shared" si="1479"/>
        <v>kg</v>
      </c>
      <c r="AC3656" s="1083">
        <f t="shared" si="1479"/>
        <v>20</v>
      </c>
      <c r="AD3656" s="1089">
        <f t="shared" si="1479"/>
        <v>20</v>
      </c>
      <c r="AE3656" s="1071">
        <f t="shared" si="1493"/>
        <v>0</v>
      </c>
      <c r="AF3656" s="1071">
        <f t="shared" si="1493"/>
        <v>0</v>
      </c>
      <c r="AG3656" s="1071">
        <f t="shared" si="1493"/>
        <v>0</v>
      </c>
      <c r="AH3656" s="1071">
        <f t="shared" si="1493"/>
        <v>0</v>
      </c>
      <c r="AI3656" s="1060">
        <f t="shared" si="1480"/>
        <v>0</v>
      </c>
      <c r="AJ3656" s="1102">
        <f t="shared" si="1489"/>
        <v>0</v>
      </c>
      <c r="AK3656" s="1102">
        <f t="shared" si="1489"/>
        <v>0</v>
      </c>
      <c r="AL3656" s="1102">
        <f t="shared" si="1489"/>
        <v>5</v>
      </c>
      <c r="AM3656" s="1102">
        <f t="shared" si="1490"/>
        <v>0</v>
      </c>
      <c r="AN3656" s="1085">
        <f t="shared" si="1491"/>
        <v>100</v>
      </c>
      <c r="AO3656" s="1061">
        <f t="shared" si="1477"/>
        <v>0</v>
      </c>
      <c r="AP3656" s="1061">
        <f t="shared" si="1477"/>
        <v>0</v>
      </c>
      <c r="AQ3656" s="1061">
        <f t="shared" si="1477"/>
        <v>5</v>
      </c>
      <c r="AR3656" s="1061">
        <f t="shared" si="1477"/>
        <v>0</v>
      </c>
      <c r="AS3656" s="1061">
        <f t="shared" si="1477"/>
        <v>100</v>
      </c>
      <c r="AT3656" s="850">
        <f t="shared" si="1483"/>
        <v>0</v>
      </c>
      <c r="AU3656" s="929" t="s">
        <v>811</v>
      </c>
      <c r="AV3656" s="933"/>
      <c r="AW3656" s="1504">
        <f>SUM(AX3657:AX3659)</f>
        <v>0.68</v>
      </c>
      <c r="AX3656" s="1504"/>
      <c r="AY3656" s="930"/>
      <c r="AZ3656" s="941" t="s">
        <v>70</v>
      </c>
    </row>
    <row r="3657" spans="1:52" ht="13.5" customHeight="1">
      <c r="A3657" s="838">
        <f t="shared" si="1481"/>
        <v>44</v>
      </c>
      <c r="B3657" s="1045" t="s">
        <v>61</v>
      </c>
      <c r="C3657" s="817" t="s">
        <v>66</v>
      </c>
      <c r="D3657" s="924">
        <v>20</v>
      </c>
      <c r="E3657" s="1114">
        <v>20</v>
      </c>
      <c r="F3657" s="1061"/>
      <c r="G3657" s="1120"/>
      <c r="H3657" s="1063">
        <v>0.5</v>
      </c>
      <c r="I3657" s="1077"/>
      <c r="J3657" s="1060">
        <f t="shared" si="1472"/>
        <v>10</v>
      </c>
      <c r="K3657" s="1136"/>
      <c r="L3657" s="1071"/>
      <c r="M3657" s="1063">
        <v>1</v>
      </c>
      <c r="N3657" s="1063"/>
      <c r="O3657" s="1060">
        <f t="shared" si="1487"/>
        <v>20</v>
      </c>
      <c r="P3657" s="1122"/>
      <c r="Q3657" s="1071"/>
      <c r="R3657" s="1131">
        <v>0.7</v>
      </c>
      <c r="S3657" s="1063"/>
      <c r="T3657" s="1079">
        <f t="shared" ref="T3657:T3665" si="1495">SUM(P3657:S3657)*$E3657</f>
        <v>14</v>
      </c>
      <c r="U3657" s="1061">
        <f t="shared" si="1492"/>
        <v>0</v>
      </c>
      <c r="V3657" s="1071">
        <f t="shared" si="1485"/>
        <v>0</v>
      </c>
      <c r="W3657" s="1063">
        <f t="shared" si="1485"/>
        <v>2.2000000000000002</v>
      </c>
      <c r="X3657" s="1063">
        <f t="shared" si="1485"/>
        <v>0</v>
      </c>
      <c r="Y3657" s="1060">
        <f t="shared" si="1485"/>
        <v>44</v>
      </c>
      <c r="Z3657" s="1080">
        <f t="shared" si="1482"/>
        <v>44</v>
      </c>
      <c r="AA3657" s="1126" t="str">
        <f t="shared" si="1479"/>
        <v>Hành lá</v>
      </c>
      <c r="AB3657" s="1082" t="str">
        <f t="shared" si="1479"/>
        <v>kg</v>
      </c>
      <c r="AC3657" s="1083">
        <f t="shared" si="1479"/>
        <v>20</v>
      </c>
      <c r="AD3657" s="1089">
        <f t="shared" si="1479"/>
        <v>20</v>
      </c>
      <c r="AE3657" s="1071">
        <f t="shared" si="1493"/>
        <v>0</v>
      </c>
      <c r="AF3657" s="1071">
        <f t="shared" si="1493"/>
        <v>0</v>
      </c>
      <c r="AG3657" s="1071">
        <f t="shared" si="1493"/>
        <v>0</v>
      </c>
      <c r="AH3657" s="1071">
        <f t="shared" si="1493"/>
        <v>0</v>
      </c>
      <c r="AI3657" s="1060">
        <f t="shared" si="1480"/>
        <v>0</v>
      </c>
      <c r="AJ3657" s="1102">
        <f t="shared" si="1489"/>
        <v>0</v>
      </c>
      <c r="AK3657" s="1102">
        <f t="shared" si="1489"/>
        <v>0</v>
      </c>
      <c r="AL3657" s="1102">
        <f t="shared" si="1489"/>
        <v>2.2000000000000002</v>
      </c>
      <c r="AM3657" s="1102">
        <f t="shared" si="1490"/>
        <v>0</v>
      </c>
      <c r="AN3657" s="1085">
        <f t="shared" si="1491"/>
        <v>44</v>
      </c>
      <c r="AO3657" s="1061">
        <f t="shared" si="1477"/>
        <v>0</v>
      </c>
      <c r="AP3657" s="1061">
        <f t="shared" si="1477"/>
        <v>0</v>
      </c>
      <c r="AQ3657" s="1061">
        <f t="shared" si="1477"/>
        <v>2.2000000000000002</v>
      </c>
      <c r="AR3657" s="1061">
        <f t="shared" si="1477"/>
        <v>0</v>
      </c>
      <c r="AS3657" s="1061">
        <f t="shared" si="1477"/>
        <v>44</v>
      </c>
      <c r="AT3657" s="850">
        <f t="shared" si="1483"/>
        <v>0</v>
      </c>
      <c r="AU3657" s="932" t="s">
        <v>856</v>
      </c>
      <c r="AV3657" s="933">
        <f t="shared" si="1494"/>
        <v>22</v>
      </c>
      <c r="AW3657" s="934" t="s">
        <v>27</v>
      </c>
      <c r="AX3657" s="935">
        <v>0.16</v>
      </c>
      <c r="AY3657" s="936" t="s">
        <v>29</v>
      </c>
      <c r="AZ3657" s="937">
        <f>AV3657*AX3657</f>
        <v>3.52</v>
      </c>
    </row>
    <row r="3658" spans="1:52" ht="13.5" customHeight="1">
      <c r="A3658" s="838">
        <f t="shared" si="1481"/>
        <v>45</v>
      </c>
      <c r="B3658" s="1047" t="s">
        <v>160</v>
      </c>
      <c r="C3658" s="817" t="s">
        <v>66</v>
      </c>
      <c r="D3658" s="924">
        <v>14</v>
      </c>
      <c r="E3658" s="1114">
        <v>12</v>
      </c>
      <c r="F3658" s="1071"/>
      <c r="G3658" s="1086"/>
      <c r="H3658" s="1063"/>
      <c r="I3658" s="1077"/>
      <c r="J3658" s="1060">
        <f t="shared" si="1472"/>
        <v>0</v>
      </c>
      <c r="K3658" s="1103"/>
      <c r="L3658" s="1137"/>
      <c r="M3658" s="1135">
        <v>5</v>
      </c>
      <c r="N3658" s="1063"/>
      <c r="O3658" s="1060">
        <f t="shared" si="1487"/>
        <v>60</v>
      </c>
      <c r="P3658" s="1103"/>
      <c r="Q3658" s="1071"/>
      <c r="R3658" s="1062"/>
      <c r="S3658" s="1063"/>
      <c r="T3658" s="1079">
        <f t="shared" si="1495"/>
        <v>0</v>
      </c>
      <c r="U3658" s="1061">
        <f t="shared" si="1492"/>
        <v>0</v>
      </c>
      <c r="V3658" s="1061">
        <f t="shared" si="1485"/>
        <v>0</v>
      </c>
      <c r="W3658" s="1063">
        <f t="shared" si="1485"/>
        <v>5</v>
      </c>
      <c r="X3658" s="1063">
        <f t="shared" si="1485"/>
        <v>0</v>
      </c>
      <c r="Y3658" s="1060">
        <f t="shared" si="1485"/>
        <v>60</v>
      </c>
      <c r="Z3658" s="1080">
        <f t="shared" si="1482"/>
        <v>45</v>
      </c>
      <c r="AA3658" s="1126" t="str">
        <f t="shared" si="1479"/>
        <v>Giá đậu</v>
      </c>
      <c r="AB3658" s="1082" t="str">
        <f t="shared" si="1479"/>
        <v>kg</v>
      </c>
      <c r="AC3658" s="1083">
        <f t="shared" si="1479"/>
        <v>14</v>
      </c>
      <c r="AD3658" s="1089">
        <f t="shared" si="1479"/>
        <v>12</v>
      </c>
      <c r="AE3658" s="1071">
        <f t="shared" si="1493"/>
        <v>0</v>
      </c>
      <c r="AF3658" s="1071">
        <f t="shared" si="1493"/>
        <v>0</v>
      </c>
      <c r="AG3658" s="1071">
        <f t="shared" si="1493"/>
        <v>0</v>
      </c>
      <c r="AH3658" s="1071">
        <f t="shared" si="1493"/>
        <v>0</v>
      </c>
      <c r="AI3658" s="1060">
        <f t="shared" si="1480"/>
        <v>0</v>
      </c>
      <c r="AJ3658" s="1102">
        <f t="shared" si="1489"/>
        <v>0</v>
      </c>
      <c r="AK3658" s="1102">
        <f t="shared" si="1489"/>
        <v>0</v>
      </c>
      <c r="AL3658" s="1102">
        <f t="shared" si="1489"/>
        <v>5</v>
      </c>
      <c r="AM3658" s="1102">
        <f t="shared" si="1490"/>
        <v>0</v>
      </c>
      <c r="AN3658" s="1085">
        <f t="shared" si="1491"/>
        <v>60</v>
      </c>
      <c r="AO3658" s="1061">
        <f t="shared" si="1477"/>
        <v>0</v>
      </c>
      <c r="AP3658" s="1061">
        <f t="shared" si="1477"/>
        <v>0</v>
      </c>
      <c r="AQ3658" s="1061">
        <f t="shared" si="1477"/>
        <v>5</v>
      </c>
      <c r="AR3658" s="1061">
        <f t="shared" si="1477"/>
        <v>0</v>
      </c>
      <c r="AS3658" s="1061">
        <f t="shared" si="1477"/>
        <v>60</v>
      </c>
      <c r="AT3658" s="850">
        <f t="shared" si="1483"/>
        <v>10</v>
      </c>
      <c r="AU3658" s="932" t="s">
        <v>857</v>
      </c>
      <c r="AV3658" s="933">
        <f t="shared" si="1494"/>
        <v>22</v>
      </c>
      <c r="AW3658" s="934" t="s">
        <v>27</v>
      </c>
      <c r="AX3658" s="935">
        <v>0.26</v>
      </c>
      <c r="AY3658" s="944" t="s">
        <v>29</v>
      </c>
      <c r="AZ3658" s="937">
        <f>AV3658*AX3658</f>
        <v>5.7200000000000006</v>
      </c>
    </row>
    <row r="3659" spans="1:52" ht="13.5" customHeight="1">
      <c r="A3659" s="838">
        <f t="shared" si="1481"/>
        <v>46</v>
      </c>
      <c r="B3659" s="1046" t="s">
        <v>161</v>
      </c>
      <c r="C3659" s="896" t="s">
        <v>389</v>
      </c>
      <c r="D3659" s="897">
        <v>13</v>
      </c>
      <c r="E3659" s="1114">
        <v>13</v>
      </c>
      <c r="F3659" s="1106"/>
      <c r="G3659" s="1086"/>
      <c r="H3659" s="1107"/>
      <c r="I3659" s="1077"/>
      <c r="J3659" s="1060">
        <f t="shared" si="1472"/>
        <v>0</v>
      </c>
      <c r="K3659" s="1071"/>
      <c r="L3659" s="1071"/>
      <c r="M3659" s="1135">
        <v>8</v>
      </c>
      <c r="N3659" s="1063"/>
      <c r="O3659" s="1060">
        <f t="shared" si="1487"/>
        <v>104</v>
      </c>
      <c r="P3659" s="1138"/>
      <c r="Q3659" s="1071"/>
      <c r="R3659" s="1139"/>
      <c r="S3659" s="1063"/>
      <c r="T3659" s="1079">
        <f t="shared" si="1495"/>
        <v>0</v>
      </c>
      <c r="U3659" s="1061">
        <f t="shared" si="1492"/>
        <v>0</v>
      </c>
      <c r="V3659" s="1061">
        <f t="shared" si="1485"/>
        <v>0</v>
      </c>
      <c r="W3659" s="1063">
        <f t="shared" si="1485"/>
        <v>8</v>
      </c>
      <c r="X3659" s="1063">
        <f t="shared" si="1485"/>
        <v>0</v>
      </c>
      <c r="Y3659" s="1060">
        <f t="shared" si="1485"/>
        <v>104</v>
      </c>
      <c r="Z3659" s="1080">
        <f t="shared" si="1482"/>
        <v>46</v>
      </c>
      <c r="AA3659" s="1126" t="str">
        <f t="shared" si="1479"/>
        <v>Rau sống</v>
      </c>
      <c r="AB3659" s="1082" t="str">
        <f t="shared" si="1479"/>
        <v>lít</v>
      </c>
      <c r="AC3659" s="1083">
        <f t="shared" si="1479"/>
        <v>13</v>
      </c>
      <c r="AD3659" s="1089">
        <f t="shared" si="1479"/>
        <v>13</v>
      </c>
      <c r="AE3659" s="1071">
        <f t="shared" si="1493"/>
        <v>0</v>
      </c>
      <c r="AF3659" s="1071">
        <f t="shared" si="1493"/>
        <v>0</v>
      </c>
      <c r="AG3659" s="1071">
        <f t="shared" si="1493"/>
        <v>0</v>
      </c>
      <c r="AH3659" s="1071">
        <f t="shared" si="1493"/>
        <v>0</v>
      </c>
      <c r="AI3659" s="1060">
        <f t="shared" si="1480"/>
        <v>0</v>
      </c>
      <c r="AJ3659" s="1102">
        <f t="shared" si="1489"/>
        <v>0</v>
      </c>
      <c r="AK3659" s="1102">
        <f t="shared" si="1489"/>
        <v>0</v>
      </c>
      <c r="AL3659" s="1102">
        <f t="shared" si="1489"/>
        <v>8</v>
      </c>
      <c r="AM3659" s="1102">
        <f t="shared" si="1490"/>
        <v>0</v>
      </c>
      <c r="AN3659" s="1085">
        <f t="shared" si="1491"/>
        <v>104</v>
      </c>
      <c r="AO3659" s="1061">
        <f t="shared" si="1477"/>
        <v>0</v>
      </c>
      <c r="AP3659" s="1061">
        <f t="shared" si="1477"/>
        <v>0</v>
      </c>
      <c r="AQ3659" s="1061">
        <f t="shared" si="1477"/>
        <v>8</v>
      </c>
      <c r="AR3659" s="1061">
        <f t="shared" si="1477"/>
        <v>0</v>
      </c>
      <c r="AS3659" s="1061">
        <f t="shared" si="1477"/>
        <v>104</v>
      </c>
      <c r="AT3659" s="850">
        <f t="shared" si="1483"/>
        <v>0</v>
      </c>
      <c r="AU3659" s="932" t="s">
        <v>858</v>
      </c>
      <c r="AV3659" s="933">
        <f t="shared" si="1494"/>
        <v>22</v>
      </c>
      <c r="AW3659" s="934" t="s">
        <v>27</v>
      </c>
      <c r="AX3659" s="1048">
        <v>0.26</v>
      </c>
      <c r="AY3659" s="944" t="s">
        <v>29</v>
      </c>
      <c r="AZ3659" s="937">
        <f>AV3659*AX3659</f>
        <v>5.7200000000000006</v>
      </c>
    </row>
    <row r="3660" spans="1:52" ht="13.5" customHeight="1">
      <c r="A3660" s="838">
        <f>IF(B3660&lt;&gt;"",MAX($A3659:$A3659)+1,"")</f>
        <v>47</v>
      </c>
      <c r="B3660" s="1046" t="s">
        <v>896</v>
      </c>
      <c r="C3660" s="844" t="s">
        <v>66</v>
      </c>
      <c r="D3660" s="907">
        <v>10</v>
      </c>
      <c r="E3660" s="1060">
        <v>10</v>
      </c>
      <c r="F3660" s="1140"/>
      <c r="G3660" s="1086"/>
      <c r="H3660" s="1091">
        <v>7</v>
      </c>
      <c r="I3660" s="1077"/>
      <c r="J3660" s="1060">
        <f t="shared" si="1472"/>
        <v>70</v>
      </c>
      <c r="K3660" s="1061"/>
      <c r="L3660" s="1061"/>
      <c r="M3660" s="1063">
        <v>7</v>
      </c>
      <c r="N3660" s="1063"/>
      <c r="O3660" s="1060">
        <f t="shared" si="1487"/>
        <v>70</v>
      </c>
      <c r="P3660" s="1061"/>
      <c r="Q3660" s="1061"/>
      <c r="R3660" s="1063">
        <v>7</v>
      </c>
      <c r="S3660" s="1063"/>
      <c r="T3660" s="1079">
        <f t="shared" si="1495"/>
        <v>70</v>
      </c>
      <c r="U3660" s="1061">
        <f t="shared" si="1492"/>
        <v>0</v>
      </c>
      <c r="V3660" s="1061">
        <f t="shared" si="1485"/>
        <v>0</v>
      </c>
      <c r="W3660" s="1063">
        <f t="shared" si="1485"/>
        <v>21</v>
      </c>
      <c r="X3660" s="1063">
        <f t="shared" si="1485"/>
        <v>0</v>
      </c>
      <c r="Y3660" s="1060">
        <f t="shared" si="1485"/>
        <v>210</v>
      </c>
      <c r="Z3660" s="1080">
        <f t="shared" si="1482"/>
        <v>47</v>
      </c>
      <c r="AA3660" s="1126" t="str">
        <f t="shared" si="1479"/>
        <v>Rau canh</v>
      </c>
      <c r="AB3660" s="1082" t="str">
        <f t="shared" si="1479"/>
        <v>kg</v>
      </c>
      <c r="AC3660" s="1083">
        <f t="shared" si="1479"/>
        <v>10</v>
      </c>
      <c r="AD3660" s="1089">
        <f t="shared" si="1479"/>
        <v>10</v>
      </c>
      <c r="AE3660" s="1071">
        <f t="shared" ref="AE3660:AH3667" si="1496">AE3579+AJ3579-AO3579</f>
        <v>0</v>
      </c>
      <c r="AF3660" s="1071">
        <f t="shared" si="1496"/>
        <v>0</v>
      </c>
      <c r="AG3660" s="1071">
        <f t="shared" si="1496"/>
        <v>0</v>
      </c>
      <c r="AH3660" s="1071">
        <f t="shared" si="1496"/>
        <v>0</v>
      </c>
      <c r="AI3660" s="1060">
        <f t="shared" si="1480"/>
        <v>0</v>
      </c>
      <c r="AJ3660" s="1102">
        <f t="shared" si="1489"/>
        <v>0</v>
      </c>
      <c r="AK3660" s="1102">
        <f t="shared" si="1489"/>
        <v>0</v>
      </c>
      <c r="AL3660" s="1102">
        <f t="shared" si="1489"/>
        <v>21</v>
      </c>
      <c r="AM3660" s="1102">
        <f t="shared" si="1490"/>
        <v>0</v>
      </c>
      <c r="AN3660" s="1085">
        <f t="shared" si="1491"/>
        <v>210</v>
      </c>
      <c r="AO3660" s="1061">
        <f t="shared" si="1477"/>
        <v>0</v>
      </c>
      <c r="AP3660" s="1061">
        <f t="shared" si="1477"/>
        <v>0</v>
      </c>
      <c r="AQ3660" s="1061">
        <f t="shared" si="1477"/>
        <v>21</v>
      </c>
      <c r="AR3660" s="1061">
        <f t="shared" si="1477"/>
        <v>0</v>
      </c>
      <c r="AS3660" s="1061">
        <f t="shared" si="1477"/>
        <v>210</v>
      </c>
      <c r="AT3660" s="850">
        <f t="shared" si="1483"/>
        <v>0</v>
      </c>
      <c r="AU3660" s="1146" t="s">
        <v>859</v>
      </c>
      <c r="AV3660" s="947"/>
      <c r="AW3660" s="947"/>
      <c r="AX3660" s="947"/>
      <c r="AY3660" s="947"/>
      <c r="AZ3660" s="937"/>
    </row>
    <row r="3661" spans="1:52" ht="13.5" customHeight="1">
      <c r="A3661" s="838">
        <f>IF(B3661&lt;&gt;"",MAX($A3660:$A3660)+1,"")</f>
        <v>48</v>
      </c>
      <c r="B3661" s="1046" t="s">
        <v>893</v>
      </c>
      <c r="C3661" s="844" t="s">
        <v>66</v>
      </c>
      <c r="D3661" s="907">
        <v>25</v>
      </c>
      <c r="E3661" s="1060">
        <v>25</v>
      </c>
      <c r="F3661" s="1140"/>
      <c r="G3661" s="1086"/>
      <c r="H3661" s="1091"/>
      <c r="I3661" s="1077"/>
      <c r="J3661" s="1060">
        <f>SUM(F3661:I3661)*$E3661</f>
        <v>0</v>
      </c>
      <c r="K3661" s="1061"/>
      <c r="L3661" s="1061"/>
      <c r="M3661" s="1063">
        <v>8</v>
      </c>
      <c r="N3661" s="1063"/>
      <c r="O3661" s="1060">
        <f t="shared" si="1487"/>
        <v>200</v>
      </c>
      <c r="P3661" s="1061"/>
      <c r="Q3661" s="1061"/>
      <c r="R3661" s="1063"/>
      <c r="S3661" s="1063"/>
      <c r="T3661" s="1079">
        <f t="shared" si="1495"/>
        <v>0</v>
      </c>
      <c r="U3661" s="1061">
        <f t="shared" si="1492"/>
        <v>0</v>
      </c>
      <c r="V3661" s="1061">
        <f t="shared" si="1485"/>
        <v>0</v>
      </c>
      <c r="W3661" s="1063">
        <f t="shared" si="1485"/>
        <v>8</v>
      </c>
      <c r="X3661" s="1063">
        <f t="shared" si="1485"/>
        <v>0</v>
      </c>
      <c r="Y3661" s="1060">
        <f t="shared" si="1485"/>
        <v>200</v>
      </c>
      <c r="Z3661" s="1080">
        <f t="shared" si="1482"/>
        <v>48</v>
      </c>
      <c r="AA3661" s="1126" t="str">
        <f t="shared" si="1479"/>
        <v>Măng</v>
      </c>
      <c r="AB3661" s="1082" t="str">
        <f t="shared" si="1479"/>
        <v>kg</v>
      </c>
      <c r="AC3661" s="1083">
        <f t="shared" si="1479"/>
        <v>25</v>
      </c>
      <c r="AD3661" s="1089">
        <f t="shared" si="1479"/>
        <v>25</v>
      </c>
      <c r="AE3661" s="1071">
        <f t="shared" si="1496"/>
        <v>0</v>
      </c>
      <c r="AF3661" s="1071">
        <f t="shared" si="1496"/>
        <v>0</v>
      </c>
      <c r="AG3661" s="1071">
        <f t="shared" si="1496"/>
        <v>0</v>
      </c>
      <c r="AH3661" s="1071">
        <f t="shared" si="1496"/>
        <v>0</v>
      </c>
      <c r="AI3661" s="1060">
        <f t="shared" si="1480"/>
        <v>0</v>
      </c>
      <c r="AJ3661" s="1102">
        <f t="shared" si="1489"/>
        <v>0</v>
      </c>
      <c r="AK3661" s="1102">
        <f t="shared" si="1489"/>
        <v>0</v>
      </c>
      <c r="AL3661" s="1102">
        <f t="shared" si="1489"/>
        <v>8</v>
      </c>
      <c r="AM3661" s="1102">
        <f t="shared" si="1490"/>
        <v>0</v>
      </c>
      <c r="AN3661" s="1085">
        <f t="shared" si="1491"/>
        <v>200</v>
      </c>
      <c r="AO3661" s="1061">
        <f t="shared" si="1477"/>
        <v>0</v>
      </c>
      <c r="AP3661" s="1061">
        <f t="shared" si="1477"/>
        <v>0</v>
      </c>
      <c r="AQ3661" s="1061">
        <f t="shared" si="1477"/>
        <v>8</v>
      </c>
      <c r="AR3661" s="1061">
        <f t="shared" si="1477"/>
        <v>0</v>
      </c>
      <c r="AS3661" s="1061">
        <f t="shared" si="1477"/>
        <v>200</v>
      </c>
      <c r="AT3661" s="850">
        <f t="shared" si="1483"/>
        <v>0</v>
      </c>
      <c r="AU3661" s="948"/>
      <c r="AV3661" s="934"/>
      <c r="AW3661" s="934"/>
      <c r="AX3661" s="935"/>
      <c r="AY3661" s="936" t="s">
        <v>29</v>
      </c>
      <c r="AZ3661" s="937">
        <f>AV3661*AX3661</f>
        <v>0</v>
      </c>
    </row>
    <row r="3662" spans="1:52" ht="13.5" customHeight="1">
      <c r="A3662" s="838">
        <f t="shared" ref="A3662:A3673" si="1497">IF(B3662&lt;&gt;"",MAX($A3660:$A3661)+1,"")</f>
        <v>49</v>
      </c>
      <c r="B3662" s="1046" t="s">
        <v>126</v>
      </c>
      <c r="C3662" s="844" t="s">
        <v>66</v>
      </c>
      <c r="D3662" s="949">
        <v>15</v>
      </c>
      <c r="E3662" s="1142">
        <v>15</v>
      </c>
      <c r="F3662" s="1140"/>
      <c r="G3662" s="1120"/>
      <c r="H3662" s="1077"/>
      <c r="I3662" s="1077"/>
      <c r="J3662" s="1060">
        <f>SUM(F3662:I3662)*$E3662</f>
        <v>0</v>
      </c>
      <c r="K3662" s="1103"/>
      <c r="L3662" s="1071"/>
      <c r="M3662" s="1062">
        <v>9</v>
      </c>
      <c r="N3662" s="1063"/>
      <c r="O3662" s="1060">
        <f t="shared" si="1487"/>
        <v>135</v>
      </c>
      <c r="P3662" s="1061"/>
      <c r="Q3662" s="1071"/>
      <c r="R3662" s="1062"/>
      <c r="S3662" s="1063"/>
      <c r="T3662" s="1079">
        <f t="shared" si="1495"/>
        <v>0</v>
      </c>
      <c r="U3662" s="1061">
        <f t="shared" si="1492"/>
        <v>0</v>
      </c>
      <c r="V3662" s="1061">
        <f t="shared" si="1485"/>
        <v>0</v>
      </c>
      <c r="W3662" s="1063">
        <f t="shared" si="1485"/>
        <v>9</v>
      </c>
      <c r="X3662" s="1063">
        <f t="shared" si="1485"/>
        <v>0</v>
      </c>
      <c r="Y3662" s="1060">
        <f t="shared" si="1485"/>
        <v>135</v>
      </c>
      <c r="Z3662" s="1080">
        <f t="shared" si="1482"/>
        <v>49</v>
      </c>
      <c r="AA3662" s="1126" t="str">
        <f t="shared" si="1479"/>
        <v>Mướp đắng</v>
      </c>
      <c r="AB3662" s="1082" t="str">
        <f t="shared" si="1479"/>
        <v>kg</v>
      </c>
      <c r="AC3662" s="1083">
        <f t="shared" si="1479"/>
        <v>15</v>
      </c>
      <c r="AD3662" s="1089">
        <f t="shared" si="1479"/>
        <v>15</v>
      </c>
      <c r="AE3662" s="1071">
        <f t="shared" si="1496"/>
        <v>0</v>
      </c>
      <c r="AF3662" s="1071">
        <f t="shared" si="1496"/>
        <v>0</v>
      </c>
      <c r="AG3662" s="1071">
        <f t="shared" si="1496"/>
        <v>0</v>
      </c>
      <c r="AH3662" s="1071">
        <f t="shared" si="1496"/>
        <v>0</v>
      </c>
      <c r="AI3662" s="1060">
        <f t="shared" si="1480"/>
        <v>0</v>
      </c>
      <c r="AJ3662" s="1102">
        <f t="shared" si="1489"/>
        <v>0</v>
      </c>
      <c r="AK3662" s="1102">
        <f t="shared" si="1489"/>
        <v>0</v>
      </c>
      <c r="AL3662" s="1102">
        <f t="shared" si="1489"/>
        <v>9</v>
      </c>
      <c r="AM3662" s="1102">
        <f t="shared" si="1490"/>
        <v>0</v>
      </c>
      <c r="AN3662" s="1085">
        <f t="shared" si="1491"/>
        <v>135</v>
      </c>
      <c r="AO3662" s="1061">
        <f t="shared" si="1477"/>
        <v>0</v>
      </c>
      <c r="AP3662" s="1061">
        <f t="shared" si="1477"/>
        <v>0</v>
      </c>
      <c r="AQ3662" s="1061">
        <f t="shared" si="1477"/>
        <v>9</v>
      </c>
      <c r="AR3662" s="1061">
        <f t="shared" si="1477"/>
        <v>0</v>
      </c>
      <c r="AS3662" s="1061">
        <f t="shared" si="1477"/>
        <v>135</v>
      </c>
      <c r="AT3662" s="850">
        <f t="shared" si="1483"/>
        <v>0</v>
      </c>
      <c r="AU3662" s="948"/>
      <c r="AV3662" s="934"/>
      <c r="AW3662" s="934"/>
      <c r="AX3662" s="935"/>
      <c r="AY3662" s="936" t="s">
        <v>29</v>
      </c>
      <c r="AZ3662" s="937">
        <f>AV3662*AX3662</f>
        <v>0</v>
      </c>
    </row>
    <row r="3663" spans="1:52" ht="13.5" customHeight="1">
      <c r="A3663" s="838">
        <f t="shared" si="1497"/>
        <v>50</v>
      </c>
      <c r="B3663" s="1046" t="s">
        <v>918</v>
      </c>
      <c r="C3663" s="844" t="s">
        <v>66</v>
      </c>
      <c r="D3663" s="907">
        <v>15</v>
      </c>
      <c r="E3663" s="1060">
        <v>15</v>
      </c>
      <c r="F3663" s="1140"/>
      <c r="G3663" s="1090"/>
      <c r="H3663" s="1077"/>
      <c r="I3663" s="1077"/>
      <c r="J3663" s="1060">
        <f>SUM(F3663:I3663)*$E3663</f>
        <v>0</v>
      </c>
      <c r="K3663" s="1061"/>
      <c r="L3663" s="1071"/>
      <c r="M3663" s="1063"/>
      <c r="N3663" s="1063"/>
      <c r="O3663" s="1060">
        <f t="shared" si="1487"/>
        <v>0</v>
      </c>
      <c r="P3663" s="1065"/>
      <c r="Q3663" s="1071"/>
      <c r="R3663" s="1062"/>
      <c r="S3663" s="1063"/>
      <c r="T3663" s="1079">
        <f t="shared" si="1495"/>
        <v>0</v>
      </c>
      <c r="U3663" s="1061">
        <f t="shared" si="1492"/>
        <v>0</v>
      </c>
      <c r="V3663" s="1061">
        <f t="shared" si="1485"/>
        <v>0</v>
      </c>
      <c r="W3663" s="1063">
        <f t="shared" si="1485"/>
        <v>0</v>
      </c>
      <c r="X3663" s="1063">
        <f t="shared" si="1485"/>
        <v>0</v>
      </c>
      <c r="Y3663" s="1060">
        <f t="shared" si="1485"/>
        <v>0</v>
      </c>
      <c r="Z3663" s="1080">
        <f t="shared" si="1482"/>
        <v>50</v>
      </c>
      <c r="AA3663" s="1126" t="str">
        <f t="shared" si="1479"/>
        <v>Cà  xanh</v>
      </c>
      <c r="AB3663" s="1082" t="str">
        <f t="shared" si="1479"/>
        <v>kg</v>
      </c>
      <c r="AC3663" s="1083">
        <f t="shared" si="1479"/>
        <v>15</v>
      </c>
      <c r="AD3663" s="1089">
        <f t="shared" si="1479"/>
        <v>15</v>
      </c>
      <c r="AE3663" s="1071">
        <f t="shared" si="1496"/>
        <v>0</v>
      </c>
      <c r="AF3663" s="1071">
        <f t="shared" si="1496"/>
        <v>0</v>
      </c>
      <c r="AG3663" s="1071">
        <f t="shared" si="1496"/>
        <v>0</v>
      </c>
      <c r="AH3663" s="1071">
        <f t="shared" si="1496"/>
        <v>0</v>
      </c>
      <c r="AI3663" s="1060">
        <f t="shared" si="1480"/>
        <v>0</v>
      </c>
      <c r="AJ3663" s="1102">
        <f t="shared" si="1489"/>
        <v>0</v>
      </c>
      <c r="AK3663" s="1102">
        <f t="shared" si="1489"/>
        <v>0</v>
      </c>
      <c r="AL3663" s="1102">
        <f t="shared" si="1489"/>
        <v>0</v>
      </c>
      <c r="AM3663" s="1102">
        <f t="shared" si="1490"/>
        <v>0</v>
      </c>
      <c r="AN3663" s="1085">
        <f t="shared" si="1491"/>
        <v>0</v>
      </c>
      <c r="AO3663" s="1061">
        <f t="shared" si="1477"/>
        <v>0</v>
      </c>
      <c r="AP3663" s="1061">
        <f t="shared" si="1477"/>
        <v>0</v>
      </c>
      <c r="AQ3663" s="1061">
        <f t="shared" si="1477"/>
        <v>0</v>
      </c>
      <c r="AR3663" s="1061">
        <f t="shared" si="1477"/>
        <v>0</v>
      </c>
      <c r="AS3663" s="1061">
        <f t="shared" si="1477"/>
        <v>0</v>
      </c>
      <c r="AT3663" s="850">
        <f t="shared" si="1483"/>
        <v>0</v>
      </c>
      <c r="AU3663" s="1480" t="s">
        <v>916</v>
      </c>
      <c r="AV3663" s="1481"/>
      <c r="AW3663" s="1481"/>
      <c r="AX3663" s="1481"/>
      <c r="AY3663" s="1147" t="str">
        <f>AY3664</f>
        <v>=</v>
      </c>
      <c r="AZ3663" s="937">
        <f ca="1">AZ3586</f>
        <v>21.879999999999654</v>
      </c>
    </row>
    <row r="3664" spans="1:52" ht="13.5" customHeight="1">
      <c r="A3664" s="838">
        <f t="shared" si="1497"/>
        <v>51</v>
      </c>
      <c r="B3664" s="1045" t="s">
        <v>64</v>
      </c>
      <c r="C3664" s="844" t="s">
        <v>66</v>
      </c>
      <c r="D3664" s="907">
        <v>13</v>
      </c>
      <c r="E3664" s="1060">
        <v>13</v>
      </c>
      <c r="F3664" s="1140"/>
      <c r="G3664" s="1086"/>
      <c r="H3664" s="1091"/>
      <c r="I3664" s="1077"/>
      <c r="J3664" s="1060">
        <f t="shared" ref="J3664:J3673" si="1498">SUM(F3664:I3664)*$E3664</f>
        <v>0</v>
      </c>
      <c r="K3664" s="1061"/>
      <c r="L3664" s="1071"/>
      <c r="M3664" s="1063"/>
      <c r="N3664" s="1063"/>
      <c r="O3664" s="1060">
        <f t="shared" si="1487"/>
        <v>0</v>
      </c>
      <c r="P3664" s="1061"/>
      <c r="Q3664" s="1061"/>
      <c r="R3664" s="1063"/>
      <c r="S3664" s="1063"/>
      <c r="T3664" s="1079">
        <f t="shared" si="1495"/>
        <v>0</v>
      </c>
      <c r="U3664" s="1061">
        <f t="shared" si="1492"/>
        <v>0</v>
      </c>
      <c r="V3664" s="1061">
        <f t="shared" si="1485"/>
        <v>0</v>
      </c>
      <c r="W3664" s="1063">
        <f t="shared" si="1485"/>
        <v>0</v>
      </c>
      <c r="X3664" s="1063">
        <f t="shared" si="1485"/>
        <v>0</v>
      </c>
      <c r="Y3664" s="1060">
        <f t="shared" si="1485"/>
        <v>0</v>
      </c>
      <c r="Z3664" s="1080">
        <f t="shared" si="1482"/>
        <v>51</v>
      </c>
      <c r="AA3664" s="1126" t="str">
        <f t="shared" si="1479"/>
        <v>Hành tây</v>
      </c>
      <c r="AB3664" s="1082" t="str">
        <f t="shared" si="1479"/>
        <v>kg</v>
      </c>
      <c r="AC3664" s="1083">
        <f t="shared" si="1479"/>
        <v>13</v>
      </c>
      <c r="AD3664" s="1089">
        <f t="shared" si="1479"/>
        <v>13</v>
      </c>
      <c r="AE3664" s="1071">
        <f t="shared" si="1496"/>
        <v>0</v>
      </c>
      <c r="AF3664" s="1071">
        <f t="shared" si="1496"/>
        <v>0</v>
      </c>
      <c r="AG3664" s="1071">
        <f t="shared" si="1496"/>
        <v>0</v>
      </c>
      <c r="AH3664" s="1071">
        <f t="shared" si="1496"/>
        <v>0</v>
      </c>
      <c r="AI3664" s="1060">
        <f t="shared" si="1480"/>
        <v>0</v>
      </c>
      <c r="AJ3664" s="1102">
        <f t="shared" si="1489"/>
        <v>0</v>
      </c>
      <c r="AK3664" s="1102">
        <f t="shared" si="1489"/>
        <v>0</v>
      </c>
      <c r="AL3664" s="1102">
        <f t="shared" si="1489"/>
        <v>0</v>
      </c>
      <c r="AM3664" s="1102">
        <f t="shared" si="1490"/>
        <v>0</v>
      </c>
      <c r="AN3664" s="1085">
        <f t="shared" si="1491"/>
        <v>0</v>
      </c>
      <c r="AO3664" s="1061">
        <f t="shared" si="1477"/>
        <v>0</v>
      </c>
      <c r="AP3664" s="1061">
        <f t="shared" si="1477"/>
        <v>0</v>
      </c>
      <c r="AQ3664" s="1061">
        <f t="shared" si="1477"/>
        <v>0</v>
      </c>
      <c r="AR3664" s="1061">
        <f t="shared" si="1477"/>
        <v>0</v>
      </c>
      <c r="AS3664" s="1061">
        <f t="shared" si="1477"/>
        <v>0</v>
      </c>
      <c r="AT3664" s="850">
        <f t="shared" si="1483"/>
        <v>0</v>
      </c>
      <c r="AU3664" s="1505" t="s">
        <v>917</v>
      </c>
      <c r="AV3664" s="1506"/>
      <c r="AW3664" s="1506"/>
      <c r="AX3664" s="1506"/>
      <c r="AY3664" s="1147" t="s">
        <v>29</v>
      </c>
      <c r="AZ3664" s="937">
        <f ca="1">SUM(AZ3653:AZ3663)</f>
        <v>167.81999999999968</v>
      </c>
    </row>
    <row r="3665" spans="1:52" ht="13.5" customHeight="1">
      <c r="A3665" s="838">
        <f t="shared" si="1497"/>
        <v>52</v>
      </c>
      <c r="B3665" s="1046" t="s">
        <v>914</v>
      </c>
      <c r="C3665" s="844" t="s">
        <v>66</v>
      </c>
      <c r="D3665" s="907">
        <v>15</v>
      </c>
      <c r="E3665" s="1060">
        <v>15</v>
      </c>
      <c r="F3665" s="1140"/>
      <c r="G3665" s="1086"/>
      <c r="H3665" s="1091"/>
      <c r="I3665" s="1077"/>
      <c r="J3665" s="1060">
        <f t="shared" si="1498"/>
        <v>0</v>
      </c>
      <c r="K3665" s="1061"/>
      <c r="L3665" s="1061"/>
      <c r="M3665" s="1063"/>
      <c r="N3665" s="1063"/>
      <c r="O3665" s="1060">
        <f t="shared" si="1487"/>
        <v>0</v>
      </c>
      <c r="P3665" s="1061"/>
      <c r="Q3665" s="1061"/>
      <c r="R3665" s="1063"/>
      <c r="S3665" s="1063"/>
      <c r="T3665" s="1079">
        <f t="shared" si="1495"/>
        <v>0</v>
      </c>
      <c r="U3665" s="1061">
        <f t="shared" si="1492"/>
        <v>0</v>
      </c>
      <c r="V3665" s="1061">
        <f t="shared" si="1485"/>
        <v>0</v>
      </c>
      <c r="W3665" s="1063">
        <f t="shared" si="1485"/>
        <v>0</v>
      </c>
      <c r="X3665" s="1063">
        <f t="shared" si="1485"/>
        <v>0</v>
      </c>
      <c r="Y3665" s="1060">
        <f t="shared" si="1485"/>
        <v>0</v>
      </c>
      <c r="Z3665" s="1080">
        <f t="shared" si="1482"/>
        <v>52</v>
      </c>
      <c r="AA3665" s="1126" t="str">
        <f t="shared" si="1479"/>
        <v>Sả</v>
      </c>
      <c r="AB3665" s="1082" t="str">
        <f t="shared" si="1479"/>
        <v>kg</v>
      </c>
      <c r="AC3665" s="1083">
        <f t="shared" si="1479"/>
        <v>15</v>
      </c>
      <c r="AD3665" s="1089">
        <f t="shared" si="1479"/>
        <v>15</v>
      </c>
      <c r="AE3665" s="1071">
        <f t="shared" si="1496"/>
        <v>0</v>
      </c>
      <c r="AF3665" s="1071">
        <f t="shared" si="1496"/>
        <v>0</v>
      </c>
      <c r="AG3665" s="1071">
        <f t="shared" si="1496"/>
        <v>0</v>
      </c>
      <c r="AH3665" s="1071">
        <f t="shared" si="1496"/>
        <v>0</v>
      </c>
      <c r="AI3665" s="1060">
        <f t="shared" si="1480"/>
        <v>0</v>
      </c>
      <c r="AJ3665" s="1102">
        <f t="shared" si="1489"/>
        <v>0</v>
      </c>
      <c r="AK3665" s="1102">
        <f t="shared" si="1489"/>
        <v>0</v>
      </c>
      <c r="AL3665" s="1102">
        <f t="shared" si="1489"/>
        <v>0</v>
      </c>
      <c r="AM3665" s="1102">
        <f t="shared" si="1490"/>
        <v>0</v>
      </c>
      <c r="AN3665" s="1085">
        <f t="shared" si="1491"/>
        <v>0</v>
      </c>
      <c r="AO3665" s="1061">
        <f t="shared" ref="AO3665:AS3673" si="1499">U3665</f>
        <v>0</v>
      </c>
      <c r="AP3665" s="1061">
        <f t="shared" si="1499"/>
        <v>0</v>
      </c>
      <c r="AQ3665" s="1061">
        <f t="shared" si="1499"/>
        <v>0</v>
      </c>
      <c r="AR3665" s="1061">
        <f t="shared" si="1499"/>
        <v>0</v>
      </c>
      <c r="AS3665" s="1061">
        <f t="shared" si="1499"/>
        <v>0</v>
      </c>
      <c r="AT3665" s="850">
        <f t="shared" si="1483"/>
        <v>0</v>
      </c>
      <c r="AU3665" s="1480" t="s">
        <v>861</v>
      </c>
      <c r="AV3665" s="1481"/>
      <c r="AW3665" s="1481"/>
      <c r="AX3665" s="1481"/>
      <c r="AY3665" s="1147" t="s">
        <v>29</v>
      </c>
      <c r="AZ3665" s="937">
        <f ca="1">SUMIF(AA3614:AR3679,"Gạo*",AO3614:AO3679)+SUMIF(AA3614:AR3679,"Gạo*",AP3614:AP3679)+SUMIF(AA3614:AR3679,"Gạo*",AQ3614:AQ3679)+SUMIF(AA3614:AR3679,"Gạo*",AR3614:AR3679)</f>
        <v>146</v>
      </c>
    </row>
    <row r="3666" spans="1:52" ht="13.5" customHeight="1">
      <c r="A3666" s="838">
        <f t="shared" si="1497"/>
        <v>53</v>
      </c>
      <c r="B3666" s="908" t="s">
        <v>895</v>
      </c>
      <c r="C3666" s="844" t="s">
        <v>66</v>
      </c>
      <c r="D3666" s="907">
        <v>8</v>
      </c>
      <c r="E3666" s="1060">
        <v>8</v>
      </c>
      <c r="F3666" s="1140"/>
      <c r="G3666" s="1086"/>
      <c r="H3666" s="1077"/>
      <c r="I3666" s="1077"/>
      <c r="J3666" s="1060">
        <f t="shared" si="1498"/>
        <v>0</v>
      </c>
      <c r="K3666" s="1061"/>
      <c r="L3666" s="1071"/>
      <c r="M3666" s="1063"/>
      <c r="N3666" s="1063"/>
      <c r="O3666" s="1060">
        <f t="shared" si="1487"/>
        <v>0</v>
      </c>
      <c r="P3666" s="1061"/>
      <c r="Q3666" s="1061"/>
      <c r="R3666" s="1063">
        <v>8</v>
      </c>
      <c r="S3666" s="1063"/>
      <c r="T3666" s="1079">
        <f t="shared" ref="T3666:T3673" si="1500">SUM(P3666:S3666)*$E3666</f>
        <v>64</v>
      </c>
      <c r="U3666" s="1061">
        <f t="shared" si="1492"/>
        <v>0</v>
      </c>
      <c r="V3666" s="1061">
        <f t="shared" si="1485"/>
        <v>0</v>
      </c>
      <c r="W3666" s="1063">
        <f t="shared" si="1485"/>
        <v>8</v>
      </c>
      <c r="X3666" s="1063">
        <f t="shared" si="1485"/>
        <v>0</v>
      </c>
      <c r="Y3666" s="1060">
        <f t="shared" si="1485"/>
        <v>64</v>
      </c>
      <c r="Z3666" s="1080">
        <f t="shared" si="1482"/>
        <v>53</v>
      </c>
      <c r="AA3666" s="1126" t="str">
        <f t="shared" si="1479"/>
        <v>Mùng bac hà</v>
      </c>
      <c r="AB3666" s="1082" t="str">
        <f t="shared" si="1479"/>
        <v>kg</v>
      </c>
      <c r="AC3666" s="1083">
        <f t="shared" si="1479"/>
        <v>8</v>
      </c>
      <c r="AD3666" s="1089">
        <f t="shared" si="1479"/>
        <v>8</v>
      </c>
      <c r="AE3666" s="1071">
        <f t="shared" si="1496"/>
        <v>0</v>
      </c>
      <c r="AF3666" s="1071">
        <f t="shared" si="1496"/>
        <v>0</v>
      </c>
      <c r="AG3666" s="1071">
        <f t="shared" si="1496"/>
        <v>0</v>
      </c>
      <c r="AH3666" s="1071">
        <f t="shared" si="1496"/>
        <v>0</v>
      </c>
      <c r="AI3666" s="1060">
        <f t="shared" si="1480"/>
        <v>0</v>
      </c>
      <c r="AJ3666" s="1102">
        <f t="shared" si="1489"/>
        <v>0</v>
      </c>
      <c r="AK3666" s="1102">
        <f t="shared" si="1489"/>
        <v>0</v>
      </c>
      <c r="AL3666" s="1102">
        <f t="shared" si="1489"/>
        <v>8</v>
      </c>
      <c r="AM3666" s="1102">
        <f t="shared" si="1490"/>
        <v>0</v>
      </c>
      <c r="AN3666" s="1085">
        <f t="shared" si="1491"/>
        <v>64</v>
      </c>
      <c r="AO3666" s="1061">
        <f t="shared" si="1499"/>
        <v>0</v>
      </c>
      <c r="AP3666" s="1061">
        <f t="shared" si="1499"/>
        <v>0</v>
      </c>
      <c r="AQ3666" s="1061">
        <f t="shared" si="1499"/>
        <v>8</v>
      </c>
      <c r="AR3666" s="1061">
        <f t="shared" si="1499"/>
        <v>0</v>
      </c>
      <c r="AS3666" s="1061">
        <f t="shared" si="1499"/>
        <v>64</v>
      </c>
      <c r="AT3666" s="850">
        <f t="shared" si="1483"/>
        <v>0</v>
      </c>
      <c r="AU3666" s="1480" t="s">
        <v>862</v>
      </c>
      <c r="AV3666" s="1481"/>
      <c r="AW3666" s="1481"/>
      <c r="AX3666" s="1481"/>
      <c r="AY3666" s="1147" t="s">
        <v>29</v>
      </c>
      <c r="AZ3666" s="1148">
        <f ca="1">AZ3587</f>
        <v>0</v>
      </c>
    </row>
    <row r="3667" spans="1:52" ht="13.5" customHeight="1">
      <c r="A3667" s="838">
        <f t="shared" si="1497"/>
        <v>54</v>
      </c>
      <c r="B3667" s="908" t="s">
        <v>512</v>
      </c>
      <c r="C3667" s="844" t="s">
        <v>66</v>
      </c>
      <c r="D3667" s="907">
        <v>20</v>
      </c>
      <c r="E3667" s="1060">
        <v>20</v>
      </c>
      <c r="F3667" s="1140"/>
      <c r="G3667" s="1120"/>
      <c r="H3667" s="1077"/>
      <c r="I3667" s="1077"/>
      <c r="J3667" s="1060">
        <f t="shared" si="1498"/>
        <v>0</v>
      </c>
      <c r="K3667" s="1061"/>
      <c r="L3667" s="1071"/>
      <c r="M3667" s="1063"/>
      <c r="N3667" s="1063"/>
      <c r="O3667" s="1060">
        <f t="shared" si="1487"/>
        <v>0</v>
      </c>
      <c r="P3667" s="1061"/>
      <c r="Q3667" s="1071"/>
      <c r="R3667" s="1063">
        <v>2</v>
      </c>
      <c r="S3667" s="1063"/>
      <c r="T3667" s="1079">
        <f t="shared" si="1500"/>
        <v>40</v>
      </c>
      <c r="U3667" s="1061">
        <f t="shared" si="1492"/>
        <v>0</v>
      </c>
      <c r="V3667" s="1061">
        <f t="shared" si="1485"/>
        <v>0</v>
      </c>
      <c r="W3667" s="1063">
        <f t="shared" si="1485"/>
        <v>2</v>
      </c>
      <c r="X3667" s="1063">
        <f t="shared" si="1485"/>
        <v>0</v>
      </c>
      <c r="Y3667" s="1060">
        <f t="shared" si="1485"/>
        <v>40</v>
      </c>
      <c r="Z3667" s="1080">
        <f t="shared" si="1482"/>
        <v>54</v>
      </c>
      <c r="AA3667" s="1126" t="str">
        <f t="shared" si="1479"/>
        <v>Riềng</v>
      </c>
      <c r="AB3667" s="1082" t="str">
        <f t="shared" si="1479"/>
        <v>kg</v>
      </c>
      <c r="AC3667" s="1083">
        <f t="shared" si="1479"/>
        <v>20</v>
      </c>
      <c r="AD3667" s="1089">
        <f t="shared" si="1479"/>
        <v>20</v>
      </c>
      <c r="AE3667" s="1071">
        <f t="shared" si="1496"/>
        <v>0</v>
      </c>
      <c r="AF3667" s="1071">
        <f t="shared" si="1496"/>
        <v>0</v>
      </c>
      <c r="AG3667" s="1071">
        <f t="shared" si="1496"/>
        <v>0</v>
      </c>
      <c r="AH3667" s="1071">
        <f t="shared" si="1496"/>
        <v>0</v>
      </c>
      <c r="AI3667" s="1060">
        <f t="shared" si="1480"/>
        <v>0</v>
      </c>
      <c r="AJ3667" s="1102">
        <f t="shared" si="1489"/>
        <v>0</v>
      </c>
      <c r="AK3667" s="1102">
        <f t="shared" si="1489"/>
        <v>0</v>
      </c>
      <c r="AL3667" s="1102">
        <f t="shared" si="1489"/>
        <v>2</v>
      </c>
      <c r="AM3667" s="1102">
        <f t="shared" si="1490"/>
        <v>0</v>
      </c>
      <c r="AN3667" s="1085">
        <f t="shared" si="1491"/>
        <v>40</v>
      </c>
      <c r="AO3667" s="1061">
        <f t="shared" si="1499"/>
        <v>0</v>
      </c>
      <c r="AP3667" s="1061">
        <f t="shared" si="1499"/>
        <v>0</v>
      </c>
      <c r="AQ3667" s="1061">
        <f t="shared" si="1499"/>
        <v>2</v>
      </c>
      <c r="AR3667" s="1061">
        <f t="shared" si="1499"/>
        <v>0</v>
      </c>
      <c r="AS3667" s="1061">
        <f t="shared" si="1499"/>
        <v>40</v>
      </c>
      <c r="AT3667" s="850">
        <f t="shared" si="1483"/>
        <v>0</v>
      </c>
      <c r="AU3667" s="1149" t="s">
        <v>863</v>
      </c>
      <c r="AV3667" s="1150"/>
      <c r="AW3667" s="1150"/>
      <c r="AX3667" s="1150"/>
      <c r="AY3667" s="1147" t="s">
        <v>29</v>
      </c>
      <c r="AZ3667" s="937">
        <f ca="1">AZ3665+AZ3666</f>
        <v>146</v>
      </c>
    </row>
    <row r="3668" spans="1:52" ht="13.5" customHeight="1">
      <c r="A3668" s="838">
        <f t="shared" si="1497"/>
        <v>55</v>
      </c>
      <c r="B3668" s="1045" t="s">
        <v>636</v>
      </c>
      <c r="C3668" s="844" t="s">
        <v>66</v>
      </c>
      <c r="D3668" s="907">
        <v>10</v>
      </c>
      <c r="E3668" s="1060">
        <v>10</v>
      </c>
      <c r="F3668" s="1140"/>
      <c r="G3668" s="1086"/>
      <c r="H3668" s="1077"/>
      <c r="I3668" s="1077"/>
      <c r="J3668" s="1060">
        <f t="shared" si="1498"/>
        <v>0</v>
      </c>
      <c r="K3668" s="1061"/>
      <c r="L3668" s="1065"/>
      <c r="M3668" s="1063"/>
      <c r="N3668" s="1063"/>
      <c r="O3668" s="1060">
        <f t="shared" si="1487"/>
        <v>0</v>
      </c>
      <c r="P3668" s="1061"/>
      <c r="Q3668" s="1061"/>
      <c r="R3668" s="1063">
        <v>0.5</v>
      </c>
      <c r="S3668" s="1063"/>
      <c r="T3668" s="1079">
        <f t="shared" si="1500"/>
        <v>5</v>
      </c>
      <c r="U3668" s="1061">
        <f t="shared" si="1492"/>
        <v>0</v>
      </c>
      <c r="V3668" s="1061">
        <f t="shared" si="1485"/>
        <v>0</v>
      </c>
      <c r="W3668" s="1063">
        <f t="shared" si="1485"/>
        <v>0.5</v>
      </c>
      <c r="X3668" s="1063">
        <f t="shared" si="1485"/>
        <v>0</v>
      </c>
      <c r="Y3668" s="1060">
        <f t="shared" si="1485"/>
        <v>5</v>
      </c>
      <c r="Z3668" s="1080">
        <f t="shared" si="1482"/>
        <v>55</v>
      </c>
      <c r="AA3668" s="1126" t="str">
        <f t="shared" si="1479"/>
        <v>Rau mùi</v>
      </c>
      <c r="AB3668" s="1082" t="str">
        <f t="shared" si="1479"/>
        <v>kg</v>
      </c>
      <c r="AC3668" s="1083">
        <f t="shared" si="1479"/>
        <v>10</v>
      </c>
      <c r="AD3668" s="1089">
        <f t="shared" si="1479"/>
        <v>10</v>
      </c>
      <c r="AE3668" s="1071">
        <f>AE3588+AJ3588-AO3588</f>
        <v>0</v>
      </c>
      <c r="AF3668" s="1071">
        <f>AF3588+AK3588-AP3588</f>
        <v>0</v>
      </c>
      <c r="AG3668" s="1071">
        <f>AG3588+AL3588-AQ3588</f>
        <v>0</v>
      </c>
      <c r="AH3668" s="1071">
        <f>AH3588+AM3588-AR3588</f>
        <v>0</v>
      </c>
      <c r="AI3668" s="1060">
        <f t="shared" si="1480"/>
        <v>0</v>
      </c>
      <c r="AJ3668" s="1102">
        <f t="shared" si="1489"/>
        <v>0</v>
      </c>
      <c r="AK3668" s="1102">
        <f t="shared" si="1489"/>
        <v>0</v>
      </c>
      <c r="AL3668" s="1102">
        <f t="shared" si="1489"/>
        <v>0.5</v>
      </c>
      <c r="AM3668" s="1102">
        <f t="shared" si="1490"/>
        <v>0</v>
      </c>
      <c r="AN3668" s="1085">
        <f t="shared" si="1491"/>
        <v>5</v>
      </c>
      <c r="AO3668" s="1061">
        <f t="shared" si="1499"/>
        <v>0</v>
      </c>
      <c r="AP3668" s="1061">
        <f t="shared" si="1499"/>
        <v>0</v>
      </c>
      <c r="AQ3668" s="1061">
        <f t="shared" si="1499"/>
        <v>0.5</v>
      </c>
      <c r="AR3668" s="1061">
        <f t="shared" si="1499"/>
        <v>0</v>
      </c>
      <c r="AS3668" s="1061">
        <f t="shared" si="1499"/>
        <v>5</v>
      </c>
      <c r="AT3668" s="850">
        <f t="shared" si="1483"/>
        <v>0</v>
      </c>
      <c r="AU3668" s="1480" t="s">
        <v>864</v>
      </c>
      <c r="AV3668" s="1481"/>
      <c r="AW3668" s="1481"/>
      <c r="AX3668" s="1481"/>
      <c r="AY3668" s="1147" t="s">
        <v>29</v>
      </c>
      <c r="AZ3668" s="937">
        <f ca="1">IF(AZ3664-AZ3667&gt;0,AZ3664-AZ3667,0)</f>
        <v>21.819999999999681</v>
      </c>
    </row>
    <row r="3669" spans="1:52" ht="13.5" customHeight="1">
      <c r="A3669" s="838" t="str">
        <f t="shared" si="1497"/>
        <v/>
      </c>
      <c r="B3669" s="906"/>
      <c r="C3669" s="844"/>
      <c r="D3669" s="907"/>
      <c r="E3669" s="1060"/>
      <c r="F3669" s="1140"/>
      <c r="G3669" s="1086"/>
      <c r="H3669" s="1077"/>
      <c r="I3669" s="1077"/>
      <c r="J3669" s="1060">
        <f t="shared" si="1498"/>
        <v>0</v>
      </c>
      <c r="K3669" s="1061"/>
      <c r="L3669" s="1061"/>
      <c r="M3669" s="1063"/>
      <c r="N3669" s="1063"/>
      <c r="O3669" s="1060">
        <f t="shared" si="1487"/>
        <v>0</v>
      </c>
      <c r="P3669" s="1061"/>
      <c r="Q3669" s="1061"/>
      <c r="R3669" s="1063"/>
      <c r="S3669" s="1063"/>
      <c r="T3669" s="1079">
        <f t="shared" si="1500"/>
        <v>0</v>
      </c>
      <c r="U3669" s="1061">
        <f t="shared" si="1492"/>
        <v>0</v>
      </c>
      <c r="V3669" s="1061">
        <f t="shared" si="1485"/>
        <v>0</v>
      </c>
      <c r="W3669" s="1063">
        <f t="shared" si="1485"/>
        <v>0</v>
      </c>
      <c r="X3669" s="1063">
        <f t="shared" si="1485"/>
        <v>0</v>
      </c>
      <c r="Y3669" s="1060">
        <f t="shared" si="1485"/>
        <v>0</v>
      </c>
      <c r="Z3669" s="1080" t="str">
        <f t="shared" si="1482"/>
        <v/>
      </c>
      <c r="AA3669" s="1126">
        <f t="shared" si="1479"/>
        <v>0</v>
      </c>
      <c r="AB3669" s="1082">
        <f t="shared" si="1479"/>
        <v>0</v>
      </c>
      <c r="AC3669" s="1083">
        <f t="shared" si="1479"/>
        <v>0</v>
      </c>
      <c r="AD3669" s="1089">
        <f t="shared" si="1479"/>
        <v>0</v>
      </c>
      <c r="AE3669" s="1071">
        <f t="shared" ref="AE3669:AH3673" si="1501">AE3590+AJ3590-AO3590</f>
        <v>0</v>
      </c>
      <c r="AF3669" s="1071">
        <f t="shared" si="1501"/>
        <v>0</v>
      </c>
      <c r="AG3669" s="1071">
        <f t="shared" si="1501"/>
        <v>0</v>
      </c>
      <c r="AH3669" s="1071">
        <f t="shared" si="1501"/>
        <v>0</v>
      </c>
      <c r="AI3669" s="1060">
        <f t="shared" si="1480"/>
        <v>0</v>
      </c>
      <c r="AJ3669" s="1102">
        <f t="shared" si="1489"/>
        <v>0</v>
      </c>
      <c r="AK3669" s="1102">
        <f t="shared" si="1489"/>
        <v>0</v>
      </c>
      <c r="AL3669" s="1102">
        <f t="shared" si="1489"/>
        <v>0</v>
      </c>
      <c r="AM3669" s="1102">
        <f t="shared" si="1490"/>
        <v>0</v>
      </c>
      <c r="AN3669" s="1085">
        <f t="shared" si="1491"/>
        <v>0</v>
      </c>
      <c r="AO3669" s="1061">
        <f t="shared" si="1499"/>
        <v>0</v>
      </c>
      <c r="AP3669" s="1061">
        <f t="shared" si="1499"/>
        <v>0</v>
      </c>
      <c r="AQ3669" s="1061">
        <f t="shared" si="1499"/>
        <v>0</v>
      </c>
      <c r="AR3669" s="1061">
        <f t="shared" si="1499"/>
        <v>0</v>
      </c>
      <c r="AS3669" s="1061">
        <f t="shared" si="1499"/>
        <v>0</v>
      </c>
      <c r="AT3669" s="850" t="str">
        <f t="shared" si="1483"/>
        <v/>
      </c>
      <c r="AU3669" s="1482" t="s">
        <v>797</v>
      </c>
      <c r="AV3669" s="1483"/>
      <c r="AW3669" s="1483"/>
      <c r="AX3669" s="1483"/>
      <c r="AY3669" s="894" t="s">
        <v>29</v>
      </c>
      <c r="AZ3669" s="1151">
        <f ca="1">IF(AZ3664-AZ3667&lt;0,AZ3667-AZ3664,0)</f>
        <v>0</v>
      </c>
    </row>
    <row r="3670" spans="1:52" ht="13.5" customHeight="1">
      <c r="A3670" s="838" t="str">
        <f t="shared" si="1497"/>
        <v/>
      </c>
      <c r="B3670" s="906"/>
      <c r="C3670" s="844"/>
      <c r="D3670" s="907"/>
      <c r="E3670" s="1060"/>
      <c r="F3670" s="1140"/>
      <c r="G3670" s="1086"/>
      <c r="H3670" s="1077"/>
      <c r="I3670" s="1077"/>
      <c r="J3670" s="1060">
        <f t="shared" si="1498"/>
        <v>0</v>
      </c>
      <c r="K3670" s="1061"/>
      <c r="L3670" s="1061"/>
      <c r="M3670" s="1063"/>
      <c r="N3670" s="1063"/>
      <c r="O3670" s="1060">
        <f t="shared" si="1487"/>
        <v>0</v>
      </c>
      <c r="P3670" s="1061"/>
      <c r="Q3670" s="1061"/>
      <c r="R3670" s="1063"/>
      <c r="S3670" s="1063"/>
      <c r="T3670" s="1079">
        <f t="shared" si="1500"/>
        <v>0</v>
      </c>
      <c r="U3670" s="1061">
        <f t="shared" si="1492"/>
        <v>0</v>
      </c>
      <c r="V3670" s="1061">
        <f t="shared" si="1485"/>
        <v>0</v>
      </c>
      <c r="W3670" s="1063">
        <f t="shared" si="1485"/>
        <v>0</v>
      </c>
      <c r="X3670" s="1063">
        <f t="shared" si="1485"/>
        <v>0</v>
      </c>
      <c r="Y3670" s="1060">
        <f t="shared" si="1485"/>
        <v>0</v>
      </c>
      <c r="Z3670" s="1080" t="str">
        <f t="shared" si="1482"/>
        <v/>
      </c>
      <c r="AA3670" s="1126">
        <f t="shared" si="1479"/>
        <v>0</v>
      </c>
      <c r="AB3670" s="1082">
        <f t="shared" si="1479"/>
        <v>0</v>
      </c>
      <c r="AC3670" s="1083">
        <f t="shared" si="1479"/>
        <v>0</v>
      </c>
      <c r="AD3670" s="1089">
        <f t="shared" si="1479"/>
        <v>0</v>
      </c>
      <c r="AE3670" s="1071">
        <f t="shared" si="1501"/>
        <v>0</v>
      </c>
      <c r="AF3670" s="1071">
        <f t="shared" si="1501"/>
        <v>0</v>
      </c>
      <c r="AG3670" s="1071">
        <f t="shared" si="1501"/>
        <v>0</v>
      </c>
      <c r="AH3670" s="1071">
        <f t="shared" si="1501"/>
        <v>0</v>
      </c>
      <c r="AI3670" s="1060">
        <f t="shared" si="1480"/>
        <v>0</v>
      </c>
      <c r="AJ3670" s="1102">
        <f t="shared" si="1489"/>
        <v>0</v>
      </c>
      <c r="AK3670" s="1102">
        <f t="shared" si="1489"/>
        <v>0</v>
      </c>
      <c r="AL3670" s="1102">
        <f t="shared" si="1489"/>
        <v>0</v>
      </c>
      <c r="AM3670" s="1102">
        <f t="shared" si="1490"/>
        <v>0</v>
      </c>
      <c r="AN3670" s="1085">
        <f t="shared" si="1491"/>
        <v>0</v>
      </c>
      <c r="AO3670" s="1061">
        <f t="shared" si="1499"/>
        <v>0</v>
      </c>
      <c r="AP3670" s="1061">
        <f t="shared" si="1499"/>
        <v>0</v>
      </c>
      <c r="AQ3670" s="1061">
        <f t="shared" si="1499"/>
        <v>0</v>
      </c>
      <c r="AR3670" s="1061">
        <f t="shared" si="1499"/>
        <v>0</v>
      </c>
      <c r="AS3670" s="1061">
        <f t="shared" si="1499"/>
        <v>0</v>
      </c>
      <c r="AT3670" s="850" t="str">
        <f t="shared" si="1483"/>
        <v/>
      </c>
      <c r="AU3670" s="893"/>
      <c r="AV3670" s="894"/>
      <c r="AW3670" s="894"/>
      <c r="AX3670" s="894"/>
      <c r="AY3670" s="894"/>
      <c r="AZ3670" s="918"/>
    </row>
    <row r="3671" spans="1:52" ht="13.5" customHeight="1">
      <c r="A3671" s="838" t="str">
        <f t="shared" si="1497"/>
        <v/>
      </c>
      <c r="B3671" s="906"/>
      <c r="C3671" s="844"/>
      <c r="D3671" s="907"/>
      <c r="E3671" s="1060"/>
      <c r="F3671" s="1140"/>
      <c r="G3671" s="1086"/>
      <c r="H3671" s="1077"/>
      <c r="I3671" s="1077"/>
      <c r="J3671" s="1060">
        <f t="shared" si="1498"/>
        <v>0</v>
      </c>
      <c r="K3671" s="1061"/>
      <c r="L3671" s="1061"/>
      <c r="M3671" s="1063"/>
      <c r="N3671" s="1063"/>
      <c r="O3671" s="1060">
        <f t="shared" si="1487"/>
        <v>0</v>
      </c>
      <c r="P3671" s="1061"/>
      <c r="Q3671" s="1061"/>
      <c r="R3671" s="1063"/>
      <c r="S3671" s="1063"/>
      <c r="T3671" s="1079">
        <f t="shared" si="1500"/>
        <v>0</v>
      </c>
      <c r="U3671" s="1061">
        <f t="shared" si="1492"/>
        <v>0</v>
      </c>
      <c r="V3671" s="1061">
        <f t="shared" si="1485"/>
        <v>0</v>
      </c>
      <c r="W3671" s="1063">
        <v>0</v>
      </c>
      <c r="X3671" s="1063">
        <f t="shared" si="1485"/>
        <v>0</v>
      </c>
      <c r="Y3671" s="1060">
        <f t="shared" si="1485"/>
        <v>0</v>
      </c>
      <c r="Z3671" s="1080" t="str">
        <f t="shared" si="1482"/>
        <v/>
      </c>
      <c r="AA3671" s="1126">
        <f t="shared" si="1479"/>
        <v>0</v>
      </c>
      <c r="AB3671" s="1082">
        <f t="shared" si="1479"/>
        <v>0</v>
      </c>
      <c r="AC3671" s="1083">
        <f t="shared" si="1479"/>
        <v>0</v>
      </c>
      <c r="AD3671" s="1089">
        <f t="shared" si="1479"/>
        <v>0</v>
      </c>
      <c r="AE3671" s="1071">
        <f t="shared" si="1501"/>
        <v>0</v>
      </c>
      <c r="AF3671" s="1071">
        <f t="shared" si="1501"/>
        <v>0</v>
      </c>
      <c r="AG3671" s="1071">
        <f t="shared" si="1501"/>
        <v>0</v>
      </c>
      <c r="AH3671" s="1071">
        <f t="shared" si="1501"/>
        <v>0</v>
      </c>
      <c r="AI3671" s="1060">
        <f t="shared" si="1480"/>
        <v>0</v>
      </c>
      <c r="AJ3671" s="1102">
        <f t="shared" si="1489"/>
        <v>0</v>
      </c>
      <c r="AK3671" s="1102">
        <f t="shared" si="1489"/>
        <v>0</v>
      </c>
      <c r="AL3671" s="1102">
        <f t="shared" si="1489"/>
        <v>0</v>
      </c>
      <c r="AM3671" s="1102">
        <f t="shared" si="1490"/>
        <v>0</v>
      </c>
      <c r="AN3671" s="1085">
        <f t="shared" si="1491"/>
        <v>0</v>
      </c>
      <c r="AO3671" s="1061">
        <f t="shared" si="1499"/>
        <v>0</v>
      </c>
      <c r="AP3671" s="1061">
        <f t="shared" si="1499"/>
        <v>0</v>
      </c>
      <c r="AQ3671" s="1061">
        <f t="shared" si="1499"/>
        <v>0</v>
      </c>
      <c r="AR3671" s="1061">
        <f t="shared" si="1499"/>
        <v>0</v>
      </c>
      <c r="AS3671" s="1061">
        <f t="shared" si="1499"/>
        <v>0</v>
      </c>
      <c r="AT3671" s="850" t="str">
        <f t="shared" si="1483"/>
        <v/>
      </c>
      <c r="AU3671" s="893"/>
      <c r="AV3671" s="894"/>
      <c r="AW3671" s="894"/>
      <c r="AX3671" s="894"/>
      <c r="AY3671" s="894"/>
      <c r="AZ3671" s="918"/>
    </row>
    <row r="3672" spans="1:52" ht="13.5" customHeight="1">
      <c r="A3672" s="838" t="str">
        <f t="shared" si="1497"/>
        <v/>
      </c>
      <c r="B3672" s="906"/>
      <c r="C3672" s="844"/>
      <c r="D3672" s="907"/>
      <c r="E3672" s="1060"/>
      <c r="F3672" s="1140"/>
      <c r="G3672" s="1086"/>
      <c r="H3672" s="1077"/>
      <c r="I3672" s="1077"/>
      <c r="J3672" s="1060">
        <f t="shared" si="1498"/>
        <v>0</v>
      </c>
      <c r="K3672" s="1061"/>
      <c r="L3672" s="1061"/>
      <c r="M3672" s="1063"/>
      <c r="N3672" s="1063"/>
      <c r="O3672" s="1060">
        <f t="shared" si="1487"/>
        <v>0</v>
      </c>
      <c r="P3672" s="1061"/>
      <c r="Q3672" s="1061"/>
      <c r="R3672" s="1063"/>
      <c r="S3672" s="1063"/>
      <c r="T3672" s="1079">
        <f t="shared" si="1500"/>
        <v>0</v>
      </c>
      <c r="U3672" s="1061">
        <f t="shared" si="1492"/>
        <v>0</v>
      </c>
      <c r="V3672" s="1061">
        <f t="shared" si="1485"/>
        <v>0</v>
      </c>
      <c r="W3672" s="1063">
        <f>SUM(H3672,M3672,R3672)</f>
        <v>0</v>
      </c>
      <c r="X3672" s="1063">
        <f t="shared" si="1485"/>
        <v>0</v>
      </c>
      <c r="Y3672" s="1060">
        <f t="shared" si="1485"/>
        <v>0</v>
      </c>
      <c r="Z3672" s="1080" t="str">
        <f t="shared" si="1482"/>
        <v/>
      </c>
      <c r="AA3672" s="1126">
        <f t="shared" si="1479"/>
        <v>0</v>
      </c>
      <c r="AB3672" s="1082">
        <f t="shared" si="1479"/>
        <v>0</v>
      </c>
      <c r="AC3672" s="1083">
        <f t="shared" si="1479"/>
        <v>0</v>
      </c>
      <c r="AD3672" s="1089">
        <f t="shared" si="1479"/>
        <v>0</v>
      </c>
      <c r="AE3672" s="1071">
        <f t="shared" si="1501"/>
        <v>0</v>
      </c>
      <c r="AF3672" s="1071">
        <f t="shared" si="1501"/>
        <v>0</v>
      </c>
      <c r="AG3672" s="1071">
        <f t="shared" si="1501"/>
        <v>0</v>
      </c>
      <c r="AH3672" s="1071">
        <f t="shared" si="1501"/>
        <v>0</v>
      </c>
      <c r="AI3672" s="1060">
        <f t="shared" si="1480"/>
        <v>0</v>
      </c>
      <c r="AJ3672" s="1102">
        <f t="shared" si="1489"/>
        <v>0</v>
      </c>
      <c r="AK3672" s="1102">
        <f t="shared" si="1489"/>
        <v>0</v>
      </c>
      <c r="AL3672" s="1102">
        <f t="shared" si="1489"/>
        <v>0</v>
      </c>
      <c r="AM3672" s="1102">
        <f t="shared" si="1490"/>
        <v>0</v>
      </c>
      <c r="AN3672" s="1085">
        <f t="shared" si="1491"/>
        <v>0</v>
      </c>
      <c r="AO3672" s="1061">
        <f t="shared" si="1499"/>
        <v>0</v>
      </c>
      <c r="AP3672" s="1061">
        <f t="shared" si="1499"/>
        <v>0</v>
      </c>
      <c r="AQ3672" s="1061">
        <f t="shared" si="1499"/>
        <v>0</v>
      </c>
      <c r="AR3672" s="1061">
        <f t="shared" si="1499"/>
        <v>0</v>
      </c>
      <c r="AS3672" s="1061">
        <f t="shared" si="1499"/>
        <v>0</v>
      </c>
      <c r="AT3672" s="850" t="str">
        <f t="shared" si="1483"/>
        <v/>
      </c>
      <c r="AU3672" s="893"/>
      <c r="AV3672" s="894"/>
      <c r="AW3672" s="894"/>
      <c r="AX3672" s="894"/>
      <c r="AY3672" s="894"/>
      <c r="AZ3672" s="918"/>
    </row>
    <row r="3673" spans="1:52" ht="13.5" customHeight="1">
      <c r="A3673" s="838" t="str">
        <f t="shared" si="1497"/>
        <v/>
      </c>
      <c r="B3673" s="906"/>
      <c r="C3673" s="844"/>
      <c r="D3673" s="907"/>
      <c r="E3673" s="1060"/>
      <c r="F3673" s="1140"/>
      <c r="G3673" s="1086"/>
      <c r="H3673" s="1077"/>
      <c r="I3673" s="1077"/>
      <c r="J3673" s="1060">
        <f t="shared" si="1498"/>
        <v>0</v>
      </c>
      <c r="K3673" s="1061"/>
      <c r="L3673" s="1061"/>
      <c r="M3673" s="1063"/>
      <c r="N3673" s="1063"/>
      <c r="O3673" s="1060">
        <f t="shared" si="1487"/>
        <v>0</v>
      </c>
      <c r="P3673" s="1061"/>
      <c r="Q3673" s="1061"/>
      <c r="R3673" s="1063"/>
      <c r="S3673" s="1063"/>
      <c r="T3673" s="1079">
        <f t="shared" si="1500"/>
        <v>0</v>
      </c>
      <c r="U3673" s="1061">
        <f t="shared" si="1492"/>
        <v>0</v>
      </c>
      <c r="V3673" s="1061">
        <f>SUM(G3673,L3673,Q3673)</f>
        <v>0</v>
      </c>
      <c r="W3673" s="1063">
        <f>SUM(H3673,M3673,R3673)</f>
        <v>0</v>
      </c>
      <c r="X3673" s="1063">
        <f>SUM(I3673,N3673,S3673)</f>
        <v>0</v>
      </c>
      <c r="Y3673" s="1060">
        <f>SUM(J3673,O3673,T3673)</f>
        <v>0</v>
      </c>
      <c r="Z3673" s="1080" t="str">
        <f t="shared" si="1482"/>
        <v/>
      </c>
      <c r="AA3673" s="1126">
        <f t="shared" si="1479"/>
        <v>0</v>
      </c>
      <c r="AB3673" s="1082">
        <f t="shared" si="1479"/>
        <v>0</v>
      </c>
      <c r="AC3673" s="1083">
        <f t="shared" si="1479"/>
        <v>0</v>
      </c>
      <c r="AD3673" s="1089">
        <f t="shared" si="1479"/>
        <v>0</v>
      </c>
      <c r="AE3673" s="1071">
        <f t="shared" si="1501"/>
        <v>0</v>
      </c>
      <c r="AF3673" s="1071">
        <f t="shared" si="1501"/>
        <v>0</v>
      </c>
      <c r="AG3673" s="1071">
        <f t="shared" si="1501"/>
        <v>0</v>
      </c>
      <c r="AH3673" s="1071">
        <f t="shared" si="1501"/>
        <v>0</v>
      </c>
      <c r="AI3673" s="1060">
        <f t="shared" si="1480"/>
        <v>0</v>
      </c>
      <c r="AJ3673" s="1102">
        <f t="shared" si="1489"/>
        <v>0</v>
      </c>
      <c r="AK3673" s="1102">
        <f t="shared" si="1489"/>
        <v>0</v>
      </c>
      <c r="AL3673" s="1102">
        <f t="shared" si="1489"/>
        <v>0</v>
      </c>
      <c r="AM3673" s="1102">
        <f t="shared" si="1490"/>
        <v>0</v>
      </c>
      <c r="AN3673" s="1085">
        <f t="shared" si="1491"/>
        <v>0</v>
      </c>
      <c r="AO3673" s="1061">
        <f t="shared" si="1499"/>
        <v>0</v>
      </c>
      <c r="AP3673" s="1061">
        <f t="shared" si="1499"/>
        <v>0</v>
      </c>
      <c r="AQ3673" s="1061">
        <f t="shared" si="1499"/>
        <v>0</v>
      </c>
      <c r="AR3673" s="1061">
        <f t="shared" si="1499"/>
        <v>0</v>
      </c>
      <c r="AS3673" s="1061">
        <f t="shared" si="1499"/>
        <v>0</v>
      </c>
      <c r="AT3673" s="850" t="str">
        <f t="shared" si="1483"/>
        <v/>
      </c>
      <c r="AU3673" s="893"/>
      <c r="AV3673" s="894"/>
      <c r="AW3673" s="894"/>
      <c r="AX3673" s="894"/>
      <c r="AY3673" s="894"/>
      <c r="AZ3673" s="918"/>
    </row>
    <row r="3674" spans="1:52" ht="13.5" customHeight="1">
      <c r="A3674" s="838"/>
      <c r="B3674" s="906"/>
      <c r="C3674" s="844"/>
      <c r="D3674" s="907"/>
      <c r="E3674" s="1060"/>
      <c r="F3674" s="1140"/>
      <c r="G3674" s="1086"/>
      <c r="H3674" s="1077"/>
      <c r="I3674" s="1077"/>
      <c r="J3674" s="1060"/>
      <c r="K3674" s="1061"/>
      <c r="L3674" s="1061"/>
      <c r="M3674" s="1063"/>
      <c r="N3674" s="1063"/>
      <c r="O3674" s="1060"/>
      <c r="P3674" s="1061"/>
      <c r="Q3674" s="1061"/>
      <c r="R3674" s="1063"/>
      <c r="S3674" s="1063"/>
      <c r="T3674" s="1079"/>
      <c r="U3674" s="1061"/>
      <c r="V3674" s="1061"/>
      <c r="W3674" s="1063"/>
      <c r="X3674" s="1063"/>
      <c r="Y3674" s="1060"/>
      <c r="Z3674" s="1080"/>
      <c r="AA3674" s="1126"/>
      <c r="AB3674" s="1082"/>
      <c r="AC3674" s="1083"/>
      <c r="AD3674" s="1089"/>
      <c r="AE3674" s="1071"/>
      <c r="AF3674" s="1071"/>
      <c r="AG3674" s="1071"/>
      <c r="AH3674" s="1071"/>
      <c r="AI3674" s="1060"/>
      <c r="AJ3674" s="1102"/>
      <c r="AK3674" s="1102"/>
      <c r="AL3674" s="1102"/>
      <c r="AM3674" s="1102"/>
      <c r="AN3674" s="1085"/>
      <c r="AO3674" s="1061"/>
      <c r="AP3674" s="1061"/>
      <c r="AQ3674" s="1061"/>
      <c r="AR3674" s="1061"/>
      <c r="AS3674" s="1061"/>
      <c r="AT3674" s="850"/>
      <c r="AU3674" s="893"/>
      <c r="AV3674" s="894"/>
      <c r="AW3674" s="894"/>
      <c r="AX3674" s="894"/>
      <c r="AY3674" s="894"/>
      <c r="AZ3674" s="918"/>
    </row>
    <row r="3675" spans="1:52" ht="13.5" customHeight="1">
      <c r="A3675" s="838"/>
      <c r="B3675" s="906"/>
      <c r="C3675" s="844"/>
      <c r="D3675" s="907"/>
      <c r="E3675" s="1060"/>
      <c r="F3675" s="1140"/>
      <c r="G3675" s="1086"/>
      <c r="H3675" s="1077"/>
      <c r="I3675" s="1077"/>
      <c r="J3675" s="1060"/>
      <c r="K3675" s="1061"/>
      <c r="L3675" s="1061"/>
      <c r="M3675" s="1063"/>
      <c r="N3675" s="1063"/>
      <c r="O3675" s="1060"/>
      <c r="P3675" s="1061"/>
      <c r="Q3675" s="1061"/>
      <c r="R3675" s="1063"/>
      <c r="S3675" s="1063"/>
      <c r="T3675" s="1079"/>
      <c r="U3675" s="1061"/>
      <c r="V3675" s="1061"/>
      <c r="W3675" s="1063"/>
      <c r="X3675" s="1063"/>
      <c r="Y3675" s="1060"/>
      <c r="Z3675" s="1080"/>
      <c r="AA3675" s="1126"/>
      <c r="AB3675" s="1082"/>
      <c r="AC3675" s="1083"/>
      <c r="AD3675" s="1089"/>
      <c r="AE3675" s="1071"/>
      <c r="AF3675" s="1071"/>
      <c r="AG3675" s="1071"/>
      <c r="AH3675" s="1071"/>
      <c r="AI3675" s="1060"/>
      <c r="AJ3675" s="1102"/>
      <c r="AK3675" s="1102"/>
      <c r="AL3675" s="1102"/>
      <c r="AM3675" s="1102"/>
      <c r="AN3675" s="1085"/>
      <c r="AO3675" s="1061"/>
      <c r="AP3675" s="1061"/>
      <c r="AQ3675" s="1061"/>
      <c r="AR3675" s="1061"/>
      <c r="AS3675" s="1061"/>
      <c r="AT3675" s="850"/>
      <c r="AU3675" s="893"/>
      <c r="AV3675" s="894"/>
      <c r="AW3675" s="894"/>
      <c r="AX3675" s="894"/>
      <c r="AY3675" s="894"/>
      <c r="AZ3675" s="918"/>
    </row>
    <row r="3676" spans="1:52" ht="13.5" customHeight="1">
      <c r="A3676" s="838"/>
      <c r="B3676" s="906"/>
      <c r="C3676" s="844"/>
      <c r="D3676" s="907"/>
      <c r="E3676" s="1060"/>
      <c r="F3676" s="1140"/>
      <c r="G3676" s="1086"/>
      <c r="H3676" s="1077"/>
      <c r="I3676" s="1077"/>
      <c r="J3676" s="1060"/>
      <c r="K3676" s="1061"/>
      <c r="L3676" s="1061"/>
      <c r="M3676" s="1063"/>
      <c r="N3676" s="1063"/>
      <c r="O3676" s="1060"/>
      <c r="P3676" s="1061"/>
      <c r="Q3676" s="1061"/>
      <c r="R3676" s="1063"/>
      <c r="S3676" s="1063"/>
      <c r="T3676" s="1079"/>
      <c r="U3676" s="1061"/>
      <c r="V3676" s="1061"/>
      <c r="W3676" s="1063"/>
      <c r="X3676" s="1063"/>
      <c r="Y3676" s="1060"/>
      <c r="Z3676" s="1080"/>
      <c r="AA3676" s="1126"/>
      <c r="AB3676" s="1082"/>
      <c r="AC3676" s="1083"/>
      <c r="AD3676" s="1089"/>
      <c r="AE3676" s="1071"/>
      <c r="AF3676" s="1071"/>
      <c r="AG3676" s="1071"/>
      <c r="AH3676" s="1071"/>
      <c r="AI3676" s="1060"/>
      <c r="AJ3676" s="1102"/>
      <c r="AK3676" s="1102"/>
      <c r="AL3676" s="1102"/>
      <c r="AM3676" s="1102"/>
      <c r="AN3676" s="1085"/>
      <c r="AO3676" s="1061"/>
      <c r="AP3676" s="1061"/>
      <c r="AQ3676" s="1061"/>
      <c r="AR3676" s="1061"/>
      <c r="AS3676" s="1061"/>
      <c r="AT3676" s="850"/>
      <c r="AU3676" s="893"/>
      <c r="AV3676" s="894"/>
      <c r="AW3676" s="894"/>
      <c r="AX3676" s="894"/>
      <c r="AY3676" s="894"/>
      <c r="AZ3676" s="918"/>
    </row>
    <row r="3677" spans="1:52" ht="13.5" customHeight="1">
      <c r="A3677" s="838" t="str">
        <f>IF(B3677&lt;&gt;"",MAX($A3672:$A3673)+1,"")</f>
        <v/>
      </c>
      <c r="B3677" s="951"/>
      <c r="C3677" s="952"/>
      <c r="D3677" s="1159"/>
      <c r="E3677" s="1060"/>
      <c r="F3677" s="1140"/>
      <c r="G3677" s="1086"/>
      <c r="H3677" s="1077"/>
      <c r="I3677" s="1077"/>
      <c r="J3677" s="1060">
        <f>SUM(F3677:I3677)*$E3677</f>
        <v>0</v>
      </c>
      <c r="K3677" s="1061"/>
      <c r="L3677" s="1061"/>
      <c r="M3677" s="1063"/>
      <c r="N3677" s="1063"/>
      <c r="O3677" s="1060">
        <f>SUM(K3677:N3677)*$E3677</f>
        <v>0</v>
      </c>
      <c r="P3677" s="1061"/>
      <c r="Q3677" s="1061"/>
      <c r="R3677" s="1063"/>
      <c r="S3677" s="1063"/>
      <c r="T3677" s="1079">
        <f>SUM(P3677:S3677)*$E3677</f>
        <v>0</v>
      </c>
      <c r="U3677" s="1061">
        <f t="shared" ref="U3677:Y3679" si="1502">SUM(F3677,K3677,P3677)</f>
        <v>0</v>
      </c>
      <c r="V3677" s="1061">
        <f t="shared" si="1502"/>
        <v>0</v>
      </c>
      <c r="W3677" s="1063">
        <f t="shared" si="1502"/>
        <v>0</v>
      </c>
      <c r="X3677" s="1063">
        <f t="shared" si="1502"/>
        <v>0</v>
      </c>
      <c r="Y3677" s="1060">
        <f t="shared" si="1502"/>
        <v>0</v>
      </c>
      <c r="Z3677" s="1080" t="str">
        <f t="shared" ref="Z3677:AD3679" si="1503">A3677</f>
        <v/>
      </c>
      <c r="AA3677" s="1126">
        <f t="shared" si="1503"/>
        <v>0</v>
      </c>
      <c r="AB3677" s="1082">
        <f t="shared" si="1503"/>
        <v>0</v>
      </c>
      <c r="AC3677" s="1083">
        <f t="shared" si="1503"/>
        <v>0</v>
      </c>
      <c r="AD3677" s="1089">
        <f t="shared" si="1503"/>
        <v>0</v>
      </c>
      <c r="AE3677" s="1071">
        <f t="shared" ref="AE3677:AH3679" si="1504">AE3595+AJ3595-AO3595</f>
        <v>0</v>
      </c>
      <c r="AF3677" s="1071">
        <f t="shared" si="1504"/>
        <v>0</v>
      </c>
      <c r="AG3677" s="1071">
        <f t="shared" si="1504"/>
        <v>0</v>
      </c>
      <c r="AH3677" s="1071">
        <f t="shared" si="1504"/>
        <v>0</v>
      </c>
      <c r="AI3677" s="1060">
        <f>SUM(AE3677:AH3677)*$E3677</f>
        <v>0</v>
      </c>
      <c r="AJ3677" s="1102">
        <f t="shared" ref="AJ3677:AM3679" si="1505">U3677</f>
        <v>0</v>
      </c>
      <c r="AK3677" s="1102">
        <f t="shared" si="1505"/>
        <v>0</v>
      </c>
      <c r="AL3677" s="1102">
        <f t="shared" si="1505"/>
        <v>0</v>
      </c>
      <c r="AM3677" s="1102">
        <f t="shared" si="1505"/>
        <v>0</v>
      </c>
      <c r="AN3677" s="1085">
        <f>SUM(AJ3677:AM3677)*$E3677</f>
        <v>0</v>
      </c>
      <c r="AO3677" s="1061">
        <f t="shared" ref="AO3677:AS3679" si="1506">U3677</f>
        <v>0</v>
      </c>
      <c r="AP3677" s="1061">
        <f t="shared" si="1506"/>
        <v>0</v>
      </c>
      <c r="AQ3677" s="1061">
        <f t="shared" si="1506"/>
        <v>0</v>
      </c>
      <c r="AR3677" s="1061">
        <f t="shared" si="1506"/>
        <v>0</v>
      </c>
      <c r="AS3677" s="1061">
        <f t="shared" si="1506"/>
        <v>0</v>
      </c>
      <c r="AT3677" s="850" t="str">
        <f>IF(AC3677&lt;&gt;0,SUM(AO3677:AR3677)*$AC3677-SUM(AO3677:AR3677)*$AD3677,"")</f>
        <v/>
      </c>
      <c r="AU3677" s="893"/>
      <c r="AV3677" s="894"/>
      <c r="AW3677" s="894"/>
      <c r="AX3677" s="894"/>
      <c r="AY3677" s="894"/>
      <c r="AZ3677" s="954"/>
    </row>
    <row r="3678" spans="1:52" ht="13.5" customHeight="1">
      <c r="A3678" s="838" t="str">
        <f>IF(B3678&lt;&gt;"",MAX($A3673:$A3677)+1,"")</f>
        <v/>
      </c>
      <c r="B3678" s="951"/>
      <c r="C3678" s="952"/>
      <c r="D3678" s="1159"/>
      <c r="E3678" s="1060"/>
      <c r="F3678" s="1140"/>
      <c r="G3678" s="1086"/>
      <c r="H3678" s="1077"/>
      <c r="I3678" s="1077"/>
      <c r="J3678" s="1060">
        <f>SUM(F3678:I3678)*$E3678</f>
        <v>0</v>
      </c>
      <c r="K3678" s="1061"/>
      <c r="L3678" s="1061"/>
      <c r="M3678" s="1063"/>
      <c r="N3678" s="1063"/>
      <c r="O3678" s="1060">
        <f>SUM(K3678:N3678)*$E3678</f>
        <v>0</v>
      </c>
      <c r="P3678" s="1061"/>
      <c r="Q3678" s="1061"/>
      <c r="R3678" s="1063"/>
      <c r="S3678" s="1063"/>
      <c r="T3678" s="1079">
        <f>SUM(P3678:S3678)*$E3678</f>
        <v>0</v>
      </c>
      <c r="U3678" s="1061">
        <f t="shared" si="1502"/>
        <v>0</v>
      </c>
      <c r="V3678" s="1061">
        <f t="shared" si="1502"/>
        <v>0</v>
      </c>
      <c r="W3678" s="1063">
        <f t="shared" si="1502"/>
        <v>0</v>
      </c>
      <c r="X3678" s="1063">
        <f t="shared" si="1502"/>
        <v>0</v>
      </c>
      <c r="Y3678" s="1060">
        <f t="shared" si="1502"/>
        <v>0</v>
      </c>
      <c r="Z3678" s="1080" t="str">
        <f t="shared" si="1503"/>
        <v/>
      </c>
      <c r="AA3678" s="1126">
        <f t="shared" si="1503"/>
        <v>0</v>
      </c>
      <c r="AB3678" s="1082">
        <f t="shared" si="1503"/>
        <v>0</v>
      </c>
      <c r="AC3678" s="1083">
        <f t="shared" si="1503"/>
        <v>0</v>
      </c>
      <c r="AD3678" s="1089">
        <f>E3678</f>
        <v>0</v>
      </c>
      <c r="AE3678" s="1071">
        <f t="shared" si="1504"/>
        <v>0</v>
      </c>
      <c r="AF3678" s="1071">
        <f t="shared" si="1504"/>
        <v>0</v>
      </c>
      <c r="AG3678" s="1071">
        <f t="shared" si="1504"/>
        <v>0</v>
      </c>
      <c r="AH3678" s="1071">
        <f t="shared" si="1504"/>
        <v>0</v>
      </c>
      <c r="AI3678" s="1060">
        <f>SUM(AE3678:AH3678)*$E3678</f>
        <v>0</v>
      </c>
      <c r="AJ3678" s="1102">
        <f t="shared" si="1505"/>
        <v>0</v>
      </c>
      <c r="AK3678" s="1102">
        <f t="shared" si="1505"/>
        <v>0</v>
      </c>
      <c r="AL3678" s="1102">
        <f t="shared" si="1505"/>
        <v>0</v>
      </c>
      <c r="AM3678" s="1102">
        <f t="shared" si="1505"/>
        <v>0</v>
      </c>
      <c r="AN3678" s="1085">
        <f>SUM(AJ3678:AM3678)*$E3678</f>
        <v>0</v>
      </c>
      <c r="AO3678" s="1061">
        <f t="shared" si="1506"/>
        <v>0</v>
      </c>
      <c r="AP3678" s="1061">
        <f t="shared" si="1506"/>
        <v>0</v>
      </c>
      <c r="AQ3678" s="1061">
        <f t="shared" si="1506"/>
        <v>0</v>
      </c>
      <c r="AR3678" s="1061">
        <f t="shared" si="1506"/>
        <v>0</v>
      </c>
      <c r="AS3678" s="1061">
        <f t="shared" si="1506"/>
        <v>0</v>
      </c>
      <c r="AT3678" s="850" t="str">
        <f>IF(AC3678&lt;&gt;0,SUM(AO3678:AR3678)*$AC3678-SUM(AO3678:AR3678)*$AD3678,"")</f>
        <v/>
      </c>
      <c r="AU3678" s="893"/>
      <c r="AV3678" s="894"/>
      <c r="AW3678" s="894"/>
      <c r="AX3678" s="894"/>
      <c r="AY3678" s="894"/>
      <c r="AZ3678" s="954"/>
    </row>
    <row r="3679" spans="1:52" ht="13.5" customHeight="1">
      <c r="A3679" s="838" t="str">
        <f>IF(B3679&lt;&gt;"",MAX($A3677:$A3678)+1,"")</f>
        <v/>
      </c>
      <c r="B3679" s="955"/>
      <c r="C3679" s="956"/>
      <c r="D3679" s="1160"/>
      <c r="E3679" s="1153"/>
      <c r="F3679" s="1154"/>
      <c r="G3679" s="1155"/>
      <c r="H3679" s="1156"/>
      <c r="I3679" s="1156"/>
      <c r="J3679" s="1060">
        <f>SUM(F3679:I3679)*$E3679</f>
        <v>0</v>
      </c>
      <c r="K3679" s="1061"/>
      <c r="L3679" s="1061"/>
      <c r="M3679" s="1063"/>
      <c r="N3679" s="1063"/>
      <c r="O3679" s="1157">
        <f>SUM(K3679:N3679)*$E3679</f>
        <v>0</v>
      </c>
      <c r="P3679" s="1061"/>
      <c r="Q3679" s="1061"/>
      <c r="R3679" s="1063"/>
      <c r="S3679" s="1063"/>
      <c r="T3679" s="1079">
        <f>SUM(P3679:S3679)*$E3679</f>
        <v>0</v>
      </c>
      <c r="U3679" s="1061">
        <f>SUM(F3679,K3679,P3679)</f>
        <v>0</v>
      </c>
      <c r="V3679" s="1061">
        <f t="shared" si="1502"/>
        <v>0</v>
      </c>
      <c r="W3679" s="1063">
        <f t="shared" si="1502"/>
        <v>0</v>
      </c>
      <c r="X3679" s="1063">
        <f>SUM(I3679,N3679,S3679)</f>
        <v>0</v>
      </c>
      <c r="Y3679" s="1060">
        <f>SUM(J3679,O3679,T3679)</f>
        <v>0</v>
      </c>
      <c r="Z3679" s="1080" t="str">
        <f t="shared" si="1503"/>
        <v/>
      </c>
      <c r="AA3679" s="1126">
        <f>B3679</f>
        <v>0</v>
      </c>
      <c r="AB3679" s="1082">
        <f>C3679</f>
        <v>0</v>
      </c>
      <c r="AC3679" s="1158">
        <f>D3679</f>
        <v>0</v>
      </c>
      <c r="AD3679" s="1089">
        <f>E3679</f>
        <v>0</v>
      </c>
      <c r="AE3679" s="1071">
        <f t="shared" si="1504"/>
        <v>0</v>
      </c>
      <c r="AF3679" s="1071">
        <f t="shared" si="1504"/>
        <v>0</v>
      </c>
      <c r="AG3679" s="1071">
        <f t="shared" si="1504"/>
        <v>0</v>
      </c>
      <c r="AH3679" s="1071">
        <f t="shared" si="1504"/>
        <v>0</v>
      </c>
      <c r="AI3679" s="1060">
        <f>SUM(AE3679:AH3679)*$E3679</f>
        <v>0</v>
      </c>
      <c r="AJ3679" s="1102">
        <f t="shared" si="1505"/>
        <v>0</v>
      </c>
      <c r="AK3679" s="1102">
        <f t="shared" si="1505"/>
        <v>0</v>
      </c>
      <c r="AL3679" s="1102">
        <f t="shared" si="1505"/>
        <v>0</v>
      </c>
      <c r="AM3679" s="1102">
        <f t="shared" si="1505"/>
        <v>0</v>
      </c>
      <c r="AN3679" s="1085">
        <f>SUM(AJ3679:AM3679)*$E3679</f>
        <v>0</v>
      </c>
      <c r="AO3679" s="1061">
        <f t="shared" si="1506"/>
        <v>0</v>
      </c>
      <c r="AP3679" s="1061">
        <f t="shared" si="1506"/>
        <v>0</v>
      </c>
      <c r="AQ3679" s="1061">
        <f t="shared" si="1506"/>
        <v>0</v>
      </c>
      <c r="AR3679" s="1061">
        <f t="shared" si="1506"/>
        <v>0</v>
      </c>
      <c r="AS3679" s="1061">
        <f t="shared" si="1506"/>
        <v>0</v>
      </c>
      <c r="AT3679" s="963" t="str">
        <f>IF(AC3679&lt;&gt;0,SUM(AO3679:AR3679)*$AC3679-SUM(AO3679:AR3679)*$AD3679,"")</f>
        <v/>
      </c>
      <c r="AU3679" s="893"/>
      <c r="AV3679" s="894"/>
      <c r="AW3679" s="894"/>
      <c r="AX3679" s="894"/>
      <c r="AY3679" s="894"/>
      <c r="AZ3679" s="954"/>
    </row>
    <row r="3680" spans="1:52" ht="13.5" customHeight="1">
      <c r="A3680" s="964"/>
      <c r="B3680" s="964" t="s">
        <v>6</v>
      </c>
      <c r="C3680" s="965"/>
      <c r="D3680" s="966"/>
      <c r="E3680" s="965"/>
      <c r="F3680" s="965"/>
      <c r="G3680" s="967"/>
      <c r="H3680" s="965"/>
      <c r="I3680" s="965"/>
      <c r="J3680" s="968">
        <f>SUM(J3614:J3679)</f>
        <v>2642.9</v>
      </c>
      <c r="K3680" s="969"/>
      <c r="L3680" s="969"/>
      <c r="M3680" s="969"/>
      <c r="N3680" s="969"/>
      <c r="O3680" s="968">
        <f>SUM(O3614:O3679)</f>
        <v>6264.8</v>
      </c>
      <c r="P3680" s="969"/>
      <c r="Q3680" s="969"/>
      <c r="R3680" s="969"/>
      <c r="S3680" s="969"/>
      <c r="T3680" s="968">
        <f>SUM(T3614:T3679)</f>
        <v>6262.9</v>
      </c>
      <c r="U3680" s="969"/>
      <c r="V3680" s="969"/>
      <c r="W3680" s="969"/>
      <c r="X3680" s="969"/>
      <c r="Y3680" s="968">
        <f>SUM(Y3614:Y3679)</f>
        <v>15170.6</v>
      </c>
      <c r="Z3680" s="964"/>
      <c r="AA3680" s="964" t="s">
        <v>6</v>
      </c>
      <c r="AB3680" s="969"/>
      <c r="AC3680" s="970"/>
      <c r="AD3680" s="969"/>
      <c r="AE3680" s="969"/>
      <c r="AF3680" s="969"/>
      <c r="AG3680" s="969"/>
      <c r="AH3680" s="969"/>
      <c r="AI3680" s="971">
        <f>SUM(AI3614:AI3679)</f>
        <v>39085.5</v>
      </c>
      <c r="AJ3680" s="969"/>
      <c r="AK3680" s="969"/>
      <c r="AL3680" s="969"/>
      <c r="AM3680" s="969"/>
      <c r="AN3680" s="969">
        <f>SUM(AN3614:AN3679)</f>
        <v>12060</v>
      </c>
      <c r="AO3680" s="969"/>
      <c r="AP3680" s="969"/>
      <c r="AQ3680" s="969"/>
      <c r="AR3680" s="969"/>
      <c r="AS3680" s="969">
        <f>SUM(AS3614:AS3679)</f>
        <v>15170.6</v>
      </c>
      <c r="AT3680" s="972">
        <f>SUM(AT3614:AT3679)</f>
        <v>602</v>
      </c>
      <c r="AU3680" s="973"/>
      <c r="AV3680" s="974"/>
      <c r="AW3680" s="974"/>
      <c r="AX3680" s="974"/>
      <c r="AY3680" s="974"/>
      <c r="AZ3680" s="975"/>
    </row>
    <row r="3681" spans="1:52" ht="13.5" customHeight="1">
      <c r="A3681" s="976"/>
      <c r="B3681" s="1484" t="s">
        <v>866</v>
      </c>
      <c r="C3681" s="1487" t="s">
        <v>867</v>
      </c>
      <c r="D3681" s="1488"/>
      <c r="E3681" s="1489"/>
      <c r="F3681" s="1490" t="str">
        <f>"Đtượng BB : " &amp; SUM(F3682:F3684) &amp;"đ/c = " &amp; SUM(J3682:J3684) &amp;"k"</f>
        <v>Đtượng BB : 531đ/c = 13806k</v>
      </c>
      <c r="G3681" s="1491"/>
      <c r="H3681" s="1491"/>
      <c r="I3681" s="1491"/>
      <c r="J3681" s="1492"/>
      <c r="K3681" s="1490" t="str">
        <f>"Đtượng BC: " &amp; SUM(K3682:K3684) &amp;"đ/c = " &amp; SUM(O3682:O3684) &amp;"k"</f>
        <v>Đtượng BC: 66đ/c = 1364k</v>
      </c>
      <c r="L3681" s="1491"/>
      <c r="M3681" s="1491"/>
      <c r="N3681" s="1491"/>
      <c r="O3681" s="1492"/>
      <c r="P3681" s="1493" t="s">
        <v>6</v>
      </c>
      <c r="Q3681" s="1494"/>
      <c r="R3681" s="1495"/>
      <c r="S3681" s="977"/>
      <c r="T3681" s="1496" t="s">
        <v>868</v>
      </c>
      <c r="U3681" s="1497"/>
      <c r="V3681" s="1497"/>
      <c r="W3681" s="1497"/>
      <c r="X3681" s="1497"/>
      <c r="Y3681" s="1498"/>
      <c r="Z3681" s="978"/>
      <c r="AA3681" s="930"/>
      <c r="AB3681" s="930"/>
      <c r="AC3681" s="979"/>
      <c r="AD3681" s="930"/>
      <c r="AE3681" s="930"/>
      <c r="AF3681" s="930"/>
      <c r="AG3681" s="930"/>
      <c r="AH3681" s="930"/>
      <c r="AI3681" s="930"/>
      <c r="AJ3681" s="930"/>
      <c r="AK3681" s="930"/>
      <c r="AL3681" s="930"/>
      <c r="AM3681" s="930"/>
      <c r="AN3681" s="930"/>
      <c r="AO3681" s="930"/>
      <c r="AP3681" s="930"/>
      <c r="AQ3681" s="930"/>
      <c r="AR3681" s="930"/>
      <c r="AS3681" s="930"/>
      <c r="AT3681" s="930"/>
      <c r="AU3681" s="980"/>
    </row>
    <row r="3682" spans="1:52" ht="13.5" customHeight="1">
      <c r="A3682" s="981"/>
      <c r="B3682" s="1485"/>
      <c r="C3682" s="1499" t="s">
        <v>856</v>
      </c>
      <c r="D3682" s="1500"/>
      <c r="E3682" s="1501"/>
      <c r="F3682" s="982">
        <v>177</v>
      </c>
      <c r="G3682" s="982" t="s">
        <v>27</v>
      </c>
      <c r="H3682" s="983">
        <v>14</v>
      </c>
      <c r="I3682" s="984" t="s">
        <v>29</v>
      </c>
      <c r="J3682" s="985">
        <f>F3682*H3682</f>
        <v>2478</v>
      </c>
      <c r="K3682" s="986">
        <v>22</v>
      </c>
      <c r="L3682" s="984" t="s">
        <v>27</v>
      </c>
      <c r="M3682" s="987">
        <v>14</v>
      </c>
      <c r="N3682" s="984" t="s">
        <v>28</v>
      </c>
      <c r="O3682" s="988">
        <f>K3682*M3682</f>
        <v>308</v>
      </c>
      <c r="P3682" s="989" t="str">
        <f>F3682+K3682 &amp;"đ/c"</f>
        <v>199đ/c</v>
      </c>
      <c r="Q3682" s="1471">
        <f>J3682+O3682</f>
        <v>2786</v>
      </c>
      <c r="R3682" s="1472"/>
      <c r="S3682" s="990"/>
      <c r="T3682" s="1473" t="s">
        <v>869</v>
      </c>
      <c r="U3682" s="1474"/>
      <c r="V3682" s="1474"/>
      <c r="W3682" s="1474"/>
      <c r="X3682" s="991"/>
      <c r="Y3682" s="992">
        <f>SUM(J3682:J3686)+SUM(O3682:O3684)+Q3685-Q3686</f>
        <v>17436.599999999999</v>
      </c>
      <c r="AB3682" s="993" t="s">
        <v>870</v>
      </c>
      <c r="AC3682" s="994"/>
      <c r="AD3682" s="993"/>
      <c r="AE3682" s="993"/>
      <c r="AF3682" s="993"/>
      <c r="AG3682" s="995"/>
      <c r="AH3682" s="995"/>
      <c r="AI3682" s="1261" t="s">
        <v>871</v>
      </c>
      <c r="AJ3682" s="1261"/>
      <c r="AK3682" s="1261"/>
      <c r="AL3682" s="1261"/>
      <c r="AM3682" s="1261"/>
      <c r="AN3682" s="1261"/>
      <c r="AO3682" s="995"/>
      <c r="AP3682" s="995"/>
      <c r="AQ3682" s="995"/>
      <c r="AR3682" s="995"/>
      <c r="AS3682" s="995"/>
      <c r="AT3682" s="993" t="s">
        <v>21</v>
      </c>
      <c r="AU3682" s="993"/>
      <c r="AV3682" s="996"/>
      <c r="AW3682" s="996"/>
      <c r="AX3682" s="996"/>
    </row>
    <row r="3683" spans="1:52" ht="13.5" customHeight="1">
      <c r="A3683" s="981"/>
      <c r="B3683" s="1485"/>
      <c r="C3683" s="1475" t="s">
        <v>857</v>
      </c>
      <c r="D3683" s="1476"/>
      <c r="E3683" s="1477"/>
      <c r="F3683" s="982">
        <v>177</v>
      </c>
      <c r="G3683" s="997" t="s">
        <v>27</v>
      </c>
      <c r="H3683" s="983">
        <v>32</v>
      </c>
      <c r="I3683" s="998" t="s">
        <v>29</v>
      </c>
      <c r="J3683" s="999">
        <f>F3683*H3683</f>
        <v>5664</v>
      </c>
      <c r="K3683" s="1000">
        <v>22</v>
      </c>
      <c r="L3683" s="998" t="s">
        <v>27</v>
      </c>
      <c r="M3683" s="1001">
        <v>24</v>
      </c>
      <c r="N3683" s="998" t="s">
        <v>28</v>
      </c>
      <c r="O3683" s="1002">
        <f>K3683*M3683</f>
        <v>528</v>
      </c>
      <c r="P3683" s="1003" t="str">
        <f>F3683+K3683 &amp;"đ/c"</f>
        <v>199đ/c</v>
      </c>
      <c r="Q3683" s="1478">
        <f>J3683+O3683</f>
        <v>6192</v>
      </c>
      <c r="R3683" s="1479"/>
      <c r="S3683" s="990"/>
      <c r="T3683" s="1004" t="s">
        <v>872</v>
      </c>
      <c r="U3683" s="1005"/>
      <c r="V3683" s="1005">
        <f>M3680</f>
        <v>0</v>
      </c>
      <c r="W3683" s="1005"/>
      <c r="X3683" s="991"/>
      <c r="Y3683" s="992">
        <f>Y3680</f>
        <v>15170.6</v>
      </c>
      <c r="Z3683" s="978"/>
      <c r="AA3683" s="930"/>
      <c r="AB3683" s="930"/>
      <c r="AC3683" s="979"/>
      <c r="AD3683" s="930"/>
      <c r="AE3683" s="930"/>
      <c r="AF3683" s="930"/>
      <c r="AG3683" s="930"/>
      <c r="AH3683" s="930"/>
      <c r="AI3683" s="930"/>
      <c r="AJ3683" s="930"/>
      <c r="AK3683" s="930"/>
      <c r="AL3683" s="930"/>
      <c r="AM3683" s="930"/>
      <c r="AN3683" s="930"/>
      <c r="AO3683" s="930"/>
      <c r="AP3683" s="930"/>
      <c r="AQ3683" s="930"/>
      <c r="AR3683" s="930"/>
      <c r="AS3683" s="930"/>
      <c r="AT3683" s="930"/>
      <c r="AU3683" s="1006"/>
    </row>
    <row r="3684" spans="1:52" ht="13.5" customHeight="1">
      <c r="A3684" s="981"/>
      <c r="B3684" s="1486"/>
      <c r="C3684" s="1475" t="s">
        <v>858</v>
      </c>
      <c r="D3684" s="1476"/>
      <c r="E3684" s="1477"/>
      <c r="F3684" s="982">
        <v>177</v>
      </c>
      <c r="G3684" s="998" t="s">
        <v>27</v>
      </c>
      <c r="H3684" s="983">
        <v>32</v>
      </c>
      <c r="I3684" s="998" t="s">
        <v>29</v>
      </c>
      <c r="J3684" s="999">
        <f>F3684*H3684</f>
        <v>5664</v>
      </c>
      <c r="K3684" s="1000">
        <v>22</v>
      </c>
      <c r="L3684" s="998" t="s">
        <v>27</v>
      </c>
      <c r="M3684" s="1001">
        <v>24</v>
      </c>
      <c r="N3684" s="998" t="s">
        <v>28</v>
      </c>
      <c r="O3684" s="1002">
        <f>K3684*M3684</f>
        <v>528</v>
      </c>
      <c r="P3684" s="1003" t="str">
        <f>F3684+K3684 &amp; "đ/c"</f>
        <v>199đ/c</v>
      </c>
      <c r="Q3684" s="1478">
        <f>J3684+O3684</f>
        <v>6192</v>
      </c>
      <c r="R3684" s="1479"/>
      <c r="S3684" s="990"/>
      <c r="T3684" s="1004" t="s">
        <v>873</v>
      </c>
      <c r="U3684" s="1005"/>
      <c r="V3684" s="1005"/>
      <c r="W3684" s="1005"/>
      <c r="X3684" s="991"/>
      <c r="Y3684" s="992">
        <f>IF(Y3682-Y3683&gt;0,Y3682-Y3683,0)</f>
        <v>2265.9999999999982</v>
      </c>
      <c r="Z3684" s="978"/>
      <c r="AA3684" s="930"/>
      <c r="AB3684" s="930"/>
      <c r="AC3684" s="979"/>
      <c r="AD3684" s="930"/>
      <c r="AE3684" s="930"/>
      <c r="AF3684" s="930"/>
      <c r="AG3684" s="930"/>
      <c r="AH3684" s="930"/>
      <c r="AI3684" s="930"/>
      <c r="AJ3684" s="930"/>
      <c r="AK3684" s="930"/>
      <c r="AL3684" s="930"/>
      <c r="AM3684" s="930"/>
      <c r="AN3684" s="930"/>
      <c r="AO3684" s="930"/>
      <c r="AP3684" s="930"/>
      <c r="AQ3684" s="930"/>
      <c r="AR3684" s="930"/>
      <c r="AS3684" s="930"/>
      <c r="AT3684" s="930"/>
      <c r="AU3684" s="1006"/>
    </row>
    <row r="3685" spans="1:52" ht="13.5" customHeight="1">
      <c r="A3685" s="981"/>
      <c r="B3685" s="1007" t="s">
        <v>874</v>
      </c>
      <c r="C3685" s="1455"/>
      <c r="D3685" s="1455"/>
      <c r="E3685" s="1456"/>
      <c r="F3685" s="1008"/>
      <c r="G3685" s="1009" t="s">
        <v>27</v>
      </c>
      <c r="H3685" s="1010"/>
      <c r="I3685" s="1009" t="s">
        <v>29</v>
      </c>
      <c r="J3685" s="1011">
        <f>F3685*H3685</f>
        <v>0</v>
      </c>
      <c r="K3685" s="1012"/>
      <c r="L3685" s="1457" t="s">
        <v>897</v>
      </c>
      <c r="M3685" s="1458"/>
      <c r="N3685" s="1458"/>
      <c r="O3685" s="1459"/>
      <c r="P3685" s="1013"/>
      <c r="Q3685" s="1460">
        <f>AZ3556</f>
        <v>2266.5999999999967</v>
      </c>
      <c r="R3685" s="1461"/>
      <c r="S3685" s="990"/>
      <c r="T3685" s="1462" t="s">
        <v>865</v>
      </c>
      <c r="U3685" s="1463"/>
      <c r="V3685" s="1463"/>
      <c r="W3685" s="1463"/>
      <c r="X3685" s="991"/>
      <c r="Y3685" s="1014">
        <f>IF(Y3682-Y3683&lt;0,Y3683-Y3682,0)</f>
        <v>0</v>
      </c>
      <c r="AI3685" s="930"/>
    </row>
    <row r="3686" spans="1:52" ht="13.5" customHeight="1">
      <c r="A3686" s="981"/>
      <c r="B3686" s="1464" t="s">
        <v>875</v>
      </c>
      <c r="C3686" s="1465"/>
      <c r="D3686" s="1015"/>
      <c r="E3686" s="1016"/>
      <c r="F3686" s="1017"/>
      <c r="G3686" s="1018" t="s">
        <v>27</v>
      </c>
      <c r="H3686" s="1019"/>
      <c r="I3686" s="1018" t="s">
        <v>29</v>
      </c>
      <c r="J3686" s="1020">
        <f>F3686*H3686</f>
        <v>0</v>
      </c>
      <c r="K3686" s="1021"/>
      <c r="L3686" s="1466" t="s">
        <v>876</v>
      </c>
      <c r="M3686" s="1467"/>
      <c r="N3686" s="1467"/>
      <c r="O3686" s="1468"/>
      <c r="P3686" s="1022"/>
      <c r="Q3686" s="1469">
        <f>AZ3557</f>
        <v>0</v>
      </c>
      <c r="R3686" s="1470"/>
      <c r="S3686" s="1023"/>
      <c r="T3686" s="1023"/>
      <c r="U3686" s="1024"/>
      <c r="V3686" s="1024"/>
      <c r="W3686" s="1024"/>
      <c r="X3686" s="1025"/>
      <c r="Y3686" s="1026"/>
      <c r="AI3686" s="930"/>
    </row>
    <row r="3687" spans="1:52" ht="13.5" customHeight="1">
      <c r="A3687" s="981"/>
      <c r="B3687" s="1452" t="s">
        <v>877</v>
      </c>
      <c r="C3687" s="1452"/>
      <c r="D3687" s="1452"/>
      <c r="E3687" s="1452"/>
      <c r="F3687" s="1452"/>
      <c r="G3687" s="1027"/>
      <c r="H3687" s="1027"/>
      <c r="I3687" s="1027"/>
      <c r="J3687" s="1028"/>
      <c r="K3687" s="1027"/>
      <c r="L3687" s="1453" t="s">
        <v>878</v>
      </c>
      <c r="M3687" s="1453"/>
      <c r="N3687" s="1453"/>
      <c r="O3687" s="993"/>
      <c r="P3687" s="993"/>
      <c r="Q3687" s="993"/>
      <c r="R3687" s="993"/>
      <c r="S3687" s="1453" t="s">
        <v>879</v>
      </c>
      <c r="T3687" s="1453"/>
      <c r="U3687" s="1453"/>
      <c r="X3687" s="981"/>
      <c r="Y3687" s="981"/>
      <c r="AA3687" s="1454" t="s">
        <v>880</v>
      </c>
      <c r="AB3687" s="1454"/>
      <c r="AC3687" s="1454"/>
      <c r="AD3687" s="1454"/>
      <c r="AE3687" s="1454"/>
      <c r="AF3687" s="1454"/>
      <c r="AG3687" s="1454"/>
      <c r="AS3687" s="1454" t="s">
        <v>881</v>
      </c>
      <c r="AT3687" s="1454"/>
      <c r="AU3687" s="1454"/>
      <c r="AV3687" s="1454"/>
      <c r="AW3687" s="1454"/>
    </row>
    <row r="3688" spans="1:52" ht="32.25" customHeight="1">
      <c r="A3688" s="981"/>
      <c r="B3688" s="1029"/>
      <c r="C3688" s="1029"/>
      <c r="D3688" s="1030"/>
      <c r="E3688" s="1029"/>
      <c r="F3688" s="1029"/>
      <c r="J3688" s="1031"/>
      <c r="L3688" s="1032"/>
      <c r="M3688" s="1032"/>
      <c r="N3688" s="1032"/>
      <c r="O3688" s="981"/>
      <c r="P3688" s="981"/>
      <c r="Q3688" s="981"/>
      <c r="R3688" s="981"/>
      <c r="S3688" s="1032"/>
      <c r="T3688" s="1032"/>
      <c r="U3688" s="1032"/>
      <c r="X3688" s="981"/>
      <c r="Y3688" s="981"/>
    </row>
    <row r="3689" spans="1:52" ht="27.75" customHeight="1">
      <c r="A3689" s="981"/>
      <c r="B3689" s="1029"/>
      <c r="C3689" s="1029"/>
      <c r="D3689" s="1030"/>
      <c r="E3689" s="1029"/>
      <c r="F3689" s="1029"/>
      <c r="J3689" s="1031"/>
      <c r="L3689" s="1032"/>
      <c r="M3689" s="1032"/>
      <c r="N3689" s="1032"/>
      <c r="O3689" s="981"/>
      <c r="P3689" s="981"/>
      <c r="Q3689" s="981"/>
      <c r="R3689" s="981"/>
      <c r="S3689" s="1032"/>
      <c r="T3689" s="1032"/>
      <c r="U3689" s="1032"/>
      <c r="X3689" s="981"/>
      <c r="Y3689" s="981"/>
    </row>
    <row r="3690" spans="1:52" ht="13.5" customHeight="1">
      <c r="A3690" s="981"/>
      <c r="B3690" s="1454" t="s">
        <v>881</v>
      </c>
      <c r="C3690" s="1454"/>
      <c r="D3690" s="1454"/>
      <c r="E3690" s="1454"/>
      <c r="F3690" s="1454"/>
      <c r="J3690" s="1031"/>
      <c r="L3690" s="1032"/>
      <c r="M3690" s="1032"/>
      <c r="N3690" s="1032"/>
      <c r="O3690" s="981"/>
      <c r="P3690" s="981"/>
      <c r="Q3690" s="981"/>
      <c r="R3690" s="1454" t="s">
        <v>880</v>
      </c>
      <c r="S3690" s="1454"/>
      <c r="T3690" s="1454"/>
      <c r="U3690" s="1454"/>
      <c r="V3690" s="1454"/>
      <c r="W3690" s="1454"/>
      <c r="X3690" s="981"/>
      <c r="Y3690" s="981"/>
    </row>
    <row r="3691" spans="1:52" ht="13.5" customHeight="1">
      <c r="A3691" s="807" t="s">
        <v>841</v>
      </c>
      <c r="D3691" s="809"/>
      <c r="O3691" s="810" t="s">
        <v>4</v>
      </c>
      <c r="P3691" s="1544">
        <f>P3609+1</f>
        <v>44332</v>
      </c>
      <c r="Q3691" s="1544"/>
      <c r="R3691" s="1544"/>
      <c r="S3691" s="1544"/>
      <c r="T3691" s="1544"/>
      <c r="AU3691" s="812" t="s">
        <v>12</v>
      </c>
    </row>
    <row r="3692" spans="1:52" ht="13.5" customHeight="1">
      <c r="A3692" s="813" t="s">
        <v>11</v>
      </c>
      <c r="B3692" s="1530" t="s">
        <v>842</v>
      </c>
      <c r="C3692" s="1533" t="s">
        <v>5</v>
      </c>
      <c r="D3692" s="1530" t="s">
        <v>843</v>
      </c>
      <c r="E3692" s="1530" t="s">
        <v>844</v>
      </c>
      <c r="F3692" s="1545" t="s">
        <v>24</v>
      </c>
      <c r="G3692" s="1546"/>
      <c r="H3692" s="1546"/>
      <c r="I3692" s="1546"/>
      <c r="J3692" s="1547"/>
      <c r="K3692" s="1548" t="s">
        <v>25</v>
      </c>
      <c r="L3692" s="1549"/>
      <c r="M3692" s="1549"/>
      <c r="N3692" s="1549"/>
      <c r="O3692" s="1550"/>
      <c r="P3692" s="1551" t="s">
        <v>26</v>
      </c>
      <c r="Q3692" s="1552"/>
      <c r="R3692" s="1552"/>
      <c r="S3692" s="1552"/>
      <c r="T3692" s="1553"/>
      <c r="U3692" s="1563" t="s">
        <v>6</v>
      </c>
      <c r="V3692" s="1564"/>
      <c r="W3692" s="1564"/>
      <c r="X3692" s="1564"/>
      <c r="Y3692" s="1565"/>
      <c r="Z3692" s="1527" t="s">
        <v>11</v>
      </c>
      <c r="AA3692" s="1530" t="s">
        <v>845</v>
      </c>
      <c r="AB3692" s="1533" t="s">
        <v>5</v>
      </c>
      <c r="AC3692" s="1530" t="s">
        <v>843</v>
      </c>
      <c r="AD3692" s="1530" t="s">
        <v>844</v>
      </c>
      <c r="AE3692" s="1545" t="s">
        <v>9</v>
      </c>
      <c r="AF3692" s="1546"/>
      <c r="AG3692" s="1546"/>
      <c r="AH3692" s="1546"/>
      <c r="AI3692" s="1547"/>
      <c r="AJ3692" s="1545" t="s">
        <v>846</v>
      </c>
      <c r="AK3692" s="1546"/>
      <c r="AL3692" s="1546"/>
      <c r="AM3692" s="1546"/>
      <c r="AN3692" s="1547"/>
      <c r="AO3692" s="1545" t="s">
        <v>10</v>
      </c>
      <c r="AP3692" s="1546"/>
      <c r="AQ3692" s="1546"/>
      <c r="AR3692" s="1546"/>
      <c r="AS3692" s="1547"/>
      <c r="AT3692" s="1554" t="s">
        <v>23</v>
      </c>
      <c r="AU3692" s="1557">
        <v>42644</v>
      </c>
      <c r="AV3692" s="1558"/>
      <c r="AW3692" s="1558"/>
      <c r="AX3692" s="1558"/>
      <c r="AY3692" s="1558"/>
      <c r="AZ3692" s="1559"/>
    </row>
    <row r="3693" spans="1:52" ht="13.5" customHeight="1">
      <c r="A3693" s="814"/>
      <c r="B3693" s="1531"/>
      <c r="C3693" s="1534"/>
      <c r="D3693" s="1531"/>
      <c r="E3693" s="1531"/>
      <c r="F3693" s="1542" t="s">
        <v>13</v>
      </c>
      <c r="G3693" s="1543"/>
      <c r="H3693" s="1536" t="s">
        <v>8</v>
      </c>
      <c r="I3693" s="1537"/>
      <c r="J3693" s="1310" t="s">
        <v>14</v>
      </c>
      <c r="K3693" s="1542" t="s">
        <v>13</v>
      </c>
      <c r="L3693" s="1543"/>
      <c r="M3693" s="1536" t="s">
        <v>8</v>
      </c>
      <c r="N3693" s="1537"/>
      <c r="O3693" s="1310" t="s">
        <v>14</v>
      </c>
      <c r="P3693" s="1542" t="s">
        <v>13</v>
      </c>
      <c r="Q3693" s="1543"/>
      <c r="R3693" s="1536" t="s">
        <v>8</v>
      </c>
      <c r="S3693" s="1537"/>
      <c r="T3693" s="1310" t="s">
        <v>14</v>
      </c>
      <c r="U3693" s="1542" t="s">
        <v>13</v>
      </c>
      <c r="V3693" s="1543"/>
      <c r="W3693" s="1536" t="s">
        <v>8</v>
      </c>
      <c r="X3693" s="1537"/>
      <c r="Y3693" s="1310" t="s">
        <v>14</v>
      </c>
      <c r="Z3693" s="1528"/>
      <c r="AA3693" s="1531"/>
      <c r="AB3693" s="1534"/>
      <c r="AC3693" s="1531"/>
      <c r="AD3693" s="1531"/>
      <c r="AE3693" s="1542" t="s">
        <v>13</v>
      </c>
      <c r="AF3693" s="1543"/>
      <c r="AG3693" s="1536" t="s">
        <v>8</v>
      </c>
      <c r="AH3693" s="1537"/>
      <c r="AI3693" s="1310" t="s">
        <v>14</v>
      </c>
      <c r="AJ3693" s="1542" t="s">
        <v>13</v>
      </c>
      <c r="AK3693" s="1543"/>
      <c r="AL3693" s="1536" t="s">
        <v>8</v>
      </c>
      <c r="AM3693" s="1537"/>
      <c r="AN3693" s="1310" t="s">
        <v>14</v>
      </c>
      <c r="AO3693" s="1542" t="s">
        <v>13</v>
      </c>
      <c r="AP3693" s="1543"/>
      <c r="AQ3693" s="1536" t="s">
        <v>8</v>
      </c>
      <c r="AR3693" s="1537"/>
      <c r="AS3693" s="1310" t="s">
        <v>14</v>
      </c>
      <c r="AT3693" s="1555"/>
      <c r="AU3693" s="1560"/>
      <c r="AV3693" s="1561"/>
      <c r="AW3693" s="1561"/>
      <c r="AX3693" s="1561"/>
      <c r="AY3693" s="1561"/>
      <c r="AZ3693" s="1562"/>
    </row>
    <row r="3694" spans="1:52" ht="13.5" customHeight="1">
      <c r="A3694" s="814"/>
      <c r="B3694" s="1531"/>
      <c r="C3694" s="1534"/>
      <c r="D3694" s="1531"/>
      <c r="E3694" s="1531"/>
      <c r="F3694" s="1540" t="s">
        <v>15</v>
      </c>
      <c r="G3694" s="1525" t="s">
        <v>22</v>
      </c>
      <c r="H3694" s="1523" t="s">
        <v>15</v>
      </c>
      <c r="I3694" s="1523" t="s">
        <v>22</v>
      </c>
      <c r="J3694" s="1538"/>
      <c r="K3694" s="1525" t="s">
        <v>15</v>
      </c>
      <c r="L3694" s="1525" t="s">
        <v>22</v>
      </c>
      <c r="M3694" s="1523" t="s">
        <v>15</v>
      </c>
      <c r="N3694" s="1523" t="s">
        <v>22</v>
      </c>
      <c r="O3694" s="1538"/>
      <c r="P3694" s="1525" t="s">
        <v>15</v>
      </c>
      <c r="Q3694" s="1525" t="s">
        <v>22</v>
      </c>
      <c r="R3694" s="1523" t="s">
        <v>15</v>
      </c>
      <c r="S3694" s="1523" t="s">
        <v>22</v>
      </c>
      <c r="T3694" s="1538"/>
      <c r="U3694" s="1525" t="s">
        <v>15</v>
      </c>
      <c r="V3694" s="1525" t="s">
        <v>22</v>
      </c>
      <c r="W3694" s="1523" t="s">
        <v>15</v>
      </c>
      <c r="X3694" s="1523" t="s">
        <v>22</v>
      </c>
      <c r="Y3694" s="1538"/>
      <c r="Z3694" s="1528"/>
      <c r="AA3694" s="1531"/>
      <c r="AB3694" s="1534"/>
      <c r="AC3694" s="1531"/>
      <c r="AD3694" s="1531"/>
      <c r="AE3694" s="1310" t="s">
        <v>15</v>
      </c>
      <c r="AF3694" s="1523" t="s">
        <v>22</v>
      </c>
      <c r="AG3694" s="1523" t="s">
        <v>15</v>
      </c>
      <c r="AH3694" s="1523" t="s">
        <v>22</v>
      </c>
      <c r="AI3694" s="1538"/>
      <c r="AJ3694" s="1523" t="s">
        <v>15</v>
      </c>
      <c r="AK3694" s="1523" t="s">
        <v>22</v>
      </c>
      <c r="AL3694" s="1523" t="s">
        <v>15</v>
      </c>
      <c r="AM3694" s="1523" t="s">
        <v>22</v>
      </c>
      <c r="AN3694" s="1538"/>
      <c r="AO3694" s="1523" t="s">
        <v>15</v>
      </c>
      <c r="AP3694" s="1523" t="s">
        <v>22</v>
      </c>
      <c r="AQ3694" s="1523" t="s">
        <v>15</v>
      </c>
      <c r="AR3694" s="1523" t="s">
        <v>22</v>
      </c>
      <c r="AS3694" s="1538"/>
      <c r="AT3694" s="1555"/>
      <c r="AU3694" s="1507">
        <f>P3691</f>
        <v>44332</v>
      </c>
      <c r="AV3694" s="1508"/>
      <c r="AW3694" s="1508"/>
      <c r="AX3694" s="1508"/>
      <c r="AY3694" s="1508"/>
      <c r="AZ3694" s="1509"/>
    </row>
    <row r="3695" spans="1:52" ht="13.5" customHeight="1">
      <c r="A3695" s="815"/>
      <c r="B3695" s="1532"/>
      <c r="C3695" s="1535"/>
      <c r="D3695" s="1532"/>
      <c r="E3695" s="1532"/>
      <c r="F3695" s="1541"/>
      <c r="G3695" s="1526"/>
      <c r="H3695" s="1524"/>
      <c r="I3695" s="1524"/>
      <c r="J3695" s="1539"/>
      <c r="K3695" s="1526"/>
      <c r="L3695" s="1526"/>
      <c r="M3695" s="1524"/>
      <c r="N3695" s="1524"/>
      <c r="O3695" s="1539"/>
      <c r="P3695" s="1526"/>
      <c r="Q3695" s="1526"/>
      <c r="R3695" s="1524"/>
      <c r="S3695" s="1524"/>
      <c r="T3695" s="1539"/>
      <c r="U3695" s="1526"/>
      <c r="V3695" s="1526"/>
      <c r="W3695" s="1524"/>
      <c r="X3695" s="1524"/>
      <c r="Y3695" s="1539"/>
      <c r="Z3695" s="1529"/>
      <c r="AA3695" s="1532"/>
      <c r="AB3695" s="1535"/>
      <c r="AC3695" s="1532"/>
      <c r="AD3695" s="1532"/>
      <c r="AE3695" s="1539"/>
      <c r="AF3695" s="1524"/>
      <c r="AG3695" s="1524"/>
      <c r="AH3695" s="1524"/>
      <c r="AI3695" s="1539"/>
      <c r="AJ3695" s="1524"/>
      <c r="AK3695" s="1524"/>
      <c r="AL3695" s="1524"/>
      <c r="AM3695" s="1524"/>
      <c r="AN3695" s="1539"/>
      <c r="AO3695" s="1524"/>
      <c r="AP3695" s="1524"/>
      <c r="AQ3695" s="1524"/>
      <c r="AR3695" s="1524"/>
      <c r="AS3695" s="1539"/>
      <c r="AT3695" s="1556"/>
      <c r="AU3695" s="1510"/>
      <c r="AV3695" s="1511"/>
      <c r="AW3695" s="1511"/>
      <c r="AX3695" s="1511"/>
      <c r="AY3695" s="1511"/>
      <c r="AZ3695" s="1512"/>
    </row>
    <row r="3696" spans="1:52" ht="13.5" customHeight="1">
      <c r="A3696" s="816">
        <v>1</v>
      </c>
      <c r="B3696" s="1033" t="s">
        <v>229</v>
      </c>
      <c r="C3696" s="817" t="s">
        <v>66</v>
      </c>
      <c r="D3696" s="839">
        <v>2</v>
      </c>
      <c r="E3696" s="1055">
        <v>2</v>
      </c>
      <c r="F3696" s="1056">
        <v>60</v>
      </c>
      <c r="G3696" s="1057"/>
      <c r="H3696" s="1058"/>
      <c r="I3696" s="1059"/>
      <c r="J3696" s="1060">
        <f t="shared" ref="J3696:J3742" si="1507">SUM(F3696:I3696)*$E3696</f>
        <v>120</v>
      </c>
      <c r="K3696" s="1056">
        <v>70</v>
      </c>
      <c r="L3696" s="1061"/>
      <c r="M3696" s="1062"/>
      <c r="N3696" s="1063"/>
      <c r="O3696" s="1060">
        <f>SUM(K3696:N3696)*$E3696</f>
        <v>140</v>
      </c>
      <c r="P3696" s="1056">
        <v>70</v>
      </c>
      <c r="Q3696" s="1061"/>
      <c r="R3696" s="1062"/>
      <c r="S3696" s="1063"/>
      <c r="T3696" s="1064">
        <f t="shared" ref="T3696:T3738" si="1508">SUM(P3696:S3696)*$E3696</f>
        <v>140</v>
      </c>
      <c r="U3696" s="1065">
        <f>SUM(F3696,K3696,P3696)</f>
        <v>200</v>
      </c>
      <c r="V3696" s="1061">
        <f>SUM(G3696,L3696,Q3696)</f>
        <v>0</v>
      </c>
      <c r="W3696" s="1062">
        <f>SUM(H3696,M3696,R3696)</f>
        <v>0</v>
      </c>
      <c r="X3696" s="1063">
        <f>SUM(I3696,N3696,S3696)</f>
        <v>0</v>
      </c>
      <c r="Y3696" s="1064">
        <f>SUM(J3696,O3696,T3696)</f>
        <v>400</v>
      </c>
      <c r="Z3696" s="1066">
        <f>A3696</f>
        <v>1</v>
      </c>
      <c r="AA3696" s="1067" t="str">
        <f>B3696</f>
        <v>Than trấu</v>
      </c>
      <c r="AB3696" s="1068" t="str">
        <f>C3696</f>
        <v>kg</v>
      </c>
      <c r="AC3696" s="1069">
        <f>D3696</f>
        <v>2</v>
      </c>
      <c r="AD3696" s="1070">
        <f>E3696</f>
        <v>2</v>
      </c>
      <c r="AE3696" s="1071">
        <f t="shared" ref="AE3696:AE3712" si="1509">AE3614+AJ3614-AO3614</f>
        <v>5936</v>
      </c>
      <c r="AF3696" s="1071">
        <f t="shared" ref="AF3696:AH3711" si="1510">AF3614+AK3614-AP3614</f>
        <v>0</v>
      </c>
      <c r="AG3696" s="1071">
        <f t="shared" si="1510"/>
        <v>0</v>
      </c>
      <c r="AH3696" s="1071">
        <f t="shared" si="1510"/>
        <v>0</v>
      </c>
      <c r="AI3696" s="1072">
        <f>SUM(AE3696:AH3696)*$E3696</f>
        <v>11872</v>
      </c>
      <c r="AJ3696" s="1073"/>
      <c r="AK3696" s="1063"/>
      <c r="AL3696" s="1063"/>
      <c r="AM3696" s="1063"/>
      <c r="AN3696" s="1072">
        <f t="shared" ref="AN3696:AN3712" si="1511">SUM(AJ3696:AM3696)*$E3696</f>
        <v>0</v>
      </c>
      <c r="AO3696" s="1061">
        <f t="shared" ref="AO3696:AS3746" si="1512">U3696</f>
        <v>200</v>
      </c>
      <c r="AP3696" s="1061">
        <f t="shared" si="1512"/>
        <v>0</v>
      </c>
      <c r="AQ3696" s="1074">
        <f t="shared" si="1512"/>
        <v>0</v>
      </c>
      <c r="AR3696" s="1074">
        <f t="shared" si="1512"/>
        <v>0</v>
      </c>
      <c r="AS3696" s="1075">
        <f t="shared" si="1512"/>
        <v>400</v>
      </c>
      <c r="AT3696" s="837">
        <f>IF(AC3696&lt;&gt;0,SUM(AO3696:AR3696)*$AC3696-SUM(AO3696:AR3696)*$AD3696,"")</f>
        <v>0</v>
      </c>
      <c r="AU3696" s="1513" t="s">
        <v>847</v>
      </c>
      <c r="AV3696" s="1514"/>
      <c r="AW3696" s="1514"/>
      <c r="AX3696" s="1514"/>
      <c r="AY3696" s="1514"/>
      <c r="AZ3696" s="1515"/>
    </row>
    <row r="3697" spans="1:52" ht="13.5" customHeight="1">
      <c r="A3697" s="838">
        <f>IF(B3697&lt;&gt;"",MAX($A3695:$A3696)+1,"")</f>
        <v>2</v>
      </c>
      <c r="B3697" s="1036" t="s">
        <v>848</v>
      </c>
      <c r="C3697" s="817" t="s">
        <v>66</v>
      </c>
      <c r="D3697" s="839">
        <v>2</v>
      </c>
      <c r="E3697" s="921">
        <v>2</v>
      </c>
      <c r="F3697" s="1071"/>
      <c r="G3697" s="1076"/>
      <c r="H3697" s="1077"/>
      <c r="I3697" s="1077"/>
      <c r="J3697" s="1060">
        <f t="shared" si="1507"/>
        <v>0</v>
      </c>
      <c r="K3697" s="1071"/>
      <c r="L3697" s="1061"/>
      <c r="M3697" s="1063"/>
      <c r="N3697" s="1063"/>
      <c r="O3697" s="1060">
        <f>SUM(K3697:N3697)*$E3697</f>
        <v>0</v>
      </c>
      <c r="P3697" s="1078"/>
      <c r="Q3697" s="1061"/>
      <c r="R3697" s="1063"/>
      <c r="S3697" s="1063"/>
      <c r="T3697" s="1079">
        <f t="shared" si="1508"/>
        <v>0</v>
      </c>
      <c r="U3697" s="1071">
        <f t="shared" ref="U3697:Y3712" si="1513">SUM(F3697,K3697,P3697)</f>
        <v>0</v>
      </c>
      <c r="V3697" s="1061">
        <f t="shared" si="1513"/>
        <v>0</v>
      </c>
      <c r="W3697" s="1063">
        <f t="shared" si="1513"/>
        <v>0</v>
      </c>
      <c r="X3697" s="1063">
        <f t="shared" si="1513"/>
        <v>0</v>
      </c>
      <c r="Y3697" s="1060">
        <f>SUM(J3697,O3697,T3697)</f>
        <v>0</v>
      </c>
      <c r="Z3697" s="1080">
        <f>A3697</f>
        <v>2</v>
      </c>
      <c r="AA3697" s="1081" t="str">
        <f t="shared" ref="AA3697:AD3755" si="1514">B3697</f>
        <v>Củi gỗ</v>
      </c>
      <c r="AB3697" s="1082" t="str">
        <f t="shared" si="1514"/>
        <v>kg</v>
      </c>
      <c r="AC3697" s="1083">
        <f t="shared" si="1514"/>
        <v>2</v>
      </c>
      <c r="AD3697" s="1079">
        <f t="shared" si="1514"/>
        <v>2</v>
      </c>
      <c r="AE3697" s="1071">
        <f t="shared" si="1509"/>
        <v>1980</v>
      </c>
      <c r="AF3697" s="1071">
        <f t="shared" si="1510"/>
        <v>0</v>
      </c>
      <c r="AG3697" s="1071">
        <f t="shared" si="1510"/>
        <v>0</v>
      </c>
      <c r="AH3697" s="1071">
        <f t="shared" si="1510"/>
        <v>0</v>
      </c>
      <c r="AI3697" s="1060">
        <f t="shared" ref="AI3697:AI3755" si="1515">SUM(AE3697:AH3697)*$E3697</f>
        <v>3960</v>
      </c>
      <c r="AJ3697" s="1084"/>
      <c r="AK3697" s="1063"/>
      <c r="AL3697" s="1063"/>
      <c r="AM3697" s="1063"/>
      <c r="AN3697" s="1085">
        <f t="shared" si="1511"/>
        <v>0</v>
      </c>
      <c r="AO3697" s="1061">
        <f t="shared" si="1512"/>
        <v>0</v>
      </c>
      <c r="AP3697" s="1061">
        <f t="shared" si="1512"/>
        <v>0</v>
      </c>
      <c r="AQ3697" s="1061">
        <f t="shared" si="1512"/>
        <v>0</v>
      </c>
      <c r="AR3697" s="1061">
        <f t="shared" si="1512"/>
        <v>0</v>
      </c>
      <c r="AS3697" s="1061">
        <f t="shared" si="1512"/>
        <v>0</v>
      </c>
      <c r="AT3697" s="850">
        <f>IF(AC3697&lt;&gt;0,SUM(AO3697:AR3697)*$AC3697-SUM(AO3697:AR3697)*$AD3697,"")</f>
        <v>0</v>
      </c>
      <c r="AU3697" s="1516" t="s">
        <v>827</v>
      </c>
      <c r="AV3697" s="1517"/>
      <c r="AW3697" s="1517"/>
      <c r="AX3697" s="1517"/>
      <c r="AY3697" s="1517"/>
      <c r="AZ3697" s="851"/>
    </row>
    <row r="3698" spans="1:52" ht="13.5" customHeight="1">
      <c r="A3698" s="838">
        <f t="shared" ref="A3698:A3741" si="1516">IF(B3698&lt;&gt;"",MAX($A3696:$A3697)+1,"")</f>
        <v>3</v>
      </c>
      <c r="B3698" s="1033" t="s">
        <v>849</v>
      </c>
      <c r="C3698" s="817" t="s">
        <v>66</v>
      </c>
      <c r="D3698" s="839">
        <v>12.6</v>
      </c>
      <c r="E3698" s="921">
        <v>12.6</v>
      </c>
      <c r="F3698" s="1065">
        <v>32</v>
      </c>
      <c r="G3698" s="1086"/>
      <c r="H3698" s="1087"/>
      <c r="I3698" s="1077"/>
      <c r="J3698" s="1060">
        <f t="shared" si="1507"/>
        <v>403.2</v>
      </c>
      <c r="K3698" s="1088">
        <v>57</v>
      </c>
      <c r="L3698" s="1061"/>
      <c r="M3698" s="1062"/>
      <c r="N3698" s="1063"/>
      <c r="O3698" s="1060">
        <f>SUM(K3698:N3698)*$E3698</f>
        <v>718.19999999999993</v>
      </c>
      <c r="P3698" s="1056">
        <v>57</v>
      </c>
      <c r="Q3698" s="1061"/>
      <c r="R3698" s="1062"/>
      <c r="S3698" s="1063"/>
      <c r="T3698" s="1079">
        <f t="shared" si="1508"/>
        <v>718.19999999999993</v>
      </c>
      <c r="U3698" s="1065">
        <f t="shared" si="1513"/>
        <v>146</v>
      </c>
      <c r="V3698" s="1061">
        <f t="shared" si="1513"/>
        <v>0</v>
      </c>
      <c r="W3698" s="1062">
        <f t="shared" si="1513"/>
        <v>0</v>
      </c>
      <c r="X3698" s="1063">
        <f t="shared" si="1513"/>
        <v>0</v>
      </c>
      <c r="Y3698" s="1060">
        <f t="shared" si="1513"/>
        <v>1839.6</v>
      </c>
      <c r="Z3698" s="1080">
        <f t="shared" ref="Z3698:Z3755" si="1517">A3698</f>
        <v>3</v>
      </c>
      <c r="AA3698" s="1081" t="str">
        <f t="shared" si="1514"/>
        <v>Gạo X 23</v>
      </c>
      <c r="AB3698" s="1082" t="str">
        <f t="shared" si="1514"/>
        <v>kg</v>
      </c>
      <c r="AC3698" s="1083">
        <f t="shared" si="1514"/>
        <v>12.6</v>
      </c>
      <c r="AD3698" s="1089">
        <f t="shared" si="1514"/>
        <v>12.6</v>
      </c>
      <c r="AE3698" s="1071">
        <f t="shared" si="1509"/>
        <v>1104</v>
      </c>
      <c r="AF3698" s="1071">
        <f t="shared" si="1510"/>
        <v>0</v>
      </c>
      <c r="AG3698" s="1071">
        <f t="shared" si="1510"/>
        <v>0</v>
      </c>
      <c r="AH3698" s="1071">
        <f t="shared" si="1510"/>
        <v>0</v>
      </c>
      <c r="AI3698" s="1060">
        <f t="shared" si="1515"/>
        <v>13910.4</v>
      </c>
      <c r="AJ3698" s="1084"/>
      <c r="AK3698" s="1063"/>
      <c r="AL3698" s="1063"/>
      <c r="AM3698" s="1063"/>
      <c r="AN3698" s="1085">
        <f t="shared" si="1511"/>
        <v>0</v>
      </c>
      <c r="AO3698" s="1061">
        <f t="shared" si="1512"/>
        <v>146</v>
      </c>
      <c r="AP3698" s="1061">
        <f t="shared" si="1512"/>
        <v>0</v>
      </c>
      <c r="AQ3698" s="1061">
        <f t="shared" si="1512"/>
        <v>0</v>
      </c>
      <c r="AR3698" s="1061">
        <f t="shared" si="1512"/>
        <v>0</v>
      </c>
      <c r="AS3698" s="1061">
        <f t="shared" si="1512"/>
        <v>1839.6</v>
      </c>
      <c r="AT3698" s="850">
        <f t="shared" ref="AT3698:AT3755" si="1518">IF(AC3698&lt;&gt;0,SUM(AO3698:AR3698)*$AC3698-SUM(AO3698:AR3698)*$AD3698,"")</f>
        <v>0</v>
      </c>
      <c r="AU3698" s="859" t="s">
        <v>828</v>
      </c>
      <c r="AV3698" s="1518">
        <f>SUM(AX3699:AX3701)</f>
        <v>78</v>
      </c>
      <c r="AW3698" s="1519"/>
      <c r="AX3698" s="1519"/>
      <c r="AY3698" s="861"/>
      <c r="AZ3698" s="862" t="s">
        <v>829</v>
      </c>
    </row>
    <row r="3699" spans="1:52" ht="13.5" customHeight="1">
      <c r="A3699" s="838">
        <f t="shared" si="1516"/>
        <v>4</v>
      </c>
      <c r="B3699" s="1038" t="s">
        <v>850</v>
      </c>
      <c r="C3699" s="817" t="s">
        <v>389</v>
      </c>
      <c r="D3699" s="839">
        <v>10</v>
      </c>
      <c r="E3699" s="1055">
        <v>10</v>
      </c>
      <c r="F3699" s="1061"/>
      <c r="G3699" s="1090"/>
      <c r="H3699" s="1091">
        <v>0.5</v>
      </c>
      <c r="I3699" s="1077"/>
      <c r="J3699" s="1060">
        <f t="shared" si="1507"/>
        <v>5</v>
      </c>
      <c r="K3699" s="1092"/>
      <c r="L3699" s="1061"/>
      <c r="M3699" s="1063">
        <v>0.5</v>
      </c>
      <c r="N3699" s="1063"/>
      <c r="O3699" s="1060">
        <f t="shared" ref="O3699:O3705" si="1519">SUM(K3699:N3699)*$E3699</f>
        <v>5</v>
      </c>
      <c r="P3699" s="1093"/>
      <c r="Q3699" s="1061"/>
      <c r="R3699" s="1063">
        <v>0.5</v>
      </c>
      <c r="S3699" s="1063"/>
      <c r="T3699" s="1079">
        <f t="shared" si="1508"/>
        <v>5</v>
      </c>
      <c r="U3699" s="1061">
        <f t="shared" si="1513"/>
        <v>0</v>
      </c>
      <c r="V3699" s="1061">
        <f t="shared" si="1513"/>
        <v>0</v>
      </c>
      <c r="W3699" s="1063">
        <f t="shared" si="1513"/>
        <v>1.5</v>
      </c>
      <c r="X3699" s="1063">
        <f t="shared" si="1513"/>
        <v>0</v>
      </c>
      <c r="Y3699" s="1060">
        <f t="shared" si="1513"/>
        <v>15</v>
      </c>
      <c r="Z3699" s="1080">
        <f t="shared" si="1517"/>
        <v>4</v>
      </c>
      <c r="AA3699" s="1081" t="str">
        <f t="shared" si="1514"/>
        <v>Bột súp</v>
      </c>
      <c r="AB3699" s="1082" t="str">
        <f t="shared" si="1514"/>
        <v>lít</v>
      </c>
      <c r="AC3699" s="1083">
        <f t="shared" si="1514"/>
        <v>10</v>
      </c>
      <c r="AD3699" s="1089">
        <f t="shared" si="1514"/>
        <v>10</v>
      </c>
      <c r="AE3699" s="1071">
        <f t="shared" si="1509"/>
        <v>0</v>
      </c>
      <c r="AF3699" s="1071">
        <f t="shared" si="1510"/>
        <v>0</v>
      </c>
      <c r="AG3699" s="1071">
        <f t="shared" si="1510"/>
        <v>7.5</v>
      </c>
      <c r="AH3699" s="1071">
        <f t="shared" si="1510"/>
        <v>0</v>
      </c>
      <c r="AI3699" s="1060">
        <f t="shared" si="1515"/>
        <v>75</v>
      </c>
      <c r="AJ3699" s="1084"/>
      <c r="AK3699" s="1094"/>
      <c r="AL3699" s="1095"/>
      <c r="AM3699" s="1063"/>
      <c r="AN3699" s="1085">
        <f t="shared" si="1511"/>
        <v>0</v>
      </c>
      <c r="AO3699" s="1061">
        <f t="shared" si="1512"/>
        <v>0</v>
      </c>
      <c r="AP3699" s="1061">
        <f t="shared" si="1512"/>
        <v>0</v>
      </c>
      <c r="AQ3699" s="1061">
        <f t="shared" si="1512"/>
        <v>1.5</v>
      </c>
      <c r="AR3699" s="1061">
        <f t="shared" si="1512"/>
        <v>0</v>
      </c>
      <c r="AS3699" s="1061">
        <f t="shared" si="1512"/>
        <v>15</v>
      </c>
      <c r="AT3699" s="850">
        <f t="shared" si="1518"/>
        <v>0</v>
      </c>
      <c r="AU3699" s="867" t="s">
        <v>830</v>
      </c>
      <c r="AV3699" s="868">
        <f>F3764</f>
        <v>177</v>
      </c>
      <c r="AW3699" s="861" t="s">
        <v>27</v>
      </c>
      <c r="AX3699" s="869">
        <f>H3764</f>
        <v>14</v>
      </c>
      <c r="AY3699" s="861" t="s">
        <v>28</v>
      </c>
      <c r="AZ3699" s="870">
        <f>AX3699*AV3699</f>
        <v>2478</v>
      </c>
    </row>
    <row r="3700" spans="1:52" ht="13.5" customHeight="1">
      <c r="A3700" s="838">
        <f t="shared" si="1516"/>
        <v>5</v>
      </c>
      <c r="B3700" s="1039" t="s">
        <v>851</v>
      </c>
      <c r="C3700" s="817" t="s">
        <v>389</v>
      </c>
      <c r="D3700" s="839">
        <v>30</v>
      </c>
      <c r="E3700" s="1096">
        <v>25</v>
      </c>
      <c r="F3700" s="1061"/>
      <c r="G3700" s="1090">
        <v>2</v>
      </c>
      <c r="H3700" s="1091"/>
      <c r="I3700" s="1077"/>
      <c r="J3700" s="1060">
        <f t="shared" si="1507"/>
        <v>50</v>
      </c>
      <c r="K3700" s="1092"/>
      <c r="L3700" s="1065">
        <v>3</v>
      </c>
      <c r="M3700" s="1063"/>
      <c r="N3700" s="1063"/>
      <c r="O3700" s="1060">
        <f t="shared" si="1519"/>
        <v>75</v>
      </c>
      <c r="P3700" s="1093"/>
      <c r="Q3700" s="1065">
        <v>3</v>
      </c>
      <c r="R3700" s="1063"/>
      <c r="S3700" s="1063"/>
      <c r="T3700" s="1079">
        <f t="shared" si="1508"/>
        <v>75</v>
      </c>
      <c r="U3700" s="1061">
        <f t="shared" si="1513"/>
        <v>0</v>
      </c>
      <c r="V3700" s="1065">
        <f t="shared" si="1513"/>
        <v>8</v>
      </c>
      <c r="W3700" s="1063">
        <f t="shared" si="1513"/>
        <v>0</v>
      </c>
      <c r="X3700" s="1063">
        <f t="shared" si="1513"/>
        <v>0</v>
      </c>
      <c r="Y3700" s="1060">
        <f t="shared" si="1513"/>
        <v>200</v>
      </c>
      <c r="Z3700" s="1080">
        <f t="shared" si="1517"/>
        <v>5</v>
      </c>
      <c r="AA3700" s="1081" t="str">
        <f t="shared" si="1514"/>
        <v>Nmắm thường</v>
      </c>
      <c r="AB3700" s="1082" t="str">
        <f t="shared" si="1514"/>
        <v>lít</v>
      </c>
      <c r="AC3700" s="1083">
        <f t="shared" si="1514"/>
        <v>30</v>
      </c>
      <c r="AD3700" s="1089">
        <f t="shared" si="1514"/>
        <v>25</v>
      </c>
      <c r="AE3700" s="1071">
        <f t="shared" si="1509"/>
        <v>0</v>
      </c>
      <c r="AF3700" s="1071">
        <f t="shared" si="1510"/>
        <v>19.5</v>
      </c>
      <c r="AG3700" s="1071">
        <f t="shared" si="1510"/>
        <v>0</v>
      </c>
      <c r="AH3700" s="1071">
        <f t="shared" si="1510"/>
        <v>0</v>
      </c>
      <c r="AI3700" s="1060">
        <f t="shared" si="1515"/>
        <v>487.5</v>
      </c>
      <c r="AJ3700" s="1084"/>
      <c r="AK3700" s="1097"/>
      <c r="AL3700" s="1063"/>
      <c r="AM3700" s="1063"/>
      <c r="AN3700" s="1085">
        <f t="shared" si="1511"/>
        <v>0</v>
      </c>
      <c r="AO3700" s="1061">
        <f t="shared" si="1512"/>
        <v>0</v>
      </c>
      <c r="AP3700" s="1061">
        <f t="shared" si="1512"/>
        <v>8</v>
      </c>
      <c r="AQ3700" s="1061">
        <f t="shared" si="1512"/>
        <v>0</v>
      </c>
      <c r="AR3700" s="1061">
        <f t="shared" si="1512"/>
        <v>0</v>
      </c>
      <c r="AS3700" s="1061">
        <f t="shared" si="1512"/>
        <v>200</v>
      </c>
      <c r="AT3700" s="850">
        <f t="shared" si="1518"/>
        <v>40</v>
      </c>
      <c r="AU3700" s="867" t="s">
        <v>831</v>
      </c>
      <c r="AV3700" s="874">
        <f>F3765</f>
        <v>177</v>
      </c>
      <c r="AW3700" s="861" t="s">
        <v>27</v>
      </c>
      <c r="AX3700" s="869">
        <f>H3765</f>
        <v>32</v>
      </c>
      <c r="AY3700" s="861" t="s">
        <v>28</v>
      </c>
      <c r="AZ3700" s="870">
        <f>AX3700*AV3700</f>
        <v>5664</v>
      </c>
    </row>
    <row r="3701" spans="1:52" ht="13.5" customHeight="1">
      <c r="A3701" s="838">
        <f t="shared" si="1516"/>
        <v>6</v>
      </c>
      <c r="B3701" s="1039" t="s">
        <v>496</v>
      </c>
      <c r="C3701" s="817" t="s">
        <v>852</v>
      </c>
      <c r="D3701" s="839">
        <v>42</v>
      </c>
      <c r="E3701" s="1098">
        <v>42</v>
      </c>
      <c r="F3701" s="1061"/>
      <c r="G3701" s="1086"/>
      <c r="H3701" s="1063">
        <v>0.4</v>
      </c>
      <c r="I3701" s="1077"/>
      <c r="J3701" s="1060">
        <f t="shared" si="1507"/>
        <v>16.8</v>
      </c>
      <c r="K3701" s="1092"/>
      <c r="L3701" s="1061"/>
      <c r="M3701" s="1099">
        <v>0.8</v>
      </c>
      <c r="N3701" s="1063"/>
      <c r="O3701" s="1060">
        <f t="shared" si="1519"/>
        <v>33.6</v>
      </c>
      <c r="P3701" s="1093"/>
      <c r="Q3701" s="1061"/>
      <c r="R3701" s="1100">
        <v>0.8</v>
      </c>
      <c r="S3701" s="1063"/>
      <c r="T3701" s="1079">
        <f t="shared" si="1508"/>
        <v>33.6</v>
      </c>
      <c r="U3701" s="1061">
        <f t="shared" si="1513"/>
        <v>0</v>
      </c>
      <c r="V3701" s="1061">
        <f t="shared" si="1513"/>
        <v>0</v>
      </c>
      <c r="W3701" s="1063">
        <f t="shared" si="1513"/>
        <v>2</v>
      </c>
      <c r="X3701" s="1063">
        <f t="shared" si="1513"/>
        <v>0</v>
      </c>
      <c r="Y3701" s="1060">
        <f t="shared" si="1513"/>
        <v>84</v>
      </c>
      <c r="Z3701" s="1080">
        <f t="shared" si="1517"/>
        <v>6</v>
      </c>
      <c r="AA3701" s="1101" t="str">
        <f t="shared" si="1514"/>
        <v>Mì chính VEDAN</v>
      </c>
      <c r="AB3701" s="1082" t="str">
        <f t="shared" si="1514"/>
        <v>Kg</v>
      </c>
      <c r="AC3701" s="1083">
        <f t="shared" si="1514"/>
        <v>42</v>
      </c>
      <c r="AD3701" s="1089">
        <f t="shared" si="1514"/>
        <v>42</v>
      </c>
      <c r="AE3701" s="1071">
        <f t="shared" si="1509"/>
        <v>0</v>
      </c>
      <c r="AF3701" s="1071">
        <f t="shared" si="1510"/>
        <v>0</v>
      </c>
      <c r="AG3701" s="1071">
        <f t="shared" si="1510"/>
        <v>9.3000000000000007</v>
      </c>
      <c r="AH3701" s="1071">
        <f t="shared" si="1510"/>
        <v>0</v>
      </c>
      <c r="AI3701" s="1060">
        <f t="shared" si="1515"/>
        <v>390.6</v>
      </c>
      <c r="AJ3701" s="1102"/>
      <c r="AK3701" s="1063"/>
      <c r="AL3701" s="1103"/>
      <c r="AM3701" s="1063"/>
      <c r="AN3701" s="1085">
        <f t="shared" si="1511"/>
        <v>0</v>
      </c>
      <c r="AO3701" s="1061">
        <f t="shared" si="1512"/>
        <v>0</v>
      </c>
      <c r="AP3701" s="1061">
        <f t="shared" si="1512"/>
        <v>0</v>
      </c>
      <c r="AQ3701" s="1061">
        <f t="shared" si="1512"/>
        <v>2</v>
      </c>
      <c r="AR3701" s="1061">
        <f t="shared" si="1512"/>
        <v>0</v>
      </c>
      <c r="AS3701" s="1061">
        <f t="shared" si="1512"/>
        <v>84</v>
      </c>
      <c r="AT3701" s="850">
        <f t="shared" si="1518"/>
        <v>0</v>
      </c>
      <c r="AU3701" s="880" t="s">
        <v>832</v>
      </c>
      <c r="AV3701" s="874">
        <f>F3766</f>
        <v>177</v>
      </c>
      <c r="AW3701" s="861" t="s">
        <v>27</v>
      </c>
      <c r="AX3701" s="869">
        <f>H3766</f>
        <v>32</v>
      </c>
      <c r="AY3701" s="861" t="s">
        <v>28</v>
      </c>
      <c r="AZ3701" s="870">
        <f>AX3701*AV3701</f>
        <v>5664</v>
      </c>
    </row>
    <row r="3702" spans="1:52" ht="13.5" customHeight="1">
      <c r="A3702" s="838">
        <f t="shared" si="1516"/>
        <v>7</v>
      </c>
      <c r="B3702" s="1036" t="s">
        <v>43</v>
      </c>
      <c r="C3702" s="881" t="s">
        <v>66</v>
      </c>
      <c r="D3702" s="882">
        <v>3.5</v>
      </c>
      <c r="E3702" s="1105">
        <v>3.5</v>
      </c>
      <c r="F3702" s="1106"/>
      <c r="G3702" s="1086"/>
      <c r="H3702" s="1107">
        <v>2</v>
      </c>
      <c r="I3702" s="1077"/>
      <c r="J3702" s="1060">
        <f t="shared" si="1507"/>
        <v>7</v>
      </c>
      <c r="K3702" s="1092"/>
      <c r="L3702" s="1061"/>
      <c r="M3702" s="1099">
        <v>2</v>
      </c>
      <c r="N3702" s="1063"/>
      <c r="O3702" s="1060">
        <f t="shared" si="1519"/>
        <v>7</v>
      </c>
      <c r="P3702" s="1093" t="s">
        <v>883</v>
      </c>
      <c r="Q3702" s="1061"/>
      <c r="R3702" s="1100">
        <v>2</v>
      </c>
      <c r="S3702" s="1063"/>
      <c r="T3702" s="1079">
        <f t="shared" si="1508"/>
        <v>7</v>
      </c>
      <c r="U3702" s="1061">
        <f>SUM(F3702,K3702,P3702)</f>
        <v>0</v>
      </c>
      <c r="V3702" s="1061"/>
      <c r="W3702" s="1063">
        <f t="shared" si="1513"/>
        <v>6</v>
      </c>
      <c r="X3702" s="1063">
        <f t="shared" si="1513"/>
        <v>0</v>
      </c>
      <c r="Y3702" s="1060">
        <f t="shared" si="1513"/>
        <v>21</v>
      </c>
      <c r="Z3702" s="1080">
        <f t="shared" si="1517"/>
        <v>7</v>
      </c>
      <c r="AA3702" s="1101" t="str">
        <f t="shared" si="1514"/>
        <v>Muối trắng</v>
      </c>
      <c r="AB3702" s="1082" t="str">
        <f t="shared" si="1514"/>
        <v>kg</v>
      </c>
      <c r="AC3702" s="1083">
        <f t="shared" si="1514"/>
        <v>3.5</v>
      </c>
      <c r="AD3702" s="1089">
        <f t="shared" si="1514"/>
        <v>3.5</v>
      </c>
      <c r="AE3702" s="1071">
        <f t="shared" si="1509"/>
        <v>0</v>
      </c>
      <c r="AF3702" s="1071">
        <f t="shared" si="1510"/>
        <v>0</v>
      </c>
      <c r="AG3702" s="1071">
        <f t="shared" si="1510"/>
        <v>17</v>
      </c>
      <c r="AH3702" s="1071">
        <f t="shared" si="1510"/>
        <v>0</v>
      </c>
      <c r="AI3702" s="1060">
        <f t="shared" si="1515"/>
        <v>59.5</v>
      </c>
      <c r="AJ3702" s="1102"/>
      <c r="AK3702" s="1063"/>
      <c r="AL3702" s="1103"/>
      <c r="AM3702" s="1063"/>
      <c r="AN3702" s="1085">
        <f t="shared" si="1511"/>
        <v>0</v>
      </c>
      <c r="AO3702" s="1061">
        <f t="shared" si="1512"/>
        <v>0</v>
      </c>
      <c r="AP3702" s="1061">
        <f t="shared" si="1512"/>
        <v>0</v>
      </c>
      <c r="AQ3702" s="1061">
        <f t="shared" si="1512"/>
        <v>6</v>
      </c>
      <c r="AR3702" s="1061">
        <f t="shared" si="1512"/>
        <v>0</v>
      </c>
      <c r="AS3702" s="1061">
        <f t="shared" si="1512"/>
        <v>21</v>
      </c>
      <c r="AT3702" s="850">
        <f t="shared" si="1518"/>
        <v>0</v>
      </c>
      <c r="AU3702" s="886" t="s">
        <v>833</v>
      </c>
      <c r="AV3702" s="1520">
        <f>SUM(AX3703:AX3705)</f>
        <v>62</v>
      </c>
      <c r="AW3702" s="1520"/>
      <c r="AX3702" s="1520"/>
      <c r="AY3702" s="861"/>
      <c r="AZ3702" s="862" t="s">
        <v>829</v>
      </c>
    </row>
    <row r="3703" spans="1:52" ht="13.5" customHeight="1">
      <c r="A3703" s="838">
        <f t="shared" si="1516"/>
        <v>8</v>
      </c>
      <c r="B3703" s="1039" t="s">
        <v>618</v>
      </c>
      <c r="C3703" s="817" t="s">
        <v>66</v>
      </c>
      <c r="D3703" s="839">
        <v>35</v>
      </c>
      <c r="E3703" s="921">
        <v>35</v>
      </c>
      <c r="F3703" s="1061"/>
      <c r="G3703" s="1086"/>
      <c r="H3703" s="1063">
        <v>0.3</v>
      </c>
      <c r="I3703" s="1077"/>
      <c r="J3703" s="1060">
        <f t="shared" si="1507"/>
        <v>10.5</v>
      </c>
      <c r="K3703" s="1092"/>
      <c r="L3703" s="1061"/>
      <c r="M3703" s="1099">
        <v>0.6</v>
      </c>
      <c r="N3703" s="1063"/>
      <c r="O3703" s="1060">
        <f t="shared" si="1519"/>
        <v>21</v>
      </c>
      <c r="P3703" s="1092"/>
      <c r="Q3703" s="1061"/>
      <c r="R3703" s="1099">
        <v>0.6</v>
      </c>
      <c r="S3703" s="1063"/>
      <c r="T3703" s="1079">
        <f t="shared" si="1508"/>
        <v>21</v>
      </c>
      <c r="U3703" s="1061">
        <f>SUM(F3703,K3703,P3703)</f>
        <v>0</v>
      </c>
      <c r="V3703" s="1061">
        <f t="shared" ref="V3703:Y3754" si="1520">SUM(G3703,L3703,Q3703)</f>
        <v>0</v>
      </c>
      <c r="W3703" s="1063">
        <f t="shared" si="1513"/>
        <v>1.5</v>
      </c>
      <c r="X3703" s="1063">
        <f t="shared" si="1513"/>
        <v>0</v>
      </c>
      <c r="Y3703" s="1060">
        <f t="shared" si="1513"/>
        <v>52.5</v>
      </c>
      <c r="Z3703" s="1080">
        <f t="shared" si="1517"/>
        <v>8</v>
      </c>
      <c r="AA3703" s="1101" t="str">
        <f t="shared" si="1514"/>
        <v xml:space="preserve">Tỏi khô </v>
      </c>
      <c r="AB3703" s="1082" t="str">
        <f t="shared" si="1514"/>
        <v>kg</v>
      </c>
      <c r="AC3703" s="1083">
        <f t="shared" si="1514"/>
        <v>35</v>
      </c>
      <c r="AD3703" s="1089">
        <f t="shared" si="1514"/>
        <v>35</v>
      </c>
      <c r="AE3703" s="1071">
        <f t="shared" si="1509"/>
        <v>0</v>
      </c>
      <c r="AF3703" s="1071">
        <f t="shared" si="1510"/>
        <v>0</v>
      </c>
      <c r="AG3703" s="1071">
        <f t="shared" si="1510"/>
        <v>4.3000000000000007</v>
      </c>
      <c r="AH3703" s="1071">
        <f t="shared" si="1510"/>
        <v>0</v>
      </c>
      <c r="AI3703" s="1060">
        <f t="shared" si="1515"/>
        <v>150.50000000000003</v>
      </c>
      <c r="AJ3703" s="1102"/>
      <c r="AK3703" s="1063"/>
      <c r="AL3703" s="1103"/>
      <c r="AM3703" s="1063"/>
      <c r="AN3703" s="1085">
        <f t="shared" si="1511"/>
        <v>0</v>
      </c>
      <c r="AO3703" s="1061">
        <f t="shared" si="1512"/>
        <v>0</v>
      </c>
      <c r="AP3703" s="1061">
        <f t="shared" si="1512"/>
        <v>0</v>
      </c>
      <c r="AQ3703" s="1061">
        <f t="shared" si="1512"/>
        <v>1.5</v>
      </c>
      <c r="AR3703" s="1061">
        <f t="shared" si="1512"/>
        <v>0</v>
      </c>
      <c r="AS3703" s="1061">
        <f t="shared" si="1512"/>
        <v>52.5</v>
      </c>
      <c r="AT3703" s="850">
        <f t="shared" si="1518"/>
        <v>0</v>
      </c>
      <c r="AU3703" s="880" t="s">
        <v>830</v>
      </c>
      <c r="AV3703" s="868">
        <f>K3764</f>
        <v>22</v>
      </c>
      <c r="AW3703" s="861" t="s">
        <v>27</v>
      </c>
      <c r="AX3703" s="888">
        <f>M3764</f>
        <v>14</v>
      </c>
      <c r="AY3703" s="861" t="s">
        <v>28</v>
      </c>
      <c r="AZ3703" s="870">
        <f>AX3703*AV3703</f>
        <v>308</v>
      </c>
    </row>
    <row r="3704" spans="1:52" ht="13.5" customHeight="1">
      <c r="A3704" s="838">
        <f t="shared" si="1516"/>
        <v>9</v>
      </c>
      <c r="B3704" s="1039" t="s">
        <v>44</v>
      </c>
      <c r="C3704" s="817" t="s">
        <v>66</v>
      </c>
      <c r="D3704" s="839">
        <v>20</v>
      </c>
      <c r="E3704" s="921">
        <v>20</v>
      </c>
      <c r="F3704" s="1061"/>
      <c r="G3704" s="1086"/>
      <c r="H3704" s="1063">
        <v>0.3</v>
      </c>
      <c r="I3704" s="1077"/>
      <c r="J3704" s="1060">
        <f t="shared" si="1507"/>
        <v>6</v>
      </c>
      <c r="K3704" s="1092"/>
      <c r="L3704" s="1061"/>
      <c r="M3704" s="1099">
        <v>0.6</v>
      </c>
      <c r="N3704" s="1063"/>
      <c r="O3704" s="1060">
        <f t="shared" si="1519"/>
        <v>12</v>
      </c>
      <c r="P3704" s="1061"/>
      <c r="Q3704" s="1061" t="s">
        <v>884</v>
      </c>
      <c r="R3704" s="1099">
        <v>0.6</v>
      </c>
      <c r="S3704" s="1063"/>
      <c r="T3704" s="1079">
        <f t="shared" si="1508"/>
        <v>12</v>
      </c>
      <c r="U3704" s="1061"/>
      <c r="V3704" s="1061">
        <f t="shared" si="1520"/>
        <v>0</v>
      </c>
      <c r="W3704" s="1063">
        <f t="shared" si="1513"/>
        <v>1.5</v>
      </c>
      <c r="X3704" s="1063">
        <f t="shared" si="1513"/>
        <v>0</v>
      </c>
      <c r="Y3704" s="1060">
        <f t="shared" si="1513"/>
        <v>30</v>
      </c>
      <c r="Z3704" s="1080">
        <f t="shared" si="1517"/>
        <v>9</v>
      </c>
      <c r="AA3704" s="1101" t="str">
        <f t="shared" si="1514"/>
        <v>Hành củ</v>
      </c>
      <c r="AB3704" s="1082" t="str">
        <f t="shared" si="1514"/>
        <v>kg</v>
      </c>
      <c r="AC3704" s="1083">
        <f t="shared" si="1514"/>
        <v>20</v>
      </c>
      <c r="AD3704" s="1089">
        <f t="shared" si="1514"/>
        <v>20</v>
      </c>
      <c r="AE3704" s="1071">
        <f t="shared" si="1509"/>
        <v>0</v>
      </c>
      <c r="AF3704" s="1071">
        <f t="shared" si="1510"/>
        <v>0</v>
      </c>
      <c r="AG3704" s="1071">
        <f t="shared" si="1510"/>
        <v>4.3000000000000007</v>
      </c>
      <c r="AH3704" s="1071">
        <f t="shared" si="1510"/>
        <v>0</v>
      </c>
      <c r="AI3704" s="1060">
        <f t="shared" si="1515"/>
        <v>86.000000000000014</v>
      </c>
      <c r="AJ3704" s="1102"/>
      <c r="AK3704" s="1063"/>
      <c r="AL3704" s="1103"/>
      <c r="AM3704" s="1063"/>
      <c r="AN3704" s="1108">
        <f t="shared" si="1511"/>
        <v>0</v>
      </c>
      <c r="AO3704" s="1061">
        <f t="shared" si="1512"/>
        <v>0</v>
      </c>
      <c r="AP3704" s="1061">
        <f t="shared" si="1512"/>
        <v>0</v>
      </c>
      <c r="AQ3704" s="1061">
        <f t="shared" si="1512"/>
        <v>1.5</v>
      </c>
      <c r="AR3704" s="1061">
        <f t="shared" si="1512"/>
        <v>0</v>
      </c>
      <c r="AS3704" s="1061">
        <f t="shared" si="1512"/>
        <v>30</v>
      </c>
      <c r="AT3704" s="850">
        <f t="shared" si="1518"/>
        <v>0</v>
      </c>
      <c r="AU3704" s="880" t="s">
        <v>831</v>
      </c>
      <c r="AV3704" s="868">
        <f>K3765</f>
        <v>22</v>
      </c>
      <c r="AW3704" s="861" t="s">
        <v>27</v>
      </c>
      <c r="AX3704" s="888">
        <f>M3765</f>
        <v>24</v>
      </c>
      <c r="AY3704" s="861" t="s">
        <v>28</v>
      </c>
      <c r="AZ3704" s="870">
        <f>AX3704*AV3704</f>
        <v>528</v>
      </c>
    </row>
    <row r="3705" spans="1:52" ht="13.5" customHeight="1">
      <c r="A3705" s="838">
        <f t="shared" si="1516"/>
        <v>10</v>
      </c>
      <c r="B3705" s="1039" t="s">
        <v>593</v>
      </c>
      <c r="C3705" s="817" t="s">
        <v>389</v>
      </c>
      <c r="D3705" s="839">
        <v>22</v>
      </c>
      <c r="E3705" s="921">
        <v>22</v>
      </c>
      <c r="F3705" s="1061"/>
      <c r="G3705" s="1086"/>
      <c r="H3705" s="1063">
        <v>1</v>
      </c>
      <c r="I3705" s="1077"/>
      <c r="J3705" s="1060">
        <f t="shared" si="1507"/>
        <v>22</v>
      </c>
      <c r="K3705" s="1092"/>
      <c r="L3705" s="1061"/>
      <c r="M3705" s="1099">
        <v>1</v>
      </c>
      <c r="N3705" s="1063"/>
      <c r="O3705" s="1060">
        <f t="shared" si="1519"/>
        <v>22</v>
      </c>
      <c r="P3705" s="1093"/>
      <c r="Q3705" s="1061"/>
      <c r="R3705" s="1109">
        <v>3</v>
      </c>
      <c r="S3705" s="1063"/>
      <c r="T3705" s="1079">
        <f t="shared" si="1508"/>
        <v>66</v>
      </c>
      <c r="U3705" s="1061">
        <f>SUM(F3705,K3705,P3705)</f>
        <v>0</v>
      </c>
      <c r="V3705" s="1061">
        <f t="shared" si="1520"/>
        <v>0</v>
      </c>
      <c r="W3705" s="1063">
        <f t="shared" si="1513"/>
        <v>5</v>
      </c>
      <c r="X3705" s="1063">
        <f t="shared" si="1513"/>
        <v>0</v>
      </c>
      <c r="Y3705" s="1060">
        <f t="shared" si="1513"/>
        <v>110</v>
      </c>
      <c r="Z3705" s="1080">
        <f t="shared" si="1517"/>
        <v>10</v>
      </c>
      <c r="AA3705" s="1101" t="str">
        <f t="shared" si="1514"/>
        <v>Dầu ăn Mavela</v>
      </c>
      <c r="AB3705" s="1082" t="str">
        <f t="shared" si="1514"/>
        <v>lít</v>
      </c>
      <c r="AC3705" s="1083">
        <f t="shared" si="1514"/>
        <v>22</v>
      </c>
      <c r="AD3705" s="1089">
        <f t="shared" si="1514"/>
        <v>22</v>
      </c>
      <c r="AE3705" s="1071">
        <f t="shared" si="1509"/>
        <v>0</v>
      </c>
      <c r="AF3705" s="1071">
        <f t="shared" si="1510"/>
        <v>0</v>
      </c>
      <c r="AG3705" s="1071">
        <f t="shared" si="1510"/>
        <v>1.5</v>
      </c>
      <c r="AH3705" s="1071">
        <f t="shared" si="1510"/>
        <v>0</v>
      </c>
      <c r="AI3705" s="1060">
        <f t="shared" si="1515"/>
        <v>33</v>
      </c>
      <c r="AJ3705" s="1102"/>
      <c r="AK3705" s="1063"/>
      <c r="AL3705" s="1103"/>
      <c r="AM3705" s="1063"/>
      <c r="AN3705" s="1085">
        <f t="shared" si="1511"/>
        <v>0</v>
      </c>
      <c r="AO3705" s="1061">
        <f t="shared" si="1512"/>
        <v>0</v>
      </c>
      <c r="AP3705" s="1061">
        <f t="shared" si="1512"/>
        <v>0</v>
      </c>
      <c r="AQ3705" s="1061">
        <f t="shared" si="1512"/>
        <v>5</v>
      </c>
      <c r="AR3705" s="1061">
        <f t="shared" si="1512"/>
        <v>0</v>
      </c>
      <c r="AS3705" s="1061">
        <f t="shared" si="1512"/>
        <v>110</v>
      </c>
      <c r="AT3705" s="850">
        <f t="shared" si="1518"/>
        <v>0</v>
      </c>
      <c r="AU3705" s="880" t="s">
        <v>832</v>
      </c>
      <c r="AV3705" s="868">
        <f>K3766</f>
        <v>22</v>
      </c>
      <c r="AW3705" s="861" t="s">
        <v>27</v>
      </c>
      <c r="AX3705" s="888">
        <f>M3766</f>
        <v>24</v>
      </c>
      <c r="AY3705" s="861" t="s">
        <v>28</v>
      </c>
      <c r="AZ3705" s="870">
        <f>AX3705*AV3705</f>
        <v>528</v>
      </c>
    </row>
    <row r="3706" spans="1:52" ht="13.5" customHeight="1">
      <c r="A3706" s="838">
        <f t="shared" si="1516"/>
        <v>11</v>
      </c>
      <c r="B3706" s="1039" t="s">
        <v>45</v>
      </c>
      <c r="C3706" s="817" t="s">
        <v>66</v>
      </c>
      <c r="D3706" s="839">
        <v>130</v>
      </c>
      <c r="E3706" s="921">
        <v>90</v>
      </c>
      <c r="F3706" s="1061" t="s">
        <v>885</v>
      </c>
      <c r="G3706" s="1086" t="s">
        <v>886</v>
      </c>
      <c r="H3706" s="1063"/>
      <c r="I3706" s="1077"/>
      <c r="J3706" s="1060">
        <f t="shared" si="1507"/>
        <v>0</v>
      </c>
      <c r="K3706" s="1092"/>
      <c r="L3706" s="1061"/>
      <c r="M3706" s="1110">
        <v>0.1</v>
      </c>
      <c r="N3706" s="1063"/>
      <c r="O3706" s="1060">
        <f>SUM(K3706:N3706)*$E3706</f>
        <v>9</v>
      </c>
      <c r="P3706" s="1093"/>
      <c r="Q3706" s="1061"/>
      <c r="R3706" s="1100">
        <v>0.1</v>
      </c>
      <c r="S3706" s="1063"/>
      <c r="T3706" s="1079">
        <f t="shared" si="1508"/>
        <v>9</v>
      </c>
      <c r="U3706" s="1061">
        <f t="shared" ref="U3706:U3712" si="1521">SUM(F3706,K3706,P3706)</f>
        <v>0</v>
      </c>
      <c r="V3706" s="1061">
        <f t="shared" si="1520"/>
        <v>0</v>
      </c>
      <c r="W3706" s="1063">
        <f t="shared" si="1513"/>
        <v>0.2</v>
      </c>
      <c r="X3706" s="1063">
        <f t="shared" si="1513"/>
        <v>0</v>
      </c>
      <c r="Y3706" s="1060">
        <f t="shared" si="1513"/>
        <v>18</v>
      </c>
      <c r="Z3706" s="1080">
        <f t="shared" si="1517"/>
        <v>11</v>
      </c>
      <c r="AA3706" s="1101" t="str">
        <f t="shared" si="1514"/>
        <v>Tiêu bắc</v>
      </c>
      <c r="AB3706" s="1082" t="str">
        <f t="shared" si="1514"/>
        <v>kg</v>
      </c>
      <c r="AC3706" s="1083">
        <f t="shared" si="1514"/>
        <v>130</v>
      </c>
      <c r="AD3706" s="1089">
        <f t="shared" si="1514"/>
        <v>90</v>
      </c>
      <c r="AE3706" s="1071">
        <f t="shared" si="1509"/>
        <v>0</v>
      </c>
      <c r="AF3706" s="1071">
        <f t="shared" si="1510"/>
        <v>0</v>
      </c>
      <c r="AG3706" s="1071">
        <f t="shared" si="1510"/>
        <v>0.999999999999998</v>
      </c>
      <c r="AH3706" s="1071">
        <f t="shared" si="1510"/>
        <v>0</v>
      </c>
      <c r="AI3706" s="1060">
        <f t="shared" si="1515"/>
        <v>89.999999999999815</v>
      </c>
      <c r="AJ3706" s="1102"/>
      <c r="AK3706" s="1063"/>
      <c r="AL3706" s="1103"/>
      <c r="AM3706" s="1063"/>
      <c r="AN3706" s="1085">
        <f t="shared" si="1511"/>
        <v>0</v>
      </c>
      <c r="AO3706" s="1061">
        <f t="shared" si="1512"/>
        <v>0</v>
      </c>
      <c r="AP3706" s="1061">
        <f t="shared" si="1512"/>
        <v>0</v>
      </c>
      <c r="AQ3706" s="1061">
        <f t="shared" si="1512"/>
        <v>0.2</v>
      </c>
      <c r="AR3706" s="1061">
        <f t="shared" si="1512"/>
        <v>0</v>
      </c>
      <c r="AS3706" s="1061">
        <f t="shared" si="1512"/>
        <v>18</v>
      </c>
      <c r="AT3706" s="850">
        <f t="shared" si="1518"/>
        <v>8</v>
      </c>
      <c r="AU3706" s="1521" t="str">
        <f>B3767</f>
        <v xml:space="preserve">  + Ăn thêm</v>
      </c>
      <c r="AV3706" s="1522"/>
      <c r="AW3706" s="1522"/>
      <c r="AX3706" s="1522"/>
      <c r="AY3706" s="1522"/>
      <c r="AZ3706" s="892">
        <f>J3767</f>
        <v>0</v>
      </c>
    </row>
    <row r="3707" spans="1:52" ht="13.5" customHeight="1">
      <c r="A3707" s="838">
        <f t="shared" si="1516"/>
        <v>12</v>
      </c>
      <c r="B3707" s="1039" t="s">
        <v>46</v>
      </c>
      <c r="C3707" s="817" t="s">
        <v>66</v>
      </c>
      <c r="D3707" s="839">
        <v>35</v>
      </c>
      <c r="E3707" s="921">
        <v>35</v>
      </c>
      <c r="F3707" s="1061"/>
      <c r="G3707" s="1086"/>
      <c r="H3707" s="1063">
        <v>0.1</v>
      </c>
      <c r="I3707" s="1077"/>
      <c r="J3707" s="1060">
        <f t="shared" si="1507"/>
        <v>3.5</v>
      </c>
      <c r="K3707" s="1092"/>
      <c r="L3707" s="1061"/>
      <c r="M3707" s="1110">
        <v>0.2</v>
      </c>
      <c r="N3707" s="1063"/>
      <c r="O3707" s="1060">
        <f t="shared" ref="O3707:O3755" si="1522">SUM(K3707:N3707)*$E3707</f>
        <v>7</v>
      </c>
      <c r="P3707" s="1093"/>
      <c r="Q3707" s="1061"/>
      <c r="R3707" s="1100">
        <v>0.2</v>
      </c>
      <c r="S3707" s="1063"/>
      <c r="T3707" s="1079">
        <f t="shared" si="1508"/>
        <v>7</v>
      </c>
      <c r="U3707" s="1061">
        <f t="shared" si="1521"/>
        <v>0</v>
      </c>
      <c r="V3707" s="1061">
        <f t="shared" si="1520"/>
        <v>0</v>
      </c>
      <c r="W3707" s="1063">
        <f t="shared" si="1513"/>
        <v>0.5</v>
      </c>
      <c r="X3707" s="1063">
        <f t="shared" si="1513"/>
        <v>0</v>
      </c>
      <c r="Y3707" s="1060">
        <f>SUM(J3707,O3707,T3707)</f>
        <v>17.5</v>
      </c>
      <c r="Z3707" s="1080">
        <f t="shared" si="1517"/>
        <v>12</v>
      </c>
      <c r="AA3707" s="1101" t="str">
        <f t="shared" si="1514"/>
        <v>Kẹo đắng</v>
      </c>
      <c r="AB3707" s="1082" t="str">
        <f t="shared" si="1514"/>
        <v>kg</v>
      </c>
      <c r="AC3707" s="1083">
        <f t="shared" si="1514"/>
        <v>35</v>
      </c>
      <c r="AD3707" s="1089">
        <f t="shared" si="1514"/>
        <v>35</v>
      </c>
      <c r="AE3707" s="1071">
        <f t="shared" si="1509"/>
        <v>0</v>
      </c>
      <c r="AF3707" s="1071">
        <f t="shared" si="1510"/>
        <v>0</v>
      </c>
      <c r="AG3707" s="1071">
        <f t="shared" si="1510"/>
        <v>2.8</v>
      </c>
      <c r="AH3707" s="1071">
        <f t="shared" si="1510"/>
        <v>0</v>
      </c>
      <c r="AI3707" s="1060">
        <f t="shared" si="1515"/>
        <v>98</v>
      </c>
      <c r="AJ3707" s="1102"/>
      <c r="AK3707" s="1063"/>
      <c r="AL3707" s="1103"/>
      <c r="AM3707" s="1063"/>
      <c r="AN3707" s="1085">
        <f t="shared" si="1511"/>
        <v>0</v>
      </c>
      <c r="AO3707" s="1061">
        <f t="shared" si="1512"/>
        <v>0</v>
      </c>
      <c r="AP3707" s="1061">
        <f t="shared" si="1512"/>
        <v>0</v>
      </c>
      <c r="AQ3707" s="1061">
        <f t="shared" si="1512"/>
        <v>0.5</v>
      </c>
      <c r="AR3707" s="1061">
        <f t="shared" si="1512"/>
        <v>0</v>
      </c>
      <c r="AS3707" s="1061">
        <f t="shared" si="1512"/>
        <v>17.5</v>
      </c>
      <c r="AT3707" s="850">
        <f t="shared" si="1518"/>
        <v>0</v>
      </c>
      <c r="AU3707" s="1521" t="str">
        <f>B3768</f>
        <v xml:space="preserve"> + ăn thêm </v>
      </c>
      <c r="AV3707" s="1522"/>
      <c r="AW3707" s="1522"/>
      <c r="AX3707" s="1522"/>
      <c r="AY3707" s="1522"/>
      <c r="AZ3707" s="870">
        <f>J3768</f>
        <v>0</v>
      </c>
    </row>
    <row r="3708" spans="1:52" ht="13.5" customHeight="1">
      <c r="A3708" s="838">
        <f t="shared" si="1516"/>
        <v>13</v>
      </c>
      <c r="B3708" s="1039" t="s">
        <v>47</v>
      </c>
      <c r="C3708" s="817" t="s">
        <v>66</v>
      </c>
      <c r="D3708" s="839">
        <v>17</v>
      </c>
      <c r="E3708" s="921">
        <v>17</v>
      </c>
      <c r="F3708" s="1061"/>
      <c r="G3708" s="1086"/>
      <c r="H3708" s="1063"/>
      <c r="I3708" s="1077"/>
      <c r="J3708" s="1060">
        <f t="shared" si="1507"/>
        <v>0</v>
      </c>
      <c r="K3708" s="1092"/>
      <c r="L3708" s="1061"/>
      <c r="M3708" s="1110"/>
      <c r="N3708" s="1063"/>
      <c r="O3708" s="1060">
        <f t="shared" si="1522"/>
        <v>0</v>
      </c>
      <c r="P3708" s="1093"/>
      <c r="Q3708" s="1061"/>
      <c r="R3708" s="1100"/>
      <c r="S3708" s="1063"/>
      <c r="T3708" s="1079">
        <f t="shared" si="1508"/>
        <v>0</v>
      </c>
      <c r="U3708" s="1061">
        <f t="shared" si="1521"/>
        <v>0</v>
      </c>
      <c r="V3708" s="1061">
        <f t="shared" si="1520"/>
        <v>0</v>
      </c>
      <c r="W3708" s="1063">
        <f t="shared" si="1513"/>
        <v>0</v>
      </c>
      <c r="X3708" s="1063">
        <f t="shared" si="1513"/>
        <v>0</v>
      </c>
      <c r="Y3708" s="1060">
        <f t="shared" si="1513"/>
        <v>0</v>
      </c>
      <c r="Z3708" s="1080">
        <f t="shared" si="1517"/>
        <v>13</v>
      </c>
      <c r="AA3708" s="1101" t="str">
        <f t="shared" si="1514"/>
        <v>Đường trắng</v>
      </c>
      <c r="AB3708" s="1082" t="str">
        <f t="shared" si="1514"/>
        <v>kg</v>
      </c>
      <c r="AC3708" s="1083">
        <f t="shared" si="1514"/>
        <v>17</v>
      </c>
      <c r="AD3708" s="1089">
        <f t="shared" si="1514"/>
        <v>17</v>
      </c>
      <c r="AE3708" s="1071">
        <f t="shared" si="1509"/>
        <v>0</v>
      </c>
      <c r="AF3708" s="1071">
        <f t="shared" si="1510"/>
        <v>0</v>
      </c>
      <c r="AG3708" s="1071">
        <f t="shared" si="1510"/>
        <v>0</v>
      </c>
      <c r="AH3708" s="1071">
        <f t="shared" si="1510"/>
        <v>0</v>
      </c>
      <c r="AI3708" s="1060">
        <f t="shared" si="1515"/>
        <v>0</v>
      </c>
      <c r="AJ3708" s="1102"/>
      <c r="AK3708" s="1063"/>
      <c r="AL3708" s="1103"/>
      <c r="AM3708" s="1063"/>
      <c r="AN3708" s="1085">
        <f t="shared" si="1511"/>
        <v>0</v>
      </c>
      <c r="AO3708" s="1061">
        <f t="shared" si="1512"/>
        <v>0</v>
      </c>
      <c r="AP3708" s="1061">
        <f t="shared" si="1512"/>
        <v>0</v>
      </c>
      <c r="AQ3708" s="1061">
        <f t="shared" si="1512"/>
        <v>0</v>
      </c>
      <c r="AR3708" s="1061">
        <f t="shared" si="1512"/>
        <v>0</v>
      </c>
      <c r="AS3708" s="1061">
        <f t="shared" si="1512"/>
        <v>0</v>
      </c>
      <c r="AT3708" s="850">
        <f t="shared" si="1518"/>
        <v>0</v>
      </c>
      <c r="AU3708" s="893" t="s">
        <v>834</v>
      </c>
      <c r="AV3708" s="894"/>
      <c r="AW3708" s="894"/>
      <c r="AX3708" s="894"/>
      <c r="AY3708" s="894"/>
      <c r="AZ3708" s="870">
        <f>SUM(AZ3698:AZ3707)</f>
        <v>15170</v>
      </c>
    </row>
    <row r="3709" spans="1:52" ht="13.5" customHeight="1">
      <c r="A3709" s="838">
        <f t="shared" si="1516"/>
        <v>14</v>
      </c>
      <c r="B3709" s="1039" t="s">
        <v>48</v>
      </c>
      <c r="C3709" s="817" t="s">
        <v>389</v>
      </c>
      <c r="D3709" s="839">
        <v>23</v>
      </c>
      <c r="E3709" s="921">
        <v>23</v>
      </c>
      <c r="F3709" s="1061"/>
      <c r="G3709" s="1086"/>
      <c r="H3709" s="1063">
        <v>0.3</v>
      </c>
      <c r="I3709" s="1077"/>
      <c r="J3709" s="1060">
        <f t="shared" si="1507"/>
        <v>6.8999999999999995</v>
      </c>
      <c r="K3709" s="1061"/>
      <c r="L3709" s="1061"/>
      <c r="M3709" s="1063">
        <v>0.6</v>
      </c>
      <c r="N3709" s="1063"/>
      <c r="O3709" s="1060">
        <f t="shared" si="1522"/>
        <v>13.799999999999999</v>
      </c>
      <c r="P3709" s="1093"/>
      <c r="Q3709" s="1061"/>
      <c r="R3709" s="1100">
        <v>0.6</v>
      </c>
      <c r="S3709" s="1063"/>
      <c r="T3709" s="1079">
        <f t="shared" si="1508"/>
        <v>13.799999999999999</v>
      </c>
      <c r="U3709" s="1061">
        <f t="shared" si="1521"/>
        <v>0</v>
      </c>
      <c r="V3709" s="1061">
        <f t="shared" si="1520"/>
        <v>0</v>
      </c>
      <c r="W3709" s="1063">
        <f t="shared" si="1513"/>
        <v>1.5</v>
      </c>
      <c r="X3709" s="1063">
        <f t="shared" si="1513"/>
        <v>0</v>
      </c>
      <c r="Y3709" s="1060">
        <f t="shared" si="1513"/>
        <v>34.5</v>
      </c>
      <c r="Z3709" s="1080">
        <f t="shared" si="1517"/>
        <v>14</v>
      </c>
      <c r="AA3709" s="1101" t="str">
        <f t="shared" si="1514"/>
        <v>Mật mía</v>
      </c>
      <c r="AB3709" s="1082" t="str">
        <f t="shared" si="1514"/>
        <v>lít</v>
      </c>
      <c r="AC3709" s="1083">
        <f t="shared" si="1514"/>
        <v>23</v>
      </c>
      <c r="AD3709" s="1089">
        <f t="shared" si="1514"/>
        <v>23</v>
      </c>
      <c r="AE3709" s="1071">
        <f t="shared" si="1509"/>
        <v>0</v>
      </c>
      <c r="AF3709" s="1071">
        <f t="shared" si="1510"/>
        <v>0</v>
      </c>
      <c r="AG3709" s="1071">
        <f t="shared" si="1510"/>
        <v>13</v>
      </c>
      <c r="AH3709" s="1071">
        <f t="shared" si="1510"/>
        <v>0</v>
      </c>
      <c r="AI3709" s="1060">
        <f t="shared" si="1515"/>
        <v>299</v>
      </c>
      <c r="AJ3709" s="1102"/>
      <c r="AK3709" s="1063"/>
      <c r="AL3709" s="1103"/>
      <c r="AM3709" s="1063"/>
      <c r="AN3709" s="1085">
        <f t="shared" si="1511"/>
        <v>0</v>
      </c>
      <c r="AO3709" s="1061">
        <f t="shared" si="1512"/>
        <v>0</v>
      </c>
      <c r="AP3709" s="1061">
        <f t="shared" si="1512"/>
        <v>0</v>
      </c>
      <c r="AQ3709" s="1061">
        <f t="shared" si="1512"/>
        <v>1.5</v>
      </c>
      <c r="AR3709" s="1061">
        <f t="shared" si="1512"/>
        <v>0</v>
      </c>
      <c r="AS3709" s="1061">
        <f t="shared" si="1512"/>
        <v>34.5</v>
      </c>
      <c r="AT3709" s="850">
        <f t="shared" si="1518"/>
        <v>0</v>
      </c>
      <c r="AU3709" s="1255" t="s">
        <v>835</v>
      </c>
      <c r="AV3709" s="1256"/>
      <c r="AW3709" s="1256"/>
      <c r="AX3709" s="1256"/>
      <c r="AY3709" s="1256"/>
      <c r="AZ3709" s="870">
        <f>Q3767</f>
        <v>2265.9999999999982</v>
      </c>
    </row>
    <row r="3710" spans="1:52" ht="13.5" customHeight="1">
      <c r="A3710" s="838">
        <f t="shared" si="1516"/>
        <v>15</v>
      </c>
      <c r="B3710" s="1039" t="s">
        <v>514</v>
      </c>
      <c r="C3710" s="817" t="s">
        <v>66</v>
      </c>
      <c r="D3710" s="839">
        <v>80</v>
      </c>
      <c r="E3710" s="921">
        <v>80</v>
      </c>
      <c r="F3710" s="1061"/>
      <c r="G3710" s="1086"/>
      <c r="H3710" s="1063">
        <v>0.2</v>
      </c>
      <c r="I3710" s="1077"/>
      <c r="J3710" s="1060">
        <f t="shared" si="1507"/>
        <v>16</v>
      </c>
      <c r="K3710" s="1061"/>
      <c r="L3710" s="1061"/>
      <c r="M3710" s="1063">
        <v>0.2</v>
      </c>
      <c r="N3710" s="1063"/>
      <c r="O3710" s="1060">
        <f t="shared" si="1522"/>
        <v>16</v>
      </c>
      <c r="P3710" s="1093"/>
      <c r="Q3710" s="1061"/>
      <c r="R3710" s="1100">
        <v>0.2</v>
      </c>
      <c r="S3710" s="1063"/>
      <c r="T3710" s="1079">
        <f t="shared" si="1508"/>
        <v>16</v>
      </c>
      <c r="U3710" s="1061">
        <f t="shared" si="1521"/>
        <v>0</v>
      </c>
      <c r="V3710" s="1061">
        <f t="shared" si="1520"/>
        <v>0</v>
      </c>
      <c r="W3710" s="1063">
        <f t="shared" si="1513"/>
        <v>0.60000000000000009</v>
      </c>
      <c r="X3710" s="1063">
        <f t="shared" si="1513"/>
        <v>0</v>
      </c>
      <c r="Y3710" s="1060">
        <f t="shared" si="1513"/>
        <v>48</v>
      </c>
      <c r="Z3710" s="1080">
        <f t="shared" si="1517"/>
        <v>15</v>
      </c>
      <c r="AA3710" s="1101" t="str">
        <f t="shared" si="1514"/>
        <v>Ót bột</v>
      </c>
      <c r="AB3710" s="1082" t="str">
        <f t="shared" si="1514"/>
        <v>kg</v>
      </c>
      <c r="AC3710" s="1083">
        <f t="shared" si="1514"/>
        <v>80</v>
      </c>
      <c r="AD3710" s="1089">
        <f t="shared" si="1514"/>
        <v>80</v>
      </c>
      <c r="AE3710" s="1071">
        <f t="shared" si="1509"/>
        <v>0</v>
      </c>
      <c r="AF3710" s="1071">
        <f t="shared" si="1510"/>
        <v>0</v>
      </c>
      <c r="AG3710" s="1071">
        <f t="shared" si="1510"/>
        <v>5.7000000000000064</v>
      </c>
      <c r="AH3710" s="1071">
        <f t="shared" si="1510"/>
        <v>0</v>
      </c>
      <c r="AI3710" s="1060">
        <f t="shared" si="1515"/>
        <v>456.00000000000051</v>
      </c>
      <c r="AJ3710" s="1102"/>
      <c r="AK3710" s="1063"/>
      <c r="AL3710" s="1103"/>
      <c r="AM3710" s="1063"/>
      <c r="AN3710" s="1085">
        <f t="shared" si="1511"/>
        <v>0</v>
      </c>
      <c r="AO3710" s="1061">
        <f t="shared" si="1512"/>
        <v>0</v>
      </c>
      <c r="AP3710" s="1061">
        <f t="shared" si="1512"/>
        <v>0</v>
      </c>
      <c r="AQ3710" s="1061">
        <f t="shared" si="1512"/>
        <v>0.60000000000000009</v>
      </c>
      <c r="AR3710" s="1061">
        <f t="shared" si="1512"/>
        <v>0</v>
      </c>
      <c r="AS3710" s="1061">
        <f t="shared" si="1512"/>
        <v>48</v>
      </c>
      <c r="AT3710" s="850">
        <f t="shared" si="1518"/>
        <v>0</v>
      </c>
      <c r="AU3710" s="1255" t="s">
        <v>836</v>
      </c>
      <c r="AV3710" s="1256"/>
      <c r="AW3710" s="1256"/>
      <c r="AX3710" s="1256"/>
      <c r="AY3710" s="1256"/>
      <c r="AZ3710" s="870"/>
    </row>
    <row r="3711" spans="1:52" ht="13.5" customHeight="1">
      <c r="A3711" s="838">
        <f t="shared" si="1516"/>
        <v>16</v>
      </c>
      <c r="B3711" s="1039" t="s">
        <v>49</v>
      </c>
      <c r="C3711" s="817" t="s">
        <v>66</v>
      </c>
      <c r="D3711" s="839">
        <v>40</v>
      </c>
      <c r="E3711" s="921">
        <v>40</v>
      </c>
      <c r="F3711" s="1061"/>
      <c r="G3711" s="1086"/>
      <c r="H3711" s="1063">
        <v>0.2</v>
      </c>
      <c r="I3711" s="1077"/>
      <c r="J3711" s="1060">
        <f t="shared" si="1507"/>
        <v>8</v>
      </c>
      <c r="K3711" s="1061"/>
      <c r="L3711" s="1061"/>
      <c r="M3711" s="1063">
        <v>0.2</v>
      </c>
      <c r="N3711" s="1063"/>
      <c r="O3711" s="1060">
        <f t="shared" si="1522"/>
        <v>8</v>
      </c>
      <c r="P3711" s="1093"/>
      <c r="Q3711" s="1061"/>
      <c r="R3711" s="1100">
        <v>0.2</v>
      </c>
      <c r="S3711" s="1063"/>
      <c r="T3711" s="1079">
        <f t="shared" si="1508"/>
        <v>8</v>
      </c>
      <c r="U3711" s="1061">
        <f t="shared" si="1521"/>
        <v>0</v>
      </c>
      <c r="V3711" s="1061">
        <f t="shared" si="1520"/>
        <v>0</v>
      </c>
      <c r="W3711" s="1063">
        <f t="shared" si="1513"/>
        <v>0.60000000000000009</v>
      </c>
      <c r="X3711" s="1063">
        <f t="shared" si="1513"/>
        <v>0</v>
      </c>
      <c r="Y3711" s="1111">
        <f t="shared" si="1513"/>
        <v>24</v>
      </c>
      <c r="Z3711" s="1080">
        <f t="shared" si="1517"/>
        <v>16</v>
      </c>
      <c r="AA3711" s="1101" t="str">
        <f t="shared" si="1514"/>
        <v>Bột nghệ</v>
      </c>
      <c r="AB3711" s="1082" t="str">
        <f t="shared" si="1514"/>
        <v>kg</v>
      </c>
      <c r="AC3711" s="1083">
        <f t="shared" si="1514"/>
        <v>40</v>
      </c>
      <c r="AD3711" s="1089">
        <f t="shared" si="1514"/>
        <v>40</v>
      </c>
      <c r="AE3711" s="1071">
        <f t="shared" si="1509"/>
        <v>0</v>
      </c>
      <c r="AF3711" s="1071">
        <f t="shared" si="1510"/>
        <v>0</v>
      </c>
      <c r="AG3711" s="1071">
        <f t="shared" si="1510"/>
        <v>17.699999999999974</v>
      </c>
      <c r="AH3711" s="1071">
        <f t="shared" si="1510"/>
        <v>0</v>
      </c>
      <c r="AI3711" s="1060">
        <f t="shared" si="1515"/>
        <v>707.99999999999898</v>
      </c>
      <c r="AJ3711" s="1102"/>
      <c r="AK3711" s="1063"/>
      <c r="AL3711" s="1103"/>
      <c r="AM3711" s="1063"/>
      <c r="AN3711" s="1085">
        <f t="shared" si="1511"/>
        <v>0</v>
      </c>
      <c r="AO3711" s="1061">
        <f t="shared" si="1512"/>
        <v>0</v>
      </c>
      <c r="AP3711" s="1061">
        <f t="shared" si="1512"/>
        <v>0</v>
      </c>
      <c r="AQ3711" s="1061">
        <f t="shared" si="1512"/>
        <v>0.60000000000000009</v>
      </c>
      <c r="AR3711" s="1061">
        <f t="shared" si="1512"/>
        <v>0</v>
      </c>
      <c r="AS3711" s="1061">
        <f t="shared" si="1512"/>
        <v>24</v>
      </c>
      <c r="AT3711" s="850">
        <f t="shared" si="1518"/>
        <v>0</v>
      </c>
      <c r="AU3711" s="1255" t="s">
        <v>799</v>
      </c>
      <c r="AV3711" s="1256"/>
      <c r="AW3711" s="1256"/>
      <c r="AX3711" s="1256"/>
      <c r="AY3711" s="1256"/>
      <c r="AZ3711" s="870"/>
    </row>
    <row r="3712" spans="1:52" ht="13.5" customHeight="1">
      <c r="A3712" s="838">
        <f t="shared" si="1516"/>
        <v>17</v>
      </c>
      <c r="B3712" s="920" t="s">
        <v>373</v>
      </c>
      <c r="C3712" s="817" t="s">
        <v>66</v>
      </c>
      <c r="D3712" s="839">
        <v>43</v>
      </c>
      <c r="E3712" s="921">
        <v>43</v>
      </c>
      <c r="F3712" s="1061"/>
      <c r="G3712" s="1086"/>
      <c r="H3712" s="1063">
        <v>1</v>
      </c>
      <c r="I3712" s="1077"/>
      <c r="J3712" s="1060">
        <f t="shared" si="1507"/>
        <v>43</v>
      </c>
      <c r="K3712" s="1061"/>
      <c r="L3712" s="1061"/>
      <c r="M3712" s="1063">
        <v>1</v>
      </c>
      <c r="N3712" s="1063"/>
      <c r="O3712" s="1060">
        <f t="shared" si="1522"/>
        <v>43</v>
      </c>
      <c r="P3712" s="1093"/>
      <c r="Q3712" s="1061"/>
      <c r="R3712" s="1100">
        <v>1</v>
      </c>
      <c r="S3712" s="1063"/>
      <c r="T3712" s="1079">
        <f t="shared" si="1508"/>
        <v>43</v>
      </c>
      <c r="U3712" s="1061">
        <f t="shared" si="1521"/>
        <v>0</v>
      </c>
      <c r="V3712" s="1061">
        <f t="shared" si="1520"/>
        <v>0</v>
      </c>
      <c r="W3712" s="1063">
        <f t="shared" si="1513"/>
        <v>3</v>
      </c>
      <c r="X3712" s="1063">
        <f t="shared" si="1513"/>
        <v>0</v>
      </c>
      <c r="Y3712" s="1060">
        <f t="shared" si="1513"/>
        <v>129</v>
      </c>
      <c r="Z3712" s="1080">
        <f t="shared" si="1517"/>
        <v>17</v>
      </c>
      <c r="AA3712" s="1081" t="str">
        <f t="shared" si="1514"/>
        <v>Vừng lạc</v>
      </c>
      <c r="AB3712" s="1082" t="str">
        <f t="shared" si="1514"/>
        <v>kg</v>
      </c>
      <c r="AC3712" s="1083">
        <f t="shared" si="1514"/>
        <v>43</v>
      </c>
      <c r="AD3712" s="1089">
        <f t="shared" si="1514"/>
        <v>43</v>
      </c>
      <c r="AE3712" s="1071">
        <f t="shared" si="1509"/>
        <v>0</v>
      </c>
      <c r="AF3712" s="1071">
        <f>AF3630+AK3630-AP3630</f>
        <v>0</v>
      </c>
      <c r="AG3712" s="1071">
        <f>AG3630+AL3630-AQ3630</f>
        <v>6.3000000000000007</v>
      </c>
      <c r="AH3712" s="1071">
        <f>AH3630+AM3630-AR3630</f>
        <v>0</v>
      </c>
      <c r="AI3712" s="1060">
        <f t="shared" si="1515"/>
        <v>270.90000000000003</v>
      </c>
      <c r="AJ3712" s="1102">
        <f>U3712</f>
        <v>0</v>
      </c>
      <c r="AK3712" s="1102">
        <f>V3712</f>
        <v>0</v>
      </c>
      <c r="AL3712" s="1112"/>
      <c r="AM3712" s="1102">
        <f>X3712</f>
        <v>0</v>
      </c>
      <c r="AN3712" s="1085">
        <f t="shared" si="1511"/>
        <v>0</v>
      </c>
      <c r="AO3712" s="1061">
        <f t="shared" si="1512"/>
        <v>0</v>
      </c>
      <c r="AP3712" s="1061">
        <f t="shared" si="1512"/>
        <v>0</v>
      </c>
      <c r="AQ3712" s="1061">
        <f t="shared" si="1512"/>
        <v>3</v>
      </c>
      <c r="AR3712" s="1061">
        <f t="shared" si="1512"/>
        <v>0</v>
      </c>
      <c r="AS3712" s="1061">
        <f t="shared" si="1512"/>
        <v>129</v>
      </c>
      <c r="AT3712" s="850">
        <f t="shared" si="1518"/>
        <v>0</v>
      </c>
      <c r="AU3712" s="1255" t="s">
        <v>800</v>
      </c>
      <c r="AV3712" s="1256"/>
      <c r="AW3712" s="1256"/>
      <c r="AX3712" s="1256"/>
      <c r="AY3712" s="1256"/>
      <c r="AZ3712" s="870"/>
    </row>
    <row r="3713" spans="1:52" ht="13.5" customHeight="1">
      <c r="A3713" s="838">
        <f t="shared" si="1516"/>
        <v>18</v>
      </c>
      <c r="B3713" s="931" t="s">
        <v>853</v>
      </c>
      <c r="C3713" s="817" t="s">
        <v>66</v>
      </c>
      <c r="D3713" s="839">
        <v>30</v>
      </c>
      <c r="E3713" s="921">
        <v>6</v>
      </c>
      <c r="F3713" s="1061"/>
      <c r="G3713" s="1086"/>
      <c r="H3713" s="1063">
        <v>0.5</v>
      </c>
      <c r="I3713" s="1077"/>
      <c r="J3713" s="1060">
        <f t="shared" si="1507"/>
        <v>3</v>
      </c>
      <c r="K3713" s="1061"/>
      <c r="L3713" s="1061"/>
      <c r="M3713" s="1063">
        <v>0.5</v>
      </c>
      <c r="N3713" s="1063"/>
      <c r="O3713" s="1060">
        <f t="shared" si="1522"/>
        <v>3</v>
      </c>
      <c r="P3713" s="1093"/>
      <c r="Q3713" s="1061"/>
      <c r="R3713" s="1100">
        <v>0.5</v>
      </c>
      <c r="S3713" s="1063"/>
      <c r="T3713" s="1079">
        <f t="shared" si="1508"/>
        <v>3</v>
      </c>
      <c r="U3713" s="1061"/>
      <c r="V3713" s="1061">
        <f t="shared" si="1520"/>
        <v>0</v>
      </c>
      <c r="W3713" s="1063">
        <f t="shared" si="1520"/>
        <v>1.5</v>
      </c>
      <c r="X3713" s="1063">
        <f t="shared" si="1520"/>
        <v>0</v>
      </c>
      <c r="Y3713" s="1060">
        <f t="shared" si="1520"/>
        <v>9</v>
      </c>
      <c r="Z3713" s="1080">
        <f t="shared" si="1517"/>
        <v>18</v>
      </c>
      <c r="AA3713" s="1081" t="str">
        <f t="shared" si="1514"/>
        <v>Tăm bao tay</v>
      </c>
      <c r="AB3713" s="1082" t="str">
        <f t="shared" si="1514"/>
        <v>kg</v>
      </c>
      <c r="AC3713" s="1083">
        <f t="shared" si="1514"/>
        <v>30</v>
      </c>
      <c r="AD3713" s="1089">
        <f t="shared" si="1514"/>
        <v>6</v>
      </c>
      <c r="AE3713" s="1071">
        <f t="shared" ref="AE3713:AH3728" si="1523">AE3631+AJ3631-AO3631</f>
        <v>0</v>
      </c>
      <c r="AF3713" s="1071">
        <f t="shared" si="1523"/>
        <v>0</v>
      </c>
      <c r="AG3713" s="1071">
        <f t="shared" si="1523"/>
        <v>2</v>
      </c>
      <c r="AH3713" s="1071">
        <f t="shared" si="1523"/>
        <v>0</v>
      </c>
      <c r="AI3713" s="1060">
        <f t="shared" si="1515"/>
        <v>12</v>
      </c>
      <c r="AJ3713" s="1102">
        <f t="shared" ref="AJ3713:AL3755" si="1524">U3713</f>
        <v>0</v>
      </c>
      <c r="AK3713" s="1102">
        <f t="shared" si="1524"/>
        <v>0</v>
      </c>
      <c r="AL3713" s="1112"/>
      <c r="AM3713" s="1102">
        <f t="shared" ref="AM3713:AM3755" si="1525">X3713</f>
        <v>0</v>
      </c>
      <c r="AN3713" s="1085">
        <f t="shared" ref="AN3713:AN3755" si="1526">SUM(AJ3713:AM3713)*$E3713</f>
        <v>0</v>
      </c>
      <c r="AO3713" s="1061">
        <f t="shared" si="1512"/>
        <v>0</v>
      </c>
      <c r="AP3713" s="1061">
        <f t="shared" si="1512"/>
        <v>0</v>
      </c>
      <c r="AQ3713" s="1061">
        <f t="shared" si="1512"/>
        <v>1.5</v>
      </c>
      <c r="AR3713" s="1061">
        <f t="shared" si="1512"/>
        <v>0</v>
      </c>
      <c r="AS3713" s="1061">
        <f t="shared" si="1512"/>
        <v>9</v>
      </c>
      <c r="AT3713" s="850">
        <f t="shared" si="1518"/>
        <v>36</v>
      </c>
      <c r="AU3713" s="1255" t="s">
        <v>801</v>
      </c>
      <c r="AV3713" s="1256"/>
      <c r="AW3713" s="1256"/>
      <c r="AX3713" s="1256"/>
      <c r="AY3713" s="1256"/>
      <c r="AZ3713" s="870"/>
    </row>
    <row r="3714" spans="1:52" ht="13.5" customHeight="1">
      <c r="A3714" s="838">
        <f t="shared" si="1516"/>
        <v>19</v>
      </c>
      <c r="B3714" s="931" t="s">
        <v>176</v>
      </c>
      <c r="C3714" s="896" t="s">
        <v>389</v>
      </c>
      <c r="D3714" s="897">
        <v>9</v>
      </c>
      <c r="E3714" s="1114">
        <v>9</v>
      </c>
      <c r="F3714" s="1061"/>
      <c r="G3714" s="1090"/>
      <c r="H3714" s="1063">
        <v>0.5</v>
      </c>
      <c r="I3714" s="1077"/>
      <c r="J3714" s="1060">
        <f t="shared" si="1507"/>
        <v>4.5</v>
      </c>
      <c r="K3714" s="1061" t="s">
        <v>887</v>
      </c>
      <c r="L3714" s="1061"/>
      <c r="M3714" s="1063">
        <v>0.8</v>
      </c>
      <c r="N3714" s="1063"/>
      <c r="O3714" s="1060">
        <f t="shared" si="1522"/>
        <v>7.2</v>
      </c>
      <c r="P3714" s="1093"/>
      <c r="Q3714" s="1065"/>
      <c r="R3714" s="1100">
        <v>0.7</v>
      </c>
      <c r="S3714" s="1063"/>
      <c r="T3714" s="1079">
        <f t="shared" si="1508"/>
        <v>6.3</v>
      </c>
      <c r="U3714" s="1061">
        <f>SUM(F3714,K3714,P3714)</f>
        <v>0</v>
      </c>
      <c r="V3714" s="1061">
        <f t="shared" si="1520"/>
        <v>0</v>
      </c>
      <c r="W3714" s="1063">
        <f t="shared" si="1520"/>
        <v>2</v>
      </c>
      <c r="X3714" s="1063">
        <f t="shared" si="1520"/>
        <v>0</v>
      </c>
      <c r="Y3714" s="1060">
        <f t="shared" si="1520"/>
        <v>18</v>
      </c>
      <c r="Z3714" s="1080">
        <f t="shared" si="1517"/>
        <v>19</v>
      </c>
      <c r="AA3714" s="1081" t="str">
        <f t="shared" si="1514"/>
        <v>Dấm chua</v>
      </c>
      <c r="AB3714" s="1082" t="str">
        <f t="shared" si="1514"/>
        <v>lít</v>
      </c>
      <c r="AC3714" s="1083">
        <f t="shared" si="1514"/>
        <v>9</v>
      </c>
      <c r="AD3714" s="1089">
        <f t="shared" si="1514"/>
        <v>9</v>
      </c>
      <c r="AE3714" s="1071">
        <f t="shared" si="1523"/>
        <v>0</v>
      </c>
      <c r="AF3714" s="1071">
        <f t="shared" si="1523"/>
        <v>0</v>
      </c>
      <c r="AG3714" s="1071">
        <f t="shared" si="1523"/>
        <v>18</v>
      </c>
      <c r="AH3714" s="1071">
        <f t="shared" si="1523"/>
        <v>0</v>
      </c>
      <c r="AI3714" s="1060">
        <f t="shared" si="1515"/>
        <v>162</v>
      </c>
      <c r="AJ3714" s="1102">
        <f t="shared" si="1524"/>
        <v>0</v>
      </c>
      <c r="AK3714" s="1102">
        <f t="shared" si="1524"/>
        <v>0</v>
      </c>
      <c r="AL3714" s="1112"/>
      <c r="AM3714" s="1102">
        <f t="shared" si="1525"/>
        <v>0</v>
      </c>
      <c r="AN3714" s="1085">
        <f t="shared" si="1526"/>
        <v>0</v>
      </c>
      <c r="AO3714" s="1061">
        <f t="shared" si="1512"/>
        <v>0</v>
      </c>
      <c r="AP3714" s="1061">
        <f t="shared" si="1512"/>
        <v>0</v>
      </c>
      <c r="AQ3714" s="1061">
        <f t="shared" si="1512"/>
        <v>2</v>
      </c>
      <c r="AR3714" s="1061">
        <f t="shared" si="1512"/>
        <v>0</v>
      </c>
      <c r="AS3714" s="1061">
        <f t="shared" si="1512"/>
        <v>18</v>
      </c>
      <c r="AT3714" s="850">
        <f t="shared" si="1518"/>
        <v>0</v>
      </c>
      <c r="AU3714" s="893" t="s">
        <v>802</v>
      </c>
      <c r="AV3714" s="894"/>
      <c r="AW3714" s="894"/>
      <c r="AX3714" s="894"/>
      <c r="AY3714" s="894"/>
      <c r="AZ3714" s="870">
        <f>AZ3708+SUM(AZ3709:AZ3713)</f>
        <v>17436</v>
      </c>
    </row>
    <row r="3715" spans="1:52" ht="13.5" customHeight="1">
      <c r="A3715" s="838">
        <f t="shared" si="1516"/>
        <v>20</v>
      </c>
      <c r="B3715" s="911" t="s">
        <v>158</v>
      </c>
      <c r="C3715" s="902" t="s">
        <v>66</v>
      </c>
      <c r="D3715" s="903">
        <v>30</v>
      </c>
      <c r="E3715" s="1116">
        <v>30</v>
      </c>
      <c r="F3715" s="1061"/>
      <c r="G3715" s="1090"/>
      <c r="H3715" s="1063">
        <v>0.5</v>
      </c>
      <c r="I3715" s="1077"/>
      <c r="J3715" s="1060">
        <f t="shared" si="1507"/>
        <v>15</v>
      </c>
      <c r="K3715" s="1065"/>
      <c r="L3715" s="1071"/>
      <c r="M3715" s="1063">
        <v>0.5</v>
      </c>
      <c r="N3715" s="1063"/>
      <c r="O3715" s="1060">
        <f t="shared" si="1522"/>
        <v>15</v>
      </c>
      <c r="P3715" s="1088"/>
      <c r="Q3715" s="1071"/>
      <c r="R3715" s="1110">
        <v>0.5</v>
      </c>
      <c r="S3715" s="1063"/>
      <c r="T3715" s="1079">
        <f t="shared" si="1508"/>
        <v>15</v>
      </c>
      <c r="U3715" s="1061">
        <f>SUM(F3715,K3715,P3715)</f>
        <v>0</v>
      </c>
      <c r="V3715" s="1071">
        <f t="shared" si="1520"/>
        <v>0</v>
      </c>
      <c r="W3715" s="1063">
        <f t="shared" si="1520"/>
        <v>1.5</v>
      </c>
      <c r="X3715" s="1063">
        <f t="shared" si="1520"/>
        <v>0</v>
      </c>
      <c r="Y3715" s="1060">
        <f t="shared" si="1520"/>
        <v>45</v>
      </c>
      <c r="Z3715" s="1080">
        <f t="shared" si="1517"/>
        <v>20</v>
      </c>
      <c r="AA3715" s="1081" t="str">
        <f t="shared" si="1514"/>
        <v>Chè vằng</v>
      </c>
      <c r="AB3715" s="1082" t="str">
        <f t="shared" si="1514"/>
        <v>kg</v>
      </c>
      <c r="AC3715" s="1083">
        <f t="shared" si="1514"/>
        <v>30</v>
      </c>
      <c r="AD3715" s="1089">
        <f t="shared" si="1514"/>
        <v>30</v>
      </c>
      <c r="AE3715" s="1071">
        <f t="shared" si="1523"/>
        <v>0</v>
      </c>
      <c r="AF3715" s="1071">
        <f t="shared" si="1523"/>
        <v>0</v>
      </c>
      <c r="AG3715" s="1071">
        <f t="shared" si="1523"/>
        <v>7</v>
      </c>
      <c r="AH3715" s="1071">
        <f t="shared" si="1523"/>
        <v>0</v>
      </c>
      <c r="AI3715" s="1060">
        <f t="shared" si="1515"/>
        <v>210</v>
      </c>
      <c r="AJ3715" s="1102">
        <f t="shared" si="1524"/>
        <v>0</v>
      </c>
      <c r="AK3715" s="1102">
        <f t="shared" si="1524"/>
        <v>0</v>
      </c>
      <c r="AL3715" s="1112"/>
      <c r="AM3715" s="1102">
        <f t="shared" si="1525"/>
        <v>0</v>
      </c>
      <c r="AN3715" s="1085">
        <f t="shared" si="1526"/>
        <v>0</v>
      </c>
      <c r="AO3715" s="1061">
        <f t="shared" si="1512"/>
        <v>0</v>
      </c>
      <c r="AP3715" s="1061">
        <f t="shared" si="1512"/>
        <v>0</v>
      </c>
      <c r="AQ3715" s="1061">
        <f t="shared" si="1512"/>
        <v>1.5</v>
      </c>
      <c r="AR3715" s="1061">
        <f t="shared" si="1512"/>
        <v>0</v>
      </c>
      <c r="AS3715" s="1061">
        <f t="shared" si="1512"/>
        <v>45</v>
      </c>
      <c r="AT3715" s="850">
        <f t="shared" si="1518"/>
        <v>0</v>
      </c>
      <c r="AU3715" s="1274" t="s">
        <v>803</v>
      </c>
      <c r="AV3715" s="1275"/>
      <c r="AW3715" s="1275"/>
      <c r="AX3715" s="1275"/>
      <c r="AY3715" s="1275"/>
      <c r="AZ3715" s="870"/>
    </row>
    <row r="3716" spans="1:52" ht="13.5" customHeight="1">
      <c r="A3716" s="838">
        <f t="shared" si="1516"/>
        <v>21</v>
      </c>
      <c r="B3716" s="911" t="s">
        <v>166</v>
      </c>
      <c r="C3716" s="844" t="s">
        <v>66</v>
      </c>
      <c r="D3716" s="907">
        <v>30</v>
      </c>
      <c r="E3716" s="1060">
        <v>30</v>
      </c>
      <c r="F3716" s="1065"/>
      <c r="G3716" s="1090"/>
      <c r="H3716" s="1063">
        <v>0.1</v>
      </c>
      <c r="I3716" s="1091"/>
      <c r="J3716" s="1060">
        <f t="shared" si="1507"/>
        <v>3</v>
      </c>
      <c r="K3716" s="1061"/>
      <c r="L3716" s="1065"/>
      <c r="M3716" s="1063">
        <v>0.2</v>
      </c>
      <c r="N3716" s="1063"/>
      <c r="O3716" s="1060">
        <f t="shared" si="1522"/>
        <v>6</v>
      </c>
      <c r="P3716" s="1056"/>
      <c r="Q3716" s="1065"/>
      <c r="R3716" s="1100">
        <v>0.2</v>
      </c>
      <c r="S3716" s="1063"/>
      <c r="T3716" s="1079">
        <f t="shared" si="1508"/>
        <v>6</v>
      </c>
      <c r="U3716" s="1061">
        <f>SUM(F3716,K3716,P3716)</f>
        <v>0</v>
      </c>
      <c r="V3716" s="1061">
        <f t="shared" si="1520"/>
        <v>0</v>
      </c>
      <c r="W3716" s="1063">
        <f t="shared" si="1520"/>
        <v>0.5</v>
      </c>
      <c r="X3716" s="1063">
        <f t="shared" si="1520"/>
        <v>0</v>
      </c>
      <c r="Y3716" s="1060">
        <f t="shared" si="1520"/>
        <v>15</v>
      </c>
      <c r="Z3716" s="1080">
        <f t="shared" si="1517"/>
        <v>21</v>
      </c>
      <c r="AA3716" s="1081" t="str">
        <f t="shared" si="1514"/>
        <v>Hành tăm</v>
      </c>
      <c r="AB3716" s="1082" t="str">
        <f t="shared" si="1514"/>
        <v>kg</v>
      </c>
      <c r="AC3716" s="1083">
        <f t="shared" si="1514"/>
        <v>30</v>
      </c>
      <c r="AD3716" s="1089">
        <f t="shared" si="1514"/>
        <v>30</v>
      </c>
      <c r="AE3716" s="1071">
        <f t="shared" si="1523"/>
        <v>0</v>
      </c>
      <c r="AF3716" s="1071">
        <f t="shared" si="1523"/>
        <v>0</v>
      </c>
      <c r="AG3716" s="1071">
        <f t="shared" si="1523"/>
        <v>1.7999999999999972</v>
      </c>
      <c r="AH3716" s="1071">
        <f t="shared" si="1523"/>
        <v>0</v>
      </c>
      <c r="AI3716" s="1060">
        <f t="shared" si="1515"/>
        <v>53.999999999999915</v>
      </c>
      <c r="AJ3716" s="1102">
        <f t="shared" si="1524"/>
        <v>0</v>
      </c>
      <c r="AK3716" s="1102">
        <f t="shared" si="1524"/>
        <v>0</v>
      </c>
      <c r="AL3716" s="1112"/>
      <c r="AM3716" s="1102">
        <f t="shared" si="1525"/>
        <v>0</v>
      </c>
      <c r="AN3716" s="1085">
        <f t="shared" si="1526"/>
        <v>0</v>
      </c>
      <c r="AO3716" s="1061">
        <f t="shared" si="1512"/>
        <v>0</v>
      </c>
      <c r="AP3716" s="1061">
        <f t="shared" si="1512"/>
        <v>0</v>
      </c>
      <c r="AQ3716" s="1061">
        <f t="shared" si="1512"/>
        <v>0.5</v>
      </c>
      <c r="AR3716" s="1061">
        <f t="shared" si="1512"/>
        <v>0</v>
      </c>
      <c r="AS3716" s="1061">
        <f t="shared" si="1512"/>
        <v>15</v>
      </c>
      <c r="AT3716" s="850">
        <f t="shared" si="1518"/>
        <v>0</v>
      </c>
      <c r="AU3716" s="4" t="s">
        <v>804</v>
      </c>
      <c r="AV3716" s="3"/>
      <c r="AW3716" s="3"/>
      <c r="AX3716" s="3"/>
      <c r="AY3716" s="3"/>
      <c r="AZ3716" s="870">
        <f>Y3765</f>
        <v>15170.6</v>
      </c>
    </row>
    <row r="3717" spans="1:52" ht="13.5" customHeight="1">
      <c r="A3717" s="838">
        <f t="shared" si="1516"/>
        <v>22</v>
      </c>
      <c r="B3717" s="911" t="s">
        <v>145</v>
      </c>
      <c r="C3717" s="844" t="s">
        <v>389</v>
      </c>
      <c r="D3717" s="907">
        <v>16</v>
      </c>
      <c r="E3717" s="1060">
        <v>16</v>
      </c>
      <c r="F3717" s="1061"/>
      <c r="G3717" s="1090"/>
      <c r="H3717" s="1063">
        <v>1</v>
      </c>
      <c r="I3717" s="1077"/>
      <c r="J3717" s="1060">
        <f t="shared" si="1507"/>
        <v>16</v>
      </c>
      <c r="K3717" s="1103"/>
      <c r="L3717" s="1071"/>
      <c r="M3717" s="1063">
        <v>1</v>
      </c>
      <c r="N3717" s="1118"/>
      <c r="O3717" s="1060">
        <f t="shared" si="1522"/>
        <v>16</v>
      </c>
      <c r="P3717" s="1056"/>
      <c r="Q3717" s="1071"/>
      <c r="R3717" s="1100">
        <v>1</v>
      </c>
      <c r="S3717" s="1063"/>
      <c r="T3717" s="1079">
        <f t="shared" si="1508"/>
        <v>16</v>
      </c>
      <c r="U3717" s="1061">
        <f t="shared" ref="U3717:U3755" si="1527">SUM(F3717,K3717,P3717)</f>
        <v>0</v>
      </c>
      <c r="V3717" s="1071">
        <f t="shared" si="1520"/>
        <v>0</v>
      </c>
      <c r="W3717" s="1063">
        <f t="shared" si="1520"/>
        <v>3</v>
      </c>
      <c r="X3717" s="1063">
        <f t="shared" si="1520"/>
        <v>0</v>
      </c>
      <c r="Y3717" s="1060">
        <f t="shared" si="1520"/>
        <v>48</v>
      </c>
      <c r="Z3717" s="1080">
        <f t="shared" si="1517"/>
        <v>22</v>
      </c>
      <c r="AA3717" s="1081" t="str">
        <f t="shared" si="1514"/>
        <v>Dầu rửa</v>
      </c>
      <c r="AB3717" s="1082" t="str">
        <f t="shared" si="1514"/>
        <v>lít</v>
      </c>
      <c r="AC3717" s="1083">
        <f t="shared" si="1514"/>
        <v>16</v>
      </c>
      <c r="AD3717" s="1089">
        <f t="shared" si="1514"/>
        <v>16</v>
      </c>
      <c r="AE3717" s="1071">
        <f t="shared" si="1523"/>
        <v>0</v>
      </c>
      <c r="AF3717" s="1071">
        <f t="shared" si="1523"/>
        <v>0</v>
      </c>
      <c r="AG3717" s="1071">
        <f t="shared" si="1523"/>
        <v>1</v>
      </c>
      <c r="AH3717" s="1071">
        <f t="shared" si="1523"/>
        <v>0</v>
      </c>
      <c r="AI3717" s="1060">
        <f t="shared" si="1515"/>
        <v>16</v>
      </c>
      <c r="AJ3717" s="1102">
        <f t="shared" si="1524"/>
        <v>0</v>
      </c>
      <c r="AK3717" s="1102">
        <f t="shared" si="1524"/>
        <v>0</v>
      </c>
      <c r="AL3717" s="1112"/>
      <c r="AM3717" s="1102">
        <f t="shared" si="1525"/>
        <v>0</v>
      </c>
      <c r="AN3717" s="1085">
        <f t="shared" si="1526"/>
        <v>0</v>
      </c>
      <c r="AO3717" s="1061">
        <f t="shared" si="1512"/>
        <v>0</v>
      </c>
      <c r="AP3717" s="1061">
        <f t="shared" si="1512"/>
        <v>0</v>
      </c>
      <c r="AQ3717" s="1061">
        <f t="shared" si="1512"/>
        <v>3</v>
      </c>
      <c r="AR3717" s="1061">
        <f t="shared" si="1512"/>
        <v>0</v>
      </c>
      <c r="AS3717" s="1061">
        <f t="shared" si="1512"/>
        <v>48</v>
      </c>
      <c r="AT3717" s="850">
        <f t="shared" si="1518"/>
        <v>0</v>
      </c>
      <c r="AU3717" s="4" t="s">
        <v>805</v>
      </c>
      <c r="AV3717" s="3"/>
      <c r="AW3717" s="3"/>
      <c r="AX3717" s="3"/>
      <c r="AY3717" s="3"/>
      <c r="AZ3717" s="870">
        <f>Q3768</f>
        <v>0</v>
      </c>
    </row>
    <row r="3718" spans="1:52" ht="13.5" customHeight="1">
      <c r="A3718" s="838">
        <f t="shared" si="1516"/>
        <v>23</v>
      </c>
      <c r="B3718" s="911" t="s">
        <v>136</v>
      </c>
      <c r="C3718" s="844" t="s">
        <v>66</v>
      </c>
      <c r="D3718" s="907">
        <v>120</v>
      </c>
      <c r="E3718" s="1060">
        <v>120</v>
      </c>
      <c r="F3718" s="1061"/>
      <c r="G3718" s="1090"/>
      <c r="H3718" s="1119">
        <v>4</v>
      </c>
      <c r="I3718" s="1077"/>
      <c r="J3718" s="1060">
        <f t="shared" si="1507"/>
        <v>480</v>
      </c>
      <c r="K3718" s="1065"/>
      <c r="L3718" s="1071"/>
      <c r="M3718" s="1119"/>
      <c r="N3718" s="1063"/>
      <c r="O3718" s="1060">
        <f t="shared" si="1522"/>
        <v>0</v>
      </c>
      <c r="P3718" s="1056" t="s">
        <v>883</v>
      </c>
      <c r="Q3718" s="1071"/>
      <c r="R3718" s="1100"/>
      <c r="S3718" s="1063"/>
      <c r="T3718" s="1079">
        <f t="shared" si="1508"/>
        <v>0</v>
      </c>
      <c r="U3718" s="1103">
        <f t="shared" si="1527"/>
        <v>0</v>
      </c>
      <c r="V3718" s="1071">
        <f t="shared" si="1520"/>
        <v>0</v>
      </c>
      <c r="W3718" s="1063">
        <f t="shared" si="1520"/>
        <v>4</v>
      </c>
      <c r="X3718" s="1063">
        <f t="shared" si="1520"/>
        <v>0</v>
      </c>
      <c r="Y3718" s="1060">
        <f t="shared" si="1520"/>
        <v>480</v>
      </c>
      <c r="Z3718" s="1080">
        <f t="shared" si="1517"/>
        <v>23</v>
      </c>
      <c r="AA3718" s="1081" t="str">
        <f t="shared" si="1514"/>
        <v>Cá khô</v>
      </c>
      <c r="AB3718" s="1082" t="str">
        <f t="shared" si="1514"/>
        <v>kg</v>
      </c>
      <c r="AC3718" s="1083">
        <f t="shared" si="1514"/>
        <v>120</v>
      </c>
      <c r="AD3718" s="1089">
        <f t="shared" si="1514"/>
        <v>120</v>
      </c>
      <c r="AE3718" s="1071">
        <f t="shared" si="1523"/>
        <v>0</v>
      </c>
      <c r="AF3718" s="1071">
        <f t="shared" si="1523"/>
        <v>0</v>
      </c>
      <c r="AG3718" s="1071">
        <f t="shared" si="1523"/>
        <v>7.5</v>
      </c>
      <c r="AH3718" s="1071">
        <f t="shared" si="1523"/>
        <v>0</v>
      </c>
      <c r="AI3718" s="1060">
        <f t="shared" si="1515"/>
        <v>900</v>
      </c>
      <c r="AJ3718" s="1102">
        <f t="shared" si="1524"/>
        <v>0</v>
      </c>
      <c r="AK3718" s="1102">
        <f t="shared" si="1524"/>
        <v>0</v>
      </c>
      <c r="AL3718" s="1112"/>
      <c r="AM3718" s="1102">
        <f t="shared" si="1525"/>
        <v>0</v>
      </c>
      <c r="AN3718" s="1085">
        <f t="shared" si="1526"/>
        <v>0</v>
      </c>
      <c r="AO3718" s="1061">
        <f t="shared" si="1512"/>
        <v>0</v>
      </c>
      <c r="AP3718" s="1061">
        <f t="shared" si="1512"/>
        <v>0</v>
      </c>
      <c r="AQ3718" s="1061">
        <f t="shared" si="1512"/>
        <v>4</v>
      </c>
      <c r="AR3718" s="1061">
        <f t="shared" si="1512"/>
        <v>0</v>
      </c>
      <c r="AS3718" s="1061">
        <f t="shared" si="1512"/>
        <v>480</v>
      </c>
      <c r="AT3718" s="850">
        <f t="shared" si="1518"/>
        <v>0</v>
      </c>
      <c r="AU3718" s="893" t="s">
        <v>806</v>
      </c>
      <c r="AV3718" s="894"/>
      <c r="AW3718" s="894"/>
      <c r="AX3718" s="894"/>
      <c r="AY3718" s="894"/>
      <c r="AZ3718" s="870">
        <f>SUM(AZ3716:AZ3717)</f>
        <v>15170.6</v>
      </c>
    </row>
    <row r="3719" spans="1:52" ht="13.5" customHeight="1">
      <c r="A3719" s="838">
        <f t="shared" si="1516"/>
        <v>24</v>
      </c>
      <c r="B3719" s="911" t="s">
        <v>183</v>
      </c>
      <c r="C3719" s="844" t="s">
        <v>66</v>
      </c>
      <c r="D3719" s="907">
        <v>30</v>
      </c>
      <c r="E3719" s="1060">
        <v>30</v>
      </c>
      <c r="F3719" s="1103"/>
      <c r="G3719" s="1120"/>
      <c r="H3719" s="1121">
        <v>0.1</v>
      </c>
      <c r="I3719" s="1077"/>
      <c r="J3719" s="1060">
        <f t="shared" si="1507"/>
        <v>3</v>
      </c>
      <c r="K3719" s="1103"/>
      <c r="L3719" s="1071"/>
      <c r="M3719" s="1063">
        <v>0.2</v>
      </c>
      <c r="N3719" s="1063"/>
      <c r="O3719" s="1060">
        <f t="shared" si="1522"/>
        <v>6</v>
      </c>
      <c r="P3719" s="1056"/>
      <c r="Q3719" s="1071"/>
      <c r="R3719" s="1063">
        <v>0.2</v>
      </c>
      <c r="S3719" s="1063"/>
      <c r="T3719" s="1079">
        <f t="shared" si="1508"/>
        <v>6</v>
      </c>
      <c r="U3719" s="1061">
        <f t="shared" si="1527"/>
        <v>0</v>
      </c>
      <c r="V3719" s="1071">
        <f t="shared" si="1520"/>
        <v>0</v>
      </c>
      <c r="W3719" s="1063">
        <f t="shared" si="1520"/>
        <v>0.5</v>
      </c>
      <c r="X3719" s="1063">
        <f t="shared" si="1520"/>
        <v>0</v>
      </c>
      <c r="Y3719" s="1060">
        <f t="shared" si="1520"/>
        <v>15</v>
      </c>
      <c r="Z3719" s="1080">
        <f t="shared" si="1517"/>
        <v>24</v>
      </c>
      <c r="AA3719" s="1081" t="str">
        <f t="shared" si="1514"/>
        <v>Nghệ tươi</v>
      </c>
      <c r="AB3719" s="1082" t="str">
        <f t="shared" si="1514"/>
        <v>kg</v>
      </c>
      <c r="AC3719" s="1083">
        <f t="shared" si="1514"/>
        <v>30</v>
      </c>
      <c r="AD3719" s="1089">
        <f t="shared" si="1514"/>
        <v>30</v>
      </c>
      <c r="AE3719" s="1071">
        <f t="shared" si="1523"/>
        <v>0</v>
      </c>
      <c r="AF3719" s="1071">
        <f t="shared" si="1523"/>
        <v>0</v>
      </c>
      <c r="AG3719" s="1071">
        <f t="shared" si="1523"/>
        <v>18.3</v>
      </c>
      <c r="AH3719" s="1071">
        <f t="shared" si="1523"/>
        <v>0</v>
      </c>
      <c r="AI3719" s="1060">
        <f t="shared" si="1515"/>
        <v>549</v>
      </c>
      <c r="AJ3719" s="1102">
        <f t="shared" si="1524"/>
        <v>0</v>
      </c>
      <c r="AK3719" s="1102">
        <f t="shared" si="1524"/>
        <v>0</v>
      </c>
      <c r="AL3719" s="1112"/>
      <c r="AM3719" s="1102">
        <f t="shared" si="1525"/>
        <v>0</v>
      </c>
      <c r="AN3719" s="1085">
        <f t="shared" si="1526"/>
        <v>0</v>
      </c>
      <c r="AO3719" s="1061">
        <f t="shared" si="1512"/>
        <v>0</v>
      </c>
      <c r="AP3719" s="1061">
        <f t="shared" si="1512"/>
        <v>0</v>
      </c>
      <c r="AQ3719" s="1061">
        <f t="shared" si="1512"/>
        <v>0.5</v>
      </c>
      <c r="AR3719" s="1061">
        <f t="shared" si="1512"/>
        <v>0</v>
      </c>
      <c r="AS3719" s="1061">
        <f t="shared" si="1512"/>
        <v>15</v>
      </c>
      <c r="AT3719" s="850">
        <f t="shared" si="1518"/>
        <v>0</v>
      </c>
      <c r="AU3719" s="893" t="s">
        <v>807</v>
      </c>
      <c r="AV3719" s="894"/>
      <c r="AW3719" s="894"/>
      <c r="AX3719" s="894"/>
      <c r="AY3719" s="894"/>
      <c r="AZ3719" s="912"/>
    </row>
    <row r="3720" spans="1:52" ht="13.5" customHeight="1">
      <c r="A3720" s="838">
        <f t="shared" si="1516"/>
        <v>25</v>
      </c>
      <c r="B3720" s="911" t="s">
        <v>142</v>
      </c>
      <c r="C3720" s="844" t="s">
        <v>66</v>
      </c>
      <c r="D3720" s="907">
        <v>35</v>
      </c>
      <c r="E3720" s="1060">
        <v>35</v>
      </c>
      <c r="F3720" s="1061"/>
      <c r="G3720" s="1120"/>
      <c r="H3720" s="1063">
        <v>0.1</v>
      </c>
      <c r="I3720" s="1077"/>
      <c r="J3720" s="1060">
        <f t="shared" si="1507"/>
        <v>3.5</v>
      </c>
      <c r="K3720" s="1103"/>
      <c r="L3720" s="1071"/>
      <c r="M3720" s="1063">
        <v>0.2</v>
      </c>
      <c r="N3720" s="1063"/>
      <c r="O3720" s="1060">
        <f t="shared" si="1522"/>
        <v>7</v>
      </c>
      <c r="P3720" s="1122"/>
      <c r="Q3720" s="1071"/>
      <c r="R3720" s="1063">
        <v>0.2</v>
      </c>
      <c r="S3720" s="1063"/>
      <c r="T3720" s="1079">
        <f t="shared" si="1508"/>
        <v>7</v>
      </c>
      <c r="U3720" s="1061">
        <f t="shared" si="1527"/>
        <v>0</v>
      </c>
      <c r="V3720" s="1071">
        <f t="shared" si="1520"/>
        <v>0</v>
      </c>
      <c r="W3720" s="1063">
        <f t="shared" si="1520"/>
        <v>0.5</v>
      </c>
      <c r="X3720" s="1063">
        <f t="shared" si="1520"/>
        <v>0</v>
      </c>
      <c r="Y3720" s="1060">
        <f t="shared" si="1520"/>
        <v>17.5</v>
      </c>
      <c r="Z3720" s="1080">
        <f t="shared" si="1517"/>
        <v>25</v>
      </c>
      <c r="AA3720" s="1081" t="str">
        <f t="shared" si="1514"/>
        <v>Gừng tươi</v>
      </c>
      <c r="AB3720" s="1082" t="str">
        <f t="shared" si="1514"/>
        <v>kg</v>
      </c>
      <c r="AC3720" s="1083">
        <f t="shared" si="1514"/>
        <v>35</v>
      </c>
      <c r="AD3720" s="1089">
        <f t="shared" si="1514"/>
        <v>35</v>
      </c>
      <c r="AE3720" s="1071">
        <f t="shared" si="1523"/>
        <v>0</v>
      </c>
      <c r="AF3720" s="1071">
        <f t="shared" si="1523"/>
        <v>0</v>
      </c>
      <c r="AG3720" s="1071">
        <f t="shared" si="1523"/>
        <v>3.299999999999998</v>
      </c>
      <c r="AH3720" s="1071">
        <f t="shared" si="1523"/>
        <v>0</v>
      </c>
      <c r="AI3720" s="1060">
        <f t="shared" si="1515"/>
        <v>115.49999999999993</v>
      </c>
      <c r="AJ3720" s="1102">
        <f t="shared" si="1524"/>
        <v>0</v>
      </c>
      <c r="AK3720" s="1102">
        <f t="shared" si="1524"/>
        <v>0</v>
      </c>
      <c r="AL3720" s="1112"/>
      <c r="AM3720" s="1102">
        <f t="shared" si="1525"/>
        <v>0</v>
      </c>
      <c r="AN3720" s="1085">
        <f t="shared" si="1526"/>
        <v>0</v>
      </c>
      <c r="AO3720" s="1061">
        <f t="shared" si="1512"/>
        <v>0</v>
      </c>
      <c r="AP3720" s="1061">
        <f t="shared" si="1512"/>
        <v>0</v>
      </c>
      <c r="AQ3720" s="1061">
        <f t="shared" si="1512"/>
        <v>0.5</v>
      </c>
      <c r="AR3720" s="1061">
        <f t="shared" si="1512"/>
        <v>0</v>
      </c>
      <c r="AS3720" s="1061">
        <f t="shared" si="1512"/>
        <v>17.5</v>
      </c>
      <c r="AT3720" s="850">
        <f t="shared" si="1518"/>
        <v>0</v>
      </c>
      <c r="AU3720" s="4" t="s">
        <v>808</v>
      </c>
      <c r="AV3720" s="3"/>
      <c r="AW3720" s="3"/>
      <c r="AX3720" s="3"/>
      <c r="AY3720" s="3"/>
      <c r="AZ3720" s="870">
        <f>Y3766</f>
        <v>2265.3999999999996</v>
      </c>
    </row>
    <row r="3721" spans="1:52" ht="13.5" customHeight="1">
      <c r="A3721" s="838">
        <f t="shared" si="1516"/>
        <v>26</v>
      </c>
      <c r="B3721" s="911" t="s">
        <v>51</v>
      </c>
      <c r="C3721" s="844" t="s">
        <v>66</v>
      </c>
      <c r="D3721" s="907">
        <v>100</v>
      </c>
      <c r="E3721" s="1060">
        <v>100</v>
      </c>
      <c r="F3721" s="1061"/>
      <c r="G3721" s="1120"/>
      <c r="H3721" s="1063">
        <v>0.5</v>
      </c>
      <c r="I3721" s="1077"/>
      <c r="J3721" s="1060">
        <f t="shared" si="1507"/>
        <v>50</v>
      </c>
      <c r="K3721" s="1065"/>
      <c r="L3721" s="1071"/>
      <c r="M3721" s="1119"/>
      <c r="N3721" s="1063"/>
      <c r="O3721" s="1060">
        <f t="shared" si="1522"/>
        <v>0</v>
      </c>
      <c r="P3721" s="1056"/>
      <c r="Q3721" s="1065"/>
      <c r="R3721" s="1100">
        <v>0.5</v>
      </c>
      <c r="S3721" s="1063"/>
      <c r="T3721" s="1079">
        <f t="shared" si="1508"/>
        <v>50</v>
      </c>
      <c r="U3721" s="1061">
        <f t="shared" si="1527"/>
        <v>0</v>
      </c>
      <c r="V3721" s="1071">
        <f t="shared" si="1520"/>
        <v>0</v>
      </c>
      <c r="W3721" s="1063">
        <f t="shared" si="1520"/>
        <v>1</v>
      </c>
      <c r="X3721" s="1063">
        <f t="shared" si="1520"/>
        <v>0</v>
      </c>
      <c r="Y3721" s="1060">
        <f t="shared" si="1520"/>
        <v>100</v>
      </c>
      <c r="Z3721" s="1080">
        <f t="shared" si="1517"/>
        <v>26</v>
      </c>
      <c r="AA3721" s="1081" t="str">
        <f t="shared" si="1514"/>
        <v>Tép khô</v>
      </c>
      <c r="AB3721" s="1082" t="str">
        <f t="shared" si="1514"/>
        <v>kg</v>
      </c>
      <c r="AC3721" s="1083">
        <f t="shared" si="1514"/>
        <v>100</v>
      </c>
      <c r="AD3721" s="1089">
        <f t="shared" si="1514"/>
        <v>100</v>
      </c>
      <c r="AE3721" s="1071">
        <f t="shared" si="1523"/>
        <v>0</v>
      </c>
      <c r="AF3721" s="1071">
        <f t="shared" si="1523"/>
        <v>0</v>
      </c>
      <c r="AG3721" s="1071">
        <f t="shared" si="1523"/>
        <v>6.3999999999999986</v>
      </c>
      <c r="AH3721" s="1071">
        <f t="shared" si="1523"/>
        <v>0</v>
      </c>
      <c r="AI3721" s="1060">
        <f t="shared" si="1515"/>
        <v>639.99999999999989</v>
      </c>
      <c r="AJ3721" s="1102">
        <f t="shared" si="1524"/>
        <v>0</v>
      </c>
      <c r="AK3721" s="1102">
        <f t="shared" si="1524"/>
        <v>0</v>
      </c>
      <c r="AL3721" s="1112"/>
      <c r="AM3721" s="1102">
        <f t="shared" si="1525"/>
        <v>0</v>
      </c>
      <c r="AN3721" s="1085">
        <f t="shared" si="1526"/>
        <v>0</v>
      </c>
      <c r="AO3721" s="1061">
        <f t="shared" si="1512"/>
        <v>0</v>
      </c>
      <c r="AP3721" s="1061">
        <f t="shared" si="1512"/>
        <v>0</v>
      </c>
      <c r="AQ3721" s="1061">
        <f t="shared" si="1512"/>
        <v>1</v>
      </c>
      <c r="AR3721" s="1061">
        <f t="shared" si="1512"/>
        <v>0</v>
      </c>
      <c r="AS3721" s="1061">
        <f t="shared" si="1512"/>
        <v>100</v>
      </c>
      <c r="AT3721" s="850">
        <f t="shared" si="1518"/>
        <v>0</v>
      </c>
      <c r="AU3721" s="4" t="s">
        <v>809</v>
      </c>
      <c r="AV3721" s="3"/>
      <c r="AW3721" s="3"/>
      <c r="AX3721" s="3"/>
      <c r="AY3721" s="3"/>
      <c r="AZ3721" s="913">
        <f>Y3767</f>
        <v>0</v>
      </c>
    </row>
    <row r="3722" spans="1:52" ht="13.5" customHeight="1">
      <c r="A3722" s="838">
        <f t="shared" si="1516"/>
        <v>27</v>
      </c>
      <c r="B3722" s="920" t="s">
        <v>854</v>
      </c>
      <c r="C3722" s="817" t="s">
        <v>66</v>
      </c>
      <c r="D3722" s="839">
        <v>50</v>
      </c>
      <c r="E3722" s="921">
        <v>50</v>
      </c>
      <c r="F3722" s="1061"/>
      <c r="G3722" s="1123"/>
      <c r="H3722" s="1063">
        <v>0.3</v>
      </c>
      <c r="I3722" s="1077"/>
      <c r="J3722" s="1060">
        <f t="shared" si="1507"/>
        <v>15</v>
      </c>
      <c r="K3722" s="1065"/>
      <c r="L3722" s="1124"/>
      <c r="M3722" s="1063">
        <v>0.6</v>
      </c>
      <c r="N3722" s="1063"/>
      <c r="O3722" s="1060">
        <f t="shared" si="1522"/>
        <v>30</v>
      </c>
      <c r="P3722" s="1093"/>
      <c r="Q3722" s="1065"/>
      <c r="R3722" s="1100">
        <v>0.6</v>
      </c>
      <c r="S3722" s="1062"/>
      <c r="T3722" s="1079">
        <f t="shared" si="1508"/>
        <v>30</v>
      </c>
      <c r="U3722" s="1061">
        <f t="shared" si="1527"/>
        <v>0</v>
      </c>
      <c r="V3722" s="1061">
        <f t="shared" si="1520"/>
        <v>0</v>
      </c>
      <c r="W3722" s="1063">
        <f t="shared" si="1520"/>
        <v>1.5</v>
      </c>
      <c r="X3722" s="1063">
        <f t="shared" si="1520"/>
        <v>0</v>
      </c>
      <c r="Y3722" s="1060">
        <f t="shared" si="1520"/>
        <v>75</v>
      </c>
      <c r="Z3722" s="1080">
        <f t="shared" si="1517"/>
        <v>27</v>
      </c>
      <c r="AA3722" s="1081" t="str">
        <f t="shared" si="1514"/>
        <v xml:space="preserve">ớt quả </v>
      </c>
      <c r="AB3722" s="1082" t="str">
        <f t="shared" si="1514"/>
        <v>kg</v>
      </c>
      <c r="AC3722" s="1083">
        <f t="shared" si="1514"/>
        <v>50</v>
      </c>
      <c r="AD3722" s="1089">
        <f t="shared" si="1514"/>
        <v>50</v>
      </c>
      <c r="AE3722" s="1071">
        <f t="shared" si="1523"/>
        <v>0</v>
      </c>
      <c r="AF3722" s="1071">
        <f t="shared" si="1523"/>
        <v>0</v>
      </c>
      <c r="AG3722" s="1071">
        <f t="shared" si="1523"/>
        <v>7.4</v>
      </c>
      <c r="AH3722" s="1071">
        <f t="shared" si="1523"/>
        <v>0</v>
      </c>
      <c r="AI3722" s="1060">
        <f t="shared" si="1515"/>
        <v>370</v>
      </c>
      <c r="AJ3722" s="1102">
        <f t="shared" si="1524"/>
        <v>0</v>
      </c>
      <c r="AK3722" s="1102">
        <f t="shared" si="1524"/>
        <v>0</v>
      </c>
      <c r="AL3722" s="1112"/>
      <c r="AM3722" s="1102">
        <f t="shared" si="1525"/>
        <v>0</v>
      </c>
      <c r="AN3722" s="1085">
        <f t="shared" si="1526"/>
        <v>0</v>
      </c>
      <c r="AO3722" s="1061">
        <f t="shared" si="1512"/>
        <v>0</v>
      </c>
      <c r="AP3722" s="1061">
        <f t="shared" si="1512"/>
        <v>0</v>
      </c>
      <c r="AQ3722" s="1061">
        <f t="shared" si="1512"/>
        <v>1.5</v>
      </c>
      <c r="AR3722" s="1061">
        <f t="shared" si="1512"/>
        <v>0</v>
      </c>
      <c r="AS3722" s="1061">
        <f t="shared" si="1512"/>
        <v>75</v>
      </c>
      <c r="AT3722" s="850">
        <f t="shared" si="1518"/>
        <v>0</v>
      </c>
      <c r="AU3722" s="893"/>
      <c r="AV3722" s="894"/>
      <c r="AW3722" s="894"/>
      <c r="AX3722" s="894"/>
      <c r="AY3722" s="894"/>
      <c r="AZ3722" s="917"/>
    </row>
    <row r="3723" spans="1:52" ht="13.5" customHeight="1">
      <c r="A3723" s="838">
        <f t="shared" si="1516"/>
        <v>28</v>
      </c>
      <c r="B3723" s="1052" t="s">
        <v>16</v>
      </c>
      <c r="C3723" s="817" t="s">
        <v>66</v>
      </c>
      <c r="D3723" s="839">
        <v>140</v>
      </c>
      <c r="E3723" s="921">
        <v>140</v>
      </c>
      <c r="F3723" s="1061"/>
      <c r="G3723" s="1086"/>
      <c r="H3723" s="1063"/>
      <c r="I3723" s="1077"/>
      <c r="J3723" s="1060">
        <f t="shared" si="1507"/>
        <v>0</v>
      </c>
      <c r="K3723" s="1061"/>
      <c r="L3723" s="1065"/>
      <c r="M3723" s="1063"/>
      <c r="N3723" s="1062"/>
      <c r="O3723" s="1060">
        <f t="shared" si="1522"/>
        <v>0</v>
      </c>
      <c r="P3723" s="1093"/>
      <c r="Q3723" s="1065">
        <v>6.5</v>
      </c>
      <c r="R3723" s="1100"/>
      <c r="S3723" s="1062"/>
      <c r="T3723" s="1079">
        <f t="shared" si="1508"/>
        <v>910</v>
      </c>
      <c r="U3723" s="1061">
        <f t="shared" si="1527"/>
        <v>0</v>
      </c>
      <c r="V3723" s="1061">
        <f t="shared" si="1520"/>
        <v>6.5</v>
      </c>
      <c r="W3723" s="1063">
        <f t="shared" si="1520"/>
        <v>0</v>
      </c>
      <c r="X3723" s="1062">
        <f t="shared" si="1520"/>
        <v>0</v>
      </c>
      <c r="Y3723" s="1060">
        <f t="shared" si="1520"/>
        <v>910</v>
      </c>
      <c r="Z3723" s="1080">
        <f t="shared" si="1517"/>
        <v>28</v>
      </c>
      <c r="AA3723" s="1126" t="str">
        <f t="shared" si="1514"/>
        <v>Thịt nạc</v>
      </c>
      <c r="AB3723" s="1082" t="str">
        <f t="shared" si="1514"/>
        <v>kg</v>
      </c>
      <c r="AC3723" s="1083">
        <f t="shared" si="1514"/>
        <v>140</v>
      </c>
      <c r="AD3723" s="1089">
        <f t="shared" si="1514"/>
        <v>140</v>
      </c>
      <c r="AE3723" s="1071">
        <f t="shared" si="1523"/>
        <v>0</v>
      </c>
      <c r="AF3723" s="1071">
        <f t="shared" si="1523"/>
        <v>0</v>
      </c>
      <c r="AG3723" s="1071">
        <f t="shared" si="1523"/>
        <v>0</v>
      </c>
      <c r="AH3723" s="1071">
        <f t="shared" si="1523"/>
        <v>0</v>
      </c>
      <c r="AI3723" s="1060">
        <f t="shared" si="1515"/>
        <v>0</v>
      </c>
      <c r="AJ3723" s="1102">
        <f t="shared" si="1524"/>
        <v>0</v>
      </c>
      <c r="AK3723" s="1102">
        <f t="shared" si="1524"/>
        <v>6.5</v>
      </c>
      <c r="AL3723" s="1102">
        <f t="shared" si="1524"/>
        <v>0</v>
      </c>
      <c r="AM3723" s="1102">
        <f t="shared" si="1525"/>
        <v>0</v>
      </c>
      <c r="AN3723" s="1085">
        <f t="shared" si="1526"/>
        <v>910</v>
      </c>
      <c r="AO3723" s="1061">
        <f t="shared" si="1512"/>
        <v>0</v>
      </c>
      <c r="AP3723" s="1061">
        <f t="shared" si="1512"/>
        <v>6.5</v>
      </c>
      <c r="AQ3723" s="1061">
        <f t="shared" si="1512"/>
        <v>0</v>
      </c>
      <c r="AR3723" s="1061">
        <f t="shared" si="1512"/>
        <v>0</v>
      </c>
      <c r="AS3723" s="1061">
        <f t="shared" si="1512"/>
        <v>910</v>
      </c>
      <c r="AT3723" s="850">
        <f t="shared" si="1518"/>
        <v>0</v>
      </c>
      <c r="AU3723" s="893"/>
      <c r="AV3723" s="894"/>
      <c r="AW3723" s="894"/>
      <c r="AX3723" s="894"/>
      <c r="AY3723" s="894"/>
      <c r="AZ3723" s="918"/>
    </row>
    <row r="3724" spans="1:52" ht="13.5" customHeight="1">
      <c r="A3724" s="838">
        <f t="shared" si="1516"/>
        <v>29</v>
      </c>
      <c r="B3724" s="1052" t="s">
        <v>412</v>
      </c>
      <c r="C3724" s="817" t="s">
        <v>66</v>
      </c>
      <c r="D3724" s="839">
        <v>83</v>
      </c>
      <c r="E3724" s="921">
        <v>76</v>
      </c>
      <c r="F3724" s="1061"/>
      <c r="G3724" s="1090"/>
      <c r="H3724" s="1063"/>
      <c r="I3724" s="1077"/>
      <c r="J3724" s="1060">
        <f t="shared" si="1507"/>
        <v>0</v>
      </c>
      <c r="K3724" s="1061"/>
      <c r="L3724" s="1065"/>
      <c r="M3724" s="1063"/>
      <c r="N3724" s="1127"/>
      <c r="O3724" s="1060">
        <f t="shared" si="1522"/>
        <v>0</v>
      </c>
      <c r="P3724" s="1056"/>
      <c r="Q3724" s="1065">
        <v>13.5</v>
      </c>
      <c r="R3724" s="1100"/>
      <c r="S3724" s="1062"/>
      <c r="T3724" s="1079">
        <f t="shared" si="1508"/>
        <v>1026</v>
      </c>
      <c r="U3724" s="1061">
        <f t="shared" si="1527"/>
        <v>0</v>
      </c>
      <c r="V3724" s="1061">
        <f t="shared" si="1520"/>
        <v>13.5</v>
      </c>
      <c r="W3724" s="1063">
        <f t="shared" si="1520"/>
        <v>0</v>
      </c>
      <c r="X3724" s="1062">
        <f t="shared" si="1520"/>
        <v>0</v>
      </c>
      <c r="Y3724" s="1060">
        <f t="shared" si="1520"/>
        <v>1026</v>
      </c>
      <c r="Z3724" s="1080">
        <f t="shared" si="1517"/>
        <v>29</v>
      </c>
      <c r="AA3724" s="1126" t="str">
        <f t="shared" si="1514"/>
        <v>Thịt ngan lai</v>
      </c>
      <c r="AB3724" s="1082" t="str">
        <f t="shared" si="1514"/>
        <v>kg</v>
      </c>
      <c r="AC3724" s="1083">
        <f t="shared" si="1514"/>
        <v>83</v>
      </c>
      <c r="AD3724" s="1089">
        <f t="shared" si="1514"/>
        <v>76</v>
      </c>
      <c r="AE3724" s="1071">
        <f t="shared" si="1523"/>
        <v>0</v>
      </c>
      <c r="AF3724" s="1071">
        <f t="shared" si="1523"/>
        <v>0</v>
      </c>
      <c r="AG3724" s="1071">
        <f t="shared" si="1523"/>
        <v>0</v>
      </c>
      <c r="AH3724" s="1071">
        <f t="shared" si="1523"/>
        <v>0</v>
      </c>
      <c r="AI3724" s="1060">
        <f t="shared" si="1515"/>
        <v>0</v>
      </c>
      <c r="AJ3724" s="1102">
        <f t="shared" si="1524"/>
        <v>0</v>
      </c>
      <c r="AK3724" s="1102">
        <f t="shared" si="1524"/>
        <v>13.5</v>
      </c>
      <c r="AL3724" s="1102">
        <f t="shared" si="1524"/>
        <v>0</v>
      </c>
      <c r="AM3724" s="1102">
        <f t="shared" si="1525"/>
        <v>0</v>
      </c>
      <c r="AN3724" s="1085">
        <f t="shared" si="1526"/>
        <v>1026</v>
      </c>
      <c r="AO3724" s="1061">
        <f t="shared" si="1512"/>
        <v>0</v>
      </c>
      <c r="AP3724" s="1061">
        <f t="shared" si="1512"/>
        <v>13.5</v>
      </c>
      <c r="AQ3724" s="1061">
        <f t="shared" si="1512"/>
        <v>0</v>
      </c>
      <c r="AR3724" s="1061">
        <f t="shared" si="1512"/>
        <v>0</v>
      </c>
      <c r="AS3724" s="1061">
        <f t="shared" si="1512"/>
        <v>1026</v>
      </c>
      <c r="AT3724" s="850">
        <f t="shared" si="1518"/>
        <v>94.5</v>
      </c>
      <c r="AU3724" s="893"/>
      <c r="AV3724" s="894"/>
      <c r="AW3724" s="894"/>
      <c r="AX3724" s="894"/>
      <c r="AY3724" s="894"/>
      <c r="AZ3724" s="918"/>
    </row>
    <row r="3725" spans="1:52" ht="13.5" customHeight="1">
      <c r="A3725" s="838">
        <f t="shared" si="1516"/>
        <v>30</v>
      </c>
      <c r="B3725" s="1052" t="s">
        <v>203</v>
      </c>
      <c r="C3725" s="817" t="s">
        <v>66</v>
      </c>
      <c r="D3725" s="839">
        <v>60</v>
      </c>
      <c r="E3725" s="921">
        <v>65</v>
      </c>
      <c r="F3725" s="1061"/>
      <c r="G3725" s="1090"/>
      <c r="H3725" s="1063"/>
      <c r="I3725" s="1128"/>
      <c r="J3725" s="1060">
        <f t="shared" si="1507"/>
        <v>0</v>
      </c>
      <c r="K3725" s="1065"/>
      <c r="L3725" s="1065">
        <v>13</v>
      </c>
      <c r="M3725" s="1119"/>
      <c r="N3725" s="1063"/>
      <c r="O3725" s="1060">
        <f t="shared" si="1522"/>
        <v>845</v>
      </c>
      <c r="P3725" s="1056"/>
      <c r="Q3725" s="1065"/>
      <c r="R3725" s="1100"/>
      <c r="S3725" s="1063" t="s">
        <v>888</v>
      </c>
      <c r="T3725" s="1079">
        <f t="shared" si="1508"/>
        <v>0</v>
      </c>
      <c r="U3725" s="1061">
        <f t="shared" si="1527"/>
        <v>0</v>
      </c>
      <c r="V3725" s="1061">
        <f t="shared" si="1520"/>
        <v>13</v>
      </c>
      <c r="W3725" s="1063">
        <f t="shared" si="1520"/>
        <v>0</v>
      </c>
      <c r="X3725" s="1063">
        <f t="shared" si="1520"/>
        <v>0</v>
      </c>
      <c r="Y3725" s="1060">
        <f t="shared" si="1520"/>
        <v>845</v>
      </c>
      <c r="Z3725" s="1080">
        <f t="shared" si="1517"/>
        <v>30</v>
      </c>
      <c r="AA3725" s="1126" t="str">
        <f t="shared" si="1514"/>
        <v>Cá thu cam</v>
      </c>
      <c r="AB3725" s="1082" t="str">
        <f t="shared" si="1514"/>
        <v>kg</v>
      </c>
      <c r="AC3725" s="1083">
        <f t="shared" si="1514"/>
        <v>60</v>
      </c>
      <c r="AD3725" s="1089">
        <f t="shared" si="1514"/>
        <v>65</v>
      </c>
      <c r="AE3725" s="1071">
        <f t="shared" si="1523"/>
        <v>0</v>
      </c>
      <c r="AF3725" s="1071">
        <f t="shared" si="1523"/>
        <v>0</v>
      </c>
      <c r="AG3725" s="1071">
        <f t="shared" si="1523"/>
        <v>0</v>
      </c>
      <c r="AH3725" s="1071">
        <f t="shared" si="1523"/>
        <v>0</v>
      </c>
      <c r="AI3725" s="1060">
        <f t="shared" si="1515"/>
        <v>0</v>
      </c>
      <c r="AJ3725" s="1102">
        <f t="shared" si="1524"/>
        <v>0</v>
      </c>
      <c r="AK3725" s="1102">
        <f t="shared" si="1524"/>
        <v>13</v>
      </c>
      <c r="AL3725" s="1102">
        <f t="shared" si="1524"/>
        <v>0</v>
      </c>
      <c r="AM3725" s="1102">
        <f t="shared" si="1525"/>
        <v>0</v>
      </c>
      <c r="AN3725" s="1085">
        <f t="shared" si="1526"/>
        <v>845</v>
      </c>
      <c r="AO3725" s="1061">
        <f t="shared" si="1512"/>
        <v>0</v>
      </c>
      <c r="AP3725" s="1061">
        <f t="shared" si="1512"/>
        <v>13</v>
      </c>
      <c r="AQ3725" s="1061">
        <f t="shared" si="1512"/>
        <v>0</v>
      </c>
      <c r="AR3725" s="1061">
        <f t="shared" si="1512"/>
        <v>0</v>
      </c>
      <c r="AS3725" s="1061">
        <f t="shared" si="1512"/>
        <v>845</v>
      </c>
      <c r="AT3725" s="850">
        <f t="shared" si="1518"/>
        <v>-65</v>
      </c>
      <c r="AU3725" s="893"/>
      <c r="AV3725" s="894"/>
      <c r="AW3725" s="894"/>
      <c r="AX3725" s="894"/>
      <c r="AY3725" s="894"/>
      <c r="AZ3725" s="918"/>
    </row>
    <row r="3726" spans="1:52" ht="13.5" customHeight="1">
      <c r="A3726" s="838">
        <f t="shared" si="1516"/>
        <v>31</v>
      </c>
      <c r="B3726" s="1053" t="s">
        <v>232</v>
      </c>
      <c r="C3726" s="817" t="s">
        <v>66</v>
      </c>
      <c r="D3726" s="839">
        <v>160</v>
      </c>
      <c r="E3726" s="921">
        <v>160</v>
      </c>
      <c r="F3726" s="1061"/>
      <c r="G3726" s="1086"/>
      <c r="H3726" s="1063" t="s">
        <v>883</v>
      </c>
      <c r="I3726" s="1077" t="s">
        <v>883</v>
      </c>
      <c r="J3726" s="1060">
        <f t="shared" si="1507"/>
        <v>0</v>
      </c>
      <c r="K3726" s="1065"/>
      <c r="L3726" s="1065">
        <v>5</v>
      </c>
      <c r="M3726" s="1063"/>
      <c r="N3726" s="1063"/>
      <c r="O3726" s="1060">
        <f t="shared" si="1522"/>
        <v>800</v>
      </c>
      <c r="P3726" s="1093"/>
      <c r="Q3726" s="1065"/>
      <c r="R3726" s="1100"/>
      <c r="S3726" s="1063"/>
      <c r="T3726" s="1079">
        <f t="shared" si="1508"/>
        <v>0</v>
      </c>
      <c r="U3726" s="1061">
        <f t="shared" si="1527"/>
        <v>0</v>
      </c>
      <c r="V3726" s="1061">
        <f t="shared" si="1520"/>
        <v>5</v>
      </c>
      <c r="W3726" s="1063">
        <f t="shared" si="1520"/>
        <v>0</v>
      </c>
      <c r="X3726" s="1063">
        <f t="shared" si="1520"/>
        <v>0</v>
      </c>
      <c r="Y3726" s="1060">
        <f t="shared" si="1520"/>
        <v>800</v>
      </c>
      <c r="Z3726" s="1080">
        <f t="shared" si="1517"/>
        <v>31</v>
      </c>
      <c r="AA3726" s="1126" t="str">
        <f t="shared" si="1514"/>
        <v>Mực</v>
      </c>
      <c r="AB3726" s="1082" t="str">
        <f t="shared" si="1514"/>
        <v>kg</v>
      </c>
      <c r="AC3726" s="1083">
        <f t="shared" si="1514"/>
        <v>160</v>
      </c>
      <c r="AD3726" s="1089">
        <f t="shared" si="1514"/>
        <v>160</v>
      </c>
      <c r="AE3726" s="1071">
        <f t="shared" si="1523"/>
        <v>0</v>
      </c>
      <c r="AF3726" s="1071">
        <f t="shared" si="1523"/>
        <v>0</v>
      </c>
      <c r="AG3726" s="1071">
        <f t="shared" si="1523"/>
        <v>0</v>
      </c>
      <c r="AH3726" s="1071">
        <f t="shared" si="1523"/>
        <v>0</v>
      </c>
      <c r="AI3726" s="1060">
        <f t="shared" si="1515"/>
        <v>0</v>
      </c>
      <c r="AJ3726" s="1102">
        <f t="shared" si="1524"/>
        <v>0</v>
      </c>
      <c r="AK3726" s="1102">
        <f t="shared" si="1524"/>
        <v>5</v>
      </c>
      <c r="AL3726" s="1102">
        <f t="shared" si="1524"/>
        <v>0</v>
      </c>
      <c r="AM3726" s="1102">
        <f t="shared" si="1525"/>
        <v>0</v>
      </c>
      <c r="AN3726" s="1085">
        <f t="shared" si="1526"/>
        <v>800</v>
      </c>
      <c r="AO3726" s="1061">
        <f t="shared" si="1512"/>
        <v>0</v>
      </c>
      <c r="AP3726" s="1061">
        <f t="shared" si="1512"/>
        <v>5</v>
      </c>
      <c r="AQ3726" s="1061">
        <f t="shared" si="1512"/>
        <v>0</v>
      </c>
      <c r="AR3726" s="1061">
        <f t="shared" si="1512"/>
        <v>0</v>
      </c>
      <c r="AS3726" s="1061">
        <f t="shared" si="1512"/>
        <v>800</v>
      </c>
      <c r="AT3726" s="850">
        <f t="shared" si="1518"/>
        <v>0</v>
      </c>
      <c r="AU3726" s="922"/>
      <c r="AV3726" s="861"/>
      <c r="AW3726" s="861"/>
      <c r="AX3726" s="861"/>
      <c r="AY3726" s="861"/>
      <c r="AZ3726" s="851"/>
    </row>
    <row r="3727" spans="1:52" ht="13.5" customHeight="1">
      <c r="A3727" s="838">
        <f t="shared" si="1516"/>
        <v>32</v>
      </c>
      <c r="B3727" s="1052" t="s">
        <v>195</v>
      </c>
      <c r="C3727" s="817" t="s">
        <v>66</v>
      </c>
      <c r="D3727" s="839">
        <v>120</v>
      </c>
      <c r="E3727" s="921">
        <v>120</v>
      </c>
      <c r="F3727" s="1061"/>
      <c r="G3727" s="1086"/>
      <c r="H3727" s="1129"/>
      <c r="I3727" s="1091"/>
      <c r="J3727" s="1060">
        <f t="shared" si="1507"/>
        <v>0</v>
      </c>
      <c r="K3727" s="1061"/>
      <c r="L3727" s="1065">
        <v>5.5</v>
      </c>
      <c r="M3727" s="1063"/>
      <c r="N3727" s="1063"/>
      <c r="O3727" s="1060">
        <f t="shared" si="1522"/>
        <v>660</v>
      </c>
      <c r="P3727" s="1093"/>
      <c r="Q3727" s="1065"/>
      <c r="R3727" s="1100"/>
      <c r="S3727" s="1063"/>
      <c r="T3727" s="1079">
        <f t="shared" si="1508"/>
        <v>0</v>
      </c>
      <c r="U3727" s="1061">
        <f t="shared" si="1527"/>
        <v>0</v>
      </c>
      <c r="V3727" s="1061">
        <f t="shared" si="1520"/>
        <v>5.5</v>
      </c>
      <c r="W3727" s="1063">
        <f t="shared" si="1520"/>
        <v>0</v>
      </c>
      <c r="X3727" s="1063">
        <f t="shared" si="1520"/>
        <v>0</v>
      </c>
      <c r="Y3727" s="1060">
        <f t="shared" si="1520"/>
        <v>660</v>
      </c>
      <c r="Z3727" s="1080">
        <f t="shared" si="1517"/>
        <v>32</v>
      </c>
      <c r="AA3727" s="1126" t="str">
        <f t="shared" si="1514"/>
        <v>Giò nạc</v>
      </c>
      <c r="AB3727" s="1082" t="str">
        <f t="shared" si="1514"/>
        <v>kg</v>
      </c>
      <c r="AC3727" s="1083">
        <f t="shared" si="1514"/>
        <v>120</v>
      </c>
      <c r="AD3727" s="1089">
        <f t="shared" si="1514"/>
        <v>120</v>
      </c>
      <c r="AE3727" s="1071">
        <f t="shared" si="1523"/>
        <v>0</v>
      </c>
      <c r="AF3727" s="1071">
        <f t="shared" si="1523"/>
        <v>0</v>
      </c>
      <c r="AG3727" s="1071">
        <f t="shared" si="1523"/>
        <v>0</v>
      </c>
      <c r="AH3727" s="1071">
        <f t="shared" si="1523"/>
        <v>0</v>
      </c>
      <c r="AI3727" s="1060">
        <f t="shared" si="1515"/>
        <v>0</v>
      </c>
      <c r="AJ3727" s="1102">
        <f t="shared" si="1524"/>
        <v>0</v>
      </c>
      <c r="AK3727" s="1102">
        <f t="shared" si="1524"/>
        <v>5.5</v>
      </c>
      <c r="AL3727" s="1102">
        <f t="shared" si="1524"/>
        <v>0</v>
      </c>
      <c r="AM3727" s="1102">
        <f t="shared" si="1525"/>
        <v>0</v>
      </c>
      <c r="AN3727" s="1085">
        <f t="shared" si="1526"/>
        <v>660</v>
      </c>
      <c r="AO3727" s="1061">
        <f t="shared" si="1512"/>
        <v>0</v>
      </c>
      <c r="AP3727" s="1061">
        <f t="shared" si="1512"/>
        <v>5.5</v>
      </c>
      <c r="AQ3727" s="1061">
        <f t="shared" si="1512"/>
        <v>0</v>
      </c>
      <c r="AR3727" s="1061">
        <f t="shared" si="1512"/>
        <v>0</v>
      </c>
      <c r="AS3727" s="1061">
        <f t="shared" si="1512"/>
        <v>660</v>
      </c>
      <c r="AT3727" s="850">
        <f t="shared" si="1518"/>
        <v>0</v>
      </c>
      <c r="AU3727" s="922"/>
      <c r="AV3727" s="861"/>
      <c r="AW3727" s="861"/>
      <c r="AX3727" s="861"/>
      <c r="AY3727" s="861"/>
      <c r="AZ3727" s="851"/>
    </row>
    <row r="3728" spans="1:52" ht="13.5" customHeight="1">
      <c r="A3728" s="838">
        <f t="shared" si="1516"/>
        <v>33</v>
      </c>
      <c r="B3728" s="1052" t="s">
        <v>79</v>
      </c>
      <c r="C3728" s="817" t="s">
        <v>66</v>
      </c>
      <c r="D3728" s="839">
        <v>74</v>
      </c>
      <c r="E3728" s="921">
        <v>68</v>
      </c>
      <c r="F3728" s="1061"/>
      <c r="G3728" s="1090"/>
      <c r="H3728" s="1063"/>
      <c r="I3728" s="1077"/>
      <c r="J3728" s="1060">
        <f t="shared" si="1507"/>
        <v>0</v>
      </c>
      <c r="K3728" s="1061"/>
      <c r="L3728" s="1065">
        <v>18</v>
      </c>
      <c r="M3728" s="1063"/>
      <c r="N3728" s="1063"/>
      <c r="O3728" s="1060">
        <f t="shared" si="1522"/>
        <v>1224</v>
      </c>
      <c r="P3728" s="1093"/>
      <c r="Q3728" s="1065"/>
      <c r="R3728" s="1100"/>
      <c r="S3728" s="1063"/>
      <c r="T3728" s="1079">
        <f t="shared" si="1508"/>
        <v>0</v>
      </c>
      <c r="U3728" s="1061">
        <f t="shared" si="1527"/>
        <v>0</v>
      </c>
      <c r="V3728" s="1061">
        <f t="shared" si="1520"/>
        <v>18</v>
      </c>
      <c r="W3728" s="1063">
        <f t="shared" si="1520"/>
        <v>0</v>
      </c>
      <c r="X3728" s="1063">
        <f t="shared" si="1520"/>
        <v>0</v>
      </c>
      <c r="Y3728" s="1060">
        <f t="shared" si="1520"/>
        <v>1224</v>
      </c>
      <c r="Z3728" s="1080">
        <f t="shared" si="1517"/>
        <v>33</v>
      </c>
      <c r="AA3728" s="1126" t="str">
        <f t="shared" si="1514"/>
        <v>Lòng lợn</v>
      </c>
      <c r="AB3728" s="1082" t="str">
        <f t="shared" si="1514"/>
        <v>kg</v>
      </c>
      <c r="AC3728" s="1083">
        <f t="shared" si="1514"/>
        <v>74</v>
      </c>
      <c r="AD3728" s="1089">
        <f t="shared" si="1514"/>
        <v>68</v>
      </c>
      <c r="AE3728" s="1071">
        <f t="shared" si="1523"/>
        <v>0</v>
      </c>
      <c r="AF3728" s="1071">
        <f t="shared" si="1523"/>
        <v>0</v>
      </c>
      <c r="AG3728" s="1071">
        <f t="shared" si="1523"/>
        <v>0</v>
      </c>
      <c r="AH3728" s="1071">
        <f t="shared" si="1523"/>
        <v>0</v>
      </c>
      <c r="AI3728" s="1060">
        <f t="shared" si="1515"/>
        <v>0</v>
      </c>
      <c r="AJ3728" s="1102">
        <f t="shared" si="1524"/>
        <v>0</v>
      </c>
      <c r="AK3728" s="1102">
        <f t="shared" si="1524"/>
        <v>18</v>
      </c>
      <c r="AL3728" s="1102">
        <f t="shared" si="1524"/>
        <v>0</v>
      </c>
      <c r="AM3728" s="1102">
        <f t="shared" si="1525"/>
        <v>0</v>
      </c>
      <c r="AN3728" s="1085">
        <f t="shared" si="1526"/>
        <v>1224</v>
      </c>
      <c r="AO3728" s="1061">
        <f t="shared" si="1512"/>
        <v>0</v>
      </c>
      <c r="AP3728" s="1061">
        <f t="shared" si="1512"/>
        <v>18</v>
      </c>
      <c r="AQ3728" s="1061">
        <f t="shared" si="1512"/>
        <v>0</v>
      </c>
      <c r="AR3728" s="1061">
        <f t="shared" si="1512"/>
        <v>0</v>
      </c>
      <c r="AS3728" s="1061">
        <f t="shared" si="1512"/>
        <v>1224</v>
      </c>
      <c r="AT3728" s="850">
        <f t="shared" si="1518"/>
        <v>108</v>
      </c>
      <c r="AU3728" s="922"/>
      <c r="AV3728" s="861"/>
      <c r="AW3728" s="861"/>
      <c r="AX3728" s="861"/>
      <c r="AY3728" s="861"/>
      <c r="AZ3728" s="851"/>
    </row>
    <row r="3729" spans="1:52" ht="13.5" customHeight="1">
      <c r="A3729" s="838">
        <f t="shared" si="1516"/>
        <v>34</v>
      </c>
      <c r="B3729" s="1052" t="s">
        <v>168</v>
      </c>
      <c r="C3729" s="817" t="s">
        <v>66</v>
      </c>
      <c r="D3729" s="839">
        <v>98</v>
      </c>
      <c r="E3729" s="921">
        <v>92</v>
      </c>
      <c r="F3729" s="1061"/>
      <c r="G3729" s="1090"/>
      <c r="H3729" s="1063"/>
      <c r="I3729" s="1077"/>
      <c r="J3729" s="1060">
        <f t="shared" si="1507"/>
        <v>0</v>
      </c>
      <c r="K3729" s="1061"/>
      <c r="L3729" s="1065">
        <v>13</v>
      </c>
      <c r="M3729" s="1063"/>
      <c r="N3729" s="1063"/>
      <c r="O3729" s="1060">
        <f t="shared" si="1522"/>
        <v>1196</v>
      </c>
      <c r="P3729" s="1093"/>
      <c r="Q3729" s="1065"/>
      <c r="R3729" s="1100"/>
      <c r="S3729" s="1063"/>
      <c r="T3729" s="1079">
        <f t="shared" si="1508"/>
        <v>0</v>
      </c>
      <c r="U3729" s="1061">
        <f t="shared" si="1527"/>
        <v>0</v>
      </c>
      <c r="V3729" s="1061">
        <f t="shared" si="1520"/>
        <v>13</v>
      </c>
      <c r="W3729" s="1063">
        <f t="shared" si="1520"/>
        <v>0</v>
      </c>
      <c r="X3729" s="1063">
        <f t="shared" si="1520"/>
        <v>0</v>
      </c>
      <c r="Y3729" s="1060">
        <f t="shared" si="1520"/>
        <v>1196</v>
      </c>
      <c r="Z3729" s="1080">
        <f t="shared" si="1517"/>
        <v>34</v>
      </c>
      <c r="AA3729" s="1126" t="str">
        <f t="shared" si="1514"/>
        <v>Thịt gà mía</v>
      </c>
      <c r="AB3729" s="1082" t="str">
        <f t="shared" si="1514"/>
        <v>kg</v>
      </c>
      <c r="AC3729" s="1083">
        <f t="shared" si="1514"/>
        <v>98</v>
      </c>
      <c r="AD3729" s="1089">
        <f t="shared" si="1514"/>
        <v>92</v>
      </c>
      <c r="AE3729" s="1071">
        <f t="shared" ref="AE3729:AH3741" si="1528">AE3647+AJ3647-AO3647</f>
        <v>0</v>
      </c>
      <c r="AF3729" s="1071">
        <f t="shared" si="1528"/>
        <v>0</v>
      </c>
      <c r="AG3729" s="1071">
        <f t="shared" si="1528"/>
        <v>0</v>
      </c>
      <c r="AH3729" s="1071">
        <f t="shared" si="1528"/>
        <v>0</v>
      </c>
      <c r="AI3729" s="1060">
        <f t="shared" si="1515"/>
        <v>0</v>
      </c>
      <c r="AJ3729" s="1102">
        <f t="shared" si="1524"/>
        <v>0</v>
      </c>
      <c r="AK3729" s="1102">
        <f t="shared" si="1524"/>
        <v>13</v>
      </c>
      <c r="AL3729" s="1102">
        <f t="shared" si="1524"/>
        <v>0</v>
      </c>
      <c r="AM3729" s="1102">
        <f t="shared" si="1525"/>
        <v>0</v>
      </c>
      <c r="AN3729" s="1085">
        <f t="shared" si="1526"/>
        <v>1196</v>
      </c>
      <c r="AO3729" s="1061">
        <f t="shared" si="1512"/>
        <v>0</v>
      </c>
      <c r="AP3729" s="1061">
        <f t="shared" si="1512"/>
        <v>13</v>
      </c>
      <c r="AQ3729" s="1061">
        <f t="shared" si="1512"/>
        <v>0</v>
      </c>
      <c r="AR3729" s="1061">
        <f t="shared" si="1512"/>
        <v>0</v>
      </c>
      <c r="AS3729" s="1061">
        <f t="shared" si="1512"/>
        <v>1196</v>
      </c>
      <c r="AT3729" s="850">
        <f t="shared" si="1518"/>
        <v>78</v>
      </c>
      <c r="AU3729" s="922"/>
      <c r="AV3729" s="861"/>
      <c r="AW3729" s="861"/>
      <c r="AX3729" s="861"/>
      <c r="AY3729" s="861"/>
      <c r="AZ3729" s="851"/>
    </row>
    <row r="3730" spans="1:52" ht="13.5" customHeight="1">
      <c r="A3730" s="838">
        <f t="shared" si="1516"/>
        <v>35</v>
      </c>
      <c r="B3730" s="1053" t="s">
        <v>199</v>
      </c>
      <c r="C3730" s="817" t="s">
        <v>66</v>
      </c>
      <c r="D3730" s="924">
        <v>27</v>
      </c>
      <c r="E3730" s="1114">
        <v>25</v>
      </c>
      <c r="F3730" s="1061"/>
      <c r="G3730" s="1120"/>
      <c r="H3730" s="1063"/>
      <c r="I3730" s="1077"/>
      <c r="J3730" s="1060">
        <f t="shared" si="1507"/>
        <v>0</v>
      </c>
      <c r="K3730" s="1103"/>
      <c r="L3730" s="1065"/>
      <c r="M3730" s="1062"/>
      <c r="N3730" s="1063"/>
      <c r="O3730" s="1060">
        <f t="shared" si="1522"/>
        <v>0</v>
      </c>
      <c r="P3730" s="1056"/>
      <c r="Q3730" s="1065">
        <v>20</v>
      </c>
      <c r="R3730" s="1131"/>
      <c r="S3730" s="1118"/>
      <c r="T3730" s="1079">
        <f t="shared" si="1508"/>
        <v>500</v>
      </c>
      <c r="U3730" s="1061">
        <f t="shared" si="1527"/>
        <v>0</v>
      </c>
      <c r="V3730" s="1065">
        <f t="shared" si="1520"/>
        <v>20</v>
      </c>
      <c r="W3730" s="1063">
        <f t="shared" si="1520"/>
        <v>0</v>
      </c>
      <c r="X3730" s="1063">
        <f t="shared" si="1520"/>
        <v>0</v>
      </c>
      <c r="Y3730" s="1060">
        <f t="shared" si="1520"/>
        <v>500</v>
      </c>
      <c r="Z3730" s="1080">
        <f t="shared" si="1517"/>
        <v>35</v>
      </c>
      <c r="AA3730" s="1126" t="str">
        <f t="shared" si="1514"/>
        <v>Cá trê phi</v>
      </c>
      <c r="AB3730" s="1082" t="str">
        <f t="shared" si="1514"/>
        <v>kg</v>
      </c>
      <c r="AC3730" s="1083">
        <f t="shared" si="1514"/>
        <v>27</v>
      </c>
      <c r="AD3730" s="1089">
        <f t="shared" si="1514"/>
        <v>25</v>
      </c>
      <c r="AE3730" s="1071">
        <f t="shared" si="1528"/>
        <v>0</v>
      </c>
      <c r="AF3730" s="1071">
        <f t="shared" si="1528"/>
        <v>0</v>
      </c>
      <c r="AG3730" s="1071">
        <f t="shared" si="1528"/>
        <v>0</v>
      </c>
      <c r="AH3730" s="1071">
        <f t="shared" si="1528"/>
        <v>0</v>
      </c>
      <c r="AI3730" s="1060">
        <f t="shared" si="1515"/>
        <v>0</v>
      </c>
      <c r="AJ3730" s="1102">
        <f t="shared" si="1524"/>
        <v>0</v>
      </c>
      <c r="AK3730" s="1102">
        <f t="shared" si="1524"/>
        <v>20</v>
      </c>
      <c r="AL3730" s="1102">
        <f t="shared" si="1524"/>
        <v>0</v>
      </c>
      <c r="AM3730" s="1102">
        <f t="shared" si="1525"/>
        <v>0</v>
      </c>
      <c r="AN3730" s="1085">
        <f t="shared" si="1526"/>
        <v>500</v>
      </c>
      <c r="AO3730" s="1061">
        <f t="shared" si="1512"/>
        <v>0</v>
      </c>
      <c r="AP3730" s="1061">
        <f t="shared" si="1512"/>
        <v>20</v>
      </c>
      <c r="AQ3730" s="1061">
        <f t="shared" si="1512"/>
        <v>0</v>
      </c>
      <c r="AR3730" s="1061">
        <f t="shared" si="1512"/>
        <v>0</v>
      </c>
      <c r="AS3730" s="1061">
        <f t="shared" si="1512"/>
        <v>500</v>
      </c>
      <c r="AT3730" s="850">
        <f t="shared" si="1518"/>
        <v>40</v>
      </c>
      <c r="AU3730" s="922"/>
      <c r="AV3730" s="861"/>
      <c r="AW3730" s="861"/>
      <c r="AX3730" s="861"/>
      <c r="AY3730" s="861"/>
      <c r="AZ3730" s="851"/>
    </row>
    <row r="3731" spans="1:52" ht="13.5" customHeight="1">
      <c r="A3731" s="838">
        <f t="shared" si="1516"/>
        <v>36</v>
      </c>
      <c r="B3731" s="1053" t="s">
        <v>171</v>
      </c>
      <c r="C3731" s="1161" t="s">
        <v>66</v>
      </c>
      <c r="D3731" s="839">
        <v>215</v>
      </c>
      <c r="E3731" s="921">
        <v>215</v>
      </c>
      <c r="F3731" s="1061"/>
      <c r="G3731" s="1120"/>
      <c r="H3731" s="1063"/>
      <c r="I3731" s="1077"/>
      <c r="J3731" s="1060">
        <f t="shared" si="1507"/>
        <v>0</v>
      </c>
      <c r="K3731" s="1061"/>
      <c r="L3731" s="1065"/>
      <c r="M3731" s="1062"/>
      <c r="N3731" s="1063"/>
      <c r="O3731" s="1060">
        <f t="shared" si="1522"/>
        <v>0</v>
      </c>
      <c r="P3731" s="1093"/>
      <c r="Q3731" s="1065">
        <v>4</v>
      </c>
      <c r="R3731" s="1131"/>
      <c r="S3731" s="1063"/>
      <c r="T3731" s="1079">
        <f t="shared" si="1508"/>
        <v>860</v>
      </c>
      <c r="U3731" s="1061">
        <f t="shared" si="1527"/>
        <v>0</v>
      </c>
      <c r="V3731" s="1061">
        <f t="shared" si="1520"/>
        <v>4</v>
      </c>
      <c r="W3731" s="1063">
        <f t="shared" si="1520"/>
        <v>0</v>
      </c>
      <c r="X3731" s="1063">
        <f t="shared" si="1520"/>
        <v>0</v>
      </c>
      <c r="Y3731" s="1060">
        <f t="shared" si="1520"/>
        <v>860</v>
      </c>
      <c r="Z3731" s="1080">
        <f t="shared" si="1517"/>
        <v>36</v>
      </c>
      <c r="AA3731" s="1126" t="str">
        <f t="shared" si="1514"/>
        <v>Thịt me</v>
      </c>
      <c r="AB3731" s="1082" t="str">
        <f t="shared" si="1514"/>
        <v>kg</v>
      </c>
      <c r="AC3731" s="1083">
        <f t="shared" si="1514"/>
        <v>215</v>
      </c>
      <c r="AD3731" s="1089">
        <f t="shared" si="1514"/>
        <v>215</v>
      </c>
      <c r="AE3731" s="1071">
        <f t="shared" si="1528"/>
        <v>0</v>
      </c>
      <c r="AF3731" s="1071">
        <f t="shared" si="1528"/>
        <v>0</v>
      </c>
      <c r="AG3731" s="1071">
        <f t="shared" si="1528"/>
        <v>0</v>
      </c>
      <c r="AH3731" s="1071">
        <f t="shared" si="1528"/>
        <v>0</v>
      </c>
      <c r="AI3731" s="1060">
        <f t="shared" si="1515"/>
        <v>0</v>
      </c>
      <c r="AJ3731" s="1102">
        <f t="shared" si="1524"/>
        <v>0</v>
      </c>
      <c r="AK3731" s="1102">
        <f t="shared" si="1524"/>
        <v>4</v>
      </c>
      <c r="AL3731" s="1102">
        <f t="shared" si="1524"/>
        <v>0</v>
      </c>
      <c r="AM3731" s="1102">
        <f t="shared" si="1525"/>
        <v>0</v>
      </c>
      <c r="AN3731" s="1085">
        <f t="shared" si="1526"/>
        <v>860</v>
      </c>
      <c r="AO3731" s="1061">
        <f t="shared" si="1512"/>
        <v>0</v>
      </c>
      <c r="AP3731" s="1061">
        <f t="shared" si="1512"/>
        <v>4</v>
      </c>
      <c r="AQ3731" s="1061">
        <f t="shared" si="1512"/>
        <v>0</v>
      </c>
      <c r="AR3731" s="1061">
        <f t="shared" si="1512"/>
        <v>0</v>
      </c>
      <c r="AS3731" s="1061">
        <f t="shared" si="1512"/>
        <v>860</v>
      </c>
      <c r="AT3731" s="850">
        <f t="shared" si="1518"/>
        <v>0</v>
      </c>
      <c r="AU3731" s="922"/>
      <c r="AV3731" s="861"/>
      <c r="AW3731" s="861"/>
      <c r="AX3731" s="861"/>
      <c r="AY3731" s="861"/>
      <c r="AZ3731" s="851"/>
    </row>
    <row r="3732" spans="1:52" ht="13.5" customHeight="1">
      <c r="A3732" s="838">
        <f t="shared" si="1516"/>
        <v>37</v>
      </c>
      <c r="B3732" s="1053" t="s">
        <v>929</v>
      </c>
      <c r="C3732" s="817" t="s">
        <v>66</v>
      </c>
      <c r="D3732" s="839">
        <v>40</v>
      </c>
      <c r="E3732" s="921">
        <v>40</v>
      </c>
      <c r="F3732" s="1061"/>
      <c r="G3732" s="1120"/>
      <c r="H3732" s="1063"/>
      <c r="I3732" s="1077"/>
      <c r="J3732" s="1060">
        <f t="shared" si="1507"/>
        <v>0</v>
      </c>
      <c r="K3732" s="1061"/>
      <c r="L3732" s="1065"/>
      <c r="M3732" s="1062"/>
      <c r="N3732" s="1063"/>
      <c r="O3732" s="1060">
        <f t="shared" si="1522"/>
        <v>0</v>
      </c>
      <c r="P3732" s="1093"/>
      <c r="Q3732" s="1065">
        <v>8</v>
      </c>
      <c r="R3732" s="1131"/>
      <c r="S3732" s="1063"/>
      <c r="T3732" s="1079">
        <f t="shared" si="1508"/>
        <v>320</v>
      </c>
      <c r="U3732" s="1061">
        <f t="shared" si="1527"/>
        <v>0</v>
      </c>
      <c r="V3732" s="1065">
        <f t="shared" si="1520"/>
        <v>8</v>
      </c>
      <c r="W3732" s="1063">
        <f t="shared" si="1520"/>
        <v>0</v>
      </c>
      <c r="X3732" s="1063">
        <f t="shared" si="1520"/>
        <v>0</v>
      </c>
      <c r="Y3732" s="1060">
        <f t="shared" si="1520"/>
        <v>320</v>
      </c>
      <c r="Z3732" s="1080">
        <f t="shared" si="1517"/>
        <v>37</v>
      </c>
      <c r="AA3732" s="1126" t="str">
        <f t="shared" si="1514"/>
        <v>Trứng rán</v>
      </c>
      <c r="AB3732" s="1082" t="str">
        <f t="shared" si="1514"/>
        <v>kg</v>
      </c>
      <c r="AC3732" s="1083">
        <f t="shared" si="1514"/>
        <v>40</v>
      </c>
      <c r="AD3732" s="1089">
        <f t="shared" si="1514"/>
        <v>40</v>
      </c>
      <c r="AE3732" s="1071">
        <f t="shared" si="1528"/>
        <v>0</v>
      </c>
      <c r="AF3732" s="1071">
        <f t="shared" si="1528"/>
        <v>0</v>
      </c>
      <c r="AG3732" s="1071">
        <f t="shared" si="1528"/>
        <v>0</v>
      </c>
      <c r="AH3732" s="1071">
        <f t="shared" si="1528"/>
        <v>0</v>
      </c>
      <c r="AI3732" s="1060">
        <f t="shared" si="1515"/>
        <v>0</v>
      </c>
      <c r="AJ3732" s="1102">
        <f t="shared" si="1524"/>
        <v>0</v>
      </c>
      <c r="AK3732" s="1102">
        <f t="shared" si="1524"/>
        <v>8</v>
      </c>
      <c r="AL3732" s="1102">
        <f t="shared" si="1524"/>
        <v>0</v>
      </c>
      <c r="AM3732" s="1102">
        <f t="shared" si="1525"/>
        <v>0</v>
      </c>
      <c r="AN3732" s="1085">
        <f t="shared" si="1526"/>
        <v>320</v>
      </c>
      <c r="AO3732" s="1061">
        <f t="shared" si="1512"/>
        <v>0</v>
      </c>
      <c r="AP3732" s="1061">
        <f t="shared" si="1512"/>
        <v>8</v>
      </c>
      <c r="AQ3732" s="1061">
        <f t="shared" si="1512"/>
        <v>0</v>
      </c>
      <c r="AR3732" s="1061">
        <f t="shared" si="1512"/>
        <v>0</v>
      </c>
      <c r="AS3732" s="1061">
        <f t="shared" si="1512"/>
        <v>320</v>
      </c>
      <c r="AT3732" s="850">
        <f t="shared" si="1518"/>
        <v>0</v>
      </c>
      <c r="AU3732" s="1502"/>
      <c r="AV3732" s="1503"/>
      <c r="AW3732" s="1503"/>
      <c r="AX3732" s="1503"/>
      <c r="AY3732" s="1503"/>
      <c r="AZ3732" s="927"/>
    </row>
    <row r="3733" spans="1:52" ht="13.5" customHeight="1">
      <c r="A3733" s="838">
        <f t="shared" si="1516"/>
        <v>38</v>
      </c>
      <c r="B3733" s="1053" t="s">
        <v>488</v>
      </c>
      <c r="C3733" s="817" t="s">
        <v>66</v>
      </c>
      <c r="D3733" s="839">
        <v>110</v>
      </c>
      <c r="E3733" s="921">
        <v>106</v>
      </c>
      <c r="F3733" s="1094"/>
      <c r="G3733" s="1090">
        <v>8</v>
      </c>
      <c r="H3733" s="1121"/>
      <c r="I3733" s="1077"/>
      <c r="J3733" s="1060">
        <f t="shared" si="1507"/>
        <v>848</v>
      </c>
      <c r="K3733" s="1061"/>
      <c r="L3733" s="1065"/>
      <c r="M3733" s="1062"/>
      <c r="N3733" s="1063"/>
      <c r="O3733" s="1060">
        <f t="shared" si="1522"/>
        <v>0</v>
      </c>
      <c r="P3733" s="1056"/>
      <c r="Q3733" s="1065"/>
      <c r="R3733" s="1131"/>
      <c r="S3733" s="1063"/>
      <c r="T3733" s="1079">
        <f t="shared" si="1508"/>
        <v>0</v>
      </c>
      <c r="U3733" s="1061">
        <f t="shared" si="1527"/>
        <v>0</v>
      </c>
      <c r="V3733" s="1071">
        <f t="shared" si="1520"/>
        <v>8</v>
      </c>
      <c r="W3733" s="1063">
        <f t="shared" si="1520"/>
        <v>0</v>
      </c>
      <c r="X3733" s="1063">
        <f t="shared" si="1520"/>
        <v>0</v>
      </c>
      <c r="Y3733" s="1060">
        <f t="shared" si="1520"/>
        <v>848</v>
      </c>
      <c r="Z3733" s="1080">
        <f t="shared" si="1517"/>
        <v>38</v>
      </c>
      <c r="AA3733" s="1126" t="str">
        <f t="shared" si="1514"/>
        <v>Thịt xô</v>
      </c>
      <c r="AB3733" s="1082" t="str">
        <f t="shared" si="1514"/>
        <v>kg</v>
      </c>
      <c r="AC3733" s="1083">
        <f t="shared" si="1514"/>
        <v>110</v>
      </c>
      <c r="AD3733" s="1089">
        <f t="shared" si="1514"/>
        <v>106</v>
      </c>
      <c r="AE3733" s="1071">
        <f t="shared" si="1528"/>
        <v>0</v>
      </c>
      <c r="AF3733" s="1071">
        <f t="shared" si="1528"/>
        <v>0</v>
      </c>
      <c r="AG3733" s="1071">
        <f t="shared" si="1528"/>
        <v>0</v>
      </c>
      <c r="AH3733" s="1071">
        <f t="shared" si="1528"/>
        <v>0</v>
      </c>
      <c r="AI3733" s="1060">
        <f t="shared" si="1515"/>
        <v>0</v>
      </c>
      <c r="AJ3733" s="1102">
        <f t="shared" si="1524"/>
        <v>0</v>
      </c>
      <c r="AK3733" s="1102">
        <f t="shared" si="1524"/>
        <v>8</v>
      </c>
      <c r="AL3733" s="1102">
        <f t="shared" si="1524"/>
        <v>0</v>
      </c>
      <c r="AM3733" s="1102">
        <f t="shared" si="1525"/>
        <v>0</v>
      </c>
      <c r="AN3733" s="1085">
        <f t="shared" si="1526"/>
        <v>848</v>
      </c>
      <c r="AO3733" s="1061">
        <f t="shared" si="1512"/>
        <v>0</v>
      </c>
      <c r="AP3733" s="1061">
        <f t="shared" si="1512"/>
        <v>8</v>
      </c>
      <c r="AQ3733" s="1061">
        <f t="shared" si="1512"/>
        <v>0</v>
      </c>
      <c r="AR3733" s="1061">
        <f t="shared" si="1512"/>
        <v>0</v>
      </c>
      <c r="AS3733" s="1061">
        <f t="shared" si="1512"/>
        <v>848</v>
      </c>
      <c r="AT3733" s="850">
        <f t="shared" si="1518"/>
        <v>32</v>
      </c>
      <c r="AU3733" s="1502" t="s">
        <v>855</v>
      </c>
      <c r="AV3733" s="1503"/>
      <c r="AW3733" s="1503"/>
      <c r="AX3733" s="1503"/>
      <c r="AY3733" s="1503"/>
      <c r="AZ3733" s="927"/>
    </row>
    <row r="3734" spans="1:52" ht="13.5" customHeight="1">
      <c r="A3734" s="838">
        <f t="shared" si="1516"/>
        <v>39</v>
      </c>
      <c r="B3734" s="1045" t="s">
        <v>83</v>
      </c>
      <c r="C3734" s="817" t="s">
        <v>786</v>
      </c>
      <c r="D3734" s="839">
        <v>12</v>
      </c>
      <c r="E3734" s="921">
        <v>12</v>
      </c>
      <c r="F3734" s="1061"/>
      <c r="G3734" s="1120"/>
      <c r="H3734" s="1063"/>
      <c r="I3734" s="1077"/>
      <c r="J3734" s="1060">
        <f t="shared" si="1507"/>
        <v>0</v>
      </c>
      <c r="K3734" s="1103"/>
      <c r="L3734" s="1065"/>
      <c r="M3734" s="1062">
        <v>22</v>
      </c>
      <c r="N3734" s="1063"/>
      <c r="O3734" s="1060">
        <f t="shared" si="1522"/>
        <v>264</v>
      </c>
      <c r="P3734" s="1056"/>
      <c r="Q3734" s="1071"/>
      <c r="R3734" s="1100">
        <v>22</v>
      </c>
      <c r="S3734" s="1063"/>
      <c r="T3734" s="1079">
        <f t="shared" si="1508"/>
        <v>264</v>
      </c>
      <c r="U3734" s="1103">
        <f t="shared" si="1527"/>
        <v>0</v>
      </c>
      <c r="V3734" s="1061">
        <f t="shared" si="1520"/>
        <v>0</v>
      </c>
      <c r="W3734" s="1063">
        <f t="shared" si="1520"/>
        <v>44</v>
      </c>
      <c r="X3734" s="1063">
        <f t="shared" si="1520"/>
        <v>0</v>
      </c>
      <c r="Y3734" s="1060">
        <f t="shared" si="1520"/>
        <v>528</v>
      </c>
      <c r="Z3734" s="1080">
        <f t="shared" si="1517"/>
        <v>39</v>
      </c>
      <c r="AA3734" s="1126" t="str">
        <f t="shared" si="1514"/>
        <v>Cam</v>
      </c>
      <c r="AB3734" s="1082" t="str">
        <f t="shared" si="1514"/>
        <v>quả</v>
      </c>
      <c r="AC3734" s="1083">
        <f t="shared" si="1514"/>
        <v>12</v>
      </c>
      <c r="AD3734" s="1089">
        <f t="shared" si="1514"/>
        <v>12</v>
      </c>
      <c r="AE3734" s="1071">
        <f t="shared" si="1528"/>
        <v>0</v>
      </c>
      <c r="AF3734" s="1071">
        <f t="shared" si="1528"/>
        <v>0</v>
      </c>
      <c r="AG3734" s="1071">
        <f t="shared" si="1528"/>
        <v>0</v>
      </c>
      <c r="AH3734" s="1071">
        <f t="shared" si="1528"/>
        <v>0</v>
      </c>
      <c r="AI3734" s="1060">
        <f t="shared" si="1515"/>
        <v>0</v>
      </c>
      <c r="AJ3734" s="1102">
        <f t="shared" si="1524"/>
        <v>0</v>
      </c>
      <c r="AK3734" s="1102">
        <f t="shared" si="1524"/>
        <v>0</v>
      </c>
      <c r="AL3734" s="1102">
        <f t="shared" si="1524"/>
        <v>44</v>
      </c>
      <c r="AM3734" s="1102">
        <f t="shared" si="1525"/>
        <v>0</v>
      </c>
      <c r="AN3734" s="1085">
        <f t="shared" si="1526"/>
        <v>528</v>
      </c>
      <c r="AO3734" s="1061">
        <f t="shared" si="1512"/>
        <v>0</v>
      </c>
      <c r="AP3734" s="1061">
        <f t="shared" si="1512"/>
        <v>0</v>
      </c>
      <c r="AQ3734" s="1061">
        <f t="shared" si="1512"/>
        <v>44</v>
      </c>
      <c r="AR3734" s="1061">
        <f t="shared" si="1512"/>
        <v>0</v>
      </c>
      <c r="AS3734" s="1061">
        <f t="shared" si="1512"/>
        <v>528</v>
      </c>
      <c r="AT3734" s="850">
        <f t="shared" si="1518"/>
        <v>0</v>
      </c>
      <c r="AU3734" s="929" t="s">
        <v>811</v>
      </c>
      <c r="AV3734" s="930"/>
      <c r="AW3734" s="1504">
        <f>SUM(AX3735:AX3737)</f>
        <v>0.74</v>
      </c>
      <c r="AX3734" s="1504"/>
      <c r="AY3734" s="930"/>
      <c r="AZ3734" s="862" t="s">
        <v>70</v>
      </c>
    </row>
    <row r="3735" spans="1:52" ht="13.5" customHeight="1">
      <c r="A3735" s="838">
        <f t="shared" si="1516"/>
        <v>40</v>
      </c>
      <c r="B3735" s="1045" t="s">
        <v>692</v>
      </c>
      <c r="C3735" s="817" t="s">
        <v>66</v>
      </c>
      <c r="D3735" s="839">
        <v>10</v>
      </c>
      <c r="E3735" s="921">
        <v>7</v>
      </c>
      <c r="F3735" s="1061"/>
      <c r="G3735" s="1086"/>
      <c r="H3735" s="1063"/>
      <c r="I3735" s="1077"/>
      <c r="J3735" s="1060">
        <f t="shared" si="1507"/>
        <v>0</v>
      </c>
      <c r="K3735" s="1061"/>
      <c r="L3735" s="1061"/>
      <c r="M3735" s="1063">
        <v>39</v>
      </c>
      <c r="N3735" s="1063"/>
      <c r="O3735" s="1060">
        <f t="shared" si="1522"/>
        <v>273</v>
      </c>
      <c r="P3735" s="1093"/>
      <c r="Q3735" s="1061"/>
      <c r="R3735" s="1100"/>
      <c r="S3735" s="1063"/>
      <c r="T3735" s="1079">
        <f t="shared" si="1508"/>
        <v>0</v>
      </c>
      <c r="U3735" s="1061">
        <f t="shared" si="1527"/>
        <v>0</v>
      </c>
      <c r="V3735" s="1061">
        <f t="shared" si="1520"/>
        <v>0</v>
      </c>
      <c r="W3735" s="1063">
        <f t="shared" si="1520"/>
        <v>39</v>
      </c>
      <c r="X3735" s="1063">
        <f t="shared" si="1520"/>
        <v>0</v>
      </c>
      <c r="Y3735" s="1060">
        <f>SUM(J3735,O3735,T3735)</f>
        <v>273</v>
      </c>
      <c r="Z3735" s="1080">
        <f t="shared" si="1517"/>
        <v>40</v>
      </c>
      <c r="AA3735" s="1126" t="str">
        <f t="shared" si="1514"/>
        <v>Bí đỏ</v>
      </c>
      <c r="AB3735" s="1082" t="str">
        <f t="shared" si="1514"/>
        <v>kg</v>
      </c>
      <c r="AC3735" s="1083">
        <f t="shared" si="1514"/>
        <v>10</v>
      </c>
      <c r="AD3735" s="1089">
        <f t="shared" si="1514"/>
        <v>7</v>
      </c>
      <c r="AE3735" s="1071">
        <f t="shared" si="1528"/>
        <v>0</v>
      </c>
      <c r="AF3735" s="1071">
        <f t="shared" si="1528"/>
        <v>0</v>
      </c>
      <c r="AG3735" s="1071">
        <f t="shared" si="1528"/>
        <v>0</v>
      </c>
      <c r="AH3735" s="1071">
        <f t="shared" si="1528"/>
        <v>0</v>
      </c>
      <c r="AI3735" s="1060">
        <f t="shared" si="1515"/>
        <v>0</v>
      </c>
      <c r="AJ3735" s="1102">
        <f t="shared" si="1524"/>
        <v>0</v>
      </c>
      <c r="AK3735" s="1102">
        <f t="shared" si="1524"/>
        <v>0</v>
      </c>
      <c r="AL3735" s="1102">
        <f t="shared" si="1524"/>
        <v>39</v>
      </c>
      <c r="AM3735" s="1102">
        <f t="shared" si="1525"/>
        <v>0</v>
      </c>
      <c r="AN3735" s="1085">
        <f t="shared" si="1526"/>
        <v>273</v>
      </c>
      <c r="AO3735" s="1061">
        <f t="shared" si="1512"/>
        <v>0</v>
      </c>
      <c r="AP3735" s="1061">
        <f t="shared" si="1512"/>
        <v>0</v>
      </c>
      <c r="AQ3735" s="1061">
        <f t="shared" si="1512"/>
        <v>39</v>
      </c>
      <c r="AR3735" s="1061">
        <f t="shared" si="1512"/>
        <v>0</v>
      </c>
      <c r="AS3735" s="1061">
        <f t="shared" si="1512"/>
        <v>273</v>
      </c>
      <c r="AT3735" s="850">
        <f t="shared" si="1518"/>
        <v>117</v>
      </c>
      <c r="AU3735" s="932" t="s">
        <v>856</v>
      </c>
      <c r="AV3735" s="933">
        <f>AV3699</f>
        <v>177</v>
      </c>
      <c r="AW3735" s="934" t="s">
        <v>27</v>
      </c>
      <c r="AX3735" s="935">
        <v>0.16</v>
      </c>
      <c r="AY3735" s="936" t="s">
        <v>29</v>
      </c>
      <c r="AZ3735" s="937">
        <f>AV3735*AX3735</f>
        <v>28.32</v>
      </c>
    </row>
    <row r="3736" spans="1:52" ht="13.5" customHeight="1">
      <c r="A3736" s="838">
        <f t="shared" si="1516"/>
        <v>41</v>
      </c>
      <c r="B3736" s="1045" t="s">
        <v>17</v>
      </c>
      <c r="C3736" s="817" t="s">
        <v>66</v>
      </c>
      <c r="D3736" s="938">
        <v>5</v>
      </c>
      <c r="E3736" s="1133">
        <v>4</v>
      </c>
      <c r="F3736" s="1061"/>
      <c r="G3736" s="1120"/>
      <c r="H3736" s="1063"/>
      <c r="I3736" s="1077"/>
      <c r="J3736" s="1060">
        <f t="shared" si="1507"/>
        <v>0</v>
      </c>
      <c r="K3736" s="1061"/>
      <c r="L3736" s="1071"/>
      <c r="M3736" s="1063"/>
      <c r="N3736" s="1063"/>
      <c r="O3736" s="1060">
        <f t="shared" si="1522"/>
        <v>0</v>
      </c>
      <c r="P3736" s="1078"/>
      <c r="Q3736" s="1071"/>
      <c r="R3736" s="1131">
        <v>40</v>
      </c>
      <c r="S3736" s="1063"/>
      <c r="T3736" s="1079">
        <f t="shared" si="1508"/>
        <v>160</v>
      </c>
      <c r="U3736" s="1061">
        <f t="shared" si="1527"/>
        <v>0</v>
      </c>
      <c r="V3736" s="1071">
        <f t="shared" si="1520"/>
        <v>0</v>
      </c>
      <c r="W3736" s="1063">
        <f t="shared" si="1520"/>
        <v>40</v>
      </c>
      <c r="X3736" s="1063">
        <f t="shared" si="1520"/>
        <v>0</v>
      </c>
      <c r="Y3736" s="1060">
        <f t="shared" si="1520"/>
        <v>160</v>
      </c>
      <c r="Z3736" s="1080">
        <f t="shared" si="1517"/>
        <v>41</v>
      </c>
      <c r="AA3736" s="1126" t="str">
        <f t="shared" si="1514"/>
        <v>Rau muống</v>
      </c>
      <c r="AB3736" s="1082" t="str">
        <f t="shared" si="1514"/>
        <v>kg</v>
      </c>
      <c r="AC3736" s="1083">
        <f t="shared" si="1514"/>
        <v>5</v>
      </c>
      <c r="AD3736" s="1089">
        <f t="shared" si="1514"/>
        <v>4</v>
      </c>
      <c r="AE3736" s="1071">
        <f t="shared" si="1528"/>
        <v>0</v>
      </c>
      <c r="AF3736" s="1071">
        <f t="shared" si="1528"/>
        <v>0</v>
      </c>
      <c r="AG3736" s="1071">
        <f t="shared" si="1528"/>
        <v>0</v>
      </c>
      <c r="AH3736" s="1071">
        <f t="shared" si="1528"/>
        <v>0</v>
      </c>
      <c r="AI3736" s="1060">
        <f t="shared" si="1515"/>
        <v>0</v>
      </c>
      <c r="AJ3736" s="1102">
        <f t="shared" si="1524"/>
        <v>0</v>
      </c>
      <c r="AK3736" s="1102">
        <f t="shared" si="1524"/>
        <v>0</v>
      </c>
      <c r="AL3736" s="1102">
        <f t="shared" si="1524"/>
        <v>40</v>
      </c>
      <c r="AM3736" s="1102">
        <f t="shared" si="1525"/>
        <v>0</v>
      </c>
      <c r="AN3736" s="1085">
        <f t="shared" si="1526"/>
        <v>160</v>
      </c>
      <c r="AO3736" s="1061">
        <f t="shared" si="1512"/>
        <v>0</v>
      </c>
      <c r="AP3736" s="1061">
        <f t="shared" si="1512"/>
        <v>0</v>
      </c>
      <c r="AQ3736" s="1061">
        <f t="shared" si="1512"/>
        <v>40</v>
      </c>
      <c r="AR3736" s="1061">
        <f t="shared" si="1512"/>
        <v>0</v>
      </c>
      <c r="AS3736" s="1061">
        <f t="shared" si="1512"/>
        <v>160</v>
      </c>
      <c r="AT3736" s="850">
        <f t="shared" si="1518"/>
        <v>40</v>
      </c>
      <c r="AU3736" s="932" t="s">
        <v>857</v>
      </c>
      <c r="AV3736" s="933">
        <f t="shared" ref="AV3736:AV3741" si="1529">AV3700</f>
        <v>177</v>
      </c>
      <c r="AW3736" s="934" t="s">
        <v>27</v>
      </c>
      <c r="AX3736" s="935">
        <v>0.28999999999999998</v>
      </c>
      <c r="AY3736" s="936" t="s">
        <v>29</v>
      </c>
      <c r="AZ3736" s="937">
        <f>AV3736*AX3736</f>
        <v>51.33</v>
      </c>
    </row>
    <row r="3737" spans="1:52" ht="13.5" customHeight="1">
      <c r="A3737" s="838">
        <f t="shared" si="1516"/>
        <v>42</v>
      </c>
      <c r="B3737" s="1045" t="s">
        <v>478</v>
      </c>
      <c r="C3737" s="817" t="s">
        <v>66</v>
      </c>
      <c r="D3737" s="839">
        <v>12</v>
      </c>
      <c r="E3737" s="921">
        <v>12</v>
      </c>
      <c r="F3737" s="1071"/>
      <c r="G3737" s="1086"/>
      <c r="H3737" s="1063">
        <v>20</v>
      </c>
      <c r="I3737" s="1077"/>
      <c r="J3737" s="1060">
        <f t="shared" si="1507"/>
        <v>240</v>
      </c>
      <c r="K3737" s="1061"/>
      <c r="L3737" s="1061"/>
      <c r="M3737" s="1134">
        <v>8</v>
      </c>
      <c r="N3737" s="1063"/>
      <c r="O3737" s="1060">
        <f t="shared" si="1522"/>
        <v>96</v>
      </c>
      <c r="P3737" s="1093"/>
      <c r="Q3737" s="1061"/>
      <c r="R3737" s="1100"/>
      <c r="S3737" s="1063"/>
      <c r="T3737" s="1079">
        <f t="shared" si="1508"/>
        <v>0</v>
      </c>
      <c r="U3737" s="1061">
        <f t="shared" si="1527"/>
        <v>0</v>
      </c>
      <c r="V3737" s="1061">
        <f t="shared" si="1520"/>
        <v>0</v>
      </c>
      <c r="W3737" s="1063">
        <f t="shared" si="1520"/>
        <v>28</v>
      </c>
      <c r="X3737" s="1063">
        <f t="shared" si="1520"/>
        <v>0</v>
      </c>
      <c r="Y3737" s="1060">
        <f t="shared" si="1520"/>
        <v>336</v>
      </c>
      <c r="Z3737" s="1080">
        <f t="shared" si="1517"/>
        <v>42</v>
      </c>
      <c r="AA3737" s="1126" t="str">
        <f t="shared" si="1514"/>
        <v>Dưa cải</v>
      </c>
      <c r="AB3737" s="1082" t="str">
        <f t="shared" si="1514"/>
        <v>kg</v>
      </c>
      <c r="AC3737" s="1083">
        <f t="shared" si="1514"/>
        <v>12</v>
      </c>
      <c r="AD3737" s="1089">
        <f t="shared" si="1514"/>
        <v>12</v>
      </c>
      <c r="AE3737" s="1071">
        <f t="shared" si="1528"/>
        <v>0</v>
      </c>
      <c r="AF3737" s="1071">
        <f t="shared" si="1528"/>
        <v>0</v>
      </c>
      <c r="AG3737" s="1071">
        <f t="shared" si="1528"/>
        <v>0</v>
      </c>
      <c r="AH3737" s="1071">
        <f t="shared" si="1528"/>
        <v>0</v>
      </c>
      <c r="AI3737" s="1060">
        <f t="shared" si="1515"/>
        <v>0</v>
      </c>
      <c r="AJ3737" s="1102">
        <f t="shared" si="1524"/>
        <v>0</v>
      </c>
      <c r="AK3737" s="1102">
        <f t="shared" si="1524"/>
        <v>0</v>
      </c>
      <c r="AL3737" s="1102">
        <f t="shared" si="1524"/>
        <v>28</v>
      </c>
      <c r="AM3737" s="1102">
        <f t="shared" si="1525"/>
        <v>0</v>
      </c>
      <c r="AN3737" s="1085">
        <f t="shared" si="1526"/>
        <v>336</v>
      </c>
      <c r="AO3737" s="1061">
        <f t="shared" si="1512"/>
        <v>0</v>
      </c>
      <c r="AP3737" s="1061">
        <f t="shared" si="1512"/>
        <v>0</v>
      </c>
      <c r="AQ3737" s="1061">
        <f t="shared" si="1512"/>
        <v>28</v>
      </c>
      <c r="AR3737" s="1061">
        <f t="shared" si="1512"/>
        <v>0</v>
      </c>
      <c r="AS3737" s="1061">
        <f t="shared" si="1512"/>
        <v>336</v>
      </c>
      <c r="AT3737" s="850">
        <f t="shared" si="1518"/>
        <v>0</v>
      </c>
      <c r="AU3737" s="932" t="s">
        <v>858</v>
      </c>
      <c r="AV3737" s="933">
        <f t="shared" si="1529"/>
        <v>177</v>
      </c>
      <c r="AW3737" s="934" t="s">
        <v>27</v>
      </c>
      <c r="AX3737" s="935">
        <v>0.28999999999999998</v>
      </c>
      <c r="AY3737" s="936" t="s">
        <v>29</v>
      </c>
      <c r="AZ3737" s="937">
        <f>AV3737*AX3737</f>
        <v>51.33</v>
      </c>
    </row>
    <row r="3738" spans="1:52" ht="13.5" customHeight="1">
      <c r="A3738" s="838">
        <f t="shared" si="1516"/>
        <v>43</v>
      </c>
      <c r="B3738" s="1046" t="s">
        <v>60</v>
      </c>
      <c r="C3738" s="817" t="s">
        <v>66</v>
      </c>
      <c r="D3738" s="924">
        <v>20</v>
      </c>
      <c r="E3738" s="1114">
        <v>20</v>
      </c>
      <c r="F3738" s="1065"/>
      <c r="G3738" s="1090"/>
      <c r="H3738" s="1063">
        <v>1</v>
      </c>
      <c r="I3738" s="1077"/>
      <c r="J3738" s="1060">
        <f t="shared" si="1507"/>
        <v>20</v>
      </c>
      <c r="K3738" s="1103"/>
      <c r="L3738" s="1071"/>
      <c r="M3738" s="1135">
        <v>1</v>
      </c>
      <c r="N3738" s="1063"/>
      <c r="O3738" s="1060">
        <f t="shared" si="1522"/>
        <v>20</v>
      </c>
      <c r="P3738" s="1122"/>
      <c r="Q3738" s="1071"/>
      <c r="R3738" s="1100">
        <v>3</v>
      </c>
      <c r="S3738" s="1063"/>
      <c r="T3738" s="1079">
        <f t="shared" si="1508"/>
        <v>60</v>
      </c>
      <c r="U3738" s="1103">
        <f t="shared" si="1527"/>
        <v>0</v>
      </c>
      <c r="V3738" s="1071">
        <f t="shared" si="1520"/>
        <v>0</v>
      </c>
      <c r="W3738" s="1063">
        <f t="shared" si="1520"/>
        <v>5</v>
      </c>
      <c r="X3738" s="1063">
        <f t="shared" si="1520"/>
        <v>0</v>
      </c>
      <c r="Y3738" s="1060">
        <f t="shared" si="1520"/>
        <v>100</v>
      </c>
      <c r="Z3738" s="1080">
        <f t="shared" si="1517"/>
        <v>43</v>
      </c>
      <c r="AA3738" s="1126" t="str">
        <f t="shared" si="1514"/>
        <v>Cà chua</v>
      </c>
      <c r="AB3738" s="1082" t="str">
        <f t="shared" si="1514"/>
        <v>kg</v>
      </c>
      <c r="AC3738" s="1083">
        <f t="shared" si="1514"/>
        <v>20</v>
      </c>
      <c r="AD3738" s="1089">
        <f t="shared" si="1514"/>
        <v>20</v>
      </c>
      <c r="AE3738" s="1071">
        <f t="shared" si="1528"/>
        <v>0</v>
      </c>
      <c r="AF3738" s="1071">
        <f t="shared" si="1528"/>
        <v>0</v>
      </c>
      <c r="AG3738" s="1071">
        <f t="shared" si="1528"/>
        <v>0</v>
      </c>
      <c r="AH3738" s="1071">
        <f t="shared" si="1528"/>
        <v>0</v>
      </c>
      <c r="AI3738" s="1060">
        <f t="shared" si="1515"/>
        <v>0</v>
      </c>
      <c r="AJ3738" s="1102">
        <f t="shared" si="1524"/>
        <v>0</v>
      </c>
      <c r="AK3738" s="1102">
        <f t="shared" si="1524"/>
        <v>0</v>
      </c>
      <c r="AL3738" s="1102">
        <f t="shared" si="1524"/>
        <v>5</v>
      </c>
      <c r="AM3738" s="1102">
        <f t="shared" si="1525"/>
        <v>0</v>
      </c>
      <c r="AN3738" s="1085">
        <f t="shared" si="1526"/>
        <v>100</v>
      </c>
      <c r="AO3738" s="1061">
        <f t="shared" si="1512"/>
        <v>0</v>
      </c>
      <c r="AP3738" s="1061">
        <f t="shared" si="1512"/>
        <v>0</v>
      </c>
      <c r="AQ3738" s="1061">
        <f t="shared" si="1512"/>
        <v>5</v>
      </c>
      <c r="AR3738" s="1061">
        <f t="shared" si="1512"/>
        <v>0</v>
      </c>
      <c r="AS3738" s="1061">
        <f t="shared" si="1512"/>
        <v>100</v>
      </c>
      <c r="AT3738" s="850">
        <f t="shared" si="1518"/>
        <v>0</v>
      </c>
      <c r="AU3738" s="929" t="s">
        <v>811</v>
      </c>
      <c r="AV3738" s="933"/>
      <c r="AW3738" s="1504">
        <f>SUM(AX3739:AX3741)</f>
        <v>0.68</v>
      </c>
      <c r="AX3738" s="1504"/>
      <c r="AY3738" s="930"/>
      <c r="AZ3738" s="941" t="s">
        <v>70</v>
      </c>
    </row>
    <row r="3739" spans="1:52" ht="13.5" customHeight="1">
      <c r="A3739" s="838">
        <f t="shared" si="1516"/>
        <v>44</v>
      </c>
      <c r="B3739" s="1045" t="s">
        <v>61</v>
      </c>
      <c r="C3739" s="817" t="s">
        <v>66</v>
      </c>
      <c r="D3739" s="924">
        <v>20</v>
      </c>
      <c r="E3739" s="1114">
        <v>20</v>
      </c>
      <c r="F3739" s="1061"/>
      <c r="G3739" s="1120"/>
      <c r="H3739" s="1063">
        <v>0.5</v>
      </c>
      <c r="I3739" s="1077"/>
      <c r="J3739" s="1060">
        <f t="shared" si="1507"/>
        <v>10</v>
      </c>
      <c r="K3739" s="1136"/>
      <c r="L3739" s="1071"/>
      <c r="M3739" s="1063">
        <v>1</v>
      </c>
      <c r="N3739" s="1063"/>
      <c r="O3739" s="1060">
        <f t="shared" si="1522"/>
        <v>20</v>
      </c>
      <c r="P3739" s="1122"/>
      <c r="Q3739" s="1071"/>
      <c r="R3739" s="1131">
        <v>0.7</v>
      </c>
      <c r="S3739" s="1063"/>
      <c r="T3739" s="1079">
        <f t="shared" ref="T3739:T3747" si="1530">SUM(P3739:S3739)*$E3739</f>
        <v>14</v>
      </c>
      <c r="U3739" s="1061">
        <f t="shared" si="1527"/>
        <v>0</v>
      </c>
      <c r="V3739" s="1071">
        <f t="shared" si="1520"/>
        <v>0</v>
      </c>
      <c r="W3739" s="1063">
        <f t="shared" si="1520"/>
        <v>2.2000000000000002</v>
      </c>
      <c r="X3739" s="1063">
        <f t="shared" si="1520"/>
        <v>0</v>
      </c>
      <c r="Y3739" s="1060">
        <f t="shared" si="1520"/>
        <v>44</v>
      </c>
      <c r="Z3739" s="1080">
        <f t="shared" si="1517"/>
        <v>44</v>
      </c>
      <c r="AA3739" s="1126" t="str">
        <f t="shared" si="1514"/>
        <v>Hành lá</v>
      </c>
      <c r="AB3739" s="1082" t="str">
        <f t="shared" si="1514"/>
        <v>kg</v>
      </c>
      <c r="AC3739" s="1083">
        <f t="shared" si="1514"/>
        <v>20</v>
      </c>
      <c r="AD3739" s="1089">
        <f t="shared" si="1514"/>
        <v>20</v>
      </c>
      <c r="AE3739" s="1071">
        <f t="shared" si="1528"/>
        <v>0</v>
      </c>
      <c r="AF3739" s="1071">
        <f t="shared" si="1528"/>
        <v>0</v>
      </c>
      <c r="AG3739" s="1071">
        <f t="shared" si="1528"/>
        <v>0</v>
      </c>
      <c r="AH3739" s="1071">
        <f t="shared" si="1528"/>
        <v>0</v>
      </c>
      <c r="AI3739" s="1060">
        <f t="shared" si="1515"/>
        <v>0</v>
      </c>
      <c r="AJ3739" s="1102">
        <f t="shared" si="1524"/>
        <v>0</v>
      </c>
      <c r="AK3739" s="1102">
        <f t="shared" si="1524"/>
        <v>0</v>
      </c>
      <c r="AL3739" s="1102">
        <f t="shared" si="1524"/>
        <v>2.2000000000000002</v>
      </c>
      <c r="AM3739" s="1102">
        <f t="shared" si="1525"/>
        <v>0</v>
      </c>
      <c r="AN3739" s="1085">
        <f t="shared" si="1526"/>
        <v>44</v>
      </c>
      <c r="AO3739" s="1061">
        <f t="shared" si="1512"/>
        <v>0</v>
      </c>
      <c r="AP3739" s="1061">
        <f t="shared" si="1512"/>
        <v>0</v>
      </c>
      <c r="AQ3739" s="1061">
        <f t="shared" si="1512"/>
        <v>2.2000000000000002</v>
      </c>
      <c r="AR3739" s="1061">
        <f t="shared" si="1512"/>
        <v>0</v>
      </c>
      <c r="AS3739" s="1061">
        <f t="shared" si="1512"/>
        <v>44</v>
      </c>
      <c r="AT3739" s="850">
        <f t="shared" si="1518"/>
        <v>0</v>
      </c>
      <c r="AU3739" s="932" t="s">
        <v>856</v>
      </c>
      <c r="AV3739" s="933">
        <f t="shared" si="1529"/>
        <v>22</v>
      </c>
      <c r="AW3739" s="934" t="s">
        <v>27</v>
      </c>
      <c r="AX3739" s="935">
        <v>0.16</v>
      </c>
      <c r="AY3739" s="936" t="s">
        <v>29</v>
      </c>
      <c r="AZ3739" s="937">
        <f>AV3739*AX3739</f>
        <v>3.52</v>
      </c>
    </row>
    <row r="3740" spans="1:52" ht="13.5" customHeight="1">
      <c r="A3740" s="838">
        <f t="shared" si="1516"/>
        <v>45</v>
      </c>
      <c r="B3740" s="1047" t="s">
        <v>160</v>
      </c>
      <c r="C3740" s="817" t="s">
        <v>66</v>
      </c>
      <c r="D3740" s="924">
        <v>14</v>
      </c>
      <c r="E3740" s="1114">
        <v>12</v>
      </c>
      <c r="F3740" s="1071"/>
      <c r="G3740" s="1086"/>
      <c r="H3740" s="1063"/>
      <c r="I3740" s="1077"/>
      <c r="J3740" s="1060">
        <f t="shared" si="1507"/>
        <v>0</v>
      </c>
      <c r="K3740" s="1103"/>
      <c r="L3740" s="1137"/>
      <c r="M3740" s="1135"/>
      <c r="N3740" s="1063"/>
      <c r="O3740" s="1060">
        <f t="shared" si="1522"/>
        <v>0</v>
      </c>
      <c r="P3740" s="1103"/>
      <c r="Q3740" s="1071"/>
      <c r="R3740" s="1062">
        <v>6</v>
      </c>
      <c r="S3740" s="1063"/>
      <c r="T3740" s="1079">
        <f t="shared" si="1530"/>
        <v>72</v>
      </c>
      <c r="U3740" s="1061">
        <f t="shared" si="1527"/>
        <v>0</v>
      </c>
      <c r="V3740" s="1061">
        <f t="shared" si="1520"/>
        <v>0</v>
      </c>
      <c r="W3740" s="1063">
        <f t="shared" si="1520"/>
        <v>6</v>
      </c>
      <c r="X3740" s="1063">
        <f t="shared" si="1520"/>
        <v>0</v>
      </c>
      <c r="Y3740" s="1060">
        <f t="shared" si="1520"/>
        <v>72</v>
      </c>
      <c r="Z3740" s="1080">
        <f t="shared" si="1517"/>
        <v>45</v>
      </c>
      <c r="AA3740" s="1126" t="str">
        <f t="shared" si="1514"/>
        <v>Giá đậu</v>
      </c>
      <c r="AB3740" s="1082" t="str">
        <f t="shared" si="1514"/>
        <v>kg</v>
      </c>
      <c r="AC3740" s="1083">
        <f t="shared" si="1514"/>
        <v>14</v>
      </c>
      <c r="AD3740" s="1089">
        <f t="shared" si="1514"/>
        <v>12</v>
      </c>
      <c r="AE3740" s="1071">
        <f t="shared" si="1528"/>
        <v>0</v>
      </c>
      <c r="AF3740" s="1071">
        <f t="shared" si="1528"/>
        <v>0</v>
      </c>
      <c r="AG3740" s="1071">
        <f t="shared" si="1528"/>
        <v>0</v>
      </c>
      <c r="AH3740" s="1071">
        <f t="shared" si="1528"/>
        <v>0</v>
      </c>
      <c r="AI3740" s="1060">
        <f t="shared" si="1515"/>
        <v>0</v>
      </c>
      <c r="AJ3740" s="1102">
        <f t="shared" si="1524"/>
        <v>0</v>
      </c>
      <c r="AK3740" s="1102">
        <f t="shared" si="1524"/>
        <v>0</v>
      </c>
      <c r="AL3740" s="1102">
        <f t="shared" si="1524"/>
        <v>6</v>
      </c>
      <c r="AM3740" s="1102">
        <f t="shared" si="1525"/>
        <v>0</v>
      </c>
      <c r="AN3740" s="1085">
        <f t="shared" si="1526"/>
        <v>72</v>
      </c>
      <c r="AO3740" s="1061">
        <f t="shared" si="1512"/>
        <v>0</v>
      </c>
      <c r="AP3740" s="1061">
        <f t="shared" si="1512"/>
        <v>0</v>
      </c>
      <c r="AQ3740" s="1061">
        <f t="shared" si="1512"/>
        <v>6</v>
      </c>
      <c r="AR3740" s="1061">
        <f t="shared" si="1512"/>
        <v>0</v>
      </c>
      <c r="AS3740" s="1061">
        <f t="shared" si="1512"/>
        <v>72</v>
      </c>
      <c r="AT3740" s="850">
        <f t="shared" si="1518"/>
        <v>12</v>
      </c>
      <c r="AU3740" s="932" t="s">
        <v>857</v>
      </c>
      <c r="AV3740" s="933">
        <f t="shared" si="1529"/>
        <v>22</v>
      </c>
      <c r="AW3740" s="934" t="s">
        <v>27</v>
      </c>
      <c r="AX3740" s="935">
        <v>0.26</v>
      </c>
      <c r="AY3740" s="944" t="s">
        <v>29</v>
      </c>
      <c r="AZ3740" s="937">
        <f>AV3740*AX3740</f>
        <v>5.7200000000000006</v>
      </c>
    </row>
    <row r="3741" spans="1:52" ht="13.5" customHeight="1">
      <c r="A3741" s="838">
        <f t="shared" si="1516"/>
        <v>46</v>
      </c>
      <c r="B3741" s="1046" t="s">
        <v>161</v>
      </c>
      <c r="C3741" s="896" t="s">
        <v>389</v>
      </c>
      <c r="D3741" s="897">
        <v>13</v>
      </c>
      <c r="E3741" s="1114">
        <v>13</v>
      </c>
      <c r="F3741" s="1106"/>
      <c r="G3741" s="1086"/>
      <c r="H3741" s="1107"/>
      <c r="I3741" s="1077"/>
      <c r="J3741" s="1060">
        <f t="shared" si="1507"/>
        <v>0</v>
      </c>
      <c r="K3741" s="1071"/>
      <c r="L3741" s="1071"/>
      <c r="M3741" s="1135"/>
      <c r="N3741" s="1063"/>
      <c r="O3741" s="1060">
        <f t="shared" si="1522"/>
        <v>0</v>
      </c>
      <c r="P3741" s="1138"/>
      <c r="Q3741" s="1071"/>
      <c r="R3741" s="1139"/>
      <c r="S3741" s="1063"/>
      <c r="T3741" s="1079">
        <f t="shared" si="1530"/>
        <v>0</v>
      </c>
      <c r="U3741" s="1061">
        <f t="shared" si="1527"/>
        <v>0</v>
      </c>
      <c r="V3741" s="1061">
        <f t="shared" si="1520"/>
        <v>0</v>
      </c>
      <c r="W3741" s="1063">
        <f t="shared" si="1520"/>
        <v>0</v>
      </c>
      <c r="X3741" s="1063">
        <f t="shared" si="1520"/>
        <v>0</v>
      </c>
      <c r="Y3741" s="1060">
        <f t="shared" si="1520"/>
        <v>0</v>
      </c>
      <c r="Z3741" s="1080">
        <f t="shared" si="1517"/>
        <v>46</v>
      </c>
      <c r="AA3741" s="1126" t="str">
        <f t="shared" si="1514"/>
        <v>Rau sống</v>
      </c>
      <c r="AB3741" s="1082" t="str">
        <f t="shared" si="1514"/>
        <v>lít</v>
      </c>
      <c r="AC3741" s="1083">
        <f t="shared" si="1514"/>
        <v>13</v>
      </c>
      <c r="AD3741" s="1089">
        <f t="shared" si="1514"/>
        <v>13</v>
      </c>
      <c r="AE3741" s="1071">
        <f t="shared" si="1528"/>
        <v>0</v>
      </c>
      <c r="AF3741" s="1071">
        <f t="shared" si="1528"/>
        <v>0</v>
      </c>
      <c r="AG3741" s="1071">
        <f t="shared" si="1528"/>
        <v>0</v>
      </c>
      <c r="AH3741" s="1071">
        <f t="shared" si="1528"/>
        <v>0</v>
      </c>
      <c r="AI3741" s="1060">
        <f t="shared" si="1515"/>
        <v>0</v>
      </c>
      <c r="AJ3741" s="1102">
        <f t="shared" si="1524"/>
        <v>0</v>
      </c>
      <c r="AK3741" s="1102">
        <f t="shared" si="1524"/>
        <v>0</v>
      </c>
      <c r="AL3741" s="1102">
        <f t="shared" si="1524"/>
        <v>0</v>
      </c>
      <c r="AM3741" s="1102">
        <f t="shared" si="1525"/>
        <v>0</v>
      </c>
      <c r="AN3741" s="1085">
        <f t="shared" si="1526"/>
        <v>0</v>
      </c>
      <c r="AO3741" s="1061">
        <f t="shared" si="1512"/>
        <v>0</v>
      </c>
      <c r="AP3741" s="1061">
        <f t="shared" si="1512"/>
        <v>0</v>
      </c>
      <c r="AQ3741" s="1061">
        <f t="shared" si="1512"/>
        <v>0</v>
      </c>
      <c r="AR3741" s="1061">
        <f t="shared" si="1512"/>
        <v>0</v>
      </c>
      <c r="AS3741" s="1061">
        <f t="shared" si="1512"/>
        <v>0</v>
      </c>
      <c r="AT3741" s="850">
        <f t="shared" si="1518"/>
        <v>0</v>
      </c>
      <c r="AU3741" s="932" t="s">
        <v>858</v>
      </c>
      <c r="AV3741" s="933">
        <f t="shared" si="1529"/>
        <v>22</v>
      </c>
      <c r="AW3741" s="934" t="s">
        <v>27</v>
      </c>
      <c r="AX3741" s="1048">
        <v>0.26</v>
      </c>
      <c r="AY3741" s="944" t="s">
        <v>29</v>
      </c>
      <c r="AZ3741" s="937">
        <f>AV3741*AX3741</f>
        <v>5.7200000000000006</v>
      </c>
    </row>
    <row r="3742" spans="1:52" ht="13.5" customHeight="1">
      <c r="A3742" s="838">
        <f>IF(B3742&lt;&gt;"",MAX($A3741:$A3741)+1,"")</f>
        <v>47</v>
      </c>
      <c r="B3742" s="1046" t="s">
        <v>896</v>
      </c>
      <c r="C3742" s="844" t="s">
        <v>66</v>
      </c>
      <c r="D3742" s="907">
        <v>10</v>
      </c>
      <c r="E3742" s="1060">
        <v>10</v>
      </c>
      <c r="F3742" s="1140"/>
      <c r="G3742" s="1086"/>
      <c r="H3742" s="1091">
        <v>7</v>
      </c>
      <c r="I3742" s="1077"/>
      <c r="J3742" s="1060">
        <f t="shared" si="1507"/>
        <v>70</v>
      </c>
      <c r="K3742" s="1061"/>
      <c r="L3742" s="1061"/>
      <c r="M3742" s="1063">
        <v>7</v>
      </c>
      <c r="N3742" s="1063"/>
      <c r="O3742" s="1060">
        <f t="shared" si="1522"/>
        <v>70</v>
      </c>
      <c r="P3742" s="1061"/>
      <c r="Q3742" s="1061"/>
      <c r="R3742" s="1063">
        <v>7</v>
      </c>
      <c r="S3742" s="1063"/>
      <c r="T3742" s="1079">
        <f t="shared" si="1530"/>
        <v>70</v>
      </c>
      <c r="U3742" s="1061">
        <f t="shared" si="1527"/>
        <v>0</v>
      </c>
      <c r="V3742" s="1061">
        <f t="shared" si="1520"/>
        <v>0</v>
      </c>
      <c r="W3742" s="1063">
        <f t="shared" si="1520"/>
        <v>21</v>
      </c>
      <c r="X3742" s="1063">
        <f t="shared" si="1520"/>
        <v>0</v>
      </c>
      <c r="Y3742" s="1060">
        <f t="shared" si="1520"/>
        <v>210</v>
      </c>
      <c r="Z3742" s="1080">
        <f t="shared" si="1517"/>
        <v>47</v>
      </c>
      <c r="AA3742" s="1126" t="str">
        <f t="shared" si="1514"/>
        <v>Rau canh</v>
      </c>
      <c r="AB3742" s="1082" t="str">
        <f t="shared" si="1514"/>
        <v>kg</v>
      </c>
      <c r="AC3742" s="1083">
        <f t="shared" si="1514"/>
        <v>10</v>
      </c>
      <c r="AD3742" s="1089">
        <f t="shared" si="1514"/>
        <v>10</v>
      </c>
      <c r="AE3742" s="1071">
        <f t="shared" ref="AE3742:AH3749" si="1531">AE3661+AJ3661-AO3661</f>
        <v>0</v>
      </c>
      <c r="AF3742" s="1071">
        <f t="shared" si="1531"/>
        <v>0</v>
      </c>
      <c r="AG3742" s="1071">
        <f t="shared" si="1531"/>
        <v>0</v>
      </c>
      <c r="AH3742" s="1071">
        <f t="shared" si="1531"/>
        <v>0</v>
      </c>
      <c r="AI3742" s="1060">
        <f t="shared" si="1515"/>
        <v>0</v>
      </c>
      <c r="AJ3742" s="1102">
        <f t="shared" si="1524"/>
        <v>0</v>
      </c>
      <c r="AK3742" s="1102">
        <f t="shared" si="1524"/>
        <v>0</v>
      </c>
      <c r="AL3742" s="1102">
        <f t="shared" si="1524"/>
        <v>21</v>
      </c>
      <c r="AM3742" s="1102">
        <f t="shared" si="1525"/>
        <v>0</v>
      </c>
      <c r="AN3742" s="1085">
        <f t="shared" si="1526"/>
        <v>210</v>
      </c>
      <c r="AO3742" s="1061">
        <f t="shared" si="1512"/>
        <v>0</v>
      </c>
      <c r="AP3742" s="1061">
        <f t="shared" si="1512"/>
        <v>0</v>
      </c>
      <c r="AQ3742" s="1061">
        <f t="shared" si="1512"/>
        <v>21</v>
      </c>
      <c r="AR3742" s="1061">
        <f t="shared" si="1512"/>
        <v>0</v>
      </c>
      <c r="AS3742" s="1061">
        <f t="shared" si="1512"/>
        <v>210</v>
      </c>
      <c r="AT3742" s="850">
        <f t="shared" si="1518"/>
        <v>0</v>
      </c>
      <c r="AU3742" s="1146" t="s">
        <v>859</v>
      </c>
      <c r="AV3742" s="947"/>
      <c r="AW3742" s="947"/>
      <c r="AX3742" s="947"/>
      <c r="AY3742" s="947"/>
      <c r="AZ3742" s="937"/>
    </row>
    <row r="3743" spans="1:52" ht="13.5" customHeight="1">
      <c r="A3743" s="838">
        <f>IF(B3743&lt;&gt;"",MAX($A3742:$A3742)+1,"")</f>
        <v>48</v>
      </c>
      <c r="B3743" s="1046" t="s">
        <v>893</v>
      </c>
      <c r="C3743" s="844" t="s">
        <v>66</v>
      </c>
      <c r="D3743" s="907">
        <v>25</v>
      </c>
      <c r="E3743" s="1060">
        <v>25</v>
      </c>
      <c r="F3743" s="1140"/>
      <c r="G3743" s="1086"/>
      <c r="H3743" s="1091"/>
      <c r="I3743" s="1077"/>
      <c r="J3743" s="1060">
        <f>SUM(F3743:I3743)*$E3743</f>
        <v>0</v>
      </c>
      <c r="K3743" s="1061"/>
      <c r="L3743" s="1061"/>
      <c r="M3743" s="1063"/>
      <c r="N3743" s="1063"/>
      <c r="O3743" s="1060">
        <f t="shared" si="1522"/>
        <v>0</v>
      </c>
      <c r="P3743" s="1061"/>
      <c r="Q3743" s="1061"/>
      <c r="R3743" s="1063">
        <v>8</v>
      </c>
      <c r="S3743" s="1063"/>
      <c r="T3743" s="1079">
        <f t="shared" si="1530"/>
        <v>200</v>
      </c>
      <c r="U3743" s="1061">
        <f t="shared" si="1527"/>
        <v>0</v>
      </c>
      <c r="V3743" s="1061">
        <f t="shared" si="1520"/>
        <v>0</v>
      </c>
      <c r="W3743" s="1063">
        <f t="shared" si="1520"/>
        <v>8</v>
      </c>
      <c r="X3743" s="1063">
        <f t="shared" si="1520"/>
        <v>0</v>
      </c>
      <c r="Y3743" s="1060">
        <f t="shared" si="1520"/>
        <v>200</v>
      </c>
      <c r="Z3743" s="1080">
        <f t="shared" si="1517"/>
        <v>48</v>
      </c>
      <c r="AA3743" s="1126" t="str">
        <f t="shared" si="1514"/>
        <v>Măng</v>
      </c>
      <c r="AB3743" s="1082" t="str">
        <f t="shared" si="1514"/>
        <v>kg</v>
      </c>
      <c r="AC3743" s="1083">
        <f t="shared" si="1514"/>
        <v>25</v>
      </c>
      <c r="AD3743" s="1089">
        <f t="shared" si="1514"/>
        <v>25</v>
      </c>
      <c r="AE3743" s="1071">
        <f t="shared" si="1531"/>
        <v>0</v>
      </c>
      <c r="AF3743" s="1071">
        <f t="shared" si="1531"/>
        <v>0</v>
      </c>
      <c r="AG3743" s="1071">
        <f t="shared" si="1531"/>
        <v>0</v>
      </c>
      <c r="AH3743" s="1071">
        <f t="shared" si="1531"/>
        <v>0</v>
      </c>
      <c r="AI3743" s="1060">
        <f t="shared" si="1515"/>
        <v>0</v>
      </c>
      <c r="AJ3743" s="1102">
        <f t="shared" si="1524"/>
        <v>0</v>
      </c>
      <c r="AK3743" s="1102">
        <f t="shared" si="1524"/>
        <v>0</v>
      </c>
      <c r="AL3743" s="1102">
        <f t="shared" si="1524"/>
        <v>8</v>
      </c>
      <c r="AM3743" s="1102">
        <f t="shared" si="1525"/>
        <v>0</v>
      </c>
      <c r="AN3743" s="1085">
        <f t="shared" si="1526"/>
        <v>200</v>
      </c>
      <c r="AO3743" s="1061">
        <f t="shared" si="1512"/>
        <v>0</v>
      </c>
      <c r="AP3743" s="1061">
        <f t="shared" si="1512"/>
        <v>0</v>
      </c>
      <c r="AQ3743" s="1061">
        <f t="shared" si="1512"/>
        <v>8</v>
      </c>
      <c r="AR3743" s="1061">
        <f t="shared" si="1512"/>
        <v>0</v>
      </c>
      <c r="AS3743" s="1061">
        <f t="shared" si="1512"/>
        <v>200</v>
      </c>
      <c r="AT3743" s="850">
        <f t="shared" si="1518"/>
        <v>0</v>
      </c>
      <c r="AU3743" s="948"/>
      <c r="AV3743" s="934"/>
      <c r="AW3743" s="934"/>
      <c r="AX3743" s="935"/>
      <c r="AY3743" s="936" t="s">
        <v>29</v>
      </c>
      <c r="AZ3743" s="937">
        <f>AV3743*AX3743</f>
        <v>0</v>
      </c>
    </row>
    <row r="3744" spans="1:52" ht="13.5" customHeight="1">
      <c r="A3744" s="838">
        <f t="shared" ref="A3744:A3755" si="1532">IF(B3744&lt;&gt;"",MAX($A3742:$A3743)+1,"")</f>
        <v>49</v>
      </c>
      <c r="B3744" s="1046" t="s">
        <v>126</v>
      </c>
      <c r="C3744" s="844" t="s">
        <v>66</v>
      </c>
      <c r="D3744" s="949">
        <v>15</v>
      </c>
      <c r="E3744" s="1142">
        <v>15</v>
      </c>
      <c r="F3744" s="1140"/>
      <c r="G3744" s="1120"/>
      <c r="H3744" s="1077"/>
      <c r="I3744" s="1077"/>
      <c r="J3744" s="1060">
        <f>SUM(F3744:I3744)*$E3744</f>
        <v>0</v>
      </c>
      <c r="K3744" s="1103"/>
      <c r="L3744" s="1071"/>
      <c r="M3744" s="1062"/>
      <c r="N3744" s="1063"/>
      <c r="O3744" s="1060">
        <f t="shared" si="1522"/>
        <v>0</v>
      </c>
      <c r="P3744" s="1061"/>
      <c r="Q3744" s="1071"/>
      <c r="R3744" s="1062"/>
      <c r="S3744" s="1063"/>
      <c r="T3744" s="1079">
        <f t="shared" si="1530"/>
        <v>0</v>
      </c>
      <c r="U3744" s="1061">
        <f t="shared" si="1527"/>
        <v>0</v>
      </c>
      <c r="V3744" s="1061">
        <f t="shared" si="1520"/>
        <v>0</v>
      </c>
      <c r="W3744" s="1063">
        <f t="shared" si="1520"/>
        <v>0</v>
      </c>
      <c r="X3744" s="1063">
        <f t="shared" si="1520"/>
        <v>0</v>
      </c>
      <c r="Y3744" s="1060">
        <f t="shared" si="1520"/>
        <v>0</v>
      </c>
      <c r="Z3744" s="1080">
        <f t="shared" si="1517"/>
        <v>49</v>
      </c>
      <c r="AA3744" s="1126" t="str">
        <f t="shared" si="1514"/>
        <v>Mướp đắng</v>
      </c>
      <c r="AB3744" s="1082" t="str">
        <f t="shared" si="1514"/>
        <v>kg</v>
      </c>
      <c r="AC3744" s="1083">
        <f t="shared" si="1514"/>
        <v>15</v>
      </c>
      <c r="AD3744" s="1089">
        <f t="shared" si="1514"/>
        <v>15</v>
      </c>
      <c r="AE3744" s="1071">
        <f t="shared" si="1531"/>
        <v>0</v>
      </c>
      <c r="AF3744" s="1071">
        <f t="shared" si="1531"/>
        <v>0</v>
      </c>
      <c r="AG3744" s="1071">
        <f t="shared" si="1531"/>
        <v>0</v>
      </c>
      <c r="AH3744" s="1071">
        <f t="shared" si="1531"/>
        <v>0</v>
      </c>
      <c r="AI3744" s="1060">
        <f t="shared" si="1515"/>
        <v>0</v>
      </c>
      <c r="AJ3744" s="1102">
        <f t="shared" si="1524"/>
        <v>0</v>
      </c>
      <c r="AK3744" s="1102">
        <f t="shared" si="1524"/>
        <v>0</v>
      </c>
      <c r="AL3744" s="1102">
        <f t="shared" si="1524"/>
        <v>0</v>
      </c>
      <c r="AM3744" s="1102">
        <f t="shared" si="1525"/>
        <v>0</v>
      </c>
      <c r="AN3744" s="1085">
        <f t="shared" si="1526"/>
        <v>0</v>
      </c>
      <c r="AO3744" s="1061">
        <f t="shared" si="1512"/>
        <v>0</v>
      </c>
      <c r="AP3744" s="1061">
        <f t="shared" si="1512"/>
        <v>0</v>
      </c>
      <c r="AQ3744" s="1061">
        <f t="shared" si="1512"/>
        <v>0</v>
      </c>
      <c r="AR3744" s="1061">
        <f t="shared" si="1512"/>
        <v>0</v>
      </c>
      <c r="AS3744" s="1061">
        <f t="shared" si="1512"/>
        <v>0</v>
      </c>
      <c r="AT3744" s="850">
        <f t="shared" si="1518"/>
        <v>0</v>
      </c>
      <c r="AU3744" s="948"/>
      <c r="AV3744" s="934"/>
      <c r="AW3744" s="934"/>
      <c r="AX3744" s="935"/>
      <c r="AY3744" s="936" t="s">
        <v>29</v>
      </c>
      <c r="AZ3744" s="937">
        <f>AV3744*AX3744</f>
        <v>0</v>
      </c>
    </row>
    <row r="3745" spans="1:52" ht="13.5" customHeight="1">
      <c r="A3745" s="838">
        <f t="shared" si="1532"/>
        <v>50</v>
      </c>
      <c r="B3745" s="1046" t="s">
        <v>918</v>
      </c>
      <c r="C3745" s="844" t="s">
        <v>66</v>
      </c>
      <c r="D3745" s="907">
        <v>15</v>
      </c>
      <c r="E3745" s="1060">
        <v>15</v>
      </c>
      <c r="F3745" s="1140"/>
      <c r="G3745" s="1090"/>
      <c r="H3745" s="1077"/>
      <c r="I3745" s="1077"/>
      <c r="J3745" s="1060">
        <f>SUM(F3745:I3745)*$E3745</f>
        <v>0</v>
      </c>
      <c r="K3745" s="1061"/>
      <c r="L3745" s="1071"/>
      <c r="M3745" s="1063"/>
      <c r="N3745" s="1063"/>
      <c r="O3745" s="1060">
        <f t="shared" si="1522"/>
        <v>0</v>
      </c>
      <c r="P3745" s="1065"/>
      <c r="Q3745" s="1071"/>
      <c r="R3745" s="1062"/>
      <c r="S3745" s="1063"/>
      <c r="T3745" s="1079">
        <f t="shared" si="1530"/>
        <v>0</v>
      </c>
      <c r="U3745" s="1061">
        <f t="shared" si="1527"/>
        <v>0</v>
      </c>
      <c r="V3745" s="1061">
        <f t="shared" si="1520"/>
        <v>0</v>
      </c>
      <c r="W3745" s="1063">
        <f t="shared" si="1520"/>
        <v>0</v>
      </c>
      <c r="X3745" s="1063">
        <f t="shared" si="1520"/>
        <v>0</v>
      </c>
      <c r="Y3745" s="1060">
        <f t="shared" si="1520"/>
        <v>0</v>
      </c>
      <c r="Z3745" s="1080">
        <f t="shared" si="1517"/>
        <v>50</v>
      </c>
      <c r="AA3745" s="1126" t="str">
        <f t="shared" si="1514"/>
        <v>Cà  xanh</v>
      </c>
      <c r="AB3745" s="1082" t="str">
        <f t="shared" si="1514"/>
        <v>kg</v>
      </c>
      <c r="AC3745" s="1083">
        <f t="shared" si="1514"/>
        <v>15</v>
      </c>
      <c r="AD3745" s="1089">
        <f t="shared" si="1514"/>
        <v>15</v>
      </c>
      <c r="AE3745" s="1071">
        <f t="shared" si="1531"/>
        <v>0</v>
      </c>
      <c r="AF3745" s="1071">
        <f t="shared" si="1531"/>
        <v>0</v>
      </c>
      <c r="AG3745" s="1071">
        <f t="shared" si="1531"/>
        <v>0</v>
      </c>
      <c r="AH3745" s="1071">
        <f t="shared" si="1531"/>
        <v>0</v>
      </c>
      <c r="AI3745" s="1060">
        <f t="shared" si="1515"/>
        <v>0</v>
      </c>
      <c r="AJ3745" s="1102">
        <f t="shared" si="1524"/>
        <v>0</v>
      </c>
      <c r="AK3745" s="1102">
        <f t="shared" si="1524"/>
        <v>0</v>
      </c>
      <c r="AL3745" s="1102">
        <f t="shared" si="1524"/>
        <v>0</v>
      </c>
      <c r="AM3745" s="1102">
        <f t="shared" si="1525"/>
        <v>0</v>
      </c>
      <c r="AN3745" s="1085">
        <f t="shared" si="1526"/>
        <v>0</v>
      </c>
      <c r="AO3745" s="1061">
        <f t="shared" si="1512"/>
        <v>0</v>
      </c>
      <c r="AP3745" s="1061">
        <f t="shared" si="1512"/>
        <v>0</v>
      </c>
      <c r="AQ3745" s="1061">
        <f t="shared" si="1512"/>
        <v>0</v>
      </c>
      <c r="AR3745" s="1061">
        <f t="shared" si="1512"/>
        <v>0</v>
      </c>
      <c r="AS3745" s="1061">
        <f t="shared" si="1512"/>
        <v>0</v>
      </c>
      <c r="AT3745" s="850">
        <f t="shared" si="1518"/>
        <v>0</v>
      </c>
      <c r="AU3745" s="1480" t="s">
        <v>916</v>
      </c>
      <c r="AV3745" s="1481"/>
      <c r="AW3745" s="1481"/>
      <c r="AX3745" s="1481"/>
      <c r="AY3745" s="1147" t="str">
        <f>AY3746</f>
        <v>=</v>
      </c>
      <c r="AZ3745" s="937">
        <f ca="1">AZ3668</f>
        <v>21.819999999999681</v>
      </c>
    </row>
    <row r="3746" spans="1:52" ht="13.5" customHeight="1">
      <c r="A3746" s="838">
        <f t="shared" si="1532"/>
        <v>51</v>
      </c>
      <c r="B3746" s="1045" t="s">
        <v>64</v>
      </c>
      <c r="C3746" s="844" t="s">
        <v>66</v>
      </c>
      <c r="D3746" s="907">
        <v>13</v>
      </c>
      <c r="E3746" s="1060">
        <v>13</v>
      </c>
      <c r="F3746" s="1140"/>
      <c r="G3746" s="1086"/>
      <c r="H3746" s="1091"/>
      <c r="I3746" s="1077"/>
      <c r="J3746" s="1060">
        <f t="shared" ref="J3746:J3755" si="1533">SUM(F3746:I3746)*$E3746</f>
        <v>0</v>
      </c>
      <c r="K3746" s="1061"/>
      <c r="L3746" s="1071"/>
      <c r="M3746" s="1063"/>
      <c r="N3746" s="1063"/>
      <c r="O3746" s="1060">
        <f t="shared" si="1522"/>
        <v>0</v>
      </c>
      <c r="P3746" s="1061"/>
      <c r="Q3746" s="1061"/>
      <c r="R3746" s="1063">
        <v>8</v>
      </c>
      <c r="S3746" s="1063"/>
      <c r="T3746" s="1079">
        <f t="shared" si="1530"/>
        <v>104</v>
      </c>
      <c r="U3746" s="1061">
        <f t="shared" si="1527"/>
        <v>0</v>
      </c>
      <c r="V3746" s="1061">
        <f t="shared" si="1520"/>
        <v>0</v>
      </c>
      <c r="W3746" s="1063">
        <f t="shared" si="1520"/>
        <v>8</v>
      </c>
      <c r="X3746" s="1063">
        <f t="shared" si="1520"/>
        <v>0</v>
      </c>
      <c r="Y3746" s="1060">
        <f t="shared" si="1520"/>
        <v>104</v>
      </c>
      <c r="Z3746" s="1080">
        <f t="shared" si="1517"/>
        <v>51</v>
      </c>
      <c r="AA3746" s="1126" t="str">
        <f t="shared" si="1514"/>
        <v>Hành tây</v>
      </c>
      <c r="AB3746" s="1082" t="str">
        <f t="shared" si="1514"/>
        <v>kg</v>
      </c>
      <c r="AC3746" s="1083">
        <f t="shared" si="1514"/>
        <v>13</v>
      </c>
      <c r="AD3746" s="1089">
        <f t="shared" si="1514"/>
        <v>13</v>
      </c>
      <c r="AE3746" s="1071">
        <f t="shared" si="1531"/>
        <v>0</v>
      </c>
      <c r="AF3746" s="1071">
        <f t="shared" si="1531"/>
        <v>0</v>
      </c>
      <c r="AG3746" s="1071">
        <f t="shared" si="1531"/>
        <v>0</v>
      </c>
      <c r="AH3746" s="1071">
        <f t="shared" si="1531"/>
        <v>0</v>
      </c>
      <c r="AI3746" s="1060">
        <f t="shared" si="1515"/>
        <v>0</v>
      </c>
      <c r="AJ3746" s="1102">
        <f t="shared" si="1524"/>
        <v>0</v>
      </c>
      <c r="AK3746" s="1102">
        <f t="shared" si="1524"/>
        <v>0</v>
      </c>
      <c r="AL3746" s="1102">
        <f t="shared" si="1524"/>
        <v>8</v>
      </c>
      <c r="AM3746" s="1102">
        <f t="shared" si="1525"/>
        <v>0</v>
      </c>
      <c r="AN3746" s="1085">
        <f t="shared" si="1526"/>
        <v>104</v>
      </c>
      <c r="AO3746" s="1061">
        <f t="shared" si="1512"/>
        <v>0</v>
      </c>
      <c r="AP3746" s="1061">
        <f t="shared" si="1512"/>
        <v>0</v>
      </c>
      <c r="AQ3746" s="1061">
        <f t="shared" si="1512"/>
        <v>8</v>
      </c>
      <c r="AR3746" s="1061">
        <f t="shared" si="1512"/>
        <v>0</v>
      </c>
      <c r="AS3746" s="1061">
        <f t="shared" si="1512"/>
        <v>104</v>
      </c>
      <c r="AT3746" s="850">
        <f t="shared" si="1518"/>
        <v>0</v>
      </c>
      <c r="AU3746" s="1505" t="s">
        <v>917</v>
      </c>
      <c r="AV3746" s="1506"/>
      <c r="AW3746" s="1506"/>
      <c r="AX3746" s="1506"/>
      <c r="AY3746" s="1147" t="s">
        <v>29</v>
      </c>
      <c r="AZ3746" s="937">
        <f ca="1">SUM(AZ3735:AZ3745)</f>
        <v>167.75999999999971</v>
      </c>
    </row>
    <row r="3747" spans="1:52" ht="13.5" customHeight="1">
      <c r="A3747" s="838">
        <f t="shared" si="1532"/>
        <v>52</v>
      </c>
      <c r="B3747" s="1046" t="s">
        <v>914</v>
      </c>
      <c r="C3747" s="844" t="s">
        <v>66</v>
      </c>
      <c r="D3747" s="907">
        <v>15</v>
      </c>
      <c r="E3747" s="1060">
        <v>15</v>
      </c>
      <c r="F3747" s="1140"/>
      <c r="G3747" s="1086"/>
      <c r="H3747" s="1091"/>
      <c r="I3747" s="1077"/>
      <c r="J3747" s="1060">
        <f t="shared" si="1533"/>
        <v>0</v>
      </c>
      <c r="K3747" s="1061"/>
      <c r="L3747" s="1061"/>
      <c r="M3747" s="1063"/>
      <c r="N3747" s="1063"/>
      <c r="O3747" s="1060">
        <f t="shared" si="1522"/>
        <v>0</v>
      </c>
      <c r="P3747" s="1061"/>
      <c r="Q3747" s="1061"/>
      <c r="R3747" s="1063"/>
      <c r="S3747" s="1063"/>
      <c r="T3747" s="1079">
        <f t="shared" si="1530"/>
        <v>0</v>
      </c>
      <c r="U3747" s="1061">
        <f t="shared" si="1527"/>
        <v>0</v>
      </c>
      <c r="V3747" s="1061">
        <f t="shared" si="1520"/>
        <v>0</v>
      </c>
      <c r="W3747" s="1063">
        <f t="shared" si="1520"/>
        <v>0</v>
      </c>
      <c r="X3747" s="1063">
        <f t="shared" si="1520"/>
        <v>0</v>
      </c>
      <c r="Y3747" s="1060">
        <f t="shared" si="1520"/>
        <v>0</v>
      </c>
      <c r="Z3747" s="1080">
        <f t="shared" si="1517"/>
        <v>52</v>
      </c>
      <c r="AA3747" s="1126" t="str">
        <f t="shared" si="1514"/>
        <v>Sả</v>
      </c>
      <c r="AB3747" s="1082" t="str">
        <f t="shared" si="1514"/>
        <v>kg</v>
      </c>
      <c r="AC3747" s="1083">
        <f t="shared" si="1514"/>
        <v>15</v>
      </c>
      <c r="AD3747" s="1089">
        <f t="shared" si="1514"/>
        <v>15</v>
      </c>
      <c r="AE3747" s="1071">
        <f t="shared" si="1531"/>
        <v>0</v>
      </c>
      <c r="AF3747" s="1071">
        <f t="shared" si="1531"/>
        <v>0</v>
      </c>
      <c r="AG3747" s="1071">
        <f t="shared" si="1531"/>
        <v>0</v>
      </c>
      <c r="AH3747" s="1071">
        <f t="shared" si="1531"/>
        <v>0</v>
      </c>
      <c r="AI3747" s="1060">
        <f t="shared" si="1515"/>
        <v>0</v>
      </c>
      <c r="AJ3747" s="1102">
        <f t="shared" si="1524"/>
        <v>0</v>
      </c>
      <c r="AK3747" s="1102">
        <f t="shared" si="1524"/>
        <v>0</v>
      </c>
      <c r="AL3747" s="1102">
        <f t="shared" si="1524"/>
        <v>0</v>
      </c>
      <c r="AM3747" s="1102">
        <f t="shared" si="1525"/>
        <v>0</v>
      </c>
      <c r="AN3747" s="1085">
        <f t="shared" si="1526"/>
        <v>0</v>
      </c>
      <c r="AO3747" s="1061">
        <f t="shared" ref="AO3747:AS3755" si="1534">U3747</f>
        <v>0</v>
      </c>
      <c r="AP3747" s="1061">
        <f t="shared" si="1534"/>
        <v>0</v>
      </c>
      <c r="AQ3747" s="1061">
        <f t="shared" si="1534"/>
        <v>0</v>
      </c>
      <c r="AR3747" s="1061">
        <f t="shared" si="1534"/>
        <v>0</v>
      </c>
      <c r="AS3747" s="1061">
        <f t="shared" si="1534"/>
        <v>0</v>
      </c>
      <c r="AT3747" s="850">
        <f t="shared" si="1518"/>
        <v>0</v>
      </c>
      <c r="AU3747" s="1480" t="s">
        <v>861</v>
      </c>
      <c r="AV3747" s="1481"/>
      <c r="AW3747" s="1481"/>
      <c r="AX3747" s="1481"/>
      <c r="AY3747" s="1147" t="s">
        <v>29</v>
      </c>
      <c r="AZ3747" s="937">
        <f ca="1">SUMIF(AA3696:AR3761,"Gạo*",AO3696:AO3761)+SUMIF(AA3696:AR3761,"Gạo*",AP3696:AP3761)+SUMIF(AA3696:AR3761,"Gạo*",AQ3696:AQ3761)+SUMIF(AA3696:AR3761,"Gạo*",AR3696:AR3761)</f>
        <v>146</v>
      </c>
    </row>
    <row r="3748" spans="1:52" ht="13.5" customHeight="1">
      <c r="A3748" s="838">
        <f t="shared" si="1532"/>
        <v>53</v>
      </c>
      <c r="B3748" s="908" t="s">
        <v>895</v>
      </c>
      <c r="C3748" s="844" t="s">
        <v>66</v>
      </c>
      <c r="D3748" s="907">
        <v>8</v>
      </c>
      <c r="E3748" s="1060">
        <v>8</v>
      </c>
      <c r="F3748" s="1140"/>
      <c r="G3748" s="1086"/>
      <c r="H3748" s="1077"/>
      <c r="I3748" s="1077"/>
      <c r="J3748" s="1060">
        <f t="shared" si="1533"/>
        <v>0</v>
      </c>
      <c r="K3748" s="1061"/>
      <c r="L3748" s="1071"/>
      <c r="M3748" s="1063">
        <v>8</v>
      </c>
      <c r="N3748" s="1063"/>
      <c r="O3748" s="1060">
        <f t="shared" si="1522"/>
        <v>64</v>
      </c>
      <c r="P3748" s="1061"/>
      <c r="Q3748" s="1061"/>
      <c r="R3748" s="1063"/>
      <c r="S3748" s="1063"/>
      <c r="T3748" s="1079">
        <f t="shared" ref="T3748:T3755" si="1535">SUM(P3748:S3748)*$E3748</f>
        <v>0</v>
      </c>
      <c r="U3748" s="1061">
        <f t="shared" si="1527"/>
        <v>0</v>
      </c>
      <c r="V3748" s="1061">
        <f t="shared" si="1520"/>
        <v>0</v>
      </c>
      <c r="W3748" s="1063">
        <f t="shared" si="1520"/>
        <v>8</v>
      </c>
      <c r="X3748" s="1063">
        <f t="shared" si="1520"/>
        <v>0</v>
      </c>
      <c r="Y3748" s="1060">
        <f t="shared" si="1520"/>
        <v>64</v>
      </c>
      <c r="Z3748" s="1080">
        <f t="shared" si="1517"/>
        <v>53</v>
      </c>
      <c r="AA3748" s="1126" t="str">
        <f t="shared" si="1514"/>
        <v>Mùng bac hà</v>
      </c>
      <c r="AB3748" s="1082" t="str">
        <f t="shared" si="1514"/>
        <v>kg</v>
      </c>
      <c r="AC3748" s="1083">
        <f t="shared" si="1514"/>
        <v>8</v>
      </c>
      <c r="AD3748" s="1089">
        <f t="shared" si="1514"/>
        <v>8</v>
      </c>
      <c r="AE3748" s="1071">
        <f t="shared" si="1531"/>
        <v>0</v>
      </c>
      <c r="AF3748" s="1071">
        <f t="shared" si="1531"/>
        <v>0</v>
      </c>
      <c r="AG3748" s="1071">
        <f t="shared" si="1531"/>
        <v>0</v>
      </c>
      <c r="AH3748" s="1071">
        <f t="shared" si="1531"/>
        <v>0</v>
      </c>
      <c r="AI3748" s="1060">
        <f t="shared" si="1515"/>
        <v>0</v>
      </c>
      <c r="AJ3748" s="1102">
        <f t="shared" si="1524"/>
        <v>0</v>
      </c>
      <c r="AK3748" s="1102">
        <f t="shared" si="1524"/>
        <v>0</v>
      </c>
      <c r="AL3748" s="1102">
        <f t="shared" si="1524"/>
        <v>8</v>
      </c>
      <c r="AM3748" s="1102">
        <f t="shared" si="1525"/>
        <v>0</v>
      </c>
      <c r="AN3748" s="1085">
        <f t="shared" si="1526"/>
        <v>64</v>
      </c>
      <c r="AO3748" s="1061">
        <f t="shared" si="1534"/>
        <v>0</v>
      </c>
      <c r="AP3748" s="1061">
        <f t="shared" si="1534"/>
        <v>0</v>
      </c>
      <c r="AQ3748" s="1061">
        <f t="shared" si="1534"/>
        <v>8</v>
      </c>
      <c r="AR3748" s="1061">
        <f t="shared" si="1534"/>
        <v>0</v>
      </c>
      <c r="AS3748" s="1061">
        <f t="shared" si="1534"/>
        <v>64</v>
      </c>
      <c r="AT3748" s="850">
        <f t="shared" si="1518"/>
        <v>0</v>
      </c>
      <c r="AU3748" s="1480" t="s">
        <v>862</v>
      </c>
      <c r="AV3748" s="1481"/>
      <c r="AW3748" s="1481"/>
      <c r="AX3748" s="1481"/>
      <c r="AY3748" s="1147" t="s">
        <v>29</v>
      </c>
      <c r="AZ3748" s="1148">
        <f ca="1">AZ3669</f>
        <v>0</v>
      </c>
    </row>
    <row r="3749" spans="1:52" ht="13.5" customHeight="1">
      <c r="A3749" s="838">
        <f t="shared" si="1532"/>
        <v>54</v>
      </c>
      <c r="B3749" s="908" t="s">
        <v>512</v>
      </c>
      <c r="C3749" s="844" t="s">
        <v>66</v>
      </c>
      <c r="D3749" s="907">
        <v>20</v>
      </c>
      <c r="E3749" s="1060">
        <v>20</v>
      </c>
      <c r="F3749" s="1140"/>
      <c r="G3749" s="1120"/>
      <c r="H3749" s="1077"/>
      <c r="I3749" s="1077"/>
      <c r="J3749" s="1060">
        <f t="shared" si="1533"/>
        <v>0</v>
      </c>
      <c r="K3749" s="1061"/>
      <c r="L3749" s="1071"/>
      <c r="M3749" s="1063"/>
      <c r="N3749" s="1063"/>
      <c r="O3749" s="1060">
        <f t="shared" si="1522"/>
        <v>0</v>
      </c>
      <c r="P3749" s="1061"/>
      <c r="Q3749" s="1071"/>
      <c r="R3749" s="1063">
        <v>2</v>
      </c>
      <c r="S3749" s="1063"/>
      <c r="T3749" s="1079">
        <f t="shared" si="1535"/>
        <v>40</v>
      </c>
      <c r="U3749" s="1061">
        <f t="shared" si="1527"/>
        <v>0</v>
      </c>
      <c r="V3749" s="1061">
        <f t="shared" si="1520"/>
        <v>0</v>
      </c>
      <c r="W3749" s="1063">
        <f t="shared" si="1520"/>
        <v>2</v>
      </c>
      <c r="X3749" s="1063">
        <f t="shared" si="1520"/>
        <v>0</v>
      </c>
      <c r="Y3749" s="1060">
        <f t="shared" si="1520"/>
        <v>40</v>
      </c>
      <c r="Z3749" s="1080">
        <f t="shared" si="1517"/>
        <v>54</v>
      </c>
      <c r="AA3749" s="1126" t="str">
        <f t="shared" si="1514"/>
        <v>Riềng</v>
      </c>
      <c r="AB3749" s="1082" t="str">
        <f t="shared" si="1514"/>
        <v>kg</v>
      </c>
      <c r="AC3749" s="1083">
        <f t="shared" si="1514"/>
        <v>20</v>
      </c>
      <c r="AD3749" s="1089">
        <f t="shared" si="1514"/>
        <v>20</v>
      </c>
      <c r="AE3749" s="1071">
        <f t="shared" si="1531"/>
        <v>0</v>
      </c>
      <c r="AF3749" s="1071">
        <f t="shared" si="1531"/>
        <v>0</v>
      </c>
      <c r="AG3749" s="1071">
        <f t="shared" si="1531"/>
        <v>0</v>
      </c>
      <c r="AH3749" s="1071">
        <f t="shared" si="1531"/>
        <v>0</v>
      </c>
      <c r="AI3749" s="1060">
        <f t="shared" si="1515"/>
        <v>0</v>
      </c>
      <c r="AJ3749" s="1102">
        <f t="shared" si="1524"/>
        <v>0</v>
      </c>
      <c r="AK3749" s="1102">
        <f t="shared" si="1524"/>
        <v>0</v>
      </c>
      <c r="AL3749" s="1102">
        <f t="shared" si="1524"/>
        <v>2</v>
      </c>
      <c r="AM3749" s="1102">
        <f t="shared" si="1525"/>
        <v>0</v>
      </c>
      <c r="AN3749" s="1085">
        <f t="shared" si="1526"/>
        <v>40</v>
      </c>
      <c r="AO3749" s="1061">
        <f t="shared" si="1534"/>
        <v>0</v>
      </c>
      <c r="AP3749" s="1061">
        <f t="shared" si="1534"/>
        <v>0</v>
      </c>
      <c r="AQ3749" s="1061">
        <f t="shared" si="1534"/>
        <v>2</v>
      </c>
      <c r="AR3749" s="1061">
        <f t="shared" si="1534"/>
        <v>0</v>
      </c>
      <c r="AS3749" s="1061">
        <f t="shared" si="1534"/>
        <v>40</v>
      </c>
      <c r="AT3749" s="850">
        <f t="shared" si="1518"/>
        <v>0</v>
      </c>
      <c r="AU3749" s="1149" t="s">
        <v>863</v>
      </c>
      <c r="AV3749" s="1150"/>
      <c r="AW3749" s="1150"/>
      <c r="AX3749" s="1150"/>
      <c r="AY3749" s="1147" t="s">
        <v>29</v>
      </c>
      <c r="AZ3749" s="937">
        <f ca="1">AZ3747+AZ3748</f>
        <v>146</v>
      </c>
    </row>
    <row r="3750" spans="1:52" ht="13.5" customHeight="1">
      <c r="A3750" s="838">
        <f t="shared" si="1532"/>
        <v>55</v>
      </c>
      <c r="B3750" s="1045" t="s">
        <v>636</v>
      </c>
      <c r="C3750" s="844" t="s">
        <v>66</v>
      </c>
      <c r="D3750" s="907">
        <v>10</v>
      </c>
      <c r="E3750" s="1060">
        <v>10</v>
      </c>
      <c r="F3750" s="1140"/>
      <c r="G3750" s="1086"/>
      <c r="H3750" s="1077"/>
      <c r="I3750" s="1077"/>
      <c r="J3750" s="1060">
        <f t="shared" si="1533"/>
        <v>0</v>
      </c>
      <c r="K3750" s="1061"/>
      <c r="L3750" s="1065"/>
      <c r="M3750" s="1063"/>
      <c r="N3750" s="1063"/>
      <c r="O3750" s="1060">
        <f t="shared" si="1522"/>
        <v>0</v>
      </c>
      <c r="P3750" s="1061"/>
      <c r="Q3750" s="1061"/>
      <c r="R3750" s="1063">
        <v>0.5</v>
      </c>
      <c r="S3750" s="1063"/>
      <c r="T3750" s="1079">
        <f t="shared" si="1535"/>
        <v>5</v>
      </c>
      <c r="U3750" s="1061">
        <f t="shared" si="1527"/>
        <v>0</v>
      </c>
      <c r="V3750" s="1061">
        <f t="shared" si="1520"/>
        <v>0</v>
      </c>
      <c r="W3750" s="1063">
        <f t="shared" si="1520"/>
        <v>0.5</v>
      </c>
      <c r="X3750" s="1063">
        <f t="shared" si="1520"/>
        <v>0</v>
      </c>
      <c r="Y3750" s="1060">
        <f t="shared" si="1520"/>
        <v>5</v>
      </c>
      <c r="Z3750" s="1080">
        <f t="shared" si="1517"/>
        <v>55</v>
      </c>
      <c r="AA3750" s="1126" t="str">
        <f t="shared" si="1514"/>
        <v>Rau mùi</v>
      </c>
      <c r="AB3750" s="1082" t="str">
        <f t="shared" si="1514"/>
        <v>kg</v>
      </c>
      <c r="AC3750" s="1083">
        <f t="shared" si="1514"/>
        <v>10</v>
      </c>
      <c r="AD3750" s="1089">
        <f t="shared" si="1514"/>
        <v>10</v>
      </c>
      <c r="AE3750" s="1071">
        <f>AE3670+AJ3670-AO3670</f>
        <v>0</v>
      </c>
      <c r="AF3750" s="1071">
        <f>AF3670+AK3670-AP3670</f>
        <v>0</v>
      </c>
      <c r="AG3750" s="1071">
        <f>AG3670+AL3670-AQ3670</f>
        <v>0</v>
      </c>
      <c r="AH3750" s="1071">
        <f>AH3670+AM3670-AR3670</f>
        <v>0</v>
      </c>
      <c r="AI3750" s="1060">
        <f t="shared" si="1515"/>
        <v>0</v>
      </c>
      <c r="AJ3750" s="1102">
        <f t="shared" si="1524"/>
        <v>0</v>
      </c>
      <c r="AK3750" s="1102">
        <f t="shared" si="1524"/>
        <v>0</v>
      </c>
      <c r="AL3750" s="1102">
        <f t="shared" si="1524"/>
        <v>0.5</v>
      </c>
      <c r="AM3750" s="1102">
        <f t="shared" si="1525"/>
        <v>0</v>
      </c>
      <c r="AN3750" s="1085">
        <f t="shared" si="1526"/>
        <v>5</v>
      </c>
      <c r="AO3750" s="1061">
        <f t="shared" si="1534"/>
        <v>0</v>
      </c>
      <c r="AP3750" s="1061">
        <f t="shared" si="1534"/>
        <v>0</v>
      </c>
      <c r="AQ3750" s="1061">
        <f t="shared" si="1534"/>
        <v>0.5</v>
      </c>
      <c r="AR3750" s="1061">
        <f t="shared" si="1534"/>
        <v>0</v>
      </c>
      <c r="AS3750" s="1061">
        <f t="shared" si="1534"/>
        <v>5</v>
      </c>
      <c r="AT3750" s="850">
        <f t="shared" si="1518"/>
        <v>0</v>
      </c>
      <c r="AU3750" s="1480" t="s">
        <v>864</v>
      </c>
      <c r="AV3750" s="1481"/>
      <c r="AW3750" s="1481"/>
      <c r="AX3750" s="1481"/>
      <c r="AY3750" s="1147" t="s">
        <v>29</v>
      </c>
      <c r="AZ3750" s="937">
        <f ca="1">IF(AZ3746-AZ3749&gt;0,AZ3746-AZ3749,0)</f>
        <v>21.759999999999707</v>
      </c>
    </row>
    <row r="3751" spans="1:52" ht="13.5" customHeight="1">
      <c r="A3751" s="838" t="str">
        <f t="shared" si="1532"/>
        <v/>
      </c>
      <c r="B3751" s="906"/>
      <c r="C3751" s="844"/>
      <c r="D3751" s="907"/>
      <c r="E3751" s="1060"/>
      <c r="F3751" s="1140"/>
      <c r="G3751" s="1086"/>
      <c r="H3751" s="1077"/>
      <c r="I3751" s="1077"/>
      <c r="J3751" s="1060">
        <f t="shared" si="1533"/>
        <v>0</v>
      </c>
      <c r="K3751" s="1061"/>
      <c r="L3751" s="1061"/>
      <c r="M3751" s="1063"/>
      <c r="N3751" s="1063"/>
      <c r="O3751" s="1060">
        <f t="shared" si="1522"/>
        <v>0</v>
      </c>
      <c r="P3751" s="1061"/>
      <c r="Q3751" s="1061"/>
      <c r="R3751" s="1063"/>
      <c r="S3751" s="1063"/>
      <c r="T3751" s="1079">
        <f t="shared" si="1535"/>
        <v>0</v>
      </c>
      <c r="U3751" s="1061">
        <f t="shared" si="1527"/>
        <v>0</v>
      </c>
      <c r="V3751" s="1061">
        <f t="shared" si="1520"/>
        <v>0</v>
      </c>
      <c r="W3751" s="1063">
        <f t="shared" si="1520"/>
        <v>0</v>
      </c>
      <c r="X3751" s="1063">
        <f t="shared" si="1520"/>
        <v>0</v>
      </c>
      <c r="Y3751" s="1060">
        <f t="shared" si="1520"/>
        <v>0</v>
      </c>
      <c r="Z3751" s="1080" t="str">
        <f t="shared" si="1517"/>
        <v/>
      </c>
      <c r="AA3751" s="1126">
        <f t="shared" si="1514"/>
        <v>0</v>
      </c>
      <c r="AB3751" s="1082">
        <f t="shared" si="1514"/>
        <v>0</v>
      </c>
      <c r="AC3751" s="1083">
        <f t="shared" si="1514"/>
        <v>0</v>
      </c>
      <c r="AD3751" s="1089">
        <f t="shared" si="1514"/>
        <v>0</v>
      </c>
      <c r="AE3751" s="1071">
        <f t="shared" ref="AE3751:AH3755" si="1536">AE3672+AJ3672-AO3672</f>
        <v>0</v>
      </c>
      <c r="AF3751" s="1071">
        <f t="shared" si="1536"/>
        <v>0</v>
      </c>
      <c r="AG3751" s="1071">
        <f t="shared" si="1536"/>
        <v>0</v>
      </c>
      <c r="AH3751" s="1071">
        <f t="shared" si="1536"/>
        <v>0</v>
      </c>
      <c r="AI3751" s="1060">
        <f t="shared" si="1515"/>
        <v>0</v>
      </c>
      <c r="AJ3751" s="1102">
        <f t="shared" si="1524"/>
        <v>0</v>
      </c>
      <c r="AK3751" s="1102">
        <f t="shared" si="1524"/>
        <v>0</v>
      </c>
      <c r="AL3751" s="1102">
        <f t="shared" si="1524"/>
        <v>0</v>
      </c>
      <c r="AM3751" s="1102">
        <f t="shared" si="1525"/>
        <v>0</v>
      </c>
      <c r="AN3751" s="1085">
        <f t="shared" si="1526"/>
        <v>0</v>
      </c>
      <c r="AO3751" s="1061">
        <f t="shared" si="1534"/>
        <v>0</v>
      </c>
      <c r="AP3751" s="1061">
        <f t="shared" si="1534"/>
        <v>0</v>
      </c>
      <c r="AQ3751" s="1061">
        <f t="shared" si="1534"/>
        <v>0</v>
      </c>
      <c r="AR3751" s="1061">
        <f t="shared" si="1534"/>
        <v>0</v>
      </c>
      <c r="AS3751" s="1061">
        <f t="shared" si="1534"/>
        <v>0</v>
      </c>
      <c r="AT3751" s="850" t="str">
        <f t="shared" si="1518"/>
        <v/>
      </c>
      <c r="AU3751" s="1482" t="s">
        <v>797</v>
      </c>
      <c r="AV3751" s="1483"/>
      <c r="AW3751" s="1483"/>
      <c r="AX3751" s="1483"/>
      <c r="AY3751" s="894" t="s">
        <v>29</v>
      </c>
      <c r="AZ3751" s="1151">
        <f ca="1">IF(AZ3746-AZ3749&lt;0,AZ3749-AZ3746,0)</f>
        <v>0</v>
      </c>
    </row>
    <row r="3752" spans="1:52" ht="13.5" customHeight="1">
      <c r="A3752" s="838" t="str">
        <f t="shared" si="1532"/>
        <v/>
      </c>
      <c r="B3752" s="906"/>
      <c r="C3752" s="844"/>
      <c r="D3752" s="907"/>
      <c r="E3752" s="1060"/>
      <c r="F3752" s="1140"/>
      <c r="G3752" s="1086"/>
      <c r="H3752" s="1077"/>
      <c r="I3752" s="1077"/>
      <c r="J3752" s="1060">
        <f t="shared" si="1533"/>
        <v>0</v>
      </c>
      <c r="K3752" s="1061"/>
      <c r="L3752" s="1061"/>
      <c r="M3752" s="1063"/>
      <c r="N3752" s="1063"/>
      <c r="O3752" s="1060">
        <f t="shared" si="1522"/>
        <v>0</v>
      </c>
      <c r="P3752" s="1061"/>
      <c r="Q3752" s="1061"/>
      <c r="R3752" s="1063"/>
      <c r="S3752" s="1063"/>
      <c r="T3752" s="1079">
        <f t="shared" si="1535"/>
        <v>0</v>
      </c>
      <c r="U3752" s="1061">
        <f t="shared" si="1527"/>
        <v>0</v>
      </c>
      <c r="V3752" s="1061">
        <f t="shared" si="1520"/>
        <v>0</v>
      </c>
      <c r="W3752" s="1063">
        <f t="shared" si="1520"/>
        <v>0</v>
      </c>
      <c r="X3752" s="1063">
        <f t="shared" si="1520"/>
        <v>0</v>
      </c>
      <c r="Y3752" s="1060">
        <f t="shared" si="1520"/>
        <v>0</v>
      </c>
      <c r="Z3752" s="1080" t="str">
        <f t="shared" si="1517"/>
        <v/>
      </c>
      <c r="AA3752" s="1126">
        <f t="shared" si="1514"/>
        <v>0</v>
      </c>
      <c r="AB3752" s="1082">
        <f t="shared" si="1514"/>
        <v>0</v>
      </c>
      <c r="AC3752" s="1083">
        <f t="shared" si="1514"/>
        <v>0</v>
      </c>
      <c r="AD3752" s="1089">
        <f t="shared" si="1514"/>
        <v>0</v>
      </c>
      <c r="AE3752" s="1071">
        <f t="shared" si="1536"/>
        <v>0</v>
      </c>
      <c r="AF3752" s="1071">
        <f t="shared" si="1536"/>
        <v>0</v>
      </c>
      <c r="AG3752" s="1071">
        <f t="shared" si="1536"/>
        <v>0</v>
      </c>
      <c r="AH3752" s="1071">
        <f t="shared" si="1536"/>
        <v>0</v>
      </c>
      <c r="AI3752" s="1060">
        <f t="shared" si="1515"/>
        <v>0</v>
      </c>
      <c r="AJ3752" s="1102">
        <f t="shared" si="1524"/>
        <v>0</v>
      </c>
      <c r="AK3752" s="1102">
        <f t="shared" si="1524"/>
        <v>0</v>
      </c>
      <c r="AL3752" s="1102">
        <f t="shared" si="1524"/>
        <v>0</v>
      </c>
      <c r="AM3752" s="1102">
        <f t="shared" si="1525"/>
        <v>0</v>
      </c>
      <c r="AN3752" s="1085">
        <f t="shared" si="1526"/>
        <v>0</v>
      </c>
      <c r="AO3752" s="1061">
        <f t="shared" si="1534"/>
        <v>0</v>
      </c>
      <c r="AP3752" s="1061">
        <f t="shared" si="1534"/>
        <v>0</v>
      </c>
      <c r="AQ3752" s="1061">
        <f t="shared" si="1534"/>
        <v>0</v>
      </c>
      <c r="AR3752" s="1061">
        <f t="shared" si="1534"/>
        <v>0</v>
      </c>
      <c r="AS3752" s="1061">
        <f t="shared" si="1534"/>
        <v>0</v>
      </c>
      <c r="AT3752" s="850" t="str">
        <f t="shared" si="1518"/>
        <v/>
      </c>
      <c r="AU3752" s="893"/>
      <c r="AV3752" s="894"/>
      <c r="AW3752" s="894"/>
      <c r="AX3752" s="894"/>
      <c r="AY3752" s="894"/>
      <c r="AZ3752" s="918"/>
    </row>
    <row r="3753" spans="1:52" ht="13.5" customHeight="1">
      <c r="A3753" s="838" t="str">
        <f t="shared" si="1532"/>
        <v/>
      </c>
      <c r="B3753" s="906"/>
      <c r="C3753" s="844"/>
      <c r="D3753" s="907"/>
      <c r="E3753" s="1060"/>
      <c r="F3753" s="1140"/>
      <c r="G3753" s="1086"/>
      <c r="H3753" s="1077"/>
      <c r="I3753" s="1077"/>
      <c r="J3753" s="1060">
        <f t="shared" si="1533"/>
        <v>0</v>
      </c>
      <c r="K3753" s="1061"/>
      <c r="L3753" s="1061"/>
      <c r="M3753" s="1063"/>
      <c r="N3753" s="1063"/>
      <c r="O3753" s="1060">
        <f t="shared" si="1522"/>
        <v>0</v>
      </c>
      <c r="P3753" s="1061"/>
      <c r="Q3753" s="1061"/>
      <c r="R3753" s="1063"/>
      <c r="S3753" s="1063"/>
      <c r="T3753" s="1079">
        <f t="shared" si="1535"/>
        <v>0</v>
      </c>
      <c r="U3753" s="1061">
        <f t="shared" si="1527"/>
        <v>0</v>
      </c>
      <c r="V3753" s="1061">
        <f t="shared" si="1520"/>
        <v>0</v>
      </c>
      <c r="W3753" s="1063">
        <v>0</v>
      </c>
      <c r="X3753" s="1063">
        <f t="shared" si="1520"/>
        <v>0</v>
      </c>
      <c r="Y3753" s="1060">
        <f t="shared" si="1520"/>
        <v>0</v>
      </c>
      <c r="Z3753" s="1080" t="str">
        <f t="shared" si="1517"/>
        <v/>
      </c>
      <c r="AA3753" s="1126">
        <f t="shared" si="1514"/>
        <v>0</v>
      </c>
      <c r="AB3753" s="1082">
        <f t="shared" si="1514"/>
        <v>0</v>
      </c>
      <c r="AC3753" s="1083">
        <f t="shared" si="1514"/>
        <v>0</v>
      </c>
      <c r="AD3753" s="1089">
        <f t="shared" si="1514"/>
        <v>0</v>
      </c>
      <c r="AE3753" s="1071">
        <f t="shared" si="1536"/>
        <v>0</v>
      </c>
      <c r="AF3753" s="1071">
        <f t="shared" si="1536"/>
        <v>0</v>
      </c>
      <c r="AG3753" s="1071">
        <f t="shared" si="1536"/>
        <v>0</v>
      </c>
      <c r="AH3753" s="1071">
        <f t="shared" si="1536"/>
        <v>0</v>
      </c>
      <c r="AI3753" s="1060">
        <f t="shared" si="1515"/>
        <v>0</v>
      </c>
      <c r="AJ3753" s="1102">
        <f t="shared" si="1524"/>
        <v>0</v>
      </c>
      <c r="AK3753" s="1102">
        <f t="shared" si="1524"/>
        <v>0</v>
      </c>
      <c r="AL3753" s="1102">
        <f t="shared" si="1524"/>
        <v>0</v>
      </c>
      <c r="AM3753" s="1102">
        <f t="shared" si="1525"/>
        <v>0</v>
      </c>
      <c r="AN3753" s="1085">
        <f t="shared" si="1526"/>
        <v>0</v>
      </c>
      <c r="AO3753" s="1061">
        <f t="shared" si="1534"/>
        <v>0</v>
      </c>
      <c r="AP3753" s="1061">
        <f t="shared" si="1534"/>
        <v>0</v>
      </c>
      <c r="AQ3753" s="1061">
        <f t="shared" si="1534"/>
        <v>0</v>
      </c>
      <c r="AR3753" s="1061">
        <f t="shared" si="1534"/>
        <v>0</v>
      </c>
      <c r="AS3753" s="1061">
        <f t="shared" si="1534"/>
        <v>0</v>
      </c>
      <c r="AT3753" s="850" t="str">
        <f t="shared" si="1518"/>
        <v/>
      </c>
      <c r="AU3753" s="893"/>
      <c r="AV3753" s="894"/>
      <c r="AW3753" s="894"/>
      <c r="AX3753" s="894"/>
      <c r="AY3753" s="894"/>
      <c r="AZ3753" s="918"/>
    </row>
    <row r="3754" spans="1:52" ht="13.5" customHeight="1">
      <c r="A3754" s="838" t="str">
        <f t="shared" si="1532"/>
        <v/>
      </c>
      <c r="B3754" s="906"/>
      <c r="C3754" s="844"/>
      <c r="D3754" s="907"/>
      <c r="E3754" s="1060"/>
      <c r="F3754" s="1140"/>
      <c r="G3754" s="1086"/>
      <c r="H3754" s="1077"/>
      <c r="I3754" s="1077"/>
      <c r="J3754" s="1060">
        <f t="shared" si="1533"/>
        <v>0</v>
      </c>
      <c r="K3754" s="1061"/>
      <c r="L3754" s="1061"/>
      <c r="M3754" s="1063"/>
      <c r="N3754" s="1063"/>
      <c r="O3754" s="1060">
        <f t="shared" si="1522"/>
        <v>0</v>
      </c>
      <c r="P3754" s="1061"/>
      <c r="Q3754" s="1061"/>
      <c r="R3754" s="1063"/>
      <c r="S3754" s="1063"/>
      <c r="T3754" s="1079">
        <f t="shared" si="1535"/>
        <v>0</v>
      </c>
      <c r="U3754" s="1061">
        <f t="shared" si="1527"/>
        <v>0</v>
      </c>
      <c r="V3754" s="1061">
        <f t="shared" si="1520"/>
        <v>0</v>
      </c>
      <c r="W3754" s="1063">
        <f>SUM(H3754,M3754,R3754)</f>
        <v>0</v>
      </c>
      <c r="X3754" s="1063">
        <f t="shared" si="1520"/>
        <v>0</v>
      </c>
      <c r="Y3754" s="1060">
        <f t="shared" si="1520"/>
        <v>0</v>
      </c>
      <c r="Z3754" s="1080" t="str">
        <f t="shared" si="1517"/>
        <v/>
      </c>
      <c r="AA3754" s="1126">
        <f t="shared" si="1514"/>
        <v>0</v>
      </c>
      <c r="AB3754" s="1082">
        <f t="shared" si="1514"/>
        <v>0</v>
      </c>
      <c r="AC3754" s="1083">
        <f t="shared" si="1514"/>
        <v>0</v>
      </c>
      <c r="AD3754" s="1089">
        <f t="shared" si="1514"/>
        <v>0</v>
      </c>
      <c r="AE3754" s="1071">
        <f t="shared" si="1536"/>
        <v>0</v>
      </c>
      <c r="AF3754" s="1071">
        <f t="shared" si="1536"/>
        <v>0</v>
      </c>
      <c r="AG3754" s="1071">
        <f t="shared" si="1536"/>
        <v>0</v>
      </c>
      <c r="AH3754" s="1071">
        <f t="shared" si="1536"/>
        <v>0</v>
      </c>
      <c r="AI3754" s="1060">
        <f t="shared" si="1515"/>
        <v>0</v>
      </c>
      <c r="AJ3754" s="1102">
        <f t="shared" si="1524"/>
        <v>0</v>
      </c>
      <c r="AK3754" s="1102">
        <f t="shared" si="1524"/>
        <v>0</v>
      </c>
      <c r="AL3754" s="1102">
        <f t="shared" si="1524"/>
        <v>0</v>
      </c>
      <c r="AM3754" s="1102">
        <f t="shared" si="1525"/>
        <v>0</v>
      </c>
      <c r="AN3754" s="1085">
        <f t="shared" si="1526"/>
        <v>0</v>
      </c>
      <c r="AO3754" s="1061">
        <f t="shared" si="1534"/>
        <v>0</v>
      </c>
      <c r="AP3754" s="1061">
        <f t="shared" si="1534"/>
        <v>0</v>
      </c>
      <c r="AQ3754" s="1061">
        <f t="shared" si="1534"/>
        <v>0</v>
      </c>
      <c r="AR3754" s="1061">
        <f t="shared" si="1534"/>
        <v>0</v>
      </c>
      <c r="AS3754" s="1061">
        <f t="shared" si="1534"/>
        <v>0</v>
      </c>
      <c r="AT3754" s="850" t="str">
        <f t="shared" si="1518"/>
        <v/>
      </c>
      <c r="AU3754" s="893"/>
      <c r="AV3754" s="894"/>
      <c r="AW3754" s="894"/>
      <c r="AX3754" s="894"/>
      <c r="AY3754" s="894"/>
      <c r="AZ3754" s="918"/>
    </row>
    <row r="3755" spans="1:52" ht="13.5" customHeight="1">
      <c r="A3755" s="838" t="str">
        <f t="shared" si="1532"/>
        <v/>
      </c>
      <c r="B3755" s="906"/>
      <c r="C3755" s="844"/>
      <c r="D3755" s="907"/>
      <c r="E3755" s="1060"/>
      <c r="F3755" s="1140"/>
      <c r="G3755" s="1086"/>
      <c r="H3755" s="1077"/>
      <c r="I3755" s="1077"/>
      <c r="J3755" s="1060">
        <f t="shared" si="1533"/>
        <v>0</v>
      </c>
      <c r="K3755" s="1061"/>
      <c r="L3755" s="1061"/>
      <c r="M3755" s="1063"/>
      <c r="N3755" s="1063"/>
      <c r="O3755" s="1060">
        <f t="shared" si="1522"/>
        <v>0</v>
      </c>
      <c r="P3755" s="1061"/>
      <c r="Q3755" s="1061"/>
      <c r="R3755" s="1063"/>
      <c r="S3755" s="1063"/>
      <c r="T3755" s="1079">
        <f t="shared" si="1535"/>
        <v>0</v>
      </c>
      <c r="U3755" s="1061">
        <f t="shared" si="1527"/>
        <v>0</v>
      </c>
      <c r="V3755" s="1061">
        <f>SUM(G3755,L3755,Q3755)</f>
        <v>0</v>
      </c>
      <c r="W3755" s="1063">
        <f>SUM(H3755,M3755,R3755)</f>
        <v>0</v>
      </c>
      <c r="X3755" s="1063">
        <f>SUM(I3755,N3755,S3755)</f>
        <v>0</v>
      </c>
      <c r="Y3755" s="1060">
        <f>SUM(J3755,O3755,T3755)</f>
        <v>0</v>
      </c>
      <c r="Z3755" s="1080" t="str">
        <f t="shared" si="1517"/>
        <v/>
      </c>
      <c r="AA3755" s="1126">
        <f t="shared" si="1514"/>
        <v>0</v>
      </c>
      <c r="AB3755" s="1082">
        <f t="shared" si="1514"/>
        <v>0</v>
      </c>
      <c r="AC3755" s="1083">
        <f t="shared" si="1514"/>
        <v>0</v>
      </c>
      <c r="AD3755" s="1089">
        <f t="shared" si="1514"/>
        <v>0</v>
      </c>
      <c r="AE3755" s="1071">
        <f t="shared" si="1536"/>
        <v>0</v>
      </c>
      <c r="AF3755" s="1071">
        <f t="shared" si="1536"/>
        <v>0</v>
      </c>
      <c r="AG3755" s="1071">
        <f t="shared" si="1536"/>
        <v>0</v>
      </c>
      <c r="AH3755" s="1071">
        <f t="shared" si="1536"/>
        <v>0</v>
      </c>
      <c r="AI3755" s="1060">
        <f t="shared" si="1515"/>
        <v>0</v>
      </c>
      <c r="AJ3755" s="1102">
        <f t="shared" si="1524"/>
        <v>0</v>
      </c>
      <c r="AK3755" s="1102">
        <f t="shared" si="1524"/>
        <v>0</v>
      </c>
      <c r="AL3755" s="1102">
        <f t="shared" si="1524"/>
        <v>0</v>
      </c>
      <c r="AM3755" s="1102">
        <f t="shared" si="1525"/>
        <v>0</v>
      </c>
      <c r="AN3755" s="1085">
        <f t="shared" si="1526"/>
        <v>0</v>
      </c>
      <c r="AO3755" s="1061">
        <f t="shared" si="1534"/>
        <v>0</v>
      </c>
      <c r="AP3755" s="1061">
        <f t="shared" si="1534"/>
        <v>0</v>
      </c>
      <c r="AQ3755" s="1061">
        <f t="shared" si="1534"/>
        <v>0</v>
      </c>
      <c r="AR3755" s="1061">
        <f t="shared" si="1534"/>
        <v>0</v>
      </c>
      <c r="AS3755" s="1061">
        <f t="shared" si="1534"/>
        <v>0</v>
      </c>
      <c r="AT3755" s="850" t="str">
        <f t="shared" si="1518"/>
        <v/>
      </c>
      <c r="AU3755" s="893"/>
      <c r="AV3755" s="894"/>
      <c r="AW3755" s="894"/>
      <c r="AX3755" s="894"/>
      <c r="AY3755" s="894"/>
      <c r="AZ3755" s="918"/>
    </row>
    <row r="3756" spans="1:52" ht="13.5" customHeight="1">
      <c r="A3756" s="838"/>
      <c r="B3756" s="906"/>
      <c r="C3756" s="844"/>
      <c r="D3756" s="907"/>
      <c r="E3756" s="1060"/>
      <c r="F3756" s="1140"/>
      <c r="G3756" s="1086"/>
      <c r="H3756" s="1077"/>
      <c r="I3756" s="1077"/>
      <c r="J3756" s="1060"/>
      <c r="K3756" s="1061"/>
      <c r="L3756" s="1061"/>
      <c r="M3756" s="1063"/>
      <c r="N3756" s="1063"/>
      <c r="O3756" s="1060"/>
      <c r="P3756" s="1061"/>
      <c r="Q3756" s="1061"/>
      <c r="R3756" s="1063"/>
      <c r="S3756" s="1063"/>
      <c r="T3756" s="1079"/>
      <c r="U3756" s="1061"/>
      <c r="V3756" s="1061"/>
      <c r="W3756" s="1063"/>
      <c r="X3756" s="1063"/>
      <c r="Y3756" s="1060"/>
      <c r="Z3756" s="1080"/>
      <c r="AA3756" s="1126"/>
      <c r="AB3756" s="1082"/>
      <c r="AC3756" s="1083"/>
      <c r="AD3756" s="1089"/>
      <c r="AE3756" s="1071"/>
      <c r="AF3756" s="1071"/>
      <c r="AG3756" s="1071"/>
      <c r="AH3756" s="1071"/>
      <c r="AI3756" s="1060"/>
      <c r="AJ3756" s="1102"/>
      <c r="AK3756" s="1102"/>
      <c r="AL3756" s="1102"/>
      <c r="AM3756" s="1102"/>
      <c r="AN3756" s="1085"/>
      <c r="AO3756" s="1061"/>
      <c r="AP3756" s="1061"/>
      <c r="AQ3756" s="1061"/>
      <c r="AR3756" s="1061"/>
      <c r="AS3756" s="1061"/>
      <c r="AT3756" s="850"/>
      <c r="AU3756" s="893"/>
      <c r="AV3756" s="894"/>
      <c r="AW3756" s="894"/>
      <c r="AX3756" s="894"/>
      <c r="AY3756" s="894"/>
      <c r="AZ3756" s="918"/>
    </row>
    <row r="3757" spans="1:52" ht="13.5" customHeight="1">
      <c r="A3757" s="838"/>
      <c r="B3757" s="906"/>
      <c r="C3757" s="844"/>
      <c r="D3757" s="907"/>
      <c r="E3757" s="1060"/>
      <c r="F3757" s="1140"/>
      <c r="G3757" s="1086"/>
      <c r="H3757" s="1077"/>
      <c r="I3757" s="1077"/>
      <c r="J3757" s="1060"/>
      <c r="K3757" s="1061"/>
      <c r="L3757" s="1061"/>
      <c r="M3757" s="1063"/>
      <c r="N3757" s="1063"/>
      <c r="O3757" s="1060"/>
      <c r="P3757" s="1061"/>
      <c r="Q3757" s="1061"/>
      <c r="R3757" s="1063"/>
      <c r="S3757" s="1063"/>
      <c r="T3757" s="1079"/>
      <c r="U3757" s="1061"/>
      <c r="V3757" s="1061"/>
      <c r="W3757" s="1063"/>
      <c r="X3757" s="1063"/>
      <c r="Y3757" s="1060"/>
      <c r="Z3757" s="1080"/>
      <c r="AA3757" s="1126"/>
      <c r="AB3757" s="1082"/>
      <c r="AC3757" s="1083"/>
      <c r="AD3757" s="1089"/>
      <c r="AE3757" s="1071"/>
      <c r="AF3757" s="1071"/>
      <c r="AG3757" s="1071"/>
      <c r="AH3757" s="1071"/>
      <c r="AI3757" s="1060"/>
      <c r="AJ3757" s="1102"/>
      <c r="AK3757" s="1102"/>
      <c r="AL3757" s="1102"/>
      <c r="AM3757" s="1102"/>
      <c r="AN3757" s="1085"/>
      <c r="AO3757" s="1061"/>
      <c r="AP3757" s="1061"/>
      <c r="AQ3757" s="1061"/>
      <c r="AR3757" s="1061"/>
      <c r="AS3757" s="1061"/>
      <c r="AT3757" s="850"/>
      <c r="AU3757" s="893"/>
      <c r="AV3757" s="894"/>
      <c r="AW3757" s="894"/>
      <c r="AX3757" s="894"/>
      <c r="AY3757" s="894"/>
      <c r="AZ3757" s="918"/>
    </row>
    <row r="3758" spans="1:52" ht="13.5" customHeight="1">
      <c r="A3758" s="838"/>
      <c r="B3758" s="906"/>
      <c r="C3758" s="844"/>
      <c r="D3758" s="907"/>
      <c r="E3758" s="1060"/>
      <c r="F3758" s="1140"/>
      <c r="G3758" s="1086"/>
      <c r="H3758" s="1077"/>
      <c r="I3758" s="1077"/>
      <c r="J3758" s="1060"/>
      <c r="K3758" s="1061"/>
      <c r="L3758" s="1061"/>
      <c r="M3758" s="1063"/>
      <c r="N3758" s="1063"/>
      <c r="O3758" s="1060"/>
      <c r="P3758" s="1061"/>
      <c r="Q3758" s="1061"/>
      <c r="R3758" s="1063"/>
      <c r="S3758" s="1063"/>
      <c r="T3758" s="1079"/>
      <c r="U3758" s="1061"/>
      <c r="V3758" s="1061"/>
      <c r="W3758" s="1063"/>
      <c r="X3758" s="1063"/>
      <c r="Y3758" s="1060"/>
      <c r="Z3758" s="1080"/>
      <c r="AA3758" s="1126"/>
      <c r="AB3758" s="1082"/>
      <c r="AC3758" s="1083"/>
      <c r="AD3758" s="1089"/>
      <c r="AE3758" s="1071"/>
      <c r="AF3758" s="1071"/>
      <c r="AG3758" s="1071"/>
      <c r="AH3758" s="1071"/>
      <c r="AI3758" s="1060"/>
      <c r="AJ3758" s="1102"/>
      <c r="AK3758" s="1102"/>
      <c r="AL3758" s="1102"/>
      <c r="AM3758" s="1102"/>
      <c r="AN3758" s="1085"/>
      <c r="AO3758" s="1061"/>
      <c r="AP3758" s="1061"/>
      <c r="AQ3758" s="1061"/>
      <c r="AR3758" s="1061"/>
      <c r="AS3758" s="1061"/>
      <c r="AT3758" s="850"/>
      <c r="AU3758" s="893"/>
      <c r="AV3758" s="894"/>
      <c r="AW3758" s="894"/>
      <c r="AX3758" s="894"/>
      <c r="AY3758" s="894"/>
      <c r="AZ3758" s="918"/>
    </row>
    <row r="3759" spans="1:52" ht="13.5" customHeight="1">
      <c r="A3759" s="838" t="str">
        <f>IF(B3759&lt;&gt;"",MAX($A3754:$A3755)+1,"")</f>
        <v/>
      </c>
      <c r="B3759" s="951"/>
      <c r="C3759" s="952"/>
      <c r="D3759" s="1159"/>
      <c r="E3759" s="1060"/>
      <c r="F3759" s="1140"/>
      <c r="G3759" s="1086"/>
      <c r="H3759" s="1077"/>
      <c r="I3759" s="1077"/>
      <c r="J3759" s="1060">
        <f>SUM(F3759:I3759)*$E3759</f>
        <v>0</v>
      </c>
      <c r="K3759" s="1061"/>
      <c r="L3759" s="1061"/>
      <c r="M3759" s="1063"/>
      <c r="N3759" s="1063"/>
      <c r="O3759" s="1060">
        <f>SUM(K3759:N3759)*$E3759</f>
        <v>0</v>
      </c>
      <c r="P3759" s="1061"/>
      <c r="Q3759" s="1061"/>
      <c r="R3759" s="1063"/>
      <c r="S3759" s="1063"/>
      <c r="T3759" s="1079">
        <f>SUM(P3759:S3759)*$E3759</f>
        <v>0</v>
      </c>
      <c r="U3759" s="1061">
        <f t="shared" ref="U3759:Y3761" si="1537">SUM(F3759,K3759,P3759)</f>
        <v>0</v>
      </c>
      <c r="V3759" s="1061">
        <f t="shared" si="1537"/>
        <v>0</v>
      </c>
      <c r="W3759" s="1063">
        <f t="shared" si="1537"/>
        <v>0</v>
      </c>
      <c r="X3759" s="1063">
        <f t="shared" si="1537"/>
        <v>0</v>
      </c>
      <c r="Y3759" s="1060">
        <f t="shared" si="1537"/>
        <v>0</v>
      </c>
      <c r="Z3759" s="1080" t="str">
        <f t="shared" ref="Z3759:AD3761" si="1538">A3759</f>
        <v/>
      </c>
      <c r="AA3759" s="1126">
        <f t="shared" si="1538"/>
        <v>0</v>
      </c>
      <c r="AB3759" s="1082">
        <f t="shared" si="1538"/>
        <v>0</v>
      </c>
      <c r="AC3759" s="1083">
        <f t="shared" si="1538"/>
        <v>0</v>
      </c>
      <c r="AD3759" s="1089">
        <f t="shared" si="1538"/>
        <v>0</v>
      </c>
      <c r="AE3759" s="1071">
        <f t="shared" ref="AE3759:AH3761" si="1539">AE3677+AJ3677-AO3677</f>
        <v>0</v>
      </c>
      <c r="AF3759" s="1071">
        <f t="shared" si="1539"/>
        <v>0</v>
      </c>
      <c r="AG3759" s="1071">
        <f t="shared" si="1539"/>
        <v>0</v>
      </c>
      <c r="AH3759" s="1071">
        <f t="shared" si="1539"/>
        <v>0</v>
      </c>
      <c r="AI3759" s="1060">
        <f>SUM(AE3759:AH3759)*$E3759</f>
        <v>0</v>
      </c>
      <c r="AJ3759" s="1102">
        <f t="shared" ref="AJ3759:AM3761" si="1540">U3759</f>
        <v>0</v>
      </c>
      <c r="AK3759" s="1102">
        <f t="shared" si="1540"/>
        <v>0</v>
      </c>
      <c r="AL3759" s="1102">
        <f t="shared" si="1540"/>
        <v>0</v>
      </c>
      <c r="AM3759" s="1102">
        <f t="shared" si="1540"/>
        <v>0</v>
      </c>
      <c r="AN3759" s="1085">
        <f>SUM(AJ3759:AM3759)*$E3759</f>
        <v>0</v>
      </c>
      <c r="AO3759" s="1061">
        <f t="shared" ref="AO3759:AS3761" si="1541">U3759</f>
        <v>0</v>
      </c>
      <c r="AP3759" s="1061">
        <f t="shared" si="1541"/>
        <v>0</v>
      </c>
      <c r="AQ3759" s="1061">
        <f t="shared" si="1541"/>
        <v>0</v>
      </c>
      <c r="AR3759" s="1061">
        <f t="shared" si="1541"/>
        <v>0</v>
      </c>
      <c r="AS3759" s="1061">
        <f t="shared" si="1541"/>
        <v>0</v>
      </c>
      <c r="AT3759" s="850" t="str">
        <f>IF(AC3759&lt;&gt;0,SUM(AO3759:AR3759)*$AC3759-SUM(AO3759:AR3759)*$AD3759,"")</f>
        <v/>
      </c>
      <c r="AU3759" s="893"/>
      <c r="AV3759" s="894"/>
      <c r="AW3759" s="894"/>
      <c r="AX3759" s="894"/>
      <c r="AY3759" s="894"/>
      <c r="AZ3759" s="954"/>
    </row>
    <row r="3760" spans="1:52" ht="13.5" customHeight="1">
      <c r="A3760" s="838" t="str">
        <f>IF(B3760&lt;&gt;"",MAX($A3755:$A3759)+1,"")</f>
        <v/>
      </c>
      <c r="B3760" s="951"/>
      <c r="C3760" s="952"/>
      <c r="D3760" s="1159"/>
      <c r="E3760" s="1060"/>
      <c r="F3760" s="1140"/>
      <c r="G3760" s="1086"/>
      <c r="H3760" s="1077"/>
      <c r="I3760" s="1077"/>
      <c r="J3760" s="1060">
        <f>SUM(F3760:I3760)*$E3760</f>
        <v>0</v>
      </c>
      <c r="K3760" s="1061"/>
      <c r="L3760" s="1061"/>
      <c r="M3760" s="1063"/>
      <c r="N3760" s="1063"/>
      <c r="O3760" s="1060">
        <f>SUM(K3760:N3760)*$E3760</f>
        <v>0</v>
      </c>
      <c r="P3760" s="1061"/>
      <c r="Q3760" s="1061"/>
      <c r="R3760" s="1063"/>
      <c r="S3760" s="1063"/>
      <c r="T3760" s="1079">
        <f>SUM(P3760:S3760)*$E3760</f>
        <v>0</v>
      </c>
      <c r="U3760" s="1061">
        <f t="shared" si="1537"/>
        <v>0</v>
      </c>
      <c r="V3760" s="1061">
        <f t="shared" si="1537"/>
        <v>0</v>
      </c>
      <c r="W3760" s="1063">
        <f t="shared" si="1537"/>
        <v>0</v>
      </c>
      <c r="X3760" s="1063">
        <f t="shared" si="1537"/>
        <v>0</v>
      </c>
      <c r="Y3760" s="1060">
        <f t="shared" si="1537"/>
        <v>0</v>
      </c>
      <c r="Z3760" s="1080" t="str">
        <f t="shared" si="1538"/>
        <v/>
      </c>
      <c r="AA3760" s="1126">
        <f t="shared" si="1538"/>
        <v>0</v>
      </c>
      <c r="AB3760" s="1082">
        <f t="shared" si="1538"/>
        <v>0</v>
      </c>
      <c r="AC3760" s="1083">
        <f t="shared" si="1538"/>
        <v>0</v>
      </c>
      <c r="AD3760" s="1089">
        <f>E3760</f>
        <v>0</v>
      </c>
      <c r="AE3760" s="1071">
        <f t="shared" si="1539"/>
        <v>0</v>
      </c>
      <c r="AF3760" s="1071">
        <f t="shared" si="1539"/>
        <v>0</v>
      </c>
      <c r="AG3760" s="1071">
        <f t="shared" si="1539"/>
        <v>0</v>
      </c>
      <c r="AH3760" s="1071">
        <f t="shared" si="1539"/>
        <v>0</v>
      </c>
      <c r="AI3760" s="1060">
        <f>SUM(AE3760:AH3760)*$E3760</f>
        <v>0</v>
      </c>
      <c r="AJ3760" s="1102">
        <f t="shared" si="1540"/>
        <v>0</v>
      </c>
      <c r="AK3760" s="1102">
        <f t="shared" si="1540"/>
        <v>0</v>
      </c>
      <c r="AL3760" s="1102">
        <f t="shared" si="1540"/>
        <v>0</v>
      </c>
      <c r="AM3760" s="1102">
        <f t="shared" si="1540"/>
        <v>0</v>
      </c>
      <c r="AN3760" s="1085">
        <f>SUM(AJ3760:AM3760)*$E3760</f>
        <v>0</v>
      </c>
      <c r="AO3760" s="1061">
        <f t="shared" si="1541"/>
        <v>0</v>
      </c>
      <c r="AP3760" s="1061">
        <f t="shared" si="1541"/>
        <v>0</v>
      </c>
      <c r="AQ3760" s="1061">
        <f t="shared" si="1541"/>
        <v>0</v>
      </c>
      <c r="AR3760" s="1061">
        <f t="shared" si="1541"/>
        <v>0</v>
      </c>
      <c r="AS3760" s="1061">
        <f t="shared" si="1541"/>
        <v>0</v>
      </c>
      <c r="AT3760" s="850" t="str">
        <f>IF(AC3760&lt;&gt;0,SUM(AO3760:AR3760)*$AC3760-SUM(AO3760:AR3760)*$AD3760,"")</f>
        <v/>
      </c>
      <c r="AU3760" s="893"/>
      <c r="AV3760" s="894"/>
      <c r="AW3760" s="894"/>
      <c r="AX3760" s="894"/>
      <c r="AY3760" s="894"/>
      <c r="AZ3760" s="954"/>
    </row>
    <row r="3761" spans="1:52" ht="13.5" customHeight="1">
      <c r="A3761" s="838" t="str">
        <f>IF(B3761&lt;&gt;"",MAX($A3759:$A3760)+1,"")</f>
        <v/>
      </c>
      <c r="B3761" s="955"/>
      <c r="C3761" s="956"/>
      <c r="D3761" s="1160"/>
      <c r="E3761" s="1153"/>
      <c r="F3761" s="1154"/>
      <c r="G3761" s="1155"/>
      <c r="H3761" s="1156"/>
      <c r="I3761" s="1156"/>
      <c r="J3761" s="1060">
        <f>SUM(F3761:I3761)*$E3761</f>
        <v>0</v>
      </c>
      <c r="K3761" s="1061"/>
      <c r="L3761" s="1061"/>
      <c r="M3761" s="1063"/>
      <c r="N3761" s="1063"/>
      <c r="O3761" s="1157">
        <f>SUM(K3761:N3761)*$E3761</f>
        <v>0</v>
      </c>
      <c r="P3761" s="1061"/>
      <c r="Q3761" s="1061"/>
      <c r="R3761" s="1063"/>
      <c r="S3761" s="1063"/>
      <c r="T3761" s="1079">
        <f>SUM(P3761:S3761)*$E3761</f>
        <v>0</v>
      </c>
      <c r="U3761" s="1061">
        <f>SUM(F3761,K3761,P3761)</f>
        <v>0</v>
      </c>
      <c r="V3761" s="1061">
        <f t="shared" si="1537"/>
        <v>0</v>
      </c>
      <c r="W3761" s="1063">
        <f t="shared" si="1537"/>
        <v>0</v>
      </c>
      <c r="X3761" s="1063">
        <f>SUM(I3761,N3761,S3761)</f>
        <v>0</v>
      </c>
      <c r="Y3761" s="1060">
        <f>SUM(J3761,O3761,T3761)</f>
        <v>0</v>
      </c>
      <c r="Z3761" s="1080" t="str">
        <f t="shared" si="1538"/>
        <v/>
      </c>
      <c r="AA3761" s="1126">
        <f>B3761</f>
        <v>0</v>
      </c>
      <c r="AB3761" s="1082">
        <f>C3761</f>
        <v>0</v>
      </c>
      <c r="AC3761" s="1158">
        <f>D3761</f>
        <v>0</v>
      </c>
      <c r="AD3761" s="1089">
        <f>E3761</f>
        <v>0</v>
      </c>
      <c r="AE3761" s="1071">
        <f t="shared" si="1539"/>
        <v>0</v>
      </c>
      <c r="AF3761" s="1071">
        <f t="shared" si="1539"/>
        <v>0</v>
      </c>
      <c r="AG3761" s="1071">
        <f t="shared" si="1539"/>
        <v>0</v>
      </c>
      <c r="AH3761" s="1071">
        <f t="shared" si="1539"/>
        <v>0</v>
      </c>
      <c r="AI3761" s="1060">
        <f>SUM(AE3761:AH3761)*$E3761</f>
        <v>0</v>
      </c>
      <c r="AJ3761" s="1102">
        <f t="shared" si="1540"/>
        <v>0</v>
      </c>
      <c r="AK3761" s="1102">
        <f t="shared" si="1540"/>
        <v>0</v>
      </c>
      <c r="AL3761" s="1102">
        <f t="shared" si="1540"/>
        <v>0</v>
      </c>
      <c r="AM3761" s="1102">
        <f t="shared" si="1540"/>
        <v>0</v>
      </c>
      <c r="AN3761" s="1085">
        <f>SUM(AJ3761:AM3761)*$E3761</f>
        <v>0</v>
      </c>
      <c r="AO3761" s="1061">
        <f t="shared" si="1541"/>
        <v>0</v>
      </c>
      <c r="AP3761" s="1061">
        <f t="shared" si="1541"/>
        <v>0</v>
      </c>
      <c r="AQ3761" s="1061">
        <f t="shared" si="1541"/>
        <v>0</v>
      </c>
      <c r="AR3761" s="1061">
        <f t="shared" si="1541"/>
        <v>0</v>
      </c>
      <c r="AS3761" s="1061">
        <f t="shared" si="1541"/>
        <v>0</v>
      </c>
      <c r="AT3761" s="963" t="str">
        <f>IF(AC3761&lt;&gt;0,SUM(AO3761:AR3761)*$AC3761-SUM(AO3761:AR3761)*$AD3761,"")</f>
        <v/>
      </c>
      <c r="AU3761" s="893"/>
      <c r="AV3761" s="894"/>
      <c r="AW3761" s="894"/>
      <c r="AX3761" s="894"/>
      <c r="AY3761" s="894"/>
      <c r="AZ3761" s="954"/>
    </row>
    <row r="3762" spans="1:52" ht="13.5" customHeight="1">
      <c r="A3762" s="964"/>
      <c r="B3762" s="964" t="s">
        <v>6</v>
      </c>
      <c r="C3762" s="965"/>
      <c r="D3762" s="966"/>
      <c r="E3762" s="965"/>
      <c r="F3762" s="965"/>
      <c r="G3762" s="967"/>
      <c r="H3762" s="965"/>
      <c r="I3762" s="965"/>
      <c r="J3762" s="968">
        <f>SUM(J3696:J3761)</f>
        <v>2498.9</v>
      </c>
      <c r="K3762" s="969"/>
      <c r="L3762" s="969"/>
      <c r="M3762" s="969"/>
      <c r="N3762" s="969"/>
      <c r="O3762" s="968">
        <f>SUM(O3696:O3761)</f>
        <v>6752.8</v>
      </c>
      <c r="P3762" s="969"/>
      <c r="Q3762" s="969"/>
      <c r="R3762" s="969"/>
      <c r="S3762" s="969"/>
      <c r="T3762" s="968">
        <f>SUM(T3696:T3761)</f>
        <v>5918.9</v>
      </c>
      <c r="U3762" s="969"/>
      <c r="V3762" s="969"/>
      <c r="W3762" s="969"/>
      <c r="X3762" s="969"/>
      <c r="Y3762" s="968">
        <f>SUM(Y3696:Y3761)</f>
        <v>15170.6</v>
      </c>
      <c r="Z3762" s="964"/>
      <c r="AA3762" s="964" t="s">
        <v>6</v>
      </c>
      <c r="AB3762" s="969"/>
      <c r="AC3762" s="970"/>
      <c r="AD3762" s="969"/>
      <c r="AE3762" s="969"/>
      <c r="AF3762" s="969"/>
      <c r="AG3762" s="969"/>
      <c r="AH3762" s="969"/>
      <c r="AI3762" s="971">
        <f>SUM(AI3696:AI3761)</f>
        <v>35974.9</v>
      </c>
      <c r="AJ3762" s="969"/>
      <c r="AK3762" s="969"/>
      <c r="AL3762" s="969"/>
      <c r="AM3762" s="969"/>
      <c r="AN3762" s="969">
        <f>SUM(AN3696:AN3761)</f>
        <v>11325</v>
      </c>
      <c r="AO3762" s="969"/>
      <c r="AP3762" s="969"/>
      <c r="AQ3762" s="969"/>
      <c r="AR3762" s="969"/>
      <c r="AS3762" s="969">
        <f>SUM(AS3696:AS3761)</f>
        <v>15170.6</v>
      </c>
      <c r="AT3762" s="972">
        <f>SUM(AT3696:AT3761)</f>
        <v>540.5</v>
      </c>
      <c r="AU3762" s="973"/>
      <c r="AV3762" s="974"/>
      <c r="AW3762" s="974"/>
      <c r="AX3762" s="974"/>
      <c r="AY3762" s="974"/>
      <c r="AZ3762" s="975"/>
    </row>
    <row r="3763" spans="1:52" ht="13.5" customHeight="1">
      <c r="A3763" s="976"/>
      <c r="B3763" s="1484" t="s">
        <v>866</v>
      </c>
      <c r="C3763" s="1487" t="s">
        <v>867</v>
      </c>
      <c r="D3763" s="1488"/>
      <c r="E3763" s="1489"/>
      <c r="F3763" s="1490" t="str">
        <f>"Đtượng BB : " &amp; SUM(F3764:F3766) &amp;"đ/c = " &amp; SUM(J3764:J3766) &amp;"k"</f>
        <v>Đtượng BB : 531đ/c = 13806k</v>
      </c>
      <c r="G3763" s="1491"/>
      <c r="H3763" s="1491"/>
      <c r="I3763" s="1491"/>
      <c r="J3763" s="1492"/>
      <c r="K3763" s="1490" t="str">
        <f>"Đtượng BC: " &amp; SUM(K3764:K3766) &amp;"đ/c = " &amp; SUM(O3764:O3766) &amp;"k"</f>
        <v>Đtượng BC: 66đ/c = 1364k</v>
      </c>
      <c r="L3763" s="1491"/>
      <c r="M3763" s="1491"/>
      <c r="N3763" s="1491"/>
      <c r="O3763" s="1492"/>
      <c r="P3763" s="1493" t="s">
        <v>6</v>
      </c>
      <c r="Q3763" s="1494"/>
      <c r="R3763" s="1495"/>
      <c r="S3763" s="977"/>
      <c r="T3763" s="1496" t="s">
        <v>868</v>
      </c>
      <c r="U3763" s="1497"/>
      <c r="V3763" s="1497"/>
      <c r="W3763" s="1497"/>
      <c r="X3763" s="1497"/>
      <c r="Y3763" s="1498"/>
      <c r="Z3763" s="978"/>
      <c r="AA3763" s="930"/>
      <c r="AB3763" s="930"/>
      <c r="AC3763" s="979"/>
      <c r="AD3763" s="930"/>
      <c r="AE3763" s="930"/>
      <c r="AF3763" s="930"/>
      <c r="AG3763" s="930"/>
      <c r="AH3763" s="930"/>
      <c r="AI3763" s="930"/>
      <c r="AJ3763" s="930"/>
      <c r="AK3763" s="930"/>
      <c r="AL3763" s="930"/>
      <c r="AM3763" s="930"/>
      <c r="AN3763" s="930"/>
      <c r="AO3763" s="930"/>
      <c r="AP3763" s="930"/>
      <c r="AQ3763" s="930"/>
      <c r="AR3763" s="930"/>
      <c r="AS3763" s="930"/>
      <c r="AT3763" s="930"/>
      <c r="AU3763" s="980"/>
    </row>
    <row r="3764" spans="1:52" ht="13.5" customHeight="1">
      <c r="A3764" s="981"/>
      <c r="B3764" s="1485"/>
      <c r="C3764" s="1499" t="s">
        <v>856</v>
      </c>
      <c r="D3764" s="1500"/>
      <c r="E3764" s="1501"/>
      <c r="F3764" s="982">
        <v>177</v>
      </c>
      <c r="G3764" s="982" t="s">
        <v>27</v>
      </c>
      <c r="H3764" s="983">
        <v>14</v>
      </c>
      <c r="I3764" s="984" t="s">
        <v>29</v>
      </c>
      <c r="J3764" s="985">
        <f>F3764*H3764</f>
        <v>2478</v>
      </c>
      <c r="K3764" s="986">
        <v>22</v>
      </c>
      <c r="L3764" s="984" t="s">
        <v>27</v>
      </c>
      <c r="M3764" s="987">
        <v>14</v>
      </c>
      <c r="N3764" s="984" t="s">
        <v>28</v>
      </c>
      <c r="O3764" s="988">
        <f>K3764*M3764</f>
        <v>308</v>
      </c>
      <c r="P3764" s="989" t="str">
        <f>F3764+K3764 &amp;"đ/c"</f>
        <v>199đ/c</v>
      </c>
      <c r="Q3764" s="1471">
        <f>J3764+O3764</f>
        <v>2786</v>
      </c>
      <c r="R3764" s="1472"/>
      <c r="S3764" s="990"/>
      <c r="T3764" s="1473" t="s">
        <v>869</v>
      </c>
      <c r="U3764" s="1474"/>
      <c r="V3764" s="1474"/>
      <c r="W3764" s="1474"/>
      <c r="X3764" s="991"/>
      <c r="Y3764" s="992">
        <f>SUM(J3764:J3768)+SUM(O3764:O3766)+Q3767-Q3768</f>
        <v>17436</v>
      </c>
      <c r="AB3764" s="993" t="s">
        <v>870</v>
      </c>
      <c r="AC3764" s="994"/>
      <c r="AD3764" s="993"/>
      <c r="AE3764" s="993"/>
      <c r="AF3764" s="993"/>
      <c r="AG3764" s="995"/>
      <c r="AH3764" s="995"/>
      <c r="AI3764" s="1261" t="s">
        <v>871</v>
      </c>
      <c r="AJ3764" s="1261"/>
      <c r="AK3764" s="1261"/>
      <c r="AL3764" s="1261"/>
      <c r="AM3764" s="1261"/>
      <c r="AN3764" s="1261"/>
      <c r="AO3764" s="995"/>
      <c r="AP3764" s="995"/>
      <c r="AQ3764" s="995"/>
      <c r="AR3764" s="995"/>
      <c r="AS3764" s="995"/>
      <c r="AT3764" s="993" t="s">
        <v>21</v>
      </c>
      <c r="AU3764" s="993"/>
      <c r="AV3764" s="996"/>
      <c r="AW3764" s="996"/>
      <c r="AX3764" s="996"/>
    </row>
    <row r="3765" spans="1:52" ht="13.5" customHeight="1">
      <c r="A3765" s="981"/>
      <c r="B3765" s="1485"/>
      <c r="C3765" s="1475" t="s">
        <v>857</v>
      </c>
      <c r="D3765" s="1476"/>
      <c r="E3765" s="1477"/>
      <c r="F3765" s="982">
        <v>177</v>
      </c>
      <c r="G3765" s="997" t="s">
        <v>27</v>
      </c>
      <c r="H3765" s="983">
        <v>32</v>
      </c>
      <c r="I3765" s="998" t="s">
        <v>29</v>
      </c>
      <c r="J3765" s="999">
        <f>F3765*H3765</f>
        <v>5664</v>
      </c>
      <c r="K3765" s="1000">
        <v>22</v>
      </c>
      <c r="L3765" s="998" t="s">
        <v>27</v>
      </c>
      <c r="M3765" s="1001">
        <v>24</v>
      </c>
      <c r="N3765" s="998" t="s">
        <v>28</v>
      </c>
      <c r="O3765" s="1002">
        <f>K3765*M3765</f>
        <v>528</v>
      </c>
      <c r="P3765" s="1003" t="str">
        <f>F3765+K3765 &amp;"đ/c"</f>
        <v>199đ/c</v>
      </c>
      <c r="Q3765" s="1478">
        <f>J3765+O3765</f>
        <v>6192</v>
      </c>
      <c r="R3765" s="1479"/>
      <c r="S3765" s="990"/>
      <c r="T3765" s="1004" t="s">
        <v>872</v>
      </c>
      <c r="U3765" s="1005"/>
      <c r="V3765" s="1005">
        <f>M3762</f>
        <v>0</v>
      </c>
      <c r="W3765" s="1005"/>
      <c r="X3765" s="991"/>
      <c r="Y3765" s="992">
        <f>Y3762</f>
        <v>15170.6</v>
      </c>
      <c r="Z3765" s="978"/>
      <c r="AA3765" s="930"/>
      <c r="AB3765" s="930"/>
      <c r="AC3765" s="979"/>
      <c r="AD3765" s="930"/>
      <c r="AE3765" s="930"/>
      <c r="AF3765" s="930"/>
      <c r="AG3765" s="930"/>
      <c r="AH3765" s="930"/>
      <c r="AI3765" s="930"/>
      <c r="AJ3765" s="930"/>
      <c r="AK3765" s="930"/>
      <c r="AL3765" s="930"/>
      <c r="AM3765" s="930"/>
      <c r="AN3765" s="930"/>
      <c r="AO3765" s="930"/>
      <c r="AP3765" s="930"/>
      <c r="AQ3765" s="930"/>
      <c r="AR3765" s="930"/>
      <c r="AS3765" s="930"/>
      <c r="AT3765" s="930"/>
      <c r="AU3765" s="1006"/>
    </row>
    <row r="3766" spans="1:52" ht="13.5" customHeight="1">
      <c r="A3766" s="981"/>
      <c r="B3766" s="1486"/>
      <c r="C3766" s="1475" t="s">
        <v>858</v>
      </c>
      <c r="D3766" s="1476"/>
      <c r="E3766" s="1477"/>
      <c r="F3766" s="982">
        <v>177</v>
      </c>
      <c r="G3766" s="998" t="s">
        <v>27</v>
      </c>
      <c r="H3766" s="983">
        <v>32</v>
      </c>
      <c r="I3766" s="998" t="s">
        <v>29</v>
      </c>
      <c r="J3766" s="999">
        <f>F3766*H3766</f>
        <v>5664</v>
      </c>
      <c r="K3766" s="1000">
        <v>22</v>
      </c>
      <c r="L3766" s="998" t="s">
        <v>27</v>
      </c>
      <c r="M3766" s="1001">
        <v>24</v>
      </c>
      <c r="N3766" s="998" t="s">
        <v>28</v>
      </c>
      <c r="O3766" s="1002">
        <f>K3766*M3766</f>
        <v>528</v>
      </c>
      <c r="P3766" s="1003" t="str">
        <f>F3766+K3766 &amp; "đ/c"</f>
        <v>199đ/c</v>
      </c>
      <c r="Q3766" s="1478">
        <f>J3766+O3766</f>
        <v>6192</v>
      </c>
      <c r="R3766" s="1479"/>
      <c r="S3766" s="990"/>
      <c r="T3766" s="1004" t="s">
        <v>873</v>
      </c>
      <c r="U3766" s="1005"/>
      <c r="V3766" s="1005"/>
      <c r="W3766" s="1005"/>
      <c r="X3766" s="991"/>
      <c r="Y3766" s="992">
        <f>IF(Y3764-Y3765&gt;0,Y3764-Y3765,0)</f>
        <v>2265.3999999999996</v>
      </c>
      <c r="Z3766" s="978"/>
      <c r="AA3766" s="930"/>
      <c r="AB3766" s="930"/>
      <c r="AC3766" s="979"/>
      <c r="AD3766" s="930"/>
      <c r="AE3766" s="930"/>
      <c r="AF3766" s="930"/>
      <c r="AG3766" s="930"/>
      <c r="AH3766" s="930"/>
      <c r="AI3766" s="930"/>
      <c r="AJ3766" s="930"/>
      <c r="AK3766" s="930"/>
      <c r="AL3766" s="930"/>
      <c r="AM3766" s="930"/>
      <c r="AN3766" s="930"/>
      <c r="AO3766" s="930"/>
      <c r="AP3766" s="930"/>
      <c r="AQ3766" s="930"/>
      <c r="AR3766" s="930"/>
      <c r="AS3766" s="930"/>
      <c r="AT3766" s="930"/>
      <c r="AU3766" s="1006"/>
    </row>
    <row r="3767" spans="1:52" ht="13.5" customHeight="1">
      <c r="A3767" s="981"/>
      <c r="B3767" s="1007" t="s">
        <v>874</v>
      </c>
      <c r="C3767" s="1455"/>
      <c r="D3767" s="1455"/>
      <c r="E3767" s="1456"/>
      <c r="F3767" s="1008"/>
      <c r="G3767" s="1009" t="s">
        <v>27</v>
      </c>
      <c r="H3767" s="1010"/>
      <c r="I3767" s="1009" t="s">
        <v>29</v>
      </c>
      <c r="J3767" s="1011">
        <f>F3767*H3767</f>
        <v>0</v>
      </c>
      <c r="K3767" s="1012"/>
      <c r="L3767" s="1457" t="s">
        <v>897</v>
      </c>
      <c r="M3767" s="1458"/>
      <c r="N3767" s="1458"/>
      <c r="O3767" s="1459"/>
      <c r="P3767" s="1013"/>
      <c r="Q3767" s="1460">
        <f>AZ3638</f>
        <v>2265.9999999999982</v>
      </c>
      <c r="R3767" s="1461"/>
      <c r="S3767" s="990"/>
      <c r="T3767" s="1462" t="s">
        <v>865</v>
      </c>
      <c r="U3767" s="1463"/>
      <c r="V3767" s="1463"/>
      <c r="W3767" s="1463"/>
      <c r="X3767" s="991"/>
      <c r="Y3767" s="1014">
        <f>IF(Y3764-Y3765&lt;0,Y3765-Y3764,0)</f>
        <v>0</v>
      </c>
      <c r="AI3767" s="930"/>
    </row>
    <row r="3768" spans="1:52" ht="13.5" customHeight="1">
      <c r="A3768" s="981"/>
      <c r="B3768" s="1464" t="s">
        <v>875</v>
      </c>
      <c r="C3768" s="1465"/>
      <c r="D3768" s="1015"/>
      <c r="E3768" s="1016"/>
      <c r="F3768" s="1017"/>
      <c r="G3768" s="1018" t="s">
        <v>27</v>
      </c>
      <c r="H3768" s="1019"/>
      <c r="I3768" s="1018" t="s">
        <v>29</v>
      </c>
      <c r="J3768" s="1020">
        <f>F3768*H3768</f>
        <v>0</v>
      </c>
      <c r="K3768" s="1021"/>
      <c r="L3768" s="1466" t="s">
        <v>876</v>
      </c>
      <c r="M3768" s="1467"/>
      <c r="N3768" s="1467"/>
      <c r="O3768" s="1468"/>
      <c r="P3768" s="1022"/>
      <c r="Q3768" s="1469">
        <f>AZ3639</f>
        <v>0</v>
      </c>
      <c r="R3768" s="1470"/>
      <c r="S3768" s="1023"/>
      <c r="T3768" s="1023"/>
      <c r="U3768" s="1024"/>
      <c r="V3768" s="1024"/>
      <c r="W3768" s="1024"/>
      <c r="X3768" s="1025"/>
      <c r="Y3768" s="1026"/>
      <c r="AI3768" s="930"/>
    </row>
    <row r="3769" spans="1:52" ht="13.5" customHeight="1">
      <c r="A3769" s="981"/>
      <c r="B3769" s="1452" t="s">
        <v>877</v>
      </c>
      <c r="C3769" s="1452"/>
      <c r="D3769" s="1452"/>
      <c r="E3769" s="1452"/>
      <c r="F3769" s="1452"/>
      <c r="G3769" s="1027"/>
      <c r="H3769" s="1027"/>
      <c r="I3769" s="1027"/>
      <c r="J3769" s="1028"/>
      <c r="K3769" s="1027"/>
      <c r="L3769" s="1453" t="s">
        <v>878</v>
      </c>
      <c r="M3769" s="1453"/>
      <c r="N3769" s="1453"/>
      <c r="O3769" s="993"/>
      <c r="P3769" s="993"/>
      <c r="Q3769" s="993"/>
      <c r="R3769" s="993"/>
      <c r="S3769" s="1453" t="s">
        <v>879</v>
      </c>
      <c r="T3769" s="1453"/>
      <c r="U3769" s="1453"/>
      <c r="X3769" s="981"/>
      <c r="Y3769" s="981"/>
      <c r="AA3769" s="1454" t="s">
        <v>880</v>
      </c>
      <c r="AB3769" s="1454"/>
      <c r="AC3769" s="1454"/>
      <c r="AD3769" s="1454"/>
      <c r="AE3769" s="1454"/>
      <c r="AF3769" s="1454"/>
      <c r="AG3769" s="1454"/>
      <c r="AS3769" s="1454" t="s">
        <v>881</v>
      </c>
      <c r="AT3769" s="1454"/>
      <c r="AU3769" s="1454"/>
      <c r="AV3769" s="1454"/>
      <c r="AW3769" s="1454"/>
    </row>
    <row r="3770" spans="1:52" ht="32.25" customHeight="1">
      <c r="A3770" s="981"/>
      <c r="B3770" s="1029"/>
      <c r="C3770" s="1029"/>
      <c r="D3770" s="1030"/>
      <c r="E3770" s="1029"/>
      <c r="F3770" s="1029"/>
      <c r="J3770" s="1031"/>
      <c r="L3770" s="1032"/>
      <c r="M3770" s="1032"/>
      <c r="N3770" s="1032"/>
      <c r="O3770" s="981"/>
      <c r="P3770" s="981"/>
      <c r="Q3770" s="981"/>
      <c r="R3770" s="981"/>
      <c r="S3770" s="1032"/>
      <c r="T3770" s="1032"/>
      <c r="U3770" s="1032"/>
      <c r="X3770" s="981"/>
      <c r="Y3770" s="981"/>
    </row>
    <row r="3771" spans="1:52" ht="27.75" customHeight="1">
      <c r="A3771" s="981"/>
      <c r="B3771" s="1029"/>
      <c r="C3771" s="1029"/>
      <c r="D3771" s="1030"/>
      <c r="E3771" s="1029"/>
      <c r="F3771" s="1029"/>
      <c r="J3771" s="1031"/>
      <c r="L3771" s="1032"/>
      <c r="M3771" s="1032"/>
      <c r="N3771" s="1032"/>
      <c r="O3771" s="981"/>
      <c r="P3771" s="981"/>
      <c r="Q3771" s="981"/>
      <c r="R3771" s="981"/>
      <c r="S3771" s="1032"/>
      <c r="T3771" s="1032"/>
      <c r="U3771" s="1032"/>
      <c r="X3771" s="981"/>
      <c r="Y3771" s="981"/>
    </row>
    <row r="3772" spans="1:52" ht="13.5" customHeight="1">
      <c r="A3772" s="981"/>
      <c r="B3772" s="1454" t="s">
        <v>881</v>
      </c>
      <c r="C3772" s="1454"/>
      <c r="D3772" s="1454"/>
      <c r="E3772" s="1454"/>
      <c r="F3772" s="1454"/>
      <c r="J3772" s="1031"/>
      <c r="L3772" s="1032"/>
      <c r="M3772" s="1032"/>
      <c r="N3772" s="1032"/>
      <c r="O3772" s="981"/>
      <c r="P3772" s="981"/>
      <c r="Q3772" s="981"/>
      <c r="R3772" s="1454" t="s">
        <v>880</v>
      </c>
      <c r="S3772" s="1454"/>
      <c r="T3772" s="1454"/>
      <c r="U3772" s="1454"/>
      <c r="V3772" s="1454"/>
      <c r="W3772" s="1454"/>
      <c r="X3772" s="981"/>
      <c r="Y3772" s="981"/>
    </row>
  </sheetData>
  <sheetProtection sheet="1" objects="1" scenarios="1"/>
  <mergeCells count="5697">
    <mergeCell ref="R164:W164"/>
    <mergeCell ref="C155:E155"/>
    <mergeCell ref="C156:E156"/>
    <mergeCell ref="Q156:R156"/>
    <mergeCell ref="T156:W156"/>
    <mergeCell ref="AR86:AR87"/>
    <mergeCell ref="M85:N85"/>
    <mergeCell ref="AU86:AZ87"/>
    <mergeCell ref="AU88:AZ88"/>
    <mergeCell ref="AW125:AX125"/>
    <mergeCell ref="AW129:AX129"/>
    <mergeCell ref="AU133:AX133"/>
    <mergeCell ref="AU136:AX136"/>
    <mergeCell ref="AU137:AX137"/>
    <mergeCell ref="AU138:AX138"/>
    <mergeCell ref="AU107:AY107"/>
    <mergeCell ref="AU108:AY108"/>
    <mergeCell ref="AU89:AY89"/>
    <mergeCell ref="AV90:AW90"/>
    <mergeCell ref="AV94:AW94"/>
    <mergeCell ref="AU98:AY98"/>
    <mergeCell ref="AL86:AL87"/>
    <mergeCell ref="AM86:AM87"/>
    <mergeCell ref="AO86:AO87"/>
    <mergeCell ref="AP86:AP87"/>
    <mergeCell ref="AQ86:AQ87"/>
    <mergeCell ref="AL85:AM85"/>
    <mergeCell ref="AN85:AN87"/>
    <mergeCell ref="AO85:AP85"/>
    <mergeCell ref="AG86:AG87"/>
    <mergeCell ref="AH86:AH87"/>
    <mergeCell ref="AJ86:AJ87"/>
    <mergeCell ref="C77:E77"/>
    <mergeCell ref="L77:O77"/>
    <mergeCell ref="Q77:R77"/>
    <mergeCell ref="T77:W77"/>
    <mergeCell ref="B78:C78"/>
    <mergeCell ref="L78:O78"/>
    <mergeCell ref="Q78:R78"/>
    <mergeCell ref="L79:N79"/>
    <mergeCell ref="S79:U79"/>
    <mergeCell ref="AA79:AG79"/>
    <mergeCell ref="AS79:AW79"/>
    <mergeCell ref="B82:F82"/>
    <mergeCell ref="R82:W82"/>
    <mergeCell ref="AQ85:AR85"/>
    <mergeCell ref="AS85:AS87"/>
    <mergeCell ref="N86:N87"/>
    <mergeCell ref="AG85:AH85"/>
    <mergeCell ref="AI85:AI87"/>
    <mergeCell ref="AJ85:AK85"/>
    <mergeCell ref="U85:V85"/>
    <mergeCell ref="W85:X85"/>
    <mergeCell ref="U84:Y84"/>
    <mergeCell ref="Z84:Z87"/>
    <mergeCell ref="AA84:AA87"/>
    <mergeCell ref="AB84:AB87"/>
    <mergeCell ref="AC84:AC87"/>
    <mergeCell ref="AD84:AD87"/>
    <mergeCell ref="P86:P87"/>
    <mergeCell ref="Q86:Q87"/>
    <mergeCell ref="R86:R87"/>
    <mergeCell ref="S86:S87"/>
    <mergeCell ref="U86:U87"/>
    <mergeCell ref="AS407:AW407"/>
    <mergeCell ref="B410:F410"/>
    <mergeCell ref="R410:W410"/>
    <mergeCell ref="B319:B322"/>
    <mergeCell ref="C321:E321"/>
    <mergeCell ref="C322:E322"/>
    <mergeCell ref="Q322:R322"/>
    <mergeCell ref="C323:E323"/>
    <mergeCell ref="L323:O323"/>
    <mergeCell ref="Q323:R323"/>
    <mergeCell ref="T323:W323"/>
    <mergeCell ref="B324:C324"/>
    <mergeCell ref="L324:O324"/>
    <mergeCell ref="Q324:R324"/>
    <mergeCell ref="L325:N325"/>
    <mergeCell ref="S325:U325"/>
    <mergeCell ref="AA325:AG325"/>
    <mergeCell ref="AS325:AW325"/>
    <mergeCell ref="B328:F328"/>
    <mergeCell ref="R328:W328"/>
    <mergeCell ref="AI402:AN402"/>
    <mergeCell ref="T401:Y401"/>
    <mergeCell ref="P401:R401"/>
    <mergeCell ref="K401:O401"/>
    <mergeCell ref="F401:J401"/>
    <mergeCell ref="B401:B404"/>
    <mergeCell ref="C403:E403"/>
    <mergeCell ref="C404:E404"/>
    <mergeCell ref="Q404:R404"/>
    <mergeCell ref="C405:E405"/>
    <mergeCell ref="L405:O405"/>
    <mergeCell ref="Q405:R405"/>
    <mergeCell ref="L407:N407"/>
    <mergeCell ref="S407:U407"/>
    <mergeCell ref="AA407:AG407"/>
    <mergeCell ref="L4:L5"/>
    <mergeCell ref="P1:T1"/>
    <mergeCell ref="B2:B5"/>
    <mergeCell ref="C2:C5"/>
    <mergeCell ref="D2:D5"/>
    <mergeCell ref="E2:E5"/>
    <mergeCell ref="F2:J2"/>
    <mergeCell ref="F4:F5"/>
    <mergeCell ref="G4:G5"/>
    <mergeCell ref="H4:H5"/>
    <mergeCell ref="I4:I5"/>
    <mergeCell ref="K4:K5"/>
    <mergeCell ref="Y3:Y5"/>
    <mergeCell ref="C73:E73"/>
    <mergeCell ref="H85:I85"/>
    <mergeCell ref="J85:J87"/>
    <mergeCell ref="K85:L85"/>
    <mergeCell ref="P83:T83"/>
    <mergeCell ref="F86:F87"/>
    <mergeCell ref="G86:G87"/>
    <mergeCell ref="H86:H87"/>
    <mergeCell ref="I86:I87"/>
    <mergeCell ref="K86:K87"/>
    <mergeCell ref="L86:L87"/>
    <mergeCell ref="M86:M87"/>
    <mergeCell ref="B242:C242"/>
    <mergeCell ref="L242:O242"/>
    <mergeCell ref="Q242:R242"/>
    <mergeCell ref="L243:N243"/>
    <mergeCell ref="AE4:AE5"/>
    <mergeCell ref="AF4:AF5"/>
    <mergeCell ref="M4:M5"/>
    <mergeCell ref="N4:N5"/>
    <mergeCell ref="P4:P5"/>
    <mergeCell ref="Q4:Q5"/>
    <mergeCell ref="R4:R5"/>
    <mergeCell ref="S4:S5"/>
    <mergeCell ref="P3:Q3"/>
    <mergeCell ref="R3:S3"/>
    <mergeCell ref="T3:T5"/>
    <mergeCell ref="AQ3:AR3"/>
    <mergeCell ref="AS3:AS5"/>
    <mergeCell ref="W3:X3"/>
    <mergeCell ref="T405:W405"/>
    <mergeCell ref="B406:C406"/>
    <mergeCell ref="L406:O406"/>
    <mergeCell ref="Q406:R406"/>
    <mergeCell ref="S243:U243"/>
    <mergeCell ref="AA243:AG243"/>
    <mergeCell ref="AS243:AW243"/>
    <mergeCell ref="B246:F246"/>
    <mergeCell ref="R246:W246"/>
    <mergeCell ref="B155:B158"/>
    <mergeCell ref="C157:E157"/>
    <mergeCell ref="C158:E158"/>
    <mergeCell ref="Q158:R158"/>
    <mergeCell ref="C159:E159"/>
    <mergeCell ref="L159:O159"/>
    <mergeCell ref="Q159:R159"/>
    <mergeCell ref="T159:W159"/>
    <mergeCell ref="B160:C160"/>
    <mergeCell ref="F3:G3"/>
    <mergeCell ref="H3:I3"/>
    <mergeCell ref="J3:J5"/>
    <mergeCell ref="K3:L3"/>
    <mergeCell ref="M3:N3"/>
    <mergeCell ref="O3:O5"/>
    <mergeCell ref="K2:O2"/>
    <mergeCell ref="P2:T2"/>
    <mergeCell ref="U2:Y2"/>
    <mergeCell ref="Z2:Z5"/>
    <mergeCell ref="AA2:AA5"/>
    <mergeCell ref="AB2:AB5"/>
    <mergeCell ref="U3:V3"/>
    <mergeCell ref="U4:U5"/>
    <mergeCell ref="V4:V5"/>
    <mergeCell ref="W4:W5"/>
    <mergeCell ref="X4:X5"/>
    <mergeCell ref="AU7:AY7"/>
    <mergeCell ref="AC2:AC5"/>
    <mergeCell ref="AD2:AD5"/>
    <mergeCell ref="AE2:AI2"/>
    <mergeCell ref="AJ2:AN2"/>
    <mergeCell ref="AO2:AS2"/>
    <mergeCell ref="AE3:AF3"/>
    <mergeCell ref="AL3:AM3"/>
    <mergeCell ref="AN3:AN5"/>
    <mergeCell ref="AO3:AP3"/>
    <mergeCell ref="AV8:AW8"/>
    <mergeCell ref="AV12:AW12"/>
    <mergeCell ref="AU16:AY16"/>
    <mergeCell ref="AU17:AY17"/>
    <mergeCell ref="AU19:AY19"/>
    <mergeCell ref="AO4:AO5"/>
    <mergeCell ref="AP4:AP5"/>
    <mergeCell ref="AQ4:AQ5"/>
    <mergeCell ref="AR4:AR5"/>
    <mergeCell ref="AU4:AZ5"/>
    <mergeCell ref="AU6:AZ6"/>
    <mergeCell ref="AG4:AG5"/>
    <mergeCell ref="AH4:AH5"/>
    <mergeCell ref="AJ4:AJ5"/>
    <mergeCell ref="AK4:AK5"/>
    <mergeCell ref="AL4:AL5"/>
    <mergeCell ref="AM4:AM5"/>
    <mergeCell ref="AT2:AT5"/>
    <mergeCell ref="AG3:AH3"/>
    <mergeCell ref="AI3:AI5"/>
    <mergeCell ref="AJ3:AK3"/>
    <mergeCell ref="AU2:AZ3"/>
    <mergeCell ref="AW47:AX47"/>
    <mergeCell ref="AU51:AX51"/>
    <mergeCell ref="AU54:AX54"/>
    <mergeCell ref="AU55:AX55"/>
    <mergeCell ref="AU56:AX56"/>
    <mergeCell ref="AU57:AX57"/>
    <mergeCell ref="AU27:AY27"/>
    <mergeCell ref="AU30:AY30"/>
    <mergeCell ref="AU31:AY31"/>
    <mergeCell ref="AU42:AY42"/>
    <mergeCell ref="AW43:AX43"/>
    <mergeCell ref="AU20:AY20"/>
    <mergeCell ref="AU21:AY21"/>
    <mergeCell ref="AU22:AY22"/>
    <mergeCell ref="AU23:AY23"/>
    <mergeCell ref="AU25:AY25"/>
    <mergeCell ref="AU26:AY26"/>
    <mergeCell ref="AU58:AX58"/>
    <mergeCell ref="AU59:AX59"/>
    <mergeCell ref="AU60:AX60"/>
    <mergeCell ref="B73:B76"/>
    <mergeCell ref="F73:J73"/>
    <mergeCell ref="K73:O73"/>
    <mergeCell ref="P73:R73"/>
    <mergeCell ref="T73:Y73"/>
    <mergeCell ref="AI74:AN74"/>
    <mergeCell ref="C75:E75"/>
    <mergeCell ref="C76:E76"/>
    <mergeCell ref="Q76:R76"/>
    <mergeCell ref="B84:B87"/>
    <mergeCell ref="C84:C87"/>
    <mergeCell ref="D84:D87"/>
    <mergeCell ref="E84:E87"/>
    <mergeCell ref="F84:J84"/>
    <mergeCell ref="K84:O84"/>
    <mergeCell ref="P84:T84"/>
    <mergeCell ref="O85:O87"/>
    <mergeCell ref="P85:Q85"/>
    <mergeCell ref="B79:F79"/>
    <mergeCell ref="C74:E74"/>
    <mergeCell ref="Q74:R74"/>
    <mergeCell ref="T74:W74"/>
    <mergeCell ref="Q75:R75"/>
    <mergeCell ref="AE84:AI84"/>
    <mergeCell ref="AJ84:AN84"/>
    <mergeCell ref="AO84:AS84"/>
    <mergeCell ref="AT84:AT87"/>
    <mergeCell ref="AU84:AZ85"/>
    <mergeCell ref="F85:G85"/>
    <mergeCell ref="V86:V87"/>
    <mergeCell ref="Y85:Y87"/>
    <mergeCell ref="AE85:AF85"/>
    <mergeCell ref="W86:W87"/>
    <mergeCell ref="X86:X87"/>
    <mergeCell ref="AE86:AE87"/>
    <mergeCell ref="AF86:AF87"/>
    <mergeCell ref="AU109:AY109"/>
    <mergeCell ref="AU112:AY112"/>
    <mergeCell ref="AU113:AY113"/>
    <mergeCell ref="AU124:AY124"/>
    <mergeCell ref="AU99:AY99"/>
    <mergeCell ref="AU101:AY101"/>
    <mergeCell ref="AU102:AY102"/>
    <mergeCell ref="AU103:AY103"/>
    <mergeCell ref="AU104:AY104"/>
    <mergeCell ref="AU105:AY105"/>
    <mergeCell ref="AK86:AK87"/>
    <mergeCell ref="R85:S85"/>
    <mergeCell ref="T85:T87"/>
    <mergeCell ref="C153:E153"/>
    <mergeCell ref="Q153:R153"/>
    <mergeCell ref="T153:W153"/>
    <mergeCell ref="AI153:AN153"/>
    <mergeCell ref="AU139:AX139"/>
    <mergeCell ref="AU140:AX140"/>
    <mergeCell ref="AU141:AX141"/>
    <mergeCell ref="AU142:AX142"/>
    <mergeCell ref="C152:E152"/>
    <mergeCell ref="F152:J152"/>
    <mergeCell ref="K152:O152"/>
    <mergeCell ref="P152:R152"/>
    <mergeCell ref="T152:Y152"/>
    <mergeCell ref="AQ167:AR167"/>
    <mergeCell ref="AS167:AS169"/>
    <mergeCell ref="W167:X167"/>
    <mergeCell ref="AI156:AN156"/>
    <mergeCell ref="T155:Y155"/>
    <mergeCell ref="P155:R155"/>
    <mergeCell ref="K155:O155"/>
    <mergeCell ref="F155:J155"/>
    <mergeCell ref="L168:L169"/>
    <mergeCell ref="B161:F161"/>
    <mergeCell ref="P165:T165"/>
    <mergeCell ref="B166:B169"/>
    <mergeCell ref="C166:C169"/>
    <mergeCell ref="D166:D169"/>
    <mergeCell ref="E166:E169"/>
    <mergeCell ref="F166:J166"/>
    <mergeCell ref="Q157:R157"/>
    <mergeCell ref="F168:F169"/>
    <mergeCell ref="G168:G169"/>
    <mergeCell ref="H168:H169"/>
    <mergeCell ref="I168:I169"/>
    <mergeCell ref="K168:K169"/>
    <mergeCell ref="L160:O160"/>
    <mergeCell ref="Y167:Y169"/>
    <mergeCell ref="AL167:AM167"/>
    <mergeCell ref="AN167:AN169"/>
    <mergeCell ref="Q160:R160"/>
    <mergeCell ref="L161:N161"/>
    <mergeCell ref="S161:U161"/>
    <mergeCell ref="AA161:AG161"/>
    <mergeCell ref="AS161:AW161"/>
    <mergeCell ref="B164:F164"/>
    <mergeCell ref="F167:G167"/>
    <mergeCell ref="H167:I167"/>
    <mergeCell ref="J167:J169"/>
    <mergeCell ref="K167:L167"/>
    <mergeCell ref="M167:N167"/>
    <mergeCell ref="O167:O169"/>
    <mergeCell ref="K166:O166"/>
    <mergeCell ref="P166:T166"/>
    <mergeCell ref="U166:Y166"/>
    <mergeCell ref="Z166:Z169"/>
    <mergeCell ref="AA166:AA169"/>
    <mergeCell ref="AB166:AB169"/>
    <mergeCell ref="U167:V167"/>
    <mergeCell ref="U168:U169"/>
    <mergeCell ref="V168:V169"/>
    <mergeCell ref="W168:W169"/>
    <mergeCell ref="X168:X169"/>
    <mergeCell ref="M168:M169"/>
    <mergeCell ref="N168:N169"/>
    <mergeCell ref="P168:P169"/>
    <mergeCell ref="Q168:Q169"/>
    <mergeCell ref="R168:R169"/>
    <mergeCell ref="S168:S169"/>
    <mergeCell ref="P167:Q167"/>
    <mergeCell ref="R167:S167"/>
    <mergeCell ref="T167:T169"/>
    <mergeCell ref="AU171:AY171"/>
    <mergeCell ref="AC166:AC169"/>
    <mergeCell ref="AD166:AD169"/>
    <mergeCell ref="AE166:AI166"/>
    <mergeCell ref="AJ166:AN166"/>
    <mergeCell ref="AO166:AS166"/>
    <mergeCell ref="AE167:AF167"/>
    <mergeCell ref="AO167:AP167"/>
    <mergeCell ref="AV172:AW172"/>
    <mergeCell ref="AV176:AW176"/>
    <mergeCell ref="AE168:AE169"/>
    <mergeCell ref="AF168:AF169"/>
    <mergeCell ref="AU180:AY180"/>
    <mergeCell ref="AU181:AY181"/>
    <mergeCell ref="AU183:AY183"/>
    <mergeCell ref="AO168:AO169"/>
    <mergeCell ref="AP168:AP169"/>
    <mergeCell ref="AQ168:AQ169"/>
    <mergeCell ref="AR168:AR169"/>
    <mergeCell ref="AU168:AZ169"/>
    <mergeCell ref="AU170:AZ170"/>
    <mergeCell ref="AG168:AG169"/>
    <mergeCell ref="AH168:AH169"/>
    <mergeCell ref="AJ168:AJ169"/>
    <mergeCell ref="AK168:AK169"/>
    <mergeCell ref="AL168:AL169"/>
    <mergeCell ref="AM168:AM169"/>
    <mergeCell ref="AT166:AT169"/>
    <mergeCell ref="AG167:AH167"/>
    <mergeCell ref="AI167:AI169"/>
    <mergeCell ref="AJ167:AK167"/>
    <mergeCell ref="AU166:AZ167"/>
    <mergeCell ref="AU215:AX215"/>
    <mergeCell ref="AU218:AX218"/>
    <mergeCell ref="AU219:AX219"/>
    <mergeCell ref="AU220:AX220"/>
    <mergeCell ref="AU221:AX221"/>
    <mergeCell ref="AU222:AX222"/>
    <mergeCell ref="AU191:AY191"/>
    <mergeCell ref="AU194:AY194"/>
    <mergeCell ref="AU195:AY195"/>
    <mergeCell ref="AU206:AY206"/>
    <mergeCell ref="AW207:AX207"/>
    <mergeCell ref="AW211:AX211"/>
    <mergeCell ref="AU184:AY184"/>
    <mergeCell ref="AU185:AY185"/>
    <mergeCell ref="AU186:AY186"/>
    <mergeCell ref="AU187:AY187"/>
    <mergeCell ref="AU189:AY189"/>
    <mergeCell ref="AU190:AY190"/>
    <mergeCell ref="T235:W235"/>
    <mergeCell ref="AI235:AN235"/>
    <mergeCell ref="C237:E237"/>
    <mergeCell ref="AU223:AX223"/>
    <mergeCell ref="AU224:AX224"/>
    <mergeCell ref="C234:E234"/>
    <mergeCell ref="F234:J234"/>
    <mergeCell ref="K234:O234"/>
    <mergeCell ref="P234:R234"/>
    <mergeCell ref="T234:Y234"/>
    <mergeCell ref="C235:E235"/>
    <mergeCell ref="Q235:R235"/>
    <mergeCell ref="AI238:AN238"/>
    <mergeCell ref="T237:Y237"/>
    <mergeCell ref="P237:R237"/>
    <mergeCell ref="K237:O237"/>
    <mergeCell ref="F237:J237"/>
    <mergeCell ref="B237:B240"/>
    <mergeCell ref="C239:E239"/>
    <mergeCell ref="C240:E240"/>
    <mergeCell ref="Q240:R240"/>
    <mergeCell ref="P247:T247"/>
    <mergeCell ref="B248:B251"/>
    <mergeCell ref="C248:C251"/>
    <mergeCell ref="D248:D251"/>
    <mergeCell ref="E248:E251"/>
    <mergeCell ref="F248:J248"/>
    <mergeCell ref="K248:O248"/>
    <mergeCell ref="P248:T248"/>
    <mergeCell ref="O249:O251"/>
    <mergeCell ref="P249:Q249"/>
    <mergeCell ref="B243:F243"/>
    <mergeCell ref="W250:W251"/>
    <mergeCell ref="X250:X251"/>
    <mergeCell ref="P250:P251"/>
    <mergeCell ref="Q250:Q251"/>
    <mergeCell ref="C238:E238"/>
    <mergeCell ref="Q238:R238"/>
    <mergeCell ref="T238:W238"/>
    <mergeCell ref="Q239:R239"/>
    <mergeCell ref="C241:E241"/>
    <mergeCell ref="L241:O241"/>
    <mergeCell ref="Q241:R241"/>
    <mergeCell ref="T241:W241"/>
    <mergeCell ref="U249:V249"/>
    <mergeCell ref="W249:X249"/>
    <mergeCell ref="F249:G249"/>
    <mergeCell ref="H249:I249"/>
    <mergeCell ref="J249:J251"/>
    <mergeCell ref="K249:L249"/>
    <mergeCell ref="M249:N249"/>
    <mergeCell ref="U248:Y248"/>
    <mergeCell ref="AQ249:AR249"/>
    <mergeCell ref="AS249:AS251"/>
    <mergeCell ref="F250:F251"/>
    <mergeCell ref="G250:G251"/>
    <mergeCell ref="H250:H251"/>
    <mergeCell ref="I250:I251"/>
    <mergeCell ref="K250:K251"/>
    <mergeCell ref="L250:L251"/>
    <mergeCell ref="M250:M251"/>
    <mergeCell ref="N250:N251"/>
    <mergeCell ref="AG249:AH249"/>
    <mergeCell ref="AI249:AI251"/>
    <mergeCell ref="AJ249:AK249"/>
    <mergeCell ref="AL249:AM249"/>
    <mergeCell ref="AN249:AN251"/>
    <mergeCell ref="AO249:AP249"/>
    <mergeCell ref="AG250:AG251"/>
    <mergeCell ref="AH250:AH251"/>
    <mergeCell ref="AJ250:AJ251"/>
    <mergeCell ref="AK250:AK251"/>
    <mergeCell ref="R249:S249"/>
    <mergeCell ref="T249:T251"/>
    <mergeCell ref="Y249:Y251"/>
    <mergeCell ref="AE249:AF249"/>
    <mergeCell ref="AU250:AZ251"/>
    <mergeCell ref="AU252:AZ252"/>
    <mergeCell ref="AU253:AY253"/>
    <mergeCell ref="AV254:AW254"/>
    <mergeCell ref="AV258:AW258"/>
    <mergeCell ref="AU262:AY262"/>
    <mergeCell ref="AL250:AL251"/>
    <mergeCell ref="AM250:AM251"/>
    <mergeCell ref="AO250:AO251"/>
    <mergeCell ref="AP250:AP251"/>
    <mergeCell ref="AQ250:AQ251"/>
    <mergeCell ref="AR250:AR251"/>
    <mergeCell ref="R250:R251"/>
    <mergeCell ref="S250:S251"/>
    <mergeCell ref="U250:U251"/>
    <mergeCell ref="V250:V251"/>
    <mergeCell ref="Z248:Z251"/>
    <mergeCell ref="AA248:AA251"/>
    <mergeCell ref="AB248:AB251"/>
    <mergeCell ref="AC248:AC251"/>
    <mergeCell ref="AD248:AD251"/>
    <mergeCell ref="AE250:AE251"/>
    <mergeCell ref="AF250:AF251"/>
    <mergeCell ref="AE248:AI248"/>
    <mergeCell ref="AJ248:AN248"/>
    <mergeCell ref="AO248:AS248"/>
    <mergeCell ref="AT248:AT251"/>
    <mergeCell ref="AU248:AZ249"/>
    <mergeCell ref="AU303:AX303"/>
    <mergeCell ref="AU304:AX304"/>
    <mergeCell ref="AU305:AX305"/>
    <mergeCell ref="AU306:AX306"/>
    <mergeCell ref="AW289:AX289"/>
    <mergeCell ref="AW293:AX293"/>
    <mergeCell ref="AU297:AX297"/>
    <mergeCell ref="AU300:AX300"/>
    <mergeCell ref="AU301:AX301"/>
    <mergeCell ref="AU302:AX302"/>
    <mergeCell ref="AU271:AY271"/>
    <mergeCell ref="AU272:AY272"/>
    <mergeCell ref="AU273:AY273"/>
    <mergeCell ref="AU276:AY276"/>
    <mergeCell ref="AU277:AY277"/>
    <mergeCell ref="AU288:AY288"/>
    <mergeCell ref="AU263:AY263"/>
    <mergeCell ref="AU265:AY265"/>
    <mergeCell ref="AU266:AY266"/>
    <mergeCell ref="AU267:AY267"/>
    <mergeCell ref="AU268:AY268"/>
    <mergeCell ref="AU269:AY269"/>
    <mergeCell ref="Q321:R321"/>
    <mergeCell ref="C319:E319"/>
    <mergeCell ref="C320:E320"/>
    <mergeCell ref="Q320:R320"/>
    <mergeCell ref="T320:W320"/>
    <mergeCell ref="AI320:AN320"/>
    <mergeCell ref="T319:Y319"/>
    <mergeCell ref="P319:R319"/>
    <mergeCell ref="K319:O319"/>
    <mergeCell ref="F319:J319"/>
    <mergeCell ref="U330:Y330"/>
    <mergeCell ref="Z330:Z333"/>
    <mergeCell ref="AA330:AA333"/>
    <mergeCell ref="AB330:AB333"/>
    <mergeCell ref="U331:V331"/>
    <mergeCell ref="W331:X331"/>
    <mergeCell ref="Y331:Y333"/>
    <mergeCell ref="L332:L333"/>
    <mergeCell ref="B325:F325"/>
    <mergeCell ref="P329:T329"/>
    <mergeCell ref="B330:B333"/>
    <mergeCell ref="C330:C333"/>
    <mergeCell ref="D330:D333"/>
    <mergeCell ref="E330:E333"/>
    <mergeCell ref="F330:J330"/>
    <mergeCell ref="M332:M333"/>
    <mergeCell ref="N332:N333"/>
    <mergeCell ref="P332:P333"/>
    <mergeCell ref="Q332:Q333"/>
    <mergeCell ref="R332:R333"/>
    <mergeCell ref="S332:S333"/>
    <mergeCell ref="AL331:AM331"/>
    <mergeCell ref="F332:F333"/>
    <mergeCell ref="G332:G333"/>
    <mergeCell ref="H332:H333"/>
    <mergeCell ref="I332:I333"/>
    <mergeCell ref="K332:K333"/>
    <mergeCell ref="AU330:AZ331"/>
    <mergeCell ref="F331:G331"/>
    <mergeCell ref="H331:I331"/>
    <mergeCell ref="J331:J333"/>
    <mergeCell ref="K331:L331"/>
    <mergeCell ref="M331:N331"/>
    <mergeCell ref="O331:O333"/>
    <mergeCell ref="P331:Q331"/>
    <mergeCell ref="R331:S331"/>
    <mergeCell ref="T331:T333"/>
    <mergeCell ref="AC330:AC333"/>
    <mergeCell ref="AD330:AD333"/>
    <mergeCell ref="AE330:AI330"/>
    <mergeCell ref="AJ330:AN330"/>
    <mergeCell ref="AO330:AS330"/>
    <mergeCell ref="AT330:AT333"/>
    <mergeCell ref="AO332:AO333"/>
    <mergeCell ref="AP332:AP333"/>
    <mergeCell ref="AQ332:AQ333"/>
    <mergeCell ref="AR332:AR333"/>
    <mergeCell ref="AU332:AZ333"/>
    <mergeCell ref="AE331:AF331"/>
    <mergeCell ref="AG331:AH331"/>
    <mergeCell ref="AI331:AI333"/>
    <mergeCell ref="AJ331:AK331"/>
    <mergeCell ref="K330:O330"/>
    <mergeCell ref="P330:T330"/>
    <mergeCell ref="AU334:AZ334"/>
    <mergeCell ref="AG332:AG333"/>
    <mergeCell ref="AH332:AH333"/>
    <mergeCell ref="AJ332:AJ333"/>
    <mergeCell ref="AK332:AK333"/>
    <mergeCell ref="AL332:AL333"/>
    <mergeCell ref="AM332:AM333"/>
    <mergeCell ref="U332:U333"/>
    <mergeCell ref="V332:V333"/>
    <mergeCell ref="W332:W333"/>
    <mergeCell ref="X332:X333"/>
    <mergeCell ref="AE332:AE333"/>
    <mergeCell ref="AF332:AF333"/>
    <mergeCell ref="AN331:AN333"/>
    <mergeCell ref="AO331:AP331"/>
    <mergeCell ref="AQ331:AR331"/>
    <mergeCell ref="AS331:AS333"/>
    <mergeCell ref="AU355:AY355"/>
    <mergeCell ref="AU358:AY358"/>
    <mergeCell ref="AU359:AY359"/>
    <mergeCell ref="AU370:AY370"/>
    <mergeCell ref="AW371:AX371"/>
    <mergeCell ref="AW375:AX375"/>
    <mergeCell ref="AU348:AY348"/>
    <mergeCell ref="AU349:AY349"/>
    <mergeCell ref="AU350:AY350"/>
    <mergeCell ref="AU351:AY351"/>
    <mergeCell ref="AU353:AY353"/>
    <mergeCell ref="AU354:AY354"/>
    <mergeCell ref="AU335:AY335"/>
    <mergeCell ref="AV336:AW336"/>
    <mergeCell ref="AV340:AW340"/>
    <mergeCell ref="AU344:AY344"/>
    <mergeCell ref="AU345:AY345"/>
    <mergeCell ref="AU347:AY347"/>
    <mergeCell ref="C401:E401"/>
    <mergeCell ref="AU387:AX387"/>
    <mergeCell ref="AU388:AX388"/>
    <mergeCell ref="AU379:AX379"/>
    <mergeCell ref="AU382:AX382"/>
    <mergeCell ref="AU383:AX383"/>
    <mergeCell ref="AU384:AX384"/>
    <mergeCell ref="AU385:AX385"/>
    <mergeCell ref="AU386:AX386"/>
    <mergeCell ref="B412:B415"/>
    <mergeCell ref="C412:C415"/>
    <mergeCell ref="D412:D415"/>
    <mergeCell ref="E412:E415"/>
    <mergeCell ref="F412:J412"/>
    <mergeCell ref="K412:O412"/>
    <mergeCell ref="P412:T412"/>
    <mergeCell ref="O413:O415"/>
    <mergeCell ref="P413:Q413"/>
    <mergeCell ref="B407:F407"/>
    <mergeCell ref="C402:E402"/>
    <mergeCell ref="Q402:R402"/>
    <mergeCell ref="T402:W402"/>
    <mergeCell ref="Q403:R403"/>
    <mergeCell ref="AE412:AI412"/>
    <mergeCell ref="AJ412:AN412"/>
    <mergeCell ref="AO412:AS412"/>
    <mergeCell ref="AT412:AT415"/>
    <mergeCell ref="AU412:AZ413"/>
    <mergeCell ref="F413:G413"/>
    <mergeCell ref="H413:I413"/>
    <mergeCell ref="J413:J415"/>
    <mergeCell ref="K413:L413"/>
    <mergeCell ref="P411:T411"/>
    <mergeCell ref="AQ413:AR413"/>
    <mergeCell ref="AS413:AS415"/>
    <mergeCell ref="F414:F415"/>
    <mergeCell ref="G414:G415"/>
    <mergeCell ref="H414:H415"/>
    <mergeCell ref="I414:I415"/>
    <mergeCell ref="K414:K415"/>
    <mergeCell ref="L414:L415"/>
    <mergeCell ref="M414:M415"/>
    <mergeCell ref="N414:N415"/>
    <mergeCell ref="AG413:AH413"/>
    <mergeCell ref="AI413:AI415"/>
    <mergeCell ref="AJ413:AK413"/>
    <mergeCell ref="AL413:AM413"/>
    <mergeCell ref="AN413:AN415"/>
    <mergeCell ref="AO413:AP413"/>
    <mergeCell ref="AG414:AG415"/>
    <mergeCell ref="AH414:AH415"/>
    <mergeCell ref="AJ414:AJ415"/>
    <mergeCell ref="AK414:AK415"/>
    <mergeCell ref="R413:S413"/>
    <mergeCell ref="T413:T415"/>
    <mergeCell ref="U413:V413"/>
    <mergeCell ref="W413:X413"/>
    <mergeCell ref="AU417:AY417"/>
    <mergeCell ref="AV418:AW418"/>
    <mergeCell ref="AV422:AW422"/>
    <mergeCell ref="AU426:AY426"/>
    <mergeCell ref="AL414:AL415"/>
    <mergeCell ref="AM414:AM415"/>
    <mergeCell ref="AO414:AO415"/>
    <mergeCell ref="AP414:AP415"/>
    <mergeCell ref="AQ414:AQ415"/>
    <mergeCell ref="AR414:AR415"/>
    <mergeCell ref="M413:N413"/>
    <mergeCell ref="U412:Y412"/>
    <mergeCell ref="Z412:Z415"/>
    <mergeCell ref="AA412:AA415"/>
    <mergeCell ref="AB412:AB415"/>
    <mergeCell ref="AC412:AC415"/>
    <mergeCell ref="AD412:AD415"/>
    <mergeCell ref="P414:P415"/>
    <mergeCell ref="Q414:Q415"/>
    <mergeCell ref="R414:R415"/>
    <mergeCell ref="S414:S415"/>
    <mergeCell ref="U414:U415"/>
    <mergeCell ref="V414:V415"/>
    <mergeCell ref="Y413:Y415"/>
    <mergeCell ref="AE413:AF413"/>
    <mergeCell ref="W414:W415"/>
    <mergeCell ref="X414:X415"/>
    <mergeCell ref="AE414:AE415"/>
    <mergeCell ref="AF414:AF415"/>
    <mergeCell ref="AU414:AZ415"/>
    <mergeCell ref="AU416:AZ416"/>
    <mergeCell ref="AW453:AX453"/>
    <mergeCell ref="AW457:AX457"/>
    <mergeCell ref="AU461:AX461"/>
    <mergeCell ref="AU464:AX464"/>
    <mergeCell ref="AU465:AX465"/>
    <mergeCell ref="AU466:AX466"/>
    <mergeCell ref="AU435:AY435"/>
    <mergeCell ref="AU436:AY436"/>
    <mergeCell ref="AU437:AY437"/>
    <mergeCell ref="AU440:AY440"/>
    <mergeCell ref="AU441:AY441"/>
    <mergeCell ref="AU452:AY452"/>
    <mergeCell ref="AU427:AY427"/>
    <mergeCell ref="AU429:AY429"/>
    <mergeCell ref="AU430:AY430"/>
    <mergeCell ref="AU431:AY431"/>
    <mergeCell ref="AU432:AY432"/>
    <mergeCell ref="AU433:AY433"/>
    <mergeCell ref="C486:E486"/>
    <mergeCell ref="Q486:R486"/>
    <mergeCell ref="C487:E487"/>
    <mergeCell ref="L487:O487"/>
    <mergeCell ref="Q487:R487"/>
    <mergeCell ref="T487:W487"/>
    <mergeCell ref="C484:E484"/>
    <mergeCell ref="Q484:R484"/>
    <mergeCell ref="T484:W484"/>
    <mergeCell ref="AI484:AN484"/>
    <mergeCell ref="C485:E485"/>
    <mergeCell ref="Q485:R485"/>
    <mergeCell ref="AU467:AX467"/>
    <mergeCell ref="AU468:AX468"/>
    <mergeCell ref="AU469:AX469"/>
    <mergeCell ref="AU470:AX470"/>
    <mergeCell ref="B483:B486"/>
    <mergeCell ref="C483:E483"/>
    <mergeCell ref="F483:J483"/>
    <mergeCell ref="K483:O483"/>
    <mergeCell ref="P483:R483"/>
    <mergeCell ref="T483:Y483"/>
    <mergeCell ref="AL495:AM495"/>
    <mergeCell ref="AN495:AN497"/>
    <mergeCell ref="AO495:AP495"/>
    <mergeCell ref="L496:L497"/>
    <mergeCell ref="AA489:AG489"/>
    <mergeCell ref="AS489:AW489"/>
    <mergeCell ref="B492:F492"/>
    <mergeCell ref="R492:W492"/>
    <mergeCell ref="P493:T493"/>
    <mergeCell ref="B494:B497"/>
    <mergeCell ref="C494:C497"/>
    <mergeCell ref="D494:D497"/>
    <mergeCell ref="E494:E497"/>
    <mergeCell ref="F494:J494"/>
    <mergeCell ref="B488:C488"/>
    <mergeCell ref="L488:O488"/>
    <mergeCell ref="Q488:R488"/>
    <mergeCell ref="B489:F489"/>
    <mergeCell ref="L489:N489"/>
    <mergeCell ref="S489:U489"/>
    <mergeCell ref="F496:F497"/>
    <mergeCell ref="G496:G497"/>
    <mergeCell ref="H496:H497"/>
    <mergeCell ref="I496:I497"/>
    <mergeCell ref="K496:K497"/>
    <mergeCell ref="AU494:AZ495"/>
    <mergeCell ref="F495:G495"/>
    <mergeCell ref="H495:I495"/>
    <mergeCell ref="J495:J497"/>
    <mergeCell ref="K495:L495"/>
    <mergeCell ref="M495:N495"/>
    <mergeCell ref="O495:O497"/>
    <mergeCell ref="K494:O494"/>
    <mergeCell ref="P494:T494"/>
    <mergeCell ref="U494:Y494"/>
    <mergeCell ref="Z494:Z497"/>
    <mergeCell ref="AA494:AA497"/>
    <mergeCell ref="AB494:AB497"/>
    <mergeCell ref="U495:V495"/>
    <mergeCell ref="U496:U497"/>
    <mergeCell ref="V496:V497"/>
    <mergeCell ref="W496:W497"/>
    <mergeCell ref="X496:X497"/>
    <mergeCell ref="AE496:AE497"/>
    <mergeCell ref="AF496:AF497"/>
    <mergeCell ref="M496:M497"/>
    <mergeCell ref="N496:N497"/>
    <mergeCell ref="P496:P497"/>
    <mergeCell ref="Q496:Q497"/>
    <mergeCell ref="R496:R497"/>
    <mergeCell ref="S496:S497"/>
    <mergeCell ref="P495:Q495"/>
    <mergeCell ref="R495:S495"/>
    <mergeCell ref="T495:T497"/>
    <mergeCell ref="AQ495:AR495"/>
    <mergeCell ref="AS495:AS497"/>
    <mergeCell ref="W495:X495"/>
    <mergeCell ref="Y495:Y497"/>
    <mergeCell ref="AU499:AY499"/>
    <mergeCell ref="AV500:AW500"/>
    <mergeCell ref="AV504:AW504"/>
    <mergeCell ref="AU508:AY508"/>
    <mergeCell ref="AU509:AY509"/>
    <mergeCell ref="AU511:AY511"/>
    <mergeCell ref="AO496:AO497"/>
    <mergeCell ref="AP496:AP497"/>
    <mergeCell ref="AQ496:AQ497"/>
    <mergeCell ref="AR496:AR497"/>
    <mergeCell ref="AU496:AZ497"/>
    <mergeCell ref="AU498:AZ498"/>
    <mergeCell ref="AG496:AG497"/>
    <mergeCell ref="AH496:AH497"/>
    <mergeCell ref="AJ496:AJ497"/>
    <mergeCell ref="AK496:AK497"/>
    <mergeCell ref="AL496:AL497"/>
    <mergeCell ref="AM496:AM497"/>
    <mergeCell ref="AC494:AC497"/>
    <mergeCell ref="AD494:AD497"/>
    <mergeCell ref="AE494:AI494"/>
    <mergeCell ref="AJ494:AN494"/>
    <mergeCell ref="AO494:AS494"/>
    <mergeCell ref="AT494:AT497"/>
    <mergeCell ref="AE495:AF495"/>
    <mergeCell ref="AG495:AH495"/>
    <mergeCell ref="AI495:AI497"/>
    <mergeCell ref="AJ495:AK495"/>
    <mergeCell ref="AU543:AX543"/>
    <mergeCell ref="AU546:AX546"/>
    <mergeCell ref="AU547:AX547"/>
    <mergeCell ref="AU548:AX548"/>
    <mergeCell ref="AU549:AX549"/>
    <mergeCell ref="AU550:AX550"/>
    <mergeCell ref="AU519:AY519"/>
    <mergeCell ref="AU522:AY522"/>
    <mergeCell ref="AU523:AY523"/>
    <mergeCell ref="AU534:AY534"/>
    <mergeCell ref="AW535:AX535"/>
    <mergeCell ref="AW539:AX539"/>
    <mergeCell ref="AU512:AY512"/>
    <mergeCell ref="AU513:AY513"/>
    <mergeCell ref="AU514:AY514"/>
    <mergeCell ref="AU515:AY515"/>
    <mergeCell ref="AU517:AY517"/>
    <mergeCell ref="AU518:AY518"/>
    <mergeCell ref="C569:E569"/>
    <mergeCell ref="L569:O569"/>
    <mergeCell ref="Q569:R569"/>
    <mergeCell ref="T569:W569"/>
    <mergeCell ref="B570:C570"/>
    <mergeCell ref="L570:O570"/>
    <mergeCell ref="Q570:R570"/>
    <mergeCell ref="T566:W566"/>
    <mergeCell ref="AI566:AN566"/>
    <mergeCell ref="C567:E567"/>
    <mergeCell ref="Q567:R567"/>
    <mergeCell ref="C568:E568"/>
    <mergeCell ref="Q568:R568"/>
    <mergeCell ref="AU551:AX551"/>
    <mergeCell ref="AU552:AX552"/>
    <mergeCell ref="B565:B568"/>
    <mergeCell ref="C565:E565"/>
    <mergeCell ref="F565:J565"/>
    <mergeCell ref="K565:O565"/>
    <mergeCell ref="P565:R565"/>
    <mergeCell ref="T565:Y565"/>
    <mergeCell ref="C566:E566"/>
    <mergeCell ref="Q566:R566"/>
    <mergeCell ref="P575:T575"/>
    <mergeCell ref="B576:B579"/>
    <mergeCell ref="C576:C579"/>
    <mergeCell ref="D576:D579"/>
    <mergeCell ref="E576:E579"/>
    <mergeCell ref="F576:J576"/>
    <mergeCell ref="K576:O576"/>
    <mergeCell ref="P576:T576"/>
    <mergeCell ref="O577:O579"/>
    <mergeCell ref="P577:Q577"/>
    <mergeCell ref="B571:F571"/>
    <mergeCell ref="L571:N571"/>
    <mergeCell ref="S571:U571"/>
    <mergeCell ref="AA571:AG571"/>
    <mergeCell ref="AS571:AW571"/>
    <mergeCell ref="B574:F574"/>
    <mergeCell ref="R574:W574"/>
    <mergeCell ref="W578:W579"/>
    <mergeCell ref="X578:X579"/>
    <mergeCell ref="AE578:AE579"/>
    <mergeCell ref="AF578:AF579"/>
    <mergeCell ref="AE576:AI576"/>
    <mergeCell ref="AJ576:AN576"/>
    <mergeCell ref="AO576:AS576"/>
    <mergeCell ref="AT576:AT579"/>
    <mergeCell ref="AU576:AZ577"/>
    <mergeCell ref="F577:G577"/>
    <mergeCell ref="H577:I577"/>
    <mergeCell ref="J577:J579"/>
    <mergeCell ref="K577:L577"/>
    <mergeCell ref="M577:N577"/>
    <mergeCell ref="U576:Y576"/>
    <mergeCell ref="F578:F579"/>
    <mergeCell ref="G578:G579"/>
    <mergeCell ref="H578:H579"/>
    <mergeCell ref="I578:I579"/>
    <mergeCell ref="K578:K579"/>
    <mergeCell ref="L578:L579"/>
    <mergeCell ref="M578:M579"/>
    <mergeCell ref="N578:N579"/>
    <mergeCell ref="AG577:AH577"/>
    <mergeCell ref="AI577:AI579"/>
    <mergeCell ref="AJ577:AK577"/>
    <mergeCell ref="AL577:AM577"/>
    <mergeCell ref="AN577:AN579"/>
    <mergeCell ref="AO577:AP577"/>
    <mergeCell ref="AG578:AG579"/>
    <mergeCell ref="AH578:AH579"/>
    <mergeCell ref="AJ578:AJ579"/>
    <mergeCell ref="AK578:AK579"/>
    <mergeCell ref="R577:S577"/>
    <mergeCell ref="T577:T579"/>
    <mergeCell ref="U577:V577"/>
    <mergeCell ref="W577:X577"/>
    <mergeCell ref="Y577:Y579"/>
    <mergeCell ref="AE577:AF577"/>
    <mergeCell ref="AU597:AY597"/>
    <mergeCell ref="AU578:AZ579"/>
    <mergeCell ref="AU580:AZ580"/>
    <mergeCell ref="AU581:AY581"/>
    <mergeCell ref="AV582:AW582"/>
    <mergeCell ref="AV586:AW586"/>
    <mergeCell ref="AU590:AY590"/>
    <mergeCell ref="AL578:AL579"/>
    <mergeCell ref="AM578:AM579"/>
    <mergeCell ref="AO578:AO579"/>
    <mergeCell ref="AP578:AP579"/>
    <mergeCell ref="AQ578:AQ579"/>
    <mergeCell ref="AR578:AR579"/>
    <mergeCell ref="P578:P579"/>
    <mergeCell ref="Q578:Q579"/>
    <mergeCell ref="R578:R579"/>
    <mergeCell ref="S578:S579"/>
    <mergeCell ref="U578:U579"/>
    <mergeCell ref="V578:V579"/>
    <mergeCell ref="Z576:Z579"/>
    <mergeCell ref="AA576:AA579"/>
    <mergeCell ref="AB576:AB579"/>
    <mergeCell ref="AC576:AC579"/>
    <mergeCell ref="AD576:AD579"/>
    <mergeCell ref="AU591:AY591"/>
    <mergeCell ref="AU593:AY593"/>
    <mergeCell ref="AU594:AY594"/>
    <mergeCell ref="AU595:AY595"/>
    <mergeCell ref="AU596:AY596"/>
    <mergeCell ref="AQ577:AR577"/>
    <mergeCell ref="AS577:AS579"/>
    <mergeCell ref="AU631:AX631"/>
    <mergeCell ref="AU632:AX632"/>
    <mergeCell ref="AU633:AX633"/>
    <mergeCell ref="AU634:AX634"/>
    <mergeCell ref="B647:B650"/>
    <mergeCell ref="C647:E647"/>
    <mergeCell ref="F647:J647"/>
    <mergeCell ref="K647:O647"/>
    <mergeCell ref="P647:R647"/>
    <mergeCell ref="T647:Y647"/>
    <mergeCell ref="AW617:AX617"/>
    <mergeCell ref="AW621:AX621"/>
    <mergeCell ref="AU625:AX625"/>
    <mergeCell ref="AU628:AX628"/>
    <mergeCell ref="AU629:AX629"/>
    <mergeCell ref="AU630:AX630"/>
    <mergeCell ref="AU599:AY599"/>
    <mergeCell ref="AU600:AY600"/>
    <mergeCell ref="AU601:AY601"/>
    <mergeCell ref="AU604:AY604"/>
    <mergeCell ref="AU605:AY605"/>
    <mergeCell ref="AU616:AY616"/>
    <mergeCell ref="B652:C652"/>
    <mergeCell ref="L652:O652"/>
    <mergeCell ref="Q652:R652"/>
    <mergeCell ref="B653:F653"/>
    <mergeCell ref="L653:N653"/>
    <mergeCell ref="S653:U653"/>
    <mergeCell ref="C650:E650"/>
    <mergeCell ref="Q650:R650"/>
    <mergeCell ref="C651:E651"/>
    <mergeCell ref="L651:O651"/>
    <mergeCell ref="Q651:R651"/>
    <mergeCell ref="T651:W651"/>
    <mergeCell ref="C648:E648"/>
    <mergeCell ref="Q648:R648"/>
    <mergeCell ref="T648:W648"/>
    <mergeCell ref="AI648:AN648"/>
    <mergeCell ref="C649:E649"/>
    <mergeCell ref="Q649:R649"/>
    <mergeCell ref="AA653:AG653"/>
    <mergeCell ref="AS653:AW653"/>
    <mergeCell ref="B656:F656"/>
    <mergeCell ref="R656:W656"/>
    <mergeCell ref="P657:T657"/>
    <mergeCell ref="B658:B661"/>
    <mergeCell ref="C658:C661"/>
    <mergeCell ref="D658:D661"/>
    <mergeCell ref="E658:E661"/>
    <mergeCell ref="F658:J658"/>
    <mergeCell ref="M660:M661"/>
    <mergeCell ref="N660:N661"/>
    <mergeCell ref="P660:P661"/>
    <mergeCell ref="Q660:Q661"/>
    <mergeCell ref="R660:R661"/>
    <mergeCell ref="S660:S661"/>
    <mergeCell ref="AL659:AM659"/>
    <mergeCell ref="AN659:AN661"/>
    <mergeCell ref="AO659:AP659"/>
    <mergeCell ref="AQ659:AR659"/>
    <mergeCell ref="AS659:AS661"/>
    <mergeCell ref="F660:F661"/>
    <mergeCell ref="G660:G661"/>
    <mergeCell ref="H660:H661"/>
    <mergeCell ref="I660:I661"/>
    <mergeCell ref="K660:K661"/>
    <mergeCell ref="AU658:AZ659"/>
    <mergeCell ref="F659:G659"/>
    <mergeCell ref="H659:I659"/>
    <mergeCell ref="J659:J661"/>
    <mergeCell ref="K659:L659"/>
    <mergeCell ref="M659:N659"/>
    <mergeCell ref="O659:O661"/>
    <mergeCell ref="K658:O658"/>
    <mergeCell ref="P658:T658"/>
    <mergeCell ref="U658:Y658"/>
    <mergeCell ref="Z658:Z661"/>
    <mergeCell ref="AA658:AA661"/>
    <mergeCell ref="L660:L661"/>
    <mergeCell ref="AU662:AZ662"/>
    <mergeCell ref="AG660:AG661"/>
    <mergeCell ref="AH660:AH661"/>
    <mergeCell ref="AJ660:AJ661"/>
    <mergeCell ref="AK660:AK661"/>
    <mergeCell ref="AL660:AL661"/>
    <mergeCell ref="AM660:AM661"/>
    <mergeCell ref="U660:U661"/>
    <mergeCell ref="V660:V661"/>
    <mergeCell ref="W660:W661"/>
    <mergeCell ref="X660:X661"/>
    <mergeCell ref="AE660:AE661"/>
    <mergeCell ref="AF660:AF661"/>
    <mergeCell ref="P659:Q659"/>
    <mergeCell ref="R659:S659"/>
    <mergeCell ref="T659:T661"/>
    <mergeCell ref="AC658:AC661"/>
    <mergeCell ref="AD658:AD661"/>
    <mergeCell ref="AE658:AI658"/>
    <mergeCell ref="AJ658:AN658"/>
    <mergeCell ref="AO658:AS658"/>
    <mergeCell ref="AT658:AT661"/>
    <mergeCell ref="AO660:AO661"/>
    <mergeCell ref="AP660:AP661"/>
    <mergeCell ref="AQ660:AQ661"/>
    <mergeCell ref="AR660:AR661"/>
    <mergeCell ref="AU683:AY683"/>
    <mergeCell ref="AU686:AY686"/>
    <mergeCell ref="AU687:AY687"/>
    <mergeCell ref="AU698:AY698"/>
    <mergeCell ref="AB658:AB661"/>
    <mergeCell ref="U659:V659"/>
    <mergeCell ref="W659:X659"/>
    <mergeCell ref="Y659:Y661"/>
    <mergeCell ref="AW699:AX699"/>
    <mergeCell ref="AW703:AX703"/>
    <mergeCell ref="AU676:AY676"/>
    <mergeCell ref="AU677:AY677"/>
    <mergeCell ref="AU678:AY678"/>
    <mergeCell ref="AU679:AY679"/>
    <mergeCell ref="AU681:AY681"/>
    <mergeCell ref="AU682:AY682"/>
    <mergeCell ref="AU663:AY663"/>
    <mergeCell ref="AV664:AW664"/>
    <mergeCell ref="AV668:AW668"/>
    <mergeCell ref="AU672:AY672"/>
    <mergeCell ref="AU673:AY673"/>
    <mergeCell ref="AU675:AY675"/>
    <mergeCell ref="AU660:AZ661"/>
    <mergeCell ref="AE659:AF659"/>
    <mergeCell ref="AG659:AH659"/>
    <mergeCell ref="AI659:AI661"/>
    <mergeCell ref="AJ659:AK659"/>
    <mergeCell ref="T730:W730"/>
    <mergeCell ref="AI730:AN730"/>
    <mergeCell ref="C731:E731"/>
    <mergeCell ref="Q731:R731"/>
    <mergeCell ref="C732:E732"/>
    <mergeCell ref="Q732:R732"/>
    <mergeCell ref="AU715:AX715"/>
    <mergeCell ref="AU716:AX716"/>
    <mergeCell ref="B729:B732"/>
    <mergeCell ref="C729:E729"/>
    <mergeCell ref="F729:J729"/>
    <mergeCell ref="K729:O729"/>
    <mergeCell ref="P729:R729"/>
    <mergeCell ref="T729:Y729"/>
    <mergeCell ref="C730:E730"/>
    <mergeCell ref="Q730:R730"/>
    <mergeCell ref="AU707:AX707"/>
    <mergeCell ref="AU710:AX710"/>
    <mergeCell ref="AU711:AX711"/>
    <mergeCell ref="AU712:AX712"/>
    <mergeCell ref="AU713:AX713"/>
    <mergeCell ref="AU714:AX714"/>
    <mergeCell ref="B740:B743"/>
    <mergeCell ref="C740:C743"/>
    <mergeCell ref="D740:D743"/>
    <mergeCell ref="E740:E743"/>
    <mergeCell ref="F740:J740"/>
    <mergeCell ref="K740:O740"/>
    <mergeCell ref="P740:T740"/>
    <mergeCell ref="O741:O743"/>
    <mergeCell ref="P741:Q741"/>
    <mergeCell ref="B735:F735"/>
    <mergeCell ref="L735:N735"/>
    <mergeCell ref="S735:U735"/>
    <mergeCell ref="AA735:AG735"/>
    <mergeCell ref="AS735:AW735"/>
    <mergeCell ref="B738:F738"/>
    <mergeCell ref="R738:W738"/>
    <mergeCell ref="C733:E733"/>
    <mergeCell ref="L733:O733"/>
    <mergeCell ref="Q733:R733"/>
    <mergeCell ref="T733:W733"/>
    <mergeCell ref="B734:C734"/>
    <mergeCell ref="L734:O734"/>
    <mergeCell ref="Q734:R734"/>
    <mergeCell ref="AE740:AI740"/>
    <mergeCell ref="AJ740:AN740"/>
    <mergeCell ref="AO740:AS740"/>
    <mergeCell ref="AT740:AT743"/>
    <mergeCell ref="AU740:AZ741"/>
    <mergeCell ref="F741:G741"/>
    <mergeCell ref="H741:I741"/>
    <mergeCell ref="J741:J743"/>
    <mergeCell ref="K741:L741"/>
    <mergeCell ref="P739:T739"/>
    <mergeCell ref="AQ741:AR741"/>
    <mergeCell ref="AS741:AS743"/>
    <mergeCell ref="F742:F743"/>
    <mergeCell ref="G742:G743"/>
    <mergeCell ref="H742:H743"/>
    <mergeCell ref="I742:I743"/>
    <mergeCell ref="K742:K743"/>
    <mergeCell ref="L742:L743"/>
    <mergeCell ref="M742:M743"/>
    <mergeCell ref="N742:N743"/>
    <mergeCell ref="AG741:AH741"/>
    <mergeCell ref="AI741:AI743"/>
    <mergeCell ref="AJ741:AK741"/>
    <mergeCell ref="AL741:AM741"/>
    <mergeCell ref="AN741:AN743"/>
    <mergeCell ref="AO741:AP741"/>
    <mergeCell ref="AG742:AG743"/>
    <mergeCell ref="AH742:AH743"/>
    <mergeCell ref="AJ742:AJ743"/>
    <mergeCell ref="AK742:AK743"/>
    <mergeCell ref="R741:S741"/>
    <mergeCell ref="T741:T743"/>
    <mergeCell ref="U741:V741"/>
    <mergeCell ref="W741:X741"/>
    <mergeCell ref="AU745:AY745"/>
    <mergeCell ref="AV746:AW746"/>
    <mergeCell ref="AV750:AW750"/>
    <mergeCell ref="AU754:AY754"/>
    <mergeCell ref="AL742:AL743"/>
    <mergeCell ref="AM742:AM743"/>
    <mergeCell ref="AO742:AO743"/>
    <mergeCell ref="AP742:AP743"/>
    <mergeCell ref="AQ742:AQ743"/>
    <mergeCell ref="AR742:AR743"/>
    <mergeCell ref="M741:N741"/>
    <mergeCell ref="U740:Y740"/>
    <mergeCell ref="Z740:Z743"/>
    <mergeCell ref="AA740:AA743"/>
    <mergeCell ref="AB740:AB743"/>
    <mergeCell ref="AC740:AC743"/>
    <mergeCell ref="AD740:AD743"/>
    <mergeCell ref="P742:P743"/>
    <mergeCell ref="Q742:Q743"/>
    <mergeCell ref="R742:R743"/>
    <mergeCell ref="S742:S743"/>
    <mergeCell ref="U742:U743"/>
    <mergeCell ref="V742:V743"/>
    <mergeCell ref="Y741:Y743"/>
    <mergeCell ref="AE741:AF741"/>
    <mergeCell ref="W742:W743"/>
    <mergeCell ref="X742:X743"/>
    <mergeCell ref="AE742:AE743"/>
    <mergeCell ref="AF742:AF743"/>
    <mergeCell ref="AU742:AZ743"/>
    <mergeCell ref="AU744:AZ744"/>
    <mergeCell ref="AW781:AX781"/>
    <mergeCell ref="AW785:AX785"/>
    <mergeCell ref="AU789:AX789"/>
    <mergeCell ref="AU792:AX792"/>
    <mergeCell ref="AU793:AX793"/>
    <mergeCell ref="AU794:AX794"/>
    <mergeCell ref="AU763:AY763"/>
    <mergeCell ref="AU764:AY764"/>
    <mergeCell ref="AU765:AY765"/>
    <mergeCell ref="AU768:AY768"/>
    <mergeCell ref="AU769:AY769"/>
    <mergeCell ref="AU780:AY780"/>
    <mergeCell ref="AU755:AY755"/>
    <mergeCell ref="AU757:AY757"/>
    <mergeCell ref="AU758:AY758"/>
    <mergeCell ref="AU759:AY759"/>
    <mergeCell ref="AU760:AY760"/>
    <mergeCell ref="AU761:AY761"/>
    <mergeCell ref="C814:E814"/>
    <mergeCell ref="Q814:R814"/>
    <mergeCell ref="C815:E815"/>
    <mergeCell ref="L815:O815"/>
    <mergeCell ref="Q815:R815"/>
    <mergeCell ref="T815:W815"/>
    <mergeCell ref="C812:E812"/>
    <mergeCell ref="Q812:R812"/>
    <mergeCell ref="T812:W812"/>
    <mergeCell ref="AI812:AN812"/>
    <mergeCell ref="C813:E813"/>
    <mergeCell ref="Q813:R813"/>
    <mergeCell ref="AU795:AX795"/>
    <mergeCell ref="AU796:AX796"/>
    <mergeCell ref="AU797:AX797"/>
    <mergeCell ref="AU798:AX798"/>
    <mergeCell ref="B811:B814"/>
    <mergeCell ref="C811:E811"/>
    <mergeCell ref="F811:J811"/>
    <mergeCell ref="K811:O811"/>
    <mergeCell ref="P811:R811"/>
    <mergeCell ref="T811:Y811"/>
    <mergeCell ref="AL823:AM823"/>
    <mergeCell ref="AN823:AN825"/>
    <mergeCell ref="AO823:AP823"/>
    <mergeCell ref="L824:L825"/>
    <mergeCell ref="AA817:AG817"/>
    <mergeCell ref="AS817:AW817"/>
    <mergeCell ref="B820:F820"/>
    <mergeCell ref="R820:W820"/>
    <mergeCell ref="P821:T821"/>
    <mergeCell ref="B822:B825"/>
    <mergeCell ref="C822:C825"/>
    <mergeCell ref="D822:D825"/>
    <mergeCell ref="E822:E825"/>
    <mergeCell ref="F822:J822"/>
    <mergeCell ref="B816:C816"/>
    <mergeCell ref="L816:O816"/>
    <mergeCell ref="Q816:R816"/>
    <mergeCell ref="B817:F817"/>
    <mergeCell ref="L817:N817"/>
    <mergeCell ref="S817:U817"/>
    <mergeCell ref="F824:F825"/>
    <mergeCell ref="G824:G825"/>
    <mergeCell ref="H824:H825"/>
    <mergeCell ref="I824:I825"/>
    <mergeCell ref="K824:K825"/>
    <mergeCell ref="AU822:AZ823"/>
    <mergeCell ref="F823:G823"/>
    <mergeCell ref="H823:I823"/>
    <mergeCell ref="J823:J825"/>
    <mergeCell ref="K823:L823"/>
    <mergeCell ref="M823:N823"/>
    <mergeCell ref="O823:O825"/>
    <mergeCell ref="K822:O822"/>
    <mergeCell ref="P822:T822"/>
    <mergeCell ref="U822:Y822"/>
    <mergeCell ref="Z822:Z825"/>
    <mergeCell ref="AA822:AA825"/>
    <mergeCell ref="AB822:AB825"/>
    <mergeCell ref="U823:V823"/>
    <mergeCell ref="U824:U825"/>
    <mergeCell ref="V824:V825"/>
    <mergeCell ref="W824:W825"/>
    <mergeCell ref="X824:X825"/>
    <mergeCell ref="AE824:AE825"/>
    <mergeCell ref="AF824:AF825"/>
    <mergeCell ref="M824:M825"/>
    <mergeCell ref="N824:N825"/>
    <mergeCell ref="P824:P825"/>
    <mergeCell ref="Q824:Q825"/>
    <mergeCell ref="R824:R825"/>
    <mergeCell ref="S824:S825"/>
    <mergeCell ref="P823:Q823"/>
    <mergeCell ref="R823:S823"/>
    <mergeCell ref="T823:T825"/>
    <mergeCell ref="AQ823:AR823"/>
    <mergeCell ref="AS823:AS825"/>
    <mergeCell ref="W823:X823"/>
    <mergeCell ref="Y823:Y825"/>
    <mergeCell ref="AU827:AY827"/>
    <mergeCell ref="AV828:AW828"/>
    <mergeCell ref="AV832:AW832"/>
    <mergeCell ref="AU836:AY836"/>
    <mergeCell ref="AU837:AY837"/>
    <mergeCell ref="AU839:AY839"/>
    <mergeCell ref="AO824:AO825"/>
    <mergeCell ref="AP824:AP825"/>
    <mergeCell ref="AQ824:AQ825"/>
    <mergeCell ref="AR824:AR825"/>
    <mergeCell ref="AU824:AZ825"/>
    <mergeCell ref="AU826:AZ826"/>
    <mergeCell ref="AG824:AG825"/>
    <mergeCell ref="AH824:AH825"/>
    <mergeCell ref="AJ824:AJ825"/>
    <mergeCell ref="AK824:AK825"/>
    <mergeCell ref="AL824:AL825"/>
    <mergeCell ref="AM824:AM825"/>
    <mergeCell ref="AC822:AC825"/>
    <mergeCell ref="AD822:AD825"/>
    <mergeCell ref="AE822:AI822"/>
    <mergeCell ref="AJ822:AN822"/>
    <mergeCell ref="AO822:AS822"/>
    <mergeCell ref="AT822:AT825"/>
    <mergeCell ref="AE823:AF823"/>
    <mergeCell ref="AG823:AH823"/>
    <mergeCell ref="AI823:AI825"/>
    <mergeCell ref="AJ823:AK823"/>
    <mergeCell ref="AU871:AX871"/>
    <mergeCell ref="AU874:AX874"/>
    <mergeCell ref="AU875:AX875"/>
    <mergeCell ref="AU876:AX876"/>
    <mergeCell ref="AU877:AX877"/>
    <mergeCell ref="AU878:AX878"/>
    <mergeCell ref="AU847:AY847"/>
    <mergeCell ref="AU850:AY850"/>
    <mergeCell ref="AU851:AY851"/>
    <mergeCell ref="AU862:AY862"/>
    <mergeCell ref="AW863:AX863"/>
    <mergeCell ref="AW867:AX867"/>
    <mergeCell ref="AU840:AY840"/>
    <mergeCell ref="AU841:AY841"/>
    <mergeCell ref="AU842:AY842"/>
    <mergeCell ref="AU843:AY843"/>
    <mergeCell ref="AU845:AY845"/>
    <mergeCell ref="AU846:AY846"/>
    <mergeCell ref="C897:E897"/>
    <mergeCell ref="L897:O897"/>
    <mergeCell ref="Q897:R897"/>
    <mergeCell ref="T897:W897"/>
    <mergeCell ref="B898:C898"/>
    <mergeCell ref="L898:O898"/>
    <mergeCell ref="Q898:R898"/>
    <mergeCell ref="T894:W894"/>
    <mergeCell ref="AI894:AN894"/>
    <mergeCell ref="C895:E895"/>
    <mergeCell ref="Q895:R895"/>
    <mergeCell ref="C896:E896"/>
    <mergeCell ref="Q896:R896"/>
    <mergeCell ref="AU879:AX879"/>
    <mergeCell ref="AU880:AX880"/>
    <mergeCell ref="B893:B896"/>
    <mergeCell ref="C893:E893"/>
    <mergeCell ref="F893:J893"/>
    <mergeCell ref="K893:O893"/>
    <mergeCell ref="P893:R893"/>
    <mergeCell ref="T893:Y893"/>
    <mergeCell ref="C894:E894"/>
    <mergeCell ref="Q894:R894"/>
    <mergeCell ref="P903:T903"/>
    <mergeCell ref="B904:B907"/>
    <mergeCell ref="C904:C907"/>
    <mergeCell ref="D904:D907"/>
    <mergeCell ref="E904:E907"/>
    <mergeCell ref="F904:J904"/>
    <mergeCell ref="K904:O904"/>
    <mergeCell ref="P904:T904"/>
    <mergeCell ref="O905:O907"/>
    <mergeCell ref="P905:Q905"/>
    <mergeCell ref="B899:F899"/>
    <mergeCell ref="L899:N899"/>
    <mergeCell ref="S899:U899"/>
    <mergeCell ref="AA899:AG899"/>
    <mergeCell ref="AS899:AW899"/>
    <mergeCell ref="B902:F902"/>
    <mergeCell ref="R902:W902"/>
    <mergeCell ref="W906:W907"/>
    <mergeCell ref="X906:X907"/>
    <mergeCell ref="AE906:AE907"/>
    <mergeCell ref="AF906:AF907"/>
    <mergeCell ref="AE904:AI904"/>
    <mergeCell ref="AJ904:AN904"/>
    <mergeCell ref="AO904:AS904"/>
    <mergeCell ref="AT904:AT907"/>
    <mergeCell ref="AU904:AZ905"/>
    <mergeCell ref="F905:G905"/>
    <mergeCell ref="H905:I905"/>
    <mergeCell ref="J905:J907"/>
    <mergeCell ref="K905:L905"/>
    <mergeCell ref="M905:N905"/>
    <mergeCell ref="U904:Y904"/>
    <mergeCell ref="F906:F907"/>
    <mergeCell ref="G906:G907"/>
    <mergeCell ref="H906:H907"/>
    <mergeCell ref="I906:I907"/>
    <mergeCell ref="K906:K907"/>
    <mergeCell ref="L906:L907"/>
    <mergeCell ref="M906:M907"/>
    <mergeCell ref="N906:N907"/>
    <mergeCell ref="AG905:AH905"/>
    <mergeCell ref="AI905:AI907"/>
    <mergeCell ref="AJ905:AK905"/>
    <mergeCell ref="AL905:AM905"/>
    <mergeCell ref="AN905:AN907"/>
    <mergeCell ref="AO905:AP905"/>
    <mergeCell ref="AG906:AG907"/>
    <mergeCell ref="AH906:AH907"/>
    <mergeCell ref="AJ906:AJ907"/>
    <mergeCell ref="AK906:AK907"/>
    <mergeCell ref="R905:S905"/>
    <mergeCell ref="T905:T907"/>
    <mergeCell ref="U905:V905"/>
    <mergeCell ref="W905:X905"/>
    <mergeCell ref="Y905:Y907"/>
    <mergeCell ref="AE905:AF905"/>
    <mergeCell ref="AU925:AY925"/>
    <mergeCell ref="AU906:AZ907"/>
    <mergeCell ref="AU908:AZ908"/>
    <mergeCell ref="AU909:AY909"/>
    <mergeCell ref="AV910:AW910"/>
    <mergeCell ref="AV914:AW914"/>
    <mergeCell ref="AU918:AY918"/>
    <mergeCell ref="AL906:AL907"/>
    <mergeCell ref="AM906:AM907"/>
    <mergeCell ref="AO906:AO907"/>
    <mergeCell ref="AP906:AP907"/>
    <mergeCell ref="AQ906:AQ907"/>
    <mergeCell ref="AR906:AR907"/>
    <mergeCell ref="P906:P907"/>
    <mergeCell ref="Q906:Q907"/>
    <mergeCell ref="R906:R907"/>
    <mergeCell ref="S906:S907"/>
    <mergeCell ref="U906:U907"/>
    <mergeCell ref="V906:V907"/>
    <mergeCell ref="Z904:Z907"/>
    <mergeCell ref="AA904:AA907"/>
    <mergeCell ref="AB904:AB907"/>
    <mergeCell ref="AC904:AC907"/>
    <mergeCell ref="AD904:AD907"/>
    <mergeCell ref="AU919:AY919"/>
    <mergeCell ref="AU921:AY921"/>
    <mergeCell ref="AU922:AY922"/>
    <mergeCell ref="AU923:AY923"/>
    <mergeCell ref="AU924:AY924"/>
    <mergeCell ref="AQ905:AR905"/>
    <mergeCell ref="AS905:AS907"/>
    <mergeCell ref="AU959:AX959"/>
    <mergeCell ref="AU960:AX960"/>
    <mergeCell ref="AU961:AX961"/>
    <mergeCell ref="AU962:AX962"/>
    <mergeCell ref="B975:B978"/>
    <mergeCell ref="C975:E975"/>
    <mergeCell ref="F975:J975"/>
    <mergeCell ref="K975:O975"/>
    <mergeCell ref="P975:R975"/>
    <mergeCell ref="T975:Y975"/>
    <mergeCell ref="AW945:AX945"/>
    <mergeCell ref="AW949:AX949"/>
    <mergeCell ref="AU953:AX953"/>
    <mergeCell ref="AU956:AX956"/>
    <mergeCell ref="AU957:AX957"/>
    <mergeCell ref="AU958:AX958"/>
    <mergeCell ref="AU927:AY927"/>
    <mergeCell ref="AU928:AY928"/>
    <mergeCell ref="AU929:AY929"/>
    <mergeCell ref="AU932:AY932"/>
    <mergeCell ref="AU933:AY933"/>
    <mergeCell ref="AU944:AY944"/>
    <mergeCell ref="B980:C980"/>
    <mergeCell ref="L980:O980"/>
    <mergeCell ref="Q980:R980"/>
    <mergeCell ref="B981:F981"/>
    <mergeCell ref="L981:N981"/>
    <mergeCell ref="S981:U981"/>
    <mergeCell ref="C978:E978"/>
    <mergeCell ref="Q978:R978"/>
    <mergeCell ref="C979:E979"/>
    <mergeCell ref="L979:O979"/>
    <mergeCell ref="Q979:R979"/>
    <mergeCell ref="T979:W979"/>
    <mergeCell ref="C976:E976"/>
    <mergeCell ref="Q976:R976"/>
    <mergeCell ref="T976:W976"/>
    <mergeCell ref="AI976:AN976"/>
    <mergeCell ref="C977:E977"/>
    <mergeCell ref="Q977:R977"/>
    <mergeCell ref="AA981:AG981"/>
    <mergeCell ref="AS981:AW981"/>
    <mergeCell ref="B984:F984"/>
    <mergeCell ref="R984:W984"/>
    <mergeCell ref="P985:T985"/>
    <mergeCell ref="B986:B989"/>
    <mergeCell ref="C986:C989"/>
    <mergeCell ref="D986:D989"/>
    <mergeCell ref="E986:E989"/>
    <mergeCell ref="F986:J986"/>
    <mergeCell ref="M988:M989"/>
    <mergeCell ref="N988:N989"/>
    <mergeCell ref="P988:P989"/>
    <mergeCell ref="Q988:Q989"/>
    <mergeCell ref="R988:R989"/>
    <mergeCell ref="S988:S989"/>
    <mergeCell ref="AL987:AM987"/>
    <mergeCell ref="AN987:AN989"/>
    <mergeCell ref="AO987:AP987"/>
    <mergeCell ref="AQ987:AR987"/>
    <mergeCell ref="AS987:AS989"/>
    <mergeCell ref="F988:F989"/>
    <mergeCell ref="G988:G989"/>
    <mergeCell ref="H988:H989"/>
    <mergeCell ref="I988:I989"/>
    <mergeCell ref="K988:K989"/>
    <mergeCell ref="AU986:AZ987"/>
    <mergeCell ref="F987:G987"/>
    <mergeCell ref="H987:I987"/>
    <mergeCell ref="J987:J989"/>
    <mergeCell ref="K987:L987"/>
    <mergeCell ref="M987:N987"/>
    <mergeCell ref="O987:O989"/>
    <mergeCell ref="K986:O986"/>
    <mergeCell ref="P986:T986"/>
    <mergeCell ref="U986:Y986"/>
    <mergeCell ref="Z986:Z989"/>
    <mergeCell ref="AA986:AA989"/>
    <mergeCell ref="L988:L989"/>
    <mergeCell ref="AU990:AZ990"/>
    <mergeCell ref="AG988:AG989"/>
    <mergeCell ref="AH988:AH989"/>
    <mergeCell ref="AJ988:AJ989"/>
    <mergeCell ref="AK988:AK989"/>
    <mergeCell ref="AL988:AL989"/>
    <mergeCell ref="AM988:AM989"/>
    <mergeCell ref="U988:U989"/>
    <mergeCell ref="V988:V989"/>
    <mergeCell ref="W988:W989"/>
    <mergeCell ref="X988:X989"/>
    <mergeCell ref="AE988:AE989"/>
    <mergeCell ref="AF988:AF989"/>
    <mergeCell ref="P987:Q987"/>
    <mergeCell ref="R987:S987"/>
    <mergeCell ref="T987:T989"/>
    <mergeCell ref="AC986:AC989"/>
    <mergeCell ref="AD986:AD989"/>
    <mergeCell ref="AE986:AI986"/>
    <mergeCell ref="AJ986:AN986"/>
    <mergeCell ref="AO986:AS986"/>
    <mergeCell ref="AT986:AT989"/>
    <mergeCell ref="AO988:AO989"/>
    <mergeCell ref="AP988:AP989"/>
    <mergeCell ref="AQ988:AQ989"/>
    <mergeCell ref="AR988:AR989"/>
    <mergeCell ref="AU1011:AY1011"/>
    <mergeCell ref="AU1014:AY1014"/>
    <mergeCell ref="AU1015:AY1015"/>
    <mergeCell ref="AU1026:AY1026"/>
    <mergeCell ref="AB986:AB989"/>
    <mergeCell ref="U987:V987"/>
    <mergeCell ref="W987:X987"/>
    <mergeCell ref="Y987:Y989"/>
    <mergeCell ref="AW1027:AX1027"/>
    <mergeCell ref="AW1031:AX1031"/>
    <mergeCell ref="AU1004:AY1004"/>
    <mergeCell ref="AU1005:AY1005"/>
    <mergeCell ref="AU1006:AY1006"/>
    <mergeCell ref="AU1007:AY1007"/>
    <mergeCell ref="AU1009:AY1009"/>
    <mergeCell ref="AU1010:AY1010"/>
    <mergeCell ref="AU991:AY991"/>
    <mergeCell ref="AV992:AW992"/>
    <mergeCell ref="AV996:AW996"/>
    <mergeCell ref="AU1000:AY1000"/>
    <mergeCell ref="AU1001:AY1001"/>
    <mergeCell ref="AU1003:AY1003"/>
    <mergeCell ref="AU988:AZ989"/>
    <mergeCell ref="AE987:AF987"/>
    <mergeCell ref="AG987:AH987"/>
    <mergeCell ref="AI987:AI989"/>
    <mergeCell ref="AJ987:AK987"/>
    <mergeCell ref="T1058:W1058"/>
    <mergeCell ref="AI1058:AN1058"/>
    <mergeCell ref="C1059:E1059"/>
    <mergeCell ref="Q1059:R1059"/>
    <mergeCell ref="C1060:E1060"/>
    <mergeCell ref="Q1060:R1060"/>
    <mergeCell ref="AU1043:AX1043"/>
    <mergeCell ref="AU1044:AX1044"/>
    <mergeCell ref="B1057:B1060"/>
    <mergeCell ref="C1057:E1057"/>
    <mergeCell ref="F1057:J1057"/>
    <mergeCell ref="K1057:O1057"/>
    <mergeCell ref="P1057:R1057"/>
    <mergeCell ref="T1057:Y1057"/>
    <mergeCell ref="C1058:E1058"/>
    <mergeCell ref="Q1058:R1058"/>
    <mergeCell ref="AU1035:AX1035"/>
    <mergeCell ref="AU1038:AX1038"/>
    <mergeCell ref="AU1039:AX1039"/>
    <mergeCell ref="AU1040:AX1040"/>
    <mergeCell ref="AU1041:AX1041"/>
    <mergeCell ref="AU1042:AX1042"/>
    <mergeCell ref="B1068:B1071"/>
    <mergeCell ref="C1068:C1071"/>
    <mergeCell ref="D1068:D1071"/>
    <mergeCell ref="E1068:E1071"/>
    <mergeCell ref="F1068:J1068"/>
    <mergeCell ref="K1068:O1068"/>
    <mergeCell ref="P1068:T1068"/>
    <mergeCell ref="O1069:O1071"/>
    <mergeCell ref="P1069:Q1069"/>
    <mergeCell ref="B1063:F1063"/>
    <mergeCell ref="L1063:N1063"/>
    <mergeCell ref="S1063:U1063"/>
    <mergeCell ref="AA1063:AG1063"/>
    <mergeCell ref="AS1063:AW1063"/>
    <mergeCell ref="B1066:F1066"/>
    <mergeCell ref="R1066:W1066"/>
    <mergeCell ref="C1061:E1061"/>
    <mergeCell ref="L1061:O1061"/>
    <mergeCell ref="Q1061:R1061"/>
    <mergeCell ref="T1061:W1061"/>
    <mergeCell ref="B1062:C1062"/>
    <mergeCell ref="L1062:O1062"/>
    <mergeCell ref="Q1062:R1062"/>
    <mergeCell ref="AE1068:AI1068"/>
    <mergeCell ref="AJ1068:AN1068"/>
    <mergeCell ref="AO1068:AS1068"/>
    <mergeCell ref="AT1068:AT1071"/>
    <mergeCell ref="AU1068:AZ1069"/>
    <mergeCell ref="F1069:G1069"/>
    <mergeCell ref="H1069:I1069"/>
    <mergeCell ref="J1069:J1071"/>
    <mergeCell ref="K1069:L1069"/>
    <mergeCell ref="P1067:T1067"/>
    <mergeCell ref="AQ1069:AR1069"/>
    <mergeCell ref="AS1069:AS1071"/>
    <mergeCell ref="F1070:F1071"/>
    <mergeCell ref="G1070:G1071"/>
    <mergeCell ref="H1070:H1071"/>
    <mergeCell ref="I1070:I1071"/>
    <mergeCell ref="K1070:K1071"/>
    <mergeCell ref="L1070:L1071"/>
    <mergeCell ref="M1070:M1071"/>
    <mergeCell ref="N1070:N1071"/>
    <mergeCell ref="AG1069:AH1069"/>
    <mergeCell ref="AI1069:AI1071"/>
    <mergeCell ref="AJ1069:AK1069"/>
    <mergeCell ref="AL1069:AM1069"/>
    <mergeCell ref="AN1069:AN1071"/>
    <mergeCell ref="AO1069:AP1069"/>
    <mergeCell ref="AG1070:AG1071"/>
    <mergeCell ref="AH1070:AH1071"/>
    <mergeCell ref="AJ1070:AJ1071"/>
    <mergeCell ref="AK1070:AK1071"/>
    <mergeCell ref="R1069:S1069"/>
    <mergeCell ref="T1069:T1071"/>
    <mergeCell ref="U1069:V1069"/>
    <mergeCell ref="W1069:X1069"/>
    <mergeCell ref="AU1073:AY1073"/>
    <mergeCell ref="AV1074:AW1074"/>
    <mergeCell ref="AV1078:AW1078"/>
    <mergeCell ref="AU1082:AY1082"/>
    <mergeCell ref="AL1070:AL1071"/>
    <mergeCell ref="AM1070:AM1071"/>
    <mergeCell ref="AO1070:AO1071"/>
    <mergeCell ref="AP1070:AP1071"/>
    <mergeCell ref="AQ1070:AQ1071"/>
    <mergeCell ref="AR1070:AR1071"/>
    <mergeCell ref="M1069:N1069"/>
    <mergeCell ref="U1068:Y1068"/>
    <mergeCell ref="Z1068:Z1071"/>
    <mergeCell ref="AA1068:AA1071"/>
    <mergeCell ref="AB1068:AB1071"/>
    <mergeCell ref="AC1068:AC1071"/>
    <mergeCell ref="AD1068:AD1071"/>
    <mergeCell ref="P1070:P1071"/>
    <mergeCell ref="Q1070:Q1071"/>
    <mergeCell ref="R1070:R1071"/>
    <mergeCell ref="S1070:S1071"/>
    <mergeCell ref="U1070:U1071"/>
    <mergeCell ref="V1070:V1071"/>
    <mergeCell ref="Y1069:Y1071"/>
    <mergeCell ref="AE1069:AF1069"/>
    <mergeCell ref="W1070:W1071"/>
    <mergeCell ref="X1070:X1071"/>
    <mergeCell ref="AE1070:AE1071"/>
    <mergeCell ref="AF1070:AF1071"/>
    <mergeCell ref="AU1070:AZ1071"/>
    <mergeCell ref="AU1072:AZ1072"/>
    <mergeCell ref="AW1109:AX1109"/>
    <mergeCell ref="AW1113:AX1113"/>
    <mergeCell ref="AU1117:AX1117"/>
    <mergeCell ref="AU1120:AX1120"/>
    <mergeCell ref="AU1121:AX1121"/>
    <mergeCell ref="AU1122:AX1122"/>
    <mergeCell ref="AU1091:AY1091"/>
    <mergeCell ref="AU1092:AY1092"/>
    <mergeCell ref="AU1093:AY1093"/>
    <mergeCell ref="AU1096:AY1096"/>
    <mergeCell ref="AU1097:AY1097"/>
    <mergeCell ref="AU1108:AY1108"/>
    <mergeCell ref="AU1083:AY1083"/>
    <mergeCell ref="AU1085:AY1085"/>
    <mergeCell ref="AU1086:AY1086"/>
    <mergeCell ref="AU1087:AY1087"/>
    <mergeCell ref="AU1088:AY1088"/>
    <mergeCell ref="AU1089:AY1089"/>
    <mergeCell ref="C1142:E1142"/>
    <mergeCell ref="Q1142:R1142"/>
    <mergeCell ref="C1143:E1143"/>
    <mergeCell ref="L1143:O1143"/>
    <mergeCell ref="Q1143:R1143"/>
    <mergeCell ref="T1143:W1143"/>
    <mergeCell ref="C1140:E1140"/>
    <mergeCell ref="Q1140:R1140"/>
    <mergeCell ref="T1140:W1140"/>
    <mergeCell ref="AI1140:AN1140"/>
    <mergeCell ref="C1141:E1141"/>
    <mergeCell ref="Q1141:R1141"/>
    <mergeCell ref="AU1123:AX1123"/>
    <mergeCell ref="AU1124:AX1124"/>
    <mergeCell ref="AU1125:AX1125"/>
    <mergeCell ref="AU1126:AX1126"/>
    <mergeCell ref="B1139:B1142"/>
    <mergeCell ref="C1139:E1139"/>
    <mergeCell ref="F1139:J1139"/>
    <mergeCell ref="K1139:O1139"/>
    <mergeCell ref="P1139:R1139"/>
    <mergeCell ref="T1139:Y1139"/>
    <mergeCell ref="AL1151:AM1151"/>
    <mergeCell ref="AN1151:AN1153"/>
    <mergeCell ref="AO1151:AP1151"/>
    <mergeCell ref="L1152:L1153"/>
    <mergeCell ref="AA1145:AG1145"/>
    <mergeCell ref="AS1145:AW1145"/>
    <mergeCell ref="B1148:F1148"/>
    <mergeCell ref="R1148:W1148"/>
    <mergeCell ref="P1149:T1149"/>
    <mergeCell ref="B1150:B1153"/>
    <mergeCell ref="C1150:C1153"/>
    <mergeCell ref="D1150:D1153"/>
    <mergeCell ref="E1150:E1153"/>
    <mergeCell ref="F1150:J1150"/>
    <mergeCell ref="B1144:C1144"/>
    <mergeCell ref="L1144:O1144"/>
    <mergeCell ref="Q1144:R1144"/>
    <mergeCell ref="B1145:F1145"/>
    <mergeCell ref="L1145:N1145"/>
    <mergeCell ref="S1145:U1145"/>
    <mergeCell ref="F1152:F1153"/>
    <mergeCell ref="G1152:G1153"/>
    <mergeCell ref="H1152:H1153"/>
    <mergeCell ref="I1152:I1153"/>
    <mergeCell ref="K1152:K1153"/>
    <mergeCell ref="AU1150:AZ1151"/>
    <mergeCell ref="F1151:G1151"/>
    <mergeCell ref="H1151:I1151"/>
    <mergeCell ref="J1151:J1153"/>
    <mergeCell ref="K1151:L1151"/>
    <mergeCell ref="M1151:N1151"/>
    <mergeCell ref="O1151:O1153"/>
    <mergeCell ref="K1150:O1150"/>
    <mergeCell ref="P1150:T1150"/>
    <mergeCell ref="U1150:Y1150"/>
    <mergeCell ref="Z1150:Z1153"/>
    <mergeCell ref="AA1150:AA1153"/>
    <mergeCell ref="AB1150:AB1153"/>
    <mergeCell ref="U1151:V1151"/>
    <mergeCell ref="U1152:U1153"/>
    <mergeCell ref="V1152:V1153"/>
    <mergeCell ref="W1152:W1153"/>
    <mergeCell ref="X1152:X1153"/>
    <mergeCell ref="AE1152:AE1153"/>
    <mergeCell ref="AF1152:AF1153"/>
    <mergeCell ref="M1152:M1153"/>
    <mergeCell ref="N1152:N1153"/>
    <mergeCell ref="P1152:P1153"/>
    <mergeCell ref="Q1152:Q1153"/>
    <mergeCell ref="R1152:R1153"/>
    <mergeCell ref="S1152:S1153"/>
    <mergeCell ref="P1151:Q1151"/>
    <mergeCell ref="R1151:S1151"/>
    <mergeCell ref="T1151:T1153"/>
    <mergeCell ref="AQ1151:AR1151"/>
    <mergeCell ref="AS1151:AS1153"/>
    <mergeCell ref="W1151:X1151"/>
    <mergeCell ref="Y1151:Y1153"/>
    <mergeCell ref="AU1155:AY1155"/>
    <mergeCell ref="AV1156:AW1156"/>
    <mergeCell ref="AV1160:AW1160"/>
    <mergeCell ref="AU1164:AY1164"/>
    <mergeCell ref="AU1165:AY1165"/>
    <mergeCell ref="AU1167:AY1167"/>
    <mergeCell ref="AO1152:AO1153"/>
    <mergeCell ref="AP1152:AP1153"/>
    <mergeCell ref="AQ1152:AQ1153"/>
    <mergeCell ref="AR1152:AR1153"/>
    <mergeCell ref="AU1152:AZ1153"/>
    <mergeCell ref="AU1154:AZ1154"/>
    <mergeCell ref="AG1152:AG1153"/>
    <mergeCell ref="AH1152:AH1153"/>
    <mergeCell ref="AJ1152:AJ1153"/>
    <mergeCell ref="AK1152:AK1153"/>
    <mergeCell ref="AL1152:AL1153"/>
    <mergeCell ref="AM1152:AM1153"/>
    <mergeCell ref="AC1150:AC1153"/>
    <mergeCell ref="AD1150:AD1153"/>
    <mergeCell ref="AE1150:AI1150"/>
    <mergeCell ref="AJ1150:AN1150"/>
    <mergeCell ref="AO1150:AS1150"/>
    <mergeCell ref="AT1150:AT1153"/>
    <mergeCell ref="AE1151:AF1151"/>
    <mergeCell ref="AG1151:AH1151"/>
    <mergeCell ref="AI1151:AI1153"/>
    <mergeCell ref="AJ1151:AK1151"/>
    <mergeCell ref="AU1199:AX1199"/>
    <mergeCell ref="AU1202:AX1202"/>
    <mergeCell ref="AU1203:AX1203"/>
    <mergeCell ref="AU1204:AX1204"/>
    <mergeCell ref="AU1205:AX1205"/>
    <mergeCell ref="AU1206:AX1206"/>
    <mergeCell ref="AU1175:AY1175"/>
    <mergeCell ref="AU1178:AY1178"/>
    <mergeCell ref="AU1179:AY1179"/>
    <mergeCell ref="AU1190:AY1190"/>
    <mergeCell ref="AW1191:AX1191"/>
    <mergeCell ref="AW1195:AX1195"/>
    <mergeCell ref="AU1168:AY1168"/>
    <mergeCell ref="AU1169:AY1169"/>
    <mergeCell ref="AU1170:AY1170"/>
    <mergeCell ref="AU1171:AY1171"/>
    <mergeCell ref="AU1173:AY1173"/>
    <mergeCell ref="AU1174:AY1174"/>
    <mergeCell ref="C1225:E1225"/>
    <mergeCell ref="L1225:O1225"/>
    <mergeCell ref="Q1225:R1225"/>
    <mergeCell ref="T1225:W1225"/>
    <mergeCell ref="B1226:C1226"/>
    <mergeCell ref="L1226:O1226"/>
    <mergeCell ref="Q1226:R1226"/>
    <mergeCell ref="T1222:W1222"/>
    <mergeCell ref="AI1222:AN1222"/>
    <mergeCell ref="C1223:E1223"/>
    <mergeCell ref="Q1223:R1223"/>
    <mergeCell ref="C1224:E1224"/>
    <mergeCell ref="Q1224:R1224"/>
    <mergeCell ref="AU1207:AX1207"/>
    <mergeCell ref="AU1208:AX1208"/>
    <mergeCell ref="B1221:B1224"/>
    <mergeCell ref="C1221:E1221"/>
    <mergeCell ref="F1221:J1221"/>
    <mergeCell ref="K1221:O1221"/>
    <mergeCell ref="P1221:R1221"/>
    <mergeCell ref="T1221:Y1221"/>
    <mergeCell ref="C1222:E1222"/>
    <mergeCell ref="Q1222:R1222"/>
    <mergeCell ref="P1231:T1231"/>
    <mergeCell ref="B1232:B1235"/>
    <mergeCell ref="C1232:C1235"/>
    <mergeCell ref="D1232:D1235"/>
    <mergeCell ref="E1232:E1235"/>
    <mergeCell ref="F1232:J1232"/>
    <mergeCell ref="K1232:O1232"/>
    <mergeCell ref="P1232:T1232"/>
    <mergeCell ref="O1233:O1235"/>
    <mergeCell ref="P1233:Q1233"/>
    <mergeCell ref="B1227:F1227"/>
    <mergeCell ref="L1227:N1227"/>
    <mergeCell ref="S1227:U1227"/>
    <mergeCell ref="AA1227:AG1227"/>
    <mergeCell ref="AS1227:AW1227"/>
    <mergeCell ref="B1230:F1230"/>
    <mergeCell ref="R1230:W1230"/>
    <mergeCell ref="W1234:W1235"/>
    <mergeCell ref="X1234:X1235"/>
    <mergeCell ref="AE1234:AE1235"/>
    <mergeCell ref="AF1234:AF1235"/>
    <mergeCell ref="AE1232:AI1232"/>
    <mergeCell ref="AJ1232:AN1232"/>
    <mergeCell ref="AO1232:AS1232"/>
    <mergeCell ref="AT1232:AT1235"/>
    <mergeCell ref="AU1232:AZ1233"/>
    <mergeCell ref="F1233:G1233"/>
    <mergeCell ref="H1233:I1233"/>
    <mergeCell ref="J1233:J1235"/>
    <mergeCell ref="K1233:L1233"/>
    <mergeCell ref="M1233:N1233"/>
    <mergeCell ref="U1232:Y1232"/>
    <mergeCell ref="F1234:F1235"/>
    <mergeCell ref="G1234:G1235"/>
    <mergeCell ref="H1234:H1235"/>
    <mergeCell ref="I1234:I1235"/>
    <mergeCell ref="K1234:K1235"/>
    <mergeCell ref="L1234:L1235"/>
    <mergeCell ref="M1234:M1235"/>
    <mergeCell ref="N1234:N1235"/>
    <mergeCell ref="AG1233:AH1233"/>
    <mergeCell ref="AI1233:AI1235"/>
    <mergeCell ref="AJ1233:AK1233"/>
    <mergeCell ref="AL1233:AM1233"/>
    <mergeCell ref="AN1233:AN1235"/>
    <mergeCell ref="AO1233:AP1233"/>
    <mergeCell ref="AG1234:AG1235"/>
    <mergeCell ref="AH1234:AH1235"/>
    <mergeCell ref="AJ1234:AJ1235"/>
    <mergeCell ref="AK1234:AK1235"/>
    <mergeCell ref="R1233:S1233"/>
    <mergeCell ref="T1233:T1235"/>
    <mergeCell ref="U1233:V1233"/>
    <mergeCell ref="W1233:X1233"/>
    <mergeCell ref="Y1233:Y1235"/>
    <mergeCell ref="AE1233:AF1233"/>
    <mergeCell ref="AU1253:AY1253"/>
    <mergeCell ref="AU1234:AZ1235"/>
    <mergeCell ref="AU1236:AZ1236"/>
    <mergeCell ref="AU1237:AY1237"/>
    <mergeCell ref="AV1238:AW1238"/>
    <mergeCell ref="AV1242:AW1242"/>
    <mergeCell ref="AU1246:AY1246"/>
    <mergeCell ref="AL1234:AL1235"/>
    <mergeCell ref="AM1234:AM1235"/>
    <mergeCell ref="AO1234:AO1235"/>
    <mergeCell ref="AP1234:AP1235"/>
    <mergeCell ref="AQ1234:AQ1235"/>
    <mergeCell ref="AR1234:AR1235"/>
    <mergeCell ref="P1234:P1235"/>
    <mergeCell ref="Q1234:Q1235"/>
    <mergeCell ref="R1234:R1235"/>
    <mergeCell ref="S1234:S1235"/>
    <mergeCell ref="U1234:U1235"/>
    <mergeCell ref="V1234:V1235"/>
    <mergeCell ref="Z1232:Z1235"/>
    <mergeCell ref="AA1232:AA1235"/>
    <mergeCell ref="AB1232:AB1235"/>
    <mergeCell ref="AC1232:AC1235"/>
    <mergeCell ref="AD1232:AD1235"/>
    <mergeCell ref="AU1247:AY1247"/>
    <mergeCell ref="AU1249:AY1249"/>
    <mergeCell ref="AU1250:AY1250"/>
    <mergeCell ref="AU1251:AY1251"/>
    <mergeCell ref="AU1252:AY1252"/>
    <mergeCell ref="AQ1233:AR1233"/>
    <mergeCell ref="AS1233:AS1235"/>
    <mergeCell ref="AU1287:AX1287"/>
    <mergeCell ref="AU1288:AX1288"/>
    <mergeCell ref="AU1289:AX1289"/>
    <mergeCell ref="AU1290:AX1290"/>
    <mergeCell ref="B1303:B1306"/>
    <mergeCell ref="C1303:E1303"/>
    <mergeCell ref="F1303:J1303"/>
    <mergeCell ref="K1303:O1303"/>
    <mergeCell ref="P1303:R1303"/>
    <mergeCell ref="T1303:Y1303"/>
    <mergeCell ref="AW1273:AX1273"/>
    <mergeCell ref="AW1277:AX1277"/>
    <mergeCell ref="AU1281:AX1281"/>
    <mergeCell ref="AU1284:AX1284"/>
    <mergeCell ref="AU1285:AX1285"/>
    <mergeCell ref="AU1286:AX1286"/>
    <mergeCell ref="AU1255:AY1255"/>
    <mergeCell ref="AU1256:AY1256"/>
    <mergeCell ref="AU1257:AY1257"/>
    <mergeCell ref="AU1260:AY1260"/>
    <mergeCell ref="AU1261:AY1261"/>
    <mergeCell ref="AU1272:AY1272"/>
    <mergeCell ref="B1308:C1308"/>
    <mergeCell ref="L1308:O1308"/>
    <mergeCell ref="Q1308:R1308"/>
    <mergeCell ref="B1309:F1309"/>
    <mergeCell ref="L1309:N1309"/>
    <mergeCell ref="S1309:U1309"/>
    <mergeCell ref="C1306:E1306"/>
    <mergeCell ref="Q1306:R1306"/>
    <mergeCell ref="C1307:E1307"/>
    <mergeCell ref="L1307:O1307"/>
    <mergeCell ref="Q1307:R1307"/>
    <mergeCell ref="T1307:W1307"/>
    <mergeCell ref="C1304:E1304"/>
    <mergeCell ref="Q1304:R1304"/>
    <mergeCell ref="T1304:W1304"/>
    <mergeCell ref="AI1304:AN1304"/>
    <mergeCell ref="C1305:E1305"/>
    <mergeCell ref="Q1305:R1305"/>
    <mergeCell ref="AA1309:AG1309"/>
    <mergeCell ref="AS1309:AW1309"/>
    <mergeCell ref="B1312:F1312"/>
    <mergeCell ref="R1312:W1312"/>
    <mergeCell ref="P1313:T1313"/>
    <mergeCell ref="B1314:B1317"/>
    <mergeCell ref="C1314:C1317"/>
    <mergeCell ref="D1314:D1317"/>
    <mergeCell ref="E1314:E1317"/>
    <mergeCell ref="F1314:J1314"/>
    <mergeCell ref="M1316:M1317"/>
    <mergeCell ref="N1316:N1317"/>
    <mergeCell ref="P1316:P1317"/>
    <mergeCell ref="Q1316:Q1317"/>
    <mergeCell ref="R1316:R1317"/>
    <mergeCell ref="S1316:S1317"/>
    <mergeCell ref="AL1315:AM1315"/>
    <mergeCell ref="AN1315:AN1317"/>
    <mergeCell ref="AO1315:AP1315"/>
    <mergeCell ref="AQ1315:AR1315"/>
    <mergeCell ref="AS1315:AS1317"/>
    <mergeCell ref="F1316:F1317"/>
    <mergeCell ref="G1316:G1317"/>
    <mergeCell ref="H1316:H1317"/>
    <mergeCell ref="I1316:I1317"/>
    <mergeCell ref="K1316:K1317"/>
    <mergeCell ref="AU1314:AZ1315"/>
    <mergeCell ref="F1315:G1315"/>
    <mergeCell ref="H1315:I1315"/>
    <mergeCell ref="J1315:J1317"/>
    <mergeCell ref="K1315:L1315"/>
    <mergeCell ref="M1315:N1315"/>
    <mergeCell ref="O1315:O1317"/>
    <mergeCell ref="K1314:O1314"/>
    <mergeCell ref="P1314:T1314"/>
    <mergeCell ref="U1314:Y1314"/>
    <mergeCell ref="Z1314:Z1317"/>
    <mergeCell ref="AA1314:AA1317"/>
    <mergeCell ref="L1316:L1317"/>
    <mergeCell ref="AU1318:AZ1318"/>
    <mergeCell ref="AG1316:AG1317"/>
    <mergeCell ref="AH1316:AH1317"/>
    <mergeCell ref="AJ1316:AJ1317"/>
    <mergeCell ref="AK1316:AK1317"/>
    <mergeCell ref="AL1316:AL1317"/>
    <mergeCell ref="AM1316:AM1317"/>
    <mergeCell ref="U1316:U1317"/>
    <mergeCell ref="V1316:V1317"/>
    <mergeCell ref="W1316:W1317"/>
    <mergeCell ref="X1316:X1317"/>
    <mergeCell ref="AE1316:AE1317"/>
    <mergeCell ref="AF1316:AF1317"/>
    <mergeCell ref="P1315:Q1315"/>
    <mergeCell ref="R1315:S1315"/>
    <mergeCell ref="T1315:T1317"/>
    <mergeCell ref="AC1314:AC1317"/>
    <mergeCell ref="AD1314:AD1317"/>
    <mergeCell ref="AE1314:AI1314"/>
    <mergeCell ref="AJ1314:AN1314"/>
    <mergeCell ref="AO1314:AS1314"/>
    <mergeCell ref="AT1314:AT1317"/>
    <mergeCell ref="AO1316:AO1317"/>
    <mergeCell ref="AP1316:AP1317"/>
    <mergeCell ref="AQ1316:AQ1317"/>
    <mergeCell ref="AR1316:AR1317"/>
    <mergeCell ref="AU1339:AY1339"/>
    <mergeCell ref="AU1342:AY1342"/>
    <mergeCell ref="AU1343:AY1343"/>
    <mergeCell ref="AU1354:AY1354"/>
    <mergeCell ref="AB1314:AB1317"/>
    <mergeCell ref="U1315:V1315"/>
    <mergeCell ref="W1315:X1315"/>
    <mergeCell ref="Y1315:Y1317"/>
    <mergeCell ref="AW1355:AX1355"/>
    <mergeCell ref="AW1359:AX1359"/>
    <mergeCell ref="AU1332:AY1332"/>
    <mergeCell ref="AU1333:AY1333"/>
    <mergeCell ref="AU1334:AY1334"/>
    <mergeCell ref="AU1335:AY1335"/>
    <mergeCell ref="AU1337:AY1337"/>
    <mergeCell ref="AU1338:AY1338"/>
    <mergeCell ref="AU1319:AY1319"/>
    <mergeCell ref="AV1320:AW1320"/>
    <mergeCell ref="AV1324:AW1324"/>
    <mergeCell ref="AU1328:AY1328"/>
    <mergeCell ref="AU1329:AY1329"/>
    <mergeCell ref="AU1331:AY1331"/>
    <mergeCell ref="AU1316:AZ1317"/>
    <mergeCell ref="AE1315:AF1315"/>
    <mergeCell ref="AG1315:AH1315"/>
    <mergeCell ref="AI1315:AI1317"/>
    <mergeCell ref="AJ1315:AK1315"/>
    <mergeCell ref="T1386:W1386"/>
    <mergeCell ref="AI1386:AN1386"/>
    <mergeCell ref="C1387:E1387"/>
    <mergeCell ref="Q1387:R1387"/>
    <mergeCell ref="C1388:E1388"/>
    <mergeCell ref="Q1388:R1388"/>
    <mergeCell ref="AU1371:AX1371"/>
    <mergeCell ref="AU1372:AX1372"/>
    <mergeCell ref="B1385:B1388"/>
    <mergeCell ref="C1385:E1385"/>
    <mergeCell ref="F1385:J1385"/>
    <mergeCell ref="K1385:O1385"/>
    <mergeCell ref="P1385:R1385"/>
    <mergeCell ref="T1385:Y1385"/>
    <mergeCell ref="C1386:E1386"/>
    <mergeCell ref="Q1386:R1386"/>
    <mergeCell ref="AU1363:AX1363"/>
    <mergeCell ref="AU1366:AX1366"/>
    <mergeCell ref="AU1367:AX1367"/>
    <mergeCell ref="AU1368:AX1368"/>
    <mergeCell ref="AU1369:AX1369"/>
    <mergeCell ref="AU1370:AX1370"/>
    <mergeCell ref="B1396:B1399"/>
    <mergeCell ref="C1396:C1399"/>
    <mergeCell ref="D1396:D1399"/>
    <mergeCell ref="E1396:E1399"/>
    <mergeCell ref="F1396:J1396"/>
    <mergeCell ref="K1396:O1396"/>
    <mergeCell ref="P1396:T1396"/>
    <mergeCell ref="O1397:O1399"/>
    <mergeCell ref="P1397:Q1397"/>
    <mergeCell ref="B1391:F1391"/>
    <mergeCell ref="L1391:N1391"/>
    <mergeCell ref="S1391:U1391"/>
    <mergeCell ref="AA1391:AG1391"/>
    <mergeCell ref="AS1391:AW1391"/>
    <mergeCell ref="B1394:F1394"/>
    <mergeCell ref="R1394:W1394"/>
    <mergeCell ref="C1389:E1389"/>
    <mergeCell ref="L1389:O1389"/>
    <mergeCell ref="Q1389:R1389"/>
    <mergeCell ref="T1389:W1389"/>
    <mergeCell ref="B1390:C1390"/>
    <mergeCell ref="L1390:O1390"/>
    <mergeCell ref="Q1390:R1390"/>
    <mergeCell ref="AE1396:AI1396"/>
    <mergeCell ref="AJ1396:AN1396"/>
    <mergeCell ref="AO1396:AS1396"/>
    <mergeCell ref="AT1396:AT1399"/>
    <mergeCell ref="AU1396:AZ1397"/>
    <mergeCell ref="F1397:G1397"/>
    <mergeCell ref="H1397:I1397"/>
    <mergeCell ref="J1397:J1399"/>
    <mergeCell ref="K1397:L1397"/>
    <mergeCell ref="P1395:T1395"/>
    <mergeCell ref="AQ1397:AR1397"/>
    <mergeCell ref="AS1397:AS1399"/>
    <mergeCell ref="F1398:F1399"/>
    <mergeCell ref="G1398:G1399"/>
    <mergeCell ref="H1398:H1399"/>
    <mergeCell ref="I1398:I1399"/>
    <mergeCell ref="K1398:K1399"/>
    <mergeCell ref="L1398:L1399"/>
    <mergeCell ref="M1398:M1399"/>
    <mergeCell ref="N1398:N1399"/>
    <mergeCell ref="AG1397:AH1397"/>
    <mergeCell ref="AI1397:AI1399"/>
    <mergeCell ref="AJ1397:AK1397"/>
    <mergeCell ref="AL1397:AM1397"/>
    <mergeCell ref="AN1397:AN1399"/>
    <mergeCell ref="AO1397:AP1397"/>
    <mergeCell ref="AG1398:AG1399"/>
    <mergeCell ref="AH1398:AH1399"/>
    <mergeCell ref="AJ1398:AJ1399"/>
    <mergeCell ref="AK1398:AK1399"/>
    <mergeCell ref="R1397:S1397"/>
    <mergeCell ref="T1397:T1399"/>
    <mergeCell ref="U1397:V1397"/>
    <mergeCell ref="W1397:X1397"/>
    <mergeCell ref="AU1401:AY1401"/>
    <mergeCell ref="AV1402:AW1402"/>
    <mergeCell ref="AV1406:AW1406"/>
    <mergeCell ref="AU1410:AY1410"/>
    <mergeCell ref="AL1398:AL1399"/>
    <mergeCell ref="AM1398:AM1399"/>
    <mergeCell ref="AO1398:AO1399"/>
    <mergeCell ref="AP1398:AP1399"/>
    <mergeCell ref="AQ1398:AQ1399"/>
    <mergeCell ref="AR1398:AR1399"/>
    <mergeCell ref="M1397:N1397"/>
    <mergeCell ref="U1396:Y1396"/>
    <mergeCell ref="Z1396:Z1399"/>
    <mergeCell ref="AA1396:AA1399"/>
    <mergeCell ref="AB1396:AB1399"/>
    <mergeCell ref="AC1396:AC1399"/>
    <mergeCell ref="AD1396:AD1399"/>
    <mergeCell ref="P1398:P1399"/>
    <mergeCell ref="Q1398:Q1399"/>
    <mergeCell ref="R1398:R1399"/>
    <mergeCell ref="S1398:S1399"/>
    <mergeCell ref="U1398:U1399"/>
    <mergeCell ref="V1398:V1399"/>
    <mergeCell ref="Y1397:Y1399"/>
    <mergeCell ref="AE1397:AF1397"/>
    <mergeCell ref="W1398:W1399"/>
    <mergeCell ref="X1398:X1399"/>
    <mergeCell ref="AE1398:AE1399"/>
    <mergeCell ref="AF1398:AF1399"/>
    <mergeCell ref="AU1398:AZ1399"/>
    <mergeCell ref="AU1400:AZ1400"/>
    <mergeCell ref="AW1437:AX1437"/>
    <mergeCell ref="AW1441:AX1441"/>
    <mergeCell ref="AU1445:AX1445"/>
    <mergeCell ref="AU1448:AX1448"/>
    <mergeCell ref="AU1449:AX1449"/>
    <mergeCell ref="AU1450:AX1450"/>
    <mergeCell ref="AU1419:AY1419"/>
    <mergeCell ref="AU1420:AY1420"/>
    <mergeCell ref="AU1421:AY1421"/>
    <mergeCell ref="AU1424:AY1424"/>
    <mergeCell ref="AU1425:AY1425"/>
    <mergeCell ref="AU1436:AY1436"/>
    <mergeCell ref="AU1411:AY1411"/>
    <mergeCell ref="AU1413:AY1413"/>
    <mergeCell ref="AU1414:AY1414"/>
    <mergeCell ref="AU1415:AY1415"/>
    <mergeCell ref="AU1416:AY1416"/>
    <mergeCell ref="AU1417:AY1417"/>
    <mergeCell ref="C1470:E1470"/>
    <mergeCell ref="Q1470:R1470"/>
    <mergeCell ref="C1471:E1471"/>
    <mergeCell ref="L1471:O1471"/>
    <mergeCell ref="Q1471:R1471"/>
    <mergeCell ref="T1471:W1471"/>
    <mergeCell ref="C1468:E1468"/>
    <mergeCell ref="Q1468:R1468"/>
    <mergeCell ref="T1468:W1468"/>
    <mergeCell ref="AI1468:AN1468"/>
    <mergeCell ref="C1469:E1469"/>
    <mergeCell ref="Q1469:R1469"/>
    <mergeCell ref="AU1451:AX1451"/>
    <mergeCell ref="AU1452:AX1452"/>
    <mergeCell ref="AU1453:AX1453"/>
    <mergeCell ref="AU1454:AX1454"/>
    <mergeCell ref="B1467:B1470"/>
    <mergeCell ref="C1467:E1467"/>
    <mergeCell ref="F1467:J1467"/>
    <mergeCell ref="K1467:O1467"/>
    <mergeCell ref="P1467:R1467"/>
    <mergeCell ref="T1467:Y1467"/>
    <mergeCell ref="AL1479:AM1479"/>
    <mergeCell ref="AN1479:AN1481"/>
    <mergeCell ref="AO1479:AP1479"/>
    <mergeCell ref="L1480:L1481"/>
    <mergeCell ref="AA1473:AG1473"/>
    <mergeCell ref="AS1473:AW1473"/>
    <mergeCell ref="B1476:F1476"/>
    <mergeCell ref="R1476:W1476"/>
    <mergeCell ref="P1477:T1477"/>
    <mergeCell ref="B1478:B1481"/>
    <mergeCell ref="C1478:C1481"/>
    <mergeCell ref="D1478:D1481"/>
    <mergeCell ref="E1478:E1481"/>
    <mergeCell ref="F1478:J1478"/>
    <mergeCell ref="B1472:C1472"/>
    <mergeCell ref="L1472:O1472"/>
    <mergeCell ref="Q1472:R1472"/>
    <mergeCell ref="B1473:F1473"/>
    <mergeCell ref="L1473:N1473"/>
    <mergeCell ref="S1473:U1473"/>
    <mergeCell ref="F1480:F1481"/>
    <mergeCell ref="G1480:G1481"/>
    <mergeCell ref="H1480:H1481"/>
    <mergeCell ref="I1480:I1481"/>
    <mergeCell ref="K1480:K1481"/>
    <mergeCell ref="AU1478:AZ1479"/>
    <mergeCell ref="F1479:G1479"/>
    <mergeCell ref="H1479:I1479"/>
    <mergeCell ref="J1479:J1481"/>
    <mergeCell ref="K1479:L1479"/>
    <mergeCell ref="M1479:N1479"/>
    <mergeCell ref="O1479:O1481"/>
    <mergeCell ref="K1478:O1478"/>
    <mergeCell ref="P1478:T1478"/>
    <mergeCell ref="U1478:Y1478"/>
    <mergeCell ref="Z1478:Z1481"/>
    <mergeCell ref="AA1478:AA1481"/>
    <mergeCell ref="AB1478:AB1481"/>
    <mergeCell ref="U1479:V1479"/>
    <mergeCell ref="U1480:U1481"/>
    <mergeCell ref="V1480:V1481"/>
    <mergeCell ref="W1480:W1481"/>
    <mergeCell ref="X1480:X1481"/>
    <mergeCell ref="AE1480:AE1481"/>
    <mergeCell ref="AF1480:AF1481"/>
    <mergeCell ref="M1480:M1481"/>
    <mergeCell ref="N1480:N1481"/>
    <mergeCell ref="P1480:P1481"/>
    <mergeCell ref="Q1480:Q1481"/>
    <mergeCell ref="R1480:R1481"/>
    <mergeCell ref="S1480:S1481"/>
    <mergeCell ref="P1479:Q1479"/>
    <mergeCell ref="R1479:S1479"/>
    <mergeCell ref="T1479:T1481"/>
    <mergeCell ref="AQ1479:AR1479"/>
    <mergeCell ref="AS1479:AS1481"/>
    <mergeCell ref="W1479:X1479"/>
    <mergeCell ref="Y1479:Y1481"/>
    <mergeCell ref="AU1483:AY1483"/>
    <mergeCell ref="AV1484:AW1484"/>
    <mergeCell ref="AV1488:AW1488"/>
    <mergeCell ref="AU1492:AY1492"/>
    <mergeCell ref="AU1493:AY1493"/>
    <mergeCell ref="AU1495:AY1495"/>
    <mergeCell ref="AO1480:AO1481"/>
    <mergeCell ref="AP1480:AP1481"/>
    <mergeCell ref="AQ1480:AQ1481"/>
    <mergeCell ref="AR1480:AR1481"/>
    <mergeCell ref="AU1480:AZ1481"/>
    <mergeCell ref="AU1482:AZ1482"/>
    <mergeCell ref="AG1480:AG1481"/>
    <mergeCell ref="AH1480:AH1481"/>
    <mergeCell ref="AJ1480:AJ1481"/>
    <mergeCell ref="AK1480:AK1481"/>
    <mergeCell ref="AL1480:AL1481"/>
    <mergeCell ref="AM1480:AM1481"/>
    <mergeCell ref="AC1478:AC1481"/>
    <mergeCell ref="AD1478:AD1481"/>
    <mergeCell ref="AE1478:AI1478"/>
    <mergeCell ref="AJ1478:AN1478"/>
    <mergeCell ref="AO1478:AS1478"/>
    <mergeCell ref="AT1478:AT1481"/>
    <mergeCell ref="AE1479:AF1479"/>
    <mergeCell ref="AG1479:AH1479"/>
    <mergeCell ref="AI1479:AI1481"/>
    <mergeCell ref="AJ1479:AK1479"/>
    <mergeCell ref="AU1527:AX1527"/>
    <mergeCell ref="AU1530:AX1530"/>
    <mergeCell ref="AU1531:AX1531"/>
    <mergeCell ref="AU1532:AX1532"/>
    <mergeCell ref="AU1533:AX1533"/>
    <mergeCell ref="AU1534:AX1534"/>
    <mergeCell ref="AU1503:AY1503"/>
    <mergeCell ref="AU1506:AY1506"/>
    <mergeCell ref="AU1507:AY1507"/>
    <mergeCell ref="AU1518:AY1518"/>
    <mergeCell ref="AW1519:AX1519"/>
    <mergeCell ref="AW1523:AX1523"/>
    <mergeCell ref="AU1496:AY1496"/>
    <mergeCell ref="AU1497:AY1497"/>
    <mergeCell ref="AU1498:AY1498"/>
    <mergeCell ref="AU1499:AY1499"/>
    <mergeCell ref="AU1501:AY1501"/>
    <mergeCell ref="AU1502:AY1502"/>
    <mergeCell ref="C1553:E1553"/>
    <mergeCell ref="L1553:O1553"/>
    <mergeCell ref="Q1553:R1553"/>
    <mergeCell ref="T1553:W1553"/>
    <mergeCell ref="B1554:C1554"/>
    <mergeCell ref="L1554:O1554"/>
    <mergeCell ref="Q1554:R1554"/>
    <mergeCell ref="T1550:W1550"/>
    <mergeCell ref="AI1550:AN1550"/>
    <mergeCell ref="C1551:E1551"/>
    <mergeCell ref="Q1551:R1551"/>
    <mergeCell ref="C1552:E1552"/>
    <mergeCell ref="Q1552:R1552"/>
    <mergeCell ref="AU1535:AX1535"/>
    <mergeCell ref="AU1536:AX1536"/>
    <mergeCell ref="B1549:B1552"/>
    <mergeCell ref="C1549:E1549"/>
    <mergeCell ref="F1549:J1549"/>
    <mergeCell ref="K1549:O1549"/>
    <mergeCell ref="P1549:R1549"/>
    <mergeCell ref="T1549:Y1549"/>
    <mergeCell ref="C1550:E1550"/>
    <mergeCell ref="Q1550:R1550"/>
    <mergeCell ref="P1559:T1559"/>
    <mergeCell ref="B1560:B1563"/>
    <mergeCell ref="C1560:C1563"/>
    <mergeCell ref="D1560:D1563"/>
    <mergeCell ref="E1560:E1563"/>
    <mergeCell ref="F1560:J1560"/>
    <mergeCell ref="K1560:O1560"/>
    <mergeCell ref="P1560:T1560"/>
    <mergeCell ref="O1561:O1563"/>
    <mergeCell ref="P1561:Q1561"/>
    <mergeCell ref="B1555:F1555"/>
    <mergeCell ref="L1555:N1555"/>
    <mergeCell ref="S1555:U1555"/>
    <mergeCell ref="AA1555:AG1555"/>
    <mergeCell ref="AS1555:AW1555"/>
    <mergeCell ref="B1558:F1558"/>
    <mergeCell ref="R1558:W1558"/>
    <mergeCell ref="W1562:W1563"/>
    <mergeCell ref="X1562:X1563"/>
    <mergeCell ref="AE1562:AE1563"/>
    <mergeCell ref="AF1562:AF1563"/>
    <mergeCell ref="AE1560:AI1560"/>
    <mergeCell ref="AJ1560:AN1560"/>
    <mergeCell ref="AO1560:AS1560"/>
    <mergeCell ref="AT1560:AT1563"/>
    <mergeCell ref="AU1560:AZ1561"/>
    <mergeCell ref="F1561:G1561"/>
    <mergeCell ref="H1561:I1561"/>
    <mergeCell ref="J1561:J1563"/>
    <mergeCell ref="K1561:L1561"/>
    <mergeCell ref="M1561:N1561"/>
    <mergeCell ref="U1560:Y1560"/>
    <mergeCell ref="F1562:F1563"/>
    <mergeCell ref="G1562:G1563"/>
    <mergeCell ref="H1562:H1563"/>
    <mergeCell ref="I1562:I1563"/>
    <mergeCell ref="K1562:K1563"/>
    <mergeCell ref="L1562:L1563"/>
    <mergeCell ref="M1562:M1563"/>
    <mergeCell ref="N1562:N1563"/>
    <mergeCell ref="AG1561:AH1561"/>
    <mergeCell ref="AI1561:AI1563"/>
    <mergeCell ref="AJ1561:AK1561"/>
    <mergeCell ref="AL1561:AM1561"/>
    <mergeCell ref="AN1561:AN1563"/>
    <mergeCell ref="AO1561:AP1561"/>
    <mergeCell ref="AG1562:AG1563"/>
    <mergeCell ref="AH1562:AH1563"/>
    <mergeCell ref="AJ1562:AJ1563"/>
    <mergeCell ref="AK1562:AK1563"/>
    <mergeCell ref="R1561:S1561"/>
    <mergeCell ref="T1561:T1563"/>
    <mergeCell ref="U1561:V1561"/>
    <mergeCell ref="W1561:X1561"/>
    <mergeCell ref="Y1561:Y1563"/>
    <mergeCell ref="AE1561:AF1561"/>
    <mergeCell ref="AU1581:AY1581"/>
    <mergeCell ref="AU1562:AZ1563"/>
    <mergeCell ref="AU1564:AZ1564"/>
    <mergeCell ref="AU1565:AY1565"/>
    <mergeCell ref="AV1566:AW1566"/>
    <mergeCell ref="AV1570:AW1570"/>
    <mergeCell ref="AU1574:AY1574"/>
    <mergeCell ref="AL1562:AL1563"/>
    <mergeCell ref="AM1562:AM1563"/>
    <mergeCell ref="AO1562:AO1563"/>
    <mergeCell ref="AP1562:AP1563"/>
    <mergeCell ref="AQ1562:AQ1563"/>
    <mergeCell ref="AR1562:AR1563"/>
    <mergeCell ref="P1562:P1563"/>
    <mergeCell ref="Q1562:Q1563"/>
    <mergeCell ref="R1562:R1563"/>
    <mergeCell ref="S1562:S1563"/>
    <mergeCell ref="U1562:U1563"/>
    <mergeCell ref="V1562:V1563"/>
    <mergeCell ref="Z1560:Z1563"/>
    <mergeCell ref="AA1560:AA1563"/>
    <mergeCell ref="AB1560:AB1563"/>
    <mergeCell ref="AC1560:AC1563"/>
    <mergeCell ref="AD1560:AD1563"/>
    <mergeCell ref="AU1575:AY1575"/>
    <mergeCell ref="AU1577:AY1577"/>
    <mergeCell ref="AU1578:AY1578"/>
    <mergeCell ref="AU1579:AY1579"/>
    <mergeCell ref="AU1580:AY1580"/>
    <mergeCell ref="AQ1561:AR1561"/>
    <mergeCell ref="AS1561:AS1563"/>
    <mergeCell ref="AU1615:AX1615"/>
    <mergeCell ref="AU1616:AX1616"/>
    <mergeCell ref="AU1617:AX1617"/>
    <mergeCell ref="AU1618:AX1618"/>
    <mergeCell ref="B1631:B1634"/>
    <mergeCell ref="C1631:E1631"/>
    <mergeCell ref="F1631:J1631"/>
    <mergeCell ref="K1631:O1631"/>
    <mergeCell ref="P1631:R1631"/>
    <mergeCell ref="T1631:Y1631"/>
    <mergeCell ref="AW1601:AX1601"/>
    <mergeCell ref="AW1605:AX1605"/>
    <mergeCell ref="AU1609:AX1609"/>
    <mergeCell ref="AU1612:AX1612"/>
    <mergeCell ref="AU1613:AX1613"/>
    <mergeCell ref="AU1614:AX1614"/>
    <mergeCell ref="AU1583:AY1583"/>
    <mergeCell ref="AU1584:AY1584"/>
    <mergeCell ref="AU1585:AY1585"/>
    <mergeCell ref="AU1588:AY1588"/>
    <mergeCell ref="AU1589:AY1589"/>
    <mergeCell ref="AU1600:AY1600"/>
    <mergeCell ref="B1636:C1636"/>
    <mergeCell ref="L1636:O1636"/>
    <mergeCell ref="Q1636:R1636"/>
    <mergeCell ref="B1637:F1637"/>
    <mergeCell ref="L1637:N1637"/>
    <mergeCell ref="S1637:U1637"/>
    <mergeCell ref="C1634:E1634"/>
    <mergeCell ref="Q1634:R1634"/>
    <mergeCell ref="C1635:E1635"/>
    <mergeCell ref="L1635:O1635"/>
    <mergeCell ref="Q1635:R1635"/>
    <mergeCell ref="T1635:W1635"/>
    <mergeCell ref="C1632:E1632"/>
    <mergeCell ref="Q1632:R1632"/>
    <mergeCell ref="T1632:W1632"/>
    <mergeCell ref="AI1632:AN1632"/>
    <mergeCell ref="C1633:E1633"/>
    <mergeCell ref="Q1633:R1633"/>
    <mergeCell ref="AA1637:AG1637"/>
    <mergeCell ref="AS1637:AW1637"/>
    <mergeCell ref="B1640:F1640"/>
    <mergeCell ref="R1640:W1640"/>
    <mergeCell ref="P1641:T1641"/>
    <mergeCell ref="B1642:B1645"/>
    <mergeCell ref="C1642:C1645"/>
    <mergeCell ref="D1642:D1645"/>
    <mergeCell ref="E1642:E1645"/>
    <mergeCell ref="F1642:J1642"/>
    <mergeCell ref="M1644:M1645"/>
    <mergeCell ref="N1644:N1645"/>
    <mergeCell ref="P1644:P1645"/>
    <mergeCell ref="Q1644:Q1645"/>
    <mergeCell ref="R1644:R1645"/>
    <mergeCell ref="S1644:S1645"/>
    <mergeCell ref="AL1643:AM1643"/>
    <mergeCell ref="AN1643:AN1645"/>
    <mergeCell ref="AO1643:AP1643"/>
    <mergeCell ref="AQ1643:AR1643"/>
    <mergeCell ref="AS1643:AS1645"/>
    <mergeCell ref="F1644:F1645"/>
    <mergeCell ref="G1644:G1645"/>
    <mergeCell ref="H1644:H1645"/>
    <mergeCell ref="I1644:I1645"/>
    <mergeCell ref="K1644:K1645"/>
    <mergeCell ref="AU1642:AZ1643"/>
    <mergeCell ref="F1643:G1643"/>
    <mergeCell ref="H1643:I1643"/>
    <mergeCell ref="J1643:J1645"/>
    <mergeCell ref="K1643:L1643"/>
    <mergeCell ref="M1643:N1643"/>
    <mergeCell ref="O1643:O1645"/>
    <mergeCell ref="K1642:O1642"/>
    <mergeCell ref="P1642:T1642"/>
    <mergeCell ref="U1642:Y1642"/>
    <mergeCell ref="Z1642:Z1645"/>
    <mergeCell ref="AA1642:AA1645"/>
    <mergeCell ref="L1644:L1645"/>
    <mergeCell ref="AU1646:AZ1646"/>
    <mergeCell ref="AG1644:AG1645"/>
    <mergeCell ref="AH1644:AH1645"/>
    <mergeCell ref="AJ1644:AJ1645"/>
    <mergeCell ref="AK1644:AK1645"/>
    <mergeCell ref="AL1644:AL1645"/>
    <mergeCell ref="AM1644:AM1645"/>
    <mergeCell ref="U1644:U1645"/>
    <mergeCell ref="V1644:V1645"/>
    <mergeCell ref="W1644:W1645"/>
    <mergeCell ref="X1644:X1645"/>
    <mergeCell ref="AE1644:AE1645"/>
    <mergeCell ref="AF1644:AF1645"/>
    <mergeCell ref="P1643:Q1643"/>
    <mergeCell ref="R1643:S1643"/>
    <mergeCell ref="T1643:T1645"/>
    <mergeCell ref="AC1642:AC1645"/>
    <mergeCell ref="AD1642:AD1645"/>
    <mergeCell ref="AE1642:AI1642"/>
    <mergeCell ref="AJ1642:AN1642"/>
    <mergeCell ref="AO1642:AS1642"/>
    <mergeCell ref="AT1642:AT1645"/>
    <mergeCell ref="AO1644:AO1645"/>
    <mergeCell ref="AP1644:AP1645"/>
    <mergeCell ref="AQ1644:AQ1645"/>
    <mergeCell ref="AR1644:AR1645"/>
    <mergeCell ref="AU1667:AY1667"/>
    <mergeCell ref="AU1670:AY1670"/>
    <mergeCell ref="AU1671:AY1671"/>
    <mergeCell ref="AU1682:AY1682"/>
    <mergeCell ref="AB1642:AB1645"/>
    <mergeCell ref="U1643:V1643"/>
    <mergeCell ref="W1643:X1643"/>
    <mergeCell ref="Y1643:Y1645"/>
    <mergeCell ref="AW1683:AX1683"/>
    <mergeCell ref="AW1687:AX1687"/>
    <mergeCell ref="AU1660:AY1660"/>
    <mergeCell ref="AU1661:AY1661"/>
    <mergeCell ref="AU1662:AY1662"/>
    <mergeCell ref="AU1663:AY1663"/>
    <mergeCell ref="AU1665:AY1665"/>
    <mergeCell ref="AU1666:AY1666"/>
    <mergeCell ref="AU1647:AY1647"/>
    <mergeCell ref="AV1648:AW1648"/>
    <mergeCell ref="AV1652:AW1652"/>
    <mergeCell ref="AU1656:AY1656"/>
    <mergeCell ref="AU1657:AY1657"/>
    <mergeCell ref="AU1659:AY1659"/>
    <mergeCell ref="AU1644:AZ1645"/>
    <mergeCell ref="AE1643:AF1643"/>
    <mergeCell ref="AG1643:AH1643"/>
    <mergeCell ref="AI1643:AI1645"/>
    <mergeCell ref="AJ1643:AK1643"/>
    <mergeCell ref="T1714:W1714"/>
    <mergeCell ref="AI1714:AN1714"/>
    <mergeCell ref="C1715:E1715"/>
    <mergeCell ref="Q1715:R1715"/>
    <mergeCell ref="C1716:E1716"/>
    <mergeCell ref="Q1716:R1716"/>
    <mergeCell ref="AU1699:AX1699"/>
    <mergeCell ref="AU1700:AX1700"/>
    <mergeCell ref="B1713:B1716"/>
    <mergeCell ref="C1713:E1713"/>
    <mergeCell ref="F1713:J1713"/>
    <mergeCell ref="K1713:O1713"/>
    <mergeCell ref="P1713:R1713"/>
    <mergeCell ref="T1713:Y1713"/>
    <mergeCell ref="C1714:E1714"/>
    <mergeCell ref="Q1714:R1714"/>
    <mergeCell ref="AU1691:AX1691"/>
    <mergeCell ref="AU1694:AX1694"/>
    <mergeCell ref="AU1695:AX1695"/>
    <mergeCell ref="AU1696:AX1696"/>
    <mergeCell ref="AU1697:AX1697"/>
    <mergeCell ref="AU1698:AX1698"/>
    <mergeCell ref="B1724:B1727"/>
    <mergeCell ref="C1724:C1727"/>
    <mergeCell ref="D1724:D1727"/>
    <mergeCell ref="E1724:E1727"/>
    <mergeCell ref="F1724:J1724"/>
    <mergeCell ref="K1724:O1724"/>
    <mergeCell ref="P1724:T1724"/>
    <mergeCell ref="O1725:O1727"/>
    <mergeCell ref="P1725:Q1725"/>
    <mergeCell ref="B1719:F1719"/>
    <mergeCell ref="L1719:N1719"/>
    <mergeCell ref="S1719:U1719"/>
    <mergeCell ref="AA1719:AG1719"/>
    <mergeCell ref="AS1719:AW1719"/>
    <mergeCell ref="B1722:F1722"/>
    <mergeCell ref="R1722:W1722"/>
    <mergeCell ref="C1717:E1717"/>
    <mergeCell ref="L1717:O1717"/>
    <mergeCell ref="Q1717:R1717"/>
    <mergeCell ref="T1717:W1717"/>
    <mergeCell ref="B1718:C1718"/>
    <mergeCell ref="L1718:O1718"/>
    <mergeCell ref="Q1718:R1718"/>
    <mergeCell ref="AE1724:AI1724"/>
    <mergeCell ref="AJ1724:AN1724"/>
    <mergeCell ref="AO1724:AS1724"/>
    <mergeCell ref="AT1724:AT1727"/>
    <mergeCell ref="AU1724:AZ1725"/>
    <mergeCell ref="F1725:G1725"/>
    <mergeCell ref="H1725:I1725"/>
    <mergeCell ref="J1725:J1727"/>
    <mergeCell ref="K1725:L1725"/>
    <mergeCell ref="P1723:T1723"/>
    <mergeCell ref="AQ1725:AR1725"/>
    <mergeCell ref="AS1725:AS1727"/>
    <mergeCell ref="F1726:F1727"/>
    <mergeCell ref="G1726:G1727"/>
    <mergeCell ref="H1726:H1727"/>
    <mergeCell ref="I1726:I1727"/>
    <mergeCell ref="K1726:K1727"/>
    <mergeCell ref="L1726:L1727"/>
    <mergeCell ref="M1726:M1727"/>
    <mergeCell ref="N1726:N1727"/>
    <mergeCell ref="AG1725:AH1725"/>
    <mergeCell ref="AI1725:AI1727"/>
    <mergeCell ref="AJ1725:AK1725"/>
    <mergeCell ref="AL1725:AM1725"/>
    <mergeCell ref="AN1725:AN1727"/>
    <mergeCell ref="AO1725:AP1725"/>
    <mergeCell ref="AG1726:AG1727"/>
    <mergeCell ref="AH1726:AH1727"/>
    <mergeCell ref="AJ1726:AJ1727"/>
    <mergeCell ref="AK1726:AK1727"/>
    <mergeCell ref="R1725:S1725"/>
    <mergeCell ref="T1725:T1727"/>
    <mergeCell ref="U1725:V1725"/>
    <mergeCell ref="W1725:X1725"/>
    <mergeCell ref="AU1729:AY1729"/>
    <mergeCell ref="AV1730:AX1730"/>
    <mergeCell ref="AV1734:AX1734"/>
    <mergeCell ref="AU1738:AY1738"/>
    <mergeCell ref="AL1726:AL1727"/>
    <mergeCell ref="AM1726:AM1727"/>
    <mergeCell ref="AO1726:AO1727"/>
    <mergeCell ref="AP1726:AP1727"/>
    <mergeCell ref="AQ1726:AQ1727"/>
    <mergeCell ref="AR1726:AR1727"/>
    <mergeCell ref="M1725:N1725"/>
    <mergeCell ref="U1724:Y1724"/>
    <mergeCell ref="Z1724:Z1727"/>
    <mergeCell ref="AA1724:AA1727"/>
    <mergeCell ref="AB1724:AB1727"/>
    <mergeCell ref="AC1724:AC1727"/>
    <mergeCell ref="AD1724:AD1727"/>
    <mergeCell ref="P1726:P1727"/>
    <mergeCell ref="Q1726:Q1727"/>
    <mergeCell ref="R1726:R1727"/>
    <mergeCell ref="S1726:S1727"/>
    <mergeCell ref="U1726:U1727"/>
    <mergeCell ref="V1726:V1727"/>
    <mergeCell ref="Y1725:Y1727"/>
    <mergeCell ref="AE1725:AF1725"/>
    <mergeCell ref="W1726:W1727"/>
    <mergeCell ref="X1726:X1727"/>
    <mergeCell ref="AE1726:AE1727"/>
    <mergeCell ref="AF1726:AF1727"/>
    <mergeCell ref="AU1726:AZ1727"/>
    <mergeCell ref="AU1728:AZ1728"/>
    <mergeCell ref="AU1765:AY1765"/>
    <mergeCell ref="AW1766:AX1766"/>
    <mergeCell ref="AW1770:AX1770"/>
    <mergeCell ref="AU1777:AX1777"/>
    <mergeCell ref="AU1778:AX1778"/>
    <mergeCell ref="AU1779:AX1779"/>
    <mergeCell ref="AU1747:AY1747"/>
    <mergeCell ref="AU1748:AY1748"/>
    <mergeCell ref="AU1749:AY1749"/>
    <mergeCell ref="AU1752:AY1752"/>
    <mergeCell ref="AU1753:AY1753"/>
    <mergeCell ref="AU1764:AY1764"/>
    <mergeCell ref="AU1739:AY1739"/>
    <mergeCell ref="AU1741:AY1741"/>
    <mergeCell ref="AU1742:AY1742"/>
    <mergeCell ref="AU1743:AY1743"/>
    <mergeCell ref="AU1744:AY1744"/>
    <mergeCell ref="AU1745:AY1745"/>
    <mergeCell ref="Q1796:R1796"/>
    <mergeCell ref="T1796:W1796"/>
    <mergeCell ref="AI1796:AN1796"/>
    <mergeCell ref="C1797:E1797"/>
    <mergeCell ref="Q1797:R1797"/>
    <mergeCell ref="C1798:E1798"/>
    <mergeCell ref="Q1798:R1798"/>
    <mergeCell ref="AU1780:AX1780"/>
    <mergeCell ref="AU1782:AX1782"/>
    <mergeCell ref="AU1783:AX1783"/>
    <mergeCell ref="B1795:B1798"/>
    <mergeCell ref="C1795:E1795"/>
    <mergeCell ref="F1795:J1795"/>
    <mergeCell ref="K1795:O1795"/>
    <mergeCell ref="P1795:R1795"/>
    <mergeCell ref="T1795:Y1795"/>
    <mergeCell ref="C1796:E1796"/>
    <mergeCell ref="B1806:B1809"/>
    <mergeCell ref="C1806:C1809"/>
    <mergeCell ref="D1806:D1809"/>
    <mergeCell ref="E1806:E1809"/>
    <mergeCell ref="F1806:J1806"/>
    <mergeCell ref="K1806:O1806"/>
    <mergeCell ref="P1806:T1806"/>
    <mergeCell ref="O1807:O1809"/>
    <mergeCell ref="P1807:Q1807"/>
    <mergeCell ref="B1801:F1801"/>
    <mergeCell ref="L1801:N1801"/>
    <mergeCell ref="S1801:U1801"/>
    <mergeCell ref="AA1801:AG1801"/>
    <mergeCell ref="AS1801:AW1801"/>
    <mergeCell ref="B1804:F1804"/>
    <mergeCell ref="R1804:W1804"/>
    <mergeCell ref="C1799:E1799"/>
    <mergeCell ref="L1799:O1799"/>
    <mergeCell ref="Q1799:R1799"/>
    <mergeCell ref="T1799:W1799"/>
    <mergeCell ref="B1800:C1800"/>
    <mergeCell ref="L1800:O1800"/>
    <mergeCell ref="Q1800:R1800"/>
    <mergeCell ref="AE1806:AI1806"/>
    <mergeCell ref="AJ1806:AN1806"/>
    <mergeCell ref="AO1806:AS1806"/>
    <mergeCell ref="AT1806:AT1809"/>
    <mergeCell ref="AU1806:AZ1807"/>
    <mergeCell ref="F1807:G1807"/>
    <mergeCell ref="H1807:I1807"/>
    <mergeCell ref="J1807:J1809"/>
    <mergeCell ref="K1807:L1807"/>
    <mergeCell ref="P1805:T1805"/>
    <mergeCell ref="AQ1807:AR1807"/>
    <mergeCell ref="AS1807:AS1809"/>
    <mergeCell ref="F1808:F1809"/>
    <mergeCell ref="G1808:G1809"/>
    <mergeCell ref="H1808:H1809"/>
    <mergeCell ref="I1808:I1809"/>
    <mergeCell ref="K1808:K1809"/>
    <mergeCell ref="L1808:L1809"/>
    <mergeCell ref="M1808:M1809"/>
    <mergeCell ref="N1808:N1809"/>
    <mergeCell ref="AG1807:AH1807"/>
    <mergeCell ref="AI1807:AI1809"/>
    <mergeCell ref="AJ1807:AK1807"/>
    <mergeCell ref="AL1807:AM1807"/>
    <mergeCell ref="AN1807:AN1809"/>
    <mergeCell ref="AO1807:AP1807"/>
    <mergeCell ref="AG1808:AG1809"/>
    <mergeCell ref="AH1808:AH1809"/>
    <mergeCell ref="AJ1808:AJ1809"/>
    <mergeCell ref="AK1808:AK1809"/>
    <mergeCell ref="R1807:S1807"/>
    <mergeCell ref="T1807:T1809"/>
    <mergeCell ref="U1807:V1807"/>
    <mergeCell ref="W1807:X1807"/>
    <mergeCell ref="AU1811:AY1811"/>
    <mergeCell ref="AV1812:AX1812"/>
    <mergeCell ref="AV1816:AX1816"/>
    <mergeCell ref="AU1820:AY1820"/>
    <mergeCell ref="AL1808:AL1809"/>
    <mergeCell ref="AM1808:AM1809"/>
    <mergeCell ref="AO1808:AO1809"/>
    <mergeCell ref="AP1808:AP1809"/>
    <mergeCell ref="AQ1808:AQ1809"/>
    <mergeCell ref="AR1808:AR1809"/>
    <mergeCell ref="M1807:N1807"/>
    <mergeCell ref="U1806:Y1806"/>
    <mergeCell ref="Z1806:Z1809"/>
    <mergeCell ref="AA1806:AA1809"/>
    <mergeCell ref="AB1806:AB1809"/>
    <mergeCell ref="AC1806:AC1809"/>
    <mergeCell ref="AD1806:AD1809"/>
    <mergeCell ref="P1808:P1809"/>
    <mergeCell ref="Q1808:Q1809"/>
    <mergeCell ref="R1808:R1809"/>
    <mergeCell ref="S1808:S1809"/>
    <mergeCell ref="U1808:U1809"/>
    <mergeCell ref="V1808:V1809"/>
    <mergeCell ref="Y1807:Y1809"/>
    <mergeCell ref="AE1807:AF1807"/>
    <mergeCell ref="W1808:W1809"/>
    <mergeCell ref="X1808:X1809"/>
    <mergeCell ref="AE1808:AE1809"/>
    <mergeCell ref="AF1808:AF1809"/>
    <mergeCell ref="AU1808:AZ1809"/>
    <mergeCell ref="AU1810:AZ1810"/>
    <mergeCell ref="AU1847:AY1847"/>
    <mergeCell ref="AW1848:AX1848"/>
    <mergeCell ref="AW1852:AX1852"/>
    <mergeCell ref="AU1859:AX1859"/>
    <mergeCell ref="AU1860:AX1860"/>
    <mergeCell ref="AU1861:AX1861"/>
    <mergeCell ref="AU1829:AY1829"/>
    <mergeCell ref="AU1830:AY1830"/>
    <mergeCell ref="AU1831:AY1831"/>
    <mergeCell ref="AU1834:AY1834"/>
    <mergeCell ref="AU1835:AY1835"/>
    <mergeCell ref="AU1846:AY1846"/>
    <mergeCell ref="AU1821:AY1821"/>
    <mergeCell ref="AU1823:AY1823"/>
    <mergeCell ref="AU1824:AY1824"/>
    <mergeCell ref="AU1825:AY1825"/>
    <mergeCell ref="AU1826:AY1826"/>
    <mergeCell ref="AU1827:AY1827"/>
    <mergeCell ref="Q1878:R1878"/>
    <mergeCell ref="T1878:W1878"/>
    <mergeCell ref="AI1878:AN1878"/>
    <mergeCell ref="C1879:E1879"/>
    <mergeCell ref="Q1879:R1879"/>
    <mergeCell ref="C1880:E1880"/>
    <mergeCell ref="Q1880:R1880"/>
    <mergeCell ref="AU1862:AX1862"/>
    <mergeCell ref="AU1864:AX1864"/>
    <mergeCell ref="AU1865:AX1865"/>
    <mergeCell ref="B1877:B1880"/>
    <mergeCell ref="C1877:E1877"/>
    <mergeCell ref="F1877:J1877"/>
    <mergeCell ref="K1877:O1877"/>
    <mergeCell ref="P1877:R1877"/>
    <mergeCell ref="T1877:Y1877"/>
    <mergeCell ref="C1878:E1878"/>
    <mergeCell ref="B1888:B1891"/>
    <mergeCell ref="C1888:C1891"/>
    <mergeCell ref="D1888:D1891"/>
    <mergeCell ref="E1888:E1891"/>
    <mergeCell ref="F1888:J1888"/>
    <mergeCell ref="K1888:O1888"/>
    <mergeCell ref="P1888:T1888"/>
    <mergeCell ref="O1889:O1891"/>
    <mergeCell ref="P1889:Q1889"/>
    <mergeCell ref="B1883:F1883"/>
    <mergeCell ref="L1883:N1883"/>
    <mergeCell ref="S1883:U1883"/>
    <mergeCell ref="AA1883:AG1883"/>
    <mergeCell ref="AS1883:AW1883"/>
    <mergeCell ref="B1886:F1886"/>
    <mergeCell ref="R1886:W1886"/>
    <mergeCell ref="C1881:E1881"/>
    <mergeCell ref="L1881:O1881"/>
    <mergeCell ref="Q1881:R1881"/>
    <mergeCell ref="T1881:W1881"/>
    <mergeCell ref="B1882:C1882"/>
    <mergeCell ref="L1882:O1882"/>
    <mergeCell ref="Q1882:R1882"/>
    <mergeCell ref="AE1888:AI1888"/>
    <mergeCell ref="AJ1888:AN1888"/>
    <mergeCell ref="AO1888:AS1888"/>
    <mergeCell ref="AT1888:AT1891"/>
    <mergeCell ref="AU1888:AZ1889"/>
    <mergeCell ref="F1889:G1889"/>
    <mergeCell ref="H1889:I1889"/>
    <mergeCell ref="J1889:J1891"/>
    <mergeCell ref="K1889:L1889"/>
    <mergeCell ref="P1887:T1887"/>
    <mergeCell ref="AQ1889:AR1889"/>
    <mergeCell ref="AS1889:AS1891"/>
    <mergeCell ref="F1890:F1891"/>
    <mergeCell ref="G1890:G1891"/>
    <mergeCell ref="H1890:H1891"/>
    <mergeCell ref="I1890:I1891"/>
    <mergeCell ref="K1890:K1891"/>
    <mergeCell ref="L1890:L1891"/>
    <mergeCell ref="M1890:M1891"/>
    <mergeCell ref="N1890:N1891"/>
    <mergeCell ref="AG1889:AH1889"/>
    <mergeCell ref="AI1889:AI1891"/>
    <mergeCell ref="AJ1889:AK1889"/>
    <mergeCell ref="AL1889:AM1889"/>
    <mergeCell ref="AN1889:AN1891"/>
    <mergeCell ref="AO1889:AP1889"/>
    <mergeCell ref="AG1890:AG1891"/>
    <mergeCell ref="AH1890:AH1891"/>
    <mergeCell ref="AJ1890:AJ1891"/>
    <mergeCell ref="AK1890:AK1891"/>
    <mergeCell ref="R1889:S1889"/>
    <mergeCell ref="T1889:T1891"/>
    <mergeCell ref="U1889:V1889"/>
    <mergeCell ref="W1889:X1889"/>
    <mergeCell ref="AU1893:AY1893"/>
    <mergeCell ref="AV1894:AX1894"/>
    <mergeCell ref="AV1898:AX1898"/>
    <mergeCell ref="AU1902:AY1902"/>
    <mergeCell ref="AL1890:AL1891"/>
    <mergeCell ref="AM1890:AM1891"/>
    <mergeCell ref="AO1890:AO1891"/>
    <mergeCell ref="AP1890:AP1891"/>
    <mergeCell ref="AQ1890:AQ1891"/>
    <mergeCell ref="AR1890:AR1891"/>
    <mergeCell ref="M1889:N1889"/>
    <mergeCell ref="U1888:Y1888"/>
    <mergeCell ref="Z1888:Z1891"/>
    <mergeCell ref="AA1888:AA1891"/>
    <mergeCell ref="AB1888:AB1891"/>
    <mergeCell ref="AC1888:AC1891"/>
    <mergeCell ref="AD1888:AD1891"/>
    <mergeCell ref="P1890:P1891"/>
    <mergeCell ref="Q1890:Q1891"/>
    <mergeCell ref="R1890:R1891"/>
    <mergeCell ref="S1890:S1891"/>
    <mergeCell ref="U1890:U1891"/>
    <mergeCell ref="V1890:V1891"/>
    <mergeCell ref="Y1889:Y1891"/>
    <mergeCell ref="AE1889:AF1889"/>
    <mergeCell ref="W1890:W1891"/>
    <mergeCell ref="X1890:X1891"/>
    <mergeCell ref="AE1890:AE1891"/>
    <mergeCell ref="AF1890:AF1891"/>
    <mergeCell ref="AU1890:AZ1891"/>
    <mergeCell ref="AU1892:AZ1892"/>
    <mergeCell ref="AU1929:AY1929"/>
    <mergeCell ref="AW1930:AX1930"/>
    <mergeCell ref="AW1934:AX1934"/>
    <mergeCell ref="AU1941:AX1941"/>
    <mergeCell ref="AU1942:AX1942"/>
    <mergeCell ref="AU1943:AX1943"/>
    <mergeCell ref="AU1911:AY1911"/>
    <mergeCell ref="AU1912:AY1912"/>
    <mergeCell ref="AU1913:AY1913"/>
    <mergeCell ref="AU1916:AY1916"/>
    <mergeCell ref="AU1917:AY1917"/>
    <mergeCell ref="AU1928:AY1928"/>
    <mergeCell ref="AU1903:AY1903"/>
    <mergeCell ref="AU1905:AY1905"/>
    <mergeCell ref="AU1906:AY1906"/>
    <mergeCell ref="AU1907:AY1907"/>
    <mergeCell ref="AU1908:AY1908"/>
    <mergeCell ref="AU1909:AY1909"/>
    <mergeCell ref="Q1960:R1960"/>
    <mergeCell ref="T1960:W1960"/>
    <mergeCell ref="AI1960:AN1960"/>
    <mergeCell ref="C1961:E1961"/>
    <mergeCell ref="Q1961:R1961"/>
    <mergeCell ref="C1962:E1962"/>
    <mergeCell ref="Q1962:R1962"/>
    <mergeCell ref="AU1944:AX1944"/>
    <mergeCell ref="AU1946:AX1946"/>
    <mergeCell ref="AU1947:AX1947"/>
    <mergeCell ref="B1959:B1962"/>
    <mergeCell ref="C1959:E1959"/>
    <mergeCell ref="F1959:J1959"/>
    <mergeCell ref="K1959:O1959"/>
    <mergeCell ref="P1959:R1959"/>
    <mergeCell ref="T1959:Y1959"/>
    <mergeCell ref="C1960:E1960"/>
    <mergeCell ref="B1970:B1973"/>
    <mergeCell ref="C1970:C1973"/>
    <mergeCell ref="D1970:D1973"/>
    <mergeCell ref="E1970:E1973"/>
    <mergeCell ref="F1970:J1970"/>
    <mergeCell ref="K1970:O1970"/>
    <mergeCell ref="P1970:T1970"/>
    <mergeCell ref="O1971:O1973"/>
    <mergeCell ref="P1971:Q1971"/>
    <mergeCell ref="B1965:F1965"/>
    <mergeCell ref="L1965:N1965"/>
    <mergeCell ref="S1965:U1965"/>
    <mergeCell ref="AA1965:AG1965"/>
    <mergeCell ref="AS1965:AW1965"/>
    <mergeCell ref="B1968:F1968"/>
    <mergeCell ref="R1968:W1968"/>
    <mergeCell ref="C1963:E1963"/>
    <mergeCell ref="L1963:O1963"/>
    <mergeCell ref="Q1963:R1963"/>
    <mergeCell ref="T1963:W1963"/>
    <mergeCell ref="B1964:C1964"/>
    <mergeCell ref="L1964:O1964"/>
    <mergeCell ref="Q1964:R1964"/>
    <mergeCell ref="AE1970:AI1970"/>
    <mergeCell ref="AJ1970:AN1970"/>
    <mergeCell ref="AO1970:AS1970"/>
    <mergeCell ref="AT1970:AT1973"/>
    <mergeCell ref="AU1970:AZ1971"/>
    <mergeCell ref="F1971:G1971"/>
    <mergeCell ref="H1971:I1971"/>
    <mergeCell ref="J1971:J1973"/>
    <mergeCell ref="K1971:L1971"/>
    <mergeCell ref="P1969:T1969"/>
    <mergeCell ref="AQ1971:AR1971"/>
    <mergeCell ref="AS1971:AS1973"/>
    <mergeCell ref="F1972:F1973"/>
    <mergeCell ref="G1972:G1973"/>
    <mergeCell ref="H1972:H1973"/>
    <mergeCell ref="I1972:I1973"/>
    <mergeCell ref="K1972:K1973"/>
    <mergeCell ref="L1972:L1973"/>
    <mergeCell ref="M1972:M1973"/>
    <mergeCell ref="N1972:N1973"/>
    <mergeCell ref="AG1971:AH1971"/>
    <mergeCell ref="AI1971:AI1973"/>
    <mergeCell ref="AJ1971:AK1971"/>
    <mergeCell ref="AL1971:AM1971"/>
    <mergeCell ref="AN1971:AN1973"/>
    <mergeCell ref="AO1971:AP1971"/>
    <mergeCell ref="AG1972:AG1973"/>
    <mergeCell ref="AH1972:AH1973"/>
    <mergeCell ref="AJ1972:AJ1973"/>
    <mergeCell ref="AK1972:AK1973"/>
    <mergeCell ref="R1971:S1971"/>
    <mergeCell ref="T1971:T1973"/>
    <mergeCell ref="U1971:V1971"/>
    <mergeCell ref="W1971:X1971"/>
    <mergeCell ref="AU1975:AY1975"/>
    <mergeCell ref="AV1976:AX1976"/>
    <mergeCell ref="AV1980:AX1980"/>
    <mergeCell ref="AU1984:AY1984"/>
    <mergeCell ref="AL1972:AL1973"/>
    <mergeCell ref="AM1972:AM1973"/>
    <mergeCell ref="AO1972:AO1973"/>
    <mergeCell ref="AP1972:AP1973"/>
    <mergeCell ref="AQ1972:AQ1973"/>
    <mergeCell ref="AR1972:AR1973"/>
    <mergeCell ref="M1971:N1971"/>
    <mergeCell ref="U1970:Y1970"/>
    <mergeCell ref="Z1970:Z1973"/>
    <mergeCell ref="AA1970:AA1973"/>
    <mergeCell ref="AB1970:AB1973"/>
    <mergeCell ref="AC1970:AC1973"/>
    <mergeCell ref="AD1970:AD1973"/>
    <mergeCell ref="P1972:P1973"/>
    <mergeCell ref="Q1972:Q1973"/>
    <mergeCell ref="R1972:R1973"/>
    <mergeCell ref="S1972:S1973"/>
    <mergeCell ref="U1972:U1973"/>
    <mergeCell ref="V1972:V1973"/>
    <mergeCell ref="Y1971:Y1973"/>
    <mergeCell ref="AE1971:AF1971"/>
    <mergeCell ref="W1972:W1973"/>
    <mergeCell ref="X1972:X1973"/>
    <mergeCell ref="AE1972:AE1973"/>
    <mergeCell ref="AF1972:AF1973"/>
    <mergeCell ref="AU1972:AZ1973"/>
    <mergeCell ref="AU1974:AZ1974"/>
    <mergeCell ref="AU2011:AY2011"/>
    <mergeCell ref="AW2012:AX2012"/>
    <mergeCell ref="AW2016:AX2016"/>
    <mergeCell ref="AU2023:AX2023"/>
    <mergeCell ref="AU2024:AX2024"/>
    <mergeCell ref="AU2025:AX2025"/>
    <mergeCell ref="AU1993:AY1993"/>
    <mergeCell ref="AU1994:AY1994"/>
    <mergeCell ref="AU1995:AY1995"/>
    <mergeCell ref="AU1998:AY1998"/>
    <mergeCell ref="AU1999:AY1999"/>
    <mergeCell ref="AU2010:AY2010"/>
    <mergeCell ref="AU1985:AY1985"/>
    <mergeCell ref="AU1987:AY1987"/>
    <mergeCell ref="AU1988:AY1988"/>
    <mergeCell ref="AU1989:AY1989"/>
    <mergeCell ref="AU1990:AY1990"/>
    <mergeCell ref="AU1991:AY1991"/>
    <mergeCell ref="Q2042:R2042"/>
    <mergeCell ref="T2042:W2042"/>
    <mergeCell ref="AI2042:AN2042"/>
    <mergeCell ref="C2043:E2043"/>
    <mergeCell ref="Q2043:R2043"/>
    <mergeCell ref="C2044:E2044"/>
    <mergeCell ref="Q2044:R2044"/>
    <mergeCell ref="AU2026:AX2026"/>
    <mergeCell ref="AU2028:AX2028"/>
    <mergeCell ref="AU2029:AX2029"/>
    <mergeCell ref="B2041:B2044"/>
    <mergeCell ref="C2041:E2041"/>
    <mergeCell ref="F2041:J2041"/>
    <mergeCell ref="K2041:O2041"/>
    <mergeCell ref="P2041:R2041"/>
    <mergeCell ref="T2041:Y2041"/>
    <mergeCell ref="C2042:E2042"/>
    <mergeCell ref="B2052:B2055"/>
    <mergeCell ref="C2052:C2055"/>
    <mergeCell ref="D2052:D2055"/>
    <mergeCell ref="E2052:E2055"/>
    <mergeCell ref="F2052:J2052"/>
    <mergeCell ref="K2052:O2052"/>
    <mergeCell ref="P2052:T2052"/>
    <mergeCell ref="O2053:O2055"/>
    <mergeCell ref="P2053:Q2053"/>
    <mergeCell ref="B2047:F2047"/>
    <mergeCell ref="L2047:N2047"/>
    <mergeCell ref="S2047:U2047"/>
    <mergeCell ref="AA2047:AG2047"/>
    <mergeCell ref="AS2047:AW2047"/>
    <mergeCell ref="B2050:F2050"/>
    <mergeCell ref="R2050:W2050"/>
    <mergeCell ref="C2045:E2045"/>
    <mergeCell ref="L2045:O2045"/>
    <mergeCell ref="Q2045:R2045"/>
    <mergeCell ref="T2045:W2045"/>
    <mergeCell ref="B2046:C2046"/>
    <mergeCell ref="L2046:O2046"/>
    <mergeCell ref="Q2046:R2046"/>
    <mergeCell ref="AE2052:AI2052"/>
    <mergeCell ref="AJ2052:AN2052"/>
    <mergeCell ref="AO2052:AS2052"/>
    <mergeCell ref="AT2052:AT2055"/>
    <mergeCell ref="AU2052:AZ2053"/>
    <mergeCell ref="F2053:G2053"/>
    <mergeCell ref="H2053:I2053"/>
    <mergeCell ref="J2053:J2055"/>
    <mergeCell ref="K2053:L2053"/>
    <mergeCell ref="P2051:T2051"/>
    <mergeCell ref="AQ2053:AR2053"/>
    <mergeCell ref="AS2053:AS2055"/>
    <mergeCell ref="F2054:F2055"/>
    <mergeCell ref="G2054:G2055"/>
    <mergeCell ref="H2054:H2055"/>
    <mergeCell ref="I2054:I2055"/>
    <mergeCell ref="K2054:K2055"/>
    <mergeCell ref="L2054:L2055"/>
    <mergeCell ref="M2054:M2055"/>
    <mergeCell ref="N2054:N2055"/>
    <mergeCell ref="AG2053:AH2053"/>
    <mergeCell ref="AI2053:AI2055"/>
    <mergeCell ref="AJ2053:AK2053"/>
    <mergeCell ref="AL2053:AM2053"/>
    <mergeCell ref="AN2053:AN2055"/>
    <mergeCell ref="AO2053:AP2053"/>
    <mergeCell ref="AG2054:AG2055"/>
    <mergeCell ref="AH2054:AH2055"/>
    <mergeCell ref="AJ2054:AJ2055"/>
    <mergeCell ref="AK2054:AK2055"/>
    <mergeCell ref="R2053:S2053"/>
    <mergeCell ref="T2053:T2055"/>
    <mergeCell ref="U2053:V2053"/>
    <mergeCell ref="W2053:X2053"/>
    <mergeCell ref="AU2057:AY2057"/>
    <mergeCell ref="AV2058:AX2058"/>
    <mergeCell ref="AV2062:AX2062"/>
    <mergeCell ref="AU2066:AY2066"/>
    <mergeCell ref="AL2054:AL2055"/>
    <mergeCell ref="AM2054:AM2055"/>
    <mergeCell ref="AO2054:AO2055"/>
    <mergeCell ref="AP2054:AP2055"/>
    <mergeCell ref="AQ2054:AQ2055"/>
    <mergeCell ref="AR2054:AR2055"/>
    <mergeCell ref="M2053:N2053"/>
    <mergeCell ref="U2052:Y2052"/>
    <mergeCell ref="Z2052:Z2055"/>
    <mergeCell ref="AA2052:AA2055"/>
    <mergeCell ref="AB2052:AB2055"/>
    <mergeCell ref="AC2052:AC2055"/>
    <mergeCell ref="AD2052:AD2055"/>
    <mergeCell ref="P2054:P2055"/>
    <mergeCell ref="Q2054:Q2055"/>
    <mergeCell ref="R2054:R2055"/>
    <mergeCell ref="S2054:S2055"/>
    <mergeCell ref="U2054:U2055"/>
    <mergeCell ref="V2054:V2055"/>
    <mergeCell ref="Y2053:Y2055"/>
    <mergeCell ref="AE2053:AF2053"/>
    <mergeCell ref="W2054:W2055"/>
    <mergeCell ref="X2054:X2055"/>
    <mergeCell ref="AE2054:AE2055"/>
    <mergeCell ref="AF2054:AF2055"/>
    <mergeCell ref="AU2054:AZ2055"/>
    <mergeCell ref="AU2056:AZ2056"/>
    <mergeCell ref="AU2093:AY2093"/>
    <mergeCell ref="AW2094:AX2094"/>
    <mergeCell ref="AW2098:AX2098"/>
    <mergeCell ref="AU2105:AX2105"/>
    <mergeCell ref="AU2106:AX2106"/>
    <mergeCell ref="AU2107:AX2107"/>
    <mergeCell ref="AU2075:AY2075"/>
    <mergeCell ref="AU2076:AY2076"/>
    <mergeCell ref="AU2077:AY2077"/>
    <mergeCell ref="AU2080:AY2080"/>
    <mergeCell ref="AU2081:AY2081"/>
    <mergeCell ref="AU2092:AY2092"/>
    <mergeCell ref="AU2067:AY2067"/>
    <mergeCell ref="AU2069:AY2069"/>
    <mergeCell ref="AU2070:AY2070"/>
    <mergeCell ref="AU2071:AY2071"/>
    <mergeCell ref="AU2072:AY2072"/>
    <mergeCell ref="AU2073:AY2073"/>
    <mergeCell ref="Q2124:R2124"/>
    <mergeCell ref="T2124:W2124"/>
    <mergeCell ref="AI2124:AN2124"/>
    <mergeCell ref="C2125:E2125"/>
    <mergeCell ref="Q2125:R2125"/>
    <mergeCell ref="C2126:E2126"/>
    <mergeCell ref="Q2126:R2126"/>
    <mergeCell ref="AU2108:AX2108"/>
    <mergeCell ref="AU2110:AX2110"/>
    <mergeCell ref="AU2111:AX2111"/>
    <mergeCell ref="B2123:B2126"/>
    <mergeCell ref="C2123:E2123"/>
    <mergeCell ref="F2123:J2123"/>
    <mergeCell ref="K2123:O2123"/>
    <mergeCell ref="P2123:R2123"/>
    <mergeCell ref="T2123:Y2123"/>
    <mergeCell ref="C2124:E2124"/>
    <mergeCell ref="B2134:B2137"/>
    <mergeCell ref="C2134:C2137"/>
    <mergeCell ref="D2134:D2137"/>
    <mergeCell ref="E2134:E2137"/>
    <mergeCell ref="F2134:J2134"/>
    <mergeCell ref="K2134:O2134"/>
    <mergeCell ref="P2134:T2134"/>
    <mergeCell ref="O2135:O2137"/>
    <mergeCell ref="P2135:Q2135"/>
    <mergeCell ref="B2129:F2129"/>
    <mergeCell ref="L2129:N2129"/>
    <mergeCell ref="S2129:U2129"/>
    <mergeCell ref="AA2129:AG2129"/>
    <mergeCell ref="AS2129:AW2129"/>
    <mergeCell ref="B2132:F2132"/>
    <mergeCell ref="R2132:W2132"/>
    <mergeCell ref="C2127:E2127"/>
    <mergeCell ref="L2127:O2127"/>
    <mergeCell ref="Q2127:R2127"/>
    <mergeCell ref="T2127:W2127"/>
    <mergeCell ref="B2128:C2128"/>
    <mergeCell ref="L2128:O2128"/>
    <mergeCell ref="Q2128:R2128"/>
    <mergeCell ref="AE2134:AI2134"/>
    <mergeCell ref="AJ2134:AN2134"/>
    <mergeCell ref="AO2134:AS2134"/>
    <mergeCell ref="AT2134:AT2137"/>
    <mergeCell ref="AU2134:AZ2135"/>
    <mergeCell ref="F2135:G2135"/>
    <mergeCell ref="H2135:I2135"/>
    <mergeCell ref="J2135:J2137"/>
    <mergeCell ref="K2135:L2135"/>
    <mergeCell ref="P2133:T2133"/>
    <mergeCell ref="AQ2135:AR2135"/>
    <mergeCell ref="AS2135:AS2137"/>
    <mergeCell ref="F2136:F2137"/>
    <mergeCell ref="G2136:G2137"/>
    <mergeCell ref="H2136:H2137"/>
    <mergeCell ref="I2136:I2137"/>
    <mergeCell ref="K2136:K2137"/>
    <mergeCell ref="L2136:L2137"/>
    <mergeCell ref="M2136:M2137"/>
    <mergeCell ref="N2136:N2137"/>
    <mergeCell ref="AG2135:AH2135"/>
    <mergeCell ref="AI2135:AI2137"/>
    <mergeCell ref="AJ2135:AK2135"/>
    <mergeCell ref="AL2135:AM2135"/>
    <mergeCell ref="AN2135:AN2137"/>
    <mergeCell ref="AO2135:AP2135"/>
    <mergeCell ref="AG2136:AG2137"/>
    <mergeCell ref="AH2136:AH2137"/>
    <mergeCell ref="AJ2136:AJ2137"/>
    <mergeCell ref="AK2136:AK2137"/>
    <mergeCell ref="R2135:S2135"/>
    <mergeCell ref="T2135:T2137"/>
    <mergeCell ref="U2135:V2135"/>
    <mergeCell ref="W2135:X2135"/>
    <mergeCell ref="AU2139:AY2139"/>
    <mergeCell ref="AV2140:AX2140"/>
    <mergeCell ref="AV2144:AX2144"/>
    <mergeCell ref="AU2148:AY2148"/>
    <mergeCell ref="AL2136:AL2137"/>
    <mergeCell ref="AM2136:AM2137"/>
    <mergeCell ref="AO2136:AO2137"/>
    <mergeCell ref="AP2136:AP2137"/>
    <mergeCell ref="AQ2136:AQ2137"/>
    <mergeCell ref="AR2136:AR2137"/>
    <mergeCell ref="M2135:N2135"/>
    <mergeCell ref="U2134:Y2134"/>
    <mergeCell ref="Z2134:Z2137"/>
    <mergeCell ref="AA2134:AA2137"/>
    <mergeCell ref="AB2134:AB2137"/>
    <mergeCell ref="AC2134:AC2137"/>
    <mergeCell ref="AD2134:AD2137"/>
    <mergeCell ref="P2136:P2137"/>
    <mergeCell ref="Q2136:Q2137"/>
    <mergeCell ref="R2136:R2137"/>
    <mergeCell ref="S2136:S2137"/>
    <mergeCell ref="U2136:U2137"/>
    <mergeCell ref="V2136:V2137"/>
    <mergeCell ref="Y2135:Y2137"/>
    <mergeCell ref="AE2135:AF2135"/>
    <mergeCell ref="W2136:W2137"/>
    <mergeCell ref="X2136:X2137"/>
    <mergeCell ref="AE2136:AE2137"/>
    <mergeCell ref="AF2136:AF2137"/>
    <mergeCell ref="AU2136:AZ2137"/>
    <mergeCell ref="AU2138:AZ2138"/>
    <mergeCell ref="AU2175:AY2175"/>
    <mergeCell ref="AW2176:AX2176"/>
    <mergeCell ref="AW2180:AX2180"/>
    <mergeCell ref="AU2187:AX2187"/>
    <mergeCell ref="AU2188:AX2188"/>
    <mergeCell ref="AU2189:AX2189"/>
    <mergeCell ref="AU2157:AY2157"/>
    <mergeCell ref="AU2158:AY2158"/>
    <mergeCell ref="AU2159:AY2159"/>
    <mergeCell ref="AU2162:AY2162"/>
    <mergeCell ref="AU2163:AY2163"/>
    <mergeCell ref="AU2174:AY2174"/>
    <mergeCell ref="AU2149:AY2149"/>
    <mergeCell ref="AU2151:AY2151"/>
    <mergeCell ref="AU2152:AY2152"/>
    <mergeCell ref="AU2153:AY2153"/>
    <mergeCell ref="AU2154:AY2154"/>
    <mergeCell ref="AU2155:AY2155"/>
    <mergeCell ref="Q2206:R2206"/>
    <mergeCell ref="T2206:W2206"/>
    <mergeCell ref="AI2206:AN2206"/>
    <mergeCell ref="C2207:E2207"/>
    <mergeCell ref="Q2207:R2207"/>
    <mergeCell ref="C2208:E2208"/>
    <mergeCell ref="Q2208:R2208"/>
    <mergeCell ref="AU2190:AX2190"/>
    <mergeCell ref="AU2192:AX2192"/>
    <mergeCell ref="AU2193:AX2193"/>
    <mergeCell ref="B2205:B2208"/>
    <mergeCell ref="C2205:E2205"/>
    <mergeCell ref="F2205:J2205"/>
    <mergeCell ref="K2205:O2205"/>
    <mergeCell ref="P2205:R2205"/>
    <mergeCell ref="T2205:Y2205"/>
    <mergeCell ref="C2206:E2206"/>
    <mergeCell ref="B2216:B2219"/>
    <mergeCell ref="C2216:C2219"/>
    <mergeCell ref="D2216:D2219"/>
    <mergeCell ref="E2216:E2219"/>
    <mergeCell ref="F2216:J2216"/>
    <mergeCell ref="K2216:O2216"/>
    <mergeCell ref="P2216:T2216"/>
    <mergeCell ref="O2217:O2219"/>
    <mergeCell ref="P2217:Q2217"/>
    <mergeCell ref="B2211:F2211"/>
    <mergeCell ref="L2211:N2211"/>
    <mergeCell ref="S2211:U2211"/>
    <mergeCell ref="AA2211:AG2211"/>
    <mergeCell ref="AS2211:AW2211"/>
    <mergeCell ref="B2214:F2214"/>
    <mergeCell ref="R2214:W2214"/>
    <mergeCell ref="C2209:E2209"/>
    <mergeCell ref="L2209:O2209"/>
    <mergeCell ref="Q2209:R2209"/>
    <mergeCell ref="T2209:W2209"/>
    <mergeCell ref="B2210:C2210"/>
    <mergeCell ref="L2210:O2210"/>
    <mergeCell ref="Q2210:R2210"/>
    <mergeCell ref="AE2216:AI2216"/>
    <mergeCell ref="AJ2216:AN2216"/>
    <mergeCell ref="AO2216:AS2216"/>
    <mergeCell ref="AT2216:AT2219"/>
    <mergeCell ref="AU2216:AZ2217"/>
    <mergeCell ref="F2217:G2217"/>
    <mergeCell ref="H2217:I2217"/>
    <mergeCell ref="J2217:J2219"/>
    <mergeCell ref="K2217:L2217"/>
    <mergeCell ref="P2215:T2215"/>
    <mergeCell ref="AQ2217:AR2217"/>
    <mergeCell ref="AS2217:AS2219"/>
    <mergeCell ref="F2218:F2219"/>
    <mergeCell ref="G2218:G2219"/>
    <mergeCell ref="H2218:H2219"/>
    <mergeCell ref="I2218:I2219"/>
    <mergeCell ref="K2218:K2219"/>
    <mergeCell ref="L2218:L2219"/>
    <mergeCell ref="M2218:M2219"/>
    <mergeCell ref="N2218:N2219"/>
    <mergeCell ref="AG2217:AH2217"/>
    <mergeCell ref="AI2217:AI2219"/>
    <mergeCell ref="AJ2217:AK2217"/>
    <mergeCell ref="AL2217:AM2217"/>
    <mergeCell ref="AN2217:AN2219"/>
    <mergeCell ref="AO2217:AP2217"/>
    <mergeCell ref="AG2218:AG2219"/>
    <mergeCell ref="AH2218:AH2219"/>
    <mergeCell ref="AJ2218:AJ2219"/>
    <mergeCell ref="AK2218:AK2219"/>
    <mergeCell ref="R2217:S2217"/>
    <mergeCell ref="T2217:T2219"/>
    <mergeCell ref="U2217:V2217"/>
    <mergeCell ref="W2217:X2217"/>
    <mergeCell ref="AU2221:AY2221"/>
    <mergeCell ref="AV2222:AX2222"/>
    <mergeCell ref="AV2226:AX2226"/>
    <mergeCell ref="AU2230:AY2230"/>
    <mergeCell ref="AL2218:AL2219"/>
    <mergeCell ref="AM2218:AM2219"/>
    <mergeCell ref="AO2218:AO2219"/>
    <mergeCell ref="AP2218:AP2219"/>
    <mergeCell ref="AQ2218:AQ2219"/>
    <mergeCell ref="AR2218:AR2219"/>
    <mergeCell ref="M2217:N2217"/>
    <mergeCell ref="U2216:Y2216"/>
    <mergeCell ref="Z2216:Z2219"/>
    <mergeCell ref="AA2216:AA2219"/>
    <mergeCell ref="AB2216:AB2219"/>
    <mergeCell ref="AC2216:AC2219"/>
    <mergeCell ref="AD2216:AD2219"/>
    <mergeCell ref="P2218:P2219"/>
    <mergeCell ref="Q2218:Q2219"/>
    <mergeCell ref="R2218:R2219"/>
    <mergeCell ref="S2218:S2219"/>
    <mergeCell ref="U2218:U2219"/>
    <mergeCell ref="V2218:V2219"/>
    <mergeCell ref="Y2217:Y2219"/>
    <mergeCell ref="AE2217:AF2217"/>
    <mergeCell ref="W2218:W2219"/>
    <mergeCell ref="X2218:X2219"/>
    <mergeCell ref="AE2218:AE2219"/>
    <mergeCell ref="AF2218:AF2219"/>
    <mergeCell ref="AU2218:AZ2219"/>
    <mergeCell ref="AU2220:AZ2220"/>
    <mergeCell ref="AU2257:AY2257"/>
    <mergeCell ref="AW2258:AX2258"/>
    <mergeCell ref="AW2262:AX2262"/>
    <mergeCell ref="AU2269:AX2269"/>
    <mergeCell ref="AU2270:AX2270"/>
    <mergeCell ref="AU2271:AX2271"/>
    <mergeCell ref="AU2239:AY2239"/>
    <mergeCell ref="AU2240:AY2240"/>
    <mergeCell ref="AU2241:AY2241"/>
    <mergeCell ref="AU2244:AY2244"/>
    <mergeCell ref="AU2245:AY2245"/>
    <mergeCell ref="AU2256:AY2256"/>
    <mergeCell ref="AU2231:AY2231"/>
    <mergeCell ref="AU2233:AY2233"/>
    <mergeCell ref="AU2234:AY2234"/>
    <mergeCell ref="AU2235:AY2235"/>
    <mergeCell ref="AU2236:AY2236"/>
    <mergeCell ref="AU2237:AY2237"/>
    <mergeCell ref="Q2288:R2288"/>
    <mergeCell ref="T2288:W2288"/>
    <mergeCell ref="AI2288:AN2288"/>
    <mergeCell ref="C2289:E2289"/>
    <mergeCell ref="Q2289:R2289"/>
    <mergeCell ref="C2290:E2290"/>
    <mergeCell ref="Q2290:R2290"/>
    <mergeCell ref="AU2272:AX2272"/>
    <mergeCell ref="AU2274:AX2274"/>
    <mergeCell ref="AU2275:AX2275"/>
    <mergeCell ref="B2287:B2290"/>
    <mergeCell ref="C2287:E2287"/>
    <mergeCell ref="F2287:J2287"/>
    <mergeCell ref="K2287:O2287"/>
    <mergeCell ref="P2287:R2287"/>
    <mergeCell ref="T2287:Y2287"/>
    <mergeCell ref="C2288:E2288"/>
    <mergeCell ref="B2298:B2301"/>
    <mergeCell ref="C2298:C2301"/>
    <mergeCell ref="D2298:D2301"/>
    <mergeCell ref="E2298:E2301"/>
    <mergeCell ref="F2298:J2298"/>
    <mergeCell ref="K2298:O2298"/>
    <mergeCell ref="P2298:T2298"/>
    <mergeCell ref="O2299:O2301"/>
    <mergeCell ref="P2299:Q2299"/>
    <mergeCell ref="B2293:F2293"/>
    <mergeCell ref="L2293:N2293"/>
    <mergeCell ref="S2293:U2293"/>
    <mergeCell ref="AA2293:AG2293"/>
    <mergeCell ref="AS2293:AW2293"/>
    <mergeCell ref="B2296:F2296"/>
    <mergeCell ref="R2296:W2296"/>
    <mergeCell ref="C2291:E2291"/>
    <mergeCell ref="L2291:O2291"/>
    <mergeCell ref="Q2291:R2291"/>
    <mergeCell ref="T2291:W2291"/>
    <mergeCell ref="B2292:C2292"/>
    <mergeCell ref="L2292:O2292"/>
    <mergeCell ref="Q2292:R2292"/>
    <mergeCell ref="AE2298:AI2298"/>
    <mergeCell ref="AJ2298:AN2298"/>
    <mergeCell ref="AO2298:AS2298"/>
    <mergeCell ref="AT2298:AT2301"/>
    <mergeCell ref="AU2298:AZ2299"/>
    <mergeCell ref="F2299:G2299"/>
    <mergeCell ref="H2299:I2299"/>
    <mergeCell ref="J2299:J2301"/>
    <mergeCell ref="K2299:L2299"/>
    <mergeCell ref="P2297:T2297"/>
    <mergeCell ref="AQ2299:AR2299"/>
    <mergeCell ref="AS2299:AS2301"/>
    <mergeCell ref="F2300:F2301"/>
    <mergeCell ref="G2300:G2301"/>
    <mergeCell ref="H2300:H2301"/>
    <mergeCell ref="I2300:I2301"/>
    <mergeCell ref="K2300:K2301"/>
    <mergeCell ref="L2300:L2301"/>
    <mergeCell ref="M2300:M2301"/>
    <mergeCell ref="N2300:N2301"/>
    <mergeCell ref="AG2299:AH2299"/>
    <mergeCell ref="AI2299:AI2301"/>
    <mergeCell ref="AJ2299:AK2299"/>
    <mergeCell ref="AL2299:AM2299"/>
    <mergeCell ref="AN2299:AN2301"/>
    <mergeCell ref="AO2299:AP2299"/>
    <mergeCell ref="AG2300:AG2301"/>
    <mergeCell ref="AH2300:AH2301"/>
    <mergeCell ref="AJ2300:AJ2301"/>
    <mergeCell ref="AK2300:AK2301"/>
    <mergeCell ref="R2299:S2299"/>
    <mergeCell ref="T2299:T2301"/>
    <mergeCell ref="U2299:V2299"/>
    <mergeCell ref="W2299:X2299"/>
    <mergeCell ref="AU2303:AY2303"/>
    <mergeCell ref="AV2304:AX2304"/>
    <mergeCell ref="AV2308:AX2308"/>
    <mergeCell ref="AU2312:AY2312"/>
    <mergeCell ref="AL2300:AL2301"/>
    <mergeCell ref="AM2300:AM2301"/>
    <mergeCell ref="AO2300:AO2301"/>
    <mergeCell ref="AP2300:AP2301"/>
    <mergeCell ref="AQ2300:AQ2301"/>
    <mergeCell ref="AR2300:AR2301"/>
    <mergeCell ref="M2299:N2299"/>
    <mergeCell ref="U2298:Y2298"/>
    <mergeCell ref="Z2298:Z2301"/>
    <mergeCell ref="AA2298:AA2301"/>
    <mergeCell ref="AB2298:AB2301"/>
    <mergeCell ref="AC2298:AC2301"/>
    <mergeCell ref="AD2298:AD2301"/>
    <mergeCell ref="P2300:P2301"/>
    <mergeCell ref="Q2300:Q2301"/>
    <mergeCell ref="R2300:R2301"/>
    <mergeCell ref="S2300:S2301"/>
    <mergeCell ref="U2300:U2301"/>
    <mergeCell ref="V2300:V2301"/>
    <mergeCell ref="Y2299:Y2301"/>
    <mergeCell ref="AE2299:AF2299"/>
    <mergeCell ref="W2300:W2301"/>
    <mergeCell ref="X2300:X2301"/>
    <mergeCell ref="AE2300:AE2301"/>
    <mergeCell ref="AF2300:AF2301"/>
    <mergeCell ref="AU2300:AZ2301"/>
    <mergeCell ref="AU2302:AZ2302"/>
    <mergeCell ref="AU2339:AY2339"/>
    <mergeCell ref="AW2340:AX2340"/>
    <mergeCell ref="AW2344:AX2344"/>
    <mergeCell ref="AU2351:AX2351"/>
    <mergeCell ref="AU2352:AX2352"/>
    <mergeCell ref="AU2353:AX2353"/>
    <mergeCell ref="AU2321:AY2321"/>
    <mergeCell ref="AU2322:AY2322"/>
    <mergeCell ref="AU2323:AY2323"/>
    <mergeCell ref="AU2326:AY2326"/>
    <mergeCell ref="AU2327:AY2327"/>
    <mergeCell ref="AU2338:AY2338"/>
    <mergeCell ref="AU2313:AY2313"/>
    <mergeCell ref="AU2315:AY2315"/>
    <mergeCell ref="AU2316:AY2316"/>
    <mergeCell ref="AU2317:AY2317"/>
    <mergeCell ref="AU2318:AY2318"/>
    <mergeCell ref="AU2319:AY2319"/>
    <mergeCell ref="Q2370:R2370"/>
    <mergeCell ref="T2370:W2370"/>
    <mergeCell ref="AI2370:AN2370"/>
    <mergeCell ref="C2371:E2371"/>
    <mergeCell ref="Q2371:R2371"/>
    <mergeCell ref="C2372:E2372"/>
    <mergeCell ref="Q2372:R2372"/>
    <mergeCell ref="AU2354:AX2354"/>
    <mergeCell ref="AU2356:AX2356"/>
    <mergeCell ref="AU2357:AX2357"/>
    <mergeCell ref="B2369:B2372"/>
    <mergeCell ref="C2369:E2369"/>
    <mergeCell ref="F2369:J2369"/>
    <mergeCell ref="K2369:O2369"/>
    <mergeCell ref="P2369:R2369"/>
    <mergeCell ref="T2369:Y2369"/>
    <mergeCell ref="C2370:E2370"/>
    <mergeCell ref="B2380:B2383"/>
    <mergeCell ref="C2380:C2383"/>
    <mergeCell ref="D2380:D2383"/>
    <mergeCell ref="E2380:E2383"/>
    <mergeCell ref="F2380:J2380"/>
    <mergeCell ref="K2380:O2380"/>
    <mergeCell ref="P2380:T2380"/>
    <mergeCell ref="O2381:O2383"/>
    <mergeCell ref="P2381:Q2381"/>
    <mergeCell ref="B2375:F2375"/>
    <mergeCell ref="L2375:N2375"/>
    <mergeCell ref="S2375:U2375"/>
    <mergeCell ref="AA2375:AG2375"/>
    <mergeCell ref="AS2375:AW2375"/>
    <mergeCell ref="B2378:F2378"/>
    <mergeCell ref="R2378:W2378"/>
    <mergeCell ref="C2373:E2373"/>
    <mergeCell ref="L2373:O2373"/>
    <mergeCell ref="Q2373:R2373"/>
    <mergeCell ref="T2373:W2373"/>
    <mergeCell ref="B2374:C2374"/>
    <mergeCell ref="L2374:O2374"/>
    <mergeCell ref="Q2374:R2374"/>
    <mergeCell ref="AE2380:AI2380"/>
    <mergeCell ref="AJ2380:AN2380"/>
    <mergeCell ref="AO2380:AS2380"/>
    <mergeCell ref="AT2380:AT2383"/>
    <mergeCell ref="AU2380:AZ2381"/>
    <mergeCell ref="F2381:G2381"/>
    <mergeCell ref="H2381:I2381"/>
    <mergeCell ref="J2381:J2383"/>
    <mergeCell ref="K2381:L2381"/>
    <mergeCell ref="P2379:T2379"/>
    <mergeCell ref="AQ2381:AR2381"/>
    <mergeCell ref="AS2381:AS2383"/>
    <mergeCell ref="F2382:F2383"/>
    <mergeCell ref="G2382:G2383"/>
    <mergeCell ref="H2382:H2383"/>
    <mergeCell ref="I2382:I2383"/>
    <mergeCell ref="K2382:K2383"/>
    <mergeCell ref="L2382:L2383"/>
    <mergeCell ref="M2382:M2383"/>
    <mergeCell ref="N2382:N2383"/>
    <mergeCell ref="AG2381:AH2381"/>
    <mergeCell ref="AI2381:AI2383"/>
    <mergeCell ref="AJ2381:AK2381"/>
    <mergeCell ref="AL2381:AM2381"/>
    <mergeCell ref="AN2381:AN2383"/>
    <mergeCell ref="AO2381:AP2381"/>
    <mergeCell ref="AG2382:AG2383"/>
    <mergeCell ref="AH2382:AH2383"/>
    <mergeCell ref="AJ2382:AJ2383"/>
    <mergeCell ref="AK2382:AK2383"/>
    <mergeCell ref="R2381:S2381"/>
    <mergeCell ref="T2381:T2383"/>
    <mergeCell ref="U2381:V2381"/>
    <mergeCell ref="W2381:X2381"/>
    <mergeCell ref="AU2385:AY2385"/>
    <mergeCell ref="AV2386:AX2386"/>
    <mergeCell ref="AV2390:AX2390"/>
    <mergeCell ref="AU2394:AY2394"/>
    <mergeCell ref="AL2382:AL2383"/>
    <mergeCell ref="AM2382:AM2383"/>
    <mergeCell ref="AO2382:AO2383"/>
    <mergeCell ref="AP2382:AP2383"/>
    <mergeCell ref="AQ2382:AQ2383"/>
    <mergeCell ref="AR2382:AR2383"/>
    <mergeCell ref="M2381:N2381"/>
    <mergeCell ref="U2380:Y2380"/>
    <mergeCell ref="Z2380:Z2383"/>
    <mergeCell ref="AA2380:AA2383"/>
    <mergeCell ref="AB2380:AB2383"/>
    <mergeCell ref="AC2380:AC2383"/>
    <mergeCell ref="AD2380:AD2383"/>
    <mergeCell ref="P2382:P2383"/>
    <mergeCell ref="Q2382:Q2383"/>
    <mergeCell ref="R2382:R2383"/>
    <mergeCell ref="S2382:S2383"/>
    <mergeCell ref="U2382:U2383"/>
    <mergeCell ref="V2382:V2383"/>
    <mergeCell ref="Y2381:Y2383"/>
    <mergeCell ref="AE2381:AF2381"/>
    <mergeCell ref="W2382:W2383"/>
    <mergeCell ref="X2382:X2383"/>
    <mergeCell ref="AE2382:AE2383"/>
    <mergeCell ref="AF2382:AF2383"/>
    <mergeCell ref="AU2382:AZ2383"/>
    <mergeCell ref="AU2384:AZ2384"/>
    <mergeCell ref="AU2421:AY2421"/>
    <mergeCell ref="AW2422:AX2422"/>
    <mergeCell ref="AW2426:AX2426"/>
    <mergeCell ref="AU2433:AX2433"/>
    <mergeCell ref="AU2434:AX2434"/>
    <mergeCell ref="AU2435:AX2435"/>
    <mergeCell ref="AU2403:AY2403"/>
    <mergeCell ref="AU2404:AY2404"/>
    <mergeCell ref="AU2405:AY2405"/>
    <mergeCell ref="AU2408:AY2408"/>
    <mergeCell ref="AU2409:AY2409"/>
    <mergeCell ref="AU2420:AY2420"/>
    <mergeCell ref="AU2395:AY2395"/>
    <mergeCell ref="AU2397:AY2397"/>
    <mergeCell ref="AU2398:AY2398"/>
    <mergeCell ref="AU2399:AY2399"/>
    <mergeCell ref="AU2400:AY2400"/>
    <mergeCell ref="AU2401:AY2401"/>
    <mergeCell ref="Q2452:R2452"/>
    <mergeCell ref="T2452:W2452"/>
    <mergeCell ref="AI2452:AN2452"/>
    <mergeCell ref="C2453:E2453"/>
    <mergeCell ref="Q2453:R2453"/>
    <mergeCell ref="C2454:E2454"/>
    <mergeCell ref="Q2454:R2454"/>
    <mergeCell ref="AU2436:AX2436"/>
    <mergeCell ref="AU2438:AX2438"/>
    <mergeCell ref="AU2439:AX2439"/>
    <mergeCell ref="B2451:B2454"/>
    <mergeCell ref="C2451:E2451"/>
    <mergeCell ref="F2451:J2451"/>
    <mergeCell ref="K2451:O2451"/>
    <mergeCell ref="P2451:R2451"/>
    <mergeCell ref="T2451:Y2451"/>
    <mergeCell ref="C2452:E2452"/>
    <mergeCell ref="B2462:B2465"/>
    <mergeCell ref="C2462:C2465"/>
    <mergeCell ref="D2462:D2465"/>
    <mergeCell ref="E2462:E2465"/>
    <mergeCell ref="F2462:J2462"/>
    <mergeCell ref="K2462:O2462"/>
    <mergeCell ref="P2462:T2462"/>
    <mergeCell ref="O2463:O2465"/>
    <mergeCell ref="P2463:Q2463"/>
    <mergeCell ref="B2457:F2457"/>
    <mergeCell ref="L2457:N2457"/>
    <mergeCell ref="S2457:U2457"/>
    <mergeCell ref="AA2457:AG2457"/>
    <mergeCell ref="AS2457:AW2457"/>
    <mergeCell ref="B2460:F2460"/>
    <mergeCell ref="R2460:W2460"/>
    <mergeCell ref="C2455:E2455"/>
    <mergeCell ref="L2455:O2455"/>
    <mergeCell ref="Q2455:R2455"/>
    <mergeCell ref="T2455:W2455"/>
    <mergeCell ref="B2456:C2456"/>
    <mergeCell ref="L2456:O2456"/>
    <mergeCell ref="Q2456:R2456"/>
    <mergeCell ref="AE2462:AI2462"/>
    <mergeCell ref="AJ2462:AN2462"/>
    <mergeCell ref="AO2462:AS2462"/>
    <mergeCell ref="AT2462:AT2465"/>
    <mergeCell ref="AU2462:AZ2463"/>
    <mergeCell ref="F2463:G2463"/>
    <mergeCell ref="H2463:I2463"/>
    <mergeCell ref="J2463:J2465"/>
    <mergeCell ref="K2463:L2463"/>
    <mergeCell ref="P2461:T2461"/>
    <mergeCell ref="AQ2463:AR2463"/>
    <mergeCell ref="AS2463:AS2465"/>
    <mergeCell ref="F2464:F2465"/>
    <mergeCell ref="G2464:G2465"/>
    <mergeCell ref="H2464:H2465"/>
    <mergeCell ref="I2464:I2465"/>
    <mergeCell ref="K2464:K2465"/>
    <mergeCell ref="L2464:L2465"/>
    <mergeCell ref="M2464:M2465"/>
    <mergeCell ref="N2464:N2465"/>
    <mergeCell ref="AG2463:AH2463"/>
    <mergeCell ref="AI2463:AI2465"/>
    <mergeCell ref="AJ2463:AK2463"/>
    <mergeCell ref="AL2463:AM2463"/>
    <mergeCell ref="AN2463:AN2465"/>
    <mergeCell ref="AO2463:AP2463"/>
    <mergeCell ref="AG2464:AG2465"/>
    <mergeCell ref="AH2464:AH2465"/>
    <mergeCell ref="AJ2464:AJ2465"/>
    <mergeCell ref="AK2464:AK2465"/>
    <mergeCell ref="R2463:S2463"/>
    <mergeCell ref="T2463:T2465"/>
    <mergeCell ref="U2463:V2463"/>
    <mergeCell ref="W2463:X2463"/>
    <mergeCell ref="AU2467:AY2467"/>
    <mergeCell ref="AV2468:AX2468"/>
    <mergeCell ref="AV2472:AX2472"/>
    <mergeCell ref="AU2476:AY2476"/>
    <mergeCell ref="AL2464:AL2465"/>
    <mergeCell ref="AM2464:AM2465"/>
    <mergeCell ref="AO2464:AO2465"/>
    <mergeCell ref="AP2464:AP2465"/>
    <mergeCell ref="AQ2464:AQ2465"/>
    <mergeCell ref="AR2464:AR2465"/>
    <mergeCell ref="M2463:N2463"/>
    <mergeCell ref="U2462:Y2462"/>
    <mergeCell ref="Z2462:Z2465"/>
    <mergeCell ref="AA2462:AA2465"/>
    <mergeCell ref="AB2462:AB2465"/>
    <mergeCell ref="AC2462:AC2465"/>
    <mergeCell ref="AD2462:AD2465"/>
    <mergeCell ref="P2464:P2465"/>
    <mergeCell ref="Q2464:Q2465"/>
    <mergeCell ref="R2464:R2465"/>
    <mergeCell ref="S2464:S2465"/>
    <mergeCell ref="U2464:U2465"/>
    <mergeCell ref="V2464:V2465"/>
    <mergeCell ref="Y2463:Y2465"/>
    <mergeCell ref="AE2463:AF2463"/>
    <mergeCell ref="W2464:W2465"/>
    <mergeCell ref="X2464:X2465"/>
    <mergeCell ref="AE2464:AE2465"/>
    <mergeCell ref="AF2464:AF2465"/>
    <mergeCell ref="AU2464:AZ2465"/>
    <mergeCell ref="AU2466:AZ2466"/>
    <mergeCell ref="AU2503:AY2503"/>
    <mergeCell ref="AW2504:AX2504"/>
    <mergeCell ref="AW2508:AX2508"/>
    <mergeCell ref="AU2515:AX2515"/>
    <mergeCell ref="AU2516:AX2516"/>
    <mergeCell ref="AU2517:AX2517"/>
    <mergeCell ref="AU2485:AY2485"/>
    <mergeCell ref="AU2486:AY2486"/>
    <mergeCell ref="AU2487:AY2487"/>
    <mergeCell ref="AU2490:AY2490"/>
    <mergeCell ref="AU2491:AY2491"/>
    <mergeCell ref="AU2502:AY2502"/>
    <mergeCell ref="AU2477:AY2477"/>
    <mergeCell ref="AU2479:AY2479"/>
    <mergeCell ref="AU2480:AY2480"/>
    <mergeCell ref="AU2481:AY2481"/>
    <mergeCell ref="AU2482:AY2482"/>
    <mergeCell ref="AU2483:AY2483"/>
    <mergeCell ref="Q2534:R2534"/>
    <mergeCell ref="T2534:W2534"/>
    <mergeCell ref="AI2534:AN2534"/>
    <mergeCell ref="C2535:E2535"/>
    <mergeCell ref="Q2535:R2535"/>
    <mergeCell ref="C2536:E2536"/>
    <mergeCell ref="Q2536:R2536"/>
    <mergeCell ref="AU2518:AX2518"/>
    <mergeCell ref="AU2520:AX2520"/>
    <mergeCell ref="AU2521:AX2521"/>
    <mergeCell ref="B2533:B2536"/>
    <mergeCell ref="C2533:E2533"/>
    <mergeCell ref="F2533:J2533"/>
    <mergeCell ref="K2533:O2533"/>
    <mergeCell ref="P2533:R2533"/>
    <mergeCell ref="T2533:Y2533"/>
    <mergeCell ref="C2534:E2534"/>
    <mergeCell ref="B2544:B2547"/>
    <mergeCell ref="C2544:C2547"/>
    <mergeCell ref="D2544:D2547"/>
    <mergeCell ref="E2544:E2547"/>
    <mergeCell ref="F2544:J2544"/>
    <mergeCell ref="K2544:O2544"/>
    <mergeCell ref="P2544:T2544"/>
    <mergeCell ref="O2545:O2547"/>
    <mergeCell ref="P2545:Q2545"/>
    <mergeCell ref="B2539:F2539"/>
    <mergeCell ref="L2539:N2539"/>
    <mergeCell ref="S2539:U2539"/>
    <mergeCell ref="AA2539:AG2539"/>
    <mergeCell ref="AS2539:AW2539"/>
    <mergeCell ref="B2542:F2542"/>
    <mergeCell ref="R2542:W2542"/>
    <mergeCell ref="C2537:E2537"/>
    <mergeCell ref="L2537:O2537"/>
    <mergeCell ref="Q2537:R2537"/>
    <mergeCell ref="T2537:W2537"/>
    <mergeCell ref="B2538:C2538"/>
    <mergeCell ref="L2538:O2538"/>
    <mergeCell ref="Q2538:R2538"/>
    <mergeCell ref="AE2544:AI2544"/>
    <mergeCell ref="AJ2544:AN2544"/>
    <mergeCell ref="AO2544:AS2544"/>
    <mergeCell ref="AT2544:AT2547"/>
    <mergeCell ref="AU2544:AZ2545"/>
    <mergeCell ref="F2545:G2545"/>
    <mergeCell ref="H2545:I2545"/>
    <mergeCell ref="J2545:J2547"/>
    <mergeCell ref="K2545:L2545"/>
    <mergeCell ref="P2543:T2543"/>
    <mergeCell ref="AQ2545:AR2545"/>
    <mergeCell ref="AS2545:AS2547"/>
    <mergeCell ref="F2546:F2547"/>
    <mergeCell ref="G2546:G2547"/>
    <mergeCell ref="H2546:H2547"/>
    <mergeCell ref="I2546:I2547"/>
    <mergeCell ref="K2546:K2547"/>
    <mergeCell ref="L2546:L2547"/>
    <mergeCell ref="M2546:M2547"/>
    <mergeCell ref="N2546:N2547"/>
    <mergeCell ref="AG2545:AH2545"/>
    <mergeCell ref="AI2545:AI2547"/>
    <mergeCell ref="AJ2545:AK2545"/>
    <mergeCell ref="AL2545:AM2545"/>
    <mergeCell ref="AN2545:AN2547"/>
    <mergeCell ref="AO2545:AP2545"/>
    <mergeCell ref="AG2546:AG2547"/>
    <mergeCell ref="AH2546:AH2547"/>
    <mergeCell ref="AJ2546:AJ2547"/>
    <mergeCell ref="AK2546:AK2547"/>
    <mergeCell ref="R2545:S2545"/>
    <mergeCell ref="T2545:T2547"/>
    <mergeCell ref="U2545:V2545"/>
    <mergeCell ref="W2545:X2545"/>
    <mergeCell ref="AU2549:AY2549"/>
    <mergeCell ref="AV2550:AX2550"/>
    <mergeCell ref="AV2554:AX2554"/>
    <mergeCell ref="AU2558:AY2558"/>
    <mergeCell ref="AL2546:AL2547"/>
    <mergeCell ref="AM2546:AM2547"/>
    <mergeCell ref="AO2546:AO2547"/>
    <mergeCell ref="AP2546:AP2547"/>
    <mergeCell ref="AQ2546:AQ2547"/>
    <mergeCell ref="AR2546:AR2547"/>
    <mergeCell ref="M2545:N2545"/>
    <mergeCell ref="U2544:Y2544"/>
    <mergeCell ref="Z2544:Z2547"/>
    <mergeCell ref="AA2544:AA2547"/>
    <mergeCell ref="AB2544:AB2547"/>
    <mergeCell ref="AC2544:AC2547"/>
    <mergeCell ref="AD2544:AD2547"/>
    <mergeCell ref="P2546:P2547"/>
    <mergeCell ref="Q2546:Q2547"/>
    <mergeCell ref="R2546:R2547"/>
    <mergeCell ref="S2546:S2547"/>
    <mergeCell ref="U2546:U2547"/>
    <mergeCell ref="V2546:V2547"/>
    <mergeCell ref="Y2545:Y2547"/>
    <mergeCell ref="AE2545:AF2545"/>
    <mergeCell ref="W2546:W2547"/>
    <mergeCell ref="X2546:X2547"/>
    <mergeCell ref="AE2546:AE2547"/>
    <mergeCell ref="AF2546:AF2547"/>
    <mergeCell ref="AU2546:AZ2547"/>
    <mergeCell ref="AU2548:AZ2548"/>
    <mergeCell ref="AU2585:AY2585"/>
    <mergeCell ref="AW2586:AX2586"/>
    <mergeCell ref="AW2590:AX2590"/>
    <mergeCell ref="AU2597:AX2597"/>
    <mergeCell ref="AU2598:AX2598"/>
    <mergeCell ref="AU2599:AX2599"/>
    <mergeCell ref="AU2567:AY2567"/>
    <mergeCell ref="AU2568:AY2568"/>
    <mergeCell ref="AU2569:AY2569"/>
    <mergeCell ref="AU2572:AY2572"/>
    <mergeCell ref="AU2573:AY2573"/>
    <mergeCell ref="AU2584:AY2584"/>
    <mergeCell ref="AU2559:AY2559"/>
    <mergeCell ref="AU2561:AY2561"/>
    <mergeCell ref="AU2562:AY2562"/>
    <mergeCell ref="AU2563:AY2563"/>
    <mergeCell ref="AU2564:AY2564"/>
    <mergeCell ref="AU2565:AY2565"/>
    <mergeCell ref="Q2616:R2616"/>
    <mergeCell ref="T2616:W2616"/>
    <mergeCell ref="AI2616:AN2616"/>
    <mergeCell ref="C2617:E2617"/>
    <mergeCell ref="Q2617:R2617"/>
    <mergeCell ref="C2618:E2618"/>
    <mergeCell ref="Q2618:R2618"/>
    <mergeCell ref="AU2600:AX2600"/>
    <mergeCell ref="AU2602:AX2602"/>
    <mergeCell ref="AU2603:AX2603"/>
    <mergeCell ref="B2615:B2618"/>
    <mergeCell ref="C2615:E2615"/>
    <mergeCell ref="F2615:J2615"/>
    <mergeCell ref="K2615:O2615"/>
    <mergeCell ref="P2615:R2615"/>
    <mergeCell ref="T2615:Y2615"/>
    <mergeCell ref="C2616:E2616"/>
    <mergeCell ref="B2626:B2629"/>
    <mergeCell ref="C2626:C2629"/>
    <mergeCell ref="D2626:D2629"/>
    <mergeCell ref="E2626:E2629"/>
    <mergeCell ref="F2626:J2626"/>
    <mergeCell ref="K2626:O2626"/>
    <mergeCell ref="P2626:T2626"/>
    <mergeCell ref="O2627:O2629"/>
    <mergeCell ref="P2627:Q2627"/>
    <mergeCell ref="B2621:F2621"/>
    <mergeCell ref="L2621:N2621"/>
    <mergeCell ref="S2621:U2621"/>
    <mergeCell ref="AA2621:AG2621"/>
    <mergeCell ref="AS2621:AW2621"/>
    <mergeCell ref="B2624:F2624"/>
    <mergeCell ref="R2624:W2624"/>
    <mergeCell ref="C2619:E2619"/>
    <mergeCell ref="L2619:O2619"/>
    <mergeCell ref="Q2619:R2619"/>
    <mergeCell ref="T2619:W2619"/>
    <mergeCell ref="B2620:C2620"/>
    <mergeCell ref="L2620:O2620"/>
    <mergeCell ref="Q2620:R2620"/>
    <mergeCell ref="AE2626:AI2626"/>
    <mergeCell ref="AJ2626:AN2626"/>
    <mergeCell ref="AO2626:AS2626"/>
    <mergeCell ref="AT2626:AT2629"/>
    <mergeCell ref="AU2626:AZ2627"/>
    <mergeCell ref="F2627:G2627"/>
    <mergeCell ref="H2627:I2627"/>
    <mergeCell ref="J2627:J2629"/>
    <mergeCell ref="K2627:L2627"/>
    <mergeCell ref="P2625:T2625"/>
    <mergeCell ref="AQ2627:AR2627"/>
    <mergeCell ref="AS2627:AS2629"/>
    <mergeCell ref="F2628:F2629"/>
    <mergeCell ref="G2628:G2629"/>
    <mergeCell ref="H2628:H2629"/>
    <mergeCell ref="I2628:I2629"/>
    <mergeCell ref="K2628:K2629"/>
    <mergeCell ref="L2628:L2629"/>
    <mergeCell ref="M2628:M2629"/>
    <mergeCell ref="N2628:N2629"/>
    <mergeCell ref="AG2627:AH2627"/>
    <mergeCell ref="AI2627:AI2629"/>
    <mergeCell ref="AJ2627:AK2627"/>
    <mergeCell ref="AL2627:AM2627"/>
    <mergeCell ref="AN2627:AN2629"/>
    <mergeCell ref="AO2627:AP2627"/>
    <mergeCell ref="AG2628:AG2629"/>
    <mergeCell ref="AH2628:AH2629"/>
    <mergeCell ref="AJ2628:AJ2629"/>
    <mergeCell ref="AK2628:AK2629"/>
    <mergeCell ref="R2627:S2627"/>
    <mergeCell ref="T2627:T2629"/>
    <mergeCell ref="U2627:V2627"/>
    <mergeCell ref="W2627:X2627"/>
    <mergeCell ref="AU2631:AY2631"/>
    <mergeCell ref="AV2632:AX2632"/>
    <mergeCell ref="AV2636:AX2636"/>
    <mergeCell ref="AU2640:AY2640"/>
    <mergeCell ref="AL2628:AL2629"/>
    <mergeCell ref="AM2628:AM2629"/>
    <mergeCell ref="AO2628:AO2629"/>
    <mergeCell ref="AP2628:AP2629"/>
    <mergeCell ref="AQ2628:AQ2629"/>
    <mergeCell ref="AR2628:AR2629"/>
    <mergeCell ref="M2627:N2627"/>
    <mergeCell ref="U2626:Y2626"/>
    <mergeCell ref="Z2626:Z2629"/>
    <mergeCell ref="AA2626:AA2629"/>
    <mergeCell ref="AB2626:AB2629"/>
    <mergeCell ref="AC2626:AC2629"/>
    <mergeCell ref="AD2626:AD2629"/>
    <mergeCell ref="P2628:P2629"/>
    <mergeCell ref="Q2628:Q2629"/>
    <mergeCell ref="R2628:R2629"/>
    <mergeCell ref="S2628:S2629"/>
    <mergeCell ref="U2628:U2629"/>
    <mergeCell ref="V2628:V2629"/>
    <mergeCell ref="Y2627:Y2629"/>
    <mergeCell ref="AE2627:AF2627"/>
    <mergeCell ref="W2628:W2629"/>
    <mergeCell ref="X2628:X2629"/>
    <mergeCell ref="AE2628:AE2629"/>
    <mergeCell ref="AF2628:AF2629"/>
    <mergeCell ref="AU2628:AZ2629"/>
    <mergeCell ref="AU2630:AZ2630"/>
    <mergeCell ref="AU2667:AY2667"/>
    <mergeCell ref="AW2668:AX2668"/>
    <mergeCell ref="AW2672:AX2672"/>
    <mergeCell ref="AU2679:AX2679"/>
    <mergeCell ref="AU2680:AX2680"/>
    <mergeCell ref="AU2681:AX2681"/>
    <mergeCell ref="AU2649:AY2649"/>
    <mergeCell ref="AU2650:AY2650"/>
    <mergeCell ref="AU2651:AY2651"/>
    <mergeCell ref="AU2654:AY2654"/>
    <mergeCell ref="AU2655:AY2655"/>
    <mergeCell ref="AU2666:AY2666"/>
    <mergeCell ref="AU2641:AY2641"/>
    <mergeCell ref="AU2643:AY2643"/>
    <mergeCell ref="AU2644:AY2644"/>
    <mergeCell ref="AU2645:AY2645"/>
    <mergeCell ref="AU2646:AY2646"/>
    <mergeCell ref="AU2647:AY2647"/>
    <mergeCell ref="Q2698:R2698"/>
    <mergeCell ref="T2698:W2698"/>
    <mergeCell ref="AI2698:AN2698"/>
    <mergeCell ref="C2699:E2699"/>
    <mergeCell ref="Q2699:R2699"/>
    <mergeCell ref="C2700:E2700"/>
    <mergeCell ref="Q2700:R2700"/>
    <mergeCell ref="AU2682:AX2682"/>
    <mergeCell ref="AU2684:AX2684"/>
    <mergeCell ref="AU2685:AX2685"/>
    <mergeCell ref="B2697:B2700"/>
    <mergeCell ref="C2697:E2697"/>
    <mergeCell ref="F2697:J2697"/>
    <mergeCell ref="K2697:O2697"/>
    <mergeCell ref="P2697:R2697"/>
    <mergeCell ref="T2697:Y2697"/>
    <mergeCell ref="C2698:E2698"/>
    <mergeCell ref="B2708:B2711"/>
    <mergeCell ref="C2708:C2711"/>
    <mergeCell ref="D2708:D2711"/>
    <mergeCell ref="E2708:E2711"/>
    <mergeCell ref="F2708:J2708"/>
    <mergeCell ref="K2708:O2708"/>
    <mergeCell ref="P2708:T2708"/>
    <mergeCell ref="O2709:O2711"/>
    <mergeCell ref="P2709:Q2709"/>
    <mergeCell ref="B2703:F2703"/>
    <mergeCell ref="L2703:N2703"/>
    <mergeCell ref="S2703:U2703"/>
    <mergeCell ref="AA2703:AG2703"/>
    <mergeCell ref="AS2703:AW2703"/>
    <mergeCell ref="B2706:F2706"/>
    <mergeCell ref="R2706:W2706"/>
    <mergeCell ref="C2701:E2701"/>
    <mergeCell ref="L2701:O2701"/>
    <mergeCell ref="Q2701:R2701"/>
    <mergeCell ref="T2701:W2701"/>
    <mergeCell ref="B2702:C2702"/>
    <mergeCell ref="L2702:O2702"/>
    <mergeCell ref="Q2702:R2702"/>
    <mergeCell ref="AE2708:AI2708"/>
    <mergeCell ref="AJ2708:AN2708"/>
    <mergeCell ref="AO2708:AS2708"/>
    <mergeCell ref="AT2708:AT2711"/>
    <mergeCell ref="AU2708:AZ2709"/>
    <mergeCell ref="F2709:G2709"/>
    <mergeCell ref="H2709:I2709"/>
    <mergeCell ref="J2709:J2711"/>
    <mergeCell ref="K2709:L2709"/>
    <mergeCell ref="P2707:T2707"/>
    <mergeCell ref="AQ2709:AR2709"/>
    <mergeCell ref="AS2709:AS2711"/>
    <mergeCell ref="F2710:F2711"/>
    <mergeCell ref="G2710:G2711"/>
    <mergeCell ref="H2710:H2711"/>
    <mergeCell ref="I2710:I2711"/>
    <mergeCell ref="K2710:K2711"/>
    <mergeCell ref="L2710:L2711"/>
    <mergeCell ref="M2710:M2711"/>
    <mergeCell ref="N2710:N2711"/>
    <mergeCell ref="AG2709:AH2709"/>
    <mergeCell ref="AI2709:AI2711"/>
    <mergeCell ref="AJ2709:AK2709"/>
    <mergeCell ref="AL2709:AM2709"/>
    <mergeCell ref="AN2709:AN2711"/>
    <mergeCell ref="AO2709:AP2709"/>
    <mergeCell ref="AG2710:AG2711"/>
    <mergeCell ref="AH2710:AH2711"/>
    <mergeCell ref="AJ2710:AJ2711"/>
    <mergeCell ref="AK2710:AK2711"/>
    <mergeCell ref="R2709:S2709"/>
    <mergeCell ref="T2709:T2711"/>
    <mergeCell ref="U2709:V2709"/>
    <mergeCell ref="W2709:X2709"/>
    <mergeCell ref="AU2713:AY2713"/>
    <mergeCell ref="AV2714:AX2714"/>
    <mergeCell ref="AV2718:AX2718"/>
    <mergeCell ref="AU2722:AY2722"/>
    <mergeCell ref="AL2710:AL2711"/>
    <mergeCell ref="AM2710:AM2711"/>
    <mergeCell ref="AO2710:AO2711"/>
    <mergeCell ref="AP2710:AP2711"/>
    <mergeCell ref="AQ2710:AQ2711"/>
    <mergeCell ref="AR2710:AR2711"/>
    <mergeCell ref="M2709:N2709"/>
    <mergeCell ref="U2708:Y2708"/>
    <mergeCell ref="Z2708:Z2711"/>
    <mergeCell ref="AA2708:AA2711"/>
    <mergeCell ref="AB2708:AB2711"/>
    <mergeCell ref="AC2708:AC2711"/>
    <mergeCell ref="AD2708:AD2711"/>
    <mergeCell ref="P2710:P2711"/>
    <mergeCell ref="Q2710:Q2711"/>
    <mergeCell ref="R2710:R2711"/>
    <mergeCell ref="S2710:S2711"/>
    <mergeCell ref="U2710:U2711"/>
    <mergeCell ref="V2710:V2711"/>
    <mergeCell ref="Y2709:Y2711"/>
    <mergeCell ref="AE2709:AF2709"/>
    <mergeCell ref="W2710:W2711"/>
    <mergeCell ref="X2710:X2711"/>
    <mergeCell ref="AE2710:AE2711"/>
    <mergeCell ref="AF2710:AF2711"/>
    <mergeCell ref="AU2710:AZ2711"/>
    <mergeCell ref="AU2712:AZ2712"/>
    <mergeCell ref="AU2749:AY2749"/>
    <mergeCell ref="AW2750:AX2750"/>
    <mergeCell ref="AW2754:AX2754"/>
    <mergeCell ref="AU2761:AX2761"/>
    <mergeCell ref="AU2762:AX2762"/>
    <mergeCell ref="AU2763:AX2763"/>
    <mergeCell ref="AU2731:AY2731"/>
    <mergeCell ref="AU2732:AY2732"/>
    <mergeCell ref="AU2733:AY2733"/>
    <mergeCell ref="AU2736:AY2736"/>
    <mergeCell ref="AU2737:AY2737"/>
    <mergeCell ref="AU2748:AY2748"/>
    <mergeCell ref="AU2723:AY2723"/>
    <mergeCell ref="AU2725:AY2725"/>
    <mergeCell ref="AU2726:AY2726"/>
    <mergeCell ref="AU2727:AY2727"/>
    <mergeCell ref="AU2728:AY2728"/>
    <mergeCell ref="AU2729:AY2729"/>
    <mergeCell ref="Q2780:R2780"/>
    <mergeCell ref="T2780:W2780"/>
    <mergeCell ref="AI2780:AN2780"/>
    <mergeCell ref="C2781:E2781"/>
    <mergeCell ref="Q2781:R2781"/>
    <mergeCell ref="C2782:E2782"/>
    <mergeCell ref="Q2782:R2782"/>
    <mergeCell ref="AU2764:AX2764"/>
    <mergeCell ref="AU2766:AX2766"/>
    <mergeCell ref="AU2767:AX2767"/>
    <mergeCell ref="B2779:B2782"/>
    <mergeCell ref="C2779:E2779"/>
    <mergeCell ref="F2779:J2779"/>
    <mergeCell ref="K2779:O2779"/>
    <mergeCell ref="P2779:R2779"/>
    <mergeCell ref="T2779:Y2779"/>
    <mergeCell ref="C2780:E2780"/>
    <mergeCell ref="B2790:B2793"/>
    <mergeCell ref="C2790:C2793"/>
    <mergeCell ref="D2790:D2793"/>
    <mergeCell ref="E2790:E2793"/>
    <mergeCell ref="F2790:J2790"/>
    <mergeCell ref="K2790:O2790"/>
    <mergeCell ref="P2790:T2790"/>
    <mergeCell ref="O2791:O2793"/>
    <mergeCell ref="P2791:Q2791"/>
    <mergeCell ref="B2785:F2785"/>
    <mergeCell ref="L2785:N2785"/>
    <mergeCell ref="S2785:U2785"/>
    <mergeCell ref="AA2785:AG2785"/>
    <mergeCell ref="AS2785:AW2785"/>
    <mergeCell ref="B2788:F2788"/>
    <mergeCell ref="R2788:W2788"/>
    <mergeCell ref="C2783:E2783"/>
    <mergeCell ref="L2783:O2783"/>
    <mergeCell ref="Q2783:R2783"/>
    <mergeCell ref="T2783:W2783"/>
    <mergeCell ref="B2784:C2784"/>
    <mergeCell ref="L2784:O2784"/>
    <mergeCell ref="Q2784:R2784"/>
    <mergeCell ref="AE2790:AI2790"/>
    <mergeCell ref="AJ2790:AN2790"/>
    <mergeCell ref="AO2790:AS2790"/>
    <mergeCell ref="AT2790:AT2793"/>
    <mergeCell ref="AU2790:AZ2791"/>
    <mergeCell ref="F2791:G2791"/>
    <mergeCell ref="H2791:I2791"/>
    <mergeCell ref="J2791:J2793"/>
    <mergeCell ref="K2791:L2791"/>
    <mergeCell ref="P2789:T2789"/>
    <mergeCell ref="AQ2791:AR2791"/>
    <mergeCell ref="AS2791:AS2793"/>
    <mergeCell ref="F2792:F2793"/>
    <mergeCell ref="G2792:G2793"/>
    <mergeCell ref="H2792:H2793"/>
    <mergeCell ref="I2792:I2793"/>
    <mergeCell ref="K2792:K2793"/>
    <mergeCell ref="L2792:L2793"/>
    <mergeCell ref="M2792:M2793"/>
    <mergeCell ref="N2792:N2793"/>
    <mergeCell ref="AG2791:AH2791"/>
    <mergeCell ref="AI2791:AI2793"/>
    <mergeCell ref="AJ2791:AK2791"/>
    <mergeCell ref="AL2791:AM2791"/>
    <mergeCell ref="AN2791:AN2793"/>
    <mergeCell ref="AO2791:AP2791"/>
    <mergeCell ref="AG2792:AG2793"/>
    <mergeCell ref="AH2792:AH2793"/>
    <mergeCell ref="AJ2792:AJ2793"/>
    <mergeCell ref="AK2792:AK2793"/>
    <mergeCell ref="R2791:S2791"/>
    <mergeCell ref="T2791:T2793"/>
    <mergeCell ref="U2791:V2791"/>
    <mergeCell ref="W2791:X2791"/>
    <mergeCell ref="AU2795:AY2795"/>
    <mergeCell ref="AV2796:AX2796"/>
    <mergeCell ref="AV2800:AX2800"/>
    <mergeCell ref="AU2804:AY2804"/>
    <mergeCell ref="AL2792:AL2793"/>
    <mergeCell ref="AM2792:AM2793"/>
    <mergeCell ref="AO2792:AO2793"/>
    <mergeCell ref="AP2792:AP2793"/>
    <mergeCell ref="AQ2792:AQ2793"/>
    <mergeCell ref="AR2792:AR2793"/>
    <mergeCell ref="M2791:N2791"/>
    <mergeCell ref="U2790:Y2790"/>
    <mergeCell ref="Z2790:Z2793"/>
    <mergeCell ref="AA2790:AA2793"/>
    <mergeCell ref="AB2790:AB2793"/>
    <mergeCell ref="AC2790:AC2793"/>
    <mergeCell ref="AD2790:AD2793"/>
    <mergeCell ref="P2792:P2793"/>
    <mergeCell ref="Q2792:Q2793"/>
    <mergeCell ref="R2792:R2793"/>
    <mergeCell ref="S2792:S2793"/>
    <mergeCell ref="U2792:U2793"/>
    <mergeCell ref="V2792:V2793"/>
    <mergeCell ref="Y2791:Y2793"/>
    <mergeCell ref="AE2791:AF2791"/>
    <mergeCell ref="W2792:W2793"/>
    <mergeCell ref="X2792:X2793"/>
    <mergeCell ref="AE2792:AE2793"/>
    <mergeCell ref="AF2792:AF2793"/>
    <mergeCell ref="AU2792:AZ2793"/>
    <mergeCell ref="AU2794:AZ2794"/>
    <mergeCell ref="AU2831:AY2831"/>
    <mergeCell ref="AW2832:AX2832"/>
    <mergeCell ref="AW2836:AX2836"/>
    <mergeCell ref="AU2843:AX2843"/>
    <mergeCell ref="AU2844:AX2844"/>
    <mergeCell ref="AU2845:AX2845"/>
    <mergeCell ref="AU2813:AY2813"/>
    <mergeCell ref="AU2814:AY2814"/>
    <mergeCell ref="AU2815:AY2815"/>
    <mergeCell ref="AU2818:AY2818"/>
    <mergeCell ref="AU2819:AY2819"/>
    <mergeCell ref="AU2830:AY2830"/>
    <mergeCell ref="AU2805:AY2805"/>
    <mergeCell ref="AU2807:AY2807"/>
    <mergeCell ref="AU2808:AY2808"/>
    <mergeCell ref="AU2809:AY2809"/>
    <mergeCell ref="AU2810:AY2810"/>
    <mergeCell ref="AU2811:AY2811"/>
    <mergeCell ref="Q2862:R2862"/>
    <mergeCell ref="T2862:W2862"/>
    <mergeCell ref="AI2862:AN2862"/>
    <mergeCell ref="C2863:E2863"/>
    <mergeCell ref="Q2863:R2863"/>
    <mergeCell ref="C2864:E2864"/>
    <mergeCell ref="Q2864:R2864"/>
    <mergeCell ref="AU2846:AX2846"/>
    <mergeCell ref="AU2848:AX2848"/>
    <mergeCell ref="AU2849:AX2849"/>
    <mergeCell ref="B2861:B2864"/>
    <mergeCell ref="C2861:E2861"/>
    <mergeCell ref="F2861:J2861"/>
    <mergeCell ref="K2861:O2861"/>
    <mergeCell ref="P2861:R2861"/>
    <mergeCell ref="T2861:Y2861"/>
    <mergeCell ref="C2862:E2862"/>
    <mergeCell ref="B2872:B2875"/>
    <mergeCell ref="C2872:C2875"/>
    <mergeCell ref="D2872:D2875"/>
    <mergeCell ref="E2872:E2875"/>
    <mergeCell ref="F2872:J2872"/>
    <mergeCell ref="K2872:O2872"/>
    <mergeCell ref="P2872:T2872"/>
    <mergeCell ref="O2873:O2875"/>
    <mergeCell ref="P2873:Q2873"/>
    <mergeCell ref="B2867:F2867"/>
    <mergeCell ref="L2867:N2867"/>
    <mergeCell ref="S2867:U2867"/>
    <mergeCell ref="AA2867:AG2867"/>
    <mergeCell ref="AS2867:AW2867"/>
    <mergeCell ref="B2870:F2870"/>
    <mergeCell ref="R2870:W2870"/>
    <mergeCell ref="C2865:E2865"/>
    <mergeCell ref="L2865:O2865"/>
    <mergeCell ref="Q2865:R2865"/>
    <mergeCell ref="T2865:W2865"/>
    <mergeCell ref="B2866:C2866"/>
    <mergeCell ref="L2866:O2866"/>
    <mergeCell ref="Q2866:R2866"/>
    <mergeCell ref="AE2872:AI2872"/>
    <mergeCell ref="AJ2872:AN2872"/>
    <mergeCell ref="AO2872:AS2872"/>
    <mergeCell ref="AT2872:AT2875"/>
    <mergeCell ref="AU2872:AZ2873"/>
    <mergeCell ref="F2873:G2873"/>
    <mergeCell ref="H2873:I2873"/>
    <mergeCell ref="J2873:J2875"/>
    <mergeCell ref="K2873:L2873"/>
    <mergeCell ref="P2871:T2871"/>
    <mergeCell ref="AQ2873:AR2873"/>
    <mergeCell ref="AS2873:AS2875"/>
    <mergeCell ref="F2874:F2875"/>
    <mergeCell ref="G2874:G2875"/>
    <mergeCell ref="H2874:H2875"/>
    <mergeCell ref="I2874:I2875"/>
    <mergeCell ref="K2874:K2875"/>
    <mergeCell ref="L2874:L2875"/>
    <mergeCell ref="M2874:M2875"/>
    <mergeCell ref="N2874:N2875"/>
    <mergeCell ref="AG2873:AH2873"/>
    <mergeCell ref="AI2873:AI2875"/>
    <mergeCell ref="AJ2873:AK2873"/>
    <mergeCell ref="AL2873:AM2873"/>
    <mergeCell ref="AN2873:AN2875"/>
    <mergeCell ref="AO2873:AP2873"/>
    <mergeCell ref="AG2874:AG2875"/>
    <mergeCell ref="AH2874:AH2875"/>
    <mergeCell ref="AJ2874:AJ2875"/>
    <mergeCell ref="AK2874:AK2875"/>
    <mergeCell ref="R2873:S2873"/>
    <mergeCell ref="T2873:T2875"/>
    <mergeCell ref="U2873:V2873"/>
    <mergeCell ref="W2873:X2873"/>
    <mergeCell ref="AU2877:AY2877"/>
    <mergeCell ref="AV2878:AX2878"/>
    <mergeCell ref="AV2882:AX2882"/>
    <mergeCell ref="AU2886:AY2886"/>
    <mergeCell ref="AL2874:AL2875"/>
    <mergeCell ref="AM2874:AM2875"/>
    <mergeCell ref="AO2874:AO2875"/>
    <mergeCell ref="AP2874:AP2875"/>
    <mergeCell ref="AQ2874:AQ2875"/>
    <mergeCell ref="AR2874:AR2875"/>
    <mergeCell ref="M2873:N2873"/>
    <mergeCell ref="U2872:Y2872"/>
    <mergeCell ref="Z2872:Z2875"/>
    <mergeCell ref="AA2872:AA2875"/>
    <mergeCell ref="AB2872:AB2875"/>
    <mergeCell ref="AC2872:AC2875"/>
    <mergeCell ref="AD2872:AD2875"/>
    <mergeCell ref="P2874:P2875"/>
    <mergeCell ref="Q2874:Q2875"/>
    <mergeCell ref="R2874:R2875"/>
    <mergeCell ref="S2874:S2875"/>
    <mergeCell ref="U2874:U2875"/>
    <mergeCell ref="V2874:V2875"/>
    <mergeCell ref="Y2873:Y2875"/>
    <mergeCell ref="AE2873:AF2873"/>
    <mergeCell ref="W2874:W2875"/>
    <mergeCell ref="X2874:X2875"/>
    <mergeCell ref="AE2874:AE2875"/>
    <mergeCell ref="AF2874:AF2875"/>
    <mergeCell ref="AU2874:AZ2875"/>
    <mergeCell ref="AU2876:AZ2876"/>
    <mergeCell ref="AU2913:AY2913"/>
    <mergeCell ref="AW2914:AX2914"/>
    <mergeCell ref="AW2918:AX2918"/>
    <mergeCell ref="AU2925:AX2925"/>
    <mergeCell ref="AU2926:AX2926"/>
    <mergeCell ref="AU2927:AX2927"/>
    <mergeCell ref="AU2895:AY2895"/>
    <mergeCell ref="AU2896:AY2896"/>
    <mergeCell ref="AU2897:AY2897"/>
    <mergeCell ref="AU2900:AY2900"/>
    <mergeCell ref="AU2901:AY2901"/>
    <mergeCell ref="AU2912:AY2912"/>
    <mergeCell ref="AU2887:AY2887"/>
    <mergeCell ref="AU2889:AY2889"/>
    <mergeCell ref="AU2890:AY2890"/>
    <mergeCell ref="AU2891:AY2891"/>
    <mergeCell ref="AU2892:AY2892"/>
    <mergeCell ref="AU2893:AY2893"/>
    <mergeCell ref="Q2944:R2944"/>
    <mergeCell ref="T2944:W2944"/>
    <mergeCell ref="AI2944:AN2944"/>
    <mergeCell ref="C2945:E2945"/>
    <mergeCell ref="Q2945:R2945"/>
    <mergeCell ref="C2946:E2946"/>
    <mergeCell ref="Q2946:R2946"/>
    <mergeCell ref="AU2928:AX2928"/>
    <mergeCell ref="AU2930:AX2930"/>
    <mergeCell ref="AU2931:AX2931"/>
    <mergeCell ref="B2943:B2946"/>
    <mergeCell ref="C2943:E2943"/>
    <mergeCell ref="F2943:J2943"/>
    <mergeCell ref="K2943:O2943"/>
    <mergeCell ref="P2943:R2943"/>
    <mergeCell ref="T2943:Y2943"/>
    <mergeCell ref="C2944:E2944"/>
    <mergeCell ref="B2954:B2957"/>
    <mergeCell ref="C2954:C2957"/>
    <mergeCell ref="D2954:D2957"/>
    <mergeCell ref="E2954:E2957"/>
    <mergeCell ref="F2954:J2954"/>
    <mergeCell ref="K2954:O2954"/>
    <mergeCell ref="P2954:T2954"/>
    <mergeCell ref="O2955:O2957"/>
    <mergeCell ref="P2955:Q2955"/>
    <mergeCell ref="B2949:F2949"/>
    <mergeCell ref="L2949:N2949"/>
    <mergeCell ref="S2949:U2949"/>
    <mergeCell ref="AA2949:AG2949"/>
    <mergeCell ref="AS2949:AW2949"/>
    <mergeCell ref="B2952:F2952"/>
    <mergeCell ref="R2952:W2952"/>
    <mergeCell ref="C2947:E2947"/>
    <mergeCell ref="L2947:O2947"/>
    <mergeCell ref="Q2947:R2947"/>
    <mergeCell ref="T2947:W2947"/>
    <mergeCell ref="B2948:C2948"/>
    <mergeCell ref="L2948:O2948"/>
    <mergeCell ref="Q2948:R2948"/>
    <mergeCell ref="AE2954:AI2954"/>
    <mergeCell ref="AJ2954:AN2954"/>
    <mergeCell ref="AO2954:AS2954"/>
    <mergeCell ref="AT2954:AT2957"/>
    <mergeCell ref="AU2954:AZ2955"/>
    <mergeCell ref="F2955:G2955"/>
    <mergeCell ref="H2955:I2955"/>
    <mergeCell ref="J2955:J2957"/>
    <mergeCell ref="K2955:L2955"/>
    <mergeCell ref="P2953:T2953"/>
    <mergeCell ref="AQ2955:AR2955"/>
    <mergeCell ref="AS2955:AS2957"/>
    <mergeCell ref="F2956:F2957"/>
    <mergeCell ref="G2956:G2957"/>
    <mergeCell ref="H2956:H2957"/>
    <mergeCell ref="I2956:I2957"/>
    <mergeCell ref="K2956:K2957"/>
    <mergeCell ref="L2956:L2957"/>
    <mergeCell ref="M2956:M2957"/>
    <mergeCell ref="N2956:N2957"/>
    <mergeCell ref="AG2955:AH2955"/>
    <mergeCell ref="AI2955:AI2957"/>
    <mergeCell ref="AJ2955:AK2955"/>
    <mergeCell ref="AL2955:AM2955"/>
    <mergeCell ref="AN2955:AN2957"/>
    <mergeCell ref="AO2955:AP2955"/>
    <mergeCell ref="AG2956:AG2957"/>
    <mergeCell ref="AH2956:AH2957"/>
    <mergeCell ref="AJ2956:AJ2957"/>
    <mergeCell ref="AK2956:AK2957"/>
    <mergeCell ref="R2955:S2955"/>
    <mergeCell ref="T2955:T2957"/>
    <mergeCell ref="U2955:V2955"/>
    <mergeCell ref="W2955:X2955"/>
    <mergeCell ref="AU2959:AY2959"/>
    <mergeCell ref="AV2960:AX2960"/>
    <mergeCell ref="AV2964:AX2964"/>
    <mergeCell ref="AU2968:AY2968"/>
    <mergeCell ref="AL2956:AL2957"/>
    <mergeCell ref="AM2956:AM2957"/>
    <mergeCell ref="AO2956:AO2957"/>
    <mergeCell ref="AP2956:AP2957"/>
    <mergeCell ref="AQ2956:AQ2957"/>
    <mergeCell ref="AR2956:AR2957"/>
    <mergeCell ref="M2955:N2955"/>
    <mergeCell ref="U2954:Y2954"/>
    <mergeCell ref="Z2954:Z2957"/>
    <mergeCell ref="AA2954:AA2957"/>
    <mergeCell ref="AB2954:AB2957"/>
    <mergeCell ref="AC2954:AC2957"/>
    <mergeCell ref="AD2954:AD2957"/>
    <mergeCell ref="P2956:P2957"/>
    <mergeCell ref="Q2956:Q2957"/>
    <mergeCell ref="R2956:R2957"/>
    <mergeCell ref="S2956:S2957"/>
    <mergeCell ref="U2956:U2957"/>
    <mergeCell ref="V2956:V2957"/>
    <mergeCell ref="Y2955:Y2957"/>
    <mergeCell ref="AE2955:AF2955"/>
    <mergeCell ref="W2956:W2957"/>
    <mergeCell ref="X2956:X2957"/>
    <mergeCell ref="AE2956:AE2957"/>
    <mergeCell ref="AF2956:AF2957"/>
    <mergeCell ref="AU2956:AZ2957"/>
    <mergeCell ref="AU2958:AZ2958"/>
    <mergeCell ref="AU2995:AY2995"/>
    <mergeCell ref="AW2996:AX2996"/>
    <mergeCell ref="AW3000:AX3000"/>
    <mergeCell ref="AU3007:AX3007"/>
    <mergeCell ref="AU3008:AX3008"/>
    <mergeCell ref="AU3009:AX3009"/>
    <mergeCell ref="AU2977:AY2977"/>
    <mergeCell ref="AU2978:AY2978"/>
    <mergeCell ref="AU2979:AY2979"/>
    <mergeCell ref="AU2982:AY2982"/>
    <mergeCell ref="AU2983:AY2983"/>
    <mergeCell ref="AU2994:AY2994"/>
    <mergeCell ref="AU2969:AY2969"/>
    <mergeCell ref="AU2971:AY2971"/>
    <mergeCell ref="AU2972:AY2972"/>
    <mergeCell ref="AU2973:AY2973"/>
    <mergeCell ref="AU2974:AY2974"/>
    <mergeCell ref="AU2975:AY2975"/>
    <mergeCell ref="Q3026:R3026"/>
    <mergeCell ref="T3026:W3026"/>
    <mergeCell ref="AI3026:AN3026"/>
    <mergeCell ref="C3027:E3027"/>
    <mergeCell ref="Q3027:R3027"/>
    <mergeCell ref="C3028:E3028"/>
    <mergeCell ref="Q3028:R3028"/>
    <mergeCell ref="AU3010:AX3010"/>
    <mergeCell ref="AU3012:AX3012"/>
    <mergeCell ref="AU3013:AX3013"/>
    <mergeCell ref="B3025:B3028"/>
    <mergeCell ref="C3025:E3025"/>
    <mergeCell ref="F3025:J3025"/>
    <mergeCell ref="K3025:O3025"/>
    <mergeCell ref="P3025:R3025"/>
    <mergeCell ref="T3025:Y3025"/>
    <mergeCell ref="C3026:E3026"/>
    <mergeCell ref="B3036:B3039"/>
    <mergeCell ref="C3036:C3039"/>
    <mergeCell ref="D3036:D3039"/>
    <mergeCell ref="E3036:E3039"/>
    <mergeCell ref="F3036:J3036"/>
    <mergeCell ref="K3036:O3036"/>
    <mergeCell ref="P3036:T3036"/>
    <mergeCell ref="O3037:O3039"/>
    <mergeCell ref="P3037:Q3037"/>
    <mergeCell ref="B3031:F3031"/>
    <mergeCell ref="L3031:N3031"/>
    <mergeCell ref="S3031:U3031"/>
    <mergeCell ref="AA3031:AG3031"/>
    <mergeCell ref="AS3031:AW3031"/>
    <mergeCell ref="B3034:F3034"/>
    <mergeCell ref="R3034:W3034"/>
    <mergeCell ref="C3029:E3029"/>
    <mergeCell ref="L3029:O3029"/>
    <mergeCell ref="Q3029:R3029"/>
    <mergeCell ref="T3029:W3029"/>
    <mergeCell ref="B3030:C3030"/>
    <mergeCell ref="L3030:O3030"/>
    <mergeCell ref="Q3030:R3030"/>
    <mergeCell ref="AE3036:AI3036"/>
    <mergeCell ref="AJ3036:AN3036"/>
    <mergeCell ref="AO3036:AS3036"/>
    <mergeCell ref="AT3036:AT3039"/>
    <mergeCell ref="AU3036:AZ3037"/>
    <mergeCell ref="F3037:G3037"/>
    <mergeCell ref="H3037:I3037"/>
    <mergeCell ref="J3037:J3039"/>
    <mergeCell ref="K3037:L3037"/>
    <mergeCell ref="P3035:T3035"/>
    <mergeCell ref="AQ3037:AR3037"/>
    <mergeCell ref="AS3037:AS3039"/>
    <mergeCell ref="F3038:F3039"/>
    <mergeCell ref="G3038:G3039"/>
    <mergeCell ref="H3038:H3039"/>
    <mergeCell ref="I3038:I3039"/>
    <mergeCell ref="K3038:K3039"/>
    <mergeCell ref="L3038:L3039"/>
    <mergeCell ref="M3038:M3039"/>
    <mergeCell ref="N3038:N3039"/>
    <mergeCell ref="AG3037:AH3037"/>
    <mergeCell ref="AI3037:AI3039"/>
    <mergeCell ref="AJ3037:AK3037"/>
    <mergeCell ref="AL3037:AM3037"/>
    <mergeCell ref="AN3037:AN3039"/>
    <mergeCell ref="AO3037:AP3037"/>
    <mergeCell ref="AG3038:AG3039"/>
    <mergeCell ref="AH3038:AH3039"/>
    <mergeCell ref="AJ3038:AJ3039"/>
    <mergeCell ref="AK3038:AK3039"/>
    <mergeCell ref="R3037:S3037"/>
    <mergeCell ref="T3037:T3039"/>
    <mergeCell ref="U3037:V3037"/>
    <mergeCell ref="W3037:X3037"/>
    <mergeCell ref="AU3041:AY3041"/>
    <mergeCell ref="AV3042:AX3042"/>
    <mergeCell ref="AV3046:AX3046"/>
    <mergeCell ref="AU3050:AY3050"/>
    <mergeCell ref="AL3038:AL3039"/>
    <mergeCell ref="AM3038:AM3039"/>
    <mergeCell ref="AO3038:AO3039"/>
    <mergeCell ref="AP3038:AP3039"/>
    <mergeCell ref="AQ3038:AQ3039"/>
    <mergeCell ref="AR3038:AR3039"/>
    <mergeCell ref="M3037:N3037"/>
    <mergeCell ref="U3036:Y3036"/>
    <mergeCell ref="Z3036:Z3039"/>
    <mergeCell ref="AA3036:AA3039"/>
    <mergeCell ref="AB3036:AB3039"/>
    <mergeCell ref="AC3036:AC3039"/>
    <mergeCell ref="AD3036:AD3039"/>
    <mergeCell ref="P3038:P3039"/>
    <mergeCell ref="Q3038:Q3039"/>
    <mergeCell ref="R3038:R3039"/>
    <mergeCell ref="S3038:S3039"/>
    <mergeCell ref="U3038:U3039"/>
    <mergeCell ref="V3038:V3039"/>
    <mergeCell ref="Y3037:Y3039"/>
    <mergeCell ref="AE3037:AF3037"/>
    <mergeCell ref="W3038:W3039"/>
    <mergeCell ref="X3038:X3039"/>
    <mergeCell ref="AE3038:AE3039"/>
    <mergeCell ref="AF3038:AF3039"/>
    <mergeCell ref="AU3038:AZ3039"/>
    <mergeCell ref="AU3040:AZ3040"/>
    <mergeCell ref="AU3077:AY3077"/>
    <mergeCell ref="AW3078:AX3078"/>
    <mergeCell ref="AW3082:AX3082"/>
    <mergeCell ref="AU3089:AX3089"/>
    <mergeCell ref="AU3090:AX3090"/>
    <mergeCell ref="AU3091:AX3091"/>
    <mergeCell ref="AU3059:AY3059"/>
    <mergeCell ref="AU3060:AY3060"/>
    <mergeCell ref="AU3061:AY3061"/>
    <mergeCell ref="AU3064:AY3064"/>
    <mergeCell ref="AU3065:AY3065"/>
    <mergeCell ref="AU3076:AY3076"/>
    <mergeCell ref="AU3051:AY3051"/>
    <mergeCell ref="AU3053:AY3053"/>
    <mergeCell ref="AU3054:AY3054"/>
    <mergeCell ref="AU3055:AY3055"/>
    <mergeCell ref="AU3056:AY3056"/>
    <mergeCell ref="AU3057:AY3057"/>
    <mergeCell ref="Q3108:R3108"/>
    <mergeCell ref="T3108:W3108"/>
    <mergeCell ref="AI3108:AN3108"/>
    <mergeCell ref="C3109:E3109"/>
    <mergeCell ref="Q3109:R3109"/>
    <mergeCell ref="C3110:E3110"/>
    <mergeCell ref="Q3110:R3110"/>
    <mergeCell ref="AU3092:AX3092"/>
    <mergeCell ref="AU3094:AX3094"/>
    <mergeCell ref="AU3095:AX3095"/>
    <mergeCell ref="B3107:B3110"/>
    <mergeCell ref="C3107:E3107"/>
    <mergeCell ref="F3107:J3107"/>
    <mergeCell ref="K3107:O3107"/>
    <mergeCell ref="P3107:R3107"/>
    <mergeCell ref="T3107:Y3107"/>
    <mergeCell ref="C3108:E3108"/>
    <mergeCell ref="B3118:B3121"/>
    <mergeCell ref="C3118:C3121"/>
    <mergeCell ref="D3118:D3121"/>
    <mergeCell ref="E3118:E3121"/>
    <mergeCell ref="F3118:J3118"/>
    <mergeCell ref="K3118:O3118"/>
    <mergeCell ref="P3118:T3118"/>
    <mergeCell ref="O3119:O3121"/>
    <mergeCell ref="P3119:Q3119"/>
    <mergeCell ref="B3113:F3113"/>
    <mergeCell ref="L3113:N3113"/>
    <mergeCell ref="S3113:U3113"/>
    <mergeCell ref="AA3113:AG3113"/>
    <mergeCell ref="AS3113:AW3113"/>
    <mergeCell ref="B3116:F3116"/>
    <mergeCell ref="R3116:W3116"/>
    <mergeCell ref="C3111:E3111"/>
    <mergeCell ref="L3111:O3111"/>
    <mergeCell ref="Q3111:R3111"/>
    <mergeCell ref="T3111:W3111"/>
    <mergeCell ref="B3112:C3112"/>
    <mergeCell ref="L3112:O3112"/>
    <mergeCell ref="Q3112:R3112"/>
    <mergeCell ref="AE3118:AI3118"/>
    <mergeCell ref="AJ3118:AN3118"/>
    <mergeCell ref="AO3118:AS3118"/>
    <mergeCell ref="AT3118:AT3121"/>
    <mergeCell ref="AU3118:AZ3119"/>
    <mergeCell ref="F3119:G3119"/>
    <mergeCell ref="H3119:I3119"/>
    <mergeCell ref="J3119:J3121"/>
    <mergeCell ref="K3119:L3119"/>
    <mergeCell ref="P3117:T3117"/>
    <mergeCell ref="AQ3119:AR3119"/>
    <mergeCell ref="AS3119:AS3121"/>
    <mergeCell ref="F3120:F3121"/>
    <mergeCell ref="G3120:G3121"/>
    <mergeCell ref="H3120:H3121"/>
    <mergeCell ref="I3120:I3121"/>
    <mergeCell ref="K3120:K3121"/>
    <mergeCell ref="L3120:L3121"/>
    <mergeCell ref="M3120:M3121"/>
    <mergeCell ref="N3120:N3121"/>
    <mergeCell ref="AG3119:AH3119"/>
    <mergeCell ref="AI3119:AI3121"/>
    <mergeCell ref="AJ3119:AK3119"/>
    <mergeCell ref="AL3119:AM3119"/>
    <mergeCell ref="AN3119:AN3121"/>
    <mergeCell ref="AO3119:AP3119"/>
    <mergeCell ref="AG3120:AG3121"/>
    <mergeCell ref="AH3120:AH3121"/>
    <mergeCell ref="AJ3120:AJ3121"/>
    <mergeCell ref="AK3120:AK3121"/>
    <mergeCell ref="R3119:S3119"/>
    <mergeCell ref="T3119:T3121"/>
    <mergeCell ref="U3119:V3119"/>
    <mergeCell ref="W3119:X3119"/>
    <mergeCell ref="AU3123:AY3123"/>
    <mergeCell ref="AV3124:AX3124"/>
    <mergeCell ref="AV3128:AX3128"/>
    <mergeCell ref="AU3132:AY3132"/>
    <mergeCell ref="AL3120:AL3121"/>
    <mergeCell ref="AM3120:AM3121"/>
    <mergeCell ref="AO3120:AO3121"/>
    <mergeCell ref="AP3120:AP3121"/>
    <mergeCell ref="AQ3120:AQ3121"/>
    <mergeCell ref="AR3120:AR3121"/>
    <mergeCell ref="M3119:N3119"/>
    <mergeCell ref="U3118:Y3118"/>
    <mergeCell ref="Z3118:Z3121"/>
    <mergeCell ref="AA3118:AA3121"/>
    <mergeCell ref="AB3118:AB3121"/>
    <mergeCell ref="AC3118:AC3121"/>
    <mergeCell ref="AD3118:AD3121"/>
    <mergeCell ref="P3120:P3121"/>
    <mergeCell ref="Q3120:Q3121"/>
    <mergeCell ref="R3120:R3121"/>
    <mergeCell ref="S3120:S3121"/>
    <mergeCell ref="U3120:U3121"/>
    <mergeCell ref="V3120:V3121"/>
    <mergeCell ref="Y3119:Y3121"/>
    <mergeCell ref="AE3119:AF3119"/>
    <mergeCell ref="W3120:W3121"/>
    <mergeCell ref="X3120:X3121"/>
    <mergeCell ref="AE3120:AE3121"/>
    <mergeCell ref="AF3120:AF3121"/>
    <mergeCell ref="AU3120:AZ3121"/>
    <mergeCell ref="AU3122:AZ3122"/>
    <mergeCell ref="AU3159:AY3159"/>
    <mergeCell ref="AW3160:AX3160"/>
    <mergeCell ref="AW3164:AX3164"/>
    <mergeCell ref="AU3171:AX3171"/>
    <mergeCell ref="AU3172:AX3172"/>
    <mergeCell ref="AU3173:AX3173"/>
    <mergeCell ref="AU3141:AY3141"/>
    <mergeCell ref="AU3142:AY3142"/>
    <mergeCell ref="AU3143:AY3143"/>
    <mergeCell ref="AU3146:AY3146"/>
    <mergeCell ref="AU3147:AY3147"/>
    <mergeCell ref="AU3158:AY3158"/>
    <mergeCell ref="AU3133:AY3133"/>
    <mergeCell ref="AU3135:AY3135"/>
    <mergeCell ref="AU3136:AY3136"/>
    <mergeCell ref="AU3137:AY3137"/>
    <mergeCell ref="AU3138:AY3138"/>
    <mergeCell ref="AU3139:AY3139"/>
    <mergeCell ref="Q3190:R3190"/>
    <mergeCell ref="T3190:W3190"/>
    <mergeCell ref="AI3190:AN3190"/>
    <mergeCell ref="C3191:E3191"/>
    <mergeCell ref="Q3191:R3191"/>
    <mergeCell ref="C3192:E3192"/>
    <mergeCell ref="Q3192:R3192"/>
    <mergeCell ref="AU3174:AX3174"/>
    <mergeCell ref="AU3176:AX3176"/>
    <mergeCell ref="AU3177:AX3177"/>
    <mergeCell ref="B3189:B3192"/>
    <mergeCell ref="C3189:E3189"/>
    <mergeCell ref="F3189:J3189"/>
    <mergeCell ref="K3189:O3189"/>
    <mergeCell ref="P3189:R3189"/>
    <mergeCell ref="T3189:Y3189"/>
    <mergeCell ref="C3190:E3190"/>
    <mergeCell ref="B3200:B3203"/>
    <mergeCell ref="C3200:C3203"/>
    <mergeCell ref="D3200:D3203"/>
    <mergeCell ref="E3200:E3203"/>
    <mergeCell ref="F3200:J3200"/>
    <mergeCell ref="K3200:O3200"/>
    <mergeCell ref="P3200:T3200"/>
    <mergeCell ref="O3201:O3203"/>
    <mergeCell ref="P3201:Q3201"/>
    <mergeCell ref="B3195:F3195"/>
    <mergeCell ref="L3195:N3195"/>
    <mergeCell ref="S3195:U3195"/>
    <mergeCell ref="AA3195:AG3195"/>
    <mergeCell ref="AS3195:AW3195"/>
    <mergeCell ref="B3198:F3198"/>
    <mergeCell ref="R3198:W3198"/>
    <mergeCell ref="C3193:E3193"/>
    <mergeCell ref="L3193:O3193"/>
    <mergeCell ref="Q3193:R3193"/>
    <mergeCell ref="T3193:W3193"/>
    <mergeCell ref="B3194:C3194"/>
    <mergeCell ref="L3194:O3194"/>
    <mergeCell ref="Q3194:R3194"/>
    <mergeCell ref="AE3200:AI3200"/>
    <mergeCell ref="AJ3200:AN3200"/>
    <mergeCell ref="AO3200:AS3200"/>
    <mergeCell ref="AT3200:AT3203"/>
    <mergeCell ref="AU3200:AZ3201"/>
    <mergeCell ref="F3201:G3201"/>
    <mergeCell ref="H3201:I3201"/>
    <mergeCell ref="J3201:J3203"/>
    <mergeCell ref="K3201:L3201"/>
    <mergeCell ref="P3199:T3199"/>
    <mergeCell ref="AQ3201:AR3201"/>
    <mergeCell ref="AS3201:AS3203"/>
    <mergeCell ref="F3202:F3203"/>
    <mergeCell ref="G3202:G3203"/>
    <mergeCell ref="H3202:H3203"/>
    <mergeCell ref="I3202:I3203"/>
    <mergeCell ref="K3202:K3203"/>
    <mergeCell ref="L3202:L3203"/>
    <mergeCell ref="M3202:M3203"/>
    <mergeCell ref="N3202:N3203"/>
    <mergeCell ref="AG3201:AH3201"/>
    <mergeCell ref="AI3201:AI3203"/>
    <mergeCell ref="AJ3201:AK3201"/>
    <mergeCell ref="AL3201:AM3201"/>
    <mergeCell ref="AN3201:AN3203"/>
    <mergeCell ref="AO3201:AP3201"/>
    <mergeCell ref="AG3202:AG3203"/>
    <mergeCell ref="AH3202:AH3203"/>
    <mergeCell ref="AJ3202:AJ3203"/>
    <mergeCell ref="AK3202:AK3203"/>
    <mergeCell ref="R3201:S3201"/>
    <mergeCell ref="T3201:T3203"/>
    <mergeCell ref="U3201:V3201"/>
    <mergeCell ref="W3201:X3201"/>
    <mergeCell ref="AU3205:AY3205"/>
    <mergeCell ref="AV3206:AX3206"/>
    <mergeCell ref="AV3210:AX3210"/>
    <mergeCell ref="AU3214:AY3214"/>
    <mergeCell ref="AL3202:AL3203"/>
    <mergeCell ref="AM3202:AM3203"/>
    <mergeCell ref="AO3202:AO3203"/>
    <mergeCell ref="AP3202:AP3203"/>
    <mergeCell ref="AQ3202:AQ3203"/>
    <mergeCell ref="AR3202:AR3203"/>
    <mergeCell ref="M3201:N3201"/>
    <mergeCell ref="U3200:Y3200"/>
    <mergeCell ref="Z3200:Z3203"/>
    <mergeCell ref="AA3200:AA3203"/>
    <mergeCell ref="AB3200:AB3203"/>
    <mergeCell ref="AC3200:AC3203"/>
    <mergeCell ref="AD3200:AD3203"/>
    <mergeCell ref="P3202:P3203"/>
    <mergeCell ref="Q3202:Q3203"/>
    <mergeCell ref="R3202:R3203"/>
    <mergeCell ref="S3202:S3203"/>
    <mergeCell ref="U3202:U3203"/>
    <mergeCell ref="V3202:V3203"/>
    <mergeCell ref="Y3201:Y3203"/>
    <mergeCell ref="AE3201:AF3201"/>
    <mergeCell ref="W3202:W3203"/>
    <mergeCell ref="X3202:X3203"/>
    <mergeCell ref="AE3202:AE3203"/>
    <mergeCell ref="AF3202:AF3203"/>
    <mergeCell ref="AU3202:AZ3203"/>
    <mergeCell ref="AU3204:AZ3204"/>
    <mergeCell ref="AU3241:AY3241"/>
    <mergeCell ref="AW3242:AX3242"/>
    <mergeCell ref="AW3246:AX3246"/>
    <mergeCell ref="AU3253:AX3253"/>
    <mergeCell ref="AU3254:AX3254"/>
    <mergeCell ref="AU3255:AX3255"/>
    <mergeCell ref="AU3223:AY3223"/>
    <mergeCell ref="AU3224:AY3224"/>
    <mergeCell ref="AU3225:AY3225"/>
    <mergeCell ref="AU3228:AY3228"/>
    <mergeCell ref="AU3229:AY3229"/>
    <mergeCell ref="AU3240:AY3240"/>
    <mergeCell ref="AU3215:AY3215"/>
    <mergeCell ref="AU3217:AY3217"/>
    <mergeCell ref="AU3218:AY3218"/>
    <mergeCell ref="AU3219:AY3219"/>
    <mergeCell ref="AU3220:AY3220"/>
    <mergeCell ref="AU3221:AY3221"/>
    <mergeCell ref="Q3272:R3272"/>
    <mergeCell ref="T3272:W3272"/>
    <mergeCell ref="AI3272:AN3272"/>
    <mergeCell ref="C3273:E3273"/>
    <mergeCell ref="Q3273:R3273"/>
    <mergeCell ref="C3274:E3274"/>
    <mergeCell ref="Q3274:R3274"/>
    <mergeCell ref="AU3256:AX3256"/>
    <mergeCell ref="AU3258:AX3258"/>
    <mergeCell ref="AU3259:AX3259"/>
    <mergeCell ref="B3271:B3274"/>
    <mergeCell ref="C3271:E3271"/>
    <mergeCell ref="F3271:J3271"/>
    <mergeCell ref="K3271:O3271"/>
    <mergeCell ref="P3271:R3271"/>
    <mergeCell ref="T3271:Y3271"/>
    <mergeCell ref="C3272:E3272"/>
    <mergeCell ref="B3282:B3285"/>
    <mergeCell ref="C3282:C3285"/>
    <mergeCell ref="D3282:D3285"/>
    <mergeCell ref="E3282:E3285"/>
    <mergeCell ref="F3282:J3282"/>
    <mergeCell ref="K3282:O3282"/>
    <mergeCell ref="P3282:T3282"/>
    <mergeCell ref="O3283:O3285"/>
    <mergeCell ref="P3283:Q3283"/>
    <mergeCell ref="B3277:F3277"/>
    <mergeCell ref="L3277:N3277"/>
    <mergeCell ref="S3277:U3277"/>
    <mergeCell ref="AA3277:AG3277"/>
    <mergeCell ref="AS3277:AW3277"/>
    <mergeCell ref="B3280:F3280"/>
    <mergeCell ref="R3280:W3280"/>
    <mergeCell ref="C3275:E3275"/>
    <mergeCell ref="L3275:O3275"/>
    <mergeCell ref="Q3275:R3275"/>
    <mergeCell ref="T3275:W3275"/>
    <mergeCell ref="B3276:C3276"/>
    <mergeCell ref="L3276:O3276"/>
    <mergeCell ref="Q3276:R3276"/>
    <mergeCell ref="AE3282:AI3282"/>
    <mergeCell ref="AJ3282:AN3282"/>
    <mergeCell ref="AO3282:AS3282"/>
    <mergeCell ref="AT3282:AT3285"/>
    <mergeCell ref="AU3282:AZ3283"/>
    <mergeCell ref="F3283:G3283"/>
    <mergeCell ref="H3283:I3283"/>
    <mergeCell ref="J3283:J3285"/>
    <mergeCell ref="K3283:L3283"/>
    <mergeCell ref="P3281:T3281"/>
    <mergeCell ref="AQ3283:AR3283"/>
    <mergeCell ref="AS3283:AS3285"/>
    <mergeCell ref="F3284:F3285"/>
    <mergeCell ref="G3284:G3285"/>
    <mergeCell ref="H3284:H3285"/>
    <mergeCell ref="I3284:I3285"/>
    <mergeCell ref="K3284:K3285"/>
    <mergeCell ref="L3284:L3285"/>
    <mergeCell ref="M3284:M3285"/>
    <mergeCell ref="N3284:N3285"/>
    <mergeCell ref="AG3283:AH3283"/>
    <mergeCell ref="AI3283:AI3285"/>
    <mergeCell ref="AJ3283:AK3283"/>
    <mergeCell ref="AL3283:AM3283"/>
    <mergeCell ref="AN3283:AN3285"/>
    <mergeCell ref="AO3283:AP3283"/>
    <mergeCell ref="AG3284:AG3285"/>
    <mergeCell ref="AH3284:AH3285"/>
    <mergeCell ref="AJ3284:AJ3285"/>
    <mergeCell ref="AK3284:AK3285"/>
    <mergeCell ref="R3283:S3283"/>
    <mergeCell ref="T3283:T3285"/>
    <mergeCell ref="U3283:V3283"/>
    <mergeCell ref="W3283:X3283"/>
    <mergeCell ref="AU3287:AY3287"/>
    <mergeCell ref="AV3288:AX3288"/>
    <mergeCell ref="AV3292:AX3292"/>
    <mergeCell ref="AU3296:AY3296"/>
    <mergeCell ref="AL3284:AL3285"/>
    <mergeCell ref="AM3284:AM3285"/>
    <mergeCell ref="AO3284:AO3285"/>
    <mergeCell ref="AP3284:AP3285"/>
    <mergeCell ref="AQ3284:AQ3285"/>
    <mergeCell ref="AR3284:AR3285"/>
    <mergeCell ref="M3283:N3283"/>
    <mergeCell ref="U3282:Y3282"/>
    <mergeCell ref="Z3282:Z3285"/>
    <mergeCell ref="AA3282:AA3285"/>
    <mergeCell ref="AB3282:AB3285"/>
    <mergeCell ref="AC3282:AC3285"/>
    <mergeCell ref="AD3282:AD3285"/>
    <mergeCell ref="P3284:P3285"/>
    <mergeCell ref="Q3284:Q3285"/>
    <mergeCell ref="R3284:R3285"/>
    <mergeCell ref="S3284:S3285"/>
    <mergeCell ref="U3284:U3285"/>
    <mergeCell ref="V3284:V3285"/>
    <mergeCell ref="Y3283:Y3285"/>
    <mergeCell ref="AE3283:AF3283"/>
    <mergeCell ref="W3284:W3285"/>
    <mergeCell ref="X3284:X3285"/>
    <mergeCell ref="AE3284:AE3285"/>
    <mergeCell ref="AF3284:AF3285"/>
    <mergeCell ref="AU3284:AZ3285"/>
    <mergeCell ref="AU3286:AZ3286"/>
    <mergeCell ref="AU3323:AY3323"/>
    <mergeCell ref="AW3324:AX3324"/>
    <mergeCell ref="AW3328:AX3328"/>
    <mergeCell ref="AU3335:AX3335"/>
    <mergeCell ref="AU3336:AX3336"/>
    <mergeCell ref="AU3337:AX3337"/>
    <mergeCell ref="AU3305:AY3305"/>
    <mergeCell ref="AU3306:AY3306"/>
    <mergeCell ref="AU3307:AY3307"/>
    <mergeCell ref="AU3310:AY3310"/>
    <mergeCell ref="AU3311:AY3311"/>
    <mergeCell ref="AU3322:AY3322"/>
    <mergeCell ref="AU3297:AY3297"/>
    <mergeCell ref="AU3299:AY3299"/>
    <mergeCell ref="AU3300:AY3300"/>
    <mergeCell ref="AU3301:AY3301"/>
    <mergeCell ref="AU3302:AY3302"/>
    <mergeCell ref="AU3303:AY3303"/>
    <mergeCell ref="Q3354:R3354"/>
    <mergeCell ref="T3354:W3354"/>
    <mergeCell ref="AI3354:AN3354"/>
    <mergeCell ref="C3355:E3355"/>
    <mergeCell ref="Q3355:R3355"/>
    <mergeCell ref="C3356:E3356"/>
    <mergeCell ref="Q3356:R3356"/>
    <mergeCell ref="AU3338:AX3338"/>
    <mergeCell ref="AU3340:AX3340"/>
    <mergeCell ref="AU3341:AX3341"/>
    <mergeCell ref="B3353:B3356"/>
    <mergeCell ref="C3353:E3353"/>
    <mergeCell ref="F3353:J3353"/>
    <mergeCell ref="K3353:O3353"/>
    <mergeCell ref="P3353:R3353"/>
    <mergeCell ref="T3353:Y3353"/>
    <mergeCell ref="C3354:E3354"/>
    <mergeCell ref="B3364:B3367"/>
    <mergeCell ref="C3364:C3367"/>
    <mergeCell ref="D3364:D3367"/>
    <mergeCell ref="E3364:E3367"/>
    <mergeCell ref="F3364:J3364"/>
    <mergeCell ref="K3364:O3364"/>
    <mergeCell ref="P3364:T3364"/>
    <mergeCell ref="O3365:O3367"/>
    <mergeCell ref="P3365:Q3365"/>
    <mergeCell ref="B3359:F3359"/>
    <mergeCell ref="L3359:N3359"/>
    <mergeCell ref="S3359:U3359"/>
    <mergeCell ref="AA3359:AG3359"/>
    <mergeCell ref="AS3359:AW3359"/>
    <mergeCell ref="B3362:F3362"/>
    <mergeCell ref="R3362:W3362"/>
    <mergeCell ref="C3357:E3357"/>
    <mergeCell ref="L3357:O3357"/>
    <mergeCell ref="Q3357:R3357"/>
    <mergeCell ref="T3357:W3357"/>
    <mergeCell ref="B3358:C3358"/>
    <mergeCell ref="L3358:O3358"/>
    <mergeCell ref="Q3358:R3358"/>
    <mergeCell ref="AE3364:AI3364"/>
    <mergeCell ref="AJ3364:AN3364"/>
    <mergeCell ref="AO3364:AS3364"/>
    <mergeCell ref="AT3364:AT3367"/>
    <mergeCell ref="AU3364:AZ3365"/>
    <mergeCell ref="F3365:G3365"/>
    <mergeCell ref="H3365:I3365"/>
    <mergeCell ref="J3365:J3367"/>
    <mergeCell ref="K3365:L3365"/>
    <mergeCell ref="P3363:T3363"/>
    <mergeCell ref="AQ3365:AR3365"/>
    <mergeCell ref="AS3365:AS3367"/>
    <mergeCell ref="F3366:F3367"/>
    <mergeCell ref="G3366:G3367"/>
    <mergeCell ref="H3366:H3367"/>
    <mergeCell ref="I3366:I3367"/>
    <mergeCell ref="K3366:K3367"/>
    <mergeCell ref="L3366:L3367"/>
    <mergeCell ref="M3366:M3367"/>
    <mergeCell ref="N3366:N3367"/>
    <mergeCell ref="AG3365:AH3365"/>
    <mergeCell ref="AI3365:AI3367"/>
    <mergeCell ref="AJ3365:AK3365"/>
    <mergeCell ref="AL3365:AM3365"/>
    <mergeCell ref="AN3365:AN3367"/>
    <mergeCell ref="AO3365:AP3365"/>
    <mergeCell ref="AG3366:AG3367"/>
    <mergeCell ref="AH3366:AH3367"/>
    <mergeCell ref="AJ3366:AJ3367"/>
    <mergeCell ref="AK3366:AK3367"/>
    <mergeCell ref="R3365:S3365"/>
    <mergeCell ref="T3365:T3367"/>
    <mergeCell ref="U3365:V3365"/>
    <mergeCell ref="W3365:X3365"/>
    <mergeCell ref="AU3369:AY3369"/>
    <mergeCell ref="AV3370:AX3370"/>
    <mergeCell ref="AV3374:AX3374"/>
    <mergeCell ref="AU3378:AY3378"/>
    <mergeCell ref="AL3366:AL3367"/>
    <mergeCell ref="AM3366:AM3367"/>
    <mergeCell ref="AO3366:AO3367"/>
    <mergeCell ref="AP3366:AP3367"/>
    <mergeCell ref="AQ3366:AQ3367"/>
    <mergeCell ref="AR3366:AR3367"/>
    <mergeCell ref="M3365:N3365"/>
    <mergeCell ref="U3364:Y3364"/>
    <mergeCell ref="Z3364:Z3367"/>
    <mergeCell ref="AA3364:AA3367"/>
    <mergeCell ref="AB3364:AB3367"/>
    <mergeCell ref="AC3364:AC3367"/>
    <mergeCell ref="AD3364:AD3367"/>
    <mergeCell ref="P3366:P3367"/>
    <mergeCell ref="Q3366:Q3367"/>
    <mergeCell ref="R3366:R3367"/>
    <mergeCell ref="S3366:S3367"/>
    <mergeCell ref="U3366:U3367"/>
    <mergeCell ref="V3366:V3367"/>
    <mergeCell ref="Y3365:Y3367"/>
    <mergeCell ref="AE3365:AF3365"/>
    <mergeCell ref="W3366:W3367"/>
    <mergeCell ref="X3366:X3367"/>
    <mergeCell ref="AE3366:AE3367"/>
    <mergeCell ref="AF3366:AF3367"/>
    <mergeCell ref="AU3366:AZ3367"/>
    <mergeCell ref="AU3368:AZ3368"/>
    <mergeCell ref="AU3405:AY3405"/>
    <mergeCell ref="AW3406:AX3406"/>
    <mergeCell ref="AW3410:AX3410"/>
    <mergeCell ref="AU3417:AX3417"/>
    <mergeCell ref="AU3418:AX3418"/>
    <mergeCell ref="AU3419:AX3419"/>
    <mergeCell ref="AU3387:AY3387"/>
    <mergeCell ref="AU3388:AY3388"/>
    <mergeCell ref="AU3389:AY3389"/>
    <mergeCell ref="AU3392:AY3392"/>
    <mergeCell ref="AU3393:AY3393"/>
    <mergeCell ref="AU3404:AY3404"/>
    <mergeCell ref="AU3379:AY3379"/>
    <mergeCell ref="AU3381:AY3381"/>
    <mergeCell ref="AU3382:AY3382"/>
    <mergeCell ref="AU3383:AY3383"/>
    <mergeCell ref="AU3384:AY3384"/>
    <mergeCell ref="AU3385:AY3385"/>
    <mergeCell ref="Q3436:R3436"/>
    <mergeCell ref="T3436:W3436"/>
    <mergeCell ref="AI3436:AN3436"/>
    <mergeCell ref="C3437:E3437"/>
    <mergeCell ref="Q3437:R3437"/>
    <mergeCell ref="C3438:E3438"/>
    <mergeCell ref="Q3438:R3438"/>
    <mergeCell ref="AU3420:AX3420"/>
    <mergeCell ref="AU3422:AX3422"/>
    <mergeCell ref="AU3423:AX3423"/>
    <mergeCell ref="B3435:B3438"/>
    <mergeCell ref="C3435:E3435"/>
    <mergeCell ref="F3435:J3435"/>
    <mergeCell ref="K3435:O3435"/>
    <mergeCell ref="P3435:R3435"/>
    <mergeCell ref="T3435:Y3435"/>
    <mergeCell ref="C3436:E3436"/>
    <mergeCell ref="B3446:B3449"/>
    <mergeCell ref="C3446:C3449"/>
    <mergeCell ref="D3446:D3449"/>
    <mergeCell ref="E3446:E3449"/>
    <mergeCell ref="F3446:J3446"/>
    <mergeCell ref="K3446:O3446"/>
    <mergeCell ref="P3446:T3446"/>
    <mergeCell ref="O3447:O3449"/>
    <mergeCell ref="P3447:Q3447"/>
    <mergeCell ref="B3441:F3441"/>
    <mergeCell ref="L3441:N3441"/>
    <mergeCell ref="S3441:U3441"/>
    <mergeCell ref="AA3441:AG3441"/>
    <mergeCell ref="AS3441:AW3441"/>
    <mergeCell ref="B3444:F3444"/>
    <mergeCell ref="R3444:W3444"/>
    <mergeCell ref="C3439:E3439"/>
    <mergeCell ref="L3439:O3439"/>
    <mergeCell ref="Q3439:R3439"/>
    <mergeCell ref="T3439:W3439"/>
    <mergeCell ref="B3440:C3440"/>
    <mergeCell ref="L3440:O3440"/>
    <mergeCell ref="Q3440:R3440"/>
    <mergeCell ref="AE3446:AI3446"/>
    <mergeCell ref="AJ3446:AN3446"/>
    <mergeCell ref="AO3446:AS3446"/>
    <mergeCell ref="AT3446:AT3449"/>
    <mergeCell ref="AU3446:AZ3447"/>
    <mergeCell ref="F3447:G3447"/>
    <mergeCell ref="H3447:I3447"/>
    <mergeCell ref="J3447:J3449"/>
    <mergeCell ref="K3447:L3447"/>
    <mergeCell ref="P3445:T3445"/>
    <mergeCell ref="AQ3447:AR3447"/>
    <mergeCell ref="AS3447:AS3449"/>
    <mergeCell ref="F3448:F3449"/>
    <mergeCell ref="G3448:G3449"/>
    <mergeCell ref="H3448:H3449"/>
    <mergeCell ref="I3448:I3449"/>
    <mergeCell ref="K3448:K3449"/>
    <mergeCell ref="L3448:L3449"/>
    <mergeCell ref="M3448:M3449"/>
    <mergeCell ref="N3448:N3449"/>
    <mergeCell ref="AG3447:AH3447"/>
    <mergeCell ref="AI3447:AI3449"/>
    <mergeCell ref="AJ3447:AK3447"/>
    <mergeCell ref="AL3447:AM3447"/>
    <mergeCell ref="AN3447:AN3449"/>
    <mergeCell ref="AO3447:AP3447"/>
    <mergeCell ref="AG3448:AG3449"/>
    <mergeCell ref="AH3448:AH3449"/>
    <mergeCell ref="AJ3448:AJ3449"/>
    <mergeCell ref="AK3448:AK3449"/>
    <mergeCell ref="R3447:S3447"/>
    <mergeCell ref="T3447:T3449"/>
    <mergeCell ref="U3447:V3447"/>
    <mergeCell ref="W3447:X3447"/>
    <mergeCell ref="AU3451:AY3451"/>
    <mergeCell ref="AV3452:AX3452"/>
    <mergeCell ref="AV3456:AX3456"/>
    <mergeCell ref="AU3460:AY3460"/>
    <mergeCell ref="AL3448:AL3449"/>
    <mergeCell ref="AM3448:AM3449"/>
    <mergeCell ref="AO3448:AO3449"/>
    <mergeCell ref="AP3448:AP3449"/>
    <mergeCell ref="AQ3448:AQ3449"/>
    <mergeCell ref="AR3448:AR3449"/>
    <mergeCell ref="M3447:N3447"/>
    <mergeCell ref="U3446:Y3446"/>
    <mergeCell ref="Z3446:Z3449"/>
    <mergeCell ref="AA3446:AA3449"/>
    <mergeCell ref="AB3446:AB3449"/>
    <mergeCell ref="AC3446:AC3449"/>
    <mergeCell ref="AD3446:AD3449"/>
    <mergeCell ref="P3448:P3449"/>
    <mergeCell ref="Q3448:Q3449"/>
    <mergeCell ref="R3448:R3449"/>
    <mergeCell ref="S3448:S3449"/>
    <mergeCell ref="U3448:U3449"/>
    <mergeCell ref="V3448:V3449"/>
    <mergeCell ref="Y3447:Y3449"/>
    <mergeCell ref="AE3447:AF3447"/>
    <mergeCell ref="W3448:W3449"/>
    <mergeCell ref="X3448:X3449"/>
    <mergeCell ref="AE3448:AE3449"/>
    <mergeCell ref="AF3448:AF3449"/>
    <mergeCell ref="AU3448:AZ3449"/>
    <mergeCell ref="AU3450:AZ3450"/>
    <mergeCell ref="AU3487:AY3487"/>
    <mergeCell ref="AW3488:AX3488"/>
    <mergeCell ref="AW3492:AX3492"/>
    <mergeCell ref="AU3499:AX3499"/>
    <mergeCell ref="AU3500:AX3500"/>
    <mergeCell ref="AU3501:AX3501"/>
    <mergeCell ref="AU3469:AY3469"/>
    <mergeCell ref="AU3470:AY3470"/>
    <mergeCell ref="AU3471:AY3471"/>
    <mergeCell ref="AU3474:AY3474"/>
    <mergeCell ref="AU3475:AY3475"/>
    <mergeCell ref="AU3486:AY3486"/>
    <mergeCell ref="AU3461:AY3461"/>
    <mergeCell ref="AU3463:AY3463"/>
    <mergeCell ref="AU3464:AY3464"/>
    <mergeCell ref="AU3465:AY3465"/>
    <mergeCell ref="AU3466:AY3466"/>
    <mergeCell ref="AU3467:AY3467"/>
    <mergeCell ref="Q3518:R3518"/>
    <mergeCell ref="T3518:W3518"/>
    <mergeCell ref="AI3518:AN3518"/>
    <mergeCell ref="C3519:E3519"/>
    <mergeCell ref="Q3519:R3519"/>
    <mergeCell ref="C3520:E3520"/>
    <mergeCell ref="Q3520:R3520"/>
    <mergeCell ref="AU3502:AX3502"/>
    <mergeCell ref="AU3504:AX3504"/>
    <mergeCell ref="AU3505:AX3505"/>
    <mergeCell ref="B3517:B3520"/>
    <mergeCell ref="C3517:E3517"/>
    <mergeCell ref="F3517:J3517"/>
    <mergeCell ref="K3517:O3517"/>
    <mergeCell ref="P3517:R3517"/>
    <mergeCell ref="T3517:Y3517"/>
    <mergeCell ref="C3518:E3518"/>
    <mergeCell ref="B3528:B3531"/>
    <mergeCell ref="C3528:C3531"/>
    <mergeCell ref="D3528:D3531"/>
    <mergeCell ref="E3528:E3531"/>
    <mergeCell ref="F3528:J3528"/>
    <mergeCell ref="K3528:O3528"/>
    <mergeCell ref="P3528:T3528"/>
    <mergeCell ref="O3529:O3531"/>
    <mergeCell ref="P3529:Q3529"/>
    <mergeCell ref="B3523:F3523"/>
    <mergeCell ref="L3523:N3523"/>
    <mergeCell ref="S3523:U3523"/>
    <mergeCell ref="AA3523:AG3523"/>
    <mergeCell ref="AS3523:AW3523"/>
    <mergeCell ref="B3526:F3526"/>
    <mergeCell ref="R3526:W3526"/>
    <mergeCell ref="C3521:E3521"/>
    <mergeCell ref="L3521:O3521"/>
    <mergeCell ref="Q3521:R3521"/>
    <mergeCell ref="T3521:W3521"/>
    <mergeCell ref="B3522:C3522"/>
    <mergeCell ref="L3522:O3522"/>
    <mergeCell ref="Q3522:R3522"/>
    <mergeCell ref="AE3528:AI3528"/>
    <mergeCell ref="AJ3528:AN3528"/>
    <mergeCell ref="AO3528:AS3528"/>
    <mergeCell ref="AT3528:AT3531"/>
    <mergeCell ref="AU3528:AZ3529"/>
    <mergeCell ref="F3529:G3529"/>
    <mergeCell ref="H3529:I3529"/>
    <mergeCell ref="J3529:J3531"/>
    <mergeCell ref="K3529:L3529"/>
    <mergeCell ref="P3527:T3527"/>
    <mergeCell ref="AQ3529:AR3529"/>
    <mergeCell ref="AS3529:AS3531"/>
    <mergeCell ref="F3530:F3531"/>
    <mergeCell ref="G3530:G3531"/>
    <mergeCell ref="H3530:H3531"/>
    <mergeCell ref="I3530:I3531"/>
    <mergeCell ref="K3530:K3531"/>
    <mergeCell ref="L3530:L3531"/>
    <mergeCell ref="M3530:M3531"/>
    <mergeCell ref="N3530:N3531"/>
    <mergeCell ref="AG3529:AH3529"/>
    <mergeCell ref="AI3529:AI3531"/>
    <mergeCell ref="AJ3529:AK3529"/>
    <mergeCell ref="AL3529:AM3529"/>
    <mergeCell ref="AN3529:AN3531"/>
    <mergeCell ref="AO3529:AP3529"/>
    <mergeCell ref="AG3530:AG3531"/>
    <mergeCell ref="AH3530:AH3531"/>
    <mergeCell ref="AJ3530:AJ3531"/>
    <mergeCell ref="AK3530:AK3531"/>
    <mergeCell ref="R3529:S3529"/>
    <mergeCell ref="T3529:T3531"/>
    <mergeCell ref="U3529:V3529"/>
    <mergeCell ref="W3529:X3529"/>
    <mergeCell ref="AU3533:AY3533"/>
    <mergeCell ref="AV3534:AX3534"/>
    <mergeCell ref="AV3538:AX3538"/>
    <mergeCell ref="AU3542:AY3542"/>
    <mergeCell ref="AL3530:AL3531"/>
    <mergeCell ref="AM3530:AM3531"/>
    <mergeCell ref="AO3530:AO3531"/>
    <mergeCell ref="AP3530:AP3531"/>
    <mergeCell ref="AQ3530:AQ3531"/>
    <mergeCell ref="AR3530:AR3531"/>
    <mergeCell ref="M3529:N3529"/>
    <mergeCell ref="U3528:Y3528"/>
    <mergeCell ref="Z3528:Z3531"/>
    <mergeCell ref="AA3528:AA3531"/>
    <mergeCell ref="AB3528:AB3531"/>
    <mergeCell ref="AC3528:AC3531"/>
    <mergeCell ref="AD3528:AD3531"/>
    <mergeCell ref="P3530:P3531"/>
    <mergeCell ref="Q3530:Q3531"/>
    <mergeCell ref="R3530:R3531"/>
    <mergeCell ref="S3530:S3531"/>
    <mergeCell ref="U3530:U3531"/>
    <mergeCell ref="V3530:V3531"/>
    <mergeCell ref="Y3529:Y3531"/>
    <mergeCell ref="AE3529:AF3529"/>
    <mergeCell ref="W3530:W3531"/>
    <mergeCell ref="X3530:X3531"/>
    <mergeCell ref="AE3530:AE3531"/>
    <mergeCell ref="AF3530:AF3531"/>
    <mergeCell ref="AU3530:AZ3531"/>
    <mergeCell ref="AU3532:AZ3532"/>
    <mergeCell ref="AU3569:AY3569"/>
    <mergeCell ref="AW3570:AX3570"/>
    <mergeCell ref="AW3574:AX3574"/>
    <mergeCell ref="AU3581:AX3581"/>
    <mergeCell ref="AU3582:AX3582"/>
    <mergeCell ref="AU3583:AX3583"/>
    <mergeCell ref="AU3551:AY3551"/>
    <mergeCell ref="AU3552:AY3552"/>
    <mergeCell ref="AU3553:AY3553"/>
    <mergeCell ref="AU3556:AY3556"/>
    <mergeCell ref="AU3557:AY3557"/>
    <mergeCell ref="AU3568:AY3568"/>
    <mergeCell ref="AU3543:AY3543"/>
    <mergeCell ref="AU3545:AY3545"/>
    <mergeCell ref="AU3546:AY3546"/>
    <mergeCell ref="AU3547:AY3547"/>
    <mergeCell ref="AU3548:AY3548"/>
    <mergeCell ref="AU3549:AY3549"/>
    <mergeCell ref="Q3600:R3600"/>
    <mergeCell ref="T3600:W3600"/>
    <mergeCell ref="AI3600:AN3600"/>
    <mergeCell ref="C3601:E3601"/>
    <mergeCell ref="Q3601:R3601"/>
    <mergeCell ref="C3602:E3602"/>
    <mergeCell ref="Q3602:R3602"/>
    <mergeCell ref="AU3584:AX3584"/>
    <mergeCell ref="AU3586:AX3586"/>
    <mergeCell ref="AU3587:AX3587"/>
    <mergeCell ref="B3599:B3602"/>
    <mergeCell ref="C3599:E3599"/>
    <mergeCell ref="F3599:J3599"/>
    <mergeCell ref="K3599:O3599"/>
    <mergeCell ref="P3599:R3599"/>
    <mergeCell ref="T3599:Y3599"/>
    <mergeCell ref="C3600:E3600"/>
    <mergeCell ref="B3610:B3613"/>
    <mergeCell ref="C3610:C3613"/>
    <mergeCell ref="D3610:D3613"/>
    <mergeCell ref="E3610:E3613"/>
    <mergeCell ref="F3610:J3610"/>
    <mergeCell ref="K3610:O3610"/>
    <mergeCell ref="P3610:T3610"/>
    <mergeCell ref="O3611:O3613"/>
    <mergeCell ref="P3611:Q3611"/>
    <mergeCell ref="B3605:F3605"/>
    <mergeCell ref="L3605:N3605"/>
    <mergeCell ref="S3605:U3605"/>
    <mergeCell ref="AA3605:AG3605"/>
    <mergeCell ref="AS3605:AW3605"/>
    <mergeCell ref="B3608:F3608"/>
    <mergeCell ref="R3608:W3608"/>
    <mergeCell ref="C3603:E3603"/>
    <mergeCell ref="L3603:O3603"/>
    <mergeCell ref="Q3603:R3603"/>
    <mergeCell ref="T3603:W3603"/>
    <mergeCell ref="B3604:C3604"/>
    <mergeCell ref="L3604:O3604"/>
    <mergeCell ref="Q3604:R3604"/>
    <mergeCell ref="AE3610:AI3610"/>
    <mergeCell ref="AJ3610:AN3610"/>
    <mergeCell ref="AO3610:AS3610"/>
    <mergeCell ref="AT3610:AT3613"/>
    <mergeCell ref="AU3610:AZ3611"/>
    <mergeCell ref="F3611:G3611"/>
    <mergeCell ref="H3611:I3611"/>
    <mergeCell ref="J3611:J3613"/>
    <mergeCell ref="K3611:L3611"/>
    <mergeCell ref="P3609:T3609"/>
    <mergeCell ref="AQ3611:AR3611"/>
    <mergeCell ref="AS3611:AS3613"/>
    <mergeCell ref="F3612:F3613"/>
    <mergeCell ref="G3612:G3613"/>
    <mergeCell ref="H3612:H3613"/>
    <mergeCell ref="I3612:I3613"/>
    <mergeCell ref="K3612:K3613"/>
    <mergeCell ref="L3612:L3613"/>
    <mergeCell ref="M3612:M3613"/>
    <mergeCell ref="N3612:N3613"/>
    <mergeCell ref="AG3611:AH3611"/>
    <mergeCell ref="AI3611:AI3613"/>
    <mergeCell ref="AJ3611:AK3611"/>
    <mergeCell ref="AL3611:AM3611"/>
    <mergeCell ref="AN3611:AN3613"/>
    <mergeCell ref="AO3611:AP3611"/>
    <mergeCell ref="AG3612:AG3613"/>
    <mergeCell ref="AH3612:AH3613"/>
    <mergeCell ref="AJ3612:AJ3613"/>
    <mergeCell ref="AK3612:AK3613"/>
    <mergeCell ref="R3611:S3611"/>
    <mergeCell ref="T3611:T3613"/>
    <mergeCell ref="U3611:V3611"/>
    <mergeCell ref="W3611:X3611"/>
    <mergeCell ref="AU3615:AY3615"/>
    <mergeCell ref="AV3616:AX3616"/>
    <mergeCell ref="AV3620:AX3620"/>
    <mergeCell ref="AU3624:AY3624"/>
    <mergeCell ref="AL3612:AL3613"/>
    <mergeCell ref="AM3612:AM3613"/>
    <mergeCell ref="AO3612:AO3613"/>
    <mergeCell ref="AP3612:AP3613"/>
    <mergeCell ref="AQ3612:AQ3613"/>
    <mergeCell ref="AR3612:AR3613"/>
    <mergeCell ref="M3611:N3611"/>
    <mergeCell ref="U3610:Y3610"/>
    <mergeCell ref="Z3610:Z3613"/>
    <mergeCell ref="AA3610:AA3613"/>
    <mergeCell ref="AB3610:AB3613"/>
    <mergeCell ref="AC3610:AC3613"/>
    <mergeCell ref="AD3610:AD3613"/>
    <mergeCell ref="P3612:P3613"/>
    <mergeCell ref="Q3612:Q3613"/>
    <mergeCell ref="R3612:R3613"/>
    <mergeCell ref="S3612:S3613"/>
    <mergeCell ref="U3612:U3613"/>
    <mergeCell ref="V3612:V3613"/>
    <mergeCell ref="Y3611:Y3613"/>
    <mergeCell ref="AE3611:AF3611"/>
    <mergeCell ref="W3612:W3613"/>
    <mergeCell ref="X3612:X3613"/>
    <mergeCell ref="AE3612:AE3613"/>
    <mergeCell ref="AF3612:AF3613"/>
    <mergeCell ref="AU3612:AZ3613"/>
    <mergeCell ref="AU3614:AZ3614"/>
    <mergeCell ref="AU3651:AY3651"/>
    <mergeCell ref="AW3652:AX3652"/>
    <mergeCell ref="AW3656:AX3656"/>
    <mergeCell ref="AU3663:AX3663"/>
    <mergeCell ref="AU3664:AX3664"/>
    <mergeCell ref="AU3665:AX3665"/>
    <mergeCell ref="AU3633:AY3633"/>
    <mergeCell ref="AU3634:AY3634"/>
    <mergeCell ref="AU3635:AY3635"/>
    <mergeCell ref="AU3638:AY3638"/>
    <mergeCell ref="AU3639:AY3639"/>
    <mergeCell ref="AU3650:AY3650"/>
    <mergeCell ref="AU3625:AY3625"/>
    <mergeCell ref="AU3627:AY3627"/>
    <mergeCell ref="AU3628:AY3628"/>
    <mergeCell ref="AU3629:AY3629"/>
    <mergeCell ref="AU3630:AY3630"/>
    <mergeCell ref="AU3631:AY3631"/>
    <mergeCell ref="C3685:E3685"/>
    <mergeCell ref="L3685:O3685"/>
    <mergeCell ref="Q3685:R3685"/>
    <mergeCell ref="T3685:W3685"/>
    <mergeCell ref="B3686:C3686"/>
    <mergeCell ref="L3686:O3686"/>
    <mergeCell ref="Q3686:R3686"/>
    <mergeCell ref="Q3682:R3682"/>
    <mergeCell ref="T3682:W3682"/>
    <mergeCell ref="AI3682:AN3682"/>
    <mergeCell ref="C3683:E3683"/>
    <mergeCell ref="Q3683:R3683"/>
    <mergeCell ref="C3684:E3684"/>
    <mergeCell ref="Q3684:R3684"/>
    <mergeCell ref="AU3666:AX3666"/>
    <mergeCell ref="AU3668:AX3668"/>
    <mergeCell ref="AU3669:AX3669"/>
    <mergeCell ref="B3681:B3684"/>
    <mergeCell ref="C3681:E3681"/>
    <mergeCell ref="F3681:J3681"/>
    <mergeCell ref="K3681:O3681"/>
    <mergeCell ref="P3681:R3681"/>
    <mergeCell ref="T3681:Y3681"/>
    <mergeCell ref="C3682:E3682"/>
    <mergeCell ref="P3691:T3691"/>
    <mergeCell ref="B3692:B3695"/>
    <mergeCell ref="C3692:C3695"/>
    <mergeCell ref="D3692:D3695"/>
    <mergeCell ref="E3692:E3695"/>
    <mergeCell ref="F3692:J3692"/>
    <mergeCell ref="K3692:O3692"/>
    <mergeCell ref="P3692:T3692"/>
    <mergeCell ref="O3693:O3695"/>
    <mergeCell ref="P3693:Q3693"/>
    <mergeCell ref="B3687:F3687"/>
    <mergeCell ref="L3687:N3687"/>
    <mergeCell ref="S3687:U3687"/>
    <mergeCell ref="AA3687:AG3687"/>
    <mergeCell ref="AS3687:AW3687"/>
    <mergeCell ref="B3690:F3690"/>
    <mergeCell ref="R3690:W3690"/>
    <mergeCell ref="W3694:W3695"/>
    <mergeCell ref="X3694:X3695"/>
    <mergeCell ref="AE3694:AE3695"/>
    <mergeCell ref="AF3694:AF3695"/>
    <mergeCell ref="AE3692:AI3692"/>
    <mergeCell ref="AJ3692:AN3692"/>
    <mergeCell ref="AO3692:AS3692"/>
    <mergeCell ref="AT3692:AT3695"/>
    <mergeCell ref="AU3692:AZ3693"/>
    <mergeCell ref="F3693:G3693"/>
    <mergeCell ref="H3693:I3693"/>
    <mergeCell ref="J3693:J3695"/>
    <mergeCell ref="K3693:L3693"/>
    <mergeCell ref="M3693:N3693"/>
    <mergeCell ref="U3692:Y3692"/>
    <mergeCell ref="F3694:F3695"/>
    <mergeCell ref="G3694:G3695"/>
    <mergeCell ref="H3694:H3695"/>
    <mergeCell ref="I3694:I3695"/>
    <mergeCell ref="K3694:K3695"/>
    <mergeCell ref="L3694:L3695"/>
    <mergeCell ref="M3694:M3695"/>
    <mergeCell ref="N3694:N3695"/>
    <mergeCell ref="AG3693:AH3693"/>
    <mergeCell ref="AI3693:AI3695"/>
    <mergeCell ref="AJ3693:AK3693"/>
    <mergeCell ref="AL3693:AM3693"/>
    <mergeCell ref="AN3693:AN3695"/>
    <mergeCell ref="AO3693:AP3693"/>
    <mergeCell ref="AG3694:AG3695"/>
    <mergeCell ref="AH3694:AH3695"/>
    <mergeCell ref="AJ3694:AJ3695"/>
    <mergeCell ref="AK3694:AK3695"/>
    <mergeCell ref="R3693:S3693"/>
    <mergeCell ref="T3693:T3695"/>
    <mergeCell ref="U3693:V3693"/>
    <mergeCell ref="W3693:X3693"/>
    <mergeCell ref="Y3693:Y3695"/>
    <mergeCell ref="AE3693:AF3693"/>
    <mergeCell ref="AU3713:AY3713"/>
    <mergeCell ref="AU3694:AZ3695"/>
    <mergeCell ref="AU3696:AZ3696"/>
    <mergeCell ref="AU3697:AY3697"/>
    <mergeCell ref="AV3698:AX3698"/>
    <mergeCell ref="AV3702:AX3702"/>
    <mergeCell ref="AU3706:AY3706"/>
    <mergeCell ref="AL3694:AL3695"/>
    <mergeCell ref="AM3694:AM3695"/>
    <mergeCell ref="AO3694:AO3695"/>
    <mergeCell ref="AP3694:AP3695"/>
    <mergeCell ref="AQ3694:AQ3695"/>
    <mergeCell ref="AR3694:AR3695"/>
    <mergeCell ref="P3694:P3695"/>
    <mergeCell ref="Q3694:Q3695"/>
    <mergeCell ref="R3694:R3695"/>
    <mergeCell ref="S3694:S3695"/>
    <mergeCell ref="U3694:U3695"/>
    <mergeCell ref="V3694:V3695"/>
    <mergeCell ref="Z3692:Z3695"/>
    <mergeCell ref="AA3692:AA3695"/>
    <mergeCell ref="AB3692:AB3695"/>
    <mergeCell ref="AC3692:AC3695"/>
    <mergeCell ref="AD3692:AD3695"/>
    <mergeCell ref="AU3707:AY3707"/>
    <mergeCell ref="AU3709:AY3709"/>
    <mergeCell ref="AU3710:AY3710"/>
    <mergeCell ref="AU3711:AY3711"/>
    <mergeCell ref="AU3712:AY3712"/>
    <mergeCell ref="AQ3693:AR3693"/>
    <mergeCell ref="AS3693:AS3695"/>
    <mergeCell ref="AU3748:AX3748"/>
    <mergeCell ref="AU3750:AX3750"/>
    <mergeCell ref="AU3751:AX3751"/>
    <mergeCell ref="B3763:B3766"/>
    <mergeCell ref="C3763:E3763"/>
    <mergeCell ref="F3763:J3763"/>
    <mergeCell ref="K3763:O3763"/>
    <mergeCell ref="P3763:R3763"/>
    <mergeCell ref="T3763:Y3763"/>
    <mergeCell ref="C3764:E3764"/>
    <mergeCell ref="AU3733:AY3733"/>
    <mergeCell ref="AW3734:AX3734"/>
    <mergeCell ref="AW3738:AX3738"/>
    <mergeCell ref="AU3745:AX3745"/>
    <mergeCell ref="AU3746:AX3746"/>
    <mergeCell ref="AU3747:AX3747"/>
    <mergeCell ref="AU3715:AY3715"/>
    <mergeCell ref="AU3716:AY3716"/>
    <mergeCell ref="AU3717:AY3717"/>
    <mergeCell ref="AU3720:AY3720"/>
    <mergeCell ref="AU3721:AY3721"/>
    <mergeCell ref="AU3732:AY3732"/>
    <mergeCell ref="B3769:F3769"/>
    <mergeCell ref="L3769:N3769"/>
    <mergeCell ref="S3769:U3769"/>
    <mergeCell ref="AA3769:AG3769"/>
    <mergeCell ref="AS3769:AW3769"/>
    <mergeCell ref="B3772:F3772"/>
    <mergeCell ref="R3772:W3772"/>
    <mergeCell ref="C3767:E3767"/>
    <mergeCell ref="L3767:O3767"/>
    <mergeCell ref="Q3767:R3767"/>
    <mergeCell ref="T3767:W3767"/>
    <mergeCell ref="B3768:C3768"/>
    <mergeCell ref="L3768:O3768"/>
    <mergeCell ref="Q3768:R3768"/>
    <mergeCell ref="Q3764:R3764"/>
    <mergeCell ref="T3764:W3764"/>
    <mergeCell ref="AI3764:AN3764"/>
    <mergeCell ref="C3765:E3765"/>
    <mergeCell ref="Q3765:R3765"/>
    <mergeCell ref="C3766:E3766"/>
    <mergeCell ref="Q3766:R3766"/>
  </mergeCells>
  <pageMargins left="0.59055008748906401" right="2.5756780399999998E-2" top="0.19684930008748899" bottom="0.25" header="0.19684930008748899" footer="0"/>
  <pageSetup paperSize="9" pageOrder="overThenDown" orientation="landscape" useFirstPageNumber="1" r:id="rId1"/>
  <headerFooter alignWithMargins="0">
    <oddFooter>&amp;R&amp;P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4B6565-C5C9-4BF7-9319-263B8FC78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TrangDau</vt:lpstr>
      <vt:lpstr>Nhap xuat</vt:lpstr>
      <vt:lpstr>Phieu nhap</vt:lpstr>
      <vt:lpstr>Phieu xuat</vt:lpstr>
      <vt:lpstr>Tinh kho</vt:lpstr>
      <vt:lpstr>Bao cao tai chinh CKhai</vt:lpstr>
      <vt:lpstr>su dung TP-CD</vt:lpstr>
      <vt:lpstr>Tiep nhanLT</vt:lpstr>
      <vt:lpstr>Ket qua SXCB</vt:lpstr>
      <vt:lpstr>Dinh luong</vt:lpstr>
      <vt:lpstr>THANH PHAN DD</vt:lpstr>
      <vt:lpstr>DATA</vt:lpstr>
      <vt:lpstr>TH</vt:lpstr>
      <vt:lpstr>THU</vt:lpstr>
      <vt:lpstr>T4</vt:lpstr>
      <vt:lpstr>'THANH PHAN DD'!KcalCUNGCAP</vt:lpstr>
      <vt:lpstr>'THANH PHAN DD'!VungNL</vt:lpstr>
      <vt:lpstr>VUNGPASS</vt:lpstr>
    </vt:vector>
  </TitlesOfParts>
  <Company>P.BD_CQN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VNN.R9</dc:creator>
  <cp:lastModifiedBy>TAT HUONG BUI</cp:lastModifiedBy>
  <cp:lastPrinted>2021-07-25T10:38:51Z</cp:lastPrinted>
  <dcterms:created xsi:type="dcterms:W3CDTF">2007-11-28T21:12:53Z</dcterms:created>
  <dcterms:modified xsi:type="dcterms:W3CDTF">2022-02-12T14:40:16Z</dcterms:modified>
</cp:coreProperties>
</file>